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Evaluation Documents/ComEd/ComEd CY2019 Final/"/>
    </mc:Choice>
  </mc:AlternateContent>
  <xr:revisionPtr revIDLastSave="0" documentId="8_{B44A614F-1F2D-48E1-AF37-EC10C98B62A7}" xr6:coauthVersionLast="45" xr6:coauthVersionMax="45" xr10:uidLastSave="{00000000-0000-0000-0000-000000000000}"/>
  <bookViews>
    <workbookView xWindow="-110" yWindow="-110" windowWidth="19420" windowHeight="10420" tabRatio="883" firstSheet="23" activeTab="26" xr2:uid="{00000000-000D-0000-FFFF-FFFF00000000}"/>
  </bookViews>
  <sheets>
    <sheet name="Change Log" sheetId="11" state="hidden" r:id="rId1"/>
    <sheet name="Instructions" sheetId="1" state="hidden" r:id="rId2"/>
    <sheet name="QC Checklist" sheetId="14" state="hidden" r:id="rId3"/>
    <sheet name="Table 1_1 Programs" sheetId="36" r:id="rId4"/>
    <sheet name="Table 2_1 Total Annual" sheetId="37" r:id="rId5"/>
    <sheet name="Table 2_2 Sector Totals" sheetId="38" r:id="rId6"/>
    <sheet name="Figure 2_1" sheetId="39" r:id="rId7"/>
    <sheet name="Table 2_3 CPAS Electric" sheetId="28" r:id="rId8"/>
    <sheet name="Table 2_4 CPAS Gas" sheetId="29" r:id="rId9"/>
    <sheet name="Table 2_5 CPAS Gas Counted" sheetId="40" r:id="rId10"/>
    <sheet name="Table 2_6 Gas Measure Counted" sheetId="41" r:id="rId11"/>
    <sheet name="Table 2_7 CPAS Total Counted" sheetId="30" r:id="rId12"/>
    <sheet name="Table 2_8 WAML Calc" sheetId="44" state="hidden" r:id="rId13"/>
    <sheet name="Table 2_8 WAML Calcs" sheetId="63" r:id="rId14"/>
    <sheet name="Table 3_1 Energy by Program" sheetId="47" r:id="rId15"/>
    <sheet name="Table 3_2 Demand by Program" sheetId="48" r:id="rId16"/>
    <sheet name="Table 3_3 Peak KW by Program" sheetId="45" r:id="rId17"/>
    <sheet name="Figure 3_1 Energy by Program" sheetId="49" r:id="rId18"/>
    <sheet name="Figure 3_2 Peak KW by Program" sheetId="50" r:id="rId19"/>
    <sheet name="Table 3_4 Savings vs Goal" sheetId="51" r:id="rId20"/>
    <sheet name="Table 4_1 Energy by Enduse" sheetId="52" r:id="rId21"/>
    <sheet name="Table 4_2 Peak KW by Enduse" sheetId="53" r:id="rId22"/>
    <sheet name="Figures 4_1 &amp; 4_2" sheetId="55" r:id="rId23"/>
    <sheet name="Table 4_3 Energy by EU Sector" sheetId="54" r:id="rId24"/>
    <sheet name="Table 4_4 Water Savings (kWh)" sheetId="62" r:id="rId25"/>
    <sheet name="Table 5_1 Savings &amp; Costs" sheetId="56" r:id="rId26"/>
    <sheet name="Table 5_2 TRC Table" sheetId="57" r:id="rId27"/>
    <sheet name="Table 6_1 HIM-Res (reported)" sheetId="72" r:id="rId28"/>
    <sheet name="Table 6_1 HIM-Res (enhanced)" sheetId="59" r:id="rId29"/>
    <sheet name="Table 6_2 HIM-Bus (reported)" sheetId="73" r:id="rId30"/>
    <sheet name="Table 6_2 HIM-Bus (enhanced)" sheetId="58" r:id="rId31"/>
    <sheet name="Table 6_3 HIM-IE (reported)" sheetId="74" r:id="rId32"/>
    <sheet name="Table 6_3 HIM-IE (enhanced)" sheetId="60" r:id="rId33"/>
    <sheet name="CPAS Total (electric+all gas)" sheetId="43" r:id="rId34"/>
    <sheet name="Program CPAS Gas Counted" sheetId="69" r:id="rId35"/>
    <sheet name="CPAS Electric Total (+historic)" sheetId="71" r:id="rId36"/>
    <sheet name="Therms by Program" sheetId="70" r:id="rId37"/>
    <sheet name="WAML Input" sheetId="46" r:id="rId38"/>
    <sheet name="Table 3_1" sheetId="15" state="hidden" r:id="rId39"/>
    <sheet name="Figure 4_1" sheetId="26" state="hidden" r:id="rId40"/>
    <sheet name="Table 5_1" sheetId="17" state="hidden" r:id="rId41"/>
    <sheet name="Figure 5_1" sheetId="34" state="hidden" r:id="rId42"/>
    <sheet name="Table 5_2" sheetId="18" state="hidden" r:id="rId43"/>
    <sheet name="Table 5_3" sheetId="22" state="hidden" r:id="rId44"/>
    <sheet name="Table 5_4" sheetId="19" state="hidden" r:id="rId45"/>
    <sheet name="Table 5_5" sheetId="20" state="hidden" r:id="rId46"/>
    <sheet name="Table 5_6" sheetId="32" state="hidden" r:id="rId47"/>
    <sheet name="Appendix Tables" sheetId="24" state="hidden" r:id="rId48"/>
    <sheet name="Graphics" sheetId="23" state="hidden" r:id="rId49"/>
    <sheet name="Joint Programs (Gas Util Table)" sheetId="35" state="hidden" r:id="rId50"/>
    <sheet name="CPAS Reference" sheetId="12" state="hidden" r:id="rId51"/>
    <sheet name="Filled Out CPAS Example (Ele)" sheetId="25" state="hidden" r:id="rId52"/>
    <sheet name="CPAS Example (Elec) for Report" sheetId="8" state="hidden" r:id="rId53"/>
    <sheet name="Filled Out CPAS Example (Gas)" sheetId="9" state="hidden" r:id="rId54"/>
    <sheet name="Filled Out CPAS Example (Total)" sheetId="10" state="hidden" r:id="rId55"/>
    <sheet name="CPAS Exception Example Calc" sheetId="27" state="hidden" r:id="rId56"/>
  </sheets>
  <externalReferences>
    <externalReference r:id="rId57"/>
  </externalReferences>
  <definedNames>
    <definedName name="_xlnm._FilterDatabase" localSheetId="34" hidden="1">'Program CPAS Gas Counted'!$A$1:$AW$831</definedName>
    <definedName name="_xlnm._FilterDatabase" localSheetId="37" hidden="1">'WAML Input'!$A$1:$G$860</definedName>
    <definedName name="_Hlk20478577" localSheetId="8">'Table 2_4 CPAS Gas'!$AR$24</definedName>
    <definedName name="_Hlk33499609" localSheetId="8">'Table 2_4 CPAS Gas'!$AR$20</definedName>
    <definedName name="_Hlk33501711" localSheetId="7">'Table 2_3 CPAS Electric'!$AS$24</definedName>
    <definedName name="_Hlk33501890" localSheetId="7">'Table 2_3 CPAS Electric'!$AS$27</definedName>
    <definedName name="_Hlk526758019" localSheetId="8">'Table 2_4 CPAS Gas'!$AR$28</definedName>
    <definedName name="_Ref29811657" localSheetId="46">'Table 5_6'!$A$15</definedName>
    <definedName name="_Ref482008337" localSheetId="38">'Table 3_1'!$A$1</definedName>
    <definedName name="_Toc29811883" localSheetId="46">'Table 5_6'!$A$19</definedName>
    <definedName name="_Toc398541818" localSheetId="48">Graphics!$C$10</definedName>
    <definedName name="_Toc398546655" localSheetId="40">'Table 5_1'!$A$1</definedName>
    <definedName name="_Toc521082153" localSheetId="42">'Table 5_2'!$A$1</definedName>
    <definedName name="_Toc521082154" localSheetId="44">'Table 5_4'!$A$1</definedName>
    <definedName name="_Toc521082155" localSheetId="45">'Table 5_5'!$A$1</definedName>
    <definedName name="_xlnm.Print_Area" localSheetId="52">'CPAS Example (Elec) for Report'!$G$4:$AM$10</definedName>
    <definedName name="_xlnm.Print_Titles" localSheetId="52">'CPAS Example (Elec) for Report'!$A:$B,'CPAS Example (Elec) for Report'!$2:$3</definedName>
    <definedName name="Therm_Conversion_Rate">Instructions!$F$1</definedName>
  </definedNames>
  <calcPr calcId="191029"/>
  <pivotCaches>
    <pivotCache cacheId="0" r:id="rId58"/>
    <pivotCache cacheId="1" r:id="rId59"/>
    <pivotCache cacheId="2" r:id="rId6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B45" i="28" l="1"/>
  <c r="BB4" i="28"/>
  <c r="BB5" i="28"/>
  <c r="BB6" i="28"/>
  <c r="BB7" i="28"/>
  <c r="BB8" i="28"/>
  <c r="BB9" i="28"/>
  <c r="BB10" i="28"/>
  <c r="BB11" i="28"/>
  <c r="BB12" i="28"/>
  <c r="BB13" i="28"/>
  <c r="BB14" i="28"/>
  <c r="BB15" i="28"/>
  <c r="BB16" i="28"/>
  <c r="BB17" i="28"/>
  <c r="BB18" i="28"/>
  <c r="BB19" i="28"/>
  <c r="BB20" i="28"/>
  <c r="BB21" i="28"/>
  <c r="BB22" i="28"/>
  <c r="BB23" i="28"/>
  <c r="BB24" i="28"/>
  <c r="BB25" i="28"/>
  <c r="BB26" i="28"/>
  <c r="BB27" i="28"/>
  <c r="BB28" i="28"/>
  <c r="BB29" i="28"/>
  <c r="BB30" i="28"/>
  <c r="BB31" i="28"/>
  <c r="BB32" i="28"/>
  <c r="BB33" i="28"/>
  <c r="BB34" i="28"/>
  <c r="BB35" i="28"/>
  <c r="BB36" i="28"/>
  <c r="BB37" i="28"/>
  <c r="BB38" i="28"/>
  <c r="BB39" i="28"/>
  <c r="BB40" i="28"/>
  <c r="BB41" i="28"/>
  <c r="BB42" i="28"/>
  <c r="BB43" i="28"/>
  <c r="BB44" i="28"/>
  <c r="BB3" i="28"/>
  <c r="O45" i="57"/>
  <c r="N45" i="57" l="1"/>
  <c r="G45" i="57"/>
  <c r="F45" i="57"/>
  <c r="J16" i="56" l="1"/>
  <c r="E16" i="71" l="1"/>
  <c r="C50" i="71"/>
  <c r="E49" i="71"/>
  <c r="D48" i="71"/>
  <c r="E48" i="71" s="1"/>
  <c r="D47" i="71"/>
  <c r="E47" i="71" s="1"/>
  <c r="D46" i="71"/>
  <c r="E46" i="71" s="1"/>
  <c r="E45" i="71"/>
  <c r="E44" i="71"/>
  <c r="E43" i="71"/>
  <c r="E42" i="71"/>
  <c r="E41" i="71"/>
  <c r="E40" i="71"/>
  <c r="E39" i="71"/>
  <c r="E38" i="71"/>
  <c r="E37" i="71"/>
  <c r="E36" i="71"/>
  <c r="E35" i="71"/>
  <c r="E34" i="71"/>
  <c r="E33" i="71"/>
  <c r="E32" i="71"/>
  <c r="D31" i="71"/>
  <c r="E31" i="71" s="1"/>
  <c r="D30" i="71"/>
  <c r="E30" i="71" s="1"/>
  <c r="E29" i="71"/>
  <c r="E28" i="71"/>
  <c r="E27" i="71"/>
  <c r="E26" i="71"/>
  <c r="E25" i="71"/>
  <c r="E24" i="71"/>
  <c r="E23" i="71"/>
  <c r="E22" i="71"/>
  <c r="E21" i="71"/>
  <c r="E20" i="71"/>
  <c r="D19" i="71"/>
  <c r="D50" i="71" s="1"/>
  <c r="E18" i="71"/>
  <c r="E17" i="71"/>
  <c r="E15" i="71"/>
  <c r="E14" i="71"/>
  <c r="E13" i="71"/>
  <c r="E12" i="71"/>
  <c r="E11" i="71"/>
  <c r="E10" i="71"/>
  <c r="E9" i="71"/>
  <c r="E8" i="71"/>
  <c r="E7" i="71"/>
  <c r="E6" i="71"/>
  <c r="E5" i="71"/>
  <c r="E4" i="71"/>
  <c r="E3" i="71"/>
  <c r="E2" i="71"/>
  <c r="E19" i="71" l="1"/>
  <c r="E50" i="71" s="1"/>
  <c r="K42" i="56"/>
  <c r="J42" i="56"/>
  <c r="K35" i="56"/>
  <c r="J35" i="56"/>
  <c r="K26" i="56"/>
  <c r="J26" i="56"/>
  <c r="K16" i="56"/>
  <c r="M16" i="56"/>
  <c r="L16" i="56"/>
  <c r="H16" i="56"/>
  <c r="I16" i="56"/>
  <c r="G16" i="56"/>
  <c r="E16" i="56"/>
  <c r="D16" i="56"/>
  <c r="C45" i="57" l="1"/>
  <c r="E42" i="62"/>
  <c r="E37" i="62"/>
  <c r="F37" i="62"/>
  <c r="G37" i="62"/>
  <c r="E40" i="54"/>
  <c r="C31" i="54"/>
  <c r="C40" i="54" s="1"/>
  <c r="D31" i="54"/>
  <c r="E31" i="54"/>
  <c r="D40" i="54"/>
  <c r="B18" i="55"/>
  <c r="G49" i="45"/>
  <c r="B5" i="50" l="1"/>
  <c r="B13" i="50"/>
  <c r="B4" i="49"/>
  <c r="B17" i="49"/>
  <c r="E49" i="45"/>
  <c r="G19" i="45"/>
  <c r="F19" i="48"/>
  <c r="I9" i="38" l="1"/>
  <c r="B12" i="37"/>
  <c r="C46" i="28" l="1"/>
  <c r="F4" i="28"/>
  <c r="F5" i="28"/>
  <c r="F6" i="28"/>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D4" i="37"/>
  <c r="C4" i="37"/>
  <c r="D49" i="45" l="1"/>
  <c r="H53" i="30"/>
  <c r="H46" i="29" l="1"/>
  <c r="M45" i="57" l="1"/>
  <c r="L45" i="57"/>
  <c r="K45" i="57"/>
  <c r="E45" i="57"/>
  <c r="D45" i="57"/>
  <c r="D16" i="52"/>
  <c r="D16" i="53"/>
  <c r="C16" i="53"/>
  <c r="E45" i="51"/>
  <c r="D45" i="51"/>
  <c r="E36" i="51" l="1"/>
  <c r="D36" i="51"/>
  <c r="C36" i="51"/>
  <c r="C42" i="51"/>
  <c r="C40" i="51"/>
  <c r="F49" i="45" l="1"/>
  <c r="G49" i="48"/>
  <c r="E49" i="48"/>
  <c r="C49" i="48"/>
  <c r="D49" i="48" s="1"/>
  <c r="D9" i="41" l="1"/>
  <c r="E9" i="41"/>
  <c r="F9" i="41"/>
  <c r="C9" i="41"/>
  <c r="F6" i="29" l="1"/>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 i="29"/>
  <c r="AO21" i="29"/>
  <c r="AO4" i="29"/>
  <c r="AQ30" i="28"/>
  <c r="AR30" i="28" s="1"/>
  <c r="E20" i="38"/>
  <c r="D20" i="38" s="1"/>
  <c r="G20" i="38"/>
  <c r="C20" i="38"/>
  <c r="G14" i="38"/>
  <c r="E14" i="38"/>
  <c r="D14" i="38" s="1"/>
  <c r="C14" i="38"/>
  <c r="G8" i="38"/>
  <c r="E8" i="38"/>
  <c r="B14" i="37"/>
  <c r="F20" i="38" l="1"/>
  <c r="F14" i="38"/>
  <c r="F8" i="38"/>
  <c r="F28" i="51" l="1"/>
  <c r="G34" i="51"/>
  <c r="F34" i="51"/>
  <c r="G33" i="51"/>
  <c r="F33" i="51"/>
  <c r="G31" i="51"/>
  <c r="F31" i="51"/>
  <c r="G32" i="51"/>
  <c r="F32" i="51"/>
  <c r="F26" i="51"/>
  <c r="F14" i="51"/>
  <c r="F4" i="51"/>
  <c r="G26" i="51"/>
  <c r="G24" i="51"/>
  <c r="F24" i="51"/>
  <c r="G23" i="51"/>
  <c r="F23" i="51"/>
  <c r="G22" i="51"/>
  <c r="F22" i="51"/>
  <c r="G21" i="51"/>
  <c r="F21" i="51"/>
  <c r="G20" i="51"/>
  <c r="F20" i="51"/>
  <c r="G19" i="51"/>
  <c r="F19" i="51"/>
  <c r="G42" i="51"/>
  <c r="F42" i="51"/>
  <c r="G4" i="51"/>
  <c r="F5" i="51"/>
  <c r="G5" i="51"/>
  <c r="F6" i="51"/>
  <c r="G6" i="51"/>
  <c r="F7" i="51"/>
  <c r="G7" i="51"/>
  <c r="F8" i="51"/>
  <c r="G8" i="51"/>
  <c r="F9" i="51"/>
  <c r="G9" i="51"/>
  <c r="F10" i="51"/>
  <c r="G10" i="51"/>
  <c r="G12" i="51"/>
  <c r="G13" i="51"/>
  <c r="G14" i="51"/>
  <c r="G16" i="51"/>
  <c r="D27" i="51" l="1"/>
  <c r="E27" i="51"/>
  <c r="D17" i="51"/>
  <c r="E28" i="51"/>
  <c r="G28" i="51" s="1"/>
  <c r="G32" i="46" l="1"/>
  <c r="G28" i="46"/>
  <c r="G44" i="51"/>
  <c r="E35" i="51"/>
  <c r="E15" i="51"/>
  <c r="G25" i="51" l="1"/>
  <c r="F25" i="51"/>
  <c r="F11" i="51"/>
  <c r="G11" i="51"/>
  <c r="G30" i="51"/>
  <c r="F30" i="51"/>
  <c r="E17" i="51"/>
  <c r="G15" i="51"/>
  <c r="G18" i="51"/>
  <c r="C27" i="51"/>
  <c r="F18" i="51"/>
  <c r="F3" i="51"/>
  <c r="C17" i="51"/>
  <c r="G35" i="51"/>
  <c r="F29" i="51"/>
  <c r="G29" i="51"/>
  <c r="G3" i="51"/>
  <c r="F27" i="51" l="1"/>
  <c r="G27" i="51"/>
  <c r="C45" i="51"/>
  <c r="F36" i="51"/>
  <c r="G36" i="51"/>
  <c r="F17" i="51"/>
  <c r="G17" i="51"/>
  <c r="J42" i="62"/>
  <c r="H42" i="62"/>
  <c r="F42" i="62"/>
  <c r="C16" i="52"/>
  <c r="B16" i="52"/>
  <c r="G42" i="62" l="1"/>
  <c r="G45" i="51"/>
  <c r="F45" i="51"/>
  <c r="I42" i="62"/>
  <c r="B16" i="53"/>
  <c r="F3" i="36" l="1"/>
  <c r="F4" i="36"/>
  <c r="F5" i="36"/>
  <c r="F6" i="36"/>
  <c r="F7" i="36"/>
  <c r="F11" i="36"/>
  <c r="F12" i="36"/>
  <c r="F13" i="36"/>
  <c r="F14" i="36"/>
  <c r="F15" i="36"/>
  <c r="F16" i="36"/>
  <c r="F17" i="36"/>
  <c r="F18" i="36"/>
  <c r="F20" i="36"/>
  <c r="F21" i="36"/>
  <c r="F28" i="36"/>
  <c r="F29" i="36"/>
  <c r="F31" i="36"/>
  <c r="F39" i="36"/>
  <c r="F40" i="36"/>
  <c r="F42" i="36"/>
  <c r="F43" i="36"/>
  <c r="F2" i="36"/>
  <c r="B13" i="37"/>
  <c r="H51" i="30"/>
  <c r="D66" i="37"/>
  <c r="D62" i="37"/>
  <c r="D64" i="37"/>
  <c r="B4" i="37"/>
  <c r="C8" i="38"/>
  <c r="D8" i="38" s="1"/>
  <c r="B16" i="37" l="1"/>
  <c r="D46" i="30"/>
  <c r="F9" i="40"/>
  <c r="F11" i="40"/>
  <c r="E46" i="28" l="1"/>
  <c r="F45" i="29" l="1"/>
  <c r="F5" i="29"/>
  <c r="D65" i="37" l="1"/>
  <c r="D61" i="37"/>
  <c r="B7" i="39" l="1"/>
  <c r="I52" i="30"/>
  <c r="AO5" i="30"/>
  <c r="AP5" i="30" s="1"/>
  <c r="AO6" i="30"/>
  <c r="AP6" i="30" s="1"/>
  <c r="AO7" i="30"/>
  <c r="AP7" i="30" s="1"/>
  <c r="AO8" i="30"/>
  <c r="AP8" i="30" s="1"/>
  <c r="AO9" i="30"/>
  <c r="AP9" i="30" s="1"/>
  <c r="AO10" i="30"/>
  <c r="AP10" i="30" s="1"/>
  <c r="AO11" i="30"/>
  <c r="AP11" i="30" s="1"/>
  <c r="AO12" i="30"/>
  <c r="AP12" i="30" s="1"/>
  <c r="AO13" i="30"/>
  <c r="AP13" i="30" s="1"/>
  <c r="AO14" i="30"/>
  <c r="AP14" i="30" s="1"/>
  <c r="AO15" i="30"/>
  <c r="AP15" i="30" s="1"/>
  <c r="AO16" i="30"/>
  <c r="AP16" i="30"/>
  <c r="AO17" i="30"/>
  <c r="AP17" i="30" s="1"/>
  <c r="AO18" i="30"/>
  <c r="AP18" i="30" s="1"/>
  <c r="AO19" i="30"/>
  <c r="AP19" i="30" s="1"/>
  <c r="AO20" i="30"/>
  <c r="AP20" i="30" s="1"/>
  <c r="AO21" i="30"/>
  <c r="AP21" i="30" s="1"/>
  <c r="AO22" i="30"/>
  <c r="AP22" i="30" s="1"/>
  <c r="AO23" i="30"/>
  <c r="AP23" i="30" s="1"/>
  <c r="AO24" i="30"/>
  <c r="AP24" i="30"/>
  <c r="AO25" i="30"/>
  <c r="AP25" i="30" s="1"/>
  <c r="AO26" i="30"/>
  <c r="AP26" i="30" s="1"/>
  <c r="AO27" i="30"/>
  <c r="AP27" i="30" s="1"/>
  <c r="AO28" i="30"/>
  <c r="AP28" i="30" s="1"/>
  <c r="AO29" i="30"/>
  <c r="AP29" i="30" s="1"/>
  <c r="AO30" i="30"/>
  <c r="AP30" i="30" s="1"/>
  <c r="AO31" i="30"/>
  <c r="AP31" i="30" s="1"/>
  <c r="AO32" i="30"/>
  <c r="AP32" i="30" s="1"/>
  <c r="AO33" i="30"/>
  <c r="AP33" i="30" s="1"/>
  <c r="AO34" i="30"/>
  <c r="AP34" i="30" s="1"/>
  <c r="AO35" i="30"/>
  <c r="AP35" i="30" s="1"/>
  <c r="AO36" i="30"/>
  <c r="AP36" i="30" s="1"/>
  <c r="AO37" i="30"/>
  <c r="AP37" i="30" s="1"/>
  <c r="AO38" i="30"/>
  <c r="AP38" i="30" s="1"/>
  <c r="AO39" i="30"/>
  <c r="AP39" i="30" s="1"/>
  <c r="AO40" i="30"/>
  <c r="AP40" i="30" s="1"/>
  <c r="AO41" i="30"/>
  <c r="AP41" i="30" s="1"/>
  <c r="AO42" i="30"/>
  <c r="AP42" i="30" s="1"/>
  <c r="AO43" i="30"/>
  <c r="AP43" i="30" s="1"/>
  <c r="AO44" i="30"/>
  <c r="AP44" i="30" s="1"/>
  <c r="AO45" i="30"/>
  <c r="AP45" i="30" s="1"/>
  <c r="AO4" i="30"/>
  <c r="AP4" i="30" s="1"/>
  <c r="D11" i="40"/>
  <c r="E14" i="40"/>
  <c r="E15" i="40" s="1"/>
  <c r="G9" i="40"/>
  <c r="H9" i="40"/>
  <c r="I9" i="40"/>
  <c r="J9" i="40"/>
  <c r="K9" i="40"/>
  <c r="L9" i="40"/>
  <c r="M9" i="40"/>
  <c r="N9" i="40"/>
  <c r="O9" i="40"/>
  <c r="P9" i="40"/>
  <c r="Q9" i="40"/>
  <c r="R9" i="40"/>
  <c r="S9" i="40"/>
  <c r="T9" i="40"/>
  <c r="U9" i="40"/>
  <c r="V9" i="40"/>
  <c r="W9" i="40"/>
  <c r="X9" i="40"/>
  <c r="Y9" i="40"/>
  <c r="Z9" i="40"/>
  <c r="AA9" i="40"/>
  <c r="AB9" i="40"/>
  <c r="AC9" i="40"/>
  <c r="AD9" i="40"/>
  <c r="AE9" i="40"/>
  <c r="AF9" i="40"/>
  <c r="AG9" i="40"/>
  <c r="AH9" i="40"/>
  <c r="AI9" i="40"/>
  <c r="AJ9" i="40"/>
  <c r="E9" i="40"/>
  <c r="F13" i="40" s="1"/>
  <c r="F8" i="40"/>
  <c r="G8" i="40"/>
  <c r="H8" i="40"/>
  <c r="I8" i="40"/>
  <c r="J8" i="40"/>
  <c r="K8" i="40"/>
  <c r="L8" i="40"/>
  <c r="M8" i="40"/>
  <c r="N8" i="40"/>
  <c r="O8" i="40"/>
  <c r="P8" i="40"/>
  <c r="Q8" i="40"/>
  <c r="R8" i="40"/>
  <c r="S8" i="40"/>
  <c r="T8" i="40"/>
  <c r="U8" i="40"/>
  <c r="V8" i="40"/>
  <c r="W8" i="40"/>
  <c r="X8" i="40"/>
  <c r="Y8" i="40"/>
  <c r="Z8" i="40"/>
  <c r="AA8" i="40"/>
  <c r="AB8" i="40"/>
  <c r="AC8" i="40"/>
  <c r="AD8" i="40"/>
  <c r="AE8" i="40"/>
  <c r="AF8" i="40"/>
  <c r="AG8" i="40"/>
  <c r="AH8" i="40"/>
  <c r="AI8" i="40"/>
  <c r="AJ8" i="40"/>
  <c r="E8" i="40"/>
  <c r="F12" i="40" s="1"/>
  <c r="B8" i="40"/>
  <c r="B9" i="40" s="1"/>
  <c r="AO8" i="29"/>
  <c r="AP8" i="29" s="1"/>
  <c r="AO5" i="29"/>
  <c r="AP5" i="29" s="1"/>
  <c r="AO6" i="29"/>
  <c r="AP6" i="29" s="1"/>
  <c r="AO7" i="29"/>
  <c r="AP7" i="29" s="1"/>
  <c r="AO9" i="29"/>
  <c r="AP9" i="29" s="1"/>
  <c r="AO10" i="29"/>
  <c r="AP10" i="29" s="1"/>
  <c r="AO11" i="29"/>
  <c r="AP11" i="29" s="1"/>
  <c r="AO12" i="29"/>
  <c r="AP12" i="29" s="1"/>
  <c r="AO13" i="29"/>
  <c r="AP13" i="29" s="1"/>
  <c r="AO14" i="29"/>
  <c r="AP14" i="29" s="1"/>
  <c r="AO15" i="29"/>
  <c r="AP15" i="29" s="1"/>
  <c r="AO16" i="29"/>
  <c r="AP16" i="29" s="1"/>
  <c r="AO17" i="29"/>
  <c r="AP17" i="29" s="1"/>
  <c r="AO18" i="29"/>
  <c r="AP18" i="29" s="1"/>
  <c r="AO19" i="29"/>
  <c r="AP19" i="29" s="1"/>
  <c r="AO20" i="29"/>
  <c r="AP20" i="29" s="1"/>
  <c r="AP21" i="29"/>
  <c r="AO22" i="29"/>
  <c r="AP22" i="29" s="1"/>
  <c r="AO23" i="29"/>
  <c r="AP23" i="29" s="1"/>
  <c r="AO24" i="29"/>
  <c r="AP24" i="29" s="1"/>
  <c r="AO25" i="29"/>
  <c r="AP25" i="29" s="1"/>
  <c r="AO26" i="29"/>
  <c r="AP26" i="29" s="1"/>
  <c r="AO27" i="29"/>
  <c r="AP27" i="29" s="1"/>
  <c r="AO28" i="29"/>
  <c r="AP28" i="29" s="1"/>
  <c r="AO29" i="29"/>
  <c r="AP29" i="29" s="1"/>
  <c r="AO30" i="29"/>
  <c r="AP30" i="29" s="1"/>
  <c r="AO31" i="29"/>
  <c r="AP31" i="29" s="1"/>
  <c r="AO32" i="29"/>
  <c r="AP32" i="29" s="1"/>
  <c r="AO33" i="29"/>
  <c r="AP33" i="29" s="1"/>
  <c r="AO34" i="29"/>
  <c r="AP34" i="29" s="1"/>
  <c r="AO35" i="29"/>
  <c r="AP35" i="29" s="1"/>
  <c r="AO36" i="29"/>
  <c r="AP36" i="29" s="1"/>
  <c r="AO37" i="29"/>
  <c r="AP37" i="29" s="1"/>
  <c r="AO38" i="29"/>
  <c r="AP38" i="29" s="1"/>
  <c r="AO39" i="29"/>
  <c r="AP39" i="29" s="1"/>
  <c r="AO40" i="29"/>
  <c r="AP40" i="29" s="1"/>
  <c r="AO41" i="29"/>
  <c r="AP41" i="29" s="1"/>
  <c r="AO42" i="29"/>
  <c r="AP42" i="29" s="1"/>
  <c r="AO43" i="29"/>
  <c r="AP43" i="29" s="1"/>
  <c r="AO44" i="29"/>
  <c r="AP44" i="29" s="1"/>
  <c r="AO45" i="29"/>
  <c r="AP45" i="29" s="1"/>
  <c r="AO6" i="28"/>
  <c r="AP6" i="28" s="1"/>
  <c r="AQ5" i="28"/>
  <c r="AR5" i="28" s="1"/>
  <c r="AQ6" i="28"/>
  <c r="AR6" i="28" s="1"/>
  <c r="AQ7" i="28"/>
  <c r="AR7" i="28" s="1"/>
  <c r="AQ8" i="28"/>
  <c r="AR8" i="28" s="1"/>
  <c r="AQ9" i="28"/>
  <c r="AR9" i="28" s="1"/>
  <c r="AQ10" i="28"/>
  <c r="AR10" i="28" s="1"/>
  <c r="AQ11" i="28"/>
  <c r="AR11" i="28" s="1"/>
  <c r="AQ12" i="28"/>
  <c r="AR12" i="28" s="1"/>
  <c r="AQ13" i="28"/>
  <c r="AR13" i="28" s="1"/>
  <c r="AQ14" i="28"/>
  <c r="AR14" i="28" s="1"/>
  <c r="AQ15" i="28"/>
  <c r="AR15" i="28" s="1"/>
  <c r="AQ16" i="28"/>
  <c r="AQ17" i="28"/>
  <c r="AR17" i="28" s="1"/>
  <c r="AQ18" i="28"/>
  <c r="AR18" i="28" s="1"/>
  <c r="AQ19" i="28"/>
  <c r="AR19" i="28" s="1"/>
  <c r="AQ20" i="28"/>
  <c r="AR20" i="28" s="1"/>
  <c r="AQ21" i="28"/>
  <c r="AR21" i="28" s="1"/>
  <c r="AQ22" i="28"/>
  <c r="AR22" i="28" s="1"/>
  <c r="AQ23" i="28"/>
  <c r="AR23" i="28" s="1"/>
  <c r="AQ24" i="28"/>
  <c r="AR24" i="28" s="1"/>
  <c r="AQ25" i="28"/>
  <c r="AR25" i="28" s="1"/>
  <c r="AQ26" i="28"/>
  <c r="AR26" i="28" s="1"/>
  <c r="AQ27" i="28"/>
  <c r="AR27" i="28" s="1"/>
  <c r="AQ28" i="28"/>
  <c r="AR28" i="28" s="1"/>
  <c r="AQ29" i="28"/>
  <c r="AR29" i="28" s="1"/>
  <c r="AQ31" i="28"/>
  <c r="AR31" i="28" s="1"/>
  <c r="AQ32" i="28"/>
  <c r="AR32" i="28" s="1"/>
  <c r="AQ33" i="28"/>
  <c r="AR33" i="28" s="1"/>
  <c r="AQ34" i="28"/>
  <c r="AR34" i="28" s="1"/>
  <c r="AQ35" i="28"/>
  <c r="AR35" i="28" s="1"/>
  <c r="AQ36" i="28"/>
  <c r="AR36" i="28" s="1"/>
  <c r="AQ37" i="28"/>
  <c r="AR37" i="28" s="1"/>
  <c r="AQ38" i="28"/>
  <c r="AR38" i="28" s="1"/>
  <c r="AQ39" i="28"/>
  <c r="AR39" i="28" s="1"/>
  <c r="AQ40" i="28"/>
  <c r="AR40" i="28" s="1"/>
  <c r="AQ41" i="28"/>
  <c r="AR41" i="28" s="1"/>
  <c r="AQ42" i="28"/>
  <c r="AR42" i="28" s="1"/>
  <c r="AQ43" i="28"/>
  <c r="AR43" i="28" s="1"/>
  <c r="AQ44" i="28"/>
  <c r="AR44" i="28" s="1"/>
  <c r="AQ45" i="28"/>
  <c r="AR45" i="28" s="1"/>
  <c r="AQ4" i="28"/>
  <c r="AO5" i="28"/>
  <c r="AP5" i="28" s="1"/>
  <c r="AO7" i="28"/>
  <c r="AP7" i="28" s="1"/>
  <c r="AO8" i="28"/>
  <c r="AP8" i="28" s="1"/>
  <c r="AO9" i="28"/>
  <c r="AP9" i="28" s="1"/>
  <c r="AO10" i="28"/>
  <c r="AP10" i="28" s="1"/>
  <c r="AO11" i="28"/>
  <c r="AP11" i="28" s="1"/>
  <c r="AO12" i="28"/>
  <c r="AP12" i="28" s="1"/>
  <c r="AO13" i="28"/>
  <c r="AP13" i="28" s="1"/>
  <c r="AO14" i="28"/>
  <c r="AP14" i="28" s="1"/>
  <c r="AO15" i="28"/>
  <c r="AP15" i="28" s="1"/>
  <c r="AO16" i="28"/>
  <c r="AP16" i="28" s="1"/>
  <c r="AR16" i="28"/>
  <c r="AO17" i="28"/>
  <c r="AP17" i="28" s="1"/>
  <c r="AO18" i="28"/>
  <c r="AP18" i="28" s="1"/>
  <c r="AO19" i="28"/>
  <c r="AP19" i="28" s="1"/>
  <c r="AO20" i="28"/>
  <c r="AP20" i="28" s="1"/>
  <c r="AO21" i="28"/>
  <c r="AP21" i="28" s="1"/>
  <c r="AO22" i="28"/>
  <c r="AP22" i="28" s="1"/>
  <c r="AO23" i="28"/>
  <c r="AP23" i="28" s="1"/>
  <c r="AO24" i="28"/>
  <c r="AP24" i="28" s="1"/>
  <c r="AO25" i="28"/>
  <c r="AP25" i="28" s="1"/>
  <c r="AO26" i="28"/>
  <c r="AP26" i="28" s="1"/>
  <c r="AO27" i="28"/>
  <c r="AP27" i="28" s="1"/>
  <c r="AO28" i="28"/>
  <c r="AP28" i="28" s="1"/>
  <c r="AO29" i="28"/>
  <c r="AP29" i="28" s="1"/>
  <c r="AO30" i="28"/>
  <c r="AP30" i="28" s="1"/>
  <c r="AO31" i="28"/>
  <c r="AP31" i="28" s="1"/>
  <c r="AO32" i="28"/>
  <c r="AP32" i="28" s="1"/>
  <c r="AO33" i="28"/>
  <c r="AP33" i="28" s="1"/>
  <c r="AO34" i="28"/>
  <c r="AP34" i="28" s="1"/>
  <c r="AO35" i="28"/>
  <c r="AP35" i="28" s="1"/>
  <c r="AO36" i="28"/>
  <c r="AP36" i="28" s="1"/>
  <c r="AO37" i="28"/>
  <c r="AP37" i="28" s="1"/>
  <c r="AO38" i="28"/>
  <c r="AP38" i="28" s="1"/>
  <c r="AO39" i="28"/>
  <c r="AP39" i="28" s="1"/>
  <c r="AO40" i="28"/>
  <c r="AP40" i="28" s="1"/>
  <c r="AO41" i="28"/>
  <c r="AP41" i="28" s="1"/>
  <c r="AO42" i="28"/>
  <c r="AP42" i="28" s="1"/>
  <c r="AO43" i="28"/>
  <c r="AP43" i="28" s="1"/>
  <c r="AO44" i="28"/>
  <c r="AP44" i="28" s="1"/>
  <c r="AO45" i="28"/>
  <c r="AP45" i="28" s="1"/>
  <c r="H52" i="29"/>
  <c r="I52" i="29"/>
  <c r="G49" i="29"/>
  <c r="D46" i="29"/>
  <c r="D47" i="29" s="1"/>
  <c r="E11" i="40" l="1"/>
  <c r="C9" i="40"/>
  <c r="C8" i="40"/>
  <c r="D63" i="37" l="1"/>
  <c r="G2" i="46" l="1"/>
  <c r="C54" i="44"/>
  <c r="C50" i="44"/>
  <c r="D33" i="44"/>
  <c r="E33" i="44"/>
  <c r="G872" i="46"/>
  <c r="G871" i="46"/>
  <c r="G870" i="46"/>
  <c r="G869" i="46"/>
  <c r="G868" i="46"/>
  <c r="G867" i="46"/>
  <c r="G866" i="46"/>
  <c r="G864" i="46"/>
  <c r="G860" i="46"/>
  <c r="G859" i="46"/>
  <c r="G858" i="46"/>
  <c r="G857" i="46"/>
  <c r="G856" i="46"/>
  <c r="G855" i="46"/>
  <c r="G854" i="46"/>
  <c r="G853" i="46"/>
  <c r="G852" i="46"/>
  <c r="G851" i="46"/>
  <c r="G850" i="46"/>
  <c r="G849" i="46"/>
  <c r="G848" i="46"/>
  <c r="G847" i="46"/>
  <c r="G846" i="46"/>
  <c r="G845" i="46"/>
  <c r="G844" i="46"/>
  <c r="G843" i="46"/>
  <c r="G842" i="46"/>
  <c r="G841" i="46"/>
  <c r="G840" i="46"/>
  <c r="G839" i="46"/>
  <c r="G838" i="46"/>
  <c r="G837" i="46"/>
  <c r="G836" i="46"/>
  <c r="G835" i="46"/>
  <c r="G834" i="46"/>
  <c r="G833" i="46"/>
  <c r="G832" i="46"/>
  <c r="G831" i="46"/>
  <c r="G830" i="46"/>
  <c r="G829" i="46"/>
  <c r="G828" i="46"/>
  <c r="G827" i="46"/>
  <c r="G826" i="46"/>
  <c r="G825" i="46"/>
  <c r="G824" i="46"/>
  <c r="G823" i="46"/>
  <c r="G822" i="46"/>
  <c r="G821" i="46"/>
  <c r="G820" i="46"/>
  <c r="G819" i="46"/>
  <c r="G818" i="46"/>
  <c r="G817" i="46"/>
  <c r="G816" i="46"/>
  <c r="G815" i="46"/>
  <c r="G814" i="46"/>
  <c r="G813" i="46"/>
  <c r="G812" i="46"/>
  <c r="G811" i="46"/>
  <c r="G810" i="46"/>
  <c r="G809" i="46"/>
  <c r="G808" i="46"/>
  <c r="G807" i="46"/>
  <c r="G806" i="46"/>
  <c r="G805" i="46"/>
  <c r="G804" i="46"/>
  <c r="G803" i="46"/>
  <c r="G802" i="46"/>
  <c r="G801" i="46"/>
  <c r="G800" i="46"/>
  <c r="G799" i="46"/>
  <c r="G798" i="46"/>
  <c r="G797" i="46"/>
  <c r="G796" i="46"/>
  <c r="G795" i="46"/>
  <c r="G794" i="46"/>
  <c r="G793" i="46"/>
  <c r="G792" i="46"/>
  <c r="G791" i="46"/>
  <c r="G790" i="46"/>
  <c r="G789" i="46"/>
  <c r="G788" i="46"/>
  <c r="G787" i="46"/>
  <c r="G786" i="46"/>
  <c r="G785" i="46"/>
  <c r="G784" i="46"/>
  <c r="G783" i="46"/>
  <c r="G782" i="46"/>
  <c r="G781" i="46"/>
  <c r="G780" i="46"/>
  <c r="G779" i="46"/>
  <c r="G778" i="46"/>
  <c r="G777" i="46"/>
  <c r="G776" i="46"/>
  <c r="G775" i="46"/>
  <c r="G774" i="46"/>
  <c r="G773" i="46"/>
  <c r="G772" i="46"/>
  <c r="G771" i="46"/>
  <c r="G770" i="46"/>
  <c r="G769" i="46"/>
  <c r="G768" i="46"/>
  <c r="G767" i="46"/>
  <c r="G766" i="46"/>
  <c r="G765" i="46"/>
  <c r="G764" i="46"/>
  <c r="G763" i="46"/>
  <c r="G762" i="46"/>
  <c r="G761" i="46"/>
  <c r="G760" i="46"/>
  <c r="G759" i="46"/>
  <c r="G758" i="46"/>
  <c r="G757" i="46"/>
  <c r="G756" i="46"/>
  <c r="G755" i="46"/>
  <c r="G754" i="46"/>
  <c r="G753" i="46"/>
  <c r="G752" i="46"/>
  <c r="G751" i="46"/>
  <c r="G750" i="46"/>
  <c r="G749" i="46"/>
  <c r="G748" i="46"/>
  <c r="G747" i="46"/>
  <c r="G746" i="46"/>
  <c r="G745" i="46"/>
  <c r="G744" i="46"/>
  <c r="G743" i="46"/>
  <c r="G742" i="46"/>
  <c r="G741" i="46"/>
  <c r="G740" i="46"/>
  <c r="G739" i="46"/>
  <c r="G738" i="46"/>
  <c r="G737" i="46"/>
  <c r="G736" i="46"/>
  <c r="G735" i="46"/>
  <c r="G734" i="46"/>
  <c r="G733" i="46"/>
  <c r="G732" i="46"/>
  <c r="G731" i="46"/>
  <c r="G730" i="46"/>
  <c r="G729" i="46"/>
  <c r="G728" i="46"/>
  <c r="G727" i="46"/>
  <c r="G726" i="46"/>
  <c r="G725" i="46"/>
  <c r="G724" i="46"/>
  <c r="G723" i="46"/>
  <c r="G722" i="46"/>
  <c r="G721" i="46"/>
  <c r="G720" i="46"/>
  <c r="G719" i="46"/>
  <c r="G718" i="46"/>
  <c r="G717" i="46"/>
  <c r="G716" i="46"/>
  <c r="G715" i="46"/>
  <c r="G712" i="46"/>
  <c r="G711" i="46"/>
  <c r="G710" i="46"/>
  <c r="G709" i="46"/>
  <c r="G708" i="46"/>
  <c r="G707" i="46"/>
  <c r="G706" i="46"/>
  <c r="G705" i="46"/>
  <c r="G704" i="46"/>
  <c r="G703" i="46"/>
  <c r="G702" i="46"/>
  <c r="G701" i="46"/>
  <c r="G700" i="46"/>
  <c r="G699" i="46"/>
  <c r="G698" i="46"/>
  <c r="G697" i="46"/>
  <c r="G696" i="46"/>
  <c r="G695" i="46"/>
  <c r="G694" i="46"/>
  <c r="G693" i="46"/>
  <c r="G692" i="46"/>
  <c r="G691" i="46"/>
  <c r="G690" i="46"/>
  <c r="G689" i="46"/>
  <c r="G688" i="46"/>
  <c r="G687" i="46"/>
  <c r="G686" i="46"/>
  <c r="G685" i="46"/>
  <c r="G684" i="46"/>
  <c r="G683" i="46"/>
  <c r="G682" i="46"/>
  <c r="G681" i="46"/>
  <c r="G680" i="46"/>
  <c r="G679" i="46"/>
  <c r="G678" i="46"/>
  <c r="G677" i="46"/>
  <c r="G676" i="46"/>
  <c r="G675" i="46"/>
  <c r="G674" i="46"/>
  <c r="G673" i="46"/>
  <c r="G672" i="46"/>
  <c r="G671" i="46"/>
  <c r="G670" i="46"/>
  <c r="G669" i="46"/>
  <c r="G668" i="46"/>
  <c r="G667" i="46"/>
  <c r="G666" i="46"/>
  <c r="G665" i="46"/>
  <c r="G664" i="46"/>
  <c r="G663" i="46"/>
  <c r="G662" i="46"/>
  <c r="G661" i="46"/>
  <c r="G660" i="46"/>
  <c r="G659" i="46"/>
  <c r="G658" i="46"/>
  <c r="G657" i="46"/>
  <c r="G656" i="46"/>
  <c r="G655" i="46"/>
  <c r="G654" i="46"/>
  <c r="G653" i="46"/>
  <c r="G652" i="46"/>
  <c r="G651" i="46"/>
  <c r="G650" i="46"/>
  <c r="G649" i="46"/>
  <c r="G648" i="46"/>
  <c r="G647" i="46"/>
  <c r="G646" i="46"/>
  <c r="G645" i="46"/>
  <c r="G644" i="46"/>
  <c r="G643" i="46"/>
  <c r="G642" i="46"/>
  <c r="G641" i="46"/>
  <c r="G640" i="46"/>
  <c r="G639" i="46"/>
  <c r="G638" i="46"/>
  <c r="G637" i="46"/>
  <c r="G636" i="46"/>
  <c r="G635" i="46"/>
  <c r="G634" i="46"/>
  <c r="G633" i="46"/>
  <c r="G632" i="46"/>
  <c r="G631" i="46"/>
  <c r="G630" i="46"/>
  <c r="G629" i="46"/>
  <c r="G628" i="46"/>
  <c r="G627" i="46"/>
  <c r="G626" i="46"/>
  <c r="G625" i="46"/>
  <c r="G624" i="46"/>
  <c r="G623" i="46"/>
  <c r="G622" i="46"/>
  <c r="G621" i="46"/>
  <c r="G620" i="46"/>
  <c r="G619" i="46"/>
  <c r="G618" i="46"/>
  <c r="G617" i="46"/>
  <c r="G616" i="46"/>
  <c r="G615" i="46"/>
  <c r="G614" i="46"/>
  <c r="G613" i="46"/>
  <c r="G612" i="46"/>
  <c r="G611" i="46"/>
  <c r="G610" i="46"/>
  <c r="G609" i="46"/>
  <c r="G608" i="46"/>
  <c r="G607" i="46"/>
  <c r="G606" i="46"/>
  <c r="G605" i="46"/>
  <c r="G604" i="46"/>
  <c r="G603" i="46"/>
  <c r="G602" i="46"/>
  <c r="G601" i="46"/>
  <c r="G600" i="46"/>
  <c r="G599" i="46"/>
  <c r="G598" i="46"/>
  <c r="G597" i="46"/>
  <c r="G596" i="46"/>
  <c r="G595" i="46"/>
  <c r="G594" i="46"/>
  <c r="G593" i="46"/>
  <c r="G592" i="46"/>
  <c r="G591" i="46"/>
  <c r="G590" i="46"/>
  <c r="G589" i="46"/>
  <c r="G588" i="46"/>
  <c r="G587" i="46"/>
  <c r="G586" i="46"/>
  <c r="G585" i="46"/>
  <c r="G584" i="46"/>
  <c r="G583" i="46"/>
  <c r="G582" i="46"/>
  <c r="G581" i="46"/>
  <c r="G580" i="46"/>
  <c r="G579" i="46"/>
  <c r="G578" i="46"/>
  <c r="G577" i="46"/>
  <c r="G576" i="46"/>
  <c r="G575" i="46"/>
  <c r="G574" i="46"/>
  <c r="G573" i="46"/>
  <c r="G572" i="46"/>
  <c r="G571" i="46"/>
  <c r="G570" i="46"/>
  <c r="G569" i="46"/>
  <c r="G568" i="46"/>
  <c r="G567" i="46"/>
  <c r="G566" i="46"/>
  <c r="G565" i="46"/>
  <c r="G564" i="46"/>
  <c r="G563" i="46"/>
  <c r="G562" i="46"/>
  <c r="G561" i="46"/>
  <c r="G560" i="46"/>
  <c r="G559" i="46"/>
  <c r="G558" i="46"/>
  <c r="G557" i="46"/>
  <c r="G556" i="46"/>
  <c r="G555" i="46"/>
  <c r="G554" i="46"/>
  <c r="G553" i="46"/>
  <c r="G552" i="46"/>
  <c r="G551" i="46"/>
  <c r="G550" i="46"/>
  <c r="G549" i="46"/>
  <c r="G548" i="46"/>
  <c r="G547" i="46"/>
  <c r="G546" i="46"/>
  <c r="G545" i="46"/>
  <c r="G544" i="46"/>
  <c r="G543" i="46"/>
  <c r="G542" i="46"/>
  <c r="G541" i="46"/>
  <c r="G540" i="46"/>
  <c r="G539" i="46"/>
  <c r="G538" i="46"/>
  <c r="G537" i="46"/>
  <c r="G536" i="46"/>
  <c r="G535" i="46"/>
  <c r="G534" i="46"/>
  <c r="G533" i="46"/>
  <c r="G532" i="46"/>
  <c r="G531" i="46"/>
  <c r="G530" i="46"/>
  <c r="G529" i="46"/>
  <c r="G528" i="46"/>
  <c r="G527" i="46"/>
  <c r="G526" i="46"/>
  <c r="G525" i="46"/>
  <c r="G524" i="46"/>
  <c r="G523" i="46"/>
  <c r="G522" i="46"/>
  <c r="G521" i="46"/>
  <c r="G520" i="46"/>
  <c r="G519" i="46"/>
  <c r="G518" i="46"/>
  <c r="G517" i="46"/>
  <c r="G516" i="46"/>
  <c r="G515" i="46"/>
  <c r="G514" i="46"/>
  <c r="G513" i="46"/>
  <c r="G512" i="46"/>
  <c r="G511" i="46"/>
  <c r="G510" i="46"/>
  <c r="G509" i="46"/>
  <c r="G508" i="46"/>
  <c r="G507" i="46"/>
  <c r="G506" i="46"/>
  <c r="G505" i="46"/>
  <c r="G504" i="46"/>
  <c r="G503" i="46"/>
  <c r="G502" i="46"/>
  <c r="G501" i="46"/>
  <c r="G500" i="46"/>
  <c r="G499" i="46"/>
  <c r="G498" i="46"/>
  <c r="G497" i="46"/>
  <c r="G496" i="46"/>
  <c r="G495" i="46"/>
  <c r="G494" i="46"/>
  <c r="G493" i="46"/>
  <c r="G492" i="46"/>
  <c r="G491" i="46"/>
  <c r="G490" i="46"/>
  <c r="G489" i="46"/>
  <c r="G488" i="46"/>
  <c r="G487" i="46"/>
  <c r="G486" i="46"/>
  <c r="G485" i="46"/>
  <c r="G484" i="46"/>
  <c r="G483" i="46"/>
  <c r="G482" i="46"/>
  <c r="G481" i="46"/>
  <c r="G480" i="46"/>
  <c r="G479" i="46"/>
  <c r="G478" i="46"/>
  <c r="G477" i="46"/>
  <c r="G476" i="46"/>
  <c r="G475" i="46"/>
  <c r="G474" i="46"/>
  <c r="G473" i="46"/>
  <c r="G472" i="46"/>
  <c r="G471" i="46"/>
  <c r="G470" i="46"/>
  <c r="G469" i="46"/>
  <c r="G468" i="46"/>
  <c r="G467" i="46"/>
  <c r="G466" i="46"/>
  <c r="G465" i="46"/>
  <c r="G464" i="46"/>
  <c r="G463" i="46"/>
  <c r="G462" i="46"/>
  <c r="G461" i="46"/>
  <c r="G460" i="46"/>
  <c r="G459" i="46"/>
  <c r="G458" i="46"/>
  <c r="G457" i="46"/>
  <c r="G456" i="46"/>
  <c r="G455" i="46"/>
  <c r="G454" i="46"/>
  <c r="G453" i="46"/>
  <c r="G452" i="46"/>
  <c r="G451" i="46"/>
  <c r="G450" i="46"/>
  <c r="G449" i="46"/>
  <c r="G448" i="46"/>
  <c r="G447" i="46"/>
  <c r="G446" i="46"/>
  <c r="G445" i="46"/>
  <c r="G444" i="46"/>
  <c r="G443" i="46"/>
  <c r="G442" i="46"/>
  <c r="G441" i="46"/>
  <c r="G440" i="46"/>
  <c r="G439" i="46"/>
  <c r="G438" i="46"/>
  <c r="G437" i="46"/>
  <c r="G436" i="46"/>
  <c r="G435" i="46"/>
  <c r="G434" i="46"/>
  <c r="G433" i="46"/>
  <c r="G432" i="46"/>
  <c r="G431" i="46"/>
  <c r="G430" i="46"/>
  <c r="G429" i="46"/>
  <c r="G428" i="46"/>
  <c r="G427" i="46"/>
  <c r="G426" i="46"/>
  <c r="G425" i="46"/>
  <c r="G424" i="46"/>
  <c r="G423" i="46"/>
  <c r="G422" i="46"/>
  <c r="G421" i="46"/>
  <c r="G420" i="46"/>
  <c r="G419" i="46"/>
  <c r="G418" i="46"/>
  <c r="G417" i="46"/>
  <c r="G416" i="46"/>
  <c r="G415" i="46"/>
  <c r="G414" i="46"/>
  <c r="G413" i="46"/>
  <c r="G412" i="46"/>
  <c r="G411" i="46"/>
  <c r="G410" i="46"/>
  <c r="G409" i="46"/>
  <c r="G408" i="46"/>
  <c r="G407" i="46"/>
  <c r="G406" i="46"/>
  <c r="G405" i="46"/>
  <c r="G404" i="46"/>
  <c r="G403" i="46"/>
  <c r="G402" i="46"/>
  <c r="G401" i="46"/>
  <c r="G400" i="46"/>
  <c r="G399" i="46"/>
  <c r="G398" i="46"/>
  <c r="G397" i="46"/>
  <c r="G396" i="46"/>
  <c r="G395" i="46"/>
  <c r="G394" i="46"/>
  <c r="G393" i="46"/>
  <c r="G392" i="46"/>
  <c r="G391" i="46"/>
  <c r="G390" i="46"/>
  <c r="G389" i="46"/>
  <c r="G388" i="46"/>
  <c r="G387" i="46"/>
  <c r="G386" i="46"/>
  <c r="G385" i="46"/>
  <c r="G384" i="46"/>
  <c r="G383" i="46"/>
  <c r="G382" i="46"/>
  <c r="G381" i="46"/>
  <c r="G380" i="46"/>
  <c r="G379" i="46"/>
  <c r="G378" i="46"/>
  <c r="G377" i="46"/>
  <c r="G376" i="46"/>
  <c r="G375" i="46"/>
  <c r="G374" i="46"/>
  <c r="G373" i="46"/>
  <c r="G372" i="46"/>
  <c r="G371" i="46"/>
  <c r="G370" i="46"/>
  <c r="G369" i="46"/>
  <c r="G368" i="46"/>
  <c r="G367" i="46"/>
  <c r="G366" i="46"/>
  <c r="G365" i="46"/>
  <c r="G364" i="46"/>
  <c r="G363" i="46"/>
  <c r="G362" i="46"/>
  <c r="G361" i="46"/>
  <c r="G360" i="46"/>
  <c r="G359" i="46"/>
  <c r="G358" i="46"/>
  <c r="G357" i="46"/>
  <c r="G356" i="46"/>
  <c r="G355" i="46"/>
  <c r="G354" i="46"/>
  <c r="G353" i="46"/>
  <c r="G352" i="46"/>
  <c r="G351" i="46"/>
  <c r="G350" i="46"/>
  <c r="G349" i="46"/>
  <c r="G348" i="46"/>
  <c r="G347" i="46"/>
  <c r="G346" i="46"/>
  <c r="G345" i="46"/>
  <c r="G344" i="46"/>
  <c r="G343" i="46"/>
  <c r="G342" i="46"/>
  <c r="G341" i="46"/>
  <c r="G340" i="46"/>
  <c r="G339" i="46"/>
  <c r="G338" i="46"/>
  <c r="G337" i="46"/>
  <c r="G336" i="46"/>
  <c r="G335" i="46"/>
  <c r="G334" i="46"/>
  <c r="G333" i="46"/>
  <c r="G332" i="46"/>
  <c r="G331" i="46"/>
  <c r="G330" i="46"/>
  <c r="G329" i="46"/>
  <c r="G328" i="46"/>
  <c r="G327" i="46"/>
  <c r="G326" i="46"/>
  <c r="G325" i="46"/>
  <c r="G324" i="46"/>
  <c r="G323" i="46"/>
  <c r="G322" i="46"/>
  <c r="G321" i="46"/>
  <c r="G320" i="46"/>
  <c r="G319" i="46"/>
  <c r="G318" i="46"/>
  <c r="G317" i="46"/>
  <c r="G316" i="46"/>
  <c r="G315" i="46"/>
  <c r="G314" i="46"/>
  <c r="G313" i="46"/>
  <c r="G312" i="46"/>
  <c r="G311" i="46"/>
  <c r="G310" i="46"/>
  <c r="G309" i="46"/>
  <c r="G308" i="46"/>
  <c r="G307" i="46"/>
  <c r="G306" i="46"/>
  <c r="G305" i="46"/>
  <c r="G304" i="46"/>
  <c r="G303" i="46"/>
  <c r="G302" i="46"/>
  <c r="G301" i="46"/>
  <c r="G300" i="46"/>
  <c r="G299" i="46"/>
  <c r="G298" i="46"/>
  <c r="G297" i="46"/>
  <c r="G296" i="46"/>
  <c r="G295" i="46"/>
  <c r="G294" i="46"/>
  <c r="G293" i="46"/>
  <c r="G292" i="46"/>
  <c r="G291" i="46"/>
  <c r="G290" i="46"/>
  <c r="G289" i="46"/>
  <c r="G288" i="46"/>
  <c r="G287" i="46"/>
  <c r="G286" i="46"/>
  <c r="G285" i="46"/>
  <c r="G284" i="46"/>
  <c r="G283" i="46"/>
  <c r="G282" i="46"/>
  <c r="G281" i="46"/>
  <c r="G280" i="46"/>
  <c r="G279" i="46"/>
  <c r="G278" i="46"/>
  <c r="G277" i="46"/>
  <c r="G276" i="46"/>
  <c r="G275" i="46"/>
  <c r="G274" i="46"/>
  <c r="G273" i="46"/>
  <c r="G272" i="46"/>
  <c r="G271" i="46"/>
  <c r="G270" i="46"/>
  <c r="G269" i="46"/>
  <c r="G268" i="46"/>
  <c r="G267" i="46"/>
  <c r="G266" i="46"/>
  <c r="G265" i="46"/>
  <c r="G264" i="46"/>
  <c r="G263" i="46"/>
  <c r="G262" i="46"/>
  <c r="G261" i="46"/>
  <c r="G260" i="46"/>
  <c r="G259" i="46"/>
  <c r="G258" i="46"/>
  <c r="G257" i="46"/>
  <c r="G256" i="46"/>
  <c r="G255" i="46"/>
  <c r="G254" i="46"/>
  <c r="G253" i="46"/>
  <c r="G252" i="46"/>
  <c r="G251" i="46"/>
  <c r="G250" i="46"/>
  <c r="G249" i="46"/>
  <c r="G248" i="46"/>
  <c r="G247" i="46"/>
  <c r="G246" i="46"/>
  <c r="G245" i="46"/>
  <c r="G244" i="46"/>
  <c r="G243" i="46"/>
  <c r="G242" i="46"/>
  <c r="G241" i="46"/>
  <c r="G240" i="46"/>
  <c r="G239" i="46"/>
  <c r="G238" i="46"/>
  <c r="G237" i="46"/>
  <c r="G236" i="46"/>
  <c r="G235" i="46"/>
  <c r="G234" i="46"/>
  <c r="G233" i="46"/>
  <c r="G232" i="46"/>
  <c r="G231" i="46"/>
  <c r="G230" i="46"/>
  <c r="G229" i="46"/>
  <c r="G228" i="46"/>
  <c r="G227" i="46"/>
  <c r="G226" i="46"/>
  <c r="G225" i="46"/>
  <c r="G224" i="46"/>
  <c r="G223" i="46"/>
  <c r="G222" i="46"/>
  <c r="G221" i="46"/>
  <c r="G220" i="46"/>
  <c r="G219" i="46"/>
  <c r="G218" i="46"/>
  <c r="G217" i="46"/>
  <c r="G216" i="46"/>
  <c r="G215" i="46"/>
  <c r="G214" i="46"/>
  <c r="G2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3" i="46"/>
  <c r="G62" i="46"/>
  <c r="G61" i="46"/>
  <c r="G60" i="46"/>
  <c r="G59"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1" i="46"/>
  <c r="G30" i="46"/>
  <c r="G29" i="46"/>
  <c r="G27" i="46"/>
  <c r="G26" i="46"/>
  <c r="G25" i="46"/>
  <c r="G24" i="46"/>
  <c r="G23" i="46"/>
  <c r="G22" i="46"/>
  <c r="G21" i="46"/>
  <c r="G20" i="46"/>
  <c r="G19" i="46"/>
  <c r="G18" i="46"/>
  <c r="G17" i="46"/>
  <c r="G16" i="46"/>
  <c r="G15" i="46"/>
  <c r="G14" i="46"/>
  <c r="G13" i="46"/>
  <c r="G12" i="46"/>
  <c r="G11" i="46"/>
  <c r="G10" i="46"/>
  <c r="G9" i="46"/>
  <c r="G8" i="46"/>
  <c r="G7" i="46"/>
  <c r="G6" i="46"/>
  <c r="G5" i="46"/>
  <c r="G4" i="46"/>
  <c r="G3" i="46"/>
  <c r="E21" i="44" l="1"/>
  <c r="E43" i="44"/>
  <c r="E46" i="44"/>
  <c r="D43" i="44"/>
  <c r="C46" i="44"/>
  <c r="D50" i="44"/>
  <c r="D54" i="44"/>
  <c r="C21" i="44"/>
  <c r="C43" i="44"/>
  <c r="D46" i="44"/>
  <c r="D21" i="44"/>
  <c r="C33" i="44"/>
  <c r="E50" i="44"/>
  <c r="E51" i="44" l="1"/>
  <c r="C51" i="44"/>
  <c r="C55" i="44"/>
  <c r="D58" i="37" l="1"/>
  <c r="D59" i="37" s="1"/>
  <c r="C58" i="37"/>
  <c r="C59" i="37" s="1"/>
  <c r="D56" i="37"/>
  <c r="C56" i="37"/>
  <c r="C57" i="37" s="1"/>
  <c r="D57" i="37" l="1"/>
  <c r="C62" i="37"/>
  <c r="C64" i="37" l="1"/>
  <c r="C63" i="37"/>
  <c r="C65" i="37" s="1"/>
  <c r="C66" i="37" s="1"/>
  <c r="J52" i="30" l="1"/>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H50" i="28"/>
  <c r="H51" i="28" s="1"/>
  <c r="AM51" i="30" l="1"/>
  <c r="AE51" i="30"/>
  <c r="V51" i="30"/>
  <c r="U51" i="30"/>
  <c r="AH51" i="30"/>
  <c r="AK51" i="30"/>
  <c r="AG51" i="30"/>
  <c r="Y51" i="30"/>
  <c r="Q51" i="30"/>
  <c r="I51" i="30"/>
  <c r="N51" i="30"/>
  <c r="AL51" i="30"/>
  <c r="W51" i="30"/>
  <c r="R51" i="30"/>
  <c r="M51" i="30"/>
  <c r="AC51" i="30"/>
  <c r="J51" i="30"/>
  <c r="Z51" i="30"/>
  <c r="AD51" i="30"/>
  <c r="G49" i="30"/>
  <c r="AJ51" i="30"/>
  <c r="AF51" i="30"/>
  <c r="AB51" i="30"/>
  <c r="X51" i="30"/>
  <c r="T51" i="30"/>
  <c r="P51" i="30"/>
  <c r="AI51" i="30"/>
  <c r="AA51" i="30"/>
  <c r="S51" i="30"/>
  <c r="L51" i="30"/>
  <c r="O51" i="30"/>
  <c r="H46" i="30"/>
  <c r="K51" i="30"/>
  <c r="H49" i="30" l="1"/>
  <c r="H54" i="30"/>
  <c r="B18" i="37" s="1"/>
  <c r="B19" i="37" s="1"/>
  <c r="C5" i="40" l="1"/>
  <c r="AJ14" i="40" l="1"/>
  <c r="AI14" i="40"/>
  <c r="AH14" i="40"/>
  <c r="AG14" i="40"/>
  <c r="AF14" i="40"/>
  <c r="AE14" i="40"/>
  <c r="AD14" i="40"/>
  <c r="AC14" i="40"/>
  <c r="AB14" i="40"/>
  <c r="AA14" i="40"/>
  <c r="Z14" i="40"/>
  <c r="Y14" i="40"/>
  <c r="X14" i="40"/>
  <c r="W14" i="40"/>
  <c r="V14" i="40"/>
  <c r="U14" i="40"/>
  <c r="T14" i="40"/>
  <c r="S14" i="40"/>
  <c r="R14" i="40"/>
  <c r="Q14" i="40"/>
  <c r="P14" i="40"/>
  <c r="O14" i="40"/>
  <c r="N14" i="40"/>
  <c r="M14" i="40"/>
  <c r="L14" i="40"/>
  <c r="K14" i="40"/>
  <c r="J14" i="40"/>
  <c r="I14" i="40"/>
  <c r="H14" i="40"/>
  <c r="G14" i="40"/>
  <c r="F14" i="40"/>
  <c r="AJ13" i="40"/>
  <c r="AJ15" i="40" s="1"/>
  <c r="AI13" i="40"/>
  <c r="AH13" i="40"/>
  <c r="AG13" i="40"/>
  <c r="AF13" i="40"/>
  <c r="AF15" i="40" s="1"/>
  <c r="AE13" i="40"/>
  <c r="AE15" i="40" s="1"/>
  <c r="AD13" i="40"/>
  <c r="AC13" i="40"/>
  <c r="AB13" i="40"/>
  <c r="AB15" i="40" s="1"/>
  <c r="AA13" i="40"/>
  <c r="AA15" i="40" s="1"/>
  <c r="Z13" i="40"/>
  <c r="Y13" i="40"/>
  <c r="X13" i="40"/>
  <c r="X15" i="40" s="1"/>
  <c r="W13" i="40"/>
  <c r="W15" i="40" s="1"/>
  <c r="V13" i="40"/>
  <c r="U13" i="40"/>
  <c r="T13" i="40"/>
  <c r="T15" i="40" s="1"/>
  <c r="S13" i="40"/>
  <c r="S15" i="40" s="1"/>
  <c r="R13" i="40"/>
  <c r="Q13" i="40"/>
  <c r="P13" i="40"/>
  <c r="P15" i="40" s="1"/>
  <c r="O13" i="40"/>
  <c r="O15" i="40" s="1"/>
  <c r="N13" i="40"/>
  <c r="M13" i="40"/>
  <c r="L13" i="40"/>
  <c r="L15" i="40" s="1"/>
  <c r="K13" i="40"/>
  <c r="K15" i="40" s="1"/>
  <c r="J13" i="40"/>
  <c r="I13" i="40"/>
  <c r="H13" i="40"/>
  <c r="H15" i="40" s="1"/>
  <c r="G13" i="40"/>
  <c r="G15" i="40" s="1"/>
  <c r="AJ11" i="40"/>
  <c r="AI11" i="40"/>
  <c r="AH11" i="40"/>
  <c r="AG11" i="40"/>
  <c r="AF11" i="40"/>
  <c r="AE11" i="40"/>
  <c r="AD11" i="40"/>
  <c r="AC11" i="40"/>
  <c r="AB11" i="40"/>
  <c r="AA11" i="40"/>
  <c r="Z11" i="40"/>
  <c r="Y11" i="40"/>
  <c r="X11" i="40"/>
  <c r="W11" i="40"/>
  <c r="V11" i="40"/>
  <c r="U11" i="40"/>
  <c r="T11" i="40"/>
  <c r="S11" i="40"/>
  <c r="R11" i="40"/>
  <c r="Q11" i="40"/>
  <c r="P11" i="40"/>
  <c r="O11" i="40"/>
  <c r="N11" i="40"/>
  <c r="M11" i="40"/>
  <c r="L11" i="40"/>
  <c r="K11" i="40"/>
  <c r="J11" i="40"/>
  <c r="I11" i="40"/>
  <c r="H11" i="40"/>
  <c r="G11" i="40"/>
  <c r="AL7" i="40"/>
  <c r="AM7" i="40" s="1"/>
  <c r="C7" i="40"/>
  <c r="AL6" i="40"/>
  <c r="C6" i="40"/>
  <c r="AL5" i="40"/>
  <c r="AM5" i="40" s="1"/>
  <c r="AL4" i="40"/>
  <c r="AM4" i="40" s="1"/>
  <c r="C4" i="40"/>
  <c r="M15" i="40" l="1"/>
  <c r="U15" i="40"/>
  <c r="AC15" i="40"/>
  <c r="F15" i="40"/>
  <c r="J15" i="40"/>
  <c r="N15" i="40"/>
  <c r="R15" i="40"/>
  <c r="V15" i="40"/>
  <c r="Z15" i="40"/>
  <c r="AD15" i="40"/>
  <c r="AH15" i="40"/>
  <c r="I15" i="40"/>
  <c r="Q15" i="40"/>
  <c r="Y15" i="40"/>
  <c r="AG15" i="40"/>
  <c r="AI15" i="40"/>
  <c r="AF12" i="40"/>
  <c r="AJ12" i="40"/>
  <c r="J12" i="40"/>
  <c r="N12" i="40"/>
  <c r="R12" i="40"/>
  <c r="V12" i="40"/>
  <c r="Z12" i="40"/>
  <c r="AD12" i="40"/>
  <c r="AH12" i="40"/>
  <c r="H12" i="40"/>
  <c r="K12" i="40"/>
  <c r="P12" i="40"/>
  <c r="T12" i="40"/>
  <c r="W12" i="40"/>
  <c r="AB12" i="40"/>
  <c r="AM6" i="40"/>
  <c r="I12" i="40"/>
  <c r="M12" i="40"/>
  <c r="Q12" i="40"/>
  <c r="U12" i="40"/>
  <c r="Y12" i="40"/>
  <c r="AC12" i="40"/>
  <c r="AG12" i="40"/>
  <c r="G12" i="40"/>
  <c r="O12" i="40"/>
  <c r="AA12" i="40"/>
  <c r="AI12" i="40"/>
  <c r="L12" i="40"/>
  <c r="X12" i="40"/>
  <c r="S12" i="40"/>
  <c r="AE12" i="40"/>
  <c r="S47" i="35" l="1"/>
  <c r="Q47" i="35"/>
  <c r="P47" i="35"/>
  <c r="S34" i="35"/>
  <c r="Q34" i="35"/>
  <c r="P34" i="35"/>
  <c r="S21" i="35"/>
  <c r="Q21" i="35"/>
  <c r="P21" i="35"/>
  <c r="G47" i="35"/>
  <c r="E47" i="35"/>
  <c r="C47" i="35"/>
  <c r="G34" i="35"/>
  <c r="E34" i="35"/>
  <c r="C34" i="35"/>
  <c r="E21" i="35"/>
  <c r="G21" i="35"/>
  <c r="C21" i="35"/>
  <c r="H10" i="32" l="1"/>
  <c r="D10" i="32"/>
  <c r="E10" i="32" s="1"/>
  <c r="F10" i="32"/>
  <c r="C10" i="32"/>
  <c r="A5" i="26" l="1"/>
  <c r="A4" i="26"/>
  <c r="D10" i="20" l="1"/>
  <c r="I39" i="23" l="1"/>
  <c r="G10" i="20" l="1"/>
  <c r="E10" i="20"/>
  <c r="C10" i="20"/>
  <c r="G10" i="19"/>
  <c r="G11" i="19" s="1"/>
  <c r="E10" i="19"/>
  <c r="E11" i="19" s="1"/>
  <c r="C10" i="19"/>
  <c r="D10" i="19" s="1"/>
  <c r="G10" i="22"/>
  <c r="E10" i="22"/>
  <c r="C10" i="22"/>
  <c r="G10" i="18"/>
  <c r="E10" i="18"/>
  <c r="C10" i="18"/>
  <c r="G10" i="17"/>
  <c r="E10" i="17"/>
  <c r="C10" i="17"/>
  <c r="L46" i="30"/>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H53" i="29"/>
  <c r="AM46" i="29"/>
  <c r="AL46" i="29"/>
  <c r="AL47" i="29" s="1"/>
  <c r="AK46" i="29"/>
  <c r="AK47" i="29" s="1"/>
  <c r="AJ46" i="29"/>
  <c r="AJ47" i="29" s="1"/>
  <c r="AI46" i="29"/>
  <c r="AI47" i="29" s="1"/>
  <c r="AH46" i="29"/>
  <c r="AH47" i="29" s="1"/>
  <c r="AG46" i="29"/>
  <c r="AG47" i="29" s="1"/>
  <c r="AF46" i="29"/>
  <c r="AF47" i="29" s="1"/>
  <c r="AE46" i="29"/>
  <c r="AE47" i="29" s="1"/>
  <c r="AD46" i="29"/>
  <c r="AD47" i="29" s="1"/>
  <c r="AC46" i="29"/>
  <c r="AC47" i="29" s="1"/>
  <c r="AB46" i="29"/>
  <c r="AA46" i="29"/>
  <c r="AA47" i="29" s="1"/>
  <c r="Z46" i="29"/>
  <c r="Z47" i="29" s="1"/>
  <c r="Y46" i="29"/>
  <c r="Y47" i="29" s="1"/>
  <c r="X46" i="29"/>
  <c r="X47" i="29" s="1"/>
  <c r="W46" i="29"/>
  <c r="W47" i="29" s="1"/>
  <c r="V46" i="29"/>
  <c r="V47" i="29" s="1"/>
  <c r="U46" i="29"/>
  <c r="U47" i="29" s="1"/>
  <c r="T46" i="29"/>
  <c r="T47" i="29" s="1"/>
  <c r="S46" i="29"/>
  <c r="S47" i="29" s="1"/>
  <c r="R46" i="29"/>
  <c r="R47" i="29" s="1"/>
  <c r="Q46" i="29"/>
  <c r="Q47" i="29" s="1"/>
  <c r="P46" i="29"/>
  <c r="P47" i="29" s="1"/>
  <c r="O46" i="29"/>
  <c r="N46" i="29"/>
  <c r="N47" i="29" s="1"/>
  <c r="M46" i="29"/>
  <c r="M47" i="29" s="1"/>
  <c r="L46" i="29"/>
  <c r="K46" i="29"/>
  <c r="J46" i="29"/>
  <c r="J47" i="29" s="1"/>
  <c r="I46" i="29"/>
  <c r="I50" i="29" s="1"/>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G48" i="28"/>
  <c r="AM46" i="28"/>
  <c r="AL46" i="28"/>
  <c r="AK46" i="28"/>
  <c r="AJ46" i="28"/>
  <c r="AI46" i="28"/>
  <c r="AH46" i="28"/>
  <c r="AG46" i="28"/>
  <c r="AF46" i="28"/>
  <c r="AE46" i="28"/>
  <c r="AD46" i="28"/>
  <c r="AC46" i="28"/>
  <c r="AB46" i="28"/>
  <c r="AA46" i="28"/>
  <c r="Z46" i="28"/>
  <c r="Y46" i="28"/>
  <c r="X46" i="28"/>
  <c r="W46" i="28"/>
  <c r="V46" i="28"/>
  <c r="U46" i="28"/>
  <c r="T46" i="28"/>
  <c r="S46" i="28"/>
  <c r="R46" i="28"/>
  <c r="Q46" i="28"/>
  <c r="P46" i="28"/>
  <c r="O46" i="28"/>
  <c r="N46" i="28"/>
  <c r="M46" i="28"/>
  <c r="L46" i="28"/>
  <c r="K46" i="28"/>
  <c r="J46" i="28"/>
  <c r="I46" i="28"/>
  <c r="H46" i="28"/>
  <c r="D46" i="28"/>
  <c r="AR4" i="28"/>
  <c r="AO4" i="28"/>
  <c r="AP4" i="28" s="1"/>
  <c r="I47" i="29" l="1"/>
  <c r="F46" i="29"/>
  <c r="F46" i="28"/>
  <c r="K47" i="29"/>
  <c r="K51" i="29" s="1"/>
  <c r="K53" i="29" s="1"/>
  <c r="H47" i="29"/>
  <c r="H49" i="29" s="1"/>
  <c r="L47" i="29"/>
  <c r="L49" i="29" s="1"/>
  <c r="L49" i="28"/>
  <c r="L51" i="28" s="1"/>
  <c r="AA48" i="28"/>
  <c r="AI48" i="28"/>
  <c r="AM48" i="28"/>
  <c r="Q48" i="28"/>
  <c r="V49" i="28"/>
  <c r="V51" i="28" s="1"/>
  <c r="Y48" i="28"/>
  <c r="AD49" i="28"/>
  <c r="AD51" i="28" s="1"/>
  <c r="AG48" i="28"/>
  <c r="AL49" i="28"/>
  <c r="AL51" i="28" s="1"/>
  <c r="O47" i="29"/>
  <c r="F47" i="29"/>
  <c r="AB47" i="29"/>
  <c r="AB49" i="29" s="1"/>
  <c r="AM47" i="29"/>
  <c r="AM49" i="29" s="1"/>
  <c r="P50" i="29"/>
  <c r="X50" i="29"/>
  <c r="AF50" i="29"/>
  <c r="AP4" i="29"/>
  <c r="I48" i="28"/>
  <c r="J49" i="28"/>
  <c r="J51" i="28" s="1"/>
  <c r="I49" i="28"/>
  <c r="I51" i="28" s="1"/>
  <c r="M49" i="28"/>
  <c r="M51" i="28" s="1"/>
  <c r="L49" i="30"/>
  <c r="G4" i="26"/>
  <c r="P49" i="28"/>
  <c r="P51" i="28" s="1"/>
  <c r="X49" i="28"/>
  <c r="X51" i="28" s="1"/>
  <c r="AF49" i="28"/>
  <c r="AF51" i="28" s="1"/>
  <c r="R49" i="28"/>
  <c r="R51" i="28" s="1"/>
  <c r="AH49" i="28"/>
  <c r="AH51" i="28" s="1"/>
  <c r="Z49" i="28"/>
  <c r="Z51" i="28" s="1"/>
  <c r="Q49" i="28"/>
  <c r="Q51" i="28" s="1"/>
  <c r="Y49" i="28"/>
  <c r="Y51" i="28" s="1"/>
  <c r="O49" i="28"/>
  <c r="O51" i="28" s="1"/>
  <c r="W49" i="28"/>
  <c r="W51" i="28" s="1"/>
  <c r="AE49" i="28"/>
  <c r="AE51" i="28" s="1"/>
  <c r="AM49" i="28"/>
  <c r="AM51" i="28" s="1"/>
  <c r="S46" i="30"/>
  <c r="AA46" i="30"/>
  <c r="AI46" i="30"/>
  <c r="AG49" i="28"/>
  <c r="AG51" i="28" s="1"/>
  <c r="Z48" i="28"/>
  <c r="U49" i="28"/>
  <c r="U51" i="28" s="1"/>
  <c r="AC49" i="28"/>
  <c r="AC51" i="28" s="1"/>
  <c r="AK49" i="28"/>
  <c r="AK51" i="28" s="1"/>
  <c r="AH48" i="28"/>
  <c r="T50" i="29"/>
  <c r="AC50" i="29"/>
  <c r="AB50" i="29"/>
  <c r="AI50" i="29"/>
  <c r="AJ50" i="29"/>
  <c r="AB46" i="30"/>
  <c r="M50" i="29"/>
  <c r="L50" i="29"/>
  <c r="AJ51" i="29"/>
  <c r="AJ53" i="29" s="1"/>
  <c r="AI49" i="29"/>
  <c r="Q50" i="29"/>
  <c r="Y50" i="29"/>
  <c r="AG50" i="29"/>
  <c r="T46" i="30"/>
  <c r="AJ46" i="30"/>
  <c r="T51" i="29"/>
  <c r="T53" i="29" s="1"/>
  <c r="V46" i="30"/>
  <c r="AD46" i="30"/>
  <c r="AL46" i="30"/>
  <c r="S50" i="29"/>
  <c r="AC46" i="30"/>
  <c r="U46" i="30"/>
  <c r="AK46" i="30"/>
  <c r="AA50" i="29"/>
  <c r="Q46" i="30"/>
  <c r="Y46" i="30"/>
  <c r="AG46" i="30"/>
  <c r="O50" i="29"/>
  <c r="W50" i="29"/>
  <c r="AE50" i="29"/>
  <c r="AM50" i="29"/>
  <c r="K50" i="29"/>
  <c r="I46" i="30"/>
  <c r="C5" i="26"/>
  <c r="B5" i="26"/>
  <c r="R48" i="28"/>
  <c r="S49" i="28"/>
  <c r="S51" i="28" s="1"/>
  <c r="N46" i="30"/>
  <c r="M46" i="30"/>
  <c r="N49" i="28"/>
  <c r="N51" i="28" s="1"/>
  <c r="K46" i="30"/>
  <c r="J48" i="28"/>
  <c r="D10" i="17"/>
  <c r="C11" i="19"/>
  <c r="D11" i="19" s="1"/>
  <c r="D10" i="18"/>
  <c r="O46" i="30"/>
  <c r="AM46" i="30"/>
  <c r="W46" i="30"/>
  <c r="AE46" i="30"/>
  <c r="C4" i="26"/>
  <c r="P46" i="30"/>
  <c r="X46" i="30"/>
  <c r="AF46" i="30"/>
  <c r="J46" i="30"/>
  <c r="R46" i="30"/>
  <c r="Z46" i="30"/>
  <c r="AH46" i="30"/>
  <c r="S49" i="29"/>
  <c r="AK51" i="29"/>
  <c r="AK53" i="29" s="1"/>
  <c r="U51" i="29"/>
  <c r="U53" i="29" s="1"/>
  <c r="D10" i="22"/>
  <c r="U49" i="29"/>
  <c r="AK49" i="29"/>
  <c r="R49" i="29"/>
  <c r="S51" i="29"/>
  <c r="S53" i="29" s="1"/>
  <c r="J49" i="29"/>
  <c r="Z49" i="29"/>
  <c r="J51" i="29"/>
  <c r="J53" i="29" s="1"/>
  <c r="I49" i="29"/>
  <c r="R51" i="29"/>
  <c r="R53" i="29" s="1"/>
  <c r="Q49" i="29"/>
  <c r="Z51" i="29"/>
  <c r="Z53" i="29" s="1"/>
  <c r="Y49" i="29"/>
  <c r="AH51" i="29"/>
  <c r="AH53" i="29" s="1"/>
  <c r="AG49" i="29"/>
  <c r="AH49" i="29"/>
  <c r="AI51" i="29"/>
  <c r="AI53" i="29" s="1"/>
  <c r="S48" i="28"/>
  <c r="T49" i="28"/>
  <c r="T51" i="28" s="1"/>
  <c r="U50" i="29"/>
  <c r="H48" i="28"/>
  <c r="P48" i="28"/>
  <c r="X48" i="28"/>
  <c r="AF48" i="28"/>
  <c r="J50" i="29"/>
  <c r="R50" i="29"/>
  <c r="Z50" i="29"/>
  <c r="AH50" i="29"/>
  <c r="K49" i="28"/>
  <c r="K51" i="28" s="1"/>
  <c r="AI49" i="28"/>
  <c r="AI51" i="28" s="1"/>
  <c r="K48" i="28"/>
  <c r="AJ49" i="29"/>
  <c r="L48" i="28"/>
  <c r="T48" i="28"/>
  <c r="AB48" i="28"/>
  <c r="AJ48" i="28"/>
  <c r="V51" i="29"/>
  <c r="V53" i="29" s="1"/>
  <c r="N50" i="29"/>
  <c r="V50" i="29"/>
  <c r="AD50" i="29"/>
  <c r="AL50" i="29"/>
  <c r="AB49" i="28"/>
  <c r="AB51" i="28" s="1"/>
  <c r="T49" i="29"/>
  <c r="M48" i="28"/>
  <c r="U48" i="28"/>
  <c r="AC48" i="28"/>
  <c r="AK48" i="28"/>
  <c r="AA49" i="28"/>
  <c r="AA51" i="28" s="1"/>
  <c r="AJ49" i="28"/>
  <c r="AJ51" i="28" s="1"/>
  <c r="AK50" i="29"/>
  <c r="N48" i="28"/>
  <c r="V48" i="28"/>
  <c r="AD48" i="28"/>
  <c r="AL48" i="28"/>
  <c r="O48" i="28"/>
  <c r="W48" i="28"/>
  <c r="AE48" i="28"/>
  <c r="D5" i="9"/>
  <c r="D4" i="8"/>
  <c r="D4" i="10" s="1"/>
  <c r="F4" i="9"/>
  <c r="F5" i="9"/>
  <c r="F6" i="9"/>
  <c r="F7" i="9"/>
  <c r="F8" i="9"/>
  <c r="C5" i="9"/>
  <c r="W9" i="10"/>
  <c r="V9" i="10"/>
  <c r="U9" i="10"/>
  <c r="L51" i="29" l="1"/>
  <c r="L53" i="29" s="1"/>
  <c r="I50" i="30"/>
  <c r="I53" i="30" s="1"/>
  <c r="F46" i="30"/>
  <c r="I51" i="29"/>
  <c r="I53" i="29" s="1"/>
  <c r="K49" i="29"/>
  <c r="AB51" i="29"/>
  <c r="AB53" i="29" s="1"/>
  <c r="J49" i="30"/>
  <c r="AG49" i="30"/>
  <c r="Y49" i="30"/>
  <c r="U49" i="30"/>
  <c r="AL49" i="30"/>
  <c r="AJ49" i="30"/>
  <c r="Z49" i="30"/>
  <c r="X49" i="30"/>
  <c r="AE49" i="30"/>
  <c r="Q49" i="30"/>
  <c r="AD49" i="30"/>
  <c r="T49" i="30"/>
  <c r="AB49" i="30"/>
  <c r="AI49" i="30"/>
  <c r="N49" i="30"/>
  <c r="AK49" i="30"/>
  <c r="S49" i="30"/>
  <c r="AH49" i="30"/>
  <c r="AF49" i="30"/>
  <c r="O49" i="30"/>
  <c r="R49" i="30"/>
  <c r="P49" i="30"/>
  <c r="W49" i="30"/>
  <c r="AC49" i="30"/>
  <c r="V49" i="30"/>
  <c r="AA49" i="30"/>
  <c r="I49" i="30"/>
  <c r="AH4" i="26"/>
  <c r="AM49" i="30"/>
  <c r="M50" i="30"/>
  <c r="M53" i="30" s="1"/>
  <c r="M49" i="30"/>
  <c r="L50" i="30"/>
  <c r="L53" i="30" s="1"/>
  <c r="K49" i="30"/>
  <c r="L4" i="26"/>
  <c r="R50" i="30"/>
  <c r="R53" i="30" s="1"/>
  <c r="Y4" i="26"/>
  <c r="AE50" i="30"/>
  <c r="AE53" i="30" s="1"/>
  <c r="O4" i="26"/>
  <c r="U50" i="30"/>
  <c r="U53" i="30" s="1"/>
  <c r="W4" i="26"/>
  <c r="AC50" i="30"/>
  <c r="AC53" i="30" s="1"/>
  <c r="AD4" i="26"/>
  <c r="AJ50" i="30"/>
  <c r="AJ53" i="30" s="1"/>
  <c r="E4" i="26"/>
  <c r="K50" i="30"/>
  <c r="K53" i="30" s="1"/>
  <c r="I4" i="26"/>
  <c r="O50" i="30"/>
  <c r="O53" i="30" s="1"/>
  <c r="X4" i="26"/>
  <c r="AD50" i="30"/>
  <c r="AD53" i="30" s="1"/>
  <c r="Q4" i="26"/>
  <c r="W50" i="30"/>
  <c r="W53" i="30" s="1"/>
  <c r="V4" i="26"/>
  <c r="AB50" i="30"/>
  <c r="AB53" i="30" s="1"/>
  <c r="AC4" i="26"/>
  <c r="AI50" i="30"/>
  <c r="AI53" i="30" s="1"/>
  <c r="AA4" i="26"/>
  <c r="AG50" i="30"/>
  <c r="AG53" i="30" s="1"/>
  <c r="J4" i="26"/>
  <c r="P50" i="30"/>
  <c r="P53" i="30" s="1"/>
  <c r="J50" i="30"/>
  <c r="J53" i="30" s="1"/>
  <c r="AB4" i="26"/>
  <c r="AH50" i="30"/>
  <c r="AH53" i="30" s="1"/>
  <c r="AF4" i="26"/>
  <c r="AL50" i="30"/>
  <c r="AL53" i="30" s="1"/>
  <c r="N4" i="26"/>
  <c r="T50" i="30"/>
  <c r="T53" i="30" s="1"/>
  <c r="M4" i="26"/>
  <c r="S50" i="30"/>
  <c r="S53" i="30" s="1"/>
  <c r="K4" i="26"/>
  <c r="Q50" i="30"/>
  <c r="Q53" i="30" s="1"/>
  <c r="R4" i="26"/>
  <c r="X50" i="30"/>
  <c r="X53" i="30" s="1"/>
  <c r="H4" i="26"/>
  <c r="N50" i="30"/>
  <c r="N53" i="30" s="1"/>
  <c r="U4" i="26"/>
  <c r="AA50" i="30"/>
  <c r="AA53" i="30" s="1"/>
  <c r="S4" i="26"/>
  <c r="Y50" i="30"/>
  <c r="Y53" i="30" s="1"/>
  <c r="Z4" i="26"/>
  <c r="AF50" i="30"/>
  <c r="AF53" i="30" s="1"/>
  <c r="T4" i="26"/>
  <c r="Z50" i="30"/>
  <c r="Z53" i="30" s="1"/>
  <c r="P4" i="26"/>
  <c r="V50" i="30"/>
  <c r="V53" i="30" s="1"/>
  <c r="AG4" i="26"/>
  <c r="AM50" i="30"/>
  <c r="AM53" i="30" s="1"/>
  <c r="AE4" i="26"/>
  <c r="AK50" i="30"/>
  <c r="AK53" i="30" s="1"/>
  <c r="D4" i="26"/>
  <c r="F4" i="26"/>
  <c r="AA49" i="29"/>
  <c r="AA51" i="29"/>
  <c r="AA53" i="29" s="1"/>
  <c r="E5" i="26"/>
  <c r="AE49" i="29"/>
  <c r="AF51" i="29"/>
  <c r="AF53" i="29" s="1"/>
  <c r="M49" i="29"/>
  <c r="N51" i="29"/>
  <c r="N53" i="29" s="1"/>
  <c r="AF49" i="29"/>
  <c r="AG51" i="29"/>
  <c r="AG53" i="29" s="1"/>
  <c r="W49" i="29"/>
  <c r="X51" i="29"/>
  <c r="X53" i="29" s="1"/>
  <c r="M51" i="29"/>
  <c r="M53" i="29" s="1"/>
  <c r="O49" i="29"/>
  <c r="P51" i="29"/>
  <c r="P53" i="29" s="1"/>
  <c r="AL49" i="29"/>
  <c r="AM51" i="29"/>
  <c r="AM53" i="29" s="1"/>
  <c r="AL51" i="29"/>
  <c r="AL53" i="29" s="1"/>
  <c r="AD49" i="29"/>
  <c r="AE51" i="29"/>
  <c r="AE53" i="29" s="1"/>
  <c r="AD51" i="29"/>
  <c r="AD53" i="29" s="1"/>
  <c r="AC49" i="29"/>
  <c r="V49" i="29"/>
  <c r="W51" i="29"/>
  <c r="W53" i="29" s="1"/>
  <c r="N49" i="29"/>
  <c r="O51" i="29"/>
  <c r="O53" i="29" s="1"/>
  <c r="X49" i="29"/>
  <c r="Y51" i="29"/>
  <c r="Y53" i="29" s="1"/>
  <c r="P49" i="29"/>
  <c r="Q51" i="29"/>
  <c r="Q53" i="29" s="1"/>
  <c r="AC51" i="29"/>
  <c r="AC53" i="29" s="1"/>
  <c r="T5" i="26" l="1"/>
  <c r="L5" i="26"/>
  <c r="H5" i="26"/>
  <c r="Z5" i="26"/>
  <c r="X5" i="26"/>
  <c r="M5" i="26"/>
  <c r="AB5" i="26"/>
  <c r="G5" i="26"/>
  <c r="P5" i="26"/>
  <c r="AC5" i="26"/>
  <c r="AF5" i="26"/>
  <c r="W5" i="26"/>
  <c r="AE5" i="26"/>
  <c r="K5" i="26"/>
  <c r="F5" i="26"/>
  <c r="I5" i="26"/>
  <c r="N5" i="26"/>
  <c r="V5" i="26"/>
  <c r="AD5" i="26"/>
  <c r="Q5" i="26"/>
  <c r="O5" i="26"/>
  <c r="J5" i="26"/>
  <c r="R5" i="26"/>
  <c r="AA5" i="26"/>
  <c r="S5" i="26"/>
  <c r="U5" i="26"/>
  <c r="Y5" i="26"/>
  <c r="AG5" i="26"/>
  <c r="AH5" i="26"/>
  <c r="D5" i="26"/>
  <c r="AP53" i="27"/>
  <c r="AO53" i="27"/>
  <c r="AN53" i="27"/>
  <c r="AM53" i="27"/>
  <c r="AL53" i="27"/>
  <c r="AK53" i="27"/>
  <c r="AJ53" i="27"/>
  <c r="AI53" i="27"/>
  <c r="P52" i="27"/>
  <c r="O52" i="27"/>
  <c r="N52" i="27"/>
  <c r="M52" i="27"/>
  <c r="L52" i="27"/>
  <c r="K52" i="27"/>
  <c r="J52" i="27"/>
  <c r="S51" i="27"/>
  <c r="R51" i="27"/>
  <c r="Q51" i="27"/>
  <c r="P51" i="27"/>
  <c r="O51" i="27"/>
  <c r="N51" i="27"/>
  <c r="M51" i="27"/>
  <c r="L51" i="27"/>
  <c r="K51" i="27"/>
  <c r="J51" i="27"/>
  <c r="E51" i="27"/>
  <c r="U50" i="27"/>
  <c r="T50" i="27"/>
  <c r="S50" i="27"/>
  <c r="R50" i="27"/>
  <c r="Q50" i="27"/>
  <c r="P50" i="27"/>
  <c r="O50" i="27"/>
  <c r="N50" i="27"/>
  <c r="M50" i="27"/>
  <c r="L50" i="27"/>
  <c r="K50" i="27"/>
  <c r="J50" i="27"/>
  <c r="E50" i="27"/>
  <c r="L49" i="27"/>
  <c r="K49" i="27"/>
  <c r="J49" i="27"/>
  <c r="S48" i="27"/>
  <c r="R48" i="27"/>
  <c r="Q48" i="27"/>
  <c r="P48" i="27"/>
  <c r="O48" i="27"/>
  <c r="N48" i="27"/>
  <c r="M48" i="27"/>
  <c r="L48" i="27"/>
  <c r="K48" i="27"/>
  <c r="J48" i="27"/>
  <c r="S47" i="27"/>
  <c r="R47" i="27"/>
  <c r="Q47" i="27"/>
  <c r="P47" i="27"/>
  <c r="O47" i="27"/>
  <c r="N47" i="27"/>
  <c r="M47" i="27"/>
  <c r="L47" i="27"/>
  <c r="K47" i="27"/>
  <c r="J47" i="27"/>
  <c r="X46" i="27"/>
  <c r="W46" i="27"/>
  <c r="V46" i="27"/>
  <c r="U46" i="27"/>
  <c r="T46" i="27"/>
  <c r="S46" i="27"/>
  <c r="R46" i="27"/>
  <c r="Q46" i="27"/>
  <c r="P46" i="27"/>
  <c r="O46" i="27"/>
  <c r="N46" i="27"/>
  <c r="M46" i="27"/>
  <c r="L46" i="27"/>
  <c r="K46" i="27"/>
  <c r="J46" i="27"/>
  <c r="T45" i="27"/>
  <c r="S45" i="27"/>
  <c r="R45" i="27"/>
  <c r="Q45" i="27"/>
  <c r="P45" i="27"/>
  <c r="O45" i="27"/>
  <c r="N45" i="27"/>
  <c r="M45" i="27"/>
  <c r="L45" i="27"/>
  <c r="K45" i="27"/>
  <c r="J45" i="27"/>
  <c r="X44" i="27"/>
  <c r="W44" i="27"/>
  <c r="V44" i="27"/>
  <c r="U44" i="27"/>
  <c r="T44" i="27"/>
  <c r="S44" i="27"/>
  <c r="R44" i="27"/>
  <c r="Q44" i="27"/>
  <c r="P44" i="27"/>
  <c r="O44" i="27"/>
  <c r="N44" i="27"/>
  <c r="M44" i="27"/>
  <c r="L44" i="27"/>
  <c r="K44" i="27"/>
  <c r="J44" i="27"/>
  <c r="I43" i="27"/>
  <c r="M42" i="27"/>
  <c r="L42" i="27"/>
  <c r="K42" i="27"/>
  <c r="J42" i="27"/>
  <c r="X41" i="27"/>
  <c r="W41" i="27"/>
  <c r="V41" i="27"/>
  <c r="U41" i="27"/>
  <c r="T41" i="27"/>
  <c r="S41" i="27"/>
  <c r="R41" i="27"/>
  <c r="Q41" i="27"/>
  <c r="P41" i="27"/>
  <c r="O41" i="27"/>
  <c r="N41" i="27"/>
  <c r="M41" i="27"/>
  <c r="L41" i="27"/>
  <c r="K41" i="27"/>
  <c r="J41" i="27"/>
  <c r="X40" i="27"/>
  <c r="W40" i="27"/>
  <c r="V40" i="27"/>
  <c r="U40" i="27"/>
  <c r="T40" i="27"/>
  <c r="S40" i="27"/>
  <c r="R40" i="27"/>
  <c r="Q40" i="27"/>
  <c r="P40" i="27"/>
  <c r="O40" i="27"/>
  <c r="N40" i="27"/>
  <c r="M40" i="27"/>
  <c r="L40" i="27"/>
  <c r="K40" i="27"/>
  <c r="J40" i="27"/>
  <c r="L39" i="27"/>
  <c r="K39" i="27"/>
  <c r="J39" i="27"/>
  <c r="I39" i="27" s="1"/>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M37" i="27"/>
  <c r="L37" i="27"/>
  <c r="K37" i="27"/>
  <c r="J37"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S35" i="27"/>
  <c r="R35" i="27"/>
  <c r="Q35" i="27"/>
  <c r="P35" i="27"/>
  <c r="O35" i="27"/>
  <c r="N35" i="27"/>
  <c r="M35" i="27"/>
  <c r="L35" i="27"/>
  <c r="K35" i="27"/>
  <c r="J35" i="27"/>
  <c r="X34" i="27"/>
  <c r="W34" i="27"/>
  <c r="V34" i="27"/>
  <c r="U34" i="27"/>
  <c r="T34" i="27"/>
  <c r="S34" i="27"/>
  <c r="R34" i="27"/>
  <c r="Q34" i="27"/>
  <c r="P34" i="27"/>
  <c r="O34" i="27"/>
  <c r="N34" i="27"/>
  <c r="M34" i="27"/>
  <c r="L34" i="27"/>
  <c r="K34" i="27"/>
  <c r="J34" i="27"/>
  <c r="X33" i="27"/>
  <c r="W33" i="27"/>
  <c r="V33" i="27"/>
  <c r="U33" i="27"/>
  <c r="T33" i="27"/>
  <c r="S33" i="27"/>
  <c r="R33" i="27"/>
  <c r="Q33" i="27"/>
  <c r="P33" i="27"/>
  <c r="O33" i="27"/>
  <c r="N33" i="27"/>
  <c r="M33" i="27"/>
  <c r="L33" i="27"/>
  <c r="K33" i="27"/>
  <c r="J33" i="27"/>
  <c r="E33" i="27"/>
  <c r="Q32" i="27"/>
  <c r="P32" i="27"/>
  <c r="O32" i="27"/>
  <c r="N32" i="27"/>
  <c r="M32" i="27"/>
  <c r="L32" i="27"/>
  <c r="K32" i="27"/>
  <c r="J32" i="27"/>
  <c r="E32" i="27"/>
  <c r="Z31" i="27"/>
  <c r="Y31" i="27"/>
  <c r="X31" i="27"/>
  <c r="W31" i="27"/>
  <c r="V31" i="27"/>
  <c r="U31" i="27"/>
  <c r="T31" i="27"/>
  <c r="S31" i="27"/>
  <c r="R31" i="27"/>
  <c r="Q31" i="27"/>
  <c r="P31" i="27"/>
  <c r="O31" i="27" s="1"/>
  <c r="N31" i="27"/>
  <c r="M31" i="27"/>
  <c r="L31" i="27"/>
  <c r="K31" i="27"/>
  <c r="J31" i="27"/>
  <c r="E31" i="27"/>
  <c r="E30" i="27"/>
  <c r="X29" i="27"/>
  <c r="W29" i="27"/>
  <c r="V29" i="27"/>
  <c r="U29" i="27"/>
  <c r="T29" i="27"/>
  <c r="S29" i="27"/>
  <c r="R29" i="27"/>
  <c r="Q29" i="27"/>
  <c r="P29" i="27"/>
  <c r="O29" i="27"/>
  <c r="N29" i="27"/>
  <c r="M29" i="27"/>
  <c r="L29" i="27"/>
  <c r="K29" i="27"/>
  <c r="J29" i="27"/>
  <c r="N28" i="27"/>
  <c r="M28" i="27"/>
  <c r="L28" i="27"/>
  <c r="K28" i="27"/>
  <c r="J28" i="27"/>
  <c r="AC27" i="27"/>
  <c r="AB27" i="27"/>
  <c r="AA27" i="27"/>
  <c r="Z27" i="27"/>
  <c r="Y27" i="27"/>
  <c r="X27" i="27"/>
  <c r="W27" i="27"/>
  <c r="V27" i="27"/>
  <c r="U27" i="27"/>
  <c r="T27" i="27"/>
  <c r="S27" i="27"/>
  <c r="R27" i="27"/>
  <c r="Q27" i="27"/>
  <c r="P27" i="27"/>
  <c r="O27" i="27"/>
  <c r="N27" i="27"/>
  <c r="M27" i="27"/>
  <c r="L27" i="27"/>
  <c r="K27" i="27"/>
  <c r="J27" i="27"/>
  <c r="S26" i="27"/>
  <c r="R26" i="27"/>
  <c r="Q26" i="27"/>
  <c r="P26" i="27"/>
  <c r="O26" i="27"/>
  <c r="N26" i="27"/>
  <c r="M26" i="27"/>
  <c r="L26" i="27"/>
  <c r="K26" i="27"/>
  <c r="J26" i="27"/>
  <c r="X25" i="27"/>
  <c r="W25" i="27"/>
  <c r="V25" i="27"/>
  <c r="U25" i="27"/>
  <c r="T25" i="27"/>
  <c r="S25" i="27"/>
  <c r="R25" i="27"/>
  <c r="Q25" i="27"/>
  <c r="P25" i="27"/>
  <c r="O25" i="27"/>
  <c r="N25" i="27"/>
  <c r="M25" i="27"/>
  <c r="L25" i="27"/>
  <c r="K25" i="27"/>
  <c r="J25" i="27"/>
  <c r="X24" i="27"/>
  <c r="W24" i="27"/>
  <c r="V24" i="27"/>
  <c r="U24" i="27"/>
  <c r="T24" i="27"/>
  <c r="S24" i="27"/>
  <c r="R24" i="27"/>
  <c r="Q24" i="27"/>
  <c r="P24" i="27"/>
  <c r="O24" i="27"/>
  <c r="N24" i="27"/>
  <c r="M24" i="27"/>
  <c r="L24" i="27"/>
  <c r="K24" i="27"/>
  <c r="J24" i="27"/>
  <c r="E24" i="27"/>
  <c r="N23" i="27"/>
  <c r="M23" i="27"/>
  <c r="L23" i="27"/>
  <c r="K23" i="27"/>
  <c r="J23" i="27"/>
  <c r="K22" i="27"/>
  <c r="J22" i="27"/>
  <c r="L21" i="27"/>
  <c r="K21" i="27"/>
  <c r="J21" i="27"/>
  <c r="P20" i="27"/>
  <c r="O20" i="27"/>
  <c r="N20" i="27"/>
  <c r="M20" i="27"/>
  <c r="L20" i="27"/>
  <c r="K20" i="27"/>
  <c r="J20" i="27"/>
  <c r="X19" i="27"/>
  <c r="W19" i="27"/>
  <c r="V19" i="27"/>
  <c r="U19" i="27"/>
  <c r="T19" i="27"/>
  <c r="S19" i="27"/>
  <c r="R19" i="27"/>
  <c r="Q19" i="27"/>
  <c r="P19" i="27"/>
  <c r="O19" i="27"/>
  <c r="N19" i="27"/>
  <c r="M19" i="27"/>
  <c r="L19" i="27"/>
  <c r="K19" i="27"/>
  <c r="J19" i="27"/>
  <c r="S18" i="27"/>
  <c r="R18" i="27"/>
  <c r="Q18" i="27"/>
  <c r="P18" i="27"/>
  <c r="O18" i="27"/>
  <c r="N18" i="27"/>
  <c r="M18" i="27"/>
  <c r="L18" i="27"/>
  <c r="K18" i="27"/>
  <c r="J18" i="27"/>
  <c r="E18" i="27"/>
  <c r="S17" i="27"/>
  <c r="R17" i="27"/>
  <c r="Q17" i="27"/>
  <c r="P17" i="27"/>
  <c r="O17" i="27"/>
  <c r="N17" i="27"/>
  <c r="M17" i="27"/>
  <c r="L17" i="27"/>
  <c r="K17" i="27"/>
  <c r="J17" i="27"/>
  <c r="E17" i="27"/>
  <c r="K16" i="27"/>
  <c r="J16" i="27"/>
  <c r="I16" i="27" s="1"/>
  <c r="P15" i="27"/>
  <c r="O15" i="27"/>
  <c r="N15" i="27"/>
  <c r="M15" i="27"/>
  <c r="L15" i="27"/>
  <c r="K15" i="27"/>
  <c r="J15" i="27"/>
  <c r="K14" i="27"/>
  <c r="J14" i="27"/>
  <c r="I14" i="27" s="1"/>
  <c r="L13" i="27"/>
  <c r="K13" i="27"/>
  <c r="J13" i="27"/>
  <c r="V12" i="27"/>
  <c r="U12" i="27"/>
  <c r="T12" i="27"/>
  <c r="S12" i="27"/>
  <c r="R12" i="27"/>
  <c r="Q12" i="27"/>
  <c r="P12" i="27"/>
  <c r="O12" i="27"/>
  <c r="N12" i="27"/>
  <c r="M12" i="27"/>
  <c r="L12" i="27"/>
  <c r="K12" i="27"/>
  <c r="J12" i="27"/>
  <c r="E12" i="27"/>
  <c r="AA11" i="27"/>
  <c r="Z11" i="27"/>
  <c r="Y11" i="27"/>
  <c r="X11" i="27"/>
  <c r="W11" i="27"/>
  <c r="V11" i="27"/>
  <c r="U11" i="27"/>
  <c r="T11" i="27"/>
  <c r="S11" i="27"/>
  <c r="R11" i="27"/>
  <c r="Q11" i="27"/>
  <c r="P11" i="27"/>
  <c r="O11" i="27"/>
  <c r="N11" i="27"/>
  <c r="M11" i="27"/>
  <c r="L11" i="27"/>
  <c r="K11" i="27"/>
  <c r="J11" i="27"/>
  <c r="E11"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E10" i="27"/>
  <c r="AC9" i="27"/>
  <c r="AB9" i="27"/>
  <c r="AA9" i="27"/>
  <c r="Z9" i="27"/>
  <c r="Y9" i="27"/>
  <c r="X9" i="27"/>
  <c r="W9" i="27"/>
  <c r="V9" i="27"/>
  <c r="U9" i="27"/>
  <c r="T9" i="27"/>
  <c r="S9" i="27"/>
  <c r="R9" i="27"/>
  <c r="Q9" i="27"/>
  <c r="P9" i="27"/>
  <c r="O9" i="27"/>
  <c r="N9" i="27"/>
  <c r="M9" i="27"/>
  <c r="L9" i="27"/>
  <c r="K9" i="27"/>
  <c r="J9" i="27"/>
  <c r="E9" i="27"/>
  <c r="AH8" i="27"/>
  <c r="AG8" i="27"/>
  <c r="AF8" i="27"/>
  <c r="AE8" i="27"/>
  <c r="AE53" i="27" s="1"/>
  <c r="AD8" i="27"/>
  <c r="AC8" i="27"/>
  <c r="AB8" i="27"/>
  <c r="AA8" i="27"/>
  <c r="Z8" i="27"/>
  <c r="Y8" i="27"/>
  <c r="X8" i="27"/>
  <c r="W8" i="27"/>
  <c r="V8" i="27"/>
  <c r="U8" i="27"/>
  <c r="T8" i="27"/>
  <c r="S8" i="27"/>
  <c r="R8" i="27"/>
  <c r="Q8" i="27"/>
  <c r="P8" i="27"/>
  <c r="O8" i="27"/>
  <c r="N8" i="27"/>
  <c r="M8" i="27"/>
  <c r="L8" i="27"/>
  <c r="K8" i="27"/>
  <c r="J8" i="27"/>
  <c r="E8" i="27"/>
  <c r="AA7" i="27"/>
  <c r="Z7" i="27"/>
  <c r="Y7" i="27"/>
  <c r="X7" i="27"/>
  <c r="W7" i="27"/>
  <c r="V7" i="27"/>
  <c r="U7" i="27"/>
  <c r="T7" i="27"/>
  <c r="S7" i="27"/>
  <c r="R7" i="27"/>
  <c r="Q7" i="27"/>
  <c r="P7" i="27"/>
  <c r="O7" i="27"/>
  <c r="N7" i="27"/>
  <c r="M7" i="27"/>
  <c r="L7" i="27"/>
  <c r="K7" i="27"/>
  <c r="J7" i="27"/>
  <c r="I7" i="27" s="1"/>
  <c r="E7" i="27"/>
  <c r="AA6" i="27"/>
  <c r="Z6" i="27"/>
  <c r="Y6" i="27"/>
  <c r="X6" i="27"/>
  <c r="W6" i="27"/>
  <c r="V6" i="27"/>
  <c r="U6" i="27"/>
  <c r="T6" i="27"/>
  <c r="S6" i="27"/>
  <c r="R6" i="27"/>
  <c r="Q6" i="27"/>
  <c r="P6" i="27"/>
  <c r="O6" i="27"/>
  <c r="N6" i="27"/>
  <c r="M6" i="27"/>
  <c r="L6" i="27"/>
  <c r="K6" i="27"/>
  <c r="J6" i="27"/>
  <c r="E6" i="27"/>
  <c r="U5" i="27"/>
  <c r="T5" i="27"/>
  <c r="S5" i="27"/>
  <c r="R5" i="27"/>
  <c r="Q5" i="27"/>
  <c r="P5" i="27"/>
  <c r="O5" i="27"/>
  <c r="N5" i="27"/>
  <c r="M5" i="27"/>
  <c r="L5" i="27"/>
  <c r="K5" i="27"/>
  <c r="J5" i="27"/>
  <c r="E5" i="27"/>
  <c r="U4" i="27"/>
  <c r="T4" i="27"/>
  <c r="S4" i="27"/>
  <c r="R4" i="27"/>
  <c r="Q4" i="27"/>
  <c r="P4" i="27"/>
  <c r="O4" i="27"/>
  <c r="O53" i="27" s="1"/>
  <c r="N4" i="27"/>
  <c r="M4" i="27"/>
  <c r="L4" i="27"/>
  <c r="K4" i="27"/>
  <c r="J4" i="27"/>
  <c r="E4" i="27"/>
  <c r="AF53" i="27" l="1"/>
  <c r="I15" i="27"/>
  <c r="I10" i="27"/>
  <c r="I25" i="27"/>
  <c r="I44" i="27"/>
  <c r="I52" i="27"/>
  <c r="S53" i="27"/>
  <c r="I38" i="27"/>
  <c r="I35" i="27"/>
  <c r="K53" i="27"/>
  <c r="I17" i="27"/>
  <c r="I47" i="27"/>
  <c r="AB53" i="27"/>
  <c r="I32" i="27"/>
  <c r="I46" i="27"/>
  <c r="I12" i="27"/>
  <c r="I18" i="27"/>
  <c r="I21" i="27"/>
  <c r="I27" i="27"/>
  <c r="I45" i="27"/>
  <c r="I5" i="27"/>
  <c r="W53" i="27"/>
  <c r="AC53" i="27"/>
  <c r="I28" i="27"/>
  <c r="I33" i="27"/>
  <c r="I37" i="27"/>
  <c r="I41" i="27"/>
  <c r="I51" i="27"/>
  <c r="L53" i="27"/>
  <c r="P53" i="27"/>
  <c r="T53" i="27"/>
  <c r="I6" i="27"/>
  <c r="V53" i="27"/>
  <c r="Z53" i="27"/>
  <c r="I11" i="27"/>
  <c r="I20" i="27"/>
  <c r="I24" i="27"/>
  <c r="I29" i="27"/>
  <c r="I34" i="27"/>
  <c r="I42" i="27"/>
  <c r="I48" i="27"/>
  <c r="AA53" i="27"/>
  <c r="I9" i="27"/>
  <c r="Y53" i="27"/>
  <c r="AG53" i="27"/>
  <c r="I19" i="27"/>
  <c r="I23" i="27"/>
  <c r="J53" i="27"/>
  <c r="N53" i="27"/>
  <c r="R53" i="27"/>
  <c r="M53" i="27"/>
  <c r="Q53" i="27"/>
  <c r="U53" i="27"/>
  <c r="X53" i="27"/>
  <c r="I8" i="27"/>
  <c r="AD53" i="27"/>
  <c r="AH53" i="27"/>
  <c r="I13" i="27"/>
  <c r="I22" i="27"/>
  <c r="I26" i="27"/>
  <c r="I36" i="27"/>
  <c r="I40" i="27"/>
  <c r="I49" i="27"/>
  <c r="I50" i="27"/>
  <c r="K54" i="27"/>
  <c r="L54" i="27" s="1"/>
  <c r="M54" i="27" s="1"/>
  <c r="N54" i="27" s="1"/>
  <c r="O54" i="27" s="1"/>
  <c r="P54" i="27" s="1"/>
  <c r="Q54" i="27" s="1"/>
  <c r="R54" i="27" s="1"/>
  <c r="S54" i="27" s="1"/>
  <c r="T54" i="27" s="1"/>
  <c r="U54" i="27" s="1"/>
  <c r="V54" i="27" s="1"/>
  <c r="W54" i="27" s="1"/>
  <c r="X54" i="27" s="1"/>
  <c r="Y54" i="27" s="1"/>
  <c r="Z54" i="27" s="1"/>
  <c r="AA54" i="27" s="1"/>
  <c r="AB54" i="27" s="1"/>
  <c r="AC54" i="27" s="1"/>
  <c r="AD54" i="27" s="1"/>
  <c r="AE54" i="27" s="1"/>
  <c r="AF54" i="27" s="1"/>
  <c r="AG54" i="27" s="1"/>
  <c r="AH54" i="27" s="1"/>
  <c r="AI54" i="27" s="1"/>
  <c r="AJ54" i="27" s="1"/>
  <c r="AK54" i="27" s="1"/>
  <c r="AL54" i="27" s="1"/>
  <c r="AM54" i="27" s="1"/>
  <c r="AN54" i="27" s="1"/>
  <c r="AO54" i="27" s="1"/>
  <c r="AP54" i="27" s="1"/>
  <c r="I31" i="27"/>
  <c r="I4" i="27"/>
  <c r="I53" i="27" l="1"/>
  <c r="D6" i="8"/>
  <c r="D6" i="10" s="1"/>
  <c r="F6" i="8"/>
  <c r="AG6" i="8"/>
  <c r="AH6" i="8"/>
  <c r="AI6" i="8"/>
  <c r="AJ6" i="8"/>
  <c r="AK6" i="8"/>
  <c r="AL6" i="8"/>
  <c r="AM6" i="8"/>
  <c r="C6" i="8" l="1"/>
  <c r="C6" i="9" s="1"/>
  <c r="M10" i="25"/>
  <c r="C7" i="8"/>
  <c r="C7" i="9" s="1"/>
  <c r="D7" i="8"/>
  <c r="D7" i="10" s="1"/>
  <c r="E7" i="8"/>
  <c r="D8" i="8"/>
  <c r="D8" i="10" s="1"/>
  <c r="E8" i="8"/>
  <c r="C8" i="8"/>
  <c r="C8" i="9" s="1"/>
  <c r="G6" i="25"/>
  <c r="H4" i="25"/>
  <c r="G4" i="25"/>
  <c r="E5" i="8"/>
  <c r="E6" i="8"/>
  <c r="E4" i="8"/>
  <c r="C4" i="8"/>
  <c r="C4" i="9" s="1"/>
  <c r="D5" i="25"/>
  <c r="D5" i="8" s="1"/>
  <c r="F5" i="25"/>
  <c r="AO5" i="25"/>
  <c r="AP5" i="25" s="1"/>
  <c r="AQ5" i="25"/>
  <c r="AR5" i="25" s="1"/>
  <c r="AM17" i="25"/>
  <c r="AL17" i="25"/>
  <c r="AK17" i="25"/>
  <c r="AJ17" i="25"/>
  <c r="AI17" i="25"/>
  <c r="AH17" i="25"/>
  <c r="AG17" i="25"/>
  <c r="J16" i="25"/>
  <c r="J8" i="8" s="1"/>
  <c r="I16" i="25"/>
  <c r="I8" i="8" s="1"/>
  <c r="H16" i="25"/>
  <c r="H8" i="8" s="1"/>
  <c r="G16" i="25"/>
  <c r="P15" i="25"/>
  <c r="P7" i="8" s="1"/>
  <c r="O15" i="25"/>
  <c r="O7" i="8" s="1"/>
  <c r="N15" i="25"/>
  <c r="N7" i="8" s="1"/>
  <c r="M15" i="25"/>
  <c r="M7" i="8" s="1"/>
  <c r="L15" i="25"/>
  <c r="L7" i="8" s="1"/>
  <c r="K15" i="25"/>
  <c r="K7" i="8" s="1"/>
  <c r="J15" i="25"/>
  <c r="J7" i="8" s="1"/>
  <c r="I15" i="25"/>
  <c r="I7" i="8" s="1"/>
  <c r="H15" i="25"/>
  <c r="H7" i="8" s="1"/>
  <c r="G15"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K13" i="25"/>
  <c r="J13" i="25"/>
  <c r="I13" i="25"/>
  <c r="H13" i="25"/>
  <c r="G13" i="25"/>
  <c r="L12" i="25"/>
  <c r="K12" i="25"/>
  <c r="J12" i="25"/>
  <c r="I12" i="25"/>
  <c r="H12" i="25"/>
  <c r="G12" i="25"/>
  <c r="M11" i="25"/>
  <c r="L11" i="25"/>
  <c r="K11" i="25"/>
  <c r="J11" i="25"/>
  <c r="I11" i="25"/>
  <c r="H11" i="25"/>
  <c r="G11" i="25"/>
  <c r="L10" i="25"/>
  <c r="K10" i="25"/>
  <c r="J10" i="25"/>
  <c r="I10" i="25"/>
  <c r="H10" i="25"/>
  <c r="G10" i="25"/>
  <c r="N9" i="25"/>
  <c r="M9" i="25"/>
  <c r="L9" i="25"/>
  <c r="K9" i="25"/>
  <c r="J9" i="25"/>
  <c r="I9" i="25"/>
  <c r="H9" i="25"/>
  <c r="G9" i="25"/>
  <c r="O8" i="25"/>
  <c r="N8" i="25"/>
  <c r="M8" i="25"/>
  <c r="L8" i="25"/>
  <c r="K8" i="25"/>
  <c r="J8" i="25"/>
  <c r="I8" i="25"/>
  <c r="H8" i="25"/>
  <c r="G8" i="25"/>
  <c r="P7" i="25"/>
  <c r="O7" i="25"/>
  <c r="N7" i="25"/>
  <c r="M7" i="25"/>
  <c r="L7" i="25"/>
  <c r="K7" i="25"/>
  <c r="J7" i="25"/>
  <c r="I7" i="25"/>
  <c r="H7" i="25"/>
  <c r="G7" i="25"/>
  <c r="Q6" i="25"/>
  <c r="P6" i="25"/>
  <c r="O6" i="25"/>
  <c r="N6" i="25"/>
  <c r="N6" i="8" s="1"/>
  <c r="N6" i="10" s="1"/>
  <c r="M6" i="25"/>
  <c r="L6" i="25"/>
  <c r="K6" i="25"/>
  <c r="J6" i="25"/>
  <c r="I6" i="25"/>
  <c r="H6" i="25"/>
  <c r="I4" i="25"/>
  <c r="J6" i="8" l="1"/>
  <c r="J6" i="10" s="1"/>
  <c r="Q5" i="8"/>
  <c r="Q5" i="10" s="1"/>
  <c r="K6" i="8"/>
  <c r="Y17" i="25"/>
  <c r="Y6" i="8"/>
  <c r="I4" i="8"/>
  <c r="E4" i="9"/>
  <c r="E4" i="10"/>
  <c r="T17" i="25"/>
  <c r="T6" i="8"/>
  <c r="X17" i="25"/>
  <c r="X6" i="8"/>
  <c r="AB17" i="25"/>
  <c r="AB6" i="8"/>
  <c r="G6" i="8"/>
  <c r="E7" i="10"/>
  <c r="E7" i="9"/>
  <c r="U17" i="25"/>
  <c r="U6" i="8"/>
  <c r="AC17" i="25"/>
  <c r="AC6" i="8"/>
  <c r="J5" i="8"/>
  <c r="D5" i="10"/>
  <c r="H6" i="8"/>
  <c r="H6" i="10" s="1"/>
  <c r="L6" i="8"/>
  <c r="L6" i="10" s="1"/>
  <c r="P6" i="8"/>
  <c r="R17" i="25"/>
  <c r="R6" i="8"/>
  <c r="V17" i="25"/>
  <c r="V6" i="8"/>
  <c r="Z17" i="25"/>
  <c r="Z6" i="8"/>
  <c r="AD17" i="25"/>
  <c r="AD6" i="8"/>
  <c r="E6" i="10"/>
  <c r="E6" i="9"/>
  <c r="E8" i="9"/>
  <c r="E8" i="10"/>
  <c r="C6" i="10"/>
  <c r="AF17" i="25"/>
  <c r="AF6" i="8"/>
  <c r="E5" i="9"/>
  <c r="E5" i="10"/>
  <c r="O6" i="8"/>
  <c r="O6" i="10" s="1"/>
  <c r="I6" i="8"/>
  <c r="I6" i="10" s="1"/>
  <c r="M6" i="8"/>
  <c r="M6" i="10" s="1"/>
  <c r="Q6" i="8"/>
  <c r="S17" i="25"/>
  <c r="S6" i="8"/>
  <c r="W17" i="25"/>
  <c r="W6" i="8"/>
  <c r="AA17" i="25"/>
  <c r="AA6" i="8"/>
  <c r="AE17" i="25"/>
  <c r="AE6" i="8"/>
  <c r="D9" i="8"/>
  <c r="M5" i="8"/>
  <c r="I5" i="8"/>
  <c r="G7" i="8"/>
  <c r="F7" i="8" s="1"/>
  <c r="G5" i="8"/>
  <c r="G8" i="8"/>
  <c r="F8" i="8" s="1"/>
  <c r="H4" i="8"/>
  <c r="H4" i="10" s="1"/>
  <c r="P5" i="8"/>
  <c r="P5" i="10" s="1"/>
  <c r="L5" i="8"/>
  <c r="H5" i="8"/>
  <c r="G4" i="8"/>
  <c r="O5" i="8"/>
  <c r="O5" i="10" s="1"/>
  <c r="K5" i="8"/>
  <c r="N5" i="8"/>
  <c r="F4" i="25"/>
  <c r="AO4" i="25"/>
  <c r="AP4" i="25" s="1"/>
  <c r="J17" i="25"/>
  <c r="N17" i="25"/>
  <c r="F15" i="25"/>
  <c r="G17" i="25"/>
  <c r="K17" i="25"/>
  <c r="F16" i="25"/>
  <c r="H17" i="25"/>
  <c r="L17" i="25"/>
  <c r="O17" i="25"/>
  <c r="P17" i="25"/>
  <c r="I17" i="25"/>
  <c r="M17" i="25"/>
  <c r="Q17" i="25"/>
  <c r="AO16" i="25"/>
  <c r="AP16" i="25" s="1"/>
  <c r="AQ16" i="25"/>
  <c r="AR16" i="25" s="1"/>
  <c r="D17" i="25"/>
  <c r="AQ4" i="25"/>
  <c r="AR4" i="25" s="1"/>
  <c r="F4" i="8" l="1"/>
  <c r="AQ6" i="8"/>
  <c r="AR6" i="8" s="1"/>
  <c r="G6" i="10"/>
  <c r="F5" i="8"/>
  <c r="G9" i="8"/>
  <c r="H18" i="25"/>
  <c r="I18" i="25" s="1"/>
  <c r="J18" i="25" s="1"/>
  <c r="K18" i="25" s="1"/>
  <c r="L18" i="25" s="1"/>
  <c r="M18" i="25" s="1"/>
  <c r="N18" i="25" s="1"/>
  <c r="O18" i="25" s="1"/>
  <c r="P18" i="25" s="1"/>
  <c r="Q18" i="25" s="1"/>
  <c r="F17" i="25"/>
  <c r="R18" i="25" l="1"/>
  <c r="S18" i="25" l="1"/>
  <c r="T18" i="25" l="1"/>
  <c r="U18" i="25" l="1"/>
  <c r="V18" i="25" l="1"/>
  <c r="W18" i="25" l="1"/>
  <c r="X18" i="25" l="1"/>
  <c r="Y18" i="25" l="1"/>
  <c r="Z18" i="25" l="1"/>
  <c r="AA18" i="25" l="1"/>
  <c r="AB18" i="25" l="1"/>
  <c r="AC18" i="25" l="1"/>
  <c r="AD18" i="25" l="1"/>
  <c r="AE18" i="25" l="1"/>
  <c r="AF18" i="25" l="1"/>
  <c r="AG18" i="25" l="1"/>
  <c r="AH18" i="25" l="1"/>
  <c r="AI18" i="25" l="1"/>
  <c r="AJ18" i="25" l="1"/>
  <c r="AK18" i="25" l="1"/>
  <c r="AL18" i="25" l="1"/>
  <c r="AM18" i="25" l="1"/>
  <c r="AQ5" i="8" l="1"/>
  <c r="AR5" i="8" s="1"/>
  <c r="AQ7" i="8"/>
  <c r="AR7" i="8" s="1"/>
  <c r="AQ8" i="8"/>
  <c r="AR8" i="8" s="1"/>
  <c r="AQ4" i="8"/>
  <c r="AR4" i="8" s="1"/>
  <c r="G5" i="10"/>
  <c r="H5" i="10"/>
  <c r="I5" i="10"/>
  <c r="J5" i="10"/>
  <c r="K5" i="10"/>
  <c r="L5" i="10"/>
  <c r="M5" i="10"/>
  <c r="N5" i="10"/>
  <c r="C5" i="10"/>
  <c r="G7" i="10"/>
  <c r="H7" i="10"/>
  <c r="I7" i="10"/>
  <c r="J7" i="10"/>
  <c r="K7" i="10"/>
  <c r="L7" i="10"/>
  <c r="M7" i="10"/>
  <c r="N7" i="10"/>
  <c r="O7" i="10"/>
  <c r="P7" i="10"/>
  <c r="C7" i="10"/>
  <c r="G8" i="10"/>
  <c r="H8" i="10"/>
  <c r="I8" i="10"/>
  <c r="J8" i="10"/>
  <c r="K8" i="10"/>
  <c r="L8" i="10"/>
  <c r="M8" i="10"/>
  <c r="N8" i="10"/>
  <c r="O8" i="10"/>
  <c r="P8" i="10"/>
  <c r="C8" i="10"/>
  <c r="G4" i="10"/>
  <c r="I4" i="10"/>
  <c r="J4" i="10"/>
  <c r="C4" i="10"/>
  <c r="AO5" i="9"/>
  <c r="AP5" i="9" s="1"/>
  <c r="AO8" i="9"/>
  <c r="AP8" i="9" s="1"/>
  <c r="AO4" i="9"/>
  <c r="AP4" i="9" s="1"/>
  <c r="AO7" i="8"/>
  <c r="AP7" i="8" s="1"/>
  <c r="AE9" i="10"/>
  <c r="AM9" i="10"/>
  <c r="AL9" i="10"/>
  <c r="AK9" i="10"/>
  <c r="AJ9" i="10"/>
  <c r="AI9" i="10"/>
  <c r="AH9" i="10"/>
  <c r="AG9" i="10"/>
  <c r="AF9" i="10"/>
  <c r="AD9" i="10"/>
  <c r="AC9" i="10"/>
  <c r="AB9" i="10"/>
  <c r="AA9" i="10"/>
  <c r="Z9" i="10"/>
  <c r="Y9" i="10"/>
  <c r="X9" i="10"/>
  <c r="T9" i="10"/>
  <c r="S9" i="10"/>
  <c r="R9" i="10"/>
  <c r="AL9" i="9"/>
  <c r="AL10" i="9" s="1"/>
  <c r="AK9" i="9"/>
  <c r="AK10" i="9" s="1"/>
  <c r="AH9" i="9"/>
  <c r="AH10" i="9" s="1"/>
  <c r="AG9" i="9"/>
  <c r="AG10" i="9" s="1"/>
  <c r="AD9" i="9"/>
  <c r="AD10" i="9" s="1"/>
  <c r="AC9" i="9"/>
  <c r="AC10" i="9"/>
  <c r="Z9" i="9"/>
  <c r="Z10" i="9" s="1"/>
  <c r="Y9" i="9"/>
  <c r="Y10" i="9" s="1"/>
  <c r="V9" i="9"/>
  <c r="V10" i="9" s="1"/>
  <c r="U9" i="9"/>
  <c r="U10" i="9" s="1"/>
  <c r="R9" i="9"/>
  <c r="R10" i="9" s="1"/>
  <c r="N9" i="9"/>
  <c r="N10" i="9" s="1"/>
  <c r="M9" i="9"/>
  <c r="M10" i="9" s="1"/>
  <c r="J9" i="9"/>
  <c r="J10" i="9" s="1"/>
  <c r="I9" i="9"/>
  <c r="I10" i="9" s="1"/>
  <c r="AM9" i="9"/>
  <c r="AJ9" i="9"/>
  <c r="AJ10" i="9" s="1"/>
  <c r="AI9" i="9"/>
  <c r="AI10" i="9" s="1"/>
  <c r="AF9" i="9"/>
  <c r="AF10" i="9" s="1"/>
  <c r="AE9" i="9"/>
  <c r="AB9" i="9"/>
  <c r="AB10" i="9" s="1"/>
  <c r="AA9" i="9"/>
  <c r="AA10" i="9" s="1"/>
  <c r="X9" i="9"/>
  <c r="X10" i="9" s="1"/>
  <c r="W9" i="9"/>
  <c r="T9" i="9"/>
  <c r="T10" i="9" s="1"/>
  <c r="S9" i="9"/>
  <c r="S10" i="9" s="1"/>
  <c r="P9" i="9"/>
  <c r="P10" i="9" s="1"/>
  <c r="O9" i="9"/>
  <c r="O10" i="9" s="1"/>
  <c r="L9" i="9"/>
  <c r="K9" i="9"/>
  <c r="K10" i="9" s="1"/>
  <c r="H9" i="9"/>
  <c r="H10" i="9" s="1"/>
  <c r="G9" i="9"/>
  <c r="G10" i="9" s="1"/>
  <c r="AM9" i="8"/>
  <c r="AL9" i="8"/>
  <c r="AK9" i="8"/>
  <c r="AI9" i="8"/>
  <c r="AH9" i="8"/>
  <c r="AG9" i="8"/>
  <c r="AF9" i="8"/>
  <c r="AD9" i="8"/>
  <c r="AC9" i="8"/>
  <c r="AB9" i="8"/>
  <c r="AA9" i="8"/>
  <c r="Y9" i="8"/>
  <c r="X9" i="8"/>
  <c r="W9" i="8"/>
  <c r="V9" i="8"/>
  <c r="T9" i="8"/>
  <c r="S9" i="8"/>
  <c r="R9" i="8"/>
  <c r="Q9" i="8"/>
  <c r="O9" i="8"/>
  <c r="N9" i="8"/>
  <c r="M9" i="8"/>
  <c r="L9" i="8"/>
  <c r="J9" i="8"/>
  <c r="I9" i="8"/>
  <c r="H9" i="8"/>
  <c r="AO8" i="8"/>
  <c r="AP8" i="8" s="1"/>
  <c r="AO5" i="8"/>
  <c r="AP5" i="8" s="1"/>
  <c r="AO4" i="8"/>
  <c r="AP4" i="8" s="1"/>
  <c r="W10" i="9"/>
  <c r="AE10" i="9"/>
  <c r="AM10" i="9"/>
  <c r="L10" i="9" l="1"/>
  <c r="M9" i="10"/>
  <c r="H11" i="9"/>
  <c r="H12" i="9" s="1"/>
  <c r="O9" i="10"/>
  <c r="L9" i="10"/>
  <c r="H10" i="8"/>
  <c r="I10" i="8" s="1"/>
  <c r="J10" i="8" s="1"/>
  <c r="H9" i="10"/>
  <c r="F4" i="10"/>
  <c r="F8" i="10"/>
  <c r="AO4" i="10"/>
  <c r="AP4" i="10" s="1"/>
  <c r="I9" i="10"/>
  <c r="N9" i="10"/>
  <c r="F5" i="10"/>
  <c r="I11" i="9"/>
  <c r="G9" i="10"/>
  <c r="AO8" i="10"/>
  <c r="AP8" i="10" s="1"/>
  <c r="J9" i="10"/>
  <c r="AO5" i="10"/>
  <c r="AP5" i="10" s="1"/>
  <c r="H10" i="10" l="1"/>
  <c r="I10" i="10" s="1"/>
  <c r="J10" i="10" s="1"/>
  <c r="J11" i="9"/>
  <c r="I12" i="9"/>
  <c r="J12" i="9" l="1"/>
  <c r="K11" i="9"/>
  <c r="K12" i="9" l="1"/>
  <c r="L11" i="9"/>
  <c r="M11" i="9" s="1"/>
  <c r="N11" i="9" s="1"/>
  <c r="L12" i="9" l="1"/>
  <c r="O11" i="9"/>
  <c r="P11" i="9" s="1"/>
  <c r="M12" i="9" l="1"/>
  <c r="N12" i="9" l="1"/>
  <c r="O12" i="9" l="1"/>
  <c r="P12" i="9" l="1"/>
  <c r="AO7" i="9" l="1"/>
  <c r="AP7" i="9"/>
  <c r="Q9" i="9"/>
  <c r="F7" i="10"/>
  <c r="F9" i="9" l="1"/>
  <c r="F10" i="9" s="1"/>
  <c r="Q11" i="9"/>
  <c r="Q10" i="9"/>
  <c r="AO7" i="10"/>
  <c r="AP7" i="10" s="1"/>
  <c r="Q9" i="10"/>
  <c r="R11" i="9" l="1"/>
  <c r="Q12" i="9"/>
  <c r="AO6" i="8"/>
  <c r="AP6" i="8" s="1"/>
  <c r="AE9" i="8"/>
  <c r="AJ9" i="8"/>
  <c r="U9" i="8"/>
  <c r="P9" i="8"/>
  <c r="K9" i="8"/>
  <c r="K10" i="8" s="1"/>
  <c r="Z9" i="8"/>
  <c r="K6" i="10"/>
  <c r="K9" i="10" s="1"/>
  <c r="P6" i="10"/>
  <c r="P9" i="10" s="1"/>
  <c r="S11" i="9" l="1"/>
  <c r="R12" i="9"/>
  <c r="K10" i="10"/>
  <c r="L10" i="10" s="1"/>
  <c r="F6" i="10"/>
  <c r="L10" i="8"/>
  <c r="M10" i="8" s="1"/>
  <c r="N10" i="8" s="1"/>
  <c r="O10" i="8" s="1"/>
  <c r="P10" i="8" s="1"/>
  <c r="Q10" i="8" s="1"/>
  <c r="R10" i="8" s="1"/>
  <c r="S10" i="8" s="1"/>
  <c r="T10" i="8" s="1"/>
  <c r="U10" i="8" s="1"/>
  <c r="V10" i="8" s="1"/>
  <c r="W10" i="8" s="1"/>
  <c r="X10" i="8" s="1"/>
  <c r="Y10" i="8" s="1"/>
  <c r="Z10" i="8" s="1"/>
  <c r="AA10" i="8" s="1"/>
  <c r="AB10" i="8" s="1"/>
  <c r="AC10" i="8" s="1"/>
  <c r="AD10" i="8" s="1"/>
  <c r="AE10" i="8" s="1"/>
  <c r="AF10" i="8" s="1"/>
  <c r="AG10" i="8" s="1"/>
  <c r="AH10" i="8" s="1"/>
  <c r="AI10" i="8" s="1"/>
  <c r="AJ10" i="8" s="1"/>
  <c r="AK10" i="8" s="1"/>
  <c r="AL10" i="8" s="1"/>
  <c r="AM10" i="8" s="1"/>
  <c r="F9" i="10"/>
  <c r="F9" i="8"/>
  <c r="T11" i="9" l="1"/>
  <c r="S12" i="9"/>
  <c r="M10" i="10"/>
  <c r="N10" i="10" s="1"/>
  <c r="O10" i="10" s="1"/>
  <c r="P10" i="10" s="1"/>
  <c r="Q10" i="10" s="1"/>
  <c r="R10" i="10" s="1"/>
  <c r="S10" i="10" s="1"/>
  <c r="T10" i="10" s="1"/>
  <c r="U10" i="10" s="1"/>
  <c r="V10" i="10" s="1"/>
  <c r="W10" i="10" s="1"/>
  <c r="X10" i="10" s="1"/>
  <c r="Y10" i="10" s="1"/>
  <c r="Z10" i="10" s="1"/>
  <c r="AA10" i="10" s="1"/>
  <c r="AB10" i="10" s="1"/>
  <c r="AC10" i="10" s="1"/>
  <c r="AD10" i="10" s="1"/>
  <c r="AE10" i="10" s="1"/>
  <c r="AF10" i="10" s="1"/>
  <c r="AG10" i="10" s="1"/>
  <c r="AH10" i="10" s="1"/>
  <c r="AI10" i="10" s="1"/>
  <c r="AJ10" i="10" s="1"/>
  <c r="AK10" i="10" s="1"/>
  <c r="AL10" i="10" s="1"/>
  <c r="AM10" i="10" s="1"/>
  <c r="U11" i="9" l="1"/>
  <c r="T12" i="9"/>
  <c r="V11" i="9" l="1"/>
  <c r="U12" i="9"/>
  <c r="W11" i="9" l="1"/>
  <c r="V12" i="9"/>
  <c r="X11" i="9" l="1"/>
  <c r="W12" i="9"/>
  <c r="Y11" i="9" l="1"/>
  <c r="X12" i="9"/>
  <c r="Z11" i="9" l="1"/>
  <c r="Y12" i="9"/>
  <c r="AA11" i="9" l="1"/>
  <c r="Z12" i="9"/>
  <c r="AB11" i="9" l="1"/>
  <c r="AA12" i="9"/>
  <c r="AC11" i="9" l="1"/>
  <c r="AB12" i="9"/>
  <c r="AD11" i="9" l="1"/>
  <c r="AC12" i="9"/>
  <c r="AE11" i="9" l="1"/>
  <c r="AD12" i="9"/>
  <c r="AF11" i="9" l="1"/>
  <c r="AE12" i="9"/>
  <c r="AG11" i="9" l="1"/>
  <c r="AF12" i="9"/>
  <c r="AH11" i="9" l="1"/>
  <c r="AG12" i="9"/>
  <c r="AI11" i="9" l="1"/>
  <c r="AH12" i="9"/>
  <c r="AJ11" i="9" l="1"/>
  <c r="AI12" i="9"/>
  <c r="AK11" i="9" l="1"/>
  <c r="AJ12" i="9"/>
  <c r="AL11" i="9" l="1"/>
  <c r="AK12" i="9"/>
  <c r="AM11" i="9" l="1"/>
  <c r="AM12" i="9" s="1"/>
  <c r="AL1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Carly Olig</author>
  </authors>
  <commentList>
    <comment ref="A3" authorId="0" shapeId="0" xr:uid="{00000000-0006-0000-0100-000001000000}">
      <text>
        <r>
          <rPr>
            <b/>
            <sz val="9"/>
            <color indexed="81"/>
            <rFont val="Tahoma"/>
            <family val="2"/>
          </rPr>
          <t xml:space="preserve">Chelsea Lamar:
</t>
        </r>
        <r>
          <rPr>
            <sz val="9"/>
            <color indexed="81"/>
            <rFont val="Tahoma"/>
            <family val="2"/>
          </rPr>
          <t>Do we need to enforce consistency in measure naming for the roll up?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Berry</author>
  </authors>
  <commentList>
    <comment ref="B6" authorId="0" shapeId="0" xr:uid="{00000000-0006-0000-1300-000001000000}">
      <text>
        <r>
          <rPr>
            <b/>
            <sz val="9"/>
            <color indexed="81"/>
            <rFont val="Tahoma"/>
            <family val="2"/>
          </rPr>
          <t>Rick Berry:</t>
        </r>
        <r>
          <rPr>
            <sz val="9"/>
            <color indexed="81"/>
            <rFont val="Tahoma"/>
            <family val="2"/>
          </rPr>
          <t xml:space="preserve">
In this example, Measure 3 is a measure that has a large number of unique EUL values. Instead of reporting all instances of EUL, only one line is included in the version that appears in the evaluation report. This line is a sum, year by year, of all Measure 3 lines. A SUMIF function should work well, though you will have to manually remove the zeroes from the table.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PJ Vigilante</author>
    <author>Rick Berry</author>
  </authors>
  <commentList>
    <comment ref="B4" authorId="0" shapeId="0" xr:uid="{00000000-0006-0000-1600-000001000000}">
      <text>
        <r>
          <rPr>
            <b/>
            <sz val="9"/>
            <color indexed="81"/>
            <rFont val="Tahoma"/>
            <family val="2"/>
          </rPr>
          <t>PJ Vigilante:</t>
        </r>
        <r>
          <rPr>
            <sz val="9"/>
            <color indexed="81"/>
            <rFont val="Tahoma"/>
            <family val="2"/>
          </rPr>
          <t xml:space="preserve">
Early Replacement
</t>
        </r>
      </text>
    </comment>
    <comment ref="D4" authorId="1" shapeId="0" xr:uid="{00000000-0006-0000-1600-000002000000}">
      <text>
        <r>
          <rPr>
            <b/>
            <sz val="9"/>
            <color indexed="81"/>
            <rFont val="Tahoma"/>
            <family val="2"/>
          </rPr>
          <t>Rick Berry:</t>
        </r>
        <r>
          <rPr>
            <sz val="9"/>
            <color indexed="81"/>
            <rFont val="Tahoma"/>
            <family val="2"/>
          </rPr>
          <t xml:space="preserve">
EUL is 17 per research. One third of 17 years is 6 years. </t>
        </r>
      </text>
    </comment>
    <comment ref="P4" authorId="0" shapeId="0" xr:uid="{00000000-0006-0000-1600-000003000000}">
      <text>
        <r>
          <rPr>
            <b/>
            <sz val="9"/>
            <color indexed="81"/>
            <rFont val="Tahoma"/>
            <family val="2"/>
          </rPr>
          <t>PJ Vigilante:</t>
        </r>
        <r>
          <rPr>
            <sz val="9"/>
            <color indexed="81"/>
            <rFont val="Tahoma"/>
            <family val="2"/>
          </rPr>
          <t xml:space="preserve">
Assuming 850,000 gross kWh for next 8 years using CEERbase</t>
        </r>
      </text>
    </comment>
    <comment ref="B5" authorId="0" shapeId="0" xr:uid="{00000000-0006-0000-1600-000004000000}">
      <text>
        <r>
          <rPr>
            <b/>
            <sz val="9"/>
            <color indexed="81"/>
            <rFont val="Tahoma"/>
            <family val="2"/>
          </rPr>
          <t>PJ Vigilante:</t>
        </r>
        <r>
          <rPr>
            <sz val="9"/>
            <color indexed="81"/>
            <rFont val="Tahoma"/>
            <family val="2"/>
          </rPr>
          <t xml:space="preserve">
Early replacement</t>
        </r>
      </text>
    </comment>
    <comment ref="N5" authorId="0" shapeId="0" xr:uid="{00000000-0006-0000-1600-000005000000}">
      <text>
        <r>
          <rPr>
            <b/>
            <sz val="9"/>
            <color indexed="81"/>
            <rFont val="Tahoma"/>
            <family val="2"/>
          </rPr>
          <t>PJ Vigilante:</t>
        </r>
        <r>
          <rPr>
            <sz val="9"/>
            <color indexed="81"/>
            <rFont val="Tahoma"/>
            <family val="2"/>
          </rPr>
          <t xml:space="preserve">
Assuming 850,000 gross kWh for next 8 years using CEERbase</t>
        </r>
      </text>
    </comment>
    <comment ref="B6" authorId="0" shapeId="0" xr:uid="{00000000-0006-0000-1600-000006000000}">
      <text>
        <r>
          <rPr>
            <b/>
            <sz val="9"/>
            <color indexed="81"/>
            <rFont val="Tahoma"/>
            <family val="2"/>
          </rPr>
          <t>PJ Vigilante:</t>
        </r>
        <r>
          <rPr>
            <sz val="9"/>
            <color indexed="81"/>
            <rFont val="Tahoma"/>
            <family val="2"/>
          </rPr>
          <t xml:space="preserve">
Early Replacement</t>
        </r>
      </text>
    </comment>
    <comment ref="G6" authorId="0" shapeId="0" xr:uid="{00000000-0006-0000-1600-000007000000}">
      <text>
        <r>
          <rPr>
            <b/>
            <sz val="9"/>
            <color indexed="81"/>
            <rFont val="Tahoma"/>
            <family val="2"/>
          </rPr>
          <t>PJ Vigilante:</t>
        </r>
        <r>
          <rPr>
            <sz val="9"/>
            <color indexed="81"/>
            <rFont val="Tahoma"/>
            <family val="2"/>
          </rPr>
          <t xml:space="preserve">
Used CY2018 Wave 1 results for HVAC rebates program</t>
        </r>
      </text>
    </comment>
    <comment ref="P6" authorId="0" shapeId="0" xr:uid="{00000000-0006-0000-1600-000008000000}">
      <text>
        <r>
          <rPr>
            <b/>
            <sz val="9"/>
            <color indexed="81"/>
            <rFont val="Tahoma"/>
            <family val="2"/>
          </rPr>
          <t>PJ Vigilante:</t>
        </r>
        <r>
          <rPr>
            <sz val="9"/>
            <color indexed="81"/>
            <rFont val="Tahoma"/>
            <family val="2"/>
          </rPr>
          <t xml:space="preserve">
Used CY2018 Wave 1 results for next 12 years</t>
        </r>
      </text>
    </comment>
    <comment ref="B7" authorId="0" shapeId="0" xr:uid="{00000000-0006-0000-1600-000009000000}">
      <text>
        <r>
          <rPr>
            <b/>
            <sz val="9"/>
            <color indexed="81"/>
            <rFont val="Tahoma"/>
            <family val="2"/>
          </rPr>
          <t>PJ Vigilante:</t>
        </r>
        <r>
          <rPr>
            <sz val="9"/>
            <color indexed="81"/>
            <rFont val="Tahoma"/>
            <family val="2"/>
          </rPr>
          <t xml:space="preserve">
Early Replacement</t>
        </r>
      </text>
    </comment>
    <comment ref="G7" authorId="0" shapeId="0" xr:uid="{00000000-0006-0000-1600-00000A000000}">
      <text>
        <r>
          <rPr>
            <b/>
            <sz val="9"/>
            <color indexed="81"/>
            <rFont val="Tahoma"/>
            <family val="2"/>
          </rPr>
          <t>PJ Vigilante:</t>
        </r>
        <r>
          <rPr>
            <sz val="9"/>
            <color indexed="81"/>
            <rFont val="Tahoma"/>
            <family val="2"/>
          </rPr>
          <t xml:space="preserve">
Used CY2018 Wave 1 results for HVAC rebates program</t>
        </r>
      </text>
    </comment>
    <comment ref="P7" authorId="0" shapeId="0" xr:uid="{00000000-0006-0000-1600-00000B000000}">
      <text>
        <r>
          <rPr>
            <b/>
            <sz val="9"/>
            <color indexed="81"/>
            <rFont val="Tahoma"/>
            <family val="2"/>
          </rPr>
          <t>PJ Vigilante:</t>
        </r>
        <r>
          <rPr>
            <sz val="9"/>
            <color indexed="81"/>
            <rFont val="Tahoma"/>
            <family val="2"/>
          </rPr>
          <t xml:space="preserve">
Used CY2018 Wave 1 results for next 12 years</t>
        </r>
      </text>
    </comment>
    <comment ref="B8" authorId="0" shapeId="0" xr:uid="{00000000-0006-0000-1600-00000C000000}">
      <text>
        <r>
          <rPr>
            <b/>
            <sz val="9"/>
            <color indexed="81"/>
            <rFont val="Tahoma"/>
            <family val="2"/>
          </rPr>
          <t>PJ Vigilante:</t>
        </r>
        <r>
          <rPr>
            <sz val="9"/>
            <color indexed="81"/>
            <rFont val="Tahoma"/>
            <family val="2"/>
          </rPr>
          <t xml:space="preserve">
Early Replacement</t>
        </r>
      </text>
    </comment>
    <comment ref="R8" authorId="0" shapeId="0" xr:uid="{00000000-0006-0000-1600-00000D000000}">
      <text>
        <r>
          <rPr>
            <b/>
            <sz val="9"/>
            <color indexed="81"/>
            <rFont val="Tahoma"/>
            <family val="2"/>
          </rPr>
          <t>PJ Vigilante:</t>
        </r>
        <r>
          <rPr>
            <sz val="9"/>
            <color indexed="81"/>
            <rFont val="Tahoma"/>
            <family val="2"/>
          </rPr>
          <t xml:space="preserve">
Assuming 850,000 gross kWh savings using AFUEbase</t>
        </r>
      </text>
    </comment>
    <comment ref="B9" authorId="0" shapeId="0" xr:uid="{00000000-0006-0000-1600-00000E000000}">
      <text>
        <r>
          <rPr>
            <b/>
            <sz val="9"/>
            <color indexed="81"/>
            <rFont val="Tahoma"/>
            <family val="2"/>
          </rPr>
          <t>PJ Vigilante:</t>
        </r>
        <r>
          <rPr>
            <sz val="9"/>
            <color indexed="81"/>
            <rFont val="Tahoma"/>
            <family val="2"/>
          </rPr>
          <t xml:space="preserve">
Early Replacement
</t>
        </r>
      </text>
    </comment>
    <comment ref="P9" authorId="0" shapeId="0" xr:uid="{00000000-0006-0000-1600-00000F000000}">
      <text>
        <r>
          <rPr>
            <b/>
            <sz val="9"/>
            <color indexed="81"/>
            <rFont val="Tahoma"/>
            <family val="2"/>
          </rPr>
          <t>PJ Vigilante:</t>
        </r>
        <r>
          <rPr>
            <sz val="9"/>
            <color indexed="81"/>
            <rFont val="Tahoma"/>
            <family val="2"/>
          </rPr>
          <t xml:space="preserve">
Assuming 850,000 gross kWh savings for next 14 years
</t>
        </r>
      </text>
    </comment>
    <comment ref="B10" authorId="0" shapeId="0" xr:uid="{00000000-0006-0000-1600-000010000000}">
      <text>
        <r>
          <rPr>
            <b/>
            <sz val="9"/>
            <color indexed="81"/>
            <rFont val="Tahoma"/>
            <family val="2"/>
          </rPr>
          <t>PJ Vigilante:</t>
        </r>
        <r>
          <rPr>
            <sz val="9"/>
            <color indexed="81"/>
            <rFont val="Tahoma"/>
            <family val="2"/>
          </rPr>
          <t xml:space="preserve">
Early Replacement</t>
        </r>
      </text>
    </comment>
    <comment ref="G10" authorId="0" shapeId="0" xr:uid="{00000000-0006-0000-1600-000011000000}">
      <text>
        <r>
          <rPr>
            <b/>
            <sz val="9"/>
            <color indexed="81"/>
            <rFont val="Tahoma"/>
            <family val="2"/>
          </rPr>
          <t>PJ Vigilante:</t>
        </r>
        <r>
          <rPr>
            <sz val="9"/>
            <color indexed="81"/>
            <rFont val="Tahoma"/>
            <family val="2"/>
          </rPr>
          <t xml:space="preserve">
No GSHP projects in Wave 1 HVAC rebates</t>
        </r>
      </text>
    </comment>
    <comment ref="R10" authorId="0" shapeId="0" xr:uid="{00000000-0006-0000-1600-000012000000}">
      <text>
        <r>
          <rPr>
            <b/>
            <sz val="9"/>
            <color indexed="81"/>
            <rFont val="Tahoma"/>
            <family val="2"/>
          </rPr>
          <t>PJ Vigilante:</t>
        </r>
        <r>
          <rPr>
            <sz val="9"/>
            <color indexed="81"/>
            <rFont val="Tahoma"/>
            <family val="2"/>
          </rPr>
          <t xml:space="preserve">
Assuming 850,000 gross kWh savings for next 17 years</t>
        </r>
      </text>
    </comment>
    <comment ref="B11" authorId="0" shapeId="0" xr:uid="{00000000-0006-0000-1600-000013000000}">
      <text>
        <r>
          <rPr>
            <b/>
            <sz val="9"/>
            <color indexed="81"/>
            <rFont val="Tahoma"/>
            <family val="2"/>
          </rPr>
          <t>PJ Vigilante:</t>
        </r>
        <r>
          <rPr>
            <sz val="9"/>
            <color indexed="81"/>
            <rFont val="Tahoma"/>
            <family val="2"/>
          </rPr>
          <t xml:space="preserve">
Early Replacement
</t>
        </r>
      </text>
    </comment>
    <comment ref="G11" authorId="0" shapeId="0" xr:uid="{00000000-0006-0000-1600-000014000000}">
      <text>
        <r>
          <rPr>
            <b/>
            <sz val="9"/>
            <color indexed="81"/>
            <rFont val="Tahoma"/>
            <family val="2"/>
          </rPr>
          <t>PJ Vigilante:</t>
        </r>
        <r>
          <rPr>
            <sz val="9"/>
            <color indexed="81"/>
            <rFont val="Tahoma"/>
            <family val="2"/>
          </rPr>
          <t xml:space="preserve">
Used CY2018 Wave 1 HVAC Rebates values</t>
        </r>
      </text>
    </comment>
    <comment ref="P11" authorId="0" shapeId="0" xr:uid="{00000000-0006-0000-1600-000015000000}">
      <text>
        <r>
          <rPr>
            <b/>
            <sz val="9"/>
            <color indexed="81"/>
            <rFont val="Tahoma"/>
            <family val="2"/>
          </rPr>
          <t>PJ Vigilante:</t>
        </r>
        <r>
          <rPr>
            <sz val="9"/>
            <color indexed="81"/>
            <rFont val="Tahoma"/>
            <family val="2"/>
          </rPr>
          <t xml:space="preserve">
Used CY2018 Wave 1 HVAC Rebates values for next 12 years</t>
        </r>
      </text>
    </comment>
    <comment ref="B12" authorId="0" shapeId="0" xr:uid="{00000000-0006-0000-1600-000016000000}">
      <text>
        <r>
          <rPr>
            <b/>
            <sz val="9"/>
            <color indexed="81"/>
            <rFont val="Tahoma"/>
            <family val="2"/>
          </rPr>
          <t>PJ Vigilante:</t>
        </r>
        <r>
          <rPr>
            <sz val="9"/>
            <color indexed="81"/>
            <rFont val="Tahoma"/>
            <family val="2"/>
          </rPr>
          <t xml:space="preserve">
Early Replacement</t>
        </r>
      </text>
    </comment>
    <comment ref="N12" authorId="0" shapeId="0" xr:uid="{00000000-0006-0000-1600-000017000000}">
      <text>
        <r>
          <rPr>
            <b/>
            <sz val="9"/>
            <color indexed="81"/>
            <rFont val="Tahoma"/>
            <family val="2"/>
          </rPr>
          <t>PJ Vigilante:</t>
        </r>
        <r>
          <rPr>
            <sz val="9"/>
            <color indexed="81"/>
            <rFont val="Tahoma"/>
            <family val="2"/>
          </rPr>
          <t xml:space="preserve">
Assuming 850,000 gross kWh savings for next 9 years</t>
        </r>
      </text>
    </comment>
    <comment ref="B13" authorId="0" shapeId="0" xr:uid="{00000000-0006-0000-1600-000018000000}">
      <text>
        <r>
          <rPr>
            <b/>
            <sz val="9"/>
            <color indexed="81"/>
            <rFont val="Tahoma"/>
            <family val="2"/>
          </rPr>
          <t>PJ Vigilante:</t>
        </r>
        <r>
          <rPr>
            <sz val="9"/>
            <color indexed="81"/>
            <rFont val="Tahoma"/>
            <family val="2"/>
          </rPr>
          <t xml:space="preserve">
Carryover - Believe this is just EUL of 3 years then nothing afterwards</t>
        </r>
      </text>
    </comment>
    <comment ref="B14" authorId="0" shapeId="0" xr:uid="{00000000-0006-0000-1600-000019000000}">
      <text>
        <r>
          <rPr>
            <b/>
            <sz val="9"/>
            <color indexed="81"/>
            <rFont val="Tahoma"/>
            <family val="2"/>
          </rPr>
          <t>PJ Vigilante:</t>
        </r>
        <r>
          <rPr>
            <sz val="9"/>
            <color indexed="81"/>
            <rFont val="Tahoma"/>
            <family val="2"/>
          </rPr>
          <t xml:space="preserve">
Carryover - Believe this is just EUL of 3 years then nothing afterwards</t>
        </r>
      </text>
    </comment>
    <comment ref="D14" authorId="0" shapeId="0" xr:uid="{00000000-0006-0000-1600-00001A000000}">
      <text>
        <r>
          <rPr>
            <b/>
            <sz val="9"/>
            <color indexed="81"/>
            <rFont val="Tahoma"/>
            <family val="2"/>
          </rPr>
          <t>PJ Vigilante:</t>
        </r>
        <r>
          <rPr>
            <sz val="9"/>
            <color indexed="81"/>
            <rFont val="Tahoma"/>
            <family val="2"/>
          </rPr>
          <t xml:space="preserve">
Assuming bulb was purchased/installed in 2017, so only has 2 years remaining of EUL. If purchased in 2016, it would only have an EUL of 1 through 2018.</t>
        </r>
      </text>
    </comment>
    <comment ref="B15" authorId="0" shapeId="0" xr:uid="{00000000-0006-0000-1600-00001B000000}">
      <text>
        <r>
          <rPr>
            <b/>
            <sz val="9"/>
            <color indexed="81"/>
            <rFont val="Tahoma"/>
            <family val="2"/>
          </rPr>
          <t>PJ Vigilante:</t>
        </r>
        <r>
          <rPr>
            <sz val="9"/>
            <color indexed="81"/>
            <rFont val="Tahoma"/>
            <family val="2"/>
          </rPr>
          <t xml:space="preserve">
Carryover</t>
        </r>
      </text>
    </comment>
    <comment ref="D15" authorId="0" shapeId="0" xr:uid="{00000000-0006-0000-1600-00001C000000}">
      <text>
        <r>
          <rPr>
            <b/>
            <sz val="9"/>
            <color indexed="81"/>
            <rFont val="Tahoma"/>
            <family val="2"/>
          </rPr>
          <t>PJ Vigilante:</t>
        </r>
        <r>
          <rPr>
            <sz val="9"/>
            <color indexed="81"/>
            <rFont val="Tahoma"/>
            <family val="2"/>
          </rPr>
          <t xml:space="preserve">
Assumes bulbs are exempt from EISA - would be 3 years for bulbs non-exempt installed in 2018</t>
        </r>
      </text>
    </comment>
    <comment ref="D16" authorId="0" shapeId="0" xr:uid="{00000000-0006-0000-1600-00001D000000}">
      <text>
        <r>
          <rPr>
            <b/>
            <sz val="9"/>
            <color indexed="81"/>
            <rFont val="Tahoma"/>
            <family val="2"/>
          </rPr>
          <t>PJ Vigilante:</t>
        </r>
        <r>
          <rPr>
            <sz val="9"/>
            <color indexed="81"/>
            <rFont val="Tahoma"/>
            <family val="2"/>
          </rPr>
          <t xml:space="preserve">
Assuming bulb was purchased/installed in 2017, so only has 2 years remaining of EUL. If purchased in 2016, it would only have an EUL of 1 through 2018.</t>
        </r>
      </text>
    </comment>
    <comment ref="B17" authorId="0" shapeId="0" xr:uid="{00000000-0006-0000-1600-00001E000000}">
      <text>
        <r>
          <rPr>
            <b/>
            <sz val="9"/>
            <color indexed="81"/>
            <rFont val="Tahoma"/>
            <family val="2"/>
          </rPr>
          <t>PJ Vigilante:</t>
        </r>
        <r>
          <rPr>
            <sz val="9"/>
            <color indexed="81"/>
            <rFont val="Tahoma"/>
            <family val="2"/>
          </rPr>
          <t xml:space="preserve">
Baseline adjustment</t>
        </r>
      </text>
    </comment>
    <comment ref="D17" authorId="0" shapeId="0" xr:uid="{00000000-0006-0000-1600-00001F000000}">
      <text>
        <r>
          <rPr>
            <b/>
            <sz val="9"/>
            <color indexed="81"/>
            <rFont val="Tahoma"/>
            <family val="2"/>
          </rPr>
          <t>PJ Vigilante:</t>
        </r>
        <r>
          <rPr>
            <sz val="9"/>
            <color indexed="81"/>
            <rFont val="Tahoma"/>
            <family val="2"/>
          </rPr>
          <t xml:space="preserve">
Assuming 10 years. Would be 15 if recessed downlight and track lights. If early replacement, if replacing a halogen or incandescent bulb, remaining life assumed to be 333 hours. For CFLs, remaining life is 3,333 hours.</t>
        </r>
      </text>
    </comment>
    <comment ref="M17" authorId="0" shapeId="0" xr:uid="{00000000-0006-0000-1600-000020000000}">
      <text>
        <r>
          <rPr>
            <b/>
            <sz val="9"/>
            <color indexed="81"/>
            <rFont val="Tahoma"/>
            <family val="2"/>
          </rPr>
          <t>PJ Vigilante:</t>
        </r>
        <r>
          <rPr>
            <sz val="9"/>
            <color indexed="81"/>
            <rFont val="Tahoma"/>
            <family val="2"/>
          </rPr>
          <t xml:space="preserve">
Assume 850,000 kWh savings once 45 lumen/watt baseline</t>
        </r>
      </text>
    </comment>
    <comment ref="B18" authorId="0" shapeId="0" xr:uid="{00000000-0006-0000-1600-000021000000}">
      <text>
        <r>
          <rPr>
            <b/>
            <sz val="9"/>
            <color indexed="81"/>
            <rFont val="Tahoma"/>
            <family val="2"/>
          </rPr>
          <t>PJ Vigilante:</t>
        </r>
        <r>
          <rPr>
            <sz val="9"/>
            <color indexed="81"/>
            <rFont val="Tahoma"/>
            <family val="2"/>
          </rPr>
          <t xml:space="preserve">
Baseline adjustment
</t>
        </r>
      </text>
    </comment>
    <comment ref="D18" authorId="0" shapeId="0" xr:uid="{00000000-0006-0000-1600-000022000000}">
      <text>
        <r>
          <rPr>
            <b/>
            <sz val="9"/>
            <color indexed="81"/>
            <rFont val="Tahoma"/>
            <family val="2"/>
          </rPr>
          <t>PJ Vigilante:</t>
        </r>
        <r>
          <rPr>
            <sz val="9"/>
            <color indexed="81"/>
            <rFont val="Tahoma"/>
            <family val="2"/>
          </rPr>
          <t xml:space="preserve">
Assuming 10 years - exterior applications deemed 6.1 years. Also, for early replacements, if replacing halogen or incandescent, remaining life is 333 hours. If replacing Cells, remaining lie is 3,333 hours.</t>
        </r>
      </text>
    </comment>
    <comment ref="M18" authorId="0" shapeId="0" xr:uid="{00000000-0006-0000-1600-000023000000}">
      <text>
        <r>
          <rPr>
            <b/>
            <sz val="9"/>
            <color indexed="81"/>
            <rFont val="Tahoma"/>
            <family val="2"/>
          </rPr>
          <t>PJ Vigilante:</t>
        </r>
        <r>
          <rPr>
            <sz val="9"/>
            <color indexed="81"/>
            <rFont val="Tahoma"/>
            <family val="2"/>
          </rPr>
          <t xml:space="preserve">
Assume 850,000 kWh savings once 45 lumen/watt baseline</t>
        </r>
      </text>
    </comment>
    <comment ref="B19" authorId="0" shapeId="0" xr:uid="{00000000-0006-0000-1600-000024000000}">
      <text>
        <r>
          <rPr>
            <b/>
            <sz val="9"/>
            <color indexed="81"/>
            <rFont val="Tahoma"/>
            <family val="2"/>
          </rPr>
          <t>PJ Vigilante:</t>
        </r>
        <r>
          <rPr>
            <sz val="9"/>
            <color indexed="81"/>
            <rFont val="Tahoma"/>
            <family val="2"/>
          </rPr>
          <t xml:space="preserve">
Lifetime values vary between indoor/downlight, task/cabinet, and outdoor fixtures.</t>
        </r>
      </text>
    </comment>
    <comment ref="D19" authorId="0" shapeId="0" xr:uid="{00000000-0006-0000-1600-000025000000}">
      <text>
        <r>
          <rPr>
            <b/>
            <sz val="9"/>
            <color indexed="81"/>
            <rFont val="Tahoma"/>
            <family val="2"/>
          </rPr>
          <t>PJ Vigilante:</t>
        </r>
        <r>
          <rPr>
            <sz val="9"/>
            <color indexed="81"/>
            <rFont val="Tahoma"/>
            <family val="2"/>
          </rPr>
          <t xml:space="preserve">
47,000 HOU indoor and downlight, 45,000 HOU for task and cabinet, and 49,000 for outdoor fixtures. This would imply a lifetime of 51 years for indoor and downlight, 62 years for task and under cabinet, and 20 years for outdoor fixtures. </t>
        </r>
        <r>
          <rPr>
            <b/>
            <sz val="9"/>
            <color indexed="81"/>
            <rFont val="Tahoma"/>
            <family val="2"/>
          </rPr>
          <t>However, all fixture lifetimes are capped at 15 years so a 15 year measure life should be assumed.</t>
        </r>
      </text>
    </comment>
    <comment ref="B20" authorId="0" shapeId="0" xr:uid="{00000000-0006-0000-1600-000026000000}">
      <text>
        <r>
          <rPr>
            <b/>
            <sz val="9"/>
            <color indexed="81"/>
            <rFont val="Tahoma"/>
            <family val="2"/>
          </rPr>
          <t>PJ Vigilante:</t>
        </r>
        <r>
          <rPr>
            <sz val="9"/>
            <color indexed="81"/>
            <rFont val="Tahoma"/>
            <family val="2"/>
          </rPr>
          <t xml:space="preserve">
Lifetime varies from 20,000 to 100,000 hours</t>
        </r>
      </text>
    </comment>
    <comment ref="D20" authorId="0" shapeId="0" xr:uid="{00000000-0006-0000-1600-000027000000}">
      <text>
        <r>
          <rPr>
            <b/>
            <sz val="9"/>
            <color indexed="81"/>
            <rFont val="Tahoma"/>
            <family val="2"/>
          </rPr>
          <t>PJ Vigilante:</t>
        </r>
        <r>
          <rPr>
            <sz val="9"/>
            <color indexed="81"/>
            <rFont val="Tahoma"/>
            <family val="2"/>
          </rPr>
          <t xml:space="preserve">
Rated lifespan of string lighting is 20,000-100,000 HOU. However, the measure lifetime is capped at 7 yrs due to wear on bulbs and string.</t>
        </r>
      </text>
    </comment>
    <comment ref="B21" authorId="0" shapeId="0" xr:uid="{00000000-0006-0000-1600-000028000000}">
      <text>
        <r>
          <rPr>
            <b/>
            <sz val="9"/>
            <color indexed="81"/>
            <rFont val="Tahoma"/>
            <family val="2"/>
          </rPr>
          <t>PJ Vigilante:</t>
        </r>
        <r>
          <rPr>
            <sz val="9"/>
            <color indexed="81"/>
            <rFont val="Tahoma"/>
            <family val="2"/>
          </rPr>
          <t xml:space="preserve">
Baseline adjustment</t>
        </r>
      </text>
    </comment>
    <comment ref="D21" authorId="0" shapeId="0" xr:uid="{00000000-0006-0000-1600-000029000000}">
      <text>
        <r>
          <rPr>
            <b/>
            <sz val="9"/>
            <color indexed="81"/>
            <rFont val="Tahoma"/>
            <family val="2"/>
          </rPr>
          <t>PJ Vigilante:</t>
        </r>
        <r>
          <rPr>
            <sz val="9"/>
            <color indexed="81"/>
            <rFont val="Tahoma"/>
            <family val="2"/>
          </rPr>
          <t xml:space="preserve">
The expected measure life for CFL fixtures installed in 2018 is assumed to be 3 years. For bulbs installed in 2019, this would be reduced to 2 years.</t>
        </r>
      </text>
    </comment>
    <comment ref="B22" authorId="0" shapeId="0" xr:uid="{00000000-0006-0000-1600-00002A000000}">
      <text>
        <r>
          <rPr>
            <b/>
            <sz val="9"/>
            <color indexed="81"/>
            <rFont val="Tahoma"/>
            <family val="2"/>
          </rPr>
          <t>PJ Vigilante:</t>
        </r>
        <r>
          <rPr>
            <sz val="9"/>
            <color indexed="81"/>
            <rFont val="Tahoma"/>
            <family val="2"/>
          </rPr>
          <t xml:space="preserve">
Carryover</t>
        </r>
      </text>
    </comment>
    <comment ref="D22" authorId="0" shapeId="0" xr:uid="{00000000-0006-0000-1600-00002B000000}">
      <text>
        <r>
          <rPr>
            <b/>
            <sz val="9"/>
            <color indexed="81"/>
            <rFont val="Tahoma"/>
            <family val="2"/>
          </rPr>
          <t>PJ Vigilante:</t>
        </r>
        <r>
          <rPr>
            <sz val="9"/>
            <color indexed="81"/>
            <rFont val="Tahoma"/>
            <family val="2"/>
          </rPr>
          <t xml:space="preserve">
The expected measure life for CFL fixtures installed in 2018 is assumed to be 3 years. For bulbs installed in 2019, this would be reduced to 2 years.</t>
        </r>
      </text>
    </comment>
    <comment ref="B23" authorId="0" shapeId="0" xr:uid="{00000000-0006-0000-1600-00002C000000}">
      <text>
        <r>
          <rPr>
            <b/>
            <sz val="9"/>
            <color indexed="81"/>
            <rFont val="Tahoma"/>
            <family val="2"/>
          </rPr>
          <t>PJ Vigilante:</t>
        </r>
        <r>
          <rPr>
            <sz val="9"/>
            <color indexed="81"/>
            <rFont val="Tahoma"/>
            <family val="2"/>
          </rPr>
          <t xml:space="preserve">
Savings Decay</t>
        </r>
      </text>
    </comment>
    <comment ref="D23" authorId="0" shapeId="0" xr:uid="{00000000-0006-0000-1600-00002D000000}">
      <text>
        <r>
          <rPr>
            <b/>
            <sz val="9"/>
            <color indexed="81"/>
            <rFont val="Tahoma"/>
            <family val="2"/>
          </rPr>
          <t>PJ Vigilante:</t>
        </r>
        <r>
          <rPr>
            <sz val="9"/>
            <color indexed="81"/>
            <rFont val="Tahoma"/>
            <family val="2"/>
          </rPr>
          <t xml:space="preserve">
Assuming 5 year EUL</t>
        </r>
      </text>
    </comment>
    <comment ref="J23" authorId="0" shapeId="0" xr:uid="{00000000-0006-0000-1600-00002E000000}">
      <text>
        <r>
          <rPr>
            <b/>
            <sz val="9"/>
            <color indexed="81"/>
            <rFont val="Tahoma"/>
            <family val="2"/>
          </rPr>
          <t>PJ Vigilante:</t>
        </r>
        <r>
          <rPr>
            <sz val="9"/>
            <color indexed="81"/>
            <rFont val="Tahoma"/>
            <family val="2"/>
          </rPr>
          <t xml:space="preserve">
Assuming 100% 1st year persistence</t>
        </r>
      </text>
    </comment>
    <comment ref="K23" authorId="0" shapeId="0" xr:uid="{00000000-0006-0000-1600-00002F000000}">
      <text>
        <r>
          <rPr>
            <b/>
            <sz val="9"/>
            <color indexed="81"/>
            <rFont val="Tahoma"/>
            <family val="2"/>
          </rPr>
          <t>PJ Vigilante:</t>
        </r>
        <r>
          <rPr>
            <sz val="9"/>
            <color indexed="81"/>
            <rFont val="Tahoma"/>
            <family val="2"/>
          </rPr>
          <t xml:space="preserve">
Assuming 50% 2nd year persistence</t>
        </r>
      </text>
    </comment>
    <comment ref="L23" authorId="0" shapeId="0" xr:uid="{00000000-0006-0000-1600-000030000000}">
      <text>
        <r>
          <rPr>
            <b/>
            <sz val="9"/>
            <color indexed="81"/>
            <rFont val="Tahoma"/>
            <family val="2"/>
          </rPr>
          <t>PJ Vigilante:</t>
        </r>
        <r>
          <rPr>
            <sz val="9"/>
            <color indexed="81"/>
            <rFont val="Tahoma"/>
            <family val="2"/>
          </rPr>
          <t xml:space="preserve">
Assuming 25% third year persistence</t>
        </r>
      </text>
    </comment>
    <comment ref="M23" authorId="0" shapeId="0" xr:uid="{00000000-0006-0000-1600-000031000000}">
      <text>
        <r>
          <rPr>
            <b/>
            <sz val="9"/>
            <color indexed="81"/>
            <rFont val="Tahoma"/>
            <family val="2"/>
          </rPr>
          <t>PJ Vigilante:</t>
        </r>
        <r>
          <rPr>
            <sz val="9"/>
            <color indexed="81"/>
            <rFont val="Tahoma"/>
            <family val="2"/>
          </rPr>
          <t xml:space="preserve">
Assuming 12.5% 4th year persistence</t>
        </r>
      </text>
    </comment>
    <comment ref="N23" authorId="0" shapeId="0" xr:uid="{00000000-0006-0000-1600-000032000000}">
      <text>
        <r>
          <rPr>
            <b/>
            <sz val="9"/>
            <color indexed="81"/>
            <rFont val="Tahoma"/>
            <family val="2"/>
          </rPr>
          <t>PJ Vigilante:</t>
        </r>
        <r>
          <rPr>
            <sz val="9"/>
            <color indexed="81"/>
            <rFont val="Tahoma"/>
            <family val="2"/>
          </rPr>
          <t xml:space="preserve">
Assuming 6.25% 5th year persistence</t>
        </r>
      </text>
    </comment>
    <comment ref="B24" authorId="0" shapeId="0" xr:uid="{00000000-0006-0000-1600-000033000000}">
      <text>
        <r>
          <rPr>
            <b/>
            <sz val="9"/>
            <color indexed="81"/>
            <rFont val="Tahoma"/>
            <family val="2"/>
          </rPr>
          <t>PJ Vigilante:</t>
        </r>
        <r>
          <rPr>
            <sz val="9"/>
            <color indexed="81"/>
            <rFont val="Tahoma"/>
            <family val="2"/>
          </rPr>
          <t xml:space="preserve">
Should be "plants" - Early Replacement</t>
        </r>
      </text>
    </comment>
    <comment ref="O24" authorId="0" shapeId="0" xr:uid="{00000000-0006-0000-1600-000034000000}">
      <text>
        <r>
          <rPr>
            <b/>
            <sz val="9"/>
            <color indexed="81"/>
            <rFont val="Tahoma"/>
            <family val="2"/>
          </rPr>
          <t>PJ Vigilante:</t>
        </r>
        <r>
          <rPr>
            <sz val="9"/>
            <color indexed="81"/>
            <rFont val="Tahoma"/>
            <family val="2"/>
          </rPr>
          <t xml:space="preserve">
Assuming 850,000 gross kWh savings for next 10 years</t>
        </r>
      </text>
    </comment>
    <comment ref="B25" authorId="0" shapeId="0" xr:uid="{00000000-0006-0000-1600-000035000000}">
      <text>
        <r>
          <rPr>
            <b/>
            <sz val="9"/>
            <color indexed="81"/>
            <rFont val="Tahoma"/>
            <family val="2"/>
          </rPr>
          <t>PJ Vigilante:</t>
        </r>
        <r>
          <rPr>
            <sz val="9"/>
            <color indexed="81"/>
            <rFont val="Tahoma"/>
            <family val="2"/>
          </rPr>
          <t xml:space="preserve">
Measure life dependent on dishwasher type and temperature</t>
        </r>
      </text>
    </comment>
    <comment ref="D25" authorId="0" shapeId="0" xr:uid="{00000000-0006-0000-1600-000036000000}">
      <text>
        <r>
          <rPr>
            <b/>
            <sz val="9"/>
            <color indexed="81"/>
            <rFont val="Tahoma"/>
            <family val="2"/>
          </rPr>
          <t>PJ Vigilante:</t>
        </r>
        <r>
          <rPr>
            <sz val="9"/>
            <color indexed="81"/>
            <rFont val="Tahoma"/>
            <family val="2"/>
          </rPr>
          <t xml:space="preserve">
EUL dependent on water temp and dishwasher type. 
</t>
        </r>
        <r>
          <rPr>
            <b/>
            <sz val="9"/>
            <color indexed="81"/>
            <rFont val="Tahoma"/>
            <family val="2"/>
          </rPr>
          <t xml:space="preserve">Low Temp:
</t>
        </r>
        <r>
          <rPr>
            <sz val="9"/>
            <color indexed="81"/>
            <rFont val="Tahoma"/>
            <family val="2"/>
          </rPr>
          <t xml:space="preserve">Under Counter - 10
Stationary Single Tank Door - 15
Single Tank Conveyor - 20
Multi Tank Conveyor - 20
</t>
        </r>
        <r>
          <rPr>
            <b/>
            <sz val="9"/>
            <color indexed="81"/>
            <rFont val="Tahoma"/>
            <family val="2"/>
          </rPr>
          <t xml:space="preserve">High Temp-
</t>
        </r>
        <r>
          <rPr>
            <sz val="9"/>
            <color indexed="81"/>
            <rFont val="Tahoma"/>
            <family val="2"/>
          </rPr>
          <t>Under Counter- 10
Stationary Single Tank Door - 15
Single Tank Conveyor - 20
Multi Tank Conveyor - 20
Pot, Pan, and Utensil - 10</t>
        </r>
        <r>
          <rPr>
            <b/>
            <sz val="9"/>
            <color indexed="81"/>
            <rFont val="Tahoma"/>
            <family val="2"/>
          </rPr>
          <t xml:space="preserve">
</t>
        </r>
      </text>
    </comment>
    <comment ref="B26" authorId="0" shapeId="0" xr:uid="{00000000-0006-0000-1600-000037000000}">
      <text>
        <r>
          <rPr>
            <b/>
            <sz val="9"/>
            <color indexed="81"/>
            <rFont val="Tahoma"/>
            <family val="2"/>
          </rPr>
          <t>PJ Vigilante:</t>
        </r>
        <r>
          <rPr>
            <sz val="9"/>
            <color indexed="81"/>
            <rFont val="Tahoma"/>
            <family val="2"/>
          </rPr>
          <t xml:space="preserve">
Measure life dependent on dishwasher type and temperature</t>
        </r>
      </text>
    </comment>
    <comment ref="D26" authorId="0" shapeId="0" xr:uid="{00000000-0006-0000-1600-000038000000}">
      <text>
        <r>
          <rPr>
            <b/>
            <sz val="9"/>
            <color indexed="81"/>
            <rFont val="Tahoma"/>
            <family val="2"/>
          </rPr>
          <t>PJ Vigilante:</t>
        </r>
        <r>
          <rPr>
            <sz val="9"/>
            <color indexed="81"/>
            <rFont val="Tahoma"/>
            <family val="2"/>
          </rPr>
          <t xml:space="preserve">
EUL dependent on water temp and dishwasher type. 
</t>
        </r>
        <r>
          <rPr>
            <b/>
            <sz val="9"/>
            <color indexed="81"/>
            <rFont val="Tahoma"/>
            <family val="2"/>
          </rPr>
          <t xml:space="preserve">Low Temp:
</t>
        </r>
        <r>
          <rPr>
            <sz val="9"/>
            <color indexed="81"/>
            <rFont val="Tahoma"/>
            <family val="2"/>
          </rPr>
          <t xml:space="preserve">Under Counter - 10
Stationary Single Tank Door - 15
Single Tank Conveyor - 20
Multi Tank Conveyor - 20
</t>
        </r>
        <r>
          <rPr>
            <b/>
            <sz val="9"/>
            <color indexed="81"/>
            <rFont val="Tahoma"/>
            <family val="2"/>
          </rPr>
          <t xml:space="preserve">High Temp-
</t>
        </r>
        <r>
          <rPr>
            <sz val="9"/>
            <color indexed="81"/>
            <rFont val="Tahoma"/>
            <family val="2"/>
          </rPr>
          <t>Under Counter- 10
Stationary Single Tank Door - 15
Single Tank Conveyor - 20
Multi Tank Conveyor - 20
Pot, Pan, and Utensil - 10</t>
        </r>
        <r>
          <rPr>
            <b/>
            <sz val="9"/>
            <color indexed="81"/>
            <rFont val="Tahoma"/>
            <family val="2"/>
          </rPr>
          <t xml:space="preserve">
</t>
        </r>
      </text>
    </comment>
    <comment ref="B27" authorId="0" shapeId="0" xr:uid="{00000000-0006-0000-1600-000039000000}">
      <text>
        <r>
          <rPr>
            <b/>
            <sz val="9"/>
            <color indexed="81"/>
            <rFont val="Tahoma"/>
            <family val="2"/>
          </rPr>
          <t>PJ Vigilante:</t>
        </r>
        <r>
          <rPr>
            <sz val="9"/>
            <color indexed="81"/>
            <rFont val="Tahoma"/>
            <family val="2"/>
          </rPr>
          <t xml:space="preserve">
Measure life dependent on dishwasher type and temperature</t>
        </r>
      </text>
    </comment>
    <comment ref="D27" authorId="0" shapeId="0" xr:uid="{00000000-0006-0000-1600-00003A000000}">
      <text>
        <r>
          <rPr>
            <b/>
            <sz val="9"/>
            <color indexed="81"/>
            <rFont val="Tahoma"/>
            <family val="2"/>
          </rPr>
          <t>PJ Vigilante:</t>
        </r>
        <r>
          <rPr>
            <sz val="9"/>
            <color indexed="81"/>
            <rFont val="Tahoma"/>
            <family val="2"/>
          </rPr>
          <t xml:space="preserve">
EUL dependent on water temp and dishwasher type. 
</t>
        </r>
        <r>
          <rPr>
            <b/>
            <sz val="9"/>
            <color indexed="81"/>
            <rFont val="Tahoma"/>
            <family val="2"/>
          </rPr>
          <t xml:space="preserve">Low Temp:
</t>
        </r>
        <r>
          <rPr>
            <sz val="9"/>
            <color indexed="81"/>
            <rFont val="Tahoma"/>
            <family val="2"/>
          </rPr>
          <t xml:space="preserve">Under Counter - 10
Stationary Single Tank Door - 15
Single Tank Conveyor - 20
Multi Tank Conveyor - 20
</t>
        </r>
        <r>
          <rPr>
            <b/>
            <sz val="9"/>
            <color indexed="81"/>
            <rFont val="Tahoma"/>
            <family val="2"/>
          </rPr>
          <t xml:space="preserve">High Temp-
</t>
        </r>
        <r>
          <rPr>
            <sz val="9"/>
            <color indexed="81"/>
            <rFont val="Tahoma"/>
            <family val="2"/>
          </rPr>
          <t>Under Counter- 10
Stationary Single Tank Door - 15
Single Tank Conveyor - 20
Multi Tank Conveyor - 20
Pot, Pan, and Utensil - 10</t>
        </r>
        <r>
          <rPr>
            <b/>
            <sz val="9"/>
            <color indexed="81"/>
            <rFont val="Tahoma"/>
            <family val="2"/>
          </rPr>
          <t xml:space="preserve">
</t>
        </r>
      </text>
    </comment>
    <comment ref="B28" authorId="0" shapeId="0" xr:uid="{00000000-0006-0000-1600-00003B000000}">
      <text>
        <r>
          <rPr>
            <b/>
            <sz val="9"/>
            <color indexed="81"/>
            <rFont val="Tahoma"/>
            <family val="2"/>
          </rPr>
          <t>PJ Vigilante:</t>
        </r>
        <r>
          <rPr>
            <sz val="9"/>
            <color indexed="81"/>
            <rFont val="Tahoma"/>
            <family val="2"/>
          </rPr>
          <t xml:space="preserve">
Different EUL for gas/electric fuel</t>
        </r>
      </text>
    </comment>
    <comment ref="D28" authorId="0" shapeId="0" xr:uid="{00000000-0006-0000-1600-00003C000000}">
      <text>
        <r>
          <rPr>
            <b/>
            <sz val="9"/>
            <color indexed="81"/>
            <rFont val="Tahoma"/>
            <family val="2"/>
          </rPr>
          <t xml:space="preserve">PJ Vigilante:
</t>
        </r>
        <r>
          <rPr>
            <sz val="9"/>
            <color indexed="81"/>
            <rFont val="Tahoma"/>
            <family val="2"/>
          </rPr>
          <t>If the water heater is electric, EUL = 5 years. If water heater is gas, EUL = 20 years.</t>
        </r>
      </text>
    </comment>
    <comment ref="B29" authorId="0" shapeId="0" xr:uid="{00000000-0006-0000-1600-00003D000000}">
      <text>
        <r>
          <rPr>
            <b/>
            <sz val="9"/>
            <color indexed="81"/>
            <rFont val="Tahoma"/>
            <family val="2"/>
          </rPr>
          <t>PJ Vigilante:</t>
        </r>
        <r>
          <rPr>
            <sz val="9"/>
            <color indexed="81"/>
            <rFont val="Tahoma"/>
            <family val="2"/>
          </rPr>
          <t xml:space="preserve">
Early Replacement - Need to find ER example for Custom project</t>
        </r>
      </text>
    </comment>
    <comment ref="D29" authorId="0" shapeId="0" xr:uid="{00000000-0006-0000-1600-00003E000000}">
      <text>
        <r>
          <rPr>
            <b/>
            <sz val="9"/>
            <color indexed="81"/>
            <rFont val="Tahoma"/>
            <family val="2"/>
          </rPr>
          <t>PJ Vigilante:</t>
        </r>
        <r>
          <rPr>
            <sz val="9"/>
            <color indexed="81"/>
            <rFont val="Tahoma"/>
            <family val="2"/>
          </rPr>
          <t xml:space="preserve">
</t>
        </r>
        <r>
          <rPr>
            <b/>
            <sz val="9"/>
            <color indexed="81"/>
            <rFont val="Tahoma"/>
            <family val="2"/>
          </rPr>
          <t xml:space="preserve">Depends on measure:
</t>
        </r>
        <r>
          <rPr>
            <sz val="9"/>
            <color indexed="81"/>
            <rFont val="Tahoma"/>
            <family val="2"/>
          </rPr>
          <t>Controls - 15
Data Center - 15
HVAC - 13
HVAC Controls - 15
Other - 13
RCx - 7
SEM - 5
CHP - Capped at 25, YOY review
Operational Efficiency - Measure level
Affordable Housing New Construction - Measure level</t>
        </r>
      </text>
    </comment>
    <comment ref="O29" authorId="0" shapeId="0" xr:uid="{00000000-0006-0000-1600-00003F000000}">
      <text>
        <r>
          <rPr>
            <b/>
            <sz val="9"/>
            <color indexed="81"/>
            <rFont val="Tahoma"/>
            <family val="2"/>
          </rPr>
          <t>PJ Vigilante:</t>
        </r>
        <r>
          <rPr>
            <sz val="9"/>
            <color indexed="81"/>
            <rFont val="Tahoma"/>
            <family val="2"/>
          </rPr>
          <t xml:space="preserve">
Assuming 850,000 gross kWh savings for next 10 years</t>
        </r>
      </text>
    </comment>
    <comment ref="B31" authorId="0" shapeId="0" xr:uid="{00000000-0006-0000-1600-000040000000}">
      <text>
        <r>
          <rPr>
            <b/>
            <sz val="9"/>
            <color indexed="81"/>
            <rFont val="Tahoma"/>
            <family val="2"/>
          </rPr>
          <t>PJ Vigilante:</t>
        </r>
        <r>
          <rPr>
            <sz val="9"/>
            <color indexed="81"/>
            <rFont val="Tahoma"/>
            <family val="2"/>
          </rPr>
          <t xml:space="preserve">
Early Replacement</t>
        </r>
      </text>
    </comment>
    <comment ref="O31" authorId="0" shapeId="0" xr:uid="{00000000-0006-0000-1600-000041000000}">
      <text>
        <r>
          <rPr>
            <b/>
            <sz val="9"/>
            <color indexed="81"/>
            <rFont val="Tahoma"/>
            <family val="2"/>
          </rPr>
          <t>PJ Vigilante:</t>
        </r>
        <r>
          <rPr>
            <sz val="9"/>
            <color indexed="81"/>
            <rFont val="Tahoma"/>
            <family val="2"/>
          </rPr>
          <t xml:space="preserve">
Not sure if this is the correct way to correct the 5th year since the split is 5.5 then next 11 years</t>
        </r>
      </text>
    </comment>
    <comment ref="P31" authorId="0" shapeId="0" xr:uid="{00000000-0006-0000-1600-000042000000}">
      <text>
        <r>
          <rPr>
            <b/>
            <sz val="9"/>
            <color indexed="81"/>
            <rFont val="Tahoma"/>
            <family val="2"/>
          </rPr>
          <t>PJ Vigilante:</t>
        </r>
        <r>
          <rPr>
            <sz val="9"/>
            <color indexed="81"/>
            <rFont val="Tahoma"/>
            <family val="2"/>
          </rPr>
          <t xml:space="preserve">
Assume 850,000 gross kWh savings next 11 years. 
</t>
        </r>
        <r>
          <rPr>
            <b/>
            <sz val="9"/>
            <color indexed="81"/>
            <rFont val="Tahoma"/>
            <family val="2"/>
          </rPr>
          <t>Important notes</t>
        </r>
        <r>
          <rPr>
            <sz val="9"/>
            <color indexed="81"/>
            <rFont val="Tahoma"/>
            <family val="2"/>
          </rPr>
          <t xml:space="preserve"> -
1. the 5.5/11 year distinction comes from the therms and conversion to kWh. 
2. The IL TRM states 1st 5.5 years the one savings, and then the next 11. See cell L29 for info.</t>
        </r>
      </text>
    </comment>
    <comment ref="B32" authorId="0" shapeId="0" xr:uid="{00000000-0006-0000-1600-000043000000}">
      <text>
        <r>
          <rPr>
            <b/>
            <sz val="9"/>
            <color indexed="81"/>
            <rFont val="Tahoma"/>
            <family val="2"/>
          </rPr>
          <t>PJ Vigilante:</t>
        </r>
        <r>
          <rPr>
            <sz val="9"/>
            <color indexed="81"/>
            <rFont val="Tahoma"/>
            <family val="2"/>
          </rPr>
          <t xml:space="preserve">
Early Replacement - do not see any info on ER in IL TRM v6.0</t>
        </r>
      </text>
    </comment>
    <comment ref="D32" authorId="1" shapeId="0" xr:uid="{00000000-0006-0000-1600-000044000000}">
      <text>
        <r>
          <rPr>
            <b/>
            <sz val="9"/>
            <color indexed="81"/>
            <rFont val="Tahoma"/>
            <family val="2"/>
          </rPr>
          <t>Rick Berry:</t>
        </r>
        <r>
          <rPr>
            <sz val="9"/>
            <color indexed="81"/>
            <rFont val="Tahoma"/>
            <family val="2"/>
          </rPr>
          <t xml:space="preserve">
EUL is 8 per research. One third of 8 rounds to 3 years. </t>
        </r>
      </text>
    </comment>
    <comment ref="M32" authorId="0" shapeId="0" xr:uid="{00000000-0006-0000-1600-000045000000}">
      <text>
        <r>
          <rPr>
            <b/>
            <sz val="9"/>
            <color indexed="81"/>
            <rFont val="Tahoma"/>
            <family val="2"/>
          </rPr>
          <t>PJ Vigilante:</t>
        </r>
        <r>
          <rPr>
            <sz val="9"/>
            <color indexed="81"/>
            <rFont val="Tahoma"/>
            <family val="2"/>
          </rPr>
          <t xml:space="preserve">
Assuming 850,000 gross kWh savings for next 10 years</t>
        </r>
      </text>
    </comment>
    <comment ref="B33" authorId="0" shapeId="0" xr:uid="{00000000-0006-0000-1600-000046000000}">
      <text>
        <r>
          <rPr>
            <b/>
            <sz val="9"/>
            <color indexed="81"/>
            <rFont val="Tahoma"/>
            <family val="2"/>
          </rPr>
          <t>PJ Vigilante:</t>
        </r>
        <r>
          <rPr>
            <sz val="9"/>
            <color indexed="81"/>
            <rFont val="Tahoma"/>
            <family val="2"/>
          </rPr>
          <t xml:space="preserve">
Early Replacement</t>
        </r>
      </text>
    </comment>
    <comment ref="O33" authorId="0" shapeId="0" xr:uid="{00000000-0006-0000-1600-000047000000}">
      <text>
        <r>
          <rPr>
            <b/>
            <sz val="9"/>
            <color indexed="81"/>
            <rFont val="Tahoma"/>
            <family val="2"/>
          </rPr>
          <t>PJ Vigilante:</t>
        </r>
        <r>
          <rPr>
            <sz val="9"/>
            <color indexed="81"/>
            <rFont val="Tahoma"/>
            <family val="2"/>
          </rPr>
          <t xml:space="preserve">
Assuming 850,000 gross kWh savings for next 10 years</t>
        </r>
      </text>
    </comment>
    <comment ref="B34" authorId="0" shapeId="0" xr:uid="{00000000-0006-0000-1600-000048000000}">
      <text>
        <r>
          <rPr>
            <b/>
            <sz val="9"/>
            <color indexed="81"/>
            <rFont val="Tahoma"/>
            <family val="2"/>
          </rPr>
          <t>PJ Vigilante:</t>
        </r>
        <r>
          <rPr>
            <sz val="9"/>
            <color indexed="81"/>
            <rFont val="Tahoma"/>
            <family val="2"/>
          </rPr>
          <t xml:space="preserve">
Different measure life for application (HVAC vs process)</t>
        </r>
      </text>
    </comment>
    <comment ref="D34" authorId="0" shapeId="0" xr:uid="{00000000-0006-0000-1600-000049000000}">
      <text>
        <r>
          <rPr>
            <b/>
            <sz val="9"/>
            <color indexed="81"/>
            <rFont val="Tahoma"/>
            <family val="2"/>
          </rPr>
          <t>PJ Vigilante:</t>
        </r>
        <r>
          <rPr>
            <sz val="9"/>
            <color indexed="81"/>
            <rFont val="Tahoma"/>
            <family val="2"/>
          </rPr>
          <t xml:space="preserve">
HVAC application - 15 years
Process - 10 years
</t>
        </r>
      </text>
    </comment>
    <comment ref="B35" authorId="0" shapeId="0" xr:uid="{00000000-0006-0000-1600-00004A000000}">
      <text>
        <r>
          <rPr>
            <b/>
            <sz val="9"/>
            <color indexed="81"/>
            <rFont val="Tahoma"/>
            <family val="2"/>
          </rPr>
          <t>PJ Vigilante:</t>
        </r>
        <r>
          <rPr>
            <sz val="9"/>
            <color indexed="81"/>
            <rFont val="Tahoma"/>
            <family val="2"/>
          </rPr>
          <t xml:space="preserve">
Different measure life for application (HVAC vs process)</t>
        </r>
      </text>
    </comment>
    <comment ref="D35" authorId="0" shapeId="0" xr:uid="{00000000-0006-0000-1600-00004B000000}">
      <text>
        <r>
          <rPr>
            <b/>
            <sz val="9"/>
            <color indexed="81"/>
            <rFont val="Tahoma"/>
            <family val="2"/>
          </rPr>
          <t>PJ Vigilante:</t>
        </r>
        <r>
          <rPr>
            <sz val="9"/>
            <color indexed="81"/>
            <rFont val="Tahoma"/>
            <family val="2"/>
          </rPr>
          <t xml:space="preserve">
HVAC application - 15 years
Process - 10 years
</t>
        </r>
      </text>
    </comment>
    <comment ref="B36" authorId="0" shapeId="0" xr:uid="{00000000-0006-0000-1600-00004C000000}">
      <text>
        <r>
          <rPr>
            <b/>
            <sz val="9"/>
            <color indexed="81"/>
            <rFont val="Tahoma"/>
            <family val="2"/>
          </rPr>
          <t>PJ Vigilante:</t>
        </r>
        <r>
          <rPr>
            <sz val="9"/>
            <color indexed="81"/>
            <rFont val="Tahoma"/>
            <family val="2"/>
          </rPr>
          <t xml:space="preserve">
Measure life is a custom assumption</t>
        </r>
      </text>
    </comment>
    <comment ref="D36" authorId="0" shapeId="0" xr:uid="{00000000-0006-0000-1600-00004D000000}">
      <text>
        <r>
          <rPr>
            <b/>
            <sz val="9"/>
            <color indexed="81"/>
            <rFont val="Tahoma"/>
            <family val="2"/>
          </rPr>
          <t>PJ Vigilante:</t>
        </r>
        <r>
          <rPr>
            <sz val="9"/>
            <color indexed="81"/>
            <rFont val="Tahoma"/>
            <family val="2"/>
          </rPr>
          <t xml:space="preserve">
EUL is 25 years per research.</t>
        </r>
      </text>
    </comment>
    <comment ref="B37" authorId="0" shapeId="0" xr:uid="{00000000-0006-0000-1600-00004E000000}">
      <text>
        <r>
          <rPr>
            <b/>
            <sz val="9"/>
            <color indexed="81"/>
            <rFont val="Tahoma"/>
            <family val="2"/>
          </rPr>
          <t>PJ Vigilante:</t>
        </r>
        <r>
          <rPr>
            <sz val="9"/>
            <color indexed="81"/>
            <rFont val="Tahoma"/>
            <family val="2"/>
          </rPr>
          <t xml:space="preserve">
Measure life based on belt life divided by occupancy hours per year</t>
        </r>
      </text>
    </comment>
    <comment ref="D37" authorId="0" shapeId="0" xr:uid="{00000000-0006-0000-1600-00004F000000}">
      <text>
        <r>
          <rPr>
            <b/>
            <sz val="9"/>
            <color indexed="81"/>
            <rFont val="Tahoma"/>
            <family val="2"/>
          </rPr>
          <t>PJ Vigilante:</t>
        </r>
        <r>
          <rPr>
            <sz val="9"/>
            <color indexed="81"/>
            <rFont val="Tahoma"/>
            <family val="2"/>
          </rPr>
          <t xml:space="preserve">
EUL = Belt Life / Occupancy Hours per year (determined by building type)
Where:
Belt Life = 24,000 hours
Occupancy Hours per year [by building type] = Varies by table (all in IL TRM v6.0 4.4.30)
Assuming Garage building type from IL TRM v6.0 4.4.30 here (7,357 total fan hours and an EUL of 3.3) --&gt; 24,000/7,357=3.3</t>
        </r>
      </text>
    </comment>
    <comment ref="B38" authorId="0" shapeId="0" xr:uid="{00000000-0006-0000-1600-000050000000}">
      <text>
        <r>
          <rPr>
            <b/>
            <sz val="9"/>
            <color indexed="81"/>
            <rFont val="Tahoma"/>
            <family val="2"/>
          </rPr>
          <t>PJ Vigilante:</t>
        </r>
        <r>
          <rPr>
            <sz val="9"/>
            <color indexed="81"/>
            <rFont val="Tahoma"/>
            <family val="2"/>
          </rPr>
          <t xml:space="preserve">
Early Replacement</t>
        </r>
      </text>
    </comment>
    <comment ref="D38" authorId="0" shapeId="0" xr:uid="{00000000-0006-0000-1600-000051000000}">
      <text>
        <r>
          <rPr>
            <b/>
            <sz val="9"/>
            <color indexed="81"/>
            <rFont val="Tahoma"/>
            <family val="2"/>
          </rPr>
          <t>PJ Vigilante:</t>
        </r>
        <r>
          <rPr>
            <sz val="9"/>
            <color indexed="81"/>
            <rFont val="Tahoma"/>
            <family val="2"/>
          </rPr>
          <t xml:space="preserve">
Ground Source Heat Pump EUL = 25 years
Ground loop field EUL = 50 years</t>
        </r>
      </text>
    </comment>
    <comment ref="R38" authorId="0" shapeId="0" xr:uid="{00000000-0006-0000-1600-000052000000}">
      <text>
        <r>
          <rPr>
            <b/>
            <sz val="9"/>
            <color indexed="81"/>
            <rFont val="Tahoma"/>
            <family val="2"/>
          </rPr>
          <t>PJ Vigilante:</t>
        </r>
        <r>
          <rPr>
            <sz val="9"/>
            <color indexed="81"/>
            <rFont val="Tahoma"/>
            <family val="2"/>
          </rPr>
          <t xml:space="preserve">
Assuming 850,000 gross kWh savings for next 17 years</t>
        </r>
      </text>
    </comment>
    <comment ref="B39" authorId="0" shapeId="0" xr:uid="{00000000-0006-0000-1600-000053000000}">
      <text>
        <r>
          <rPr>
            <b/>
            <sz val="9"/>
            <color indexed="81"/>
            <rFont val="Tahoma"/>
            <family val="2"/>
          </rPr>
          <t>PJ Vigilante:</t>
        </r>
        <r>
          <rPr>
            <sz val="9"/>
            <color indexed="81"/>
            <rFont val="Tahoma"/>
            <family val="2"/>
          </rPr>
          <t xml:space="preserve">
Measure life based on rated life divided by run hours (varies by building type)</t>
        </r>
      </text>
    </comment>
    <comment ref="D39" authorId="0" shapeId="0" xr:uid="{00000000-0006-0000-1600-000054000000}">
      <text>
        <r>
          <rPr>
            <b/>
            <sz val="9"/>
            <color indexed="81"/>
            <rFont val="Tahoma"/>
            <family val="2"/>
          </rPr>
          <t>PJ Vigilante:</t>
        </r>
        <r>
          <rPr>
            <sz val="9"/>
            <color indexed="81"/>
            <rFont val="Tahoma"/>
            <family val="2"/>
          </rPr>
          <t xml:space="preserve">
Expected measure life calculated by dividing the rated life of bulb (10,000) by run hours. Using Miscellaneous building type (3,612 HOU) the EUL is 2.8 years. When number of years exceeds 2021, the number of years to that date should be used</t>
        </r>
      </text>
    </comment>
    <comment ref="B40" authorId="0" shapeId="0" xr:uid="{00000000-0006-0000-1600-000055000000}">
      <text>
        <r>
          <rPr>
            <b/>
            <sz val="9"/>
            <color indexed="81"/>
            <rFont val="Tahoma"/>
            <family val="2"/>
          </rPr>
          <t>PJ Vigilante:</t>
        </r>
        <r>
          <rPr>
            <sz val="9"/>
            <color indexed="81"/>
            <rFont val="Tahoma"/>
            <family val="2"/>
          </rPr>
          <t xml:space="preserve">
Lifetime varies based on program type, lamp type, and there is a baseline shift 1/1/2019</t>
        </r>
      </text>
    </comment>
    <comment ref="D40" authorId="0" shapeId="0" xr:uid="{00000000-0006-0000-1600-000056000000}">
      <text>
        <r>
          <rPr>
            <b/>
            <sz val="9"/>
            <color indexed="81"/>
            <rFont val="Tahoma"/>
            <family val="2"/>
          </rPr>
          <t>PJ Vigilante:</t>
        </r>
        <r>
          <rPr>
            <sz val="9"/>
            <color indexed="81"/>
            <rFont val="Tahoma"/>
            <family val="2"/>
          </rPr>
          <t xml:space="preserve">
</t>
        </r>
        <r>
          <rPr>
            <b/>
            <sz val="9"/>
            <color indexed="81"/>
            <rFont val="Tahoma"/>
            <family val="2"/>
          </rPr>
          <t xml:space="preserve">TOS:
</t>
        </r>
        <r>
          <rPr>
            <sz val="9"/>
            <color indexed="81"/>
            <rFont val="Tahoma"/>
            <family val="2"/>
          </rPr>
          <t xml:space="preserve">Fixture lifetime is rated lifetime of fixture/HOU. If unknown default is 12 years.
Fixture retrofits which utilize RWT8 lamps have a lifetime equivalent to the lamp, capped at 15 years. 
RWT8 lifetime is the life of the product, at the reported operating hours (lamp life in hours divided by operating hours per year), capped at 12 years.
</t>
        </r>
        <r>
          <rPr>
            <b/>
            <sz val="9"/>
            <color indexed="81"/>
            <rFont val="Tahoma"/>
            <family val="2"/>
          </rPr>
          <t>Retrofit (RF) and Direct Install (DI):</t>
        </r>
        <r>
          <rPr>
            <sz val="9"/>
            <color indexed="81"/>
            <rFont val="Tahoma"/>
            <family val="2"/>
          </rPr>
          <t xml:space="preserve">
Fixture lifetime is rated lifetime of fixture/hours of use. If unknown default is 15 years. 
For existing T12 fixtures, a mid life baseline shift should be applied in 2019 as described in table C-1. 
Note-since fixture lifetime is deemed at 12 years, replacement cost of both the lamp and ballast should be incorporate din to the O&amp;M calculation</t>
        </r>
      </text>
    </comment>
    <comment ref="K40" authorId="0" shapeId="0" xr:uid="{00000000-0006-0000-1600-000057000000}">
      <text>
        <r>
          <rPr>
            <b/>
            <sz val="9"/>
            <color indexed="81"/>
            <rFont val="Tahoma"/>
            <family val="2"/>
          </rPr>
          <t>PJ Vigilante:</t>
        </r>
        <r>
          <rPr>
            <sz val="9"/>
            <color indexed="81"/>
            <rFont val="Tahoma"/>
            <family val="2"/>
          </rPr>
          <t xml:space="preserve">
Assuming 850,000 gross kWh savings for next 14 years (with T8 baseline)</t>
        </r>
      </text>
    </comment>
    <comment ref="B41" authorId="0" shapeId="0" xr:uid="{00000000-0006-0000-1600-000058000000}">
      <text>
        <r>
          <rPr>
            <b/>
            <sz val="9"/>
            <color indexed="81"/>
            <rFont val="Tahoma"/>
            <family val="2"/>
          </rPr>
          <t>PJ Vigilante:</t>
        </r>
        <r>
          <rPr>
            <sz val="9"/>
            <color indexed="81"/>
            <rFont val="Tahoma"/>
            <family val="2"/>
          </rPr>
          <t xml:space="preserve">
Baseline shift 1/1/2019</t>
        </r>
      </text>
    </comment>
    <comment ref="D41" authorId="0" shapeId="0" xr:uid="{00000000-0006-0000-1600-000059000000}">
      <text>
        <r>
          <rPr>
            <b/>
            <sz val="9"/>
            <color indexed="81"/>
            <rFont val="Tahoma"/>
            <family val="2"/>
          </rPr>
          <t>PJ Vigilante:</t>
        </r>
        <r>
          <rPr>
            <sz val="9"/>
            <color indexed="81"/>
            <rFont val="Tahoma"/>
            <family val="2"/>
          </rPr>
          <t xml:space="preserve">
Lifetime of efficient equipment fixture should be rated life of the fixture divided by hours of use. If unknown, regardless of program type the default is 15 years</t>
        </r>
      </text>
    </comment>
    <comment ref="K41" authorId="0" shapeId="0" xr:uid="{00000000-0006-0000-1600-00005A000000}">
      <text>
        <r>
          <rPr>
            <b/>
            <sz val="9"/>
            <color indexed="81"/>
            <rFont val="Tahoma"/>
            <family val="2"/>
          </rPr>
          <t>PJ Vigilante:</t>
        </r>
        <r>
          <rPr>
            <sz val="9"/>
            <color indexed="81"/>
            <rFont val="Tahoma"/>
            <family val="2"/>
          </rPr>
          <t xml:space="preserve">
Assuming 850,000 gross kWh savings for next 14 years (with T8 baseline)</t>
        </r>
      </text>
    </comment>
    <comment ref="B42" authorId="0" shapeId="0" xr:uid="{00000000-0006-0000-1600-00005B000000}">
      <text>
        <r>
          <rPr>
            <b/>
            <sz val="9"/>
            <color indexed="81"/>
            <rFont val="Tahoma"/>
            <family val="2"/>
          </rPr>
          <t>PJ Vigilante:</t>
        </r>
        <r>
          <rPr>
            <sz val="9"/>
            <color indexed="81"/>
            <rFont val="Tahoma"/>
            <family val="2"/>
          </rPr>
          <t xml:space="preserve">
for programs like DI, we can confirm that the t12 is replaced (use 1/3 EUL). In other programs, ComEd will have to </t>
        </r>
      </text>
    </comment>
    <comment ref="D42" authorId="0" shapeId="0" xr:uid="{00000000-0006-0000-1600-00005C000000}">
      <text>
        <r>
          <rPr>
            <b/>
            <sz val="9"/>
            <color indexed="81"/>
            <rFont val="Tahoma"/>
            <family val="2"/>
          </rPr>
          <t>PJ Vigilante:</t>
        </r>
        <r>
          <rPr>
            <sz val="9"/>
            <color indexed="81"/>
            <rFont val="Tahoma"/>
            <family val="2"/>
          </rPr>
          <t xml:space="preserve">
TRM gives a ballast life of 40,000 hours. Using the Unknown building type's hours (3,379), the ballast EUL is 11.8 years. The RUL (1/3 of EUL) is calculated to be 4 years (11.8 years * 1/3).</t>
        </r>
      </text>
    </comment>
    <comment ref="E42" authorId="0" shapeId="0" xr:uid="{00000000-0006-0000-1600-00005D000000}">
      <text>
        <r>
          <rPr>
            <b/>
            <sz val="9"/>
            <color indexed="81"/>
            <rFont val="Tahoma"/>
            <family val="2"/>
          </rPr>
          <t>PJ Vigilante:</t>
        </r>
        <r>
          <rPr>
            <sz val="9"/>
            <color indexed="81"/>
            <rFont val="Tahoma"/>
            <family val="2"/>
          </rPr>
          <t xml:space="preserve">
TRM gives a ballast life of 40,000 hours. Using the Unknown building type's hours (3,379), the ballast EUL is 11.8 years. The RUL (1/3 of EUL) is calculated to be 4 years (11.8 years * 1/3).</t>
        </r>
      </text>
    </comment>
    <comment ref="B43" authorId="0" shapeId="0" xr:uid="{00000000-0006-0000-1600-00005E000000}">
      <text>
        <r>
          <rPr>
            <b/>
            <sz val="9"/>
            <color indexed="81"/>
            <rFont val="Tahoma"/>
            <family val="2"/>
          </rPr>
          <t>PJ Vigilante:</t>
        </r>
        <r>
          <rPr>
            <sz val="9"/>
            <color indexed="81"/>
            <rFont val="Tahoma"/>
            <family val="2"/>
          </rPr>
          <t xml:space="preserve">
for programs like DI, we can confirm that the t12 is replaced (use 1/3 EUL). In other programs, ComEd will have to </t>
        </r>
      </text>
    </comment>
    <comment ref="B44" authorId="0" shapeId="0" xr:uid="{00000000-0006-0000-1600-00005F000000}">
      <text>
        <r>
          <rPr>
            <b/>
            <sz val="9"/>
            <color indexed="81"/>
            <rFont val="Tahoma"/>
            <family val="2"/>
          </rPr>
          <t>PJ Vigilante:</t>
        </r>
        <r>
          <rPr>
            <sz val="9"/>
            <color indexed="81"/>
            <rFont val="Tahoma"/>
            <family val="2"/>
          </rPr>
          <t xml:space="preserve">
Measure life based on rated life divided by run hours (varies by building and lamp type)</t>
        </r>
      </text>
    </comment>
    <comment ref="D44" authorId="0" shapeId="0" xr:uid="{00000000-0006-0000-1600-000060000000}">
      <text>
        <r>
          <rPr>
            <b/>
            <sz val="9"/>
            <color indexed="81"/>
            <rFont val="Tahoma"/>
            <family val="2"/>
          </rPr>
          <t>PJ Vigilante:</t>
        </r>
        <r>
          <rPr>
            <sz val="9"/>
            <color indexed="81"/>
            <rFont val="Tahoma"/>
            <family val="2"/>
          </rPr>
          <t xml:space="preserve">
Lifetime is life of product, at the reported operating hours (lamp life divided by operating hours per year). 
Building Type: Unknown (3,379 hours)
EUL = 50,000 / 3,379 = 14.8 years</t>
        </r>
      </text>
    </comment>
    <comment ref="B45" authorId="0" shapeId="0" xr:uid="{00000000-0006-0000-1600-000061000000}">
      <text>
        <r>
          <rPr>
            <b/>
            <sz val="9"/>
            <color indexed="81"/>
            <rFont val="Tahoma"/>
            <family val="2"/>
          </rPr>
          <t>PJ Vigilante:</t>
        </r>
        <r>
          <rPr>
            <sz val="9"/>
            <color indexed="81"/>
            <rFont val="Tahoma"/>
            <family val="2"/>
          </rPr>
          <t xml:space="preserve">
Measure life based on rated life divided by run hours (varies by building and lamp type)</t>
        </r>
      </text>
    </comment>
    <comment ref="D45" authorId="0" shapeId="0" xr:uid="{00000000-0006-0000-1600-000062000000}">
      <text>
        <r>
          <rPr>
            <b/>
            <sz val="9"/>
            <color indexed="81"/>
            <rFont val="Tahoma"/>
            <family val="2"/>
          </rPr>
          <t>PJ Vigilante:</t>
        </r>
        <r>
          <rPr>
            <sz val="9"/>
            <color indexed="81"/>
            <rFont val="Tahoma"/>
            <family val="2"/>
          </rPr>
          <t xml:space="preserve">
Lifetime is life of product, at the reported operating hours (lamp life divided by operating hours per year). 
Building Type: Exterior - dusk to dawn (4,903 hours)
EUL = 50,000 / 4,903 = 10.2 years</t>
        </r>
      </text>
    </comment>
    <comment ref="B46" authorId="0" shapeId="0" xr:uid="{00000000-0006-0000-1600-000063000000}">
      <text>
        <r>
          <rPr>
            <b/>
            <sz val="9"/>
            <color indexed="81"/>
            <rFont val="Tahoma"/>
            <family val="2"/>
          </rPr>
          <t>PJ Vigilante:</t>
        </r>
        <r>
          <rPr>
            <sz val="9"/>
            <color indexed="81"/>
            <rFont val="Tahoma"/>
            <family val="2"/>
          </rPr>
          <t xml:space="preserve">
Measure life based on rated life divided by run hours (varies by building and lamp type)</t>
        </r>
      </text>
    </comment>
    <comment ref="D46" authorId="0" shapeId="0" xr:uid="{00000000-0006-0000-1600-000064000000}">
      <text>
        <r>
          <rPr>
            <b/>
            <sz val="9"/>
            <color indexed="81"/>
            <rFont val="Tahoma"/>
            <family val="2"/>
          </rPr>
          <t>PJ Vigilante:</t>
        </r>
        <r>
          <rPr>
            <sz val="9"/>
            <color indexed="81"/>
            <rFont val="Tahoma"/>
            <family val="2"/>
          </rPr>
          <t xml:space="preserve">
Lifetime is life of product, at the reported operating hours (lamp life divided by operating hours per year). 
Building Type: Office - Low Rise (2,698 hours)
EUL = 50,000 / 2,698 = 18.5 years. </t>
        </r>
        <r>
          <rPr>
            <b/>
            <sz val="9"/>
            <color indexed="81"/>
            <rFont val="Tahoma"/>
            <family val="2"/>
          </rPr>
          <t>Capped at 15 years.</t>
        </r>
      </text>
    </comment>
    <comment ref="B47" authorId="0" shapeId="0" xr:uid="{00000000-0006-0000-1600-000065000000}">
      <text>
        <r>
          <rPr>
            <b/>
            <sz val="9"/>
            <color indexed="81"/>
            <rFont val="Tahoma"/>
            <family val="2"/>
          </rPr>
          <t>PJ Vigilante:</t>
        </r>
        <r>
          <rPr>
            <sz val="9"/>
            <color indexed="81"/>
            <rFont val="Tahoma"/>
            <family val="2"/>
          </rPr>
          <t xml:space="preserve">
Measure life based on rated life divided by run hours (varies by building and lamp type)</t>
        </r>
      </text>
    </comment>
    <comment ref="D47" authorId="0" shapeId="0" xr:uid="{00000000-0006-0000-1600-000066000000}">
      <text>
        <r>
          <rPr>
            <b/>
            <sz val="9"/>
            <color indexed="81"/>
            <rFont val="Tahoma"/>
            <family val="2"/>
          </rPr>
          <t>PJ Vigilante:</t>
        </r>
        <r>
          <rPr>
            <sz val="9"/>
            <color indexed="81"/>
            <rFont val="Tahoma"/>
            <family val="2"/>
          </rPr>
          <t xml:space="preserve">
Lifetime is life of product, at the reported operating hours (lamp life divided by operating hours per year). 
Building Type: Warehouse (5,242 hours)
EUL = 50,000 / 5,242 = 10.2 years</t>
        </r>
      </text>
    </comment>
    <comment ref="B48" authorId="0" shapeId="0" xr:uid="{00000000-0006-0000-1600-000067000000}">
      <text>
        <r>
          <rPr>
            <b/>
            <sz val="9"/>
            <color indexed="81"/>
            <rFont val="Tahoma"/>
            <family val="2"/>
          </rPr>
          <t>PJ Vigilante:</t>
        </r>
        <r>
          <rPr>
            <sz val="9"/>
            <color indexed="81"/>
            <rFont val="Tahoma"/>
            <family val="2"/>
          </rPr>
          <t xml:space="preserve">
Measure life varies by signal type </t>
        </r>
      </text>
    </comment>
    <comment ref="D48" authorId="0" shapeId="0" xr:uid="{00000000-0006-0000-1600-000068000000}">
      <text>
        <r>
          <rPr>
            <b/>
            <sz val="9"/>
            <color indexed="81"/>
            <rFont val="Tahoma"/>
            <family val="2"/>
          </rPr>
          <t>PJ Vigilante:</t>
        </r>
        <r>
          <rPr>
            <sz val="9"/>
            <color indexed="81"/>
            <rFont val="Tahoma"/>
            <family val="2"/>
          </rPr>
          <t xml:space="preserve">
Assumed lifetime of LED traffic signal is 100,000 hours, capped at 10 years. Life is calculated by dividing 100,000 hrs by the annual operating hours for the particular signal type. </t>
        </r>
      </text>
    </comment>
    <comment ref="B49" authorId="0" shapeId="0" xr:uid="{00000000-0006-0000-1600-000069000000}">
      <text>
        <r>
          <rPr>
            <b/>
            <sz val="9"/>
            <color indexed="81"/>
            <rFont val="Tahoma"/>
            <family val="2"/>
          </rPr>
          <t>PJ Vigilante:</t>
        </r>
        <r>
          <rPr>
            <sz val="9"/>
            <color indexed="81"/>
            <rFont val="Tahoma"/>
            <family val="2"/>
          </rPr>
          <t xml:space="preserve">
Measure life based on rated life divided by run hours (varies by building type)</t>
        </r>
      </text>
    </comment>
    <comment ref="D49" authorId="0" shapeId="0" xr:uid="{00000000-0006-0000-1600-00006A000000}">
      <text>
        <r>
          <rPr>
            <b/>
            <sz val="9"/>
            <color indexed="81"/>
            <rFont val="Tahoma"/>
            <family val="2"/>
          </rPr>
          <t>PJ Vigilante:</t>
        </r>
        <r>
          <rPr>
            <sz val="9"/>
            <color indexed="81"/>
            <rFont val="Tahoma"/>
            <family val="2"/>
          </rPr>
          <t xml:space="preserve">
Measure life should be calculated by dividing the rated life of bulb (10,000 hours) by run hours. Using Miscellaneous building type at 3,612 hours would give 2.8 years. For non-exempt bulbs, when number of years exceeds 2021, number of years to that date should be use. </t>
        </r>
      </text>
    </comment>
    <comment ref="B50" authorId="0" shapeId="0" xr:uid="{00000000-0006-0000-1600-00006B000000}">
      <text>
        <r>
          <rPr>
            <b/>
            <sz val="9"/>
            <color indexed="81"/>
            <rFont val="Tahoma"/>
            <family val="2"/>
          </rPr>
          <t>PJ Vigilante:</t>
        </r>
        <r>
          <rPr>
            <sz val="9"/>
            <color indexed="81"/>
            <rFont val="Tahoma"/>
            <family val="2"/>
          </rPr>
          <t xml:space="preserve">
Early Replacement</t>
        </r>
      </text>
    </comment>
    <comment ref="D50" authorId="0" shapeId="0" xr:uid="{00000000-0006-0000-1600-00006C000000}">
      <text>
        <r>
          <rPr>
            <b/>
            <sz val="9"/>
            <color indexed="81"/>
            <rFont val="Tahoma"/>
            <family val="2"/>
          </rPr>
          <t>PJ Vigilante:</t>
        </r>
        <r>
          <rPr>
            <sz val="9"/>
            <color indexed="81"/>
            <rFont val="Tahoma"/>
            <family val="2"/>
          </rPr>
          <t xml:space="preserve">
Assumed EUL of new LED streetlight is 12 years for standard operation or 6 years for 8,766 hour lighting
For early replacement, assumed the existing unit has a RUL of 4 years</t>
        </r>
      </text>
    </comment>
    <comment ref="N50" authorId="0" shapeId="0" xr:uid="{00000000-0006-0000-1600-00006D000000}">
      <text>
        <r>
          <rPr>
            <b/>
            <sz val="9"/>
            <color indexed="81"/>
            <rFont val="Tahoma"/>
            <family val="2"/>
          </rPr>
          <t>PJ Vigilante:</t>
        </r>
        <r>
          <rPr>
            <sz val="9"/>
            <color indexed="81"/>
            <rFont val="Tahoma"/>
            <family val="2"/>
          </rPr>
          <t xml:space="preserve">
Assuming 850,000 gross kWh savings for next 8 years</t>
        </r>
      </text>
    </comment>
    <comment ref="B51" authorId="0" shapeId="0" xr:uid="{00000000-0006-0000-1600-00006E000000}">
      <text>
        <r>
          <rPr>
            <b/>
            <sz val="9"/>
            <color indexed="81"/>
            <rFont val="Tahoma"/>
            <family val="2"/>
          </rPr>
          <t>PJ Vigilante:</t>
        </r>
        <r>
          <rPr>
            <sz val="9"/>
            <color indexed="81"/>
            <rFont val="Tahoma"/>
            <family val="2"/>
          </rPr>
          <t xml:space="preserve">
Early Replacement (however ER criteria is not defined in the measure)</t>
        </r>
      </text>
    </comment>
    <comment ref="D51" authorId="0" shapeId="0" xr:uid="{00000000-0006-0000-1600-00006F000000}">
      <text>
        <r>
          <rPr>
            <b/>
            <sz val="9"/>
            <color indexed="81"/>
            <rFont val="Tahoma"/>
            <family val="2"/>
          </rPr>
          <t>PJ Vigilante:</t>
        </r>
        <r>
          <rPr>
            <sz val="9"/>
            <color indexed="81"/>
            <rFont val="Tahoma"/>
            <family val="2"/>
          </rPr>
          <t xml:space="preserve">
Assumed typical lifetime of commercial clothes washer is 7 years. 
For early replacement, assumed the existing unit would last another 2.3 years
Assuming ER in our example</t>
        </r>
      </text>
    </comment>
    <comment ref="D52" authorId="0" shapeId="0" xr:uid="{00000000-0006-0000-1600-000070000000}">
      <text>
        <r>
          <rPr>
            <b/>
            <sz val="9"/>
            <color indexed="81"/>
            <rFont val="Tahoma"/>
            <family val="2"/>
          </rPr>
          <t>PJ Vigilante:</t>
        </r>
        <r>
          <rPr>
            <sz val="9"/>
            <color indexed="81"/>
            <rFont val="Tahoma"/>
            <family val="2"/>
          </rPr>
          <t xml:space="preserve">
EUL is 7 years per research.</t>
        </r>
      </text>
    </comment>
  </commentList>
</comments>
</file>

<file path=xl/sharedStrings.xml><?xml version="1.0" encoding="utf-8"?>
<sst xmlns="http://schemas.openxmlformats.org/spreadsheetml/2006/main" count="18815" uniqueCount="1388">
  <si>
    <t>Do NOT:</t>
  </si>
  <si>
    <t>Change the formatting of the tables.</t>
  </si>
  <si>
    <t>Change the name of any sheet.</t>
  </si>
  <si>
    <t>Put blank rows in the tables.</t>
  </si>
  <si>
    <t>Merge cells, neither horizontally nor vertically.</t>
  </si>
  <si>
    <t>Put anything after the last row of any table.</t>
  </si>
  <si>
    <t>You can:</t>
  </si>
  <si>
    <t>Change the width of columns.</t>
  </si>
  <si>
    <t>Add your own notes or calculations to the right of the table (not below it) or in some other sheet.</t>
  </si>
  <si>
    <t>Precision</t>
  </si>
  <si>
    <t>Format</t>
  </si>
  <si>
    <t>Instructions</t>
  </si>
  <si>
    <t xml:space="preserve">Change the structure of any tables. </t>
  </si>
  <si>
    <r>
      <t xml:space="preserve">Add rows to tables </t>
    </r>
    <r>
      <rPr>
        <b/>
        <sz val="11"/>
        <color theme="1"/>
        <rFont val="Calibri"/>
        <family val="2"/>
        <scheme val="minor"/>
      </rPr>
      <t>above</t>
    </r>
    <r>
      <rPr>
        <sz val="11"/>
        <color theme="1"/>
        <rFont val="Calibri"/>
        <family val="2"/>
        <scheme val="minor"/>
      </rPr>
      <t xml:space="preserve"> the CY2018 Program Total CPAS row.</t>
    </r>
  </si>
  <si>
    <t>Measure</t>
  </si>
  <si>
    <t>Measure Life</t>
  </si>
  <si>
    <t>Measure 1</t>
  </si>
  <si>
    <t>Measure 2</t>
  </si>
  <si>
    <t>Measure 3</t>
  </si>
  <si>
    <t>Measure 4</t>
  </si>
  <si>
    <t>CY2018 Program Total CPAS</t>
  </si>
  <si>
    <t>Table CY2018 Electric CPAS</t>
  </si>
  <si>
    <t>Add or delete columns.</t>
  </si>
  <si>
    <t>End Use Type</t>
  </si>
  <si>
    <t>Lighting</t>
  </si>
  <si>
    <t>HVAC</t>
  </si>
  <si>
    <t>Refrigeration</t>
  </si>
  <si>
    <t>Compressed Air</t>
  </si>
  <si>
    <t>Note: The green highlighted cell shows program total first year electric savings.</t>
  </si>
  <si>
    <t>Insert the energy data at whatever precision you want, as long as it rounds correctly.</t>
  </si>
  <si>
    <t>Format the energy data (in kWh or therms) to show zero digits after the decimal in the report.</t>
  </si>
  <si>
    <r>
      <t>† Expiring savings are equal to CPAS Y</t>
    </r>
    <r>
      <rPr>
        <vertAlign val="subscript"/>
        <sz val="9"/>
        <color theme="1"/>
        <rFont val="Arial Narrow"/>
        <family val="2"/>
      </rPr>
      <t>n-1</t>
    </r>
    <r>
      <rPr>
        <sz val="9"/>
        <color theme="1"/>
        <rFont val="Arial Narrow"/>
        <family val="2"/>
      </rPr>
      <t xml:space="preserve"> - CPAS Y</t>
    </r>
    <r>
      <rPr>
        <vertAlign val="subscript"/>
        <sz val="9"/>
        <color theme="1"/>
        <rFont val="Arial Narrow"/>
        <family val="2"/>
      </rPr>
      <t>n</t>
    </r>
    <r>
      <rPr>
        <sz val="9"/>
        <color theme="1"/>
        <rFont val="Arial Narrow"/>
        <family val="2"/>
      </rPr>
      <t xml:space="preserve"> + Expiring Savings Y</t>
    </r>
    <r>
      <rPr>
        <vertAlign val="subscript"/>
        <sz val="9"/>
        <color theme="1"/>
        <rFont val="Arial Narrow"/>
        <family val="2"/>
      </rPr>
      <t>n-1</t>
    </r>
    <r>
      <rPr>
        <sz val="9"/>
        <color theme="1"/>
        <rFont val="Arial Narrow"/>
        <family val="2"/>
      </rPr>
      <t>.</t>
    </r>
  </si>
  <si>
    <t>Therm Conversion Rate</t>
  </si>
  <si>
    <t>Table CY2018 Gas CPAS</t>
  </si>
  <si>
    <t>CY2018 Program Total Electric CPAS</t>
  </si>
  <si>
    <t>CY2018 Program Total Gas CPAS (Therms)</t>
  </si>
  <si>
    <t>Fill in savings in each year through the EUL of the measure.</t>
  </si>
  <si>
    <t>Leave the additional columns through 2050 blank.</t>
  </si>
  <si>
    <t>Check that each value equals true in column AO.</t>
  </si>
  <si>
    <t>User inputs are cells C4:C7 and E4:AK7.</t>
  </si>
  <si>
    <t>See CPAS Electric.</t>
  </si>
  <si>
    <t>Note: The green highlighted cell shows program total first year electric savings (including direct electric savings and those converted from gas).</t>
  </si>
  <si>
    <t>Delete 0s in E4:AK7.</t>
  </si>
  <si>
    <t>Table CY2018 Total CPAS</t>
  </si>
  <si>
    <t>|| Lifetime savings are the sum of CPAS net savings through the EUL.</t>
  </si>
  <si>
    <t>NTG</t>
  </si>
  <si>
    <t>User inputs are cells C4:E7 and G4:AM7.</t>
  </si>
  <si>
    <t>Check that each value equals true in column AP and AR.</t>
  </si>
  <si>
    <t>Changes to the Spreadsheet</t>
  </si>
  <si>
    <t>Table</t>
  </si>
  <si>
    <t>Date</t>
  </si>
  <si>
    <t>Change</t>
  </si>
  <si>
    <t>All</t>
  </si>
  <si>
    <t>Person</t>
  </si>
  <si>
    <t>If EUL goes to a decimal the final year's savings should be the appropriate fraction of previous years (see example spreadsheet for a example)</t>
  </si>
  <si>
    <t>Issue</t>
  </si>
  <si>
    <t>Programs</t>
  </si>
  <si>
    <t>ENERGY STAR and CEE Tier 2 Refrigerator</t>
  </si>
  <si>
    <t>Early Replacement</t>
  </si>
  <si>
    <t>SF IE, ARP</t>
  </si>
  <si>
    <t>ENERGY STAR Room Air Conditioner</t>
  </si>
  <si>
    <t>Air Source Heat Pump</t>
  </si>
  <si>
    <t>SF IE, MF IE, HVAC</t>
  </si>
  <si>
    <t>Central Air Conditioning</t>
  </si>
  <si>
    <t>Gas High Efficiency Boiler</t>
  </si>
  <si>
    <t>SF IE, MF IE</t>
  </si>
  <si>
    <t>Gas High Efficiency Furnace</t>
  </si>
  <si>
    <t>Ground Source Heat Pump</t>
  </si>
  <si>
    <t>HVAC?</t>
  </si>
  <si>
    <t>Ductless Heat Pumps</t>
  </si>
  <si>
    <t>MF IE</t>
  </si>
  <si>
    <t>CFLs</t>
  </si>
  <si>
    <t>Carryover</t>
  </si>
  <si>
    <t>None</t>
  </si>
  <si>
    <t>LED Specialty Lamps</t>
  </si>
  <si>
    <t>Lighting discounts</t>
  </si>
  <si>
    <t>LED Screw Based Omnidirectional Bulbs</t>
  </si>
  <si>
    <t>Lighting discounts, kits</t>
  </si>
  <si>
    <t>-</t>
  </si>
  <si>
    <t>CHP</t>
  </si>
  <si>
    <t>Custom</t>
  </si>
  <si>
    <t>Savings are dynamic across the years of CPAS</t>
  </si>
  <si>
    <t>Baseline Adjustment</t>
  </si>
  <si>
    <t>Decay</t>
  </si>
  <si>
    <t>HER</t>
  </si>
  <si>
    <t>Heating Penalty</t>
  </si>
  <si>
    <t>Not Tracked at Measure Level</t>
  </si>
  <si>
    <t>Guidance</t>
  </si>
  <si>
    <t>Measure should aggregate to whatever level the EUL is tracked at</t>
  </si>
  <si>
    <t>Multifamily Central Domestic Hot Water Plans</t>
  </si>
  <si>
    <t xml:space="preserve">MF </t>
  </si>
  <si>
    <t>Tankless Water Heater</t>
  </si>
  <si>
    <t xml:space="preserve">Different EUL for gas/electric fuel </t>
  </si>
  <si>
    <t>Standard</t>
  </si>
  <si>
    <t xml:space="preserve">Custom </t>
  </si>
  <si>
    <t>High Efficiency Furnace</t>
  </si>
  <si>
    <t>NA</t>
  </si>
  <si>
    <t>PTAC PTHP</t>
  </si>
  <si>
    <t>Single Package and Split System Unitary Air Conditioners</t>
  </si>
  <si>
    <t>VSDs</t>
  </si>
  <si>
    <t>Different measure life for application (HVAC vs process)</t>
  </si>
  <si>
    <t>Measure life is a custom assumption</t>
  </si>
  <si>
    <t>Commercial ES CFL</t>
  </si>
  <si>
    <t>Measure life based on rated life dvided by run hours (varies by building type)</t>
  </si>
  <si>
    <t>Standard, Small Business, Instant Discounts</t>
  </si>
  <si>
    <t>HP/RW T8 Fixtures</t>
  </si>
  <si>
    <t>LED Bulbs and Fixtures</t>
  </si>
  <si>
    <t>Measure life based on rated life dvided by run hours (varies by building and lamp type)</t>
  </si>
  <si>
    <t>Standard, Small Business, Instant Discounts, Streetlighting</t>
  </si>
  <si>
    <t>LED Traffic and Pedestrian signal</t>
  </si>
  <si>
    <t xml:space="preserve">Measure life varies by signal type </t>
  </si>
  <si>
    <t>Commercial ES Specialty CFL</t>
  </si>
  <si>
    <t>High Speed Clothes Washer</t>
  </si>
  <si>
    <t xml:space="preserve">Standard </t>
  </si>
  <si>
    <t>Residential</t>
  </si>
  <si>
    <t>Sector</t>
  </si>
  <si>
    <t>C&amp;I</t>
  </si>
  <si>
    <t>Enter appropriate EUL for fuel type incented</t>
  </si>
  <si>
    <t>Enter assumed measure for each measure/project</t>
  </si>
  <si>
    <t xml:space="preserve">Include a row for each measure/EUL combination </t>
  </si>
  <si>
    <t>Lifetime varies based on program type, lamp type, and there is a baseline shift 1/1/2019 - will we apply this baseline shift if 2018 even in the TRM does not end up including this in v7 of the TRM</t>
  </si>
  <si>
    <t>Lifetime varies based on program type, lamp type, and there is a baseline shift 1/1/2019</t>
  </si>
  <si>
    <t>Early Replacement (however ER criteria is not defined in the measure)</t>
  </si>
  <si>
    <t>Carryover should be its own measure/row</t>
  </si>
  <si>
    <t>If your program contains measures in the table below on the left you may be wondering how to handle issues like early replacement, carryover, or a baseline adjustment in your CPAS calculations. The table below on the right provides guidance on how each issue should be handled. If you have questions or think you have an issue that does not appear in the tables below please reach out to Carly Olig or Chelsea Lamar.</t>
  </si>
  <si>
    <t>CY2018 Verified Gross Savings</t>
  </si>
  <si>
    <t>Verified Net kWh Savings</t>
  </si>
  <si>
    <t>‡ WAML is the average of the measure level CY2018 Verified gross savings weighted by the EUL.</t>
  </si>
  <si>
    <t>Verified Net Therms Savings</t>
  </si>
  <si>
    <t>Verified Net kWh Savings (Including Those Converted from Gas Savings)</t>
  </si>
  <si>
    <t>Quality Control Checklist - Spreadsheet Analysis</t>
  </si>
  <si>
    <t>Savings Category</t>
  </si>
  <si>
    <t>Energy Savings (kWh)</t>
  </si>
  <si>
    <t>Electricity</t>
  </si>
  <si>
    <t>Ex Ante Gross Savings</t>
  </si>
  <si>
    <t>Program Gross Realization Rate</t>
  </si>
  <si>
    <t>Verified Gross Savings</t>
  </si>
  <si>
    <t>Verified Net Savings</t>
  </si>
  <si>
    <t>Total Electric Plus Gas</t>
  </si>
  <si>
    <t>Research Category</t>
  </si>
  <si>
    <t>Verified Gross Realization Rate</t>
  </si>
  <si>
    <t>Appliances</t>
  </si>
  <si>
    <t>Hot Water</t>
  </si>
  <si>
    <t>Measure 5</t>
  </si>
  <si>
    <t>Etc.</t>
  </si>
  <si>
    <t>Other</t>
  </si>
  <si>
    <t>Total</t>
  </si>
  <si>
    <t>Total Therms</t>
  </si>
  <si>
    <t>Units</t>
  </si>
  <si>
    <t>Quantity</t>
  </si>
  <si>
    <t>Ex Ante Gross Savings (kWh)</t>
  </si>
  <si>
    <t>Verified Gross Savings (kWh)</t>
  </si>
  <si>
    <t>Verified Gross Peak Demand Reduction (kW)</t>
  </si>
  <si>
    <t>Each</t>
  </si>
  <si>
    <t>Bathroom Faucet Aerator</t>
  </si>
  <si>
    <t>Kitchen Faucet Aerator</t>
  </si>
  <si>
    <t>Pipe Insulation</t>
  </si>
  <si>
    <t>Graphics</t>
  </si>
  <si>
    <r>
      <t xml:space="preserve">Include sheets in this spreadsheet for </t>
    </r>
    <r>
      <rPr>
        <sz val="11"/>
        <color rgb="FFFF0000"/>
        <rFont val="Calibri"/>
        <family val="2"/>
        <scheme val="minor"/>
      </rPr>
      <t>any</t>
    </r>
    <r>
      <rPr>
        <sz val="11"/>
        <color theme="1"/>
        <rFont val="Calibri"/>
        <family val="2"/>
        <scheme val="minor"/>
      </rPr>
      <t xml:space="preserve"> graphics you include in the report. </t>
    </r>
  </si>
  <si>
    <t>The graphics in this sheet should be editable (not a picture) so we can adjust formatting.</t>
  </si>
  <si>
    <t>Add as many sheets as you need</t>
  </si>
  <si>
    <t>Put the End Use type on EVERY row, even if that means we have duplicates</t>
  </si>
  <si>
    <t>Baseline Adjustment, Carryover, Heating penalty?</t>
  </si>
  <si>
    <t>Lifetime Net Savings‡</t>
  </si>
  <si>
    <t>CY2018 Program Expiring Electric Savings§</t>
  </si>
  <si>
    <t>Verified Net Savings (kWh)</t>
  </si>
  <si>
    <t>CY2018 Verified Gross Savings (Therms)</t>
  </si>
  <si>
    <t>CY2018 Program Expiring Gas Savings (Therms)||</t>
  </si>
  <si>
    <t>CY2018 Program Expiring Gas Savings (kWh Equivalent)§,||</t>
  </si>
  <si>
    <t>Ex Ante Gross Peak Demand Reduction (kW)</t>
  </si>
  <si>
    <t>Verified Net Peak Demand Reduction (kW)</t>
  </si>
  <si>
    <t>Total†</t>
  </si>
  <si>
    <t>a. Remove all errors (green triangles)</t>
  </si>
  <si>
    <t>b. Remove all comments (red triangles)</t>
  </si>
  <si>
    <t>c. Turn off view gridlines</t>
  </si>
  <si>
    <t>a. new footnotes should be added with a new marker (keep existing footnotes consistent)</t>
  </si>
  <si>
    <t>d. reports can use landscape pages for these tables if needed</t>
  </si>
  <si>
    <t>EUL should be entered as a whole number or up to one decimal place.</t>
  </si>
  <si>
    <t>Right align columns of numbers</t>
  </si>
  <si>
    <t>Left align columns of text</t>
  </si>
  <si>
    <t>b. reports only need to show CPAS one year past the last expiring measure (keep the columns in excel but only paste what's needed)</t>
  </si>
  <si>
    <t>c. reports can break the years into multiple chunks as needed (see other tabs for example)</t>
  </si>
  <si>
    <t>Program</t>
  </si>
  <si>
    <t>† Gas savings converted to kWh by multiplying Therms * 29.31 (which is based on 100,000 Btu/Therm and 3412 Btu/kWh).</t>
  </si>
  <si>
    <t>† The total includes the electric equivalent of the total therms.</t>
  </si>
  <si>
    <r>
      <rPr>
        <sz val="9"/>
        <color theme="1"/>
        <rFont val="Calibri"/>
        <family val="2"/>
      </rPr>
      <t>§</t>
    </r>
    <r>
      <rPr>
        <sz val="9"/>
        <color theme="1"/>
        <rFont val="Arial Narrow"/>
        <family val="2"/>
      </rPr>
      <t xml:space="preserve"> A deemed value. Source: ComEd_NTG_History_and_PY10_Recommendations_2017-03-01.xlsx, , which is to be found on the IL SAG web site here: http://ilsag.info/net-to-gross-framework.html.</t>
    </r>
  </si>
  <si>
    <t>* Gas savings converted to kWh by multiplying Therms * 29.31 (which is based on 100,000 Btu/Therm and 3,412 Btu/kWh).</t>
  </si>
  <si>
    <t>CY2018 Program Total Gas CPAS (kWh Equivalent)§</t>
  </si>
  <si>
    <t>Exception</t>
  </si>
  <si>
    <t>RUL</t>
  </si>
  <si>
    <t>Baseline Shift Source</t>
  </si>
  <si>
    <t xml:space="preserve">ENERGY STAR and CEE Tier 2 Refrigerator </t>
  </si>
  <si>
    <t>IE programs?</t>
  </si>
  <si>
    <t xml:space="preserve">ENERGY STAR Room Air Conditioner </t>
  </si>
  <si>
    <t xml:space="preserve">Air Source Heat Pump </t>
  </si>
  <si>
    <t>HVAC wave  1 data</t>
  </si>
  <si>
    <t xml:space="preserve">Central Air Conditioning </t>
  </si>
  <si>
    <t xml:space="preserve">Gas High Efficiency Boiler </t>
  </si>
  <si>
    <t xml:space="preserve">Gas High Efficiency Furnace </t>
  </si>
  <si>
    <t xml:space="preserve">Ground Source Heat Pump </t>
  </si>
  <si>
    <t xml:space="preserve">Ductless Heat Pumps </t>
  </si>
  <si>
    <t>Gas Water Heater</t>
  </si>
  <si>
    <t>Carryover, but purchased/installed in 2018 so EUL is still 3 years</t>
  </si>
  <si>
    <t>Carryover spreadsheet</t>
  </si>
  <si>
    <t>CFLs (carryover)</t>
  </si>
  <si>
    <t>Carryover, but purchased/installed in 2017 so EUL is only 2 years now</t>
  </si>
  <si>
    <t>ES Specialty CFLs</t>
  </si>
  <si>
    <t>Carryover, bulb is exempt from EISA</t>
  </si>
  <si>
    <t>ES Specialty CFLs (carryover)</t>
  </si>
  <si>
    <t>Carryover, bulb is non-exempt from EISA</t>
  </si>
  <si>
    <t xml:space="preserve">LED Specialty Lamps </t>
  </si>
  <si>
    <t>Lighting discounts wave 1</t>
  </si>
  <si>
    <t>LED Fixtures</t>
  </si>
  <si>
    <t>Lifetime values vary between indoor/downlight, task/cabinet, and outdoor fixtures.</t>
  </si>
  <si>
    <t>Holiday String Lighting</t>
  </si>
  <si>
    <t>Lifetime varies from 20,000 to 100,000 hour</t>
  </si>
  <si>
    <t>Add green example</t>
  </si>
  <si>
    <t>Interior/Exterior Hardwired CFL Fixtures</t>
  </si>
  <si>
    <t>Interior/Exterior Hardwired CFL Fixtures (carryover)</t>
  </si>
  <si>
    <t>Behavioral</t>
  </si>
  <si>
    <t>Savings decay</t>
  </si>
  <si>
    <t>TRM</t>
  </si>
  <si>
    <t>Multifamily Central Domestic Hot Water Plants</t>
  </si>
  <si>
    <t>ES Dishwasher (Stationary Single Tank Door)</t>
  </si>
  <si>
    <t>Measure life dependent on water temp and dishwasher type</t>
  </si>
  <si>
    <t>ES Dishwasher (Under Counter)</t>
  </si>
  <si>
    <t>ES Dishwasher (Single Tank Conveyor)</t>
  </si>
  <si>
    <t xml:space="preserve">Tankless Water Heater </t>
  </si>
  <si>
    <t>Different EUL for gas/electric fuel</t>
  </si>
  <si>
    <t>Depends on Measure</t>
  </si>
  <si>
    <t>Make this up</t>
  </si>
  <si>
    <t xml:space="preserve">High Efficiency Furnace </t>
  </si>
  <si>
    <t>Remove?</t>
  </si>
  <si>
    <t xml:space="preserve">PTAC PTHP </t>
  </si>
  <si>
    <t>Small business? Check data</t>
  </si>
  <si>
    <t xml:space="preserve">Single Package and Split System Unitary Air Conditioners </t>
  </si>
  <si>
    <t>VSDs  (HVAC)</t>
  </si>
  <si>
    <t>VSDs (Process)</t>
  </si>
  <si>
    <t xml:space="preserve">CHP </t>
  </si>
  <si>
    <t xml:space="preserve">Ask Emily </t>
  </si>
  <si>
    <t>Notched V Belts for HVAC Systems</t>
  </si>
  <si>
    <t>Measure life is based on belt life divided by occupancy hours per year</t>
  </si>
  <si>
    <t>Commercial Ground Source Heat Pump</t>
  </si>
  <si>
    <t>Use residential numbers</t>
  </si>
  <si>
    <t xml:space="preserve">Commercial ES CFL </t>
  </si>
  <si>
    <t>Measure life based on rated life divided by run hours (varies by building type)</t>
  </si>
  <si>
    <t>Instant discounts wave 1</t>
  </si>
  <si>
    <t xml:space="preserve">HP/RW T8 Fixtures </t>
  </si>
  <si>
    <t>Baseline shift. Measure life based on rated life divided by run hours (varies by building type)</t>
  </si>
  <si>
    <t>T5 Fixtures and Lamps</t>
  </si>
  <si>
    <t xml:space="preserve">Baseline Shift </t>
  </si>
  <si>
    <t>T12 Baseline Lighting Improvements (DI, Custom, MF Common Areas)</t>
  </si>
  <si>
    <t xml:space="preserve">Early Replacement - For DI programs (MF common areas, custom, and certain small business) use 1/3 EUL (=RUL). EUL calculation should be Ballast life divided by hours of use (not lamp life divided by hours of use). </t>
  </si>
  <si>
    <t>T12 Baseline Lighting Improvements (Prescriptive)</t>
  </si>
  <si>
    <t>Currently being discussed (assume 1 year for now)</t>
  </si>
  <si>
    <t>LED Fixtures (Unknown)</t>
  </si>
  <si>
    <t>Measure life based on rated life divided by run hours (varies by building and lamp type)</t>
  </si>
  <si>
    <t>LED Fixtures (Exterior)</t>
  </si>
  <si>
    <t>LED Fixtures (Office - Low Rise)</t>
  </si>
  <si>
    <t>LED Fixtures (Warehouse)</t>
  </si>
  <si>
    <t xml:space="preserve">LED Traffic and Pedestrian signal </t>
  </si>
  <si>
    <t>Measure life varies by signal type</t>
  </si>
  <si>
    <t xml:space="preserve">Commercial ES Specialty CFL </t>
  </si>
  <si>
    <t>LED Streetlighting</t>
  </si>
  <si>
    <t>Do this calculation</t>
  </si>
  <si>
    <t xml:space="preserve">High Speed Clothes Washer </t>
  </si>
  <si>
    <t>RCx</t>
  </si>
  <si>
    <t>No exception for now</t>
  </si>
  <si>
    <t>Total kWh Converted From Therms†</t>
  </si>
  <si>
    <t>Enter the realization rate as a fraction to 2 decimal places</t>
  </si>
  <si>
    <t>Enter EUL as years up to 1 decimal place</t>
  </si>
  <si>
    <t>User inputs are cells D4:D7 and G4:AM7.</t>
  </si>
  <si>
    <t>Delete 0s in G4:AM7.</t>
  </si>
  <si>
    <t>No decimal places for kWh and kW savings.</t>
  </si>
  <si>
    <t>Bold all values in total rows</t>
  </si>
  <si>
    <t>Paste 3 separate pictures. First paste cells A through O (2018-2026) and include row 2. Then collapse the smaller column group and paste cells A through B and P through AA (2027-2038) without row 2. Then collapse the larger column group and paste cells A through B and AB through AM (2039-2050) without row 2.</t>
  </si>
  <si>
    <t>*This is defined by SAG. Do not change this cell</t>
  </si>
  <si>
    <t>CY2018 Program Expiring Savings§</t>
  </si>
  <si>
    <t>Right align headings for columns of numbers</t>
  </si>
  <si>
    <t>EUL</t>
  </si>
  <si>
    <t>a. Copy the first few columns of data (A through O) first and paste them in the report as images.</t>
  </si>
  <si>
    <t>c. Repeat for the third set of years (AB onward).</t>
  </si>
  <si>
    <r>
      <rPr>
        <sz val="9"/>
        <color theme="1"/>
        <rFont val="Calibri"/>
        <family val="2"/>
      </rPr>
      <t xml:space="preserve">† </t>
    </r>
    <r>
      <rPr>
        <sz val="9"/>
        <color theme="1"/>
        <rFont val="Arial Narrow"/>
        <family val="2"/>
      </rPr>
      <t>Lifetime savings are the sum of CPAS savings through the EUL.</t>
    </r>
  </si>
  <si>
    <t>Spreadsheet</t>
  </si>
  <si>
    <t xml:space="preserve">b. Use the outline collapsing "-" boxes to collapse the first set of years and then copy the second set of years (P-AA). See image to the right. </t>
  </si>
  <si>
    <t>Delete any sheets.</t>
  </si>
  <si>
    <t>1. Name the spreadsheet the same as the Impact report Word document, which should be:</t>
  </si>
  <si>
    <t>For the date, use the date of the last day you edited it. Do NOT use some date in the future or past.</t>
  </si>
  <si>
    <t xml:space="preserve">Do not put any qualifiers before the date. </t>
  </si>
  <si>
    <t>Everything is "Draft" before it is "Final". i.e., no "second draft" "draft final" "really close to final I hope". The date tells anyone who cares which version they are looking at.</t>
  </si>
  <si>
    <t>"ComEd  Program Name CY2018 Impact Evaluation Report 2019-MM-DD Draft.docx" or .xlsx</t>
  </si>
  <si>
    <t>2. The spreadsheet should always live in the same folder as the Impact Report Word document.</t>
  </si>
  <si>
    <t>3. The spreadsheet should always accompany the Word document when it is sent on for review.</t>
  </si>
  <si>
    <t>Pasting Tables into the Report</t>
  </si>
  <si>
    <r>
      <t xml:space="preserve">1. Paste all tables from your spreadsheet into the report as </t>
    </r>
    <r>
      <rPr>
        <b/>
        <sz val="11"/>
        <color theme="1"/>
        <rFont val="Calibri"/>
        <family val="2"/>
        <scheme val="minor"/>
      </rPr>
      <t>pictures</t>
    </r>
    <r>
      <rPr>
        <sz val="11"/>
        <color theme="1"/>
        <rFont val="Calibri"/>
        <family val="2"/>
        <scheme val="minor"/>
      </rPr>
      <t>. Do not insert links to the spreadsheet.</t>
    </r>
  </si>
  <si>
    <t>a. Choose "Paste Special" then paste as "Picture (Enhanced Metafile)". See the image to the right.</t>
  </si>
  <si>
    <t>2. Before pasting as a picture into report, make sure to</t>
  </si>
  <si>
    <t>3. Additionally,</t>
  </si>
  <si>
    <t>4. Copy each of the Tables 3_1 to 3_3 into the report as three separate images</t>
  </si>
  <si>
    <r>
      <rPr>
        <b/>
        <sz val="11"/>
        <color rgb="FFFF0000"/>
        <rFont val="Calibri"/>
        <family val="2"/>
        <scheme val="minor"/>
      </rPr>
      <t xml:space="preserve">4. Put your sector and program name in cells A3 and B3 in the "Program" sheet. </t>
    </r>
    <r>
      <rPr>
        <sz val="11"/>
        <color theme="1"/>
        <rFont val="Calibri"/>
        <family val="2"/>
        <scheme val="minor"/>
      </rPr>
      <t>(The R code that compiles all the data labels your data using this field.)</t>
    </r>
  </si>
  <si>
    <t>NTG*</t>
  </si>
  <si>
    <t>Enter the NTG as a fraction to 2 decimal places</t>
  </si>
  <si>
    <t>Program Net-to-Gross Ratio (NTG)</t>
  </si>
  <si>
    <t>NTG†</t>
  </si>
  <si>
    <t>Gross</t>
  </si>
  <si>
    <t>Net Heating Penalty (kWh)</t>
  </si>
  <si>
    <t>Net Heating Penalty (Therms)</t>
  </si>
  <si>
    <t>Net</t>
  </si>
  <si>
    <t>Footnotes</t>
  </si>
  <si>
    <t>Business</t>
  </si>
  <si>
    <t>Income Eligible</t>
  </si>
  <si>
    <t>Pilot Business</t>
  </si>
  <si>
    <t>Pilot Residential</t>
  </si>
  <si>
    <t>Pilot Income Eligible</t>
  </si>
  <si>
    <t>If you have measures that were flagged elsewhere as having the potential for double-counting therm savings with the gas utilities:</t>
  </si>
  <si>
    <t>CPAS - Electric only</t>
  </si>
  <si>
    <t>CPAS Gas Only</t>
  </si>
  <si>
    <t>CPAS Total = Electric + Gas</t>
  </si>
  <si>
    <t>Cumulative Persisting Annual Savings Graphic</t>
  </si>
  <si>
    <t>Total Annual Incremental Electric Savings</t>
  </si>
  <si>
    <t>Energy Savings by Measure – Electric</t>
  </si>
  <si>
    <t>Total Resource Cost Savings Summary</t>
  </si>
  <si>
    <t>If you have measures where the CPAS savings are not distributed evenly over the full EUL (e.g., you have a shifting baseline):</t>
  </si>
  <si>
    <t>If you have fuel switching measures (e.g., CHP, GSHP):</t>
  </si>
  <si>
    <t>Additional user input for cells G9:AM9 (Historic Program Total Contribution to CPAS) - fill in with CY2018 CPAS (this is the 'CY2018 Program Total Electric CPAS' row on the Table 3_1 CPAS Electric tab from the program's CY2018 yearend report spreadsheet). MAKE SURE TO PASTE AS VALUES!</t>
  </si>
  <si>
    <t>Footnotes for report:</t>
  </si>
  <si>
    <r>
      <t>§ Incremental expiring savings are equal to CPAS Y</t>
    </r>
    <r>
      <rPr>
        <vertAlign val="subscript"/>
        <sz val="9"/>
        <color theme="1"/>
        <rFont val="Arial Narrow"/>
        <family val="2"/>
      </rPr>
      <t>n-1</t>
    </r>
    <r>
      <rPr>
        <sz val="9"/>
        <color theme="1"/>
        <rFont val="Arial Narrow"/>
        <family val="2"/>
      </rPr>
      <t xml:space="preserve"> - CPAS Y</t>
    </r>
    <r>
      <rPr>
        <vertAlign val="subscript"/>
        <sz val="9"/>
        <color theme="1"/>
        <rFont val="Arial Narrow"/>
        <family val="2"/>
      </rPr>
      <t>n</t>
    </r>
  </si>
  <si>
    <t>CY2019 Verified Gross Savings (Therms)</t>
  </si>
  <si>
    <t>Additional user input for cells G10:AM10 (Historic Program Total Gas Contribution to CPAS(kWh Equivalent)) - fill in with CY2018 Gas CPAS (this is the 'CY2018 Program Total Gas CPAS (kWh Equivalent)' row on the Table 3_2 CPAS Gas tab from the program's CY2018 yearend report spreadsheet). MAKE SURE TO PASTE AS VALUE!</t>
  </si>
  <si>
    <t>§ Historic savings go back to CY2018.</t>
  </si>
  <si>
    <t>‡ Historic savings go back to CY2018.</t>
  </si>
  <si>
    <r>
      <rPr>
        <sz val="9"/>
        <color theme="1"/>
        <rFont val="Calibri"/>
        <family val="2"/>
      </rPr>
      <t>§</t>
    </r>
    <r>
      <rPr>
        <sz val="9"/>
        <color theme="1"/>
        <rFont val="Arial Narrow"/>
        <family val="2"/>
      </rPr>
      <t xml:space="preserve"> Incremental expiring savings are equal to CPAS Y</t>
    </r>
    <r>
      <rPr>
        <vertAlign val="subscript"/>
        <sz val="9"/>
        <color theme="1"/>
        <rFont val="Arial Narrow"/>
        <family val="2"/>
      </rPr>
      <t>n-1</t>
    </r>
    <r>
      <rPr>
        <sz val="9"/>
        <color theme="1"/>
        <rFont val="Arial Narrow"/>
        <family val="2"/>
      </rPr>
      <t xml:space="preserve"> - CPAS Y</t>
    </r>
    <r>
      <rPr>
        <vertAlign val="subscript"/>
        <sz val="9"/>
        <color theme="1"/>
        <rFont val="Arial Narrow"/>
        <family val="2"/>
      </rPr>
      <t>n</t>
    </r>
    <r>
      <rPr>
        <sz val="9"/>
        <color theme="1"/>
        <rFont val="Arial Narrow"/>
        <family val="2"/>
      </rPr>
      <t>.</t>
    </r>
  </si>
  <si>
    <t>* A deemed value. Source: ComEd_NTG_History_and_CY2019_Recommendations_Faucet_Aerator_Showerhead_Correction_2019-04-12.xlsx, which is to be found on the IL SAG web site here: http://ilsag.info/net-to-gross-framework.html.</t>
  </si>
  <si>
    <t>CY2019 Demand Savings by Measure</t>
  </si>
  <si>
    <t>CY2019 Peak Demand Savings by Measure</t>
  </si>
  <si>
    <t>CY2019 Energy Savings by Measure – Gas</t>
  </si>
  <si>
    <t>CY2019 Energy Savings by Measure – Total Combining Electricity and Gas</t>
  </si>
  <si>
    <t>CY2019 Verified Gross Savings (kWh)</t>
  </si>
  <si>
    <t>Lifetime Net Savings (kWh)†</t>
  </si>
  <si>
    <t>Summer Peak* Demand Savings (kW)</t>
  </si>
  <si>
    <t>Lifetime Net Savings (Therms)†</t>
  </si>
  <si>
    <t>Verified Net Savings (Therms)</t>
  </si>
  <si>
    <t>Verified Gross Savings (Therms)</t>
  </si>
  <si>
    <t>Ex Ante Gross Savings (Therms)</t>
  </si>
  <si>
    <t>EUL (years)</t>
  </si>
  <si>
    <t>NTG (kWh)</t>
  </si>
  <si>
    <t>NTG (kW)</t>
  </si>
  <si>
    <t>NTG (Therms)</t>
  </si>
  <si>
    <t>NR</t>
  </si>
  <si>
    <t>Heading1</t>
  </si>
  <si>
    <t>Heading2</t>
  </si>
  <si>
    <t>Heading3</t>
  </si>
  <si>
    <t>RowA1</t>
  </si>
  <si>
    <t>RowA2</t>
  </si>
  <si>
    <t>RowA3</t>
  </si>
  <si>
    <t>RowB1</t>
  </si>
  <si>
    <t>RowB2</t>
  </si>
  <si>
    <t>RowB3</t>
  </si>
  <si>
    <t>RowC1</t>
  </si>
  <si>
    <t>RowC2</t>
  </si>
  <si>
    <t>RowC3</t>
  </si>
  <si>
    <t>Converted from Gas†</t>
  </si>
  <si>
    <t xml:space="preserve">To achieve the ComEd Table Style, highlight your unformatted table and press CTRL + SHIFT + Z. </t>
  </si>
  <si>
    <t>Row Labels</t>
  </si>
  <si>
    <t>Count of measure_enduse</t>
  </si>
  <si>
    <t>Count of measure_enduse2</t>
  </si>
  <si>
    <t>VSD</t>
  </si>
  <si>
    <t>EMS</t>
  </si>
  <si>
    <t>Food Service Equipment</t>
  </si>
  <si>
    <t>Laboratory</t>
  </si>
  <si>
    <t>Industrial System</t>
  </si>
  <si>
    <t>Grand Total</t>
  </si>
  <si>
    <t>Non-Lighting</t>
  </si>
  <si>
    <t xml:space="preserve">Here are some example Tables, please delete if not used. </t>
  </si>
  <si>
    <t>Project Type</t>
  </si>
  <si>
    <t>Verified Therms</t>
  </si>
  <si>
    <t>Qty</t>
  </si>
  <si>
    <t>Insulation</t>
  </si>
  <si>
    <t>Heat Recovery</t>
  </si>
  <si>
    <t>Process Equipment</t>
  </si>
  <si>
    <t>Burner Replacement</t>
  </si>
  <si>
    <t>Boiler Replacement</t>
  </si>
  <si>
    <t>Revolving Door</t>
  </si>
  <si>
    <t>HVAC Controls</t>
  </si>
  <si>
    <t>Verified Gross Electric Energy Savings (kWh)</t>
  </si>
  <si>
    <t>Verified Gross Gas Savings (Therms)</t>
  </si>
  <si>
    <t>Verified Net Electric Energy Savings (kWh)</t>
  </si>
  <si>
    <t>Verified Net Gas Savings (Therms)</t>
  </si>
  <si>
    <t>Non-Coincident Demand Savings (kW)</t>
  </si>
  <si>
    <t>Ex Ante Gross Non-Coincident Demand Reduction (kW)</t>
  </si>
  <si>
    <t>Verified Gross Non-Coincident Demand Reduction (kW)</t>
  </si>
  <si>
    <t>Verified Net Non-Coincident Demand Reduction (kW)</t>
  </si>
  <si>
    <t>Yes</t>
  </si>
  <si>
    <t>No</t>
  </si>
  <si>
    <t>EUL (years)*</t>
  </si>
  <si>
    <t>ER Flag†</t>
  </si>
  <si>
    <t>CY2019 Secondary Energy Savings from Water Reduction by Measure – Electric</t>
  </si>
  <si>
    <t>Ex Ante Annual Water Savings (gallons)</t>
  </si>
  <si>
    <r>
      <t>Verified Gross Realization Rate (RR</t>
    </r>
    <r>
      <rPr>
        <b/>
        <vertAlign val="subscript"/>
        <sz val="10"/>
        <color rgb="FFFFFFFF"/>
        <rFont val="Arial Narrow"/>
        <family val="2"/>
      </rPr>
      <t>water</t>
    </r>
    <r>
      <rPr>
        <b/>
        <sz val="10"/>
        <color rgb="FFFFFFFF"/>
        <rFont val="Arial Narrow"/>
        <family val="2"/>
      </rPr>
      <t>)</t>
    </r>
  </si>
  <si>
    <t xml:space="preserve">Note: The verified gross kWh and net kWh excludes secondary energy savings from water reduction measures (Table 9-1 shows difference of kWh savings from Table 5-1 and Table 5-6) </t>
  </si>
  <si>
    <t>* The total of the EUL column is the weighted average measure life (WAML), and is calculated as the sum product of EUL and measure savings divided by total program savings.</t>
  </si>
  <si>
    <t>† Early Replacement (ER) measures are flagged as YES, otherwise a NO is indicated in the column . </t>
  </si>
  <si>
    <t>Add additional footnotes to specific line items following these rules (i.e., these symbols should appear as appropriate on lines in the table above). Use the “Graph Footnote” style.</t>
  </si>
  <si>
    <t>|| The therm savings from this measure may possibly also be claimed by the gas companies.</t>
  </si>
  <si>
    <t>§ The savings shown for this measure are calculated using the alternative formula shown in the TRM for calculating savings from fuel switching measures for the TRC analysis.</t>
  </si>
  <si>
    <t>Verify that the appropriate cells are included in the graph.</t>
  </si>
  <si>
    <t>Figure 5.1 Verified Net Savings</t>
  </si>
  <si>
    <t>Sum of Verified Net Savings (kWh)</t>
  </si>
  <si>
    <t>This graph refererences cells in Table 5_1. If there are duplicate rows for a given End Use Type, use the graph based on the pivot table.</t>
  </si>
  <si>
    <t>Nicor Gas (therms)</t>
  </si>
  <si>
    <t>Peoples Gas (Therms)</t>
  </si>
  <si>
    <t>North Shore Gas (Therms)</t>
  </si>
  <si>
    <t>Natural Gas*</t>
  </si>
  <si>
    <t>CY2019 Total Annual Incremental Therm Savings</t>
  </si>
  <si>
    <r>
      <t>CY2019 Natural Gas Energy Savings by Measure – Nicor Gas</t>
    </r>
    <r>
      <rPr>
        <sz val="8"/>
        <color theme="1"/>
        <rFont val="Arial"/>
        <family val="2"/>
      </rPr>
      <t> </t>
    </r>
  </si>
  <si>
    <r>
      <t>CY2019 Natural Gas Energy Savings by Measure – Peoples Gas</t>
    </r>
    <r>
      <rPr>
        <sz val="8"/>
        <color theme="1"/>
        <rFont val="Arial"/>
        <family val="2"/>
      </rPr>
      <t> </t>
    </r>
  </si>
  <si>
    <r>
      <t>CY2019 Natural Gas Energy Savings by Measure – North Shore Gas</t>
    </r>
    <r>
      <rPr>
        <sz val="8"/>
        <color theme="1"/>
        <rFont val="Arial"/>
        <family val="2"/>
      </rPr>
      <t> </t>
    </r>
  </si>
  <si>
    <t>Ln Ft</t>
  </si>
  <si>
    <t xml:space="preserve">Each </t>
  </si>
  <si>
    <t>Total Resource Cost Savings Summary for Nicor Gas</t>
  </si>
  <si>
    <t>Total Resource Cost Savings Summary for Peoples Gas</t>
  </si>
  <si>
    <t>Total Resource Cost Savings Summary for North Shore Gas</t>
  </si>
  <si>
    <t>Use separate figures for gas utilities if needed for clarity</t>
  </si>
  <si>
    <t>Voltage Optimization</t>
  </si>
  <si>
    <t>Agricultural Energy Efficiency</t>
  </si>
  <si>
    <t>EnergySmart Grocery</t>
  </si>
  <si>
    <t>Industrial Systems Optimization</t>
  </si>
  <si>
    <t>Instant Discounts</t>
  </si>
  <si>
    <t>New Construction (Coordinated w/Nicor Gas &amp; PGL/NSG)</t>
  </si>
  <si>
    <t>Nonprofit Organizations</t>
  </si>
  <si>
    <t>Operational Savings / Facility Assessments</t>
  </si>
  <si>
    <t>Public Small Facilities (PSF)</t>
  </si>
  <si>
    <t>Remote Commissioning</t>
  </si>
  <si>
    <t>Retrocommissioning (Coordinated w/Nicor Gas &amp; PGL/NSG)</t>
  </si>
  <si>
    <t>Small Business (Private Sector)</t>
  </si>
  <si>
    <t>Small Business Kits</t>
  </si>
  <si>
    <t>Strategic Energy Management (Joint w/Nicor Gas &amp; PGL/NSG)</t>
  </si>
  <si>
    <t>Street Lighting</t>
  </si>
  <si>
    <t>Telecommunications and Optimization</t>
  </si>
  <si>
    <t>Appliance Rebates</t>
  </si>
  <si>
    <t>Elementary Education Kits (Joint w/Nicor Gas &amp; PGL/NSG)</t>
  </si>
  <si>
    <t>Fridge &amp; Freezer Recycling</t>
  </si>
  <si>
    <t>Heating &amp; Cooling (HVAC) Rebates</t>
  </si>
  <si>
    <t>Home Energy Assessments (Joint w/Nicor Gas &amp; PG/NSG)</t>
  </si>
  <si>
    <t>Home Energy Reports</t>
  </si>
  <si>
    <t>Lighting Discounts</t>
  </si>
  <si>
    <t>Multi-Family - Market Rate (Joint w/Nicor Gas &amp; PGL/NSG)</t>
  </si>
  <si>
    <t>Residential New Construction (Joint w/Nicor Gas &amp; PGL/NSG)</t>
  </si>
  <si>
    <t>Weatherization - Market Rate</t>
  </si>
  <si>
    <t>Affordable Housing New Construction (Joint w/Nicor Gas)</t>
  </si>
  <si>
    <t>Food Bank LED Distribution</t>
  </si>
  <si>
    <t>Lighting Discounts - Income Eligible</t>
  </si>
  <si>
    <t>Manufactured Homes Energy Efficiency</t>
  </si>
  <si>
    <t>Multi-family Retrofits (Joint w/Nicor Gas &amp; PGL/NSG)</t>
  </si>
  <si>
    <t>Public Housing Authorities (Joint w/Nicor Gas &amp; PGL/NSG)</t>
  </si>
  <si>
    <t>Single-family Retrofits (Joint w/Nicor Gas &amp; PGL/NSG)</t>
  </si>
  <si>
    <t>UIC ERC Low Income Kits</t>
  </si>
  <si>
    <t>Pilots</t>
  </si>
  <si>
    <t>Pilot - Residential</t>
  </si>
  <si>
    <t>Ductless Heat Pump &amp; Building Envelope</t>
  </si>
  <si>
    <t>Pilot - Income Eligible</t>
  </si>
  <si>
    <t>Income Eligible Program Design</t>
  </si>
  <si>
    <t>Savings for Income Eligible Seniors</t>
  </si>
  <si>
    <t>Demand Savings (kW)*</t>
  </si>
  <si>
    <t>Peak Demand Savings (kW)*</t>
  </si>
  <si>
    <t>Portfolio Gross Realization Rate</t>
  </si>
  <si>
    <t>Portfolio Net-to-Gross Ratio (NTG)</t>
  </si>
  <si>
    <t>Legacy Savings†</t>
  </si>
  <si>
    <t>Gas Savings Counted Toward Goal (kWh)‡</t>
  </si>
  <si>
    <t>Total Net Savings (Electric + Gas Savings Counted)</t>
  </si>
  <si>
    <t>CPAS Achieved as Percent of Goal</t>
  </si>
  <si>
    <t>Applicable Annual Incremental Goal (AAIG)</t>
  </si>
  <si>
    <t>Applicable Annual Incremental Savings Achieved‡§</t>
  </si>
  <si>
    <t>AAIG Achieved as Percent of Goal</t>
  </si>
  <si>
    <t>Total Annual Savings by Sector</t>
  </si>
  <si>
    <t>Savings Type</t>
  </si>
  <si>
    <t>Portfolio</t>
  </si>
  <si>
    <t>Energy (kWh)</t>
  </si>
  <si>
    <t>Demand (kW)</t>
  </si>
  <si>
    <t>Peak Demand (kW)</t>
  </si>
  <si>
    <t>Income Eligible Gas (Therms)</t>
  </si>
  <si>
    <t>All Other Gas (Therms)</t>
  </si>
  <si>
    <t>Income Eligible Gas (kWh Equivalent)†</t>
  </si>
  <si>
    <t>All Other Gas (kWh Equivalent)‡</t>
  </si>
  <si>
    <t>Lifetime Net Savings (Therms)*</t>
  </si>
  <si>
    <t>CY2019 Portfolio Total Electric Contribution to CPAS</t>
  </si>
  <si>
    <t>Portfolio Total Electric CPAS</t>
  </si>
  <si>
    <t>Historic Portfolio Incremental Expiring Electric Savings‡§</t>
  </si>
  <si>
    <t>Portfolio Total Incremental Expiring Electric Savings||</t>
  </si>
  <si>
    <t>CY2019 Portfolio Total Gas Contribution to CPAS (Therms)</t>
  </si>
  <si>
    <t>CY2019 Portfolio Total Gas Contribution to CPAS (kWh Equivalent)‡</t>
  </si>
  <si>
    <t>Historic Portfolio Total Gas Contribution to CPAS (kWh Equivalent)§</t>
  </si>
  <si>
    <t>Gas CPAS that can be counted toward goal</t>
  </si>
  <si>
    <t>Historic Portfolio Total Contribution to CPAS‡</t>
  </si>
  <si>
    <t>CY2019 Portfolio Incremental Expiring Savings§</t>
  </si>
  <si>
    <t>Historic Portfolio Incremental Expiring Savings‡§</t>
  </si>
  <si>
    <t>Counted Measures (EUL)</t>
  </si>
  <si>
    <t>Income Eligible (All)</t>
  </si>
  <si>
    <t>CPAS Total = Electric + Gas Counted + Legacy Savings</t>
  </si>
  <si>
    <t>CY2019 Portfolio Total Contribution to CPAS (kWh)</t>
  </si>
  <si>
    <t>Legacy Incremental Expiring Savings</t>
  </si>
  <si>
    <t>Portfolio Total CPAS (kWh)</t>
  </si>
  <si>
    <t>Portfolio Grand Total Incremental Expiring Savings§</t>
  </si>
  <si>
    <t>CY2018</t>
  </si>
  <si>
    <t>CY2019</t>
  </si>
  <si>
    <t>ComEd Baseline - 2014-2016 Average Annual Sales Less Exempt Customers (MWh)</t>
  </si>
  <si>
    <t>Current Year (2018) CPAS Goal (MWh)</t>
  </si>
  <si>
    <t>Current Year (2018) CPAS Goal (kWh)</t>
  </si>
  <si>
    <t>Previous Year CPAS Goal (MWh)</t>
  </si>
  <si>
    <t>Previous Year CPAS Goal (kWh)</t>
  </si>
  <si>
    <t>Legacy Savings</t>
  </si>
  <si>
    <t>Legacy Incremental savings</t>
  </si>
  <si>
    <t xml:space="preserve">Applicable Annual Incremental Goal (AAIG), MWh </t>
  </si>
  <si>
    <t xml:space="preserve">Applicable Annual Incremental Goal (AAIG), kWh </t>
  </si>
  <si>
    <t>CPAS Goal Eligible for claiming gas savings (10% AAIG), MWh</t>
  </si>
  <si>
    <t>CPAS Goal Eligible for claiming gas savings (10% AAIG), kWh</t>
  </si>
  <si>
    <t>CPAS Goal Eligible for claiming gas savings, Therms</t>
  </si>
  <si>
    <t>CY2018 Verified Program Total Gas CPAS (Therms)</t>
  </si>
  <si>
    <t>Grand Total Net Savings (Plus Legacy &amp; Historic Savings)</t>
  </si>
  <si>
    <t>Program WAML</t>
  </si>
  <si>
    <t>Weighted Average Measure Life (WAML)</t>
  </si>
  <si>
    <t>First Year Verified Gross Savings (kWh)</t>
  </si>
  <si>
    <t>WAML</t>
  </si>
  <si>
    <t>Lifetime Savings (Gross kWh)</t>
  </si>
  <si>
    <t>Subtotal</t>
  </si>
  <si>
    <t>Grand Total (exclude VO)</t>
  </si>
  <si>
    <t>Total Including VO</t>
  </si>
  <si>
    <t>Ex Ante Gross Savings (kW)</t>
  </si>
  <si>
    <t>Verified Gross Savings (kW)</t>
  </si>
  <si>
    <t>Verified Net Savings (kW)</t>
  </si>
  <si>
    <t>Perc</t>
  </si>
  <si>
    <t>Comparing Savings with Plan Goals</t>
  </si>
  <si>
    <t>Verified Net Electric Savings (kWh)</t>
  </si>
  <si>
    <t>Implementation Plan Savings Goal (kWh)</t>
  </si>
  <si>
    <t>Verified Net over Original Plan</t>
  </si>
  <si>
    <t>Verified Net over Implementation Plan</t>
  </si>
  <si>
    <t>Lighting Carryover</t>
  </si>
  <si>
    <t>Therm Conversion</t>
  </si>
  <si>
    <t>2019 Original Plan Savings Goal (kWh)</t>
  </si>
  <si>
    <t>Energy Savings by End Use</t>
  </si>
  <si>
    <t>Consumer Electronics</t>
  </si>
  <si>
    <t>Shell</t>
  </si>
  <si>
    <t>Peak Demand Savings by End Use</t>
  </si>
  <si>
    <t>Percent Impact</t>
  </si>
  <si>
    <t>Business Subtotal</t>
  </si>
  <si>
    <t>Residential Subtotal</t>
  </si>
  <si>
    <t>Income Eligible Subtotal</t>
  </si>
  <si>
    <t>Pilot Subtotal</t>
  </si>
  <si>
    <t>All (Votalge Optimization) Subtotal</t>
  </si>
  <si>
    <t>Net Peak Demand Savings by End-use Type</t>
  </si>
  <si>
    <t>Energy Savings by Measure Category and Sector – Electric Only</t>
  </si>
  <si>
    <t>First Year Annual Energy Savings (kWh) - Gross</t>
  </si>
  <si>
    <t>First Year Peak Demand Savings (kW) - Gross</t>
  </si>
  <si>
    <t>First Year Annual Energy Savings (kWh) - Net</t>
  </si>
  <si>
    <t>First Year Peak Demand Savings (kW) - Net</t>
  </si>
  <si>
    <t>Lifetime Savings (kWh) - Net *</t>
  </si>
  <si>
    <t>First Year Cost per First year Net Annual Savings</t>
  </si>
  <si>
    <t>First Year Cost per Net Lifetime Savings</t>
  </si>
  <si>
    <t>Program Costs</t>
  </si>
  <si>
    <t>Units #</t>
  </si>
  <si>
    <t>Units Definition</t>
  </si>
  <si>
    <t>Weighted Average Measure Life</t>
  </si>
  <si>
    <t xml:space="preserve">‡ The EUL for this measure varies over time. </t>
  </si>
  <si>
    <t>ComEd CY2019 Program</t>
  </si>
  <si>
    <t>High Impact Measure</t>
  </si>
  <si>
    <t>First year kWh Savings (Verified Gross)</t>
  </si>
  <si>
    <t>Lifetime Gross kWh (Verified)</t>
  </si>
  <si>
    <t>Percent kWh</t>
  </si>
  <si>
    <t>Cumulative Percent</t>
  </si>
  <si>
    <t>LED Lamps</t>
  </si>
  <si>
    <t>Other Non-lighting</t>
  </si>
  <si>
    <t>Programmable/Reprogrammable Thermostat</t>
  </si>
  <si>
    <t>Compressor system</t>
  </si>
  <si>
    <t>Occupancy Sensor &amp; Other Controls</t>
  </si>
  <si>
    <t>Carryover Lighting</t>
  </si>
  <si>
    <t>EC Motor for Cooler or Freezer</t>
  </si>
  <si>
    <t>Kitchen Fan or Economizer with DCV</t>
  </si>
  <si>
    <t>Other Lighting</t>
  </si>
  <si>
    <t>Anti-Sweat Heater Controls for Glass Door Cooler or Refrigerator</t>
  </si>
  <si>
    <t>LED  Exit Signs, Channels &amp; Traffic Signal</t>
  </si>
  <si>
    <t>Room &amp; Central Air Conditioner</t>
  </si>
  <si>
    <t>HVAC Control System &amp; Maintenance</t>
  </si>
  <si>
    <t>Commercial Refrigeration</t>
  </si>
  <si>
    <t>Advanced Power Strips Tier 1</t>
  </si>
  <si>
    <t>High-Efficiency Air Nozzles</t>
  </si>
  <si>
    <t>Strip Curtains for Cooler or Freezer</t>
  </si>
  <si>
    <t>No-Loss Condensate Drains</t>
  </si>
  <si>
    <t>Auto Closer for Walk-in Cooler or Freezer</t>
  </si>
  <si>
    <t>Beverage, Snack and Cooler Machine Controls</t>
  </si>
  <si>
    <t>High Efficiency Pre-Rinse Spray Valve</t>
  </si>
  <si>
    <t>Delamp Lights</t>
  </si>
  <si>
    <t>Night Covers</t>
  </si>
  <si>
    <t>Exhaust Fan Hour Reduction</t>
  </si>
  <si>
    <t>Induction and MH Fixtures</t>
  </si>
  <si>
    <t>Refrigerator</t>
  </si>
  <si>
    <t>Low Flow Showerhead</t>
  </si>
  <si>
    <t>Water Heater Temperature Setback</t>
  </si>
  <si>
    <t>ENERGY STAR Solid or Glass Door Refrigerator or Freezer</t>
  </si>
  <si>
    <t>Weather Stripping</t>
  </si>
  <si>
    <t>Cool Roof</t>
  </si>
  <si>
    <t>Attic/Wall/Basement /Floor/Foundation Insulation</t>
  </si>
  <si>
    <t>Efficient Refrigerated CA Dryer</t>
  </si>
  <si>
    <t>Advanced Thermostat</t>
  </si>
  <si>
    <t>Air Purifier</t>
  </si>
  <si>
    <t>Freezer</t>
  </si>
  <si>
    <t>Heat Pumps (ASHP, Ductless HP, GSHP, Others)</t>
  </si>
  <si>
    <t>Clothes Washer</t>
  </si>
  <si>
    <t>Dehumidifier</t>
  </si>
  <si>
    <t>Air Sealing</t>
  </si>
  <si>
    <t>Whole Building</t>
  </si>
  <si>
    <t>Clothes Dryer</t>
  </si>
  <si>
    <t>Duct Sealing</t>
  </si>
  <si>
    <t>Shower Timer</t>
  </si>
  <si>
    <t>Bathroom Exhaust Fan</t>
  </si>
  <si>
    <t>Water Cooler</t>
  </si>
  <si>
    <t>Vending Miser</t>
  </si>
  <si>
    <t>PTAC/PTHP</t>
  </si>
  <si>
    <t>Water Heater Wrap</t>
  </si>
  <si>
    <t>Charles Ampong</t>
  </si>
  <si>
    <t>Created an updated CY2019 summary report template</t>
  </si>
  <si>
    <t>† Estimated by multiplying statutory 2019 CPAS Legacy Savings percent (5.2%) by ComEd Baseline - 2014-2016 Average Annual Sales Less Exempt Customers MWh value of 78,600,740.</t>
  </si>
  <si>
    <t>* WAML is the weighted average measure life across all measures and savings in the program.</t>
  </si>
  <si>
    <t>† A deemed value. Source: is to be found on the IL SAG web site here: https://www.ilsag.info/ntg_2019.</t>
  </si>
  <si>
    <t>‡ Lifetime savings are the sum of CPAS savings through the EUL.</t>
  </si>
  <si>
    <t>§ Historical savings go back to CY2018</t>
  </si>
  <si>
    <r>
      <t>†§ Incremental expiring savings are equal to CPAS Y</t>
    </r>
    <r>
      <rPr>
        <vertAlign val="subscript"/>
        <sz val="9"/>
        <color theme="1"/>
        <rFont val="Arial Narrow"/>
        <family val="2"/>
      </rPr>
      <t>n-1</t>
    </r>
    <r>
      <rPr>
        <sz val="9"/>
        <color theme="1"/>
        <rFont val="Arial Narrow"/>
        <family val="2"/>
      </rPr>
      <t xml:space="preserve"> - CPAS Y</t>
    </r>
    <r>
      <rPr>
        <vertAlign val="subscript"/>
        <sz val="9"/>
        <color theme="1"/>
        <rFont val="Arial Narrow"/>
        <family val="2"/>
      </rPr>
      <t>n</t>
    </r>
  </si>
  <si>
    <r>
      <t>‡§ Historic incremental expiring savings are equal to Historic CPAS Y</t>
    </r>
    <r>
      <rPr>
        <vertAlign val="subscript"/>
        <sz val="8"/>
        <color rgb="FF000000"/>
        <rFont val="Arial"/>
        <family val="2"/>
      </rPr>
      <t>n-1</t>
    </r>
    <r>
      <rPr>
        <sz val="8"/>
        <color rgb="FF000000"/>
        <rFont val="Arial"/>
        <family val="2"/>
      </rPr>
      <t xml:space="preserve"> – Historic CPAS Y</t>
    </r>
    <r>
      <rPr>
        <vertAlign val="subscript"/>
        <sz val="8"/>
        <color rgb="FF000000"/>
        <rFont val="Arial"/>
        <family val="2"/>
      </rPr>
      <t>n</t>
    </r>
  </si>
  <si>
    <t xml:space="preserve">|| Portfolio total incremental expiring savings is equal to current year total incremental expiring savings plus historic total incremental expiring savings. </t>
  </si>
  <si>
    <t>Source: Evaluation team analysis</t>
  </si>
  <si>
    <t>Note: The green highlighted cell shows program total first year gas savings in kWh equivalents. The gray cells are blank, indicating no values or do not contribute to calculating CPAS in CY2019.</t>
  </si>
  <si>
    <t>* A deemed value. Source: is to be found on the IL SAG web site here: https://www.ilsag.info/ntg_2019.</t>
  </si>
  <si>
    <t>† Lifetime savings are the sum of CPAS savings through the EUL.</t>
  </si>
  <si>
    <t>‡ kWh equivalent savings are calculated by multiplying therm savings by 29.31.</t>
  </si>
  <si>
    <r>
      <t>|| Incremental expiring savings are equal to CPAS Yn-1 - CPAS Y</t>
    </r>
    <r>
      <rPr>
        <vertAlign val="subscript"/>
        <sz val="9"/>
        <color theme="1"/>
        <rFont val="Arial Narrow"/>
        <family val="2"/>
      </rPr>
      <t>n</t>
    </r>
    <r>
      <rPr>
        <sz val="9"/>
        <color theme="1"/>
        <rFont val="Arial Narrow"/>
        <family val="2"/>
      </rPr>
      <t>.</t>
    </r>
  </si>
  <si>
    <t>* Lifetime savings are the sum of CPAS savings through the EUL.</t>
  </si>
  <si>
    <r>
      <t>†</t>
    </r>
    <r>
      <rPr>
        <sz val="9"/>
        <color theme="1"/>
        <rFont val="Arial Narrow"/>
        <family val="2"/>
      </rPr>
      <t xml:space="preserve"> Income Eligible kWh equivalent savings are calculated by multiplying therm savings by 29.31.</t>
    </r>
  </si>
  <si>
    <t>‡ All others kWh equivalent savings are calculated by multiplying therm savings by 29.31.</t>
  </si>
  <si>
    <t>§ Portfolio kWh equivalent savings are calculated by multiplying therm savings by 29.31.</t>
  </si>
  <si>
    <t>‡§ Historic savings go back to CY2018.</t>
  </si>
  <si>
    <t>Note: The green highlighted cell shows program total first year electric savings (including direct electric savings and those converted from gas). The gray cells are blank, indicating no values or do not contribute to calculating CPAS in CY2019.</t>
  </si>
  <si>
    <r>
      <t xml:space="preserve">†§ Historic incremental expiring savings are equal to </t>
    </r>
    <r>
      <rPr>
        <sz val="8"/>
        <color rgb="FF000000"/>
        <rFont val="Arial"/>
        <family val="2"/>
      </rPr>
      <t>Historic CPAS Y</t>
    </r>
    <r>
      <rPr>
        <vertAlign val="subscript"/>
        <sz val="8"/>
        <color rgb="FF000000"/>
        <rFont val="Arial"/>
        <family val="2"/>
      </rPr>
      <t>n-1</t>
    </r>
    <r>
      <rPr>
        <sz val="8"/>
        <color rgb="FF000000"/>
        <rFont val="Arial"/>
        <family val="2"/>
      </rPr>
      <t xml:space="preserve"> – Historic CPAS Y</t>
    </r>
    <r>
      <rPr>
        <vertAlign val="subscript"/>
        <sz val="8"/>
        <color rgb="FF000000"/>
        <rFont val="Arial"/>
        <family val="2"/>
      </rPr>
      <t>n</t>
    </r>
  </si>
  <si>
    <t xml:space="preserve">‡§ Portfolio total incremental expiring savings is equal to current year total incremental expiring savings plus historic total incremental expiring savings. </t>
  </si>
  <si>
    <t>|| AAIG is equal to CPAS Yn - CPAS Yn-1.</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</si>
  <si>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</si>
  <si>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</si>
  <si>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</si>
  <si>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</si>
  <si>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</si>
  <si>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</si>
  <si>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</si>
  <si>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</si>
  <si>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</si>
  <si>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</si>
  <si>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</si>
  <si>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</si>
  <si>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</si>
  <si>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</si>
  <si>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</si>
  <si>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</si>
  <si>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</si>
  <si>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</si>
  <si>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</si>
  <si>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</si>
  <si>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</si>
  <si>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</si>
  <si>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</si>
  <si>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</si>
  <si>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</si>
  <si>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</si>
  <si>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</si>
  <si>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</si>
  <si>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</si>
  <si>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</si>
  <si>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</si>
  <si>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</si>
  <si>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</si>
  <si>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table_name</t>
  </si>
  <si>
    <t>file_name</t>
  </si>
  <si>
    <t>measure_standard</t>
  </si>
  <si>
    <t>multiplier</t>
  </si>
  <si>
    <t>Attic Insulation</t>
  </si>
  <si>
    <t>Wall Insulation</t>
  </si>
  <si>
    <t>Gas High Efficiency Boiler - ER</t>
  </si>
  <si>
    <t>Basement Sidewall Insulation</t>
  </si>
  <si>
    <t>Floor Insulation</t>
  </si>
  <si>
    <t>Gas High Efficiency Furnace - ER</t>
  </si>
  <si>
    <t>Gas High Efficiency Furnace - TOS</t>
  </si>
  <si>
    <t>Custom - Air Sealing</t>
  </si>
  <si>
    <t>HW Pipe Insulation</t>
  </si>
  <si>
    <t>Gas Water Heater - ER</t>
  </si>
  <si>
    <t>Smart Thermostat</t>
  </si>
  <si>
    <t>Low Flow Faucet Aerator - Bathroom</t>
  </si>
  <si>
    <t>Low Flow Faucet Aerator - Kitchen</t>
  </si>
  <si>
    <t>Note: The savings in this table includes secondary electric energy (kWh) savings from water supply and wastewater treatment plants for measures claimed by ComEd.</t>
  </si>
  <si>
    <t>Verified Gross Realization Rate (RRwater)</t>
  </si>
  <si>
    <t>Agriculture</t>
  </si>
  <si>
    <t>Business Grocery</t>
  </si>
  <si>
    <t>Business Instant Discounts</t>
  </si>
  <si>
    <t>Business Telecomm</t>
  </si>
  <si>
    <t>Facility Assessments</t>
  </si>
  <si>
    <t>Incentives - Custom</t>
  </si>
  <si>
    <t>Incentives - Standard</t>
  </si>
  <si>
    <t>Industrial Systems</t>
  </si>
  <si>
    <t>Nonprofit Retrofits</t>
  </si>
  <si>
    <t>Non-residential New Construction (Coordinated w/Nicor Gas &amp; PGL/NSG)</t>
  </si>
  <si>
    <t>Small Business - Private</t>
  </si>
  <si>
    <t>Small Business - Public</t>
  </si>
  <si>
    <t>Virtual Commissioning</t>
  </si>
  <si>
    <t>RetroCommissioning (Coordinated w/Nicor Gas &amp; PGL/NSG)</t>
  </si>
  <si>
    <t>Food Bank-LED Distribution</t>
  </si>
  <si>
    <t>Lighting Discounts - IE [Combined with Appliance Rebates - IE]</t>
  </si>
  <si>
    <t>Manufactured Housing Retrofit</t>
  </si>
  <si>
    <t>Multi-Family Retrofits - IE (Joint w/Nicor Gas &amp; PGL/NSG)</t>
  </si>
  <si>
    <t>Multi-Family Retrofits - IHWAP (Joint w/Nicor Gas &amp; PGL/NSG)</t>
  </si>
  <si>
    <t>Single-Family Retrofits - CBA (Joint w/Nicor Gas &amp; PGL/NSG)</t>
  </si>
  <si>
    <t>Single-Family Retrofits - IHWAP (Joint w/Nicor Gas &amp; PGL/NSG)</t>
  </si>
  <si>
    <t>Public Housing Retrofits (Joint w/Nicor Gas &amp; PGL/NSG)</t>
  </si>
  <si>
    <t>UIC-ERC Income Eligible Kits</t>
  </si>
  <si>
    <t xml:space="preserve">IE Program Design Pilot </t>
  </si>
  <si>
    <t>IE Senior Design Pilot</t>
  </si>
  <si>
    <t>Ductless Heat Pump and Building Envelope Pilot</t>
  </si>
  <si>
    <t>Multi-Family Assessments (Joint w/Nicor Gas &amp; PGL/NSG)</t>
  </si>
  <si>
    <t>Residential Behavior</t>
  </si>
  <si>
    <t xml:space="preserve">Lighting Discounts </t>
  </si>
  <si>
    <t xml:space="preserve">Weatherization </t>
  </si>
  <si>
    <t xml:space="preserve">Residential HVAC </t>
  </si>
  <si>
    <t>Single-Family Assessment (Joint w/Nicor Gas &amp; PG/NSG)</t>
  </si>
  <si>
    <t>Non-Residential New Construction</t>
  </si>
  <si>
    <t>RetroCommissioning</t>
  </si>
  <si>
    <t>Multi-Family - Market Rate (Joint w/Nicor Gas &amp; PG/NSG)</t>
  </si>
  <si>
    <t>Affordable Housing New Construction</t>
  </si>
  <si>
    <t>Appliance Rebates - IE</t>
  </si>
  <si>
    <t>Public Housing Energy Savings</t>
  </si>
  <si>
    <t>IE Program Design Pilot</t>
  </si>
  <si>
    <t>Building Energy Management System (15), Energy Recovery Ventilator (15), Guest Room Energy Management System (15)</t>
  </si>
  <si>
    <t>Clothes Washer (14), Advanced Thermostat (11)</t>
  </si>
  <si>
    <t>Air Sealing (20), Insulation:  Attic (20), Insulation:  Band Joist (20), Insulation:  Crawl Space (20), Insulation:  Dense Pack (20), Insulation:  Foundation (20), Insulation:  Injection Foam (20), Gas Pipe Insulation (15)</t>
  </si>
  <si>
    <t>Strategic Energy Management</t>
  </si>
  <si>
    <t>Lighting Discount</t>
  </si>
  <si>
    <t>Single-Family Assessment</t>
  </si>
  <si>
    <t>Residential HVAC</t>
  </si>
  <si>
    <t>Elementary Education</t>
  </si>
  <si>
    <t>Weatherization</t>
  </si>
  <si>
    <t>Residential New Construction</t>
  </si>
  <si>
    <t>Lighting Discounts - IE</t>
  </si>
  <si>
    <t>Multi Family Retrofits - IE</t>
  </si>
  <si>
    <t>Single-Family Retrofits - IE</t>
  </si>
  <si>
    <t>Single-Family Retrofits - IE (IHWAP)</t>
  </si>
  <si>
    <t>Multi Family Retrofits - IE (IHWAP)</t>
  </si>
  <si>
    <t>Lifetime Net Savings (kWh)</t>
  </si>
  <si>
    <t>Appliance</t>
  </si>
  <si>
    <t>Advanced Power Strip - Tier 1</t>
  </si>
  <si>
    <t>Table 4_1 CPAS Electric</t>
  </si>
  <si>
    <t>Room Air Conditioners</t>
  </si>
  <si>
    <t>Refrigerator &amp; Freezer</t>
  </si>
  <si>
    <t>Room AC</t>
  </si>
  <si>
    <t>Miscellaneous</t>
  </si>
  <si>
    <t>Pool Pump</t>
  </si>
  <si>
    <t>LED Lighting:  Interior</t>
  </si>
  <si>
    <t>LED Lighting:  Exterior</t>
  </si>
  <si>
    <t>LED Lighting:  Case</t>
  </si>
  <si>
    <t>VFD for Condenser Fans</t>
  </si>
  <si>
    <t>Variable Speed Drive</t>
  </si>
  <si>
    <t>EC Motor</t>
  </si>
  <si>
    <t>Evaporator Fan Control</t>
  </si>
  <si>
    <t>Anti-Sweat Heater Controls</t>
  </si>
  <si>
    <t>Strip Curtains</t>
  </si>
  <si>
    <t>Q-Sync Motors</t>
  </si>
  <si>
    <t>Q-Sync Motors for Reach-in Coolers/Freezers</t>
  </si>
  <si>
    <t>Automatic Door Closer</t>
  </si>
  <si>
    <t>Lighting Controls</t>
  </si>
  <si>
    <t>Occupancy Sensors</t>
  </si>
  <si>
    <t>Telecom</t>
  </si>
  <si>
    <t>Network Combing</t>
  </si>
  <si>
    <t>OA Management</t>
  </si>
  <si>
    <t>UPS</t>
  </si>
  <si>
    <t>Lighting Fixtures</t>
  </si>
  <si>
    <t>Lighting Custom</t>
  </si>
  <si>
    <t>HVAC System Controls</t>
  </si>
  <si>
    <t>Manual Light Controls</t>
  </si>
  <si>
    <t>Heater Control</t>
  </si>
  <si>
    <t>Server Closest HVAC Setpoint</t>
  </si>
  <si>
    <t>Air Compressor</t>
  </si>
  <si>
    <t>Reduced compressor pressure</t>
  </si>
  <si>
    <t>Plug Load</t>
  </si>
  <si>
    <t>Computer power controls</t>
  </si>
  <si>
    <t>Disable unneeded Equipment</t>
  </si>
  <si>
    <t>Photocell Repair</t>
  </si>
  <si>
    <t>Turn Off TV</t>
  </si>
  <si>
    <t>HVAC Maintenance</t>
  </si>
  <si>
    <t>Ensure Closed Doors</t>
  </si>
  <si>
    <t>Compressor Air Leaks</t>
  </si>
  <si>
    <t>Compressed Air Leak Repair</t>
  </si>
  <si>
    <t>Manual On/Off Process Controls</t>
  </si>
  <si>
    <t>Manual Compressor Off</t>
  </si>
  <si>
    <t>Process Equipment Maintenance</t>
  </si>
  <si>
    <t>Process Equipment Setpoints</t>
  </si>
  <si>
    <t>Manual HVAC Temp Adjustments</t>
  </si>
  <si>
    <t>Linear Fluorescent - Delamping</t>
  </si>
  <si>
    <t>Refrigerators - Recycled</t>
  </si>
  <si>
    <t>Feezer &amp; Refrigerators - Recycled</t>
  </si>
  <si>
    <t>Freezers - Recycled</t>
  </si>
  <si>
    <t>Room ACs - Recycled</t>
  </si>
  <si>
    <t>Dehumidifiers - Recycled</t>
  </si>
  <si>
    <t>Small Refrigerators - Recycled</t>
  </si>
  <si>
    <t>9W LED</t>
  </si>
  <si>
    <t>4.5W Candelabra LED</t>
  </si>
  <si>
    <t>PY9 &amp; CY2018 Carryover</t>
  </si>
  <si>
    <t>LED Specialty Lamp - Interior</t>
  </si>
  <si>
    <t>LED Omnidirectional Bulb - Interior</t>
  </si>
  <si>
    <t>LED Specialty Lamp - Exterior</t>
  </si>
  <si>
    <t>LED Omnidirectional Bulb - Exterior</t>
  </si>
  <si>
    <t>Programmable Thermostat - Reprogram</t>
  </si>
  <si>
    <t>Programmable Thermostat</t>
  </si>
  <si>
    <t>Kitchen &amp; Bathroom Faucet Aerator</t>
  </si>
  <si>
    <t>Advanced Thermostat - IE Pilot</t>
  </si>
  <si>
    <t>Insulation:  Attic</t>
  </si>
  <si>
    <t>Insulation:  Band Joist</t>
  </si>
  <si>
    <t>Insulation:  Crawl Space</t>
  </si>
  <si>
    <t>Insulation:  Dense Pack</t>
  </si>
  <si>
    <t>Insulation:  Foundation</t>
  </si>
  <si>
    <t>Insulation:  Injection Foam</t>
  </si>
  <si>
    <t>Bathroom Fan</t>
  </si>
  <si>
    <t>Water</t>
  </si>
  <si>
    <t>Gas Pipe Insulation</t>
  </si>
  <si>
    <t>LED:  Exterior</t>
  </si>
  <si>
    <t>LED:  Interior Omnidirectional</t>
  </si>
  <si>
    <t>LED:  Interior Specialty</t>
  </si>
  <si>
    <t>Bathroom Aerator</t>
  </si>
  <si>
    <t>Kitchen Aerator</t>
  </si>
  <si>
    <t>Showerhead</t>
  </si>
  <si>
    <t>Linear Fluorescents</t>
  </si>
  <si>
    <t>Process Cooling</t>
  </si>
  <si>
    <t>Waste Water Treatment</t>
  </si>
  <si>
    <t>Motors/Fans/Pumps</t>
  </si>
  <si>
    <t>Geothermal</t>
  </si>
  <si>
    <t>Building Energy Management System</t>
  </si>
  <si>
    <t>EMS &amp; BAS</t>
  </si>
  <si>
    <t>Data Center</t>
  </si>
  <si>
    <t>Co-Location: New Construction</t>
  </si>
  <si>
    <t>Co-Location: Retrofit</t>
  </si>
  <si>
    <t>Non-Co-Location</t>
  </si>
  <si>
    <t>Added compressor storage on load/no load systems</t>
  </si>
  <si>
    <t>Air Compressor(s) with Integrated VSD &lt;=200 HP</t>
  </si>
  <si>
    <t>Compressed Air Dryer</t>
  </si>
  <si>
    <t>Heated Blower Purge Desiccant Compressed Air Dryer</t>
  </si>
  <si>
    <t>Low Pressure Drop Filters</t>
  </si>
  <si>
    <t>VSD Retrofit on Existing Air Compressor &lt;=200 HP</t>
  </si>
  <si>
    <t>Electric Combination Oven</t>
  </si>
  <si>
    <t>ENERGY STAR Convection Oven</t>
  </si>
  <si>
    <t>ENERGY STAR Electric Vat Fryer</t>
  </si>
  <si>
    <t>ENERGY STAR Freezer or Refrigerator</t>
  </si>
  <si>
    <t>ENERGY STAR Hot Food Holding Cabinet</t>
  </si>
  <si>
    <t>ENERGY STAR Ice Makers</t>
  </si>
  <si>
    <t>Kitchen Demand Ventilation Controls</t>
  </si>
  <si>
    <t>Air-Cooled Chiller</t>
  </si>
  <si>
    <t>Air-Side Economizer</t>
  </si>
  <si>
    <t>Chilled Water Reset Controls</t>
  </si>
  <si>
    <t>Demand Controlled Ventilation: Conditioned Space</t>
  </si>
  <si>
    <t>Demand Controlled Ventilation: Parking Garage (Enclosed)</t>
  </si>
  <si>
    <t>Electronically Commutated Motor (ECM) on Fan-Powered Box</t>
  </si>
  <si>
    <t>Energy Recovery Ventilator</t>
  </si>
  <si>
    <t>Guest Room Energy Management System</t>
  </si>
  <si>
    <t>High Efficiency Pumps and Pumping Efficiency Improvements (Retrofits)</t>
  </si>
  <si>
    <t>Packaged Rooftop Unit Advanced Controls Retrofit</t>
  </si>
  <si>
    <t>Restroom Exhaust Fan Occupancy Sensor</t>
  </si>
  <si>
    <t>Rooftop Unit</t>
  </si>
  <si>
    <t>SEHA Tier 1 Room Air Conditioner</t>
  </si>
  <si>
    <t>VSD on HVAC Fan or Pump &lt;= 200 HP</t>
  </si>
  <si>
    <t>Water-Cooled Chiller</t>
  </si>
  <si>
    <t>Wireless Pneumatic Thermostat</t>
  </si>
  <si>
    <t>All Electric Injection Molding Machine</t>
  </si>
  <si>
    <t>Conversion of DC drives in Plastic Extruders to AC drives</t>
  </si>
  <si>
    <t>Hybrid Injection Molding Machine</t>
  </si>
  <si>
    <t>Low Pressure Drop HEPA Filters</t>
  </si>
  <si>
    <t>Low Pressure Drop High Efficiency (Non-HEPA) Air Filters</t>
  </si>
  <si>
    <t>Daylighting Controls</t>
  </si>
  <si>
    <t>Exterior LED Channel Sign</t>
  </si>
  <si>
    <t>Indoor LED Channel Sign</t>
  </si>
  <si>
    <t>Indoor LED Fixtures and Retrofits</t>
  </si>
  <si>
    <t>Indoor Networked Lighting Control System</t>
  </si>
  <si>
    <t>Indoor Networked Lighting Measures</t>
  </si>
  <si>
    <t>LED Traffic Signal</t>
  </si>
  <si>
    <t>Networked Lighting M&amp;V</t>
  </si>
  <si>
    <t>Occupancy Sensors Plus Daylighting Controls</t>
  </si>
  <si>
    <t>Outdoor &amp; Garage - LED Fixtures and Retrofits</t>
  </si>
  <si>
    <t>Outdoor &amp; Garage - LED Retrofits</t>
  </si>
  <si>
    <t>Outdoor &amp; Garage - Occupancy Sensors</t>
  </si>
  <si>
    <t>Outdoor &amp; Garage - Time Clocks for Lighting</t>
  </si>
  <si>
    <t>Outdoor Advanced Lighting M&amp;V</t>
  </si>
  <si>
    <t>Outdoor Networked Lighting Control System</t>
  </si>
  <si>
    <t>Outdoor Networked Lighting System</t>
  </si>
  <si>
    <t>Photocells</t>
  </si>
  <si>
    <t>Photocells Plus Time Clocks</t>
  </si>
  <si>
    <t>Plug-Load Occupancy Sensors</t>
  </si>
  <si>
    <t>Retrofit of Existing Indoor Fixtures to LED</t>
  </si>
  <si>
    <t>Time Clocks for Lighting</t>
  </si>
  <si>
    <t>Vacancy Sensors</t>
  </si>
  <si>
    <t>Automatic High Speed Doors</t>
  </si>
  <si>
    <t>Beverage Machine Controls</t>
  </si>
  <si>
    <t>Cooler Display Cases with Doors</t>
  </si>
  <si>
    <t>EC Motor with Evaporator Fan Controls for Walk-in Cooler or Freezer</t>
  </si>
  <si>
    <t>Efficient Refrigeration Condenser</t>
  </si>
  <si>
    <t>Freezer Display Cases with Doors</t>
  </si>
  <si>
    <t>LED Refrigerated Display Case Lighting for Open and Closed Cases</t>
  </si>
  <si>
    <t>Refrigeration Electronically Commutated Motors</t>
  </si>
  <si>
    <t>Snack Machine Controls</t>
  </si>
  <si>
    <t>Special Doors with Low/No Anti-Sweat Heaters (ASH)</t>
  </si>
  <si>
    <t>VSD on HVAC Chiller</t>
  </si>
  <si>
    <t>VSD on Pool Pump</t>
  </si>
  <si>
    <t>Retrocomissioning</t>
  </si>
  <si>
    <t>RetroCommisioning</t>
  </si>
  <si>
    <t>High Efficiency Air Nozzles</t>
  </si>
  <si>
    <t>Industrial Refrigeration</t>
  </si>
  <si>
    <t>No Loss Drains</t>
  </si>
  <si>
    <t>Power Electronics</t>
  </si>
  <si>
    <t>Battery Chargers</t>
  </si>
  <si>
    <t>LED Exit Signs</t>
  </si>
  <si>
    <t>LED HID</t>
  </si>
  <si>
    <t>TLEDs</t>
  </si>
  <si>
    <t>Carryover LED Fixtures (PY9) - NonRes</t>
  </si>
  <si>
    <t>Carryover LED Fixtures (PY9) - Res</t>
  </si>
  <si>
    <t>Carryover LED Lamps (PY9) - NonRes</t>
  </si>
  <si>
    <t>Carryover LED Lamps (PY9) - Res</t>
  </si>
  <si>
    <t>Carryover Linear Fluorescents (PY9) - Res</t>
  </si>
  <si>
    <t>Carryover LED Fixtures (PY9 False Transactions Carryover) - NonRes</t>
  </si>
  <si>
    <t>Carryover LED Fixtures (PY9 False Transactions Carryover) - Res</t>
  </si>
  <si>
    <t>Carryover LED Lamps (PY9 False Transactions Carryover) - NonRes</t>
  </si>
  <si>
    <t>Carryover LED Lamps (PY9 False Transactions Carryover) - Res</t>
  </si>
  <si>
    <t>Carryover LED Fixtures (CY2018) - NonRes</t>
  </si>
  <si>
    <t>Carryover LED Fixtures (CY2018) - Res</t>
  </si>
  <si>
    <t>Carryover LED Lamps (CY2018) - NonRes</t>
  </si>
  <si>
    <t>Carryover LED Lamps (CY2018) - Res</t>
  </si>
  <si>
    <t>Carryover LED TLEDs (CY2018) - Res</t>
  </si>
  <si>
    <t>Carryover Linear Fluorescents (CY2018) - Res</t>
  </si>
  <si>
    <t>Public Sector Street Lights</t>
  </si>
  <si>
    <t>LED Street Lighting - Standard Baseline</t>
  </si>
  <si>
    <t>LED Street Lighting - Mercury Vapor Baseline</t>
  </si>
  <si>
    <t>ComEd Street Lights</t>
  </si>
  <si>
    <t>Omni-Directional LED (Residential)</t>
  </si>
  <si>
    <t>Omni-Directional LED (Non-Residential)</t>
  </si>
  <si>
    <t>Directional LED (Residential)</t>
  </si>
  <si>
    <t>Directional LED (Non-Residential)</t>
  </si>
  <si>
    <t>Specialty LED (Residential)</t>
  </si>
  <si>
    <t>Specialty LED (Non-Residential)</t>
  </si>
  <si>
    <t>LED Fixtures and Kits(Residential)</t>
  </si>
  <si>
    <t>LED Fixtures and Kits (Non-Residential)</t>
  </si>
  <si>
    <t>Carryover (Residential)</t>
  </si>
  <si>
    <t>Carryover (Non-Residential)</t>
  </si>
  <si>
    <t>LED - 9 W</t>
  </si>
  <si>
    <t>ECM Furnace Blower Motor</t>
  </si>
  <si>
    <t>ECM Furnace Blower &amp; Motor</t>
  </si>
  <si>
    <t>Showerhead 1.5 GPM</t>
  </si>
  <si>
    <t>Electronics</t>
  </si>
  <si>
    <t>Advanced Power Strip</t>
  </si>
  <si>
    <t>LED - 4.7 W Candelabra</t>
  </si>
  <si>
    <t>Duct Insulation &amp; Sealing</t>
  </si>
  <si>
    <t>Refrigerator + Recycling</t>
  </si>
  <si>
    <t>Appliance Recycling</t>
  </si>
  <si>
    <t>LED - 5 W Globe G25 Bulb</t>
  </si>
  <si>
    <t>Bath Aerator</t>
  </si>
  <si>
    <t>LED - 13 W</t>
  </si>
  <si>
    <t>Pipe Wrap Insulation</t>
  </si>
  <si>
    <t>LED - 16.2 W Flood Light PAR 30</t>
  </si>
  <si>
    <t>LED -  16.2 W Dimmable</t>
  </si>
  <si>
    <t>LED - 15 W Flood Light PAR 38</t>
  </si>
  <si>
    <t>LED - 15 W</t>
  </si>
  <si>
    <t>Belly Insulation</t>
  </si>
  <si>
    <t>Water Heater Temperature SetBack</t>
  </si>
  <si>
    <t>CA Lighting - CFL</t>
  </si>
  <si>
    <t>CFL</t>
  </si>
  <si>
    <t>CA Lighting - Outdoor</t>
  </si>
  <si>
    <t>CA Lighting - Incandescent</t>
  </si>
  <si>
    <t>CA Lighting - T8 24/7</t>
  </si>
  <si>
    <t>CA Lighting - Specialty</t>
  </si>
  <si>
    <t>IU PTHP</t>
  </si>
  <si>
    <t>PTHP</t>
  </si>
  <si>
    <t>IU Refrigerator</t>
  </si>
  <si>
    <t>CA Lighting - T8</t>
  </si>
  <si>
    <t>IU Lighting Incandescent</t>
  </si>
  <si>
    <t>CA Lighting - T12 24/7</t>
  </si>
  <si>
    <t>CA Lighting -  Exit Sign</t>
  </si>
  <si>
    <t>LED Exit Sign</t>
  </si>
  <si>
    <t>CA Lighting - T12</t>
  </si>
  <si>
    <t>IU Lighting Specialty</t>
  </si>
  <si>
    <t>IU Electric Aerator</t>
  </si>
  <si>
    <t>IU Thermostat</t>
  </si>
  <si>
    <t>IU ECM Blower Replacement</t>
  </si>
  <si>
    <t>IU Gas Showerhead</t>
  </si>
  <si>
    <t>IU Electric Showerhead</t>
  </si>
  <si>
    <t>IU Gas Aerator</t>
  </si>
  <si>
    <t>IU Central AC</t>
  </si>
  <si>
    <t>CA Lighting - Occ Sensor</t>
  </si>
  <si>
    <t>IU Room AC</t>
  </si>
  <si>
    <t>CA Boiler</t>
  </si>
  <si>
    <t>High Efficiency Boiler</t>
  </si>
  <si>
    <t>CA Pipe Insulation</t>
  </si>
  <si>
    <t>Pipe Steam Averaging Controls</t>
  </si>
  <si>
    <t>IU Furnace</t>
  </si>
  <si>
    <t>Steam Trap</t>
  </si>
  <si>
    <t>IU AC Cover and Gap Sealer</t>
  </si>
  <si>
    <t>IU DHW Boiler</t>
  </si>
  <si>
    <t>CA DHW Boiler</t>
  </si>
  <si>
    <t>CA Boiler Reset Controls</t>
  </si>
  <si>
    <t>Boiler Reset Controls</t>
  </si>
  <si>
    <t>CA Boiler Tune Up</t>
  </si>
  <si>
    <t>Boiler Tune Up</t>
  </si>
  <si>
    <t>Custom - Boiler</t>
  </si>
  <si>
    <t>Gas High Efficiency Furnace (Early Replacement)</t>
  </si>
  <si>
    <t>Custom - DHW Heater</t>
  </si>
  <si>
    <t>Water Heater</t>
  </si>
  <si>
    <t>Central Air Conditioner (Early Replacement)</t>
  </si>
  <si>
    <t>Gas Water Heater (Early Replacement)</t>
  </si>
  <si>
    <t>Custom - Pumps</t>
  </si>
  <si>
    <t>Refrigerator (Early Replacement)</t>
  </si>
  <si>
    <t>LED Specialty</t>
  </si>
  <si>
    <t>Custom - Roof Replacement</t>
  </si>
  <si>
    <t>Roof Insulation or Replacement</t>
  </si>
  <si>
    <t>LED Standard</t>
  </si>
  <si>
    <t>Domestic Hot Water Pipe Insulation</t>
  </si>
  <si>
    <t>BAS</t>
  </si>
  <si>
    <t>Custom - BAS</t>
  </si>
  <si>
    <t>Basement / Sidewall Insulation</t>
  </si>
  <si>
    <t>Duct Insulation and Sealing</t>
  </si>
  <si>
    <t>Custom - Area Lighting</t>
  </si>
  <si>
    <t>Low Flow Faucet Aerator</t>
  </si>
  <si>
    <t>Custom - Rooftop Exhaust Fan</t>
  </si>
  <si>
    <t>Rooftop Unit &amp; Exhaust Fan</t>
  </si>
  <si>
    <t>Custom - Rooftop Unit</t>
  </si>
  <si>
    <t>Room Air Conditioner</t>
  </si>
  <si>
    <t>LED IU Interior Incandescent</t>
  </si>
  <si>
    <t>LED Exterior HID</t>
  </si>
  <si>
    <t>LED CA Interior T8</t>
  </si>
  <si>
    <t>LED IU Specialty</t>
  </si>
  <si>
    <t>LED 24/7 Garage HID</t>
  </si>
  <si>
    <t>LED CA Interior Incandescent</t>
  </si>
  <si>
    <t>LED 24/7 Garage T8</t>
  </si>
  <si>
    <t>Smart Strip - Tier 1</t>
  </si>
  <si>
    <t>LED CA Interior T12</t>
  </si>
  <si>
    <t>LED CA Interior Specialty</t>
  </si>
  <si>
    <t>LED 24/7 Garage T12</t>
  </si>
  <si>
    <t>LED CA Interior CFL</t>
  </si>
  <si>
    <t>IU Programmable Thermostat</t>
  </si>
  <si>
    <t>LED CA Exterior Incandescent</t>
  </si>
  <si>
    <t>LED CA Exterior Specialty</t>
  </si>
  <si>
    <t>LED CA Exterior CFL</t>
  </si>
  <si>
    <t>LED IU Exterior Incandescent</t>
  </si>
  <si>
    <t>CA Vending Miser</t>
  </si>
  <si>
    <t>LED Garage T12</t>
  </si>
  <si>
    <t>LED Garage CFL</t>
  </si>
  <si>
    <t>CA Programmable Thermostat</t>
  </si>
  <si>
    <t>LED Garage Incandescent</t>
  </si>
  <si>
    <t>LED IU Exterior Specialty</t>
  </si>
  <si>
    <t>Occupancy Sensor</t>
  </si>
  <si>
    <t>IU Reprogram Thermostat</t>
  </si>
  <si>
    <t>HVAC(NP)</t>
  </si>
  <si>
    <t>DI</t>
  </si>
  <si>
    <t>Wave 1 CR</t>
  </si>
  <si>
    <t>Wave 1 LR</t>
  </si>
  <si>
    <t>Wave 2</t>
  </si>
  <si>
    <t>Wave 4</t>
  </si>
  <si>
    <t>Wave 5</t>
  </si>
  <si>
    <t>Wave 6</t>
  </si>
  <si>
    <t>Wave 7 Low</t>
  </si>
  <si>
    <t>Wave 7 High</t>
  </si>
  <si>
    <t>Wave 8</t>
  </si>
  <si>
    <t>Wave 9</t>
  </si>
  <si>
    <t>Wave 10</t>
  </si>
  <si>
    <t>Wave 11</t>
  </si>
  <si>
    <t>Wave 12</t>
  </si>
  <si>
    <t>New Mover</t>
  </si>
  <si>
    <t>ECM Furnace Motor - Factory Installed</t>
  </si>
  <si>
    <t>Central Air Conditioning - TOS</t>
  </si>
  <si>
    <t>Ductless Heat Pump - TOS</t>
  </si>
  <si>
    <t>Central Air Conditioning - ER</t>
  </si>
  <si>
    <t>Ductless Heat Pump - ER</t>
  </si>
  <si>
    <t>Air Source Heat Pump - TOS</t>
  </si>
  <si>
    <t>Ground Source Heat Pump - ER</t>
  </si>
  <si>
    <t>Ground Source Heat Pump - TOS</t>
  </si>
  <si>
    <t>Air Source Heat Pump - ER</t>
  </si>
  <si>
    <t>ECM Furnace Motor - Retrofit</t>
  </si>
  <si>
    <t>LED Fixtures and Kits (Residential)</t>
  </si>
  <si>
    <t>LED Nightlights</t>
  </si>
  <si>
    <t>SEM</t>
  </si>
  <si>
    <t>Bathroom Exhaust Fan - Bathroom</t>
  </si>
  <si>
    <t>Reprogramming Thermostat</t>
  </si>
  <si>
    <t>Rim Insulation</t>
  </si>
  <si>
    <t>Refrigerator - ER</t>
  </si>
  <si>
    <t>Refrigerator - TOS</t>
  </si>
  <si>
    <t>Room AC - ER</t>
  </si>
  <si>
    <t>Room AC - TOS</t>
  </si>
  <si>
    <t>Advanced Power Strip - Tier 2</t>
  </si>
  <si>
    <t>Advanced Power Strips Tier 2</t>
  </si>
  <si>
    <t>Heat Pump Water Heater</t>
  </si>
  <si>
    <t>LED Lamps and Fixtures (with adjusted T12 baseline)</t>
  </si>
  <si>
    <t>EC Motor with Evaporator Fan Controls for Cooler or Freezer</t>
  </si>
  <si>
    <t>Thermostats</t>
  </si>
  <si>
    <t>Economizer with DCV</t>
  </si>
  <si>
    <t>Air Compressors with Integrated VSD LTE 40 HP</t>
  </si>
  <si>
    <t>LED Refrigerated Display Case Lighting</t>
  </si>
  <si>
    <t>Decorative &amp; Directional Lamps (adjusted for EISA)</t>
  </si>
  <si>
    <t>Early Replacement for Air Cooled AC</t>
  </si>
  <si>
    <t>Air Cooled AC - ER</t>
  </si>
  <si>
    <t>Variable Speed Drive on HVAC - Pumps and Fans</t>
  </si>
  <si>
    <t>Omnidirectional Lamps (adjusted for EISA)</t>
  </si>
  <si>
    <t>Thermostat Adjustment</t>
  </si>
  <si>
    <t>LED Lit Signage (with adjusted T12 baseline)</t>
  </si>
  <si>
    <t>Air Conditioner Tune-Up</t>
  </si>
  <si>
    <t>Bathroom and Kitchen Faucet Aerators</t>
  </si>
  <si>
    <t>Advanced Lighting Controls</t>
  </si>
  <si>
    <t>Advanced Rooftop Controls</t>
  </si>
  <si>
    <t>Envelope</t>
  </si>
  <si>
    <t>Packaged RTU Sealing</t>
  </si>
  <si>
    <t>Variable Speed Drive on HVAC - Supply and Return Fans</t>
  </si>
  <si>
    <t>LED Open &amp; Channel Sign</t>
  </si>
  <si>
    <t>Economizer Repair and Optimization</t>
  </si>
  <si>
    <t>End of life Replacement for Air Cooled AC</t>
  </si>
  <si>
    <t>Showerhead - Low Flow</t>
  </si>
  <si>
    <t>Variable Speed Drives for HVAC Supply and Return Fans (5 HP to 20 HP)</t>
  </si>
  <si>
    <t>Roof Insulation</t>
  </si>
  <si>
    <t>Cogged V-Belt</t>
  </si>
  <si>
    <t>Interior LED Fixture Replacement (with adjusted T12 baseline and EISA)</t>
  </si>
  <si>
    <t>Exterior LED Fixture Replacement (with adjusted T12 baseline)</t>
  </si>
  <si>
    <t>Occupancy Sensor Lighting Controls</t>
  </si>
  <si>
    <t>Economizer with DCV (Gas Heating)</t>
  </si>
  <si>
    <t>Fluorescent Delamping (with adjusted T12 baseline)</t>
  </si>
  <si>
    <t>Non-Programmable to Smart or Advanced Thermostat</t>
  </si>
  <si>
    <t>Air Conditioning Full Tune-Up</t>
  </si>
  <si>
    <t>Programmable to Smart or Advanced Thermostat</t>
  </si>
  <si>
    <t>Advanced Rooftop Controls – DCV &amp; VFD</t>
  </si>
  <si>
    <t>Early Replacement for Air Cooled AC (&gt; 20 ton)</t>
  </si>
  <si>
    <t>Thermostat Adjustment - Intermittent</t>
  </si>
  <si>
    <t>Packaged RTU Sealing</t>
  </si>
  <si>
    <t>Early Replacement for Air Cooled AC (&lt; 20 ton)</t>
  </si>
  <si>
    <t>Notched V-Belt</t>
  </si>
  <si>
    <t>PAR30 LED 14 W - Other/General</t>
  </si>
  <si>
    <t>BR30 LED 8 W - Other/General</t>
  </si>
  <si>
    <t>PAR30 LED 14 W - Restaurant</t>
  </si>
  <si>
    <t>Pre-rinse Spray Valve - Restaurant</t>
  </si>
  <si>
    <t>LED 9W - Other/General</t>
  </si>
  <si>
    <t>LED 9W - Restaurant</t>
  </si>
  <si>
    <t>Kitchen Aerator - Low Flow - Restaurant</t>
  </si>
  <si>
    <t>Bath Aerator - Low Flow - Restaurant</t>
  </si>
  <si>
    <t>BR30 LED 8 W - Small Office</t>
  </si>
  <si>
    <t>Bath Aerator - Low Flow - Other/General</t>
  </si>
  <si>
    <t>LED 9W - Small Office</t>
  </si>
  <si>
    <t>Advanced Smart Strip - Tier 1 - Small Office</t>
  </si>
  <si>
    <t>Bath Aerator - Low Flow - Small Office</t>
  </si>
  <si>
    <t>Kitchen Aerator - Low Flow - Small Office</t>
  </si>
  <si>
    <t>9 W LED</t>
  </si>
  <si>
    <t>15 W LED</t>
  </si>
  <si>
    <t>Low Flow Showerheads</t>
  </si>
  <si>
    <t>Low Flow Faucet Aerators for Kitchen</t>
  </si>
  <si>
    <t>LED Night Light</t>
  </si>
  <si>
    <t>Low Flow Faucet Aerators for Bathroom</t>
  </si>
  <si>
    <t>VCx</t>
  </si>
  <si>
    <t>VO</t>
  </si>
  <si>
    <t>Air Sealing (with attic insulation)</t>
  </si>
  <si>
    <t>kWh removing interactive effects</t>
  </si>
  <si>
    <t>High-Performance Interior Lighting</t>
  </si>
  <si>
    <t>High-Performance HVAC Equipment</t>
  </si>
  <si>
    <t>Reduced Thermal Bridging</t>
  </si>
  <si>
    <t>Reduced Infiltration</t>
  </si>
  <si>
    <t>High-Performance Exterior Lighting</t>
  </si>
  <si>
    <t>High-Performance Fans</t>
  </si>
  <si>
    <t>Efficient Appliances</t>
  </si>
  <si>
    <t>High-Performance Windows</t>
  </si>
  <si>
    <t>Efficient Ventilation</t>
  </si>
  <si>
    <t>Interior Lighting Controls</t>
  </si>
  <si>
    <t>High-Performance Water Heating Equipment</t>
  </si>
  <si>
    <t>Hot Water Conservation</t>
  </si>
  <si>
    <t>Lighting (Common Area)</t>
  </si>
  <si>
    <t>Interior LED Lighting - Fixture</t>
  </si>
  <si>
    <t>Exterior LED Lighting</t>
  </si>
  <si>
    <t>Linear LED Lighting - Linear 24/7 Circline (9')</t>
  </si>
  <si>
    <t>Linear LED Lighting - Linear (4')</t>
  </si>
  <si>
    <t>Linear LED Lighting - Linear 24/7 (4')</t>
  </si>
  <si>
    <t>ENERGY STAR Refrigerator</t>
  </si>
  <si>
    <t>Lighting (In-Unit)</t>
  </si>
  <si>
    <t>Interior LED Lighting - Standard</t>
  </si>
  <si>
    <t>Linear LED Lighting - Linear 24/7 (2')</t>
  </si>
  <si>
    <t>Linear Fluorescent - Delamping - 24/7</t>
  </si>
  <si>
    <t>Linear LED Lighting - Linear (2')</t>
  </si>
  <si>
    <t>Garage LED Lighting</t>
  </si>
  <si>
    <t>Linear LED Lighting - Linear (8')</t>
  </si>
  <si>
    <t>Reprogram Thermostat</t>
  </si>
  <si>
    <t>APS (Tier 1)</t>
  </si>
  <si>
    <t>Interior LED Lighting - Specialty</t>
  </si>
  <si>
    <t>Room Air Conditioner (TOS)</t>
  </si>
  <si>
    <t>ECM Replacement</t>
  </si>
  <si>
    <t>Room Air Conditioner (Early Retirement)</t>
  </si>
  <si>
    <t>VSD (Hot Water Pump)</t>
  </si>
  <si>
    <t>Linear LED Lighting - Linear 24/7 (8')</t>
  </si>
  <si>
    <t>Showerhead (1.5 GPM) - Single Family</t>
  </si>
  <si>
    <t>Showerhead (1.5 GPM) - Multi Family</t>
  </si>
  <si>
    <t>Kitchen Aerator (1.5 GPM) - Single Family</t>
  </si>
  <si>
    <t>Kitchen Aerator (1.5 GPM) - Multi Family</t>
  </si>
  <si>
    <t>Bathroom Aerator (1.0 GPM) Installed one - Single Family</t>
  </si>
  <si>
    <t>Bathroom Aerator (1.0 GPM) Installed one - Multi Family</t>
  </si>
  <si>
    <t>Bathroom Aerator (1.0 GPM) Installed Both - Single Family</t>
  </si>
  <si>
    <t>Bathroom Aerator (1.0 GPM) Installed Both - Multi Family</t>
  </si>
  <si>
    <t>9.0-watt LED 1 - Single Family</t>
  </si>
  <si>
    <t>9.0-watt LED</t>
  </si>
  <si>
    <t>9.0-watt LED 1 - Multi Family</t>
  </si>
  <si>
    <t>9.0-watt LED 2 - Single Family</t>
  </si>
  <si>
    <t>9.0-watt LED 2 - Multi Family</t>
  </si>
  <si>
    <t>9.0-watt LED 3 - Single Family</t>
  </si>
  <si>
    <t>9.0-watt LED 3 - Multi Family</t>
  </si>
  <si>
    <t>Water Heater Temperature SetBack Electric SF</t>
  </si>
  <si>
    <t>Water Heater Temperature SetBack Electric MF</t>
  </si>
  <si>
    <t>Shower Timer Install  - Single Family</t>
  </si>
  <si>
    <t>PY9 and CY2018 Carryover</t>
  </si>
  <si>
    <t>Whole Home</t>
  </si>
  <si>
    <t>Tier 1</t>
  </si>
  <si>
    <t>Tier 2</t>
  </si>
  <si>
    <t>Tier 3</t>
  </si>
  <si>
    <t>Tier 4</t>
  </si>
  <si>
    <t>Table 4_2 CPAS Gas</t>
  </si>
  <si>
    <t>Therms removing interactive effects</t>
  </si>
  <si>
    <r>
      <t>§</t>
    </r>
    <r>
      <rPr>
        <sz val="9"/>
        <color theme="1"/>
        <rFont val="Arial Narrow"/>
        <family val="2"/>
      </rPr>
      <t xml:space="preserve"> Historical savings go back to CY2018</t>
    </r>
  </si>
  <si>
    <t>Historic Portfolio Total Savings (Electric + Gas Savings Counted)§</t>
  </si>
  <si>
    <t>* Demand savings are equivalent to the reduction in kW in 2019. The Peak Demand are kW savings occurring at coincident Summer Peak period, defined as 1:00-5:00 PM Central Prevailing Time on non-holiday weekdays, June through August.</t>
  </si>
  <si>
    <t>‡ Gas savings converted to kWh by multiplying therms by 29.31 (which is based on 100,000 Btu/therm and 3,412 Btu/kWh).</t>
  </si>
  <si>
    <t>|| Estimated by multiplying statutory 2019 CPAS Goal percent (9.1%) by ComEd Baseline - 2014-2016 Average Annual Sales Less Exempt Customers MWh value of 78,600,740.</t>
  </si>
  <si>
    <t>‡§ Estimated as new incremental savings from 2019 after offsetting incremental expiring savings in 2019.</t>
  </si>
  <si>
    <t>Source: ComEd tracking data and Guidehouse team analysis.</t>
  </si>
  <si>
    <t>CPAS Statutory Goal||</t>
  </si>
  <si>
    <t>Lighting Discounts - IE (Combined with Appliance Rebates - IE)</t>
  </si>
  <si>
    <t>Appliance Rebates - IE (Combined with Lighting Discounts - IE)</t>
  </si>
  <si>
    <t>WAML*</t>
  </si>
  <si>
    <t>Lifetime Net Savings (kWh)‡</t>
  </si>
  <si>
    <t>Historic Portfolio Total Electric Contribution to CPAS§</t>
  </si>
  <si>
    <t>CY2019 Portfolio Incremental Expiring Electric Savings†§</t>
  </si>
  <si>
    <t>Portfolio Total Gas CPAS (kWh Equivalent)</t>
  </si>
  <si>
    <t>CY2019 Portfolio Incremental Expiring Gas Savings (Therms)</t>
  </si>
  <si>
    <t>CY2019 Portfolio Incremental Expiring Gas Savings (kWh Equivalent)||</t>
  </si>
  <si>
    <t>Historic Portfolio Incremental Expiring Gas Savings (kWh Equivalent)†§</t>
  </si>
  <si>
    <t>Portfolio Total Incremental Expiring Gas Savings (kWh Equivalent)‡§</t>
  </si>
  <si>
    <r>
      <t>†§ Historic incremental expiring savings are equal to Historic CPAS Y</t>
    </r>
    <r>
      <rPr>
        <vertAlign val="subscript"/>
        <sz val="8"/>
        <color rgb="FF000000"/>
        <rFont val="Arial"/>
        <family val="2"/>
      </rPr>
      <t>n-1</t>
    </r>
    <r>
      <rPr>
        <sz val="8"/>
        <color rgb="FF000000"/>
        <rFont val="Arial"/>
        <family val="2"/>
      </rPr>
      <t xml:space="preserve"> – Historic CPAS Y</t>
    </r>
    <r>
      <rPr>
        <vertAlign val="subscript"/>
        <sz val="8"/>
        <color rgb="FF000000"/>
        <rFont val="Arial"/>
        <family val="2"/>
      </rPr>
      <t>n</t>
    </r>
    <r>
      <rPr>
        <sz val="8"/>
        <color rgb="FF000000"/>
        <rFont val="Arial"/>
        <family val="2"/>
      </rPr>
      <t>.</t>
    </r>
  </si>
  <si>
    <t>‡§ kWh equivalent portfolio total incremental savings are calculated by multiplying therm savings by 29.31.</t>
  </si>
  <si>
    <t>Historic Portfolio Total Gas Contribution to CPAS (kWh Equivalent Counted)||</t>
  </si>
  <si>
    <t>Portfolio Total Gas CPAS (kWh Equivalent)†§</t>
  </si>
  <si>
    <t>CY2019 Portfolio Incremental Expiring Gas Savings (kWh Equivalent)‡§</t>
  </si>
  <si>
    <t>Portfolio Total Incremental Expiring Gas Savings (kWh Equivalent)</t>
  </si>
  <si>
    <t>Historic Portfolio Incremental Expiring Gas Savings (kWh Equivalent)‡||</t>
  </si>
  <si>
    <t>Legacy Savings (kWh)§</t>
  </si>
  <si>
    <t>CY2019 Portfolio Incremental Expiring Savings||</t>
  </si>
  <si>
    <t>Historic Portfolio Incremental Expiring Savings†§</t>
  </si>
  <si>
    <t>Portfolio Grand Total Incremental Expiring Savings‡§</t>
  </si>
  <si>
    <t>Progress towards Applicable Annual Incremental Goal (AAIG)||§</t>
  </si>
  <si>
    <t xml:space="preserve">Lighting Discounts - IE </t>
  </si>
  <si>
    <t>Incentives - Custom + Standard</t>
  </si>
  <si>
    <t>Small Business - Public + Private</t>
  </si>
  <si>
    <t>RetroCommissioning (Coordinated w/Nicor Gas &amp; PGL/NSG) + VCx</t>
  </si>
  <si>
    <t>Residential HVAC + Weatherization</t>
  </si>
  <si>
    <t>Multi-Family Retrofits - IE + IHWAP (Joint w/Nicor Gas &amp; PGL/NSG)</t>
  </si>
  <si>
    <t>Single-Family Retrofits - CBA + IHWAP (Joint w/Nicor Gas &amp; PGL/NSG)</t>
  </si>
  <si>
    <t>Legacy Savings (kWh) †</t>
  </si>
  <si>
    <t>Small Business - Private + Public</t>
  </si>
  <si>
    <t>Lamps</t>
  </si>
  <si>
    <t>Projects</t>
  </si>
  <si>
    <t>Participants</t>
  </si>
  <si>
    <t>Sites</t>
  </si>
  <si>
    <t>Measures</t>
  </si>
  <si>
    <t>Kits</t>
  </si>
  <si>
    <t>Households</t>
  </si>
  <si>
    <t>Building</t>
  </si>
  <si>
    <t>Feeders</t>
  </si>
  <si>
    <t>Portfolio Total</t>
  </si>
  <si>
    <t xml:space="preserve">RetroCommissioning </t>
  </si>
  <si>
    <t xml:space="preserve">Single-Family Assessment </t>
  </si>
  <si>
    <t>Residential New Construction (Joint w/Nicor Gas)</t>
  </si>
  <si>
    <t>Single-Family Assessment (Joint w/Nicor Gas &amp; PGL/NSG)</t>
  </si>
  <si>
    <t>Appliance Rebates - IE [Combined with Lighting Discounts - IE]</t>
  </si>
  <si>
    <t>CY2019 Portfolio Total Gas CPAS (Therms)</t>
  </si>
  <si>
    <t>CY2019 Portfolio Total Gas CPAS (kWh Equivalent)§</t>
  </si>
  <si>
    <t>All Income Eligible Measure and EUL were counted</t>
  </si>
  <si>
    <t>Therms removing interactive effects (17.4)</t>
  </si>
  <si>
    <t>Ground Source Heat Pump - ER (25), Ductless Heat Pump - TOS (15), Ductless Heat Pump - ER (15)</t>
  </si>
  <si>
    <t>Air Sealing (20)</t>
  </si>
  <si>
    <t>CY2019 Verified Gross Savings (kWh Equivalent)</t>
  </si>
  <si>
    <t>CY2019 Verified Net Savings (Therms)</t>
  </si>
  <si>
    <t>CY2019 Verified Net Savings (kWh Equivalent)</t>
  </si>
  <si>
    <t>Single Family Retrofits - CBA + IHWAP (Joint w/Nicor Gas &amp; PGL/NSG)</t>
  </si>
  <si>
    <t xml:space="preserve">Total </t>
  </si>
  <si>
    <t>ComEd Ag CY2019 Impact Evaluation Report 2020-04-15.xlsm</t>
  </si>
  <si>
    <t>ComEd Appliance Rebates - Income Eligible CY2019 Impact Evaluation Report 2020-04-27.xlsm</t>
  </si>
  <si>
    <t>ComEd Appliance Rebates CY2019 Impact Evaluation Report 2020-04-07.xlsx</t>
  </si>
  <si>
    <t>ComEd Business Grocery CY2019 Impact Evaluation Report 2020-04-15.xlsx</t>
  </si>
  <si>
    <t>ComEd DHP BE Pilot CY2019 Impact Evaluation Report 2020-04-27.xlsm</t>
  </si>
  <si>
    <t>ComEd Facility Assessments CY2019 Impact Evaluation Report 2020-03-31_final.xlsm</t>
  </si>
  <si>
    <t>ComEd FFR CY2019 Impact Evaluation Report 2020-04-01.xlsm</t>
  </si>
  <si>
    <t>ComEd Food Bank LED Distribution Program CY2019 Impact Evaluation Report  2020-04-16.xlsm</t>
  </si>
  <si>
    <t>ComEd IEPD Pilot CY2019 Impact Evaluation Report 2020-04-27.xlsx</t>
  </si>
  <si>
    <t>ComEd Industrial Systems CY2019 Impact Evaluation Report 2020-04-10.xlsm</t>
  </si>
  <si>
    <t>ComEd LED Streetlighting CY2019 Impact Evaluation Report 2020-04-14.xlsm</t>
  </si>
  <si>
    <t>ComEd Lighting Discounts - Income Eligible CY2019 Impact Evaluation Report 2020-04-06.xlsm</t>
  </si>
  <si>
    <t>ComEd Manufactured Housing Retrofit CY2019 Impact Evaluation Report 2020-04-27.xlsm</t>
  </si>
  <si>
    <t>ComEd MF Retrofits - IE Elevate CY2019 Impact Evaluation Report 2020-04-27.xlsm</t>
  </si>
  <si>
    <t>ComEd Multi-Family Assessments CY2019 Impact Evaluation Report 2020-04-07.xlsm</t>
  </si>
  <si>
    <t>ComEd Nonprofit Retrofits CY2019 Impact Evaluation Report 2020-04-17_ec.xlsm</t>
  </si>
  <si>
    <t>ComEd Res Behavior CY2019 Impact Evaluation Report_2020-04-17.xlsm</t>
  </si>
  <si>
    <t>ComEd Residential HVAC CY2019 Impact Evaluation Report 2020-04-21 FOR ROLL UP.xlsx</t>
  </si>
  <si>
    <t>ComEd Residential Lighting Discounts CY2019 Impact Evaluation Report 2020-04-08.xlsm</t>
  </si>
  <si>
    <t>ComEd Savings for IE Senior Pilot CY2019 Impact Evaluation Report 2020-04-27.xlsm</t>
  </si>
  <si>
    <t>ComEd SEM CY2019 Impact Evaluation Tables 2020-04-27.xlsm</t>
  </si>
  <si>
    <t>ComEd SFR CBA CY2019 Report Tables 2020-04-27.xlsx</t>
  </si>
  <si>
    <t>ComEd SFR IHWAP CY2019 EOY Report Tables 2020-04-27.xlsx</t>
  </si>
  <si>
    <t>ComEd Single Family Assessment CY2019 Impact Evaluation Report 2020-04-14.xlsx</t>
  </si>
  <si>
    <t>ComEd Small Business - Public CY2019 Impact Evaluation Report 2020-04-27.xlsm</t>
  </si>
  <si>
    <t>ComEd Small Business Kits Program CY2019 Impact Evaluation Report 2020-04-16.xlsm</t>
  </si>
  <si>
    <t>ComEd Telecomm CY2019 Impact Evaluation Report Template 2020-04-21.xlsm</t>
  </si>
  <si>
    <t>ComEd UIC-ERC Income Eligible Kits CY2019 EOY Impact Evaluation Report 2020-04-14.xlsm</t>
  </si>
  <si>
    <t>ComEd VCx CY2019 Impact Evaluation Report 2020-04-16.xlsm</t>
  </si>
  <si>
    <t>ComEd VO CY2019 Impact Evaluation Report 2020-04-22.xlsm</t>
  </si>
  <si>
    <t>ComEd Weatherization CY2019 Impact Evaluation Report 2020-04-01.xlsx</t>
  </si>
  <si>
    <t>Coordinad Utility Non-Residential New Construction CY2019 Impact Evaluation Report 2020-04-21.xlsm</t>
  </si>
  <si>
    <t>Joint Utility AHNC CY2019 Impact Evaluation Report 2020-04-27.xlsm</t>
  </si>
  <si>
    <t>Gas Savings Eligible for Claiming (Net Therms)</t>
  </si>
  <si>
    <t>Gas Savings Counted Toward Goal (Net Therms)</t>
  </si>
  <si>
    <t>Residential Behavior*</t>
  </si>
  <si>
    <t>Residential Behavior†</t>
  </si>
  <si>
    <t>ComEd Custom CY2019 Impact Evaluation Report 2020-04-29.xlsm</t>
  </si>
  <si>
    <t>ComEd Incentives - Standard CY2019 Impact Evaluation Report 2020-04-30.xlsm</t>
  </si>
  <si>
    <t>ComEd Instant Discounts CY2019 Impact Evaluation Report 2020.04.29.xlsm</t>
  </si>
  <si>
    <t>ComEd MF Retrofits - IE IHWAP CY2019 Impact Evaluation Report 2020-04-29.xlsm</t>
  </si>
  <si>
    <t>ComEd RCx CY2019 Impact Evaluation Report tables 2020-04-29.xlsm</t>
  </si>
  <si>
    <t>ComEd RNC CY2019 Impact Evaluation Report 2020-04-29.xlsm</t>
  </si>
  <si>
    <t>ComEd Small Business - Private CY2019 Impact Evaluation Report 2020-04-29.xlsm</t>
  </si>
  <si>
    <t>Joint Utility Public Housing Retrofits CY2019 Impact Evaluation Report 2020-04-29.xlsm</t>
  </si>
  <si>
    <t>Joint-Coordinated Utility Elementary Energy Education CY2019 Impact Evaluation Report 2020-04-29.xlsm</t>
  </si>
  <si>
    <t>High Impact Measure (Previous)</t>
  </si>
  <si>
    <t>High Impact Measure (Updated)</t>
  </si>
  <si>
    <t>Measure (lighting disaggregated)</t>
  </si>
  <si>
    <t>HIM End-use</t>
  </si>
  <si>
    <t>HIM Sector</t>
  </si>
  <si>
    <t>can_count_gas</t>
  </si>
  <si>
    <t>Count Sector_2</t>
  </si>
  <si>
    <t>lifetime gross</t>
  </si>
  <si>
    <t>Freezer &amp; Refrigerator</t>
  </si>
  <si>
    <t>Interior &amp; Exterior LED Fixtures</t>
  </si>
  <si>
    <t>Standard LED Lamps</t>
  </si>
  <si>
    <t>Commercial &amp; Industrial Refrigeration</t>
  </si>
  <si>
    <t>Specialty LED Lamps</t>
  </si>
  <si>
    <t>Carryover Lamps</t>
  </si>
  <si>
    <t>Omni-Directional LED Lamps</t>
  </si>
  <si>
    <t>Efficient Dryer</t>
  </si>
  <si>
    <t>Fryer, Combination &amp; Convection Ovens</t>
  </si>
  <si>
    <t>Hot Food Holding Cabinet</t>
  </si>
  <si>
    <t>Ice Makers</t>
  </si>
  <si>
    <t>Demand Control Ventilation</t>
  </si>
  <si>
    <t>Water &amp; Air-Cooled Chiller</t>
  </si>
  <si>
    <t>HVAC Economizer</t>
  </si>
  <si>
    <t>Rooftop Units &amp; Advanced Controls</t>
  </si>
  <si>
    <t>Networked Lighting &amp; Controls</t>
  </si>
  <si>
    <t>Cooler &amp; Freezer Display Cases with Doors</t>
  </si>
  <si>
    <t xml:space="preserve">Retro &amp; Virtual Commisioning </t>
  </si>
  <si>
    <t>TLED Lamps</t>
  </si>
  <si>
    <t>Carryover Lighting Fixtures</t>
  </si>
  <si>
    <t>Carryover Linear Fluorescents</t>
  </si>
  <si>
    <t>LED Street Lighting</t>
  </si>
  <si>
    <t>Decorative &amp; Directional LED Lamps</t>
  </si>
  <si>
    <t>Behavioral Savings</t>
  </si>
  <si>
    <t>Behavior</t>
  </si>
  <si>
    <t>Notched &amp; Cogged V-Belt</t>
  </si>
  <si>
    <t xml:space="preserve">Fluorescent Delamping </t>
  </si>
  <si>
    <t xml:space="preserve">Economizer with DCV </t>
  </si>
  <si>
    <t>Reduced Infiltration &amp; Thermal Bridging</t>
  </si>
  <si>
    <t>Linear LED Lamps</t>
  </si>
  <si>
    <t xml:space="preserve">WAML shown here is only for illustration. It is an estimated gross lifetime savings divided by gross 1st year savings. Note some measures are aggregated so the WAML is not a true representation. </t>
  </si>
  <si>
    <t>Weighted Average Measure Life*</t>
  </si>
  <si>
    <t>Percent 1st Year kWh</t>
  </si>
  <si>
    <t>CY2019 First Year Electric Savings</t>
  </si>
  <si>
    <t xml:space="preserve">Historic CY2019 CPAS Estimated in CY2018 </t>
  </si>
  <si>
    <t>Total 2019 Electric CPAS</t>
  </si>
  <si>
    <t>Air Care Plus</t>
  </si>
  <si>
    <t>Holiday Light Exchange</t>
  </si>
  <si>
    <t xml:space="preserve">Residential </t>
  </si>
  <si>
    <t>Middle School Take-Home Kits</t>
  </si>
  <si>
    <t>Smart Building Operations</t>
  </si>
  <si>
    <t>Variable Speed Drive Energy Savings in Refrigeration Condensers</t>
  </si>
  <si>
    <t>HVAC Save</t>
  </si>
  <si>
    <t>CY2019 Total Porfolio Electric Contribution to CPAS</t>
  </si>
  <si>
    <t>Behavioral Savings*</t>
  </si>
  <si>
    <t>Streetlighting</t>
  </si>
  <si>
    <t>Gross Heating Penalty (kWh)*</t>
  </si>
  <si>
    <t>Gross Heating Penalty (Therms)†</t>
  </si>
  <si>
    <t>Residential HVAC‡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</si>
</sst>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_(* \(#,##0\);_(* &quot;-&quot;_);_(@_)"/>
    <numFmt numFmtId="43" formatCode="_(* #,##0.00_);_(* \(#,##0.00\);_(* &quot;-&quot;??_);_(@_)"/>
    <numFmt numFmtId="164" formatCode="_(* #,##0.0_);_(* \(#,##0.0\);_(* &quot;-&quot;??_);_(@_)"/>
    <numFmt numFmtId="165" formatCode="_(* #,##0_);_(* \(#,##0\);_(* &quot;-&quot;??_);_(@_)"/>
    <numFmt numFmtId="166" formatCode="#,##0.0"/>
    <numFmt numFmtId="167" formatCode="0.0"/>
    <numFmt numFmtId="168" formatCode="###,###,##0"/>
    <numFmt numFmtId="169" formatCode="0.0%"/>
    <numFmt numFmtId="170" formatCode="_(* #,##0_);_(* \(#,##0\);_(* &quot;-&quot;?_);_(@_)"/>
    <numFmt numFmtId="171" formatCode="_(* #,##0.00000_);_(* \(#,##0.00000\);_(* &quot;-&quot;??_);_(@_)"/>
    <numFmt numFmtId="172" formatCode="#,##0;\-#,##0;\-"/>
    <numFmt numFmtId="173" formatCode="_(* #,##0.00000000_);_(* \(#,##0.00000000\);_(* &quot;-&quot;??_);_(@_)"/>
  </numFmts>
  <fonts count="51" x14ac:knownFonts="1">
    <font>
      <sz val="11"/>
      <color theme="1"/>
      <name val="Calibri"/>
      <family val="2"/>
      <scheme val="minor"/>
    </font>
    <font>
      <b/>
      <sz val="11"/>
      <color theme="1"/>
      <name val="Calibri"/>
      <family val="2"/>
      <scheme val="minor"/>
    </font>
    <font>
      <b/>
      <sz val="16"/>
      <color theme="6"/>
      <name val="Calibri"/>
      <family val="2"/>
      <scheme val="minor"/>
    </font>
    <font>
      <b/>
      <sz val="16"/>
      <color rgb="FFFF0000"/>
      <name val="Calibri"/>
      <family val="2"/>
      <scheme val="minor"/>
    </font>
    <font>
      <b/>
      <sz val="16"/>
      <color theme="5"/>
      <name val="Calibri"/>
      <family val="2"/>
      <scheme val="minor"/>
    </font>
    <font>
      <b/>
      <sz val="14"/>
      <color theme="9"/>
      <name val="Calibri"/>
      <family val="2"/>
      <scheme val="minor"/>
    </font>
    <font>
      <sz val="10"/>
      <color theme="1"/>
      <name val="Arial Narrow"/>
      <family val="2"/>
    </font>
    <font>
      <b/>
      <sz val="10"/>
      <color theme="1"/>
      <name val="Arial Narrow"/>
      <family val="2"/>
    </font>
    <font>
      <b/>
      <sz val="14"/>
      <color rgb="FFFF0000"/>
      <name val="Calibri"/>
      <family val="2"/>
      <scheme val="minor"/>
    </font>
    <font>
      <b/>
      <sz val="10"/>
      <color theme="0"/>
      <name val="Arial Narrow"/>
      <family val="2"/>
    </font>
    <font>
      <sz val="10"/>
      <color theme="0"/>
      <name val="Arial Narrow"/>
      <family val="2"/>
    </font>
    <font>
      <b/>
      <i/>
      <sz val="10"/>
      <color theme="0"/>
      <name val="Arial Narrow"/>
      <family val="2"/>
    </font>
    <font>
      <sz val="9"/>
      <color theme="1"/>
      <name val="Arial Narrow"/>
      <family val="2"/>
    </font>
    <font>
      <sz val="9"/>
      <color theme="1"/>
      <name val="Calibri"/>
      <family val="2"/>
    </font>
    <font>
      <vertAlign val="subscript"/>
      <sz val="9"/>
      <color theme="1"/>
      <name val="Arial Narrow"/>
      <family val="2"/>
    </font>
    <font>
      <sz val="9"/>
      <color indexed="81"/>
      <name val="Tahoma"/>
      <family val="2"/>
    </font>
    <font>
      <b/>
      <sz val="9"/>
      <color indexed="81"/>
      <name val="Tahoma"/>
      <family val="2"/>
    </font>
    <font>
      <sz val="10"/>
      <color theme="1"/>
      <name val="Arial"/>
      <family val="2"/>
    </font>
    <font>
      <b/>
      <sz val="10"/>
      <color theme="1"/>
      <name val="Arial"/>
      <family val="2"/>
    </font>
    <font>
      <strike/>
      <sz val="10"/>
      <color theme="1"/>
      <name val="Arial"/>
      <family val="2"/>
    </font>
    <font>
      <strike/>
      <sz val="11"/>
      <color theme="1"/>
      <name val="Calibri"/>
      <family val="2"/>
      <scheme val="minor"/>
    </font>
    <font>
      <sz val="11"/>
      <color theme="1"/>
      <name val="Calibri"/>
      <family val="2"/>
      <scheme val="minor"/>
    </font>
    <font>
      <sz val="11"/>
      <color rgb="FFFF0000"/>
      <name val="Calibri"/>
      <family val="2"/>
      <scheme val="minor"/>
    </font>
    <font>
      <sz val="16"/>
      <color theme="2"/>
      <name val="Calibri"/>
      <family val="2"/>
      <scheme val="minor"/>
    </font>
    <font>
      <sz val="18"/>
      <color theme="0"/>
      <name val="Calibri"/>
      <family val="2"/>
      <scheme val="minor"/>
    </font>
    <font>
      <b/>
      <sz val="10"/>
      <color rgb="FFFFFFFF"/>
      <name val="Arial Narrow"/>
      <family val="2"/>
    </font>
    <font>
      <sz val="10"/>
      <color rgb="FF000000"/>
      <name val="Arial Narrow"/>
      <family val="2"/>
    </font>
    <font>
      <b/>
      <sz val="10"/>
      <color rgb="FF000000"/>
      <name val="Arial Narrow"/>
      <family val="2"/>
    </font>
    <font>
      <sz val="11"/>
      <color theme="1"/>
      <name val="Arial"/>
      <family val="2"/>
    </font>
    <font>
      <sz val="10"/>
      <name val="Arial Narrow"/>
      <family val="2"/>
    </font>
    <font>
      <b/>
      <sz val="10"/>
      <color rgb="FF000000"/>
      <name val="Arial Narrow"/>
      <family val="2"/>
    </font>
    <font>
      <b/>
      <sz val="9"/>
      <color theme="1"/>
      <name val="Arial Narrow"/>
      <family val="2"/>
    </font>
    <font>
      <sz val="11"/>
      <color theme="1"/>
      <name val="Calibri"/>
      <family val="2"/>
    </font>
    <font>
      <b/>
      <sz val="11"/>
      <color rgb="FFFF0000"/>
      <name val="Calibri"/>
      <family val="2"/>
      <scheme val="minor"/>
    </font>
    <font>
      <b/>
      <sz val="20"/>
      <color rgb="FFFF0000"/>
      <name val="Calibri"/>
      <family val="2"/>
      <scheme val="minor"/>
    </font>
    <font>
      <b/>
      <sz val="10"/>
      <name val="Arial Narrow"/>
      <family val="2"/>
    </font>
    <font>
      <b/>
      <sz val="15"/>
      <color theme="3"/>
      <name val="Arial Narrow"/>
      <family val="2"/>
    </font>
    <font>
      <i/>
      <sz val="8"/>
      <color rgb="FF000000"/>
      <name val="Arial"/>
      <family val="2"/>
    </font>
    <font>
      <b/>
      <sz val="10"/>
      <color rgb="FFF07B05"/>
      <name val="Arial"/>
      <family val="2"/>
    </font>
    <font>
      <b/>
      <sz val="14"/>
      <color rgb="FF95D600"/>
      <name val="Arial"/>
      <family val="2"/>
    </font>
    <font>
      <sz val="8"/>
      <color theme="1"/>
      <name val="Arial"/>
      <family val="2"/>
    </font>
    <font>
      <b/>
      <vertAlign val="subscript"/>
      <sz val="10"/>
      <color rgb="FFFFFFFF"/>
      <name val="Arial Narrow"/>
      <family val="2"/>
    </font>
    <font>
      <i/>
      <sz val="10"/>
      <color rgb="FFAC0040"/>
      <name val="Calibri"/>
      <family val="2"/>
      <scheme val="minor"/>
    </font>
    <font>
      <b/>
      <sz val="16"/>
      <color theme="1"/>
      <name val="Calibri"/>
      <family val="2"/>
      <scheme val="minor"/>
    </font>
    <font>
      <b/>
      <sz val="14"/>
      <color rgb="FF000000"/>
      <name val="Arial Narrow"/>
      <family val="2"/>
    </font>
    <font>
      <sz val="10"/>
      <color rgb="FF00B0F0"/>
      <name val="Arial"/>
      <family val="2"/>
    </font>
    <font>
      <sz val="11"/>
      <color theme="1"/>
      <name val="Arial Narrow"/>
      <family val="2"/>
    </font>
    <font>
      <b/>
      <sz val="10"/>
      <color rgb="FFFF0000"/>
      <name val="Arial Narrow"/>
      <family val="2"/>
    </font>
    <font>
      <sz val="11"/>
      <color theme="9" tint="0.39997558519241921"/>
      <name val="Calibri"/>
      <family val="2"/>
      <scheme val="minor"/>
    </font>
    <font>
      <sz val="8"/>
      <color rgb="FF000000"/>
      <name val="Arial"/>
      <family val="2"/>
    </font>
    <font>
      <vertAlign val="subscript"/>
      <sz val="8"/>
      <color rgb="FF000000"/>
      <name val="Arial"/>
      <family val="2"/>
    </font>
  </fonts>
  <fills count="24">
    <fill>
      <patternFill patternType="none"/>
    </fill>
    <fill>
      <patternFill patternType="gray125"/>
    </fill>
    <fill>
      <patternFill patternType="solid">
        <fgColor theme="4" tint="0.59999389629810485"/>
        <bgColor indexed="64"/>
      </patternFill>
    </fill>
    <fill>
      <patternFill patternType="solid">
        <fgColor theme="2" tint="-0.249977111117893"/>
        <bgColor indexed="64"/>
      </patternFill>
    </fill>
    <fill>
      <patternFill patternType="solid">
        <fgColor theme="3"/>
        <bgColor indexed="64"/>
      </patternFill>
    </fill>
    <fill>
      <patternFill patternType="solid">
        <fgColor theme="6" tint="0.79998168889431442"/>
        <bgColor indexed="64"/>
      </patternFill>
    </fill>
    <fill>
      <patternFill patternType="solid">
        <fgColor rgb="FFFFFFFF"/>
        <bgColor indexed="64"/>
      </patternFill>
    </fill>
    <fill>
      <patternFill patternType="solid">
        <fgColor rgb="FFDCDDDE"/>
        <bgColor indexed="64"/>
      </patternFill>
    </fill>
    <fill>
      <patternFill patternType="solid">
        <fgColor theme="0" tint="-0.14999847407452621"/>
        <bgColor indexed="64"/>
      </patternFill>
    </fill>
    <fill>
      <patternFill patternType="solid">
        <fgColor theme="4"/>
        <bgColor indexed="64"/>
      </patternFill>
    </fill>
    <fill>
      <patternFill patternType="solid">
        <fgColor rgb="FF555759"/>
        <bgColor indexed="64"/>
      </patternFill>
    </fill>
    <fill>
      <patternFill patternType="solid">
        <fgColor theme="0"/>
        <bgColor indexed="64"/>
      </patternFill>
    </fill>
    <fill>
      <patternFill patternType="solid">
        <fgColor rgb="FFFFFFFF"/>
      </patternFill>
    </fill>
    <fill>
      <patternFill patternType="solid">
        <fgColor rgb="FFB6B6B6"/>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555759"/>
      </patternFill>
    </fill>
    <fill>
      <patternFill patternType="solid">
        <fgColor rgb="FF71A400"/>
        <bgColor indexed="64"/>
      </patternFill>
    </fill>
    <fill>
      <patternFill patternType="solid">
        <fgColor rgb="FF648B1A"/>
      </patternFill>
    </fill>
    <fill>
      <patternFill patternType="solid">
        <fgColor rgb="FFFF000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9" tint="0.59999389629810485"/>
        <bgColor indexed="64"/>
      </patternFill>
    </fill>
  </fills>
  <borders count="72">
    <border>
      <left/>
      <right/>
      <top/>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style="thick">
        <color theme="4"/>
      </bottom>
      <diagonal/>
    </border>
    <border>
      <left/>
      <right style="thin">
        <color indexed="64"/>
      </right>
      <top style="thick">
        <color theme="4"/>
      </top>
      <bottom/>
      <diagonal/>
    </border>
    <border>
      <left/>
      <right style="thin">
        <color indexed="64"/>
      </right>
      <top/>
      <bottom style="thick">
        <color theme="4"/>
      </bottom>
      <diagonal/>
    </border>
    <border>
      <left/>
      <right/>
      <top/>
      <bottom style="thick">
        <color rgb="FF979A9C"/>
      </bottom>
      <diagonal/>
    </border>
    <border>
      <left/>
      <right style="medium">
        <color rgb="FF979A9C"/>
      </right>
      <top/>
      <bottom style="medium">
        <color rgb="FF979A9C"/>
      </bottom>
      <diagonal/>
    </border>
    <border>
      <left/>
      <right/>
      <top/>
      <bottom style="medium">
        <color rgb="FF979A9C"/>
      </bottom>
      <diagonal/>
    </border>
    <border>
      <left/>
      <right style="medium">
        <color rgb="FF979A9C"/>
      </right>
      <top/>
      <bottom/>
      <diagonal/>
    </border>
    <border>
      <left style="medium">
        <color rgb="FF979A9C"/>
      </left>
      <right/>
      <top style="medium">
        <color rgb="FF979A9C"/>
      </top>
      <bottom style="medium">
        <color rgb="FF979A9C"/>
      </bottom>
      <diagonal/>
    </border>
    <border>
      <left style="medium">
        <color rgb="FF979A9C"/>
      </left>
      <right/>
      <top/>
      <bottom style="medium">
        <color rgb="FF979A9C"/>
      </bottom>
      <diagonal/>
    </border>
    <border>
      <left/>
      <right style="medium">
        <color rgb="FF979A9C"/>
      </right>
      <top style="thick">
        <color rgb="FF979A9C"/>
      </top>
      <bottom/>
      <diagonal/>
    </border>
    <border>
      <left/>
      <right style="medium">
        <color rgb="FF979A9C"/>
      </right>
      <top style="medium">
        <color rgb="FF979A9C"/>
      </top>
      <bottom/>
      <diagonal/>
    </border>
    <border>
      <left style="thick">
        <color auto="1"/>
      </left>
      <right/>
      <top style="thick">
        <color auto="1"/>
      </top>
      <bottom style="thick">
        <color rgb="FF979A9C"/>
      </bottom>
      <diagonal/>
    </border>
    <border>
      <left/>
      <right style="thick">
        <color auto="1"/>
      </right>
      <top style="thick">
        <color auto="1"/>
      </top>
      <bottom style="thick">
        <color rgb="FF979A9C"/>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thick">
        <color theme="2"/>
      </bottom>
      <diagonal/>
    </border>
    <border>
      <left/>
      <right style="thin">
        <color indexed="64"/>
      </right>
      <top/>
      <bottom style="thick">
        <color theme="2"/>
      </bottom>
      <diagonal/>
    </border>
    <border>
      <left/>
      <right style="thin">
        <color indexed="64"/>
      </right>
      <top style="thin">
        <color indexed="64"/>
      </top>
      <bottom style="thin">
        <color indexed="64"/>
      </bottom>
      <diagonal/>
    </border>
    <border>
      <left/>
      <right/>
      <top/>
      <bottom style="thick">
        <color rgb="FF95D600"/>
      </bottom>
      <diagonal/>
    </border>
    <border>
      <left/>
      <right/>
      <top/>
      <bottom style="medium">
        <color rgb="FFDCDDDE"/>
      </bottom>
      <diagonal/>
    </border>
    <border>
      <left/>
      <right/>
      <top/>
      <bottom style="medium">
        <color rgb="FF555759"/>
      </bottom>
      <diagonal/>
    </border>
    <border>
      <left/>
      <right/>
      <top style="thick">
        <color theme="4"/>
      </top>
      <bottom style="medium">
        <color theme="0" tint="-0.14996795556505021"/>
      </bottom>
      <diagonal/>
    </border>
    <border>
      <left/>
      <right style="thick">
        <color theme="4"/>
      </right>
      <top/>
      <bottom style="medium">
        <color theme="0" tint="-0.14996795556505021"/>
      </bottom>
      <diagonal/>
    </border>
    <border>
      <left/>
      <right/>
      <top/>
      <bottom style="medium">
        <color theme="0" tint="-0.14996795556505021"/>
      </bottom>
      <diagonal/>
    </border>
    <border>
      <left/>
      <right style="thick">
        <color theme="4"/>
      </right>
      <top style="thick">
        <color theme="4"/>
      </top>
      <bottom style="medium">
        <color theme="0" tint="-0.14996795556505021"/>
      </bottom>
      <diagonal/>
    </border>
    <border>
      <left/>
      <right/>
      <top style="medium">
        <color theme="0" tint="-0.14996795556505021"/>
      </top>
      <bottom style="medium">
        <color theme="0" tint="-0.14993743705557422"/>
      </bottom>
      <diagonal/>
    </border>
    <border>
      <left/>
      <right/>
      <top/>
      <bottom style="thin">
        <color theme="0" tint="-0.14999847407452621"/>
      </bottom>
      <diagonal/>
    </border>
    <border>
      <left/>
      <right style="thick">
        <color theme="4"/>
      </right>
      <top style="medium">
        <color theme="0" tint="-0.14996795556505021"/>
      </top>
      <bottom style="medium">
        <color theme="0" tint="-0.14993743705557422"/>
      </bottom>
      <diagonal/>
    </border>
    <border>
      <left/>
      <right/>
      <top/>
      <bottom style="medium">
        <color theme="3"/>
      </bottom>
      <diagonal/>
    </border>
    <border>
      <left/>
      <right style="thick">
        <color theme="4"/>
      </right>
      <top/>
      <bottom style="medium">
        <color theme="3"/>
      </bottom>
      <diagonal/>
    </border>
    <border>
      <left/>
      <right/>
      <top style="medium">
        <color theme="0" tint="-0.14996795556505021"/>
      </top>
      <bottom style="medium">
        <color theme="3"/>
      </bottom>
      <diagonal/>
    </border>
    <border>
      <left/>
      <right style="thick">
        <color theme="4"/>
      </right>
      <top style="medium">
        <color theme="0" tint="-0.14996795556505021"/>
      </top>
      <bottom style="medium">
        <color theme="3"/>
      </bottom>
      <diagonal/>
    </border>
    <border>
      <left/>
      <right/>
      <top style="medium">
        <color theme="0" tint="-0.14993743705557422"/>
      </top>
      <bottom style="medium">
        <color theme="0" tint="-0.14993743705557422"/>
      </bottom>
      <diagonal/>
    </border>
    <border>
      <left/>
      <right/>
      <top style="medium">
        <color theme="0" tint="-0.14993743705557422"/>
      </top>
      <bottom style="medium">
        <color theme="3"/>
      </bottom>
      <diagonal/>
    </border>
    <border>
      <left/>
      <right style="thick">
        <color theme="4"/>
      </right>
      <top style="medium">
        <color theme="0" tint="-0.14993743705557422"/>
      </top>
      <bottom style="medium">
        <color theme="3"/>
      </bottom>
      <diagonal/>
    </border>
    <border>
      <left/>
      <right/>
      <top style="medium">
        <color theme="3"/>
      </top>
      <bottom style="medium">
        <color theme="0" tint="-0.14996795556505021"/>
      </bottom>
      <diagonal/>
    </border>
    <border>
      <left/>
      <right style="thick">
        <color theme="4"/>
      </right>
      <top style="medium">
        <color theme="3"/>
      </top>
      <bottom style="medium">
        <color theme="0" tint="-0.14996795556505021"/>
      </bottom>
      <diagonal/>
    </border>
    <border>
      <left/>
      <right/>
      <top style="medium">
        <color theme="0" tint="-0.14996795556505021"/>
      </top>
      <bottom style="medium">
        <color theme="0" tint="-0.14996795556505021"/>
      </bottom>
      <diagonal/>
    </border>
    <border>
      <left/>
      <right style="thick">
        <color theme="4"/>
      </right>
      <top style="medium">
        <color theme="0" tint="-0.14996795556505021"/>
      </top>
      <bottom style="medium">
        <color theme="0" tint="-0.14996795556505021"/>
      </bottom>
      <diagonal/>
    </border>
    <border>
      <left style="thick">
        <color theme="4"/>
      </left>
      <right/>
      <top style="medium">
        <color theme="0" tint="-0.14996795556505021"/>
      </top>
      <bottom style="medium">
        <color theme="3"/>
      </bottom>
      <diagonal/>
    </border>
    <border>
      <left/>
      <right style="thick">
        <color theme="4"/>
      </right>
      <top/>
      <bottom style="thin">
        <color theme="0" tint="-0.14999847407452621"/>
      </bottom>
      <diagonal/>
    </border>
    <border>
      <left/>
      <right/>
      <top style="thin">
        <color theme="0" tint="-0.14999847407452621"/>
      </top>
      <bottom style="medium">
        <color theme="3"/>
      </bottom>
      <diagonal/>
    </border>
    <border>
      <left/>
      <right/>
      <top style="medium">
        <color theme="0" tint="-0.14996795556505021"/>
      </top>
      <bottom/>
      <diagonal/>
    </border>
    <border>
      <left/>
      <right/>
      <top/>
      <bottom style="medium">
        <color rgb="FF000000"/>
      </bottom>
      <diagonal/>
    </border>
    <border>
      <left/>
      <right style="thick">
        <color theme="4"/>
      </right>
      <top/>
      <bottom/>
      <diagonal/>
    </border>
    <border>
      <left style="thick">
        <color theme="4"/>
      </left>
      <right/>
      <top style="medium">
        <color theme="3"/>
      </top>
      <bottom style="medium">
        <color theme="0" tint="-0.14999847407452621"/>
      </bottom>
      <diagonal/>
    </border>
    <border>
      <left/>
      <right/>
      <top style="medium">
        <color theme="0" tint="-0.14999847407452621"/>
      </top>
      <bottom style="medium">
        <color theme="0" tint="-0.14999847407452621"/>
      </bottom>
      <diagonal/>
    </border>
    <border>
      <left/>
      <right style="thick">
        <color theme="4"/>
      </right>
      <top style="medium">
        <color theme="0" tint="-0.14999847407452621"/>
      </top>
      <bottom style="medium">
        <color theme="0" tint="-0.14999847407452621"/>
      </bottom>
      <diagonal/>
    </border>
    <border>
      <left/>
      <right/>
      <top style="medium">
        <color theme="0" tint="-0.14999847407452621"/>
      </top>
      <bottom style="medium">
        <color indexed="64"/>
      </bottom>
      <diagonal/>
    </border>
    <border>
      <left/>
      <right style="thick">
        <color theme="4"/>
      </right>
      <top style="medium">
        <color theme="0" tint="-0.14999847407452621"/>
      </top>
      <bottom style="medium">
        <color indexed="64"/>
      </bottom>
      <diagonal/>
    </border>
    <border>
      <left/>
      <right/>
      <top style="medium">
        <color theme="0" tint="-0.14996795556505021"/>
      </top>
      <bottom style="medium">
        <color theme="0" tint="-0.14999847407452621"/>
      </bottom>
      <diagonal/>
    </border>
    <border>
      <left/>
      <right/>
      <top/>
      <bottom style="medium">
        <color indexed="64"/>
      </bottom>
      <diagonal/>
    </border>
    <border>
      <left/>
      <right style="thick">
        <color theme="4"/>
      </right>
      <top style="medium">
        <color theme="0" tint="-0.14996795556505021"/>
      </top>
      <bottom style="medium">
        <color theme="0" tint="-0.14999847407452621"/>
      </bottom>
      <diagonal/>
    </border>
    <border>
      <left/>
      <right style="thick">
        <color theme="4"/>
      </right>
      <top style="medium">
        <color theme="0" tint="-0.14999847407452621"/>
      </top>
      <bottom/>
      <diagonal/>
    </border>
    <border>
      <left style="medium">
        <color theme="0" tint="-0.14999847407452621"/>
      </left>
      <right/>
      <top style="medium">
        <color theme="0" tint="-0.14999847407452621"/>
      </top>
      <bottom style="medium">
        <color theme="0" tint="-0.14999847407452621"/>
      </bottom>
      <diagonal/>
    </border>
    <border>
      <left/>
      <right style="thick">
        <color theme="4"/>
      </right>
      <top/>
      <bottom style="medium">
        <color indexed="64"/>
      </bottom>
      <diagonal/>
    </border>
    <border>
      <left/>
      <right/>
      <top style="medium">
        <color theme="2" tint="-9.9948118533890809E-2"/>
      </top>
      <bottom/>
      <diagonal/>
    </border>
    <border>
      <left/>
      <right/>
      <top style="medium">
        <color theme="2" tint="-9.9948118533890809E-2"/>
      </top>
      <bottom style="medium">
        <color theme="3"/>
      </bottom>
      <diagonal/>
    </border>
    <border>
      <left/>
      <right/>
      <top style="medium">
        <color rgb="FFDCDDDE"/>
      </top>
      <bottom style="medium">
        <color rgb="FFDCDDDE"/>
      </bottom>
      <diagonal/>
    </border>
    <border>
      <left/>
      <right/>
      <top style="medium">
        <color rgb="FFD9D9D9"/>
      </top>
      <bottom style="medium">
        <color rgb="FFD9D9D9"/>
      </bottom>
      <diagonal/>
    </border>
    <border>
      <left/>
      <right/>
      <top style="medium">
        <color rgb="FFDCDDDE"/>
      </top>
      <bottom style="thin">
        <color indexed="64"/>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style="medium">
        <color rgb="FFD9D9D9"/>
      </top>
      <bottom style="thin">
        <color indexed="64"/>
      </bottom>
      <diagonal/>
    </border>
    <border>
      <left/>
      <right/>
      <top style="medium">
        <color rgb="FFD9D9D9"/>
      </top>
      <bottom style="medium">
        <color indexed="64"/>
      </bottom>
      <diagonal/>
    </border>
    <border>
      <left/>
      <right/>
      <top style="medium">
        <color rgb="FF555759"/>
      </top>
      <bottom style="medium">
        <color rgb="FFD9D9D9"/>
      </bottom>
      <diagonal/>
    </border>
  </borders>
  <cellStyleXfs count="4">
    <xf numFmtId="0" fontId="0" fillId="0" borderId="0"/>
    <xf numFmtId="43" fontId="21" fillId="0" borderId="0" applyFont="0" applyFill="0" applyBorder="0" applyAlignment="0" applyProtection="0"/>
    <xf numFmtId="9" fontId="21" fillId="0" borderId="0" applyFont="0" applyFill="0" applyBorder="0" applyAlignment="0" applyProtection="0"/>
    <xf numFmtId="0" fontId="36" fillId="0" borderId="1" applyNumberFormat="0" applyFill="0" applyAlignment="0" applyProtection="0"/>
  </cellStyleXfs>
  <cellXfs count="630">
    <xf numFmtId="0" fontId="0" fillId="0" borderId="0" xfId="0"/>
    <xf numFmtId="0" fontId="2" fillId="0" borderId="0" xfId="0" applyFont="1"/>
    <xf numFmtId="0" fontId="3" fillId="0" borderId="0" xfId="0" applyFont="1"/>
    <xf numFmtId="0" fontId="1" fillId="0" borderId="0" xfId="0" applyFont="1" applyAlignment="1">
      <alignment horizontal="left" indent="1"/>
    </xf>
    <xf numFmtId="0" fontId="0" fillId="0" borderId="0" xfId="0" applyFont="1" applyAlignment="1">
      <alignment horizontal="left" indent="1"/>
    </xf>
    <xf numFmtId="0" fontId="0" fillId="0" borderId="0" xfId="0" applyAlignment="1">
      <alignment horizontal="left" indent="1"/>
    </xf>
    <xf numFmtId="0" fontId="4" fillId="0" borderId="0" xfId="0" applyFont="1"/>
    <xf numFmtId="0" fontId="5" fillId="0" borderId="0" xfId="0" applyFont="1"/>
    <xf numFmtId="0" fontId="6" fillId="0" borderId="0" xfId="0" applyFont="1"/>
    <xf numFmtId="0" fontId="7" fillId="0" borderId="0" xfId="0" applyFont="1"/>
    <xf numFmtId="3" fontId="6" fillId="0" borderId="0" xfId="0" applyNumberFormat="1" applyFont="1"/>
    <xf numFmtId="3" fontId="8" fillId="0" borderId="0" xfId="0" applyNumberFormat="1" applyFont="1" applyAlignment="1">
      <alignment horizontal="left" vertical="center"/>
    </xf>
    <xf numFmtId="0" fontId="9" fillId="4" borderId="0" xfId="0" applyFont="1" applyFill="1" applyBorder="1" applyAlignment="1">
      <alignment horizontal="left"/>
    </xf>
    <xf numFmtId="0" fontId="10" fillId="4" borderId="0" xfId="0" applyFont="1" applyFill="1" applyBorder="1"/>
    <xf numFmtId="0" fontId="9" fillId="4" borderId="1" xfId="0" applyFont="1" applyFill="1" applyBorder="1"/>
    <xf numFmtId="0" fontId="9" fillId="4" borderId="1" xfId="0" applyFont="1" applyFill="1" applyBorder="1" applyAlignment="1">
      <alignment horizontal="right" wrapText="1"/>
    </xf>
    <xf numFmtId="1" fontId="9" fillId="4" borderId="1" xfId="0" applyNumberFormat="1" applyFont="1" applyFill="1" applyBorder="1"/>
    <xf numFmtId="0" fontId="9" fillId="4" borderId="2" xfId="0" applyFont="1" applyFill="1" applyBorder="1"/>
    <xf numFmtId="0" fontId="11" fillId="4" borderId="3" xfId="0" applyFont="1" applyFill="1" applyBorder="1"/>
    <xf numFmtId="0" fontId="9" fillId="4" borderId="3" xfId="0" applyFont="1" applyFill="1" applyBorder="1"/>
    <xf numFmtId="1" fontId="9" fillId="4" borderId="4" xfId="0" applyNumberFormat="1" applyFont="1" applyFill="1" applyBorder="1"/>
    <xf numFmtId="3" fontId="6" fillId="0" borderId="0" xfId="0" applyNumberFormat="1" applyFont="1" applyBorder="1"/>
    <xf numFmtId="0" fontId="9" fillId="4" borderId="5" xfId="0" applyFont="1" applyFill="1" applyBorder="1"/>
    <xf numFmtId="1" fontId="9" fillId="4" borderId="6" xfId="0" applyNumberFormat="1" applyFont="1" applyFill="1" applyBorder="1"/>
    <xf numFmtId="0" fontId="12" fillId="0" borderId="0" xfId="0" applyFont="1"/>
    <xf numFmtId="0" fontId="12" fillId="0" borderId="0" xfId="0" applyFont="1" applyFill="1"/>
    <xf numFmtId="0" fontId="0" fillId="0" borderId="0" xfId="0" applyFill="1"/>
    <xf numFmtId="0" fontId="0" fillId="0" borderId="0" xfId="0" applyFill="1" applyAlignment="1"/>
    <xf numFmtId="2" fontId="6" fillId="0" borderId="0" xfId="0" applyNumberFormat="1" applyFont="1"/>
    <xf numFmtId="2" fontId="0" fillId="0" borderId="0" xfId="0" applyNumberFormat="1"/>
    <xf numFmtId="0" fontId="1" fillId="0" borderId="0" xfId="0" applyFont="1"/>
    <xf numFmtId="14" fontId="0" fillId="0" borderId="0" xfId="0" applyNumberFormat="1"/>
    <xf numFmtId="0" fontId="18" fillId="6" borderId="7" xfId="0" applyFont="1" applyFill="1" applyBorder="1" applyAlignment="1">
      <alignment vertical="center" wrapText="1"/>
    </xf>
    <xf numFmtId="0" fontId="17" fillId="7" borderId="8" xfId="0" applyFont="1" applyFill="1" applyBorder="1" applyAlignment="1">
      <alignment vertical="center" wrapText="1"/>
    </xf>
    <xf numFmtId="0" fontId="17" fillId="7" borderId="9" xfId="0" applyFont="1" applyFill="1" applyBorder="1" applyAlignment="1">
      <alignment vertical="center" wrapText="1"/>
    </xf>
    <xf numFmtId="0" fontId="17" fillId="0" borderId="8" xfId="0" applyFont="1" applyBorder="1" applyAlignment="1">
      <alignment vertical="center" wrapText="1"/>
    </xf>
    <xf numFmtId="0" fontId="17" fillId="0" borderId="9" xfId="0" applyFont="1" applyBorder="1" applyAlignment="1">
      <alignment vertical="center" wrapText="1"/>
    </xf>
    <xf numFmtId="0" fontId="17" fillId="0" borderId="0" xfId="0" applyFont="1" applyFill="1" applyBorder="1" applyAlignment="1">
      <alignment vertical="center" wrapText="1"/>
    </xf>
    <xf numFmtId="0" fontId="17" fillId="0" borderId="11" xfId="0" applyFont="1" applyBorder="1" applyAlignment="1">
      <alignment vertical="center" wrapText="1"/>
    </xf>
    <xf numFmtId="0" fontId="17" fillId="7" borderId="12" xfId="0" applyFont="1" applyFill="1" applyBorder="1" applyAlignment="1">
      <alignment vertical="center" wrapText="1"/>
    </xf>
    <xf numFmtId="0" fontId="17" fillId="0" borderId="12" xfId="0" applyFont="1" applyBorder="1" applyAlignment="1">
      <alignment vertical="center" wrapText="1"/>
    </xf>
    <xf numFmtId="0" fontId="0" fillId="0" borderId="0" xfId="0" applyFill="1" applyBorder="1"/>
    <xf numFmtId="0" fontId="18" fillId="6" borderId="15" xfId="0" applyFont="1" applyFill="1" applyBorder="1" applyAlignment="1">
      <alignment vertical="center" wrapText="1"/>
    </xf>
    <xf numFmtId="0" fontId="18" fillId="6" borderId="16" xfId="0" applyFont="1" applyFill="1" applyBorder="1" applyAlignment="1">
      <alignment vertical="center" wrapText="1"/>
    </xf>
    <xf numFmtId="0" fontId="17" fillId="7" borderId="17" xfId="0" applyFont="1" applyFill="1" applyBorder="1" applyAlignment="1">
      <alignment vertical="center" wrapText="1"/>
    </xf>
    <xf numFmtId="0" fontId="17" fillId="7" borderId="18" xfId="0" applyFont="1" applyFill="1" applyBorder="1" applyAlignment="1">
      <alignment vertical="center" wrapText="1"/>
    </xf>
    <xf numFmtId="0" fontId="17" fillId="0" borderId="17" xfId="0" applyFont="1" applyFill="1" applyBorder="1" applyAlignment="1">
      <alignment vertical="center" wrapText="1"/>
    </xf>
    <xf numFmtId="0" fontId="17" fillId="0" borderId="18" xfId="0" applyFont="1" applyFill="1" applyBorder="1" applyAlignment="1">
      <alignment vertical="center" wrapText="1"/>
    </xf>
    <xf numFmtId="0" fontId="19" fillId="7" borderId="17" xfId="0" applyFont="1" applyFill="1" applyBorder="1" applyAlignment="1">
      <alignment vertical="center" wrapText="1"/>
    </xf>
    <xf numFmtId="0" fontId="20" fillId="8" borderId="18" xfId="0" applyFont="1" applyFill="1" applyBorder="1"/>
    <xf numFmtId="0" fontId="17" fillId="8" borderId="17" xfId="0" applyFont="1" applyFill="1" applyBorder="1" applyAlignment="1">
      <alignment vertical="center" wrapText="1"/>
    </xf>
    <xf numFmtId="0" fontId="17" fillId="8"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0" fillId="0" borderId="0" xfId="0" applyFont="1" applyBorder="1"/>
    <xf numFmtId="0" fontId="23" fillId="9" borderId="21" xfId="0" applyFont="1" applyFill="1" applyBorder="1" applyAlignment="1"/>
    <xf numFmtId="0" fontId="24" fillId="9" borderId="21" xfId="0" applyFont="1" applyFill="1" applyBorder="1" applyAlignment="1"/>
    <xf numFmtId="0" fontId="24" fillId="9" borderId="22" xfId="0" applyFont="1" applyFill="1" applyBorder="1" applyAlignment="1"/>
    <xf numFmtId="0" fontId="0" fillId="5" borderId="0" xfId="0" applyFill="1"/>
    <xf numFmtId="0" fontId="25" fillId="10" borderId="24" xfId="0" applyFont="1" applyFill="1" applyBorder="1" applyAlignment="1">
      <alignment horizontal="left" vertical="center" wrapText="1"/>
    </xf>
    <xf numFmtId="0" fontId="12" fillId="0" borderId="0" xfId="0" applyFont="1" applyAlignment="1">
      <alignment vertical="center"/>
    </xf>
    <xf numFmtId="0" fontId="6" fillId="0" borderId="25" xfId="0" applyFont="1" applyBorder="1" applyAlignment="1">
      <alignment horizontal="left" vertical="center" wrapText="1"/>
    </xf>
    <xf numFmtId="0" fontId="6" fillId="6" borderId="25" xfId="0" applyFont="1" applyFill="1" applyBorder="1" applyAlignment="1">
      <alignment horizontal="left" vertical="center" wrapText="1"/>
    </xf>
    <xf numFmtId="0" fontId="7" fillId="0" borderId="25" xfId="0" applyFont="1" applyBorder="1" applyAlignment="1">
      <alignment horizontal="left" vertical="center"/>
    </xf>
    <xf numFmtId="0" fontId="0" fillId="5" borderId="0" xfId="0" applyFill="1" applyAlignment="1">
      <alignment horizontal="left"/>
    </xf>
    <xf numFmtId="0" fontId="28" fillId="0" borderId="0" xfId="0" applyFont="1" applyAlignment="1">
      <alignment horizontal="left" vertical="center" indent="1"/>
    </xf>
    <xf numFmtId="0" fontId="28" fillId="0" borderId="0" xfId="0" applyFont="1" applyAlignment="1">
      <alignment horizontal="left" vertical="center" indent="2"/>
    </xf>
    <xf numFmtId="0" fontId="0" fillId="0" borderId="0" xfId="0" applyAlignment="1">
      <alignment horizontal="left" indent="2"/>
    </xf>
    <xf numFmtId="2" fontId="6" fillId="0" borderId="27" xfId="0" applyNumberFormat="1" applyFont="1" applyBorder="1"/>
    <xf numFmtId="165" fontId="6" fillId="0" borderId="29" xfId="1" applyNumberFormat="1" applyFont="1" applyBorder="1"/>
    <xf numFmtId="0" fontId="6" fillId="0" borderId="27" xfId="0" applyFont="1" applyBorder="1"/>
    <xf numFmtId="165" fontId="6" fillId="0" borderId="30" xfId="1" applyNumberFormat="1" applyFont="1" applyFill="1" applyBorder="1"/>
    <xf numFmtId="165" fontId="6" fillId="0" borderId="27" xfId="1" applyNumberFormat="1" applyFont="1" applyBorder="1"/>
    <xf numFmtId="165" fontId="6" fillId="0" borderId="27" xfId="1" applyNumberFormat="1" applyFont="1" applyBorder="1" applyAlignment="1">
      <alignment horizontal="center"/>
    </xf>
    <xf numFmtId="0" fontId="6" fillId="0" borderId="29" xfId="0" applyFont="1" applyBorder="1"/>
    <xf numFmtId="2" fontId="6" fillId="0" borderId="29" xfId="0" applyNumberFormat="1" applyFont="1" applyBorder="1"/>
    <xf numFmtId="165" fontId="6" fillId="0" borderId="29" xfId="1" applyNumberFormat="1" applyFont="1" applyFill="1" applyBorder="1"/>
    <xf numFmtId="0" fontId="6" fillId="0" borderId="31" xfId="0" applyFont="1" applyBorder="1"/>
    <xf numFmtId="165" fontId="6" fillId="0" borderId="31" xfId="1" applyNumberFormat="1" applyFont="1" applyBorder="1"/>
    <xf numFmtId="165" fontId="6" fillId="0" borderId="33" xfId="1" applyNumberFormat="1" applyFont="1" applyFill="1" applyBorder="1"/>
    <xf numFmtId="165" fontId="6" fillId="0" borderId="31" xfId="1" applyNumberFormat="1" applyFont="1" applyBorder="1" applyAlignment="1">
      <alignment horizontal="center"/>
    </xf>
    <xf numFmtId="0" fontId="7" fillId="0" borderId="29" xfId="0" applyFont="1" applyBorder="1"/>
    <xf numFmtId="0" fontId="0" fillId="0" borderId="29" xfId="0" applyBorder="1"/>
    <xf numFmtId="165" fontId="7" fillId="0" borderId="29" xfId="1" applyNumberFormat="1" applyFont="1" applyBorder="1"/>
    <xf numFmtId="0" fontId="6" fillId="0" borderId="34" xfId="0" applyFont="1" applyBorder="1"/>
    <xf numFmtId="165" fontId="6" fillId="0" borderId="34" xfId="1" applyNumberFormat="1" applyFont="1" applyBorder="1"/>
    <xf numFmtId="165" fontId="6" fillId="0" borderId="35" xfId="1" applyNumberFormat="1" applyFont="1" applyFill="1" applyBorder="1"/>
    <xf numFmtId="165" fontId="6" fillId="0" borderId="34" xfId="1" applyNumberFormat="1" applyFont="1" applyBorder="1" applyAlignment="1">
      <alignment horizontal="center"/>
    </xf>
    <xf numFmtId="0" fontId="7" fillId="0" borderId="36" xfId="0" applyFont="1" applyBorder="1"/>
    <xf numFmtId="0" fontId="0" fillId="0" borderId="36" xfId="0" applyBorder="1"/>
    <xf numFmtId="165" fontId="6" fillId="0" borderId="36" xfId="1" applyNumberFormat="1" applyFont="1" applyBorder="1"/>
    <xf numFmtId="0" fontId="6" fillId="0" borderId="36" xfId="0" applyFont="1" applyBorder="1"/>
    <xf numFmtId="165" fontId="6" fillId="0" borderId="27" xfId="1" applyNumberFormat="1" applyFont="1" applyFill="1" applyBorder="1"/>
    <xf numFmtId="0" fontId="6" fillId="0" borderId="38" xfId="0" applyFont="1" applyBorder="1"/>
    <xf numFmtId="0" fontId="6" fillId="0" borderId="39" xfId="0" applyFont="1" applyBorder="1"/>
    <xf numFmtId="165" fontId="6" fillId="0" borderId="40" xfId="1" applyNumberFormat="1" applyFont="1" applyFill="1" applyBorder="1"/>
    <xf numFmtId="165" fontId="6" fillId="0" borderId="39" xfId="1" applyNumberFormat="1" applyFont="1" applyFill="1" applyBorder="1"/>
    <xf numFmtId="0" fontId="7" fillId="0" borderId="34" xfId="0" applyFont="1" applyBorder="1"/>
    <xf numFmtId="0" fontId="7" fillId="0" borderId="41" xfId="0" applyFont="1" applyBorder="1"/>
    <xf numFmtId="0" fontId="7" fillId="0" borderId="43" xfId="0" applyFont="1" applyBorder="1"/>
    <xf numFmtId="0" fontId="0" fillId="0" borderId="43" xfId="0" applyBorder="1"/>
    <xf numFmtId="165" fontId="6" fillId="2" borderId="43" xfId="1" applyNumberFormat="1" applyFont="1" applyFill="1" applyBorder="1"/>
    <xf numFmtId="165" fontId="6" fillId="0" borderId="43" xfId="1" applyNumberFormat="1" applyFont="1" applyBorder="1"/>
    <xf numFmtId="0" fontId="6" fillId="0" borderId="43" xfId="0" applyFont="1" applyBorder="1"/>
    <xf numFmtId="165" fontId="6" fillId="0" borderId="44" xfId="1" applyNumberFormat="1" applyFont="1" applyFill="1" applyBorder="1"/>
    <xf numFmtId="164" fontId="6" fillId="0" borderId="27" xfId="1" applyNumberFormat="1" applyFont="1" applyBorder="1"/>
    <xf numFmtId="0" fontId="6" fillId="0" borderId="27" xfId="0" applyFont="1" applyBorder="1" applyAlignment="1">
      <alignment horizontal="right"/>
    </xf>
    <xf numFmtId="3" fontId="6" fillId="0" borderId="30" xfId="0" applyNumberFormat="1" applyFont="1" applyFill="1" applyBorder="1"/>
    <xf numFmtId="3" fontId="6" fillId="0" borderId="27" xfId="1" applyNumberFormat="1" applyFont="1" applyFill="1" applyBorder="1"/>
    <xf numFmtId="3" fontId="6" fillId="0" borderId="27" xfId="1" applyNumberFormat="1" applyFont="1" applyBorder="1"/>
    <xf numFmtId="3" fontId="6" fillId="0" borderId="27" xfId="1" applyNumberFormat="1" applyFont="1" applyBorder="1" applyAlignment="1">
      <alignment horizontal="center"/>
    </xf>
    <xf numFmtId="164" fontId="6" fillId="0" borderId="43" xfId="1" applyNumberFormat="1" applyFont="1" applyBorder="1"/>
    <xf numFmtId="0" fontId="6" fillId="0" borderId="43" xfId="0" applyFont="1" applyBorder="1" applyAlignment="1">
      <alignment horizontal="right"/>
    </xf>
    <xf numFmtId="3" fontId="6" fillId="0" borderId="44" xfId="0" applyNumberFormat="1" applyFont="1" applyFill="1" applyBorder="1"/>
    <xf numFmtId="3" fontId="6" fillId="0" borderId="43" xfId="1" applyNumberFormat="1" applyFont="1" applyBorder="1"/>
    <xf numFmtId="3" fontId="6" fillId="0" borderId="43" xfId="1" applyNumberFormat="1" applyFont="1" applyBorder="1" applyAlignment="1">
      <alignment horizontal="center"/>
    </xf>
    <xf numFmtId="3" fontId="6" fillId="0" borderId="28" xfId="0" applyNumberFormat="1" applyFont="1" applyFill="1" applyBorder="1"/>
    <xf numFmtId="164" fontId="6" fillId="0" borderId="36" xfId="1" applyNumberFormat="1" applyFont="1" applyBorder="1"/>
    <xf numFmtId="3" fontId="6" fillId="0" borderId="37" xfId="0" applyNumberFormat="1" applyFont="1" applyFill="1" applyBorder="1"/>
    <xf numFmtId="3" fontId="6" fillId="0" borderId="36" xfId="1" applyNumberFormat="1" applyFont="1" applyBorder="1"/>
    <xf numFmtId="3" fontId="6" fillId="0" borderId="36" xfId="1" applyNumberFormat="1" applyFont="1" applyBorder="1" applyAlignment="1">
      <alignment horizontal="center"/>
    </xf>
    <xf numFmtId="0" fontId="6" fillId="0" borderId="36" xfId="0" applyFont="1" applyBorder="1" applyAlignment="1">
      <alignment horizontal="right"/>
    </xf>
    <xf numFmtId="3" fontId="6" fillId="0" borderId="27" xfId="0" applyNumberFormat="1" applyFont="1" applyBorder="1"/>
    <xf numFmtId="3" fontId="6" fillId="0" borderId="43" xfId="0" applyNumberFormat="1" applyFont="1" applyBorder="1"/>
    <xf numFmtId="165" fontId="6" fillId="0" borderId="37" xfId="1" applyNumberFormat="1" applyFont="1" applyFill="1" applyBorder="1"/>
    <xf numFmtId="165" fontId="6" fillId="0" borderId="45" xfId="1" applyNumberFormat="1" applyFont="1" applyBorder="1"/>
    <xf numFmtId="3" fontId="6" fillId="0" borderId="36" xfId="0" applyNumberFormat="1" applyFont="1" applyBorder="1"/>
    <xf numFmtId="3" fontId="6" fillId="0" borderId="27" xfId="0" applyNumberFormat="1" applyFont="1" applyFill="1" applyBorder="1"/>
    <xf numFmtId="3" fontId="0" fillId="0" borderId="27" xfId="0" applyNumberFormat="1" applyBorder="1"/>
    <xf numFmtId="3" fontId="6" fillId="0" borderId="27" xfId="0" applyNumberFormat="1" applyFont="1" applyBorder="1" applyAlignment="1">
      <alignment horizontal="center"/>
    </xf>
    <xf numFmtId="3" fontId="6" fillId="0" borderId="43" xfId="0" applyNumberFormat="1" applyFont="1" applyFill="1" applyBorder="1"/>
    <xf numFmtId="3" fontId="0" fillId="0" borderId="43" xfId="0" applyNumberFormat="1" applyBorder="1"/>
    <xf numFmtId="3" fontId="6" fillId="0" borderId="43" xfId="0" applyNumberFormat="1" applyFont="1" applyBorder="1" applyAlignment="1">
      <alignment horizontal="center"/>
    </xf>
    <xf numFmtId="3" fontId="6" fillId="0" borderId="36" xfId="0" applyNumberFormat="1" applyFont="1" applyFill="1" applyBorder="1"/>
    <xf numFmtId="3" fontId="6" fillId="0" borderId="36" xfId="0" applyNumberFormat="1" applyFont="1" applyBorder="1" applyAlignment="1">
      <alignment horizontal="center"/>
    </xf>
    <xf numFmtId="0" fontId="6" fillId="0" borderId="27" xfId="0" applyFont="1" applyBorder="1" applyAlignment="1">
      <alignment horizontal="center"/>
    </xf>
    <xf numFmtId="165" fontId="6" fillId="0" borderId="43" xfId="1" applyNumberFormat="1" applyFont="1" applyFill="1" applyBorder="1"/>
    <xf numFmtId="0" fontId="6" fillId="0" borderId="43" xfId="0" applyFont="1" applyBorder="1" applyAlignment="1">
      <alignment horizontal="center"/>
    </xf>
    <xf numFmtId="165" fontId="6" fillId="0" borderId="43" xfId="1" applyNumberFormat="1" applyFont="1" applyFill="1" applyBorder="1" applyAlignment="1">
      <alignment horizontal="right"/>
    </xf>
    <xf numFmtId="165" fontId="6" fillId="0" borderId="43" xfId="1" applyNumberFormat="1" applyFont="1" applyBorder="1" applyAlignment="1">
      <alignment horizontal="right"/>
    </xf>
    <xf numFmtId="0" fontId="7" fillId="0" borderId="32" xfId="0" applyFont="1" applyBorder="1"/>
    <xf numFmtId="0" fontId="0" fillId="0" borderId="32" xfId="0" applyBorder="1"/>
    <xf numFmtId="3" fontId="6" fillId="0" borderId="32" xfId="0" applyNumberFormat="1" applyFont="1" applyBorder="1"/>
    <xf numFmtId="3" fontId="6" fillId="0" borderId="46" xfId="0" applyNumberFormat="1" applyFont="1" applyBorder="1"/>
    <xf numFmtId="165" fontId="6" fillId="0" borderId="36" xfId="1" applyNumberFormat="1" applyFont="1" applyFill="1" applyBorder="1"/>
    <xf numFmtId="0" fontId="6" fillId="0" borderId="36" xfId="0" applyFont="1" applyBorder="1" applyAlignment="1">
      <alignment horizontal="center"/>
    </xf>
    <xf numFmtId="0" fontId="7" fillId="0" borderId="47" xfId="0" applyFont="1" applyBorder="1"/>
    <xf numFmtId="0" fontId="0" fillId="0" borderId="47" xfId="0" applyBorder="1"/>
    <xf numFmtId="3" fontId="6" fillId="0" borderId="47" xfId="0" applyNumberFormat="1" applyFont="1" applyBorder="1"/>
    <xf numFmtId="167" fontId="6" fillId="0" borderId="27" xfId="0" applyNumberFormat="1" applyFont="1" applyBorder="1"/>
    <xf numFmtId="167" fontId="6" fillId="0" borderId="43" xfId="0" applyNumberFormat="1" applyFont="1" applyBorder="1"/>
    <xf numFmtId="167" fontId="6" fillId="0" borderId="36" xfId="0" applyNumberFormat="1" applyFont="1" applyBorder="1"/>
    <xf numFmtId="0" fontId="0" fillId="5" borderId="0" xfId="0" applyFill="1" applyAlignment="1">
      <alignment horizontal="left"/>
    </xf>
    <xf numFmtId="2" fontId="9" fillId="4" borderId="2" xfId="0" applyNumberFormat="1" applyFont="1" applyFill="1" applyBorder="1"/>
    <xf numFmtId="2" fontId="11" fillId="4" borderId="3" xfId="0" applyNumberFormat="1" applyFont="1" applyFill="1" applyBorder="1"/>
    <xf numFmtId="2" fontId="9" fillId="4" borderId="3" xfId="0" applyNumberFormat="1" applyFont="1" applyFill="1" applyBorder="1"/>
    <xf numFmtId="0" fontId="6" fillId="0" borderId="3" xfId="0" applyFont="1" applyBorder="1" applyAlignment="1"/>
    <xf numFmtId="0" fontId="6" fillId="0" borderId="27" xfId="0" applyFont="1" applyFill="1" applyBorder="1"/>
    <xf numFmtId="1" fontId="29" fillId="0" borderId="27" xfId="0" applyNumberFormat="1" applyFont="1" applyBorder="1"/>
    <xf numFmtId="167" fontId="29" fillId="0" borderId="29" xfId="0" applyNumberFormat="1" applyFont="1" applyBorder="1"/>
    <xf numFmtId="43" fontId="6" fillId="0" borderId="27" xfId="1" applyNumberFormat="1" applyFont="1" applyBorder="1"/>
    <xf numFmtId="2" fontId="6" fillId="0" borderId="27" xfId="1" applyNumberFormat="1" applyFont="1" applyFill="1" applyBorder="1"/>
    <xf numFmtId="2" fontId="6" fillId="0" borderId="27" xfId="1" applyNumberFormat="1" applyFont="1" applyBorder="1"/>
    <xf numFmtId="0" fontId="6" fillId="0" borderId="0" xfId="0" applyFont="1" applyBorder="1" applyAlignment="1"/>
    <xf numFmtId="0" fontId="6" fillId="0" borderId="29" xfId="0" applyFont="1" applyFill="1" applyBorder="1"/>
    <xf numFmtId="1" fontId="29" fillId="0" borderId="29" xfId="0" applyNumberFormat="1" applyFont="1" applyBorder="1"/>
    <xf numFmtId="43" fontId="6" fillId="0" borderId="43" xfId="1" applyNumberFormat="1" applyFont="1" applyBorder="1"/>
    <xf numFmtId="167" fontId="6" fillId="0" borderId="29" xfId="0" applyNumberFormat="1" applyFont="1" applyBorder="1"/>
    <xf numFmtId="2" fontId="6" fillId="0" borderId="43" xfId="1" applyNumberFormat="1" applyFont="1" applyFill="1" applyBorder="1"/>
    <xf numFmtId="2" fontId="6" fillId="0" borderId="43" xfId="1" applyNumberFormat="1" applyFont="1" applyBorder="1"/>
    <xf numFmtId="2" fontId="6" fillId="0" borderId="43" xfId="0" applyNumberFormat="1" applyFont="1" applyBorder="1"/>
    <xf numFmtId="0" fontId="6" fillId="0" borderId="29" xfId="0" applyFont="1" applyBorder="1" applyAlignment="1">
      <alignment horizontal="center"/>
    </xf>
    <xf numFmtId="2" fontId="6" fillId="0" borderId="43" xfId="1" applyNumberFormat="1" applyFont="1" applyFill="1" applyBorder="1" applyAlignment="1">
      <alignment horizontal="right"/>
    </xf>
    <xf numFmtId="2" fontId="6" fillId="0" borderId="29" xfId="1" applyNumberFormat="1" applyFont="1" applyFill="1" applyBorder="1"/>
    <xf numFmtId="2" fontId="6" fillId="0" borderId="29" xfId="1" applyNumberFormat="1" applyFont="1" applyBorder="1"/>
    <xf numFmtId="0" fontId="6" fillId="0" borderId="29" xfId="0" applyFont="1" applyBorder="1" applyAlignment="1"/>
    <xf numFmtId="0" fontId="6" fillId="0" borderId="48" xfId="0" applyFont="1" applyBorder="1" applyAlignment="1"/>
    <xf numFmtId="0" fontId="6" fillId="2" borderId="43" xfId="0" applyFont="1" applyFill="1" applyBorder="1"/>
    <xf numFmtId="167" fontId="6" fillId="2" borderId="29" xfId="0" applyNumberFormat="1" applyFont="1" applyFill="1" applyBorder="1"/>
    <xf numFmtId="167" fontId="6" fillId="2" borderId="29" xfId="1" applyNumberFormat="1" applyFont="1" applyFill="1" applyBorder="1"/>
    <xf numFmtId="43" fontId="6" fillId="2" borderId="29" xfId="0" applyNumberFormat="1" applyFont="1" applyFill="1" applyBorder="1"/>
    <xf numFmtId="164" fontId="6" fillId="2" borderId="28" xfId="1" applyNumberFormat="1" applyFont="1" applyFill="1" applyBorder="1"/>
    <xf numFmtId="2" fontId="6" fillId="2" borderId="43" xfId="1" applyNumberFormat="1" applyFont="1" applyFill="1" applyBorder="1"/>
    <xf numFmtId="0" fontId="6" fillId="0" borderId="29" xfId="0" applyFont="1" applyBorder="1" applyAlignment="1">
      <alignment wrapText="1"/>
    </xf>
    <xf numFmtId="0" fontId="6" fillId="0" borderId="43" xfId="0" applyFont="1" applyFill="1" applyBorder="1"/>
    <xf numFmtId="167" fontId="29" fillId="0" borderId="43" xfId="0" applyNumberFormat="1" applyFont="1" applyBorder="1"/>
    <xf numFmtId="0" fontId="6" fillId="0" borderId="36" xfId="0" applyFont="1" applyFill="1" applyBorder="1"/>
    <xf numFmtId="1" fontId="29" fillId="0" borderId="36" xfId="0" applyNumberFormat="1" applyFont="1" applyBorder="1"/>
    <xf numFmtId="167" fontId="29" fillId="0" borderId="36" xfId="0" applyNumberFormat="1" applyFont="1" applyBorder="1"/>
    <xf numFmtId="43" fontId="6" fillId="0" borderId="36" xfId="1" applyNumberFormat="1" applyFont="1" applyBorder="1"/>
    <xf numFmtId="2" fontId="6" fillId="0" borderId="36" xfId="1" applyNumberFormat="1" applyFont="1" applyFill="1" applyBorder="1"/>
    <xf numFmtId="2" fontId="6" fillId="0" borderId="36" xfId="1" applyNumberFormat="1" applyFont="1" applyBorder="1"/>
    <xf numFmtId="2" fontId="6" fillId="0" borderId="36" xfId="0" applyNumberFormat="1" applyFont="1" applyBorder="1"/>
    <xf numFmtId="43" fontId="6" fillId="0" borderId="32" xfId="1" applyNumberFormat="1" applyFont="1" applyBorder="1"/>
    <xf numFmtId="2" fontId="6" fillId="2" borderId="32" xfId="1" applyNumberFormat="1" applyFont="1" applyFill="1" applyBorder="1"/>
    <xf numFmtId="2" fontId="6" fillId="0" borderId="32" xfId="1" applyNumberFormat="1" applyFont="1" applyBorder="1"/>
    <xf numFmtId="2" fontId="6" fillId="0" borderId="32" xfId="0" applyNumberFormat="1" applyFont="1" applyBorder="1"/>
    <xf numFmtId="2" fontId="6" fillId="3" borderId="47" xfId="0" applyNumberFormat="1" applyFont="1" applyFill="1" applyBorder="1"/>
    <xf numFmtId="2" fontId="6" fillId="0" borderId="47" xfId="0" applyNumberFormat="1" applyFont="1" applyBorder="1"/>
    <xf numFmtId="167" fontId="6" fillId="0" borderId="31" xfId="0" applyNumberFormat="1" applyFont="1" applyBorder="1"/>
    <xf numFmtId="167" fontId="6" fillId="0" borderId="34" xfId="0" applyNumberFormat="1" applyFont="1" applyBorder="1"/>
    <xf numFmtId="2" fontId="6" fillId="0" borderId="31" xfId="0" applyNumberFormat="1" applyFont="1" applyBorder="1"/>
    <xf numFmtId="2" fontId="6" fillId="0" borderId="34" xfId="0" applyNumberFormat="1" applyFont="1" applyBorder="1"/>
    <xf numFmtId="0" fontId="7" fillId="0" borderId="26" xfId="0" applyFont="1" applyBorder="1" applyAlignment="1">
      <alignment horizontal="left" vertical="center"/>
    </xf>
    <xf numFmtId="0" fontId="1" fillId="0" borderId="41" xfId="0" applyFont="1" applyBorder="1"/>
    <xf numFmtId="165" fontId="7" fillId="0" borderId="42" xfId="1" applyNumberFormat="1" applyFont="1" applyBorder="1"/>
    <xf numFmtId="165" fontId="7" fillId="0" borderId="41" xfId="1" applyNumberFormat="1" applyFont="1" applyFill="1" applyBorder="1"/>
    <xf numFmtId="165" fontId="7" fillId="0" borderId="41" xfId="1" applyNumberFormat="1" applyFont="1" applyBorder="1"/>
    <xf numFmtId="3" fontId="7" fillId="0" borderId="0" xfId="0" applyNumberFormat="1" applyFont="1"/>
    <xf numFmtId="0" fontId="1" fillId="0" borderId="43" xfId="0" applyFont="1" applyBorder="1"/>
    <xf numFmtId="165" fontId="7" fillId="0" borderId="44" xfId="1" applyNumberFormat="1" applyFont="1" applyBorder="1"/>
    <xf numFmtId="165" fontId="7" fillId="2" borderId="43" xfId="1" applyNumberFormat="1" applyFont="1" applyFill="1" applyBorder="1"/>
    <xf numFmtId="165" fontId="7" fillId="0" borderId="43" xfId="1" applyNumberFormat="1" applyFont="1" applyBorder="1"/>
    <xf numFmtId="3" fontId="7" fillId="0" borderId="0" xfId="0" applyNumberFormat="1" applyFont="1" applyBorder="1"/>
    <xf numFmtId="0" fontId="1" fillId="0" borderId="34" xfId="0" applyFont="1" applyBorder="1"/>
    <xf numFmtId="165" fontId="7" fillId="0" borderId="35" xfId="1" applyNumberFormat="1" applyFont="1" applyBorder="1"/>
    <xf numFmtId="165" fontId="7" fillId="0" borderId="34" xfId="1" applyNumberFormat="1" applyFont="1" applyBorder="1"/>
    <xf numFmtId="168" fontId="30" fillId="12" borderId="25" xfId="0" applyNumberFormat="1" applyFont="1" applyFill="1" applyBorder="1" applyAlignment="1">
      <alignment horizontal="left" vertical="center"/>
    </xf>
    <xf numFmtId="168" fontId="30" fillId="12" borderId="25" xfId="0" applyNumberFormat="1" applyFont="1" applyFill="1" applyBorder="1" applyAlignment="1">
      <alignment horizontal="right" vertical="center"/>
    </xf>
    <xf numFmtId="168" fontId="30" fillId="12" borderId="49" xfId="0" applyNumberFormat="1" applyFont="1" applyFill="1" applyBorder="1" applyAlignment="1">
      <alignment horizontal="right" vertical="center"/>
    </xf>
    <xf numFmtId="0" fontId="1" fillId="0" borderId="0" xfId="0" applyFont="1" applyAlignment="1"/>
    <xf numFmtId="0" fontId="6" fillId="0" borderId="0" xfId="0" applyFont="1" applyAlignment="1">
      <alignment wrapText="1"/>
    </xf>
    <xf numFmtId="0" fontId="1" fillId="0" borderId="29" xfId="0" applyFont="1" applyBorder="1"/>
    <xf numFmtId="165" fontId="7" fillId="0" borderId="28" xfId="1" applyNumberFormat="1" applyFont="1" applyBorder="1"/>
    <xf numFmtId="165" fontId="7" fillId="2" borderId="29" xfId="1" applyNumberFormat="1" applyFont="1" applyFill="1" applyBorder="1"/>
    <xf numFmtId="0" fontId="31" fillId="0" borderId="0" xfId="0" applyFont="1"/>
    <xf numFmtId="165" fontId="7" fillId="0" borderId="36" xfId="1" applyNumberFormat="1" applyFont="1" applyBorder="1"/>
    <xf numFmtId="2" fontId="1" fillId="0" borderId="0" xfId="0" applyNumberFormat="1" applyFont="1"/>
    <xf numFmtId="3" fontId="7" fillId="0" borderId="29" xfId="0" applyNumberFormat="1" applyFont="1" applyBorder="1"/>
    <xf numFmtId="3" fontId="7" fillId="0" borderId="28" xfId="0" applyNumberFormat="1" applyFont="1" applyFill="1" applyBorder="1"/>
    <xf numFmtId="165" fontId="7" fillId="3" borderId="36" xfId="1" applyNumberFormat="1" applyFont="1" applyFill="1" applyBorder="1"/>
    <xf numFmtId="3" fontId="7" fillId="0" borderId="28" xfId="0" applyNumberFormat="1" applyFont="1" applyBorder="1"/>
    <xf numFmtId="3" fontId="7" fillId="0" borderId="29" xfId="0" applyNumberFormat="1" applyFont="1" applyFill="1" applyBorder="1"/>
    <xf numFmtId="3" fontId="7" fillId="0" borderId="44" xfId="0" applyNumberFormat="1" applyFont="1" applyBorder="1"/>
    <xf numFmtId="3" fontId="7" fillId="2" borderId="43" xfId="0" applyNumberFormat="1" applyFont="1" applyFill="1" applyBorder="1"/>
    <xf numFmtId="3" fontId="7" fillId="0" borderId="43" xfId="0" applyNumberFormat="1" applyFont="1" applyBorder="1"/>
    <xf numFmtId="3" fontId="7" fillId="3" borderId="43" xfId="0" applyNumberFormat="1" applyFont="1" applyFill="1" applyBorder="1"/>
    <xf numFmtId="3" fontId="7" fillId="0" borderId="37" xfId="0" applyNumberFormat="1" applyFont="1" applyBorder="1"/>
    <xf numFmtId="3" fontId="7" fillId="3" borderId="36" xfId="0" applyNumberFormat="1" applyFont="1" applyFill="1" applyBorder="1"/>
    <xf numFmtId="3" fontId="7" fillId="0" borderId="36" xfId="0" applyNumberFormat="1" applyFont="1" applyBorder="1"/>
    <xf numFmtId="165" fontId="7" fillId="0" borderId="32" xfId="1" applyNumberFormat="1" applyFont="1" applyBorder="1"/>
    <xf numFmtId="3" fontId="7" fillId="0" borderId="32" xfId="0" applyNumberFormat="1" applyFont="1" applyBorder="1"/>
    <xf numFmtId="3" fontId="7" fillId="0" borderId="46" xfId="0" applyNumberFormat="1" applyFont="1" applyBorder="1"/>
    <xf numFmtId="165" fontId="7" fillId="2" borderId="32" xfId="1" applyNumberFormat="1" applyFont="1" applyFill="1" applyBorder="1"/>
    <xf numFmtId="3" fontId="7" fillId="0" borderId="47" xfId="0" applyNumberFormat="1" applyFont="1" applyBorder="1"/>
    <xf numFmtId="3" fontId="7" fillId="2" borderId="29" xfId="0" applyNumberFormat="1" applyFont="1" applyFill="1" applyBorder="1"/>
    <xf numFmtId="166" fontId="6" fillId="0" borderId="27" xfId="0" applyNumberFormat="1" applyFont="1" applyFill="1" applyBorder="1"/>
    <xf numFmtId="166" fontId="6" fillId="0" borderId="43" xfId="0" applyNumberFormat="1" applyFont="1" applyFill="1" applyBorder="1"/>
    <xf numFmtId="166" fontId="6" fillId="0" borderId="36" xfId="0" applyNumberFormat="1" applyFont="1" applyFill="1" applyBorder="1"/>
    <xf numFmtId="4" fontId="6" fillId="0" borderId="27" xfId="0" applyNumberFormat="1" applyFont="1" applyFill="1" applyBorder="1"/>
    <xf numFmtId="4" fontId="6" fillId="0" borderId="43" xfId="0" applyNumberFormat="1" applyFont="1" applyFill="1" applyBorder="1"/>
    <xf numFmtId="4" fontId="6" fillId="0" borderId="36" xfId="0" applyNumberFormat="1" applyFont="1" applyFill="1" applyBorder="1"/>
    <xf numFmtId="167" fontId="6" fillId="0" borderId="43" xfId="1" applyNumberFormat="1" applyFont="1" applyBorder="1"/>
    <xf numFmtId="0" fontId="32" fillId="0" borderId="0" xfId="0" applyFont="1" applyAlignment="1">
      <alignment horizontal="left" indent="1"/>
    </xf>
    <xf numFmtId="0" fontId="33" fillId="0" borderId="0" xfId="0" applyFont="1"/>
    <xf numFmtId="0" fontId="0" fillId="0" borderId="0" xfId="0" applyAlignment="1">
      <alignment horizontal="left" indent="4"/>
    </xf>
    <xf numFmtId="0" fontId="0" fillId="0" borderId="0" xfId="0" applyAlignment="1">
      <alignment horizontal="left" wrapText="1" indent="4"/>
    </xf>
    <xf numFmtId="3" fontId="34" fillId="0" borderId="0" xfId="0" applyNumberFormat="1" applyFont="1" applyAlignment="1">
      <alignment horizontal="left" vertical="center"/>
    </xf>
    <xf numFmtId="0" fontId="8" fillId="5" borderId="0" xfId="0" applyFont="1" applyFill="1" applyAlignment="1"/>
    <xf numFmtId="0" fontId="0" fillId="5" borderId="0" xfId="0" applyFill="1" applyAlignment="1"/>
    <xf numFmtId="0" fontId="0" fillId="5" borderId="0" xfId="0" applyFill="1" applyAlignment="1">
      <alignment horizontal="left"/>
    </xf>
    <xf numFmtId="165" fontId="6" fillId="13" borderId="27" xfId="1" applyNumberFormat="1" applyFont="1" applyFill="1" applyBorder="1"/>
    <xf numFmtId="165" fontId="6" fillId="13" borderId="31" xfId="1" applyNumberFormat="1" applyFont="1" applyFill="1" applyBorder="1"/>
    <xf numFmtId="165" fontId="6" fillId="13" borderId="34" xfId="1" applyNumberFormat="1" applyFont="1" applyFill="1" applyBorder="1"/>
    <xf numFmtId="0" fontId="1" fillId="0" borderId="0" xfId="0" applyFont="1" applyBorder="1"/>
    <xf numFmtId="0" fontId="7" fillId="0" borderId="0" xfId="0" applyFont="1" applyBorder="1"/>
    <xf numFmtId="165" fontId="7" fillId="0" borderId="50" xfId="1" applyNumberFormat="1" applyFont="1" applyBorder="1"/>
    <xf numFmtId="165" fontId="7" fillId="13" borderId="51" xfId="1" applyNumberFormat="1" applyFont="1" applyFill="1" applyBorder="1"/>
    <xf numFmtId="165" fontId="7" fillId="2" borderId="0" xfId="1" applyNumberFormat="1" applyFont="1" applyFill="1" applyBorder="1"/>
    <xf numFmtId="165" fontId="7" fillId="0" borderId="0" xfId="1" applyNumberFormat="1" applyFont="1" applyBorder="1"/>
    <xf numFmtId="0" fontId="35" fillId="0" borderId="52" xfId="0" applyFont="1" applyBorder="1"/>
    <xf numFmtId="0" fontId="1" fillId="0" borderId="52" xfId="0" applyFont="1" applyBorder="1"/>
    <xf numFmtId="0" fontId="7" fillId="0" borderId="52" xfId="0" applyFont="1" applyBorder="1"/>
    <xf numFmtId="165" fontId="7" fillId="0" borderId="53" xfId="1" applyNumberFormat="1" applyFont="1" applyBorder="1"/>
    <xf numFmtId="165" fontId="7" fillId="0" borderId="52" xfId="1" applyNumberFormat="1" applyFont="1" applyBorder="1"/>
    <xf numFmtId="0" fontId="1" fillId="0" borderId="53" xfId="0" applyFont="1" applyBorder="1"/>
    <xf numFmtId="165" fontId="7" fillId="0" borderId="52" xfId="0" applyNumberFormat="1" applyFont="1" applyBorder="1"/>
    <xf numFmtId="0" fontId="0" fillId="0" borderId="52" xfId="0" applyBorder="1"/>
    <xf numFmtId="0" fontId="0" fillId="0" borderId="53" xfId="0" applyBorder="1"/>
    <xf numFmtId="0" fontId="29" fillId="16" borderId="52" xfId="0" applyFont="1" applyFill="1" applyBorder="1"/>
    <xf numFmtId="0" fontId="6" fillId="16" borderId="52" xfId="0" applyFont="1" applyFill="1" applyBorder="1"/>
    <xf numFmtId="0" fontId="35" fillId="16" borderId="52" xfId="0" applyFont="1" applyFill="1" applyBorder="1"/>
    <xf numFmtId="0" fontId="7" fillId="0" borderId="54" xfId="0" applyFont="1" applyBorder="1"/>
    <xf numFmtId="0" fontId="0" fillId="0" borderId="54" xfId="0" applyBorder="1"/>
    <xf numFmtId="0" fontId="0" fillId="0" borderId="55" xfId="0" applyBorder="1"/>
    <xf numFmtId="0" fontId="35" fillId="16" borderId="54" xfId="0" applyFont="1" applyFill="1" applyBorder="1"/>
    <xf numFmtId="165" fontId="7" fillId="0" borderId="54" xfId="0" applyNumberFormat="1" applyFont="1" applyBorder="1"/>
    <xf numFmtId="1" fontId="0" fillId="0" borderId="0" xfId="0" applyNumberFormat="1"/>
    <xf numFmtId="0" fontId="0" fillId="5" borderId="0" xfId="0" applyFill="1" applyAlignment="1">
      <alignment wrapText="1"/>
    </xf>
    <xf numFmtId="165" fontId="6" fillId="16" borderId="27" xfId="1" applyNumberFormat="1" applyFont="1" applyFill="1" applyBorder="1"/>
    <xf numFmtId="165" fontId="6" fillId="0" borderId="52" xfId="1" applyNumberFormat="1" applyFont="1" applyFill="1" applyBorder="1"/>
    <xf numFmtId="165" fontId="6" fillId="16" borderId="31" xfId="1" applyNumberFormat="1" applyFont="1" applyFill="1" applyBorder="1"/>
    <xf numFmtId="165" fontId="6" fillId="16" borderId="38" xfId="1" applyNumberFormat="1" applyFont="1" applyFill="1" applyBorder="1"/>
    <xf numFmtId="165" fontId="6" fillId="16" borderId="39" xfId="1" applyNumberFormat="1" applyFont="1" applyFill="1" applyBorder="1"/>
    <xf numFmtId="165" fontId="6" fillId="0" borderId="34" xfId="1" applyNumberFormat="1" applyFont="1" applyFill="1" applyBorder="1"/>
    <xf numFmtId="165" fontId="7" fillId="16" borderId="41" xfId="1" applyNumberFormat="1" applyFont="1" applyFill="1" applyBorder="1"/>
    <xf numFmtId="165" fontId="7" fillId="16" borderId="43" xfId="1" applyNumberFormat="1" applyFont="1" applyFill="1" applyBorder="1"/>
    <xf numFmtId="165" fontId="7" fillId="0" borderId="43" xfId="1" applyNumberFormat="1" applyFont="1" applyFill="1" applyBorder="1"/>
    <xf numFmtId="0" fontId="1" fillId="5" borderId="0" xfId="0" applyFont="1" applyFill="1" applyAlignment="1">
      <alignment horizontal="left" wrapText="1"/>
    </xf>
    <xf numFmtId="0" fontId="7" fillId="0" borderId="56" xfId="0" applyFont="1" applyBorder="1"/>
    <xf numFmtId="165" fontId="7" fillId="16" borderId="0" xfId="1" applyNumberFormat="1" applyFont="1" applyFill="1" applyBorder="1"/>
    <xf numFmtId="165" fontId="7" fillId="16" borderId="52" xfId="1" applyNumberFormat="1" applyFont="1" applyFill="1" applyBorder="1"/>
    <xf numFmtId="0" fontId="7" fillId="0" borderId="57" xfId="0" applyFont="1" applyBorder="1"/>
    <xf numFmtId="165" fontId="7" fillId="16" borderId="34" xfId="1" applyNumberFormat="1" applyFont="1" applyFill="1" applyBorder="1"/>
    <xf numFmtId="0" fontId="0" fillId="0" borderId="0" xfId="0" applyBorder="1"/>
    <xf numFmtId="165" fontId="7" fillId="13" borderId="29" xfId="1" applyNumberFormat="1" applyFont="1" applyFill="1" applyBorder="1"/>
    <xf numFmtId="0" fontId="35" fillId="0" borderId="56" xfId="0" applyFont="1" applyBorder="1"/>
    <xf numFmtId="165" fontId="7" fillId="0" borderId="0" xfId="1" applyNumberFormat="1" applyFont="1" applyFill="1" applyBorder="1"/>
    <xf numFmtId="0" fontId="1" fillId="0" borderId="56" xfId="0" applyFont="1" applyBorder="1"/>
    <xf numFmtId="165" fontId="7" fillId="0" borderId="58" xfId="1" applyNumberFormat="1" applyFont="1" applyBorder="1"/>
    <xf numFmtId="165" fontId="7" fillId="0" borderId="56" xfId="0" applyNumberFormat="1" applyFont="1" applyFill="1" applyBorder="1"/>
    <xf numFmtId="0" fontId="0" fillId="0" borderId="59" xfId="0" applyBorder="1"/>
    <xf numFmtId="0" fontId="0" fillId="16" borderId="0" xfId="0" applyFill="1"/>
    <xf numFmtId="0" fontId="0" fillId="0" borderId="60" xfId="0" applyBorder="1"/>
    <xf numFmtId="0" fontId="0" fillId="16" borderId="52" xfId="0" applyFill="1" applyBorder="1"/>
    <xf numFmtId="0" fontId="0" fillId="0" borderId="57" xfId="0" applyBorder="1"/>
    <xf numFmtId="0" fontId="0" fillId="0" borderId="61" xfId="0" applyBorder="1"/>
    <xf numFmtId="0" fontId="0" fillId="16" borderId="57" xfId="0" applyFill="1" applyBorder="1"/>
    <xf numFmtId="165" fontId="7" fillId="0" borderId="54" xfId="0" applyNumberFormat="1" applyFont="1" applyFill="1" applyBorder="1"/>
    <xf numFmtId="0" fontId="9" fillId="4" borderId="0" xfId="0" applyFont="1" applyFill="1" applyBorder="1"/>
    <xf numFmtId="0" fontId="6" fillId="11" borderId="3" xfId="0" applyFont="1" applyFill="1" applyBorder="1"/>
    <xf numFmtId="0" fontId="6" fillId="11" borderId="62" xfId="0" applyFont="1" applyFill="1" applyBorder="1"/>
    <xf numFmtId="0" fontId="6" fillId="11" borderId="63" xfId="0" applyFont="1" applyFill="1" applyBorder="1"/>
    <xf numFmtId="0" fontId="25" fillId="10" borderId="0" xfId="0" applyFont="1" applyFill="1" applyBorder="1" applyAlignment="1">
      <alignment horizontal="left" vertical="center" wrapText="1"/>
    </xf>
    <xf numFmtId="0" fontId="25" fillId="10" borderId="0" xfId="0" applyFont="1" applyFill="1" applyBorder="1" applyAlignment="1">
      <alignment horizontal="right" vertical="center" wrapText="1"/>
    </xf>
    <xf numFmtId="0" fontId="25" fillId="10" borderId="0" xfId="0" applyFont="1" applyFill="1" applyBorder="1" applyAlignment="1">
      <alignment vertical="center" wrapText="1"/>
    </xf>
    <xf numFmtId="0" fontId="6" fillId="11" borderId="3" xfId="0" applyFont="1" applyFill="1" applyBorder="1" applyAlignment="1">
      <alignment horizontal="left" vertical="center" wrapText="1"/>
    </xf>
    <xf numFmtId="0" fontId="26" fillId="11" borderId="3" xfId="0" applyFont="1" applyFill="1" applyBorder="1" applyAlignment="1">
      <alignment horizontal="left" vertical="center"/>
    </xf>
    <xf numFmtId="4" fontId="6" fillId="11" borderId="3" xfId="0" applyNumberFormat="1" applyFont="1" applyFill="1" applyBorder="1" applyAlignment="1">
      <alignment horizontal="right" vertical="center"/>
    </xf>
    <xf numFmtId="2" fontId="6" fillId="11" borderId="3" xfId="0" applyNumberFormat="1" applyFont="1" applyFill="1" applyBorder="1" applyAlignment="1">
      <alignment horizontal="right" vertical="center" wrapText="1"/>
    </xf>
    <xf numFmtId="0" fontId="6" fillId="6" borderId="62" xfId="0" applyFont="1" applyFill="1" applyBorder="1" applyAlignment="1">
      <alignment horizontal="left" vertical="center" wrapText="1"/>
    </xf>
    <xf numFmtId="0" fontId="26" fillId="6" borderId="62" xfId="0" applyFont="1" applyFill="1" applyBorder="1" applyAlignment="1">
      <alignment horizontal="left" vertical="center"/>
    </xf>
    <xf numFmtId="4" fontId="6" fillId="6" borderId="62" xfId="0" applyNumberFormat="1" applyFont="1" applyFill="1" applyBorder="1" applyAlignment="1">
      <alignment horizontal="right" vertical="center"/>
    </xf>
    <xf numFmtId="2" fontId="6" fillId="6" borderId="62" xfId="0" applyNumberFormat="1" applyFont="1" applyFill="1" applyBorder="1" applyAlignment="1">
      <alignment horizontal="right" vertical="center" wrapText="1"/>
    </xf>
    <xf numFmtId="0" fontId="6" fillId="11" borderId="62" xfId="0" applyFont="1" applyFill="1" applyBorder="1" applyAlignment="1">
      <alignment horizontal="left" vertical="center" wrapText="1"/>
    </xf>
    <xf numFmtId="0" fontId="26" fillId="11" borderId="62" xfId="0" applyFont="1" applyFill="1" applyBorder="1" applyAlignment="1">
      <alignment horizontal="left" vertical="center"/>
    </xf>
    <xf numFmtId="4" fontId="6" fillId="11" borderId="62" xfId="0" applyNumberFormat="1" applyFont="1" applyFill="1" applyBorder="1" applyAlignment="1">
      <alignment horizontal="right" vertical="center"/>
    </xf>
    <xf numFmtId="2" fontId="6" fillId="11" borderId="62" xfId="0" applyNumberFormat="1" applyFont="1" applyFill="1" applyBorder="1" applyAlignment="1">
      <alignment horizontal="right" vertical="center" wrapText="1"/>
    </xf>
    <xf numFmtId="0" fontId="26" fillId="11" borderId="62" xfId="0" applyFont="1" applyFill="1" applyBorder="1" applyAlignment="1">
      <alignment horizontal="left" vertical="center" wrapText="1"/>
    </xf>
    <xf numFmtId="0" fontId="26" fillId="6" borderId="63" xfId="0" applyFont="1" applyFill="1" applyBorder="1" applyAlignment="1">
      <alignment horizontal="left" vertical="center" wrapText="1"/>
    </xf>
    <xf numFmtId="0" fontId="27" fillId="6" borderId="63" xfId="0" applyFont="1" applyFill="1" applyBorder="1" applyAlignment="1">
      <alignment horizontal="left" vertical="center"/>
    </xf>
    <xf numFmtId="4" fontId="7" fillId="6" borderId="63" xfId="0" applyNumberFormat="1" applyFont="1" applyFill="1" applyBorder="1" applyAlignment="1">
      <alignment horizontal="right" vertical="center"/>
    </xf>
    <xf numFmtId="2" fontId="7" fillId="6" borderId="63" xfId="0" applyNumberFormat="1" applyFont="1" applyFill="1" applyBorder="1" applyAlignment="1">
      <alignment horizontal="right" vertical="center" wrapText="1"/>
    </xf>
    <xf numFmtId="0" fontId="6" fillId="11" borderId="3" xfId="0" applyFont="1" applyFill="1" applyBorder="1" applyAlignment="1">
      <alignment horizontal="left" vertical="center"/>
    </xf>
    <xf numFmtId="3" fontId="6" fillId="11" borderId="3" xfId="0" applyNumberFormat="1" applyFont="1" applyFill="1" applyBorder="1" applyAlignment="1">
      <alignment horizontal="right" vertical="center"/>
    </xf>
    <xf numFmtId="4" fontId="6" fillId="11" borderId="3" xfId="0" applyNumberFormat="1" applyFont="1" applyFill="1" applyBorder="1" applyAlignment="1">
      <alignment horizontal="right" vertical="center" wrapText="1"/>
    </xf>
    <xf numFmtId="166" fontId="6" fillId="11" borderId="3" xfId="0" applyNumberFormat="1" applyFont="1" applyFill="1" applyBorder="1" applyAlignment="1">
      <alignment horizontal="right" vertical="center" wrapText="1"/>
    </xf>
    <xf numFmtId="0" fontId="6" fillId="6" borderId="62" xfId="0" applyFont="1" applyFill="1" applyBorder="1" applyAlignment="1">
      <alignment horizontal="left" vertical="center"/>
    </xf>
    <xf numFmtId="3" fontId="6" fillId="6" borderId="62" xfId="0" applyNumberFormat="1" applyFont="1" applyFill="1" applyBorder="1" applyAlignment="1">
      <alignment horizontal="right" vertical="center"/>
    </xf>
    <xf numFmtId="4" fontId="6" fillId="6" borderId="62" xfId="0" applyNumberFormat="1" applyFont="1" applyFill="1" applyBorder="1" applyAlignment="1">
      <alignment horizontal="right" vertical="center" wrapText="1"/>
    </xf>
    <xf numFmtId="166" fontId="6" fillId="6" borderId="62" xfId="0" applyNumberFormat="1" applyFont="1" applyFill="1" applyBorder="1" applyAlignment="1">
      <alignment horizontal="right" vertical="center" wrapText="1"/>
    </xf>
    <xf numFmtId="0" fontId="6" fillId="11" borderId="62" xfId="0" applyFont="1" applyFill="1" applyBorder="1" applyAlignment="1">
      <alignment horizontal="left" vertical="center"/>
    </xf>
    <xf numFmtId="3" fontId="6" fillId="11" borderId="62" xfId="0" applyNumberFormat="1" applyFont="1" applyFill="1" applyBorder="1" applyAlignment="1">
      <alignment horizontal="right" vertical="center"/>
    </xf>
    <xf numFmtId="4" fontId="6" fillId="11" borderId="62" xfId="0" applyNumberFormat="1" applyFont="1" applyFill="1" applyBorder="1" applyAlignment="1">
      <alignment horizontal="right" vertical="center" wrapText="1"/>
    </xf>
    <xf numFmtId="166" fontId="6" fillId="11" borderId="62" xfId="0" applyNumberFormat="1" applyFont="1" applyFill="1" applyBorder="1" applyAlignment="1">
      <alignment horizontal="right" vertical="center" wrapText="1"/>
    </xf>
    <xf numFmtId="0" fontId="7" fillId="6" borderId="63" xfId="0" applyFont="1" applyFill="1" applyBorder="1" applyAlignment="1">
      <alignment horizontal="left" vertical="center"/>
    </xf>
    <xf numFmtId="3" fontId="7" fillId="6" borderId="63" xfId="0" applyNumberFormat="1" applyFont="1" applyFill="1" applyBorder="1" applyAlignment="1">
      <alignment horizontal="right" vertical="center"/>
    </xf>
    <xf numFmtId="4" fontId="7" fillId="6" borderId="63" xfId="0" applyNumberFormat="1" applyFont="1" applyFill="1" applyBorder="1" applyAlignment="1">
      <alignment horizontal="right" vertical="center" wrapText="1"/>
    </xf>
    <xf numFmtId="166" fontId="7" fillId="6" borderId="63" xfId="0" applyNumberFormat="1" applyFont="1" applyFill="1" applyBorder="1" applyAlignment="1">
      <alignment horizontal="right" vertical="center" wrapText="1"/>
    </xf>
    <xf numFmtId="0" fontId="6" fillId="6" borderId="63" xfId="0" applyFont="1" applyFill="1" applyBorder="1" applyAlignment="1">
      <alignment horizontal="left" vertical="center" wrapText="1"/>
    </xf>
    <xf numFmtId="0" fontId="7" fillId="11" borderId="3" xfId="0" applyFont="1" applyFill="1" applyBorder="1" applyAlignment="1">
      <alignment vertical="center"/>
    </xf>
    <xf numFmtId="2" fontId="6" fillId="11" borderId="62" xfId="2" applyNumberFormat="1" applyFont="1" applyFill="1" applyBorder="1" applyAlignment="1">
      <alignment horizontal="right" vertical="center"/>
    </xf>
    <xf numFmtId="2" fontId="6" fillId="11" borderId="62" xfId="0" applyNumberFormat="1" applyFont="1" applyFill="1" applyBorder="1" applyAlignment="1">
      <alignment horizontal="right" vertical="center"/>
    </xf>
    <xf numFmtId="0" fontId="7" fillId="11" borderId="62" xfId="0" applyFont="1" applyFill="1" applyBorder="1" applyAlignment="1">
      <alignment vertical="center"/>
    </xf>
    <xf numFmtId="2" fontId="6" fillId="6" borderId="62" xfId="0" applyNumberFormat="1" applyFont="1" applyFill="1" applyBorder="1" applyAlignment="1">
      <alignment horizontal="right" vertical="center"/>
    </xf>
    <xf numFmtId="0" fontId="6" fillId="6" borderId="63" xfId="0" applyFont="1" applyFill="1" applyBorder="1" applyAlignment="1">
      <alignment horizontal="left" vertical="center"/>
    </xf>
    <xf numFmtId="3" fontId="6" fillId="6" borderId="63" xfId="0" applyNumberFormat="1" applyFont="1" applyFill="1" applyBorder="1" applyAlignment="1">
      <alignment horizontal="right" vertical="center"/>
    </xf>
    <xf numFmtId="4" fontId="6" fillId="6" borderId="63" xfId="0" applyNumberFormat="1" applyFont="1" applyFill="1" applyBorder="1" applyAlignment="1">
      <alignment horizontal="right" vertical="center"/>
    </xf>
    <xf numFmtId="0" fontId="6" fillId="6" borderId="3" xfId="0" applyFont="1" applyFill="1" applyBorder="1" applyAlignment="1">
      <alignment horizontal="left" vertical="center"/>
    </xf>
    <xf numFmtId="0" fontId="7" fillId="11" borderId="62" xfId="0" applyFont="1" applyFill="1" applyBorder="1" applyAlignment="1">
      <alignment horizontal="left" vertical="center"/>
    </xf>
    <xf numFmtId="3" fontId="7" fillId="6" borderId="62" xfId="0" applyNumberFormat="1" applyFont="1" applyFill="1" applyBorder="1" applyAlignment="1">
      <alignment horizontal="right" vertical="center"/>
    </xf>
    <xf numFmtId="2" fontId="7" fillId="6" borderId="62" xfId="0" applyNumberFormat="1" applyFont="1" applyFill="1" applyBorder="1" applyAlignment="1">
      <alignment horizontal="right" vertical="center" wrapText="1"/>
    </xf>
    <xf numFmtId="4" fontId="7" fillId="11" borderId="62" xfId="0" applyNumberFormat="1" applyFont="1" applyFill="1" applyBorder="1" applyAlignment="1">
      <alignment horizontal="right" vertical="center" wrapText="1"/>
    </xf>
    <xf numFmtId="0" fontId="7" fillId="11" borderId="63" xfId="0" applyFont="1" applyFill="1" applyBorder="1" applyAlignment="1">
      <alignment horizontal="left" vertical="center"/>
    </xf>
    <xf numFmtId="3" fontId="7" fillId="11" borderId="63" xfId="0" applyNumberFormat="1" applyFont="1" applyFill="1" applyBorder="1" applyAlignment="1">
      <alignment horizontal="right" vertical="center"/>
    </xf>
    <xf numFmtId="2" fontId="7" fillId="11" borderId="63" xfId="0" applyNumberFormat="1" applyFont="1" applyFill="1" applyBorder="1" applyAlignment="1">
      <alignment horizontal="right" vertical="center" wrapText="1"/>
    </xf>
    <xf numFmtId="0" fontId="36" fillId="0" borderId="1" xfId="3"/>
    <xf numFmtId="0" fontId="0" fillId="0" borderId="0" xfId="0" pivotButton="1"/>
    <xf numFmtId="0" fontId="22" fillId="0" borderId="0" xfId="0" pivotButton="1" applyFont="1"/>
    <xf numFmtId="0" fontId="22" fillId="0" borderId="0" xfId="0" applyFont="1" applyAlignment="1">
      <alignment horizontal="left"/>
    </xf>
    <xf numFmtId="0" fontId="22" fillId="0" borderId="0" xfId="0" applyNumberFormat="1" applyFont="1"/>
    <xf numFmtId="9" fontId="22" fillId="0" borderId="0" xfId="0" applyNumberFormat="1" applyFont="1"/>
    <xf numFmtId="10" fontId="22" fillId="0" borderId="0" xfId="0" applyNumberFormat="1" applyFont="1"/>
    <xf numFmtId="0" fontId="22" fillId="0" borderId="0" xfId="0" applyFont="1"/>
    <xf numFmtId="3" fontId="22" fillId="0" borderId="0" xfId="0" applyNumberFormat="1" applyFont="1"/>
    <xf numFmtId="164" fontId="6" fillId="0" borderId="34" xfId="1" applyNumberFormat="1" applyFont="1" applyBorder="1"/>
    <xf numFmtId="43" fontId="6" fillId="0" borderId="34" xfId="1" applyNumberFormat="1" applyFont="1" applyBorder="1"/>
    <xf numFmtId="168" fontId="27" fillId="12" borderId="49" xfId="0" applyNumberFormat="1" applyFont="1" applyFill="1" applyBorder="1" applyAlignment="1">
      <alignment horizontal="left" vertical="center"/>
    </xf>
    <xf numFmtId="0" fontId="37" fillId="0" borderId="0" xfId="0" applyFont="1" applyAlignment="1">
      <alignment vertical="center"/>
    </xf>
    <xf numFmtId="0" fontId="38" fillId="0" borderId="0" xfId="0" applyFont="1" applyAlignment="1">
      <alignment horizontal="center" vertical="center"/>
    </xf>
    <xf numFmtId="0" fontId="39" fillId="0" borderId="0" xfId="0" applyFont="1" applyAlignment="1">
      <alignment horizontal="left" vertical="center" indent="3"/>
    </xf>
    <xf numFmtId="0" fontId="40" fillId="0" borderId="0" xfId="0" applyFont="1" applyAlignment="1">
      <alignment vertical="center"/>
    </xf>
    <xf numFmtId="0" fontId="42" fillId="0" borderId="0" xfId="0" applyFont="1" applyAlignment="1">
      <alignment vertical="center"/>
    </xf>
    <xf numFmtId="0" fontId="13" fillId="0" borderId="0" xfId="0" applyFont="1" applyAlignment="1">
      <alignment vertical="center"/>
    </xf>
    <xf numFmtId="0" fontId="43" fillId="0" borderId="0" xfId="0" applyFont="1"/>
    <xf numFmtId="0" fontId="0" fillId="0" borderId="0" xfId="0" applyAlignment="1">
      <alignment horizontal="left"/>
    </xf>
    <xf numFmtId="0" fontId="0" fillId="0" borderId="0" xfId="0" applyNumberFormat="1"/>
    <xf numFmtId="0" fontId="25" fillId="10" borderId="24" xfId="0" applyFont="1" applyFill="1" applyBorder="1" applyAlignment="1">
      <alignment vertical="center" wrapText="1"/>
    </xf>
    <xf numFmtId="0" fontId="25" fillId="10" borderId="24" xfId="0" applyFont="1" applyFill="1" applyBorder="1" applyAlignment="1">
      <alignment horizontal="right" vertical="center" wrapText="1"/>
    </xf>
    <xf numFmtId="0" fontId="44" fillId="0" borderId="25" xfId="0" applyFont="1" applyBorder="1" applyAlignment="1">
      <alignment vertical="center"/>
    </xf>
    <xf numFmtId="0" fontId="26" fillId="6" borderId="25" xfId="0" applyFont="1" applyFill="1" applyBorder="1" applyAlignment="1">
      <alignment vertical="center"/>
    </xf>
    <xf numFmtId="0" fontId="26" fillId="6" borderId="25" xfId="0" applyFont="1" applyFill="1" applyBorder="1" applyAlignment="1">
      <alignment horizontal="right" vertical="center"/>
    </xf>
    <xf numFmtId="0" fontId="26" fillId="0" borderId="25" xfId="0" applyFont="1" applyBorder="1" applyAlignment="1">
      <alignment vertical="center"/>
    </xf>
    <xf numFmtId="0" fontId="26" fillId="0" borderId="25" xfId="0" applyFont="1" applyBorder="1" applyAlignment="1">
      <alignment horizontal="right" vertical="center"/>
    </xf>
    <xf numFmtId="0" fontId="26" fillId="6" borderId="26" xfId="0" applyFont="1" applyFill="1" applyBorder="1" applyAlignment="1">
      <alignment vertical="center"/>
    </xf>
    <xf numFmtId="0" fontId="26" fillId="6" borderId="26" xfId="0" applyFont="1" applyFill="1" applyBorder="1" applyAlignment="1">
      <alignment horizontal="right" vertical="center"/>
    </xf>
    <xf numFmtId="0" fontId="26" fillId="0" borderId="64" xfId="0" applyFont="1" applyBorder="1" applyAlignment="1">
      <alignment vertical="center"/>
    </xf>
    <xf numFmtId="0" fontId="26" fillId="0" borderId="25" xfId="0" applyFont="1" applyBorder="1" applyAlignment="1">
      <alignment vertical="center" wrapText="1"/>
    </xf>
    <xf numFmtId="0" fontId="26" fillId="0" borderId="25" xfId="0" applyFont="1" applyBorder="1" applyAlignment="1">
      <alignment horizontal="right" vertical="center" wrapText="1"/>
    </xf>
    <xf numFmtId="0" fontId="26" fillId="6" borderId="25" xfId="0" applyFont="1" applyFill="1" applyBorder="1" applyAlignment="1">
      <alignment vertical="center" wrapText="1"/>
    </xf>
    <xf numFmtId="0" fontId="26" fillId="6" borderId="25" xfId="0" applyFont="1" applyFill="1" applyBorder="1" applyAlignment="1">
      <alignment horizontal="right" vertical="center" wrapText="1"/>
    </xf>
    <xf numFmtId="0" fontId="26" fillId="6" borderId="26" xfId="0" applyFont="1" applyFill="1" applyBorder="1" applyAlignment="1">
      <alignment vertical="center" wrapText="1"/>
    </xf>
    <xf numFmtId="0" fontId="27" fillId="6" borderId="26" xfId="0" applyFont="1" applyFill="1" applyBorder="1" applyAlignment="1">
      <alignment vertical="center"/>
    </xf>
    <xf numFmtId="0" fontId="27" fillId="6" borderId="26" xfId="0" applyFont="1" applyFill="1" applyBorder="1" applyAlignment="1">
      <alignment horizontal="right" vertical="center"/>
    </xf>
    <xf numFmtId="0" fontId="26" fillId="6" borderId="26" xfId="0" applyFont="1" applyFill="1" applyBorder="1" applyAlignment="1">
      <alignment horizontal="right" vertical="center" wrapText="1"/>
    </xf>
    <xf numFmtId="165" fontId="26" fillId="0" borderId="25" xfId="1" applyNumberFormat="1" applyFont="1" applyBorder="1" applyAlignment="1">
      <alignment horizontal="right" vertical="center"/>
    </xf>
    <xf numFmtId="165" fontId="26" fillId="6" borderId="25" xfId="1" applyNumberFormat="1" applyFont="1" applyFill="1" applyBorder="1" applyAlignment="1">
      <alignment horizontal="right" vertical="center"/>
    </xf>
    <xf numFmtId="165" fontId="27" fillId="6" borderId="26" xfId="1" applyNumberFormat="1" applyFont="1" applyFill="1" applyBorder="1" applyAlignment="1">
      <alignment horizontal="right" vertical="center"/>
    </xf>
    <xf numFmtId="0" fontId="1" fillId="5" borderId="0" xfId="0" applyFont="1" applyFill="1" applyAlignment="1">
      <alignment horizontal="left" wrapText="1"/>
    </xf>
    <xf numFmtId="0" fontId="45" fillId="0" borderId="0" xfId="0" applyFont="1"/>
    <xf numFmtId="0" fontId="25" fillId="17" borderId="24" xfId="0" applyFont="1" applyFill="1" applyBorder="1" applyAlignment="1">
      <alignment horizontal="left" wrapText="1"/>
    </xf>
    <xf numFmtId="0" fontId="26" fillId="0" borderId="65" xfId="0" applyFont="1" applyBorder="1" applyAlignment="1">
      <alignment horizontal="left"/>
    </xf>
    <xf numFmtId="0" fontId="25" fillId="18" borderId="0" xfId="0" applyFont="1" applyFill="1" applyAlignment="1">
      <alignment vertical="center"/>
    </xf>
    <xf numFmtId="165" fontId="0" fillId="0" borderId="0" xfId="1" applyNumberFormat="1" applyFont="1"/>
    <xf numFmtId="0" fontId="25" fillId="17" borderId="24" xfId="0" applyFont="1" applyFill="1" applyBorder="1" applyAlignment="1">
      <alignment horizontal="right" wrapText="1"/>
    </xf>
    <xf numFmtId="3" fontId="26" fillId="0" borderId="65" xfId="0" applyNumberFormat="1" applyFont="1" applyBorder="1" applyAlignment="1">
      <alignment horizontal="right"/>
    </xf>
    <xf numFmtId="3" fontId="0" fillId="0" borderId="0" xfId="0" applyNumberFormat="1"/>
    <xf numFmtId="2" fontId="26" fillId="0" borderId="65" xfId="0" applyNumberFormat="1" applyFont="1" applyBorder="1" applyAlignment="1">
      <alignment horizontal="right"/>
    </xf>
    <xf numFmtId="169" fontId="26" fillId="0" borderId="65" xfId="0" applyNumberFormat="1" applyFont="1" applyBorder="1" applyAlignment="1">
      <alignment horizontal="right"/>
    </xf>
    <xf numFmtId="0" fontId="26" fillId="6" borderId="66" xfId="0" applyFont="1" applyFill="1" applyBorder="1" applyAlignment="1">
      <alignment vertical="center" wrapText="1"/>
    </xf>
    <xf numFmtId="165" fontId="26" fillId="0" borderId="66" xfId="1" applyNumberFormat="1" applyFont="1" applyBorder="1" applyAlignment="1">
      <alignment horizontal="right" vertical="center"/>
    </xf>
    <xf numFmtId="169" fontId="0" fillId="0" borderId="0" xfId="2" applyNumberFormat="1" applyFont="1"/>
    <xf numFmtId="43" fontId="25" fillId="17" borderId="24" xfId="1" applyFont="1" applyFill="1" applyBorder="1" applyAlignment="1">
      <alignment horizontal="right" wrapText="1"/>
    </xf>
    <xf numFmtId="43" fontId="26" fillId="0" borderId="65" xfId="1" applyFont="1" applyBorder="1" applyAlignment="1">
      <alignment horizontal="right"/>
    </xf>
    <xf numFmtId="9" fontId="0" fillId="0" borderId="0" xfId="2" applyFont="1"/>
    <xf numFmtId="0" fontId="25" fillId="19" borderId="65" xfId="0" applyFont="1" applyFill="1" applyBorder="1" applyAlignment="1">
      <alignment horizontal="left"/>
    </xf>
    <xf numFmtId="3" fontId="25" fillId="19" borderId="65" xfId="0" applyNumberFormat="1" applyFont="1" applyFill="1" applyBorder="1" applyAlignment="1">
      <alignment horizontal="right"/>
    </xf>
    <xf numFmtId="43" fontId="25" fillId="19" borderId="65" xfId="1" applyFont="1" applyFill="1" applyBorder="1" applyAlignment="1">
      <alignment horizontal="right"/>
    </xf>
    <xf numFmtId="2" fontId="25" fillId="19" borderId="65" xfId="0" applyNumberFormat="1" applyFont="1" applyFill="1" applyBorder="1" applyAlignment="1">
      <alignment horizontal="right"/>
    </xf>
    <xf numFmtId="0" fontId="25" fillId="17" borderId="24" xfId="0" applyFont="1" applyFill="1" applyBorder="1" applyAlignment="1">
      <alignment horizontal="left" wrapText="1" indent="1"/>
    </xf>
    <xf numFmtId="0" fontId="26" fillId="0" borderId="65" xfId="0" applyFont="1" applyBorder="1" applyAlignment="1">
      <alignment horizontal="left" vertical="center" wrapText="1"/>
    </xf>
    <xf numFmtId="165" fontId="26" fillId="0" borderId="65" xfId="1" applyNumberFormat="1" applyFont="1" applyBorder="1" applyAlignment="1">
      <alignment horizontal="right" vertical="center" wrapText="1"/>
    </xf>
    <xf numFmtId="3" fontId="26" fillId="0" borderId="65" xfId="0" applyNumberFormat="1" applyFont="1" applyBorder="1" applyAlignment="1">
      <alignment horizontal="right" vertical="center" wrapText="1"/>
    </xf>
    <xf numFmtId="3" fontId="26" fillId="0" borderId="65" xfId="0" applyNumberFormat="1" applyFont="1" applyBorder="1" applyAlignment="1">
      <alignment horizontal="left" vertical="center" wrapText="1"/>
    </xf>
    <xf numFmtId="0" fontId="0" fillId="0" borderId="0" xfId="0" applyAlignment="1">
      <alignment wrapText="1"/>
    </xf>
    <xf numFmtId="0" fontId="27" fillId="6" borderId="66" xfId="0" applyFont="1" applyFill="1" applyBorder="1" applyAlignment="1">
      <alignment vertical="center" wrapText="1"/>
    </xf>
    <xf numFmtId="165" fontId="27" fillId="0" borderId="66" xfId="1" applyNumberFormat="1" applyFont="1" applyBorder="1" applyAlignment="1">
      <alignment horizontal="right" vertical="center" wrapText="1"/>
    </xf>
    <xf numFmtId="165" fontId="26" fillId="0" borderId="66" xfId="1" applyNumberFormat="1" applyFont="1" applyBorder="1" applyAlignment="1">
      <alignment horizontal="left" vertical="center" wrapText="1"/>
    </xf>
    <xf numFmtId="165" fontId="0" fillId="0" borderId="0" xfId="0" applyNumberFormat="1" applyAlignment="1">
      <alignment horizontal="left" indent="1"/>
    </xf>
    <xf numFmtId="165" fontId="0" fillId="0" borderId="0" xfId="0" applyNumberFormat="1"/>
    <xf numFmtId="165" fontId="46" fillId="0" borderId="68" xfId="1" applyNumberFormat="1" applyFont="1" applyBorder="1" applyAlignment="1">
      <alignment horizontal="center" vertical="center"/>
    </xf>
    <xf numFmtId="0" fontId="0" fillId="0" borderId="68" xfId="0" applyBorder="1"/>
    <xf numFmtId="165" fontId="0" fillId="0" borderId="68" xfId="1" applyNumberFormat="1" applyFont="1" applyBorder="1"/>
    <xf numFmtId="165" fontId="0" fillId="0" borderId="68" xfId="0" applyNumberFormat="1" applyBorder="1"/>
    <xf numFmtId="165" fontId="47" fillId="3" borderId="48" xfId="1" applyNumberFormat="1" applyFont="1" applyFill="1" applyBorder="1"/>
    <xf numFmtId="170" fontId="0" fillId="0" borderId="68" xfId="0" applyNumberFormat="1" applyBorder="1"/>
    <xf numFmtId="165" fontId="0" fillId="20" borderId="68" xfId="1" applyNumberFormat="1" applyFont="1" applyFill="1" applyBorder="1"/>
    <xf numFmtId="43" fontId="0" fillId="0" borderId="0" xfId="1" applyFont="1"/>
    <xf numFmtId="43" fontId="0" fillId="21" borderId="0" xfId="1" applyFont="1" applyFill="1"/>
    <xf numFmtId="0" fontId="0" fillId="21" borderId="0" xfId="0" applyFill="1"/>
    <xf numFmtId="164" fontId="0" fillId="0" borderId="0" xfId="1" applyNumberFormat="1" applyFont="1"/>
    <xf numFmtId="171" fontId="0" fillId="0" borderId="0" xfId="1" applyNumberFormat="1" applyFont="1"/>
    <xf numFmtId="165" fontId="25" fillId="17" borderId="24" xfId="1" applyNumberFormat="1" applyFont="1" applyFill="1" applyBorder="1" applyAlignment="1">
      <alignment horizontal="right" wrapText="1"/>
    </xf>
    <xf numFmtId="164" fontId="25" fillId="17" borderId="24" xfId="1" applyNumberFormat="1" applyFont="1" applyFill="1" applyBorder="1" applyAlignment="1">
      <alignment horizontal="right" wrapText="1"/>
    </xf>
    <xf numFmtId="165" fontId="25" fillId="18" borderId="0" xfId="1" applyNumberFormat="1" applyFont="1" applyFill="1" applyAlignment="1">
      <alignment vertical="center"/>
    </xf>
    <xf numFmtId="164" fontId="25" fillId="18" borderId="0" xfId="1" applyNumberFormat="1" applyFont="1" applyFill="1" applyAlignment="1">
      <alignment vertical="center"/>
    </xf>
    <xf numFmtId="165" fontId="26" fillId="0" borderId="65" xfId="1" applyNumberFormat="1" applyFont="1" applyBorder="1" applyAlignment="1">
      <alignment horizontal="right"/>
    </xf>
    <xf numFmtId="164" fontId="26" fillId="0" borderId="65" xfId="1" applyNumberFormat="1" applyFont="1" applyBorder="1" applyAlignment="1">
      <alignment horizontal="right"/>
    </xf>
    <xf numFmtId="165" fontId="25" fillId="17" borderId="0" xfId="1" applyNumberFormat="1" applyFont="1" applyFill="1"/>
    <xf numFmtId="164" fontId="25" fillId="17" borderId="0" xfId="1" applyNumberFormat="1" applyFont="1" applyFill="1"/>
    <xf numFmtId="0" fontId="25" fillId="17" borderId="65" xfId="0" applyFont="1" applyFill="1" applyBorder="1" applyAlignment="1">
      <alignment horizontal="left"/>
    </xf>
    <xf numFmtId="3" fontId="25" fillId="17" borderId="65" xfId="0" applyNumberFormat="1" applyFont="1" applyFill="1" applyBorder="1" applyAlignment="1">
      <alignment horizontal="right"/>
    </xf>
    <xf numFmtId="43" fontId="25" fillId="17" borderId="65" xfId="1" applyFont="1" applyFill="1" applyBorder="1" applyAlignment="1">
      <alignment horizontal="right"/>
    </xf>
    <xf numFmtId="165" fontId="26" fillId="0" borderId="65" xfId="1" applyNumberFormat="1" applyFont="1" applyBorder="1" applyAlignment="1">
      <alignment horizontal="left"/>
    </xf>
    <xf numFmtId="43" fontId="0" fillId="0" borderId="0" xfId="1" applyFont="1" applyAlignment="1">
      <alignment horizontal="right"/>
    </xf>
    <xf numFmtId="43" fontId="0" fillId="0" borderId="0" xfId="0" applyNumberFormat="1"/>
    <xf numFmtId="4" fontId="25" fillId="19" borderId="65" xfId="0" applyNumberFormat="1" applyFont="1" applyFill="1" applyBorder="1" applyAlignment="1">
      <alignment horizontal="right"/>
    </xf>
    <xf numFmtId="165" fontId="25" fillId="19" borderId="65" xfId="1" applyNumberFormat="1" applyFont="1" applyFill="1" applyBorder="1" applyAlignment="1">
      <alignment horizontal="right"/>
    </xf>
    <xf numFmtId="0" fontId="26" fillId="0" borderId="0" xfId="0" applyFont="1" applyAlignment="1">
      <alignment horizontal="left"/>
    </xf>
    <xf numFmtId="165" fontId="25" fillId="17" borderId="24" xfId="1" applyNumberFormat="1" applyFont="1" applyFill="1" applyBorder="1" applyAlignment="1">
      <alignment horizontal="left" wrapText="1"/>
    </xf>
    <xf numFmtId="9" fontId="25" fillId="17" borderId="24" xfId="2" applyFont="1" applyFill="1" applyBorder="1" applyAlignment="1">
      <alignment horizontal="right" wrapText="1"/>
    </xf>
    <xf numFmtId="9" fontId="26" fillId="0" borderId="65" xfId="2" applyFont="1" applyBorder="1" applyAlignment="1">
      <alignment horizontal="right"/>
    </xf>
    <xf numFmtId="165" fontId="25" fillId="19" borderId="65" xfId="1" applyNumberFormat="1" applyFont="1" applyFill="1" applyBorder="1" applyAlignment="1">
      <alignment horizontal="left"/>
    </xf>
    <xf numFmtId="9" fontId="25" fillId="19" borderId="65" xfId="2" applyFont="1" applyFill="1" applyBorder="1" applyAlignment="1">
      <alignment horizontal="right"/>
    </xf>
    <xf numFmtId="165" fontId="0" fillId="0" borderId="0" xfId="1" applyNumberFormat="1" applyFont="1" applyAlignment="1">
      <alignment horizontal="left"/>
    </xf>
    <xf numFmtId="167" fontId="26" fillId="0" borderId="65" xfId="0" applyNumberFormat="1" applyFont="1" applyBorder="1" applyAlignment="1">
      <alignment horizontal="right"/>
    </xf>
    <xf numFmtId="0" fontId="26" fillId="0" borderId="69" xfId="0" applyFont="1" applyBorder="1" applyAlignment="1">
      <alignment horizontal="left"/>
    </xf>
    <xf numFmtId="169" fontId="26" fillId="0" borderId="65" xfId="2" applyNumberFormat="1" applyFont="1" applyBorder="1" applyAlignment="1">
      <alignment horizontal="right"/>
    </xf>
    <xf numFmtId="0" fontId="49" fillId="0" borderId="0" xfId="0" applyFont="1" applyAlignment="1">
      <alignment vertical="center"/>
    </xf>
    <xf numFmtId="0" fontId="1" fillId="5" borderId="0" xfId="0" applyFont="1" applyFill="1" applyAlignment="1">
      <alignment horizontal="left"/>
    </xf>
    <xf numFmtId="0" fontId="6" fillId="0" borderId="0" xfId="0" applyFont="1" applyAlignment="1">
      <alignment horizontal="center" wrapText="1"/>
    </xf>
    <xf numFmtId="0" fontId="1" fillId="5" borderId="0" xfId="0" applyFont="1" applyFill="1" applyAlignment="1">
      <alignment horizontal="left"/>
    </xf>
    <xf numFmtId="0" fontId="1" fillId="5" borderId="0" xfId="0" applyFont="1" applyFill="1" applyAlignment="1">
      <alignment horizontal="left" vertical="center"/>
    </xf>
    <xf numFmtId="165" fontId="6" fillId="0" borderId="31" xfId="1" applyNumberFormat="1" applyFont="1" applyBorder="1" applyAlignment="1">
      <alignment horizontal="right"/>
    </xf>
    <xf numFmtId="2" fontId="6" fillId="0" borderId="31" xfId="0" applyNumberFormat="1" applyFont="1" applyBorder="1" applyAlignment="1">
      <alignment horizontal="right"/>
    </xf>
    <xf numFmtId="9" fontId="26" fillId="0" borderId="65" xfId="0" applyNumberFormat="1" applyFont="1" applyBorder="1" applyAlignment="1">
      <alignment horizontal="right"/>
    </xf>
    <xf numFmtId="164" fontId="6" fillId="0" borderId="29" xfId="1" applyNumberFormat="1" applyFont="1" applyBorder="1"/>
    <xf numFmtId="43" fontId="6" fillId="0" borderId="29" xfId="1" applyNumberFormat="1" applyFont="1" applyBorder="1"/>
    <xf numFmtId="165" fontId="6" fillId="0" borderId="28" xfId="1" applyNumberFormat="1" applyFont="1" applyFill="1" applyBorder="1"/>
    <xf numFmtId="165" fontId="7" fillId="0" borderId="43" xfId="0" applyNumberFormat="1" applyFont="1" applyBorder="1"/>
    <xf numFmtId="169" fontId="27" fillId="0" borderId="66" xfId="2" applyNumberFormat="1" applyFont="1" applyBorder="1" applyAlignment="1">
      <alignment horizontal="left" vertical="center" wrapText="1"/>
    </xf>
    <xf numFmtId="165" fontId="6" fillId="13" borderId="29" xfId="1" applyNumberFormat="1" applyFont="1" applyFill="1" applyBorder="1"/>
    <xf numFmtId="43" fontId="6" fillId="0" borderId="43" xfId="1" applyFont="1" applyBorder="1"/>
    <xf numFmtId="165" fontId="6" fillId="0" borderId="43" xfId="1" applyNumberFormat="1" applyFont="1" applyBorder="1" applyAlignment="1">
      <alignment horizontal="left" indent="3"/>
    </xf>
    <xf numFmtId="3" fontId="25" fillId="19" borderId="65" xfId="0" applyNumberFormat="1" applyFont="1" applyFill="1" applyBorder="1" applyAlignment="1">
      <alignment horizontal="left"/>
    </xf>
    <xf numFmtId="167" fontId="25" fillId="19" borderId="65" xfId="0" applyNumberFormat="1" applyFont="1" applyFill="1" applyBorder="1" applyAlignment="1">
      <alignment horizontal="left"/>
    </xf>
    <xf numFmtId="167" fontId="25" fillId="17" borderId="65" xfId="0" applyNumberFormat="1" applyFont="1" applyFill="1" applyBorder="1" applyAlignment="1">
      <alignment horizontal="right"/>
    </xf>
    <xf numFmtId="2" fontId="7" fillId="0" borderId="52" xfId="0" applyNumberFormat="1" applyFont="1" applyBorder="1"/>
    <xf numFmtId="43" fontId="6" fillId="0" borderId="34" xfId="1" applyFont="1" applyBorder="1"/>
    <xf numFmtId="165" fontId="0" fillId="0" borderId="52" xfId="1" applyNumberFormat="1" applyFont="1" applyBorder="1"/>
    <xf numFmtId="165" fontId="7" fillId="0" borderId="56" xfId="1" applyNumberFormat="1" applyFont="1" applyBorder="1"/>
    <xf numFmtId="165" fontId="0" fillId="0" borderId="52" xfId="0" applyNumberFormat="1" applyBorder="1"/>
    <xf numFmtId="43" fontId="26" fillId="0" borderId="65" xfId="1" applyFont="1" applyBorder="1" applyAlignment="1">
      <alignment horizontal="left"/>
    </xf>
    <xf numFmtId="164" fontId="26" fillId="0" borderId="65" xfId="1" applyNumberFormat="1" applyFont="1" applyBorder="1" applyAlignment="1">
      <alignment horizontal="left"/>
    </xf>
    <xf numFmtId="165" fontId="25" fillId="17" borderId="65" xfId="1" applyNumberFormat="1" applyFont="1" applyFill="1" applyBorder="1" applyAlignment="1">
      <alignment horizontal="right"/>
    </xf>
    <xf numFmtId="43" fontId="26" fillId="0" borderId="65" xfId="1" applyNumberFormat="1" applyFont="1" applyBorder="1" applyAlignment="1">
      <alignment horizontal="right"/>
    </xf>
    <xf numFmtId="43" fontId="25" fillId="17" borderId="65" xfId="1" applyNumberFormat="1" applyFont="1" applyFill="1" applyBorder="1" applyAlignment="1">
      <alignment horizontal="right"/>
    </xf>
    <xf numFmtId="166" fontId="26" fillId="0" borderId="65" xfId="0" applyNumberFormat="1" applyFont="1" applyBorder="1" applyAlignment="1">
      <alignment horizontal="right"/>
    </xf>
    <xf numFmtId="0" fontId="17" fillId="0" borderId="0" xfId="0" applyFont="1" applyAlignment="1">
      <alignment vertical="center"/>
    </xf>
    <xf numFmtId="9" fontId="26" fillId="0" borderId="66" xfId="2" applyNumberFormat="1" applyFont="1" applyBorder="1" applyAlignment="1">
      <alignment horizontal="right" vertical="center"/>
    </xf>
    <xf numFmtId="165" fontId="48" fillId="0" borderId="0" xfId="1" applyNumberFormat="1" applyFont="1"/>
    <xf numFmtId="9" fontId="26" fillId="0" borderId="65" xfId="2" applyNumberFormat="1" applyFont="1" applyBorder="1" applyAlignment="1">
      <alignment horizontal="right"/>
    </xf>
    <xf numFmtId="165" fontId="25" fillId="17" borderId="65" xfId="1" applyNumberFormat="1" applyFont="1" applyFill="1" applyBorder="1" applyAlignment="1">
      <alignment horizontal="left"/>
    </xf>
    <xf numFmtId="0" fontId="26" fillId="0" borderId="0" xfId="0" applyFont="1" applyBorder="1" applyAlignment="1">
      <alignment horizontal="left"/>
    </xf>
    <xf numFmtId="165" fontId="26" fillId="0" borderId="0" xfId="1" applyNumberFormat="1" applyFont="1" applyBorder="1" applyAlignment="1">
      <alignment horizontal="right"/>
    </xf>
    <xf numFmtId="3" fontId="26" fillId="0" borderId="65" xfId="0" applyNumberFormat="1" applyFont="1" applyBorder="1" applyAlignment="1">
      <alignment horizontal="left"/>
    </xf>
    <xf numFmtId="43" fontId="25" fillId="17" borderId="65" xfId="1" applyNumberFormat="1" applyFont="1" applyFill="1" applyBorder="1" applyAlignment="1">
      <alignment horizontal="left"/>
    </xf>
    <xf numFmtId="164" fontId="0" fillId="15" borderId="0" xfId="1" applyNumberFormat="1" applyFont="1" applyFill="1"/>
    <xf numFmtId="164" fontId="25" fillId="17" borderId="24" xfId="1" applyNumberFormat="1" applyFont="1" applyFill="1" applyBorder="1" applyAlignment="1">
      <alignment horizontal="left" wrapText="1"/>
    </xf>
    <xf numFmtId="165" fontId="1" fillId="14" borderId="0" xfId="1" applyNumberFormat="1" applyFont="1" applyFill="1"/>
    <xf numFmtId="165" fontId="0" fillId="14" borderId="0" xfId="1" applyNumberFormat="1" applyFont="1" applyFill="1"/>
    <xf numFmtId="165" fontId="1" fillId="15" borderId="0" xfId="1" applyNumberFormat="1" applyFont="1" applyFill="1"/>
    <xf numFmtId="165" fontId="0" fillId="15" borderId="0" xfId="1" applyNumberFormat="1" applyFont="1" applyFill="1"/>
    <xf numFmtId="165" fontId="26" fillId="0" borderId="0" xfId="1" applyNumberFormat="1" applyFont="1" applyBorder="1" applyAlignment="1">
      <alignment horizontal="left"/>
    </xf>
    <xf numFmtId="169" fontId="25" fillId="17" borderId="24" xfId="2" applyNumberFormat="1" applyFont="1" applyFill="1" applyBorder="1" applyAlignment="1">
      <alignment horizontal="right" wrapText="1"/>
    </xf>
    <xf numFmtId="0" fontId="27" fillId="0" borderId="71" xfId="0" applyFont="1" applyBorder="1" applyAlignment="1">
      <alignment horizontal="left"/>
    </xf>
    <xf numFmtId="167" fontId="27" fillId="0" borderId="71" xfId="0" applyNumberFormat="1" applyFont="1" applyBorder="1" applyAlignment="1">
      <alignment horizontal="right"/>
    </xf>
    <xf numFmtId="3" fontId="27" fillId="0" borderId="71" xfId="0" applyNumberFormat="1" applyFont="1" applyBorder="1" applyAlignment="1">
      <alignment horizontal="right"/>
    </xf>
    <xf numFmtId="2" fontId="27" fillId="0" borderId="71" xfId="0" applyNumberFormat="1" applyFont="1" applyBorder="1" applyAlignment="1">
      <alignment horizontal="right"/>
    </xf>
    <xf numFmtId="0" fontId="27" fillId="0" borderId="65" xfId="0" applyFont="1" applyBorder="1" applyAlignment="1">
      <alignment horizontal="left"/>
    </xf>
    <xf numFmtId="167" fontId="27" fillId="0" borderId="65" xfId="0" applyNumberFormat="1" applyFont="1" applyBorder="1" applyAlignment="1">
      <alignment horizontal="right"/>
    </xf>
    <xf numFmtId="3" fontId="27" fillId="0" borderId="65" xfId="0" applyNumberFormat="1" applyFont="1" applyBorder="1" applyAlignment="1">
      <alignment horizontal="right"/>
    </xf>
    <xf numFmtId="2" fontId="27" fillId="0" borderId="65" xfId="0" applyNumberFormat="1" applyFont="1" applyBorder="1" applyAlignment="1">
      <alignment horizontal="right"/>
    </xf>
    <xf numFmtId="0" fontId="27" fillId="0" borderId="26" xfId="0" applyFont="1" applyBorder="1" applyAlignment="1">
      <alignment horizontal="left"/>
    </xf>
    <xf numFmtId="167" fontId="27" fillId="0" borderId="26" xfId="0" applyNumberFormat="1" applyFont="1" applyBorder="1" applyAlignment="1">
      <alignment horizontal="right"/>
    </xf>
    <xf numFmtId="3" fontId="27" fillId="0" borderId="26" xfId="0" applyNumberFormat="1" applyFont="1" applyBorder="1" applyAlignment="1">
      <alignment horizontal="right"/>
    </xf>
    <xf numFmtId="2" fontId="27" fillId="0" borderId="26" xfId="0" applyNumberFormat="1" applyFont="1" applyBorder="1" applyAlignment="1">
      <alignment horizontal="right"/>
    </xf>
    <xf numFmtId="43" fontId="25" fillId="17" borderId="65" xfId="1" applyFont="1" applyFill="1" applyBorder="1" applyAlignment="1">
      <alignment horizontal="left"/>
    </xf>
    <xf numFmtId="43" fontId="25" fillId="19" borderId="65" xfId="1" applyFont="1" applyFill="1" applyBorder="1" applyAlignment="1">
      <alignment horizontal="left"/>
    </xf>
    <xf numFmtId="164" fontId="25" fillId="17" borderId="65" xfId="1" applyNumberFormat="1" applyFont="1" applyFill="1" applyBorder="1" applyAlignment="1">
      <alignment horizontal="left"/>
    </xf>
    <xf numFmtId="164" fontId="25" fillId="19" borderId="65" xfId="1" applyNumberFormat="1" applyFont="1" applyFill="1" applyBorder="1" applyAlignment="1">
      <alignment horizontal="left"/>
    </xf>
    <xf numFmtId="165" fontId="25" fillId="17" borderId="24" xfId="1" applyNumberFormat="1" applyFont="1" applyFill="1" applyBorder="1" applyAlignment="1">
      <alignment horizontal="left" wrapText="1" indent="1"/>
    </xf>
    <xf numFmtId="165" fontId="26" fillId="0" borderId="65" xfId="1" applyNumberFormat="1" applyFont="1" applyBorder="1" applyAlignment="1">
      <alignment horizontal="left" indent="1"/>
    </xf>
    <xf numFmtId="165" fontId="25" fillId="17" borderId="65" xfId="1" applyNumberFormat="1" applyFont="1" applyFill="1" applyBorder="1" applyAlignment="1">
      <alignment horizontal="left" indent="1"/>
    </xf>
    <xf numFmtId="165" fontId="25" fillId="19" borderId="65" xfId="1" applyNumberFormat="1" applyFont="1" applyFill="1" applyBorder="1" applyAlignment="1">
      <alignment horizontal="left" indent="1"/>
    </xf>
    <xf numFmtId="165" fontId="0" fillId="0" borderId="0" xfId="1" applyNumberFormat="1" applyFont="1" applyAlignment="1">
      <alignment horizontal="left" indent="1"/>
    </xf>
    <xf numFmtId="165" fontId="26" fillId="0" borderId="65" xfId="1" applyNumberFormat="1" applyFont="1" applyBorder="1" applyAlignment="1">
      <alignment horizontal="left" indent="7"/>
    </xf>
    <xf numFmtId="43" fontId="26" fillId="0" borderId="65" xfId="1" applyNumberFormat="1" applyFont="1" applyBorder="1" applyAlignment="1">
      <alignment horizontal="left" indent="1"/>
    </xf>
    <xf numFmtId="165" fontId="26" fillId="0" borderId="65" xfId="1" applyNumberFormat="1" applyFont="1" applyBorder="1" applyAlignment="1">
      <alignment horizontal="left" indent="9"/>
    </xf>
    <xf numFmtId="43" fontId="25" fillId="17" borderId="65" xfId="1" applyNumberFormat="1" applyFont="1" applyFill="1" applyBorder="1" applyAlignment="1">
      <alignment horizontal="left" indent="1"/>
    </xf>
    <xf numFmtId="43" fontId="25" fillId="19" borderId="65" xfId="1" applyNumberFormat="1" applyFont="1" applyFill="1" applyBorder="1" applyAlignment="1">
      <alignment horizontal="left" indent="1"/>
    </xf>
    <xf numFmtId="43" fontId="25" fillId="17" borderId="65" xfId="1" applyFont="1" applyFill="1" applyBorder="1" applyAlignment="1">
      <alignment horizontal="left" indent="1"/>
    </xf>
    <xf numFmtId="164" fontId="25" fillId="17" borderId="24" xfId="0" applyNumberFormat="1" applyFont="1" applyFill="1" applyBorder="1" applyAlignment="1">
      <alignment horizontal="right" wrapText="1"/>
    </xf>
    <xf numFmtId="164" fontId="0" fillId="0" borderId="0" xfId="0" applyNumberFormat="1"/>
    <xf numFmtId="9" fontId="25" fillId="17" borderId="65" xfId="2" applyFont="1" applyFill="1" applyBorder="1" applyAlignment="1">
      <alignment horizontal="right"/>
    </xf>
    <xf numFmtId="0" fontId="25" fillId="17" borderId="65" xfId="0" applyFont="1" applyFill="1" applyBorder="1" applyAlignment="1">
      <alignment horizontal="left" wrapText="1"/>
    </xf>
    <xf numFmtId="2" fontId="25" fillId="17" borderId="65" xfId="0" applyNumberFormat="1" applyFont="1" applyFill="1" applyBorder="1" applyAlignment="1">
      <alignment horizontal="right"/>
    </xf>
    <xf numFmtId="0" fontId="26" fillId="0" borderId="0" xfId="0" applyFont="1" applyBorder="1" applyAlignment="1">
      <alignment horizontal="left" vertical="center" wrapText="1"/>
    </xf>
    <xf numFmtId="165" fontId="26" fillId="0" borderId="0" xfId="1" applyNumberFormat="1" applyFont="1" applyBorder="1" applyAlignment="1">
      <alignment horizontal="right" vertical="center" wrapText="1"/>
    </xf>
    <xf numFmtId="3" fontId="26" fillId="0" borderId="0" xfId="0" applyNumberFormat="1" applyFont="1" applyBorder="1" applyAlignment="1">
      <alignment horizontal="right" vertical="center" wrapText="1"/>
    </xf>
    <xf numFmtId="3" fontId="26" fillId="0" borderId="0" xfId="0" applyNumberFormat="1" applyFont="1" applyBorder="1" applyAlignment="1">
      <alignment horizontal="left" vertical="center" wrapText="1"/>
    </xf>
    <xf numFmtId="164" fontId="1" fillId="0" borderId="0" xfId="1" applyNumberFormat="1" applyFont="1"/>
    <xf numFmtId="165" fontId="1" fillId="0" borderId="0" xfId="1" applyNumberFormat="1" applyFont="1"/>
    <xf numFmtId="165" fontId="26" fillId="0" borderId="65" xfId="1" applyNumberFormat="1" applyFont="1" applyBorder="1" applyAlignment="1">
      <alignment horizontal="right" indent="1"/>
    </xf>
    <xf numFmtId="43" fontId="0" fillId="14" borderId="0" xfId="1" applyFont="1" applyFill="1"/>
    <xf numFmtId="43" fontId="25" fillId="17" borderId="24" xfId="1" applyFont="1" applyFill="1" applyBorder="1" applyAlignment="1">
      <alignment horizontal="left" wrapText="1"/>
    </xf>
    <xf numFmtId="0" fontId="27" fillId="0" borderId="70" xfId="0" applyFont="1" applyBorder="1" applyAlignment="1">
      <alignment horizontal="left"/>
    </xf>
    <xf numFmtId="165" fontId="27" fillId="0" borderId="70" xfId="1" applyNumberFormat="1" applyFont="1" applyBorder="1" applyAlignment="1">
      <alignment horizontal="left"/>
    </xf>
    <xf numFmtId="43" fontId="27" fillId="0" borderId="70" xfId="1" applyFont="1" applyBorder="1" applyAlignment="1">
      <alignment horizontal="left"/>
    </xf>
    <xf numFmtId="164" fontId="27" fillId="0" borderId="70" xfId="1" applyNumberFormat="1" applyFont="1" applyBorder="1" applyAlignment="1">
      <alignment horizontal="left"/>
    </xf>
    <xf numFmtId="166" fontId="25" fillId="19" borderId="65" xfId="0" applyNumberFormat="1" applyFont="1" applyFill="1" applyBorder="1" applyAlignment="1">
      <alignment horizontal="right"/>
    </xf>
    <xf numFmtId="9" fontId="0" fillId="0" borderId="0" xfId="0" applyNumberFormat="1"/>
    <xf numFmtId="164" fontId="7" fillId="0" borderId="0" xfId="0" applyNumberFormat="1" applyFont="1" applyBorder="1"/>
    <xf numFmtId="41" fontId="26" fillId="0" borderId="65" xfId="0" applyNumberFormat="1" applyFont="1" applyBorder="1" applyAlignment="1">
      <alignment horizontal="right"/>
    </xf>
    <xf numFmtId="43" fontId="26" fillId="0" borderId="65" xfId="0" applyNumberFormat="1" applyFont="1" applyBorder="1" applyAlignment="1">
      <alignment horizontal="right"/>
    </xf>
    <xf numFmtId="172" fontId="25" fillId="17" borderId="65" xfId="0" applyNumberFormat="1" applyFont="1" applyFill="1" applyBorder="1" applyAlignment="1">
      <alignment horizontal="right"/>
    </xf>
    <xf numFmtId="43" fontId="25" fillId="17" borderId="65" xfId="0" applyNumberFormat="1" applyFont="1" applyFill="1" applyBorder="1" applyAlignment="1">
      <alignment horizontal="right"/>
    </xf>
    <xf numFmtId="41" fontId="25" fillId="19" borderId="65" xfId="0" applyNumberFormat="1" applyFont="1" applyFill="1" applyBorder="1" applyAlignment="1">
      <alignment horizontal="right"/>
    </xf>
    <xf numFmtId="43" fontId="25" fillId="19" borderId="65" xfId="0" applyNumberFormat="1" applyFont="1" applyFill="1" applyBorder="1" applyAlignment="1">
      <alignment horizontal="right"/>
    </xf>
    <xf numFmtId="0" fontId="0" fillId="22" borderId="0" xfId="0" applyFill="1"/>
    <xf numFmtId="0" fontId="1" fillId="23" borderId="0" xfId="0" applyFont="1" applyFill="1"/>
    <xf numFmtId="0" fontId="0" fillId="23" borderId="0" xfId="0" applyFill="1"/>
    <xf numFmtId="0" fontId="26" fillId="0" borderId="69" xfId="0" applyFont="1" applyBorder="1" applyAlignment="1">
      <alignment horizontal="left" indent="13"/>
    </xf>
    <xf numFmtId="0" fontId="26" fillId="0" borderId="69" xfId="0" applyFont="1" applyBorder="1" applyAlignment="1">
      <alignment horizontal="left" indent="11"/>
    </xf>
    <xf numFmtId="0" fontId="26" fillId="0" borderId="69" xfId="0" applyFont="1" applyBorder="1" applyAlignment="1">
      <alignment horizontal="left" indent="9"/>
    </xf>
    <xf numFmtId="0" fontId="26" fillId="0" borderId="69" xfId="0" applyFont="1" applyBorder="1" applyAlignment="1">
      <alignment horizontal="left" indent="7"/>
    </xf>
    <xf numFmtId="165" fontId="26" fillId="0" borderId="69" xfId="1" applyNumberFormat="1" applyFont="1" applyBorder="1" applyAlignment="1">
      <alignment horizontal="left"/>
    </xf>
    <xf numFmtId="164" fontId="26" fillId="0" borderId="69" xfId="1" applyNumberFormat="1" applyFont="1" applyBorder="1" applyAlignment="1">
      <alignment horizontal="left"/>
    </xf>
    <xf numFmtId="10" fontId="26" fillId="0" borderId="69" xfId="2" applyNumberFormat="1" applyFont="1" applyBorder="1" applyAlignment="1">
      <alignment horizontal="left" indent="3"/>
    </xf>
    <xf numFmtId="169" fontId="26" fillId="0" borderId="69" xfId="2" applyNumberFormat="1" applyFont="1" applyBorder="1" applyAlignment="1">
      <alignment horizontal="left" indent="4"/>
    </xf>
    <xf numFmtId="169" fontId="26" fillId="0" borderId="69" xfId="2" applyNumberFormat="1" applyFont="1" applyBorder="1" applyAlignment="1">
      <alignment horizontal="left" indent="3"/>
    </xf>
    <xf numFmtId="9" fontId="26" fillId="0" borderId="69" xfId="2" applyFont="1" applyBorder="1" applyAlignment="1">
      <alignment horizontal="left" indent="4"/>
    </xf>
    <xf numFmtId="165" fontId="25" fillId="17" borderId="24" xfId="0" applyNumberFormat="1" applyFont="1" applyFill="1" applyBorder="1" applyAlignment="1">
      <alignment horizontal="left" wrapText="1"/>
    </xf>
    <xf numFmtId="173" fontId="0" fillId="0" borderId="0" xfId="1" applyNumberFormat="1" applyFont="1"/>
    <xf numFmtId="0" fontId="26" fillId="0" borderId="0" xfId="0" applyFont="1"/>
    <xf numFmtId="165" fontId="26" fillId="0" borderId="0" xfId="1" applyNumberFormat="1" applyFont="1"/>
    <xf numFmtId="0" fontId="27" fillId="0" borderId="0" xfId="0" applyFont="1"/>
    <xf numFmtId="165" fontId="27" fillId="0" borderId="0" xfId="1" applyNumberFormat="1" applyFont="1"/>
    <xf numFmtId="3" fontId="26" fillId="0" borderId="69" xfId="0" applyNumberFormat="1" applyFont="1" applyBorder="1" applyAlignment="1">
      <alignment horizontal="right"/>
    </xf>
    <xf numFmtId="167" fontId="26" fillId="0" borderId="69" xfId="0" applyNumberFormat="1" applyFont="1" applyBorder="1" applyAlignment="1">
      <alignment horizontal="right"/>
    </xf>
    <xf numFmtId="169" fontId="26" fillId="0" borderId="69" xfId="2" applyNumberFormat="1" applyFont="1" applyBorder="1" applyAlignment="1">
      <alignment horizontal="right"/>
    </xf>
    <xf numFmtId="169" fontId="26" fillId="0" borderId="69" xfId="0" applyNumberFormat="1" applyFont="1" applyBorder="1" applyAlignment="1">
      <alignment horizontal="right"/>
    </xf>
    <xf numFmtId="169" fontId="26" fillId="0" borderId="0" xfId="2" applyNumberFormat="1" applyFont="1" applyBorder="1" applyAlignment="1">
      <alignment horizontal="left"/>
    </xf>
    <xf numFmtId="171" fontId="0" fillId="0" borderId="0" xfId="0" applyNumberFormat="1"/>
    <xf numFmtId="171" fontId="1" fillId="0" borderId="0" xfId="0" applyNumberFormat="1" applyFont="1"/>
    <xf numFmtId="0" fontId="46" fillId="0" borderId="67" xfId="0" applyFont="1" applyBorder="1" applyAlignment="1">
      <alignment horizontal="left" vertical="center"/>
    </xf>
    <xf numFmtId="0" fontId="46" fillId="0" borderId="23" xfId="0" applyFont="1" applyBorder="1" applyAlignment="1">
      <alignment horizontal="left" vertical="center"/>
    </xf>
    <xf numFmtId="0" fontId="0" fillId="5" borderId="0" xfId="0" applyFill="1" applyAlignment="1">
      <alignment horizontal="left"/>
    </xf>
    <xf numFmtId="0" fontId="1" fillId="5" borderId="0" xfId="0" applyFont="1" applyFill="1" applyAlignment="1">
      <alignment horizontal="left" wrapText="1"/>
    </xf>
    <xf numFmtId="0" fontId="0" fillId="5" borderId="0" xfId="0" applyFill="1" applyAlignment="1">
      <alignment horizontal="left" vertical="center" wrapText="1"/>
    </xf>
    <xf numFmtId="0" fontId="6" fillId="0" borderId="0" xfId="0" applyFont="1" applyAlignment="1">
      <alignment horizontal="center" wrapText="1"/>
    </xf>
    <xf numFmtId="0" fontId="8" fillId="5" borderId="0" xfId="0" applyFont="1" applyFill="1" applyAlignment="1">
      <alignment horizontal="left"/>
    </xf>
    <xf numFmtId="0" fontId="1" fillId="5" borderId="0" xfId="0" applyFont="1" applyFill="1" applyAlignment="1">
      <alignment horizontal="left"/>
    </xf>
    <xf numFmtId="0" fontId="8" fillId="5" borderId="0" xfId="0" applyFont="1" applyFill="1" applyAlignment="1">
      <alignment horizontal="left" vertical="center"/>
    </xf>
    <xf numFmtId="0" fontId="1" fillId="5" borderId="0" xfId="0" applyFont="1" applyFill="1" applyAlignment="1">
      <alignment horizontal="left" vertical="center"/>
    </xf>
    <xf numFmtId="0" fontId="17" fillId="0" borderId="13"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4" xfId="0" applyFont="1" applyBorder="1" applyAlignment="1">
      <alignment horizontal="center" vertical="center" wrapText="1"/>
    </xf>
    <xf numFmtId="0" fontId="0" fillId="5" borderId="0" xfId="0" applyFill="1" applyAlignment="1">
      <alignment horizontal="left" wrapText="1"/>
    </xf>
  </cellXfs>
  <cellStyles count="4">
    <cellStyle name="Comma" xfId="1" builtinId="3"/>
    <cellStyle name="Heading 1" xfId="3" builtinId="16"/>
    <cellStyle name="Normal" xfId="0" builtinId="0"/>
    <cellStyle name="Percent" xfId="2" builtinId="5"/>
  </cellStyles>
  <dxfs count="21">
    <dxf>
      <font>
        <color rgb="FFFF0000"/>
      </font>
    </dxf>
    <dxf>
      <font>
        <color rgb="FFFF0000"/>
      </font>
    </dxf>
    <dxf>
      <font>
        <color rgb="FFFF0000"/>
      </font>
    </dxf>
    <dxf>
      <font>
        <color rgb="FFFF0000"/>
      </font>
    </dxf>
    <dxf>
      <font>
        <color rgb="FFFF0000"/>
      </font>
    </dxf>
    <dxf>
      <font>
        <color rgb="FFFF0000"/>
      </font>
    </dxf>
    <dxf>
      <numFmt numFmtId="3" formatCode="#,##0"/>
    </dxf>
    <dxf>
      <numFmt numFmtId="13" formatCode="0%"/>
    </dxf>
    <dxf>
      <font>
        <color rgb="FFFF0000"/>
      </font>
    </dxf>
    <dxf>
      <font>
        <color rgb="FFFF0000"/>
      </font>
    </dxf>
    <dxf>
      <font>
        <color rgb="FFFF0000"/>
      </font>
    </dxf>
    <dxf>
      <font>
        <color rgb="FFFF0000"/>
      </font>
    </dxf>
    <dxf>
      <font>
        <color rgb="FFFF0000"/>
      </font>
    </dxf>
    <dxf>
      <font>
        <color rgb="FFFF0000"/>
      </font>
    </dxf>
    <dxf>
      <numFmt numFmtId="13" formatCode="0%"/>
    </dxf>
    <dxf>
      <numFmt numFmtId="19" formatCode="m/d/yyyy"/>
    </dxf>
    <dxf>
      <numFmt numFmtId="19" formatCode="m/d/yyyy"/>
    </dxf>
    <dxf>
      <numFmt numFmtId="19" formatCode="m/d/yyyy"/>
    </dxf>
    <dxf>
      <numFmt numFmtId="19" formatCode="m/d/yyyy"/>
    </dxf>
    <dxf>
      <font>
        <b/>
        <i val="0"/>
        <color theme="0"/>
      </font>
      <fill>
        <patternFill>
          <bgColor theme="3"/>
        </patternFill>
      </fill>
      <border>
        <bottom style="thick">
          <color theme="4"/>
        </bottom>
      </border>
    </dxf>
    <dxf>
      <font>
        <b val="0"/>
        <i val="0"/>
        <strike val="0"/>
        <u val="none"/>
        <color theme="1"/>
      </font>
      <fill>
        <patternFill>
          <bgColor theme="0"/>
        </patternFill>
      </fill>
      <border>
        <bottom style="medium">
          <color theme="3"/>
        </bottom>
        <horizontal style="medium">
          <color theme="2" tint="-9.9948118533890809E-2"/>
        </horizontal>
      </border>
    </dxf>
  </dxfs>
  <tableStyles count="1" defaultTableStyle="TableStyleMedium2" defaultPivotStyle="PivotStyleLight16">
    <tableStyle name="Navigant ComEd" pivot="0" count="2" xr9:uid="{5655664F-AB5A-4365-80FD-3B9F414AC654}">
      <tableStyleElement type="wholeTable" dxfId="20"/>
      <tableStyleElement type="headerRow" dxfId="19"/>
    </tableStyle>
  </tableStyles>
  <colors>
    <mruColors>
      <color rgb="FFB6B6B6"/>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pivotCacheDefinition" Target="pivotCache/pivotCacheDefinition1.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pivotCacheDefinition" Target="pivotCache/pivotCacheDefinition3.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2.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E29-4BD0-941B-EDE92C35FA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E29-4BD0-941B-EDE92C35FA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E29-4BD0-941B-EDE92C35FA7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E29-4BD0-941B-EDE92C35FA7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47FC-4F25-9BD1-A167EF4D8732}"/>
              </c:ext>
            </c:extLst>
          </c:dPt>
          <c:dLbls>
            <c:dLbl>
              <c:idx val="4"/>
              <c:layout>
                <c:manualLayout>
                  <c:x val="5.7553159115980065E-2"/>
                  <c:y val="1.2435231807734561E-2"/>
                </c:manualLayout>
              </c:layout>
              <c:tx>
                <c:rich>
                  <a:bodyPr/>
                  <a:lstStyle/>
                  <a:p>
                    <a:fld id="{D2C7D44A-C803-4CCB-8D1E-E3B0AA77575B}" type="CATEGORYNAME">
                      <a:rPr lang="en-US"/>
                      <a:pPr/>
                      <a:t>[CATEGORY NAME]</a:t>
                    </a:fld>
                    <a:r>
                      <a:rPr lang="en-US" baseline="0"/>
                      <a:t>
&lt;1%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7FC-4F25-9BD1-A167EF4D873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2_1'!$A$2:$A$6</c:f>
              <c:strCache>
                <c:ptCount val="5"/>
                <c:pt idx="0">
                  <c:v>Business</c:v>
                </c:pt>
                <c:pt idx="1">
                  <c:v>Residential</c:v>
                </c:pt>
                <c:pt idx="2">
                  <c:v>Income Eligible</c:v>
                </c:pt>
                <c:pt idx="3">
                  <c:v>Voltage Optimization</c:v>
                </c:pt>
                <c:pt idx="4">
                  <c:v>Pilots</c:v>
                </c:pt>
              </c:strCache>
            </c:strRef>
          </c:cat>
          <c:val>
            <c:numRef>
              <c:f>'Figure 2_1'!$B$2:$B$6</c:f>
              <c:numCache>
                <c:formatCode>_(* #,##0_);_(* \(#,##0\);_(* "-"??_);_(@_)</c:formatCode>
                <c:ptCount val="5"/>
                <c:pt idx="0">
                  <c:v>891643698.96181405</c:v>
                </c:pt>
                <c:pt idx="1">
                  <c:v>344617047.67319697</c:v>
                </c:pt>
                <c:pt idx="2">
                  <c:v>177394135.90296501</c:v>
                </c:pt>
                <c:pt idx="3">
                  <c:v>184041503.038266</c:v>
                </c:pt>
                <c:pt idx="4">
                  <c:v>152064.424414776</c:v>
                </c:pt>
              </c:numCache>
            </c:numRef>
          </c:val>
          <c:extLst>
            <c:ext xmlns:c16="http://schemas.microsoft.com/office/drawing/2014/chart" uri="{C3380CC4-5D6E-409C-BE32-E72D297353CC}">
              <c16:uniqueId val="{00000000-47FC-4F25-9BD1-A167EF4D87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Graphics!$H$29:$H$39</c:f>
              <c:strCache>
                <c:ptCount val="11"/>
                <c:pt idx="0">
                  <c:v>Lighting</c:v>
                </c:pt>
                <c:pt idx="1">
                  <c:v>VSD</c:v>
                </c:pt>
                <c:pt idx="2">
                  <c:v>Refrigeration</c:v>
                </c:pt>
                <c:pt idx="3">
                  <c:v>Compressed Air</c:v>
                </c:pt>
                <c:pt idx="4">
                  <c:v>HVAC</c:v>
                </c:pt>
                <c:pt idx="5">
                  <c:v>EMS</c:v>
                </c:pt>
                <c:pt idx="6">
                  <c:v>Food Service Equipment</c:v>
                </c:pt>
                <c:pt idx="7">
                  <c:v>Laboratory</c:v>
                </c:pt>
                <c:pt idx="8">
                  <c:v>Industrial System</c:v>
                </c:pt>
                <c:pt idx="9">
                  <c:v>Grand Total</c:v>
                </c:pt>
                <c:pt idx="10">
                  <c:v>Non-Lighting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ED7-4CC9-BD03-142A98E692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ED7-4CC9-BD03-142A98E692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ED7-4CC9-BD03-142A98E692C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Graphics!$H$29:$H$39</c15:sqref>
                  </c15:fullRef>
                </c:ext>
              </c:extLst>
              <c:f>(Graphics!$H$29,Graphics!$H$34,Graphics!$H$39)</c:f>
              <c:strCache>
                <c:ptCount val="3"/>
                <c:pt idx="0">
                  <c:v>Lighting</c:v>
                </c:pt>
                <c:pt idx="1">
                  <c:v>EMS</c:v>
                </c:pt>
                <c:pt idx="2">
                  <c:v>Non-Lighting</c:v>
                </c:pt>
              </c:strCache>
            </c:strRef>
          </c:cat>
          <c:val>
            <c:numRef>
              <c:extLst>
                <c:ext xmlns:c15="http://schemas.microsoft.com/office/drawing/2012/chart" uri="{02D57815-91ED-43cb-92C2-25804820EDAC}">
                  <c15:fullRef>
                    <c15:sqref>Graphics!$I$29:$I$39</c15:sqref>
                  </c15:fullRef>
                </c:ext>
              </c:extLst>
              <c:f>(Graphics!$I$29,Graphics!$I$34,Graphics!$I$39)</c:f>
              <c:numCache>
                <c:formatCode>#,##0</c:formatCode>
                <c:ptCount val="3"/>
                <c:pt idx="0">
                  <c:v>8201</c:v>
                </c:pt>
                <c:pt idx="1">
                  <c:v>104</c:v>
                </c:pt>
                <c:pt idx="2">
                  <c:v>9424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9ED7-4CC9-BD03-142A98E692C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14982593702983"/>
          <c:y val="5.1304462790492701E-2"/>
          <c:w val="0.71899933010465744"/>
          <c:h val="0.46841649439987998"/>
        </c:manualLayout>
      </c:layout>
      <c:barChart>
        <c:barDir val="col"/>
        <c:grouping val="clustered"/>
        <c:varyColors val="0"/>
        <c:ser>
          <c:idx val="0"/>
          <c:order val="0"/>
          <c:tx>
            <c:v>Verified Therms</c:v>
          </c:tx>
          <c:spPr>
            <a:solidFill>
              <a:schemeClr val="accent1"/>
            </a:solidFill>
            <a:ln>
              <a:noFill/>
            </a:ln>
            <a:effectLst/>
          </c:spPr>
          <c:invertIfNegative val="0"/>
          <c:cat>
            <c:strRef>
              <c:f>Graphics!$L$29:$L$36</c:f>
              <c:strCache>
                <c:ptCount val="8"/>
                <c:pt idx="0">
                  <c:v>Insulation</c:v>
                </c:pt>
                <c:pt idx="1">
                  <c:v>Heat Recovery</c:v>
                </c:pt>
                <c:pt idx="2">
                  <c:v>Process Equipment</c:v>
                </c:pt>
                <c:pt idx="3">
                  <c:v>Burner Replacement</c:v>
                </c:pt>
                <c:pt idx="4">
                  <c:v>Boiler Replacement</c:v>
                </c:pt>
                <c:pt idx="5">
                  <c:v>EMS</c:v>
                </c:pt>
                <c:pt idx="6">
                  <c:v>Revolving Door</c:v>
                </c:pt>
                <c:pt idx="7">
                  <c:v>HVAC Controls</c:v>
                </c:pt>
              </c:strCache>
            </c:strRef>
          </c:cat>
          <c:val>
            <c:numRef>
              <c:f>Graphics!$M$29:$M$36</c:f>
              <c:numCache>
                <c:formatCode>#,##0</c:formatCode>
                <c:ptCount val="8"/>
                <c:pt idx="0">
                  <c:v>155153.79778508306</c:v>
                </c:pt>
                <c:pt idx="1">
                  <c:v>99152.103085515089</c:v>
                </c:pt>
                <c:pt idx="2">
                  <c:v>75291.672040866004</c:v>
                </c:pt>
                <c:pt idx="3">
                  <c:v>66435.877649473448</c:v>
                </c:pt>
                <c:pt idx="4">
                  <c:v>55682.166163421723</c:v>
                </c:pt>
                <c:pt idx="5">
                  <c:v>51062.120410309028</c:v>
                </c:pt>
                <c:pt idx="6">
                  <c:v>26940.884133081701</c:v>
                </c:pt>
                <c:pt idx="7">
                  <c:v>8021.6637576573803</c:v>
                </c:pt>
              </c:numCache>
            </c:numRef>
          </c:val>
          <c:extLst>
            <c:ext xmlns:c16="http://schemas.microsoft.com/office/drawing/2014/chart" uri="{C3380CC4-5D6E-409C-BE32-E72D297353CC}">
              <c16:uniqueId val="{00000000-9096-494C-B70C-5FF2E02F078C}"/>
            </c:ext>
          </c:extLst>
        </c:ser>
        <c:dLbls>
          <c:showLegendKey val="0"/>
          <c:showVal val="0"/>
          <c:showCatName val="0"/>
          <c:showSerName val="0"/>
          <c:showPercent val="0"/>
          <c:showBubbleSize val="0"/>
        </c:dLbls>
        <c:gapWidth val="219"/>
        <c:axId val="506557272"/>
        <c:axId val="506549072"/>
      </c:barChart>
      <c:lineChart>
        <c:grouping val="standard"/>
        <c:varyColors val="0"/>
        <c:ser>
          <c:idx val="1"/>
          <c:order val="1"/>
          <c:tx>
            <c:v>Project Quantity</c:v>
          </c:tx>
          <c:spPr>
            <a:ln w="28575" cap="rnd">
              <a:solidFill>
                <a:schemeClr val="accent2"/>
              </a:solidFill>
              <a:round/>
            </a:ln>
            <a:effectLst/>
          </c:spPr>
          <c:marker>
            <c:symbol val="none"/>
          </c:marker>
          <c:cat>
            <c:strLit>
              <c:ptCount val="7"/>
              <c:pt idx="0">
                <c:v>Insulation</c:v>
              </c:pt>
              <c:pt idx="1">
                <c:v>Heat Recovery</c:v>
              </c:pt>
              <c:pt idx="2">
                <c:v>Process Equipment</c:v>
              </c:pt>
              <c:pt idx="3">
                <c:v>Burner Replacement</c:v>
              </c:pt>
              <c:pt idx="4">
                <c:v>Boiler Replacement</c:v>
              </c:pt>
              <c:pt idx="5">
                <c:v>EMS</c:v>
              </c:pt>
              <c:pt idx="6">
                <c:v>Revolving Door</c:v>
              </c:pt>
            </c:strLit>
          </c:cat>
          <c:val>
            <c:numRef>
              <c:f>Graphics!$N$29:$N$36</c:f>
              <c:numCache>
                <c:formatCode>#,##0</c:formatCode>
                <c:ptCount val="8"/>
                <c:pt idx="0">
                  <c:v>9</c:v>
                </c:pt>
                <c:pt idx="1">
                  <c:v>2</c:v>
                </c:pt>
                <c:pt idx="2">
                  <c:v>2</c:v>
                </c:pt>
                <c:pt idx="3">
                  <c:v>2</c:v>
                </c:pt>
                <c:pt idx="4">
                  <c:v>5</c:v>
                </c:pt>
                <c:pt idx="5">
                  <c:v>1</c:v>
                </c:pt>
                <c:pt idx="6">
                  <c:v>1</c:v>
                </c:pt>
                <c:pt idx="7">
                  <c:v>1</c:v>
                </c:pt>
              </c:numCache>
            </c:numRef>
          </c:val>
          <c:smooth val="0"/>
          <c:extLst>
            <c:ext xmlns:c16="http://schemas.microsoft.com/office/drawing/2014/chart" uri="{C3380CC4-5D6E-409C-BE32-E72D297353CC}">
              <c16:uniqueId val="{00000001-9096-494C-B70C-5FF2E02F078C}"/>
            </c:ext>
          </c:extLst>
        </c:ser>
        <c:dLbls>
          <c:showLegendKey val="0"/>
          <c:showVal val="0"/>
          <c:showCatName val="0"/>
          <c:showSerName val="0"/>
          <c:showPercent val="0"/>
          <c:showBubbleSize val="0"/>
        </c:dLbls>
        <c:marker val="1"/>
        <c:smooth val="0"/>
        <c:axId val="502877056"/>
        <c:axId val="502876728"/>
      </c:lineChart>
      <c:catAx>
        <c:axId val="506557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49072"/>
        <c:crosses val="autoZero"/>
        <c:auto val="1"/>
        <c:lblAlgn val="ctr"/>
        <c:lblOffset val="100"/>
        <c:noMultiLvlLbl val="0"/>
      </c:catAx>
      <c:valAx>
        <c:axId val="506549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Verified Therms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57272"/>
        <c:crosses val="autoZero"/>
        <c:crossBetween val="between"/>
      </c:valAx>
      <c:valAx>
        <c:axId val="5028767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Project Quantity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877056"/>
        <c:crosses val="max"/>
        <c:crossBetween val="between"/>
      </c:valAx>
      <c:catAx>
        <c:axId val="502877056"/>
        <c:scaling>
          <c:orientation val="minMax"/>
        </c:scaling>
        <c:delete val="1"/>
        <c:axPos val="b"/>
        <c:numFmt formatCode="General" sourceLinked="1"/>
        <c:majorTickMark val="out"/>
        <c:minorTickMark val="none"/>
        <c:tickLblPos val="nextTo"/>
        <c:crossAx val="502876728"/>
        <c:crosses val="autoZero"/>
        <c:auto val="1"/>
        <c:lblAlgn val="ctr"/>
        <c:lblOffset val="100"/>
        <c:noMultiLvlLbl val="0"/>
      </c:catAx>
      <c:spPr>
        <a:noFill/>
        <a:ln>
          <a:noFill/>
        </a:ln>
        <a:effectLst/>
      </c:spPr>
    </c:plotArea>
    <c:legend>
      <c:legendPos val="r"/>
      <c:layout>
        <c:manualLayout>
          <c:xMode val="edge"/>
          <c:yMode val="edge"/>
          <c:x val="0.70752478413043762"/>
          <c:y val="0.83615423629815311"/>
          <c:w val="0.27294942829130775"/>
          <c:h val="0.11101146390453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E0B-4C0D-929D-4B6B343861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E0B-4C0D-929D-4B6B343861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E0B-4C0D-929D-4B6B343861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E0B-4C0D-929D-4B6B343861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E0B-4C0D-929D-4B6B343861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E0B-4C0D-929D-4B6B343861E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1-CBE9-4755-8EE8-C0A1BE1C563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3-CBE9-4755-8EE8-C0A1BE1C563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4-CBE9-4755-8EE8-C0A1BE1C563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2-CBE9-4755-8EE8-C0A1BE1C563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5-CBE9-4755-8EE8-C0A1BE1C563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E0B-4C0D-929D-4B6B343861E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BB79-4C16-88C2-DADAA32FA18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BB79-4C16-88C2-DADAA32FA18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8-B53D-41AC-8D76-C333855FB512}"/>
              </c:ext>
            </c:extLst>
          </c:dPt>
          <c:dLbls>
            <c:dLbl>
              <c:idx val="6"/>
              <c:layout>
                <c:manualLayout>
                  <c:x val="-4.7287543876292575E-2"/>
                  <c:y val="6.12960228247586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BE9-4755-8EE8-C0A1BE1C5638}"/>
                </c:ext>
              </c:extLst>
            </c:dLbl>
            <c:dLbl>
              <c:idx val="7"/>
              <c:layout>
                <c:manualLayout>
                  <c:x val="-0.11677968567182115"/>
                  <c:y val="6.65946275205272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BE9-4755-8EE8-C0A1BE1C5638}"/>
                </c:ext>
              </c:extLst>
            </c:dLbl>
            <c:dLbl>
              <c:idx val="8"/>
              <c:layout>
                <c:manualLayout>
                  <c:x val="-0.11216222369794138"/>
                  <c:y val="2.517661391288320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BE9-4755-8EE8-C0A1BE1C5638}"/>
                </c:ext>
              </c:extLst>
            </c:dLbl>
            <c:dLbl>
              <c:idx val="9"/>
              <c:layout>
                <c:manualLayout>
                  <c:x val="-0.11285317648546946"/>
                  <c:y val="-2.3210990409016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BE9-4755-8EE8-C0A1BE1C5638}"/>
                </c:ext>
              </c:extLst>
            </c:dLbl>
            <c:dLbl>
              <c:idx val="10"/>
              <c:layout>
                <c:manualLayout>
                  <c:x val="2.205141827151124E-2"/>
                  <c:y val="-8.164436562470265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E9-4755-8EE8-C0A1BE1C5638}"/>
                </c:ext>
              </c:extLst>
            </c:dLbl>
            <c:dLbl>
              <c:idx val="14"/>
              <c:layout>
                <c:manualLayout>
                  <c:x val="0.28851658602915597"/>
                  <c:y val="1.07281385728981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53D-41AC-8D76-C333855FB51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3_1 Energy by Program'!$A$2:$A$16</c:f>
              <c:strCache>
                <c:ptCount val="15"/>
                <c:pt idx="0">
                  <c:v>Business Instant Discounts</c:v>
                </c:pt>
                <c:pt idx="1">
                  <c:v>Incentives - Standard</c:v>
                </c:pt>
                <c:pt idx="2">
                  <c:v>Other</c:v>
                </c:pt>
                <c:pt idx="3">
                  <c:v>Voltage Optimization</c:v>
                </c:pt>
                <c:pt idx="4">
                  <c:v>Lighting Discounts</c:v>
                </c:pt>
                <c:pt idx="5">
                  <c:v>Small Business - Private</c:v>
                </c:pt>
                <c:pt idx="6">
                  <c:v>LED Streetlighting</c:v>
                </c:pt>
                <c:pt idx="7">
                  <c:v>Food Bank-LED Distribution</c:v>
                </c:pt>
                <c:pt idx="8">
                  <c:v>Lighting Discounts - IE </c:v>
                </c:pt>
                <c:pt idx="9">
                  <c:v>Residential Behavior</c:v>
                </c:pt>
                <c:pt idx="10">
                  <c:v>Appliance Rebates</c:v>
                </c:pt>
                <c:pt idx="11">
                  <c:v>RetroCommissioning </c:v>
                </c:pt>
                <c:pt idx="12">
                  <c:v>Industrial Systems</c:v>
                </c:pt>
                <c:pt idx="13">
                  <c:v>Single-Family Assessment </c:v>
                </c:pt>
                <c:pt idx="14">
                  <c:v>Incentives - Custom</c:v>
                </c:pt>
              </c:strCache>
            </c:strRef>
          </c:cat>
          <c:val>
            <c:numRef>
              <c:f>'Figure 3_1 Energy by Program'!$B$2:$B$16</c:f>
              <c:numCache>
                <c:formatCode>_(* #,##0_);_(* \(#,##0\);_(* "-"??_);_(@_)</c:formatCode>
                <c:ptCount val="15"/>
                <c:pt idx="0">
                  <c:v>249177524.16654101</c:v>
                </c:pt>
                <c:pt idx="1">
                  <c:v>207401857.97898701</c:v>
                </c:pt>
                <c:pt idx="2">
                  <c:v>185533968.53060201</c:v>
                </c:pt>
                <c:pt idx="3">
                  <c:v>184041503.038266</c:v>
                </c:pt>
                <c:pt idx="4">
                  <c:v>173374005.62859401</c:v>
                </c:pt>
                <c:pt idx="5">
                  <c:v>164972218.375837</c:v>
                </c:pt>
                <c:pt idx="6">
                  <c:v>91536753.186304197</c:v>
                </c:pt>
                <c:pt idx="7">
                  <c:v>76763975.925687402</c:v>
                </c:pt>
                <c:pt idx="8">
                  <c:v>59026580.055748902</c:v>
                </c:pt>
                <c:pt idx="9">
                  <c:v>55129575.698224097</c:v>
                </c:pt>
                <c:pt idx="10">
                  <c:v>34542133.622589901</c:v>
                </c:pt>
                <c:pt idx="11">
                  <c:v>31348784.645436</c:v>
                </c:pt>
                <c:pt idx="12">
                  <c:v>31111093.437277898</c:v>
                </c:pt>
                <c:pt idx="13">
                  <c:v>27420367.796813201</c:v>
                </c:pt>
                <c:pt idx="14">
                  <c:v>26468108.1004146</c:v>
                </c:pt>
              </c:numCache>
            </c:numRef>
          </c:val>
          <c:extLst>
            <c:ext xmlns:c16="http://schemas.microsoft.com/office/drawing/2014/chart" uri="{C3380CC4-5D6E-409C-BE32-E72D297353CC}">
              <c16:uniqueId val="{00000000-CBE9-4755-8EE8-C0A1BE1C563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B8-4403-BD32-897E08C59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B8-4403-BD32-897E08C596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B8-4403-BD32-897E08C596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B8-4403-BD32-897E08C596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B8-4403-BD32-897E08C596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2B8-4403-BD32-897E08C5964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1-7D8B-412E-B3A2-0750B92C228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2-7D8B-412E-B3A2-0750B92C228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2B8-4403-BD32-897E08C5964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3-7D8B-412E-B3A2-0750B92C228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2B8-4403-BD32-897E08C59646}"/>
              </c:ext>
            </c:extLst>
          </c:dPt>
          <c:dLbls>
            <c:dLbl>
              <c:idx val="7"/>
              <c:layout>
                <c:manualLayout>
                  <c:x val="-0.13119885074917445"/>
                  <c:y val="9.259534332240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D8B-412E-B3A2-0750B92C2280}"/>
                </c:ext>
              </c:extLst>
            </c:dLbl>
            <c:dLbl>
              <c:idx val="8"/>
              <c:layout>
                <c:manualLayout>
                  <c:x val="-0.14991896033239671"/>
                  <c:y val="1.91600480328620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2B8-4403-BD32-897E08C59646}"/>
                </c:ext>
              </c:extLst>
            </c:dLbl>
            <c:dLbl>
              <c:idx val="9"/>
              <c:layout>
                <c:manualLayout>
                  <c:x val="-5.5327815719359032E-4"/>
                  <c:y val="-5.673049340622447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8B-412E-B3A2-0750B92C2280}"/>
                </c:ext>
              </c:extLst>
            </c:dLbl>
            <c:dLbl>
              <c:idx val="10"/>
              <c:layout>
                <c:manualLayout>
                  <c:x val="0.13180336395153222"/>
                  <c:y val="-3.4193368356754828E-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82B8-4403-BD32-897E08C5964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3_2 Peak KW by Program'!$A$2:$A$12</c:f>
              <c:strCache>
                <c:ptCount val="11"/>
                <c:pt idx="0">
                  <c:v>Business Instant Discounts</c:v>
                </c:pt>
                <c:pt idx="1">
                  <c:v>Voltage Optimization</c:v>
                </c:pt>
                <c:pt idx="2">
                  <c:v>Incentives - Standard</c:v>
                </c:pt>
                <c:pt idx="3">
                  <c:v>Other</c:v>
                </c:pt>
                <c:pt idx="4">
                  <c:v>Small Business - Private</c:v>
                </c:pt>
                <c:pt idx="5">
                  <c:v>Lighting Discounts </c:v>
                </c:pt>
                <c:pt idx="6">
                  <c:v>Food Bank-LED Distribution</c:v>
                </c:pt>
                <c:pt idx="7">
                  <c:v>Appliance Rebates</c:v>
                </c:pt>
                <c:pt idx="8">
                  <c:v>Lighting Discounts - IE </c:v>
                </c:pt>
                <c:pt idx="9">
                  <c:v>Industrial Systems</c:v>
                </c:pt>
                <c:pt idx="10">
                  <c:v>Single-Family Assessment </c:v>
                </c:pt>
              </c:strCache>
            </c:strRef>
          </c:cat>
          <c:val>
            <c:numRef>
              <c:f>'Figure 3_2 Peak KW by Program'!$B$2:$B$12</c:f>
              <c:numCache>
                <c:formatCode>_(* #,##0_);_(* \(#,##0\);_(* "-"??_);_(@_)</c:formatCode>
                <c:ptCount val="11"/>
                <c:pt idx="0">
                  <c:v>49771.137565392797</c:v>
                </c:pt>
                <c:pt idx="1">
                  <c:v>31983</c:v>
                </c:pt>
                <c:pt idx="2">
                  <c:v>29649.4216360547</c:v>
                </c:pt>
                <c:pt idx="3">
                  <c:v>29250.935952411259</c:v>
                </c:pt>
                <c:pt idx="4">
                  <c:v>25085.989378620401</c:v>
                </c:pt>
                <c:pt idx="5">
                  <c:v>23040.895068497299</c:v>
                </c:pt>
                <c:pt idx="6">
                  <c:v>9025.8519978911809</c:v>
                </c:pt>
                <c:pt idx="7">
                  <c:v>8429.3698899715801</c:v>
                </c:pt>
                <c:pt idx="8">
                  <c:v>7709.1478614135103</c:v>
                </c:pt>
                <c:pt idx="9">
                  <c:v>6256.2271381704004</c:v>
                </c:pt>
                <c:pt idx="10">
                  <c:v>3730.5067176469702</c:v>
                </c:pt>
              </c:numCache>
            </c:numRef>
          </c:val>
          <c:extLst>
            <c:ext xmlns:c16="http://schemas.microsoft.com/office/drawing/2014/chart" uri="{C3380CC4-5D6E-409C-BE32-E72D297353CC}">
              <c16:uniqueId val="{00000000-7D8B-412E-B3A2-0750B92C22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46-461D-AC91-DC535B7108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046-461D-AC91-DC535B7108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046-461D-AC91-DC535B7108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B00B-4CA0-8481-F09537854C3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B00B-4CA0-8481-F09537854C3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046-461D-AC91-DC535B7108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046-461D-AC91-DC535B7108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046-461D-AC91-DC535B7108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046-461D-AC91-DC535B7108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046-461D-AC91-DC535B7108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4-B00B-4CA0-8481-F09537854C3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3-B00B-4CA0-8481-F09537854C3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046-461D-AC91-DC535B710808}"/>
              </c:ext>
            </c:extLst>
          </c:dPt>
          <c:dLbls>
            <c:dLbl>
              <c:idx val="4"/>
              <c:layout>
                <c:manualLayout>
                  <c:x val="-0.18161219749612081"/>
                  <c:y val="9.72187271898182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0B-4CA0-8481-F09537854C33}"/>
                </c:ext>
              </c:extLst>
            </c:dLbl>
            <c:dLbl>
              <c:idx val="5"/>
              <c:layout>
                <c:manualLayout>
                  <c:x val="-8.6301846908059379E-2"/>
                  <c:y val="6.8889126822844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046-461D-AC91-DC535B710808}"/>
                </c:ext>
              </c:extLst>
            </c:dLbl>
            <c:dLbl>
              <c:idx val="6"/>
              <c:layout>
                <c:manualLayout>
                  <c:x val="-0.22628616955316325"/>
                  <c:y val="6.4233834244698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046-461D-AC91-DC535B710808}"/>
                </c:ext>
              </c:extLst>
            </c:dLbl>
            <c:dLbl>
              <c:idx val="11"/>
              <c:tx>
                <c:rich>
                  <a:bodyPr/>
                  <a:lstStyle/>
                  <a:p>
                    <a:fld id="{C76F0926-4524-4A46-8482-603E0D9748A9}" type="CATEGORYNAME">
                      <a:rPr lang="en-US"/>
                      <a:pPr/>
                      <a:t>[CATEGORY NAME]</a:t>
                    </a:fld>
                    <a:r>
                      <a:rPr lang="en-US" baseline="0"/>
                      <a:t>
&lt;1%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00B-4CA0-8481-F09537854C33}"/>
                </c:ext>
              </c:extLst>
            </c:dLbl>
            <c:dLbl>
              <c:idx val="12"/>
              <c:tx>
                <c:rich>
                  <a:bodyPr/>
                  <a:lstStyle/>
                  <a:p>
                    <a:fld id="{D5D94D46-93AD-4F3D-BEC9-256B1AA0C65F}" type="CATEGORYNAME">
                      <a:rPr lang="en-US"/>
                      <a:pPr/>
                      <a:t>[CATEGORY NAME]</a:t>
                    </a:fld>
                    <a:r>
                      <a:rPr lang="en-US" baseline="0"/>
                      <a:t>
&lt;1%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A046-461D-AC91-DC535B71080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'Figures 4_1 &amp; 4_2'!$A$4:$A$16</c:f>
              <c:strCache>
                <c:ptCount val="13"/>
                <c:pt idx="0">
                  <c:v>Lighting</c:v>
                </c:pt>
                <c:pt idx="1">
                  <c:v>Voltage Optimization</c:v>
                </c:pt>
                <c:pt idx="2">
                  <c:v>Other</c:v>
                </c:pt>
                <c:pt idx="3">
                  <c:v>HVAC</c:v>
                </c:pt>
                <c:pt idx="4">
                  <c:v>Behavioral</c:v>
                </c:pt>
                <c:pt idx="5">
                  <c:v>Appliances</c:v>
                </c:pt>
                <c:pt idx="6">
                  <c:v>Refrigeration</c:v>
                </c:pt>
                <c:pt idx="7">
                  <c:v>Compressed Air</c:v>
                </c:pt>
                <c:pt idx="8">
                  <c:v>Industrial System</c:v>
                </c:pt>
                <c:pt idx="9">
                  <c:v>Consumer Electronics</c:v>
                </c:pt>
                <c:pt idx="10">
                  <c:v>Hot Water</c:v>
                </c:pt>
                <c:pt idx="11">
                  <c:v>EMS &amp; BAS</c:v>
                </c:pt>
                <c:pt idx="12">
                  <c:v>Shell</c:v>
                </c:pt>
              </c:strCache>
            </c:strRef>
          </c:cat>
          <c:val>
            <c:numRef>
              <c:f>'Figures 4_1 &amp; 4_2'!$B$4:$B$16</c:f>
              <c:numCache>
                <c:formatCode>_(* #,##0_);_(* \(#,##0\);_(* "-"??_);_(@_)</c:formatCode>
                <c:ptCount val="13"/>
                <c:pt idx="0">
                  <c:v>1035161189.7108999</c:v>
                </c:pt>
                <c:pt idx="1">
                  <c:v>184041503.038266</c:v>
                </c:pt>
                <c:pt idx="2">
                  <c:v>112313375.97692698</c:v>
                </c:pt>
                <c:pt idx="3">
                  <c:v>71108499.659779698</c:v>
                </c:pt>
                <c:pt idx="4">
                  <c:v>55129575.698224097</c:v>
                </c:pt>
                <c:pt idx="5">
                  <c:v>39540848.603586599</c:v>
                </c:pt>
                <c:pt idx="6">
                  <c:v>33489245.534311399</c:v>
                </c:pt>
                <c:pt idx="7">
                  <c:v>30218664.920771301</c:v>
                </c:pt>
                <c:pt idx="8">
                  <c:v>9816340.7676385902</c:v>
                </c:pt>
                <c:pt idx="9">
                  <c:v>9092442.0868462306</c:v>
                </c:pt>
                <c:pt idx="10">
                  <c:v>9667431.8036852796</c:v>
                </c:pt>
                <c:pt idx="11">
                  <c:v>5202319.7994166603</c:v>
                </c:pt>
                <c:pt idx="12">
                  <c:v>3067012.5869700499</c:v>
                </c:pt>
              </c:numCache>
            </c:numRef>
          </c:val>
          <c:extLst>
            <c:ext xmlns:c16="http://schemas.microsoft.com/office/drawing/2014/chart" uri="{C3380CC4-5D6E-409C-BE32-E72D297353CC}">
              <c16:uniqueId val="{00000000-B00B-4CA0-8481-F09537854C3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B9-43E6-9963-BFB27D8CF7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B9-43E6-9963-BFB27D8CF7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7B9-43E6-9963-BFB27D8CF75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1-C312-4DBD-AF4E-928583DFE72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7B9-43E6-9963-BFB27D8CF75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7B9-43E6-9963-BFB27D8CF75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7B9-43E6-9963-BFB27D8CF75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7B9-43E6-9963-BFB27D8CF75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7B9-43E6-9963-BFB27D8CF75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2-C312-4DBD-AF4E-928583DFE72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B79-43FB-9EF8-96AE602A9296}"/>
              </c:ext>
            </c:extLst>
          </c:dPt>
          <c:dLbls>
            <c:dLbl>
              <c:idx val="2"/>
              <c:layout>
                <c:manualLayout>
                  <c:x val="-0.13556022023181963"/>
                  <c:y val="5.45712301727827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B9-43E6-9963-BFB27D8CF754}"/>
                </c:ext>
              </c:extLst>
            </c:dLbl>
            <c:dLbl>
              <c:idx val="9"/>
              <c:tx>
                <c:rich>
                  <a:bodyPr/>
                  <a:lstStyle/>
                  <a:p>
                    <a:fld id="{10DB4711-273A-4796-95A7-BB9CDB4B1D2E}" type="CATEGORYNAME">
                      <a:rPr lang="en-US"/>
                      <a:pPr/>
                      <a:t>[CATEGORY NAME]</a:t>
                    </a:fld>
                    <a:r>
                      <a:rPr lang="en-US" baseline="0"/>
                      <a:t>
&lt;1%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C312-4DBD-AF4E-928583DFE721}"/>
                </c:ext>
              </c:extLst>
            </c:dLbl>
            <c:dLbl>
              <c:idx val="10"/>
              <c:tx>
                <c:rich>
                  <a:bodyPr/>
                  <a:lstStyle/>
                  <a:p>
                    <a:fld id="{713E5DB0-A4D4-440F-A6B0-9B1B9B649BC8}" type="CATEGORYNAME">
                      <a:rPr lang="en-US"/>
                      <a:pPr/>
                      <a:t>[CATEGORY NAME]</a:t>
                    </a:fld>
                    <a:r>
                      <a:rPr lang="en-US" baseline="0"/>
                      <a:t>
&lt;1%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DB79-43FB-9EF8-96AE602A929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'Figures 4_1 &amp; 4_2'!$A$42:$A$52</c:f>
              <c:strCache>
                <c:ptCount val="11"/>
                <c:pt idx="0">
                  <c:v>Lighting</c:v>
                </c:pt>
                <c:pt idx="1">
                  <c:v>Voltage Optimization</c:v>
                </c:pt>
                <c:pt idx="2">
                  <c:v>HVAC</c:v>
                </c:pt>
                <c:pt idx="3">
                  <c:v>Other</c:v>
                </c:pt>
                <c:pt idx="4">
                  <c:v>Appliances</c:v>
                </c:pt>
                <c:pt idx="5">
                  <c:v>Compressed Air</c:v>
                </c:pt>
                <c:pt idx="6">
                  <c:v>Refrigeration</c:v>
                </c:pt>
                <c:pt idx="7">
                  <c:v>Industrial System</c:v>
                </c:pt>
                <c:pt idx="8">
                  <c:v>Shell</c:v>
                </c:pt>
                <c:pt idx="9">
                  <c:v>Hot Water</c:v>
                </c:pt>
                <c:pt idx="10">
                  <c:v>Consumer Electronics</c:v>
                </c:pt>
              </c:strCache>
            </c:strRef>
          </c:cat>
          <c:val>
            <c:numRef>
              <c:f>'Figures 4_1 &amp; 4_2'!$B$42:$B$52</c:f>
              <c:numCache>
                <c:formatCode>_(* #,##0_);_(* \(#,##0\);_(* "-"??_);_(@_)</c:formatCode>
                <c:ptCount val="11"/>
                <c:pt idx="0">
                  <c:v>150193.84013356501</c:v>
                </c:pt>
                <c:pt idx="1">
                  <c:v>31983</c:v>
                </c:pt>
                <c:pt idx="2">
                  <c:v>13295.2</c:v>
                </c:pt>
                <c:pt idx="3">
                  <c:v>9117.2450000000008</c:v>
                </c:pt>
                <c:pt idx="4">
                  <c:v>5549.57</c:v>
                </c:pt>
                <c:pt idx="5">
                  <c:v>5879.8786220301799</c:v>
                </c:pt>
                <c:pt idx="6">
                  <c:v>3084.6730684848499</c:v>
                </c:pt>
                <c:pt idx="7">
                  <c:v>1463.5</c:v>
                </c:pt>
                <c:pt idx="8">
                  <c:v>1264.684</c:v>
                </c:pt>
                <c:pt idx="9">
                  <c:v>1230.8233308116401</c:v>
                </c:pt>
                <c:pt idx="10">
                  <c:v>870.05554423443095</c:v>
                </c:pt>
              </c:numCache>
            </c:numRef>
          </c:val>
          <c:extLst>
            <c:ext xmlns:c16="http://schemas.microsoft.com/office/drawing/2014/chart" uri="{C3380CC4-5D6E-409C-BE32-E72D297353CC}">
              <c16:uniqueId val="{00000000-C312-4DBD-AF4E-928583DFE72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684533908396"/>
          <c:y val="4.2644498861877947E-2"/>
          <c:w val="0.86708315466091601"/>
          <c:h val="0.72851413467769399"/>
        </c:manualLayout>
      </c:layout>
      <c:lineChart>
        <c:grouping val="standard"/>
        <c:varyColors val="0"/>
        <c:ser>
          <c:idx val="0"/>
          <c:order val="0"/>
          <c:tx>
            <c:strRef>
              <c:f>'Figure 4_1'!$A$4</c:f>
              <c:strCache>
                <c:ptCount val="1"/>
                <c:pt idx="0">
                  <c:v>CY2019 Portfolio Total Contribution to CPAS (kWh)</c:v>
                </c:pt>
              </c:strCache>
            </c:strRef>
          </c:tx>
          <c:spPr>
            <a:ln w="28575" cap="rnd">
              <a:solidFill>
                <a:schemeClr val="accent1"/>
              </a:solidFill>
              <a:round/>
            </a:ln>
            <a:effectLst/>
          </c:spPr>
          <c:marker>
            <c:symbol val="none"/>
          </c:marker>
          <c:cat>
            <c:numRef>
              <c:f>'Figure 4_1'!$B$3:$AH$3</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'Figure 4_1'!$B$4:$AH$4</c:f>
              <c:numCache>
                <c:formatCode>###,###,##0</c:formatCode>
                <c:ptCount val="33"/>
                <c:pt idx="1">
                  <c:v>1700029412.2546268</c:v>
                </c:pt>
                <c:pt idx="2">
                  <c:v>1669049471.318342</c:v>
                </c:pt>
                <c:pt idx="3">
                  <c:v>1492107400.2754736</c:v>
                </c:pt>
                <c:pt idx="4">
                  <c:v>1460305992.8371224</c:v>
                </c:pt>
                <c:pt idx="5">
                  <c:v>1437253084.4690738</c:v>
                </c:pt>
                <c:pt idx="6">
                  <c:v>1251615836.7207251</c:v>
                </c:pt>
                <c:pt idx="7">
                  <c:v>1217508623.3995347</c:v>
                </c:pt>
                <c:pt idx="8">
                  <c:v>1115514948.7999256</c:v>
                </c:pt>
                <c:pt idx="9">
                  <c:v>1055476155.208637</c:v>
                </c:pt>
                <c:pt idx="10">
                  <c:v>1007878414.8895786</c:v>
                </c:pt>
                <c:pt idx="11">
                  <c:v>869455830.57334232</c:v>
                </c:pt>
                <c:pt idx="12">
                  <c:v>722346114.63499069</c:v>
                </c:pt>
                <c:pt idx="13">
                  <c:v>577436875.54734051</c:v>
                </c:pt>
                <c:pt idx="14">
                  <c:v>532234403.04176456</c:v>
                </c:pt>
                <c:pt idx="15">
                  <c:v>521437832.65463221</c:v>
                </c:pt>
                <c:pt idx="16">
                  <c:v>56101906.803219043</c:v>
                </c:pt>
                <c:pt idx="17">
                  <c:v>55573668.299335644</c:v>
                </c:pt>
                <c:pt idx="18">
                  <c:v>42076195.991896518</c:v>
                </c:pt>
                <c:pt idx="19">
                  <c:v>31301315.723185141</c:v>
                </c:pt>
                <c:pt idx="20">
                  <c:v>30808044.029999658</c:v>
                </c:pt>
                <c:pt idx="21">
                  <c:v>13919043.928680787</c:v>
                </c:pt>
                <c:pt idx="22">
                  <c:v>13919043.928680787</c:v>
                </c:pt>
                <c:pt idx="23">
                  <c:v>13877780.648680778</c:v>
                </c:pt>
                <c:pt idx="24">
                  <c:v>3494524.7634239444</c:v>
                </c:pt>
                <c:pt idx="25">
                  <c:v>3494524.7634239444</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0-09A9-4B61-9F3A-AEB54409F2C2}"/>
            </c:ext>
          </c:extLst>
        </c:ser>
        <c:ser>
          <c:idx val="1"/>
          <c:order val="1"/>
          <c:tx>
            <c:strRef>
              <c:f>'Figure 4_1'!$A$5</c:f>
              <c:strCache>
                <c:ptCount val="1"/>
                <c:pt idx="0">
                  <c:v>#REF!</c:v>
                </c:pt>
              </c:strCache>
            </c:strRef>
          </c:tx>
          <c:spPr>
            <a:ln w="28575" cap="rnd">
              <a:solidFill>
                <a:schemeClr val="accent2"/>
              </a:solidFill>
              <a:round/>
            </a:ln>
            <a:effectLst/>
          </c:spPr>
          <c:marker>
            <c:symbol val="none"/>
          </c:marker>
          <c:cat>
            <c:numRef>
              <c:f>'Figure 4_1'!$B$3:$AH$3</c:f>
              <c:numCache>
                <c:formatCode>0</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'Figure 4_1'!$B$5:$AH$5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09A9-4B61-9F3A-AEB54409F2C2}"/>
            </c:ext>
          </c:extLst>
        </c:ser>
        <c:dLbls>
          <c:showLegendKey val="0"/>
          <c:showVal val="0"/>
          <c:showCatName val="0"/>
          <c:showSerName val="0"/>
          <c:showPercent val="0"/>
          <c:showBubbleSize val="0"/>
        </c:dLbls>
        <c:smooth val="0"/>
        <c:axId val="330553216"/>
        <c:axId val="332881920"/>
      </c:lineChart>
      <c:catAx>
        <c:axId val="33055321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r>
                  <a:rPr lang="en-US"/>
                  <a:t>Year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32881920"/>
        <c:crosses val="autoZero"/>
        <c:auto val="1"/>
        <c:lblAlgn val="ctr"/>
        <c:lblOffset val="100"/>
        <c:noMultiLvlLbl val="0"/>
      </c:catAx>
      <c:valAx>
        <c:axId val="332881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r>
                  <a:rPr lang="en-US"/>
                  <a:t>Verified</a:t>
                </a:r>
                <a:r>
                  <a:rPr lang="en-US" baseline="0"/>
                  <a:t> </a:t>
                </a:r>
                <a:r>
                  <a:rPr lang="en-US"/>
                  <a:t>Net kWh</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3055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Narrow" panose="020B0606020202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14105431991637"/>
          <c:y val="6.5866804528221856E-2"/>
          <c:w val="0.67148924555276579"/>
          <c:h val="0.80092632360348892"/>
        </c:manualLayout>
      </c:layout>
      <c:pieChart>
        <c:varyColors val="1"/>
        <c:ser>
          <c:idx val="0"/>
          <c:order val="0"/>
          <c:tx>
            <c:strRef>
              <c:f>'Table 5_1'!$G$2</c:f>
              <c:strCache>
                <c:ptCount val="1"/>
                <c:pt idx="0">
                  <c:v>Verified Net Savings (kWh)</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2C54-42EB-822A-910FE785017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2C54-42EB-822A-910FE785017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2C54-42EB-822A-910FE785017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2C54-42EB-822A-910FE785017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2C54-42EB-822A-910FE7850174}"/>
              </c:ext>
            </c:extLst>
          </c:dPt>
          <c:dLbls>
            <c:dLbl>
              <c:idx val="0"/>
              <c:spPr>
                <a:noFill/>
                <a:ln>
                  <a:noFill/>
                </a:ln>
                <a:effectLst/>
              </c:spPr>
              <c:txPr>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1-2C54-42EB-822A-910FE7850174}"/>
                </c:ext>
              </c:extLst>
            </c:dLbl>
            <c:dLbl>
              <c:idx val="1"/>
              <c:spPr>
                <a:noFill/>
                <a:ln>
                  <a:noFill/>
                </a:ln>
                <a:effectLst/>
              </c:spPr>
              <c:txPr>
                <a:bodyPr rot="0" spcFirstLastPara="1" vertOverflow="ellipsis" vert="horz" wrap="square" anchor="ctr" anchorCtr="1"/>
                <a:lstStyle/>
                <a:p>
                  <a:pPr>
                    <a:defRPr sz="14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2C54-42EB-822A-910FE7850174}"/>
                </c:ext>
              </c:extLst>
            </c:dLbl>
            <c:dLbl>
              <c:idx val="2"/>
              <c:spPr>
                <a:noFill/>
                <a:ln>
                  <a:noFill/>
                </a:ln>
                <a:effectLst/>
              </c:spPr>
              <c:txPr>
                <a:bodyPr rot="0" spcFirstLastPara="1" vertOverflow="ellipsis" vert="horz" wrap="square" anchor="ctr" anchorCtr="1"/>
                <a:lstStyle/>
                <a:p>
                  <a:pPr>
                    <a:defRPr sz="14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5-2C54-42EB-822A-910FE7850174}"/>
                </c:ext>
              </c:extLst>
            </c:dLbl>
            <c:dLbl>
              <c:idx val="3"/>
              <c:spPr>
                <a:noFill/>
                <a:ln>
                  <a:noFill/>
                </a:ln>
                <a:effectLst/>
              </c:spPr>
              <c:txPr>
                <a:bodyPr rot="0" spcFirstLastPara="1" vertOverflow="ellipsis" vert="horz" wrap="square" anchor="ctr" anchorCtr="1"/>
                <a:lstStyle/>
                <a:p>
                  <a:pPr>
                    <a:defRPr sz="14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7-2C54-42EB-822A-910FE7850174}"/>
                </c:ext>
              </c:extLst>
            </c:dLbl>
            <c:dLbl>
              <c:idx val="4"/>
              <c:spPr>
                <a:noFill/>
                <a:ln>
                  <a:noFill/>
                </a:ln>
                <a:effectLst/>
              </c:spPr>
              <c:txPr>
                <a:bodyPr rot="0" spcFirstLastPara="1" vertOverflow="ellipsis" vert="horz" wrap="square" anchor="ctr" anchorCtr="1"/>
                <a:lstStyle/>
                <a:p>
                  <a:pPr>
                    <a:defRPr sz="14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9-2C54-42EB-822A-910FE7850174}"/>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 5_1'!$A$3:$A$7</c:f>
              <c:strCache>
                <c:ptCount val="5"/>
                <c:pt idx="0">
                  <c:v>Appliances</c:v>
                </c:pt>
                <c:pt idx="1">
                  <c:v>Appliances</c:v>
                </c:pt>
                <c:pt idx="2">
                  <c:v>Hot Water</c:v>
                </c:pt>
                <c:pt idx="3">
                  <c:v>Hot Water</c:v>
                </c:pt>
                <c:pt idx="4">
                  <c:v>HVAC</c:v>
                </c:pt>
              </c:strCache>
            </c:strRef>
          </c:cat>
          <c:val>
            <c:numRef>
              <c:f>'Table 5_1'!$G$3:$G$7</c:f>
              <c:numCache>
                <c:formatCode>#,##0</c:formatCode>
                <c:ptCount val="5"/>
                <c:pt idx="0">
                  <c:v>999999</c:v>
                </c:pt>
                <c:pt idx="1">
                  <c:v>999999</c:v>
                </c:pt>
                <c:pt idx="2">
                  <c:v>999999</c:v>
                </c:pt>
                <c:pt idx="3">
                  <c:v>999999</c:v>
                </c:pt>
                <c:pt idx="4">
                  <c:v>999999</c:v>
                </c:pt>
              </c:numCache>
            </c:numRef>
          </c:val>
          <c:extLst>
            <c:ext xmlns:c16="http://schemas.microsoft.com/office/drawing/2014/chart" uri="{C3380CC4-5D6E-409C-BE32-E72D297353CC}">
              <c16:uniqueId val="{0000000A-2C54-42EB-822A-910FE7850174}"/>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[ComEd CY2019 Summary Impact Evaluation Report 2020-06-25 Final.xlsx]Figure 5_1!PivotTable1</c:name>
    <c:fmtId val="0"/>
  </c:pivotSource>
  <c:chart>
    <c:autoTitleDeleted val="1"/>
    <c:pivotFmts>
      <c:pivotFmt>
        <c:idx val="0"/>
        <c:spPr>
          <a:solidFill>
            <a:schemeClr val="accent1"/>
          </a:solidFill>
          <a:ln>
            <a:noFill/>
          </a:ln>
          <a:effectLst>
            <a:outerShdw blurRad="63500" sx="102000" sy="102000" algn="ctr"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a:outerShdw blurRad="63500" sx="102000" sy="102000" algn="ctr" rotWithShape="0">
              <a:prstClr val="black">
                <a:alpha val="20000"/>
              </a:prstClr>
            </a:outerShdw>
          </a:effectLst>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63500" sx="102000" sy="102000" algn="ctr" rotWithShape="0">
              <a:prstClr val="black">
                <a:alpha val="20000"/>
              </a:prstClr>
            </a:outerShdw>
          </a:effectLst>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a:noFill/>
          </a:ln>
          <a:effectLst>
            <a:outerShdw blurRad="63500" sx="102000" sy="102000" algn="ctr" rotWithShape="0">
              <a:prstClr val="black">
                <a:alpha val="20000"/>
              </a:prstClr>
            </a:outerShdw>
          </a:effectLst>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'Figure 5_1'!$L$4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34C0-4F9D-ABDE-E001B4204BAB}"/>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34C0-4F9D-ABDE-E001B4204BA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34C0-4F9D-ABDE-E001B4204BAB}"/>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1-34C0-4F9D-ABDE-E001B4204BAB}"/>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2-34C0-4F9D-ABDE-E001B4204BAB}"/>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34C0-4F9D-ABDE-E001B4204BA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5_1'!$K$5:$K$8</c:f>
              <c:strCache>
                <c:ptCount val="3"/>
                <c:pt idx="0">
                  <c:v>Appliances</c:v>
                </c:pt>
                <c:pt idx="1">
                  <c:v>Hot Water</c:v>
                </c:pt>
                <c:pt idx="2">
                  <c:v>HVAC</c:v>
                </c:pt>
              </c:strCache>
            </c:strRef>
          </c:cat>
          <c:val>
            <c:numRef>
              <c:f>'Figure 5_1'!$L$5:$L$8</c:f>
              <c:numCache>
                <c:formatCode>General</c:formatCode>
                <c:ptCount val="3"/>
                <c:pt idx="0">
                  <c:v>1999998</c:v>
                </c:pt>
                <c:pt idx="1">
                  <c:v>1999998</c:v>
                </c:pt>
                <c:pt idx="2">
                  <c:v>999999</c:v>
                </c:pt>
              </c:numCache>
            </c:numRef>
          </c:val>
          <c:extLst>
            <c:ext xmlns:c16="http://schemas.microsoft.com/office/drawing/2014/chart" uri="{C3380CC4-5D6E-409C-BE32-E72D297353CC}">
              <c16:uniqueId val="{00000000-34C0-4F9D-ABDE-E001B4204BAB}"/>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Graphics!$A$28:$A$35</c:f>
              <c:strCache>
                <c:ptCount val="8"/>
                <c:pt idx="0">
                  <c:v>VSD</c:v>
                </c:pt>
                <c:pt idx="1">
                  <c:v>Refrigeration</c:v>
                </c:pt>
                <c:pt idx="2">
                  <c:v>Compressed Air</c:v>
                </c:pt>
                <c:pt idx="3">
                  <c:v>HVAC</c:v>
                </c:pt>
                <c:pt idx="4">
                  <c:v>EMS</c:v>
                </c:pt>
                <c:pt idx="5">
                  <c:v>Food Service Equipment</c:v>
                </c:pt>
                <c:pt idx="6">
                  <c:v>Laboratory</c:v>
                </c:pt>
                <c:pt idx="7">
                  <c:v>Industrial System</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Graphics!$A$28:$A$35</c15:sqref>
                  </c15:fullRef>
                </c:ext>
              </c:extLst>
              <c:f>Graphics!$A$29:$A$35</c:f>
              <c:strCache>
                <c:ptCount val="7"/>
                <c:pt idx="0">
                  <c:v>Refrigeration</c:v>
                </c:pt>
                <c:pt idx="1">
                  <c:v>Compressed Air</c:v>
                </c:pt>
                <c:pt idx="2">
                  <c:v>HVAC</c:v>
                </c:pt>
                <c:pt idx="3">
                  <c:v>EMS</c:v>
                </c:pt>
                <c:pt idx="4">
                  <c:v>Food Service Equipment</c:v>
                </c:pt>
                <c:pt idx="5">
                  <c:v>Laboratory</c:v>
                </c:pt>
                <c:pt idx="6">
                  <c:v>Industrial System</c:v>
                </c:pt>
              </c:strCache>
            </c:strRef>
          </c:cat>
          <c:val>
            <c:numRef>
              <c:extLst>
                <c:ext xmlns:c15="http://schemas.microsoft.com/office/drawing/2012/chart" uri="{02D57815-91ED-43cb-92C2-25804820EDAC}">
                  <c15:fullRef>
                    <c15:sqref>Graphics!$C$28:$C$35</c15:sqref>
                  </c15:fullRef>
                </c:ext>
              </c:extLst>
              <c:f>Graphics!$C$29:$C$35</c:f>
              <c:numCache>
                <c:formatCode>0%</c:formatCode>
                <c:ptCount val="7"/>
                <c:pt idx="0">
                  <c:v>0.26302931596091206</c:v>
                </c:pt>
                <c:pt idx="1">
                  <c:v>0.15472312703583063</c:v>
                </c:pt>
                <c:pt idx="2">
                  <c:v>0.10179153094462541</c:v>
                </c:pt>
                <c:pt idx="3">
                  <c:v>8.4690553745928335E-2</c:v>
                </c:pt>
                <c:pt idx="4">
                  <c:v>7.4918566775244305E-2</c:v>
                </c:pt>
                <c:pt idx="5">
                  <c:v>4.8859934853420191E-3</c:v>
                </c:pt>
                <c:pt idx="6">
                  <c:v>4.0716612377850164E-3</c:v>
                </c:pt>
              </c:numCache>
            </c:numRef>
          </c:val>
          <c:extLst>
            <c:ext xmlns:c16="http://schemas.microsoft.com/office/drawing/2014/chart" uri="{C3380CC4-5D6E-409C-BE32-E72D297353CC}">
              <c16:uniqueId val="{00000008-A744-4B11-8E85-C23F5884DC46}"/>
            </c:ext>
          </c:extLst>
        </c:ser>
        <c:dLbls>
          <c:showLegendKey val="0"/>
          <c:showVal val="0"/>
          <c:showCatName val="0"/>
          <c:showSerName val="0"/>
          <c:showPercent val="0"/>
          <c:showBubbleSize val="0"/>
        </c:dLbls>
        <c:gapWidth val="219"/>
        <c:overlap val="-27"/>
        <c:axId val="533859008"/>
        <c:axId val="533856712"/>
      </c:barChart>
      <c:catAx>
        <c:axId val="53385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856712"/>
        <c:crosses val="autoZero"/>
        <c:auto val="1"/>
        <c:lblAlgn val="ctr"/>
        <c:lblOffset val="100"/>
        <c:noMultiLvlLbl val="0"/>
      </c:catAx>
      <c:valAx>
        <c:axId val="533856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Project Measures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859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188595</xdr:colOff>
      <xdr:row>17</xdr:row>
      <xdr:rowOff>5080</xdr:rowOff>
    </xdr:from>
    <xdr:to>
      <xdr:col>2</xdr:col>
      <xdr:colOff>287753</xdr:colOff>
      <xdr:row>19</xdr:row>
      <xdr:rowOff>85154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307195" y="3434080"/>
          <a:ext cx="708758" cy="448374"/>
        </a:xfrm>
        <a:prstGeom prst="rect">
          <a:avLst/>
        </a:prstGeom>
        <a:ln>
          <a:solidFill>
            <a:schemeClr val="tx1"/>
          </a:solidFill>
        </a:ln>
      </xdr:spPr>
    </xdr:pic>
    <xdr:clientData/>
  </xdr:twoCellAnchor>
  <xdr:twoCellAnchor editAs="oneCell">
    <xdr:from>
      <xdr:col>1</xdr:col>
      <xdr:colOff>234950</xdr:colOff>
      <xdr:row>3</xdr:row>
      <xdr:rowOff>3175</xdr:rowOff>
    </xdr:from>
    <xdr:to>
      <xdr:col>7</xdr:col>
      <xdr:colOff>288290</xdr:colOff>
      <xdr:row>15</xdr:row>
      <xdr:rowOff>64770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r="28869" b="34120"/>
        <a:stretch/>
      </xdr:blipFill>
      <xdr:spPr>
        <a:xfrm>
          <a:off x="8940800" y="727075"/>
          <a:ext cx="3710940" cy="2423795"/>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485775</xdr:colOff>
      <xdr:row>1</xdr:row>
      <xdr:rowOff>158750</xdr:rowOff>
    </xdr:from>
    <xdr:ext cx="1562031" cy="342786"/>
    <xdr:sp macro="" textlink="">
      <xdr:nvSpPr>
        <xdr:cNvPr id="4" name="TextBox 3">
          <a:extLst>
            <a:ext uri="{FF2B5EF4-FFF2-40B4-BE49-F238E27FC236}">
              <a16:creationId xmlns:a16="http://schemas.microsoft.com/office/drawing/2014/main" id="{00000000-0008-0000-2F00-000004000000}"/>
            </a:ext>
          </a:extLst>
        </xdr:cNvPr>
        <xdr:cNvSpPr txBox="1"/>
      </xdr:nvSpPr>
      <xdr:spPr>
        <a:xfrm>
          <a:off x="3959225" y="523875"/>
          <a:ext cx="15620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rgbClr val="FF0000"/>
              </a:solidFill>
            </a:rPr>
            <a:t>CTRL + SHIFT + Z</a:t>
          </a:r>
        </a:p>
      </xdr:txBody>
    </xdr:sp>
    <xdr:clientData/>
  </xdr:oneCellAnchor>
  <xdr:twoCellAnchor>
    <xdr:from>
      <xdr:col>4</xdr:col>
      <xdr:colOff>371475</xdr:colOff>
      <xdr:row>4</xdr:row>
      <xdr:rowOff>104776</xdr:rowOff>
    </xdr:from>
    <xdr:to>
      <xdr:col>7</xdr:col>
      <xdr:colOff>171450</xdr:colOff>
      <xdr:row>4</xdr:row>
      <xdr:rowOff>114300</xdr:rowOff>
    </xdr:to>
    <xdr:cxnSp macro="">
      <xdr:nvCxnSpPr>
        <xdr:cNvPr id="5" name="Straight Arrow Connector 4">
          <a:extLst>
            <a:ext uri="{FF2B5EF4-FFF2-40B4-BE49-F238E27FC236}">
              <a16:creationId xmlns:a16="http://schemas.microsoft.com/office/drawing/2014/main" id="{00000000-0008-0000-2F00-000005000000}"/>
            </a:ext>
          </a:extLst>
        </xdr:cNvPr>
        <xdr:cNvCxnSpPr/>
      </xdr:nvCxnSpPr>
      <xdr:spPr>
        <a:xfrm flipV="1">
          <a:off x="3844925" y="1035051"/>
          <a:ext cx="2032000" cy="12699"/>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69436</xdr:colOff>
      <xdr:row>10</xdr:row>
      <xdr:rowOff>115958</xdr:rowOff>
    </xdr:from>
    <xdr:to>
      <xdr:col>5</xdr:col>
      <xdr:colOff>735496</xdr:colOff>
      <xdr:row>25</xdr:row>
      <xdr:rowOff>6765</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276970</xdr:colOff>
      <xdr:row>10</xdr:row>
      <xdr:rowOff>176118</xdr:rowOff>
    </xdr:from>
    <xdr:to>
      <xdr:col>10</xdr:col>
      <xdr:colOff>1050079</xdr:colOff>
      <xdr:row>26</xdr:row>
      <xdr:rowOff>91521</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1395880</xdr:colOff>
      <xdr:row>12</xdr:row>
      <xdr:rowOff>116915</xdr:rowOff>
    </xdr:from>
    <xdr:to>
      <xdr:col>16</xdr:col>
      <xdr:colOff>123266</xdr:colOff>
      <xdr:row>26</xdr:row>
      <xdr:rowOff>121771</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2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2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2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2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2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2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2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2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2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1</xdr:row>
          <xdr:rowOff>190500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2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2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5</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2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133350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2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133350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2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133350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2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133350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4</xdr:row>
          <xdr:rowOff>31750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2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2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2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2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2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2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2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2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02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02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02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1</xdr:row>
          <xdr:rowOff>190500</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02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2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5</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2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133350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2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133350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2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133350</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02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133350</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02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3</xdr:row>
          <xdr:rowOff>88900</xdr:rowOff>
        </xdr:to>
        <xdr:sp macro="" textlink="">
          <xdr:nvSpPr>
            <xdr:cNvPr id="21541" name="Check Box 37" hidden="1">
              <a:extLst>
                <a:ext uri="{63B3BB69-23CF-44E3-9099-C40C66FF867C}">
                  <a14:compatExt spid="_x0000_s21541"/>
                </a:ext>
                <a:ext uri="{FF2B5EF4-FFF2-40B4-BE49-F238E27FC236}">
                  <a16:creationId xmlns:a16="http://schemas.microsoft.com/office/drawing/2014/main" id="{00000000-0008-0000-02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88900</xdr:rowOff>
        </xdr:to>
        <xdr:sp macro="" textlink="">
          <xdr:nvSpPr>
            <xdr:cNvPr id="21542" name="Check Box 38" hidden="1">
              <a:extLst>
                <a:ext uri="{63B3BB69-23CF-44E3-9099-C40C66FF867C}">
                  <a14:compatExt spid="_x0000_s21542"/>
                </a:ext>
                <a:ext uri="{FF2B5EF4-FFF2-40B4-BE49-F238E27FC236}">
                  <a16:creationId xmlns:a16="http://schemas.microsoft.com/office/drawing/2014/main" id="{00000000-0008-0000-02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31750</xdr:rowOff>
        </xdr:to>
        <xdr:sp macro="" textlink="">
          <xdr:nvSpPr>
            <xdr:cNvPr id="21543" name="Check Box 39" hidden="1">
              <a:extLst>
                <a:ext uri="{63B3BB69-23CF-44E3-9099-C40C66FF867C}">
                  <a14:compatExt spid="_x0000_s21543"/>
                </a:ext>
                <a:ext uri="{FF2B5EF4-FFF2-40B4-BE49-F238E27FC236}">
                  <a16:creationId xmlns:a16="http://schemas.microsoft.com/office/drawing/2014/main" id="{00000000-0008-0000-02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88900</xdr:rowOff>
        </xdr:to>
        <xdr:sp macro="" textlink="">
          <xdr:nvSpPr>
            <xdr:cNvPr id="21544" name="Check Box 40" hidden="1">
              <a:extLst>
                <a:ext uri="{63B3BB69-23CF-44E3-9099-C40C66FF867C}">
                  <a14:compatExt spid="_x0000_s21544"/>
                </a:ext>
                <a:ext uri="{FF2B5EF4-FFF2-40B4-BE49-F238E27FC236}">
                  <a16:creationId xmlns:a16="http://schemas.microsoft.com/office/drawing/2014/main" id="{00000000-0008-0000-02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31750</xdr:rowOff>
        </xdr:to>
        <xdr:sp macro="" textlink="">
          <xdr:nvSpPr>
            <xdr:cNvPr id="21545" name="Check Box 41" hidden="1">
              <a:extLst>
                <a:ext uri="{63B3BB69-23CF-44E3-9099-C40C66FF867C}">
                  <a14:compatExt spid="_x0000_s21545"/>
                </a:ext>
                <a:ext uri="{FF2B5EF4-FFF2-40B4-BE49-F238E27FC236}">
                  <a16:creationId xmlns:a16="http://schemas.microsoft.com/office/drawing/2014/main" id="{00000000-0008-0000-02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46" name="Check Box 42" hidden="1">
              <a:extLst>
                <a:ext uri="{63B3BB69-23CF-44E3-9099-C40C66FF867C}">
                  <a14:compatExt spid="_x0000_s21546"/>
                </a:ext>
                <a:ext uri="{FF2B5EF4-FFF2-40B4-BE49-F238E27FC236}">
                  <a16:creationId xmlns:a16="http://schemas.microsoft.com/office/drawing/2014/main" id="{00000000-0008-0000-02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0</xdr:rowOff>
        </xdr:to>
        <xdr:sp macro="" textlink="">
          <xdr:nvSpPr>
            <xdr:cNvPr id="21547" name="Check Box 43" hidden="1">
              <a:extLst>
                <a:ext uri="{63B3BB69-23CF-44E3-9099-C40C66FF867C}">
                  <a14:compatExt spid="_x0000_s21547"/>
                </a:ext>
                <a:ext uri="{FF2B5EF4-FFF2-40B4-BE49-F238E27FC236}">
                  <a16:creationId xmlns:a16="http://schemas.microsoft.com/office/drawing/2014/main" id="{00000000-0008-0000-02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2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2</xdr:row>
          <xdr:rowOff>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2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2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2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54" name="Check Box 50" hidden="1">
              <a:extLst>
                <a:ext uri="{63B3BB69-23CF-44E3-9099-C40C66FF867C}">
                  <a14:compatExt spid="_x0000_s21554"/>
                </a:ext>
                <a:ext uri="{FF2B5EF4-FFF2-40B4-BE49-F238E27FC236}">
                  <a16:creationId xmlns:a16="http://schemas.microsoft.com/office/drawing/2014/main" id="{00000000-0008-0000-02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2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2</xdr:row>
          <xdr:rowOff>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2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4</xdr:row>
          <xdr:rowOff>152400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2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4</xdr:row>
          <xdr:rowOff>152400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2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76200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2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3</xdr:row>
          <xdr:rowOff>76200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2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76200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2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3</xdr:row>
          <xdr:rowOff>76200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2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5</xdr:row>
          <xdr:rowOff>19050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2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5</xdr:row>
          <xdr:rowOff>19050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2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76200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2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3</xdr:row>
          <xdr:rowOff>76200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2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76200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2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3</xdr:row>
          <xdr:rowOff>76200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2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133350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2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279400</xdr:colOff>
          <xdr:row>1</xdr:row>
          <xdr:rowOff>0</xdr:rowOff>
        </xdr:from>
        <xdr:to>
          <xdr:col>1</xdr:col>
          <xdr:colOff>450850</xdr:colOff>
          <xdr:row>3</xdr:row>
          <xdr:rowOff>133350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2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1</xdr:row>
          <xdr:rowOff>0</xdr:rowOff>
        </xdr:from>
        <xdr:to>
          <xdr:col>3</xdr:col>
          <xdr:colOff>450850</xdr:colOff>
          <xdr:row>3</xdr:row>
          <xdr:rowOff>133350</xdr:rowOff>
        </xdr:to>
        <xdr:sp macro="" textlink="">
          <xdr:nvSpPr>
            <xdr:cNvPr id="21586" name="Check Box 82" hidden="1">
              <a:extLst>
                <a:ext uri="{63B3BB69-23CF-44E3-9099-C40C66FF867C}">
                  <a14:compatExt spid="_x0000_s21586"/>
                </a:ext>
                <a:ext uri="{FF2B5EF4-FFF2-40B4-BE49-F238E27FC236}">
                  <a16:creationId xmlns:a16="http://schemas.microsoft.com/office/drawing/2014/main" id="{00000000-0008-0000-02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371475</xdr:colOff>
      <xdr:row>4</xdr:row>
      <xdr:rowOff>14286</xdr:rowOff>
    </xdr:from>
    <xdr:to>
      <xdr:col>16</xdr:col>
      <xdr:colOff>152400</xdr:colOff>
      <xdr:row>30</xdr:row>
      <xdr:rowOff>9525</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466725</xdr:colOff>
      <xdr:row>2</xdr:row>
      <xdr:rowOff>176211</xdr:rowOff>
    </xdr:from>
    <xdr:to>
      <xdr:col>16</xdr:col>
      <xdr:colOff>447675</xdr:colOff>
      <xdr:row>30</xdr:row>
      <xdr:rowOff>180975</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238123</xdr:colOff>
      <xdr:row>4</xdr:row>
      <xdr:rowOff>14286</xdr:rowOff>
    </xdr:from>
    <xdr:to>
      <xdr:col>19</xdr:col>
      <xdr:colOff>180975</xdr:colOff>
      <xdr:row>32</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190500</xdr:colOff>
      <xdr:row>3</xdr:row>
      <xdr:rowOff>61911</xdr:rowOff>
    </xdr:from>
    <xdr:to>
      <xdr:col>18</xdr:col>
      <xdr:colOff>47625</xdr:colOff>
      <xdr:row>32</xdr:row>
      <xdr:rowOff>57150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266699</xdr:colOff>
      <xdr:row>40</xdr:row>
      <xdr:rowOff>52387</xdr:rowOff>
    </xdr:from>
    <xdr:to>
      <xdr:col>18</xdr:col>
      <xdr:colOff>238124</xdr:colOff>
      <xdr:row>67</xdr:row>
      <xdr:rowOff>104775</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18</xdr:col>
      <xdr:colOff>47625</xdr:colOff>
      <xdr:row>15</xdr:row>
      <xdr:rowOff>133350</xdr:rowOff>
    </xdr:from>
    <xdr:to>
      <xdr:col>18</xdr:col>
      <xdr:colOff>5438775</xdr:colOff>
      <xdr:row>17</xdr:row>
      <xdr:rowOff>76200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68450" y="3952875"/>
          <a:ext cx="53911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292734</xdr:colOff>
      <xdr:row>7</xdr:row>
      <xdr:rowOff>76200</xdr:rowOff>
    </xdr:from>
    <xdr:to>
      <xdr:col>12</xdr:col>
      <xdr:colOff>12699</xdr:colOff>
      <xdr:row>32</xdr:row>
      <xdr:rowOff>152400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117474</xdr:colOff>
      <xdr:row>3</xdr:row>
      <xdr:rowOff>107950</xdr:rowOff>
    </xdr:from>
    <xdr:to>
      <xdr:col>7</xdr:col>
      <xdr:colOff>349250</xdr:colOff>
      <xdr:row>24</xdr:row>
      <xdr:rowOff>12700</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603250</xdr:colOff>
      <xdr:row>9</xdr:row>
      <xdr:rowOff>31750</xdr:rowOff>
    </xdr:from>
    <xdr:to>
      <xdr:col>13</xdr:col>
      <xdr:colOff>406400</xdr:colOff>
      <xdr:row>24</xdr:row>
      <xdr:rowOff>12700</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omEd%20EMV\Cross%20Cutting\Annual%20Summaries\CY2018\Final\Final%20v3\ComEd%20CY2018%20Summary%20Evaluation%20Report%20Data%202019-04-30%20Revised%202019-1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_1 Programs"/>
      <sheetName val="Table 2_1 Total Annual"/>
      <sheetName val="Table 2_2 Sector Annuals"/>
      <sheetName val="Figure 2_1"/>
      <sheetName val="Table 2_3 CPAS Electric"/>
      <sheetName val="Table 2_4 CPAS Gas"/>
      <sheetName val="Table 2_5 CPAS Gas Counted"/>
      <sheetName val="Table 2_6 Gas Measure Counted"/>
      <sheetName val="Table 2_7 CPAS Total Counted"/>
      <sheetName val="WAML"/>
      <sheetName val="Table 2_8 WAML Calc"/>
      <sheetName val="Table 3_1 Energy by Program"/>
      <sheetName val="Table 3_2 Demand by Program"/>
      <sheetName val="Table 3_3 Peak by Program"/>
      <sheetName val="Figure 3_1 Energy by Prog"/>
      <sheetName val="Figure 3_2 Peak KW by Prog"/>
      <sheetName val="Table 3_4 Savings vs Goal"/>
      <sheetName val="Table &amp; Fig 4_1 Energy EU"/>
      <sheetName val="Demand by End Use"/>
      <sheetName val="Table &amp; Fig 4_2 Peak EU"/>
      <sheetName val="Table 4_3 Energy EU Sec"/>
      <sheetName val="Figures-D EU Sec"/>
      <sheetName val="Figures-P EU Sec"/>
      <sheetName val="Table 5_1 Savings and Costs"/>
      <sheetName val="Table 5_2 TRC Table"/>
      <sheetName val="Table 6_1 HIM - Bus"/>
      <sheetName val="Table 6_2 HIM - Res"/>
      <sheetName val="Table 6_3 HIM - IE"/>
      <sheetName val="Table 4_1"/>
      <sheetName val="WAML Input"/>
      <sheetName val="Count_gas_by_measure"/>
      <sheetName val="CPAS Total (all electric+gas)"/>
      <sheetName val="Sheet1"/>
      <sheetName val="4_1 change elec"/>
      <sheetName val="4_1 change gas"/>
      <sheetName val="4_1 change tot"/>
    </sheetNames>
    <sheetDataSet>
      <sheetData sheetId="0"/>
      <sheetData sheetId="1"/>
      <sheetData sheetId="2"/>
      <sheetData sheetId="3"/>
      <sheetData sheetId="4">
        <row r="3">
          <cell r="B3" t="str">
            <v>Air Care Plus</v>
          </cell>
          <cell r="C3">
            <v>4.3434765913431796</v>
          </cell>
          <cell r="D3">
            <v>23055267.575345598</v>
          </cell>
          <cell r="E3">
            <v>0.9</v>
          </cell>
          <cell r="F3">
            <v>86942246.932539091</v>
          </cell>
          <cell r="G3">
            <v>20749740.817811001</v>
          </cell>
          <cell r="H3">
            <v>20749740.817811001</v>
          </cell>
        </row>
        <row r="4">
          <cell r="B4" t="str">
            <v>Custom</v>
          </cell>
          <cell r="C4">
            <v>14.3900015935599</v>
          </cell>
          <cell r="D4">
            <v>26350802.1088042</v>
          </cell>
          <cell r="E4">
            <v>0.57999999999999996</v>
          </cell>
          <cell r="F4">
            <v>219560947.67387223</v>
          </cell>
          <cell r="G4">
            <v>15283465.223106399</v>
          </cell>
          <cell r="H4">
            <v>15283465.223106399</v>
          </cell>
        </row>
        <row r="5">
          <cell r="B5" t="str">
            <v>Data Centers</v>
          </cell>
          <cell r="C5">
            <v>16.146875902275799</v>
          </cell>
          <cell r="D5">
            <v>25473521.9374649</v>
          </cell>
          <cell r="E5">
            <v>0.67999999999999905</v>
          </cell>
          <cell r="F5">
            <v>279696102.31233913</v>
          </cell>
          <cell r="G5">
            <v>17321994.917476099</v>
          </cell>
          <cell r="H5">
            <v>17321994.917476099</v>
          </cell>
        </row>
        <row r="6">
          <cell r="B6" t="str">
            <v>Energy Advisor Monitoring-Based Commissioning</v>
          </cell>
          <cell r="C6">
            <v>5</v>
          </cell>
          <cell r="D6">
            <v>8148664.2065450102</v>
          </cell>
          <cell r="E6">
            <v>1</v>
          </cell>
          <cell r="F6">
            <v>40743321.032725051</v>
          </cell>
          <cell r="G6">
            <v>8148664.2065450102</v>
          </cell>
          <cell r="H6">
            <v>8148664.2065450102</v>
          </cell>
        </row>
        <row r="7">
          <cell r="B7" t="str">
            <v>Industrial Systems Optimization</v>
          </cell>
          <cell r="C7">
            <v>10.4567850333768</v>
          </cell>
          <cell r="D7">
            <v>22488399.027890299</v>
          </cell>
          <cell r="E7">
            <v>0.80000000000000104</v>
          </cell>
          <cell r="F7">
            <v>184662186.3077631</v>
          </cell>
          <cell r="G7">
            <v>17990719.222312301</v>
          </cell>
          <cell r="H7">
            <v>17990719.222312301</v>
          </cell>
        </row>
        <row r="8">
          <cell r="B8" t="str">
            <v>Instant Discounts</v>
          </cell>
          <cell r="C8">
            <v>9.7458829232236095</v>
          </cell>
          <cell r="D8">
            <v>321683597.22047299</v>
          </cell>
          <cell r="E8">
            <v>0.78717830678811895</v>
          </cell>
          <cell r="F8">
            <v>2303689283.9784789</v>
          </cell>
          <cell r="G8">
            <v>253222349.38152301</v>
          </cell>
          <cell r="H8">
            <v>245411842.12530801</v>
          </cell>
        </row>
        <row r="9">
          <cell r="B9" t="str">
            <v>New Construction (Joint /Nicor Gas &amp; PGL-NSG)</v>
          </cell>
          <cell r="C9">
            <v>17.399999999999999</v>
          </cell>
          <cell r="D9">
            <v>37066372.07</v>
          </cell>
          <cell r="E9">
            <v>0.6</v>
          </cell>
          <cell r="F9">
            <v>386972924.41079986</v>
          </cell>
          <cell r="G9">
            <v>22239823.241999999</v>
          </cell>
          <cell r="H9">
            <v>22239823.241999999</v>
          </cell>
        </row>
        <row r="10">
          <cell r="B10" t="str">
            <v>Operational Efficiency / Facility Assessments</v>
          </cell>
          <cell r="C10">
            <v>4.3242706194206697</v>
          </cell>
          <cell r="D10">
            <v>3607356.2104332498</v>
          </cell>
          <cell r="E10">
            <v>0.91</v>
          </cell>
          <cell r="F10">
            <v>14195257.871850677</v>
          </cell>
          <cell r="G10">
            <v>3282694.1514942599</v>
          </cell>
          <cell r="H10">
            <v>3282694.1514942599</v>
          </cell>
        </row>
        <row r="11">
          <cell r="B11" t="str">
            <v>Public Housing Authority (Joint /Nicor)</v>
          </cell>
          <cell r="C11">
            <v>10.1410896896632</v>
          </cell>
          <cell r="D11">
            <v>2472098.7294790898</v>
          </cell>
          <cell r="E11">
            <v>1</v>
          </cell>
          <cell r="F11">
            <v>22934971.962021716</v>
          </cell>
          <cell r="G11">
            <v>2472098.7294790898</v>
          </cell>
          <cell r="H11">
            <v>2472098.7294790898</v>
          </cell>
        </row>
        <row r="12">
          <cell r="B12" t="str">
            <v>Public Small Facilities (PSF)</v>
          </cell>
          <cell r="C12">
            <v>9.6218757140106295</v>
          </cell>
          <cell r="D12">
            <v>8816014.4404990003</v>
          </cell>
          <cell r="E12">
            <v>0.91</v>
          </cell>
          <cell r="F12">
            <v>71700149.726745382</v>
          </cell>
          <cell r="G12">
            <v>8022573.1408540905</v>
          </cell>
          <cell r="H12">
            <v>7399305.9684425797</v>
          </cell>
        </row>
        <row r="13">
          <cell r="B13" t="str">
            <v>Retrocommissioning (Joint /Nicor Gas &amp; PGL-NSG)</v>
          </cell>
          <cell r="C13">
            <v>7.5</v>
          </cell>
          <cell r="D13">
            <v>36336588.918335497</v>
          </cell>
          <cell r="E13">
            <v>0.94999999999999796</v>
          </cell>
          <cell r="F13">
            <v>258898196.04313961</v>
          </cell>
          <cell r="G13">
            <v>34519759.472418599</v>
          </cell>
          <cell r="H13">
            <v>34519759.472418599</v>
          </cell>
        </row>
        <row r="14">
          <cell r="B14" t="str">
            <v>Rural Small Business Kits</v>
          </cell>
          <cell r="C14">
            <v>12.657371568926999</v>
          </cell>
          <cell r="D14">
            <v>2277335.76458795</v>
          </cell>
          <cell r="E14">
            <v>0.9</v>
          </cell>
          <cell r="F14">
            <v>20926054.490227196</v>
          </cell>
          <cell r="G14">
            <v>2049602.1881291601</v>
          </cell>
          <cell r="H14">
            <v>2049602.1881291601</v>
          </cell>
        </row>
        <row r="15">
          <cell r="B15" t="str">
            <v>Small Business (Private Sector)</v>
          </cell>
          <cell r="C15">
            <v>11.983071549950701</v>
          </cell>
          <cell r="D15">
            <v>216443112</v>
          </cell>
          <cell r="E15">
            <v>0.91</v>
          </cell>
          <cell r="F15">
            <v>1990866858.3915677</v>
          </cell>
          <cell r="G15">
            <v>196963231.91999999</v>
          </cell>
          <cell r="H15">
            <v>164398618.72051001</v>
          </cell>
        </row>
        <row r="16">
          <cell r="B16" t="str">
            <v>Standard</v>
          </cell>
          <cell r="C16">
            <v>11.450730205753</v>
          </cell>
          <cell r="D16">
            <v>272795070.71034199</v>
          </cell>
          <cell r="E16">
            <v>0.70763212316402102</v>
          </cell>
          <cell r="F16">
            <v>2139892412.665288</v>
          </cell>
          <cell r="G16">
            <v>193038555.07543799</v>
          </cell>
          <cell r="H16">
            <v>186054933.730746</v>
          </cell>
        </row>
        <row r="17">
          <cell r="B17" t="str">
            <v>Strategic Energy Management (Joint /Nicor Gas)</v>
          </cell>
          <cell r="C17">
            <v>5</v>
          </cell>
          <cell r="D17">
            <v>14778772</v>
          </cell>
          <cell r="E17">
            <v>0.95</v>
          </cell>
          <cell r="F17">
            <v>70199167</v>
          </cell>
          <cell r="G17">
            <v>14039833.4</v>
          </cell>
          <cell r="H17">
            <v>14039833.4</v>
          </cell>
        </row>
        <row r="18">
          <cell r="B18" t="str">
            <v>Street Lighting</v>
          </cell>
          <cell r="C18">
            <v>12</v>
          </cell>
          <cell r="D18">
            <v>86043658.0666067</v>
          </cell>
          <cell r="E18">
            <v>1</v>
          </cell>
          <cell r="F18">
            <v>1010081927.327255</v>
          </cell>
          <cell r="G18">
            <v>86043658.0666067</v>
          </cell>
          <cell r="H18">
            <v>86043658.0666067</v>
          </cell>
        </row>
        <row r="19">
          <cell r="B19" t="str">
            <v>Appliance Rebates</v>
          </cell>
          <cell r="C19">
            <v>9.6243016844103906</v>
          </cell>
          <cell r="D19">
            <v>38557738.901381701</v>
          </cell>
          <cell r="E19">
            <v>0.88879306803090796</v>
          </cell>
          <cell r="F19">
            <v>327669469.6944651</v>
          </cell>
          <cell r="G19">
            <v>34269851.0544938</v>
          </cell>
          <cell r="H19">
            <v>34269851.0544938</v>
          </cell>
        </row>
        <row r="20">
          <cell r="B20" t="str">
            <v>Elementary Education Kits (Joint /Nicor Gas &amp; PGL-NSG)</v>
          </cell>
          <cell r="C20">
            <v>9.3259296539110998</v>
          </cell>
          <cell r="D20">
            <v>6104452.9959473796</v>
          </cell>
          <cell r="E20">
            <v>1</v>
          </cell>
          <cell r="F20">
            <v>44755039.276378259</v>
          </cell>
          <cell r="G20">
            <v>6104452.9959473796</v>
          </cell>
          <cell r="H20">
            <v>6104452.9959473796</v>
          </cell>
        </row>
        <row r="21">
          <cell r="B21" t="str">
            <v>Fridge and Freezer Recycling</v>
          </cell>
          <cell r="C21">
            <v>7.9659021100832001</v>
          </cell>
          <cell r="D21">
            <v>41903899.305399999</v>
          </cell>
          <cell r="E21">
            <v>0.51780339051940805</v>
          </cell>
          <cell r="F21">
            <v>172869431.81775999</v>
          </cell>
          <cell r="G21">
            <v>21697981.136319999</v>
          </cell>
          <cell r="H21">
            <v>21697981.136319999</v>
          </cell>
        </row>
        <row r="22">
          <cell r="B22" t="str">
            <v>Heating and Cooling (HVAC) Rebates</v>
          </cell>
          <cell r="C22">
            <v>18.482841131866401</v>
          </cell>
          <cell r="D22">
            <v>13098266.9947413</v>
          </cell>
          <cell r="E22">
            <v>0.70658634902156203</v>
          </cell>
          <cell r="F22">
            <v>160507063.12771925</v>
          </cell>
          <cell r="G22">
            <v>9255056.6543238591</v>
          </cell>
          <cell r="H22">
            <v>9255056.6543238591</v>
          </cell>
        </row>
        <row r="23">
          <cell r="B23" t="str">
            <v>Holiday Light Exchange</v>
          </cell>
          <cell r="C23">
            <v>7</v>
          </cell>
          <cell r="D23">
            <v>54841.905400000003</v>
          </cell>
          <cell r="E23">
            <v>0.8</v>
          </cell>
          <cell r="F23">
            <v>307114.67024000001</v>
          </cell>
          <cell r="G23">
            <v>43873.524319999997</v>
          </cell>
          <cell r="H23">
            <v>43873.524319999997</v>
          </cell>
        </row>
        <row r="24">
          <cell r="B24" t="str">
            <v>Home Energy Assessment (Joint /Nicor Gas &amp; PGL-NSG)</v>
          </cell>
          <cell r="C24">
            <v>9.6354767734478699</v>
          </cell>
          <cell r="D24">
            <v>29622475.413950101</v>
          </cell>
          <cell r="E24">
            <v>0.81525530771579102</v>
          </cell>
          <cell r="F24">
            <v>206110468.45346206</v>
          </cell>
          <cell r="G24">
            <v>24149880.308903299</v>
          </cell>
          <cell r="H24">
            <v>24149880.308903299</v>
          </cell>
        </row>
        <row r="25">
          <cell r="B25" t="str">
            <v>Home Energy Reports</v>
          </cell>
          <cell r="C25">
            <v>5</v>
          </cell>
          <cell r="D25">
            <v>0</v>
          </cell>
          <cell r="E25"/>
          <cell r="F25">
            <v>692109172.21415448</v>
          </cell>
          <cell r="G25">
            <v>279539772.15665603</v>
          </cell>
          <cell r="H25">
            <v>200821372.31734201</v>
          </cell>
        </row>
        <row r="26">
          <cell r="B26" t="str">
            <v>Lighting Discounts</v>
          </cell>
          <cell r="C26">
            <v>9.1362930939855005</v>
          </cell>
          <cell r="D26">
            <v>503823727.08830798</v>
          </cell>
          <cell r="E26">
            <v>0.59849107505559596</v>
          </cell>
          <cell r="F26">
            <v>2158085569.0879021</v>
          </cell>
          <cell r="G26">
            <v>301534004.06359899</v>
          </cell>
          <cell r="H26">
            <v>301534004.06359899</v>
          </cell>
        </row>
        <row r="27">
          <cell r="B27" t="str">
            <v>Middle School Take-Home Kits</v>
          </cell>
          <cell r="C27">
            <v>8.5004148769872305</v>
          </cell>
          <cell r="D27">
            <v>1483137.30587477</v>
          </cell>
          <cell r="E27">
            <v>1</v>
          </cell>
          <cell r="F27">
            <v>10036649.12808222</v>
          </cell>
          <cell r="G27">
            <v>1483137.30587477</v>
          </cell>
          <cell r="H27">
            <v>1483137.30587477</v>
          </cell>
        </row>
        <row r="28">
          <cell r="B28" t="str">
            <v>Multi-Family Market Rate (Joint w/Nicor Gas &amp; PGL/NSG)</v>
          </cell>
          <cell r="C28">
            <v>9.4057939277082703</v>
          </cell>
          <cell r="D28">
            <v>12396379.978088601</v>
          </cell>
          <cell r="E28">
            <v>0.94933338018237301</v>
          </cell>
          <cell r="F28">
            <v>95324236.409976318</v>
          </cell>
          <cell r="G28">
            <v>11768297.3066239</v>
          </cell>
          <cell r="H28">
            <v>11303189.9293453</v>
          </cell>
        </row>
        <row r="29">
          <cell r="B29" t="str">
            <v>New Construction (Joint /Nicor Gas &amp; PGL-NSG)</v>
          </cell>
          <cell r="C29">
            <v>18</v>
          </cell>
          <cell r="D29">
            <v>357717.30825938802</v>
          </cell>
          <cell r="E29">
            <v>0.65</v>
          </cell>
          <cell r="F29">
            <v>4185292.5066348375</v>
          </cell>
          <cell r="G29">
            <v>232516.25036860199</v>
          </cell>
          <cell r="H29">
            <v>232516.25036860199</v>
          </cell>
        </row>
        <row r="30">
          <cell r="B30" t="str">
            <v>Weatherization - Market Rate</v>
          </cell>
          <cell r="C30">
            <v>18.0871444553717</v>
          </cell>
          <cell r="D30">
            <v>788848.245169656</v>
          </cell>
          <cell r="E30">
            <v>1.01</v>
          </cell>
          <cell r="F30">
            <v>14410692.285387507</v>
          </cell>
          <cell r="G30">
            <v>796736.727621353</v>
          </cell>
          <cell r="H30">
            <v>796736.727621353</v>
          </cell>
        </row>
        <row r="31">
          <cell r="B31" t="str">
            <v>Affordable Housing New Construction (Joint /Nicor)</v>
          </cell>
          <cell r="C31">
            <v>12.177256923121901</v>
          </cell>
          <cell r="D31">
            <v>1935089.0218179401</v>
          </cell>
          <cell r="E31">
            <v>1</v>
          </cell>
          <cell r="F31">
            <v>22173637.699295446</v>
          </cell>
          <cell r="G31">
            <v>1935089.0218179401</v>
          </cell>
          <cell r="H31">
            <v>1935089.0218179401</v>
          </cell>
        </row>
        <row r="32">
          <cell r="B32" t="str">
            <v>Food Bank LED Distribution</v>
          </cell>
          <cell r="C32">
            <v>9.2295321636377192</v>
          </cell>
          <cell r="D32">
            <v>39753101.710610598</v>
          </cell>
          <cell r="E32">
            <v>1</v>
          </cell>
          <cell r="F32">
            <v>200943126.35106736</v>
          </cell>
          <cell r="G32">
            <v>39753101.710610598</v>
          </cell>
          <cell r="H32">
            <v>39753101.710610598</v>
          </cell>
        </row>
        <row r="33">
          <cell r="B33" t="str">
            <v>Multi-Family IHWAP</v>
          </cell>
          <cell r="C33">
            <v>13.329184965862501</v>
          </cell>
          <cell r="D33">
            <v>628174.52410735795</v>
          </cell>
          <cell r="E33">
            <v>1</v>
          </cell>
          <cell r="F33">
            <v>6363624.2911447641</v>
          </cell>
          <cell r="G33">
            <v>628174.52410735795</v>
          </cell>
          <cell r="H33">
            <v>628174.52410735795</v>
          </cell>
        </row>
        <row r="34">
          <cell r="B34" t="str">
            <v>Multi-Family Retrofits (Joint /Nicor Gas &amp; PGL-NSG)</v>
          </cell>
          <cell r="C34">
            <v>10.5793680774024</v>
          </cell>
          <cell r="D34">
            <v>3824064.2909964505</v>
          </cell>
          <cell r="E34">
            <v>1</v>
          </cell>
          <cell r="F34">
            <v>37754361.898650281</v>
          </cell>
          <cell r="G34">
            <v>3824064.2909964505</v>
          </cell>
          <cell r="H34">
            <v>3568330.672533473</v>
          </cell>
        </row>
        <row r="35">
          <cell r="B35" t="str">
            <v>Retail (Lighting) Discounts - Income Eligible</v>
          </cell>
          <cell r="C35">
            <v>9.5018252520267907</v>
          </cell>
          <cell r="D35">
            <v>46515814.7696364</v>
          </cell>
          <cell r="E35">
            <v>1</v>
          </cell>
          <cell r="F35">
            <v>339264032.86333245</v>
          </cell>
          <cell r="G35">
            <v>46515814.769636385</v>
          </cell>
          <cell r="H35">
            <v>46515814.769636385</v>
          </cell>
        </row>
        <row r="36">
          <cell r="B36" t="str">
            <v>Single Family Retrofit - CBA (Joint /Nicor Gas &amp; PGL-NSG)</v>
          </cell>
          <cell r="C36">
            <v>16.089937703598899</v>
          </cell>
          <cell r="D36">
            <v>2041076.5450103399</v>
          </cell>
          <cell r="E36">
            <v>1</v>
          </cell>
          <cell r="F36">
            <v>31612202.131216999</v>
          </cell>
          <cell r="G36">
            <v>2041076.5450103399</v>
          </cell>
          <cell r="H36">
            <v>2041076.5450103399</v>
          </cell>
        </row>
        <row r="37">
          <cell r="B37" t="str">
            <v>Single Family Retrofit - IHWAP (Joint /Nicor Gas &amp; PGL-NSG)</v>
          </cell>
          <cell r="C37">
            <v>15.4749285392899</v>
          </cell>
          <cell r="D37">
            <v>979006.34274002898</v>
          </cell>
          <cell r="E37">
            <v>1</v>
          </cell>
          <cell r="F37">
            <v>12005327.931448137</v>
          </cell>
          <cell r="G37">
            <v>979006.34274002898</v>
          </cell>
          <cell r="H37">
            <v>979006.34274002898</v>
          </cell>
        </row>
        <row r="38">
          <cell r="B38" t="str">
            <v>UIC ERC Low Income Kits</v>
          </cell>
          <cell r="C38">
            <v>8.9870526504550199</v>
          </cell>
          <cell r="D38">
            <v>10538650.436901299</v>
          </cell>
          <cell r="E38">
            <v>1</v>
          </cell>
          <cell r="F38">
            <v>70565806.73814185</v>
          </cell>
          <cell r="G38">
            <v>10538650.436901299</v>
          </cell>
          <cell r="H38">
            <v>10538650.436901299</v>
          </cell>
        </row>
        <row r="39">
          <cell r="B39" t="str">
            <v>Smart Building Operations</v>
          </cell>
          <cell r="C39">
            <v>7.5</v>
          </cell>
          <cell r="D39">
            <v>895325</v>
          </cell>
          <cell r="E39">
            <v>1</v>
          </cell>
          <cell r="F39">
            <v>6714937.5</v>
          </cell>
          <cell r="G39">
            <v>895325</v>
          </cell>
          <cell r="H39">
            <v>895325</v>
          </cell>
        </row>
        <row r="40">
          <cell r="B40" t="str">
            <v>Variable Speed Drive Energy Savings in Refrigeration Condensers</v>
          </cell>
          <cell r="C40">
            <v>15</v>
          </cell>
          <cell r="D40">
            <v>197487</v>
          </cell>
          <cell r="E40">
            <v>0.7</v>
          </cell>
          <cell r="F40">
            <v>2073613.4999999993</v>
          </cell>
          <cell r="G40">
            <v>138240.9</v>
          </cell>
          <cell r="H40">
            <v>138240.9</v>
          </cell>
        </row>
        <row r="41">
          <cell r="B41" t="str">
            <v>Ductless Heat Pump and Building Envelope</v>
          </cell>
          <cell r="C41">
            <v>18</v>
          </cell>
          <cell r="D41">
            <v>316483.580858275</v>
          </cell>
          <cell r="E41">
            <v>1</v>
          </cell>
          <cell r="F41">
            <v>5529735.3454134781</v>
          </cell>
          <cell r="G41">
            <v>316483.580858275</v>
          </cell>
          <cell r="H41">
            <v>316483.580858275</v>
          </cell>
        </row>
        <row r="42">
          <cell r="B42" t="str">
            <v>HVAC SAVE</v>
          </cell>
          <cell r="C42">
            <v>18</v>
          </cell>
          <cell r="D42">
            <v>18234</v>
          </cell>
          <cell r="E42">
            <v>0.8</v>
          </cell>
          <cell r="F42">
            <v>262569.60000000009</v>
          </cell>
          <cell r="G42">
            <v>14587.2</v>
          </cell>
          <cell r="H42">
            <v>14587.2</v>
          </cell>
        </row>
        <row r="43">
          <cell r="B43" t="str">
            <v>Nest Seasonal Savings (Cooling Season)</v>
          </cell>
          <cell r="C43">
            <v>1</v>
          </cell>
          <cell r="D43">
            <v>0</v>
          </cell>
          <cell r="E43"/>
          <cell r="F43">
            <v>3035415.6207503201</v>
          </cell>
          <cell r="G43">
            <v>3035415.6207503201</v>
          </cell>
          <cell r="H43"/>
        </row>
        <row r="44">
          <cell r="B44" t="str">
            <v>Nest Seasonal Savings (Heating Season)</v>
          </cell>
          <cell r="C44">
            <v>1</v>
          </cell>
          <cell r="D44">
            <v>0</v>
          </cell>
          <cell r="E44"/>
          <cell r="F44">
            <v>2566785</v>
          </cell>
          <cell r="G44">
            <v>2566785</v>
          </cell>
          <cell r="H44"/>
        </row>
        <row r="45">
          <cell r="B45" t="str">
            <v>Total Connected Savings Wi-Fi Thermostat Optimization (Cooling Season)</v>
          </cell>
          <cell r="C45"/>
          <cell r="D45">
            <v>0</v>
          </cell>
          <cell r="E45"/>
          <cell r="F45">
            <v>0</v>
          </cell>
          <cell r="G45"/>
          <cell r="H45"/>
        </row>
        <row r="46">
          <cell r="B46" t="str">
            <v>Total Connected Savings Wi-Fi Thermostat Optimization (Heating Season)</v>
          </cell>
          <cell r="C46"/>
          <cell r="D46">
            <v>0</v>
          </cell>
          <cell r="E46"/>
          <cell r="F46">
            <v>0</v>
          </cell>
          <cell r="G46"/>
          <cell r="H46"/>
        </row>
        <row r="47">
          <cell r="B47" t="str">
            <v>Voltage Optimization</v>
          </cell>
          <cell r="C47">
            <v>15</v>
          </cell>
          <cell r="D47">
            <v>66014049</v>
          </cell>
          <cell r="E47">
            <v>1</v>
          </cell>
          <cell r="F47">
            <v>990210735</v>
          </cell>
          <cell r="G47">
            <v>66014049</v>
          </cell>
          <cell r="H47">
            <v>66014049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HI1ISLFLS01\Energy\ComEd_PII_Standard\CY2018\Standard_R_code\output_data\All%20Data%20for%20Tables%202019-04-10%20report%20table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HI1ISLFLS01\Energy\ComEd_PII_Standard\CY2018\Standard_R_code\output_data\All%20Data%20for%20Tables%202019-04-10%20report%20tables.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vigant" refreshedDate="43579.50477939815" createdVersion="6" refreshedVersion="6" minRefreshableVersion="3" recordCount="9429" xr:uid="{8A383426-11DB-40CF-804F-A26F0F695A6C}">
  <cacheSource type="worksheet">
    <worksheetSource name="all_data" r:id="rId2"/>
  </cacheSource>
  <cacheFields count="38">
    <cacheField name="project_id" numFmtId="0">
      <sharedItems/>
    </cacheField>
    <cacheField name="customer_name" numFmtId="0">
      <sharedItems containsBlank="1"/>
    </cacheField>
    <cacheField name="project_name" numFmtId="0">
      <sharedItems/>
    </cacheField>
    <cacheField name="measure_name" numFmtId="0">
      <sharedItems containsBlank="1" count="84">
        <s v="New Indoor LED Fixtures"/>
        <s v="Outdoor &amp; Garage - LED Fixtures"/>
        <s v="Building Energy Management System"/>
        <s v="LED Refrigerated Display Case Lighting for Open and Closed Cases"/>
        <s v="Strip Curtains"/>
        <s v="Indoor Networked Lighting Control System"/>
        <s v="Networked Lighting M&amp;V"/>
        <s v="Occupancy Sensors"/>
        <s v="Indoor Networked Lighting Measures"/>
        <s v="Demand Controlled Ventilation: Conditioned Space"/>
        <s v="Compressed Air - Air Compressor(s) with Integrated VSD &lt;= 150 HP"/>
        <s v="Hybrid Injection Molding Machine"/>
        <s v="VSD on HVAC Fan or Pump &lt;= 200 HP"/>
        <s v="ENERGY STAR Freezer or Refrigerator"/>
        <s v="Refrigeration Electronically Commutated Motors"/>
        <s v="Special Doors with Low/No Anti-Sweat Heaters (ASH)"/>
        <s v="ENERGY STAR Ice Makers"/>
        <s v="All Other Indoor Lighting Measures"/>
        <s v="Air-Cooled Chiller"/>
        <s v="No-Loss Condensate Drains"/>
        <s v="Efficient Refrigerated Compressed Air Dryer"/>
        <s v="Heated Blower Purge Desiccant Compressed Air Dryer"/>
        <s v="Low Pressure Drop Filters"/>
        <s v="New T8 Fluorescent Fixture with Electronic Ballast"/>
        <s v="Cooler Display Cases with Doors"/>
        <s v="Evaporator Fan Controls on EC Motor"/>
        <s v="Guest Room Energy Management System"/>
        <s v="Photocells"/>
        <s v="Water-Cooled Chiller"/>
        <s v="PTAC/PTHP"/>
        <s v="Automatic High Speed Doors"/>
        <s v="Floating Head Pressure Controls"/>
        <s v="Demand Defrost Controls on Walk-in Coolers or Freezers"/>
        <s v="Insulation of Bare Refrigeration Suction Lines"/>
        <s v="Vacancy Sensors"/>
        <s v="Electronically Commutated Motor (ECM) on Fan-Powered Box"/>
        <s v="Outdoor &amp; Garage - Occupancy Sensors"/>
        <s v="Demand Ventilation Controls"/>
        <s v="Occupancy Sensors Plus Daylighting Controls"/>
        <s v="Efficient Refrigeration Condenser"/>
        <s v="Night Covers"/>
        <s v="T5 Fluorescent Lighting Retrofits"/>
        <s v="Photocells Plus Time Clocks"/>
        <s v="ENERGY STAR Convection Oven"/>
        <s v="ENERGY STAR Electric Vat Fryer"/>
        <s v="ENERGY STAR Electric Griddle"/>
        <s v="Electric Combination Oven"/>
        <s v="Daylighting Controls"/>
        <s v="Low Pressure Drop High Efficiency (Non-HEPA) Air Filters"/>
        <s v="Freezer Display Cases with Doors"/>
        <s v="Time Clocks for Lighting"/>
        <s v="Beverage Machine Controls"/>
        <s v="Plug-Load Occupancy Sensors"/>
        <s v="Wireless Pneumatic Thermostat"/>
        <s v="Anti-Sweat Heater Controls for Glass Door Cooler or Refrigerator"/>
        <s v="Chilled Water Reset Controls"/>
        <s v="Packaged Rooftop Unit Advanced Controls Retrofit"/>
        <s v="VSD on HVAC Chiller"/>
        <s v="Outdoor Networked Lighting Control System"/>
        <s v="LED Channel Sign"/>
        <s v="Outdoor Networked Lighting System"/>
        <s v="All Electric Injection Molding Machine"/>
        <s v="Retrofit of Existing Indoor Fixtures to LED"/>
        <s v="Outdoor &amp; Garage - LED Retrofits"/>
        <s v="Refrigerated Thermal Mass Dryer"/>
        <s v="Outdoor &amp; Garage - Time Clocks for Lighting"/>
        <s v="Variable Displacement Screw Air Compressor"/>
        <s v="Low Pressure Drop HEPA Filters"/>
        <s v="LED Traffic Signal"/>
        <s v="Conversion of DC drives in Plastic Extruders to AC drives"/>
        <s v="EC Motor with Evaporator Fan Controls for Walk-in Cooler or Freezer"/>
        <s v="Air-Side Economizer"/>
        <s v="VSD on Air Compressor &lt;= 150 HP"/>
        <s v="VSD on Pool Pump"/>
        <s v="High-Efficiency Air Nozzles"/>
        <s v="Added Compressor Storage"/>
        <s v="Snack Machine Controls"/>
        <s v="High Performance Low Flow Fume Hood"/>
        <s v="T8 Fluorescent Lighting Retrofits"/>
        <s v="Compressed Air Pressure Flow Controller"/>
        <s v="New T5 Fluorescent Fixture with Electronic Ballast"/>
        <m u="1"/>
        <s v="Induction Fixtures" u="1"/>
        <s v="Outdoor &amp; Garage - Induction Fixtures" u="1"/>
      </sharedItems>
    </cacheField>
    <cacheField name="measure_category" numFmtId="0">
      <sharedItems/>
    </cacheField>
    <cacheField name="business_type" numFmtId="0">
      <sharedItems containsBlank="1" count="21">
        <s v="Retail (mall/dept. store)"/>
        <s v="Exterior"/>
        <s v="Miscellaneous"/>
        <s v="College/University"/>
        <s v="Miscellaneous (24/7)"/>
        <s v="Grocery/convenience"/>
        <s v="Office"/>
        <s v="Hospital (24/7)"/>
        <s v="Warehouse"/>
        <s v="Healthcare Clinic/Office"/>
        <s v="Manufacturing"/>
        <s v="Hotel/Motel (common)"/>
        <s v="K-12 School"/>
        <s v="Restaurant"/>
        <s v="Retail (strip mall)"/>
        <s v="Hotel/Motel - Guest"/>
        <s v="Garage"/>
        <s v="Garage (24/7)"/>
        <s v="Multi-family (common)"/>
        <s v="Office/Warehouse"/>
        <m u="1"/>
      </sharedItems>
    </cacheField>
    <cacheField name="ex_ante_therm_savings" numFmtId="0">
      <sharedItems containsSemiMixedTypes="0" containsString="0" containsNumber="1" minValue="0" maxValue="500718.21"/>
    </cacheField>
    <cacheField name="ex_ante_kWh_savings" numFmtId="0">
      <sharedItems containsSemiMixedTypes="0" containsString="0" containsNumber="1" minValue="-193075.65100000001" maxValue="2878756.5"/>
    </cacheField>
    <cacheField name="ex_ante_kW_savings" numFmtId="0">
      <sharedItems containsSemiMixedTypes="0" containsString="0" containsNumber="1" minValue="-38.575876000000001" maxValue="391.42302000000001"/>
    </cacheField>
    <cacheField name="measure_enduse" numFmtId="0">
      <sharedItems containsBlank="1" count="10">
        <s v="Lighting"/>
        <s v="EMS"/>
        <s v="Refrigeration"/>
        <s v="HVAC"/>
        <s v="Compressed Air"/>
        <s v="Industrial System"/>
        <s v="VSD"/>
        <s v="Food Service Equipment"/>
        <s v="Laboratory"/>
        <m u="1"/>
      </sharedItems>
    </cacheField>
    <cacheField name="sector" numFmtId="0">
      <sharedItems containsBlank="1" count="3">
        <s v="Private"/>
        <s v="Public"/>
        <m u="1"/>
      </sharedItems>
    </cacheField>
    <cacheField name="eul" numFmtId="0">
      <sharedItems containsSemiMixedTypes="0" containsString="0" containsNumber="1" minValue="2" maxValue="20"/>
    </cacheField>
    <cacheField name="non_peak_eq" numFmtId="0">
      <sharedItems/>
    </cacheField>
    <cacheField name="CF_measure" numFmtId="0">
      <sharedItems containsString="0" containsBlank="1" containsNumber="1" minValue="0.203252032520325" maxValue="1"/>
    </cacheField>
    <cacheField name="sample_class" numFmtId="0">
      <sharedItems/>
    </cacheField>
    <cacheField name="project_enduse" numFmtId="0">
      <sharedItems containsBlank="1" count="4">
        <s v="lighting"/>
        <s v="ems"/>
        <s v="non_lighting"/>
        <m u="1"/>
      </sharedItems>
    </cacheField>
    <cacheField name="strata_num" numFmtId="0">
      <sharedItems containsSemiMixedTypes="0" containsString="0" containsNumber="1" containsInteger="1" minValue="1" maxValue="3"/>
    </cacheField>
    <cacheField name="Quantity" numFmtId="0">
      <sharedItems containsSemiMixedTypes="0" containsString="0" containsNumber="1" containsInteger="1" minValue="0" maxValue="1371700"/>
    </cacheField>
    <cacheField name="measure_enduse_type" numFmtId="0">
      <sharedItems/>
    </cacheField>
    <cacheField name="mean_weighted_kWh_rr" numFmtId="0">
      <sharedItems containsSemiMixedTypes="0" containsString="0" containsNumber="1" minValue="0.28326105128905499" maxValue="1.01534080484258"/>
    </cacheField>
    <cacheField name="mean_weighted_kW_rr" numFmtId="0">
      <sharedItems containsSemiMixedTypes="0" containsString="0" containsNumber="1" minValue="0" maxValue="2.5626279547341602"/>
    </cacheField>
    <cacheField name="ex_post_kWh_savings" numFmtId="0">
      <sharedItems containsSemiMixedTypes="0" containsString="0" containsNumber="1" minValue="-176921.512274668" maxValue="2470904.0252332902"/>
    </cacheField>
    <cacheField name="ex_post_kW_savings" numFmtId="0">
      <sharedItems containsSemiMixedTypes="0" containsString="0" containsNumber="1" minValue="-50.329037170836202" maxValue="399.11063027116899"/>
    </cacheField>
    <cacheField name="NTG" numFmtId="0">
      <sharedItems containsSemiMixedTypes="0" containsString="0" containsNumber="1" minValue="0.7" maxValue="0.71"/>
    </cacheField>
    <cacheField name="net_kWh_savings" numFmtId="0">
      <sharedItems containsSemiMixedTypes="0" containsString="0" containsNumber="1" minValue="-125614.273715014" maxValue="1754341.8579156401"/>
    </cacheField>
    <cacheField name="net_kW_savings" numFmtId="0">
      <sharedItems containsSemiMixedTypes="0" containsString="0" containsNumber="1" minValue="-35.733616391293701" maxValue="283.36854749253001"/>
    </cacheField>
    <cacheField name="fixtureHours" numFmtId="0">
      <sharedItems containsSemiMixedTypes="0" containsString="0" containsNumber="1" minValue="2390" maxValue="8766"/>
    </cacheField>
    <cacheField name="WHFe" numFmtId="0">
      <sharedItems containsSemiMixedTypes="0" containsString="0" containsNumber="1" minValue="1" maxValue="1.4"/>
    </cacheField>
    <cacheField name="WHFd" numFmtId="0">
      <sharedItems containsSemiMixedTypes="0" containsString="0" containsNumber="1" minValue="1" maxValue="1.85"/>
    </cacheField>
    <cacheField name="IFTherms" numFmtId="0">
      <sharedItems containsSemiMixedTypes="0" containsString="0" containsNumber="1" minValue="0" maxValue="3.2000000000000001E-2"/>
    </cacheField>
    <cacheField name="CF_building" numFmtId="0">
      <sharedItems containsSemiMixedTypes="0" containsString="0" containsNumber="1" minValue="0" maxValue="1"/>
    </cacheField>
    <cacheField name="possible_eul" numFmtId="0">
      <sharedItems containsSemiMixedTypes="0" containsString="0" containsNumber="1" minValue="7.9853981291352998" maxValue="29.2887029288703"/>
    </cacheField>
    <cacheField name="possible_eul2" numFmtId="14">
      <sharedItems containsSemiMixedTypes="0" containsNonDate="0" containsDate="1" containsString="0" minDate="1900-01-04T16:53:33" maxDate="1900-01-19T22:05:31"/>
    </cacheField>
    <cacheField name="completion_date" numFmtId="0">
      <sharedItems containsSemiMixedTypes="0" containsString="0" containsNumber="1" containsInteger="1" minValue="43103" maxValue="43474"/>
    </cacheField>
    <cacheField name="non_peak_kW" numFmtId="0">
      <sharedItems containsSemiMixedTypes="0" containsString="0" containsNumber="1" minValue="-54.950362671510199" maxValue="481.08803070295198"/>
    </cacheField>
    <cacheField name="therm_penalty" numFmtId="0">
      <sharedItems containsSemiMixedTypes="0" containsString="0" containsNumber="1" minValue="-3001.3470832309799" maxValue="27179.944277566199"/>
    </cacheField>
    <cacheField name="before_june" numFmtId="0">
      <sharedItems containsSemiMixedTypes="0" containsString="0" containsNumber="1" containsInteger="1" minValue="0" maxValue="1"/>
    </cacheField>
    <cacheField name="EUL*Net kWh" numFmtId="0">
      <sharedItems containsSemiMixedTypes="0" containsString="0" containsNumber="1" minValue="-1507371.2845801681" maxValue="16733516.3860705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rles Ampong" refreshedDate="43579.264560300922" createdVersion="6" refreshedVersion="6" minRefreshableVersion="3" recordCount="9429" xr:uid="{44822D11-4D54-4229-A203-3356B3237823}">
  <cacheSource type="worksheet">
    <worksheetSource name="all_data" r:id="rId2"/>
  </cacheSource>
  <cacheFields count="38">
    <cacheField name="project_id" numFmtId="0">
      <sharedItems/>
    </cacheField>
    <cacheField name="customer_name" numFmtId="0">
      <sharedItems containsBlank="1"/>
    </cacheField>
    <cacheField name="project_name" numFmtId="0">
      <sharedItems/>
    </cacheField>
    <cacheField name="measure_name" numFmtId="0">
      <sharedItems/>
    </cacheField>
    <cacheField name="measure_category" numFmtId="0">
      <sharedItems/>
    </cacheField>
    <cacheField name="business_type" numFmtId="0">
      <sharedItems/>
    </cacheField>
    <cacheField name="ex_ante_therm_savings" numFmtId="0">
      <sharedItems containsSemiMixedTypes="0" containsString="0" containsNumber="1" minValue="0" maxValue="500718.21"/>
    </cacheField>
    <cacheField name="ex_ante_kWh_savings" numFmtId="0">
      <sharedItems containsSemiMixedTypes="0" containsString="0" containsNumber="1" minValue="-193075.65100000001" maxValue="2878756.5"/>
    </cacheField>
    <cacheField name="ex_ante_kW_savings" numFmtId="0">
      <sharedItems containsSemiMixedTypes="0" containsString="0" containsNumber="1" minValue="-38.575876000000001" maxValue="391.42302000000001"/>
    </cacheField>
    <cacheField name="measure_enduse" numFmtId="0">
      <sharedItems count="9">
        <s v="Lighting"/>
        <s v="EMS"/>
        <s v="Refrigeration"/>
        <s v="HVAC"/>
        <s v="Compressed Air"/>
        <s v="Industrial System"/>
        <s v="VSD"/>
        <s v="Food Service Equipment"/>
        <s v="Laboratory"/>
      </sharedItems>
    </cacheField>
    <cacheField name="sector" numFmtId="0">
      <sharedItems count="2">
        <s v="Private"/>
        <s v="Public"/>
      </sharedItems>
    </cacheField>
    <cacheField name="eul" numFmtId="0">
      <sharedItems containsSemiMixedTypes="0" containsString="0" containsNumber="1" minValue="2" maxValue="20"/>
    </cacheField>
    <cacheField name="non_peak_eq" numFmtId="0">
      <sharedItems/>
    </cacheField>
    <cacheField name="CF_measure" numFmtId="0">
      <sharedItems containsString="0" containsBlank="1" containsNumber="1" minValue="0.203252032520325" maxValue="1"/>
    </cacheField>
    <cacheField name="sample_class" numFmtId="0">
      <sharedItems/>
    </cacheField>
    <cacheField name="project_enduse" numFmtId="0">
      <sharedItems/>
    </cacheField>
    <cacheField name="strata_num" numFmtId="0">
      <sharedItems containsSemiMixedTypes="0" containsString="0" containsNumber="1" containsInteger="1" minValue="1" maxValue="3"/>
    </cacheField>
    <cacheField name="Quantity" numFmtId="0">
      <sharedItems containsSemiMixedTypes="0" containsString="0" containsNumber="1" containsInteger="1" minValue="0" maxValue="1371700"/>
    </cacheField>
    <cacheField name="measure_enduse_type" numFmtId="0">
      <sharedItems/>
    </cacheField>
    <cacheField name="mean_weighted_kWh_rr" numFmtId="0">
      <sharedItems containsSemiMixedTypes="0" containsString="0" containsNumber="1" minValue="0.28326105128905499" maxValue="1.01534080484258"/>
    </cacheField>
    <cacheField name="mean_weighted_kW_rr" numFmtId="0">
      <sharedItems containsSemiMixedTypes="0" containsString="0" containsNumber="1" minValue="0" maxValue="2.5626279547341602"/>
    </cacheField>
    <cacheField name="ex_post_kWh_savings" numFmtId="0">
      <sharedItems containsSemiMixedTypes="0" containsString="0" containsNumber="1" minValue="-176921.512274668" maxValue="2470904.0252332902"/>
    </cacheField>
    <cacheField name="ex_post_kW_savings" numFmtId="0">
      <sharedItems containsSemiMixedTypes="0" containsString="0" containsNumber="1" minValue="-50.329037170836202" maxValue="399.11063027116899"/>
    </cacheField>
    <cacheField name="NTG" numFmtId="0">
      <sharedItems containsSemiMixedTypes="0" containsString="0" containsNumber="1" minValue="0.7" maxValue="0.71"/>
    </cacheField>
    <cacheField name="net_kWh_savings" numFmtId="0">
      <sharedItems containsSemiMixedTypes="0" containsString="0" containsNumber="1" minValue="-125614.273715014" maxValue="1754341.8579156401"/>
    </cacheField>
    <cacheField name="net_kW_savings" numFmtId="0">
      <sharedItems containsSemiMixedTypes="0" containsString="0" containsNumber="1" minValue="-35.733616391293701" maxValue="283.36854749253001"/>
    </cacheField>
    <cacheField name="fixtureHours" numFmtId="0">
      <sharedItems containsSemiMixedTypes="0" containsString="0" containsNumber="1" minValue="2390" maxValue="8766"/>
    </cacheField>
    <cacheField name="WHFe" numFmtId="0">
      <sharedItems containsSemiMixedTypes="0" containsString="0" containsNumber="1" minValue="1" maxValue="1.4"/>
    </cacheField>
    <cacheField name="WHFd" numFmtId="0">
      <sharedItems containsSemiMixedTypes="0" containsString="0" containsNumber="1" minValue="1" maxValue="1.85"/>
    </cacheField>
    <cacheField name="IFTherms" numFmtId="0">
      <sharedItems containsSemiMixedTypes="0" containsString="0" containsNumber="1" minValue="0" maxValue="3.2000000000000001E-2"/>
    </cacheField>
    <cacheField name="CF_building" numFmtId="0">
      <sharedItems containsSemiMixedTypes="0" containsString="0" containsNumber="1" minValue="0" maxValue="1"/>
    </cacheField>
    <cacheField name="possible_eul" numFmtId="0">
      <sharedItems containsSemiMixedTypes="0" containsString="0" containsNumber="1" minValue="7.9853981291352998" maxValue="29.2887029288703"/>
    </cacheField>
    <cacheField name="possible_eul2" numFmtId="14">
      <sharedItems containsSemiMixedTypes="0" containsNonDate="0" containsDate="1" containsString="0" minDate="1900-01-04T16:53:33" maxDate="1900-01-19T22:05:31"/>
    </cacheField>
    <cacheField name="completion_date" numFmtId="0">
      <sharedItems containsSemiMixedTypes="0" containsString="0" containsNumber="1" containsInteger="1" minValue="43103" maxValue="43474"/>
    </cacheField>
    <cacheField name="non_peak_kW" numFmtId="0">
      <sharedItems containsSemiMixedTypes="0" containsString="0" containsNumber="1" minValue="-54.950362671510199" maxValue="481.08803070295198"/>
    </cacheField>
    <cacheField name="therm_penalty" numFmtId="0">
      <sharedItems containsSemiMixedTypes="0" containsString="0" containsNumber="1" minValue="-3001.3470832309799" maxValue="27179.944277566199"/>
    </cacheField>
    <cacheField name="before_june" numFmtId="0">
      <sharedItems containsSemiMixedTypes="0" containsString="0" containsNumber="1" containsInteger="1" minValue="0" maxValue="1"/>
    </cacheField>
    <cacheField name="EUL*Net kWh" numFmtId="0">
      <sharedItems containsSemiMixedTypes="0" containsString="0" containsNumber="1" minValue="-1507371.2845801681" maxValue="16733516.3860705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 Erickson" refreshedDate="43846.699619791667" createdVersion="6" refreshedVersion="6" minRefreshableVersion="3" recordCount="8" xr:uid="{C3DF42B3-6056-4070-AD77-E0B3FBB11FF0}">
  <cacheSource type="worksheet">
    <worksheetSource ref="A2:H10" sheet="Table 5_1"/>
  </cacheSource>
  <cacheFields count="8">
    <cacheField name="End Use Type" numFmtId="0">
      <sharedItems containsBlank="1" count="5">
        <s v="Appliances"/>
        <s v="Hot Water"/>
        <s v="HVAC"/>
        <s v="Etc."/>
        <m/>
      </sharedItems>
    </cacheField>
    <cacheField name="Research Category" numFmtId="0">
      <sharedItems/>
    </cacheField>
    <cacheField name="Ex Ante Gross Savings (kWh)" numFmtId="3">
      <sharedItems containsSemiMixedTypes="0" containsString="0" containsNumber="1" containsInteger="1" minValue="999999" maxValue="6999993"/>
    </cacheField>
    <cacheField name="Verified Gross Realization Rate" numFmtId="2">
      <sharedItems containsSemiMixedTypes="0" containsString="0" containsNumber="1" minValue="0.99" maxValue="1"/>
    </cacheField>
    <cacheField name="Verified Gross Savings (kWh)" numFmtId="3">
      <sharedItems containsSemiMixedTypes="0" containsString="0" containsNumber="1" containsInteger="1" minValue="999999" maxValue="6999993"/>
    </cacheField>
    <cacheField name="NTG*" numFmtId="4">
      <sharedItems containsMixedTypes="1" containsNumber="1" minValue="0.99" maxValue="0.99"/>
    </cacheField>
    <cacheField name="Verified Net Savings (kWh)" numFmtId="3">
      <sharedItems containsSemiMixedTypes="0" containsString="0" containsNumber="1" containsInteger="1" minValue="999999" maxValue="6999993"/>
    </cacheField>
    <cacheField name="EUL (years)" numFmtId="166">
      <sharedItems containsMixedTypes="1" containsNumber="1" minValue="9.9" maxValue="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29">
  <r>
    <s v="STND-31831"/>
    <s v="Target Corporation"/>
    <s v="Target Corporation T0880 - 1235 Higgins Rd - Schaumburg"/>
    <x v="0"/>
    <s v="Indoor Lighting"/>
    <x v="0"/>
    <n v="0"/>
    <n v="60445.567000000003"/>
    <n v="12.260999999999999"/>
    <x v="0"/>
    <x v="0"/>
    <n v="9.1274187659729797"/>
    <s v="Qty / 1,000"/>
    <m/>
    <s v="Private-Lighting"/>
    <x v="0"/>
    <n v="3"/>
    <n v="9852"/>
    <s v="Lighting"/>
    <n v="0.91633259480590001"/>
    <n v="1.30467645558681"/>
    <n v="55388.243253623899"/>
    <n v="15.996638021949799"/>
    <n v="0.71"/>
    <n v="39325.6527100729"/>
    <n v="11.3576129955844"/>
    <n v="5478"/>
    <n v="1.1200000000000001"/>
    <n v="1.31"/>
    <n v="2.1999999999999999E-2"/>
    <n v="0.95"/>
    <n v="12.7783862723622"/>
    <d v="1900-01-08T03:03:29"/>
    <n v="43315"/>
    <n v="12.8538674342707"/>
    <n v="1087.98334962475"/>
    <n v="0"/>
    <n v="358941.70053005556"/>
  </r>
  <r>
    <s v="STND-31862"/>
    <s v="Target Corporation"/>
    <s v="Target Corporation T0942 - 2656 Elston Ave - Chicago"/>
    <x v="0"/>
    <s v="Indoor Lighting"/>
    <x v="0"/>
    <n v="0"/>
    <n v="140082.54"/>
    <n v="28.414000000000001"/>
    <x v="0"/>
    <x v="0"/>
    <n v="9.1274187659729797"/>
    <s v="Qty / 1,000"/>
    <m/>
    <s v="Private-Lighting"/>
    <x v="0"/>
    <n v="2"/>
    <n v="22832"/>
    <s v="Lighting"/>
    <n v="0.97902139861649395"/>
    <n v="0.93591656730105399"/>
    <n v="137143.80423255099"/>
    <n v="26.593133343292099"/>
    <n v="0.71"/>
    <n v="97372.101005111093"/>
    <n v="18.8811246737374"/>
    <n v="5478"/>
    <n v="1.1200000000000001"/>
    <n v="1.31"/>
    <n v="2.1999999999999999E-2"/>
    <n v="0.95"/>
    <n v="12.7783862723622"/>
    <d v="1900-01-08T03:03:29"/>
    <n v="43441"/>
    <n v="21.368528198707999"/>
    <n v="2693.8961545679599"/>
    <n v="0"/>
    <n v="888755.94199626741"/>
  </r>
  <r>
    <s v="STND-32123"/>
    <s v="Calvary Temple Church of Naperville"/>
    <s v="Calvary Temple Church - 9S200 State Route 59 - Naperville"/>
    <x v="1"/>
    <s v="Outdoor &amp; Garage Lighting"/>
    <x v="1"/>
    <n v="0"/>
    <n v="384243.20699999999"/>
    <n v="0"/>
    <x v="0"/>
    <x v="0"/>
    <n v="10.1978380583316"/>
    <s v="Qty / 1,000"/>
    <m/>
    <s v="Private-Lighting"/>
    <x v="0"/>
    <n v="2"/>
    <n v="78369"/>
    <s v="Lighting"/>
    <n v="0.97902139861649395"/>
    <n v="0.93591656730105399"/>
    <n v="376182.32192602701"/>
    <n v="0"/>
    <n v="0.71"/>
    <n v="267089.44856747898"/>
    <n v="0"/>
    <n v="4903"/>
    <n v="1"/>
    <n v="1"/>
    <n v="0"/>
    <n v="0"/>
    <n v="14.276973281664301"/>
    <d v="1900-01-09T04:44:53"/>
    <n v="43146"/>
    <n v="0"/>
    <n v="0"/>
    <n v="1"/>
    <n v="2723734.9435802377"/>
  </r>
  <r>
    <s v="STND-32153"/>
    <s v="The Austin 1900 Building Limited Partnership"/>
    <s v="The Austin 1900 Building Limited Partnership - 1900 N Austin Ave - Chicago"/>
    <x v="0"/>
    <s v="Indoor Lighting"/>
    <x v="2"/>
    <n v="0"/>
    <n v="1320951.085"/>
    <n v="282.904"/>
    <x v="0"/>
    <x v="0"/>
    <n v="14.797277300976599"/>
    <s v="Qty / 1,000"/>
    <m/>
    <s v="Private-Lighting"/>
    <x v="0"/>
    <n v="1"/>
    <n v="358651"/>
    <s v="Lighting"/>
    <n v="0.99989942556735301"/>
    <n v="1.019640158801"/>
    <n v="1320818.23109407"/>
    <n v="288.460279485439"/>
    <n v="0.71"/>
    <n v="937780.94407679001"/>
    <n v="204.806798434662"/>
    <n v="3379"/>
    <n v="1.0900000000000001"/>
    <n v="1.36"/>
    <n v="2.1999999999999999E-2"/>
    <n v="0.57999999999999996"/>
    <n v="20.7161882213673"/>
    <d v="1900-01-13T19:08:05"/>
    <n v="43239"/>
    <n v="365.69508048356897"/>
    <n v="26658.7165908895"/>
    <n v="1"/>
    <n v="13876604.677075891"/>
  </r>
  <r>
    <s v="STND-32706"/>
    <s v="Olivet Nazarene University"/>
    <s v="Olivet Nazarene University - One University Ave - Bourbonnais"/>
    <x v="2"/>
    <s v="Energy Management System"/>
    <x v="3"/>
    <n v="500718.21"/>
    <n v="799392.23"/>
    <n v="0"/>
    <x v="1"/>
    <x v="0"/>
    <n v="15"/>
    <s v="NA"/>
    <m/>
    <s v="EMS"/>
    <x v="1"/>
    <n v="1"/>
    <n v="1"/>
    <s v="EMS"/>
    <n v="0.28326105128905499"/>
    <n v="0.67864895493979305"/>
    <n v="226436.683462102"/>
    <n v="0"/>
    <n v="0.7"/>
    <n v="158505.67842347099"/>
    <n v="0"/>
    <n v="3395"/>
    <n v="1.06"/>
    <n v="1.39"/>
    <n v="0.02"/>
    <n v="0.63"/>
    <n v="20.618556701030901"/>
    <d v="1900-01-13T17:27:39"/>
    <n v="43132"/>
    <n v="0"/>
    <n v="0"/>
    <n v="1"/>
    <n v="2377585.1763520651"/>
  </r>
  <r>
    <s v="STND-32726"/>
    <s v="Ferrara Candy Company"/>
    <s v="Ferrara Candy Company - 7301 W Harrison - Forest Park"/>
    <x v="2"/>
    <s v="Energy Management System"/>
    <x v="4"/>
    <n v="160159.74"/>
    <n v="383540.43"/>
    <n v="0"/>
    <x v="1"/>
    <x v="0"/>
    <n v="15"/>
    <s v="NA"/>
    <m/>
    <s v="EMS"/>
    <x v="1"/>
    <n v="2"/>
    <n v="1"/>
    <s v="EMS"/>
    <n v="0.79332965142744905"/>
    <n v="0.53298697738882195"/>
    <n v="304273.99564023397"/>
    <n v="0"/>
    <n v="0.7"/>
    <n v="212991.796948164"/>
    <n v="0"/>
    <n v="7616"/>
    <n v="1.1100000000000001"/>
    <n v="1.29"/>
    <n v="2.1999999999999999E-2"/>
    <n v="0.76"/>
    <n v="9.1911764705882408"/>
    <d v="1900-01-05T13:33:47"/>
    <n v="43200"/>
    <n v="0"/>
    <n v="0"/>
    <n v="1"/>
    <n v="3194876.9542224603"/>
  </r>
  <r>
    <s v="STND-32812"/>
    <s v="World Food Enterprises LLC"/>
    <s v="World Food Enterprises LLC - 9 E Camp McDonald Rd - Prospect Heights"/>
    <x v="3"/>
    <s v="Refrigeration"/>
    <x v="5"/>
    <n v="0"/>
    <n v="5820.32"/>
    <n v="0.70399999999999996"/>
    <x v="2"/>
    <x v="0"/>
    <n v="8.6177180282661094"/>
    <s v="ΔkWpeak / CF"/>
    <n v="0.69"/>
    <s v="Private-Non-Lighting"/>
    <x v="2"/>
    <n v="3"/>
    <n v="88"/>
    <s v="Non-Lighting"/>
    <n v="0.98952339343681495"/>
    <n v="0.43468415683807998"/>
    <n v="5759.34279728816"/>
    <n v="0.30601764641400903"/>
    <n v="0.7"/>
    <n v="4031.53995810171"/>
    <n v="0.214212352489806"/>
    <n v="4661"/>
    <n v="1.07"/>
    <n v="1.24"/>
    <n v="2.9000000000000001E-2"/>
    <n v="0.745"/>
    <n v="15.018236429950701"/>
    <d v="1900-01-09T17:27:20"/>
    <n v="43251"/>
    <n v="0.443503835382621"/>
    <n v="0"/>
    <n v="1"/>
    <n v="34742.674578608305"/>
  </r>
  <r>
    <s v="STND-32812"/>
    <s v="World Food Enterprises LLC"/>
    <s v="World Food Enterprises LLC - 9 E Camp McDonald Rd - Prospect Heights"/>
    <x v="4"/>
    <s v="Refrigeration"/>
    <x v="5"/>
    <n v="0"/>
    <n v="83272"/>
    <n v="0"/>
    <x v="2"/>
    <x v="0"/>
    <n v="4"/>
    <s v="ΔkWpeak / CF"/>
    <n v="1"/>
    <s v="Private-Non-Lighting"/>
    <x v="2"/>
    <n v="3"/>
    <n v="28"/>
    <s v="Non-Lighting"/>
    <n v="0.98952339343681495"/>
    <n v="0.43468415683807998"/>
    <n v="82399.592018270501"/>
    <n v="0"/>
    <n v="0.7"/>
    <n v="57679.714412789297"/>
    <n v="0"/>
    <n v="4661"/>
    <n v="1.07"/>
    <n v="1.24"/>
    <n v="2.9000000000000001E-2"/>
    <n v="0.745"/>
    <n v="15.018236429950701"/>
    <d v="1900-01-09T17:27:20"/>
    <n v="43251"/>
    <n v="0"/>
    <n v="0"/>
    <n v="1"/>
    <n v="230718.85765115719"/>
  </r>
  <r>
    <s v="STND-33048"/>
    <s v="AT&amp;T Services, Inc."/>
    <s v="AT&amp;T Services Inc Q25480 - 929 Child St - Wheaton"/>
    <x v="5"/>
    <s v="Indoor Advanced Lighting"/>
    <x v="6"/>
    <n v="0"/>
    <n v="23324.94"/>
    <n v="13.395"/>
    <x v="0"/>
    <x v="0"/>
    <n v="15"/>
    <s v="Qty / 1,000"/>
    <m/>
    <s v="Private-Lighting"/>
    <x v="0"/>
    <n v="2"/>
    <n v="23094"/>
    <s v="Lighting"/>
    <n v="0.97902139861649395"/>
    <n v="0.93591656730105399"/>
    <n v="22835.615381445801"/>
    <n v="12.5366024189976"/>
    <n v="0.71"/>
    <n v="16213.2869208265"/>
    <n v="8.9009877174883094"/>
    <n v="2885"/>
    <n v="1.165"/>
    <n v="1.3779999999999999"/>
    <n v="2.5499999999999998E-2"/>
    <n v="0.55000000000000004"/>
    <n v="24.263431542460999"/>
    <d v="1900-01-16T07:56:40"/>
    <n v="43206"/>
    <n v="16.541235544263898"/>
    <n v="499.83535813464999"/>
    <n v="1"/>
    <n v="243199.3038123975"/>
  </r>
  <r>
    <s v="STND-33048"/>
    <s v="AT&amp;T Services, Inc."/>
    <s v="AT&amp;T Services Inc Q25480 - 929 Child St - Wheaton"/>
    <x v="0"/>
    <s v="Indoor Lighting"/>
    <x v="6"/>
    <n v="0"/>
    <n v="3223.68"/>
    <n v="0.69099999999999995"/>
    <x v="0"/>
    <x v="0"/>
    <n v="15"/>
    <s v="Qty / 1,000"/>
    <m/>
    <s v="Private-Lighting"/>
    <x v="0"/>
    <n v="2"/>
    <n v="876"/>
    <s v="Lighting"/>
    <n v="0.97902139861649395"/>
    <n v="0.93591656730105399"/>
    <n v="3156.0517022920199"/>
    <n v="0.64671834800502803"/>
    <n v="0.71"/>
    <n v="2240.7967086273302"/>
    <n v="0.45917002708357002"/>
    <n v="2885"/>
    <n v="1.165"/>
    <n v="1.3779999999999999"/>
    <n v="2.5499999999999998E-2"/>
    <n v="0.55000000000000004"/>
    <n v="24.263431542460999"/>
    <d v="1900-01-16T07:56:40"/>
    <n v="43206"/>
    <n v="0.85330300568020601"/>
    <n v="69.080960007250198"/>
    <n v="1"/>
    <n v="33611.950629409956"/>
  </r>
  <r>
    <s v="STND-33048"/>
    <s v="AT&amp;T Services, Inc."/>
    <s v="AT&amp;T Services Inc Q25480 - 929 Child St - Wheaton"/>
    <x v="1"/>
    <s v="Outdoor &amp; Garage Lighting"/>
    <x v="1"/>
    <n v="0"/>
    <n v="7035.8050000000003"/>
    <n v="0"/>
    <x v="0"/>
    <x v="0"/>
    <n v="10.1978380583316"/>
    <s v="Qty / 1,000"/>
    <m/>
    <s v="Private-Lighting"/>
    <x v="0"/>
    <n v="2"/>
    <n v="1435"/>
    <s v="Lighting"/>
    <n v="0.97902139861649395"/>
    <n v="0.93591656730105399"/>
    <n v="6888.2036514929196"/>
    <n v="0"/>
    <n v="0.71"/>
    <n v="4890.6245925599696"/>
    <n v="0"/>
    <n v="4903"/>
    <n v="1"/>
    <n v="1"/>
    <n v="0"/>
    <n v="0"/>
    <n v="14.276973281664301"/>
    <d v="1900-01-09T04:44:53"/>
    <n v="43206"/>
    <n v="0"/>
    <n v="0"/>
    <n v="1"/>
    <n v="49873.79759902053"/>
  </r>
  <r>
    <s v="STND-33048"/>
    <s v="AT&amp;T Services, Inc."/>
    <s v="AT&amp;T Services Inc Q25480 - 929 Child St - Wheaton"/>
    <x v="6"/>
    <s v="Indoor Advanced Lighting"/>
    <x v="6"/>
    <n v="0"/>
    <n v="104101.7"/>
    <n v="0"/>
    <x v="0"/>
    <x v="0"/>
    <n v="15"/>
    <s v="Qty / 1,000"/>
    <m/>
    <s v="Private-Lighting"/>
    <x v="0"/>
    <n v="2"/>
    <n v="0"/>
    <s v="Lighting"/>
    <n v="0.97902139861649395"/>
    <n v="0.93591656730105399"/>
    <n v="101917.791932355"/>
    <n v="0"/>
    <n v="0.71"/>
    <n v="72361.632271971801"/>
    <n v="0"/>
    <n v="2885"/>
    <n v="1.165"/>
    <n v="1.3779999999999999"/>
    <n v="2.5499999999999998E-2"/>
    <n v="0.55000000000000004"/>
    <n v="24.263431542460999"/>
    <d v="1900-01-16T07:56:40"/>
    <n v="43206"/>
    <n v="0"/>
    <n v="2230.81862169532"/>
    <n v="1"/>
    <n v="1085424.484079577"/>
  </r>
  <r>
    <s v="STND-33053"/>
    <s v="AT&amp;T Services, Inc."/>
    <s v="AT&amp;T Services Inc Q67160 - 900 N Villa Ave - Villa Park"/>
    <x v="6"/>
    <s v="Indoor Advanced Lighting"/>
    <x v="6"/>
    <n v="0"/>
    <n v="85603.1"/>
    <n v="0"/>
    <x v="0"/>
    <x v="0"/>
    <n v="15"/>
    <s v="Qty / 1,000"/>
    <m/>
    <s v="Private-Lighting"/>
    <x v="0"/>
    <n v="3"/>
    <n v="0"/>
    <s v="Lighting"/>
    <n v="0.91633259480590001"/>
    <n v="1.30467645558681"/>
    <n v="78440.910746428897"/>
    <n v="0"/>
    <n v="0.71"/>
    <n v="55693.046629964498"/>
    <n v="0"/>
    <n v="2885"/>
    <n v="1.165"/>
    <n v="1.3779999999999999"/>
    <n v="2.5499999999999998E-2"/>
    <n v="0.55000000000000004"/>
    <n v="24.263431542460999"/>
    <d v="1900-01-16T07:56:40"/>
    <n v="43206"/>
    <n v="0"/>
    <n v="1716.94697341969"/>
    <n v="1"/>
    <n v="835395.69944946747"/>
  </r>
  <r>
    <s v="STND-33053"/>
    <s v="AT&amp;T Services, Inc."/>
    <s v="AT&amp;T Services Inc Q67160 - 900 N Villa Ave - Villa Park"/>
    <x v="1"/>
    <s v="Outdoor &amp; Garage Lighting"/>
    <x v="1"/>
    <n v="0"/>
    <n v="8001.6959999999999"/>
    <n v="0"/>
    <x v="0"/>
    <x v="0"/>
    <n v="10.1978380583316"/>
    <s v="Qty / 1,000"/>
    <m/>
    <s v="Private-Lighting"/>
    <x v="0"/>
    <n v="3"/>
    <n v="1632"/>
    <s v="Lighting"/>
    <n v="0.91633259480590001"/>
    <n v="1.30467645558681"/>
    <n v="7332.2148585279901"/>
    <n v="0"/>
    <n v="0.71"/>
    <n v="5205.8725495548697"/>
    <n v="0"/>
    <n v="4903"/>
    <n v="1"/>
    <n v="1"/>
    <n v="0"/>
    <n v="0"/>
    <n v="14.276973281664301"/>
    <d v="1900-01-09T04:44:53"/>
    <n v="43206"/>
    <n v="0"/>
    <n v="0"/>
    <n v="1"/>
    <n v="53088.645212674412"/>
  </r>
  <r>
    <s v="STND-33053"/>
    <s v="AT&amp;T Services, Inc."/>
    <s v="AT&amp;T Services Inc Q67160 - 900 N Villa Ave - Villa Park"/>
    <x v="5"/>
    <s v="Indoor Advanced Lighting"/>
    <x v="6"/>
    <n v="0"/>
    <n v="14679.34"/>
    <n v="8.43"/>
    <x v="0"/>
    <x v="0"/>
    <n v="15"/>
    <s v="Qty / 1,000"/>
    <m/>
    <s v="Private-Lighting"/>
    <x v="0"/>
    <n v="3"/>
    <n v="14534"/>
    <s v="Lighting"/>
    <n v="0.91633259480590001"/>
    <n v="1.30467645558681"/>
    <n v="13451.157712238"/>
    <n v="10.998422520596799"/>
    <n v="0.71"/>
    <n v="9550.3219756889994"/>
    <n v="7.8088799896237102"/>
    <n v="2885"/>
    <n v="1.165"/>
    <n v="1.3779999999999999"/>
    <n v="2.5499999999999998E-2"/>
    <n v="0.55000000000000004"/>
    <n v="24.263431542460999"/>
    <d v="1900-01-16T07:56:40"/>
    <n v="43206"/>
    <n v="14.511706716713"/>
    <n v="294.424482113365"/>
    <n v="1"/>
    <n v="143254.82963533499"/>
  </r>
  <r>
    <s v="STND-33054"/>
    <s v="AT&amp;T Services, Inc."/>
    <s v="AT&amp;T Services Inc QB8292 - 2011 W Hastings St - Chicago"/>
    <x v="5"/>
    <s v="Indoor Advanced Lighting"/>
    <x v="6"/>
    <n v="0"/>
    <n v="30156.58"/>
    <n v="17.318000000000001"/>
    <x v="0"/>
    <x v="0"/>
    <n v="15"/>
    <s v="Qty / 1,000"/>
    <m/>
    <s v="Private-Lighting"/>
    <x v="0"/>
    <n v="2"/>
    <n v="29858"/>
    <s v="Lighting"/>
    <n v="0.97902139861649395"/>
    <n v="0.93591656730105399"/>
    <n v="29523.937129090202"/>
    <n v="16.208203112519602"/>
    <n v="0.71"/>
    <n v="20961.995361654001"/>
    <n v="11.507824209889"/>
    <n v="2885"/>
    <n v="1.165"/>
    <n v="1.3779999999999999"/>
    <n v="2.5499999999999998E-2"/>
    <n v="0.55000000000000004"/>
    <n v="24.263431542460999"/>
    <d v="1900-01-16T07:56:40"/>
    <n v="43206"/>
    <n v="21.385675039609001"/>
    <n v="646.23210025047194"/>
    <n v="1"/>
    <n v="314429.93042481004"/>
  </r>
  <r>
    <s v="STND-33054"/>
    <s v="AT&amp;T Services, Inc."/>
    <s v="AT&amp;T Services Inc QB8292 - 2011 W Hastings St - Chicago"/>
    <x v="1"/>
    <s v="Outdoor &amp; Garage Lighting"/>
    <x v="1"/>
    <n v="0"/>
    <n v="41606.858"/>
    <n v="0"/>
    <x v="0"/>
    <x v="0"/>
    <n v="10.1978380583316"/>
    <s v="Qty / 1,000"/>
    <m/>
    <s v="Private-Lighting"/>
    <x v="0"/>
    <n v="2"/>
    <n v="8486"/>
    <s v="Lighting"/>
    <n v="0.97902139861649395"/>
    <n v="0.93591656730105399"/>
    <n v="40734.004311197801"/>
    <n v="0"/>
    <n v="0.71"/>
    <n v="28921.143060950501"/>
    <n v="0"/>
    <n v="4903"/>
    <n v="1"/>
    <n v="1"/>
    <n v="0"/>
    <n v="0"/>
    <n v="14.276973281664301"/>
    <d v="1900-01-09T04:44:53"/>
    <n v="43206"/>
    <n v="0"/>
    <n v="0"/>
    <n v="1"/>
    <n v="294933.13339741388"/>
  </r>
  <r>
    <s v="STND-33054"/>
    <s v="AT&amp;T Services, Inc."/>
    <s v="AT&amp;T Services Inc QB8292 - 2011 W Hastings St - Chicago"/>
    <x v="6"/>
    <s v="Indoor Advanced Lighting"/>
    <x v="6"/>
    <n v="0"/>
    <n v="131216.4"/>
    <n v="0"/>
    <x v="0"/>
    <x v="0"/>
    <n v="15"/>
    <s v="Qty / 1,000"/>
    <m/>
    <s v="Private-Lighting"/>
    <x v="0"/>
    <n v="2"/>
    <n v="0"/>
    <s v="Lighting"/>
    <n v="0.97902139861649395"/>
    <n v="0.93591656730105399"/>
    <n v="128463.663449421"/>
    <n v="0"/>
    <n v="0.71"/>
    <n v="91209.201049089097"/>
    <n v="0"/>
    <n v="2885"/>
    <n v="1.165"/>
    <n v="1.3779999999999999"/>
    <n v="2.5499999999999998E-2"/>
    <n v="0.55000000000000004"/>
    <n v="24.263431542460999"/>
    <d v="1900-01-16T07:56:40"/>
    <n v="43206"/>
    <n v="0"/>
    <n v="2811.8655948156602"/>
    <n v="1"/>
    <n v="1368138.0157363364"/>
  </r>
  <r>
    <s v="STND-33058"/>
    <s v="AT&amp;T Services, Inc."/>
    <s v="AT&amp;T Services Inc Q67210 - 631 E Wildwood Ave - Villa Park"/>
    <x v="6"/>
    <s v="Indoor Advanced Lighting"/>
    <x v="6"/>
    <n v="0"/>
    <n v="24351.8"/>
    <n v="0"/>
    <x v="0"/>
    <x v="0"/>
    <n v="15"/>
    <s v="Qty / 1,000"/>
    <m/>
    <s v="Private-Lighting"/>
    <x v="0"/>
    <n v="3"/>
    <n v="0"/>
    <s v="Lighting"/>
    <n v="0.91633259480590001"/>
    <n v="1.30467645558681"/>
    <n v="22314.348082194301"/>
    <n v="0"/>
    <n v="0.71"/>
    <n v="15843.187138358"/>
    <n v="0"/>
    <n v="2885"/>
    <n v="1.165"/>
    <n v="1.3779999999999999"/>
    <n v="2.5499999999999998E-2"/>
    <n v="0.55000000000000004"/>
    <n v="24.263431542460999"/>
    <d v="1900-01-16T07:56:40"/>
    <n v="43206"/>
    <n v="0"/>
    <n v="488.42564471755799"/>
    <n v="1"/>
    <n v="237647.80707536999"/>
  </r>
  <r>
    <s v="STND-33058"/>
    <s v="AT&amp;T Services, Inc."/>
    <s v="AT&amp;T Services Inc Q67210 - 631 E Wildwood Ave - Villa Park"/>
    <x v="1"/>
    <s v="Outdoor &amp; Garage Lighting"/>
    <x v="1"/>
    <n v="0"/>
    <n v="4667.6559999999999"/>
    <n v="0"/>
    <x v="0"/>
    <x v="0"/>
    <n v="10.1978380583316"/>
    <s v="Qty / 1,000"/>
    <m/>
    <s v="Private-Lighting"/>
    <x v="0"/>
    <n v="3"/>
    <n v="952"/>
    <s v="Lighting"/>
    <n v="0.91633259480590001"/>
    <n v="1.30467645558681"/>
    <n v="4277.1253341413303"/>
    <n v="0"/>
    <n v="0.71"/>
    <n v="3036.75898724034"/>
    <n v="0"/>
    <n v="4903"/>
    <n v="1"/>
    <n v="1"/>
    <n v="0"/>
    <n v="0"/>
    <n v="14.276973281664301"/>
    <d v="1900-01-09T04:44:53"/>
    <n v="43206"/>
    <n v="0"/>
    <n v="0"/>
    <n v="1"/>
    <n v="30968.376374060066"/>
  </r>
  <r>
    <s v="STND-33058"/>
    <s v="AT&amp;T Services, Inc."/>
    <s v="AT&amp;T Services Inc Q67210 - 631 E Wildwood Ave - Villa Park"/>
    <x v="5"/>
    <s v="Indoor Advanced Lighting"/>
    <x v="6"/>
    <n v="0"/>
    <n v="5855.98"/>
    <n v="3.363"/>
    <x v="0"/>
    <x v="0"/>
    <n v="15"/>
    <s v="Qty / 1,000"/>
    <m/>
    <s v="Private-Lighting"/>
    <x v="0"/>
    <n v="3"/>
    <n v="5798"/>
    <s v="Lighting"/>
    <n v="0.91633259480590001"/>
    <n v="1.30467645558681"/>
    <n v="5366.0253485314497"/>
    <n v="4.3876269201384304"/>
    <n v="0.71"/>
    <n v="3809.8779974573299"/>
    <n v="3.1152151132982899"/>
    <n v="2885"/>
    <n v="1.165"/>
    <n v="1.3779999999999999"/>
    <n v="2.5499999999999998E-2"/>
    <n v="0.55000000000000004"/>
    <n v="24.263431542460999"/>
    <d v="1900-01-16T07:56:40"/>
    <n v="43206"/>
    <n v="5.7891897613648604"/>
    <n v="117.453773723221"/>
    <n v="1"/>
    <n v="57148.169961859952"/>
  </r>
  <r>
    <s v="STND-33058"/>
    <s v="AT&amp;T Services, Inc."/>
    <s v="AT&amp;T Services Inc Q67210 - 631 E Wildwood Ave - Villa Park"/>
    <x v="0"/>
    <s v="Indoor Lighting"/>
    <x v="6"/>
    <n v="0"/>
    <n v="3220"/>
    <n v="0.69"/>
    <x v="0"/>
    <x v="0"/>
    <n v="15"/>
    <s v="Qty / 1,000"/>
    <m/>
    <s v="Private-Lighting"/>
    <x v="0"/>
    <n v="3"/>
    <n v="875"/>
    <s v="Lighting"/>
    <n v="0.91633259480590001"/>
    <n v="1.30467645558681"/>
    <n v="2950.5909552749999"/>
    <n v="0.90022675435489596"/>
    <n v="0.71"/>
    <n v="2094.9195782452498"/>
    <n v="0.63916099559197603"/>
    <n v="2885"/>
    <n v="1.165"/>
    <n v="1.3779999999999999"/>
    <n v="2.5499999999999998E-2"/>
    <n v="0.55000000000000004"/>
    <n v="24.263431542460999"/>
    <d v="1900-01-16T07:56:40"/>
    <n v="43206"/>
    <n v="1.18779094122562"/>
    <n v="64.583750523186595"/>
    <n v="1"/>
    <n v="31423.793673678745"/>
  </r>
  <r>
    <s v="STND-33060"/>
    <s v="AT&amp;T Services, Inc."/>
    <s v="AT&amp;T Services Inc Q25280 - 1230 S Mitchell - Schaumburg"/>
    <x v="0"/>
    <s v="Indoor Lighting"/>
    <x v="6"/>
    <n v="0"/>
    <n v="37996"/>
    <n v="8.1440000000000001"/>
    <x v="0"/>
    <x v="0"/>
    <n v="15"/>
    <s v="Qty / 1,000"/>
    <m/>
    <s v="Private-Lighting"/>
    <x v="0"/>
    <n v="2"/>
    <n v="10325"/>
    <s v="Lighting"/>
    <n v="0.97902139861649395"/>
    <n v="0.93591656730105399"/>
    <n v="37198.8970618323"/>
    <n v="7.6221045240997798"/>
    <n v="0.71"/>
    <n v="26411.216913900898"/>
    <n v="5.4116942121108398"/>
    <n v="2885"/>
    <n v="1.165"/>
    <n v="1.3779999999999999"/>
    <n v="2.5499999999999998E-2"/>
    <n v="0.55000000000000004"/>
    <n v="24.263431542460999"/>
    <d v="1900-01-16T07:56:40"/>
    <n v="43206"/>
    <n v="10.056873629898099"/>
    <n v="814.22478547358196"/>
    <n v="1"/>
    <n v="396168.25370851345"/>
  </r>
  <r>
    <s v="STND-33060"/>
    <s v="AT&amp;T Services, Inc."/>
    <s v="AT&amp;T Services Inc Q25280 - 1230 S Mitchell - Schaumburg"/>
    <x v="5"/>
    <s v="Indoor Advanced Lighting"/>
    <x v="6"/>
    <n v="0"/>
    <n v="14440.98"/>
    <n v="8.2929999999999993"/>
    <x v="0"/>
    <x v="0"/>
    <n v="15"/>
    <s v="Qty / 1,000"/>
    <m/>
    <s v="Private-Lighting"/>
    <x v="0"/>
    <n v="2"/>
    <n v="14298"/>
    <s v="Lighting"/>
    <n v="0.97902139861649395"/>
    <n v="0.93591656730105399"/>
    <n v="14138.028436992799"/>
    <n v="7.7615560926276403"/>
    <n v="0.71"/>
    <n v="10038.0001902649"/>
    <n v="5.5107048257656199"/>
    <n v="2885"/>
    <n v="1.165"/>
    <n v="1.3779999999999999"/>
    <n v="2.5499999999999998E-2"/>
    <n v="0.55000000000000004"/>
    <n v="24.263431542460999"/>
    <d v="1900-01-16T07:56:40"/>
    <n v="43206"/>
    <n v="10.240870949502099"/>
    <n v="309.458991539328"/>
    <n v="1"/>
    <n v="150570.00285397351"/>
  </r>
  <r>
    <s v="STND-33060"/>
    <s v="AT&amp;T Services, Inc."/>
    <s v="AT&amp;T Services Inc Q25280 - 1230 S Mitchell - Schaumburg"/>
    <x v="1"/>
    <s v="Outdoor &amp; Garage Lighting"/>
    <x v="1"/>
    <n v="0"/>
    <n v="12404.59"/>
    <n v="0"/>
    <x v="0"/>
    <x v="0"/>
    <n v="10.1978380583316"/>
    <s v="Qty / 1,000"/>
    <m/>
    <s v="Private-Lighting"/>
    <x v="0"/>
    <n v="2"/>
    <n v="2530"/>
    <s v="Lighting"/>
    <n v="0.97902139861649395"/>
    <n v="0.93591656730105399"/>
    <n v="12144.359051064201"/>
    <n v="0"/>
    <n v="0.71"/>
    <n v="8622.4949262555601"/>
    <n v="0"/>
    <n v="4903"/>
    <n v="1"/>
    <n v="1"/>
    <n v="0"/>
    <n v="0"/>
    <n v="14.276973281664301"/>
    <d v="1900-01-09T04:44:53"/>
    <n v="43206"/>
    <n v="0"/>
    <n v="0"/>
    <n v="1"/>
    <n v="87930.806916740068"/>
  </r>
  <r>
    <s v="STND-33060"/>
    <s v="AT&amp;T Services, Inc."/>
    <s v="AT&amp;T Services Inc Q25280 - 1230 S Mitchell - Schaumburg"/>
    <x v="6"/>
    <s v="Indoor Advanced Lighting"/>
    <x v="6"/>
    <n v="0"/>
    <n v="104058.3"/>
    <n v="0"/>
    <x v="0"/>
    <x v="0"/>
    <n v="15"/>
    <s v="Qty / 1,000"/>
    <m/>
    <s v="Private-Lighting"/>
    <x v="0"/>
    <n v="2"/>
    <n v="0"/>
    <s v="Lighting"/>
    <n v="0.97902139861649395"/>
    <n v="0.93591656730105399"/>
    <n v="101875.30240365501"/>
    <n v="0"/>
    <n v="0.71"/>
    <n v="72331.464706594794"/>
    <n v="0"/>
    <n v="2885"/>
    <n v="1.165"/>
    <n v="1.3779999999999999"/>
    <n v="2.5499999999999998E-2"/>
    <n v="0.55000000000000004"/>
    <n v="24.263431542460999"/>
    <d v="1900-01-16T07:56:40"/>
    <n v="43206"/>
    <n v="0"/>
    <n v="2229.88859338472"/>
    <n v="1"/>
    <n v="1084971.9705989219"/>
  </r>
  <r>
    <s v="STND-33062"/>
    <s v="AT&amp;T Services, Inc."/>
    <s v="AT&amp;T Services Inc Q11580 - 3333 W Lake St - Chicago"/>
    <x v="6"/>
    <s v="Indoor Advanced Lighting"/>
    <x v="6"/>
    <n v="0"/>
    <n v="47285.599999999999"/>
    <n v="0"/>
    <x v="0"/>
    <x v="0"/>
    <n v="15"/>
    <s v="Qty / 1,000"/>
    <m/>
    <s v="Private-Lighting"/>
    <x v="0"/>
    <n v="3"/>
    <n v="0"/>
    <s v="Lighting"/>
    <n v="0.91633259480590001"/>
    <n v="1.30467645558681"/>
    <n v="43329.336544953898"/>
    <n v="0"/>
    <n v="0.71"/>
    <n v="30763.828946917201"/>
    <n v="0"/>
    <n v="2885"/>
    <n v="1.165"/>
    <n v="1.3779999999999999"/>
    <n v="2.5499999999999998E-2"/>
    <n v="0.55000000000000004"/>
    <n v="24.263431542460999"/>
    <d v="1900-01-16T07:56:40"/>
    <n v="43206"/>
    <n v="0"/>
    <n v="948.41037072645804"/>
    <n v="1"/>
    <n v="461457.43420375802"/>
  </r>
  <r>
    <s v="STND-33062"/>
    <s v="AT&amp;T Services, Inc."/>
    <s v="AT&amp;T Services Inc Q11580 - 3333 W Lake St - Chicago"/>
    <x v="1"/>
    <s v="Outdoor &amp; Garage Lighting"/>
    <x v="1"/>
    <n v="0"/>
    <n v="9276.4760000000006"/>
    <n v="0"/>
    <x v="0"/>
    <x v="0"/>
    <n v="10.1978380583316"/>
    <s v="Qty / 1,000"/>
    <m/>
    <s v="Private-Lighting"/>
    <x v="0"/>
    <n v="3"/>
    <n v="1892"/>
    <s v="Lighting"/>
    <n v="0.91633259480590001"/>
    <n v="1.30467645558681"/>
    <n v="8500.3373237346605"/>
    <n v="0"/>
    <n v="0.71"/>
    <n v="6035.2394998516002"/>
    <n v="0"/>
    <n v="4903"/>
    <n v="1"/>
    <n v="1"/>
    <n v="0"/>
    <n v="0"/>
    <n v="14.276973281664301"/>
    <d v="1900-01-09T04:44:53"/>
    <n v="43206"/>
    <n v="0"/>
    <n v="0"/>
    <n v="1"/>
    <n v="61546.395062732816"/>
  </r>
  <r>
    <s v="STND-33062"/>
    <s v="AT&amp;T Services, Inc."/>
    <s v="AT&amp;T Services Inc Q11580 - 3333 W Lake St - Chicago"/>
    <x v="5"/>
    <s v="Indoor Advanced Lighting"/>
    <x v="6"/>
    <n v="0"/>
    <n v="14782.36"/>
    <n v="8.4890000000000008"/>
    <x v="0"/>
    <x v="0"/>
    <n v="15"/>
    <s v="Qty / 1,000"/>
    <m/>
    <s v="Private-Lighting"/>
    <x v="0"/>
    <n v="3"/>
    <n v="14636"/>
    <s v="Lighting"/>
    <n v="0.91633259480590001"/>
    <n v="1.30467645558681"/>
    <n v="13545.558296154901"/>
    <n v="11.075398431476399"/>
    <n v="0.71"/>
    <n v="9617.3463902700096"/>
    <n v="7.8635328863482403"/>
    <n v="2885"/>
    <n v="1.165"/>
    <n v="1.3779999999999999"/>
    <n v="2.5499999999999998E-2"/>
    <n v="0.55000000000000004"/>
    <n v="24.263431542460999"/>
    <d v="1900-01-16T07:56:40"/>
    <n v="43206"/>
    <n v="14.613271449368501"/>
    <n v="296.49076098879902"/>
    <n v="1"/>
    <n v="144260.19585405014"/>
  </r>
  <r>
    <s v="STND-33062"/>
    <s v="AT&amp;T Services, Inc."/>
    <s v="AT&amp;T Services Inc Q11580 - 3333 W Lake St - Chicago"/>
    <x v="0"/>
    <s v="Indoor Lighting"/>
    <x v="6"/>
    <n v="0"/>
    <n v="5538.4"/>
    <n v="1.1870000000000001"/>
    <x v="0"/>
    <x v="0"/>
    <n v="15"/>
    <s v="Qty / 1,000"/>
    <m/>
    <s v="Private-Lighting"/>
    <x v="0"/>
    <n v="3"/>
    <n v="1505"/>
    <s v="Lighting"/>
    <n v="0.91633259480590001"/>
    <n v="1.30467645558681"/>
    <n v="5075.0164430729901"/>
    <n v="1.54865095278154"/>
    <n v="0.71"/>
    <n v="3603.26167458183"/>
    <n v="1.0995421764748901"/>
    <n v="2885"/>
    <n v="1.165"/>
    <n v="1.3779999999999999"/>
    <n v="2.5499999999999998E-2"/>
    <n v="0.55000000000000004"/>
    <n v="24.263431542460999"/>
    <d v="1900-01-16T07:56:40"/>
    <n v="43206"/>
    <n v="2.0433447061374101"/>
    <n v="111.08405089988101"/>
    <n v="1"/>
    <n v="54048.925118727449"/>
  </r>
  <r>
    <s v="STND-33066"/>
    <s v="AT&amp;T Services, Inc."/>
    <s v="AT&amp;T Services Inc Q71570 - 111 Devonwood Ave - Romeoville"/>
    <x v="0"/>
    <s v="Indoor Lighting"/>
    <x v="6"/>
    <n v="0"/>
    <n v="15956.48"/>
    <n v="3.42"/>
    <x v="0"/>
    <x v="0"/>
    <n v="15"/>
    <s v="Qty / 1,000"/>
    <m/>
    <s v="Private-Lighting"/>
    <x v="0"/>
    <n v="3"/>
    <n v="4336"/>
    <s v="Lighting"/>
    <n v="0.91633259480590001"/>
    <n v="1.30467645558681"/>
    <n v="14621.4427223684"/>
    <n v="4.46199347810688"/>
    <n v="0.71"/>
    <n v="10381.2243328816"/>
    <n v="3.1680153694558801"/>
    <n v="2885"/>
    <n v="1.165"/>
    <n v="1.3779999999999999"/>
    <n v="2.5499999999999998E-2"/>
    <n v="0.55000000000000004"/>
    <n v="24.263431542460999"/>
    <d v="1900-01-16T07:56:40"/>
    <n v="43206"/>
    <n v="5.8873116217269796"/>
    <n v="320.04016259261402"/>
    <n v="1"/>
    <n v="155718.36499322401"/>
  </r>
  <r>
    <s v="STND-33066"/>
    <s v="AT&amp;T Services, Inc."/>
    <s v="AT&amp;T Services Inc Q71570 - 111 Devonwood Ave - Romeoville"/>
    <x v="5"/>
    <s v="Indoor Advanced Lighting"/>
    <x v="6"/>
    <n v="0"/>
    <n v="7387.14"/>
    <n v="4.242"/>
    <x v="0"/>
    <x v="0"/>
    <n v="15"/>
    <s v="Qty / 1,000"/>
    <m/>
    <s v="Private-Lighting"/>
    <x v="0"/>
    <n v="3"/>
    <n v="7314"/>
    <s v="Lighting"/>
    <n v="0.91633259480590001"/>
    <n v="1.30467645558681"/>
    <n v="6769.0771643944499"/>
    <n v="5.5344375245992303"/>
    <n v="0.71"/>
    <n v="4806.0447867200601"/>
    <n v="3.9294506424654601"/>
    <n v="2885"/>
    <n v="1.165"/>
    <n v="1.3779999999999999"/>
    <n v="2.5499999999999998E-2"/>
    <n v="0.55000000000000004"/>
    <n v="24.263431542460999"/>
    <d v="1900-01-16T07:56:40"/>
    <n v="43206"/>
    <n v="7.3023321343175001"/>
    <n v="148.16434995026501"/>
    <n v="1"/>
    <n v="72090.671800800905"/>
  </r>
  <r>
    <s v="STND-33066"/>
    <s v="AT&amp;T Services, Inc."/>
    <s v="AT&amp;T Services Inc Q71570 - 111 Devonwood Ave - Romeoville"/>
    <x v="1"/>
    <s v="Outdoor &amp; Garage Lighting"/>
    <x v="1"/>
    <n v="0"/>
    <n v="9492.2080000000005"/>
    <n v="0"/>
    <x v="0"/>
    <x v="0"/>
    <n v="10.1978380583316"/>
    <s v="Qty / 1,000"/>
    <m/>
    <s v="Private-Lighting"/>
    <x v="0"/>
    <n v="3"/>
    <n v="1936"/>
    <s v="Lighting"/>
    <n v="0.91633259480590001"/>
    <n v="1.30467645558681"/>
    <n v="8698.0195870773205"/>
    <n v="0"/>
    <n v="0.71"/>
    <n v="6175.5939068248999"/>
    <n v="0"/>
    <n v="4903"/>
    <n v="1"/>
    <n v="1"/>
    <n v="0"/>
    <n v="0"/>
    <n v="14.276973281664301"/>
    <d v="1900-01-09T04:44:53"/>
    <n v="43206"/>
    <n v="0"/>
    <n v="0"/>
    <n v="1"/>
    <n v="62977.706575819699"/>
  </r>
  <r>
    <s v="STND-33066"/>
    <s v="AT&amp;T Services, Inc."/>
    <s v="AT&amp;T Services Inc Q71570 - 111 Devonwood Ave - Romeoville"/>
    <x v="6"/>
    <s v="Indoor Advanced Lighting"/>
    <x v="6"/>
    <n v="0"/>
    <n v="32891.800000000003"/>
    <n v="0"/>
    <x v="0"/>
    <x v="0"/>
    <n v="15"/>
    <s v="Qty / 1,000"/>
    <m/>
    <s v="Private-Lighting"/>
    <x v="0"/>
    <n v="3"/>
    <n v="0"/>
    <s v="Lighting"/>
    <n v="0.91633259480590001"/>
    <n v="1.30467645558681"/>
    <n v="30139.8284418367"/>
    <n v="0"/>
    <n v="0.71"/>
    <n v="21399.2781937041"/>
    <n v="0"/>
    <n v="2885"/>
    <n v="1.165"/>
    <n v="1.3779999999999999"/>
    <n v="2.5499999999999998E-2"/>
    <n v="0.55000000000000004"/>
    <n v="24.263431542460999"/>
    <d v="1900-01-16T07:56:40"/>
    <n v="43206"/>
    <n v="0"/>
    <n v="659.71298306166204"/>
    <n v="1"/>
    <n v="320989.17290556151"/>
  </r>
  <r>
    <s v="STND-33069"/>
    <s v="AT&amp;T Services, Inc."/>
    <s v="AT&amp;T Services Inc QJ7766 - 8685 Springlake Dr Unit B - Mokena"/>
    <x v="6"/>
    <s v="Indoor Advanced Lighting"/>
    <x v="6"/>
    <n v="0"/>
    <n v="26973.8"/>
    <n v="0"/>
    <x v="0"/>
    <x v="0"/>
    <n v="15"/>
    <s v="Qty / 1,000"/>
    <m/>
    <s v="Private-Lighting"/>
    <x v="0"/>
    <n v="3"/>
    <n v="0"/>
    <s v="Lighting"/>
    <n v="0.91633259480590001"/>
    <n v="1.30467645558681"/>
    <n v="24716.972145775399"/>
    <n v="0"/>
    <n v="0.71"/>
    <n v="17549.050223500501"/>
    <n v="0"/>
    <n v="2885"/>
    <n v="1.165"/>
    <n v="1.3779999999999999"/>
    <n v="2.5499999999999998E-2"/>
    <n v="0.55000000000000004"/>
    <n v="24.263431542460999"/>
    <d v="1900-01-16T07:56:40"/>
    <n v="43206"/>
    <n v="0"/>
    <n v="541.01527014358101"/>
    <n v="1"/>
    <n v="263235.75335250748"/>
  </r>
  <r>
    <s v="STND-33069"/>
    <s v="AT&amp;T Services, Inc."/>
    <s v="AT&amp;T Services Inc QJ7766 - 8685 Springlake Dr Unit B - Mokena"/>
    <x v="5"/>
    <s v="Indoor Advanced Lighting"/>
    <x v="6"/>
    <n v="0"/>
    <n v="6922.54"/>
    <n v="3.9750000000000001"/>
    <x v="0"/>
    <x v="0"/>
    <n v="15"/>
    <s v="Qty / 1,000"/>
    <m/>
    <s v="Private-Lighting"/>
    <x v="0"/>
    <n v="3"/>
    <n v="6854"/>
    <s v="Lighting"/>
    <n v="0.91633259480590001"/>
    <n v="1.30467645558681"/>
    <n v="6343.34904084763"/>
    <n v="5.1860889109575599"/>
    <n v="0.71"/>
    <n v="4503.7778190018198"/>
    <n v="3.6821231267798602"/>
    <n v="2885"/>
    <n v="1.165"/>
    <n v="1.3779999999999999"/>
    <n v="2.5499999999999998E-2"/>
    <n v="0.55000000000000004"/>
    <n v="24.263431542460999"/>
    <d v="1900-01-16T07:56:40"/>
    <n v="43206"/>
    <n v="6.8427086831475901"/>
    <n v="138.84583737477701"/>
    <n v="1"/>
    <n v="67556.667285027303"/>
  </r>
  <r>
    <s v="STND-33069"/>
    <s v="AT&amp;T Services, Inc."/>
    <s v="AT&amp;T Services Inc QJ7766 - 8685 Springlake Dr Unit B - Mokena"/>
    <x v="0"/>
    <s v="Indoor Lighting"/>
    <x v="6"/>
    <n v="0"/>
    <n v="19945.599999999999"/>
    <n v="4.2750000000000004"/>
    <x v="0"/>
    <x v="0"/>
    <n v="15"/>
    <s v="Qty / 1,000"/>
    <m/>
    <s v="Private-Lighting"/>
    <x v="0"/>
    <n v="3"/>
    <n v="5420"/>
    <s v="Lighting"/>
    <n v="0.91633259480590001"/>
    <n v="1.30467645558681"/>
    <n v="18276.803402960599"/>
    <n v="5.5774918476336"/>
    <n v="0.71"/>
    <n v="12976.530416101999"/>
    <n v="3.9600192118198501"/>
    <n v="2885"/>
    <n v="1.165"/>
    <n v="1.3779999999999999"/>
    <n v="2.5499999999999998E-2"/>
    <n v="0.55000000000000004"/>
    <n v="24.263431542460999"/>
    <d v="1900-01-16T07:56:40"/>
    <n v="43206"/>
    <n v="7.3591395271587299"/>
    <n v="400.05020324076702"/>
    <n v="1"/>
    <n v="194647.95624152999"/>
  </r>
  <r>
    <s v="STND-33509"/>
    <s v="Cafe Enterprises, Inc."/>
    <s v="Dino's Cafe dba Cafe Enterprises Inc - 171 E Lake St - Bloomingdale"/>
    <x v="1"/>
    <s v="Outdoor &amp; Garage Lighting"/>
    <x v="1"/>
    <n v="0"/>
    <n v="38983.752999999997"/>
    <n v="0"/>
    <x v="0"/>
    <x v="0"/>
    <n v="10.1978380583316"/>
    <s v="Qty / 1,000"/>
    <m/>
    <s v="Private-Lighting"/>
    <x v="0"/>
    <n v="3"/>
    <n v="7951"/>
    <s v="Lighting"/>
    <n v="0.91633259480590001"/>
    <n v="1.30467645558681"/>
    <n v="35722.083541762302"/>
    <n v="0"/>
    <n v="0.71"/>
    <n v="25362.679314651199"/>
    <n v="0"/>
    <n v="4903"/>
    <n v="1"/>
    <n v="1"/>
    <n v="0"/>
    <n v="0"/>
    <n v="14.276973281664301"/>
    <d v="1900-01-09T04:44:53"/>
    <n v="43200"/>
    <n v="0"/>
    <n v="0"/>
    <n v="1"/>
    <n v="258644.49637620963"/>
  </r>
  <r>
    <s v="STND-34044"/>
    <s v="Elmhurst Memorial Hospital"/>
    <s v="Elmhurst Memorial Hospital - 155 E Brush Hill Rd - Elmhurst"/>
    <x v="1"/>
    <s v="Outdoor &amp; Garage Lighting"/>
    <x v="1"/>
    <n v="0"/>
    <n v="332742.09499999997"/>
    <n v="0"/>
    <x v="0"/>
    <x v="0"/>
    <n v="10.1978380583316"/>
    <s v="Qty / 1,000"/>
    <m/>
    <s v="Private-Lighting"/>
    <x v="0"/>
    <n v="1"/>
    <n v="67865"/>
    <s v="Lighting"/>
    <n v="0.99989942556735301"/>
    <n v="1.019640158801"/>
    <n v="332708.62965257699"/>
    <n v="0"/>
    <n v="0.71"/>
    <n v="236223.12705333001"/>
    <n v="0"/>
    <n v="4903"/>
    <n v="1"/>
    <n v="1"/>
    <n v="0"/>
    <n v="0"/>
    <n v="14.276973281664301"/>
    <d v="1900-01-09T04:44:53"/>
    <n v="43180"/>
    <n v="0"/>
    <n v="0"/>
    <n v="1"/>
    <n v="2408965.1953225499"/>
  </r>
  <r>
    <s v="STND-34044"/>
    <s v="Elmhurst Memorial Hospital"/>
    <s v="Elmhurst Memorial Hospital - 155 E Brush Hill Rd - Elmhurst"/>
    <x v="7"/>
    <s v="Indoor Lighting"/>
    <x v="7"/>
    <n v="0"/>
    <n v="384.45"/>
    <n v="0.14199999999999999"/>
    <x v="0"/>
    <x v="0"/>
    <n v="8"/>
    <s v="Qty / 1,000"/>
    <m/>
    <s v="Private-Lighting"/>
    <x v="0"/>
    <n v="1"/>
    <n v="171"/>
    <s v="Lighting"/>
    <n v="0.99989942556735301"/>
    <n v="1.019640158801"/>
    <n v="384.41133415936901"/>
    <n v="0.144788902549743"/>
    <n v="0.71"/>
    <n v="272.93204725315201"/>
    <n v="0.102800120810317"/>
    <n v="7616"/>
    <n v="1.23"/>
    <n v="1.41"/>
    <n v="1.4E-2"/>
    <n v="0.73499999999999999"/>
    <n v="9.1911764705882408"/>
    <d v="1900-01-05T13:33:47"/>
    <n v="43180"/>
    <n v="0.17553361526306899"/>
    <n v="4.3754135595375301"/>
    <n v="1"/>
    <n v="2183.4563780252161"/>
  </r>
  <r>
    <s v="STND-34044"/>
    <s v="Elmhurst Memorial Hospital"/>
    <s v="Elmhurst Memorial Hospital - 155 E Brush Hill Rd - Elmhurst"/>
    <x v="0"/>
    <s v="Indoor Lighting"/>
    <x v="7"/>
    <n v="0"/>
    <n v="2110828.702"/>
    <n v="235.11"/>
    <x v="0"/>
    <x v="0"/>
    <n v="6.5651260504201696"/>
    <s v="Qty / 1,000"/>
    <m/>
    <s v="Private-Lighting"/>
    <x v="0"/>
    <n v="1"/>
    <n v="225331"/>
    <s v="Lighting"/>
    <n v="0.99989942556735301"/>
    <n v="1.019640158801"/>
    <n v="2110616.40660088"/>
    <n v="239.72759773570399"/>
    <n v="0.71"/>
    <n v="1498537.64868663"/>
    <n v="170.20659439235001"/>
    <n v="7616"/>
    <n v="1.23"/>
    <n v="1.41"/>
    <n v="1.4E-2"/>
    <n v="0.73499999999999999"/>
    <n v="9.1911764705882408"/>
    <d v="1900-01-05T13:33:47"/>
    <n v="43180"/>
    <n v="231.31914675129499"/>
    <n v="24023.276172693"/>
    <n v="1"/>
    <n v="9838088.5549279824"/>
  </r>
  <r>
    <s v="STND-34044"/>
    <s v="Elmhurst Memorial Hospital"/>
    <s v="Elmhurst Memorial Hospital - 155 E Brush Hill Rd - Elmhurst"/>
    <x v="8"/>
    <s v="Indoor Advanced Lighting"/>
    <x v="7"/>
    <n v="0"/>
    <n v="8031.1139999999996"/>
    <n v="0"/>
    <x v="0"/>
    <x v="0"/>
    <n v="6.5651260504201696"/>
    <s v="Qty / 1,000"/>
    <m/>
    <s v="Private-Lighting"/>
    <x v="0"/>
    <n v="1"/>
    <n v="1638"/>
    <s v="Lighting"/>
    <n v="0.99989942556735301"/>
    <n v="1.019640158801"/>
    <n v="8030.3062752659198"/>
    <n v="0"/>
    <n v="0.71"/>
    <n v="5701.5174554388004"/>
    <n v="0"/>
    <n v="7616"/>
    <n v="1.23"/>
    <n v="1.41"/>
    <n v="1.4E-2"/>
    <n v="0.73499999999999999"/>
    <n v="9.1911764705882408"/>
    <d v="1900-01-05T13:33:47"/>
    <n v="43180"/>
    <n v="0"/>
    <n v="91.401860043677203"/>
    <n v="1"/>
    <n v="37431.180773626584"/>
  </r>
  <r>
    <s v="STND-34103"/>
    <s v="KBS Real Estate Investment Trust III, Inc."/>
    <s v="KBS Real Estate Investment Trust III Inc - 500 W Madison St Ste 300- Chicago"/>
    <x v="9"/>
    <s v="HVAC"/>
    <x v="6"/>
    <n v="30726.080000000002"/>
    <n v="617265"/>
    <n v="0"/>
    <x v="3"/>
    <x v="0"/>
    <n v="10"/>
    <s v="NA"/>
    <m/>
    <s v="Private-Non-Lighting"/>
    <x v="2"/>
    <n v="1"/>
    <n v="1371700"/>
    <s v="Non-Lighting"/>
    <n v="0.63719436902659499"/>
    <n v="0.48692010922420598"/>
    <n v="393317.78219720098"/>
    <n v="0"/>
    <n v="0.7"/>
    <n v="275322.44753804099"/>
    <n v="0"/>
    <n v="2885"/>
    <n v="1.165"/>
    <n v="1.3779999999999999"/>
    <n v="2.5499999999999998E-2"/>
    <n v="0.55000000000000004"/>
    <n v="24.263431542460999"/>
    <d v="1900-01-16T07:56:40"/>
    <n v="43239"/>
    <n v="0"/>
    <n v="0"/>
    <n v="1"/>
    <n v="2753224.47538041"/>
  </r>
  <r>
    <s v="STND-34113"/>
    <s v="Follett Higher Education Group"/>
    <s v="Follett Higher Education Group - 2805 Duke Pkwy - Aurora"/>
    <x v="10"/>
    <s v="Compressed Air"/>
    <x v="8"/>
    <n v="0"/>
    <n v="10894.5"/>
    <n v="1.748"/>
    <x v="4"/>
    <x v="0"/>
    <n v="10"/>
    <s v="ΔkWpeak / CF"/>
    <n v="0.95"/>
    <s v="Private-Non-Lighting"/>
    <x v="2"/>
    <n v="3"/>
    <n v="1"/>
    <s v="Non-Lighting"/>
    <n v="0.98952339343681495"/>
    <n v="0.43468415683807998"/>
    <n v="10780.362609797399"/>
    <n v="0.75982790615296503"/>
    <n v="0.7"/>
    <n v="7546.2538268581702"/>
    <n v="0.53187953430707502"/>
    <n v="5242"/>
    <n v="1"/>
    <n v="1.22"/>
    <n v="1.0999999999999999E-2"/>
    <n v="0.68"/>
    <n v="13.3536818008394"/>
    <d v="1900-01-08T12:55:13"/>
    <n v="43146"/>
    <n v="0.79981884858206798"/>
    <n v="0"/>
    <n v="1"/>
    <n v="75462.538268581702"/>
  </r>
  <r>
    <s v="STND-34185"/>
    <s v="Edward-Elmhurst Plainfield Outpatient"/>
    <s v="Edward-Elmhurst: Plainfield Outpatient - 24600 W 127th Street - Plainfield"/>
    <x v="8"/>
    <s v="Indoor Advanced Lighting"/>
    <x v="9"/>
    <n v="0"/>
    <n v="34892.521999999997"/>
    <n v="7.7039999999999997"/>
    <x v="0"/>
    <x v="0"/>
    <n v="12.853470437018"/>
    <s v="Qty / 1,000"/>
    <m/>
    <s v="Private-Lighting"/>
    <x v="0"/>
    <n v="2"/>
    <n v="6407"/>
    <s v="Lighting"/>
    <n v="0.97902139861649395"/>
    <n v="0.93591656730105399"/>
    <n v="34160.525689696799"/>
    <n v="7.2103012344873196"/>
    <n v="0.71"/>
    <n v="24253.973239684699"/>
    <n v="5.1193138764859896"/>
    <n v="3890"/>
    <n v="1.4"/>
    <n v="1.85"/>
    <n v="6.0000000000000001E-3"/>
    <n v="0.65"/>
    <n v="17.994858611825201"/>
    <d v="1900-01-11T20:29:00"/>
    <n v="43124"/>
    <n v="5.9960925026921599"/>
    <n v="146.40225295584301"/>
    <n v="1"/>
    <n v="311747.72801651299"/>
  </r>
  <r>
    <s v="STND-34185"/>
    <s v="Edward-Elmhurst Plainfield Outpatient"/>
    <s v="Edward-Elmhurst: Plainfield Outpatient - 24600 W 127th Street - Plainfield"/>
    <x v="0"/>
    <s v="Indoor Lighting"/>
    <x v="9"/>
    <n v="0"/>
    <n v="184592.17"/>
    <n v="40.759"/>
    <x v="0"/>
    <x v="0"/>
    <n v="12.853470437018"/>
    <s v="Qty / 1,000"/>
    <m/>
    <s v="Private-Lighting"/>
    <x v="0"/>
    <n v="2"/>
    <n v="33895"/>
    <s v="Lighting"/>
    <n v="0.97902139861649395"/>
    <n v="0.93591656730105399"/>
    <n v="180719.68444705399"/>
    <n v="38.1470233666236"/>
    <n v="0.71"/>
    <n v="128310.97595740799"/>
    <n v="27.084386590302799"/>
    <n v="3890"/>
    <n v="1.4"/>
    <n v="1.85"/>
    <n v="6.0000000000000001E-3"/>
    <n v="0.65"/>
    <n v="17.994858611825201"/>
    <d v="1900-01-11T20:29:00"/>
    <n v="43124"/>
    <n v="31.723096354780601"/>
    <n v="774.51293334451498"/>
    <n v="1"/>
    <n v="1649241.3362134711"/>
  </r>
  <r>
    <s v="STND-34185"/>
    <s v="Edward-Elmhurst Plainfield Outpatient"/>
    <s v="Edward-Elmhurst: Plainfield Outpatient - 24600 W 127th Street - Plainfield"/>
    <x v="7"/>
    <s v="Indoor Lighting"/>
    <x v="9"/>
    <n v="0"/>
    <n v="805.13699999999994"/>
    <n v="0.56999999999999995"/>
    <x v="0"/>
    <x v="0"/>
    <n v="8"/>
    <s v="Qty / 1,000"/>
    <m/>
    <s v="Private-Lighting"/>
    <x v="0"/>
    <n v="2"/>
    <n v="616"/>
    <s v="Lighting"/>
    <n v="0.97902139861649395"/>
    <n v="0.93591656730105399"/>
    <n v="788.24635181788801"/>
    <n v="0.53347244336160005"/>
    <n v="0.71"/>
    <n v="559.6549097907"/>
    <n v="0.37876543478673602"/>
    <n v="3890"/>
    <n v="1.4"/>
    <n v="1.85"/>
    <n v="6.0000000000000001E-3"/>
    <n v="0.65"/>
    <n v="17.994858611825201"/>
    <d v="1900-01-11T20:29:00"/>
    <n v="43124"/>
    <n v="0.57672696579632499"/>
    <n v="3.3781986506480899"/>
    <n v="1"/>
    <n v="4477.2392783256"/>
  </r>
  <r>
    <s v="STND-34185"/>
    <s v="Edward-Elmhurst Plainfield Outpatient"/>
    <s v="Edward-Elmhurst: Plainfield Outpatient - 24600 W 127th Street - Plainfield"/>
    <x v="1"/>
    <s v="Outdoor &amp; Garage Lighting"/>
    <x v="1"/>
    <n v="0"/>
    <n v="166442.141"/>
    <n v="0"/>
    <x v="0"/>
    <x v="0"/>
    <n v="10.1978380583316"/>
    <s v="Qty / 1,000"/>
    <m/>
    <s v="Private-Lighting"/>
    <x v="0"/>
    <n v="2"/>
    <n v="33947"/>
    <s v="Lighting"/>
    <n v="0.97902139861649395"/>
    <n v="0.93591656730105399"/>
    <n v="162950.417670544"/>
    <n v="0"/>
    <n v="0.71"/>
    <n v="115694.796546086"/>
    <n v="0"/>
    <n v="4903"/>
    <n v="1"/>
    <n v="1"/>
    <n v="0"/>
    <n v="0"/>
    <n v="14.276973281664301"/>
    <d v="1900-01-09T04:44:53"/>
    <n v="43124"/>
    <n v="0"/>
    <n v="0"/>
    <n v="1"/>
    <n v="1179836.7993686071"/>
  </r>
  <r>
    <s v="STND-34219"/>
    <s v="Screws Industries"/>
    <s v="Screws Industries - 301 High Grove Blvd - Glendale Heights"/>
    <x v="0"/>
    <s v="Indoor Lighting"/>
    <x v="10"/>
    <n v="0"/>
    <n v="36151.07"/>
    <n v="8.1288900000000002"/>
    <x v="0"/>
    <x v="0"/>
    <n v="10.827197921178"/>
    <s v="Qty / 1,000"/>
    <m/>
    <s v="Private-Lighting"/>
    <x v="0"/>
    <n v="3"/>
    <n v="6120"/>
    <s v="Lighting"/>
    <n v="0.91633259480590001"/>
    <n v="1.30467645558681"/>
    <n v="33126.403778109699"/>
    <n v="10.605571393055"/>
    <n v="0.71"/>
    <n v="23519.746682457899"/>
    <n v="7.5299556890690704"/>
    <n v="4618"/>
    <n v="1.02"/>
    <n v="1.04"/>
    <n v="1.2E-2"/>
    <n v="0.81"/>
    <n v="15.158077089649201"/>
    <d v="1900-01-09T19:51:10"/>
    <n v="43362"/>
    <n v="12.589709630882"/>
    <n v="389.72239738952601"/>
    <n v="0"/>
    <n v="254652.95238694132"/>
  </r>
  <r>
    <s v="STND-34276"/>
    <s v="Fox Valley Molding Inc"/>
    <s v="Fox Valley Molding Inc - 113 S Center St - Plano"/>
    <x v="11"/>
    <s v="Industrial"/>
    <x v="10"/>
    <n v="0"/>
    <n v="116227.68"/>
    <n v="18.63"/>
    <x v="5"/>
    <x v="0"/>
    <n v="20"/>
    <s v="ΔkWpeak / CF"/>
    <n v="1"/>
    <s v="Private-Non-Lighting"/>
    <x v="2"/>
    <n v="3"/>
    <n v="292"/>
    <s v="Non-Lighting"/>
    <n v="0.98952339343681495"/>
    <n v="0.43468415683807998"/>
    <n v="115010.008324888"/>
    <n v="8.0981658418934401"/>
    <n v="0.7"/>
    <n v="80507.005827421803"/>
    <n v="5.66871608932541"/>
    <n v="4618"/>
    <n v="1.02"/>
    <n v="1.04"/>
    <n v="1.2E-2"/>
    <n v="0.81"/>
    <n v="15.158077089649201"/>
    <d v="1900-01-09T19:51:10"/>
    <n v="43167"/>
    <n v="8.0981658418934401"/>
    <n v="0"/>
    <n v="1"/>
    <n v="1610140.116548436"/>
  </r>
  <r>
    <s v="STND-34295"/>
    <s v="Nippon Cargo Airlines"/>
    <s v="Nippon Cargo Airlines - 663 N Access Rd (ORD) - Chicago"/>
    <x v="8"/>
    <s v="Indoor Advanced Lighting"/>
    <x v="8"/>
    <n v="0"/>
    <n v="85077.66"/>
    <n v="13.464"/>
    <x v="0"/>
    <x v="0"/>
    <n v="9.5383441434566993"/>
    <s v="Qty / 1,000"/>
    <m/>
    <s v="Private-Lighting"/>
    <x v="0"/>
    <n v="2"/>
    <n v="16230"/>
    <s v="Lighting"/>
    <n v="0.97902139861649395"/>
    <n v="0.93591656730105399"/>
    <n v="83292.849684218498"/>
    <n v="12.601180662141401"/>
    <n v="0.71"/>
    <n v="59137.923275795103"/>
    <n v="8.9468382701203808"/>
    <n v="5242"/>
    <n v="1"/>
    <n v="1.22"/>
    <n v="1.0999999999999999E-2"/>
    <n v="0.68"/>
    <n v="13.3536818008394"/>
    <d v="1900-01-08T12:55:13"/>
    <n v="43146"/>
    <n v="15.1894656004597"/>
    <n v="916.22134652640398"/>
    <n v="1"/>
    <n v="564077.86413387186"/>
  </r>
  <r>
    <s v="STND-34295"/>
    <s v="Nippon Cargo Airlines"/>
    <s v="Nippon Cargo Airlines - 663 N Access Rd (ORD) - Chicago"/>
    <x v="0"/>
    <s v="Indoor Lighting"/>
    <x v="8"/>
    <n v="0"/>
    <n v="252559.56"/>
    <n v="39.97"/>
    <x v="0"/>
    <x v="0"/>
    <n v="9.5383441434566993"/>
    <s v="Qty / 1,000"/>
    <m/>
    <s v="Private-Lighting"/>
    <x v="0"/>
    <n v="2"/>
    <n v="48180"/>
    <s v="Lighting"/>
    <n v="0.97902139861649395"/>
    <n v="0.93591656730105399"/>
    <n v="247261.213665166"/>
    <n v="37.4085851950231"/>
    <n v="0.71"/>
    <n v="175555.46170226799"/>
    <n v="26.560095488466398"/>
    <n v="5242"/>
    <n v="1"/>
    <n v="1.22"/>
    <n v="1.0999999999999999E-2"/>
    <n v="0.68"/>
    <n v="13.3536818008394"/>
    <d v="1900-01-08T12:55:13"/>
    <n v="43146"/>
    <n v="45.092315808851403"/>
    <n v="2719.8733503168301"/>
    <n v="1"/>
    <n v="1674508.4099796647"/>
  </r>
  <r>
    <s v="STND-34813"/>
    <s v="RMS Properties Inc"/>
    <s v="RMS Properties Inc - 154 S Bloomingdale Rd - Bloomingdale"/>
    <x v="1"/>
    <s v="Outdoor &amp; Garage Lighting"/>
    <x v="1"/>
    <n v="0"/>
    <n v="29344.455000000002"/>
    <n v="0"/>
    <x v="0"/>
    <x v="0"/>
    <n v="10.1978380583316"/>
    <s v="Qty / 1,000"/>
    <m/>
    <s v="Private-Lighting"/>
    <x v="0"/>
    <n v="3"/>
    <n v="5985"/>
    <s v="Lighting"/>
    <n v="0.91633259480590001"/>
    <n v="1.30467645558681"/>
    <n v="26889.280593315001"/>
    <n v="0"/>
    <n v="0.71"/>
    <n v="19091.389221253601"/>
    <n v="0"/>
    <n v="4903"/>
    <n v="1"/>
    <n v="1"/>
    <n v="0"/>
    <n v="0"/>
    <n v="14.276973281664301"/>
    <d v="1900-01-09T04:44:53"/>
    <n v="43135"/>
    <n v="0"/>
    <n v="0"/>
    <n v="1"/>
    <n v="194690.89558692166"/>
  </r>
  <r>
    <s v="STND-34848"/>
    <s v="Tony's Finer Foods Enterprises, Inc."/>
    <s v="Tony's Finer Foods Inc - 4137 Elston Ave - Chicago"/>
    <x v="3"/>
    <s v="Refrigeration"/>
    <x v="5"/>
    <n v="0"/>
    <n v="32324.758000000002"/>
    <n v="3.8439999999999999"/>
    <x v="2"/>
    <x v="0"/>
    <n v="8.6177180282661094"/>
    <s v="ΔkWpeak / CF"/>
    <n v="0.69"/>
    <s v="Private-Non-Lighting"/>
    <x v="2"/>
    <n v="3"/>
    <n v="95"/>
    <s v="Non-Lighting"/>
    <n v="0.98952339343681495"/>
    <n v="0.43468415683807998"/>
    <n v="31986.104228183802"/>
    <n v="1.67092589888558"/>
    <n v="0.7"/>
    <n v="22390.2729597287"/>
    <n v="1.1696481292199099"/>
    <n v="4661"/>
    <n v="1.07"/>
    <n v="1.24"/>
    <n v="2.9000000000000001E-2"/>
    <n v="0.745"/>
    <n v="15.018236429950701"/>
    <d v="1900-01-09T17:27:20"/>
    <n v="43146"/>
    <n v="2.42163173751534"/>
    <n v="0"/>
    <n v="1"/>
    <n v="192953.05894285321"/>
  </r>
  <r>
    <s v="STND-34848"/>
    <s v="Tony's Finer Foods Enterprises, Inc."/>
    <s v="Tony's Finer Foods Inc - 4137 Elston Ave - Chicago"/>
    <x v="3"/>
    <s v="Refrigeration"/>
    <x v="5"/>
    <n v="0"/>
    <n v="52940.697"/>
    <n v="6.2960000000000003"/>
    <x v="2"/>
    <x v="0"/>
    <n v="8.6177180282661094"/>
    <s v="ΔkWpeak / CF"/>
    <n v="0.69"/>
    <s v="Private-Non-Lighting"/>
    <x v="2"/>
    <n v="3"/>
    <n v="1044"/>
    <s v="Non-Lighting"/>
    <n v="0.98952339343681495"/>
    <n v="0.43468415683807998"/>
    <n v="52386.058146350202"/>
    <n v="2.7367714514525501"/>
    <n v="0.7"/>
    <n v="36670.240702445102"/>
    <n v="1.9157400160167899"/>
    <n v="4661"/>
    <n v="1.07"/>
    <n v="1.24"/>
    <n v="2.9000000000000001E-2"/>
    <n v="0.745"/>
    <n v="15.018236429950701"/>
    <d v="1900-01-09T17:27:20"/>
    <n v="43146"/>
    <n v="3.9663354368877601"/>
    <n v="0"/>
    <n v="1"/>
    <n v="316013.79440231883"/>
  </r>
  <r>
    <s v="STND-34848"/>
    <s v="Tony's Finer Foods Enterprises, Inc."/>
    <s v="Tony's Finer Foods Inc - 4137 Elston Ave - Chicago"/>
    <x v="0"/>
    <s v="Indoor Lighting"/>
    <x v="5"/>
    <n v="0"/>
    <n v="12503.085999999999"/>
    <n v="2.3159999999999998"/>
    <x v="0"/>
    <x v="0"/>
    <n v="10.727311735679001"/>
    <s v="Qty / 1,000"/>
    <m/>
    <s v="Private-Non-Lighting"/>
    <x v="2"/>
    <n v="3"/>
    <n v="2507"/>
    <s v="Lighting"/>
    <n v="0.98952339343681495"/>
    <n v="0.43468415683807998"/>
    <n v="12372.0960871523"/>
    <n v="1.00672850723699"/>
    <n v="0.71"/>
    <n v="8784.1882218781593"/>
    <n v="0.71477724013826605"/>
    <n v="4661"/>
    <n v="1.07"/>
    <n v="1.24"/>
    <n v="2.9000000000000001E-2"/>
    <n v="0.745"/>
    <n v="15.018236429950701"/>
    <d v="1900-01-09T17:27:20"/>
    <n v="43146"/>
    <n v="1.0897688972039301"/>
    <n v="335.31849208169899"/>
    <n v="1"/>
    <n v="94230.725400966825"/>
  </r>
  <r>
    <s v="STND-34853"/>
    <s v="Tony's Finer Foods Enterprises, Inc."/>
    <s v="Tony's Finer Foods Inc - 5233 Lincoln Ave - Chicago"/>
    <x v="0"/>
    <s v="Indoor Lighting"/>
    <x v="5"/>
    <n v="0"/>
    <n v="3890.0709999999999"/>
    <n v="0.72099999999999997"/>
    <x v="0"/>
    <x v="0"/>
    <n v="10.727311735679001"/>
    <s v="Qty / 1,000"/>
    <m/>
    <s v="Private-Non-Lighting"/>
    <x v="2"/>
    <n v="3"/>
    <n v="780"/>
    <s v="Lighting"/>
    <n v="0.98952339343681495"/>
    <n v="0.43468415683807998"/>
    <n v="3849.3162566301398"/>
    <n v="0.31340727708025601"/>
    <n v="0.71"/>
    <n v="2733.0145422074002"/>
    <n v="0.22251916672698199"/>
    <n v="4661"/>
    <n v="1.07"/>
    <n v="1.24"/>
    <n v="2.9000000000000001E-2"/>
    <n v="0.745"/>
    <n v="15.018236429950701"/>
    <d v="1900-01-09T17:27:20"/>
    <n v="43146"/>
    <n v="0.33925879744561199"/>
    <n v="104.327263030163"/>
    <n v="1"/>
    <n v="29317.898972402814"/>
  </r>
  <r>
    <s v="STND-34853"/>
    <s v="Tony's Finer Foods Enterprises, Inc."/>
    <s v="Tony's Finer Foods Inc - 5233 Lincoln Ave - Chicago"/>
    <x v="3"/>
    <s v="Refrigeration"/>
    <x v="5"/>
    <n v="0"/>
    <n v="40491.012999999999"/>
    <n v="4.8150000000000004"/>
    <x v="2"/>
    <x v="0"/>
    <n v="8.6177180282661094"/>
    <s v="ΔkWpeak / CF"/>
    <n v="0.69"/>
    <s v="Private-Non-Lighting"/>
    <x v="2"/>
    <n v="3"/>
    <n v="119"/>
    <s v="Non-Lighting"/>
    <n v="0.98952339343681495"/>
    <n v="0.43468415683807998"/>
    <n v="40066.8045874542"/>
    <n v="2.0930042151753598"/>
    <n v="0.7"/>
    <n v="28046.763211217902"/>
    <n v="1.46510295062275"/>
    <n v="4661"/>
    <n v="1.07"/>
    <n v="1.24"/>
    <n v="2.9000000000000001E-2"/>
    <n v="0.745"/>
    <n v="15.018236429950701"/>
    <d v="1900-01-09T17:27:20"/>
    <n v="43146"/>
    <n v="3.0333394422831299"/>
    <n v="0"/>
    <n v="1"/>
    <n v="241699.09695982319"/>
  </r>
  <r>
    <s v="STND-34853"/>
    <s v="Tony's Finer Foods Enterprises, Inc."/>
    <s v="Tony's Finer Foods Inc - 5233 Lincoln Ave - Chicago"/>
    <x v="3"/>
    <s v="Refrigeration"/>
    <x v="5"/>
    <n v="0"/>
    <n v="52636.44"/>
    <n v="6.26"/>
    <x v="2"/>
    <x v="0"/>
    <n v="8.6177180282661094"/>
    <s v="ΔkWpeak / CF"/>
    <n v="0.69"/>
    <s v="Private-Non-Lighting"/>
    <x v="2"/>
    <n v="3"/>
    <n v="1038"/>
    <s v="Non-Lighting"/>
    <n v="0.98952339343681495"/>
    <n v="0.43468415683807998"/>
    <n v="52084.9887272333"/>
    <n v="2.7211228218063801"/>
    <n v="0.7"/>
    <n v="36459.4921090633"/>
    <n v="1.90478597526447"/>
    <n v="4661"/>
    <n v="1.07"/>
    <n v="1.24"/>
    <n v="2.9000000000000001E-2"/>
    <n v="0.745"/>
    <n v="15.018236429950701"/>
    <d v="1900-01-09T17:27:20"/>
    <n v="43146"/>
    <n v="3.9436562634875099"/>
    <n v="0"/>
    <n v="1"/>
    <n v="314197.62244970078"/>
  </r>
  <r>
    <s v="STND-34878"/>
    <s v="John Hancock Life Insurance Company (USA)"/>
    <s v="One South Wacker - 1 S Wacker Dr - Chicago"/>
    <x v="2"/>
    <s v="Energy Management System"/>
    <x v="6"/>
    <n v="0"/>
    <n v="2878756.5"/>
    <n v="0"/>
    <x v="1"/>
    <x v="0"/>
    <n v="15"/>
    <s v="NA"/>
    <m/>
    <s v="EMS"/>
    <x v="1"/>
    <n v="1"/>
    <n v="1"/>
    <s v="EMS"/>
    <n v="0.28326105128905499"/>
    <n v="0.67864895493979305"/>
    <n v="815439.59259519901"/>
    <n v="0"/>
    <n v="0.7"/>
    <n v="570807.71481664001"/>
    <n v="0"/>
    <n v="2885"/>
    <n v="1.165"/>
    <n v="1.3779999999999999"/>
    <n v="2.5499999999999998E-2"/>
    <n v="0.55000000000000004"/>
    <n v="24.263431542460999"/>
    <d v="1900-01-16T07:56:40"/>
    <n v="43442"/>
    <n v="0"/>
    <n v="0"/>
    <n v="0"/>
    <n v="8562115.722249601"/>
  </r>
  <r>
    <s v="STND-34907"/>
    <s v="Metro South Medical Center"/>
    <s v="Metro South Medical Center - 12935 S Gregory Street - Blue Island"/>
    <x v="6"/>
    <s v="Indoor Advanced Lighting"/>
    <x v="7"/>
    <n v="0"/>
    <n v="567390.27"/>
    <n v="0"/>
    <x v="0"/>
    <x v="0"/>
    <n v="15"/>
    <s v="Qty / 1,000"/>
    <m/>
    <s v="Private-Lighting"/>
    <x v="0"/>
    <n v="1"/>
    <n v="0"/>
    <s v="Lighting"/>
    <n v="0.99989942556735301"/>
    <n v="1.019640158801"/>
    <n v="567333.20504550496"/>
    <n v="0"/>
    <n v="0.71"/>
    <n v="402806.57558230899"/>
    <n v="0"/>
    <n v="7616"/>
    <n v="1.23"/>
    <n v="1.41"/>
    <n v="1.4E-2"/>
    <n v="0.73499999999999999"/>
    <n v="9.1911764705882408"/>
    <d v="1900-01-05T13:33:47"/>
    <n v="43188"/>
    <n v="0"/>
    <n v="6457.45111433908"/>
    <n v="1"/>
    <n v="6042098.6337346351"/>
  </r>
  <r>
    <s v="STND-34907"/>
    <s v="Metro South Medical Center"/>
    <s v="Metro South Medical Center - 12935 S Gregory Street - Blue Island"/>
    <x v="1"/>
    <s v="Outdoor &amp; Garage Lighting"/>
    <x v="1"/>
    <n v="0"/>
    <n v="301505.08199999999"/>
    <n v="0"/>
    <x v="0"/>
    <x v="0"/>
    <n v="10.1978380583316"/>
    <s v="Qty / 1,000"/>
    <m/>
    <s v="Private-Lighting"/>
    <x v="0"/>
    <n v="1"/>
    <n v="61494"/>
    <s v="Lighting"/>
    <n v="0.99989942556735301"/>
    <n v="1.019640158801"/>
    <n v="301474.75829743798"/>
    <n v="0"/>
    <n v="0.71"/>
    <n v="214047.07839118101"/>
    <n v="0"/>
    <n v="4903"/>
    <n v="1"/>
    <n v="1"/>
    <n v="0"/>
    <n v="0"/>
    <n v="14.276973281664301"/>
    <d v="1900-01-09T04:44:53"/>
    <n v="43188"/>
    <n v="0"/>
    <n v="0"/>
    <n v="1"/>
    <n v="2182817.442292273"/>
  </r>
  <r>
    <s v="STND-34907"/>
    <s v="Metro South Medical Center"/>
    <s v="Metro South Medical Center - 12935 S Gregory Street - Blue Island"/>
    <x v="0"/>
    <s v="Indoor Lighting"/>
    <x v="7"/>
    <n v="0"/>
    <n v="292177.28000000003"/>
    <n v="62.628"/>
    <x v="0"/>
    <x v="0"/>
    <n v="6.5651260504201696"/>
    <s v="Qty / 1,000"/>
    <m/>
    <s v="Private-Lighting"/>
    <x v="0"/>
    <n v="1"/>
    <n v="79396"/>
    <s v="Lighting"/>
    <n v="0.99989942556735301"/>
    <n v="1.019640158801"/>
    <n v="292147.89443583199"/>
    <n v="63.858023865389299"/>
    <n v="0.71"/>
    <n v="207425.00504943999"/>
    <n v="45.339196944426398"/>
    <n v="7616"/>
    <n v="1.23"/>
    <n v="1.41"/>
    <n v="1.4E-2"/>
    <n v="0.73499999999999999"/>
    <n v="9.1911764705882408"/>
    <d v="1900-01-05T13:33:47"/>
    <n v="43188"/>
    <n v="61.618202214878501"/>
    <n v="3325.2605870745101"/>
    <n v="1"/>
    <n v="1361771.3041586138"/>
  </r>
  <r>
    <s v="STND-34907"/>
    <s v="Metro South Medical Center"/>
    <s v="Metro South Medical Center - 12935 S Gregory Street - Blue Island"/>
    <x v="5"/>
    <s v="Indoor Advanced Lighting"/>
    <x v="7"/>
    <n v="0"/>
    <n v="35528.769999999997"/>
    <n v="20.402999999999999"/>
    <x v="0"/>
    <x v="0"/>
    <n v="15"/>
    <s v="Qty / 1,000"/>
    <m/>
    <s v="Private-Lighting"/>
    <x v="0"/>
    <n v="1"/>
    <n v="35177"/>
    <s v="Lighting"/>
    <n v="0.99989942556735301"/>
    <n v="1.019640158801"/>
    <n v="35525.196714114601"/>
    <n v="20.803718160016899"/>
    <n v="0.71"/>
    <n v="25222.889667021402"/>
    <n v="14.770639893612"/>
    <n v="7616"/>
    <n v="1.23"/>
    <n v="1.41"/>
    <n v="1.4E-2"/>
    <n v="0.73499999999999999"/>
    <n v="9.1911764705882408"/>
    <d v="1900-01-05T13:33:47"/>
    <n v="43188"/>
    <n v="20.074027268796101"/>
    <n v="404.35183251837702"/>
    <n v="1"/>
    <n v="378343.34500532103"/>
  </r>
  <r>
    <s v="STND-34947"/>
    <s v="601 W Companies Chicago LLC"/>
    <s v="601 W Companies Chicago LLC - 404 W Harrison - Chicago"/>
    <x v="12"/>
    <s v="Variable Speed Drives"/>
    <x v="6"/>
    <n v="0"/>
    <n v="3830.1080000000002"/>
    <n v="0.83599999999999997"/>
    <x v="6"/>
    <x v="0"/>
    <n v="15"/>
    <s v="ΔkWpeak"/>
    <m/>
    <s v="Private-Non-Lighting"/>
    <x v="2"/>
    <n v="1"/>
    <n v="2"/>
    <s v="Non-Lighting"/>
    <n v="0.63719436902659499"/>
    <n v="0.48692010922420598"/>
    <n v="2440.5232503637098"/>
    <n v="0.40706521131143603"/>
    <n v="0.7"/>
    <n v="1708.3662752545999"/>
    <n v="0.28494564791800497"/>
    <n v="2885"/>
    <n v="1.165"/>
    <n v="1.3779999999999999"/>
    <n v="2.5499999999999998E-2"/>
    <n v="0.55000000000000004"/>
    <n v="24.263431542460999"/>
    <d v="1900-01-16T07:56:40"/>
    <n v="43295"/>
    <n v="0.40706521131143603"/>
    <n v="0"/>
    <n v="0"/>
    <n v="25625.494128818998"/>
  </r>
  <r>
    <s v="STND-34947"/>
    <s v="601 W Companies Chicago LLC"/>
    <s v="601 W Companies Chicago LLC - 404 W Harrison - Chicago"/>
    <x v="12"/>
    <s v="Variable Speed Drives"/>
    <x v="6"/>
    <n v="0"/>
    <n v="114903.226"/>
    <n v="25.077000000000002"/>
    <x v="6"/>
    <x v="0"/>
    <n v="15"/>
    <s v="ΔkWpeak"/>
    <m/>
    <s v="Private-Non-Lighting"/>
    <x v="2"/>
    <n v="1"/>
    <n v="2"/>
    <s v="Non-Lighting"/>
    <n v="0.63719436902659499"/>
    <n v="0.48692010922420598"/>
    <n v="73215.688590190199"/>
    <n v="12.210495579015401"/>
    <n v="0.7"/>
    <n v="51250.9820131331"/>
    <n v="8.5473469053107909"/>
    <n v="2885"/>
    <n v="1.165"/>
    <n v="1.3779999999999999"/>
    <n v="2.5499999999999998E-2"/>
    <n v="0.55000000000000004"/>
    <n v="24.263431542460999"/>
    <d v="1900-01-16T07:56:40"/>
    <n v="43295"/>
    <n v="12.210495579015401"/>
    <n v="0"/>
    <n v="0"/>
    <n v="768764.73019699648"/>
  </r>
  <r>
    <s v="STND-34947"/>
    <s v="601 W Companies Chicago LLC"/>
    <s v="601 W Companies Chicago LLC - 404 W Harrison - Chicago"/>
    <x v="12"/>
    <s v="Variable Speed Drives"/>
    <x v="6"/>
    <n v="0"/>
    <n v="35907.258000000002"/>
    <n v="7.8369999999999997"/>
    <x v="6"/>
    <x v="0"/>
    <n v="15"/>
    <s v="ΔkWpeak"/>
    <m/>
    <s v="Private-Non-Lighting"/>
    <x v="2"/>
    <n v="1"/>
    <n v="5"/>
    <s v="Non-Lighting"/>
    <n v="0.63719436902659499"/>
    <n v="0.48692010922420598"/>
    <n v="22879.9026047851"/>
    <n v="3.8159928959900999"/>
    <n v="0.7"/>
    <n v="16015.9318233496"/>
    <n v="2.67119502719307"/>
    <n v="2885"/>
    <n v="1.165"/>
    <n v="1.3779999999999999"/>
    <n v="2.5499999999999998E-2"/>
    <n v="0.55000000000000004"/>
    <n v="24.263431542460999"/>
    <d v="1900-01-16T07:56:40"/>
    <n v="43295"/>
    <n v="3.8159928959900999"/>
    <n v="0"/>
    <n v="0"/>
    <n v="240238.97735024401"/>
  </r>
  <r>
    <s v="STND-34947"/>
    <s v="601 W Companies Chicago LLC"/>
    <s v="601 W Companies Chicago LLC - 404 W Harrison - Chicago"/>
    <x v="12"/>
    <s v="Variable Speed Drives"/>
    <x v="6"/>
    <n v="0"/>
    <n v="195253.71"/>
    <n v="0"/>
    <x v="6"/>
    <x v="0"/>
    <n v="15"/>
    <s v="ΔkWpeak"/>
    <m/>
    <s v="Private-Non-Lighting"/>
    <x v="2"/>
    <n v="1"/>
    <n v="2"/>
    <s v="Non-Lighting"/>
    <n v="0.63719436902659499"/>
    <n v="0.48692010922420598"/>
    <n v="124414.564543552"/>
    <n v="0"/>
    <n v="0.7"/>
    <n v="87090.195180486204"/>
    <n v="0"/>
    <n v="2885"/>
    <n v="1.165"/>
    <n v="1.3779999999999999"/>
    <n v="2.5499999999999998E-2"/>
    <n v="0.55000000000000004"/>
    <n v="24.263431542460999"/>
    <d v="1900-01-16T07:56:40"/>
    <n v="43295"/>
    <n v="0"/>
    <n v="0"/>
    <n v="0"/>
    <n v="1306352.9277072931"/>
  </r>
  <r>
    <s v="STND-34947"/>
    <s v="601 W Companies Chicago LLC"/>
    <s v="601 W Companies Chicago LLC - 404 W Harrison - Chicago"/>
    <x v="12"/>
    <s v="Variable Speed Drives"/>
    <x v="6"/>
    <n v="0"/>
    <n v="1191148.0689999999"/>
    <n v="67.989999999999995"/>
    <x v="6"/>
    <x v="0"/>
    <n v="15"/>
    <s v="ΔkWpeak"/>
    <m/>
    <s v="Private-Non-Lighting"/>
    <x v="2"/>
    <n v="1"/>
    <n v="66"/>
    <s v="Non-Lighting"/>
    <n v="0.63719436902659499"/>
    <n v="0.48692010922420598"/>
    <n v="758992.84224370203"/>
    <n v="33.105698226153798"/>
    <n v="0.7"/>
    <n v="531294.98957059102"/>
    <n v="23.173988758307601"/>
    <n v="2885"/>
    <n v="1.165"/>
    <n v="1.3779999999999999"/>
    <n v="2.5499999999999998E-2"/>
    <n v="0.55000000000000004"/>
    <n v="24.263431542460999"/>
    <d v="1900-01-16T07:56:40"/>
    <n v="43295"/>
    <n v="33.105698226153798"/>
    <n v="0"/>
    <n v="0"/>
    <n v="7969424.8435588656"/>
  </r>
  <r>
    <s v="STND-34947"/>
    <s v="601 W Companies Chicago LLC"/>
    <s v="601 W Companies Chicago LLC - 404 W Harrison - Chicago"/>
    <x v="12"/>
    <s v="Variable Speed Drives"/>
    <x v="6"/>
    <n v="0"/>
    <n v="622270.12699999998"/>
    <n v="35.518999999999998"/>
    <x v="6"/>
    <x v="0"/>
    <n v="15"/>
    <s v="ΔkWpeak"/>
    <m/>
    <s v="Private-Non-Lighting"/>
    <x v="2"/>
    <n v="1"/>
    <n v="32"/>
    <s v="Non-Lighting"/>
    <n v="0.63719436902659499"/>
    <n v="0.48692010922420598"/>
    <n v="396507.02093786403"/>
    <n v="17.294915359534599"/>
    <n v="0.7"/>
    <n v="277554.91465650499"/>
    <n v="12.106440751674199"/>
    <n v="2885"/>
    <n v="1.165"/>
    <n v="1.3779999999999999"/>
    <n v="2.5499999999999998E-2"/>
    <n v="0.55000000000000004"/>
    <n v="24.263431542460999"/>
    <d v="1900-01-16T07:56:40"/>
    <n v="43295"/>
    <n v="17.294915359534599"/>
    <n v="0"/>
    <n v="0"/>
    <n v="4163323.7198475748"/>
  </r>
  <r>
    <s v="STND-34947"/>
    <s v="601 W Companies Chicago LLC"/>
    <s v="601 W Companies Chicago LLC - 404 W Harrison - Chicago"/>
    <x v="12"/>
    <s v="Variable Speed Drives"/>
    <x v="6"/>
    <n v="0"/>
    <n v="131227.73800000001"/>
    <n v="7.49"/>
    <x v="6"/>
    <x v="0"/>
    <n v="15"/>
    <s v="ΔkWpeak"/>
    <m/>
    <s v="Private-Non-Lighting"/>
    <x v="2"/>
    <n v="1"/>
    <n v="7"/>
    <s v="Non-Lighting"/>
    <n v="0.63719436902659499"/>
    <n v="0.48692010922420598"/>
    <n v="83617.575713697297"/>
    <n v="3.6470316180892999"/>
    <n v="0.7"/>
    <n v="58532.302999588101"/>
    <n v="2.55292213266251"/>
    <n v="2885"/>
    <n v="1.165"/>
    <n v="1.3779999999999999"/>
    <n v="2.5499999999999998E-2"/>
    <n v="0.55000000000000004"/>
    <n v="24.263431542460999"/>
    <d v="1900-01-16T07:56:40"/>
    <n v="43295"/>
    <n v="3.6470316180892999"/>
    <n v="0"/>
    <n v="0"/>
    <n v="877984.54499382153"/>
  </r>
  <r>
    <s v="STND-34947"/>
    <s v="601 W Companies Chicago LLC"/>
    <s v="601 W Companies Chicago LLC - 404 W Harrison - Chicago"/>
    <x v="12"/>
    <s v="Variable Speed Drives"/>
    <x v="6"/>
    <n v="0"/>
    <n v="229001.20699999999"/>
    <n v="13.071"/>
    <x v="6"/>
    <x v="0"/>
    <n v="15"/>
    <s v="ΔkWpeak"/>
    <m/>
    <s v="Private-Non-Lighting"/>
    <x v="2"/>
    <n v="1"/>
    <n v="11"/>
    <s v="Non-Lighting"/>
    <n v="0.63719436902659499"/>
    <n v="0.48692010922420598"/>
    <n v="145918.27960069399"/>
    <n v="6.3645327476695996"/>
    <n v="0.7"/>
    <n v="102142.795720486"/>
    <n v="4.4551729233687203"/>
    <n v="2885"/>
    <n v="1.165"/>
    <n v="1.3779999999999999"/>
    <n v="2.5499999999999998E-2"/>
    <n v="0.55000000000000004"/>
    <n v="24.263431542460999"/>
    <d v="1900-01-16T07:56:40"/>
    <n v="43295"/>
    <n v="6.3645327476695996"/>
    <n v="0"/>
    <n v="0"/>
    <n v="1532141.93580729"/>
  </r>
  <r>
    <s v="STND-34947"/>
    <s v="601 W Companies Chicago LLC"/>
    <s v="601 W Companies Chicago LLC - 404 W Harrison - Chicago"/>
    <x v="12"/>
    <s v="Variable Speed Drives"/>
    <x v="6"/>
    <n v="0"/>
    <n v="162506.962"/>
    <n v="9.2759999999999998"/>
    <x v="6"/>
    <x v="0"/>
    <n v="15"/>
    <s v="ΔkWpeak"/>
    <m/>
    <s v="Private-Non-Lighting"/>
    <x v="2"/>
    <n v="1"/>
    <n v="12"/>
    <s v="Non-Lighting"/>
    <n v="0.63719436902659499"/>
    <n v="0.48692010922420598"/>
    <n v="103548.52111401899"/>
    <n v="4.5166709331637396"/>
    <n v="0.7"/>
    <n v="72483.964779813105"/>
    <n v="3.1616696532146098"/>
    <n v="2885"/>
    <n v="1.165"/>
    <n v="1.3779999999999999"/>
    <n v="2.5499999999999998E-2"/>
    <n v="0.55000000000000004"/>
    <n v="24.263431542460999"/>
    <d v="1900-01-16T07:56:40"/>
    <n v="43295"/>
    <n v="4.5166709331637396"/>
    <n v="0"/>
    <n v="0"/>
    <n v="1087259.4716971966"/>
  </r>
  <r>
    <s v="STND-34947"/>
    <s v="601 W Companies Chicago LLC"/>
    <s v="601 W Companies Chicago LLC - 404 W Harrison - Chicago"/>
    <x v="12"/>
    <s v="Variable Speed Drives"/>
    <x v="6"/>
    <n v="0"/>
    <n v="179441.24400000001"/>
    <n v="10.242000000000001"/>
    <x v="6"/>
    <x v="0"/>
    <n v="15"/>
    <s v="ΔkWpeak"/>
    <m/>
    <s v="Private-Non-Lighting"/>
    <x v="2"/>
    <n v="1"/>
    <n v="14"/>
    <s v="Non-Lighting"/>
    <n v="0.63719436902659499"/>
    <n v="0.48692010922420598"/>
    <n v="114338.950247927"/>
    <n v="4.9870357586743204"/>
    <n v="0.7"/>
    <n v="80037.265173549094"/>
    <n v="3.4909250310720199"/>
    <n v="2885"/>
    <n v="1.165"/>
    <n v="1.3779999999999999"/>
    <n v="2.5499999999999998E-2"/>
    <n v="0.55000000000000004"/>
    <n v="24.263431542460999"/>
    <d v="1900-01-16T07:56:40"/>
    <n v="43295"/>
    <n v="4.9870357586743204"/>
    <n v="0"/>
    <n v="0"/>
    <n v="1200558.9776032364"/>
  </r>
  <r>
    <s v="STND-34970"/>
    <s v="Speedway LLC"/>
    <s v="Speedway LLC - 38980 N Green Bay Rd  - Beach Park"/>
    <x v="13"/>
    <s v="Commercial Kitchen Equipment"/>
    <x v="5"/>
    <n v="0"/>
    <n v="2036.73"/>
    <n v="0.218"/>
    <x v="7"/>
    <x v="0"/>
    <n v="12"/>
    <s v="ΔkWpeak / CF"/>
    <n v="0.93700000000000006"/>
    <s v="Private-Non-Lighting"/>
    <x v="2"/>
    <n v="3"/>
    <n v="1"/>
    <s v="Non-Lighting"/>
    <n v="0.98952339343681495"/>
    <n v="0.43468415683807998"/>
    <n v="2015.3919811145599"/>
    <n v="9.4761146190701501E-2"/>
    <n v="0.7"/>
    <n v="1410.7743867801901"/>
    <n v="6.6332802333491106E-2"/>
    <n v="4661"/>
    <n v="1.07"/>
    <n v="1.24"/>
    <n v="2.9000000000000001E-2"/>
    <n v="0.745"/>
    <n v="15.018236429950701"/>
    <d v="1900-01-09T17:27:20"/>
    <n v="43315"/>
    <n v="0.10113249326649"/>
    <n v="0"/>
    <n v="0"/>
    <n v="16929.292641362281"/>
  </r>
  <r>
    <s v="STND-34970"/>
    <s v="Speedway LLC"/>
    <s v="Speedway LLC - 38980 N Green Bay Rd  - Beach Park"/>
    <x v="14"/>
    <s v="Refrigeration"/>
    <x v="5"/>
    <n v="0"/>
    <n v="6823.63"/>
    <n v="0.71599999999999997"/>
    <x v="2"/>
    <x v="0"/>
    <n v="15"/>
    <s v="ΔkWpeak / CF"/>
    <n v="1"/>
    <s v="Private-Non-Lighting"/>
    <x v="2"/>
    <n v="3"/>
    <n v="17"/>
    <s v="Non-Lighting"/>
    <n v="0.98952339343681495"/>
    <n v="0.43468415683807998"/>
    <n v="6752.1415131572503"/>
    <n v="0.31123385629606598"/>
    <n v="0.7"/>
    <n v="4726.4990592100803"/>
    <n v="0.21786369940724601"/>
    <n v="4661"/>
    <n v="1.07"/>
    <n v="1.24"/>
    <n v="2.9000000000000001E-2"/>
    <n v="0.745"/>
    <n v="15.018236429950701"/>
    <d v="1900-01-09T17:27:20"/>
    <n v="43315"/>
    <n v="0.31123385629606598"/>
    <n v="0"/>
    <n v="0"/>
    <n v="70897.485888151205"/>
  </r>
  <r>
    <s v="STND-34970"/>
    <s v="Speedway LLC"/>
    <s v="Speedway LLC - 38980 N Green Bay Rd  - Beach Park"/>
    <x v="15"/>
    <s v="Refrigeration"/>
    <x v="5"/>
    <n v="0"/>
    <n v="47389.03"/>
    <n v="5.4059999999999997"/>
    <x v="2"/>
    <x v="0"/>
    <n v="15"/>
    <s v="ΔkWpeak"/>
    <m/>
    <s v="Private-Non-Lighting"/>
    <x v="2"/>
    <n v="3"/>
    <n v="17"/>
    <s v="Non-Lighting"/>
    <n v="0.98952339343681495"/>
    <n v="0.43468415683807998"/>
    <n v="46892.553777278998"/>
    <n v="2.3499025518666601"/>
    <n v="0.7"/>
    <n v="32824.787644095297"/>
    <n v="1.6449317863066599"/>
    <n v="4661"/>
    <n v="1.07"/>
    <n v="1.24"/>
    <n v="2.9000000000000001E-2"/>
    <n v="0.745"/>
    <n v="15.018236429950701"/>
    <d v="1900-01-09T17:27:20"/>
    <n v="43315"/>
    <n v="2.3499025518666601"/>
    <n v="0"/>
    <n v="0"/>
    <n v="492371.81466142944"/>
  </r>
  <r>
    <s v="STND-34976"/>
    <s v="Alpha Kappa Alpha Sorority"/>
    <s v="AKA Sorority Corporate Office(Comprehensive Savings) - 5656 S Stony Island Ave - Chicago"/>
    <x v="12"/>
    <s v="Variable Speed Drives"/>
    <x v="6"/>
    <n v="0"/>
    <n v="26617.687999999998"/>
    <n v="1.357"/>
    <x v="6"/>
    <x v="0"/>
    <n v="15"/>
    <s v="ΔkWpeak"/>
    <m/>
    <s v="EMS"/>
    <x v="1"/>
    <n v="2"/>
    <n v="2"/>
    <s v="Non-Lighting"/>
    <n v="0.79332965142744905"/>
    <n v="0.53298697738882195"/>
    <n v="21116.6011428446"/>
    <n v="0.72326332831663198"/>
    <n v="0.7"/>
    <n v="14781.6207999912"/>
    <n v="0.50628432982164195"/>
    <n v="2885"/>
    <n v="1.165"/>
    <n v="1.3779999999999999"/>
    <n v="2.5499999999999998E-2"/>
    <n v="0.55000000000000004"/>
    <n v="24.263431542460999"/>
    <d v="1900-01-16T07:56:40"/>
    <n v="43167"/>
    <n v="0.72326332831663198"/>
    <n v="0"/>
    <n v="1"/>
    <n v="221724.31199986802"/>
  </r>
  <r>
    <s v="STND-34976"/>
    <s v="Alpha Kappa Alpha Sorority"/>
    <s v="AKA Sorority Corporate Office(Comprehensive Savings) - 5656 S Stony Island Ave - Chicago"/>
    <x v="12"/>
    <s v="Variable Speed Drives"/>
    <x v="6"/>
    <n v="0"/>
    <n v="3905.0740000000001"/>
    <n v="0"/>
    <x v="6"/>
    <x v="0"/>
    <n v="15"/>
    <s v="ΔkWpeak"/>
    <m/>
    <s v="EMS"/>
    <x v="1"/>
    <n v="2"/>
    <n v="2"/>
    <s v="Non-Lighting"/>
    <n v="0.79332965142744905"/>
    <n v="0.53298697738882195"/>
    <n v="3098.0109952183898"/>
    <n v="0"/>
    <n v="0.7"/>
    <n v="2168.6076966528799"/>
    <n v="0"/>
    <n v="2885"/>
    <n v="1.165"/>
    <n v="1.3779999999999999"/>
    <n v="2.5499999999999998E-2"/>
    <n v="0.55000000000000004"/>
    <n v="24.263431542460999"/>
    <d v="1900-01-16T07:56:40"/>
    <n v="43167"/>
    <n v="0"/>
    <n v="0"/>
    <n v="1"/>
    <n v="32529.1154497932"/>
  </r>
  <r>
    <s v="STND-34976"/>
    <s v="Alpha Kappa Alpha Sorority"/>
    <s v="AKA Sorority Corporate Office(Comprehensive Savings) - 5656 S Stony Island Ave - Chicago"/>
    <x v="2"/>
    <s v="Energy Management System"/>
    <x v="6"/>
    <n v="6788.4"/>
    <n v="26870.75"/>
    <n v="0"/>
    <x v="1"/>
    <x v="0"/>
    <n v="15"/>
    <s v="NA"/>
    <m/>
    <s v="EMS"/>
    <x v="1"/>
    <n v="2"/>
    <n v="1"/>
    <s v="EMS"/>
    <n v="0.79332965142744905"/>
    <n v="0.53298697738882195"/>
    <n v="21317.362731094101"/>
    <n v="0"/>
    <n v="0.7"/>
    <n v="14922.153911765899"/>
    <n v="0"/>
    <n v="2885"/>
    <n v="1.165"/>
    <n v="1.3779999999999999"/>
    <n v="2.5499999999999998E-2"/>
    <n v="0.55000000000000004"/>
    <n v="24.263431542460999"/>
    <d v="1900-01-16T07:56:40"/>
    <n v="43167"/>
    <n v="0"/>
    <n v="0"/>
    <n v="1"/>
    <n v="223832.30867648849"/>
  </r>
  <r>
    <s v="STND-34976"/>
    <s v="Alpha Kappa Alpha Sorority"/>
    <s v="AKA Sorority Corporate Office(Comprehensive Savings) - 5656 S Stony Island Ave - Chicago"/>
    <x v="0"/>
    <s v="Indoor Lighting"/>
    <x v="6"/>
    <n v="0"/>
    <n v="237864.58600000001"/>
    <n v="53.485999999999997"/>
    <x v="0"/>
    <x v="0"/>
    <n v="15"/>
    <s v="Qty / 1,000"/>
    <m/>
    <s v="EMS"/>
    <x v="1"/>
    <n v="2"/>
    <n v="70469"/>
    <s v="Lighting"/>
    <n v="0.79332965142744905"/>
    <n v="0.53298697738882195"/>
    <n v="188705.029098314"/>
    <n v="28.507341472618599"/>
    <n v="0.71"/>
    <n v="133980.57065980299"/>
    <n v="20.240212445559202"/>
    <n v="2885"/>
    <n v="1.165"/>
    <n v="1.3779999999999999"/>
    <n v="2.5499999999999998E-2"/>
    <n v="0.55000000000000004"/>
    <n v="24.263431542460999"/>
    <d v="1900-01-16T07:56:40"/>
    <n v="43167"/>
    <n v="37.613592126426397"/>
    <n v="4130.4534266154697"/>
    <n v="1"/>
    <n v="2009708.5598970449"/>
  </r>
  <r>
    <s v="STND-35012"/>
    <s v="Speedway LLC"/>
    <s v="Speedway LLC - 22055 Northwest Hwy &amp; Kelsey Rd - Lake Barrington"/>
    <x v="13"/>
    <s v="Commercial Kitchen Equipment"/>
    <x v="5"/>
    <n v="0"/>
    <n v="2036.73"/>
    <n v="0.218"/>
    <x v="7"/>
    <x v="0"/>
    <n v="12"/>
    <s v="ΔkWpeak / CF"/>
    <n v="0.93700000000000006"/>
    <s v="Private-Non-Lighting"/>
    <x v="2"/>
    <n v="3"/>
    <n v="1"/>
    <s v="Non-Lighting"/>
    <n v="0.98952339343681495"/>
    <n v="0.43468415683807998"/>
    <n v="2015.3919811145599"/>
    <n v="9.4761146190701501E-2"/>
    <n v="0.7"/>
    <n v="1410.7743867801901"/>
    <n v="6.6332802333491106E-2"/>
    <n v="4661"/>
    <n v="1.07"/>
    <n v="1.24"/>
    <n v="2.9000000000000001E-2"/>
    <n v="0.745"/>
    <n v="15.018236429950701"/>
    <d v="1900-01-09T17:27:20"/>
    <n v="43124"/>
    <n v="0.10113249326649"/>
    <n v="0"/>
    <n v="1"/>
    <n v="16929.292641362281"/>
  </r>
  <r>
    <s v="STND-35012"/>
    <s v="Speedway LLC"/>
    <s v="Speedway LLC - 22055 Northwest Hwy &amp; Kelsey Rd - Lake Barrington"/>
    <x v="16"/>
    <s v="Refrigeration"/>
    <x v="5"/>
    <n v="0"/>
    <n v="960.29"/>
    <n v="0.18"/>
    <x v="7"/>
    <x v="0"/>
    <n v="10"/>
    <s v="ΔkWpeak / CF"/>
    <n v="0.93700000000000006"/>
    <s v="Private-Non-Lighting"/>
    <x v="2"/>
    <n v="3"/>
    <n v="1"/>
    <s v="Non-Lighting"/>
    <n v="0.98952339343681495"/>
    <n v="0.43468415683807998"/>
    <n v="950.22941948343896"/>
    <n v="7.8243148230854501E-2"/>
    <n v="0.7"/>
    <n v="665.16059363840702"/>
    <n v="5.4770203761598101E-2"/>
    <n v="4661"/>
    <n v="1.07"/>
    <n v="1.24"/>
    <n v="2.9000000000000001E-2"/>
    <n v="0.745"/>
    <n v="15.018236429950701"/>
    <d v="1900-01-09T17:27:20"/>
    <n v="43124"/>
    <n v="8.3503893522790307E-2"/>
    <n v="0"/>
    <n v="1"/>
    <n v="6651.6059363840704"/>
  </r>
  <r>
    <s v="STND-35266"/>
    <s v="Little Company of Mary Hospital Inc"/>
    <s v="Little Company of Mary - 2800 W 95th Street - Evergreen Park"/>
    <x v="0"/>
    <s v="Indoor Lighting"/>
    <x v="9"/>
    <n v="0"/>
    <n v="3823.0920000000001"/>
    <n v="0.84399999999999997"/>
    <x v="0"/>
    <x v="0"/>
    <n v="12.853470437018"/>
    <s v="Qty / 1,000"/>
    <m/>
    <s v="Private-Lighting"/>
    <x v="0"/>
    <n v="3"/>
    <n v="702"/>
    <s v="Lighting"/>
    <n v="0.91633259480590001"/>
    <n v="1.30467645558681"/>
    <n v="3503.2238125416802"/>
    <n v="1.10114692851526"/>
    <n v="0.71"/>
    <n v="2487.28890690459"/>
    <n v="0.781814319245838"/>
    <n v="3890"/>
    <n v="1.4"/>
    <n v="1.85"/>
    <n v="6.0000000000000001E-3"/>
    <n v="0.65"/>
    <n v="17.994858611825201"/>
    <d v="1900-01-11T20:29:00"/>
    <n v="43167"/>
    <n v="0.91571470146799505"/>
    <n v="15.0138163394643"/>
    <n v="1"/>
    <n v="31970.294433220966"/>
  </r>
  <r>
    <s v="STND-35266"/>
    <s v="Little Company of Mary Hospital Inc"/>
    <s v="Little Company of Mary - 2800 W 95th Street - Evergreen Park"/>
    <x v="17"/>
    <s v="Indoor Lighting"/>
    <x v="9"/>
    <n v="0"/>
    <n v="9530.5"/>
    <n v="2.1040000000000001"/>
    <x v="0"/>
    <x v="0"/>
    <n v="12"/>
    <s v="Qty / 1,000"/>
    <m/>
    <s v="Private-Lighting"/>
    <x v="0"/>
    <n v="3"/>
    <n v="7"/>
    <s v="Lighting"/>
    <n v="0.91633259480590001"/>
    <n v="1.30467645558681"/>
    <n v="8733.10779479763"/>
    <n v="2.74503926255464"/>
    <n v="0.71"/>
    <n v="6200.5065343063197"/>
    <n v="1.9489778764137999"/>
    <n v="3890"/>
    <n v="1.4"/>
    <n v="1.85"/>
    <n v="6.0000000000000001E-3"/>
    <n v="0.65"/>
    <n v="17.994858611825201"/>
    <d v="1900-01-11T20:29:00"/>
    <n v="43167"/>
    <n v="2.2827769335173702"/>
    <n v="37.427604834847003"/>
    <n v="1"/>
    <n v="74406.078411675844"/>
  </r>
  <r>
    <s v="STND-35282"/>
    <s v="Tony's Finer Foods Enterprises, Inc."/>
    <s v="Tonys Finer Foods Inc - 2099 Mannheim Rd - Melrose Park"/>
    <x v="3"/>
    <s v="Refrigeration"/>
    <x v="5"/>
    <n v="0"/>
    <n v="46449.883999999998"/>
    <n v="5.524"/>
    <x v="2"/>
    <x v="0"/>
    <n v="8.6177180282661094"/>
    <s v="ΔkWpeak / CF"/>
    <n v="0.69"/>
    <s v="Private-Non-Lighting"/>
    <x v="2"/>
    <n v="3"/>
    <n v="916"/>
    <s v="Non-Lighting"/>
    <n v="0.98952339343681495"/>
    <n v="0.43468415683807998"/>
    <n v="45963.2468404264"/>
    <n v="2.4011952823735601"/>
    <n v="0.7"/>
    <n v="32174.272788298498"/>
    <n v="1.6808366976614899"/>
    <n v="4661"/>
    <n v="1.07"/>
    <n v="1.24"/>
    <n v="2.9000000000000001E-2"/>
    <n v="0.745"/>
    <n v="15.018236429950701"/>
    <d v="1900-01-09T17:27:20"/>
    <n v="43170"/>
    <n v="3.4799931628602301"/>
    <n v="0"/>
    <n v="1"/>
    <n v="277268.81065407168"/>
  </r>
  <r>
    <s v="STND-35282"/>
    <s v="Tony's Finer Foods Enterprises, Inc."/>
    <s v="Tonys Finer Foods Inc - 2099 Mannheim Rd - Melrose Park"/>
    <x v="0"/>
    <s v="Indoor Lighting"/>
    <x v="5"/>
    <n v="0"/>
    <n v="2752.973"/>
    <n v="0.51300000000000001"/>
    <x v="0"/>
    <x v="0"/>
    <n v="10.727311735679001"/>
    <s v="Qty / 1,000"/>
    <m/>
    <s v="Private-Non-Lighting"/>
    <x v="2"/>
    <n v="3"/>
    <n v="552"/>
    <s v="Lighting"/>
    <n v="0.98952339343681495"/>
    <n v="0.43468415683807998"/>
    <n v="2724.1311849999302"/>
    <n v="0.22299297245793501"/>
    <n v="0.71"/>
    <n v="1934.1331413499499"/>
    <n v="0.158325010445134"/>
    <n v="4661"/>
    <n v="1.07"/>
    <n v="1.24"/>
    <n v="2.9000000000000001E-2"/>
    <n v="0.745"/>
    <n v="15.018236429950701"/>
    <d v="1900-01-09T17:27:20"/>
    <n v="43170"/>
    <n v="0.24138663396615601"/>
    <n v="73.831592864484094"/>
    <n v="1"/>
    <n v="20748.04914556901"/>
  </r>
  <r>
    <s v="STND-35366"/>
    <s v="Commonwealth Edison Company"/>
    <s v="ComEd - University Park site - 25000 S Governors Hwy - University Park"/>
    <x v="18"/>
    <s v="HVAC"/>
    <x v="6"/>
    <n v="0"/>
    <n v="37880.76"/>
    <n v="15.114000000000001"/>
    <x v="3"/>
    <x v="0"/>
    <n v="20"/>
    <s v="ΔkWpeak / CF"/>
    <n v="1"/>
    <s v="Private-Non-Lighting"/>
    <x v="2"/>
    <n v="3"/>
    <n v="1"/>
    <s v="Non-Lighting"/>
    <n v="0.98952339343681495"/>
    <n v="0.43468415683807998"/>
    <n v="37483.898181165598"/>
    <n v="6.5698163464507502"/>
    <n v="0.7"/>
    <n v="26238.728726815902"/>
    <n v="4.5988714425155202"/>
    <n v="2885"/>
    <n v="1.165"/>
    <n v="1.3779999999999999"/>
    <n v="2.5499999999999998E-2"/>
    <n v="0.55000000000000004"/>
    <n v="24.263431542460999"/>
    <d v="1900-01-16T07:56:40"/>
    <n v="43135"/>
    <n v="6.5698163464507502"/>
    <n v="0"/>
    <n v="1"/>
    <n v="524774.57453631808"/>
  </r>
  <r>
    <s v="STND-35408"/>
    <s v="Kloeckner Metals Corporation"/>
    <s v="Kloeckner Metals Corporation - 12900 S Metron Dr - Chicago"/>
    <x v="5"/>
    <s v="Indoor Advanced Lighting"/>
    <x v="8"/>
    <n v="0"/>
    <n v="46619.523000000001"/>
    <n v="30.588999999999999"/>
    <x v="0"/>
    <x v="0"/>
    <n v="15"/>
    <s v="Qty / 1,000"/>
    <m/>
    <s v="Private-Lighting"/>
    <x v="0"/>
    <n v="1"/>
    <n v="52740"/>
    <s v="Lighting"/>
    <n v="0.99989942556735301"/>
    <n v="1.019640158801"/>
    <n v="46614.834267924001"/>
    <n v="31.189772817563899"/>
    <n v="0.71"/>
    <n v="33096.532330226"/>
    <n v="22.144738700470398"/>
    <n v="5242"/>
    <n v="1"/>
    <n v="1.22"/>
    <n v="1.0999999999999999E-2"/>
    <n v="0.68"/>
    <n v="13.3536818008394"/>
    <d v="1900-01-08T12:55:13"/>
    <n v="43135"/>
    <n v="37.596158169676798"/>
    <n v="512.76317694716397"/>
    <n v="1"/>
    <n v="496447.98495339003"/>
  </r>
  <r>
    <s v="STND-35408"/>
    <s v="Kloeckner Metals Corporation"/>
    <s v="Kloeckner Metals Corporation - 12900 S Metron Dr - Chicago"/>
    <x v="0"/>
    <s v="Indoor Lighting"/>
    <x v="8"/>
    <n v="0"/>
    <n v="466060.739"/>
    <n v="99.814999999999998"/>
    <x v="0"/>
    <x v="0"/>
    <n v="9.5383441434566993"/>
    <s v="Qty / 1,000"/>
    <m/>
    <s v="Private-Lighting"/>
    <x v="0"/>
    <n v="1"/>
    <n v="126540"/>
    <s v="Lighting"/>
    <n v="0.99989942556735301"/>
    <n v="1.019640158801"/>
    <n v="466013.86520559603"/>
    <n v="101.77538245072201"/>
    <n v="0.71"/>
    <n v="330869.84429597302"/>
    <n v="72.260521540012803"/>
    <n v="5242"/>
    <n v="1"/>
    <n v="1.22"/>
    <n v="1.0999999999999999E-2"/>
    <n v="0.68"/>
    <n v="13.3536818008394"/>
    <d v="1900-01-08T12:55:13"/>
    <n v="43135"/>
    <n v="122.680065634911"/>
    <n v="5126.1525172615502"/>
    <n v="1"/>
    <n v="3155950.4415869243"/>
  </r>
  <r>
    <s v="STND-35408"/>
    <s v="Kloeckner Metals Corporation"/>
    <s v="Kloeckner Metals Corporation - 12900 S Metron Dr - Chicago"/>
    <x v="6"/>
    <s v="Indoor Advanced Lighting"/>
    <x v="8"/>
    <n v="0"/>
    <n v="219118.04"/>
    <n v="0"/>
    <x v="0"/>
    <x v="0"/>
    <n v="15"/>
    <s v="Qty / 1,000"/>
    <m/>
    <s v="Private-Lighting"/>
    <x v="0"/>
    <n v="1"/>
    <n v="0"/>
    <s v="Lighting"/>
    <n v="0.99989942556735301"/>
    <n v="1.019640158801"/>
    <n v="219096.002327444"/>
    <n v="0"/>
    <n v="0.71"/>
    <n v="155558.161652485"/>
    <n v="0"/>
    <n v="5242"/>
    <n v="1"/>
    <n v="1.22"/>
    <n v="1.0999999999999999E-2"/>
    <n v="0.68"/>
    <n v="13.3536818008394"/>
    <d v="1900-01-08T12:55:13"/>
    <n v="43135"/>
    <n v="0"/>
    <n v="2410.0560256018898"/>
    <n v="1"/>
    <n v="2333372.424787275"/>
  </r>
  <r>
    <s v="STND-35408"/>
    <s v="Kloeckner Metals Corporation"/>
    <s v="Kloeckner Metals Corporation - 12900 S Metron Dr - Chicago"/>
    <x v="1"/>
    <s v="Outdoor &amp; Garage Lighting"/>
    <x v="1"/>
    <n v="0"/>
    <n v="90278.938999999998"/>
    <n v="0"/>
    <x v="0"/>
    <x v="0"/>
    <n v="10.1978380583316"/>
    <s v="Qty / 1,000"/>
    <m/>
    <s v="Private-Lighting"/>
    <x v="0"/>
    <n v="1"/>
    <n v="18413"/>
    <s v="Lighting"/>
    <n v="0.99989942556735301"/>
    <n v="1.019640158801"/>
    <n v="90269.859246930093"/>
    <n v="0"/>
    <n v="0.71"/>
    <n v="64091.600065320301"/>
    <n v="0"/>
    <n v="4903"/>
    <n v="1"/>
    <n v="1"/>
    <n v="0"/>
    <n v="0"/>
    <n v="14.276973281664301"/>
    <d v="1900-01-09T04:44:53"/>
    <n v="43135"/>
    <n v="0"/>
    <n v="0"/>
    <n v="1"/>
    <n v="653595.75836549141"/>
  </r>
  <r>
    <s v="STND-35455"/>
    <s v="ASI Accurate Partitions Corp."/>
    <s v="Accurate Partitions Corp - 8000 Joliet Rd - McCook"/>
    <x v="10"/>
    <s v="Compressed Air"/>
    <x v="10"/>
    <n v="0"/>
    <n v="78030"/>
    <n v="12.525"/>
    <x v="4"/>
    <x v="0"/>
    <n v="10"/>
    <s v="ΔkWpeak / CF"/>
    <n v="0.95"/>
    <s v="Private-Non-Lighting"/>
    <x v="2"/>
    <n v="3"/>
    <n v="1"/>
    <s v="Non-Lighting"/>
    <n v="0.98952339343681495"/>
    <n v="0.43468415683807998"/>
    <n v="77212.510389874704"/>
    <n v="5.4444190643969597"/>
    <n v="0.7"/>
    <n v="54048.757272912299"/>
    <n v="3.8110933450778699"/>
    <n v="4618"/>
    <n v="1.02"/>
    <n v="1.04"/>
    <n v="1.2E-2"/>
    <n v="0.81"/>
    <n v="15.158077089649201"/>
    <d v="1900-01-09T19:51:10"/>
    <n v="43257"/>
    <n v="5.7309674362073197"/>
    <n v="0"/>
    <n v="0"/>
    <n v="540487.57272912294"/>
  </r>
  <r>
    <s v="STND-35455"/>
    <s v="ASI Accurate Partitions Corp."/>
    <s v="Accurate Partitions Corp - 8000 Joliet Rd - McCook"/>
    <x v="19"/>
    <s v="Compressed Air"/>
    <x v="10"/>
    <n v="0"/>
    <n v="6553.24"/>
    <n v="1.014"/>
    <x v="4"/>
    <x v="0"/>
    <n v="10"/>
    <s v="ΔkWpeak / CF"/>
    <n v="0.95"/>
    <s v="Private-Non-Lighting"/>
    <x v="2"/>
    <n v="3"/>
    <n v="2"/>
    <s v="Non-Lighting"/>
    <n v="0.98952339343681495"/>
    <n v="0.43468415683807998"/>
    <n v="6484.5842828058703"/>
    <n v="0.440769735033814"/>
    <n v="0.7"/>
    <n v="4539.2089979641096"/>
    <n v="0.30853881452366899"/>
    <n v="4618"/>
    <n v="1.02"/>
    <n v="1.04"/>
    <n v="1.2E-2"/>
    <n v="0.81"/>
    <n v="15.158077089649201"/>
    <d v="1900-01-09T19:51:10"/>
    <n v="43257"/>
    <n v="0.46396814214085602"/>
    <n v="0"/>
    <n v="0"/>
    <n v="45392.089979641096"/>
  </r>
  <r>
    <s v="STND-35455"/>
    <s v="ASI Accurate Partitions Corp."/>
    <s v="Accurate Partitions Corp - 8000 Joliet Rd - McCook"/>
    <x v="20"/>
    <s v="Compressed Air"/>
    <x v="10"/>
    <n v="0"/>
    <n v="0"/>
    <n v="0"/>
    <x v="4"/>
    <x v="0"/>
    <n v="10"/>
    <s v="ΔkWpeak / CF"/>
    <n v="0.95"/>
    <s v="Private-Non-Lighting"/>
    <x v="2"/>
    <n v="3"/>
    <n v="600"/>
    <s v="Non-Lighting"/>
    <n v="0.98952339343681495"/>
    <n v="0.43468415683807998"/>
    <n v="0"/>
    <n v="0"/>
    <n v="0.7"/>
    <n v="0"/>
    <n v="0"/>
    <n v="4618"/>
    <n v="1.02"/>
    <n v="1.04"/>
    <n v="1.2E-2"/>
    <n v="0.81"/>
    <n v="15.158077089649201"/>
    <d v="1900-01-09T19:51:10"/>
    <n v="43257"/>
    <n v="0"/>
    <n v="0"/>
    <n v="0"/>
    <n v="0"/>
  </r>
  <r>
    <s v="STND-35520"/>
    <s v="Plaza 440 Private Residences"/>
    <s v="Plaza 440 Condominium Association - 440 N Wabash Ave - Chicago"/>
    <x v="12"/>
    <s v="Variable Speed Drives"/>
    <x v="2"/>
    <n v="0"/>
    <n v="54062.688999999998"/>
    <n v="5.4530000000000003"/>
    <x v="6"/>
    <x v="0"/>
    <n v="15"/>
    <s v="ΔkWpeak"/>
    <m/>
    <s v="Private-Non-Lighting"/>
    <x v="2"/>
    <n v="2"/>
    <n v="1"/>
    <s v="Non-Lighting"/>
    <n v="0.76002432528749297"/>
    <n v="0.465462131779591"/>
    <n v="41088.958730452599"/>
    <n v="2.5381650045941102"/>
    <n v="0.7"/>
    <n v="28762.271111316801"/>
    <n v="1.7767155032158799"/>
    <n v="3379"/>
    <n v="1.0900000000000001"/>
    <n v="1.36"/>
    <n v="2.1999999999999999E-2"/>
    <n v="0.57999999999999996"/>
    <n v="20.7161882213673"/>
    <d v="1900-01-13T19:08:05"/>
    <n v="43146"/>
    <n v="2.5381650045941102"/>
    <n v="0"/>
    <n v="1"/>
    <n v="431434.06666975201"/>
  </r>
  <r>
    <s v="STND-35520"/>
    <s v="Plaza 440 Private Residences"/>
    <s v="Plaza 440 Condominium Association - 440 N Wabash Ave - Chicago"/>
    <x v="12"/>
    <s v="Variable Speed Drives"/>
    <x v="2"/>
    <n v="0"/>
    <n v="26424.597000000002"/>
    <n v="3.7250000000000001"/>
    <x v="6"/>
    <x v="0"/>
    <n v="15"/>
    <s v="ΔkWpeak"/>
    <m/>
    <s v="Private-Non-Lighting"/>
    <x v="2"/>
    <n v="2"/>
    <n v="1"/>
    <s v="Non-Lighting"/>
    <n v="0.76002432528749297"/>
    <n v="0.465462131779591"/>
    <n v="20083.336505918898"/>
    <n v="1.73384644087898"/>
    <n v="0.7"/>
    <n v="14058.335554143199"/>
    <n v="1.2136925086152801"/>
    <n v="3379"/>
    <n v="1.0900000000000001"/>
    <n v="1.36"/>
    <n v="2.1999999999999999E-2"/>
    <n v="0.57999999999999996"/>
    <n v="20.7161882213673"/>
    <d v="1900-01-13T19:08:05"/>
    <n v="43146"/>
    <n v="1.73384644087898"/>
    <n v="0"/>
    <n v="1"/>
    <n v="210875.03331214798"/>
  </r>
  <r>
    <s v="STND-35520"/>
    <s v="Plaza 440 Private Residences"/>
    <s v="Plaza 440 Condominium Association - 440 N Wabash Ave - Chicago"/>
    <x v="12"/>
    <s v="Variable Speed Drives"/>
    <x v="2"/>
    <n v="0"/>
    <n v="26424.597000000002"/>
    <n v="3.7250000000000001"/>
    <x v="6"/>
    <x v="0"/>
    <n v="15"/>
    <s v="ΔkWpeak"/>
    <m/>
    <s v="Private-Non-Lighting"/>
    <x v="2"/>
    <n v="2"/>
    <n v="1"/>
    <s v="Non-Lighting"/>
    <n v="0.76002432528749297"/>
    <n v="0.465462131779591"/>
    <n v="20083.336505918898"/>
    <n v="1.73384644087898"/>
    <n v="0.7"/>
    <n v="14058.335554143199"/>
    <n v="1.2136925086152801"/>
    <n v="3379"/>
    <n v="1.0900000000000001"/>
    <n v="1.36"/>
    <n v="2.1999999999999999E-2"/>
    <n v="0.57999999999999996"/>
    <n v="20.7161882213673"/>
    <d v="1900-01-13T19:08:05"/>
    <n v="43146"/>
    <n v="1.73384644087898"/>
    <n v="0"/>
    <n v="1"/>
    <n v="210875.03331214798"/>
  </r>
  <r>
    <s v="STND-35520"/>
    <s v="Plaza 440 Private Residences"/>
    <s v="Plaza 440 Condominium Association - 440 N Wabash Ave - Chicago"/>
    <x v="12"/>
    <s v="Variable Speed Drives"/>
    <x v="2"/>
    <n v="0"/>
    <n v="61248.714999999997"/>
    <n v="7.76"/>
    <x v="6"/>
    <x v="0"/>
    <n v="15"/>
    <s v="ΔkWpeak"/>
    <m/>
    <s v="Private-Non-Lighting"/>
    <x v="2"/>
    <n v="2"/>
    <n v="1"/>
    <s v="Non-Lighting"/>
    <n v="0.76002432528749297"/>
    <n v="0.465462131779591"/>
    <n v="46550.513292600997"/>
    <n v="3.6119861426096298"/>
    <n v="0.7"/>
    <n v="32585.3593048207"/>
    <n v="2.5283902998267398"/>
    <n v="3379"/>
    <n v="1.0900000000000001"/>
    <n v="1.36"/>
    <n v="2.1999999999999999E-2"/>
    <n v="0.57999999999999996"/>
    <n v="20.7161882213673"/>
    <d v="1900-01-13T19:08:05"/>
    <n v="43146"/>
    <n v="3.6119861426096298"/>
    <n v="0"/>
    <n v="1"/>
    <n v="488780.38957231049"/>
  </r>
  <r>
    <s v="STND-35520"/>
    <s v="Plaza 440 Private Residences"/>
    <s v="Plaza 440 Condominium Association - 440 N Wabash Ave - Chicago"/>
    <x v="12"/>
    <s v="Variable Speed Drives"/>
    <x v="2"/>
    <n v="0"/>
    <n v="54062.688999999998"/>
    <n v="5.4530000000000003"/>
    <x v="6"/>
    <x v="0"/>
    <n v="15"/>
    <s v="ΔkWpeak"/>
    <m/>
    <s v="Private-Non-Lighting"/>
    <x v="2"/>
    <n v="2"/>
    <n v="1"/>
    <s v="Non-Lighting"/>
    <n v="0.76002432528749297"/>
    <n v="0.465462131779591"/>
    <n v="41088.958730452599"/>
    <n v="2.5381650045941102"/>
    <n v="0.7"/>
    <n v="28762.271111316801"/>
    <n v="1.7767155032158799"/>
    <n v="3379"/>
    <n v="1.0900000000000001"/>
    <n v="1.36"/>
    <n v="2.1999999999999999E-2"/>
    <n v="0.57999999999999996"/>
    <n v="20.7161882213673"/>
    <d v="1900-01-13T19:08:05"/>
    <n v="43146"/>
    <n v="2.5381650045941102"/>
    <n v="0"/>
    <n v="1"/>
    <n v="431434.06666975201"/>
  </r>
  <r>
    <s v="STND-35533"/>
    <s v="Marquette Bank"/>
    <s v="Marquette Bank - 6316 S Western Ave - Chicago"/>
    <x v="1"/>
    <s v="Outdoor &amp; Garage Lighting"/>
    <x v="1"/>
    <n v="0"/>
    <n v="82473.362999999998"/>
    <n v="0"/>
    <x v="0"/>
    <x v="0"/>
    <n v="10.1978380583316"/>
    <s v="Qty / 1,000"/>
    <m/>
    <s v="Private-Lighting"/>
    <x v="0"/>
    <n v="3"/>
    <n v="16821"/>
    <s v="Lighting"/>
    <n v="0.91633259480590001"/>
    <n v="1.30467645558681"/>
    <n v="75573.030720158902"/>
    <n v="0"/>
    <n v="0.71"/>
    <n v="53656.851811312801"/>
    <n v="0"/>
    <n v="4903"/>
    <n v="1"/>
    <n v="1"/>
    <n v="0"/>
    <n v="0"/>
    <n v="14.276973281664301"/>
    <d v="1900-01-09T04:44:53"/>
    <n v="43135"/>
    <n v="0"/>
    <n v="0"/>
    <n v="1"/>
    <n v="547183.88549166452"/>
  </r>
  <r>
    <s v="STND-35538"/>
    <s v="Commonwealth Edison Company"/>
    <s v="ComEd - 3 Lincoln Center - Three Lincoln Center - Oak Brook Terrace"/>
    <x v="2"/>
    <s v="Energy Management System"/>
    <x v="6"/>
    <n v="0"/>
    <n v="382004.63"/>
    <n v="0"/>
    <x v="1"/>
    <x v="0"/>
    <n v="15"/>
    <s v="NA"/>
    <m/>
    <s v="EMS"/>
    <x v="1"/>
    <n v="2"/>
    <n v="1"/>
    <s v="EMS"/>
    <n v="0.79332965142744905"/>
    <n v="0.53298697738882195"/>
    <n v="303055.59996157198"/>
    <n v="0"/>
    <n v="0.7"/>
    <n v="212138.91997310001"/>
    <n v="0"/>
    <n v="2885"/>
    <n v="1.165"/>
    <n v="1.3779999999999999"/>
    <n v="2.5499999999999998E-2"/>
    <n v="0.55000000000000004"/>
    <n v="24.263431542460999"/>
    <d v="1900-01-16T07:56:40"/>
    <n v="43371"/>
    <n v="0"/>
    <n v="0"/>
    <n v="0"/>
    <n v="3182083.7995965001"/>
  </r>
  <r>
    <s v="STND-35562"/>
    <s v="Commonwealth Edison Company"/>
    <s v="ComEd Woodstock - 1950 Duncan Place - Woodstock"/>
    <x v="1"/>
    <s v="Outdoor &amp; Garage Lighting"/>
    <x v="1"/>
    <n v="0"/>
    <n v="7771.2550000000001"/>
    <n v="0"/>
    <x v="0"/>
    <x v="0"/>
    <n v="10.1978380583316"/>
    <s v="Qty / 1,000"/>
    <m/>
    <s v="Private-Lighting"/>
    <x v="0"/>
    <n v="3"/>
    <n v="1585"/>
    <s v="Lighting"/>
    <n v="0.91633259480590001"/>
    <n v="1.30467645558681"/>
    <n v="7121.0542590483201"/>
    <n v="0"/>
    <n v="0.71"/>
    <n v="5055.9485239243104"/>
    <n v="0"/>
    <n v="4903"/>
    <n v="1"/>
    <n v="1"/>
    <n v="0"/>
    <n v="0"/>
    <n v="14.276973281664301"/>
    <d v="1900-01-09T04:44:53"/>
    <n v="43167"/>
    <n v="0"/>
    <n v="0"/>
    <n v="1"/>
    <n v="51559.744278240811"/>
  </r>
  <r>
    <s v="STND-35622"/>
    <s v="Sunrise Senior Living Management, Inc"/>
    <s v="Sunrise Senior Living Management Inc - 2710 N Clark St - Chicago"/>
    <x v="12"/>
    <s v="Variable Speed Drives"/>
    <x v="2"/>
    <n v="0"/>
    <n v="23423.023000000001"/>
    <n v="6.2690000000000001"/>
    <x v="6"/>
    <x v="0"/>
    <n v="15"/>
    <s v="ΔkWpeak"/>
    <m/>
    <s v="Private-Non-Lighting"/>
    <x v="2"/>
    <n v="3"/>
    <n v="2"/>
    <s v="Non-Lighting"/>
    <n v="0.98952339343681495"/>
    <n v="0.43468415683807998"/>
    <n v="23177.629203508601"/>
    <n v="2.7250349792179298"/>
    <n v="0.7"/>
    <n v="16224.340442455999"/>
    <n v="1.9075244854525499"/>
    <n v="3379"/>
    <n v="1.0900000000000001"/>
    <n v="1.36"/>
    <n v="2.1999999999999999E-2"/>
    <n v="0.57999999999999996"/>
    <n v="20.7161882213673"/>
    <d v="1900-01-13T19:08:05"/>
    <n v="43162"/>
    <n v="2.7250349792179298"/>
    <n v="0"/>
    <n v="1"/>
    <n v="243365.10663683998"/>
  </r>
  <r>
    <s v="STND-35622"/>
    <s v="Sunrise Senior Living Management, Inc"/>
    <s v="Sunrise Senior Living Management Inc - 2710 N Clark St - Chicago"/>
    <x v="12"/>
    <s v="Variable Speed Drives"/>
    <x v="2"/>
    <n v="0"/>
    <n v="3903.837"/>
    <n v="1.0449999999999999"/>
    <x v="6"/>
    <x v="0"/>
    <n v="15"/>
    <s v="ΔkWpeak"/>
    <m/>
    <s v="Private-Non-Lighting"/>
    <x v="2"/>
    <n v="3"/>
    <n v="1"/>
    <s v="Non-Lighting"/>
    <n v="0.98952339343681495"/>
    <n v="0.43468415683807998"/>
    <n v="3862.9380356642"/>
    <n v="0.45424494389579401"/>
    <n v="0.7"/>
    <n v="2704.0566249649401"/>
    <n v="0.31797146072705601"/>
    <n v="3379"/>
    <n v="1.0900000000000001"/>
    <n v="1.36"/>
    <n v="2.1999999999999999E-2"/>
    <n v="0.57999999999999996"/>
    <n v="20.7161882213673"/>
    <d v="1900-01-13T19:08:05"/>
    <n v="43162"/>
    <n v="0.45424494389579401"/>
    <n v="0"/>
    <n v="1"/>
    <n v="40560.849374474099"/>
  </r>
  <r>
    <s v="STND-35622"/>
    <s v="Sunrise Senior Living Management, Inc"/>
    <s v="Sunrise Senior Living Management Inc - 2710 N Clark St - Chicago"/>
    <x v="12"/>
    <s v="Variable Speed Drives"/>
    <x v="2"/>
    <n v="0"/>
    <n v="3590.39"/>
    <n v="3.9630000000000001"/>
    <x v="6"/>
    <x v="0"/>
    <n v="15"/>
    <s v="ΔkWpeak"/>
    <m/>
    <s v="Private-Non-Lighting"/>
    <x v="2"/>
    <n v="3"/>
    <n v="1"/>
    <s v="Non-Lighting"/>
    <n v="0.98952339343681495"/>
    <n v="0.43468415683807998"/>
    <n v="3552.7748965616101"/>
    <n v="1.7226533135493101"/>
    <n v="0.7"/>
    <n v="2486.9424275931201"/>
    <n v="1.2058573194845199"/>
    <n v="3379"/>
    <n v="1.0900000000000001"/>
    <n v="1.36"/>
    <n v="2.1999999999999999E-2"/>
    <n v="0.57999999999999996"/>
    <n v="20.7161882213673"/>
    <d v="1900-01-13T19:08:05"/>
    <n v="43162"/>
    <n v="1.7226533135493101"/>
    <n v="0"/>
    <n v="1"/>
    <n v="37304.136413896798"/>
  </r>
  <r>
    <s v="STND-35622"/>
    <s v="Sunrise Senior Living Management, Inc"/>
    <s v="Sunrise Senior Living Management Inc - 2710 N Clark St - Chicago"/>
    <x v="1"/>
    <s v="Outdoor &amp; Garage Lighting"/>
    <x v="1"/>
    <n v="0"/>
    <n v="18033.234"/>
    <n v="0"/>
    <x v="0"/>
    <x v="0"/>
    <n v="10.1978380583316"/>
    <s v="Qty / 1,000"/>
    <m/>
    <s v="Private-Non-Lighting"/>
    <x v="2"/>
    <n v="3"/>
    <n v="3678"/>
    <s v="Lighting"/>
    <n v="0.98952339343681495"/>
    <n v="0.43468415683807998"/>
    <n v="17844.306902320099"/>
    <n v="0"/>
    <n v="0.71"/>
    <n v="12669.4579006473"/>
    <n v="0"/>
    <n v="4903"/>
    <n v="1"/>
    <n v="1"/>
    <n v="0"/>
    <n v="0"/>
    <n v="14.276973281664301"/>
    <d v="1900-01-09T04:44:53"/>
    <n v="43162"/>
    <n v="0"/>
    <n v="0"/>
    <n v="1"/>
    <n v="129201.079957651"/>
  </r>
  <r>
    <s v="STND-35628"/>
    <s v="Sunrise Senior Living Management, Inc"/>
    <s v="Sunrise Senior Living Management Inc - 180 W Half Day - Buffalo Grove"/>
    <x v="7"/>
    <s v="Indoor Lighting"/>
    <x v="2"/>
    <n v="0"/>
    <n v="830.02599999999995"/>
    <n v="0.54900000000000004"/>
    <x v="0"/>
    <x v="0"/>
    <n v="8"/>
    <s v="Qty / 1,000"/>
    <m/>
    <s v="Private-Non-Lighting"/>
    <x v="2"/>
    <n v="3"/>
    <n v="939"/>
    <s v="Lighting"/>
    <n v="0.98952339343681495"/>
    <n v="0.43468415683807998"/>
    <n v="821.33014416078595"/>
    <n v="0.23864160210410601"/>
    <n v="0.71"/>
    <n v="583.14440235415805"/>
    <n v="0.16943553749391499"/>
    <n v="3379"/>
    <n v="1.0900000000000001"/>
    <n v="1.36"/>
    <n v="2.1999999999999999E-2"/>
    <n v="0.57999999999999996"/>
    <n v="20.7161882213673"/>
    <d v="1900-01-13T19:08:05"/>
    <n v="43188"/>
    <n v="0.40807387500702202"/>
    <n v="16.5773056619608"/>
    <n v="1"/>
    <n v="4665.1552188332644"/>
  </r>
  <r>
    <s v="STND-35628"/>
    <s v="Sunrise Senior Living Management, Inc"/>
    <s v="Sunrise Senior Living Management Inc - 180 W Half Day - Buffalo Grove"/>
    <x v="12"/>
    <s v="Variable Speed Drives"/>
    <x v="2"/>
    <n v="0"/>
    <n v="23423.023000000001"/>
    <n v="6.2690000000000001"/>
    <x v="6"/>
    <x v="0"/>
    <n v="15"/>
    <s v="ΔkWpeak"/>
    <m/>
    <s v="Private-Non-Lighting"/>
    <x v="2"/>
    <n v="3"/>
    <n v="2"/>
    <s v="Non-Lighting"/>
    <n v="0.98952339343681495"/>
    <n v="0.43468415683807998"/>
    <n v="23177.629203508601"/>
    <n v="2.7250349792179298"/>
    <n v="0.7"/>
    <n v="16224.340442455999"/>
    <n v="1.9075244854525499"/>
    <n v="3379"/>
    <n v="1.0900000000000001"/>
    <n v="1.36"/>
    <n v="2.1999999999999999E-2"/>
    <n v="0.57999999999999996"/>
    <n v="20.7161882213673"/>
    <d v="1900-01-13T19:08:05"/>
    <n v="43188"/>
    <n v="2.7250349792179298"/>
    <n v="0"/>
    <n v="1"/>
    <n v="243365.10663683998"/>
  </r>
  <r>
    <s v="STND-35628"/>
    <s v="Sunrise Senior Living Management, Inc"/>
    <s v="Sunrise Senior Living Management Inc - 180 W Half Day - Buffalo Grove"/>
    <x v="12"/>
    <s v="Variable Speed Drives"/>
    <x v="2"/>
    <n v="0"/>
    <n v="5855.7560000000003"/>
    <n v="1.5669999999999999"/>
    <x v="6"/>
    <x v="0"/>
    <n v="15"/>
    <s v="ΔkWpeak"/>
    <m/>
    <s v="Private-Non-Lighting"/>
    <x v="2"/>
    <n v="3"/>
    <n v="1"/>
    <s v="Non-Lighting"/>
    <n v="0.98952339343681495"/>
    <n v="0.43468415683807998"/>
    <n v="5794.4075482579901"/>
    <n v="0.68115007376527203"/>
    <n v="0.7"/>
    <n v="4056.0852837805901"/>
    <n v="0.47680505163568998"/>
    <n v="3379"/>
    <n v="1.0900000000000001"/>
    <n v="1.36"/>
    <n v="2.1999999999999999E-2"/>
    <n v="0.57999999999999996"/>
    <n v="20.7161882213673"/>
    <d v="1900-01-13T19:08:05"/>
    <n v="43188"/>
    <n v="0.68115007376527203"/>
    <n v="0"/>
    <n v="1"/>
    <n v="60841.279256708855"/>
  </r>
  <r>
    <s v="STND-35628"/>
    <s v="Sunrise Senior Living Management, Inc"/>
    <s v="Sunrise Senior Living Management Inc - 180 W Half Day - Buffalo Grove"/>
    <x v="0"/>
    <s v="Indoor Lighting"/>
    <x v="2"/>
    <n v="0"/>
    <n v="7351.4880000000003"/>
    <n v="1.5740000000000001"/>
    <x v="0"/>
    <x v="0"/>
    <n v="14.797277300976599"/>
    <s v="Qty / 1,000"/>
    <m/>
    <s v="Private-Non-Lighting"/>
    <x v="2"/>
    <n v="3"/>
    <n v="1996"/>
    <s v="Lighting"/>
    <n v="0.98952339343681495"/>
    <n v="0.43468415683807998"/>
    <n v="7274.4693525700204"/>
    <n v="0.68419286286313896"/>
    <n v="0.71"/>
    <n v="5164.8732403247204"/>
    <n v="0.48577693263282801"/>
    <n v="3379"/>
    <n v="1.0900000000000001"/>
    <n v="1.36"/>
    <n v="2.1999999999999999E-2"/>
    <n v="0.57999999999999996"/>
    <n v="20.7161882213673"/>
    <d v="1900-01-13T19:08:05"/>
    <n v="43188"/>
    <n v="0.86738446103339095"/>
    <n v="146.824152070221"/>
    <n v="1"/>
    <n v="76426.061561478447"/>
  </r>
  <r>
    <s v="STND-35628"/>
    <s v="Sunrise Senior Living Management, Inc"/>
    <s v="Sunrise Senior Living Management Inc - 180 W Half Day - Buffalo Grove"/>
    <x v="8"/>
    <s v="Indoor Advanced Lighting"/>
    <x v="2"/>
    <n v="0"/>
    <n v="20282.886999999999"/>
    <n v="4.3440000000000003"/>
    <x v="0"/>
    <x v="0"/>
    <n v="14.797277300976599"/>
    <s v="Qty / 1,000"/>
    <m/>
    <s v="Private-Non-Lighting"/>
    <x v="2"/>
    <n v="3"/>
    <n v="5507"/>
    <s v="Lighting"/>
    <n v="0.98952339343681495"/>
    <n v="0.43468415683807998"/>
    <n v="20070.391172935499"/>
    <n v="1.88826797730462"/>
    <n v="0.71"/>
    <n v="14249.9777327842"/>
    <n v="1.34067026388628"/>
    <n v="3379"/>
    <n v="1.0900000000000001"/>
    <n v="1.36"/>
    <n v="2.1999999999999999E-2"/>
    <n v="0.57999999999999996"/>
    <n v="20.7161882213673"/>
    <d v="1900-01-13T19:08:05"/>
    <n v="43188"/>
    <n v="2.3938488556093098"/>
    <n v="405.09046404089901"/>
    <n v="1"/>
    <n v="210860.87204474965"/>
  </r>
  <r>
    <s v="STND-35629"/>
    <s v="Sunrise Senior Living Management, Inc"/>
    <s v="Sunrise Senior Living Management Inc - 129 E Lake St - Bloomingdale"/>
    <x v="12"/>
    <s v="Variable Speed Drives"/>
    <x v="2"/>
    <n v="0"/>
    <n v="15615.348"/>
    <n v="4.18"/>
    <x v="6"/>
    <x v="0"/>
    <n v="15"/>
    <s v="ΔkWpeak"/>
    <m/>
    <s v="Private-Non-Lighting"/>
    <x v="2"/>
    <n v="3"/>
    <n v="2"/>
    <s v="Non-Lighting"/>
    <n v="0.98952339343681495"/>
    <n v="0.43468415683807998"/>
    <n v="15451.7521426568"/>
    <n v="1.81697977558318"/>
    <n v="0.7"/>
    <n v="10816.2264998597"/>
    <n v="1.27188584290822"/>
    <n v="3379"/>
    <n v="1.0900000000000001"/>
    <n v="1.36"/>
    <n v="2.1999999999999999E-2"/>
    <n v="0.57999999999999996"/>
    <n v="20.7161882213673"/>
    <d v="1900-01-13T19:08:05"/>
    <n v="43162"/>
    <n v="1.81697977558318"/>
    <n v="0"/>
    <n v="1"/>
    <n v="162243.39749789549"/>
  </r>
  <r>
    <s v="STND-35629"/>
    <s v="Sunrise Senior Living Management, Inc"/>
    <s v="Sunrise Senior Living Management Inc - 129 E Lake St - Bloomingdale"/>
    <x v="12"/>
    <s v="Variable Speed Drives"/>
    <x v="2"/>
    <n v="0"/>
    <n v="3903.837"/>
    <n v="1.0449999999999999"/>
    <x v="6"/>
    <x v="0"/>
    <n v="15"/>
    <s v="ΔkWpeak"/>
    <m/>
    <s v="Private-Non-Lighting"/>
    <x v="2"/>
    <n v="3"/>
    <n v="1"/>
    <s v="Non-Lighting"/>
    <n v="0.98952339343681495"/>
    <n v="0.43468415683807998"/>
    <n v="3862.9380356642"/>
    <n v="0.45424494389579401"/>
    <n v="0.7"/>
    <n v="2704.0566249649401"/>
    <n v="0.31797146072705601"/>
    <n v="3379"/>
    <n v="1.0900000000000001"/>
    <n v="1.36"/>
    <n v="2.1999999999999999E-2"/>
    <n v="0.57999999999999996"/>
    <n v="20.7161882213673"/>
    <d v="1900-01-13T19:08:05"/>
    <n v="43162"/>
    <n v="0.45424494389579401"/>
    <n v="0"/>
    <n v="1"/>
    <n v="40560.849374474099"/>
  </r>
  <r>
    <s v="STND-35629"/>
    <s v="Sunrise Senior Living Management, Inc"/>
    <s v="Sunrise Senior Living Management Inc - 129 E Lake St - Bloomingdale"/>
    <x v="8"/>
    <s v="Indoor Advanced Lighting"/>
    <x v="2"/>
    <n v="0"/>
    <n v="1753.16"/>
    <n v="0.375"/>
    <x v="0"/>
    <x v="0"/>
    <n v="14.797277300976599"/>
    <s v="Qty / 1,000"/>
    <m/>
    <s v="Private-Non-Lighting"/>
    <x v="2"/>
    <n v="3"/>
    <n v="476"/>
    <s v="Lighting"/>
    <n v="0.98952339343681495"/>
    <n v="0.43468415683807998"/>
    <n v="1734.7928324376901"/>
    <n v="0.16300655881428"/>
    <n v="0.71"/>
    <n v="1231.7029110307601"/>
    <n v="0.115734656758139"/>
    <n v="3379"/>
    <n v="1.0900000000000001"/>
    <n v="1.36"/>
    <n v="2.1999999999999999E-2"/>
    <n v="0.57999999999999996"/>
    <n v="20.7161882213673"/>
    <d v="1900-01-13T19:08:05"/>
    <n v="43162"/>
    <n v="0.20665131695522301"/>
    <n v="35.014167260210201"/>
    <n v="1"/>
    <n v="18225.849526942267"/>
  </r>
  <r>
    <s v="STND-35629"/>
    <s v="Sunrise Senior Living Management, Inc"/>
    <s v="Sunrise Senior Living Management Inc - 129 E Lake St - Bloomingdale"/>
    <x v="0"/>
    <s v="Indoor Lighting"/>
    <x v="2"/>
    <n v="0"/>
    <n v="1182.278"/>
    <n v="0.253"/>
    <x v="0"/>
    <x v="0"/>
    <n v="14.797277300976599"/>
    <s v="Qty / 1,000"/>
    <m/>
    <s v="Private-Non-Lighting"/>
    <x v="2"/>
    <n v="3"/>
    <n v="321"/>
    <s v="Lighting"/>
    <n v="0.98952339343681495"/>
    <n v="0.43468415683807998"/>
    <n v="1169.89173854569"/>
    <n v="0.109975091680034"/>
    <n v="0.71"/>
    <n v="830.62313436744103"/>
    <n v="7.80823150928244E-2"/>
    <n v="3379"/>
    <n v="1.0900000000000001"/>
    <n v="1.36"/>
    <n v="2.1999999999999999E-2"/>
    <n v="0.57999999999999996"/>
    <n v="20.7161882213673"/>
    <d v="1900-01-13T19:08:05"/>
    <n v="43162"/>
    <n v="0.139420755172457"/>
    <n v="23.612493805509398"/>
    <n v="1"/>
    <n v="12290.960851841372"/>
  </r>
  <r>
    <s v="STND-35629"/>
    <s v="Sunrise Senior Living Management, Inc"/>
    <s v="Sunrise Senior Living Management Inc - 129 E Lake St - Bloomingdale"/>
    <x v="1"/>
    <s v="Outdoor &amp; Garage Lighting"/>
    <x v="1"/>
    <n v="0"/>
    <n v="804.09199999999998"/>
    <n v="0"/>
    <x v="0"/>
    <x v="0"/>
    <n v="10.1978380583316"/>
    <s v="Qty / 1,000"/>
    <m/>
    <s v="Private-Non-Lighting"/>
    <x v="2"/>
    <n v="3"/>
    <n v="164"/>
    <s v="Lighting"/>
    <n v="0.98952339343681495"/>
    <n v="0.43468415683807998"/>
    <n v="795.66784447539499"/>
    <n v="0"/>
    <n v="0.71"/>
    <n v="564.92416957753096"/>
    <n v="0"/>
    <n v="4903"/>
    <n v="1"/>
    <n v="1"/>
    <n v="0"/>
    <n v="0"/>
    <n v="14.276973281664301"/>
    <d v="1900-01-09T04:44:53"/>
    <n v="43162"/>
    <n v="0"/>
    <n v="0"/>
    <n v="1"/>
    <n v="5761.0051965891198"/>
  </r>
  <r>
    <s v="STND-35630"/>
    <s v="Sunrise Senior Living Management, Inc"/>
    <s v="Sunrise Senior Living Management Inc - 1725 Ballard Rd - Park Ridge"/>
    <x v="8"/>
    <s v="Indoor Advanced Lighting"/>
    <x v="2"/>
    <n v="0"/>
    <n v="16876.009999999998"/>
    <n v="3.6139999999999999"/>
    <x v="0"/>
    <x v="0"/>
    <n v="14.797277300976599"/>
    <s v="Qty / 1,000"/>
    <m/>
    <s v="Private-Lighting"/>
    <x v="0"/>
    <n v="3"/>
    <n v="4582"/>
    <s v="Lighting"/>
    <n v="0.91633259480590001"/>
    <n v="1.30467645558681"/>
    <n v="15464.038033270301"/>
    <n v="4.7151007104907201"/>
    <n v="0.71"/>
    <n v="10979.467003621899"/>
    <n v="3.3477215044484101"/>
    <n v="3379"/>
    <n v="1.0900000000000001"/>
    <n v="1.36"/>
    <n v="2.1999999999999999E-2"/>
    <n v="0.57999999999999996"/>
    <n v="20.7161882213673"/>
    <d v="1900-01-13T19:08:05"/>
    <n v="43188"/>
    <n v="5.9775617526505096"/>
    <n v="312.11819883664799"/>
    <n v="1"/>
    <n v="162466.21786951588"/>
  </r>
  <r>
    <s v="STND-35630"/>
    <s v="Sunrise Senior Living Management, Inc"/>
    <s v="Sunrise Senior Living Management Inc - 1725 Ballard Rd - Park Ridge"/>
    <x v="0"/>
    <s v="Indoor Lighting"/>
    <x v="2"/>
    <n v="0"/>
    <n v="20323.401000000002"/>
    <n v="4.3529999999999998"/>
    <x v="0"/>
    <x v="0"/>
    <n v="14.797277300976599"/>
    <s v="Qty / 1,000"/>
    <m/>
    <s v="Private-Lighting"/>
    <x v="0"/>
    <n v="3"/>
    <n v="5518"/>
    <s v="Lighting"/>
    <n v="0.91633259480590001"/>
    <n v="1.30467645558681"/>
    <n v="18622.994773610801"/>
    <n v="5.6792566111693699"/>
    <n v="0.71"/>
    <n v="13222.326289263699"/>
    <n v="4.0322721939302504"/>
    <n v="3379"/>
    <n v="1.0900000000000001"/>
    <n v="1.36"/>
    <n v="2.1999999999999999E-2"/>
    <n v="0.57999999999999996"/>
    <n v="20.7161882213673"/>
    <d v="1900-01-13T19:08:05"/>
    <n v="43188"/>
    <n v="7.1998689289672502"/>
    <n v="375.87695873342898"/>
    <n v="1"/>
    <n v="195654.42866622788"/>
  </r>
  <r>
    <s v="STND-35630"/>
    <s v="Sunrise Senior Living Management, Inc"/>
    <s v="Sunrise Senior Living Management Inc - 1725 Ballard Rd - Park Ridge"/>
    <x v="12"/>
    <s v="Variable Speed Drives"/>
    <x v="2"/>
    <n v="0"/>
    <n v="15615.348"/>
    <n v="4.18"/>
    <x v="6"/>
    <x v="0"/>
    <n v="15"/>
    <s v="ΔkWpeak"/>
    <m/>
    <s v="Private-Lighting"/>
    <x v="0"/>
    <n v="3"/>
    <n v="2"/>
    <s v="Non-Lighting"/>
    <n v="0.91633259480590001"/>
    <n v="1.30467645558681"/>
    <n v="14308.852351637101"/>
    <n v="5.45354758435285"/>
    <n v="0.7"/>
    <n v="10016.196646146"/>
    <n v="3.8174833090470002"/>
    <n v="3379"/>
    <n v="1.0900000000000001"/>
    <n v="1.36"/>
    <n v="2.1999999999999999E-2"/>
    <n v="0.57999999999999996"/>
    <n v="20.7161882213673"/>
    <d v="1900-01-13T19:08:05"/>
    <n v="43188"/>
    <n v="5.45354758435285"/>
    <n v="0"/>
    <n v="1"/>
    <n v="150242.94969218998"/>
  </r>
  <r>
    <s v="STND-35630"/>
    <s v="Sunrise Senior Living Management, Inc"/>
    <s v="Sunrise Senior Living Management Inc - 1725 Ballard Rd - Park Ridge"/>
    <x v="7"/>
    <s v="Indoor Lighting"/>
    <x v="2"/>
    <n v="0"/>
    <n v="1707.7840000000001"/>
    <n v="1.1299999999999999"/>
    <x v="0"/>
    <x v="0"/>
    <n v="8"/>
    <s v="Qty / 1,000"/>
    <m/>
    <s v="Private-Lighting"/>
    <x v="0"/>
    <n v="3"/>
    <n v="1932"/>
    <s v="Lighting"/>
    <n v="0.91633259480590001"/>
    <n v="1.30467645558681"/>
    <n v="1564.898144088"/>
    <n v="1.4742843948130899"/>
    <n v="0.71"/>
    <n v="1111.0776823024801"/>
    <n v="1.0467419203172901"/>
    <n v="3379"/>
    <n v="1.0900000000000001"/>
    <n v="1.36"/>
    <n v="2.1999999999999999E-2"/>
    <n v="0.57999999999999996"/>
    <n v="20.7161882213673"/>
    <d v="1900-01-13T19:08:05"/>
    <n v="43188"/>
    <n v="2.5210061470812102"/>
    <n v="31.585100155904598"/>
    <n v="1"/>
    <n v="8888.6214584198406"/>
  </r>
  <r>
    <s v="STND-35632"/>
    <s v="Sunrise Senior Living Management Inc"/>
    <s v="Sunrise Senior Living Management Inc - 6300 Claredon Hills Rd - Willowbrook"/>
    <x v="12"/>
    <s v="Variable Speed Drives"/>
    <x v="2"/>
    <n v="0"/>
    <n v="15615.348"/>
    <n v="4.18"/>
    <x v="6"/>
    <x v="0"/>
    <n v="15"/>
    <s v="ΔkWpeak"/>
    <m/>
    <s v="Private-Lighting"/>
    <x v="0"/>
    <n v="3"/>
    <n v="2"/>
    <s v="Non-Lighting"/>
    <n v="0.91633259480590001"/>
    <n v="1.30467645558681"/>
    <n v="14308.852351637101"/>
    <n v="5.45354758435285"/>
    <n v="0.7"/>
    <n v="10016.196646146"/>
    <n v="3.8174833090470002"/>
    <n v="3379"/>
    <n v="1.0900000000000001"/>
    <n v="1.36"/>
    <n v="2.1999999999999999E-2"/>
    <n v="0.57999999999999996"/>
    <n v="20.7161882213673"/>
    <d v="1900-01-13T19:08:05"/>
    <n v="43162"/>
    <n v="5.45354758435285"/>
    <n v="0"/>
    <n v="1"/>
    <n v="150242.94969218998"/>
  </r>
  <r>
    <s v="STND-35632"/>
    <s v="Sunrise Senior Living Management Inc"/>
    <s v="Sunrise Senior Living Management Inc - 6300 Claredon Hills Rd - Willowbrook"/>
    <x v="12"/>
    <s v="Variable Speed Drives"/>
    <x v="2"/>
    <n v="0"/>
    <n v="3903.837"/>
    <n v="1.0449999999999999"/>
    <x v="6"/>
    <x v="0"/>
    <n v="15"/>
    <s v="ΔkWpeak"/>
    <m/>
    <s v="Private-Lighting"/>
    <x v="0"/>
    <n v="3"/>
    <n v="1"/>
    <s v="Non-Lighting"/>
    <n v="0.91633259480590001"/>
    <n v="1.30467645558681"/>
    <n v="3577.2130879092801"/>
    <n v="1.3633868960882101"/>
    <n v="0.7"/>
    <n v="2504.0491615364999"/>
    <n v="0.95437082726174904"/>
    <n v="3379"/>
    <n v="1.0900000000000001"/>
    <n v="1.36"/>
    <n v="2.1999999999999999E-2"/>
    <n v="0.57999999999999996"/>
    <n v="20.7161882213673"/>
    <d v="1900-01-13T19:08:05"/>
    <n v="43162"/>
    <n v="1.3633868960882101"/>
    <n v="0"/>
    <n v="1"/>
    <n v="37560.737423047496"/>
  </r>
  <r>
    <s v="STND-35632"/>
    <s v="Sunrise Senior Living Management Inc"/>
    <s v="Sunrise Senior Living Management Inc - 6300 Claredon Hills Rd - Willowbrook"/>
    <x v="8"/>
    <s v="Indoor Advanced Lighting"/>
    <x v="2"/>
    <n v="0"/>
    <n v="22547.999"/>
    <n v="4.8289999999999997"/>
    <x v="0"/>
    <x v="0"/>
    <n v="14.797277300976599"/>
    <s v="Qty / 1,000"/>
    <m/>
    <s v="Private-Lighting"/>
    <x v="0"/>
    <n v="3"/>
    <n v="6122"/>
    <s v="Lighting"/>
    <n v="0.91633259480590001"/>
    <n v="1.30467645558681"/>
    <n v="20661.4664313508"/>
    <n v="6.3002826040286903"/>
    <n v="0.71"/>
    <n v="14669.6411662591"/>
    <n v="4.4732006488603702"/>
    <n v="3379"/>
    <n v="1.0900000000000001"/>
    <n v="1.36"/>
    <n v="2.1999999999999999E-2"/>
    <n v="0.57999999999999996"/>
    <n v="20.7161882213673"/>
    <d v="1900-01-13T19:08:05"/>
    <n v="43162"/>
    <n v="7.9871736866489504"/>
    <n v="417.020423385063"/>
    <n v="1"/>
    <n v="217070.74824295766"/>
  </r>
  <r>
    <s v="STND-35632"/>
    <s v="Sunrise Senior Living Management Inc"/>
    <s v="Sunrise Senior Living Management Inc - 6300 Claredon Hills Rd - Willowbrook"/>
    <x v="0"/>
    <s v="Indoor Lighting"/>
    <x v="2"/>
    <n v="0"/>
    <n v="10110.137000000001"/>
    <n v="2.165"/>
    <x v="0"/>
    <x v="0"/>
    <n v="14.797277300976599"/>
    <s v="Qty / 1,000"/>
    <m/>
    <s v="Private-Lighting"/>
    <x v="0"/>
    <n v="3"/>
    <n v="2745"/>
    <s v="Lighting"/>
    <n v="0.91633259480590001"/>
    <n v="1.30467645558681"/>
    <n v="9264.2480710531399"/>
    <n v="2.8246245263454401"/>
    <n v="0.71"/>
    <n v="6577.61613044773"/>
    <n v="2.0054834137052602"/>
    <n v="3379"/>
    <n v="1.0900000000000001"/>
    <n v="1.36"/>
    <n v="2.1999999999999999E-2"/>
    <n v="0.57999999999999996"/>
    <n v="20.7161882213673"/>
    <d v="1900-01-13T19:08:05"/>
    <n v="43162"/>
    <n v="3.5809134461782901"/>
    <n v="186.98482345244901"/>
    <n v="1"/>
    <n v="97330.809861611735"/>
  </r>
  <r>
    <s v="STND-35700"/>
    <s v="Procter and Gamble/ The Gillette Co. Chemical Div"/>
    <s v="Procter and Gamble/ The Gillette Co. Chemical Div - 3500 16th St - North Chicago"/>
    <x v="21"/>
    <s v="Compressed Air"/>
    <x v="10"/>
    <n v="0"/>
    <n v="48570"/>
    <n v="7.2"/>
    <x v="4"/>
    <x v="0"/>
    <n v="15"/>
    <s v="ΔkWpeak / CF"/>
    <n v="0.86499999999999999"/>
    <s v="Private-Non-Lighting"/>
    <x v="2"/>
    <n v="2"/>
    <n v="3000"/>
    <s v="Non-Lighting"/>
    <n v="0.76002432528749297"/>
    <n v="0.465462131779591"/>
    <n v="36914.381479213604"/>
    <n v="3.3513273488130602"/>
    <n v="0.7"/>
    <n v="25840.067035449501"/>
    <n v="2.3459291441691401"/>
    <n v="4618"/>
    <n v="1.02"/>
    <n v="1.04"/>
    <n v="1.2E-2"/>
    <n v="0.81"/>
    <n v="15.158077089649201"/>
    <d v="1900-01-09T19:51:10"/>
    <n v="43135"/>
    <n v="3.8743668772405302"/>
    <n v="0"/>
    <n v="1"/>
    <n v="387601.00553174253"/>
  </r>
  <r>
    <s v="STND-35700"/>
    <s v="Procter and Gamble/ The Gillette Co. Chemical Div"/>
    <s v="Procter and Gamble/ The Gillette Co. Chemical Div - 3500 16th St - North Chicago"/>
    <x v="22"/>
    <s v="Compressed Air"/>
    <x v="10"/>
    <n v="0"/>
    <n v="36027"/>
    <n v="5.85"/>
    <x v="4"/>
    <x v="0"/>
    <n v="5"/>
    <s v="ΔkWpeak / CF"/>
    <n v="0.95"/>
    <s v="Private-Non-Lighting"/>
    <x v="2"/>
    <n v="2"/>
    <n v="3"/>
    <s v="Non-Lighting"/>
    <n v="0.76002432528749297"/>
    <n v="0.465462131779591"/>
    <n v="27381.3963671325"/>
    <n v="2.72295347091061"/>
    <n v="0.7"/>
    <n v="19166.977456992801"/>
    <n v="1.90606742963742"/>
    <n v="4618"/>
    <n v="1.02"/>
    <n v="1.04"/>
    <n v="1.2E-2"/>
    <n v="0.81"/>
    <n v="15.158077089649201"/>
    <d v="1900-01-09T19:51:10"/>
    <n v="43135"/>
    <n v="2.86626681148485"/>
    <n v="0"/>
    <n v="1"/>
    <n v="95834.887284964003"/>
  </r>
  <r>
    <s v="STND-35700"/>
    <s v="Procter and Gamble/ The Gillette Co. Chemical Div"/>
    <s v="Procter and Gamble/ The Gillette Co. Chemical Div - 3500 16th St - North Chicago"/>
    <x v="19"/>
    <s v="Compressed Air"/>
    <x v="10"/>
    <n v="0"/>
    <n v="9829.86"/>
    <n v="1.5209999999999999"/>
    <x v="4"/>
    <x v="0"/>
    <n v="10"/>
    <s v="ΔkWpeak / CF"/>
    <n v="0.95"/>
    <s v="Private-Non-Lighting"/>
    <x v="2"/>
    <n v="2"/>
    <n v="3"/>
    <s v="Non-Lighting"/>
    <n v="0.76002432528749297"/>
    <n v="0.465462131779591"/>
    <n v="7470.9327141705198"/>
    <n v="0.707967902436758"/>
    <n v="0.7"/>
    <n v="5229.6528999193597"/>
    <n v="0.49557753170572999"/>
    <n v="4618"/>
    <n v="1.02"/>
    <n v="1.04"/>
    <n v="1.2E-2"/>
    <n v="0.81"/>
    <n v="15.158077089649201"/>
    <d v="1900-01-09T19:51:10"/>
    <n v="43135"/>
    <n v="0.74522937098606101"/>
    <n v="0"/>
    <n v="1"/>
    <n v="52296.528999193601"/>
  </r>
  <r>
    <s v="STND-35700"/>
    <s v="Procter and Gamble/ The Gillette Co. Chemical Div"/>
    <s v="Procter and Gamble/ The Gillette Co. Chemical Div - 3500 16th St - North Chicago"/>
    <x v="10"/>
    <s v="Compressed Air"/>
    <x v="10"/>
    <n v="0"/>
    <n v="468180"/>
    <n v="75.150000000000006"/>
    <x v="4"/>
    <x v="0"/>
    <n v="10"/>
    <s v="ΔkWpeak / CF"/>
    <n v="0.95"/>
    <s v="Private-Non-Lighting"/>
    <x v="2"/>
    <n v="2"/>
    <n v="3"/>
    <s v="Non-Lighting"/>
    <n v="0.76002432528749297"/>
    <n v="0.465462131779591"/>
    <n v="355828.18861309899"/>
    <n v="34.979479203236302"/>
    <n v="0.7"/>
    <n v="249079.73202916901"/>
    <n v="24.485635442265401"/>
    <n v="4618"/>
    <n v="1.02"/>
    <n v="1.04"/>
    <n v="1.2E-2"/>
    <n v="0.81"/>
    <n v="15.158077089649201"/>
    <d v="1900-01-09T19:51:10"/>
    <n v="43135"/>
    <n v="36.820504424459202"/>
    <n v="0"/>
    <n v="1"/>
    <n v="2490797.3202916901"/>
  </r>
  <r>
    <s v="STND-35791"/>
    <s v="Wal-Mart Stores, Inc."/>
    <s v="Wal-mart Stores Inc - 501 E Lincoln Hwy - New Lenox"/>
    <x v="0"/>
    <s v="Indoor Lighting"/>
    <x v="0"/>
    <n v="0"/>
    <n v="6945.2280000000001"/>
    <n v="1.409"/>
    <x v="0"/>
    <x v="0"/>
    <n v="9.1274187659729797"/>
    <s v="Qty / 1,000"/>
    <m/>
    <s v="Private-Lighting"/>
    <x v="0"/>
    <n v="3"/>
    <n v="1132"/>
    <s v="Lighting"/>
    <n v="0.91633259480590001"/>
    <n v="1.30467645558681"/>
    <n v="6364.1387947585899"/>
    <n v="1.8382891259218099"/>
    <n v="0.71"/>
    <n v="4518.5385442786001"/>
    <n v="1.30518527940449"/>
    <n v="5478"/>
    <n v="1.1200000000000001"/>
    <n v="1.31"/>
    <n v="2.1999999999999999E-2"/>
    <n v="0.95"/>
    <n v="12.7783862723622"/>
    <d v="1900-01-08T03:03:29"/>
    <n v="43180"/>
    <n v="1.47713067571057"/>
    <n v="125.009869182758"/>
    <n v="1"/>
    <n v="41242.593503820724"/>
  </r>
  <r>
    <s v="STND-35791"/>
    <s v="Wal-Mart Stores, Inc."/>
    <s v="Wal-mart Stores Inc - 501 E Lincoln Hwy - New Lenox"/>
    <x v="3"/>
    <s v="Refrigeration"/>
    <x v="0"/>
    <n v="0"/>
    <n v="4762.08"/>
    <n v="0.57599999999999996"/>
    <x v="2"/>
    <x v="0"/>
    <n v="8.6177180282661094"/>
    <s v="ΔkWpeak / CF"/>
    <n v="0.69"/>
    <s v="Private-Lighting"/>
    <x v="0"/>
    <n v="3"/>
    <n v="72"/>
    <s v="Non-Lighting"/>
    <n v="0.91633259480590001"/>
    <n v="1.30467645558681"/>
    <n v="4363.64912307328"/>
    <n v="0.75149363841799999"/>
    <n v="0.7"/>
    <n v="3054.5543861513002"/>
    <n v="0.52604554689259997"/>
    <n v="5478"/>
    <n v="1.1200000000000001"/>
    <n v="1.31"/>
    <n v="2.1999999999999999E-2"/>
    <n v="0.95"/>
    <n v="12.7783862723622"/>
    <d v="1900-01-08T03:03:29"/>
    <n v="43180"/>
    <n v="1.0891212150985501"/>
    <n v="0"/>
    <n v="1"/>
    <n v="26323.288401855378"/>
  </r>
  <r>
    <s v="STND-35837"/>
    <s v="Palos Community Hospital"/>
    <s v="Palos Community Hospital - 12251 S 80th Ave - Palos Heights"/>
    <x v="0"/>
    <s v="Indoor Lighting"/>
    <x v="7"/>
    <n v="0"/>
    <n v="78688.512000000002"/>
    <n v="8.7650000000000006"/>
    <x v="0"/>
    <x v="0"/>
    <n v="6.5651260504201696"/>
    <s v="Qty / 1,000"/>
    <m/>
    <s v="Private-Lighting"/>
    <x v="0"/>
    <n v="3"/>
    <n v="8400"/>
    <s v="Lighting"/>
    <n v="0.91633259480590001"/>
    <n v="1.30467645558681"/>
    <n v="72104.848382375203"/>
    <n v="11.4354891332184"/>
    <n v="0.71"/>
    <n v="51194.442351486403"/>
    <n v="8.1191972845850309"/>
    <n v="7616"/>
    <n v="1.23"/>
    <n v="1.41"/>
    <n v="1.4E-2"/>
    <n v="0.73499999999999999"/>
    <n v="9.1911764705882408"/>
    <d v="1900-01-05T13:33:47"/>
    <n v="43239"/>
    <n v="11.034389089804"/>
    <n v="820.70559134410803"/>
    <n v="1"/>
    <n v="336097.96711847698"/>
  </r>
  <r>
    <s v="STND-35851"/>
    <s v="Farm &amp; Fleet of Dekalb, Inc"/>
    <s v="Belvidere Farm &amp; Fleet - 6674 Logan Ave - Belvidere"/>
    <x v="2"/>
    <s v="Energy Management System"/>
    <x v="0"/>
    <n v="8927.6"/>
    <n v="74099.08"/>
    <n v="0"/>
    <x v="1"/>
    <x v="0"/>
    <n v="15"/>
    <s v="NA"/>
    <m/>
    <s v="EMS"/>
    <x v="1"/>
    <n v="3"/>
    <n v="1"/>
    <s v="EMS"/>
    <n v="0.91036333343406195"/>
    <n v="0"/>
    <n v="67457.085473197294"/>
    <n v="0"/>
    <n v="0.7"/>
    <n v="47219.959831238099"/>
    <n v="0"/>
    <n v="5478"/>
    <n v="1.1200000000000001"/>
    <n v="1.31"/>
    <n v="2.1999999999999999E-2"/>
    <n v="0.95"/>
    <n v="12.7783862723622"/>
    <d v="1900-01-08T03:03:29"/>
    <n v="43135"/>
    <n v="0"/>
    <n v="0"/>
    <n v="1"/>
    <n v="708299.39746857143"/>
  </r>
  <r>
    <s v="STND-35869"/>
    <s v="Demeter Millwork, LLC"/>
    <s v="Demeter Millwork - 2135 W Carroll Ave  - Chicago"/>
    <x v="5"/>
    <s v="Indoor Advanced Lighting"/>
    <x v="10"/>
    <n v="0"/>
    <n v="7146.76"/>
    <n v="4.1040000000000001"/>
    <x v="0"/>
    <x v="0"/>
    <n v="15"/>
    <s v="Qty / 1,000"/>
    <m/>
    <s v="Private-Lighting"/>
    <x v="0"/>
    <n v="2"/>
    <n v="7076"/>
    <s v="Lighting"/>
    <n v="0.97902139861649395"/>
    <n v="0.93591656730105399"/>
    <n v="6996.8309707764101"/>
    <n v="3.8410015922035199"/>
    <n v="0.71"/>
    <n v="4967.7499892512496"/>
    <n v="2.7271111304644999"/>
    <n v="4618"/>
    <n v="1.02"/>
    <n v="1.04"/>
    <n v="1.2E-2"/>
    <n v="0.81"/>
    <n v="15.158077089649201"/>
    <d v="1900-01-09T19:51:10"/>
    <n v="43159"/>
    <n v="4.5595935330051303"/>
    <n v="82.315658479722501"/>
    <n v="1"/>
    <n v="74516.249838768737"/>
  </r>
  <r>
    <s v="STND-35869"/>
    <s v="Demeter Millwork, LLC"/>
    <s v="Demeter Millwork - 2135 W Carroll Ave  - Chicago"/>
    <x v="0"/>
    <s v="Indoor Lighting"/>
    <x v="10"/>
    <n v="0"/>
    <n v="183205.12"/>
    <n v="39.270000000000003"/>
    <x v="0"/>
    <x v="0"/>
    <n v="10.827197921178"/>
    <s v="Qty / 1,000"/>
    <m/>
    <s v="Private-Lighting"/>
    <x v="0"/>
    <n v="2"/>
    <n v="49784"/>
    <s v="Lighting"/>
    <n v="0.97902139861649395"/>
    <n v="0.93591656730105399"/>
    <n v="179361.732816103"/>
    <n v="36.753443597912401"/>
    <n v="0.71"/>
    <n v="127346.830299433"/>
    <n v="26.0949449545178"/>
    <n v="4618"/>
    <n v="1.02"/>
    <n v="1.04"/>
    <n v="1.2E-2"/>
    <n v="0.81"/>
    <n v="15.158077089649201"/>
    <d v="1900-01-09T19:51:10"/>
    <n v="43159"/>
    <n v="43.629443967132403"/>
    <n v="2110.13803313062"/>
    <n v="1"/>
    <n v="1378809.3362866284"/>
  </r>
  <r>
    <s v="STND-35869"/>
    <s v="Demeter Millwork, LLC"/>
    <s v="Demeter Millwork - 2135 W Carroll Ave  - Chicago"/>
    <x v="23"/>
    <s v="Indoor Lighting"/>
    <x v="10"/>
    <n v="0"/>
    <n v="53065.599999999999"/>
    <n v="11.374000000000001"/>
    <x v="0"/>
    <x v="0"/>
    <n v="12"/>
    <s v="Qty / 1,000"/>
    <m/>
    <s v="Private-Lighting"/>
    <x v="0"/>
    <n v="2"/>
    <n v="14420"/>
    <s v="Lighting"/>
    <n v="0.97902139861649395"/>
    <n v="0.93591656730105399"/>
    <n v="51952.357930423401"/>
    <n v="10.645115036482199"/>
    <n v="0.71"/>
    <n v="36886.174130600601"/>
    <n v="7.5580316759023498"/>
    <n v="4618"/>
    <n v="1.02"/>
    <n v="1.04"/>
    <n v="1.2E-2"/>
    <n v="0.81"/>
    <n v="15.158077089649201"/>
    <d v="1900-01-09T19:51:10"/>
    <n v="43159"/>
    <n v="12.6366512778753"/>
    <n v="611.20421094615801"/>
    <n v="1"/>
    <n v="442634.08956720721"/>
  </r>
  <r>
    <s v="STND-35871"/>
    <s v="Club Foods LLC"/>
    <s v="Club Foods LLC dba Super Fresh Market (Comprehensive Energy Savings) - 1700 N Lewis Ave - Waukegan"/>
    <x v="24"/>
    <s v="Refrigeration"/>
    <x v="5"/>
    <n v="0"/>
    <n v="36991.64"/>
    <n v="4.2279999999999998"/>
    <x v="2"/>
    <x v="0"/>
    <n v="12"/>
    <s v="ΔkWpeak"/>
    <m/>
    <s v="Private-Non-Lighting"/>
    <x v="2"/>
    <n v="3"/>
    <n v="28"/>
    <s v="Non-Lighting"/>
    <n v="0.98952339343681495"/>
    <n v="0.43468415683807998"/>
    <n v="36604.093141593003"/>
    <n v="1.8378446151114001"/>
    <n v="0.7"/>
    <n v="25622.865199115098"/>
    <n v="1.2864912305779801"/>
    <n v="4661"/>
    <n v="1.07"/>
    <n v="1.24"/>
    <n v="2.9000000000000001E-2"/>
    <n v="0.745"/>
    <n v="15.018236429950701"/>
    <d v="1900-01-09T17:27:20"/>
    <n v="43146"/>
    <n v="1.8378446151114001"/>
    <n v="0"/>
    <n v="1"/>
    <n v="307474.38238938118"/>
  </r>
  <r>
    <s v="STND-35871"/>
    <s v="Club Foods LLC"/>
    <s v="Club Foods LLC dba Super Fresh Market (Comprehensive Energy Savings) - 1700 N Lewis Ave - Waukegan"/>
    <x v="25"/>
    <s v="Refrigeration"/>
    <x v="5"/>
    <n v="0"/>
    <n v="53016"/>
    <n v="6.12"/>
    <x v="2"/>
    <x v="0"/>
    <n v="16"/>
    <s v="ΔkWpeak"/>
    <m/>
    <s v="Private-Non-Lighting"/>
    <x v="2"/>
    <n v="3"/>
    <n v="24"/>
    <s v="Non-Lighting"/>
    <n v="0.98952339343681495"/>
    <n v="0.43468415683807998"/>
    <n v="52460.572226446202"/>
    <n v="2.66026703984905"/>
    <n v="0.7"/>
    <n v="36722.400558512301"/>
    <n v="1.8621869278943399"/>
    <n v="4661"/>
    <n v="1.07"/>
    <n v="1.24"/>
    <n v="2.9000000000000001E-2"/>
    <n v="0.745"/>
    <n v="15.018236429950701"/>
    <d v="1900-01-09T17:27:20"/>
    <n v="43146"/>
    <n v="2.66026703984905"/>
    <n v="0"/>
    <n v="1"/>
    <n v="587558.40893619682"/>
  </r>
  <r>
    <s v="STND-35908"/>
    <s v="Brit Limited Partnership"/>
    <s v="BECO Management - Innovation Park 600 US Rt 45 - Libertyville"/>
    <x v="2"/>
    <s v="Energy Management System"/>
    <x v="6"/>
    <n v="0"/>
    <n v="295200.15000000002"/>
    <n v="0"/>
    <x v="1"/>
    <x v="0"/>
    <n v="15"/>
    <s v="NA"/>
    <m/>
    <s v="EMS"/>
    <x v="1"/>
    <n v="1"/>
    <n v="1"/>
    <s v="EMS"/>
    <n v="0.28326105128905499"/>
    <n v="0.67864895493979305"/>
    <n v="83618.704829686598"/>
    <n v="0"/>
    <n v="0.7"/>
    <n v="58533.0933807806"/>
    <n v="0"/>
    <n v="2885"/>
    <n v="1.165"/>
    <n v="1.3779999999999999"/>
    <n v="2.5499999999999998E-2"/>
    <n v="0.55000000000000004"/>
    <n v="24.263431542460999"/>
    <d v="1900-01-16T07:56:40"/>
    <n v="43408"/>
    <n v="0"/>
    <n v="0"/>
    <n v="0"/>
    <n v="877996.40071170893"/>
  </r>
  <r>
    <s v="STND-35908"/>
    <s v="Brit Limited Partnership"/>
    <s v="BECO Management - Innovation Park 600 US Rt 45 - Libertyville"/>
    <x v="12"/>
    <s v="Variable Speed Drives"/>
    <x v="6"/>
    <n v="0"/>
    <n v="76594.490000000005"/>
    <n v="16.71828"/>
    <x v="6"/>
    <x v="0"/>
    <n v="15"/>
    <s v="ΔkWpeak"/>
    <m/>
    <s v="EMS"/>
    <x v="1"/>
    <n v="1"/>
    <n v="1"/>
    <s v="Non-Lighting"/>
    <n v="0.28326105128905499"/>
    <n v="0.67864895493979305"/>
    <n v="21696.235760349002"/>
    <n v="11.3458432503908"/>
    <n v="0.7"/>
    <n v="15187.365032244301"/>
    <n v="7.94209027527359"/>
    <n v="2885"/>
    <n v="1.165"/>
    <n v="1.3779999999999999"/>
    <n v="2.5499999999999998E-2"/>
    <n v="0.55000000000000004"/>
    <n v="24.263431542460999"/>
    <d v="1900-01-16T07:56:40"/>
    <n v="43408"/>
    <n v="11.3458432503908"/>
    <n v="0"/>
    <n v="0"/>
    <n v="227810.47548366452"/>
  </r>
  <r>
    <s v="STND-35908"/>
    <s v="Brit Limited Partnership"/>
    <s v="BECO Management - Innovation Park 600 US Rt 45 - Libertyville"/>
    <x v="12"/>
    <s v="Variable Speed Drives"/>
    <x v="6"/>
    <n v="0"/>
    <n v="143614.66899999999"/>
    <n v="31.346774"/>
    <x v="6"/>
    <x v="0"/>
    <n v="15"/>
    <s v="ΔkWpeak"/>
    <m/>
    <s v="EMS"/>
    <x v="1"/>
    <n v="1"/>
    <n v="1"/>
    <s v="Non-Lighting"/>
    <n v="0.28326105128905499"/>
    <n v="0.67864895493979305"/>
    <n v="40680.442121469598"/>
    <n v="21.273455415833901"/>
    <n v="0.7"/>
    <n v="28476.309485028702"/>
    <n v="14.8914187910837"/>
    <n v="2885"/>
    <n v="1.165"/>
    <n v="1.3779999999999999"/>
    <n v="2.5499999999999998E-2"/>
    <n v="0.55000000000000004"/>
    <n v="24.263431542460999"/>
    <d v="1900-01-16T07:56:40"/>
    <n v="43408"/>
    <n v="21.273455415833901"/>
    <n v="0"/>
    <n v="0"/>
    <n v="427144.64227543049"/>
  </r>
  <r>
    <s v="STND-35908"/>
    <s v="Brit Limited Partnership"/>
    <s v="BECO Management - Innovation Park 600 US Rt 45 - Libertyville"/>
    <x v="12"/>
    <s v="Variable Speed Drives"/>
    <x v="6"/>
    <n v="0"/>
    <n v="258926.785"/>
    <n v="14.779804"/>
    <x v="6"/>
    <x v="0"/>
    <n v="15"/>
    <s v="ΔkWpeak"/>
    <m/>
    <s v="EMS"/>
    <x v="1"/>
    <n v="1"/>
    <n v="1"/>
    <s v="Non-Lighting"/>
    <n v="0.28326105128905499"/>
    <n v="0.67864895493979305"/>
    <n v="73343.873325994995"/>
    <n v="10.030298538815"/>
    <n v="0.7"/>
    <n v="51340.711328196499"/>
    <n v="7.0212089771704802"/>
    <n v="2885"/>
    <n v="1.165"/>
    <n v="1.3779999999999999"/>
    <n v="2.5499999999999998E-2"/>
    <n v="0.55000000000000004"/>
    <n v="24.263431542460999"/>
    <d v="1900-01-16T07:56:40"/>
    <n v="43408"/>
    <n v="10.030298538815"/>
    <n v="0"/>
    <n v="0"/>
    <n v="770110.66992294753"/>
  </r>
  <r>
    <s v="STND-35955"/>
    <s v="Apple Ten Services Skokie, Inc."/>
    <s v="Hampton Inn &amp; Suites Chicago Skokie - 5201 Old Orchard Rd - Skokie"/>
    <x v="26"/>
    <s v="HVAC"/>
    <x v="11"/>
    <n v="0"/>
    <n v="251325"/>
    <n v="189"/>
    <x v="3"/>
    <x v="0"/>
    <n v="15"/>
    <s v="ΔkWpeak"/>
    <m/>
    <s v="Private-Non-Lighting"/>
    <x v="2"/>
    <n v="2"/>
    <n v="225"/>
    <s v="Non-Lighting"/>
    <n v="0.76002432528749297"/>
    <n v="0.465462131779591"/>
    <n v="191013.11355287899"/>
    <n v="87.972342906342703"/>
    <n v="0.7"/>
    <n v="133709.179487015"/>
    <n v="61.580640034439902"/>
    <n v="6138"/>
    <n v="1.2"/>
    <n v="1.24"/>
    <n v="3.2000000000000001E-2"/>
    <n v="0.73"/>
    <n v="11.4043662430759"/>
    <d v="1900-01-07T03:30:12"/>
    <n v="43135"/>
    <n v="87.972342906342703"/>
    <n v="0"/>
    <n v="1"/>
    <n v="2005637.6923052249"/>
  </r>
  <r>
    <s v="STND-35958"/>
    <s v="Brit Limited Partnership"/>
    <s v="BECO Management - Innovation Park - 600 US Rt 45 - Libertyville"/>
    <x v="27"/>
    <s v="Outdoor &amp; Garage Lighting"/>
    <x v="6"/>
    <n v="0"/>
    <n v="8099"/>
    <n v="0"/>
    <x v="0"/>
    <x v="0"/>
    <n v="8"/>
    <s v="Qty / 1,000"/>
    <m/>
    <s v="Private-Lighting"/>
    <x v="0"/>
    <n v="2"/>
    <n v="28925"/>
    <s v="Lighting"/>
    <n v="0.97902139861649395"/>
    <n v="0.93591656730105399"/>
    <n v="7929.0943073949802"/>
    <n v="0"/>
    <n v="0.71"/>
    <n v="5629.6569582504399"/>
    <n v="0"/>
    <n v="2885"/>
    <n v="1.165"/>
    <n v="1.3779999999999999"/>
    <n v="2.5499999999999998E-2"/>
    <n v="0.55000000000000004"/>
    <n v="24.263431542460999"/>
    <d v="1900-01-16T07:56:40"/>
    <n v="43313"/>
    <n v="0"/>
    <n v="173.55528312323801"/>
    <n v="0"/>
    <n v="45037.255666003519"/>
  </r>
  <r>
    <s v="STND-35958"/>
    <s v="Brit Limited Partnership"/>
    <s v="BECO Management - Innovation Park - 600 US Rt 45 - Libertyville"/>
    <x v="1"/>
    <s v="Outdoor &amp; Garage Lighting"/>
    <x v="1"/>
    <n v="0"/>
    <n v="308938.03000000003"/>
    <n v="0"/>
    <x v="0"/>
    <x v="0"/>
    <n v="10.1978380583316"/>
    <s v="Qty / 1,000"/>
    <m/>
    <s v="Private-Lighting"/>
    <x v="0"/>
    <n v="2"/>
    <n v="63010"/>
    <s v="Lighting"/>
    <n v="0.97902139861649395"/>
    <n v="0.93591656730105399"/>
    <n v="302456.94221642398"/>
    <n v="0"/>
    <n v="0.71"/>
    <n v="214744.42897366101"/>
    <n v="0"/>
    <n v="4903"/>
    <n v="1"/>
    <n v="1"/>
    <n v="0"/>
    <n v="0"/>
    <n v="14.276973281664301"/>
    <d v="1900-01-09T04:44:53"/>
    <n v="43313"/>
    <n v="0"/>
    <n v="0"/>
    <n v="0"/>
    <n v="2189928.9106022874"/>
  </r>
  <r>
    <s v="STND-35974"/>
    <s v="Sunstone North State, LLC"/>
    <s v="Sunstone North State LLC - 600 N State St - Chicago"/>
    <x v="2"/>
    <s v="Energy Management System"/>
    <x v="11"/>
    <n v="26854.799999999999"/>
    <n v="64218"/>
    <n v="0"/>
    <x v="1"/>
    <x v="0"/>
    <n v="15"/>
    <s v="NA"/>
    <m/>
    <s v="EMS"/>
    <x v="1"/>
    <n v="3"/>
    <n v="1"/>
    <s v="EMS"/>
    <n v="0.91036333343406195"/>
    <n v="0"/>
    <n v="58461.712546468603"/>
    <n v="0"/>
    <n v="0.7"/>
    <n v="40923.198782528001"/>
    <n v="0"/>
    <n v="6138"/>
    <n v="1.2"/>
    <n v="1.24"/>
    <n v="3.2000000000000001E-2"/>
    <n v="0.73"/>
    <n v="11.4043662430759"/>
    <d v="1900-01-07T03:30:12"/>
    <n v="43180"/>
    <n v="0"/>
    <n v="0"/>
    <n v="1"/>
    <n v="613847.98173791997"/>
  </r>
  <r>
    <s v="STND-35983"/>
    <s v="Martinez Supermarket Inc."/>
    <s v="Martinez Supermarket Inc - 3301 S Morgan St - Chicago"/>
    <x v="24"/>
    <s v="Refrigeration"/>
    <x v="5"/>
    <n v="0"/>
    <n v="17174.689999999999"/>
    <n v="1.9630000000000001"/>
    <x v="2"/>
    <x v="0"/>
    <n v="12"/>
    <s v="ΔkWpeak"/>
    <m/>
    <s v="Private-Non-Lighting"/>
    <x v="2"/>
    <n v="3"/>
    <n v="13"/>
    <s v="Non-Lighting"/>
    <n v="0.98952339343681495"/>
    <n v="0.43468415683807998"/>
    <n v="16994.757530025301"/>
    <n v="0.85328499987315198"/>
    <n v="0.7"/>
    <n v="11896.330271017699"/>
    <n v="0.59729949991120601"/>
    <n v="4661"/>
    <n v="1.07"/>
    <n v="1.24"/>
    <n v="2.9000000000000001E-2"/>
    <n v="0.745"/>
    <n v="15.018236429950701"/>
    <d v="1900-01-09T17:27:20"/>
    <n v="43152"/>
    <n v="0.85328499987315198"/>
    <n v="0"/>
    <n v="1"/>
    <n v="142755.96325221239"/>
  </r>
  <r>
    <s v="STND-35993"/>
    <s v="Sam's West, Inc"/>
    <s v="Sam's # 6485 - 16100 Harlem Avenue - Tinley Park"/>
    <x v="3"/>
    <s v="Refrigeration"/>
    <x v="0"/>
    <n v="0"/>
    <n v="3547.8"/>
    <n v="0.41699999999999998"/>
    <x v="2"/>
    <x v="0"/>
    <n v="8.6177180282661094"/>
    <s v="ΔkWpeak / CF"/>
    <n v="0.69"/>
    <s v="Private-Non-Lighting"/>
    <x v="2"/>
    <n v="3"/>
    <n v="9"/>
    <s v="Non-Lighting"/>
    <n v="0.98952339343681495"/>
    <n v="0.43468415683807998"/>
    <n v="3510.63109523513"/>
    <n v="0.18126329340148001"/>
    <n v="0.7"/>
    <n v="2457.44176666459"/>
    <n v="0.12688430538103601"/>
    <n v="5478"/>
    <n v="1.1200000000000001"/>
    <n v="1.31"/>
    <n v="2.1999999999999999E-2"/>
    <n v="0.95"/>
    <n v="12.7783862723622"/>
    <d v="1900-01-08T03:03:29"/>
    <n v="43132"/>
    <n v="0.26270042521953602"/>
    <n v="0"/>
    <n v="1"/>
    <n v="21177.540215999554"/>
  </r>
  <r>
    <s v="STND-35993"/>
    <s v="Sam's West, Inc"/>
    <s v="Sam's # 6485 - 16100 Harlem Avenue - Tinley Park"/>
    <x v="3"/>
    <s v="Refrigeration"/>
    <x v="0"/>
    <n v="0"/>
    <n v="14550.8"/>
    <n v="1.76"/>
    <x v="2"/>
    <x v="0"/>
    <n v="8.6177180282661094"/>
    <s v="ΔkWpeak / CF"/>
    <n v="0.69"/>
    <s v="Private-Non-Lighting"/>
    <x v="2"/>
    <n v="3"/>
    <n v="220"/>
    <s v="Non-Lighting"/>
    <n v="0.98952339343681495"/>
    <n v="0.43468415683807998"/>
    <n v="14398.356993220401"/>
    <n v="0.76504411603502198"/>
    <n v="0.7"/>
    <n v="10078.8498952543"/>
    <n v="0.53553088122451498"/>
    <n v="5478"/>
    <n v="1.1200000000000001"/>
    <n v="1.31"/>
    <n v="2.1999999999999999E-2"/>
    <n v="0.95"/>
    <n v="12.7783862723622"/>
    <d v="1900-01-08T03:03:29"/>
    <n v="43132"/>
    <n v="1.10875958845655"/>
    <n v="0"/>
    <n v="1"/>
    <n v="86856.686446520966"/>
  </r>
  <r>
    <s v="STND-35995"/>
    <s v="Little Company of Mary Affiliated Services"/>
    <s v="Little Company of Mary - OPCC - 6700 W 95th St - Oak Lawn"/>
    <x v="8"/>
    <s v="Indoor Advanced Lighting"/>
    <x v="9"/>
    <n v="0"/>
    <n v="14992.838"/>
    <n v="3.31"/>
    <x v="0"/>
    <x v="0"/>
    <n v="12.853470437018"/>
    <s v="Qty / 1,000"/>
    <m/>
    <s v="Private-Lighting"/>
    <x v="0"/>
    <n v="3"/>
    <n v="2753"/>
    <s v="Lighting"/>
    <n v="0.91633259480590001"/>
    <n v="1.30467645558681"/>
    <n v="13738.4261480445"/>
    <n v="4.3184790679923299"/>
    <n v="0.71"/>
    <n v="9754.2825651115909"/>
    <n v="3.0661201382745502"/>
    <n v="3890"/>
    <n v="1.4"/>
    <n v="1.85"/>
    <n v="6.0000000000000001E-3"/>
    <n v="0.65"/>
    <n v="17.994858611825201"/>
    <d v="1900-01-11T20:29:00"/>
    <n v="43152"/>
    <n v="3.5912507841932002"/>
    <n v="58.878969205905001"/>
    <n v="1"/>
    <n v="125376.38258498194"/>
  </r>
  <r>
    <s v="STND-36018"/>
    <s v="Little Company of Mary Affiliated Services"/>
    <s v="Little Company of Mary - Mary Potter Pavilion - 2850 95th St - Evergreen Park"/>
    <x v="8"/>
    <s v="Indoor Advanced Lighting"/>
    <x v="9"/>
    <n v="0"/>
    <n v="9361.6740000000009"/>
    <n v="2.0670000000000002"/>
    <x v="0"/>
    <x v="0"/>
    <n v="12.853470437018"/>
    <s v="Qty / 1,000"/>
    <m/>
    <s v="Private-Lighting"/>
    <x v="0"/>
    <n v="3"/>
    <n v="1719"/>
    <s v="Lighting"/>
    <n v="0.91633259480590001"/>
    <n v="1.30467645558681"/>
    <n v="8578.4070281469303"/>
    <n v="2.6967662336979301"/>
    <n v="0.71"/>
    <n v="6090.6689899843204"/>
    <n v="1.9147040259255299"/>
    <n v="3890"/>
    <n v="1.4"/>
    <n v="1.85"/>
    <n v="6.0000000000000001E-3"/>
    <n v="0.65"/>
    <n v="17.994858611825201"/>
    <d v="1900-01-11T20:29:00"/>
    <n v="43152"/>
    <n v="2.24263304257624"/>
    <n v="36.764601549201103"/>
    <n v="1"/>
    <n v="78286.233804425749"/>
  </r>
  <r>
    <s v="STND-36018"/>
    <s v="Little Company of Mary Affiliated Services"/>
    <s v="Little Company of Mary - Mary Potter Pavilion - 2850 95th St - Evergreen Park"/>
    <x v="17"/>
    <s v="Indoor Lighting"/>
    <x v="9"/>
    <n v="0"/>
    <n v="12253.5"/>
    <n v="2.706"/>
    <x v="0"/>
    <x v="0"/>
    <n v="12"/>
    <s v="Qty / 1,000"/>
    <m/>
    <s v="Private-Lighting"/>
    <x v="0"/>
    <n v="3"/>
    <n v="9"/>
    <s v="Lighting"/>
    <n v="0.91633259480590001"/>
    <n v="1.30467645558681"/>
    <n v="11228.2814504541"/>
    <n v="3.5304544888179001"/>
    <n v="0.71"/>
    <n v="7972.0798298224099"/>
    <n v="2.5066226870607098"/>
    <n v="3890"/>
    <n v="1.4"/>
    <n v="1.85"/>
    <n v="6.0000000000000001E-3"/>
    <n v="0.65"/>
    <n v="17.994858611825201"/>
    <d v="1900-01-11T20:29:00"/>
    <n v="43152"/>
    <n v="2.9359288888298498"/>
    <n v="48.121206216231798"/>
    <n v="1"/>
    <n v="95664.957957868915"/>
  </r>
  <r>
    <s v="STND-36028"/>
    <s v="Leyden High School District No. 212"/>
    <s v="Leyden High School District 212 - 1000 N Wolf Rd - Northlake"/>
    <x v="0"/>
    <s v="Indoor Lighting"/>
    <x v="12"/>
    <n v="0"/>
    <n v="25931.598999999998"/>
    <n v="7.0709999999999997"/>
    <x v="0"/>
    <x v="1"/>
    <n v="15"/>
    <s v="Qty / 1,000"/>
    <m/>
    <s v="Public-Lighting"/>
    <x v="0"/>
    <n v="3"/>
    <n v="7440"/>
    <s v="Lighting"/>
    <n v="0.99829244462109001"/>
    <n v="0.987374621353864"/>
    <n v="25887.319358643799"/>
    <n v="6.9817259475931701"/>
    <n v="0.71"/>
    <n v="18379.996744637101"/>
    <n v="4.9570254227911503"/>
    <n v="2979"/>
    <n v="1.17333333333333"/>
    <n v="1.323"/>
    <n v="2.1333333333333301E-2"/>
    <n v="0.72"/>
    <n v="23.497818059751602"/>
    <d v="1900-01-15T18:49:11"/>
    <n v="43173"/>
    <n v="7.3294343113223004"/>
    <n v="470.67853379352402"/>
    <n v="1"/>
    <n v="275699.95116955653"/>
  </r>
  <r>
    <s v="STND-36046"/>
    <s v="Apple Nine Hospitality Management, Inc."/>
    <s v="Residence Inn Chicago Lake Forest - 26325 N Riverwoods Blvd - Mettawa"/>
    <x v="26"/>
    <s v="HVAC"/>
    <x v="11"/>
    <n v="0"/>
    <n v="145210"/>
    <n v="109.2"/>
    <x v="3"/>
    <x v="0"/>
    <n v="15"/>
    <s v="ΔkWpeak"/>
    <m/>
    <s v="Private-Non-Lighting"/>
    <x v="2"/>
    <n v="3"/>
    <n v="130"/>
    <s v="Non-Lighting"/>
    <n v="0.98952339343681495"/>
    <n v="0.43468415683807998"/>
    <n v="143688.69196095999"/>
    <n v="47.4675099267184"/>
    <n v="0.7"/>
    <n v="100582.084372672"/>
    <n v="33.227256948702902"/>
    <n v="6138"/>
    <n v="1.2"/>
    <n v="1.24"/>
    <n v="3.2000000000000001E-2"/>
    <n v="0.73"/>
    <n v="11.4043662430759"/>
    <d v="1900-01-07T03:30:12"/>
    <n v="43152"/>
    <n v="47.4675099267184"/>
    <n v="0"/>
    <n v="1"/>
    <n v="1508731.2655900801"/>
  </r>
  <r>
    <s v="STND-36104"/>
    <s v="West Suburban Bank"/>
    <s v="West Suburban Bank - 3S041 IL - 59 - Warrenville"/>
    <x v="0"/>
    <s v="Indoor Lighting"/>
    <x v="2"/>
    <n v="0"/>
    <n v="9042.0349999999999"/>
    <n v="1.9370000000000001"/>
    <x v="0"/>
    <x v="0"/>
    <n v="14.797277300976599"/>
    <s v="Qty / 1,000"/>
    <m/>
    <s v="Private-Lighting"/>
    <x v="0"/>
    <n v="3"/>
    <n v="2455"/>
    <s v="Lighting"/>
    <n v="0.91633259480590001"/>
    <n v="1.30467645558681"/>
    <n v="8285.5113938757604"/>
    <n v="2.52715829447164"/>
    <n v="0.71"/>
    <n v="5882.7130896517901"/>
    <n v="1.79428238907487"/>
    <n v="3379"/>
    <n v="1.0900000000000001"/>
    <n v="1.36"/>
    <n v="2.1999999999999999E-2"/>
    <n v="0.57999999999999996"/>
    <n v="20.7161882213673"/>
    <d v="1900-01-13T19:08:05"/>
    <n v="43146"/>
    <n v="3.2038010832551298"/>
    <n v="167.23050519749199"/>
    <n v="1"/>
    <n v="87048.136869662354"/>
  </r>
  <r>
    <s v="STND-36104"/>
    <s v="West Suburban Bank"/>
    <s v="West Suburban Bank - 3S041 IL - 59 - Warrenville"/>
    <x v="1"/>
    <s v="Outdoor &amp; Garage Lighting"/>
    <x v="1"/>
    <n v="0"/>
    <n v="14257.924000000001"/>
    <n v="0"/>
    <x v="0"/>
    <x v="0"/>
    <n v="10.1978380583316"/>
    <s v="Qty / 1,000"/>
    <m/>
    <s v="Private-Lighting"/>
    <x v="0"/>
    <n v="3"/>
    <n v="2908"/>
    <s v="Lighting"/>
    <n v="0.91633259480590001"/>
    <n v="1.30467645558681"/>
    <n v="13065.0004954653"/>
    <n v="0"/>
    <n v="0.71"/>
    <n v="9276.1503517803703"/>
    <n v="0"/>
    <n v="4903"/>
    <n v="1"/>
    <n v="1"/>
    <n v="0"/>
    <n v="0"/>
    <n v="14.276973281664301"/>
    <d v="1900-01-09T04:44:53"/>
    <n v="43146"/>
    <n v="0"/>
    <n v="0"/>
    <n v="1"/>
    <n v="94596.679092191916"/>
  </r>
  <r>
    <s v="STND-36118"/>
    <s v="Nicoat"/>
    <s v="Nicoat - 1600 Glenlake Ave - Itasca"/>
    <x v="0"/>
    <s v="Indoor Lighting"/>
    <x v="6"/>
    <n v="0"/>
    <n v="7932.0190000000002"/>
    <n v="1.7889999999999999"/>
    <x v="0"/>
    <x v="0"/>
    <n v="15"/>
    <s v="Qty / 1,000"/>
    <m/>
    <s v="Private-Lighting"/>
    <x v="0"/>
    <n v="3"/>
    <n v="2360"/>
    <s v="Lighting"/>
    <n v="0.91633259480590001"/>
    <n v="1.30467645558681"/>
    <n v="7268.3675523196998"/>
    <n v="2.3340661790447998"/>
    <n v="0.71"/>
    <n v="5160.5409621469898"/>
    <n v="1.6571869871218099"/>
    <n v="2885"/>
    <n v="1.165"/>
    <n v="1.3779999999999999"/>
    <n v="2.5499999999999998E-2"/>
    <n v="0.55000000000000004"/>
    <n v="24.263431542460999"/>
    <d v="1900-01-16T07:56:40"/>
    <n v="43159"/>
    <n v="3.0796492664530901"/>
    <n v="159.093023677384"/>
    <n v="1"/>
    <n v="77408.114432204849"/>
  </r>
  <r>
    <s v="STND-36122"/>
    <s v="White Castle System, Inc."/>
    <s v="White Castle System Inc - 9501 S Cicero - Oak Lawn"/>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200"/>
    <n v="0"/>
    <n v="0"/>
    <n v="1"/>
    <n v="33310.522486383939"/>
  </r>
  <r>
    <s v="STND-36124"/>
    <s v="White Castle System, Inc."/>
    <s v="White Castle System Inc - 10339 W Grand Ave - Franklin Park"/>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194"/>
    <n v="0"/>
    <n v="0"/>
    <n v="1"/>
    <n v="33310.522486383939"/>
  </r>
  <r>
    <s v="STND-36125"/>
    <s v="White Castle System, Inc."/>
    <s v="White Castle System Inc - 7900 S Pulaski Rd - Chicago"/>
    <x v="1"/>
    <s v="Outdoor &amp; Garage Lighting"/>
    <x v="1"/>
    <n v="0"/>
    <n v="2510.3359999999998"/>
    <n v="0"/>
    <x v="0"/>
    <x v="0"/>
    <n v="10.1978380583316"/>
    <s v="Qty / 1,000"/>
    <m/>
    <s v="Private-Lighting"/>
    <x v="0"/>
    <n v="3"/>
    <n v="512"/>
    <s v="Lighting"/>
    <n v="0.91633259480590001"/>
    <n v="1.30467645558681"/>
    <n v="2300.3027007146602"/>
    <n v="0"/>
    <n v="0.71"/>
    <n v="1633.2149175074101"/>
    <n v="0"/>
    <n v="4903"/>
    <n v="1"/>
    <n v="1"/>
    <n v="0"/>
    <n v="0"/>
    <n v="14.276973281664301"/>
    <d v="1900-01-09T04:44:53"/>
    <n v="43200"/>
    <n v="0"/>
    <n v="0"/>
    <n v="1"/>
    <n v="16655.26124319197"/>
  </r>
  <r>
    <s v="STND-36126"/>
    <s v="White Castle System, Inc."/>
    <s v="White Castle System Inc - 5608 W North Ave - Chicago"/>
    <x v="1"/>
    <s v="Outdoor &amp; Garage Lighting"/>
    <x v="1"/>
    <n v="0"/>
    <n v="3765.5039999999999"/>
    <n v="0"/>
    <x v="0"/>
    <x v="0"/>
    <n v="10.1978380583316"/>
    <s v="Qty / 1,000"/>
    <m/>
    <s v="Private-Lighting"/>
    <x v="0"/>
    <n v="3"/>
    <n v="768"/>
    <s v="Lighting"/>
    <n v="0.91633259480590001"/>
    <n v="1.30467645558681"/>
    <n v="3450.4540510719899"/>
    <n v="0"/>
    <n v="0.71"/>
    <n v="2449.8223762611201"/>
    <n v="0"/>
    <n v="4903"/>
    <n v="1"/>
    <n v="1"/>
    <n v="0"/>
    <n v="0"/>
    <n v="14.276973281664301"/>
    <d v="1900-01-09T04:44:53"/>
    <n v="43194"/>
    <n v="0"/>
    <n v="0"/>
    <n v="1"/>
    <n v="24982.891864788005"/>
  </r>
  <r>
    <s v="STND-36128"/>
    <s v="White Castle System, Inc."/>
    <s v="White Castle System Inc - 1550 E 79th St - Chicago"/>
    <x v="1"/>
    <s v="Outdoor &amp; Garage Lighting"/>
    <x v="1"/>
    <n v="0"/>
    <n v="5648.2560000000003"/>
    <n v="0"/>
    <x v="0"/>
    <x v="0"/>
    <n v="10.1978380583316"/>
    <s v="Qty / 1,000"/>
    <m/>
    <s v="Private-Lighting"/>
    <x v="0"/>
    <n v="3"/>
    <n v="1152"/>
    <s v="Lighting"/>
    <n v="0.91633259480590001"/>
    <n v="1.30467645558681"/>
    <n v="5175.6810766079898"/>
    <n v="0"/>
    <n v="0.71"/>
    <n v="3674.7335643916699"/>
    <n v="0"/>
    <n v="4903"/>
    <n v="1"/>
    <n v="1"/>
    <n v="0"/>
    <n v="0"/>
    <n v="14.276973281664301"/>
    <d v="1900-01-09T04:44:53"/>
    <n v="43200"/>
    <n v="0"/>
    <n v="0"/>
    <n v="1"/>
    <n v="37474.337797181906"/>
  </r>
  <r>
    <s v="STND-36131"/>
    <s v="White Castle System, Inc."/>
    <s v="White Castle System Inc - 1219 N Lake St - Aurora"/>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194"/>
    <n v="0"/>
    <n v="0"/>
    <n v="1"/>
    <n v="33310.522486383939"/>
  </r>
  <r>
    <s v="STND-36137"/>
    <s v="White Castle System, Inc."/>
    <s v="White Castle System Inc - 2555 W 95th St - Evergreen Park"/>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454"/>
    <n v="0"/>
    <n v="0"/>
    <n v="0"/>
    <n v="33310.522486383939"/>
  </r>
  <r>
    <s v="STND-36139"/>
    <s v="White Castle System, Inc."/>
    <s v="White Castle System Inc - 1100 W Golf Rd - Hoffman Estates"/>
    <x v="1"/>
    <s v="Outdoor &amp; Garage Lighting"/>
    <x v="1"/>
    <n v="0"/>
    <n v="7531.0079999999998"/>
    <n v="0"/>
    <x v="0"/>
    <x v="0"/>
    <n v="10.1978380583316"/>
    <s v="Qty / 1,000"/>
    <m/>
    <s v="Private-Lighting"/>
    <x v="0"/>
    <n v="3"/>
    <n v="1536"/>
    <s v="Lighting"/>
    <n v="0.91633259480590001"/>
    <n v="1.30467645558681"/>
    <n v="6900.9081021439897"/>
    <n v="0"/>
    <n v="0.71"/>
    <n v="4899.6447525222302"/>
    <n v="0"/>
    <n v="4903"/>
    <n v="1"/>
    <n v="1"/>
    <n v="0"/>
    <n v="0"/>
    <n v="14.276973281664301"/>
    <d v="1900-01-09T04:44:53"/>
    <n v="43387"/>
    <n v="0"/>
    <n v="0"/>
    <n v="0"/>
    <n v="49965.783729575909"/>
  </r>
  <r>
    <s v="STND-36140"/>
    <s v="White Castle System, Inc."/>
    <s v="White Castle System Inc - 1803 W Jefferson Ave - Joliet"/>
    <x v="1"/>
    <s v="Outdoor &amp; Garage Lighting"/>
    <x v="1"/>
    <n v="0"/>
    <n v="6275.84"/>
    <n v="0"/>
    <x v="0"/>
    <x v="0"/>
    <n v="10.1978380583316"/>
    <s v="Qty / 1,000"/>
    <m/>
    <s v="Private-Lighting"/>
    <x v="0"/>
    <n v="3"/>
    <n v="1280"/>
    <s v="Lighting"/>
    <n v="0.91633259480590001"/>
    <n v="1.30467645558681"/>
    <n v="5750.7567517866601"/>
    <n v="0"/>
    <n v="0.71"/>
    <n v="4083.0372937685302"/>
    <n v="0"/>
    <n v="4903"/>
    <n v="1"/>
    <n v="1"/>
    <n v="0"/>
    <n v="0"/>
    <n v="14.276973281664301"/>
    <d v="1900-01-09T04:44:53"/>
    <n v="43454"/>
    <n v="0"/>
    <n v="0"/>
    <n v="0"/>
    <n v="41638.153107979975"/>
  </r>
  <r>
    <s v="STND-36141"/>
    <s v="White Castle System, Inc."/>
    <s v="White Castle System Inc - 110 W North Ave - Carol Stream"/>
    <x v="1"/>
    <s v="Outdoor &amp; Garage Lighting"/>
    <x v="1"/>
    <n v="0"/>
    <n v="6275.84"/>
    <n v="0"/>
    <x v="0"/>
    <x v="0"/>
    <n v="10.1978380583316"/>
    <s v="Qty / 1,000"/>
    <m/>
    <s v="Private-Lighting"/>
    <x v="0"/>
    <n v="3"/>
    <n v="1280"/>
    <s v="Lighting"/>
    <n v="0.91633259480590001"/>
    <n v="1.30467645558681"/>
    <n v="5750.7567517866601"/>
    <n v="0"/>
    <n v="0.71"/>
    <n v="4083.0372937685302"/>
    <n v="0"/>
    <n v="4903"/>
    <n v="1"/>
    <n v="1"/>
    <n v="0"/>
    <n v="0"/>
    <n v="14.276973281664301"/>
    <d v="1900-01-09T04:44:53"/>
    <n v="43387"/>
    <n v="0"/>
    <n v="0"/>
    <n v="0"/>
    <n v="41638.153107979975"/>
  </r>
  <r>
    <s v="STND-36142"/>
    <s v="White Castle System, Inc."/>
    <s v="White Castle System Inc - 1204 75th St - Downers Grove"/>
    <x v="1"/>
    <s v="Outdoor &amp; Garage Lighting"/>
    <x v="1"/>
    <n v="0"/>
    <n v="5648.2560000000003"/>
    <n v="0"/>
    <x v="0"/>
    <x v="0"/>
    <n v="10.1978380583316"/>
    <s v="Qty / 1,000"/>
    <m/>
    <s v="Private-Lighting"/>
    <x v="0"/>
    <n v="3"/>
    <n v="1152"/>
    <s v="Lighting"/>
    <n v="0.91633259480590001"/>
    <n v="1.30467645558681"/>
    <n v="5175.6810766079898"/>
    <n v="0"/>
    <n v="0.71"/>
    <n v="3674.7335643916699"/>
    <n v="0"/>
    <n v="4903"/>
    <n v="1"/>
    <n v="1"/>
    <n v="0"/>
    <n v="0"/>
    <n v="14.276973281664301"/>
    <d v="1900-01-09T04:44:53"/>
    <n v="43387"/>
    <n v="0"/>
    <n v="0"/>
    <n v="0"/>
    <n v="37474.337797181906"/>
  </r>
  <r>
    <s v="STND-36143"/>
    <s v="White Castle System, Inc."/>
    <s v="White Castle System Inc - 1400 W 79th St - Chicago"/>
    <x v="1"/>
    <s v="Outdoor &amp; Garage Lighting"/>
    <x v="1"/>
    <n v="0"/>
    <n v="3765.5039999999999"/>
    <n v="0"/>
    <x v="0"/>
    <x v="0"/>
    <n v="10.1978380583316"/>
    <s v="Qty / 1,000"/>
    <m/>
    <s v="Private-Lighting"/>
    <x v="0"/>
    <n v="3"/>
    <n v="768"/>
    <s v="Lighting"/>
    <n v="0.91633259480590001"/>
    <n v="1.30467645558681"/>
    <n v="3450.4540510719899"/>
    <n v="0"/>
    <n v="0.71"/>
    <n v="2449.8223762611201"/>
    <n v="0"/>
    <n v="4903"/>
    <n v="1"/>
    <n v="1"/>
    <n v="0"/>
    <n v="0"/>
    <n v="14.276973281664301"/>
    <d v="1900-01-09T04:44:53"/>
    <n v="43200"/>
    <n v="0"/>
    <n v="0"/>
    <n v="1"/>
    <n v="24982.891864788005"/>
  </r>
  <r>
    <s v="STND-36144"/>
    <s v="White Castle System, Inc."/>
    <s v="White Castle System Inc - 3205 S Ashland Ave - Chicago"/>
    <x v="1"/>
    <s v="Outdoor &amp; Garage Lighting"/>
    <x v="1"/>
    <n v="0"/>
    <n v="5648.2560000000003"/>
    <n v="0"/>
    <x v="0"/>
    <x v="0"/>
    <n v="10.1978380583316"/>
    <s v="Qty / 1,000"/>
    <m/>
    <s v="Private-Lighting"/>
    <x v="0"/>
    <n v="3"/>
    <n v="1152"/>
    <s v="Lighting"/>
    <n v="0.91633259480590001"/>
    <n v="1.30467645558681"/>
    <n v="5175.6810766079898"/>
    <n v="0"/>
    <n v="0.71"/>
    <n v="3674.7335643916699"/>
    <n v="0"/>
    <n v="4903"/>
    <n v="1"/>
    <n v="1"/>
    <n v="0"/>
    <n v="0"/>
    <n v="14.276973281664301"/>
    <d v="1900-01-09T04:44:53"/>
    <n v="43194"/>
    <n v="0"/>
    <n v="0"/>
    <n v="1"/>
    <n v="37474.337797181906"/>
  </r>
  <r>
    <s v="STND-36145"/>
    <s v="White Castle System, Inc."/>
    <s v="White Castle System Inc - 9450 S Jeffery Ave - Chicago"/>
    <x v="1"/>
    <s v="Outdoor &amp; Garage Lighting"/>
    <x v="1"/>
    <n v="0"/>
    <n v="3765.5039999999999"/>
    <n v="0"/>
    <x v="0"/>
    <x v="0"/>
    <n v="10.1978380583316"/>
    <s v="Qty / 1,000"/>
    <m/>
    <s v="Private-Lighting"/>
    <x v="0"/>
    <n v="3"/>
    <n v="768"/>
    <s v="Lighting"/>
    <n v="0.91633259480590001"/>
    <n v="1.30467645558681"/>
    <n v="3450.4540510719899"/>
    <n v="0"/>
    <n v="0.71"/>
    <n v="2449.8223762611201"/>
    <n v="0"/>
    <n v="4903"/>
    <n v="1"/>
    <n v="1"/>
    <n v="0"/>
    <n v="0"/>
    <n v="14.276973281664301"/>
    <d v="1900-01-09T04:44:53"/>
    <n v="43200"/>
    <n v="0"/>
    <n v="0"/>
    <n v="1"/>
    <n v="24982.891864788005"/>
  </r>
  <r>
    <s v="STND-36146"/>
    <s v="White Castle System, Inc."/>
    <s v="White Castle System Inc - 6901 S Western Ave - Chicago"/>
    <x v="1"/>
    <s v="Outdoor &amp; Garage Lighting"/>
    <x v="1"/>
    <n v="0"/>
    <n v="4393.0879999999997"/>
    <n v="0"/>
    <x v="0"/>
    <x v="0"/>
    <n v="10.1978380583316"/>
    <s v="Qty / 1,000"/>
    <m/>
    <s v="Private-Lighting"/>
    <x v="0"/>
    <n v="3"/>
    <n v="896"/>
    <s v="Lighting"/>
    <n v="0.91633259480590001"/>
    <n v="1.30467645558681"/>
    <n v="4025.5297262506601"/>
    <n v="0"/>
    <n v="0.71"/>
    <n v="2858.1261056379699"/>
    <n v="0"/>
    <n v="4903"/>
    <n v="1"/>
    <n v="1"/>
    <n v="0"/>
    <n v="0"/>
    <n v="14.276973281664301"/>
    <d v="1900-01-09T04:44:53"/>
    <n v="43387"/>
    <n v="0"/>
    <n v="0"/>
    <n v="0"/>
    <n v="29146.707175585972"/>
  </r>
  <r>
    <s v="STND-36152"/>
    <s v="White Castle System, Inc."/>
    <s v="White Castle System Inc - 3457 S King Dr - Chicago"/>
    <x v="1"/>
    <s v="Outdoor &amp; Garage Lighting"/>
    <x v="1"/>
    <n v="0"/>
    <n v="3765.5039999999999"/>
    <n v="0"/>
    <x v="0"/>
    <x v="0"/>
    <n v="10.1978380583316"/>
    <s v="Qty / 1,000"/>
    <m/>
    <s v="Private-Lighting"/>
    <x v="0"/>
    <n v="3"/>
    <n v="768"/>
    <s v="Lighting"/>
    <n v="0.91633259480590001"/>
    <n v="1.30467645558681"/>
    <n v="3450.4540510719899"/>
    <n v="0"/>
    <n v="0.71"/>
    <n v="2449.8223762611201"/>
    <n v="0"/>
    <n v="4903"/>
    <n v="1"/>
    <n v="1"/>
    <n v="0"/>
    <n v="0"/>
    <n v="14.276973281664301"/>
    <d v="1900-01-09T04:44:53"/>
    <n v="43194"/>
    <n v="0"/>
    <n v="0"/>
    <n v="1"/>
    <n v="24982.891864788005"/>
  </r>
  <r>
    <s v="STND-36154"/>
    <s v="White Castle System, Inc."/>
    <s v="White Castle System Inc - 1400 E Sibley Blvd - Dolton"/>
    <x v="1"/>
    <s v="Outdoor &amp; Garage Lighting"/>
    <x v="1"/>
    <n v="0"/>
    <n v="6275.84"/>
    <n v="0"/>
    <x v="0"/>
    <x v="0"/>
    <n v="10.1978380583316"/>
    <s v="Qty / 1,000"/>
    <m/>
    <s v="Private-Lighting"/>
    <x v="0"/>
    <n v="3"/>
    <n v="1280"/>
    <s v="Lighting"/>
    <n v="0.91633259480590001"/>
    <n v="1.30467645558681"/>
    <n v="5750.7567517866601"/>
    <n v="0"/>
    <n v="0.71"/>
    <n v="4083.0372937685302"/>
    <n v="0"/>
    <n v="4903"/>
    <n v="1"/>
    <n v="1"/>
    <n v="0"/>
    <n v="0"/>
    <n v="14.276973281664301"/>
    <d v="1900-01-09T04:44:53"/>
    <n v="43454"/>
    <n v="0"/>
    <n v="0"/>
    <n v="0"/>
    <n v="41638.153107979975"/>
  </r>
  <r>
    <s v="STND-36156"/>
    <s v="White Castle System, Inc."/>
    <s v="White Castle System Inc - 1583 N State Route 50 - Bradley"/>
    <x v="1"/>
    <s v="Outdoor &amp; Garage Lighting"/>
    <x v="1"/>
    <n v="0"/>
    <n v="6275.84"/>
    <n v="0"/>
    <x v="0"/>
    <x v="0"/>
    <n v="10.1978380583316"/>
    <s v="Qty / 1,000"/>
    <m/>
    <s v="Private-Lighting"/>
    <x v="0"/>
    <n v="3"/>
    <n v="1280"/>
    <s v="Lighting"/>
    <n v="0.91633259480590001"/>
    <n v="1.30467645558681"/>
    <n v="5750.7567517866601"/>
    <n v="0"/>
    <n v="0.71"/>
    <n v="4083.0372937685302"/>
    <n v="0"/>
    <n v="4903"/>
    <n v="1"/>
    <n v="1"/>
    <n v="0"/>
    <n v="0"/>
    <n v="14.276973281664301"/>
    <d v="1900-01-09T04:44:53"/>
    <n v="43200"/>
    <n v="0"/>
    <n v="0"/>
    <n v="1"/>
    <n v="41638.153107979975"/>
  </r>
  <r>
    <s v="STND-36158"/>
    <s v="White Castle System, Inc."/>
    <s v="White Castle System Inc - 1550 W Garfield Blvd - Chicago"/>
    <x v="1"/>
    <s v="Outdoor &amp; Garage Lighting"/>
    <x v="1"/>
    <n v="0"/>
    <n v="2510.3359999999998"/>
    <n v="0"/>
    <x v="0"/>
    <x v="0"/>
    <n v="10.1978380583316"/>
    <s v="Qty / 1,000"/>
    <m/>
    <s v="Private-Lighting"/>
    <x v="0"/>
    <n v="3"/>
    <n v="512"/>
    <s v="Lighting"/>
    <n v="0.91633259480590001"/>
    <n v="1.30467645558681"/>
    <n v="2300.3027007146602"/>
    <n v="0"/>
    <n v="0.71"/>
    <n v="1633.2149175074101"/>
    <n v="0"/>
    <n v="4903"/>
    <n v="1"/>
    <n v="1"/>
    <n v="0"/>
    <n v="0"/>
    <n v="14.276973281664301"/>
    <d v="1900-01-09T04:44:53"/>
    <n v="43194"/>
    <n v="0"/>
    <n v="0"/>
    <n v="1"/>
    <n v="16655.26124319197"/>
  </r>
  <r>
    <s v="STND-36159"/>
    <s v="White Castle System, Inc."/>
    <s v="White Castle System Inc - 4 E Roosevelt Rd - Lombard"/>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387"/>
    <n v="0"/>
    <n v="0"/>
    <n v="0"/>
    <n v="33310.522486383939"/>
  </r>
  <r>
    <s v="STND-36161"/>
    <s v="White Castle System, Inc."/>
    <s v="White Castle System Inc - 211 W Roosevelt Rd - Maywood"/>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200"/>
    <n v="0"/>
    <n v="0"/>
    <n v="1"/>
    <n v="33310.522486383939"/>
  </r>
  <r>
    <s v="STND-36162"/>
    <s v="White Castle System, Inc."/>
    <s v="White Castle System Inc - 2110 Army Trail Rd - Addison"/>
    <x v="1"/>
    <s v="Outdoor &amp; Garage Lighting"/>
    <x v="1"/>
    <n v="0"/>
    <n v="3765.5039999999999"/>
    <n v="0"/>
    <x v="0"/>
    <x v="0"/>
    <n v="10.1978380583316"/>
    <s v="Qty / 1,000"/>
    <m/>
    <s v="Private-Lighting"/>
    <x v="0"/>
    <n v="3"/>
    <n v="768"/>
    <s v="Lighting"/>
    <n v="0.91633259480590001"/>
    <n v="1.30467645558681"/>
    <n v="3450.4540510719899"/>
    <n v="0"/>
    <n v="0.71"/>
    <n v="2449.8223762611201"/>
    <n v="0"/>
    <n v="4903"/>
    <n v="1"/>
    <n v="1"/>
    <n v="0"/>
    <n v="0"/>
    <n v="14.276973281664301"/>
    <d v="1900-01-09T04:44:53"/>
    <n v="43387"/>
    <n v="0"/>
    <n v="0"/>
    <n v="0"/>
    <n v="24982.891864788005"/>
  </r>
  <r>
    <s v="STND-36164"/>
    <s v="White Castle System, Inc."/>
    <s v="White Castle System Inc - 12640 W 143rd St - Homer Glen"/>
    <x v="1"/>
    <s v="Outdoor &amp; Garage Lighting"/>
    <x v="1"/>
    <n v="0"/>
    <n v="6275.84"/>
    <n v="0"/>
    <x v="0"/>
    <x v="0"/>
    <n v="10.1978380583316"/>
    <s v="Qty / 1,000"/>
    <m/>
    <s v="Private-Lighting"/>
    <x v="0"/>
    <n v="3"/>
    <n v="1280"/>
    <s v="Lighting"/>
    <n v="0.91633259480590001"/>
    <n v="1.30467645558681"/>
    <n v="5750.7567517866601"/>
    <n v="0"/>
    <n v="0.71"/>
    <n v="4083.0372937685302"/>
    <n v="0"/>
    <n v="4903"/>
    <n v="1"/>
    <n v="1"/>
    <n v="0"/>
    <n v="0"/>
    <n v="14.276973281664301"/>
    <d v="1900-01-09T04:44:53"/>
    <n v="43387"/>
    <n v="0"/>
    <n v="0"/>
    <n v="0"/>
    <n v="41638.153107979975"/>
  </r>
  <r>
    <s v="STND-36165"/>
    <s v="White Castle System, Inc."/>
    <s v="White Castle System Inc - 6646 S Halsted St - Chicago"/>
    <x v="1"/>
    <s v="Outdoor &amp; Garage Lighting"/>
    <x v="1"/>
    <n v="0"/>
    <n v="4393.0879999999997"/>
    <n v="0"/>
    <x v="0"/>
    <x v="0"/>
    <n v="10.1978380583316"/>
    <s v="Qty / 1,000"/>
    <m/>
    <s v="Private-Lighting"/>
    <x v="0"/>
    <n v="3"/>
    <n v="896"/>
    <s v="Lighting"/>
    <n v="0.91633259480590001"/>
    <n v="1.30467645558681"/>
    <n v="4025.5297262506601"/>
    <n v="0"/>
    <n v="0.71"/>
    <n v="2858.1261056379699"/>
    <n v="0"/>
    <n v="4903"/>
    <n v="1"/>
    <n v="1"/>
    <n v="0"/>
    <n v="0"/>
    <n v="14.276973281664301"/>
    <d v="1900-01-09T04:44:53"/>
    <n v="43200"/>
    <n v="0"/>
    <n v="0"/>
    <n v="1"/>
    <n v="29146.707175585972"/>
  </r>
  <r>
    <s v="STND-36169"/>
    <s v="White Castle System, Inc."/>
    <s v="White Castle System Inc - 3001 Belvidere St - Waukegan"/>
    <x v="1"/>
    <s v="Outdoor &amp; Garage Lighting"/>
    <x v="1"/>
    <n v="0"/>
    <n v="5020.6719999999996"/>
    <n v="0"/>
    <x v="0"/>
    <x v="0"/>
    <n v="10.1978380583316"/>
    <s v="Qty / 1,000"/>
    <m/>
    <s v="Private-Lighting"/>
    <x v="0"/>
    <n v="3"/>
    <n v="1024"/>
    <s v="Lighting"/>
    <n v="0.91633259480590001"/>
    <n v="1.30467645558681"/>
    <n v="4600.6054014293304"/>
    <n v="0"/>
    <n v="0.71"/>
    <n v="3266.4298350148201"/>
    <n v="0"/>
    <n v="4903"/>
    <n v="1"/>
    <n v="1"/>
    <n v="0"/>
    <n v="0"/>
    <n v="14.276973281664301"/>
    <d v="1900-01-09T04:44:53"/>
    <n v="43200"/>
    <n v="0"/>
    <n v="0"/>
    <n v="1"/>
    <n v="33310.522486383939"/>
  </r>
  <r>
    <s v="STND-36170"/>
    <s v="White Castle System, Inc."/>
    <s v="White Castle System Inc - 21049 S Cicero Ave - Matteson"/>
    <x v="1"/>
    <s v="Outdoor &amp; Garage Lighting"/>
    <x v="1"/>
    <n v="0"/>
    <n v="3137.92"/>
    <n v="0"/>
    <x v="0"/>
    <x v="0"/>
    <n v="10.1978380583316"/>
    <s v="Qty / 1,000"/>
    <m/>
    <s v="Private-Lighting"/>
    <x v="0"/>
    <n v="3"/>
    <n v="640"/>
    <s v="Lighting"/>
    <n v="0.91633259480590001"/>
    <n v="1.30467645558681"/>
    <n v="2875.37837589333"/>
    <n v="0"/>
    <n v="0.71"/>
    <n v="2041.5186468842601"/>
    <n v="0"/>
    <n v="4903"/>
    <n v="1"/>
    <n v="1"/>
    <n v="0"/>
    <n v="0"/>
    <n v="14.276973281664301"/>
    <d v="1900-01-09T04:44:53"/>
    <n v="43194"/>
    <n v="0"/>
    <n v="0"/>
    <n v="1"/>
    <n v="20819.076553989937"/>
  </r>
  <r>
    <s v="STND-36175"/>
    <s v="White Castle System, Inc."/>
    <s v="White Castle System Inc - 2340 Route 34 - Oswego"/>
    <x v="1"/>
    <s v="Outdoor &amp; Garage Lighting"/>
    <x v="1"/>
    <n v="0"/>
    <n v="10041.343999999999"/>
    <n v="0"/>
    <x v="0"/>
    <x v="0"/>
    <n v="10.1978380583316"/>
    <s v="Qty / 1,000"/>
    <m/>
    <s v="Private-Lighting"/>
    <x v="0"/>
    <n v="3"/>
    <n v="2048"/>
    <s v="Lighting"/>
    <n v="0.91633259480590001"/>
    <n v="1.30467645558681"/>
    <n v="9201.2108028586499"/>
    <n v="0"/>
    <n v="0.71"/>
    <n v="6532.8596700296403"/>
    <n v="0"/>
    <n v="4903"/>
    <n v="1"/>
    <n v="1"/>
    <n v="0"/>
    <n v="0"/>
    <n v="14.276973281664301"/>
    <d v="1900-01-09T04:44:53"/>
    <n v="43387"/>
    <n v="0"/>
    <n v="0"/>
    <n v="0"/>
    <n v="66621.044972767879"/>
  </r>
  <r>
    <s v="STND-36230"/>
    <s v="MB Financial Bank, N.A."/>
    <s v="MB Financial - 3959 N Lincoln - Chicago"/>
    <x v="2"/>
    <s v="Energy Management System"/>
    <x v="6"/>
    <n v="13301.52"/>
    <n v="120267.91"/>
    <n v="0"/>
    <x v="1"/>
    <x v="0"/>
    <n v="15"/>
    <s v="NA"/>
    <m/>
    <s v="EMS"/>
    <x v="1"/>
    <n v="3"/>
    <n v="1"/>
    <s v="EMS"/>
    <n v="0.91036333343406195"/>
    <n v="0"/>
    <n v="109487.495452748"/>
    <n v="0"/>
    <n v="0.7"/>
    <n v="76641.246816923405"/>
    <n v="0"/>
    <n v="2885"/>
    <n v="1.165"/>
    <n v="1.3779999999999999"/>
    <n v="2.5499999999999998E-2"/>
    <n v="0.55000000000000004"/>
    <n v="24.263431542460999"/>
    <d v="1900-01-16T07:56:40"/>
    <n v="43135"/>
    <n v="0"/>
    <n v="0"/>
    <n v="1"/>
    <n v="1149618.7022538511"/>
  </r>
  <r>
    <s v="STND-36266"/>
    <s v="Tri City Foods, Inc."/>
    <s v="Tri City Foods Inc #1217 - 18156 Torrence Ave - Lansing"/>
    <x v="0"/>
    <s v="Indoor Lighting"/>
    <x v="13"/>
    <n v="0"/>
    <n v="12188.790999999999"/>
    <n v="1.6659999999999999"/>
    <x v="0"/>
    <x v="0"/>
    <n v="8.9750493627714896"/>
    <s v="Qty / 1,000"/>
    <m/>
    <s v="Private-Lighting"/>
    <x v="0"/>
    <n v="3"/>
    <n v="1870"/>
    <s v="Lighting"/>
    <n v="0.91633259480590001"/>
    <n v="1.30467645558681"/>
    <n v="11168.986484576801"/>
    <n v="2.1735909750076199"/>
    <n v="0.71"/>
    <n v="7929.9804040495301"/>
    <n v="1.5432495922554099"/>
    <n v="5571"/>
    <n v="1.17"/>
    <n v="1.31"/>
    <n v="2.1000000000000001E-2"/>
    <n v="0.68"/>
    <n v="12.565069107880101"/>
    <d v="1900-01-07T23:24:04"/>
    <n v="43135"/>
    <n v="2.4400437528150198"/>
    <n v="200.468988184712"/>
    <n v="1"/>
    <n v="71171.965572155139"/>
  </r>
  <r>
    <s v="STND-36266"/>
    <s v="Tri City Foods, Inc."/>
    <s v="Tri City Foods Inc #1217 - 18156 Torrence Ave - Lansing"/>
    <x v="1"/>
    <s v="Outdoor &amp; Garage Lighting"/>
    <x v="1"/>
    <n v="0"/>
    <n v="5040.2839999999997"/>
    <n v="0"/>
    <x v="0"/>
    <x v="0"/>
    <n v="10.1978380583316"/>
    <s v="Qty / 1,000"/>
    <m/>
    <s v="Private-Lighting"/>
    <x v="0"/>
    <n v="3"/>
    <n v="1028"/>
    <s v="Lighting"/>
    <n v="0.91633259480590001"/>
    <n v="1.30467645558681"/>
    <n v="4618.5765162786602"/>
    <n v="0"/>
    <n v="0.71"/>
    <n v="3279.1893265578501"/>
    <n v="0"/>
    <n v="4903"/>
    <n v="1"/>
    <n v="1"/>
    <n v="0"/>
    <n v="0"/>
    <n v="14.276973281664301"/>
    <d v="1900-01-09T04:44:53"/>
    <n v="43135"/>
    <n v="0"/>
    <n v="0"/>
    <n v="1"/>
    <n v="33440.64171484641"/>
  </r>
  <r>
    <s v="STND-36267"/>
    <s v="Tri City Foods, Inc."/>
    <s v="Tri City Foods Inc #1250 - 418 79th St - Chicago"/>
    <x v="1"/>
    <s v="Outdoor &amp; Garage Lighting"/>
    <x v="1"/>
    <n v="0"/>
    <n v="4559.79"/>
    <n v="0"/>
    <x v="0"/>
    <x v="0"/>
    <n v="10.1978380583316"/>
    <s v="Qty / 1,000"/>
    <m/>
    <s v="Private-Lighting"/>
    <x v="0"/>
    <n v="3"/>
    <n v="930"/>
    <s v="Lighting"/>
    <n v="0.91633259480590001"/>
    <n v="1.30467645558681"/>
    <n v="4178.2842024699903"/>
    <n v="0"/>
    <n v="0.71"/>
    <n v="2966.5817837537002"/>
    <n v="0"/>
    <n v="4903"/>
    <n v="1"/>
    <n v="1"/>
    <n v="0"/>
    <n v="0"/>
    <n v="14.276973281664301"/>
    <d v="1900-01-09T04:44:53"/>
    <n v="43135"/>
    <n v="0"/>
    <n v="0"/>
    <n v="1"/>
    <n v="30252.720617516727"/>
  </r>
  <r>
    <s v="STND-36267"/>
    <s v="Tri City Foods, Inc."/>
    <s v="Tri City Foods Inc #1250 - 418 79th St - Chicago"/>
    <x v="0"/>
    <s v="Indoor Lighting"/>
    <x v="13"/>
    <n v="0"/>
    <n v="11015.538"/>
    <n v="1.5049999999999999"/>
    <x v="0"/>
    <x v="0"/>
    <n v="8.9750493627714896"/>
    <s v="Qty / 1,000"/>
    <m/>
    <s v="Private-Lighting"/>
    <x v="0"/>
    <n v="3"/>
    <n v="1690"/>
    <s v="Lighting"/>
    <n v="0.91633259480590001"/>
    <n v="1.30467645558681"/>
    <n v="10093.896518723001"/>
    <n v="1.96353806565814"/>
    <n v="0.71"/>
    <n v="7166.66652829332"/>
    <n v="1.39411202661728"/>
    <n v="5571"/>
    <n v="1.17"/>
    <n v="1.31"/>
    <n v="2.1000000000000001E-2"/>
    <n v="0.68"/>
    <n v="12.565069107880101"/>
    <d v="1900-01-07T23:24:04"/>
    <n v="43135"/>
    <n v="2.2042412052740699"/>
    <n v="181.172501618105"/>
    <n v="1"/>
    <n v="64321.185857954726"/>
  </r>
  <r>
    <s v="STND-36268"/>
    <s v="Tri City Foods, Inc."/>
    <s v="Tri City Foods Inc #1355 - 1048 Sibley Blvd - Dolton"/>
    <x v="0"/>
    <s v="Indoor Lighting"/>
    <x v="13"/>
    <n v="0"/>
    <n v="14052.959000000001"/>
    <n v="1.921"/>
    <x v="0"/>
    <x v="0"/>
    <n v="8.9750493627714896"/>
    <s v="Qty / 1,000"/>
    <m/>
    <s v="Private-Lighting"/>
    <x v="0"/>
    <n v="3"/>
    <n v="2156"/>
    <s v="Lighting"/>
    <n v="0.91633259480590001"/>
    <n v="1.30467645558681"/>
    <n v="12877.1843851709"/>
    <n v="2.5062834711822601"/>
    <n v="0.71"/>
    <n v="9142.8009134713593"/>
    <n v="1.7794612645393999"/>
    <n v="5571"/>
    <n v="1.17"/>
    <n v="1.31"/>
    <n v="2.1000000000000001E-2"/>
    <n v="0.68"/>
    <n v="12.565069107880101"/>
    <d v="1900-01-07T23:24:04"/>
    <n v="43135"/>
    <n v="2.8135198374295598"/>
    <n v="231.12895050306801"/>
    <n v="1"/>
    <n v="82057.08951239771"/>
  </r>
  <r>
    <s v="STND-36268"/>
    <s v="Tri City Foods, Inc."/>
    <s v="Tri City Foods Inc #1355 - 1048 Sibley Blvd - Dolton"/>
    <x v="1"/>
    <s v="Outdoor &amp; Garage Lighting"/>
    <x v="1"/>
    <n v="0"/>
    <n v="4559.79"/>
    <n v="0"/>
    <x v="0"/>
    <x v="0"/>
    <n v="10.1978380583316"/>
    <s v="Qty / 1,000"/>
    <m/>
    <s v="Private-Lighting"/>
    <x v="0"/>
    <n v="3"/>
    <n v="930"/>
    <s v="Lighting"/>
    <n v="0.91633259480590001"/>
    <n v="1.30467645558681"/>
    <n v="4178.2842024699903"/>
    <n v="0"/>
    <n v="0.71"/>
    <n v="2966.5817837537002"/>
    <n v="0"/>
    <n v="4903"/>
    <n v="1"/>
    <n v="1"/>
    <n v="0"/>
    <n v="0"/>
    <n v="14.276973281664301"/>
    <d v="1900-01-09T04:44:53"/>
    <n v="43135"/>
    <n v="0"/>
    <n v="0"/>
    <n v="1"/>
    <n v="30252.720617516727"/>
  </r>
  <r>
    <s v="STND-36269"/>
    <s v="Tri City Foods, Inc."/>
    <s v="Tri City Foods Inc #1848 - 2121 Bloomingdale Rd - Glendale Heights"/>
    <x v="1"/>
    <s v="Outdoor &amp; Garage Lighting"/>
    <x v="1"/>
    <n v="0"/>
    <n v="4559.79"/>
    <n v="0"/>
    <x v="0"/>
    <x v="0"/>
    <n v="10.1978380583316"/>
    <s v="Qty / 1,000"/>
    <m/>
    <s v="Private-Lighting"/>
    <x v="0"/>
    <n v="3"/>
    <n v="930"/>
    <s v="Lighting"/>
    <n v="0.91633259480590001"/>
    <n v="1.30467645558681"/>
    <n v="4178.2842024699903"/>
    <n v="0"/>
    <n v="0.71"/>
    <n v="2966.5817837537002"/>
    <n v="0"/>
    <n v="4903"/>
    <n v="1"/>
    <n v="1"/>
    <n v="0"/>
    <n v="0"/>
    <n v="14.276973281664301"/>
    <d v="1900-01-09T04:44:53"/>
    <n v="43135"/>
    <n v="0"/>
    <n v="0"/>
    <n v="1"/>
    <n v="30252.720617516727"/>
  </r>
  <r>
    <s v="STND-36269"/>
    <s v="Tri City Foods, Inc."/>
    <s v="Tri City Foods Inc #1848 - 2121 Bloomingdale Rd - Glendale Heights"/>
    <x v="0"/>
    <s v="Indoor Lighting"/>
    <x v="13"/>
    <n v="0"/>
    <n v="14222.429"/>
    <n v="1.944"/>
    <x v="0"/>
    <x v="0"/>
    <n v="8.9750493627714896"/>
    <s v="Qty / 1,000"/>
    <m/>
    <s v="Private-Lighting"/>
    <x v="0"/>
    <n v="3"/>
    <n v="2182"/>
    <s v="Lighting"/>
    <n v="0.91633259480590001"/>
    <n v="1.30467645558681"/>
    <n v="13032.475270012699"/>
    <n v="2.5362910296607502"/>
    <n v="0.71"/>
    <n v="9253.0574417089992"/>
    <n v="1.8007666310591299"/>
    <n v="5571"/>
    <n v="1.17"/>
    <n v="1.31"/>
    <n v="2.1000000000000001E-2"/>
    <n v="0.68"/>
    <n v="12.565069107880101"/>
    <d v="1900-01-07T23:24:04"/>
    <n v="43135"/>
    <n v="2.8472059156496998"/>
    <n v="233.916222795099"/>
    <n v="1"/>
    <n v="83046.64729589835"/>
  </r>
  <r>
    <s v="STND-36270"/>
    <s v="Tri City Foods, Inc."/>
    <s v="Tri City Foods Inc #2672 - 340 Neltnor Blvd - West Chicago"/>
    <x v="0"/>
    <s v="Indoor Lighting"/>
    <x v="13"/>
    <n v="0"/>
    <n v="13127.393"/>
    <n v="1.794"/>
    <x v="0"/>
    <x v="0"/>
    <n v="8.9750493627714896"/>
    <s v="Qty / 1,000"/>
    <m/>
    <s v="Private-Lighting"/>
    <x v="0"/>
    <n v="3"/>
    <n v="2014"/>
    <s v="Lighting"/>
    <n v="0.91633259480590001"/>
    <n v="1.30467645558681"/>
    <n v="12029.058090726799"/>
    <n v="2.3405895613227301"/>
    <n v="0.71"/>
    <n v="8540.6312444160303"/>
    <n v="1.6618185885391401"/>
    <n v="5571"/>
    <n v="1.17"/>
    <n v="1.31"/>
    <n v="2.1000000000000001E-2"/>
    <n v="0.68"/>
    <n v="12.565069107880101"/>
    <d v="1900-01-07T23:24:04"/>
    <n v="43135"/>
    <n v="2.6275141011705601"/>
    <n v="215.90617085919899"/>
    <n v="1"/>
    <n v="76652.58700786237"/>
  </r>
  <r>
    <s v="STND-36270"/>
    <s v="Tri City Foods, Inc."/>
    <s v="Tri City Foods Inc #2672 - 340 Neltnor Blvd - West Chicago"/>
    <x v="1"/>
    <s v="Outdoor &amp; Garage Lighting"/>
    <x v="1"/>
    <n v="0"/>
    <n v="5520.7780000000002"/>
    <n v="0"/>
    <x v="0"/>
    <x v="0"/>
    <n v="10.1978380583316"/>
    <s v="Qty / 1,000"/>
    <m/>
    <s v="Private-Lighting"/>
    <x v="0"/>
    <n v="3"/>
    <n v="1126"/>
    <s v="Lighting"/>
    <n v="0.91633259480590001"/>
    <n v="1.30467645558681"/>
    <n v="5058.86883008733"/>
    <n v="0"/>
    <n v="0.71"/>
    <n v="3591.7968693620001"/>
    <n v="0"/>
    <n v="4903"/>
    <n v="1"/>
    <n v="1"/>
    <n v="0"/>
    <n v="0"/>
    <n v="14.276973281664301"/>
    <d v="1900-01-09T04:44:53"/>
    <n v="43135"/>
    <n v="0"/>
    <n v="0"/>
    <n v="1"/>
    <n v="36628.562812176096"/>
  </r>
  <r>
    <s v="STND-36271"/>
    <s v="Tri City Foods, Inc."/>
    <s v="Tri City Foods Inc #2717 - 1901 Algonquin Rd - Rolling Meadows"/>
    <x v="1"/>
    <s v="Outdoor &amp; Garage Lighting"/>
    <x v="1"/>
    <n v="0"/>
    <n v="7678.098"/>
    <n v="0"/>
    <x v="0"/>
    <x v="0"/>
    <n v="10.1978380583316"/>
    <s v="Qty / 1,000"/>
    <m/>
    <s v="Private-Lighting"/>
    <x v="0"/>
    <n v="3"/>
    <n v="1566"/>
    <s v="Lighting"/>
    <n v="0.91633259480590001"/>
    <n v="1.30467645558681"/>
    <n v="7035.6914635139901"/>
    <n v="0"/>
    <n v="0.71"/>
    <n v="4995.34093909493"/>
    <n v="0"/>
    <n v="4903"/>
    <n v="1"/>
    <n v="1"/>
    <n v="0"/>
    <n v="0"/>
    <n v="14.276973281664301"/>
    <d v="1900-01-09T04:44:53"/>
    <n v="43135"/>
    <n v="0"/>
    <n v="0"/>
    <n v="1"/>
    <n v="50941.677943044189"/>
  </r>
  <r>
    <s v="STND-36271"/>
    <s v="Tri City Foods, Inc."/>
    <s v="Tri City Foods Inc #2717 - 1901 Algonquin Rd - Rolling Meadows"/>
    <x v="0"/>
    <s v="Indoor Lighting"/>
    <x v="13"/>
    <n v="0"/>
    <n v="13753.128000000001"/>
    <n v="1.88"/>
    <x v="0"/>
    <x v="0"/>
    <n v="8.9750493627714896"/>
    <s v="Qty / 1,000"/>
    <m/>
    <s v="Private-Lighting"/>
    <x v="0"/>
    <n v="3"/>
    <n v="2110"/>
    <s v="Lighting"/>
    <n v="0.91633259480590001"/>
    <n v="1.30467645558681"/>
    <n v="12602.4394669377"/>
    <n v="2.4527917365032001"/>
    <n v="0.71"/>
    <n v="8947.7320215257496"/>
    <n v="1.7414821329172701"/>
    <n v="5571"/>
    <n v="1.17"/>
    <n v="1.31"/>
    <n v="2.1000000000000001E-2"/>
    <n v="0.68"/>
    <n v="12.565069107880101"/>
    <d v="1900-01-07T23:24:04"/>
    <n v="43135"/>
    <n v="2.7534707414719302"/>
    <n v="226.197631457856"/>
    <n v="1"/>
    <n v="80306.336578044735"/>
  </r>
  <r>
    <s v="STND-36272"/>
    <s v="Tri City Foods, Inc."/>
    <s v="Tri City Foods Inc #3081 - 3140 Belvidere Rd - Park City"/>
    <x v="0"/>
    <s v="Indoor Lighting"/>
    <x v="13"/>
    <n v="0"/>
    <n v="11198.044"/>
    <n v="1.53"/>
    <x v="0"/>
    <x v="0"/>
    <n v="8.9750493627714896"/>
    <s v="Qty / 1,000"/>
    <m/>
    <s v="Private-Lighting"/>
    <x v="0"/>
    <n v="3"/>
    <n v="1718"/>
    <s v="Lighting"/>
    <n v="0.91633259480590001"/>
    <n v="1.30467645558681"/>
    <n v="10261.1327152706"/>
    <n v="1.99615497704781"/>
    <n v="0.71"/>
    <n v="7285.4042278421502"/>
    <n v="1.4172700337039501"/>
    <n v="5571"/>
    <n v="1.17"/>
    <n v="1.31"/>
    <n v="2.1000000000000001E-2"/>
    <n v="0.68"/>
    <n v="12.565069107880101"/>
    <d v="1900-01-07T23:24:04"/>
    <n v="43135"/>
    <n v="2.2408565076872602"/>
    <n v="184.17417694075499"/>
    <n v="1"/>
    <n v="65386.862572627404"/>
  </r>
  <r>
    <s v="STND-36272"/>
    <s v="Tri City Foods, Inc."/>
    <s v="Tri City Foods Inc #3081 - 3140 Belvidere Rd - Park City"/>
    <x v="1"/>
    <s v="Outdoor &amp; Garage Lighting"/>
    <x v="1"/>
    <n v="0"/>
    <n v="6481.7659999999996"/>
    <n v="0"/>
    <x v="0"/>
    <x v="0"/>
    <n v="10.1978380583316"/>
    <s v="Qty / 1,000"/>
    <m/>
    <s v="Private-Lighting"/>
    <x v="0"/>
    <n v="3"/>
    <n v="1322"/>
    <s v="Lighting"/>
    <n v="0.91633259480590001"/>
    <n v="1.30467645558681"/>
    <n v="5939.4534577046597"/>
    <n v="0"/>
    <n v="0.71"/>
    <n v="4217.0119549703104"/>
    <n v="0"/>
    <n v="4903"/>
    <n v="1"/>
    <n v="1"/>
    <n v="0"/>
    <n v="0"/>
    <n v="14.276973281664301"/>
    <d v="1900-01-09T04:44:53"/>
    <n v="43135"/>
    <n v="0"/>
    <n v="0"/>
    <n v="1"/>
    <n v="43004.405006835572"/>
  </r>
  <r>
    <s v="STND-36273"/>
    <s v="Tri City Foods, Inc."/>
    <s v="Tri City Foods Inc #3953 - 425 Dundee Rd - Wheeling"/>
    <x v="1"/>
    <s v="Outdoor &amp; Garage Lighting"/>
    <x v="1"/>
    <n v="0"/>
    <n v="6481.7659999999996"/>
    <n v="0"/>
    <x v="0"/>
    <x v="0"/>
    <n v="10.1978380583316"/>
    <s v="Qty / 1,000"/>
    <m/>
    <s v="Private-Lighting"/>
    <x v="0"/>
    <n v="3"/>
    <n v="1322"/>
    <s v="Lighting"/>
    <n v="0.91633259480590001"/>
    <n v="1.30467645558681"/>
    <n v="5939.4534577046597"/>
    <n v="0"/>
    <n v="0.71"/>
    <n v="4217.0119549703104"/>
    <n v="0"/>
    <n v="4903"/>
    <n v="1"/>
    <n v="1"/>
    <n v="0"/>
    <n v="0"/>
    <n v="14.276973281664301"/>
    <d v="1900-01-09T04:44:53"/>
    <n v="43135"/>
    <n v="0"/>
    <n v="0"/>
    <n v="1"/>
    <n v="43004.405006835572"/>
  </r>
  <r>
    <s v="STND-36273"/>
    <s v="Tri City Foods, Inc."/>
    <s v="Tri City Foods Inc #3953 - 425 Dundee Rd - Wheeling"/>
    <x v="0"/>
    <s v="Indoor Lighting"/>
    <x v="13"/>
    <n v="0"/>
    <n v="13635.802"/>
    <n v="1.8640000000000001"/>
    <x v="0"/>
    <x v="0"/>
    <n v="8.9750493627714896"/>
    <s v="Qty / 1,000"/>
    <m/>
    <s v="Private-Lighting"/>
    <x v="0"/>
    <n v="3"/>
    <n v="2092"/>
    <s v="Lighting"/>
    <n v="0.91633259480590001"/>
    <n v="1.30467645558681"/>
    <n v="12494.929828919499"/>
    <n v="2.4319169132138101"/>
    <n v="0.71"/>
    <n v="8871.4001785328292"/>
    <n v="1.7266610083817999"/>
    <n v="5571"/>
    <n v="1.17"/>
    <n v="1.31"/>
    <n v="2.1000000000000001E-2"/>
    <n v="0.68"/>
    <n v="12.565069107880101"/>
    <d v="1900-01-07T23:24:04"/>
    <n v="43135"/>
    <n v="2.73003694792749"/>
    <n v="224.26797128829801"/>
    <n v="1"/>
    <n v="79621.254519231952"/>
  </r>
  <r>
    <s v="STND-36274"/>
    <s v="Tri City Foods, Inc."/>
    <s v="Tri City Foods Inc #5042 - 9532 Roberts Rd - Hickory Hills"/>
    <x v="0"/>
    <s v="Indoor Lighting"/>
    <x v="13"/>
    <n v="0"/>
    <n v="12045.393"/>
    <n v="1.6459999999999999"/>
    <x v="0"/>
    <x v="0"/>
    <n v="8.9750493627714896"/>
    <s v="Qty / 1,000"/>
    <m/>
    <s v="Private-Lighting"/>
    <x v="0"/>
    <n v="3"/>
    <n v="1848"/>
    <s v="Lighting"/>
    <n v="0.91633259480590001"/>
    <n v="1.30467645558681"/>
    <n v="11037.5862231468"/>
    <n v="2.1474974458958802"/>
    <n v="0.71"/>
    <n v="7836.6862184342399"/>
    <n v="1.52472318658608"/>
    <n v="5571"/>
    <n v="1.17"/>
    <n v="1.31"/>
    <n v="2.1000000000000001E-2"/>
    <n v="0.68"/>
    <n v="12.565069107880101"/>
    <d v="1900-01-07T23:24:04"/>
    <n v="43135"/>
    <n v="2.4107515108844702"/>
    <n v="198.11052195391699"/>
    <n v="1"/>
    <n v="70334.64565099834"/>
  </r>
  <r>
    <s v="STND-36274"/>
    <s v="Tri City Foods, Inc."/>
    <s v="Tri City Foods Inc #5042 - 9532 Roberts Rd - Hickory Hills"/>
    <x v="1"/>
    <s v="Outdoor &amp; Garage Lighting"/>
    <x v="1"/>
    <n v="0"/>
    <n v="6481.7659999999996"/>
    <n v="0"/>
    <x v="0"/>
    <x v="0"/>
    <n v="10.1978380583316"/>
    <s v="Qty / 1,000"/>
    <m/>
    <s v="Private-Lighting"/>
    <x v="0"/>
    <n v="3"/>
    <n v="1322"/>
    <s v="Lighting"/>
    <n v="0.91633259480590001"/>
    <n v="1.30467645558681"/>
    <n v="5939.4534577046597"/>
    <n v="0"/>
    <n v="0.71"/>
    <n v="4217.0119549703104"/>
    <n v="0"/>
    <n v="4903"/>
    <n v="1"/>
    <n v="1"/>
    <n v="0"/>
    <n v="0"/>
    <n v="14.276973281664301"/>
    <d v="1900-01-09T04:44:53"/>
    <n v="43135"/>
    <n v="0"/>
    <n v="0"/>
    <n v="1"/>
    <n v="43004.405006835572"/>
  </r>
  <r>
    <s v="STND-36275"/>
    <s v="Tri City Foods, Inc."/>
    <s v="Tri City Foods Inc #5157 - 194 Joe Orr Rd - Chicago Heights"/>
    <x v="1"/>
    <s v="Outdoor &amp; Garage Lighting"/>
    <x v="1"/>
    <n v="0"/>
    <n v="7442.7539999999999"/>
    <n v="0"/>
    <x v="0"/>
    <x v="0"/>
    <n v="10.1978380583316"/>
    <s v="Qty / 1,000"/>
    <m/>
    <s v="Private-Lighting"/>
    <x v="0"/>
    <n v="3"/>
    <n v="1518"/>
    <s v="Lighting"/>
    <n v="0.91633259480590001"/>
    <n v="1.30467645558681"/>
    <n v="6820.0380853219904"/>
    <n v="0"/>
    <n v="0.71"/>
    <n v="4842.2270405786103"/>
    <n v="0"/>
    <n v="4903"/>
    <n v="1"/>
    <n v="1"/>
    <n v="0"/>
    <n v="0"/>
    <n v="14.276973281664301"/>
    <d v="1900-01-09T04:44:53"/>
    <n v="43135"/>
    <n v="0"/>
    <n v="0"/>
    <n v="1"/>
    <n v="49380.247201494945"/>
  </r>
  <r>
    <s v="STND-36275"/>
    <s v="Tri City Foods, Inc."/>
    <s v="Tri City Foods Inc #5157 - 194 Joe Orr Rd - Chicago Heights"/>
    <x v="0"/>
    <s v="Indoor Lighting"/>
    <x v="13"/>
    <n v="0"/>
    <n v="14326.718000000001"/>
    <n v="1.958"/>
    <x v="0"/>
    <x v="0"/>
    <n v="8.9750493627714896"/>
    <s v="Qty / 1,000"/>
    <m/>
    <s v="Private-Lighting"/>
    <x v="0"/>
    <n v="3"/>
    <n v="2198"/>
    <s v="Lighting"/>
    <n v="0.91633259480590001"/>
    <n v="1.30467645558681"/>
    <n v="13128.0386799924"/>
    <n v="2.5545565000389701"/>
    <n v="0.71"/>
    <n v="9320.9074627945993"/>
    <n v="1.8137351150276699"/>
    <n v="5571"/>
    <n v="1.17"/>
    <n v="1.31"/>
    <n v="2.1000000000000001E-2"/>
    <n v="0.68"/>
    <n v="12.565069107880101"/>
    <d v="1900-01-07T23:24:04"/>
    <n v="43135"/>
    <n v="2.8677104850010902"/>
    <n v="235.63146348704299"/>
    <n v="1"/>
    <n v="83655.604584406683"/>
  </r>
  <r>
    <s v="STND-36276"/>
    <s v="Tri City Foods, Inc."/>
    <s v="Tri City Foods Inc #5495 - 6448 Kedzie Ave - Chicago"/>
    <x v="0"/>
    <s v="Indoor Lighting"/>
    <x v="13"/>
    <n v="0"/>
    <n v="11823.779"/>
    <n v="1.6160000000000001"/>
    <x v="0"/>
    <x v="0"/>
    <n v="8.9750493627714896"/>
    <s v="Qty / 1,000"/>
    <m/>
    <s v="Private-Lighting"/>
    <x v="0"/>
    <n v="3"/>
    <n v="1814"/>
    <s v="Lighting"/>
    <n v="0.91633259480590001"/>
    <n v="1.30467645558681"/>
    <n v="10834.5140914815"/>
    <n v="2.10835715222828"/>
    <n v="0.71"/>
    <n v="7692.5050049518704"/>
    <n v="1.4969335780820801"/>
    <n v="5571"/>
    <n v="1.17"/>
    <n v="1.31"/>
    <n v="2.1000000000000001E-2"/>
    <n v="0.68"/>
    <n v="12.565069107880101"/>
    <d v="1900-01-07T23:24:04"/>
    <n v="43135"/>
    <n v="2.3668131479886401"/>
    <n v="194.465637539412"/>
    <n v="1"/>
    <n v="69040.612142809783"/>
  </r>
  <r>
    <s v="STND-36276"/>
    <s v="Tri City Foods, Inc."/>
    <s v="Tri City Foods Inc #5495 - 6448 Kedzie Ave - Chicago"/>
    <x v="1"/>
    <s v="Outdoor &amp; Garage Lighting"/>
    <x v="1"/>
    <n v="0"/>
    <n v="5520.7780000000002"/>
    <n v="0"/>
    <x v="0"/>
    <x v="0"/>
    <n v="10.1978380583316"/>
    <s v="Qty / 1,000"/>
    <m/>
    <s v="Private-Lighting"/>
    <x v="0"/>
    <n v="3"/>
    <n v="1126"/>
    <s v="Lighting"/>
    <n v="0.91633259480590001"/>
    <n v="1.30467645558681"/>
    <n v="5058.86883008733"/>
    <n v="0"/>
    <n v="0.71"/>
    <n v="3591.7968693620001"/>
    <n v="0"/>
    <n v="4903"/>
    <n v="1"/>
    <n v="1"/>
    <n v="0"/>
    <n v="0"/>
    <n v="14.276973281664301"/>
    <d v="1900-01-09T04:44:53"/>
    <n v="43135"/>
    <n v="0"/>
    <n v="0"/>
    <n v="1"/>
    <n v="36628.562812176096"/>
  </r>
  <r>
    <s v="STND-36277"/>
    <s v="Tri City Foods, Inc."/>
    <s v="Tri City Foods Inc #6358 - 6400 Irving Park Rd - Chicago"/>
    <x v="1"/>
    <s v="Outdoor &amp; Garage Lighting"/>
    <x v="1"/>
    <n v="0"/>
    <n v="6001.2719999999999"/>
    <n v="0"/>
    <x v="0"/>
    <x v="0"/>
    <n v="10.1978380583316"/>
    <s v="Qty / 1,000"/>
    <m/>
    <s v="Private-Lighting"/>
    <x v="0"/>
    <n v="3"/>
    <n v="1224"/>
    <s v="Lighting"/>
    <n v="0.91633259480590001"/>
    <n v="1.30467645558681"/>
    <n v="5499.1611438959899"/>
    <n v="0"/>
    <n v="0.71"/>
    <n v="3904.40441216615"/>
    <n v="0"/>
    <n v="4903"/>
    <n v="1"/>
    <n v="1"/>
    <n v="0"/>
    <n v="0"/>
    <n v="14.276973281664301"/>
    <d v="1900-01-09T04:44:53"/>
    <n v="43135"/>
    <n v="0"/>
    <n v="0"/>
    <n v="1"/>
    <n v="39816.483909505783"/>
  </r>
  <r>
    <s v="STND-36277"/>
    <s v="Tri City Foods, Inc."/>
    <s v="Tri City Foods Inc #6358 - 6400 Irving Park Rd - Chicago"/>
    <x v="0"/>
    <s v="Indoor Lighting"/>
    <x v="13"/>
    <n v="0"/>
    <n v="18641.68"/>
    <n v="2.548"/>
    <x v="0"/>
    <x v="0"/>
    <n v="8.9750493627714896"/>
    <s v="Qty / 1,000"/>
    <m/>
    <s v="Private-Lighting"/>
    <x v="0"/>
    <n v="3"/>
    <n v="2860"/>
    <s v="Lighting"/>
    <n v="0.91633259480590001"/>
    <n v="1.30467645558681"/>
    <n v="17081.979005941201"/>
    <n v="3.32431560883518"/>
    <n v="0.71"/>
    <n v="12128.2050942183"/>
    <n v="2.3602640822729799"/>
    <n v="5571"/>
    <n v="1.17"/>
    <n v="1.31"/>
    <n v="2.1000000000000001E-2"/>
    <n v="0.68"/>
    <n v="12.565069107880101"/>
    <d v="1900-01-07T23:24:04"/>
    <n v="43135"/>
    <n v="3.7318316219523799"/>
    <n v="306.59962318356099"/>
    <n v="1"/>
    <n v="108851.23940242588"/>
  </r>
  <r>
    <s v="STND-36278"/>
    <s v="Tri City Foods, Inc."/>
    <s v="Tri City Foods Inc #7143 - 1881 Division St - Morris"/>
    <x v="0"/>
    <s v="Indoor Lighting"/>
    <x v="13"/>
    <n v="0"/>
    <n v="14092.066999999999"/>
    <n v="1.9259999999999999"/>
    <x v="0"/>
    <x v="0"/>
    <n v="8.9750493627714896"/>
    <s v="Qty / 1,000"/>
    <m/>
    <s v="Private-Lighting"/>
    <x v="0"/>
    <n v="3"/>
    <n v="2162"/>
    <s v="Lighting"/>
    <n v="0.91633259480590001"/>
    <n v="1.30467645558681"/>
    <n v="12913.0203202886"/>
    <n v="2.5128068534601899"/>
    <n v="0.71"/>
    <n v="9168.2444274048994"/>
    <n v="1.7840928659567299"/>
    <n v="5571"/>
    <n v="1.17"/>
    <n v="1.31"/>
    <n v="2.1000000000000001E-2"/>
    <n v="0.68"/>
    <n v="12.565069107880101"/>
    <d v="1900-01-07T23:24:04"/>
    <n v="43135"/>
    <n v="2.8208428979122"/>
    <n v="231.77215959492301"/>
    <n v="1"/>
    <n v="82285.446305913603"/>
  </r>
  <r>
    <s v="STND-36278"/>
    <s v="Tri City Foods, Inc."/>
    <s v="Tri City Foods Inc #7143 - 1881 Division St - Morris"/>
    <x v="1"/>
    <s v="Outdoor &amp; Garage Lighting"/>
    <x v="1"/>
    <n v="0"/>
    <n v="7442.7539999999999"/>
    <n v="0"/>
    <x v="0"/>
    <x v="0"/>
    <n v="10.1978380583316"/>
    <s v="Qty / 1,000"/>
    <m/>
    <s v="Private-Lighting"/>
    <x v="0"/>
    <n v="3"/>
    <n v="1518"/>
    <s v="Lighting"/>
    <n v="0.91633259480590001"/>
    <n v="1.30467645558681"/>
    <n v="6820.0380853219904"/>
    <n v="0"/>
    <n v="0.71"/>
    <n v="4842.2270405786103"/>
    <n v="0"/>
    <n v="4903"/>
    <n v="1"/>
    <n v="1"/>
    <n v="0"/>
    <n v="0"/>
    <n v="14.276973281664301"/>
    <d v="1900-01-09T04:44:53"/>
    <n v="43135"/>
    <n v="0"/>
    <n v="0"/>
    <n v="1"/>
    <n v="49380.247201494945"/>
  </r>
  <r>
    <s v="STND-36280"/>
    <s v="Tri City Foods, Inc."/>
    <s v="Tri City Foods Inc #7268 - 13770 Avenue O - Chicago"/>
    <x v="1"/>
    <s v="Outdoor &amp; Garage Lighting"/>
    <x v="1"/>
    <n v="0"/>
    <n v="6001.2719999999999"/>
    <n v="0"/>
    <x v="0"/>
    <x v="0"/>
    <n v="10.1978380583316"/>
    <s v="Qty / 1,000"/>
    <m/>
    <s v="Private-Lighting"/>
    <x v="0"/>
    <n v="3"/>
    <n v="1224"/>
    <s v="Lighting"/>
    <n v="0.91633259480590001"/>
    <n v="1.30467645558681"/>
    <n v="5499.1611438959899"/>
    <n v="0"/>
    <n v="0.71"/>
    <n v="3904.40441216615"/>
    <n v="0"/>
    <n v="4903"/>
    <n v="1"/>
    <n v="1"/>
    <n v="0"/>
    <n v="0"/>
    <n v="14.276973281664301"/>
    <d v="1900-01-09T04:44:53"/>
    <n v="43135"/>
    <n v="0"/>
    <n v="0"/>
    <n v="1"/>
    <n v="39816.483909505783"/>
  </r>
  <r>
    <s v="STND-36280"/>
    <s v="Tri City Foods, Inc."/>
    <s v="Tri City Foods Inc #7268 - 13770 Avenue O - Chicago"/>
    <x v="0"/>
    <s v="Indoor Lighting"/>
    <x v="13"/>
    <n v="0"/>
    <n v="10624.454"/>
    <n v="1.452"/>
    <x v="0"/>
    <x v="0"/>
    <n v="8.9750493627714896"/>
    <s v="Qty / 1,000"/>
    <m/>
    <s v="Private-Lighting"/>
    <x v="0"/>
    <n v="3"/>
    <n v="1630"/>
    <s v="Lighting"/>
    <n v="0.91633259480590001"/>
    <n v="1.30467645558681"/>
    <n v="9735.5335022159197"/>
    <n v="1.8943902135120401"/>
    <n v="0.71"/>
    <n v="6912.2287865732997"/>
    <n v="1.34501705159355"/>
    <n v="5571"/>
    <n v="1.17"/>
    <n v="1.31"/>
    <n v="2.1000000000000001E-2"/>
    <n v="0.68"/>
    <n v="12.565069107880101"/>
    <d v="1900-01-07T23:24:04"/>
    <n v="43135"/>
    <n v="2.12661676415811"/>
    <n v="174.740344911568"/>
    <n v="1"/>
    <n v="62037.594566265441"/>
  </r>
  <r>
    <s v="STND-36281"/>
    <s v="Tri City Foods, Inc."/>
    <s v="Tri City Foods Inc #8133 - 75 Northwest Hwy - Palatine"/>
    <x v="0"/>
    <s v="Indoor Lighting"/>
    <x v="13"/>
    <n v="0"/>
    <n v="10324.623"/>
    <n v="1.411"/>
    <x v="0"/>
    <x v="0"/>
    <n v="8.9750493627714896"/>
    <s v="Qty / 1,000"/>
    <m/>
    <s v="Private-Lighting"/>
    <x v="0"/>
    <n v="3"/>
    <n v="1584"/>
    <s v="Lighting"/>
    <n v="0.91633259480590001"/>
    <n v="1.30467645558681"/>
    <n v="9460.7885839826704"/>
    <n v="1.8408984788329801"/>
    <n v="0.71"/>
    <n v="6717.1598946276999"/>
    <n v="1.3070379199714199"/>
    <n v="5571"/>
    <n v="1.17"/>
    <n v="1.31"/>
    <n v="2.1000000000000001E-2"/>
    <n v="0.68"/>
    <n v="12.565069107880101"/>
    <d v="1900-01-07T23:24:04"/>
    <n v="43135"/>
    <n v="2.0665676682004799"/>
    <n v="169.809025866356"/>
    <n v="1"/>
    <n v="60286.841631912546"/>
  </r>
  <r>
    <s v="STND-36281"/>
    <s v="Tri City Foods, Inc."/>
    <s v="Tri City Foods Inc #8133 - 75 Northwest Hwy - Palatine"/>
    <x v="1"/>
    <s v="Outdoor &amp; Garage Lighting"/>
    <x v="1"/>
    <n v="0"/>
    <n v="6962.26"/>
    <n v="0"/>
    <x v="0"/>
    <x v="0"/>
    <n v="10.1978380583316"/>
    <s v="Qty / 1,000"/>
    <m/>
    <s v="Private-Lighting"/>
    <x v="0"/>
    <n v="3"/>
    <n v="1420"/>
    <s v="Lighting"/>
    <n v="0.91633259480590001"/>
    <n v="1.30467645558681"/>
    <n v="6379.7457715133196"/>
    <n v="0"/>
    <n v="0.71"/>
    <n v="4529.6194977744599"/>
    <n v="0"/>
    <n v="4903"/>
    <n v="1"/>
    <n v="1"/>
    <n v="0"/>
    <n v="0"/>
    <n v="14.276973281664301"/>
    <d v="1900-01-09T04:44:53"/>
    <n v="43135"/>
    <n v="0"/>
    <n v="0"/>
    <n v="1"/>
    <n v="46192.326104165259"/>
  </r>
  <r>
    <s v="STND-36282"/>
    <s v="Tri City Foods, Inc."/>
    <s v="Tri City Foods Inc #10291 - 3130 Plainfield Rd - Joliet"/>
    <x v="1"/>
    <s v="Outdoor &amp; Garage Lighting"/>
    <x v="1"/>
    <n v="0"/>
    <n v="7442.7539999999999"/>
    <n v="0"/>
    <x v="0"/>
    <x v="0"/>
    <n v="10.1978380583316"/>
    <s v="Qty / 1,000"/>
    <m/>
    <s v="Private-Lighting"/>
    <x v="0"/>
    <n v="3"/>
    <n v="1518"/>
    <s v="Lighting"/>
    <n v="0.91633259480590001"/>
    <n v="1.30467645558681"/>
    <n v="6820.0380853219904"/>
    <n v="0"/>
    <n v="0.71"/>
    <n v="4842.2270405786103"/>
    <n v="0"/>
    <n v="4903"/>
    <n v="1"/>
    <n v="1"/>
    <n v="0"/>
    <n v="0"/>
    <n v="14.276973281664301"/>
    <d v="1900-01-09T04:44:53"/>
    <n v="43135"/>
    <n v="0"/>
    <n v="0"/>
    <n v="1"/>
    <n v="49380.247201494945"/>
  </r>
  <r>
    <s v="STND-36282"/>
    <s v="Tri City Foods, Inc."/>
    <s v="Tri City Foods Inc #10291 - 3130 Plainfield Rd - Joliet"/>
    <x v="0"/>
    <s v="Indoor Lighting"/>
    <x v="13"/>
    <n v="0"/>
    <n v="17455.391"/>
    <n v="2.3860000000000001"/>
    <x v="0"/>
    <x v="0"/>
    <n v="8.9750493627714896"/>
    <s v="Qty / 1,000"/>
    <m/>
    <s v="Private-Lighting"/>
    <x v="0"/>
    <n v="3"/>
    <n v="2678"/>
    <s v="Lighting"/>
    <n v="0.91633259480590001"/>
    <n v="1.30467645558681"/>
    <n v="15994.9437283815"/>
    <n v="3.1129580230301199"/>
    <n v="0.71"/>
    <n v="11356.410047150899"/>
    <n v="2.2102001963513902"/>
    <n v="5571"/>
    <n v="1.17"/>
    <n v="1.31"/>
    <n v="2.1000000000000001E-2"/>
    <n v="0.68"/>
    <n v="12.565069107880101"/>
    <d v="1900-01-07T23:24:04"/>
    <n v="43135"/>
    <n v="3.4945644623149099"/>
    <n v="287.08873358633599"/>
    <n v="1"/>
    <n v="101924.34075705342"/>
  </r>
  <r>
    <s v="STND-36283"/>
    <s v="Tri City Foods, Inc."/>
    <s v="Tri City Foods Inc #10366 - 4060 Pulaski Rd - Chicago"/>
    <x v="0"/>
    <s v="Indoor Lighting"/>
    <x v="13"/>
    <n v="0"/>
    <n v="3923.8780000000002"/>
    <n v="0.53600000000000003"/>
    <x v="0"/>
    <x v="0"/>
    <n v="8.9750493627714896"/>
    <s v="Qty / 1,000"/>
    <m/>
    <s v="Private-Lighting"/>
    <x v="0"/>
    <n v="3"/>
    <n v="602"/>
    <s v="Lighting"/>
    <n v="0.91633259480590001"/>
    <n v="1.30467645558681"/>
    <n v="3595.57730944178"/>
    <n v="0.69930658019452796"/>
    <n v="0.71"/>
    <n v="2552.85988970367"/>
    <n v="0.49650767193811501"/>
    <n v="5571"/>
    <n v="1.17"/>
    <n v="1.31"/>
    <n v="2.1000000000000001E-2"/>
    <n v="0.68"/>
    <n v="12.565069107880101"/>
    <d v="1900-01-07T23:24:04"/>
    <n v="43135"/>
    <n v="0.78503208373880595"/>
    <n v="64.536002989980801"/>
    <n v="1"/>
    <n v="22912.043526329817"/>
  </r>
  <r>
    <s v="STND-36283"/>
    <s v="Tri City Foods, Inc."/>
    <s v="Tri City Foods Inc #10366 - 4060 Pulaski Rd - Chicago"/>
    <x v="1"/>
    <s v="Outdoor &amp; Garage Lighting"/>
    <x v="1"/>
    <n v="0"/>
    <n v="6962.26"/>
    <n v="0"/>
    <x v="0"/>
    <x v="0"/>
    <n v="10.1978380583316"/>
    <s v="Qty / 1,000"/>
    <m/>
    <s v="Private-Lighting"/>
    <x v="0"/>
    <n v="3"/>
    <n v="1420"/>
    <s v="Lighting"/>
    <n v="0.91633259480590001"/>
    <n v="1.30467645558681"/>
    <n v="6379.7457715133196"/>
    <n v="0"/>
    <n v="0.71"/>
    <n v="4529.6194977744599"/>
    <n v="0"/>
    <n v="4903"/>
    <n v="1"/>
    <n v="1"/>
    <n v="0"/>
    <n v="0"/>
    <n v="14.276973281664301"/>
    <d v="1900-01-09T04:44:53"/>
    <n v="43135"/>
    <n v="0"/>
    <n v="0"/>
    <n v="1"/>
    <n v="46192.326104165259"/>
  </r>
  <r>
    <s v="STND-36284"/>
    <s v="Tri City Foods, Inc."/>
    <s v="Tri City Foods Inc #11364 - 3125 Lewis Ave - Waukegan"/>
    <x v="1"/>
    <s v="Outdoor &amp; Garage Lighting"/>
    <x v="1"/>
    <n v="0"/>
    <n v="6962.26"/>
    <n v="0"/>
    <x v="0"/>
    <x v="0"/>
    <n v="10.1978380583316"/>
    <s v="Qty / 1,000"/>
    <m/>
    <s v="Private-Lighting"/>
    <x v="0"/>
    <n v="3"/>
    <n v="1420"/>
    <s v="Lighting"/>
    <n v="0.91633259480590001"/>
    <n v="1.30467645558681"/>
    <n v="6379.7457715133196"/>
    <n v="0"/>
    <n v="0.71"/>
    <n v="4529.6194977744599"/>
    <n v="0"/>
    <n v="4903"/>
    <n v="1"/>
    <n v="1"/>
    <n v="0"/>
    <n v="0"/>
    <n v="14.276973281664301"/>
    <d v="1900-01-09T04:44:53"/>
    <n v="43135"/>
    <n v="0"/>
    <n v="0"/>
    <n v="1"/>
    <n v="46192.326104165259"/>
  </r>
  <r>
    <s v="STND-36284"/>
    <s v="Tri City Foods, Inc."/>
    <s v="Tri City Foods Inc #11364 - 3125 Lewis Ave - Waukegan"/>
    <x v="0"/>
    <s v="Indoor Lighting"/>
    <x v="13"/>
    <n v="0"/>
    <n v="11589.128000000001"/>
    <n v="1.5840000000000001"/>
    <x v="0"/>
    <x v="0"/>
    <n v="8.9750493627714896"/>
    <s v="Qty / 1,000"/>
    <m/>
    <s v="Private-Lighting"/>
    <x v="0"/>
    <n v="3"/>
    <n v="1778"/>
    <s v="Lighting"/>
    <n v="0.91633259480590001"/>
    <n v="1.30467645558681"/>
    <n v="10619.495731777701"/>
    <n v="2.0666075056494999"/>
    <n v="0.71"/>
    <n v="7539.8419695621697"/>
    <n v="1.46729132901115"/>
    <n v="5571"/>
    <n v="1.17"/>
    <n v="1.31"/>
    <n v="2.1000000000000001E-2"/>
    <n v="0.68"/>
    <n v="12.565069107880101"/>
    <d v="1900-01-07T23:24:04"/>
    <n v="43135"/>
    <n v="2.3199455608997499"/>
    <n v="190.60633364729199"/>
    <n v="1"/>
    <n v="67670.453864316689"/>
  </r>
  <r>
    <s v="STND-36285"/>
    <s v="Tri City Foods, Inc."/>
    <s v="Tri City Foods Inc #12324 - 5315 Touhy Ave - Skokie"/>
    <x v="0"/>
    <s v="Indoor Lighting"/>
    <x v="13"/>
    <n v="0"/>
    <n v="8395.2739999999994"/>
    <n v="1.147"/>
    <x v="0"/>
    <x v="0"/>
    <n v="8.9750493627714896"/>
    <s v="Qty / 1,000"/>
    <m/>
    <s v="Private-Lighting"/>
    <x v="0"/>
    <n v="3"/>
    <n v="1288"/>
    <s v="Lighting"/>
    <n v="0.91633259480590001"/>
    <n v="1.30467645558681"/>
    <n v="7692.8632085265099"/>
    <n v="1.4964638945580699"/>
    <n v="0.71"/>
    <n v="5461.9328780538199"/>
    <n v="1.0624893651362299"/>
    <n v="5571"/>
    <n v="1.17"/>
    <n v="1.31"/>
    <n v="2.1000000000000001E-2"/>
    <n v="0.68"/>
    <n v="12.565069107880101"/>
    <d v="1900-01-07T23:24:04"/>
    <n v="43135"/>
    <n v="1.67991007471718"/>
    <n v="138.07703194791199"/>
    <n v="1"/>
    <n v="49021.117196677587"/>
  </r>
  <r>
    <s v="STND-36285"/>
    <s v="Tri City Foods, Inc."/>
    <s v="Tri City Foods Inc #12324 - 5315 Touhy Ave - Skokie"/>
    <x v="1"/>
    <s v="Outdoor &amp; Garage Lighting"/>
    <x v="1"/>
    <n v="0"/>
    <n v="5040.2839999999997"/>
    <n v="0"/>
    <x v="0"/>
    <x v="0"/>
    <n v="10.1978380583316"/>
    <s v="Qty / 1,000"/>
    <m/>
    <s v="Private-Lighting"/>
    <x v="0"/>
    <n v="3"/>
    <n v="1028"/>
    <s v="Lighting"/>
    <n v="0.91633259480590001"/>
    <n v="1.30467645558681"/>
    <n v="4618.5765162786602"/>
    <n v="0"/>
    <n v="0.71"/>
    <n v="3279.1893265578501"/>
    <n v="0"/>
    <n v="4903"/>
    <n v="1"/>
    <n v="1"/>
    <n v="0"/>
    <n v="0"/>
    <n v="14.276973281664301"/>
    <d v="1900-01-09T04:44:53"/>
    <n v="43135"/>
    <n v="0"/>
    <n v="0"/>
    <n v="1"/>
    <n v="33440.64171484641"/>
  </r>
  <r>
    <s v="STND-36286"/>
    <s v="Tri City Foods, Inc."/>
    <s v="Tri City Foods Inc #9627 - 10257 Harlem Ave - Chicago Ridge"/>
    <x v="1"/>
    <s v="Outdoor &amp; Garage Lighting"/>
    <x v="1"/>
    <n v="0"/>
    <n v="6962.26"/>
    <n v="0"/>
    <x v="0"/>
    <x v="0"/>
    <n v="10.1978380583316"/>
    <s v="Qty / 1,000"/>
    <m/>
    <s v="Private-Lighting"/>
    <x v="0"/>
    <n v="3"/>
    <n v="1420"/>
    <s v="Lighting"/>
    <n v="0.91633259480590001"/>
    <n v="1.30467645558681"/>
    <n v="6379.7457715133196"/>
    <n v="0"/>
    <n v="0.71"/>
    <n v="4529.6194977744599"/>
    <n v="0"/>
    <n v="4903"/>
    <n v="1"/>
    <n v="1"/>
    <n v="0"/>
    <n v="0"/>
    <n v="14.276973281664301"/>
    <d v="1900-01-09T04:44:53"/>
    <n v="43135"/>
    <n v="0"/>
    <n v="0"/>
    <n v="1"/>
    <n v="46192.326104165259"/>
  </r>
  <r>
    <s v="STND-36286"/>
    <s v="Tri City Foods, Inc."/>
    <s v="Tri City Foods Inc #9627 - 10257 Harlem Ave - Chicago Ridge"/>
    <x v="0"/>
    <s v="Indoor Lighting"/>
    <x v="13"/>
    <n v="0"/>
    <n v="11849.851000000001"/>
    <n v="1.619"/>
    <x v="0"/>
    <x v="0"/>
    <n v="8.9750493627714896"/>
    <s v="Qty / 1,000"/>
    <m/>
    <s v="Private-Lighting"/>
    <x v="0"/>
    <n v="3"/>
    <n v="1818"/>
    <s v="Lighting"/>
    <n v="0.91633259480590001"/>
    <n v="1.30467645558681"/>
    <n v="10858.4047148933"/>
    <n v="2.1122711815950401"/>
    <n v="0.71"/>
    <n v="7709.4673475742302"/>
    <n v="1.4997125389324799"/>
    <n v="5571"/>
    <n v="1.17"/>
    <n v="1.31"/>
    <n v="2.1000000000000001E-2"/>
    <n v="0.68"/>
    <n v="12.565069107880101"/>
    <d v="1900-01-07T23:24:04"/>
    <n v="43135"/>
    <n v="2.3712069842782202"/>
    <n v="194.894443600649"/>
    <n v="1"/>
    <n v="69192.850005153698"/>
  </r>
  <r>
    <s v="STND-36287"/>
    <s v="Tri City Foods, Inc."/>
    <s v="Tri City Foods Inc #12672 - 493 Schuyler Ave - Kankakee"/>
    <x v="0"/>
    <s v="Indoor Lighting"/>
    <x v="13"/>
    <n v="0"/>
    <n v="8708.1419999999998"/>
    <n v="1.19"/>
    <x v="0"/>
    <x v="0"/>
    <n v="8.9750493627714896"/>
    <s v="Qty / 1,000"/>
    <m/>
    <s v="Private-Lighting"/>
    <x v="0"/>
    <n v="3"/>
    <n v="1336"/>
    <s v="Lighting"/>
    <n v="0.91633259480590001"/>
    <n v="1.30467645558681"/>
    <n v="7979.5543547982397"/>
    <n v="1.5525649821483001"/>
    <n v="0.71"/>
    <n v="5665.48359190675"/>
    <n v="1.1023211373252899"/>
    <n v="5571"/>
    <n v="1.17"/>
    <n v="1.31"/>
    <n v="2.1000000000000001E-2"/>
    <n v="0.68"/>
    <n v="12.565069107880101"/>
    <d v="1900-01-07T23:24:04"/>
    <n v="43135"/>
    <n v="1.74288839486787"/>
    <n v="143.222770470738"/>
    <n v="1"/>
    <n v="50847.994901335005"/>
  </r>
  <r>
    <s v="STND-36287"/>
    <s v="Tri City Foods, Inc."/>
    <s v="Tri City Foods Inc #12672 - 493 Schuyler Ave - Kankakee"/>
    <x v="1"/>
    <s v="Outdoor &amp; Garage Lighting"/>
    <x v="1"/>
    <n v="0"/>
    <n v="6962.26"/>
    <n v="0"/>
    <x v="0"/>
    <x v="0"/>
    <n v="10.1978380583316"/>
    <s v="Qty / 1,000"/>
    <m/>
    <s v="Private-Lighting"/>
    <x v="0"/>
    <n v="3"/>
    <n v="1420"/>
    <s v="Lighting"/>
    <n v="0.91633259480590001"/>
    <n v="1.30467645558681"/>
    <n v="6379.7457715133196"/>
    <n v="0"/>
    <n v="0.71"/>
    <n v="4529.6194977744599"/>
    <n v="0"/>
    <n v="4903"/>
    <n v="1"/>
    <n v="1"/>
    <n v="0"/>
    <n v="0"/>
    <n v="14.276973281664301"/>
    <d v="1900-01-09T04:44:53"/>
    <n v="43135"/>
    <n v="0"/>
    <n v="0"/>
    <n v="1"/>
    <n v="46192.326104165259"/>
  </r>
  <r>
    <s v="STND-36306"/>
    <s v="S-H Forty-Nine OpCo Ventures, LLC"/>
    <s v="Brookdale Senior Living Inc - 2150 W Golf Rd - Hoffman Estates"/>
    <x v="17"/>
    <s v="Indoor Lighting"/>
    <x v="2"/>
    <n v="0"/>
    <n v="7164.2640000000001"/>
    <n v="0"/>
    <x v="0"/>
    <x v="0"/>
    <n v="12"/>
    <s v="Qty / 1,000"/>
    <m/>
    <s v="Private-Lighting"/>
    <x v="0"/>
    <n v="3"/>
    <n v="13"/>
    <s v="Lighting"/>
    <n v="0.91633259480590001"/>
    <n v="1.30467645558681"/>
    <n v="6564.8486209944904"/>
    <n v="0"/>
    <n v="0.71"/>
    <n v="4661.0425209060904"/>
    <n v="0"/>
    <n v="3379"/>
    <n v="1.0900000000000001"/>
    <n v="1.36"/>
    <n v="2.1999999999999999E-2"/>
    <n v="0.57999999999999996"/>
    <n v="20.7161882213673"/>
    <d v="1900-01-13T19:08:05"/>
    <n v="43167"/>
    <n v="0"/>
    <n v="132.50153179988899"/>
    <n v="1"/>
    <n v="55932.510250873085"/>
  </r>
  <r>
    <s v="STND-36310"/>
    <s v="VHS Westlake Hospital, Inc."/>
    <s v="Westlake Hospital - 1225 W Lake St - Melrose Park"/>
    <x v="1"/>
    <s v="Outdoor &amp; Garage Lighting"/>
    <x v="1"/>
    <n v="0"/>
    <n v="160391.83900000001"/>
    <n v="0"/>
    <x v="0"/>
    <x v="0"/>
    <n v="10.1978380583316"/>
    <s v="Qty / 1,000"/>
    <m/>
    <s v="Private-Lighting"/>
    <x v="0"/>
    <n v="2"/>
    <n v="32713"/>
    <s v="Lighting"/>
    <n v="0.97902139861649395"/>
    <n v="0.93591656730105399"/>
    <n v="157027.04254445099"/>
    <n v="0"/>
    <n v="0.71"/>
    <n v="111489.200206561"/>
    <n v="0"/>
    <n v="4903"/>
    <n v="1"/>
    <n v="1"/>
    <n v="0"/>
    <n v="0"/>
    <n v="14.276973281664301"/>
    <d v="1900-01-09T04:44:53"/>
    <n v="43135"/>
    <n v="0"/>
    <n v="0"/>
    <n v="1"/>
    <n v="1136948.8089594191"/>
  </r>
  <r>
    <s v="STND-36316"/>
    <s v="Pactiv LLC"/>
    <s v="Pactiv LLC - 437 Center Rd - Frankfort"/>
    <x v="7"/>
    <s v="Indoor Lighting"/>
    <x v="8"/>
    <n v="0"/>
    <n v="84310.231"/>
    <n v="43.332000000000001"/>
    <x v="0"/>
    <x v="0"/>
    <n v="8"/>
    <s v="Qty / 1,000"/>
    <m/>
    <s v="Private-Lighting"/>
    <x v="0"/>
    <n v="1"/>
    <n v="67015"/>
    <s v="Lighting"/>
    <n v="0.99989942556735301"/>
    <n v="1.019640158801"/>
    <n v="84301.751546350803"/>
    <n v="44.183047361165102"/>
    <n v="0.71"/>
    <n v="59854.243597909102"/>
    <n v="31.3699636264272"/>
    <n v="5242"/>
    <n v="1"/>
    <n v="1.22"/>
    <n v="1.0999999999999999E-2"/>
    <n v="0.68"/>
    <n v="13.3536818008394"/>
    <d v="1900-01-08T12:55:13"/>
    <n v="43146"/>
    <n v="68.331344511545197"/>
    <n v="927.319267009859"/>
    <n v="1"/>
    <n v="478833.94878327282"/>
  </r>
  <r>
    <s v="STND-36316"/>
    <s v="Pactiv LLC"/>
    <s v="Pactiv LLC - 437 Center Rd - Frankfort"/>
    <x v="8"/>
    <s v="Indoor Advanced Lighting"/>
    <x v="8"/>
    <n v="0"/>
    <n v="342108.64600000001"/>
    <n v="54.142000000000003"/>
    <x v="0"/>
    <x v="0"/>
    <n v="9.5383441434566993"/>
    <s v="Qty / 1,000"/>
    <m/>
    <s v="Private-Lighting"/>
    <x v="0"/>
    <n v="1"/>
    <n v="65263"/>
    <s v="Lighting"/>
    <n v="0.99989942556735301"/>
    <n v="1.019640158801"/>
    <n v="342074.23861702502"/>
    <n v="55.205357477804"/>
    <n v="0.71"/>
    <n v="242872.70941808799"/>
    <n v="39.1958038092408"/>
    <n v="5242"/>
    <n v="1"/>
    <n v="1.22"/>
    <n v="1.0999999999999999E-2"/>
    <n v="0.68"/>
    <n v="13.3536818008394"/>
    <d v="1900-01-08T12:55:13"/>
    <n v="43146"/>
    <n v="66.544548550872705"/>
    <n v="3762.81662478727"/>
    <n v="1"/>
    <n v="2316603.4854834802"/>
  </r>
  <r>
    <s v="STND-36316"/>
    <s v="Pactiv LLC"/>
    <s v="Pactiv LLC - 437 Center Rd - Frankfort"/>
    <x v="0"/>
    <s v="Indoor Lighting"/>
    <x v="8"/>
    <n v="0"/>
    <n v="45369.51"/>
    <n v="7.18"/>
    <x v="0"/>
    <x v="0"/>
    <n v="9.5383441434566993"/>
    <s v="Qty / 1,000"/>
    <m/>
    <s v="Private-Lighting"/>
    <x v="0"/>
    <n v="1"/>
    <n v="8655"/>
    <s v="Lighting"/>
    <n v="0.99989942556735301"/>
    <n v="1.019640158801"/>
    <n v="45364.946987272298"/>
    <n v="7.3210163401912096"/>
    <n v="0.71"/>
    <n v="32209.1123609633"/>
    <n v="5.1979216015357599"/>
    <n v="5242"/>
    <n v="1"/>
    <n v="1.22"/>
    <n v="1.0999999999999999E-2"/>
    <n v="0.68"/>
    <n v="13.3536818008394"/>
    <d v="1900-01-08T12:55:13"/>
    <n v="43146"/>
    <n v="8.8247545084271994"/>
    <n v="499.01441685999498"/>
    <n v="1"/>
    <n v="307221.59825413307"/>
  </r>
  <r>
    <s v="STND-36319"/>
    <s v="Pactiv LLC"/>
    <s v="Pactiv LLC - 1100 Taylor Rd - Romeoville"/>
    <x v="0"/>
    <s v="Indoor Lighting"/>
    <x v="8"/>
    <n v="0"/>
    <n v="598542.04399999999"/>
    <n v="94.724999999999994"/>
    <x v="0"/>
    <x v="0"/>
    <n v="9.5383441434566993"/>
    <s v="Qty / 1,000"/>
    <m/>
    <s v="Private-Lighting"/>
    <x v="0"/>
    <n v="1"/>
    <n v="114182"/>
    <s v="Lighting"/>
    <n v="0.99989942556735301"/>
    <n v="1.019640158801"/>
    <n v="598481.84597350901"/>
    <n v="96.5854140424251"/>
    <n v="0.71"/>
    <n v="424922.11064119102"/>
    <n v="68.575643970121803"/>
    <n v="5242"/>
    <n v="1"/>
    <n v="1.22"/>
    <n v="1.0999999999999999E-2"/>
    <n v="0.68"/>
    <n v="13.3536818008394"/>
    <d v="1900-01-08T12:55:13"/>
    <n v="43135"/>
    <n v="116.424076714591"/>
    <n v="6583.3003057085998"/>
    <n v="1"/>
    <n v="4053053.3254596638"/>
  </r>
  <r>
    <s v="STND-36319"/>
    <s v="Pactiv LLC"/>
    <s v="Pactiv LLC - 1100 Taylor Rd - Romeoville"/>
    <x v="8"/>
    <s v="Indoor Advanced Lighting"/>
    <x v="8"/>
    <n v="0"/>
    <n v="19332.495999999999"/>
    <n v="3.06"/>
    <x v="0"/>
    <x v="0"/>
    <n v="9.5383441434566993"/>
    <s v="Qty / 1,000"/>
    <m/>
    <s v="Private-Lighting"/>
    <x v="0"/>
    <n v="1"/>
    <n v="3688"/>
    <s v="Lighting"/>
    <n v="0.99989942556735301"/>
    <n v="1.019640158801"/>
    <n v="19330.551645183099"/>
    <n v="3.1200988859310699"/>
    <n v="0.71"/>
    <n v="13724.69166808"/>
    <n v="2.2152702090110599"/>
    <n v="5242"/>
    <n v="1"/>
    <n v="1.22"/>
    <n v="1.0999999999999999E-2"/>
    <n v="0.68"/>
    <n v="13.3536818008394"/>
    <d v="1900-01-08T12:55:13"/>
    <n v="43135"/>
    <n v="3.7609677988561598"/>
    <n v="212.636068097015"/>
    <n v="1"/>
    <n v="130910.83239297984"/>
  </r>
  <r>
    <s v="STND-36319"/>
    <s v="Pactiv LLC"/>
    <s v="Pactiv LLC - 1100 Taylor Rd - Romeoville"/>
    <x v="7"/>
    <s v="Indoor Lighting"/>
    <x v="8"/>
    <n v="0"/>
    <n v="95654.339000000007"/>
    <n v="49.161999999999999"/>
    <x v="0"/>
    <x v="0"/>
    <n v="8"/>
    <s v="Qty / 1,000"/>
    <m/>
    <s v="Private-Lighting"/>
    <x v="0"/>
    <n v="1"/>
    <n v="76032"/>
    <s v="Lighting"/>
    <n v="0.99989942556735301"/>
    <n v="1.019640158801"/>
    <n v="95644.718619124804"/>
    <n v="50.127549486974999"/>
    <n v="0.71"/>
    <n v="67907.750219578593"/>
    <n v="35.590560135752199"/>
    <n v="5242"/>
    <n v="1"/>
    <n v="1.22"/>
    <n v="1.0999999999999999E-2"/>
    <n v="0.68"/>
    <n v="13.3536818008394"/>
    <d v="1900-01-08T12:55:13"/>
    <n v="43135"/>
    <n v="77.524821353193602"/>
    <n v="1052.0919048103699"/>
    <n v="1"/>
    <n v="543262.00175662874"/>
  </r>
  <r>
    <s v="STND-36319"/>
    <s v="Pactiv LLC"/>
    <s v="Pactiv LLC - 1100 Taylor Rd - Romeoville"/>
    <x v="1"/>
    <s v="Outdoor &amp; Garage Lighting"/>
    <x v="1"/>
    <n v="0"/>
    <n v="49093.739000000001"/>
    <n v="0"/>
    <x v="0"/>
    <x v="0"/>
    <n v="10.1978380583316"/>
    <s v="Qty / 1,000"/>
    <m/>
    <s v="Private-Lighting"/>
    <x v="0"/>
    <n v="1"/>
    <n v="10013"/>
    <s v="Lighting"/>
    <n v="0.99989942556735301"/>
    <n v="1.019640158801"/>
    <n v="49088.801425053498"/>
    <n v="0"/>
    <n v="0.71"/>
    <n v="34853.049011788004"/>
    <n v="0"/>
    <n v="4903"/>
    <n v="1"/>
    <n v="1"/>
    <n v="0"/>
    <n v="0"/>
    <n v="14.276973281664301"/>
    <d v="1900-01-09T04:44:53"/>
    <n v="43135"/>
    <n v="0"/>
    <n v="0"/>
    <n v="1"/>
    <n v="355425.74966130825"/>
  </r>
  <r>
    <s v="STND-36326"/>
    <s v="First Midwest Property Services, LLC"/>
    <s v="First Midwest Property Services - 6876 Spring Creek Rd 126 - Rockford"/>
    <x v="1"/>
    <s v="Outdoor &amp; Garage Lighting"/>
    <x v="1"/>
    <n v="0"/>
    <n v="31516.484"/>
    <n v="0"/>
    <x v="0"/>
    <x v="0"/>
    <n v="10.1978380583316"/>
    <s v="Qty / 1,000"/>
    <m/>
    <s v="Private-Lighting"/>
    <x v="0"/>
    <n v="3"/>
    <n v="6428"/>
    <s v="Lighting"/>
    <n v="0.91633259480590001"/>
    <n v="1.30467645558681"/>
    <n v="28879.5815628786"/>
    <n v="0"/>
    <n v="0.71"/>
    <n v="20504.502909643801"/>
    <n v="0"/>
    <n v="4903"/>
    <n v="1"/>
    <n v="1"/>
    <n v="0"/>
    <n v="0"/>
    <n v="14.276973281664301"/>
    <d v="1900-01-09T04:44:53"/>
    <n v="43180"/>
    <n v="0"/>
    <n v="0"/>
    <n v="1"/>
    <n v="209101.60013913657"/>
  </r>
  <r>
    <s v="STND-36327"/>
    <s v="First Midwest Property Services, LLC"/>
    <s v="First Midwest Property Services - 6824 Spring Creek Rd - Rockford"/>
    <x v="1"/>
    <s v="Outdoor &amp; Garage Lighting"/>
    <x v="1"/>
    <n v="0"/>
    <n v="20112.106"/>
    <n v="0"/>
    <x v="0"/>
    <x v="0"/>
    <n v="10.1978380583316"/>
    <s v="Qty / 1,000"/>
    <m/>
    <s v="Private-Lighting"/>
    <x v="0"/>
    <n v="3"/>
    <n v="4102"/>
    <s v="Lighting"/>
    <n v="0.91633259480590001"/>
    <n v="1.30467645558681"/>
    <n v="18429.378277991302"/>
    <n v="0"/>
    <n v="0.71"/>
    <n v="13084.8585773738"/>
    <n v="0"/>
    <n v="4903"/>
    <n v="1"/>
    <n v="1"/>
    <n v="0"/>
    <n v="0"/>
    <n v="14.276973281664301"/>
    <d v="1900-01-09T04:44:53"/>
    <n v="43180"/>
    <n v="0"/>
    <n v="0"/>
    <n v="1"/>
    <n v="133437.26878822921"/>
  </r>
  <r>
    <s v="STND-36328"/>
    <s v="First Midwest Property Services, LLC"/>
    <s v="First Midwest Property Services - 6885 Vistagreen Way BD - Rockford"/>
    <x v="1"/>
    <s v="Outdoor &amp; Garage Lighting"/>
    <x v="1"/>
    <n v="0"/>
    <n v="36831.336000000003"/>
    <n v="0"/>
    <x v="0"/>
    <x v="0"/>
    <n v="10.1978380583316"/>
    <s v="Qty / 1,000"/>
    <m/>
    <s v="Private-Lighting"/>
    <x v="0"/>
    <n v="3"/>
    <n v="7512"/>
    <s v="Lighting"/>
    <n v="0.91633259480590001"/>
    <n v="1.30467645558681"/>
    <n v="33749.753687048003"/>
    <n v="0"/>
    <n v="0.71"/>
    <n v="23962.325117804001"/>
    <n v="0"/>
    <n v="4903"/>
    <n v="1"/>
    <n v="1"/>
    <n v="0"/>
    <n v="0"/>
    <n v="14.276973281664301"/>
    <d v="1900-01-09T04:44:53"/>
    <n v="43180"/>
    <n v="0"/>
    <n v="0"/>
    <n v="1"/>
    <n v="244363.91105245688"/>
  </r>
  <r>
    <s v="STND-36329"/>
    <s v="First Midwest Property Services, LLC"/>
    <s v="First Midwest Property Services - 2126 N Perryville Rd 1 - Rockford"/>
    <x v="1"/>
    <s v="Outdoor &amp; Garage Lighting"/>
    <x v="1"/>
    <n v="0"/>
    <n v="13532.28"/>
    <n v="0"/>
    <x v="0"/>
    <x v="0"/>
    <n v="10.1978380583316"/>
    <s v="Qty / 1,000"/>
    <m/>
    <s v="Private-Lighting"/>
    <x v="0"/>
    <n v="3"/>
    <n v="2760"/>
    <s v="Lighting"/>
    <n v="0.91633259480590001"/>
    <n v="1.30467645558681"/>
    <n v="12400.069246040001"/>
    <n v="0"/>
    <n v="0.71"/>
    <n v="8804.0491646883893"/>
    <n v="0"/>
    <n v="4903"/>
    <n v="1"/>
    <n v="1"/>
    <n v="0"/>
    <n v="0"/>
    <n v="14.276973281664301"/>
    <d v="1900-01-09T04:44:53"/>
    <n v="43180"/>
    <n v="0"/>
    <n v="0"/>
    <n v="1"/>
    <n v="89782.267639081794"/>
  </r>
  <r>
    <s v="STND-36330"/>
    <s v="First Midwest Property Services, LLC"/>
    <s v="First Midwest Property Services - 6940 Villagreen View - Rockford"/>
    <x v="1"/>
    <s v="Outdoor &amp; Garage Lighting"/>
    <x v="1"/>
    <n v="0"/>
    <n v="35713.451999999997"/>
    <n v="0"/>
    <x v="0"/>
    <x v="0"/>
    <n v="10.1978380583316"/>
    <s v="Qty / 1,000"/>
    <m/>
    <s v="Private-Lighting"/>
    <x v="0"/>
    <n v="3"/>
    <n v="7284"/>
    <s v="Lighting"/>
    <n v="0.91633259480590001"/>
    <n v="1.30467645558681"/>
    <n v="32725.400140635898"/>
    <n v="0"/>
    <n v="0.71"/>
    <n v="23235.034099851498"/>
    <n v="0"/>
    <n v="4903"/>
    <n v="1"/>
    <n v="1"/>
    <n v="0"/>
    <n v="0"/>
    <n v="14.276973281664301"/>
    <d v="1900-01-09T04:44:53"/>
    <n v="43180"/>
    <n v="0"/>
    <n v="0"/>
    <n v="1"/>
    <n v="236947.11503009812"/>
  </r>
  <r>
    <s v="STND-36331"/>
    <s v="First Midwest Property Services, LLC"/>
    <s v="First Midwest Property Services - 2215 Perrygreen Way - Rockford"/>
    <x v="1"/>
    <s v="Outdoor &amp; Garage Lighting"/>
    <x v="1"/>
    <n v="0"/>
    <n v="20984.84"/>
    <n v="0"/>
    <x v="0"/>
    <x v="0"/>
    <n v="10.1978380583316"/>
    <s v="Qty / 1,000"/>
    <m/>
    <s v="Private-Lighting"/>
    <x v="0"/>
    <n v="3"/>
    <n v="4280"/>
    <s v="Lighting"/>
    <n v="0.91633259480590001"/>
    <n v="1.30467645558681"/>
    <n v="19229.092888786599"/>
    <n v="0"/>
    <n v="0.71"/>
    <n v="13652.6559510385"/>
    <n v="0"/>
    <n v="4903"/>
    <n v="1"/>
    <n v="1"/>
    <n v="0"/>
    <n v="0"/>
    <n v="14.276973281664301"/>
    <d v="1900-01-09T04:44:53"/>
    <n v="43180"/>
    <n v="0"/>
    <n v="0"/>
    <n v="1"/>
    <n v="139227.57445480782"/>
  </r>
  <r>
    <s v="STND-36332"/>
    <s v="First Midwest Property Services, LLC"/>
    <s v="First Midwest Property Services - 3001 N Perryville Rd - Rockford"/>
    <x v="1"/>
    <s v="Outdoor &amp; Garage Lighting"/>
    <x v="1"/>
    <n v="0"/>
    <n v="32335.285"/>
    <n v="0"/>
    <x v="0"/>
    <x v="0"/>
    <n v="10.1978380583316"/>
    <s v="Qty / 1,000"/>
    <m/>
    <s v="Private-Lighting"/>
    <x v="0"/>
    <n v="3"/>
    <n v="6595"/>
    <s v="Lighting"/>
    <n v="0.91633259480590001"/>
    <n v="1.30467645558681"/>
    <n v="29629.875607838301"/>
    <n v="0"/>
    <n v="0.71"/>
    <n v="21037.211681565201"/>
    <n v="0"/>
    <n v="4903"/>
    <n v="1"/>
    <n v="1"/>
    <n v="0"/>
    <n v="0"/>
    <n v="14.276973281664301"/>
    <d v="1900-01-09T04:44:53"/>
    <n v="43180"/>
    <n v="0"/>
    <n v="0"/>
    <n v="1"/>
    <n v="214534.07792744372"/>
  </r>
  <r>
    <s v="STND-36333"/>
    <s v="First Midwest Property Services, LLC"/>
    <s v="First Midwest Property Services - 3065 N Perryville Rd 153 - Rockford"/>
    <x v="1"/>
    <s v="Outdoor &amp; Garage Lighting"/>
    <x v="1"/>
    <n v="0"/>
    <n v="34242.552000000003"/>
    <n v="0"/>
    <x v="0"/>
    <x v="0"/>
    <n v="10.1978380583316"/>
    <s v="Qty / 1,000"/>
    <m/>
    <s v="Private-Lighting"/>
    <x v="0"/>
    <n v="3"/>
    <n v="6984"/>
    <s v="Lighting"/>
    <n v="0.91633259480590001"/>
    <n v="1.30467645558681"/>
    <n v="31377.566526936"/>
    <n v="0"/>
    <n v="0.71"/>
    <n v="22278.072234124498"/>
    <n v="0"/>
    <n v="4903"/>
    <n v="1"/>
    <n v="1"/>
    <n v="0"/>
    <n v="0"/>
    <n v="14.276973281664301"/>
    <d v="1900-01-09T04:44:53"/>
    <n v="43180"/>
    <n v="0"/>
    <n v="0"/>
    <n v="1"/>
    <n v="227188.17289541531"/>
  </r>
  <r>
    <s v="STND-36334"/>
    <s v="First Midwest Property Services, LLC"/>
    <s v="First Midwest Property Services - 719 Highgrove Pl - Rockford"/>
    <x v="1"/>
    <s v="Outdoor &amp; Garage Lighting"/>
    <x v="1"/>
    <n v="0"/>
    <n v="25000.397000000001"/>
    <n v="0"/>
    <x v="0"/>
    <x v="0"/>
    <n v="10.1978380583316"/>
    <s v="Qty / 1,000"/>
    <m/>
    <s v="Private-Lighting"/>
    <x v="0"/>
    <n v="3"/>
    <n v="5099"/>
    <s v="Lighting"/>
    <n v="0.91633259480590001"/>
    <n v="1.30467645558681"/>
    <n v="22908.678654187599"/>
    <n v="0"/>
    <n v="0.71"/>
    <n v="16265.161844473199"/>
    <n v="0"/>
    <n v="4903"/>
    <n v="1"/>
    <n v="1"/>
    <n v="0"/>
    <n v="0"/>
    <n v="14.276973281664301"/>
    <d v="1900-01-09T04:44:53"/>
    <n v="43180"/>
    <n v="0"/>
    <n v="0"/>
    <n v="1"/>
    <n v="165869.4864824918"/>
  </r>
  <r>
    <s v="STND-36335"/>
    <s v="First Midwest Property Services, LLC"/>
    <s v="First Midwest Property Services - 651 S Perryville Rd - Rockford"/>
    <x v="1"/>
    <s v="Outdoor &amp; Garage Lighting"/>
    <x v="1"/>
    <n v="0"/>
    <n v="29074.79"/>
    <n v="0"/>
    <x v="0"/>
    <x v="0"/>
    <n v="10.1978380583316"/>
    <s v="Qty / 1,000"/>
    <m/>
    <s v="Private-Lighting"/>
    <x v="0"/>
    <n v="3"/>
    <n v="5930"/>
    <s v="Lighting"/>
    <n v="0.91633259480590001"/>
    <n v="1.30467645558681"/>
    <n v="26642.177764136599"/>
    <n v="0"/>
    <n v="0.71"/>
    <n v="18915.946212537001"/>
    <n v="0"/>
    <n v="4903"/>
    <n v="1"/>
    <n v="1"/>
    <n v="0"/>
    <n v="0"/>
    <n v="14.276973281664301"/>
    <d v="1900-01-09T04:44:53"/>
    <n v="43180"/>
    <n v="0"/>
    <n v="0"/>
    <n v="1"/>
    <n v="192901.7561955633"/>
  </r>
  <r>
    <s v="STND-36336"/>
    <s v="First Midwest Property Services, LLC"/>
    <s v="First Midwest Property Services - 611 S Highgrove Pl - Rockford"/>
    <x v="1"/>
    <s v="Outdoor &amp; Garage Lighting"/>
    <x v="1"/>
    <n v="0"/>
    <n v="67151.487999999998"/>
    <n v="0"/>
    <x v="0"/>
    <x v="0"/>
    <n v="10.1978380583316"/>
    <s v="Qty / 1,000"/>
    <m/>
    <s v="Private-Lighting"/>
    <x v="0"/>
    <n v="3"/>
    <n v="13696"/>
    <s v="Lighting"/>
    <n v="0.91633259480590001"/>
    <n v="1.30467645558681"/>
    <n v="61533.097244117198"/>
    <n v="0"/>
    <n v="0.71"/>
    <n v="43688.499043323201"/>
    <n v="0"/>
    <n v="4903"/>
    <n v="1"/>
    <n v="1"/>
    <n v="0"/>
    <n v="0"/>
    <n v="14.276973281664301"/>
    <d v="1900-01-09T04:44:53"/>
    <n v="43180"/>
    <n v="0"/>
    <n v="0"/>
    <n v="1"/>
    <n v="445528.23825538502"/>
  </r>
  <r>
    <s v="STND-36337"/>
    <s v="First Midwest Property Services, LLC"/>
    <s v="First Midwest Property Services - 7015 Rote Rd - Rockford"/>
    <x v="1"/>
    <s v="Outdoor &amp; Garage Lighting"/>
    <x v="1"/>
    <n v="0"/>
    <n v="1465.9970000000001"/>
    <n v="0"/>
    <x v="0"/>
    <x v="0"/>
    <n v="10.1978380583316"/>
    <s v="Qty / 1,000"/>
    <m/>
    <s v="Private-Lighting"/>
    <x v="0"/>
    <n v="3"/>
    <n v="299"/>
    <s v="Lighting"/>
    <n v="0.91633259480590001"/>
    <n v="1.30467645558681"/>
    <n v="1343.3408349876599"/>
    <n v="0"/>
    <n v="0.71"/>
    <n v="953.77199284124197"/>
    <n v="0"/>
    <n v="4903"/>
    <n v="1"/>
    <n v="1"/>
    <n v="0"/>
    <n v="0"/>
    <n v="14.276973281664301"/>
    <d v="1900-01-09T04:44:53"/>
    <n v="43180"/>
    <n v="0"/>
    <n v="0"/>
    <n v="1"/>
    <n v="9726.4123275671918"/>
  </r>
  <r>
    <s v="STND-36338"/>
    <s v="First Midwest Property Services, LLC"/>
    <s v="First Midwest Property Services - 7019 Rote Rd - Rockford"/>
    <x v="1"/>
    <s v="Outdoor &amp; Garage Lighting"/>
    <x v="1"/>
    <n v="0"/>
    <n v="1465.9970000000001"/>
    <n v="0"/>
    <x v="0"/>
    <x v="0"/>
    <n v="10.1978380583316"/>
    <s v="Qty / 1,000"/>
    <m/>
    <s v="Private-Lighting"/>
    <x v="0"/>
    <n v="3"/>
    <n v="299"/>
    <s v="Lighting"/>
    <n v="0.91633259480590001"/>
    <n v="1.30467645558681"/>
    <n v="1343.3408349876599"/>
    <n v="0"/>
    <n v="0.71"/>
    <n v="953.77199284124197"/>
    <n v="0"/>
    <n v="4903"/>
    <n v="1"/>
    <n v="1"/>
    <n v="0"/>
    <n v="0"/>
    <n v="14.276973281664301"/>
    <d v="1900-01-09T04:44:53"/>
    <n v="43180"/>
    <n v="0"/>
    <n v="0"/>
    <n v="1"/>
    <n v="9726.4123275671918"/>
  </r>
  <r>
    <s v="STND-36339"/>
    <s v="First Midwest Property Services, LLC"/>
    <s v="First Midwest Property Services - 7025 Rote Rd - Rockford"/>
    <x v="1"/>
    <s v="Outdoor &amp; Garage Lighting"/>
    <x v="1"/>
    <n v="0"/>
    <n v="1465.9970000000001"/>
    <n v="0"/>
    <x v="0"/>
    <x v="0"/>
    <n v="10.1978380583316"/>
    <s v="Qty / 1,000"/>
    <m/>
    <s v="Private-Lighting"/>
    <x v="0"/>
    <n v="3"/>
    <n v="299"/>
    <s v="Lighting"/>
    <n v="0.91633259480590001"/>
    <n v="1.30467645558681"/>
    <n v="1343.3408349876599"/>
    <n v="0"/>
    <n v="0.71"/>
    <n v="953.77199284124197"/>
    <n v="0"/>
    <n v="4903"/>
    <n v="1"/>
    <n v="1"/>
    <n v="0"/>
    <n v="0"/>
    <n v="14.276973281664301"/>
    <d v="1900-01-09T04:44:53"/>
    <n v="43180"/>
    <n v="0"/>
    <n v="0"/>
    <n v="1"/>
    <n v="9726.4123275671918"/>
  </r>
  <r>
    <s v="STND-36340"/>
    <s v="First Midwest Property Services, LLC"/>
    <s v="First Midwest Property Services - 7026 Rote Rd - Rockford"/>
    <x v="1"/>
    <s v="Outdoor &amp; Garage Lighting"/>
    <x v="1"/>
    <n v="0"/>
    <n v="1465.9970000000001"/>
    <n v="0"/>
    <x v="0"/>
    <x v="0"/>
    <n v="10.1978380583316"/>
    <s v="Qty / 1,000"/>
    <m/>
    <s v="Private-Lighting"/>
    <x v="0"/>
    <n v="3"/>
    <n v="299"/>
    <s v="Lighting"/>
    <n v="0.91633259480590001"/>
    <n v="1.30467645558681"/>
    <n v="1343.3408349876599"/>
    <n v="0"/>
    <n v="0.71"/>
    <n v="953.77199284124197"/>
    <n v="0"/>
    <n v="4903"/>
    <n v="1"/>
    <n v="1"/>
    <n v="0"/>
    <n v="0"/>
    <n v="14.276973281664301"/>
    <d v="1900-01-09T04:44:53"/>
    <n v="43180"/>
    <n v="0"/>
    <n v="0"/>
    <n v="1"/>
    <n v="9726.4123275671918"/>
  </r>
  <r>
    <s v="STND-36341"/>
    <s v="First Midwest Property Services, LLC"/>
    <s v="First Midwest Property Services - 6957 Olde Creek Rd - Rockford"/>
    <x v="1"/>
    <s v="Outdoor &amp; Garage Lighting"/>
    <x v="1"/>
    <n v="0"/>
    <n v="36448.902000000002"/>
    <n v="0"/>
    <x v="0"/>
    <x v="0"/>
    <n v="10.1978380583316"/>
    <s v="Qty / 1,000"/>
    <m/>
    <s v="Private-Lighting"/>
    <x v="0"/>
    <n v="3"/>
    <n v="7434"/>
    <s v="Lighting"/>
    <n v="0.91633259480590001"/>
    <n v="1.30467645558681"/>
    <n v="33399.316947485997"/>
    <n v="0"/>
    <n v="0.71"/>
    <n v="23713.515032715"/>
    <n v="0"/>
    <n v="4903"/>
    <n v="1"/>
    <n v="1"/>
    <n v="0"/>
    <n v="0"/>
    <n v="14.276973281664301"/>
    <d v="1900-01-09T04:44:53"/>
    <n v="43180"/>
    <n v="0"/>
    <n v="0"/>
    <n v="1"/>
    <n v="241826.58609743955"/>
  </r>
  <r>
    <s v="STND-36342"/>
    <s v="First Midwest Property Services, LLC"/>
    <s v="First Midwest Property Services - 2000 N Richmond Rd - McHenry"/>
    <x v="1"/>
    <s v="Outdoor &amp; Garage Lighting"/>
    <x v="1"/>
    <n v="0"/>
    <n v="135337.50899999999"/>
    <n v="0"/>
    <x v="0"/>
    <x v="0"/>
    <n v="10.1978380583316"/>
    <s v="Qty / 1,000"/>
    <m/>
    <s v="Private-Lighting"/>
    <x v="0"/>
    <n v="2"/>
    <n v="27603"/>
    <s v="Lighting"/>
    <n v="0.97902139861649395"/>
    <n v="0.93591656730105399"/>
    <n v="132498.31734645201"/>
    <n v="0"/>
    <n v="0.71"/>
    <n v="94073.805315981095"/>
    <n v="0"/>
    <n v="4903"/>
    <n v="1"/>
    <n v="1"/>
    <n v="0"/>
    <n v="0"/>
    <n v="14.276973281664301"/>
    <d v="1900-01-09T04:44:53"/>
    <n v="43180"/>
    <n v="0"/>
    <n v="0"/>
    <n v="1"/>
    <n v="959349.4321433896"/>
  </r>
  <r>
    <s v="STND-36343"/>
    <s v="First Midwest Property Services, LLC"/>
    <s v="First Midwest Property Services - 1700 Sycamore Rd - DeKalb"/>
    <x v="1"/>
    <s v="Outdoor &amp; Garage Lighting"/>
    <x v="1"/>
    <n v="0"/>
    <n v="18695.138999999999"/>
    <n v="0"/>
    <x v="0"/>
    <x v="0"/>
    <n v="10.1978380583316"/>
    <s v="Qty / 1,000"/>
    <m/>
    <s v="Private-Lighting"/>
    <x v="0"/>
    <n v="3"/>
    <n v="3813"/>
    <s v="Lighting"/>
    <n v="0.91633259480590001"/>
    <n v="1.30467645558681"/>
    <n v="17130.965230127"/>
    <n v="0"/>
    <n v="0.71"/>
    <n v="12162.9853133902"/>
    <n v="0"/>
    <n v="4903"/>
    <n v="1"/>
    <n v="1"/>
    <n v="0"/>
    <n v="0"/>
    <n v="14.276973281664301"/>
    <d v="1900-01-09T04:44:53"/>
    <n v="43180"/>
    <n v="0"/>
    <n v="0"/>
    <n v="1"/>
    <n v="124036.15453181889"/>
  </r>
  <r>
    <s v="STND-36344"/>
    <s v="First Midwest Property Services, LLC"/>
    <s v="First Midwest Property Services - 1515 Riverside Blvd - Loves Park"/>
    <x v="1"/>
    <s v="Outdoor &amp; Garage Lighting"/>
    <x v="1"/>
    <n v="0"/>
    <n v="146736.984"/>
    <n v="0"/>
    <x v="0"/>
    <x v="0"/>
    <n v="10.1978380583316"/>
    <s v="Qty / 1,000"/>
    <m/>
    <s v="Private-Lighting"/>
    <x v="0"/>
    <n v="2"/>
    <n v="29928"/>
    <s v="Lighting"/>
    <n v="0.97902139861649395"/>
    <n v="0.93591656730105399"/>
    <n v="143658.647304446"/>
    <n v="0"/>
    <n v="0.71"/>
    <n v="101997.63958615701"/>
    <n v="0"/>
    <n v="4903"/>
    <n v="1"/>
    <n v="1"/>
    <n v="0"/>
    <n v="0"/>
    <n v="14.276973281664301"/>
    <d v="1900-01-09T04:44:53"/>
    <n v="43180"/>
    <n v="0"/>
    <n v="0"/>
    <n v="1"/>
    <n v="1040155.4108317017"/>
  </r>
  <r>
    <s v="STND-36345"/>
    <s v="First Midwest Property Services, LLC"/>
    <s v="First Midwest Property Services - 7180 Spring Brook Rd - Rockford"/>
    <x v="1"/>
    <s v="Outdoor &amp; Garage Lighting"/>
    <x v="1"/>
    <n v="0"/>
    <n v="155709.47399999999"/>
    <n v="0"/>
    <x v="0"/>
    <x v="0"/>
    <n v="10.1978380583316"/>
    <s v="Qty / 1,000"/>
    <m/>
    <s v="Private-Lighting"/>
    <x v="0"/>
    <n v="2"/>
    <n v="31758"/>
    <s v="Lighting"/>
    <n v="0.97902139861649395"/>
    <n v="0.93591656730105399"/>
    <n v="152442.907013319"/>
    <n v="0"/>
    <n v="0.71"/>
    <n v="108234.46397945601"/>
    <n v="0"/>
    <n v="4903"/>
    <n v="1"/>
    <n v="1"/>
    <n v="0"/>
    <n v="0"/>
    <n v="14.276973281664301"/>
    <d v="1900-01-09T04:44:53"/>
    <n v="43180"/>
    <n v="0"/>
    <n v="0"/>
    <n v="1"/>
    <n v="1103757.535992817"/>
  </r>
  <r>
    <s v="STND-36346"/>
    <s v="Premier Group LLC"/>
    <s v="Premier Group LLC - 6602 S Union Rd - Union"/>
    <x v="0"/>
    <s v="Indoor Lighting"/>
    <x v="8"/>
    <n v="0"/>
    <n v="63658.847999999998"/>
    <n v="10.074999999999999"/>
    <x v="0"/>
    <x v="0"/>
    <n v="9.5383441434566993"/>
    <s v="Qty / 1,000"/>
    <m/>
    <s v="Private-Lighting"/>
    <x v="0"/>
    <n v="3"/>
    <n v="12144"/>
    <s v="Lighting"/>
    <n v="0.91633259480590001"/>
    <n v="1.30467645558681"/>
    <n v="58332.677370194397"/>
    <n v="13.1446152900371"/>
    <n v="0.71"/>
    <n v="41416.200932838001"/>
    <n v="9.3326768559263193"/>
    <n v="5242"/>
    <n v="1"/>
    <n v="1.22"/>
    <n v="1.0999999999999999E-2"/>
    <n v="0.68"/>
    <n v="13.3536818008394"/>
    <d v="1900-01-08T12:55:13"/>
    <n v="43239"/>
    <n v="15.8445218057342"/>
    <n v="641.65945107213804"/>
    <n v="1"/>
    <n v="395041.97761196125"/>
  </r>
  <r>
    <s v="STND-36346"/>
    <s v="Premier Group LLC"/>
    <s v="Premier Group LLC - 6602 S Union Rd - Union"/>
    <x v="1"/>
    <s v="Outdoor &amp; Garage Lighting"/>
    <x v="1"/>
    <n v="0"/>
    <n v="22063.5"/>
    <n v="0"/>
    <x v="0"/>
    <x v="0"/>
    <n v="10.1978380583316"/>
    <s v="Qty / 1,000"/>
    <m/>
    <s v="Private-Lighting"/>
    <x v="0"/>
    <n v="3"/>
    <n v="4500"/>
    <s v="Lighting"/>
    <n v="0.91633259480590001"/>
    <n v="1.30467645558681"/>
    <n v="20217.504205500001"/>
    <n v="0"/>
    <n v="0.71"/>
    <n v="14354.427985905"/>
    <n v="0"/>
    <n v="4903"/>
    <n v="1"/>
    <n v="1"/>
    <n v="0"/>
    <n v="0"/>
    <n v="14.276973281664301"/>
    <d v="1900-01-09T04:44:53"/>
    <n v="43239"/>
    <n v="0"/>
    <n v="0"/>
    <n v="1"/>
    <n v="146384.13202024222"/>
  </r>
  <r>
    <s v="STND-36357"/>
    <s v="Cabot Microelectronics Corporation"/>
    <s v="Cabot Microelectronics - 845 Enterprise St - Aurora"/>
    <x v="5"/>
    <s v="Indoor Advanced Lighting"/>
    <x v="10"/>
    <n v="0"/>
    <n v="21501.89"/>
    <n v="12.347619999999999"/>
    <x v="0"/>
    <x v="0"/>
    <n v="15"/>
    <s v="Qty / 1,000"/>
    <m/>
    <s v="Private-Lighting"/>
    <x v="0"/>
    <n v="2"/>
    <n v="21289"/>
    <s v="Lighting"/>
    <n v="0.97902139861649395"/>
    <n v="0.93591656730105399"/>
    <n v="21050.810420697999"/>
    <n v="11.5563421247378"/>
    <n v="0.71"/>
    <n v="14946.075398695601"/>
    <n v="8.2050029085638592"/>
    <n v="4618"/>
    <n v="1.02"/>
    <n v="1.04"/>
    <n v="1.2E-2"/>
    <n v="0.81"/>
    <n v="15.158077089649201"/>
    <d v="1900-01-09T19:51:10"/>
    <n v="43379"/>
    <n v="13.718354848929099"/>
    <n v="247.65659318468201"/>
    <n v="0"/>
    <n v="224191.13098043401"/>
  </r>
  <r>
    <s v="STND-36357"/>
    <s v="Cabot Microelectronics Corporation"/>
    <s v="Cabot Microelectronics - 845 Enterprise St - Aurora"/>
    <x v="0"/>
    <s v="Indoor Lighting"/>
    <x v="10"/>
    <n v="0"/>
    <n v="1695.73"/>
    <n v="0.30326399999999998"/>
    <x v="0"/>
    <x v="0"/>
    <n v="10.827197921178"/>
    <s v="Qty / 1,000"/>
    <m/>
    <s v="Private-Lighting"/>
    <x v="0"/>
    <n v="2"/>
    <n v="7176"/>
    <s v="Lighting"/>
    <n v="0.97902139861649395"/>
    <n v="0.93591656730105399"/>
    <n v="1660.1559562759501"/>
    <n v="0.283829801865987"/>
    <n v="0.71"/>
    <n v="1178.7107289559201"/>
    <n v="0.20151915932485101"/>
    <n v="4618"/>
    <n v="1.02"/>
    <n v="1.04"/>
    <n v="1.2E-2"/>
    <n v="0.81"/>
    <n v="15.158077089649201"/>
    <d v="1900-01-09T19:51:10"/>
    <n v="43379"/>
    <n v="0.33692996422837901"/>
    <n v="19.531246544422899"/>
    <n v="0"/>
    <n v="12762.134354221742"/>
  </r>
  <r>
    <s v="STND-36357"/>
    <s v="Cabot Microelectronics Corporation"/>
    <s v="Cabot Microelectronics - 845 Enterprise St - Aurora"/>
    <x v="0"/>
    <s v="Indoor Lighting"/>
    <x v="10"/>
    <n v="0"/>
    <n v="34781.298000000003"/>
    <n v="6.2202820000000001"/>
    <x v="0"/>
    <x v="0"/>
    <n v="10.827197921178"/>
    <s v="Qty / 1,000"/>
    <m/>
    <s v="Private-Lighting"/>
    <x v="0"/>
    <n v="2"/>
    <n v="26342"/>
    <s v="Lighting"/>
    <n v="0.97902139861649395"/>
    <n v="0.93591656730105399"/>
    <n v="34051.635013657098"/>
    <n v="5.8216649770845299"/>
    <n v="0.71"/>
    <n v="24176.660859696502"/>
    <n v="4.1333821337300201"/>
    <n v="4618"/>
    <n v="1.02"/>
    <n v="1.04"/>
    <n v="1.2E-2"/>
    <n v="0.81"/>
    <n v="15.158077089649201"/>
    <d v="1900-01-09T19:51:10"/>
    <n v="43379"/>
    <n v="6.91080837735581"/>
    <n v="400.60747074890702"/>
    <n v="0"/>
    <n v="261765.49220113148"/>
  </r>
  <r>
    <s v="STND-36357"/>
    <s v="Cabot Microelectronics Corporation"/>
    <s v="Cabot Microelectronics - 845 Enterprise St - Aurora"/>
    <x v="8"/>
    <s v="Indoor Advanced Lighting"/>
    <x v="10"/>
    <n v="0"/>
    <n v="13027.2"/>
    <n v="2.7966000000000002"/>
    <x v="0"/>
    <x v="0"/>
    <n v="10.827197921178"/>
    <s v="Qty / 1,000"/>
    <m/>
    <s v="Private-Lighting"/>
    <x v="0"/>
    <n v="2"/>
    <n v="1"/>
    <s v="Lighting"/>
    <n v="0.97902139861649395"/>
    <n v="0.93591656730105399"/>
    <n v="12753.907564056801"/>
    <n v="2.6173842721141298"/>
    <n v="0.71"/>
    <n v="9055.2743704803197"/>
    <n v="1.8583428332010301"/>
    <n v="4618"/>
    <n v="1.02"/>
    <n v="1.04"/>
    <n v="1.2E-2"/>
    <n v="0.81"/>
    <n v="15.158077089649201"/>
    <d v="1900-01-09T19:51:10"/>
    <n v="43379"/>
    <n v="3.1070563534118301"/>
    <n v="150.04597134184499"/>
    <n v="0"/>
    <n v="98043.247839760937"/>
  </r>
  <r>
    <s v="STND-36357"/>
    <s v="Cabot Microelectronics Corporation"/>
    <s v="Cabot Microelectronics - 845 Enterprise St - Aurora"/>
    <x v="8"/>
    <s v="Indoor Advanced Lighting"/>
    <x v="10"/>
    <n v="0"/>
    <n v="-7021.44"/>
    <n v="-1.50732"/>
    <x v="0"/>
    <x v="0"/>
    <n v="10.827197921178"/>
    <s v="Qty / 1,000"/>
    <m/>
    <s v="Private-Lighting"/>
    <x v="0"/>
    <n v="2"/>
    <n v="1"/>
    <s v="Lighting"/>
    <n v="0.97902139861649395"/>
    <n v="0.93591656730105399"/>
    <n v="-6874.1400091017904"/>
    <n v="-1.41072576022422"/>
    <n v="0.71"/>
    <n v="-4880.63940646227"/>
    <n v="-1.0016152897591999"/>
    <n v="4618"/>
    <n v="1.02"/>
    <n v="1.04"/>
    <n v="1.2E-2"/>
    <n v="0.81"/>
    <n v="15.158077089649201"/>
    <d v="1900-01-09T19:51:10"/>
    <n v="43379"/>
    <n v="-1.6746507125168899"/>
    <n v="-80.872235401197599"/>
    <n v="0"/>
    <n v="-52843.648835667715"/>
  </r>
  <r>
    <s v="STND-36357"/>
    <s v="Cabot Microelectronics Corporation"/>
    <s v="Cabot Microelectronics - 845 Enterprise St - Aurora"/>
    <x v="8"/>
    <s v="Indoor Advanced Lighting"/>
    <x v="10"/>
    <n v="0"/>
    <n v="60271.040000000001"/>
    <n v="12.93862"/>
    <x v="0"/>
    <x v="0"/>
    <n v="10.827197921178"/>
    <s v="Qty / 1,000"/>
    <m/>
    <s v="Private-Lighting"/>
    <x v="0"/>
    <n v="2"/>
    <n v="1"/>
    <s v="Lighting"/>
    <n v="0.97902139861649395"/>
    <n v="0.93591656730105399"/>
    <n v="59006.637876870598"/>
    <n v="12.1094688160128"/>
    <n v="0.71"/>
    <n v="41894.7128925781"/>
    <n v="8.5977228593690604"/>
    <n v="4618"/>
    <n v="1.02"/>
    <n v="1.04"/>
    <n v="1.2E-2"/>
    <n v="0.81"/>
    <n v="15.158077089649201"/>
    <d v="1900-01-09T19:51:10"/>
    <n v="43379"/>
    <n v="14.3749629819715"/>
    <n v="694.19573972788999"/>
    <n v="0"/>
    <n v="453602.34833887074"/>
  </r>
  <r>
    <s v="STND-36357"/>
    <s v="Cabot Microelectronics Corporation"/>
    <s v="Cabot Microelectronics - 845 Enterprise St - Aurora"/>
    <x v="8"/>
    <s v="Indoor Advanced Lighting"/>
    <x v="10"/>
    <n v="0"/>
    <n v="-11794.4"/>
    <n v="-2.5319500000000001"/>
    <x v="0"/>
    <x v="0"/>
    <n v="10.827197921178"/>
    <s v="Qty / 1,000"/>
    <m/>
    <s v="Private-Lighting"/>
    <x v="0"/>
    <n v="2"/>
    <n v="1"/>
    <s v="Lighting"/>
    <n v="0.97902139861649395"/>
    <n v="0.93591656730105399"/>
    <n v="-11546.9699838424"/>
    <n v="-2.3696939525778999"/>
    <n v="0.71"/>
    <n v="-8198.3486885280799"/>
    <n v="-1.6824827063303101"/>
    <n v="4618"/>
    <n v="1.02"/>
    <n v="1.04"/>
    <n v="1.2E-2"/>
    <n v="0.81"/>
    <n v="15.158077089649201"/>
    <d v="1900-01-09T19:51:10"/>
    <n v="43379"/>
    <n v="-2.8130270092330298"/>
    <n v="-135.84670569226299"/>
    <n v="0"/>
    <n v="-88765.143877523602"/>
  </r>
  <r>
    <s v="STND-36357"/>
    <s v="Cabot Microelectronics Corporation"/>
    <s v="Cabot Microelectronics - 845 Enterprise St - Aurora"/>
    <x v="6"/>
    <s v="Indoor Advanced Lighting"/>
    <x v="10"/>
    <n v="0"/>
    <n v="102518"/>
    <n v="0"/>
    <x v="0"/>
    <x v="0"/>
    <n v="15"/>
    <s v="Qty / 1,000"/>
    <m/>
    <s v="Private-Lighting"/>
    <x v="0"/>
    <n v="2"/>
    <n v="1"/>
    <s v="Lighting"/>
    <n v="0.97902139861649395"/>
    <n v="0.93591656730105399"/>
    <n v="100367.31574336599"/>
    <n v="0"/>
    <n v="0.71"/>
    <n v="71260.794177789605"/>
    <n v="0"/>
    <n v="4618"/>
    <n v="1.02"/>
    <n v="1.04"/>
    <n v="1.2E-2"/>
    <n v="0.81"/>
    <n v="15.158077089649201"/>
    <d v="1900-01-09T19:51:10"/>
    <n v="43379"/>
    <n v="0"/>
    <n v="1180.7919499219499"/>
    <n v="0"/>
    <n v="1068911.912666844"/>
  </r>
  <r>
    <s v="STND-36385"/>
    <s v="Bretford Manufacturing"/>
    <s v="Bretford - 11000 Seymour Ave - Franklin Park"/>
    <x v="2"/>
    <s v="Energy Management System"/>
    <x v="6"/>
    <n v="7266.48"/>
    <n v="65701.09"/>
    <n v="0"/>
    <x v="1"/>
    <x v="0"/>
    <n v="15"/>
    <s v="NA"/>
    <m/>
    <s v="EMS"/>
    <x v="1"/>
    <n v="3"/>
    <n v="1"/>
    <s v="EMS"/>
    <n v="0.91036333343406195"/>
    <n v="0"/>
    <n v="59811.863302651298"/>
    <n v="0"/>
    <n v="0.7"/>
    <n v="41868.3043118559"/>
    <n v="0"/>
    <n v="2885"/>
    <n v="1.165"/>
    <n v="1.3779999999999999"/>
    <n v="2.5499999999999998E-2"/>
    <n v="0.55000000000000004"/>
    <n v="24.263431542460999"/>
    <d v="1900-01-16T07:56:40"/>
    <n v="43159"/>
    <n v="0"/>
    <n v="0"/>
    <n v="1"/>
    <n v="628024.56467783847"/>
  </r>
  <r>
    <s v="STND-36390"/>
    <s v="Club Foods LLC"/>
    <s v="Club Foods LLC dba Super Fresh Market (Comprehensive Energy Savings) - 1700 N Lewis Ave - Waukegan"/>
    <x v="1"/>
    <s v="Outdoor &amp; Garage Lighting"/>
    <x v="1"/>
    <n v="0"/>
    <n v="77192.831999999995"/>
    <n v="0"/>
    <x v="0"/>
    <x v="0"/>
    <n v="10.1978380583316"/>
    <s v="Qty / 1,000"/>
    <m/>
    <s v="Private-Lighting"/>
    <x v="0"/>
    <n v="2"/>
    <n v="41765"/>
    <s v="Lighting"/>
    <n v="0.97902139861649395"/>
    <n v="0.93591656730105399"/>
    <n v="75573.434347807997"/>
    <n v="0"/>
    <n v="0.71"/>
    <n v="53657.138386943698"/>
    <n v="0"/>
    <n v="4903"/>
    <n v="1"/>
    <n v="1"/>
    <n v="0"/>
    <n v="0"/>
    <n v="14.276973281664301"/>
    <d v="1900-01-09T04:44:53"/>
    <n v="43454"/>
    <n v="0"/>
    <n v="0"/>
    <n v="0"/>
    <n v="547186.80794353993"/>
  </r>
  <r>
    <s v="STND-36390"/>
    <s v="Club Foods LLC"/>
    <s v="Club Foods LLC dba Super Fresh Market (Comprehensive Energy Savings) - 1700 N Lewis Ave - Waukegan"/>
    <x v="1"/>
    <s v="Outdoor &amp; Garage Lighting"/>
    <x v="1"/>
    <n v="0"/>
    <n v="55639.243999999999"/>
    <n v="0"/>
    <x v="0"/>
    <x v="0"/>
    <n v="10.1978380583316"/>
    <s v="Qty / 1,000"/>
    <m/>
    <s v="Private-Lighting"/>
    <x v="0"/>
    <n v="2"/>
    <n v="1"/>
    <s v="Lighting"/>
    <n v="0.97902139861649395"/>
    <n v="0.93591656730105399"/>
    <n v="54472.010478844299"/>
    <n v="0"/>
    <n v="0.71"/>
    <n v="38675.1274399795"/>
    <n v="0"/>
    <n v="4903"/>
    <n v="1"/>
    <n v="1"/>
    <n v="0"/>
    <n v="0"/>
    <n v="14.276973281664301"/>
    <d v="1900-01-09T04:44:53"/>
    <n v="43454"/>
    <n v="0"/>
    <n v="0"/>
    <n v="0"/>
    <n v="394402.6865182477"/>
  </r>
  <r>
    <s v="STND-36390"/>
    <s v="Club Foods LLC"/>
    <s v="Club Foods LLC dba Super Fresh Market (Comprehensive Energy Savings) - 1700 N Lewis Ave - Waukegan"/>
    <x v="1"/>
    <s v="Outdoor &amp; Garage Lighting"/>
    <x v="1"/>
    <n v="0"/>
    <n v="27162.62"/>
    <n v="0"/>
    <x v="0"/>
    <x v="0"/>
    <n v="10.1978380583316"/>
    <s v="Qty / 1,000"/>
    <m/>
    <s v="Private-Lighting"/>
    <x v="0"/>
    <n v="2"/>
    <n v="1"/>
    <s v="Lighting"/>
    <n v="0.97902139861649395"/>
    <n v="0.93591656730105399"/>
    <n v="26592.786222488299"/>
    <n v="0"/>
    <n v="0.71"/>
    <n v="18880.8782179667"/>
    <n v="0"/>
    <n v="4903"/>
    <n v="1"/>
    <n v="1"/>
    <n v="0"/>
    <n v="0"/>
    <n v="14.276973281664301"/>
    <d v="1900-01-09T04:44:53"/>
    <n v="43454"/>
    <n v="0"/>
    <n v="0"/>
    <n v="0"/>
    <n v="192544.13846590492"/>
  </r>
  <r>
    <s v="STND-36390"/>
    <s v="Club Foods LLC"/>
    <s v="Club Foods LLC dba Super Fresh Market (Comprehensive Energy Savings) - 1700 N Lewis Ave - Waukegan"/>
    <x v="1"/>
    <s v="Outdoor &amp; Garage Lighting"/>
    <x v="1"/>
    <n v="0"/>
    <n v="1971.0060000000001"/>
    <n v="0"/>
    <x v="0"/>
    <x v="0"/>
    <n v="10.1978380583316"/>
    <s v="Qty / 1,000"/>
    <m/>
    <s v="Private-Lighting"/>
    <x v="0"/>
    <n v="2"/>
    <n v="1"/>
    <s v="Lighting"/>
    <n v="0.97902139861649395"/>
    <n v="0.93591656730105399"/>
    <n v="1929.6570508015"/>
    <n v="0"/>
    <n v="0.71"/>
    <n v="1370.0565060690701"/>
    <n v="0"/>
    <n v="4903"/>
    <n v="1"/>
    <n v="1"/>
    <n v="0"/>
    <n v="0"/>
    <n v="14.276973281664301"/>
    <d v="1900-01-09T04:44:53"/>
    <n v="43454"/>
    <n v="0"/>
    <n v="0"/>
    <n v="0"/>
    <n v="13971.614379655983"/>
  </r>
  <r>
    <s v="STND-36390"/>
    <s v="Club Foods LLC"/>
    <s v="Club Foods LLC dba Super Fresh Market (Comprehensive Energy Savings) - 1700 N Lewis Ave - Waukegan"/>
    <x v="1"/>
    <s v="Outdoor &amp; Garage Lighting"/>
    <x v="1"/>
    <n v="0"/>
    <n v="24539.514999999999"/>
    <n v="0"/>
    <x v="0"/>
    <x v="0"/>
    <n v="10.1978380583316"/>
    <s v="Qty / 1,000"/>
    <m/>
    <s v="Private-Lighting"/>
    <x v="0"/>
    <n v="2"/>
    <n v="1"/>
    <s v="Lighting"/>
    <n v="0.97902139861649395"/>
    <n v="0.93591656730105399"/>
    <n v="24024.710296670401"/>
    <n v="0"/>
    <n v="0.71"/>
    <n v="17057.544310636"/>
    <n v="0"/>
    <n v="4903"/>
    <n v="1"/>
    <n v="1"/>
    <n v="0"/>
    <n v="0"/>
    <n v="14.276973281664301"/>
    <d v="1900-01-09T04:44:53"/>
    <n v="43454"/>
    <n v="0"/>
    <n v="0"/>
    <n v="0"/>
    <n v="173950.07455268144"/>
  </r>
  <r>
    <s v="STND-36394"/>
    <s v="Pactiv LLC"/>
    <s v="Pactiv LLC - 7400 Massasoit Ave - Bedford Park"/>
    <x v="8"/>
    <s v="Indoor Advanced Lighting"/>
    <x v="8"/>
    <n v="0"/>
    <n v="27468.080000000002"/>
    <n v="4.3470000000000004"/>
    <x v="0"/>
    <x v="0"/>
    <n v="9.5383441434566993"/>
    <s v="Qty / 1,000"/>
    <m/>
    <s v="Private-Lighting"/>
    <x v="0"/>
    <n v="2"/>
    <n v="5240"/>
    <s v="Lighting"/>
    <n v="0.97902139861649395"/>
    <n v="0.93591656730105399"/>
    <n v="26891.838098909699"/>
    <n v="4.0684293180576798"/>
    <n v="0.71"/>
    <n v="19093.205050225901"/>
    <n v="2.8885848158209502"/>
    <n v="5242"/>
    <n v="1"/>
    <n v="1.22"/>
    <n v="1.0999999999999999E-2"/>
    <n v="0.68"/>
    <n v="13.3536818008394"/>
    <d v="1900-01-08T12:55:13"/>
    <n v="43135"/>
    <n v="4.9040854846404098"/>
    <n v="295.81021908800699"/>
    <n v="1"/>
    <n v="182117.56057064008"/>
  </r>
  <r>
    <s v="STND-36394"/>
    <s v="Pactiv LLC"/>
    <s v="Pactiv LLC - 7400 Massasoit Ave - Bedford Park"/>
    <x v="0"/>
    <s v="Indoor Lighting"/>
    <x v="8"/>
    <n v="0"/>
    <n v="183176.448"/>
    <n v="28.99"/>
    <x v="0"/>
    <x v="0"/>
    <n v="9.5383441434566993"/>
    <s v="Qty / 1,000"/>
    <m/>
    <s v="Private-Lighting"/>
    <x v="0"/>
    <n v="2"/>
    <n v="34944"/>
    <s v="Lighting"/>
    <n v="0.97902139861649395"/>
    <n v="0.93591656730105399"/>
    <n v="179333.66231456099"/>
    <n v="27.132221286057501"/>
    <n v="0.71"/>
    <n v="127326.900243339"/>
    <n v="19.2638771131009"/>
    <n v="5242"/>
    <n v="1"/>
    <n v="1.22"/>
    <n v="1.0999999999999999E-2"/>
    <n v="0.68"/>
    <n v="13.3536818008394"/>
    <d v="1900-01-08T12:55:13"/>
    <n v="43135"/>
    <n v="32.705184771043299"/>
    <n v="1972.6702854601799"/>
    <n v="1"/>
    <n v="1214487.7932405479"/>
  </r>
  <r>
    <s v="STND-36394"/>
    <s v="Pactiv LLC"/>
    <s v="Pactiv LLC - 7400 Massasoit Ave - Bedford Park"/>
    <x v="1"/>
    <s v="Outdoor &amp; Garage Lighting"/>
    <x v="1"/>
    <n v="0"/>
    <n v="13478.347"/>
    <n v="0"/>
    <x v="0"/>
    <x v="0"/>
    <n v="10.1978380583316"/>
    <s v="Qty / 1,000"/>
    <m/>
    <s v="Private-Lighting"/>
    <x v="0"/>
    <n v="2"/>
    <n v="2749"/>
    <s v="Lighting"/>
    <n v="0.97902139861649395"/>
    <n v="0.93591656730105399"/>
    <n v="13195.5901309784"/>
    <n v="0"/>
    <n v="0.71"/>
    <n v="9368.8689929946795"/>
    <n v="0"/>
    <n v="4903"/>
    <n v="1"/>
    <n v="1"/>
    <n v="0"/>
    <n v="0"/>
    <n v="14.276973281664301"/>
    <d v="1900-01-09T04:44:53"/>
    <n v="43135"/>
    <n v="0"/>
    <n v="0"/>
    <n v="1"/>
    <n v="95542.208780283996"/>
  </r>
  <r>
    <s v="STND-36394"/>
    <s v="Pactiv LLC"/>
    <s v="Pactiv LLC - 7400 Massasoit Ave - Bedford Park"/>
    <x v="7"/>
    <s v="Indoor Lighting"/>
    <x v="8"/>
    <n v="0"/>
    <n v="30224.114000000001"/>
    <n v="15.534000000000001"/>
    <x v="0"/>
    <x v="0"/>
    <n v="8"/>
    <s v="Qty / 1,000"/>
    <m/>
    <s v="Private-Lighting"/>
    <x v="0"/>
    <n v="2"/>
    <n v="24024"/>
    <s v="Lighting"/>
    <n v="0.97902139861649395"/>
    <n v="0.93591656730105399"/>
    <n v="29590.054360224301"/>
    <n v="14.538527956454599"/>
    <n v="0.71"/>
    <n v="21008.9385957593"/>
    <n v="10.3223548490827"/>
    <n v="5242"/>
    <n v="1"/>
    <n v="1.22"/>
    <n v="1.0999999999999999E-2"/>
    <n v="0.68"/>
    <n v="13.3536818008394"/>
    <d v="1900-01-08T12:55:13"/>
    <n v="43135"/>
    <n v="22.484577724179701"/>
    <n v="325.49059796246797"/>
    <n v="1"/>
    <n v="168071.5087660744"/>
  </r>
  <r>
    <s v="STND-36396"/>
    <s v="Genesis Electric &amp; Technologies Inc"/>
    <s v="Genesis Electric &amp; Technologies Inc - 355 Lively Blvd - Elk Grove Village"/>
    <x v="7"/>
    <s v="Indoor Lighting"/>
    <x v="10"/>
    <n v="0"/>
    <n v="2437.3290000000002"/>
    <n v="1.48"/>
    <x v="0"/>
    <x v="0"/>
    <n v="8"/>
    <s v="Qty / 1,000"/>
    <m/>
    <s v="Private-Lighting"/>
    <x v="0"/>
    <n v="3"/>
    <n v="2156"/>
    <s v="Lighting"/>
    <n v="0.91633259480590001"/>
    <n v="1.30467645558681"/>
    <n v="2233.4040069656699"/>
    <n v="1.9309211542684701"/>
    <n v="0.71"/>
    <n v="1585.7168449456201"/>
    <n v="1.37095401953062"/>
    <n v="4618"/>
    <n v="1.02"/>
    <n v="1.04"/>
    <n v="1.2E-2"/>
    <n v="0.81"/>
    <n v="15.158077089649201"/>
    <d v="1900-01-09T19:51:10"/>
    <n v="43167"/>
    <n v="2.8131135697384502"/>
    <n v="26.275341258419601"/>
    <n v="1"/>
    <n v="12685.734759564961"/>
  </r>
  <r>
    <s v="STND-36396"/>
    <s v="Genesis Electric &amp; Technologies Inc"/>
    <s v="Genesis Electric &amp; Technologies Inc - 355 Lively Blvd - Elk Grove Village"/>
    <x v="0"/>
    <s v="Indoor Lighting"/>
    <x v="10"/>
    <n v="0"/>
    <n v="49534.146000000001"/>
    <n v="8.859"/>
    <x v="0"/>
    <x v="0"/>
    <n v="10.827197921178"/>
    <s v="Qty / 1,000"/>
    <m/>
    <s v="Private-Lighting"/>
    <x v="0"/>
    <n v="3"/>
    <n v="10516"/>
    <s v="Lighting"/>
    <n v="0.91633259480590001"/>
    <n v="1.30467645558681"/>
    <n v="45389.752535674299"/>
    <n v="11.5581287200435"/>
    <n v="0.71"/>
    <n v="32226.7243003287"/>
    <n v="8.2062713912308993"/>
    <n v="4618"/>
    <n v="1.02"/>
    <n v="1.04"/>
    <n v="1.2E-2"/>
    <n v="0.81"/>
    <n v="15.158077089649201"/>
    <d v="1900-01-09T19:51:10"/>
    <n v="43167"/>
    <n v="13.7204756885607"/>
    <n v="533.99708865499201"/>
    <n v="1"/>
    <n v="348925.12235089543"/>
  </r>
  <r>
    <s v="STND-36404"/>
    <s v="Grace Church of DuPage, Inc."/>
    <s v="Grace Church of DuPage Inc - 27W344 Galusha Ave - Warrenville"/>
    <x v="2"/>
    <s v="Energy Management System"/>
    <x v="2"/>
    <n v="6083.8"/>
    <n v="28898.05"/>
    <n v="0"/>
    <x v="1"/>
    <x v="0"/>
    <n v="15"/>
    <s v="NA"/>
    <m/>
    <s v="EMS"/>
    <x v="1"/>
    <n v="3"/>
    <n v="1"/>
    <s v="EMS"/>
    <n v="0.91036333343406195"/>
    <n v="0"/>
    <n v="26307.725127744201"/>
    <n v="0"/>
    <n v="0.7"/>
    <n v="18415.407589420902"/>
    <n v="0"/>
    <n v="3379"/>
    <n v="1.0900000000000001"/>
    <n v="1.36"/>
    <n v="2.1999999999999999E-2"/>
    <n v="0.57999999999999996"/>
    <n v="20.7161882213673"/>
    <d v="1900-01-13T19:08:05"/>
    <n v="43159"/>
    <n v="0"/>
    <n v="0"/>
    <n v="1"/>
    <n v="276231.11384131352"/>
  </r>
  <r>
    <s v="STND-36405"/>
    <s v="Ulta Salon Cosmetics &amp; Fragrances Inc."/>
    <s v="Ulta Salon Cosmetics &amp; Fragrances Inc - 1000 Remmington Blvd - Bolingbrook"/>
    <x v="0"/>
    <s v="Indoor Lighting"/>
    <x v="14"/>
    <n v="0"/>
    <n v="15026.876"/>
    <n v="3.0019999999999998"/>
    <x v="0"/>
    <x v="0"/>
    <n v="12.215978499877799"/>
    <s v="Qty / 1,000"/>
    <m/>
    <s v="Private-Lighting"/>
    <x v="0"/>
    <n v="3"/>
    <n v="3278"/>
    <s v="Lighting"/>
    <n v="0.91633259480590001"/>
    <n v="1.30467645558681"/>
    <n v="13769.616276906499"/>
    <n v="3.9166387196715902"/>
    <n v="0.71"/>
    <n v="9776.4275566036195"/>
    <n v="2.7808134909668301"/>
    <n v="4093"/>
    <n v="1.1200000000000001"/>
    <n v="1.29"/>
    <n v="1.9E-2"/>
    <n v="0.71"/>
    <n v="17.102369899829"/>
    <d v="1900-01-11T05:11:01"/>
    <n v="43188"/>
    <n v="4.2762733045873897"/>
    <n v="233.59170469752101"/>
    <n v="1"/>
    <n v="119428.62883708267"/>
  </r>
  <r>
    <s v="STND-36405"/>
    <s v="Ulta Salon Cosmetics &amp; Fragrances Inc."/>
    <s v="Ulta Salon Cosmetics &amp; Fragrances Inc - 1000 Remmington Blvd - Bolingbrook"/>
    <x v="7"/>
    <s v="Indoor Lighting"/>
    <x v="14"/>
    <n v="0"/>
    <n v="24193.363000000001"/>
    <n v="15.885999999999999"/>
    <x v="0"/>
    <x v="0"/>
    <n v="8"/>
    <s v="Qty / 1,000"/>
    <m/>
    <s v="Private-Lighting"/>
    <x v="0"/>
    <n v="3"/>
    <n v="21990"/>
    <s v="Lighting"/>
    <n v="0.91633259480590001"/>
    <n v="1.30467645558681"/>
    <n v="22169.167094871002"/>
    <n v="20.726090173452"/>
    <n v="0.71"/>
    <n v="15740.1086373584"/>
    <n v="14.7155240231509"/>
    <n v="4093"/>
    <n v="1.1200000000000001"/>
    <n v="1.29"/>
    <n v="1.9E-2"/>
    <n v="0.71"/>
    <n v="17.102369899829"/>
    <d v="1900-01-11T05:11:01"/>
    <n v="43188"/>
    <n v="28.690601015298999"/>
    <n v="376.084084645134"/>
    <n v="1"/>
    <n v="125920.8690988672"/>
  </r>
  <r>
    <s v="STND-36414"/>
    <s v="The Garlands of Barrington"/>
    <s v="The Garlands of Barrington - 1000 Garlands Ln - Barrington"/>
    <x v="2"/>
    <s v="Energy Management System"/>
    <x v="2"/>
    <n v="24203"/>
    <n v="114964.25"/>
    <n v="0"/>
    <x v="1"/>
    <x v="0"/>
    <n v="15"/>
    <s v="NA"/>
    <m/>
    <s v="EMS"/>
    <x v="1"/>
    <n v="3"/>
    <n v="1"/>
    <s v="EMS"/>
    <n v="0.91036333343406195"/>
    <n v="0"/>
    <n v="104659.23785574699"/>
    <n v="0"/>
    <n v="0.7"/>
    <n v="73261.466499022805"/>
    <n v="0"/>
    <n v="3379"/>
    <n v="1.0900000000000001"/>
    <n v="1.36"/>
    <n v="2.1999999999999999E-2"/>
    <n v="0.57999999999999996"/>
    <n v="20.7161882213673"/>
    <d v="1900-01-13T19:08:05"/>
    <n v="43135"/>
    <n v="0"/>
    <n v="0"/>
    <n v="1"/>
    <n v="1098921.997485342"/>
  </r>
  <r>
    <s v="STND-36415"/>
    <s v="Perfect Pasta Inc"/>
    <s v="Perfect Pasta Inc - 31 S Fairbanks - Addison"/>
    <x v="8"/>
    <s v="Indoor Advanced Lighting"/>
    <x v="10"/>
    <n v="0"/>
    <n v="18064.231"/>
    <n v="3.2309999999999999"/>
    <x v="0"/>
    <x v="0"/>
    <n v="10.827197921178"/>
    <s v="Qty / 1,000"/>
    <m/>
    <s v="Private-Lighting"/>
    <x v="0"/>
    <n v="1"/>
    <n v="3835"/>
    <s v="Lighting"/>
    <n v="0.99989942556735301"/>
    <n v="1.019640158801"/>
    <n v="18062.414200216001"/>
    <n v="3.2944573530860399"/>
    <n v="0.71"/>
    <n v="12824.3140821533"/>
    <n v="2.3390647206910899"/>
    <n v="4618"/>
    <n v="1.02"/>
    <n v="1.04"/>
    <n v="1.2E-2"/>
    <n v="0.81"/>
    <n v="15.158077089649201"/>
    <d v="1900-01-09T19:51:10"/>
    <n v="43167"/>
    <n v="3.9107993270252202"/>
    <n v="212.498990590776"/>
    <n v="1"/>
    <n v="138851.38677082394"/>
  </r>
  <r>
    <s v="STND-36415"/>
    <s v="Perfect Pasta Inc"/>
    <s v="Perfect Pasta Inc - 31 S Fairbanks - Addison"/>
    <x v="0"/>
    <s v="Indoor Lighting"/>
    <x v="10"/>
    <n v="0"/>
    <n v="496580.28200000001"/>
    <n v="88.808000000000007"/>
    <x v="0"/>
    <x v="0"/>
    <n v="10.827197921178"/>
    <s v="Qty / 1,000"/>
    <m/>
    <s v="Private-Lighting"/>
    <x v="0"/>
    <n v="1"/>
    <n v="105423"/>
    <s v="Lighting"/>
    <n v="0.99989942556735301"/>
    <n v="1.019640158801"/>
    <n v="496530.33871987398"/>
    <n v="90.552203222799605"/>
    <n v="0.71"/>
    <n v="352536.54049111099"/>
    <n v="64.292064288187703"/>
    <n v="4618"/>
    <n v="1.02"/>
    <n v="1.04"/>
    <n v="1.2E-2"/>
    <n v="0.81"/>
    <n v="15.158077089649201"/>
    <d v="1900-01-09T19:51:10"/>
    <n v="43167"/>
    <n v="107.493118735517"/>
    <n v="5841.5333967043998"/>
    <n v="1"/>
    <n v="3816982.8983446406"/>
  </r>
  <r>
    <s v="STND-36427"/>
    <s v="OSI Restaurant Partners, LLC"/>
    <s v="OSI - Outback Steakhouse #1410 - 2005 River Oaks Dr - Calumet City"/>
    <x v="0"/>
    <s v="Indoor Lighting"/>
    <x v="13"/>
    <n v="0"/>
    <n v="7091.66"/>
    <n v="0.96899999999999997"/>
    <x v="0"/>
    <x v="0"/>
    <n v="8.9750493627714896"/>
    <s v="Qty / 1,000"/>
    <m/>
    <s v="Private-Lighting"/>
    <x v="0"/>
    <n v="3"/>
    <n v="1088"/>
    <s v="Lighting"/>
    <n v="0.91633259480590001"/>
    <n v="1.30467645558681"/>
    <n v="6498.3192092812096"/>
    <n v="1.2642314854636201"/>
    <n v="0.71"/>
    <n v="4613.80663858966"/>
    <n v="0.89760435467916699"/>
    <n v="5571"/>
    <n v="1.17"/>
    <n v="1.31"/>
    <n v="2.1000000000000001E-2"/>
    <n v="0.68"/>
    <n v="12.565069107880101"/>
    <d v="1900-01-07T23:24:04"/>
    <n v="43146"/>
    <n v="1.41920912153527"/>
    <n v="116.636498628124"/>
    <n v="1"/>
    <n v="41409.142331624993"/>
  </r>
  <r>
    <s v="STND-36428"/>
    <s v="OSI Restaurant Partners, LLC"/>
    <s v="OSI - Outback Steakhouse #1411 - 909 N Elmhurst Rd - Mt Prospect"/>
    <x v="0"/>
    <s v="Indoor Lighting"/>
    <x v="13"/>
    <n v="0"/>
    <n v="5775.01"/>
    <n v="0.78900000000000003"/>
    <x v="0"/>
    <x v="0"/>
    <n v="8.9750493627714896"/>
    <s v="Qty / 1,000"/>
    <m/>
    <s v="Private-Lighting"/>
    <x v="0"/>
    <n v="3"/>
    <n v="886"/>
    <s v="Lighting"/>
    <n v="0.91633259480590001"/>
    <n v="1.30467645558681"/>
    <n v="5291.8298983300201"/>
    <n v="1.0293897234579901"/>
    <n v="0.71"/>
    <n v="3757.1992278143098"/>
    <n v="0.73086670365517303"/>
    <n v="5571"/>
    <n v="1.17"/>
    <n v="1.31"/>
    <n v="2.1000000000000001E-2"/>
    <n v="0.68"/>
    <n v="12.565069107880101"/>
    <d v="1900-01-07T23:24:04"/>
    <n v="43146"/>
    <n v="1.1555789441602899"/>
    <n v="94.981562277718297"/>
    <n v="1"/>
    <n v="33721.048535400354"/>
  </r>
  <r>
    <s v="STND-36429"/>
    <s v="OSI Restaurant Partners, LLC"/>
    <s v="OSI - Outback Steakhouse #1412 - 216 E Golf Rd - Schaumburg"/>
    <x v="0"/>
    <s v="Indoor Lighting"/>
    <x v="13"/>
    <n v="0"/>
    <n v="6426.817"/>
    <n v="0.878"/>
    <x v="0"/>
    <x v="0"/>
    <n v="8.9750493627714896"/>
    <s v="Qty / 1,000"/>
    <m/>
    <s v="Private-Lighting"/>
    <x v="0"/>
    <n v="3"/>
    <n v="986"/>
    <s v="Lighting"/>
    <n v="0.91633259480590001"/>
    <n v="1.30467645558681"/>
    <n v="5889.1018979526698"/>
    <n v="1.14550592800522"/>
    <n v="0.71"/>
    <n v="4181.2623475463897"/>
    <n v="0.81330920888370295"/>
    <n v="5571"/>
    <n v="1.17"/>
    <n v="1.31"/>
    <n v="2.1000000000000001E-2"/>
    <n v="0.68"/>
    <n v="12.565069107880101"/>
    <d v="1900-01-07T23:24:04"/>
    <n v="43146"/>
    <n v="1.2859294207512499"/>
    <n v="105.70182893761201"/>
    <n v="1"/>
    <n v="37527.035967926648"/>
  </r>
  <r>
    <s v="STND-36430"/>
    <s v="OSI Restaurant Partners, LLC"/>
    <s v="OSI - Outback Steakhouse #1415 - 166 S Gary Ave - Bloomingdale"/>
    <x v="0"/>
    <s v="Indoor Lighting"/>
    <x v="13"/>
    <n v="0"/>
    <n v="5097.1310000000003"/>
    <n v="0.69699999999999995"/>
    <x v="0"/>
    <x v="0"/>
    <n v="8.9750493627714896"/>
    <s v="Qty / 1,000"/>
    <m/>
    <s v="Private-Lighting"/>
    <x v="0"/>
    <n v="3"/>
    <n v="782"/>
    <s v="Lighting"/>
    <n v="0.91633259480590001"/>
    <n v="1.30467645558681"/>
    <n v="4670.6672752955901"/>
    <n v="0.90935948954400403"/>
    <n v="0.71"/>
    <n v="3316.1737654598701"/>
    <n v="0.64564523757624304"/>
    <n v="5571"/>
    <n v="1.17"/>
    <n v="1.31"/>
    <n v="2.1000000000000001E-2"/>
    <n v="0.68"/>
    <n v="12.565069107880101"/>
    <d v="1900-01-07T23:24:04"/>
    <n v="43146"/>
    <n v="1.02083463127975"/>
    <n v="83.832489556587504"/>
    <n v="1"/>
    <n v="29762.823240530139"/>
  </r>
  <r>
    <s v="STND-36431"/>
    <s v="OSI Restaurant Partners, LLC"/>
    <s v="OSI - Outback Steakhouse #1416 - 15608 Harlem Ave - Orland Park"/>
    <x v="0"/>
    <s v="Indoor Lighting"/>
    <x v="13"/>
    <n v="0"/>
    <n v="6648.4309999999996"/>
    <n v="0.90900000000000003"/>
    <x v="0"/>
    <x v="0"/>
    <n v="8.9750493627714896"/>
    <s v="Qty / 1,000"/>
    <m/>
    <s v="Private-Lighting"/>
    <x v="0"/>
    <n v="3"/>
    <n v="1020"/>
    <s v="Lighting"/>
    <n v="0.91633259480590001"/>
    <n v="1.30467645558681"/>
    <n v="6092.1740296179796"/>
    <n v="1.1859508981284099"/>
    <n v="0.71"/>
    <n v="4325.4435610287701"/>
    <n v="0.84202513767116904"/>
    <n v="5571"/>
    <n v="1.17"/>
    <n v="1.31"/>
    <n v="2.1000000000000001E-2"/>
    <n v="0.68"/>
    <n v="12.565069107880101"/>
    <d v="1900-01-07T23:24:04"/>
    <n v="43146"/>
    <n v="1.3313323957436101"/>
    <n v="109.346713352118"/>
    <n v="1"/>
    <n v="38821.069476115306"/>
  </r>
  <r>
    <s v="STND-36432"/>
    <s v="OSI Restaurant Partners, LLC"/>
    <s v="OSI - Outback Steakhouse #1421 - 4751 Northwest Hwy - Crystal Lake"/>
    <x v="0"/>
    <s v="Indoor Lighting"/>
    <x v="13"/>
    <n v="0"/>
    <n v="6883.0820000000003"/>
    <n v="0.94099999999999995"/>
    <x v="0"/>
    <x v="0"/>
    <n v="8.9750493627714896"/>
    <s v="Qty / 1,000"/>
    <m/>
    <s v="Private-Lighting"/>
    <x v="0"/>
    <n v="3"/>
    <n v="1056"/>
    <s v="Lighting"/>
    <n v="0.91633259480590001"/>
    <n v="1.30467645558681"/>
    <n v="6307.19238932178"/>
    <n v="1.22770054470718"/>
    <n v="0.71"/>
    <n v="4478.10659641847"/>
    <n v="0.87166738674210098"/>
    <n v="5571"/>
    <n v="1.17"/>
    <n v="1.31"/>
    <n v="2.1000000000000001E-2"/>
    <n v="0.68"/>
    <n v="12.565069107880101"/>
    <d v="1900-01-07T23:24:04"/>
    <n v="43146"/>
    <n v="1.37819998283249"/>
    <n v="113.206017244237"/>
    <n v="1"/>
    <n v="40191.227754608393"/>
  </r>
  <r>
    <s v="STND-36433"/>
    <s v="OSI Restaurant Partners, LLC"/>
    <s v="OSI - Outback Steakhouse #1422 - 8101 W Higgins Rd - Chicago"/>
    <x v="0"/>
    <s v="Indoor Lighting"/>
    <x v="13"/>
    <n v="0"/>
    <n v="6870.0460000000003"/>
    <n v="0.93899999999999995"/>
    <x v="0"/>
    <x v="0"/>
    <n v="8.9750493627714896"/>
    <s v="Qty / 1,000"/>
    <m/>
    <s v="Private-Lighting"/>
    <x v="0"/>
    <n v="3"/>
    <n v="1054"/>
    <s v="Lighting"/>
    <n v="0.91633259480590001"/>
    <n v="1.30467645558681"/>
    <n v="6295.2470776158898"/>
    <n v="1.2250911917960099"/>
    <n v="0.71"/>
    <n v="4469.6254251072796"/>
    <n v="0.86981474617516796"/>
    <n v="5571"/>
    <n v="1.17"/>
    <n v="1.31"/>
    <n v="2.1000000000000001E-2"/>
    <n v="0.68"/>
    <n v="12.565069107880101"/>
    <d v="1900-01-07T23:24:04"/>
    <n v="43146"/>
    <n v="1.3752707586394399"/>
    <n v="112.991614213619"/>
    <n v="1"/>
    <n v="40115.108823436341"/>
  </r>
  <r>
    <s v="STND-36434"/>
    <s v="OSI Restaurant Partners, LLC"/>
    <s v="OSI - Outback Steakhouse #1423 - 365 Randall Rd - South Elgin"/>
    <x v="0"/>
    <s v="Indoor Lighting"/>
    <x v="13"/>
    <n v="0"/>
    <n v="6426.817"/>
    <n v="0.878"/>
    <x v="0"/>
    <x v="0"/>
    <n v="8.9750493627714896"/>
    <s v="Qty / 1,000"/>
    <m/>
    <s v="Private-Lighting"/>
    <x v="0"/>
    <n v="3"/>
    <n v="986"/>
    <s v="Lighting"/>
    <n v="0.91633259480590001"/>
    <n v="1.30467645558681"/>
    <n v="5889.1018979526698"/>
    <n v="1.14550592800522"/>
    <n v="0.71"/>
    <n v="4181.2623475463897"/>
    <n v="0.81330920888370295"/>
    <n v="5571"/>
    <n v="1.17"/>
    <n v="1.31"/>
    <n v="2.1000000000000001E-2"/>
    <n v="0.68"/>
    <n v="12.565069107880101"/>
    <d v="1900-01-07T23:24:04"/>
    <n v="43146"/>
    <n v="1.2859294207512499"/>
    <n v="105.70182893761201"/>
    <n v="1"/>
    <n v="37527.035967926648"/>
  </r>
  <r>
    <s v="STND-36435"/>
    <s v="OSI Restaurant Partners, LLC"/>
    <s v="OSI - Outback Steakhouse #1424 - 3241 Chicagoland Circle - Joliet"/>
    <x v="0"/>
    <s v="Indoor Lighting"/>
    <x v="13"/>
    <n v="0"/>
    <n v="5761.9740000000002"/>
    <n v="0.78700000000000003"/>
    <x v="0"/>
    <x v="0"/>
    <n v="8.9750493627714896"/>
    <s v="Qty / 1,000"/>
    <m/>
    <s v="Private-Lighting"/>
    <x v="0"/>
    <n v="3"/>
    <n v="884"/>
    <s v="Lighting"/>
    <n v="0.91633259480590001"/>
    <n v="1.30467645558681"/>
    <n v="5279.88458662413"/>
    <n v="1.0267803705468199"/>
    <n v="0.71"/>
    <n v="3748.7180565031299"/>
    <n v="0.72901406308824002"/>
    <n v="5571"/>
    <n v="1.17"/>
    <n v="1.31"/>
    <n v="2.1000000000000001E-2"/>
    <n v="0.68"/>
    <n v="12.565069107880101"/>
    <d v="1900-01-07T23:24:04"/>
    <n v="43146"/>
    <n v="1.1526497199672401"/>
    <n v="94.767159247099798"/>
    <n v="1"/>
    <n v="33644.92960422839"/>
  </r>
  <r>
    <s v="STND-36436"/>
    <s v="OSI Restaurant Partners, LLC"/>
    <s v="OSI - Outback Steakhouse #1418 - 6007 E State St - Rockford"/>
    <x v="0"/>
    <s v="Indoor Lighting"/>
    <x v="13"/>
    <n v="0"/>
    <n v="8199.732"/>
    <n v="1.121"/>
    <x v="0"/>
    <x v="0"/>
    <n v="8.9750493627714896"/>
    <s v="Qty / 1,000"/>
    <m/>
    <s v="Private-Lighting"/>
    <x v="0"/>
    <n v="3"/>
    <n v="1258"/>
    <s v="Lighting"/>
    <n v="0.91633259480590001"/>
    <n v="1.30467645558681"/>
    <n v="7513.6817002729704"/>
    <n v="1.46254230671281"/>
    <n v="0.71"/>
    <n v="5334.7140071938102"/>
    <n v="1.0384050377661"/>
    <n v="5571"/>
    <n v="1.17"/>
    <n v="1.31"/>
    <n v="2.1000000000000001E-2"/>
    <n v="0.68"/>
    <n v="12.565069107880101"/>
    <d v="1900-01-07T23:24:04"/>
    <n v="43146"/>
    <n v="1.6418301602074601"/>
    <n v="134.86095359464301"/>
    <n v="1"/>
    <n v="47879.321550832945"/>
  </r>
  <r>
    <s v="STND-36440"/>
    <s v="Orland Park Christian Reformed Church"/>
    <s v="Orland Park Christian Reformed Church - 7500 W Sycamore Dr - Orland Park"/>
    <x v="2"/>
    <s v="Energy Management System"/>
    <x v="2"/>
    <n v="2061"/>
    <n v="4946.3999999999996"/>
    <n v="0"/>
    <x v="1"/>
    <x v="0"/>
    <n v="15"/>
    <s v="NA"/>
    <m/>
    <s v="EMS"/>
    <x v="1"/>
    <n v="3"/>
    <n v="1"/>
    <s v="EMS"/>
    <n v="0.91036333343406195"/>
    <n v="0"/>
    <n v="4503.0211924982495"/>
    <n v="0"/>
    <n v="0.7"/>
    <n v="3152.1148347487701"/>
    <n v="0"/>
    <n v="3379"/>
    <n v="1.0900000000000001"/>
    <n v="1.36"/>
    <n v="2.1999999999999999E-2"/>
    <n v="0.57999999999999996"/>
    <n v="20.7161882213673"/>
    <d v="1900-01-13T19:08:05"/>
    <n v="43266"/>
    <n v="0"/>
    <n v="0"/>
    <n v="0"/>
    <n v="47281.722521231553"/>
  </r>
  <r>
    <s v="STND-36440"/>
    <s v="Orland Park Christian Reformed Church"/>
    <s v="Orland Park Christian Reformed Church - 7500 W Sycamore Dr - Orland Park"/>
    <x v="2"/>
    <s v="Energy Management System"/>
    <x v="2"/>
    <n v="2968.2"/>
    <n v="7123.68"/>
    <n v="0"/>
    <x v="1"/>
    <x v="0"/>
    <n v="15"/>
    <s v="NA"/>
    <m/>
    <s v="EMS"/>
    <x v="1"/>
    <n v="3"/>
    <n v="1"/>
    <s v="EMS"/>
    <n v="0.91036333343406195"/>
    <n v="0"/>
    <n v="6485.1370711175596"/>
    <n v="0"/>
    <n v="0.7"/>
    <n v="4539.5959497822896"/>
    <n v="0"/>
    <n v="3379"/>
    <n v="1.0900000000000001"/>
    <n v="1.36"/>
    <n v="2.1999999999999999E-2"/>
    <n v="0.57999999999999996"/>
    <n v="20.7161882213673"/>
    <d v="1900-01-13T19:08:05"/>
    <n v="43266"/>
    <n v="0"/>
    <n v="0"/>
    <n v="0"/>
    <n v="68093.939246734342"/>
  </r>
  <r>
    <s v="STND-36445"/>
    <s v="3550 Condominium Association"/>
    <s v="Jim Quinnett - 3550 North Lake Shore Drive - Chicago"/>
    <x v="12"/>
    <s v="Variable Speed Drives"/>
    <x v="2"/>
    <n v="0"/>
    <n v="30624.357"/>
    <n v="3.88"/>
    <x v="6"/>
    <x v="0"/>
    <n v="15"/>
    <s v="ΔkWpeak"/>
    <m/>
    <s v="Private-Non-Lighting"/>
    <x v="2"/>
    <n v="3"/>
    <n v="2"/>
    <s v="Non-Lighting"/>
    <n v="0.98952339343681495"/>
    <n v="0.43468415683807998"/>
    <n v="30303.5176604605"/>
    <n v="1.6865745285317499"/>
    <n v="0.7"/>
    <n v="21212.462362322301"/>
    <n v="1.18060216997223"/>
    <n v="3379"/>
    <n v="1.0900000000000001"/>
    <n v="1.36"/>
    <n v="2.1999999999999999E-2"/>
    <n v="0.57999999999999996"/>
    <n v="20.7161882213673"/>
    <d v="1900-01-13T19:08:05"/>
    <n v="43167"/>
    <n v="1.6865745285317499"/>
    <n v="0"/>
    <n v="1"/>
    <n v="318186.93543483451"/>
  </r>
  <r>
    <s v="STND-36445"/>
    <s v="3550 Condominium Association"/>
    <s v="Jim Quinnett - 3550 North Lake Shore Drive - Chicago"/>
    <x v="12"/>
    <s v="Variable Speed Drives"/>
    <x v="2"/>
    <n v="0"/>
    <n v="68904.804000000004"/>
    <n v="8.73"/>
    <x v="6"/>
    <x v="0"/>
    <n v="15"/>
    <s v="ΔkWpeak"/>
    <m/>
    <s v="Private-Non-Lighting"/>
    <x v="2"/>
    <n v="3"/>
    <n v="3"/>
    <s v="Non-Lighting"/>
    <n v="0.98952339343681495"/>
    <n v="0.43468415683807998"/>
    <n v="68182.915478178606"/>
    <n v="3.7947926891964401"/>
    <n v="0.7"/>
    <n v="47728.040834724998"/>
    <n v="2.6563548824375101"/>
    <n v="3379"/>
    <n v="1.0900000000000001"/>
    <n v="1.36"/>
    <n v="2.1999999999999999E-2"/>
    <n v="0.57999999999999996"/>
    <n v="20.7161882213673"/>
    <d v="1900-01-13T19:08:05"/>
    <n v="43167"/>
    <n v="3.7947926891964401"/>
    <n v="0"/>
    <n v="1"/>
    <n v="715920.61252087494"/>
  </r>
  <r>
    <s v="STND-36445"/>
    <s v="3550 Condominium Association"/>
    <s v="Jim Quinnett - 3550 North Lake Shore Drive - Chicago"/>
    <x v="12"/>
    <s v="Variable Speed Drives"/>
    <x v="2"/>
    <n v="0"/>
    <n v="30624.357"/>
    <n v="3.88"/>
    <x v="6"/>
    <x v="0"/>
    <n v="15"/>
    <s v="ΔkWpeak"/>
    <m/>
    <s v="Private-Non-Lighting"/>
    <x v="2"/>
    <n v="3"/>
    <n v="1"/>
    <s v="Non-Lighting"/>
    <n v="0.98952339343681495"/>
    <n v="0.43468415683807998"/>
    <n v="30303.5176604605"/>
    <n v="1.6865745285317499"/>
    <n v="0.7"/>
    <n v="21212.462362322301"/>
    <n v="1.18060216997223"/>
    <n v="3379"/>
    <n v="1.0900000000000001"/>
    <n v="1.36"/>
    <n v="2.1999999999999999E-2"/>
    <n v="0.57999999999999996"/>
    <n v="20.7161882213673"/>
    <d v="1900-01-13T19:08:05"/>
    <n v="43167"/>
    <n v="1.6865745285317499"/>
    <n v="0"/>
    <n v="1"/>
    <n v="318186.93543483451"/>
  </r>
  <r>
    <s v="STND-36455"/>
    <s v="Lord &amp; Taylor Holdings, LLC"/>
    <s v="Hudson's Bay Lord and Taylor Woodfield - Lord and Taylor 5 Woodfield Mall - Schaumburg"/>
    <x v="28"/>
    <s v="HVAC"/>
    <x v="0"/>
    <n v="0"/>
    <n v="8745.1679999999997"/>
    <n v="4.6859999999999999"/>
    <x v="3"/>
    <x v="0"/>
    <n v="20"/>
    <s v="ΔkWpeak / CF"/>
    <n v="1"/>
    <s v="Private-Non-Lighting"/>
    <x v="2"/>
    <n v="3"/>
    <n v="1"/>
    <s v="Non-Lighting"/>
    <n v="0.98952339343681495"/>
    <n v="0.43468415683807998"/>
    <n v="8653.5483155350394"/>
    <n v="2.0369299589432499"/>
    <n v="0.7"/>
    <n v="6057.4838208745296"/>
    <n v="1.4258509712602701"/>
    <n v="5478"/>
    <n v="1.1200000000000001"/>
    <n v="1.31"/>
    <n v="2.1999999999999999E-2"/>
    <n v="0.95"/>
    <n v="12.7783862723622"/>
    <d v="1900-01-08T03:03:29"/>
    <n v="43135"/>
    <n v="2.0369299589432499"/>
    <n v="0"/>
    <n v="1"/>
    <n v="121149.67641749058"/>
  </r>
  <r>
    <s v="STND-36488"/>
    <s v="Earle M Jorgensen"/>
    <s v="Earle M Jorgensen Company - 1900 Mitchell Blvd - Schaumburg"/>
    <x v="0"/>
    <s v="Indoor Lighting"/>
    <x v="6"/>
    <n v="0"/>
    <n v="80678.043999999994"/>
    <n v="18.196999999999999"/>
    <x v="0"/>
    <x v="0"/>
    <n v="15"/>
    <s v="Qty / 1,000"/>
    <m/>
    <s v="Private-Lighting"/>
    <x v="0"/>
    <n v="3"/>
    <n v="24004"/>
    <s v="Lighting"/>
    <n v="0.91633259480590001"/>
    <n v="1.30467645558681"/>
    <n v="73927.9214023846"/>
    <n v="23.741197462313099"/>
    <n v="0.71"/>
    <n v="52488.824195693"/>
    <n v="16.8562501982423"/>
    <n v="2885"/>
    <n v="1.165"/>
    <n v="1.3779999999999999"/>
    <n v="2.5499999999999998E-2"/>
    <n v="0.55000000000000004"/>
    <n v="24.263431542460999"/>
    <d v="1900-01-16T07:56:40"/>
    <n v="43135"/>
    <n v="31.324973561568999"/>
    <n v="1618.1648032281601"/>
    <n v="1"/>
    <n v="787332.36293539498"/>
  </r>
  <r>
    <s v="STND-36492"/>
    <s v="Life Time Fitness, Inc."/>
    <s v="Lifetime Fitness #150 - 1220 Lakeview Dr - Romeoville"/>
    <x v="0"/>
    <s v="Indoor Lighting"/>
    <x v="2"/>
    <n v="0"/>
    <n v="6423.3440000000001"/>
    <n v="1.3759999999999999"/>
    <x v="0"/>
    <x v="0"/>
    <n v="14.797277300976599"/>
    <s v="Qty / 1,000"/>
    <m/>
    <s v="Private-Lighting"/>
    <x v="0"/>
    <n v="2"/>
    <n v="1744"/>
    <s v="Lighting"/>
    <n v="0.97902139861649395"/>
    <n v="0.93591656730105399"/>
    <n v="6288.5912266748601"/>
    <n v="1.2878211966062501"/>
    <n v="0.71"/>
    <n v="4464.8997709391497"/>
    <n v="0.91435304959043695"/>
    <n v="3379"/>
    <n v="1.0900000000000001"/>
    <n v="1.36"/>
    <n v="2.1999999999999999E-2"/>
    <n v="0.57999999999999996"/>
    <n v="20.7161882213673"/>
    <d v="1900-01-13T19:08:05"/>
    <n v="43135"/>
    <n v="1.63263336283754"/>
    <n v="126.92569448334601"/>
    <n v="1"/>
    <n v="66068.360031653501"/>
  </r>
  <r>
    <s v="STND-36492"/>
    <s v="Life Time Fitness, Inc."/>
    <s v="Lifetime Fitness #150 - 1220 Lakeview Dr - Romeoville"/>
    <x v="8"/>
    <s v="Indoor Advanced Lighting"/>
    <x v="2"/>
    <n v="0"/>
    <n v="138256.58300000001"/>
    <n v="29.61"/>
    <x v="0"/>
    <x v="0"/>
    <n v="14.797277300976599"/>
    <s v="Qty / 1,000"/>
    <m/>
    <s v="Private-Lighting"/>
    <x v="0"/>
    <n v="2"/>
    <n v="37538"/>
    <s v="Lighting"/>
    <n v="0.97902139861649395"/>
    <n v="0.93591656730105399"/>
    <n v="135356.153256597"/>
    <n v="27.712489557784199"/>
    <n v="0.71"/>
    <n v="96102.868812184097"/>
    <n v="19.675867586026801"/>
    <n v="3379"/>
    <n v="1.0900000000000001"/>
    <n v="1.36"/>
    <n v="2.1999999999999999E-2"/>
    <n v="0.57999999999999996"/>
    <n v="20.7161882213673"/>
    <d v="1900-01-13T19:08:05"/>
    <n v="43135"/>
    <n v="35.132466477921099"/>
    <n v="2731.9590565551798"/>
    <n v="1"/>
    <n v="1422060.7992332638"/>
  </r>
  <r>
    <s v="STND-36500"/>
    <s v="exp US Services, Inc."/>
    <s v="EXP Chicago Office Renovation-Floor 35,36 and 38 - 205 N Michigan Ave Suite 3600 (Floor 35 and 36) -"/>
    <x v="0"/>
    <s v="Indoor Lighting"/>
    <x v="6"/>
    <n v="0"/>
    <n v="17052.773000000001"/>
    <n v="3.8344680000000002"/>
    <x v="0"/>
    <x v="0"/>
    <n v="15"/>
    <s v="Qty / 1,000"/>
    <m/>
    <s v="Private-Lighting"/>
    <x v="0"/>
    <n v="3"/>
    <n v="1"/>
    <s v="Lighting"/>
    <n v="0.91633259480590001"/>
    <n v="1.30467645558681"/>
    <n v="15626.011731725999"/>
    <n v="5.0027401193010297"/>
    <n v="0.71"/>
    <n v="11094.4683295255"/>
    <n v="3.5519454847037299"/>
    <n v="2885"/>
    <n v="1.165"/>
    <n v="1.3779999999999999"/>
    <n v="2.5499999999999998E-2"/>
    <n v="0.55000000000000004"/>
    <n v="24.263431542460999"/>
    <d v="1900-01-16T07:56:40"/>
    <n v="43447"/>
    <n v="6.60079181857901"/>
    <n v="342.02858296911"/>
    <n v="0"/>
    <n v="166417.0249428825"/>
  </r>
  <r>
    <s v="STND-36500"/>
    <s v="exp US Services, Inc."/>
    <s v="EXP Chicago Office Renovation-Floor 35,36 and 38 - 205 N Michigan Ave Suite 3600 (Floor 35 and 36) -"/>
    <x v="0"/>
    <s v="Indoor Lighting"/>
    <x v="6"/>
    <n v="0"/>
    <n v="5346.7129999999997"/>
    <n v="1.202256"/>
    <x v="0"/>
    <x v="0"/>
    <n v="15"/>
    <s v="Qty / 1,000"/>
    <m/>
    <s v="Private-Lighting"/>
    <x v="0"/>
    <n v="3"/>
    <n v="1"/>
    <s v="Lighting"/>
    <n v="0.91633259480590001"/>
    <n v="1.30467645558681"/>
    <n v="4899.3673969724396"/>
    <n v="1.56855509678797"/>
    <n v="0.71"/>
    <n v="3478.5508518504298"/>
    <n v="1.1136741187194601"/>
    <n v="2885"/>
    <n v="1.165"/>
    <n v="1.3779999999999999"/>
    <n v="2.5499999999999998E-2"/>
    <n v="0.55000000000000004"/>
    <n v="24.263431542460999"/>
    <d v="1900-01-16T07:56:40"/>
    <n v="43447"/>
    <n v="2.0696069359915201"/>
    <n v="107.23937220841"/>
    <n v="0"/>
    <n v="52178.262777756448"/>
  </r>
  <r>
    <s v="STND-36500"/>
    <s v="exp US Services, Inc."/>
    <s v="EXP Chicago Office Renovation-Floor 35,36 and 38 - 205 N Michigan Ave Suite 3600 (Floor 35 and 36) -"/>
    <x v="0"/>
    <s v="Indoor Lighting"/>
    <x v="6"/>
    <n v="0"/>
    <n v="3044.6559999999999"/>
    <n v="0.68461799999999995"/>
    <x v="0"/>
    <x v="0"/>
    <n v="15"/>
    <s v="Qty / 1,000"/>
    <m/>
    <s v="Private-Lighting"/>
    <x v="0"/>
    <n v="3"/>
    <n v="1"/>
    <s v="Lighting"/>
    <n v="0.91633259480590001"/>
    <n v="1.30467645558681"/>
    <n v="2789.9175327713501"/>
    <n v="0.89320498567092799"/>
    <n v="0.71"/>
    <n v="1980.8414482676601"/>
    <n v="0.63417553982635899"/>
    <n v="2885"/>
    <n v="1.165"/>
    <n v="1.3779999999999999"/>
    <n v="2.5499999999999998E-2"/>
    <n v="0.55000000000000004"/>
    <n v="24.263431542460999"/>
    <d v="1900-01-16T07:56:40"/>
    <n v="43447"/>
    <n v="1.1785261718840601"/>
    <n v="61.0668644512184"/>
    <n v="0"/>
    <n v="29712.621724014902"/>
  </r>
  <r>
    <s v="STND-36500"/>
    <s v="exp US Services, Inc."/>
    <s v="EXP Chicago Office Renovation-Floor 35,36 and 38 - 205 N Michigan Ave Suite 3600 (Floor 35 and 36) -"/>
    <x v="0"/>
    <s v="Indoor Lighting"/>
    <x v="6"/>
    <n v="0"/>
    <n v="6200.7020000000002"/>
    <n v="1.3942829999999999"/>
    <x v="0"/>
    <x v="0"/>
    <n v="15"/>
    <s v="Qty / 1,000"/>
    <m/>
    <s v="Private-Lighting"/>
    <x v="0"/>
    <n v="3"/>
    <n v="1"/>
    <s v="Lighting"/>
    <n v="0.91633259480590001"/>
    <n v="1.30467645558681"/>
    <n v="5681.90535327813"/>
    <n v="1.81908820252494"/>
    <n v="0.71"/>
    <n v="4034.1528008274699"/>
    <n v="1.29155262379271"/>
    <n v="2885"/>
    <n v="1.165"/>
    <n v="1.3779999999999999"/>
    <n v="2.5499999999999998E-2"/>
    <n v="0.55000000000000004"/>
    <n v="24.263431542460999"/>
    <d v="1900-01-16T07:56:40"/>
    <n v="43447"/>
    <n v="2.40016915493461"/>
    <n v="124.367885415101"/>
    <n v="0"/>
    <n v="60512.29201241205"/>
  </r>
  <r>
    <s v="STND-36500"/>
    <s v="exp US Services, Inc."/>
    <s v="EXP Chicago Office Renovation-Floor 35,36 and 38 - 205 N Michigan Ave Suite 3600 (Floor 35 and 36) -"/>
    <x v="7"/>
    <s v="Indoor Lighting"/>
    <x v="6"/>
    <n v="0"/>
    <n v="563.83500000000004"/>
    <n v="0.38419199999999998"/>
    <x v="0"/>
    <x v="0"/>
    <n v="8"/>
    <s v="Qty / 1,000"/>
    <m/>
    <s v="Private-Lighting"/>
    <x v="0"/>
    <n v="3"/>
    <n v="1"/>
    <s v="Lighting"/>
    <n v="0.91633259480590001"/>
    <n v="1.30467645558681"/>
    <n v="516.66038859238404"/>
    <n v="0.50124625682480595"/>
    <n v="0.71"/>
    <n v="366.828875900593"/>
    <n v="0.35588484234561202"/>
    <n v="2885"/>
    <n v="1.165"/>
    <n v="1.3779999999999999"/>
    <n v="2.5499999999999998E-2"/>
    <n v="0.55000000000000004"/>
    <n v="24.263431542460999"/>
    <d v="1900-01-16T07:56:40"/>
    <n v="43447"/>
    <n v="0.90937274460233397"/>
    <n v="11.3088754584599"/>
    <n v="0"/>
    <n v="2934.631007204744"/>
  </r>
  <r>
    <s v="STND-36500"/>
    <s v="exp US Services, Inc."/>
    <s v="EXP Chicago Office Renovation-Floor 35,36 and 38 - 205 N Michigan Ave Suite 3600 (Floor 35 and 36) -"/>
    <x v="7"/>
    <s v="Indoor Lighting"/>
    <x v="6"/>
    <n v="0"/>
    <n v="728.28700000000003"/>
    <n v="0.49624800000000002"/>
    <x v="0"/>
    <x v="0"/>
    <n v="8"/>
    <s v="Qty / 1,000"/>
    <m/>
    <s v="Private-Lighting"/>
    <x v="0"/>
    <n v="3"/>
    <n v="1"/>
    <s v="Lighting"/>
    <n v="0.91633259480590001"/>
    <n v="1.30467645558681"/>
    <n v="667.35311647340404"/>
    <n v="0.64744308173204201"/>
    <n v="0.71"/>
    <n v="473.82071269611703"/>
    <n v="0.45968458802974899"/>
    <n v="2885"/>
    <n v="1.165"/>
    <n v="1.3779999999999999"/>
    <n v="2.5499999999999998E-2"/>
    <n v="0.55000000000000004"/>
    <n v="24.263431542460999"/>
    <d v="1900-01-16T07:56:40"/>
    <n v="43447"/>
    <n v="1.1746064617780101"/>
    <n v="14.6072999743106"/>
    <n v="0"/>
    <n v="3790.5657015689362"/>
  </r>
  <r>
    <s v="STND-36502"/>
    <s v="OSI Restaurant Partners, LLC"/>
    <s v="OSI - Outback Steakhouse #1420 - 5535 Touhy Ave - Skokie"/>
    <x v="0"/>
    <s v="Indoor Lighting"/>
    <x v="13"/>
    <n v="0"/>
    <n v="6426.817"/>
    <n v="0.878"/>
    <x v="0"/>
    <x v="0"/>
    <n v="8.9750493627714896"/>
    <s v="Qty / 1,000"/>
    <m/>
    <s v="Private-Lighting"/>
    <x v="0"/>
    <n v="3"/>
    <n v="986"/>
    <s v="Lighting"/>
    <n v="0.91633259480590001"/>
    <n v="1.30467645558681"/>
    <n v="5889.1018979526698"/>
    <n v="1.14550592800522"/>
    <n v="0.71"/>
    <n v="4181.2623475463897"/>
    <n v="0.81330920888370295"/>
    <n v="5571"/>
    <n v="1.17"/>
    <n v="1.31"/>
    <n v="2.1000000000000001E-2"/>
    <n v="0.68"/>
    <n v="12.565069107880101"/>
    <d v="1900-01-07T23:24:04"/>
    <n v="43146"/>
    <n v="1.2859294207512499"/>
    <n v="105.70182893761201"/>
    <n v="1"/>
    <n v="37527.035967926648"/>
  </r>
  <r>
    <s v="STND-36529"/>
    <s v="Codilis &amp; Associates PC"/>
    <s v="Codilis and Associates (Comprehensive Energy Savings) - 15 W 030 N Frontage Rd - Burr Ridge"/>
    <x v="27"/>
    <s v="Outdoor &amp; Garage Lighting"/>
    <x v="6"/>
    <n v="0"/>
    <n v="341.6"/>
    <n v="0"/>
    <x v="0"/>
    <x v="0"/>
    <n v="8"/>
    <s v="Qty / 1,000"/>
    <m/>
    <s v="EMS"/>
    <x v="1"/>
    <n v="3"/>
    <n v="1220"/>
    <s v="Lighting"/>
    <n v="0.91036333343406195"/>
    <n v="0"/>
    <n v="310.98011470107599"/>
    <n v="0"/>
    <n v="0.71"/>
    <n v="220.795881437764"/>
    <n v="0"/>
    <n v="2885"/>
    <n v="1.165"/>
    <n v="1.3779999999999999"/>
    <n v="2.5499999999999998E-2"/>
    <n v="0.55000000000000004"/>
    <n v="24.263431542460999"/>
    <d v="1900-01-16T07:56:40"/>
    <n v="43159"/>
    <n v="0"/>
    <n v="6.8068608797231196"/>
    <n v="1"/>
    <n v="1766.367051502112"/>
  </r>
  <r>
    <s v="STND-36529"/>
    <s v="Codilis &amp; Associates PC"/>
    <s v="Codilis and Associates (Comprehensive Energy Savings) - 15 W 030 N Frontage Rd - Burr Ridge"/>
    <x v="2"/>
    <s v="Energy Management System"/>
    <x v="6"/>
    <n v="4705.4399999999996"/>
    <n v="42545.02"/>
    <n v="0"/>
    <x v="1"/>
    <x v="0"/>
    <n v="15"/>
    <s v="NA"/>
    <m/>
    <s v="EMS"/>
    <x v="1"/>
    <n v="3"/>
    <n v="1"/>
    <s v="EMS"/>
    <n v="0.91036333343406195"/>
    <n v="0"/>
    <n v="38731.426228218799"/>
    <n v="0"/>
    <n v="0.7"/>
    <n v="27111.998359753201"/>
    <n v="0"/>
    <n v="2885"/>
    <n v="1.165"/>
    <n v="1.3779999999999999"/>
    <n v="2.5499999999999998E-2"/>
    <n v="0.55000000000000004"/>
    <n v="24.263431542460999"/>
    <d v="1900-01-16T07:56:40"/>
    <n v="43159"/>
    <n v="0"/>
    <n v="0"/>
    <n v="1"/>
    <n v="406679.97539629799"/>
  </r>
  <r>
    <s v="STND-36529"/>
    <s v="Codilis &amp; Associates PC"/>
    <s v="Codilis and Associates (Comprehensive Energy Savings) - 15 W 030 N Frontage Rd - Burr Ridge"/>
    <x v="1"/>
    <s v="Outdoor &amp; Garage Lighting"/>
    <x v="1"/>
    <n v="0"/>
    <n v="25250.45"/>
    <n v="0"/>
    <x v="0"/>
    <x v="0"/>
    <n v="10.1978380583316"/>
    <s v="Qty / 1,000"/>
    <m/>
    <s v="EMS"/>
    <x v="1"/>
    <n v="3"/>
    <n v="5150"/>
    <s v="Lighting"/>
    <n v="0.91036333343406195"/>
    <n v="0"/>
    <n v="22987.083832710101"/>
    <n v="0"/>
    <n v="0.71"/>
    <n v="16320.829521224199"/>
    <n v="0"/>
    <n v="4903"/>
    <n v="1"/>
    <n v="1"/>
    <n v="0"/>
    <n v="0"/>
    <n v="14.276973281664301"/>
    <d v="1900-01-09T04:44:53"/>
    <n v="43159"/>
    <n v="0"/>
    <n v="0"/>
    <n v="1"/>
    <n v="166437.17643508204"/>
  </r>
  <r>
    <s v="STND-36532"/>
    <s v="The Salvation Army Metropolitan Division"/>
    <s v="Salvation Army - 5040 N Pulaski Rd - Chicago"/>
    <x v="2"/>
    <s v="Energy Management System"/>
    <x v="2"/>
    <n v="14763.2"/>
    <n v="70125.2"/>
    <n v="0"/>
    <x v="1"/>
    <x v="0"/>
    <n v="15"/>
    <s v="NA"/>
    <m/>
    <s v="EMS"/>
    <x v="1"/>
    <n v="3"/>
    <n v="1"/>
    <s v="EMS"/>
    <n v="0.91036333343406195"/>
    <n v="0"/>
    <n v="63839.410829730303"/>
    <n v="0"/>
    <n v="0.7"/>
    <n v="44687.587580811203"/>
    <n v="0"/>
    <n v="3379"/>
    <n v="1.0900000000000001"/>
    <n v="1.36"/>
    <n v="2.1999999999999999E-2"/>
    <n v="0.57999999999999996"/>
    <n v="20.7161882213673"/>
    <d v="1900-01-13T19:08:05"/>
    <n v="43170"/>
    <n v="0"/>
    <n v="0"/>
    <n v="1"/>
    <n v="670313.81371216802"/>
  </r>
  <r>
    <s v="STND-36538"/>
    <s v="First Midwest Bank"/>
    <s v="First Midwest Bank - 800 S State St - Lockport"/>
    <x v="2"/>
    <s v="Energy Management System"/>
    <x v="2"/>
    <n v="2501.6"/>
    <n v="11882.6"/>
    <n v="0"/>
    <x v="1"/>
    <x v="0"/>
    <n v="15"/>
    <s v="NA"/>
    <m/>
    <s v="EMS"/>
    <x v="1"/>
    <n v="3"/>
    <n v="1"/>
    <s v="EMS"/>
    <n v="0.91036333343406195"/>
    <n v="0"/>
    <n v="10817.4833458636"/>
    <n v="0"/>
    <n v="0.7"/>
    <n v="7572.2383421045097"/>
    <n v="0"/>
    <n v="3379"/>
    <n v="1.0900000000000001"/>
    <n v="1.36"/>
    <n v="2.1999999999999999E-2"/>
    <n v="0.57999999999999996"/>
    <n v="20.7161882213673"/>
    <d v="1900-01-13T19:08:05"/>
    <n v="43167"/>
    <n v="0"/>
    <n v="0"/>
    <n v="1"/>
    <n v="113583.57513156765"/>
  </r>
  <r>
    <s v="STND-36549"/>
    <s v="Target Corporation"/>
    <s v="Target Corporation T0753 - 679 Dundee Rd - Palatine"/>
    <x v="1"/>
    <s v="Outdoor &amp; Garage Lighting"/>
    <x v="1"/>
    <n v="0"/>
    <n v="7070.1260000000002"/>
    <n v="0"/>
    <x v="0"/>
    <x v="0"/>
    <n v="10.1978380583316"/>
    <s v="Qty / 1,000"/>
    <m/>
    <s v="Private-Lighting"/>
    <x v="0"/>
    <n v="3"/>
    <n v="1442"/>
    <s v="Lighting"/>
    <n v="0.91633259480590001"/>
    <n v="1.30467645558681"/>
    <n v="6478.5869031846596"/>
    <n v="0"/>
    <n v="0.71"/>
    <n v="4599.7967012611098"/>
    <n v="0"/>
    <n v="4903"/>
    <n v="1"/>
    <n v="1"/>
    <n v="0"/>
    <n v="0"/>
    <n v="14.276973281664301"/>
    <d v="1900-01-09T04:44:53"/>
    <n v="43135"/>
    <n v="0"/>
    <n v="0"/>
    <n v="1"/>
    <n v="46907.981860708693"/>
  </r>
  <r>
    <s v="STND-36550"/>
    <s v="Target Corporation"/>
    <s v="Target Corporation T0810 - 6560 State St - Rockford"/>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551"/>
    <s v="Target Corporation"/>
    <s v="Target Corporation T0833 - 313 Townline Rd - Vernon Hills"/>
    <x v="1"/>
    <s v="Outdoor &amp; Garage Lighting"/>
    <x v="1"/>
    <n v="0"/>
    <n v="9595.1710000000003"/>
    <n v="0"/>
    <x v="0"/>
    <x v="0"/>
    <n v="10.1978380583316"/>
    <s v="Qty / 1,000"/>
    <m/>
    <s v="Private-Lighting"/>
    <x v="0"/>
    <n v="3"/>
    <n v="1957"/>
    <s v="Lighting"/>
    <n v="0.91633259480590001"/>
    <n v="1.30467645558681"/>
    <n v="8792.3679400363199"/>
    <n v="0"/>
    <n v="0.71"/>
    <n v="6242.5812374257903"/>
    <n v="0"/>
    <n v="4903"/>
    <n v="1"/>
    <n v="1"/>
    <n v="0"/>
    <n v="0"/>
    <n v="14.276973281664301"/>
    <d v="1900-01-09T04:44:53"/>
    <n v="43135"/>
    <n v="0"/>
    <n v="0"/>
    <n v="1"/>
    <n v="63660.832525247497"/>
  </r>
  <r>
    <s v="STND-36552"/>
    <s v="Target Corporation"/>
    <s v="Target Corporation T0834 - 300 Randall Rd - Elgin"/>
    <x v="1"/>
    <s v="Outdoor &amp; Garage Lighting"/>
    <x v="1"/>
    <n v="0"/>
    <n v="3535.0630000000001"/>
    <n v="0"/>
    <x v="0"/>
    <x v="0"/>
    <n v="10.1978380583316"/>
    <s v="Qty / 1,000"/>
    <m/>
    <s v="Private-Lighting"/>
    <x v="0"/>
    <n v="3"/>
    <n v="721"/>
    <s v="Lighting"/>
    <n v="0.91633259480590001"/>
    <n v="1.30467645558681"/>
    <n v="3239.2934515923298"/>
    <n v="0"/>
    <n v="0.71"/>
    <n v="2299.8983506305499"/>
    <n v="0"/>
    <n v="4903"/>
    <n v="1"/>
    <n v="1"/>
    <n v="0"/>
    <n v="0"/>
    <n v="14.276973281664301"/>
    <d v="1900-01-09T04:44:53"/>
    <n v="43135"/>
    <n v="0"/>
    <n v="0"/>
    <n v="1"/>
    <n v="23453.990930354295"/>
  </r>
  <r>
    <s v="STND-36553"/>
    <s v="Target Corporation"/>
    <s v="Target Corporation T0835 - 2621 Schaumburg Rd - Schaumburg"/>
    <x v="1"/>
    <s v="Outdoor &amp; Garage Lighting"/>
    <x v="1"/>
    <n v="0"/>
    <n v="10100.18"/>
    <n v="0"/>
    <x v="0"/>
    <x v="0"/>
    <n v="10.1978380583316"/>
    <s v="Qty / 1,000"/>
    <m/>
    <s v="Private-Lighting"/>
    <x v="0"/>
    <n v="3"/>
    <n v="2060"/>
    <s v="Lighting"/>
    <n v="0.91633259480590001"/>
    <n v="1.30467645558681"/>
    <n v="9255.1241474066501"/>
    <n v="0"/>
    <n v="0.71"/>
    <n v="6571.1381446587202"/>
    <n v="0"/>
    <n v="4903"/>
    <n v="1"/>
    <n v="1"/>
    <n v="0"/>
    <n v="0"/>
    <n v="14.276973281664301"/>
    <d v="1900-01-09T04:44:53"/>
    <n v="43135"/>
    <n v="0"/>
    <n v="0"/>
    <n v="1"/>
    <n v="67011.402658155203"/>
  </r>
  <r>
    <s v="STND-36554"/>
    <s v="Target Corporation"/>
    <s v="Target Corporation T0836 - 175 Army Trail Rd - Glendale Heights"/>
    <x v="1"/>
    <s v="Outdoor &amp; Garage Lighting"/>
    <x v="1"/>
    <n v="0"/>
    <n v="7070.1260000000002"/>
    <n v="0"/>
    <x v="0"/>
    <x v="0"/>
    <n v="10.1978380583316"/>
    <s v="Qty / 1,000"/>
    <m/>
    <s v="Private-Lighting"/>
    <x v="0"/>
    <n v="3"/>
    <n v="1442"/>
    <s v="Lighting"/>
    <n v="0.91633259480590001"/>
    <n v="1.30467645558681"/>
    <n v="6478.5869031846596"/>
    <n v="0"/>
    <n v="0.71"/>
    <n v="4599.7967012611098"/>
    <n v="0"/>
    <n v="4903"/>
    <n v="1"/>
    <n v="1"/>
    <n v="0"/>
    <n v="0"/>
    <n v="14.276973281664301"/>
    <d v="1900-01-09T04:44:53"/>
    <n v="43135"/>
    <n v="0"/>
    <n v="0"/>
    <n v="1"/>
    <n v="46907.981860708693"/>
  </r>
  <r>
    <s v="STND-36555"/>
    <s v="Target Corporation"/>
    <s v="Target Corporation T0837 - 850 North Ave - Melrose Park"/>
    <x v="1"/>
    <s v="Outdoor &amp; Garage Lighting"/>
    <x v="1"/>
    <n v="0"/>
    <n v="3535.0630000000001"/>
    <n v="0"/>
    <x v="0"/>
    <x v="0"/>
    <n v="10.1978380583316"/>
    <s v="Qty / 1,000"/>
    <m/>
    <s v="Private-Lighting"/>
    <x v="0"/>
    <n v="3"/>
    <n v="721"/>
    <s v="Lighting"/>
    <n v="0.91633259480590001"/>
    <n v="1.30467645558681"/>
    <n v="3239.2934515923298"/>
    <n v="0"/>
    <n v="0.71"/>
    <n v="2299.8983506305499"/>
    <n v="0"/>
    <n v="4903"/>
    <n v="1"/>
    <n v="1"/>
    <n v="0"/>
    <n v="0"/>
    <n v="14.276973281664301"/>
    <d v="1900-01-09T04:44:53"/>
    <n v="43135"/>
    <n v="0"/>
    <n v="0"/>
    <n v="1"/>
    <n v="23453.990930354295"/>
  </r>
  <r>
    <s v="STND-36556"/>
    <s v="Target Corporation"/>
    <s v="Target Corporation T0838 - 601 County Farm Rd - Wheaton"/>
    <x v="1"/>
    <s v="Outdoor &amp; Garage Lighting"/>
    <x v="1"/>
    <n v="0"/>
    <n v="4040.0720000000001"/>
    <n v="0"/>
    <x v="0"/>
    <x v="0"/>
    <n v="10.1978380583316"/>
    <s v="Qty / 1,000"/>
    <m/>
    <s v="Private-Lighting"/>
    <x v="0"/>
    <n v="3"/>
    <n v="824"/>
    <s v="Lighting"/>
    <n v="0.91633259480590001"/>
    <n v="1.30467645558681"/>
    <n v="3702.04965896266"/>
    <n v="0"/>
    <n v="0.71"/>
    <n v="2628.4552578634898"/>
    <n v="0"/>
    <n v="4903"/>
    <n v="1"/>
    <n v="1"/>
    <n v="0"/>
    <n v="0"/>
    <n v="14.276973281664301"/>
    <d v="1900-01-09T04:44:53"/>
    <n v="43135"/>
    <n v="0"/>
    <n v="0"/>
    <n v="1"/>
    <n v="26804.561063262096"/>
  </r>
  <r>
    <s v="STND-36557"/>
    <s v="Target Corporation"/>
    <s v="Target Corporation T0842 - 15850 94th Ave - Orland Park"/>
    <x v="1"/>
    <s v="Outdoor &amp; Garage Lighting"/>
    <x v="1"/>
    <n v="0"/>
    <n v="6060.1080000000002"/>
    <n v="0"/>
    <x v="0"/>
    <x v="0"/>
    <n v="10.1978380583316"/>
    <s v="Qty / 1,000"/>
    <m/>
    <s v="Private-Lighting"/>
    <x v="0"/>
    <n v="3"/>
    <n v="1236"/>
    <s v="Lighting"/>
    <n v="0.91633259480590001"/>
    <n v="1.30467645558681"/>
    <n v="5553.07448844399"/>
    <n v="0"/>
    <n v="0.71"/>
    <n v="3942.6828867952299"/>
    <n v="0"/>
    <n v="4903"/>
    <n v="1"/>
    <n v="1"/>
    <n v="0"/>
    <n v="0"/>
    <n v="14.276973281664301"/>
    <d v="1900-01-09T04:44:53"/>
    <n v="43135"/>
    <n v="0"/>
    <n v="0"/>
    <n v="1"/>
    <n v="40206.841594893092"/>
  </r>
  <r>
    <s v="STND-36558"/>
    <s v="Target Corporation"/>
    <s v="Target Corporation T0843 - 9250 Joliet Rd - Hodgkins"/>
    <x v="1"/>
    <s v="Outdoor &amp; Garage Lighting"/>
    <x v="1"/>
    <n v="0"/>
    <n v="6060.1080000000002"/>
    <n v="0"/>
    <x v="0"/>
    <x v="0"/>
    <n v="10.1978380583316"/>
    <s v="Qty / 1,000"/>
    <m/>
    <s v="Private-Lighting"/>
    <x v="0"/>
    <n v="3"/>
    <n v="1236"/>
    <s v="Lighting"/>
    <n v="0.91633259480590001"/>
    <n v="1.30467645558681"/>
    <n v="5553.07448844399"/>
    <n v="0"/>
    <n v="0.71"/>
    <n v="3942.6828867952299"/>
    <n v="0"/>
    <n v="4903"/>
    <n v="1"/>
    <n v="1"/>
    <n v="0"/>
    <n v="0"/>
    <n v="14.276973281664301"/>
    <d v="1900-01-09T04:44:53"/>
    <n v="43135"/>
    <n v="0"/>
    <n v="0"/>
    <n v="1"/>
    <n v="40206.841594893092"/>
  </r>
  <r>
    <s v="STND-36559"/>
    <s v="Target Corporation"/>
    <s v="Target Corporation T0865 - 6601 Grand Ave - Gurnee"/>
    <x v="1"/>
    <s v="Outdoor &amp; Garage Lighting"/>
    <x v="1"/>
    <n v="0"/>
    <n v="3535.0630000000001"/>
    <n v="0"/>
    <x v="0"/>
    <x v="0"/>
    <n v="10.1978380583316"/>
    <s v="Qty / 1,000"/>
    <m/>
    <s v="Private-Lighting"/>
    <x v="0"/>
    <n v="3"/>
    <n v="721"/>
    <s v="Lighting"/>
    <n v="0.91633259480590001"/>
    <n v="1.30467645558681"/>
    <n v="3239.2934515923298"/>
    <n v="0"/>
    <n v="0.71"/>
    <n v="2299.8983506305499"/>
    <n v="0"/>
    <n v="4903"/>
    <n v="1"/>
    <n v="1"/>
    <n v="0"/>
    <n v="0"/>
    <n v="14.276973281664301"/>
    <d v="1900-01-09T04:44:53"/>
    <n v="43135"/>
    <n v="0"/>
    <n v="0"/>
    <n v="1"/>
    <n v="23453.990930354295"/>
  </r>
  <r>
    <s v="STND-36560"/>
    <s v="Target Corporation"/>
    <s v="Target Corporation T0866 - 2333 63rd St - Woodridge"/>
    <x v="1"/>
    <s v="Outdoor &amp; Garage Lighting"/>
    <x v="1"/>
    <n v="0"/>
    <n v="4545.0810000000001"/>
    <n v="0"/>
    <x v="0"/>
    <x v="0"/>
    <n v="10.1978380583316"/>
    <s v="Qty / 1,000"/>
    <m/>
    <s v="Private-Lighting"/>
    <x v="0"/>
    <n v="3"/>
    <n v="927"/>
    <s v="Lighting"/>
    <n v="0.91633259480590001"/>
    <n v="1.30467645558681"/>
    <n v="4164.8058663329903"/>
    <n v="0"/>
    <n v="0.71"/>
    <n v="2957.0121650964302"/>
    <n v="0"/>
    <n v="4903"/>
    <n v="1"/>
    <n v="1"/>
    <n v="0"/>
    <n v="0"/>
    <n v="14.276973281664301"/>
    <d v="1900-01-09T04:44:53"/>
    <n v="43135"/>
    <n v="0"/>
    <n v="0"/>
    <n v="1"/>
    <n v="30155.131196169899"/>
  </r>
  <r>
    <s v="STND-36561"/>
    <s v="Target Corporation"/>
    <s v="Target Corporation T0867 - 1188 Boughton Rd - Bolingbrook"/>
    <x v="1"/>
    <s v="Outdoor &amp; Garage Lighting"/>
    <x v="1"/>
    <n v="0"/>
    <n v="8080.1440000000002"/>
    <n v="0"/>
    <x v="0"/>
    <x v="0"/>
    <n v="10.1978380583316"/>
    <s v="Qty / 1,000"/>
    <m/>
    <s v="Private-Lighting"/>
    <x v="0"/>
    <n v="3"/>
    <n v="1648"/>
    <s v="Lighting"/>
    <n v="0.91633259480590001"/>
    <n v="1.30467645558681"/>
    <n v="7404.0993179253201"/>
    <n v="0"/>
    <n v="0.71"/>
    <n v="5256.9105157269796"/>
    <n v="0"/>
    <n v="4903"/>
    <n v="1"/>
    <n v="1"/>
    <n v="0"/>
    <n v="0"/>
    <n v="14.276973281664301"/>
    <d v="1900-01-09T04:44:53"/>
    <n v="43135"/>
    <n v="0"/>
    <n v="0"/>
    <n v="1"/>
    <n v="53609.122126524191"/>
  </r>
  <r>
    <s v="STND-36562"/>
    <s v="Target Corporation"/>
    <s v="Target Corporation T0868 - 5071 Cal Sag Rd - Crestwood"/>
    <x v="1"/>
    <s v="Outdoor &amp; Garage Lighting"/>
    <x v="1"/>
    <n v="0"/>
    <n v="7575.1350000000002"/>
    <n v="0"/>
    <x v="0"/>
    <x v="0"/>
    <n v="10.1978380583316"/>
    <s v="Qty / 1,000"/>
    <m/>
    <s v="Private-Lighting"/>
    <x v="0"/>
    <n v="3"/>
    <n v="1545"/>
    <s v="Lighting"/>
    <n v="0.91633259480590001"/>
    <n v="1.30467645558681"/>
    <n v="6941.3431105549898"/>
    <n v="0"/>
    <n v="0.71"/>
    <n v="4928.3536084940397"/>
    <n v="0"/>
    <n v="4903"/>
    <n v="1"/>
    <n v="1"/>
    <n v="0"/>
    <n v="0"/>
    <n v="14.276973281664301"/>
    <d v="1900-01-09T04:44:53"/>
    <n v="43135"/>
    <n v="0"/>
    <n v="0"/>
    <n v="1"/>
    <n v="50258.551993616391"/>
  </r>
  <r>
    <s v="STND-36563"/>
    <s v="Target Corporation"/>
    <s v="Target Corporation T0880 - 1235 Higgins Rd - Schaumburg"/>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564"/>
    <s v="Target Corporation"/>
    <s v="Target Corporation T0893 - 401 Irving Park Rd - Wood Dale"/>
    <x v="1"/>
    <s v="Outdoor &amp; Garage Lighting"/>
    <x v="1"/>
    <n v="0"/>
    <n v="3535.0630000000001"/>
    <n v="0"/>
    <x v="0"/>
    <x v="0"/>
    <n v="10.1978380583316"/>
    <s v="Qty / 1,000"/>
    <m/>
    <s v="Private-Lighting"/>
    <x v="0"/>
    <n v="3"/>
    <n v="721"/>
    <s v="Lighting"/>
    <n v="0.91633259480590001"/>
    <n v="1.30467645558681"/>
    <n v="3239.2934515923298"/>
    <n v="0"/>
    <n v="0.71"/>
    <n v="2299.8983506305499"/>
    <n v="0"/>
    <n v="4903"/>
    <n v="1"/>
    <n v="1"/>
    <n v="0"/>
    <n v="0"/>
    <n v="14.276973281664301"/>
    <d v="1900-01-09T04:44:53"/>
    <n v="43135"/>
    <n v="0"/>
    <n v="0"/>
    <n v="1"/>
    <n v="23453.990930354295"/>
  </r>
  <r>
    <s v="STND-36565"/>
    <s v="Target Corporation"/>
    <s v="Target Corporation T0894 - 2701 Plainfield Rd - Joliet"/>
    <x v="1"/>
    <s v="Outdoor &amp; Garage Lighting"/>
    <x v="1"/>
    <n v="0"/>
    <n v="6565.1170000000002"/>
    <n v="0"/>
    <x v="0"/>
    <x v="0"/>
    <n v="10.1978380583316"/>
    <s v="Qty / 1,000"/>
    <m/>
    <s v="Private-Lighting"/>
    <x v="0"/>
    <n v="3"/>
    <n v="1339"/>
    <s v="Lighting"/>
    <n v="0.91633259480590001"/>
    <n v="1.30467645558681"/>
    <n v="6015.8306958143203"/>
    <n v="0"/>
    <n v="0.71"/>
    <n v="4271.2397940281699"/>
    <n v="0"/>
    <n v="4903"/>
    <n v="1"/>
    <n v="1"/>
    <n v="0"/>
    <n v="0"/>
    <n v="14.276973281664301"/>
    <d v="1900-01-09T04:44:53"/>
    <n v="43135"/>
    <n v="0"/>
    <n v="0"/>
    <n v="1"/>
    <n v="43557.411727800893"/>
  </r>
  <r>
    <s v="STND-36566"/>
    <s v="Target Corporation"/>
    <s v="Target Corporation T0895 - 1601 Route 50 N - Bradley"/>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567"/>
    <s v="Target Corporation"/>
    <s v="Target Corporation T0927 - 2209 Howard St - Evanston"/>
    <x v="1"/>
    <s v="Outdoor &amp; Garage Lighting"/>
    <x v="1"/>
    <n v="0"/>
    <n v="5555.0990000000002"/>
    <n v="0"/>
    <x v="0"/>
    <x v="0"/>
    <n v="10.1978380583316"/>
    <s v="Qty / 1,000"/>
    <m/>
    <s v="Private-Lighting"/>
    <x v="0"/>
    <n v="3"/>
    <n v="1133"/>
    <s v="Lighting"/>
    <n v="0.91633259480590001"/>
    <n v="1.30467645558681"/>
    <n v="5090.3182810736598"/>
    <n v="0"/>
    <n v="0.71"/>
    <n v="3614.1259795623"/>
    <n v="0"/>
    <n v="4903"/>
    <n v="1"/>
    <n v="1"/>
    <n v="0"/>
    <n v="0"/>
    <n v="14.276973281664301"/>
    <d v="1900-01-09T04:44:53"/>
    <n v="43135"/>
    <n v="0"/>
    <n v="0"/>
    <n v="1"/>
    <n v="36856.271461985394"/>
  </r>
  <r>
    <s v="STND-36569"/>
    <s v="Target Corporation"/>
    <s v="Target Corporation T0942 - 2656 Elston Ave - Chicago"/>
    <x v="1"/>
    <s v="Outdoor &amp; Garage Lighting"/>
    <x v="1"/>
    <n v="0"/>
    <n v="13130.234"/>
    <n v="0"/>
    <x v="0"/>
    <x v="0"/>
    <n v="10.1978380583316"/>
    <s v="Qty / 1,000"/>
    <m/>
    <s v="Private-Lighting"/>
    <x v="0"/>
    <n v="3"/>
    <n v="2678"/>
    <s v="Lighting"/>
    <n v="0.91633259480590001"/>
    <n v="1.30467645558681"/>
    <n v="12031.661391628601"/>
    <n v="0"/>
    <n v="0.71"/>
    <n v="8542.4795880563397"/>
    <n v="0"/>
    <n v="4903"/>
    <n v="1"/>
    <n v="1"/>
    <n v="0"/>
    <n v="0"/>
    <n v="14.276973281664301"/>
    <d v="1900-01-09T04:44:53"/>
    <n v="43135"/>
    <n v="0"/>
    <n v="0"/>
    <n v="1"/>
    <n v="87114.823455601785"/>
  </r>
  <r>
    <s v="STND-36570"/>
    <s v="Target Corporation"/>
    <s v="Target Corporation T0957 - 50 North Ave - Villa Park"/>
    <x v="1"/>
    <s v="Outdoor &amp; Garage Lighting"/>
    <x v="1"/>
    <n v="0"/>
    <n v="4545.0810000000001"/>
    <n v="0"/>
    <x v="0"/>
    <x v="0"/>
    <n v="10.1978380583316"/>
    <s v="Qty / 1,000"/>
    <m/>
    <s v="Private-Lighting"/>
    <x v="0"/>
    <n v="3"/>
    <n v="927"/>
    <s v="Lighting"/>
    <n v="0.91633259480590001"/>
    <n v="1.30467645558681"/>
    <n v="4164.8058663329903"/>
    <n v="0"/>
    <n v="0.71"/>
    <n v="2957.0121650964302"/>
    <n v="0"/>
    <n v="4903"/>
    <n v="1"/>
    <n v="1"/>
    <n v="0"/>
    <n v="0"/>
    <n v="14.276973281664301"/>
    <d v="1900-01-09T04:44:53"/>
    <n v="43135"/>
    <n v="0"/>
    <n v="0"/>
    <n v="1"/>
    <n v="30155.131196169899"/>
  </r>
  <r>
    <s v="STND-36571"/>
    <s v="Target Corporation"/>
    <s v="Target Corporation T1024 - 60 Yorktown Shopping Center - Lombard"/>
    <x v="1"/>
    <s v="Outdoor &amp; Garage Lighting"/>
    <x v="1"/>
    <n v="0"/>
    <n v="4040.0720000000001"/>
    <n v="0"/>
    <x v="0"/>
    <x v="0"/>
    <n v="10.1978380583316"/>
    <s v="Qty / 1,000"/>
    <m/>
    <s v="Private-Lighting"/>
    <x v="0"/>
    <n v="3"/>
    <n v="824"/>
    <s v="Lighting"/>
    <n v="0.91633259480590001"/>
    <n v="1.30467645558681"/>
    <n v="3702.04965896266"/>
    <n v="0"/>
    <n v="0.71"/>
    <n v="2628.4552578634898"/>
    <n v="0"/>
    <n v="4903"/>
    <n v="1"/>
    <n v="1"/>
    <n v="0"/>
    <n v="0"/>
    <n v="14.276973281664301"/>
    <d v="1900-01-09T04:44:53"/>
    <n v="43135"/>
    <n v="0"/>
    <n v="0"/>
    <n v="1"/>
    <n v="26804.561063262096"/>
  </r>
  <r>
    <s v="STND-36572"/>
    <s v="Target Corporation"/>
    <s v="Target Corporation T1036 - 555 Rand Rd - Lake Zurich"/>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573"/>
    <s v="Target Corporation"/>
    <s v="Target Corporation T1125 - 2002 Golf Mill Center - Niles"/>
    <x v="1"/>
    <s v="Outdoor &amp; Garage Lighting"/>
    <x v="1"/>
    <n v="0"/>
    <n v="3030.0540000000001"/>
    <n v="0"/>
    <x v="0"/>
    <x v="0"/>
    <n v="10.1978380583316"/>
    <s v="Qty / 1,000"/>
    <m/>
    <s v="Private-Lighting"/>
    <x v="0"/>
    <n v="3"/>
    <n v="618"/>
    <s v="Lighting"/>
    <n v="0.91633259480590001"/>
    <n v="1.30467645558681"/>
    <n v="2776.537244222"/>
    <n v="0"/>
    <n v="0.71"/>
    <n v="1971.34144339762"/>
    <n v="0"/>
    <n v="4903"/>
    <n v="1"/>
    <n v="1"/>
    <n v="0"/>
    <n v="0"/>
    <n v="14.276973281664301"/>
    <d v="1900-01-09T04:44:53"/>
    <n v="43135"/>
    <n v="0"/>
    <n v="0"/>
    <n v="1"/>
    <n v="20103.420797446597"/>
  </r>
  <r>
    <s v="STND-36574"/>
    <s v="Target Corporation"/>
    <s v="Target Corporation T1166 - 5580 State Route 14 - Crystal Lake"/>
    <x v="1"/>
    <s v="Outdoor &amp; Garage Lighting"/>
    <x v="1"/>
    <n v="0"/>
    <n v="4040.0720000000001"/>
    <n v="0"/>
    <x v="0"/>
    <x v="0"/>
    <n v="10.1978380583316"/>
    <s v="Qty / 1,000"/>
    <m/>
    <s v="Private-Lighting"/>
    <x v="0"/>
    <n v="3"/>
    <n v="824"/>
    <s v="Lighting"/>
    <n v="0.91633259480590001"/>
    <n v="1.30467645558681"/>
    <n v="3702.04965896266"/>
    <n v="0"/>
    <n v="0.71"/>
    <n v="2628.4552578634898"/>
    <n v="0"/>
    <n v="4903"/>
    <n v="1"/>
    <n v="1"/>
    <n v="0"/>
    <n v="0"/>
    <n v="14.276973281664301"/>
    <d v="1900-01-09T04:44:53"/>
    <n v="43135"/>
    <n v="0"/>
    <n v="0"/>
    <n v="1"/>
    <n v="26804.561063262096"/>
  </r>
  <r>
    <s v="STND-36575"/>
    <s v="Target Corporation"/>
    <s v="Target Corporation T1167 - 2241 Willow Rd - Glenview"/>
    <x v="1"/>
    <s v="Outdoor &amp; Garage Lighting"/>
    <x v="1"/>
    <n v="0"/>
    <n v="4545.0810000000001"/>
    <n v="0"/>
    <x v="0"/>
    <x v="0"/>
    <n v="10.1978380583316"/>
    <s v="Qty / 1,000"/>
    <m/>
    <s v="Private-Lighting"/>
    <x v="0"/>
    <n v="3"/>
    <n v="927"/>
    <s v="Lighting"/>
    <n v="0.91633259480590001"/>
    <n v="1.30467645558681"/>
    <n v="4164.8058663329903"/>
    <n v="0"/>
    <n v="0.71"/>
    <n v="2957.0121650964302"/>
    <n v="0"/>
    <n v="4903"/>
    <n v="1"/>
    <n v="1"/>
    <n v="0"/>
    <n v="0"/>
    <n v="14.276973281664301"/>
    <d v="1900-01-09T04:44:53"/>
    <n v="43135"/>
    <n v="0"/>
    <n v="0"/>
    <n v="1"/>
    <n v="30155.131196169899"/>
  </r>
  <r>
    <s v="STND-36576"/>
    <s v="Target Corporation"/>
    <s v="Target Corporation T1168 - 2099 Skokie Rd - Highland Park"/>
    <x v="1"/>
    <s v="Outdoor &amp; Garage Lighting"/>
    <x v="1"/>
    <n v="0"/>
    <n v="6060.1080000000002"/>
    <n v="0"/>
    <x v="0"/>
    <x v="0"/>
    <n v="10.1978380583316"/>
    <s v="Qty / 1,000"/>
    <m/>
    <s v="Private-Lighting"/>
    <x v="0"/>
    <n v="3"/>
    <n v="1236"/>
    <s v="Lighting"/>
    <n v="0.91633259480590001"/>
    <n v="1.30467645558681"/>
    <n v="5553.07448844399"/>
    <n v="0"/>
    <n v="0.71"/>
    <n v="3942.6828867952299"/>
    <n v="0"/>
    <n v="4903"/>
    <n v="1"/>
    <n v="1"/>
    <n v="0"/>
    <n v="0"/>
    <n v="14.276973281664301"/>
    <d v="1900-01-09T04:44:53"/>
    <n v="43135"/>
    <n v="0"/>
    <n v="0"/>
    <n v="1"/>
    <n v="40206.841594893092"/>
  </r>
  <r>
    <s v="STND-36577"/>
    <s v="Target Corporation"/>
    <s v="Target Corporation T1176 - 1700 Rand Rd - Arlington Heights"/>
    <x v="1"/>
    <s v="Outdoor &amp; Garage Lighting"/>
    <x v="1"/>
    <n v="0"/>
    <n v="9595.1710000000003"/>
    <n v="0"/>
    <x v="0"/>
    <x v="0"/>
    <n v="10.1978380583316"/>
    <s v="Qty / 1,000"/>
    <m/>
    <s v="Private-Lighting"/>
    <x v="0"/>
    <n v="3"/>
    <n v="1957"/>
    <s v="Lighting"/>
    <n v="0.91633259480590001"/>
    <n v="1.30467645558681"/>
    <n v="8792.3679400363199"/>
    <n v="0"/>
    <n v="0.71"/>
    <n v="6242.5812374257903"/>
    <n v="0"/>
    <n v="4903"/>
    <n v="1"/>
    <n v="1"/>
    <n v="0"/>
    <n v="0"/>
    <n v="14.276973281664301"/>
    <d v="1900-01-09T04:44:53"/>
    <n v="43135"/>
    <n v="0"/>
    <n v="0"/>
    <n v="1"/>
    <n v="63660.832525247497"/>
  </r>
  <r>
    <s v="STND-36578"/>
    <s v="Target Corporation"/>
    <s v="Target Corporation T1213 - 13460 Archer Ave - Lemont"/>
    <x v="1"/>
    <s v="Outdoor &amp; Garage Lighting"/>
    <x v="1"/>
    <n v="0"/>
    <n v="6060.1080000000002"/>
    <n v="0"/>
    <x v="0"/>
    <x v="0"/>
    <n v="10.1978380583316"/>
    <s v="Qty / 1,000"/>
    <m/>
    <s v="Private-Lighting"/>
    <x v="0"/>
    <n v="3"/>
    <n v="1236"/>
    <s v="Lighting"/>
    <n v="0.91633259480590001"/>
    <n v="1.30467645558681"/>
    <n v="5553.07448844399"/>
    <n v="0"/>
    <n v="0.71"/>
    <n v="3942.6828867952299"/>
    <n v="0"/>
    <n v="4903"/>
    <n v="1"/>
    <n v="1"/>
    <n v="0"/>
    <n v="0"/>
    <n v="14.276973281664301"/>
    <d v="1900-01-09T04:44:53"/>
    <n v="43135"/>
    <n v="0"/>
    <n v="0"/>
    <n v="1"/>
    <n v="40206.841594893092"/>
  </r>
  <r>
    <s v="STND-36580"/>
    <s v="Target Corporation"/>
    <s v="Target Corporation T1385 - 1400 Lake Cook Rd - Wheeling"/>
    <x v="1"/>
    <s v="Outdoor &amp; Garage Lighting"/>
    <x v="1"/>
    <n v="0"/>
    <n v="3535.0630000000001"/>
    <n v="0"/>
    <x v="0"/>
    <x v="0"/>
    <n v="10.1978380583316"/>
    <s v="Qty / 1,000"/>
    <m/>
    <s v="Private-Lighting"/>
    <x v="0"/>
    <n v="3"/>
    <n v="721"/>
    <s v="Lighting"/>
    <n v="0.91633259480590001"/>
    <n v="1.30467645558681"/>
    <n v="3239.2934515923298"/>
    <n v="0"/>
    <n v="0.71"/>
    <n v="2299.8983506305499"/>
    <n v="0"/>
    <n v="4903"/>
    <n v="1"/>
    <n v="1"/>
    <n v="0"/>
    <n v="0"/>
    <n v="14.276973281664301"/>
    <d v="1900-01-09T04:44:53"/>
    <n v="43135"/>
    <n v="0"/>
    <n v="0"/>
    <n v="1"/>
    <n v="23453.990930354295"/>
  </r>
  <r>
    <s v="STND-36581"/>
    <s v="Target Corporation"/>
    <s v="Target Corporation T1402 - 3020 Route 34 - Oswego"/>
    <x v="1"/>
    <s v="Outdoor &amp; Garage Lighting"/>
    <x v="1"/>
    <n v="0"/>
    <n v="6060.1080000000002"/>
    <n v="0"/>
    <x v="0"/>
    <x v="0"/>
    <n v="10.1978380583316"/>
    <s v="Qty / 1,000"/>
    <m/>
    <s v="Private-Lighting"/>
    <x v="0"/>
    <n v="3"/>
    <n v="1236"/>
    <s v="Lighting"/>
    <n v="0.91633259480590001"/>
    <n v="1.30467645558681"/>
    <n v="5553.07448844399"/>
    <n v="0"/>
    <n v="0.71"/>
    <n v="3942.6828867952299"/>
    <n v="0"/>
    <n v="4903"/>
    <n v="1"/>
    <n v="1"/>
    <n v="0"/>
    <n v="0"/>
    <n v="14.276973281664301"/>
    <d v="1900-01-09T04:44:53"/>
    <n v="43135"/>
    <n v="0"/>
    <n v="0"/>
    <n v="1"/>
    <n v="40206.841594893092"/>
  </r>
  <r>
    <s v="STND-36582"/>
    <s v="Target Corporation"/>
    <s v="Target Corporation T1403 - 12800 Route 59 - Plainfield"/>
    <x v="1"/>
    <s v="Outdoor &amp; Garage Lighting"/>
    <x v="1"/>
    <n v="0"/>
    <n v="6565.1170000000002"/>
    <n v="0"/>
    <x v="0"/>
    <x v="0"/>
    <n v="10.1978380583316"/>
    <s v="Qty / 1,000"/>
    <m/>
    <s v="Private-Lighting"/>
    <x v="0"/>
    <n v="3"/>
    <n v="1339"/>
    <s v="Lighting"/>
    <n v="0.91633259480590001"/>
    <n v="1.30467645558681"/>
    <n v="6015.8306958143203"/>
    <n v="0"/>
    <n v="0.71"/>
    <n v="4271.2397940281699"/>
    <n v="0"/>
    <n v="4903"/>
    <n v="1"/>
    <n v="1"/>
    <n v="0"/>
    <n v="0"/>
    <n v="14.276973281664301"/>
    <d v="1900-01-09T04:44:53"/>
    <n v="43135"/>
    <n v="0"/>
    <n v="0"/>
    <n v="1"/>
    <n v="43557.411727800893"/>
  </r>
  <r>
    <s v="STND-36584"/>
    <s v="Target Corporation"/>
    <s v="Target Corporation T1799 - 9833 Alpine Rd - Machesney Park"/>
    <x v="1"/>
    <s v="Outdoor &amp; Garage Lighting"/>
    <x v="1"/>
    <n v="0"/>
    <n v="7575.1350000000002"/>
    <n v="0"/>
    <x v="0"/>
    <x v="0"/>
    <n v="10.1978380583316"/>
    <s v="Qty / 1,000"/>
    <m/>
    <s v="Private-Lighting"/>
    <x v="0"/>
    <n v="3"/>
    <n v="1545"/>
    <s v="Lighting"/>
    <n v="0.91633259480590001"/>
    <n v="1.30467645558681"/>
    <n v="6941.3431105549898"/>
    <n v="0"/>
    <n v="0.71"/>
    <n v="4928.3536084940397"/>
    <n v="0"/>
    <n v="4903"/>
    <n v="1"/>
    <n v="1"/>
    <n v="0"/>
    <n v="0"/>
    <n v="14.276973281664301"/>
    <d v="1900-01-09T04:44:53"/>
    <n v="43135"/>
    <n v="0"/>
    <n v="0"/>
    <n v="1"/>
    <n v="50258.551993616391"/>
  </r>
  <r>
    <s v="STND-36585"/>
    <s v="Target Corporation"/>
    <s v="Target Corporation T1801 - 750 Randall Rd - Algonquin"/>
    <x v="1"/>
    <s v="Outdoor &amp; Garage Lighting"/>
    <x v="1"/>
    <n v="0"/>
    <n v="6565.1170000000002"/>
    <n v="0"/>
    <x v="0"/>
    <x v="0"/>
    <n v="10.1978380583316"/>
    <s v="Qty / 1,000"/>
    <m/>
    <s v="Private-Lighting"/>
    <x v="0"/>
    <n v="3"/>
    <n v="1339"/>
    <s v="Lighting"/>
    <n v="0.91633259480590001"/>
    <n v="1.30467645558681"/>
    <n v="6015.8306958143203"/>
    <n v="0"/>
    <n v="0.71"/>
    <n v="4271.2397940281699"/>
    <n v="0"/>
    <n v="4903"/>
    <n v="1"/>
    <n v="1"/>
    <n v="0"/>
    <n v="0"/>
    <n v="14.276973281664301"/>
    <d v="1900-01-09T04:44:53"/>
    <n v="43135"/>
    <n v="0"/>
    <n v="0"/>
    <n v="1"/>
    <n v="43557.411727800893"/>
  </r>
  <r>
    <s v="STND-36586"/>
    <s v="Target Corporation"/>
    <s v="Target Corporation T1879 - 4433 Pulaski Rd - Chicago"/>
    <x v="1"/>
    <s v="Outdoor &amp; Garage Lighting"/>
    <x v="1"/>
    <n v="0"/>
    <n v="7575.1350000000002"/>
    <n v="0"/>
    <x v="0"/>
    <x v="0"/>
    <n v="10.1978380583316"/>
    <s v="Qty / 1,000"/>
    <m/>
    <s v="Private-Lighting"/>
    <x v="0"/>
    <n v="3"/>
    <n v="1545"/>
    <s v="Lighting"/>
    <n v="0.91633259480590001"/>
    <n v="1.30467645558681"/>
    <n v="6941.3431105549898"/>
    <n v="0"/>
    <n v="0.71"/>
    <n v="4928.3536084940397"/>
    <n v="0"/>
    <n v="4903"/>
    <n v="1"/>
    <n v="1"/>
    <n v="0"/>
    <n v="0"/>
    <n v="14.276973281664301"/>
    <d v="1900-01-09T04:44:53"/>
    <n v="43135"/>
    <n v="0"/>
    <n v="0"/>
    <n v="1"/>
    <n v="50258.551993616391"/>
  </r>
  <r>
    <s v="STND-36587"/>
    <s v="Target Corporation"/>
    <s v="Target Corporation T1881 - 1111 Forrest View - Shorewood"/>
    <x v="1"/>
    <s v="Outdoor &amp; Garage Lighting"/>
    <x v="1"/>
    <n v="0"/>
    <n v="4545.0810000000001"/>
    <n v="0"/>
    <x v="0"/>
    <x v="0"/>
    <n v="10.1978380583316"/>
    <s v="Qty / 1,000"/>
    <m/>
    <s v="Private-Lighting"/>
    <x v="0"/>
    <n v="3"/>
    <n v="927"/>
    <s v="Lighting"/>
    <n v="0.91633259480590001"/>
    <n v="1.30467645558681"/>
    <n v="4164.8058663329903"/>
    <n v="0"/>
    <n v="0.71"/>
    <n v="2957.0121650964302"/>
    <n v="0"/>
    <n v="4903"/>
    <n v="1"/>
    <n v="1"/>
    <n v="0"/>
    <n v="0"/>
    <n v="14.276973281664301"/>
    <d v="1900-01-09T04:44:53"/>
    <n v="43135"/>
    <n v="0"/>
    <n v="0"/>
    <n v="1"/>
    <n v="30155.131196169899"/>
  </r>
  <r>
    <s v="STND-36588"/>
    <s v="Target Corporation"/>
    <s v="Target Corporation T1882 - 7601 Kingery Hwy - Willowbrook"/>
    <x v="1"/>
    <s v="Outdoor &amp; Garage Lighting"/>
    <x v="1"/>
    <n v="0"/>
    <n v="6565.1170000000002"/>
    <n v="0"/>
    <x v="0"/>
    <x v="0"/>
    <n v="10.1978380583316"/>
    <s v="Qty / 1,000"/>
    <m/>
    <s v="Private-Lighting"/>
    <x v="0"/>
    <n v="3"/>
    <n v="1339"/>
    <s v="Lighting"/>
    <n v="0.91633259480590001"/>
    <n v="1.30467645558681"/>
    <n v="6015.8306958143203"/>
    <n v="0"/>
    <n v="0.71"/>
    <n v="4271.2397940281699"/>
    <n v="0"/>
    <n v="4903"/>
    <n v="1"/>
    <n v="1"/>
    <n v="0"/>
    <n v="0"/>
    <n v="14.276973281664301"/>
    <d v="1900-01-09T04:44:53"/>
    <n v="43135"/>
    <n v="0"/>
    <n v="0"/>
    <n v="1"/>
    <n v="43557.411727800893"/>
  </r>
  <r>
    <s v="STND-36589"/>
    <s v="Target Corporation"/>
    <s v="Target Corporation T1888 - 4104 Harlem Ave - Norridge"/>
    <x v="1"/>
    <s v="Outdoor &amp; Garage Lighting"/>
    <x v="1"/>
    <n v="0"/>
    <n v="1515.027"/>
    <n v="0"/>
    <x v="0"/>
    <x v="0"/>
    <n v="10.1978380583316"/>
    <s v="Qty / 1,000"/>
    <m/>
    <s v="Private-Lighting"/>
    <x v="0"/>
    <n v="3"/>
    <n v="309"/>
    <s v="Lighting"/>
    <n v="0.91633259480590001"/>
    <n v="1.30467645558681"/>
    <n v="1388.268622111"/>
    <n v="0"/>
    <n v="0.71"/>
    <n v="985.67072169880896"/>
    <n v="0"/>
    <n v="4903"/>
    <n v="1"/>
    <n v="1"/>
    <n v="0"/>
    <n v="0"/>
    <n v="14.276973281664301"/>
    <d v="1900-01-09T04:44:53"/>
    <n v="43135"/>
    <n v="0"/>
    <n v="0"/>
    <n v="1"/>
    <n v="10051.710398723289"/>
  </r>
  <r>
    <s v="STND-36591"/>
    <s v="Target Corporation"/>
    <s v="Target Corporation T1896 - 530 Randall Rd - South Elgin"/>
    <x v="1"/>
    <s v="Outdoor &amp; Garage Lighting"/>
    <x v="1"/>
    <n v="0"/>
    <n v="6565.1170000000002"/>
    <n v="0"/>
    <x v="0"/>
    <x v="0"/>
    <n v="10.1978380583316"/>
    <s v="Qty / 1,000"/>
    <m/>
    <s v="Private-Lighting"/>
    <x v="0"/>
    <n v="3"/>
    <n v="1339"/>
    <s v="Lighting"/>
    <n v="0.91633259480590001"/>
    <n v="1.30467645558681"/>
    <n v="6015.8306958143203"/>
    <n v="0"/>
    <n v="0.71"/>
    <n v="4271.2397940281699"/>
    <n v="0"/>
    <n v="4903"/>
    <n v="1"/>
    <n v="1"/>
    <n v="0"/>
    <n v="0"/>
    <n v="14.276973281664301"/>
    <d v="1900-01-09T04:44:53"/>
    <n v="43135"/>
    <n v="0"/>
    <n v="0"/>
    <n v="1"/>
    <n v="43557.411727800893"/>
  </r>
  <r>
    <s v="STND-36592"/>
    <s v="Target Corporation"/>
    <s v="Target Corporation T1903 - 28201 Diehl Rd - Warrenville"/>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593"/>
    <s v="Target Corporation"/>
    <s v="Target Corporation T1912 - 3100 IL Route 60 - Mundelein"/>
    <x v="1"/>
    <s v="Outdoor &amp; Garage Lighting"/>
    <x v="1"/>
    <n v="0"/>
    <n v="5555.0990000000002"/>
    <n v="0"/>
    <x v="0"/>
    <x v="0"/>
    <n v="10.1978380583316"/>
    <s v="Qty / 1,000"/>
    <m/>
    <s v="Private-Lighting"/>
    <x v="0"/>
    <n v="3"/>
    <n v="1133"/>
    <s v="Lighting"/>
    <n v="0.91633259480590001"/>
    <n v="1.30467645558681"/>
    <n v="5090.3182810736598"/>
    <n v="0"/>
    <n v="0.71"/>
    <n v="3614.1259795623"/>
    <n v="0"/>
    <n v="4903"/>
    <n v="1"/>
    <n v="1"/>
    <n v="0"/>
    <n v="0"/>
    <n v="14.276973281664301"/>
    <d v="1900-01-09T04:44:53"/>
    <n v="43135"/>
    <n v="0"/>
    <n v="0"/>
    <n v="1"/>
    <n v="36856.271461985394"/>
  </r>
  <r>
    <s v="STND-36594"/>
    <s v="Target Corporation"/>
    <s v="Target Corporation T1924 - 6455 Diversey Ave - Chicago"/>
    <x v="1"/>
    <s v="Outdoor &amp; Garage Lighting"/>
    <x v="1"/>
    <n v="0"/>
    <n v="10605.189"/>
    <n v="0"/>
    <x v="0"/>
    <x v="0"/>
    <n v="10.1978380583316"/>
    <s v="Qty / 1,000"/>
    <m/>
    <s v="Private-Lighting"/>
    <x v="0"/>
    <n v="3"/>
    <n v="2163"/>
    <s v="Lighting"/>
    <n v="0.91633259480590001"/>
    <n v="1.30467645558681"/>
    <n v="9717.8803547769894"/>
    <n v="0"/>
    <n v="0.71"/>
    <n v="6899.6950518916601"/>
    <n v="0"/>
    <n v="4903"/>
    <n v="1"/>
    <n v="1"/>
    <n v="0"/>
    <n v="0"/>
    <n v="14.276973281664301"/>
    <d v="1900-01-09T04:44:53"/>
    <n v="43135"/>
    <n v="0"/>
    <n v="0"/>
    <n v="1"/>
    <n v="70361.972791062988"/>
  </r>
  <r>
    <s v="STND-36595"/>
    <s v="Target Corporation"/>
    <s v="Target Corporation T2028 - 2370 Lincoln Hwy - New Lenox"/>
    <x v="1"/>
    <s v="Outdoor &amp; Garage Lighting"/>
    <x v="1"/>
    <n v="0"/>
    <n v="4545.0810000000001"/>
    <n v="0"/>
    <x v="0"/>
    <x v="0"/>
    <n v="10.1978380583316"/>
    <s v="Qty / 1,000"/>
    <m/>
    <s v="Private-Lighting"/>
    <x v="0"/>
    <n v="3"/>
    <n v="927"/>
    <s v="Lighting"/>
    <n v="0.91633259480590001"/>
    <n v="1.30467645558681"/>
    <n v="4164.8058663329903"/>
    <n v="0"/>
    <n v="0.71"/>
    <n v="2957.0121650964302"/>
    <n v="0"/>
    <n v="4903"/>
    <n v="1"/>
    <n v="1"/>
    <n v="0"/>
    <n v="0"/>
    <n v="14.276973281664301"/>
    <d v="1900-01-09T04:44:53"/>
    <n v="43135"/>
    <n v="0"/>
    <n v="0"/>
    <n v="1"/>
    <n v="30155.131196169899"/>
  </r>
  <r>
    <s v="STND-36596"/>
    <s v="Target Corporation"/>
    <s v="Target Corporation T2035 - 7602 191st St - Tinley Park"/>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597"/>
    <s v="Target Corporation"/>
    <s v="Target Corporation T2078 - 1940 33rd St - Chicago"/>
    <x v="1"/>
    <s v="Outdoor &amp; Garage Lighting"/>
    <x v="1"/>
    <n v="0"/>
    <n v="9090.1620000000003"/>
    <n v="0"/>
    <x v="0"/>
    <x v="0"/>
    <n v="10.1978380583316"/>
    <s v="Qty / 1,000"/>
    <m/>
    <s v="Private-Lighting"/>
    <x v="0"/>
    <n v="3"/>
    <n v="1854"/>
    <s v="Lighting"/>
    <n v="0.91633259480590001"/>
    <n v="1.30467645558681"/>
    <n v="8329.6117326659896"/>
    <n v="0"/>
    <n v="0.71"/>
    <n v="5914.0243301928504"/>
    <n v="0"/>
    <n v="4903"/>
    <n v="1"/>
    <n v="1"/>
    <n v="0"/>
    <n v="0"/>
    <n v="14.276973281664301"/>
    <d v="1900-01-09T04:44:53"/>
    <n v="43135"/>
    <n v="0"/>
    <n v="0"/>
    <n v="1"/>
    <n v="60310.262392339697"/>
  </r>
  <r>
    <s v="STND-36598"/>
    <s v="Target Corporation"/>
    <s v="Target Corporation T2079 - 2112 Peterson Ave - Chicago"/>
    <x v="1"/>
    <s v="Outdoor &amp; Garage Lighting"/>
    <x v="1"/>
    <n v="0"/>
    <n v="7070.1260000000002"/>
    <n v="0"/>
    <x v="0"/>
    <x v="0"/>
    <n v="10.1978380583316"/>
    <s v="Qty / 1,000"/>
    <m/>
    <s v="Private-Lighting"/>
    <x v="0"/>
    <n v="3"/>
    <n v="1442"/>
    <s v="Lighting"/>
    <n v="0.91633259480590001"/>
    <n v="1.30467645558681"/>
    <n v="6478.5869031846596"/>
    <n v="0"/>
    <n v="0.71"/>
    <n v="4599.7967012611098"/>
    <n v="0"/>
    <n v="4903"/>
    <n v="1"/>
    <n v="1"/>
    <n v="0"/>
    <n v="0"/>
    <n v="14.276973281664301"/>
    <d v="1900-01-09T04:44:53"/>
    <n v="43135"/>
    <n v="0"/>
    <n v="0"/>
    <n v="1"/>
    <n v="46907.981860708693"/>
  </r>
  <r>
    <s v="STND-36599"/>
    <s v="Target Corporation"/>
    <s v="Target Corporation T2081 - 800 Broadview Village Sq - Broadview"/>
    <x v="1"/>
    <s v="Outdoor &amp; Garage Lighting"/>
    <x v="1"/>
    <n v="0"/>
    <n v="11110.198"/>
    <n v="0"/>
    <x v="0"/>
    <x v="0"/>
    <n v="10.1978380583316"/>
    <s v="Qty / 1,000"/>
    <m/>
    <s v="Private-Lighting"/>
    <x v="0"/>
    <n v="3"/>
    <n v="2266"/>
    <s v="Lighting"/>
    <n v="0.91633259480590001"/>
    <n v="1.30467645558681"/>
    <n v="10180.6365621473"/>
    <n v="0"/>
    <n v="0.71"/>
    <n v="7228.2519591246"/>
    <n v="0"/>
    <n v="4903"/>
    <n v="1"/>
    <n v="1"/>
    <n v="0"/>
    <n v="0"/>
    <n v="14.276973281664301"/>
    <d v="1900-01-09T04:44:53"/>
    <n v="43135"/>
    <n v="0"/>
    <n v="0"/>
    <n v="1"/>
    <n v="73712.542923970788"/>
  </r>
  <r>
    <s v="STND-36600"/>
    <s v="Target Corporation"/>
    <s v="Target Corporation T2087 - 4120 95th St - Oak Lawn"/>
    <x v="1"/>
    <s v="Outdoor &amp; Garage Lighting"/>
    <x v="1"/>
    <n v="0"/>
    <n v="5555.0990000000002"/>
    <n v="0"/>
    <x v="0"/>
    <x v="0"/>
    <n v="10.1978380583316"/>
    <s v="Qty / 1,000"/>
    <m/>
    <s v="Private-Lighting"/>
    <x v="0"/>
    <n v="3"/>
    <n v="1133"/>
    <s v="Lighting"/>
    <n v="0.91633259480590001"/>
    <n v="1.30467645558681"/>
    <n v="5090.3182810736598"/>
    <n v="0"/>
    <n v="0.71"/>
    <n v="3614.1259795623"/>
    <n v="0"/>
    <n v="4903"/>
    <n v="1"/>
    <n v="1"/>
    <n v="0"/>
    <n v="0"/>
    <n v="14.276973281664301"/>
    <d v="1900-01-09T04:44:53"/>
    <n v="43135"/>
    <n v="0"/>
    <n v="0"/>
    <n v="1"/>
    <n v="36856.271461985394"/>
  </r>
  <r>
    <s v="STND-36601"/>
    <s v="Target Corporation"/>
    <s v="Target Corporation T2122 - 2800 Sutton Rd - Hoffman Estates"/>
    <x v="1"/>
    <s v="Outdoor &amp; Garage Lighting"/>
    <x v="1"/>
    <n v="0"/>
    <n v="5050.09"/>
    <n v="0"/>
    <x v="0"/>
    <x v="0"/>
    <n v="10.1978380583316"/>
    <s v="Qty / 1,000"/>
    <m/>
    <s v="Private-Lighting"/>
    <x v="0"/>
    <n v="3"/>
    <n v="1030"/>
    <s v="Lighting"/>
    <n v="0.91633259480590001"/>
    <n v="1.30467645558681"/>
    <n v="4627.5620737033296"/>
    <n v="0"/>
    <n v="0.71"/>
    <n v="3285.5690723293601"/>
    <n v="0"/>
    <n v="4903"/>
    <n v="1"/>
    <n v="1"/>
    <n v="0"/>
    <n v="0"/>
    <n v="14.276973281664301"/>
    <d v="1900-01-09T04:44:53"/>
    <n v="43135"/>
    <n v="0"/>
    <n v="0"/>
    <n v="1"/>
    <n v="33505.701329077601"/>
  </r>
  <r>
    <s v="STND-36602"/>
    <s v="Target Corporation"/>
    <s v="Target Corporation T2177 - 1800 Orchard Gateway Blvd - North Aurora"/>
    <x v="1"/>
    <s v="Outdoor &amp; Garage Lighting"/>
    <x v="1"/>
    <n v="0"/>
    <n v="4040.0720000000001"/>
    <n v="0"/>
    <x v="0"/>
    <x v="0"/>
    <n v="10.1978380583316"/>
    <s v="Qty / 1,000"/>
    <m/>
    <s v="Private-Lighting"/>
    <x v="0"/>
    <n v="3"/>
    <n v="824"/>
    <s v="Lighting"/>
    <n v="0.91633259480590001"/>
    <n v="1.30467645558681"/>
    <n v="3702.04965896266"/>
    <n v="0"/>
    <n v="0.71"/>
    <n v="2628.4552578634898"/>
    <n v="0"/>
    <n v="4903"/>
    <n v="1"/>
    <n v="1"/>
    <n v="0"/>
    <n v="0"/>
    <n v="14.276973281664301"/>
    <d v="1900-01-09T04:44:53"/>
    <n v="43135"/>
    <n v="0"/>
    <n v="0"/>
    <n v="1"/>
    <n v="26804.561063262096"/>
  </r>
  <r>
    <s v="STND-36603"/>
    <s v="Target Corporation"/>
    <s v="Target Corporation T2378 - 1652 Beecher Rd - Yorkville"/>
    <x v="1"/>
    <s v="Outdoor &amp; Garage Lighting"/>
    <x v="1"/>
    <n v="0"/>
    <n v="4040.0720000000001"/>
    <n v="0"/>
    <x v="0"/>
    <x v="0"/>
    <n v="10.1978380583316"/>
    <s v="Qty / 1,000"/>
    <m/>
    <s v="Private-Lighting"/>
    <x v="0"/>
    <n v="3"/>
    <n v="824"/>
    <s v="Lighting"/>
    <n v="0.91633259480590001"/>
    <n v="1.30467645558681"/>
    <n v="3702.04965896266"/>
    <n v="0"/>
    <n v="0.71"/>
    <n v="2628.4552578634898"/>
    <n v="0"/>
    <n v="4903"/>
    <n v="1"/>
    <n v="1"/>
    <n v="0"/>
    <n v="0"/>
    <n v="14.276973281664301"/>
    <d v="1900-01-09T04:44:53"/>
    <n v="43135"/>
    <n v="0"/>
    <n v="0"/>
    <n v="1"/>
    <n v="26804.561063262096"/>
  </r>
  <r>
    <s v="STND-36604"/>
    <s v="Target Corporation"/>
    <s v="Target Corporation T2781 - 1101 Jackson Blvd - Chicago"/>
    <x v="1"/>
    <s v="Outdoor &amp; Garage Lighting"/>
    <x v="1"/>
    <n v="0"/>
    <n v="6060.1080000000002"/>
    <n v="0"/>
    <x v="0"/>
    <x v="0"/>
    <n v="10.1978380583316"/>
    <s v="Qty / 1,000"/>
    <m/>
    <s v="Private-Lighting"/>
    <x v="0"/>
    <n v="3"/>
    <n v="1236"/>
    <s v="Lighting"/>
    <n v="0.91633259480590001"/>
    <n v="1.30467645558681"/>
    <n v="5553.07448844399"/>
    <n v="0"/>
    <n v="0.71"/>
    <n v="3942.6828867952299"/>
    <n v="0"/>
    <n v="4903"/>
    <n v="1"/>
    <n v="1"/>
    <n v="0"/>
    <n v="0"/>
    <n v="14.276973281664301"/>
    <d v="1900-01-09T04:44:53"/>
    <n v="43135"/>
    <n v="0"/>
    <n v="0"/>
    <n v="1"/>
    <n v="40206.841594893092"/>
  </r>
  <r>
    <s v="STND-36605"/>
    <s v="Target Corporation"/>
    <s v="Target Corporation T2860 - 930 Carriage Park Ln - Lake Bluff"/>
    <x v="1"/>
    <s v="Outdoor &amp; Garage Lighting"/>
    <x v="1"/>
    <n v="0"/>
    <n v="4545.0810000000001"/>
    <n v="0"/>
    <x v="0"/>
    <x v="0"/>
    <n v="10.1978380583316"/>
    <s v="Qty / 1,000"/>
    <m/>
    <s v="Private-Lighting"/>
    <x v="0"/>
    <n v="3"/>
    <n v="927"/>
    <s v="Lighting"/>
    <n v="0.91633259480590001"/>
    <n v="1.30467645558681"/>
    <n v="4164.8058663329903"/>
    <n v="0"/>
    <n v="0.71"/>
    <n v="2957.0121650964302"/>
    <n v="0"/>
    <n v="4903"/>
    <n v="1"/>
    <n v="1"/>
    <n v="0"/>
    <n v="0"/>
    <n v="14.276973281664301"/>
    <d v="1900-01-09T04:44:53"/>
    <n v="43135"/>
    <n v="0"/>
    <n v="0"/>
    <n v="1"/>
    <n v="30155.131196169899"/>
  </r>
  <r>
    <s v="STND-36608"/>
    <s v="Courtyard by Marriott"/>
    <s v="Courtyard Management Corp - 2175 Marriott Dr - West Dundee"/>
    <x v="26"/>
    <s v="HVAC"/>
    <x v="11"/>
    <n v="0"/>
    <n v="11170"/>
    <n v="8.4"/>
    <x v="3"/>
    <x v="0"/>
    <n v="15"/>
    <s v="ΔkWpeak"/>
    <m/>
    <s v="Private-Non-Lighting"/>
    <x v="2"/>
    <n v="3"/>
    <n v="10"/>
    <s v="Non-Lighting"/>
    <n v="0.98952339343681495"/>
    <n v="0.43468415683807998"/>
    <n v="11052.9763046892"/>
    <n v="3.6513469174398798"/>
    <n v="0.7"/>
    <n v="7737.0834132824602"/>
    <n v="2.55594284220791"/>
    <n v="6138"/>
    <n v="1.2"/>
    <n v="1.24"/>
    <n v="3.2000000000000001E-2"/>
    <n v="0.73"/>
    <n v="11.4043662430759"/>
    <d v="1900-01-07T03:30:12"/>
    <n v="43152"/>
    <n v="3.6513469174398798"/>
    <n v="0"/>
    <n v="1"/>
    <n v="116056.2511992369"/>
  </r>
  <r>
    <s v="STND-36608"/>
    <s v="Courtyard by Marriott"/>
    <s v="Courtyard Management Corp - 2175 Marriott Dr - West Dundee"/>
    <x v="29"/>
    <s v="HVAC"/>
    <x v="11"/>
    <n v="0"/>
    <n v="2882.5279999999998"/>
    <n v="0.95799999999999996"/>
    <x v="3"/>
    <x v="0"/>
    <n v="15"/>
    <s v="ΔkWpeak / CF"/>
    <n v="0.47799999999999998"/>
    <s v="Private-Non-Lighting"/>
    <x v="2"/>
    <n v="3"/>
    <n v="11"/>
    <s v="Non-Lighting"/>
    <n v="0.98952339343681495"/>
    <n v="0.43468415683807998"/>
    <n v="2852.3288882366401"/>
    <n v="0.41642742225088097"/>
    <n v="0.7"/>
    <n v="1996.63022176564"/>
    <n v="0.29149919557561699"/>
    <n v="6138"/>
    <n v="1.2"/>
    <n v="1.24"/>
    <n v="3.2000000000000001E-2"/>
    <n v="0.73"/>
    <n v="11.4043662430759"/>
    <d v="1900-01-07T03:30:12"/>
    <n v="43152"/>
    <n v="0.87118707583866295"/>
    <n v="0"/>
    <n v="1"/>
    <n v="29949.4533264846"/>
  </r>
  <r>
    <s v="STND-36610"/>
    <s v="TownPlace Suites by Marriott"/>
    <s v="TownePlace Suites by Marriott 2185 Marriott Dr - West Dundee"/>
    <x v="26"/>
    <s v="HVAC"/>
    <x v="11"/>
    <n v="0"/>
    <n v="13404"/>
    <n v="10.08"/>
    <x v="3"/>
    <x v="0"/>
    <n v="15"/>
    <s v="ΔkWpeak"/>
    <m/>
    <s v="Private-Non-Lighting"/>
    <x v="2"/>
    <n v="3"/>
    <n v="12"/>
    <s v="Non-Lighting"/>
    <n v="0.98952339343681495"/>
    <n v="0.43468415683807998"/>
    <n v="13263.5715656271"/>
    <n v="4.3816163009278499"/>
    <n v="0.7"/>
    <n v="9284.5000959389508"/>
    <n v="3.0671314106495"/>
    <n v="6138"/>
    <n v="1.2"/>
    <n v="1.24"/>
    <n v="3.2000000000000001E-2"/>
    <n v="0.73"/>
    <n v="11.4043662430759"/>
    <d v="1900-01-07T03:30:12"/>
    <n v="43152"/>
    <n v="4.3816163009278499"/>
    <n v="0"/>
    <n v="1"/>
    <n v="139267.50143908427"/>
  </r>
  <r>
    <s v="STND-36610"/>
    <s v="TownPlace Suites by Marriott"/>
    <s v="TownePlace Suites by Marriott 2185 Marriott Dr - West Dundee"/>
    <x v="29"/>
    <s v="HVAC"/>
    <x v="11"/>
    <n v="0"/>
    <n v="3144.576"/>
    <n v="1.0449999999999999"/>
    <x v="3"/>
    <x v="0"/>
    <n v="15"/>
    <s v="ΔkWpeak / CF"/>
    <n v="0.47799999999999998"/>
    <s v="Private-Non-Lighting"/>
    <x v="2"/>
    <n v="3"/>
    <n v="12"/>
    <s v="Non-Lighting"/>
    <n v="0.98952339343681495"/>
    <n v="0.43468415683807998"/>
    <n v="3111.63151443997"/>
    <n v="0.45424494389579401"/>
    <n v="0.7"/>
    <n v="2178.1420601079799"/>
    <n v="0.31797146072705601"/>
    <n v="6138"/>
    <n v="1.2"/>
    <n v="1.24"/>
    <n v="3.2000000000000001E-2"/>
    <n v="0.73"/>
    <n v="11.4043662430759"/>
    <d v="1900-01-07T03:30:12"/>
    <n v="43152"/>
    <n v="0.95030322990751903"/>
    <n v="0"/>
    <n v="1"/>
    <n v="32672.130901619697"/>
  </r>
  <r>
    <s v="STND-36615"/>
    <s v="Carl Sandburg Village Condominium Association #1"/>
    <s v="Carl Sandburg Village Condominium Assoc #1 - 1355 N Sandburg Terrace - Chicago"/>
    <x v="12"/>
    <s v="Variable Speed Drives"/>
    <x v="2"/>
    <n v="0"/>
    <n v="110216.292"/>
    <n v="0"/>
    <x v="6"/>
    <x v="0"/>
    <n v="15"/>
    <s v="ΔkWpeak"/>
    <m/>
    <s v="Private-Non-Lighting"/>
    <x v="2"/>
    <n v="2"/>
    <n v="2"/>
    <s v="Non-Lighting"/>
    <n v="0.76002432528749297"/>
    <n v="0.465462131779591"/>
    <n v="83767.062962989396"/>
    <n v="0"/>
    <n v="0.7"/>
    <n v="58636.944074092498"/>
    <n v="0"/>
    <n v="3379"/>
    <n v="1.0900000000000001"/>
    <n v="1.36"/>
    <n v="2.1999999999999999E-2"/>
    <n v="0.57999999999999996"/>
    <n v="20.7161882213673"/>
    <d v="1900-01-13T19:08:05"/>
    <n v="43167"/>
    <n v="0"/>
    <n v="0"/>
    <n v="1"/>
    <n v="879554.16111138742"/>
  </r>
  <r>
    <s v="STND-36615"/>
    <s v="Carl Sandburg Village Condominium Association #1"/>
    <s v="Carl Sandburg Village Condominium Assoc #1 - 1355 N Sandburg Terrace - Chicago"/>
    <x v="12"/>
    <s v="Variable Speed Drives"/>
    <x v="2"/>
    <n v="0"/>
    <n v="6888.518"/>
    <n v="0"/>
    <x v="6"/>
    <x v="0"/>
    <n v="15"/>
    <s v="ΔkWpeak"/>
    <m/>
    <s v="Private-Non-Lighting"/>
    <x v="2"/>
    <n v="2"/>
    <n v="1"/>
    <s v="Non-Lighting"/>
    <n v="0.76002432528749297"/>
    <n v="0.465462131779591"/>
    <n v="5235.4412451807502"/>
    <n v="0"/>
    <n v="0.7"/>
    <n v="3664.8088716265302"/>
    <n v="0"/>
    <n v="3379"/>
    <n v="1.0900000000000001"/>
    <n v="1.36"/>
    <n v="2.1999999999999999E-2"/>
    <n v="0.57999999999999996"/>
    <n v="20.7161882213673"/>
    <d v="1900-01-13T19:08:05"/>
    <n v="43167"/>
    <n v="0"/>
    <n v="0"/>
    <n v="1"/>
    <n v="54972.133074397949"/>
  </r>
  <r>
    <s v="STND-36615"/>
    <s v="Carl Sandburg Village Condominium Association #1"/>
    <s v="Carl Sandburg Village Condominium Assoc #1 - 1355 N Sandburg Terrace - Chicago"/>
    <x v="12"/>
    <s v="Variable Speed Drives"/>
    <x v="2"/>
    <n v="0"/>
    <n v="4133.1109999999999"/>
    <n v="0"/>
    <x v="6"/>
    <x v="0"/>
    <n v="15"/>
    <s v="ΔkWpeak"/>
    <m/>
    <s v="Private-Non-Lighting"/>
    <x v="2"/>
    <n v="2"/>
    <n v="1"/>
    <s v="Non-Lighting"/>
    <n v="0.76002432528749297"/>
    <n v="0.465462131779591"/>
    <n v="3141.2648991133201"/>
    <n v="0"/>
    <n v="0.7"/>
    <n v="2198.8854293793202"/>
    <n v="0"/>
    <n v="3379"/>
    <n v="1.0900000000000001"/>
    <n v="1.36"/>
    <n v="2.1999999999999999E-2"/>
    <n v="0.57999999999999996"/>
    <n v="20.7161882213673"/>
    <d v="1900-01-13T19:08:05"/>
    <n v="43167"/>
    <n v="0"/>
    <n v="0"/>
    <n v="1"/>
    <n v="32983.281440689803"/>
  </r>
  <r>
    <s v="STND-36615"/>
    <s v="Carl Sandburg Village Condominium Association #1"/>
    <s v="Carl Sandburg Village Condominium Assoc #1 - 1355 N Sandburg Terrace - Chicago"/>
    <x v="12"/>
    <s v="Variable Speed Drives"/>
    <x v="2"/>
    <n v="0"/>
    <n v="20665.555"/>
    <n v="0"/>
    <x v="6"/>
    <x v="0"/>
    <n v="15"/>
    <s v="ΔkWpeak"/>
    <m/>
    <s v="Private-Non-Lighting"/>
    <x v="2"/>
    <n v="2"/>
    <n v="1"/>
    <s v="Non-Lighting"/>
    <n v="0.76002432528749297"/>
    <n v="0.465462131779591"/>
    <n v="15706.3244955666"/>
    <n v="0"/>
    <n v="0.7"/>
    <n v="10994.4271468966"/>
    <n v="0"/>
    <n v="3379"/>
    <n v="1.0900000000000001"/>
    <n v="1.36"/>
    <n v="2.1999999999999999E-2"/>
    <n v="0.57999999999999996"/>
    <n v="20.7161882213673"/>
    <d v="1900-01-13T19:08:05"/>
    <n v="43167"/>
    <n v="0"/>
    <n v="0"/>
    <n v="1"/>
    <n v="164916.40720344899"/>
  </r>
  <r>
    <s v="STND-36615"/>
    <s v="Carl Sandburg Village Condominium Association #1"/>
    <s v="Carl Sandburg Village Condominium Assoc #1 - 1355 N Sandburg Terrace - Chicago"/>
    <x v="12"/>
    <s v="Variable Speed Drives"/>
    <x v="2"/>
    <n v="0"/>
    <n v="6888.518"/>
    <n v="0"/>
    <x v="6"/>
    <x v="0"/>
    <n v="15"/>
    <s v="ΔkWpeak"/>
    <m/>
    <s v="Private-Non-Lighting"/>
    <x v="2"/>
    <n v="2"/>
    <n v="1"/>
    <s v="Non-Lighting"/>
    <n v="0.76002432528749297"/>
    <n v="0.465462131779591"/>
    <n v="5235.4412451807502"/>
    <n v="0"/>
    <n v="0.7"/>
    <n v="3664.8088716265302"/>
    <n v="0"/>
    <n v="3379"/>
    <n v="1.0900000000000001"/>
    <n v="1.36"/>
    <n v="2.1999999999999999E-2"/>
    <n v="0.57999999999999996"/>
    <n v="20.7161882213673"/>
    <d v="1900-01-13T19:08:05"/>
    <n v="43167"/>
    <n v="0"/>
    <n v="0"/>
    <n v="1"/>
    <n v="54972.133074397949"/>
  </r>
  <r>
    <s v="STND-36615"/>
    <s v="Carl Sandburg Village Condominium Association #1"/>
    <s v="Carl Sandburg Village Condominium Assoc #1 - 1355 N Sandburg Terrace - Chicago"/>
    <x v="12"/>
    <s v="Variable Speed Drives"/>
    <x v="2"/>
    <n v="0"/>
    <n v="20665.555"/>
    <n v="0"/>
    <x v="6"/>
    <x v="0"/>
    <n v="15"/>
    <s v="ΔkWpeak"/>
    <m/>
    <s v="Private-Non-Lighting"/>
    <x v="2"/>
    <n v="2"/>
    <n v="1"/>
    <s v="Non-Lighting"/>
    <n v="0.76002432528749297"/>
    <n v="0.465462131779591"/>
    <n v="15706.3244955666"/>
    <n v="0"/>
    <n v="0.7"/>
    <n v="10994.4271468966"/>
    <n v="0"/>
    <n v="3379"/>
    <n v="1.0900000000000001"/>
    <n v="1.36"/>
    <n v="2.1999999999999999E-2"/>
    <n v="0.57999999999999996"/>
    <n v="20.7161882213673"/>
    <d v="1900-01-13T19:08:05"/>
    <n v="43167"/>
    <n v="0"/>
    <n v="0"/>
    <n v="1"/>
    <n v="164916.40720344899"/>
  </r>
  <r>
    <s v="STND-36615"/>
    <s v="Carl Sandburg Village Condominium Association #1"/>
    <s v="Carl Sandburg Village Condominium Assoc #1 - 1355 N Sandburg Terrace - Chicago"/>
    <x v="12"/>
    <s v="Variable Speed Drives"/>
    <x v="2"/>
    <n v="0"/>
    <n v="41331.11"/>
    <n v="0"/>
    <x v="6"/>
    <x v="0"/>
    <n v="15"/>
    <s v="ΔkWpeak"/>
    <m/>
    <s v="Private-Non-Lighting"/>
    <x v="2"/>
    <n v="2"/>
    <n v="1"/>
    <s v="Non-Lighting"/>
    <n v="0.76002432528749297"/>
    <n v="0.465462131779591"/>
    <n v="31412.648991133199"/>
    <n v="0"/>
    <n v="0.7"/>
    <n v="21988.8542937932"/>
    <n v="0"/>
    <n v="3379"/>
    <n v="1.0900000000000001"/>
    <n v="1.36"/>
    <n v="2.1999999999999999E-2"/>
    <n v="0.57999999999999996"/>
    <n v="20.7161882213673"/>
    <d v="1900-01-13T19:08:05"/>
    <n v="43167"/>
    <n v="0"/>
    <n v="0"/>
    <n v="1"/>
    <n v="329832.81440689799"/>
  </r>
  <r>
    <s v="STND-36619"/>
    <s v="Berry Plastics Corporation"/>
    <s v="Berry Plastics -1228 E Tower Road - Schaumburg"/>
    <x v="0"/>
    <s v="Indoor Lighting"/>
    <x v="10"/>
    <n v="0"/>
    <n v="75365.759999999995"/>
    <n v="13.478"/>
    <x v="0"/>
    <x v="0"/>
    <n v="10.827197921178"/>
    <s v="Qty / 1,000"/>
    <m/>
    <s v="Private-Lighting"/>
    <x v="0"/>
    <n v="3"/>
    <n v="16000"/>
    <s v="Lighting"/>
    <n v="0.91633259480590001"/>
    <n v="1.30467645558681"/>
    <n v="69060.102420318697"/>
    <n v="17.584429268398999"/>
    <n v="0.71"/>
    <n v="49032.6727184263"/>
    <n v="12.4849447805633"/>
    <n v="4618"/>
    <n v="1.02"/>
    <n v="1.04"/>
    <n v="1.2E-2"/>
    <n v="0.81"/>
    <n v="15.158077089649201"/>
    <d v="1900-01-09T19:51:10"/>
    <n v="43167"/>
    <n v="20.874203784899098"/>
    <n v="812.47179318021995"/>
    <n v="1"/>
    <n v="530886.45212674642"/>
  </r>
  <r>
    <s v="STND-36619"/>
    <s v="Berry Plastics Corporation"/>
    <s v="Berry Plastics -1228 E Tower Road - Schaumburg"/>
    <x v="1"/>
    <s v="Outdoor &amp; Garage Lighting"/>
    <x v="1"/>
    <n v="0"/>
    <n v="7467.2690000000002"/>
    <n v="0"/>
    <x v="0"/>
    <x v="0"/>
    <n v="10.1978380583316"/>
    <s v="Qty / 1,000"/>
    <m/>
    <s v="Private-Lighting"/>
    <x v="0"/>
    <n v="3"/>
    <n v="1523"/>
    <s v="Lighting"/>
    <n v="0.91633259480590001"/>
    <n v="1.30467645558681"/>
    <n v="6842.5019788836598"/>
    <n v="0"/>
    <n v="0.71"/>
    <n v="4858.1764050073998"/>
    <n v="0"/>
    <n v="4903"/>
    <n v="1"/>
    <n v="1"/>
    <n v="0"/>
    <n v="0"/>
    <n v="14.276973281664301"/>
    <d v="1900-01-09T04:44:53"/>
    <n v="43167"/>
    <n v="0"/>
    <n v="0"/>
    <n v="1"/>
    <n v="49542.896237073051"/>
  </r>
  <r>
    <s v="STND-36619"/>
    <s v="Berry Plastics Corporation"/>
    <s v="Berry Plastics -1228 E Tower Road - Schaumburg"/>
    <x v="7"/>
    <s v="Indoor Lighting"/>
    <x v="10"/>
    <n v="0"/>
    <n v="14102.817999999999"/>
    <n v="8.5630000000000006"/>
    <x v="0"/>
    <x v="0"/>
    <n v="8"/>
    <s v="Qty / 1,000"/>
    <m/>
    <s v="Private-Lighting"/>
    <x v="0"/>
    <n v="3"/>
    <n v="12475"/>
    <s v="Lighting"/>
    <n v="0.91633259480590001"/>
    <n v="1.30467645558681"/>
    <n v="12922.871812015301"/>
    <n v="11.1719444891898"/>
    <n v="0.71"/>
    <n v="9175.2389865308996"/>
    <n v="7.9320805873247702"/>
    <n v="4618"/>
    <n v="1.02"/>
    <n v="1.04"/>
    <n v="1.2E-2"/>
    <n v="0.81"/>
    <n v="15.158077089649201"/>
    <d v="1900-01-09T19:51:10"/>
    <n v="43167"/>
    <n v="16.2761429038313"/>
    <n v="152.03378602371001"/>
    <n v="1"/>
    <n v="73401.911892247197"/>
  </r>
  <r>
    <s v="STND-36674"/>
    <s v="Wal-Mart Stores East, LP"/>
    <s v="Walmart #8154 - 21430 S Cicero Ave - Matteson"/>
    <x v="1"/>
    <s v="Outdoor &amp; Garage Lighting"/>
    <x v="1"/>
    <n v="0"/>
    <n v="236765.87"/>
    <n v="0"/>
    <x v="0"/>
    <x v="0"/>
    <n v="10.1978380583316"/>
    <s v="Qty / 1,000"/>
    <m/>
    <s v="Private-Lighting"/>
    <x v="0"/>
    <n v="2"/>
    <n v="48290"/>
    <s v="Lighting"/>
    <n v="0.97902139861649395"/>
    <n v="0.93591656730105399"/>
    <n v="231798.853192051"/>
    <n v="0"/>
    <n v="0.71"/>
    <n v="164577.18576635601"/>
    <n v="0"/>
    <n v="4903"/>
    <n v="1"/>
    <n v="1"/>
    <n v="0"/>
    <n v="0"/>
    <n v="14.276973281664301"/>
    <d v="1900-01-09T04:44:53"/>
    <n v="43167"/>
    <n v="0"/>
    <n v="0"/>
    <n v="1"/>
    <n v="1678331.488541255"/>
  </r>
  <r>
    <s v="STND-37013"/>
    <s v="Asbury Plaza Venture LLLP"/>
    <s v="Asbury Plaza Venture LLLP - 750 N Dearborn - Chicago"/>
    <x v="7"/>
    <s v="Indoor Lighting"/>
    <x v="2"/>
    <n v="0"/>
    <n v="1004.163"/>
    <n v="0.66400000000000003"/>
    <x v="0"/>
    <x v="0"/>
    <n v="8"/>
    <s v="Qty / 1,000"/>
    <m/>
    <s v="Private-Lighting"/>
    <x v="0"/>
    <n v="3"/>
    <n v="1136"/>
    <s v="Lighting"/>
    <n v="0.91633259480590001"/>
    <n v="1.30467645558681"/>
    <n v="920.14728739807697"/>
    <n v="0.86630516650963996"/>
    <n v="0.71"/>
    <n v="653.30457405263496"/>
    <n v="0.61507666822184404"/>
    <n v="3379"/>
    <n v="1.0900000000000001"/>
    <n v="1.36"/>
    <n v="2.1999999999999999E-2"/>
    <n v="0.57999999999999996"/>
    <n v="20.7161882213673"/>
    <d v="1900-01-13T19:08:05"/>
    <n v="43159"/>
    <n v="1.4813699837716101"/>
    <n v="18.571780112621699"/>
    <n v="1"/>
    <n v="5226.4365924210797"/>
  </r>
  <r>
    <s v="STND-37013"/>
    <s v="Asbury Plaza Venture LLLP"/>
    <s v="Asbury Plaza Venture LLLP - 750 N Dearborn - Chicago"/>
    <x v="0"/>
    <s v="Indoor Lighting"/>
    <x v="2"/>
    <n v="0"/>
    <n v="18010.407999999999"/>
    <n v="3.8570000000000002"/>
    <x v="0"/>
    <x v="0"/>
    <n v="14.797277300976599"/>
    <s v="Qty / 1,000"/>
    <m/>
    <s v="Private-Lighting"/>
    <x v="0"/>
    <n v="3"/>
    <n v="4890"/>
    <s v="Lighting"/>
    <n v="0.91633259480590001"/>
    <n v="1.30467645558681"/>
    <n v="16503.523896152899"/>
    <n v="5.0321370891983097"/>
    <n v="0.71"/>
    <n v="11717.501966268601"/>
    <n v="3.5728173333308"/>
    <n v="3379"/>
    <n v="1.0900000000000001"/>
    <n v="1.36"/>
    <n v="2.1999999999999999E-2"/>
    <n v="0.57999999999999996"/>
    <n v="20.7161882213673"/>
    <d v="1900-01-13T19:08:05"/>
    <n v="43159"/>
    <n v="6.3794841394501898"/>
    <n v="333.09864744528898"/>
    <n v="1"/>
    <n v="173387.12586961503"/>
  </r>
  <r>
    <s v="STND-37015"/>
    <s v="Club Foods LLC"/>
    <s v="Club Foods LLC dba Super Fresh Market (Comprehensive Energy Savings) - 1700 N Lewis Ave - Waukegan"/>
    <x v="24"/>
    <s v="Refrigeration"/>
    <x v="5"/>
    <n v="0"/>
    <n v="21138.080000000002"/>
    <n v="2.4159999999999999"/>
    <x v="2"/>
    <x v="0"/>
    <n v="12"/>
    <s v="ΔkWpeak"/>
    <m/>
    <s v="Private-Non-Lighting"/>
    <x v="2"/>
    <n v="2"/>
    <n v="16"/>
    <s v="Non-Lighting"/>
    <n v="0.76002432528749297"/>
    <n v="0.465462131779591"/>
    <n v="16065.4549898731"/>
    <n v="1.1245565103794899"/>
    <n v="0.7"/>
    <n v="11245.818492911099"/>
    <n v="0.78718955726564399"/>
    <n v="4661"/>
    <n v="1.07"/>
    <n v="1.24"/>
    <n v="2.9000000000000001E-2"/>
    <n v="0.745"/>
    <n v="15.018236429950701"/>
    <d v="1900-01-09T17:27:20"/>
    <n v="43184"/>
    <n v="1.1245565103794899"/>
    <n v="0"/>
    <n v="1"/>
    <n v="134949.82191493319"/>
  </r>
  <r>
    <s v="STND-37015"/>
    <s v="Club Foods LLC"/>
    <s v="Club Foods LLC dba Super Fresh Market (Comprehensive Energy Savings) - 1700 N Lewis Ave - Waukegan"/>
    <x v="15"/>
    <s v="Refrigeration"/>
    <x v="5"/>
    <n v="0"/>
    <n v="171813.6"/>
    <n v="19.600000000000001"/>
    <x v="2"/>
    <x v="0"/>
    <n v="15"/>
    <s v="ΔkWpeak"/>
    <m/>
    <s v="Private-Non-Lighting"/>
    <x v="2"/>
    <n v="2"/>
    <n v="112"/>
    <s v="Non-Lighting"/>
    <n v="0.76002432528749297"/>
    <n v="0.465462131779591"/>
    <n v="130582.51541521501"/>
    <n v="9.1230577828799806"/>
    <n v="0.7"/>
    <n v="91407.760790650704"/>
    <n v="6.3861404480159898"/>
    <n v="4661"/>
    <n v="1.07"/>
    <n v="1.24"/>
    <n v="2.9000000000000001E-2"/>
    <n v="0.745"/>
    <n v="15.018236429950701"/>
    <d v="1900-01-09T17:27:20"/>
    <n v="43184"/>
    <n v="9.1230577828799806"/>
    <n v="0"/>
    <n v="1"/>
    <n v="1371116.4118597605"/>
  </r>
  <r>
    <s v="STND-37043"/>
    <s v="Kuriyama of America, Inc."/>
    <s v="Kuriyama of America Inc - 360 E State Pkwy - Schaumburg"/>
    <x v="0"/>
    <s v="Indoor Lighting"/>
    <x v="10"/>
    <n v="0"/>
    <n v="25718.565999999999"/>
    <n v="4.5999999999999996"/>
    <x v="0"/>
    <x v="0"/>
    <n v="10.827197921178"/>
    <s v="Qty / 1,000"/>
    <m/>
    <s v="Private-Lighting"/>
    <x v="0"/>
    <n v="3"/>
    <n v="5460"/>
    <s v="Lighting"/>
    <n v="0.91633259480590001"/>
    <n v="1.30467645558681"/>
    <n v="23566.7603174668"/>
    <n v="6.0015116956993104"/>
    <n v="0.71"/>
    <n v="16732.3998254014"/>
    <n v="4.2610733039465103"/>
    <n v="4618"/>
    <n v="1.02"/>
    <n v="1.04"/>
    <n v="1.2E-2"/>
    <n v="0.81"/>
    <n v="15.158077089649201"/>
    <d v="1900-01-09T19:51:10"/>
    <n v="43132"/>
    <n v="7.12430163307135"/>
    <n v="277.256003734903"/>
    <n v="1"/>
    <n v="181165.00460590515"/>
  </r>
  <r>
    <s v="STND-37043"/>
    <s v="Kuriyama of America, Inc."/>
    <s v="Kuriyama of America Inc - 360 E State Pkwy - Schaumburg"/>
    <x v="7"/>
    <s v="Indoor Lighting"/>
    <x v="10"/>
    <n v="0"/>
    <n v="3956.7020000000002"/>
    <n v="2.4020000000000001"/>
    <x v="0"/>
    <x v="0"/>
    <n v="8"/>
    <s v="Qty / 1,000"/>
    <m/>
    <s v="Private-Lighting"/>
    <x v="0"/>
    <n v="3"/>
    <n v="3500"/>
    <s v="Lighting"/>
    <n v="0.91633259480590001"/>
    <n v="1.30467645558681"/>
    <n v="3625.6550105336901"/>
    <n v="3.13383284631951"/>
    <n v="0.71"/>
    <n v="2574.2150574789198"/>
    <n v="2.2250213208868499"/>
    <n v="4618"/>
    <n v="1.02"/>
    <n v="1.04"/>
    <n v="1.2E-2"/>
    <n v="0.81"/>
    <n v="15.158077089649201"/>
    <d v="1900-01-09T19:51:10"/>
    <n v="43132"/>
    <n v="4.5656072935890304"/>
    <n v="42.654764829808201"/>
    <n v="1"/>
    <n v="20593.720459831358"/>
  </r>
  <r>
    <s v="STND-37065"/>
    <s v="Maine Township HSD 207"/>
    <s v="Maine Township High School District 207 (West) - 1755 S Wolf Rd - Des Plaines"/>
    <x v="28"/>
    <s v="HVAC"/>
    <x v="12"/>
    <n v="0"/>
    <n v="125504"/>
    <n v="81.069000000000003"/>
    <x v="3"/>
    <x v="1"/>
    <n v="20"/>
    <s v="ΔkWpeak / CF"/>
    <n v="1"/>
    <s v="Public-Non-Lighting"/>
    <x v="2"/>
    <n v="1"/>
    <n v="2"/>
    <s v="Non-Lighting"/>
    <n v="0.46348031721691302"/>
    <n v="0.21642929544533601"/>
    <n v="58168.633731991496"/>
    <n v="17.545706552458"/>
    <n v="0.7"/>
    <n v="40718.043612394002"/>
    <n v="12.2819945867206"/>
    <n v="2979"/>
    <n v="1.17333333333333"/>
    <n v="1.323"/>
    <n v="2.1333333333333301E-2"/>
    <n v="0.72"/>
    <n v="23.497818059751602"/>
    <d v="1900-01-15T18:49:11"/>
    <n v="43181"/>
    <n v="17.545706552458"/>
    <n v="0"/>
    <n v="1"/>
    <n v="814360.87224788009"/>
  </r>
  <r>
    <s v="STND-37065"/>
    <s v="Maine Township HSD 207"/>
    <s v="Maine Township High School District 207 (West) - 1755 S Wolf Rd - Des Plaines"/>
    <x v="12"/>
    <s v="Variable Speed Drives"/>
    <x v="12"/>
    <n v="0"/>
    <n v="29895"/>
    <n v="1"/>
    <x v="6"/>
    <x v="1"/>
    <n v="15"/>
    <s v="ΔkWpeak"/>
    <m/>
    <s v="Public-Non-Lighting"/>
    <x v="2"/>
    <n v="1"/>
    <n v="3"/>
    <s v="Non-Lighting"/>
    <n v="0.46348031721691302"/>
    <n v="0.21642929544533601"/>
    <n v="13855.744083199599"/>
    <n v="0.21642929544533601"/>
    <n v="0.7"/>
    <n v="9699.0208582397299"/>
    <n v="0.15150050681173499"/>
    <n v="2979"/>
    <n v="1.17333333333333"/>
    <n v="1.323"/>
    <n v="2.1333333333333301E-2"/>
    <n v="0.72"/>
    <n v="23.497818059751602"/>
    <d v="1900-01-15T18:49:11"/>
    <n v="43181"/>
    <n v="0.21642929544533601"/>
    <n v="0"/>
    <n v="1"/>
    <n v="145485.31287359595"/>
  </r>
  <r>
    <s v="STND-37065"/>
    <s v="Maine Township HSD 207"/>
    <s v="Maine Township High School District 207 (West) - 1755 S Wolf Rd - Des Plaines"/>
    <x v="12"/>
    <s v="Variable Speed Drives"/>
    <x v="12"/>
    <n v="0"/>
    <n v="1569"/>
    <n v="0"/>
    <x v="6"/>
    <x v="1"/>
    <n v="15"/>
    <s v="ΔkWpeak"/>
    <m/>
    <s v="Public-Non-Lighting"/>
    <x v="2"/>
    <n v="1"/>
    <n v="1"/>
    <s v="Non-Lighting"/>
    <n v="0.46348031721691302"/>
    <n v="0.21642929544533601"/>
    <n v="727.20061771333701"/>
    <n v="0"/>
    <n v="0.7"/>
    <n v="509.040432399336"/>
    <n v="0"/>
    <n v="2979"/>
    <n v="1.17333333333333"/>
    <n v="1.323"/>
    <n v="2.1333333333333301E-2"/>
    <n v="0.72"/>
    <n v="23.497818059751602"/>
    <d v="1900-01-15T18:49:11"/>
    <n v="43181"/>
    <n v="0"/>
    <n v="0"/>
    <n v="1"/>
    <n v="7635.6064859900398"/>
  </r>
  <r>
    <s v="STND-37065"/>
    <s v="Maine Township HSD 207"/>
    <s v="Maine Township High School District 207 (West) - 1755 S Wolf Rd - Des Plaines"/>
    <x v="12"/>
    <s v="Variable Speed Drives"/>
    <x v="12"/>
    <n v="0"/>
    <n v="117641"/>
    <n v="0"/>
    <x v="6"/>
    <x v="1"/>
    <n v="15"/>
    <s v="ΔkWpeak"/>
    <m/>
    <s v="Public-Non-Lighting"/>
    <x v="2"/>
    <n v="1"/>
    <n v="3"/>
    <s v="Non-Lighting"/>
    <n v="0.46348031721691302"/>
    <n v="0.21642929544533601"/>
    <n v="54524.287997714899"/>
    <n v="0"/>
    <n v="0.7"/>
    <n v="38167.001598400399"/>
    <n v="0"/>
    <n v="2979"/>
    <n v="1.17333333333333"/>
    <n v="1.323"/>
    <n v="2.1333333333333301E-2"/>
    <n v="0.72"/>
    <n v="23.497818059751602"/>
    <d v="1900-01-15T18:49:11"/>
    <n v="43181"/>
    <n v="0"/>
    <n v="0"/>
    <n v="1"/>
    <n v="572505.02397600596"/>
  </r>
  <r>
    <s v="STND-37065"/>
    <s v="Maine Township HSD 207"/>
    <s v="Maine Township High School District 207 (West) - 1755 S Wolf Rd - Des Plaines"/>
    <x v="12"/>
    <s v="Variable Speed Drives"/>
    <x v="12"/>
    <n v="0"/>
    <n v="24912"/>
    <n v="1.1000000000000001"/>
    <x v="6"/>
    <x v="1"/>
    <n v="15"/>
    <s v="ΔkWpeak"/>
    <m/>
    <s v="Public-Non-Lighting"/>
    <x v="2"/>
    <n v="1"/>
    <n v="1"/>
    <s v="Non-Lighting"/>
    <n v="0.46348031721691302"/>
    <n v="0.21642929544533601"/>
    <n v="11546.2216625077"/>
    <n v="0.23807222498986999"/>
    <n v="0.7"/>
    <n v="8082.3551637554201"/>
    <n v="0.166650557492909"/>
    <n v="2979"/>
    <n v="1.17333333333333"/>
    <n v="1.323"/>
    <n v="2.1333333333333301E-2"/>
    <n v="0.72"/>
    <n v="23.497818059751602"/>
    <d v="1900-01-15T18:49:11"/>
    <n v="43181"/>
    <n v="0.23807222498986999"/>
    <n v="0"/>
    <n v="1"/>
    <n v="121235.3274563313"/>
  </r>
  <r>
    <s v="STND-37065"/>
    <s v="Maine Township HSD 207"/>
    <s v="Maine Township High School District 207 (West) - 1755 S Wolf Rd - Des Plaines"/>
    <x v="12"/>
    <s v="Variable Speed Drives"/>
    <x v="12"/>
    <n v="0"/>
    <n v="99650"/>
    <n v="4"/>
    <x v="6"/>
    <x v="1"/>
    <n v="15"/>
    <s v="ΔkWpeak"/>
    <m/>
    <s v="Public-Non-Lighting"/>
    <x v="2"/>
    <n v="1"/>
    <n v="2"/>
    <s v="Non-Lighting"/>
    <n v="0.46348031721691302"/>
    <n v="0.21642929544533601"/>
    <n v="46185.813610665398"/>
    <n v="0.86571718178134405"/>
    <n v="0.7"/>
    <n v="32330.069527465799"/>
    <n v="0.60600202724694097"/>
    <n v="2979"/>
    <n v="1.17333333333333"/>
    <n v="1.323"/>
    <n v="2.1333333333333301E-2"/>
    <n v="0.72"/>
    <n v="23.497818059751602"/>
    <d v="1900-01-15T18:49:11"/>
    <n v="43181"/>
    <n v="0.86571718178134405"/>
    <n v="0"/>
    <n v="1"/>
    <n v="484951.042911987"/>
  </r>
  <r>
    <s v="STND-37086"/>
    <s v="Chicago Family Health Center Inc"/>
    <s v="Chicago Family Health Center - 9119 S Exchange Ave - Chicago"/>
    <x v="0"/>
    <s v="Indoor Lighting"/>
    <x v="9"/>
    <n v="0"/>
    <n v="72126.823999999993"/>
    <n v="15.926"/>
    <x v="0"/>
    <x v="0"/>
    <n v="12.853470437018"/>
    <s v="Qty / 1,000"/>
    <m/>
    <s v="Private-Lighting"/>
    <x v="0"/>
    <n v="3"/>
    <n v="13244"/>
    <s v="Lighting"/>
    <n v="0.91633259480590001"/>
    <n v="1.30467645558681"/>
    <n v="66092.159791028404"/>
    <n v="20.778277231675499"/>
    <n v="0.71"/>
    <n v="46925.433451630197"/>
    <n v="14.7525768344896"/>
    <n v="3890"/>
    <n v="1.4"/>
    <n v="1.85"/>
    <n v="6.0000000000000001E-3"/>
    <n v="0.65"/>
    <n v="17.994858611825201"/>
    <d v="1900-01-11T20:29:00"/>
    <n v="43152"/>
    <n v="17.279232625094"/>
    <n v="283.25211339012202"/>
    <n v="1"/>
    <n v="603154.67161478428"/>
  </r>
  <r>
    <s v="STND-37088"/>
    <s v="Lincoln Property Company Commercial, Inc."/>
    <s v="Lincoln Property Company - 120 N LaSalle Ste 1330 - Chicago"/>
    <x v="2"/>
    <s v="Energy Management System"/>
    <x v="6"/>
    <n v="27887.759999999998"/>
    <n v="252151.83"/>
    <n v="0"/>
    <x v="1"/>
    <x v="0"/>
    <n v="15"/>
    <s v="NA"/>
    <m/>
    <s v="EMS"/>
    <x v="1"/>
    <n v="3"/>
    <n v="1"/>
    <s v="EMS"/>
    <n v="0.91036333343406195"/>
    <n v="0"/>
    <n v="229549.78049029899"/>
    <n v="0"/>
    <n v="0.7"/>
    <n v="160684.84634320901"/>
    <n v="0"/>
    <n v="2885"/>
    <n v="1.165"/>
    <n v="1.3779999999999999"/>
    <n v="2.5499999999999998E-2"/>
    <n v="0.55000000000000004"/>
    <n v="24.263431542460999"/>
    <d v="1900-01-16T07:56:40"/>
    <n v="43167"/>
    <n v="0"/>
    <n v="0"/>
    <n v="1"/>
    <n v="2410272.6951481351"/>
  </r>
  <r>
    <s v="STND-37153"/>
    <s v="Devanco Foods"/>
    <s v="BKBG Enterprises Inc dba Devanco Foods - 440 Mission St - Carol Stream"/>
    <x v="30"/>
    <s v="Refrigeration"/>
    <x v="2"/>
    <n v="0"/>
    <n v="521134.44"/>
    <n v="59.363999999999997"/>
    <x v="2"/>
    <x v="0"/>
    <n v="12"/>
    <s v="ΔkWpeak / CF"/>
    <n v="1"/>
    <s v="Private-Non-Lighting"/>
    <x v="2"/>
    <n v="1"/>
    <n v="582"/>
    <s v="Non-Lighting"/>
    <n v="0.63719436902659499"/>
    <n v="0.48692010922420598"/>
    <n v="332063.930673828"/>
    <n v="28.905525363985799"/>
    <n v="0.7"/>
    <n v="232444.75147167899"/>
    <n v="20.233867754790001"/>
    <n v="3379"/>
    <n v="1.0900000000000001"/>
    <n v="1.36"/>
    <n v="2.1999999999999999E-2"/>
    <n v="0.57999999999999996"/>
    <n v="20.7161882213673"/>
    <d v="1900-01-13T19:08:05"/>
    <n v="43229"/>
    <n v="28.905525363985799"/>
    <n v="0"/>
    <n v="1"/>
    <n v="2789337.017660148"/>
  </r>
  <r>
    <s v="STND-37153"/>
    <s v="Devanco Foods"/>
    <s v="BKBG Enterprises Inc dba Devanco Foods - 440 Mission St - Carol Stream"/>
    <x v="31"/>
    <s v="Refrigeration"/>
    <x v="2"/>
    <n v="0"/>
    <n v="213679.2"/>
    <n v="37.536000000000001"/>
    <x v="2"/>
    <x v="0"/>
    <n v="15"/>
    <s v="ΔkWpeak"/>
    <m/>
    <s v="Private-Non-Lighting"/>
    <x v="2"/>
    <n v="1"/>
    <n v="276"/>
    <s v="Non-Lighting"/>
    <n v="0.63719436902659499"/>
    <n v="0.48692010922420598"/>
    <n v="136155.18301810799"/>
    <n v="18.277033219839801"/>
    <n v="0.7"/>
    <n v="95308.628112675302"/>
    <n v="12.7939232538879"/>
    <n v="3379"/>
    <n v="1.0900000000000001"/>
    <n v="1.36"/>
    <n v="2.1999999999999999E-2"/>
    <n v="0.57999999999999996"/>
    <n v="20.7161882213673"/>
    <d v="1900-01-13T19:08:05"/>
    <n v="43229"/>
    <n v="18.277033219839801"/>
    <n v="0"/>
    <n v="1"/>
    <n v="1429629.4216901294"/>
  </r>
  <r>
    <s v="STND-37153"/>
    <s v="Devanco Foods"/>
    <s v="BKBG Enterprises Inc dba Devanco Foods - 440 Mission St - Carol Stream"/>
    <x v="31"/>
    <s v="Refrigeration"/>
    <x v="2"/>
    <n v="0"/>
    <n v="178811.1"/>
    <n v="31.581"/>
    <x v="2"/>
    <x v="0"/>
    <n v="15"/>
    <s v="ΔkWpeak"/>
    <m/>
    <s v="Private-Non-Lighting"/>
    <x v="2"/>
    <n v="1"/>
    <n v="261"/>
    <s v="Non-Lighting"/>
    <n v="0.63719436902659499"/>
    <n v="0.48692010922420598"/>
    <n v="113937.42603945101"/>
    <n v="15.3774239694096"/>
    <n v="0.7"/>
    <n v="79756.198227615896"/>
    <n v="10.7641967785868"/>
    <n v="3379"/>
    <n v="1.0900000000000001"/>
    <n v="1.36"/>
    <n v="2.1999999999999999E-2"/>
    <n v="0.57999999999999996"/>
    <n v="20.7161882213673"/>
    <d v="1900-01-13T19:08:05"/>
    <n v="43229"/>
    <n v="15.3774239694096"/>
    <n v="0"/>
    <n v="1"/>
    <n v="1196342.9734142385"/>
  </r>
  <r>
    <s v="STND-37153"/>
    <s v="Devanco Foods"/>
    <s v="BKBG Enterprises Inc dba Devanco Foods - 440 Mission St - Carol Stream"/>
    <x v="32"/>
    <s v="Refrigeration"/>
    <x v="2"/>
    <n v="0"/>
    <n v="62905.919999999998"/>
    <n v="129.16800000000001"/>
    <x v="2"/>
    <x v="0"/>
    <n v="10"/>
    <s v="ΔkWpeak"/>
    <m/>
    <s v="Private-Non-Lighting"/>
    <x v="2"/>
    <n v="1"/>
    <n v="368"/>
    <s v="Non-Lighting"/>
    <n v="0.63719436902659499"/>
    <n v="0.48692010922420598"/>
    <n v="40083.298002437397"/>
    <n v="62.894496668272197"/>
    <n v="0.7"/>
    <n v="28058.308601706201"/>
    <n v="44.026147667790603"/>
    <n v="3379"/>
    <n v="1.0900000000000001"/>
    <n v="1.36"/>
    <n v="2.1999999999999999E-2"/>
    <n v="0.57999999999999996"/>
    <n v="20.7161882213673"/>
    <d v="1900-01-13T19:08:05"/>
    <n v="43229"/>
    <n v="62.894496668272197"/>
    <n v="0"/>
    <n v="1"/>
    <n v="280583.08601706201"/>
  </r>
  <r>
    <s v="STND-37153"/>
    <s v="Devanco Foods"/>
    <s v="BKBG Enterprises Inc dba Devanco Foods - 440 Mission St - Carol Stream"/>
    <x v="32"/>
    <s v="Refrigeration"/>
    <x v="2"/>
    <n v="0"/>
    <n v="5270.16"/>
    <n v="10.824"/>
    <x v="2"/>
    <x v="0"/>
    <n v="10"/>
    <s v="ΔkWpeak"/>
    <m/>
    <s v="Private-Non-Lighting"/>
    <x v="2"/>
    <n v="1"/>
    <n v="24"/>
    <s v="Non-Lighting"/>
    <n v="0.63719436902659499"/>
    <n v="0.48692010922420598"/>
    <n v="3358.1162758691999"/>
    <n v="5.2704232622428098"/>
    <n v="0.7"/>
    <n v="2350.6813931084398"/>
    <n v="3.6892962835699601"/>
    <n v="3379"/>
    <n v="1.0900000000000001"/>
    <n v="1.36"/>
    <n v="2.1999999999999999E-2"/>
    <n v="0.57999999999999996"/>
    <n v="20.7161882213673"/>
    <d v="1900-01-13T19:08:05"/>
    <n v="43229"/>
    <n v="5.2704232622428098"/>
    <n v="0"/>
    <n v="1"/>
    <n v="23506.813931084398"/>
  </r>
  <r>
    <s v="STND-37153"/>
    <s v="Devanco Foods"/>
    <s v="BKBG Enterprises Inc dba Devanco Foods - 440 Mission St - Carol Stream"/>
    <x v="33"/>
    <s v="Refrigeration"/>
    <x v="2"/>
    <n v="0"/>
    <n v="151200"/>
    <n v="17.28"/>
    <x v="2"/>
    <x v="0"/>
    <n v="11"/>
    <s v="ΔkWpeak"/>
    <m/>
    <s v="Private-Non-Lighting"/>
    <x v="2"/>
    <n v="1"/>
    <n v="4800"/>
    <s v="Non-Lighting"/>
    <n v="0.63719436902659499"/>
    <n v="0.48692010922420598"/>
    <n v="96343.788596821105"/>
    <n v="8.4139794873942808"/>
    <n v="0.7"/>
    <n v="67440.652017774803"/>
    <n v="5.8897856411760001"/>
    <n v="3379"/>
    <n v="1.0900000000000001"/>
    <n v="1.36"/>
    <n v="2.1999999999999999E-2"/>
    <n v="0.57999999999999996"/>
    <n v="20.7161882213673"/>
    <d v="1900-01-13T19:08:05"/>
    <n v="43229"/>
    <n v="8.4139794873942808"/>
    <n v="0"/>
    <n v="1"/>
    <n v="741847.17219552281"/>
  </r>
  <r>
    <s v="STND-37188"/>
    <s v="Fuller UltraViolet Corporation"/>
    <s v="Fuller UltraViolet Corporation -  9416 Gulfstream Rd - Frankfort"/>
    <x v="0"/>
    <s v="Indoor Lighting"/>
    <x v="6"/>
    <n v="0"/>
    <n v="4718.8789999999999"/>
    <n v="1.0609999999999999"/>
    <x v="0"/>
    <x v="0"/>
    <n v="15"/>
    <s v="Qty / 1,000"/>
    <m/>
    <s v="Private-Lighting"/>
    <x v="0"/>
    <n v="3"/>
    <n v="1398"/>
    <s v="Lighting"/>
    <n v="0.91633259480590001"/>
    <n v="1.30467645558681"/>
    <n v="4324.0626386450704"/>
    <n v="1.3842617193775999"/>
    <n v="0.71"/>
    <n v="3070.0844734379998"/>
    <n v="0.98282582075809699"/>
    <n v="2885"/>
    <n v="1.165"/>
    <n v="1.3779999999999999"/>
    <n v="2.5499999999999998E-2"/>
    <n v="0.55000000000000004"/>
    <n v="24.263431542460999"/>
    <d v="1900-01-16T07:56:40"/>
    <n v="43200"/>
    <n v="1.8264437516527301"/>
    <n v="94.646864622703205"/>
    <n v="1"/>
    <n v="46051.267101569996"/>
  </r>
  <r>
    <s v="STND-37188"/>
    <s v="Fuller UltraViolet Corporation"/>
    <s v="Fuller UltraViolet Corporation -  9416 Gulfstream Rd - Frankfort"/>
    <x v="7"/>
    <s v="Indoor Lighting"/>
    <x v="6"/>
    <n v="0"/>
    <n v="699.93299999999999"/>
    <n v="0.47699999999999998"/>
    <x v="0"/>
    <x v="0"/>
    <n v="8"/>
    <s v="Qty / 1,000"/>
    <m/>
    <s v="Private-Lighting"/>
    <x v="0"/>
    <n v="3"/>
    <n v="864"/>
    <s v="Lighting"/>
    <n v="0.91633259480590001"/>
    <n v="1.30467645558681"/>
    <n v="641.37142208027797"/>
    <n v="0.62233066931490699"/>
    <n v="0.71"/>
    <n v="455.37370967699701"/>
    <n v="0.44185477521358402"/>
    <n v="2885"/>
    <n v="1.165"/>
    <n v="1.3779999999999999"/>
    <n v="2.5499999999999998E-2"/>
    <n v="0.55000000000000004"/>
    <n v="24.263431542460999"/>
    <d v="1900-01-16T07:56:40"/>
    <n v="43200"/>
    <n v="1.12904693271935"/>
    <n v="14.0386019425297"/>
    <n v="1"/>
    <n v="3642.9896774159761"/>
  </r>
  <r>
    <s v="STND-37198"/>
    <s v="Life Time Fitness, Inc."/>
    <s v="Lifetime Fitness #183 - 680 Woodlands Pkwy - Vernon Hills"/>
    <x v="8"/>
    <s v="Indoor Advanced Lighting"/>
    <x v="2"/>
    <n v="0"/>
    <n v="137030.10800000001"/>
    <n v="29.347000000000001"/>
    <x v="0"/>
    <x v="0"/>
    <n v="14.797277300976599"/>
    <s v="Qty / 1,000"/>
    <m/>
    <s v="Private-Lighting"/>
    <x v="0"/>
    <n v="2"/>
    <n v="37205"/>
    <s v="Lighting"/>
    <n v="0.97902139861649395"/>
    <n v="0.93591656730105399"/>
    <n v="134155.407986729"/>
    <n v="27.466343500583999"/>
    <n v="0.71"/>
    <n v="95250.339670577698"/>
    <n v="19.5011038854147"/>
    <n v="3379"/>
    <n v="1.0900000000000001"/>
    <n v="1.36"/>
    <n v="2.1999999999999999E-2"/>
    <n v="0.57999999999999996"/>
    <n v="20.7161882213673"/>
    <d v="1900-01-13T19:08:05"/>
    <n v="43133"/>
    <n v="34.8204151883672"/>
    <n v="2707.72383092481"/>
    <n v="1"/>
    <n v="1409445.6891177504"/>
  </r>
  <r>
    <s v="STND-37200"/>
    <s v="LSREF3 Navy REO, LLC"/>
    <s v="LSREF3 Supersub Holdings, LLC - 12751 S Homan Ave - Blue Island"/>
    <x v="1"/>
    <s v="Outdoor &amp; Garage Lighting"/>
    <x v="1"/>
    <n v="0"/>
    <n v="116397.22"/>
    <n v="0"/>
    <x v="0"/>
    <x v="0"/>
    <n v="10.1978380583316"/>
    <s v="Qty / 1,000"/>
    <m/>
    <s v="Private-Lighting"/>
    <x v="0"/>
    <n v="3"/>
    <n v="23740"/>
    <s v="Lighting"/>
    <n v="0.91633259480590001"/>
    <n v="1.30467645558681"/>
    <n v="106658.56663079299"/>
    <n v="0"/>
    <n v="0.71"/>
    <n v="75727.582307863195"/>
    <n v="0"/>
    <n v="4903"/>
    <n v="1"/>
    <n v="1"/>
    <n v="0"/>
    <n v="0"/>
    <n v="14.276973281664301"/>
    <d v="1900-01-09T04:44:53"/>
    <n v="43132"/>
    <n v="0"/>
    <n v="0"/>
    <n v="1"/>
    <n v="772257.62092456606"/>
  </r>
  <r>
    <s v="STND-37203"/>
    <s v="Aurora East School District 131"/>
    <s v="Dieterich Elementary School - 1141 Jackson St - Aurora"/>
    <x v="0"/>
    <s v="Indoor Lighting"/>
    <x v="12"/>
    <n v="0"/>
    <n v="2902.6"/>
    <n v="0"/>
    <x v="0"/>
    <x v="1"/>
    <n v="15"/>
    <s v="Qty / 1,000"/>
    <m/>
    <s v="Public-Lighting"/>
    <x v="0"/>
    <n v="3"/>
    <n v="592"/>
    <s v="Lighting"/>
    <n v="0.99829244462109001"/>
    <n v="0.987374621353864"/>
    <n v="2897.6436497571799"/>
    <n v="0"/>
    <n v="0.71"/>
    <n v="2057.3269913275999"/>
    <n v="0"/>
    <n v="2979"/>
    <n v="1.17333333333333"/>
    <n v="1.323"/>
    <n v="2.1333333333333301E-2"/>
    <n v="0.72"/>
    <n v="23.497818059751602"/>
    <d v="1900-01-15T18:49:11"/>
    <n v="43132"/>
    <n v="0"/>
    <n v="52.684429995584999"/>
    <n v="1"/>
    <n v="30859.904869913997"/>
  </r>
  <r>
    <s v="STND-37217"/>
    <s v="Wal-Mart Stores, Inc."/>
    <s v="Wal-Mart Inc - 8500 W Golf Rd - Niles"/>
    <x v="0"/>
    <s v="Indoor Lighting"/>
    <x v="5"/>
    <n v="0"/>
    <n v="20113.66"/>
    <n v="3.7509999999999999"/>
    <x v="0"/>
    <x v="0"/>
    <n v="10.727311735679001"/>
    <s v="Qty / 1,000"/>
    <m/>
    <s v="Private-Lighting"/>
    <x v="0"/>
    <n v="3"/>
    <n v="4033"/>
    <s v="Lighting"/>
    <n v="0.91633259480590001"/>
    <n v="1.30467645558681"/>
    <n v="18430.8022588436"/>
    <n v="4.8938413849061098"/>
    <n v="0.71"/>
    <n v="13085.869603779"/>
    <n v="3.4746273832833401"/>
    <n v="4661"/>
    <n v="1.07"/>
    <n v="1.24"/>
    <n v="2.9000000000000001E-2"/>
    <n v="0.745"/>
    <n v="15.018236429950701"/>
    <d v="1900-01-09T17:27:20"/>
    <n v="43257"/>
    <n v="5.2975117827518003"/>
    <n v="499.52641636118301"/>
    <n v="0"/>
    <n v="140376.20257218357"/>
  </r>
  <r>
    <s v="STND-37225"/>
    <s v="Superior Super Auto Wash Inc."/>
    <s v="Superior Super Auto Wash Inc - 2111 W Fullerton Ave - Chicago"/>
    <x v="1"/>
    <s v="Outdoor &amp; Garage Lighting"/>
    <x v="1"/>
    <n v="0"/>
    <n v="32830.487999999998"/>
    <n v="0"/>
    <x v="0"/>
    <x v="0"/>
    <n v="10.1978380583316"/>
    <s v="Qty / 1,000"/>
    <m/>
    <s v="Private-Lighting"/>
    <x v="0"/>
    <n v="3"/>
    <n v="6696"/>
    <s v="Lighting"/>
    <n v="0.91633259480590001"/>
    <n v="1.30467645558681"/>
    <n v="30083.646257783999"/>
    <n v="0"/>
    <n v="0.71"/>
    <n v="21359.388843026602"/>
    <n v="0"/>
    <n v="4903"/>
    <n v="1"/>
    <n v="1"/>
    <n v="0"/>
    <n v="0"/>
    <n v="14.276973281664301"/>
    <d v="1900-01-09T04:44:53"/>
    <n v="43167"/>
    <n v="0"/>
    <n v="0"/>
    <n v="1"/>
    <n v="217819.58844612003"/>
  </r>
  <r>
    <s v="STND-37227"/>
    <s v="Superior Super Auto Wash Inc."/>
    <s v="Superior Super Auto Wash Inc - 5949 N Ridge -Chicago"/>
    <x v="1"/>
    <s v="Outdoor &amp; Garage Lighting"/>
    <x v="1"/>
    <n v="0"/>
    <n v="13458.735000000001"/>
    <n v="0"/>
    <x v="0"/>
    <x v="0"/>
    <n v="10.1978380583316"/>
    <s v="Qty / 1,000"/>
    <m/>
    <s v="Private-Lighting"/>
    <x v="0"/>
    <n v="3"/>
    <n v="2745"/>
    <s v="Lighting"/>
    <n v="0.91633259480590001"/>
    <n v="1.30467645558681"/>
    <n v="12332.677565354999"/>
    <n v="0"/>
    <n v="0.71"/>
    <n v="8756.2010714020398"/>
    <n v="0"/>
    <n v="4903"/>
    <n v="1"/>
    <n v="1"/>
    <n v="0"/>
    <n v="0"/>
    <n v="14.276973281664301"/>
    <d v="1900-01-09T04:44:53"/>
    <n v="43159"/>
    <n v="0"/>
    <n v="0"/>
    <n v="1"/>
    <n v="89294.320532347658"/>
  </r>
  <r>
    <s v="STND-37235"/>
    <s v="Thomas Motors of Joliet, Inc."/>
    <s v="Thomas Motors of Joliet Inc - 1437 N Larkin Ave - Joliet"/>
    <x v="1"/>
    <s v="Outdoor &amp; Garage Lighting"/>
    <x v="1"/>
    <n v="0"/>
    <n v="994431.36300000001"/>
    <n v="0"/>
    <x v="0"/>
    <x v="0"/>
    <n v="10.1978380583316"/>
    <s v="Qty / 1,000"/>
    <m/>
    <s v="Private-Lighting"/>
    <x v="0"/>
    <n v="1"/>
    <n v="202821"/>
    <s v="Lighting"/>
    <n v="0.99989942556735301"/>
    <n v="1.019640158801"/>
    <n v="994331.34862985997"/>
    <n v="0"/>
    <n v="0.71"/>
    <n v="705975.25752720004"/>
    <n v="0"/>
    <n v="4903"/>
    <n v="1"/>
    <n v="1"/>
    <n v="0"/>
    <n v="0"/>
    <n v="14.276973281664301"/>
    <d v="1900-01-09T04:44:53"/>
    <n v="43146"/>
    <n v="0"/>
    <n v="0"/>
    <n v="1"/>
    <n v="7199421.3494513333"/>
  </r>
  <r>
    <s v="STND-37235"/>
    <s v="Thomas Motors of Joliet, Inc."/>
    <s v="Thomas Motors of Joliet Inc - 1437 N Larkin Ave - Joliet"/>
    <x v="0"/>
    <s v="Indoor Lighting"/>
    <x v="14"/>
    <n v="0"/>
    <n v="90879.304000000004"/>
    <n v="18.286000000000001"/>
    <x v="0"/>
    <x v="0"/>
    <n v="12.215978499877799"/>
    <s v="Qty / 1,000"/>
    <m/>
    <s v="Private-Lighting"/>
    <x v="0"/>
    <n v="1"/>
    <n v="16947"/>
    <s v="Lighting"/>
    <n v="0.99989942556735301"/>
    <n v="1.019640158801"/>
    <n v="90870.163865560797"/>
    <n v="18.645139943835201"/>
    <n v="0.71"/>
    <n v="64517.816344548199"/>
    <n v="13.238049360123"/>
    <n v="4093"/>
    <n v="1.1200000000000001"/>
    <n v="1.29"/>
    <n v="1.9E-2"/>
    <n v="0.71"/>
    <n v="17.102369899829"/>
    <d v="1900-01-11T05:11:01"/>
    <n v="43146"/>
    <n v="20.357178669980499"/>
    <n v="1541.5474227193399"/>
    <n v="1"/>
    <n v="788148.25732406531"/>
  </r>
  <r>
    <s v="STND-37235"/>
    <s v="Thomas Motors of Joliet, Inc."/>
    <s v="Thomas Motors of Joliet Inc - 1437 N Larkin Ave - Joliet"/>
    <x v="8"/>
    <s v="Indoor Advanced Lighting"/>
    <x v="14"/>
    <n v="0"/>
    <n v="93244.192999999999"/>
    <n v="18.762"/>
    <x v="0"/>
    <x v="0"/>
    <n v="12.215978499877799"/>
    <s v="Qty / 1,000"/>
    <m/>
    <s v="Private-Lighting"/>
    <x v="0"/>
    <n v="1"/>
    <n v="17388"/>
    <s v="Lighting"/>
    <n v="0.99989942556735301"/>
    <n v="1.019640158801"/>
    <n v="93234.815018191395"/>
    <n v="19.130488659424401"/>
    <n v="0.71"/>
    <n v="66196.718662915897"/>
    <n v="13.5826469481913"/>
    <n v="4093"/>
    <n v="1.1200000000000001"/>
    <n v="1.29"/>
    <n v="1.9E-2"/>
    <n v="0.71"/>
    <n v="17.102369899829"/>
    <d v="1900-01-11T05:11:01"/>
    <n v="43146"/>
    <n v="20.887093197319"/>
    <n v="1581.6620404871701"/>
    <n v="1"/>
    <n v="808657.69194864004"/>
  </r>
  <r>
    <s v="STND-37244"/>
    <s v="1550 Condominium Association"/>
    <s v="1550 N LSD - First Service Residential - 1550 N Lake Shore Drive - Chicago"/>
    <x v="18"/>
    <s v="HVAC"/>
    <x v="2"/>
    <n v="0"/>
    <n v="47619"/>
    <n v="18.641999999999999"/>
    <x v="3"/>
    <x v="0"/>
    <n v="20"/>
    <s v="ΔkWpeak / CF"/>
    <n v="1"/>
    <s v="Private-Non-Lighting"/>
    <x v="2"/>
    <n v="3"/>
    <n v="1"/>
    <s v="Non-Lighting"/>
    <n v="0.98952339343681495"/>
    <n v="0.43468415683807998"/>
    <n v="47120.114472067697"/>
    <n v="8.1033820517754993"/>
    <n v="0.7"/>
    <n v="32984.080130447401"/>
    <n v="5.6723674362428502"/>
    <n v="3379"/>
    <n v="1.0900000000000001"/>
    <n v="1.36"/>
    <n v="2.1999999999999999E-2"/>
    <n v="0.57999999999999996"/>
    <n v="20.7161882213673"/>
    <d v="1900-01-13T19:08:05"/>
    <n v="43159"/>
    <n v="8.1033820517754993"/>
    <n v="0"/>
    <n v="1"/>
    <n v="659681.60260894801"/>
  </r>
  <r>
    <s v="STND-37244"/>
    <s v="1550 Condominium Association"/>
    <s v="1550 N LSD - First Service Residential - 1550 N Lake Shore Drive - Chicago"/>
    <x v="12"/>
    <s v="Variable Speed Drives"/>
    <x v="2"/>
    <n v="0"/>
    <n v="15615.348"/>
    <n v="4.18"/>
    <x v="6"/>
    <x v="0"/>
    <n v="15"/>
    <s v="ΔkWpeak"/>
    <m/>
    <s v="Private-Non-Lighting"/>
    <x v="2"/>
    <n v="3"/>
    <n v="2"/>
    <s v="Non-Lighting"/>
    <n v="0.98952339343681495"/>
    <n v="0.43468415683807998"/>
    <n v="15451.7521426568"/>
    <n v="1.81697977558318"/>
    <n v="0.7"/>
    <n v="10816.2264998597"/>
    <n v="1.27188584290822"/>
    <n v="3379"/>
    <n v="1.0900000000000001"/>
    <n v="1.36"/>
    <n v="2.1999999999999999E-2"/>
    <n v="0.57999999999999996"/>
    <n v="20.7161882213673"/>
    <d v="1900-01-13T19:08:05"/>
    <n v="43159"/>
    <n v="1.81697977558318"/>
    <n v="0"/>
    <n v="1"/>
    <n v="162243.39749789549"/>
  </r>
  <r>
    <s v="STND-37253"/>
    <s v="Loretto Hospital"/>
    <s v="Loretto Hospital Storage Kitchen Room - 645 S Central Ave - Chicago"/>
    <x v="0"/>
    <s v="Indoor Lighting"/>
    <x v="7"/>
    <n v="0"/>
    <n v="8711.9419999999991"/>
    <n v="0.97"/>
    <x v="0"/>
    <x v="0"/>
    <n v="6.5651260504201696"/>
    <s v="Qty / 1,000"/>
    <m/>
    <s v="Private-Lighting"/>
    <x v="0"/>
    <n v="3"/>
    <n v="930"/>
    <s v="Lighting"/>
    <n v="0.91633259480590001"/>
    <n v="1.30467645558681"/>
    <n v="7983.0364186585002"/>
    <n v="1.2655361619192"/>
    <n v="0.71"/>
    <n v="5667.9558572475298"/>
    <n v="0.89853067496263395"/>
    <n v="7616"/>
    <n v="1.23"/>
    <n v="1.41"/>
    <n v="1.4E-2"/>
    <n v="0.73499999999999999"/>
    <n v="9.1911764705882408"/>
    <d v="1900-01-05T13:33:47"/>
    <n v="43131"/>
    <n v="1.22114745203763"/>
    <n v="90.863829155462597"/>
    <n v="1"/>
    <n v="37210.844651047344"/>
  </r>
  <r>
    <s v="STND-37254"/>
    <s v="David Architectural Metals, Inc."/>
    <s v="David Architectural Metals Inc - 3100 S Kilbourn - Chicago"/>
    <x v="0"/>
    <s v="Indoor Lighting"/>
    <x v="8"/>
    <n v="0"/>
    <n v="69980.7"/>
    <n v="11.074999999999999"/>
    <x v="0"/>
    <x v="0"/>
    <n v="9.5383441434566993"/>
    <s v="Qty / 1,000"/>
    <m/>
    <s v="Private-Lighting"/>
    <x v="0"/>
    <n v="3"/>
    <n v="13350"/>
    <s v="Lighting"/>
    <n v="0.91633259480590001"/>
    <n v="1.30467645558681"/>
    <n v="64125.596417333203"/>
    <n v="14.449291745623899"/>
    <n v="0.71"/>
    <n v="45529.173456306598"/>
    <n v="10.258997139392999"/>
    <n v="5242"/>
    <n v="1"/>
    <n v="1.22"/>
    <n v="1.0999999999999999E-2"/>
    <n v="0.68"/>
    <n v="13.3536818008394"/>
    <d v="1900-01-08T12:55:13"/>
    <n v="43135"/>
    <n v="17.4171790569237"/>
    <n v="705.381560590665"/>
    <n v="1"/>
    <n v="434272.92499338626"/>
  </r>
  <r>
    <s v="STND-37254"/>
    <s v="David Architectural Metals, Inc."/>
    <s v="David Architectural Metals Inc - 3100 S Kilbourn - Chicago"/>
    <x v="1"/>
    <s v="Outdoor &amp; Garage Lighting"/>
    <x v="1"/>
    <n v="0"/>
    <n v="8237.0400000000009"/>
    <n v="0"/>
    <x v="0"/>
    <x v="0"/>
    <n v="10.1978380583316"/>
    <s v="Qty / 1,000"/>
    <m/>
    <s v="Private-Lighting"/>
    <x v="0"/>
    <n v="3"/>
    <n v="1680"/>
    <s v="Lighting"/>
    <n v="0.91633259480590001"/>
    <n v="1.30467645558681"/>
    <n v="7547.8682367199899"/>
    <n v="0"/>
    <n v="0.71"/>
    <n v="5358.9864480711904"/>
    <n v="0"/>
    <n v="4903"/>
    <n v="1"/>
    <n v="1"/>
    <n v="0"/>
    <n v="0"/>
    <n v="14.276973281664301"/>
    <d v="1900-01-09T04:44:53"/>
    <n v="43135"/>
    <n v="0"/>
    <n v="0"/>
    <n v="1"/>
    <n v="54650.075954223663"/>
  </r>
  <r>
    <s v="STND-37254"/>
    <s v="David Architectural Metals, Inc."/>
    <s v="David Architectural Metals Inc - 3100 S Kilbourn - Chicago"/>
    <x v="7"/>
    <s v="Indoor Lighting"/>
    <x v="8"/>
    <n v="0"/>
    <n v="9511.0849999999991"/>
    <n v="4.8879999999999999"/>
    <x v="0"/>
    <x v="0"/>
    <n v="8"/>
    <s v="Qty / 1,000"/>
    <m/>
    <s v="Private-Lighting"/>
    <x v="0"/>
    <n v="3"/>
    <n v="7560"/>
    <s v="Lighting"/>
    <n v="0.91633259480590001"/>
    <n v="1.30467645558681"/>
    <n v="8715.3171974694706"/>
    <n v="6.3772585149083101"/>
    <n v="0.71"/>
    <n v="6187.8752102033204"/>
    <n v="4.5278535455849003"/>
    <n v="5242"/>
    <n v="1"/>
    <n v="1.22"/>
    <n v="1.0999999999999999E-2"/>
    <n v="0.68"/>
    <n v="13.3536818008394"/>
    <d v="1900-01-08T12:55:13"/>
    <n v="43135"/>
    <n v="9.8627567505541407"/>
    <n v="95.868489172164203"/>
    <n v="1"/>
    <n v="49503.001681626563"/>
  </r>
  <r>
    <s v="STND-37254"/>
    <s v="David Architectural Metals, Inc."/>
    <s v="David Architectural Metals Inc - 3100 S Kilbourn - Chicago"/>
    <x v="7"/>
    <s v="Indoor Lighting"/>
    <x v="8"/>
    <n v="0"/>
    <n v="376.55"/>
    <n v="0"/>
    <x v="0"/>
    <x v="0"/>
    <n v="8"/>
    <s v="Qty / 1,000"/>
    <m/>
    <s v="Private-Lighting"/>
    <x v="0"/>
    <n v="3"/>
    <n v="320"/>
    <s v="Lighting"/>
    <n v="0.91633259480590001"/>
    <n v="1.30467645558681"/>
    <n v="345.04503857416199"/>
    <n v="0"/>
    <n v="0.71"/>
    <n v="244.98197738765501"/>
    <n v="0"/>
    <n v="5242"/>
    <n v="1"/>
    <n v="1.22"/>
    <n v="1.0999999999999999E-2"/>
    <n v="0.68"/>
    <n v="13.3536818008394"/>
    <d v="1900-01-08T12:55:13"/>
    <n v="43135"/>
    <n v="0"/>
    <n v="3.7954954243157801"/>
    <n v="1"/>
    <n v="1959.8558191012401"/>
  </r>
  <r>
    <s v="STND-37254"/>
    <s v="David Architectural Metals, Inc."/>
    <s v="David Architectural Metals Inc - 3100 S Kilbourn - Chicago"/>
    <x v="34"/>
    <s v="Indoor Lighting"/>
    <x v="8"/>
    <n v="0"/>
    <n v="4167.6710000000003"/>
    <n v="2.2050000000000001"/>
    <x v="0"/>
    <x v="0"/>
    <n v="8"/>
    <s v="Qty / 1,000"/>
    <m/>
    <s v="Private-Lighting"/>
    <x v="0"/>
    <n v="3"/>
    <n v="4000"/>
    <s v="Lighting"/>
    <n v="0.91633259480590001"/>
    <n v="1.30467645558681"/>
    <n v="3818.9727817273001"/>
    <n v="2.8768115845689102"/>
    <n v="0.71"/>
    <n v="2711.4706750263799"/>
    <n v="2.0425362250439201"/>
    <n v="5242"/>
    <n v="1"/>
    <n v="1.22"/>
    <n v="1.0999999999999999E-2"/>
    <n v="0.68"/>
    <n v="13.3536818008394"/>
    <d v="1900-01-08T12:55:13"/>
    <n v="43135"/>
    <n v="3.4677092388728399"/>
    <n v="42.008700599000299"/>
    <n v="1"/>
    <n v="21691.765400211039"/>
  </r>
  <r>
    <s v="STND-37264"/>
    <s v="The Art Institute of Chicago"/>
    <s v="School of the Art Institute of Chicago - 116 S Michigan Ave - Chicago"/>
    <x v="2"/>
    <s v="Energy Management System"/>
    <x v="3"/>
    <n v="5130"/>
    <n v="8190"/>
    <n v="0"/>
    <x v="1"/>
    <x v="0"/>
    <n v="15"/>
    <s v="NA"/>
    <m/>
    <s v="EMS"/>
    <x v="1"/>
    <n v="3"/>
    <n v="1"/>
    <s v="EMS"/>
    <n v="0.91036333343406195"/>
    <n v="0"/>
    <n v="7455.8757008249704"/>
    <n v="0"/>
    <n v="0.7"/>
    <n v="5219.1129905774796"/>
    <n v="0"/>
    <n v="3395"/>
    <n v="1.06"/>
    <n v="1.39"/>
    <n v="0.02"/>
    <n v="0.63"/>
    <n v="20.618556701030901"/>
    <d v="1900-01-13T17:27:39"/>
    <n v="43152"/>
    <n v="0"/>
    <n v="0"/>
    <n v="1"/>
    <n v="78286.694858662202"/>
  </r>
  <r>
    <s v="STND-37264"/>
    <s v="The Art Institute of Chicago"/>
    <s v="School of the Art Institute of Chicago - 116 S Michigan Ave - Chicago"/>
    <x v="35"/>
    <s v="HVAC"/>
    <x v="3"/>
    <n v="0"/>
    <n v="702"/>
    <n v="0.12"/>
    <x v="3"/>
    <x v="0"/>
    <n v="15"/>
    <s v="ΔkWpeak"/>
    <m/>
    <s v="EMS"/>
    <x v="1"/>
    <n v="3"/>
    <n v="3"/>
    <s v="Non-Lighting"/>
    <n v="0.91036333343406195"/>
    <n v="0"/>
    <n v="639.07506007071197"/>
    <n v="0"/>
    <n v="0.7"/>
    <n v="447.35254204949803"/>
    <n v="0"/>
    <n v="3395"/>
    <n v="1.06"/>
    <n v="1.39"/>
    <n v="0.02"/>
    <n v="0.63"/>
    <n v="20.618556701030901"/>
    <d v="1900-01-13T17:27:39"/>
    <n v="43152"/>
    <n v="0"/>
    <n v="0"/>
    <n v="1"/>
    <n v="6710.2881307424705"/>
  </r>
  <r>
    <s v="STND-37274"/>
    <s v="Printers Corner Condominium Association"/>
    <s v="Printers Corner Condominium Association - 170 W Polk St - Chicago"/>
    <x v="0"/>
    <s v="Indoor Lighting"/>
    <x v="2"/>
    <n v="0"/>
    <n v="30440.903999999999"/>
    <n v="6.5190000000000001"/>
    <x v="0"/>
    <x v="0"/>
    <n v="14.797277300976599"/>
    <s v="Qty / 1,000"/>
    <m/>
    <s v="Private-Lighting"/>
    <x v="0"/>
    <n v="3"/>
    <n v="8265"/>
    <s v="Lighting"/>
    <n v="0.91633259480590001"/>
    <n v="1.30467645558681"/>
    <n v="27893.992550557301"/>
    <n v="8.5051858139703906"/>
    <n v="0.71"/>
    <n v="19804.7347108957"/>
    <n v="6.0386819279189803"/>
    <n v="3379"/>
    <n v="1.0900000000000001"/>
    <n v="1.36"/>
    <n v="2.1999999999999999E-2"/>
    <n v="0.57999999999999996"/>
    <n v="20.7161882213673"/>
    <d v="1900-01-13T19:08:05"/>
    <n v="43159"/>
    <n v="10.7824363767373"/>
    <n v="562.99801478188999"/>
    <n v="1"/>
    <n v="293056.1513894003"/>
  </r>
  <r>
    <s v="STND-37284"/>
    <s v="I&amp;G 123 North Wacker, LLC"/>
    <s v="I&amp;G 123 N Wacker LLC  (Comprehensive) - 123 N Wacker Dr - Chicago"/>
    <x v="2"/>
    <s v="Energy Management System"/>
    <x v="6"/>
    <n v="0"/>
    <n v="1473307.5"/>
    <n v="0"/>
    <x v="1"/>
    <x v="0"/>
    <n v="15"/>
    <s v="NA"/>
    <m/>
    <s v="EMS"/>
    <x v="1"/>
    <n v="1"/>
    <n v="1"/>
    <s v="EMS"/>
    <n v="0.28326105128905499"/>
    <n v="0.67864895493979305"/>
    <n v="417330.63132204901"/>
    <n v="0"/>
    <n v="0.7"/>
    <n v="292131.44192543399"/>
    <n v="0"/>
    <n v="2885"/>
    <n v="1.165"/>
    <n v="1.3779999999999999"/>
    <n v="2.5499999999999998E-2"/>
    <n v="0.55000000000000004"/>
    <n v="24.263431542460999"/>
    <d v="1900-01-16T07:56:40"/>
    <n v="43460"/>
    <n v="0"/>
    <n v="0"/>
    <n v="0"/>
    <n v="4381971.6288815094"/>
  </r>
  <r>
    <s v="STND-37284"/>
    <s v="I&amp;G 123 North Wacker, LLC"/>
    <s v="I&amp;G 123 N Wacker LLC  (Comprehensive) - 123 N Wacker Dr - Chicago"/>
    <x v="9"/>
    <s v="HVAC"/>
    <x v="6"/>
    <n v="0"/>
    <n v="502888.96000000002"/>
    <n v="0"/>
    <x v="3"/>
    <x v="0"/>
    <n v="10"/>
    <s v="NA"/>
    <m/>
    <s v="EMS"/>
    <x v="1"/>
    <n v="1"/>
    <n v="516950"/>
    <s v="Non-Lighting"/>
    <n v="0.28326105128905499"/>
    <n v="0.67864895493979305"/>
    <n v="142448.85549125899"/>
    <n v="0"/>
    <n v="0.7"/>
    <n v="99714.198843881502"/>
    <n v="0"/>
    <n v="2885"/>
    <n v="1.165"/>
    <n v="1.3779999999999999"/>
    <n v="2.5499999999999998E-2"/>
    <n v="0.55000000000000004"/>
    <n v="24.263431542460999"/>
    <d v="1900-01-16T07:56:40"/>
    <n v="43460"/>
    <n v="0"/>
    <n v="0"/>
    <n v="0"/>
    <n v="997141.98843881499"/>
  </r>
  <r>
    <s v="STND-37296"/>
    <s v="KSS, LLC"/>
    <s v="KSS LLC - 1990 W Algonquin Rd Suite 200 - Schaumburg"/>
    <x v="0"/>
    <s v="Indoor Lighting"/>
    <x v="6"/>
    <n v="0"/>
    <n v="8907.8130000000001"/>
    <n v="2.0030000000000001"/>
    <x v="0"/>
    <x v="0"/>
    <n v="15"/>
    <s v="Qty / 1,000"/>
    <m/>
    <s v="Private-Lighting"/>
    <x v="0"/>
    <n v="3"/>
    <n v="2639"/>
    <s v="Lighting"/>
    <n v="0.91633259480590001"/>
    <n v="1.30467645558681"/>
    <n v="8162.5194003357301"/>
    <n v="2.6132669405403699"/>
    <n v="0.71"/>
    <n v="5795.3887742383704"/>
    <n v="1.85541952778367"/>
    <n v="2885"/>
    <n v="1.165"/>
    <n v="1.3779999999999999"/>
    <n v="2.5499999999999998E-2"/>
    <n v="0.55000000000000004"/>
    <n v="24.263431542460999"/>
    <d v="1900-01-16T07:56:40"/>
    <n v="43132"/>
    <n v="3.4480366018476998"/>
    <n v="178.66458773266999"/>
    <n v="1"/>
    <n v="86930.831613575559"/>
  </r>
  <r>
    <s v="STND-37307"/>
    <s v="McDonald's Corporation"/>
    <s v="McDonalds Corporate 5647 - 103 Capriola Pky - Winnebago"/>
    <x v="1"/>
    <s v="Outdoor &amp; Garage Lighting"/>
    <x v="1"/>
    <n v="0"/>
    <n v="9438.2749999999996"/>
    <n v="0"/>
    <x v="0"/>
    <x v="0"/>
    <n v="10.1978380583316"/>
    <s v="Qty / 1,000"/>
    <m/>
    <s v="Private-Lighting"/>
    <x v="0"/>
    <n v="3"/>
    <n v="1925"/>
    <s v="Lighting"/>
    <n v="0.91633259480590001"/>
    <n v="1.30467645558681"/>
    <n v="8648.5990212416491"/>
    <n v="0"/>
    <n v="0.71"/>
    <n v="6140.5053050815704"/>
    <n v="0"/>
    <n v="4903"/>
    <n v="1"/>
    <n v="1"/>
    <n v="0"/>
    <n v="0"/>
    <n v="14.276973281664301"/>
    <d v="1900-01-09T04:44:53"/>
    <n v="43118"/>
    <n v="0"/>
    <n v="0"/>
    <n v="1"/>
    <n v="62619.878697547931"/>
  </r>
  <r>
    <s v="STND-37309"/>
    <s v="77 West Wacker Drive, L.L.C."/>
    <s v="77 W Wacker Dr LLC - 77 W Wacker Dr Ste 4050 - Chicago"/>
    <x v="12"/>
    <s v="Variable Speed Drives"/>
    <x v="6"/>
    <n v="0"/>
    <n v="17612.902999999998"/>
    <n v="15.852"/>
    <x v="6"/>
    <x v="0"/>
    <n v="15"/>
    <s v="ΔkWpeak"/>
    <m/>
    <s v="Private-Non-Lighting"/>
    <x v="2"/>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09"/>
    <s v="77 West Wacker Drive, L.L.C."/>
    <s v="77 W Wacker Dr LLC - 77 W Wacker Dr Ste 4050 - Chicago"/>
    <x v="12"/>
    <s v="Variable Speed Drives"/>
    <x v="6"/>
    <n v="0"/>
    <n v="17612.902999999998"/>
    <n v="15.852"/>
    <x v="6"/>
    <x v="0"/>
    <n v="15"/>
    <s v="ΔkWpeak"/>
    <m/>
    <s v="Private-Non-Lighting"/>
    <x v="2"/>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09"/>
    <s v="77 West Wacker Drive, L.L.C."/>
    <s v="77 W Wacker Dr LLC - 77 W Wacker Dr Ste 4050 - Chicago"/>
    <x v="12"/>
    <s v="Variable Speed Drives"/>
    <x v="6"/>
    <n v="0"/>
    <n v="17612.902999999998"/>
    <n v="15.852"/>
    <x v="6"/>
    <x v="0"/>
    <n v="15"/>
    <s v="ΔkWpeak"/>
    <m/>
    <s v="Private-Non-Lighting"/>
    <x v="2"/>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09"/>
    <s v="77 West Wacker Drive, L.L.C."/>
    <s v="77 W Wacker Dr LLC - 77 W Wacker Dr Ste 4050 - Chicago"/>
    <x v="12"/>
    <s v="Variable Speed Drives"/>
    <x v="6"/>
    <n v="0"/>
    <n v="17612.902999999998"/>
    <n v="15.852"/>
    <x v="6"/>
    <x v="0"/>
    <n v="15"/>
    <s v="ΔkWpeak"/>
    <m/>
    <s v="Private-Non-Lighting"/>
    <x v="2"/>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16"/>
    <s v="Wise Plastics Technologies, Inc"/>
    <s v="Wise Plastics - 1601 W Hawthorne Ln - West Chicago"/>
    <x v="2"/>
    <s v="Energy Management System"/>
    <x v="6"/>
    <n v="2400"/>
    <n v="11000"/>
    <n v="0"/>
    <x v="1"/>
    <x v="0"/>
    <n v="15"/>
    <s v="NA"/>
    <m/>
    <s v="EMS"/>
    <x v="1"/>
    <n v="3"/>
    <n v="1"/>
    <s v="EMS"/>
    <n v="0.91036333343406195"/>
    <n v="0"/>
    <n v="10013.9966677747"/>
    <n v="0"/>
    <n v="0.7"/>
    <n v="7009.7976674422798"/>
    <n v="0"/>
    <n v="2885"/>
    <n v="1.165"/>
    <n v="1.3779999999999999"/>
    <n v="2.5499999999999998E-2"/>
    <n v="0.55000000000000004"/>
    <n v="24.263431542460999"/>
    <d v="1900-01-16T07:56:40"/>
    <n v="43159"/>
    <n v="0"/>
    <n v="0"/>
    <n v="1"/>
    <n v="105146.96501163419"/>
  </r>
  <r>
    <s v="STND-37320"/>
    <s v="VHS West Suburban Medical Center, Inc."/>
    <s v="West Suburban Medical Center - 3 Erie Ct - Oak Park"/>
    <x v="8"/>
    <s v="Indoor Advanced Lighting"/>
    <x v="9"/>
    <n v="0"/>
    <n v="14963.956"/>
    <n v="0"/>
    <x v="0"/>
    <x v="0"/>
    <n v="12.853470437018"/>
    <s v="Qty / 1,000"/>
    <m/>
    <s v="Private-Lighting"/>
    <x v="0"/>
    <n v="2"/>
    <n v="3052"/>
    <s v="Lighting"/>
    <n v="0.97902139861649395"/>
    <n v="0.93591656730105399"/>
    <n v="14650.033131955701"/>
    <n v="0"/>
    <n v="0.71"/>
    <n v="10401.5235236885"/>
    <n v="0"/>
    <n v="3890"/>
    <n v="1.4"/>
    <n v="1.85"/>
    <n v="6.0000000000000001E-3"/>
    <n v="0.65"/>
    <n v="17.994858611825201"/>
    <d v="1900-01-11T20:29:00"/>
    <n v="43124"/>
    <n v="0"/>
    <n v="62.785856279809998"/>
    <n v="1"/>
    <n v="133695.67511167744"/>
  </r>
  <r>
    <s v="STND-37320"/>
    <s v="VHS West Suburban Medical Center, Inc."/>
    <s v="West Suburban Medical Center - 3 Erie Ct - Oak Park"/>
    <x v="27"/>
    <s v="Outdoor &amp; Garage Lighting"/>
    <x v="9"/>
    <n v="0"/>
    <n v="301.83999999999997"/>
    <n v="0"/>
    <x v="0"/>
    <x v="0"/>
    <n v="8"/>
    <s v="Qty / 1,000"/>
    <m/>
    <s v="Private-Lighting"/>
    <x v="0"/>
    <n v="2"/>
    <n v="1078"/>
    <s v="Lighting"/>
    <n v="0.97902139861649395"/>
    <n v="0.93591656730105399"/>
    <n v="295.50781895840203"/>
    <n v="0"/>
    <n v="0.71"/>
    <n v="209.810551460466"/>
    <n v="0"/>
    <n v="3890"/>
    <n v="1.4"/>
    <n v="1.85"/>
    <n v="6.0000000000000001E-3"/>
    <n v="0.65"/>
    <n v="17.994858611825201"/>
    <d v="1900-01-11T20:29:00"/>
    <n v="43124"/>
    <n v="0"/>
    <n v="1.2664620812503"/>
    <n v="1"/>
    <n v="1678.484411683728"/>
  </r>
  <r>
    <s v="STND-37320"/>
    <s v="VHS West Suburban Medical Center, Inc."/>
    <s v="West Suburban Medical Center - 3 Erie Ct - Oak Park"/>
    <x v="36"/>
    <s v="Outdoor &amp; Garage Lighting"/>
    <x v="9"/>
    <n v="0"/>
    <n v="10402.163"/>
    <n v="9.8130000000000006"/>
    <x v="0"/>
    <x v="0"/>
    <n v="8"/>
    <s v="Qty / 1,000"/>
    <m/>
    <s v="Private-Lighting"/>
    <x v="0"/>
    <n v="2"/>
    <n v="12744"/>
    <s v="Lighting"/>
    <n v="0.97902139861649395"/>
    <n v="0.93591656730105399"/>
    <n v="10183.940168896699"/>
    <n v="9.1841492749252396"/>
    <n v="0.71"/>
    <n v="7230.5975199166896"/>
    <n v="6.5207459851969203"/>
    <n v="3890"/>
    <n v="1.4"/>
    <n v="1.85"/>
    <n v="6.0000000000000001E-3"/>
    <n v="0.65"/>
    <n v="17.994858611825201"/>
    <d v="1900-01-11T20:29:00"/>
    <n v="43124"/>
    <n v="9.1841492749252396"/>
    <n v="43.645457866700298"/>
    <n v="1"/>
    <n v="57844.780159333517"/>
  </r>
  <r>
    <s v="STND-37320"/>
    <s v="VHS West Suburban Medical Center, Inc."/>
    <s v="West Suburban Medical Center - 3 Erie Ct - Oak Park"/>
    <x v="7"/>
    <s v="Indoor Lighting"/>
    <x v="9"/>
    <n v="0"/>
    <n v="2267.94"/>
    <n v="0.91600000000000004"/>
    <x v="0"/>
    <x v="0"/>
    <n v="8"/>
    <s v="Qty / 1,000"/>
    <m/>
    <s v="Private-Lighting"/>
    <x v="0"/>
    <n v="2"/>
    <n v="1078"/>
    <s v="Lighting"/>
    <n v="0.97902139861649395"/>
    <n v="0.93591656730105399"/>
    <n v="2220.36179077829"/>
    <n v="0.85729957564776504"/>
    <n v="0.71"/>
    <n v="1576.4568714525899"/>
    <n v="0.60868269870991298"/>
    <n v="3890"/>
    <n v="1.4"/>
    <n v="1.85"/>
    <n v="6.0000000000000001E-3"/>
    <n v="0.65"/>
    <n v="17.994858611825201"/>
    <d v="1900-01-11T20:29:00"/>
    <n v="43124"/>
    <n v="0.92681035205163798"/>
    <n v="9.51583624619267"/>
    <n v="1"/>
    <n v="12611.654971620719"/>
  </r>
  <r>
    <s v="STND-37320"/>
    <s v="VHS West Suburban Medical Center, Inc."/>
    <s v="West Suburban Medical Center - 3 Erie Ct - Oak Park"/>
    <x v="1"/>
    <s v="Outdoor &amp; Garage Lighting"/>
    <x v="1"/>
    <n v="0"/>
    <n v="231225.48"/>
    <n v="0"/>
    <x v="0"/>
    <x v="0"/>
    <n v="10.1978380583316"/>
    <s v="Qty / 1,000"/>
    <m/>
    <s v="Private-Lighting"/>
    <x v="0"/>
    <n v="2"/>
    <n v="47160"/>
    <s v="Lighting"/>
    <n v="0.97902139861649395"/>
    <n v="0.93591656730105399"/>
    <n v="226374.69282537"/>
    <n v="0"/>
    <n v="0.71"/>
    <n v="160726.031906013"/>
    <n v="0"/>
    <n v="4903"/>
    <n v="1"/>
    <n v="1"/>
    <n v="0"/>
    <n v="0"/>
    <n v="14.276973281664301"/>
    <d v="1900-01-09T04:44:53"/>
    <n v="43124"/>
    <n v="0"/>
    <n v="0"/>
    <n v="1"/>
    <n v="1639058.0451357584"/>
  </r>
  <r>
    <s v="STND-37329"/>
    <s v="Windy City Restaurant Holdings, LLC"/>
    <s v="Windy City Restaurant Holdings LLC - 1631 W Lake St - Addison"/>
    <x v="1"/>
    <s v="Outdoor &amp; Garage Lighting"/>
    <x v="1"/>
    <n v="0"/>
    <n v="54624.322999999997"/>
    <n v="0"/>
    <x v="0"/>
    <x v="0"/>
    <n v="10.1978380583316"/>
    <s v="Qty / 1,000"/>
    <m/>
    <s v="Private-Lighting"/>
    <x v="0"/>
    <n v="3"/>
    <n v="11141"/>
    <s v="Lighting"/>
    <n v="0.91633259480590001"/>
    <n v="1.30467645558681"/>
    <n v="50054.047634105598"/>
    <n v="0"/>
    <n v="0.71"/>
    <n v="35538.373820214998"/>
    <n v="0"/>
    <n v="4903"/>
    <n v="1"/>
    <n v="1"/>
    <n v="0"/>
    <n v="0"/>
    <n v="14.276973281664301"/>
    <d v="1900-01-09T04:44:53"/>
    <n v="43159"/>
    <n v="0"/>
    <n v="0"/>
    <n v="1"/>
    <n v="362414.58107500389"/>
  </r>
  <r>
    <s v="STND-37332"/>
    <s v="Minuteman International, Inc."/>
    <s v="Minuteman International Inc - 14N845 US Rte 20 - Pingree Grove"/>
    <x v="0"/>
    <s v="Indoor Lighting"/>
    <x v="8"/>
    <n v="0"/>
    <n v="11888.856"/>
    <n v="1.8819999999999999"/>
    <x v="0"/>
    <x v="0"/>
    <n v="9.5383441434566993"/>
    <s v="Qty / 1,000"/>
    <m/>
    <s v="Private-Lighting"/>
    <x v="0"/>
    <n v="3"/>
    <n v="2268"/>
    <s v="Lighting"/>
    <n v="0.91633259480590001"/>
    <n v="1.30467645558681"/>
    <n v="10894.1462677537"/>
    <n v="2.4554010894143699"/>
    <n v="0.71"/>
    <n v="7734.8438501051196"/>
    <n v="1.7433347734842"/>
    <n v="5242"/>
    <n v="1"/>
    <n v="1.22"/>
    <n v="1.0999999999999999E-2"/>
    <n v="0.68"/>
    <n v="13.3536818008394"/>
    <d v="1900-01-08T12:55:13"/>
    <n v="43152"/>
    <n v="2.9597409467386302"/>
    <n v="119.835608945291"/>
    <n v="1"/>
    <n v="73777.602538202234"/>
  </r>
  <r>
    <s v="STND-37334"/>
    <s v="MVP Wheaton Opco LLC"/>
    <s v="MVP Wheaton Opco LLC dba PDQ - 167 Danada Square - Wheaton"/>
    <x v="13"/>
    <s v="Commercial Kitchen Equipment"/>
    <x v="13"/>
    <n v="0"/>
    <n v="1475.59"/>
    <n v="0.16800000000000001"/>
    <x v="7"/>
    <x v="0"/>
    <n v="12"/>
    <s v="ΔkWpeak / CF"/>
    <n v="0.93700000000000006"/>
    <s v="Private-Non-Lighting"/>
    <x v="2"/>
    <n v="3"/>
    <n v="1"/>
    <s v="Non-Lighting"/>
    <n v="0.98952339343681495"/>
    <n v="0.43468415683807998"/>
    <n v="1460.1308241214299"/>
    <n v="7.3026938348797504E-2"/>
    <n v="0.7"/>
    <n v="1022.091576885"/>
    <n v="5.1118856844158303E-2"/>
    <n v="5571"/>
    <n v="1.17"/>
    <n v="1.31"/>
    <n v="2.1000000000000001E-2"/>
    <n v="0.68"/>
    <n v="12.565069107880101"/>
    <d v="1900-01-07T23:24:04"/>
    <n v="43135"/>
    <n v="7.79369672879376E-2"/>
    <n v="0"/>
    <n v="1"/>
    <n v="12265.09892262"/>
  </r>
  <r>
    <s v="STND-37334"/>
    <s v="MVP Wheaton Opco LLC"/>
    <s v="MVP Wheaton Opco LLC dba PDQ - 167 Danada Square - Wheaton"/>
    <x v="16"/>
    <s v="Refrigeration"/>
    <x v="13"/>
    <n v="0"/>
    <n v="2880.87"/>
    <n v="0.54"/>
    <x v="7"/>
    <x v="0"/>
    <n v="10"/>
    <s v="ΔkWpeak / CF"/>
    <n v="0.93700000000000006"/>
    <s v="Private-Non-Lighting"/>
    <x v="2"/>
    <n v="3"/>
    <n v="3"/>
    <s v="Non-Lighting"/>
    <n v="0.98952339343681495"/>
    <n v="0.43468415683807998"/>
    <n v="2850.6882584503201"/>
    <n v="0.23472944469256299"/>
    <n v="0.7"/>
    <n v="1995.48178091522"/>
    <n v="0.16431061128479399"/>
    <n v="5571"/>
    <n v="1.17"/>
    <n v="1.31"/>
    <n v="2.1000000000000001E-2"/>
    <n v="0.68"/>
    <n v="12.565069107880101"/>
    <d v="1900-01-07T23:24:04"/>
    <n v="43135"/>
    <n v="0.25051168056837098"/>
    <n v="0"/>
    <n v="1"/>
    <n v="19954.817809152199"/>
  </r>
  <r>
    <s v="STND-37334"/>
    <s v="MVP Wheaton Opco LLC"/>
    <s v="MVP Wheaton Opco LLC dba PDQ - 167 Danada Square - Wheaton"/>
    <x v="37"/>
    <s v="Commercial Kitchen Equipment"/>
    <x v="13"/>
    <n v="0"/>
    <n v="13458"/>
    <n v="2.2799999999999998"/>
    <x v="7"/>
    <x v="0"/>
    <n v="15"/>
    <s v="ΔkWpeak"/>
    <n v="1"/>
    <s v="Private-Non-Lighting"/>
    <x v="2"/>
    <n v="3"/>
    <n v="1"/>
    <s v="Non-Lighting"/>
    <n v="0.98952339343681495"/>
    <n v="0.43468415683807998"/>
    <n v="13317.0058288727"/>
    <n v="0.99107987759082306"/>
    <n v="0.7"/>
    <n v="9321.9040802108593"/>
    <n v="0.69375591431357597"/>
    <n v="5571"/>
    <n v="1.17"/>
    <n v="1.31"/>
    <n v="2.1000000000000001E-2"/>
    <n v="0.68"/>
    <n v="12.565069107880101"/>
    <d v="1900-01-07T23:24:04"/>
    <n v="43135"/>
    <n v="0.99107987759082306"/>
    <n v="0"/>
    <n v="1"/>
    <n v="139828.56120316288"/>
  </r>
  <r>
    <s v="STND-37334"/>
    <s v="MVP Wheaton Opco LLC"/>
    <s v="MVP Wheaton Opco LLC dba PDQ - 167 Danada Square - Wheaton"/>
    <x v="37"/>
    <s v="Commercial Kitchen Equipment"/>
    <x v="13"/>
    <n v="0"/>
    <n v="2243"/>
    <n v="0.38"/>
    <x v="7"/>
    <x v="0"/>
    <n v="15"/>
    <s v="ΔkWpeak"/>
    <n v="1"/>
    <s v="Private-Non-Lighting"/>
    <x v="2"/>
    <n v="3"/>
    <n v="1"/>
    <s v="Non-Lighting"/>
    <n v="0.98952339343681495"/>
    <n v="0.43468415683807998"/>
    <n v="2219.5009714787798"/>
    <n v="0.165179979598471"/>
    <n v="0.7"/>
    <n v="1553.6506800351401"/>
    <n v="0.115625985718929"/>
    <n v="5571"/>
    <n v="1.17"/>
    <n v="1.31"/>
    <n v="2.1000000000000001E-2"/>
    <n v="0.68"/>
    <n v="12.565069107880101"/>
    <d v="1900-01-07T23:24:04"/>
    <n v="43135"/>
    <n v="0.165179979598471"/>
    <n v="0"/>
    <n v="1"/>
    <n v="23304.7602005271"/>
  </r>
  <r>
    <s v="STND-37355"/>
    <s v="Hyatt Corporation, as agent of, Mcdonald's Corporation"/>
    <s v="The Hyatt Lodge at McDonald's Campus - 2815 Jorie Blvd - Oak Brook"/>
    <x v="0"/>
    <s v="Indoor Lighting"/>
    <x v="11"/>
    <n v="0"/>
    <n v="57385.39"/>
    <n v="7.0519999999999996"/>
    <x v="0"/>
    <x v="0"/>
    <n v="8.1459758879113693"/>
    <s v="Qty / 1,000"/>
    <m/>
    <s v="Private-Lighting"/>
    <x v="0"/>
    <n v="3"/>
    <n v="7791"/>
    <s v="Lighting"/>
    <n v="0.91633259480590001"/>
    <n v="1.30467645558681"/>
    <n v="52584.103322648501"/>
    <n v="9.2005783647981598"/>
    <n v="0.71"/>
    <n v="37334.713359080502"/>
    <n v="6.5324106390066898"/>
    <n v="6138"/>
    <n v="1.2"/>
    <n v="1.24"/>
    <n v="3.2000000000000001E-2"/>
    <n v="0.73"/>
    <n v="11.4043662430759"/>
    <d v="1900-01-07T03:30:12"/>
    <n v="43152"/>
    <n v="10.164138714978099"/>
    <n v="1402.2427552706299"/>
    <n v="1"/>
    <n v="304127.67480515223"/>
  </r>
  <r>
    <s v="STND-37356"/>
    <s v="Elgin Academy"/>
    <s v="Elgin Academy - 350 Park St - Elgin"/>
    <x v="0"/>
    <s v="Indoor Lighting"/>
    <x v="12"/>
    <n v="0"/>
    <n v="12896.091"/>
    <n v="3.516"/>
    <x v="0"/>
    <x v="0"/>
    <n v="15"/>
    <s v="Qty / 1,000"/>
    <m/>
    <s v="Private-Lighting"/>
    <x v="0"/>
    <n v="3"/>
    <n v="3700"/>
    <s v="Lighting"/>
    <n v="0.91633259480590001"/>
    <n v="1.30467645558681"/>
    <n v="11817.108528883"/>
    <n v="4.5872424178432096"/>
    <n v="0.71"/>
    <n v="8390.1470555069409"/>
    <n v="3.2569421166686801"/>
    <n v="2979"/>
    <n v="1.17333333333333"/>
    <n v="1.323"/>
    <n v="2.1333333333333301E-2"/>
    <n v="0.72"/>
    <n v="23.497818059751602"/>
    <d v="1900-01-15T18:49:11"/>
    <n v="43146"/>
    <n v="4.8156991872881596"/>
    <n v="214.85651870696401"/>
    <n v="1"/>
    <n v="125852.20583260412"/>
  </r>
  <r>
    <s v="STND-37356"/>
    <s v="Elgin Academy"/>
    <s v="Elgin Academy - 350 Park St - Elgin"/>
    <x v="38"/>
    <s v="Indoor Lighting"/>
    <x v="12"/>
    <n v="0"/>
    <n v="3523.3510000000001"/>
    <n v="0.79100000000000004"/>
    <x v="0"/>
    <x v="0"/>
    <n v="8"/>
    <s v="Qty / 1,000"/>
    <m/>
    <s v="Private-Lighting"/>
    <x v="0"/>
    <n v="3"/>
    <n v="2700"/>
    <s v="Lighting"/>
    <n v="0.91633259480590001"/>
    <n v="1.30467645558681"/>
    <n v="3228.5613642419598"/>
    <n v="1.03199907636916"/>
    <n v="0.71"/>
    <n v="2292.27856861179"/>
    <n v="0.73271934422210605"/>
    <n v="2979"/>
    <n v="1.17333333333333"/>
    <n v="1.323"/>
    <n v="2.1333333333333301E-2"/>
    <n v="0.72"/>
    <n v="23.497818059751602"/>
    <d v="1900-01-15T18:49:11"/>
    <n v="43146"/>
    <n v="1.0833953518614701"/>
    <n v="58.701115713490204"/>
    <n v="1"/>
    <n v="18338.22854889432"/>
  </r>
  <r>
    <s v="STND-37361"/>
    <s v="Suburban Tire Company"/>
    <s v="Suburban Tire Company - 2064 W Lake Street - Hanover Park"/>
    <x v="0"/>
    <s v="Indoor Lighting"/>
    <x v="14"/>
    <n v="0"/>
    <n v="28137.574000000001"/>
    <n v="5.6219999999999999"/>
    <x v="0"/>
    <x v="0"/>
    <n v="12.215978499877799"/>
    <s v="Qty / 1,000"/>
    <m/>
    <s v="Private-Lighting"/>
    <x v="0"/>
    <n v="3"/>
    <n v="6138"/>
    <s v="Lighting"/>
    <n v="0.91633259480590001"/>
    <n v="1.30467645558681"/>
    <n v="25783.376194962999"/>
    <n v="7.33489103330903"/>
    <n v="0.71"/>
    <n v="18306.197098423701"/>
    <n v="5.2077726336494097"/>
    <n v="4093"/>
    <n v="1.1200000000000001"/>
    <n v="1.29"/>
    <n v="1.9E-2"/>
    <n v="0.71"/>
    <n v="17.102369899829"/>
    <d v="1900-01-11T05:11:01"/>
    <n v="43192"/>
    <n v="8.0083972413025695"/>
    <n v="437.39656045026499"/>
    <n v="1"/>
    <n v="223628.11016886929"/>
  </r>
  <r>
    <s v="STND-37364"/>
    <s v="Proven Partners Manufacturing"/>
    <s v="Proven Partners Group - 1111 Bowes Rd - Elgin"/>
    <x v="20"/>
    <s v="Compressed Air"/>
    <x v="2"/>
    <n v="0"/>
    <n v="13980"/>
    <n v="2.4"/>
    <x v="4"/>
    <x v="0"/>
    <n v="10"/>
    <s v="ΔkWpeak / CF"/>
    <n v="0.95"/>
    <s v="Private-Non-Lighting"/>
    <x v="2"/>
    <n v="2"/>
    <n v="1200"/>
    <s v="Non-Lighting"/>
    <n v="0.76002432528749297"/>
    <n v="0.465462131779591"/>
    <n v="10625.1400675192"/>
    <n v="1.1171091162710201"/>
    <n v="0.7"/>
    <n v="7437.5980472634101"/>
    <n v="0.78197638138971304"/>
    <n v="3379"/>
    <n v="1.0900000000000001"/>
    <n v="1.36"/>
    <n v="2.1999999999999999E-2"/>
    <n v="0.57999999999999996"/>
    <n v="20.7161882213673"/>
    <d v="1900-01-13T19:08:05"/>
    <n v="43216"/>
    <n v="1.1759043329168599"/>
    <n v="0"/>
    <n v="1"/>
    <n v="74375.980472634095"/>
  </r>
  <r>
    <s v="STND-37364"/>
    <s v="Proven Partners Manufacturing"/>
    <s v="Proven Partners Group - 1111 Bowes Rd - Elgin"/>
    <x v="10"/>
    <s v="Compressed Air"/>
    <x v="2"/>
    <n v="0"/>
    <n v="145260"/>
    <n v="23.3"/>
    <x v="4"/>
    <x v="0"/>
    <n v="10"/>
    <s v="ΔkWpeak / CF"/>
    <n v="0.95"/>
    <s v="Private-Non-Lighting"/>
    <x v="2"/>
    <n v="2"/>
    <n v="1"/>
    <s v="Non-Lighting"/>
    <n v="0.76002432528749297"/>
    <n v="0.465462131779591"/>
    <n v="110401.133491261"/>
    <n v="10.8452676704645"/>
    <n v="0.7"/>
    <n v="77280.793443882896"/>
    <n v="7.5916873693251299"/>
    <n v="3379"/>
    <n v="1.0900000000000001"/>
    <n v="1.36"/>
    <n v="2.1999999999999999E-2"/>
    <n v="0.57999999999999996"/>
    <n v="20.7161882213673"/>
    <d v="1900-01-13T19:08:05"/>
    <n v="43216"/>
    <n v="11.4160712320679"/>
    <n v="0"/>
    <n v="1"/>
    <n v="772807.93443882896"/>
  </r>
  <r>
    <s v="STND-37364"/>
    <s v="Proven Partners Manufacturing"/>
    <s v="Proven Partners Group - 1111 Bowes Rd - Elgin"/>
    <x v="19"/>
    <s v="Compressed Air"/>
    <x v="2"/>
    <n v="0"/>
    <n v="6553.24"/>
    <n v="1.014"/>
    <x v="4"/>
    <x v="0"/>
    <n v="10"/>
    <s v="ΔkWpeak / CF"/>
    <n v="0.95"/>
    <s v="Private-Non-Lighting"/>
    <x v="2"/>
    <n v="2"/>
    <n v="2"/>
    <s v="Non-Lighting"/>
    <n v="0.76002432528749297"/>
    <n v="0.465462131779591"/>
    <n v="4980.6218094470096"/>
    <n v="0.471978601624505"/>
    <n v="0.7"/>
    <n v="3486.4352666129098"/>
    <n v="0.33038502113715401"/>
    <n v="3379"/>
    <n v="1.0900000000000001"/>
    <n v="1.36"/>
    <n v="2.1999999999999999E-2"/>
    <n v="0.57999999999999996"/>
    <n v="20.7161882213673"/>
    <d v="1900-01-13T19:08:05"/>
    <n v="43216"/>
    <n v="0.49681958065737403"/>
    <n v="0"/>
    <n v="1"/>
    <n v="34864.352666129096"/>
  </r>
  <r>
    <s v="STND-37365"/>
    <s v="Suburban Tire Company"/>
    <s v="Suburban Tire Company - 3412 Orchard Rd - Oswego"/>
    <x v="0"/>
    <s v="Indoor Lighting"/>
    <x v="14"/>
    <n v="0"/>
    <n v="15081.886"/>
    <n v="3.0129999999999999"/>
    <x v="0"/>
    <x v="0"/>
    <n v="12.215978499877799"/>
    <s v="Qty / 1,000"/>
    <m/>
    <s v="Private-Lighting"/>
    <x v="0"/>
    <n v="3"/>
    <n v="3290"/>
    <s v="Lighting"/>
    <n v="0.91633259480590001"/>
    <n v="1.30467645558681"/>
    <n v="13820.0237329468"/>
    <n v="3.93099016068305"/>
    <n v="0.71"/>
    <n v="9812.2168503922094"/>
    <n v="2.7910030140849602"/>
    <n v="4093"/>
    <n v="1.1200000000000001"/>
    <n v="1.29"/>
    <n v="1.9E-2"/>
    <n v="0.71"/>
    <n v="17.102369899829"/>
    <d v="1900-01-11T05:11:01"/>
    <n v="43192"/>
    <n v="4.2919425272224601"/>
    <n v="234.44683118391799"/>
    <n v="1"/>
    <n v="119865.83008052989"/>
  </r>
  <r>
    <s v="STND-37365"/>
    <s v="Suburban Tire Company"/>
    <s v="Suburban Tire Company - 3412 Orchard Rd - Oswego"/>
    <x v="1"/>
    <s v="Outdoor &amp; Garage Lighting"/>
    <x v="1"/>
    <n v="0"/>
    <n v="19979.724999999999"/>
    <n v="0"/>
    <x v="0"/>
    <x v="0"/>
    <n v="10.1978380583316"/>
    <s v="Qty / 1,000"/>
    <m/>
    <s v="Private-Lighting"/>
    <x v="0"/>
    <n v="3"/>
    <n v="4075"/>
    <s v="Lighting"/>
    <n v="0.91633259480590001"/>
    <n v="1.30467645558681"/>
    <n v="18308.073252758299"/>
    <n v="0"/>
    <n v="0.71"/>
    <n v="12998.732009458399"/>
    <n v="0"/>
    <n v="4903"/>
    <n v="1"/>
    <n v="1"/>
    <n v="0"/>
    <n v="0"/>
    <n v="14.276973281664301"/>
    <d v="1900-01-09T04:44:53"/>
    <n v="43192"/>
    <n v="0"/>
    <n v="0"/>
    <n v="1"/>
    <n v="132558.96399610807"/>
  </r>
  <r>
    <s v="STND-37395"/>
    <s v="Emco Chemical Distributors, Inc."/>
    <s v="Emco Chemical - 2100 Commonwealth Ave - North Chicago"/>
    <x v="0"/>
    <s v="Indoor Lighting"/>
    <x v="2"/>
    <n v="0"/>
    <n v="42237.904999999999"/>
    <n v="9.0459999999999994"/>
    <x v="0"/>
    <x v="0"/>
    <n v="14.797277300976599"/>
    <s v="Qty / 1,000"/>
    <m/>
    <s v="Private-Lighting"/>
    <x v="0"/>
    <n v="3"/>
    <n v="11468"/>
    <s v="Lighting"/>
    <n v="0.91633259480590001"/>
    <n v="1.30467645558681"/>
    <n v="38703.969087815101"/>
    <n v="11.802103217238299"/>
    <n v="0.71"/>
    <n v="27479.818052348699"/>
    <n v="8.3794932842391603"/>
    <n v="3379"/>
    <n v="1.0900000000000001"/>
    <n v="1.36"/>
    <n v="2.1999999999999999E-2"/>
    <n v="0.57999999999999996"/>
    <n v="20.7161882213673"/>
    <d v="1900-01-13T19:08:05"/>
    <n v="43180"/>
    <n v="14.9620983991357"/>
    <n v="781.18102746048805"/>
    <n v="1"/>
    <n v="406626.48790098639"/>
  </r>
  <r>
    <s v="STND-37397"/>
    <s v="Costco Wholesale Corp."/>
    <s v="Costco Wholesale Corporation Store #388 - 1901 W 22nd Street - Oak Brook"/>
    <x v="0"/>
    <s v="Indoor Lighting"/>
    <x v="8"/>
    <n v="0"/>
    <n v="129655.628"/>
    <n v="20.518999999999998"/>
    <x v="0"/>
    <x v="0"/>
    <n v="9.5383441434566993"/>
    <s v="Qty / 1,000"/>
    <m/>
    <s v="Private-Lighting"/>
    <x v="0"/>
    <n v="2"/>
    <n v="24734"/>
    <s v="Lighting"/>
    <n v="0.97902139861649395"/>
    <n v="0.93591656730105399"/>
    <n v="126935.63426306"/>
    <n v="19.204072044450299"/>
    <n v="0.71"/>
    <n v="90124.3003267725"/>
    <n v="13.6348911515597"/>
    <n v="5242"/>
    <n v="1"/>
    <n v="1.22"/>
    <n v="1.0999999999999999E-2"/>
    <n v="0.68"/>
    <n v="13.3536818008394"/>
    <d v="1900-01-08T12:55:13"/>
    <n v="43171"/>
    <n v="23.148592146155199"/>
    <n v="1396.2919768936599"/>
    <n v="1"/>
    <n v="859636.59220500314"/>
  </r>
  <r>
    <s v="STND-37398"/>
    <s v="Temperature Equipment Corporation"/>
    <s v="Temperature Equipment Corporation - 911 E Park Ave - Libertyville"/>
    <x v="0"/>
    <s v="Indoor Lighting"/>
    <x v="8"/>
    <n v="0"/>
    <n v="293038.28399999999"/>
    <n v="46.375999999999998"/>
    <x v="0"/>
    <x v="0"/>
    <n v="9.5383441434566993"/>
    <s v="Qty / 1,000"/>
    <m/>
    <s v="Private-Lighting"/>
    <x v="0"/>
    <n v="2"/>
    <n v="55902"/>
    <s v="Lighting"/>
    <n v="0.97902139861649395"/>
    <n v="0.93591656730105399"/>
    <n v="286890.75064985699"/>
    <n v="43.404066725153697"/>
    <n v="0.71"/>
    <n v="203692.432961399"/>
    <n v="30.8168873748591"/>
    <n v="5242"/>
    <n v="1"/>
    <n v="1.22"/>
    <n v="1.0999999999999999E-2"/>
    <n v="0.68"/>
    <n v="13.3536818008394"/>
    <d v="1900-01-08T12:55:13"/>
    <n v="43132"/>
    <n v="52.319270401583502"/>
    <n v="3155.7982571484299"/>
    <n v="1"/>
    <n v="1942888.5250038065"/>
  </r>
  <r>
    <s v="STND-37398"/>
    <s v="Temperature Equipment Corporation"/>
    <s v="Temperature Equipment Corporation - 911 E Park Ave - Libertyville"/>
    <x v="7"/>
    <s v="Indoor Lighting"/>
    <x v="8"/>
    <n v="0"/>
    <n v="16478.331999999999"/>
    <n v="8.4689999999999994"/>
    <x v="0"/>
    <x v="0"/>
    <n v="8"/>
    <s v="Qty / 1,000"/>
    <m/>
    <s v="Private-Lighting"/>
    <x v="0"/>
    <n v="2"/>
    <n v="13098"/>
    <s v="Lighting"/>
    <n v="0.97902139861649395"/>
    <n v="0.93591656730105399"/>
    <n v="16132.639641506899"/>
    <n v="7.92627740847262"/>
    <n v="0.71"/>
    <n v="11454.1741454699"/>
    <n v="5.6276569600155604"/>
    <n v="5242"/>
    <n v="1"/>
    <n v="1.22"/>
    <n v="1.0999999999999999E-2"/>
    <n v="0.68"/>
    <n v="13.3536818008394"/>
    <d v="1900-01-08T12:55:13"/>
    <n v="43132"/>
    <n v="12.2583937650365"/>
    <n v="177.459036056576"/>
    <n v="1"/>
    <n v="91633.393163759203"/>
  </r>
  <r>
    <s v="STND-37403"/>
    <s v="Luther Center Apartments LLC, an Illinois limited liability company"/>
    <s v="Luther Center Apartments LLC - 111 W State St - Rockford"/>
    <x v="7"/>
    <s v="Indoor Lighting"/>
    <x v="2"/>
    <n v="0"/>
    <n v="2620.0169999999998"/>
    <n v="1.7330000000000001"/>
    <x v="0"/>
    <x v="0"/>
    <n v="8"/>
    <s v="Qty / 1,000"/>
    <m/>
    <s v="Private-Lighting"/>
    <x v="0"/>
    <n v="3"/>
    <n v="2964"/>
    <s v="Lighting"/>
    <n v="0.91633259480590001"/>
    <n v="1.30467645558681"/>
    <n v="2400.8069760455701"/>
    <n v="2.2610042975319402"/>
    <n v="0.71"/>
    <n v="1704.5729529923501"/>
    <n v="1.6053130512476701"/>
    <n v="3379"/>
    <n v="1.0900000000000001"/>
    <n v="1.36"/>
    <n v="2.1999999999999999E-2"/>
    <n v="0.57999999999999996"/>
    <n v="20.7161882213673"/>
    <d v="1900-01-13T19:08:05"/>
    <n v="43135"/>
    <n v="3.8662864184882602"/>
    <n v="48.456654562387598"/>
    <n v="1"/>
    <n v="13636.583623938801"/>
  </r>
  <r>
    <s v="STND-37403"/>
    <s v="Luther Center Apartments LLC, an Illinois limited liability company"/>
    <s v="Luther Center Apartments LLC - 111 W State St - Rockford"/>
    <x v="1"/>
    <s v="Outdoor &amp; Garage Lighting"/>
    <x v="1"/>
    <n v="0"/>
    <n v="61846.442000000003"/>
    <n v="0"/>
    <x v="0"/>
    <x v="0"/>
    <n v="10.1978380583316"/>
    <s v="Qty / 1,000"/>
    <m/>
    <s v="Private-Lighting"/>
    <x v="0"/>
    <n v="3"/>
    <n v="12614"/>
    <s v="Lighting"/>
    <n v="0.91633259480590001"/>
    <n v="1.30467645558681"/>
    <n v="56671.910677372602"/>
    <n v="0"/>
    <n v="0.71"/>
    <n v="40237.056580934499"/>
    <n v="0"/>
    <n v="4903"/>
    <n v="1"/>
    <n v="1"/>
    <n v="0"/>
    <n v="0"/>
    <n v="14.276973281664301"/>
    <d v="1900-01-09T04:44:53"/>
    <n v="43135"/>
    <n v="0"/>
    <n v="0"/>
    <n v="1"/>
    <n v="410330.98695629579"/>
  </r>
  <r>
    <s v="STND-37403"/>
    <s v="Luther Center Apartments LLC, an Illinois limited liability company"/>
    <s v="Luther Center Apartments LLC - 111 W State St - Rockford"/>
    <x v="0"/>
    <s v="Indoor Lighting"/>
    <x v="2"/>
    <n v="0"/>
    <n v="25840.7"/>
    <n v="5.5339999999999998"/>
    <x v="0"/>
    <x v="0"/>
    <n v="14.797277300976599"/>
    <s v="Qty / 1,000"/>
    <m/>
    <s v="Private-Lighting"/>
    <x v="0"/>
    <n v="3"/>
    <n v="7016"/>
    <s v="Lighting"/>
    <n v="0.91633259480590001"/>
    <n v="1.30467645558681"/>
    <n v="23678.675682600799"/>
    <n v="7.2200795052173898"/>
    <n v="0.71"/>
    <n v="16811.859734646601"/>
    <n v="5.1262564487043401"/>
    <n v="3379"/>
    <n v="1.0900000000000001"/>
    <n v="1.36"/>
    <n v="2.1999999999999999E-2"/>
    <n v="0.57999999999999996"/>
    <n v="20.7161882213673"/>
    <d v="1900-01-13T19:08:05"/>
    <n v="43135"/>
    <n v="9.1532448088455691"/>
    <n v="477.91822478643797"/>
    <n v="1"/>
    <n v="248769.75043868864"/>
  </r>
  <r>
    <s v="STND-37403"/>
    <s v="Luther Center Apartments LLC, an Illinois limited liability company"/>
    <s v="Luther Center Apartments LLC - 111 W State St - Rockford"/>
    <x v="38"/>
    <s v="Indoor Lighting"/>
    <x v="2"/>
    <n v="0"/>
    <n v="998.36400000000003"/>
    <n v="0.218"/>
    <x v="0"/>
    <x v="0"/>
    <n v="8"/>
    <s v="Qty / 1,000"/>
    <m/>
    <s v="Private-Lighting"/>
    <x v="0"/>
    <n v="3"/>
    <n v="724"/>
    <s v="Lighting"/>
    <n v="0.91633259480590001"/>
    <n v="1.30467645558681"/>
    <n v="914.83347468079705"/>
    <n v="0.284419467317924"/>
    <n v="0.71"/>
    <n v="649.531767023366"/>
    <n v="0.201937821795726"/>
    <n v="3379"/>
    <n v="1.0900000000000001"/>
    <n v="1.36"/>
    <n v="2.1999999999999999E-2"/>
    <n v="0.57999999999999996"/>
    <n v="20.7161882213673"/>
    <d v="1900-01-13T19:08:05"/>
    <n v="43135"/>
    <n v="0.36057234700548102"/>
    <n v="18.464528846768399"/>
    <n v="1"/>
    <n v="5196.254136186928"/>
  </r>
  <r>
    <s v="STND-37403"/>
    <s v="Luther Center Apartments LLC, an Illinois limited liability company"/>
    <s v="Luther Center Apartments LLC - 111 W State St - Rockford"/>
    <x v="27"/>
    <s v="Outdoor &amp; Garage Lighting"/>
    <x v="2"/>
    <n v="0"/>
    <n v="371.56"/>
    <n v="0"/>
    <x v="0"/>
    <x v="0"/>
    <n v="8"/>
    <s v="Qty / 1,000"/>
    <m/>
    <s v="Private-Lighting"/>
    <x v="0"/>
    <n v="3"/>
    <n v="1327"/>
    <s v="Lighting"/>
    <n v="0.91633259480590001"/>
    <n v="1.30467645558681"/>
    <n v="340.47253892608001"/>
    <n v="0"/>
    <n v="0.71"/>
    <n v="241.73550263751699"/>
    <n v="0"/>
    <n v="3379"/>
    <n v="1.0900000000000001"/>
    <n v="1.36"/>
    <n v="2.1999999999999999E-2"/>
    <n v="0.57999999999999996"/>
    <n v="20.7161882213673"/>
    <d v="1900-01-13T19:08:05"/>
    <n v="43135"/>
    <n v="0"/>
    <n v="6.8719228040126303"/>
    <n v="1"/>
    <n v="1933.8840211001359"/>
  </r>
  <r>
    <s v="STND-37434"/>
    <s v="510 Lake Mill, LLC"/>
    <s v="510 Lake Mill LLC - 510 Lake St - Addison"/>
    <x v="1"/>
    <s v="Outdoor &amp; Garage Lighting"/>
    <x v="1"/>
    <n v="0"/>
    <n v="149026.685"/>
    <n v="0"/>
    <x v="0"/>
    <x v="0"/>
    <n v="10.1978380583316"/>
    <s v="Qty / 1,000"/>
    <m/>
    <s v="Private-Lighting"/>
    <x v="0"/>
    <n v="2"/>
    <n v="30395"/>
    <s v="Lighting"/>
    <n v="0.97902139861649395"/>
    <n v="0.93591656730105399"/>
    <n v="145900.31357987999"/>
    <n v="0"/>
    <n v="0.71"/>
    <n v="103589.22264171499"/>
    <n v="0"/>
    <n v="4903"/>
    <n v="1"/>
    <n v="1"/>
    <n v="0"/>
    <n v="0"/>
    <n v="14.276973281664301"/>
    <d v="1900-01-09T04:44:53"/>
    <n v="43167"/>
    <n v="0"/>
    <n v="0"/>
    <n v="1"/>
    <n v="1056386.1170886667"/>
  </r>
  <r>
    <s v="STND-37440"/>
    <s v="Prairie Lake School"/>
    <s v="Prairie Lake School - 404 E Devon Ave - Elk Grove Village"/>
    <x v="8"/>
    <s v="Indoor Advanced Lighting"/>
    <x v="12"/>
    <n v="0"/>
    <n v="30755.434000000001"/>
    <n v="8.3859999999999992"/>
    <x v="0"/>
    <x v="0"/>
    <n v="15"/>
    <s v="Qty / 1,000"/>
    <m/>
    <s v="Private-Lighting"/>
    <x v="0"/>
    <n v="3"/>
    <n v="8824"/>
    <s v="Lighting"/>
    <n v="0.91633259480590001"/>
    <n v="1.30467645558681"/>
    <n v="28182.206641601599"/>
    <n v="10.941016756551001"/>
    <n v="0.71"/>
    <n v="20009.3667155371"/>
    <n v="7.7681218971511798"/>
    <n v="2979"/>
    <n v="1.17333333333333"/>
    <n v="1.323"/>
    <n v="2.1333333333333301E-2"/>
    <n v="0.72"/>
    <n v="23.497818059751602"/>
    <d v="1900-01-15T18:49:11"/>
    <n v="43132"/>
    <n v="11.4859082436287"/>
    <n v="512.40375712002901"/>
    <n v="1"/>
    <n v="300140.50073305651"/>
  </r>
  <r>
    <s v="STND-37451"/>
    <s v="Aldi Inc #53"/>
    <s v="Aldi Inc #53 - 5505 S Harlem Ave - Chicago"/>
    <x v="39"/>
    <s v="Refrigeration"/>
    <x v="5"/>
    <n v="0"/>
    <n v="6366.36"/>
    <n v="6.36"/>
    <x v="2"/>
    <x v="0"/>
    <n v="13"/>
    <s v="ΔkWpeak"/>
    <m/>
    <s v="Private-Non-Lighting"/>
    <x v="2"/>
    <n v="3"/>
    <n v="53"/>
    <s v="Non-Lighting"/>
    <n v="0.98952339343681495"/>
    <n v="0.43468415683807998"/>
    <n v="6299.6621510404002"/>
    <n v="2.76459123749019"/>
    <n v="0.7"/>
    <n v="4409.7635057282796"/>
    <n v="1.93521386624313"/>
    <n v="4661"/>
    <n v="1.07"/>
    <n v="1.24"/>
    <n v="2.9000000000000001E-2"/>
    <n v="0.745"/>
    <n v="15.018236429950701"/>
    <d v="1900-01-09T17:27:20"/>
    <n v="43159"/>
    <n v="2.76459123749019"/>
    <n v="0"/>
    <n v="1"/>
    <n v="57326.925574467634"/>
  </r>
  <r>
    <s v="STND-37451"/>
    <s v="Aldi Inc #53"/>
    <s v="Aldi Inc #53 - 5505 S Harlem Ave - Chicago"/>
    <x v="40"/>
    <s v="Refrigeration"/>
    <x v="5"/>
    <n v="0"/>
    <n v="14148"/>
    <n v="0"/>
    <x v="2"/>
    <x v="0"/>
    <n v="5"/>
    <s v="NA"/>
    <m/>
    <s v="Private-Non-Lighting"/>
    <x v="2"/>
    <n v="3"/>
    <n v="108"/>
    <s v="Non-Lighting"/>
    <n v="0.98952339343681495"/>
    <n v="0.43468415683807998"/>
    <n v="13999.776970344101"/>
    <n v="0"/>
    <n v="0.7"/>
    <n v="9799.8438792408397"/>
    <n v="0"/>
    <n v="4661"/>
    <n v="1.07"/>
    <n v="1.24"/>
    <n v="2.9000000000000001E-2"/>
    <n v="0.745"/>
    <n v="15.018236429950701"/>
    <d v="1900-01-09T17:27:20"/>
    <n v="43159"/>
    <n v="0"/>
    <n v="0"/>
    <n v="1"/>
    <n v="48999.2193962042"/>
  </r>
  <r>
    <s v="STND-37451"/>
    <s v="Aldi Inc #53"/>
    <s v="Aldi Inc #53 - 5505 S Harlem Ave - Chicago"/>
    <x v="3"/>
    <s v="Refrigeration"/>
    <x v="5"/>
    <n v="0"/>
    <n v="28600.147000000001"/>
    <n v="3.4009999999999998"/>
    <x v="2"/>
    <x v="0"/>
    <n v="8.6177180282661094"/>
    <s v="ΔkWpeak / CF"/>
    <n v="0.69"/>
    <s v="Private-Non-Lighting"/>
    <x v="2"/>
    <n v="3"/>
    <n v="564"/>
    <s v="Non-Lighting"/>
    <n v="0.98952339343681495"/>
    <n v="0.43468415683807998"/>
    <n v="28300.514512231701"/>
    <n v="1.4783608174063101"/>
    <n v="0.7"/>
    <n v="19810.360158562198"/>
    <n v="1.0348525721844199"/>
    <n v="4661"/>
    <n v="1.07"/>
    <n v="1.24"/>
    <n v="2.9000000000000001E-2"/>
    <n v="0.745"/>
    <n v="15.018236429950701"/>
    <d v="1900-01-09T17:27:20"/>
    <n v="43159"/>
    <n v="2.14255190928451"/>
    <n v="0"/>
    <n v="1"/>
    <n v="170720.09788488611"/>
  </r>
  <r>
    <s v="STND-37458"/>
    <s v="Top Imports &amp; Rich's Bakery"/>
    <s v="Top Imports &amp; Rich's Bakery - 7020 W Cullom Ave - Norridge"/>
    <x v="4"/>
    <s v="Refrigeration"/>
    <x v="8"/>
    <n v="0"/>
    <n v="73850"/>
    <n v="0"/>
    <x v="2"/>
    <x v="0"/>
    <n v="4"/>
    <s v="ΔkWpeak / CF"/>
    <n v="1"/>
    <s v="Private-Non-Lighting"/>
    <x v="2"/>
    <n v="2"/>
    <n v="175"/>
    <s v="Non-Lighting"/>
    <n v="0.76002432528749297"/>
    <n v="0.465462131779591"/>
    <n v="56127.796422481399"/>
    <n v="0"/>
    <n v="0.7"/>
    <n v="39289.457495736999"/>
    <n v="0"/>
    <n v="5242"/>
    <n v="1"/>
    <n v="1.22"/>
    <n v="1.0999999999999999E-2"/>
    <n v="0.68"/>
    <n v="13.3536818008394"/>
    <d v="1900-01-08T12:55:13"/>
    <n v="43200"/>
    <n v="0"/>
    <n v="0"/>
    <n v="1"/>
    <n v="157157.82998294799"/>
  </r>
  <r>
    <s v="STND-37458"/>
    <s v="Top Imports &amp; Rich's Bakery"/>
    <s v="Top Imports &amp; Rich's Bakery - 7020 W Cullom Ave - Norridge"/>
    <x v="4"/>
    <s v="Refrigeration"/>
    <x v="8"/>
    <n v="0"/>
    <n v="166544"/>
    <n v="0"/>
    <x v="2"/>
    <x v="0"/>
    <n v="4"/>
    <s v="ΔkWpeak / CF"/>
    <n v="1"/>
    <s v="Private-Non-Lighting"/>
    <x v="2"/>
    <n v="2"/>
    <n v="56"/>
    <s v="Non-Lighting"/>
    <n v="0.76002432528749297"/>
    <n v="0.465462131779591"/>
    <n v="126577.49123068"/>
    <n v="0"/>
    <n v="0.7"/>
    <n v="88604.243861476207"/>
    <n v="0"/>
    <n v="5242"/>
    <n v="1"/>
    <n v="1.22"/>
    <n v="1.0999999999999999E-2"/>
    <n v="0.68"/>
    <n v="13.3536818008394"/>
    <d v="1900-01-08T12:55:13"/>
    <n v="43200"/>
    <n v="0"/>
    <n v="0"/>
    <n v="1"/>
    <n v="354416.97544590483"/>
  </r>
  <r>
    <s v="STND-37458"/>
    <s v="Top Imports &amp; Rich's Bakery"/>
    <s v="Top Imports &amp; Rich's Bakery - 7020 W Cullom Ave - Norridge"/>
    <x v="14"/>
    <s v="Refrigeration"/>
    <x v="8"/>
    <n v="0"/>
    <n v="4013.9"/>
    <n v="0.42099999999999999"/>
    <x v="2"/>
    <x v="0"/>
    <n v="15"/>
    <s v="ΔkWpeak / CF"/>
    <n v="1"/>
    <s v="Private-Non-Lighting"/>
    <x v="2"/>
    <n v="2"/>
    <n v="10"/>
    <s v="Non-Lighting"/>
    <n v="0.76002432528749297"/>
    <n v="0.465462131779591"/>
    <n v="3050.66163927147"/>
    <n v="0.19595955747920801"/>
    <n v="0.7"/>
    <n v="2135.4631474900302"/>
    <n v="0.13717169023544501"/>
    <n v="5242"/>
    <n v="1"/>
    <n v="1.22"/>
    <n v="1.0999999999999999E-2"/>
    <n v="0.68"/>
    <n v="13.3536818008394"/>
    <d v="1900-01-08T12:55:13"/>
    <n v="43200"/>
    <n v="0.19595955747920801"/>
    <n v="0"/>
    <n v="1"/>
    <n v="32031.947212350453"/>
  </r>
  <r>
    <s v="STND-37458"/>
    <s v="Top Imports &amp; Rich's Bakery"/>
    <s v="Top Imports &amp; Rich's Bakery - 7020 W Cullom Ave - Norridge"/>
    <x v="25"/>
    <s v="Refrigeration"/>
    <x v="8"/>
    <n v="0"/>
    <n v="59643"/>
    <n v="6.8849999999999998"/>
    <x v="2"/>
    <x v="0"/>
    <n v="16"/>
    <s v="ΔkWpeak"/>
    <m/>
    <s v="Private-Non-Lighting"/>
    <x v="2"/>
    <n v="2"/>
    <n v="27"/>
    <s v="Non-Lighting"/>
    <n v="0.76002432528749297"/>
    <n v="0.465462131779591"/>
    <n v="45330.130833121999"/>
    <n v="3.20470677730248"/>
    <n v="0.7"/>
    <n v="31731.0915831854"/>
    <n v="2.2432947441117399"/>
    <n v="5242"/>
    <n v="1"/>
    <n v="1.22"/>
    <n v="1.0999999999999999E-2"/>
    <n v="0.68"/>
    <n v="13.3536818008394"/>
    <d v="1900-01-08T12:55:13"/>
    <n v="43200"/>
    <n v="3.20470677730248"/>
    <n v="0"/>
    <n v="1"/>
    <n v="507697.4653309664"/>
  </r>
  <r>
    <s v="STND-37462"/>
    <s v="Panel Authority Inc."/>
    <s v="Panel Authority Inc (Preston Wakeland) - 24121 W Theodore St Unit 1A - Plainfield"/>
    <x v="0"/>
    <s v="Indoor Lighting"/>
    <x v="10"/>
    <n v="0"/>
    <n v="5652.4319999999998"/>
    <n v="1.0109999999999999"/>
    <x v="0"/>
    <x v="0"/>
    <n v="10.827197921178"/>
    <s v="Qty / 1,000"/>
    <m/>
    <s v="Private-Lighting"/>
    <x v="0"/>
    <n v="3"/>
    <n v="1200"/>
    <s v="Lighting"/>
    <n v="0.91633259480590001"/>
    <n v="1.30467645558681"/>
    <n v="5179.5076815238999"/>
    <n v="1.31902789659826"/>
    <n v="0.71"/>
    <n v="3677.4504538819701"/>
    <n v="0.93650980658476501"/>
    <n v="4618"/>
    <n v="1.02"/>
    <n v="1.04"/>
    <n v="1.2E-2"/>
    <n v="0.81"/>
    <n v="15.158077089649201"/>
    <d v="1900-01-09T19:51:10"/>
    <n v="43296"/>
    <n v="1.5657975980511201"/>
    <n v="60.935384488516497"/>
    <n v="0"/>
    <n v="39816.483909505958"/>
  </r>
  <r>
    <s v="STND-37480"/>
    <s v="Chicago Food Corp."/>
    <s v="Joong Boo Market (Operated by CFC) - 3333 N Kimbal Ave - Chicago"/>
    <x v="0"/>
    <s v="Indoor Lighting"/>
    <x v="5"/>
    <n v="0"/>
    <n v="138416.69200000001"/>
    <n v="25.811"/>
    <x v="0"/>
    <x v="0"/>
    <n v="10.727311735679001"/>
    <s v="Qty / 1,000"/>
    <m/>
    <s v="Private-Lighting"/>
    <x v="0"/>
    <n v="2"/>
    <n v="27754"/>
    <s v="Lighting"/>
    <n v="0.97902139861649395"/>
    <n v="0.93591656730105399"/>
    <n v="135512.90339370799"/>
    <n v="24.156942518607501"/>
    <n v="0.71"/>
    <n v="96214.161409533001"/>
    <n v="17.151429188211299"/>
    <n v="4661"/>
    <n v="1.07"/>
    <n v="1.24"/>
    <n v="2.9000000000000001E-2"/>
    <n v="0.745"/>
    <n v="15.018236429950701"/>
    <d v="1900-01-09T17:27:20"/>
    <n v="43170"/>
    <n v="26.149537257639601"/>
    <n v="3672.7796246892899"/>
    <n v="1"/>
    <n v="1032119.302826997"/>
  </r>
  <r>
    <s v="STND-37499"/>
    <s v="J.B. Hunt Transport Inc."/>
    <s v="JB Hunt Transport Inc - 3642 W 47th St - Chicago"/>
    <x v="0"/>
    <s v="Indoor Lighting"/>
    <x v="4"/>
    <n v="0"/>
    <n v="385714.22399999999"/>
    <n v="42.962000000000003"/>
    <x v="0"/>
    <x v="0"/>
    <n v="6.5651260504201696"/>
    <s v="Qty / 1,000"/>
    <m/>
    <s v="Private-Lighting"/>
    <x v="0"/>
    <n v="1"/>
    <n v="41175"/>
    <s v="Lighting"/>
    <n v="0.99989942556735301"/>
    <n v="1.019640158801"/>
    <n v="385675.43101075699"/>
    <n v="43.805780502408702"/>
    <n v="0.71"/>
    <n v="273829.55601763801"/>
    <n v="31.102104156710201"/>
    <n v="7616"/>
    <n v="1.1100000000000001"/>
    <n v="1.29"/>
    <n v="2.1999999999999999E-2"/>
    <n v="0.76"/>
    <n v="9.1911764705882408"/>
    <d v="1900-01-05T13:33:47"/>
    <n v="43206"/>
    <n v="44.681538660147602"/>
    <n v="7644.0175515645597"/>
    <n v="1"/>
    <n v="1797725.5515863844"/>
  </r>
  <r>
    <s v="STND-37499"/>
    <s v="J.B. Hunt Transport Inc."/>
    <s v="JB Hunt Transport Inc - 3642 W 47th St - Chicago"/>
    <x v="27"/>
    <s v="Outdoor &amp; Garage Lighting"/>
    <x v="4"/>
    <n v="0"/>
    <n v="5133.8"/>
    <n v="0"/>
    <x v="0"/>
    <x v="0"/>
    <n v="8"/>
    <s v="Qty / 1,000"/>
    <m/>
    <s v="Private-Lighting"/>
    <x v="0"/>
    <n v="1"/>
    <n v="18335"/>
    <s v="Lighting"/>
    <n v="0.99989942556735301"/>
    <n v="1.019640158801"/>
    <n v="5133.2836709776802"/>
    <n v="0"/>
    <n v="0.71"/>
    <n v="3644.63140639415"/>
    <n v="0"/>
    <n v="7616"/>
    <n v="1.1100000000000001"/>
    <n v="1.29"/>
    <n v="2.1999999999999999E-2"/>
    <n v="0.76"/>
    <n v="9.1911764705882408"/>
    <d v="1900-01-05T13:33:47"/>
    <n v="43206"/>
    <n v="0"/>
    <n v="101.740757442801"/>
    <n v="1"/>
    <n v="29157.0512511532"/>
  </r>
  <r>
    <s v="STND-37499"/>
    <s v="J.B. Hunt Transport Inc."/>
    <s v="JB Hunt Transport Inc - 3642 W 47th St - Chicago"/>
    <x v="1"/>
    <s v="Outdoor &amp; Garage Lighting"/>
    <x v="1"/>
    <n v="0"/>
    <n v="275426.02500000002"/>
    <n v="0"/>
    <x v="0"/>
    <x v="0"/>
    <n v="10.1978380583316"/>
    <s v="Qty / 1,000"/>
    <m/>
    <s v="Private-Lighting"/>
    <x v="0"/>
    <n v="1"/>
    <n v="56175"/>
    <s v="Lighting"/>
    <n v="0.99989942556735301"/>
    <n v="1.019640158801"/>
    <n v="275398.32418379898"/>
    <n v="0"/>
    <n v="0.71"/>
    <n v="195532.81017049801"/>
    <n v="0"/>
    <n v="4903"/>
    <n v="1"/>
    <n v="1"/>
    <n v="0"/>
    <n v="0"/>
    <n v="14.276973281664301"/>
    <d v="1900-01-09T04:44:53"/>
    <n v="43206"/>
    <n v="0"/>
    <n v="0"/>
    <n v="1"/>
    <n v="1994011.9332092328"/>
  </r>
  <r>
    <s v="STND-37502"/>
    <s v="A Lava &amp; Son Co."/>
    <s v="A Lava &amp; Son Co - 4800 S Kilbourn Ave - Chicago"/>
    <x v="10"/>
    <s v="Compressed Air"/>
    <x v="10"/>
    <n v="0"/>
    <n v="26940"/>
    <n v="5.01"/>
    <x v="4"/>
    <x v="0"/>
    <n v="10"/>
    <s v="ΔkWpeak / CF"/>
    <n v="0.95"/>
    <s v="Private-Non-Lighting"/>
    <x v="2"/>
    <n v="3"/>
    <n v="1"/>
    <s v="Non-Lighting"/>
    <n v="0.98952339343681495"/>
    <n v="0.43468415683807998"/>
    <n v="26657.7602191878"/>
    <n v="2.1777676257587801"/>
    <n v="0.7"/>
    <n v="18660.432153431499"/>
    <n v="1.52443733803115"/>
    <n v="4618"/>
    <n v="1.02"/>
    <n v="1.04"/>
    <n v="1.2E-2"/>
    <n v="0.81"/>
    <n v="15.158077089649201"/>
    <d v="1900-01-09T19:51:10"/>
    <n v="43135"/>
    <n v="2.2923869744829299"/>
    <n v="0"/>
    <n v="1"/>
    <n v="186604.32153431498"/>
  </r>
  <r>
    <s v="STND-37504"/>
    <s v="Rockford Heat Treaters, Inc."/>
    <s v="Rockford Heat Treaters - 4704 American Rd - Rockford"/>
    <x v="0"/>
    <s v="Indoor Lighting"/>
    <x v="10"/>
    <n v="0"/>
    <n v="1469.6320000000001"/>
    <n v="0.26300000000000001"/>
    <x v="0"/>
    <x v="0"/>
    <n v="10.827197921178"/>
    <s v="Qty / 1,000"/>
    <m/>
    <s v="Private-Lighting"/>
    <x v="0"/>
    <n v="3"/>
    <n v="312"/>
    <s v="Lighting"/>
    <n v="0.91633259480590001"/>
    <n v="1.30467645558681"/>
    <n v="1346.6717039697801"/>
    <n v="0.34312990781933"/>
    <n v="0.71"/>
    <n v="956.136909818547"/>
    <n v="0.24362223455172399"/>
    <n v="4618"/>
    <n v="1.02"/>
    <n v="1.04"/>
    <n v="1.2E-2"/>
    <n v="0.81"/>
    <n v="15.158077089649201"/>
    <d v="1900-01-09T19:51:10"/>
    <n v="43124"/>
    <n v="0.40732420206473202"/>
    <n v="15.843196517291601"/>
    <n v="1"/>
    <n v="10352.283562348928"/>
  </r>
  <r>
    <s v="STND-37504"/>
    <s v="Rockford Heat Treaters, Inc."/>
    <s v="Rockford Heat Treaters - 4704 American Rd - Rockford"/>
    <x v="1"/>
    <s v="Outdoor &amp; Garage Lighting"/>
    <x v="1"/>
    <n v="0"/>
    <n v="23828.58"/>
    <n v="0"/>
    <x v="0"/>
    <x v="0"/>
    <n v="10.1978380583316"/>
    <s v="Qty / 1,000"/>
    <m/>
    <s v="Private-Lighting"/>
    <x v="0"/>
    <n v="3"/>
    <n v="4860"/>
    <s v="Lighting"/>
    <n v="0.91633259480590001"/>
    <n v="1.30467645558681"/>
    <n v="21834.904541939999"/>
    <n v="0"/>
    <n v="0.71"/>
    <n v="15502.7822247774"/>
    <n v="0"/>
    <n v="4903"/>
    <n v="1"/>
    <n v="1"/>
    <n v="0"/>
    <n v="0"/>
    <n v="14.276973281664301"/>
    <d v="1900-01-09T04:44:53"/>
    <n v="43124"/>
    <n v="0"/>
    <n v="0"/>
    <n v="1"/>
    <n v="158094.86258186161"/>
  </r>
  <r>
    <s v="STND-37504"/>
    <s v="Rockford Heat Treaters, Inc."/>
    <s v="Rockford Heat Treaters - 4704 American Rd - Rockford"/>
    <x v="41"/>
    <s v="Indoor Lighting"/>
    <x v="10"/>
    <n v="0"/>
    <n v="1073.962"/>
    <n v="0.192"/>
    <x v="0"/>
    <x v="0"/>
    <n v="12"/>
    <s v="Qty / 1,000"/>
    <m/>
    <s v="Private-Lighting"/>
    <x v="0"/>
    <n v="3"/>
    <n v="228"/>
    <s v="Lighting"/>
    <n v="0.91633259480590001"/>
    <n v="1.30467645558681"/>
    <n v="984.10638618293399"/>
    <n v="0.250497879472667"/>
    <n v="0.71"/>
    <n v="698.71553418988299"/>
    <n v="0.17785349442559301"/>
    <n v="4618"/>
    <n v="1.02"/>
    <n v="1.04"/>
    <n v="1.2E-2"/>
    <n v="0.81"/>
    <n v="15.158077089649201"/>
    <d v="1900-01-09T19:51:10"/>
    <n v="43124"/>
    <n v="0.29736215511949998"/>
    <n v="11.577722190387499"/>
    <n v="1"/>
    <n v="8384.5864102785963"/>
  </r>
  <r>
    <s v="STND-37506"/>
    <s v="LDR Global Industries LLC"/>
    <s v="LDR Global Industries LLC - 600 N Kilbourn - Chicago"/>
    <x v="7"/>
    <s v="Indoor Lighting"/>
    <x v="8"/>
    <n v="0"/>
    <n v="33264.892999999996"/>
    <n v="17.097000000000001"/>
    <x v="0"/>
    <x v="0"/>
    <n v="8"/>
    <s v="Qty / 1,000"/>
    <m/>
    <s v="Private-Lighting"/>
    <x v="0"/>
    <n v="2"/>
    <n v="26441"/>
    <s v="Lighting"/>
    <n v="0.97902139861649395"/>
    <n v="0.93591656730105399"/>
    <n v="32567.042069687999"/>
    <n v="16.001365551146101"/>
    <n v="0.71"/>
    <n v="23122.599869478501"/>
    <n v="11.3609695413137"/>
    <n v="5242"/>
    <n v="1"/>
    <n v="1.22"/>
    <n v="1.0999999999999999E-2"/>
    <n v="0.68"/>
    <n v="13.3536818008394"/>
    <d v="1900-01-08T12:55:13"/>
    <n v="43167"/>
    <n v="24.746930948261902"/>
    <n v="358.237462766568"/>
    <n v="1"/>
    <n v="184980.79895582801"/>
  </r>
  <r>
    <s v="STND-37506"/>
    <s v="LDR Global Industries LLC"/>
    <s v="LDR Global Industries LLC - 600 N Kilbourn - Chicago"/>
    <x v="0"/>
    <s v="Indoor Lighting"/>
    <x v="8"/>
    <n v="0"/>
    <n v="294306.848"/>
    <n v="46.576999999999998"/>
    <x v="0"/>
    <x v="0"/>
    <n v="9.5383441434566993"/>
    <s v="Qty / 1,000"/>
    <m/>
    <s v="Private-Lighting"/>
    <x v="0"/>
    <n v="2"/>
    <n v="56144"/>
    <s v="Lighting"/>
    <n v="0.97902139861649395"/>
    <n v="0.93591656730105399"/>
    <n v="288132.70195137197"/>
    <n v="43.592185955181201"/>
    <n v="0.71"/>
    <n v="204574.218385474"/>
    <n v="30.950452028178599"/>
    <n v="5242"/>
    <n v="1"/>
    <n v="1.22"/>
    <n v="1.0999999999999999E-2"/>
    <n v="0.68"/>
    <n v="13.3536818008394"/>
    <d v="1900-01-08T12:55:13"/>
    <n v="43167"/>
    <n v="52.546029357740103"/>
    <n v="3169.4597214650898"/>
    <n v="1"/>
    <n v="1951299.2978393177"/>
  </r>
  <r>
    <s v="STND-37521"/>
    <s v="The TJX Companies, Inc."/>
    <s v="TJX Companies Inc - 600 N Michigan Ave - Chicago"/>
    <x v="0"/>
    <s v="Indoor Lighting"/>
    <x v="14"/>
    <n v="0"/>
    <n v="215639.26300000001"/>
    <n v="43.389000000000003"/>
    <x v="0"/>
    <x v="0"/>
    <n v="12.215978499877799"/>
    <s v="Qty / 1,000"/>
    <m/>
    <s v="Private-Lighting"/>
    <x v="0"/>
    <n v="2"/>
    <n v="40212"/>
    <s v="Lighting"/>
    <n v="0.97902139861649395"/>
    <n v="0.93591656730105399"/>
    <n v="211115.45285889"/>
    <n v="40.608483938625398"/>
    <n v="0.71"/>
    <n v="149891.971529812"/>
    <n v="28.832023596424001"/>
    <n v="4093"/>
    <n v="1.1200000000000001"/>
    <n v="1.29"/>
    <n v="1.9E-2"/>
    <n v="0.71"/>
    <n v="17.102369899829"/>
    <d v="1900-01-11T05:11:01"/>
    <n v="43135"/>
    <n v="44.337246357272001"/>
    <n v="3581.42286099902"/>
    <n v="1"/>
    <n v="1831077.1015124787"/>
  </r>
  <r>
    <s v="STND-37521"/>
    <s v="The TJX Companies, Inc."/>
    <s v="TJX Companies Inc - 600 N Michigan Ave - Chicago"/>
    <x v="7"/>
    <s v="Indoor Lighting"/>
    <x v="14"/>
    <n v="0"/>
    <n v="2027.048"/>
    <n v="1.3919999999999999"/>
    <x v="0"/>
    <x v="0"/>
    <n v="8"/>
    <s v="Qty / 1,000"/>
    <m/>
    <s v="Private-Lighting"/>
    <x v="0"/>
    <n v="2"/>
    <n v="1575"/>
    <s v="Lighting"/>
    <n v="0.97902139861649395"/>
    <n v="0.93591656730105399"/>
    <n v="1984.52336802277"/>
    <n v="1.3027958616830699"/>
    <n v="0.71"/>
    <n v="1409.0115912961601"/>
    <n v="0.92498506179497697"/>
    <n v="4093"/>
    <n v="1.1200000000000001"/>
    <n v="1.29"/>
    <n v="1.9E-2"/>
    <n v="0.71"/>
    <n v="17.102369899829"/>
    <d v="1900-01-11T05:11:01"/>
    <n v="43135"/>
    <n v="1.80342727254024"/>
    <n v="33.666021421814797"/>
    <n v="1"/>
    <n v="11272.092730369281"/>
  </r>
  <r>
    <s v="STND-37523"/>
    <s v="Crest Foods Company, Inc."/>
    <s v="Crest Foods - 502 Brown St - Ashton"/>
    <x v="10"/>
    <s v="Compressed Air"/>
    <x v="10"/>
    <n v="0"/>
    <n v="67350"/>
    <n v="10.5"/>
    <x v="4"/>
    <x v="0"/>
    <n v="10"/>
    <s v="ΔkWpeak / CF"/>
    <n v="0.95"/>
    <s v="Private-Non-Lighting"/>
    <x v="2"/>
    <n v="3"/>
    <n v="1"/>
    <s v="Non-Lighting"/>
    <n v="0.98952339343681495"/>
    <n v="0.43468415683807998"/>
    <n v="66644.400547969504"/>
    <n v="4.5641836467998402"/>
    <n v="0.7"/>
    <n v="46651.080383578599"/>
    <n v="3.1949285527598899"/>
    <n v="4618"/>
    <n v="1.02"/>
    <n v="1.04"/>
    <n v="1.2E-2"/>
    <n v="0.81"/>
    <n v="15.158077089649201"/>
    <d v="1900-01-09T19:51:10"/>
    <n v="43152"/>
    <n v="4.8044038387366799"/>
    <n v="0"/>
    <n v="1"/>
    <n v="466510.80383578601"/>
  </r>
  <r>
    <s v="STND-37525"/>
    <s v="Costco Wholesale Corp."/>
    <s v="Costco Wholesale Corp - 9915 W 159th St - Orland Park"/>
    <x v="1"/>
    <s v="Outdoor &amp; Garage Lighting"/>
    <x v="1"/>
    <n v="0"/>
    <n v="94000.316000000006"/>
    <n v="0"/>
    <x v="0"/>
    <x v="0"/>
    <n v="10.1978380583316"/>
    <s v="Qty / 1,000"/>
    <m/>
    <s v="Private-Lighting"/>
    <x v="0"/>
    <n v="3"/>
    <n v="19172"/>
    <s v="Lighting"/>
    <n v="0.91633259480590001"/>
    <n v="1.30467645558681"/>
    <n v="86135.553472854503"/>
    <n v="0"/>
    <n v="0.71"/>
    <n v="61156.242965726698"/>
    <n v="0"/>
    <n v="4903"/>
    <n v="1"/>
    <n v="1"/>
    <n v="0"/>
    <n v="0"/>
    <n v="14.276973281664301"/>
    <d v="1900-01-09T04:44:53"/>
    <n v="43170"/>
    <n v="0"/>
    <n v="0"/>
    <n v="1"/>
    <n v="623661.46202046191"/>
  </r>
  <r>
    <s v="STND-37536"/>
    <s v="ITW Trans Tech, a division of Illinois Tool Works, Inc"/>
    <s v="ITW Trans Tech - 475 N Gary Ave - Carol Stream"/>
    <x v="0"/>
    <s v="Indoor Lighting"/>
    <x v="10"/>
    <n v="0"/>
    <n v="277779.34999999998"/>
    <n v="49.677999999999997"/>
    <x v="0"/>
    <x v="0"/>
    <n v="10.827197921178"/>
    <s v="Qty / 1,000"/>
    <m/>
    <s v="Private-Lighting"/>
    <x v="0"/>
    <n v="2"/>
    <n v="58972"/>
    <s v="Lighting"/>
    <n v="0.97902139861649395"/>
    <n v="0.93591656730105399"/>
    <n v="271951.92774378002"/>
    <n v="46.494463230381697"/>
    <n v="0.71"/>
    <n v="193085.868698084"/>
    <n v="33.011068893571"/>
    <n v="4618"/>
    <n v="1.02"/>
    <n v="1.04"/>
    <n v="1.2E-2"/>
    <n v="0.81"/>
    <n v="15.158077089649201"/>
    <d v="1900-01-09T19:51:10"/>
    <n v="43170"/>
    <n v="55.1928575859232"/>
    <n v="3199.4344440444802"/>
    <n v="1"/>
    <n v="2090578.9161767433"/>
  </r>
  <r>
    <s v="STND-37541"/>
    <s v="Casey's Retail Company, Inc"/>
    <s v="Casey's Store #1665 - 225 N Main St - Seneca"/>
    <x v="0"/>
    <s v="Indoor Lighting"/>
    <x v="2"/>
    <n v="0"/>
    <n v="5403.1220000000003"/>
    <n v="1.157"/>
    <x v="0"/>
    <x v="0"/>
    <n v="14.797277300976599"/>
    <s v="Qty / 1,000"/>
    <m/>
    <s v="Private-Lighting"/>
    <x v="0"/>
    <n v="3"/>
    <n v="1467"/>
    <s v="Lighting"/>
    <n v="0.91633259480590001"/>
    <n v="1.30467645558681"/>
    <n v="4951.0568023128399"/>
    <n v="1.50951065911394"/>
    <n v="0.71"/>
    <n v="3515.2503296421201"/>
    <n v="1.0717525679708899"/>
    <n v="3379"/>
    <n v="1.0900000000000001"/>
    <n v="1.36"/>
    <n v="2.1999999999999999E-2"/>
    <n v="0.57999999999999996"/>
    <n v="20.7161882213673"/>
    <d v="1900-01-13T19:08:05"/>
    <n v="43180"/>
    <n v="1.91367984167588"/>
    <n v="99.929586835672097"/>
    <n v="1"/>
    <n v="52016.133910063851"/>
  </r>
  <r>
    <s v="STND-37541"/>
    <s v="Casey's Retail Company, Inc"/>
    <s v="Casey's Store #1665 - 225 N Main St - Seneca"/>
    <x v="1"/>
    <s v="Outdoor &amp; Garage Lighting"/>
    <x v="1"/>
    <n v="0"/>
    <n v="17601.77"/>
    <n v="0"/>
    <x v="0"/>
    <x v="0"/>
    <n v="10.1978380583316"/>
    <s v="Qty / 1,000"/>
    <m/>
    <s v="Private-Lighting"/>
    <x v="0"/>
    <n v="3"/>
    <n v="3590"/>
    <s v="Lighting"/>
    <n v="0.91633259480590001"/>
    <n v="1.30467645558681"/>
    <n v="16129.075577276601"/>
    <n v="0"/>
    <n v="0.71"/>
    <n v="11451.6436598664"/>
    <n v="0"/>
    <n v="4903"/>
    <n v="1"/>
    <n v="1"/>
    <n v="0"/>
    <n v="0"/>
    <n v="14.276973281664301"/>
    <d v="1900-01-09T04:44:53"/>
    <n v="43180"/>
    <n v="0"/>
    <n v="0"/>
    <n v="1"/>
    <n v="116782.00754503736"/>
  </r>
  <r>
    <s v="STND-37549"/>
    <s v="Rosalind Franklin University of Medicine &amp; Science"/>
    <s v="Rosalind Franklin University of Medicine and Science - 3333 Green Bay Rd - North Chicago"/>
    <x v="0"/>
    <s v="Indoor Lighting"/>
    <x v="3"/>
    <n v="0"/>
    <n v="5437.6360000000004"/>
    <n v="1.323"/>
    <x v="0"/>
    <x v="0"/>
    <n v="14.727540500736399"/>
    <s v="Qty / 1,000"/>
    <m/>
    <s v="Private-Lighting"/>
    <x v="0"/>
    <n v="3"/>
    <n v="1511"/>
    <s v="Lighting"/>
    <n v="0.91633259480590001"/>
    <n v="1.30467645558681"/>
    <n v="4982.6831054899703"/>
    <n v="1.7260869507413401"/>
    <n v="0.71"/>
    <n v="3537.7050048978799"/>
    <n v="1.2255217350263501"/>
    <n v="3395"/>
    <n v="1.06"/>
    <n v="1.39"/>
    <n v="0.02"/>
    <n v="0.63"/>
    <n v="20.618556701030901"/>
    <d v="1900-01-13T17:27:39"/>
    <n v="43167"/>
    <n v="1.97109392570669"/>
    <n v="94.012888782829705"/>
    <n v="1"/>
    <n v="52101.69373929139"/>
  </r>
  <r>
    <s v="STND-37568"/>
    <s v="Target Corporation"/>
    <s v="Target Corporation - 1111 Macom Dr - DeKalb"/>
    <x v="1"/>
    <s v="Outdoor &amp; Garage Lighting"/>
    <x v="1"/>
    <n v="0"/>
    <n v="612458.245"/>
    <n v="0"/>
    <x v="0"/>
    <x v="0"/>
    <n v="10.1978380583316"/>
    <s v="Qty / 1,000"/>
    <m/>
    <s v="Private-Lighting"/>
    <x v="0"/>
    <n v="1"/>
    <n v="124915"/>
    <s v="Lighting"/>
    <n v="0.99989942556735301"/>
    <n v="1.019640158801"/>
    <n v="612396.647359489"/>
    <n v="0"/>
    <n v="0.71"/>
    <n v="434801.61962523701"/>
    <n v="0"/>
    <n v="4903"/>
    <n v="1"/>
    <n v="1"/>
    <n v="0"/>
    <n v="0"/>
    <n v="14.276973281664301"/>
    <d v="1900-01-09T04:44:53"/>
    <n v="43135"/>
    <n v="0"/>
    <n v="0"/>
    <n v="1"/>
    <n v="4434036.5044384617"/>
  </r>
  <r>
    <s v="STND-38100"/>
    <s v="Little Company of Mary Hospital, Inc."/>
    <s v="Little Company of Mary (VSD) - 2800 West 95th St - Evergreen Park"/>
    <x v="12"/>
    <s v="Variable Speed Drives"/>
    <x v="9"/>
    <n v="0"/>
    <n v="14416.717000000001"/>
    <n v="1.454"/>
    <x v="6"/>
    <x v="0"/>
    <n v="15"/>
    <s v="ΔkWpeak"/>
    <m/>
    <s v="Private-Non-Lighting"/>
    <x v="2"/>
    <n v="3"/>
    <n v="2"/>
    <s v="Non-Lighting"/>
    <n v="0.98952339343681495"/>
    <n v="0.43468415683807998"/>
    <n v="14265.678728058199"/>
    <n v="0.63203076404256897"/>
    <n v="0.7"/>
    <n v="9985.9751096407508"/>
    <n v="0.44242153482979801"/>
    <n v="3890"/>
    <n v="1.4"/>
    <n v="1.85"/>
    <n v="6.0000000000000001E-3"/>
    <n v="0.65"/>
    <n v="17.994858611825201"/>
    <d v="1900-01-11T20:29:00"/>
    <n v="43180"/>
    <n v="0.63203076404256897"/>
    <n v="0"/>
    <n v="1"/>
    <n v="149789.62664461127"/>
  </r>
  <r>
    <s v="STND-38109"/>
    <s v="Yaskawa America, Inc."/>
    <s v="Yaskawa Electric America - 2121 Norman Dr South - Waukegan"/>
    <x v="0"/>
    <s v="Indoor Lighting"/>
    <x v="8"/>
    <n v="0"/>
    <n v="33517.347999999998"/>
    <n v="5.3040000000000003"/>
    <x v="0"/>
    <x v="0"/>
    <n v="9.5383441434566993"/>
    <s v="Qty / 1,000"/>
    <m/>
    <s v="Private-Lighting"/>
    <x v="0"/>
    <n v="3"/>
    <n v="6394"/>
    <s v="Lighting"/>
    <n v="0.91633259480590001"/>
    <n v="1.30467645558681"/>
    <n v="30713.038463852299"/>
    <n v="6.9200039204324204"/>
    <n v="0.71"/>
    <n v="21806.2573093352"/>
    <n v="4.9132027835070202"/>
    <n v="5242"/>
    <n v="1"/>
    <n v="1.22"/>
    <n v="1.0999999999999999E-2"/>
    <n v="0.68"/>
    <n v="13.3536818008394"/>
    <d v="1900-01-08T12:55:13"/>
    <n v="43135"/>
    <n v="8.3413740603090893"/>
    <n v="337.84342310237599"/>
    <n v="1"/>
    <n v="207995.58669720724"/>
  </r>
  <r>
    <s v="STND-38111"/>
    <s v="Kellog Business Services Company"/>
    <s v="Kellogg Company - 800 Commerce Drive Suite 450 - Oak Brook"/>
    <x v="1"/>
    <s v="Outdoor &amp; Garage Lighting"/>
    <x v="1"/>
    <n v="0"/>
    <n v="12752.703"/>
    <n v="0"/>
    <x v="0"/>
    <x v="0"/>
    <n v="10.1978380583316"/>
    <s v="Qty / 1,000"/>
    <m/>
    <s v="Private-Lighting"/>
    <x v="0"/>
    <n v="3"/>
    <n v="2601"/>
    <s v="Lighting"/>
    <n v="0.91633259480590001"/>
    <n v="1.30467645558681"/>
    <n v="11685.717430778999"/>
    <n v="0"/>
    <n v="0.71"/>
    <n v="8296.8593758530806"/>
    <n v="0"/>
    <n v="4903"/>
    <n v="1"/>
    <n v="1"/>
    <n v="0"/>
    <n v="0"/>
    <n v="14.276973281664301"/>
    <d v="1900-01-09T04:44:53"/>
    <n v="43135"/>
    <n v="0"/>
    <n v="0"/>
    <n v="1"/>
    <n v="84610.028307699904"/>
  </r>
  <r>
    <s v="STND-38113"/>
    <s v="lmperial Realty Company"/>
    <s v="lmperial Realty Company - 115 Wilke Road - Arlington Heights"/>
    <x v="2"/>
    <s v="Energy Management System"/>
    <x v="6"/>
    <n v="6385.68"/>
    <n v="41506.92"/>
    <n v="0"/>
    <x v="1"/>
    <x v="0"/>
    <n v="15"/>
    <s v="NA"/>
    <m/>
    <s v="EMS"/>
    <x v="1"/>
    <n v="3"/>
    <n v="1"/>
    <s v="EMS"/>
    <n v="0.91036333343406195"/>
    <n v="0"/>
    <n v="37786.378051780899"/>
    <n v="0"/>
    <n v="0.7"/>
    <n v="26450.464636246699"/>
    <n v="0"/>
    <n v="2885"/>
    <n v="1.165"/>
    <n v="1.3779999999999999"/>
    <n v="2.5499999999999998E-2"/>
    <n v="0.55000000000000004"/>
    <n v="24.263431542460999"/>
    <d v="1900-01-16T07:56:40"/>
    <n v="43226"/>
    <n v="0"/>
    <n v="0"/>
    <n v="1"/>
    <n v="396756.96954370051"/>
  </r>
  <r>
    <s v="STND-38124"/>
    <s v="Sterling Chevrolet"/>
    <s v="Sterling Chevrolet - 1824 Locust St - Sterling"/>
    <x v="0"/>
    <s v="Indoor Lighting"/>
    <x v="14"/>
    <n v="0"/>
    <n v="79168.442999999999"/>
    <n v="15.818"/>
    <x v="0"/>
    <x v="0"/>
    <n v="12.215978499877799"/>
    <s v="Qty / 1,000"/>
    <m/>
    <s v="Private-Lighting"/>
    <x v="0"/>
    <n v="3"/>
    <n v="17270"/>
    <s v="Lighting"/>
    <n v="0.91633259480590001"/>
    <n v="1.30467645558681"/>
    <n v="72544.624800933001"/>
    <n v="20.637372174472102"/>
    <n v="0.71"/>
    <n v="51506.683608662403"/>
    <n v="14.6525342438752"/>
    <n v="4093"/>
    <n v="1.1200000000000001"/>
    <n v="1.29"/>
    <n v="1.9E-2"/>
    <n v="0.71"/>
    <n v="17.102369899829"/>
    <d v="1900-01-11T05:11:01"/>
    <n v="43257"/>
    <n v="22.532342149221599"/>
    <n v="1230.6677421586801"/>
    <n v="0"/>
    <n v="629204.53956342814"/>
  </r>
  <r>
    <s v="STND-38126"/>
    <s v="Bloodstone TRS, Inc."/>
    <s v="Chicago Marriott Downtown - 540 N Michigan Ave - Chicago"/>
    <x v="28"/>
    <s v="HVAC"/>
    <x v="11"/>
    <n v="0"/>
    <n v="758520"/>
    <n v="172.08"/>
    <x v="3"/>
    <x v="0"/>
    <n v="20"/>
    <s v="ΔkWpeak / CF"/>
    <n v="1"/>
    <s v="Private-Non-Lighting"/>
    <x v="2"/>
    <n v="1"/>
    <n v="3"/>
    <s v="Non-Lighting"/>
    <n v="0.63719436902659499"/>
    <n v="0.48692010922420598"/>
    <n v="483324.67279405298"/>
    <n v="83.789212395301405"/>
    <n v="0.7"/>
    <n v="338327.27095583698"/>
    <n v="58.652448676711003"/>
    <n v="6138"/>
    <n v="1.2"/>
    <n v="1.24"/>
    <n v="3.2000000000000001E-2"/>
    <n v="0.73"/>
    <n v="11.4043662430759"/>
    <d v="1900-01-07T03:30:12"/>
    <n v="43203"/>
    <n v="83.789212395301405"/>
    <n v="0"/>
    <n v="1"/>
    <n v="6766545.4191167392"/>
  </r>
  <r>
    <s v="STND-38126"/>
    <s v="Bloodstone TRS, Inc."/>
    <s v="Chicago Marriott Downtown - 540 N Michigan Ave - Chicago"/>
    <x v="12"/>
    <s v="Variable Speed Drives"/>
    <x v="11"/>
    <n v="0"/>
    <n v="385989"/>
    <n v="62.694000000000003"/>
    <x v="6"/>
    <x v="0"/>
    <n v="15"/>
    <s v="ΔkWpeak"/>
    <m/>
    <s v="Private-Non-Lighting"/>
    <x v="2"/>
    <n v="1"/>
    <n v="3"/>
    <s v="Non-Lighting"/>
    <n v="0.63719436902659499"/>
    <n v="0.48692010922420598"/>
    <n v="245950.01730620599"/>
    <n v="30.5269693277024"/>
    <n v="0.7"/>
    <n v="172165.01211434399"/>
    <n v="21.368878529391701"/>
    <n v="6138"/>
    <n v="1.2"/>
    <n v="1.24"/>
    <n v="3.2000000000000001E-2"/>
    <n v="0.73"/>
    <n v="11.4043662430759"/>
    <d v="1900-01-07T03:30:12"/>
    <n v="43203"/>
    <n v="30.5269693277024"/>
    <n v="0"/>
    <n v="1"/>
    <n v="2582475.1817151597"/>
  </r>
  <r>
    <s v="STND-38126"/>
    <s v="Bloodstone TRS, Inc."/>
    <s v="Chicago Marriott Downtown - 540 N Michigan Ave - Chicago"/>
    <x v="12"/>
    <s v="Variable Speed Drives"/>
    <x v="11"/>
    <n v="0"/>
    <n v="141999"/>
    <n v="95.11"/>
    <x v="6"/>
    <x v="0"/>
    <n v="15"/>
    <s v="ΔkWpeak"/>
    <m/>
    <s v="Private-Non-Lighting"/>
    <x v="2"/>
    <n v="1"/>
    <n v="6"/>
    <s v="Non-Lighting"/>
    <n v="0.63719436902659499"/>
    <n v="0.48692010922420598"/>
    <n v="90480.963207407403"/>
    <n v="46.310971588314203"/>
    <n v="0.7"/>
    <n v="63336.674245185197"/>
    <n v="32.417680111819998"/>
    <n v="6138"/>
    <n v="1.2"/>
    <n v="1.24"/>
    <n v="3.2000000000000001E-2"/>
    <n v="0.73"/>
    <n v="11.4043662430759"/>
    <d v="1900-01-07T03:30:12"/>
    <n v="43203"/>
    <n v="46.310971588314203"/>
    <n v="0"/>
    <n v="1"/>
    <n v="950050.11367777793"/>
  </r>
  <r>
    <s v="STND-38133"/>
    <s v="11 E Adams LLC"/>
    <s v="11 E Adams LLC - 11 E Adams St - Chicago"/>
    <x v="12"/>
    <s v="Variable Speed Drives"/>
    <x v="6"/>
    <n v="0"/>
    <n v="194195"/>
    <n v="11.1"/>
    <x v="6"/>
    <x v="0"/>
    <n v="15"/>
    <s v="ΔkWpeak"/>
    <m/>
    <s v="EMS"/>
    <x v="1"/>
    <n v="1"/>
    <n v="1"/>
    <s v="Non-Lighting"/>
    <n v="0.28326105128905499"/>
    <n v="0.67864895493979305"/>
    <n v="55007.879855077997"/>
    <n v="7.5330033998317001"/>
    <n v="0.7"/>
    <n v="38505.5158985546"/>
    <n v="5.2731023798821903"/>
    <n v="2885"/>
    <n v="1.165"/>
    <n v="1.3779999999999999"/>
    <n v="2.5499999999999998E-2"/>
    <n v="0.55000000000000004"/>
    <n v="24.263431542460999"/>
    <d v="1900-01-16T07:56:40"/>
    <n v="43216"/>
    <n v="7.5330033998317001"/>
    <n v="0"/>
    <n v="1"/>
    <n v="577582.73847831902"/>
  </r>
  <r>
    <s v="STND-38133"/>
    <s v="11 E Adams LLC"/>
    <s v="11 E Adams LLC - 11 E Adams St - Chicago"/>
    <x v="12"/>
    <s v="Variable Speed Drives"/>
    <x v="6"/>
    <n v="0"/>
    <n v="38839"/>
    <n v="2"/>
    <x v="6"/>
    <x v="0"/>
    <n v="15"/>
    <s v="ΔkWpeak"/>
    <m/>
    <s v="EMS"/>
    <x v="1"/>
    <n v="1"/>
    <n v="1"/>
    <s v="Non-Lighting"/>
    <n v="0.28326105128905499"/>
    <n v="0.67864895493979305"/>
    <n v="11001.5759710156"/>
    <n v="1.3572979098795901"/>
    <n v="0.7"/>
    <n v="7701.1031797109099"/>
    <n v="0.95010853691570996"/>
    <n v="2885"/>
    <n v="1.165"/>
    <n v="1.3779999999999999"/>
    <n v="2.5499999999999998E-2"/>
    <n v="0.55000000000000004"/>
    <n v="24.263431542460999"/>
    <d v="1900-01-16T07:56:40"/>
    <n v="43216"/>
    <n v="1.3572979098795901"/>
    <n v="0"/>
    <n v="1"/>
    <n v="115516.54769566364"/>
  </r>
  <r>
    <s v="STND-38133"/>
    <s v="11 E Adams LLC"/>
    <s v="11 E Adams LLC - 11 E Adams St - Chicago"/>
    <x v="12"/>
    <s v="Variable Speed Drives"/>
    <x v="6"/>
    <n v="0"/>
    <n v="155356"/>
    <n v="9"/>
    <x v="6"/>
    <x v="0"/>
    <n v="15"/>
    <s v="ΔkWpeak"/>
    <m/>
    <s v="EMS"/>
    <x v="1"/>
    <n v="1"/>
    <n v="1"/>
    <s v="Non-Lighting"/>
    <n v="0.28326105128905499"/>
    <n v="0.67864895493979305"/>
    <n v="44006.303884062399"/>
    <n v="6.10784059445814"/>
    <n v="0.7"/>
    <n v="30804.412718843701"/>
    <n v="4.2754884161206999"/>
    <n v="2885"/>
    <n v="1.165"/>
    <n v="1.3779999999999999"/>
    <n v="2.5499999999999998E-2"/>
    <n v="0.55000000000000004"/>
    <n v="24.263431542460999"/>
    <d v="1900-01-16T07:56:40"/>
    <n v="43216"/>
    <n v="6.10784059445814"/>
    <n v="0"/>
    <n v="1"/>
    <n v="462066.1907826555"/>
  </r>
  <r>
    <s v="STND-38133"/>
    <s v="11 E Adams LLC"/>
    <s v="11 E Adams LLC - 11 E Adams St - Chicago"/>
    <x v="12"/>
    <s v="Variable Speed Drives"/>
    <x v="6"/>
    <n v="0"/>
    <n v="38839"/>
    <n v="2"/>
    <x v="6"/>
    <x v="0"/>
    <n v="15"/>
    <s v="ΔkWpeak"/>
    <m/>
    <s v="EMS"/>
    <x v="1"/>
    <n v="1"/>
    <n v="1"/>
    <s v="Non-Lighting"/>
    <n v="0.28326105128905499"/>
    <n v="0.67864895493979305"/>
    <n v="11001.5759710156"/>
    <n v="1.3572979098795901"/>
    <n v="0.7"/>
    <n v="7701.1031797109099"/>
    <n v="0.95010853691570996"/>
    <n v="2885"/>
    <n v="1.165"/>
    <n v="1.3779999999999999"/>
    <n v="2.5499999999999998E-2"/>
    <n v="0.55000000000000004"/>
    <n v="24.263431542460999"/>
    <d v="1900-01-16T07:56:40"/>
    <n v="43216"/>
    <n v="1.3572979098795901"/>
    <n v="0"/>
    <n v="1"/>
    <n v="115516.54769566364"/>
  </r>
  <r>
    <s v="STND-38133"/>
    <s v="11 E Adams LLC"/>
    <s v="11 E Adams LLC - 11 E Adams St - Chicago"/>
    <x v="12"/>
    <s v="Variable Speed Drives"/>
    <x v="6"/>
    <n v="0"/>
    <n v="38839"/>
    <n v="2"/>
    <x v="6"/>
    <x v="0"/>
    <n v="15"/>
    <s v="ΔkWpeak"/>
    <m/>
    <s v="EMS"/>
    <x v="1"/>
    <n v="1"/>
    <n v="1"/>
    <s v="Non-Lighting"/>
    <n v="0.28326105128905499"/>
    <n v="0.67864895493979305"/>
    <n v="11001.5759710156"/>
    <n v="1.3572979098795901"/>
    <n v="0.7"/>
    <n v="7701.1031797109099"/>
    <n v="0.95010853691570996"/>
    <n v="2885"/>
    <n v="1.165"/>
    <n v="1.3779999999999999"/>
    <n v="2.5499999999999998E-2"/>
    <n v="0.55000000000000004"/>
    <n v="24.263431542460999"/>
    <d v="1900-01-16T07:56:40"/>
    <n v="43216"/>
    <n v="1.3572979098795901"/>
    <n v="0"/>
    <n v="1"/>
    <n v="115516.54769566364"/>
  </r>
  <r>
    <s v="STND-38133"/>
    <s v="11 E Adams LLC"/>
    <s v="11 E Adams LLC - 11 E Adams St - Chicago"/>
    <x v="12"/>
    <s v="Variable Speed Drives"/>
    <x v="6"/>
    <n v="0"/>
    <n v="19420"/>
    <n v="1"/>
    <x v="6"/>
    <x v="0"/>
    <n v="15"/>
    <s v="ΔkWpeak"/>
    <m/>
    <s v="EMS"/>
    <x v="1"/>
    <n v="1"/>
    <n v="1"/>
    <s v="Non-Lighting"/>
    <n v="0.28326105128905499"/>
    <n v="0.67864895493979305"/>
    <n v="5500.9296160334397"/>
    <n v="0.67864895493979305"/>
    <n v="0.7"/>
    <n v="3850.6507312234098"/>
    <n v="0.47505426845785498"/>
    <n v="2885"/>
    <n v="1.165"/>
    <n v="1.3779999999999999"/>
    <n v="2.5499999999999998E-2"/>
    <n v="0.55000000000000004"/>
    <n v="24.263431542460999"/>
    <d v="1900-01-16T07:56:40"/>
    <n v="43216"/>
    <n v="0.67864895493979305"/>
    <n v="0"/>
    <n v="1"/>
    <n v="57759.760968351147"/>
  </r>
  <r>
    <s v="STND-38133"/>
    <s v="11 E Adams LLC"/>
    <s v="11 E Adams LLC - 11 E Adams St - Chicago"/>
    <x v="12"/>
    <s v="Variable Speed Drives"/>
    <x v="6"/>
    <n v="0"/>
    <n v="3906"/>
    <n v="0"/>
    <x v="6"/>
    <x v="0"/>
    <n v="15"/>
    <s v="ΔkWpeak"/>
    <m/>
    <s v="EMS"/>
    <x v="1"/>
    <n v="1"/>
    <n v="2"/>
    <s v="Non-Lighting"/>
    <n v="0.28326105128905499"/>
    <n v="0.67864895493979305"/>
    <n v="1106.4176663350499"/>
    <n v="0"/>
    <n v="0.7"/>
    <n v="774.49236643453298"/>
    <n v="0"/>
    <n v="2885"/>
    <n v="1.165"/>
    <n v="1.3779999999999999"/>
    <n v="2.5499999999999998E-2"/>
    <n v="0.55000000000000004"/>
    <n v="24.263431542460999"/>
    <d v="1900-01-16T07:56:40"/>
    <n v="43216"/>
    <n v="0"/>
    <n v="0"/>
    <n v="1"/>
    <n v="11617.385496517994"/>
  </r>
  <r>
    <s v="STND-38133"/>
    <s v="11 E Adams LLC"/>
    <s v="11 E Adams LLC - 11 E Adams St - Chicago"/>
    <x v="12"/>
    <s v="Variable Speed Drives"/>
    <x v="6"/>
    <n v="0"/>
    <n v="9574"/>
    <n v="0"/>
    <x v="6"/>
    <x v="0"/>
    <n v="15"/>
    <s v="ΔkWpeak"/>
    <m/>
    <s v="EMS"/>
    <x v="1"/>
    <n v="1"/>
    <n v="2"/>
    <s v="Non-Lighting"/>
    <n v="0.28326105128905499"/>
    <n v="0.67864895493979305"/>
    <n v="2711.94130504141"/>
    <n v="0"/>
    <n v="0.7"/>
    <n v="1898.3589135289899"/>
    <n v="0"/>
    <n v="2885"/>
    <n v="1.165"/>
    <n v="1.3779999999999999"/>
    <n v="2.5499999999999998E-2"/>
    <n v="0.55000000000000004"/>
    <n v="24.263431542460999"/>
    <d v="1900-01-16T07:56:40"/>
    <n v="43216"/>
    <n v="0"/>
    <n v="0"/>
    <n v="1"/>
    <n v="28475.383702934847"/>
  </r>
  <r>
    <s v="STND-38133"/>
    <s v="11 E Adams LLC"/>
    <s v="11 E Adams LLC - 11 E Adams St - Chicago"/>
    <x v="2"/>
    <s v="Energy Management System"/>
    <x v="6"/>
    <n v="0"/>
    <n v="254375.16"/>
    <n v="0"/>
    <x v="1"/>
    <x v="0"/>
    <n v="15"/>
    <s v="NA"/>
    <m/>
    <s v="EMS"/>
    <x v="1"/>
    <n v="1"/>
    <n v="1"/>
    <s v="EMS"/>
    <n v="0.28326105128905499"/>
    <n v="0.67864895493979305"/>
    <n v="72054.575243421496"/>
    <n v="0"/>
    <n v="0.7"/>
    <n v="50438.202670395003"/>
    <n v="0"/>
    <n v="2885"/>
    <n v="1.165"/>
    <n v="1.3779999999999999"/>
    <n v="2.5499999999999998E-2"/>
    <n v="0.55000000000000004"/>
    <n v="24.263431542460999"/>
    <d v="1900-01-16T07:56:40"/>
    <n v="43216"/>
    <n v="0"/>
    <n v="0"/>
    <n v="1"/>
    <n v="756573.04005592503"/>
  </r>
  <r>
    <s v="STND-38133"/>
    <s v="11 E Adams LLC"/>
    <s v="11 E Adams LLC - 11 E Adams St - Chicago"/>
    <x v="12"/>
    <s v="Variable Speed Drives"/>
    <x v="6"/>
    <n v="0"/>
    <n v="5179"/>
    <n v="0"/>
    <x v="6"/>
    <x v="0"/>
    <n v="15"/>
    <s v="ΔkWpeak"/>
    <m/>
    <s v="EMS"/>
    <x v="1"/>
    <n v="1"/>
    <n v="1"/>
    <s v="Non-Lighting"/>
    <n v="0.28326105128905499"/>
    <n v="0.67864895493979305"/>
    <n v="1467.00898462601"/>
    <n v="0"/>
    <n v="0.7"/>
    <n v="1026.9062892382101"/>
    <n v="0"/>
    <n v="2885"/>
    <n v="1.165"/>
    <n v="1.3779999999999999"/>
    <n v="2.5499999999999998E-2"/>
    <n v="0.55000000000000004"/>
    <n v="24.263431542460999"/>
    <d v="1900-01-16T07:56:40"/>
    <n v="43216"/>
    <n v="0"/>
    <n v="0"/>
    <n v="1"/>
    <n v="15403.594338573152"/>
  </r>
  <r>
    <s v="STND-38133"/>
    <s v="11 E Adams LLC"/>
    <s v="11 E Adams LLC - 11 E Adams St - Chicago"/>
    <x v="12"/>
    <s v="Variable Speed Drives"/>
    <x v="6"/>
    <n v="0"/>
    <n v="28723"/>
    <n v="6"/>
    <x v="6"/>
    <x v="0"/>
    <n v="15"/>
    <s v="ΔkWpeak"/>
    <m/>
    <s v="EMS"/>
    <x v="1"/>
    <n v="1"/>
    <n v="1"/>
    <s v="Non-Lighting"/>
    <n v="0.28326105128905499"/>
    <n v="0.67864895493979305"/>
    <n v="8136.1071761755202"/>
    <n v="4.0718937296387603"/>
    <n v="0.7"/>
    <n v="5695.2750233228599"/>
    <n v="2.85032561074713"/>
    <n v="2885"/>
    <n v="1.165"/>
    <n v="1.3779999999999999"/>
    <n v="2.5499999999999998E-2"/>
    <n v="0.55000000000000004"/>
    <n v="24.263431542460999"/>
    <d v="1900-01-16T07:56:40"/>
    <n v="43216"/>
    <n v="4.0718937296387603"/>
    <n v="0"/>
    <n v="1"/>
    <n v="85429.1253498429"/>
  </r>
  <r>
    <s v="STND-38133"/>
    <s v="11 E Adams LLC"/>
    <s v="11 E Adams LLC - 11 E Adams St - Chicago"/>
    <x v="12"/>
    <s v="Variable Speed Drives"/>
    <x v="6"/>
    <n v="0"/>
    <n v="23936"/>
    <n v="5"/>
    <x v="6"/>
    <x v="0"/>
    <n v="15"/>
    <s v="ΔkWpeak"/>
    <m/>
    <s v="EMS"/>
    <x v="1"/>
    <n v="1"/>
    <n v="1"/>
    <s v="Non-Lighting"/>
    <n v="0.28326105128905499"/>
    <n v="0.67864895493979305"/>
    <n v="6780.1365236548099"/>
    <n v="3.3932447746989598"/>
    <n v="0.7"/>
    <n v="4746.0955665583697"/>
    <n v="2.3752713422892802"/>
    <n v="2885"/>
    <n v="1.165"/>
    <n v="1.3779999999999999"/>
    <n v="2.5499999999999998E-2"/>
    <n v="0.55000000000000004"/>
    <n v="24.263431542460999"/>
    <d v="1900-01-16T07:56:40"/>
    <n v="43216"/>
    <n v="3.3932447746989598"/>
    <n v="0"/>
    <n v="1"/>
    <n v="71191.43349837554"/>
  </r>
  <r>
    <s v="STND-38133"/>
    <s v="11 E Adams LLC"/>
    <s v="11 E Adams LLC - 11 E Adams St - Chicago"/>
    <x v="12"/>
    <s v="Variable Speed Drives"/>
    <x v="6"/>
    <n v="0"/>
    <n v="7181"/>
    <n v="1.6"/>
    <x v="6"/>
    <x v="0"/>
    <n v="15"/>
    <s v="ΔkWpeak"/>
    <m/>
    <s v="EMS"/>
    <x v="1"/>
    <n v="1"/>
    <n v="1"/>
    <s v="Non-Lighting"/>
    <n v="0.28326105128905499"/>
    <n v="0.67864895493979305"/>
    <n v="2034.0976093067"/>
    <n v="1.0858383279036701"/>
    <n v="0.7"/>
    <n v="1423.8683265146899"/>
    <n v="0.76008682953256801"/>
    <n v="2885"/>
    <n v="1.165"/>
    <n v="1.3779999999999999"/>
    <n v="2.5499999999999998E-2"/>
    <n v="0.55000000000000004"/>
    <n v="24.263431542460999"/>
    <d v="1900-01-16T07:56:40"/>
    <n v="43216"/>
    <n v="1.0858383279036701"/>
    <n v="0"/>
    <n v="1"/>
    <n v="21358.024897720348"/>
  </r>
  <r>
    <s v="STND-38133"/>
    <s v="11 E Adams LLC"/>
    <s v="11 E Adams LLC - 11 E Adams St - Chicago"/>
    <x v="12"/>
    <s v="Variable Speed Drives"/>
    <x v="6"/>
    <n v="0"/>
    <n v="65092"/>
    <n v="0"/>
    <x v="6"/>
    <x v="0"/>
    <n v="15"/>
    <s v="ΔkWpeak"/>
    <m/>
    <s v="EMS"/>
    <x v="1"/>
    <n v="1"/>
    <n v="2"/>
    <s v="Non-Lighting"/>
    <n v="0.28326105128905499"/>
    <n v="0.67864895493979305"/>
    <n v="18438.028350507098"/>
    <n v="0"/>
    <n v="0.7"/>
    <n v="12906.619845355001"/>
    <n v="0"/>
    <n v="2885"/>
    <n v="1.165"/>
    <n v="1.3779999999999999"/>
    <n v="2.5499999999999998E-2"/>
    <n v="0.55000000000000004"/>
    <n v="24.263431542460999"/>
    <d v="1900-01-16T07:56:40"/>
    <n v="43216"/>
    <n v="0"/>
    <n v="0"/>
    <n v="1"/>
    <n v="193599.29768032502"/>
  </r>
  <r>
    <s v="STND-38133"/>
    <s v="11 E Adams LLC"/>
    <s v="11 E Adams LLC - 11 E Adams St - Chicago"/>
    <x v="12"/>
    <s v="Variable Speed Drives"/>
    <x v="6"/>
    <n v="0"/>
    <n v="7811"/>
    <n v="0"/>
    <x v="6"/>
    <x v="0"/>
    <n v="15"/>
    <s v="ΔkWpeak"/>
    <m/>
    <s v="EMS"/>
    <x v="1"/>
    <n v="1"/>
    <n v="2"/>
    <s v="Non-Lighting"/>
    <n v="0.28326105128905499"/>
    <n v="0.67864895493979305"/>
    <n v="2212.5520716188098"/>
    <n v="0"/>
    <n v="0.7"/>
    <n v="1548.7864501331601"/>
    <n v="0"/>
    <n v="2885"/>
    <n v="1.165"/>
    <n v="1.3779999999999999"/>
    <n v="2.5499999999999998E-2"/>
    <n v="0.55000000000000004"/>
    <n v="24.263431542460999"/>
    <d v="1900-01-16T07:56:40"/>
    <n v="43216"/>
    <n v="0"/>
    <n v="0"/>
    <n v="1"/>
    <n v="23231.796751997401"/>
  </r>
  <r>
    <s v="STND-38139"/>
    <s v="2000 Plus Groups, Inc."/>
    <s v="Crescent Foods - 4343 W 44th Pl - Chicago"/>
    <x v="10"/>
    <s v="Compressed Air"/>
    <x v="2"/>
    <n v="0"/>
    <n v="20808"/>
    <n v="3.34"/>
    <x v="4"/>
    <x v="0"/>
    <n v="10"/>
    <s v="ΔkWpeak / CF"/>
    <n v="0.95"/>
    <s v="Private-Non-Lighting"/>
    <x v="2"/>
    <n v="3"/>
    <n v="1"/>
    <s v="Non-Lighting"/>
    <n v="0.98952339343681495"/>
    <n v="0.43468415683807998"/>
    <n v="20590.0027706332"/>
    <n v="1.4518450838391901"/>
    <n v="0.7"/>
    <n v="14413.0019394433"/>
    <n v="1.0162915586874299"/>
    <n v="3379"/>
    <n v="1.0900000000000001"/>
    <n v="1.36"/>
    <n v="2.1999999999999999E-2"/>
    <n v="0.57999999999999996"/>
    <n v="20.7161882213673"/>
    <d v="1900-01-13T19:08:05"/>
    <n v="43188"/>
    <n v="1.52825798298862"/>
    <n v="0"/>
    <n v="1"/>
    <n v="144130.01939443301"/>
  </r>
  <r>
    <s v="STND-38139"/>
    <s v="2000 Plus Groups, Inc."/>
    <s v="Crescent Foods - 4343 W 44th Pl - Chicago"/>
    <x v="20"/>
    <s v="Compressed Air"/>
    <x v="2"/>
    <n v="0"/>
    <n v="364"/>
    <n v="0.08"/>
    <x v="4"/>
    <x v="0"/>
    <n v="10"/>
    <s v="ΔkWpeak / CF"/>
    <n v="0.95"/>
    <s v="Private-Non-Lighting"/>
    <x v="2"/>
    <n v="3"/>
    <n v="80"/>
    <s v="Non-Lighting"/>
    <n v="0.98952339343681495"/>
    <n v="0.43468415683807998"/>
    <n v="360.18651521100099"/>
    <n v="3.4774732547046397E-2"/>
    <n v="0.7"/>
    <n v="252.13056064770001"/>
    <n v="2.4342312782932501E-2"/>
    <n v="3379"/>
    <n v="1.0900000000000001"/>
    <n v="1.36"/>
    <n v="2.1999999999999999E-2"/>
    <n v="0.57999999999999996"/>
    <n v="20.7161882213673"/>
    <d v="1900-01-13T19:08:05"/>
    <n v="43188"/>
    <n v="3.6604981628469903E-2"/>
    <n v="0"/>
    <n v="1"/>
    <n v="2521.3056064769999"/>
  </r>
  <r>
    <s v="STND-38149"/>
    <s v="Nestle Professional Beverages"/>
    <s v="Nestle - 1821 S Kilbourn Ave - Chicago"/>
    <x v="0"/>
    <s v="Indoor Lighting"/>
    <x v="2"/>
    <n v="0"/>
    <n v="72745.106"/>
    <n v="15.58"/>
    <x v="0"/>
    <x v="0"/>
    <n v="14.797277300976599"/>
    <s v="Qty / 1,000"/>
    <m/>
    <s v="Private-Lighting"/>
    <x v="0"/>
    <n v="3"/>
    <n v="19751"/>
    <s v="Lighting"/>
    <n v="0.91633259480590001"/>
    <n v="1.30467645558681"/>
    <n v="66658.711740410203"/>
    <n v="20.326859178042401"/>
    <n v="0.71"/>
    <n v="47327.685335691298"/>
    <n v="14.432070016410099"/>
    <n v="3379"/>
    <n v="1.0900000000000001"/>
    <n v="1.36"/>
    <n v="2.1999999999999999E-2"/>
    <n v="0.57999999999999996"/>
    <n v="20.7161882213673"/>
    <d v="1900-01-13T19:08:05"/>
    <n v="43167"/>
    <n v="25.7693447997496"/>
    <n v="1345.4051910908499"/>
    <n v="1"/>
    <n v="700320.88392558787"/>
  </r>
  <r>
    <s v="STND-38149"/>
    <s v="Nestle Professional Beverages"/>
    <s v="Nestle - 1821 S Kilbourn Ave - Chicago"/>
    <x v="7"/>
    <s v="Indoor Lighting"/>
    <x v="2"/>
    <n v="0"/>
    <n v="564.84199999999998"/>
    <n v="0.374"/>
    <x v="0"/>
    <x v="0"/>
    <n v="8"/>
    <s v="Qty / 1,000"/>
    <m/>
    <s v="Private-Lighting"/>
    <x v="0"/>
    <n v="3"/>
    <n v="639"/>
    <s v="Lighting"/>
    <n v="0.91633259480590001"/>
    <n v="1.30467645558681"/>
    <n v="517.583135515354"/>
    <n v="0.48794899438946598"/>
    <n v="0.71"/>
    <n v="367.484026215901"/>
    <n v="0.34644378601652098"/>
    <n v="3379"/>
    <n v="1.0900000000000001"/>
    <n v="1.36"/>
    <n v="2.1999999999999999E-2"/>
    <n v="0.57999999999999996"/>
    <n v="20.7161882213673"/>
    <d v="1900-01-13T19:08:05"/>
    <n v="43167"/>
    <n v="0.83438610531714397"/>
    <n v="10.4466320929704"/>
    <n v="1"/>
    <n v="2939.872209727208"/>
  </r>
  <r>
    <s v="STND-38168"/>
    <s v="BRYNOLF MANUFACTURING, INC."/>
    <s v="Brynolf MFG - 412 18th Avenue - Rockford"/>
    <x v="1"/>
    <s v="Outdoor &amp; Garage Lighting"/>
    <x v="1"/>
    <n v="0"/>
    <n v="36355.745000000003"/>
    <n v="0"/>
    <x v="0"/>
    <x v="0"/>
    <n v="10.1978380583316"/>
    <s v="Qty / 1,000"/>
    <m/>
    <s v="Private-Lighting"/>
    <x v="0"/>
    <n v="3"/>
    <n v="7415"/>
    <s v="Lighting"/>
    <n v="0.91633259480590001"/>
    <n v="1.30467645558681"/>
    <n v="33313.954151951599"/>
    <n v="0"/>
    <n v="0.71"/>
    <n v="23652.907447885598"/>
    <n v="0"/>
    <n v="4903"/>
    <n v="1"/>
    <n v="1"/>
    <n v="0"/>
    <n v="0"/>
    <n v="14.276973281664301"/>
    <d v="1900-01-09T04:44:53"/>
    <n v="43124"/>
    <n v="0"/>
    <n v="0"/>
    <n v="1"/>
    <n v="241208.51976224271"/>
  </r>
  <r>
    <s v="STND-38171"/>
    <s v="1550 Condominium Association"/>
    <s v="1550 N LSD - First Service Residential (VSD) - 1550 N Lake Shore Dr - Chicago"/>
    <x v="12"/>
    <s v="Variable Speed Drives"/>
    <x v="2"/>
    <n v="0"/>
    <n v="30624.357"/>
    <n v="3.88"/>
    <x v="6"/>
    <x v="0"/>
    <n v="15"/>
    <s v="ΔkWpeak"/>
    <m/>
    <s v="Private-Non-Lighting"/>
    <x v="2"/>
    <n v="2"/>
    <n v="2"/>
    <s v="Non-Lighting"/>
    <n v="0.76002432528749297"/>
    <n v="0.465462131779591"/>
    <n v="23275.256266288299"/>
    <n v="1.80599307130481"/>
    <n v="0.7"/>
    <n v="16292.6793864018"/>
    <n v="1.2641951499133699"/>
    <n v="3379"/>
    <n v="1.0900000000000001"/>
    <n v="1.36"/>
    <n v="2.1999999999999999E-2"/>
    <n v="0.57999999999999996"/>
    <n v="20.7161882213673"/>
    <d v="1900-01-13T19:08:05"/>
    <n v="43167"/>
    <n v="1.80599307130481"/>
    <n v="0"/>
    <n v="1"/>
    <n v="244390.19079602699"/>
  </r>
  <r>
    <s v="STND-38171"/>
    <s v="1550 Condominium Association"/>
    <s v="1550 N LSD - First Service Residential (VSD) - 1550 N Lake Shore Dr - Chicago"/>
    <x v="12"/>
    <s v="Variable Speed Drives"/>
    <x v="2"/>
    <n v="0"/>
    <n v="183746.14499999999"/>
    <n v="23.28"/>
    <x v="6"/>
    <x v="0"/>
    <n v="15"/>
    <s v="ΔkWpeak"/>
    <m/>
    <s v="Private-Non-Lighting"/>
    <x v="2"/>
    <n v="2"/>
    <n v="6"/>
    <s v="Non-Lighting"/>
    <n v="0.76002432528749297"/>
    <n v="0.465462131779591"/>
    <n v="139651.53987780301"/>
    <n v="10.835958427828899"/>
    <n v="0.7"/>
    <n v="97756.077914462003"/>
    <n v="7.5851708994802198"/>
    <n v="3379"/>
    <n v="1.0900000000000001"/>
    <n v="1.36"/>
    <n v="2.1999999999999999E-2"/>
    <n v="0.57999999999999996"/>
    <n v="20.7161882213673"/>
    <d v="1900-01-13T19:08:05"/>
    <n v="43167"/>
    <n v="10.835958427828899"/>
    <n v="0"/>
    <n v="1"/>
    <n v="1466341.1687169301"/>
  </r>
  <r>
    <s v="STND-38191"/>
    <s v="Hamilton Sundstrand Corporation"/>
    <s v="Hamilton Sundstrand Corporation - 4747 Harrison Avenue - Rockford"/>
    <x v="27"/>
    <s v="Outdoor &amp; Garage Lighting"/>
    <x v="10"/>
    <n v="0"/>
    <n v="27.44"/>
    <n v="0"/>
    <x v="0"/>
    <x v="0"/>
    <n v="8"/>
    <s v="Qty / 1,000"/>
    <m/>
    <s v="Private-Lighting"/>
    <x v="0"/>
    <n v="2"/>
    <n v="2447"/>
    <s v="Lighting"/>
    <n v="0.97902139861649395"/>
    <n v="0.93591656730105399"/>
    <n v="26.864347178036599"/>
    <n v="0"/>
    <n v="0.71"/>
    <n v="19.073686496406001"/>
    <n v="0"/>
    <n v="4618"/>
    <n v="1.02"/>
    <n v="1.04"/>
    <n v="1.2E-2"/>
    <n v="0.81"/>
    <n v="15.158077089649201"/>
    <d v="1900-01-09T19:51:10"/>
    <n v="43385"/>
    <n v="0"/>
    <n v="0.31605114327101902"/>
    <n v="0"/>
    <n v="152.58949197124801"/>
  </r>
  <r>
    <s v="STND-38191"/>
    <s v="Hamilton Sundstrand Corporation"/>
    <s v="Hamilton Sundstrand Corporation - 4747 Harrison Avenue - Rockford"/>
    <x v="1"/>
    <s v="Outdoor &amp; Garage Lighting"/>
    <x v="1"/>
    <n v="0"/>
    <n v="10722.861000000001"/>
    <n v="0"/>
    <x v="0"/>
    <x v="0"/>
    <n v="10.1978380583316"/>
    <s v="Qty / 1,000"/>
    <m/>
    <s v="Private-Lighting"/>
    <x v="0"/>
    <n v="2"/>
    <n v="47932"/>
    <s v="Lighting"/>
    <n v="0.97902139861649395"/>
    <n v="0.93591656730105399"/>
    <n v="10497.910373390299"/>
    <n v="0"/>
    <n v="0.71"/>
    <n v="7453.5163651070798"/>
    <n v="0"/>
    <n v="4903"/>
    <n v="1"/>
    <n v="1"/>
    <n v="0"/>
    <n v="0"/>
    <n v="14.276973281664301"/>
    <d v="1900-01-09T04:44:53"/>
    <n v="43385"/>
    <n v="0"/>
    <n v="0"/>
    <n v="0"/>
    <n v="76009.75285648639"/>
  </r>
  <r>
    <s v="STND-38191"/>
    <s v="Hamilton Sundstrand Corporation"/>
    <s v="Hamilton Sundstrand Corporation - 4747 Harrison Avenue - Rockford"/>
    <x v="1"/>
    <s v="Outdoor &amp; Garage Lighting"/>
    <x v="1"/>
    <n v="0"/>
    <n v="27726.465"/>
    <n v="0"/>
    <x v="0"/>
    <x v="0"/>
    <n v="10.1978380583316"/>
    <s v="Qty / 1,000"/>
    <m/>
    <s v="Private-Lighting"/>
    <x v="0"/>
    <n v="2"/>
    <n v="1"/>
    <s v="Lighting"/>
    <n v="0.97902139861649395"/>
    <n v="0.93591656730105399"/>
    <n v="27144.8025429913"/>
    <n v="0"/>
    <n v="0.71"/>
    <n v="19272.809805523801"/>
    <n v="0"/>
    <n v="4903"/>
    <n v="1"/>
    <n v="1"/>
    <n v="0"/>
    <n v="0"/>
    <n v="14.276973281664301"/>
    <d v="1900-01-09T04:44:53"/>
    <n v="43385"/>
    <n v="0"/>
    <n v="0"/>
    <n v="0"/>
    <n v="196540.99332575707"/>
  </r>
  <r>
    <s v="STND-38191"/>
    <s v="Hamilton Sundstrand Corporation"/>
    <s v="Hamilton Sundstrand Corporation - 4747 Harrison Avenue - Rockford"/>
    <x v="1"/>
    <s v="Outdoor &amp; Garage Lighting"/>
    <x v="1"/>
    <n v="0"/>
    <n v="17582.157999999999"/>
    <n v="0"/>
    <x v="0"/>
    <x v="0"/>
    <n v="10.1978380583316"/>
    <s v="Qty / 1,000"/>
    <m/>
    <s v="Private-Lighting"/>
    <x v="0"/>
    <n v="2"/>
    <n v="1"/>
    <s v="Lighting"/>
    <n v="0.97902139861649395"/>
    <n v="0.93591656730105399"/>
    <n v="17213.3089158562"/>
    <n v="0"/>
    <n v="0.71"/>
    <n v="12221.449330257899"/>
    <n v="0"/>
    <n v="4903"/>
    <n v="1"/>
    <n v="1"/>
    <n v="0"/>
    <n v="0"/>
    <n v="14.276973281664301"/>
    <d v="1900-01-09T04:44:53"/>
    <n v="43385"/>
    <n v="0"/>
    <n v="0"/>
    <n v="0"/>
    <n v="124632.36110807525"/>
  </r>
  <r>
    <s v="STND-38191"/>
    <s v="Hamilton Sundstrand Corporation"/>
    <s v="Hamilton Sundstrand Corporation - 4747 Harrison Avenue - Rockford"/>
    <x v="1"/>
    <s v="Outdoor &amp; Garage Lighting"/>
    <x v="1"/>
    <n v="0"/>
    <n v="1515.027"/>
    <n v="0"/>
    <x v="0"/>
    <x v="0"/>
    <n v="10.1978380583316"/>
    <s v="Qty / 1,000"/>
    <m/>
    <s v="Private-Lighting"/>
    <x v="0"/>
    <n v="2"/>
    <n v="1"/>
    <s v="Lighting"/>
    <n v="0.97902139861649395"/>
    <n v="0.93591656730105399"/>
    <n v="1483.2438524817501"/>
    <n v="0"/>
    <n v="0.71"/>
    <n v="1053.10313526204"/>
    <n v="0"/>
    <n v="4903"/>
    <n v="1"/>
    <n v="1"/>
    <n v="0"/>
    <n v="0"/>
    <n v="14.276973281664301"/>
    <d v="1900-01-09T04:44:53"/>
    <n v="43385"/>
    <n v="0"/>
    <n v="0"/>
    <n v="0"/>
    <n v="10739.375232123562"/>
  </r>
  <r>
    <s v="STND-38191"/>
    <s v="Hamilton Sundstrand Corporation"/>
    <s v="Hamilton Sundstrand Corporation - 4747 Harrison Avenue - Rockford"/>
    <x v="1"/>
    <s v="Outdoor &amp; Garage Lighting"/>
    <x v="1"/>
    <n v="0"/>
    <n v="1103.175"/>
    <n v="0"/>
    <x v="0"/>
    <x v="0"/>
    <n v="10.1978380583316"/>
    <s v="Qty / 1,000"/>
    <m/>
    <s v="Private-Lighting"/>
    <x v="0"/>
    <n v="2"/>
    <n v="1"/>
    <s v="Lighting"/>
    <n v="0.97902139861649395"/>
    <n v="0.93591656730105399"/>
    <n v="1080.03193141875"/>
    <n v="0"/>
    <n v="0.71"/>
    <n v="766.82267130731304"/>
    <n v="0"/>
    <n v="4903"/>
    <n v="1"/>
    <n v="1"/>
    <n v="0"/>
    <n v="0"/>
    <n v="14.276973281664301"/>
    <d v="1900-01-09T04:44:53"/>
    <n v="43385"/>
    <n v="0"/>
    <n v="0"/>
    <n v="0"/>
    <n v="7819.9334214492201"/>
  </r>
  <r>
    <s v="STND-38191"/>
    <s v="Hamilton Sundstrand Corporation"/>
    <s v="Hamilton Sundstrand Corporation - 4747 Harrison Avenue - Rockford"/>
    <x v="1"/>
    <s v="Outdoor &amp; Garage Lighting"/>
    <x v="1"/>
    <n v="0"/>
    <n v="465.78500000000003"/>
    <n v="0"/>
    <x v="0"/>
    <x v="0"/>
    <n v="10.1978380583316"/>
    <s v="Qty / 1,000"/>
    <m/>
    <s v="Private-Lighting"/>
    <x v="0"/>
    <n v="2"/>
    <n v="1"/>
    <s v="Lighting"/>
    <n v="0.97902139861649395"/>
    <n v="0.93591656730105399"/>
    <n v="456.01348215458302"/>
    <n v="0"/>
    <n v="0.71"/>
    <n v="323.769572329754"/>
    <n v="0"/>
    <n v="4903"/>
    <n v="1"/>
    <n v="1"/>
    <n v="0"/>
    <n v="0"/>
    <n v="14.276973281664301"/>
    <d v="1900-01-09T04:44:53"/>
    <n v="43385"/>
    <n v="0"/>
    <n v="0"/>
    <n v="0"/>
    <n v="3301.7496668341109"/>
  </r>
  <r>
    <s v="STND-38191"/>
    <s v="Hamilton Sundstrand Corporation"/>
    <s v="Hamilton Sundstrand Corporation - 4747 Harrison Avenue - Rockford"/>
    <x v="1"/>
    <s v="Outdoor &amp; Garage Lighting"/>
    <x v="1"/>
    <n v="0"/>
    <n v="509.91199999999998"/>
    <n v="0"/>
    <x v="0"/>
    <x v="0"/>
    <n v="10.1978380583316"/>
    <s v="Qty / 1,000"/>
    <m/>
    <s v="Private-Lighting"/>
    <x v="0"/>
    <n v="2"/>
    <n v="1"/>
    <s v="Lighting"/>
    <n v="0.97902139861649395"/>
    <n v="0.93591656730105399"/>
    <n v="499.21475941133298"/>
    <n v="0"/>
    <n v="0.71"/>
    <n v="354.44247918204701"/>
    <n v="0"/>
    <n v="4903"/>
    <n v="1"/>
    <n v="1"/>
    <n v="0"/>
    <n v="0"/>
    <n v="14.276973281664301"/>
    <d v="1900-01-09T04:44:53"/>
    <n v="43385"/>
    <n v="0"/>
    <n v="0"/>
    <n v="0"/>
    <n v="3614.5470036920847"/>
  </r>
  <r>
    <s v="STND-38191"/>
    <s v="Hamilton Sundstrand Corporation"/>
    <s v="Hamilton Sundstrand Corporation - 4747 Harrison Avenue - Rockford"/>
    <x v="1"/>
    <s v="Outdoor &amp; Garage Lighting"/>
    <x v="1"/>
    <n v="0"/>
    <n v="3912.5940000000001"/>
    <n v="0"/>
    <x v="0"/>
    <x v="0"/>
    <n v="10.1978380583316"/>
    <s v="Qty / 1,000"/>
    <m/>
    <s v="Private-Lighting"/>
    <x v="0"/>
    <n v="2"/>
    <n v="1"/>
    <s v="Lighting"/>
    <n v="0.97902139861649395"/>
    <n v="0.93591656730105399"/>
    <n v="3830.5132500985001"/>
    <n v="0"/>
    <n v="0.71"/>
    <n v="2719.6644075699401"/>
    <n v="0"/>
    <n v="4903"/>
    <n v="1"/>
    <n v="1"/>
    <n v="0"/>
    <n v="0"/>
    <n v="14.276973281664301"/>
    <d v="1900-01-09T04:44:53"/>
    <n v="43385"/>
    <n v="0"/>
    <n v="0"/>
    <n v="0"/>
    <n v="27734.697201406598"/>
  </r>
  <r>
    <s v="STND-38191"/>
    <s v="Hamilton Sundstrand Corporation"/>
    <s v="Hamilton Sundstrand Corporation - 4747 Harrison Avenue - Rockford"/>
    <x v="1"/>
    <s v="Outdoor &amp; Garage Lighting"/>
    <x v="1"/>
    <n v="0"/>
    <n v="441.27"/>
    <n v="0"/>
    <x v="0"/>
    <x v="0"/>
    <n v="10.1978380583316"/>
    <s v="Qty / 1,000"/>
    <m/>
    <s v="Private-Lighting"/>
    <x v="0"/>
    <n v="2"/>
    <n v="1"/>
    <s v="Lighting"/>
    <n v="0.97902139861649395"/>
    <n v="0.93591656730105399"/>
    <n v="432.01277256750001"/>
    <n v="0"/>
    <n v="0.71"/>
    <n v="306.72906852292499"/>
    <n v="0"/>
    <n v="4903"/>
    <n v="1"/>
    <n v="1"/>
    <n v="0"/>
    <n v="0"/>
    <n v="14.276973281664301"/>
    <d v="1900-01-09T04:44:53"/>
    <n v="43385"/>
    <n v="0"/>
    <n v="0"/>
    <n v="0"/>
    <n v="3127.9733685796855"/>
  </r>
  <r>
    <s v="STND-38191"/>
    <s v="Hamilton Sundstrand Corporation"/>
    <s v="Hamilton Sundstrand Corporation - 4747 Harrison Avenue - Rockford"/>
    <x v="1"/>
    <s v="Outdoor &amp; Garage Lighting"/>
    <x v="1"/>
    <n v="0"/>
    <n v="1073.7570000000001"/>
    <n v="0"/>
    <x v="0"/>
    <x v="0"/>
    <n v="10.1978380583316"/>
    <s v="Qty / 1,000"/>
    <m/>
    <s v="Private-Lighting"/>
    <x v="0"/>
    <n v="2"/>
    <n v="1"/>
    <s v="Lighting"/>
    <n v="0.97902139861649395"/>
    <n v="0.93591656730105399"/>
    <n v="1051.2310799142499"/>
    <n v="0"/>
    <n v="0.71"/>
    <n v="746.37406673911801"/>
    <n v="0"/>
    <n v="4903"/>
    <n v="1"/>
    <n v="1"/>
    <n v="0"/>
    <n v="0"/>
    <n v="14.276973281664301"/>
    <d v="1900-01-09T04:44:53"/>
    <n v="43385"/>
    <n v="0"/>
    <n v="0"/>
    <n v="0"/>
    <n v="7611.401863543907"/>
  </r>
  <r>
    <s v="STND-38191"/>
    <s v="Hamilton Sundstrand Corporation"/>
    <s v="Hamilton Sundstrand Corporation - 4747 Harrison Avenue - Rockford"/>
    <x v="1"/>
    <s v="Outdoor &amp; Garage Lighting"/>
    <x v="1"/>
    <n v="0"/>
    <n v="784.48"/>
    <n v="0"/>
    <x v="0"/>
    <x v="0"/>
    <n v="10.1978380583316"/>
    <s v="Qty / 1,000"/>
    <m/>
    <s v="Private-Lighting"/>
    <x v="0"/>
    <n v="2"/>
    <n v="1"/>
    <s v="Lighting"/>
    <n v="0.97902139861649395"/>
    <n v="0.93591656730105399"/>
    <n v="768.02270678666696"/>
    <n v="0"/>
    <n v="0.71"/>
    <n v="545.29612181853304"/>
    <n v="0"/>
    <n v="4903"/>
    <n v="1"/>
    <n v="1"/>
    <n v="0"/>
    <n v="0"/>
    <n v="14.276973281664301"/>
    <d v="1900-01-09T04:44:53"/>
    <n v="43385"/>
    <n v="0"/>
    <n v="0"/>
    <n v="0"/>
    <n v="5560.841544141661"/>
  </r>
  <r>
    <s v="STND-38191"/>
    <s v="Hamilton Sundstrand Corporation"/>
    <s v="Hamilton Sundstrand Corporation - 4747 Harrison Avenue - Rockford"/>
    <x v="27"/>
    <s v="Outdoor &amp; Garage Lighting"/>
    <x v="10"/>
    <n v="0"/>
    <n v="105.84"/>
    <n v="0"/>
    <x v="0"/>
    <x v="0"/>
    <n v="8"/>
    <s v="Qty / 1,000"/>
    <m/>
    <s v="Private-Lighting"/>
    <x v="0"/>
    <n v="2"/>
    <n v="1"/>
    <s v="Lighting"/>
    <n v="0.97902139861649395"/>
    <n v="0.93591656730105399"/>
    <n v="103.61962482957"/>
    <n v="0"/>
    <n v="0.71"/>
    <n v="73.569933628994505"/>
    <n v="0"/>
    <n v="4618"/>
    <n v="1.02"/>
    <n v="1.04"/>
    <n v="1.2E-2"/>
    <n v="0.81"/>
    <n v="15.158077089649201"/>
    <d v="1900-01-09T19:51:10"/>
    <n v="43385"/>
    <n v="0"/>
    <n v="1.2190544097596401"/>
    <n v="0"/>
    <n v="588.55946903195604"/>
  </r>
  <r>
    <s v="STND-38191"/>
    <s v="Hamilton Sundstrand Corporation"/>
    <s v="Hamilton Sundstrand Corporation - 4747 Harrison Avenue - Rockford"/>
    <x v="27"/>
    <s v="Outdoor &amp; Garage Lighting"/>
    <x v="10"/>
    <n v="0"/>
    <n v="4362.96"/>
    <n v="0"/>
    <x v="0"/>
    <x v="0"/>
    <n v="8"/>
    <s v="Qty / 1,000"/>
    <m/>
    <s v="Private-Lighting"/>
    <x v="0"/>
    <n v="2"/>
    <n v="1"/>
    <s v="Lighting"/>
    <n v="0.97902139861649395"/>
    <n v="0.93591656730105399"/>
    <n v="4271.4312013078197"/>
    <n v="0"/>
    <n v="0.71"/>
    <n v="3032.7161529285499"/>
    <n v="0"/>
    <n v="4618"/>
    <n v="1.02"/>
    <n v="1.04"/>
    <n v="1.2E-2"/>
    <n v="0.81"/>
    <n v="15.158077089649201"/>
    <d v="1900-01-09T19:51:10"/>
    <n v="43385"/>
    <n v="0"/>
    <n v="50.252131780092"/>
    <n v="0"/>
    <n v="24261.7292234284"/>
  </r>
  <r>
    <s v="STND-38191"/>
    <s v="Hamilton Sundstrand Corporation"/>
    <s v="Hamilton Sundstrand Corporation - 4747 Harrison Avenue - Rockford"/>
    <x v="27"/>
    <s v="Outdoor &amp; Garage Lighting"/>
    <x v="10"/>
    <n v="0"/>
    <n v="245"/>
    <n v="0"/>
    <x v="0"/>
    <x v="0"/>
    <n v="8"/>
    <s v="Qty / 1,000"/>
    <m/>
    <s v="Private-Lighting"/>
    <x v="0"/>
    <n v="2"/>
    <n v="1"/>
    <s v="Lighting"/>
    <n v="0.97902139861649395"/>
    <n v="0.93591656730105399"/>
    <n v="239.86024266104101"/>
    <n v="0"/>
    <n v="0.71"/>
    <n v="170.30077228933899"/>
    <n v="0"/>
    <n v="4618"/>
    <n v="1.02"/>
    <n v="1.04"/>
    <n v="1.2E-2"/>
    <n v="0.81"/>
    <n v="15.158077089649201"/>
    <d v="1900-01-09T19:51:10"/>
    <n v="43385"/>
    <n v="0"/>
    <n v="2.8218852077769498"/>
    <n v="0"/>
    <n v="1362.406178314712"/>
  </r>
  <r>
    <s v="STND-38191"/>
    <s v="Hamilton Sundstrand Corporation"/>
    <s v="Hamilton Sundstrand Corporation - 4747 Harrison Avenue - Rockford"/>
    <x v="27"/>
    <s v="Outdoor &amp; Garage Lighting"/>
    <x v="10"/>
    <n v="0"/>
    <n v="6.72"/>
    <n v="0"/>
    <x v="0"/>
    <x v="0"/>
    <n v="8"/>
    <s v="Qty / 1,000"/>
    <m/>
    <s v="Private-Lighting"/>
    <x v="0"/>
    <n v="2"/>
    <n v="1"/>
    <s v="Lighting"/>
    <n v="0.97902139861649395"/>
    <n v="0.93591656730105399"/>
    <n v="6.5790237987028402"/>
    <n v="0"/>
    <n v="0.71"/>
    <n v="4.6711068970790102"/>
    <n v="0"/>
    <n v="4618"/>
    <n v="1.02"/>
    <n v="1.04"/>
    <n v="1.2E-2"/>
    <n v="0.81"/>
    <n v="15.158077089649201"/>
    <d v="1900-01-09T19:51:10"/>
    <n v="43385"/>
    <n v="0"/>
    <n v="7.7400279984739306E-2"/>
    <n v="0"/>
    <n v="37.368855176632081"/>
  </r>
  <r>
    <s v="STND-38191"/>
    <s v="Hamilton Sundstrand Corporation"/>
    <s v="Hamilton Sundstrand Corporation - 4747 Harrison Avenue - Rockford"/>
    <x v="27"/>
    <s v="Outdoor &amp; Garage Lighting"/>
    <x v="10"/>
    <n v="0"/>
    <n v="399"/>
    <n v="0"/>
    <x v="0"/>
    <x v="0"/>
    <n v="8"/>
    <s v="Qty / 1,000"/>
    <m/>
    <s v="Private-Lighting"/>
    <x v="0"/>
    <n v="2"/>
    <n v="1"/>
    <s v="Lighting"/>
    <n v="0.97902139861649395"/>
    <n v="0.93591656730105399"/>
    <n v="390.62953804798099"/>
    <n v="0"/>
    <n v="0.71"/>
    <n v="277.34697201406601"/>
    <n v="0"/>
    <n v="4618"/>
    <n v="1.02"/>
    <n v="1.04"/>
    <n v="1.2E-2"/>
    <n v="0.81"/>
    <n v="15.158077089649201"/>
    <d v="1900-01-09T19:51:10"/>
    <n v="43385"/>
    <n v="0"/>
    <n v="4.59564162409389"/>
    <n v="0"/>
    <n v="2218.7757761125281"/>
  </r>
  <r>
    <s v="STND-38191"/>
    <s v="Hamilton Sundstrand Corporation"/>
    <s v="Hamilton Sundstrand Corporation - 4747 Harrison Avenue - Rockford"/>
    <x v="27"/>
    <s v="Outdoor &amp; Garage Lighting"/>
    <x v="10"/>
    <n v="0"/>
    <n v="16.8"/>
    <n v="0"/>
    <x v="0"/>
    <x v="0"/>
    <n v="8"/>
    <s v="Qty / 1,000"/>
    <m/>
    <s v="Private-Lighting"/>
    <x v="0"/>
    <n v="2"/>
    <n v="1"/>
    <s v="Lighting"/>
    <n v="0.97902139861649395"/>
    <n v="0.93591656730105399"/>
    <n v="16.447559496757101"/>
    <n v="0"/>
    <n v="0.71"/>
    <n v="11.677767242697501"/>
    <n v="0"/>
    <n v="4618"/>
    <n v="1.02"/>
    <n v="1.04"/>
    <n v="1.2E-2"/>
    <n v="0.81"/>
    <n v="15.158077089649201"/>
    <d v="1900-01-09T19:51:10"/>
    <n v="43385"/>
    <n v="0"/>
    <n v="0.19350069996184799"/>
    <n v="0"/>
    <n v="93.422137941580004"/>
  </r>
  <r>
    <s v="STND-38191"/>
    <s v="Hamilton Sundstrand Corporation"/>
    <s v="Hamilton Sundstrand Corporation - 4747 Harrison Avenue - Rockford"/>
    <x v="27"/>
    <s v="Outdoor &amp; Garage Lighting"/>
    <x v="10"/>
    <n v="0"/>
    <n v="20.16"/>
    <n v="0"/>
    <x v="0"/>
    <x v="0"/>
    <n v="8"/>
    <s v="Qty / 1,000"/>
    <m/>
    <s v="Private-Lighting"/>
    <x v="0"/>
    <n v="2"/>
    <n v="1"/>
    <s v="Lighting"/>
    <n v="0.97902139861649395"/>
    <n v="0.93591656730105399"/>
    <n v="19.737071396108501"/>
    <n v="0"/>
    <n v="0.71"/>
    <n v="14.013320691237"/>
    <n v="0"/>
    <n v="4618"/>
    <n v="1.02"/>
    <n v="1.04"/>
    <n v="1.2E-2"/>
    <n v="0.81"/>
    <n v="15.158077089649201"/>
    <d v="1900-01-09T19:51:10"/>
    <n v="43385"/>
    <n v="0"/>
    <n v="0.232200839954218"/>
    <n v="0"/>
    <n v="112.106565529896"/>
  </r>
  <r>
    <s v="STND-38191"/>
    <s v="Hamilton Sundstrand Corporation"/>
    <s v="Hamilton Sundstrand Corporation - 4747 Harrison Avenue - Rockford"/>
    <x v="27"/>
    <s v="Outdoor &amp; Garage Lighting"/>
    <x v="10"/>
    <n v="0"/>
    <n v="92.4"/>
    <n v="0"/>
    <x v="0"/>
    <x v="0"/>
    <n v="8"/>
    <s v="Qty / 1,000"/>
    <m/>
    <s v="Private-Lighting"/>
    <x v="0"/>
    <n v="2"/>
    <n v="1"/>
    <s v="Lighting"/>
    <n v="0.97902139861649395"/>
    <n v="0.93591656730105399"/>
    <n v="90.461577232164004"/>
    <n v="0"/>
    <n v="0.71"/>
    <n v="64.227719834836407"/>
    <n v="0"/>
    <n v="4618"/>
    <n v="1.02"/>
    <n v="1.04"/>
    <n v="1.2E-2"/>
    <n v="0.81"/>
    <n v="15.158077089649201"/>
    <d v="1900-01-09T19:51:10"/>
    <n v="43385"/>
    <n v="0"/>
    <n v="1.0642538497901599"/>
    <n v="0"/>
    <n v="513.82175867869125"/>
  </r>
  <r>
    <s v="STND-38191"/>
    <s v="Hamilton Sundstrand Corporation"/>
    <s v="Hamilton Sundstrand Corporation - 4747 Harrison Avenue - Rockford"/>
    <x v="1"/>
    <s v="Outdoor &amp; Garage Lighting"/>
    <x v="1"/>
    <n v="0"/>
    <n v="36007.631999999998"/>
    <n v="0"/>
    <x v="0"/>
    <x v="0"/>
    <n v="10.1978380583316"/>
    <s v="Qty / 1,000"/>
    <m/>
    <s v="Private-Lighting"/>
    <x v="0"/>
    <n v="2"/>
    <n v="1"/>
    <s v="Lighting"/>
    <n v="0.97902139861649395"/>
    <n v="0.93591656730105399"/>
    <n v="35252.242241508"/>
    <n v="0"/>
    <n v="0.71"/>
    <n v="25029.091991470701"/>
    <n v="0"/>
    <n v="4903"/>
    <n v="1"/>
    <n v="1"/>
    <n v="0"/>
    <n v="0"/>
    <n v="14.276973281664301"/>
    <d v="1900-01-09T04:44:53"/>
    <n v="43385"/>
    <n v="0"/>
    <n v="0"/>
    <n v="0"/>
    <n v="255242.62687610259"/>
  </r>
  <r>
    <s v="STND-38191"/>
    <s v="Hamilton Sundstrand Corporation"/>
    <s v="Hamilton Sundstrand Corporation - 4747 Harrison Avenue - Rockford"/>
    <x v="1"/>
    <s v="Outdoor &amp; Garage Lighting"/>
    <x v="1"/>
    <n v="0"/>
    <n v="4206.7740000000003"/>
    <n v="0"/>
    <x v="0"/>
    <x v="0"/>
    <n v="10.1978380583316"/>
    <s v="Qty / 1,000"/>
    <m/>
    <s v="Private-Lighting"/>
    <x v="0"/>
    <n v="2"/>
    <n v="1"/>
    <s v="Lighting"/>
    <n v="0.97902139861649395"/>
    <n v="0.93591656730105399"/>
    <n v="4118.5217651434996"/>
    <n v="0"/>
    <n v="0.71"/>
    <n v="2924.1504532518902"/>
    <n v="0"/>
    <n v="4903"/>
    <n v="1"/>
    <n v="1"/>
    <n v="0"/>
    <n v="0"/>
    <n v="14.276973281664301"/>
    <d v="1900-01-09T04:44:53"/>
    <n v="43385"/>
    <n v="0"/>
    <n v="0"/>
    <n v="0"/>
    <n v="29820.012780459725"/>
  </r>
  <r>
    <s v="STND-38191"/>
    <s v="Hamilton Sundstrand Corporation"/>
    <s v="Hamilton Sundstrand Corporation - 4747 Harrison Avenue - Rockford"/>
    <x v="1"/>
    <s v="Outdoor &amp; Garage Lighting"/>
    <x v="1"/>
    <n v="0"/>
    <n v="1059.048"/>
    <n v="0"/>
    <x v="0"/>
    <x v="0"/>
    <n v="10.1978380583316"/>
    <s v="Qty / 1,000"/>
    <m/>
    <s v="Private-Lighting"/>
    <x v="0"/>
    <n v="2"/>
    <n v="1"/>
    <s v="Lighting"/>
    <n v="0.97902139861649395"/>
    <n v="0.93591656730105399"/>
    <n v="1036.830654162"/>
    <n v="0"/>
    <n v="0.71"/>
    <n v="736.14976445501998"/>
    <n v="0"/>
    <n v="4903"/>
    <n v="1"/>
    <n v="1"/>
    <n v="0"/>
    <n v="0"/>
    <n v="14.276973281664301"/>
    <d v="1900-01-09T04:44:53"/>
    <n v="43385"/>
    <n v="0"/>
    <n v="0"/>
    <n v="0"/>
    <n v="7507.1360845912459"/>
  </r>
  <r>
    <s v="STND-38191"/>
    <s v="Hamilton Sundstrand Corporation"/>
    <s v="Hamilton Sundstrand Corporation - 4747 Harrison Avenue - Rockford"/>
    <x v="1"/>
    <s v="Outdoor &amp; Garage Lighting"/>
    <x v="1"/>
    <n v="0"/>
    <n v="108022.89599999999"/>
    <n v="0"/>
    <x v="0"/>
    <x v="0"/>
    <n v="10.1978380583316"/>
    <s v="Qty / 1,000"/>
    <m/>
    <s v="Private-Lighting"/>
    <x v="0"/>
    <n v="2"/>
    <n v="1"/>
    <s v="Lighting"/>
    <n v="0.97902139861649395"/>
    <n v="0.93591656730105399"/>
    <n v="105756.72672452399"/>
    <n v="0"/>
    <n v="0.71"/>
    <n v="75087.275974412099"/>
    <n v="0"/>
    <n v="4903"/>
    <n v="1"/>
    <n v="1"/>
    <n v="0"/>
    <n v="0"/>
    <n v="14.276973281664301"/>
    <d v="1900-01-09T04:44:53"/>
    <n v="43385"/>
    <n v="0"/>
    <n v="0"/>
    <n v="0"/>
    <n v="765727.8806283077"/>
  </r>
  <r>
    <s v="STND-38191"/>
    <s v="Hamilton Sundstrand Corporation"/>
    <s v="Hamilton Sundstrand Corporation - 4747 Harrison Avenue - Rockford"/>
    <x v="27"/>
    <s v="Outdoor &amp; Garage Lighting"/>
    <x v="10"/>
    <n v="0"/>
    <n v="44.24"/>
    <n v="0"/>
    <x v="0"/>
    <x v="0"/>
    <n v="8"/>
    <s v="Qty / 1,000"/>
    <m/>
    <s v="Private-Lighting"/>
    <x v="0"/>
    <n v="2"/>
    <n v="1"/>
    <s v="Lighting"/>
    <n v="0.97902139861649395"/>
    <n v="0.93591656730105399"/>
    <n v="43.311906674793697"/>
    <n v="0"/>
    <n v="0.71"/>
    <n v="30.7514537391035"/>
    <n v="0"/>
    <n v="4618"/>
    <n v="1.02"/>
    <n v="1.04"/>
    <n v="1.2E-2"/>
    <n v="0.81"/>
    <n v="15.158077089649201"/>
    <d v="1900-01-09T19:51:10"/>
    <n v="43385"/>
    <n v="0"/>
    <n v="0.50955184323286695"/>
    <n v="0"/>
    <n v="246.011629912828"/>
  </r>
  <r>
    <s v="STND-38191"/>
    <s v="Hamilton Sundstrand Corporation"/>
    <s v="Hamilton Sundstrand Corporation - 4747 Harrison Avenue - Rockford"/>
    <x v="1"/>
    <s v="Outdoor &amp; Garage Lighting"/>
    <x v="1"/>
    <n v="0"/>
    <n v="1505.221"/>
    <n v="0"/>
    <x v="0"/>
    <x v="0"/>
    <n v="10.1978380583316"/>
    <s v="Qty / 1,000"/>
    <m/>
    <s v="Private-Lighting"/>
    <x v="0"/>
    <n v="2"/>
    <n v="1"/>
    <s v="Lighting"/>
    <n v="0.97902139861649395"/>
    <n v="0.93591656730105399"/>
    <n v="1473.6435686469199"/>
    <n v="0"/>
    <n v="0.71"/>
    <n v="1046.2869337393099"/>
    <n v="0"/>
    <n v="4903"/>
    <n v="1"/>
    <n v="1"/>
    <n v="0"/>
    <n v="0"/>
    <n v="14.276973281664301"/>
    <d v="1900-01-09T04:44:53"/>
    <n v="43385"/>
    <n v="0"/>
    <n v="0"/>
    <n v="0"/>
    <n v="10669.864712821807"/>
  </r>
  <r>
    <s v="STND-38196"/>
    <s v="Dupage Materials Company, LLC"/>
    <s v="DuPage Materials Company LLC - 1N550 Route 83 - Elmhurst"/>
    <x v="0"/>
    <s v="Indoor Lighting"/>
    <x v="10"/>
    <n v="0"/>
    <n v="10791.434999999999"/>
    <n v="1.93"/>
    <x v="0"/>
    <x v="0"/>
    <n v="10.827197921178"/>
    <s v="Qty / 1,000"/>
    <m/>
    <s v="Private-Lighting"/>
    <x v="0"/>
    <n v="3"/>
    <n v="2291"/>
    <s v="Lighting"/>
    <n v="0.91633259480590001"/>
    <n v="1.30467645558681"/>
    <n v="9888.5436352292108"/>
    <n v="2.51802555928254"/>
    <n v="0.71"/>
    <n v="7020.8659810127401"/>
    <n v="1.7877981470905999"/>
    <n v="4618"/>
    <n v="1.02"/>
    <n v="1.04"/>
    <n v="1.2E-2"/>
    <n v="0.81"/>
    <n v="15.158077089649201"/>
    <d v="1900-01-09T19:51:10"/>
    <n v="43152"/>
    <n v="2.9891091634408098"/>
    <n v="116.335807473285"/>
    <n v="1"/>
    <n v="76016.305554490478"/>
  </r>
  <r>
    <s v="STND-38196"/>
    <s v="Dupage Materials Company, LLC"/>
    <s v="DuPage Materials Company LLC - 1N550 Route 83 - Elmhurst"/>
    <x v="7"/>
    <s v="Indoor Lighting"/>
    <x v="10"/>
    <n v="0"/>
    <n v="812.82"/>
    <n v="0.49399999999999999"/>
    <x v="0"/>
    <x v="0"/>
    <n v="8"/>
    <s v="Qty / 1,000"/>
    <m/>
    <s v="Private-Lighting"/>
    <x v="0"/>
    <n v="3"/>
    <n v="719"/>
    <s v="Lighting"/>
    <n v="0.91633259480590001"/>
    <n v="1.30467645558681"/>
    <n v="744.81345971013104"/>
    <n v="0.64451016905988201"/>
    <n v="0.71"/>
    <n v="528.81755639419305"/>
    <n v="0.45760222003251599"/>
    <n v="4618"/>
    <n v="1.02"/>
    <n v="1.04"/>
    <n v="1.2E-2"/>
    <n v="0.81"/>
    <n v="15.158077089649201"/>
    <d v="1900-01-09T19:51:10"/>
    <n v="43152"/>
    <n v="0.93897169152080795"/>
    <n v="8.7625112907074296"/>
    <n v="1"/>
    <n v="4230.5404511535444"/>
  </r>
  <r>
    <s v="STND-38198"/>
    <s v="Sheet Metal Workers Local 219"/>
    <s v="Sheet Metal Workers Local 219 - 3316 Publishers Dr - Rockford"/>
    <x v="1"/>
    <s v="Outdoor &amp; Garage Lighting"/>
    <x v="1"/>
    <n v="0"/>
    <n v="794.28599999999994"/>
    <n v="0"/>
    <x v="0"/>
    <x v="0"/>
    <n v="10.1978380583316"/>
    <s v="Qty / 1,000"/>
    <m/>
    <s v="Private-Lighting"/>
    <x v="0"/>
    <n v="3"/>
    <n v="162"/>
    <s v="Lighting"/>
    <n v="0.91633259480590001"/>
    <n v="1.30467645558681"/>
    <n v="727.83015139799897"/>
    <n v="0"/>
    <n v="0.71"/>
    <n v="516.75940749257904"/>
    <n v="0"/>
    <n v="4903"/>
    <n v="1"/>
    <n v="1"/>
    <n v="0"/>
    <n v="0"/>
    <n v="14.276973281664301"/>
    <d v="1900-01-09T04:44:53"/>
    <n v="43152"/>
    <n v="0"/>
    <n v="0"/>
    <n v="1"/>
    <n v="5269.8287527287102"/>
  </r>
  <r>
    <s v="STND-38198"/>
    <s v="Sheet Metal Workers Local 219"/>
    <s v="Sheet Metal Workers Local 219 - 3316 Publishers Dr - Rockford"/>
    <x v="0"/>
    <s v="Indoor Lighting"/>
    <x v="6"/>
    <n v="0"/>
    <n v="34100.959999999999"/>
    <n v="7.6920000000000002"/>
    <x v="0"/>
    <x v="0"/>
    <n v="15"/>
    <s v="Qty / 1,000"/>
    <m/>
    <s v="Private-Lighting"/>
    <x v="0"/>
    <n v="3"/>
    <n v="10146"/>
    <s v="Lighting"/>
    <n v="0.91633259480590001"/>
    <n v="1.30467645558681"/>
    <n v="31247.8211621722"/>
    <n v="10.0355712963737"/>
    <n v="0.71"/>
    <n v="22185.953025142298"/>
    <n v="7.1252556204253397"/>
    <n v="2885"/>
    <n v="1.165"/>
    <n v="1.3779999999999999"/>
    <n v="2.5499999999999998E-2"/>
    <n v="0.55000000000000004"/>
    <n v="24.263431542460999"/>
    <d v="1900-01-16T07:56:40"/>
    <n v="43152"/>
    <n v="13.2412868404456"/>
    <n v="683.96518423638702"/>
    <n v="1"/>
    <n v="332789.29537713446"/>
  </r>
  <r>
    <s v="STND-38198"/>
    <s v="Sheet Metal Workers Local 219"/>
    <s v="Sheet Metal Workers Local 219 - 3316 Publishers Dr - Rockford"/>
    <x v="27"/>
    <s v="Outdoor &amp; Garage Lighting"/>
    <x v="6"/>
    <n v="0"/>
    <n v="7.84"/>
    <n v="0"/>
    <x v="0"/>
    <x v="0"/>
    <n v="8"/>
    <s v="Qty / 1,000"/>
    <m/>
    <s v="Private-Lighting"/>
    <x v="0"/>
    <n v="3"/>
    <n v="28"/>
    <s v="Lighting"/>
    <n v="0.91633259480590001"/>
    <n v="1.30467645558681"/>
    <n v="7.1840475432782496"/>
    <n v="0"/>
    <n v="0.71"/>
    <n v="5.1006737557275601"/>
    <n v="0"/>
    <n v="2885"/>
    <n v="1.165"/>
    <n v="1.3779999999999999"/>
    <n v="2.5499999999999998E-2"/>
    <n v="0.55000000000000004"/>
    <n v="24.263431542460999"/>
    <d v="1900-01-16T07:56:40"/>
    <n v="43152"/>
    <n v="0"/>
    <n v="0.15724739257819401"/>
    <n v="1"/>
    <n v="40.805390045820481"/>
  </r>
  <r>
    <s v="STND-38208"/>
    <s v="Speedway LLC"/>
    <s v="Speedway LLC - 2700 W Algonquin Rd - Lake in the Hills"/>
    <x v="13"/>
    <s v="Commercial Kitchen Equipment"/>
    <x v="14"/>
    <n v="0"/>
    <n v="2036.73"/>
    <n v="0.218"/>
    <x v="7"/>
    <x v="0"/>
    <n v="12"/>
    <s v="ΔkWpeak / CF"/>
    <n v="0.93700000000000006"/>
    <s v="Private-Non-Lighting"/>
    <x v="2"/>
    <n v="3"/>
    <n v="1"/>
    <s v="Non-Lighting"/>
    <n v="0.98952339343681495"/>
    <n v="0.43468415683807998"/>
    <n v="2015.3919811145599"/>
    <n v="9.4761146190701501E-2"/>
    <n v="0.7"/>
    <n v="1410.7743867801901"/>
    <n v="6.6332802333491106E-2"/>
    <n v="4093"/>
    <n v="1.1200000000000001"/>
    <n v="1.29"/>
    <n v="1.9E-2"/>
    <n v="0.71"/>
    <n v="17.102369899829"/>
    <d v="1900-01-11T05:11:01"/>
    <n v="43194"/>
    <n v="0.10113249326649"/>
    <n v="0"/>
    <n v="1"/>
    <n v="16929.292641362281"/>
  </r>
  <r>
    <s v="STND-38215"/>
    <s v="Compass Real Estate Holding LLC"/>
    <s v="Compass Real Estate Holdings - 115 W 55th St - Clarendon Hills"/>
    <x v="1"/>
    <s v="Outdoor &amp; Garage Lighting"/>
    <x v="1"/>
    <n v="0"/>
    <n v="43440.58"/>
    <n v="0"/>
    <x v="0"/>
    <x v="0"/>
    <n v="10.1978380583316"/>
    <s v="Qty / 1,000"/>
    <m/>
    <s v="Private-Lighting"/>
    <x v="0"/>
    <n v="3"/>
    <n v="8860"/>
    <s v="Lighting"/>
    <n v="0.91633259480590001"/>
    <n v="1.30467645558681"/>
    <n v="39806.019391273301"/>
    <n v="0"/>
    <n v="0.71"/>
    <n v="28262.273767803999"/>
    <n v="0"/>
    <n v="4903"/>
    <n v="1"/>
    <n v="1"/>
    <n v="0"/>
    <n v="0"/>
    <n v="14.276973281664301"/>
    <d v="1900-01-09T04:44:53"/>
    <n v="43135"/>
    <n v="0"/>
    <n v="0"/>
    <n v="1"/>
    <n v="288214.09104429843"/>
  </r>
  <r>
    <s v="STND-38216"/>
    <s v="Lakeshore Recycling Systems, LLC"/>
    <s v="Lakeshore Recycling Systems - 3152 S California Ave - Chicago"/>
    <x v="1"/>
    <s v="Outdoor &amp; Garage Lighting"/>
    <x v="1"/>
    <n v="0"/>
    <n v="73672.478000000003"/>
    <n v="0"/>
    <x v="0"/>
    <x v="0"/>
    <n v="10.1978380583316"/>
    <s v="Qty / 1,000"/>
    <m/>
    <s v="Private-Lighting"/>
    <x v="0"/>
    <n v="3"/>
    <n v="15026"/>
    <s v="Lighting"/>
    <n v="0.91633259480590001"/>
    <n v="1.30467645558681"/>
    <n v="67508.492931520595"/>
    <n v="0"/>
    <n v="0.71"/>
    <n v="47931.029981379601"/>
    <n v="0"/>
    <n v="4903"/>
    <n v="1"/>
    <n v="1"/>
    <n v="0"/>
    <n v="0"/>
    <n v="14.276973281664301"/>
    <d v="1900-01-09T04:44:53"/>
    <n v="43146"/>
    <n v="0"/>
    <n v="0"/>
    <n v="1"/>
    <n v="488792.88171914587"/>
  </r>
  <r>
    <s v="STND-38216"/>
    <s v="Lakeshore Recycling Systems, LLC"/>
    <s v="Lakeshore Recycling Systems - 3152 S California Ave - Chicago"/>
    <x v="0"/>
    <s v="Indoor Lighting"/>
    <x v="10"/>
    <n v="0"/>
    <n v="42223.667000000001"/>
    <n v="7.5510000000000002"/>
    <x v="0"/>
    <x v="0"/>
    <n v="10.827197921178"/>
    <s v="Qty / 1,000"/>
    <m/>
    <s v="Private-Lighting"/>
    <x v="0"/>
    <n v="3"/>
    <n v="8964"/>
    <s v="Lighting"/>
    <n v="0.91633259480590001"/>
    <n v="1.30467645558681"/>
    <n v="38690.922344330203"/>
    <n v="9.8516119161359796"/>
    <n v="0.71"/>
    <n v="27470.554864474499"/>
    <n v="6.9946444604565396"/>
    <n v="4618"/>
    <n v="1.02"/>
    <n v="1.04"/>
    <n v="1.2E-2"/>
    <n v="0.81"/>
    <n v="15.158077089649201"/>
    <d v="1900-01-09T19:51:10"/>
    <n v="43146"/>
    <n v="11.694696006809099"/>
    <n v="455.18732169800302"/>
    <n v="1"/>
    <n v="297429.13452224451"/>
  </r>
  <r>
    <s v="STND-38221"/>
    <s v="Torstenson Glass Company"/>
    <s v="Torstenson Glass - 3233 N Sheffield Ave - Chicago"/>
    <x v="0"/>
    <s v="Indoor Lighting"/>
    <x v="8"/>
    <n v="0"/>
    <n v="8240.4240000000009"/>
    <n v="1.304"/>
    <x v="0"/>
    <x v="0"/>
    <n v="9.5383441434566993"/>
    <s v="Qty / 1,000"/>
    <m/>
    <s v="Private-Lighting"/>
    <x v="0"/>
    <n v="3"/>
    <n v="1572"/>
    <s v="Lighting"/>
    <n v="0.91633259480590001"/>
    <n v="1.30467645558681"/>
    <n v="7550.9691062208103"/>
    <n v="1.7012980980851999"/>
    <n v="0.71"/>
    <n v="5361.1880654167799"/>
    <n v="1.2079216496404901"/>
    <n v="5242"/>
    <n v="1"/>
    <n v="1.22"/>
    <n v="1.0999999999999999E-2"/>
    <n v="0.68"/>
    <n v="13.3536818008394"/>
    <d v="1900-01-08T12:55:13"/>
    <n v="43132"/>
    <n v="2.0507450555511002"/>
    <n v="83.060660168428896"/>
    <n v="1"/>
    <n v="51136.856785738091"/>
  </r>
  <r>
    <s v="STND-38221"/>
    <s v="Torstenson Glass Company"/>
    <s v="Torstenson Glass - 3233 N Sheffield Ave - Chicago"/>
    <x v="8"/>
    <s v="Indoor Advanced Lighting"/>
    <x v="8"/>
    <n v="0"/>
    <n v="30560.86"/>
    <n v="4.8369999999999997"/>
    <x v="0"/>
    <x v="0"/>
    <n v="9.5383441434566993"/>
    <s v="Qty / 1,000"/>
    <m/>
    <s v="Private-Lighting"/>
    <x v="0"/>
    <n v="3"/>
    <n v="5830"/>
    <s v="Lighting"/>
    <n v="0.91633259480590001"/>
    <n v="1.30467645558681"/>
    <n v="28003.9121432998"/>
    <n v="6.3107200156733798"/>
    <n v="0.71"/>
    <n v="19882.777621742898"/>
    <n v="4.4806112111280996"/>
    <n v="5242"/>
    <n v="1"/>
    <n v="1.22"/>
    <n v="1.0999999999999999E-2"/>
    <n v="0.68"/>
    <n v="13.3536818008394"/>
    <d v="1900-01-08T12:55:13"/>
    <n v="43132"/>
    <n v="7.6069431240035996"/>
    <n v="308.043033576298"/>
    <n v="1"/>
    <n v="189648.7754840033"/>
  </r>
  <r>
    <s v="STND-38221"/>
    <s v="Torstenson Glass Company"/>
    <s v="Torstenson Glass - 3233 N Sheffield Ave - Chicago"/>
    <x v="1"/>
    <s v="Outdoor &amp; Garage Lighting"/>
    <x v="1"/>
    <n v="0"/>
    <n v="2314.2159999999999"/>
    <n v="0"/>
    <x v="0"/>
    <x v="0"/>
    <n v="10.1978380583316"/>
    <s v="Qty / 1,000"/>
    <m/>
    <s v="Private-Lighting"/>
    <x v="0"/>
    <n v="3"/>
    <n v="472"/>
    <s v="Lighting"/>
    <n v="0.91633259480590001"/>
    <n v="1.30467645558681"/>
    <n v="2120.5915522213299"/>
    <n v="0"/>
    <n v="0.71"/>
    <n v="1505.62000207714"/>
    <n v="0"/>
    <n v="4903"/>
    <n v="1"/>
    <n v="1"/>
    <n v="0"/>
    <n v="0"/>
    <n v="14.276973281664301"/>
    <d v="1900-01-09T04:44:53"/>
    <n v="43132"/>
    <n v="0"/>
    <n v="0"/>
    <n v="1"/>
    <n v="15354.068958567561"/>
  </r>
  <r>
    <s v="STND-38222"/>
    <s v="INDUSTRIAL MOTION LLC"/>
    <s v="Destaco - 1444 S Wolf Rd - Wheeling"/>
    <x v="5"/>
    <s v="Indoor Advanced Lighting"/>
    <x v="10"/>
    <n v="0"/>
    <n v="33428.980000000003"/>
    <n v="19.196999999999999"/>
    <x v="0"/>
    <x v="0"/>
    <n v="15"/>
    <s v="Qty / 1,000"/>
    <m/>
    <s v="Private-Lighting"/>
    <x v="0"/>
    <n v="1"/>
    <n v="33098"/>
    <s v="Lighting"/>
    <n v="0.99989942556735301"/>
    <n v="1.019640158801"/>
    <n v="33425.617899302502"/>
    <n v="19.5740321285029"/>
    <n v="0.71"/>
    <n v="23732.1887085048"/>
    <n v="13.897562811237"/>
    <n v="4618"/>
    <n v="1.02"/>
    <n v="1.04"/>
    <n v="1.2E-2"/>
    <n v="0.81"/>
    <n v="15.158077089649201"/>
    <d v="1900-01-09T19:51:10"/>
    <n v="43182"/>
    <n v="23.2360305419075"/>
    <n v="393.24256352120602"/>
    <n v="1"/>
    <n v="355982.83062757202"/>
  </r>
  <r>
    <s v="STND-38222"/>
    <s v="INDUSTRIAL MOTION LLC"/>
    <s v="Destaco - 1444 S Wolf Rd - Wheeling"/>
    <x v="8"/>
    <s v="Indoor Advanced Lighting"/>
    <x v="10"/>
    <n v="0"/>
    <n v="200449.37"/>
    <n v="35.847999999999999"/>
    <x v="0"/>
    <x v="0"/>
    <n v="10.827197921178"/>
    <s v="Qty / 1,000"/>
    <m/>
    <s v="Private-Lighting"/>
    <x v="0"/>
    <n v="1"/>
    <n v="42555"/>
    <s v="Lighting"/>
    <n v="0.99989942556735301"/>
    <n v="1.019640158801"/>
    <n v="200429.20991833799"/>
    <n v="36.552060412698403"/>
    <n v="0.71"/>
    <n v="142304.73904202"/>
    <n v="25.951962893015899"/>
    <n v="4618"/>
    <n v="1.02"/>
    <n v="1.04"/>
    <n v="1.2E-2"/>
    <n v="0.81"/>
    <n v="15.158077089649201"/>
    <d v="1900-01-09T19:51:10"/>
    <n v="43182"/>
    <n v="43.390385105292502"/>
    <n v="2357.9907049216199"/>
    <n v="1"/>
    <n v="1540761.5747295367"/>
  </r>
  <r>
    <s v="STND-38222"/>
    <s v="INDUSTRIAL MOTION LLC"/>
    <s v="Destaco - 1444 S Wolf Rd - Wheeling"/>
    <x v="0"/>
    <s v="Indoor Lighting"/>
    <x v="10"/>
    <n v="0"/>
    <n v="5652.4319999999998"/>
    <n v="1.0109999999999999"/>
    <x v="0"/>
    <x v="0"/>
    <n v="10.827197921178"/>
    <s v="Qty / 1,000"/>
    <m/>
    <s v="Private-Lighting"/>
    <x v="0"/>
    <n v="1"/>
    <n v="1200"/>
    <s v="Lighting"/>
    <n v="0.99989942556735301"/>
    <n v="1.019640158801"/>
    <n v="5651.86350985852"/>
    <n v="1.0308562005478199"/>
    <n v="0.71"/>
    <n v="4012.8230919995499"/>
    <n v="0.73190790238894898"/>
    <n v="4618"/>
    <n v="1.02"/>
    <n v="1.04"/>
    <n v="1.2E-2"/>
    <n v="0.81"/>
    <n v="15.158077089649201"/>
    <d v="1900-01-09T19:51:10"/>
    <n v="43182"/>
    <n v="1.22371343844707"/>
    <n v="66.492511880688497"/>
    <n v="1"/>
    <n v="43447.629839752597"/>
  </r>
  <r>
    <s v="STND-38222"/>
    <s v="INDUSTRIAL MOTION LLC"/>
    <s v="Destaco - 1444 S Wolf Rd - Wheeling"/>
    <x v="0"/>
    <s v="Indoor Lighting"/>
    <x v="10"/>
    <n v="0"/>
    <n v="393638.56"/>
    <n v="84.376000000000005"/>
    <x v="0"/>
    <x v="0"/>
    <n v="10.827197921178"/>
    <s v="Qty / 1,000"/>
    <m/>
    <s v="Private-Lighting"/>
    <x v="0"/>
    <n v="1"/>
    <n v="106967"/>
    <s v="Lighting"/>
    <n v="0.99989942556735301"/>
    <n v="1.019640158801"/>
    <n v="393598.97002516"/>
    <n v="86.033158038993506"/>
    <n v="0.71"/>
    <n v="279455.26871786301"/>
    <n v="61.083542207685397"/>
    <n v="4618"/>
    <n v="1.02"/>
    <n v="1.04"/>
    <n v="1.2E-2"/>
    <n v="0.81"/>
    <n v="15.158077089649201"/>
    <d v="1900-01-09T19:51:10"/>
    <n v="43182"/>
    <n v="102.128630150752"/>
    <n v="4630.5761179430601"/>
    <n v="1"/>
    <n v="3025717.5045242859"/>
  </r>
  <r>
    <s v="STND-38222"/>
    <s v="INDUSTRIAL MOTION LLC"/>
    <s v="Destaco - 1444 S Wolf Rd - Wheeling"/>
    <x v="1"/>
    <s v="Outdoor &amp; Garage Lighting"/>
    <x v="1"/>
    <n v="0"/>
    <n v="37311.83"/>
    <n v="0"/>
    <x v="0"/>
    <x v="0"/>
    <n v="10.1978380583316"/>
    <s v="Qty / 1,000"/>
    <m/>
    <s v="Private-Lighting"/>
    <x v="0"/>
    <n v="1"/>
    <n v="7610"/>
    <s v="Lighting"/>
    <n v="0.99989942556735301"/>
    <n v="1.019640158801"/>
    <n v="37308.077383866701"/>
    <n v="0"/>
    <n v="0.71"/>
    <n v="26488.734942545401"/>
    <n v="0"/>
    <n v="4903"/>
    <n v="1"/>
    <n v="1"/>
    <n v="0"/>
    <n v="0"/>
    <n v="14.276973281664301"/>
    <d v="1900-01-09T04:44:53"/>
    <n v="43182"/>
    <n v="0"/>
    <n v="0"/>
    <n v="1"/>
    <n v="270127.82931414759"/>
  </r>
  <r>
    <s v="STND-38222"/>
    <s v="INDUSTRIAL MOTION LLC"/>
    <s v="Destaco - 1444 S Wolf Rd - Wheeling"/>
    <x v="6"/>
    <s v="Indoor Advanced Lighting"/>
    <x v="10"/>
    <n v="0"/>
    <n v="603578.5"/>
    <n v="0"/>
    <x v="0"/>
    <x v="0"/>
    <n v="15"/>
    <s v="Qty / 1,000"/>
    <m/>
    <s v="Private-Lighting"/>
    <x v="0"/>
    <n v="1"/>
    <n v="0"/>
    <s v="Lighting"/>
    <n v="0.99989942556735301"/>
    <n v="1.019640158801"/>
    <n v="603517.79543480405"/>
    <n v="0"/>
    <n v="0.71"/>
    <n v="428497.63475871098"/>
    <n v="0"/>
    <n v="4618"/>
    <n v="1.02"/>
    <n v="1.04"/>
    <n v="1.2E-2"/>
    <n v="0.81"/>
    <n v="15.158077089649201"/>
    <d v="1900-01-09T19:51:10"/>
    <n v="43182"/>
    <n v="0"/>
    <n v="7100.2093580565197"/>
    <n v="1"/>
    <n v="6427464.5213806648"/>
  </r>
  <r>
    <s v="STND-38224"/>
    <s v="ProLogis"/>
    <s v="ProLogis - 201 Hansen Suite 125-130 - Wooddale"/>
    <x v="7"/>
    <s v="Indoor Lighting"/>
    <x v="6"/>
    <n v="0"/>
    <n v="972.13"/>
    <n v="0.66200000000000003"/>
    <x v="0"/>
    <x v="0"/>
    <n v="8"/>
    <s v="Qty / 1,000"/>
    <m/>
    <s v="Private-Lighting"/>
    <x v="0"/>
    <n v="3"/>
    <n v="1200"/>
    <s v="Lighting"/>
    <n v="0.91633259480590001"/>
    <n v="1.30467645558681"/>
    <n v="890.79440538865902"/>
    <n v="0.86369581359846603"/>
    <n v="0.71"/>
    <n v="632.46402782594805"/>
    <n v="0.61322402765491102"/>
    <n v="2885"/>
    <n v="1.165"/>
    <n v="1.3779999999999999"/>
    <n v="2.5499999999999998E-2"/>
    <n v="0.55000000000000004"/>
    <n v="24.263431542460999"/>
    <d v="1900-01-16T07:56:40"/>
    <n v="43132"/>
    <n v="1.5669372525371299"/>
    <n v="19.498074967734599"/>
    <n v="1"/>
    <n v="5059.7122226075844"/>
  </r>
  <r>
    <s v="STND-38224"/>
    <s v="ProLogis"/>
    <s v="ProLogis - 201 Hansen Suite 125-130 - Wooddale"/>
    <x v="38"/>
    <s v="Indoor Lighting"/>
    <x v="6"/>
    <n v="0"/>
    <n v="303.30399999999997"/>
    <n v="7.3999999999999996E-2"/>
    <x v="0"/>
    <x v="0"/>
    <n v="8"/>
    <s v="Qty / 1,000"/>
    <m/>
    <s v="Private-Lighting"/>
    <x v="0"/>
    <n v="3"/>
    <n v="240"/>
    <s v="Lighting"/>
    <n v="0.91633259480590001"/>
    <n v="1.30467645558681"/>
    <n v="277.92734133500898"/>
    <n v="9.65460577134237E-2"/>
    <n v="0.71"/>
    <n v="197.32841234785599"/>
    <n v="6.8547700976530804E-2"/>
    <n v="2885"/>
    <n v="1.165"/>
    <n v="1.3779999999999999"/>
    <n v="2.5499999999999998E-2"/>
    <n v="0.55000000000000004"/>
    <n v="24.263431542460999"/>
    <d v="1900-01-16T07:56:40"/>
    <n v="43132"/>
    <n v="0.12738627485608101"/>
    <n v="6.0833881579765796"/>
    <n v="1"/>
    <n v="1578.6272987828479"/>
  </r>
  <r>
    <s v="STND-38224"/>
    <s v="ProLogis"/>
    <s v="ProLogis - 201 Hansen Suite 125-130 - Wooddale"/>
    <x v="0"/>
    <s v="Indoor Lighting"/>
    <x v="6"/>
    <n v="0"/>
    <n v="31918.255000000001"/>
    <n v="7.1769999999999996"/>
    <x v="0"/>
    <x v="0"/>
    <n v="15"/>
    <s v="Qty / 1,000"/>
    <m/>
    <s v="Private-Lighting"/>
    <x v="0"/>
    <n v="3"/>
    <n v="9456"/>
    <s v="Lighting"/>
    <n v="0.91633259480590001"/>
    <n v="1.30467645558681"/>
    <n v="29247.737425826399"/>
    <n v="9.3636629217465099"/>
    <n v="0.71"/>
    <n v="20765.893572336699"/>
    <n v="6.6482006744400204"/>
    <n v="2885"/>
    <n v="1.165"/>
    <n v="1.3779999999999999"/>
    <n v="2.5499999999999998E-2"/>
    <n v="0.55000000000000004"/>
    <n v="24.263431542460999"/>
    <d v="1900-01-16T07:56:40"/>
    <n v="43132"/>
    <n v="12.354747224893099"/>
    <n v="640.18652734641398"/>
    <n v="1"/>
    <n v="311488.40358505049"/>
  </r>
  <r>
    <s v="STND-38285"/>
    <s v="Kankakee Tank Wash Inc."/>
    <s v="Kankakee Tank Wash Inc (Phase 2 Indoor Lighting) - 395 Eastgate Pkwy - Kankakee"/>
    <x v="0"/>
    <s v="Indoor Lighting"/>
    <x v="2"/>
    <n v="0"/>
    <n v="8286.9969999999994"/>
    <n v="1.7749999999999999"/>
    <x v="0"/>
    <x v="0"/>
    <n v="14.797277300976599"/>
    <s v="Qty / 1,000"/>
    <m/>
    <s v="Private-Lighting"/>
    <x v="0"/>
    <n v="3"/>
    <n v="2250"/>
    <s v="Lighting"/>
    <n v="0.91633259480590001"/>
    <n v="1.30467645558681"/>
    <n v="7593.6454641587097"/>
    <n v="2.3158007086665799"/>
    <n v="0.71"/>
    <n v="5391.4882795526801"/>
    <n v="1.6442185031532699"/>
    <n v="3379"/>
    <n v="1.0900000000000001"/>
    <n v="1.36"/>
    <n v="2.1999999999999999E-2"/>
    <n v="0.57999999999999996"/>
    <n v="20.7161882213673"/>
    <d v="1900-01-13T19:08:05"/>
    <n v="43124"/>
    <n v="2.93585282538867"/>
    <n v="153.26623872613899"/>
    <n v="1"/>
    <n v="79779.347137506251"/>
  </r>
  <r>
    <s v="STND-38323"/>
    <s v="Tru-Cut Inc."/>
    <s v="Tru Cut - 231 Jandus - Cary"/>
    <x v="20"/>
    <s v="Compressed Air"/>
    <x v="10"/>
    <n v="0"/>
    <n v="2275"/>
    <n v="0.5"/>
    <x v="4"/>
    <x v="0"/>
    <n v="10"/>
    <s v="ΔkWpeak / CF"/>
    <n v="0.95"/>
    <s v="Private-Non-Lighting"/>
    <x v="2"/>
    <n v="3"/>
    <n v="500"/>
    <s v="Non-Lighting"/>
    <n v="0.98952339343681495"/>
    <n v="0.43468415683807998"/>
    <n v="2251.16572006875"/>
    <n v="0.21734207841903999"/>
    <n v="0.7"/>
    <n v="1575.81600404813"/>
    <n v="0.152139454893328"/>
    <n v="4618"/>
    <n v="1.02"/>
    <n v="1.04"/>
    <n v="1.2E-2"/>
    <n v="0.81"/>
    <n v="15.158077089649201"/>
    <d v="1900-01-09T19:51:10"/>
    <n v="43159"/>
    <n v="0.228781135177937"/>
    <n v="0"/>
    <n v="1"/>
    <n v="15758.1600404813"/>
  </r>
  <r>
    <s v="STND-38342"/>
    <s v="RWI Manufacturing, Inc"/>
    <s v="Richards Wilcox Manufacturing Co - 600 S Lake St - Aurora"/>
    <x v="1"/>
    <s v="Outdoor &amp; Garage Lighting"/>
    <x v="1"/>
    <n v="0"/>
    <n v="9217.64"/>
    <n v="0"/>
    <x v="0"/>
    <x v="0"/>
    <n v="10.1978380583316"/>
    <s v="Qty / 1,000"/>
    <m/>
    <s v="Private-Lighting"/>
    <x v="0"/>
    <n v="3"/>
    <n v="1880"/>
    <s v="Lighting"/>
    <n v="0.91633259480590001"/>
    <n v="1.30467645558681"/>
    <n v="8446.4239791866494"/>
    <n v="0"/>
    <n v="0.71"/>
    <n v="5996.9610252225202"/>
    <n v="0"/>
    <n v="4903"/>
    <n v="1"/>
    <n v="1"/>
    <n v="0"/>
    <n v="0"/>
    <n v="14.276973281664301"/>
    <d v="1900-01-09T04:44:53"/>
    <n v="43404"/>
    <n v="0"/>
    <n v="0"/>
    <n v="0"/>
    <n v="61156.037377345507"/>
  </r>
  <r>
    <s v="STND-38371"/>
    <s v="Swiss Automation, Inc."/>
    <s v="Swiss Automation Inc - 185 Detroit St - Cary"/>
    <x v="10"/>
    <s v="Compressed Air"/>
    <x v="2"/>
    <n v="0"/>
    <n v="145260"/>
    <n v="23.3"/>
    <x v="4"/>
    <x v="0"/>
    <n v="10"/>
    <s v="ΔkWpeak / CF"/>
    <n v="0.95"/>
    <s v="Private-Non-Lighting"/>
    <x v="2"/>
    <n v="3"/>
    <n v="1"/>
    <s v="Non-Lighting"/>
    <n v="0.98952339343681495"/>
    <n v="0.43468415683807998"/>
    <n v="143738.168130632"/>
    <n v="10.128140854327301"/>
    <n v="0.7"/>
    <n v="100616.717691442"/>
    <n v="7.0896985980290896"/>
    <n v="3379"/>
    <n v="1.0900000000000001"/>
    <n v="1.36"/>
    <n v="2.1999999999999999E-2"/>
    <n v="0.57999999999999996"/>
    <n v="20.7161882213673"/>
    <d v="1900-01-13T19:08:05"/>
    <n v="43152"/>
    <n v="10.661200899291901"/>
    <n v="0"/>
    <n v="1"/>
    <n v="1006167.17691442"/>
  </r>
  <r>
    <s v="STND-38390"/>
    <s v="TMT Pointe Plaza, Inc."/>
    <s v="Mid America Real Estate - 5614-1/2 W Touhy - Niles"/>
    <x v="42"/>
    <s v="Outdoor &amp; Garage Lighting"/>
    <x v="14"/>
    <n v="0"/>
    <n v="21283.68"/>
    <n v="0"/>
    <x v="0"/>
    <x v="0"/>
    <n v="8"/>
    <s v="Qty / 1,000"/>
    <m/>
    <s v="Private-Lighting"/>
    <x v="0"/>
    <n v="2"/>
    <n v="12232"/>
    <s v="Lighting"/>
    <n v="0.97902139861649395"/>
    <n v="0.93591656730105399"/>
    <n v="20837.178161305899"/>
    <n v="0"/>
    <n v="0.71"/>
    <n v="14794.3964945272"/>
    <n v="0"/>
    <n v="4093"/>
    <n v="1.1200000000000001"/>
    <n v="1.29"/>
    <n v="1.9E-2"/>
    <n v="0.71"/>
    <n v="17.102369899829"/>
    <d v="1900-01-11T05:11:01"/>
    <n v="43135"/>
    <n v="0"/>
    <n v="353.48784380786799"/>
    <n v="1"/>
    <n v="118355.1719562176"/>
  </r>
  <r>
    <s v="STND-38390"/>
    <s v="TMT Pointe Plaza, Inc."/>
    <s v="Mid America Real Estate - 5614-1/2 W Touhy - Niles"/>
    <x v="1"/>
    <s v="Outdoor &amp; Garage Lighting"/>
    <x v="1"/>
    <n v="0"/>
    <n v="173017.06400000001"/>
    <n v="0"/>
    <x v="0"/>
    <x v="0"/>
    <n v="10.1978380583316"/>
    <s v="Qty / 1,000"/>
    <m/>
    <s v="Private-Lighting"/>
    <x v="0"/>
    <n v="2"/>
    <n v="35288"/>
    <s v="Lighting"/>
    <n v="0.97902139861649395"/>
    <n v="0.93591656730105399"/>
    <n v="169387.40798179901"/>
    <n v="0"/>
    <n v="0.71"/>
    <n v="120265.05966707801"/>
    <n v="0"/>
    <n v="4903"/>
    <n v="1"/>
    <n v="1"/>
    <n v="0"/>
    <n v="0"/>
    <n v="14.276973281664301"/>
    <d v="1900-01-09T04:44:53"/>
    <n v="43135"/>
    <n v="0"/>
    <n v="0"/>
    <n v="1"/>
    <n v="1226443.6025604487"/>
  </r>
  <r>
    <s v="STND-38394"/>
    <s v="Swiss Products L.P."/>
    <s v="Swiss Foods Products - 4333 Division St - Chicago"/>
    <x v="0"/>
    <s v="Indoor Lighting"/>
    <x v="8"/>
    <n v="0"/>
    <n v="108881.58199999999"/>
    <n v="17.231999999999999"/>
    <x v="0"/>
    <x v="0"/>
    <n v="9.5383441434566993"/>
    <s v="Qty / 1,000"/>
    <m/>
    <s v="Private-Lighting"/>
    <x v="0"/>
    <n v="3"/>
    <n v="20771"/>
    <s v="Lighting"/>
    <n v="0.91633259480590001"/>
    <n v="1.30467645558681"/>
    <n v="99771.742560631305"/>
    <n v="22.4821846826718"/>
    <n v="0.71"/>
    <n v="70837.937218048304"/>
    <n v="15.962351124696999"/>
    <n v="5242"/>
    <n v="1"/>
    <n v="1.22"/>
    <n v="1.0999999999999999E-2"/>
    <n v="0.68"/>
    <n v="13.3536818008394"/>
    <d v="1900-01-08T12:55:13"/>
    <n v="43216"/>
    <n v="27.100029752497399"/>
    <n v="1097.4891681669401"/>
    <n v="1"/>
    <n v="675676.62359832437"/>
  </r>
  <r>
    <s v="STND-38399"/>
    <s v="200 West Adams, LLC"/>
    <s v="200 W Adams LLC - 200 W Adams St - Chicago"/>
    <x v="12"/>
    <s v="Variable Speed Drives"/>
    <x v="6"/>
    <n v="0"/>
    <n v="13405.458000000001"/>
    <n v="2.2349999999999999"/>
    <x v="6"/>
    <x v="0"/>
    <n v="15"/>
    <s v="ΔkWpeak"/>
    <m/>
    <s v="Private-Non-Lighting"/>
    <x v="2"/>
    <n v="3"/>
    <n v="1"/>
    <s v="Non-Lighting"/>
    <n v="0.98952339343681495"/>
    <n v="0.43468415683807998"/>
    <n v="13265.0142907347"/>
    <n v="0.97151909053311003"/>
    <n v="0.7"/>
    <n v="9285.5100035142896"/>
    <n v="0.68006336337317697"/>
    <n v="2885"/>
    <n v="1.165"/>
    <n v="1.3779999999999999"/>
    <n v="2.5499999999999998E-2"/>
    <n v="0.55000000000000004"/>
    <n v="24.263431542460999"/>
    <d v="1900-01-16T07:56:40"/>
    <n v="43159"/>
    <n v="0.97151909053311003"/>
    <n v="0"/>
    <n v="1"/>
    <n v="139282.65005271434"/>
  </r>
  <r>
    <s v="STND-38407"/>
    <s v="West Chicago Fire Protection District"/>
    <s v="Fire Station 5 - 1651 Atlantic - West Chicago"/>
    <x v="0"/>
    <s v="Indoor Lighting"/>
    <x v="2"/>
    <n v="0"/>
    <n v="31379.200000000001"/>
    <n v="0"/>
    <x v="0"/>
    <x v="1"/>
    <n v="14.797277300976599"/>
    <s v="Qty / 1,000"/>
    <m/>
    <s v="Public-Lighting"/>
    <x v="0"/>
    <n v="2"/>
    <n v="6400"/>
    <s v="Lighting"/>
    <n v="0.98996686498346598"/>
    <n v="2.5626279547341602"/>
    <n v="31064.3682496892"/>
    <n v="0"/>
    <n v="0.71"/>
    <n v="22055.701457279301"/>
    <n v="0"/>
    <n v="3379"/>
    <n v="1.0900000000000001"/>
    <n v="1.36"/>
    <n v="2.1999999999999999E-2"/>
    <n v="0.57999999999999996"/>
    <n v="20.7161882213673"/>
    <d v="1900-01-13T19:08:05"/>
    <n v="43132"/>
    <n v="0"/>
    <n v="626.98724907629503"/>
    <n v="1"/>
    <n v="326364.33053091553"/>
  </r>
  <r>
    <s v="STND-38407"/>
    <s v="West Chicago Fire Protection District"/>
    <s v="Fire Station 5 - 1651 Atlantic - West Chicago"/>
    <x v="0"/>
    <s v="Indoor Lighting"/>
    <x v="2"/>
    <n v="0"/>
    <n v="1598.47"/>
    <n v="0"/>
    <x v="0"/>
    <x v="1"/>
    <n v="14.797277300976599"/>
    <s v="Qty / 1,000"/>
    <m/>
    <s v="Public-Lighting"/>
    <x v="0"/>
    <n v="2"/>
    <n v="1"/>
    <s v="Lighting"/>
    <n v="0.98996686498346598"/>
    <n v="2.5626279547341602"/>
    <n v="1582.4323346701201"/>
    <n v="0"/>
    <n v="0.71"/>
    <n v="1123.52695761579"/>
    <n v="0"/>
    <n v="3379"/>
    <n v="1.0900000000000001"/>
    <n v="1.36"/>
    <n v="2.1999999999999999E-2"/>
    <n v="0.57999999999999996"/>
    <n v="20.7161882213673"/>
    <d v="1900-01-13T19:08:05"/>
    <n v="43132"/>
    <n v="0"/>
    <n v="31.939001250222599"/>
    <n v="1"/>
    <n v="16625.139946963427"/>
  </r>
  <r>
    <s v="STND-38407"/>
    <s v="West Chicago Fire Protection District"/>
    <s v="Fire Station 5 - 1651 Atlantic - West Chicago"/>
    <x v="0"/>
    <s v="Indoor Lighting"/>
    <x v="2"/>
    <n v="0"/>
    <n v="7758.69"/>
    <n v="0"/>
    <x v="0"/>
    <x v="1"/>
    <n v="14.797277300976599"/>
    <s v="Qty / 1,000"/>
    <m/>
    <s v="Public-Lighting"/>
    <x v="0"/>
    <n v="2"/>
    <n v="1"/>
    <s v="Lighting"/>
    <n v="0.98996686498346598"/>
    <n v="2.5626279547341602"/>
    <n v="7680.8460156785704"/>
    <n v="0"/>
    <n v="0.71"/>
    <n v="5453.4006711317797"/>
    <n v="0"/>
    <n v="3379"/>
    <n v="1.0900000000000001"/>
    <n v="1.36"/>
    <n v="2.1999999999999999E-2"/>
    <n v="0.57999999999999996"/>
    <n v="20.7161882213673"/>
    <d v="1900-01-13T19:08:05"/>
    <n v="43132"/>
    <n v="0"/>
    <n v="155.02624985773201"/>
    <n v="1"/>
    <n v="80695.481964068837"/>
  </r>
  <r>
    <s v="STND-38407"/>
    <s v="West Chicago Fire Protection District"/>
    <s v="Fire Station 5 - 1651 Atlantic - West Chicago"/>
    <x v="1"/>
    <s v="Outdoor &amp; Garage Lighting"/>
    <x v="1"/>
    <n v="0"/>
    <n v="7369.8"/>
    <n v="0"/>
    <x v="0"/>
    <x v="1"/>
    <n v="10.1978380583316"/>
    <s v="Qty / 1,000"/>
    <m/>
    <s v="Public-Lighting"/>
    <x v="0"/>
    <n v="2"/>
    <n v="1775"/>
    <s v="Lighting"/>
    <n v="0.98996686498346598"/>
    <n v="2.5626279547341602"/>
    <n v="7295.8578015551502"/>
    <n v="0"/>
    <n v="0.71"/>
    <n v="5180.0590391041496"/>
    <n v="0"/>
    <n v="4903"/>
    <n v="1"/>
    <n v="1"/>
    <n v="0"/>
    <n v="0"/>
    <n v="14.276973281664301"/>
    <d v="1900-01-09T04:44:53"/>
    <n v="43132"/>
    <n v="0"/>
    <n v="0"/>
    <n v="1"/>
    <n v="52825.403213380916"/>
  </r>
  <r>
    <s v="STND-38407"/>
    <s v="West Chicago Fire Protection District"/>
    <s v="Fire Station 5 - 1651 Atlantic - West Chicago"/>
    <x v="1"/>
    <s v="Outdoor &amp; Garage Lighting"/>
    <x v="1"/>
    <n v="0"/>
    <n v="2655.17"/>
    <n v="0"/>
    <x v="0"/>
    <x v="1"/>
    <n v="10.1978380583316"/>
    <s v="Qty / 1,000"/>
    <m/>
    <s v="Public-Lighting"/>
    <x v="0"/>
    <n v="2"/>
    <n v="6"/>
    <s v="Lighting"/>
    <n v="0.98996686498346598"/>
    <n v="2.5626279547341602"/>
    <n v="2628.53032089815"/>
    <n v="0"/>
    <n v="0.71"/>
    <n v="1866.2565278376901"/>
    <n v="0"/>
    <n v="4903"/>
    <n v="1"/>
    <n v="1"/>
    <n v="0"/>
    <n v="0"/>
    <n v="14.276973281664301"/>
    <d v="1900-01-09T04:44:53"/>
    <n v="43132"/>
    <n v="0"/>
    <n v="0"/>
    <n v="1"/>
    <n v="19031.781846192982"/>
  </r>
  <r>
    <s v="STND-38407"/>
    <s v="West Chicago Fire Protection District"/>
    <s v="Fire Station 5 - 1651 Atlantic - West Chicago"/>
    <x v="1"/>
    <s v="Outdoor &amp; Garage Lighting"/>
    <x v="1"/>
    <n v="0"/>
    <n v="5905.62"/>
    <n v="0"/>
    <x v="0"/>
    <x v="1"/>
    <n v="10.1978380583316"/>
    <s v="Qty / 1,000"/>
    <m/>
    <s v="Public-Lighting"/>
    <x v="0"/>
    <n v="2"/>
    <n v="6"/>
    <s v="Lighting"/>
    <n v="0.98996686498346598"/>
    <n v="2.5626279547341602"/>
    <n v="5846.3681171836597"/>
    <n v="0"/>
    <n v="0.71"/>
    <n v="4150.9213632003903"/>
    <n v="0"/>
    <n v="4903"/>
    <n v="1"/>
    <n v="1"/>
    <n v="0"/>
    <n v="0"/>
    <n v="14.276973281664301"/>
    <d v="1900-01-09T04:44:53"/>
    <n v="43132"/>
    <n v="0"/>
    <n v="0"/>
    <n v="1"/>
    <n v="42330.423854786626"/>
  </r>
  <r>
    <s v="STND-38407"/>
    <s v="West Chicago Fire Protection District"/>
    <s v="Fire Station 5 - 1651 Atlantic - West Chicago"/>
    <x v="7"/>
    <s v="Indoor Lighting"/>
    <x v="2"/>
    <n v="0"/>
    <n v="1972.96"/>
    <n v="0"/>
    <x v="0"/>
    <x v="1"/>
    <n v="8"/>
    <s v="Qty / 1,000"/>
    <m/>
    <s v="Public-Lighting"/>
    <x v="0"/>
    <n v="2"/>
    <n v="9"/>
    <s v="Lighting"/>
    <n v="0.98996686498346598"/>
    <n v="2.5626279547341602"/>
    <n v="1953.16502593778"/>
    <n v="0"/>
    <n v="0.71"/>
    <n v="1386.7471684158199"/>
    <n v="0"/>
    <n v="3379"/>
    <n v="1.0900000000000001"/>
    <n v="1.36"/>
    <n v="2.1999999999999999E-2"/>
    <n v="0.57999999999999996"/>
    <n v="20.7161882213673"/>
    <d v="1900-01-13T19:08:05"/>
    <n v="43132"/>
    <n v="0"/>
    <n v="39.4216794225974"/>
    <n v="1"/>
    <n v="11093.97734732656"/>
  </r>
  <r>
    <s v="STND-38407"/>
    <s v="West Chicago Fire Protection District"/>
    <s v="Fire Station 5 - 1651 Atlantic - West Chicago"/>
    <x v="0"/>
    <s v="Indoor Lighting"/>
    <x v="2"/>
    <n v="0"/>
    <n v="1595.92"/>
    <n v="0"/>
    <x v="0"/>
    <x v="1"/>
    <n v="14.797277300976599"/>
    <s v="Qty / 1,000"/>
    <m/>
    <s v="Public-Lighting"/>
    <x v="0"/>
    <n v="2"/>
    <n v="24"/>
    <s v="Lighting"/>
    <n v="0.98996686498346598"/>
    <n v="2.5626279547341602"/>
    <n v="1579.90791916441"/>
    <n v="0"/>
    <n v="0.71"/>
    <n v="1121.73462260673"/>
    <n v="0"/>
    <n v="3379"/>
    <n v="1.0900000000000001"/>
    <n v="1.36"/>
    <n v="2.1999999999999999E-2"/>
    <n v="0.57999999999999996"/>
    <n v="20.7161882213673"/>
    <d v="1900-01-13T19:08:05"/>
    <n v="43132"/>
    <n v="0"/>
    <n v="31.8880497446028"/>
    <n v="1"/>
    <n v="16598.618268818118"/>
  </r>
  <r>
    <s v="STND-38407"/>
    <s v="West Chicago Fire Protection District"/>
    <s v="Fire Station 5 - 1651 Atlantic - West Chicago"/>
    <x v="0"/>
    <s v="Indoor Lighting"/>
    <x v="2"/>
    <n v="0"/>
    <n v="3067.67"/>
    <n v="0"/>
    <x v="0"/>
    <x v="1"/>
    <n v="14.797277300976599"/>
    <s v="Qty / 1,000"/>
    <m/>
    <s v="Public-Lighting"/>
    <x v="0"/>
    <n v="2"/>
    <n v="42"/>
    <s v="Lighting"/>
    <n v="0.98996686498346598"/>
    <n v="2.5626279547341602"/>
    <n v="3036.89165270383"/>
    <n v="0"/>
    <n v="0.71"/>
    <n v="2156.1930734197199"/>
    <n v="0"/>
    <n v="3379"/>
    <n v="1.0900000000000001"/>
    <n v="1.36"/>
    <n v="2.1999999999999999E-2"/>
    <n v="0.57999999999999996"/>
    <n v="20.7161882213673"/>
    <d v="1900-01-13T19:08:05"/>
    <n v="43132"/>
    <n v="0"/>
    <n v="61.295060880260699"/>
    <n v="1"/>
    <n v="31905.786821836591"/>
  </r>
  <r>
    <s v="STND-38408"/>
    <s v="West Chicago Fire Protection District"/>
    <s v="Fire Station 7 - 1080 Commerce - West Chicago"/>
    <x v="7"/>
    <s v="Indoor Lighting"/>
    <x v="2"/>
    <n v="0"/>
    <n v="2630.61"/>
    <n v="0"/>
    <x v="0"/>
    <x v="1"/>
    <n v="8"/>
    <s v="Qty / 1,000"/>
    <m/>
    <s v="Public-Lighting"/>
    <x v="0"/>
    <n v="2"/>
    <n v="12"/>
    <s v="Lighting"/>
    <n v="0.98996686498346598"/>
    <n v="2.5626279547341602"/>
    <n v="2604.2167346941601"/>
    <n v="0"/>
    <n v="0.71"/>
    <n v="1848.9938816328499"/>
    <n v="0"/>
    <n v="3379"/>
    <n v="1.0900000000000001"/>
    <n v="1.36"/>
    <n v="2.1999999999999999E-2"/>
    <n v="0.57999999999999996"/>
    <n v="20.7161882213673"/>
    <d v="1900-01-13T19:08:05"/>
    <n v="43132"/>
    <n v="0"/>
    <n v="52.562172626854498"/>
    <n v="1"/>
    <n v="14791.951053062799"/>
  </r>
  <r>
    <s v="STND-38408"/>
    <s v="West Chicago Fire Protection District"/>
    <s v="Fire Station 7 - 1080 Commerce - West Chicago"/>
    <x v="1"/>
    <s v="Outdoor &amp; Garage Lighting"/>
    <x v="1"/>
    <n v="0"/>
    <n v="11791.7"/>
    <n v="0"/>
    <x v="0"/>
    <x v="1"/>
    <n v="10.1978380583316"/>
    <s v="Qty / 1,000"/>
    <m/>
    <s v="Public-Lighting"/>
    <x v="0"/>
    <n v="2"/>
    <n v="2840"/>
    <s v="Lighting"/>
    <n v="0.98996686498346598"/>
    <n v="2.5626279547341602"/>
    <n v="11673.3922818255"/>
    <n v="0"/>
    <n v="0.71"/>
    <n v="8288.1085200961297"/>
    <n v="0"/>
    <n v="4903"/>
    <n v="1"/>
    <n v="1"/>
    <n v="0"/>
    <n v="0"/>
    <n v="14.276973281664301"/>
    <d v="1900-01-09T04:44:53"/>
    <n v="43132"/>
    <n v="0"/>
    <n v="0"/>
    <n v="1"/>
    <n v="84520.788497818707"/>
  </r>
  <r>
    <s v="STND-38408"/>
    <s v="West Chicago Fire Protection District"/>
    <s v="Fire Station 7 - 1080 Commerce - West Chicago"/>
    <x v="1"/>
    <s v="Outdoor &amp; Garage Lighting"/>
    <x v="1"/>
    <n v="0"/>
    <n v="1770.11"/>
    <n v="0"/>
    <x v="0"/>
    <x v="1"/>
    <n v="10.1978380583316"/>
    <s v="Qty / 1,000"/>
    <m/>
    <s v="Public-Lighting"/>
    <x v="0"/>
    <n v="2"/>
    <n v="4"/>
    <s v="Lighting"/>
    <n v="0.98996686498346598"/>
    <n v="2.5626279547341602"/>
    <n v="1752.3502473758799"/>
    <n v="0"/>
    <n v="0.71"/>
    <n v="1244.1686756368799"/>
    <n v="0"/>
    <n v="4903"/>
    <n v="1"/>
    <n v="1"/>
    <n v="0"/>
    <n v="0"/>
    <n v="14.276973281664301"/>
    <d v="1900-01-09T04:44:53"/>
    <n v="43132"/>
    <n v="0"/>
    <n v="0"/>
    <n v="1"/>
    <n v="12687.830671393798"/>
  </r>
  <r>
    <s v="STND-38408"/>
    <s v="West Chicago Fire Protection District"/>
    <s v="Fire Station 7 - 1080 Commerce - West Chicago"/>
    <x v="1"/>
    <s v="Outdoor &amp; Garage Lighting"/>
    <x v="1"/>
    <n v="0"/>
    <n v="5905.62"/>
    <n v="0"/>
    <x v="0"/>
    <x v="1"/>
    <n v="10.1978380583316"/>
    <s v="Qty / 1,000"/>
    <m/>
    <s v="Public-Lighting"/>
    <x v="0"/>
    <n v="2"/>
    <n v="6"/>
    <s v="Lighting"/>
    <n v="0.98996686498346598"/>
    <n v="2.5626279547341602"/>
    <n v="5846.3681171836597"/>
    <n v="0"/>
    <n v="0.71"/>
    <n v="4150.9213632003903"/>
    <n v="0"/>
    <n v="4903"/>
    <n v="1"/>
    <n v="1"/>
    <n v="0"/>
    <n v="0"/>
    <n v="14.276973281664301"/>
    <d v="1900-01-09T04:44:53"/>
    <n v="43132"/>
    <n v="0"/>
    <n v="0"/>
    <n v="1"/>
    <n v="42330.423854786626"/>
  </r>
  <r>
    <s v="STND-38408"/>
    <s v="West Chicago Fire Protection District"/>
    <s v="Fire Station 7 - 1080 Commerce - West Chicago"/>
    <x v="0"/>
    <s v="Indoor Lighting"/>
    <x v="2"/>
    <n v="0"/>
    <n v="7758.69"/>
    <n v="0"/>
    <x v="0"/>
    <x v="1"/>
    <n v="14.797277300976599"/>
    <s v="Qty / 1,000"/>
    <m/>
    <s v="Public-Lighting"/>
    <x v="0"/>
    <n v="2"/>
    <n v="1"/>
    <s v="Lighting"/>
    <n v="0.98996686498346598"/>
    <n v="2.5626279547341602"/>
    <n v="7680.8460156785704"/>
    <n v="0"/>
    <n v="0.71"/>
    <n v="5453.4006711317797"/>
    <n v="0"/>
    <n v="3379"/>
    <n v="1.0900000000000001"/>
    <n v="1.36"/>
    <n v="2.1999999999999999E-2"/>
    <n v="0.57999999999999996"/>
    <n v="20.7161882213673"/>
    <d v="1900-01-13T19:08:05"/>
    <n v="43132"/>
    <n v="0"/>
    <n v="155.02624985773201"/>
    <n v="1"/>
    <n v="80695.481964068837"/>
  </r>
  <r>
    <s v="STND-38408"/>
    <s v="West Chicago Fire Protection District"/>
    <s v="Fire Station 7 - 1080 Commerce - West Chicago"/>
    <x v="0"/>
    <s v="Indoor Lighting"/>
    <x v="2"/>
    <n v="0"/>
    <n v="2206.1799999999998"/>
    <n v="0"/>
    <x v="0"/>
    <x v="1"/>
    <n v="14.797277300976599"/>
    <s v="Qty / 1,000"/>
    <m/>
    <s v="Public-Lighting"/>
    <x v="0"/>
    <n v="2"/>
    <n v="1"/>
    <s v="Lighting"/>
    <n v="0.98996686498346598"/>
    <n v="2.5626279547341602"/>
    <n v="2184.04509818922"/>
    <n v="0"/>
    <n v="0.71"/>
    <n v="1550.67201971435"/>
    <n v="0"/>
    <n v="3379"/>
    <n v="1.0900000000000001"/>
    <n v="1.36"/>
    <n v="2.1999999999999999E-2"/>
    <n v="0.57999999999999996"/>
    <n v="20.7161882213673"/>
    <d v="1900-01-13T19:08:05"/>
    <n v="43132"/>
    <n v="0"/>
    <n v="44.081644183635703"/>
    <n v="1"/>
    <n v="22945.72387857869"/>
  </r>
  <r>
    <s v="STND-38408"/>
    <s v="West Chicago Fire Protection District"/>
    <s v="Fire Station 7 - 1080 Commerce - West Chicago"/>
    <x v="0"/>
    <s v="Indoor Lighting"/>
    <x v="2"/>
    <n v="0"/>
    <n v="31379.200000000001"/>
    <n v="0"/>
    <x v="0"/>
    <x v="1"/>
    <n v="14.797277300976599"/>
    <s v="Qty / 1,000"/>
    <m/>
    <s v="Public-Lighting"/>
    <x v="0"/>
    <n v="2"/>
    <n v="6400"/>
    <s v="Lighting"/>
    <n v="0.98996686498346598"/>
    <n v="2.5626279547341602"/>
    <n v="31064.3682496892"/>
    <n v="0"/>
    <n v="0.71"/>
    <n v="22055.701457279301"/>
    <n v="0"/>
    <n v="3379"/>
    <n v="1.0900000000000001"/>
    <n v="1.36"/>
    <n v="2.1999999999999999E-2"/>
    <n v="0.57999999999999996"/>
    <n v="20.7161882213673"/>
    <d v="1900-01-13T19:08:05"/>
    <n v="43132"/>
    <n v="0"/>
    <n v="626.98724907629503"/>
    <n v="1"/>
    <n v="326364.33053091553"/>
  </r>
  <r>
    <s v="STND-38408"/>
    <s v="West Chicago Fire Protection District"/>
    <s v="Fire Station 7 - 1080 Commerce - West Chicago"/>
    <x v="0"/>
    <s v="Indoor Lighting"/>
    <x v="2"/>
    <n v="0"/>
    <n v="1595.93"/>
    <n v="0"/>
    <x v="0"/>
    <x v="1"/>
    <n v="14.797277300976599"/>
    <s v="Qty / 1,000"/>
    <m/>
    <s v="Public-Lighting"/>
    <x v="0"/>
    <n v="2"/>
    <n v="24"/>
    <s v="Lighting"/>
    <n v="0.98996686498346598"/>
    <n v="2.5626279547341602"/>
    <n v="1579.91781883306"/>
    <n v="0"/>
    <n v="0.71"/>
    <n v="1121.74165137147"/>
    <n v="0"/>
    <n v="3379"/>
    <n v="1.0900000000000001"/>
    <n v="1.36"/>
    <n v="2.1999999999999999E-2"/>
    <n v="0.57999999999999996"/>
    <n v="20.7161882213673"/>
    <d v="1900-01-13T19:08:05"/>
    <n v="43132"/>
    <n v="0"/>
    <n v="31.8882495544288"/>
    <n v="1"/>
    <n v="16598.722275399057"/>
  </r>
  <r>
    <s v="STND-38408"/>
    <s v="West Chicago Fire Protection District"/>
    <s v="Fire Station 7 - 1080 Commerce - West Chicago"/>
    <x v="0"/>
    <s v="Indoor Lighting"/>
    <x v="2"/>
    <n v="0"/>
    <n v="3067.67"/>
    <n v="0"/>
    <x v="0"/>
    <x v="1"/>
    <n v="14.797277300976599"/>
    <s v="Qty / 1,000"/>
    <m/>
    <s v="Public-Lighting"/>
    <x v="0"/>
    <n v="2"/>
    <n v="42"/>
    <s v="Lighting"/>
    <n v="0.98996686498346598"/>
    <n v="2.5626279547341602"/>
    <n v="3036.89165270383"/>
    <n v="0"/>
    <n v="0.71"/>
    <n v="2156.1930734197199"/>
    <n v="0"/>
    <n v="3379"/>
    <n v="1.0900000000000001"/>
    <n v="1.36"/>
    <n v="2.1999999999999999E-2"/>
    <n v="0.57999999999999996"/>
    <n v="20.7161882213673"/>
    <d v="1900-01-13T19:08:05"/>
    <n v="43132"/>
    <n v="0"/>
    <n v="61.295060880260699"/>
    <n v="1"/>
    <n v="31905.786821836591"/>
  </r>
  <r>
    <s v="STND-38410"/>
    <s v="West Chicago Fire Protection District"/>
    <s v="Fire Station 8 - 2705 International Dr - West Chicago"/>
    <x v="1"/>
    <s v="Outdoor &amp; Garage Lighting"/>
    <x v="1"/>
    <n v="0"/>
    <n v="1770.11"/>
    <n v="0"/>
    <x v="0"/>
    <x v="1"/>
    <n v="10.1978380583316"/>
    <s v="Qty / 1,000"/>
    <m/>
    <s v="Public-Lighting"/>
    <x v="0"/>
    <n v="3"/>
    <n v="4"/>
    <s v="Lighting"/>
    <n v="0.99829244462109001"/>
    <n v="0.987374621353864"/>
    <n v="1767.08743914824"/>
    <n v="0"/>
    <n v="0.71"/>
    <n v="1254.6320817952501"/>
    <n v="0"/>
    <n v="4903"/>
    <n v="1"/>
    <n v="1"/>
    <n v="0"/>
    <n v="0"/>
    <n v="14.276973281664301"/>
    <d v="1900-01-09T04:44:53"/>
    <n v="43132"/>
    <n v="0"/>
    <n v="0"/>
    <n v="1"/>
    <n v="12794.534792935407"/>
  </r>
  <r>
    <s v="STND-38411"/>
    <s v="Medieval Times USA, Inc"/>
    <s v="Medieval Times - 2001 N Roselle Rd - Schaumburg"/>
    <x v="1"/>
    <s v="Outdoor &amp; Garage Lighting"/>
    <x v="1"/>
    <n v="0"/>
    <n v="101242.04700000001"/>
    <n v="0"/>
    <x v="0"/>
    <x v="0"/>
    <n v="10.1978380583316"/>
    <s v="Qty / 1,000"/>
    <m/>
    <s v="Private-Lighting"/>
    <x v="0"/>
    <n v="2"/>
    <n v="20649"/>
    <s v="Lighting"/>
    <n v="0.97902139861649395"/>
    <n v="0.93591656730105399"/>
    <n v="99118.130452736805"/>
    <n v="0"/>
    <n v="0.71"/>
    <n v="70373.872621443094"/>
    <n v="0"/>
    <n v="4903"/>
    <n v="1"/>
    <n v="1"/>
    <n v="0"/>
    <n v="0"/>
    <n v="14.276973281664301"/>
    <d v="1900-01-09T04:44:53"/>
    <n v="43146"/>
    <n v="0"/>
    <n v="0"/>
    <n v="1"/>
    <n v="717661.35653113259"/>
  </r>
  <r>
    <s v="STND-38411"/>
    <s v="Medieval Times USA, Inc"/>
    <s v="Medieval Times - 2001 N Roselle Rd - Schaumburg"/>
    <x v="0"/>
    <s v="Indoor Lighting"/>
    <x v="14"/>
    <n v="0"/>
    <n v="73788.826000000001"/>
    <n v="14.847"/>
    <x v="0"/>
    <x v="0"/>
    <n v="12.215978499877799"/>
    <s v="Qty / 1,000"/>
    <m/>
    <s v="Private-Lighting"/>
    <x v="0"/>
    <n v="2"/>
    <n v="13760"/>
    <s v="Lighting"/>
    <n v="0.97902139861649395"/>
    <n v="0.93591656730105399"/>
    <n v="72240.839632789095"/>
    <n v="13.895553274718701"/>
    <n v="0.71"/>
    <n v="51290.9961392802"/>
    <n v="9.8658428250503096"/>
    <n v="4093"/>
    <n v="1.1200000000000001"/>
    <n v="1.29"/>
    <n v="1.9E-2"/>
    <n v="0.71"/>
    <n v="17.102369899829"/>
    <d v="1900-01-11T05:11:01"/>
    <n v="43146"/>
    <n v="15.171474259983301"/>
    <n v="1225.5142437705299"/>
    <n v="1"/>
    <n v="626569.70607476216"/>
  </r>
  <r>
    <s v="STND-38417"/>
    <s v="The Wendy's Company"/>
    <s v="The Wendy's Company - 2215 N Washtenaw Ave - Chicago"/>
    <x v="13"/>
    <s v="Commercial Kitchen Equipment"/>
    <x v="13"/>
    <n v="0"/>
    <n v="1475.59"/>
    <n v="0.16800000000000001"/>
    <x v="7"/>
    <x v="0"/>
    <n v="12"/>
    <s v="ΔkWpeak / CF"/>
    <n v="0.93700000000000006"/>
    <s v="Private-Non-Lighting"/>
    <x v="2"/>
    <n v="3"/>
    <n v="1"/>
    <s v="Non-Lighting"/>
    <n v="0.98952339343681495"/>
    <n v="0.43468415683807998"/>
    <n v="1460.1308241214299"/>
    <n v="7.3026938348797504E-2"/>
    <n v="0.7"/>
    <n v="1022.091576885"/>
    <n v="5.1118856844158303E-2"/>
    <n v="5571"/>
    <n v="1.17"/>
    <n v="1.31"/>
    <n v="2.1000000000000001E-2"/>
    <n v="0.68"/>
    <n v="12.565069107880101"/>
    <d v="1900-01-07T23:24:04"/>
    <n v="43167"/>
    <n v="7.79369672879376E-2"/>
    <n v="0"/>
    <n v="1"/>
    <n v="12265.09892262"/>
  </r>
  <r>
    <s v="STND-38417"/>
    <s v="The Wendy's Company"/>
    <s v="The Wendy's Company - 2215 N Washtenaw Ave - Chicago"/>
    <x v="13"/>
    <s v="Commercial Kitchen Equipment"/>
    <x v="13"/>
    <n v="0"/>
    <n v="645.20000000000005"/>
    <n v="7.9000000000000001E-2"/>
    <x v="7"/>
    <x v="0"/>
    <n v="12"/>
    <s v="ΔkWpeak / CF"/>
    <n v="0.93700000000000006"/>
    <s v="Private-Non-Lighting"/>
    <x v="2"/>
    <n v="3"/>
    <n v="1"/>
    <s v="Non-Lighting"/>
    <n v="0.98952339343681495"/>
    <n v="0.43468415683807998"/>
    <n v="638.44049344543305"/>
    <n v="3.4340048390208398E-2"/>
    <n v="0.7"/>
    <n v="446.908345411803"/>
    <n v="2.4038033873145799E-2"/>
    <n v="5571"/>
    <n v="1.17"/>
    <n v="1.31"/>
    <n v="2.1000000000000001E-2"/>
    <n v="0.68"/>
    <n v="12.565069107880101"/>
    <d v="1900-01-07T23:24:04"/>
    <n v="43167"/>
    <n v="3.6648931046113498E-2"/>
    <n v="0"/>
    <n v="1"/>
    <n v="5362.9001449416355"/>
  </r>
  <r>
    <s v="STND-38417"/>
    <s v="The Wendy's Company"/>
    <s v="The Wendy's Company - 2215 N Washtenaw Ave - Chicago"/>
    <x v="43"/>
    <s v="Commercial Kitchen Equipment"/>
    <x v="13"/>
    <n v="0"/>
    <n v="2200"/>
    <n v="0.4"/>
    <x v="7"/>
    <x v="0"/>
    <n v="12"/>
    <s v="ΔkWpeak / CF"/>
    <n v="0.4"/>
    <s v="Private-Non-Lighting"/>
    <x v="2"/>
    <n v="3"/>
    <n v="1"/>
    <s v="Non-Lighting"/>
    <n v="0.98952339343681495"/>
    <n v="0.43468415683807998"/>
    <n v="2176.9514655609901"/>
    <n v="0.173873662735232"/>
    <n v="0.7"/>
    <n v="1523.8660258927"/>
    <n v="0.12171156391466301"/>
    <n v="5571"/>
    <n v="1.17"/>
    <n v="1.31"/>
    <n v="2.1000000000000001E-2"/>
    <n v="0.68"/>
    <n v="12.565069107880101"/>
    <d v="1900-01-07T23:24:04"/>
    <n v="43167"/>
    <n v="0.43468415683807998"/>
    <n v="0"/>
    <n v="1"/>
    <n v="18286.392310712399"/>
  </r>
  <r>
    <s v="STND-38417"/>
    <s v="The Wendy's Company"/>
    <s v="The Wendy's Company - 2215 N Washtenaw Ave - Chicago"/>
    <x v="44"/>
    <s v="Commercial Kitchen Equipment"/>
    <x v="13"/>
    <n v="0"/>
    <n v="3060.93"/>
    <n v="0.54"/>
    <x v="7"/>
    <x v="0"/>
    <n v="15"/>
    <s v="ΔkWpeak / CF"/>
    <n v="0.9"/>
    <s v="Private-Non-Lighting"/>
    <x v="2"/>
    <n v="3"/>
    <n v="1"/>
    <s v="Non-Lighting"/>
    <n v="0.98952339343681495"/>
    <n v="0.43468415683807998"/>
    <n v="3028.86184067255"/>
    <n v="0.23472944469256299"/>
    <n v="0.7"/>
    <n v="2120.2032884707901"/>
    <n v="0.16431061128479399"/>
    <n v="5571"/>
    <n v="1.17"/>
    <n v="1.31"/>
    <n v="2.1000000000000001E-2"/>
    <n v="0.68"/>
    <n v="12.565069107880101"/>
    <d v="1900-01-07T23:24:04"/>
    <n v="43167"/>
    <n v="0.26081049410284801"/>
    <n v="0"/>
    <n v="1"/>
    <n v="31803.04932706185"/>
  </r>
  <r>
    <s v="STND-38417"/>
    <s v="The Wendy's Company"/>
    <s v="The Wendy's Company - 2215 N Washtenaw Ave - Chicago"/>
    <x v="45"/>
    <s v="Commercial Kitchen Equipment"/>
    <x v="13"/>
    <n v="0"/>
    <n v="2597"/>
    <n v="0.23899999999999999"/>
    <x v="7"/>
    <x v="0"/>
    <n v="12"/>
    <s v="ΔkWpeak / CF"/>
    <n v="0.40300000000000002"/>
    <s v="Private-Non-Lighting"/>
    <x v="2"/>
    <n v="3"/>
    <n v="1"/>
    <s v="Non-Lighting"/>
    <n v="0.98952339343681495"/>
    <n v="0.43468415683807998"/>
    <n v="2569.7922527554101"/>
    <n v="0.103889513484301"/>
    <n v="0.7"/>
    <n v="1798.85457692879"/>
    <n v="7.2722659439010906E-2"/>
    <n v="5571"/>
    <n v="1.17"/>
    <n v="1.31"/>
    <n v="2.1000000000000001E-2"/>
    <n v="0.68"/>
    <n v="12.565069107880101"/>
    <d v="1900-01-07T23:24:04"/>
    <n v="43167"/>
    <n v="0.25779035604044997"/>
    <n v="0"/>
    <n v="1"/>
    <n v="21586.25492314548"/>
  </r>
  <r>
    <s v="STND-38417"/>
    <s v="The Wendy's Company"/>
    <s v="The Wendy's Company - 2215 N Washtenaw Ave - Chicago"/>
    <x v="46"/>
    <s v="Commercial Kitchen Equipment"/>
    <x v="13"/>
    <n v="0"/>
    <n v="6368"/>
    <n v="0.58599999999999997"/>
    <x v="7"/>
    <x v="0"/>
    <n v="12"/>
    <s v="ΔkWpeak / CF"/>
    <n v="0.40300000000000002"/>
    <s v="Private-Non-Lighting"/>
    <x v="2"/>
    <n v="3"/>
    <n v="1"/>
    <s v="Non-Lighting"/>
    <n v="0.98952339343681495"/>
    <n v="0.43468415683807998"/>
    <n v="6301.2849694056404"/>
    <n v="0.25472491590711499"/>
    <n v="0.7"/>
    <n v="4410.8994785839504"/>
    <n v="0.17830744113498101"/>
    <n v="5571"/>
    <n v="1.17"/>
    <n v="1.31"/>
    <n v="2.1000000000000001E-2"/>
    <n v="0.68"/>
    <n v="12.565069107880101"/>
    <d v="1900-01-07T23:24:04"/>
    <n v="43167"/>
    <n v="0.63207175163055895"/>
    <n v="0"/>
    <n v="1"/>
    <n v="52930.793743007409"/>
  </r>
  <r>
    <s v="STND-38421"/>
    <s v="RAYMOND CHEVROLET"/>
    <s v="Raymond Chevrolet - 118 W RT 173 - Antioch"/>
    <x v="1"/>
    <s v="Outdoor &amp; Garage Lighting"/>
    <x v="1"/>
    <n v="0"/>
    <n v="439357.83"/>
    <n v="0"/>
    <x v="0"/>
    <x v="0"/>
    <n v="10.1978380583316"/>
    <s v="Qty / 1,000"/>
    <m/>
    <s v="Private-Lighting"/>
    <x v="0"/>
    <n v="2"/>
    <n v="89610"/>
    <s v="Lighting"/>
    <n v="0.97902139861649395"/>
    <n v="0.93591656730105399"/>
    <n v="430140.71721970802"/>
    <n v="0"/>
    <n v="0.71"/>
    <n v="305399.90922599199"/>
    <n v="0"/>
    <n v="4903"/>
    <n v="1"/>
    <n v="1"/>
    <n v="0"/>
    <n v="0"/>
    <n v="14.276973281664301"/>
    <d v="1900-01-09T04:44:53"/>
    <n v="43146"/>
    <n v="0"/>
    <n v="0"/>
    <n v="1"/>
    <n v="3114418.8173158369"/>
  </r>
  <r>
    <s v="STND-38423"/>
    <s v="New Life Community Church"/>
    <s v="New Life Community Church - 4101 W 51st - Chicago"/>
    <x v="7"/>
    <s v="Indoor Lighting"/>
    <x v="2"/>
    <n v="0"/>
    <n v="4009.5810000000001"/>
    <n v="2.653"/>
    <x v="0"/>
    <x v="0"/>
    <n v="8"/>
    <s v="Qty / 1,000"/>
    <m/>
    <s v="Private-Lighting"/>
    <x v="0"/>
    <n v="3"/>
    <n v="4536"/>
    <s v="Lighting"/>
    <n v="0.91633259480590001"/>
    <n v="1.30467645558681"/>
    <n v="3674.1097618144299"/>
    <n v="3.4613066366718002"/>
    <n v="0.71"/>
    <n v="2608.6179308882502"/>
    <n v="2.4575277120369798"/>
    <n v="3379"/>
    <n v="1.0900000000000001"/>
    <n v="1.36"/>
    <n v="2.1999999999999999E-2"/>
    <n v="0.57999999999999996"/>
    <n v="20.7161882213673"/>
    <d v="1900-01-13T19:08:05"/>
    <n v="43146"/>
    <n v="5.9187869984127897"/>
    <n v="74.156343816438095"/>
    <n v="1"/>
    <n v="20868.943447106001"/>
  </r>
  <r>
    <s v="STND-38423"/>
    <s v="New Life Community Church"/>
    <s v="New Life Community Church - 4101 W 51st - Chicago"/>
    <x v="0"/>
    <s v="Indoor Lighting"/>
    <x v="2"/>
    <n v="0"/>
    <n v="40271.125"/>
    <n v="8.625"/>
    <x v="0"/>
    <x v="0"/>
    <n v="14.797277300976599"/>
    <s v="Qty / 1,000"/>
    <m/>
    <s v="Private-Lighting"/>
    <x v="0"/>
    <n v="3"/>
    <n v="10934"/>
    <s v="Lighting"/>
    <n v="0.91633259480590001"/>
    <n v="1.30467645558681"/>
    <n v="36901.744467002703"/>
    <n v="11.2528344294362"/>
    <n v="0.71"/>
    <n v="26200.238571571899"/>
    <n v="7.9895124448997104"/>
    <n v="3379"/>
    <n v="1.0900000000000001"/>
    <n v="1.36"/>
    <n v="2.1999999999999999E-2"/>
    <n v="0.57999999999999996"/>
    <n v="20.7161882213673"/>
    <d v="1900-01-13T19:08:05"/>
    <n v="43146"/>
    <n v="14.2657637290013"/>
    <n v="744.80585162757802"/>
    <n v="1"/>
    <n v="387692.19549529243"/>
  </r>
  <r>
    <s v="STND-38430"/>
    <s v="DEALERS TRANSMISSION EXCHANGE"/>
    <s v="Dealers Transmission Exchange - 95 Chancellor Dr - Roselle"/>
    <x v="0"/>
    <s v="Indoor Lighting"/>
    <x v="10"/>
    <n v="0"/>
    <n v="70344.516000000003"/>
    <n v="12.58"/>
    <x v="0"/>
    <x v="0"/>
    <n v="10.827197921178"/>
    <s v="Qty / 1,000"/>
    <m/>
    <s v="Private-Lighting"/>
    <x v="0"/>
    <n v="3"/>
    <n v="14934"/>
    <s v="Lighting"/>
    <n v="0.91633259480590001"/>
    <n v="1.30467645558681"/>
    <n v="64458.972876645101"/>
    <n v="16.412829811281998"/>
    <n v="0.71"/>
    <n v="45765.870742418003"/>
    <n v="11.6531091660102"/>
    <n v="4618"/>
    <n v="1.02"/>
    <n v="1.04"/>
    <n v="1.2E-2"/>
    <n v="0.81"/>
    <n v="15.158077089649201"/>
    <d v="1900-01-09T19:51:10"/>
    <n v="43152"/>
    <n v="19.483416205225598"/>
    <n v="758.340857372296"/>
    <n v="1"/>
    <n v="495516.14056320925"/>
  </r>
  <r>
    <s v="STND-38432"/>
    <s v="JM Industries LLC."/>
    <s v="JM Industries - 368 E Joe Orr Rd - Chicago Heights"/>
    <x v="20"/>
    <s v="Compressed Air"/>
    <x v="10"/>
    <n v="0"/>
    <n v="1374.1"/>
    <n v="0.30199999999999999"/>
    <x v="4"/>
    <x v="0"/>
    <n v="10"/>
    <s v="ΔkWpeak / CF"/>
    <n v="0.95"/>
    <s v="Private-Non-Lighting"/>
    <x v="2"/>
    <n v="3"/>
    <n v="302"/>
    <s v="Non-Lighting"/>
    <n v="0.98952339343681495"/>
    <n v="0.43468415683807998"/>
    <n v="1359.70409492153"/>
    <n v="0.13127461536509999"/>
    <n v="0.7"/>
    <n v="951.79286644506897"/>
    <n v="9.1892230755570195E-2"/>
    <n v="4618"/>
    <n v="1.02"/>
    <n v="1.04"/>
    <n v="1.2E-2"/>
    <n v="0.81"/>
    <n v="15.158077089649201"/>
    <d v="1900-01-09T19:51:10"/>
    <n v="43159"/>
    <n v="0.13818380564747401"/>
    <n v="0"/>
    <n v="1"/>
    <n v="9517.9286644506901"/>
  </r>
  <r>
    <s v="STND-38432"/>
    <s v="JM Industries LLC."/>
    <s v="JM Industries - 368 E Joe Orr Rd - Chicago Heights"/>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159"/>
    <n v="6.3967205395751199"/>
    <n v="0"/>
    <n v="1"/>
    <n v="603700.30614865304"/>
  </r>
  <r>
    <s v="STND-38441"/>
    <s v="North Chicago Community Unit School Dist 187"/>
    <s v="North Chicago High School w/Auditorium - 1717 17th St - North Chicago"/>
    <x v="0"/>
    <s v="Indoor Lighting"/>
    <x v="12"/>
    <n v="0"/>
    <n v="91632.2"/>
    <n v="0"/>
    <x v="0"/>
    <x v="1"/>
    <n v="15"/>
    <s v="Qty / 1,000"/>
    <m/>
    <s v="Public-Lighting"/>
    <x v="0"/>
    <n v="1"/>
    <n v="18689"/>
    <s v="Lighting"/>
    <n v="0.95625781801464005"/>
    <n v="1.47347312606477"/>
    <n v="87624.007631881104"/>
    <n v="0"/>
    <n v="0.71"/>
    <n v="62213.045418635498"/>
    <n v="0"/>
    <n v="2979"/>
    <n v="1.17333333333333"/>
    <n v="1.323"/>
    <n v="2.1333333333333301E-2"/>
    <n v="0.72"/>
    <n v="23.497818059751602"/>
    <d v="1900-01-15T18:49:11"/>
    <n v="43132"/>
    <n v="0"/>
    <n v="1593.1637751251101"/>
    <n v="1"/>
    <n v="933195.68127953249"/>
  </r>
  <r>
    <s v="STND-38441"/>
    <s v="North Chicago Community Unit School Dist 187"/>
    <s v="North Chicago High School w/Auditorium - 1717 17th St - North Chicago"/>
    <x v="1"/>
    <s v="Outdoor &amp; Garage Lighting"/>
    <x v="1"/>
    <n v="0"/>
    <n v="22146.799999999999"/>
    <n v="0"/>
    <x v="0"/>
    <x v="1"/>
    <n v="10.1978380583316"/>
    <s v="Qty / 1,000"/>
    <m/>
    <s v="Public-Lighting"/>
    <x v="0"/>
    <n v="1"/>
    <n v="5334"/>
    <s v="Lighting"/>
    <n v="0.95625781801464005"/>
    <n v="1.47347312606477"/>
    <n v="21178.050644006598"/>
    <n v="0"/>
    <n v="0.71"/>
    <n v="15036.415957244701"/>
    <n v="0"/>
    <n v="4903"/>
    <n v="1"/>
    <n v="1"/>
    <n v="0"/>
    <n v="0"/>
    <n v="14.276973281664301"/>
    <d v="1900-01-09T04:44:53"/>
    <n v="43132"/>
    <n v="0"/>
    <n v="0"/>
    <n v="1"/>
    <n v="153338.9349096946"/>
  </r>
  <r>
    <s v="STND-38441"/>
    <s v="North Chicago Community Unit School Dist 187"/>
    <s v="North Chicago High School w/Auditorium - 1717 17th St - North Chicago"/>
    <x v="1"/>
    <s v="Outdoor &amp; Garage Lighting"/>
    <x v="1"/>
    <n v="0"/>
    <n v="331230"/>
    <n v="0"/>
    <x v="0"/>
    <x v="1"/>
    <n v="10.1978380583316"/>
    <s v="Qty / 1,000"/>
    <m/>
    <s v="Public-Lighting"/>
    <x v="0"/>
    <n v="1"/>
    <n v="79776"/>
    <s v="Lighting"/>
    <n v="0.95625781801464005"/>
    <n v="1.47347312606477"/>
    <n v="316741.277060989"/>
    <n v="0"/>
    <n v="0.71"/>
    <n v="224886.30671330201"/>
    <n v="0"/>
    <n v="4903"/>
    <n v="1"/>
    <n v="1"/>
    <n v="0"/>
    <n v="0"/>
    <n v="14.276973281664301"/>
    <d v="1900-01-09T04:44:53"/>
    <n v="43132"/>
    <n v="0"/>
    <n v="0"/>
    <n v="1"/>
    <n v="2293354.1373985442"/>
  </r>
  <r>
    <s v="STND-38441"/>
    <s v="North Chicago Community Unit School Dist 187"/>
    <s v="North Chicago High School w/Auditorium - 1717 17th St - North Chicago"/>
    <x v="1"/>
    <s v="Outdoor &amp; Garage Lighting"/>
    <x v="1"/>
    <n v="0"/>
    <n v="885.06"/>
    <n v="0"/>
    <x v="0"/>
    <x v="1"/>
    <n v="10.1978380583316"/>
    <s v="Qty / 1,000"/>
    <m/>
    <s v="Public-Lighting"/>
    <x v="0"/>
    <n v="1"/>
    <n v="2"/>
    <s v="Lighting"/>
    <n v="0.95625781801464005"/>
    <n v="1.47347312606477"/>
    <n v="846.34554441203704"/>
    <n v="0"/>
    <n v="0.71"/>
    <n v="600.90533653254602"/>
    <n v="0"/>
    <n v="4903"/>
    <n v="1"/>
    <n v="1"/>
    <n v="0"/>
    <n v="0"/>
    <n v="14.276973281664301"/>
    <d v="1900-01-09T04:44:53"/>
    <n v="43132"/>
    <n v="0"/>
    <n v="0"/>
    <n v="1"/>
    <n v="6127.9353103461553"/>
  </r>
  <r>
    <s v="STND-38450"/>
    <s v="DuPage Airport Authority"/>
    <s v="Flight Center - 2700 International Dr - West Chicago"/>
    <x v="1"/>
    <s v="Outdoor &amp; Garage Lighting"/>
    <x v="1"/>
    <n v="0"/>
    <n v="98003.8"/>
    <n v="0"/>
    <x v="0"/>
    <x v="1"/>
    <n v="10.1978380583316"/>
    <s v="Qty / 1,000"/>
    <m/>
    <s v="Public-Lighting"/>
    <x v="0"/>
    <n v="2"/>
    <n v="23604"/>
    <s v="Lighting"/>
    <n v="0.98996686498346598"/>
    <n v="2.5626279547341602"/>
    <n v="97020.514642466602"/>
    <n v="0"/>
    <n v="0.71"/>
    <n v="68884.565396151302"/>
    <n v="0"/>
    <n v="4903"/>
    <n v="1"/>
    <n v="1"/>
    <n v="0"/>
    <n v="0"/>
    <n v="14.276973281664301"/>
    <d v="1900-01-09T04:44:53"/>
    <n v="43132"/>
    <n v="0"/>
    <n v="0"/>
    <n v="1"/>
    <n v="702473.64262850373"/>
  </r>
  <r>
    <s v="STND-38452"/>
    <s v="DuPage Airport Authority"/>
    <s v="Powis Hangar - 2751 Aviation Dr - West Chicago"/>
    <x v="0"/>
    <s v="Indoor Lighting"/>
    <x v="8"/>
    <n v="0"/>
    <n v="20298.400000000001"/>
    <n v="0"/>
    <x v="0"/>
    <x v="1"/>
    <n v="9.5383441434566993"/>
    <s v="Qty / 1,000"/>
    <m/>
    <s v="Public-Lighting"/>
    <x v="0"/>
    <n v="3"/>
    <n v="4140"/>
    <s v="Lighting"/>
    <n v="0.99829244462109001"/>
    <n v="0.987374621353864"/>
    <n v="20263.739357896698"/>
    <n v="0"/>
    <n v="0.71"/>
    <n v="14387.2549441067"/>
    <n v="0"/>
    <n v="5242"/>
    <n v="1"/>
    <n v="1.22"/>
    <n v="1.0999999999999999E-2"/>
    <n v="0.68"/>
    <n v="13.3536818008394"/>
    <d v="1900-01-08T12:55:13"/>
    <n v="43132"/>
    <n v="0"/>
    <n v="222.901132936864"/>
    <n v="1"/>
    <n v="137230.58893653858"/>
  </r>
  <r>
    <s v="STND-38457"/>
    <s v="Trio Foundry, Inc"/>
    <s v="Trio Foundry Inc - 1985 Aucutt Rd - Montgomery"/>
    <x v="19"/>
    <s v="Compressed Air"/>
    <x v="10"/>
    <n v="0"/>
    <n v="10161.209999999999"/>
    <n v="1.5720000000000001"/>
    <x v="4"/>
    <x v="0"/>
    <n v="10"/>
    <s v="ΔkWpeak / CF"/>
    <n v="0.95"/>
    <s v="Private-Non-Lighting"/>
    <x v="2"/>
    <n v="3"/>
    <n v="3"/>
    <s v="Non-Lighting"/>
    <n v="0.98952339343681495"/>
    <n v="0.43468415683807998"/>
    <n v="10054.7550006241"/>
    <n v="0.68332349454946295"/>
    <n v="0.7"/>
    <n v="7038.3285004368699"/>
    <n v="0.478326446184624"/>
    <n v="4618"/>
    <n v="1.02"/>
    <n v="1.04"/>
    <n v="1.2E-2"/>
    <n v="0.81"/>
    <n v="15.158077089649201"/>
    <d v="1900-01-09T19:51:10"/>
    <n v="43124"/>
    <n v="0.71928788899943397"/>
    <n v="0"/>
    <n v="1"/>
    <n v="70383.285004368692"/>
  </r>
  <r>
    <s v="STND-38463"/>
    <s v="BorgWarner Transmission Systems LLC"/>
    <s v="Borg Warner - 700 25th Ave - Bellwood"/>
    <x v="0"/>
    <s v="Indoor Lighting"/>
    <x v="2"/>
    <n v="0"/>
    <n v="9539.2549999999992"/>
    <n v="2.0430000000000001"/>
    <x v="0"/>
    <x v="0"/>
    <n v="14.797277300976599"/>
    <s v="Qty / 1,000"/>
    <m/>
    <s v="Private-Lighting"/>
    <x v="0"/>
    <n v="3"/>
    <n v="2590"/>
    <s v="Lighting"/>
    <n v="0.91633259480590001"/>
    <n v="1.30467645558681"/>
    <n v="8741.1302866651495"/>
    <n v="2.6654539987638501"/>
    <n v="0.71"/>
    <n v="6206.2025035322604"/>
    <n v="1.8924723391223299"/>
    <n v="3379"/>
    <n v="1.0900000000000001"/>
    <n v="1.36"/>
    <n v="2.1999999999999999E-2"/>
    <n v="0.57999999999999996"/>
    <n v="20.7161882213673"/>
    <d v="1900-01-13T19:08:05"/>
    <n v="43152"/>
    <n v="3.3791252519825599"/>
    <n v="176.426482850122"/>
    <n v="1"/>
    <n v="91834.899430782054"/>
  </r>
  <r>
    <s v="STND-38470"/>
    <s v="OSI Group, LLC"/>
    <s v="OSI Group LLC - 4201 S Ashland Ave - Chicago"/>
    <x v="0"/>
    <s v="Indoor Lighting"/>
    <x v="10"/>
    <n v="0"/>
    <n v="41945.756000000001"/>
    <n v="7.5019999999999998"/>
    <x v="0"/>
    <x v="0"/>
    <n v="10.827197921178"/>
    <s v="Qty / 1,000"/>
    <m/>
    <s v="Private-Lighting"/>
    <x v="0"/>
    <n v="3"/>
    <n v="8905"/>
    <s v="Lighting"/>
    <n v="0.91633259480590001"/>
    <n v="1.30467645558681"/>
    <n v="38436.2634365751"/>
    <n v="9.7876827698122195"/>
    <n v="0.71"/>
    <n v="27289.747039968399"/>
    <n v="6.9492547665666802"/>
    <n v="4618"/>
    <n v="1.02"/>
    <n v="1.04"/>
    <n v="1.2E-2"/>
    <n v="0.81"/>
    <n v="15.158077089649201"/>
    <d v="1900-01-09T19:51:10"/>
    <n v="43152"/>
    <n v="11.6188067068046"/>
    <n v="452.19133454794297"/>
    <n v="1"/>
    <n v="295471.4924206193"/>
  </r>
  <r>
    <s v="STND-38473"/>
    <s v="EQC Triangle Plaza Property  LLC"/>
    <s v="EQC Triangle Plaza Property  LLC fka Hub Properties Ga  LLC - 8750-8770 W Bryn Mawr Avenue - Chicago"/>
    <x v="1"/>
    <s v="Outdoor &amp; Garage Lighting"/>
    <x v="1"/>
    <n v="0"/>
    <n v="245453.986"/>
    <n v="0"/>
    <x v="0"/>
    <x v="0"/>
    <n v="10.1978380583316"/>
    <s v="Qty / 1,000"/>
    <m/>
    <s v="Private-Lighting"/>
    <x v="0"/>
    <n v="2"/>
    <n v="50062"/>
    <s v="Lighting"/>
    <n v="0.97902139861649395"/>
    <n v="0.93591656730105399"/>
    <n v="240304.70466971301"/>
    <n v="0"/>
    <n v="0.71"/>
    <n v="170616.340315496"/>
    <n v="0"/>
    <n v="4903"/>
    <n v="1"/>
    <n v="1"/>
    <n v="0"/>
    <n v="0"/>
    <n v="14.276973281664301"/>
    <d v="1900-01-09T04:44:53"/>
    <n v="43124"/>
    <n v="0"/>
    <n v="0"/>
    <n v="1"/>
    <n v="1739917.8086426212"/>
  </r>
  <r>
    <s v="STND-38473"/>
    <s v="EQC Triangle Plaza Property  LLC"/>
    <s v="EQC Triangle Plaza Property  LLC fka Hub Properties Ga  LLC - 8750-8770 W Bryn Mawr Avenue - Chicago"/>
    <x v="7"/>
    <s v="Indoor Lighting"/>
    <x v="6"/>
    <n v="0"/>
    <n v="25821.944"/>
    <n v="0"/>
    <x v="0"/>
    <x v="0"/>
    <n v="8"/>
    <s v="Qty / 1,000"/>
    <m/>
    <s v="Private-Lighting"/>
    <x v="0"/>
    <n v="2"/>
    <n v="21944"/>
    <s v="Lighting"/>
    <n v="0.97902139861649395"/>
    <n v="0.93591656730105399"/>
    <n v="25280.2357298768"/>
    <n v="0"/>
    <n v="0.71"/>
    <n v="17948.967368212499"/>
    <n v="0"/>
    <n v="2885"/>
    <n v="1.165"/>
    <n v="1.3779999999999999"/>
    <n v="2.5499999999999998E-2"/>
    <n v="0.55000000000000004"/>
    <n v="24.263431542460999"/>
    <d v="1900-01-16T07:56:40"/>
    <n v="43124"/>
    <n v="0"/>
    <n v="553.34421554665903"/>
    <n v="1"/>
    <n v="143591.7389457"/>
  </r>
  <r>
    <s v="STND-38474"/>
    <s v="Airgas, Inc."/>
    <s v="Airgas - 70 E Sauktrail Rd S - Chicago Heights"/>
    <x v="1"/>
    <s v="Outdoor &amp; Garage Lighting"/>
    <x v="1"/>
    <n v="0"/>
    <n v="69720.66"/>
    <n v="0"/>
    <x v="0"/>
    <x v="0"/>
    <n v="10.1978380583316"/>
    <s v="Qty / 1,000"/>
    <m/>
    <s v="Private-Lighting"/>
    <x v="0"/>
    <n v="3"/>
    <n v="14220"/>
    <s v="Lighting"/>
    <n v="0.91633259480590001"/>
    <n v="1.30467645558681"/>
    <n v="63887.313289379897"/>
    <n v="0"/>
    <n v="0.71"/>
    <n v="45359.992435459702"/>
    <n v="0"/>
    <n v="4903"/>
    <n v="1"/>
    <n v="1"/>
    <n v="0"/>
    <n v="0"/>
    <n v="14.276973281664301"/>
    <d v="1900-01-09T04:44:53"/>
    <n v="43152"/>
    <n v="0"/>
    <n v="0"/>
    <n v="1"/>
    <n v="462573.85718396446"/>
  </r>
  <r>
    <s v="STND-38476"/>
    <s v="Mather LifeWays"/>
    <s v="Mather Place - 2801 Old Glenview Rd - Wilmette"/>
    <x v="12"/>
    <s v="Variable Speed Drives"/>
    <x v="2"/>
    <n v="0"/>
    <n v="19519.185000000001"/>
    <n v="8.0500000000000007"/>
    <x v="6"/>
    <x v="0"/>
    <n v="15"/>
    <s v="ΔkWpeak"/>
    <m/>
    <s v="Private-Non-Lighting"/>
    <x v="2"/>
    <n v="3"/>
    <n v="1"/>
    <s v="Non-Lighting"/>
    <n v="0.98952339343681495"/>
    <n v="0.43468415683807998"/>
    <n v="19314.690178321001"/>
    <n v="3.4992074625465501"/>
    <n v="0.7"/>
    <n v="13520.2831248247"/>
    <n v="2.4494452237825799"/>
    <n v="3379"/>
    <n v="1.0900000000000001"/>
    <n v="1.36"/>
    <n v="2.1999999999999999E-2"/>
    <n v="0.57999999999999996"/>
    <n v="20.7161882213673"/>
    <d v="1900-01-13T19:08:05"/>
    <n v="43167"/>
    <n v="3.4992074625465501"/>
    <n v="0"/>
    <n v="1"/>
    <n v="202804.24687237051"/>
  </r>
  <r>
    <s v="STND-38476"/>
    <s v="Mather LifeWays"/>
    <s v="Mather Place - 2801 Old Glenview Rd - Wilmette"/>
    <x v="12"/>
    <s v="Variable Speed Drives"/>
    <x v="2"/>
    <n v="0"/>
    <n v="23423.023000000001"/>
    <n v="9.66"/>
    <x v="6"/>
    <x v="0"/>
    <n v="15"/>
    <s v="ΔkWpeak"/>
    <m/>
    <s v="Private-Non-Lighting"/>
    <x v="2"/>
    <n v="3"/>
    <n v="1"/>
    <s v="Non-Lighting"/>
    <n v="0.98952339343681495"/>
    <n v="0.43468415683807998"/>
    <n v="23177.629203508601"/>
    <n v="4.1990489550558596"/>
    <n v="0.7"/>
    <n v="16224.340442455999"/>
    <n v="2.9393342685391"/>
    <n v="3379"/>
    <n v="1.0900000000000001"/>
    <n v="1.36"/>
    <n v="2.1999999999999999E-2"/>
    <n v="0.57999999999999996"/>
    <n v="20.7161882213673"/>
    <d v="1900-01-13T19:08:05"/>
    <n v="43167"/>
    <n v="4.1990489550558596"/>
    <n v="0"/>
    <n v="1"/>
    <n v="243365.10663683998"/>
  </r>
  <r>
    <s v="STND-38476"/>
    <s v="Mather LifeWays"/>
    <s v="Mather Place - 2801 Old Glenview Rd - Wilmette"/>
    <x v="12"/>
    <s v="Variable Speed Drives"/>
    <x v="2"/>
    <n v="0"/>
    <n v="55108.146000000001"/>
    <n v="0"/>
    <x v="6"/>
    <x v="0"/>
    <n v="15"/>
    <s v="ΔkWpeak"/>
    <m/>
    <s v="Private-Non-Lighting"/>
    <x v="2"/>
    <n v="3"/>
    <n v="2"/>
    <s v="Non-Lighting"/>
    <n v="0.98952339343681495"/>
    <n v="0.43468415683807998"/>
    <n v="54530.799635931398"/>
    <n v="0"/>
    <n v="0.7"/>
    <n v="38171.559745152001"/>
    <n v="0"/>
    <n v="3379"/>
    <n v="1.0900000000000001"/>
    <n v="1.36"/>
    <n v="2.1999999999999999E-2"/>
    <n v="0.57999999999999996"/>
    <n v="20.7161882213673"/>
    <d v="1900-01-13T19:08:05"/>
    <n v="43167"/>
    <n v="0"/>
    <n v="0"/>
    <n v="1"/>
    <n v="572573.39617728"/>
  </r>
  <r>
    <s v="STND-38484"/>
    <s v="Dick's Sporting Goods Inc"/>
    <s v="Dicks Sporting Goods Inc - 813 E Butterfield Rd - Lombard"/>
    <x v="47"/>
    <s v="Indoor Lighting"/>
    <x v="14"/>
    <n v="0"/>
    <n v="6746.9189999999999"/>
    <n v="1.7010000000000001"/>
    <x v="0"/>
    <x v="0"/>
    <n v="8"/>
    <s v="Qty / 1,000"/>
    <m/>
    <s v="Private-Lighting"/>
    <x v="0"/>
    <n v="3"/>
    <n v="5940"/>
    <s v="Lighting"/>
    <n v="0.91633259480590001"/>
    <n v="1.30467645558681"/>
    <n v="6182.42179421523"/>
    <n v="2.2192546509531601"/>
    <n v="0.71"/>
    <n v="4389.5194738928103"/>
    <n v="1.57567080217674"/>
    <n v="4093"/>
    <n v="1.1200000000000001"/>
    <n v="1.29"/>
    <n v="1.9E-2"/>
    <n v="0.71"/>
    <n v="17.102369899829"/>
    <d v="1900-01-11T05:11:01"/>
    <n v="43194"/>
    <n v="2.4230316092948598"/>
    <n v="104.880369723294"/>
    <n v="1"/>
    <n v="35116.155791142482"/>
  </r>
  <r>
    <s v="STND-38484"/>
    <s v="Dick's Sporting Goods Inc"/>
    <s v="Dicks Sporting Goods Inc - 813 E Butterfield Rd - Lombard"/>
    <x v="0"/>
    <s v="Indoor Lighting"/>
    <x v="14"/>
    <n v="0"/>
    <n v="19528.522000000001"/>
    <n v="3.9020000000000001"/>
    <x v="0"/>
    <x v="0"/>
    <n v="12.215978499877799"/>
    <s v="Qty / 1,000"/>
    <m/>
    <s v="Private-Lighting"/>
    <x v="0"/>
    <n v="3"/>
    <n v="4260"/>
    <s v="Lighting"/>
    <n v="0.91633259480590001"/>
    <n v="1.30467645558681"/>
    <n v="17894.621236984101"/>
    <n v="5.0908475296997198"/>
    <n v="0.71"/>
    <n v="12705.1810782587"/>
    <n v="3.6145017460868001"/>
    <n v="4093"/>
    <n v="1.1200000000000001"/>
    <n v="1.29"/>
    <n v="1.9E-2"/>
    <n v="0.71"/>
    <n v="17.102369899829"/>
    <d v="1900-01-11T05:11:01"/>
    <n v="43194"/>
    <n v="5.5583006110926103"/>
    <n v="303.56946741312299"/>
    <n v="1"/>
    <n v="155206.21888906253"/>
  </r>
  <r>
    <s v="STND-38486"/>
    <s v="Cozen O'Connor"/>
    <s v="Cozen O'Connor - OS - 123 North Wacker Dr (17th &amp; 18th Floor) - Chicago"/>
    <x v="13"/>
    <s v="Commercial Kitchen Equipment"/>
    <x v="6"/>
    <n v="0"/>
    <n v="1249.3800000000001"/>
    <n v="0.13400000000000001"/>
    <x v="7"/>
    <x v="0"/>
    <n v="12"/>
    <s v="ΔkWpeak / CF"/>
    <n v="0.93700000000000006"/>
    <s v="Private-Lighting"/>
    <x v="0"/>
    <n v="3"/>
    <n v="2"/>
    <s v="Non-Lighting"/>
    <n v="0.91633259480590001"/>
    <n v="1.30467645558681"/>
    <n v="1144.8476172986"/>
    <n v="0.17482664504863199"/>
    <n v="0.7"/>
    <n v="801.39333210901702"/>
    <n v="0.122378651534042"/>
    <n v="2885"/>
    <n v="1.165"/>
    <n v="1.3779999999999999"/>
    <n v="2.5499999999999998E-2"/>
    <n v="0.55000000000000004"/>
    <n v="24.263431542460999"/>
    <d v="1900-01-16T07:56:40"/>
    <n v="43200"/>
    <n v="0.186581264726395"/>
    <n v="0"/>
    <n v="1"/>
    <n v="9616.7199853082038"/>
  </r>
  <r>
    <s v="STND-38486"/>
    <s v="Cozen O'Connor"/>
    <s v="Cozen O'Connor - OS - 123 North Wacker Dr (17th &amp; 18th Floor) - Chicago"/>
    <x v="34"/>
    <s v="Indoor Lighting"/>
    <x v="6"/>
    <n v="0"/>
    <n v="11472.614"/>
    <n v="6.0519999999999996"/>
    <x v="0"/>
    <x v="0"/>
    <n v="8"/>
    <s v="Qty / 1,000"/>
    <m/>
    <s v="Private-Lighting"/>
    <x v="0"/>
    <n v="3"/>
    <n v="10964"/>
    <s v="Lighting"/>
    <n v="0.91633259480590001"/>
    <n v="1.30467645558681"/>
    <n v="10512.730155826501"/>
    <n v="7.89590190921135"/>
    <n v="0.71"/>
    <n v="7464.0384106368101"/>
    <n v="5.6060903555400596"/>
    <n v="2885"/>
    <n v="1.165"/>
    <n v="1.3779999999999999"/>
    <n v="2.5499999999999998E-2"/>
    <n v="0.55000000000000004"/>
    <n v="24.263431542460999"/>
    <d v="1900-01-16T07:56:40"/>
    <n v="43200"/>
    <n v="10.4181315598514"/>
    <n v="230.10696907603099"/>
    <n v="1"/>
    <n v="59712.307285094481"/>
  </r>
  <r>
    <s v="STND-38495"/>
    <s v="Dr Pepper Snapple Group"/>
    <s v="Dr. Pepper Snapple Group - 401 N Railroad Ave, Suite C - Northlake"/>
    <x v="0"/>
    <s v="Indoor Lighting"/>
    <x v="8"/>
    <n v="0"/>
    <n v="1354118.682"/>
    <n v="214.303"/>
    <x v="0"/>
    <x v="0"/>
    <n v="9.5383441434566993"/>
    <s v="Qty / 1,000"/>
    <m/>
    <s v="Private-Lighting"/>
    <x v="0"/>
    <n v="1"/>
    <n v="258321"/>
    <s v="Lighting"/>
    <n v="0.99989942556735301"/>
    <n v="1.019640158801"/>
    <n v="1353982.4922818199"/>
    <n v="218.511944951532"/>
    <n v="0.71"/>
    <n v="961327.56952009303"/>
    <n v="155.14348091558699"/>
    <n v="5242"/>
    <n v="1"/>
    <n v="1.22"/>
    <n v="1.0999999999999999E-2"/>
    <n v="0.68"/>
    <n v="13.3536818008394"/>
    <d v="1900-01-08T12:55:13"/>
    <n v="43255"/>
    <n v="263.39434058767102"/>
    <n v="14893.8074151"/>
    <n v="0"/>
    <n v="9169473.1926754415"/>
  </r>
  <r>
    <s v="STND-38495"/>
    <s v="Dr Pepper Snapple Group"/>
    <s v="Dr. Pepper Snapple Group - 401 N Railroad Ave, Suite C - Northlake"/>
    <x v="1"/>
    <s v="Outdoor &amp; Garage Lighting"/>
    <x v="1"/>
    <n v="0"/>
    <n v="207695.98300000001"/>
    <n v="0"/>
    <x v="0"/>
    <x v="0"/>
    <n v="10.1978380583316"/>
    <s v="Qty / 1,000"/>
    <m/>
    <s v="Private-Lighting"/>
    <x v="0"/>
    <n v="1"/>
    <n v="42361"/>
    <s v="Lighting"/>
    <n v="0.99989942556735301"/>
    <n v="1.019640158801"/>
    <n v="207675.09409434701"/>
    <n v="0"/>
    <n v="0.71"/>
    <n v="147449.316806986"/>
    <n v="0"/>
    <n v="4903"/>
    <n v="1"/>
    <n v="1"/>
    <n v="0"/>
    <n v="0"/>
    <n v="14.276973281664301"/>
    <d v="1900-01-09T04:44:53"/>
    <n v="43255"/>
    <n v="0"/>
    <n v="0"/>
    <n v="0"/>
    <n v="1503664.2546092749"/>
  </r>
  <r>
    <s v="STND-38495"/>
    <s v="Dr Pepper Snapple Group"/>
    <s v="Dr. Pepper Snapple Group - 401 N Railroad Ave, Suite C - Northlake"/>
    <x v="7"/>
    <s v="Indoor Lighting"/>
    <x v="8"/>
    <n v="0"/>
    <n v="270314.84299999999"/>
    <n v="138.93"/>
    <x v="0"/>
    <x v="0"/>
    <n v="8"/>
    <s v="Qty / 1,000"/>
    <m/>
    <s v="Private-Lighting"/>
    <x v="0"/>
    <n v="1"/>
    <n v="214863"/>
    <s v="Lighting"/>
    <n v="0.99989942556735301"/>
    <n v="1.019640158801"/>
    <n v="270287.65623802901"/>
    <n v="141.658607262223"/>
    <n v="0.71"/>
    <n v="191904.23592900101"/>
    <n v="100.577611156179"/>
    <n v="5242"/>
    <n v="1"/>
    <n v="1.22"/>
    <n v="1.0999999999999999E-2"/>
    <n v="0.68"/>
    <n v="13.3536818008394"/>
    <d v="1900-01-08T12:55:13"/>
    <n v="43255"/>
    <n v="219.082287754753"/>
    <n v="2973.1642186183199"/>
    <n v="0"/>
    <n v="1535233.8874320081"/>
  </r>
  <r>
    <s v="STND-38499"/>
    <s v="ALI Group North America Corporation"/>
    <s v="ALI Group North American dba Scotsman Ice Systems - 101 Corporate Wood Pkwy - Vernon Hills"/>
    <x v="8"/>
    <s v="Indoor Advanced Lighting"/>
    <x v="6"/>
    <n v="0"/>
    <n v="1076.769"/>
    <n v="0.24199999999999999"/>
    <x v="0"/>
    <x v="0"/>
    <n v="15"/>
    <s v="Qty / 1,000"/>
    <m/>
    <s v="Private-Lighting"/>
    <x v="0"/>
    <n v="3"/>
    <n v="319"/>
    <s v="Lighting"/>
    <n v="0.91633259480590001"/>
    <n v="1.30467645558681"/>
    <n v="986.678531776554"/>
    <n v="0.31573170225200697"/>
    <n v="0.71"/>
    <n v="700.54175756135305"/>
    <n v="0.22416950859892501"/>
    <n v="2885"/>
    <n v="1.165"/>
    <n v="1.3779999999999999"/>
    <n v="2.5499999999999998E-2"/>
    <n v="0.55000000000000004"/>
    <n v="24.263431542460999"/>
    <d v="1900-01-16T07:56:40"/>
    <n v="43135"/>
    <n v="0.41658754750231802"/>
    <n v="21.596826232019001"/>
    <n v="1"/>
    <n v="10508.126363420295"/>
  </r>
  <r>
    <s v="STND-38511"/>
    <s v="L and M Produce Inc"/>
    <s v="L and M Produce Inc. - 2600-32 N Central Ave - Chicago"/>
    <x v="8"/>
    <s v="Indoor Advanced Lighting"/>
    <x v="0"/>
    <n v="0"/>
    <n v="34787.491000000002"/>
    <n v="7.056"/>
    <x v="0"/>
    <x v="0"/>
    <n v="9.1274187659729797"/>
    <s v="Qty / 1,000"/>
    <m/>
    <s v="Private-Lighting"/>
    <x v="0"/>
    <n v="2"/>
    <n v="5670"/>
    <s v="Lighting"/>
    <n v="0.97902139861649395"/>
    <n v="0.93591656730105399"/>
    <n v="34057.698093178697"/>
    <n v="6.6038272988762303"/>
    <n v="0.71"/>
    <n v="24180.965646156899"/>
    <n v="4.68871738220213"/>
    <n v="5478"/>
    <n v="1.1200000000000001"/>
    <n v="1.31"/>
    <n v="2.1999999999999999E-2"/>
    <n v="0.95"/>
    <n v="12.7783862723622"/>
    <d v="1900-01-08T03:03:29"/>
    <n v="43170"/>
    <n v="5.3064100432914696"/>
    <n v="668.99049825886698"/>
    <n v="1"/>
    <n v="220709.79961808043"/>
  </r>
  <r>
    <s v="STND-38511"/>
    <s v="L and M Produce Inc"/>
    <s v="L and M Produce Inc. - 2600-32 N Central Ave - Chicago"/>
    <x v="27"/>
    <s v="Outdoor &amp; Garage Lighting"/>
    <x v="0"/>
    <n v="0"/>
    <n v="532"/>
    <n v="0"/>
    <x v="0"/>
    <x v="0"/>
    <n v="8"/>
    <s v="Qty / 1,000"/>
    <m/>
    <s v="Private-Lighting"/>
    <x v="0"/>
    <n v="2"/>
    <n v="1900"/>
    <s v="Lighting"/>
    <n v="0.97902139861649395"/>
    <n v="0.93591656730105399"/>
    <n v="520.83938406397499"/>
    <n v="0"/>
    <n v="0.71"/>
    <n v="369.79596268542201"/>
    <n v="0"/>
    <n v="5478"/>
    <n v="1.1200000000000001"/>
    <n v="1.31"/>
    <n v="2.1999999999999999E-2"/>
    <n v="0.95"/>
    <n v="12.7783862723622"/>
    <d v="1900-01-08T03:03:29"/>
    <n v="43170"/>
    <n v="0"/>
    <n v="10.2307736155424"/>
    <n v="1"/>
    <n v="2958.3677014833761"/>
  </r>
  <r>
    <s v="STND-38511"/>
    <s v="L and M Produce Inc"/>
    <s v="L and M Produce Inc. - 2600-32 N Central Ave - Chicago"/>
    <x v="0"/>
    <s v="Indoor Lighting"/>
    <x v="0"/>
    <n v="0"/>
    <n v="251445.459"/>
    <n v="51.003"/>
    <x v="0"/>
    <x v="0"/>
    <n v="9.1274187659729797"/>
    <s v="Qty / 1,000"/>
    <m/>
    <s v="Private-Lighting"/>
    <x v="0"/>
    <n v="2"/>
    <n v="40983"/>
    <s v="Lighting"/>
    <n v="0.97902139861649395"/>
    <n v="0.93591656730105399"/>
    <n v="246170.48494594599"/>
    <n v="47.7345526820556"/>
    <n v="0.71"/>
    <n v="174781.04431162201"/>
    <n v="33.8915324042595"/>
    <n v="5478"/>
    <n v="1.1200000000000001"/>
    <n v="1.31"/>
    <n v="2.1999999999999999E-2"/>
    <n v="0.95"/>
    <n v="12.7783862723622"/>
    <d v="1900-01-08T03:03:29"/>
    <n v="43170"/>
    <n v="38.356410351189702"/>
    <n v="4835.4916685810804"/>
    <n v="1"/>
    <n v="1595299.7837862538"/>
  </r>
  <r>
    <s v="STND-38511"/>
    <s v="L and M Produce Inc"/>
    <s v="L and M Produce Inc. - 2600-32 N Central Ave - Chicago"/>
    <x v="1"/>
    <s v="Outdoor &amp; Garage Lighting"/>
    <x v="1"/>
    <n v="0"/>
    <n v="18116.584999999999"/>
    <n v="0"/>
    <x v="0"/>
    <x v="0"/>
    <n v="10.1978380583316"/>
    <s v="Qty / 1,000"/>
    <m/>
    <s v="Private-Lighting"/>
    <x v="0"/>
    <n v="2"/>
    <n v="3695"/>
    <s v="Lighting"/>
    <n v="0.97902139861649395"/>
    <n v="0.93591656730105399"/>
    <n v="17736.524384854602"/>
    <n v="0"/>
    <n v="0.71"/>
    <n v="12592.9323132468"/>
    <n v="0"/>
    <n v="4903"/>
    <n v="1"/>
    <n v="1"/>
    <n v="0"/>
    <n v="0"/>
    <n v="14.276973281664301"/>
    <d v="1900-01-09T04:44:53"/>
    <n v="43170"/>
    <n v="0"/>
    <n v="0"/>
    <n v="1"/>
    <n v="128420.684410022"/>
  </r>
  <r>
    <s v="STND-38512"/>
    <s v="Macy's Retail Holdings Inc"/>
    <s v="Macy's Retail Holdings Inc - 1 Old Orchard Shopping Center - Skokie"/>
    <x v="0"/>
    <s v="Indoor Lighting"/>
    <x v="0"/>
    <n v="0"/>
    <n v="309179.196"/>
    <n v="62.714089000000001"/>
    <x v="0"/>
    <x v="0"/>
    <n v="9.1274187659729797"/>
    <s v="Qty / 1,000"/>
    <m/>
    <s v="Private-Lighting"/>
    <x v="0"/>
    <n v="2"/>
    <n v="89706"/>
    <s v="Lighting"/>
    <n v="0.97902139861649395"/>
    <n v="0.93591656730105399"/>
    <n v="302693.048891043"/>
    <n v="58.695154898292799"/>
    <n v="0.71"/>
    <n v="214912.064712641"/>
    <n v="41.673559977787903"/>
    <n v="5478"/>
    <n v="1.1200000000000001"/>
    <n v="1.31"/>
    <n v="2.1999999999999999E-2"/>
    <n v="0.95"/>
    <n v="12.7783862723622"/>
    <d v="1900-01-08T03:03:29"/>
    <n v="43369"/>
    <n v="47.163643952023101"/>
    <n v="5945.7563175026298"/>
    <n v="0"/>
    <n v="1961592.4124921588"/>
  </r>
  <r>
    <s v="STND-38512"/>
    <s v="Macy's Retail Holdings Inc"/>
    <s v="Macy's Retail Holdings Inc - 1 Old Orchard Shopping Center - Skokie"/>
    <x v="0"/>
    <s v="Indoor Lighting"/>
    <x v="0"/>
    <n v="0"/>
    <n v="12424.103999999999"/>
    <n v="2.5201129999999998"/>
    <x v="0"/>
    <x v="0"/>
    <n v="9.1274187659729797"/>
    <s v="Qty / 1,000"/>
    <m/>
    <s v="Private-Lighting"/>
    <x v="0"/>
    <n v="2"/>
    <n v="89706"/>
    <s v="Lighting"/>
    <n v="0.97902139861649395"/>
    <n v="0.93591656730105399"/>
    <n v="12163.4636746368"/>
    <n v="2.35861550817076"/>
    <n v="0.71"/>
    <n v="8636.0592089921101"/>
    <n v="1.6746170108012399"/>
    <n v="5478"/>
    <n v="1.1200000000000001"/>
    <n v="1.31"/>
    <n v="2.1999999999999999E-2"/>
    <n v="0.95"/>
    <n v="12.7783862723622"/>
    <d v="1900-01-08T03:03:29"/>
    <n v="43369"/>
    <n v="1.89523142480575"/>
    <n v="238.92517932322201"/>
    <n v="0"/>
    <n v="78824.928888208349"/>
  </r>
  <r>
    <s v="STND-38512"/>
    <s v="Macy's Retail Holdings Inc"/>
    <s v="Macy's Retail Holdings Inc - 1 Old Orchard Shopping Center - Skokie"/>
    <x v="0"/>
    <s v="Indoor Lighting"/>
    <x v="0"/>
    <n v="0"/>
    <n v="18553.329000000002"/>
    <n v="3.7633679999999998"/>
    <x v="0"/>
    <x v="0"/>
    <n v="9.1274187659729797"/>
    <s v="Qty / 1,000"/>
    <m/>
    <s v="Private-Lighting"/>
    <x v="0"/>
    <n v="2"/>
    <n v="89706"/>
    <s v="Lighting"/>
    <n v="0.97902139861649395"/>
    <n v="0.93591656730105399"/>
    <n v="18164.106106571999"/>
    <n v="3.52219846005063"/>
    <n v="0.71"/>
    <n v="12896.515335666099"/>
    <n v="2.50076090663595"/>
    <n v="5478"/>
    <n v="1.1200000000000001"/>
    <n v="1.31"/>
    <n v="2.1999999999999999E-2"/>
    <n v="0.95"/>
    <n v="12.7783862723622"/>
    <d v="1900-01-08T03:03:29"/>
    <n v="43369"/>
    <n v="2.8302116995183901"/>
    <n v="356.79494137909199"/>
    <n v="0"/>
    <n v="117711.89609041708"/>
  </r>
  <r>
    <s v="STND-38513"/>
    <s v="Rock Valley Packaging, Inc."/>
    <s v="Rock Valley Packaging Inc - 6207 Material Ave - Loves Park"/>
    <x v="0"/>
    <s v="Indoor Lighting"/>
    <x v="10"/>
    <n v="0"/>
    <n v="29712.951000000001"/>
    <n v="5.3140000000000001"/>
    <x v="0"/>
    <x v="0"/>
    <n v="10.827197921178"/>
    <s v="Qty / 1,000"/>
    <m/>
    <s v="Private-Lighting"/>
    <x v="0"/>
    <n v="3"/>
    <n v="6308"/>
    <s v="Lighting"/>
    <n v="0.91633259480590001"/>
    <n v="1.30467645558681"/>
    <n v="27226.945489170601"/>
    <n v="6.9330506849882898"/>
    <n v="0.71"/>
    <n v="19331.131297311102"/>
    <n v="4.92246598634169"/>
    <n v="4618"/>
    <n v="1.02"/>
    <n v="1.04"/>
    <n v="1.2E-2"/>
    <n v="0.81"/>
    <n v="15.158077089649201"/>
    <d v="1900-01-09T19:51:10"/>
    <n v="43132"/>
    <n v="8.2301171474219998"/>
    <n v="320.31700575494801"/>
    <n v="1"/>
    <n v="209301.98459626571"/>
  </r>
  <r>
    <s v="STND-38516"/>
    <s v="RMS Properties Inc."/>
    <s v="RMS Properties - 999 N Plaza Dr - Schaumburg"/>
    <x v="0"/>
    <s v="Indoor Lighting"/>
    <x v="6"/>
    <n v="0"/>
    <n v="182949.39"/>
    <n v="41.137999999999998"/>
    <x v="0"/>
    <x v="0"/>
    <n v="15"/>
    <s v="Qty / 1,000"/>
    <m/>
    <s v="Private-Lighting"/>
    <x v="0"/>
    <n v="2"/>
    <n v="54200"/>
    <s v="Lighting"/>
    <n v="0.97902139861649395"/>
    <n v="0.93591656730105399"/>
    <n v="179111.367673834"/>
    <n v="38.501735745630697"/>
    <n v="0.71"/>
    <n v="127169.071048422"/>
    <n v="27.336232379397799"/>
    <n v="2885"/>
    <n v="1.165"/>
    <n v="1.3779999999999999"/>
    <n v="2.5499999999999998E-2"/>
    <n v="0.55000000000000004"/>
    <n v="24.263431542460999"/>
    <d v="1900-01-16T07:56:40"/>
    <n v="43191"/>
    <n v="50.800548549453403"/>
    <n v="3920.4634126032402"/>
    <n v="1"/>
    <n v="1907536.06572633"/>
  </r>
  <r>
    <s v="STND-38521"/>
    <s v="Star CNC Machine Tool Corp."/>
    <s v="Star CNC Machine Tool Corp - 190 Kelly St - Elk Grove Village"/>
    <x v="0"/>
    <s v="Indoor Lighting"/>
    <x v="8"/>
    <n v="0"/>
    <n v="17822.8"/>
    <n v="2.8210000000000002"/>
    <x v="0"/>
    <x v="0"/>
    <n v="9.5383441434566993"/>
    <s v="Qty / 1,000"/>
    <m/>
    <s v="Private-Lighting"/>
    <x v="0"/>
    <n v="3"/>
    <n v="3400"/>
    <s v="Lighting"/>
    <n v="0.91633259480590001"/>
    <n v="1.30467645558681"/>
    <n v="16331.6125707066"/>
    <n v="3.68049228121038"/>
    <n v="0.71"/>
    <n v="11595.4449252017"/>
    <n v="2.6131495196593701"/>
    <n v="5242"/>
    <n v="1"/>
    <n v="1.22"/>
    <n v="1.0999999999999999E-2"/>
    <n v="0.68"/>
    <n v="13.3536818008394"/>
    <d v="1900-01-08T12:55:13"/>
    <n v="43124"/>
    <n v="4.4364661056055699"/>
    <n v="179.64773827777199"/>
    <n v="1"/>
    <n v="110601.34419307235"/>
  </r>
  <r>
    <s v="STND-38521"/>
    <s v="Star CNC Machine Tool Corp."/>
    <s v="Star CNC Machine Tool Corp - 190 Kelly St - Elk Grove Village"/>
    <x v="7"/>
    <s v="Indoor Lighting"/>
    <x v="8"/>
    <n v="0"/>
    <n v="2324.9319999999998"/>
    <n v="1.1950000000000001"/>
    <x v="0"/>
    <x v="0"/>
    <n v="8"/>
    <s v="Qty / 1,000"/>
    <m/>
    <s v="Private-Lighting"/>
    <x v="0"/>
    <n v="3"/>
    <n v="1848"/>
    <s v="Lighting"/>
    <n v="0.91633259480590001"/>
    <n v="1.30467645558681"/>
    <n v="2130.4109723072702"/>
    <n v="1.5590883644262299"/>
    <n v="0.71"/>
    <n v="1512.5917903381601"/>
    <n v="1.1069527387426299"/>
    <n v="5242"/>
    <n v="1"/>
    <n v="1.22"/>
    <n v="1.0999999999999999E-2"/>
    <n v="0.68"/>
    <n v="13.3536818008394"/>
    <d v="1900-01-08T12:55:13"/>
    <n v="43124"/>
    <n v="2.4112099666350701"/>
    <n v="23.434520695380002"/>
    <n v="1"/>
    <n v="12100.734322705281"/>
  </r>
  <r>
    <s v="STND-38523"/>
    <s v="Chicago Industrial Portfolio Property LLC"/>
    <s v="Chicago Industrial Portfolio Properties LLC - 3708 River Rd - Franklin Park"/>
    <x v="1"/>
    <s v="Outdoor &amp; Garage Lighting"/>
    <x v="1"/>
    <n v="0"/>
    <n v="71927.009999999995"/>
    <n v="0"/>
    <x v="0"/>
    <x v="0"/>
    <n v="10.1978380583316"/>
    <s v="Qty / 1,000"/>
    <m/>
    <s v="Private-Lighting"/>
    <x v="0"/>
    <n v="3"/>
    <n v="14670"/>
    <s v="Lighting"/>
    <n v="0.91633259480590001"/>
    <n v="1.30467645558681"/>
    <n v="65909.063709929906"/>
    <n v="0"/>
    <n v="0.71"/>
    <n v="46795.435234050201"/>
    <n v="0"/>
    <n v="4903"/>
    <n v="1"/>
    <n v="1"/>
    <n v="0"/>
    <n v="0"/>
    <n v="14.276973281664301"/>
    <d v="1900-01-09T04:44:53"/>
    <n v="43167"/>
    <n v="0"/>
    <n v="0"/>
    <n v="1"/>
    <n v="477212.27038598864"/>
  </r>
  <r>
    <s v="STND-38525"/>
    <s v="The Realty Associates Fund X, LP"/>
    <s v="The Realty Associates Fund X LP - 2750 Alft Ln - Elgin"/>
    <x v="1"/>
    <s v="Outdoor &amp; Garage Lighting"/>
    <x v="1"/>
    <n v="0"/>
    <n v="32899.129999999997"/>
    <n v="0"/>
    <x v="0"/>
    <x v="0"/>
    <n v="10.1978380583316"/>
    <s v="Qty / 1,000"/>
    <m/>
    <s v="Private-Lighting"/>
    <x v="0"/>
    <n v="3"/>
    <n v="6710"/>
    <s v="Lighting"/>
    <n v="0.91633259480590001"/>
    <n v="1.30467645558681"/>
    <n v="30146.545159756599"/>
    <n v="0"/>
    <n v="0.71"/>
    <n v="21404.047063427199"/>
    <n v="0"/>
    <n v="4903"/>
    <n v="1"/>
    <n v="1"/>
    <n v="0"/>
    <n v="0"/>
    <n v="14.276973281664301"/>
    <d v="1900-01-09T04:44:53"/>
    <n v="43124"/>
    <n v="0"/>
    <n v="0"/>
    <n v="1"/>
    <n v="218275.0057457386"/>
  </r>
  <r>
    <s v="STND-38526"/>
    <s v="The Realty Associates Fund X, LP"/>
    <s v="The Realty Associates Fund X LP - 2700 Alft Ln - Elgin"/>
    <x v="1"/>
    <s v="Outdoor &amp; Garage Lighting"/>
    <x v="1"/>
    <n v="0"/>
    <n v="38880.79"/>
    <n v="0"/>
    <x v="0"/>
    <x v="0"/>
    <n v="10.1978380583316"/>
    <s v="Qty / 1,000"/>
    <m/>
    <s v="Private-Lighting"/>
    <x v="0"/>
    <n v="3"/>
    <n v="7930"/>
    <s v="Lighting"/>
    <n v="0.91633259480590001"/>
    <n v="1.30467645558681"/>
    <n v="35627.735188803301"/>
    <n v="0"/>
    <n v="0.71"/>
    <n v="25295.6919840503"/>
    <n v="0"/>
    <n v="4903"/>
    <n v="1"/>
    <n v="1"/>
    <n v="0"/>
    <n v="0"/>
    <n v="14.276973281664301"/>
    <d v="1900-01-09T04:44:53"/>
    <n v="43124"/>
    <n v="0"/>
    <n v="0"/>
    <n v="1"/>
    <n v="257961.37042678174"/>
  </r>
  <r>
    <s v="STND-38527"/>
    <s v="Residences at Riverbend Condominium Association"/>
    <s v="Riverbend Condominium Association - 333 N Canal St - Chicago"/>
    <x v="12"/>
    <s v="Variable Speed Drives"/>
    <x v="2"/>
    <n v="0"/>
    <n v="41331.11"/>
    <n v="0"/>
    <x v="6"/>
    <x v="0"/>
    <n v="15"/>
    <s v="ΔkWpeak"/>
    <m/>
    <s v="Private-Non-Lighting"/>
    <x v="2"/>
    <n v="3"/>
    <n v="2"/>
    <s v="Non-Lighting"/>
    <n v="0.98952339343681495"/>
    <n v="0.43468415683807998"/>
    <n v="40898.100221710301"/>
    <n v="0"/>
    <n v="0.7"/>
    <n v="28628.6701551972"/>
    <n v="0"/>
    <n v="3379"/>
    <n v="1.0900000000000001"/>
    <n v="1.36"/>
    <n v="2.1999999999999999E-2"/>
    <n v="0.57999999999999996"/>
    <n v="20.7161882213673"/>
    <d v="1900-01-13T19:08:05"/>
    <n v="43239"/>
    <n v="0"/>
    <n v="0"/>
    <n v="1"/>
    <n v="429430.05232795799"/>
  </r>
  <r>
    <s v="STND-38528"/>
    <s v="Fresh Market Place Inc"/>
    <s v="Fresh Market Place Inc - 2134 N Western Ave - Chicago"/>
    <x v="0"/>
    <s v="Indoor Lighting"/>
    <x v="14"/>
    <n v="0"/>
    <n v="3592.915"/>
    <n v="0.72299999999999998"/>
    <x v="0"/>
    <x v="0"/>
    <n v="12.215978499877799"/>
    <s v="Qty / 1,000"/>
    <m/>
    <s v="Private-Lighting"/>
    <x v="0"/>
    <n v="3"/>
    <n v="670"/>
    <s v="Lighting"/>
    <n v="0.91633259480590001"/>
    <n v="1.30467645558681"/>
    <n v="3292.3051248670399"/>
    <n v="0.94328107738926104"/>
    <n v="0.71"/>
    <n v="2337.5366386556002"/>
    <n v="0.66972956494637503"/>
    <n v="4093"/>
    <n v="1.1200000000000001"/>
    <n v="1.29"/>
    <n v="1.9E-2"/>
    <n v="0.71"/>
    <n v="17.102369899829"/>
    <d v="1900-01-11T05:11:01"/>
    <n v="43167"/>
    <n v="1.0298952695591901"/>
    <n v="55.851604796851603"/>
    <n v="1"/>
    <n v="28555.297320493431"/>
  </r>
  <r>
    <s v="STND-38528"/>
    <s v="Fresh Market Place Inc"/>
    <s v="Fresh Market Place Inc - 2134 N Western Ave - Chicago"/>
    <x v="1"/>
    <s v="Outdoor &amp; Garage Lighting"/>
    <x v="1"/>
    <n v="0"/>
    <n v="710.93499999999995"/>
    <n v="0"/>
    <x v="0"/>
    <x v="0"/>
    <n v="10.1978380583316"/>
    <s v="Qty / 1,000"/>
    <m/>
    <s v="Private-Lighting"/>
    <x v="0"/>
    <n v="3"/>
    <n v="145"/>
    <s v="Lighting"/>
    <n v="0.91633259480590001"/>
    <n v="1.30467645558681"/>
    <n v="651.45291328833196"/>
    <n v="0"/>
    <n v="0.71"/>
    <n v="462.53156843471601"/>
    <n v="0"/>
    <n v="4903"/>
    <n v="1"/>
    <n v="1"/>
    <n v="0"/>
    <n v="0"/>
    <n v="14.276973281664301"/>
    <d v="1900-01-09T04:44:53"/>
    <n v="43167"/>
    <n v="0"/>
    <n v="0"/>
    <n v="1"/>
    <n v="4716.8220317633541"/>
  </r>
  <r>
    <s v="STND-38529"/>
    <s v="Bigs Mortgage, LLC"/>
    <s v="Bigs Mortgage LLC - 6558 W 73rd - Bedford Park"/>
    <x v="7"/>
    <s v="Indoor Lighting"/>
    <x v="8"/>
    <n v="0"/>
    <n v="26198.258000000002"/>
    <n v="13.465"/>
    <x v="0"/>
    <x v="0"/>
    <n v="8"/>
    <s v="Qty / 1,000"/>
    <m/>
    <s v="Private-Lighting"/>
    <x v="0"/>
    <n v="1"/>
    <n v="20824"/>
    <s v="Lighting"/>
    <n v="0.99989942556735301"/>
    <n v="1.019640158801"/>
    <n v="26195.6231250653"/>
    <n v="13.7294547382555"/>
    <n v="0.71"/>
    <n v="18598.8924187964"/>
    <n v="9.7479128641614192"/>
    <n v="5242"/>
    <n v="1"/>
    <n v="1.22"/>
    <n v="1.0999999999999999E-2"/>
    <n v="0.68"/>
    <n v="13.3536818008394"/>
    <d v="1900-01-08T12:55:13"/>
    <n v="43194"/>
    <n v="21.233304575093602"/>
    <n v="288.15185437571802"/>
    <n v="1"/>
    <n v="148791.1393503712"/>
  </r>
  <r>
    <s v="STND-38529"/>
    <s v="Bigs Mortgage, LLC"/>
    <s v="Bigs Mortgage LLC - 6558 W 73rd - Bedford Park"/>
    <x v="0"/>
    <s v="Indoor Lighting"/>
    <x v="8"/>
    <n v="0"/>
    <n v="715055.978"/>
    <n v="113.16500000000001"/>
    <x v="0"/>
    <x v="0"/>
    <n v="9.5383441434566993"/>
    <s v="Qty / 1,000"/>
    <m/>
    <s v="Private-Lighting"/>
    <x v="0"/>
    <n v="1"/>
    <n v="136409"/>
    <s v="Lighting"/>
    <n v="0.99989942556735301"/>
    <n v="1.019640158801"/>
    <n v="714984.06165070203"/>
    <n v="115.387578570716"/>
    <n v="0.71"/>
    <n v="507638.68377199798"/>
    <n v="81.925180785208099"/>
    <n v="5242"/>
    <n v="1"/>
    <n v="1.22"/>
    <n v="1.0999999999999999E-2"/>
    <n v="0.68"/>
    <n v="13.3536818008394"/>
    <d v="1900-01-08T12:55:13"/>
    <n v="43194"/>
    <n v="139.088209463254"/>
    <n v="7864.82467815772"/>
    <n v="1"/>
    <n v="4842032.466348704"/>
  </r>
  <r>
    <s v="STND-38535"/>
    <s v="Ann &amp; Robert H. Lurie Children's Hospital of Chicago"/>
    <s v="Ann &amp; Robert H. Lurie Children's Hospital of Chicago - 225 E Chicago Ave - Chicago"/>
    <x v="48"/>
    <s v="Laboratory"/>
    <x v="9"/>
    <n v="0"/>
    <n v="121111.74"/>
    <n v="13.853"/>
    <x v="8"/>
    <x v="0"/>
    <n v="2"/>
    <s v="ΔkWpeak / CF"/>
    <n v="1"/>
    <s v="Private-Non-Lighting"/>
    <x v="2"/>
    <n v="3"/>
    <n v="1"/>
    <s v="Non-Lighting"/>
    <n v="0.98952339343681495"/>
    <n v="0.43468415683807998"/>
    <n v="119842.899949837"/>
    <n v="6.0216796246779296"/>
    <n v="0.7"/>
    <n v="83890.029964886096"/>
    <n v="4.2151757372745502"/>
    <n v="3890"/>
    <n v="1.4"/>
    <n v="1.85"/>
    <n v="6.0000000000000001E-3"/>
    <n v="0.65"/>
    <n v="17.994858611825201"/>
    <d v="1900-01-11T20:29:00"/>
    <n v="43286"/>
    <n v="6.0216796246779296"/>
    <n v="0"/>
    <n v="0"/>
    <n v="167780.05992977219"/>
  </r>
  <r>
    <s v="STND-38538"/>
    <s v="Federal Express Corporation"/>
    <s v="FedEx Ground - 5460 Baxter Rd - Rockford"/>
    <x v="27"/>
    <s v="Outdoor &amp; Garage Lighting"/>
    <x v="8"/>
    <n v="0"/>
    <n v="873.6"/>
    <n v="0"/>
    <x v="0"/>
    <x v="0"/>
    <n v="8"/>
    <s v="Qty / 1,000"/>
    <m/>
    <s v="Private-Lighting"/>
    <x v="0"/>
    <n v="3"/>
    <n v="3120"/>
    <s v="Lighting"/>
    <n v="0.91633259480590001"/>
    <n v="1.30467645558681"/>
    <n v="800.50815482243399"/>
    <n v="0"/>
    <n v="0.71"/>
    <n v="568.360789923928"/>
    <n v="0"/>
    <n v="5242"/>
    <n v="1"/>
    <n v="1.22"/>
    <n v="1.0999999999999999E-2"/>
    <n v="0.68"/>
    <n v="13.3536818008394"/>
    <d v="1900-01-08T12:55:13"/>
    <n v="43124"/>
    <n v="0"/>
    <n v="8.8055897030467705"/>
    <n v="1"/>
    <n v="4546.886319391424"/>
  </r>
  <r>
    <s v="STND-38538"/>
    <s v="Federal Express Corporation"/>
    <s v="FedEx Ground - 5460 Baxter Rd - Rockford"/>
    <x v="1"/>
    <s v="Outdoor &amp; Garage Lighting"/>
    <x v="1"/>
    <n v="0"/>
    <n v="106493.16"/>
    <n v="0"/>
    <x v="0"/>
    <x v="0"/>
    <n v="10.1978380583316"/>
    <s v="Qty / 1,000"/>
    <m/>
    <s v="Private-Lighting"/>
    <x v="0"/>
    <n v="3"/>
    <n v="21720"/>
    <s v="Lighting"/>
    <n v="0.91633259480590001"/>
    <n v="1.30467645558681"/>
    <n v="97583.153631879904"/>
    <n v="0"/>
    <n v="0.71"/>
    <n v="69284.039078634698"/>
    <n v="0"/>
    <n v="4903"/>
    <n v="1"/>
    <n v="1"/>
    <n v="0"/>
    <n v="0"/>
    <n v="14.276973281664301"/>
    <d v="1900-01-09T04:44:53"/>
    <n v="43124"/>
    <n v="0"/>
    <n v="0"/>
    <n v="1"/>
    <n v="706547.41055103473"/>
  </r>
  <r>
    <s v="STND-38540"/>
    <s v="Tri City Foods, Inc."/>
    <s v="Tri City Foods Inc #7143 - 1881 N Division St - Morris"/>
    <x v="1"/>
    <s v="Outdoor &amp; Garage Lighting"/>
    <x v="1"/>
    <n v="0"/>
    <n v="44127"/>
    <n v="0"/>
    <x v="0"/>
    <x v="0"/>
    <n v="10.1978380583316"/>
    <s v="Qty / 1,000"/>
    <m/>
    <s v="Private-Lighting"/>
    <x v="0"/>
    <n v="3"/>
    <n v="9000"/>
    <s v="Lighting"/>
    <n v="0.91633259480590001"/>
    <n v="1.30467645558681"/>
    <n v="40435.008410999901"/>
    <n v="0"/>
    <n v="0.71"/>
    <n v="28708.85597181"/>
    <n v="0"/>
    <n v="4903"/>
    <n v="1"/>
    <n v="1"/>
    <n v="0"/>
    <n v="0"/>
    <n v="14.276973281664301"/>
    <d v="1900-01-09T04:44:53"/>
    <n v="43146"/>
    <n v="0"/>
    <n v="0"/>
    <n v="1"/>
    <n v="292768.26404048444"/>
  </r>
  <r>
    <s v="STND-38541"/>
    <s v="1501 Remington Blvd Holdings"/>
    <s v="1501 Remington Blvd Holdings - 1501 Remington Blvd - Bolingbrook"/>
    <x v="1"/>
    <s v="Outdoor &amp; Garage Lighting"/>
    <x v="1"/>
    <n v="0"/>
    <n v="65479.565000000002"/>
    <n v="0"/>
    <x v="0"/>
    <x v="0"/>
    <n v="10.1978380583316"/>
    <s v="Qty / 1,000"/>
    <m/>
    <s v="Private-Lighting"/>
    <x v="0"/>
    <n v="3"/>
    <n v="13355"/>
    <s v="Lighting"/>
    <n v="0.91633259480590001"/>
    <n v="1.30467645558681"/>
    <n v="60001.059703211598"/>
    <n v="0"/>
    <n v="0.71"/>
    <n v="42600.752389280198"/>
    <n v="0"/>
    <n v="4903"/>
    <n v="1"/>
    <n v="1"/>
    <n v="0"/>
    <n v="0"/>
    <n v="14.276973281664301"/>
    <d v="1900-01-09T04:44:53"/>
    <n v="43135"/>
    <n v="0"/>
    <n v="0"/>
    <n v="1"/>
    <n v="434435.57402896247"/>
  </r>
  <r>
    <s v="STND-38545"/>
    <s v="The Realty Associates Fund XI LP"/>
    <s v="The Realty Associates Fund XI LP-3 Timber Ct-Bolingbrook"/>
    <x v="1"/>
    <s v="Outdoor &amp; Garage Lighting"/>
    <x v="1"/>
    <n v="0"/>
    <n v="44985.025000000001"/>
    <n v="0"/>
    <x v="0"/>
    <x v="0"/>
    <n v="10.1978380583316"/>
    <s v="Qty / 1,000"/>
    <m/>
    <s v="Private-Lighting"/>
    <x v="0"/>
    <n v="3"/>
    <n v="9175"/>
    <s v="Lighting"/>
    <n v="0.91633259480590001"/>
    <n v="1.30467645558681"/>
    <n v="41221.244685658297"/>
    <n v="0"/>
    <n v="0.71"/>
    <n v="29267.0837268174"/>
    <n v="0"/>
    <n v="4903"/>
    <n v="1"/>
    <n v="1"/>
    <n v="0"/>
    <n v="0"/>
    <n v="14.276973281664301"/>
    <d v="1900-01-09T04:44:53"/>
    <n v="43135"/>
    <n v="0"/>
    <n v="0"/>
    <n v="1"/>
    <n v="298460.98028571589"/>
  </r>
  <r>
    <s v="STND-38553"/>
    <s v="Leisure Village Association"/>
    <s v="Leisure Village Association - 7313 E Leisure Village Ave - Fox Lake"/>
    <x v="8"/>
    <s v="Indoor Advanced Lighting"/>
    <x v="6"/>
    <n v="0"/>
    <n v="32471.829000000002"/>
    <n v="7.3019999999999996"/>
    <x v="0"/>
    <x v="0"/>
    <n v="15"/>
    <s v="Qty / 1,000"/>
    <m/>
    <s v="Private-Lighting"/>
    <x v="0"/>
    <n v="3"/>
    <n v="9620"/>
    <s v="Lighting"/>
    <n v="0.91633259480590001"/>
    <n v="1.30467645558681"/>
    <n v="29754.995325663502"/>
    <n v="9.52674747869486"/>
    <n v="0.71"/>
    <n v="21126.046681221102"/>
    <n v="6.76399070987335"/>
    <n v="2885"/>
    <n v="1.165"/>
    <n v="1.3779999999999999"/>
    <n v="2.5499999999999998E-2"/>
    <n v="0.55000000000000004"/>
    <n v="24.263431542460999"/>
    <d v="1900-01-16T07:56:40"/>
    <n v="43132"/>
    <n v="12.5699267432311"/>
    <n v="651.289597257011"/>
    <n v="1"/>
    <n v="316890.70021831652"/>
  </r>
  <r>
    <s v="STND-38554"/>
    <s v="Fort Dearborn Company"/>
    <s v="Fort Dearborn Company - 1530 Morse Ave - Elk Grove Village"/>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152"/>
    <n v="6.3967205395751199"/>
    <n v="0"/>
    <n v="1"/>
    <n v="603700.30614865304"/>
  </r>
  <r>
    <s v="STND-38555"/>
    <s v="UL LLC"/>
    <s v="Underwriters Laboratories - 333 Pfinsten Rd - Northbrook"/>
    <x v="0"/>
    <s v="Indoor Lighting"/>
    <x v="6"/>
    <n v="0"/>
    <n v="6666.5140000000001"/>
    <n v="1.4990000000000001"/>
    <x v="0"/>
    <x v="0"/>
    <n v="15"/>
    <s v="Qty / 1,000"/>
    <m/>
    <s v="Private-Lighting"/>
    <x v="0"/>
    <n v="3"/>
    <n v="1975"/>
    <s v="Lighting"/>
    <n v="0.91633259480590001"/>
    <n v="1.30467645558681"/>
    <n v="6108.7440719298602"/>
    <n v="1.95571000692462"/>
    <n v="0.71"/>
    <n v="4337.2082910702002"/>
    <n v="1.38855410491648"/>
    <n v="2885"/>
    <n v="1.165"/>
    <n v="1.3779999999999999"/>
    <n v="2.5499999999999998E-2"/>
    <n v="0.55000000000000004"/>
    <n v="24.263431542460999"/>
    <d v="1900-01-16T07:56:40"/>
    <n v="43200"/>
    <n v="2.5804327839089898"/>
    <n v="133.71070715382999"/>
    <n v="1"/>
    <n v="65058.124366053002"/>
  </r>
  <r>
    <s v="STND-38555"/>
    <s v="UL LLC"/>
    <s v="Underwriters Laboratories - 333 Pfinsten Rd - Northbrook"/>
    <x v="34"/>
    <s v="Indoor Lighting"/>
    <x v="6"/>
    <n v="0"/>
    <n v="915.59100000000001"/>
    <n v="0.48299999999999998"/>
    <x v="0"/>
    <x v="0"/>
    <n v="8"/>
    <s v="Qty / 1,000"/>
    <m/>
    <s v="Private-Lighting"/>
    <x v="0"/>
    <n v="3"/>
    <n v="875"/>
    <s v="Lighting"/>
    <n v="0.91633259480590001"/>
    <n v="1.30467645558681"/>
    <n v="838.98587681092897"/>
    <n v="0.63015872804842799"/>
    <n v="0.71"/>
    <n v="595.67997253575902"/>
    <n v="0.44741269691438401"/>
    <n v="2885"/>
    <n v="1.165"/>
    <n v="1.3779999999999999"/>
    <n v="2.5499999999999998E-2"/>
    <n v="0.55000000000000004"/>
    <n v="24.263431542460999"/>
    <d v="1900-01-16T07:56:40"/>
    <n v="43200"/>
    <n v="0.83145365885793299"/>
    <n v="18.364068548222001"/>
    <n v="1"/>
    <n v="4765.4397802860722"/>
  </r>
  <r>
    <s v="STND-38569"/>
    <s v="Rockford University"/>
    <s v="Rockford University - Scarborough Building - 5050 E State St - Rockford"/>
    <x v="2"/>
    <s v="Energy Management System"/>
    <x v="3"/>
    <n v="5130"/>
    <n v="8190"/>
    <n v="0"/>
    <x v="1"/>
    <x v="0"/>
    <n v="15"/>
    <s v="NA"/>
    <m/>
    <s v="EMS"/>
    <x v="1"/>
    <n v="3"/>
    <n v="1"/>
    <s v="EMS"/>
    <n v="0.91036333343406195"/>
    <n v="0"/>
    <n v="7455.8757008249704"/>
    <n v="0"/>
    <n v="0.7"/>
    <n v="5219.1129905774796"/>
    <n v="0"/>
    <n v="3395"/>
    <n v="1.06"/>
    <n v="1.39"/>
    <n v="0.02"/>
    <n v="0.63"/>
    <n v="20.618556701030901"/>
    <d v="1900-01-13T17:27:39"/>
    <n v="43180"/>
    <n v="0"/>
    <n v="0"/>
    <n v="1"/>
    <n v="78286.694858662202"/>
  </r>
  <r>
    <s v="STND-38570"/>
    <s v="United Machine &amp; Tool LLC"/>
    <s v="United Machine and Tool - 105 Industrial Dr - Minooka"/>
    <x v="8"/>
    <s v="Indoor Advanced Lighting"/>
    <x v="10"/>
    <n v="0"/>
    <n v="10023.646000000001"/>
    <n v="1.7929999999999999"/>
    <x v="0"/>
    <x v="0"/>
    <n v="10.827197921178"/>
    <s v="Qty / 1,000"/>
    <m/>
    <s v="Private-Lighting"/>
    <x v="0"/>
    <n v="3"/>
    <n v="2128"/>
    <s v="Lighting"/>
    <n v="0.91633259480590001"/>
    <n v="1.30467645558681"/>
    <n v="9184.9935485957794"/>
    <n v="2.3392848848671401"/>
    <n v="0.71"/>
    <n v="6521.3454195029999"/>
    <n v="1.6608922682556699"/>
    <n v="4618"/>
    <n v="1.02"/>
    <n v="1.04"/>
    <n v="1.2E-2"/>
    <n v="0.81"/>
    <n v="15.158077089649201"/>
    <d v="1900-01-09T19:51:10"/>
    <n v="43146"/>
    <n v="2.7769288756732502"/>
    <n v="108.058747630539"/>
    <n v="1"/>
    <n v="70607.897569326553"/>
  </r>
  <r>
    <s v="STND-38570"/>
    <s v="United Machine &amp; Tool LLC"/>
    <s v="United Machine and Tool - 105 Industrial Dr - Minooka"/>
    <x v="0"/>
    <s v="Indoor Lighting"/>
    <x v="10"/>
    <n v="0"/>
    <n v="48752.226000000002"/>
    <n v="8.7189999999999994"/>
    <x v="0"/>
    <x v="0"/>
    <n v="10.827197921178"/>
    <s v="Qty / 1,000"/>
    <m/>
    <s v="Private-Lighting"/>
    <x v="0"/>
    <n v="3"/>
    <n v="10350"/>
    <s v="Lighting"/>
    <n v="0.91633259480590001"/>
    <n v="1.30467645558681"/>
    <n v="44673.253753143697"/>
    <n v="11.3754740162614"/>
    <n v="0.71"/>
    <n v="31718.010164732001"/>
    <n v="8.0765865515455708"/>
    <n v="4618"/>
    <n v="1.02"/>
    <n v="1.04"/>
    <n v="1.2E-2"/>
    <n v="0.81"/>
    <n v="15.158077089649201"/>
    <d v="1900-01-09T19:51:10"/>
    <n v="43146"/>
    <n v="13.5036491171194"/>
    <n v="525.56769121345496"/>
    <n v="1"/>
    <n v="343417.17371948896"/>
  </r>
  <r>
    <s v="STND-38573"/>
    <s v="Ashburn Baptist Church"/>
    <s v="Ashburn Baptist Church - 15401 S Wolf Rd - Orland Park"/>
    <x v="8"/>
    <s v="Indoor Advanced Lighting"/>
    <x v="2"/>
    <n v="0"/>
    <n v="54227.18"/>
    <n v="0"/>
    <x v="0"/>
    <x v="0"/>
    <n v="14.797277300976599"/>
    <s v="Qty / 1,000"/>
    <m/>
    <s v="Private-Lighting"/>
    <x v="0"/>
    <n v="3"/>
    <n v="11060"/>
    <s v="Lighting"/>
    <n v="0.91633259480590001"/>
    <n v="1.30467645558681"/>
    <n v="49690.1325584066"/>
    <n v="0"/>
    <n v="0.71"/>
    <n v="35279.994116468697"/>
    <n v="0"/>
    <n v="3379"/>
    <n v="1.0900000000000001"/>
    <n v="1.36"/>
    <n v="2.1999999999999999E-2"/>
    <n v="0.57999999999999996"/>
    <n v="20.7161882213673"/>
    <d v="1900-01-13T19:08:05"/>
    <n v="43124"/>
    <n v="0"/>
    <n v="1002.9201066834401"/>
    <n v="1"/>
    <n v="522047.85611821024"/>
  </r>
  <r>
    <s v="STND-38573"/>
    <s v="Ashburn Baptist Church"/>
    <s v="Ashburn Baptist Church - 15401 S Wolf Rd - Orland Park"/>
    <x v="17"/>
    <s v="Indoor Lighting"/>
    <x v="2"/>
    <n v="0"/>
    <n v="11021.944"/>
    <n v="0"/>
    <x v="0"/>
    <x v="0"/>
    <n v="12"/>
    <s v="Qty / 1,000"/>
    <m/>
    <s v="Private-Lighting"/>
    <x v="0"/>
    <n v="3"/>
    <n v="20"/>
    <s v="Lighting"/>
    <n v="0.91633259480590001"/>
    <n v="1.30467645558681"/>
    <n v="10099.766545325299"/>
    <n v="0"/>
    <n v="0.71"/>
    <n v="7170.8342471809701"/>
    <n v="0"/>
    <n v="3379"/>
    <n v="1.0900000000000001"/>
    <n v="1.36"/>
    <n v="2.1999999999999999E-2"/>
    <n v="0.57999999999999996"/>
    <n v="20.7161882213673"/>
    <d v="1900-01-13T19:08:05"/>
    <n v="43124"/>
    <n v="0"/>
    <n v="203.84849907996099"/>
    <n v="1"/>
    <n v="86050.010966171641"/>
  </r>
  <r>
    <s v="STND-38574"/>
    <s v="Elcon Inc."/>
    <s v="Elcon Inc - 600 Twin Rail Dr - Minooka"/>
    <x v="0"/>
    <s v="Indoor Lighting"/>
    <x v="10"/>
    <n v="0"/>
    <n v="167382.64300000001"/>
    <n v="29.934999999999999"/>
    <x v="0"/>
    <x v="0"/>
    <n v="10.827197921178"/>
    <s v="Qty / 1,000"/>
    <m/>
    <s v="Private-Lighting"/>
    <x v="0"/>
    <n v="2"/>
    <n v="35535"/>
    <s v="Lighting"/>
    <n v="0.97902139861649395"/>
    <n v="0.93591656730105399"/>
    <n v="163871.18925398501"/>
    <n v="28.016662442156999"/>
    <n v="0.71"/>
    <n v="116348.54437033"/>
    <n v="19.891830333931502"/>
    <n v="4618"/>
    <n v="1.02"/>
    <n v="1.04"/>
    <n v="1.2E-2"/>
    <n v="0.81"/>
    <n v="15.158077089649201"/>
    <d v="1900-01-09T19:51:10"/>
    <n v="43152"/>
    <n v="33.2581462988569"/>
    <n v="1927.8963441645301"/>
    <n v="1"/>
    <n v="1259728.7177385231"/>
  </r>
  <r>
    <s v="STND-38575"/>
    <s v="BorgWarner Transmission Systems LLC"/>
    <s v="Borg Warner - 300 S Maple St - Frankfort"/>
    <x v="2"/>
    <s v="Energy Management System"/>
    <x v="10"/>
    <n v="67080"/>
    <n v="249400"/>
    <n v="0"/>
    <x v="1"/>
    <x v="0"/>
    <n v="15"/>
    <s v="NA"/>
    <m/>
    <s v="EMS"/>
    <x v="1"/>
    <n v="2"/>
    <n v="1"/>
    <s v="EMS"/>
    <n v="0.79332965142744905"/>
    <n v="0.53298697738882195"/>
    <n v="197856.41506600601"/>
    <n v="0"/>
    <n v="0.7"/>
    <n v="138499.490546204"/>
    <n v="0"/>
    <n v="4618"/>
    <n v="1.02"/>
    <n v="1.04"/>
    <n v="1.2E-2"/>
    <n v="0.81"/>
    <n v="15.158077089649201"/>
    <d v="1900-01-09T19:51:10"/>
    <n v="43167"/>
    <n v="0"/>
    <n v="0"/>
    <n v="1"/>
    <n v="2077492.3581930602"/>
  </r>
  <r>
    <s v="STND-38575"/>
    <s v="BorgWarner Transmission Systems LLC"/>
    <s v="Borg Warner - 300 S Maple St - Frankfort"/>
    <x v="7"/>
    <s v="Indoor Lighting"/>
    <x v="10"/>
    <n v="0"/>
    <n v="14785.632"/>
    <n v="8.9770000000000003"/>
    <x v="0"/>
    <x v="0"/>
    <n v="8"/>
    <s v="Qty / 1,000"/>
    <m/>
    <s v="EMS"/>
    <x v="1"/>
    <n v="2"/>
    <n v="13079"/>
    <s v="Lighting"/>
    <n v="0.79332965142744905"/>
    <n v="0.53298697738882195"/>
    <n v="11729.8802806945"/>
    <n v="4.7846240960194599"/>
    <n v="0.71"/>
    <n v="8328.2149992931209"/>
    <n v="3.39708310817382"/>
    <n v="4618"/>
    <n v="1.02"/>
    <n v="1.04"/>
    <n v="1.2E-2"/>
    <n v="0.81"/>
    <n v="15.158077089649201"/>
    <d v="1900-01-09T19:51:10"/>
    <n v="43167"/>
    <n v="6.9706062004945499"/>
    <n v="137.998591537583"/>
    <n v="1"/>
    <n v="66625.719994344967"/>
  </r>
  <r>
    <s v="STND-38586"/>
    <s v="Salt Creek Rural Park District"/>
    <s v="Salt Creek Park District (Driving Range) - 142 Stonington Dr - Palatine"/>
    <x v="1"/>
    <s v="Outdoor &amp; Garage Lighting"/>
    <x v="1"/>
    <n v="0"/>
    <n v="55803"/>
    <n v="0"/>
    <x v="0"/>
    <x v="1"/>
    <n v="10.1978380583316"/>
    <s v="Qty / 1,000"/>
    <m/>
    <s v="Public-Lighting"/>
    <x v="0"/>
    <n v="2"/>
    <n v="13440"/>
    <s v="Lighting"/>
    <n v="0.98996686498346598"/>
    <n v="2.5626279547341602"/>
    <n v="55243.120966672301"/>
    <n v="0"/>
    <n v="0.71"/>
    <n v="39222.6158863374"/>
    <n v="0"/>
    <n v="4903"/>
    <n v="1"/>
    <n v="1"/>
    <n v="0"/>
    <n v="0"/>
    <n v="14.276973281664301"/>
    <d v="1900-01-09T04:44:53"/>
    <n v="43132"/>
    <n v="0"/>
    <n v="0"/>
    <n v="1"/>
    <n v="399985.88503301318"/>
  </r>
  <r>
    <s v="STND-38589"/>
    <s v="Salt Creek Rural Park District"/>
    <s v="Salt Creek Park District (Horse Shoe Pits) - 142 Stonington Dr - Palatine"/>
    <x v="1"/>
    <s v="Outdoor &amp; Garage Lighting"/>
    <x v="1"/>
    <n v="0"/>
    <n v="1266"/>
    <n v="0"/>
    <x v="0"/>
    <x v="1"/>
    <n v="10.1978380583316"/>
    <s v="Qty / 1,000"/>
    <m/>
    <s v="Public-Lighting"/>
    <x v="0"/>
    <n v="3"/>
    <n v="305"/>
    <s v="Lighting"/>
    <n v="0.99829244462109001"/>
    <n v="0.987374621353864"/>
    <n v="1263.8382348903001"/>
    <n v="0"/>
    <n v="0.71"/>
    <n v="897.32514677211304"/>
    <n v="0"/>
    <n v="4903"/>
    <n v="1"/>
    <n v="1"/>
    <n v="0"/>
    <n v="0"/>
    <n v="14.276973281664301"/>
    <d v="1900-01-09T04:44:53"/>
    <n v="43132"/>
    <n v="0"/>
    <n v="0"/>
    <n v="1"/>
    <n v="9150.7765324506436"/>
  </r>
  <r>
    <s v="STND-38590"/>
    <s v="Oak Lawn Park District"/>
    <s v="Centennial Park - 9401 Oak Park Ave - Oak Lawn"/>
    <x v="1"/>
    <s v="Outdoor &amp; Garage Lighting"/>
    <x v="1"/>
    <n v="0"/>
    <n v="45443.6"/>
    <n v="0"/>
    <x v="0"/>
    <x v="1"/>
    <n v="10.1978380583316"/>
    <s v="Qty / 1,000"/>
    <m/>
    <s v="Public-Lighting"/>
    <x v="0"/>
    <n v="3"/>
    <n v="10945"/>
    <s v="Lighting"/>
    <n v="0.99829244462109001"/>
    <n v="0.987374621353864"/>
    <n v="45366.002536382999"/>
    <n v="0"/>
    <n v="0.71"/>
    <n v="32209.861800831899"/>
    <n v="0"/>
    <n v="4903"/>
    <n v="1"/>
    <n v="1"/>
    <n v="0"/>
    <n v="0"/>
    <n v="14.276973281664301"/>
    <d v="1900-01-09T04:44:53"/>
    <n v="43132"/>
    <n v="0"/>
    <n v="0"/>
    <n v="1"/>
    <n v="328470.95452612475"/>
  </r>
  <r>
    <s v="STND-38591"/>
    <s v="Rockford University"/>
    <s v="Rockford University -Seaver Gym- 5050 E State St - Rockford"/>
    <x v="2"/>
    <s v="Energy Management System"/>
    <x v="3"/>
    <n v="26550.03"/>
    <n v="44250.05"/>
    <n v="0"/>
    <x v="1"/>
    <x v="0"/>
    <n v="15"/>
    <s v="NA"/>
    <m/>
    <s v="EMS"/>
    <x v="1"/>
    <n v="3"/>
    <n v="1"/>
    <s v="EMS"/>
    <n v="0.91036333343406195"/>
    <n v="0"/>
    <n v="40283.623022623899"/>
    <n v="0"/>
    <n v="0.7"/>
    <n v="28198.536115836701"/>
    <n v="0"/>
    <n v="3395"/>
    <n v="1.06"/>
    <n v="1.39"/>
    <n v="0.02"/>
    <n v="0.63"/>
    <n v="20.618556701030901"/>
    <d v="1900-01-13T17:27:39"/>
    <n v="43180"/>
    <n v="0"/>
    <n v="0"/>
    <n v="1"/>
    <n v="422978.04173755052"/>
  </r>
  <r>
    <s v="STND-38593"/>
    <s v="Rockford University"/>
    <s v="Rockford University - Starr Science Building - 5050 E State St - Rockford"/>
    <x v="2"/>
    <s v="Energy Management System"/>
    <x v="3"/>
    <n v="12483"/>
    <n v="19929"/>
    <n v="0"/>
    <x v="1"/>
    <x v="0"/>
    <n v="15"/>
    <s v="NA"/>
    <m/>
    <s v="EMS"/>
    <x v="1"/>
    <n v="3"/>
    <n v="1"/>
    <s v="EMS"/>
    <n v="0.91036333343406195"/>
    <n v="0"/>
    <n v="18142.630872007401"/>
    <n v="0"/>
    <n v="0.7"/>
    <n v="12699.841610405199"/>
    <n v="0"/>
    <n v="3395"/>
    <n v="1.06"/>
    <n v="1.39"/>
    <n v="0.02"/>
    <n v="0.63"/>
    <n v="20.618556701030901"/>
    <d v="1900-01-13T17:27:39"/>
    <n v="43180"/>
    <n v="0"/>
    <n v="0"/>
    <n v="1"/>
    <n v="190497.624156078"/>
  </r>
  <r>
    <s v="STND-38596"/>
    <s v="BRI 1865 HIGHLAND OAKS I, LLC"/>
    <s v="BRI 1865 HIGHLAND OAKS I, LLC - OS - 1020 31st Street Suite 220 - Downers Grove"/>
    <x v="0"/>
    <s v="Indoor Lighting"/>
    <x v="6"/>
    <n v="0"/>
    <n v="39999.082000000002"/>
    <n v="8.9939999999999998"/>
    <x v="0"/>
    <x v="0"/>
    <n v="15"/>
    <s v="Qty / 1,000"/>
    <m/>
    <s v="Private-Lighting"/>
    <x v="0"/>
    <n v="3"/>
    <n v="11850"/>
    <s v="Lighting"/>
    <n v="0.91633259480590001"/>
    <n v="1.30467645558681"/>
    <n v="36652.462598913997"/>
    <n v="11.734260041547699"/>
    <n v="0.71"/>
    <n v="26023.248445228899"/>
    <n v="8.3313246294988907"/>
    <n v="2885"/>
    <n v="1.165"/>
    <n v="1.3779999999999999"/>
    <n v="2.5499999999999998E-2"/>
    <n v="0.55000000000000004"/>
    <n v="24.263431542460999"/>
    <d v="1900-01-16T07:56:40"/>
    <n v="43188"/>
    <n v="15.4825967034539"/>
    <n v="802.26420280884599"/>
    <n v="1"/>
    <n v="390348.72667843348"/>
  </r>
  <r>
    <s v="STND-38597"/>
    <s v="Salt Creek Rural Park District"/>
    <s v="Salt Creek Park District (Club House Outside-Adj) - 142 S Stonington Dr - Palatine"/>
    <x v="1"/>
    <s v="Outdoor &amp; Garage Lighting"/>
    <x v="1"/>
    <n v="0"/>
    <n v="2844.12"/>
    <n v="0"/>
    <x v="0"/>
    <x v="1"/>
    <n v="10.1978380583316"/>
    <s v="Qty / 1,000"/>
    <m/>
    <s v="Public-Lighting"/>
    <x v="0"/>
    <n v="3"/>
    <n v="685"/>
    <s v="Lighting"/>
    <n v="0.99829244462109001"/>
    <n v="0.987374621353864"/>
    <n v="2839.2635075957401"/>
    <n v="0"/>
    <n v="0.71"/>
    <n v="2015.8770903929701"/>
    <n v="0"/>
    <n v="4903"/>
    <n v="1"/>
    <n v="1"/>
    <n v="0"/>
    <n v="0"/>
    <n v="14.276973281664301"/>
    <d v="1900-01-09T04:44:53"/>
    <n v="43132"/>
    <n v="0"/>
    <n v="0"/>
    <n v="1"/>
    <n v="20557.588113328202"/>
  </r>
  <r>
    <s v="STND-38597"/>
    <s v="Salt Creek Rural Park District"/>
    <s v="Salt Creek Park District (Club House Outside-Adj) - 142 S Stonington Dr - Palatine"/>
    <x v="1"/>
    <s v="Outdoor &amp; Garage Lighting"/>
    <x v="1"/>
    <n v="0"/>
    <n v="2212.64"/>
    <n v="0"/>
    <x v="0"/>
    <x v="1"/>
    <n v="10.1978380583316"/>
    <s v="Qty / 1,000"/>
    <m/>
    <s v="Public-Lighting"/>
    <x v="0"/>
    <n v="3"/>
    <n v="5"/>
    <s v="Lighting"/>
    <n v="0.99829244462109001"/>
    <n v="0.987374621353864"/>
    <n v="2208.8617946664099"/>
    <n v="0"/>
    <n v="0.71"/>
    <n v="1568.2918742131501"/>
    <n v="0"/>
    <n v="4903"/>
    <n v="1"/>
    <n v="1"/>
    <n v="0"/>
    <n v="0"/>
    <n v="14.276973281664301"/>
    <d v="1900-01-09T04:44:53"/>
    <n v="43132"/>
    <n v="0"/>
    <n v="0"/>
    <n v="1"/>
    <n v="15993.186561423056"/>
  </r>
  <r>
    <s v="STND-38600"/>
    <s v="First Midwest Bank"/>
    <s v="First Midwest Bank - 7800 95th St - Hickory Hills"/>
    <x v="2"/>
    <s v="Energy Management System"/>
    <x v="2"/>
    <n v="11348"/>
    <n v="27235.200000000001"/>
    <n v="0"/>
    <x v="1"/>
    <x v="0"/>
    <n v="15"/>
    <s v="NA"/>
    <m/>
    <s v="EMS"/>
    <x v="1"/>
    <n v="3"/>
    <n v="1"/>
    <s v="EMS"/>
    <n v="0.91036333343406195"/>
    <n v="0"/>
    <n v="24793.927458743401"/>
    <n v="0"/>
    <n v="0.7"/>
    <n v="17355.749221120401"/>
    <n v="0"/>
    <n v="3379"/>
    <n v="1.0900000000000001"/>
    <n v="1.36"/>
    <n v="2.1999999999999999E-2"/>
    <n v="0.57999999999999996"/>
    <n v="20.7161882213673"/>
    <d v="1900-01-13T19:08:05"/>
    <n v="43206"/>
    <n v="0"/>
    <n v="0"/>
    <n v="1"/>
    <n v="260336.238316806"/>
  </r>
  <r>
    <s v="STND-38602"/>
    <s v="Safety - Kleen Systems, Inc"/>
    <s v="Safety Kleen Systems - 1506 E Villa St - Elgin"/>
    <x v="10"/>
    <s v="Compressed Air"/>
    <x v="10"/>
    <n v="0"/>
    <n v="139413.6"/>
    <n v="22.378"/>
    <x v="4"/>
    <x v="0"/>
    <n v="10"/>
    <s v="ΔkWpeak / CF"/>
    <n v="0.95"/>
    <s v="Private-Non-Lighting"/>
    <x v="2"/>
    <n v="3"/>
    <n v="2"/>
    <s v="Non-Lighting"/>
    <n v="0.98952339343681495"/>
    <n v="0.43468415683807998"/>
    <n v="137953.01856324301"/>
    <n v="9.7273620617225607"/>
    <n v="0.7"/>
    <n v="96567.112994269904"/>
    <n v="6.8091534432057896"/>
    <n v="4618"/>
    <n v="1.02"/>
    <n v="1.04"/>
    <n v="1.2E-2"/>
    <n v="0.81"/>
    <n v="15.158077089649201"/>
    <d v="1900-01-09T19:51:10"/>
    <n v="43224"/>
    <n v="10.239328486023799"/>
    <n v="0"/>
    <n v="1"/>
    <n v="965671.1299426991"/>
  </r>
  <r>
    <s v="STND-38602"/>
    <s v="Safety - Kleen Systems, Inc"/>
    <s v="Safety Kleen Systems - 1506 E Villa St - Elgin"/>
    <x v="20"/>
    <s v="Compressed Air"/>
    <x v="10"/>
    <n v="0"/>
    <n v="1638"/>
    <n v="0.36"/>
    <x v="4"/>
    <x v="0"/>
    <n v="10"/>
    <s v="ΔkWpeak / CF"/>
    <n v="0.95"/>
    <s v="Private-Non-Lighting"/>
    <x v="2"/>
    <n v="3"/>
    <n v="360"/>
    <s v="Non-Lighting"/>
    <n v="0.98952339343681495"/>
    <n v="0.43468415683807998"/>
    <n v="1620.8393184495001"/>
    <n v="0.156486296461709"/>
    <n v="0.7"/>
    <n v="1134.58752291465"/>
    <n v="0.10954040752319601"/>
    <n v="4618"/>
    <n v="1.02"/>
    <n v="1.04"/>
    <n v="1.2E-2"/>
    <n v="0.81"/>
    <n v="15.158077089649201"/>
    <d v="1900-01-09T19:51:10"/>
    <n v="43224"/>
    <n v="0.16472241732811499"/>
    <n v="0"/>
    <n v="1"/>
    <n v="11345.875229146499"/>
  </r>
  <r>
    <s v="STND-38611"/>
    <s v="Schaumburg Ford"/>
    <s v="Schaumburg Ford (Rohr Burg Motors, Inc) - 815 S Golf Rd - Schaumburg"/>
    <x v="42"/>
    <s v="Outdoor &amp; Garage Lighting"/>
    <x v="2"/>
    <n v="0"/>
    <n v="73236.600000000006"/>
    <n v="0"/>
    <x v="0"/>
    <x v="0"/>
    <n v="8"/>
    <s v="Qty / 1,000"/>
    <m/>
    <s v="Private-Lighting"/>
    <x v="0"/>
    <n v="1"/>
    <n v="42090"/>
    <s v="Lighting"/>
    <n v="0.99989942556735301"/>
    <n v="1.019640158801"/>
    <n v="73229.234270506"/>
    <n v="0"/>
    <n v="0.71"/>
    <n v="51992.756332059202"/>
    <n v="0"/>
    <n v="3379"/>
    <n v="1.0900000000000001"/>
    <n v="1.36"/>
    <n v="2.1999999999999999E-2"/>
    <n v="0.57999999999999996"/>
    <n v="20.7161882213673"/>
    <d v="1900-01-13T19:08:05"/>
    <n v="43194"/>
    <n v="0"/>
    <n v="1478.021242157"/>
    <n v="1"/>
    <n v="415942.05065647361"/>
  </r>
  <r>
    <s v="STND-38611"/>
    <s v="Schaumburg Ford"/>
    <s v="Schaumburg Ford (Rohr Burg Motors, Inc) - 815 S Golf Rd - Schaumburg"/>
    <x v="1"/>
    <s v="Outdoor &amp; Garage Lighting"/>
    <x v="1"/>
    <n v="0"/>
    <n v="1087755.0649999999"/>
    <n v="0"/>
    <x v="0"/>
    <x v="0"/>
    <n v="10.1978380583316"/>
    <s v="Qty / 1,000"/>
    <m/>
    <s v="Private-Lighting"/>
    <x v="0"/>
    <n v="1"/>
    <n v="221855"/>
    <s v="Lighting"/>
    <n v="0.99989942556735301"/>
    <n v="1.019640158801"/>
    <n v="1087645.66465148"/>
    <n v="0"/>
    <n v="0.71"/>
    <n v="772228.42190255004"/>
    <n v="0"/>
    <n v="4903"/>
    <n v="1"/>
    <n v="1"/>
    <n v="0"/>
    <n v="0"/>
    <n v="14.276973281664301"/>
    <d v="1900-01-09T04:44:53"/>
    <n v="43194"/>
    <n v="0"/>
    <n v="0"/>
    <n v="1"/>
    <n v="7875060.3906031763"/>
  </r>
  <r>
    <s v="STND-38614"/>
    <s v="Pilsen Campus LLC"/>
    <s v="Pilsen Campus LLC - 2300 S Throop Street - Chicago"/>
    <x v="1"/>
    <s v="Outdoor &amp; Garage Lighting"/>
    <x v="1"/>
    <n v="0"/>
    <n v="82394.914999999994"/>
    <n v="0"/>
    <x v="0"/>
    <x v="0"/>
    <n v="10.1978380583316"/>
    <s v="Qty / 1,000"/>
    <m/>
    <s v="Private-Lighting"/>
    <x v="0"/>
    <n v="2"/>
    <n v="16805"/>
    <s v="Lighting"/>
    <n v="0.97902139861649395"/>
    <n v="0.93591656730105399"/>
    <n v="80666.384922187106"/>
    <n v="0"/>
    <n v="0.71"/>
    <n v="57273.133294752799"/>
    <n v="0"/>
    <n v="4903"/>
    <n v="1"/>
    <n v="1"/>
    <n v="0"/>
    <n v="0"/>
    <n v="14.276973281664301"/>
    <d v="1900-01-09T04:44:53"/>
    <n v="43146"/>
    <n v="0"/>
    <n v="0"/>
    <n v="1"/>
    <n v="584062.13843312883"/>
  </r>
  <r>
    <s v="STND-38614"/>
    <s v="Pilsen Campus LLC"/>
    <s v="Pilsen Campus LLC - 2300 S Throop Street - Chicago"/>
    <x v="7"/>
    <s v="Indoor Lighting"/>
    <x v="8"/>
    <n v="0"/>
    <n v="7447.8339999999998"/>
    <n v="3.8279999999999998"/>
    <x v="0"/>
    <x v="0"/>
    <n v="8"/>
    <s v="Qty / 1,000"/>
    <m/>
    <s v="Private-Lighting"/>
    <x v="0"/>
    <n v="2"/>
    <n v="5920"/>
    <s v="Lighting"/>
    <n v="0.97902139861649395"/>
    <n v="0.93591656730105399"/>
    <n v="7291.5888593434702"/>
    <n v="3.58268861962843"/>
    <n v="0.71"/>
    <n v="5177.0280901338701"/>
    <n v="2.54370891993619"/>
    <n v="5242"/>
    <n v="1"/>
    <n v="1.22"/>
    <n v="1.0999999999999999E-2"/>
    <n v="0.68"/>
    <n v="13.3536818008394"/>
    <d v="1900-01-08T12:55:13"/>
    <n v="43146"/>
    <n v="5.5408113511110901"/>
    <n v="80.207477452778207"/>
    <n v="1"/>
    <n v="41416.224721070961"/>
  </r>
  <r>
    <s v="STND-38614"/>
    <s v="Pilsen Campus LLC"/>
    <s v="Pilsen Campus LLC - 2300 S Throop Street - Chicago"/>
    <x v="27"/>
    <s v="Outdoor &amp; Garage Lighting"/>
    <x v="8"/>
    <n v="0"/>
    <n v="1512"/>
    <n v="0"/>
    <x v="0"/>
    <x v="0"/>
    <n v="8"/>
    <s v="Qty / 1,000"/>
    <m/>
    <s v="Private-Lighting"/>
    <x v="0"/>
    <n v="2"/>
    <n v="5400"/>
    <s v="Lighting"/>
    <n v="0.97902139861649395"/>
    <n v="0.93591656730105399"/>
    <n v="1480.2803547081401"/>
    <n v="0"/>
    <n v="0.71"/>
    <n v="1050.9990518427801"/>
    <n v="0"/>
    <n v="5242"/>
    <n v="1"/>
    <n v="1.22"/>
    <n v="1.0999999999999999E-2"/>
    <n v="0.68"/>
    <n v="13.3536818008394"/>
    <d v="1900-01-08T12:55:13"/>
    <n v="43146"/>
    <n v="0"/>
    <n v="16.283083901789499"/>
    <n v="1"/>
    <n v="8407.9924147422407"/>
  </r>
  <r>
    <s v="STND-38614"/>
    <s v="Pilsen Campus LLC"/>
    <s v="Pilsen Campus LLC - 2300 S Throop Street - Chicago"/>
    <x v="8"/>
    <s v="Indoor Advanced Lighting"/>
    <x v="8"/>
    <n v="0"/>
    <n v="55145.84"/>
    <n v="8.7270000000000003"/>
    <x v="0"/>
    <x v="0"/>
    <n v="9.5383441434566993"/>
    <s v="Qty / 1,000"/>
    <m/>
    <s v="Private-Lighting"/>
    <x v="0"/>
    <n v="2"/>
    <n v="10520"/>
    <s v="Lighting"/>
    <n v="0.97902139861649395"/>
    <n v="0.93591656730105399"/>
    <n v="53988.957404681401"/>
    <n v="8.1677438828362998"/>
    <n v="0.71"/>
    <n v="38332.159757323803"/>
    <n v="5.7990981568137698"/>
    <n v="5242"/>
    <n v="1"/>
    <n v="1.22"/>
    <n v="1.0999999999999999E-2"/>
    <n v="0.68"/>
    <n v="13.3536818008394"/>
    <d v="1900-01-08T12:55:13"/>
    <n v="43146"/>
    <n v="9.8454000516348792"/>
    <n v="593.87853145149495"/>
    <n v="1"/>
    <n v="365625.33152731607"/>
  </r>
  <r>
    <s v="STND-38614"/>
    <s v="Pilsen Campus LLC"/>
    <s v="Pilsen Campus LLC - 2300 S Throop Street - Chicago"/>
    <x v="0"/>
    <s v="Indoor Lighting"/>
    <x v="8"/>
    <n v="0"/>
    <n v="222585.804"/>
    <n v="35.225999999999999"/>
    <x v="0"/>
    <x v="0"/>
    <n v="9.5383441434566993"/>
    <s v="Qty / 1,000"/>
    <m/>
    <s v="Private-Lighting"/>
    <x v="0"/>
    <n v="2"/>
    <n v="42462"/>
    <s v="Lighting"/>
    <n v="0.97902139861649395"/>
    <n v="0.93591656730105399"/>
    <n v="217916.26514425699"/>
    <n v="32.9685969997469"/>
    <n v="0.71"/>
    <n v="154720.54825242201"/>
    <n v="23.407703869820299"/>
    <n v="5242"/>
    <n v="1"/>
    <n v="1.22"/>
    <n v="1.0999999999999999E-2"/>
    <n v="0.68"/>
    <n v="13.3536818008394"/>
    <d v="1900-01-08T12:55:13"/>
    <n v="43146"/>
    <n v="39.740353181951399"/>
    <n v="2397.07891658682"/>
    <n v="1"/>
    <n v="1475777.8352958991"/>
  </r>
  <r>
    <s v="STND-38633"/>
    <s v="BorgWarner Transmission Systems LLC"/>
    <s v="BorgWarner - 700 25th Ave - Bellwood"/>
    <x v="0"/>
    <s v="Indoor Lighting"/>
    <x v="10"/>
    <n v="0"/>
    <n v="37918.398000000001"/>
    <n v="6.7809999999999997"/>
    <x v="0"/>
    <x v="0"/>
    <n v="10.827197921178"/>
    <s v="Qty / 1,000"/>
    <m/>
    <s v="Private-Lighting"/>
    <x v="0"/>
    <n v="3"/>
    <n v="8050"/>
    <s v="Lighting"/>
    <n v="0.91633259480590001"/>
    <n v="1.30467645558681"/>
    <n v="34745.864030222801"/>
    <n v="8.8470110453341295"/>
    <n v="0.71"/>
    <n v="24669.563461458201"/>
    <n v="6.2813778421872399"/>
    <n v="4618"/>
    <n v="1.02"/>
    <n v="1.04"/>
    <n v="1.2E-2"/>
    <n v="0.81"/>
    <n v="15.158077089649201"/>
    <d v="1900-01-09T19:51:10"/>
    <n v="43152"/>
    <n v="10.5021498638819"/>
    <n v="408.77487094379802"/>
    <n v="1"/>
    <n v="267102.246226269"/>
  </r>
  <r>
    <s v="STND-38636"/>
    <s v="Marriott Lincolnshire Resort"/>
    <s v="Chicago Marriott Lincolnshire Resort - 10 Marriott Dr - Lincolnshire"/>
    <x v="26"/>
    <s v="HVAC"/>
    <x v="11"/>
    <n v="0"/>
    <n v="444566"/>
    <n v="334.32"/>
    <x v="3"/>
    <x v="0"/>
    <n v="15"/>
    <s v="ΔkWpeak"/>
    <m/>
    <s v="Private-Non-Lighting"/>
    <x v="2"/>
    <n v="2"/>
    <n v="398"/>
    <s v="Non-Lighting"/>
    <n v="0.76002432528749297"/>
    <n v="0.465462131779591"/>
    <n v="337880.97419575998"/>
    <n v="155.613299896553"/>
    <n v="0.7"/>
    <n v="236516.681937032"/>
    <n v="108.929309927587"/>
    <n v="6138"/>
    <n v="1.2"/>
    <n v="1.24"/>
    <n v="3.2000000000000001E-2"/>
    <n v="0.73"/>
    <n v="11.4043662430759"/>
    <d v="1900-01-07T03:30:12"/>
    <n v="43152"/>
    <n v="155.613299896553"/>
    <n v="0"/>
    <n v="1"/>
    <n v="3547750.2290554801"/>
  </r>
  <r>
    <s v="STND-38639"/>
    <s v="Torstenson Glass Company"/>
    <s v="Torstenson Glass - 3245 N Sheffield - Chicago"/>
    <x v="8"/>
    <s v="Indoor Advanced Lighting"/>
    <x v="8"/>
    <n v="0"/>
    <n v="7794.8540000000003"/>
    <n v="1.234"/>
    <x v="0"/>
    <x v="0"/>
    <n v="9.5383441434566993"/>
    <s v="Qty / 1,000"/>
    <m/>
    <s v="Private-Lighting"/>
    <x v="0"/>
    <n v="3"/>
    <n v="1487"/>
    <s v="Lighting"/>
    <n v="0.91633259480590001"/>
    <n v="1.30467645558681"/>
    <n v="7142.6787919531498"/>
    <n v="1.60997074619412"/>
    <n v="0.71"/>
    <n v="5071.3019422867301"/>
    <n v="1.1430792297978201"/>
    <n v="5242"/>
    <n v="1"/>
    <n v="1.22"/>
    <n v="1.0999999999999999E-2"/>
    <n v="0.68"/>
    <n v="13.3536818008394"/>
    <d v="1900-01-08T12:55:13"/>
    <n v="43132"/>
    <n v="1.9406590479678401"/>
    <n v="78.569466711484594"/>
    <n v="1"/>
    <n v="48371.823180911219"/>
  </r>
  <r>
    <s v="STND-38639"/>
    <s v="Torstenson Glass Company"/>
    <s v="Torstenson Glass - 3245 N Sheffield - Chicago"/>
    <x v="0"/>
    <s v="Indoor Lighting"/>
    <x v="8"/>
    <n v="0"/>
    <n v="32925.002"/>
    <n v="5.2110000000000003"/>
    <x v="0"/>
    <x v="0"/>
    <n v="9.5383441434566993"/>
    <s v="Qty / 1,000"/>
    <m/>
    <s v="Private-Lighting"/>
    <x v="0"/>
    <n v="3"/>
    <n v="6281"/>
    <s v="Lighting"/>
    <n v="0.91633259480590001"/>
    <n v="1.30467645558681"/>
    <n v="30170.252516649402"/>
    <n v="6.7986690100628504"/>
    <n v="0.71"/>
    <n v="21420.879286821099"/>
    <n v="4.8270549971446197"/>
    <n v="5242"/>
    <n v="1"/>
    <n v="1.22"/>
    <n v="1.0999999999999999E-2"/>
    <n v="0.68"/>
    <n v="13.3536818008394"/>
    <d v="1900-01-08T12:55:13"/>
    <n v="43132"/>
    <n v="8.1951169359484695"/>
    <n v="331.87277768314402"/>
    <n v="1"/>
    <n v="204319.71849314295"/>
  </r>
  <r>
    <s v="STND-38641"/>
    <s v="Fuji Food Products, Inc."/>
    <s v="Fuji Food Products Inc - 740 Schneider Dr - South Elgin"/>
    <x v="0"/>
    <s v="Indoor Lighting"/>
    <x v="10"/>
    <n v="0"/>
    <n v="13415.105"/>
    <n v="2.399"/>
    <x v="0"/>
    <x v="0"/>
    <n v="10.827197921178"/>
    <s v="Qty / 1,000"/>
    <m/>
    <s v="Private-Lighting"/>
    <x v="0"/>
    <n v="3"/>
    <n v="2848"/>
    <s v="Lighting"/>
    <n v="0.91633259480590001"/>
    <n v="1.30467645558681"/>
    <n v="12292.6979742436"/>
    <n v="3.1299188169527499"/>
    <n v="0.71"/>
    <n v="8727.8155617129596"/>
    <n v="2.22224236003645"/>
    <n v="4618"/>
    <n v="1.02"/>
    <n v="1.04"/>
    <n v="1.2E-2"/>
    <n v="0.81"/>
    <n v="15.158077089649201"/>
    <d v="1900-01-09T19:51:10"/>
    <n v="43124"/>
    <n v="3.7154781777691701"/>
    <n v="144.61997616757199"/>
    <n v="1"/>
    <n v="94497.786506203556"/>
  </r>
  <r>
    <s v="STND-38642"/>
    <s v="Rockford University"/>
    <s v="Rockford University - Colman Library - 5050 E State St - Rockford"/>
    <x v="1"/>
    <s v="Outdoor &amp; Garage Lighting"/>
    <x v="1"/>
    <n v="0"/>
    <n v="6923.0360000000001"/>
    <n v="0"/>
    <x v="0"/>
    <x v="0"/>
    <n v="10.1978380583316"/>
    <s v="Qty / 1,000"/>
    <m/>
    <s v="Private-Lighting"/>
    <x v="0"/>
    <n v="3"/>
    <n v="1412"/>
    <s v="Lighting"/>
    <n v="0.91633259480590001"/>
    <n v="1.30467645558681"/>
    <n v="6343.8035418146601"/>
    <n v="0"/>
    <n v="0.71"/>
    <n v="4504.1005146884099"/>
    <n v="0"/>
    <n v="4903"/>
    <n v="1"/>
    <n v="1"/>
    <n v="0"/>
    <n v="0"/>
    <n v="14.276973281664301"/>
    <d v="1900-01-09T04:44:53"/>
    <n v="43236"/>
    <n v="0"/>
    <n v="0"/>
    <n v="1"/>
    <n v="45932.087647240412"/>
  </r>
  <r>
    <s v="STND-38644"/>
    <s v="Rockford University"/>
    <s v="Rockford University - Seaver Center - 5050 E State St - Rockford"/>
    <x v="1"/>
    <s v="Outdoor &amp; Garage Lighting"/>
    <x v="1"/>
    <n v="0"/>
    <n v="1730.759"/>
    <n v="0"/>
    <x v="0"/>
    <x v="0"/>
    <n v="10.1978380583316"/>
    <s v="Qty / 1,000"/>
    <m/>
    <s v="Private-Lighting"/>
    <x v="0"/>
    <n v="3"/>
    <n v="353"/>
    <s v="Lighting"/>
    <n v="0.91633259480590001"/>
    <n v="1.30467645558681"/>
    <n v="1585.95088545366"/>
    <n v="0"/>
    <n v="0.71"/>
    <n v="1126.0251286721"/>
    <n v="0"/>
    <n v="4903"/>
    <n v="1"/>
    <n v="1"/>
    <n v="0"/>
    <n v="0"/>
    <n v="14.276973281664301"/>
    <d v="1900-01-09T04:44:53"/>
    <n v="43240"/>
    <n v="0"/>
    <n v="0"/>
    <n v="1"/>
    <n v="11483.021911810078"/>
  </r>
  <r>
    <s v="STND-38656"/>
    <s v="YRC Worldwide Inc"/>
    <s v="YRC Freight Inc - 1000 Chaddick Dr -Wheeling"/>
    <x v="1"/>
    <s v="Outdoor &amp; Garage Lighting"/>
    <x v="1"/>
    <n v="0"/>
    <n v="68602.775999999998"/>
    <n v="0"/>
    <x v="0"/>
    <x v="0"/>
    <n v="10.1978380583316"/>
    <s v="Qty / 1,000"/>
    <m/>
    <s v="Private-Lighting"/>
    <x v="0"/>
    <n v="3"/>
    <n v="13992"/>
    <s v="Lighting"/>
    <n v="0.91633259480590001"/>
    <n v="1.30467645558681"/>
    <n v="62862.959742967898"/>
    <n v="0"/>
    <n v="0.71"/>
    <n v="44632.701417507204"/>
    <n v="0"/>
    <n v="4903"/>
    <n v="1"/>
    <n v="1"/>
    <n v="0"/>
    <n v="0"/>
    <n v="14.276973281664301"/>
    <d v="1900-01-09T04:44:53"/>
    <n v="43146"/>
    <n v="0"/>
    <n v="0"/>
    <n v="1"/>
    <n v="455157.0611616057"/>
  </r>
  <r>
    <s v="STND-38660"/>
    <s v="Islamic Mission and Mosque, Inc."/>
    <s v="IMAMI - 485 S Bartlett Rd - Streamwood"/>
    <x v="1"/>
    <s v="Outdoor &amp; Garage Lighting"/>
    <x v="1"/>
    <n v="0"/>
    <n v="53883.97"/>
    <n v="0"/>
    <x v="0"/>
    <x v="0"/>
    <n v="10.1978380583316"/>
    <s v="Qty / 1,000"/>
    <m/>
    <s v="Private-Lighting"/>
    <x v="0"/>
    <n v="3"/>
    <n v="10990"/>
    <s v="Lighting"/>
    <n v="0.91633259480590001"/>
    <n v="1.30467645558681"/>
    <n v="49375.638048543296"/>
    <n v="0"/>
    <n v="0.71"/>
    <n v="35056.703014465696"/>
    <n v="0"/>
    <n v="4903"/>
    <n v="1"/>
    <n v="1"/>
    <n v="0"/>
    <n v="0"/>
    <n v="14.276973281664301"/>
    <d v="1900-01-09T04:44:53"/>
    <n v="43135"/>
    <n v="0"/>
    <n v="0"/>
    <n v="1"/>
    <n v="357502.58020054642"/>
  </r>
  <r>
    <s v="STND-38662"/>
    <s v="Rockford University"/>
    <s v="Rockford University - Clark Arts Center - 5050 E State St - Rockford"/>
    <x v="2"/>
    <s v="Energy Management System"/>
    <x v="3"/>
    <n v="34311.72"/>
    <n v="57186.2"/>
    <n v="0"/>
    <x v="1"/>
    <x v="0"/>
    <n v="15"/>
    <s v="NA"/>
    <m/>
    <s v="EMS"/>
    <x v="1"/>
    <n v="3"/>
    <n v="1"/>
    <s v="EMS"/>
    <n v="0.91036333343406195"/>
    <n v="0"/>
    <n v="52060.219658426999"/>
    <n v="0"/>
    <n v="0.7"/>
    <n v="36442.153760898902"/>
    <n v="0"/>
    <n v="3395"/>
    <n v="1.06"/>
    <n v="1.39"/>
    <n v="0.02"/>
    <n v="0.63"/>
    <n v="20.618556701030901"/>
    <d v="1900-01-13T17:27:39"/>
    <n v="43180"/>
    <n v="0"/>
    <n v="0"/>
    <n v="1"/>
    <n v="546632.30641348357"/>
  </r>
  <r>
    <s v="STND-38665"/>
    <s v="Graham Packaging Company, L.P."/>
    <s v="Graham Packaging - 2400 Internationale Pkwy - Woodridge"/>
    <x v="28"/>
    <s v="HVAC"/>
    <x v="2"/>
    <n v="0"/>
    <n v="103785"/>
    <n v="40.630000000000003"/>
    <x v="3"/>
    <x v="0"/>
    <n v="20"/>
    <s v="ΔkWpeak / CF"/>
    <n v="1"/>
    <s v="Private-Non-Lighting"/>
    <x v="2"/>
    <n v="3"/>
    <n v="1"/>
    <s v="Non-Lighting"/>
    <n v="0.98952339343681495"/>
    <n v="0.43468415683807998"/>
    <n v="102697.68538784"/>
    <n v="17.661217292331202"/>
    <n v="0.7"/>
    <n v="71888.379771487904"/>
    <n v="12.3628521046318"/>
    <n v="3379"/>
    <n v="1.0900000000000001"/>
    <n v="1.36"/>
    <n v="2.1999999999999999E-2"/>
    <n v="0.57999999999999996"/>
    <n v="20.7161882213673"/>
    <d v="1900-01-13T19:08:05"/>
    <n v="43152"/>
    <n v="17.661217292331202"/>
    <n v="0"/>
    <n v="1"/>
    <n v="1437767.5954297581"/>
  </r>
  <r>
    <s v="STND-38668"/>
    <s v="Midwest Community Bank"/>
    <s v="Midwest Community Bank - 3963 Perryville Rd - Rockford"/>
    <x v="1"/>
    <s v="Outdoor &amp; Garage Lighting"/>
    <x v="1"/>
    <n v="0"/>
    <n v="14414.82"/>
    <n v="0"/>
    <x v="0"/>
    <x v="0"/>
    <n v="10.1978380583316"/>
    <s v="Qty / 1,000"/>
    <m/>
    <s v="Private-Lighting"/>
    <x v="0"/>
    <n v="3"/>
    <n v="2940"/>
    <s v="Lighting"/>
    <n v="0.91633259480590001"/>
    <n v="1.30467645558681"/>
    <n v="13208.769414259999"/>
    <n v="0"/>
    <n v="0.71"/>
    <n v="9378.2262841245793"/>
    <n v="0"/>
    <n v="4903"/>
    <n v="1"/>
    <n v="1"/>
    <n v="0"/>
    <n v="0"/>
    <n v="14.276973281664301"/>
    <d v="1900-01-09T04:44:53"/>
    <n v="43146"/>
    <n v="0"/>
    <n v="0"/>
    <n v="1"/>
    <n v="95637.632919891374"/>
  </r>
  <r>
    <s v="STND-38669"/>
    <s v="Dollar Tree Stores, Inc."/>
    <s v="Dollar Tree Stores Inc - 2404 Bloomington St - Streator"/>
    <x v="24"/>
    <s v="Refrigeration"/>
    <x v="14"/>
    <n v="0"/>
    <n v="6605.65"/>
    <n v="0.755"/>
    <x v="2"/>
    <x v="0"/>
    <n v="12"/>
    <s v="ΔkWpeak"/>
    <m/>
    <s v="Private-Non-Lighting"/>
    <x v="2"/>
    <n v="3"/>
    <n v="5"/>
    <s v="Non-Lighting"/>
    <n v="0.98952339343681495"/>
    <n v="0.43468415683807998"/>
    <n v="6536.4452038559002"/>
    <n v="0.32818653841275103"/>
    <n v="0.7"/>
    <n v="4575.5116426991299"/>
    <n v="0.22973057688892601"/>
    <n v="4093"/>
    <n v="1.1200000000000001"/>
    <n v="1.29"/>
    <n v="1.9E-2"/>
    <n v="0.71"/>
    <n v="17.102369899829"/>
    <d v="1900-01-11T05:11:01"/>
    <n v="43225"/>
    <n v="0.32818653841275103"/>
    <n v="0"/>
    <n v="1"/>
    <n v="54906.139712389559"/>
  </r>
  <r>
    <s v="STND-38669"/>
    <s v="Dollar Tree Stores, Inc."/>
    <s v="Dollar Tree Stores Inc - 2404 Bloomington St - Streator"/>
    <x v="49"/>
    <s v="Refrigeration"/>
    <x v="14"/>
    <n v="0"/>
    <n v="56047.94"/>
    <n v="6.3959999999999999"/>
    <x v="2"/>
    <x v="0"/>
    <n v="12"/>
    <s v="ΔkWpeak"/>
    <m/>
    <s v="Private-Non-Lighting"/>
    <x v="2"/>
    <n v="3"/>
    <n v="26"/>
    <s v="Non-Lighting"/>
    <n v="0.98952339343681495"/>
    <n v="0.43468415683807998"/>
    <n v="55460.747783942999"/>
    <n v="2.78023986713636"/>
    <n v="0.7"/>
    <n v="38822.523448760097"/>
    <n v="1.9461679069954501"/>
    <n v="4093"/>
    <n v="1.1200000000000001"/>
    <n v="1.29"/>
    <n v="1.9E-2"/>
    <n v="0.71"/>
    <n v="17.102369899829"/>
    <d v="1900-01-11T05:11:01"/>
    <n v="43225"/>
    <n v="2.78023986713636"/>
    <n v="0"/>
    <n v="1"/>
    <n v="465870.28138512117"/>
  </r>
  <r>
    <s v="STND-38670"/>
    <s v="Rockford University"/>
    <s v="Rockford University-Howard Colman Library - 5050 E State St - Rockford"/>
    <x v="2"/>
    <s v="Energy Management System"/>
    <x v="3"/>
    <n v="25365"/>
    <n v="40495"/>
    <n v="0"/>
    <x v="1"/>
    <x v="0"/>
    <n v="15"/>
    <s v="NA"/>
    <m/>
    <s v="EMS"/>
    <x v="1"/>
    <n v="3"/>
    <n v="1"/>
    <s v="EMS"/>
    <n v="0.91036333343406195"/>
    <n v="0"/>
    <n v="36865.163187412298"/>
    <n v="0"/>
    <n v="0.7"/>
    <n v="25805.6142311886"/>
    <n v="0"/>
    <n v="3395"/>
    <n v="1.06"/>
    <n v="1.39"/>
    <n v="0.02"/>
    <n v="0.63"/>
    <n v="20.618556701030901"/>
    <d v="1900-01-13T17:27:39"/>
    <n v="43180"/>
    <n v="0"/>
    <n v="0"/>
    <n v="1"/>
    <n v="387084.21346782899"/>
  </r>
  <r>
    <s v="STND-38672"/>
    <s v="Lutheran Church of St Philip"/>
    <s v="St Philip Lutheran Church - 1609 Pfingsten - Glenview"/>
    <x v="13"/>
    <s v="Commercial Kitchen Equipment"/>
    <x v="2"/>
    <n v="0"/>
    <n v="1290.4000000000001"/>
    <n v="0.13800000000000001"/>
    <x v="7"/>
    <x v="0"/>
    <n v="12"/>
    <s v="ΔkWpeak / CF"/>
    <n v="0.93700000000000006"/>
    <s v="Private-Non-Lighting"/>
    <x v="2"/>
    <n v="3"/>
    <n v="2"/>
    <s v="Non-Lighting"/>
    <n v="0.98952339343681495"/>
    <n v="0.43468415683807998"/>
    <n v="1276.88098689087"/>
    <n v="5.9986413643655097E-2"/>
    <n v="0.7"/>
    <n v="893.816690823606"/>
    <n v="4.1990489550558598E-2"/>
    <n v="3379"/>
    <n v="1.0900000000000001"/>
    <n v="1.36"/>
    <n v="2.1999999999999999E-2"/>
    <n v="0.57999999999999996"/>
    <n v="20.7161882213673"/>
    <d v="1900-01-13T19:08:05"/>
    <n v="43135"/>
    <n v="6.4019651700805896E-2"/>
    <n v="0"/>
    <n v="1"/>
    <n v="10725.800289883271"/>
  </r>
  <r>
    <s v="STND-38674"/>
    <s v="Plastisol Products Inc"/>
    <s v="Plastisol Products Inc - 1002 W Republic Dr - Addison"/>
    <x v="0"/>
    <s v="Indoor Lighting"/>
    <x v="8"/>
    <n v="0"/>
    <n v="96557.64"/>
    <n v="15.281000000000001"/>
    <x v="0"/>
    <x v="0"/>
    <n v="9.5383441434566993"/>
    <s v="Qty / 1,000"/>
    <m/>
    <s v="Private-Lighting"/>
    <x v="0"/>
    <n v="3"/>
    <n v="18420"/>
    <s v="Lighting"/>
    <n v="0.91633259480590001"/>
    <n v="1.30467645558681"/>
    <n v="88478.912809533897"/>
    <n v="19.936760917821999"/>
    <n v="0.71"/>
    <n v="62820.028094769099"/>
    <n v="14.1551002516536"/>
    <n v="5242"/>
    <n v="1"/>
    <n v="1.22"/>
    <n v="1.0999999999999999E-2"/>
    <n v="0.68"/>
    <n v="13.3536818008394"/>
    <d v="1900-01-08T12:55:13"/>
    <n v="43124"/>
    <n v="24.0317754554267"/>
    <n v="973.26804090487303"/>
    <n v="1"/>
    <n v="599199.04706952616"/>
  </r>
  <r>
    <s v="STND-38678"/>
    <s v="Trinity Evangelical Lutheran Church of Harvard"/>
    <s v="Trinity Evangelical Lutheran Church of Harvard - 504 E Diggins St - Harvard"/>
    <x v="2"/>
    <s v="Energy Management System"/>
    <x v="2"/>
    <n v="2948"/>
    <n v="14003"/>
    <n v="0"/>
    <x v="1"/>
    <x v="0"/>
    <n v="15"/>
    <s v="NA"/>
    <m/>
    <s v="EMS"/>
    <x v="1"/>
    <n v="3"/>
    <n v="1"/>
    <s v="EMS"/>
    <n v="0.91036333343406195"/>
    <n v="0"/>
    <n v="12747.817758077201"/>
    <n v="0"/>
    <n v="0.7"/>
    <n v="8923.4724306540193"/>
    <n v="0"/>
    <n v="3379"/>
    <n v="1.0900000000000001"/>
    <n v="1.36"/>
    <n v="2.1999999999999999E-2"/>
    <n v="0.57999999999999996"/>
    <n v="20.7161882213673"/>
    <d v="1900-01-13T19:08:05"/>
    <n v="43135"/>
    <n v="0"/>
    <n v="0"/>
    <n v="1"/>
    <n v="133852.08645981029"/>
  </r>
  <r>
    <s v="STND-38679"/>
    <s v="Koch Meat Co DBA Koch Poultry"/>
    <s v="Koch Foods - Indoor Lighting - 2155 Rose St - Franklin Park"/>
    <x v="7"/>
    <s v="Indoor Lighting"/>
    <x v="2"/>
    <n v="0"/>
    <n v="14414.513999999999"/>
    <n v="9.5359999999999996"/>
    <x v="0"/>
    <x v="0"/>
    <n v="8"/>
    <s v="Qty / 1,000"/>
    <m/>
    <s v="Private-Lighting"/>
    <x v="0"/>
    <n v="3"/>
    <n v="16307"/>
    <s v="Lighting"/>
    <n v="0.91633259480590001"/>
    <n v="1.30467645558681"/>
    <n v="13208.489016486001"/>
    <n v="12.441394680475801"/>
    <n v="0.71"/>
    <n v="9378.0272017050393"/>
    <n v="8.8333902231378101"/>
    <n v="3379"/>
    <n v="1.0900000000000001"/>
    <n v="1.36"/>
    <n v="2.1999999999999999E-2"/>
    <n v="0.57999999999999996"/>
    <n v="20.7161882213673"/>
    <d v="1900-01-13T19:08:05"/>
    <n v="43103"/>
    <n v="21.2746147066959"/>
    <n v="266.59335629604698"/>
    <n v="1"/>
    <n v="75024.217613640314"/>
  </r>
  <r>
    <s v="STND-38679"/>
    <s v="Koch Meat Co DBA Koch Poultry"/>
    <s v="Koch Foods - Indoor Lighting - 2155 Rose St - Franklin Park"/>
    <x v="50"/>
    <s v="Indoor Lighting"/>
    <x v="2"/>
    <n v="0"/>
    <n v="12911.142"/>
    <n v="0"/>
    <x v="0"/>
    <x v="0"/>
    <n v="8"/>
    <s v="Qty / 1,000"/>
    <m/>
    <s v="Private-Lighting"/>
    <x v="0"/>
    <n v="3"/>
    <n v="35055"/>
    <s v="Lighting"/>
    <n v="0.91633259480590001"/>
    <n v="1.30467645558681"/>
    <n v="11830.900250767399"/>
    <n v="0"/>
    <n v="0.71"/>
    <n v="8399.9391780448805"/>
    <n v="0"/>
    <n v="3379"/>
    <n v="1.0900000000000001"/>
    <n v="1.36"/>
    <n v="2.1999999999999999E-2"/>
    <n v="0.57999999999999996"/>
    <n v="20.7161882213673"/>
    <d v="1900-01-13T19:08:05"/>
    <n v="43103"/>
    <n v="0"/>
    <n v="238.788812400811"/>
    <n v="1"/>
    <n v="67199.513424359044"/>
  </r>
  <r>
    <s v="STND-38688"/>
    <s v="Northern Illinois Blood Bank, Inc."/>
    <s v="Northern Illinois Bank dba Rock River Valley Blood Center - 419 N Sixth St - Rockford"/>
    <x v="2"/>
    <s v="Energy Management System"/>
    <x v="9"/>
    <n v="6180.32"/>
    <n v="14800.24"/>
    <n v="0"/>
    <x v="1"/>
    <x v="0"/>
    <n v="15"/>
    <s v="NA"/>
    <m/>
    <s v="EMS"/>
    <x v="1"/>
    <n v="3"/>
    <n v="1"/>
    <s v="EMS"/>
    <n v="0.91036333343406195"/>
    <n v="0"/>
    <n v="13473.595822024099"/>
    <n v="0"/>
    <n v="0.7"/>
    <n v="9431.5170754168994"/>
    <n v="0"/>
    <n v="3890"/>
    <n v="1.4"/>
    <n v="1.85"/>
    <n v="6.0000000000000001E-3"/>
    <n v="0.65"/>
    <n v="17.994858611825201"/>
    <d v="1900-01-11T20:29:00"/>
    <n v="43168"/>
    <n v="0"/>
    <n v="0"/>
    <n v="1"/>
    <n v="141472.7561312535"/>
  </r>
  <r>
    <s v="STND-38689"/>
    <s v="Aldi Inc."/>
    <s v="Aldi Inc - 2275 W Galena Blvd - Aurora"/>
    <x v="39"/>
    <s v="Refrigeration"/>
    <x v="5"/>
    <n v="0"/>
    <n v="6366.36"/>
    <n v="6.36"/>
    <x v="2"/>
    <x v="0"/>
    <n v="13"/>
    <s v="ΔkWpeak"/>
    <m/>
    <s v="Private-Non-Lighting"/>
    <x v="2"/>
    <n v="3"/>
    <n v="53"/>
    <s v="Non-Lighting"/>
    <n v="0.98952339343681495"/>
    <n v="0.43468415683807998"/>
    <n v="6299.6621510404002"/>
    <n v="2.76459123749019"/>
    <n v="0.7"/>
    <n v="4409.7635057282796"/>
    <n v="1.93521386624313"/>
    <n v="4661"/>
    <n v="1.07"/>
    <n v="1.24"/>
    <n v="2.9000000000000001E-2"/>
    <n v="0.745"/>
    <n v="15.018236429950701"/>
    <d v="1900-01-09T17:27:20"/>
    <n v="43146"/>
    <n v="2.76459123749019"/>
    <n v="0"/>
    <n v="1"/>
    <n v="57326.925574467634"/>
  </r>
  <r>
    <s v="STND-38689"/>
    <s v="Aldi Inc."/>
    <s v="Aldi Inc - 2275 W Galena Blvd - Aurora"/>
    <x v="40"/>
    <s v="Refrigeration"/>
    <x v="5"/>
    <n v="0"/>
    <n v="12576"/>
    <n v="0"/>
    <x v="2"/>
    <x v="0"/>
    <n v="5"/>
    <s v="NA"/>
    <m/>
    <s v="Private-Non-Lighting"/>
    <x v="2"/>
    <n v="3"/>
    <n v="96"/>
    <s v="Non-Lighting"/>
    <n v="0.98952339343681495"/>
    <n v="0.43468415683807998"/>
    <n v="12444.2461958614"/>
    <n v="0"/>
    <n v="0.7"/>
    <n v="8710.9723371029704"/>
    <n v="0"/>
    <n v="4661"/>
    <n v="1.07"/>
    <n v="1.24"/>
    <n v="2.9000000000000001E-2"/>
    <n v="0.745"/>
    <n v="15.018236429950701"/>
    <d v="1900-01-09T17:27:20"/>
    <n v="43146"/>
    <n v="0"/>
    <n v="0"/>
    <n v="1"/>
    <n v="43554.86168551485"/>
  </r>
  <r>
    <s v="STND-38689"/>
    <s v="Aldi Inc."/>
    <s v="Aldi Inc - 2275 W Galena Blvd - Aurora"/>
    <x v="3"/>
    <s v="Refrigeration"/>
    <x v="5"/>
    <n v="0"/>
    <n v="25557.578000000001"/>
    <n v="3.0390000000000001"/>
    <x v="2"/>
    <x v="0"/>
    <n v="8.6177180282661094"/>
    <s v="ΔkWpeak / CF"/>
    <n v="0.69"/>
    <s v="Private-Non-Lighting"/>
    <x v="2"/>
    <n v="3"/>
    <n v="504"/>
    <s v="Non-Lighting"/>
    <n v="0.98952339343681495"/>
    <n v="0.43468415683807998"/>
    <n v="25289.8213105861"/>
    <n v="1.3210051526309301"/>
    <n v="0.7"/>
    <n v="17702.8749174103"/>
    <n v="0.92470360684164898"/>
    <n v="4661"/>
    <n v="1.07"/>
    <n v="1.24"/>
    <n v="2.9000000000000001E-2"/>
    <n v="0.745"/>
    <n v="15.018236429950701"/>
    <d v="1900-01-09T17:27:20"/>
    <n v="43146"/>
    <n v="1.9145002212042399"/>
    <n v="0"/>
    <n v="1"/>
    <n v="152558.38432790665"/>
  </r>
  <r>
    <s v="STND-38690"/>
    <s v="NorthShore University HealthSystem"/>
    <s v="Northshore University Glenbrook Hospital - 2100 Pfingsten Rd - Glenview"/>
    <x v="12"/>
    <s v="Variable Speed Drives"/>
    <x v="7"/>
    <n v="0"/>
    <n v="299354.50199999998"/>
    <n v="37.616"/>
    <x v="6"/>
    <x v="0"/>
    <n v="15"/>
    <s v="ΔkWpeak"/>
    <m/>
    <s v="Private-Non-Lighting"/>
    <x v="2"/>
    <n v="2"/>
    <n v="3"/>
    <s v="Non-Lighting"/>
    <n v="0.76002432528749297"/>
    <n v="0.465462131779591"/>
    <n v="227516.70340432401"/>
    <n v="17.508823549021098"/>
    <n v="0.7"/>
    <n v="159261.69238302601"/>
    <n v="12.2561764843148"/>
    <n v="7616"/>
    <n v="1.23"/>
    <n v="1.41"/>
    <n v="1.4E-2"/>
    <n v="0.73499999999999999"/>
    <n v="9.1911764705882408"/>
    <d v="1900-01-05T13:33:47"/>
    <n v="43147"/>
    <n v="17.508823549021098"/>
    <n v="0"/>
    <n v="1"/>
    <n v="2388925.3857453903"/>
  </r>
  <r>
    <s v="STND-38695"/>
    <s v="Park Place Tower I Condominium Association"/>
    <s v="Park Place Towers - 655 W Irving Park Rd - Chicago"/>
    <x v="1"/>
    <s v="Outdoor &amp; Garage Lighting"/>
    <x v="1"/>
    <n v="0"/>
    <n v="17493.903999999999"/>
    <n v="0"/>
    <x v="0"/>
    <x v="0"/>
    <n v="10.1978380583316"/>
    <s v="Qty / 1,000"/>
    <m/>
    <s v="Private-Lighting"/>
    <x v="0"/>
    <n v="3"/>
    <n v="3568"/>
    <s v="Lighting"/>
    <n v="0.91633259480590001"/>
    <n v="1.30467645558681"/>
    <n v="16030.2344456053"/>
    <n v="0"/>
    <n v="0.71"/>
    <n v="11381.4664563798"/>
    <n v="0"/>
    <n v="4903"/>
    <n v="1"/>
    <n v="1"/>
    <n v="0"/>
    <n v="0"/>
    <n v="14.276973281664301"/>
    <d v="1900-01-09T04:44:53"/>
    <n v="43159"/>
    <n v="0"/>
    <n v="0"/>
    <n v="1"/>
    <n v="116066.35178849442"/>
  </r>
  <r>
    <s v="STND-38696"/>
    <s v="Southern Glazer's Wine &amp; Spirits"/>
    <s v="Southern Glazer's Wine &amp; Spirits - 300 E Crossroads Pkwy - Bolingbrook"/>
    <x v="8"/>
    <s v="Indoor Advanced Lighting"/>
    <x v="8"/>
    <n v="0"/>
    <n v="189257.16800000001"/>
    <n v="29.952000000000002"/>
    <x v="0"/>
    <x v="0"/>
    <n v="9.5383441434566993"/>
    <s v="Qty / 1,000"/>
    <m/>
    <s v="Private-Lighting"/>
    <x v="0"/>
    <n v="2"/>
    <n v="36104"/>
    <s v="Lighting"/>
    <n v="0.97902139861649395"/>
    <n v="0.93591656730105399"/>
    <n v="185286.817313557"/>
    <n v="28.032573023801199"/>
    <n v="0.71"/>
    <n v="131553.640292625"/>
    <n v="19.9031268468988"/>
    <n v="5242"/>
    <n v="1"/>
    <n v="1.22"/>
    <n v="1.0999999999999999E-2"/>
    <n v="0.68"/>
    <n v="13.3536818008394"/>
    <d v="1900-01-08T12:55:13"/>
    <n v="43135"/>
    <n v="33.790468929364899"/>
    <n v="2038.1549904491201"/>
    <n v="1"/>
    <n v="1254803.8944355689"/>
  </r>
  <r>
    <s v="STND-38697"/>
    <s v="200 North Dearborn Private Residences"/>
    <s v="200 N Dearborn Condominium Association - 200 N Dearborn St - Chicago"/>
    <x v="0"/>
    <s v="Indoor Lighting"/>
    <x v="2"/>
    <n v="0"/>
    <n v="17811.52"/>
    <n v="3.8149999999999999"/>
    <x v="0"/>
    <x v="0"/>
    <n v="14.797277300976599"/>
    <s v="Qty / 1,000"/>
    <m/>
    <s v="Private-Lighting"/>
    <x v="0"/>
    <n v="3"/>
    <n v="4836"/>
    <s v="Lighting"/>
    <n v="0.91633259480590001"/>
    <n v="1.30467645558681"/>
    <n v="16321.2763390372"/>
    <n v="4.97734067806367"/>
    <n v="0.71"/>
    <n v="11588.1062007164"/>
    <n v="3.5339118814252002"/>
    <n v="3379"/>
    <n v="1.0900000000000001"/>
    <n v="1.36"/>
    <n v="2.1999999999999999E-2"/>
    <n v="0.57999999999999996"/>
    <n v="20.7161882213673"/>
    <d v="1900-01-13T19:08:05"/>
    <n v="43146"/>
    <n v="6.3100160725959302"/>
    <n v="329.42025638423701"/>
    <n v="1"/>
    <n v="171472.42084516695"/>
  </r>
  <r>
    <s v="STND-38697"/>
    <s v="200 North Dearborn Private Residences"/>
    <s v="200 N Dearborn Condominium Association - 200 N Dearborn St - Chicago"/>
    <x v="1"/>
    <s v="Outdoor &amp; Garage Lighting"/>
    <x v="1"/>
    <n v="0"/>
    <n v="2402.4699999999998"/>
    <n v="0"/>
    <x v="0"/>
    <x v="0"/>
    <n v="10.1978380583316"/>
    <s v="Qty / 1,000"/>
    <m/>
    <s v="Private-Lighting"/>
    <x v="0"/>
    <n v="3"/>
    <n v="490"/>
    <s v="Lighting"/>
    <n v="0.91633259480590001"/>
    <n v="1.30467645558681"/>
    <n v="2201.4615690433302"/>
    <n v="0"/>
    <n v="0.71"/>
    <n v="1563.0377140207599"/>
    <n v="0"/>
    <n v="4903"/>
    <n v="1"/>
    <n v="1"/>
    <n v="0"/>
    <n v="0"/>
    <n v="14.276973281664301"/>
    <d v="1900-01-09T04:44:53"/>
    <n v="43146"/>
    <n v="0"/>
    <n v="0"/>
    <n v="1"/>
    <n v="15939.60548664853"/>
  </r>
  <r>
    <s v="STND-38701"/>
    <s v="Shriners Hospital for Children-Chicago"/>
    <s v="Shriners Hospital for Children - 2211 N Oak Park Ave - Chicago"/>
    <x v="1"/>
    <s v="Outdoor &amp; Garage Lighting"/>
    <x v="1"/>
    <n v="0"/>
    <n v="45774.408000000003"/>
    <n v="0"/>
    <x v="0"/>
    <x v="0"/>
    <n v="10.1978380583316"/>
    <s v="Qty / 1,000"/>
    <m/>
    <s v="Private-Lighting"/>
    <x v="0"/>
    <n v="3"/>
    <n v="9336"/>
    <s v="Lighting"/>
    <n v="0.91633259480590001"/>
    <n v="1.30467645558681"/>
    <n v="41944.582058343898"/>
    <n v="0"/>
    <n v="0.71"/>
    <n v="29780.653261424199"/>
    <n v="0"/>
    <n v="4903"/>
    <n v="1"/>
    <n v="1"/>
    <n v="0"/>
    <n v="0"/>
    <n v="14.276973281664301"/>
    <d v="1900-01-09T04:44:53"/>
    <n v="43180"/>
    <n v="0"/>
    <n v="0"/>
    <n v="1"/>
    <n v="303698.27923132881"/>
  </r>
  <r>
    <s v="STND-38706"/>
    <s v="Colliers International"/>
    <s v="Colliers International - 1585 S Waukegan Rd - Waukegan"/>
    <x v="1"/>
    <s v="Outdoor &amp; Garage Lighting"/>
    <x v="1"/>
    <n v="0"/>
    <n v="67293.675000000003"/>
    <n v="0"/>
    <x v="0"/>
    <x v="0"/>
    <n v="10.1978380583316"/>
    <s v="Qty / 1,000"/>
    <m/>
    <s v="Private-Lighting"/>
    <x v="0"/>
    <n v="3"/>
    <n v="13725"/>
    <s v="Lighting"/>
    <n v="0.91633259480590001"/>
    <n v="1.30467645558681"/>
    <n v="61663.387826774902"/>
    <n v="0"/>
    <n v="0.71"/>
    <n v="43781.005357010203"/>
    <n v="0"/>
    <n v="4903"/>
    <n v="1"/>
    <n v="1"/>
    <n v="0"/>
    <n v="0"/>
    <n v="14.276973281664301"/>
    <d v="1900-01-09T04:44:53"/>
    <n v="43132"/>
    <n v="0"/>
    <n v="0"/>
    <n v="1"/>
    <n v="446471.60266173829"/>
  </r>
  <r>
    <s v="STND-38708"/>
    <s v="HP/AG Esplanade at Locust Point-IV Limited Partnership"/>
    <s v="Hamilton Partners - 2001 Butterfield - Downers Grove"/>
    <x v="1"/>
    <s v="Outdoor &amp; Garage Lighting"/>
    <x v="1"/>
    <n v="0"/>
    <n v="29653.344000000001"/>
    <n v="0"/>
    <x v="0"/>
    <x v="0"/>
    <n v="10.1978380583316"/>
    <s v="Qty / 1,000"/>
    <m/>
    <s v="Private-Lighting"/>
    <x v="0"/>
    <n v="3"/>
    <n v="6048"/>
    <s v="Lighting"/>
    <n v="0.91633259480590001"/>
    <n v="1.30467645558681"/>
    <n v="27172.325652192001"/>
    <n v="0"/>
    <n v="0.71"/>
    <n v="19292.351213056299"/>
    <n v="0"/>
    <n v="4903"/>
    <n v="1"/>
    <n v="1"/>
    <n v="0"/>
    <n v="0"/>
    <n v="14.276973281664301"/>
    <d v="1900-01-09T04:44:53"/>
    <n v="43124"/>
    <n v="0"/>
    <n v="0"/>
    <n v="1"/>
    <n v="196740.27343520534"/>
  </r>
  <r>
    <s v="STND-38709"/>
    <s v="Phil MumFord Properties BP LLC"/>
    <s v="Expo Building - 5000 67th St - Bedford Park"/>
    <x v="0"/>
    <s v="Indoor Lighting"/>
    <x v="8"/>
    <n v="0"/>
    <n v="179166.318"/>
    <n v="28.355"/>
    <x v="0"/>
    <x v="0"/>
    <n v="9.5383441434566993"/>
    <s v="Qty / 1,000"/>
    <m/>
    <s v="Private-Lighting"/>
    <x v="0"/>
    <n v="2"/>
    <n v="34179"/>
    <s v="Lighting"/>
    <n v="0.97902139861649395"/>
    <n v="0.93591656730105399"/>
    <n v="175407.65923332699"/>
    <n v="26.537914265821399"/>
    <n v="0.71"/>
    <n v="124539.438055662"/>
    <n v="18.841919128733199"/>
    <n v="5242"/>
    <n v="1"/>
    <n v="1.22"/>
    <n v="1.0999999999999999E-2"/>
    <n v="0.68"/>
    <n v="13.3536818008394"/>
    <d v="1900-01-08T12:55:13"/>
    <n v="43152"/>
    <n v="31.988806974230201"/>
    <n v="1929.4842515666001"/>
    <n v="1"/>
    <n v="1187900.0196076119"/>
  </r>
  <r>
    <s v="STND-38711"/>
    <s v="Code 1 Aviation"/>
    <s v="Code 1 Aviation - 4221 S 6th Street - Rockford"/>
    <x v="0"/>
    <s v="Indoor Lighting"/>
    <x v="8"/>
    <n v="0"/>
    <n v="14473.162"/>
    <n v="2.2909999999999999"/>
    <x v="0"/>
    <x v="0"/>
    <n v="9.5383441434566993"/>
    <s v="Qty / 1,000"/>
    <m/>
    <s v="Private-Lighting"/>
    <x v="0"/>
    <n v="3"/>
    <n v="2761"/>
    <s v="Lighting"/>
    <n v="0.91633259480590001"/>
    <n v="1.30467645558681"/>
    <n v="13262.2300905061"/>
    <n v="2.98901375974937"/>
    <n v="0.71"/>
    <n v="9416.1833642593592"/>
    <n v="2.12219976942206"/>
    <n v="5242"/>
    <n v="1"/>
    <n v="1.22"/>
    <n v="1.0999999999999999E-2"/>
    <n v="0.68"/>
    <n v="13.3536818008394"/>
    <d v="1900-01-08T12:55:13"/>
    <n v="43152"/>
    <n v="3.6029577624751399"/>
    <n v="145.88453099556801"/>
    <n v="1"/>
    <n v="89814.797446197656"/>
  </r>
  <r>
    <s v="STND-38714"/>
    <s v="Integrated Industries Corp."/>
    <s v="Integrated Industries - 14600 Lincoln Ave - Dixmoor"/>
    <x v="10"/>
    <s v="Compressed Air"/>
    <x v="2"/>
    <n v="0"/>
    <n v="172653"/>
    <n v="29.13"/>
    <x v="4"/>
    <x v="0"/>
    <n v="10"/>
    <s v="ΔkWpeak / CF"/>
    <n v="0.95"/>
    <s v="Private-Non-Lighting"/>
    <x v="2"/>
    <n v="2"/>
    <n v="1"/>
    <s v="Non-Lighting"/>
    <n v="0.76002432528749297"/>
    <n v="0.465462131779591"/>
    <n v="131220.47983386199"/>
    <n v="13.558911898739501"/>
    <n v="0.7"/>
    <n v="91854.335883703097"/>
    <n v="9.4912383291176408"/>
    <n v="3379"/>
    <n v="1.0900000000000001"/>
    <n v="1.36"/>
    <n v="2.1999999999999999E-2"/>
    <n v="0.57999999999999996"/>
    <n v="20.7161882213673"/>
    <d v="1900-01-13T19:08:05"/>
    <n v="43138"/>
    <n v="14.272538840778401"/>
    <n v="0"/>
    <n v="1"/>
    <n v="918543.35883703094"/>
  </r>
  <r>
    <s v="STND-38714"/>
    <s v="Integrated Industries Corp."/>
    <s v="Integrated Industries - 14600 Lincoln Ave - Dixmoor"/>
    <x v="20"/>
    <s v="Compressed Air"/>
    <x v="2"/>
    <n v="0"/>
    <n v="2598.0500000000002"/>
    <n v="0.57099999999999995"/>
    <x v="4"/>
    <x v="0"/>
    <n v="10"/>
    <s v="ΔkWpeak / CF"/>
    <n v="0.95"/>
    <s v="Private-Non-Lighting"/>
    <x v="2"/>
    <n v="2"/>
    <n v="571"/>
    <s v="Non-Lighting"/>
    <n v="0.76002432528749297"/>
    <n v="0.465462131779591"/>
    <n v="1974.58119831317"/>
    <n v="0.26577887724614602"/>
    <n v="0.7"/>
    <n v="1382.2068388192199"/>
    <n v="0.18604521407230301"/>
    <n v="3379"/>
    <n v="1.0900000000000001"/>
    <n v="1.36"/>
    <n v="2.1999999999999999E-2"/>
    <n v="0.57999999999999996"/>
    <n v="20.7161882213673"/>
    <d v="1900-01-13T19:08:05"/>
    <n v="43138"/>
    <n v="0.27976723920647001"/>
    <n v="0"/>
    <n v="1"/>
    <n v="13822.0683881922"/>
  </r>
  <r>
    <s v="STND-38715"/>
    <s v="La Sierra de Aurora Banquets LLC"/>
    <s v="La Sierra De Aurora (Lighting Phase 2) - 2121 E New York St - Aurora"/>
    <x v="27"/>
    <s v="Outdoor &amp; Garage Lighting"/>
    <x v="2"/>
    <n v="0"/>
    <n v="420"/>
    <n v="0"/>
    <x v="0"/>
    <x v="0"/>
    <n v="8"/>
    <s v="Qty / 1,000"/>
    <m/>
    <s v="Private-Lighting"/>
    <x v="0"/>
    <n v="3"/>
    <n v="1500"/>
    <s v="Lighting"/>
    <n v="0.91633259480590001"/>
    <n v="1.30467645558681"/>
    <n v="384.85968981847799"/>
    <n v="0"/>
    <n v="0.71"/>
    <n v="273.25037977111901"/>
    <n v="0"/>
    <n v="3379"/>
    <n v="1.0900000000000001"/>
    <n v="1.36"/>
    <n v="2.1999999999999999E-2"/>
    <n v="0.57999999999999996"/>
    <n v="20.7161882213673"/>
    <d v="1900-01-13T19:08:05"/>
    <n v="43152"/>
    <n v="0"/>
    <n v="7.7678102532169904"/>
    <n v="1"/>
    <n v="2186.0030381689521"/>
  </r>
  <r>
    <s v="STND-38715"/>
    <s v="La Sierra de Aurora Banquets LLC"/>
    <s v="La Sierra De Aurora (Lighting Phase 2) - 2121 E New York St - Aurora"/>
    <x v="1"/>
    <s v="Outdoor &amp; Garage Lighting"/>
    <x v="1"/>
    <n v="0"/>
    <n v="26108.474999999999"/>
    <n v="0"/>
    <x v="0"/>
    <x v="0"/>
    <n v="10.1978380583316"/>
    <s v="Qty / 1,000"/>
    <m/>
    <s v="Private-Lighting"/>
    <x v="0"/>
    <n v="3"/>
    <n v="5325"/>
    <s v="Lighting"/>
    <n v="0.91633259480590001"/>
    <n v="1.30467645558681"/>
    <n v="23924.046643174999"/>
    <n v="0"/>
    <n v="0.71"/>
    <n v="16986.073116654199"/>
    <n v="0"/>
    <n v="4903"/>
    <n v="1"/>
    <n v="1"/>
    <n v="0"/>
    <n v="0"/>
    <n v="14.276973281664301"/>
    <d v="1900-01-09T04:44:53"/>
    <n v="43152"/>
    <n v="0"/>
    <n v="0"/>
    <n v="1"/>
    <n v="173221.22289061945"/>
  </r>
  <r>
    <s v="STND-38716"/>
    <s v="4201 36th Associates LLC"/>
    <s v="4201 36th Associates LLC (Warehouse 1) - 4201 W 36th St - Chicago"/>
    <x v="8"/>
    <s v="Indoor Advanced Lighting"/>
    <x v="8"/>
    <n v="0"/>
    <n v="11522.05"/>
    <n v="0"/>
    <x v="0"/>
    <x v="0"/>
    <n v="9.5383441434566993"/>
    <s v="Qty / 1,000"/>
    <m/>
    <s v="Private-Lighting"/>
    <x v="0"/>
    <n v="3"/>
    <n v="2350"/>
    <s v="Lighting"/>
    <n v="0.91633259480590001"/>
    <n v="1.30467645558681"/>
    <n v="10558.029973983301"/>
    <n v="0"/>
    <n v="0.71"/>
    <n v="7496.2012815281596"/>
    <n v="0"/>
    <n v="5242"/>
    <n v="1"/>
    <n v="1.22"/>
    <n v="1.0999999999999999E-2"/>
    <n v="0.68"/>
    <n v="13.3536818008394"/>
    <d v="1900-01-08T12:55:13"/>
    <n v="43159"/>
    <n v="0"/>
    <n v="116.13832971381601"/>
    <n v="1"/>
    <n v="71501.347591836718"/>
  </r>
  <r>
    <s v="STND-38716"/>
    <s v="4201 36th Associates LLC"/>
    <s v="4201 36th Associates LLC (Warehouse 1) - 4201 W 36th St - Chicago"/>
    <x v="0"/>
    <s v="Indoor Lighting"/>
    <x v="8"/>
    <n v="0"/>
    <n v="36526.256000000001"/>
    <n v="5.7809999999999997"/>
    <x v="0"/>
    <x v="0"/>
    <n v="9.5383441434566993"/>
    <s v="Qty / 1,000"/>
    <m/>
    <s v="Private-Lighting"/>
    <x v="0"/>
    <n v="3"/>
    <n v="6968"/>
    <s v="Lighting"/>
    <n v="0.91633259480590001"/>
    <n v="1.30467645558681"/>
    <n v="33470.198939024602"/>
    <n v="7.5423345897473304"/>
    <n v="0.71"/>
    <n v="23763.841246707401"/>
    <n v="5.3550575587206"/>
    <n v="5242"/>
    <n v="1"/>
    <n v="1.22"/>
    <n v="1.0999999999999999E-2"/>
    <n v="0.68"/>
    <n v="13.3536818008394"/>
    <d v="1900-01-08T12:55:13"/>
    <n v="43159"/>
    <n v="9.0915315691264809"/>
    <n v="368.17218832927"/>
    <n v="1"/>
    <n v="226667.6959815663"/>
  </r>
  <r>
    <s v="STND-38720"/>
    <s v="Empire Today, LLC"/>
    <s v="Empire today - 333 northwest ave - Northlake"/>
    <x v="1"/>
    <s v="Outdoor &amp; Garage Lighting"/>
    <x v="1"/>
    <n v="0"/>
    <n v="89332.66"/>
    <n v="0"/>
    <x v="0"/>
    <x v="0"/>
    <n v="10.1978380583316"/>
    <s v="Qty / 1,000"/>
    <m/>
    <s v="Private-Lighting"/>
    <x v="0"/>
    <n v="3"/>
    <n v="18220"/>
    <s v="Lighting"/>
    <n v="0.91633259480590001"/>
    <n v="1.30467645558681"/>
    <n v="81858.428138713207"/>
    <n v="0"/>
    <n v="0.71"/>
    <n v="58119.483978486402"/>
    <n v="0"/>
    <n v="4903"/>
    <n v="1"/>
    <n v="1"/>
    <n v="0"/>
    <n v="0"/>
    <n v="14.276973281664301"/>
    <d v="1900-01-09T04:44:53"/>
    <n v="43152"/>
    <n v="0"/>
    <n v="0"/>
    <n v="1"/>
    <n v="592693.08564640232"/>
  </r>
  <r>
    <s v="STND-38724"/>
    <s v="Hamilton Sundstrand Corporation"/>
    <s v="UTAS - United Technologies Aerospace Systems - 2421 11th St - Rockford"/>
    <x v="18"/>
    <s v="HVAC"/>
    <x v="2"/>
    <n v="0"/>
    <n v="73948.644"/>
    <n v="28.95"/>
    <x v="3"/>
    <x v="0"/>
    <n v="20"/>
    <s v="ΔkWpeak / CF"/>
    <n v="1"/>
    <s v="Private-Non-Lighting"/>
    <x v="2"/>
    <n v="3"/>
    <n v="1"/>
    <s v="Non-Lighting"/>
    <n v="0.98952339343681495"/>
    <n v="0.43468415683807998"/>
    <n v="73173.913150930995"/>
    <n v="12.5841063404624"/>
    <n v="0.7"/>
    <n v="51221.739205651698"/>
    <n v="8.8088744383237003"/>
    <n v="3379"/>
    <n v="1.0900000000000001"/>
    <n v="1.36"/>
    <n v="2.1999999999999999E-2"/>
    <n v="0.57999999999999996"/>
    <n v="20.7161882213673"/>
    <d v="1900-01-13T19:08:05"/>
    <n v="43216"/>
    <n v="12.5841063404624"/>
    <n v="0"/>
    <n v="1"/>
    <n v="1024434.7841130339"/>
  </r>
  <r>
    <s v="STND-38726"/>
    <s v="Old Orchard Urban Limited Partnership"/>
    <s v="Westfield OO-Shopping Town - 4999 Old Orchard Rd BLDG - Skokie"/>
    <x v="1"/>
    <s v="Outdoor &amp; Garage Lighting"/>
    <x v="1"/>
    <n v="0"/>
    <n v="940714.09499999997"/>
    <n v="0"/>
    <x v="0"/>
    <x v="0"/>
    <n v="10.1978380583316"/>
    <s v="Qty / 1,000"/>
    <m/>
    <s v="Private-Lighting"/>
    <x v="0"/>
    <n v="1"/>
    <n v="191865"/>
    <s v="Lighting"/>
    <n v="0.99989942556735301"/>
    <n v="1.019640158801"/>
    <n v="940619.48321361199"/>
    <n v="0"/>
    <n v="0.71"/>
    <n v="667839.83308166498"/>
    <n v="0"/>
    <n v="4903"/>
    <n v="1"/>
    <n v="1"/>
    <n v="0"/>
    <n v="0"/>
    <n v="14.276973281664301"/>
    <d v="1900-01-09T04:44:53"/>
    <n v="43167"/>
    <n v="0"/>
    <n v="0"/>
    <n v="1"/>
    <n v="6810522.4666700261"/>
  </r>
  <r>
    <s v="STND-38727"/>
    <s v="AH Alliance LLC"/>
    <s v="AH Alliance LLC - 1511 Commerce Dr - Bourbonnais"/>
    <x v="1"/>
    <s v="Outdoor &amp; Garage Lighting"/>
    <x v="1"/>
    <n v="0"/>
    <n v="8781.2729999999992"/>
    <n v="0"/>
    <x v="0"/>
    <x v="0"/>
    <n v="10.1978380583316"/>
    <s v="Qty / 1,000"/>
    <m/>
    <s v="Private-Lighting"/>
    <x v="0"/>
    <n v="3"/>
    <n v="1791"/>
    <s v="Lighting"/>
    <n v="0.91633259480590001"/>
    <n v="1.30467645558681"/>
    <n v="8046.5666737889896"/>
    <n v="0"/>
    <n v="0.71"/>
    <n v="5713.0623383901802"/>
    <n v="0"/>
    <n v="4903"/>
    <n v="1"/>
    <n v="1"/>
    <n v="0"/>
    <n v="0"/>
    <n v="14.276973281664301"/>
    <d v="1900-01-09T04:44:53"/>
    <n v="43167"/>
    <n v="0"/>
    <n v="0"/>
    <n v="1"/>
    <n v="58260.884544056309"/>
  </r>
  <r>
    <s v="STND-38731"/>
    <s v="CRP-3 West Central, LLC"/>
    <s v="Colliers International - 1800 W Central Rd - Mt. Prospect"/>
    <x v="1"/>
    <s v="Outdoor &amp; Garage Lighting"/>
    <x v="1"/>
    <n v="0"/>
    <n v="211995.91399999999"/>
    <n v="0"/>
    <x v="0"/>
    <x v="0"/>
    <n v="10.1978380583316"/>
    <s v="Qty / 1,000"/>
    <m/>
    <s v="Private-Lighting"/>
    <x v="0"/>
    <n v="2"/>
    <n v="43238"/>
    <s v="Lighting"/>
    <n v="0.97902139861649395"/>
    <n v="0.93591656730105399"/>
    <n v="207548.53622526201"/>
    <n v="0"/>
    <n v="0.71"/>
    <n v="147359.460719936"/>
    <n v="0"/>
    <n v="4903"/>
    <n v="1"/>
    <n v="1"/>
    <n v="0"/>
    <n v="0"/>
    <n v="14.276973281664301"/>
    <d v="1900-01-09T04:44:53"/>
    <n v="43132"/>
    <n v="0"/>
    <n v="0"/>
    <n v="1"/>
    <n v="1502747.9167849838"/>
  </r>
  <r>
    <s v="STND-38732"/>
    <s v="Global Commerce LLC"/>
    <s v="Global Commerce LLC - 1717 Penny Ln - Schaumburg"/>
    <x v="0"/>
    <s v="Indoor Lighting"/>
    <x v="6"/>
    <n v="0"/>
    <n v="123149.91800000001"/>
    <n v="27.690999999999999"/>
    <x v="0"/>
    <x v="0"/>
    <n v="15"/>
    <s v="Qty / 1,000"/>
    <m/>
    <s v="Private-Lighting"/>
    <x v="0"/>
    <n v="2"/>
    <n v="36484"/>
    <s v="Lighting"/>
    <n v="0.97902139861649395"/>
    <n v="0.93591656730105399"/>
    <n v="120566.404959867"/>
    <n v="25.916465665133501"/>
    <n v="0.71"/>
    <n v="85602.147521505205"/>
    <n v="18.400690622244799"/>
    <n v="2885"/>
    <n v="1.165"/>
    <n v="1.3779999999999999"/>
    <n v="2.5499999999999998E-2"/>
    <n v="0.55000000000000004"/>
    <n v="24.263431542460999"/>
    <d v="1900-01-16T07:56:40"/>
    <n v="43135"/>
    <n v="34.195099175529101"/>
    <n v="2639.0071471902102"/>
    <n v="1"/>
    <n v="1284032.2128225781"/>
  </r>
  <r>
    <s v="STND-38738"/>
    <s v="820 Davis St LLC"/>
    <s v="820 Davis St LLC - 820 Davis St - Evanston"/>
    <x v="12"/>
    <s v="Variable Speed Drives"/>
    <x v="6"/>
    <n v="0"/>
    <n v="71704.793000000005"/>
    <n v="6.3949999999999996"/>
    <x v="6"/>
    <x v="0"/>
    <n v="15"/>
    <s v="ΔkWpeak"/>
    <m/>
    <s v="Private-Non-Lighting"/>
    <x v="2"/>
    <n v="2"/>
    <n v="1"/>
    <s v="Non-Lighting"/>
    <n v="0.76002432528749297"/>
    <n v="0.465462131779591"/>
    <n v="54497.386919704397"/>
    <n v="2.9766303327304802"/>
    <n v="0.7"/>
    <n v="38148.170843793101"/>
    <n v="2.0836412329113401"/>
    <n v="2885"/>
    <n v="1.165"/>
    <n v="1.3779999999999999"/>
    <n v="2.5499999999999998E-2"/>
    <n v="0.55000000000000004"/>
    <n v="24.263431542460999"/>
    <d v="1900-01-16T07:56:40"/>
    <n v="43135"/>
    <n v="2.9766303327304802"/>
    <n v="0"/>
    <n v="1"/>
    <n v="572222.56265689654"/>
  </r>
  <r>
    <s v="STND-38738"/>
    <s v="820 Davis St LLC"/>
    <s v="820 Davis St LLC - 820 Davis St - Evanston"/>
    <x v="12"/>
    <s v="Variable Speed Drives"/>
    <x v="6"/>
    <n v="0"/>
    <n v="179261.98199999999"/>
    <n v="15.986000000000001"/>
    <x v="6"/>
    <x v="0"/>
    <n v="15"/>
    <s v="ΔkWpeak"/>
    <m/>
    <s v="Private-Non-Lighting"/>
    <x v="2"/>
    <n v="2"/>
    <n v="1"/>
    <s v="Non-Lighting"/>
    <n v="0.76002432528749297"/>
    <n v="0.465462131779591"/>
    <n v="136243.46691924901"/>
    <n v="7.4408776386285398"/>
    <n v="0.7"/>
    <n v="95370.426843474095"/>
    <n v="5.2086143470399797"/>
    <n v="2885"/>
    <n v="1.165"/>
    <n v="1.3779999999999999"/>
    <n v="2.5499999999999998E-2"/>
    <n v="0.55000000000000004"/>
    <n v="24.263431542460999"/>
    <d v="1900-01-16T07:56:40"/>
    <n v="43135"/>
    <n v="7.4408776386285398"/>
    <n v="0"/>
    <n v="1"/>
    <n v="1430556.4026521114"/>
  </r>
  <r>
    <s v="STND-38742"/>
    <s v="Sugiyama International Inc."/>
    <s v="Sugiyama International Inc - 3 S Arlington Heights Rd - Elk Grove Village"/>
    <x v="0"/>
    <s v="Indoor Lighting"/>
    <x v="5"/>
    <n v="0"/>
    <n v="61323.472000000002"/>
    <n v="11.359"/>
    <x v="0"/>
    <x v="0"/>
    <n v="10.727311735679001"/>
    <s v="Qty / 1,000"/>
    <m/>
    <s v="Private-Lighting"/>
    <x v="0"/>
    <n v="3"/>
    <n v="12296"/>
    <s v="Lighting"/>
    <n v="0.91633259480590001"/>
    <n v="1.30467645558681"/>
    <n v="56192.696220266902"/>
    <n v="14.819819859010501"/>
    <n v="0.71"/>
    <n v="39896.8143163895"/>
    <n v="10.5220720998975"/>
    <n v="4661"/>
    <n v="1.07"/>
    <n v="1.24"/>
    <n v="2.9000000000000001E-2"/>
    <n v="0.745"/>
    <n v="15.018236429950701"/>
    <d v="1900-01-09T17:27:20"/>
    <n v="43152"/>
    <n v="16.0422384271601"/>
    <n v="1522.9796171848"/>
    <n v="1"/>
    <n v="427985.56443241105"/>
  </r>
  <r>
    <s v="STND-38746"/>
    <s v="30 North LaSalle Partners LLC"/>
    <s v="AmTrust Realty Corp AAF 30 N LaSalle Partners LLC - 30 N LaSalle Suite 1200 - Chicago"/>
    <x v="12"/>
    <s v="Variable Speed Drives"/>
    <x v="6"/>
    <n v="0"/>
    <n v="44624.337"/>
    <n v="4.96"/>
    <x v="6"/>
    <x v="0"/>
    <n v="15"/>
    <s v="ΔkWpeak"/>
    <m/>
    <s v="Private-Non-Lighting"/>
    <x v="2"/>
    <n v="3"/>
    <n v="1"/>
    <s v="Non-Lighting"/>
    <n v="0.98952339343681495"/>
    <n v="0.43468415683807998"/>
    <n v="44156.825378107998"/>
    <n v="2.1560334179168801"/>
    <n v="0.7"/>
    <n v="30909.7777646756"/>
    <n v="1.5092233925418199"/>
    <n v="2885"/>
    <n v="1.165"/>
    <n v="1.3779999999999999"/>
    <n v="2.5499999999999998E-2"/>
    <n v="0.55000000000000004"/>
    <n v="24.263431542460999"/>
    <d v="1900-01-16T07:56:40"/>
    <n v="43146"/>
    <n v="2.1560334179168801"/>
    <n v="0"/>
    <n v="1"/>
    <n v="463646.66647013399"/>
  </r>
  <r>
    <s v="STND-38748"/>
    <s v="Bethlehem Industries Inc"/>
    <s v="Bethlehem Industries - 1350 Shore Rd - Naperville"/>
    <x v="0"/>
    <s v="Indoor Lighting"/>
    <x v="10"/>
    <n v="0"/>
    <n v="154363.20800000001"/>
    <n v="27.606000000000002"/>
    <x v="0"/>
    <x v="0"/>
    <n v="10.827197921178"/>
    <s v="Qty / 1,000"/>
    <m/>
    <s v="Private-Lighting"/>
    <x v="0"/>
    <n v="2"/>
    <n v="32771"/>
    <s v="Lighting"/>
    <n v="0.97902139861649395"/>
    <n v="0.93591656730105399"/>
    <n v="151124.883791089"/>
    <n v="25.836912756912898"/>
    <n v="0.71"/>
    <n v="107298.667491673"/>
    <n v="18.3442080574081"/>
    <n v="4618"/>
    <n v="1.02"/>
    <n v="1.04"/>
    <n v="1.2E-2"/>
    <n v="0.81"/>
    <n v="15.158077089649201"/>
    <d v="1900-01-09T19:51:10"/>
    <n v="43146"/>
    <n v="30.670599189117901"/>
    <n v="1777.9398093069301"/>
    <n v="1"/>
    <n v="1161743.9096110114"/>
  </r>
  <r>
    <s v="STND-38748"/>
    <s v="Bethlehem Industries Inc"/>
    <s v="Bethlehem Industries - 1350 Shore Rd - Naperville"/>
    <x v="1"/>
    <s v="Outdoor &amp; Garage Lighting"/>
    <x v="1"/>
    <n v="0"/>
    <n v="8903.848"/>
    <n v="0"/>
    <x v="0"/>
    <x v="0"/>
    <n v="10.1978380583316"/>
    <s v="Qty / 1,000"/>
    <m/>
    <s v="Private-Lighting"/>
    <x v="0"/>
    <n v="2"/>
    <n v="1816"/>
    <s v="Lighting"/>
    <n v="0.97902139861649395"/>
    <n v="0.93591656730105399"/>
    <n v="8717.0577220286705"/>
    <n v="0"/>
    <n v="0.71"/>
    <n v="6189.1109826403499"/>
    <n v="0"/>
    <n v="4903"/>
    <n v="1"/>
    <n v="1"/>
    <n v="0"/>
    <n v="0"/>
    <n v="14.276973281664301"/>
    <d v="1900-01-09T04:44:53"/>
    <n v="43146"/>
    <n v="0"/>
    <n v="0"/>
    <n v="1"/>
    <n v="63115.551526007846"/>
  </r>
  <r>
    <s v="STND-38750"/>
    <s v="RMS Properties Inc"/>
    <s v="RMS Properties - 1300 E Algonquin Road - Algonquin"/>
    <x v="1"/>
    <s v="Outdoor &amp; Garage Lighting"/>
    <x v="1"/>
    <n v="0"/>
    <n v="42205.023999999998"/>
    <n v="0"/>
    <x v="0"/>
    <x v="0"/>
    <n v="10.1978380583316"/>
    <s v="Qty / 1,000"/>
    <m/>
    <s v="Private-Lighting"/>
    <x v="0"/>
    <n v="3"/>
    <n v="8608"/>
    <s v="Lighting"/>
    <n v="0.91633259480590001"/>
    <n v="1.30467645558681"/>
    <n v="38673.839155765301"/>
    <n v="0"/>
    <n v="0.71"/>
    <n v="27458.425800593301"/>
    <n v="0"/>
    <n v="4903"/>
    <n v="1"/>
    <n v="1"/>
    <n v="0"/>
    <n v="0"/>
    <n v="14.276973281664301"/>
    <d v="1900-01-09T04:44:53"/>
    <n v="43124"/>
    <n v="0"/>
    <n v="0"/>
    <n v="1"/>
    <n v="280016.57965116471"/>
  </r>
  <r>
    <s v="STND-38751"/>
    <s v="Streamwood Estates LLC"/>
    <s v="Streamwood Estates LLC - 455 Bartlett Rd - Streamwood"/>
    <x v="1"/>
    <s v="Outdoor &amp; Garage Lighting"/>
    <x v="1"/>
    <n v="0"/>
    <n v="53442.7"/>
    <n v="0"/>
    <x v="0"/>
    <x v="0"/>
    <n v="10.1978380583316"/>
    <s v="Qty / 1,000"/>
    <m/>
    <s v="Private-Lighting"/>
    <x v="0"/>
    <n v="3"/>
    <n v="10900"/>
    <s v="Lighting"/>
    <n v="0.91633259480590001"/>
    <n v="1.30467645558681"/>
    <n v="48971.287964433301"/>
    <n v="0"/>
    <n v="0.71"/>
    <n v="34769.6144547476"/>
    <n v="0"/>
    <n v="4903"/>
    <n v="1"/>
    <n v="1"/>
    <n v="0"/>
    <n v="0"/>
    <n v="14.276973281664301"/>
    <d v="1900-01-09T04:44:53"/>
    <n v="43152"/>
    <n v="0"/>
    <n v="0"/>
    <n v="1"/>
    <n v="354574.89756014157"/>
  </r>
  <r>
    <s v="STND-38762"/>
    <s v="Jack Wolf C-J-D, Inc."/>
    <s v="Jack Wolf Chrysler Jeep Dodge - 1615 N State St - Belvidere"/>
    <x v="0"/>
    <s v="Indoor Lighting"/>
    <x v="2"/>
    <n v="0"/>
    <n v="28175.791000000001"/>
    <n v="6.0339999999999998"/>
    <x v="0"/>
    <x v="0"/>
    <n v="14.797277300976599"/>
    <s v="Qty / 1,000"/>
    <m/>
    <s v="Private-Lighting"/>
    <x v="0"/>
    <n v="3"/>
    <n v="7650"/>
    <s v="Lighting"/>
    <n v="0.91633259480590001"/>
    <n v="1.30467645558681"/>
    <n v="25818.395677738699"/>
    <n v="7.8724177330107903"/>
    <n v="0.71"/>
    <n v="18331.060931194501"/>
    <n v="5.5894165904376596"/>
    <n v="3379"/>
    <n v="1.0900000000000001"/>
    <n v="1.36"/>
    <n v="2.1999999999999999E-2"/>
    <n v="0.57999999999999996"/>
    <n v="20.7161882213673"/>
    <d v="1900-01-13T19:08:05"/>
    <n v="43206"/>
    <n v="9.9802456047296992"/>
    <n v="521.10523386261605"/>
    <n v="1"/>
    <n v="271249.79181998334"/>
  </r>
  <r>
    <s v="STND-38764"/>
    <s v="The Salvation Army"/>
    <s v="The Salvation Army - Mayfair Community Church - 5020 N Pulaski Rd - Chicago"/>
    <x v="8"/>
    <s v="Indoor Advanced Lighting"/>
    <x v="6"/>
    <n v="0"/>
    <n v="37949.22"/>
    <n v="0"/>
    <x v="0"/>
    <x v="0"/>
    <n v="15"/>
    <s v="Qty / 1,000"/>
    <m/>
    <s v="Private-Lighting"/>
    <x v="0"/>
    <n v="3"/>
    <n v="7740"/>
    <s v="Lighting"/>
    <n v="0.91633259480590001"/>
    <n v="1.30467645558681"/>
    <n v="34774.107233460003"/>
    <n v="0"/>
    <n v="0.71"/>
    <n v="24689.616135756602"/>
    <n v="0"/>
    <n v="2885"/>
    <n v="1.165"/>
    <n v="1.3779999999999999"/>
    <n v="2.5499999999999998E-2"/>
    <n v="0.55000000000000004"/>
    <n v="24.263431542460999"/>
    <d v="1900-01-16T07:56:40"/>
    <n v="43159"/>
    <n v="0"/>
    <n v="761.14998665513201"/>
    <n v="1"/>
    <n v="370344.24203634902"/>
  </r>
  <r>
    <s v="STND-38764"/>
    <s v="The Salvation Army"/>
    <s v="The Salvation Army - Mayfair Community Church - 5020 N Pulaski Rd - Chicago"/>
    <x v="1"/>
    <s v="Outdoor &amp; Garage Lighting"/>
    <x v="1"/>
    <n v="0"/>
    <n v="2353.44"/>
    <n v="0"/>
    <x v="0"/>
    <x v="0"/>
    <n v="10.1978380583316"/>
    <s v="Qty / 1,000"/>
    <m/>
    <s v="Private-Lighting"/>
    <x v="0"/>
    <n v="3"/>
    <n v="480"/>
    <s v="Lighting"/>
    <n v="0.91633259480590001"/>
    <n v="1.30467645558681"/>
    <n v="2156.5337819199999"/>
    <n v="0"/>
    <n v="0.71"/>
    <n v="1531.1389851632"/>
    <n v="0"/>
    <n v="4903"/>
    <n v="1"/>
    <n v="1"/>
    <n v="0"/>
    <n v="0"/>
    <n v="14.276973281664301"/>
    <d v="1900-01-09T04:44:53"/>
    <n v="43159"/>
    <n v="0"/>
    <n v="0"/>
    <n v="1"/>
    <n v="15614.307415492503"/>
  </r>
  <r>
    <s v="STND-38767"/>
    <s v="The Salvation Army"/>
    <s v="The Salvation Army - DHQ - 5040 N Pulaski Rd - Chicago"/>
    <x v="8"/>
    <s v="Indoor Advanced Lighting"/>
    <x v="6"/>
    <n v="0"/>
    <n v="10521.838"/>
    <n v="0"/>
    <x v="0"/>
    <x v="0"/>
    <n v="15"/>
    <s v="Qty / 1,000"/>
    <m/>
    <s v="Private-Lighting"/>
    <x v="0"/>
    <n v="3"/>
    <n v="2146"/>
    <s v="Lighting"/>
    <n v="0.91633259480590001"/>
    <n v="1.30467645558681"/>
    <n v="9641.5031166673198"/>
    <n v="0"/>
    <n v="0.71"/>
    <n v="6845.4672128337997"/>
    <n v="0"/>
    <n v="2885"/>
    <n v="1.165"/>
    <n v="1.3779999999999999"/>
    <n v="2.5499999999999998E-2"/>
    <n v="0.55000000000000004"/>
    <n v="24.263431542460999"/>
    <d v="1900-01-16T07:56:40"/>
    <n v="43146"/>
    <n v="0"/>
    <n v="211.03719268241801"/>
    <n v="1"/>
    <n v="102682.008192507"/>
  </r>
  <r>
    <s v="STND-38769"/>
    <s v="Scharrington Belmont LLC"/>
    <s v="Scharrington Belmont LLC - 2435-49W Schaumburg Rd - Schaumburg"/>
    <x v="1"/>
    <s v="Outdoor &amp; Garage Lighting"/>
    <x v="1"/>
    <n v="0"/>
    <n v="51981.606"/>
    <n v="0"/>
    <x v="0"/>
    <x v="0"/>
    <n v="10.1978380583316"/>
    <s v="Qty / 1,000"/>
    <m/>
    <s v="Private-Lighting"/>
    <x v="0"/>
    <n v="3"/>
    <n v="10602"/>
    <s v="Lighting"/>
    <n v="0.91633259480590001"/>
    <n v="1.30467645558681"/>
    <n v="47632.439908157903"/>
    <n v="0"/>
    <n v="0.71"/>
    <n v="33819.0323347921"/>
    <n v="0"/>
    <n v="4903"/>
    <n v="1"/>
    <n v="1"/>
    <n v="0"/>
    <n v="0"/>
    <n v="14.276973281664301"/>
    <d v="1900-01-09T04:44:53"/>
    <n v="43152"/>
    <n v="0"/>
    <n v="0"/>
    <n v="1"/>
    <n v="344881.01503968984"/>
  </r>
  <r>
    <s v="STND-38773"/>
    <s v="Braidwood Recreation Club"/>
    <s v="Braidwood Recreation Club - 33915 S Illinois 53 - Braidwood"/>
    <x v="17"/>
    <s v="Indoor Lighting"/>
    <x v="2"/>
    <n v="0"/>
    <n v="22043.887999999999"/>
    <n v="0"/>
    <x v="0"/>
    <x v="0"/>
    <n v="12"/>
    <s v="Qty / 1,000"/>
    <m/>
    <s v="Private-Lighting"/>
    <x v="0"/>
    <n v="3"/>
    <n v="40"/>
    <s v="Lighting"/>
    <n v="0.91633259480590001"/>
    <n v="1.30467645558681"/>
    <n v="20199.533090650599"/>
    <n v="0"/>
    <n v="0.71"/>
    <n v="14341.6684943619"/>
    <n v="0"/>
    <n v="3379"/>
    <n v="1.0900000000000001"/>
    <n v="1.36"/>
    <n v="2.1999999999999999E-2"/>
    <n v="0.57999999999999996"/>
    <n v="20.7161882213673"/>
    <d v="1900-01-13T19:08:05"/>
    <n v="43152"/>
    <n v="0"/>
    <n v="407.69699815992101"/>
    <n v="1"/>
    <n v="172100.02193234279"/>
  </r>
  <r>
    <s v="STND-38774"/>
    <s v="The Marvel Group"/>
    <s v="The Marvel Group - 3843 West 43rd St - Chicago"/>
    <x v="1"/>
    <s v="Outdoor &amp; Garage Lighting"/>
    <x v="1"/>
    <n v="0"/>
    <n v="46068.588000000003"/>
    <n v="0"/>
    <x v="0"/>
    <x v="0"/>
    <n v="10.1978380583316"/>
    <s v="Qty / 1,000"/>
    <m/>
    <s v="Private-Lighting"/>
    <x v="0"/>
    <n v="1"/>
    <n v="9396"/>
    <s v="Lighting"/>
    <n v="0.99989942556735301"/>
    <n v="1.019640158801"/>
    <n v="46063.954677898997"/>
    <n v="0"/>
    <n v="0.71"/>
    <n v="32705.407821308301"/>
    <n v="0"/>
    <n v="4903"/>
    <n v="1"/>
    <n v="1"/>
    <n v="0"/>
    <n v="0"/>
    <n v="14.276973281664301"/>
    <d v="1900-01-09T04:44:53"/>
    <n v="43170"/>
    <n v="0"/>
    <n v="0"/>
    <n v="1"/>
    <n v="333524.45259339374"/>
  </r>
  <r>
    <s v="STND-38774"/>
    <s v="The Marvel Group"/>
    <s v="The Marvel Group - 3843 West 43rd St - Chicago"/>
    <x v="0"/>
    <s v="Indoor Lighting"/>
    <x v="8"/>
    <n v="0"/>
    <n v="744033.75399999996"/>
    <n v="117.751"/>
    <x v="0"/>
    <x v="0"/>
    <n v="9.5383441434566993"/>
    <s v="Qty / 1,000"/>
    <m/>
    <s v="Private-Lighting"/>
    <x v="0"/>
    <n v="1"/>
    <n v="141937"/>
    <s v="Lighting"/>
    <n v="0.99989942556735301"/>
    <n v="1.019640158801"/>
    <n v="743958.92322732101"/>
    <n v="120.063648338977"/>
    <n v="0.71"/>
    <n v="528210.835491398"/>
    <n v="85.2451903206737"/>
    <n v="5242"/>
    <n v="1"/>
    <n v="1.22"/>
    <n v="1.0999999999999999E-2"/>
    <n v="0.68"/>
    <n v="13.3536818008394"/>
    <d v="1900-01-08T12:55:13"/>
    <n v="43170"/>
    <n v="144.724744863762"/>
    <n v="8183.5481555005299"/>
    <n v="1"/>
    <n v="5038256.7292197458"/>
  </r>
  <r>
    <s v="STND-38781"/>
    <s v="Dollar General Corporation"/>
    <s v="Dollar General Corporation - 110 E Livingston Rd - Streator"/>
    <x v="13"/>
    <s v="Commercial Kitchen Equipment"/>
    <x v="5"/>
    <n v="0"/>
    <n v="3226"/>
    <n v="0.39300000000000002"/>
    <x v="7"/>
    <x v="0"/>
    <n v="12"/>
    <s v="ΔkWpeak / CF"/>
    <n v="0.93700000000000006"/>
    <s v="Private-Non-Lighting"/>
    <x v="2"/>
    <n v="3"/>
    <n v="5"/>
    <s v="Non-Lighting"/>
    <n v="0.98952339343681495"/>
    <n v="0.43468415683807998"/>
    <n v="3192.20246722717"/>
    <n v="0.17083087363736599"/>
    <n v="0.7"/>
    <n v="2234.5417270590201"/>
    <n v="0.119581611546156"/>
    <n v="4661"/>
    <n v="1.07"/>
    <n v="1.24"/>
    <n v="2.9000000000000001E-2"/>
    <n v="0.745"/>
    <n v="15.018236429950701"/>
    <d v="1900-01-09T17:27:20"/>
    <n v="43167"/>
    <n v="0.182316834191425"/>
    <n v="0"/>
    <n v="1"/>
    <n v="26814.500724708239"/>
  </r>
  <r>
    <s v="STND-38783"/>
    <s v="MLB Properties, Inc"/>
    <s v="MLB Properties Inc - 3218 N Richmond Rd - McHenry Township"/>
    <x v="0"/>
    <s v="Indoor Lighting"/>
    <x v="6"/>
    <n v="0"/>
    <n v="43097.745999999999"/>
    <n v="9.6910000000000007"/>
    <x v="0"/>
    <x v="0"/>
    <n v="15"/>
    <s v="Qty / 1,000"/>
    <m/>
    <s v="Private-Lighting"/>
    <x v="0"/>
    <n v="3"/>
    <n v="12768"/>
    <s v="Lighting"/>
    <n v="0.91633259480590001"/>
    <n v="1.30467645558681"/>
    <n v="39491.869422465599"/>
    <n v="12.6436195310917"/>
    <n v="0.71"/>
    <n v="28039.227289950599"/>
    <n v="8.9769698670751392"/>
    <n v="2885"/>
    <n v="1.165"/>
    <n v="1.3779999999999999"/>
    <n v="2.5499999999999998E-2"/>
    <n v="0.55000000000000004"/>
    <n v="24.263431542460999"/>
    <d v="1900-01-16T07:56:40"/>
    <n v="43239"/>
    <n v="16.682437697706501"/>
    <n v="864.41430924710096"/>
    <n v="1"/>
    <n v="420588.40934925899"/>
  </r>
  <r>
    <s v="STND-38784"/>
    <s v="Soccer Enterprises, Inc."/>
    <s v="Soccer Enterprises Inc - 545 S Consumers Ave - Palatine"/>
    <x v="0"/>
    <s v="Indoor Lighting"/>
    <x v="2"/>
    <n v="0"/>
    <n v="77713.620999999999"/>
    <n v="16.643999999999998"/>
    <x v="0"/>
    <x v="0"/>
    <n v="14.797277300976599"/>
    <s v="Qty / 1,000"/>
    <m/>
    <s v="Private-Lighting"/>
    <x v="0"/>
    <n v="3"/>
    <n v="21100"/>
    <s v="Lighting"/>
    <n v="0.91633259480590001"/>
    <n v="1.30467645558681"/>
    <n v="71211.523982692306"/>
    <n v="21.715034926786799"/>
    <n v="0.71"/>
    <n v="50560.182027711497"/>
    <n v="15.4176747980186"/>
    <n v="3379"/>
    <n v="1.0900000000000001"/>
    <n v="1.36"/>
    <n v="2.1999999999999999E-2"/>
    <n v="0.57999999999999996"/>
    <n v="20.7161882213673"/>
    <d v="1900-01-13T19:08:05"/>
    <n v="43146"/>
    <n v="27.529202493391001"/>
    <n v="1437.29681432957"/>
    <n v="1"/>
    <n v="748153.03385190037"/>
  </r>
  <r>
    <s v="STND-38784"/>
    <s v="Soccer Enterprises, Inc."/>
    <s v="Soccer Enterprises Inc - 545 S Consumers Ave - Palatine"/>
    <x v="27"/>
    <s v="Outdoor &amp; Garage Lighting"/>
    <x v="2"/>
    <n v="0"/>
    <n v="752.92"/>
    <n v="0"/>
    <x v="0"/>
    <x v="0"/>
    <n v="8"/>
    <s v="Qty / 1,000"/>
    <m/>
    <s v="Private-Lighting"/>
    <x v="0"/>
    <n v="3"/>
    <n v="2689"/>
    <s v="Lighting"/>
    <n v="0.91633259480590001"/>
    <n v="1.30467645558681"/>
    <n v="689.925137281258"/>
    <n v="0"/>
    <n v="0.71"/>
    <n v="489.84684746969299"/>
    <n v="0"/>
    <n v="3379"/>
    <n v="1.0900000000000001"/>
    <n v="1.36"/>
    <n v="2.1999999999999999E-2"/>
    <n v="0.57999999999999996"/>
    <n v="20.7161882213673"/>
    <d v="1900-01-13T19:08:05"/>
    <n v="43146"/>
    <n v="0"/>
    <n v="13.925094513933599"/>
    <n v="1"/>
    <n v="3918.7747797575439"/>
  </r>
  <r>
    <s v="STND-38784"/>
    <s v="Soccer Enterprises, Inc."/>
    <s v="Soccer Enterprises Inc - 545 S Consumers Ave - Palatine"/>
    <x v="1"/>
    <s v="Outdoor &amp; Garage Lighting"/>
    <x v="1"/>
    <n v="0"/>
    <n v="27339.128000000001"/>
    <n v="0"/>
    <x v="0"/>
    <x v="0"/>
    <n v="10.1978380583316"/>
    <s v="Qty / 1,000"/>
    <m/>
    <s v="Private-Lighting"/>
    <x v="0"/>
    <n v="3"/>
    <n v="5576"/>
    <s v="Lighting"/>
    <n v="0.91633259480590001"/>
    <n v="1.30467645558681"/>
    <n v="25051.734099970599"/>
    <n v="0"/>
    <n v="0.71"/>
    <n v="17786.731210979098"/>
    <n v="0"/>
    <n v="4903"/>
    <n v="1"/>
    <n v="1"/>
    <n v="0"/>
    <n v="0"/>
    <n v="14.276973281664301"/>
    <d v="1900-01-09T04:44:53"/>
    <n v="43146"/>
    <n v="0"/>
    <n v="0"/>
    <n v="1"/>
    <n v="181386.20447663715"/>
  </r>
  <r>
    <s v="STND-38788"/>
    <s v="Dollar General Corporation"/>
    <s v="Dollar General Corporation - 1420 N Division - Harvard"/>
    <x v="13"/>
    <s v="Commercial Kitchen Equipment"/>
    <x v="5"/>
    <n v="0"/>
    <n v="3226"/>
    <n v="0.39300000000000002"/>
    <x v="7"/>
    <x v="0"/>
    <n v="12"/>
    <s v="ΔkWpeak / CF"/>
    <n v="0.93700000000000006"/>
    <s v="Private-Non-Lighting"/>
    <x v="2"/>
    <n v="3"/>
    <n v="5"/>
    <s v="Non-Lighting"/>
    <n v="0.98952339343681495"/>
    <n v="0.43468415683807998"/>
    <n v="3192.20246722717"/>
    <n v="0.17083087363736599"/>
    <n v="0.7"/>
    <n v="2234.5417270590201"/>
    <n v="0.119581611546156"/>
    <n v="4661"/>
    <n v="1.07"/>
    <n v="1.24"/>
    <n v="2.9000000000000001E-2"/>
    <n v="0.745"/>
    <n v="15.018236429950701"/>
    <d v="1900-01-09T17:27:20"/>
    <n v="43167"/>
    <n v="0.182316834191425"/>
    <n v="0"/>
    <n v="1"/>
    <n v="26814.500724708239"/>
  </r>
  <r>
    <s v="STND-38789"/>
    <s v="United Gasket Corp."/>
    <s v="United Gasket Corp - 1633 S 55th - Cicero"/>
    <x v="10"/>
    <s v="Compressed Air"/>
    <x v="10"/>
    <n v="0"/>
    <n v="72630"/>
    <n v="11.65"/>
    <x v="4"/>
    <x v="0"/>
    <n v="10"/>
    <s v="ΔkWpeak / CF"/>
    <n v="0.95"/>
    <s v="Private-Non-Lighting"/>
    <x v="2"/>
    <n v="3"/>
    <n v="1"/>
    <s v="Non-Lighting"/>
    <n v="0.98952339343681495"/>
    <n v="0.43468415683807998"/>
    <n v="71869.084065315896"/>
    <n v="5.0640704271636396"/>
    <n v="0.7"/>
    <n v="50308.358845721101"/>
    <n v="3.5448492990145501"/>
    <n v="4618"/>
    <n v="1.02"/>
    <n v="1.04"/>
    <n v="1.2E-2"/>
    <n v="0.81"/>
    <n v="15.158077089649201"/>
    <d v="1900-01-09T19:51:10"/>
    <n v="43124"/>
    <n v="5.3306004496459298"/>
    <n v="0"/>
    <n v="1"/>
    <n v="503083.58845721104"/>
  </r>
  <r>
    <s v="STND-38794"/>
    <s v="CNH Industrial America LLC"/>
    <s v="CNH INDUSTRIAL - 6900 Veterans - Burr Ridge"/>
    <x v="38"/>
    <s v="Indoor Lighting"/>
    <x v="10"/>
    <n v="0"/>
    <n v="67720.657000000007"/>
    <n v="8.8309999999999995"/>
    <x v="0"/>
    <x v="0"/>
    <n v="8"/>
    <s v="Qty / 1,000"/>
    <m/>
    <s v="Private-Lighting"/>
    <x v="0"/>
    <n v="1"/>
    <n v="38400"/>
    <s v="Lighting"/>
    <n v="0.99989942556735301"/>
    <n v="1.019640158801"/>
    <n v="67713.846033343696"/>
    <n v="9.0044422423716703"/>
    <n v="0.71"/>
    <n v="48076.830683674001"/>
    <n v="6.3931539920838798"/>
    <n v="4618"/>
    <n v="1.02"/>
    <n v="1.04"/>
    <n v="1.2E-2"/>
    <n v="0.81"/>
    <n v="15.158077089649201"/>
    <d v="1900-01-09T19:51:10"/>
    <n v="43167"/>
    <n v="10.689034000915999"/>
    <n v="796.63348274522002"/>
    <n v="1"/>
    <n v="384614.64546939201"/>
  </r>
  <r>
    <s v="STND-38794"/>
    <s v="CNH Industrial America LLC"/>
    <s v="CNH INDUSTRIAL - 6900 Veterans - Burr Ridge"/>
    <x v="0"/>
    <s v="Indoor Lighting"/>
    <x v="10"/>
    <n v="0"/>
    <n v="489877.44"/>
    <n v="87.61"/>
    <x v="0"/>
    <x v="0"/>
    <n v="10.827197921178"/>
    <s v="Qty / 1,000"/>
    <m/>
    <s v="Private-Lighting"/>
    <x v="0"/>
    <n v="1"/>
    <n v="104000"/>
    <s v="Lighting"/>
    <n v="0.99989942556735301"/>
    <n v="1.019640158801"/>
    <n v="489828.17085440498"/>
    <n v="89.330674312555999"/>
    <n v="0.71"/>
    <n v="347778.00130662799"/>
    <n v="63.424778761914702"/>
    <n v="4618"/>
    <n v="1.02"/>
    <n v="1.04"/>
    <n v="1.2E-2"/>
    <n v="0.81"/>
    <n v="15.158077089649201"/>
    <d v="1900-01-09T19:51:10"/>
    <n v="43167"/>
    <n v="106.04306067492401"/>
    <n v="5762.6843629929999"/>
    <n v="1"/>
    <n v="3765461.2527785623"/>
  </r>
  <r>
    <s v="STND-38796"/>
    <s v="Tinley Park - Park District"/>
    <s v="Recreation Fitness Center  - 8125 W 171st Street - Tinley Park"/>
    <x v="0"/>
    <s v="Indoor Lighting"/>
    <x v="2"/>
    <n v="0"/>
    <n v="2983"/>
    <n v="0"/>
    <x v="0"/>
    <x v="1"/>
    <n v="14.797277300976599"/>
    <s v="Qty / 1,000"/>
    <m/>
    <s v="Public-Lighting"/>
    <x v="0"/>
    <n v="1"/>
    <n v="810"/>
    <s v="Lighting"/>
    <n v="0.95625781801464005"/>
    <n v="1.47347312606477"/>
    <n v="2852.51707113767"/>
    <n v="0"/>
    <n v="0.71"/>
    <n v="2025.2871205077499"/>
    <n v="0"/>
    <n v="3379"/>
    <n v="1.0900000000000001"/>
    <n v="1.36"/>
    <n v="2.1999999999999999E-2"/>
    <n v="0.57999999999999996"/>
    <n v="20.7161882213673"/>
    <d v="1900-01-13T19:08:05"/>
    <n v="43132"/>
    <n v="0"/>
    <n v="57.573739050485102"/>
    <n v="1"/>
    <n v="29968.735136249587"/>
  </r>
  <r>
    <s v="STND-38796"/>
    <s v="Tinley Park - Park District"/>
    <s v="Recreation Fitness Center  - 8125 W 171st Street - Tinley Park"/>
    <x v="0"/>
    <s v="Indoor Lighting"/>
    <x v="2"/>
    <n v="0"/>
    <n v="291"/>
    <n v="0"/>
    <x v="0"/>
    <x v="1"/>
    <n v="14.797277300976599"/>
    <s v="Qty / 1,000"/>
    <m/>
    <s v="Public-Lighting"/>
    <x v="0"/>
    <n v="1"/>
    <n v="78"/>
    <s v="Lighting"/>
    <n v="0.95625781801464005"/>
    <n v="1.47347312606477"/>
    <n v="278.27102504226002"/>
    <n v="0"/>
    <n v="0.71"/>
    <n v="197.572427780005"/>
    <n v="0"/>
    <n v="3379"/>
    <n v="1.0900000000000001"/>
    <n v="1.36"/>
    <n v="2.1999999999999999E-2"/>
    <n v="0.57999999999999996"/>
    <n v="20.7161882213673"/>
    <d v="1900-01-13T19:08:05"/>
    <n v="43132"/>
    <n v="0"/>
    <n v="5.6164794045226802"/>
    <n v="1"/>
    <n v="2923.5340008879066"/>
  </r>
  <r>
    <s v="STND-38796"/>
    <s v="Tinley Park - Park District"/>
    <s v="Recreation Fitness Center  - 8125 W 171st Street - Tinley Park"/>
    <x v="0"/>
    <s v="Indoor Lighting"/>
    <x v="2"/>
    <n v="0"/>
    <n v="142589"/>
    <n v="0"/>
    <x v="0"/>
    <x v="1"/>
    <n v="14.797277300976599"/>
    <s v="Qty / 1,000"/>
    <m/>
    <s v="Public-Lighting"/>
    <x v="0"/>
    <n v="1"/>
    <n v="29082"/>
    <s v="Lighting"/>
    <n v="0.95625781801464005"/>
    <n v="1.47347312606477"/>
    <n v="136351.846012889"/>
    <n v="0"/>
    <n v="0.71"/>
    <n v="96809.810669151499"/>
    <n v="0"/>
    <n v="3379"/>
    <n v="1.0900000000000001"/>
    <n v="1.36"/>
    <n v="2.1999999999999999E-2"/>
    <n v="0.57999999999999996"/>
    <n v="20.7161882213673"/>
    <d v="1900-01-13T19:08:05"/>
    <n v="43132"/>
    <n v="0"/>
    <n v="2752.0556075996001"/>
    <n v="1"/>
    <n v="1432521.6139264777"/>
  </r>
  <r>
    <s v="STND-38796"/>
    <s v="Tinley Park - Park District"/>
    <s v="Recreation Fitness Center  - 8125 W 171st Street - Tinley Park"/>
    <x v="0"/>
    <s v="Indoor Lighting"/>
    <x v="2"/>
    <n v="0"/>
    <n v="106464"/>
    <n v="0"/>
    <x v="0"/>
    <x v="1"/>
    <n v="14.797277300976599"/>
    <s v="Qty / 1,000"/>
    <m/>
    <s v="Public-Lighting"/>
    <x v="0"/>
    <n v="1"/>
    <n v="21714"/>
    <s v="Lighting"/>
    <n v="0.95625781801464005"/>
    <n v="1.47347312606477"/>
    <n v="101807.032337111"/>
    <n v="0"/>
    <n v="0.71"/>
    <n v="72282.992959348499"/>
    <n v="0"/>
    <n v="3379"/>
    <n v="1.0900000000000001"/>
    <n v="1.36"/>
    <n v="2.1999999999999999E-2"/>
    <n v="0.57999999999999996"/>
    <n v="20.7161882213673"/>
    <d v="1900-01-13T19:08:05"/>
    <n v="43132"/>
    <n v="0"/>
    <n v="2054.8208361618699"/>
    <n v="1"/>
    <n v="1069591.490964019"/>
  </r>
  <r>
    <s v="STND-38798"/>
    <s v="Dollar General Corporation"/>
    <s v="Dollar General Corporation - 11040 S Michigan Ave - Chicago"/>
    <x v="13"/>
    <s v="Commercial Kitchen Equipment"/>
    <x v="5"/>
    <n v="0"/>
    <n v="3226"/>
    <n v="0.34499999999999997"/>
    <x v="7"/>
    <x v="0"/>
    <n v="12"/>
    <s v="ΔkWpeak / CF"/>
    <n v="0.93700000000000006"/>
    <s v="Private-Non-Lighting"/>
    <x v="2"/>
    <n v="3"/>
    <n v="5"/>
    <s v="Non-Lighting"/>
    <n v="0.98952339343681495"/>
    <n v="0.43468415683807998"/>
    <n v="3192.20246722717"/>
    <n v="0.149966034109138"/>
    <n v="0.7"/>
    <n v="2234.5417270590201"/>
    <n v="0.104976223876396"/>
    <n v="4661"/>
    <n v="1.07"/>
    <n v="1.24"/>
    <n v="2.9000000000000001E-2"/>
    <n v="0.745"/>
    <n v="15.018236429950701"/>
    <d v="1900-01-09T17:27:20"/>
    <n v="43133"/>
    <n v="0.160049129252015"/>
    <n v="0"/>
    <n v="1"/>
    <n v="26814.500724708239"/>
  </r>
  <r>
    <s v="STND-38802"/>
    <s v="Takeda Pharmaceuticals U.S.A., Inc."/>
    <s v="Takeda Pharmaceuticals USA - 1 Takeda Pkwy, Ste B3.G Engineers - Deerfield"/>
    <x v="8"/>
    <s v="Indoor Advanced Lighting"/>
    <x v="6"/>
    <n v="0"/>
    <n v="29933.289000000001"/>
    <n v="6.7510000000000003"/>
    <x v="0"/>
    <x v="0"/>
    <n v="15"/>
    <s v="Qty / 1,000"/>
    <m/>
    <s v="Private-Lighting"/>
    <x v="0"/>
    <n v="3"/>
    <n v="8906"/>
    <s v="Lighting"/>
    <n v="0.91633259480590001"/>
    <n v="1.30467645558681"/>
    <n v="27428.848380444899"/>
    <n v="8.8078707516665293"/>
    <n v="0.71"/>
    <n v="19474.482350115901"/>
    <n v="6.2535882336832396"/>
    <n v="2885"/>
    <n v="1.165"/>
    <n v="1.3779999999999999"/>
    <n v="2.5499999999999998E-2"/>
    <n v="0.55000000000000004"/>
    <n v="24.263431542460999"/>
    <d v="1900-01-16T07:56:40"/>
    <n v="43152"/>
    <n v="11.6214154263973"/>
    <n v="600.37393450759203"/>
    <n v="1"/>
    <n v="292117.23525173852"/>
  </r>
  <r>
    <s v="STND-38804"/>
    <s v="House of Children, Inc."/>
    <s v="House of Children - 2521 Harding Ln - Woodstock"/>
    <x v="0"/>
    <s v="Indoor Lighting"/>
    <x v="6"/>
    <n v="0"/>
    <n v="2097.2800000000002"/>
    <n v="0.47299999999999998"/>
    <x v="0"/>
    <x v="0"/>
    <n v="15"/>
    <s v="Qty / 1,000"/>
    <m/>
    <s v="Private-Lighting"/>
    <x v="0"/>
    <n v="3"/>
    <n v="624"/>
    <s v="Lighting"/>
    <n v="0.91633259480590001"/>
    <n v="1.30467645558681"/>
    <n v="1921.8060244345199"/>
    <n v="0.61711196349255903"/>
    <n v="0.71"/>
    <n v="1364.48227734851"/>
    <n v="0.43814949407971698"/>
    <n v="2885"/>
    <n v="1.165"/>
    <n v="1.3779999999999999"/>
    <n v="2.5499999999999998E-2"/>
    <n v="0.55000000000000004"/>
    <n v="24.263431542460999"/>
    <d v="1900-01-16T07:56:40"/>
    <n v="43152"/>
    <n v="0.81423929739089496"/>
    <n v="42.065282079897202"/>
    <n v="1"/>
    <n v="20467.23416022765"/>
  </r>
  <r>
    <s v="STND-38805"/>
    <s v="Great Lakes Coca-Cola Distribution, L.L.C."/>
    <s v="Great Lakes Coca Cola Distribution (Comprehensive Energy Savings)  - 7400 N Oak Park Ave - Niles"/>
    <x v="0"/>
    <s v="Indoor Lighting"/>
    <x v="6"/>
    <n v="0"/>
    <n v="87032.603000000003"/>
    <n v="19.57"/>
    <x v="0"/>
    <x v="0"/>
    <n v="15"/>
    <s v="Qty / 1,000"/>
    <m/>
    <s v="Private-Lighting"/>
    <x v="0"/>
    <n v="3"/>
    <n v="25784"/>
    <s v="Lighting"/>
    <n v="0.91633259480590001"/>
    <n v="1.30467645558681"/>
    <n v="79750.810939701696"/>
    <n v="25.532518235833798"/>
    <n v="0.71"/>
    <n v="56623.075767188202"/>
    <n v="18.128087947442001"/>
    <n v="2885"/>
    <n v="1.165"/>
    <n v="1.3779999999999999"/>
    <n v="2.5499999999999998E-2"/>
    <n v="0.55000000000000004"/>
    <n v="24.263431542460999"/>
    <d v="1900-01-16T07:56:40"/>
    <n v="43260"/>
    <n v="33.688505390993299"/>
    <n v="1745.61860855141"/>
    <n v="0"/>
    <n v="849346.13650782302"/>
  </r>
  <r>
    <s v="STND-38805"/>
    <s v="Great Lakes Coca-Cola Distribution, L.L.C."/>
    <s v="Great Lakes Coca Cola Distribution (Comprehensive Energy Savings)  - 7400 N Oak Park Ave - Niles"/>
    <x v="7"/>
    <s v="Indoor Lighting"/>
    <x v="6"/>
    <n v="0"/>
    <n v="6357.7280000000001"/>
    <n v="4.3319999999999999"/>
    <x v="0"/>
    <x v="0"/>
    <n v="8"/>
    <s v="Qty / 1,000"/>
    <m/>
    <s v="Private-Lighting"/>
    <x v="0"/>
    <n v="3"/>
    <n v="7848"/>
    <s v="Lighting"/>
    <n v="0.91633259480590001"/>
    <n v="1.30467645558681"/>
    <n v="5825.7933953101201"/>
    <n v="5.6518584056020504"/>
    <n v="0.71"/>
    <n v="4136.3133106701898"/>
    <n v="4.01281946797745"/>
    <n v="2885"/>
    <n v="1.165"/>
    <n v="1.3779999999999999"/>
    <n v="2.5499999999999998E-2"/>
    <n v="0.55000000000000004"/>
    <n v="24.263431542460999"/>
    <d v="1900-01-16T07:56:40"/>
    <n v="43260"/>
    <n v="10.2537344078412"/>
    <n v="127.51736616344"/>
    <n v="0"/>
    <n v="33090.506485361519"/>
  </r>
  <r>
    <s v="STND-38806"/>
    <s v="AptarGroup, Inc"/>
    <s v="AptarGroup Inc (DBA Aptar McHenry) - 4900 Prime Pkwy - McHenry"/>
    <x v="0"/>
    <s v="Indoor Lighting"/>
    <x v="10"/>
    <n v="0"/>
    <n v="184895.761"/>
    <n v="33.067"/>
    <x v="0"/>
    <x v="0"/>
    <n v="10.827197921178"/>
    <s v="Qty / 1,000"/>
    <m/>
    <s v="Private-Lighting"/>
    <x v="0"/>
    <n v="2"/>
    <n v="39253"/>
    <s v="Lighting"/>
    <n v="0.97902139861649395"/>
    <n v="0.93591656730105399"/>
    <n v="181016.90653248099"/>
    <n v="30.947953130943901"/>
    <n v="0.71"/>
    <n v="128522.003638061"/>
    <n v="21.973046722970199"/>
    <n v="4618"/>
    <n v="1.02"/>
    <n v="1.04"/>
    <n v="1.2E-2"/>
    <n v="0.81"/>
    <n v="15.158077089649201"/>
    <d v="1900-01-09T19:51:10"/>
    <n v="43132"/>
    <n v="36.737836100360802"/>
    <n v="2129.6106650880101"/>
    <n v="1"/>
    <n v="1391533.1706156454"/>
  </r>
  <r>
    <s v="STND-38810"/>
    <s v="Our Lady of Perpetual Help"/>
    <s v="Our Lady of Perpetual Help - 1775 Grove St - Glenview"/>
    <x v="27"/>
    <s v="Outdoor &amp; Garage Lighting"/>
    <x v="12"/>
    <n v="0"/>
    <n v="104.16"/>
    <n v="0"/>
    <x v="0"/>
    <x v="0"/>
    <n v="8"/>
    <s v="Qty / 1,000"/>
    <m/>
    <s v="Private-Lighting"/>
    <x v="0"/>
    <n v="3"/>
    <n v="372"/>
    <s v="Lighting"/>
    <n v="0.91633259480590001"/>
    <n v="1.30467645558681"/>
    <n v="95.445203074982501"/>
    <n v="0"/>
    <n v="0.71"/>
    <n v="67.766094183237598"/>
    <n v="0"/>
    <n v="2979"/>
    <n v="1.17333333333333"/>
    <n v="1.323"/>
    <n v="2.1333333333333301E-2"/>
    <n v="0.72"/>
    <n v="23.497818059751602"/>
    <d v="1900-01-15T18:49:11"/>
    <n v="43159"/>
    <n v="0"/>
    <n v="1.73536732863605"/>
    <n v="1"/>
    <n v="542.12875346590079"/>
  </r>
  <r>
    <s v="STND-38810"/>
    <s v="Our Lady of Perpetual Help"/>
    <s v="Our Lady of Perpetual Help - 1775 Grove St - Glenview"/>
    <x v="1"/>
    <s v="Outdoor &amp; Garage Lighting"/>
    <x v="1"/>
    <n v="0"/>
    <n v="51594.269"/>
    <n v="0"/>
    <x v="0"/>
    <x v="0"/>
    <n v="10.1978380583316"/>
    <s v="Qty / 1,000"/>
    <m/>
    <s v="Private-Lighting"/>
    <x v="0"/>
    <n v="3"/>
    <n v="10523"/>
    <s v="Lighting"/>
    <n v="0.91633259480590001"/>
    <n v="1.30467645558681"/>
    <n v="47277.510389883602"/>
    <n v="0"/>
    <n v="0.71"/>
    <n v="33567.032376817297"/>
    <n v="0"/>
    <n v="4903"/>
    <n v="1"/>
    <n v="1"/>
    <n v="0"/>
    <n v="0"/>
    <n v="14.276973281664301"/>
    <d v="1900-01-09T04:44:53"/>
    <n v="43159"/>
    <n v="0"/>
    <n v="0"/>
    <n v="1"/>
    <n v="342311.16027755645"/>
  </r>
  <r>
    <s v="STND-38814"/>
    <s v="Anfinsen Plastic Molding, Inc."/>
    <s v="Anfinsen Plastic Molding Inc - 445 Treasure Dr - Oswego"/>
    <x v="11"/>
    <s v="Industrial"/>
    <x v="10"/>
    <n v="0"/>
    <n v="603030.6"/>
    <n v="96.656999999999996"/>
    <x v="4"/>
    <x v="0"/>
    <n v="20"/>
    <s v="ΔkWpeak / CF"/>
    <n v="1"/>
    <s v="Private-Non-Lighting"/>
    <x v="2"/>
    <n v="1"/>
    <n v="1"/>
    <s v="Non-Lighting"/>
    <n v="0.63719436902659499"/>
    <n v="0.48692010922420598"/>
    <n v="384247.70267072902"/>
    <n v="47.064236997284098"/>
    <n v="0.7"/>
    <n v="268973.39186951"/>
    <n v="32.9449658980989"/>
    <n v="4618"/>
    <n v="1.02"/>
    <n v="1.04"/>
    <n v="1.2E-2"/>
    <n v="0.81"/>
    <n v="15.158077089649201"/>
    <d v="1900-01-09T19:51:10"/>
    <n v="43135"/>
    <n v="47.064236997284098"/>
    <n v="0"/>
    <n v="1"/>
    <n v="5379467.8373902002"/>
  </r>
  <r>
    <s v="STND-38816"/>
    <s v="RDN MFG"/>
    <s v="RDN MFG - 160 Convington Dr A - Bloomingdale"/>
    <x v="0"/>
    <s v="Indoor Lighting"/>
    <x v="8"/>
    <n v="0"/>
    <n v="157957.18599999999"/>
    <n v="24.998000000000001"/>
    <x v="0"/>
    <x v="0"/>
    <n v="9.5383441434566993"/>
    <s v="Qty / 1,000"/>
    <m/>
    <s v="Private-Lighting"/>
    <x v="0"/>
    <n v="2"/>
    <n v="30133"/>
    <s v="Lighting"/>
    <n v="0.97902139861649395"/>
    <n v="0.93591656730105399"/>
    <n v="154643.465159246"/>
    <n v="23.396042349391699"/>
    <n v="0.71"/>
    <n v="109796.86026306399"/>
    <n v="16.611190068068101"/>
    <n v="5242"/>
    <n v="1"/>
    <n v="1.22"/>
    <n v="1.0999999999999999E-2"/>
    <n v="0.68"/>
    <n v="13.3536818008394"/>
    <d v="1900-01-08T12:55:13"/>
    <n v="43146"/>
    <n v="28.201593960211799"/>
    <n v="1701.0781167517"/>
    <n v="1"/>
    <n v="1047280.2390601301"/>
  </r>
  <r>
    <s v="STND-38817"/>
    <s v="First Community Building Condominium Association"/>
    <s v="First Community Building Condominium Association - 2801 Black Rd - Joliet"/>
    <x v="1"/>
    <s v="Outdoor &amp; Garage Lighting"/>
    <x v="1"/>
    <n v="0"/>
    <n v="14620.745999999999"/>
    <n v="0"/>
    <x v="0"/>
    <x v="0"/>
    <n v="10.1978380583316"/>
    <s v="Qty / 1,000"/>
    <m/>
    <s v="Private-Lighting"/>
    <x v="0"/>
    <n v="3"/>
    <n v="2982"/>
    <s v="Lighting"/>
    <n v="0.91633259480590001"/>
    <n v="1.30467645558681"/>
    <n v="13397.466120178"/>
    <n v="0"/>
    <n v="0.71"/>
    <n v="9512.2009453263709"/>
    <n v="0"/>
    <n v="4903"/>
    <n v="1"/>
    <n v="1"/>
    <n v="0"/>
    <n v="0"/>
    <n v="14.276973281664301"/>
    <d v="1900-01-09T04:44:53"/>
    <n v="43124"/>
    <n v="0"/>
    <n v="0"/>
    <n v="1"/>
    <n v="97003.884818747087"/>
  </r>
  <r>
    <s v="STND-38853"/>
    <s v="Blue Island Industrial LLC"/>
    <s v="Blue Island Industrial LLC - 3500 W 127th Street - Blue Island"/>
    <x v="1"/>
    <s v="Outdoor &amp; Garage Lighting"/>
    <x v="1"/>
    <n v="0"/>
    <n v="34624.985999999997"/>
    <n v="0"/>
    <x v="0"/>
    <x v="0"/>
    <n v="10.1978380583316"/>
    <s v="Qty / 1,000"/>
    <m/>
    <s v="Private-Lighting"/>
    <x v="0"/>
    <n v="1"/>
    <n v="7062"/>
    <s v="Lighting"/>
    <n v="0.99989942556735301"/>
    <n v="1.019640158801"/>
    <n v="34621.503611677603"/>
    <n v="0"/>
    <n v="0.71"/>
    <n v="24581.267564291102"/>
    <n v="0"/>
    <n v="4903"/>
    <n v="1"/>
    <n v="1"/>
    <n v="0"/>
    <n v="0"/>
    <n v="14.276973281664301"/>
    <d v="1900-01-09T04:44:53"/>
    <n v="43194"/>
    <n v="0"/>
    <n v="0"/>
    <n v="1"/>
    <n v="250675.78588915992"/>
  </r>
  <r>
    <s v="STND-38853"/>
    <s v="Blue Island Industrial LLC"/>
    <s v="Blue Island Industrial LLC - 3500 W 127th Street - Blue Island"/>
    <x v="7"/>
    <s v="Indoor Lighting"/>
    <x v="8"/>
    <n v="0"/>
    <n v="17927.64"/>
    <n v="9.2140000000000004"/>
    <x v="0"/>
    <x v="0"/>
    <n v="8"/>
    <s v="Qty / 1,000"/>
    <m/>
    <s v="Private-Lighting"/>
    <x v="0"/>
    <n v="1"/>
    <n v="14250"/>
    <s v="Lighting"/>
    <n v="0.99989942556735301"/>
    <n v="1.019640158801"/>
    <n v="17925.836937778298"/>
    <n v="9.3949644231924498"/>
    <n v="0.71"/>
    <n v="12727.3442258226"/>
    <n v="6.6704247404666397"/>
    <n v="5242"/>
    <n v="1"/>
    <n v="1.22"/>
    <n v="1.0999999999999999E-2"/>
    <n v="0.68"/>
    <n v="13.3536818008394"/>
    <d v="1900-01-08T12:55:13"/>
    <n v="43194"/>
    <n v="14.5297934166292"/>
    <n v="197.184206315561"/>
    <n v="1"/>
    <n v="101818.7538065808"/>
  </r>
  <r>
    <s v="STND-38853"/>
    <s v="Blue Island Industrial LLC"/>
    <s v="Blue Island Industrial LLC - 3500 W 127th Street - Blue Island"/>
    <x v="0"/>
    <s v="Indoor Lighting"/>
    <x v="8"/>
    <n v="0"/>
    <n v="777220.85600000003"/>
    <n v="123.003"/>
    <x v="0"/>
    <x v="0"/>
    <n v="9.5383441434566993"/>
    <s v="Qty / 1,000"/>
    <m/>
    <s v="Private-Lighting"/>
    <x v="0"/>
    <n v="1"/>
    <n v="148268"/>
    <s v="Lighting"/>
    <n v="0.99989942556735301"/>
    <n v="1.019640158801"/>
    <n v="777142.687453366"/>
    <n v="125.41879845299999"/>
    <n v="0.71"/>
    <n v="551771.30809188995"/>
    <n v="89.047346901629894"/>
    <n v="5242"/>
    <n v="1"/>
    <n v="1.22"/>
    <n v="1.0999999999999999E-2"/>
    <n v="0.68"/>
    <n v="13.3536818008394"/>
    <d v="1900-01-08T12:55:13"/>
    <n v="43194"/>
    <n v="151.17984384402101"/>
    <n v="8548.5695619870294"/>
    <n v="1"/>
    <n v="5262984.6250657206"/>
  </r>
  <r>
    <s v="STND-38853"/>
    <s v="Blue Island Industrial LLC"/>
    <s v="Blue Island Industrial LLC - 3500 W 127th Street - Blue Island"/>
    <x v="27"/>
    <s v="Outdoor &amp; Garage Lighting"/>
    <x v="8"/>
    <n v="0"/>
    <n v="769.44"/>
    <n v="0"/>
    <x v="0"/>
    <x v="0"/>
    <n v="8"/>
    <s v="Qty / 1,000"/>
    <m/>
    <s v="Private-Lighting"/>
    <x v="0"/>
    <n v="1"/>
    <n v="2748"/>
    <s v="Lighting"/>
    <n v="0.99989942556735301"/>
    <n v="1.019640158801"/>
    <n v="769.36261400854403"/>
    <n v="0"/>
    <n v="0.71"/>
    <n v="546.247455946066"/>
    <n v="0"/>
    <n v="5242"/>
    <n v="1"/>
    <n v="1.22"/>
    <n v="1.0999999999999999E-2"/>
    <n v="0.68"/>
    <n v="13.3536818008394"/>
    <d v="1900-01-08T12:55:13"/>
    <n v="43194"/>
    <n v="0"/>
    <n v="8.4629887540939794"/>
    <n v="1"/>
    <n v="4369.979647568528"/>
  </r>
  <r>
    <s v="STND-38855"/>
    <s v="New Albertson's, Inc."/>
    <s v="Jewel-Osco/Albertsons #3475 - 16 S Waukegan Rd - Deerfield"/>
    <x v="50"/>
    <s v="Indoor Lighting"/>
    <x v="5"/>
    <n v="0"/>
    <n v="24888.472000000002"/>
    <n v="0"/>
    <x v="0"/>
    <x v="0"/>
    <n v="8"/>
    <s v="Qty / 1,000"/>
    <m/>
    <s v="Private-Non-Lighting"/>
    <x v="2"/>
    <n v="3"/>
    <n v="49904"/>
    <s v="Lighting"/>
    <n v="0.98952339343681495"/>
    <n v="0.43468415683807998"/>
    <n v="24627.725270897201"/>
    <n v="0"/>
    <n v="0.71"/>
    <n v="17485.684942337"/>
    <n v="0"/>
    <n v="4661"/>
    <n v="1.07"/>
    <n v="1.24"/>
    <n v="2.9000000000000001E-2"/>
    <n v="0.745"/>
    <n v="15.018236429950701"/>
    <d v="1900-01-09T17:27:20"/>
    <n v="43170"/>
    <n v="0"/>
    <n v="667.48040453833403"/>
    <n v="1"/>
    <n v="139885.479538696"/>
  </r>
  <r>
    <s v="STND-38855"/>
    <s v="New Albertson's, Inc."/>
    <s v="Jewel-Osco/Albertsons #3475 - 16 S Waukegan Rd - Deerfield"/>
    <x v="37"/>
    <s v="Commercial Kitchen Equipment"/>
    <x v="5"/>
    <n v="0"/>
    <n v="7449"/>
    <n v="1.02"/>
    <x v="7"/>
    <x v="0"/>
    <n v="15"/>
    <s v="ΔkWpeak"/>
    <n v="1"/>
    <s v="Private-Non-Lighting"/>
    <x v="2"/>
    <n v="3"/>
    <n v="1"/>
    <s v="Non-Lighting"/>
    <n v="0.98952339343681495"/>
    <n v="0.43468415683807998"/>
    <n v="7370.9597577108398"/>
    <n v="0.44337783997484198"/>
    <n v="0.7"/>
    <n v="5159.6718303975804"/>
    <n v="0.31036448798238903"/>
    <n v="4661"/>
    <n v="1.07"/>
    <n v="1.24"/>
    <n v="2.9000000000000001E-2"/>
    <n v="0.745"/>
    <n v="15.018236429950701"/>
    <d v="1900-01-09T17:27:20"/>
    <n v="43170"/>
    <n v="0.44337783997484198"/>
    <n v="0"/>
    <n v="1"/>
    <n v="77395.077455963707"/>
  </r>
  <r>
    <s v="STND-38855"/>
    <s v="New Albertson's, Inc."/>
    <s v="Jewel-Osco/Albertsons #3475 - 16 S Waukegan Rd - Deerfield"/>
    <x v="37"/>
    <s v="Commercial Kitchen Equipment"/>
    <x v="5"/>
    <n v="0"/>
    <n v="7449"/>
    <n v="1.02"/>
    <x v="7"/>
    <x v="0"/>
    <n v="15"/>
    <s v="ΔkWpeak"/>
    <n v="1"/>
    <s v="Private-Non-Lighting"/>
    <x v="2"/>
    <n v="3"/>
    <n v="1"/>
    <s v="Non-Lighting"/>
    <n v="0.98952339343681495"/>
    <n v="0.43468415683807998"/>
    <n v="7370.9597577108398"/>
    <n v="0.44337783997484198"/>
    <n v="0.7"/>
    <n v="5159.6718303975804"/>
    <n v="0.31036448798238903"/>
    <n v="4661"/>
    <n v="1.07"/>
    <n v="1.24"/>
    <n v="2.9000000000000001E-2"/>
    <n v="0.745"/>
    <n v="15.018236429950701"/>
    <d v="1900-01-09T17:27:20"/>
    <n v="43170"/>
    <n v="0.44337783997484198"/>
    <n v="0"/>
    <n v="1"/>
    <n v="77395.077455963707"/>
  </r>
  <r>
    <s v="STND-38855"/>
    <s v="New Albertson's, Inc."/>
    <s v="Jewel-Osco/Albertsons #3475 - 16 S Waukegan Rd - Deerfield"/>
    <x v="24"/>
    <s v="Refrigeration"/>
    <x v="5"/>
    <n v="0"/>
    <n v="64735.37"/>
    <n v="7.399"/>
    <x v="2"/>
    <x v="0"/>
    <n v="12"/>
    <s v="ΔkWpeak"/>
    <m/>
    <s v="Private-Non-Lighting"/>
    <x v="2"/>
    <n v="3"/>
    <n v="49"/>
    <s v="Non-Lighting"/>
    <n v="0.98952339343681495"/>
    <n v="0.43468415683807998"/>
    <n v="64057.162997787796"/>
    <n v="3.2162280764449598"/>
    <n v="0.7"/>
    <n v="44840.014098451502"/>
    <n v="2.2513596535114702"/>
    <n v="4661"/>
    <n v="1.07"/>
    <n v="1.24"/>
    <n v="2.9000000000000001E-2"/>
    <n v="0.745"/>
    <n v="15.018236429950701"/>
    <d v="1900-01-09T17:27:20"/>
    <n v="43170"/>
    <n v="3.2162280764449598"/>
    <n v="0"/>
    <n v="1"/>
    <n v="538080.16918141802"/>
  </r>
  <r>
    <s v="STND-38857"/>
    <s v="Golf Plaza II Shopping Center LLC"/>
    <s v="Golf Plaza 2 Shopping Center LLC - 1000-1088 S Elmhurst Rd - Mt Prospect"/>
    <x v="1"/>
    <s v="Outdoor &amp; Garage Lighting"/>
    <x v="1"/>
    <n v="0"/>
    <n v="82007.577999999994"/>
    <n v="0"/>
    <x v="0"/>
    <x v="0"/>
    <n v="10.1978380583316"/>
    <s v="Qty / 1,000"/>
    <m/>
    <s v="Private-Lighting"/>
    <x v="0"/>
    <n v="3"/>
    <n v="16726"/>
    <s v="Lighting"/>
    <n v="0.91633259480590001"/>
    <n v="1.30467645558681"/>
    <n v="75146.216742487202"/>
    <n v="0"/>
    <n v="0.71"/>
    <n v="53353.813887165903"/>
    <n v="0"/>
    <n v="4903"/>
    <n v="1"/>
    <n v="1"/>
    <n v="0"/>
    <n v="0"/>
    <n v="14.276973281664301"/>
    <d v="1900-01-09T04:44:53"/>
    <n v="43146"/>
    <n v="0"/>
    <n v="0"/>
    <n v="1"/>
    <n v="544093.55381568149"/>
  </r>
  <r>
    <s v="STND-38862"/>
    <s v="WMI Chicago LLC"/>
    <s v="WMI Chicago LLC - 3745 N 25th Ave - Schiller Park"/>
    <x v="7"/>
    <s v="Indoor Lighting"/>
    <x v="8"/>
    <n v="0"/>
    <n v="1313.4359999999999"/>
    <n v="0.67500000000000004"/>
    <x v="0"/>
    <x v="0"/>
    <n v="8"/>
    <s v="Qty / 1,000"/>
    <m/>
    <s v="Private-Lighting"/>
    <x v="0"/>
    <n v="3"/>
    <n v="1044"/>
    <s v="Lighting"/>
    <n v="0.91633259480590001"/>
    <n v="1.30467645558681"/>
    <n v="1203.5442179914801"/>
    <n v="0.88065660752109398"/>
    <n v="0.71"/>
    <n v="854.51639477395202"/>
    <n v="0.62526619133997696"/>
    <n v="5242"/>
    <n v="1"/>
    <n v="1.22"/>
    <n v="1.0999999999999999E-2"/>
    <n v="0.68"/>
    <n v="13.3536818008394"/>
    <d v="1900-01-08T12:55:13"/>
    <n v="43146"/>
    <n v="1.36198052508675"/>
    <n v="13.2389863979063"/>
    <n v="1"/>
    <n v="6836.1311581916161"/>
  </r>
  <r>
    <s v="STND-38862"/>
    <s v="WMI Chicago LLC"/>
    <s v="WMI Chicago LLC - 3745 N 25th Ave - Schiller Park"/>
    <x v="0"/>
    <s v="Indoor Lighting"/>
    <x v="8"/>
    <n v="0"/>
    <n v="30555.617999999999"/>
    <n v="4.8360000000000003"/>
    <x v="0"/>
    <x v="0"/>
    <n v="9.5383441434566993"/>
    <s v="Qty / 1,000"/>
    <m/>
    <s v="Private-Lighting"/>
    <x v="0"/>
    <n v="3"/>
    <n v="5829"/>
    <s v="Lighting"/>
    <n v="0.91633259480590001"/>
    <n v="1.30467645558681"/>
    <n v="27999.108727837898"/>
    <n v="6.3094153392178001"/>
    <n v="0.71"/>
    <n v="19879.367196764899"/>
    <n v="4.4796848908446396"/>
    <n v="5242"/>
    <n v="1"/>
    <n v="1.22"/>
    <n v="1.0999999999999999E-2"/>
    <n v="0.68"/>
    <n v="13.3536818008394"/>
    <d v="1900-01-08T12:55:13"/>
    <n v="43146"/>
    <n v="7.6053704667524098"/>
    <n v="307.99019600621602"/>
    <n v="1"/>
    <n v="189616.24567688769"/>
  </r>
  <r>
    <s v="STND-38866"/>
    <s v="New Albertson's Inc"/>
    <s v="Jewel-Osco/Albertsons #3190 - 13460 S Rt 59 - Plainfield"/>
    <x v="0"/>
    <s v="Indoor Lighting"/>
    <x v="5"/>
    <n v="0"/>
    <n v="12946.953"/>
    <n v="2.4140000000000001"/>
    <x v="0"/>
    <x v="0"/>
    <n v="10.727311735679001"/>
    <s v="Qty / 1,000"/>
    <m/>
    <s v="Private-Non-Lighting"/>
    <x v="2"/>
    <n v="3"/>
    <n v="2596"/>
    <s v="Lighting"/>
    <n v="0.98952339343681495"/>
    <n v="0.43468415683807998"/>
    <n v="12811.312867227"/>
    <n v="1.0493275546071299"/>
    <n v="0.71"/>
    <n v="9096.0321357311295"/>
    <n v="0.74502256377105902"/>
    <n v="4661"/>
    <n v="1.07"/>
    <n v="1.24"/>
    <n v="2.9000000000000001E-2"/>
    <n v="0.745"/>
    <n v="15.018236429950701"/>
    <d v="1900-01-09T17:27:20"/>
    <n v="43170"/>
    <n v="1.1358817434586801"/>
    <n v="347.222498270637"/>
    <n v="1"/>
    <n v="97575.972277741865"/>
  </r>
  <r>
    <s v="STND-38866"/>
    <s v="New Albertson's Inc"/>
    <s v="Jewel-Osco/Albertsons #3190 - 13460 S Rt 59 - Plainfield"/>
    <x v="49"/>
    <s v="Refrigeration"/>
    <x v="5"/>
    <n v="0"/>
    <n v="17245.52"/>
    <n v="1.968"/>
    <x v="2"/>
    <x v="0"/>
    <n v="12"/>
    <s v="ΔkWpeak"/>
    <m/>
    <s v="Private-Non-Lighting"/>
    <x v="2"/>
    <n v="3"/>
    <n v="8"/>
    <s v="Non-Lighting"/>
    <n v="0.98952339343681495"/>
    <n v="0.43468415683807998"/>
    <n v="17064.845471982499"/>
    <n v="0.85545842065734201"/>
    <n v="0.7"/>
    <n v="11945.3918303877"/>
    <n v="0.59882089446013997"/>
    <n v="4661"/>
    <n v="1.07"/>
    <n v="1.24"/>
    <n v="2.9000000000000001E-2"/>
    <n v="0.745"/>
    <n v="15.018236429950701"/>
    <d v="1900-01-09T17:27:20"/>
    <n v="43170"/>
    <n v="0.85545842065734201"/>
    <n v="0"/>
    <n v="1"/>
    <n v="143344.7019646524"/>
  </r>
  <r>
    <s v="STND-38868"/>
    <s v="Northshore University HealthSystems"/>
    <s v="Northshore University Health System-Evanston Hospital - 2650 Ridge Ave - Evanston"/>
    <x v="12"/>
    <s v="Variable Speed Drives"/>
    <x v="7"/>
    <n v="0"/>
    <n v="124731.042"/>
    <n v="15.673"/>
    <x v="6"/>
    <x v="0"/>
    <n v="15"/>
    <s v="ΔkWpeak"/>
    <m/>
    <s v="Private-Non-Lighting"/>
    <x v="2"/>
    <n v="2"/>
    <n v="3"/>
    <s v="Non-Lighting"/>
    <n v="0.76002432528749297"/>
    <n v="0.465462131779591"/>
    <n v="94798.626038456001"/>
    <n v="7.2951879913815301"/>
    <n v="0.7"/>
    <n v="66359.038226919205"/>
    <n v="5.1066315939670703"/>
    <n v="7616"/>
    <n v="1.23"/>
    <n v="1.41"/>
    <n v="1.4E-2"/>
    <n v="0.73499999999999999"/>
    <n v="9.1911764705882408"/>
    <d v="1900-01-05T13:33:47"/>
    <n v="43148"/>
    <n v="7.2951879913815301"/>
    <n v="0"/>
    <n v="1"/>
    <n v="995385.57340378803"/>
  </r>
  <r>
    <s v="STND-38868"/>
    <s v="Northshore University HealthSystems"/>
    <s v="Northshore University Health System-Evanston Hospital - 2650 Ridge Ave - Evanston"/>
    <x v="12"/>
    <s v="Variable Speed Drives"/>
    <x v="7"/>
    <n v="0"/>
    <n v="33261.610999999997"/>
    <n v="4.18"/>
    <x v="6"/>
    <x v="0"/>
    <n v="15"/>
    <s v="ΔkWpeak"/>
    <m/>
    <s v="Private-Non-Lighting"/>
    <x v="2"/>
    <n v="2"/>
    <n v="1"/>
    <s v="Non-Lighting"/>
    <n v="0.76002432528749297"/>
    <n v="0.465462131779591"/>
    <n v="25279.6334582501"/>
    <n v="1.94563171083869"/>
    <n v="0.7"/>
    <n v="17695.743420775001"/>
    <n v="1.36194219758708"/>
    <n v="7616"/>
    <n v="1.23"/>
    <n v="1.41"/>
    <n v="1.4E-2"/>
    <n v="0.73499999999999999"/>
    <n v="9.1911764705882408"/>
    <d v="1900-01-05T13:33:47"/>
    <n v="43148"/>
    <n v="1.94563171083869"/>
    <n v="0"/>
    <n v="1"/>
    <n v="265436.15131162503"/>
  </r>
  <r>
    <s v="STND-38870"/>
    <s v="New Albertson's Inc"/>
    <s v="Jewel-Osco/Albertsons #3262 - 4660 W Irving Park Rd - Plainfield"/>
    <x v="0"/>
    <s v="Indoor Lighting"/>
    <x v="5"/>
    <n v="0"/>
    <n v="768.04"/>
    <n v="0.14299999999999999"/>
    <x v="0"/>
    <x v="0"/>
    <n v="10.727311735679001"/>
    <s v="Qty / 1,000"/>
    <m/>
    <s v="Private-Lighting"/>
    <x v="0"/>
    <n v="3"/>
    <n v="154"/>
    <s v="Lighting"/>
    <n v="0.91633259480590001"/>
    <n v="1.30467645558681"/>
    <n v="703.78008611472296"/>
    <n v="0.18656873314891301"/>
    <n v="0.71"/>
    <n v="499.68386114145301"/>
    <n v="0.13246380053572801"/>
    <n v="4661"/>
    <n v="1.07"/>
    <n v="1.24"/>
    <n v="2.9000000000000001E-2"/>
    <n v="0.745"/>
    <n v="15.018236429950701"/>
    <d v="1900-01-09T17:27:20"/>
    <n v="43170"/>
    <n v="0.20195792720168099"/>
    <n v="19.074413548903699"/>
    <n v="1"/>
    <n v="5360.2645477521046"/>
  </r>
  <r>
    <s v="STND-38871"/>
    <s v="Ruffolo Fresh Market"/>
    <s v="Ruffolo Fresh Market - 1414 W Algonquin Rd - Arlington Heights"/>
    <x v="3"/>
    <s v="Refrigeration"/>
    <x v="5"/>
    <n v="0"/>
    <n v="3742.8670000000002"/>
    <n v="0.44500000000000001"/>
    <x v="2"/>
    <x v="0"/>
    <n v="8.6177180282661094"/>
    <s v="ΔkWpeak / CF"/>
    <n v="0.69"/>
    <s v="Private-Lighting"/>
    <x v="0"/>
    <n v="3"/>
    <n v="11"/>
    <s v="Non-Lighting"/>
    <n v="0.91633259480590001"/>
    <n v="1.30467645558681"/>
    <n v="3429.7110301233702"/>
    <n v="0.58058102273612899"/>
    <n v="0.7"/>
    <n v="2400.7977210863601"/>
    <n v="0.40640671591528998"/>
    <n v="4661"/>
    <n v="1.07"/>
    <n v="1.24"/>
    <n v="2.9000000000000001E-2"/>
    <n v="0.745"/>
    <n v="15.018236429950701"/>
    <d v="1900-01-09T17:27:20"/>
    <n v="43159"/>
    <n v="0.84142177208134605"/>
    <n v="0"/>
    <n v="1"/>
    <n v="20689.397803226115"/>
  </r>
  <r>
    <s v="STND-38871"/>
    <s v="Ruffolo Fresh Market"/>
    <s v="Ruffolo Fresh Market - 1414 W Algonquin Rd - Arlington Heights"/>
    <x v="1"/>
    <s v="Outdoor &amp; Garage Lighting"/>
    <x v="1"/>
    <n v="0"/>
    <n v="71657.345000000001"/>
    <n v="0"/>
    <x v="0"/>
    <x v="0"/>
    <n v="10.1978380583316"/>
    <s v="Qty / 1,000"/>
    <m/>
    <s v="Private-Lighting"/>
    <x v="0"/>
    <n v="3"/>
    <n v="14615"/>
    <s v="Lighting"/>
    <n v="0.91633259480590001"/>
    <n v="1.30467645558681"/>
    <n v="65661.960880751605"/>
    <n v="0"/>
    <n v="0.71"/>
    <n v="46619.992225333597"/>
    <n v="0"/>
    <n v="4903"/>
    <n v="1"/>
    <n v="1"/>
    <n v="0"/>
    <n v="0"/>
    <n v="14.276973281664301"/>
    <d v="1900-01-09T04:44:53"/>
    <n v="43159"/>
    <n v="0"/>
    <n v="0"/>
    <n v="1"/>
    <n v="475423.13099463028"/>
  </r>
  <r>
    <s v="STND-38874"/>
    <s v="Kalamai Inc., D/B/A Burger King #2014"/>
    <s v="Kalamai Inc - 1425 E New York St - Aurora"/>
    <x v="1"/>
    <s v="Outdoor &amp; Garage Lighting"/>
    <x v="1"/>
    <n v="0"/>
    <n v="43185.624000000003"/>
    <n v="0"/>
    <x v="0"/>
    <x v="0"/>
    <n v="10.1978380583316"/>
    <s v="Qty / 1,000"/>
    <m/>
    <s v="Private-Lighting"/>
    <x v="0"/>
    <n v="3"/>
    <n v="8808"/>
    <s v="Lighting"/>
    <n v="0.91633259480590001"/>
    <n v="1.30467645558681"/>
    <n v="39572.394898231898"/>
    <n v="0"/>
    <n v="0.71"/>
    <n v="28096.4003777447"/>
    <n v="0"/>
    <n v="4903"/>
    <n v="1"/>
    <n v="1"/>
    <n v="0"/>
    <n v="0"/>
    <n v="14.276973281664301"/>
    <d v="1900-01-09T04:44:53"/>
    <n v="43152"/>
    <n v="0"/>
    <n v="0"/>
    <n v="1"/>
    <n v="286522.54107428726"/>
  </r>
  <r>
    <s v="STND-38876"/>
    <s v="Edsal Manufacturing Company, Inc."/>
    <s v="Edsal Manufacturing Co Inc - 4345 S Packers Ave - Chicago"/>
    <x v="7"/>
    <s v="Indoor Lighting"/>
    <x v="10"/>
    <n v="0"/>
    <n v="1139.53"/>
    <n v="0.69199999999999995"/>
    <x v="0"/>
    <x v="0"/>
    <n v="8"/>
    <s v="Qty / 1,000"/>
    <m/>
    <s v="Private-Lighting"/>
    <x v="0"/>
    <n v="3"/>
    <n v="1008"/>
    <s v="Lighting"/>
    <n v="0.91633259480590001"/>
    <n v="1.30467645558681"/>
    <n v="1044.1884817591699"/>
    <n v="0.90283610726607"/>
    <n v="0.71"/>
    <n v="741.37382204900803"/>
    <n v="0.64101363615891005"/>
    <n v="4618"/>
    <n v="1.02"/>
    <n v="1.04"/>
    <n v="1.2E-2"/>
    <n v="0.81"/>
    <n v="15.158077089649201"/>
    <d v="1900-01-09T19:51:10"/>
    <n v="43159"/>
    <n v="1.3153206690939201"/>
    <n v="12.284570373637299"/>
    <n v="1"/>
    <n v="5930.9905763920642"/>
  </r>
  <r>
    <s v="STND-38876"/>
    <s v="Edsal Manufacturing Company, Inc."/>
    <s v="Edsal Manufacturing Co Inc - 4345 S Packers Ave - Chicago"/>
    <x v="0"/>
    <s v="Indoor Lighting"/>
    <x v="10"/>
    <n v="0"/>
    <n v="42346.135999999999"/>
    <n v="7.5730000000000004"/>
    <x v="0"/>
    <x v="0"/>
    <n v="10.827197921178"/>
    <s v="Qty / 1,000"/>
    <m/>
    <s v="Private-Lighting"/>
    <x v="0"/>
    <n v="3"/>
    <n v="8990"/>
    <s v="Lighting"/>
    <n v="0.91633259480590001"/>
    <n v="1.30467645558681"/>
    <n v="38803.144680883503"/>
    <n v="9.8803147981588904"/>
    <n v="0.71"/>
    <n v="27550.2327234273"/>
    <n v="7.0150235066928097"/>
    <n v="4618"/>
    <n v="1.02"/>
    <n v="1.04"/>
    <n v="1.2E-2"/>
    <n v="0.81"/>
    <n v="15.158077089649201"/>
    <d v="1900-01-09T19:51:10"/>
    <n v="43159"/>
    <n v="11.7287687537499"/>
    <n v="456.50758448098298"/>
    <n v="1"/>
    <n v="298291.82247106219"/>
  </r>
  <r>
    <s v="STND-38876"/>
    <s v="Edsal Manufacturing Company, Inc."/>
    <s v="Edsal Manufacturing Co Inc - 4345 S Packers Ave - Chicago"/>
    <x v="8"/>
    <s v="Indoor Advanced Lighting"/>
    <x v="10"/>
    <n v="0"/>
    <n v="4832.8289999999997"/>
    <n v="0.86399999999999999"/>
    <x v="0"/>
    <x v="0"/>
    <n v="10.827197921178"/>
    <s v="Qty / 1,000"/>
    <m/>
    <s v="Private-Lighting"/>
    <x v="0"/>
    <n v="3"/>
    <n v="1026"/>
    <s v="Lighting"/>
    <n v="0.91633259480590001"/>
    <n v="1.30467645558681"/>
    <n v="4428.4787378232004"/>
    <n v="1.1272404576270001"/>
    <n v="0.71"/>
    <n v="3144.21990385447"/>
    <n v="0.80034072491517005"/>
    <n v="4618"/>
    <n v="1.02"/>
    <n v="1.04"/>
    <n v="1.2E-2"/>
    <n v="0.81"/>
    <n v="15.158077089649201"/>
    <d v="1900-01-09T19:51:10"/>
    <n v="43159"/>
    <n v="1.3381296980377499"/>
    <n v="52.0997498567435"/>
    <n v="1"/>
    <n v="34043.091206739606"/>
  </r>
  <r>
    <s v="STND-38878"/>
    <s v="Davekiz Inc"/>
    <s v="Davekiz Inc DBA Burger King - 2911 Auburn St - Rockford"/>
    <x v="1"/>
    <s v="Outdoor &amp; Garage Lighting"/>
    <x v="1"/>
    <n v="0"/>
    <n v="62738.788"/>
    <n v="0"/>
    <x v="0"/>
    <x v="0"/>
    <n v="10.1978380583316"/>
    <s v="Qty / 1,000"/>
    <m/>
    <s v="Private-Lighting"/>
    <x v="0"/>
    <n v="3"/>
    <n v="12796"/>
    <s v="Lighting"/>
    <n v="0.91633259480590001"/>
    <n v="1.30467645558681"/>
    <n v="57489.596403017204"/>
    <n v="0"/>
    <n v="0.71"/>
    <n v="40817.613446142197"/>
    <n v="0"/>
    <n v="4903"/>
    <n v="1"/>
    <n v="1"/>
    <n v="0"/>
    <n v="0"/>
    <n v="14.276973281664301"/>
    <d v="1900-01-09T04:44:53"/>
    <n v="43159"/>
    <n v="0"/>
    <n v="0"/>
    <n v="1"/>
    <n v="416251.41185133654"/>
  </r>
  <r>
    <s v="STND-38879"/>
    <s v="Davekiz Inc"/>
    <s v="Davekiz Inc DBA Burger King - 325 Southtown Dr - Belvidere"/>
    <x v="1"/>
    <s v="Outdoor &amp; Garage Lighting"/>
    <x v="1"/>
    <n v="0"/>
    <n v="14169.67"/>
    <n v="0"/>
    <x v="0"/>
    <x v="0"/>
    <n v="10.1978380583316"/>
    <s v="Qty / 1,000"/>
    <m/>
    <s v="Private-Lighting"/>
    <x v="0"/>
    <n v="3"/>
    <n v="2890"/>
    <s v="Lighting"/>
    <n v="0.91633259480590001"/>
    <n v="1.30467645558681"/>
    <n v="12984.130478643299"/>
    <n v="0"/>
    <n v="0.71"/>
    <n v="9218.7326398367495"/>
    <n v="0"/>
    <n v="4903"/>
    <n v="1"/>
    <n v="1"/>
    <n v="0"/>
    <n v="0"/>
    <n v="14.276973281664301"/>
    <d v="1900-01-09T04:44:53"/>
    <n v="43132"/>
    <n v="0"/>
    <n v="0"/>
    <n v="1"/>
    <n v="94011.142564110938"/>
  </r>
  <r>
    <s v="STND-38883"/>
    <s v="Rockford Lutheran School"/>
    <s v="Rockford Lutheran - 3411 N Alpine Rd - Rockford"/>
    <x v="1"/>
    <s v="Outdoor &amp; Garage Lighting"/>
    <x v="1"/>
    <n v="0"/>
    <n v="36625.410000000003"/>
    <n v="0"/>
    <x v="0"/>
    <x v="0"/>
    <n v="10.1978380583316"/>
    <s v="Qty / 1,000"/>
    <m/>
    <s v="Private-Lighting"/>
    <x v="0"/>
    <n v="3"/>
    <n v="7470"/>
    <s v="Lighting"/>
    <n v="0.91633259480590001"/>
    <n v="1.30467645558681"/>
    <n v="33561.056981130001"/>
    <n v="0"/>
    <n v="0.71"/>
    <n v="23828.3504566023"/>
    <n v="0"/>
    <n v="4903"/>
    <n v="1"/>
    <n v="1"/>
    <n v="0"/>
    <n v="0"/>
    <n v="14.276973281664301"/>
    <d v="1900-01-09T04:44:53"/>
    <n v="43132"/>
    <n v="0"/>
    <n v="0"/>
    <n v="1"/>
    <n v="242997.65915360209"/>
  </r>
  <r>
    <s v="STND-38886"/>
    <s v="PQ Corporation"/>
    <s v="PQ Corporation - 1945 N Delany Road - Gurnee"/>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124"/>
    <n v="10.661200899291901"/>
    <n v="0"/>
    <n v="1"/>
    <n v="1006167.17691442"/>
  </r>
  <r>
    <s v="STND-38890"/>
    <s v="Prescott Brothers, Inc."/>
    <s v="Prescott Brothers Inc - 614 13th Ave - Mendota"/>
    <x v="0"/>
    <s v="Indoor Lighting"/>
    <x v="14"/>
    <n v="0"/>
    <n v="5702.6949999999997"/>
    <n v="1.139"/>
    <x v="0"/>
    <x v="0"/>
    <n v="12.215978499877799"/>
    <s v="Qty / 1,000"/>
    <m/>
    <s v="Private-Lighting"/>
    <x v="0"/>
    <n v="3"/>
    <n v="1244"/>
    <s v="Lighting"/>
    <n v="0.91633259480590001"/>
    <n v="1.30467645558681"/>
    <n v="5225.5653067366302"/>
    <n v="1.48602648291337"/>
    <n v="0.71"/>
    <n v="3710.1513677830098"/>
    <n v="1.0550788028684901"/>
    <n v="4093"/>
    <n v="1.1200000000000001"/>
    <n v="1.29"/>
    <n v="1.9E-2"/>
    <n v="0.71"/>
    <n v="17.102369899829"/>
    <d v="1900-01-11T05:11:01"/>
    <n v="43135"/>
    <n v="1.6224767801216"/>
    <n v="88.647982882139303"/>
    <n v="1"/>
    <n v="45323.129340129461"/>
  </r>
  <r>
    <s v="STND-38899"/>
    <s v="Aramark Uniform &amp; Career Apparel Group, Inc."/>
    <s v="Aramark Uniform Services - 3795 N Wilke Rd - Arlington Heights"/>
    <x v="1"/>
    <s v="Outdoor &amp; Garage Lighting"/>
    <x v="1"/>
    <n v="0"/>
    <n v="17994.009999999998"/>
    <n v="0"/>
    <x v="0"/>
    <x v="0"/>
    <n v="10.1978380583316"/>
    <s v="Qty / 1,000"/>
    <m/>
    <s v="Private-Lighting"/>
    <x v="0"/>
    <n v="3"/>
    <n v="3670"/>
    <s v="Lighting"/>
    <n v="0.91633259480590001"/>
    <n v="1.30467645558681"/>
    <n v="16488.497874263299"/>
    <n v="0"/>
    <n v="0.71"/>
    <n v="11706.8334907269"/>
    <n v="0"/>
    <n v="4903"/>
    <n v="1"/>
    <n v="1"/>
    <n v="0"/>
    <n v="0"/>
    <n v="14.276973281664301"/>
    <d v="1900-01-09T04:44:53"/>
    <n v="43194"/>
    <n v="0"/>
    <n v="0"/>
    <n v="1"/>
    <n v="119384.39211428576"/>
  </r>
  <r>
    <s v="STND-38899"/>
    <s v="Aramark Uniform &amp; Career Apparel Group, Inc."/>
    <s v="Aramark Uniform Services - 3795 N Wilke Rd - Arlington Heights"/>
    <x v="17"/>
    <s v="Indoor Lighting"/>
    <x v="10"/>
    <n v="0"/>
    <n v="1653.2919999999999"/>
    <n v="0"/>
    <x v="0"/>
    <x v="0"/>
    <n v="12"/>
    <s v="Qty / 1,000"/>
    <m/>
    <s v="Private-Lighting"/>
    <x v="0"/>
    <n v="3"/>
    <n v="3"/>
    <s v="Lighting"/>
    <n v="0.91633259480590001"/>
    <n v="1.30467645558681"/>
    <n v="1514.96534833184"/>
    <n v="0"/>
    <n v="0.71"/>
    <n v="1075.6253973155999"/>
    <n v="0"/>
    <n v="4618"/>
    <n v="1.02"/>
    <n v="1.04"/>
    <n v="1.2E-2"/>
    <n v="0.81"/>
    <n v="15.158077089649201"/>
    <d v="1900-01-09T19:51:10"/>
    <n v="43194"/>
    <n v="0"/>
    <n v="17.8231217450804"/>
    <n v="1"/>
    <n v="12907.504767787199"/>
  </r>
  <r>
    <s v="STND-38901"/>
    <s v="Aramark Uniform &amp; Career Apparel Group, Inc"/>
    <s v="ARAMARK Uniform Services - 9005 W 192ND ST - MOKENA"/>
    <x v="1"/>
    <s v="Outdoor &amp; Garage Lighting"/>
    <x v="1"/>
    <n v="0"/>
    <n v="54084.993000000002"/>
    <n v="0"/>
    <x v="0"/>
    <x v="0"/>
    <n v="10.1978380583316"/>
    <s v="Qty / 1,000"/>
    <m/>
    <s v="Private-Lighting"/>
    <x v="0"/>
    <n v="3"/>
    <n v="11031"/>
    <s v="Lighting"/>
    <n v="0.91633259480590001"/>
    <n v="1.30467645558681"/>
    <n v="49559.841975748903"/>
    <n v="0"/>
    <n v="0.71"/>
    <n v="35187.487802781703"/>
    <n v="0"/>
    <n v="4903"/>
    <n v="1"/>
    <n v="1"/>
    <n v="0"/>
    <n v="0"/>
    <n v="14.276973281664301"/>
    <d v="1900-01-09T04:44:53"/>
    <n v="43200"/>
    <n v="0"/>
    <n v="0"/>
    <n v="1"/>
    <n v="358836.30229228624"/>
  </r>
  <r>
    <s v="STND-38901"/>
    <s v="Aramark Uniform &amp; Career Apparel Group, Inc"/>
    <s v="ARAMARK Uniform Services - 9005 W 192ND ST - MOKENA"/>
    <x v="0"/>
    <s v="Indoor Lighting"/>
    <x v="2"/>
    <n v="0"/>
    <n v="13612.775"/>
    <n v="2.915"/>
    <x v="0"/>
    <x v="0"/>
    <n v="14.797277300976599"/>
    <s v="Qty / 1,000"/>
    <m/>
    <s v="Private-Lighting"/>
    <x v="0"/>
    <n v="3"/>
    <n v="3696"/>
    <s v="Lighting"/>
    <n v="0.91633259480590001"/>
    <n v="1.30467645558681"/>
    <n v="12473.829438258899"/>
    <n v="3.8031318680355399"/>
    <n v="0.71"/>
    <n v="8856.41890116381"/>
    <n v="2.7002236263052302"/>
    <n v="3379"/>
    <n v="1.0900000000000001"/>
    <n v="1.36"/>
    <n v="2.1999999999999999E-2"/>
    <n v="0.57999999999999996"/>
    <n v="20.7161882213673"/>
    <d v="1900-01-13T19:08:05"/>
    <n v="43200"/>
    <n v="4.8214146400044902"/>
    <n v="251.76536480889499"/>
    <n v="1"/>
    <n v="131050.88637413137"/>
  </r>
  <r>
    <s v="STND-38904"/>
    <s v="Matteson Hotel Partners, LLC"/>
    <s v="Kana Hotel Groups - 20920 Matteson Ave - Matteson"/>
    <x v="26"/>
    <s v="HVAC"/>
    <x v="11"/>
    <n v="0"/>
    <n v="101647"/>
    <n v="76.44"/>
    <x v="3"/>
    <x v="0"/>
    <n v="15"/>
    <s v="ΔkWpeak"/>
    <m/>
    <s v="Private-Non-Lighting"/>
    <x v="2"/>
    <n v="3"/>
    <n v="91"/>
    <s v="Non-Lighting"/>
    <n v="0.98952339343681495"/>
    <n v="0.43468415683807998"/>
    <n v="100582.084372672"/>
    <n v="33.227256948702902"/>
    <n v="0.7"/>
    <n v="70407.459060870402"/>
    <n v="23.259079864092001"/>
    <n v="6138"/>
    <n v="1.2"/>
    <n v="1.24"/>
    <n v="3.2000000000000001E-2"/>
    <n v="0.73"/>
    <n v="11.4043662430759"/>
    <d v="1900-01-07T03:30:12"/>
    <n v="43146"/>
    <n v="33.227256948702902"/>
    <n v="0"/>
    <n v="1"/>
    <n v="1056111.8859130561"/>
  </r>
  <r>
    <s v="STND-38909"/>
    <s v="HIBA - RUBISHA INC."/>
    <s v="HIBA - RUBISHA Inc - 2151 W Army Trail Rd - Addison"/>
    <x v="1"/>
    <s v="Outdoor &amp; Garage Lighting"/>
    <x v="1"/>
    <n v="0"/>
    <n v="33708.125"/>
    <n v="0"/>
    <x v="0"/>
    <x v="0"/>
    <n v="10.1978380583316"/>
    <s v="Qty / 1,000"/>
    <m/>
    <s v="Private-Lighting"/>
    <x v="0"/>
    <n v="3"/>
    <n v="6875"/>
    <s v="Lighting"/>
    <n v="0.91633259480590001"/>
    <n v="1.30467645558681"/>
    <n v="30887.853647291598"/>
    <n v="0"/>
    <n v="0.71"/>
    <n v="21930.376089577101"/>
    <n v="0"/>
    <n v="4903"/>
    <n v="1"/>
    <n v="1"/>
    <n v="0"/>
    <n v="0"/>
    <n v="14.276973281664301"/>
    <d v="1900-01-09T04:44:53"/>
    <n v="43152"/>
    <n v="0"/>
    <n v="0"/>
    <n v="1"/>
    <n v="223642.4239198147"/>
  </r>
  <r>
    <s v="STND-38912"/>
    <s v="Glenview Luxury Imports LLC"/>
    <s v="Glenview Luxury Imports LLC - 301 Waukegan Rd - Glenview"/>
    <x v="1"/>
    <s v="Outdoor &amp; Garage Lighting"/>
    <x v="1"/>
    <n v="0"/>
    <n v="206386.88200000001"/>
    <n v="0"/>
    <x v="0"/>
    <x v="0"/>
    <n v="10.1978380583316"/>
    <s v="Qty / 1,000"/>
    <m/>
    <s v="Private-Lighting"/>
    <x v="0"/>
    <n v="2"/>
    <n v="42094"/>
    <s v="Lighting"/>
    <n v="0.97902139861649395"/>
    <n v="0.93591656730105399"/>
    <n v="202057.173871737"/>
    <n v="0"/>
    <n v="0.71"/>
    <n v="143460.59344893301"/>
    <n v="0"/>
    <n v="4903"/>
    <n v="1"/>
    <n v="1"/>
    <n v="0"/>
    <n v="0"/>
    <n v="14.276973281664301"/>
    <d v="1900-01-09T04:44:53"/>
    <n v="43170"/>
    <n v="0"/>
    <n v="0"/>
    <n v="1"/>
    <n v="1462987.8997443661"/>
  </r>
  <r>
    <s v="STND-38916"/>
    <s v="Faith Lutheran Church"/>
    <s v="Faith Lutheran Church - 3000 Liberty St - Aurora"/>
    <x v="8"/>
    <s v="Indoor Advanced Lighting"/>
    <x v="2"/>
    <n v="0"/>
    <n v="22995.07"/>
    <n v="0"/>
    <x v="0"/>
    <x v="0"/>
    <n v="14.797277300976599"/>
    <s v="Qty / 1,000"/>
    <m/>
    <s v="Private-Lighting"/>
    <x v="0"/>
    <n v="3"/>
    <n v="4690"/>
    <s v="Lighting"/>
    <n v="0.91633259480590001"/>
    <n v="1.30467645558681"/>
    <n v="21071.132160843299"/>
    <n v="0"/>
    <n v="0.71"/>
    <n v="14960.5038341987"/>
    <n v="0"/>
    <n v="3379"/>
    <n v="1.0900000000000001"/>
    <n v="1.36"/>
    <n v="2.1999999999999999E-2"/>
    <n v="0.57999999999999996"/>
    <n v="20.7161882213673"/>
    <d v="1900-01-13T19:08:05"/>
    <n v="43159"/>
    <n v="0"/>
    <n v="425.28890599867202"/>
    <n v="1"/>
    <n v="221374.7237969618"/>
  </r>
  <r>
    <s v="STND-38917"/>
    <s v="Supervalu"/>
    <s v="Supervalu (Comprehensive) - 204 4th St. - Oregon"/>
    <x v="49"/>
    <s v="Refrigeration"/>
    <x v="5"/>
    <n v="0"/>
    <n v="485030.25"/>
    <n v="55.35"/>
    <x v="2"/>
    <x v="0"/>
    <n v="12"/>
    <s v="ΔkWpeak"/>
    <m/>
    <s v="Private-Non-Lighting"/>
    <x v="2"/>
    <n v="2"/>
    <n v="225"/>
    <s v="Non-Lighting"/>
    <n v="0.76002432528749297"/>
    <n v="0.465462131779591"/>
    <n v="368634.78850027401"/>
    <n v="25.7633289940004"/>
    <n v="0.7"/>
    <n v="258044.35195019201"/>
    <n v="18.034330295800299"/>
    <n v="4661"/>
    <n v="1.07"/>
    <n v="1.24"/>
    <n v="2.9000000000000001E-2"/>
    <n v="0.745"/>
    <n v="15.018236429950701"/>
    <d v="1900-01-09T17:27:20"/>
    <n v="43135"/>
    <n v="25.7633289940004"/>
    <n v="0"/>
    <n v="1"/>
    <n v="3096532.2234023041"/>
  </r>
  <r>
    <s v="STND-38924"/>
    <s v="Rosecrance, Inc"/>
    <s v="Rosecrance Inc - 1601 University Pkwy - Rockford"/>
    <x v="0"/>
    <s v="Indoor Lighting"/>
    <x v="9"/>
    <n v="0"/>
    <n v="53261.88"/>
    <n v="11.76"/>
    <x v="0"/>
    <x v="0"/>
    <n v="12.853470437018"/>
    <s v="Qty / 1,000"/>
    <m/>
    <s v="Private-Lighting"/>
    <x v="0"/>
    <n v="3"/>
    <n v="9780"/>
    <s v="Lighting"/>
    <n v="0.91633259480590001"/>
    <n v="1.30467645558681"/>
    <n v="48805.596704640499"/>
    <n v="15.3429951177008"/>
    <n v="0.71"/>
    <n v="34651.973660294701"/>
    <n v="10.8935265335676"/>
    <n v="3890"/>
    <n v="1.4"/>
    <n v="1.85"/>
    <n v="6.0000000000000001E-3"/>
    <n v="0.65"/>
    <n v="17.994858611825201"/>
    <d v="1900-01-11T20:29:00"/>
    <n v="43152"/>
    <n v="12.7592474991275"/>
    <n v="209.16684301988801"/>
    <n v="1"/>
    <n v="445398.11902692437"/>
  </r>
  <r>
    <s v="STND-38929"/>
    <s v="Nation Pizza Products, LP"/>
    <s v="Nation Pizza LP - 601 E Algonquin Rd - Schaumburg"/>
    <x v="0"/>
    <s v="Indoor Lighting"/>
    <x v="10"/>
    <n v="0"/>
    <n v="76392.618000000002"/>
    <n v="13.662000000000001"/>
    <x v="0"/>
    <x v="0"/>
    <n v="10.827197921178"/>
    <s v="Qty / 1,000"/>
    <m/>
    <s v="Private-Lighting"/>
    <x v="0"/>
    <n v="3"/>
    <n v="16218"/>
    <s v="Lighting"/>
    <n v="0.91633259480590001"/>
    <n v="1.30467645558681"/>
    <n v="70001.045875955897"/>
    <n v="17.824489736227001"/>
    <n v="0.71"/>
    <n v="49700.742571928698"/>
    <n v="12.655387712721099"/>
    <n v="4618"/>
    <n v="1.02"/>
    <n v="1.04"/>
    <n v="1.2E-2"/>
    <n v="0.81"/>
    <n v="15.158077089649201"/>
    <d v="1900-01-09T19:51:10"/>
    <n v="43146"/>
    <n v="21.159175850221899"/>
    <n v="823.54171618771602"/>
    <n v="1"/>
    <n v="538119.77665578935"/>
  </r>
  <r>
    <s v="STND-38930"/>
    <s v="Piedmont Operating Partnership, LP"/>
    <s v="Piedmont - Two Pierce Place - Itasca"/>
    <x v="27"/>
    <s v="Outdoor &amp; Garage Lighting"/>
    <x v="6"/>
    <n v="0"/>
    <n v="2755.2"/>
    <n v="0"/>
    <x v="0"/>
    <x v="0"/>
    <n v="8"/>
    <s v="Qty / 1,000"/>
    <m/>
    <s v="Private-Lighting"/>
    <x v="0"/>
    <n v="2"/>
    <n v="9840"/>
    <s v="Lighting"/>
    <n v="0.97902139861649395"/>
    <n v="0.93591656730105399"/>
    <n v="2697.3997574681598"/>
    <n v="0"/>
    <n v="0.71"/>
    <n v="1915.1538278024"/>
    <n v="0"/>
    <n v="2885"/>
    <n v="1.165"/>
    <n v="1.3779999999999999"/>
    <n v="2.5499999999999998E-2"/>
    <n v="0.55000000000000004"/>
    <n v="24.263431542460999"/>
    <d v="1900-01-16T07:56:40"/>
    <n v="43135"/>
    <n v="0"/>
    <n v="59.041797266470503"/>
    <n v="1"/>
    <n v="15321.2306224192"/>
  </r>
  <r>
    <s v="STND-38930"/>
    <s v="Piedmont Operating Partnership, LP"/>
    <s v="Piedmont - Two Pierce Place - Itasca"/>
    <x v="36"/>
    <s v="Outdoor &amp; Garage Lighting"/>
    <x v="6"/>
    <n v="0"/>
    <n v="8643.982"/>
    <n v="8.1539999999999999"/>
    <x v="0"/>
    <x v="0"/>
    <n v="8"/>
    <s v="Qty / 1,000"/>
    <m/>
    <s v="Private-Lighting"/>
    <x v="0"/>
    <n v="2"/>
    <n v="10590"/>
    <s v="Lighting"/>
    <n v="0.97902139861649395"/>
    <n v="0.93591656730105399"/>
    <n v="8462.6433472557892"/>
    <n v="7.6314636897727901"/>
    <n v="0.71"/>
    <n v="6008.4767765516099"/>
    <n v="5.4183392197386802"/>
    <n v="2885"/>
    <n v="1.165"/>
    <n v="1.3779999999999999"/>
    <n v="2.5499999999999998E-2"/>
    <n v="0.55000000000000004"/>
    <n v="24.263431542460999"/>
    <d v="1900-01-16T07:56:40"/>
    <n v="43135"/>
    <n v="7.6314636897727901"/>
    <n v="185.233824339075"/>
    <n v="1"/>
    <n v="48067.814212412879"/>
  </r>
  <r>
    <s v="STND-38930"/>
    <s v="Piedmont Operating Partnership, LP"/>
    <s v="Piedmont - Two Pierce Place - Itasca"/>
    <x v="1"/>
    <s v="Outdoor &amp; Garage Lighting"/>
    <x v="1"/>
    <n v="0"/>
    <n v="173497.55799999999"/>
    <n v="0"/>
    <x v="0"/>
    <x v="0"/>
    <n v="10.1978380583316"/>
    <s v="Qty / 1,000"/>
    <m/>
    <s v="Private-Lighting"/>
    <x v="0"/>
    <n v="2"/>
    <n v="35386"/>
    <s v="Lighting"/>
    <n v="0.97902139861649395"/>
    <n v="0.93591656730105399"/>
    <n v="169857.82188970601"/>
    <n v="0"/>
    <n v="0.71"/>
    <n v="120599.053541691"/>
    <n v="0"/>
    <n v="4903"/>
    <n v="1"/>
    <n v="1"/>
    <n v="0"/>
    <n v="0"/>
    <n v="14.276973281664301"/>
    <d v="1900-01-09T04:44:53"/>
    <n v="43135"/>
    <n v="0"/>
    <n v="0"/>
    <n v="1"/>
    <n v="1229849.6180062268"/>
  </r>
  <r>
    <s v="STND-38931"/>
    <s v="GF ATASCOCITA LLC"/>
    <s v="SWEETBRIAR HINSDALE LLC - 211 W 59th St - Hinsdale"/>
    <x v="17"/>
    <s v="Indoor Lighting"/>
    <x v="2"/>
    <n v="0"/>
    <n v="14879.624"/>
    <n v="0"/>
    <x v="0"/>
    <x v="0"/>
    <n v="12"/>
    <s v="Qty / 1,000"/>
    <m/>
    <s v="Private-Lighting"/>
    <x v="0"/>
    <n v="3"/>
    <n v="27"/>
    <s v="Lighting"/>
    <n v="0.91633259480590001"/>
    <n v="1.30467645558681"/>
    <n v="13634.6844696561"/>
    <n v="0"/>
    <n v="0.71"/>
    <n v="9680.6259734558607"/>
    <n v="0"/>
    <n v="3379"/>
    <n v="1.0900000000000001"/>
    <n v="1.36"/>
    <n v="2.1999999999999999E-2"/>
    <n v="0.57999999999999996"/>
    <n v="20.7161882213673"/>
    <d v="1900-01-13T19:08:05"/>
    <n v="43152"/>
    <n v="0"/>
    <n v="275.19546636003201"/>
    <n v="1"/>
    <n v="116167.51168147032"/>
  </r>
  <r>
    <s v="STND-38934"/>
    <s v="Carnicerias Jimenez Inc"/>
    <s v="Carnicerias Jimenez Inc - 4204 W North Ave STO - Chicago"/>
    <x v="3"/>
    <s v="Refrigeration"/>
    <x v="5"/>
    <n v="0"/>
    <n v="2041.5640000000001"/>
    <n v="0.24299999999999999"/>
    <x v="2"/>
    <x v="0"/>
    <n v="8.6177180282661094"/>
    <s v="ΔkWpeak / CF"/>
    <n v="0.69"/>
    <s v="Private-Lighting"/>
    <x v="0"/>
    <n v="2"/>
    <n v="6"/>
    <s v="Non-Lighting"/>
    <n v="0.97902139861649395"/>
    <n v="0.93591656730105399"/>
    <n v="1998.7348426450801"/>
    <n v="0.22742772585415599"/>
    <n v="0.7"/>
    <n v="1399.11438985156"/>
    <n v="0.159199408097909"/>
    <n v="4661"/>
    <n v="1.07"/>
    <n v="1.24"/>
    <n v="2.9000000000000001E-2"/>
    <n v="0.745"/>
    <n v="15.018236429950701"/>
    <d v="1900-01-09T17:27:20"/>
    <n v="43146"/>
    <n v="0.32960539978863201"/>
    <n v="0"/>
    <n v="1"/>
    <n v="12057.173301030327"/>
  </r>
  <r>
    <s v="STND-38934"/>
    <s v="Carnicerias Jimenez Inc"/>
    <s v="Carnicerias Jimenez Inc - 4204 W North Ave STO - Chicago"/>
    <x v="3"/>
    <s v="Refrigeration"/>
    <x v="5"/>
    <n v="0"/>
    <n v="2028.3789999999999"/>
    <n v="0.24099999999999999"/>
    <x v="2"/>
    <x v="0"/>
    <n v="8.6177180282661094"/>
    <s v="ΔkWpeak / CF"/>
    <n v="0.69"/>
    <s v="Private-Lighting"/>
    <x v="0"/>
    <n v="2"/>
    <n v="40"/>
    <s v="Non-Lighting"/>
    <n v="0.97902139861649395"/>
    <n v="0.93591656730105399"/>
    <n v="1985.82644550432"/>
    <n v="0.22555589271955401"/>
    <n v="0.7"/>
    <n v="1390.07851185303"/>
    <n v="0.15788912490368801"/>
    <n v="4661"/>
    <n v="1.07"/>
    <n v="1.24"/>
    <n v="2.9000000000000001E-2"/>
    <n v="0.745"/>
    <n v="15.018236429950701"/>
    <d v="1900-01-09T17:27:20"/>
    <n v="43146"/>
    <n v="0.32689259814428101"/>
    <n v="0"/>
    <n v="1"/>
    <n v="11979.304652301182"/>
  </r>
  <r>
    <s v="STND-38934"/>
    <s v="Carnicerias Jimenez Inc"/>
    <s v="Carnicerias Jimenez Inc - 4204 W North Ave STO - Chicago"/>
    <x v="1"/>
    <s v="Outdoor &amp; Garage Lighting"/>
    <x v="1"/>
    <n v="0"/>
    <n v="46504.955000000002"/>
    <n v="0"/>
    <x v="0"/>
    <x v="0"/>
    <n v="10.1978380583316"/>
    <s v="Qty / 1,000"/>
    <m/>
    <s v="Private-Lighting"/>
    <x v="0"/>
    <n v="2"/>
    <n v="9485"/>
    <s v="Lighting"/>
    <n v="0.97902139861649395"/>
    <n v="0.93591656730105399"/>
    <n v="45529.3460866971"/>
    <n v="0"/>
    <n v="0.71"/>
    <n v="32325.8357215549"/>
    <n v="0"/>
    <n v="4903"/>
    <n v="1"/>
    <n v="1"/>
    <n v="0"/>
    <n v="0"/>
    <n v="14.276973281664301"/>
    <d v="1900-01-09T04:44:53"/>
    <n v="43146"/>
    <n v="0"/>
    <n v="0"/>
    <n v="1"/>
    <n v="329653.63778864773"/>
  </r>
  <r>
    <s v="STND-38934"/>
    <s v="Carnicerias Jimenez Inc"/>
    <s v="Carnicerias Jimenez Inc - 4204 W North Ave STO - Chicago"/>
    <x v="0"/>
    <s v="Indoor Lighting"/>
    <x v="5"/>
    <n v="0"/>
    <n v="100817.663"/>
    <n v="18.675000000000001"/>
    <x v="0"/>
    <x v="0"/>
    <n v="10.727311735679001"/>
    <s v="Qty / 1,000"/>
    <m/>
    <s v="Private-Lighting"/>
    <x v="0"/>
    <n v="2"/>
    <n v="20215"/>
    <s v="Lighting"/>
    <n v="0.97902139861649395"/>
    <n v="0.93591656730105399"/>
    <n v="98702.649435506304"/>
    <n v="17.4782418943472"/>
    <n v="0.71"/>
    <n v="70078.881099209495"/>
    <n v="12.4095517449865"/>
    <n v="4661"/>
    <n v="1.07"/>
    <n v="1.24"/>
    <n v="2.9000000000000001E-2"/>
    <n v="0.745"/>
    <n v="15.018236429950701"/>
    <d v="1900-01-09T17:27:20"/>
    <n v="43146"/>
    <n v="18.919941431421499"/>
    <n v="2675.11853610251"/>
    <n v="1"/>
    <n v="751758.00363880338"/>
  </r>
  <r>
    <s v="STND-38938"/>
    <s v="Brixmor Operating Partnership LP"/>
    <s v="Brixmor Property Group (New Plan Realty Trust) - 29 W Rand Rd - Arlington Heights"/>
    <x v="1"/>
    <s v="Outdoor &amp; Garage Lighting"/>
    <x v="1"/>
    <n v="0"/>
    <n v="24093.342000000001"/>
    <n v="0"/>
    <x v="0"/>
    <x v="0"/>
    <n v="10.1978380583316"/>
    <s v="Qty / 1,000"/>
    <m/>
    <s v="Private-Lighting"/>
    <x v="0"/>
    <n v="3"/>
    <n v="4914"/>
    <s v="Lighting"/>
    <n v="0.91633259480590001"/>
    <n v="1.30467645558681"/>
    <n v="22077.514592406002"/>
    <n v="0"/>
    <n v="0.71"/>
    <n v="15675.035360608201"/>
    <n v="0"/>
    <n v="4903"/>
    <n v="1"/>
    <n v="1"/>
    <n v="0"/>
    <n v="0"/>
    <n v="14.276973281664301"/>
    <d v="1900-01-09T04:44:53"/>
    <n v="43132"/>
    <n v="0"/>
    <n v="0"/>
    <n v="1"/>
    <n v="159851.47216610389"/>
  </r>
  <r>
    <s v="STND-38939"/>
    <s v="Dearborn Elm Condominium Association"/>
    <s v="Dearborn Elm Condo Association - 1155 N Dearborn - Chicago"/>
    <x v="7"/>
    <s v="Indoor Lighting"/>
    <x v="2"/>
    <n v="0"/>
    <n v="2252.2950000000001"/>
    <n v="1.49"/>
    <x v="0"/>
    <x v="0"/>
    <n v="8"/>
    <s v="Qty / 1,000"/>
    <m/>
    <s v="Private-Lighting"/>
    <x v="0"/>
    <n v="3"/>
    <n v="2548"/>
    <s v="Lighting"/>
    <n v="0.91633259480590001"/>
    <n v="1.30467645558681"/>
    <n v="2063.8513216183501"/>
    <n v="1.9439679188243399"/>
    <n v="0.71"/>
    <n v="1465.3344383490301"/>
    <n v="1.38021722236528"/>
    <n v="3379"/>
    <n v="1.0900000000000001"/>
    <n v="1.36"/>
    <n v="2.1999999999999999E-2"/>
    <n v="0.57999999999999996"/>
    <n v="20.7161882213673"/>
    <d v="1900-01-13T19:08:05"/>
    <n v="43135"/>
    <n v="3.3241585479212401"/>
    <n v="41.655714748260401"/>
    <n v="1"/>
    <n v="11722.67550679224"/>
  </r>
  <r>
    <s v="STND-38939"/>
    <s v="Dearborn Elm Condominium Association"/>
    <s v="Dearborn Elm Condo Association - 1155 N Dearborn - Chicago"/>
    <x v="0"/>
    <s v="Indoor Lighting"/>
    <x v="2"/>
    <n v="0"/>
    <n v="34168.211000000003"/>
    <n v="7.3179999999999996"/>
    <x v="0"/>
    <x v="0"/>
    <n v="14.797277300976599"/>
    <s v="Qty / 1,000"/>
    <m/>
    <s v="Private-Lighting"/>
    <x v="0"/>
    <n v="3"/>
    <n v="9277"/>
    <s v="Lighting"/>
    <n v="0.91633259480590001"/>
    <n v="1.30467645558681"/>
    <n v="31309.445445505498"/>
    <n v="9.5476223019842497"/>
    <n v="0.71"/>
    <n v="22229.706266308898"/>
    <n v="6.7788118344088204"/>
    <n v="3379"/>
    <n v="1.0900000000000001"/>
    <n v="1.36"/>
    <n v="2.1999999999999999E-2"/>
    <n v="0.57999999999999996"/>
    <n v="20.7161882213673"/>
    <d v="1900-01-13T19:08:05"/>
    <n v="43135"/>
    <n v="12.103983648560201"/>
    <n v="631.93376128543196"/>
    <n v="1"/>
    <n v="328939.12794182991"/>
  </r>
  <r>
    <s v="STND-38940"/>
    <s v="Rockford University"/>
    <s v="Rockford University - Nelson Hall - 5050 E State St - Rockford"/>
    <x v="2"/>
    <s v="Energy Management System"/>
    <x v="3"/>
    <n v="5358"/>
    <n v="8554"/>
    <n v="0"/>
    <x v="1"/>
    <x v="0"/>
    <n v="15"/>
    <s v="NA"/>
    <m/>
    <s v="EMS"/>
    <x v="1"/>
    <n v="3"/>
    <n v="1"/>
    <s v="EMS"/>
    <n v="0.91036333343406195"/>
    <n v="0"/>
    <n v="7787.2479541949697"/>
    <n v="0"/>
    <n v="0.7"/>
    <n v="5451.0735679364798"/>
    <n v="0"/>
    <n v="3395"/>
    <n v="1.06"/>
    <n v="1.39"/>
    <n v="0.02"/>
    <n v="0.63"/>
    <n v="20.618556701030901"/>
    <d v="1900-01-13T17:27:39"/>
    <n v="43180"/>
    <n v="0"/>
    <n v="0"/>
    <n v="1"/>
    <n v="81766.103519047203"/>
  </r>
  <r>
    <s v="STND-38941"/>
    <s v="Rockford University"/>
    <s v="Rockford University - Lang Health Building - 5050 E State St - Rockford"/>
    <x v="2"/>
    <s v="Energy Management System"/>
    <x v="3"/>
    <n v="2109"/>
    <n v="3367"/>
    <n v="0"/>
    <x v="1"/>
    <x v="0"/>
    <n v="15"/>
    <s v="NA"/>
    <m/>
    <s v="EMS"/>
    <x v="1"/>
    <n v="3"/>
    <n v="1"/>
    <s v="EMS"/>
    <n v="0.91036333343406195"/>
    <n v="0"/>
    <n v="3065.1933436724898"/>
    <n v="0"/>
    <n v="0.7"/>
    <n v="2145.63534057074"/>
    <n v="0"/>
    <n v="3395"/>
    <n v="1.06"/>
    <n v="1.39"/>
    <n v="0.02"/>
    <n v="0.63"/>
    <n v="20.618556701030901"/>
    <d v="1900-01-13T17:27:39"/>
    <n v="43180"/>
    <n v="0"/>
    <n v="0"/>
    <n v="1"/>
    <n v="32184.530108561099"/>
  </r>
  <r>
    <s v="STND-38942"/>
    <s v="FLT Clarendon-Woodchase, LLC"/>
    <s v="FLT Clarendon LLC - 21 58th St - Clarendon Hills"/>
    <x v="17"/>
    <s v="Indoor Lighting"/>
    <x v="2"/>
    <n v="0"/>
    <n v="11573.040999999999"/>
    <n v="0"/>
    <x v="0"/>
    <x v="0"/>
    <n v="12"/>
    <s v="Qty / 1,000"/>
    <m/>
    <s v="Private-Lighting"/>
    <x v="0"/>
    <n v="3"/>
    <n v="21"/>
    <s v="Lighting"/>
    <n v="0.91633259480590001"/>
    <n v="1.30467645558681"/>
    <n v="10604.7546893251"/>
    <n v="0"/>
    <n v="0.71"/>
    <n v="7529.3758294208001"/>
    <n v="0"/>
    <n v="3379"/>
    <n v="1.0900000000000001"/>
    <n v="1.36"/>
    <n v="2.1999999999999999E-2"/>
    <n v="0.57999999999999996"/>
    <n v="20.7161882213673"/>
    <d v="1900-01-13T19:08:05"/>
    <n v="43152"/>
    <n v="0"/>
    <n v="214.040920335001"/>
    <n v="1"/>
    <n v="90352.509953049594"/>
  </r>
  <r>
    <s v="STND-38942"/>
    <s v="FLT Clarendon-Woodchase, LLC"/>
    <s v="FLT Clarendon LLC - 21 58th St - Clarendon Hills"/>
    <x v="1"/>
    <s v="Outdoor &amp; Garage Lighting"/>
    <x v="1"/>
    <n v="0"/>
    <n v="45303.72"/>
    <n v="0"/>
    <x v="0"/>
    <x v="0"/>
    <n v="10.1978380583316"/>
    <s v="Qty / 1,000"/>
    <m/>
    <s v="Private-Lighting"/>
    <x v="0"/>
    <n v="3"/>
    <n v="9240"/>
    <s v="Lighting"/>
    <n v="0.91633259480590001"/>
    <n v="1.30467645558681"/>
    <n v="41513.275301959897"/>
    <n v="0"/>
    <n v="0.71"/>
    <n v="29474.425464391599"/>
    <n v="0"/>
    <n v="4903"/>
    <n v="1"/>
    <n v="1"/>
    <n v="0"/>
    <n v="0"/>
    <n v="14.276973281664301"/>
    <d v="1900-01-09T04:44:53"/>
    <n v="43152"/>
    <n v="0"/>
    <n v="0"/>
    <n v="1"/>
    <n v="300575.41774823068"/>
  </r>
  <r>
    <s v="STND-38943"/>
    <s v="AG Oak Brook Executive Park Venture LLC"/>
    <s v="Golub Realty Service LLC - 1301 W 22nd St #802 - Oak Brook"/>
    <x v="1"/>
    <s v="Outdoor &amp; Garage Lighting"/>
    <x v="1"/>
    <n v="0"/>
    <n v="101492.1"/>
    <n v="0"/>
    <x v="0"/>
    <x v="0"/>
    <n v="10.1978380583316"/>
    <s v="Qty / 1,000"/>
    <m/>
    <s v="Private-Lighting"/>
    <x v="0"/>
    <n v="3"/>
    <n v="20700"/>
    <s v="Lighting"/>
    <n v="0.91633259480590001"/>
    <n v="1.30467645558681"/>
    <n v="93000.519345299894"/>
    <n v="0"/>
    <n v="0.71"/>
    <n v="66030.368735162905"/>
    <n v="0"/>
    <n v="4903"/>
    <n v="1"/>
    <n v="1"/>
    <n v="0"/>
    <n v="0"/>
    <n v="14.276973281664301"/>
    <d v="1900-01-09T04:44:53"/>
    <n v="43170"/>
    <n v="0"/>
    <n v="0"/>
    <n v="1"/>
    <n v="673367.00729311327"/>
  </r>
  <r>
    <s v="STND-38945"/>
    <s v="Wood Dale School District Dale JR High School"/>
    <s v="Wood Dale Jr High School - 655 N Wood Dale Rd - Wood Dale"/>
    <x v="0"/>
    <s v="Indoor Lighting"/>
    <x v="12"/>
    <n v="0"/>
    <n v="10996"/>
    <n v="0"/>
    <x v="0"/>
    <x v="1"/>
    <n v="15"/>
    <s v="Qty / 1,000"/>
    <m/>
    <s v="Public-Lighting"/>
    <x v="0"/>
    <n v="3"/>
    <n v="2986"/>
    <s v="Lighting"/>
    <n v="0.99829244462109001"/>
    <n v="0.987374621353864"/>
    <n v="10977.2237210535"/>
    <n v="0"/>
    <n v="0.71"/>
    <n v="7793.8288419479904"/>
    <n v="0"/>
    <n v="2979"/>
    <n v="1.17333333333333"/>
    <n v="1.323"/>
    <n v="2.1333333333333301E-2"/>
    <n v="0.72"/>
    <n v="23.497818059751602"/>
    <d v="1900-01-15T18:49:11"/>
    <n v="43132"/>
    <n v="0"/>
    <n v="199.585885837337"/>
    <n v="1"/>
    <n v="116907.43262921985"/>
  </r>
  <r>
    <s v="STND-38947"/>
    <s v="Brixmor Operating Partnership LP"/>
    <s v="Brixmor Property Group (New Plan Realty Trust)  - 1986 N Arlington Heights Rd - Arlington Heights"/>
    <x v="1"/>
    <s v="Outdoor &amp; Garage Lighting"/>
    <x v="1"/>
    <n v="0"/>
    <n v="63336.953999999998"/>
    <n v="0"/>
    <x v="0"/>
    <x v="0"/>
    <n v="10.1978380583316"/>
    <s v="Qty / 1,000"/>
    <m/>
    <s v="Private-Lighting"/>
    <x v="0"/>
    <n v="3"/>
    <n v="12918"/>
    <s v="Lighting"/>
    <n v="0.91633259480590001"/>
    <n v="1.30467645558681"/>
    <n v="58037.715405921903"/>
    <n v="0"/>
    <n v="0.71"/>
    <n v="41206.777938204599"/>
    <n v="0"/>
    <n v="4903"/>
    <n v="1"/>
    <n v="1"/>
    <n v="0"/>
    <n v="0"/>
    <n v="14.276973281664301"/>
    <d v="1900-01-09T04:44:53"/>
    <n v="43132"/>
    <n v="0"/>
    <n v="0"/>
    <n v="1"/>
    <n v="420220.04831944179"/>
  </r>
  <r>
    <s v="STND-38951"/>
    <s v="BDFIFIV Overlook on North Avenue, LLC"/>
    <s v="BDFIFIV Overlook on North Avenue, LLC - 332-348 E North Ave - Lombard"/>
    <x v="1"/>
    <s v="Outdoor &amp; Garage Lighting"/>
    <x v="1"/>
    <n v="0"/>
    <n v="6913.23"/>
    <n v="0"/>
    <x v="0"/>
    <x v="0"/>
    <n v="10.1978380583316"/>
    <s v="Qty / 1,000"/>
    <m/>
    <s v="Private-Lighting"/>
    <x v="0"/>
    <n v="3"/>
    <n v="1410"/>
    <s v="Lighting"/>
    <n v="0.91633259480590001"/>
    <n v="1.30467645558681"/>
    <n v="6334.8179843899898"/>
    <n v="0"/>
    <n v="0.71"/>
    <n v="4497.7207689168899"/>
    <n v="0"/>
    <n v="4903"/>
    <n v="1"/>
    <n v="1"/>
    <n v="0"/>
    <n v="0"/>
    <n v="14.276973281664301"/>
    <d v="1900-01-09T04:44:53"/>
    <n v="43152"/>
    <n v="0"/>
    <n v="0"/>
    <n v="1"/>
    <n v="45867.028033009126"/>
  </r>
  <r>
    <s v="STND-38952"/>
    <s v="R. Carlson &amp; Sons, Inc."/>
    <s v="R Carlson &amp; Sons Inc - 19140 104th Ave - Mokena"/>
    <x v="1"/>
    <s v="Outdoor &amp; Garage Lighting"/>
    <x v="1"/>
    <n v="0"/>
    <n v="6109.1379999999999"/>
    <n v="0"/>
    <x v="0"/>
    <x v="0"/>
    <n v="10.1978380583316"/>
    <s v="Qty / 1,000"/>
    <m/>
    <s v="Private-Lighting"/>
    <x v="0"/>
    <n v="3"/>
    <n v="1246"/>
    <s v="Lighting"/>
    <n v="0.91633259480590001"/>
    <n v="1.30467645558681"/>
    <n v="5598.0022755673299"/>
    <n v="0"/>
    <n v="0.71"/>
    <n v="3974.5816156527999"/>
    <n v="0"/>
    <n v="4903"/>
    <n v="1"/>
    <n v="1"/>
    <n v="0"/>
    <n v="0"/>
    <n v="14.276973281664301"/>
    <d v="1900-01-09T04:44:53"/>
    <n v="43265"/>
    <n v="0"/>
    <n v="0"/>
    <n v="0"/>
    <n v="40532.139666049225"/>
  </r>
  <r>
    <s v="STND-38953"/>
    <s v="Tragos Investment Corp. D/B/A Chi-Town Harley-Davidson"/>
    <s v="Chi-Town Harley Davidson - 17801 S LaGrange Rd - Tinley Park"/>
    <x v="0"/>
    <s v="Indoor Lighting"/>
    <x v="14"/>
    <n v="0"/>
    <n v="11031.75"/>
    <n v="0"/>
    <x v="0"/>
    <x v="0"/>
    <n v="12.215978499877799"/>
    <s v="Qty / 1,000"/>
    <m/>
    <s v="Private-Lighting"/>
    <x v="0"/>
    <n v="3"/>
    <n v="9"/>
    <s v="Lighting"/>
    <n v="0.91633259480590001"/>
    <n v="1.30467645558681"/>
    <n v="10108.752102750001"/>
    <n v="0"/>
    <n v="0.71"/>
    <n v="7177.2139929524901"/>
    <n v="0"/>
    <n v="4093"/>
    <n v="1.1200000000000001"/>
    <n v="1.29"/>
    <n v="1.9E-2"/>
    <n v="0.71"/>
    <n v="17.102369899829"/>
    <d v="1900-01-11T05:11:01"/>
    <n v="43152"/>
    <n v="0"/>
    <n v="171.48775888593701"/>
    <n v="1"/>
    <n v="87676.691826929717"/>
  </r>
  <r>
    <s v="STND-38954"/>
    <s v="Honeywell International Inc."/>
    <s v="Honeywell / UOP LLC - 50 East Algonquin Rd - Research - Des Plaines"/>
    <x v="18"/>
    <s v="HVAC"/>
    <x v="10"/>
    <n v="0"/>
    <n v="2617.5050000000001"/>
    <n v="1.1879999999999999"/>
    <x v="3"/>
    <x v="0"/>
    <n v="20"/>
    <s v="ΔkWpeak / CF"/>
    <n v="1"/>
    <s v="Private-Non-Lighting"/>
    <x v="2"/>
    <n v="3"/>
    <n v="1"/>
    <s v="Non-Lighting"/>
    <n v="0.98952339343681495"/>
    <n v="0.43468415683807998"/>
    <n v="2590.0824299378301"/>
    <n v="0.51640477832363996"/>
    <n v="0.7"/>
    <n v="1813.0577009564799"/>
    <n v="0.36148334482654798"/>
    <n v="4618"/>
    <n v="1.02"/>
    <n v="1.04"/>
    <n v="1.2E-2"/>
    <n v="0.81"/>
    <n v="15.158077089649201"/>
    <d v="1900-01-09T19:51:10"/>
    <n v="43429"/>
    <n v="0.51640477832363996"/>
    <n v="0"/>
    <n v="0"/>
    <n v="36261.154019129601"/>
  </r>
  <r>
    <s v="STND-38954"/>
    <s v="Honeywell International Inc."/>
    <s v="Honeywell / UOP LLC - 50 East Algonquin Rd - Research - Des Plaines"/>
    <x v="18"/>
    <s v="HVAC"/>
    <x v="10"/>
    <n v="0"/>
    <n v="7697.9780000000001"/>
    <n v="3.4940000000000002"/>
    <x v="3"/>
    <x v="0"/>
    <n v="20"/>
    <s v="ΔkWpeak / CF"/>
    <n v="1"/>
    <s v="Private-Non-Lighting"/>
    <x v="2"/>
    <n v="3"/>
    <n v="1"/>
    <s v="Non-Lighting"/>
    <n v="0.98952339343681495"/>
    <n v="0.43468415683807998"/>
    <n v="7617.3293131619503"/>
    <n v="1.51878644399225"/>
    <n v="0.7"/>
    <n v="5332.1305192133595"/>
    <n v="1.06315051079458"/>
    <n v="4618"/>
    <n v="1.02"/>
    <n v="1.04"/>
    <n v="1.2E-2"/>
    <n v="0.81"/>
    <n v="15.158077089649201"/>
    <d v="1900-01-09T19:51:10"/>
    <n v="43429"/>
    <n v="1.51878644399225"/>
    <n v="0"/>
    <n v="0"/>
    <n v="106642.61038426719"/>
  </r>
  <r>
    <s v="STND-38954"/>
    <s v="Honeywell International Inc."/>
    <s v="Honeywell / UOP LLC - 50 East Algonquin Rd - Research - Des Plaines"/>
    <x v="12"/>
    <s v="Variable Speed Drives"/>
    <x v="10"/>
    <n v="0"/>
    <n v="85947.69"/>
    <n v="3.6949999999999998"/>
    <x v="6"/>
    <x v="0"/>
    <n v="15"/>
    <s v="ΔkWpeak"/>
    <m/>
    <s v="Private-Non-Lighting"/>
    <x v="2"/>
    <n v="3"/>
    <n v="1"/>
    <s v="Non-Lighting"/>
    <n v="0.98952339343681495"/>
    <n v="0.43468415683807998"/>
    <n v="85047.249866855404"/>
    <n v="1.6061579595167099"/>
    <n v="0.7"/>
    <n v="59533.0749067988"/>
    <n v="1.1243105716616899"/>
    <n v="4618"/>
    <n v="1.02"/>
    <n v="1.04"/>
    <n v="1.2E-2"/>
    <n v="0.81"/>
    <n v="15.158077089649201"/>
    <d v="1900-01-09T19:51:10"/>
    <n v="43429"/>
    <n v="1.6061579595167099"/>
    <n v="0"/>
    <n v="0"/>
    <n v="892996.12360198202"/>
  </r>
  <r>
    <s v="STND-38956"/>
    <s v="Brixmor Operating Partnership LP"/>
    <s v="Brixmor Property Group - 6168 Northwest BD - Crystal Lake"/>
    <x v="1"/>
    <s v="Outdoor &amp; Garage Lighting"/>
    <x v="1"/>
    <n v="0"/>
    <n v="4491.1480000000001"/>
    <n v="0"/>
    <x v="0"/>
    <x v="0"/>
    <n v="10.1978380583316"/>
    <s v="Qty / 1,000"/>
    <m/>
    <s v="Private-Lighting"/>
    <x v="0"/>
    <n v="3"/>
    <n v="916"/>
    <s v="Lighting"/>
    <n v="0.91633259480590001"/>
    <n v="1.30467645558681"/>
    <n v="4115.3853004973298"/>
    <n v="0"/>
    <n v="0.71"/>
    <n v="2921.9235633530998"/>
    <n v="0"/>
    <n v="4903"/>
    <n v="1"/>
    <n v="1"/>
    <n v="0"/>
    <n v="0"/>
    <n v="14.276973281664301"/>
    <d v="1900-01-09T04:44:53"/>
    <n v="43194"/>
    <n v="0"/>
    <n v="0"/>
    <n v="1"/>
    <n v="29797.303317898124"/>
  </r>
  <r>
    <s v="STND-38957"/>
    <s v="Brixmor Operating Partnership LP"/>
    <s v="Brixmor Property Group - 6334 Northwest Hwy BD - Crystal Lake"/>
    <x v="1"/>
    <s v="Outdoor &amp; Garage Lighting"/>
    <x v="1"/>
    <n v="0"/>
    <n v="23029.391"/>
    <n v="0"/>
    <x v="0"/>
    <x v="0"/>
    <n v="10.1978380583316"/>
    <s v="Qty / 1,000"/>
    <m/>
    <s v="Private-Lighting"/>
    <x v="0"/>
    <n v="3"/>
    <n v="4697"/>
    <s v="Lighting"/>
    <n v="0.91633259480590001"/>
    <n v="1.30467645558681"/>
    <n v="21102.581611829599"/>
    <n v="0"/>
    <n v="0.71"/>
    <n v="14982.832944399001"/>
    <n v="0"/>
    <n v="4903"/>
    <n v="1"/>
    <n v="1"/>
    <n v="0"/>
    <n v="0"/>
    <n v="14.276973281664301"/>
    <d v="1900-01-09T04:44:53"/>
    <n v="43194"/>
    <n v="0"/>
    <n v="0"/>
    <n v="1"/>
    <n v="152792.50402201663"/>
  </r>
  <r>
    <s v="STND-38958"/>
    <s v="Brixmor Operating Partnership LP"/>
    <s v="Brixmor Property Group - 6128 Northwest Hwy - Crystal Lake"/>
    <x v="1"/>
    <s v="Outdoor &amp; Garage Lighting"/>
    <x v="1"/>
    <n v="0"/>
    <n v="47152.150999999998"/>
    <n v="0"/>
    <x v="0"/>
    <x v="0"/>
    <n v="10.1978380583316"/>
    <s v="Qty / 1,000"/>
    <m/>
    <s v="Private-Lighting"/>
    <x v="0"/>
    <n v="3"/>
    <n v="9617"/>
    <s v="Lighting"/>
    <n v="0.91633259480590001"/>
    <n v="1.30467645558681"/>
    <n v="43207.052876509602"/>
    <n v="0"/>
    <n v="0.71"/>
    <n v="30677.0075423218"/>
    <n v="0"/>
    <n v="4903"/>
    <n v="1"/>
    <n v="1"/>
    <n v="0"/>
    <n v="0"/>
    <n v="14.276973281664301"/>
    <d v="1900-01-09T04:44:53"/>
    <n v="43194"/>
    <n v="0"/>
    <n v="0"/>
    <n v="1"/>
    <n v="312839.15503081481"/>
  </r>
  <r>
    <s v="STND-38959"/>
    <s v="Brixmor Operating Partnership LP"/>
    <s v="Brixmor Property Group - 6152 Northwest Hwy BD - Crystal Lake"/>
    <x v="1"/>
    <s v="Outdoor &amp; Garage Lighting"/>
    <x v="1"/>
    <n v="0"/>
    <n v="23921.737000000001"/>
    <n v="0"/>
    <x v="0"/>
    <x v="0"/>
    <n v="10.1978380583316"/>
    <s v="Qty / 1,000"/>
    <m/>
    <s v="Private-Lighting"/>
    <x v="0"/>
    <n v="3"/>
    <n v="4879"/>
    <s v="Lighting"/>
    <n v="0.91633259480590001"/>
    <n v="1.30467645558681"/>
    <n v="21920.267337474299"/>
    <n v="0"/>
    <n v="0.71"/>
    <n v="15563.389809606801"/>
    <n v="0"/>
    <n v="4903"/>
    <n v="1"/>
    <n v="1"/>
    <n v="0"/>
    <n v="0"/>
    <n v="14.276973281664301"/>
    <d v="1900-01-09T04:44:53"/>
    <n v="43194"/>
    <n v="0"/>
    <n v="0"/>
    <n v="1"/>
    <n v="158712.92891705842"/>
  </r>
  <r>
    <s v="STND-38960"/>
    <s v="Brixmor Operating Partnership LP"/>
    <s v="Brixmor Property Group - 6224 Northwest Hwy - Crystal Lake"/>
    <x v="1"/>
    <s v="Outdoor &amp; Garage Lighting"/>
    <x v="1"/>
    <n v="0"/>
    <n v="60404.959999999999"/>
    <n v="0"/>
    <x v="0"/>
    <x v="0"/>
    <n v="10.1978380583316"/>
    <s v="Qty / 1,000"/>
    <m/>
    <s v="Private-Lighting"/>
    <x v="0"/>
    <n v="3"/>
    <n v="12320"/>
    <s v="Lighting"/>
    <n v="0.91633259480590001"/>
    <n v="1.30467645558681"/>
    <n v="55351.033735946599"/>
    <n v="0"/>
    <n v="0.71"/>
    <n v="39299.233952522103"/>
    <n v="0"/>
    <n v="4903"/>
    <n v="1"/>
    <n v="1"/>
    <n v="0"/>
    <n v="0"/>
    <n v="14.276973281664301"/>
    <d v="1900-01-09T04:44:53"/>
    <n v="43194"/>
    <n v="0"/>
    <n v="0"/>
    <n v="1"/>
    <n v="400767.22366430727"/>
  </r>
  <r>
    <s v="STND-38961"/>
    <s v="Brixmor Operating Partnership LP"/>
    <s v="Brixmor Property Group - 6300 Northwest Hwy - Crystal Lake"/>
    <x v="1"/>
    <s v="Outdoor &amp; Garage Lighting"/>
    <x v="1"/>
    <n v="0"/>
    <n v="40650.773000000001"/>
    <n v="0"/>
    <x v="0"/>
    <x v="0"/>
    <n v="10.1978380583316"/>
    <s v="Qty / 1,000"/>
    <m/>
    <s v="Private-Lighting"/>
    <x v="0"/>
    <n v="3"/>
    <n v="8291"/>
    <s v="Lighting"/>
    <n v="0.91633259480590001"/>
    <n v="1.30467645558681"/>
    <n v="37249.6283039556"/>
    <n v="0"/>
    <n v="0.71"/>
    <n v="26447.236095808501"/>
    <n v="0"/>
    <n v="4903"/>
    <n v="1"/>
    <n v="1"/>
    <n v="0"/>
    <n v="0"/>
    <n v="14.276973281664301"/>
    <d v="1900-01-09T04:44:53"/>
    <n v="43194"/>
    <n v="0"/>
    <n v="0"/>
    <n v="1"/>
    <n v="269704.63079551718"/>
  </r>
  <r>
    <s v="STND-38962"/>
    <s v="Brixmor Operating Partnership LP"/>
    <s v="Brixmor Property Group (New Plan Realty Trust) - 115 Rand Rd - Arlington Heights"/>
    <x v="1"/>
    <s v="Outdoor &amp; Garage Lighting"/>
    <x v="1"/>
    <n v="0"/>
    <n v="4348.9610000000002"/>
    <n v="0"/>
    <x v="0"/>
    <x v="0"/>
    <n v="10.1978380583316"/>
    <s v="Qty / 1,000"/>
    <m/>
    <s v="Private-Lighting"/>
    <x v="0"/>
    <n v="3"/>
    <n v="887"/>
    <s v="Lighting"/>
    <n v="0.91633259480590001"/>
    <n v="1.30467645558681"/>
    <n v="3985.09471783966"/>
    <n v="0"/>
    <n v="0.71"/>
    <n v="2829.4172496661599"/>
    <n v="0"/>
    <n v="4903"/>
    <n v="1"/>
    <n v="1"/>
    <n v="0"/>
    <n v="0"/>
    <n v="14.276973281664301"/>
    <d v="1900-01-09T04:44:53"/>
    <n v="43146"/>
    <n v="0"/>
    <n v="0"/>
    <n v="1"/>
    <n v="28853.938911545487"/>
  </r>
  <r>
    <s v="STND-38964"/>
    <s v="Brixmor Operating Partnership LP"/>
    <s v="Brixmor Property Group  - 99 W Rand Rd - Arlington Heights"/>
    <x v="1"/>
    <s v="Outdoor &amp; Garage Lighting"/>
    <x v="1"/>
    <n v="0"/>
    <n v="110234.149"/>
    <n v="0"/>
    <x v="0"/>
    <x v="0"/>
    <n v="10.1978380583316"/>
    <s v="Qty / 1,000"/>
    <m/>
    <s v="Private-Lighting"/>
    <x v="0"/>
    <n v="3"/>
    <n v="22483"/>
    <s v="Lighting"/>
    <n v="0.91633259480590001"/>
    <n v="1.30467645558681"/>
    <n v="101011.14378939"/>
    <n v="0"/>
    <n v="0.71"/>
    <n v="71717.912090466998"/>
    <n v="0"/>
    <n v="4903"/>
    <n v="1"/>
    <n v="1"/>
    <n v="0"/>
    <n v="0"/>
    <n v="14.276973281664301"/>
    <d v="1900-01-09T04:44:53"/>
    <n v="43132"/>
    <n v="0"/>
    <n v="0"/>
    <n v="1"/>
    <n v="731367.65338024439"/>
  </r>
  <r>
    <s v="STND-38967"/>
    <s v="Johnsburg Community School Dist. #12"/>
    <s v="Johnsburg Junior High School - 2200 W Church St - Johnsburg"/>
    <x v="0"/>
    <s v="Indoor Lighting"/>
    <x v="12"/>
    <n v="0"/>
    <n v="17724.3"/>
    <n v="0"/>
    <x v="0"/>
    <x v="1"/>
    <n v="15"/>
    <s v="Qty / 1,000"/>
    <m/>
    <s v="Public-Lighting"/>
    <x v="0"/>
    <n v="3"/>
    <n v="3825"/>
    <s v="Lighting"/>
    <n v="0.99829244462109001"/>
    <n v="0.987374621353864"/>
    <n v="17694.034776197601"/>
    <n v="0"/>
    <n v="0.71"/>
    <n v="12562.764691100299"/>
    <n v="0"/>
    <n v="2979"/>
    <n v="1.17333333333333"/>
    <n v="1.323"/>
    <n v="2.1333333333333301E-2"/>
    <n v="0.72"/>
    <n v="23.497818059751602"/>
    <d v="1900-01-15T18:49:11"/>
    <n v="43132"/>
    <n v="0"/>
    <n v="321.709723203593"/>
    <n v="1"/>
    <n v="188441.47036650448"/>
  </r>
  <r>
    <s v="STND-38968"/>
    <s v="Brixmor/IA Quentin Collection, LLC"/>
    <s v="Brixmor Property Group - 20771B W Rand Rd Bldg ELA TWP - Kildeer"/>
    <x v="1"/>
    <s v="Outdoor &amp; Garage Lighting"/>
    <x v="1"/>
    <n v="0"/>
    <n v="41092.042999999998"/>
    <n v="0"/>
    <x v="0"/>
    <x v="0"/>
    <n v="10.1978380583316"/>
    <s v="Qty / 1,000"/>
    <m/>
    <s v="Private-Lighting"/>
    <x v="0"/>
    <n v="3"/>
    <n v="8381"/>
    <s v="Lighting"/>
    <n v="0.91633259480590001"/>
    <n v="1.30467645558681"/>
    <n v="37653.978388065603"/>
    <n v="0"/>
    <n v="0.71"/>
    <n v="26734.324655526601"/>
    <n v="0"/>
    <n v="4903"/>
    <n v="1"/>
    <n v="1"/>
    <n v="0"/>
    <n v="0"/>
    <n v="14.276973281664301"/>
    <d v="1900-01-09T04:44:53"/>
    <n v="43200"/>
    <n v="0"/>
    <n v="0"/>
    <n v="1"/>
    <n v="272632.31343592203"/>
  </r>
  <r>
    <s v="STND-38969"/>
    <s v="Mt. Olive Retail LLC"/>
    <s v="Mt. Olive Retail LLC dba Centennial Plaza - 20W215 Lake St - Addison Township"/>
    <x v="1"/>
    <s v="Outdoor &amp; Garage Lighting"/>
    <x v="1"/>
    <n v="0"/>
    <n v="42901.25"/>
    <n v="0"/>
    <x v="0"/>
    <x v="0"/>
    <n v="10.1978380583316"/>
    <s v="Qty / 1,000"/>
    <m/>
    <s v="Private-Lighting"/>
    <x v="0"/>
    <n v="3"/>
    <n v="8750"/>
    <s v="Lighting"/>
    <n v="0.91633259480590001"/>
    <n v="1.30467645558681"/>
    <n v="39311.813732916598"/>
    <n v="0"/>
    <n v="0.71"/>
    <n v="27911.387750370799"/>
    <n v="0"/>
    <n v="4903"/>
    <n v="1"/>
    <n v="1"/>
    <n v="0"/>
    <n v="0"/>
    <n v="14.276973281664301"/>
    <d v="1900-01-09T04:44:53"/>
    <n v="43135"/>
    <n v="0"/>
    <n v="0"/>
    <n v="1"/>
    <n v="284635.81226158177"/>
  </r>
  <r>
    <s v="STND-38970"/>
    <s v="Brixmor/IA Quentin Collection, LLC"/>
    <s v="Brixmor Property Group - 20771DE-LL W Rand Rd Bldg ELA TWP - Kildeer"/>
    <x v="1"/>
    <s v="Outdoor &amp; Garage Lighting"/>
    <x v="1"/>
    <n v="0"/>
    <n v="37017.65"/>
    <n v="0"/>
    <x v="0"/>
    <x v="0"/>
    <n v="10.1978380583316"/>
    <s v="Qty / 1,000"/>
    <m/>
    <s v="Private-Lighting"/>
    <x v="0"/>
    <n v="3"/>
    <n v="7550"/>
    <s v="Lighting"/>
    <n v="0.91633259480590001"/>
    <n v="1.30467645558681"/>
    <n v="33920.479278116603"/>
    <n v="0"/>
    <n v="0.71"/>
    <n v="24083.540287462802"/>
    <n v="0"/>
    <n v="4903"/>
    <n v="1"/>
    <n v="1"/>
    <n v="0"/>
    <n v="0"/>
    <n v="14.276973281664301"/>
    <d v="1900-01-09T04:44:53"/>
    <n v="43200"/>
    <n v="0"/>
    <n v="0"/>
    <n v="1"/>
    <n v="245600.04372285053"/>
  </r>
  <r>
    <s v="STND-38973"/>
    <s v="Johnsburg Community School Dist. #12"/>
    <s v="Johnsburg Junior High School - 2200 W Church St - Johnsburg"/>
    <x v="1"/>
    <s v="Outdoor &amp; Garage Lighting"/>
    <x v="1"/>
    <n v="0"/>
    <n v="2655"/>
    <n v="0"/>
    <x v="0"/>
    <x v="1"/>
    <n v="10.1978380583316"/>
    <s v="Qty / 1,000"/>
    <m/>
    <s v="Public-Lighting"/>
    <x v="0"/>
    <n v="3"/>
    <n v="6"/>
    <s v="Lighting"/>
    <n v="0.99829244462109001"/>
    <n v="0.987374621353864"/>
    <n v="2650.4664404690002"/>
    <n v="0"/>
    <n v="0.71"/>
    <n v="1881.8311727329899"/>
    <n v="0"/>
    <n v="4903"/>
    <n v="1"/>
    <n v="1"/>
    <n v="0"/>
    <n v="0"/>
    <n v="14.276973281664301"/>
    <d v="1900-01-09T04:44:53"/>
    <n v="43159"/>
    <n v="0"/>
    <n v="0"/>
    <n v="1"/>
    <n v="19190.609552651273"/>
  </r>
  <r>
    <s v="STND-38974"/>
    <s v="Brixmor/IA Quentin Collection, LLC"/>
    <s v="Brixmor Property Group - 20771I-LL W Rand Rd ELA TWP - Kildeer"/>
    <x v="1"/>
    <s v="Outdoor &amp; Garage Lighting"/>
    <x v="1"/>
    <n v="0"/>
    <n v="54207.567999999999"/>
    <n v="0"/>
    <x v="0"/>
    <x v="0"/>
    <n v="10.1978380583316"/>
    <s v="Qty / 1,000"/>
    <m/>
    <s v="Private-Lighting"/>
    <x v="0"/>
    <n v="3"/>
    <n v="11056"/>
    <s v="Lighting"/>
    <n v="0.91633259480590001"/>
    <n v="1.30467645558681"/>
    <n v="49672.161443557299"/>
    <n v="0"/>
    <n v="0.71"/>
    <n v="35267.234624925703"/>
    <n v="0"/>
    <n v="4903"/>
    <n v="1"/>
    <n v="1"/>
    <n v="0"/>
    <n v="0"/>
    <n v="14.276973281664301"/>
    <d v="1900-01-09T04:44:53"/>
    <n v="43200"/>
    <n v="0"/>
    <n v="0"/>
    <n v="1"/>
    <n v="359649.54747017729"/>
  </r>
  <r>
    <s v="STND-38975"/>
    <s v="INTERNATIONAL TRANSLOAD LOGISTICS INC"/>
    <s v="ITL Logistics - 3801 Centerpoint Way - Joliet"/>
    <x v="0"/>
    <s v="Indoor Lighting"/>
    <x v="8"/>
    <n v="0"/>
    <n v="812174.51199999999"/>
    <n v="128.535"/>
    <x v="0"/>
    <x v="0"/>
    <n v="9.5383441434566993"/>
    <s v="Qty / 1,000"/>
    <m/>
    <s v="Private-Lighting"/>
    <x v="0"/>
    <n v="1"/>
    <n v="154936"/>
    <s v="Lighting"/>
    <n v="0.99989942556735301"/>
    <n v="1.019640158801"/>
    <n v="812092.82800924499"/>
    <n v="131.05944781148699"/>
    <n v="0.71"/>
    <n v="576585.90788656403"/>
    <n v="93.052207946155804"/>
    <n v="5242"/>
    <n v="1"/>
    <n v="1.22"/>
    <n v="1.0999999999999999E-2"/>
    <n v="0.68"/>
    <n v="13.3536818008394"/>
    <d v="1900-01-08T12:55:13"/>
    <n v="43217"/>
    <n v="157.97908366862001"/>
    <n v="8933.0211081017005"/>
    <n v="1"/>
    <n v="5499674.8176894719"/>
  </r>
  <r>
    <s v="STND-38975"/>
    <s v="INTERNATIONAL TRANSLOAD LOGISTICS INC"/>
    <s v="ITL Logistics - 3801 Centerpoint Way - Joliet"/>
    <x v="1"/>
    <s v="Outdoor &amp; Garage Lighting"/>
    <x v="1"/>
    <n v="0"/>
    <n v="149320.86499999999"/>
    <n v="0"/>
    <x v="0"/>
    <x v="0"/>
    <n v="10.1978380583316"/>
    <s v="Qty / 1,000"/>
    <m/>
    <s v="Private-Lighting"/>
    <x v="0"/>
    <n v="1"/>
    <n v="30455"/>
    <s v="Lighting"/>
    <n v="0.99989942556735301"/>
    <n v="1.019640158801"/>
    <n v="149305.84713872001"/>
    <n v="0"/>
    <n v="0.71"/>
    <n v="106007.15146849101"/>
    <n v="0"/>
    <n v="4903"/>
    <n v="1"/>
    <n v="1"/>
    <n v="0"/>
    <n v="0"/>
    <n v="14.276973281664301"/>
    <d v="1900-01-09T04:44:53"/>
    <n v="43217"/>
    <n v="0"/>
    <n v="0"/>
    <n v="1"/>
    <n v="1081043.7637007001"/>
  </r>
  <r>
    <s v="STND-38975"/>
    <s v="INTERNATIONAL TRANSLOAD LOGISTICS INC"/>
    <s v="ITL Logistics - 3801 Centerpoint Way - Joliet"/>
    <x v="7"/>
    <s v="Indoor Lighting"/>
    <x v="8"/>
    <n v="0"/>
    <n v="115542.067"/>
    <n v="59.384"/>
    <x v="0"/>
    <x v="0"/>
    <n v="8"/>
    <s v="Qty / 1,000"/>
    <m/>
    <s v="Private-Lighting"/>
    <x v="0"/>
    <n v="1"/>
    <n v="91840"/>
    <s v="Lighting"/>
    <n v="0.99989942556735301"/>
    <n v="1.019640158801"/>
    <n v="115530.446422165"/>
    <n v="60.550311190238801"/>
    <n v="0.71"/>
    <n v="82026.616959736799"/>
    <n v="42.990720945069597"/>
    <n v="5242"/>
    <n v="1"/>
    <n v="1.22"/>
    <n v="1.0999999999999999E-2"/>
    <n v="0.68"/>
    <n v="13.3536818008394"/>
    <d v="1900-01-08T12:55:13"/>
    <n v="43217"/>
    <n v="93.644155877263898"/>
    <n v="1270.83491064381"/>
    <n v="1"/>
    <n v="656212.93567789439"/>
  </r>
  <r>
    <s v="STND-38978"/>
    <s v="Brixmor Operating Partnership LP"/>
    <s v="Brixmor Property Group- 20771C-LL W Rand Rd ELA TWP - Kildeer"/>
    <x v="1"/>
    <s v="Outdoor &amp; Garage Lighting"/>
    <x v="1"/>
    <n v="0"/>
    <n v="32649.077000000001"/>
    <n v="0"/>
    <x v="0"/>
    <x v="0"/>
    <n v="10.1978380583316"/>
    <s v="Qty / 1,000"/>
    <m/>
    <s v="Private-Lighting"/>
    <x v="0"/>
    <n v="3"/>
    <n v="6659"/>
    <s v="Lighting"/>
    <n v="0.91633259480590001"/>
    <n v="1.30467645558681"/>
    <n v="29917.413445427599"/>
    <n v="0"/>
    <n v="0.71"/>
    <n v="21241.3635462536"/>
    <n v="0"/>
    <n v="4903"/>
    <n v="1"/>
    <n v="1"/>
    <n v="0"/>
    <n v="0"/>
    <n v="14.276973281664301"/>
    <d v="1900-01-09T04:44:53"/>
    <n v="43200"/>
    <n v="0"/>
    <n v="0"/>
    <n v="1"/>
    <n v="216615.98558284243"/>
  </r>
  <r>
    <s v="STND-38980"/>
    <s v="Johnsburg Community School Dist. #12"/>
    <s v="Johnsburg High School - 2002 W Ringwood Rd - Johnsburg"/>
    <x v="1"/>
    <s v="Outdoor &amp; Garage Lighting"/>
    <x v="1"/>
    <n v="0"/>
    <n v="885.06"/>
    <n v="0"/>
    <x v="0"/>
    <x v="1"/>
    <n v="10.1978380583316"/>
    <s v="Qty / 1,000"/>
    <m/>
    <s v="Public-Lighting"/>
    <x v="0"/>
    <n v="3"/>
    <n v="2"/>
    <s v="Lighting"/>
    <n v="0.99829244462109001"/>
    <n v="0.987374621353864"/>
    <n v="883.54871103634196"/>
    <n v="0"/>
    <n v="0.71"/>
    <n v="627.31958483580297"/>
    <n v="0"/>
    <n v="4903"/>
    <n v="1"/>
    <n v="1"/>
    <n v="0"/>
    <n v="0"/>
    <n v="14.276973281664301"/>
    <d v="1900-01-09T04:44:53"/>
    <n v="43159"/>
    <n v="0"/>
    <n v="0"/>
    <n v="1"/>
    <n v="6397.3035369753306"/>
  </r>
  <r>
    <s v="STND-38982"/>
    <s v="MetLife Core Property REIT, LLC"/>
    <s v="Jones Lang LaSalle-Met Life - 550 W Washington Suite 910 - Chicago"/>
    <x v="12"/>
    <s v="Variable Speed Drives"/>
    <x v="6"/>
    <n v="0"/>
    <n v="2201.6129999999998"/>
    <n v="1.9810000000000001"/>
    <x v="6"/>
    <x v="0"/>
    <n v="15"/>
    <s v="ΔkWpeak"/>
    <m/>
    <s v="Private-Non-Lighting"/>
    <x v="2"/>
    <n v="3"/>
    <n v="1"/>
    <s v="Non-Lighting"/>
    <n v="0.98952339343681495"/>
    <n v="0.43468415683807998"/>
    <n v="2178.5475667946098"/>
    <n v="0.86110931469623697"/>
    <n v="0.7"/>
    <n v="1524.9832967562199"/>
    <n v="0.60277652028736595"/>
    <n v="2885"/>
    <n v="1.165"/>
    <n v="1.3779999999999999"/>
    <n v="2.5499999999999998E-2"/>
    <n v="0.55000000000000004"/>
    <n v="24.263431542460999"/>
    <d v="1900-01-16T07:56:40"/>
    <n v="43175"/>
    <n v="0.86110931469623697"/>
    <n v="0"/>
    <n v="1"/>
    <n v="22874.749451343298"/>
  </r>
  <r>
    <s v="STND-38982"/>
    <s v="MetLife Core Property REIT, LLC"/>
    <s v="Jones Lang LaSalle-Met Life - 550 W Washington Suite 910 - Chicago"/>
    <x v="12"/>
    <s v="Variable Speed Drives"/>
    <x v="6"/>
    <n v="0"/>
    <n v="2201.6129999999998"/>
    <n v="1.9810000000000001"/>
    <x v="6"/>
    <x v="0"/>
    <n v="15"/>
    <s v="ΔkWpeak"/>
    <m/>
    <s v="Private-Non-Lighting"/>
    <x v="2"/>
    <n v="3"/>
    <n v="1"/>
    <s v="Non-Lighting"/>
    <n v="0.98952339343681495"/>
    <n v="0.43468415683807998"/>
    <n v="2178.5475667946098"/>
    <n v="0.86110931469623697"/>
    <n v="0.7"/>
    <n v="1524.9832967562199"/>
    <n v="0.60277652028736595"/>
    <n v="2885"/>
    <n v="1.165"/>
    <n v="1.3779999999999999"/>
    <n v="2.5499999999999998E-2"/>
    <n v="0.55000000000000004"/>
    <n v="24.263431542460999"/>
    <d v="1900-01-16T07:56:40"/>
    <n v="43175"/>
    <n v="0.86110931469623697"/>
    <n v="0"/>
    <n v="1"/>
    <n v="22874.749451343298"/>
  </r>
  <r>
    <s v="STND-38982"/>
    <s v="MetLife Core Property REIT, LLC"/>
    <s v="Jones Lang LaSalle-Met Life - 550 W Washington Suite 910 - Chicago"/>
    <x v="12"/>
    <s v="Variable Speed Drives"/>
    <x v="6"/>
    <n v="0"/>
    <n v="4403.2259999999997"/>
    <n v="3.9630000000000001"/>
    <x v="6"/>
    <x v="0"/>
    <n v="15"/>
    <s v="ΔkWpeak"/>
    <m/>
    <s v="Private-Non-Lighting"/>
    <x v="2"/>
    <n v="3"/>
    <n v="1"/>
    <s v="Non-Lighting"/>
    <n v="0.98952339343681495"/>
    <n v="0.43468415683807998"/>
    <n v="4357.0951335892096"/>
    <n v="1.7226533135493101"/>
    <n v="0.7"/>
    <n v="3049.9665935124499"/>
    <n v="1.2058573194845199"/>
    <n v="2885"/>
    <n v="1.165"/>
    <n v="1.3779999999999999"/>
    <n v="2.5499999999999998E-2"/>
    <n v="0.55000000000000004"/>
    <n v="24.263431542460999"/>
    <d v="1900-01-16T07:56:40"/>
    <n v="43175"/>
    <n v="1.7226533135493101"/>
    <n v="0"/>
    <n v="1"/>
    <n v="45749.498902686748"/>
  </r>
  <r>
    <s v="STND-38982"/>
    <s v="MetLife Core Property REIT, LLC"/>
    <s v="Jones Lang LaSalle-Met Life - 550 W Washington Suite 910 - Chicago"/>
    <x v="12"/>
    <s v="Variable Speed Drives"/>
    <x v="6"/>
    <n v="0"/>
    <n v="4403.2259999999997"/>
    <n v="3.9630000000000001"/>
    <x v="6"/>
    <x v="0"/>
    <n v="15"/>
    <s v="ΔkWpeak"/>
    <m/>
    <s v="Private-Non-Lighting"/>
    <x v="2"/>
    <n v="3"/>
    <n v="1"/>
    <s v="Non-Lighting"/>
    <n v="0.98952339343681495"/>
    <n v="0.43468415683807998"/>
    <n v="4357.0951335892096"/>
    <n v="1.7226533135493101"/>
    <n v="0.7"/>
    <n v="3049.9665935124499"/>
    <n v="1.2058573194845199"/>
    <n v="2885"/>
    <n v="1.165"/>
    <n v="1.3779999999999999"/>
    <n v="2.5499999999999998E-2"/>
    <n v="0.55000000000000004"/>
    <n v="24.263431542460999"/>
    <d v="1900-01-16T07:56:40"/>
    <n v="43175"/>
    <n v="1.7226533135493101"/>
    <n v="0"/>
    <n v="1"/>
    <n v="45749.498902686748"/>
  </r>
  <r>
    <s v="STND-38983"/>
    <s v="ITL Logistics"/>
    <s v="ITL Logistics - 615 E Kankakee River Dr - Wilmington"/>
    <x v="1"/>
    <s v="Outdoor &amp; Garage Lighting"/>
    <x v="1"/>
    <n v="0"/>
    <n v="37704.07"/>
    <n v="0"/>
    <x v="0"/>
    <x v="0"/>
    <n v="10.1978380583316"/>
    <s v="Qty / 1,000"/>
    <m/>
    <s v="Private-Lighting"/>
    <x v="0"/>
    <n v="3"/>
    <n v="7690"/>
    <s v="Lighting"/>
    <n v="0.91633259480590001"/>
    <n v="1.30467645558681"/>
    <n v="34549.468297843297"/>
    <n v="0"/>
    <n v="0.71"/>
    <n v="24530.122491468701"/>
    <n v="0"/>
    <n v="4903"/>
    <n v="1"/>
    <n v="1"/>
    <n v="0"/>
    <n v="0"/>
    <n v="14.276973281664301"/>
    <d v="1900-01-09T04:44:53"/>
    <n v="43167"/>
    <n v="0"/>
    <n v="0"/>
    <n v="1"/>
    <n v="250154.2167190355"/>
  </r>
  <r>
    <s v="STND-38983"/>
    <s v="ITL Logistics"/>
    <s v="ITL Logistics - 615 E Kankakee River Dr - Wilmington"/>
    <x v="7"/>
    <s v="Indoor Lighting"/>
    <x v="8"/>
    <n v="0"/>
    <n v="17109.887999999999"/>
    <n v="8.7940000000000005"/>
    <x v="0"/>
    <x v="0"/>
    <n v="8"/>
    <s v="Qty / 1,000"/>
    <m/>
    <s v="Private-Lighting"/>
    <x v="0"/>
    <n v="3"/>
    <n v="13600"/>
    <s v="Lighting"/>
    <n v="0.91633259480590001"/>
    <n v="1.30467645558681"/>
    <n v="15678.3480678783"/>
    <n v="11.4733247504304"/>
    <n v="0.71"/>
    <n v="11131.627128193601"/>
    <n v="8.1460605728055704"/>
    <n v="5242"/>
    <n v="1"/>
    <n v="1.22"/>
    <n v="1.0999999999999999E-2"/>
    <n v="0.68"/>
    <n v="13.3536818008394"/>
    <d v="1900-01-08T12:55:13"/>
    <n v="43167"/>
    <n v="17.744084055722801"/>
    <n v="172.46182874666201"/>
    <n v="1"/>
    <n v="89053.017025548805"/>
  </r>
  <r>
    <s v="STND-38983"/>
    <s v="ITL Logistics"/>
    <s v="ITL Logistics - 615 E Kankakee River Dr - Wilmington"/>
    <x v="0"/>
    <s v="Indoor Lighting"/>
    <x v="8"/>
    <n v="0"/>
    <n v="10940.054"/>
    <n v="1.7310000000000001"/>
    <x v="0"/>
    <x v="0"/>
    <n v="9.5383441434566993"/>
    <s v="Qty / 1,000"/>
    <m/>
    <s v="Private-Lighting"/>
    <x v="0"/>
    <n v="3"/>
    <n v="2087"/>
    <s v="Lighting"/>
    <n v="0.91633259480590001"/>
    <n v="1.30467645558681"/>
    <n v="10024.7280691367"/>
    <n v="2.2583949446207598"/>
    <n v="0.71"/>
    <n v="7117.5569290870299"/>
    <n v="1.60346041068074"/>
    <n v="5242"/>
    <n v="1"/>
    <n v="1.22"/>
    <n v="1.0999999999999999E-2"/>
    <n v="0.68"/>
    <n v="13.3536818008394"/>
    <d v="1900-01-08T12:55:13"/>
    <n v="43167"/>
    <n v="2.7222697018090201"/>
    <n v="110.272008760503"/>
    <n v="1"/>
    <n v="67889.707450276925"/>
  </r>
  <r>
    <s v="STND-38983"/>
    <s v="ITL Logistics"/>
    <s v="ITL Logistics - 615 E Kankakee River Dr - Wilmington"/>
    <x v="8"/>
    <s v="Indoor Advanced Lighting"/>
    <x v="8"/>
    <n v="0"/>
    <n v="10221.9"/>
    <n v="1.6180000000000001"/>
    <x v="0"/>
    <x v="0"/>
    <n v="9.5383441434566993"/>
    <s v="Qty / 1,000"/>
    <m/>
    <s v="Private-Lighting"/>
    <x v="0"/>
    <n v="3"/>
    <n v="1950"/>
    <s v="Lighting"/>
    <n v="0.91633259480590001"/>
    <n v="1.30467645558681"/>
    <n v="9366.66015084643"/>
    <n v="2.1109665051394502"/>
    <n v="0.71"/>
    <n v="6650.3287071009599"/>
    <n v="1.49878621864901"/>
    <n v="5242"/>
    <n v="1"/>
    <n v="1.22"/>
    <n v="1.0999999999999999E-2"/>
    <n v="0.68"/>
    <n v="13.3536818008394"/>
    <d v="1900-01-08T12:55:13"/>
    <n v="43167"/>
    <n v="2.5445594324246099"/>
    <n v="103.03326165931099"/>
    <n v="1"/>
    <n v="63433.123875438403"/>
  </r>
  <r>
    <s v="STND-38985"/>
    <s v="TM Herst, Inc."/>
    <s v="TM Herst, Inc - 525 N Main St - Sycamore"/>
    <x v="0"/>
    <s v="Indoor Lighting"/>
    <x v="2"/>
    <n v="0"/>
    <n v="25781.77"/>
    <n v="5.5220000000000002"/>
    <x v="0"/>
    <x v="0"/>
    <n v="14.797277300976599"/>
    <s v="Qty / 1,000"/>
    <m/>
    <s v="Private-Lighting"/>
    <x v="0"/>
    <n v="3"/>
    <n v="7000"/>
    <s v="Lighting"/>
    <n v="0.91633259480590001"/>
    <n v="1.30467645558681"/>
    <n v="23624.676202788902"/>
    <n v="7.2044233877503503"/>
    <n v="0.71"/>
    <n v="16773.5201039801"/>
    <n v="5.1151406053027504"/>
    <n v="3379"/>
    <n v="1.0900000000000001"/>
    <n v="1.36"/>
    <n v="2.1999999999999999E-2"/>
    <n v="0.57999999999999996"/>
    <n v="20.7161882213673"/>
    <d v="1900-01-13T19:08:05"/>
    <n v="43152"/>
    <n v="9.1333967897443493"/>
    <n v="476.82832702876698"/>
    <n v="1"/>
    <n v="248202.42829209939"/>
  </r>
  <r>
    <s v="STND-38985"/>
    <s v="TM Herst, Inc."/>
    <s v="TM Herst, Inc - 525 N Main St - Sycamore"/>
    <x v="1"/>
    <s v="Outdoor &amp; Garage Lighting"/>
    <x v="1"/>
    <n v="0"/>
    <n v="36821.53"/>
    <n v="0"/>
    <x v="0"/>
    <x v="0"/>
    <n v="10.1978380583316"/>
    <s v="Qty / 1,000"/>
    <m/>
    <s v="Private-Lighting"/>
    <x v="0"/>
    <n v="3"/>
    <n v="7510"/>
    <s v="Lighting"/>
    <n v="0.91633259480590001"/>
    <n v="1.30467645558681"/>
    <n v="33740.768129623299"/>
    <n v="0"/>
    <n v="0.71"/>
    <n v="23955.9453720325"/>
    <n v="0"/>
    <n v="4903"/>
    <n v="1"/>
    <n v="1"/>
    <n v="0"/>
    <n v="0"/>
    <n v="14.276973281664301"/>
    <d v="1900-01-09T04:44:53"/>
    <n v="43152"/>
    <n v="0"/>
    <n v="0"/>
    <n v="1"/>
    <n v="244298.8514382258"/>
  </r>
  <r>
    <s v="STND-38994"/>
    <s v="WWS INNS INC"/>
    <s v="WWS INNS INC - 7550 E State Street - Rockford"/>
    <x v="1"/>
    <s v="Outdoor &amp; Garage Lighting"/>
    <x v="1"/>
    <n v="0"/>
    <n v="72348.668000000005"/>
    <n v="0"/>
    <x v="0"/>
    <x v="0"/>
    <n v="10.1978380583316"/>
    <s v="Qty / 1,000"/>
    <m/>
    <s v="Private-Lighting"/>
    <x v="0"/>
    <n v="3"/>
    <n v="14756"/>
    <s v="Lighting"/>
    <n v="0.91633259480590001"/>
    <n v="1.30467645558681"/>
    <n v="66295.442679190601"/>
    <n v="0"/>
    <n v="0.71"/>
    <n v="47069.764302225303"/>
    <n v="0"/>
    <n v="4903"/>
    <n v="1"/>
    <n v="1"/>
    <n v="0"/>
    <n v="0"/>
    <n v="14.276973281664301"/>
    <d v="1900-01-09T04:44:53"/>
    <n v="43251"/>
    <n v="0"/>
    <n v="0"/>
    <n v="1"/>
    <n v="480009.83379793132"/>
  </r>
  <r>
    <s v="STND-38995"/>
    <s v="NorthShore University HealthSystem"/>
    <s v="Northshore University Highland Park Hospital - 718 Glenview Ave - Highland Park"/>
    <x v="12"/>
    <s v="Variable Speed Drives"/>
    <x v="7"/>
    <n v="0"/>
    <n v="299354.50199999998"/>
    <n v="37.616"/>
    <x v="6"/>
    <x v="0"/>
    <n v="15"/>
    <s v="ΔkWpeak"/>
    <m/>
    <s v="Private-Non-Lighting"/>
    <x v="2"/>
    <n v="2"/>
    <n v="3"/>
    <s v="Non-Lighting"/>
    <n v="0.76002432528749297"/>
    <n v="0.465462131779591"/>
    <n v="227516.70340432401"/>
    <n v="17.508823549021098"/>
    <n v="0.7"/>
    <n v="159261.69238302601"/>
    <n v="12.2561764843148"/>
    <n v="7616"/>
    <n v="1.23"/>
    <n v="1.41"/>
    <n v="1.4E-2"/>
    <n v="0.73499999999999999"/>
    <n v="9.1911764705882408"/>
    <d v="1900-01-05T13:33:47"/>
    <n v="43146"/>
    <n v="17.508823549021098"/>
    <n v="0"/>
    <n v="1"/>
    <n v="2388925.3857453903"/>
  </r>
  <r>
    <s v="STND-38997"/>
    <s v="ADKINS ENERGY LLC"/>
    <s v="ADKINS ENERGY LLC - 4350 W Galena Rd - Lena"/>
    <x v="1"/>
    <s v="Outdoor &amp; Garage Lighting"/>
    <x v="1"/>
    <n v="0"/>
    <n v="17650.8"/>
    <n v="0"/>
    <x v="0"/>
    <x v="0"/>
    <n v="10.1978380583316"/>
    <s v="Qty / 1,000"/>
    <m/>
    <s v="Private-Lighting"/>
    <x v="0"/>
    <n v="3"/>
    <n v="3600"/>
    <s v="Lighting"/>
    <n v="0.91633259480590001"/>
    <n v="1.30467645558681"/>
    <n v="16174.0033644"/>
    <n v="0"/>
    <n v="0.71"/>
    <n v="11483.542388723999"/>
    <n v="0"/>
    <n v="4903"/>
    <n v="1"/>
    <n v="1"/>
    <n v="0"/>
    <n v="0"/>
    <n v="14.276973281664301"/>
    <d v="1900-01-09T04:44:53"/>
    <n v="43135"/>
    <n v="0"/>
    <n v="0"/>
    <n v="1"/>
    <n v="117107.30561619377"/>
  </r>
  <r>
    <s v="STND-39002"/>
    <s v="Resource Management - Chicago Ridge, LLC"/>
    <s v="Resource Management Companies - 9999 Anderson Rd - Chicago Ridge"/>
    <x v="0"/>
    <s v="Indoor Lighting"/>
    <x v="10"/>
    <n v="0"/>
    <n v="46580.75"/>
    <n v="8.33"/>
    <x v="0"/>
    <x v="0"/>
    <n v="10.827197921178"/>
    <s v="Qty / 1,000"/>
    <m/>
    <s v="Private-Lighting"/>
    <x v="0"/>
    <n v="3"/>
    <n v="9889"/>
    <s v="Lighting"/>
    <n v="0.91633259480590001"/>
    <n v="1.30467645558681"/>
    <n v="42683.459515504903"/>
    <n v="10.8679548750381"/>
    <n v="0.71"/>
    <n v="30305.256256008499"/>
    <n v="7.71624796127705"/>
    <n v="4618"/>
    <n v="1.02"/>
    <n v="1.04"/>
    <n v="1.2E-2"/>
    <n v="0.81"/>
    <n v="15.158077089649201"/>
    <d v="1900-01-09T19:51:10"/>
    <n v="43152"/>
    <n v="12.9011810007575"/>
    <n v="502.15834724123403"/>
    <n v="1"/>
    <n v="328121.00753582176"/>
  </r>
  <r>
    <s v="STND-39005"/>
    <s v="Knowles Electronics Holdings Inc"/>
    <s v="Knowles Electronics lnc - 1151 Maplewood Dr - Itasca"/>
    <x v="0"/>
    <s v="Indoor Lighting"/>
    <x v="6"/>
    <n v="0"/>
    <n v="80718.376000000004"/>
    <n v="18.206"/>
    <x v="0"/>
    <x v="0"/>
    <n v="15"/>
    <s v="Qty / 1,000"/>
    <m/>
    <s v="Private-Lighting"/>
    <x v="0"/>
    <n v="3"/>
    <n v="24016"/>
    <s v="Lighting"/>
    <n v="0.91633259480590001"/>
    <n v="1.30467645558681"/>
    <n v="73964.878928598293"/>
    <n v="23.752939550413402"/>
    <n v="0.71"/>
    <n v="52515.064039304802"/>
    <n v="16.864587080793498"/>
    <n v="2885"/>
    <n v="1.165"/>
    <n v="1.3779999999999999"/>
    <n v="2.5499999999999998E-2"/>
    <n v="0.55000000000000004"/>
    <n v="24.263431542460999"/>
    <d v="1900-01-16T07:56:40"/>
    <n v="43135"/>
    <n v="31.340466486889301"/>
    <n v="1618.97374478906"/>
    <n v="1"/>
    <n v="787725.96058957197"/>
  </r>
  <r>
    <s v="STND-39009"/>
    <s v="Suzanne Florek Inc dba Salty Fig Kitchen &amp; Pantry"/>
    <s v="Salty Fig Kitchen and Pantry (Comprehensive) - 909 Burlington Ave - Western Springs"/>
    <x v="46"/>
    <s v="Commercial Kitchen Equipment"/>
    <x v="13"/>
    <n v="0"/>
    <n v="12736"/>
    <n v="1.1719999999999999"/>
    <x v="7"/>
    <x v="0"/>
    <n v="12"/>
    <s v="ΔkWpeak / CF"/>
    <n v="0.40300000000000002"/>
    <s v="Private-Non-Lighting"/>
    <x v="2"/>
    <n v="3"/>
    <n v="2"/>
    <s v="Non-Lighting"/>
    <n v="0.98952339343681495"/>
    <n v="0.43468415683807998"/>
    <n v="12602.569938811301"/>
    <n v="0.50944983181422998"/>
    <n v="0.7"/>
    <n v="8821.79895716789"/>
    <n v="0.35661488226996102"/>
    <n v="5571"/>
    <n v="1.17"/>
    <n v="1.31"/>
    <n v="2.1000000000000001E-2"/>
    <n v="0.68"/>
    <n v="12.565069107880101"/>
    <d v="1900-01-07T23:24:04"/>
    <n v="43176"/>
    <n v="1.2641435032611199"/>
    <n v="0"/>
    <n v="1"/>
    <n v="105861.58748601467"/>
  </r>
  <r>
    <s v="STND-39009"/>
    <s v="Suzanne Florek Inc dba Salty Fig Kitchen &amp; Pantry"/>
    <s v="Salty Fig Kitchen and Pantry (Comprehensive) - 909 Burlington Ave - Western Springs"/>
    <x v="37"/>
    <s v="Commercial Kitchen Equipment"/>
    <x v="13"/>
    <n v="0"/>
    <n v="24830"/>
    <n v="3.4"/>
    <x v="7"/>
    <x v="0"/>
    <n v="15"/>
    <s v="ΔkWpeak"/>
    <n v="1"/>
    <s v="Private-Non-Lighting"/>
    <x v="2"/>
    <n v="3"/>
    <n v="1"/>
    <s v="Non-Lighting"/>
    <n v="0.98952339343681495"/>
    <n v="0.43468415683807998"/>
    <n v="24569.865859036101"/>
    <n v="1.47792613324947"/>
    <n v="0.7"/>
    <n v="17198.906101325301"/>
    <n v="1.0345482932746299"/>
    <n v="5571"/>
    <n v="1.17"/>
    <n v="1.31"/>
    <n v="2.1000000000000001E-2"/>
    <n v="0.68"/>
    <n v="12.565069107880101"/>
    <d v="1900-01-07T23:24:04"/>
    <n v="43176"/>
    <n v="1.47792613324947"/>
    <n v="0"/>
    <n v="1"/>
    <n v="257983.59151987953"/>
  </r>
  <r>
    <s v="STND-39009"/>
    <s v="Suzanne Florek Inc dba Salty Fig Kitchen &amp; Pantry"/>
    <s v="Salty Fig Kitchen and Pantry (Comprehensive) - 909 Burlington Ave - Western Springs"/>
    <x v="25"/>
    <s v="Refrigeration"/>
    <x v="13"/>
    <n v="0"/>
    <n v="4418"/>
    <n v="0.51"/>
    <x v="2"/>
    <x v="0"/>
    <n v="16"/>
    <s v="ΔkWpeak"/>
    <m/>
    <s v="Private-Non-Lighting"/>
    <x v="2"/>
    <n v="3"/>
    <n v="2"/>
    <s v="Non-Lighting"/>
    <n v="0.98952339343681495"/>
    <n v="0.43468415683807998"/>
    <n v="4371.7143522038496"/>
    <n v="0.22168891998742099"/>
    <n v="0.7"/>
    <n v="3060.20004654269"/>
    <n v="0.15518224399119501"/>
    <n v="5571"/>
    <n v="1.17"/>
    <n v="1.31"/>
    <n v="2.1000000000000001E-2"/>
    <n v="0.68"/>
    <n v="12.565069107880101"/>
    <d v="1900-01-07T23:24:04"/>
    <n v="43176"/>
    <n v="0.22168891998742099"/>
    <n v="0"/>
    <n v="1"/>
    <n v="48963.200744683039"/>
  </r>
  <r>
    <s v="STND-39018"/>
    <s v="5147 W. Roosevelt Inc"/>
    <s v="5147 W Roosevelt Inc - 5147 W Roosevelt Rd - Cicero"/>
    <x v="0"/>
    <s v="Indoor Lighting"/>
    <x v="14"/>
    <n v="0"/>
    <n v="28861.870999999999"/>
    <n v="5.7670000000000003"/>
    <x v="0"/>
    <x v="0"/>
    <n v="12.215978499877799"/>
    <s v="Qty / 1,000"/>
    <m/>
    <s v="Private-Lighting"/>
    <x v="0"/>
    <n v="3"/>
    <n v="6296"/>
    <s v="Lighting"/>
    <n v="0.91633259480590001"/>
    <n v="1.30467645558681"/>
    <n v="26447.073144383201"/>
    <n v="7.52406911936911"/>
    <n v="0.71"/>
    <n v="18777.421932511999"/>
    <n v="5.34208907475207"/>
    <n v="4093"/>
    <n v="1.1200000000000001"/>
    <n v="1.29"/>
    <n v="1.9E-2"/>
    <n v="0.71"/>
    <n v="17.102369899829"/>
    <d v="1900-01-11T05:11:01"/>
    <n v="43124"/>
    <n v="8.2149460851284104"/>
    <n v="448.655705127928"/>
    <n v="1"/>
    <n v="229384.58261070042"/>
  </r>
  <r>
    <s v="STND-39019"/>
    <s v="Rely Services Inc"/>
    <s v="Rely Services - 957 N Plum Grove Rd Ste C - Schaumburg"/>
    <x v="0"/>
    <s v="Indoor Lighting"/>
    <x v="6"/>
    <n v="0"/>
    <n v="12382.016"/>
    <n v="2.7930000000000001"/>
    <x v="0"/>
    <x v="0"/>
    <n v="15"/>
    <s v="Qty / 1,000"/>
    <m/>
    <s v="Private-Lighting"/>
    <x v="0"/>
    <n v="3"/>
    <n v="3684"/>
    <s v="Lighting"/>
    <n v="0.91633259480590001"/>
    <n v="1.30467645558681"/>
    <n v="11346.0448502082"/>
    <n v="3.6439613404539499"/>
    <n v="0.71"/>
    <n v="8055.6918436477999"/>
    <n v="2.5872125517222999"/>
    <n v="2885"/>
    <n v="1.165"/>
    <n v="1.3779999999999999"/>
    <n v="2.5499999999999998E-2"/>
    <n v="0.55000000000000004"/>
    <n v="24.263431542460999"/>
    <d v="1900-01-16T07:56:40"/>
    <n v="43167"/>
    <n v="4.8079711577437001"/>
    <n v="248.346904446617"/>
    <n v="1"/>
    <n v="120835.377654717"/>
  </r>
  <r>
    <s v="STND-39020"/>
    <s v="Aurora Public Library"/>
    <s v="Aurora Public Library - 555 S Eola Road - Aurora"/>
    <x v="0"/>
    <s v="Indoor Lighting"/>
    <x v="2"/>
    <n v="0"/>
    <n v="53900"/>
    <n v="0"/>
    <x v="0"/>
    <x v="1"/>
    <n v="14.797277300976599"/>
    <s v="Qty / 1,000"/>
    <m/>
    <s v="Public-Lighting"/>
    <x v="0"/>
    <n v="3"/>
    <n v="11000"/>
    <s v="Lighting"/>
    <n v="0.99829244462109001"/>
    <n v="0.987374621353864"/>
    <n v="53807.962765076802"/>
    <n v="0"/>
    <n v="0.71"/>
    <n v="38203.653563204498"/>
    <n v="0"/>
    <n v="3379"/>
    <n v="1.0900000000000001"/>
    <n v="1.36"/>
    <n v="2.1999999999999999E-2"/>
    <n v="0.57999999999999996"/>
    <n v="20.7161882213673"/>
    <d v="1900-01-13T19:08:05"/>
    <n v="43173"/>
    <n v="0"/>
    <n v="1086.0322759923799"/>
    <n v="1"/>
    <n v="565310.05568517966"/>
  </r>
  <r>
    <s v="STND-39022"/>
    <s v="Bradley Operating"/>
    <s v="Bradley Operating - 1124 W Maple Ave - Mundelein"/>
    <x v="1"/>
    <s v="Outdoor &amp; Garage Lighting"/>
    <x v="1"/>
    <n v="0"/>
    <n v="154312.11900000001"/>
    <n v="0"/>
    <x v="0"/>
    <x v="0"/>
    <n v="10.1978380583316"/>
    <s v="Qty / 1,000"/>
    <m/>
    <s v="Private-Lighting"/>
    <x v="0"/>
    <n v="2"/>
    <n v="31473"/>
    <s v="Lighting"/>
    <n v="0.97902139861649395"/>
    <n v="0.93591656730105399"/>
    <n v="151074.86656685499"/>
    <n v="0"/>
    <n v="0.71"/>
    <n v="107263.155262467"/>
    <n v="0"/>
    <n v="4903"/>
    <n v="1"/>
    <n v="1"/>
    <n v="0"/>
    <n v="0"/>
    <n v="14.276973281664301"/>
    <d v="1900-01-09T04:44:53"/>
    <n v="43159"/>
    <n v="0"/>
    <n v="0"/>
    <n v="1"/>
    <n v="1093852.2869923173"/>
  </r>
  <r>
    <s v="STND-39023"/>
    <s v="Moraine Valley Community College"/>
    <s v="Moraine Valley Community College - Parking Lots - Lighting Upgrade - 9000 W College Pkwy - Palos Hills"/>
    <x v="1"/>
    <s v="Outdoor &amp; Garage Lighting"/>
    <x v="1"/>
    <n v="0"/>
    <n v="85949.59"/>
    <n v="0"/>
    <x v="0"/>
    <x v="1"/>
    <n v="10.1978380583316"/>
    <s v="Qty / 1,000"/>
    <m/>
    <s v="Public-Lighting"/>
    <x v="0"/>
    <n v="1"/>
    <n v="59237"/>
    <s v="Lighting"/>
    <n v="0.95625781801464005"/>
    <n v="1.47347312606477"/>
    <n v="82189.967392652907"/>
    <n v="0"/>
    <n v="0.71"/>
    <n v="58354.876848783497"/>
    <n v="0"/>
    <n v="4903"/>
    <n v="1"/>
    <n v="1"/>
    <n v="0"/>
    <n v="0"/>
    <n v="14.276973281664301"/>
    <d v="1900-01-09T04:44:53"/>
    <n v="43447"/>
    <n v="0"/>
    <n v="0"/>
    <n v="0"/>
    <n v="595093.58401777793"/>
  </r>
  <r>
    <s v="STND-39023"/>
    <s v="Moraine Valley Community College"/>
    <s v="Moraine Valley Community College - Parking Lots - Lighting Upgrade - 9000 W College Pkwy - Palos Hills"/>
    <x v="1"/>
    <s v="Outdoor &amp; Garage Lighting"/>
    <x v="1"/>
    <n v="0"/>
    <n v="367.72500000000002"/>
    <n v="0"/>
    <x v="0"/>
    <x v="1"/>
    <n v="10.1978380583316"/>
    <s v="Qty / 1,000"/>
    <m/>
    <s v="Public-Lighting"/>
    <x v="0"/>
    <n v="1"/>
    <n v="1"/>
    <s v="Lighting"/>
    <n v="0.95625781801464005"/>
    <n v="1.47347312606477"/>
    <n v="351.63990612943297"/>
    <n v="0"/>
    <n v="0.71"/>
    <n v="249.66433335189799"/>
    <n v="0"/>
    <n v="4903"/>
    <n v="1"/>
    <n v="1"/>
    <n v="0"/>
    <n v="0"/>
    <n v="14.276973281664301"/>
    <d v="1900-01-09T04:44:53"/>
    <n v="43447"/>
    <n v="0"/>
    <n v="0"/>
    <n v="0"/>
    <n v="2546.0364404639727"/>
  </r>
  <r>
    <s v="STND-39023"/>
    <s v="Moraine Valley Community College"/>
    <s v="Moraine Valley Community College - Parking Lots - Lighting Upgrade - 9000 W College Pkwy - Palos Hills"/>
    <x v="1"/>
    <s v="Outdoor &amp; Garage Lighting"/>
    <x v="1"/>
    <n v="0"/>
    <n v="10002.120000000001"/>
    <n v="0"/>
    <x v="0"/>
    <x v="1"/>
    <n v="10.1978380583316"/>
    <s v="Qty / 1,000"/>
    <m/>
    <s v="Public-Lighting"/>
    <x v="0"/>
    <n v="1"/>
    <n v="1"/>
    <s v="Lighting"/>
    <n v="0.95625781801464005"/>
    <n v="1.47347312606477"/>
    <n v="9564.6054467205904"/>
    <n v="0"/>
    <n v="0.71"/>
    <n v="6790.8698671716202"/>
    <n v="0"/>
    <n v="4903"/>
    <n v="1"/>
    <n v="1"/>
    <n v="0"/>
    <n v="0"/>
    <n v="14.276973281664301"/>
    <d v="1900-01-09T04:44:53"/>
    <n v="43447"/>
    <n v="0"/>
    <n v="0"/>
    <n v="0"/>
    <n v="69252.191180620008"/>
  </r>
  <r>
    <s v="STND-39023"/>
    <s v="Moraine Valley Community College"/>
    <s v="Moraine Valley Community College - Parking Lots - Lighting Upgrade - 9000 W College Pkwy - Palos Hills"/>
    <x v="1"/>
    <s v="Outdoor &amp; Garage Lighting"/>
    <x v="1"/>
    <n v="0"/>
    <n v="81414.315000000002"/>
    <n v="0"/>
    <x v="0"/>
    <x v="1"/>
    <n v="10.1978380583316"/>
    <s v="Qty / 1,000"/>
    <m/>
    <s v="Public-Lighting"/>
    <x v="0"/>
    <n v="1"/>
    <n v="1"/>
    <s v="Lighting"/>
    <n v="0.95625781801464005"/>
    <n v="1.47347312606477"/>
    <n v="77853.075217056597"/>
    <n v="0"/>
    <n v="0.71"/>
    <n v="55275.683404110197"/>
    <n v="0"/>
    <n v="4903"/>
    <n v="1"/>
    <n v="1"/>
    <n v="0"/>
    <n v="0"/>
    <n v="14.276973281664301"/>
    <d v="1900-01-09T04:44:53"/>
    <n v="43447"/>
    <n v="0"/>
    <n v="0"/>
    <n v="0"/>
    <n v="563692.46791872336"/>
  </r>
  <r>
    <s v="STND-39023"/>
    <s v="Moraine Valley Community College"/>
    <s v="Moraine Valley Community College - Parking Lots - Lighting Upgrade - 9000 W College Pkwy - Palos Hills"/>
    <x v="1"/>
    <s v="Outdoor &amp; Garage Lighting"/>
    <x v="1"/>
    <n v="0"/>
    <n v="8040.92"/>
    <n v="0"/>
    <x v="0"/>
    <x v="1"/>
    <n v="10.1978380583316"/>
    <s v="Qty / 1,000"/>
    <m/>
    <s v="Public-Lighting"/>
    <x v="0"/>
    <n v="1"/>
    <n v="1"/>
    <s v="Lighting"/>
    <n v="0.95625781801464005"/>
    <n v="1.47347312606477"/>
    <n v="7689.1926140302803"/>
    <n v="0"/>
    <n v="0.71"/>
    <n v="5459.3267559614997"/>
    <n v="0"/>
    <n v="4903"/>
    <n v="1"/>
    <n v="1"/>
    <n v="0"/>
    <n v="0"/>
    <n v="14.276973281664301"/>
    <d v="1900-01-09T04:44:53"/>
    <n v="43447"/>
    <n v="0"/>
    <n v="0"/>
    <n v="0"/>
    <n v="55673.330164812171"/>
  </r>
  <r>
    <s v="STND-39023"/>
    <s v="Moraine Valley Community College"/>
    <s v="Moraine Valley Community College - Parking Lots - Lighting Upgrade - 9000 W College Pkwy - Palos Hills"/>
    <x v="1"/>
    <s v="Outdoor &amp; Garage Lighting"/>
    <x v="1"/>
    <n v="0"/>
    <n v="95044.654999999999"/>
    <n v="0"/>
    <x v="0"/>
    <x v="1"/>
    <n v="10.1978380583316"/>
    <s v="Qty / 1,000"/>
    <m/>
    <s v="Public-Lighting"/>
    <x v="0"/>
    <n v="1"/>
    <n v="1"/>
    <s v="Lighting"/>
    <n v="0.95625781801464005"/>
    <n v="1.47347312606477"/>
    <n v="90887.194404254202"/>
    <n v="0"/>
    <n v="0.71"/>
    <n v="64529.908027020501"/>
    <n v="0"/>
    <n v="4903"/>
    <n v="1"/>
    <n v="1"/>
    <n v="0"/>
    <n v="0"/>
    <n v="14.276973281664301"/>
    <d v="1900-01-09T04:44:53"/>
    <n v="43447"/>
    <n v="0"/>
    <n v="0"/>
    <n v="0"/>
    <n v="658065.55197858752"/>
  </r>
  <r>
    <s v="STND-39024"/>
    <s v="InterPark LLC"/>
    <s v="InterPark LLC - 203 North LaSalle - Chicago"/>
    <x v="1"/>
    <s v="Outdoor &amp; Garage Lighting"/>
    <x v="1"/>
    <n v="0"/>
    <n v="31923.433000000001"/>
    <n v="0"/>
    <x v="0"/>
    <x v="0"/>
    <n v="10.1978380583316"/>
    <s v="Qty / 1,000"/>
    <m/>
    <s v="Private-Lighting"/>
    <x v="0"/>
    <n v="3"/>
    <n v="6511"/>
    <s v="Lighting"/>
    <n v="0.91633259480590001"/>
    <n v="1.30467645558681"/>
    <n v="29252.4821960023"/>
    <n v="0"/>
    <n v="0.71"/>
    <n v="20769.262359161599"/>
    <n v="0"/>
    <n v="4903"/>
    <n v="1"/>
    <n v="1"/>
    <n v="0"/>
    <n v="0"/>
    <n v="14.276973281664301"/>
    <d v="1900-01-09T04:44:53"/>
    <n v="43152"/>
    <n v="0"/>
    <n v="0"/>
    <n v="1"/>
    <n v="211801.57412973212"/>
  </r>
  <r>
    <s v="STND-39026"/>
    <s v="Plum Grove Realty LLC"/>
    <s v="Plum Grove Realty LLC - 957 N Plum Grove Rd Ste D - Schaumburg"/>
    <x v="0"/>
    <s v="Indoor Lighting"/>
    <x v="6"/>
    <n v="0"/>
    <n v="5684.2579999999998"/>
    <n v="1.278"/>
    <x v="0"/>
    <x v="0"/>
    <n v="15"/>
    <s v="Qty / 1,000"/>
    <m/>
    <s v="Private-Lighting"/>
    <x v="0"/>
    <n v="3"/>
    <n v="1684"/>
    <s v="Lighting"/>
    <n v="0.91633259480590001"/>
    <n v="1.30467645558681"/>
    <n v="5208.6708826861905"/>
    <n v="1.66737651023994"/>
    <n v="0.71"/>
    <n v="3698.1563267072002"/>
    <n v="1.18383732227036"/>
    <n v="2885"/>
    <n v="1.165"/>
    <n v="1.3779999999999999"/>
    <n v="2.5499999999999998E-2"/>
    <n v="0.55000000000000004"/>
    <n v="24.263431542460999"/>
    <d v="1900-01-16T07:56:40"/>
    <n v="43167"/>
    <n v="2.1999953954874498"/>
    <n v="114.009534342058"/>
    <n v="1"/>
    <n v="55472.344900608005"/>
  </r>
  <r>
    <s v="STND-39028"/>
    <s v="Sequoia Automatic Inc"/>
    <s v="Sequoia Automatic - 221 Erick St - Crystal Lake"/>
    <x v="10"/>
    <s v="Compressed Air"/>
    <x v="10"/>
    <n v="0"/>
    <n v="53880"/>
    <n v="13.98"/>
    <x v="4"/>
    <x v="0"/>
    <n v="10"/>
    <s v="ΔkWpeak / CF"/>
    <n v="0.95"/>
    <s v="Private-Non-Lighting"/>
    <x v="2"/>
    <n v="3"/>
    <n v="1"/>
    <s v="Non-Lighting"/>
    <n v="0.98952339343681495"/>
    <n v="0.43468415683807998"/>
    <n v="53315.520438375599"/>
    <n v="6.0768845125963598"/>
    <n v="0.7"/>
    <n v="37320.864306862903"/>
    <n v="4.2538191588174499"/>
    <n v="4618"/>
    <n v="1.02"/>
    <n v="1.04"/>
    <n v="1.2E-2"/>
    <n v="0.81"/>
    <n v="15.158077089649201"/>
    <d v="1900-01-09T19:51:10"/>
    <n v="43135"/>
    <n v="6.3967205395751199"/>
    <n v="0"/>
    <n v="1"/>
    <n v="373208.64306862903"/>
  </r>
  <r>
    <s v="STND-39029"/>
    <s v="Trinity Care Providers, inc"/>
    <s v="Trinity Care Providers Inc - 957 N Plum Grove Rd Ste A - Schaumburg"/>
    <x v="0"/>
    <s v="Indoor Lighting"/>
    <x v="6"/>
    <n v="0"/>
    <n v="6139.9440000000004"/>
    <n v="1.381"/>
    <x v="0"/>
    <x v="0"/>
    <n v="15"/>
    <s v="Qty / 1,000"/>
    <m/>
    <s v="Private-Lighting"/>
    <x v="0"/>
    <n v="3"/>
    <n v="1819"/>
    <s v="Lighting"/>
    <n v="0.91633259480590001"/>
    <n v="1.30467645558681"/>
    <n v="5626.2308174829204"/>
    <n v="1.8017581851653801"/>
    <n v="0.71"/>
    <n v="3994.6238804128702"/>
    <n v="1.27924831146742"/>
    <n v="2885"/>
    <n v="1.165"/>
    <n v="1.3779999999999999"/>
    <n v="2.5499999999999998E-2"/>
    <n v="0.55000000000000004"/>
    <n v="24.263431542460999"/>
    <d v="1900-01-16T07:56:40"/>
    <n v="43170"/>
    <n v="2.37730331859794"/>
    <n v="123.14925823675"/>
    <n v="1"/>
    <n v="59919.35820619305"/>
  </r>
  <r>
    <s v="STND-39030"/>
    <s v="Rely Services Inc"/>
    <s v="Rely Services - 957 N Plum Grove Rd Ste B - Schaumburg"/>
    <x v="0"/>
    <s v="Indoor Lighting"/>
    <x v="6"/>
    <n v="0"/>
    <n v="6923.0479999999998"/>
    <n v="1.5569999999999999"/>
    <x v="0"/>
    <x v="0"/>
    <n v="15"/>
    <s v="Qty / 1,000"/>
    <m/>
    <s v="Private-Lighting"/>
    <x v="0"/>
    <n v="3"/>
    <n v="2051"/>
    <s v="Lighting"/>
    <n v="0.91633259480590001"/>
    <n v="1.30467645558681"/>
    <n v="6343.8145378057898"/>
    <n v="2.0313812413486598"/>
    <n v="0.71"/>
    <n v="4504.1083218421099"/>
    <n v="1.4422806813575499"/>
    <n v="2885"/>
    <n v="1.165"/>
    <n v="1.3779999999999999"/>
    <n v="2.5499999999999998E-2"/>
    <n v="0.55000000000000004"/>
    <n v="24.263431542460999"/>
    <d v="1900-01-16T07:56:40"/>
    <n v="43170"/>
    <n v="2.6802760804178098"/>
    <n v="138.856026363989"/>
    <n v="1"/>
    <n v="67561.624827631647"/>
  </r>
  <r>
    <s v="STND-39035"/>
    <s v="Park Ridge Niles School District 64"/>
    <s v="Roosevelt School - 1001 S Fairview Ave - Park Ridge"/>
    <x v="0"/>
    <s v="Indoor Lighting"/>
    <x v="12"/>
    <n v="0"/>
    <n v="11436"/>
    <n v="0"/>
    <x v="0"/>
    <x v="1"/>
    <n v="15"/>
    <s v="Qty / 1,000"/>
    <m/>
    <s v="Public-Lighting"/>
    <x v="0"/>
    <n v="2"/>
    <n v="2025"/>
    <s v="Lighting"/>
    <n v="0.98996686498346598"/>
    <n v="2.5626279547341602"/>
    <n v="11321.2610679509"/>
    <n v="0"/>
    <n v="0.71"/>
    <n v="8038.0953582451502"/>
    <n v="0"/>
    <n v="2979"/>
    <n v="1.17333333333333"/>
    <n v="1.323"/>
    <n v="2.1333333333333301E-2"/>
    <n v="0.72"/>
    <n v="23.497818059751602"/>
    <d v="1900-01-15T18:49:11"/>
    <n v="43132"/>
    <n v="0"/>
    <n v="205.84111032638"/>
    <n v="1"/>
    <n v="120571.43037367726"/>
  </r>
  <r>
    <s v="STND-39035"/>
    <s v="Park Ridge Niles School District 64"/>
    <s v="Roosevelt School - 1001 S Fairview Ave - Park Ridge"/>
    <x v="0"/>
    <s v="Indoor Lighting"/>
    <x v="12"/>
    <n v="0"/>
    <n v="1974"/>
    <n v="0"/>
    <x v="0"/>
    <x v="1"/>
    <n v="15"/>
    <s v="Qty / 1,000"/>
    <m/>
    <s v="Public-Lighting"/>
    <x v="0"/>
    <n v="2"/>
    <n v="536"/>
    <s v="Lighting"/>
    <n v="0.98996686498346598"/>
    <n v="2.5626279547341602"/>
    <n v="1954.1945914773601"/>
    <n v="0"/>
    <n v="0.71"/>
    <n v="1387.4781599489299"/>
    <n v="0"/>
    <n v="2979"/>
    <n v="1.17333333333333"/>
    <n v="1.323"/>
    <n v="2.1333333333333301E-2"/>
    <n v="0.72"/>
    <n v="23.497818059751602"/>
    <d v="1900-01-15T18:49:11"/>
    <n v="43132"/>
    <n v="0"/>
    <n v="35.530810754133803"/>
    <n v="1"/>
    <n v="20812.17239923395"/>
  </r>
  <r>
    <s v="STND-39035"/>
    <s v="Park Ridge Niles School District 64"/>
    <s v="Roosevelt School - 1001 S Fairview Ave - Park Ridge"/>
    <x v="0"/>
    <s v="Indoor Lighting"/>
    <x v="12"/>
    <n v="0"/>
    <n v="2845"/>
    <n v="0"/>
    <x v="0"/>
    <x v="1"/>
    <n v="15"/>
    <s v="Qty / 1,000"/>
    <m/>
    <s v="Public-Lighting"/>
    <x v="0"/>
    <n v="2"/>
    <n v="773"/>
    <s v="Lighting"/>
    <n v="0.98996686498346598"/>
    <n v="2.5626279547341602"/>
    <n v="2816.4557308779599"/>
    <n v="0"/>
    <n v="0.71"/>
    <n v="1999.6835689233501"/>
    <n v="0"/>
    <n v="2979"/>
    <n v="1.17333333333333"/>
    <n v="1.323"/>
    <n v="2.1333333333333301E-2"/>
    <n v="0.72"/>
    <n v="23.497818059751602"/>
    <d v="1900-01-15T18:49:11"/>
    <n v="43132"/>
    <n v="0"/>
    <n v="51.208286015962898"/>
    <n v="1"/>
    <n v="29995.253533850253"/>
  </r>
  <r>
    <s v="STND-39035"/>
    <s v="Park Ridge Niles School District 64"/>
    <s v="Roosevelt School - 1001 S Fairview Ave - Park Ridge"/>
    <x v="0"/>
    <s v="Indoor Lighting"/>
    <x v="12"/>
    <n v="0"/>
    <n v="31281"/>
    <n v="0"/>
    <x v="0"/>
    <x v="1"/>
    <n v="15"/>
    <s v="Qty / 1,000"/>
    <m/>
    <s v="Public-Lighting"/>
    <x v="0"/>
    <n v="2"/>
    <n v="6380"/>
    <s v="Lighting"/>
    <n v="0.98996686498346598"/>
    <n v="2.5626279547341602"/>
    <n v="30967.153503547801"/>
    <n v="0"/>
    <n v="0.71"/>
    <n v="21986.678987518899"/>
    <n v="0"/>
    <n v="2979"/>
    <n v="1.17333333333333"/>
    <n v="1.323"/>
    <n v="2.1333333333333301E-2"/>
    <n v="0.72"/>
    <n v="23.497818059751602"/>
    <d v="1900-01-15T18:49:11"/>
    <n v="43132"/>
    <n v="0"/>
    <n v="563.03915460995995"/>
    <n v="1"/>
    <n v="329800.1848127835"/>
  </r>
  <r>
    <s v="STND-39035"/>
    <s v="Park Ridge Niles School District 64"/>
    <s v="Roosevelt School - 1001 S Fairview Ave - Park Ridge"/>
    <x v="7"/>
    <s v="Indoor Lighting"/>
    <x v="12"/>
    <n v="0"/>
    <n v="10303"/>
    <n v="0"/>
    <x v="0"/>
    <x v="1"/>
    <n v="8"/>
    <s v="Qty / 1,000"/>
    <m/>
    <s v="Public-Lighting"/>
    <x v="0"/>
    <n v="2"/>
    <n v="47"/>
    <s v="Lighting"/>
    <n v="0.98996686498346598"/>
    <n v="2.5626279547341602"/>
    <n v="10199.628609924601"/>
    <n v="0"/>
    <n v="0.71"/>
    <n v="7241.7363130465001"/>
    <n v="0"/>
    <n v="2979"/>
    <n v="1.17333333333333"/>
    <n v="1.323"/>
    <n v="2.1333333333333301E-2"/>
    <n v="0.72"/>
    <n v="23.497818059751602"/>
    <d v="1900-01-15T18:49:11"/>
    <n v="43132"/>
    <n v="0"/>
    <n v="185.44779290772101"/>
    <n v="1"/>
    <n v="57933.890504372001"/>
  </r>
  <r>
    <s v="STND-39036"/>
    <s v="Loves Park Plaza LLC"/>
    <s v="Loves Park Plaza LLC - 6125 N 2nd St - Loves Park"/>
    <x v="0"/>
    <s v="Indoor Lighting"/>
    <x v="14"/>
    <n v="0"/>
    <n v="51686.404000000002"/>
    <n v="10.327"/>
    <x v="0"/>
    <x v="0"/>
    <n v="12.215978499877799"/>
    <s v="Qty / 1,000"/>
    <m/>
    <s v="Private-Lighting"/>
    <x v="0"/>
    <n v="3"/>
    <n v="11275"/>
    <s v="Lighting"/>
    <n v="0.91633259480590001"/>
    <n v="1.30467645558681"/>
    <n v="47361.936693506002"/>
    <n v="13.473393756845001"/>
    <n v="0.71"/>
    <n v="33626.975052389302"/>
    <n v="9.5661095673599092"/>
    <n v="4093"/>
    <n v="1.1200000000000001"/>
    <n v="1.29"/>
    <n v="1.9E-2"/>
    <n v="0.71"/>
    <n v="17.102369899829"/>
    <d v="1900-01-11T05:11:01"/>
    <n v="43167"/>
    <n v="14.710551104754799"/>
    <n v="803.46142605054899"/>
    <n v="1"/>
    <n v="410786.40425591485"/>
  </r>
  <r>
    <s v="STND-39039"/>
    <s v="Fenwick High School"/>
    <s v="Fenwick High School - 505 W Washington Blvd - Oak Park"/>
    <x v="1"/>
    <s v="Outdoor &amp; Garage Lighting"/>
    <x v="1"/>
    <n v="0"/>
    <n v="7648.68"/>
    <n v="0"/>
    <x v="0"/>
    <x v="0"/>
    <n v="10.1978380583316"/>
    <s v="Qty / 1,000"/>
    <m/>
    <s v="Private-Lighting"/>
    <x v="0"/>
    <n v="3"/>
    <n v="1560"/>
    <s v="Lighting"/>
    <n v="0.91633259480590001"/>
    <n v="1.30467645558681"/>
    <n v="7008.73479123999"/>
    <n v="0"/>
    <n v="0.71"/>
    <n v="4976.2017017803901"/>
    <n v="0"/>
    <n v="4903"/>
    <n v="1"/>
    <n v="1"/>
    <n v="0"/>
    <n v="0"/>
    <n v="14.276973281664301"/>
    <d v="1900-01-09T04:44:53"/>
    <n v="43132"/>
    <n v="0"/>
    <n v="0"/>
    <n v="1"/>
    <n v="50746.499100350535"/>
  </r>
  <r>
    <s v="STND-39041"/>
    <s v="Lakeview Realty Investors LLC"/>
    <s v="Lakeview Realty Investors LLC - 5 Earl Ct Ste 160 - Woodridge"/>
    <x v="0"/>
    <s v="Indoor Lighting"/>
    <x v="6"/>
    <n v="0"/>
    <n v="47400.536"/>
    <n v="10.691000000000001"/>
    <x v="0"/>
    <x v="0"/>
    <n v="15"/>
    <s v="Qty / 1,000"/>
    <m/>
    <s v="Private-Lighting"/>
    <x v="0"/>
    <n v="3"/>
    <n v="14103"/>
    <s v="Lighting"/>
    <n v="0.91633259480590001"/>
    <n v="1.30467645558681"/>
    <n v="43434.656148070499"/>
    <n v="13.948295986678501"/>
    <n v="0.71"/>
    <n v="30838.605865130001"/>
    <n v="9.9032901505417694"/>
    <n v="2885"/>
    <n v="1.165"/>
    <n v="1.3779999999999999"/>
    <n v="2.5499999999999998E-2"/>
    <n v="0.55000000000000004"/>
    <n v="24.263431542460999"/>
    <d v="1900-01-16T07:56:40"/>
    <n v="43152"/>
    <n v="18.403873844410299"/>
    <n v="950.71564959295904"/>
    <n v="1"/>
    <n v="462579.08797694999"/>
  </r>
  <r>
    <s v="STND-39043"/>
    <s v="FP Mailing Solutions"/>
    <s v="FP Mailing Solutions - 140 North Mitchell Court - Addison"/>
    <x v="0"/>
    <s v="Indoor Lighting"/>
    <x v="10"/>
    <n v="0"/>
    <n v="78309.735000000001"/>
    <n v="14.005000000000001"/>
    <x v="0"/>
    <x v="0"/>
    <n v="10.827197921178"/>
    <s v="Qty / 1,000"/>
    <m/>
    <s v="Private-Lighting"/>
    <x v="0"/>
    <n v="3"/>
    <n v="16625"/>
    <s v="Lighting"/>
    <n v="0.91633259480590001"/>
    <n v="1.30467645558681"/>
    <n v="71757.762671112403"/>
    <n v="18.271993760493199"/>
    <n v="0.71"/>
    <n v="50948.011496489802"/>
    <n v="12.973115569950201"/>
    <n v="4618"/>
    <n v="1.02"/>
    <n v="1.04"/>
    <n v="1.2E-2"/>
    <n v="0.81"/>
    <n v="15.158077089649201"/>
    <d v="1900-01-09T19:51:10"/>
    <n v="43124"/>
    <n v="21.6904009502531"/>
    <n v="844.20897260132199"/>
    <n v="1"/>
    <n v="551624.20416294725"/>
  </r>
  <r>
    <s v="STND-39044"/>
    <s v="I Zara Inc"/>
    <s v="I Zara Inc - 7756 S Harlem Ave  01 - Bridgeview"/>
    <x v="1"/>
    <s v="Outdoor &amp; Garage Lighting"/>
    <x v="1"/>
    <n v="0"/>
    <n v="26892.955000000002"/>
    <n v="0"/>
    <x v="0"/>
    <x v="0"/>
    <n v="10.1978380583316"/>
    <s v="Qty / 1,000"/>
    <m/>
    <s v="Private-Lighting"/>
    <x v="0"/>
    <n v="3"/>
    <n v="5485"/>
    <s v="Lighting"/>
    <n v="0.91633259480590001"/>
    <n v="1.30467645558681"/>
    <n v="24642.891237148298"/>
    <n v="0"/>
    <n v="0.71"/>
    <n v="17496.4527783753"/>
    <n v="0"/>
    <n v="4903"/>
    <n v="1"/>
    <n v="1"/>
    <n v="0"/>
    <n v="0"/>
    <n v="14.276973281664301"/>
    <d v="1900-01-09T04:44:53"/>
    <n v="43180"/>
    <n v="0"/>
    <n v="0"/>
    <n v="1"/>
    <n v="178425.9920291173"/>
  </r>
  <r>
    <s v="STND-39046"/>
    <s v="Mercyhealth Physicians"/>
    <s v="Mercy Health System - 7402 E Riverside - Loves Park"/>
    <x v="1"/>
    <s v="Outdoor &amp; Garage Lighting"/>
    <x v="1"/>
    <n v="0"/>
    <n v="13370.481"/>
    <n v="0"/>
    <x v="0"/>
    <x v="0"/>
    <n v="10.1978380583316"/>
    <s v="Qty / 1,000"/>
    <m/>
    <s v="Private-Lighting"/>
    <x v="0"/>
    <n v="3"/>
    <n v="2727"/>
    <s v="Lighting"/>
    <n v="0.91633259480590001"/>
    <n v="1.30467645558681"/>
    <n v="12251.807548532999"/>
    <n v="0"/>
    <n v="0.71"/>
    <n v="8698.7833594584208"/>
    <n v="0"/>
    <n v="4903"/>
    <n v="1"/>
    <n v="1"/>
    <n v="0"/>
    <n v="0"/>
    <n v="14.276973281664301"/>
    <d v="1900-01-09T04:44:53"/>
    <n v="43170"/>
    <n v="0"/>
    <n v="0"/>
    <n v="1"/>
    <n v="88708.784004266694"/>
  </r>
  <r>
    <s v="STND-39046"/>
    <s v="Mercyhealth Physicians"/>
    <s v="Mercy Health System - 7402 E Riverside - Loves Park"/>
    <x v="27"/>
    <s v="Outdoor &amp; Garage Lighting"/>
    <x v="9"/>
    <n v="0"/>
    <n v="9.52"/>
    <n v="0"/>
    <x v="0"/>
    <x v="0"/>
    <n v="8"/>
    <s v="Qty / 1,000"/>
    <m/>
    <s v="Private-Lighting"/>
    <x v="0"/>
    <n v="3"/>
    <n v="34"/>
    <s v="Lighting"/>
    <n v="0.91633259480590001"/>
    <n v="1.30467645558681"/>
    <n v="8.7234863025521694"/>
    <n v="0"/>
    <n v="0.71"/>
    <n v="6.1936752748120396"/>
    <n v="0"/>
    <n v="3890"/>
    <n v="1.4"/>
    <n v="1.85"/>
    <n v="6.0000000000000001E-3"/>
    <n v="0.65"/>
    <n v="17.994858611825201"/>
    <d v="1900-01-11T20:29:00"/>
    <n v="43170"/>
    <n v="0"/>
    <n v="3.73863698680807E-2"/>
    <n v="1"/>
    <n v="49.549402198496317"/>
  </r>
  <r>
    <s v="STND-39048"/>
    <s v="School District 64 Consolidated Board of Education"/>
    <s v="Lincoln School - 200 S Lincoln Ave - Park Ridge"/>
    <x v="0"/>
    <s v="Indoor Lighting"/>
    <x v="12"/>
    <n v="0"/>
    <n v="317"/>
    <n v="0"/>
    <x v="0"/>
    <x v="1"/>
    <n v="15"/>
    <s v="Qty / 1,000"/>
    <m/>
    <s v="Public-Lighting"/>
    <x v="0"/>
    <n v="2"/>
    <n v="86"/>
    <s v="Lighting"/>
    <n v="0.98996686498346598"/>
    <n v="2.5626279547341602"/>
    <n v="313.81949619975899"/>
    <n v="0"/>
    <n v="0.71"/>
    <n v="222.81184230182899"/>
    <n v="0"/>
    <n v="2979"/>
    <n v="1.17333333333333"/>
    <n v="1.323"/>
    <n v="2.1333333333333301E-2"/>
    <n v="0.72"/>
    <n v="23.497818059751602"/>
    <d v="1900-01-15T18:49:11"/>
    <n v="43132"/>
    <n v="0"/>
    <n v="5.7058090218137902"/>
    <n v="1"/>
    <n v="3342.1776345274347"/>
  </r>
  <r>
    <s v="STND-39048"/>
    <s v="School District 64 Consolidated Board of Education"/>
    <s v="Lincoln School - 200 S Lincoln Ave - Park Ridge"/>
    <x v="0"/>
    <s v="Indoor Lighting"/>
    <x v="12"/>
    <n v="0"/>
    <n v="30039"/>
    <n v="0"/>
    <x v="0"/>
    <x v="1"/>
    <n v="15"/>
    <s v="Qty / 1,000"/>
    <m/>
    <s v="Public-Lighting"/>
    <x v="0"/>
    <n v="2"/>
    <n v="8156"/>
    <s v="Lighting"/>
    <n v="0.98996686498346598"/>
    <n v="2.5626279547341602"/>
    <n v="29737.6146572383"/>
    <n v="0"/>
    <n v="0.71"/>
    <n v="21113.706406639201"/>
    <n v="0"/>
    <n v="2979"/>
    <n v="1.17333333333333"/>
    <n v="1.323"/>
    <n v="2.1333333333333301E-2"/>
    <n v="0.72"/>
    <n v="23.497818059751602"/>
    <d v="1900-01-15T18:49:11"/>
    <n v="43132"/>
    <n v="0"/>
    <n v="540.68390285887904"/>
    <n v="1"/>
    <n v="316705.59609958803"/>
  </r>
  <r>
    <s v="STND-39048"/>
    <s v="School District 64 Consolidated Board of Education"/>
    <s v="Lincoln School - 200 S Lincoln Ave - Park Ridge"/>
    <x v="0"/>
    <s v="Indoor Lighting"/>
    <x v="12"/>
    <n v="0"/>
    <n v="12651"/>
    <n v="0"/>
    <x v="0"/>
    <x v="1"/>
    <n v="15"/>
    <s v="Qty / 1,000"/>
    <m/>
    <s v="Public-Lighting"/>
    <x v="0"/>
    <n v="2"/>
    <n v="3435"/>
    <s v="Lighting"/>
    <n v="0.98996686498346598"/>
    <n v="2.5626279547341602"/>
    <n v="12524.070808905801"/>
    <n v="0"/>
    <n v="0.71"/>
    <n v="8892.0902743231309"/>
    <n v="0"/>
    <n v="2979"/>
    <n v="1.17333333333333"/>
    <n v="1.323"/>
    <n v="2.1333333333333301E-2"/>
    <n v="0.72"/>
    <n v="23.497818059751602"/>
    <d v="1900-01-15T18:49:11"/>
    <n v="43132"/>
    <n v="0"/>
    <n v="227.71037834374201"/>
    <n v="1"/>
    <n v="133381.35411484697"/>
  </r>
  <r>
    <s v="STND-39048"/>
    <s v="School District 64 Consolidated Board of Education"/>
    <s v="Lincoln School - 200 S Lincoln Ave - Park Ridge"/>
    <x v="7"/>
    <s v="Indoor Lighting"/>
    <x v="12"/>
    <n v="0"/>
    <n v="20168"/>
    <n v="0"/>
    <x v="0"/>
    <x v="1"/>
    <n v="8"/>
    <s v="Qty / 1,000"/>
    <m/>
    <s v="Public-Lighting"/>
    <x v="0"/>
    <n v="2"/>
    <n v="92"/>
    <s v="Lighting"/>
    <n v="0.98996686498346598"/>
    <n v="2.5626279547341602"/>
    <n v="19965.651732986498"/>
    <n v="0"/>
    <n v="0.71"/>
    <n v="14175.6127304204"/>
    <n v="0"/>
    <n v="2979"/>
    <n v="1.17333333333333"/>
    <n v="1.323"/>
    <n v="2.1333333333333301E-2"/>
    <n v="0.72"/>
    <n v="23.497818059751602"/>
    <d v="1900-01-15T18:49:11"/>
    <n v="43132"/>
    <n v="0"/>
    <n v="363.01184969066401"/>
    <n v="1"/>
    <n v="113404.9018433632"/>
  </r>
  <r>
    <s v="STND-39048"/>
    <s v="School District 64 Consolidated Board of Education"/>
    <s v="Lincoln School - 200 S Lincoln Ave - Park Ridge"/>
    <x v="0"/>
    <s v="Indoor Lighting"/>
    <x v="12"/>
    <n v="0"/>
    <n v="876"/>
    <n v="0"/>
    <x v="0"/>
    <x v="1"/>
    <n v="15"/>
    <s v="Qty / 1,000"/>
    <m/>
    <s v="Public-Lighting"/>
    <x v="0"/>
    <n v="2"/>
    <n v="9"/>
    <s v="Lighting"/>
    <n v="0.98996686498346598"/>
    <n v="2.5626279547341602"/>
    <n v="867.21097372551606"/>
    <n v="0"/>
    <n v="0.71"/>
    <n v="615.71979134511605"/>
    <n v="0"/>
    <n v="2979"/>
    <n v="1.17333333333333"/>
    <n v="1.323"/>
    <n v="2.1333333333333301E-2"/>
    <n v="0.72"/>
    <n v="23.497818059751602"/>
    <d v="1900-01-15T18:49:11"/>
    <n v="43132"/>
    <n v="0"/>
    <n v="15.7674722495548"/>
    <n v="1"/>
    <n v="9235.7968701767404"/>
  </r>
  <r>
    <s v="STND-39050"/>
    <s v="Acadia Realty Limited Partnership"/>
    <s v="Acadia Realty Trust - 2020 N California Ave - Chicago"/>
    <x v="1"/>
    <s v="Outdoor &amp; Garage Lighting"/>
    <x v="1"/>
    <n v="0"/>
    <n v="14954.15"/>
    <n v="0"/>
    <x v="0"/>
    <x v="0"/>
    <n v="10.1978380583316"/>
    <s v="Qty / 1,000"/>
    <m/>
    <s v="Private-Lighting"/>
    <x v="0"/>
    <n v="3"/>
    <n v="1343"/>
    <s v="Lighting"/>
    <n v="0.91633259480590001"/>
    <n v="1.30467645558681"/>
    <n v="13702.9750726166"/>
    <n v="0"/>
    <n v="0.71"/>
    <n v="9729.1123015578196"/>
    <n v="0"/>
    <n v="4903"/>
    <n v="1"/>
    <n v="1"/>
    <n v="0"/>
    <n v="0"/>
    <n v="14.276973281664301"/>
    <d v="1900-01-09T04:44:53"/>
    <n v="43365"/>
    <n v="0"/>
    <n v="0"/>
    <n v="0"/>
    <n v="99215.911702608471"/>
  </r>
  <r>
    <s v="STND-39050"/>
    <s v="Acadia Realty Limited Partnership"/>
    <s v="Acadia Realty Trust - 2020 N California Ave - Chicago"/>
    <x v="1"/>
    <s v="Outdoor &amp; Garage Lighting"/>
    <x v="1"/>
    <n v="0"/>
    <n v="1510.124"/>
    <n v="0"/>
    <x v="0"/>
    <x v="0"/>
    <n v="10.1978380583316"/>
    <s v="Qty / 1,000"/>
    <m/>
    <s v="Private-Lighting"/>
    <x v="0"/>
    <n v="3"/>
    <n v="1343"/>
    <s v="Lighting"/>
    <n v="0.91633259480590001"/>
    <n v="1.30467645558681"/>
    <n v="1383.7758433986601"/>
    <n v="0"/>
    <n v="0.71"/>
    <n v="982.48084881305203"/>
    <n v="0"/>
    <n v="4903"/>
    <n v="1"/>
    <n v="1"/>
    <n v="0"/>
    <n v="0"/>
    <n v="14.276973281664301"/>
    <d v="1900-01-09T04:44:53"/>
    <n v="43365"/>
    <n v="0"/>
    <n v="0"/>
    <n v="0"/>
    <n v="10019.180591607677"/>
  </r>
  <r>
    <s v="STND-39051"/>
    <s v="Our Lady of the Woods Catholic Church"/>
    <s v="Our Lady of the Woods Catholic Parish - 10731 W 131st - Orland Park"/>
    <x v="0"/>
    <s v="Indoor Lighting"/>
    <x v="2"/>
    <n v="0"/>
    <n v="57423.368000000002"/>
    <n v="12.298"/>
    <x v="0"/>
    <x v="0"/>
    <n v="14.797277300976599"/>
    <s v="Qty / 1,000"/>
    <m/>
    <s v="Private-Lighting"/>
    <x v="0"/>
    <n v="3"/>
    <n v="15591"/>
    <s v="Lighting"/>
    <n v="0.91633259480590001"/>
    <n v="1.30467645558681"/>
    <n v="52618.903801934102"/>
    <n v="16.044911050806501"/>
    <n v="0.71"/>
    <n v="37359.421699373197"/>
    <n v="11.3918868460726"/>
    <n v="3379"/>
    <n v="1.0900000000000001"/>
    <n v="1.36"/>
    <n v="2.1999999999999999E-2"/>
    <n v="0.57999999999999996"/>
    <n v="20.7161882213673"/>
    <d v="1900-01-13T19:08:05"/>
    <n v="43159"/>
    <n v="20.3409115755661"/>
    <n v="1062.0329207729801"/>
    <n v="1"/>
    <n v="552817.72268974758"/>
  </r>
  <r>
    <s v="STND-39054"/>
    <s v="Carpet Cushions &amp; Supplies"/>
    <s v="Carpet Cushions &amp; Supplies Inc - 855 N Wood Dale Rd Unit A - Wood Dale"/>
    <x v="0"/>
    <s v="Indoor Lighting"/>
    <x v="8"/>
    <n v="0"/>
    <n v="201727.886"/>
    <n v="31.925000000000001"/>
    <x v="0"/>
    <x v="0"/>
    <n v="9.5383441434566993"/>
    <s v="Qty / 1,000"/>
    <m/>
    <s v="Private-Lighting"/>
    <x v="0"/>
    <n v="2"/>
    <n v="38483"/>
    <s v="Lighting"/>
    <n v="0.97902139861649395"/>
    <n v="0.93591656730105399"/>
    <n v="197495.91709166899"/>
    <n v="29.879136411086101"/>
    <n v="0.71"/>
    <n v="140222.10113508499"/>
    <n v="21.214186851871201"/>
    <n v="5242"/>
    <n v="1"/>
    <n v="1.22"/>
    <n v="1.0999999999999999E-2"/>
    <n v="0.68"/>
    <n v="13.3536818008394"/>
    <d v="1900-01-08T12:55:13"/>
    <n v="43188"/>
    <n v="36.0163167925339"/>
    <n v="2172.4550880083498"/>
    <n v="1"/>
    <n v="1337486.6571450308"/>
  </r>
  <r>
    <s v="STND-39054"/>
    <s v="Carpet Cushions &amp; Supplies"/>
    <s v="Carpet Cushions &amp; Supplies Inc - 855 N Wood Dale Rd Unit A - Wood Dale"/>
    <x v="7"/>
    <s v="Indoor Lighting"/>
    <x v="8"/>
    <n v="0"/>
    <n v="23507.224999999999"/>
    <n v="12.082000000000001"/>
    <x v="0"/>
    <x v="0"/>
    <n v="8"/>
    <s v="Qty / 1,000"/>
    <m/>
    <s v="Private-Lighting"/>
    <x v="0"/>
    <n v="2"/>
    <n v="18685"/>
    <s v="Lighting"/>
    <n v="0.97902139861649395"/>
    <n v="0.93591656730105399"/>
    <n v="23014.076297092601"/>
    <n v="11.3077439661313"/>
    <n v="0.71"/>
    <n v="16339.994170935701"/>
    <n v="8.0284982159532507"/>
    <n v="5242"/>
    <n v="1"/>
    <n v="1.22"/>
    <n v="1.0999999999999999E-2"/>
    <n v="0.68"/>
    <n v="13.3536818008394"/>
    <d v="1900-01-08T12:55:13"/>
    <n v="43188"/>
    <n v="17.488004896584201"/>
    <n v="253.154839268019"/>
    <n v="1"/>
    <n v="130719.95336748561"/>
  </r>
  <r>
    <s v="STND-39056"/>
    <s v="Brixmor Operating Partnership LP"/>
    <s v="Brixmor Operating Partnership - 910-56 Dundee Rd - Arlington Heights"/>
    <x v="1"/>
    <s v="Outdoor &amp; Garage Lighting"/>
    <x v="1"/>
    <n v="0"/>
    <n v="165687.079"/>
    <n v="0"/>
    <x v="0"/>
    <x v="0"/>
    <n v="10.1978380583316"/>
    <s v="Qty / 1,000"/>
    <m/>
    <s v="Private-Lighting"/>
    <x v="0"/>
    <n v="2"/>
    <n v="33793"/>
    <s v="Lighting"/>
    <n v="0.97902139861649395"/>
    <n v="0.93591656730105399"/>
    <n v="162211.19581526099"/>
    <n v="0"/>
    <n v="0.71"/>
    <n v="115169.949028836"/>
    <n v="0"/>
    <n v="4903"/>
    <n v="1"/>
    <n v="1"/>
    <n v="0"/>
    <n v="0"/>
    <n v="14.276973281664301"/>
    <d v="1900-01-09T04:44:53"/>
    <n v="43135"/>
    <n v="0"/>
    <n v="0"/>
    <n v="1"/>
    <n v="1174484.4893823741"/>
  </r>
  <r>
    <s v="STND-39057"/>
    <s v="SFI CHICAGO TOLLWAY LLC"/>
    <s v="SFI CHICAGO TOLLWAY LLC MB REAL ESTATE - 695 N BRADLEY RD - LAKE FOREST"/>
    <x v="47"/>
    <s v="Indoor Lighting"/>
    <x v="14"/>
    <n v="0"/>
    <n v="26383.794999999998"/>
    <n v="4.7140000000000004"/>
    <x v="0"/>
    <x v="0"/>
    <n v="8"/>
    <s v="Qty / 1,000"/>
    <m/>
    <s v="Private-Lighting"/>
    <x v="0"/>
    <n v="3"/>
    <n v="16400"/>
    <s v="Lighting"/>
    <n v="0.91633259480590001"/>
    <n v="1.30467645558681"/>
    <n v="24176.331333176899"/>
    <n v="6.1502448116362096"/>
    <n v="0.71"/>
    <n v="17165.195246555599"/>
    <n v="4.3666738162617103"/>
    <n v="4093"/>
    <n v="1.1200000000000001"/>
    <n v="1.29"/>
    <n v="1.9E-2"/>
    <n v="0.71"/>
    <n v="17.102369899829"/>
    <d v="1900-01-11T05:11:01"/>
    <n v="43146"/>
    <n v="6.7149741365173101"/>
    <n v="410.13419225925099"/>
    <n v="1"/>
    <n v="137321.56197244479"/>
  </r>
  <r>
    <s v="STND-39059"/>
    <s v="Lewis Plastics Co Inc."/>
    <s v="Lewis Plastics Co Inc. - 712 W Winthrop Ave - Addison"/>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194"/>
    <n v="6.3967205395751199"/>
    <n v="0"/>
    <n v="1"/>
    <n v="603700.30614865304"/>
  </r>
  <r>
    <s v="STND-39060"/>
    <s v="Kimberly - Clark Corporation"/>
    <s v="Kimberly Clark - 740 Prologis Parkway - Romeoville"/>
    <x v="0"/>
    <s v="Indoor Lighting"/>
    <x v="8"/>
    <n v="0"/>
    <n v="792590.4"/>
    <n v="125.43600000000001"/>
    <x v="0"/>
    <x v="0"/>
    <n v="9.5383441434566993"/>
    <s v="Qty / 1,000"/>
    <m/>
    <s v="Private-Lighting"/>
    <x v="0"/>
    <n v="1"/>
    <n v="151200"/>
    <s v="Lighting"/>
    <n v="0.99989942556735301"/>
    <n v="1.019640158801"/>
    <n v="792510.68567019806"/>
    <n v="127.899582959363"/>
    <n v="0.71"/>
    <n v="562682.58682584099"/>
    <n v="90.808703901147496"/>
    <n v="5242"/>
    <n v="1"/>
    <n v="1.22"/>
    <n v="1.0999999999999999E-2"/>
    <n v="0.68"/>
    <n v="13.3536818008394"/>
    <d v="1900-01-08T12:55:13"/>
    <n v="43167"/>
    <n v="154.170181966445"/>
    <n v="8717.6175423721797"/>
    <n v="1"/>
    <n v="5367060.1566753257"/>
  </r>
  <r>
    <s v="STND-39060"/>
    <s v="Kimberly - Clark Corporation"/>
    <s v="Kimberly Clark - 740 Prologis Parkway - Romeoville"/>
    <x v="7"/>
    <s v="Indoor Lighting"/>
    <x v="8"/>
    <n v="0"/>
    <n v="67936.320000000007"/>
    <n v="34.915999999999997"/>
    <x v="0"/>
    <x v="0"/>
    <n v="8"/>
    <s v="Qty / 1,000"/>
    <m/>
    <s v="Private-Lighting"/>
    <x v="0"/>
    <n v="1"/>
    <n v="54000"/>
    <s v="Lighting"/>
    <n v="0.99989942556735301"/>
    <n v="1.019640158801"/>
    <n v="67929.487343159897"/>
    <n v="35.601755784695897"/>
    <n v="0.71"/>
    <n v="48229.936013643499"/>
    <n v="25.277246607134099"/>
    <n v="5242"/>
    <n v="1"/>
    <n v="1.22"/>
    <n v="1.0999999999999999E-2"/>
    <n v="0.68"/>
    <n v="13.3536818008394"/>
    <d v="1900-01-08T12:55:13"/>
    <n v="43167"/>
    <n v="55.059937804973501"/>
    <n v="747.224360774758"/>
    <n v="1"/>
    <n v="385839.48810914799"/>
  </r>
  <r>
    <s v="STND-39062"/>
    <s v="Exeter Operating Partnership III, L.P."/>
    <s v="Exeter Property Group - 1011 Asbury Drive - Buffalo Grove"/>
    <x v="7"/>
    <s v="Indoor Lighting"/>
    <x v="8"/>
    <n v="0"/>
    <n v="33968.160000000003"/>
    <n v="17.457999999999998"/>
    <x v="0"/>
    <x v="0"/>
    <n v="8"/>
    <s v="Qty / 1,000"/>
    <m/>
    <s v="Private-Lighting"/>
    <x v="0"/>
    <n v="2"/>
    <n v="27000"/>
    <s v="Lighting"/>
    <n v="0.97902139861649395"/>
    <n v="0.93591656730105399"/>
    <n v="33255.555511628801"/>
    <n v="16.339231431941801"/>
    <n v="0.71"/>
    <n v="23611.4444132565"/>
    <n v="11.600854316678699"/>
    <n v="5242"/>
    <n v="1"/>
    <n v="1.22"/>
    <n v="1.0999999999999999E-2"/>
    <n v="0.68"/>
    <n v="13.3536818008394"/>
    <d v="1900-01-08T12:55:13"/>
    <n v="43159"/>
    <n v="25.269457828552099"/>
    <n v="365.811110627917"/>
    <n v="1"/>
    <n v="188891.555306052"/>
  </r>
  <r>
    <s v="STND-39062"/>
    <s v="Exeter Operating Partnership III, L.P."/>
    <s v="Exeter Property Group - 1011 Asbury Drive - Buffalo Grove"/>
    <x v="0"/>
    <s v="Indoor Lighting"/>
    <x v="8"/>
    <n v="0"/>
    <n v="92783.4"/>
    <n v="14.683999999999999"/>
    <x v="0"/>
    <x v="0"/>
    <n v="9.5383441434566993"/>
    <s v="Qty / 1,000"/>
    <m/>
    <s v="Private-Lighting"/>
    <x v="0"/>
    <n v="2"/>
    <n v="17700"/>
    <s v="Lighting"/>
    <n v="0.97902139861649395"/>
    <n v="0.93591656730105399"/>
    <n v="90836.934036393606"/>
    <n v="13.7429988742487"/>
    <n v="0.71"/>
    <n v="64494.223165839401"/>
    <n v="9.7575292007165597"/>
    <n v="5242"/>
    <n v="1"/>
    <n v="1.22"/>
    <n v="1.0999999999999999E-2"/>
    <n v="0.68"/>
    <n v="13.3536818008394"/>
    <d v="1900-01-08T12:55:13"/>
    <n v="43159"/>
    <n v="16.565813493549499"/>
    <n v="999.20627440032899"/>
    <n v="1"/>
    <n v="615168.09582067362"/>
  </r>
  <r>
    <s v="STND-39064"/>
    <s v="Huron Pointe Condominium Association"/>
    <s v="Huron Pointe Condos - 421 W Huron - Chicago"/>
    <x v="2"/>
    <s v="Energy Management System"/>
    <x v="2"/>
    <n v="1050"/>
    <n v="2520"/>
    <n v="0"/>
    <x v="1"/>
    <x v="0"/>
    <n v="15"/>
    <s v="NA"/>
    <m/>
    <s v="EMS"/>
    <x v="1"/>
    <n v="3"/>
    <n v="1"/>
    <s v="EMS"/>
    <n v="0.91036333343406195"/>
    <n v="0"/>
    <n v="2294.1156002538401"/>
    <n v="0"/>
    <n v="0.7"/>
    <n v="1605.8809201776901"/>
    <n v="0"/>
    <n v="3379"/>
    <n v="1.0900000000000001"/>
    <n v="1.36"/>
    <n v="2.1999999999999999E-2"/>
    <n v="0.57999999999999996"/>
    <n v="20.7161882213673"/>
    <d v="1900-01-13T19:08:05"/>
    <n v="43188"/>
    <n v="0"/>
    <n v="0"/>
    <n v="1"/>
    <n v="24088.213802665352"/>
  </r>
  <r>
    <s v="STND-39067"/>
    <s v="Mallinckrodt Condominium Association"/>
    <s v="Mallinckrodt Condominium Association - 1041 Ridge Rd - Wilmette"/>
    <x v="7"/>
    <s v="Indoor Lighting"/>
    <x v="2"/>
    <n v="0"/>
    <n v="1097.8610000000001"/>
    <n v="0.72599999999999998"/>
    <x v="0"/>
    <x v="0"/>
    <n v="8"/>
    <s v="Qty / 1,000"/>
    <m/>
    <s v="Private-Lighting"/>
    <x v="0"/>
    <n v="3"/>
    <n v="1242"/>
    <s v="Lighting"/>
    <n v="0.91633259480590001"/>
    <n v="1.30467645558681"/>
    <n v="1006.0058188662"/>
    <n v="0.94719510675602103"/>
    <n v="0.71"/>
    <n v="714.26413139500198"/>
    <n v="0.672508525796775"/>
    <n v="3379"/>
    <n v="1.0900000000000001"/>
    <n v="1.36"/>
    <n v="2.1999999999999999E-2"/>
    <n v="0.57999999999999996"/>
    <n v="20.7161882213673"/>
    <d v="1900-01-13T19:08:05"/>
    <n v="43124"/>
    <n v="1.6196906750274001"/>
    <n v="20.304704600969199"/>
    <n v="1"/>
    <n v="5714.1130511600159"/>
  </r>
  <r>
    <s v="STND-39067"/>
    <s v="Mallinckrodt Condominium Association"/>
    <s v="Mallinckrodt Condominium Association - 1041 Ridge Rd - Wilmette"/>
    <x v="1"/>
    <s v="Outdoor &amp; Garage Lighting"/>
    <x v="1"/>
    <n v="0"/>
    <n v="18155.809000000001"/>
    <n v="0"/>
    <x v="0"/>
    <x v="0"/>
    <n v="10.1978380583316"/>
    <s v="Qty / 1,000"/>
    <m/>
    <s v="Private-Lighting"/>
    <x v="0"/>
    <n v="3"/>
    <n v="3703"/>
    <s v="Lighting"/>
    <n v="0.91633259480590001"/>
    <n v="1.30467645558681"/>
    <n v="16636.759571770301"/>
    <n v="0"/>
    <n v="0.71"/>
    <n v="11812.099295956899"/>
    <n v="0"/>
    <n v="4903"/>
    <n v="1"/>
    <n v="1"/>
    <n v="0"/>
    <n v="0"/>
    <n v="14.276973281664301"/>
    <d v="1900-01-09T04:44:53"/>
    <n v="43124"/>
    <n v="0"/>
    <n v="0"/>
    <n v="1"/>
    <n v="120457.87574910116"/>
  </r>
  <r>
    <s v="STND-39072"/>
    <s v="SFI CHICAGO TOLLWAY LLC"/>
    <s v="SFI CHICAGO TOLLWAY LLC MB REAL ESTATE - 2510 PEARL DR - BELVIDERE"/>
    <x v="47"/>
    <s v="Indoor Lighting"/>
    <x v="14"/>
    <n v="0"/>
    <n v="18627.858"/>
    <n v="4.6970000000000001"/>
    <x v="0"/>
    <x v="0"/>
    <n v="8"/>
    <s v="Qty / 1,000"/>
    <m/>
    <s v="Private-Lighting"/>
    <x v="0"/>
    <n v="3"/>
    <n v="16400"/>
    <s v="Lighting"/>
    <n v="0.91633259480590001"/>
    <n v="1.30467645558681"/>
    <n v="17069.313456815798"/>
    <n v="6.1280653118912296"/>
    <n v="0.71"/>
    <n v="12119.212554339199"/>
    <n v="4.3509263714427702"/>
    <n v="4093"/>
    <n v="1.1200000000000001"/>
    <n v="1.29"/>
    <n v="1.9E-2"/>
    <n v="0.71"/>
    <n v="17.102369899829"/>
    <d v="1900-01-11T05:11:01"/>
    <n v="43132"/>
    <n v="6.6907580651722096"/>
    <n v="289.568710428126"/>
    <n v="1"/>
    <n v="96953.700434713595"/>
  </r>
  <r>
    <s v="STND-39073"/>
    <s v="NIELSEN ENTERPRISES, INC."/>
    <s v="Nielsen Enterprises Inc - 130 S Milwaukee Ave - Lake Villa"/>
    <x v="8"/>
    <s v="Indoor Advanced Lighting"/>
    <x v="14"/>
    <n v="0"/>
    <n v="9119.58"/>
    <n v="0"/>
    <x v="0"/>
    <x v="0"/>
    <n v="12.215978499877799"/>
    <s v="Qty / 1,000"/>
    <m/>
    <s v="Private-Lighting"/>
    <x v="0"/>
    <n v="3"/>
    <n v="1860"/>
    <s v="Lighting"/>
    <n v="0.91633259480590001"/>
    <n v="1.30467645558681"/>
    <n v="8356.5684049399897"/>
    <n v="0"/>
    <n v="0.71"/>
    <n v="5933.1635675073903"/>
    <n v="0"/>
    <n v="4093"/>
    <n v="1.1200000000000001"/>
    <n v="1.29"/>
    <n v="1.9E-2"/>
    <n v="0.71"/>
    <n v="17.102369899829"/>
    <d v="1900-01-11T05:11:01"/>
    <n v="43135"/>
    <n v="0"/>
    <n v="141.76321401237499"/>
    <n v="1"/>
    <n v="72479.398576928535"/>
  </r>
  <r>
    <s v="STND-39073"/>
    <s v="NIELSEN ENTERPRISES, INC."/>
    <s v="Nielsen Enterprises Inc - 130 S Milwaukee Ave - Lake Villa"/>
    <x v="1"/>
    <s v="Outdoor &amp; Garage Lighting"/>
    <x v="1"/>
    <n v="0"/>
    <n v="32614.756000000001"/>
    <n v="0"/>
    <x v="0"/>
    <x v="0"/>
    <n v="10.1978380583316"/>
    <s v="Qty / 1,000"/>
    <m/>
    <s v="Private-Lighting"/>
    <x v="0"/>
    <n v="3"/>
    <n v="6652"/>
    <s v="Lighting"/>
    <n v="0.91633259480590001"/>
    <n v="1.30467645558681"/>
    <n v="29885.963994441299"/>
    <n v="0"/>
    <n v="0.71"/>
    <n v="21219.034436053302"/>
    <n v="0"/>
    <n v="4903"/>
    <n v="1"/>
    <n v="1"/>
    <n v="0"/>
    <n v="0"/>
    <n v="14.276973281664301"/>
    <d v="1900-01-09T04:44:53"/>
    <n v="43135"/>
    <n v="0"/>
    <n v="0"/>
    <n v="1"/>
    <n v="216388.27693303316"/>
  </r>
  <r>
    <s v="STND-39074"/>
    <s v="Plastipak Packaging Inc."/>
    <s v="Plastipak Packaging - 1700 Western Ave - West Chicago"/>
    <x v="1"/>
    <s v="Outdoor &amp; Garage Lighting"/>
    <x v="1"/>
    <n v="0"/>
    <n v="42911.055999999997"/>
    <n v="0"/>
    <x v="0"/>
    <x v="0"/>
    <n v="10.1978380583316"/>
    <s v="Qty / 1,000"/>
    <m/>
    <s v="Private-Lighting"/>
    <x v="0"/>
    <n v="3"/>
    <n v="8752"/>
    <s v="Lighting"/>
    <n v="0.91633259480590001"/>
    <n v="1.30467645558681"/>
    <n v="39320.799290341303"/>
    <n v="0"/>
    <n v="0.71"/>
    <n v="27917.7674961423"/>
    <n v="0"/>
    <n v="4903"/>
    <n v="1"/>
    <n v="1"/>
    <n v="0"/>
    <n v="0"/>
    <n v="14.276973281664301"/>
    <d v="1900-01-09T04:44:53"/>
    <n v="43167"/>
    <n v="0"/>
    <n v="0"/>
    <n v="1"/>
    <n v="284700.87187581282"/>
  </r>
  <r>
    <s v="STND-39074"/>
    <s v="Plastipak Packaging Inc."/>
    <s v="Plastipak Packaging - 1700 Western Ave - West Chicago"/>
    <x v="27"/>
    <s v="Outdoor &amp; Garage Lighting"/>
    <x v="10"/>
    <n v="0"/>
    <n v="787.64"/>
    <n v="0"/>
    <x v="0"/>
    <x v="0"/>
    <n v="8"/>
    <s v="Qty / 1,000"/>
    <m/>
    <s v="Private-Lighting"/>
    <x v="0"/>
    <n v="3"/>
    <n v="2813"/>
    <s v="Lighting"/>
    <n v="0.91633259480590001"/>
    <n v="1.30467645558681"/>
    <n v="721.74020497291895"/>
    <n v="0"/>
    <n v="0.71"/>
    <n v="512.43554553077195"/>
    <n v="0"/>
    <n v="4618"/>
    <n v="1.02"/>
    <n v="1.04"/>
    <n v="1.2E-2"/>
    <n v="0.81"/>
    <n v="15.158077089649201"/>
    <d v="1900-01-09T19:51:10"/>
    <n v="43167"/>
    <n v="0"/>
    <n v="8.4910612349755201"/>
    <n v="1"/>
    <n v="4099.4843642461756"/>
  </r>
  <r>
    <s v="STND-39077"/>
    <s v="DSW Shoe Warehouse Inc."/>
    <s v="DSW Shoe Warehouse Inc - 901 Perimeter Dr - Schaumburg"/>
    <x v="8"/>
    <s v="Indoor Advanced Lighting"/>
    <x v="14"/>
    <n v="0"/>
    <n v="3078.1089999999999"/>
    <n v="0.61899999999999999"/>
    <x v="0"/>
    <x v="0"/>
    <n v="12.215978499877799"/>
    <s v="Qty / 1,000"/>
    <m/>
    <s v="Private-Lighting"/>
    <x v="0"/>
    <n v="3"/>
    <n v="574"/>
    <s v="Lighting"/>
    <n v="0.91633259480590001"/>
    <n v="1.30467645558681"/>
    <n v="2820.5716070653898"/>
    <n v="0.80759472600823301"/>
    <n v="0.71"/>
    <n v="2002.6058410164301"/>
    <n v="0.57339225546584605"/>
    <n v="4093"/>
    <n v="1.1200000000000001"/>
    <n v="1.29"/>
    <n v="1.9E-2"/>
    <n v="0.71"/>
    <n v="17.102369899829"/>
    <d v="1900-01-11T05:11:01"/>
    <n v="43146"/>
    <n v="0.88174989191858599"/>
    <n v="47.848982619859299"/>
    <n v="1"/>
    <n v="24463.789897586408"/>
  </r>
  <r>
    <s v="STND-39077"/>
    <s v="DSW Shoe Warehouse Inc."/>
    <s v="DSW Shoe Warehouse Inc - 901 Perimeter Dr - Schaumburg"/>
    <x v="0"/>
    <s v="Indoor Lighting"/>
    <x v="14"/>
    <n v="0"/>
    <n v="84910.774999999994"/>
    <n v="17.085000000000001"/>
    <x v="0"/>
    <x v="0"/>
    <n v="12.215978499877799"/>
    <s v="Qty / 1,000"/>
    <m/>
    <s v="Private-Lighting"/>
    <x v="0"/>
    <n v="3"/>
    <n v="15834"/>
    <s v="Lighting"/>
    <n v="0.91633259480590001"/>
    <n v="1.30467645558681"/>
    <n v="77806.510782729907"/>
    <n v="22.2903972437006"/>
    <n v="0.71"/>
    <n v="55242.622655738203"/>
    <n v="15.8261820430274"/>
    <n v="4093"/>
    <n v="1.1200000000000001"/>
    <n v="1.29"/>
    <n v="1.9E-2"/>
    <n v="0.71"/>
    <n v="17.102369899829"/>
    <d v="1900-01-11T05:11:01"/>
    <n v="43146"/>
    <n v="24.337151701823998"/>
    <n v="1319.9318793498801"/>
    <n v="1"/>
    <n v="674842.69063936011"/>
  </r>
  <r>
    <s v="STND-39079"/>
    <s v="CCC Hotel, LLC"/>
    <s v="CCC Hotel LLC - 300 E Ohio - Chicago"/>
    <x v="17"/>
    <s v="Indoor Lighting"/>
    <x v="11"/>
    <n v="0"/>
    <n v="79357.997000000003"/>
    <n v="0"/>
    <x v="0"/>
    <x v="0"/>
    <n v="12"/>
    <s v="Qty / 1,000"/>
    <m/>
    <s v="Private-Lighting"/>
    <x v="0"/>
    <n v="3"/>
    <n v="144"/>
    <s v="Lighting"/>
    <n v="0.91633259480590001"/>
    <n v="1.30467645558681"/>
    <n v="72718.319309608807"/>
    <n v="0"/>
    <n v="0.71"/>
    <n v="51630.006709822199"/>
    <n v="0"/>
    <n v="6138"/>
    <n v="1.2"/>
    <n v="1.24"/>
    <n v="3.2000000000000001E-2"/>
    <n v="0.73"/>
    <n v="11.4043662430759"/>
    <d v="1900-01-07T03:30:12"/>
    <n v="43140"/>
    <n v="0"/>
    <n v="1939.15518158957"/>
    <n v="1"/>
    <n v="619560.08051786642"/>
  </r>
  <r>
    <s v="STND-39080"/>
    <s v="DSW Shoe Warehouse Inc."/>
    <s v="DSW Shoe Warehouse Inc - 1385 Orland Park Pl - Orland Park"/>
    <x v="0"/>
    <s v="Indoor Lighting"/>
    <x v="14"/>
    <n v="0"/>
    <n v="72474.998000000007"/>
    <n v="14.583"/>
    <x v="0"/>
    <x v="0"/>
    <n v="12.215978499877799"/>
    <s v="Qty / 1,000"/>
    <m/>
    <s v="Private-Lighting"/>
    <x v="0"/>
    <n v="3"/>
    <n v="13515"/>
    <s v="Lighting"/>
    <n v="0.91633259480590001"/>
    <n v="1.30467645558681"/>
    <n v="66411.202975892404"/>
    <n v="19.026096751822401"/>
    <n v="0.71"/>
    <n v="47151.954112883599"/>
    <n v="13.508528693793901"/>
    <n v="4093"/>
    <n v="1.1200000000000001"/>
    <n v="1.29"/>
    <n v="1.9E-2"/>
    <n v="0.71"/>
    <n v="17.102369899829"/>
    <d v="1900-01-11T05:11:01"/>
    <n v="43159"/>
    <n v="20.773115789739499"/>
    <n v="1126.61862191246"/>
    <n v="1"/>
    <n v="576007.25767021067"/>
  </r>
  <r>
    <s v="STND-39080"/>
    <s v="DSW Shoe Warehouse Inc."/>
    <s v="DSW Shoe Warehouse Inc - 1385 Orland Park Pl - Orland Park"/>
    <x v="8"/>
    <s v="Indoor Advanced Lighting"/>
    <x v="14"/>
    <n v="0"/>
    <n v="4397.299"/>
    <n v="0.88500000000000001"/>
    <x v="0"/>
    <x v="0"/>
    <n v="12.215978499877799"/>
    <s v="Qty / 1,000"/>
    <m/>
    <s v="Private-Lighting"/>
    <x v="0"/>
    <n v="3"/>
    <n v="820"/>
    <s v="Lighting"/>
    <n v="0.91633259480590001"/>
    <n v="1.30467645558681"/>
    <n v="4029.3884028073899"/>
    <n v="1.15463866319432"/>
    <n v="0.71"/>
    <n v="2860.8657659932501"/>
    <n v="0.81979345086796995"/>
    <n v="4093"/>
    <n v="1.1200000000000001"/>
    <n v="1.29"/>
    <n v="1.9E-2"/>
    <n v="0.71"/>
    <n v="17.102369899829"/>
    <d v="1900-01-11T05:11:01"/>
    <n v="43159"/>
    <n v="1.26066018473013"/>
    <n v="68.355696119053903"/>
    <n v="1"/>
    <n v="34948.274688409976"/>
  </r>
  <r>
    <s v="STND-39082"/>
    <s v="iStar Inc"/>
    <s v="SFI Chicago Tollway LLC c/o MB Real Estate - 0 N 175th St Bldg 1E - South Holland"/>
    <x v="47"/>
    <s v="Indoor Lighting"/>
    <x v="14"/>
    <n v="0"/>
    <n v="18627.858"/>
    <n v="4.6970000000000001"/>
    <x v="0"/>
    <x v="0"/>
    <n v="8"/>
    <s v="Qty / 1,000"/>
    <m/>
    <s v="Private-Lighting"/>
    <x v="0"/>
    <n v="3"/>
    <n v="16400"/>
    <s v="Lighting"/>
    <n v="0.91633259480590001"/>
    <n v="1.30467645558681"/>
    <n v="17069.313456815798"/>
    <n v="6.1280653118912296"/>
    <n v="0.71"/>
    <n v="12119.212554339199"/>
    <n v="4.3509263714427702"/>
    <n v="4093"/>
    <n v="1.1200000000000001"/>
    <n v="1.29"/>
    <n v="1.9E-2"/>
    <n v="0.71"/>
    <n v="17.102369899829"/>
    <d v="1900-01-11T05:11:01"/>
    <n v="43170"/>
    <n v="6.6907580651722096"/>
    <n v="289.568710428126"/>
    <n v="1"/>
    <n v="96953.700434713595"/>
  </r>
  <r>
    <s v="STND-39084"/>
    <s v="Presence Chicago Hospitals Network"/>
    <s v="Presence Health-Resurrection Medical Center - 7435 W Talcott Ave - Chicago"/>
    <x v="8"/>
    <s v="Indoor Advanced Lighting"/>
    <x v="7"/>
    <n v="0"/>
    <n v="33830.699999999997"/>
    <n v="0"/>
    <x v="0"/>
    <x v="0"/>
    <n v="6.5651260504201696"/>
    <s v="Qty / 1,000"/>
    <m/>
    <s v="Private-Lighting"/>
    <x v="0"/>
    <n v="3"/>
    <n v="6900"/>
    <s v="Lighting"/>
    <n v="0.91633259480590001"/>
    <n v="1.30467645558681"/>
    <n v="31000.173115099999"/>
    <n v="0"/>
    <n v="0.71"/>
    <n v="22010.122911720999"/>
    <n v="0"/>
    <n v="7616"/>
    <n v="1.23"/>
    <n v="1.41"/>
    <n v="1.4E-2"/>
    <n v="0.73499999999999999"/>
    <n v="9.1911764705882408"/>
    <d v="1900-01-05T13:33:47"/>
    <n v="43146"/>
    <n v="0"/>
    <n v="352.84749887105602"/>
    <n v="1"/>
    <n v="144499.23130068937"/>
  </r>
  <r>
    <s v="STND-39090"/>
    <s v="The Morton Arboretum"/>
    <s v="The Morton Arboretum - 4100 Illinois Route 53 - Lisle"/>
    <x v="8"/>
    <s v="Indoor Advanced Lighting"/>
    <x v="2"/>
    <n v="0"/>
    <n v="38484.815999999999"/>
    <n v="8.2420000000000009"/>
    <x v="0"/>
    <x v="0"/>
    <n v="14.797277300976599"/>
    <s v="Qty / 1,000"/>
    <m/>
    <s v="Private-Lighting"/>
    <x v="0"/>
    <n v="3"/>
    <n v="10449"/>
    <s v="Lighting"/>
    <n v="0.91633259480590001"/>
    <n v="1.30467645558681"/>
    <n v="35264.8913059076"/>
    <n v="10.7531433469465"/>
    <n v="0.71"/>
    <n v="25038.072827194399"/>
    <n v="7.6347317763319902"/>
    <n v="3379"/>
    <n v="1.0900000000000001"/>
    <n v="1.36"/>
    <n v="2.1999999999999999E-2"/>
    <n v="0.57999999999999996"/>
    <n v="20.7161882213673"/>
    <d v="1900-01-13T19:08:05"/>
    <n v="43146"/>
    <n v="13.632281119353999"/>
    <n v="711.76844837611702"/>
    <n v="1"/>
    <n v="370495.30670604267"/>
  </r>
  <r>
    <s v="STND-39090"/>
    <s v="The Morton Arboretum"/>
    <s v="The Morton Arboretum - 4100 Illinois Route 53 - Lisle"/>
    <x v="0"/>
    <s v="Indoor Lighting"/>
    <x v="2"/>
    <n v="0"/>
    <n v="655.59400000000005"/>
    <n v="0.14000000000000001"/>
    <x v="0"/>
    <x v="0"/>
    <n v="14.797277300976599"/>
    <s v="Qty / 1,000"/>
    <m/>
    <s v="Private-Lighting"/>
    <x v="0"/>
    <n v="3"/>
    <n v="178"/>
    <s v="Lighting"/>
    <n v="0.91633259480590001"/>
    <n v="1.30467645558681"/>
    <n v="600.742151159179"/>
    <n v="0.18265470378215301"/>
    <n v="0.71"/>
    <n v="426.52692732301699"/>
    <n v="0.12968483968532901"/>
    <n v="3379"/>
    <n v="1.0900000000000001"/>
    <n v="1.36"/>
    <n v="2.1999999999999999E-2"/>
    <n v="0.57999999999999996"/>
    <n v="20.7161882213673"/>
    <d v="1900-01-13T19:08:05"/>
    <n v="43146"/>
    <n v="0.23156022284755701"/>
    <n v="12.1250709408275"/>
    <n v="1"/>
    <n v="6311.4372199321751"/>
  </r>
  <r>
    <s v="STND-39092"/>
    <s v="Marist High School"/>
    <s v="Marist High School - 4200 W 115th St - Chicago"/>
    <x v="1"/>
    <s v="Outdoor &amp; Garage Lighting"/>
    <x v="1"/>
    <n v="0"/>
    <n v="9683.4249999999993"/>
    <n v="0"/>
    <x v="0"/>
    <x v="0"/>
    <n v="10.1978380583316"/>
    <s v="Qty / 1,000"/>
    <m/>
    <s v="Private-Lighting"/>
    <x v="0"/>
    <n v="3"/>
    <n v="1975"/>
    <s v="Lighting"/>
    <n v="0.91633259480590001"/>
    <n v="1.30467645558681"/>
    <n v="8873.2379568583201"/>
    <n v="0"/>
    <n v="0.71"/>
    <n v="6299.9989493694102"/>
    <n v="0"/>
    <n v="4903"/>
    <n v="1"/>
    <n v="1"/>
    <n v="0"/>
    <n v="0"/>
    <n v="14.276973281664301"/>
    <d v="1900-01-09T04:44:53"/>
    <n v="43146"/>
    <n v="0"/>
    <n v="0"/>
    <n v="1"/>
    <n v="64246.369053328468"/>
  </r>
  <r>
    <s v="STND-39093"/>
    <s v="Markman Peat Corp"/>
    <s v="Markman Peat Corp - 13161 Fenton Rd - Morrison"/>
    <x v="0"/>
    <s v="Indoor Lighting"/>
    <x v="8"/>
    <n v="0"/>
    <n v="87934.55"/>
    <n v="13.917"/>
    <x v="0"/>
    <x v="0"/>
    <n v="9.5383441434566993"/>
    <s v="Qty / 1,000"/>
    <m/>
    <s v="Private-Lighting"/>
    <x v="0"/>
    <n v="3"/>
    <n v="16775"/>
    <s v="Lighting"/>
    <n v="0.91633259480590001"/>
    <n v="1.30467645558681"/>
    <n v="80577.294374589095"/>
    <n v="18.157182232401599"/>
    <n v="0.71"/>
    <n v="57209.879005958297"/>
    <n v="12.891599385005099"/>
    <n v="5242"/>
    <n v="1"/>
    <n v="1.22"/>
    <n v="1.0999999999999999E-2"/>
    <n v="0.68"/>
    <n v="13.3536818008394"/>
    <d v="1900-01-08T12:55:13"/>
    <n v="43124"/>
    <n v="21.8866709648042"/>
    <n v="886.35023812048098"/>
    <n v="1"/>
    <n v="545687.51436434872"/>
  </r>
  <r>
    <s v="STND-39096"/>
    <s v="DSW Shoe Warehouse Inc."/>
    <s v="DSW Shoe Warehouse Inc - 1101 S Canal - Ste 200 - Chicago"/>
    <x v="0"/>
    <s v="Indoor Lighting"/>
    <x v="14"/>
    <n v="0"/>
    <n v="80910.304999999993"/>
    <n v="16.28"/>
    <x v="0"/>
    <x v="0"/>
    <n v="12.215978499877799"/>
    <s v="Qty / 1,000"/>
    <m/>
    <s v="Private-Lighting"/>
    <x v="0"/>
    <n v="3"/>
    <n v="15088"/>
    <s v="Lighting"/>
    <n v="0.91633259480590001"/>
    <n v="1.30467645558681"/>
    <n v="74140.749727186805"/>
    <n v="21.2401326969532"/>
    <n v="0.71"/>
    <n v="52639.932306302602"/>
    <n v="15.080494214836801"/>
    <n v="4093"/>
    <n v="1.1200000000000001"/>
    <n v="1.29"/>
    <n v="1.9E-2"/>
    <n v="0.71"/>
    <n v="17.102369899829"/>
    <d v="1900-01-11T05:11:01"/>
    <n v="43146"/>
    <n v="23.190449499894299"/>
    <n v="1257.7448614433499"/>
    <n v="1"/>
    <n v="643048.28128881531"/>
  </r>
  <r>
    <s v="STND-39096"/>
    <s v="DSW Shoe Warehouse Inc."/>
    <s v="DSW Shoe Warehouse Inc - 1101 S Canal - Ste 200 - Chicago"/>
    <x v="8"/>
    <s v="Indoor Advanced Lighting"/>
    <x v="14"/>
    <n v="0"/>
    <n v="6515.51"/>
    <n v="1.3109999999999999"/>
    <x v="0"/>
    <x v="0"/>
    <n v="12.215978499877799"/>
    <s v="Qty / 1,000"/>
    <m/>
    <s v="Private-Lighting"/>
    <x v="0"/>
    <n v="3"/>
    <n v="1215"/>
    <s v="Lighting"/>
    <n v="0.91633259480590001"/>
    <n v="1.30467645558681"/>
    <n v="5970.37418478379"/>
    <n v="1.7104308332742999"/>
    <n v="0.71"/>
    <n v="4238.9656711964899"/>
    <n v="1.21440589162476"/>
    <n v="4093"/>
    <n v="1.1200000000000001"/>
    <n v="1.29"/>
    <n v="1.9E-2"/>
    <n v="0.71"/>
    <n v="17.102369899829"/>
    <d v="1900-01-11T05:11:01"/>
    <n v="43146"/>
    <n v="1.8674864431425999"/>
    <n v="101.283133491868"/>
    <n v="1"/>
    <n v="51783.113501056388"/>
  </r>
  <r>
    <s v="STND-39097"/>
    <s v="Pentair Water Group, Inc."/>
    <s v="Pentair - 800 Airport Rd - North Aurora"/>
    <x v="0"/>
    <s v="Indoor Lighting"/>
    <x v="2"/>
    <n v="0"/>
    <n v="180531.32"/>
    <n v="38.664000000000001"/>
    <x v="0"/>
    <x v="0"/>
    <n v="14.797277300976599"/>
    <s v="Qty / 1,000"/>
    <m/>
    <s v="Private-Lighting"/>
    <x v="0"/>
    <n v="2"/>
    <n v="49016"/>
    <s v="Lighting"/>
    <n v="0.97902139861649395"/>
    <n v="0.93591656730105399"/>
    <n v="176744.025400482"/>
    <n v="36.186278158127898"/>
    <n v="0.71"/>
    <n v="125488.258034342"/>
    <n v="25.692257492270802"/>
    <n v="3379"/>
    <n v="1.0900000000000001"/>
    <n v="1.36"/>
    <n v="2.1999999999999999E-2"/>
    <n v="0.57999999999999996"/>
    <n v="20.7161882213673"/>
    <d v="1900-01-13T19:08:05"/>
    <n v="43146"/>
    <n v="45.875099084847797"/>
    <n v="3567.3106044133901"/>
    <n v="1"/>
    <n v="1856884.5521506632"/>
  </r>
  <r>
    <s v="STND-39097"/>
    <s v="Pentair Water Group, Inc."/>
    <s v="Pentair - 800 Airport Rd - North Aurora"/>
    <x v="1"/>
    <s v="Outdoor &amp; Garage Lighting"/>
    <x v="1"/>
    <n v="0"/>
    <n v="59473.39"/>
    <n v="0"/>
    <x v="0"/>
    <x v="0"/>
    <n v="10.1978380583316"/>
    <s v="Qty / 1,000"/>
    <m/>
    <s v="Private-Lighting"/>
    <x v="0"/>
    <n v="2"/>
    <n v="12130"/>
    <s v="Lighting"/>
    <n v="0.97902139861649395"/>
    <n v="0.93591656730105399"/>
    <n v="58225.721458264197"/>
    <n v="0"/>
    <n v="0.71"/>
    <n v="41340.262235367598"/>
    <n v="0"/>
    <n v="4903"/>
    <n v="1"/>
    <n v="1"/>
    <n v="0"/>
    <n v="0"/>
    <n v="14.276973281664301"/>
    <d v="1900-01-09T04:44:53"/>
    <n v="43146"/>
    <n v="0"/>
    <n v="0"/>
    <n v="1"/>
    <n v="421581.29956524028"/>
  </r>
  <r>
    <s v="STND-39099"/>
    <s v="Aramark Uniform &amp; Career Apparel Group, Inc."/>
    <s v="Aramark Uniform Services LLC - 215 18th Ave - Rockford"/>
    <x v="1"/>
    <s v="Outdoor &amp; Garage Lighting"/>
    <x v="1"/>
    <n v="0"/>
    <n v="33673.803999999996"/>
    <n v="0"/>
    <x v="0"/>
    <x v="0"/>
    <n v="10.1978380583316"/>
    <s v="Qty / 1,000"/>
    <m/>
    <s v="Private-Lighting"/>
    <x v="0"/>
    <n v="3"/>
    <n v="6868"/>
    <s v="Lighting"/>
    <n v="0.91633259480590001"/>
    <n v="1.30467645558681"/>
    <n v="30856.404196305299"/>
    <n v="0"/>
    <n v="0.71"/>
    <n v="21908.046979376799"/>
    <n v="0"/>
    <n v="4903"/>
    <n v="1"/>
    <n v="1"/>
    <n v="0"/>
    <n v="0"/>
    <n v="14.276973281664301"/>
    <d v="1900-01-09T04:44:53"/>
    <n v="43194"/>
    <n v="0"/>
    <n v="0"/>
    <n v="1"/>
    <n v="223414.71527000537"/>
  </r>
  <r>
    <s v="STND-39099"/>
    <s v="Aramark Uniform &amp; Career Apparel Group, Inc."/>
    <s v="Aramark Uniform Services LLC - 215 18th Ave - Rockford"/>
    <x v="0"/>
    <s v="Indoor Lighting"/>
    <x v="2"/>
    <n v="0"/>
    <n v="3646.279"/>
    <n v="0.78100000000000003"/>
    <x v="0"/>
    <x v="0"/>
    <n v="14.797277300976599"/>
    <s v="Qty / 1,000"/>
    <m/>
    <s v="Private-Lighting"/>
    <x v="0"/>
    <n v="3"/>
    <n v="990"/>
    <s v="Lighting"/>
    <n v="0.91633259480590001"/>
    <n v="1.30467645558681"/>
    <n v="3341.2042974562601"/>
    <n v="1.0189523118132999"/>
    <n v="0.71"/>
    <n v="2372.2550511939498"/>
    <n v="0.72345614138743997"/>
    <n v="3379"/>
    <n v="1.0900000000000001"/>
    <n v="1.36"/>
    <n v="2.1999999999999999E-2"/>
    <n v="0.57999999999999996"/>
    <n v="20.7161882213673"/>
    <d v="1900-01-13T19:08:05"/>
    <n v="43194"/>
    <n v="1.2917752431710099"/>
    <n v="67.437150957832799"/>
    <n v="1"/>
    <n v="35102.915821159317"/>
  </r>
  <r>
    <s v="STND-39100"/>
    <s v="A G Transportation Systems Inc"/>
    <s v="A G Transportation Systems Inc - 910 N DuPage Ave - Lombard"/>
    <x v="27"/>
    <s v="Outdoor &amp; Garage Lighting"/>
    <x v="8"/>
    <n v="0"/>
    <n v="420"/>
    <n v="0"/>
    <x v="0"/>
    <x v="0"/>
    <n v="8"/>
    <s v="Qty / 1,000"/>
    <m/>
    <s v="Private-Lighting"/>
    <x v="0"/>
    <n v="3"/>
    <n v="1500"/>
    <s v="Lighting"/>
    <n v="0.91633259480590001"/>
    <n v="1.30467645558681"/>
    <n v="384.85968981847799"/>
    <n v="0"/>
    <n v="0.71"/>
    <n v="273.25037977111901"/>
    <n v="0"/>
    <n v="5242"/>
    <n v="1"/>
    <n v="1.22"/>
    <n v="1.0999999999999999E-2"/>
    <n v="0.68"/>
    <n v="13.3536818008394"/>
    <d v="1900-01-08T12:55:13"/>
    <n v="43180"/>
    <n v="0"/>
    <n v="4.2334565880032597"/>
    <n v="1"/>
    <n v="2186.0030381689521"/>
  </r>
  <r>
    <s v="STND-39100"/>
    <s v="A G Transportation Systems Inc"/>
    <s v="A G Transportation Systems Inc - 910 N DuPage Ave - Lombard"/>
    <x v="1"/>
    <s v="Outdoor &amp; Garage Lighting"/>
    <x v="1"/>
    <n v="0"/>
    <n v="1568.96"/>
    <n v="0"/>
    <x v="0"/>
    <x v="0"/>
    <n v="10.1978380583316"/>
    <s v="Qty / 1,000"/>
    <m/>
    <s v="Private-Lighting"/>
    <x v="0"/>
    <n v="3"/>
    <n v="320"/>
    <s v="Lighting"/>
    <n v="0.91633259480590001"/>
    <n v="1.30467645558681"/>
    <n v="1437.68918794666"/>
    <n v="0"/>
    <n v="0.71"/>
    <n v="1020.75932344213"/>
    <n v="0"/>
    <n v="4903"/>
    <n v="1"/>
    <n v="1"/>
    <n v="0"/>
    <n v="0"/>
    <n v="14.276973281664301"/>
    <d v="1900-01-09T04:44:53"/>
    <n v="43180"/>
    <n v="0"/>
    <n v="0"/>
    <n v="1"/>
    <n v="10409.538276994968"/>
  </r>
  <r>
    <s v="STND-39101"/>
    <s v="Chicago Premium Outlets, LLC"/>
    <s v="Chicago Premium Outlets LLC a Delaware Limited Liability Company - 1650 Premium Outlets Blvd Suite 1"/>
    <x v="1"/>
    <s v="Outdoor &amp; Garage Lighting"/>
    <x v="1"/>
    <n v="0"/>
    <n v="927353.42"/>
    <n v="0"/>
    <x v="0"/>
    <x v="0"/>
    <n v="10.1978380583316"/>
    <s v="Qty / 1,000"/>
    <m/>
    <s v="Private-Lighting"/>
    <x v="0"/>
    <n v="1"/>
    <n v="189140"/>
    <s v="Lighting"/>
    <n v="0.99989942556735301"/>
    <n v="1.019640158801"/>
    <n v="927260.15195592004"/>
    <n v="0"/>
    <n v="0.71"/>
    <n v="658354.70788870298"/>
    <n v="0"/>
    <n v="4903"/>
    <n v="1"/>
    <n v="1"/>
    <n v="0"/>
    <n v="0"/>
    <n v="14.276973281664301"/>
    <d v="1900-01-09T04:44:53"/>
    <n v="43222"/>
    <n v="0"/>
    <n v="0"/>
    <n v="1"/>
    <n v="6713794.6959891981"/>
  </r>
  <r>
    <s v="STND-39104"/>
    <s v="Chroma Corporation DE"/>
    <s v="Chroma Corporation - 3900 W Dayton - McHenry"/>
    <x v="1"/>
    <s v="Outdoor &amp; Garage Lighting"/>
    <x v="1"/>
    <n v="0"/>
    <n v="18768.684000000001"/>
    <n v="0"/>
    <x v="0"/>
    <x v="0"/>
    <n v="10.1978380583316"/>
    <s v="Qty / 1,000"/>
    <m/>
    <s v="Private-Lighting"/>
    <x v="0"/>
    <n v="3"/>
    <n v="3828"/>
    <s v="Lighting"/>
    <n v="0.91633259480590001"/>
    <n v="1.30467645558681"/>
    <n v="17198.356910811999"/>
    <n v="0"/>
    <n v="0.71"/>
    <n v="12210.8334066765"/>
    <n v="0"/>
    <n v="4903"/>
    <n v="1"/>
    <n v="1"/>
    <n v="0"/>
    <n v="0"/>
    <n v="14.276973281664301"/>
    <d v="1900-01-09T04:44:53"/>
    <n v="43146"/>
    <n v="0"/>
    <n v="0"/>
    <n v="1"/>
    <n v="124524.10163855251"/>
  </r>
  <r>
    <s v="STND-39106"/>
    <s v="Cermak Produce 12 Inc"/>
    <s v="Cermak Produce 12 Inc. - 3033 S Halsted St - Chicago"/>
    <x v="1"/>
    <s v="Outdoor &amp; Garage Lighting"/>
    <x v="1"/>
    <n v="0"/>
    <n v="45009.54"/>
    <n v="0"/>
    <x v="0"/>
    <x v="0"/>
    <n v="10.1978380583316"/>
    <s v="Qty / 1,000"/>
    <m/>
    <s v="Private-Lighting"/>
    <x v="0"/>
    <n v="2"/>
    <n v="9180"/>
    <s v="Lighting"/>
    <n v="0.97902139861649395"/>
    <n v="0.93591656730105399"/>
    <n v="44065.302801885002"/>
    <n v="0"/>
    <n v="0.71"/>
    <n v="31286.364989338399"/>
    <n v="0"/>
    <n v="4903"/>
    <n v="1"/>
    <n v="1"/>
    <n v="0"/>
    <n v="0"/>
    <n v="14.276973281664301"/>
    <d v="1900-01-09T04:44:53"/>
    <n v="43146"/>
    <n v="0"/>
    <n v="0"/>
    <n v="1"/>
    <n v="319053.28359512845"/>
  </r>
  <r>
    <s v="STND-39106"/>
    <s v="Cermak Produce 12 Inc"/>
    <s v="Cermak Produce 12 Inc. - 3033 S Halsted St - Chicago"/>
    <x v="3"/>
    <s v="Refrigeration"/>
    <x v="5"/>
    <n v="0"/>
    <n v="340.26100000000002"/>
    <n v="0.04"/>
    <x v="2"/>
    <x v="0"/>
    <n v="8.6177180282661094"/>
    <s v="ΔkWpeak / CF"/>
    <n v="0.69"/>
    <s v="Private-Lighting"/>
    <x v="0"/>
    <n v="2"/>
    <n v="1"/>
    <s v="Non-Lighting"/>
    <n v="0.97902139861649395"/>
    <n v="0.93591656730105399"/>
    <n v="333.12280011464702"/>
    <n v="3.74366626920421E-2"/>
    <n v="0.7"/>
    <n v="233.18596008025301"/>
    <n v="2.6205663884429499E-2"/>
    <n v="4661"/>
    <n v="1.07"/>
    <n v="1.24"/>
    <n v="2.9000000000000001E-2"/>
    <n v="0.745"/>
    <n v="15.018236429950701"/>
    <d v="1900-01-09T17:27:20"/>
    <n v="43146"/>
    <n v="5.4256032887017601E-2"/>
    <n v="0"/>
    <n v="1"/>
    <n v="2009.5308521221377"/>
  </r>
  <r>
    <s v="STND-39106"/>
    <s v="Cermak Produce 12 Inc"/>
    <s v="Cermak Produce 12 Inc. - 3033 S Halsted St - Chicago"/>
    <x v="3"/>
    <s v="Refrigeration"/>
    <x v="5"/>
    <n v="0"/>
    <n v="68609.926000000007"/>
    <n v="8.1590000000000007"/>
    <x v="2"/>
    <x v="0"/>
    <n v="8.6177180282661094"/>
    <s v="ΔkWpeak / CF"/>
    <n v="0.69"/>
    <s v="Private-Lighting"/>
    <x v="0"/>
    <n v="2"/>
    <n v="1353"/>
    <s v="Non-Lighting"/>
    <n v="0.97902139861649395"/>
    <n v="0.93591656730105399"/>
    <n v="67170.585711494103"/>
    <n v="7.6361432726093001"/>
    <n v="0.7"/>
    <n v="47019.4099980459"/>
    <n v="5.3453002908265104"/>
    <n v="4661"/>
    <n v="1.07"/>
    <n v="1.24"/>
    <n v="2.9000000000000001E-2"/>
    <n v="0.745"/>
    <n v="15.018236429950701"/>
    <d v="1900-01-09T17:27:20"/>
    <n v="43146"/>
    <n v="11.0668743081294"/>
    <n v="0"/>
    <n v="1"/>
    <n v="405200.01721859589"/>
  </r>
  <r>
    <s v="STND-39106"/>
    <s v="Cermak Produce 12 Inc"/>
    <s v="Cermak Produce 12 Inc. - 3033 S Halsted St - Chicago"/>
    <x v="0"/>
    <s v="Indoor Lighting"/>
    <x v="5"/>
    <n v="0"/>
    <n v="106518.113"/>
    <n v="19.731000000000002"/>
    <x v="0"/>
    <x v="0"/>
    <n v="10.727311735679001"/>
    <s v="Qty / 1,000"/>
    <m/>
    <s v="Private-Lighting"/>
    <x v="0"/>
    <n v="2"/>
    <n v="21358"/>
    <s v="Lighting"/>
    <n v="0.97902139861649395"/>
    <n v="0.93591656730105399"/>
    <n v="104283.51196725"/>
    <n v="18.4665697894171"/>
    <n v="0.71"/>
    <n v="74041.293496747297"/>
    <n v="13.1112645504861"/>
    <n v="4661"/>
    <n v="1.07"/>
    <n v="1.24"/>
    <n v="2.9000000000000001E-2"/>
    <n v="0.745"/>
    <n v="15.018236429950701"/>
    <d v="1900-01-09T17:27:20"/>
    <n v="43146"/>
    <n v="19.989791934852899"/>
    <n v="2826.3755579908802"/>
    <n v="1"/>
    <n v="794264.03665251052"/>
  </r>
  <r>
    <s v="STND-39107"/>
    <s v="Reebie Storage and Moving CO. Inc.,"/>
    <s v="Reebie Moving and Storage - 3310 Mannheim Rd - Franklin Park"/>
    <x v="8"/>
    <s v="Indoor Advanced Lighting"/>
    <x v="8"/>
    <n v="0"/>
    <n v="808.995"/>
    <n v="0"/>
    <x v="0"/>
    <x v="0"/>
    <n v="9.5383441434566993"/>
    <s v="Qty / 1,000"/>
    <m/>
    <s v="Private-Lighting"/>
    <x v="0"/>
    <n v="3"/>
    <n v="165"/>
    <s v="Lighting"/>
    <n v="0.91633259480590001"/>
    <n v="1.30467645558681"/>
    <n v="741.30848753499902"/>
    <n v="0"/>
    <n v="0.71"/>
    <n v="526.32902614984903"/>
    <n v="0"/>
    <n v="5242"/>
    <n v="1"/>
    <n v="1.22"/>
    <n v="1.0999999999999999E-2"/>
    <n v="0.68"/>
    <n v="13.3536818008394"/>
    <d v="1900-01-08T12:55:13"/>
    <n v="43152"/>
    <n v="0"/>
    <n v="8.1543933628849903"/>
    <n v="1"/>
    <n v="5020.3073841076803"/>
  </r>
  <r>
    <s v="STND-39107"/>
    <s v="Reebie Storage and Moving CO. Inc.,"/>
    <s v="Reebie Moving and Storage - 3310 Mannheim Rd - Franklin Park"/>
    <x v="1"/>
    <s v="Outdoor &amp; Garage Lighting"/>
    <x v="1"/>
    <n v="0"/>
    <n v="21720.29"/>
    <n v="0"/>
    <x v="0"/>
    <x v="0"/>
    <n v="10.1978380583316"/>
    <s v="Qty / 1,000"/>
    <m/>
    <s v="Private-Lighting"/>
    <x v="0"/>
    <n v="3"/>
    <n v="4430"/>
    <s v="Lighting"/>
    <n v="0.91633259480590001"/>
    <n v="1.30467645558681"/>
    <n v="19903.0096956366"/>
    <n v="0"/>
    <n v="0.71"/>
    <n v="14131.136883902"/>
    <n v="0"/>
    <n v="4903"/>
    <n v="1"/>
    <n v="1"/>
    <n v="0"/>
    <n v="0"/>
    <n v="14.276973281664301"/>
    <d v="1900-01-09T04:44:53"/>
    <n v="43152"/>
    <n v="0"/>
    <n v="0"/>
    <n v="1"/>
    <n v="144107.04552214922"/>
  </r>
  <r>
    <s v="STND-39108"/>
    <s v="American Community Bank &amp; Trust"/>
    <s v="American Community Bank &amp; Trust - 1290 Lake Avenue - Woodstock"/>
    <x v="1"/>
    <s v="Outdoor &amp; Garage Lighting"/>
    <x v="1"/>
    <n v="0"/>
    <n v="31173.274000000001"/>
    <n v="0"/>
    <x v="0"/>
    <x v="0"/>
    <n v="10.1978380583316"/>
    <s v="Qty / 1,000"/>
    <m/>
    <s v="Private-Lighting"/>
    <x v="0"/>
    <n v="3"/>
    <n v="6358"/>
    <s v="Lighting"/>
    <n v="0.91633259480590001"/>
    <n v="1.30467645558681"/>
    <n v="28565.087053015301"/>
    <n v="0"/>
    <n v="0.71"/>
    <n v="20281.211807640899"/>
    <n v="0"/>
    <n v="4903"/>
    <n v="1"/>
    <n v="1"/>
    <n v="0"/>
    <n v="0"/>
    <n v="14.276973281664301"/>
    <d v="1900-01-09T04:44:53"/>
    <n v="43257"/>
    <n v="0"/>
    <n v="0"/>
    <n v="0"/>
    <n v="206824.51364104458"/>
  </r>
  <r>
    <s v="STND-39109"/>
    <s v="Village Squire South Inc DBA Village Squire Restaurant"/>
    <s v="Village Squire Restaurant - 480 S Rand Rd - South Elgin"/>
    <x v="8"/>
    <s v="Indoor Advanced Lighting"/>
    <x v="13"/>
    <n v="0"/>
    <n v="9803.1769999999997"/>
    <n v="1.34"/>
    <x v="0"/>
    <x v="0"/>
    <n v="8.9750493627714896"/>
    <s v="Qty / 1,000"/>
    <m/>
    <s v="Private-Lighting"/>
    <x v="0"/>
    <n v="3"/>
    <n v="1504"/>
    <s v="Lighting"/>
    <n v="0.91633259480590001"/>
    <n v="1.30467645558681"/>
    <n v="8982.97061775152"/>
    <n v="1.7482664504863199"/>
    <n v="0.71"/>
    <n v="6377.9091386035798"/>
    <n v="1.2412691798452899"/>
    <n v="5571"/>
    <n v="1.17"/>
    <n v="1.31"/>
    <n v="2.1000000000000001E-2"/>
    <n v="0.68"/>
    <n v="12.565069107880101"/>
    <d v="1900-01-07T23:24:04"/>
    <n v="43216"/>
    <n v="1.9625802093470099"/>
    <n v="161.232805959643"/>
    <n v="1"/>
    <n v="57242.049350238522"/>
  </r>
  <r>
    <s v="STND-39112"/>
    <s v="Lending Solutions Inc"/>
    <s v="Lending Solutions Inc - 2200 Point Blvd - Elgin"/>
    <x v="1"/>
    <s v="Outdoor &amp; Garage Lighting"/>
    <x v="1"/>
    <n v="0"/>
    <n v="13076.300999999999"/>
    <n v="0"/>
    <x v="0"/>
    <x v="0"/>
    <n v="10.1978380583316"/>
    <s v="Qty / 1,000"/>
    <m/>
    <s v="Private-Lighting"/>
    <x v="0"/>
    <n v="3"/>
    <n v="2667"/>
    <s v="Lighting"/>
    <n v="0.91633259480590001"/>
    <n v="1.30467645558681"/>
    <n v="11982.240825793"/>
    <n v="0"/>
    <n v="0.71"/>
    <n v="8507.3909863130193"/>
    <n v="0"/>
    <n v="4903"/>
    <n v="1"/>
    <n v="1"/>
    <n v="0"/>
    <n v="0"/>
    <n v="14.276973281664301"/>
    <d v="1900-01-09T04:44:53"/>
    <n v="43200"/>
    <n v="0"/>
    <n v="0"/>
    <n v="1"/>
    <n v="86756.995577330119"/>
  </r>
  <r>
    <s v="STND-39113"/>
    <s v="St. James Parish"/>
    <s v="St James - 820 N Arlington Heights Rd - Arlington Heights"/>
    <x v="1"/>
    <s v="Outdoor &amp; Garage Lighting"/>
    <x v="1"/>
    <n v="0"/>
    <n v="16474.080000000002"/>
    <n v="0"/>
    <x v="0"/>
    <x v="0"/>
    <n v="10.1978380583316"/>
    <s v="Qty / 1,000"/>
    <m/>
    <s v="Private-Lighting"/>
    <x v="0"/>
    <n v="3"/>
    <n v="3360"/>
    <s v="Lighting"/>
    <n v="0.91633259480590001"/>
    <n v="1.30467645558681"/>
    <n v="15095.73647344"/>
    <n v="0"/>
    <n v="0.71"/>
    <n v="10717.972896142401"/>
    <n v="0"/>
    <n v="4903"/>
    <n v="1"/>
    <n v="1"/>
    <n v="0"/>
    <n v="0"/>
    <n v="14.276973281664301"/>
    <d v="1900-01-09T04:44:53"/>
    <n v="43159"/>
    <n v="0"/>
    <n v="0"/>
    <n v="1"/>
    <n v="109300.15190844753"/>
  </r>
  <r>
    <s v="STND-39114"/>
    <s v="The Goodheart-Willcox Company, Inc."/>
    <s v="Goodheart - Willocx - 18604 W Creek Dr - Tinley Park"/>
    <x v="8"/>
    <s v="Indoor Advanced Lighting"/>
    <x v="8"/>
    <n v="0"/>
    <n v="81958.67"/>
    <n v="12.971"/>
    <x v="0"/>
    <x v="0"/>
    <n v="9.5383441434566993"/>
    <s v="Qty / 1,000"/>
    <m/>
    <s v="Private-Lighting"/>
    <x v="0"/>
    <n v="3"/>
    <n v="15635"/>
    <s v="Lighting"/>
    <n v="0.91633259480590001"/>
    <n v="1.30467645558681"/>
    <n v="75101.400747940497"/>
    <n v="16.9229583054165"/>
    <n v="0.71"/>
    <n v="53321.994531037701"/>
    <n v="12.015300396845699"/>
    <n v="5242"/>
    <n v="1"/>
    <n v="1.22"/>
    <n v="1.0999999999999999E-2"/>
    <n v="0.68"/>
    <n v="13.3536818008394"/>
    <d v="1900-01-08T12:55:13"/>
    <n v="43146"/>
    <n v="20.398937205178999"/>
    <n v="826.11540822734503"/>
    <n v="1"/>
    <n v="508603.5342525536"/>
  </r>
  <r>
    <s v="STND-39114"/>
    <s v="The Goodheart-Willcox Company, Inc."/>
    <s v="Goodheart - Willocx - 18604 W Creek Dr - Tinley Park"/>
    <x v="0"/>
    <s v="Indoor Lighting"/>
    <x v="8"/>
    <n v="0"/>
    <n v="1368.162"/>
    <n v="0.217"/>
    <x v="0"/>
    <x v="0"/>
    <n v="9.5383441434566993"/>
    <s v="Qty / 1,000"/>
    <m/>
    <s v="Private-Lighting"/>
    <x v="0"/>
    <n v="3"/>
    <n v="261"/>
    <s v="Lighting"/>
    <n v="0.91633259480590001"/>
    <n v="1.30467645558681"/>
    <n v="1253.6914355748299"/>
    <n v="0.28311479086233698"/>
    <n v="0.71"/>
    <n v="890.12091925812899"/>
    <n v="0.20101150151225899"/>
    <n v="5242"/>
    <n v="1"/>
    <n v="1.22"/>
    <n v="1.0999999999999999E-2"/>
    <n v="0.68"/>
    <n v="13.3536818008394"/>
    <d v="1900-01-08T12:55:13"/>
    <n v="43146"/>
    <n v="0.34126662350812098"/>
    <n v="13.790605791323101"/>
    <n v="1"/>
    <n v="8490.2796571740673"/>
  </r>
  <r>
    <s v="STND-39116"/>
    <s v="Reebie Storage and Moving Co Inc"/>
    <s v="Reebie Moving and Storage - 10423 FRANKLIN AVE - FRANKLIN PARK"/>
    <x v="0"/>
    <s v="Indoor Lighting"/>
    <x v="8"/>
    <n v="0"/>
    <n v="138262.992"/>
    <n v="21.882000000000001"/>
    <x v="0"/>
    <x v="0"/>
    <n v="9.5383441434566993"/>
    <s v="Qty / 1,000"/>
    <m/>
    <s v="Private-Lighting"/>
    <x v="0"/>
    <n v="2"/>
    <n v="26376"/>
    <s v="Lighting"/>
    <n v="0.97902139861649395"/>
    <n v="0.93591656730105399"/>
    <n v="135362.42780474099"/>
    <n v="20.4797263256817"/>
    <n v="0.71"/>
    <n v="96107.323741366097"/>
    <n v="14.540605691233999"/>
    <n v="5242"/>
    <n v="1"/>
    <n v="1.22"/>
    <n v="1.0999999999999999E-2"/>
    <n v="0.68"/>
    <n v="13.3536818008394"/>
    <d v="1900-01-08T12:55:13"/>
    <n v="43146"/>
    <n v="24.6862660627792"/>
    <n v="1488.98670585215"/>
    <n v="1"/>
    <n v="916704.72855175636"/>
  </r>
  <r>
    <s v="STND-39116"/>
    <s v="Reebie Storage and Moving Co Inc"/>
    <s v="Reebie Moving and Storage - 10423 FRANKLIN AVE - FRANKLIN PARK"/>
    <x v="8"/>
    <s v="Indoor Advanced Lighting"/>
    <x v="8"/>
    <n v="0"/>
    <n v="199.196"/>
    <n v="3.2000000000000001E-2"/>
    <x v="0"/>
    <x v="0"/>
    <n v="9.5383441434566993"/>
    <s v="Qty / 1,000"/>
    <m/>
    <s v="Private-Lighting"/>
    <x v="0"/>
    <n v="2"/>
    <n v="38"/>
    <s v="Lighting"/>
    <n v="0.97902139861649395"/>
    <n v="0.93591656730105399"/>
    <n v="195.01714651881099"/>
    <n v="2.9949330153633699E-2"/>
    <n v="0.71"/>
    <n v="138.462174028356"/>
    <n v="2.1264024409079901E-2"/>
    <n v="5242"/>
    <n v="1"/>
    <n v="1.22"/>
    <n v="1.0999999999999999E-2"/>
    <n v="0.68"/>
    <n v="13.3536818008394"/>
    <d v="1900-01-08T12:55:13"/>
    <n v="43146"/>
    <n v="3.6100928343338598E-2"/>
    <n v="2.1451886117069199"/>
    <n v="1"/>
    <n v="1320.6998667336518"/>
  </r>
  <r>
    <s v="STND-39116"/>
    <s v="Reebie Storage and Moving Co Inc"/>
    <s v="Reebie Moving and Storage - 10423 FRANKLIN AVE - FRANKLIN PARK"/>
    <x v="8"/>
    <s v="Indoor Advanced Lighting"/>
    <x v="8"/>
    <n v="0"/>
    <n v="1568.96"/>
    <n v="0"/>
    <x v="0"/>
    <x v="0"/>
    <n v="9.5383441434566993"/>
    <s v="Qty / 1,000"/>
    <m/>
    <s v="Private-Lighting"/>
    <x v="0"/>
    <n v="2"/>
    <n v="320"/>
    <s v="Lighting"/>
    <n v="0.97902139861649395"/>
    <n v="0.93591656730105399"/>
    <n v="1536.0454135733301"/>
    <n v="0"/>
    <n v="0.71"/>
    <n v="1090.5922436370699"/>
    <n v="0"/>
    <n v="5242"/>
    <n v="1"/>
    <n v="1.22"/>
    <n v="1.0999999999999999E-2"/>
    <n v="0.68"/>
    <n v="13.3536818008394"/>
    <d v="1900-01-08T12:55:13"/>
    <n v="43146"/>
    <n v="0"/>
    <n v="16.8964995493067"/>
    <n v="1"/>
    <n v="10402.444139994948"/>
  </r>
  <r>
    <s v="STND-39116"/>
    <s v="Reebie Storage and Moving Co Inc"/>
    <s v="Reebie Moving and Storage - 10423 FRANKLIN AVE - FRANKLIN PARK"/>
    <x v="1"/>
    <s v="Outdoor &amp; Garage Lighting"/>
    <x v="1"/>
    <n v="0"/>
    <n v="24294.365000000002"/>
    <n v="0"/>
    <x v="0"/>
    <x v="0"/>
    <n v="10.1978380583316"/>
    <s v="Qty / 1,000"/>
    <m/>
    <s v="Private-Lighting"/>
    <x v="0"/>
    <n v="2"/>
    <n v="4955"/>
    <s v="Lighting"/>
    <n v="0.97902139861649395"/>
    <n v="0.93591656730105399"/>
    <n v="23784.703200799599"/>
    <n v="0"/>
    <n v="0.71"/>
    <n v="16887.1392725677"/>
    <n v="0"/>
    <n v="4903"/>
    <n v="1"/>
    <n v="1"/>
    <n v="0"/>
    <n v="0"/>
    <n v="14.276973281664301"/>
    <d v="1900-01-09T04:44:53"/>
    <n v="43146"/>
    <n v="0"/>
    <n v="0"/>
    <n v="1"/>
    <n v="172212.3115701371"/>
  </r>
  <r>
    <s v="STND-39120"/>
    <s v="THE HOLY APOSTOLIC CATHOLIC ASSYRAN  CHURCH"/>
    <s v="St. Andrews Church - 901 N Milwaukee - Glenview"/>
    <x v="51"/>
    <s v="Commercial Kitchen Equipment"/>
    <x v="2"/>
    <n v="0"/>
    <n v="1612.94"/>
    <n v="0"/>
    <x v="2"/>
    <x v="0"/>
    <n v="5"/>
    <s v="NA"/>
    <m/>
    <s v="Private-Lighting"/>
    <x v="0"/>
    <n v="3"/>
    <n v="1"/>
    <s v="Non-Lighting"/>
    <n v="0.91633259480590001"/>
    <n v="1.30467645558681"/>
    <n v="1477.98949546623"/>
    <n v="0"/>
    <n v="0.7"/>
    <n v="1034.5926468263599"/>
    <n v="0"/>
    <n v="3379"/>
    <n v="1.0900000000000001"/>
    <n v="1.36"/>
    <n v="2.1999999999999999E-2"/>
    <n v="0.57999999999999996"/>
    <n v="20.7161882213673"/>
    <d v="1900-01-13T19:08:05"/>
    <n v="43167"/>
    <n v="0"/>
    <n v="0"/>
    <n v="1"/>
    <n v="5172.9632341317993"/>
  </r>
  <r>
    <s v="STND-39120"/>
    <s v="THE HOLY APOSTOLIC CATHOLIC ASSYRAN  CHURCH"/>
    <s v="St. Andrews Church - 901 N Milwaukee - Glenview"/>
    <x v="38"/>
    <s v="Indoor Lighting"/>
    <x v="2"/>
    <n v="0"/>
    <n v="1097.6489999999999"/>
    <n v="0.24"/>
    <x v="0"/>
    <x v="0"/>
    <n v="8"/>
    <s v="Qty / 1,000"/>
    <m/>
    <s v="Private-Lighting"/>
    <x v="0"/>
    <n v="3"/>
    <n v="796"/>
    <s v="Lighting"/>
    <n v="0.91633259480590001"/>
    <n v="1.30467645558681"/>
    <n v="1005.8115563561"/>
    <n v="0.31312234934083399"/>
    <n v="0.71"/>
    <n v="714.12620501283197"/>
    <n v="0.22231686803199199"/>
    <n v="3379"/>
    <n v="1.0900000000000001"/>
    <n v="1.36"/>
    <n v="2.1999999999999999E-2"/>
    <n v="0.57999999999999996"/>
    <n v="20.7161882213673"/>
    <d v="1900-01-13T19:08:05"/>
    <n v="43167"/>
    <n v="0.396960382024383"/>
    <n v="20.3007837062699"/>
    <n v="1"/>
    <n v="5713.0096401026558"/>
  </r>
  <r>
    <s v="STND-39120"/>
    <s v="THE HOLY APOSTOLIC CATHOLIC ASSYRAN  CHURCH"/>
    <s v="St. Andrews Church - 901 N Milwaukee - Glenview"/>
    <x v="0"/>
    <s v="Indoor Lighting"/>
    <x v="2"/>
    <n v="0"/>
    <n v="18964.332999999999"/>
    <n v="4.0620000000000003"/>
    <x v="0"/>
    <x v="0"/>
    <n v="14.797277300976599"/>
    <s v="Qty / 1,000"/>
    <m/>
    <s v="Private-Lighting"/>
    <x v="0"/>
    <n v="3"/>
    <n v="5149"/>
    <s v="Lighting"/>
    <n v="0.91633259480590001"/>
    <n v="1.30467645558681"/>
    <n v="17377.636466653199"/>
    <n v="5.2995957625936096"/>
    <n v="0.71"/>
    <n v="12338.121891323701"/>
    <n v="3.7627129914414601"/>
    <n v="3379"/>
    <n v="1.0900000000000001"/>
    <n v="1.36"/>
    <n v="2.1999999999999999E-2"/>
    <n v="0.57999999999999996"/>
    <n v="20.7161882213673"/>
    <d v="1900-01-13T19:08:05"/>
    <n v="43167"/>
    <n v="6.7185544657626899"/>
    <n v="350.74128648290798"/>
    <n v="1"/>
    <n v="182570.61099916667"/>
  </r>
  <r>
    <s v="STND-39121"/>
    <s v="KCBX Terminals Company"/>
    <s v="KCBX Terminals CO - 10730 S Burley Ave - Chicago"/>
    <x v="0"/>
    <s v="Indoor Lighting"/>
    <x v="10"/>
    <n v="0"/>
    <n v="117311.516"/>
    <n v="20.98"/>
    <x v="0"/>
    <x v="0"/>
    <n v="10.827197921178"/>
    <s v="Qty / 1,000"/>
    <m/>
    <s v="Private-Lighting"/>
    <x v="0"/>
    <n v="2"/>
    <n v="24905"/>
    <s v="Lighting"/>
    <n v="0.97902139861649395"/>
    <n v="0.93591656730105399"/>
    <n v="114850.484468141"/>
    <n v="19.635529581976101"/>
    <n v="0.71"/>
    <n v="81543.8439723802"/>
    <n v="13.941226003203001"/>
    <n v="4618"/>
    <n v="1.02"/>
    <n v="1.04"/>
    <n v="1.2E-2"/>
    <n v="0.81"/>
    <n v="15.158077089649201"/>
    <d v="1900-01-09T19:51:10"/>
    <n v="43167"/>
    <n v="23.3090332169707"/>
    <n v="1351.18217021343"/>
    <n v="1"/>
    <n v="882891.33794261806"/>
  </r>
  <r>
    <s v="STND-39121"/>
    <s v="KCBX Terminals Company"/>
    <s v="KCBX Terminals CO - 10730 S Burley Ave - Chicago"/>
    <x v="7"/>
    <s v="Indoor Lighting"/>
    <x v="10"/>
    <n v="0"/>
    <n v="4542.2939999999999"/>
    <n v="2.758"/>
    <x v="0"/>
    <x v="0"/>
    <n v="8"/>
    <s v="Qty / 1,000"/>
    <m/>
    <s v="Private-Lighting"/>
    <x v="0"/>
    <n v="2"/>
    <n v="4018"/>
    <s v="Lighting"/>
    <n v="0.97902139861649395"/>
    <n v="0.93591656730105399"/>
    <n v="4447.0030248073099"/>
    <n v="2.5812578926163101"/>
    <n v="0.71"/>
    <n v="3157.37214761319"/>
    <n v="1.83269310375758"/>
    <n v="4618"/>
    <n v="1.02"/>
    <n v="1.04"/>
    <n v="1.2E-2"/>
    <n v="0.81"/>
    <n v="15.158077089649201"/>
    <d v="1900-01-09T19:51:10"/>
    <n v="43167"/>
    <n v="3.7605738528792299"/>
    <n v="52.317682644791802"/>
    <n v="1"/>
    <n v="25258.97718090552"/>
  </r>
  <r>
    <s v="STND-39121"/>
    <s v="KCBX Terminals Company"/>
    <s v="KCBX Terminals CO - 10730 S Burley Ave - Chicago"/>
    <x v="1"/>
    <s v="Outdoor &amp; Garage Lighting"/>
    <x v="1"/>
    <n v="0"/>
    <n v="12208.47"/>
    <n v="0"/>
    <x v="0"/>
    <x v="0"/>
    <n v="10.1978380583316"/>
    <s v="Qty / 1,000"/>
    <m/>
    <s v="Private-Lighting"/>
    <x v="0"/>
    <n v="2"/>
    <n v="2490"/>
    <s v="Lighting"/>
    <n v="0.97902139861649395"/>
    <n v="0.93591656730105399"/>
    <n v="11952.3533743675"/>
    <n v="0"/>
    <n v="0.71"/>
    <n v="8486.1708958009294"/>
    <n v="0"/>
    <n v="4903"/>
    <n v="1"/>
    <n v="1"/>
    <n v="0"/>
    <n v="0"/>
    <n v="14.276973281664301"/>
    <d v="1900-01-09T04:44:53"/>
    <n v="43167"/>
    <n v="0"/>
    <n v="0"/>
    <n v="1"/>
    <n v="86540.596530704686"/>
  </r>
  <r>
    <s v="STND-39122"/>
    <s v="KVF Company Inc."/>
    <s v="KVF Company - 1325 Landmeier Rd - Elk Grove Village"/>
    <x v="0"/>
    <s v="Indoor Lighting"/>
    <x v="8"/>
    <n v="0"/>
    <n v="51214.34"/>
    <n v="8.1050000000000004"/>
    <x v="0"/>
    <x v="0"/>
    <n v="9.5383441434566993"/>
    <s v="Qty / 1,000"/>
    <m/>
    <s v="Private-Lighting"/>
    <x v="0"/>
    <n v="3"/>
    <n v="9770"/>
    <s v="Lighting"/>
    <n v="0.91633259480590001"/>
    <n v="1.30467645558681"/>
    <n v="46929.369063471597"/>
    <n v="10.5744026725311"/>
    <n v="0.71"/>
    <n v="33319.852035064803"/>
    <n v="7.5078258974970602"/>
    <n v="5242"/>
    <n v="1"/>
    <n v="1.22"/>
    <n v="1.0999999999999999E-2"/>
    <n v="0.68"/>
    <n v="13.3536818008394"/>
    <d v="1900-01-08T12:55:13"/>
    <n v="43152"/>
    <n v="12.7463870208909"/>
    <n v="516.22305969818694"/>
    <n v="1"/>
    <n v="317816.21551950416"/>
  </r>
  <r>
    <s v="STND-39122"/>
    <s v="KVF Company Inc."/>
    <s v="KVF Company - 1325 Landmeier Rd - Elk Grove Village"/>
    <x v="8"/>
    <s v="Indoor Advanced Lighting"/>
    <x v="8"/>
    <n v="0"/>
    <n v="10725.132"/>
    <n v="1.6970000000000001"/>
    <x v="0"/>
    <x v="0"/>
    <n v="9.5383441434566993"/>
    <s v="Qty / 1,000"/>
    <m/>
    <s v="Private-Lighting"/>
    <x v="0"/>
    <n v="3"/>
    <n v="2046"/>
    <s v="Lighting"/>
    <n v="0.91633259480590001"/>
    <n v="1.30467645558681"/>
    <n v="9827.7880351957901"/>
    <n v="2.21403594513081"/>
    <n v="0.71"/>
    <n v="6977.7295049890099"/>
    <n v="1.57196552104288"/>
    <n v="5242"/>
    <n v="1"/>
    <n v="1.22"/>
    <n v="1.0999999999999999E-2"/>
    <n v="0.68"/>
    <n v="13.3536818008394"/>
    <d v="1900-01-08T12:55:13"/>
    <n v="43152"/>
    <n v="2.6687993552685798"/>
    <n v="108.105668387154"/>
    <n v="1"/>
    <n v="66555.985358536942"/>
  </r>
  <r>
    <s v="STND-39125"/>
    <s v="ESD Global"/>
    <s v="ESD Global - OS - 233 S Wacker Suite 5300 - Chicago"/>
    <x v="52"/>
    <s v="Indoor Lighting"/>
    <x v="6"/>
    <n v="0"/>
    <n v="12675"/>
    <n v="0"/>
    <x v="0"/>
    <x v="0"/>
    <n v="8"/>
    <s v="NA"/>
    <m/>
    <s v="Private-Lighting"/>
    <x v="0"/>
    <n v="3"/>
    <n v="75"/>
    <s v="Lighting"/>
    <n v="0.91633259480590001"/>
    <n v="1.30467645558681"/>
    <n v="11614.5156391648"/>
    <n v="0"/>
    <n v="0.71"/>
    <n v="8246.30610380699"/>
    <n v="0"/>
    <n v="2885"/>
    <n v="1.165"/>
    <n v="1.3779999999999999"/>
    <n v="2.5499999999999998E-2"/>
    <n v="0.55000000000000004"/>
    <n v="24.263431542460999"/>
    <d v="1900-01-16T07:56:40"/>
    <n v="43205"/>
    <n v="0"/>
    <n v="254.22330368987301"/>
    <n v="1"/>
    <n v="65970.44883045592"/>
  </r>
  <r>
    <s v="STND-39125"/>
    <s v="ESD Global"/>
    <s v="ESD Global - OS - 233 S Wacker Suite 5300 - Chicago"/>
    <x v="38"/>
    <s v="Indoor Lighting"/>
    <x v="6"/>
    <n v="0"/>
    <n v="1642.8989999999999"/>
    <n v="0.39800000000000002"/>
    <x v="0"/>
    <x v="0"/>
    <n v="8"/>
    <s v="Qty / 1,000"/>
    <m/>
    <s v="Private-Lighting"/>
    <x v="0"/>
    <n v="3"/>
    <n v="1300"/>
    <s v="Lighting"/>
    <n v="0.91633259480590001"/>
    <n v="1.30467645558681"/>
    <n v="1505.4419036740201"/>
    <n v="0.51926122932354901"/>
    <n v="0.71"/>
    <n v="1068.86375160855"/>
    <n v="0.36867547281972002"/>
    <n v="2885"/>
    <n v="1.165"/>
    <n v="1.3779999999999999"/>
    <n v="2.5499999999999998E-2"/>
    <n v="0.55000000000000004"/>
    <n v="24.263431542460999"/>
    <d v="1900-01-16T07:56:40"/>
    <n v="43205"/>
    <n v="0.685131586388111"/>
    <n v="32.951732655525703"/>
    <n v="1"/>
    <n v="8550.9100128684004"/>
  </r>
  <r>
    <s v="STND-39125"/>
    <s v="ESD Global"/>
    <s v="ESD Global - OS - 233 S Wacker Suite 5300 - Chicago"/>
    <x v="0"/>
    <s v="Indoor Lighting"/>
    <x v="6"/>
    <n v="0"/>
    <n v="60785.103999999999"/>
    <n v="13.667999999999999"/>
    <x v="0"/>
    <x v="0"/>
    <n v="15"/>
    <s v="Qty / 1,000"/>
    <m/>
    <s v="Private-Lighting"/>
    <x v="0"/>
    <n v="3"/>
    <n v="18008"/>
    <s v="Lighting"/>
    <n v="0.91633259480590001"/>
    <n v="1.30467645558681"/>
    <n v="55699.3720738665"/>
    <n v="17.832317794960499"/>
    <n v="0.71"/>
    <n v="39546.554172445198"/>
    <n v="12.6609456344219"/>
    <n v="2885"/>
    <n v="1.165"/>
    <n v="1.3779999999999999"/>
    <n v="2.5499999999999998E-2"/>
    <n v="0.55000000000000004"/>
    <n v="24.263431542460999"/>
    <d v="1900-01-16T07:56:40"/>
    <n v="43205"/>
    <n v="23.528589253147501"/>
    <n v="1219.1708050503"/>
    <n v="1"/>
    <n v="593198.31258667796"/>
  </r>
  <r>
    <s v="STND-39125"/>
    <s v="ESD Global"/>
    <s v="ESD Global - OS - 233 S Wacker Suite 5300 - Chicago"/>
    <x v="7"/>
    <s v="Indoor Lighting"/>
    <x v="6"/>
    <n v="0"/>
    <n v="3240.4319999999998"/>
    <n v="2.2080000000000002"/>
    <x v="0"/>
    <x v="0"/>
    <n v="8"/>
    <s v="Qty / 1,000"/>
    <m/>
    <s v="Private-Lighting"/>
    <x v="0"/>
    <n v="3"/>
    <n v="4000"/>
    <s v="Lighting"/>
    <n v="0.91633259480590001"/>
    <n v="1.30467645558681"/>
    <n v="2969.3134628520702"/>
    <n v="2.8807256139356698"/>
    <n v="0.71"/>
    <n v="2108.2125586249699"/>
    <n v="2.0453151858943199"/>
    <n v="2885"/>
    <n v="1.165"/>
    <n v="1.3779999999999999"/>
    <n v="2.5499999999999998E-2"/>
    <n v="0.55000000000000004"/>
    <n v="24.263431542460999"/>
    <d v="1900-01-16T07:56:40"/>
    <n v="43205"/>
    <n v="5.2262801413927198"/>
    <n v="64.9935564830282"/>
    <n v="1"/>
    <n v="16865.700468999759"/>
  </r>
  <r>
    <s v="STND-39127"/>
    <s v="FSP 909 Davis Street LLC"/>
    <s v="FSP 909 Davis Street LLC - 909 Davis Street - Evanston"/>
    <x v="0"/>
    <s v="Indoor Lighting"/>
    <x v="6"/>
    <n v="0"/>
    <n v="9481.4519999999993"/>
    <n v="2.1389999999999998"/>
    <x v="0"/>
    <x v="0"/>
    <n v="15"/>
    <s v="Qty / 1,000"/>
    <m/>
    <s v="Private-Lighting"/>
    <x v="0"/>
    <n v="3"/>
    <n v="2821"/>
    <s v="Lighting"/>
    <n v="0.91633259480590001"/>
    <n v="1.30467645558681"/>
    <n v="8688.1635136875902"/>
    <n v="2.7907029385001798"/>
    <n v="0.71"/>
    <n v="6168.5960947181902"/>
    <n v="1.9813990863351301"/>
    <n v="2885"/>
    <n v="1.165"/>
    <n v="1.3779999999999999"/>
    <n v="2.5499999999999998E-2"/>
    <n v="0.55000000000000004"/>
    <n v="24.263431542460999"/>
    <d v="1900-01-16T07:56:40"/>
    <n v="43146"/>
    <n v="3.6821519177994202"/>
    <n v="190.17010266011499"/>
    <n v="1"/>
    <n v="92528.941420772855"/>
  </r>
  <r>
    <s v="STND-39128"/>
    <s v="LaGrou Des Plaines Corporation"/>
    <s v="LaGrou Distribution Systems - 1800 S Wolf - Des Plaines"/>
    <x v="0"/>
    <s v="Indoor Lighting"/>
    <x v="8"/>
    <n v="0"/>
    <n v="65000.800000000003"/>
    <n v="10.287000000000001"/>
    <x v="0"/>
    <x v="0"/>
    <n v="9.5383441434566993"/>
    <s v="Qty / 1,000"/>
    <m/>
    <s v="Private-Lighting"/>
    <x v="0"/>
    <n v="3"/>
    <n v="12400"/>
    <s v="Lighting"/>
    <n v="0.91633259480590001"/>
    <n v="1.30467645558681"/>
    <n v="59562.351728459304"/>
    <n v="13.4212066986215"/>
    <n v="0.71"/>
    <n v="42289.269727206098"/>
    <n v="9.5290567560212498"/>
    <n v="5242"/>
    <n v="1"/>
    <n v="1.22"/>
    <n v="1.0999999999999999E-2"/>
    <n v="0.68"/>
    <n v="13.3536818008394"/>
    <d v="1900-01-08T12:55:13"/>
    <n v="43159"/>
    <n v="16.1779251429864"/>
    <n v="655.18586901305298"/>
    <n v="1"/>
    <n v="403369.60823355697"/>
  </r>
  <r>
    <s v="STND-39129"/>
    <s v="East Bank Club Venture LLC"/>
    <s v="East Bank Club - 500 N Kingsbury St - Chicago"/>
    <x v="0"/>
    <s v="Indoor Lighting"/>
    <x v="2"/>
    <n v="0"/>
    <n v="16441.402999999998"/>
    <n v="3.5209999999999999"/>
    <x v="0"/>
    <x v="0"/>
    <n v="14.797277300976599"/>
    <s v="Qty / 1,000"/>
    <m/>
    <s v="Private-Lighting"/>
    <x v="0"/>
    <n v="3"/>
    <n v="4464"/>
    <s v="Lighting"/>
    <n v="0.91633259480590001"/>
    <n v="1.30467645558681"/>
    <n v="15065.793473239501"/>
    <n v="4.5937658001211501"/>
    <n v="0.71"/>
    <n v="10696.713366"/>
    <n v="3.26157371808601"/>
    <n v="3379"/>
    <n v="1.0900000000000001"/>
    <n v="1.36"/>
    <n v="2.1999999999999999E-2"/>
    <n v="0.57999999999999996"/>
    <n v="20.7161882213673"/>
    <d v="1900-01-13T19:08:05"/>
    <n v="43152"/>
    <n v="5.8237396046160601"/>
    <n v="304.08023523969598"/>
    <n v="1"/>
    <n v="158282.23388576478"/>
  </r>
  <r>
    <s v="STND-39130"/>
    <s v="Brixmor Operating Partnership LP"/>
    <s v="Brixmor Property Group - 16197 Harlem Ave - Tinley Park"/>
    <x v="1"/>
    <s v="Outdoor &amp; Garage Lighting"/>
    <x v="1"/>
    <n v="0"/>
    <n v="86547.755999999994"/>
    <n v="0"/>
    <x v="0"/>
    <x v="0"/>
    <n v="10.1978380583316"/>
    <s v="Qty / 1,000"/>
    <m/>
    <s v="Private-Lighting"/>
    <x v="0"/>
    <n v="3"/>
    <n v="17652"/>
    <s v="Lighting"/>
    <n v="0.91633259480590001"/>
    <n v="1.30467645558681"/>
    <n v="79306.529830107902"/>
    <n v="0"/>
    <n v="0.71"/>
    <n v="56307.636179376597"/>
    <n v="0"/>
    <n v="4903"/>
    <n v="1"/>
    <n v="1"/>
    <n v="0"/>
    <n v="0"/>
    <n v="14.276973281664301"/>
    <d v="1900-01-09T04:44:53"/>
    <n v="43135"/>
    <n v="0"/>
    <n v="0"/>
    <n v="1"/>
    <n v="574216.15520473605"/>
  </r>
  <r>
    <s v="STND-39131"/>
    <s v="Brixmor Operating Partnership LP"/>
    <s v="Brixmor Property Group - ES Harlem 1S 160th St - Orland"/>
    <x v="1"/>
    <s v="Outdoor &amp; Garage Lighting"/>
    <x v="1"/>
    <n v="0"/>
    <n v="61866.053999999996"/>
    <n v="0"/>
    <x v="0"/>
    <x v="0"/>
    <n v="10.1978380583316"/>
    <s v="Qty / 1,000"/>
    <m/>
    <s v="Private-Lighting"/>
    <x v="0"/>
    <n v="3"/>
    <n v="12618"/>
    <s v="Lighting"/>
    <n v="0.91633259480590001"/>
    <n v="1.30467645558681"/>
    <n v="56689.881792221902"/>
    <n v="0"/>
    <n v="0.71"/>
    <n v="40249.816072477603"/>
    <n v="0"/>
    <n v="4903"/>
    <n v="1"/>
    <n v="1"/>
    <n v="0"/>
    <n v="0"/>
    <n v="14.276973281664301"/>
    <d v="1900-01-09T04:44:53"/>
    <n v="43135"/>
    <n v="0"/>
    <n v="0"/>
    <n v="1"/>
    <n v="410461.106184759"/>
  </r>
  <r>
    <s v="STND-39134"/>
    <s v="LSC Develoment LLC"/>
    <s v="LSC Development LLC - 600 W Liberty St - Wauconda"/>
    <x v="1"/>
    <s v="Outdoor &amp; Garage Lighting"/>
    <x v="1"/>
    <n v="0"/>
    <n v="52216.95"/>
    <n v="0"/>
    <x v="0"/>
    <x v="0"/>
    <n v="10.1978380583316"/>
    <s v="Qty / 1,000"/>
    <m/>
    <s v="Private-Lighting"/>
    <x v="0"/>
    <n v="3"/>
    <n v="10650"/>
    <s v="Lighting"/>
    <n v="0.91633259480590001"/>
    <n v="1.30467645558681"/>
    <n v="47848.093286349897"/>
    <n v="0"/>
    <n v="0.71"/>
    <n v="33972.146233308398"/>
    <n v="0"/>
    <n v="4903"/>
    <n v="1"/>
    <n v="1"/>
    <n v="0"/>
    <n v="0"/>
    <n v="14.276973281664301"/>
    <d v="1900-01-09T04:44:53"/>
    <n v="43152"/>
    <n v="0"/>
    <n v="0"/>
    <n v="1"/>
    <n v="346442.4457812389"/>
  </r>
  <r>
    <s v="STND-39139"/>
    <s v="The Protectoseal Co"/>
    <s v="The Protecto Seal Company - 225 W Foster Ave - Bensenville"/>
    <x v="0"/>
    <s v="Indoor Lighting"/>
    <x v="10"/>
    <n v="0"/>
    <n v="20965.812000000002"/>
    <n v="3.75"/>
    <x v="0"/>
    <x v="0"/>
    <n v="10.827197921178"/>
    <s v="Qty / 1,000"/>
    <m/>
    <s v="Private-Lighting"/>
    <x v="0"/>
    <n v="3"/>
    <n v="4451"/>
    <s v="Lighting"/>
    <n v="0.91633259480590001"/>
    <n v="1.30467645558681"/>
    <n v="19211.656912172701"/>
    <n v="4.8925367084505202"/>
    <n v="0.71"/>
    <n v="13640.276407642599"/>
    <n v="3.4737010629998699"/>
    <n v="4618"/>
    <n v="1.02"/>
    <n v="1.04"/>
    <n v="1.2E-2"/>
    <n v="0.81"/>
    <n v="15.158077089649201"/>
    <d v="1900-01-09T19:51:10"/>
    <n v="43152"/>
    <n v="5.8078545921777298"/>
    <n v="226.01949308438401"/>
    <n v="1"/>
    <n v="147685.97236512127"/>
  </r>
  <r>
    <s v="STND-39140"/>
    <s v="EJ Basler Company"/>
    <s v="EJ Basler Company - 9511 W Ainslie St - Schiller Park"/>
    <x v="10"/>
    <s v="Compressed Air"/>
    <x v="10"/>
    <n v="0"/>
    <n v="104040"/>
    <n v="23.3"/>
    <x v="4"/>
    <x v="0"/>
    <n v="10"/>
    <s v="ΔkWpeak / CF"/>
    <n v="0.95"/>
    <s v="Private-Non-Lighting"/>
    <x v="2"/>
    <n v="3"/>
    <n v="1"/>
    <s v="Non-Lighting"/>
    <n v="0.98952339343681495"/>
    <n v="0.43468415683807998"/>
    <n v="102950.013853166"/>
    <n v="10.128140854327301"/>
    <n v="0.7"/>
    <n v="72065.009697216403"/>
    <n v="7.0896985980290896"/>
    <n v="4618"/>
    <n v="1.02"/>
    <n v="1.04"/>
    <n v="1.2E-2"/>
    <n v="0.81"/>
    <n v="15.158077089649201"/>
    <d v="1900-01-09T19:51:10"/>
    <n v="43206"/>
    <n v="10.661200899291901"/>
    <n v="0"/>
    <n v="1"/>
    <n v="720650.096972164"/>
  </r>
  <r>
    <s v="STND-39141"/>
    <s v="Fox Waterway Agency"/>
    <s v="Fox Waterway Agency - Headquarters - 45 S Pistakee Lake Rd - Fox Lake"/>
    <x v="0"/>
    <s v="Indoor Lighting"/>
    <x v="2"/>
    <n v="0"/>
    <n v="6555.3"/>
    <n v="0"/>
    <x v="0"/>
    <x v="1"/>
    <n v="14.797277300976599"/>
    <s v="Qty / 1,000"/>
    <m/>
    <s v="Public-Lighting"/>
    <x v="0"/>
    <n v="3"/>
    <n v="1337"/>
    <s v="Lighting"/>
    <n v="0.99829244462109001"/>
    <n v="0.987374621353864"/>
    <n v="6544.1064622246304"/>
    <n v="0"/>
    <n v="0.71"/>
    <n v="4646.3155881794901"/>
    <n v="0"/>
    <n v="3379"/>
    <n v="1.0900000000000001"/>
    <n v="1.36"/>
    <n v="2.1999999999999999E-2"/>
    <n v="0.57999999999999996"/>
    <n v="20.7161882213673"/>
    <d v="1900-01-13T19:08:05"/>
    <n v="43132"/>
    <n v="0"/>
    <n v="132.0828827238"/>
    <n v="1"/>
    <n v="68752.820186142111"/>
  </r>
  <r>
    <s v="STND-39141"/>
    <s v="Fox Waterway Agency"/>
    <s v="Fox Waterway Agency - Headquarters - 45 S Pistakee Lake Rd - Fox Lake"/>
    <x v="7"/>
    <s v="Indoor Lighting"/>
    <x v="2"/>
    <n v="0"/>
    <n v="3726.7"/>
    <n v="0"/>
    <x v="0"/>
    <x v="1"/>
    <n v="8"/>
    <s v="Qty / 1,000"/>
    <m/>
    <s v="Public-Lighting"/>
    <x v="0"/>
    <n v="3"/>
    <n v="17"/>
    <s v="Lighting"/>
    <n v="0.99829244462109001"/>
    <n v="0.987374621353864"/>
    <n v="3720.3364533694198"/>
    <n v="0"/>
    <n v="0.71"/>
    <n v="2641.4388818922898"/>
    <n v="0"/>
    <n v="3379"/>
    <n v="1.0900000000000001"/>
    <n v="1.36"/>
    <n v="2.1999999999999999E-2"/>
    <n v="0.57999999999999996"/>
    <n v="20.7161882213673"/>
    <d v="1900-01-13T19:08:05"/>
    <n v="43132"/>
    <n v="0"/>
    <n v="75.089359609290995"/>
    <n v="1"/>
    <n v="21131.511055138319"/>
  </r>
  <r>
    <s v="STND-39141"/>
    <s v="Fox Waterway Agency"/>
    <s v="Fox Waterway Agency - Headquarters - 45 S Pistakee Lake Rd - Fox Lake"/>
    <x v="0"/>
    <s v="Indoor Lighting"/>
    <x v="2"/>
    <n v="0"/>
    <n v="345"/>
    <n v="0"/>
    <x v="0"/>
    <x v="1"/>
    <n v="14.797277300976599"/>
    <s v="Qty / 1,000"/>
    <m/>
    <s v="Public-Lighting"/>
    <x v="0"/>
    <n v="3"/>
    <n v="3"/>
    <s v="Lighting"/>
    <n v="0.99829244462109001"/>
    <n v="0.987374621353864"/>
    <n v="344.410893394276"/>
    <n v="0"/>
    <n v="0.71"/>
    <n v="244.53173430993601"/>
    <n v="0"/>
    <n v="3379"/>
    <n v="1.0900000000000001"/>
    <n v="1.36"/>
    <n v="2.1999999999999999E-2"/>
    <n v="0.57999999999999996"/>
    <n v="20.7161882213673"/>
    <d v="1900-01-13T19:08:05"/>
    <n v="43132"/>
    <n v="0"/>
    <n v="6.95141252722392"/>
    <n v="1"/>
    <n v="3618.4038814728569"/>
  </r>
  <r>
    <s v="STND-39144"/>
    <s v="Motor Werks of Hoffman Estate, Inc"/>
    <s v="Motor Werks Partners, LP 36 - 1075 West Golf Road - Hoffman Estates"/>
    <x v="1"/>
    <s v="Outdoor &amp; Garage Lighting"/>
    <x v="1"/>
    <n v="0"/>
    <n v="364518.43800000002"/>
    <n v="0"/>
    <x v="0"/>
    <x v="0"/>
    <n v="10.1978380583316"/>
    <s v="Qty / 1,000"/>
    <m/>
    <s v="Private-Lighting"/>
    <x v="0"/>
    <n v="2"/>
    <n v="74346"/>
    <s v="Lighting"/>
    <n v="0.97902139861649395"/>
    <n v="0.93591656730105399"/>
    <n v="356871.35099225998"/>
    <n v="0"/>
    <n v="0.71"/>
    <n v="253378.65920450399"/>
    <n v="0"/>
    <n v="4903"/>
    <n v="1"/>
    <n v="1"/>
    <n v="0"/>
    <n v="0"/>
    <n v="14.276973281664301"/>
    <d v="1900-01-09T04:44:53"/>
    <n v="43170"/>
    <n v="0"/>
    <n v="0"/>
    <n v="1"/>
    <n v="2583914.5340047232"/>
  </r>
  <r>
    <s v="STND-39145"/>
    <s v="Gus Berthold Electric Company"/>
    <s v="Gus Berthold Electric Co - 1900 W Carroll Ave - Chicago"/>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188"/>
    <n v="1.1461934872414601"/>
    <n v="0"/>
    <n v="1"/>
    <n v="108097.51454582499"/>
  </r>
  <r>
    <s v="STND-39145"/>
    <s v="Gus Berthold Electric Company"/>
    <s v="Gus Berthold Electric Co - 1900 W Carroll Ave - Chicago"/>
    <x v="19"/>
    <s v="Compressed Air"/>
    <x v="10"/>
    <n v="0"/>
    <n v="3276.62"/>
    <n v="0.50700000000000001"/>
    <x v="4"/>
    <x v="0"/>
    <n v="10"/>
    <s v="ΔkWpeak / CF"/>
    <n v="0.95"/>
    <s v="Private-Non-Lighting"/>
    <x v="2"/>
    <n v="3"/>
    <n v="1"/>
    <s v="Non-Lighting"/>
    <n v="0.98952339343681495"/>
    <n v="0.43468415683807998"/>
    <n v="3242.2921414029402"/>
    <n v="0.220384867516907"/>
    <n v="0.7"/>
    <n v="2269.6044989820598"/>
    <n v="0.154269407261835"/>
    <n v="4618"/>
    <n v="1.02"/>
    <n v="1.04"/>
    <n v="1.2E-2"/>
    <n v="0.81"/>
    <n v="15.158077089649201"/>
    <d v="1900-01-09T19:51:10"/>
    <n v="43188"/>
    <n v="0.23198407107042801"/>
    <n v="0"/>
    <n v="1"/>
    <n v="22696.044989820599"/>
  </r>
  <r>
    <s v="STND-39145"/>
    <s v="Gus Berthold Electric Company"/>
    <s v="Gus Berthold Electric Co - 1900 W Carroll Ave - Chicago"/>
    <x v="20"/>
    <s v="Compressed Air"/>
    <x v="10"/>
    <n v="0"/>
    <n v="282.10000000000002"/>
    <n v="6.2E-2"/>
    <x v="4"/>
    <x v="0"/>
    <n v="10"/>
    <s v="ΔkWpeak / CF"/>
    <n v="0.95"/>
    <s v="Private-Non-Lighting"/>
    <x v="2"/>
    <n v="3"/>
    <n v="62"/>
    <s v="Non-Lighting"/>
    <n v="0.98952339343681495"/>
    <n v="0.43468415683807998"/>
    <n v="279.14454928852598"/>
    <n v="2.6950417723961E-2"/>
    <n v="0.7"/>
    <n v="195.401184501968"/>
    <n v="1.8865292406772701E-2"/>
    <n v="4618"/>
    <n v="1.02"/>
    <n v="1.04"/>
    <n v="1.2E-2"/>
    <n v="0.81"/>
    <n v="15.158077089649201"/>
    <d v="1900-01-09T19:51:10"/>
    <n v="43188"/>
    <n v="2.8368860762064199E-2"/>
    <n v="0"/>
    <n v="1"/>
    <n v="1954.0118450196801"/>
  </r>
  <r>
    <s v="STND-39149"/>
    <s v="Engineered Plastic Systems, LLC"/>
    <s v="Engineered Plastic Systems LLC - 885 Church Rd - Elgin"/>
    <x v="50"/>
    <s v="Indoor Lighting"/>
    <x v="8"/>
    <n v="0"/>
    <n v="398.392"/>
    <n v="0"/>
    <x v="0"/>
    <x v="0"/>
    <n v="8"/>
    <s v="Qty / 1,000"/>
    <m/>
    <s v="Private-Lighting"/>
    <x v="0"/>
    <n v="3"/>
    <n v="760"/>
    <s v="Lighting"/>
    <n v="0.91633259480590001"/>
    <n v="1.30467645558681"/>
    <n v="365.05957510991198"/>
    <n v="0"/>
    <n v="0.71"/>
    <n v="259.19229832803802"/>
    <n v="0"/>
    <n v="5242"/>
    <n v="1"/>
    <n v="1.22"/>
    <n v="1.0999999999999999E-2"/>
    <n v="0.68"/>
    <n v="13.3536818008394"/>
    <d v="1900-01-08T12:55:13"/>
    <n v="43135"/>
    <n v="0"/>
    <n v="4.0156553262090302"/>
    <n v="1"/>
    <n v="2073.5383866243042"/>
  </r>
  <r>
    <s v="STND-39149"/>
    <s v="Engineered Plastic Systems, LLC"/>
    <s v="Engineered Plastic Systems LLC - 885 Church Rd - Elgin"/>
    <x v="0"/>
    <s v="Indoor Lighting"/>
    <x v="8"/>
    <n v="0"/>
    <n v="33873.803999999996"/>
    <n v="5.3609999999999998"/>
    <x v="0"/>
    <x v="0"/>
    <n v="9.5383441434566993"/>
    <s v="Qty / 1,000"/>
    <m/>
    <s v="Private-Lighting"/>
    <x v="0"/>
    <n v="3"/>
    <n v="6462"/>
    <s v="Lighting"/>
    <n v="0.91633259480590001"/>
    <n v="1.30467645558681"/>
    <n v="31039.6707152665"/>
    <n v="6.99437047840087"/>
    <n v="0.71"/>
    <n v="22038.1662078392"/>
    <n v="4.9660030396646198"/>
    <n v="5242"/>
    <n v="1"/>
    <n v="1.22"/>
    <n v="1.0999999999999999E-2"/>
    <n v="0.68"/>
    <n v="13.3536818008394"/>
    <d v="1900-01-08T12:55:13"/>
    <n v="43135"/>
    <n v="8.4310155236268898"/>
    <n v="341.43637786793101"/>
    <n v="1"/>
    <n v="210207.61358106838"/>
  </r>
  <r>
    <s v="STND-39149"/>
    <s v="Engineered Plastic Systems, LLC"/>
    <s v="Engineered Plastic Systems LLC - 885 Church Rd - Elgin"/>
    <x v="1"/>
    <s v="Outdoor &amp; Garage Lighting"/>
    <x v="1"/>
    <n v="0"/>
    <n v="16964.38"/>
    <n v="0"/>
    <x v="0"/>
    <x v="0"/>
    <n v="10.1978380583316"/>
    <s v="Qty / 1,000"/>
    <m/>
    <s v="Private-Lighting"/>
    <x v="0"/>
    <n v="3"/>
    <n v="3460"/>
    <s v="Lighting"/>
    <n v="0.91633259480590001"/>
    <n v="1.30467645558681"/>
    <n v="15545.0143446733"/>
    <n v="0"/>
    <n v="0.71"/>
    <n v="11036.9601847181"/>
    <n v="0"/>
    <n v="4903"/>
    <n v="1"/>
    <n v="1"/>
    <n v="0"/>
    <n v="0"/>
    <n v="14.276973281664301"/>
    <d v="1900-01-09T04:44:53"/>
    <n v="43135"/>
    <n v="0"/>
    <n v="0"/>
    <n v="1"/>
    <n v="112553.13262000881"/>
  </r>
  <r>
    <s v="STND-39151"/>
    <s v="Space Center Chicago, Inc."/>
    <s v="The Space Center - 2580 Prospect Ct - Aurora"/>
    <x v="8"/>
    <s v="Indoor Advanced Lighting"/>
    <x v="8"/>
    <n v="0"/>
    <n v="119569.461"/>
    <n v="0"/>
    <x v="0"/>
    <x v="0"/>
    <n v="9.5383441434566993"/>
    <s v="Qty / 1,000"/>
    <m/>
    <s v="Private-Lighting"/>
    <x v="0"/>
    <n v="2"/>
    <n v="24387"/>
    <s v="Lighting"/>
    <n v="0.97902139861649395"/>
    <n v="0.93591656730105399"/>
    <n v="117061.06094004"/>
    <n v="0"/>
    <n v="0.71"/>
    <n v="83113.353267428596"/>
    <n v="0"/>
    <n v="5242"/>
    <n v="1"/>
    <n v="1.22"/>
    <n v="1.0999999999999999E-2"/>
    <n v="0.68"/>
    <n v="13.3536818008394"/>
    <d v="1900-01-08T12:55:13"/>
    <n v="43135"/>
    <n v="0"/>
    <n v="1287.67167034044"/>
    <n v="1"/>
    <n v="792763.76638142532"/>
  </r>
  <r>
    <s v="STND-39152"/>
    <s v="North LaSalle Financial Associates LLC"/>
    <s v="North LaSalle Financial Associates LLC - 2 N LaSalle St - Chicago"/>
    <x v="53"/>
    <s v="HVAC"/>
    <x v="6"/>
    <n v="0"/>
    <n v="108500"/>
    <n v="0"/>
    <x v="3"/>
    <x v="0"/>
    <n v="10"/>
    <s v="NA"/>
    <m/>
    <s v="Private-Non-Lighting"/>
    <x v="2"/>
    <n v="3"/>
    <n v="100"/>
    <s v="Non-Lighting"/>
    <n v="0.98952339343681495"/>
    <n v="0.43468415683807998"/>
    <n v="107363.288187894"/>
    <n v="0"/>
    <n v="0.7"/>
    <n v="75154.301731526095"/>
    <n v="0"/>
    <n v="2885"/>
    <n v="1.165"/>
    <n v="1.3779999999999999"/>
    <n v="2.5499999999999998E-2"/>
    <n v="0.55000000000000004"/>
    <n v="24.263431542460999"/>
    <d v="1900-01-16T07:56:40"/>
    <n v="43212"/>
    <n v="0"/>
    <n v="0"/>
    <n v="1"/>
    <n v="751543.01731526095"/>
  </r>
  <r>
    <s v="STND-39153"/>
    <s v="Advocate Health &amp; Hospitals Corporation"/>
    <s v="Advocate Lutheran General Hospital - 1775 Dempster Street - Park Ridge"/>
    <x v="0"/>
    <s v="Indoor Lighting"/>
    <x v="7"/>
    <n v="0"/>
    <n v="44702.569000000003"/>
    <n v="4.9790000000000001"/>
    <x v="0"/>
    <x v="0"/>
    <n v="6.5651260504201696"/>
    <s v="Qty / 1,000"/>
    <m/>
    <s v="Private-Lighting"/>
    <x v="0"/>
    <n v="3"/>
    <n v="4772"/>
    <s v="Lighting"/>
    <n v="0.91633259480590001"/>
    <n v="1.30467645558681"/>
    <n v="40962.421046259798"/>
    <n v="6.4959840723667099"/>
    <n v="0.71"/>
    <n v="29083.318942844398"/>
    <n v="4.6121486913803604"/>
    <n v="7616"/>
    <n v="1.23"/>
    <n v="1.41"/>
    <n v="1.4E-2"/>
    <n v="0.73499999999999999"/>
    <n v="9.1911764705882408"/>
    <d v="1900-01-05T13:33:47"/>
    <n v="43159"/>
    <n v="6.2681372821601897"/>
    <n v="466.23893873791599"/>
    <n v="1"/>
    <n v="190935.65482434616"/>
  </r>
  <r>
    <s v="STND-39153"/>
    <s v="Advocate Health &amp; Hospitals Corporation"/>
    <s v="Advocate Lutheran General Hospital - 1775 Dempster Street - Park Ridge"/>
    <x v="7"/>
    <s v="Indoor Lighting"/>
    <x v="7"/>
    <n v="0"/>
    <n v="1031.944"/>
    <n v="0.38200000000000001"/>
    <x v="0"/>
    <x v="0"/>
    <n v="8"/>
    <s v="Qty / 1,000"/>
    <m/>
    <s v="Private-Lighting"/>
    <x v="0"/>
    <n v="3"/>
    <n v="459"/>
    <s v="Lighting"/>
    <n v="0.91633259480590001"/>
    <n v="1.30467645558681"/>
    <n v="945.60392321437905"/>
    <n v="0.49838640603416001"/>
    <n v="0.71"/>
    <n v="671.37878548220897"/>
    <n v="0.35385434828425399"/>
    <n v="7616"/>
    <n v="1.23"/>
    <n v="1.41"/>
    <n v="1.4E-2"/>
    <n v="0.73499999999999999"/>
    <n v="9.1911764705882408"/>
    <d v="1900-01-05T13:33:47"/>
    <n v="43159"/>
    <n v="0.60421459178536696"/>
    <n v="10.7629714837409"/>
    <n v="1"/>
    <n v="5371.0302838576717"/>
  </r>
  <r>
    <s v="STND-39154"/>
    <s v="GPM Investments, LLC"/>
    <s v="GPM Investments LLC - 2406 Bell School Rd - Chery Valley"/>
    <x v="1"/>
    <s v="Outdoor &amp; Garage Lighting"/>
    <x v="1"/>
    <n v="0"/>
    <n v="119692.03599999999"/>
    <n v="0"/>
    <x v="0"/>
    <x v="0"/>
    <n v="10.1978380583316"/>
    <s v="Qty / 1,000"/>
    <m/>
    <s v="Private-Lighting"/>
    <x v="0"/>
    <n v="2"/>
    <n v="24412"/>
    <s v="Lighting"/>
    <n v="0.97902139861649395"/>
    <n v="0.93591656730105399"/>
    <n v="117181.06448797599"/>
    <n v="0"/>
    <n v="0.71"/>
    <n v="83198.555786462704"/>
    <n v="0"/>
    <n v="4903"/>
    <n v="1"/>
    <n v="1"/>
    <n v="0"/>
    <n v="0"/>
    <n v="14.276973281664301"/>
    <d v="1900-01-09T04:44:53"/>
    <n v="43135"/>
    <n v="0"/>
    <n v="0"/>
    <n v="1"/>
    <n v="848445.39859741414"/>
  </r>
  <r>
    <s v="STND-39155"/>
    <s v="Trail Terminal Inc."/>
    <s v="Trail Terminal Inc - 721 Parkwood Ave - Romeoville"/>
    <x v="1"/>
    <s v="Outdoor &amp; Garage Lighting"/>
    <x v="1"/>
    <n v="0"/>
    <n v="48662.275000000001"/>
    <n v="0"/>
    <x v="0"/>
    <x v="0"/>
    <n v="10.1978380583316"/>
    <s v="Qty / 1,000"/>
    <m/>
    <s v="Private-Lighting"/>
    <x v="0"/>
    <n v="3"/>
    <n v="9925"/>
    <s v="Lighting"/>
    <n v="0.91633259480590001"/>
    <n v="1.30467645558681"/>
    <n v="44590.828719908299"/>
    <n v="0"/>
    <n v="0.71"/>
    <n v="31659.488391134899"/>
    <n v="0"/>
    <n v="4903"/>
    <n v="1"/>
    <n v="1"/>
    <n v="0"/>
    <n v="0"/>
    <n v="14.276973281664301"/>
    <d v="1900-01-09T04:44:53"/>
    <n v="43170"/>
    <n v="0"/>
    <n v="0"/>
    <n v="1"/>
    <n v="322858.33562242292"/>
  </r>
  <r>
    <s v="STND-39167"/>
    <s v="Walgreen Co"/>
    <s v="Walgreen Co #7467 - 22 N Constitution Dr - Aurora"/>
    <x v="1"/>
    <s v="Outdoor &amp; Garage Lighting"/>
    <x v="1"/>
    <n v="0"/>
    <n v="44833.031999999999"/>
    <n v="0"/>
    <x v="0"/>
    <x v="0"/>
    <n v="10.1978380583316"/>
    <s v="Qty / 1,000"/>
    <m/>
    <s v="Private-Lighting"/>
    <x v="0"/>
    <n v="3"/>
    <n v="9144"/>
    <s v="Lighting"/>
    <n v="0.91633259480590001"/>
    <n v="1.30467645558681"/>
    <n v="41081.968545575903"/>
    <n v="0"/>
    <n v="0.71"/>
    <n v="29168.197667358902"/>
    <n v="0"/>
    <n v="4903"/>
    <n v="1"/>
    <n v="1"/>
    <n v="0"/>
    <n v="0"/>
    <n v="14.276973281664301"/>
    <d v="1900-01-09T04:44:53"/>
    <n v="43200"/>
    <n v="0"/>
    <n v="0"/>
    <n v="1"/>
    <n v="297452.55626513163"/>
  </r>
  <r>
    <s v="STND-39199"/>
    <s v="Gleason Cutting Tools Corporation"/>
    <s v="Gleason Cutting Tool Corp - 1351 Windsor Rd - Loves Park"/>
    <x v="0"/>
    <s v="Indoor Lighting"/>
    <x v="6"/>
    <n v="0"/>
    <n v="241935.37899999999"/>
    <n v="54.401000000000003"/>
    <x v="0"/>
    <x v="0"/>
    <n v="15"/>
    <s v="Qty / 1,000"/>
    <m/>
    <s v="Private-Lighting"/>
    <x v="0"/>
    <n v="2"/>
    <n v="71675"/>
    <s v="Lighting"/>
    <n v="0.97902139861649395"/>
    <n v="0.93591656730105399"/>
    <n v="236859.91312339099"/>
    <n v="50.914797177744603"/>
    <n v="0.71"/>
    <n v="168170.53831760801"/>
    <n v="36.149505996198698"/>
    <n v="2885"/>
    <n v="1.165"/>
    <n v="1.3779999999999999"/>
    <n v="2.5499999999999998E-2"/>
    <n v="0.55000000000000004"/>
    <n v="24.263431542460999"/>
    <d v="1900-01-16T07:56:40"/>
    <n v="43216"/>
    <n v="67.178779756886996"/>
    <n v="5184.4873687952604"/>
    <n v="1"/>
    <n v="2522558.0747641199"/>
  </r>
  <r>
    <s v="STND-39200"/>
    <s v="GPM Midwest, LLC"/>
    <s v="GPM Investments LLC - 172 S Bell School Rd - Rockford"/>
    <x v="1"/>
    <s v="Outdoor &amp; Garage Lighting"/>
    <x v="1"/>
    <n v="0"/>
    <n v="66886.725999999995"/>
    <n v="0"/>
    <x v="0"/>
    <x v="0"/>
    <n v="10.1978380583316"/>
    <s v="Qty / 1,000"/>
    <m/>
    <s v="Private-Lighting"/>
    <x v="0"/>
    <n v="3"/>
    <n v="13642"/>
    <s v="Lighting"/>
    <n v="0.91633259480590001"/>
    <n v="1.30467645558681"/>
    <n v="61290.487193651199"/>
    <n v="0"/>
    <n v="0.71"/>
    <n v="43516.245907492397"/>
    <n v="0"/>
    <n v="4903"/>
    <n v="1"/>
    <n v="1"/>
    <n v="0"/>
    <n v="0"/>
    <n v="14.276973281664301"/>
    <d v="1900-01-09T04:44:53"/>
    <n v="43132"/>
    <n v="0"/>
    <n v="0"/>
    <n v="1"/>
    <n v="443771.62867114268"/>
  </r>
  <r>
    <s v="STND-39201"/>
    <s v="Country Inn &amp; Suites"/>
    <s v="Country Inn &amp; Suites Tinley Park - 18315 S LaGrange Rd - Tinley Park"/>
    <x v="1"/>
    <s v="Outdoor &amp; Garage Lighting"/>
    <x v="1"/>
    <n v="0"/>
    <n v="65553.11"/>
    <n v="0"/>
    <x v="0"/>
    <x v="0"/>
    <n v="10.1978380583316"/>
    <s v="Qty / 1,000"/>
    <m/>
    <s v="Private-Lighting"/>
    <x v="0"/>
    <n v="3"/>
    <n v="13370"/>
    <s v="Lighting"/>
    <n v="0.91633259480590001"/>
    <n v="1.30467645558681"/>
    <n v="60068.451383896601"/>
    <n v="0"/>
    <n v="0.71"/>
    <n v="42648.600482566602"/>
    <n v="0"/>
    <n v="4903"/>
    <n v="1"/>
    <n v="1"/>
    <n v="0"/>
    <n v="0"/>
    <n v="14.276973281664301"/>
    <d v="1900-01-09T04:44:53"/>
    <n v="43206"/>
    <n v="0"/>
    <n v="0"/>
    <n v="1"/>
    <n v="434923.52113569714"/>
  </r>
  <r>
    <s v="STND-39201"/>
    <s v="Country Inn &amp; Suites"/>
    <s v="Country Inn &amp; Suites Tinley Park - 18315 S LaGrange Rd - Tinley Park"/>
    <x v="27"/>
    <s v="Outdoor &amp; Garage Lighting"/>
    <x v="15"/>
    <n v="0"/>
    <n v="490"/>
    <n v="0"/>
    <x v="0"/>
    <x v="0"/>
    <n v="8"/>
    <s v="Qty / 1,000"/>
    <m/>
    <s v="Private-Lighting"/>
    <x v="0"/>
    <n v="3"/>
    <n v="1750"/>
    <s v="Lighting"/>
    <n v="0.91633259480590001"/>
    <n v="1.30467645558681"/>
    <n v="449.002971454891"/>
    <n v="0"/>
    <n v="0.71"/>
    <n v="318.79210973297302"/>
    <n v="0"/>
    <n v="2390"/>
    <n v="1.18"/>
    <n v="1.36"/>
    <n v="0.02"/>
    <n v="0.28000000000000003"/>
    <n v="29.2887029288703"/>
    <d v="1900-01-19T22:05:31"/>
    <n v="43206"/>
    <n v="0"/>
    <n v="7.6102198551676397"/>
    <n v="1"/>
    <n v="2550.3368778637841"/>
  </r>
  <r>
    <s v="STND-39202"/>
    <s v="Northwestern Medicine"/>
    <s v="Northwestern Medicine - 541 N Fairbanks - Chicago"/>
    <x v="28"/>
    <s v="HVAC"/>
    <x v="9"/>
    <n v="0"/>
    <n v="354688"/>
    <n v="130.01599999999999"/>
    <x v="3"/>
    <x v="0"/>
    <n v="20"/>
    <s v="ΔkWpeak / CF"/>
    <n v="1"/>
    <s v="Private-Non-Lighting"/>
    <x v="2"/>
    <n v="1"/>
    <n v="2"/>
    <s v="Non-Lighting"/>
    <n v="0.63719436902659499"/>
    <n v="0.48692010922420598"/>
    <n v="226005.19636130499"/>
    <n v="63.307404920894399"/>
    <n v="0.7"/>
    <n v="158203.63745291301"/>
    <n v="44.315183444626101"/>
    <n v="3890"/>
    <n v="1.4"/>
    <n v="1.85"/>
    <n v="6.0000000000000001E-3"/>
    <n v="0.65"/>
    <n v="17.994858611825201"/>
    <d v="1900-01-11T20:29:00"/>
    <n v="43243"/>
    <n v="63.307404920894399"/>
    <n v="0"/>
    <n v="1"/>
    <n v="3164072.7490582601"/>
  </r>
  <r>
    <s v="STND-39202"/>
    <s v="Northwestern Medicine"/>
    <s v="Northwestern Medicine - 541 N Fairbanks - Chicago"/>
    <x v="12"/>
    <s v="Variable Speed Drives"/>
    <x v="9"/>
    <n v="0"/>
    <n v="142695.44399999999"/>
    <n v="52.244999999999997"/>
    <x v="6"/>
    <x v="0"/>
    <n v="15"/>
    <s v="ΔkWpeak"/>
    <m/>
    <s v="Private-Non-Lighting"/>
    <x v="2"/>
    <n v="1"/>
    <n v="2"/>
    <s v="Non-Lighting"/>
    <n v="0.63719436902659499"/>
    <n v="0.48692010922420598"/>
    <n v="90924.733402549798"/>
    <n v="25.439141106418599"/>
    <n v="0.7"/>
    <n v="63647.313381784799"/>
    <n v="17.807398774492999"/>
    <n v="3890"/>
    <n v="1.4"/>
    <n v="1.85"/>
    <n v="6.0000000000000001E-3"/>
    <n v="0.65"/>
    <n v="17.994858611825201"/>
    <d v="1900-01-11T20:29:00"/>
    <n v="43243"/>
    <n v="25.439141106418599"/>
    <n v="0"/>
    <n v="1"/>
    <n v="954709.70072677196"/>
  </r>
  <r>
    <s v="STND-39202"/>
    <s v="Northwestern Medicine"/>
    <s v="Northwestern Medicine - 541 N Fairbanks - Chicago"/>
    <x v="12"/>
    <s v="Variable Speed Drives"/>
    <x v="9"/>
    <n v="0"/>
    <n v="114156.355"/>
    <n v="41.795999999999999"/>
    <x v="6"/>
    <x v="0"/>
    <n v="15"/>
    <s v="ΔkWpeak"/>
    <m/>
    <s v="Private-Non-Lighting"/>
    <x v="2"/>
    <n v="1"/>
    <n v="2"/>
    <s v="Non-Lighting"/>
    <n v="0.63719436902659499"/>
    <n v="0.48692010922420598"/>
    <n v="72739.786594600897"/>
    <n v="20.351312885134899"/>
    <n v="0.7"/>
    <n v="50917.850616220698"/>
    <n v="14.2459190195944"/>
    <n v="3890"/>
    <n v="1.4"/>
    <n v="1.85"/>
    <n v="6.0000000000000001E-3"/>
    <n v="0.65"/>
    <n v="17.994858611825201"/>
    <d v="1900-01-11T20:29:00"/>
    <n v="43243"/>
    <n v="20.351312885134899"/>
    <n v="0"/>
    <n v="1"/>
    <n v="763767.75924331043"/>
  </r>
  <r>
    <s v="STND-39202"/>
    <s v="Northwestern Medicine"/>
    <s v="Northwestern Medicine - 541 N Fairbanks - Chicago"/>
    <x v="12"/>
    <s v="Variable Speed Drives"/>
    <x v="9"/>
    <n v="0"/>
    <n v="22831.271000000001"/>
    <n v="8.359"/>
    <x v="6"/>
    <x v="0"/>
    <n v="15"/>
    <s v="ΔkWpeak"/>
    <m/>
    <s v="Private-Non-Lighting"/>
    <x v="2"/>
    <n v="1"/>
    <n v="2"/>
    <s v="Non-Lighting"/>
    <n v="0.63719436902659499"/>
    <n v="0.48692010922420598"/>
    <n v="14547.9573189202"/>
    <n v="4.0701651930051401"/>
    <n v="0.7"/>
    <n v="10183.570123244101"/>
    <n v="2.8491156351036002"/>
    <n v="3890"/>
    <n v="1.4"/>
    <n v="1.85"/>
    <n v="6.0000000000000001E-3"/>
    <n v="0.65"/>
    <n v="17.994858611825201"/>
    <d v="1900-01-11T20:29:00"/>
    <n v="43243"/>
    <n v="4.0701651930051401"/>
    <n v="0"/>
    <n v="1"/>
    <n v="152753.5518486615"/>
  </r>
  <r>
    <s v="STND-39202"/>
    <s v="Northwestern Medicine"/>
    <s v="Northwestern Medicine - 541 N Fairbanks - Chicago"/>
    <x v="12"/>
    <s v="Variable Speed Drives"/>
    <x v="9"/>
    <n v="0"/>
    <n v="17498.419000000002"/>
    <n v="26.419"/>
    <x v="6"/>
    <x v="0"/>
    <n v="15"/>
    <s v="ΔkWpeak"/>
    <m/>
    <s v="Private-Non-Lighting"/>
    <x v="2"/>
    <n v="1"/>
    <n v="2"/>
    <s v="Non-Lighting"/>
    <n v="0.63719436902659499"/>
    <n v="0.48692010922420598"/>
    <n v="11149.894053668"/>
    <n v="12.863942365594299"/>
    <n v="0.7"/>
    <n v="7804.9258375675799"/>
    <n v="9.0047596559160095"/>
    <n v="3890"/>
    <n v="1.4"/>
    <n v="1.85"/>
    <n v="6.0000000000000001E-3"/>
    <n v="0.65"/>
    <n v="17.994858611825201"/>
    <d v="1900-01-11T20:29:00"/>
    <n v="43243"/>
    <n v="12.863942365594299"/>
    <n v="0"/>
    <n v="1"/>
    <n v="117073.88756351369"/>
  </r>
  <r>
    <s v="STND-39203"/>
    <s v="Hampton Place Condominium Association"/>
    <s v="Hampton Place - 7201 Lincoln - Lincolnwood"/>
    <x v="1"/>
    <s v="Outdoor &amp; Garage Lighting"/>
    <x v="16"/>
    <n v="0"/>
    <n v="21691.578000000001"/>
    <n v="5.8680000000000003"/>
    <x v="0"/>
    <x v="0"/>
    <n v="14.701558365186701"/>
    <s v="Qty / 1,000"/>
    <m/>
    <s v="Private-Lighting"/>
    <x v="0"/>
    <n v="3"/>
    <n v="6378"/>
    <s v="Lighting"/>
    <n v="0.91633259480590001"/>
    <n v="1.30467645558681"/>
    <n v="19876.699954174601"/>
    <n v="7.6558414413833802"/>
    <n v="0.71"/>
    <n v="14112.456967463901"/>
    <n v="5.4356474233821999"/>
    <n v="3401"/>
    <n v="1"/>
    <n v="1"/>
    <n v="0"/>
    <n v="0.92"/>
    <n v="20.582181711261399"/>
    <d v="1900-01-13T16:50:15"/>
    <n v="43194"/>
    <n v="7.6558414413833802"/>
    <n v="0"/>
    <n v="1"/>
    <n v="207475.10978335625"/>
  </r>
  <r>
    <s v="STND-39210"/>
    <s v="Glenview Park District"/>
    <s v="Sleepy Hollow Park - 1821 Maplewood Ln - Glenview"/>
    <x v="1"/>
    <s v="Outdoor &amp; Garage Lighting"/>
    <x v="1"/>
    <n v="0"/>
    <n v="6622"/>
    <n v="0"/>
    <x v="0"/>
    <x v="1"/>
    <n v="10.1978380583316"/>
    <s v="Qty / 1,000"/>
    <m/>
    <s v="Public-Lighting"/>
    <x v="0"/>
    <n v="3"/>
    <n v="1595"/>
    <s v="Lighting"/>
    <n v="0.99829244462109001"/>
    <n v="0.987374621353864"/>
    <n v="6610.6925682808596"/>
    <n v="0"/>
    <n v="0.71"/>
    <n v="4693.5917234794097"/>
    <n v="0"/>
    <n v="4903"/>
    <n v="1"/>
    <n v="1"/>
    <n v="0"/>
    <n v="0"/>
    <n v="14.276973281664301"/>
    <d v="1900-01-09T04:44:53"/>
    <n v="43132"/>
    <n v="0"/>
    <n v="0"/>
    <n v="1"/>
    <n v="47864.488307968531"/>
  </r>
  <r>
    <s v="STND-39220"/>
    <s v="Fisher Clinical Services"/>
    <s v="Thermo Fisher Scientific - 699 N Wheeling Rd - Mount Prospect"/>
    <x v="1"/>
    <s v="Outdoor &amp; Garage Lighting"/>
    <x v="1"/>
    <n v="0"/>
    <n v="29780.822"/>
    <n v="0"/>
    <x v="0"/>
    <x v="0"/>
    <n v="10.1978380583316"/>
    <s v="Qty / 1,000"/>
    <m/>
    <s v="Private-Lighting"/>
    <x v="0"/>
    <n v="3"/>
    <n v="6074"/>
    <s v="Lighting"/>
    <n v="0.91633259480590001"/>
    <n v="1.30467645558681"/>
    <n v="27289.137898712601"/>
    <n v="0"/>
    <n v="0.71"/>
    <n v="19375.287908086"/>
    <n v="0"/>
    <n v="4903"/>
    <n v="1"/>
    <n v="1"/>
    <n v="0"/>
    <n v="0"/>
    <n v="14.276973281664301"/>
    <d v="1900-01-09T04:44:53"/>
    <n v="43159"/>
    <n v="0"/>
    <n v="0"/>
    <n v="1"/>
    <n v="197586.04842021147"/>
  </r>
  <r>
    <s v="STND-39220"/>
    <s v="Fisher Clinical Services"/>
    <s v="Thermo Fisher Scientific - 699 N Wheeling Rd - Mount Prospect"/>
    <x v="27"/>
    <s v="Outdoor &amp; Garage Lighting"/>
    <x v="6"/>
    <n v="0"/>
    <n v="992.04"/>
    <n v="0"/>
    <x v="0"/>
    <x v="0"/>
    <n v="8"/>
    <s v="Qty / 1,000"/>
    <m/>
    <s v="Private-Lighting"/>
    <x v="0"/>
    <n v="3"/>
    <n v="3543"/>
    <s v="Lighting"/>
    <n v="0.91633259480590001"/>
    <n v="1.30467645558681"/>
    <n v="909.03858735124504"/>
    <n v="0"/>
    <n v="0.71"/>
    <n v="645.417397019384"/>
    <n v="0"/>
    <n v="2885"/>
    <n v="1.165"/>
    <n v="1.3779999999999999"/>
    <n v="2.5499999999999998E-2"/>
    <n v="0.55000000000000004"/>
    <n v="24.263431542460999"/>
    <d v="1900-01-16T07:56:40"/>
    <n v="43159"/>
    <n v="0"/>
    <n v="19.897411139447801"/>
    <n v="1"/>
    <n v="5163.339176155072"/>
  </r>
  <r>
    <s v="STND-39221"/>
    <s v="Bed Bath &amp; Beyond, LLC"/>
    <s v="Bed Bath &amp; Beyond - 203 Orland Park Plaza - Orland Park"/>
    <x v="12"/>
    <s v="Variable Speed Drives"/>
    <x v="0"/>
    <n v="0"/>
    <n v="208029.96599999999"/>
    <n v="10.346"/>
    <x v="6"/>
    <x v="0"/>
    <n v="15"/>
    <s v="ΔkWpeak"/>
    <m/>
    <s v="Private-Non-Lighting"/>
    <x v="2"/>
    <n v="2"/>
    <n v="7"/>
    <s v="Non-Lighting"/>
    <n v="0.76002432528749297"/>
    <n v="0.465462131779591"/>
    <n v="158107.83454873"/>
    <n v="4.8156712153916503"/>
    <n v="0.7"/>
    <n v="110675.484184111"/>
    <n v="3.3709698507741499"/>
    <n v="5478"/>
    <n v="1.1200000000000001"/>
    <n v="1.31"/>
    <n v="2.1999999999999999E-2"/>
    <n v="0.95"/>
    <n v="12.7783862723622"/>
    <d v="1900-01-08T03:03:29"/>
    <n v="43200"/>
    <n v="4.8156712153916503"/>
    <n v="0"/>
    <n v="1"/>
    <n v="1660132.262761665"/>
  </r>
  <r>
    <s v="STND-39222"/>
    <s v="Mid-West Wire Specialties Inc"/>
    <s v="Mid-West Wire Specialties - 4545 W Cortland Ave - Chicago"/>
    <x v="8"/>
    <s v="Indoor Advanced Lighting"/>
    <x v="2"/>
    <n v="0"/>
    <n v="47736.788999999997"/>
    <n v="10.224"/>
    <x v="0"/>
    <x v="0"/>
    <n v="14.797277300976599"/>
    <s v="Qty / 1,000"/>
    <m/>
    <s v="Private-Lighting"/>
    <x v="0"/>
    <n v="3"/>
    <n v="12961"/>
    <s v="Lighting"/>
    <n v="0.91633259480590001"/>
    <n v="1.30467645558681"/>
    <n v="43742.775732071699"/>
    <n v="13.339012081919501"/>
    <n v="0.71"/>
    <n v="31057.3707697709"/>
    <n v="9.4706985781628497"/>
    <n v="3379"/>
    <n v="1.0900000000000001"/>
    <n v="1.36"/>
    <n v="2.1999999999999999E-2"/>
    <n v="0.57999999999999996"/>
    <n v="20.7161882213673"/>
    <d v="1900-01-13T19:08:05"/>
    <n v="43113"/>
    <n v="16.910512274238702"/>
    <n v="882.88171202346598"/>
    <n v="1"/>
    <n v="459564.52751954505"/>
  </r>
  <r>
    <s v="STND-39223"/>
    <s v="Bed Bath &amp; Beyond, Inc."/>
    <s v="Bed Bath &amp; Beyond - 6000 NW Highway - Crystal Lake"/>
    <x v="12"/>
    <s v="Variable Speed Drives"/>
    <x v="14"/>
    <n v="0"/>
    <n v="147643.90900000001"/>
    <n v="7.39"/>
    <x v="6"/>
    <x v="0"/>
    <n v="15"/>
    <s v="ΔkWpeak"/>
    <m/>
    <s v="Private-Non-Lighting"/>
    <x v="2"/>
    <n v="3"/>
    <n v="10"/>
    <s v="Non-Lighting"/>
    <n v="0.98952339343681495"/>
    <n v="0.43468415683807998"/>
    <n v="146097.101853956"/>
    <n v="3.2123159190334101"/>
    <n v="0.7"/>
    <n v="102267.97129776901"/>
    <n v="2.24862114332339"/>
    <n v="4093"/>
    <n v="1.1200000000000001"/>
    <n v="1.29"/>
    <n v="1.9E-2"/>
    <n v="0.71"/>
    <n v="17.102369899829"/>
    <d v="1900-01-11T05:11:01"/>
    <n v="43226"/>
    <n v="3.2123159190334101"/>
    <n v="0"/>
    <n v="1"/>
    <n v="1534019.569466535"/>
  </r>
  <r>
    <s v="STND-39223"/>
    <s v="Bed Bath &amp; Beyond, Inc."/>
    <s v="Bed Bath &amp; Beyond - 6000 NW Highway - Crystal Lake"/>
    <x v="12"/>
    <s v="Variable Speed Drives"/>
    <x v="14"/>
    <n v="0"/>
    <n v="5905.7560000000003"/>
    <n v="0.29599999999999999"/>
    <x v="6"/>
    <x v="0"/>
    <n v="15"/>
    <s v="ΔkWpeak"/>
    <m/>
    <s v="Private-Non-Lighting"/>
    <x v="2"/>
    <n v="3"/>
    <n v="1"/>
    <s v="Non-Lighting"/>
    <n v="0.98952339343681495"/>
    <n v="0.43468415683807998"/>
    <n v="5843.8837179298298"/>
    <n v="0.12866651042407201"/>
    <n v="0.7"/>
    <n v="4090.71860255088"/>
    <n v="9.0066557296850203E-2"/>
    <n v="4093"/>
    <n v="1.1200000000000001"/>
    <n v="1.29"/>
    <n v="1.9E-2"/>
    <n v="0.71"/>
    <n v="17.102369899829"/>
    <d v="1900-01-11T05:11:01"/>
    <n v="43226"/>
    <n v="0.12866651042407201"/>
    <n v="0"/>
    <n v="1"/>
    <n v="61360.779038263201"/>
  </r>
  <r>
    <s v="STND-39224"/>
    <s v="WM Corporate Services Inc"/>
    <s v="WM Corporate Services Inc - 720 E Butterfield Rd, 4th Fl - Lombard"/>
    <x v="0"/>
    <s v="Indoor Lighting"/>
    <x v="6"/>
    <n v="0"/>
    <n v="39138.343000000001"/>
    <n v="8.8010000000000002"/>
    <x v="0"/>
    <x v="0"/>
    <n v="15"/>
    <s v="Qty / 1,000"/>
    <m/>
    <s v="Private-Lighting"/>
    <x v="0"/>
    <n v="3"/>
    <n v="11595"/>
    <s v="Lighting"/>
    <n v="0.91633259480590001"/>
    <n v="1.30467645558681"/>
    <n v="35863.739397593301"/>
    <n v="11.4824574856195"/>
    <n v="0.71"/>
    <n v="25463.254972291299"/>
    <n v="8.1525448147898292"/>
    <n v="2885"/>
    <n v="1.165"/>
    <n v="1.3779999999999999"/>
    <n v="2.5499999999999998E-2"/>
    <n v="0.55000000000000004"/>
    <n v="24.263431542460999"/>
    <d v="1900-01-16T07:56:40"/>
    <n v="43135"/>
    <n v="15.1503595271401"/>
    <n v="785.00030441084095"/>
    <n v="1"/>
    <n v="381948.82458436949"/>
  </r>
  <r>
    <s v="STND-39225"/>
    <s v="Sko-Die Inc."/>
    <s v="Sko-Die - 8050 Austin Ave - Morton Grove"/>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167"/>
    <n v="10.661200899291901"/>
    <n v="0"/>
    <n v="1"/>
    <n v="1006167.17691442"/>
  </r>
  <r>
    <s v="STND-39226"/>
    <s v="Bed Bath &amp; Beyond, Inc."/>
    <s v="Bed Bath &amp; Beyond - 413 Milwaukee Ave - Vernon Hills"/>
    <x v="12"/>
    <s v="Variable Speed Drives"/>
    <x v="0"/>
    <n v="0"/>
    <n v="89155.7"/>
    <n v="4.4340000000000002"/>
    <x v="6"/>
    <x v="0"/>
    <n v="15"/>
    <s v="ΔkWpeak"/>
    <m/>
    <s v="Private-Non-Lighting"/>
    <x v="2"/>
    <n v="3"/>
    <n v="3"/>
    <s v="Non-Lighting"/>
    <n v="0.98952339343681495"/>
    <n v="0.43468415683807998"/>
    <n v="88221.650808234699"/>
    <n v="1.9273895514200501"/>
    <n v="0.7"/>
    <n v="61755.155565764297"/>
    <n v="1.3491726859940301"/>
    <n v="5478"/>
    <n v="1.1200000000000001"/>
    <n v="1.31"/>
    <n v="2.1999999999999999E-2"/>
    <n v="0.95"/>
    <n v="12.7783862723622"/>
    <d v="1900-01-08T03:03:29"/>
    <n v="43188"/>
    <n v="1.9273895514200501"/>
    <n v="0"/>
    <n v="1"/>
    <n v="926327.33348646446"/>
  </r>
  <r>
    <s v="STND-39226"/>
    <s v="Bed Bath &amp; Beyond, Inc."/>
    <s v="Bed Bath &amp; Beyond - 413 Milwaukee Ave - Vernon Hills"/>
    <x v="12"/>
    <s v="Variable Speed Drives"/>
    <x v="0"/>
    <n v="0"/>
    <n v="17831.14"/>
    <n v="0.88700000000000001"/>
    <x v="6"/>
    <x v="0"/>
    <n v="15"/>
    <s v="ΔkWpeak"/>
    <m/>
    <s v="Private-Non-Lighting"/>
    <x v="2"/>
    <n v="3"/>
    <n v="2"/>
    <s v="Non-Lighting"/>
    <n v="0.98952339343681495"/>
    <n v="0.43468415683807998"/>
    <n v="17644.3301616469"/>
    <n v="0.38556484711537697"/>
    <n v="0.7"/>
    <n v="12351.0311131528"/>
    <n v="0.26989539298076398"/>
    <n v="5478"/>
    <n v="1.1200000000000001"/>
    <n v="1.31"/>
    <n v="2.1999999999999999E-2"/>
    <n v="0.95"/>
    <n v="12.7783862723622"/>
    <d v="1900-01-08T03:03:29"/>
    <n v="43188"/>
    <n v="0.38556484711537697"/>
    <n v="0"/>
    <n v="1"/>
    <n v="185265.46669729199"/>
  </r>
  <r>
    <s v="STND-39226"/>
    <s v="Bed Bath &amp; Beyond, Inc."/>
    <s v="Bed Bath &amp; Beyond - 413 Milwaukee Ave - Vernon Hills"/>
    <x v="12"/>
    <s v="Variable Speed Drives"/>
    <x v="0"/>
    <n v="0"/>
    <n v="5943.7129999999997"/>
    <n v="0.29599999999999999"/>
    <x v="6"/>
    <x v="0"/>
    <n v="15"/>
    <s v="ΔkWpeak"/>
    <m/>
    <s v="Private-Non-Lighting"/>
    <x v="2"/>
    <n v="3"/>
    <n v="1"/>
    <s v="Non-Lighting"/>
    <n v="0.98952339343681495"/>
    <n v="0.43468415683807998"/>
    <n v="5881.4430573745103"/>
    <n v="0.12866651042407201"/>
    <n v="0.7"/>
    <n v="4117.0101401621596"/>
    <n v="9.0066557296850203E-2"/>
    <n v="5478"/>
    <n v="1.1200000000000001"/>
    <n v="1.31"/>
    <n v="2.1999999999999999E-2"/>
    <n v="0.95"/>
    <n v="12.7783862723622"/>
    <d v="1900-01-08T03:03:29"/>
    <n v="43188"/>
    <n v="0.12866651042407201"/>
    <n v="0"/>
    <n v="1"/>
    <n v="61755.152102432396"/>
  </r>
  <r>
    <s v="STND-39228"/>
    <s v="Lake View Tower Residents Association, Inc."/>
    <s v="Lake View Tower Residents Association Inc - 4550 N Clarendon Ave - Chicago"/>
    <x v="1"/>
    <s v="Outdoor &amp; Garage Lighting"/>
    <x v="1"/>
    <n v="0"/>
    <n v="14429.529"/>
    <n v="0"/>
    <x v="0"/>
    <x v="0"/>
    <n v="10.1978380583316"/>
    <s v="Qty / 1,000"/>
    <m/>
    <s v="Private-Lighting"/>
    <x v="0"/>
    <n v="3"/>
    <n v="2943"/>
    <s v="Lighting"/>
    <n v="0.91633259480590001"/>
    <n v="1.30467645558681"/>
    <n v="13222.247750397"/>
    <n v="0"/>
    <n v="0.71"/>
    <n v="9387.7959027818597"/>
    <n v="0"/>
    <n v="4903"/>
    <n v="1"/>
    <n v="1"/>
    <n v="0"/>
    <n v="0"/>
    <n v="14.276973281664301"/>
    <d v="1900-01-09T04:44:53"/>
    <n v="43146"/>
    <n v="0"/>
    <n v="0"/>
    <n v="1"/>
    <n v="95735.222341238303"/>
  </r>
  <r>
    <s v="STND-39228"/>
    <s v="Lake View Tower Residents Association, Inc."/>
    <s v="Lake View Tower Residents Association Inc - 4550 N Clarendon Ave - Chicago"/>
    <x v="36"/>
    <s v="Outdoor &amp; Garage Lighting"/>
    <x v="2"/>
    <n v="0"/>
    <n v="466.35300000000001"/>
    <n v="0.14499999999999999"/>
    <x v="0"/>
    <x v="0"/>
    <n v="8"/>
    <s v="Qty / 1,000"/>
    <m/>
    <s v="Private-Lighting"/>
    <x v="0"/>
    <n v="3"/>
    <n v="468"/>
    <s v="Lighting"/>
    <n v="0.91633259480590001"/>
    <n v="1.30467645558681"/>
    <n v="427.33445458551603"/>
    <n v="0.18917808606008699"/>
    <n v="0.71"/>
    <n v="303.40746275571598"/>
    <n v="0.134316441102662"/>
    <n v="3379"/>
    <n v="1.0900000000000001"/>
    <n v="1.36"/>
    <n v="2.1999999999999999E-2"/>
    <n v="0.57999999999999996"/>
    <n v="20.7161882213673"/>
    <d v="1900-01-13T19:08:05"/>
    <n v="43146"/>
    <n v="0.18917808606008699"/>
    <n v="8.6250990833773802"/>
    <n v="1"/>
    <n v="2427.2597020457279"/>
  </r>
  <r>
    <s v="STND-39229"/>
    <s v="Bed Bath &amp; Beyond, Inc."/>
    <s v="Bed Bath &amp; Beyond - 734 E Boughton Rd - Bolingbrook"/>
    <x v="12"/>
    <s v="Variable Speed Drives"/>
    <x v="14"/>
    <n v="0"/>
    <n v="88586.345000000001"/>
    <n v="4.4340000000000002"/>
    <x v="6"/>
    <x v="0"/>
    <n v="15"/>
    <s v="ΔkWpeak"/>
    <m/>
    <s v="Private-Non-Lighting"/>
    <x v="2"/>
    <n v="3"/>
    <n v="4"/>
    <s v="Non-Lighting"/>
    <n v="0.98952339343681495"/>
    <n v="0.43468415683807998"/>
    <n v="87658.2607165644"/>
    <n v="1.9273895514200501"/>
    <n v="0.7"/>
    <n v="61360.782501595102"/>
    <n v="1.3491726859940301"/>
    <n v="4093"/>
    <n v="1.1200000000000001"/>
    <n v="1.29"/>
    <n v="1.9E-2"/>
    <n v="0.71"/>
    <n v="17.102369899829"/>
    <d v="1900-01-11T05:11:01"/>
    <n v="43194"/>
    <n v="1.9273895514200501"/>
    <n v="0"/>
    <n v="1"/>
    <n v="920411.73752392654"/>
  </r>
  <r>
    <s v="STND-39229"/>
    <s v="Bed Bath &amp; Beyond, Inc."/>
    <s v="Bed Bath &amp; Beyond - 734 E Boughton Rd - Bolingbrook"/>
    <x v="12"/>
    <s v="Variable Speed Drives"/>
    <x v="14"/>
    <n v="0"/>
    <n v="14764.391"/>
    <n v="0.73899999999999999"/>
    <x v="6"/>
    <x v="0"/>
    <n v="15"/>
    <s v="ΔkWpeak"/>
    <m/>
    <s v="Private-Non-Lighting"/>
    <x v="2"/>
    <n v="3"/>
    <n v="1"/>
    <s v="Non-Lighting"/>
    <n v="0.98952339343681495"/>
    <n v="0.43468415683807998"/>
    <n v="14609.710284348001"/>
    <n v="0.321231591903341"/>
    <n v="0.7"/>
    <n v="10226.7971990436"/>
    <n v="0.22486211433233899"/>
    <n v="4093"/>
    <n v="1.1200000000000001"/>
    <n v="1.29"/>
    <n v="1.9E-2"/>
    <n v="0.71"/>
    <n v="17.102369899829"/>
    <d v="1900-01-11T05:11:01"/>
    <n v="43194"/>
    <n v="0.321231591903341"/>
    <n v="0"/>
    <n v="1"/>
    <n v="153401.95798565401"/>
  </r>
  <r>
    <s v="STND-39229"/>
    <s v="Bed Bath &amp; Beyond, Inc."/>
    <s v="Bed Bath &amp; Beyond - 734 E Boughton Rd - Bolingbrook"/>
    <x v="12"/>
    <s v="Variable Speed Drives"/>
    <x v="14"/>
    <n v="0"/>
    <n v="5905.7560000000003"/>
    <n v="0.29599999999999999"/>
    <x v="6"/>
    <x v="0"/>
    <n v="15"/>
    <s v="ΔkWpeak"/>
    <m/>
    <s v="Private-Non-Lighting"/>
    <x v="2"/>
    <n v="3"/>
    <n v="1"/>
    <s v="Non-Lighting"/>
    <n v="0.98952339343681495"/>
    <n v="0.43468415683807998"/>
    <n v="5843.8837179298298"/>
    <n v="0.12866651042407201"/>
    <n v="0.7"/>
    <n v="4090.71860255088"/>
    <n v="9.0066557296850203E-2"/>
    <n v="4093"/>
    <n v="1.1200000000000001"/>
    <n v="1.29"/>
    <n v="1.9E-2"/>
    <n v="0.71"/>
    <n v="17.102369899829"/>
    <d v="1900-01-11T05:11:01"/>
    <n v="43194"/>
    <n v="0.12866651042407201"/>
    <n v="0"/>
    <n v="1"/>
    <n v="61360.779038263201"/>
  </r>
  <r>
    <s v="STND-39230"/>
    <s v="SNP3INC"/>
    <s v="Best Western O'hare North - 100 Busses Rd - Elk Grove Village"/>
    <x v="1"/>
    <s v="Outdoor &amp; Garage Lighting"/>
    <x v="1"/>
    <n v="0"/>
    <n v="35889.96"/>
    <n v="0"/>
    <x v="0"/>
    <x v="0"/>
    <n v="10.1978380583316"/>
    <s v="Qty / 1,000"/>
    <m/>
    <s v="Private-Lighting"/>
    <x v="0"/>
    <n v="3"/>
    <n v="7320"/>
    <s v="Lighting"/>
    <n v="0.91633259480590001"/>
    <n v="1.30467645558681"/>
    <n v="32887.140174279899"/>
    <n v="0"/>
    <n v="0.71"/>
    <n v="23349.869523738798"/>
    <n v="0"/>
    <n v="4903"/>
    <n v="1"/>
    <n v="1"/>
    <n v="0"/>
    <n v="0"/>
    <n v="14.276973281664301"/>
    <d v="1900-01-09T04:44:53"/>
    <n v="43135"/>
    <n v="0"/>
    <n v="0"/>
    <n v="1"/>
    <n v="238118.18808626066"/>
  </r>
  <r>
    <s v="STND-39232"/>
    <s v="LRS Holding, LLC DBA Lakeshore Recyclng Systems, LLC"/>
    <s v="Lakeshore Recycling Systems - 2300 Carlson Drive - Northbrook"/>
    <x v="1"/>
    <s v="Outdoor &amp; Garage Lighting"/>
    <x v="1"/>
    <n v="0"/>
    <n v="32752.04"/>
    <n v="0"/>
    <x v="0"/>
    <x v="0"/>
    <n v="10.1978380583316"/>
    <s v="Qty / 1,000"/>
    <m/>
    <s v="Private-Lighting"/>
    <x v="0"/>
    <n v="3"/>
    <n v="6680"/>
    <s v="Lighting"/>
    <n v="0.91633259480590001"/>
    <n v="1.30467645558681"/>
    <n v="30011.7617983866"/>
    <n v="0"/>
    <n v="0.71"/>
    <n v="21308.3508768545"/>
    <n v="0"/>
    <n v="4903"/>
    <n v="1"/>
    <n v="1"/>
    <n v="0"/>
    <n v="0"/>
    <n v="14.276973281664301"/>
    <d v="1900-01-09T04:44:53"/>
    <n v="43167"/>
    <n v="0"/>
    <n v="0"/>
    <n v="1"/>
    <n v="217299.11153227033"/>
  </r>
  <r>
    <s v="STND-39232"/>
    <s v="LRS Holding, LLC DBA Lakeshore Recyclng Systems, LLC"/>
    <s v="Lakeshore Recycling Systems - 2300 Carlson Drive - Northbrook"/>
    <x v="0"/>
    <s v="Indoor Lighting"/>
    <x v="10"/>
    <n v="0"/>
    <n v="48808.75"/>
    <n v="8.7289999999999992"/>
    <x v="0"/>
    <x v="0"/>
    <n v="10.827197921178"/>
    <s v="Qty / 1,000"/>
    <m/>
    <s v="Private-Lighting"/>
    <x v="0"/>
    <n v="3"/>
    <n v="10362"/>
    <s v="Lighting"/>
    <n v="0.91633259480590001"/>
    <n v="1.30467645558681"/>
    <n v="44725.048536732502"/>
    <n v="11.388520780817201"/>
    <n v="0.71"/>
    <n v="31754.784461079998"/>
    <n v="8.0858497543802308"/>
    <n v="4618"/>
    <n v="1.02"/>
    <n v="1.04"/>
    <n v="1.2E-2"/>
    <n v="0.81"/>
    <n v="15.158077089649201"/>
    <d v="1900-01-09T19:51:10"/>
    <n v="43167"/>
    <n v="13.519136729365201"/>
    <n v="526.17704160861695"/>
    <n v="1"/>
    <n v="343815.33630446083"/>
  </r>
  <r>
    <s v="STND-39233"/>
    <s v="Pearl Hospitality Roselle / Holiday Inn Express &amp; Suites Chicago West Roselle"/>
    <s v="Pearl Hospitality Roselle LLC - 1490 W Lake St - Roselle"/>
    <x v="1"/>
    <s v="Outdoor &amp; Garage Lighting"/>
    <x v="1"/>
    <n v="0"/>
    <n v="78374.455000000002"/>
    <n v="0"/>
    <x v="0"/>
    <x v="0"/>
    <n v="10.1978380583316"/>
    <s v="Qty / 1,000"/>
    <m/>
    <s v="Private-Lighting"/>
    <x v="0"/>
    <n v="3"/>
    <n v="15985"/>
    <s v="Lighting"/>
    <n v="0.91633259480590001"/>
    <n v="1.30467645558681"/>
    <n v="71817.067716648206"/>
    <n v="0"/>
    <n v="0.71"/>
    <n v="50990.118078820196"/>
    <n v="0"/>
    <n v="4903"/>
    <n v="1"/>
    <n v="1"/>
    <n v="0"/>
    <n v="0"/>
    <n v="14.276973281664301"/>
    <d v="1900-01-09T04:44:53"/>
    <n v="43146"/>
    <n v="0"/>
    <n v="0"/>
    <n v="1"/>
    <n v="519988.96674301475"/>
  </r>
  <r>
    <s v="STND-39237"/>
    <s v="South Division Credit Union"/>
    <s v="South Division Credit Union - 9122 S Kedzie Ave - Evergreen Park"/>
    <x v="8"/>
    <s v="Indoor Advanced Lighting"/>
    <x v="14"/>
    <n v="0"/>
    <n v="29837.284"/>
    <n v="6.0039999999999996"/>
    <x v="0"/>
    <x v="0"/>
    <n v="12.215978499877799"/>
    <s v="Qty / 1,000"/>
    <m/>
    <s v="Private-Lighting"/>
    <x v="0"/>
    <n v="3"/>
    <n v="5564"/>
    <s v="Lighting"/>
    <n v="0.91633259480590001"/>
    <n v="1.30467645558681"/>
    <n v="27340.8758696806"/>
    <n v="7.8332774393431901"/>
    <n v="0.71"/>
    <n v="19412.021867473199"/>
    <n v="5.5616269819336601"/>
    <n v="4093"/>
    <n v="1.1200000000000001"/>
    <n v="1.29"/>
    <n v="1.9E-2"/>
    <n v="0.71"/>
    <n v="17.102369899829"/>
    <d v="1900-01-11T05:11:01"/>
    <n v="43135"/>
    <n v="8.5525466091747901"/>
    <n v="463.81842993208102"/>
    <n v="1"/>
    <n v="237136.84177221029"/>
  </r>
  <r>
    <s v="STND-39238"/>
    <s v="Glendale Inc"/>
    <s v="Glendale Inc - 500 S Kostner Ave - Chicago"/>
    <x v="1"/>
    <s v="Outdoor &amp; Garage Lighting"/>
    <x v="1"/>
    <n v="0"/>
    <n v="31104.632000000001"/>
    <n v="0"/>
    <x v="0"/>
    <x v="0"/>
    <n v="10.1978380583316"/>
    <s v="Qty / 1,000"/>
    <m/>
    <s v="Private-Lighting"/>
    <x v="0"/>
    <n v="3"/>
    <n v="6344"/>
    <s v="Lighting"/>
    <n v="0.91633259480590001"/>
    <n v="1.30467645558681"/>
    <n v="28502.188151042599"/>
    <n v="0"/>
    <n v="0.71"/>
    <n v="20236.553587240302"/>
    <n v="0"/>
    <n v="4903"/>
    <n v="1"/>
    <n v="1"/>
    <n v="0"/>
    <n v="0"/>
    <n v="14.276973281664301"/>
    <d v="1900-01-09T04:44:53"/>
    <n v="43152"/>
    <n v="0"/>
    <n v="0"/>
    <n v="1"/>
    <n v="206369.09634142602"/>
  </r>
  <r>
    <s v="STND-39239"/>
    <s v="County of Cook School District 98"/>
    <s v="Middle School - 6432 16th St - Berwyn"/>
    <x v="0"/>
    <s v="Indoor Lighting"/>
    <x v="12"/>
    <n v="0"/>
    <n v="43156"/>
    <n v="0"/>
    <x v="0"/>
    <x v="1"/>
    <n v="15"/>
    <s v="Qty / 1,000"/>
    <m/>
    <s v="Public-Lighting"/>
    <x v="0"/>
    <n v="3"/>
    <n v="8802"/>
    <s v="Lighting"/>
    <n v="0.99829244462109001"/>
    <n v="0.987374621353864"/>
    <n v="43082.308740067798"/>
    <n v="0"/>
    <n v="0.71"/>
    <n v="30588.4392054481"/>
    <n v="0"/>
    <n v="2979"/>
    <n v="1.17333333333333"/>
    <n v="1.323"/>
    <n v="2.1333333333333301E-2"/>
    <n v="0.72"/>
    <n v="23.497818059751602"/>
    <d v="1900-01-15T18:49:11"/>
    <n v="43168"/>
    <n v="0"/>
    <n v="783.31470436486904"/>
    <n v="1"/>
    <n v="458826.58808172151"/>
  </r>
  <r>
    <s v="STND-39239"/>
    <s v="County of Cook School District 98"/>
    <s v="Middle School - 6432 16th St - Berwyn"/>
    <x v="1"/>
    <s v="Outdoor &amp; Garage Lighting"/>
    <x v="1"/>
    <n v="0"/>
    <n v="2655"/>
    <n v="0"/>
    <x v="0"/>
    <x v="1"/>
    <n v="10.1978380583316"/>
    <s v="Qty / 1,000"/>
    <m/>
    <s v="Public-Lighting"/>
    <x v="0"/>
    <n v="3"/>
    <n v="6"/>
    <s v="Lighting"/>
    <n v="0.99829244462109001"/>
    <n v="0.987374621353864"/>
    <n v="2650.4664404690002"/>
    <n v="0"/>
    <n v="0.71"/>
    <n v="1881.8311727329899"/>
    <n v="0"/>
    <n v="4903"/>
    <n v="1"/>
    <n v="1"/>
    <n v="0"/>
    <n v="0"/>
    <n v="14.276973281664301"/>
    <d v="1900-01-09T04:44:53"/>
    <n v="43168"/>
    <n v="0"/>
    <n v="0"/>
    <n v="1"/>
    <n v="19190.609552651273"/>
  </r>
  <r>
    <s v="STND-39240"/>
    <s v="Butera Finer Foods Inc."/>
    <s v="Butera Finer Foods Inc - 1555 Lee St - Des Plaines"/>
    <x v="54"/>
    <s v="Refrigeration"/>
    <x v="5"/>
    <n v="0"/>
    <n v="117409.788"/>
    <n v="43.914000000000001"/>
    <x v="2"/>
    <x v="0"/>
    <n v="12"/>
    <s v="NA"/>
    <m/>
    <s v="Private-Non-Lighting"/>
    <x v="2"/>
    <n v="3"/>
    <n v="390"/>
    <s v="Non-Lighting"/>
    <n v="0.98952339343681495"/>
    <n v="0.43468415683807998"/>
    <n v="116179.731844457"/>
    <n v="19.088720063387498"/>
    <n v="0.7"/>
    <n v="81325.812291119903"/>
    <n v="13.3621040443712"/>
    <n v="4661"/>
    <n v="1.07"/>
    <n v="1.24"/>
    <n v="2.9000000000000001E-2"/>
    <n v="0.745"/>
    <n v="15.018236429950701"/>
    <d v="1900-01-09T17:27:20"/>
    <n v="43152"/>
    <n v="0"/>
    <n v="0"/>
    <n v="1"/>
    <n v="975909.74749343889"/>
  </r>
  <r>
    <s v="STND-39241"/>
    <s v="Butera Finer Foods Inc."/>
    <s v="Butera Finer Foods Inc - 100 S Randall Rd - Algonquin"/>
    <x v="54"/>
    <s v="Refrigeration"/>
    <x v="5"/>
    <n v="0"/>
    <n v="59608.046000000002"/>
    <n v="22.295000000000002"/>
    <x v="2"/>
    <x v="0"/>
    <n v="12"/>
    <s v="NA"/>
    <m/>
    <s v="Private-Non-Lighting"/>
    <x v="2"/>
    <n v="3"/>
    <n v="198"/>
    <s v="Non-Lighting"/>
    <n v="0.98952339343681495"/>
    <n v="0.43468415683807998"/>
    <n v="58983.555954057803"/>
    <n v="9.6912832767050006"/>
    <n v="0.7"/>
    <n v="41288.489167840402"/>
    <n v="6.7838982936935004"/>
    <n v="4661"/>
    <n v="1.07"/>
    <n v="1.24"/>
    <n v="2.9000000000000001E-2"/>
    <n v="0.745"/>
    <n v="15.018236429950701"/>
    <d v="1900-01-09T17:27:20"/>
    <n v="43152"/>
    <n v="0"/>
    <n v="0"/>
    <n v="1"/>
    <n v="495461.87001408485"/>
  </r>
  <r>
    <s v="STND-39242"/>
    <s v="Butera Finer Foods Inc."/>
    <s v="Butera Finer Foods Inc - 1175 W Spring - South Elgin"/>
    <x v="54"/>
    <s v="Refrigeration"/>
    <x v="5"/>
    <n v="0"/>
    <n v="66231.161999999997"/>
    <n v="24.771999999999998"/>
    <x v="2"/>
    <x v="0"/>
    <n v="12"/>
    <s v="NA"/>
    <m/>
    <s v="Private-Non-Lighting"/>
    <x v="2"/>
    <n v="3"/>
    <n v="220"/>
    <s v="Non-Lighting"/>
    <n v="0.98952339343681495"/>
    <n v="0.43468415683807998"/>
    <n v="65537.284173503402"/>
    <n v="10.7679959331929"/>
    <n v="0.7"/>
    <n v="45876.098921452402"/>
    <n v="7.5375971532350503"/>
    <n v="4661"/>
    <n v="1.07"/>
    <n v="1.24"/>
    <n v="2.9000000000000001E-2"/>
    <n v="0.745"/>
    <n v="15.018236429950701"/>
    <d v="1900-01-09T17:27:20"/>
    <n v="43152"/>
    <n v="0"/>
    <n v="0"/>
    <n v="1"/>
    <n v="550513.18705742876"/>
  </r>
  <r>
    <s v="STND-39243"/>
    <s v="Butera Finer Foods Inc."/>
    <s v="Butera Finer Foods Inc - 4411 N Cumberland - Norridge"/>
    <x v="54"/>
    <s v="Refrigeration"/>
    <x v="5"/>
    <n v="0"/>
    <n v="71650.076000000001"/>
    <n v="26.798999999999999"/>
    <x v="2"/>
    <x v="0"/>
    <n v="12"/>
    <s v="NA"/>
    <m/>
    <s v="Private-Non-Lighting"/>
    <x v="2"/>
    <n v="3"/>
    <n v="238"/>
    <s v="Non-Lighting"/>
    <n v="0.98952339343681495"/>
    <n v="0.43468415683807998"/>
    <n v="70899.426343525702"/>
    <n v="11.6491007191037"/>
    <n v="0.7"/>
    <n v="49629.598440467998"/>
    <n v="8.1543705033726006"/>
    <n v="4661"/>
    <n v="1.07"/>
    <n v="1.24"/>
    <n v="2.9000000000000001E-2"/>
    <n v="0.745"/>
    <n v="15.018236429950701"/>
    <d v="1900-01-09T17:27:20"/>
    <n v="43152"/>
    <n v="0"/>
    <n v="0"/>
    <n v="1"/>
    <n v="595555.18128561601"/>
  </r>
  <r>
    <s v="STND-39244"/>
    <s v="Butera Finer Foods Inc."/>
    <s v="Butera Finer Foods Inc - 600 Pearson Dr - Genoa"/>
    <x v="54"/>
    <s v="Refrigeration"/>
    <x v="5"/>
    <n v="0"/>
    <n v="70144.822"/>
    <n v="26.236000000000001"/>
    <x v="2"/>
    <x v="0"/>
    <n v="12"/>
    <s v="NA"/>
    <m/>
    <s v="Private-Non-Lighting"/>
    <x v="2"/>
    <n v="3"/>
    <n v="233"/>
    <s v="Non-Lighting"/>
    <n v="0.98952339343681495"/>
    <n v="0.43468415683807998"/>
    <n v="69409.942297461399"/>
    <n v="11.404373538803901"/>
    <n v="0.7"/>
    <n v="48586.959608222904"/>
    <n v="7.9830614771627104"/>
    <n v="4661"/>
    <n v="1.07"/>
    <n v="1.24"/>
    <n v="2.9000000000000001E-2"/>
    <n v="0.745"/>
    <n v="15.018236429950701"/>
    <d v="1900-01-09T17:27:20"/>
    <n v="43152"/>
    <n v="0"/>
    <n v="0"/>
    <n v="1"/>
    <n v="583043.51529867481"/>
  </r>
  <r>
    <s v="STND-39245"/>
    <s v="Butera Finer Foods Inc."/>
    <s v="Butera Finer Foods Inc - 20 Tyler Creek Plaza - Elgin"/>
    <x v="54"/>
    <s v="Refrigeration"/>
    <x v="5"/>
    <n v="0"/>
    <n v="106270.91099999999"/>
    <n v="39.747999999999998"/>
    <x v="2"/>
    <x v="0"/>
    <n v="12"/>
    <s v="NA"/>
    <m/>
    <s v="Private-Non-Lighting"/>
    <x v="2"/>
    <n v="3"/>
    <n v="353"/>
    <s v="Non-Lighting"/>
    <n v="0.98952339343681495"/>
    <n v="0.43468415683807998"/>
    <n v="105157.552476342"/>
    <n v="17.277825866000001"/>
    <n v="0.7"/>
    <n v="73610.286733439207"/>
    <n v="12.0944781062"/>
    <n v="4661"/>
    <n v="1.07"/>
    <n v="1.24"/>
    <n v="2.9000000000000001E-2"/>
    <n v="0.745"/>
    <n v="15.018236429950701"/>
    <d v="1900-01-09T17:27:20"/>
    <n v="43152"/>
    <n v="0"/>
    <n v="0"/>
    <n v="1"/>
    <n v="883323.44080127054"/>
  </r>
  <r>
    <s v="STND-39246"/>
    <s v="Butera Finer Foods Inc."/>
    <s v="Butera Finer Foods Inc - 2070 N Rand Rd - Palatine"/>
    <x v="54"/>
    <s v="Refrigeration"/>
    <x v="5"/>
    <n v="0"/>
    <n v="81283.698999999993"/>
    <n v="30.402000000000001"/>
    <x v="2"/>
    <x v="0"/>
    <n v="12"/>
    <s v="NA"/>
    <m/>
    <s v="Private-Non-Lighting"/>
    <x v="2"/>
    <n v="3"/>
    <n v="270"/>
    <s v="Non-Lighting"/>
    <n v="0.98952339343681495"/>
    <n v="0.43468415683807998"/>
    <n v="80432.121665576604"/>
    <n v="13.215267736191301"/>
    <n v="0.7"/>
    <n v="56302.485165903701"/>
    <n v="9.2506874153339194"/>
    <n v="4661"/>
    <n v="1.07"/>
    <n v="1.24"/>
    <n v="2.9000000000000001E-2"/>
    <n v="0.745"/>
    <n v="15.018236429950701"/>
    <d v="1900-01-09T17:27:20"/>
    <n v="43152"/>
    <n v="0"/>
    <n v="0"/>
    <n v="1"/>
    <n v="675629.82199084444"/>
  </r>
  <r>
    <s v="STND-39247"/>
    <s v="Butera Finer Foods Inc."/>
    <s v="Butera Finer Foods Inc - 4761 N Nagle - Harwood Heights"/>
    <x v="54"/>
    <s v="Refrigeration"/>
    <x v="5"/>
    <n v="0"/>
    <n v="77671.09"/>
    <n v="29.050999999999998"/>
    <x v="2"/>
    <x v="0"/>
    <n v="12"/>
    <s v="NA"/>
    <m/>
    <s v="Private-Non-Lighting"/>
    <x v="2"/>
    <n v="3"/>
    <n v="258"/>
    <s v="Non-Lighting"/>
    <n v="0.98952339343681495"/>
    <n v="0.43468415683807998"/>
    <n v="76857.360548736295"/>
    <n v="12.628009440303099"/>
    <n v="0.7"/>
    <n v="53800.152384115398"/>
    <n v="8.8396066082121507"/>
    <n v="4661"/>
    <n v="1.07"/>
    <n v="1.24"/>
    <n v="2.9000000000000001E-2"/>
    <n v="0.745"/>
    <n v="15.018236429950701"/>
    <d v="1900-01-09T17:27:20"/>
    <n v="43152"/>
    <n v="0"/>
    <n v="0"/>
    <n v="1"/>
    <n v="645601.82860938483"/>
  </r>
  <r>
    <s v="STND-39248"/>
    <s v="Butera Finer Foods Inc."/>
    <s v="Butera Finer Foods Inc - 3 Clock Tower Plaza - Elgin"/>
    <x v="54"/>
    <s v="Refrigeration"/>
    <x v="5"/>
    <n v="0"/>
    <n v="70144.822"/>
    <n v="26.236000000000001"/>
    <x v="2"/>
    <x v="0"/>
    <n v="12"/>
    <s v="NA"/>
    <m/>
    <s v="Private-Non-Lighting"/>
    <x v="2"/>
    <n v="3"/>
    <n v="233"/>
    <s v="Non-Lighting"/>
    <n v="0.98952339343681495"/>
    <n v="0.43468415683807998"/>
    <n v="69409.942297461399"/>
    <n v="11.404373538803901"/>
    <n v="0.7"/>
    <n v="48586.959608222904"/>
    <n v="7.9830614771627104"/>
    <n v="4661"/>
    <n v="1.07"/>
    <n v="1.24"/>
    <n v="2.9000000000000001E-2"/>
    <n v="0.745"/>
    <n v="15.018236429950701"/>
    <d v="1900-01-09T17:27:20"/>
    <n v="43152"/>
    <n v="0"/>
    <n v="0"/>
    <n v="1"/>
    <n v="583043.51529867481"/>
  </r>
  <r>
    <s v="STND-39249"/>
    <s v="Butera Finer Foods Inc."/>
    <s v="Butera Finer Foods Inc - 1500 Grand - Lindenhurst"/>
    <x v="54"/>
    <s v="Refrigeration"/>
    <x v="5"/>
    <n v="0"/>
    <n v="99346.744000000006"/>
    <n v="37.158000000000001"/>
    <x v="2"/>
    <x v="0"/>
    <n v="12"/>
    <s v="NA"/>
    <m/>
    <s v="Private-Non-Lighting"/>
    <x v="2"/>
    <n v="3"/>
    <n v="330"/>
    <s v="Non-Lighting"/>
    <n v="0.98952339343681495"/>
    <n v="0.43468415683807998"/>
    <n v="98305.927249778601"/>
    <n v="16.151993899789399"/>
    <n v="0.7"/>
    <n v="68814.149074845001"/>
    <n v="11.3063957298526"/>
    <n v="4661"/>
    <n v="1.07"/>
    <n v="1.24"/>
    <n v="2.9000000000000001E-2"/>
    <n v="0.745"/>
    <n v="15.018236429950701"/>
    <d v="1900-01-09T17:27:20"/>
    <n v="43152"/>
    <n v="0"/>
    <n v="0"/>
    <n v="1"/>
    <n v="825769.78889813996"/>
  </r>
  <r>
    <s v="STND-39250"/>
    <s v="Butera Finer Foods Inc."/>
    <s v="Butera Finer Foods Inc - 550 W Lake St - Roselle"/>
    <x v="54"/>
    <s v="Refrigeration"/>
    <x v="5"/>
    <n v="0"/>
    <n v="88207.865999999995"/>
    <n v="32.991999999999997"/>
    <x v="2"/>
    <x v="0"/>
    <n v="12"/>
    <s v="NA"/>
    <m/>
    <s v="Private-Non-Lighting"/>
    <x v="2"/>
    <n v="3"/>
    <n v="293"/>
    <s v="Non-Lighting"/>
    <n v="0.98952339343681495"/>
    <n v="0.43468415683807998"/>
    <n v="87283.746892139898"/>
    <n v="14.3410997024019"/>
    <n v="0.7"/>
    <n v="61098.622824497899"/>
    <n v="10.0387697916814"/>
    <n v="4661"/>
    <n v="1.07"/>
    <n v="1.24"/>
    <n v="2.9000000000000001E-2"/>
    <n v="0.745"/>
    <n v="15.018236429950701"/>
    <d v="1900-01-09T17:27:20"/>
    <n v="43152"/>
    <n v="0"/>
    <n v="0"/>
    <n v="1"/>
    <n v="733183.47389397479"/>
  </r>
  <r>
    <s v="STND-39253"/>
    <s v="Chicago Commons Association"/>
    <s v="Nia Family Center - Chicago Commons - 744 N Monticello Ave - Chicago"/>
    <x v="1"/>
    <s v="Outdoor &amp; Garage Lighting"/>
    <x v="1"/>
    <n v="0"/>
    <n v="7540.8140000000003"/>
    <n v="0"/>
    <x v="0"/>
    <x v="0"/>
    <n v="10.1978380583316"/>
    <s v="Qty / 1,000"/>
    <m/>
    <s v="Private-Lighting"/>
    <x v="0"/>
    <n v="3"/>
    <n v="1538"/>
    <s v="Lighting"/>
    <n v="0.91633259480590001"/>
    <n v="1.30467645558681"/>
    <n v="6909.89365956866"/>
    <n v="0"/>
    <n v="0.71"/>
    <n v="4906.0244982937502"/>
    <n v="0"/>
    <n v="4903"/>
    <n v="1"/>
    <n v="1"/>
    <n v="0"/>
    <n v="0"/>
    <n v="14.276973281664301"/>
    <d v="1900-01-09T04:44:53"/>
    <n v="43206"/>
    <n v="0"/>
    <n v="0"/>
    <n v="1"/>
    <n v="50030.843343807202"/>
  </r>
  <r>
    <s v="STND-39253"/>
    <s v="Chicago Commons Association"/>
    <s v="Nia Family Center - Chicago Commons - 744 N Monticello Ave - Chicago"/>
    <x v="0"/>
    <s v="Indoor Lighting"/>
    <x v="2"/>
    <n v="0"/>
    <n v="17516.870999999999"/>
    <n v="3.7519999999999998"/>
    <x v="0"/>
    <x v="0"/>
    <n v="14.797277300976599"/>
    <s v="Qty / 1,000"/>
    <m/>
    <s v="Private-Lighting"/>
    <x v="0"/>
    <n v="3"/>
    <n v="4756"/>
    <s v="Lighting"/>
    <n v="0.91633259480590001"/>
    <n v="1.30467645558681"/>
    <n v="16051.279856310201"/>
    <n v="4.8951460613617002"/>
    <n v="0.71"/>
    <n v="11396.4086979803"/>
    <n v="3.4755537035668"/>
    <n v="3379"/>
    <n v="1.0900000000000001"/>
    <n v="1.36"/>
    <n v="2.1999999999999999E-2"/>
    <n v="0.57999999999999996"/>
    <n v="20.7161882213673"/>
    <d v="1900-01-13T19:08:05"/>
    <n v="43206"/>
    <n v="6.2058139723145302"/>
    <n v="323.970786090665"/>
    <n v="1"/>
    <n v="168635.81973927616"/>
  </r>
  <r>
    <s v="STND-39253"/>
    <s v="Chicago Commons Association"/>
    <s v="Nia Family Center - Chicago Commons - 744 N Monticello Ave - Chicago"/>
    <x v="27"/>
    <s v="Outdoor &amp; Garage Lighting"/>
    <x v="2"/>
    <n v="0"/>
    <n v="78.959999999999994"/>
    <n v="0"/>
    <x v="0"/>
    <x v="0"/>
    <n v="8"/>
    <s v="Qty / 1,000"/>
    <m/>
    <s v="Private-Lighting"/>
    <x v="0"/>
    <n v="3"/>
    <n v="282"/>
    <s v="Lighting"/>
    <n v="0.91633259480590001"/>
    <n v="1.30467645558681"/>
    <n v="72.353621685873804"/>
    <n v="0"/>
    <n v="0.71"/>
    <n v="51.3710713969704"/>
    <n v="0"/>
    <n v="3379"/>
    <n v="1.0900000000000001"/>
    <n v="1.36"/>
    <n v="2.1999999999999999E-2"/>
    <n v="0.57999999999999996"/>
    <n v="20.7161882213673"/>
    <d v="1900-01-13T19:08:05"/>
    <n v="43206"/>
    <n v="0"/>
    <n v="1.4603483276047899"/>
    <n v="1"/>
    <n v="410.9685711757632"/>
  </r>
  <r>
    <s v="STND-39253"/>
    <s v="Chicago Commons Association"/>
    <s v="Nia Family Center - Chicago Commons - 744 N Monticello Ave - Chicago"/>
    <x v="38"/>
    <s v="Indoor Lighting"/>
    <x v="2"/>
    <n v="0"/>
    <n v="7319.5"/>
    <n v="1.603"/>
    <x v="0"/>
    <x v="0"/>
    <n v="8"/>
    <s v="Qty / 1,000"/>
    <m/>
    <s v="Private-Lighting"/>
    <x v="0"/>
    <n v="3"/>
    <n v="5308"/>
    <s v="Lighting"/>
    <n v="0.91633259480590001"/>
    <n v="1.30467645558681"/>
    <n v="6707.0964276817804"/>
    <n v="2.0913963583056501"/>
    <n v="0.71"/>
    <n v="4762.0384636540703"/>
    <n v="1.48489141439701"/>
    <n v="3379"/>
    <n v="1.0900000000000001"/>
    <n v="1.36"/>
    <n v="2.1999999999999999E-2"/>
    <n v="0.57999999999999996"/>
    <n v="20.7161882213673"/>
    <d v="1900-01-13T19:08:05"/>
    <n v="43206"/>
    <n v="2.6513645516045301"/>
    <n v="135.37258844862299"/>
    <n v="1"/>
    <n v="38096.307709232562"/>
  </r>
  <r>
    <s v="STND-39257"/>
    <s v="Phoenix Converting LLC"/>
    <s v="Phoenix Converting - 1251 W Ardmore - Itasca"/>
    <x v="27"/>
    <s v="Outdoor &amp; Garage Lighting"/>
    <x v="8"/>
    <n v="0"/>
    <n v="37.799999999999997"/>
    <n v="0"/>
    <x v="0"/>
    <x v="0"/>
    <n v="8"/>
    <s v="Qty / 1,000"/>
    <m/>
    <s v="Private-Lighting"/>
    <x v="0"/>
    <n v="2"/>
    <n v="135"/>
    <s v="Lighting"/>
    <n v="0.97902139861649395"/>
    <n v="0.93591656730105399"/>
    <n v="37.007008867703497"/>
    <n v="0"/>
    <n v="0.71"/>
    <n v="26.2749762960695"/>
    <n v="0"/>
    <n v="5242"/>
    <n v="1"/>
    <n v="1.22"/>
    <n v="1.0999999999999999E-2"/>
    <n v="0.68"/>
    <n v="13.3536818008394"/>
    <d v="1900-01-08T12:55:13"/>
    <n v="43206"/>
    <n v="0"/>
    <n v="0.40707709754473798"/>
    <n v="1"/>
    <n v="210.199810368556"/>
  </r>
  <r>
    <s v="STND-39257"/>
    <s v="Phoenix Converting LLC"/>
    <s v="Phoenix Converting - 1251 W Ardmore - Itasca"/>
    <x v="0"/>
    <s v="Indoor Lighting"/>
    <x v="8"/>
    <n v="0"/>
    <n v="122909.174"/>
    <n v="19.452000000000002"/>
    <x v="0"/>
    <x v="0"/>
    <n v="9.5383441434566993"/>
    <s v="Qty / 1,000"/>
    <m/>
    <s v="Private-Lighting"/>
    <x v="0"/>
    <n v="2"/>
    <n v="23447"/>
    <s v="Lighting"/>
    <n v="0.97902139861649395"/>
    <n v="0.93591656730105399"/>
    <n v="120330.711432278"/>
    <n v="18.205449067140101"/>
    <n v="0.71"/>
    <n v="85434.805116917298"/>
    <n v="12.925868837669499"/>
    <n v="5242"/>
    <n v="1"/>
    <n v="1.22"/>
    <n v="1.0999999999999999E-2"/>
    <n v="0.68"/>
    <n v="13.3536818008394"/>
    <d v="1900-01-08T12:55:13"/>
    <n v="43206"/>
    <n v="21.944851816707001"/>
    <n v="1323.63782575506"/>
    <n v="1"/>
    <n v="814906.57303431258"/>
  </r>
  <r>
    <s v="STND-39257"/>
    <s v="Phoenix Converting LLC"/>
    <s v="Phoenix Converting - 1251 W Ardmore - Itasca"/>
    <x v="1"/>
    <s v="Outdoor &amp; Garage Lighting"/>
    <x v="1"/>
    <n v="0"/>
    <n v="7163.2830000000004"/>
    <n v="0"/>
    <x v="0"/>
    <x v="0"/>
    <n v="10.1978380583316"/>
    <s v="Qty / 1,000"/>
    <m/>
    <s v="Private-Lighting"/>
    <x v="0"/>
    <n v="2"/>
    <n v="1461"/>
    <s v="Lighting"/>
    <n v="0.97902139861649395"/>
    <n v="0.93591656730105399"/>
    <n v="7013.0073413457503"/>
    <n v="0"/>
    <n v="0.71"/>
    <n v="4979.2352123554801"/>
    <n v="0"/>
    <n v="4903"/>
    <n v="1"/>
    <n v="1"/>
    <n v="0"/>
    <n v="0"/>
    <n v="14.276973281664301"/>
    <d v="1900-01-09T04:44:53"/>
    <n v="43206"/>
    <n v="0"/>
    <n v="0"/>
    <n v="1"/>
    <n v="50777.434349943542"/>
  </r>
  <r>
    <s v="STND-39258"/>
    <s v="MIDWEST LIGHTING INC."/>
    <s v="Midwest Lighting - 919 W 38Th St - Chicago"/>
    <x v="0"/>
    <s v="Indoor Lighting"/>
    <x v="8"/>
    <n v="0"/>
    <n v="18451.84"/>
    <n v="2.92"/>
    <x v="0"/>
    <x v="0"/>
    <n v="9.5383441434566993"/>
    <s v="Qty / 1,000"/>
    <m/>
    <s v="Private-Lighting"/>
    <x v="0"/>
    <n v="3"/>
    <n v="3520"/>
    <s v="Lighting"/>
    <n v="0.91633259480590001"/>
    <n v="1.30467645558681"/>
    <n v="16908.0224261433"/>
    <n v="3.8096552503134702"/>
    <n v="0.71"/>
    <n v="12004.695922561699"/>
    <n v="2.7048552277225699"/>
    <n v="5242"/>
    <n v="1"/>
    <n v="1.22"/>
    <n v="1.0999999999999999E-2"/>
    <n v="0.68"/>
    <n v="13.3536818008394"/>
    <d v="1900-01-08T12:55:13"/>
    <n v="43152"/>
    <n v="4.5921591734733296"/>
    <n v="185.98824668757601"/>
    <n v="1"/>
    <n v="114504.9210469449"/>
  </r>
  <r>
    <s v="STND-39261"/>
    <s v="Jewel-Osco/Albertsons #3473"/>
    <s v="Jewel-Osco/Albertsons #3473 - 819 S Elmhurst Rd - Des Plaines"/>
    <x v="0"/>
    <s v="Indoor Lighting"/>
    <x v="5"/>
    <n v="0"/>
    <n v="19864.295999999998"/>
    <n v="3.7040000000000002"/>
    <x v="0"/>
    <x v="0"/>
    <n v="10.727311735679001"/>
    <s v="Qty / 1,000"/>
    <m/>
    <s v="Private-Lighting"/>
    <x v="0"/>
    <n v="3"/>
    <n v="3983"/>
    <s v="Lighting"/>
    <n v="0.91633259480590001"/>
    <n v="1.30467645558681"/>
    <n v="18202.3018976725"/>
    <n v="4.8325215914935304"/>
    <n v="0.71"/>
    <n v="12923.634347347401"/>
    <n v="3.4310903299604099"/>
    <n v="4661"/>
    <n v="1.07"/>
    <n v="1.24"/>
    <n v="2.9000000000000001E-2"/>
    <n v="0.745"/>
    <n v="15.018236429950701"/>
    <d v="1900-01-09T17:27:20"/>
    <n v="43170"/>
    <n v="5.23113400248271"/>
    <n v="493.333415918225"/>
    <n v="1"/>
    <n v="138635.85440192401"/>
  </r>
  <r>
    <s v="STND-39272"/>
    <s v="New Albertson's, Inc."/>
    <s v="JEWEL-OSCO/Albertsons #3167 - Standard - 3220 Chicago Road - South Chicago Heights"/>
    <x v="24"/>
    <s v="Refrigeration"/>
    <x v="5"/>
    <n v="0"/>
    <n v="63414.239999999998"/>
    <n v="7.2480000000000002"/>
    <x v="2"/>
    <x v="0"/>
    <n v="12"/>
    <s v="ΔkWpeak"/>
    <m/>
    <s v="Private-Non-Lighting"/>
    <x v="2"/>
    <n v="3"/>
    <n v="48"/>
    <s v="Non-Lighting"/>
    <n v="0.98952339343681495"/>
    <n v="0.43468415683807998"/>
    <n v="62749.8739570166"/>
    <n v="3.15059076876241"/>
    <n v="0.7"/>
    <n v="43924.911769911603"/>
    <n v="2.2054135381336799"/>
    <n v="4661"/>
    <n v="1.07"/>
    <n v="1.24"/>
    <n v="2.9000000000000001E-2"/>
    <n v="0.745"/>
    <n v="15.018236429950701"/>
    <d v="1900-01-09T17:27:20"/>
    <n v="43170"/>
    <n v="3.15059076876241"/>
    <n v="0"/>
    <n v="1"/>
    <n v="527098.9412389393"/>
  </r>
  <r>
    <s v="STND-39272"/>
    <s v="New Albertson's, Inc."/>
    <s v="JEWEL-OSCO/Albertsons #3167 - Standard - 3220 Chicago Road - South Chicago Heights"/>
    <x v="0"/>
    <s v="Indoor Lighting"/>
    <x v="5"/>
    <n v="0"/>
    <n v="99.745000000000005"/>
    <n v="1.9E-2"/>
    <x v="0"/>
    <x v="0"/>
    <n v="10.727311735679001"/>
    <s v="Qty / 1,000"/>
    <m/>
    <s v="Private-Non-Lighting"/>
    <x v="2"/>
    <n v="3"/>
    <n v="20"/>
    <s v="Lighting"/>
    <n v="0.98952339343681495"/>
    <n v="0.43468415683807998"/>
    <n v="98.700010878355101"/>
    <n v="8.2589989799235295E-3"/>
    <n v="0.71"/>
    <n v="70.077007723632093"/>
    <n v="5.8638892757457003E-3"/>
    <n v="4661"/>
    <n v="1.07"/>
    <n v="1.24"/>
    <n v="2.9000000000000001E-2"/>
    <n v="0.745"/>
    <n v="15.018236429950701"/>
    <d v="1900-01-09T17:27:20"/>
    <n v="43170"/>
    <n v="8.9402457024502398E-3"/>
    <n v="2.6750470238058899"/>
    <n v="1"/>
    <n v="751.73790735498653"/>
  </r>
  <r>
    <s v="STND-39273"/>
    <s v="Total Renal Care, Inc. (a wholly owned subsidiary of DaVita HealthCare Partners Inc)"/>
    <s v="DaVita Healthcare - Montclare #2030 - 7009 W Belmont Avenue - Chicago"/>
    <x v="7"/>
    <s v="Indoor Lighting"/>
    <x v="9"/>
    <n v="0"/>
    <n v="5131.4390000000003"/>
    <n v="3.6320000000000001"/>
    <x v="0"/>
    <x v="0"/>
    <n v="8"/>
    <s v="Qty / 1,000"/>
    <m/>
    <s v="Private-Lighting"/>
    <x v="0"/>
    <n v="3"/>
    <n v="3926"/>
    <s v="Lighting"/>
    <n v="0.91633259480590001"/>
    <n v="1.30467645558681"/>
    <n v="4702.1048139581899"/>
    <n v="4.7385848866912799"/>
    <n v="0.71"/>
    <n v="3338.49441791032"/>
    <n v="3.3643952695508101"/>
    <n v="3890"/>
    <n v="1.4"/>
    <n v="1.85"/>
    <n v="6.0000000000000001E-3"/>
    <n v="0.65"/>
    <n v="17.994858611825201"/>
    <d v="1900-01-11T20:29:00"/>
    <n v="43180"/>
    <n v="5.12279447209868"/>
    <n v="20.151877774106499"/>
    <n v="1"/>
    <n v="26707.95534328256"/>
  </r>
  <r>
    <s v="STND-39273"/>
    <s v="Total Renal Care, Inc. (a wholly owned subsidiary of DaVita HealthCare Partners Inc)"/>
    <s v="DaVita Healthcare - Montclare #2030 - 7009 W Belmont Avenue - Chicago"/>
    <x v="8"/>
    <s v="Indoor Advanced Lighting"/>
    <x v="9"/>
    <n v="0"/>
    <n v="24005.968000000001"/>
    <n v="5.3010000000000002"/>
    <x v="0"/>
    <x v="0"/>
    <n v="12.853470437018"/>
    <s v="Qty / 1,000"/>
    <m/>
    <s v="Private-Lighting"/>
    <x v="0"/>
    <n v="3"/>
    <n v="4408"/>
    <s v="Lighting"/>
    <n v="0.91633259480590001"/>
    <n v="1.30467645558681"/>
    <n v="21997.4509482674"/>
    <n v="6.9160898910656599"/>
    <n v="0.71"/>
    <n v="15618.190173269901"/>
    <n v="4.9104238226566199"/>
    <n v="3890"/>
    <n v="1.4"/>
    <n v="1.85"/>
    <n v="6.0000000000000001E-3"/>
    <n v="0.65"/>
    <n v="17.994858611825201"/>
    <d v="1900-01-11T20:29:00"/>
    <n v="43180"/>
    <n v="5.7514261048363098"/>
    <n v="94.274789778288806"/>
    <n v="1"/>
    <n v="200747.94567184971"/>
  </r>
  <r>
    <s v="STND-39275"/>
    <s v="Fisher Clinical Services"/>
    <s v="Fisher Clinical - 699 N Wheeling Rd - Mount Prospect"/>
    <x v="10"/>
    <s v="Compressed Air"/>
    <x v="10"/>
    <n v="0"/>
    <n v="31212"/>
    <n v="5.01"/>
    <x v="4"/>
    <x v="0"/>
    <n v="10"/>
    <s v="ΔkWpeak / CF"/>
    <n v="0.95"/>
    <s v="Private-Non-Lighting"/>
    <x v="2"/>
    <n v="3"/>
    <n v="1"/>
    <s v="Non-Lighting"/>
    <n v="0.98952339343681495"/>
    <n v="0.43468415683807998"/>
    <n v="30885.0041559499"/>
    <n v="2.1777676257587801"/>
    <n v="0.7"/>
    <n v="21619.502909164901"/>
    <n v="1.52443733803115"/>
    <n v="4618"/>
    <n v="1.02"/>
    <n v="1.04"/>
    <n v="1.2E-2"/>
    <n v="0.81"/>
    <n v="15.158077089649201"/>
    <d v="1900-01-09T19:51:10"/>
    <n v="43188"/>
    <n v="2.2923869744829299"/>
    <n v="0"/>
    <n v="1"/>
    <n v="216195.02909164902"/>
  </r>
  <r>
    <s v="STND-39277"/>
    <s v="Hendrickson USA LLC"/>
    <s v="Hendrickson International - 501 Caton Farm Rd - Crest Hill"/>
    <x v="10"/>
    <s v="Compressed Air"/>
    <x v="10"/>
    <n v="0"/>
    <n v="56181.599999999999"/>
    <n v="12.582000000000001"/>
    <x v="4"/>
    <x v="0"/>
    <n v="10"/>
    <s v="ΔkWpeak / CF"/>
    <n v="0.95"/>
    <s v="Private-Non-Lighting"/>
    <x v="2"/>
    <n v="3"/>
    <n v="1"/>
    <s v="Non-Lighting"/>
    <n v="0.98952339343681495"/>
    <n v="0.43468415683807998"/>
    <n v="55593.007480709799"/>
    <n v="5.4691960613367296"/>
    <n v="0.7"/>
    <n v="38915.105236496798"/>
    <n v="3.8284372429357099"/>
    <n v="4618"/>
    <n v="1.02"/>
    <n v="1.04"/>
    <n v="1.2E-2"/>
    <n v="0.81"/>
    <n v="15.158077089649201"/>
    <d v="1900-01-09T19:51:10"/>
    <n v="43170"/>
    <n v="5.7570484856176103"/>
    <n v="0"/>
    <n v="1"/>
    <n v="389151.052364968"/>
  </r>
  <r>
    <s v="STND-39278"/>
    <s v="HWStar Holdings Corp"/>
    <s v="Advanced Disposal Services Solid Waste Midwest LLC - 2750 Shermer Rd - Northbrook"/>
    <x v="1"/>
    <s v="Outdoor &amp; Garage Lighting"/>
    <x v="1"/>
    <n v="0"/>
    <n v="41185.199999999997"/>
    <n v="0"/>
    <x v="0"/>
    <x v="0"/>
    <n v="10.1978380583316"/>
    <s v="Qty / 1,000"/>
    <m/>
    <s v="Private-Lighting"/>
    <x v="0"/>
    <n v="3"/>
    <n v="8400"/>
    <s v="Lighting"/>
    <n v="0.91633259480590001"/>
    <n v="1.30467645558681"/>
    <n v="37739.3411835999"/>
    <n v="0"/>
    <n v="0.71"/>
    <n v="26794.932240356"/>
    <n v="0"/>
    <n v="4903"/>
    <n v="1"/>
    <n v="1"/>
    <n v="0"/>
    <n v="0"/>
    <n v="14.276973281664301"/>
    <d v="1900-01-09T04:44:53"/>
    <n v="43159"/>
    <n v="0"/>
    <n v="0"/>
    <n v="1"/>
    <n v="273250.37977111881"/>
  </r>
  <r>
    <s v="STND-39279"/>
    <s v="First National Bank of Omaha"/>
    <s v="First National Bank of Omaha - 6601 Rte 34 - Oswego"/>
    <x v="1"/>
    <s v="Outdoor &amp; Garage Lighting"/>
    <x v="1"/>
    <n v="0"/>
    <n v="20460.219000000001"/>
    <n v="0"/>
    <x v="0"/>
    <x v="0"/>
    <n v="10.1978380583316"/>
    <s v="Qty / 1,000"/>
    <m/>
    <s v="Private-Lighting"/>
    <x v="0"/>
    <n v="3"/>
    <n v="4173"/>
    <s v="Lighting"/>
    <n v="0.91633259480590001"/>
    <n v="1.30467645558681"/>
    <n v="18748.365566567001"/>
    <n v="0"/>
    <n v="0.71"/>
    <n v="13311.3395522625"/>
    <n v="0"/>
    <n v="4903"/>
    <n v="1"/>
    <n v="1"/>
    <n v="0"/>
    <n v="0"/>
    <n v="14.276973281664301"/>
    <d v="1900-01-09T04:44:53"/>
    <n v="43135"/>
    <n v="0"/>
    <n v="0"/>
    <n v="1"/>
    <n v="135746.88509343725"/>
  </r>
  <r>
    <s v="STND-39281"/>
    <s v="Pizzo &amp; Associates, Ltd"/>
    <s v="Pizzo &amp; Associates Ltd. - 10729 Pine Rd - Leland"/>
    <x v="1"/>
    <s v="Outdoor &amp; Garage Lighting"/>
    <x v="1"/>
    <n v="0"/>
    <n v="8555.7350000000006"/>
    <n v="0"/>
    <x v="0"/>
    <x v="0"/>
    <n v="10.1978380583316"/>
    <s v="Qty / 1,000"/>
    <m/>
    <s v="Private-Lighting"/>
    <x v="0"/>
    <n v="3"/>
    <n v="1745"/>
    <s v="Lighting"/>
    <n v="0.91633259480590001"/>
    <n v="1.30467645558681"/>
    <n v="7839.8988530216602"/>
    <n v="0"/>
    <n v="0.71"/>
    <n v="5566.3281856453796"/>
    <n v="0"/>
    <n v="4903"/>
    <n v="1"/>
    <n v="1"/>
    <n v="0"/>
    <n v="0"/>
    <n v="14.276973281664301"/>
    <d v="1900-01-09T04:44:53"/>
    <n v="43132"/>
    <n v="0"/>
    <n v="0"/>
    <n v="1"/>
    <n v="56764.513416738337"/>
  </r>
  <r>
    <s v="STND-39281"/>
    <s v="Pizzo &amp; Associates, Ltd"/>
    <s v="Pizzo &amp; Associates Ltd. - 10729 Pine Rd - Leland"/>
    <x v="0"/>
    <s v="Indoor Lighting"/>
    <x v="2"/>
    <n v="0"/>
    <n v="6445.4430000000002"/>
    <n v="1.38"/>
    <x v="0"/>
    <x v="0"/>
    <n v="14.797277300976599"/>
    <s v="Qty / 1,000"/>
    <m/>
    <s v="Private-Lighting"/>
    <x v="0"/>
    <n v="3"/>
    <n v="1750"/>
    <s v="Lighting"/>
    <n v="0.91633259480590001"/>
    <n v="1.30467645558681"/>
    <n v="5906.1695088635197"/>
    <n v="1.8004535087097899"/>
    <n v="0.71"/>
    <n v="4193.3803512930999"/>
    <n v="1.2783219911839501"/>
    <n v="3379"/>
    <n v="1.0900000000000001"/>
    <n v="1.36"/>
    <n v="2.1999999999999999E-2"/>
    <n v="0.57999999999999996"/>
    <n v="20.7161882213673"/>
    <d v="1900-01-13T19:08:05"/>
    <n v="43132"/>
    <n v="2.2825221966401998"/>
    <n v="119.207091004585"/>
    <n v="1"/>
    <n v="62050.611886550665"/>
  </r>
  <r>
    <s v="STND-39284"/>
    <s v="Dyna Burr Chicago"/>
    <s v="Dyna Burr Chicago Inc - 65 E Lake St - Northlake"/>
    <x v="0"/>
    <s v="Indoor Lighting"/>
    <x v="8"/>
    <n v="0"/>
    <n v="61677.372000000003"/>
    <n v="9.7609999999999992"/>
    <x v="0"/>
    <x v="0"/>
    <n v="9.5383441434566993"/>
    <s v="Qty / 1,000"/>
    <m/>
    <s v="Private-Lighting"/>
    <x v="0"/>
    <n v="3"/>
    <n v="11766"/>
    <s v="Lighting"/>
    <n v="0.91633259480590001"/>
    <n v="1.30467645558681"/>
    <n v="56516.986325568803"/>
    <n v="12.734946882982801"/>
    <n v="0.71"/>
    <n v="40127.060291153801"/>
    <n v="9.0418122869177999"/>
    <n v="5242"/>
    <n v="1"/>
    <n v="1.22"/>
    <n v="1.0999999999999999E-2"/>
    <n v="0.68"/>
    <n v="13.3536818008394"/>
    <d v="1900-01-08T12:55:13"/>
    <n v="43132"/>
    <n v="15.3507074288607"/>
    <n v="621.68684958125596"/>
    <n v="1"/>
    <n v="382745.71052226075"/>
  </r>
  <r>
    <s v="STND-39286"/>
    <s v="WestRock Packaging Systems, LLC"/>
    <s v="WestRock - 9540 S Dorchester Ave - Chicago"/>
    <x v="0"/>
    <s v="Indoor Lighting"/>
    <x v="8"/>
    <n v="0"/>
    <n v="615374.10600000003"/>
    <n v="97.388999999999996"/>
    <x v="0"/>
    <x v="0"/>
    <n v="9.5383441434566993"/>
    <s v="Qty / 1,000"/>
    <m/>
    <s v="Private-Lighting"/>
    <x v="0"/>
    <n v="1"/>
    <n v="117393"/>
    <s v="Lighting"/>
    <n v="0.99989942556735301"/>
    <n v="1.019640158801"/>
    <n v="615312.21509842295"/>
    <n v="99.301735425470994"/>
    <n v="0.71"/>
    <n v="436871.67271988001"/>
    <n v="70.504232152084398"/>
    <n v="5242"/>
    <n v="1"/>
    <n v="1.22"/>
    <n v="1.0999999999999999E-2"/>
    <n v="0.68"/>
    <n v="13.3536818008394"/>
    <d v="1900-01-08T12:55:13"/>
    <n v="43146"/>
    <n v="119.69833103359601"/>
    <n v="6768.4343660826498"/>
    <n v="1"/>
    <n v="4167032.3609297993"/>
  </r>
  <r>
    <s v="STND-39286"/>
    <s v="WestRock Packaging Systems, LLC"/>
    <s v="WestRock - 9540 S Dorchester Ave - Chicago"/>
    <x v="7"/>
    <s v="Indoor Lighting"/>
    <x v="8"/>
    <n v="0"/>
    <n v="19282.592000000001"/>
    <n v="9.91"/>
    <x v="0"/>
    <x v="0"/>
    <n v="8"/>
    <s v="Qty / 1,000"/>
    <m/>
    <s v="Private-Lighting"/>
    <x v="0"/>
    <n v="1"/>
    <n v="15327"/>
    <s v="Lighting"/>
    <n v="0.99989942556735301"/>
    <n v="1.019640158801"/>
    <n v="19280.652664249599"/>
    <n v="10.104633973718"/>
    <n v="0.71"/>
    <n v="13689.2633916172"/>
    <n v="7.1742901213397401"/>
    <n v="5242"/>
    <n v="1"/>
    <n v="1.22"/>
    <n v="1.0999999999999999E-2"/>
    <n v="0.68"/>
    <n v="13.3536818008394"/>
    <d v="1900-01-08T12:55:13"/>
    <n v="43146"/>
    <n v="15.6273337051004"/>
    <n v="212.08717930674601"/>
    <n v="1"/>
    <n v="109514.1071329376"/>
  </r>
  <r>
    <s v="STND-39288"/>
    <s v="Rolling Meadows Park District"/>
    <s v="West Meadows Ice Arena Center - 3939 Winnetka Ave - Rolling Meadows"/>
    <x v="1"/>
    <s v="Outdoor &amp; Garage Lighting"/>
    <x v="1"/>
    <n v="0"/>
    <n v="26594"/>
    <n v="0"/>
    <x v="0"/>
    <x v="1"/>
    <n v="10.1978380583316"/>
    <s v="Qty / 1,000"/>
    <m/>
    <s v="Public-Lighting"/>
    <x v="0"/>
    <n v="3"/>
    <n v="6405"/>
    <s v="Lighting"/>
    <n v="0.99829244462109001"/>
    <n v="0.987374621353864"/>
    <n v="26548.589272253299"/>
    <n v="0"/>
    <n v="0.71"/>
    <n v="18849.4983832998"/>
    <n v="0"/>
    <n v="4903"/>
    <n v="1"/>
    <n v="1"/>
    <n v="0"/>
    <n v="0"/>
    <n v="14.276973281664301"/>
    <d v="1900-01-09T04:44:53"/>
    <n v="43132"/>
    <n v="0"/>
    <n v="0"/>
    <n v="1"/>
    <n v="192224.13199367467"/>
  </r>
  <r>
    <s v="STND-39288"/>
    <s v="Rolling Meadows Park District"/>
    <s v="West Meadows Ice Arena Center - 3939 Winnetka Ave - Rolling Meadows"/>
    <x v="1"/>
    <s v="Outdoor &amp; Garage Lighting"/>
    <x v="1"/>
    <n v="0"/>
    <n v="7874"/>
    <n v="0"/>
    <x v="0"/>
    <x v="1"/>
    <n v="10.1978380583316"/>
    <s v="Qty / 1,000"/>
    <m/>
    <s v="Public-Lighting"/>
    <x v="0"/>
    <n v="3"/>
    <n v="120"/>
    <s v="Lighting"/>
    <n v="0.99829244462109001"/>
    <n v="0.987374621353864"/>
    <n v="7860.5547089464699"/>
    <n v="0"/>
    <n v="0.71"/>
    <n v="5580.9938433519901"/>
    <n v="0"/>
    <n v="4903"/>
    <n v="1"/>
    <n v="1"/>
    <n v="0"/>
    <n v="0"/>
    <n v="14.276973281664301"/>
    <d v="1900-01-09T04:44:53"/>
    <n v="43132"/>
    <n v="0"/>
    <n v="0"/>
    <n v="1"/>
    <n v="56914.071419049273"/>
  </r>
  <r>
    <s v="STND-39290"/>
    <s v="Rolling Meadows Park District"/>
    <s v="City of Rolling Meadows Sports Complex - 3900 Owl Dr - Rolling Meadows"/>
    <x v="1"/>
    <s v="Outdoor &amp; Garage Lighting"/>
    <x v="1"/>
    <n v="0"/>
    <n v="6955"/>
    <n v="0"/>
    <x v="0"/>
    <x v="1"/>
    <n v="10.1978380583316"/>
    <s v="Qty / 1,000"/>
    <m/>
    <s v="Public-Lighting"/>
    <x v="0"/>
    <n v="2"/>
    <n v="1675"/>
    <s v="Lighting"/>
    <n v="0.98996686498346598"/>
    <n v="2.5626279547341602"/>
    <n v="6885.2195459599998"/>
    <n v="0"/>
    <n v="0.71"/>
    <n v="4888.5058776316"/>
    <n v="0"/>
    <n v="4903"/>
    <n v="1"/>
    <n v="1"/>
    <n v="0"/>
    <n v="0"/>
    <n v="14.276973281664301"/>
    <d v="1900-01-09T04:44:53"/>
    <n v="43132"/>
    <n v="0"/>
    <n v="0"/>
    <n v="1"/>
    <n v="49852.19128728925"/>
  </r>
  <r>
    <s v="STND-39290"/>
    <s v="Rolling Meadows Park District"/>
    <s v="City of Rolling Meadows Sports Complex - 3900 Owl Dr - Rolling Meadows"/>
    <x v="1"/>
    <s v="Outdoor &amp; Garage Lighting"/>
    <x v="1"/>
    <n v="0"/>
    <n v="44343"/>
    <n v="0"/>
    <x v="0"/>
    <x v="1"/>
    <n v="10.1978380583316"/>
    <s v="Qty / 1,000"/>
    <m/>
    <s v="Public-Lighting"/>
    <x v="0"/>
    <n v="2"/>
    <n v="10680"/>
    <s v="Lighting"/>
    <n v="0.98996686498346598"/>
    <n v="2.5626279547341602"/>
    <n v="43898.100693961802"/>
    <n v="0"/>
    <n v="0.71"/>
    <n v="31167.651492712899"/>
    <n v="0"/>
    <n v="4903"/>
    <n v="1"/>
    <n v="1"/>
    <n v="0"/>
    <n v="0"/>
    <n v="14.276973281664301"/>
    <d v="1900-01-09T04:44:53"/>
    <n v="43132"/>
    <n v="0"/>
    <n v="0"/>
    <n v="1"/>
    <n v="317842.66258120333"/>
  </r>
  <r>
    <s v="STND-39290"/>
    <s v="Rolling Meadows Park District"/>
    <s v="City of Rolling Meadows Sports Complex - 3900 Owl Dr - Rolling Meadows"/>
    <x v="1"/>
    <s v="Outdoor &amp; Garage Lighting"/>
    <x v="1"/>
    <n v="0"/>
    <n v="10827"/>
    <n v="0"/>
    <x v="0"/>
    <x v="1"/>
    <n v="10.1978380583316"/>
    <s v="Qty / 1,000"/>
    <m/>
    <s v="Public-Lighting"/>
    <x v="0"/>
    <n v="2"/>
    <n v="11"/>
    <s v="Lighting"/>
    <n v="0.98996686498346598"/>
    <n v="2.5626279547341602"/>
    <n v="10718.371247176001"/>
    <n v="0"/>
    <n v="0.71"/>
    <n v="7610.0435854949501"/>
    <n v="0"/>
    <n v="4903"/>
    <n v="1"/>
    <n v="1"/>
    <n v="0"/>
    <n v="0"/>
    <n v="14.276973281664301"/>
    <d v="1900-01-09T04:44:53"/>
    <n v="43132"/>
    <n v="0"/>
    <n v="0"/>
    <n v="1"/>
    <n v="77605.992101722673"/>
  </r>
  <r>
    <s v="STND-39291"/>
    <s v="Wal-Mart Stores, Inc."/>
    <s v="Wal-Mart Stores Inc - 2424 W Jefferson Street - Joliet"/>
    <x v="54"/>
    <s v="Refrigeration"/>
    <x v="5"/>
    <n v="0"/>
    <n v="105969.86"/>
    <n v="39.634999999999998"/>
    <x v="2"/>
    <x v="0"/>
    <n v="12"/>
    <s v="NA"/>
    <m/>
    <s v="Private-Non-Lighting"/>
    <x v="2"/>
    <n v="3"/>
    <n v="352"/>
    <s v="Non-Lighting"/>
    <n v="0.98952339343681495"/>
    <n v="0.43468415683807998"/>
    <n v="104859.655469224"/>
    <n v="17.228706556277299"/>
    <n v="0.7"/>
    <n v="73401.758828456906"/>
    <n v="12.060094589394099"/>
    <n v="4661"/>
    <n v="1.07"/>
    <n v="1.24"/>
    <n v="2.9000000000000001E-2"/>
    <n v="0.745"/>
    <n v="15.018236429950701"/>
    <d v="1900-01-09T17:27:20"/>
    <n v="43296"/>
    <n v="0"/>
    <n v="0"/>
    <n v="0"/>
    <n v="880821.10594148282"/>
  </r>
  <r>
    <s v="STND-39295"/>
    <s v="Mutual Trust Life Insurance Company"/>
    <s v="Mutual Trust - 1200 Jorie Ln - Oak Brook"/>
    <x v="2"/>
    <s v="Energy Management System"/>
    <x v="6"/>
    <n v="0"/>
    <n v="159096.6"/>
    <n v="0"/>
    <x v="1"/>
    <x v="0"/>
    <n v="15"/>
    <s v="NA"/>
    <m/>
    <s v="EMS"/>
    <x v="1"/>
    <n v="3"/>
    <n v="1"/>
    <s v="EMS"/>
    <n v="0.91036333343406195"/>
    <n v="0"/>
    <n v="144835.71111402599"/>
    <n v="0"/>
    <n v="0.7"/>
    <n v="101384.997779818"/>
    <n v="0"/>
    <n v="2885"/>
    <n v="1.165"/>
    <n v="1.3779999999999999"/>
    <n v="2.5499999999999998E-2"/>
    <n v="0.55000000000000004"/>
    <n v="24.263431542460999"/>
    <d v="1900-01-16T07:56:40"/>
    <n v="43222"/>
    <n v="0"/>
    <n v="0"/>
    <n v="1"/>
    <n v="1520774.9666972701"/>
  </r>
  <r>
    <s v="STND-39295"/>
    <s v="Mutual Trust Life Insurance Company"/>
    <s v="Mutual Trust - 1200 Jorie Ln - Oak Brook"/>
    <x v="55"/>
    <s v="HVAC"/>
    <x v="6"/>
    <n v="0"/>
    <n v="11888.55"/>
    <n v="1.5229999999999999"/>
    <x v="3"/>
    <x v="0"/>
    <n v="15"/>
    <s v="ΔkWpeak / CF"/>
    <n v="0.74"/>
    <s v="EMS"/>
    <x v="1"/>
    <n v="3"/>
    <n v="435"/>
    <s v="Non-Lighting"/>
    <n v="0.91036333343406195"/>
    <n v="0"/>
    <n v="10822.900007697501"/>
    <n v="0"/>
    <n v="0.7"/>
    <n v="7576.0300053882602"/>
    <n v="0"/>
    <n v="2885"/>
    <n v="1.165"/>
    <n v="1.3779999999999999"/>
    <n v="2.5499999999999998E-2"/>
    <n v="0.55000000000000004"/>
    <n v="24.263431542460999"/>
    <d v="1900-01-16T07:56:40"/>
    <n v="43222"/>
    <n v="0"/>
    <n v="0"/>
    <n v="1"/>
    <n v="113640.45008082391"/>
  </r>
  <r>
    <s v="STND-39296"/>
    <s v="Wood Dale School District 7"/>
    <s v="Westview Elementary School - 200 N Addison Rd - Wood Dale"/>
    <x v="0"/>
    <s v="Indoor Lighting"/>
    <x v="12"/>
    <n v="0"/>
    <n v="36037"/>
    <n v="0"/>
    <x v="0"/>
    <x v="1"/>
    <n v="15"/>
    <s v="Qty / 1,000"/>
    <m/>
    <s v="Public-Lighting"/>
    <x v="0"/>
    <n v="3"/>
    <n v="7350"/>
    <s v="Lighting"/>
    <n v="0.99829244462109001"/>
    <n v="0.987374621353864"/>
    <n v="35975.464826810203"/>
    <n v="0"/>
    <n v="0.71"/>
    <n v="25542.580027035299"/>
    <n v="0"/>
    <n v="2979"/>
    <n v="1.17333333333333"/>
    <n v="1.323"/>
    <n v="2.1333333333333301E-2"/>
    <n v="0.72"/>
    <n v="23.497818059751602"/>
    <d v="1900-01-15T18:49:11"/>
    <n v="43152"/>
    <n v="0"/>
    <n v="654.09936048745897"/>
    <n v="1"/>
    <n v="383138.70040552947"/>
  </r>
  <r>
    <s v="STND-39297"/>
    <s v="Ozinga Ready Mix Concrete, Inc"/>
    <s v="Ozinga Illinois RMC Inc - 1250 S Rte 21 - South Elgin"/>
    <x v="1"/>
    <s v="Outdoor &amp; Garage Lighting"/>
    <x v="1"/>
    <n v="0"/>
    <n v="15488.576999999999"/>
    <n v="0"/>
    <x v="0"/>
    <x v="0"/>
    <n v="10.1978380583316"/>
    <s v="Qty / 1,000"/>
    <m/>
    <s v="Private-Lighting"/>
    <x v="0"/>
    <n v="3"/>
    <n v="3159"/>
    <s v="Lighting"/>
    <n v="0.91633259480590001"/>
    <n v="1.30467645558681"/>
    <n v="14192.687952261"/>
    <n v="0"/>
    <n v="0.71"/>
    <n v="10076.8084461053"/>
    <n v="0"/>
    <n v="4903"/>
    <n v="1"/>
    <n v="1"/>
    <n v="0"/>
    <n v="0"/>
    <n v="14.276973281664301"/>
    <d v="1900-01-09T04:44:53"/>
    <n v="43124"/>
    <n v="0"/>
    <n v="0"/>
    <n v="1"/>
    <n v="102761.66067820994"/>
  </r>
  <r>
    <s v="STND-39299"/>
    <s v="Rolling Meadows Park District"/>
    <s v="City of Rolling Meadows Park District - 3000 Central Rd - Rolling Meadows"/>
    <x v="0"/>
    <s v="Indoor Lighting"/>
    <x v="6"/>
    <n v="0"/>
    <n v="4950"/>
    <n v="0"/>
    <x v="0"/>
    <x v="1"/>
    <n v="15"/>
    <s v="Qty / 1,000"/>
    <m/>
    <s v="Public-Lighting"/>
    <x v="0"/>
    <n v="2"/>
    <n v="1344"/>
    <s v="Lighting"/>
    <n v="0.98996686498346598"/>
    <n v="2.5626279547341602"/>
    <n v="4900.3359816681595"/>
    <n v="0"/>
    <n v="0.71"/>
    <n v="3479.2385469843898"/>
    <n v="0"/>
    <n v="2885"/>
    <n v="1.165"/>
    <n v="1.3779999999999999"/>
    <n v="2.5499999999999998E-2"/>
    <n v="0.55000000000000004"/>
    <n v="24.263431542460999"/>
    <d v="1900-01-16T07:56:40"/>
    <n v="43136"/>
    <n v="0"/>
    <n v="107.260572989303"/>
    <n v="1"/>
    <n v="52188.57820476585"/>
  </r>
  <r>
    <s v="STND-39299"/>
    <s v="Rolling Meadows Park District"/>
    <s v="City of Rolling Meadows Park District - 3000 Central Rd - Rolling Meadows"/>
    <x v="0"/>
    <s v="Indoor Lighting"/>
    <x v="6"/>
    <n v="0"/>
    <n v="37921"/>
    <n v="0"/>
    <x v="0"/>
    <x v="1"/>
    <n v="15"/>
    <s v="Qty / 1,000"/>
    <m/>
    <s v="Public-Lighting"/>
    <x v="0"/>
    <n v="2"/>
    <n v="10296"/>
    <s v="Lighting"/>
    <n v="0.98996686498346598"/>
    <n v="2.5626279547341602"/>
    <n v="37540.533487038003"/>
    <n v="0"/>
    <n v="0.71"/>
    <n v="26653.778775797"/>
    <n v="0"/>
    <n v="2885"/>
    <n v="1.165"/>
    <n v="1.3779999999999999"/>
    <n v="2.5499999999999998E-2"/>
    <n v="0.55000000000000004"/>
    <n v="24.263431542460999"/>
    <d v="1900-01-16T07:56:40"/>
    <n v="43136"/>
    <n v="0"/>
    <n v="821.70266430855702"/>
    <n v="1"/>
    <n v="399806.68163695501"/>
  </r>
  <r>
    <s v="STND-39299"/>
    <s v="Rolling Meadows Park District"/>
    <s v="City of Rolling Meadows Park District - 3000 Central Rd - Rolling Meadows"/>
    <x v="1"/>
    <s v="Outdoor &amp; Garage Lighting"/>
    <x v="1"/>
    <n v="0"/>
    <n v="17189"/>
    <n v="0"/>
    <x v="0"/>
    <x v="1"/>
    <n v="10.1978380583316"/>
    <s v="Qty / 1,000"/>
    <m/>
    <s v="Public-Lighting"/>
    <x v="0"/>
    <n v="2"/>
    <n v="4140"/>
    <s v="Lighting"/>
    <n v="0.98996686498346598"/>
    <n v="2.5626279547341602"/>
    <n v="17016.5404422008"/>
    <n v="0"/>
    <n v="0.71"/>
    <n v="12081.7437139626"/>
    <n v="0"/>
    <n v="4903"/>
    <n v="1"/>
    <n v="1"/>
    <n v="0"/>
    <n v="0"/>
    <n v="14.276973281664301"/>
    <d v="1900-01-09T04:44:53"/>
    <n v="43136"/>
    <n v="0"/>
    <n v="0"/>
    <n v="1"/>
    <n v="123207.66585725638"/>
  </r>
  <r>
    <s v="STND-39299"/>
    <s v="Rolling Meadows Park District"/>
    <s v="City of Rolling Meadows Park District - 3000 Central Rd - Rolling Meadows"/>
    <x v="0"/>
    <s v="Indoor Lighting"/>
    <x v="6"/>
    <n v="0"/>
    <n v="2942.8"/>
    <n v="0"/>
    <x v="0"/>
    <x v="1"/>
    <n v="15"/>
    <s v="Qty / 1,000"/>
    <m/>
    <s v="Public-Lighting"/>
    <x v="0"/>
    <n v="2"/>
    <n v="1"/>
    <s v="Lighting"/>
    <n v="0.98996686498346598"/>
    <n v="2.5626279547341602"/>
    <n v="2913.2744902733398"/>
    <n v="0"/>
    <n v="0.71"/>
    <n v="2068.42488809407"/>
    <n v="0"/>
    <n v="2885"/>
    <n v="1.165"/>
    <n v="1.3779999999999999"/>
    <n v="2.5499999999999998E-2"/>
    <n v="0.55000000000000004"/>
    <n v="24.263431542460999"/>
    <d v="1900-01-16T07:56:40"/>
    <n v="43136"/>
    <n v="0"/>
    <n v="63.766952362206197"/>
    <n v="1"/>
    <n v="31026.373321411051"/>
  </r>
  <r>
    <s v="STND-39302"/>
    <s v="Wal-Mart Stores, Inc."/>
    <s v="Wal-Mart Stores Inc - 6800 W Route 34 - Plano"/>
    <x v="54"/>
    <s v="Refrigeration"/>
    <x v="5"/>
    <n v="0"/>
    <n v="50275.472999999998"/>
    <n v="18.803999999999998"/>
    <x v="2"/>
    <x v="0"/>
    <n v="12"/>
    <s v="NA"/>
    <m/>
    <s v="Private-Non-Lighting"/>
    <x v="2"/>
    <n v="3"/>
    <n v="167"/>
    <s v="Non-Lighting"/>
    <n v="0.98952339343681495"/>
    <n v="0.43468415683807998"/>
    <n v="49748.756649600997"/>
    <n v="8.17380088518326"/>
    <n v="0.7"/>
    <n v="34824.129654720702"/>
    <n v="5.7216606196282802"/>
    <n v="4661"/>
    <n v="1.07"/>
    <n v="1.24"/>
    <n v="2.9000000000000001E-2"/>
    <n v="0.745"/>
    <n v="15.018236429950701"/>
    <d v="1900-01-09T17:27:20"/>
    <n v="43296"/>
    <n v="0"/>
    <n v="0"/>
    <n v="0"/>
    <n v="417889.55585664843"/>
  </r>
  <r>
    <s v="STND-39303"/>
    <s v="Enwave Chicago LLC"/>
    <s v="Enwave Chicago LLC - 433 W Van Buren St - Chicago"/>
    <x v="28"/>
    <s v="HVAC"/>
    <x v="6"/>
    <n v="0"/>
    <n v="287520"/>
    <n v="114.72"/>
    <x v="3"/>
    <x v="0"/>
    <n v="20"/>
    <s v="ΔkWpeak / CF"/>
    <n v="1"/>
    <s v="Private-Non-Lighting"/>
    <x v="2"/>
    <n v="1"/>
    <n v="2"/>
    <s v="Non-Lighting"/>
    <n v="0.63719436902659499"/>
    <n v="0.48692010922420598"/>
    <n v="183206.124982526"/>
    <n v="55.859474930200903"/>
    <n v="0.7"/>
    <n v="128244.287487769"/>
    <n v="39.101632451140603"/>
    <n v="2885"/>
    <n v="1.165"/>
    <n v="1.3779999999999999"/>
    <n v="2.5499999999999998E-2"/>
    <n v="0.55000000000000004"/>
    <n v="24.263431542460999"/>
    <d v="1900-01-16T07:56:40"/>
    <n v="43222"/>
    <n v="55.859474930200903"/>
    <n v="0"/>
    <n v="1"/>
    <n v="2564885.7497553802"/>
  </r>
  <r>
    <s v="STND-39303"/>
    <s v="Enwave Chicago LLC"/>
    <s v="Enwave Chicago LLC - 433 W Van Buren St - Chicago"/>
    <x v="12"/>
    <s v="Variable Speed Drives"/>
    <x v="6"/>
    <n v="0"/>
    <n v="76602.150999999998"/>
    <n v="16.718"/>
    <x v="6"/>
    <x v="0"/>
    <n v="15"/>
    <s v="ΔkWpeak"/>
    <m/>
    <s v="Private-Non-Lighting"/>
    <x v="2"/>
    <n v="1"/>
    <n v="2"/>
    <s v="Non-Lighting"/>
    <n v="0.63719436902659499"/>
    <n v="0.48692010922420598"/>
    <n v="48810.459272524902"/>
    <n v="8.1403303860102803"/>
    <n v="0.7"/>
    <n v="34167.321490767397"/>
    <n v="5.6982312702071898"/>
    <n v="2885"/>
    <n v="1.165"/>
    <n v="1.3779999999999999"/>
    <n v="2.5499999999999998E-2"/>
    <n v="0.55000000000000004"/>
    <n v="24.263431542460999"/>
    <d v="1900-01-16T07:56:40"/>
    <n v="43222"/>
    <n v="8.1403303860102803"/>
    <n v="0"/>
    <n v="1"/>
    <n v="512509.82236151095"/>
  </r>
  <r>
    <s v="STND-39303"/>
    <s v="Enwave Chicago LLC"/>
    <s v="Enwave Chicago LLC - 433 W Van Buren St - Chicago"/>
    <x v="12"/>
    <s v="Variable Speed Drives"/>
    <x v="6"/>
    <n v="0"/>
    <n v="239381.72"/>
    <n v="52.244999999999997"/>
    <x v="6"/>
    <x v="0"/>
    <n v="15"/>
    <s v="ΔkWpeak"/>
    <m/>
    <s v="Private-Non-Lighting"/>
    <x v="2"/>
    <n v="1"/>
    <n v="2"/>
    <s v="Non-Lighting"/>
    <n v="0.63719436902659499"/>
    <n v="0.48692010922420598"/>
    <n v="152532.68403190101"/>
    <n v="25.439141106418599"/>
    <n v="0.7"/>
    <n v="106772.878822331"/>
    <n v="17.807398774492999"/>
    <n v="2885"/>
    <n v="1.165"/>
    <n v="1.3779999999999999"/>
    <n v="2.5499999999999998E-2"/>
    <n v="0.55000000000000004"/>
    <n v="24.263431542460999"/>
    <d v="1900-01-16T07:56:40"/>
    <n v="43222"/>
    <n v="25.439141106418599"/>
    <n v="0"/>
    <n v="1"/>
    <n v="1601593.1823349649"/>
  </r>
  <r>
    <s v="STND-39303"/>
    <s v="Enwave Chicago LLC"/>
    <s v="Enwave Chicago LLC - 433 W Van Buren St - Chicago"/>
    <x v="12"/>
    <s v="Variable Speed Drives"/>
    <x v="6"/>
    <n v="0"/>
    <n v="153204.30100000001"/>
    <n v="33.436999999999998"/>
    <x v="6"/>
    <x v="0"/>
    <n v="15"/>
    <s v="ΔkWpeak"/>
    <m/>
    <s v="Private-Non-Lighting"/>
    <x v="2"/>
    <n v="1"/>
    <n v="4"/>
    <s v="Non-Lighting"/>
    <n v="0.63719436902659499"/>
    <n v="0.48692010922420598"/>
    <n v="97620.917907855503"/>
    <n v="16.2811476921298"/>
    <n v="0.7"/>
    <n v="68334.642535498802"/>
    <n v="11.3968033844908"/>
    <n v="2885"/>
    <n v="1.165"/>
    <n v="1.3779999999999999"/>
    <n v="2.5499999999999998E-2"/>
    <n v="0.55000000000000004"/>
    <n v="24.263431542460999"/>
    <d v="1900-01-16T07:56:40"/>
    <n v="43222"/>
    <n v="16.2811476921298"/>
    <n v="0"/>
    <n v="1"/>
    <n v="1025019.638032482"/>
  </r>
  <r>
    <s v="STND-39303"/>
    <s v="Enwave Chicago LLC"/>
    <s v="Enwave Chicago LLC - 433 W Van Buren St - Chicago"/>
    <x v="12"/>
    <s v="Variable Speed Drives"/>
    <x v="6"/>
    <n v="0"/>
    <n v="28725.806"/>
    <n v="6.2690000000000001"/>
    <x v="6"/>
    <x v="0"/>
    <n v="15"/>
    <s v="ΔkWpeak"/>
    <m/>
    <s v="Private-Non-Lighting"/>
    <x v="2"/>
    <n v="1"/>
    <n v="2"/>
    <s v="Non-Lighting"/>
    <n v="0.63719436902659499"/>
    <n v="0.48692010922420598"/>
    <n v="18303.921828950399"/>
    <n v="3.0525021647265498"/>
    <n v="0.7"/>
    <n v="12812.745280265301"/>
    <n v="2.1367515153085801"/>
    <n v="2885"/>
    <n v="1.165"/>
    <n v="1.3779999999999999"/>
    <n v="2.5499999999999998E-2"/>
    <n v="0.55000000000000004"/>
    <n v="24.263431542460999"/>
    <d v="1900-01-16T07:56:40"/>
    <n v="43222"/>
    <n v="3.0525021647265498"/>
    <n v="0"/>
    <n v="1"/>
    <n v="192191.1792039795"/>
  </r>
  <r>
    <s v="STND-39304"/>
    <s v="CR Itasca LLC"/>
    <s v="CR Itasca LLC - 1100 N Arlington Heights Rd - Itasca"/>
    <x v="1"/>
    <s v="Outdoor &amp; Garage Lighting"/>
    <x v="1"/>
    <n v="0"/>
    <n v="49456.561000000002"/>
    <n v="0"/>
    <x v="0"/>
    <x v="0"/>
    <n v="10.1978380583316"/>
    <s v="Qty / 1,000"/>
    <m/>
    <s v="Private-Lighting"/>
    <x v="0"/>
    <n v="3"/>
    <n v="10087"/>
    <s v="Lighting"/>
    <n v="0.91633259480590001"/>
    <n v="1.30467645558681"/>
    <n v="45318.658871306303"/>
    <n v="0"/>
    <n v="0.71"/>
    <n v="32176.247798627399"/>
    <n v="0"/>
    <n v="4903"/>
    <n v="1"/>
    <n v="1"/>
    <n v="0"/>
    <n v="0"/>
    <n v="14.276973281664301"/>
    <d v="1900-01-09T04:44:53"/>
    <n v="43167"/>
    <n v="0"/>
    <n v="0"/>
    <n v="1"/>
    <n v="328128.16437515087"/>
  </r>
  <r>
    <s v="STND-39305"/>
    <s v="Wal-Mart Stores, Inc."/>
    <s v="Wal-Mart Stores Inc - 2300 Sycamore Rd - Dekalb"/>
    <x v="54"/>
    <s v="Refrigeration"/>
    <x v="5"/>
    <n v="0"/>
    <n v="105367.758"/>
    <n v="39.409999999999997"/>
    <x v="2"/>
    <x v="0"/>
    <n v="12"/>
    <s v="NA"/>
    <m/>
    <s v="Private-Non-Lighting"/>
    <x v="2"/>
    <n v="3"/>
    <n v="350"/>
    <s v="Non-Lighting"/>
    <n v="0.98952339343681495"/>
    <n v="0.43468415683807998"/>
    <n v="104263.861454989"/>
    <n v="17.130902620988699"/>
    <n v="0.7"/>
    <n v="72984.703018492393"/>
    <n v="11.9916318346921"/>
    <n v="4661"/>
    <n v="1.07"/>
    <n v="1.24"/>
    <n v="2.9000000000000001E-2"/>
    <n v="0.745"/>
    <n v="15.018236429950701"/>
    <d v="1900-01-09T17:27:20"/>
    <n v="43266"/>
    <n v="0"/>
    <n v="0"/>
    <n v="0"/>
    <n v="875816.43622190878"/>
  </r>
  <r>
    <s v="STND-39306"/>
    <s v="SAACHI Ventures Inc"/>
    <s v="SAACHI Ventures Inc DBA Fun Zone - 2011 63rd St - Downers Grove"/>
    <x v="0"/>
    <s v="Indoor Lighting"/>
    <x v="2"/>
    <n v="0"/>
    <n v="37715.046000000002"/>
    <n v="8.077"/>
    <x v="0"/>
    <x v="0"/>
    <n v="14.797277300976599"/>
    <s v="Qty / 1,000"/>
    <m/>
    <s v="Private-Lighting"/>
    <x v="0"/>
    <n v="3"/>
    <n v="10240"/>
    <s v="Lighting"/>
    <n v="0.91633259480590001"/>
    <n v="1.30467645558681"/>
    <n v="34559.525964403903"/>
    <n v="10.537871731774599"/>
    <n v="0.71"/>
    <n v="24537.263434726701"/>
    <n v="7.4818889295599904"/>
    <n v="3379"/>
    <n v="1.0900000000000001"/>
    <n v="1.36"/>
    <n v="2.1999999999999999E-2"/>
    <n v="0.57999999999999996"/>
    <n v="20.7161882213673"/>
    <d v="1900-01-13T19:08:05"/>
    <n v="43167"/>
    <n v="13.3593708567123"/>
    <n v="697.53171671273901"/>
    <n v="1"/>
    <n v="363084.69125076453"/>
  </r>
  <r>
    <s v="STND-39307"/>
    <s v="Lake County Fair Association"/>
    <s v="Lake County Fairgrounds - 1060 E Peterson Rd - Grayslake"/>
    <x v="0"/>
    <s v="Indoor Lighting"/>
    <x v="2"/>
    <n v="0"/>
    <n v="117672"/>
    <n v="0"/>
    <x v="0"/>
    <x v="1"/>
    <n v="14.797277300976599"/>
    <s v="Qty / 1,000"/>
    <m/>
    <s v="Public-Lighting"/>
    <x v="0"/>
    <n v="2"/>
    <n v="24000"/>
    <s v="Lighting"/>
    <n v="0.98996686498346598"/>
    <n v="2.5626279547341602"/>
    <n v="116491.380936334"/>
    <n v="0"/>
    <n v="0.71"/>
    <n v="82708.880464797403"/>
    <n v="0"/>
    <n v="3379"/>
    <n v="1.0900000000000001"/>
    <n v="1.36"/>
    <n v="2.1999999999999999E-2"/>
    <n v="0.57999999999999996"/>
    <n v="20.7161882213673"/>
    <d v="1900-01-13T19:08:05"/>
    <n v="43132"/>
    <n v="0"/>
    <n v="2351.2021840361099"/>
    <n v="1"/>
    <n v="1223866.2394909335"/>
  </r>
  <r>
    <s v="STND-39309"/>
    <s v="KTCP 225, LLC"/>
    <s v="KTCP 225 LLC - 225 W Washington - Chicago"/>
    <x v="28"/>
    <s v="HVAC"/>
    <x v="2"/>
    <n v="0"/>
    <n v="402930"/>
    <n v="157.74"/>
    <x v="3"/>
    <x v="0"/>
    <n v="20"/>
    <s v="ΔkWpeak / CF"/>
    <n v="1"/>
    <s v="Private-Non-Lighting"/>
    <x v="2"/>
    <n v="2"/>
    <n v="2"/>
    <s v="Non-Lighting"/>
    <n v="0.76002432528749297"/>
    <n v="0.465462131779591"/>
    <n v="306236.60138809"/>
    <n v="73.421996666912705"/>
    <n v="0.7"/>
    <n v="214365.62097166301"/>
    <n v="51.395397666838903"/>
    <n v="3379"/>
    <n v="1.0900000000000001"/>
    <n v="1.36"/>
    <n v="2.1999999999999999E-2"/>
    <n v="0.57999999999999996"/>
    <n v="20.7161882213673"/>
    <d v="1900-01-13T19:08:05"/>
    <n v="43201"/>
    <n v="73.421996666912705"/>
    <n v="0"/>
    <n v="1"/>
    <n v="4287312.4194332603"/>
  </r>
  <r>
    <s v="STND-39309"/>
    <s v="KTCP 225, LLC"/>
    <s v="KTCP 225 LLC - 225 W Washington - Chicago"/>
    <x v="12"/>
    <s v="Variable Speed Drives"/>
    <x v="2"/>
    <n v="0"/>
    <n v="0"/>
    <n v="0"/>
    <x v="6"/>
    <x v="0"/>
    <n v="15"/>
    <s v="ΔkWpeak"/>
    <m/>
    <s v="Private-Non-Lighting"/>
    <x v="2"/>
    <n v="2"/>
    <n v="2"/>
    <s v="Non-Lighting"/>
    <n v="0.76002432528749297"/>
    <n v="0.465462131779591"/>
    <n v="0"/>
    <n v="0"/>
    <n v="0.7"/>
    <n v="0"/>
    <n v="0"/>
    <n v="3379"/>
    <n v="1.0900000000000001"/>
    <n v="1.36"/>
    <n v="2.1999999999999999E-2"/>
    <n v="0.57999999999999996"/>
    <n v="20.7161882213673"/>
    <d v="1900-01-13T19:08:05"/>
    <n v="43201"/>
    <n v="0"/>
    <n v="0"/>
    <n v="1"/>
    <n v="0"/>
  </r>
  <r>
    <s v="STND-39310"/>
    <s v="Ronald McDonald House Charities of Chicagoland and Northwest Indiana"/>
    <s v="Standard - Ronald McDonald House - 1 S Air Mail Rd - Proviso Township"/>
    <x v="2"/>
    <s v="Energy Management System"/>
    <x v="2"/>
    <n v="7880.6"/>
    <n v="14113.44"/>
    <n v="0"/>
    <x v="1"/>
    <x v="0"/>
    <n v="15"/>
    <s v="NA"/>
    <m/>
    <s v="EMS"/>
    <x v="1"/>
    <n v="3"/>
    <n v="1"/>
    <s v="EMS"/>
    <n v="0.91036333343406195"/>
    <n v="0"/>
    <n v="12848.3582846216"/>
    <n v="0"/>
    <n v="0.7"/>
    <n v="8993.8507992351406"/>
    <n v="0"/>
    <n v="3379"/>
    <n v="1.0900000000000001"/>
    <n v="1.36"/>
    <n v="2.1999999999999999E-2"/>
    <n v="0.57999999999999996"/>
    <n v="20.7161882213673"/>
    <d v="1900-01-13T19:08:05"/>
    <n v="43162"/>
    <n v="0"/>
    <n v="0"/>
    <n v="1"/>
    <n v="134907.76198852711"/>
  </r>
  <r>
    <s v="STND-39313"/>
    <s v="Castellanos Elementary"/>
    <s v="Castellanos Elementary - 2524 S Central Park - Chicago"/>
    <x v="0"/>
    <s v="Indoor Lighting"/>
    <x v="12"/>
    <n v="0"/>
    <n v="4657.71"/>
    <n v="0"/>
    <x v="0"/>
    <x v="1"/>
    <n v="15"/>
    <s v="Qty / 1,000"/>
    <m/>
    <s v="Public-Lighting"/>
    <x v="0"/>
    <n v="3"/>
    <n v="1"/>
    <s v="Lighting"/>
    <n v="0.99829244462109001"/>
    <n v="0.987374621353864"/>
    <n v="4649.7567022361"/>
    <n v="0"/>
    <n v="0.71"/>
    <n v="3301.3272585876298"/>
    <n v="0"/>
    <n v="2979"/>
    <n v="1.17333333333333"/>
    <n v="1.323"/>
    <n v="2.1333333333333301E-2"/>
    <n v="0.72"/>
    <n v="23.497818059751602"/>
    <d v="1900-01-15T18:49:11"/>
    <n v="43132"/>
    <n v="0"/>
    <n v="84.541030949747295"/>
    <n v="1"/>
    <n v="49519.908878814444"/>
  </r>
  <r>
    <s v="STND-39313"/>
    <s v="Castellanos Elementary"/>
    <s v="Castellanos Elementary - 2524 S Central Park - Chicago"/>
    <x v="0"/>
    <s v="Indoor Lighting"/>
    <x v="12"/>
    <n v="0"/>
    <n v="562.67999999999995"/>
    <n v="0"/>
    <x v="0"/>
    <x v="1"/>
    <n v="15"/>
    <s v="Qty / 1,000"/>
    <m/>
    <s v="Public-Lighting"/>
    <x v="0"/>
    <n v="3"/>
    <n v="1"/>
    <s v="Lighting"/>
    <n v="0.99829244462109001"/>
    <n v="0.987374621353864"/>
    <n v="561.719192739395"/>
    <n v="0"/>
    <n v="0.71"/>
    <n v="398.82062684496998"/>
    <n v="0"/>
    <n v="2979"/>
    <n v="1.17333333333333"/>
    <n v="1.323"/>
    <n v="2.1333333333333301E-2"/>
    <n v="0.72"/>
    <n v="23.497818059751602"/>
    <d v="1900-01-15T18:49:11"/>
    <n v="43132"/>
    <n v="0"/>
    <n v="10.213076231625401"/>
    <n v="1"/>
    <n v="5982.3094026745493"/>
  </r>
  <r>
    <s v="STND-39315"/>
    <s v="Golden Corridor Family YMCA"/>
    <s v="Golden Corridor Family YMCA - 300 W Wise Rd - Schaumburg"/>
    <x v="1"/>
    <s v="Outdoor &amp; Garage Lighting"/>
    <x v="1"/>
    <n v="0"/>
    <n v="23926.639999999999"/>
    <n v="0"/>
    <x v="0"/>
    <x v="0"/>
    <n v="10.1978380583316"/>
    <s v="Qty / 1,000"/>
    <m/>
    <s v="Private-Lighting"/>
    <x v="0"/>
    <n v="3"/>
    <n v="4880"/>
    <s v="Lighting"/>
    <n v="0.91633259480590001"/>
    <n v="1.30467645558681"/>
    <n v="21924.7601161866"/>
    <n v="0"/>
    <n v="0.71"/>
    <n v="15566.5796824925"/>
    <n v="0"/>
    <n v="4903"/>
    <n v="1"/>
    <n v="1"/>
    <n v="0"/>
    <n v="0"/>
    <n v="14.276973281664301"/>
    <d v="1900-01-09T04:44:53"/>
    <n v="43135"/>
    <n v="0"/>
    <n v="0"/>
    <n v="1"/>
    <n v="158745.45872417346"/>
  </r>
  <r>
    <s v="STND-39316"/>
    <s v="Wal-Mart Stores, Inc."/>
    <s v="Wal-Mart Stores Inc - 1708 W Reynolds St - Pontiac"/>
    <x v="54"/>
    <s v="Refrigeration"/>
    <x v="5"/>
    <n v="0"/>
    <n v="34921.885999999999"/>
    <n v="13.061999999999999"/>
    <x v="2"/>
    <x v="0"/>
    <n v="12"/>
    <s v="NA"/>
    <m/>
    <s v="Private-Non-Lighting"/>
    <x v="2"/>
    <n v="3"/>
    <n v="116"/>
    <s v="Non-Lighting"/>
    <n v="0.98952339343681495"/>
    <n v="0.43468415683807998"/>
    <n v="34556.023139933597"/>
    <n v="5.6778444566190096"/>
    <n v="0.7"/>
    <n v="24189.216197953501"/>
    <n v="3.9744911196333002"/>
    <n v="4661"/>
    <n v="1.07"/>
    <n v="1.24"/>
    <n v="2.9000000000000001E-2"/>
    <n v="0.745"/>
    <n v="15.018236429950701"/>
    <d v="1900-01-09T17:27:20"/>
    <n v="43135"/>
    <n v="0"/>
    <n v="0"/>
    <n v="1"/>
    <n v="290270.59437544202"/>
  </r>
  <r>
    <s v="STND-39317"/>
    <s v="Family Dollar Retail Properties, LLC"/>
    <s v="Family Dollar Retail Properties, LLC - 120 W 79th St - Chicago"/>
    <x v="24"/>
    <s v="Refrigeration"/>
    <x v="14"/>
    <n v="0"/>
    <n v="40955.03"/>
    <n v="4.681"/>
    <x v="2"/>
    <x v="0"/>
    <n v="12"/>
    <s v="ΔkWpeak"/>
    <m/>
    <s v="Private-Non-Lighting"/>
    <x v="2"/>
    <n v="3"/>
    <n v="31"/>
    <s v="Non-Lighting"/>
    <n v="0.98952339343681495"/>
    <n v="0.43468415683807998"/>
    <n v="40525.9602639066"/>
    <n v="2.03475653815905"/>
    <n v="0.7"/>
    <n v="28368.172184734602"/>
    <n v="1.42432957671134"/>
    <n v="4093"/>
    <n v="1.1200000000000001"/>
    <n v="1.29"/>
    <n v="1.9E-2"/>
    <n v="0.71"/>
    <n v="17.102369899829"/>
    <d v="1900-01-11T05:11:01"/>
    <n v="43226"/>
    <n v="2.03475653815905"/>
    <n v="0"/>
    <n v="1"/>
    <n v="340418.0662168152"/>
  </r>
  <r>
    <s v="STND-39317"/>
    <s v="Family Dollar Retail Properties, LLC"/>
    <s v="Family Dollar Retail Properties, LLC - 120 W 79th St - Chicago"/>
    <x v="49"/>
    <s v="Refrigeration"/>
    <x v="14"/>
    <n v="0"/>
    <n v="49580.87"/>
    <n v="5.6580000000000004"/>
    <x v="2"/>
    <x v="0"/>
    <n v="12"/>
    <s v="ΔkWpeak"/>
    <m/>
    <s v="Private-Non-Lighting"/>
    <x v="2"/>
    <n v="3"/>
    <n v="23"/>
    <s v="Non-Lighting"/>
    <n v="0.98952339343681495"/>
    <n v="0.43468415683807998"/>
    <n v="49061.4307319496"/>
    <n v="2.4594429593898601"/>
    <n v="0.7"/>
    <n v="34343.001512364703"/>
    <n v="1.7216100715728999"/>
    <n v="4093"/>
    <n v="1.1200000000000001"/>
    <n v="1.29"/>
    <n v="1.9E-2"/>
    <n v="0.71"/>
    <n v="17.102369899829"/>
    <d v="1900-01-11T05:11:01"/>
    <n v="43226"/>
    <n v="2.4594429593898601"/>
    <n v="0"/>
    <n v="1"/>
    <n v="412116.01814837643"/>
  </r>
  <r>
    <s v="STND-39318"/>
    <s v="Design Centrix LLC"/>
    <s v="Design Centrix LLC - 777 N Church Rd - Elmhurst"/>
    <x v="7"/>
    <s v="Indoor Lighting"/>
    <x v="8"/>
    <n v="0"/>
    <n v="12675.156000000001"/>
    <n v="6.5140000000000002"/>
    <x v="0"/>
    <x v="0"/>
    <n v="8"/>
    <s v="Qty / 1,000"/>
    <m/>
    <s v="Private-Lighting"/>
    <x v="0"/>
    <n v="2"/>
    <n v="10075"/>
    <s v="Lighting"/>
    <n v="0.97902139861649395"/>
    <n v="0.93591656730105399"/>
    <n v="12409.2489548022"/>
    <n v="6.09656051939906"/>
    <n v="0.71"/>
    <n v="8810.5667579095898"/>
    <n v="4.3285579687733398"/>
    <n v="5242"/>
    <n v="1"/>
    <n v="1.22"/>
    <n v="1.0999999999999999E-2"/>
    <n v="0.68"/>
    <n v="13.3536818008394"/>
    <d v="1900-01-08T12:55:13"/>
    <n v="43146"/>
    <n v="9.4286429313316802"/>
    <n v="136.50173850282499"/>
    <n v="1"/>
    <n v="70484.534063276718"/>
  </r>
  <r>
    <s v="STND-39318"/>
    <s v="Design Centrix LLC"/>
    <s v="Design Centrix LLC - 777 N Church Rd - Elmhurst"/>
    <x v="0"/>
    <s v="Indoor Lighting"/>
    <x v="8"/>
    <n v="0"/>
    <n v="292152.386"/>
    <n v="46.235999999999997"/>
    <x v="0"/>
    <x v="0"/>
    <n v="9.5383441434566993"/>
    <s v="Qty / 1,000"/>
    <m/>
    <s v="Private-Lighting"/>
    <x v="0"/>
    <n v="2"/>
    <n v="55733"/>
    <s v="Lighting"/>
    <n v="0.97902139861649395"/>
    <n v="0.93591656730105399"/>
    <n v="286023.43755086599"/>
    <n v="43.273038405731498"/>
    <n v="0.71"/>
    <n v="203076.640661115"/>
    <n v="30.723857268069398"/>
    <n v="5242"/>
    <n v="1"/>
    <n v="1.22"/>
    <n v="1.0999999999999999E-2"/>
    <n v="0.68"/>
    <n v="13.3536818008394"/>
    <d v="1900-01-08T12:55:13"/>
    <n v="43146"/>
    <n v="52.161328840081403"/>
    <n v="3146.2578130595198"/>
    <n v="1"/>
    <n v="1937014.8861228069"/>
  </r>
  <r>
    <s v="STND-39318"/>
    <s v="Design Centrix LLC"/>
    <s v="Design Centrix LLC - 777 N Church Rd - Elmhurst"/>
    <x v="8"/>
    <s v="Indoor Advanced Lighting"/>
    <x v="8"/>
    <n v="0"/>
    <n v="137004.91200000001"/>
    <n v="21.681999999999999"/>
    <x v="0"/>
    <x v="0"/>
    <n v="9.5383441434566993"/>
    <s v="Qty / 1,000"/>
    <m/>
    <s v="Private-Lighting"/>
    <x v="0"/>
    <n v="2"/>
    <n v="26136"/>
    <s v="Lighting"/>
    <n v="0.97902139861649395"/>
    <n v="0.93591656730105399"/>
    <n v="134130.74056357"/>
    <n v="20.292543012221401"/>
    <n v="0.71"/>
    <n v="95232.825800134393"/>
    <n v="14.407705538677201"/>
    <n v="5242"/>
    <n v="1"/>
    <n v="1.22"/>
    <n v="1.0999999999999999E-2"/>
    <n v="0.68"/>
    <n v="13.3536818008394"/>
    <d v="1900-01-08T12:55:13"/>
    <n v="43146"/>
    <n v="24.460635260633399"/>
    <n v="1475.43814619927"/>
    <n v="1"/>
    <n v="908363.46623554395"/>
  </r>
  <r>
    <s v="STND-39320"/>
    <s v="M &amp; G Halsted Mart"/>
    <s v="M &amp; G Halsted Mart - 10655 S Halsted St - Chicago"/>
    <x v="0"/>
    <s v="Indoor Lighting"/>
    <x v="5"/>
    <n v="0"/>
    <n v="6643.0439999999999"/>
    <n v="1.2310000000000001"/>
    <x v="0"/>
    <x v="0"/>
    <n v="10.727311735679001"/>
    <s v="Qty / 1,000"/>
    <m/>
    <s v="Private-Lighting"/>
    <x v="0"/>
    <n v="3"/>
    <n v="1332"/>
    <s v="Lighting"/>
    <n v="0.91633259480590001"/>
    <n v="1.30467645558681"/>
    <n v="6087.2377459297604"/>
    <n v="1.6060567168273601"/>
    <n v="0.71"/>
    <n v="4321.9387996101304"/>
    <n v="1.14030026894742"/>
    <n v="4661"/>
    <n v="1.07"/>
    <n v="1.24"/>
    <n v="2.9000000000000001E-2"/>
    <n v="0.745"/>
    <n v="15.018236429950701"/>
    <d v="1900-01-09T17:27:20"/>
    <n v="43146"/>
    <n v="1.73853292577112"/>
    <n v="164.98120993641399"/>
    <n v="1"/>
    <n v="46362.784805944168"/>
  </r>
  <r>
    <s v="STND-39321"/>
    <s v="Carnicerias Jimenez Inc."/>
    <s v="Carnicerias Jimenez Inc - 3848-54 W North Ave - Chicago"/>
    <x v="27"/>
    <s v="Outdoor &amp; Garage Lighting"/>
    <x v="5"/>
    <n v="0"/>
    <n v="1019.2"/>
    <n v="0"/>
    <x v="0"/>
    <x v="0"/>
    <n v="8"/>
    <s v="Qty / 1,000"/>
    <m/>
    <s v="Private-Lighting"/>
    <x v="0"/>
    <n v="3"/>
    <n v="3640"/>
    <s v="Lighting"/>
    <n v="0.91633259480590001"/>
    <n v="1.30467645558681"/>
    <n v="933.92618062617305"/>
    <n v="0"/>
    <n v="0.71"/>
    <n v="663.087588244583"/>
    <n v="0"/>
    <n v="4661"/>
    <n v="1.07"/>
    <n v="1.24"/>
    <n v="2.9000000000000001E-2"/>
    <n v="0.745"/>
    <n v="15.018236429950701"/>
    <d v="1900-01-09T17:27:20"/>
    <n v="43135"/>
    <n v="0"/>
    <n v="25.3120179795879"/>
    <n v="1"/>
    <n v="5304.700705956664"/>
  </r>
  <r>
    <s v="STND-39321"/>
    <s v="Carnicerias Jimenez Inc."/>
    <s v="Carnicerias Jimenez Inc - 3848-54 W North Ave - Chicago"/>
    <x v="1"/>
    <s v="Outdoor &amp; Garage Lighting"/>
    <x v="1"/>
    <n v="0"/>
    <n v="60189.228000000003"/>
    <n v="0"/>
    <x v="0"/>
    <x v="0"/>
    <n v="10.1978380583316"/>
    <s v="Qty / 1,000"/>
    <m/>
    <s v="Private-Lighting"/>
    <x v="0"/>
    <n v="3"/>
    <n v="12276"/>
    <s v="Lighting"/>
    <n v="0.91633259480590001"/>
    <n v="1.30467645558681"/>
    <n v="55153.351472603899"/>
    <n v="0"/>
    <n v="0.71"/>
    <n v="39158.8795455488"/>
    <n v="0"/>
    <n v="4903"/>
    <n v="1"/>
    <n v="1"/>
    <n v="0"/>
    <n v="0"/>
    <n v="14.276973281664301"/>
    <d v="1900-01-09T04:44:53"/>
    <n v="43135"/>
    <n v="0"/>
    <n v="0"/>
    <n v="1"/>
    <n v="399335.91215122037"/>
  </r>
  <r>
    <s v="STND-39323"/>
    <s v="Panasonic Avionics Corporation"/>
    <s v="Panasonic Avionics Corp - 975 Busse - Elk Grove Village"/>
    <x v="0"/>
    <s v="Indoor Lighting"/>
    <x v="6"/>
    <n v="0"/>
    <n v="24890.567999999999"/>
    <n v="5.5970000000000004"/>
    <x v="0"/>
    <x v="0"/>
    <n v="15"/>
    <s v="Qty / 1,000"/>
    <m/>
    <s v="Private-Lighting"/>
    <x v="0"/>
    <n v="3"/>
    <n v="7374"/>
    <s v="Lighting"/>
    <n v="0.91633259480590001"/>
    <n v="1.30467645558681"/>
    <n v="22808.038761632699"/>
    <n v="7.3022741219193597"/>
    <n v="0.71"/>
    <n v="16193.707520759201"/>
    <n v="5.1846146265627402"/>
    <n v="2885"/>
    <n v="1.165"/>
    <n v="1.3779999999999999"/>
    <n v="2.5499999999999998E-2"/>
    <n v="0.55000000000000004"/>
    <n v="24.263431542460999"/>
    <d v="1900-01-16T07:56:40"/>
    <n v="43216"/>
    <n v="9.6348781131011396"/>
    <n v="499.23174971814001"/>
    <n v="1"/>
    <n v="242905.61281138801"/>
  </r>
  <r>
    <s v="STND-39326"/>
    <s v="Fabrication Technologies, Inc."/>
    <s v="Fabrication Technologies - 2115 Tempel Dr - Libertyville"/>
    <x v="0"/>
    <s v="Indoor Lighting"/>
    <x v="8"/>
    <n v="0"/>
    <n v="66049.2"/>
    <n v="10.452999999999999"/>
    <x v="0"/>
    <x v="0"/>
    <n v="9.5383441434566993"/>
    <s v="Qty / 1,000"/>
    <m/>
    <s v="Private-Lighting"/>
    <x v="0"/>
    <n v="3"/>
    <n v="12600"/>
    <s v="Lighting"/>
    <n v="0.91633259480590001"/>
    <n v="1.30467645558681"/>
    <n v="60523.034820853798"/>
    <n v="13.637782990248899"/>
    <n v="0.71"/>
    <n v="42971.354722806202"/>
    <n v="9.6828259230767095"/>
    <n v="5242"/>
    <n v="1"/>
    <n v="1.22"/>
    <n v="1.0999999999999999E-2"/>
    <n v="0.68"/>
    <n v="13.3536818008394"/>
    <d v="1900-01-08T12:55:13"/>
    <n v="43124"/>
    <n v="16.4389862466838"/>
    <n v="665.75338302939201"/>
    <n v="1"/>
    <n v="409875.56965667888"/>
  </r>
  <r>
    <s v="STND-39330"/>
    <s v="H.B. Taylor Co."/>
    <s v="HB Taylor Co - 100 Riverside Drive - Calumet City"/>
    <x v="0"/>
    <s v="Indoor Lighting"/>
    <x v="8"/>
    <n v="0"/>
    <n v="51581.279999999999"/>
    <n v="8.1630000000000003"/>
    <x v="0"/>
    <x v="0"/>
    <n v="9.5383441434566993"/>
    <s v="Qty / 1,000"/>
    <m/>
    <s v="Private-Lighting"/>
    <x v="0"/>
    <n v="3"/>
    <n v="9840"/>
    <s v="Lighting"/>
    <n v="0.91633259480590001"/>
    <n v="1.30467645558681"/>
    <n v="47265.608145809703"/>
    <n v="10.6500739069551"/>
    <n v="0.71"/>
    <n v="33558.581783524904"/>
    <n v="7.5615524739381197"/>
    <n v="5242"/>
    <n v="1"/>
    <n v="1.22"/>
    <n v="1.0999999999999999E-2"/>
    <n v="0.68"/>
    <n v="13.3536818008394"/>
    <d v="1900-01-08T12:55:13"/>
    <n v="43167"/>
    <n v="12.837601141459899"/>
    <n v="519.92168960390597"/>
    <n v="1"/>
    <n v="320093.30201759742"/>
  </r>
  <r>
    <s v="STND-39330"/>
    <s v="H.B. Taylor Co."/>
    <s v="HB Taylor Co - 100 Riverside Drive - Calumet City"/>
    <x v="38"/>
    <s v="Indoor Lighting"/>
    <x v="8"/>
    <n v="0"/>
    <n v="14130.754999999999"/>
    <n v="1.95"/>
    <x v="0"/>
    <x v="0"/>
    <n v="8"/>
    <s v="Qty / 1,000"/>
    <m/>
    <s v="Private-Lighting"/>
    <x v="0"/>
    <n v="3"/>
    <n v="7200"/>
    <s v="Lighting"/>
    <n v="0.91633259480590001"/>
    <n v="1.30467645558681"/>
    <n v="12948.4713957164"/>
    <n v="2.5441190883942699"/>
    <n v="0.71"/>
    <n v="9193.4146909586707"/>
    <n v="1.8063245527599301"/>
    <n v="5242"/>
    <n v="1"/>
    <n v="1.22"/>
    <n v="1.0999999999999999E-2"/>
    <n v="0.68"/>
    <n v="13.3536818008394"/>
    <d v="1900-01-08T12:55:13"/>
    <n v="43167"/>
    <n v="3.06668163981952"/>
    <n v="142.433185352881"/>
    <n v="1"/>
    <n v="73547.317527669366"/>
  </r>
  <r>
    <s v="STND-39335"/>
    <s v="Glass Solutions, Inc."/>
    <s v="Glass Solutions - 960 Maplewood - Itasca"/>
    <x v="0"/>
    <s v="Indoor Lighting"/>
    <x v="8"/>
    <n v="0"/>
    <n v="241210.63"/>
    <n v="38.173999999999999"/>
    <x v="0"/>
    <x v="0"/>
    <n v="9.5383441434566993"/>
    <s v="Qty / 1,000"/>
    <m/>
    <s v="Private-Lighting"/>
    <x v="0"/>
    <n v="2"/>
    <n v="46015"/>
    <s v="Lighting"/>
    <n v="0.97902139861649395"/>
    <n v="0.93591656730105399"/>
    <n v="236150.36834376599"/>
    <n v="35.727679040150399"/>
    <n v="0.71"/>
    <n v="167666.76152407401"/>
    <n v="25.366652118506799"/>
    <n v="5242"/>
    <n v="1"/>
    <n v="1.22"/>
    <n v="1.0999999999999999E-2"/>
    <n v="0.68"/>
    <n v="13.3536818008394"/>
    <d v="1900-01-08T12:55:13"/>
    <n v="43159"/>
    <n v="43.066151205581498"/>
    <n v="2597.6540517814201"/>
    <n v="1"/>
    <n v="1599263.2728355024"/>
  </r>
  <r>
    <s v="STND-39335"/>
    <s v="Glass Solutions, Inc."/>
    <s v="Glass Solutions - 960 Maplewood - Itasca"/>
    <x v="7"/>
    <s v="Indoor Lighting"/>
    <x v="8"/>
    <n v="0"/>
    <n v="31523.710999999999"/>
    <n v="16.202000000000002"/>
    <x v="0"/>
    <x v="0"/>
    <n v="8"/>
    <s v="Qty / 1,000"/>
    <m/>
    <s v="Private-Lighting"/>
    <x v="0"/>
    <n v="2"/>
    <n v="25057"/>
    <s v="Lighting"/>
    <n v="0.97902139861649395"/>
    <n v="0.93591656730105399"/>
    <n v="30862.3876328021"/>
    <n v="15.163720223411699"/>
    <n v="0.71"/>
    <n v="21912.295219289499"/>
    <n v="10.766241358622301"/>
    <n v="5242"/>
    <n v="1"/>
    <n v="1.22"/>
    <n v="1.0999999999999999E-2"/>
    <n v="0.68"/>
    <n v="13.3536818008394"/>
    <d v="1900-01-08T12:55:13"/>
    <n v="43159"/>
    <n v="23.451469569148902"/>
    <n v="339.48626396082398"/>
    <n v="1"/>
    <n v="175298.36175431599"/>
  </r>
  <r>
    <s v="STND-39337"/>
    <s v="SPUS8 150 NMA, LP"/>
    <s v="SPU8S8 150NMA LP (CBREGI) - 150 N Michigan Ave 24th Fl - Chicago"/>
    <x v="2"/>
    <s v="Energy Management System"/>
    <x v="6"/>
    <n v="0"/>
    <n v="40852.42"/>
    <n v="0"/>
    <x v="1"/>
    <x v="0"/>
    <n v="15"/>
    <s v="NA"/>
    <m/>
    <s v="EMS"/>
    <x v="1"/>
    <n v="3"/>
    <n v="1"/>
    <s v="EMS"/>
    <n v="0.91036333343406195"/>
    <n v="0"/>
    <n v="37190.545250048403"/>
    <n v="0"/>
    <n v="0.7"/>
    <n v="26033.381675033801"/>
    <n v="0"/>
    <n v="2885"/>
    <n v="1.165"/>
    <n v="1.3779999999999999"/>
    <n v="2.5499999999999998E-2"/>
    <n v="0.55000000000000004"/>
    <n v="24.263431542460999"/>
    <d v="1900-01-16T07:56:40"/>
    <n v="43170"/>
    <n v="0"/>
    <n v="0"/>
    <n v="1"/>
    <n v="390500.72512550699"/>
  </r>
  <r>
    <s v="STND-39338"/>
    <s v="The Valley Lake Two Company"/>
    <s v="Valley Lake I Company Valley Two Company - 1417 Valley Lake Dr - Schaumburg"/>
    <x v="36"/>
    <s v="Outdoor &amp; Garage Lighting"/>
    <x v="2"/>
    <n v="0"/>
    <n v="473.41899999999998"/>
    <n v="0.44700000000000001"/>
    <x v="0"/>
    <x v="0"/>
    <n v="8"/>
    <s v="Qty / 1,000"/>
    <m/>
    <s v="Private-Lighting"/>
    <x v="0"/>
    <n v="3"/>
    <n v="580"/>
    <s v="Lighting"/>
    <n v="0.91633259480590001"/>
    <n v="1.30467645558681"/>
    <n v="433.80926070041397"/>
    <n v="0.58319037564730203"/>
    <n v="0.71"/>
    <n v="308.00457509729398"/>
    <n v="0.41406516670958499"/>
    <n v="3379"/>
    <n v="1.0900000000000001"/>
    <n v="1.36"/>
    <n v="2.1999999999999999E-2"/>
    <n v="0.57999999999999996"/>
    <n v="20.7161882213673"/>
    <d v="1900-01-13T19:08:05"/>
    <n v="43167"/>
    <n v="0.58319037564730203"/>
    <n v="8.7557832434945997"/>
    <n v="1"/>
    <n v="2464.0366007783518"/>
  </r>
  <r>
    <s v="STND-39338"/>
    <s v="The Valley Lake Two Company"/>
    <s v="Valley Lake I Company Valley Two Company - 1417 Valley Lake Dr - Schaumburg"/>
    <x v="1"/>
    <s v="Outdoor &amp; Garage Lighting"/>
    <x v="1"/>
    <n v="0"/>
    <n v="23745.228999999999"/>
    <n v="0"/>
    <x v="0"/>
    <x v="0"/>
    <n v="10.1978380583316"/>
    <s v="Qty / 1,000"/>
    <m/>
    <s v="Private-Lighting"/>
    <x v="0"/>
    <n v="3"/>
    <n v="4843"/>
    <s v="Lighting"/>
    <n v="0.91633259480590001"/>
    <n v="1.30467645558681"/>
    <n v="21758.527303830298"/>
    <n v="0"/>
    <n v="0.71"/>
    <n v="15448.554385719501"/>
    <n v="0"/>
    <n v="4903"/>
    <n v="1"/>
    <n v="1"/>
    <n v="0"/>
    <n v="0"/>
    <n v="14.276973281664301"/>
    <d v="1900-01-09T04:44:53"/>
    <n v="43167"/>
    <n v="0"/>
    <n v="0"/>
    <n v="1"/>
    <n v="157541.85586089588"/>
  </r>
  <r>
    <s v="STND-39340"/>
    <s v="SPUS8 150 NMA, LP"/>
    <s v="SPU8S8 150NMA LP (CBRE) - 150 N Michigan Ave 25th Fl - Chicago"/>
    <x v="2"/>
    <s v="Energy Management System"/>
    <x v="6"/>
    <n v="0"/>
    <n v="39980.080000000002"/>
    <n v="0"/>
    <x v="1"/>
    <x v="0"/>
    <n v="15"/>
    <s v="NA"/>
    <m/>
    <s v="EMS"/>
    <x v="1"/>
    <n v="3"/>
    <n v="1"/>
    <s v="EMS"/>
    <n v="0.91036333343406195"/>
    <n v="0"/>
    <n v="36396.398899760497"/>
    <n v="0"/>
    <n v="0.7"/>
    <n v="25477.479229832301"/>
    <n v="0"/>
    <n v="2885"/>
    <n v="1.165"/>
    <n v="1.3779999999999999"/>
    <n v="2.5499999999999998E-2"/>
    <n v="0.55000000000000004"/>
    <n v="24.263431542460999"/>
    <d v="1900-01-16T07:56:40"/>
    <n v="43170"/>
    <n v="0"/>
    <n v="0"/>
    <n v="1"/>
    <n v="382162.18844748451"/>
  </r>
  <r>
    <s v="STND-39341"/>
    <s v="River Valley Truck Repair Inc"/>
    <s v="River Valley Truck Repair - 1100 Lesco Rd - Kankakee"/>
    <x v="1"/>
    <s v="Outdoor &amp; Garage Lighting"/>
    <x v="1"/>
    <n v="0"/>
    <n v="5246.21"/>
    <n v="0"/>
    <x v="0"/>
    <x v="0"/>
    <n v="10.1978380583316"/>
    <s v="Qty / 1,000"/>
    <m/>
    <s v="Private-Lighting"/>
    <x v="0"/>
    <n v="3"/>
    <n v="1070"/>
    <s v="Lighting"/>
    <n v="0.91633259480590001"/>
    <n v="1.30467645558681"/>
    <n v="4807.2732221966598"/>
    <n v="0"/>
    <n v="0.71"/>
    <n v="3413.1639877596299"/>
    <n v="0"/>
    <n v="4903"/>
    <n v="1"/>
    <n v="1"/>
    <n v="0"/>
    <n v="0"/>
    <n v="14.276973281664301"/>
    <d v="1900-01-09T04:44:53"/>
    <n v="43135"/>
    <n v="0"/>
    <n v="0"/>
    <n v="1"/>
    <n v="34806.893613702006"/>
  </r>
  <r>
    <s v="STND-39343"/>
    <s v="SPUS8 150 NMA, LP"/>
    <s v="SPU8S8 150 NMA, LP (CBRE) - 150 N Michigan Ave-21st Fl - Chicago"/>
    <x v="2"/>
    <s v="Energy Management System"/>
    <x v="6"/>
    <n v="0"/>
    <n v="39281.339999999997"/>
    <n v="0"/>
    <x v="1"/>
    <x v="0"/>
    <n v="15"/>
    <s v="NA"/>
    <m/>
    <s v="EMS"/>
    <x v="1"/>
    <n v="3"/>
    <n v="1"/>
    <s v="EMS"/>
    <n v="0.91036333343406195"/>
    <n v="0"/>
    <n v="35760.291624156802"/>
    <n v="0"/>
    <n v="0.7"/>
    <n v="25032.204136909699"/>
    <n v="0"/>
    <n v="2885"/>
    <n v="1.165"/>
    <n v="1.3779999999999999"/>
    <n v="2.5499999999999998E-2"/>
    <n v="0.55000000000000004"/>
    <n v="24.263431542460999"/>
    <d v="1900-01-16T07:56:40"/>
    <n v="43170"/>
    <n v="0"/>
    <n v="0"/>
    <n v="1"/>
    <n v="375483.0620536455"/>
  </r>
  <r>
    <s v="STND-39344"/>
    <s v="1165 N Clark JV LLC"/>
    <s v="CBRE - 1165 N Clark - Chicago"/>
    <x v="12"/>
    <s v="Variable Speed Drives"/>
    <x v="6"/>
    <n v="0"/>
    <n v="5870.9679999999998"/>
    <n v="5.2839999999999998"/>
    <x v="6"/>
    <x v="0"/>
    <n v="15"/>
    <s v="ΔkWpeak"/>
    <m/>
    <s v="Private-Non-Lighting"/>
    <x v="2"/>
    <n v="3"/>
    <n v="2"/>
    <s v="Non-Lighting"/>
    <n v="0.98952339343681495"/>
    <n v="0.43468415683807998"/>
    <n v="5809.4601781189504"/>
    <n v="2.2968710847324201"/>
    <n v="0.7"/>
    <n v="4066.6221246832702"/>
    <n v="1.6078097593126901"/>
    <n v="2885"/>
    <n v="1.165"/>
    <n v="1.3779999999999999"/>
    <n v="2.5499999999999998E-2"/>
    <n v="0.55000000000000004"/>
    <n v="24.263431542460999"/>
    <d v="1900-01-16T07:56:40"/>
    <n v="43174"/>
    <n v="2.2968710847324201"/>
    <n v="0"/>
    <n v="1"/>
    <n v="60999.331870249051"/>
  </r>
  <r>
    <s v="STND-39344"/>
    <s v="1165 N Clark JV LLC"/>
    <s v="CBRE - 1165 N Clark - Chicago"/>
    <x v="12"/>
    <s v="Variable Speed Drives"/>
    <x v="6"/>
    <n v="0"/>
    <n v="0"/>
    <n v="0"/>
    <x v="6"/>
    <x v="0"/>
    <n v="15"/>
    <s v="ΔkWpeak"/>
    <m/>
    <s v="Private-Non-Lighting"/>
    <x v="2"/>
    <n v="3"/>
    <n v="2"/>
    <s v="Non-Lighting"/>
    <n v="0.98952339343681495"/>
    <n v="0.43468415683807998"/>
    <n v="0"/>
    <n v="0"/>
    <n v="0.7"/>
    <n v="0"/>
    <n v="0"/>
    <n v="2885"/>
    <n v="1.165"/>
    <n v="1.3779999999999999"/>
    <n v="2.5499999999999998E-2"/>
    <n v="0.55000000000000004"/>
    <n v="24.263431542460999"/>
    <d v="1900-01-16T07:56:40"/>
    <n v="43174"/>
    <n v="0"/>
    <n v="0"/>
    <n v="1"/>
    <n v="0"/>
  </r>
  <r>
    <s v="STND-39345"/>
    <s v="44th Street Garage, LLC"/>
    <s v="LaGrou MGMT Co - 4515 W 44th St - Chicago"/>
    <x v="0"/>
    <s v="Indoor Lighting"/>
    <x v="2"/>
    <n v="0"/>
    <n v="30054.178"/>
    <n v="6.4370000000000003"/>
    <x v="0"/>
    <x v="0"/>
    <n v="14.797277300976599"/>
    <s v="Qty / 1,000"/>
    <m/>
    <s v="Private-Lighting"/>
    <x v="0"/>
    <n v="3"/>
    <n v="8160"/>
    <s v="Lighting"/>
    <n v="0.91633259480590001"/>
    <n v="1.30467645558681"/>
    <n v="27539.622911498402"/>
    <n v="8.3982023446122707"/>
    <n v="0.71"/>
    <n v="19553.132267163899"/>
    <n v="5.9627236646747104"/>
    <n v="3379"/>
    <n v="1.0900000000000001"/>
    <n v="1.36"/>
    <n v="2.1999999999999999E-2"/>
    <n v="0.57999999999999996"/>
    <n v="20.7161882213673"/>
    <d v="1900-01-13T19:08:05"/>
    <n v="43159"/>
    <n v="10.6468082462123"/>
    <n v="555.845600048591"/>
    <n v="1"/>
    <n v="289333.12025989749"/>
  </r>
  <r>
    <s v="STND-39345"/>
    <s v="44th Street Garage, LLC"/>
    <s v="LaGrou MGMT Co - 4515 W 44th St - Chicago"/>
    <x v="1"/>
    <s v="Outdoor &amp; Garage Lighting"/>
    <x v="1"/>
    <n v="0"/>
    <n v="17381.134999999998"/>
    <n v="0"/>
    <x v="0"/>
    <x v="0"/>
    <n v="10.1978380583316"/>
    <s v="Qty / 1,000"/>
    <m/>
    <s v="Private-Lighting"/>
    <x v="0"/>
    <n v="3"/>
    <n v="3545"/>
    <s v="Lighting"/>
    <n v="0.91633259480590001"/>
    <n v="1.30467645558681"/>
    <n v="15926.900535221601"/>
    <n v="0"/>
    <n v="0.71"/>
    <n v="11308.099380007399"/>
    <n v="0"/>
    <n v="4903"/>
    <n v="1"/>
    <n v="1"/>
    <n v="0"/>
    <n v="0"/>
    <n v="14.276973281664301"/>
    <d v="1900-01-09T04:44:53"/>
    <n v="43159"/>
    <n v="0"/>
    <n v="0"/>
    <n v="1"/>
    <n v="115318.16622483543"/>
  </r>
  <r>
    <s v="STND-39346"/>
    <s v="Bedrock Car Wash Inc"/>
    <s v="Bedrock Car Wash - 134 N 10th Ave - Melrose Park"/>
    <x v="0"/>
    <s v="Indoor Lighting"/>
    <x v="2"/>
    <n v="0"/>
    <n v="33917.760000000002"/>
    <n v="7.2640000000000002"/>
    <x v="0"/>
    <x v="0"/>
    <n v="14.797277300976599"/>
    <s v="Qty / 1,000"/>
    <m/>
    <s v="Private-Lighting"/>
    <x v="0"/>
    <n v="3"/>
    <n v="9209"/>
    <s v="Lighting"/>
    <n v="0.91633259480590001"/>
    <n v="1.30467645558681"/>
    <n v="31079.9490308038"/>
    <n v="9.4771697733825597"/>
    <n v="0.71"/>
    <n v="22066.7638118707"/>
    <n v="6.7287905391016203"/>
    <n v="3379"/>
    <n v="1.0900000000000001"/>
    <n v="1.36"/>
    <n v="2.1999999999999999E-2"/>
    <n v="0.57999999999999996"/>
    <n v="20.7161882213673"/>
    <d v="1900-01-13T19:08:05"/>
    <n v="43153"/>
    <n v="12.0146675626047"/>
    <n v="627.30172355750699"/>
    <n v="1"/>
    <n v="326528.02325940615"/>
  </r>
  <r>
    <s v="STND-39346"/>
    <s v="Bedrock Car Wash Inc"/>
    <s v="Bedrock Car Wash - 134 N 10th Ave - Melrose Park"/>
    <x v="1"/>
    <s v="Outdoor &amp; Garage Lighting"/>
    <x v="1"/>
    <n v="0"/>
    <n v="40454.652999999998"/>
    <n v="0"/>
    <x v="0"/>
    <x v="0"/>
    <n v="10.1978380583316"/>
    <s v="Qty / 1,000"/>
    <m/>
    <s v="Private-Lighting"/>
    <x v="0"/>
    <n v="3"/>
    <n v="8251"/>
    <s v="Lighting"/>
    <n v="0.91633259480590001"/>
    <n v="1.30467645558681"/>
    <n v="37069.917155462303"/>
    <n v="0"/>
    <n v="0.71"/>
    <n v="26319.641180378199"/>
    <n v="0"/>
    <n v="4903"/>
    <n v="1"/>
    <n v="1"/>
    <n v="0"/>
    <n v="0"/>
    <n v="14.276973281664301"/>
    <d v="1900-01-09T04:44:53"/>
    <n v="43153"/>
    <n v="0"/>
    <n v="0"/>
    <n v="1"/>
    <n v="268403.43851089245"/>
  </r>
  <r>
    <s v="STND-39347"/>
    <s v="Imperial Realty Company"/>
    <s v="Imperial Realty Company - 3501 Algonquin Rd - Rolling Meadows"/>
    <x v="7"/>
    <s v="Indoor Lighting"/>
    <x v="6"/>
    <n v="0"/>
    <n v="952.68700000000001"/>
    <n v="0.64900000000000002"/>
    <x v="0"/>
    <x v="0"/>
    <n v="8"/>
    <s v="Qty / 1,000"/>
    <m/>
    <s v="Private-Lighting"/>
    <x v="0"/>
    <n v="3"/>
    <n v="1176"/>
    <s v="Lighting"/>
    <n v="0.91633259480590001"/>
    <n v="1.30467645558681"/>
    <n v="872.97815074784796"/>
    <n v="0.84673501967583698"/>
    <n v="0.71"/>
    <n v="619.81448703097203"/>
    <n v="0.60118186396984497"/>
    <n v="2885"/>
    <n v="1.165"/>
    <n v="1.3779999999999999"/>
    <n v="2.5499999999999998E-2"/>
    <n v="0.55000000000000004"/>
    <n v="24.263431542460999"/>
    <d v="1900-01-16T07:56:40"/>
    <n v="43135"/>
    <n v="1.5361665814148"/>
    <n v="19.1081054455538"/>
    <n v="1"/>
    <n v="4958.5158962477763"/>
  </r>
  <r>
    <s v="STND-39347"/>
    <s v="Imperial Realty Company"/>
    <s v="Imperial Realty Company - 3501 Algonquin Rd - Rolling Meadows"/>
    <x v="0"/>
    <s v="Indoor Lighting"/>
    <x v="6"/>
    <n v="0"/>
    <n v="9356.7469999999994"/>
    <n v="2.1040000000000001"/>
    <x v="0"/>
    <x v="0"/>
    <n v="15"/>
    <s v="Qty / 1,000"/>
    <m/>
    <s v="Private-Lighting"/>
    <x v="0"/>
    <n v="3"/>
    <n v="2772"/>
    <s v="Lighting"/>
    <n v="0.91633259480590001"/>
    <n v="1.30467645558681"/>
    <n v="8573.8922574523203"/>
    <n v="2.74503926255464"/>
    <n v="0.71"/>
    <n v="6087.4635027911499"/>
    <n v="1.9489778764137999"/>
    <n v="2885"/>
    <n v="1.165"/>
    <n v="1.3779999999999999"/>
    <n v="2.5499999999999998E-2"/>
    <n v="0.55000000000000004"/>
    <n v="24.263431542460999"/>
    <d v="1900-01-16T07:56:40"/>
    <n v="43135"/>
    <n v="3.62190165266479"/>
    <n v="187.668886321918"/>
    <n v="1"/>
    <n v="91311.952541867242"/>
  </r>
  <r>
    <s v="STND-39348"/>
    <s v="Wal-Mart Stores, Inc."/>
    <s v="Wal-Mart Stores Inc - 365 Lake Marian Rd - Carpentersville"/>
    <x v="54"/>
    <s v="Refrigeration"/>
    <x v="5"/>
    <n v="0"/>
    <n v="80380.547000000006"/>
    <n v="30.064"/>
    <x v="2"/>
    <x v="0"/>
    <n v="12"/>
    <s v="NA"/>
    <m/>
    <s v="Private-Non-Lighting"/>
    <x v="2"/>
    <n v="3"/>
    <n v="267"/>
    <s v="Non-Lighting"/>
    <n v="0.98952339343681495"/>
    <n v="0.43468415683807998"/>
    <n v="79538.431633747401"/>
    <n v="13.06834449118"/>
    <n v="0.7"/>
    <n v="55676.9021436232"/>
    <n v="9.1478411438260299"/>
    <n v="4661"/>
    <n v="1.07"/>
    <n v="1.24"/>
    <n v="2.9000000000000001E-2"/>
    <n v="0.745"/>
    <n v="15.018236429950701"/>
    <d v="1900-01-09T17:27:20"/>
    <n v="43296"/>
    <n v="0"/>
    <n v="0"/>
    <n v="0"/>
    <n v="668122.82572347834"/>
  </r>
  <r>
    <s v="STND-39349"/>
    <s v="Wal-Mart Stores, Inc."/>
    <s v="Wal-Mart Stores Inc - 801 Meacham Rd - Elk Grove Village"/>
    <x v="54"/>
    <s v="Refrigeration"/>
    <x v="5"/>
    <n v="0"/>
    <n v="92422.577000000005"/>
    <n v="34.567999999999998"/>
    <x v="2"/>
    <x v="0"/>
    <n v="12"/>
    <s v="NA"/>
    <m/>
    <s v="Private-Non-Lighting"/>
    <x v="2"/>
    <n v="3"/>
    <n v="307"/>
    <s v="Non-Lighting"/>
    <n v="0.98952339343681495"/>
    <n v="0.43468415683807998"/>
    <n v="91454.302023215307"/>
    <n v="15.0261619335788"/>
    <n v="0.7"/>
    <n v="64018.011416250702"/>
    <n v="10.5183133535051"/>
    <n v="4661"/>
    <n v="1.07"/>
    <n v="1.24"/>
    <n v="2.9000000000000001E-2"/>
    <n v="0.745"/>
    <n v="15.018236429950701"/>
    <d v="1900-01-09T17:27:20"/>
    <n v="43296"/>
    <n v="0"/>
    <n v="0"/>
    <n v="0"/>
    <n v="768216.13699500845"/>
  </r>
  <r>
    <s v="STND-39350"/>
    <s v="Wal-Mart Stores, Inc."/>
    <s v="Wal-Mart Stores Inc - 1401 IL RT 59 - Joliet"/>
    <x v="54"/>
    <s v="Refrigeration"/>
    <x v="5"/>
    <n v="0"/>
    <n v="105969.86"/>
    <n v="39.634999999999998"/>
    <x v="2"/>
    <x v="0"/>
    <n v="12"/>
    <s v="NA"/>
    <m/>
    <s v="Private-Non-Lighting"/>
    <x v="2"/>
    <n v="3"/>
    <n v="352"/>
    <s v="Non-Lighting"/>
    <n v="0.98952339343681495"/>
    <n v="0.43468415683807998"/>
    <n v="104859.655469224"/>
    <n v="17.228706556277299"/>
    <n v="0.7"/>
    <n v="73401.758828456906"/>
    <n v="12.060094589394099"/>
    <n v="4661"/>
    <n v="1.07"/>
    <n v="1.24"/>
    <n v="2.9000000000000001E-2"/>
    <n v="0.745"/>
    <n v="15.018236429950701"/>
    <d v="1900-01-09T17:27:20"/>
    <n v="43296"/>
    <n v="0"/>
    <n v="0"/>
    <n v="0"/>
    <n v="880821.10594148282"/>
  </r>
  <r>
    <s v="STND-39351"/>
    <s v="Wal-Mart Stores, Inc."/>
    <s v="Wal-Mart Stores Inc - 4720 S Cottage Grove Ave - Chicago"/>
    <x v="54"/>
    <s v="Refrigeration"/>
    <x v="5"/>
    <n v="0"/>
    <n v="89412.069000000003"/>
    <n v="33.442"/>
    <x v="2"/>
    <x v="0"/>
    <n v="12"/>
    <s v="NA"/>
    <m/>
    <s v="Private-Non-Lighting"/>
    <x v="2"/>
    <n v="3"/>
    <n v="297"/>
    <s v="Non-Lighting"/>
    <n v="0.98952339343681495"/>
    <n v="0.43468415683807998"/>
    <n v="88475.333931086701"/>
    <n v="14.5367075729791"/>
    <n v="0.7"/>
    <n v="61932.733751760701"/>
    <n v="10.175695301085399"/>
    <n v="4661"/>
    <n v="1.07"/>
    <n v="1.24"/>
    <n v="2.9000000000000001E-2"/>
    <n v="0.745"/>
    <n v="15.018236429950701"/>
    <d v="1900-01-09T17:27:20"/>
    <n v="43296"/>
    <n v="0"/>
    <n v="0"/>
    <n v="0"/>
    <n v="743192.80502112838"/>
  </r>
  <r>
    <s v="STND-39352"/>
    <s v="Wal-Mart Stores, Inc."/>
    <s v="Wal-Mart Stores Inc - 501 E Lincoln Hwy - New Lenox"/>
    <x v="54"/>
    <s v="Refrigeration"/>
    <x v="5"/>
    <n v="0"/>
    <n v="149622.217"/>
    <n v="55.962000000000003"/>
    <x v="2"/>
    <x v="0"/>
    <n v="12"/>
    <s v="NA"/>
    <m/>
    <s v="Private-Non-Lighting"/>
    <x v="2"/>
    <n v="3"/>
    <n v="497"/>
    <s v="Non-Lighting"/>
    <n v="0.98952339343681495"/>
    <n v="0.43468415683807998"/>
    <n v="148054.68389938"/>
    <n v="24.3257947849727"/>
    <n v="0.7"/>
    <n v="103638.27872956599"/>
    <n v="17.028056349480899"/>
    <n v="4661"/>
    <n v="1.07"/>
    <n v="1.24"/>
    <n v="2.9000000000000001E-2"/>
    <n v="0.745"/>
    <n v="15.018236429950701"/>
    <d v="1900-01-09T17:27:20"/>
    <n v="43296"/>
    <n v="0"/>
    <n v="0"/>
    <n v="0"/>
    <n v="1243659.3447547918"/>
  </r>
  <r>
    <s v="STND-39353"/>
    <s v="Wal-Mart Stores, Inc."/>
    <s v="Wal-Mart Stores Inc - 1006 N Rohlwing Rd - Addison"/>
    <x v="54"/>
    <s v="Refrigeration"/>
    <x v="5"/>
    <n v="0"/>
    <n v="105367.758"/>
    <n v="39.409999999999997"/>
    <x v="2"/>
    <x v="0"/>
    <n v="12"/>
    <s v="NA"/>
    <m/>
    <s v="Private-Non-Lighting"/>
    <x v="2"/>
    <n v="3"/>
    <n v="350"/>
    <s v="Non-Lighting"/>
    <n v="0.98952339343681495"/>
    <n v="0.43468415683807998"/>
    <n v="104263.861454989"/>
    <n v="17.130902620988699"/>
    <n v="0.7"/>
    <n v="72984.703018492393"/>
    <n v="11.9916318346921"/>
    <n v="4661"/>
    <n v="1.07"/>
    <n v="1.24"/>
    <n v="2.9000000000000001E-2"/>
    <n v="0.745"/>
    <n v="15.018236429950701"/>
    <d v="1900-01-09T17:27:20"/>
    <n v="43296"/>
    <n v="0"/>
    <n v="0"/>
    <n v="0"/>
    <n v="875816.43622190878"/>
  </r>
  <r>
    <s v="STND-39354"/>
    <s v="Wal-Mart Stores, Inc."/>
    <s v="Wal-Mart Stores Inc - 2500 W 95th St - Evergreen Park"/>
    <x v="54"/>
    <s v="Refrigeration"/>
    <x v="5"/>
    <n v="0"/>
    <n v="78875.293000000005"/>
    <n v="29.501000000000001"/>
    <x v="2"/>
    <x v="0"/>
    <n v="12"/>
    <s v="NA"/>
    <m/>
    <s v="Private-Non-Lighting"/>
    <x v="2"/>
    <n v="3"/>
    <n v="262"/>
    <s v="Non-Lighting"/>
    <n v="0.98952339343681495"/>
    <n v="0.43468415683807998"/>
    <n v="78048.947587683098"/>
    <n v="12.8236173108802"/>
    <n v="0.7"/>
    <n v="54634.263311378098"/>
    <n v="8.9765321176161503"/>
    <n v="4661"/>
    <n v="1.07"/>
    <n v="1.24"/>
    <n v="2.9000000000000001E-2"/>
    <n v="0.745"/>
    <n v="15.018236429950701"/>
    <d v="1900-01-09T17:27:20"/>
    <n v="43296"/>
    <n v="0"/>
    <n v="0"/>
    <n v="0"/>
    <n v="655611.15973653714"/>
  </r>
  <r>
    <s v="STND-39355"/>
    <s v="Angelo's Finer Liquors Inc."/>
    <s v="Angelos Liquors - 717 Rockland Rd - Lake Bluff"/>
    <x v="3"/>
    <s v="Refrigeration"/>
    <x v="5"/>
    <n v="0"/>
    <n v="5103.9089999999997"/>
    <n v="0.60699999999999998"/>
    <x v="2"/>
    <x v="0"/>
    <n v="8.6177180282661094"/>
    <s v="ΔkWpeak / CF"/>
    <n v="0.69"/>
    <s v="Private-Non-Lighting"/>
    <x v="2"/>
    <n v="3"/>
    <n v="15"/>
    <s v="Non-Lighting"/>
    <n v="0.98952339343681495"/>
    <n v="0.43468415683807998"/>
    <n v="5050.4373534727001"/>
    <n v="0.26385328320071499"/>
    <n v="0.7"/>
    <n v="3535.3061474308902"/>
    <n v="0.18469729824049999"/>
    <n v="4661"/>
    <n v="1.07"/>
    <n v="1.24"/>
    <n v="2.9000000000000001E-2"/>
    <n v="0.745"/>
    <n v="15.018236429950701"/>
    <d v="1900-01-09T17:27:20"/>
    <n v="43167"/>
    <n v="0.38239606260973202"/>
    <n v="0"/>
    <n v="1"/>
    <n v="30466.271522155188"/>
  </r>
  <r>
    <s v="STND-39356"/>
    <s v="Commonwealth Edison Company"/>
    <s v="ComEd Real Estate and Facilities - 1319 South 1st Avenue - Maywood"/>
    <x v="7"/>
    <s v="Indoor Lighting"/>
    <x v="8"/>
    <n v="0"/>
    <n v="1049.239"/>
    <n v="0.53900000000000003"/>
    <x v="0"/>
    <x v="0"/>
    <n v="8"/>
    <s v="Qty / 1,000"/>
    <m/>
    <s v="Private-Lighting"/>
    <x v="0"/>
    <n v="2"/>
    <n v="834"/>
    <s v="Lighting"/>
    <n v="0.97902139861649395"/>
    <n v="0.93591656730105399"/>
    <n v="1027.22743326297"/>
    <n v="0.50445902977526802"/>
    <n v="0.71"/>
    <n v="729.33147761670898"/>
    <n v="0.35816591114044"/>
    <n v="5242"/>
    <n v="1"/>
    <n v="1.22"/>
    <n v="1.0999999999999999E-2"/>
    <n v="0.68"/>
    <n v="13.3536818008394"/>
    <d v="1900-01-08T12:55:13"/>
    <n v="43170"/>
    <n v="0.78017171323115997"/>
    <n v="11.2995017658927"/>
    <n v="1"/>
    <n v="5834.6518209336718"/>
  </r>
  <r>
    <s v="STND-39356"/>
    <s v="Commonwealth Edison Company"/>
    <s v="ComEd Real Estate and Facilities - 1319 South 1st Avenue - Maywood"/>
    <x v="0"/>
    <s v="Indoor Lighting"/>
    <x v="8"/>
    <n v="0"/>
    <n v="174742.07"/>
    <n v="27.655000000000001"/>
    <x v="0"/>
    <x v="0"/>
    <n v="9.5383441434566993"/>
    <s v="Qty / 1,000"/>
    <m/>
    <s v="Private-Lighting"/>
    <x v="0"/>
    <n v="2"/>
    <n v="33335"/>
    <s v="Lighting"/>
    <n v="0.97902139861649395"/>
    <n v="0.93591656730105399"/>
    <n v="171076.22576854099"/>
    <n v="25.882772668710601"/>
    <n v="0.71"/>
    <n v="121464.120295664"/>
    <n v="18.3767685947846"/>
    <n v="5242"/>
    <n v="1"/>
    <n v="1.22"/>
    <n v="1.0999999999999999E-2"/>
    <n v="0.68"/>
    <n v="13.3536818008394"/>
    <d v="1900-01-08T12:55:13"/>
    <n v="43170"/>
    <n v="31.199099166719702"/>
    <n v="1881.8384834539499"/>
    <n v="1"/>
    <n v="1158566.5804622667"/>
  </r>
  <r>
    <s v="STND-39356"/>
    <s v="Commonwealth Edison Company"/>
    <s v="ComEd Real Estate and Facilities - 1319 South 1st Avenue - Maywood"/>
    <x v="38"/>
    <s v="Indoor Lighting"/>
    <x v="8"/>
    <n v="0"/>
    <n v="49642.125999999997"/>
    <n v="6.851"/>
    <x v="0"/>
    <x v="0"/>
    <n v="8"/>
    <s v="Qty / 1,000"/>
    <m/>
    <s v="Private-Lighting"/>
    <x v="0"/>
    <n v="2"/>
    <n v="25294"/>
    <s v="Lighting"/>
    <n v="0.97902139861649395"/>
    <n v="0.93591656730105399"/>
    <n v="48600.703626816197"/>
    <n v="6.4119644025795202"/>
    <n v="0.71"/>
    <n v="34506.499575039503"/>
    <n v="4.5524947258314601"/>
    <n v="5242"/>
    <n v="1"/>
    <n v="1.22"/>
    <n v="1.0999999999999999E-2"/>
    <n v="0.68"/>
    <n v="13.3536818008394"/>
    <d v="1900-01-08T12:55:13"/>
    <n v="43170"/>
    <n v="7.7289831275066501"/>
    <n v="534.60773989497795"/>
    <n v="1"/>
    <n v="276051.99660031602"/>
  </r>
  <r>
    <s v="STND-39357"/>
    <s v="Village of Bolingbrook"/>
    <s v="Parking Lot Lighting for Beaconridge and Fernwood-1291 TWILIGHT WAY -Bolingbrook"/>
    <x v="1"/>
    <s v="Outdoor &amp; Garage Lighting"/>
    <x v="1"/>
    <n v="0"/>
    <n v="176502"/>
    <n v="0"/>
    <x v="0"/>
    <x v="1"/>
    <n v="10.1978380583316"/>
    <s v="Qty / 1,000"/>
    <m/>
    <s v="Public-Lighting"/>
    <x v="0"/>
    <n v="1"/>
    <n v="42510"/>
    <s v="Lighting"/>
    <n v="0.95625781801464005"/>
    <n v="1.47347312606477"/>
    <n v="168781.41739521999"/>
    <n v="0"/>
    <n v="0.71"/>
    <n v="119834.806350606"/>
    <n v="0"/>
    <n v="4903"/>
    <n v="1"/>
    <n v="1"/>
    <n v="0"/>
    <n v="0"/>
    <n v="14.276973281664301"/>
    <d v="1900-01-09T04:44:53"/>
    <n v="43132"/>
    <n v="0"/>
    <n v="0"/>
    <n v="1"/>
    <n v="1222055.9489150071"/>
  </r>
  <r>
    <s v="STND-39358"/>
    <s v="Concentric Itasca Inc."/>
    <s v="Concentric AB - 800 Hollywood Ave - Itasca"/>
    <x v="0"/>
    <s v="Indoor Lighting"/>
    <x v="10"/>
    <n v="0"/>
    <n v="51908.167000000001"/>
    <n v="9.2829999999999995"/>
    <x v="0"/>
    <x v="0"/>
    <n v="10.827197921178"/>
    <s v="Qty / 1,000"/>
    <m/>
    <s v="Private-Lighting"/>
    <x v="0"/>
    <n v="3"/>
    <n v="11020"/>
    <s v="Lighting"/>
    <n v="0.91633259480590001"/>
    <n v="1.30467645558681"/>
    <n v="47565.145358727998"/>
    <n v="12.1113115372123"/>
    <n v="0.71"/>
    <n v="33771.253204696899"/>
    <n v="8.5990311914207496"/>
    <n v="4618"/>
    <n v="1.02"/>
    <n v="1.04"/>
    <n v="1.2E-2"/>
    <n v="0.81"/>
    <n v="15.158077089649201"/>
    <d v="1900-01-09T19:51:10"/>
    <n v="43200"/>
    <n v="14.377150447782901"/>
    <n v="559.58994539679998"/>
    <n v="1"/>
    <n v="365648.04249347013"/>
  </r>
  <r>
    <s v="STND-39358"/>
    <s v="Concentric Itasca Inc."/>
    <s v="Concentric AB - 800 Hollywood Ave - Itasca"/>
    <x v="27"/>
    <s v="Outdoor &amp; Garage Lighting"/>
    <x v="10"/>
    <n v="0"/>
    <n v="235.2"/>
    <n v="0"/>
    <x v="0"/>
    <x v="0"/>
    <n v="8"/>
    <s v="Qty / 1,000"/>
    <m/>
    <s v="Private-Lighting"/>
    <x v="0"/>
    <n v="3"/>
    <n v="840"/>
    <s v="Lighting"/>
    <n v="0.91633259480590001"/>
    <n v="1.30467645558681"/>
    <n v="215.52142629834799"/>
    <n v="0"/>
    <n v="0.71"/>
    <n v="153.02021267182701"/>
    <n v="0"/>
    <n v="4618"/>
    <n v="1.02"/>
    <n v="1.04"/>
    <n v="1.2E-2"/>
    <n v="0.81"/>
    <n v="15.158077089649201"/>
    <d v="1900-01-09T19:51:10"/>
    <n v="43200"/>
    <n v="0"/>
    <n v="2.53554619174527"/>
    <n v="1"/>
    <n v="1224.1617013746161"/>
  </r>
  <r>
    <s v="STND-39358"/>
    <s v="Concentric Itasca Inc."/>
    <s v="Concentric AB - 800 Hollywood Ave - Itasca"/>
    <x v="7"/>
    <s v="Indoor Lighting"/>
    <x v="10"/>
    <n v="0"/>
    <n v="13789.673000000001"/>
    <n v="8.3729999999999993"/>
    <x v="0"/>
    <x v="0"/>
    <n v="8"/>
    <s v="Qty / 1,000"/>
    <m/>
    <s v="Private-Lighting"/>
    <x v="0"/>
    <n v="3"/>
    <n v="12198"/>
    <s v="Lighting"/>
    <n v="0.91633259480590001"/>
    <n v="1.30467645558681"/>
    <n v="12635.926841614901"/>
    <n v="10.9240559626283"/>
    <n v="0.71"/>
    <n v="8971.5080575465508"/>
    <n v="7.7560797334661098"/>
    <n v="4618"/>
    <n v="1.02"/>
    <n v="1.04"/>
    <n v="1.2E-2"/>
    <n v="0.81"/>
    <n v="15.158077089649201"/>
    <d v="1900-01-09T19:51:10"/>
    <n v="43200"/>
    <n v="15.914999945554101"/>
    <n v="148.65796284252801"/>
    <n v="1"/>
    <n v="71772.064460372407"/>
  </r>
  <r>
    <s v="STND-39358"/>
    <s v="Concentric Itasca Inc."/>
    <s v="Concentric AB - 800 Hollywood Ave - Itasca"/>
    <x v="1"/>
    <s v="Outdoor &amp; Garage Lighting"/>
    <x v="1"/>
    <n v="0"/>
    <n v="14355.984"/>
    <n v="0"/>
    <x v="0"/>
    <x v="0"/>
    <n v="10.1978380583316"/>
    <s v="Qty / 1,000"/>
    <m/>
    <s v="Private-Lighting"/>
    <x v="0"/>
    <n v="3"/>
    <n v="2928"/>
    <s v="Lighting"/>
    <n v="0.91633259480590001"/>
    <n v="1.30467645558681"/>
    <n v="13154.856069711999"/>
    <n v="0"/>
    <n v="0.71"/>
    <n v="9339.9478094955102"/>
    <n v="0"/>
    <n v="4903"/>
    <n v="1"/>
    <n v="1"/>
    <n v="0"/>
    <n v="0"/>
    <n v="14.276973281664301"/>
    <d v="1900-01-09T04:44:53"/>
    <n v="43200"/>
    <n v="0"/>
    <n v="0"/>
    <n v="1"/>
    <n v="95247.275234504181"/>
  </r>
  <r>
    <s v="STND-39360"/>
    <s v="The Cary Company"/>
    <s v="The Cary Company - 1195 W Fullerton Ave - Addison"/>
    <x v="8"/>
    <s v="Indoor Advanced Lighting"/>
    <x v="8"/>
    <n v="0"/>
    <n v="14593.727999999999"/>
    <n v="2.31"/>
    <x v="0"/>
    <x v="0"/>
    <n v="9.5383441434566993"/>
    <s v="Qty / 1,000"/>
    <m/>
    <s v="Private-Lighting"/>
    <x v="0"/>
    <n v="3"/>
    <n v="2784"/>
    <s v="Lighting"/>
    <n v="0.91633259480590001"/>
    <n v="1.30467645558681"/>
    <n v="13372.708646131499"/>
    <n v="3.0138026124055202"/>
    <n v="0.71"/>
    <n v="9494.6231387533699"/>
    <n v="2.13979985480792"/>
    <n v="5242"/>
    <n v="1"/>
    <n v="1.22"/>
    <n v="1.0999999999999999E-2"/>
    <n v="0.68"/>
    <n v="13.3536818008394"/>
    <d v="1900-01-08T12:55:13"/>
    <n v="43135"/>
    <n v="3.6328382502477399"/>
    <n v="147.09979510744699"/>
    <n v="1"/>
    <n v="90562.983009856674"/>
  </r>
  <r>
    <s v="STND-39361"/>
    <s v="Vanguard Lofts Condominium Association"/>
    <s v="Vanguard Lofts Condominium Association - 1250 W Van Buren - Chicago"/>
    <x v="12"/>
    <s v="Variable Speed Drives"/>
    <x v="2"/>
    <n v="0"/>
    <n v="11156.084000000001"/>
    <n v="1.24"/>
    <x v="6"/>
    <x v="0"/>
    <n v="15"/>
    <s v="ΔkWpeak"/>
    <m/>
    <s v="Private-Non-Lighting"/>
    <x v="2"/>
    <n v="3"/>
    <n v="2"/>
    <s v="Non-Lighting"/>
    <n v="0.98952339343681495"/>
    <n v="0.43468415683807998"/>
    <n v="11039.2060971462"/>
    <n v="0.53900835447922002"/>
    <n v="0.7"/>
    <n v="7727.4442680023103"/>
    <n v="0.37730584813545398"/>
    <n v="3379"/>
    <n v="1.0900000000000001"/>
    <n v="1.36"/>
    <n v="2.1999999999999999E-2"/>
    <n v="0.57999999999999996"/>
    <n v="20.7161882213673"/>
    <d v="1900-01-13T19:08:05"/>
    <n v="43170"/>
    <n v="0.53900835447922002"/>
    <n v="0"/>
    <n v="1"/>
    <n v="115911.66402003466"/>
  </r>
  <r>
    <s v="STND-39362"/>
    <s v="Nakoma Products, LLC"/>
    <s v="Nakoma - 8455 S 77th Ave - Bridgeview"/>
    <x v="10"/>
    <s v="Compressed Air"/>
    <x v="10"/>
    <n v="0"/>
    <n v="108945"/>
    <n v="17.475000000000001"/>
    <x v="4"/>
    <x v="0"/>
    <n v="10"/>
    <s v="ΔkWpeak / CF"/>
    <n v="0.95"/>
    <s v="Private-Non-Lighting"/>
    <x v="2"/>
    <n v="2"/>
    <n v="1"/>
    <s v="Non-Lighting"/>
    <n v="0.76002432528749297"/>
    <n v="0.465462131779591"/>
    <n v="82800.850118446004"/>
    <n v="8.1339507528483495"/>
    <n v="0.7"/>
    <n v="57960.595082912201"/>
    <n v="5.6937655269938503"/>
    <n v="4618"/>
    <n v="1.02"/>
    <n v="1.04"/>
    <n v="1.2E-2"/>
    <n v="0.81"/>
    <n v="15.158077089649201"/>
    <d v="1900-01-09T19:51:10"/>
    <n v="43193"/>
    <n v="8.5620534240508999"/>
    <n v="0"/>
    <n v="1"/>
    <n v="579605.95082912198"/>
  </r>
  <r>
    <s v="STND-39362"/>
    <s v="Nakoma Products, LLC"/>
    <s v="Nakoma - 8455 S 77th Ave - Bridgeview"/>
    <x v="10"/>
    <s v="Compressed Air"/>
    <x v="10"/>
    <n v="0"/>
    <n v="78030"/>
    <n v="12.525"/>
    <x v="4"/>
    <x v="0"/>
    <n v="10"/>
    <s v="ΔkWpeak / CF"/>
    <n v="0.95"/>
    <s v="Private-Non-Lighting"/>
    <x v="2"/>
    <n v="2"/>
    <n v="1"/>
    <s v="Non-Lighting"/>
    <n v="0.76002432528749297"/>
    <n v="0.465462131779591"/>
    <n v="59304.698102183102"/>
    <n v="5.8299132005393801"/>
    <n v="0.7"/>
    <n v="41513.2886715282"/>
    <n v="4.0809392403775604"/>
    <n v="4618"/>
    <n v="1.02"/>
    <n v="1.04"/>
    <n v="1.2E-2"/>
    <n v="0.81"/>
    <n v="15.158077089649201"/>
    <d v="1900-01-09T19:51:10"/>
    <n v="43193"/>
    <n v="6.1367507374098702"/>
    <n v="0"/>
    <n v="1"/>
    <n v="415132.88671528199"/>
  </r>
  <r>
    <s v="STND-39363"/>
    <s v="Sunrise Senior Living Management, Inc."/>
    <s v="Sunrise Senior Living Management Inc - 1725 Ballard Rd - Park Ridge"/>
    <x v="56"/>
    <s v="HVAC"/>
    <x v="2"/>
    <n v="0"/>
    <n v="8010.6850000000004"/>
    <n v="0"/>
    <x v="3"/>
    <x v="0"/>
    <n v="10"/>
    <s v="ΔkWpeak"/>
    <m/>
    <s v="Private-Non-Lighting"/>
    <x v="2"/>
    <n v="3"/>
    <n v="1"/>
    <s v="Non-Lighting"/>
    <n v="0.98952339343681495"/>
    <n v="0.43468415683807998"/>
    <n v="7926.7602049533898"/>
    <n v="0"/>
    <n v="0.7"/>
    <n v="5548.7321434673704"/>
    <n v="0"/>
    <n v="3379"/>
    <n v="1.0900000000000001"/>
    <n v="1.36"/>
    <n v="2.1999999999999999E-2"/>
    <n v="0.57999999999999996"/>
    <n v="20.7161882213673"/>
    <d v="1900-01-13T19:08:05"/>
    <n v="43162"/>
    <n v="0"/>
    <n v="0"/>
    <n v="1"/>
    <n v="55487.321434673708"/>
  </r>
  <r>
    <s v="STND-39363"/>
    <s v="Sunrise Senior Living Management, Inc."/>
    <s v="Sunrise Senior Living Management Inc - 1725 Ballard Rd - Park Ridge"/>
    <x v="56"/>
    <s v="HVAC"/>
    <x v="2"/>
    <n v="0"/>
    <n v="14334.91"/>
    <n v="0"/>
    <x v="3"/>
    <x v="0"/>
    <n v="10"/>
    <s v="ΔkWpeak"/>
    <m/>
    <s v="Private-Non-Lighting"/>
    <x v="2"/>
    <n v="3"/>
    <n v="2"/>
    <s v="Non-Lighting"/>
    <n v="0.98952339343681495"/>
    <n v="0.43468415683807998"/>
    <n v="14184.7287878113"/>
    <n v="0"/>
    <n v="0.7"/>
    <n v="9929.3101514679292"/>
    <n v="0"/>
    <n v="3379"/>
    <n v="1.0900000000000001"/>
    <n v="1.36"/>
    <n v="2.1999999999999999E-2"/>
    <n v="0.57999999999999996"/>
    <n v="20.7161882213673"/>
    <d v="1900-01-13T19:08:05"/>
    <n v="43162"/>
    <n v="0"/>
    <n v="0"/>
    <n v="1"/>
    <n v="99293.101514679292"/>
  </r>
  <r>
    <s v="STND-39364"/>
    <s v="Jack Wolf C-J-D, INC."/>
    <s v="Jack Wolf Chrysler Jeep Dodge - 1615 N State Street - Belvidere"/>
    <x v="0"/>
    <s v="Indoor Lighting"/>
    <x v="0"/>
    <n v="0"/>
    <n v="7822.5839999999998"/>
    <n v="1.587"/>
    <x v="0"/>
    <x v="0"/>
    <n v="9.1274187659729797"/>
    <s v="Qty / 1,000"/>
    <m/>
    <s v="Private-Lighting"/>
    <x v="0"/>
    <n v="3"/>
    <n v="1275"/>
    <s v="Lighting"/>
    <n v="0.91633259480590001"/>
    <n v="1.30467645558681"/>
    <n v="7168.0886948071102"/>
    <n v="2.07052153501626"/>
    <n v="0.71"/>
    <n v="5089.3429733130497"/>
    <n v="1.4700702898615501"/>
    <n v="5478"/>
    <n v="1.1200000000000001"/>
    <n v="1.31"/>
    <n v="2.1999999999999999E-2"/>
    <n v="0.95"/>
    <n v="12.7783862723622"/>
    <d v="1900-01-08T03:03:29"/>
    <n v="43200"/>
    <n v="1.6637376737776299"/>
    <n v="140.80174221942499"/>
    <n v="1"/>
    <n v="46452.56456109025"/>
  </r>
  <r>
    <s v="STND-39365"/>
    <s v="New Albertson's, Inc."/>
    <s v="Jewel-Osco/Albertsons #3192 - 17930 S Wolf Rd - Orland Park"/>
    <x v="0"/>
    <s v="Indoor Lighting"/>
    <x v="2"/>
    <n v="0"/>
    <n v="5520.982"/>
    <n v="1.1819999999999999"/>
    <x v="0"/>
    <x v="0"/>
    <n v="14.797277300976599"/>
    <s v="Qty / 1,000"/>
    <m/>
    <s v="Private-Non-Lighting"/>
    <x v="2"/>
    <n v="3"/>
    <n v="1499"/>
    <s v="Lighting"/>
    <n v="0.98952339343681495"/>
    <n v="0.43468415683807998"/>
    <n v="5463.1408437435703"/>
    <n v="0.51379667338261104"/>
    <n v="0.71"/>
    <n v="3878.8299990579399"/>
    <n v="0.364795638101654"/>
    <n v="3379"/>
    <n v="1.0900000000000001"/>
    <n v="1.36"/>
    <n v="2.1999999999999999E-2"/>
    <n v="0.57999999999999996"/>
    <n v="20.7161882213673"/>
    <d v="1900-01-13T19:08:05"/>
    <n v="43170"/>
    <n v="0.65136495104286396"/>
    <n v="110.265228038861"/>
    <n v="1"/>
    <n v="57396.123099407137"/>
  </r>
  <r>
    <s v="STND-39365"/>
    <s v="New Albertson's, Inc."/>
    <s v="Jewel-Osco/Albertsons #3192 - 17930 S Wolf Rd - Orland Park"/>
    <x v="49"/>
    <s v="Refrigeration"/>
    <x v="2"/>
    <n v="0"/>
    <n v="17245.52"/>
    <n v="1.968"/>
    <x v="2"/>
    <x v="0"/>
    <n v="12"/>
    <s v="ΔkWpeak"/>
    <m/>
    <s v="Private-Non-Lighting"/>
    <x v="2"/>
    <n v="3"/>
    <n v="8"/>
    <s v="Non-Lighting"/>
    <n v="0.98952339343681495"/>
    <n v="0.43468415683807998"/>
    <n v="17064.845471982499"/>
    <n v="0.85545842065734201"/>
    <n v="0.7"/>
    <n v="11945.3918303877"/>
    <n v="0.59882089446013997"/>
    <n v="3379"/>
    <n v="1.0900000000000001"/>
    <n v="1.36"/>
    <n v="2.1999999999999999E-2"/>
    <n v="0.57999999999999996"/>
    <n v="20.7161882213673"/>
    <d v="1900-01-13T19:08:05"/>
    <n v="43170"/>
    <n v="0.85545842065734201"/>
    <n v="0"/>
    <n v="1"/>
    <n v="143344.7019646524"/>
  </r>
  <r>
    <s v="STND-39367"/>
    <s v="New Albertson's Inc"/>
    <s v="Jewel Osco/Albertson's #3234 - Standard - 102 W Division St - Chicago"/>
    <x v="49"/>
    <s v="Refrigeration"/>
    <x v="5"/>
    <n v="0"/>
    <n v="463473.35"/>
    <n v="52.89"/>
    <x v="2"/>
    <x v="0"/>
    <n v="12"/>
    <s v="ΔkWpeak"/>
    <m/>
    <s v="Private-Non-Lighting"/>
    <x v="2"/>
    <n v="2"/>
    <n v="215"/>
    <s v="Non-Lighting"/>
    <n v="0.76002432528749297"/>
    <n v="0.465462131779591"/>
    <n v="352251.02012248401"/>
    <n v="24.618292149822601"/>
    <n v="0.7"/>
    <n v="246575.71408573899"/>
    <n v="17.232804504875801"/>
    <n v="4661"/>
    <n v="1.07"/>
    <n v="1.24"/>
    <n v="2.9000000000000001E-2"/>
    <n v="0.745"/>
    <n v="15.018236429950701"/>
    <d v="1900-01-09T17:27:20"/>
    <n v="43180"/>
    <n v="24.618292149822601"/>
    <n v="0"/>
    <n v="1"/>
    <n v="2958908.5690288679"/>
  </r>
  <r>
    <s v="STND-39367"/>
    <s v="New Albertson's Inc"/>
    <s v="Jewel Osco/Albertson's #3234 - Standard - 102 W Division St - Chicago"/>
    <x v="50"/>
    <s v="Indoor Lighting"/>
    <x v="5"/>
    <n v="0"/>
    <n v="16876.921999999999"/>
    <n v="0"/>
    <x v="0"/>
    <x v="0"/>
    <n v="8"/>
    <s v="Qty / 1,000"/>
    <m/>
    <s v="Private-Non-Lighting"/>
    <x v="2"/>
    <n v="2"/>
    <n v="33840"/>
    <s v="Lighting"/>
    <n v="0.76002432528749297"/>
    <n v="0.465462131779591"/>
    <n v="12826.8712559797"/>
    <n v="0"/>
    <n v="0.71"/>
    <n v="9107.0785917455505"/>
    <n v="0"/>
    <n v="4661"/>
    <n v="1.07"/>
    <n v="1.24"/>
    <n v="2.9000000000000001E-2"/>
    <n v="0.745"/>
    <n v="15.018236429950701"/>
    <d v="1900-01-09T17:27:20"/>
    <n v="43180"/>
    <n v="0"/>
    <n v="347.64417422748602"/>
    <n v="1"/>
    <n v="72856.628733964404"/>
  </r>
  <r>
    <s v="STND-39368"/>
    <s v="JHJJ Inc"/>
    <s v="JHJJ Inc - 1645 Bethany Rd - Sycamore"/>
    <x v="0"/>
    <s v="Indoor Lighting"/>
    <x v="2"/>
    <n v="0"/>
    <n v="7292.558"/>
    <n v="1.5620000000000001"/>
    <x v="0"/>
    <x v="0"/>
    <n v="14.797277300976599"/>
    <s v="Qty / 1,000"/>
    <m/>
    <s v="Private-Lighting"/>
    <x v="0"/>
    <n v="3"/>
    <n v="1980"/>
    <s v="Lighting"/>
    <n v="0.91633259480590001"/>
    <n v="1.30467645558681"/>
    <n v="6682.4085949125201"/>
    <n v="2.0379046236265901"/>
    <n v="0.71"/>
    <n v="4744.5101023878897"/>
    <n v="1.4469122827748799"/>
    <n v="3379"/>
    <n v="1.0900000000000001"/>
    <n v="1.36"/>
    <n v="2.1999999999999999E-2"/>
    <n v="0.57999999999999996"/>
    <n v="20.7161882213673"/>
    <d v="1900-01-13T19:08:05"/>
    <n v="43167"/>
    <n v="2.58355048634203"/>
    <n v="134.874301915666"/>
    <n v="1"/>
    <n v="70205.831642318488"/>
  </r>
  <r>
    <s v="STND-39368"/>
    <s v="JHJJ Inc"/>
    <s v="JHJJ Inc - 1645 Bethany Rd - Sycamore"/>
    <x v="1"/>
    <s v="Outdoor &amp; Garage Lighting"/>
    <x v="1"/>
    <n v="0"/>
    <n v="3824.34"/>
    <n v="0"/>
    <x v="0"/>
    <x v="0"/>
    <n v="10.1978380583316"/>
    <s v="Qty / 1,000"/>
    <m/>
    <s v="Private-Lighting"/>
    <x v="0"/>
    <n v="3"/>
    <n v="780"/>
    <s v="Lighting"/>
    <n v="0.91633259480590001"/>
    <n v="1.30467645558681"/>
    <n v="3504.36739562"/>
    <n v="0"/>
    <n v="0.71"/>
    <n v="2488.1008508902"/>
    <n v="0"/>
    <n v="4903"/>
    <n v="1"/>
    <n v="1"/>
    <n v="0"/>
    <n v="0"/>
    <n v="14.276973281664301"/>
    <d v="1900-01-09T04:44:53"/>
    <n v="43167"/>
    <n v="0"/>
    <n v="0"/>
    <n v="1"/>
    <n v="25373.249550175318"/>
  </r>
  <r>
    <s v="STND-39369"/>
    <s v="Advocate Health and Hospitals Corporation"/>
    <s v="Advocate Lutheran General Hospital - 1775 Dempster St - Park Ridge"/>
    <x v="12"/>
    <s v="Variable Speed Drives"/>
    <x v="7"/>
    <n v="0"/>
    <n v="374193.12699999998"/>
    <n v="47.02"/>
    <x v="6"/>
    <x v="0"/>
    <n v="15"/>
    <s v="ΔkWpeak"/>
    <m/>
    <s v="Private-Non-Lighting"/>
    <x v="2"/>
    <n v="2"/>
    <n v="3"/>
    <s v="Non-Lighting"/>
    <n v="0.76002432528749297"/>
    <n v="0.465462131779591"/>
    <n v="284395.87887539202"/>
    <n v="21.886029436276399"/>
    <n v="0.7"/>
    <n v="199077.11521277501"/>
    <n v="15.3202206053935"/>
    <n v="7616"/>
    <n v="1.23"/>
    <n v="1.41"/>
    <n v="1.4E-2"/>
    <n v="0.73499999999999999"/>
    <n v="9.1911764705882408"/>
    <d v="1900-01-05T13:33:47"/>
    <n v="43200"/>
    <n v="21.886029436276399"/>
    <n v="0"/>
    <n v="1"/>
    <n v="2986156.7281916253"/>
  </r>
  <r>
    <s v="STND-39370"/>
    <s v="ASVRF Oak Brook Regency, LLC"/>
    <s v="ASVRF Oak Brook Regency LLC - 1415 W 22nd St - Oak Brook"/>
    <x v="12"/>
    <s v="Variable Speed Drives"/>
    <x v="6"/>
    <n v="0"/>
    <n v="11156"/>
    <n v="0"/>
    <x v="6"/>
    <x v="0"/>
    <n v="15"/>
    <s v="ΔkWpeak"/>
    <m/>
    <s v="Private-Non-Lighting"/>
    <x v="2"/>
    <n v="3"/>
    <n v="1"/>
    <s v="Non-Lighting"/>
    <n v="0.98952339343681495"/>
    <n v="0.43468415683807998"/>
    <n v="11039.122977181099"/>
    <n v="0"/>
    <n v="0.7"/>
    <n v="7727.3860840267798"/>
    <n v="0"/>
    <n v="2885"/>
    <n v="1.165"/>
    <n v="1.3779999999999999"/>
    <n v="2.5499999999999998E-2"/>
    <n v="0.55000000000000004"/>
    <n v="24.263431542460999"/>
    <d v="1900-01-16T07:56:40"/>
    <n v="43440"/>
    <n v="0"/>
    <n v="0"/>
    <n v="0"/>
    <n v="115910.7912604017"/>
  </r>
  <r>
    <s v="STND-39371"/>
    <s v="Bohler-Uddeholm Corporation"/>
    <s v="Bohler-Uddeholm Corporation - 2505 Millenium Dr - Elgin"/>
    <x v="0"/>
    <s v="Indoor Lighting"/>
    <x v="10"/>
    <n v="0"/>
    <n v="281444.01"/>
    <n v="50.332999999999998"/>
    <x v="0"/>
    <x v="0"/>
    <n v="10.827197921178"/>
    <s v="Qty / 1,000"/>
    <m/>
    <s v="Private-Lighting"/>
    <x v="0"/>
    <n v="2"/>
    <n v="59750"/>
    <s v="Lighting"/>
    <n v="0.97902139861649395"/>
    <n v="0.93591656730105399"/>
    <n v="275539.70830243401"/>
    <n v="47.107488581963899"/>
    <n v="0.71"/>
    <n v="195633.19289472801"/>
    <n v="33.4463168931944"/>
    <n v="4618"/>
    <n v="1.02"/>
    <n v="1.04"/>
    <n v="1.2E-2"/>
    <n v="0.81"/>
    <n v="15.158077089649201"/>
    <d v="1900-01-09T19:51:10"/>
    <n v="43124"/>
    <n v="55.920570491410203"/>
    <n v="3241.6436270874601"/>
    <n v="1"/>
    <n v="2118159.2994232136"/>
  </r>
  <r>
    <s v="STND-39372"/>
    <s v="Holy Family Catholic Parish"/>
    <s v="The Catholic Bishop - Holy Family Church - 2515 Palatine Rd - Hoffman Estates"/>
    <x v="0"/>
    <s v="Indoor Lighting"/>
    <x v="12"/>
    <n v="0"/>
    <n v="86735.356"/>
    <n v="23.443000000000001"/>
    <x v="0"/>
    <x v="0"/>
    <n v="15"/>
    <s v="Qty / 1,000"/>
    <m/>
    <s v="Private-Lighting"/>
    <x v="0"/>
    <n v="3"/>
    <n v="24298"/>
    <s v="Lighting"/>
    <n v="0.91633259480590001"/>
    <n v="1.30467645558681"/>
    <n v="79478.433824893495"/>
    <n v="30.585530148321499"/>
    <n v="0.71"/>
    <n v="56429.688015674401"/>
    <n v="21.715726405308299"/>
    <n v="2979"/>
    <n v="1.17333333333333"/>
    <n v="1.323"/>
    <n v="2.1333333333333301E-2"/>
    <n v="0.72"/>
    <n v="23.497818059751602"/>
    <d v="1900-01-15T18:49:11"/>
    <n v="43159"/>
    <n v="32.108770206938701"/>
    <n v="1445.0624331798799"/>
    <n v="1"/>
    <n v="846445.32023511606"/>
  </r>
  <r>
    <s v="STND-39373"/>
    <s v="Rockford University"/>
    <s v="Rockford University (Rockford College)-Dorm Wall Packs - 5050 E State St - Rockford"/>
    <x v="27"/>
    <s v="Outdoor &amp; Garage Lighting"/>
    <x v="3"/>
    <n v="0"/>
    <n v="294"/>
    <n v="0"/>
    <x v="0"/>
    <x v="0"/>
    <n v="8"/>
    <s v="Qty / 1,000"/>
    <m/>
    <s v="Private-Lighting"/>
    <x v="0"/>
    <n v="3"/>
    <n v="1050"/>
    <s v="Lighting"/>
    <n v="0.91633259480590001"/>
    <n v="1.30467645558681"/>
    <n v="269.40178287293497"/>
    <n v="0"/>
    <n v="0.71"/>
    <n v="191.275265839783"/>
    <n v="0"/>
    <n v="3395"/>
    <n v="1.06"/>
    <n v="1.39"/>
    <n v="0.02"/>
    <n v="0.63"/>
    <n v="20.618556701030901"/>
    <d v="1900-01-13T17:27:39"/>
    <n v="43200"/>
    <n v="0"/>
    <n v="5.0830525070365002"/>
    <n v="1"/>
    <n v="1530.202126718264"/>
  </r>
  <r>
    <s v="STND-39373"/>
    <s v="Rockford University"/>
    <s v="Rockford University (Rockford College)-Dorm Wall Packs - 5050 E State St - Rockford"/>
    <x v="1"/>
    <s v="Outdoor &amp; Garage Lighting"/>
    <x v="1"/>
    <n v="0"/>
    <n v="26083.96"/>
    <n v="0"/>
    <x v="0"/>
    <x v="0"/>
    <n v="10.1978380583316"/>
    <s v="Qty / 1,000"/>
    <m/>
    <s v="Private-Lighting"/>
    <x v="0"/>
    <n v="3"/>
    <n v="5320"/>
    <s v="Lighting"/>
    <n v="0.91633259480590001"/>
    <n v="1.30467645558681"/>
    <n v="23901.582749613299"/>
    <n v="0"/>
    <n v="0.71"/>
    <n v="16970.123752225401"/>
    <n v="0"/>
    <n v="4903"/>
    <n v="1"/>
    <n v="1"/>
    <n v="0"/>
    <n v="0"/>
    <n v="14.276973281664301"/>
    <d v="1900-01-09T04:44:53"/>
    <n v="43200"/>
    <n v="0"/>
    <n v="0"/>
    <n v="1"/>
    <n v="173058.57385504126"/>
  </r>
  <r>
    <s v="STND-39375"/>
    <s v="ATI Operating Holdings, LLC"/>
    <s v="ATI Flat Rolled Products - 8687 S 77th Ave - Bridgeview"/>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257"/>
    <n v="1.91032247873577"/>
    <n v="0"/>
    <n v="0"/>
    <n v="180162.524243041"/>
  </r>
  <r>
    <s v="STND-39376"/>
    <s v="County of Lake School District #41"/>
    <s v="Lake Villa School District #41 BJ Hooper - 2400 E Sand Lake Rd - Lake Villa"/>
    <x v="7"/>
    <s v="Indoor Lighting"/>
    <x v="12"/>
    <n v="0"/>
    <n v="2646.22"/>
    <n v="0"/>
    <x v="0"/>
    <x v="1"/>
    <n v="8"/>
    <s v="Qty / 1,000"/>
    <m/>
    <s v="Public-Lighting"/>
    <x v="0"/>
    <n v="3"/>
    <n v="30"/>
    <s v="Lighting"/>
    <n v="0.99829244462109001"/>
    <n v="0.987374621353864"/>
    <n v="2641.7014328052201"/>
    <n v="0"/>
    <n v="0.71"/>
    <n v="1875.60801729171"/>
    <n v="0"/>
    <n v="2979"/>
    <n v="1.17333333333333"/>
    <n v="1.323"/>
    <n v="2.1333333333333301E-2"/>
    <n v="0.72"/>
    <n v="23.497818059751602"/>
    <d v="1900-01-15T18:49:11"/>
    <n v="43132"/>
    <n v="0"/>
    <n v="48.030935141913098"/>
    <n v="1"/>
    <n v="15004.86413833368"/>
  </r>
  <r>
    <s v="STND-39376"/>
    <s v="County of Lake School District #41"/>
    <s v="Lake Villa School District #41 BJ Hooper - 2400 E Sand Lake Rd - Lake Villa"/>
    <x v="0"/>
    <s v="Indoor Lighting"/>
    <x v="12"/>
    <n v="0"/>
    <n v="32212.7"/>
    <n v="0"/>
    <x v="0"/>
    <x v="1"/>
    <n v="15"/>
    <s v="Qty / 1,000"/>
    <m/>
    <s v="Public-Lighting"/>
    <x v="0"/>
    <n v="3"/>
    <n v="6570"/>
    <s v="Lighting"/>
    <n v="0.99829244462109001"/>
    <n v="0.987374621353864"/>
    <n v="32157.6950308458"/>
    <n v="0"/>
    <n v="0.71"/>
    <n v="22831.963471900501"/>
    <n v="0"/>
    <n v="2979"/>
    <n v="1.17333333333333"/>
    <n v="1.323"/>
    <n v="2.1333333333333301E-2"/>
    <n v="0.72"/>
    <n v="23.497818059751602"/>
    <d v="1900-01-15T18:49:11"/>
    <n v="43132"/>
    <n v="0"/>
    <n v="584.68536419719601"/>
    <n v="1"/>
    <n v="342479.45207850751"/>
  </r>
  <r>
    <s v="STND-39377"/>
    <s v="Madden Communications, Inc."/>
    <s v="Madden Communication Inc - 1550 Central Ave - Roselle"/>
    <x v="0"/>
    <s v="Indoor Lighting"/>
    <x v="8"/>
    <n v="0"/>
    <n v="38350.472000000002"/>
    <n v="6.069"/>
    <x v="0"/>
    <x v="0"/>
    <n v="9.5383441434566993"/>
    <s v="Qty / 1,000"/>
    <m/>
    <s v="Private-Lighting"/>
    <x v="0"/>
    <n v="3"/>
    <n v="7316"/>
    <s v="Lighting"/>
    <n v="0.91633259480590001"/>
    <n v="1.30467645558681"/>
    <n v="35141.787519791003"/>
    <n v="7.9180814089563301"/>
    <n v="0.71"/>
    <n v="24950.669139051599"/>
    <n v="5.6218378003589899"/>
    <n v="5242"/>
    <n v="1"/>
    <n v="1.22"/>
    <n v="1.0999999999999999E-2"/>
    <n v="0.68"/>
    <n v="13.3536818008394"/>
    <d v="1900-01-08T12:55:13"/>
    <n v="43167"/>
    <n v="9.5444568574690507"/>
    <n v="386.55966271770097"/>
    <n v="1"/>
    <n v="237988.06885779861"/>
  </r>
  <r>
    <s v="STND-39377"/>
    <s v="Madden Communications, Inc."/>
    <s v="Madden Communication Inc - 1550 Central Ave - Roselle"/>
    <x v="7"/>
    <s v="Indoor Lighting"/>
    <x v="8"/>
    <n v="0"/>
    <n v="3122.5549999999998"/>
    <n v="1.605"/>
    <x v="0"/>
    <x v="0"/>
    <n v="8"/>
    <s v="Qty / 1,000"/>
    <m/>
    <s v="Private-Lighting"/>
    <x v="0"/>
    <n v="3"/>
    <n v="2482"/>
    <s v="Lighting"/>
    <n v="0.91633259480590001"/>
    <n v="1.30467645558681"/>
    <n v="2861.29892557414"/>
    <n v="2.0940057112168202"/>
    <n v="0.71"/>
    <n v="2031.5222371576399"/>
    <n v="1.4867440549639499"/>
    <n v="5242"/>
    <n v="1"/>
    <n v="1.22"/>
    <n v="1.0999999999999999E-2"/>
    <n v="0.68"/>
    <n v="13.3536818008394"/>
    <d v="1900-01-08T12:55:13"/>
    <n v="43167"/>
    <n v="3.2384870263173902"/>
    <n v="31.474288181315501"/>
    <n v="1"/>
    <n v="16252.177897261119"/>
  </r>
  <r>
    <s v="STND-39380"/>
    <s v="Babbitting Service Inc."/>
    <s v="Babbitting Services Inc - 1617 Louise Dr - South Elgin"/>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194"/>
    <n v="3.0565159659772401"/>
    <n v="0"/>
    <n v="1"/>
    <n v="288260.03878886497"/>
  </r>
  <r>
    <s v="STND-39381"/>
    <s v="LW Hamilton Lakes LLC"/>
    <s v="LW Hamilton Lakes LLC - 500 Park Blvd - Itasca"/>
    <x v="1"/>
    <s v="Outdoor &amp; Garage Lighting"/>
    <x v="1"/>
    <n v="0"/>
    <n v="49937.055"/>
    <n v="0"/>
    <x v="0"/>
    <x v="0"/>
    <n v="10.1978380583316"/>
    <s v="Qty / 1,000"/>
    <m/>
    <s v="Private-Lighting"/>
    <x v="0"/>
    <n v="3"/>
    <n v="10185"/>
    <s v="Lighting"/>
    <n v="0.91633259480590001"/>
    <n v="1.30467645558681"/>
    <n v="45758.9511851149"/>
    <n v="0"/>
    <n v="0.71"/>
    <n v="32488.855341431601"/>
    <n v="0"/>
    <n v="4903"/>
    <n v="1"/>
    <n v="1"/>
    <n v="0"/>
    <n v="0"/>
    <n v="14.276973281664301"/>
    <d v="1900-01-09T04:44:53"/>
    <n v="43135"/>
    <n v="0"/>
    <n v="0"/>
    <n v="1"/>
    <n v="331316.08547248109"/>
  </r>
  <r>
    <s v="STND-39382"/>
    <s v="Dukane Precast, Inc"/>
    <s v="Dukane Precast - 1995 Plain Ave - Aurora"/>
    <x v="38"/>
    <s v="Indoor Lighting"/>
    <x v="2"/>
    <n v="0"/>
    <n v="36272.069000000003"/>
    <n v="7.9420000000000002"/>
    <x v="0"/>
    <x v="0"/>
    <n v="8"/>
    <s v="Qty / 1,000"/>
    <m/>
    <s v="Private-Lighting"/>
    <x v="0"/>
    <n v="3"/>
    <n v="26304"/>
    <s v="Lighting"/>
    <n v="0.91633259480590001"/>
    <n v="1.30467645558681"/>
    <n v="33237.279105748603"/>
    <n v="10.3617404102704"/>
    <n v="0.71"/>
    <n v="23598.4681650815"/>
    <n v="7.3568356912919999"/>
    <n v="3379"/>
    <n v="1.0900000000000001"/>
    <n v="1.36"/>
    <n v="2.1999999999999999E-2"/>
    <n v="0.57999999999999996"/>
    <n v="20.7161882213673"/>
    <d v="1900-01-13T19:08:05"/>
    <n v="43188"/>
    <n v="13.1360806418236"/>
    <n v="670.84416543712803"/>
    <n v="1"/>
    <n v="188787.745320652"/>
  </r>
  <r>
    <s v="STND-39382"/>
    <s v="Dukane Precast, Inc"/>
    <s v="Dukane Precast - 1995 Plain Ave - Aurora"/>
    <x v="8"/>
    <s v="Indoor Advanced Lighting"/>
    <x v="2"/>
    <n v="0"/>
    <n v="7660.8689999999997"/>
    <n v="1.641"/>
    <x v="0"/>
    <x v="0"/>
    <n v="14.797277300976599"/>
    <s v="Qty / 1,000"/>
    <m/>
    <s v="Private-Lighting"/>
    <x v="0"/>
    <n v="3"/>
    <n v="2080"/>
    <s v="Lighting"/>
    <n v="0.91633259480590001"/>
    <n v="1.30467645558681"/>
    <n v="7019.9039692380802"/>
    <n v="2.14097406361795"/>
    <n v="0.71"/>
    <n v="4984.1318181590304"/>
    <n v="1.52009158516874"/>
    <n v="3379"/>
    <n v="1.0900000000000001"/>
    <n v="1.36"/>
    <n v="2.1999999999999999E-2"/>
    <n v="0.57999999999999996"/>
    <n v="20.7161882213673"/>
    <d v="1900-01-13T19:08:05"/>
    <n v="43188"/>
    <n v="2.7142166120917199"/>
    <n v="141.68613515893401"/>
    <n v="1"/>
    <n v="73751.580617919855"/>
  </r>
  <r>
    <s v="STND-39382"/>
    <s v="Dukane Precast, Inc"/>
    <s v="Dukane Precast - 1995 Plain Ave - Aurora"/>
    <x v="0"/>
    <s v="Indoor Lighting"/>
    <x v="2"/>
    <n v="0"/>
    <n v="703.47400000000005"/>
    <n v="0.151"/>
    <x v="0"/>
    <x v="0"/>
    <n v="14.797277300976599"/>
    <s v="Qty / 1,000"/>
    <m/>
    <s v="Private-Lighting"/>
    <x v="0"/>
    <n v="3"/>
    <n v="191"/>
    <s v="Lighting"/>
    <n v="0.91633259480590001"/>
    <n v="1.30467645558681"/>
    <n v="644.61615579848603"/>
    <n v="0.19700614479360801"/>
    <n v="0.71"/>
    <n v="457.67747061692501"/>
    <n v="0.13987436280346099"/>
    <n v="3379"/>
    <n v="1.0900000000000001"/>
    <n v="1.36"/>
    <n v="2.1999999999999999E-2"/>
    <n v="0.57999999999999996"/>
    <n v="20.7161882213673"/>
    <d v="1900-01-13T19:08:05"/>
    <n v="43188"/>
    <n v="0.24975424035700799"/>
    <n v="13.0106013096942"/>
    <n v="1"/>
    <n v="6772.3804471282092"/>
  </r>
  <r>
    <s v="STND-39383"/>
    <s v="Watco Companies, L.L.C."/>
    <s v="Watco Companies - 162 East 26th St - Chicago Heights"/>
    <x v="0"/>
    <s v="Indoor Lighting"/>
    <x v="6"/>
    <n v="0"/>
    <n v="8776.17"/>
    <n v="1.9730000000000001"/>
    <x v="0"/>
    <x v="0"/>
    <n v="15"/>
    <s v="Qty / 1,000"/>
    <m/>
    <s v="Private-Lighting"/>
    <x v="0"/>
    <n v="3"/>
    <n v="2600"/>
    <s v="Lighting"/>
    <n v="0.91633259480590001"/>
    <n v="1.30467645558681"/>
    <n v="8041.8906285576904"/>
    <n v="2.5741266468727702"/>
    <n v="0.71"/>
    <n v="5709.7423462759598"/>
    <n v="1.8276299192796699"/>
    <n v="2885"/>
    <n v="1.165"/>
    <n v="1.3779999999999999"/>
    <n v="2.5499999999999998E-2"/>
    <n v="0.55000000000000004"/>
    <n v="24.263431542460999"/>
    <d v="1900-01-16T07:56:40"/>
    <n v="43188"/>
    <n v="3.3963935174465898"/>
    <n v="176.02421547486799"/>
    <n v="1"/>
    <n v="85646.135194139395"/>
  </r>
  <r>
    <s v="STND-39386"/>
    <s v="City of DeKalb"/>
    <s v="DeKalb Municipal Airport - 3232 Pleasant St - DeKalb"/>
    <x v="0"/>
    <s v="Indoor Lighting"/>
    <x v="2"/>
    <n v="0"/>
    <n v="2239"/>
    <n v="0"/>
    <x v="0"/>
    <x v="1"/>
    <n v="14.797277300976599"/>
    <s v="Qty / 1,000"/>
    <m/>
    <s v="Public-Lighting"/>
    <x v="0"/>
    <n v="1"/>
    <n v="608"/>
    <s v="Lighting"/>
    <n v="0.95625781801464005"/>
    <n v="1.47347312606477"/>
    <n v="2141.0612545347799"/>
    <n v="0"/>
    <n v="0.71"/>
    <n v="1520.1534907196899"/>
    <n v="0"/>
    <n v="3379"/>
    <n v="1.0900000000000001"/>
    <n v="1.36"/>
    <n v="2.1999999999999999E-2"/>
    <n v="0.57999999999999996"/>
    <n v="20.7161882213673"/>
    <d v="1900-01-13T19:08:05"/>
    <n v="43132"/>
    <n v="0"/>
    <n v="43.214080366757003"/>
    <n v="1"/>
    <n v="22494.132742226808"/>
  </r>
  <r>
    <s v="STND-39386"/>
    <s v="City of DeKalb"/>
    <s v="DeKalb Municipal Airport - 3232 Pleasant St - DeKalb"/>
    <x v="0"/>
    <s v="Indoor Lighting"/>
    <x v="2"/>
    <n v="0"/>
    <n v="109656"/>
    <n v="0"/>
    <x v="0"/>
    <x v="1"/>
    <n v="14.797277300976599"/>
    <s v="Qty / 1,000"/>
    <m/>
    <s v="Public-Lighting"/>
    <x v="0"/>
    <n v="1"/>
    <n v="22302"/>
    <s v="Lighting"/>
    <n v="0.95625781801464005"/>
    <n v="1.47347312606477"/>
    <n v="104859.407292213"/>
    <n v="0"/>
    <n v="0.71"/>
    <n v="74450.179177471495"/>
    <n v="0"/>
    <n v="3379"/>
    <n v="1.0900000000000001"/>
    <n v="1.36"/>
    <n v="2.1999999999999999E-2"/>
    <n v="0.57999999999999996"/>
    <n v="20.7161882213673"/>
    <d v="1900-01-13T19:08:05"/>
    <n v="43132"/>
    <n v="0"/>
    <n v="2116.42840406302"/>
    <n v="1"/>
    <n v="1101659.9463964396"/>
  </r>
  <r>
    <s v="STND-39386"/>
    <s v="City of DeKalb"/>
    <s v="DeKalb Municipal Airport - 3232 Pleasant St - DeKalb"/>
    <x v="1"/>
    <s v="Outdoor &amp; Garage Lighting"/>
    <x v="1"/>
    <n v="0"/>
    <n v="29583"/>
    <n v="0"/>
    <x v="0"/>
    <x v="1"/>
    <n v="10.1978380583316"/>
    <s v="Qty / 1,000"/>
    <m/>
    <s v="Public-Lighting"/>
    <x v="0"/>
    <n v="1"/>
    <n v="7125"/>
    <s v="Lighting"/>
    <n v="0.95625781801464005"/>
    <n v="1.47347312606477"/>
    <n v="28288.975030327099"/>
    <n v="0"/>
    <n v="0.71"/>
    <n v="20085.172271532199"/>
    <n v="0"/>
    <n v="4903"/>
    <n v="1"/>
    <n v="1"/>
    <n v="0"/>
    <n v="0"/>
    <n v="14.276973281664301"/>
    <d v="1900-01-09T04:44:53"/>
    <n v="43132"/>
    <n v="0"/>
    <n v="0"/>
    <n v="1"/>
    <n v="204825.33419877762"/>
  </r>
  <r>
    <s v="STND-39386"/>
    <s v="City of DeKalb"/>
    <s v="DeKalb Municipal Airport - 3232 Pleasant St - DeKalb"/>
    <x v="1"/>
    <s v="Outdoor &amp; Garage Lighting"/>
    <x v="1"/>
    <n v="0"/>
    <n v="79822.2"/>
    <n v="0"/>
    <x v="0"/>
    <x v="1"/>
    <n v="10.1978380583316"/>
    <s v="Qty / 1,000"/>
    <m/>
    <s v="Public-Lighting"/>
    <x v="0"/>
    <n v="1"/>
    <n v="19167"/>
    <s v="Lighting"/>
    <n v="0.95625781801464005"/>
    <n v="1.47347312606477"/>
    <n v="76330.602801128203"/>
    <n v="0"/>
    <n v="0.71"/>
    <n v="54194.727988801002"/>
    <n v="0"/>
    <n v="4903"/>
    <n v="1"/>
    <n v="1"/>
    <n v="0"/>
    <n v="0"/>
    <n v="14.276973281664301"/>
    <d v="1900-01-09T04:44:53"/>
    <n v="43132"/>
    <n v="0"/>
    <n v="0"/>
    <n v="1"/>
    <n v="552669.05964512366"/>
  </r>
  <r>
    <s v="STND-39388"/>
    <s v="Fast Eddie's Car Wash"/>
    <s v="Fast Eddies Car Wash - 10881 N State Route 47 - Huntley"/>
    <x v="0"/>
    <s v="Indoor Lighting"/>
    <x v="14"/>
    <n v="0"/>
    <n v="43522.536999999997"/>
    <n v="8.7569999999999997"/>
    <x v="0"/>
    <x v="0"/>
    <n v="12.215978499877799"/>
    <s v="Qty / 1,000"/>
    <m/>
    <s v="Private-Lighting"/>
    <x v="0"/>
    <n v="3"/>
    <n v="8116"/>
    <s v="Lighting"/>
    <n v="0.91633259480590001"/>
    <n v="1.30467645558681"/>
    <n v="39881.1192617458"/>
    <n v="11.4250517215737"/>
    <n v="0.71"/>
    <n v="28315.5946758395"/>
    <n v="8.1117867223172997"/>
    <n v="4093"/>
    <n v="1.1200000000000001"/>
    <n v="1.29"/>
    <n v="1.9E-2"/>
    <n v="0.71"/>
    <n v="17.102369899829"/>
    <d v="1900-01-11T05:11:01"/>
    <n v="43146"/>
    <n v="12.474125692295701"/>
    <n v="676.55470176175902"/>
    <n v="1"/>
    <n v="345902.69577130961"/>
  </r>
  <r>
    <s v="STND-39388"/>
    <s v="Fast Eddie's Car Wash"/>
    <s v="Fast Eddies Car Wash - 10881 N State Route 47 - Huntley"/>
    <x v="1"/>
    <s v="Outdoor &amp; Garage Lighting"/>
    <x v="1"/>
    <n v="0"/>
    <n v="17944.98"/>
    <n v="0"/>
    <x v="0"/>
    <x v="0"/>
    <n v="10.1978380583316"/>
    <s v="Qty / 1,000"/>
    <m/>
    <s v="Private-Lighting"/>
    <x v="0"/>
    <n v="3"/>
    <n v="3660"/>
    <s v="Lighting"/>
    <n v="0.91633259480590001"/>
    <n v="1.30467645558681"/>
    <n v="16443.57008714"/>
    <n v="0"/>
    <n v="0.71"/>
    <n v="11674.934761869399"/>
    <n v="0"/>
    <n v="4903"/>
    <n v="1"/>
    <n v="1"/>
    <n v="0"/>
    <n v="0"/>
    <n v="14.276973281664301"/>
    <d v="1900-01-09T04:44:53"/>
    <n v="43146"/>
    <n v="0"/>
    <n v="0"/>
    <n v="1"/>
    <n v="119059.09404313033"/>
  </r>
  <r>
    <s v="STND-39389"/>
    <s v="Community Unit School District No. 60"/>
    <s v="McCall Elementary - 3215 N McAree Rd - Waukegan"/>
    <x v="0"/>
    <s v="Indoor Lighting"/>
    <x v="12"/>
    <n v="0"/>
    <n v="27332"/>
    <n v="0"/>
    <x v="0"/>
    <x v="1"/>
    <n v="15"/>
    <s v="Qty / 1,000"/>
    <m/>
    <s v="Public-Lighting"/>
    <x v="0"/>
    <n v="3"/>
    <n v="7421"/>
    <s v="Lighting"/>
    <n v="0.99829244462109001"/>
    <n v="0.987374621353864"/>
    <n v="27285.329096383601"/>
    <n v="0"/>
    <n v="0.71"/>
    <n v="19372.583658432399"/>
    <n v="0"/>
    <n v="2979"/>
    <n v="1.17333333333333"/>
    <n v="1.323"/>
    <n v="2.1333333333333301E-2"/>
    <n v="0.72"/>
    <n v="23.497818059751602"/>
    <d v="1900-01-15T18:49:11"/>
    <n v="43132"/>
    <n v="0"/>
    <n v="496.096892661521"/>
    <n v="1"/>
    <n v="290588.75487648597"/>
  </r>
  <r>
    <s v="STND-39389"/>
    <s v="Community Unit School District No. 60"/>
    <s v="McCall Elementary - 3215 N McAree Rd - Waukegan"/>
    <x v="0"/>
    <s v="Indoor Lighting"/>
    <x v="12"/>
    <n v="0"/>
    <n v="1928"/>
    <n v="0"/>
    <x v="0"/>
    <x v="1"/>
    <n v="15"/>
    <s v="Qty / 1,000"/>
    <m/>
    <s v="Public-Lighting"/>
    <x v="0"/>
    <n v="3"/>
    <n v="29"/>
    <s v="Lighting"/>
    <n v="0.99829244462109001"/>
    <n v="0.987374621353864"/>
    <n v="1924.70783322946"/>
    <n v="0"/>
    <n v="0.71"/>
    <n v="1366.54256159292"/>
    <n v="0"/>
    <n v="2979"/>
    <n v="1.17333333333333"/>
    <n v="1.323"/>
    <n v="2.1333333333333301E-2"/>
    <n v="0.72"/>
    <n v="23.497818059751602"/>
    <d v="1900-01-15T18:49:11"/>
    <n v="43132"/>
    <n v="0"/>
    <n v="34.994687876899299"/>
    <n v="1"/>
    <n v="20498.138423893801"/>
  </r>
  <r>
    <s v="STND-39391"/>
    <s v="DMRE LLC"/>
    <s v="DMRE LLC - 404 W Liberty St - Wauconda"/>
    <x v="17"/>
    <s v="Indoor Lighting"/>
    <x v="8"/>
    <n v="0"/>
    <n v="14415.5"/>
    <n v="2.2810000000000001"/>
    <x v="0"/>
    <x v="0"/>
    <n v="12"/>
    <s v="Qty / 1,000"/>
    <m/>
    <s v="Private-Lighting"/>
    <x v="0"/>
    <n v="3"/>
    <n v="11"/>
    <s v="Lighting"/>
    <n v="0.91633259480590001"/>
    <n v="1.30467645558681"/>
    <n v="13209.392520424401"/>
    <n v="2.9759669951935099"/>
    <n v="0.71"/>
    <n v="9378.6686895013609"/>
    <n v="2.1129365665873898"/>
    <n v="5242"/>
    <n v="1"/>
    <n v="1.22"/>
    <n v="1.0999999999999999E-2"/>
    <n v="0.68"/>
    <n v="13.3536818008394"/>
    <d v="1900-01-08T12:55:13"/>
    <n v="43152"/>
    <n v="3.5872311899632399"/>
    <n v="145.303317724669"/>
    <n v="1"/>
    <n v="112544.02427401632"/>
  </r>
  <r>
    <s v="STND-39392"/>
    <s v="Machesney Mini Warehouse Inc"/>
    <s v="Machesney Park Mini Warehouse inc - 11330 N Second St - Machesney Park"/>
    <x v="1"/>
    <s v="Outdoor &amp; Garage Lighting"/>
    <x v="1"/>
    <n v="0"/>
    <n v="20332.741000000002"/>
    <n v="0"/>
    <x v="0"/>
    <x v="0"/>
    <n v="10.1978380583316"/>
    <s v="Qty / 1,000"/>
    <m/>
    <s v="Private-Lighting"/>
    <x v="0"/>
    <n v="3"/>
    <n v="4147"/>
    <s v="Lighting"/>
    <n v="0.91633259480590001"/>
    <n v="1.30467645558681"/>
    <n v="18631.5533200463"/>
    <n v="0"/>
    <n v="0.71"/>
    <n v="13228.402857232901"/>
    <n v="0"/>
    <n v="4903"/>
    <n v="1"/>
    <n v="1"/>
    <n v="0"/>
    <n v="0"/>
    <n v="14.276973281664301"/>
    <d v="1900-01-09T04:44:53"/>
    <n v="43188"/>
    <n v="0"/>
    <n v="0"/>
    <n v="1"/>
    <n v="134901.11010843216"/>
  </r>
  <r>
    <s v="STND-39394"/>
    <s v="AGV MANN INC."/>
    <s v="AGV MANN INC - 15809 Route 59 - Plainfield"/>
    <x v="0"/>
    <s v="Indoor Lighting"/>
    <x v="14"/>
    <n v="0"/>
    <n v="15626.5"/>
    <n v="3.1440000000000001"/>
    <x v="0"/>
    <x v="0"/>
    <n v="12.215978499877799"/>
    <s v="Qty / 1,000"/>
    <m/>
    <s v="Private-Lighting"/>
    <x v="0"/>
    <n v="3"/>
    <n v="2914"/>
    <s v="Lighting"/>
    <n v="0.91633259480590001"/>
    <n v="1.30467645558681"/>
    <n v="14319.071292734399"/>
    <n v="4.1019027763649198"/>
    <n v="0.71"/>
    <n v="10166.5406178414"/>
    <n v="2.91235097121909"/>
    <n v="4093"/>
    <n v="1.1200000000000001"/>
    <n v="1.29"/>
    <n v="1.9E-2"/>
    <n v="0.71"/>
    <n v="17.102369899829"/>
    <d v="1900-01-11T05:11:01"/>
    <n v="43146"/>
    <n v="4.4785487240582196"/>
    <n v="242.91281657317299"/>
    <n v="1"/>
    <n v="124194.2416056849"/>
  </r>
  <r>
    <s v="STND-39398"/>
    <s v="Walsh Elementary"/>
    <s v="Walsh Elementary - 2015 S Peoria - Chicago"/>
    <x v="1"/>
    <s v="Outdoor &amp; Garage Lighting"/>
    <x v="1"/>
    <n v="0"/>
    <n v="7330"/>
    <n v="0"/>
    <x v="0"/>
    <x v="1"/>
    <n v="10.1978380583316"/>
    <s v="Qty / 1,000"/>
    <m/>
    <s v="Public-Lighting"/>
    <x v="0"/>
    <n v="3"/>
    <n v="1495"/>
    <s v="Lighting"/>
    <n v="0.99829244462109001"/>
    <n v="0.987374621353864"/>
    <n v="7317.48361907259"/>
    <n v="0"/>
    <n v="0.71"/>
    <n v="5195.4133695415403"/>
    <n v="0"/>
    <n v="4903"/>
    <n v="1"/>
    <n v="1"/>
    <n v="0"/>
    <n v="0"/>
    <n v="14.276973281664301"/>
    <d v="1900-01-09T04:44:53"/>
    <n v="43146"/>
    <n v="0"/>
    <n v="0"/>
    <n v="1"/>
    <n v="52981.984188675538"/>
  </r>
  <r>
    <s v="STND-39401"/>
    <s v="DuPage Airport Authority"/>
    <s v="DuPage Airport Authority - 2751 Aviation Ave - West Chicago"/>
    <x v="1"/>
    <s v="Outdoor &amp; Garage Lighting"/>
    <x v="1"/>
    <n v="0"/>
    <n v="28566"/>
    <n v="0"/>
    <x v="0"/>
    <x v="1"/>
    <n v="10.1978380583316"/>
    <s v="Qty / 1,000"/>
    <m/>
    <s v="Public-Lighting"/>
    <x v="0"/>
    <n v="1"/>
    <n v="6880"/>
    <s v="Lighting"/>
    <n v="0.95625781801464005"/>
    <n v="1.47347312606477"/>
    <n v="27316.460829406202"/>
    <n v="0"/>
    <n v="0.71"/>
    <n v="19394.687188878401"/>
    <n v="0"/>
    <n v="4903"/>
    <n v="1"/>
    <n v="1"/>
    <n v="0"/>
    <n v="0"/>
    <n v="14.276973281664301"/>
    <d v="1900-01-09T04:44:53"/>
    <n v="43132"/>
    <n v="0"/>
    <n v="0"/>
    <n v="1"/>
    <n v="197783.87914418048"/>
  </r>
  <r>
    <s v="STND-39401"/>
    <s v="DuPage Airport Authority"/>
    <s v="DuPage Airport Authority - 2751 Aviation Ave - West Chicago"/>
    <x v="1"/>
    <s v="Outdoor &amp; Garage Lighting"/>
    <x v="1"/>
    <n v="0"/>
    <n v="206292"/>
    <n v="0"/>
    <x v="0"/>
    <x v="1"/>
    <n v="10.1978380583316"/>
    <s v="Qty / 1,000"/>
    <m/>
    <s v="Public-Lighting"/>
    <x v="0"/>
    <n v="1"/>
    <n v="49685"/>
    <s v="Lighting"/>
    <n v="0.95625781801464005"/>
    <n v="1.47347312606477"/>
    <n v="197268.33779387601"/>
    <n v="0"/>
    <n v="0.71"/>
    <n v="140060.51983365201"/>
    <n v="0"/>
    <n v="4903"/>
    <n v="1"/>
    <n v="1"/>
    <n v="0"/>
    <n v="0"/>
    <n v="14.276973281664301"/>
    <d v="1900-01-09T04:44:53"/>
    <n v="43132"/>
    <n v="0"/>
    <n v="0"/>
    <n v="1"/>
    <n v="1428314.4996293243"/>
  </r>
  <r>
    <s v="STND-39401"/>
    <s v="DuPage Airport Authority"/>
    <s v="DuPage Airport Authority - 2751 Aviation Ave - West Chicago"/>
    <x v="1"/>
    <s v="Outdoor &amp; Garage Lighting"/>
    <x v="1"/>
    <n v="0"/>
    <n v="1770"/>
    <n v="0"/>
    <x v="0"/>
    <x v="1"/>
    <n v="10.1978380583316"/>
    <s v="Qty / 1,000"/>
    <m/>
    <s v="Public-Lighting"/>
    <x v="0"/>
    <n v="1"/>
    <n v="4"/>
    <s v="Lighting"/>
    <n v="0.95625781801464005"/>
    <n v="1.47347312606477"/>
    <n v="1692.5763378859101"/>
    <n v="0"/>
    <n v="0.71"/>
    <n v="1201.7291998989999"/>
    <n v="0"/>
    <n v="4903"/>
    <n v="1"/>
    <n v="1"/>
    <n v="0"/>
    <n v="0"/>
    <n v="14.276973281664301"/>
    <d v="1900-01-09T04:44:53"/>
    <n v="43132"/>
    <n v="0"/>
    <n v="0"/>
    <n v="1"/>
    <n v="12255.039770538404"/>
  </r>
  <r>
    <s v="STND-39401"/>
    <s v="DuPage Airport Authority"/>
    <s v="DuPage Airport Authority - 2751 Aviation Ave - West Chicago"/>
    <x v="1"/>
    <s v="Outdoor &amp; Garage Lighting"/>
    <x v="1"/>
    <n v="0"/>
    <n v="22126"/>
    <n v="0"/>
    <x v="0"/>
    <x v="1"/>
    <n v="10.1978380583316"/>
    <s v="Qty / 1,000"/>
    <m/>
    <s v="Public-Lighting"/>
    <x v="0"/>
    <n v="1"/>
    <n v="50"/>
    <s v="Lighting"/>
    <n v="0.95625781801464005"/>
    <n v="1.47347312606477"/>
    <n v="21158.1604813919"/>
    <n v="0"/>
    <n v="0.71"/>
    <n v="15022.293941788301"/>
    <n v="0"/>
    <n v="4903"/>
    <n v="1"/>
    <n v="1"/>
    <n v="0"/>
    <n v="0"/>
    <n v="14.276973281664301"/>
    <d v="1900-01-09T04:44:53"/>
    <n v="43132"/>
    <n v="0"/>
    <n v="0"/>
    <n v="1"/>
    <n v="153194.92088301296"/>
  </r>
  <r>
    <s v="STND-39404"/>
    <s v="University of Chicago"/>
    <s v="University of Chicago - 450 North Cityfront Plaza Drive - Chicago"/>
    <x v="0"/>
    <s v="Indoor Lighting"/>
    <x v="3"/>
    <n v="0"/>
    <n v="23157.634999999998"/>
    <n v="5.6349999999999998"/>
    <x v="0"/>
    <x v="0"/>
    <n v="14.727540500736399"/>
    <s v="Qty / 1,000"/>
    <m/>
    <s v="Private-Lighting"/>
    <x v="0"/>
    <n v="3"/>
    <n v="6435"/>
    <s v="Lighting"/>
    <n v="0.91633259480590001"/>
    <n v="1.30467645558681"/>
    <n v="21220.095769117899"/>
    <n v="7.3518518272316502"/>
    <n v="0.71"/>
    <n v="15066.2679960737"/>
    <n v="5.21981479733447"/>
    <n v="3395"/>
    <n v="1.06"/>
    <n v="1.39"/>
    <n v="0.02"/>
    <n v="0.63"/>
    <n v="20.618556701030901"/>
    <d v="1900-01-13T17:27:39"/>
    <n v="43194"/>
    <n v="8.3954000539358908"/>
    <n v="400.37916545505499"/>
    <n v="1"/>
    <n v="221889.07210712406"/>
  </r>
  <r>
    <s v="STND-39404"/>
    <s v="University of Chicago"/>
    <s v="University of Chicago - 450 North Cityfront Plaza Drive - Chicago"/>
    <x v="1"/>
    <s v="Outdoor &amp; Garage Lighting"/>
    <x v="1"/>
    <n v="0"/>
    <n v="3701.7649999999999"/>
    <n v="0"/>
    <x v="0"/>
    <x v="0"/>
    <n v="10.1978380583316"/>
    <s v="Qty / 1,000"/>
    <m/>
    <s v="Private-Lighting"/>
    <x v="0"/>
    <n v="3"/>
    <n v="755"/>
    <s v="Lighting"/>
    <n v="0.91633259480590001"/>
    <n v="1.30467645558681"/>
    <n v="3392.04792781166"/>
    <n v="0"/>
    <n v="0.71"/>
    <n v="2408.3540287462802"/>
    <n v="0"/>
    <n v="4903"/>
    <n v="1"/>
    <n v="1"/>
    <n v="0"/>
    <n v="0"/>
    <n v="14.276973281664301"/>
    <d v="1900-01-09T04:44:53"/>
    <n v="43194"/>
    <n v="0"/>
    <n v="0"/>
    <n v="1"/>
    <n v="24560.004372285053"/>
  </r>
  <r>
    <s v="STND-39406"/>
    <s v="Kadon Precision Machining"/>
    <s v="Kadon Precision Machining - 5876 Sandy Hollow Rd - Rockford"/>
    <x v="0"/>
    <s v="Indoor Lighting"/>
    <x v="2"/>
    <n v="0"/>
    <n v="41247.148999999998"/>
    <n v="8.8339999999999996"/>
    <x v="0"/>
    <x v="0"/>
    <n v="14.797277300976599"/>
    <s v="Qty / 1,000"/>
    <m/>
    <s v="Private-Lighting"/>
    <x v="0"/>
    <n v="3"/>
    <n v="11199"/>
    <s v="Lighting"/>
    <n v="0.91633259480590001"/>
    <n v="1.30467645558681"/>
    <n v="37796.107071515602"/>
    <n v="11.5255118086538"/>
    <n v="0.71"/>
    <n v="26835.236020776101"/>
    <n v="8.1831133841442298"/>
    <n v="3379"/>
    <n v="1.0900000000000001"/>
    <n v="1.36"/>
    <n v="2.1999999999999999E-2"/>
    <n v="0.57999999999999996"/>
    <n v="20.7161882213673"/>
    <d v="1900-01-13T19:08:05"/>
    <n v="43146"/>
    <n v="14.611450061680801"/>
    <n v="762.85720694802103"/>
    <n v="1"/>
    <n v="397088.42883657978"/>
  </r>
  <r>
    <s v="STND-39408"/>
    <s v="McHenry Township"/>
    <s v="McHenry Township - 3519 N Richmond Road - Johnsburg"/>
    <x v="1"/>
    <s v="Outdoor &amp; Garage Lighting"/>
    <x v="1"/>
    <n v="0"/>
    <n v="372940"/>
    <n v="0"/>
    <x v="0"/>
    <x v="1"/>
    <n v="10.1978380583316"/>
    <s v="Qty / 1,000"/>
    <m/>
    <s v="Public-Lighting"/>
    <x v="0"/>
    <n v="1"/>
    <n v="89822"/>
    <s v="Lighting"/>
    <n v="0.95625781801464005"/>
    <n v="1.47347312606477"/>
    <n v="356626.79065038002"/>
    <n v="0"/>
    <n v="0.71"/>
    <n v="253205.02136176999"/>
    <n v="0"/>
    <n v="4903"/>
    <n v="1"/>
    <n v="1"/>
    <n v="0"/>
    <n v="0"/>
    <n v="14.276973281664301"/>
    <d v="1900-01-09T04:44:53"/>
    <n v="43208"/>
    <n v="0"/>
    <n v="0"/>
    <n v="1"/>
    <n v="2582143.803403724"/>
  </r>
  <r>
    <s v="STND-39409"/>
    <s v="DuPage Airport Authority"/>
    <s v="Echo 20 Hangar - 2725 International Dr. - West Chicago"/>
    <x v="0"/>
    <s v="Indoor Lighting"/>
    <x v="2"/>
    <n v="0"/>
    <n v="40597"/>
    <n v="0"/>
    <x v="0"/>
    <x v="1"/>
    <n v="14.797277300976599"/>
    <s v="Qty / 1,000"/>
    <m/>
    <s v="Public-Lighting"/>
    <x v="0"/>
    <n v="3"/>
    <n v="8280"/>
    <s v="Lighting"/>
    <n v="0.99829244462109001"/>
    <n v="0.987374621353864"/>
    <n v="40527.678374282397"/>
    <n v="0"/>
    <n v="0.71"/>
    <n v="28774.651645740501"/>
    <n v="0"/>
    <n v="3379"/>
    <n v="1.0900000000000001"/>
    <n v="1.36"/>
    <n v="2.1999999999999999E-2"/>
    <n v="0.57999999999999996"/>
    <n v="20.7161882213673"/>
    <d v="1900-01-13T19:08:05"/>
    <n v="43132"/>
    <n v="0"/>
    <n v="817.98983874698399"/>
    <n v="1"/>
    <n v="425786.49964102486"/>
  </r>
  <r>
    <s v="STND-39413"/>
    <s v="City of Markham"/>
    <s v="Markham City Hall and Public Works - 16313 Kedzie Pkwy - Markham"/>
    <x v="0"/>
    <s v="Indoor Lighting"/>
    <x v="2"/>
    <n v="0"/>
    <n v="13303.8"/>
    <n v="0"/>
    <x v="0"/>
    <x v="1"/>
    <n v="14.797277300976599"/>
    <s v="Qty / 1,000"/>
    <m/>
    <s v="Public-Lighting"/>
    <x v="0"/>
    <n v="3"/>
    <n v="3612"/>
    <s v="Lighting"/>
    <n v="0.99829244462109001"/>
    <n v="0.987374621353864"/>
    <n v="13281.0830247501"/>
    <n v="0"/>
    <n v="0.71"/>
    <n v="9429.5689475725394"/>
    <n v="0"/>
    <n v="3379"/>
    <n v="1.0900000000000001"/>
    <n v="1.36"/>
    <n v="2.1999999999999999E-2"/>
    <n v="0.57999999999999996"/>
    <n v="20.7161882213673"/>
    <d v="1900-01-13T19:08:05"/>
    <n v="43132"/>
    <n v="0"/>
    <n v="268.05855646284499"/>
    <n v="1"/>
    <n v="139531.94654590893"/>
  </r>
  <r>
    <s v="STND-39413"/>
    <s v="City of Markham"/>
    <s v="Markham City Hall and Public Works - 16313 Kedzie Pkwy - Markham"/>
    <x v="0"/>
    <s v="Indoor Lighting"/>
    <x v="2"/>
    <n v="0"/>
    <n v="8947.98"/>
    <n v="0"/>
    <x v="0"/>
    <x v="1"/>
    <n v="14.797277300976599"/>
    <s v="Qty / 1,000"/>
    <m/>
    <s v="Public-Lighting"/>
    <x v="0"/>
    <n v="3"/>
    <n v="1825"/>
    <s v="Lighting"/>
    <n v="0.99829244462109001"/>
    <n v="0.987374621353864"/>
    <n v="8932.7008286206201"/>
    <n v="0"/>
    <n v="0.71"/>
    <n v="6342.2175883206401"/>
    <n v="0"/>
    <n v="3379"/>
    <n v="1.0900000000000001"/>
    <n v="1.36"/>
    <n v="2.1999999999999999E-2"/>
    <n v="0.57999999999999996"/>
    <n v="20.7161882213673"/>
    <d v="1900-01-13T19:08:05"/>
    <n v="43132"/>
    <n v="0"/>
    <n v="180.29304424738899"/>
    <n v="1"/>
    <n v="93847.552357511551"/>
  </r>
  <r>
    <s v="STND-39413"/>
    <s v="City of Markham"/>
    <s v="Markham City Hall and Public Works - 16313 Kedzie Pkwy - Markham"/>
    <x v="1"/>
    <s v="Outdoor &amp; Garage Lighting"/>
    <x v="1"/>
    <n v="0"/>
    <n v="664.32"/>
    <n v="0"/>
    <x v="0"/>
    <x v="1"/>
    <n v="10.1978380583316"/>
    <s v="Qty / 1,000"/>
    <m/>
    <s v="Public-Lighting"/>
    <x v="0"/>
    <n v="3"/>
    <n v="160"/>
    <s v="Lighting"/>
    <n v="0.99829244462109001"/>
    <n v="0.987374621353864"/>
    <n v="663.18563681068304"/>
    <n v="0"/>
    <n v="0.71"/>
    <n v="470.86180213558498"/>
    <n v="0"/>
    <n v="4903"/>
    <n v="1"/>
    <n v="1"/>
    <n v="0"/>
    <n v="0"/>
    <n v="14.276973281664301"/>
    <d v="1900-01-09T04:44:53"/>
    <n v="43132"/>
    <n v="0"/>
    <n v="0"/>
    <n v="1"/>
    <n v="4801.7724060328719"/>
  </r>
  <r>
    <s v="STND-39413"/>
    <s v="City of Markham"/>
    <s v="Markham City Hall and Public Works - 16313 Kedzie Pkwy - Markham"/>
    <x v="1"/>
    <s v="Outdoor &amp; Garage Lighting"/>
    <x v="1"/>
    <n v="0"/>
    <n v="22669.9"/>
    <n v="0"/>
    <x v="0"/>
    <x v="1"/>
    <n v="10.1978380583316"/>
    <s v="Qty / 1,000"/>
    <m/>
    <s v="Public-Lighting"/>
    <x v="0"/>
    <n v="3"/>
    <n v="5460"/>
    <s v="Lighting"/>
    <n v="0.99829244462109001"/>
    <n v="0.987374621353864"/>
    <n v="22631.189890315702"/>
    <n v="0"/>
    <n v="0.71"/>
    <n v="16068.144822124101"/>
    <n v="0"/>
    <n v="4903"/>
    <n v="1"/>
    <n v="1"/>
    <n v="0"/>
    <n v="0"/>
    <n v="14.276973281664301"/>
    <d v="1900-01-09T04:44:53"/>
    <n v="43132"/>
    <n v="0"/>
    <n v="0"/>
    <n v="1"/>
    <n v="163860.33879384099"/>
  </r>
  <r>
    <s v="STND-39413"/>
    <s v="City of Markham"/>
    <s v="Markham City Hall and Public Works - 16313 Kedzie Pkwy - Markham"/>
    <x v="1"/>
    <s v="Outdoor &amp; Garage Lighting"/>
    <x v="1"/>
    <n v="0"/>
    <n v="2212.64"/>
    <n v="0"/>
    <x v="0"/>
    <x v="1"/>
    <n v="10.1978380583316"/>
    <s v="Qty / 1,000"/>
    <m/>
    <s v="Public-Lighting"/>
    <x v="0"/>
    <n v="3"/>
    <n v="5"/>
    <s v="Lighting"/>
    <n v="0.99829244462109001"/>
    <n v="0.987374621353864"/>
    <n v="2208.8617946664099"/>
    <n v="0"/>
    <n v="0.71"/>
    <n v="1568.2918742131501"/>
    <n v="0"/>
    <n v="4903"/>
    <n v="1"/>
    <n v="1"/>
    <n v="0"/>
    <n v="0"/>
    <n v="14.276973281664301"/>
    <d v="1900-01-09T04:44:53"/>
    <n v="43132"/>
    <n v="0"/>
    <n v="0"/>
    <n v="1"/>
    <n v="15993.186561423056"/>
  </r>
  <r>
    <s v="STND-39414"/>
    <s v="City of Markham"/>
    <s v="Markham Roller Rink - 16630 Dixie Highway - Markham"/>
    <x v="1"/>
    <s v="Outdoor &amp; Garage Lighting"/>
    <x v="1"/>
    <n v="0"/>
    <n v="2072"/>
    <n v="0"/>
    <x v="0"/>
    <x v="1"/>
    <n v="10.1978380583316"/>
    <s v="Qty / 1,000"/>
    <m/>
    <s v="Public-Lighting"/>
    <x v="0"/>
    <n v="3"/>
    <n v="499"/>
    <s v="Lighting"/>
    <n v="0.99829244462109001"/>
    <n v="0.987374621353864"/>
    <n v="2068.4619452549"/>
    <n v="0"/>
    <n v="0.71"/>
    <n v="1468.6079811309801"/>
    <n v="0"/>
    <n v="4903"/>
    <n v="1"/>
    <n v="1"/>
    <n v="0"/>
    <n v="0"/>
    <n v="14.276973281664301"/>
    <d v="1900-01-09T04:44:53"/>
    <n v="43132"/>
    <n v="0"/>
    <n v="0"/>
    <n v="1"/>
    <n v="14976.626362747045"/>
  </r>
  <r>
    <s v="STND-39414"/>
    <s v="City of Markham"/>
    <s v="Markham Roller Rink - 16630 Dixie Highway - Markham"/>
    <x v="1"/>
    <s v="Outdoor &amp; Garage Lighting"/>
    <x v="1"/>
    <n v="0"/>
    <n v="31065"/>
    <n v="0"/>
    <x v="0"/>
    <x v="1"/>
    <n v="10.1978380583316"/>
    <s v="Qty / 1,000"/>
    <m/>
    <s v="Public-Lighting"/>
    <x v="0"/>
    <n v="3"/>
    <n v="7482"/>
    <s v="Lighting"/>
    <n v="0.99829244462109001"/>
    <n v="0.987374621353864"/>
    <n v="31011.9547921542"/>
    <n v="0"/>
    <n v="0.71"/>
    <n v="22018.487902429501"/>
    <n v="0"/>
    <n v="4903"/>
    <n v="1"/>
    <n v="1"/>
    <n v="0"/>
    <n v="0"/>
    <n v="14.276973281664301"/>
    <d v="1900-01-09T04:44:53"/>
    <n v="43132"/>
    <n v="0"/>
    <n v="0"/>
    <n v="1"/>
    <n v="224540.97391830949"/>
  </r>
  <r>
    <s v="STND-39414"/>
    <s v="City of Markham"/>
    <s v="Markham Roller Rink - 16630 Dixie Highway - Markham"/>
    <x v="1"/>
    <s v="Outdoor &amp; Garage Lighting"/>
    <x v="1"/>
    <n v="0"/>
    <n v="3098"/>
    <n v="0"/>
    <x v="0"/>
    <x v="1"/>
    <n v="10.1978380583316"/>
    <s v="Qty / 1,000"/>
    <m/>
    <s v="Public-Lighting"/>
    <x v="0"/>
    <n v="3"/>
    <n v="7"/>
    <s v="Lighting"/>
    <n v="0.99829244462109001"/>
    <n v="0.987374621353864"/>
    <n v="3092.7099934361399"/>
    <n v="0"/>
    <n v="0.71"/>
    <n v="2195.8240953396598"/>
    <n v="0"/>
    <n v="4903"/>
    <n v="1"/>
    <n v="1"/>
    <n v="0"/>
    <n v="0"/>
    <n v="14.276973281664301"/>
    <d v="1900-01-09T04:44:53"/>
    <n v="43132"/>
    <n v="0"/>
    <n v="0"/>
    <n v="1"/>
    <n v="22392.65852885634"/>
  </r>
  <r>
    <s v="STND-39414"/>
    <s v="City of Markham"/>
    <s v="Markham Roller Rink - 16630 Dixie Highway - Markham"/>
    <x v="1"/>
    <s v="Outdoor &amp; Garage Lighting"/>
    <x v="1"/>
    <n v="0"/>
    <n v="3540"/>
    <n v="0"/>
    <x v="0"/>
    <x v="1"/>
    <n v="10.1978380583316"/>
    <s v="Qty / 1,000"/>
    <m/>
    <s v="Public-Lighting"/>
    <x v="0"/>
    <n v="3"/>
    <n v="8"/>
    <s v="Lighting"/>
    <n v="0.99829244462109001"/>
    <n v="0.987374621353864"/>
    <n v="3533.9552539586598"/>
    <n v="0"/>
    <n v="0.71"/>
    <n v="2509.10823031065"/>
    <n v="0"/>
    <n v="4903"/>
    <n v="1"/>
    <n v="1"/>
    <n v="0"/>
    <n v="0"/>
    <n v="14.276973281664301"/>
    <d v="1900-01-09T04:44:53"/>
    <n v="43132"/>
    <n v="0"/>
    <n v="0"/>
    <n v="1"/>
    <n v="25587.479403534995"/>
  </r>
  <r>
    <s v="STND-39415"/>
    <s v="Dunkin Donuts"/>
    <s v="Dunkin Donuts - 10801 S Cicero - Oak Lawn"/>
    <x v="1"/>
    <s v="Outdoor &amp; Garage Lighting"/>
    <x v="1"/>
    <n v="0"/>
    <n v="20935.810000000001"/>
    <n v="0"/>
    <x v="0"/>
    <x v="0"/>
    <n v="10.1978380583316"/>
    <s v="Qty / 1,000"/>
    <m/>
    <s v="Private-Lighting"/>
    <x v="0"/>
    <n v="3"/>
    <n v="4270"/>
    <s v="Lighting"/>
    <n v="0.91633259480590001"/>
    <n v="1.30467645558681"/>
    <n v="19184.1651016633"/>
    <n v="0"/>
    <n v="0.71"/>
    <n v="13620.7572221809"/>
    <n v="0"/>
    <n v="4903"/>
    <n v="1"/>
    <n v="1"/>
    <n v="0"/>
    <n v="0"/>
    <n v="14.276973281664301"/>
    <d v="1900-01-09T04:44:53"/>
    <n v="43167"/>
    <n v="0"/>
    <n v="0"/>
    <n v="1"/>
    <n v="138902.27638365139"/>
  </r>
  <r>
    <s v="STND-39416"/>
    <s v="D &amp; H Liquor Inc"/>
    <s v="D &amp; H Liquor Inc - 1714 E Kensington Rd - Mount Prospect"/>
    <x v="0"/>
    <s v="Indoor Lighting"/>
    <x v="0"/>
    <n v="0"/>
    <n v="10368.758"/>
    <n v="2.1030000000000002"/>
    <x v="0"/>
    <x v="0"/>
    <n v="9.1274187659729797"/>
    <s v="Qty / 1,000"/>
    <m/>
    <s v="Private-Lighting"/>
    <x v="0"/>
    <n v="3"/>
    <n v="1690"/>
    <s v="Lighting"/>
    <n v="0.91633259480590001"/>
    <n v="1.30467645558681"/>
    <n v="9501.2309230544306"/>
    <n v="2.7437345860990501"/>
    <n v="0.71"/>
    <n v="6745.8739553686501"/>
    <n v="1.94805155613033"/>
    <n v="5478"/>
    <n v="1.1200000000000001"/>
    <n v="1.31"/>
    <n v="2.1999999999999999E-2"/>
    <n v="0.95"/>
    <n v="12.7783862723622"/>
    <d v="1900-01-08T03:03:29"/>
    <n v="43204"/>
    <n v="2.20468829738775"/>
    <n v="186.63132170285499"/>
    <n v="1"/>
    <n v="61572.416533120188"/>
  </r>
  <r>
    <s v="STND-39416"/>
    <s v="D &amp; H Liquor Inc"/>
    <s v="D &amp; H Liquor Inc - 1714 E Kensington Rd - Mount Prospect"/>
    <x v="3"/>
    <s v="Refrigeration"/>
    <x v="0"/>
    <n v="0"/>
    <n v="1971"/>
    <n v="0.23200000000000001"/>
    <x v="2"/>
    <x v="0"/>
    <n v="8.6177180282661094"/>
    <s v="ΔkWpeak / CF"/>
    <n v="0.69"/>
    <s v="Private-Lighting"/>
    <x v="0"/>
    <n v="3"/>
    <n v="5"/>
    <s v="Non-Lighting"/>
    <n v="0.91633259480590001"/>
    <n v="1.30467645558681"/>
    <n v="1806.0915443624301"/>
    <n v="0.30268493769613902"/>
    <n v="0.7"/>
    <n v="1264.2640810537"/>
    <n v="0.21187945638729699"/>
    <n v="5478"/>
    <n v="1.1200000000000001"/>
    <n v="1.31"/>
    <n v="2.1999999999999999E-2"/>
    <n v="0.95"/>
    <n v="12.7783862723622"/>
    <d v="1900-01-08T03:03:29"/>
    <n v="43204"/>
    <n v="0.43867382274802802"/>
    <n v="0"/>
    <n v="1"/>
    <n v="10895.071363785757"/>
  </r>
  <r>
    <s v="STND-39418"/>
    <s v="Taylor Spring MFG"/>
    <s v="Taycorp Inc DBA Taylor Spring MFG - 5700 W 120th St - Alsip"/>
    <x v="1"/>
    <s v="Outdoor &amp; Garage Lighting"/>
    <x v="1"/>
    <n v="0"/>
    <n v="19710.060000000001"/>
    <n v="0"/>
    <x v="0"/>
    <x v="0"/>
    <n v="10.1978380583316"/>
    <s v="Qty / 1,000"/>
    <m/>
    <s v="Private-Lighting"/>
    <x v="0"/>
    <n v="3"/>
    <n v="4020"/>
    <s v="Lighting"/>
    <n v="0.91633259480590001"/>
    <n v="1.30467645558681"/>
    <n v="18060.970423580002"/>
    <n v="0"/>
    <n v="0.71"/>
    <n v="12823.289000741799"/>
    <n v="0"/>
    <n v="4903"/>
    <n v="1"/>
    <n v="1"/>
    <n v="0"/>
    <n v="0"/>
    <n v="14.276973281664301"/>
    <d v="1900-01-09T04:44:53"/>
    <n v="43239"/>
    <n v="0"/>
    <n v="0"/>
    <n v="1"/>
    <n v="130769.82460474971"/>
  </r>
  <r>
    <s v="STND-39423"/>
    <s v="Graphic Packaging Corporation"/>
    <s v="Graph-Pak Corporation - 11250 Addison Ave - Franklin Park"/>
    <x v="20"/>
    <s v="Compressed Air"/>
    <x v="10"/>
    <n v="0"/>
    <n v="2366"/>
    <n v="0.52"/>
    <x v="4"/>
    <x v="0"/>
    <n v="10"/>
    <s v="ΔkWpeak / CF"/>
    <n v="0.95"/>
    <s v="Private-Non-Lighting"/>
    <x v="2"/>
    <n v="3"/>
    <n v="520"/>
    <s v="Non-Lighting"/>
    <n v="0.98952339343681495"/>
    <n v="0.43468415683807998"/>
    <n v="2341.2123488715001"/>
    <n v="0.22603576155580199"/>
    <n v="0.7"/>
    <n v="1638.84864421005"/>
    <n v="0.158225033089061"/>
    <n v="4618"/>
    <n v="1.02"/>
    <n v="1.04"/>
    <n v="1.2E-2"/>
    <n v="0.81"/>
    <n v="15.158077089649201"/>
    <d v="1900-01-09T19:51:10"/>
    <n v="43159"/>
    <n v="0.237932380585055"/>
    <n v="0"/>
    <n v="1"/>
    <n v="16388.4864421005"/>
  </r>
  <r>
    <s v="STND-39423"/>
    <s v="Graphic Packaging Corporation"/>
    <s v="Graph-Pak Corporation - 11250 Addison Ave - Franklin Park"/>
    <x v="19"/>
    <s v="Compressed Air"/>
    <x v="10"/>
    <n v="0"/>
    <n v="2503.4899999999998"/>
    <n v="0.38800000000000001"/>
    <x v="4"/>
    <x v="0"/>
    <n v="10"/>
    <s v="ΔkWpeak / CF"/>
    <n v="0.95"/>
    <s v="Private-Non-Lighting"/>
    <x v="2"/>
    <n v="3"/>
    <n v="1"/>
    <s v="Non-Lighting"/>
    <n v="0.98952339343681495"/>
    <n v="0.43468415683807998"/>
    <n v="2477.2619202351302"/>
    <n v="0.16865745285317499"/>
    <n v="0.7"/>
    <n v="1734.08334416459"/>
    <n v="0.11806021699722299"/>
    <n v="4618"/>
    <n v="1.02"/>
    <n v="1.04"/>
    <n v="1.2E-2"/>
    <n v="0.81"/>
    <n v="15.158077089649201"/>
    <d v="1900-01-09T19:51:10"/>
    <n v="43159"/>
    <n v="0.177534160898079"/>
    <n v="0"/>
    <n v="1"/>
    <n v="17340.8334416459"/>
  </r>
  <r>
    <s v="STND-39424"/>
    <s v="Bethlehem Industries, Inc."/>
    <s v="Bethlehem Industries Inc - 1350 Shore Rd - Naperville"/>
    <x v="19"/>
    <s v="Compressed Air"/>
    <x v="10"/>
    <n v="0"/>
    <n v="3276.62"/>
    <n v="0.50700000000000001"/>
    <x v="4"/>
    <x v="0"/>
    <n v="10"/>
    <s v="ΔkWpeak / CF"/>
    <n v="0.95"/>
    <s v="Private-Non-Lighting"/>
    <x v="2"/>
    <n v="3"/>
    <n v="1"/>
    <s v="Non-Lighting"/>
    <n v="0.98952339343681495"/>
    <n v="0.43468415683807998"/>
    <n v="3242.2921414029402"/>
    <n v="0.220384867516907"/>
    <n v="0.7"/>
    <n v="2269.6044989820598"/>
    <n v="0.154269407261835"/>
    <n v="4618"/>
    <n v="1.02"/>
    <n v="1.04"/>
    <n v="1.2E-2"/>
    <n v="0.81"/>
    <n v="15.158077089649201"/>
    <d v="1900-01-09T19:51:10"/>
    <n v="43152"/>
    <n v="0.23198407107042801"/>
    <n v="0"/>
    <n v="1"/>
    <n v="22696.044989820599"/>
  </r>
  <r>
    <s v="STND-39424"/>
    <s v="Bethlehem Industries, Inc."/>
    <s v="Bethlehem Industries Inc - 1350 Shore Rd - Naperville"/>
    <x v="20"/>
    <s v="Compressed Air"/>
    <x v="10"/>
    <n v="0"/>
    <n v="3048.5"/>
    <n v="0.67"/>
    <x v="4"/>
    <x v="0"/>
    <n v="10"/>
    <s v="ΔkWpeak / CF"/>
    <n v="0.95"/>
    <s v="Private-Non-Lighting"/>
    <x v="2"/>
    <n v="3"/>
    <n v="670"/>
    <s v="Non-Lighting"/>
    <n v="0.98952339343681495"/>
    <n v="0.43468415683807998"/>
    <n v="3016.5620648921299"/>
    <n v="0.29123838508151401"/>
    <n v="0.7"/>
    <n v="2111.5934454244898"/>
    <n v="0.20386686955705999"/>
    <n v="4618"/>
    <n v="1.02"/>
    <n v="1.04"/>
    <n v="1.2E-2"/>
    <n v="0.81"/>
    <n v="15.158077089649201"/>
    <d v="1900-01-09T19:51:10"/>
    <n v="43152"/>
    <n v="0.30656672113843603"/>
    <n v="0"/>
    <n v="1"/>
    <n v="21115.934454244896"/>
  </r>
  <r>
    <s v="STND-39426"/>
    <s v="Prime Label &amp; Packaging, LLC assumed name Prime Packing, LLC"/>
    <s v="Prime Packaging - 501 N Central - Wood Dale"/>
    <x v="0"/>
    <s v="Indoor Lighting"/>
    <x v="8"/>
    <n v="0"/>
    <n v="112126.38"/>
    <n v="17.745000000000001"/>
    <x v="0"/>
    <x v="0"/>
    <n v="9.5383441434566993"/>
    <s v="Qty / 1,000"/>
    <m/>
    <s v="Private-Lighting"/>
    <x v="0"/>
    <n v="3"/>
    <n v="21390"/>
    <s v="Lighting"/>
    <n v="0.91633259480590001"/>
    <n v="1.30467645558681"/>
    <n v="102745.05673159201"/>
    <n v="23.1514837043879"/>
    <n v="0.71"/>
    <n v="72948.990279430596"/>
    <n v="16.4375534301154"/>
    <n v="5242"/>
    <n v="1"/>
    <n v="1.22"/>
    <n v="1.0999999999999999E-2"/>
    <n v="0.68"/>
    <n v="13.3536818008394"/>
    <d v="1900-01-08T12:55:13"/>
    <n v="43167"/>
    <n v="27.906802922357599"/>
    <n v="1130.1956240475199"/>
    <n v="1"/>
    <n v="695812.57420288655"/>
  </r>
  <r>
    <s v="STND-39430"/>
    <s v="Presence Mercy Medical Center"/>
    <s v="Presence Mercy Medical Center - 1330 N Lake Street - Aurora"/>
    <x v="48"/>
    <s v="Laboratory"/>
    <x v="7"/>
    <n v="0"/>
    <n v="7650"/>
    <n v="0.875"/>
    <x v="8"/>
    <x v="0"/>
    <n v="2"/>
    <s v="ΔkWpeak / CF"/>
    <n v="1"/>
    <s v="Private-Non-Lighting"/>
    <x v="2"/>
    <n v="3"/>
    <n v="1"/>
    <s v="Non-Lighting"/>
    <n v="0.98952339343681495"/>
    <n v="0.43468415683807998"/>
    <n v="7569.8539597916397"/>
    <n v="0.38034863723332002"/>
    <n v="0.7"/>
    <n v="5298.89777185414"/>
    <n v="0.26624404606332402"/>
    <n v="7616"/>
    <n v="1.23"/>
    <n v="1.41"/>
    <n v="1.4E-2"/>
    <n v="0.73499999999999999"/>
    <n v="9.1911764705882408"/>
    <d v="1900-01-05T13:33:47"/>
    <n v="43112"/>
    <n v="0.38034863723332002"/>
    <n v="0"/>
    <n v="1"/>
    <n v="10597.79554370828"/>
  </r>
  <r>
    <s v="STND-39430"/>
    <s v="Presence Mercy Medical Center"/>
    <s v="Presence Mercy Medical Center - 1330 N Lake Street - Aurora"/>
    <x v="48"/>
    <s v="Laboratory"/>
    <x v="7"/>
    <n v="0"/>
    <n v="15300"/>
    <n v="1.75"/>
    <x v="8"/>
    <x v="0"/>
    <n v="2"/>
    <s v="ΔkWpeak / CF"/>
    <n v="1"/>
    <s v="Private-Non-Lighting"/>
    <x v="2"/>
    <n v="3"/>
    <n v="1"/>
    <s v="Non-Lighting"/>
    <n v="0.98952339343681495"/>
    <n v="0.43468415683807998"/>
    <n v="15139.707919583299"/>
    <n v="0.76069727446664104"/>
    <n v="0.7"/>
    <n v="10597.7955437083"/>
    <n v="0.53248809212664805"/>
    <n v="7616"/>
    <n v="1.23"/>
    <n v="1.41"/>
    <n v="1.4E-2"/>
    <n v="0.73499999999999999"/>
    <n v="9.1911764705882408"/>
    <d v="1900-01-05T13:33:47"/>
    <n v="43112"/>
    <n v="0.76069727446664104"/>
    <n v="0"/>
    <n v="1"/>
    <n v="21195.5910874166"/>
  </r>
  <r>
    <s v="STND-39430"/>
    <s v="Presence Mercy Medical Center"/>
    <s v="Presence Mercy Medical Center - 1330 N Lake Street - Aurora"/>
    <x v="48"/>
    <s v="Laboratory"/>
    <x v="7"/>
    <n v="0"/>
    <n v="5508"/>
    <n v="0.63"/>
    <x v="8"/>
    <x v="0"/>
    <n v="2"/>
    <s v="ΔkWpeak / CF"/>
    <n v="1"/>
    <s v="Private-Non-Lighting"/>
    <x v="2"/>
    <n v="3"/>
    <n v="1"/>
    <s v="Non-Lighting"/>
    <n v="0.98952339343681495"/>
    <n v="0.43468415683807998"/>
    <n v="5450.29485104998"/>
    <n v="0.27385101880799101"/>
    <n v="0.7"/>
    <n v="3815.2063957349801"/>
    <n v="0.191695713165593"/>
    <n v="7616"/>
    <n v="1.23"/>
    <n v="1.41"/>
    <n v="1.4E-2"/>
    <n v="0.73499999999999999"/>
    <n v="9.1911764705882408"/>
    <d v="1900-01-05T13:33:47"/>
    <n v="43112"/>
    <n v="0.27385101880799101"/>
    <n v="0"/>
    <n v="1"/>
    <n v="7630.4127914699602"/>
  </r>
  <r>
    <s v="STND-39431"/>
    <s v="Napleton Libertyville Inc."/>
    <s v="Napleton Mazda of Libertyville - 1120 S Milwaukee - Libertyville"/>
    <x v="0"/>
    <s v="Indoor Lighting"/>
    <x v="2"/>
    <n v="0"/>
    <n v="22363.844000000001"/>
    <n v="4.79"/>
    <x v="0"/>
    <x v="0"/>
    <n v="14.797277300976599"/>
    <s v="Qty / 1,000"/>
    <m/>
    <s v="Private-Lighting"/>
    <x v="0"/>
    <n v="3"/>
    <n v="6072"/>
    <s v="Lighting"/>
    <n v="0.91633259480590001"/>
    <n v="1.30467645558681"/>
    <n v="20492.719202354401"/>
    <n v="6.2494002222607996"/>
    <n v="0.71"/>
    <n v="14549.8306336716"/>
    <n v="4.4370741578051698"/>
    <n v="3379"/>
    <n v="1.0900000000000001"/>
    <n v="1.36"/>
    <n v="2.1999999999999999E-2"/>
    <n v="0.57999999999999996"/>
    <n v="20.7161882213673"/>
    <d v="1900-01-13T19:08:05"/>
    <n v="43152"/>
    <n v="7.9226676245699803"/>
    <n v="413.614516010822"/>
    <n v="1"/>
    <n v="215297.87856868273"/>
  </r>
  <r>
    <s v="STND-39431"/>
    <s v="Napleton Libertyville Inc."/>
    <s v="Napleton Mazda of Libertyville - 1120 S Milwaukee - Libertyville"/>
    <x v="7"/>
    <s v="Indoor Lighting"/>
    <x v="2"/>
    <n v="0"/>
    <n v="1829.769"/>
    <n v="1.2110000000000001"/>
    <x v="0"/>
    <x v="0"/>
    <n v="8"/>
    <s v="Qty / 1,000"/>
    <m/>
    <s v="Private-Lighting"/>
    <x v="0"/>
    <n v="3"/>
    <n v="2070"/>
    <s v="Lighting"/>
    <n v="0.91633259480590001"/>
    <n v="1.30467645558681"/>
    <n v="1676.6769756654001"/>
    <n v="1.5799631877156199"/>
    <n v="0.71"/>
    <n v="1190.4406527224301"/>
    <n v="1.12177386327809"/>
    <n v="3379"/>
    <n v="1.0900000000000001"/>
    <n v="1.36"/>
    <n v="2.1999999999999999E-2"/>
    <n v="0.57999999999999996"/>
    <n v="20.7161882213673"/>
    <d v="1900-01-13T19:08:05"/>
    <n v="43152"/>
    <n v="2.7017154372702201"/>
    <n v="33.841186664806202"/>
    <n v="1"/>
    <n v="9523.5252217794405"/>
  </r>
  <r>
    <s v="STND-39434"/>
    <s v="Columbus Vegetable Oils"/>
    <s v="Columbus Vegetable Oils - 1757 Winthrop - Des Plaines"/>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119"/>
    <n v="10.661200899291901"/>
    <n v="0"/>
    <n v="1"/>
    <n v="1006167.17691442"/>
  </r>
  <r>
    <s v="STND-39437"/>
    <s v="School District 64 Consolidated Board of Education"/>
    <s v="Field School - 2401 MANOR LN - Park Ridge"/>
    <x v="7"/>
    <s v="Indoor Lighting"/>
    <x v="12"/>
    <n v="0"/>
    <n v="6576.54"/>
    <n v="0"/>
    <x v="0"/>
    <x v="1"/>
    <n v="8"/>
    <s v="Qty / 1,000"/>
    <m/>
    <s v="Public-Lighting"/>
    <x v="0"/>
    <n v="3"/>
    <n v="30"/>
    <s v="Lighting"/>
    <n v="0.99829244462109001"/>
    <n v="0.987374621353864"/>
    <n v="6565.3101937483898"/>
    <n v="0"/>
    <n v="0.71"/>
    <n v="4661.3702375613502"/>
    <n v="0"/>
    <n v="2979"/>
    <n v="1.17333333333333"/>
    <n v="1.323"/>
    <n v="2.1333333333333301E-2"/>
    <n v="0.72"/>
    <n v="23.497818059751602"/>
    <d v="1900-01-15T18:49:11"/>
    <n v="43132"/>
    <n v="0"/>
    <n v="119.36927624997099"/>
    <n v="1"/>
    <n v="37290.961900490802"/>
  </r>
  <r>
    <s v="STND-39437"/>
    <s v="School District 64 Consolidated Board of Education"/>
    <s v="Field School - 2401 MANOR LN - Park Ridge"/>
    <x v="0"/>
    <s v="Indoor Lighting"/>
    <x v="12"/>
    <n v="0"/>
    <n v="14688.2"/>
    <n v="0"/>
    <x v="0"/>
    <x v="1"/>
    <n v="15"/>
    <s v="Qty / 1,000"/>
    <m/>
    <s v="Public-Lighting"/>
    <x v="0"/>
    <n v="3"/>
    <n v="3988"/>
    <s v="Lighting"/>
    <n v="0.99829244462109001"/>
    <n v="0.987374621353864"/>
    <n v="14663.119085083499"/>
    <n v="0"/>
    <n v="0.71"/>
    <n v="10410.814550409301"/>
    <n v="0"/>
    <n v="2979"/>
    <n v="1.17333333333333"/>
    <n v="1.323"/>
    <n v="2.1333333333333301E-2"/>
    <n v="0.72"/>
    <n v="23.497818059751602"/>
    <d v="1900-01-15T18:49:11"/>
    <n v="43132"/>
    <n v="0"/>
    <n v="266.60216518333601"/>
    <n v="1"/>
    <n v="156162.21825613952"/>
  </r>
  <r>
    <s v="STND-39450"/>
    <s v="85 Algonquin L.L.C."/>
    <s v="Hamilton Partners Inc - 85 W Algonquin Rd - Arlington Heights"/>
    <x v="1"/>
    <s v="Outdoor &amp; Garage Lighting"/>
    <x v="1"/>
    <n v="0"/>
    <n v="22995.07"/>
    <n v="0"/>
    <x v="0"/>
    <x v="0"/>
    <n v="10.1978380583316"/>
    <s v="Qty / 1,000"/>
    <m/>
    <s v="Private-Lighting"/>
    <x v="0"/>
    <n v="3"/>
    <n v="4690"/>
    <s v="Lighting"/>
    <n v="0.91633259480590001"/>
    <n v="1.30467645558681"/>
    <n v="21071.132160843299"/>
    <n v="0"/>
    <n v="0.71"/>
    <n v="14960.5038341987"/>
    <n v="0"/>
    <n v="4903"/>
    <n v="1"/>
    <n v="1"/>
    <n v="0"/>
    <n v="0"/>
    <n v="14.276973281664301"/>
    <d v="1900-01-09T04:44:53"/>
    <n v="43146"/>
    <n v="0"/>
    <n v="0"/>
    <n v="1"/>
    <n v="152564.79537220733"/>
  </r>
  <r>
    <s v="STND-39451"/>
    <s v="616 Fulton Lofts Condominium Association"/>
    <s v="616 W Fulton Condo Assoc - 616 W Fulton - Chicago"/>
    <x v="1"/>
    <s v="Outdoor &amp; Garage Lighting"/>
    <x v="17"/>
    <n v="0"/>
    <n v="146567.51999999999"/>
    <n v="16.72"/>
    <x v="0"/>
    <x v="0"/>
    <n v="5.7038558065252101"/>
    <s v="Qty / 1,000"/>
    <m/>
    <s v="Private-Lighting"/>
    <x v="0"/>
    <n v="2"/>
    <n v="16720"/>
    <s v="Lighting"/>
    <n v="0.97902139861649395"/>
    <n v="0.93591656730105399"/>
    <n v="143492.73842215099"/>
    <n v="15.6485250052736"/>
    <n v="0.71"/>
    <n v="101879.844279727"/>
    <n v="11.110452753744299"/>
    <n v="8766"/>
    <n v="1"/>
    <n v="1"/>
    <n v="0"/>
    <n v="1"/>
    <n v="7.9853981291352998"/>
    <d v="1900-01-04T16:53:33"/>
    <n v="43198"/>
    <n v="15.6485250052736"/>
    <n v="0"/>
    <n v="1"/>
    <n v="581107.94136280508"/>
  </r>
  <r>
    <s v="STND-39451"/>
    <s v="616 Fulton Lofts Condominium Association"/>
    <s v="616 W Fulton Condo Assoc - 616 W Fulton - Chicago"/>
    <x v="36"/>
    <s v="Outdoor &amp; Garage Lighting"/>
    <x v="17"/>
    <n v="0"/>
    <n v="1795.7280000000001"/>
    <n v="1.694"/>
    <x v="0"/>
    <x v="0"/>
    <n v="8"/>
    <s v="Qty / 1,000"/>
    <m/>
    <s v="Private-Lighting"/>
    <x v="0"/>
    <n v="2"/>
    <n v="2200"/>
    <s v="Lighting"/>
    <n v="0.97902139861649395"/>
    <n v="0.93591656730105399"/>
    <n v="1758.0561380948"/>
    <n v="1.58544266500798"/>
    <n v="0.71"/>
    <n v="1248.21985804731"/>
    <n v="1.1256642921556701"/>
    <n v="8766"/>
    <n v="1"/>
    <n v="1"/>
    <n v="0"/>
    <n v="1"/>
    <n v="7.9853981291352998"/>
    <d v="1900-01-04T16:53:33"/>
    <n v="43198"/>
    <n v="1.58544266500798"/>
    <n v="0"/>
    <n v="1"/>
    <n v="9985.7588643784802"/>
  </r>
  <r>
    <s v="STND-39459"/>
    <s v="Wal-Mart Stores, Inc."/>
    <s v="Wal-Mart Stores Inc - 3626 Touhy Ave - Skokie"/>
    <x v="54"/>
    <s v="Refrigeration"/>
    <x v="5"/>
    <n v="0"/>
    <n v="85799.46"/>
    <n v="32.091000000000001"/>
    <x v="2"/>
    <x v="0"/>
    <n v="12"/>
    <s v="NA"/>
    <m/>
    <s v="Private-Non-Lighting"/>
    <x v="2"/>
    <n v="3"/>
    <n v="285"/>
    <s v="Non-Lighting"/>
    <n v="0.98952339343681495"/>
    <n v="0.43468415683807998"/>
    <n v="84900.572814246305"/>
    <n v="13.9494492770908"/>
    <n v="0.7"/>
    <n v="59430.400969972397"/>
    <n v="9.7646144939635899"/>
    <n v="4661"/>
    <n v="1.07"/>
    <n v="1.24"/>
    <n v="2.9000000000000001E-2"/>
    <n v="0.745"/>
    <n v="15.018236429950701"/>
    <d v="1900-01-09T17:27:20"/>
    <n v="43296"/>
    <n v="0"/>
    <n v="0"/>
    <n v="0"/>
    <n v="713164.81163966877"/>
  </r>
  <r>
    <s v="STND-39471"/>
    <s v="Thomas V. Scesniak DBA Thomas V. Scesniak Associates, Inc."/>
    <s v="Thomas V Scesniak Associates Inc - 1754 West Wise Road - Schaumburg"/>
    <x v="0"/>
    <s v="Indoor Lighting"/>
    <x v="6"/>
    <n v="0"/>
    <n v="3949.2759999999998"/>
    <n v="0.88800000000000001"/>
    <x v="0"/>
    <x v="0"/>
    <n v="15"/>
    <s v="Qty / 1,000"/>
    <m/>
    <s v="Private-Lighting"/>
    <x v="0"/>
    <n v="3"/>
    <n v="1170"/>
    <s v="Lighting"/>
    <n v="0.91633259480590001"/>
    <n v="1.30467645558681"/>
    <n v="3618.8503246846599"/>
    <n v="1.1585526925610801"/>
    <n v="0.71"/>
    <n v="2569.38373052611"/>
    <n v="0.82257241171837003"/>
    <n v="2885"/>
    <n v="1.165"/>
    <n v="1.3779999999999999"/>
    <n v="2.5499999999999998E-2"/>
    <n v="0.55000000000000004"/>
    <n v="24.263431542460999"/>
    <d v="1900-01-16T07:56:40"/>
    <n v="43239"/>
    <n v="1.5286352982729701"/>
    <n v="79.210886935157902"/>
    <n v="1"/>
    <n v="38540.755957891648"/>
  </r>
  <r>
    <s v="STND-39476"/>
    <s v="OSF Healthcare System"/>
    <s v="OSF Center for Health - Streator - 111 Spring St - Streator"/>
    <x v="0"/>
    <s v="Indoor Lighting"/>
    <x v="9"/>
    <n v="0"/>
    <n v="27371.596000000001"/>
    <n v="6.0439999999999996"/>
    <x v="0"/>
    <x v="0"/>
    <n v="12.853470437018"/>
    <s v="Qty / 1,000"/>
    <m/>
    <s v="Private-Lighting"/>
    <x v="0"/>
    <n v="3"/>
    <n v="5026"/>
    <s v="Lighting"/>
    <n v="0.91633259480590001"/>
    <n v="1.30467645558681"/>
    <n v="25081.4855866588"/>
    <n v="7.8854644975666597"/>
    <n v="0.71"/>
    <n v="17807.8547665277"/>
    <n v="5.5986797932723302"/>
    <n v="3890"/>
    <n v="1.4"/>
    <n v="1.85"/>
    <n v="6.0000000000000001E-3"/>
    <n v="0.65"/>
    <n v="17.994858611825201"/>
    <d v="1900-01-11T20:29:00"/>
    <n v="43161"/>
    <n v="6.5575588337352704"/>
    <n v="107.49208108568099"/>
    <n v="1"/>
    <n v="228892.73478827387"/>
  </r>
  <r>
    <s v="STND-39478"/>
    <s v="W. W. Grainger, Inc."/>
    <s v="W W Grainger - 100 Grainger Pkwy - Lake Forest"/>
    <x v="0"/>
    <s v="Indoor Lighting"/>
    <x v="6"/>
    <n v="0"/>
    <n v="117634.432"/>
    <n v="26.451000000000001"/>
    <x v="0"/>
    <x v="0"/>
    <n v="15"/>
    <s v="Qty / 1,000"/>
    <m/>
    <s v="Private-Lighting"/>
    <x v="0"/>
    <n v="3"/>
    <n v="34850"/>
    <s v="Lighting"/>
    <n v="0.91633259480590001"/>
    <n v="1.30467645558681"/>
    <n v="107792.26431307801"/>
    <n v="34.5099969267266"/>
    <n v="0.71"/>
    <n v="76532.507662285498"/>
    <n v="24.502097817975901"/>
    <n v="2885"/>
    <n v="1.165"/>
    <n v="1.3779999999999999"/>
    <n v="2.5499999999999998E-2"/>
    <n v="0.55000000000000004"/>
    <n v="24.263431542460999"/>
    <d v="1900-01-16T07:56:40"/>
    <n v="43281"/>
    <n v="45.533707516462101"/>
    <n v="2359.40149354806"/>
    <n v="0"/>
    <n v="1147987.6149342824"/>
  </r>
  <r>
    <s v="STND-39479"/>
    <s v="Chem Processing, Inc"/>
    <s v="Chem Processing - 3910 Linden Oaks Dr - Rockford"/>
    <x v="1"/>
    <s v="Outdoor &amp; Garage Lighting"/>
    <x v="1"/>
    <n v="0"/>
    <n v="26917.47"/>
    <n v="0"/>
    <x v="0"/>
    <x v="0"/>
    <n v="10.1978380583316"/>
    <s v="Qty / 1,000"/>
    <m/>
    <s v="Private-Lighting"/>
    <x v="0"/>
    <n v="3"/>
    <n v="5490"/>
    <s v="Lighting"/>
    <n v="0.91633259480590001"/>
    <n v="1.30467645558681"/>
    <n v="24665.355130709999"/>
    <n v="0"/>
    <n v="0.71"/>
    <n v="17512.402142804101"/>
    <n v="0"/>
    <n v="4903"/>
    <n v="1"/>
    <n v="1"/>
    <n v="0"/>
    <n v="0"/>
    <n v="14.276973281664301"/>
    <d v="1900-01-09T04:44:53"/>
    <n v="43167"/>
    <n v="0"/>
    <n v="0"/>
    <n v="1"/>
    <n v="178588.64106469552"/>
  </r>
  <r>
    <s v="STND-39480"/>
    <s v="Whole Foods Market Group, Inc."/>
    <s v="Whole Foods Market - 1550 N Kingsbury St - Chicago"/>
    <x v="0"/>
    <s v="Indoor Lighting"/>
    <x v="5"/>
    <n v="0"/>
    <n v="55104.345999999998"/>
    <n v="10.276"/>
    <x v="0"/>
    <x v="0"/>
    <n v="10.727311735679001"/>
    <s v="Qty / 1,000"/>
    <m/>
    <s v="Private-Lighting"/>
    <x v="0"/>
    <n v="3"/>
    <n v="11049"/>
    <s v="Lighting"/>
    <n v="0.91633259480590001"/>
    <n v="1.30467645558681"/>
    <n v="50493.908355262101"/>
    <n v="13.406855257609999"/>
    <n v="0.71"/>
    <n v="35850.674932236099"/>
    <n v="9.5188672329031192"/>
    <n v="4661"/>
    <n v="1.07"/>
    <n v="1.24"/>
    <n v="2.9000000000000001E-2"/>
    <n v="0.745"/>
    <n v="15.018236429950701"/>
    <d v="1900-01-09T17:27:20"/>
    <n v="43216"/>
    <n v="14.512724894576801"/>
    <n v="1368.52648813327"/>
    <n v="1"/>
    <n v="384581.36593258928"/>
  </r>
  <r>
    <s v="STND-39481"/>
    <s v="Complete Health Chiropractic Inc"/>
    <s v="Complete Health Chiropractic - 54 W 63rd St - Willowbrook"/>
    <x v="0"/>
    <s v="Indoor Lighting"/>
    <x v="6"/>
    <n v="0"/>
    <n v="6231.34"/>
    <n v="1.405"/>
    <x v="0"/>
    <x v="0"/>
    <n v="15"/>
    <s v="Qty / 1,000"/>
    <m/>
    <s v="Private-Lighting"/>
    <x v="0"/>
    <n v="3"/>
    <n v="1854"/>
    <s v="Lighting"/>
    <n v="0.91633259480590001"/>
    <n v="1.30467645558681"/>
    <n v="5709.9799513178004"/>
    <n v="1.8330704200994601"/>
    <n v="0.71"/>
    <n v="4054.08576543564"/>
    <n v="1.30147999827062"/>
    <n v="2885"/>
    <n v="1.165"/>
    <n v="1.3779999999999999"/>
    <n v="2.5499999999999998E-2"/>
    <n v="0.55000000000000004"/>
    <n v="24.263431542460999"/>
    <d v="1900-01-16T07:56:40"/>
    <n v="43159"/>
    <n v="2.4186177861188298"/>
    <n v="124.98239378420899"/>
    <n v="1"/>
    <n v="60811.286481534604"/>
  </r>
  <r>
    <s v="STND-39484"/>
    <s v="Gaffney Bolt Company Inc"/>
    <s v="Gaffney Bolt Co Inc - 6100 Material Ave - Loves Park"/>
    <x v="19"/>
    <s v="Compressed Air"/>
    <x v="10"/>
    <n v="0"/>
    <n v="10161.209999999999"/>
    <n v="1.5720000000000001"/>
    <x v="4"/>
    <x v="0"/>
    <n v="10"/>
    <s v="ΔkWpeak / CF"/>
    <n v="0.95"/>
    <s v="Private-Non-Lighting"/>
    <x v="2"/>
    <n v="3"/>
    <n v="3"/>
    <s v="Non-Lighting"/>
    <n v="0.98952339343681495"/>
    <n v="0.43468415683807998"/>
    <n v="10054.7550006241"/>
    <n v="0.68332349454946295"/>
    <n v="0.7"/>
    <n v="7038.3285004368699"/>
    <n v="0.478326446184624"/>
    <n v="4618"/>
    <n v="1.02"/>
    <n v="1.04"/>
    <n v="1.2E-2"/>
    <n v="0.81"/>
    <n v="15.158077089649201"/>
    <d v="1900-01-09T19:51:10"/>
    <n v="43216"/>
    <n v="0.71928788899943397"/>
    <n v="0"/>
    <n v="1"/>
    <n v="70383.285004368692"/>
  </r>
  <r>
    <s v="STND-39484"/>
    <s v="Gaffney Bolt Company Inc"/>
    <s v="Gaffney Bolt Co Inc - 6100 Material Ave - Loves Park"/>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216"/>
    <n v="3.0565159659772401"/>
    <n v="0"/>
    <n v="1"/>
    <n v="288260.03878886497"/>
  </r>
  <r>
    <s v="STND-39487"/>
    <s v="Healthtrack Sports Wellness L.P."/>
    <s v="Health Track Sports &amp; Wellness - 875 Roosevelt Rd - Glen Ellyn"/>
    <x v="0"/>
    <s v="Indoor Lighting"/>
    <x v="14"/>
    <n v="0"/>
    <n v="7783.9040000000005"/>
    <n v="1.5549999999999999"/>
    <x v="0"/>
    <x v="0"/>
    <n v="12.215978499877799"/>
    <s v="Qty / 1,000"/>
    <m/>
    <s v="Private-Lighting"/>
    <x v="0"/>
    <n v="3"/>
    <n v="1698"/>
    <s v="Lighting"/>
    <n v="0.91633259480590001"/>
    <n v="1.30467645558681"/>
    <n v="7132.6449500400204"/>
    <n v="2.0287718884374799"/>
    <n v="0.71"/>
    <n v="5064.1779145284199"/>
    <n v="1.44042804079061"/>
    <n v="4093"/>
    <n v="1.1200000000000001"/>
    <n v="1.29"/>
    <n v="1.9E-2"/>
    <n v="0.71"/>
    <n v="17.102369899829"/>
    <d v="1900-01-11T05:11:01"/>
    <n v="43194"/>
    <n v="2.2150582906840102"/>
    <n v="121.000226831036"/>
    <n v="1"/>
    <n v="61863.888523435169"/>
  </r>
  <r>
    <s v="STND-39491"/>
    <s v="Timothy Christian Schools"/>
    <s v="Timothy Christian School - 188 W Butterfield Rd - Elmhurst"/>
    <x v="0"/>
    <s v="Indoor Lighting"/>
    <x v="12"/>
    <n v="0"/>
    <n v="20274.745999999999"/>
    <n v="5.5279999999999996"/>
    <x v="0"/>
    <x v="0"/>
    <n v="15"/>
    <s v="Qty / 1,000"/>
    <m/>
    <s v="Private-Lighting"/>
    <x v="0"/>
    <n v="3"/>
    <n v="5817"/>
    <s v="Lighting"/>
    <n v="0.91633259480590001"/>
    <n v="1.30467645558681"/>
    <n v="18578.4106112105"/>
    <n v="7.2122514464838696"/>
    <n v="0.71"/>
    <n v="13190.671533959499"/>
    <n v="5.1206985270035403"/>
    <n v="2979"/>
    <n v="1.17333333333333"/>
    <n v="1.323"/>
    <n v="2.1333333333333301E-2"/>
    <n v="0.72"/>
    <n v="23.497818059751602"/>
    <d v="1900-01-15T18:49:11"/>
    <n v="43260"/>
    <n v="7.57144058797752"/>
    <n v="337.78928384019201"/>
    <n v="0"/>
    <n v="197860.07300939248"/>
  </r>
  <r>
    <s v="STND-39493"/>
    <s v="Jersey Restaurant Group Inc."/>
    <s v="Jersey Rest Group - 5960 W Touhy Ave - Niles"/>
    <x v="0"/>
    <s v="Indoor Lighting"/>
    <x v="13"/>
    <n v="0"/>
    <n v="42041.552000000003"/>
    <n v="5.7460000000000004"/>
    <x v="0"/>
    <x v="0"/>
    <n v="8.9750493627714896"/>
    <s v="Qty / 1,000"/>
    <m/>
    <s v="Private-Lighting"/>
    <x v="0"/>
    <n v="3"/>
    <n v="6450"/>
    <s v="Lighting"/>
    <n v="0.91633259480590001"/>
    <n v="1.30467645558681"/>
    <n v="38524.044433827199"/>
    <n v="7.4966709138017897"/>
    <n v="0.71"/>
    <n v="27352.071548017298"/>
    <n v="5.3226363487992696"/>
    <n v="5571"/>
    <n v="1.17"/>
    <n v="1.31"/>
    <n v="2.1000000000000001E-2"/>
    <n v="0.68"/>
    <n v="12.565069107880101"/>
    <d v="1900-01-07T23:24:04"/>
    <n v="43206"/>
    <n v="8.41566110664772"/>
    <n v="691.45720778664202"/>
    <n v="1"/>
    <n v="245486.19231751285"/>
  </r>
  <r>
    <s v="STND-39494"/>
    <s v="Faith United Methodist Church"/>
    <s v="Faith United Methodist Church - 15101 S 80th Ave - Orland Park"/>
    <x v="1"/>
    <s v="Outdoor &amp; Garage Lighting"/>
    <x v="1"/>
    <n v="0"/>
    <n v="18430.377"/>
    <n v="0"/>
    <x v="0"/>
    <x v="0"/>
    <n v="10.1978380583316"/>
    <s v="Qty / 1,000"/>
    <m/>
    <s v="Private-Lighting"/>
    <x v="0"/>
    <n v="3"/>
    <n v="3759"/>
    <s v="Lighting"/>
    <n v="0.91633259480590001"/>
    <n v="1.30467645558681"/>
    <n v="16888.355179661001"/>
    <n v="0"/>
    <n v="0.71"/>
    <n v="11990.732177559301"/>
    <n v="0"/>
    <n v="4903"/>
    <n v="1"/>
    <n v="1"/>
    <n v="0"/>
    <n v="0"/>
    <n v="14.276973281664301"/>
    <d v="1900-01-09T04:44:53"/>
    <n v="43200"/>
    <n v="0"/>
    <n v="0"/>
    <n v="1"/>
    <n v="122279.54494757557"/>
  </r>
  <r>
    <s v="STND-39498"/>
    <s v="John Hancock Life Insurance Company (U.S.A.)"/>
    <s v="Oak Park Place Apartments - 479 N Harlem Ave - Oak Park"/>
    <x v="1"/>
    <s v="Outdoor &amp; Garage Lighting"/>
    <x v="1"/>
    <n v="0"/>
    <n v="21440.819"/>
    <n v="0"/>
    <x v="0"/>
    <x v="0"/>
    <n v="10.1978380583316"/>
    <s v="Qty / 1,000"/>
    <m/>
    <s v="Private-Lighting"/>
    <x v="0"/>
    <n v="3"/>
    <n v="4373"/>
    <s v="Lighting"/>
    <n v="0.91633259480590001"/>
    <n v="1.30467645558681"/>
    <n v="19646.921309033602"/>
    <n v="0"/>
    <n v="0.71"/>
    <n v="13949.3141294139"/>
    <n v="0"/>
    <n v="4903"/>
    <n v="1"/>
    <n v="1"/>
    <n v="0"/>
    <n v="0"/>
    <n v="14.276973281664301"/>
    <d v="1900-01-09T04:44:53"/>
    <n v="43167"/>
    <n v="0"/>
    <n v="0"/>
    <n v="1"/>
    <n v="142252.8465165598"/>
  </r>
  <r>
    <s v="STND-39505"/>
    <s v="Trans Union LLC"/>
    <s v="TransUnion LLC - 555 W Adams - Chicago"/>
    <x v="57"/>
    <s v="Variable Speed Drives"/>
    <x v="6"/>
    <n v="0"/>
    <n v="144032.35699999999"/>
    <n v="8.75"/>
    <x v="6"/>
    <x v="0"/>
    <n v="15"/>
    <s v="ΔkWpeak / CF"/>
    <n v="0.203252032520325"/>
    <s v="Private-Non-Lighting"/>
    <x v="2"/>
    <n v="3"/>
    <n v="1"/>
    <s v="Non-Lighting"/>
    <n v="0.98952339343681495"/>
    <n v="0.43468415683807998"/>
    <n v="142523.386663343"/>
    <n v="3.8034863723332002"/>
    <n v="0.7"/>
    <n v="99766.370664339905"/>
    <n v="2.6624404606332401"/>
    <n v="2885"/>
    <n v="1.165"/>
    <n v="1.3779999999999999"/>
    <n v="2.5499999999999998E-2"/>
    <n v="0.55000000000000004"/>
    <n v="24.263431542460999"/>
    <d v="1900-01-16T07:56:40"/>
    <n v="43159"/>
    <n v="18.713152951879401"/>
    <n v="0"/>
    <n v="1"/>
    <n v="1496495.5599650985"/>
  </r>
  <r>
    <s v="STND-39506"/>
    <s v="Three Rivers Health Partners LLC"/>
    <s v="Three Rivers Health Partners LLC - 903 Third Avenue - Rockford"/>
    <x v="1"/>
    <s v="Outdoor &amp; Garage Lighting"/>
    <x v="1"/>
    <n v="0"/>
    <n v="18533.34"/>
    <n v="0"/>
    <x v="0"/>
    <x v="0"/>
    <n v="10.1978380583316"/>
    <s v="Qty / 1,000"/>
    <m/>
    <s v="Private-Lighting"/>
    <x v="0"/>
    <n v="3"/>
    <n v="3780"/>
    <s v="Lighting"/>
    <n v="0.91633259480590001"/>
    <n v="1.30467645558681"/>
    <n v="16982.703532619998"/>
    <n v="0"/>
    <n v="0.71"/>
    <n v="12057.7195081602"/>
    <n v="0"/>
    <n v="4903"/>
    <n v="1"/>
    <n v="1"/>
    <n v="0"/>
    <n v="0"/>
    <n v="14.276973281664301"/>
    <d v="1900-01-09T04:44:53"/>
    <n v="43194"/>
    <n v="0"/>
    <n v="0"/>
    <n v="1"/>
    <n v="122962.67089700347"/>
  </r>
  <r>
    <s v="STND-39507"/>
    <s v="Deerfield Construction Group, Inc."/>
    <s v="Deerfield Construction Group Inc - 14927 New Ave - Lockport"/>
    <x v="0"/>
    <s v="Indoor Lighting"/>
    <x v="6"/>
    <n v="0"/>
    <n v="7797.5780000000004"/>
    <n v="1.7589999999999999"/>
    <x v="0"/>
    <x v="0"/>
    <n v="15"/>
    <s v="Qty / 1,000"/>
    <m/>
    <s v="Private-Lighting"/>
    <x v="0"/>
    <n v="3"/>
    <n v="2320"/>
    <s v="Lighting"/>
    <n v="0.91633259480590001"/>
    <n v="1.30467645558681"/>
    <n v="7145.1748819413997"/>
    <n v="2.2949258853771899"/>
    <n v="0.71"/>
    <n v="5073.0741661783904"/>
    <n v="1.62939737861781"/>
    <n v="2885"/>
    <n v="1.165"/>
    <n v="1.3779999999999999"/>
    <n v="2.5499999999999998E-2"/>
    <n v="0.55000000000000004"/>
    <n v="24.263431542460999"/>
    <d v="1900-01-16T07:56:40"/>
    <n v="43159"/>
    <n v="3.0280061820519801"/>
    <n v="156.39653175064899"/>
    <n v="1"/>
    <n v="76096.112492675864"/>
  </r>
  <r>
    <s v="STND-39509"/>
    <s v="Midwest Hand Care Inc"/>
    <s v="Midwest Hand Care - 823 Infantry Dr - Ste 104 - Joliet"/>
    <x v="1"/>
    <s v="Outdoor &amp; Garage Lighting"/>
    <x v="1"/>
    <n v="0"/>
    <n v="13179.263999999999"/>
    <n v="0"/>
    <x v="0"/>
    <x v="0"/>
    <n v="10.1978380583316"/>
    <s v="Qty / 1,000"/>
    <m/>
    <s v="Private-Lighting"/>
    <x v="0"/>
    <n v="3"/>
    <n v="2688"/>
    <s v="Lighting"/>
    <n v="0.91633259480590001"/>
    <n v="1.30467645558681"/>
    <n v="12076.589178751999"/>
    <n v="0"/>
    <n v="0.71"/>
    <n v="8574.3783169139097"/>
    <n v="0"/>
    <n v="4903"/>
    <n v="1"/>
    <n v="1"/>
    <n v="0"/>
    <n v="0"/>
    <n v="14.276973281664301"/>
    <d v="1900-01-09T04:44:53"/>
    <n v="43146"/>
    <n v="0"/>
    <n v="0"/>
    <n v="1"/>
    <n v="87440.12152675791"/>
  </r>
  <r>
    <s v="STND-39517"/>
    <s v="Mattson/Witt Precision Products, Inc"/>
    <s v="Mattson/Witt Precision Products, Inc - 28005 W Industrial Ave - Lake Barrington"/>
    <x v="0"/>
    <s v="Indoor Lighting"/>
    <x v="10"/>
    <n v="0"/>
    <n v="56778.678999999996"/>
    <n v="10.154"/>
    <x v="0"/>
    <x v="0"/>
    <n v="10.827197921178"/>
    <s v="Qty / 1,000"/>
    <m/>
    <s v="Private-Lighting"/>
    <x v="0"/>
    <n v="3"/>
    <n v="12054"/>
    <s v="Lighting"/>
    <n v="0.91633259480590001"/>
    <n v="1.30467645558681"/>
    <n v="52028.154257721202"/>
    <n v="13.2476847300284"/>
    <n v="0.71"/>
    <n v="36939.989522982098"/>
    <n v="9.4058561583201907"/>
    <n v="4618"/>
    <n v="1.02"/>
    <n v="1.04"/>
    <n v="1.2E-2"/>
    <n v="0.81"/>
    <n v="15.158077089649201"/>
    <d v="1900-01-09T19:51:10"/>
    <n v="43200"/>
    <n v="15.7261214743927"/>
    <n v="612.09593244377902"/>
    <n v="1"/>
    <n v="399956.57777156885"/>
  </r>
  <r>
    <s v="STND-39520"/>
    <s v="Lovejoy Inc."/>
    <s v="Lovejoy Inc - 2655 Wisconsin Ave - Downers Grove"/>
    <x v="0"/>
    <s v="Indoor Lighting"/>
    <x v="8"/>
    <n v="0"/>
    <n v="30272.55"/>
    <n v="4.7910000000000004"/>
    <x v="0"/>
    <x v="0"/>
    <n v="9.5383441434566993"/>
    <s v="Qty / 1,000"/>
    <m/>
    <s v="Private-Lighting"/>
    <x v="0"/>
    <n v="3"/>
    <n v="5775"/>
    <s v="Lighting"/>
    <n v="0.91633259480590001"/>
    <n v="1.30467645558681"/>
    <n v="27739.7242928913"/>
    <n v="6.25070489871639"/>
    <n v="0.71"/>
    <n v="19695.204247952799"/>
    <n v="4.4380004780886404"/>
    <n v="5242"/>
    <n v="1"/>
    <n v="1.22"/>
    <n v="1.0999999999999999E-2"/>
    <n v="0.68"/>
    <n v="13.3536818008394"/>
    <d v="1900-01-08T12:55:13"/>
    <n v="43152"/>
    <n v="7.5346008904488802"/>
    <n v="305.13696722180498"/>
    <n v="1"/>
    <n v="187859.6360926441"/>
  </r>
  <r>
    <s v="STND-39524"/>
    <s v="HB Fuller Construction Products, Inc."/>
    <s v="HB Fuller Construction Products - 1105 S Frontenac St - Aurora"/>
    <x v="0"/>
    <s v="Indoor Lighting"/>
    <x v="8"/>
    <n v="0"/>
    <n v="71144.423999999999"/>
    <n v="11.259"/>
    <x v="0"/>
    <x v="0"/>
    <n v="9.5383441434566993"/>
    <s v="Qty / 1,000"/>
    <m/>
    <s v="Private-Lighting"/>
    <x v="0"/>
    <n v="3"/>
    <n v="13572"/>
    <s v="Lighting"/>
    <n v="0.91633259480590001"/>
    <n v="1.30467645558681"/>
    <n v="65191.9546498911"/>
    <n v="14.689352213451899"/>
    <n v="0.71"/>
    <n v="46286.287801422703"/>
    <n v="10.4294400715508"/>
    <n v="5242"/>
    <n v="1"/>
    <n v="1.22"/>
    <n v="1.0999999999999999E-2"/>
    <n v="0.68"/>
    <n v="13.3536818008394"/>
    <d v="1900-01-08T12:55:13"/>
    <n v="43152"/>
    <n v="17.7065479911425"/>
    <n v="717.11150114880195"/>
    <n v="1"/>
    <n v="441494.54217305151"/>
  </r>
  <r>
    <s v="STND-39525"/>
    <s v="DMB Real Estate Investments, LLC"/>
    <s v="DMB Real Estate Investments LLC - 422 S Governors Hwy - Peotone"/>
    <x v="1"/>
    <s v="Outdoor &amp; Garage Lighting"/>
    <x v="1"/>
    <n v="0"/>
    <n v="9619.6859999999997"/>
    <n v="0"/>
    <x v="0"/>
    <x v="0"/>
    <n v="10.1978380583316"/>
    <s v="Qty / 1,000"/>
    <m/>
    <s v="Private-Lighting"/>
    <x v="0"/>
    <n v="3"/>
    <n v="1962"/>
    <s v="Lighting"/>
    <n v="0.91633259480590001"/>
    <n v="1.30467645558681"/>
    <n v="8814.8318335979893"/>
    <n v="0"/>
    <n v="0.71"/>
    <n v="6258.5306018545698"/>
    <n v="0"/>
    <n v="4903"/>
    <n v="1"/>
    <n v="1"/>
    <n v="0"/>
    <n v="0"/>
    <n v="14.276973281664301"/>
    <d v="1900-01-09T04:44:53"/>
    <n v="43239"/>
    <n v="0"/>
    <n v="0"/>
    <n v="1"/>
    <n v="63823.481560825508"/>
  </r>
  <r>
    <s v="STND-39527"/>
    <s v="Sheet Metal Connectors, Inc"/>
    <s v="Sheet Metal Connectors - 5601 Sandy Hollow Rd - Rockford"/>
    <x v="1"/>
    <s v="Outdoor &amp; Garage Lighting"/>
    <x v="1"/>
    <n v="0"/>
    <n v="6904.7759999999998"/>
    <n v="0.76500000000000001"/>
    <x v="0"/>
    <x v="0"/>
    <n v="10.1978380583316"/>
    <s v="Qty / 1,000"/>
    <m/>
    <s v="Private-Lighting"/>
    <x v="0"/>
    <n v="3"/>
    <n v="1663"/>
    <s v="Lighting"/>
    <n v="0.91633259480590001"/>
    <n v="1.30467645558681"/>
    <n v="6327.0713086334999"/>
    <n v="0.99807748852390699"/>
    <n v="0.71"/>
    <n v="4492.2206291297898"/>
    <n v="0.70863501685197405"/>
    <n v="4903"/>
    <n v="1"/>
    <n v="1"/>
    <n v="0"/>
    <n v="0"/>
    <n v="14.276973281664301"/>
    <d v="1900-01-09T04:44:53"/>
    <n v="43133"/>
    <n v="0.99807748852390699"/>
    <n v="0"/>
    <n v="1"/>
    <n v="45810.938498162097"/>
  </r>
  <r>
    <s v="STND-39529"/>
    <s v="Ventas, Inc."/>
    <s v="Ventas Inc - 2315-2301 E 93rd Street - Chicago"/>
    <x v="1"/>
    <s v="Outdoor &amp; Garage Lighting"/>
    <x v="1"/>
    <n v="0"/>
    <n v="1019.824"/>
    <n v="0"/>
    <x v="0"/>
    <x v="0"/>
    <n v="10.1978380583316"/>
    <s v="Qty / 1,000"/>
    <m/>
    <s v="Private-Lighting"/>
    <x v="0"/>
    <n v="3"/>
    <n v="208"/>
    <s v="Lighting"/>
    <n v="0.91633259480590001"/>
    <n v="1.30467645558681"/>
    <n v="934.49797216533204"/>
    <n v="0"/>
    <n v="0.71"/>
    <n v="663.49356023738596"/>
    <n v="0"/>
    <n v="4903"/>
    <n v="1"/>
    <n v="1"/>
    <n v="0"/>
    <n v="0"/>
    <n v="14.276973281664301"/>
    <d v="1900-01-09T04:44:53"/>
    <n v="43167"/>
    <n v="0"/>
    <n v="0"/>
    <n v="1"/>
    <n v="6766.1998800467445"/>
  </r>
  <r>
    <s v="STND-39529"/>
    <s v="Ventas, Inc."/>
    <s v="Ventas Inc - 2315-2301 E 93rd Street - Chicago"/>
    <x v="7"/>
    <s v="Indoor Lighting"/>
    <x v="9"/>
    <n v="0"/>
    <n v="1733.135"/>
    <n v="1.2270000000000001"/>
    <x v="0"/>
    <x v="0"/>
    <n v="8"/>
    <s v="Qty / 1,000"/>
    <m/>
    <s v="Private-Lighting"/>
    <x v="0"/>
    <n v="3"/>
    <n v="1326"/>
    <s v="Lighting"/>
    <n v="0.91633259480590001"/>
    <n v="1.30467645558681"/>
    <n v="1588.1280916989199"/>
    <n v="1.60083801100501"/>
    <n v="0.71"/>
    <n v="1127.5709451062401"/>
    <n v="1.1365949878135599"/>
    <n v="3890"/>
    <n v="1.4"/>
    <n v="1.85"/>
    <n v="6.0000000000000001E-3"/>
    <n v="0.65"/>
    <n v="17.994858611825201"/>
    <d v="1900-01-11T20:29:00"/>
    <n v="43167"/>
    <n v="1.73063568757299"/>
    <n v="6.8062632501382403"/>
    <n v="1"/>
    <n v="9020.5675608499205"/>
  </r>
  <r>
    <s v="STND-39530"/>
    <s v="Witech Materials, Inc."/>
    <s v="Witech Company Inc - 25353 S State St - Crete"/>
    <x v="0"/>
    <s v="Indoor Lighting"/>
    <x v="8"/>
    <n v="0"/>
    <n v="46349.764000000003"/>
    <n v="7.335"/>
    <x v="0"/>
    <x v="0"/>
    <n v="9.5383441434566993"/>
    <s v="Qty / 1,000"/>
    <m/>
    <s v="Private-Lighting"/>
    <x v="0"/>
    <n v="3"/>
    <n v="8842"/>
    <s v="Lighting"/>
    <n v="0.91633259480590001"/>
    <n v="1.30467645558681"/>
    <n v="42471.7995147611"/>
    <n v="9.5698018017292306"/>
    <n v="0.71"/>
    <n v="30154.977655480401"/>
    <n v="6.7945592792277498"/>
    <n v="5242"/>
    <n v="1"/>
    <n v="1.22"/>
    <n v="1.0999999999999999E-2"/>
    <n v="0.68"/>
    <n v="13.3536818008394"/>
    <d v="1900-01-08T12:55:13"/>
    <n v="43145"/>
    <n v="11.535440937475"/>
    <n v="467.18979466237198"/>
    <n v="1"/>
    <n v="287628.55451621913"/>
  </r>
  <r>
    <s v="STND-39530"/>
    <s v="Witech Materials, Inc."/>
    <s v="Witech Company Inc - 25353 S State St - Crete"/>
    <x v="1"/>
    <s v="Outdoor &amp; Garage Lighting"/>
    <x v="1"/>
    <n v="0"/>
    <n v="19151.117999999999"/>
    <n v="0"/>
    <x v="0"/>
    <x v="0"/>
    <n v="10.1978380583316"/>
    <s v="Qty / 1,000"/>
    <m/>
    <s v="Private-Lighting"/>
    <x v="0"/>
    <n v="3"/>
    <n v="3906"/>
    <s v="Lighting"/>
    <n v="0.91633259480590001"/>
    <n v="1.30467645558681"/>
    <n v="17548.793650373998"/>
    <n v="0"/>
    <n v="0.71"/>
    <n v="12459.643491765501"/>
    <n v="0"/>
    <n v="4903"/>
    <n v="1"/>
    <n v="1"/>
    <n v="0"/>
    <n v="0"/>
    <n v="14.276973281664301"/>
    <d v="1900-01-09T04:44:53"/>
    <n v="43145"/>
    <n v="0"/>
    <n v="0"/>
    <n v="1"/>
    <n v="127061.42659356985"/>
  </r>
  <r>
    <s v="STND-39532"/>
    <s v="Bottling Group LLC"/>
    <s v="Bottling Group LLC - 650 W 51st St - Chicago"/>
    <x v="8"/>
    <s v="Indoor Advanced Lighting"/>
    <x v="10"/>
    <n v="0"/>
    <n v="146346.17499999999"/>
    <n v="26.172999999999998"/>
    <x v="0"/>
    <x v="0"/>
    <n v="10.827197921178"/>
    <s v="Qty / 1,000"/>
    <m/>
    <s v="Private-Lighting"/>
    <x v="0"/>
    <n v="1"/>
    <n v="31069"/>
    <s v="Lighting"/>
    <n v="0.99989942556735301"/>
    <n v="1.019640158801"/>
    <n v="146331.45631647899"/>
    <n v="26.6870418762987"/>
    <n v="0.71"/>
    <n v="103895.3339847"/>
    <n v="18.947799732172101"/>
    <n v="4618"/>
    <n v="1.02"/>
    <n v="1.04"/>
    <n v="1.2E-2"/>
    <n v="0.81"/>
    <n v="15.158077089649201"/>
    <d v="1900-01-09T19:51:10"/>
    <n v="43175"/>
    <n v="31.679774307097201"/>
    <n v="1721.54654489976"/>
    <n v="1"/>
    <n v="1124895.3441392379"/>
  </r>
  <r>
    <s v="STND-39532"/>
    <s v="Bottling Group LLC"/>
    <s v="Bottling Group LLC - 650 W 51st St - Chicago"/>
    <x v="0"/>
    <s v="Indoor Lighting"/>
    <x v="10"/>
    <n v="0"/>
    <n v="275447.72200000001"/>
    <n v="49.261000000000003"/>
    <x v="0"/>
    <x v="0"/>
    <n v="10.827197921178"/>
    <s v="Qty / 1,000"/>
    <m/>
    <s v="Private-Lighting"/>
    <x v="0"/>
    <n v="1"/>
    <n v="58477"/>
    <s v="Lighting"/>
    <n v="0.99989942556735301"/>
    <n v="1.019640158801"/>
    <n v="275420.01900163601"/>
    <n v="50.228493862696297"/>
    <n v="0.71"/>
    <n v="195548.213491161"/>
    <n v="35.662230642514302"/>
    <n v="4618"/>
    <n v="1.02"/>
    <n v="1.04"/>
    <n v="1.2E-2"/>
    <n v="0.81"/>
    <n v="15.158077089649201"/>
    <d v="1900-01-09T19:51:10"/>
    <n v="43175"/>
    <n v="59.625467548309899"/>
    <n v="3240.2355176663"/>
    <n v="1"/>
    <n v="2117239.2106015701"/>
  </r>
  <r>
    <s v="STND-39532"/>
    <s v="Bottling Group LLC"/>
    <s v="Bottling Group LLC - 650 W 51st St - Chicago"/>
    <x v="1"/>
    <s v="Outdoor &amp; Garage Lighting"/>
    <x v="1"/>
    <n v="0"/>
    <n v="9698.134"/>
    <n v="0"/>
    <x v="0"/>
    <x v="0"/>
    <n v="10.1978380583316"/>
    <s v="Qty / 1,000"/>
    <m/>
    <s v="Private-Lighting"/>
    <x v="0"/>
    <n v="1"/>
    <n v="1978"/>
    <s v="Lighting"/>
    <n v="0.99989942556735301"/>
    <n v="1.019640158801"/>
    <n v="9697.1586156752091"/>
    <n v="0"/>
    <n v="0.71"/>
    <n v="6884.9826171293998"/>
    <n v="0"/>
    <n v="4903"/>
    <n v="1"/>
    <n v="1"/>
    <n v="0"/>
    <n v="0"/>
    <n v="14.276973281664301"/>
    <d v="1900-01-09T04:44:53"/>
    <n v="43175"/>
    <n v="0"/>
    <n v="0"/>
    <n v="1"/>
    <n v="70211.937763913695"/>
  </r>
  <r>
    <s v="STND-39532"/>
    <s v="Bottling Group LLC"/>
    <s v="Bottling Group LLC - 650 W 51st St - Chicago"/>
    <x v="7"/>
    <s v="Indoor Lighting"/>
    <x v="10"/>
    <n v="0"/>
    <n v="74926.377999999997"/>
    <n v="45.493000000000002"/>
    <x v="0"/>
    <x v="0"/>
    <n v="8"/>
    <s v="Qty / 1,000"/>
    <m/>
    <s v="Private-Lighting"/>
    <x v="0"/>
    <n v="1"/>
    <n v="66278"/>
    <s v="Lighting"/>
    <n v="0.99989942556735301"/>
    <n v="1.019640158801"/>
    <n v="74918.842322042299"/>
    <n v="46.386489744334099"/>
    <n v="0.71"/>
    <n v="53192.378048650004"/>
    <n v="32.934407718477203"/>
    <n v="4618"/>
    <n v="1.02"/>
    <n v="1.04"/>
    <n v="1.2E-2"/>
    <n v="0.81"/>
    <n v="15.158077089649201"/>
    <d v="1900-01-09T19:51:10"/>
    <n v="43175"/>
    <n v="67.579384825661506"/>
    <n v="881.39814496520398"/>
    <n v="1"/>
    <n v="425539.02438920003"/>
  </r>
  <r>
    <s v="STND-39535"/>
    <s v="Dakota Community Unit School District 201"/>
    <s v="Dakota Elementary School - 600 MAIN ST - Dakota"/>
    <x v="0"/>
    <s v="Indoor Lighting"/>
    <x v="12"/>
    <n v="0"/>
    <n v="26476"/>
    <n v="0"/>
    <x v="0"/>
    <x v="1"/>
    <n v="15"/>
    <s v="Qty / 1,000"/>
    <m/>
    <s v="Public-Lighting"/>
    <x v="0"/>
    <n v="2"/>
    <n v="5400"/>
    <s v="Lighting"/>
    <n v="0.98996686498346598"/>
    <n v="2.5626279547341602"/>
    <n v="26210.3627173022"/>
    <n v="0"/>
    <n v="0.71"/>
    <n v="18609.3575292846"/>
    <n v="0"/>
    <n v="2979"/>
    <n v="1.17333333333333"/>
    <n v="1.323"/>
    <n v="2.1333333333333301E-2"/>
    <n v="0.72"/>
    <n v="23.497818059751602"/>
    <d v="1900-01-15T18:49:11"/>
    <n v="43194"/>
    <n v="0"/>
    <n v="476.55204940549498"/>
    <n v="1"/>
    <n v="279140.36293926899"/>
  </r>
  <r>
    <s v="STND-39535"/>
    <s v="Dakota Community Unit School District 201"/>
    <s v="Dakota Elementary School - 600 MAIN ST - Dakota"/>
    <x v="0"/>
    <s v="Indoor Lighting"/>
    <x v="12"/>
    <n v="0"/>
    <n v="21916"/>
    <n v="0"/>
    <x v="0"/>
    <x v="1"/>
    <n v="15"/>
    <s v="Qty / 1,000"/>
    <m/>
    <s v="Public-Lighting"/>
    <x v="0"/>
    <n v="2"/>
    <n v="4470"/>
    <s v="Lighting"/>
    <n v="0.98996686498346598"/>
    <n v="2.5626279547341602"/>
    <n v="21696.113812977601"/>
    <n v="0"/>
    <n v="0.71"/>
    <n v="15404.240807214101"/>
    <n v="0"/>
    <n v="2979"/>
    <n v="1.17333333333333"/>
    <n v="1.323"/>
    <n v="2.1333333333333301E-2"/>
    <n v="0.72"/>
    <n v="23.497818059751602"/>
    <d v="1900-01-15T18:49:11"/>
    <n v="43194"/>
    <n v="0"/>
    <n v="394.47479659959299"/>
    <n v="1"/>
    <n v="231063.6121082115"/>
  </r>
  <r>
    <s v="STND-39535"/>
    <s v="Dakota Community Unit School District 201"/>
    <s v="Dakota Elementary School - 600 MAIN ST - Dakota"/>
    <x v="1"/>
    <s v="Outdoor &amp; Garage Lighting"/>
    <x v="1"/>
    <n v="0"/>
    <n v="7523"/>
    <n v="0"/>
    <x v="0"/>
    <x v="1"/>
    <n v="10.1978380583316"/>
    <s v="Qty / 1,000"/>
    <m/>
    <s v="Public-Lighting"/>
    <x v="0"/>
    <n v="2"/>
    <n v="17"/>
    <s v="Lighting"/>
    <n v="0.98996686498346598"/>
    <n v="2.5626279547341602"/>
    <n v="7447.5207252706095"/>
    <n v="0"/>
    <n v="0.71"/>
    <n v="5287.7397149421304"/>
    <n v="0"/>
    <n v="4903"/>
    <n v="1"/>
    <n v="1"/>
    <n v="0"/>
    <n v="0"/>
    <n v="14.276973281664301"/>
    <d v="1900-01-09T04:44:53"/>
    <n v="43194"/>
    <n v="0"/>
    <n v="0"/>
    <n v="1"/>
    <n v="53923.513307588342"/>
  </r>
  <r>
    <s v="STND-39535"/>
    <s v="Dakota Community Unit School District 201"/>
    <s v="Dakota Elementary School - 600 MAIN ST - Dakota"/>
    <x v="0"/>
    <s v="Indoor Lighting"/>
    <x v="12"/>
    <n v="0"/>
    <n v="1529"/>
    <n v="0"/>
    <x v="0"/>
    <x v="1"/>
    <n v="15"/>
    <s v="Qty / 1,000"/>
    <m/>
    <s v="Public-Lighting"/>
    <x v="0"/>
    <n v="2"/>
    <n v="23"/>
    <s v="Lighting"/>
    <n v="0.98996686498346598"/>
    <n v="2.5626279547341602"/>
    <n v="1513.65933655972"/>
    <n v="0"/>
    <n v="0.71"/>
    <n v="1074.6981289574001"/>
    <n v="0"/>
    <n v="2979"/>
    <n v="1.17333333333333"/>
    <n v="1.323"/>
    <n v="2.1333333333333301E-2"/>
    <n v="0.72"/>
    <n v="23.497818059751602"/>
    <d v="1900-01-15T18:49:11"/>
    <n v="43194"/>
    <n v="0"/>
    <n v="27.521078846540298"/>
    <n v="1"/>
    <n v="16120.471934361001"/>
  </r>
  <r>
    <s v="STND-39535"/>
    <s v="Dakota Community Unit School District 201"/>
    <s v="Dakota Elementary School - 600 MAIN ST - Dakota"/>
    <x v="0"/>
    <s v="Indoor Lighting"/>
    <x v="12"/>
    <n v="0"/>
    <n v="1023"/>
    <n v="0"/>
    <x v="0"/>
    <x v="1"/>
    <n v="15"/>
    <s v="Qty / 1,000"/>
    <m/>
    <s v="Public-Lighting"/>
    <x v="0"/>
    <n v="2"/>
    <n v="14"/>
    <s v="Lighting"/>
    <n v="0.98996686498346598"/>
    <n v="2.5626279547341602"/>
    <n v="1012.73610287809"/>
    <n v="0"/>
    <n v="0.71"/>
    <n v="719.04263304344101"/>
    <n v="0"/>
    <n v="2979"/>
    <n v="1.17333333333333"/>
    <n v="1.323"/>
    <n v="2.1333333333333301E-2"/>
    <n v="0.72"/>
    <n v="23.497818059751602"/>
    <d v="1900-01-15T18:49:11"/>
    <n v="43194"/>
    <n v="0"/>
    <n v="18.413383688692502"/>
    <n v="1"/>
    <n v="10785.639495651616"/>
  </r>
  <r>
    <s v="STND-39536"/>
    <s v="Paras A. Kayastha"/>
    <s v="Paras A. Kayastha - 1750 W Lake St - Addison"/>
    <x v="1"/>
    <s v="Outdoor &amp; Garage Lighting"/>
    <x v="1"/>
    <n v="0"/>
    <n v="12080.992"/>
    <n v="0"/>
    <x v="0"/>
    <x v="0"/>
    <n v="10.1978380583316"/>
    <s v="Qty / 1,000"/>
    <m/>
    <s v="Private-Lighting"/>
    <x v="0"/>
    <n v="3"/>
    <n v="2464"/>
    <s v="Lighting"/>
    <n v="0.91633259480590001"/>
    <n v="1.30467645558681"/>
    <n v="11070.206747189301"/>
    <n v="0"/>
    <n v="0.71"/>
    <n v="7859.8467905044099"/>
    <n v="0"/>
    <n v="4903"/>
    <n v="1"/>
    <n v="1"/>
    <n v="0"/>
    <n v="0"/>
    <n v="14.276973281664301"/>
    <d v="1900-01-09T04:44:53"/>
    <n v="43152"/>
    <n v="0"/>
    <n v="0"/>
    <n v="1"/>
    <n v="80153.444732861346"/>
  </r>
  <r>
    <s v="STND-39538"/>
    <s v="Dakota High School"/>
    <s v="Dakota High School - 600 Main St- Dakota"/>
    <x v="0"/>
    <s v="Indoor Lighting"/>
    <x v="2"/>
    <n v="0"/>
    <n v="7649"/>
    <n v="0"/>
    <x v="0"/>
    <x v="1"/>
    <n v="14.797277300976599"/>
    <s v="Qty / 1,000"/>
    <m/>
    <s v="Public-Lighting"/>
    <x v="0"/>
    <n v="2"/>
    <n v="1560"/>
    <s v="Lighting"/>
    <n v="0.98996686498346598"/>
    <n v="2.5626279547341602"/>
    <n v="7572.2565502585303"/>
    <n v="0"/>
    <n v="0.71"/>
    <n v="5376.3021506835603"/>
    <n v="0"/>
    <n v="3379"/>
    <n v="1.0900000000000001"/>
    <n v="1.36"/>
    <n v="2.1999999999999999E-2"/>
    <n v="0.57999999999999996"/>
    <n v="20.7161882213673"/>
    <d v="1900-01-13T19:08:05"/>
    <n v="43194"/>
    <n v="0"/>
    <n v="152.83453587677801"/>
    <n v="1"/>
    <n v="79554.633777501513"/>
  </r>
  <r>
    <s v="STND-39538"/>
    <s v="Dakota High School"/>
    <s v="Dakota High School - 600 Main St- Dakota"/>
    <x v="0"/>
    <s v="Indoor Lighting"/>
    <x v="2"/>
    <n v="0"/>
    <n v="36361"/>
    <n v="0"/>
    <x v="0"/>
    <x v="1"/>
    <n v="14.797277300976599"/>
    <s v="Qty / 1,000"/>
    <m/>
    <s v="Public-Lighting"/>
    <x v="0"/>
    <n v="2"/>
    <n v="7416"/>
    <s v="Lighting"/>
    <n v="0.98996686498346598"/>
    <n v="2.5626279547341602"/>
    <n v="35996.1851776638"/>
    <n v="0"/>
    <n v="0.71"/>
    <n v="25557.291476141301"/>
    <n v="0"/>
    <n v="3379"/>
    <n v="1.0900000000000001"/>
    <n v="1.36"/>
    <n v="2.1999999999999999E-2"/>
    <n v="0.57999999999999996"/>
    <n v="20.7161882213673"/>
    <d v="1900-01-13T19:08:05"/>
    <n v="43194"/>
    <n v="0"/>
    <n v="726.52850817303101"/>
    <n v="1"/>
    <n v="378178.32903434843"/>
  </r>
  <r>
    <s v="STND-39538"/>
    <s v="Dakota High School"/>
    <s v="Dakota High School - 600 Main St- Dakota"/>
    <x v="1"/>
    <s v="Outdoor &amp; Garage Lighting"/>
    <x v="1"/>
    <n v="0"/>
    <n v="4425"/>
    <n v="0"/>
    <x v="0"/>
    <x v="1"/>
    <n v="10.1978380583316"/>
    <s v="Qty / 1,000"/>
    <m/>
    <s v="Public-Lighting"/>
    <x v="0"/>
    <n v="2"/>
    <n v="10"/>
    <s v="Lighting"/>
    <n v="0.98996686498346598"/>
    <n v="2.5626279547341602"/>
    <n v="4380.6033775518399"/>
    <n v="0"/>
    <n v="0.71"/>
    <n v="3110.2283980617999"/>
    <n v="0"/>
    <n v="4903"/>
    <n v="1"/>
    <n v="1"/>
    <n v="0"/>
    <n v="0"/>
    <n v="14.276973281664301"/>
    <d v="1900-01-09T04:44:53"/>
    <n v="43194"/>
    <n v="0"/>
    <n v="0"/>
    <n v="1"/>
    <n v="31717.605527858348"/>
  </r>
  <r>
    <s v="STND-39538"/>
    <s v="Dakota High School"/>
    <s v="Dakota High School - 600 Main St- Dakota"/>
    <x v="0"/>
    <s v="Indoor Lighting"/>
    <x v="2"/>
    <n v="0"/>
    <n v="5186"/>
    <n v="0"/>
    <x v="0"/>
    <x v="1"/>
    <n v="14.797277300976599"/>
    <s v="Qty / 1,000"/>
    <m/>
    <s v="Public-Lighting"/>
    <x v="0"/>
    <n v="2"/>
    <n v="78"/>
    <s v="Lighting"/>
    <n v="0.98996686498346598"/>
    <n v="2.5626279547341602"/>
    <n v="5133.9681618042496"/>
    <n v="0"/>
    <n v="0.71"/>
    <n v="3645.1173948810201"/>
    <n v="0"/>
    <n v="3379"/>
    <n v="1.0900000000000001"/>
    <n v="1.36"/>
    <n v="2.1999999999999999E-2"/>
    <n v="0.57999999999999996"/>
    <n v="20.7161882213673"/>
    <d v="1900-01-13T19:08:05"/>
    <n v="43194"/>
    <n v="0"/>
    <n v="103.621375742838"/>
    <n v="1"/>
    <n v="53937.812886667874"/>
  </r>
  <r>
    <s v="STND-39538"/>
    <s v="Dakota High School"/>
    <s v="Dakota High School - 600 Main St- Dakota"/>
    <x v="0"/>
    <s v="Indoor Lighting"/>
    <x v="2"/>
    <n v="0"/>
    <n v="146"/>
    <n v="0"/>
    <x v="0"/>
    <x v="1"/>
    <n v="14.797277300976599"/>
    <s v="Qty / 1,000"/>
    <m/>
    <s v="Public-Lighting"/>
    <x v="0"/>
    <n v="2"/>
    <n v="2"/>
    <s v="Lighting"/>
    <n v="0.98996686498346598"/>
    <n v="2.5626279547341602"/>
    <n v="144.53516228758599"/>
    <n v="0"/>
    <n v="0.71"/>
    <n v="102.619965224186"/>
    <n v="0"/>
    <n v="3379"/>
    <n v="1.0900000000000001"/>
    <n v="1.36"/>
    <n v="2.1999999999999999E-2"/>
    <n v="0.57999999999999996"/>
    <n v="20.7161882213673"/>
    <d v="1900-01-13T19:08:05"/>
    <n v="43194"/>
    <n v="0"/>
    <n v="2.9172234590155002"/>
    <n v="1"/>
    <n v="1518.4960820388555"/>
  </r>
  <r>
    <s v="STND-39538"/>
    <s v="Dakota High School"/>
    <s v="Dakota High School - 600 Main St- Dakota"/>
    <x v="0"/>
    <s v="Indoor Lighting"/>
    <x v="2"/>
    <n v="0"/>
    <n v="1964"/>
    <n v="0"/>
    <x v="0"/>
    <x v="1"/>
    <n v="14.797277300976599"/>
    <s v="Qty / 1,000"/>
    <m/>
    <s v="Public-Lighting"/>
    <x v="0"/>
    <n v="2"/>
    <n v="4"/>
    <s v="Lighting"/>
    <n v="0.98996686498346598"/>
    <n v="2.5626279547341602"/>
    <n v="1944.2949228275299"/>
    <n v="0"/>
    <n v="0.71"/>
    <n v="1380.44939520754"/>
    <n v="0"/>
    <n v="3379"/>
    <n v="1.0900000000000001"/>
    <n v="1.36"/>
    <n v="2.1999999999999999E-2"/>
    <n v="0.57999999999999996"/>
    <n v="20.7161882213673"/>
    <d v="1900-01-13T19:08:05"/>
    <n v="43194"/>
    <n v="0"/>
    <n v="39.242649818537203"/>
    <n v="1"/>
    <n v="20426.892500851405"/>
  </r>
  <r>
    <s v="STND-39538"/>
    <s v="Dakota High School"/>
    <s v="Dakota High School - 600 Main St- Dakota"/>
    <x v="0"/>
    <s v="Indoor Lighting"/>
    <x v="2"/>
    <n v="0"/>
    <n v="5004"/>
    <n v="0"/>
    <x v="0"/>
    <x v="1"/>
    <n v="14.797277300976599"/>
    <s v="Qty / 1,000"/>
    <m/>
    <s v="Public-Lighting"/>
    <x v="0"/>
    <n v="2"/>
    <n v="1020"/>
    <s v="Lighting"/>
    <n v="0.98996686498346598"/>
    <n v="2.5626279547341602"/>
    <n v="4953.7941923772596"/>
    <n v="0"/>
    <n v="0.71"/>
    <n v="3517.1938765878599"/>
    <n v="0"/>
    <n v="3379"/>
    <n v="1.0900000000000001"/>
    <n v="1.36"/>
    <n v="2.1999999999999999E-2"/>
    <n v="0.57999999999999996"/>
    <n v="20.7161882213673"/>
    <d v="1900-01-13T19:08:05"/>
    <n v="43194"/>
    <n v="0"/>
    <n v="99.984836910366795"/>
    <n v="1"/>
    <n v="52044.893113167433"/>
  </r>
  <r>
    <s v="STND-39539"/>
    <s v="Warrenville Generations Property, LLC"/>
    <s v="EFN Property Management - The Napleton Group - 410 Warrenville Rd - Lisle"/>
    <x v="1"/>
    <s v="Outdoor &amp; Garage Lighting"/>
    <x v="1"/>
    <n v="0"/>
    <n v="29467.03"/>
    <n v="0"/>
    <x v="0"/>
    <x v="0"/>
    <n v="10.1978380583316"/>
    <s v="Qty / 1,000"/>
    <m/>
    <s v="Private-Lighting"/>
    <x v="0"/>
    <n v="3"/>
    <n v="6010"/>
    <s v="Lighting"/>
    <n v="0.91633259480590001"/>
    <n v="1.30467645558681"/>
    <n v="27001.600061123299"/>
    <n v="0"/>
    <n v="0.71"/>
    <n v="19171.136043397499"/>
    <n v="0"/>
    <n v="4903"/>
    <n v="1"/>
    <n v="1"/>
    <n v="0"/>
    <n v="0"/>
    <n v="14.276973281664301"/>
    <d v="1900-01-09T04:44:53"/>
    <n v="43184"/>
    <n v="0"/>
    <n v="0"/>
    <n v="1"/>
    <n v="195504.14076481169"/>
  </r>
  <r>
    <s v="STND-39540"/>
    <s v="Saints Peter and Paul Catholic Church"/>
    <s v="St Peter &amp; Paul Catholic Church - 410 N 1st St - Cary"/>
    <x v="2"/>
    <s v="Energy Management System"/>
    <x v="2"/>
    <n v="5237.8"/>
    <n v="12570.72"/>
    <n v="0"/>
    <x v="1"/>
    <x v="0"/>
    <n v="15"/>
    <s v="NA"/>
    <m/>
    <s v="EMS"/>
    <x v="1"/>
    <n v="3"/>
    <n v="1"/>
    <s v="EMS"/>
    <n v="0.91036333343406195"/>
    <n v="0"/>
    <n v="11443.922562866201"/>
    <n v="0"/>
    <n v="0.7"/>
    <n v="8010.7457940063596"/>
    <n v="0"/>
    <n v="3379"/>
    <n v="1.0900000000000001"/>
    <n v="1.36"/>
    <n v="2.1999999999999999E-2"/>
    <n v="0.57999999999999996"/>
    <n v="20.7161882213673"/>
    <d v="1900-01-13T19:08:05"/>
    <n v="43216"/>
    <n v="0"/>
    <n v="0"/>
    <n v="1"/>
    <n v="120161.18691009539"/>
  </r>
  <r>
    <s v="STND-39542"/>
    <s v="Community Consolidated School District 181"/>
    <s v="Elm School - 15 W 201 60TH St - Burr Ridge"/>
    <x v="1"/>
    <s v="Outdoor &amp; Garage Lighting"/>
    <x v="1"/>
    <n v="0"/>
    <n v="12576"/>
    <n v="0"/>
    <x v="0"/>
    <x v="1"/>
    <n v="10.1978380583316"/>
    <s v="Qty / 1,000"/>
    <m/>
    <s v="Public-Lighting"/>
    <x v="0"/>
    <n v="3"/>
    <n v="3029"/>
    <s v="Lighting"/>
    <n v="0.99829244462109001"/>
    <n v="0.987374621353864"/>
    <n v="12554.5257835548"/>
    <n v="0"/>
    <n v="0.71"/>
    <n v="8913.7133063239307"/>
    <n v="0"/>
    <n v="4903"/>
    <n v="1"/>
    <n v="1"/>
    <n v="0"/>
    <n v="0"/>
    <n v="14.276973281664301"/>
    <d v="1900-01-09T04:44:53"/>
    <n v="43132"/>
    <n v="0"/>
    <n v="0"/>
    <n v="1"/>
    <n v="90900.604796286978"/>
  </r>
  <r>
    <s v="STND-39543"/>
    <s v="Ecolab Inc."/>
    <s v="Ecolab - 4100 Rock Creek Blvd - Joliet"/>
    <x v="0"/>
    <s v="Indoor Lighting"/>
    <x v="8"/>
    <n v="0"/>
    <n v="30859.653999999999"/>
    <n v="4.8840000000000003"/>
    <x v="0"/>
    <x v="0"/>
    <n v="9.5383441434566993"/>
    <s v="Qty / 1,000"/>
    <m/>
    <s v="Private-Lighting"/>
    <x v="0"/>
    <n v="3"/>
    <n v="5887"/>
    <s v="Lighting"/>
    <n v="0.91633259480590001"/>
    <n v="1.30467645558681"/>
    <n v="28277.7068246323"/>
    <n v="6.37203980908596"/>
    <n v="0.71"/>
    <n v="20077.171845488901"/>
    <n v="4.5241482644510302"/>
    <n v="5242"/>
    <n v="1"/>
    <n v="1.22"/>
    <n v="1.0999999999999999E-2"/>
    <n v="0.68"/>
    <n v="13.3536818008394"/>
    <d v="1900-01-08T12:55:13"/>
    <n v="43194"/>
    <n v="7.6808580148095"/>
    <n v="311.05477507095497"/>
    <n v="1"/>
    <n v="191502.9744895928"/>
  </r>
  <r>
    <s v="STND-39543"/>
    <s v="Ecolab Inc."/>
    <s v="Ecolab - 4100 Rock Creek Blvd - Joliet"/>
    <x v="7"/>
    <s v="Indoor Lighting"/>
    <x v="8"/>
    <n v="0"/>
    <n v="48754.374000000003"/>
    <n v="25.058"/>
    <x v="0"/>
    <x v="0"/>
    <n v="8"/>
    <s v="Qty / 1,000"/>
    <m/>
    <s v="Private-Lighting"/>
    <x v="0"/>
    <n v="3"/>
    <n v="38753"/>
    <s v="Lighting"/>
    <n v="0.91633259480590001"/>
    <n v="1.30467645558681"/>
    <n v="44675.222035557301"/>
    <n v="32.6925826240942"/>
    <n v="0.71"/>
    <n v="31719.407645245701"/>
    <n v="23.211733663106902"/>
    <n v="5242"/>
    <n v="1"/>
    <n v="1.22"/>
    <n v="1.0999999999999999E-2"/>
    <n v="0.68"/>
    <n v="13.3536818008394"/>
    <d v="1900-01-08T12:55:13"/>
    <n v="43194"/>
    <n v="50.560752589072401"/>
    <n v="491.42744239113"/>
    <n v="1"/>
    <n v="253755.26116196561"/>
  </r>
  <r>
    <s v="STND-39544"/>
    <s v="GCP Applied Technologies"/>
    <s v="GCP Applied Technologies Inc - 6050 W 51st Street - Chicago"/>
    <x v="0"/>
    <s v="Indoor Lighting"/>
    <x v="2"/>
    <n v="0"/>
    <n v="62892.786"/>
    <n v="13.47"/>
    <x v="0"/>
    <x v="0"/>
    <n v="14.797277300976599"/>
    <s v="Qty / 1,000"/>
    <m/>
    <s v="Private-Lighting"/>
    <x v="0"/>
    <n v="3"/>
    <n v="17076"/>
    <s v="Lighting"/>
    <n v="0.91633259480590001"/>
    <n v="1.30467645558681"/>
    <n v="57630.709789952198"/>
    <n v="17.573991856754301"/>
    <n v="0.71"/>
    <n v="40917.803950866"/>
    <n v="12.477534218295499"/>
    <n v="3379"/>
    <n v="1.0900000000000001"/>
    <n v="1.36"/>
    <n v="2.1999999999999999E-2"/>
    <n v="0.57999999999999996"/>
    <n v="20.7161882213673"/>
    <d v="1900-01-13T19:08:05"/>
    <n v="43200"/>
    <n v="22.279401441118502"/>
    <n v="1163.18863796234"/>
    <n v="1"/>
    <n v="605472.09160796006"/>
  </r>
  <r>
    <s v="STND-39545"/>
    <s v="7222 Cermak, LLC."/>
    <s v="7222 Cermak, LLC - 7222 W Cermak Rd - Ste 301 - North Riverside"/>
    <x v="0"/>
    <s v="Indoor Lighting"/>
    <x v="6"/>
    <n v="0"/>
    <n v="17393.694"/>
    <n v="3.911"/>
    <x v="0"/>
    <x v="0"/>
    <n v="15"/>
    <s v="Qty / 1,000"/>
    <m/>
    <s v="Private-Lighting"/>
    <x v="0"/>
    <n v="3"/>
    <n v="5153"/>
    <s v="Lighting"/>
    <n v="0.91633259480590001"/>
    <n v="1.30467645558681"/>
    <n v="15938.408756279799"/>
    <n v="5.1025896177999996"/>
    <n v="0.71"/>
    <n v="11316.270216958699"/>
    <n v="3.6228386286380001"/>
    <n v="2885"/>
    <n v="1.165"/>
    <n v="1.3779999999999999"/>
    <n v="2.5499999999999998E-2"/>
    <n v="0.55000000000000004"/>
    <n v="24.263431542460999"/>
    <d v="1900-01-16T07:56:40"/>
    <n v="43216"/>
    <n v="6.7325367697585401"/>
    <n v="348.86645775548101"/>
    <n v="1"/>
    <n v="169744.05325438047"/>
  </r>
  <r>
    <s v="STND-39545"/>
    <s v="7222 Cermak, LLC."/>
    <s v="7222 Cermak, LLC - 7222 W Cermak Rd - Ste 301 - North Riverside"/>
    <x v="7"/>
    <s v="Indoor Lighting"/>
    <x v="6"/>
    <n v="0"/>
    <n v="2410.8809999999999"/>
    <n v="1.643"/>
    <x v="0"/>
    <x v="0"/>
    <n v="8"/>
    <s v="Qty / 1,000"/>
    <m/>
    <s v="Private-Lighting"/>
    <x v="0"/>
    <n v="3"/>
    <n v="2976"/>
    <s v="Lighting"/>
    <n v="0.91633259480590001"/>
    <n v="1.30467645558681"/>
    <n v="2209.1688424982399"/>
    <n v="2.1435834165291201"/>
    <n v="0.71"/>
    <n v="1568.5098781737499"/>
    <n v="1.5219442257356799"/>
    <n v="2885"/>
    <n v="1.165"/>
    <n v="1.3779999999999999"/>
    <n v="2.5499999999999998E-2"/>
    <n v="0.55000000000000004"/>
    <n v="24.263431542460999"/>
    <d v="1900-01-16T07:56:40"/>
    <n v="43216"/>
    <n v="3.8889394349222099"/>
    <n v="48.355197840090298"/>
    <n v="1"/>
    <n v="12548.07902539"/>
  </r>
  <r>
    <s v="STND-39547"/>
    <s v="1701 E. Woodfield Road LLC"/>
    <s v="1701 E Woodfield R Ste 315 - 1701 E Woodfield Rd - Schaumburg"/>
    <x v="7"/>
    <s v="Indoor Lighting"/>
    <x v="6"/>
    <n v="0"/>
    <n v="568.69600000000003"/>
    <n v="0.38800000000000001"/>
    <x v="0"/>
    <x v="0"/>
    <n v="8"/>
    <s v="Qty / 1,000"/>
    <m/>
    <s v="Private-Lighting"/>
    <x v="0"/>
    <n v="3"/>
    <n v="702"/>
    <s v="Lighting"/>
    <n v="0.91633259480590001"/>
    <n v="1.30467645558681"/>
    <n v="521.11468133573601"/>
    <n v="0.50621446476768095"/>
    <n v="0.71"/>
    <n v="369.99142374837299"/>
    <n v="0.35941226998505299"/>
    <n v="2885"/>
    <n v="1.165"/>
    <n v="1.3779999999999999"/>
    <n v="2.5499999999999998E-2"/>
    <n v="0.55000000000000004"/>
    <n v="24.263431542460999"/>
    <d v="1900-01-16T07:56:40"/>
    <n v="43200"/>
    <n v="0.918386184266475"/>
    <n v="11.406372853271501"/>
    <n v="1"/>
    <n v="2959.931389986984"/>
  </r>
  <r>
    <s v="STND-39547"/>
    <s v="1701 E. Woodfield Road LLC"/>
    <s v="1701 E Woodfield R Ste 315 - 1701 E Woodfield Rd - Schaumburg"/>
    <x v="0"/>
    <s v="Indoor Lighting"/>
    <x v="6"/>
    <n v="0"/>
    <n v="2977.1469999999999"/>
    <n v="0.66900000000000004"/>
    <x v="0"/>
    <x v="0"/>
    <n v="15"/>
    <s v="Qty / 1,000"/>
    <m/>
    <s v="Private-Lighting"/>
    <x v="0"/>
    <n v="3"/>
    <n v="882"/>
    <s v="Lighting"/>
    <n v="0.91633259480590001"/>
    <n v="1.30467645558681"/>
    <n v="2728.0568356285999"/>
    <n v="0.87282854878757399"/>
    <n v="0.71"/>
    <n v="1936.9203532963099"/>
    <n v="0.61970826963917702"/>
    <n v="2885"/>
    <n v="1.165"/>
    <n v="1.3779999999999999"/>
    <n v="2.5499999999999998E-2"/>
    <n v="0.55000000000000004"/>
    <n v="24.263431542460999"/>
    <d v="1900-01-16T07:56:40"/>
    <n v="43200"/>
    <n v="1.15164078214484"/>
    <n v="59.712832024488698"/>
    <n v="1"/>
    <n v="29053.805299444648"/>
  </r>
  <r>
    <s v="STND-39548"/>
    <s v="Fast Eddies"/>
    <s v="Fast Eddies - 485 Pingree Rd - Crystal Lake"/>
    <x v="0"/>
    <s v="Indoor Lighting"/>
    <x v="14"/>
    <n v="0"/>
    <n v="18978.421999999999"/>
    <n v="3.7919999999999998"/>
    <x v="0"/>
    <x v="0"/>
    <n v="12.215978499877799"/>
    <s v="Qty / 1,000"/>
    <m/>
    <s v="Private-Lighting"/>
    <x v="0"/>
    <n v="3"/>
    <n v="4140"/>
    <s v="Lighting"/>
    <n v="0.91633259480590001"/>
    <n v="1.30467645558681"/>
    <n v="17390.546676581402"/>
    <n v="4.9473331195851697"/>
    <n v="0.71"/>
    <n v="12347.288140372801"/>
    <n v="3.5126065149054702"/>
    <n v="4093"/>
    <n v="1.1200000000000001"/>
    <n v="1.29"/>
    <n v="1.9E-2"/>
    <n v="0.71"/>
    <n v="17.102369899829"/>
    <d v="1900-01-11T05:11:01"/>
    <n v="43167"/>
    <n v="5.4016083847419702"/>
    <n v="295.01820254914799"/>
    <n v="1"/>
    <n v="150834.20645459025"/>
  </r>
  <r>
    <s v="STND-39548"/>
    <s v="Fast Eddies"/>
    <s v="Fast Eddies - 485 Pingree Rd - Crystal Lake"/>
    <x v="1"/>
    <s v="Outdoor &amp; Garage Lighting"/>
    <x v="1"/>
    <n v="0"/>
    <n v="35399.660000000003"/>
    <n v="0"/>
    <x v="0"/>
    <x v="0"/>
    <n v="10.1978380583316"/>
    <s v="Qty / 1,000"/>
    <m/>
    <s v="Private-Lighting"/>
    <x v="0"/>
    <n v="3"/>
    <n v="7220"/>
    <s v="Lighting"/>
    <n v="0.91633259480590001"/>
    <n v="1.30467645558681"/>
    <n v="32437.862303046601"/>
    <n v="0"/>
    <n v="0.71"/>
    <n v="23030.882235163099"/>
    <n v="0"/>
    <n v="4903"/>
    <n v="1"/>
    <n v="1"/>
    <n v="0"/>
    <n v="0"/>
    <n v="14.276973281664301"/>
    <d v="1900-01-09T04:44:53"/>
    <n v="43167"/>
    <n v="0"/>
    <n v="0"/>
    <n v="1"/>
    <n v="234865.20737469938"/>
  </r>
  <r>
    <s v="STND-39549"/>
    <s v="First Congregational Church of Glen Ellyn"/>
    <s v="First Congregational Church of Glen Ellyn - 535 Forest Ave - Glen Ellyn"/>
    <x v="1"/>
    <s v="Outdoor &amp; Garage Lighting"/>
    <x v="1"/>
    <n v="0"/>
    <n v="7354.5"/>
    <n v="0"/>
    <x v="0"/>
    <x v="0"/>
    <n v="10.1978380583316"/>
    <s v="Qty / 1,000"/>
    <m/>
    <s v="Private-Lighting"/>
    <x v="0"/>
    <n v="3"/>
    <n v="1500"/>
    <s v="Lighting"/>
    <n v="0.91633259480590001"/>
    <n v="1.30467645558681"/>
    <n v="6739.1680684999901"/>
    <n v="0"/>
    <n v="0.71"/>
    <n v="4784.8093286349904"/>
    <n v="0"/>
    <n v="4903"/>
    <n v="1"/>
    <n v="1"/>
    <n v="0"/>
    <n v="0"/>
    <n v="14.276973281664301"/>
    <d v="1900-01-09T04:44:53"/>
    <n v="43188"/>
    <n v="0"/>
    <n v="0"/>
    <n v="1"/>
    <n v="48794.710673413974"/>
  </r>
  <r>
    <s v="STND-39550"/>
    <s v="CRP-3 5100 River Road LLC"/>
    <s v="CRP-3 5100 River Road LLC - 5100 River Rd - Schiller Park"/>
    <x v="1"/>
    <s v="Outdoor &amp; Garage Lighting"/>
    <x v="1"/>
    <n v="0"/>
    <n v="18023.428"/>
    <n v="0"/>
    <x v="0"/>
    <x v="0"/>
    <n v="10.1978380583316"/>
    <s v="Qty / 1,000"/>
    <m/>
    <s v="Private-Lighting"/>
    <x v="0"/>
    <n v="3"/>
    <n v="3676"/>
    <s v="Lighting"/>
    <n v="0.91633259480590001"/>
    <n v="1.30467645558681"/>
    <n v="16515.454546537301"/>
    <n v="0"/>
    <n v="0.71"/>
    <n v="11725.972728041501"/>
    <n v="0"/>
    <n v="4903"/>
    <n v="1"/>
    <n v="1"/>
    <n v="0"/>
    <n v="0"/>
    <n v="14.276973281664301"/>
    <d v="1900-01-09T04:44:53"/>
    <n v="43193"/>
    <n v="0"/>
    <n v="0"/>
    <n v="1"/>
    <n v="119579.57095698004"/>
  </r>
  <r>
    <s v="STND-39551"/>
    <s v="Speedway LLC"/>
    <s v="Speedway LLC - 31810 US Highway 12 - Volo"/>
    <x v="13"/>
    <s v="Commercial Kitchen Equipment"/>
    <x v="5"/>
    <n v="0"/>
    <n v="2037"/>
    <n v="0.218"/>
    <x v="7"/>
    <x v="0"/>
    <n v="12"/>
    <s v="ΔkWpeak / CF"/>
    <n v="0.93700000000000006"/>
    <s v="Private-Non-Lighting"/>
    <x v="2"/>
    <n v="3"/>
    <n v="1"/>
    <s v="Non-Lighting"/>
    <n v="0.98952339343681495"/>
    <n v="0.43468415683807998"/>
    <n v="2015.6591524307901"/>
    <n v="9.4761146190701501E-2"/>
    <n v="0.7"/>
    <n v="1410.96140670155"/>
    <n v="6.6332802333491106E-2"/>
    <n v="4661"/>
    <n v="1.07"/>
    <n v="1.24"/>
    <n v="2.9000000000000001E-2"/>
    <n v="0.745"/>
    <n v="15.018236429950701"/>
    <d v="1900-01-09T17:27:20"/>
    <n v="43396"/>
    <n v="0.10113249326649"/>
    <n v="0"/>
    <n v="0"/>
    <n v="16931.5368804186"/>
  </r>
  <r>
    <s v="STND-39551"/>
    <s v="Speedway LLC"/>
    <s v="Speedway LLC - 31810 US Highway 12 - Volo"/>
    <x v="15"/>
    <s v="Refrigeration"/>
    <x v="5"/>
    <n v="0"/>
    <n v="26078.85"/>
    <n v="2.9750000000000001"/>
    <x v="2"/>
    <x v="0"/>
    <n v="15"/>
    <s v="ΔkWpeak"/>
    <m/>
    <s v="Private-Non-Lighting"/>
    <x v="2"/>
    <n v="3"/>
    <n v="1"/>
    <s v="Non-Lighting"/>
    <n v="0.98952339343681495"/>
    <n v="0.43468415683807998"/>
    <n v="25805.632148929701"/>
    <n v="1.29318536659329"/>
    <n v="0.7"/>
    <n v="18063.942504250801"/>
    <n v="0.90522975661530203"/>
    <n v="4661"/>
    <n v="1.07"/>
    <n v="1.24"/>
    <n v="2.9000000000000001E-2"/>
    <n v="0.745"/>
    <n v="15.018236429950701"/>
    <d v="1900-01-09T17:27:20"/>
    <n v="43396"/>
    <n v="1.29318536659329"/>
    <n v="0"/>
    <n v="0"/>
    <n v="270959.13756376202"/>
  </r>
  <r>
    <s v="STND-39551"/>
    <s v="Speedway LLC"/>
    <s v="Speedway LLC - 31810 US Highway 12 - Volo"/>
    <x v="3"/>
    <s v="Refrigeration"/>
    <x v="5"/>
    <n v="0"/>
    <n v="6614.19"/>
    <n v="0.78710000000000002"/>
    <x v="2"/>
    <x v="0"/>
    <n v="8.6177180282661094"/>
    <s v="ΔkWpeak / CF"/>
    <n v="0.69"/>
    <s v="Private-Non-Lighting"/>
    <x v="2"/>
    <n v="3"/>
    <n v="1"/>
    <s v="Non-Lighting"/>
    <n v="0.98952339343681495"/>
    <n v="0.43468415683807998"/>
    <n v="6544.8957336358499"/>
    <n v="0.34213989984725302"/>
    <n v="0.7"/>
    <n v="4581.4270135450897"/>
    <n v="0.239497929893077"/>
    <n v="4661"/>
    <n v="1.07"/>
    <n v="1.24"/>
    <n v="2.9000000000000001E-2"/>
    <n v="0.745"/>
    <n v="15.018236429950701"/>
    <d v="1900-01-09T17:27:20"/>
    <n v="43396"/>
    <n v="0.49585492731485997"/>
    <n v="0"/>
    <n v="0"/>
    <n v="39481.44616981288"/>
  </r>
  <r>
    <s v="STND-39551"/>
    <s v="Speedway LLC"/>
    <s v="Speedway LLC - 31810 US Highway 12 - Volo"/>
    <x v="16"/>
    <s v="Refrigeration"/>
    <x v="5"/>
    <n v="0"/>
    <n v="1920.58"/>
    <n v="0.36"/>
    <x v="7"/>
    <x v="0"/>
    <n v="10"/>
    <s v="ΔkWpeak / CF"/>
    <n v="0.93700000000000006"/>
    <s v="Private-Non-Lighting"/>
    <x v="2"/>
    <n v="3"/>
    <n v="1"/>
    <s v="Non-Lighting"/>
    <n v="0.98952339343681495"/>
    <n v="0.43468415683807998"/>
    <n v="1900.45883896688"/>
    <n v="0.156486296461709"/>
    <n v="0.7"/>
    <n v="1330.32118727681"/>
    <n v="0.10954040752319601"/>
    <n v="4661"/>
    <n v="1.07"/>
    <n v="1.24"/>
    <n v="2.9000000000000001E-2"/>
    <n v="0.745"/>
    <n v="15.018236429950701"/>
    <d v="1900-01-09T17:27:20"/>
    <n v="43396"/>
    <n v="0.167007787045581"/>
    <n v="0"/>
    <n v="0"/>
    <n v="13303.211872768099"/>
  </r>
  <r>
    <s v="STND-39551"/>
    <s v="Speedway LLC"/>
    <s v="Speedway LLC - 31810 US Highway 12 - Volo"/>
    <x v="14"/>
    <s v="Refrigeration"/>
    <x v="5"/>
    <n v="0"/>
    <n v="8028"/>
    <n v="0.84399999999999997"/>
    <x v="2"/>
    <x v="0"/>
    <n v="15"/>
    <s v="ΔkWpeak / CF"/>
    <n v="1"/>
    <s v="Private-Non-Lighting"/>
    <x v="2"/>
    <n v="3"/>
    <n v="1"/>
    <s v="Non-Lighting"/>
    <n v="0.98952339343681495"/>
    <n v="0.43468415683807998"/>
    <n v="7943.89380251075"/>
    <n v="0.36687342837134002"/>
    <n v="0.7"/>
    <n v="5560.7256617575204"/>
    <n v="0.25681139985993801"/>
    <n v="4661"/>
    <n v="1.07"/>
    <n v="1.24"/>
    <n v="2.9000000000000001E-2"/>
    <n v="0.745"/>
    <n v="15.018236429950701"/>
    <d v="1900-01-09T17:27:20"/>
    <n v="43396"/>
    <n v="0.36687342837134002"/>
    <n v="0"/>
    <n v="0"/>
    <n v="83410.884926362807"/>
  </r>
  <r>
    <s v="STND-39552"/>
    <s v="Pravin Patel"/>
    <s v="Pravin Patel - 4740 Roosevelt Rd - Hillside"/>
    <x v="1"/>
    <s v="Outdoor &amp; Garage Lighting"/>
    <x v="1"/>
    <n v="0"/>
    <n v="25005.3"/>
    <n v="0"/>
    <x v="0"/>
    <x v="0"/>
    <n v="10.1978380583316"/>
    <s v="Qty / 1,000"/>
    <m/>
    <s v="Private-Lighting"/>
    <x v="0"/>
    <n v="3"/>
    <n v="5100"/>
    <s v="Lighting"/>
    <n v="0.91633259480590001"/>
    <n v="1.30467645558681"/>
    <n v="22913.171432899999"/>
    <n v="0"/>
    <n v="0.71"/>
    <n v="16268.351717359001"/>
    <n v="0"/>
    <n v="4903"/>
    <n v="1"/>
    <n v="1"/>
    <n v="0"/>
    <n v="0"/>
    <n v="14.276973281664301"/>
    <d v="1900-01-09T04:44:53"/>
    <n v="43180"/>
    <n v="0"/>
    <n v="0"/>
    <n v="1"/>
    <n v="165902.01628960785"/>
  </r>
  <r>
    <s v="STND-39553"/>
    <s v="Great Himalaya LLC"/>
    <s v="Great Himalaya LLC - 13525 State Rte 76 - Poplar Grove"/>
    <x v="0"/>
    <s v="Indoor Lighting"/>
    <x v="0"/>
    <n v="0"/>
    <n v="11730.808000000001"/>
    <n v="2.379"/>
    <x v="0"/>
    <x v="0"/>
    <n v="9.1274187659729797"/>
    <s v="Qty / 1,000"/>
    <m/>
    <s v="Private-Lighting"/>
    <x v="0"/>
    <n v="3"/>
    <n v="1912"/>
    <s v="Lighting"/>
    <n v="0.91633259480590001"/>
    <n v="1.30467645558681"/>
    <n v="10749.3217338098"/>
    <n v="3.1038252878410102"/>
    <n v="0.71"/>
    <n v="7632.0184310049599"/>
    <n v="2.2037159543671199"/>
    <n v="5478"/>
    <n v="1.1200000000000001"/>
    <n v="1.31"/>
    <n v="2.1999999999999999E-2"/>
    <n v="0.95"/>
    <n v="12.7783862723622"/>
    <d v="1900-01-08T03:03:29"/>
    <n v="43227"/>
    <n v="2.4940339797838602"/>
    <n v="211.147391199835"/>
    <n v="1"/>
    <n v="69660.628249406334"/>
  </r>
  <r>
    <s v="STND-39557"/>
    <s v="Heritage Plaza Station II LLC"/>
    <s v="Heritage Plaza Station LLC - 812 W Army Trail Rd - Carol Stream"/>
    <x v="1"/>
    <s v="Outdoor &amp; Garage Lighting"/>
    <x v="1"/>
    <n v="0"/>
    <n v="143143.08499999999"/>
    <n v="0"/>
    <x v="0"/>
    <x v="0"/>
    <n v="10.1978380583316"/>
    <s v="Qty / 1,000"/>
    <m/>
    <s v="Private-Lighting"/>
    <x v="0"/>
    <n v="2"/>
    <n v="29195"/>
    <s v="Lighting"/>
    <n v="0.97902139861649395"/>
    <n v="0.93591656730105399"/>
    <n v="140140.14327897999"/>
    <n v="0"/>
    <n v="0.71"/>
    <n v="99499.501728075498"/>
    <n v="0"/>
    <n v="4903"/>
    <n v="1"/>
    <n v="1"/>
    <n v="0"/>
    <n v="0"/>
    <n v="14.276973281664301"/>
    <d v="1900-01-09T04:44:53"/>
    <n v="43181"/>
    <n v="0"/>
    <n v="0"/>
    <n v="1"/>
    <n v="1014679.8055075991"/>
  </r>
  <r>
    <s v="STND-39558"/>
    <s v="Cigarette City &amp; Liquor"/>
    <s v="Cigarette City Liquor - 6250 Harlem Ave - Summit"/>
    <x v="0"/>
    <s v="Indoor Lighting"/>
    <x v="5"/>
    <n v="0"/>
    <n v="20487.705000000002"/>
    <n v="3.82"/>
    <x v="0"/>
    <x v="0"/>
    <n v="10.727311735679001"/>
    <s v="Qty / 1,000"/>
    <m/>
    <s v="Private-Lighting"/>
    <x v="0"/>
    <n v="3"/>
    <n v="4108"/>
    <s v="Lighting"/>
    <n v="0.91633259480590001"/>
    <n v="1.30467645558681"/>
    <n v="18773.551884267799"/>
    <n v="4.9838640603415998"/>
    <n v="0.71"/>
    <n v="13329.2218378301"/>
    <n v="3.5385434828425399"/>
    <n v="4661"/>
    <n v="1.07"/>
    <n v="1.24"/>
    <n v="2.9000000000000001E-2"/>
    <n v="0.745"/>
    <n v="15.018236429950701"/>
    <d v="1900-01-09T17:27:20"/>
    <n v="43306"/>
    <n v="5.3949600133595998"/>
    <n v="508.81589219043599"/>
    <n v="0"/>
    <n v="142986.71784842366"/>
  </r>
  <r>
    <s v="STND-39562"/>
    <s v="Culligan International"/>
    <s v="Culligan International - 1500 Harris Rd - Libertyville"/>
    <x v="38"/>
    <s v="Indoor Lighting"/>
    <x v="10"/>
    <n v="0"/>
    <n v="84693.146999999997"/>
    <n v="11.087999999999999"/>
    <x v="0"/>
    <x v="0"/>
    <n v="8"/>
    <s v="Qty / 1,000"/>
    <m/>
    <s v="Private-Lighting"/>
    <x v="0"/>
    <n v="2"/>
    <n v="48024"/>
    <s v="Lighting"/>
    <n v="0.97902139861649395"/>
    <n v="0.93591656730105399"/>
    <n v="82916.403229172298"/>
    <n v="10.377442898234101"/>
    <n v="0.71"/>
    <n v="58870.646292712299"/>
    <n v="7.3679844577461999"/>
    <n v="4618"/>
    <n v="1.02"/>
    <n v="1.04"/>
    <n v="1.2E-2"/>
    <n v="0.81"/>
    <n v="15.158077089649201"/>
    <d v="1900-01-09T19:51:10"/>
    <n v="43194"/>
    <n v="12.318901826013899"/>
    <n v="975.48709681379205"/>
    <n v="1"/>
    <n v="470965.17034169839"/>
  </r>
  <r>
    <s v="STND-39562"/>
    <s v="Culligan International"/>
    <s v="Culligan International - 1500 Harris Rd - Libertyville"/>
    <x v="0"/>
    <s v="Indoor Lighting"/>
    <x v="10"/>
    <n v="0"/>
    <n v="280106.26799999998"/>
    <n v="50.094000000000001"/>
    <x v="0"/>
    <x v="0"/>
    <n v="10.827197921178"/>
    <s v="Qty / 1,000"/>
    <m/>
    <s v="Private-Lighting"/>
    <x v="0"/>
    <n v="2"/>
    <n v="59466"/>
    <s v="Lighting"/>
    <n v="0.97902139861649395"/>
    <n v="0.93591656730105399"/>
    <n v="274230.03025860601"/>
    <n v="46.883804522379002"/>
    <n v="0.71"/>
    <n v="194703.32148361101"/>
    <n v="33.287501210889097"/>
    <n v="4618"/>
    <n v="1.02"/>
    <n v="1.04"/>
    <n v="1.2E-2"/>
    <n v="0.81"/>
    <n v="15.158077089649201"/>
    <d v="1900-01-09T19:51:10"/>
    <n v="43194"/>
    <n v="55.655038606812703"/>
    <n v="3226.23565010125"/>
    <n v="1"/>
    <n v="2108091.3976138048"/>
  </r>
  <r>
    <s v="STND-39565"/>
    <s v="Fast Eddie's Car Wash"/>
    <s v="Fast Eddies Car Wash - 330 W Northwest Hwy - Barrington"/>
    <x v="0"/>
    <s v="Indoor Lighting"/>
    <x v="14"/>
    <n v="0"/>
    <n v="22324.859"/>
    <n v="4.46"/>
    <x v="0"/>
    <x v="0"/>
    <n v="12.215978499877799"/>
    <s v="Qty / 1,000"/>
    <m/>
    <s v="Private-Lighting"/>
    <x v="0"/>
    <n v="3"/>
    <n v="4870"/>
    <s v="Lighting"/>
    <n v="0.91633259480590001"/>
    <n v="1.30467645558681"/>
    <n v="20456.995976145801"/>
    <n v="5.8188569919171602"/>
    <n v="0.71"/>
    <n v="14524.467143063501"/>
    <n v="4.13138846426118"/>
    <n v="4093"/>
    <n v="1.1200000000000001"/>
    <n v="1.29"/>
    <n v="1.9E-2"/>
    <n v="0.71"/>
    <n v="17.102369899829"/>
    <d v="1900-01-11T05:11:01"/>
    <n v="43208"/>
    <n v="6.3531575411258396"/>
    <n v="347.03832459533101"/>
    <n v="1"/>
    <n v="177430.57834184525"/>
  </r>
  <r>
    <s v="STND-39567"/>
    <s v="Control Equipment Co., Inc."/>
    <s v="Control Equipment Co Inc - 1115 Morse Ave - Schaumburg"/>
    <x v="0"/>
    <s v="Indoor Lighting"/>
    <x v="6"/>
    <n v="0"/>
    <n v="33508.091999999997"/>
    <n v="7.5350000000000001"/>
    <x v="0"/>
    <x v="0"/>
    <n v="15"/>
    <s v="Qty / 1,000"/>
    <m/>
    <s v="Private-Lighting"/>
    <x v="0"/>
    <n v="3"/>
    <n v="9927"/>
    <s v="Lighting"/>
    <n v="0.91633259480590001"/>
    <n v="1.30467645558681"/>
    <n v="30704.556889354801"/>
    <n v="9.83073709284659"/>
    <n v="0.71"/>
    <n v="21800.2353914419"/>
    <n v="6.97982333592108"/>
    <n v="2885"/>
    <n v="1.165"/>
    <n v="1.3779999999999999"/>
    <n v="2.5499999999999998E-2"/>
    <n v="0.55000000000000004"/>
    <n v="24.263431542460999"/>
    <d v="1900-01-16T07:56:40"/>
    <n v="43167"/>
    <n v="12.971021365413099"/>
    <n v="672.07399199875294"/>
    <n v="1"/>
    <n v="327003.53087162849"/>
  </r>
  <r>
    <s v="STND-39568"/>
    <s v="Wingtip Corp"/>
    <s v="Wingtip Aviation - 5901 S Central Ave - Chicago"/>
    <x v="27"/>
    <s v="Outdoor &amp; Garage Lighting"/>
    <x v="2"/>
    <n v="0"/>
    <n v="22.4"/>
    <n v="0"/>
    <x v="0"/>
    <x v="0"/>
    <n v="8"/>
    <s v="Qty / 1,000"/>
    <m/>
    <s v="Private-Lighting"/>
    <x v="0"/>
    <n v="1"/>
    <n v="80"/>
    <s v="Lighting"/>
    <n v="0.99989942556735301"/>
    <n v="1.019640158801"/>
    <n v="22.397747132708702"/>
    <n v="0"/>
    <n v="0.71"/>
    <n v="15.9024004642232"/>
    <n v="0"/>
    <n v="3379"/>
    <n v="1.0900000000000001"/>
    <n v="1.36"/>
    <n v="2.1999999999999999E-2"/>
    <n v="0.57999999999999996"/>
    <n v="20.7161882213673"/>
    <d v="1900-01-13T19:08:05"/>
    <n v="43207"/>
    <n v="0"/>
    <n v="0.45206462102714801"/>
    <n v="1"/>
    <n v="127.2192037137856"/>
  </r>
  <r>
    <s v="STND-39568"/>
    <s v="Wingtip Corp"/>
    <s v="Wingtip Aviation - 5901 S Central Ave - Chicago"/>
    <x v="8"/>
    <s v="Indoor Advanced Lighting"/>
    <x v="2"/>
    <n v="0"/>
    <n v="12355.56"/>
    <n v="0"/>
    <x v="0"/>
    <x v="0"/>
    <n v="14.797277300976599"/>
    <s v="Qty / 1,000"/>
    <m/>
    <s v="Private-Lighting"/>
    <x v="0"/>
    <n v="1"/>
    <n v="2520"/>
    <s v="Lighting"/>
    <n v="0.99989942556735301"/>
    <n v="1.019640158801"/>
    <n v="12354.317346563001"/>
    <n v="0"/>
    <n v="0.71"/>
    <n v="8771.5653160596994"/>
    <n v="0"/>
    <n v="3379"/>
    <n v="1.0900000000000001"/>
    <n v="1.36"/>
    <n v="2.1999999999999999E-2"/>
    <n v="0.57999999999999996"/>
    <n v="20.7161882213673"/>
    <d v="1900-01-13T19:08:05"/>
    <n v="43207"/>
    <n v="0"/>
    <n v="249.35319415081199"/>
    <n v="1"/>
    <n v="129795.28434536382"/>
  </r>
  <r>
    <s v="STND-39568"/>
    <s v="Wingtip Corp"/>
    <s v="Wingtip Aviation - 5901 S Central Ave - Chicago"/>
    <x v="0"/>
    <s v="Indoor Lighting"/>
    <x v="2"/>
    <n v="0"/>
    <n v="536452.33799999999"/>
    <n v="114.89"/>
    <x v="0"/>
    <x v="0"/>
    <n v="14.797277300976599"/>
    <s v="Qty / 1,000"/>
    <m/>
    <s v="Private-Lighting"/>
    <x v="0"/>
    <n v="1"/>
    <n v="145652"/>
    <s v="Lighting"/>
    <n v="0.99989942556735301"/>
    <n v="1.019640158801"/>
    <n v="536398.38461046305"/>
    <n v="117.146457844647"/>
    <n v="0.71"/>
    <n v="380842.85307342903"/>
    <n v="83.173985069699597"/>
    <n v="3379"/>
    <n v="1.0900000000000001"/>
    <n v="1.36"/>
    <n v="2.1999999999999999E-2"/>
    <n v="0.57999999999999996"/>
    <n v="20.7161882213673"/>
    <d v="1900-01-13T19:08:05"/>
    <n v="43207"/>
    <n v="148.51224371785901"/>
    <n v="10826.3894141561"/>
    <n v="1"/>
    <n v="5635437.3050226178"/>
  </r>
  <r>
    <s v="STND-39568"/>
    <s v="Wingtip Corp"/>
    <s v="Wingtip Aviation - 5901 S Central Ave - Chicago"/>
    <x v="1"/>
    <s v="Outdoor &amp; Garage Lighting"/>
    <x v="1"/>
    <n v="0"/>
    <n v="22700.89"/>
    <n v="0"/>
    <x v="0"/>
    <x v="0"/>
    <n v="10.1978380583316"/>
    <s v="Qty / 1,000"/>
    <m/>
    <s v="Private-Lighting"/>
    <x v="0"/>
    <n v="1"/>
    <n v="4630"/>
    <s v="Lighting"/>
    <n v="0.99989942556735301"/>
    <n v="1.019640158801"/>
    <n v="22698.606870867701"/>
    <n v="0"/>
    <n v="0.71"/>
    <n v="16116.010878315999"/>
    <n v="0"/>
    <n v="4903"/>
    <n v="1"/>
    <n v="1"/>
    <n v="0"/>
    <n v="0"/>
    <n v="14.276973281664301"/>
    <d v="1900-01-09T04:44:53"/>
    <n v="43207"/>
    <n v="0"/>
    <n v="0"/>
    <n v="1"/>
    <n v="164348.46908337699"/>
  </r>
  <r>
    <s v="STND-39569"/>
    <s v="Village of Brookfield"/>
    <s v="Village of Brookfield - Street Lights - 0 Burlington RT/25 - Brookfield"/>
    <x v="1"/>
    <s v="Outdoor &amp; Garage Lighting"/>
    <x v="1"/>
    <n v="0"/>
    <n v="17229"/>
    <n v="0"/>
    <x v="0"/>
    <x v="1"/>
    <n v="10.1978380583316"/>
    <s v="Qty / 1,000"/>
    <m/>
    <s v="Public-Lighting"/>
    <x v="0"/>
    <n v="3"/>
    <n v="4004"/>
    <s v="Lighting"/>
    <n v="0.99829244462109001"/>
    <n v="0.987374621353864"/>
    <n v="17199.580528376799"/>
    <n v="0"/>
    <n v="0.71"/>
    <n v="12211.7021751475"/>
    <n v="0"/>
    <n v="4903"/>
    <n v="1"/>
    <n v="1"/>
    <n v="0"/>
    <n v="0"/>
    <n v="14.276973281664301"/>
    <d v="1900-01-09T04:44:53"/>
    <n v="43132"/>
    <n v="0"/>
    <n v="0"/>
    <n v="1"/>
    <n v="124532.96119872996"/>
  </r>
  <r>
    <s v="STND-39570"/>
    <s v="1701 E. Woodfield Road LLC"/>
    <s v="1701 E Woodfield Road - 1701 E Woodfield Rd - Schaumburg"/>
    <x v="0"/>
    <s v="Indoor Lighting"/>
    <x v="6"/>
    <n v="0"/>
    <n v="5127.3090000000002"/>
    <n v="1.153"/>
    <x v="0"/>
    <x v="0"/>
    <n v="15"/>
    <s v="Qty / 1,000"/>
    <m/>
    <s v="Private-Lighting"/>
    <x v="0"/>
    <n v="3"/>
    <n v="1519"/>
    <s v="Lighting"/>
    <n v="0.91633259480590001"/>
    <n v="1.30467645558681"/>
    <n v="4698.3203603416396"/>
    <n v="1.5042919532915899"/>
    <n v="0.71"/>
    <n v="3335.8074558425701"/>
    <n v="1.0680472868370301"/>
    <n v="2885"/>
    <n v="1.165"/>
    <n v="1.3779999999999999"/>
    <n v="2.5499999999999998E-2"/>
    <n v="0.55000000000000004"/>
    <n v="24.263431542460999"/>
    <d v="1900-01-16T07:56:40"/>
    <n v="43167"/>
    <n v="1.9848158771494799"/>
    <n v="102.838771835804"/>
    <n v="1"/>
    <n v="50037.111837638549"/>
  </r>
  <r>
    <s v="STND-39570"/>
    <s v="1701 E. Woodfield Road LLC"/>
    <s v="1701 E Woodfield Road - 1701 E Woodfield Rd - Schaumburg"/>
    <x v="7"/>
    <s v="Indoor Lighting"/>
    <x v="6"/>
    <n v="0"/>
    <n v="979.42100000000005"/>
    <n v="0.66700000000000004"/>
    <x v="0"/>
    <x v="0"/>
    <n v="8"/>
    <s v="Qty / 1,000"/>
    <m/>
    <s v="Private-Lighting"/>
    <x v="0"/>
    <n v="3"/>
    <n v="1209"/>
    <s v="Lighting"/>
    <n v="0.91633259480590001"/>
    <n v="1.30467645558681"/>
    <n v="897.47538633738895"/>
    <n v="0.87021919587639995"/>
    <n v="0.71"/>
    <n v="637.20752429954598"/>
    <n v="0.61785562907224401"/>
    <n v="2885"/>
    <n v="1.165"/>
    <n v="1.3779999999999999"/>
    <n v="2.5499999999999998E-2"/>
    <n v="0.55000000000000004"/>
    <n v="24.263431542460999"/>
    <d v="1900-01-16T07:56:40"/>
    <n v="43167"/>
    <n v="1.5787721260457199"/>
    <n v="19.6443110314192"/>
    <n v="1"/>
    <n v="5097.6601943963678"/>
  </r>
  <r>
    <s v="STND-39571"/>
    <s v="Keystone Display, Inc."/>
    <s v="Keystone Display - Low Pressure - 11916 Maple Ave - Hebron"/>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188"/>
    <n v="3.0565159659772401"/>
    <n v="0"/>
    <n v="1"/>
    <n v="288260.03878886497"/>
  </r>
  <r>
    <s v="STND-39571"/>
    <s v="Keystone Display, Inc."/>
    <s v="Keystone Display - Low Pressure - 11916 Maple Ave - Hebron"/>
    <x v="19"/>
    <s v="Compressed Air"/>
    <x v="10"/>
    <n v="0"/>
    <n v="5596.04"/>
    <n v="0.86599999999999999"/>
    <x v="4"/>
    <x v="0"/>
    <n v="10"/>
    <s v="ΔkWpeak / CF"/>
    <n v="0.95"/>
    <s v="Private-Non-Lighting"/>
    <x v="2"/>
    <n v="3"/>
    <n v="2"/>
    <s v="Non-Lighting"/>
    <n v="0.98952339343681495"/>
    <n v="0.43468415683807998"/>
    <n v="5537.4124906081497"/>
    <n v="0.37643647982177803"/>
    <n v="0.7"/>
    <n v="3876.1887434257101"/>
    <n v="0.263505535875244"/>
    <n v="4618"/>
    <n v="1.02"/>
    <n v="1.04"/>
    <n v="1.2E-2"/>
    <n v="0.81"/>
    <n v="15.158077089649201"/>
    <d v="1900-01-09T19:51:10"/>
    <n v="43188"/>
    <n v="0.39624892612818702"/>
    <n v="0"/>
    <n v="1"/>
    <n v="38761.8874342571"/>
  </r>
  <r>
    <s v="STND-39571"/>
    <s v="Keystone Display, Inc."/>
    <s v="Keystone Display - Low Pressure - 11916 Maple Ave - Hebron"/>
    <x v="20"/>
    <s v="Compressed Air"/>
    <x v="10"/>
    <n v="0"/>
    <n v="1137.5"/>
    <n v="0.25"/>
    <x v="4"/>
    <x v="0"/>
    <n v="10"/>
    <s v="ΔkWpeak / CF"/>
    <n v="0.95"/>
    <s v="Private-Non-Lighting"/>
    <x v="2"/>
    <n v="3"/>
    <n v="250"/>
    <s v="Non-Lighting"/>
    <n v="0.98952339343681495"/>
    <n v="0.43468415683807998"/>
    <n v="1125.58286003438"/>
    <n v="0.10867103920952"/>
    <n v="0.7"/>
    <n v="787.90800202406399"/>
    <n v="7.6069727446664098E-2"/>
    <n v="4618"/>
    <n v="1.02"/>
    <n v="1.04"/>
    <n v="1.2E-2"/>
    <n v="0.81"/>
    <n v="15.158077089649201"/>
    <d v="1900-01-09T19:51:10"/>
    <n v="43188"/>
    <n v="0.114390567588969"/>
    <n v="0"/>
    <n v="1"/>
    <n v="7879.0800202406399"/>
  </r>
  <r>
    <s v="STND-39573"/>
    <s v="1701 E. Woodfield Road LLC"/>
    <s v="1701 E Woodfield Road - 1701 E Woodfield Road Ste 425 - Schaumburg"/>
    <x v="0"/>
    <s v="Indoor Lighting"/>
    <x v="6"/>
    <n v="0"/>
    <n v="7112.0730000000003"/>
    <n v="1.599"/>
    <x v="0"/>
    <x v="0"/>
    <n v="15"/>
    <s v="Qty / 1,000"/>
    <m/>
    <s v="Private-Lighting"/>
    <x v="0"/>
    <n v="3"/>
    <n v="2107"/>
    <s v="Lighting"/>
    <n v="0.91633259480590001"/>
    <n v="1.30467645558681"/>
    <n v="6517.0243065389805"/>
    <n v="2.0861776524833"/>
    <n v="0.71"/>
    <n v="4627.08725764268"/>
    <n v="1.48118613326315"/>
    <n v="2885"/>
    <n v="1.165"/>
    <n v="1.3779999999999999"/>
    <n v="2.5499999999999998E-2"/>
    <n v="0.55000000000000004"/>
    <n v="24.263431542460999"/>
    <d v="1900-01-16T07:56:40"/>
    <n v="43180"/>
    <n v="2.7525763985793699"/>
    <n v="142.64731314741999"/>
    <n v="1"/>
    <n v="69406.308864640203"/>
  </r>
  <r>
    <s v="STND-39573"/>
    <s v="1701 E. Woodfield Road LLC"/>
    <s v="1701 E Woodfield Road - 1701 E Woodfield Road Ste 425 - Schaumburg"/>
    <x v="7"/>
    <s v="Indoor Lighting"/>
    <x v="6"/>
    <n v="0"/>
    <n v="1358.5509999999999"/>
    <n v="0.92600000000000005"/>
    <x v="0"/>
    <x v="0"/>
    <n v="8"/>
    <s v="Qty / 1,000"/>
    <m/>
    <s v="Private-Lighting"/>
    <x v="0"/>
    <n v="3"/>
    <n v="1677"/>
    <s v="Lighting"/>
    <n v="0.91633259480590001"/>
    <n v="1.30467645558681"/>
    <n v="1244.8845630061501"/>
    <n v="1.2081303978733799"/>
    <n v="0.71"/>
    <n v="883.86803973436599"/>
    <n v="0.85777258249010202"/>
    <n v="2885"/>
    <n v="1.165"/>
    <n v="1.3779999999999999"/>
    <n v="2.5499999999999998E-2"/>
    <n v="0.55000000000000004"/>
    <n v="24.263431542460999"/>
    <d v="1900-01-16T07:56:40"/>
    <n v="43180"/>
    <n v="2.1918185737906102"/>
    <n v="27.24854622889"/>
    <n v="1"/>
    <n v="7070.9443178749279"/>
  </r>
  <r>
    <s v="STND-39574"/>
    <s v="Napleton Investment Partnership LP"/>
    <s v="Napleton Investment Partnership - One E Oakhill Dr - Westmont"/>
    <x v="1"/>
    <s v="Outdoor &amp; Garage Lighting"/>
    <x v="16"/>
    <n v="0"/>
    <n v="16709.423999999999"/>
    <n v="0"/>
    <x v="0"/>
    <x v="0"/>
    <n v="14.701558365186701"/>
    <s v="Qty / 1,000"/>
    <m/>
    <s v="Private-Lighting"/>
    <x v="0"/>
    <n v="3"/>
    <n v="3408"/>
    <s v="Lighting"/>
    <n v="0.91633259480590001"/>
    <n v="1.30467645558681"/>
    <n v="15311.389851632001"/>
    <n v="0"/>
    <n v="0.71"/>
    <n v="10871.0867946587"/>
    <n v="0"/>
    <n v="3401"/>
    <n v="1"/>
    <n v="1"/>
    <n v="0"/>
    <n v="0.92"/>
    <n v="20.582181711261399"/>
    <d v="1900-01-13T16:50:15"/>
    <n v="43202"/>
    <n v="0"/>
    <n v="0"/>
    <n v="1"/>
    <n v="159821.9170046853"/>
  </r>
  <r>
    <s v="STND-39576"/>
    <s v="Inter-Cont Trading USA Inc"/>
    <s v="Inter-Cont Trading USA Inc - 1615 W Algonquin Rd - Mount Prospect"/>
    <x v="1"/>
    <s v="Outdoor &amp; Garage Lighting"/>
    <x v="1"/>
    <n v="0"/>
    <n v="50844.11"/>
    <n v="0"/>
    <x v="0"/>
    <x v="0"/>
    <n v="10.1978380583316"/>
    <s v="Qty / 1,000"/>
    <m/>
    <s v="Private-Lighting"/>
    <x v="0"/>
    <n v="3"/>
    <n v="10370"/>
    <s v="Lighting"/>
    <n v="0.91633259480590001"/>
    <n v="1.30467645558681"/>
    <n v="46590.115246896603"/>
    <n v="0"/>
    <n v="0.71"/>
    <n v="33078.9818252966"/>
    <n v="0"/>
    <n v="4903"/>
    <n v="1"/>
    <n v="1"/>
    <n v="0"/>
    <n v="0"/>
    <n v="14.276973281664301"/>
    <d v="1900-01-09T04:44:53"/>
    <n v="43201"/>
    <n v="0"/>
    <n v="0"/>
    <n v="1"/>
    <n v="337334.09978886897"/>
  </r>
  <r>
    <s v="STND-39577"/>
    <s v="Inter-Cont Trading USA Inc"/>
    <s v="Inter-Cont Trading USA Inc - 1601 W Algonquin Rd - Mount Prospect"/>
    <x v="0"/>
    <s v="Indoor Lighting"/>
    <x v="8"/>
    <n v="0"/>
    <n v="66510.495999999999"/>
    <n v="10.526"/>
    <x v="0"/>
    <x v="0"/>
    <n v="9.5383441434566993"/>
    <s v="Qty / 1,000"/>
    <m/>
    <s v="Private-Lighting"/>
    <x v="0"/>
    <n v="3"/>
    <n v="12688"/>
    <s v="Lighting"/>
    <n v="0.91633259480590001"/>
    <n v="1.30467645558681"/>
    <n v="60945.735381507402"/>
    <n v="13.7330243715067"/>
    <n v="0.71"/>
    <n v="43271.472120870298"/>
    <n v="9.7504473037697696"/>
    <n v="5242"/>
    <n v="1"/>
    <n v="1.22"/>
    <n v="1.0999999999999999E-2"/>
    <n v="0.68"/>
    <n v="13.3536818008394"/>
    <d v="1900-01-08T12:55:13"/>
    <n v="43216"/>
    <n v="16.553790226020599"/>
    <n v="670.40308919658196"/>
    <n v="1"/>
    <n v="412738.19268285303"/>
  </r>
  <r>
    <s v="STND-39596"/>
    <s v="Chicago Bridge and Iron Company (Delaware)"/>
    <s v="Chicago Bridge &amp; Iron - 14105 S Route 59 - Plainfield"/>
    <x v="18"/>
    <s v="HVAC"/>
    <x v="6"/>
    <n v="0"/>
    <n v="51121.055999999997"/>
    <n v="20.396999999999998"/>
    <x v="3"/>
    <x v="0"/>
    <n v="20"/>
    <s v="ΔkWpeak / CF"/>
    <n v="1"/>
    <s v="Private-Non-Lighting"/>
    <x v="2"/>
    <n v="3"/>
    <n v="2"/>
    <s v="Non-Lighting"/>
    <n v="0.98952339343681495"/>
    <n v="0.43468415683807998"/>
    <n v="50585.480809193497"/>
    <n v="8.8662527470263299"/>
    <n v="0.7"/>
    <n v="35409.836566435399"/>
    <n v="6.2063769229184302"/>
    <n v="2885"/>
    <n v="1.165"/>
    <n v="1.3779999999999999"/>
    <n v="2.5499999999999998E-2"/>
    <n v="0.55000000000000004"/>
    <n v="24.263431542460999"/>
    <d v="1900-01-16T07:56:40"/>
    <n v="43223"/>
    <n v="8.8662527470263299"/>
    <n v="0"/>
    <n v="1"/>
    <n v="708196.731328708"/>
  </r>
  <r>
    <s v="STND-39599"/>
    <s v="Ameriken Die Supply, Inc."/>
    <s v="Ameriken Die Supply Inc - 618 N Edgewood Ave - Wood Dale"/>
    <x v="0"/>
    <s v="Indoor Lighting"/>
    <x v="2"/>
    <n v="0"/>
    <n v="10062.257"/>
    <n v="2.1549999999999998"/>
    <x v="0"/>
    <x v="0"/>
    <n v="14.797277300976599"/>
    <s v="Qty / 1,000"/>
    <m/>
    <s v="Private-Lighting"/>
    <x v="0"/>
    <n v="3"/>
    <n v="2732"/>
    <s v="Lighting"/>
    <n v="0.91633259480590001"/>
    <n v="1.30467645558681"/>
    <n v="9220.3740664138295"/>
    <n v="2.8115777617895699"/>
    <n v="0.71"/>
    <n v="6546.4655871538198"/>
    <n v="1.99622021087059"/>
    <n v="3379"/>
    <n v="1.0900000000000001"/>
    <n v="1.36"/>
    <n v="2.1999999999999999E-2"/>
    <n v="0.57999999999999996"/>
    <n v="20.7161882213673"/>
    <d v="1900-01-13T19:08:05"/>
    <n v="43153"/>
    <n v="3.56437343026061"/>
    <n v="186.09929308358201"/>
    <n v="1"/>
    <n v="96869.866634415666"/>
  </r>
  <r>
    <s v="STND-39601"/>
    <s v="DCT Wolf Road LLC"/>
    <s v="DCT Property Management LLC - 2392 S Wolf Rd - Des Plaines"/>
    <x v="0"/>
    <s v="Indoor Lighting"/>
    <x v="6"/>
    <n v="0"/>
    <n v="160701.799"/>
    <n v="36.134999999999998"/>
    <x v="0"/>
    <x v="0"/>
    <n v="15"/>
    <s v="Qty / 1,000"/>
    <m/>
    <s v="Private-Lighting"/>
    <x v="0"/>
    <n v="2"/>
    <n v="47609"/>
    <s v="Lighting"/>
    <n v="0.97902139861649395"/>
    <n v="0.93591656730105399"/>
    <n v="157330.50001716701"/>
    <n v="33.819345159423598"/>
    <n v="0.71"/>
    <n v="111704.655012188"/>
    <n v="24.011735063190699"/>
    <n v="2885"/>
    <n v="1.165"/>
    <n v="1.3779999999999999"/>
    <n v="2.5499999999999998E-2"/>
    <n v="0.55000000000000004"/>
    <n v="24.263431542460999"/>
    <d v="1900-01-16T07:56:40"/>
    <n v="43156"/>
    <n v="44.622437207314398"/>
    <n v="3443.7148072426999"/>
    <n v="1"/>
    <n v="1675569.82518282"/>
  </r>
  <r>
    <s v="STND-39601"/>
    <s v="DCT Wolf Road LLC"/>
    <s v="DCT Property Management LLC - 2392 S Wolf Rd - Des Plaines"/>
    <x v="1"/>
    <s v="Outdoor &amp; Garage Lighting"/>
    <x v="1"/>
    <n v="0"/>
    <n v="4358.7669999999998"/>
    <n v="0"/>
    <x v="0"/>
    <x v="0"/>
    <n v="10.1978380583316"/>
    <s v="Qty / 1,000"/>
    <m/>
    <s v="Private-Lighting"/>
    <x v="0"/>
    <n v="2"/>
    <n v="889"/>
    <s v="Lighting"/>
    <n v="0.97902139861649395"/>
    <n v="0.93591656730105399"/>
    <n v="4267.32616458342"/>
    <n v="0"/>
    <n v="0.71"/>
    <n v="3029.80157685423"/>
    <n v="0"/>
    <n v="4903"/>
    <n v="1"/>
    <n v="1"/>
    <n v="0"/>
    <n v="0"/>
    <n v="14.276973281664301"/>
    <d v="1900-01-09T04:44:53"/>
    <n v="43156"/>
    <n v="0"/>
    <n v="0"/>
    <n v="1"/>
    <n v="30897.425829637159"/>
  </r>
  <r>
    <s v="STND-39601"/>
    <s v="DCT Wolf Road LLC"/>
    <s v="DCT Property Management LLC - 2392 S Wolf Rd - Des Plaines"/>
    <x v="7"/>
    <s v="Indoor Lighting"/>
    <x v="6"/>
    <n v="0"/>
    <n v="13554.727000000001"/>
    <n v="9.2360000000000007"/>
    <x v="0"/>
    <x v="0"/>
    <n v="8"/>
    <s v="Qty / 1,000"/>
    <m/>
    <s v="Private-Lighting"/>
    <x v="0"/>
    <n v="2"/>
    <n v="16732"/>
    <s v="Lighting"/>
    <n v="0.97902139861649395"/>
    <n v="0.93591656730105399"/>
    <n v="13270.3677854047"/>
    <n v="8.64412541559253"/>
    <n v="0.71"/>
    <n v="9421.9611276373707"/>
    <n v="6.1373290450707003"/>
    <n v="2885"/>
    <n v="1.165"/>
    <n v="1.3779999999999999"/>
    <n v="2.5499999999999998E-2"/>
    <n v="0.55000000000000004"/>
    <n v="24.263431542460999"/>
    <d v="1900-01-16T07:56:40"/>
    <n v="43156"/>
    <n v="15.682375572555401"/>
    <n v="290.46727770628399"/>
    <n v="1"/>
    <n v="75375.689021098966"/>
  </r>
  <r>
    <s v="STND-39602"/>
    <s v="120 S Washington LLC"/>
    <s v="120 S Washington St LLC - 120 S Washington St - Hinsdale"/>
    <x v="0"/>
    <s v="Indoor Lighting"/>
    <x v="6"/>
    <n v="0"/>
    <n v="23283.853999999999"/>
    <n v="5.2359999999999998"/>
    <x v="0"/>
    <x v="0"/>
    <n v="15"/>
    <s v="Qty / 1,000"/>
    <m/>
    <s v="Private-Lighting"/>
    <x v="0"/>
    <n v="3"/>
    <n v="6898"/>
    <s v="Lighting"/>
    <n v="0.91633259480590001"/>
    <n v="1.30467645558681"/>
    <n v="21335.754352901698"/>
    <n v="6.8312859214525199"/>
    <n v="0.71"/>
    <n v="15148.385590560199"/>
    <n v="4.8502130042312901"/>
    <n v="2885"/>
    <n v="1.165"/>
    <n v="1.3779999999999999"/>
    <n v="2.5499999999999998E-2"/>
    <n v="0.55000000000000004"/>
    <n v="24.263431542460999"/>
    <d v="1900-01-16T07:56:40"/>
    <n v="43226"/>
    <n v="9.0134396641410692"/>
    <n v="467.00578197338501"/>
    <n v="1"/>
    <n v="227225.78385840298"/>
  </r>
  <r>
    <s v="STND-39603"/>
    <s v="Instantwhip-Chicago, Inc."/>
    <s v="Instantwhip-Chicago, Inc - 1535 N Cicero Ave - Chicago"/>
    <x v="30"/>
    <s v="Refrigeration"/>
    <x v="10"/>
    <n v="0"/>
    <n v="64470.239999999998"/>
    <n v="7.3440000000000003"/>
    <x v="2"/>
    <x v="0"/>
    <n v="12"/>
    <s v="ΔkWpeak / CF"/>
    <n v="1"/>
    <s v="Private-Non-Lighting"/>
    <x v="2"/>
    <n v="3"/>
    <n v="72"/>
    <s v="Non-Lighting"/>
    <n v="0.98952339343681495"/>
    <n v="0.43468415683807998"/>
    <n v="63794.810660485899"/>
    <n v="3.1923204478188598"/>
    <n v="0.7"/>
    <n v="44656.367462340102"/>
    <n v="2.2346243134732"/>
    <n v="4618"/>
    <n v="1.02"/>
    <n v="1.04"/>
    <n v="1.2E-2"/>
    <n v="0.81"/>
    <n v="15.158077089649201"/>
    <d v="1900-01-09T19:51:10"/>
    <n v="43209"/>
    <n v="3.1923204478188598"/>
    <n v="0"/>
    <n v="1"/>
    <n v="535876.40954808122"/>
  </r>
  <r>
    <s v="STND-39605"/>
    <s v="Village of Lake in the Hills"/>
    <s v="Village Hall - 600 Harvest Gate - Lake in the Hills"/>
    <x v="1"/>
    <s v="Outdoor &amp; Garage Lighting"/>
    <x v="1"/>
    <n v="0"/>
    <n v="25315"/>
    <n v="0"/>
    <x v="0"/>
    <x v="1"/>
    <n v="10.1978380583316"/>
    <s v="Qty / 1,000"/>
    <m/>
    <s v="Public-Lighting"/>
    <x v="0"/>
    <n v="3"/>
    <n v="6100"/>
    <s v="Lighting"/>
    <n v="0.99829244462109001"/>
    <n v="0.987374621353864"/>
    <n v="25271.773235582899"/>
    <n v="0"/>
    <n v="0.71"/>
    <n v="17942.958997263901"/>
    <n v="0"/>
    <n v="4903"/>
    <n v="1"/>
    <n v="1"/>
    <n v="0"/>
    <n v="0"/>
    <n v="14.276973281664301"/>
    <d v="1900-01-09T04:44:53"/>
    <n v="43132"/>
    <n v="0"/>
    <n v="0"/>
    <n v="1"/>
    <n v="182979.39014138121"/>
  </r>
  <r>
    <s v="STND-39606"/>
    <s v="Village of Lake in the Hills"/>
    <s v="Lake in the Hills Airport - 8407 Pyott Rd - Lake in the Hills"/>
    <x v="0"/>
    <s v="Indoor Lighting"/>
    <x v="2"/>
    <n v="0"/>
    <n v="20133"/>
    <n v="0"/>
    <x v="0"/>
    <x v="1"/>
    <n v="14.797277300976599"/>
    <s v="Qty / 1,000"/>
    <m/>
    <s v="Public-Lighting"/>
    <x v="0"/>
    <n v="3"/>
    <n v="5471"/>
    <s v="Lighting"/>
    <n v="0.99829244462109001"/>
    <n v="0.987374621353864"/>
    <n v="20098.6217875564"/>
    <n v="0"/>
    <n v="0.71"/>
    <n v="14270.0214691651"/>
    <n v="0"/>
    <n v="3379"/>
    <n v="1.0900000000000001"/>
    <n v="1.36"/>
    <n v="2.1999999999999999E-2"/>
    <n v="0.57999999999999996"/>
    <n v="20.7161882213673"/>
    <d v="1900-01-13T19:08:05"/>
    <n v="43132"/>
    <n v="0"/>
    <n v="405.66025626260603"/>
    <n v="1"/>
    <n v="211157.46477012549"/>
  </r>
  <r>
    <s v="STND-39606"/>
    <s v="Village of Lake in the Hills"/>
    <s v="Lake in the Hills Airport - 8407 Pyott Rd - Lake in the Hills"/>
    <x v="0"/>
    <s v="Indoor Lighting"/>
    <x v="2"/>
    <n v="0"/>
    <n v="10143"/>
    <n v="0"/>
    <x v="0"/>
    <x v="1"/>
    <n v="14.797277300976599"/>
    <s v="Qty / 1,000"/>
    <m/>
    <s v="Public-Lighting"/>
    <x v="0"/>
    <n v="3"/>
    <n v="2070"/>
    <s v="Lighting"/>
    <n v="0.99829244462109001"/>
    <n v="0.987374621353864"/>
    <n v="10125.6802657917"/>
    <n v="0"/>
    <n v="0.71"/>
    <n v="7189.2329887121195"/>
    <n v="0"/>
    <n v="3379"/>
    <n v="1.0900000000000001"/>
    <n v="1.36"/>
    <n v="2.1999999999999999E-2"/>
    <n v="0.57999999999999996"/>
    <n v="20.7161882213673"/>
    <d v="1900-01-13T19:08:05"/>
    <n v="43132"/>
    <n v="0"/>
    <n v="204.37152830038301"/>
    <n v="1"/>
    <n v="106381.07411530201"/>
  </r>
  <r>
    <s v="STND-39606"/>
    <s v="Village of Lake in the Hills"/>
    <s v="Lake in the Hills Airport - 8407 Pyott Rd - Lake in the Hills"/>
    <x v="0"/>
    <s v="Indoor Lighting"/>
    <x v="2"/>
    <n v="0"/>
    <n v="1862"/>
    <n v="0"/>
    <x v="0"/>
    <x v="1"/>
    <n v="14.797277300976599"/>
    <s v="Qty / 1,000"/>
    <m/>
    <s v="Public-Lighting"/>
    <x v="0"/>
    <n v="3"/>
    <n v="28"/>
    <s v="Lighting"/>
    <n v="0.99829244462109001"/>
    <n v="0.987374621353864"/>
    <n v="1858.82053188447"/>
    <n v="0"/>
    <n v="0.71"/>
    <n v="1319.76257763797"/>
    <n v="0"/>
    <n v="3379"/>
    <n v="1.0900000000000001"/>
    <n v="1.36"/>
    <n v="2.1999999999999999E-2"/>
    <n v="0.57999999999999996"/>
    <n v="20.7161882213673"/>
    <d v="1900-01-13T19:08:05"/>
    <n v="43132"/>
    <n v="0"/>
    <n v="37.517478625191103"/>
    <n v="1"/>
    <n v="19528.892832760699"/>
  </r>
  <r>
    <s v="STND-39614"/>
    <s v="Commonwealth Edison Company"/>
    <s v="ComEd - 1319 South 1st Ave 2nd Floor - Maywood"/>
    <x v="0"/>
    <s v="Indoor Lighting"/>
    <x v="6"/>
    <n v="0"/>
    <n v="48687.491000000002"/>
    <n v="10.948"/>
    <x v="0"/>
    <x v="0"/>
    <n v="15"/>
    <s v="Qty / 1,000"/>
    <m/>
    <s v="Private-Lighting"/>
    <x v="0"/>
    <n v="3"/>
    <n v="14424"/>
    <s v="Lighting"/>
    <n v="0.91633259480590001"/>
    <n v="1.30467645558681"/>
    <n v="44613.9349626189"/>
    <n v="14.2835978357644"/>
    <n v="0.71"/>
    <n v="31675.893823459399"/>
    <n v="10.1413544633927"/>
    <n v="2885"/>
    <n v="1.165"/>
    <n v="1.3779999999999999"/>
    <n v="2.5499999999999998E-2"/>
    <n v="0.55000000000000004"/>
    <n v="24.263431542460999"/>
    <d v="1900-01-16T07:56:40"/>
    <n v="43216"/>
    <n v="18.846282934113201"/>
    <n v="976.52819016891101"/>
    <n v="1"/>
    <n v="475138.40735189099"/>
  </r>
  <r>
    <s v="STND-39614"/>
    <s v="Commonwealth Edison Company"/>
    <s v="ComEd - 1319 South 1st Ave 2nd Floor - Maywood"/>
    <x v="7"/>
    <s v="Indoor Lighting"/>
    <x v="6"/>
    <n v="0"/>
    <n v="6403.0940000000001"/>
    <n v="4.3630000000000004"/>
    <x v="0"/>
    <x v="0"/>
    <n v="8"/>
    <s v="Qty / 1,000"/>
    <m/>
    <s v="Private-Lighting"/>
    <x v="0"/>
    <n v="3"/>
    <n v="7904"/>
    <s v="Lighting"/>
    <n v="0.91633259480590001"/>
    <n v="1.30467645558681"/>
    <n v="5867.3637398060901"/>
    <n v="5.6923033757252401"/>
    <n v="0.71"/>
    <n v="4165.8282552623205"/>
    <n v="4.0415353967649201"/>
    <n v="2885"/>
    <n v="1.165"/>
    <n v="1.3779999999999999"/>
    <n v="2.5499999999999998E-2"/>
    <n v="0.55000000000000004"/>
    <n v="24.263431542460999"/>
    <d v="1900-01-16T07:56:40"/>
    <n v="43216"/>
    <n v="10.3271106235944"/>
    <n v="128.427274991464"/>
    <n v="1"/>
    <n v="33326.626042098564"/>
  </r>
  <r>
    <s v="STND-39620"/>
    <s v="Community High School District #155"/>
    <s v="Crystal Lake Central High School - 45 W Franklin Ave - Crystal Lake"/>
    <x v="0"/>
    <s v="Indoor Lighting"/>
    <x v="12"/>
    <n v="0"/>
    <n v="39714"/>
    <n v="0"/>
    <x v="0"/>
    <x v="1"/>
    <n v="15"/>
    <s v="Qty / 1,000"/>
    <m/>
    <s v="Public-Lighting"/>
    <x v="0"/>
    <n v="3"/>
    <n v="8250"/>
    <s v="Lighting"/>
    <n v="0.99829244462109001"/>
    <n v="0.987374621353864"/>
    <n v="39646.186145681997"/>
    <n v="0"/>
    <n v="0.71"/>
    <n v="28148.792163434198"/>
    <n v="0"/>
    <n v="2979"/>
    <n v="1.17333333333333"/>
    <n v="1.323"/>
    <n v="2.1333333333333301E-2"/>
    <n v="0.72"/>
    <n v="23.497818059751602"/>
    <d v="1900-01-15T18:49:11"/>
    <n v="43159"/>
    <n v="0"/>
    <n v="720.83974810330903"/>
    <n v="1"/>
    <n v="422231.88245151297"/>
  </r>
  <r>
    <s v="STND-39622"/>
    <s v="Kumon Math Center of DG"/>
    <s v="Kumon Math Center of DG - 1229 B Ogden Ave - Downers Grove"/>
    <x v="1"/>
    <s v="Outdoor &amp; Garage Lighting"/>
    <x v="1"/>
    <n v="0"/>
    <n v="0"/>
    <n v="0"/>
    <x v="0"/>
    <x v="0"/>
    <n v="10.1978380583316"/>
    <s v="Qty / 1,000"/>
    <m/>
    <s v="Private-Lighting"/>
    <x v="0"/>
    <n v="3"/>
    <n v="2794"/>
    <s v="Lighting"/>
    <n v="0.91633259480590001"/>
    <n v="1.30467645558681"/>
    <n v="0"/>
    <n v="0"/>
    <n v="0.71"/>
    <n v="0"/>
    <n v="0"/>
    <n v="4903"/>
    <n v="1"/>
    <n v="1"/>
    <n v="0"/>
    <n v="0"/>
    <n v="14.276973281664301"/>
    <d v="1900-01-09T04:44:53"/>
    <n v="43191"/>
    <n v="0"/>
    <n v="0"/>
    <n v="1"/>
    <n v="0"/>
  </r>
  <r>
    <s v="STND-39622"/>
    <s v="Kumon Math Center of DG"/>
    <s v="Kumon Math Center of DG - 1229 B Ogden Ave - Downers Grove"/>
    <x v="1"/>
    <s v="Outdoor &amp; Garage Lighting"/>
    <x v="1"/>
    <n v="0"/>
    <n v="13698.982"/>
    <n v="0"/>
    <x v="0"/>
    <x v="0"/>
    <n v="10.1978380583316"/>
    <s v="Qty / 1,000"/>
    <m/>
    <s v="Private-Lighting"/>
    <x v="0"/>
    <n v="3"/>
    <n v="2794"/>
    <s v="Lighting"/>
    <n v="0.91633259480590001"/>
    <n v="1.30467645558681"/>
    <n v="12552.8237222593"/>
    <n v="0"/>
    <n v="0.71"/>
    <n v="8912.50484280411"/>
    <n v="0"/>
    <n v="4903"/>
    <n v="1"/>
    <n v="1"/>
    <n v="0"/>
    <n v="0"/>
    <n v="14.276973281664301"/>
    <d v="1900-01-09T04:44:53"/>
    <n v="43191"/>
    <n v="0"/>
    <n v="0"/>
    <n v="1"/>
    <n v="90888.28108101245"/>
  </r>
  <r>
    <s v="STND-39623"/>
    <s v="Adventist Medical Center, Hinsdale"/>
    <s v="Adventist Medical Center Hinsdale - 120 N Oak Street - Hinsdale"/>
    <x v="2"/>
    <s v="Energy Management System"/>
    <x v="7"/>
    <n v="34416.22"/>
    <n v="82417.789999999994"/>
    <n v="0"/>
    <x v="1"/>
    <x v="0"/>
    <n v="15"/>
    <s v="NA"/>
    <m/>
    <s v="EMS"/>
    <x v="1"/>
    <n v="3"/>
    <n v="1"/>
    <s v="EMS"/>
    <n v="0.91036333343406195"/>
    <n v="0"/>
    <n v="75030.134038668504"/>
    <n v="0"/>
    <n v="0.7"/>
    <n v="52521.093827067903"/>
    <n v="0"/>
    <n v="7616"/>
    <n v="1.23"/>
    <n v="1.41"/>
    <n v="1.4E-2"/>
    <n v="0.73499999999999999"/>
    <n v="9.1911764705882408"/>
    <d v="1900-01-05T13:33:47"/>
    <n v="43247"/>
    <n v="0"/>
    <n v="0"/>
    <n v="1"/>
    <n v="787816.40740601858"/>
  </r>
  <r>
    <s v="STND-39624"/>
    <s v="Mili Patel LLC"/>
    <s v="Mili Patel LLC - 1250 Allanson Rd - Mundelein"/>
    <x v="0"/>
    <s v="Indoor Lighting"/>
    <x v="6"/>
    <n v="0"/>
    <n v="7392.2349999999997"/>
    <n v="1.6619999999999999"/>
    <x v="0"/>
    <x v="0"/>
    <n v="15"/>
    <s v="Qty / 1,000"/>
    <m/>
    <s v="Private-Lighting"/>
    <x v="0"/>
    <n v="3"/>
    <n v="2190"/>
    <s v="Lighting"/>
    <n v="0.91633259480590001"/>
    <n v="1.30467645558681"/>
    <n v="6773.74587896499"/>
    <n v="2.1683722691852698"/>
    <n v="0.71"/>
    <n v="4809.3595740651399"/>
    <n v="1.5395443111215401"/>
    <n v="2885"/>
    <n v="1.165"/>
    <n v="1.3779999999999999"/>
    <n v="2.5499999999999998E-2"/>
    <n v="0.55000000000000004"/>
    <n v="24.263431542460999"/>
    <d v="1900-01-16T07:56:40"/>
    <n v="43216"/>
    <n v="2.8610268758217101"/>
    <n v="148.266540698375"/>
    <n v="1"/>
    <n v="72140.393610977102"/>
  </r>
  <r>
    <s v="STND-39625"/>
    <s v="American Strateic Value Realty Fund, LP."/>
    <s v="ASVRF Oak Brook Regency LLC - 1415 W 22nd St - Oak Broak"/>
    <x v="0"/>
    <s v="Indoor Lighting"/>
    <x v="6"/>
    <n v="0"/>
    <n v="3780.5039999999999"/>
    <n v="0.85"/>
    <x v="0"/>
    <x v="0"/>
    <n v="15"/>
    <s v="Qty / 1,000"/>
    <m/>
    <s v="Private-Lighting"/>
    <x v="0"/>
    <n v="3"/>
    <n v="1120"/>
    <s v="Lighting"/>
    <n v="0.91633259480590001"/>
    <n v="1.30467645558681"/>
    <n v="3464.1990399940801"/>
    <n v="1.10897498724879"/>
    <n v="0.71"/>
    <n v="2459.5813183957998"/>
    <n v="0.78737224094663805"/>
    <n v="2885"/>
    <n v="1.165"/>
    <n v="1.3779999999999999"/>
    <n v="2.5499999999999998E-2"/>
    <n v="0.55000000000000004"/>
    <n v="24.263431542460999"/>
    <d v="1900-01-16T07:56:40"/>
    <n v="43153"/>
    <n v="1.4632207246982301"/>
    <n v="75.825815896866203"/>
    <n v="1"/>
    <n v="36893.719775936996"/>
  </r>
  <r>
    <s v="STND-39626"/>
    <s v="Hendrickson USA LLC"/>
    <s v="Hendrickson - 501 Caton Farm Rd - Cresthill"/>
    <x v="0"/>
    <s v="Indoor Lighting"/>
    <x v="10"/>
    <n v="0"/>
    <n v="109393.401"/>
    <n v="19.564"/>
    <x v="0"/>
    <x v="0"/>
    <n v="10.827197921178"/>
    <s v="Qty / 1,000"/>
    <m/>
    <s v="Private-Lighting"/>
    <x v="0"/>
    <n v="3"/>
    <n v="23224"/>
    <s v="Lighting"/>
    <n v="0.91633259480590001"/>
    <n v="1.30467645558681"/>
    <n v="100240.73899297199"/>
    <n v="25.5246901771003"/>
    <n v="0.71"/>
    <n v="71170.924685010294"/>
    <n v="18.122530025741199"/>
    <n v="4618"/>
    <n v="1.02"/>
    <n v="1.04"/>
    <n v="1.2E-2"/>
    <n v="0.81"/>
    <n v="15.158077089649201"/>
    <d v="1900-01-09T19:51:10"/>
    <n v="43206"/>
    <n v="30.2999645976974"/>
    <n v="1179.3028116820301"/>
    <n v="1"/>
    <n v="770581.68779785943"/>
  </r>
  <r>
    <s v="STND-39626"/>
    <s v="Hendrickson USA LLC"/>
    <s v="Hendrickson - 501 Caton Farm Rd - Cresthill"/>
    <x v="7"/>
    <s v="Indoor Lighting"/>
    <x v="10"/>
    <n v="0"/>
    <n v="5396.942"/>
    <n v="3.2770000000000001"/>
    <x v="0"/>
    <x v="0"/>
    <n v="8"/>
    <s v="Qty / 1,000"/>
    <m/>
    <s v="Private-Lighting"/>
    <x v="0"/>
    <n v="3"/>
    <n v="4774"/>
    <s v="Lighting"/>
    <n v="0.91633259480590001"/>
    <n v="1.30467645558681"/>
    <n v="4945.3938668769397"/>
    <n v="4.2754247449579603"/>
    <n v="0.71"/>
    <n v="3511.2296454826301"/>
    <n v="3.03555156892015"/>
    <n v="4618"/>
    <n v="1.02"/>
    <n v="1.04"/>
    <n v="1.2E-2"/>
    <n v="0.81"/>
    <n v="15.158077089649201"/>
    <d v="1900-01-09T19:51:10"/>
    <n v="43206"/>
    <n v="6.2287656540762901"/>
    <n v="58.181104316199303"/>
    <n v="1"/>
    <n v="28089.837163861041"/>
  </r>
  <r>
    <s v="STND-39627"/>
    <s v="The Corr-Pak Corporation"/>
    <s v="The Corr-Pak Corporation - 8000 W Joliet Rd - McCook"/>
    <x v="0"/>
    <s v="Indoor Lighting"/>
    <x v="10"/>
    <n v="0"/>
    <n v="80057.278999999995"/>
    <n v="14.317"/>
    <x v="0"/>
    <x v="0"/>
    <n v="10.827197921178"/>
    <s v="Qty / 1,000"/>
    <m/>
    <s v="Private-Lighting"/>
    <x v="0"/>
    <n v="3"/>
    <n v="16996"/>
    <s v="Lighting"/>
    <n v="0.91633259480590001"/>
    <n v="1.30467645558681"/>
    <n v="73359.094199169893"/>
    <n v="18.6790528146363"/>
    <n v="0.71"/>
    <n v="52084.956881410602"/>
    <n v="13.2621274983918"/>
    <n v="4618"/>
    <n v="1.02"/>
    <n v="1.04"/>
    <n v="1.2E-2"/>
    <n v="0.81"/>
    <n v="15.158077089649201"/>
    <d v="1900-01-09T19:51:10"/>
    <n v="43205"/>
    <n v="22.173614452322301"/>
    <n v="863.04816704905704"/>
    <n v="1"/>
    <n v="563934.13687105465"/>
  </r>
  <r>
    <s v="STND-39629"/>
    <s v="Diocese of Joliet-St Anthony Church"/>
    <s v="Diocese of Joliet St Anthony Church - 7659 West Sauk Trail - Frankfort"/>
    <x v="27"/>
    <s v="Outdoor &amp; Garage Lighting"/>
    <x v="2"/>
    <n v="0"/>
    <n v="1139.32"/>
    <n v="0"/>
    <x v="0"/>
    <x v="0"/>
    <n v="8"/>
    <s v="Qty / 1,000"/>
    <m/>
    <s v="Private-Lighting"/>
    <x v="0"/>
    <n v="3"/>
    <n v="4069"/>
    <s v="Lighting"/>
    <n v="0.91633259480590001"/>
    <n v="1.30467645558681"/>
    <n v="1043.9960519142601"/>
    <n v="0"/>
    <n v="0.71"/>
    <n v="741.23719685912295"/>
    <n v="0"/>
    <n v="3379"/>
    <n v="1.0900000000000001"/>
    <n v="1.36"/>
    <n v="2.1999999999999999E-2"/>
    <n v="0.57999999999999996"/>
    <n v="20.7161882213673"/>
    <d v="1900-01-13T19:08:05"/>
    <n v="43146"/>
    <n v="0"/>
    <n v="21.071479946893302"/>
    <n v="1"/>
    <n v="5929.8975748729836"/>
  </r>
  <r>
    <s v="STND-39629"/>
    <s v="Diocese of Joliet-St Anthony Church"/>
    <s v="Diocese of Joliet St Anthony Church - 7659 West Sauk Trail - Frankfort"/>
    <x v="1"/>
    <s v="Outdoor &amp; Garage Lighting"/>
    <x v="1"/>
    <n v="0"/>
    <n v="106453.936"/>
    <n v="0"/>
    <x v="0"/>
    <x v="0"/>
    <n v="10.1978380583316"/>
    <s v="Qty / 1,000"/>
    <m/>
    <s v="Private-Lighting"/>
    <x v="0"/>
    <n v="3"/>
    <n v="21712"/>
    <s v="Lighting"/>
    <n v="0.91633259480590001"/>
    <n v="1.30467645558681"/>
    <n v="97547.211402181201"/>
    <n v="0"/>
    <n v="0.71"/>
    <n v="69258.520095548607"/>
    <n v="0"/>
    <n v="4903"/>
    <n v="1"/>
    <n v="1"/>
    <n v="0"/>
    <n v="0"/>
    <n v="14.276973281664301"/>
    <d v="1900-01-09T04:44:53"/>
    <n v="43146"/>
    <n v="0"/>
    <n v="0"/>
    <n v="1"/>
    <n v="706287.17209410947"/>
  </r>
  <r>
    <s v="STND-39630"/>
    <s v="ONB LLC"/>
    <s v="ONB LLC - 5 Revere Dr - Northbrook"/>
    <x v="1"/>
    <s v="Outdoor &amp; Garage Lighting"/>
    <x v="1"/>
    <n v="0"/>
    <n v="44568.27"/>
    <n v="0"/>
    <x v="0"/>
    <x v="0"/>
    <n v="10.1978380583316"/>
    <s v="Qty / 1,000"/>
    <m/>
    <s v="Private-Lighting"/>
    <x v="0"/>
    <n v="3"/>
    <n v="9090"/>
    <s v="Lighting"/>
    <n v="0.91633259480590001"/>
    <n v="1.30467645558681"/>
    <n v="40839.358495109896"/>
    <n v="0"/>
    <n v="0.71"/>
    <n v="28995.944531528101"/>
    <n v="0"/>
    <n v="4903"/>
    <n v="1"/>
    <n v="1"/>
    <n v="0"/>
    <n v="0"/>
    <n v="14.276973281664301"/>
    <d v="1900-01-09T04:44:53"/>
    <n v="43257"/>
    <n v="0"/>
    <n v="0"/>
    <n v="0"/>
    <n v="295695.94668088929"/>
  </r>
  <r>
    <s v="STND-39631"/>
    <s v="MJH Northbrook LLC"/>
    <s v="MJH Northbrook LLC - 707 Skokie Blvd - Northbrook"/>
    <x v="1"/>
    <s v="Outdoor &amp; Garage Lighting"/>
    <x v="1"/>
    <n v="0"/>
    <n v="14826.672"/>
    <n v="0"/>
    <x v="0"/>
    <x v="0"/>
    <n v="10.1978380583316"/>
    <s v="Qty / 1,000"/>
    <m/>
    <s v="Private-Lighting"/>
    <x v="0"/>
    <n v="3"/>
    <n v="3024"/>
    <s v="Lighting"/>
    <n v="0.91633259480590001"/>
    <n v="1.30467645558681"/>
    <n v="13586.162826096001"/>
    <n v="0"/>
    <n v="0.71"/>
    <n v="9646.1756065281497"/>
    <n v="0"/>
    <n v="4903"/>
    <n v="1"/>
    <n v="1"/>
    <n v="0"/>
    <n v="0"/>
    <n v="14.276973281664301"/>
    <d v="1900-01-09T04:44:53"/>
    <n v="43257"/>
    <n v="0"/>
    <n v="0"/>
    <n v="0"/>
    <n v="98370.136717602669"/>
  </r>
  <r>
    <s v="STND-39632"/>
    <s v="Tragos Investment Corp. D/B/A/ Chi-Town Harley-Davidson"/>
    <s v="Chi-Town Harley Davidson - 17801 S Lagrange Rd - Tinley Park"/>
    <x v="0"/>
    <s v="Indoor Lighting"/>
    <x v="0"/>
    <n v="0"/>
    <n v="15639.032999999999"/>
    <n v="3.1720000000000002"/>
    <x v="0"/>
    <x v="0"/>
    <n v="9.1274187659729797"/>
    <s v="Qty / 1,000"/>
    <m/>
    <s v="Private-Lighting"/>
    <x v="0"/>
    <n v="3"/>
    <n v="2549"/>
    <s v="Lighting"/>
    <n v="0.91633259480590001"/>
    <n v="1.30467645558681"/>
    <n v="14330.5556891451"/>
    <n v="4.1384337171213499"/>
    <n v="0.71"/>
    <n v="10174.694539292999"/>
    <n v="2.9382879391561598"/>
    <n v="5478"/>
    <n v="1.1200000000000001"/>
    <n v="1.31"/>
    <n v="2.1999999999999999E-2"/>
    <n v="0.95"/>
    <n v="12.7783862723622"/>
    <d v="1900-01-08T03:03:29"/>
    <n v="43216"/>
    <n v="3.3253786397118099"/>
    <n v="281.49305817963602"/>
    <n v="1"/>
    <n v="92868.697875985716"/>
  </r>
  <r>
    <s v="STND-39634"/>
    <s v="Evanston Township High School District 202"/>
    <s v="Evanston Township HS - 1600 Dodge Ave - Evanston"/>
    <x v="0"/>
    <s v="Indoor Lighting"/>
    <x v="12"/>
    <n v="0"/>
    <n v="14433"/>
    <n v="0"/>
    <x v="0"/>
    <x v="1"/>
    <n v="15"/>
    <s v="Qty / 1,000"/>
    <m/>
    <s v="Public-Lighting"/>
    <x v="0"/>
    <n v="3"/>
    <n v="3904"/>
    <s v="Lighting"/>
    <n v="0.99829244462109001"/>
    <n v="0.987374621353864"/>
    <n v="14408.3548532162"/>
    <n v="0"/>
    <n v="0.71"/>
    <n v="10229.931945783501"/>
    <n v="0"/>
    <n v="2979"/>
    <n v="1.17333333333333"/>
    <n v="1.323"/>
    <n v="2.1333333333333301E-2"/>
    <n v="0.72"/>
    <n v="23.497818059751602"/>
    <d v="1900-01-15T18:49:11"/>
    <n v="43132"/>
    <n v="0"/>
    <n v="261.97008824029501"/>
    <n v="1"/>
    <n v="153448.97918675252"/>
  </r>
  <r>
    <s v="STND-39635"/>
    <s v="Forest Ridge School District"/>
    <s v="Jack Hille Middle School - 5800 151st St - Oak Forest"/>
    <x v="1"/>
    <s v="Outdoor &amp; Garage Lighting"/>
    <x v="1"/>
    <n v="0"/>
    <n v="18995"/>
    <n v="0"/>
    <x v="0"/>
    <x v="1"/>
    <n v="10.1978380583316"/>
    <s v="Qty / 1,000"/>
    <m/>
    <s v="Public-Lighting"/>
    <x v="0"/>
    <n v="3"/>
    <n v="4575"/>
    <s v="Lighting"/>
    <n v="0.99829244462109001"/>
    <n v="0.987374621353864"/>
    <n v="18962.564985577599"/>
    <n v="0"/>
    <n v="0.71"/>
    <n v="13463.421139760099"/>
    <n v="0"/>
    <n v="4903"/>
    <n v="1"/>
    <n v="1"/>
    <n v="0"/>
    <n v="0"/>
    <n v="14.276973281664301"/>
    <d v="1900-01-09T04:44:53"/>
    <n v="43132"/>
    <n v="0"/>
    <n v="0"/>
    <n v="1"/>
    <n v="137297.78849439175"/>
  </r>
  <r>
    <s v="STND-39635"/>
    <s v="Forest Ridge School District"/>
    <s v="Jack Hille Middle School - 5800 151st St - Oak Forest"/>
    <x v="1"/>
    <s v="Outdoor &amp; Garage Lighting"/>
    <x v="1"/>
    <n v="0"/>
    <n v="25591"/>
    <n v="0"/>
    <x v="0"/>
    <x v="1"/>
    <n v="10.1978380583316"/>
    <s v="Qty / 1,000"/>
    <m/>
    <s v="Public-Lighting"/>
    <x v="0"/>
    <n v="3"/>
    <n v="26"/>
    <s v="Lighting"/>
    <n v="0.99829244462109001"/>
    <n v="0.987374621353864"/>
    <n v="25547.301950298301"/>
    <n v="0"/>
    <n v="0.71"/>
    <n v="18138.584384711801"/>
    <n v="0"/>
    <n v="4903"/>
    <n v="1"/>
    <n v="1"/>
    <n v="0"/>
    <n v="0"/>
    <n v="14.276973281664301"/>
    <d v="1900-01-09T04:44:53"/>
    <n v="43132"/>
    <n v="0"/>
    <n v="0"/>
    <n v="1"/>
    <n v="184974.34616267326"/>
  </r>
  <r>
    <s v="STND-39636"/>
    <s v="Forest Ridge School District"/>
    <s v="Lee R Foster Elementary School - 5931 School Street - Oak Forest"/>
    <x v="1"/>
    <s v="Outdoor &amp; Garage Lighting"/>
    <x v="1"/>
    <n v="0"/>
    <n v="20510.900000000001"/>
    <n v="0"/>
    <x v="0"/>
    <x v="1"/>
    <n v="10.1978380583316"/>
    <s v="Qty / 1,000"/>
    <m/>
    <s v="Public-Lighting"/>
    <x v="0"/>
    <n v="3"/>
    <n v="4940"/>
    <s v="Lighting"/>
    <n v="0.99829244462109001"/>
    <n v="0.987374621353864"/>
    <n v="20475.876502378698"/>
    <n v="0"/>
    <n v="0.71"/>
    <n v="14537.872316688899"/>
    <n v="0"/>
    <n v="4903"/>
    <n v="1"/>
    <n v="1"/>
    <n v="0"/>
    <n v="0"/>
    <n v="14.276973281664301"/>
    <d v="1900-01-09T04:44:53"/>
    <n v="43132"/>
    <n v="0"/>
    <n v="0"/>
    <n v="1"/>
    <n v="148254.86759829544"/>
  </r>
  <r>
    <s v="STND-39636"/>
    <s v="Forest Ridge School District"/>
    <s v="Lee R Foster Elementary School - 5931 School Street - Oak Forest"/>
    <x v="1"/>
    <s v="Outdoor &amp; Garage Lighting"/>
    <x v="1"/>
    <n v="0"/>
    <n v="8408"/>
    <n v="0"/>
    <x v="0"/>
    <x v="1"/>
    <n v="10.1978380583316"/>
    <s v="Qty / 1,000"/>
    <m/>
    <s v="Public-Lighting"/>
    <x v="0"/>
    <n v="3"/>
    <n v="19"/>
    <s v="Lighting"/>
    <n v="0.99829244462109001"/>
    <n v="0.987374621353864"/>
    <n v="8393.6428743741308"/>
    <n v="0"/>
    <n v="0.71"/>
    <n v="5959.4864408056301"/>
    <n v="0"/>
    <n v="4903"/>
    <n v="1"/>
    <n v="1"/>
    <n v="0"/>
    <n v="0"/>
    <n v="14.276973281664301"/>
    <d v="1900-01-09T04:44:53"/>
    <n v="43132"/>
    <n v="0"/>
    <n v="0"/>
    <n v="1"/>
    <n v="60773.877634158787"/>
  </r>
  <r>
    <s v="STND-39636"/>
    <s v="Forest Ridge School District"/>
    <s v="Lee R Foster Elementary School - 5931 School Street - Oak Forest"/>
    <x v="1"/>
    <s v="Outdoor &amp; Garage Lighting"/>
    <x v="1"/>
    <n v="0"/>
    <n v="14764.1"/>
    <n v="0"/>
    <x v="0"/>
    <x v="1"/>
    <n v="10.1978380583316"/>
    <s v="Qty / 1,000"/>
    <m/>
    <s v="Public-Lighting"/>
    <x v="0"/>
    <n v="3"/>
    <n v="15"/>
    <s v="Lighting"/>
    <n v="0.99829244462109001"/>
    <n v="0.987374621353864"/>
    <n v="14738.8894816302"/>
    <n v="0"/>
    <n v="0.71"/>
    <n v="10464.6115319575"/>
    <n v="0"/>
    <n v="4903"/>
    <n v="1"/>
    <n v="1"/>
    <n v="0"/>
    <n v="0"/>
    <n v="14.276973281664301"/>
    <d v="1900-01-09T04:44:53"/>
    <n v="43132"/>
    <n v="0"/>
    <n v="0"/>
    <n v="1"/>
    <n v="106716.41374625194"/>
  </r>
  <r>
    <s v="STND-39638"/>
    <s v="Forest Ridge School District"/>
    <s v="Ridge Early Childhood Center - 5151 W 149th St - Oak Forest"/>
    <x v="1"/>
    <s v="Outdoor &amp; Garage Lighting"/>
    <x v="1"/>
    <n v="0"/>
    <n v="560.1"/>
    <n v="0"/>
    <x v="0"/>
    <x v="1"/>
    <n v="10.1978380583316"/>
    <s v="Qty / 1,000"/>
    <m/>
    <s v="Public-Lighting"/>
    <x v="0"/>
    <n v="3"/>
    <n v="139"/>
    <s v="Lighting"/>
    <n v="0.99829244462109001"/>
    <n v="0.987374621353864"/>
    <n v="559.14359823227301"/>
    <n v="0"/>
    <n v="0.71"/>
    <n v="396.99195474491398"/>
    <n v="0"/>
    <n v="4903"/>
    <n v="1"/>
    <n v="1"/>
    <n v="0"/>
    <n v="0"/>
    <n v="14.276973281664301"/>
    <d v="1900-01-09T04:44:53"/>
    <n v="43132"/>
    <n v="0"/>
    <n v="0"/>
    <n v="1"/>
    <n v="4048.45966494914"/>
  </r>
  <r>
    <s v="STND-39638"/>
    <s v="Forest Ridge School District"/>
    <s v="Ridge Early Childhood Center - 5151 W 149th St - Oak Forest"/>
    <x v="1"/>
    <s v="Outdoor &amp; Garage Lighting"/>
    <x v="1"/>
    <n v="0"/>
    <n v="12795.5"/>
    <n v="0"/>
    <x v="0"/>
    <x v="1"/>
    <n v="10.1978380583316"/>
    <s v="Qty / 1,000"/>
    <m/>
    <s v="Public-Lighting"/>
    <x v="0"/>
    <n v="3"/>
    <n v="13"/>
    <s v="Lighting"/>
    <n v="0.99829244462109001"/>
    <n v="0.987374621353864"/>
    <n v="12773.650975149199"/>
    <n v="0"/>
    <n v="0.71"/>
    <n v="9069.2921923559097"/>
    <n v="0"/>
    <n v="4903"/>
    <n v="1"/>
    <n v="1"/>
    <n v="0"/>
    <n v="0"/>
    <n v="14.276973281664301"/>
    <d v="1900-01-09T04:44:53"/>
    <n v="43132"/>
    <n v="0"/>
    <n v="0"/>
    <n v="1"/>
    <n v="92487.173081336732"/>
  </r>
  <r>
    <s v="STND-39639"/>
    <s v="Argo Community High School 217"/>
    <s v="Argo Community High School - 7329 W 63rd St - Summit"/>
    <x v="0"/>
    <s v="Indoor Lighting"/>
    <x v="12"/>
    <n v="0"/>
    <n v="54047"/>
    <n v="0"/>
    <x v="0"/>
    <x v="1"/>
    <n v="15"/>
    <s v="Qty / 1,000"/>
    <m/>
    <s v="Public-Lighting"/>
    <x v="0"/>
    <n v="2"/>
    <n v="14674"/>
    <s v="Lighting"/>
    <n v="0.98996686498346598"/>
    <n v="2.5626279547341602"/>
    <n v="53504.739151761401"/>
    <n v="0"/>
    <n v="0.71"/>
    <n v="37988.364797750597"/>
    <n v="0"/>
    <n v="2979"/>
    <n v="1.17333333333333"/>
    <n v="1.323"/>
    <n v="2.1333333333333301E-2"/>
    <n v="0.72"/>
    <n v="23.497818059751602"/>
    <d v="1900-01-15T18:49:11"/>
    <n v="43239"/>
    <n v="0"/>
    <n v="972.81343912293403"/>
    <n v="1"/>
    <n v="569825.47196625895"/>
  </r>
  <r>
    <s v="STND-39639"/>
    <s v="Argo Community High School 217"/>
    <s v="Argo Community High School - 7329 W 63rd St - Summit"/>
    <x v="7"/>
    <s v="Indoor Lighting"/>
    <x v="12"/>
    <n v="0"/>
    <n v="42528"/>
    <n v="0"/>
    <x v="0"/>
    <x v="1"/>
    <n v="8"/>
    <s v="Qty / 1,000"/>
    <m/>
    <s v="Public-Lighting"/>
    <x v="0"/>
    <n v="2"/>
    <n v="194"/>
    <s v="Lighting"/>
    <n v="0.98996686498346598"/>
    <n v="2.5626279547341602"/>
    <n v="42101.310834016796"/>
    <n v="0"/>
    <n v="0.71"/>
    <n v="29891.930692151898"/>
    <n v="0"/>
    <n v="2979"/>
    <n v="1.17333333333333"/>
    <n v="1.323"/>
    <n v="2.1333333333333301E-2"/>
    <n v="0.72"/>
    <n v="23.497818059751602"/>
    <d v="1900-01-15T18:49:11"/>
    <n v="43239"/>
    <n v="0"/>
    <n v="765.47837880030602"/>
    <n v="1"/>
    <n v="239135.44553721519"/>
  </r>
  <r>
    <s v="STND-39642"/>
    <s v="Consolidated Materials"/>
    <s v="Consolidated Materials - 1793 Flora Church Rd - Kirkland"/>
    <x v="0"/>
    <s v="Indoor Lighting"/>
    <x v="2"/>
    <n v="0"/>
    <n v="14688.243"/>
    <n v="3.1459999999999999"/>
    <x v="0"/>
    <x v="0"/>
    <n v="14.797277300976599"/>
    <s v="Qty / 1,000"/>
    <m/>
    <s v="Private-Lighting"/>
    <x v="0"/>
    <n v="3"/>
    <n v="3988"/>
    <s v="Lighting"/>
    <n v="0.91633259480590001"/>
    <n v="1.30467645558681"/>
    <n v="13459.315821329599"/>
    <n v="4.10451212927609"/>
    <n v="0.71"/>
    <n v="9556.1142331440096"/>
    <n v="2.9142036117860299"/>
    <n v="3379"/>
    <n v="1.0900000000000001"/>
    <n v="1.36"/>
    <n v="2.1999999999999999E-2"/>
    <n v="0.57999999999999996"/>
    <n v="20.7161882213673"/>
    <d v="1900-01-13T19:08:05"/>
    <n v="43192"/>
    <n v="5.2034890077029603"/>
    <n v="271.65591565986301"/>
    <n v="1"/>
    <n v="141404.47222764126"/>
  </r>
  <r>
    <s v="STND-39646"/>
    <s v="1701 E. Woodfield Road LLC"/>
    <s v="1701 E Woodfield Road - 1701 E Woodfield Road STE 634 - Schaumburg"/>
    <x v="0"/>
    <s v="Indoor Lighting"/>
    <x v="6"/>
    <n v="0"/>
    <n v="3804.1320000000001"/>
    <n v="0.85499999999999998"/>
    <x v="0"/>
    <x v="0"/>
    <n v="15"/>
    <s v="Qty / 1,000"/>
    <m/>
    <s v="Private-Lighting"/>
    <x v="0"/>
    <n v="3"/>
    <n v="1127"/>
    <s v="Lighting"/>
    <n v="0.91633259480590001"/>
    <n v="1.30467645558681"/>
    <n v="3485.85014654416"/>
    <n v="1.11549836952672"/>
    <n v="0.71"/>
    <n v="2474.9536040463499"/>
    <n v="0.79200384236397103"/>
    <n v="2885"/>
    <n v="1.165"/>
    <n v="1.3779999999999999"/>
    <n v="2.5499999999999998E-2"/>
    <n v="0.55000000000000004"/>
    <n v="24.263431542460999"/>
    <d v="1900-01-16T07:56:40"/>
    <n v="43207"/>
    <n v="1.47182790543175"/>
    <n v="76.299724237661806"/>
    <n v="1"/>
    <n v="37124.304060695249"/>
  </r>
  <r>
    <s v="STND-39646"/>
    <s v="1701 E. Woodfield Road LLC"/>
    <s v="1701 E Woodfield Road - 1701 E Woodfield Road STE 634 - Schaumburg"/>
    <x v="7"/>
    <s v="Indoor Lighting"/>
    <x v="6"/>
    <n v="0"/>
    <n v="726.66700000000003"/>
    <n v="0.495"/>
    <x v="0"/>
    <x v="0"/>
    <n v="8"/>
    <s v="Qty / 1,000"/>
    <m/>
    <s v="Private-Lighting"/>
    <x v="0"/>
    <n v="3"/>
    <n v="897"/>
    <s v="Lighting"/>
    <n v="0.91633259480590001"/>
    <n v="1.30467645558681"/>
    <n v="665.86865766981896"/>
    <n v="0.64581484551546897"/>
    <n v="0.71"/>
    <n v="472.76674694557101"/>
    <n v="0.458528540315983"/>
    <n v="2885"/>
    <n v="1.165"/>
    <n v="1.3779999999999999"/>
    <n v="2.5499999999999998E-2"/>
    <n v="0.55000000000000004"/>
    <n v="24.263431542460999"/>
    <d v="1900-01-16T07:56:40"/>
    <n v="43207"/>
    <n v="1.1716524773502699"/>
    <n v="14.574807528395199"/>
    <n v="1"/>
    <n v="3782.1339755645681"/>
  </r>
  <r>
    <s v="STND-39647"/>
    <s v="MacNeil Automotive Products Limited"/>
    <s v="MacNeil Automotive Products Ltd - 841 Remington Blvd - Bolingbrook"/>
    <x v="7"/>
    <s v="Indoor Lighting"/>
    <x v="8"/>
    <n v="0"/>
    <n v="44485.709000000003"/>
    <n v="22.864000000000001"/>
    <x v="0"/>
    <x v="0"/>
    <n v="8"/>
    <s v="Qty / 1,000"/>
    <m/>
    <s v="Private-Lighting"/>
    <x v="0"/>
    <n v="1"/>
    <n v="35360"/>
    <s v="Lighting"/>
    <n v="0.99989942556735301"/>
    <n v="1.019640158801"/>
    <n v="44481.234875056398"/>
    <n v="23.313052590826199"/>
    <n v="0.71"/>
    <n v="31581.676761290099"/>
    <n v="16.552267339486601"/>
    <n v="5242"/>
    <n v="1"/>
    <n v="1.22"/>
    <n v="1.0999999999999999E-2"/>
    <n v="0.68"/>
    <n v="13.3536818008394"/>
    <d v="1900-01-08T12:55:13"/>
    <n v="43216"/>
    <n v="36.054829246560701"/>
    <n v="489.29358362561999"/>
    <n v="1"/>
    <n v="252653.41409032079"/>
  </r>
  <r>
    <s v="STND-39647"/>
    <s v="MacNeil Automotive Products Limited"/>
    <s v="MacNeil Automotive Products Ltd - 841 Remington Blvd - Bolingbrook"/>
    <x v="0"/>
    <s v="Indoor Lighting"/>
    <x v="8"/>
    <n v="0"/>
    <n v="418521.28"/>
    <n v="66.234999999999999"/>
    <x v="0"/>
    <x v="0"/>
    <n v="9.5383441434566993"/>
    <s v="Qty / 1,000"/>
    <m/>
    <s v="Private-Lighting"/>
    <x v="0"/>
    <n v="1"/>
    <n v="79840"/>
    <s v="Lighting"/>
    <n v="0.99989942556735301"/>
    <n v="1.019640158801"/>
    <n v="418479.18745971302"/>
    <n v="67.535865918184498"/>
    <n v="0.71"/>
    <n v="297120.22309639602"/>
    <n v="47.950464801910996"/>
    <n v="5242"/>
    <n v="1"/>
    <n v="1.22"/>
    <n v="1.0999999999999999E-2"/>
    <n v="0.68"/>
    <n v="13.3536818008394"/>
    <d v="1900-01-08T12:55:13"/>
    <n v="43216"/>
    <n v="81.407745803018898"/>
    <n v="4603.2710620568496"/>
    <n v="1"/>
    <n v="2834034.9398740567"/>
  </r>
  <r>
    <s v="STND-39648"/>
    <s v="Wilbur Wright College one of the City Colleges of Chicago"/>
    <s v="City Colleges Wilbur Wright Community College - 4300 N Narragansett Ave - Chicago"/>
    <x v="28"/>
    <s v="HVAC"/>
    <x v="3"/>
    <n v="0"/>
    <n v="161808.4"/>
    <n v="160.79900000000001"/>
    <x v="3"/>
    <x v="1"/>
    <n v="20"/>
    <s v="ΔkWpeak / CF"/>
    <n v="1"/>
    <s v="Public-Non-Lighting"/>
    <x v="2"/>
    <n v="2"/>
    <n v="2"/>
    <s v="Non-Lighting"/>
    <n v="0.84130066610770204"/>
    <n v="0.74264480108891695"/>
    <n v="136129.51470182199"/>
    <n v="119.416541370297"/>
    <n v="0.7"/>
    <n v="95290.660291275097"/>
    <n v="83.591578959207794"/>
    <n v="3395"/>
    <n v="1.06"/>
    <n v="1.39"/>
    <n v="0.02"/>
    <n v="0.63"/>
    <n v="20.618556701030901"/>
    <d v="1900-01-13T17:27:39"/>
    <n v="43252"/>
    <n v="119.416541370297"/>
    <n v="0"/>
    <n v="0"/>
    <n v="1905813.2058255021"/>
  </r>
  <r>
    <s v="STND-39652"/>
    <s v="Sloan Implement Company, Inc."/>
    <s v="Sloan Implement - 18390 Waller Rd - Fulton"/>
    <x v="0"/>
    <s v="Indoor Lighting"/>
    <x v="0"/>
    <n v="0"/>
    <n v="23467.752"/>
    <n v="4.76"/>
    <x v="0"/>
    <x v="0"/>
    <n v="9.1274187659729797"/>
    <s v="Qty / 1,000"/>
    <m/>
    <s v="Private-Lighting"/>
    <x v="0"/>
    <n v="3"/>
    <n v="3825"/>
    <s v="Lighting"/>
    <n v="0.91633259480590001"/>
    <n v="1.30467645558681"/>
    <n v="21504.266084421299"/>
    <n v="6.2102599285932003"/>
    <n v="0.71"/>
    <n v="15268.028919939199"/>
    <n v="4.4092845493011703"/>
    <n v="5478"/>
    <n v="1.1200000000000001"/>
    <n v="1.31"/>
    <n v="2.1999999999999999E-2"/>
    <n v="0.95"/>
    <n v="12.7783862723622"/>
    <d v="1900-01-08T03:03:29"/>
    <n v="43216"/>
    <n v="4.9901646674111699"/>
    <n v="422.40522665827598"/>
    <n v="1"/>
    <n v="139357.69368327121"/>
  </r>
  <r>
    <s v="STND-39653"/>
    <s v="Boone County Fair Association"/>
    <s v="Boone County Fair Ground Association - 8847 Rt 76 - Belvidere"/>
    <x v="1"/>
    <s v="Outdoor &amp; Garage Lighting"/>
    <x v="1"/>
    <n v="0"/>
    <n v="28815"/>
    <n v="0"/>
    <x v="0"/>
    <x v="1"/>
    <n v="10.1978380583316"/>
    <s v="Qty / 1,000"/>
    <m/>
    <s v="Public-Lighting"/>
    <x v="0"/>
    <n v="3"/>
    <n v="6940"/>
    <s v="Lighting"/>
    <n v="0.99829244462109001"/>
    <n v="0.987374621353864"/>
    <n v="28765.7967917567"/>
    <n v="0"/>
    <n v="0.71"/>
    <n v="20423.715722147299"/>
    <n v="0"/>
    <n v="4903"/>
    <n v="1"/>
    <n v="1"/>
    <n v="0"/>
    <n v="0"/>
    <n v="14.276973281664301"/>
    <d v="1900-01-09T04:44:53"/>
    <n v="43132"/>
    <n v="0"/>
    <n v="0"/>
    <n v="1"/>
    <n v="208277.74548385918"/>
  </r>
  <r>
    <s v="STND-39655"/>
    <s v="11 East Building Associates LLC"/>
    <s v="Highland Management Associates Inc - 1 E 22nd St - Ste 201 - Lombard"/>
    <x v="8"/>
    <s v="Indoor Advanced Lighting"/>
    <x v="6"/>
    <n v="0"/>
    <n v="65456.726000000002"/>
    <n v="14.718999999999999"/>
    <x v="0"/>
    <x v="0"/>
    <n v="15"/>
    <s v="Qty / 1,000"/>
    <m/>
    <s v="Private-Lighting"/>
    <x v="0"/>
    <n v="3"/>
    <n v="19392"/>
    <s v="Lighting"/>
    <n v="0.91633259480590001"/>
    <n v="1.30467645558681"/>
    <n v="59980.131583078801"/>
    <n v="19.203532749782202"/>
    <n v="0.71"/>
    <n v="42585.893423986003"/>
    <n v="13.6345082523454"/>
    <n v="2885"/>
    <n v="1.165"/>
    <n v="1.3779999999999999"/>
    <n v="2.5499999999999998E-2"/>
    <n v="0.55000000000000004"/>
    <n v="24.263431542460999"/>
    <d v="1900-01-16T07:56:40"/>
    <n v="43162"/>
    <n v="25.3378186433332"/>
    <n v="1312.8698329343399"/>
    <n v="1"/>
    <n v="638788.40135979"/>
  </r>
  <r>
    <s v="STND-39656"/>
    <s v="Emesco Marine Services Corp"/>
    <s v="Emesco Marine Services Corp - 12100 S Stony Island Ave - Chicago"/>
    <x v="0"/>
    <s v="Indoor Lighting"/>
    <x v="8"/>
    <n v="0"/>
    <n v="53798.646000000001"/>
    <n v="8.5139999999999993"/>
    <x v="0"/>
    <x v="0"/>
    <n v="9.5383441434566993"/>
    <s v="Qty / 1,000"/>
    <m/>
    <s v="Private-Lighting"/>
    <x v="0"/>
    <n v="3"/>
    <n v="10263"/>
    <s v="Lighting"/>
    <n v="0.91633259480590001"/>
    <n v="1.30467645558681"/>
    <n v="49297.452886223997"/>
    <n v="11.1080153428661"/>
    <n v="0.71"/>
    <n v="35001.191549219096"/>
    <n v="7.8866908934349098"/>
    <n v="5242"/>
    <n v="1"/>
    <n v="1.22"/>
    <n v="1.0999999999999999E-2"/>
    <n v="0.68"/>
    <n v="13.3536818008394"/>
    <d v="1900-01-08T12:55:13"/>
    <n v="43156"/>
    <n v="13.3896038366274"/>
    <n v="542.27198174846399"/>
    <n v="1"/>
    <n v="333853.41042750009"/>
  </r>
  <r>
    <s v="STND-39657"/>
    <s v="The SLS Office LLC"/>
    <s v="The SLS Office LLC - 5576 N Elston Ave - Chicago"/>
    <x v="0"/>
    <s v="Indoor Lighting"/>
    <x v="6"/>
    <n v="0"/>
    <n v="12607.205"/>
    <n v="2.8439999999999999"/>
    <x v="0"/>
    <x v="0"/>
    <n v="15"/>
    <s v="Qty / 1,000"/>
    <m/>
    <s v="Private-Lighting"/>
    <x v="0"/>
    <n v="3"/>
    <n v="3751"/>
    <s v="Lighting"/>
    <n v="0.91633259480590001"/>
    <n v="1.30467645558681"/>
    <n v="11552.392870899899"/>
    <n v="3.7104998396888802"/>
    <n v="0.71"/>
    <n v="8202.1989383389391"/>
    <n v="2.6344548861791002"/>
    <n v="2885"/>
    <n v="1.165"/>
    <n v="1.3779999999999999"/>
    <n v="2.5499999999999998E-2"/>
    <n v="0.55000000000000004"/>
    <n v="24.263431542460999"/>
    <d v="1900-01-16T07:56:40"/>
    <n v="43159"/>
    <n v="4.8957644012255903"/>
    <n v="252.86353494244401"/>
    <n v="1"/>
    <n v="123032.98407508408"/>
  </r>
  <r>
    <s v="STND-39658"/>
    <s v="Thermoform Engineered Quality"/>
    <s v="Thermoform Engineered Quality LLC - 11287 Kiley Dr - Huntley"/>
    <x v="0"/>
    <s v="Indoor Lighting"/>
    <x v="10"/>
    <n v="0"/>
    <n v="8521.0409999999993"/>
    <n v="1.524"/>
    <x v="0"/>
    <x v="0"/>
    <n v="10.827197921178"/>
    <s v="Qty / 1,000"/>
    <m/>
    <s v="Private-Lighting"/>
    <x v="0"/>
    <n v="3"/>
    <n v="1809"/>
    <s v="Lighting"/>
    <n v="0.91633259480590001"/>
    <n v="1.30467645558681"/>
    <n v="7808.10760997746"/>
    <n v="1.98832691831429"/>
    <n v="0.71"/>
    <n v="5543.7564030839903"/>
    <n v="1.4117121120031499"/>
    <n v="4618"/>
    <n v="1.02"/>
    <n v="1.04"/>
    <n v="1.2E-2"/>
    <n v="0.81"/>
    <n v="15.158077089649201"/>
    <d v="1900-01-09T19:51:10"/>
    <n v="43194"/>
    <n v="2.3603121062610302"/>
    <n v="91.860089529146606"/>
    <n v="1"/>
    <n v="60023.347802988203"/>
  </r>
  <r>
    <s v="STND-39658"/>
    <s v="Thermoform Engineered Quality"/>
    <s v="Thermoform Engineered Quality LLC - 11287 Kiley Dr - Huntley"/>
    <x v="7"/>
    <s v="Indoor Lighting"/>
    <x v="10"/>
    <n v="0"/>
    <n v="1361.106"/>
    <n v="0.82599999999999996"/>
    <x v="0"/>
    <x v="0"/>
    <n v="8"/>
    <s v="Qty / 1,000"/>
    <m/>
    <s v="Private-Lighting"/>
    <x v="0"/>
    <n v="3"/>
    <n v="1204"/>
    <s v="Lighting"/>
    <n v="0.91633259480590001"/>
    <n v="1.30467645558681"/>
    <n v="1247.22579278588"/>
    <n v="1.0776627523147"/>
    <n v="0.71"/>
    <n v="885.53031287797398"/>
    <n v="0.76514055414343796"/>
    <n v="4618"/>
    <n v="1.02"/>
    <n v="1.04"/>
    <n v="1.2E-2"/>
    <n v="0.81"/>
    <n v="15.158077089649201"/>
    <d v="1900-01-09T19:51:10"/>
    <n v="43194"/>
    <n v="1.57002149229997"/>
    <n v="14.6732446210103"/>
    <n v="1"/>
    <n v="7084.2425030237919"/>
  </r>
  <r>
    <s v="STND-39659"/>
    <s v="Solomon Schechter Day School of Metropolitan Chicago"/>
    <s v="Solomon Schechter Day School - 3210 Dundee Rd - Northbrook"/>
    <x v="1"/>
    <s v="Outdoor &amp; Garage Lighting"/>
    <x v="1"/>
    <n v="0"/>
    <n v="81708.494999999995"/>
    <n v="0"/>
    <x v="0"/>
    <x v="0"/>
    <n v="10.1978380583316"/>
    <s v="Qty / 1,000"/>
    <m/>
    <s v="Private-Lighting"/>
    <x v="0"/>
    <n v="3"/>
    <n v="16665"/>
    <s v="Lighting"/>
    <n v="0.91633259480590001"/>
    <n v="1.30467645558681"/>
    <n v="74872.157241034904"/>
    <n v="0"/>
    <n v="0.71"/>
    <n v="53159.2316411348"/>
    <n v="0"/>
    <n v="4903"/>
    <n v="1"/>
    <n v="1"/>
    <n v="0"/>
    <n v="0"/>
    <n v="14.276973281664301"/>
    <d v="1900-01-09T04:44:53"/>
    <n v="43200"/>
    <n v="0"/>
    <n v="0"/>
    <n v="1"/>
    <n v="542109.23558162991"/>
  </r>
  <r>
    <s v="STND-39662"/>
    <s v="21 West Chestnut Condominium Association"/>
    <s v="21 W Chestnut Condo Association - 21 W Chestnut St - Chicago"/>
    <x v="12"/>
    <s v="Variable Speed Drives"/>
    <x v="18"/>
    <n v="0"/>
    <n v="15710.71"/>
    <n v="13.21"/>
    <x v="6"/>
    <x v="0"/>
    <n v="15"/>
    <s v="ΔkWpeak"/>
    <m/>
    <s v="Private-Non-Lighting"/>
    <x v="2"/>
    <n v="3"/>
    <n v="1"/>
    <s v="Non-Lighting"/>
    <n v="0.98952339343681495"/>
    <n v="0.43468415683807998"/>
    <n v="15546.1150725017"/>
    <n v="5.7421777118310402"/>
    <n v="0.7"/>
    <n v="10882.2805507512"/>
    <n v="4.0195243982817299"/>
    <n v="6138"/>
    <n v="1.1399999999999999"/>
    <n v="1.32"/>
    <n v="2.5000000000000001E-2"/>
    <n v="0.64"/>
    <n v="11.4043662430759"/>
    <d v="1900-01-07T03:30:12"/>
    <n v="43213"/>
    <n v="5.7421777118310402"/>
    <n v="0"/>
    <n v="1"/>
    <n v="163234.20826126801"/>
  </r>
  <r>
    <s v="STND-39665"/>
    <s v="Kankakee Township Road District"/>
    <s v="Maintenance Building - 350 S 7th Avenue - Kankakee"/>
    <x v="1"/>
    <s v="Outdoor &amp; Garage Lighting"/>
    <x v="1"/>
    <n v="0"/>
    <n v="1328"/>
    <n v="0"/>
    <x v="0"/>
    <x v="1"/>
    <n v="10.1978380583316"/>
    <s v="Qty / 1,000"/>
    <m/>
    <s v="Public-Lighting"/>
    <x v="0"/>
    <n v="3"/>
    <n v="3"/>
    <s v="Lighting"/>
    <n v="0.99829244462109001"/>
    <n v="0.987374621353864"/>
    <n v="1325.73236645681"/>
    <n v="0"/>
    <n v="0.71"/>
    <n v="941.26998018433403"/>
    <n v="0"/>
    <n v="4903"/>
    <n v="1"/>
    <n v="1"/>
    <n v="0"/>
    <n v="0"/>
    <n v="14.276973281664301"/>
    <d v="1900-01-09T04:44:53"/>
    <n v="43132"/>
    <n v="0"/>
    <n v="0"/>
    <n v="1"/>
    <n v="9598.9188270888317"/>
  </r>
  <r>
    <s v="STND-39669"/>
    <s v="Newko Prototype, Inc"/>
    <s v="Newko Prototype Inc - 720 S Vermont St - Palatine"/>
    <x v="0"/>
    <s v="Indoor Lighting"/>
    <x v="10"/>
    <n v="0"/>
    <n v="19854.167000000001"/>
    <n v="3.5510000000000002"/>
    <x v="0"/>
    <x v="0"/>
    <n v="10.827197921178"/>
    <s v="Qty / 1,000"/>
    <m/>
    <s v="Private-Lighting"/>
    <x v="0"/>
    <n v="3"/>
    <n v="4215"/>
    <s v="Lighting"/>
    <n v="0.91633259480590001"/>
    <n v="1.30467645558681"/>
    <n v="18193.020364819698"/>
    <n v="4.6329060937887503"/>
    <n v="0.71"/>
    <n v="12917.044459022"/>
    <n v="3.28936332659001"/>
    <n v="4618"/>
    <n v="1.02"/>
    <n v="1.04"/>
    <n v="1.2E-2"/>
    <n v="0.81"/>
    <n v="15.158077089649201"/>
    <d v="1900-01-09T19:51:10"/>
    <n v="43180"/>
    <n v="5.4996511084861703"/>
    <n v="214.03553370376099"/>
    <n v="1"/>
    <n v="139855.3969144868"/>
  </r>
  <r>
    <s v="STND-39671"/>
    <s v="Tri-State Cut Stone and Brick Co."/>
    <s v="Tri-State Cut Stone &amp; Brick - 724 Sangmeister Rd - Frankfort"/>
    <x v="0"/>
    <s v="Indoor Lighting"/>
    <x v="8"/>
    <n v="0"/>
    <n v="33443.96"/>
    <n v="5.2930000000000001"/>
    <x v="0"/>
    <x v="0"/>
    <n v="9.5383441434566993"/>
    <s v="Qty / 1,000"/>
    <m/>
    <s v="Private-Lighting"/>
    <x v="0"/>
    <n v="3"/>
    <n v="6380"/>
    <s v="Lighting"/>
    <n v="0.91633259480590001"/>
    <n v="1.30467645558681"/>
    <n v="30645.7906473847"/>
    <n v="6.9056524794209704"/>
    <n v="0.71"/>
    <n v="21758.5113596431"/>
    <n v="4.9030132603888896"/>
    <n v="5242"/>
    <n v="1"/>
    <n v="1.22"/>
    <n v="1.0999999999999999E-2"/>
    <n v="0.68"/>
    <n v="13.3536818008394"/>
    <d v="1900-01-08T12:55:13"/>
    <n v="43159"/>
    <n v="8.3240748305459995"/>
    <n v="337.10369712123202"/>
    <n v="1"/>
    <n v="207540.16939758783"/>
  </r>
  <r>
    <s v="STND-39675"/>
    <s v="159th And Crawford Bus Inc"/>
    <s v="159th And Crawford Bus Inc - 15901 Crawford Ave - Markham"/>
    <x v="0"/>
    <s v="Indoor Lighting"/>
    <x v="14"/>
    <n v="0"/>
    <n v="8434.8539999999994"/>
    <n v="1.6850000000000001"/>
    <x v="0"/>
    <x v="0"/>
    <n v="12.215978499877799"/>
    <s v="Qty / 1,000"/>
    <m/>
    <s v="Private-Lighting"/>
    <x v="0"/>
    <n v="3"/>
    <n v="1840"/>
    <s v="Lighting"/>
    <n v="0.91633259480590001"/>
    <n v="1.30467645558681"/>
    <n v="7729.1316526289202"/>
    <n v="2.19837982766377"/>
    <n v="0.71"/>
    <n v="5487.6834733665301"/>
    <n v="1.5608496776412799"/>
    <n v="4093"/>
    <n v="1.1200000000000001"/>
    <n v="1.29"/>
    <n v="1.9E-2"/>
    <n v="0.71"/>
    <n v="17.102369899829"/>
    <d v="1900-01-11T05:11:01"/>
    <n v="43170"/>
    <n v="2.4002400127347601"/>
    <n v="131.11919767852601"/>
    <n v="1"/>
    <n v="67037.423324780262"/>
  </r>
  <r>
    <s v="STND-39675"/>
    <s v="159th And Crawford Bus Inc"/>
    <s v="159th And Crawford Bus Inc - 15901 Crawford Ave - Markham"/>
    <x v="1"/>
    <s v="Outdoor &amp; Garage Lighting"/>
    <x v="1"/>
    <n v="0"/>
    <n v="9242.1550000000007"/>
    <n v="0"/>
    <x v="0"/>
    <x v="0"/>
    <n v="10.1978380583316"/>
    <s v="Qty / 1,000"/>
    <m/>
    <s v="Private-Lighting"/>
    <x v="0"/>
    <n v="3"/>
    <n v="1885"/>
    <s v="Lighting"/>
    <n v="0.91633259480590001"/>
    <n v="1.30467645558681"/>
    <n v="8468.8878727483207"/>
    <n v="0"/>
    <n v="0.71"/>
    <n v="6012.9103896513097"/>
    <n v="0"/>
    <n v="4903"/>
    <n v="1"/>
    <n v="1"/>
    <n v="0"/>
    <n v="0"/>
    <n v="14.276973281664301"/>
    <d v="1900-01-09T04:44:53"/>
    <n v="43170"/>
    <n v="0"/>
    <n v="0"/>
    <n v="1"/>
    <n v="61318.68641292362"/>
  </r>
  <r>
    <s v="STND-39676"/>
    <s v="Alpha Baking Co., Inc."/>
    <s v="Alpha Baking Co Inc - 5001 W Polk St - Chicago"/>
    <x v="1"/>
    <s v="Outdoor &amp; Garage Lighting"/>
    <x v="1"/>
    <n v="0"/>
    <n v="15218.912"/>
    <n v="0"/>
    <x v="0"/>
    <x v="0"/>
    <n v="10.1978380583316"/>
    <s v="Qty / 1,000"/>
    <m/>
    <s v="Private-Lighting"/>
    <x v="0"/>
    <n v="3"/>
    <n v="3104"/>
    <s v="Lighting"/>
    <n v="0.91633259480590001"/>
    <n v="1.30467645558681"/>
    <n v="13945.585123082599"/>
    <n v="0"/>
    <n v="0.71"/>
    <n v="9901.3654373886802"/>
    <n v="0"/>
    <n v="4903"/>
    <n v="1"/>
    <n v="1"/>
    <n v="0"/>
    <n v="0"/>
    <n v="14.276973281664301"/>
    <d v="1900-01-09T04:44:53"/>
    <n v="43167"/>
    <n v="0"/>
    <n v="0"/>
    <n v="1"/>
    <n v="100972.52128685139"/>
  </r>
  <r>
    <s v="STND-39678"/>
    <s v="Komax Corporaiton"/>
    <s v="Komax Corporation - 1100 Corporate Grove Dr - Buffalo Grove"/>
    <x v="1"/>
    <s v="Outdoor &amp; Garage Lighting"/>
    <x v="1"/>
    <n v="0"/>
    <n v="13703.885"/>
    <n v="0"/>
    <x v="0"/>
    <x v="0"/>
    <n v="10.1978380583316"/>
    <s v="Qty / 1,000"/>
    <m/>
    <s v="Private-Lighting"/>
    <x v="0"/>
    <n v="3"/>
    <n v="2795"/>
    <s v="Lighting"/>
    <n v="0.91633259480590001"/>
    <n v="1.30467645558681"/>
    <n v="12557.316500971599"/>
    <n v="0"/>
    <n v="0.71"/>
    <n v="8915.6947156898696"/>
    <n v="0"/>
    <n v="4903"/>
    <n v="1"/>
    <n v="1"/>
    <n v="0"/>
    <n v="0"/>
    <n v="14.276973281664301"/>
    <d v="1900-01-09T04:44:53"/>
    <n v="43160"/>
    <n v="0"/>
    <n v="0"/>
    <n v="1"/>
    <n v="90920.810888128079"/>
  </r>
  <r>
    <s v="STND-39679"/>
    <s v="Stericycle, Inc"/>
    <s v="Stericycle Inc - 10499 164th Pl - Orland Park"/>
    <x v="7"/>
    <s v="Indoor Lighting"/>
    <x v="6"/>
    <n v="0"/>
    <n v="1425.79"/>
    <n v="0.97199999999999998"/>
    <x v="0"/>
    <x v="0"/>
    <n v="8"/>
    <s v="Qty / 1,000"/>
    <m/>
    <s v="Private-Lighting"/>
    <x v="0"/>
    <n v="3"/>
    <n v="1760"/>
    <s v="Lighting"/>
    <n v="0.91633259480590001"/>
    <n v="1.30467645558681"/>
    <n v="1306.4978503483001"/>
    <n v="1.26814551483038"/>
    <n v="0.71"/>
    <n v="927.61347374729598"/>
    <n v="0.90038331552956696"/>
    <n v="2885"/>
    <n v="1.165"/>
    <n v="1.3779999999999999"/>
    <n v="2.5499999999999998E-2"/>
    <n v="0.55000000000000004"/>
    <n v="24.263431542460999"/>
    <d v="1900-01-16T07:56:40"/>
    <n v="43167"/>
    <n v="2.3006994100696199"/>
    <n v="28.597163247967199"/>
    <n v="1"/>
    <n v="7420.9077899783679"/>
  </r>
  <r>
    <s v="STND-39679"/>
    <s v="Stericycle, Inc"/>
    <s v="Stericycle Inc - 10499 164th Pl - Orland Park"/>
    <x v="0"/>
    <s v="Indoor Lighting"/>
    <x v="6"/>
    <n v="0"/>
    <n v="18632.484"/>
    <n v="4.1900000000000004"/>
    <x v="0"/>
    <x v="0"/>
    <n v="15"/>
    <s v="Qty / 1,000"/>
    <m/>
    <s v="Private-Lighting"/>
    <x v="0"/>
    <n v="3"/>
    <n v="5520"/>
    <s v="Lighting"/>
    <n v="0.91633259480590001"/>
    <n v="1.30467645558681"/>
    <n v="17073.5524113994"/>
    <n v="5.4665943489087203"/>
    <n v="0.71"/>
    <n v="12122.2222120936"/>
    <n v="3.8812819877251901"/>
    <n v="2885"/>
    <n v="1.165"/>
    <n v="1.3779999999999999"/>
    <n v="2.5499999999999998E-2"/>
    <n v="0.55000000000000004"/>
    <n v="24.263431542460999"/>
    <d v="1900-01-16T07:56:40"/>
    <n v="43167"/>
    <n v="7.2128174546889001"/>
    <n v="373.71294977741201"/>
    <n v="1"/>
    <n v="181833.33318140401"/>
  </r>
  <r>
    <s v="STND-39681"/>
    <s v="Stampede Meat, Inc."/>
    <s v="Stampede Meat Inc - 7351 S 78th Ave - Bridgeview"/>
    <x v="0"/>
    <s v="Indoor Lighting"/>
    <x v="10"/>
    <n v="0"/>
    <n v="411497.05"/>
    <n v="73.591999999999999"/>
    <x v="0"/>
    <x v="0"/>
    <n v="10.827197921178"/>
    <s v="Qty / 1,000"/>
    <m/>
    <s v="Private-Lighting"/>
    <x v="0"/>
    <n v="2"/>
    <n v="87360"/>
    <s v="Lighting"/>
    <n v="0.97902139861649395"/>
    <n v="0.93591656730105399"/>
    <n v="402864.417417561"/>
    <n v="68.875972020819106"/>
    <n v="0.71"/>
    <n v="286033.73636646802"/>
    <n v="48.901940134781597"/>
    <n v="4618"/>
    <n v="1.02"/>
    <n v="1.04"/>
    <n v="1.2E-2"/>
    <n v="0.81"/>
    <n v="15.158077089649201"/>
    <d v="1900-01-09T19:51:10"/>
    <n v="43220"/>
    <n v="81.761600214647601"/>
    <n v="4739.58138138307"/>
    <n v="1"/>
    <n v="3096943.8757737987"/>
  </r>
  <r>
    <s v="STND-39686"/>
    <s v="Immaculate Conception/St. Joseph"/>
    <s v="Immaculate Conception &amp; St Joseph Parish - 363 W Hill Street - Chicago"/>
    <x v="0"/>
    <s v="Indoor Lighting"/>
    <x v="12"/>
    <n v="0"/>
    <n v="27412.906999999999"/>
    <n v="7.4749999999999996"/>
    <x v="0"/>
    <x v="0"/>
    <n v="15"/>
    <s v="Qty / 1,000"/>
    <m/>
    <s v="Private-Lighting"/>
    <x v="0"/>
    <n v="3"/>
    <n v="7865"/>
    <s v="Lighting"/>
    <n v="0.91633259480590001"/>
    <n v="1.30467645558681"/>
    <n v="25119.340202482799"/>
    <n v="9.7524565055113808"/>
    <n v="0.71"/>
    <n v="17834.731543762799"/>
    <n v="6.9242441189130801"/>
    <n v="2979"/>
    <n v="1.17333333333333"/>
    <n v="1.323"/>
    <n v="2.1333333333333301E-2"/>
    <n v="0.72"/>
    <n v="23.497818059751602"/>
    <d v="1900-01-15T18:49:11"/>
    <n v="43204"/>
    <n v="10.2381545577301"/>
    <n v="456.71527640877798"/>
    <n v="1"/>
    <n v="267520.97315644199"/>
  </r>
  <r>
    <s v="STND-39687"/>
    <s v="Wrigley Manufacturing Company, LLC"/>
    <s v="Wrigley Manufacturing Company LLC - 2800 IL 47 - Yorkville"/>
    <x v="0"/>
    <s v="Indoor Lighting"/>
    <x v="4"/>
    <n v="0"/>
    <n v="78435.585000000006"/>
    <n v="8.7360000000000007"/>
    <x v="0"/>
    <x v="0"/>
    <n v="6.5651260504201696"/>
    <s v="Qty / 1,000"/>
    <m/>
    <s v="Private-Lighting"/>
    <x v="0"/>
    <n v="3"/>
    <n v="8373"/>
    <s v="Lighting"/>
    <n v="0.91633259480590001"/>
    <n v="1.30467645558681"/>
    <n v="71873.083128168699"/>
    <n v="11.397653516006301"/>
    <n v="0.71"/>
    <n v="51029.889020999799"/>
    <n v="8.0923339963645002"/>
    <n v="7616"/>
    <n v="1.1100000000000001"/>
    <n v="1.29"/>
    <n v="2.1999999999999999E-2"/>
    <n v="0.76"/>
    <n v="9.1911764705882408"/>
    <d v="1900-01-05T13:33:47"/>
    <n v="43387"/>
    <n v="11.625513582217801"/>
    <n v="1424.5115574952399"/>
    <n v="0"/>
    <n v="335017.65376181598"/>
  </r>
  <r>
    <s v="STND-39689"/>
    <s v="Park Ridge Commons L.L.C"/>
    <s v="Park Ridge Commons LLC - 9030 Kennedy Dr - Des Plaines"/>
    <x v="1"/>
    <s v="Outdoor &amp; Garage Lighting"/>
    <x v="1"/>
    <n v="0"/>
    <n v="97540.282000000007"/>
    <n v="0"/>
    <x v="0"/>
    <x v="0"/>
    <n v="10.1978380583316"/>
    <s v="Qty / 1,000"/>
    <m/>
    <s v="Private-Lighting"/>
    <x v="0"/>
    <n v="3"/>
    <n v="19894"/>
    <s v="Lighting"/>
    <n v="0.91633259480590001"/>
    <n v="1.30467645558681"/>
    <n v="89379.339703159203"/>
    <n v="0"/>
    <n v="0.71"/>
    <n v="63459.331189242999"/>
    <n v="0"/>
    <n v="4903"/>
    <n v="1"/>
    <n v="1"/>
    <n v="0"/>
    <n v="0"/>
    <n v="14.276973281664301"/>
    <d v="1900-01-09T04:44:53"/>
    <n v="43159"/>
    <n v="0"/>
    <n v="0"/>
    <n v="1"/>
    <n v="647147.98275793181"/>
  </r>
  <r>
    <s v="STND-39691"/>
    <s v="Durable"/>
    <s v="Durable Packaging - 750 Northgate Parkway - Wheeling"/>
    <x v="19"/>
    <s v="Compressed Air"/>
    <x v="10"/>
    <n v="0"/>
    <n v="26212.959999999999"/>
    <n v="4.056"/>
    <x v="4"/>
    <x v="0"/>
    <n v="10"/>
    <s v="ΔkWpeak / CF"/>
    <n v="0.95"/>
    <s v="Private-Non-Lighting"/>
    <x v="2"/>
    <n v="3"/>
    <n v="8"/>
    <s v="Non-Lighting"/>
    <n v="0.98952339343681495"/>
    <n v="0.43468415683807998"/>
    <n v="25938.337131223499"/>
    <n v="1.76307894013525"/>
    <n v="0.7"/>
    <n v="18156.835991856398"/>
    <n v="1.23415525809468"/>
    <n v="4618"/>
    <n v="1.02"/>
    <n v="1.04"/>
    <n v="1.2E-2"/>
    <n v="0.81"/>
    <n v="15.158077089649201"/>
    <d v="1900-01-09T19:51:10"/>
    <n v="43296"/>
    <n v="1.8558725685634301"/>
    <n v="0"/>
    <n v="0"/>
    <n v="181568.35991856398"/>
  </r>
  <r>
    <s v="STND-39691"/>
    <s v="Durable"/>
    <s v="Durable Packaging - 750 Northgate Parkway - Wheeling"/>
    <x v="20"/>
    <s v="Compressed Air"/>
    <x v="10"/>
    <n v="0"/>
    <n v="0"/>
    <n v="0"/>
    <x v="4"/>
    <x v="0"/>
    <n v="10"/>
    <s v="ΔkWpeak / CF"/>
    <n v="0.95"/>
    <s v="Private-Non-Lighting"/>
    <x v="2"/>
    <n v="3"/>
    <n v="3000"/>
    <s v="Non-Lighting"/>
    <n v="0.98952339343681495"/>
    <n v="0.43468415683807998"/>
    <n v="0"/>
    <n v="0"/>
    <n v="0.7"/>
    <n v="0"/>
    <n v="0"/>
    <n v="4618"/>
    <n v="1.02"/>
    <n v="1.04"/>
    <n v="1.2E-2"/>
    <n v="0.81"/>
    <n v="15.158077089649201"/>
    <d v="1900-01-09T19:51:10"/>
    <n v="43296"/>
    <n v="0"/>
    <n v="0"/>
    <n v="0"/>
    <n v="0"/>
  </r>
  <r>
    <s v="STND-39693"/>
    <s v="Felzer Holdings, LLC"/>
    <s v="Tafco - 1953 N 17th Ave - Melrose Park"/>
    <x v="0"/>
    <s v="Indoor Lighting"/>
    <x v="8"/>
    <n v="0"/>
    <n v="76197.712"/>
    <n v="12.058999999999999"/>
    <x v="0"/>
    <x v="0"/>
    <n v="9.5383441434566993"/>
    <s v="Qty / 1,000"/>
    <m/>
    <s v="Private-Lighting"/>
    <x v="0"/>
    <n v="3"/>
    <n v="14536"/>
    <s v="Lighting"/>
    <n v="0.91633259480590001"/>
    <n v="1.30467645558681"/>
    <n v="69822.447155232599"/>
    <n v="15.7330933779213"/>
    <n v="0.71"/>
    <n v="49573.937480215202"/>
    <n v="11.1704962983241"/>
    <n v="5242"/>
    <n v="1"/>
    <n v="1.22"/>
    <n v="1.0999999999999999E-2"/>
    <n v="0.68"/>
    <n v="13.3536818008394"/>
    <d v="1900-01-08T12:55:13"/>
    <n v="43170"/>
    <n v="18.9646737920941"/>
    <n v="768.04691870755903"/>
    <n v="1"/>
    <n v="472853.27623249922"/>
  </r>
  <r>
    <s v="STND-39694"/>
    <s v="Holy Trinity Catholic Parish"/>
    <s v="Holy Trinity Catholic Parish - 111 S Cass Ave - Westmont"/>
    <x v="1"/>
    <s v="Outdoor &amp; Garage Lighting"/>
    <x v="1"/>
    <n v="0"/>
    <n v="2544.6570000000002"/>
    <n v="0"/>
    <x v="0"/>
    <x v="0"/>
    <n v="10.1978380583316"/>
    <s v="Qty / 1,000"/>
    <m/>
    <s v="Private-Lighting"/>
    <x v="0"/>
    <n v="3"/>
    <n v="519"/>
    <s v="Lighting"/>
    <n v="0.91633259480590001"/>
    <n v="1.30467645558681"/>
    <n v="2331.752151701"/>
    <n v="0"/>
    <n v="0.71"/>
    <n v="1655.54402770771"/>
    <n v="0"/>
    <n v="4903"/>
    <n v="1"/>
    <n v="1"/>
    <n v="0"/>
    <n v="0"/>
    <n v="14.276973281664301"/>
    <d v="1900-01-09T04:44:53"/>
    <n v="43183"/>
    <n v="0"/>
    <n v="0"/>
    <n v="1"/>
    <n v="16882.969893001271"/>
  </r>
  <r>
    <s v="STND-39695"/>
    <s v="Asbury Court LLC"/>
    <s v="Asbury Court - 1750 S Elmhurst Rd - Des Plaines"/>
    <x v="0"/>
    <s v="Indoor Lighting"/>
    <x v="9"/>
    <n v="0"/>
    <n v="99062.74"/>
    <n v="21.873000000000001"/>
    <x v="0"/>
    <x v="0"/>
    <n v="12.853470437018"/>
    <s v="Qty / 1,000"/>
    <m/>
    <s v="Private-Lighting"/>
    <x v="0"/>
    <n v="3"/>
    <n v="18190"/>
    <s v="Lighting"/>
    <n v="0.91633259480590001"/>
    <n v="1.30467645558681"/>
    <n v="90774.417592782207"/>
    <n v="28.537188113050199"/>
    <n v="0.71"/>
    <n v="64449.836490875401"/>
    <n v="20.261403560265698"/>
    <n v="3890"/>
    <n v="1.4"/>
    <n v="1.85"/>
    <n v="6.0000000000000001E-3"/>
    <n v="0.65"/>
    <n v="17.994858611825201"/>
    <d v="1900-01-11T20:29:00"/>
    <n v="43179"/>
    <n v="23.7315493663619"/>
    <n v="389.03321825478099"/>
    <n v="1"/>
    <n v="828404.06800611084"/>
  </r>
  <r>
    <s v="STND-39696"/>
    <s v="Tegrant Alloyd Brands, Inc."/>
    <s v="Sonoco Alloyd - 1401 Pleasant St - DeKalb"/>
    <x v="10"/>
    <s v="Compressed Air"/>
    <x v="10"/>
    <n v="0"/>
    <n v="31212"/>
    <n v="5.01"/>
    <x v="4"/>
    <x v="0"/>
    <n v="10"/>
    <s v="ΔkWpeak / CF"/>
    <n v="0.95"/>
    <s v="Private-Non-Lighting"/>
    <x v="2"/>
    <n v="3"/>
    <n v="1"/>
    <s v="Non-Lighting"/>
    <n v="0.98952339343681495"/>
    <n v="0.43468415683807998"/>
    <n v="30885.0041559499"/>
    <n v="2.1777676257587801"/>
    <n v="0.7"/>
    <n v="21619.502909164901"/>
    <n v="1.52443733803115"/>
    <n v="4618"/>
    <n v="1.02"/>
    <n v="1.04"/>
    <n v="1.2E-2"/>
    <n v="0.81"/>
    <n v="15.158077089649201"/>
    <d v="1900-01-09T19:51:10"/>
    <n v="43180"/>
    <n v="2.2923869744829299"/>
    <n v="0"/>
    <n v="1"/>
    <n v="216195.02909164902"/>
  </r>
  <r>
    <s v="STND-39696"/>
    <s v="Tegrant Alloyd Brands, Inc."/>
    <s v="Sonoco Alloyd - 1401 Pleasant St - DeKalb"/>
    <x v="20"/>
    <s v="Compressed Air"/>
    <x v="10"/>
    <n v="0"/>
    <n v="682.5"/>
    <n v="0.15"/>
    <x v="4"/>
    <x v="0"/>
    <n v="10"/>
    <s v="ΔkWpeak / CF"/>
    <n v="0.95"/>
    <s v="Private-Non-Lighting"/>
    <x v="2"/>
    <n v="3"/>
    <n v="150"/>
    <s v="Non-Lighting"/>
    <n v="0.98952339343681495"/>
    <n v="0.43468415683807998"/>
    <n v="675.34971602062603"/>
    <n v="6.52026235257121E-2"/>
    <n v="0.7"/>
    <n v="472.74480121443798"/>
    <n v="4.5641836467998402E-2"/>
    <n v="4618"/>
    <n v="1.02"/>
    <n v="1.04"/>
    <n v="1.2E-2"/>
    <n v="0.81"/>
    <n v="15.158077089649201"/>
    <d v="1900-01-09T19:51:10"/>
    <n v="43180"/>
    <n v="6.8634340553381107E-2"/>
    <n v="0"/>
    <n v="1"/>
    <n v="4727.4480121443794"/>
  </r>
  <r>
    <s v="STND-39697"/>
    <s v="M-Wave International LLC"/>
    <s v="M-Wave International LLC - 100 High Grove Blvd - Glendale Heights"/>
    <x v="1"/>
    <s v="Outdoor &amp; Garage Lighting"/>
    <x v="1"/>
    <n v="0"/>
    <n v="11252.385"/>
    <n v="0"/>
    <x v="0"/>
    <x v="0"/>
    <n v="10.1978380583316"/>
    <s v="Qty / 1,000"/>
    <m/>
    <s v="Private-Lighting"/>
    <x v="0"/>
    <n v="3"/>
    <n v="2295"/>
    <s v="Lighting"/>
    <n v="0.91633259480590001"/>
    <n v="1.30467645558681"/>
    <n v="10310.927144805"/>
    <n v="0"/>
    <n v="0.71"/>
    <n v="7320.7582728115403"/>
    <n v="0"/>
    <n v="4903"/>
    <n v="1"/>
    <n v="1"/>
    <n v="0"/>
    <n v="0"/>
    <n v="14.276973281664301"/>
    <d v="1900-01-09T04:44:53"/>
    <n v="43181"/>
    <n v="0"/>
    <n v="0"/>
    <n v="1"/>
    <n v="74655.907330323433"/>
  </r>
  <r>
    <s v="STND-39699"/>
    <s v="Cermak Produce"/>
    <s v="Cermak Produce - 4605 W Cermak Rd - Cicero"/>
    <x v="0"/>
    <s v="Indoor Lighting"/>
    <x v="5"/>
    <n v="0"/>
    <n v="308472.62400000001"/>
    <n v="57.521999999999998"/>
    <x v="0"/>
    <x v="0"/>
    <n v="10.727311735679001"/>
    <s v="Qty / 1,000"/>
    <m/>
    <s v="Private-Lighting"/>
    <x v="0"/>
    <n v="2"/>
    <n v="61852"/>
    <s v="Lighting"/>
    <n v="0.97902139861649395"/>
    <n v="0.93591656730105399"/>
    <n v="302001.29978338"/>
    <n v="53.835792784291201"/>
    <n v="0.71"/>
    <n v="214420.9228462"/>
    <n v="38.223412876846801"/>
    <n v="4661"/>
    <n v="1.07"/>
    <n v="1.24"/>
    <n v="2.9000000000000001E-2"/>
    <n v="0.745"/>
    <n v="15.018236429950701"/>
    <d v="1900-01-09T17:27:20"/>
    <n v="43196"/>
    <n v="58.276458956799303"/>
    <n v="8185.0819567458102"/>
    <n v="1"/>
    <n v="2300160.0820231629"/>
  </r>
  <r>
    <s v="STND-39699"/>
    <s v="Cermak Produce"/>
    <s v="Cermak Produce - 4605 W Cermak Rd - Cicero"/>
    <x v="3"/>
    <s v="Refrigeration"/>
    <x v="5"/>
    <n v="0"/>
    <n v="18921.599999999999"/>
    <n v="2.222"/>
    <x v="2"/>
    <x v="0"/>
    <n v="8.6177180282661094"/>
    <s v="ΔkWpeak / CF"/>
    <n v="0.69"/>
    <s v="Private-Lighting"/>
    <x v="0"/>
    <n v="2"/>
    <n v="48"/>
    <s v="Non-Lighting"/>
    <n v="0.97902139861649395"/>
    <n v="0.93591656730105399"/>
    <n v="18524.651296061798"/>
    <n v="2.07960661254294"/>
    <n v="0.7"/>
    <n v="12967.2559072433"/>
    <n v="1.45572462878006"/>
    <n v="4661"/>
    <n v="1.07"/>
    <n v="1.24"/>
    <n v="2.9000000000000001E-2"/>
    <n v="0.745"/>
    <n v="15.018236429950701"/>
    <d v="1900-01-09T17:27:20"/>
    <n v="43196"/>
    <n v="3.0139226268738302"/>
    <n v="0"/>
    <n v="1"/>
    <n v="111748.15500899078"/>
  </r>
  <r>
    <s v="STND-39699"/>
    <s v="Cermak Produce"/>
    <s v="Cermak Produce - 4605 W Cermak Rd - Cicero"/>
    <x v="3"/>
    <s v="Refrigeration"/>
    <x v="5"/>
    <n v="0"/>
    <n v="73812.240000000005"/>
    <n v="8.9280000000000008"/>
    <x v="2"/>
    <x v="0"/>
    <n v="8.6177180282661094"/>
    <s v="ΔkWpeak / CF"/>
    <n v="0.69"/>
    <s v="Private-Lighting"/>
    <x v="0"/>
    <n v="2"/>
    <n v="1116"/>
    <s v="Non-Lighting"/>
    <n v="0.97902139861649395"/>
    <n v="0.93591656730105399"/>
    <n v="72263.762439816303"/>
    <n v="8.3558631128638101"/>
    <n v="0.7"/>
    <n v="50584.633707871399"/>
    <n v="5.8491041790046703"/>
    <n v="4661"/>
    <n v="1.07"/>
    <n v="1.24"/>
    <n v="2.9000000000000001E-2"/>
    <n v="0.745"/>
    <n v="15.018236429950701"/>
    <d v="1900-01-09T17:27:20"/>
    <n v="43196"/>
    <n v="12.1099465403823"/>
    <n v="0"/>
    <n v="1"/>
    <n v="435924.10985756089"/>
  </r>
  <r>
    <s v="STND-39701"/>
    <s v="Advanced Valve Technologies, Inc."/>
    <s v="Advanced Valve Technology - 775 Lively Blvd - Elk Grove Village"/>
    <x v="0"/>
    <s v="Indoor Lighting"/>
    <x v="8"/>
    <n v="0"/>
    <n v="40122.267999999996"/>
    <n v="6.3497579999999996"/>
    <x v="0"/>
    <x v="0"/>
    <n v="9.5383441434566993"/>
    <s v="Qty / 1,000"/>
    <m/>
    <s v="Private-Lighting"/>
    <x v="0"/>
    <n v="3"/>
    <n v="12142"/>
    <s v="Lighting"/>
    <n v="0.91633259480590001"/>
    <n v="1.30467645558681"/>
    <n v="36765.341945937696"/>
    <n v="8.2843797612739696"/>
    <n v="0.71"/>
    <n v="26103.392781615799"/>
    <n v="5.88190963050452"/>
    <n v="5242"/>
    <n v="1"/>
    <n v="1.22"/>
    <n v="1.0999999999999999E-2"/>
    <n v="0.68"/>
    <n v="13.3536818008394"/>
    <d v="1900-01-08T12:55:13"/>
    <n v="43456"/>
    <n v="9.9859929619985106"/>
    <n v="404.41876140531502"/>
    <n v="0"/>
    <n v="248983.14366287494"/>
  </r>
  <r>
    <s v="STND-39701"/>
    <s v="Advanced Valve Technologies, Inc."/>
    <s v="Advanced Valve Technology - 775 Lively Blvd - Elk Grove Village"/>
    <x v="0"/>
    <s v="Indoor Lighting"/>
    <x v="8"/>
    <n v="0"/>
    <n v="4277.4719999999998"/>
    <n v="0.67695399999999994"/>
    <x v="0"/>
    <x v="0"/>
    <n v="9.5383441434566993"/>
    <s v="Qty / 1,000"/>
    <m/>
    <s v="Private-Lighting"/>
    <x v="0"/>
    <n v="3"/>
    <n v="1"/>
    <s v="Lighting"/>
    <n v="0.91633259480590001"/>
    <n v="1.30467645558681"/>
    <n v="3919.58701696958"/>
    <n v="0.88320594531531105"/>
    <n v="0.71"/>
    <n v="2782.9067820484001"/>
    <n v="0.62707622117387096"/>
    <n v="5242"/>
    <n v="1"/>
    <n v="1.22"/>
    <n v="1.0999999999999999E-2"/>
    <n v="0.68"/>
    <n v="13.3536818008394"/>
    <d v="1900-01-08T12:55:13"/>
    <n v="43456"/>
    <n v="1.0646166168217299"/>
    <n v="43.115457186665402"/>
    <n v="0"/>
    <n v="26544.322606337286"/>
  </r>
  <r>
    <s v="STND-39701"/>
    <s v="Advanced Valve Technologies, Inc."/>
    <s v="Advanced Valve Technology - 775 Lively Blvd - Elk Grove Village"/>
    <x v="0"/>
    <s v="Indoor Lighting"/>
    <x v="8"/>
    <n v="0"/>
    <n v="1362.92"/>
    <n v="0.215696"/>
    <x v="0"/>
    <x v="0"/>
    <n v="9.5383441434566993"/>
    <s v="Qty / 1,000"/>
    <m/>
    <s v="Private-Lighting"/>
    <x v="0"/>
    <n v="3"/>
    <n v="1"/>
    <s v="Lighting"/>
    <n v="0.91633259480590001"/>
    <n v="1.30467645558681"/>
    <n v="1248.88802011286"/>
    <n v="0.28141349276425198"/>
    <n v="0.71"/>
    <n v="886.71049428012805"/>
    <n v="0.19980357986261901"/>
    <n v="5242"/>
    <n v="1"/>
    <n v="1.22"/>
    <n v="1.0999999999999999E-2"/>
    <n v="0.68"/>
    <n v="13.3536818008394"/>
    <d v="1900-01-08T12:55:13"/>
    <n v="43456"/>
    <n v="0.33921587845257001"/>
    <n v="13.737768221241399"/>
    <n v="0"/>
    <n v="8457.7498500584552"/>
  </r>
  <r>
    <s v="STND-39701"/>
    <s v="Advanced Valve Technologies, Inc."/>
    <s v="Advanced Valve Technology - 775 Lively Blvd - Elk Grove Village"/>
    <x v="0"/>
    <s v="Indoor Lighting"/>
    <x v="8"/>
    <n v="0"/>
    <n v="17759.896000000001"/>
    <n v="2.8106849999999999"/>
    <x v="0"/>
    <x v="0"/>
    <n v="9.5383441434566993"/>
    <s v="Qty / 1,000"/>
    <m/>
    <s v="Private-Lighting"/>
    <x v="0"/>
    <n v="3"/>
    <n v="1"/>
    <s v="Lighting"/>
    <n v="0.91633259480590001"/>
    <n v="1.30467645558681"/>
    <n v="16273.971585162901"/>
    <n v="3.6670345435709999"/>
    <n v="0.71"/>
    <n v="11554.519825465701"/>
    <n v="2.6035945259354101"/>
    <n v="5242"/>
    <n v="1"/>
    <n v="1.22"/>
    <n v="1.0999999999999999E-2"/>
    <n v="0.68"/>
    <n v="13.3536818008394"/>
    <d v="1900-01-08T12:55:13"/>
    <n v="43456"/>
    <n v="4.4202441460595496"/>
    <n v="179.013687436792"/>
    <n v="0"/>
    <n v="110210.98650768508"/>
  </r>
  <r>
    <s v="STND-39702"/>
    <s v="O'Hare Towing Service"/>
    <s v="O'Hare Towing Service, Inc - 2424 Wisconsin Ave - Downers Grove"/>
    <x v="1"/>
    <s v="Outdoor &amp; Garage Lighting"/>
    <x v="1"/>
    <n v="0"/>
    <n v="18631.400000000001"/>
    <n v="0"/>
    <x v="0"/>
    <x v="0"/>
    <n v="10.1978380583316"/>
    <s v="Qty / 1,000"/>
    <m/>
    <s v="Private-Lighting"/>
    <x v="0"/>
    <n v="3"/>
    <n v="3800"/>
    <s v="Lighting"/>
    <n v="0.91633259480590001"/>
    <n v="1.30467645558681"/>
    <n v="17072.5591068666"/>
    <n v="0"/>
    <n v="0.71"/>
    <n v="12121.5169658753"/>
    <n v="0"/>
    <n v="4903"/>
    <n v="1"/>
    <n v="1"/>
    <n v="0"/>
    <n v="0"/>
    <n v="14.276973281664301"/>
    <d v="1900-01-09T04:44:53"/>
    <n v="43194"/>
    <n v="0"/>
    <n v="0"/>
    <n v="1"/>
    <n v="123613.26703931532"/>
  </r>
  <r>
    <s v="STND-39706"/>
    <s v="Cermak Produce"/>
    <s v="Cermak Produce - 3311 W 26th St - Chicago"/>
    <x v="1"/>
    <s v="Outdoor &amp; Garage Lighting"/>
    <x v="1"/>
    <n v="0"/>
    <n v="65234.415000000001"/>
    <n v="0"/>
    <x v="0"/>
    <x v="0"/>
    <n v="10.1978380583316"/>
    <s v="Qty / 1,000"/>
    <m/>
    <s v="Private-Lighting"/>
    <x v="0"/>
    <n v="2"/>
    <n v="13305"/>
    <s v="Lighting"/>
    <n v="0.97902139861649395"/>
    <n v="0.93591656730105399"/>
    <n v="63865.888211228797"/>
    <n v="0"/>
    <n v="0.71"/>
    <n v="45344.780629972403"/>
    <n v="0"/>
    <n v="4903"/>
    <n v="1"/>
    <n v="1"/>
    <n v="0"/>
    <n v="0"/>
    <n v="14.276973281664301"/>
    <d v="1900-01-09T04:44:53"/>
    <n v="43194"/>
    <n v="0"/>
    <n v="0"/>
    <n v="1"/>
    <n v="462418.72965503013"/>
  </r>
  <r>
    <s v="STND-39706"/>
    <s v="Cermak Produce"/>
    <s v="Cermak Produce - 3311 W 26th St - Chicago"/>
    <x v="3"/>
    <s v="Refrigeration"/>
    <x v="5"/>
    <n v="0"/>
    <n v="3153.6"/>
    <n v="0.37"/>
    <x v="2"/>
    <x v="0"/>
    <n v="8.6177180282661094"/>
    <s v="ΔkWpeak / CF"/>
    <n v="0.69"/>
    <s v="Private-Lighting"/>
    <x v="0"/>
    <n v="2"/>
    <n v="8"/>
    <s v="Non-Lighting"/>
    <n v="0.97902139861649395"/>
    <n v="0.93591656730105399"/>
    <n v="3087.4418826769702"/>
    <n v="0.34628912990138999"/>
    <n v="0.7"/>
    <n v="2161.2093178738801"/>
    <n v="0.24240239093097299"/>
    <n v="4661"/>
    <n v="1.07"/>
    <n v="1.24"/>
    <n v="2.9000000000000001E-2"/>
    <n v="0.745"/>
    <n v="15.018236429950701"/>
    <d v="1900-01-09T17:27:20"/>
    <n v="43194"/>
    <n v="0.50186830420491302"/>
    <n v="0"/>
    <n v="1"/>
    <n v="18624.692501498437"/>
  </r>
  <r>
    <s v="STND-39706"/>
    <s v="Cermak Produce"/>
    <s v="Cermak Produce - 3311 W 26th St - Chicago"/>
    <x v="0"/>
    <s v="Indoor Lighting"/>
    <x v="5"/>
    <n v="0"/>
    <n v="99999.751000000004"/>
    <n v="18.646999999999998"/>
    <x v="0"/>
    <x v="0"/>
    <n v="10.727311735679001"/>
    <s v="Qty / 1,000"/>
    <m/>
    <s v="Private-Lighting"/>
    <x v="0"/>
    <n v="2"/>
    <n v="20051"/>
    <s v="Lighting"/>
    <n v="0.97902139861649395"/>
    <n v="0.93591656730105399"/>
    <n v="97901.896085321103"/>
    <n v="17.452036230462699"/>
    <n v="0.71"/>
    <n v="69510.346220577994"/>
    <n v="12.3909457236285"/>
    <n v="4661"/>
    <n v="1.07"/>
    <n v="1.24"/>
    <n v="2.9000000000000001E-2"/>
    <n v="0.745"/>
    <n v="15.018236429950701"/>
    <d v="1900-01-09T17:27:20"/>
    <n v="43194"/>
    <n v="18.8915741832244"/>
    <n v="2653.41587520964"/>
    <n v="1"/>
    <n v="745659.15276311676"/>
  </r>
  <r>
    <s v="STND-39707"/>
    <s v="Berner Food &amp; Beverage LLC"/>
    <s v="Berner Food and Beverage, LLC - 2034 E Factory Rd - Dakota"/>
    <x v="12"/>
    <s v="Variable Speed Drives"/>
    <x v="10"/>
    <n v="0"/>
    <n v="28467.274000000001"/>
    <n v="8.359"/>
    <x v="6"/>
    <x v="0"/>
    <n v="15"/>
    <s v="ΔkWpeak"/>
    <m/>
    <s v="Private-Non-Lighting"/>
    <x v="2"/>
    <n v="3"/>
    <n v="1"/>
    <s v="Non-Lighting"/>
    <n v="0.98952339343681495"/>
    <n v="0.43468415683807998"/>
    <n v="28169.033570375599"/>
    <n v="3.6335248670095099"/>
    <n v="0.7"/>
    <n v="19718.3234992629"/>
    <n v="2.5434674069066601"/>
    <n v="4618"/>
    <n v="1.02"/>
    <n v="1.04"/>
    <n v="1.2E-2"/>
    <n v="0.81"/>
    <n v="15.158077089649201"/>
    <d v="1900-01-09T19:51:10"/>
    <n v="43132"/>
    <n v="3.6335248670095099"/>
    <n v="0"/>
    <n v="1"/>
    <n v="295774.85248894349"/>
  </r>
  <r>
    <s v="STND-39708"/>
    <s v="Noble Network of Charter Schools"/>
    <s v="Chicago Bulls Academy - 2040 W Adams Street - Chicago"/>
    <x v="57"/>
    <s v="Variable Speed Drives"/>
    <x v="12"/>
    <n v="0"/>
    <n v="135026"/>
    <n v="0"/>
    <x v="6"/>
    <x v="1"/>
    <n v="15"/>
    <s v="ΔkWpeak / CF"/>
    <n v="0.203252032520325"/>
    <s v="Public-Non-Lighting"/>
    <x v="2"/>
    <n v="2"/>
    <n v="80"/>
    <s v="Non-Lighting"/>
    <n v="0.84130066610770204"/>
    <n v="0.74264480108891695"/>
    <n v="113597.463741859"/>
    <n v="0"/>
    <n v="0.7"/>
    <n v="79518.224619301007"/>
    <n v="0"/>
    <n v="2979"/>
    <n v="1.17333333333333"/>
    <n v="1.323"/>
    <n v="2.1333333333333301E-2"/>
    <n v="0.72"/>
    <n v="23.497818059751602"/>
    <d v="1900-01-15T18:49:11"/>
    <n v="43132"/>
    <n v="0"/>
    <n v="0"/>
    <n v="1"/>
    <n v="1192773.3692895151"/>
  </r>
  <r>
    <s v="STND-39724"/>
    <s v="PLAY N THRIVE LLC"/>
    <s v="Play N Thrive LLC - 81 W Remington Cir - Schaumburg"/>
    <x v="27"/>
    <s v="Outdoor &amp; Garage Lighting"/>
    <x v="2"/>
    <n v="0"/>
    <n v="635.6"/>
    <n v="0"/>
    <x v="0"/>
    <x v="0"/>
    <n v="8"/>
    <s v="Qty / 1,000"/>
    <m/>
    <s v="Private-Lighting"/>
    <x v="0"/>
    <n v="3"/>
    <n v="2270"/>
    <s v="Lighting"/>
    <n v="0.91633259480590001"/>
    <n v="1.30467645558681"/>
    <n v="582.42099725863"/>
    <n v="0"/>
    <n v="0.71"/>
    <n v="413.518908053627"/>
    <n v="0"/>
    <n v="3379"/>
    <n v="1.0900000000000001"/>
    <n v="1.36"/>
    <n v="2.1999999999999999E-2"/>
    <n v="0.57999999999999996"/>
    <n v="20.7161882213673"/>
    <d v="1900-01-13T19:08:05"/>
    <n v="43230"/>
    <n v="0"/>
    <n v="11.755286183201701"/>
    <n v="1"/>
    <n v="3308.151264429016"/>
  </r>
  <r>
    <s v="STND-39724"/>
    <s v="PLAY N THRIVE LLC"/>
    <s v="Play N Thrive LLC - 81 W Remington Cir - Schaumburg"/>
    <x v="0"/>
    <s v="Indoor Lighting"/>
    <x v="2"/>
    <n v="0"/>
    <n v="63054.843000000001"/>
    <n v="13.504"/>
    <x v="0"/>
    <x v="0"/>
    <n v="14.797277300976599"/>
    <s v="Qty / 1,000"/>
    <m/>
    <s v="Private-Lighting"/>
    <x v="0"/>
    <n v="3"/>
    <n v="17120"/>
    <s v="Lighting"/>
    <n v="0.91633259480590001"/>
    <n v="1.30467645558681"/>
    <n v="57779.207901268601"/>
    <n v="17.618350856244199"/>
    <n v="0.71"/>
    <n v="41023.237609900702"/>
    <n v="12.509029107933401"/>
    <n v="3379"/>
    <n v="1.0900000000000001"/>
    <n v="1.36"/>
    <n v="2.1999999999999999E-2"/>
    <n v="0.57999999999999996"/>
    <n v="20.7161882213673"/>
    <d v="1900-01-13T19:08:05"/>
    <n v="43230"/>
    <n v="22.335637495238601"/>
    <n v="1166.1858475485401"/>
    <n v="1"/>
    <n v="607032.22269755322"/>
  </r>
  <r>
    <s v="STND-39724"/>
    <s v="PLAY N THRIVE LLC"/>
    <s v="Play N Thrive LLC - 81 W Remington Cir - Schaumburg"/>
    <x v="1"/>
    <s v="Outdoor &amp; Garage Lighting"/>
    <x v="1"/>
    <n v="0"/>
    <n v="36086.080000000002"/>
    <n v="0"/>
    <x v="0"/>
    <x v="0"/>
    <n v="10.1978380583316"/>
    <s v="Qty / 1,000"/>
    <m/>
    <s v="Private-Lighting"/>
    <x v="0"/>
    <n v="3"/>
    <n v="7360"/>
    <s v="Lighting"/>
    <n v="0.91633259480590001"/>
    <n v="1.30467645558681"/>
    <n v="33066.851322773298"/>
    <n v="0"/>
    <n v="0.71"/>
    <n v="23477.464439169002"/>
    <n v="0"/>
    <n v="4903"/>
    <n v="1"/>
    <n v="1"/>
    <n v="0"/>
    <n v="0"/>
    <n v="14.276973281664301"/>
    <d v="1900-01-09T04:44:53"/>
    <n v="43230"/>
    <n v="0"/>
    <n v="0"/>
    <n v="1"/>
    <n v="239419.38037088441"/>
  </r>
  <r>
    <s v="STND-39724"/>
    <s v="PLAY N THRIVE LLC"/>
    <s v="Play N Thrive LLC - 81 W Remington Cir - Schaumburg"/>
    <x v="7"/>
    <s v="Indoor Lighting"/>
    <x v="2"/>
    <n v="0"/>
    <n v="5330.1970000000001"/>
    <n v="3.5259999999999998"/>
    <x v="0"/>
    <x v="0"/>
    <n v="8"/>
    <s v="Qty / 1,000"/>
    <m/>
    <s v="Private-Lighting"/>
    <x v="0"/>
    <n v="3"/>
    <n v="6030"/>
    <s v="Lighting"/>
    <n v="0.91633259480590001"/>
    <n v="1.30467645558681"/>
    <n v="4884.2332478366197"/>
    <n v="4.6002891823990799"/>
    <n v="0.71"/>
    <n v="3467.8056059639998"/>
    <n v="3.2662053195033498"/>
    <n v="3379"/>
    <n v="1.0900000000000001"/>
    <n v="1.36"/>
    <n v="2.1999999999999999E-2"/>
    <n v="0.57999999999999996"/>
    <n v="20.7161882213673"/>
    <d v="1900-01-13T19:08:05"/>
    <n v="43230"/>
    <n v="7.8664315704498602"/>
    <n v="98.580854543491498"/>
    <n v="1"/>
    <n v="27742.444847711999"/>
  </r>
  <r>
    <s v="STND-39725"/>
    <s v="Soldberg Manufacturing Inc"/>
    <s v="Solberg MFG - 1151 Ardmore Ave - Itasca"/>
    <x v="1"/>
    <s v="Outdoor &amp; Garage Lighting"/>
    <x v="1"/>
    <n v="0"/>
    <n v="13434.22"/>
    <n v="0"/>
    <x v="0"/>
    <x v="0"/>
    <n v="10.1978380583316"/>
    <s v="Qty / 1,000"/>
    <m/>
    <s v="Private-Lighting"/>
    <x v="0"/>
    <n v="3"/>
    <n v="2740"/>
    <s v="Lighting"/>
    <n v="0.91633259480590001"/>
    <n v="1.30467645558681"/>
    <n v="12310.213671793301"/>
    <n v="0"/>
    <n v="0.71"/>
    <n v="8740.2517069732494"/>
    <n v="0"/>
    <n v="4903"/>
    <n v="1"/>
    <n v="1"/>
    <n v="0"/>
    <n v="0"/>
    <n v="14.276973281664301"/>
    <d v="1900-01-09T04:44:53"/>
    <n v="43230"/>
    <n v="0"/>
    <n v="0"/>
    <n v="1"/>
    <n v="89131.67149676953"/>
  </r>
  <r>
    <s v="STND-39726"/>
    <s v="Thelen Sand &amp; Gravel Inc."/>
    <s v="Thelen Sand and Gravel Inc. - 914-E Route 120 - Lakemoor"/>
    <x v="27"/>
    <s v="Outdoor &amp; Garage Lighting"/>
    <x v="16"/>
    <n v="0"/>
    <n v="394.8"/>
    <n v="0"/>
    <x v="0"/>
    <x v="0"/>
    <n v="8"/>
    <s v="Qty / 1,000"/>
    <m/>
    <s v="Private-Lighting"/>
    <x v="0"/>
    <n v="3"/>
    <n v="1410"/>
    <s v="Lighting"/>
    <n v="0.91633259480590001"/>
    <n v="1.30467645558681"/>
    <n v="361.76810842936902"/>
    <n v="0"/>
    <n v="0.71"/>
    <n v="256.85535698485199"/>
    <n v="0"/>
    <n v="3401"/>
    <n v="1"/>
    <n v="1"/>
    <n v="0"/>
    <n v="0.92"/>
    <n v="20.582181711261399"/>
    <d v="1900-01-13T16:50:15"/>
    <n v="43252"/>
    <n v="0"/>
    <n v="0"/>
    <n v="0"/>
    <n v="2054.842855878816"/>
  </r>
  <r>
    <s v="STND-39726"/>
    <s v="Thelen Sand &amp; Gravel Inc."/>
    <s v="Thelen Sand and Gravel Inc. - 914-E Route 120 - Lakemoor"/>
    <x v="8"/>
    <s v="Indoor Advanced Lighting"/>
    <x v="16"/>
    <n v="0"/>
    <n v="0"/>
    <n v="0"/>
    <x v="0"/>
    <x v="0"/>
    <n v="14.701558365186701"/>
    <s v="Qty / 1,000"/>
    <m/>
    <s v="Private-Lighting"/>
    <x v="0"/>
    <n v="3"/>
    <n v="628"/>
    <s v="Lighting"/>
    <n v="0.91633259480590001"/>
    <n v="1.30467645558681"/>
    <n v="0"/>
    <n v="0"/>
    <n v="0.71"/>
    <n v="0"/>
    <n v="0"/>
    <n v="3401"/>
    <n v="1"/>
    <n v="1"/>
    <n v="0"/>
    <n v="0.92"/>
    <n v="20.582181711261399"/>
    <d v="1900-01-13T16:50:15"/>
    <n v="43252"/>
    <n v="0"/>
    <n v="0"/>
    <n v="0"/>
    <n v="0"/>
  </r>
  <r>
    <s v="STND-39726"/>
    <s v="Thelen Sand &amp; Gravel Inc."/>
    <s v="Thelen Sand and Gravel Inc. - 914-E Route 120 - Lakemoor"/>
    <x v="0"/>
    <s v="Indoor Lighting"/>
    <x v="16"/>
    <n v="0"/>
    <n v="0"/>
    <n v="0"/>
    <x v="0"/>
    <x v="0"/>
    <n v="14.701558365186701"/>
    <s v="Qty / 1,000"/>
    <m/>
    <s v="Private-Lighting"/>
    <x v="0"/>
    <n v="3"/>
    <n v="228"/>
    <s v="Lighting"/>
    <n v="0.91633259480590001"/>
    <n v="1.30467645558681"/>
    <n v="0"/>
    <n v="0"/>
    <n v="0.71"/>
    <n v="0"/>
    <n v="0"/>
    <n v="3401"/>
    <n v="1"/>
    <n v="1"/>
    <n v="0"/>
    <n v="0.92"/>
    <n v="20.582181711261399"/>
    <d v="1900-01-13T16:50:15"/>
    <n v="43252"/>
    <n v="0"/>
    <n v="0"/>
    <n v="0"/>
    <n v="0"/>
  </r>
  <r>
    <s v="STND-39726"/>
    <s v="Thelen Sand &amp; Gravel Inc."/>
    <s v="Thelen Sand and Gravel Inc. - 914-E Route 120 - Lakemoor"/>
    <x v="1"/>
    <s v="Outdoor &amp; Garage Lighting"/>
    <x v="16"/>
    <n v="0"/>
    <n v="40498.78"/>
    <n v="0"/>
    <x v="0"/>
    <x v="0"/>
    <n v="14.701558365186701"/>
    <s v="Qty / 1,000"/>
    <m/>
    <s v="Private-Lighting"/>
    <x v="0"/>
    <n v="3"/>
    <n v="8260"/>
    <s v="Lighting"/>
    <n v="0.91633259480590001"/>
    <n v="1.30467645558681"/>
    <n v="37110.3521638733"/>
    <n v="0"/>
    <n v="0.71"/>
    <n v="26348.350036349999"/>
    <n v="0"/>
    <n v="3401"/>
    <n v="1"/>
    <n v="1"/>
    <n v="0"/>
    <n v="0.92"/>
    <n v="20.582181711261399"/>
    <d v="1900-01-13T16:50:15"/>
    <n v="43252"/>
    <n v="0"/>
    <n v="0"/>
    <n v="0"/>
    <n v="387361.80588576861"/>
  </r>
  <r>
    <s v="STND-39726"/>
    <s v="Thelen Sand &amp; Gravel Inc."/>
    <s v="Thelen Sand and Gravel Inc. - 914-E Route 120 - Lakemoor"/>
    <x v="36"/>
    <s v="Outdoor &amp; Garage Lighting"/>
    <x v="16"/>
    <n v="0"/>
    <n v="0"/>
    <n v="0"/>
    <x v="0"/>
    <x v="0"/>
    <n v="8"/>
    <s v="Qty / 1,000"/>
    <m/>
    <s v="Private-Lighting"/>
    <x v="0"/>
    <n v="3"/>
    <n v="1875"/>
    <s v="Lighting"/>
    <n v="0.91633259480590001"/>
    <n v="1.30467645558681"/>
    <n v="0"/>
    <n v="0"/>
    <n v="0.71"/>
    <n v="0"/>
    <n v="0"/>
    <n v="3401"/>
    <n v="1"/>
    <n v="1"/>
    <n v="0"/>
    <n v="0.92"/>
    <n v="20.582181711261399"/>
    <d v="1900-01-13T16:50:15"/>
    <n v="43252"/>
    <n v="0"/>
    <n v="0"/>
    <n v="0"/>
    <n v="0"/>
  </r>
  <r>
    <s v="STND-39727"/>
    <s v="McCarthy Ford of North Riverside Inc"/>
    <s v="McCarthy Ford of North Riverside - 2100 Harlem Ave - North Riverside"/>
    <x v="58"/>
    <s v="Outdoor Advanced Lighting"/>
    <x v="2"/>
    <n v="0"/>
    <n v="9746.7000000000007"/>
    <n v="0"/>
    <x v="0"/>
    <x v="0"/>
    <n v="15"/>
    <s v="Qty / 1,000"/>
    <m/>
    <s v="Private-Lighting"/>
    <x v="0"/>
    <n v="3"/>
    <n v="3956"/>
    <s v="Lighting"/>
    <n v="0.91633259480590001"/>
    <n v="1.30467645558681"/>
    <n v="8931.2189017946603"/>
    <n v="0"/>
    <n v="0.71"/>
    <n v="6341.1654202742102"/>
    <n v="0"/>
    <n v="3379"/>
    <n v="1.0900000000000001"/>
    <n v="1.36"/>
    <n v="2.1999999999999999E-2"/>
    <n v="0.57999999999999996"/>
    <n v="20.7161882213673"/>
    <d v="1900-01-13T19:08:05"/>
    <n v="43406"/>
    <n v="0"/>
    <n v="180.26313379768999"/>
    <n v="0"/>
    <n v="95117.481304113157"/>
  </r>
  <r>
    <s v="STND-39729"/>
    <s v="Village of North Riverside"/>
    <s v="Fire Station - 2331 S DesPlaines Ave - North Riverside"/>
    <x v="0"/>
    <s v="Indoor Lighting"/>
    <x v="2"/>
    <n v="0"/>
    <n v="1875.59"/>
    <n v="0"/>
    <x v="0"/>
    <x v="1"/>
    <n v="14.797277300976599"/>
    <s v="Qty / 1,000"/>
    <m/>
    <s v="Public-Lighting"/>
    <x v="0"/>
    <n v="3"/>
    <n v="120"/>
    <s v="Lighting"/>
    <n v="0.99829244462109001"/>
    <n v="0.987374621353864"/>
    <n v="1872.3873262068701"/>
    <n v="0"/>
    <n v="0.71"/>
    <n v="1329.39500160688"/>
    <n v="0"/>
    <n v="3379"/>
    <n v="1.0900000000000001"/>
    <n v="1.36"/>
    <n v="2.1999999999999999E-2"/>
    <n v="0.57999999999999996"/>
    <n v="20.7161882213673"/>
    <d v="1900-01-13T19:08:05"/>
    <n v="43132"/>
    <n v="0"/>
    <n v="37.791303831698301"/>
    <n v="1"/>
    <n v="19671.426481309234"/>
  </r>
  <r>
    <s v="STND-39730"/>
    <s v="Mount Carmel High School"/>
    <s v="Mt Carmel High School - 6410 S Dante Ave - Chicago"/>
    <x v="0"/>
    <s v="Indoor Lighting"/>
    <x v="12"/>
    <n v="0"/>
    <n v="36900.247000000003"/>
    <n v="10.061999999999999"/>
    <x v="0"/>
    <x v="0"/>
    <n v="15"/>
    <s v="Qty / 1,000"/>
    <m/>
    <s v="Private-Lighting"/>
    <x v="0"/>
    <n v="3"/>
    <n v="10587"/>
    <s v="Lighting"/>
    <n v="0.91633259480590001"/>
    <n v="1.30467645558681"/>
    <n v="33812.899082488599"/>
    <n v="13.127654496114401"/>
    <n v="0.71"/>
    <n v="24007.1583485669"/>
    <n v="9.32063469224126"/>
    <n v="2979"/>
    <n v="1.17333333333333"/>
    <n v="1.323"/>
    <n v="2.1333333333333301E-2"/>
    <n v="0.72"/>
    <n v="23.497818059751602"/>
    <d v="1900-01-15T18:49:11"/>
    <n v="43202"/>
    <n v="13.7814463090141"/>
    <n v="614.77998331797505"/>
    <n v="1"/>
    <n v="360107.37522850349"/>
  </r>
  <r>
    <s v="STND-39734"/>
    <s v="St. Marcelline Catholic Church, A Corporation Sole"/>
    <s v="St Marcelline Catholic Church - 822 S Springinsguth Rd - Schaumburg"/>
    <x v="0"/>
    <s v="Indoor Lighting"/>
    <x v="2"/>
    <n v="0"/>
    <n v="34805.389000000003"/>
    <n v="7.4539999999999997"/>
    <x v="0"/>
    <x v="0"/>
    <n v="14.797277300976599"/>
    <s v="Qty / 1,000"/>
    <m/>
    <s v="Private-Lighting"/>
    <x v="0"/>
    <n v="3"/>
    <n v="9450"/>
    <s v="Lighting"/>
    <n v="0.91633259480590001"/>
    <n v="1.30467645558681"/>
    <n v="31893.312415598699"/>
    <n v="9.7250582999440507"/>
    <n v="0.71"/>
    <n v="22644.251815075098"/>
    <n v="6.9047913929602798"/>
    <n v="3379"/>
    <n v="1.0900000000000001"/>
    <n v="1.36"/>
    <n v="2.1999999999999999E-2"/>
    <n v="0.57999999999999996"/>
    <n v="20.7161882213673"/>
    <d v="1900-01-13T19:08:05"/>
    <n v="43216"/>
    <n v="12.328927865040599"/>
    <n v="643.71823224144202"/>
    <n v="1"/>
    <n v="335073.27338080894"/>
  </r>
  <r>
    <s v="STND-39737"/>
    <s v="Cermak Produce"/>
    <s v="Cermak Produce - 7220 S Cicero Ave - Bedford Park"/>
    <x v="0"/>
    <s v="Indoor Lighting"/>
    <x v="5"/>
    <n v="0"/>
    <n v="179466.91099999999"/>
    <n v="33.466000000000001"/>
    <x v="0"/>
    <x v="0"/>
    <n v="10.727311735679001"/>
    <s v="Qty / 1,000"/>
    <m/>
    <s v="Private-Lighting"/>
    <x v="0"/>
    <n v="2"/>
    <n v="35985"/>
    <s v="Lighting"/>
    <n v="0.97902139861649395"/>
    <n v="0.93591656730105399"/>
    <n v="175701.94621260199"/>
    <n v="31.321383841297099"/>
    <n v="0.71"/>
    <n v="124748.381810947"/>
    <n v="22.238182527320902"/>
    <n v="4661"/>
    <n v="1.07"/>
    <n v="1.24"/>
    <n v="2.9000000000000001E-2"/>
    <n v="0.745"/>
    <n v="15.018236429950701"/>
    <d v="1900-01-09T17:27:20"/>
    <n v="43297"/>
    <n v="33.904940291510101"/>
    <n v="4762.0153646406097"/>
    <n v="0"/>
    <n v="1338214.7802075366"/>
  </r>
  <r>
    <s v="STND-39737"/>
    <s v="Cermak Produce"/>
    <s v="Cermak Produce - 7220 S Cicero Ave - Bedford Park"/>
    <x v="3"/>
    <s v="Refrigeration"/>
    <x v="5"/>
    <n v="0"/>
    <n v="14191.2"/>
    <n v="1.667"/>
    <x v="2"/>
    <x v="0"/>
    <n v="8.6177180282661094"/>
    <s v="ΔkWpeak / CF"/>
    <n v="0.69"/>
    <s v="Private-Lighting"/>
    <x v="0"/>
    <n v="2"/>
    <n v="36"/>
    <s v="Non-Lighting"/>
    <n v="0.97902139861649395"/>
    <n v="0.93591656730105399"/>
    <n v="13893.4884720464"/>
    <n v="1.5601729176908601"/>
    <n v="0.7"/>
    <n v="9725.4419304324692"/>
    <n v="1.0921210423836001"/>
    <n v="4661"/>
    <n v="1.07"/>
    <n v="1.24"/>
    <n v="2.9000000000000001E-2"/>
    <n v="0.745"/>
    <n v="15.018236429950701"/>
    <d v="1900-01-09T17:27:20"/>
    <n v="43297"/>
    <n v="2.2611201705664601"/>
    <n v="0"/>
    <n v="0"/>
    <n v="83811.116256743044"/>
  </r>
  <r>
    <s v="STND-39737"/>
    <s v="Cermak Produce"/>
    <s v="Cermak Produce - 7220 S Cicero Ave - Bedford Park"/>
    <x v="3"/>
    <s v="Refrigeration"/>
    <x v="5"/>
    <n v="0"/>
    <n v="106154.7"/>
    <n v="12.84"/>
    <x v="2"/>
    <x v="0"/>
    <n v="8.6177180282661094"/>
    <s v="ΔkWpeak / CF"/>
    <n v="0.69"/>
    <s v="Private-Lighting"/>
    <x v="0"/>
    <n v="2"/>
    <n v="1605"/>
    <s v="Non-Lighting"/>
    <n v="0.97902139861649395"/>
    <n v="0.93591656730105399"/>
    <n v="103927.72286371401"/>
    <n v="12.017168724145501"/>
    <n v="0.7"/>
    <n v="72749.406004599994"/>
    <n v="8.4120181069018702"/>
    <n v="4661"/>
    <n v="1.07"/>
    <n v="1.24"/>
    <n v="2.9000000000000001E-2"/>
    <n v="0.745"/>
    <n v="15.018236429950701"/>
    <d v="1900-01-09T17:27:20"/>
    <n v="43297"/>
    <n v="17.416186556732701"/>
    <n v="0"/>
    <n v="0"/>
    <n v="626933.86767149216"/>
  </r>
  <r>
    <s v="STND-39739"/>
    <s v="Napleton 1050, Inc.  DBA Napleton Cadillac of Libertyville"/>
    <s v="Napleton 1050 Inc - 1050 S Milwaukee Ave - Libertyville"/>
    <x v="0"/>
    <s v="Indoor Lighting"/>
    <x v="2"/>
    <n v="0"/>
    <n v="24831.527999999998"/>
    <n v="5.3180899999999998"/>
    <x v="0"/>
    <x v="0"/>
    <n v="14.797277300976599"/>
    <s v="Qty / 1,000"/>
    <m/>
    <s v="Private-Lighting"/>
    <x v="0"/>
    <n v="3"/>
    <n v="18876"/>
    <s v="Lighting"/>
    <n v="0.91633259480590001"/>
    <n v="1.30467645558681"/>
    <n v="22753.938485235401"/>
    <n v="6.9383868116916396"/>
    <n v="0.71"/>
    <n v="16155.296324517099"/>
    <n v="4.92625463630106"/>
    <n v="3379"/>
    <n v="1.0900000000000001"/>
    <n v="1.36"/>
    <n v="2.1999999999999999E-2"/>
    <n v="0.57999999999999996"/>
    <n v="20.7161882213673"/>
    <d v="1900-01-13T19:08:05"/>
    <n v="43371"/>
    <n v="8.7961293251668895"/>
    <n v="459.253804289154"/>
    <n v="0"/>
    <n v="239054.39959332757"/>
  </r>
  <r>
    <s v="STND-39739"/>
    <s v="Napleton 1050, Inc.  DBA Napleton Cadillac of Libertyville"/>
    <s v="Napleton 1050 Inc - 1050 S Milwaukee Ave - Libertyville"/>
    <x v="7"/>
    <s v="Indoor Lighting"/>
    <x v="2"/>
    <n v="0"/>
    <n v="1723.6949999999999"/>
    <n v="1.14036"/>
    <x v="0"/>
    <x v="0"/>
    <n v="8"/>
    <s v="Qty / 1,000"/>
    <m/>
    <s v="Private-Lighting"/>
    <x v="0"/>
    <n v="3"/>
    <n v="1950"/>
    <s v="Lighting"/>
    <n v="0.91633259480590001"/>
    <n v="1.30467645558681"/>
    <n v="1579.47791200396"/>
    <n v="1.4878008428929701"/>
    <n v="0.71"/>
    <n v="1121.4293175228099"/>
    <n v="1.0563385984540099"/>
    <n v="3379"/>
    <n v="1.0900000000000001"/>
    <n v="1.36"/>
    <n v="2.1999999999999999E-2"/>
    <n v="0.57999999999999996"/>
    <n v="20.7161882213673"/>
    <d v="1900-01-13T19:08:05"/>
    <n v="43371"/>
    <n v="2.5441190883942699"/>
    <n v="31.879370700997299"/>
    <n v="0"/>
    <n v="8971.4345401824794"/>
  </r>
  <r>
    <s v="STND-39739"/>
    <s v="Napleton 1050, Inc.  DBA Napleton Cadillac of Libertyville"/>
    <s v="Napleton 1050 Inc - 1050 S Milwaukee Ave - Libertyville"/>
    <x v="0"/>
    <s v="Indoor Lighting"/>
    <x v="2"/>
    <n v="0"/>
    <n v="1215.4259999999999"/>
    <n v="0.26030399999999998"/>
    <x v="0"/>
    <x v="0"/>
    <n v="14.797277300976599"/>
    <s v="Qty / 1,000"/>
    <m/>
    <s v="Private-Lighting"/>
    <x v="0"/>
    <n v="3"/>
    <n v="18876"/>
    <s v="Lighting"/>
    <n v="0.91633259480590001"/>
    <n v="1.30467645558681"/>
    <n v="1113.7344603745601"/>
    <n v="0.33961250009506799"/>
    <n v="0.71"/>
    <n v="790.75146686593405"/>
    <n v="0.241124875067498"/>
    <n v="3379"/>
    <n v="1.0900000000000001"/>
    <n v="1.36"/>
    <n v="2.1999999999999999E-2"/>
    <n v="0.57999999999999996"/>
    <n v="20.7161882213673"/>
    <d v="1900-01-13T19:08:05"/>
    <n v="43371"/>
    <n v="0.430543230343646"/>
    <n v="22.479044154348799"/>
    <n v="0"/>
    <n v="11700.968731369236"/>
  </r>
  <r>
    <s v="STND-39739"/>
    <s v="Napleton 1050, Inc.  DBA Napleton Cadillac of Libertyville"/>
    <s v="Napleton 1050 Inc - 1050 S Milwaukee Ave - Libertyville"/>
    <x v="0"/>
    <s v="Indoor Lighting"/>
    <x v="2"/>
    <n v="0"/>
    <n v="3292.7"/>
    <n v="0.70518700000000001"/>
    <x v="0"/>
    <x v="0"/>
    <n v="14.797277300976599"/>
    <s v="Qty / 1,000"/>
    <m/>
    <s v="Private-Lighting"/>
    <x v="0"/>
    <n v="3"/>
    <n v="1"/>
    <s v="Lighting"/>
    <n v="0.91633259480590001"/>
    <n v="1.30467645558681"/>
    <n v="3017.2083349173899"/>
    <n v="0.92004087568589299"/>
    <n v="0.71"/>
    <n v="2142.2179177913399"/>
    <n v="0.65322902173698405"/>
    <n v="3379"/>
    <n v="1.0900000000000001"/>
    <n v="1.36"/>
    <n v="2.1999999999999999E-2"/>
    <n v="0.57999999999999996"/>
    <n v="20.7161882213673"/>
    <d v="1900-01-13T19:08:05"/>
    <n v="43371"/>
    <n v="1.16638042049429"/>
    <n v="60.897782906589399"/>
    <n v="0"/>
    <n v="31698.99256867915"/>
  </r>
  <r>
    <s v="STND-39739"/>
    <s v="Napleton 1050, Inc.  DBA Napleton Cadillac of Libertyville"/>
    <s v="Napleton 1050 Inc - 1050 S Milwaukee Ave - Libertyville"/>
    <x v="0"/>
    <s v="Indoor Lighting"/>
    <x v="2"/>
    <n v="0"/>
    <n v="335.16300000000001"/>
    <n v="7.1780999999999998E-2"/>
    <x v="0"/>
    <x v="0"/>
    <n v="14.797277300976599"/>
    <s v="Qty / 1,000"/>
    <m/>
    <s v="Private-Lighting"/>
    <x v="0"/>
    <n v="3"/>
    <n v="1"/>
    <s v="Lighting"/>
    <n v="0.91633259480590001"/>
    <n v="1.30467645558681"/>
    <n v="307.12078147292999"/>
    <n v="9.3650980658476504E-2"/>
    <n v="0.71"/>
    <n v="218.05575484578"/>
    <n v="6.6492196267518303E-2"/>
    <n v="3379"/>
    <n v="1.0900000000000001"/>
    <n v="1.36"/>
    <n v="2.1999999999999999E-2"/>
    <n v="0.57999999999999996"/>
    <n v="20.7161882213673"/>
    <d v="1900-01-13T19:08:05"/>
    <n v="43371"/>
    <n v="0.11872588825871799"/>
    <n v="6.1987680664260996"/>
    <n v="0"/>
    <n v="3226.6314715267786"/>
  </r>
  <r>
    <s v="STND-39739"/>
    <s v="Napleton 1050, Inc.  DBA Napleton Cadillac of Libertyville"/>
    <s v="Napleton 1050 Inc - 1050 S Milwaukee Ave - Libertyville"/>
    <x v="0"/>
    <s v="Indoor Lighting"/>
    <x v="2"/>
    <n v="0"/>
    <n v="7403.0510000000004"/>
    <n v="1.585488"/>
    <x v="0"/>
    <x v="0"/>
    <n v="14.797277300976599"/>
    <s v="Qty / 1,000"/>
    <m/>
    <s v="Private-Lighting"/>
    <x v="0"/>
    <n v="3"/>
    <n v="1"/>
    <s v="Lighting"/>
    <n v="0.91633259480590001"/>
    <n v="1.30467645558681"/>
    <n v="6783.6569323104104"/>
    <n v="2.0685488642154102"/>
    <n v="0.71"/>
    <n v="4816.3964219403897"/>
    <n v="1.46866969359294"/>
    <n v="3379"/>
    <n v="1.0900000000000001"/>
    <n v="1.36"/>
    <n v="2.1999999999999999E-2"/>
    <n v="0.57999999999999996"/>
    <n v="20.7161882213673"/>
    <d v="1900-01-13T19:08:05"/>
    <n v="43371"/>
    <n v="2.6223996757294801"/>
    <n v="136.91784634020999"/>
    <n v="0"/>
    <n v="71269.553446883438"/>
  </r>
  <r>
    <s v="STND-39739"/>
    <s v="Napleton 1050, Inc.  DBA Napleton Cadillac of Libertyville"/>
    <s v="Napleton 1050 Inc - 1050 S Milwaukee Ave - Libertyville"/>
    <x v="0"/>
    <s v="Indoor Lighting"/>
    <x v="2"/>
    <n v="0"/>
    <n v="972.34100000000001"/>
    <n v="0.20824300000000001"/>
    <x v="0"/>
    <x v="0"/>
    <n v="14.797277300976599"/>
    <s v="Qty / 1,000"/>
    <m/>
    <s v="Private-Lighting"/>
    <x v="0"/>
    <n v="3"/>
    <n v="1"/>
    <s v="Lighting"/>
    <n v="0.91633259480590001"/>
    <n v="1.30467645558681"/>
    <n v="890.98775156616296"/>
    <n v="0.271689739140763"/>
    <n v="0.71"/>
    <n v="632.60130361197605"/>
    <n v="0.192899714789942"/>
    <n v="3379"/>
    <n v="1.0900000000000001"/>
    <n v="1.36"/>
    <n v="2.1999999999999999E-2"/>
    <n v="0.57999999999999996"/>
    <n v="20.7161882213673"/>
    <d v="1900-01-13T19:08:05"/>
    <n v="43371"/>
    <n v="0.34443425347459899"/>
    <n v="17.983239022436301"/>
    <n v="0"/>
    <n v="9360.7769105056996"/>
  </r>
  <r>
    <s v="STND-39739"/>
    <s v="Napleton 1050, Inc.  DBA Napleton Cadillac of Libertyville"/>
    <s v="Napleton 1050 Inc - 1050 S Milwaukee Ave - Libertyville"/>
    <x v="0"/>
    <s v="Indoor Lighting"/>
    <x v="2"/>
    <n v="0"/>
    <n v="854.48199999999997"/>
    <n v="0.183002"/>
    <x v="0"/>
    <x v="0"/>
    <n v="14.797277300976599"/>
    <s v="Qty / 1,000"/>
    <m/>
    <s v="Private-Lighting"/>
    <x v="0"/>
    <n v="3"/>
    <n v="1"/>
    <s v="Lighting"/>
    <n v="0.91633259480590001"/>
    <n v="1.30467645558681"/>
    <n v="782.98970827493497"/>
    <n v="0.238758400725297"/>
    <n v="0.71"/>
    <n v="555.92269287520401"/>
    <n v="0.169518464514961"/>
    <n v="3379"/>
    <n v="1.0900000000000001"/>
    <n v="1.36"/>
    <n v="2.1999999999999999E-2"/>
    <n v="0.57999999999999996"/>
    <n v="20.7161882213673"/>
    <d v="1900-01-13T19:08:05"/>
    <n v="43371"/>
    <n v="0.30268559929677602"/>
    <n v="15.803462001879399"/>
    <n v="0"/>
    <n v="8226.142244380042"/>
  </r>
  <r>
    <s v="STND-39739"/>
    <s v="Napleton 1050, Inc.  DBA Napleton Cadillac of Libertyville"/>
    <s v="Napleton 1050 Inc - 1050 S Milwaukee Ave - Libertyville"/>
    <x v="0"/>
    <s v="Indoor Lighting"/>
    <x v="2"/>
    <n v="0"/>
    <n v="4673.8670000000002"/>
    <n v="1.0009870000000001"/>
    <x v="0"/>
    <x v="0"/>
    <n v="14.797277300976599"/>
    <s v="Qty / 1,000"/>
    <m/>
    <s v="Private-Lighting"/>
    <x v="0"/>
    <n v="3"/>
    <n v="1"/>
    <s v="Lighting"/>
    <n v="0.91633259480590001"/>
    <n v="1.30467645558681"/>
    <n v="4282.8166758876696"/>
    <n v="1.30596417124847"/>
    <n v="0.71"/>
    <n v="3040.7998398802401"/>
    <n v="0.92723456158641404"/>
    <n v="3379"/>
    <n v="1.0900000000000001"/>
    <n v="1.36"/>
    <n v="2.1999999999999999E-2"/>
    <n v="0.57999999999999996"/>
    <n v="20.7161882213673"/>
    <d v="1900-01-13T19:08:05"/>
    <n v="43371"/>
    <n v="1.6556340913393399"/>
    <n v="86.442171439934597"/>
    <n v="0"/>
    <n v="44995.558447473159"/>
  </r>
  <r>
    <s v="STND-39739"/>
    <s v="Napleton 1050, Inc.  DBA Napleton Cadillac of Libertyville"/>
    <s v="Napleton 1050 Inc - 1050 S Milwaukee Ave - Libertyville"/>
    <x v="0"/>
    <s v="Indoor Lighting"/>
    <x v="2"/>
    <n v="0"/>
    <n v="7237.3109999999997"/>
    <n v="1.549992"/>
    <x v="0"/>
    <x v="0"/>
    <n v="14.797277300976599"/>
    <s v="Qty / 1,000"/>
    <m/>
    <s v="Private-Lighting"/>
    <x v="0"/>
    <n v="3"/>
    <n v="1"/>
    <s v="Lighting"/>
    <n v="0.91633259480590001"/>
    <n v="1.30467645558681"/>
    <n v="6631.7839680472798"/>
    <n v="2.0222380687479098"/>
    <n v="0.71"/>
    <n v="4708.5666173135696"/>
    <n v="1.43578902881101"/>
    <n v="3379"/>
    <n v="1.0900000000000001"/>
    <n v="1.36"/>
    <n v="2.1999999999999999E-2"/>
    <n v="0.57999999999999996"/>
    <n v="20.7161882213673"/>
    <d v="1900-01-13T19:08:05"/>
    <n v="43371"/>
    <n v="2.56368923522807"/>
    <n v="133.85252045600001"/>
    <n v="0"/>
    <n v="69673.965926510253"/>
  </r>
  <r>
    <s v="STND-39739"/>
    <s v="Napleton 1050, Inc.  DBA Napleton Cadillac of Libertyville"/>
    <s v="Napleton 1050 Inc - 1050 S Milwaukee Ave - Libertyville"/>
    <x v="0"/>
    <s v="Indoor Lighting"/>
    <x v="2"/>
    <n v="0"/>
    <n v="4220.8440000000001"/>
    <n v="0.90396500000000002"/>
    <x v="0"/>
    <x v="0"/>
    <n v="14.797277300976599"/>
    <s v="Qty / 1,000"/>
    <m/>
    <s v="Private-Lighting"/>
    <x v="0"/>
    <n v="3"/>
    <n v="1"/>
    <s v="Lighting"/>
    <n v="0.91633259480590001"/>
    <n v="1.30467645558681"/>
    <n v="3867.6969347909098"/>
    <n v="1.1793818521745301"/>
    <n v="0.71"/>
    <n v="2746.0648237015498"/>
    <n v="0.83736111504391497"/>
    <n v="3379"/>
    <n v="1.0900000000000001"/>
    <n v="1.36"/>
    <n v="2.1999999999999999E-2"/>
    <n v="0.57999999999999996"/>
    <n v="20.7161882213673"/>
    <d v="1900-01-13T19:08:05"/>
    <n v="43371"/>
    <n v="1.4951595489028"/>
    <n v="78.063607858165199"/>
    <n v="0"/>
    <n v="40634.282682769248"/>
  </r>
  <r>
    <s v="STND-39739"/>
    <s v="Napleton 1050, Inc.  DBA Napleton Cadillac of Libertyville"/>
    <s v="Napleton 1050 Inc - 1050 S Milwaukee Ave - Libertyville"/>
    <x v="0"/>
    <s v="Indoor Lighting"/>
    <x v="2"/>
    <n v="0"/>
    <n v="14485.672"/>
    <n v="3.1023499999999999"/>
    <x v="0"/>
    <x v="0"/>
    <n v="14.797277300976599"/>
    <s v="Qty / 1,000"/>
    <m/>
    <s v="Private-Lighting"/>
    <x v="0"/>
    <n v="3"/>
    <n v="1"/>
    <s v="Lighting"/>
    <n v="0.91633259480590001"/>
    <n v="1.30467645558681"/>
    <n v="13273.693411267201"/>
    <n v="4.0475630019897304"/>
    <n v="0.71"/>
    <n v="9424.3223219996908"/>
    <n v="2.8737697314127102"/>
    <n v="3379"/>
    <n v="1.0900000000000001"/>
    <n v="1.36"/>
    <n v="2.1999999999999999E-2"/>
    <n v="0.57999999999999996"/>
    <n v="20.7161882213673"/>
    <d v="1900-01-13T19:08:05"/>
    <n v="43371"/>
    <n v="5.1312918382222703"/>
    <n v="267.90940830080501"/>
    <n v="0"/>
    <n v="139454.3107724131"/>
  </r>
  <r>
    <s v="STND-39740"/>
    <s v="Janler Corporation"/>
    <s v="Janler Corporation - 6545 N Avondale Ave - Chicago"/>
    <x v="0"/>
    <s v="Indoor Lighting"/>
    <x v="8"/>
    <n v="0"/>
    <n v="88809.964000000007"/>
    <n v="14.055"/>
    <x v="0"/>
    <x v="0"/>
    <n v="9.5383441434566993"/>
    <s v="Qty / 1,000"/>
    <m/>
    <s v="Private-Lighting"/>
    <x v="0"/>
    <n v="3"/>
    <n v="16942"/>
    <s v="Lighting"/>
    <n v="0.91633259480590001"/>
    <n v="1.30467645558681"/>
    <n v="81379.464756738598"/>
    <n v="18.3372275832726"/>
    <n v="0.71"/>
    <n v="57779.4199772844"/>
    <n v="13.019431584123501"/>
    <n v="5242"/>
    <n v="1"/>
    <n v="1.22"/>
    <n v="1.0999999999999999E-2"/>
    <n v="0.68"/>
    <n v="13.3536818008394"/>
    <d v="1900-01-08T12:55:13"/>
    <n v="43289"/>
    <n v="22.103697665468399"/>
    <n v="895.17411232412405"/>
    <n v="0"/>
    <n v="551119.99215265573"/>
  </r>
  <r>
    <s v="STND-39741"/>
    <s v="Thunderbird Catering"/>
    <s v="Thunderbird Catering - 1204 W 36th Place - Chicago"/>
    <x v="0"/>
    <s v="Indoor Lighting"/>
    <x v="8"/>
    <n v="0"/>
    <n v="8596.8799999999992"/>
    <n v="1.361"/>
    <x v="0"/>
    <x v="0"/>
    <n v="9.5383441434566993"/>
    <s v="Qty / 1,000"/>
    <m/>
    <s v="Private-Lighting"/>
    <x v="0"/>
    <n v="3"/>
    <n v="1640"/>
    <s v="Lighting"/>
    <n v="0.91633259480590001"/>
    <n v="1.30467645558681"/>
    <n v="7877.6013576349396"/>
    <n v="1.77566465605364"/>
    <n v="0.71"/>
    <n v="5593.0969639208097"/>
    <n v="1.2607219057980901"/>
    <n v="5242"/>
    <n v="1"/>
    <n v="1.22"/>
    <n v="1.0999999999999999E-2"/>
    <n v="0.68"/>
    <n v="13.3536818008394"/>
    <d v="1900-01-08T12:55:13"/>
    <n v="43216"/>
    <n v="2.1403865188689002"/>
    <n v="86.6536149339844"/>
    <n v="1"/>
    <n v="53348.883669599498"/>
  </r>
  <r>
    <s v="STND-39741"/>
    <s v="Thunderbird Catering"/>
    <s v="Thunderbird Catering - 1204 W 36th Place - Chicago"/>
    <x v="8"/>
    <s v="Indoor Advanced Lighting"/>
    <x v="8"/>
    <n v="0"/>
    <n v="31452"/>
    <n v="4.9779999999999998"/>
    <x v="0"/>
    <x v="0"/>
    <n v="9.5383441434566993"/>
    <s v="Qty / 1,000"/>
    <m/>
    <s v="Private-Lighting"/>
    <x v="0"/>
    <n v="3"/>
    <n v="6000"/>
    <s v="Lighting"/>
    <n v="0.91633259480590001"/>
    <n v="1.30467645558681"/>
    <n v="28820.492771835201"/>
    <n v="6.4946793959111204"/>
    <n v="0.71"/>
    <n v="20462.549868003"/>
    <n v="4.6112223710968996"/>
    <n v="5242"/>
    <n v="1"/>
    <n v="1.22"/>
    <n v="1.0999999999999999E-2"/>
    <n v="0.68"/>
    <n v="13.3536818008394"/>
    <d v="1900-01-08T12:55:13"/>
    <n v="43216"/>
    <n v="7.8286877964213097"/>
    <n v="317.025420490187"/>
    <n v="1"/>
    <n v="195178.84269365706"/>
  </r>
  <r>
    <s v="STND-39742"/>
    <s v="A-Korn Roller, Inc."/>
    <s v="A-Korn Roller Inc - 3604 S Morgn St - Chicago"/>
    <x v="10"/>
    <s v="Compressed Air"/>
    <x v="10"/>
    <n v="0"/>
    <n v="20808"/>
    <n v="3.34"/>
    <x v="4"/>
    <x v="0"/>
    <n v="10"/>
    <s v="ΔkWpeak / CF"/>
    <n v="0.95"/>
    <s v="Private-Non-Lighting"/>
    <x v="2"/>
    <n v="3"/>
    <n v="1"/>
    <s v="Non-Lighting"/>
    <n v="0.98952339343681495"/>
    <n v="0.43468415683807998"/>
    <n v="20590.0027706332"/>
    <n v="1.4518450838391901"/>
    <n v="0.7"/>
    <n v="14413.0019394433"/>
    <n v="1.0162915586874299"/>
    <n v="4618"/>
    <n v="1.02"/>
    <n v="1.04"/>
    <n v="1.2E-2"/>
    <n v="0.81"/>
    <n v="15.158077089649201"/>
    <d v="1900-01-09T19:51:10"/>
    <n v="43170"/>
    <n v="1.52825798298862"/>
    <n v="0"/>
    <n v="1"/>
    <n v="144130.01939443301"/>
  </r>
  <r>
    <s v="STND-39743"/>
    <s v="J.R. Shooting Sports, Inc."/>
    <s v="JR Shooting Sports - 519 N Oakhurst Dr - Aurora"/>
    <x v="1"/>
    <s v="Outdoor &amp; Garage Lighting"/>
    <x v="1"/>
    <n v="0"/>
    <n v="10467.905000000001"/>
    <n v="0"/>
    <x v="0"/>
    <x v="0"/>
    <n v="10.1978380583316"/>
    <s v="Qty / 1,000"/>
    <m/>
    <s v="Private-Lighting"/>
    <x v="0"/>
    <n v="3"/>
    <n v="2135"/>
    <s v="Lighting"/>
    <n v="0.91633259480590001"/>
    <n v="1.30467645558681"/>
    <n v="9592.0825508316502"/>
    <n v="0"/>
    <n v="0.71"/>
    <n v="6810.3786110904703"/>
    <n v="0"/>
    <n v="4903"/>
    <n v="1"/>
    <n v="1"/>
    <n v="0"/>
    <n v="0"/>
    <n v="14.276973281664301"/>
    <d v="1900-01-09T04:44:53"/>
    <n v="43159"/>
    <n v="0"/>
    <n v="0"/>
    <n v="1"/>
    <n v="69451.138191825899"/>
  </r>
  <r>
    <s v="STND-39746"/>
    <s v="Advocate Health &amp; Hospitals Corporation"/>
    <s v="Advocate Lutheran General Hospital - 1775 Dempster Street - Park Ridge"/>
    <x v="0"/>
    <s v="Indoor Lighting"/>
    <x v="7"/>
    <n v="0"/>
    <n v="64796.243000000002"/>
    <n v="7.2169999999999996"/>
    <x v="0"/>
    <x v="0"/>
    <n v="6.5651260504201696"/>
    <s v="Qty / 1,000"/>
    <m/>
    <s v="Private-Lighting"/>
    <x v="0"/>
    <n v="3"/>
    <n v="6917"/>
    <s v="Lighting"/>
    <n v="0.91633259480590001"/>
    <n v="1.30467645558681"/>
    <n v="59374.9094818636"/>
    <n v="9.4158499799699804"/>
    <n v="0.71"/>
    <n v="42156.185732123202"/>
    <n v="6.6852534857786896"/>
    <n v="7616"/>
    <n v="1.23"/>
    <n v="1.41"/>
    <n v="1.4E-2"/>
    <n v="0.73499999999999999"/>
    <n v="9.1911764705882408"/>
    <d v="1900-01-05T13:33:47"/>
    <n v="43219"/>
    <n v="9.0855888261397997"/>
    <n v="675.81197784234996"/>
    <n v="1"/>
    <n v="276760.6731363131"/>
  </r>
  <r>
    <s v="STND-39746"/>
    <s v="Advocate Health &amp; Hospitals Corporation"/>
    <s v="Advocate Lutheran General Hospital - 1775 Dempster Street - Park Ridge"/>
    <x v="7"/>
    <s v="Indoor Lighting"/>
    <x v="7"/>
    <n v="0"/>
    <n v="22842.151000000002"/>
    <n v="8.452"/>
    <x v="0"/>
    <x v="0"/>
    <n v="8"/>
    <s v="Qty / 1,000"/>
    <m/>
    <s v="Private-Lighting"/>
    <x v="0"/>
    <n v="3"/>
    <n v="10160"/>
    <s v="Lighting"/>
    <n v="0.91633259480590001"/>
    <n v="1.30467645558681"/>
    <n v="20931.007496778198"/>
    <n v="11.027125402619699"/>
    <n v="0.71"/>
    <n v="14861.015322712499"/>
    <n v="7.8292590358599803"/>
    <n v="7616"/>
    <n v="1.23"/>
    <n v="1.41"/>
    <n v="1.4E-2"/>
    <n v="0.73499999999999999"/>
    <n v="9.1911764705882408"/>
    <d v="1900-01-05T13:33:47"/>
    <n v="43219"/>
    <n v="13.368643271649001"/>
    <n v="238.23910971942601"/>
    <n v="1"/>
    <n v="118888.12258169999"/>
  </r>
  <r>
    <s v="STND-39749"/>
    <s v="Latoria Bros. Construction Corp."/>
    <s v="Latoria Bros. Construction Corp. - 355 E Potter St - Wood Dale"/>
    <x v="0"/>
    <s v="Indoor Lighting"/>
    <x v="8"/>
    <n v="0"/>
    <n v="8182.7619999999997"/>
    <n v="1.2949999999999999"/>
    <x v="0"/>
    <x v="0"/>
    <n v="9.5383441434566993"/>
    <s v="Qty / 1,000"/>
    <m/>
    <s v="Private-Lighting"/>
    <x v="0"/>
    <n v="3"/>
    <n v="1561"/>
    <s v="Lighting"/>
    <n v="0.91633259480590001"/>
    <n v="1.30467645558681"/>
    <n v="7498.1315361391098"/>
    <n v="1.6895560099849101"/>
    <n v="0.71"/>
    <n v="5323.6733906587697"/>
    <n v="1.1995847670892901"/>
    <n v="5242"/>
    <n v="1"/>
    <n v="1.22"/>
    <n v="1.0999999999999999E-2"/>
    <n v="0.68"/>
    <n v="13.3536818008394"/>
    <d v="1900-01-08T12:55:13"/>
    <n v="43173"/>
    <n v="2.0365911402903998"/>
    <n v="82.479446897530295"/>
    <n v="1"/>
    <n v="50779.028907466345"/>
  </r>
  <r>
    <s v="STND-39750"/>
    <s v="ATK Foods Inc"/>
    <s v="ATK Foods Inc - 1143 Lake St - Chicago"/>
    <x v="10"/>
    <s v="Compressed Air"/>
    <x v="2"/>
    <n v="0"/>
    <n v="26010"/>
    <n v="4.1749999999999998"/>
    <x v="4"/>
    <x v="0"/>
    <n v="10"/>
    <s v="ΔkWpeak / CF"/>
    <n v="0.95"/>
    <s v="Private-Non-Lighting"/>
    <x v="2"/>
    <n v="3"/>
    <n v="1"/>
    <s v="Non-Lighting"/>
    <n v="0.98952339343681495"/>
    <n v="0.43468415683807998"/>
    <n v="25737.503463291599"/>
    <n v="1.8148063547989901"/>
    <n v="0.7"/>
    <n v="18016.252424304101"/>
    <n v="1.27036444835929"/>
    <n v="3379"/>
    <n v="1.0900000000000001"/>
    <n v="1.36"/>
    <n v="2.1999999999999999E-2"/>
    <n v="0.57999999999999996"/>
    <n v="20.7161882213673"/>
    <d v="1900-01-13T19:08:05"/>
    <n v="43132"/>
    <n v="1.91032247873577"/>
    <n v="0"/>
    <n v="1"/>
    <n v="180162.524243041"/>
  </r>
  <r>
    <s v="STND-39751"/>
    <s v="Midwest Arbor Corp."/>
    <s v="Midwest Arbor Corp - 1700 Holian Dr - Spring Grove"/>
    <x v="1"/>
    <s v="Outdoor &amp; Garage Lighting"/>
    <x v="1"/>
    <n v="0"/>
    <n v="5613.9350000000004"/>
    <n v="0"/>
    <x v="0"/>
    <x v="0"/>
    <n v="10.1978380583316"/>
    <s v="Qty / 1,000"/>
    <m/>
    <s v="Private-Lighting"/>
    <x v="0"/>
    <n v="3"/>
    <n v="1145"/>
    <s v="Lighting"/>
    <n v="0.91633259480590001"/>
    <n v="1.30467645558681"/>
    <n v="5144.23162562166"/>
    <n v="0"/>
    <n v="0.71"/>
    <n v="3652.40445419138"/>
    <n v="0"/>
    <n v="4903"/>
    <n v="1"/>
    <n v="1"/>
    <n v="0"/>
    <n v="0"/>
    <n v="14.276973281664301"/>
    <d v="1900-01-09T04:44:53"/>
    <n v="43239"/>
    <n v="0"/>
    <n v="0"/>
    <n v="1"/>
    <n v="37246.629147372711"/>
  </r>
  <r>
    <s v="STND-39751"/>
    <s v="Midwest Arbor Corp."/>
    <s v="Midwest Arbor Corp - 1700 Holian Dr - Spring Grove"/>
    <x v="27"/>
    <s v="Outdoor &amp; Garage Lighting"/>
    <x v="10"/>
    <n v="0"/>
    <n v="100.8"/>
    <n v="0"/>
    <x v="0"/>
    <x v="0"/>
    <n v="8"/>
    <s v="Qty / 1,000"/>
    <m/>
    <s v="Private-Lighting"/>
    <x v="0"/>
    <n v="3"/>
    <n v="360"/>
    <s v="Lighting"/>
    <n v="0.91633259480590001"/>
    <n v="1.30467645558681"/>
    <n v="92.366325556434703"/>
    <n v="0"/>
    <n v="0.71"/>
    <n v="65.580091145068593"/>
    <n v="0"/>
    <n v="4618"/>
    <n v="1.02"/>
    <n v="1.04"/>
    <n v="1.2E-2"/>
    <n v="0.81"/>
    <n v="15.158077089649201"/>
    <d v="1900-01-09T19:51:10"/>
    <n v="43239"/>
    <n v="0"/>
    <n v="1.0866626536051101"/>
    <n v="1"/>
    <n v="524.64072916054874"/>
  </r>
  <r>
    <s v="STND-39754"/>
    <s v="Bronzeville Lofts Condominium Association"/>
    <s v="Bronzeville Loft Condo Assoc - Bldg 50 E 26th St - Chicago"/>
    <x v="1"/>
    <s v="Outdoor &amp; Garage Lighting"/>
    <x v="16"/>
    <n v="0"/>
    <n v="21154.22"/>
    <n v="5.7220000000000004"/>
    <x v="0"/>
    <x v="0"/>
    <n v="14.701558365186701"/>
    <s v="Qty / 1,000"/>
    <m/>
    <s v="Private-Lighting"/>
    <x v="0"/>
    <n v="3"/>
    <n v="6220"/>
    <s v="Lighting"/>
    <n v="0.91633259480590001"/>
    <n v="1.30467645558681"/>
    <n v="19384.301303694901"/>
    <n v="7.4653586788677098"/>
    <n v="0.71"/>
    <n v="13762.8539256234"/>
    <n v="5.3004046619960699"/>
    <n v="3401"/>
    <n v="1"/>
    <n v="1"/>
    <n v="0"/>
    <n v="0.92"/>
    <n v="20.582181711261399"/>
    <d v="1900-01-13T16:50:15"/>
    <n v="43226"/>
    <n v="7.4653586788677098"/>
    <n v="0"/>
    <n v="1"/>
    <n v="202335.40025909132"/>
  </r>
  <r>
    <s v="STND-39755"/>
    <s v="ZOETIS, Inc."/>
    <s v="Zoetis - 400 State Street - Chicago Heights"/>
    <x v="0"/>
    <s v="Indoor Lighting"/>
    <x v="8"/>
    <n v="0"/>
    <n v="262943.962"/>
    <n v="41.613999999999997"/>
    <x v="0"/>
    <x v="0"/>
    <n v="9.5383441434566993"/>
    <s v="Qty / 1,000"/>
    <m/>
    <s v="Private-Lighting"/>
    <x v="0"/>
    <n v="2"/>
    <n v="50161"/>
    <s v="Lighting"/>
    <n v="0.97902139861649395"/>
    <n v="0.93591656730105399"/>
    <n v="257427.76543500199"/>
    <n v="38.947232031665997"/>
    <n v="0.71"/>
    <n v="182773.713458852"/>
    <n v="27.652534742482899"/>
    <n v="5242"/>
    <n v="1"/>
    <n v="1.22"/>
    <n v="1.0999999999999999E-2"/>
    <n v="0.68"/>
    <n v="13.3536818008394"/>
    <d v="1900-01-08T12:55:13"/>
    <n v="43191"/>
    <n v="46.947001002490403"/>
    <n v="2831.7054197850198"/>
    <n v="1"/>
    <n v="1743358.5793480738"/>
  </r>
  <r>
    <s v="STND-39755"/>
    <s v="ZOETIS, Inc."/>
    <s v="Zoetis - 400 State Street - Chicago Heights"/>
    <x v="1"/>
    <s v="Outdoor &amp; Garage Lighting"/>
    <x v="1"/>
    <n v="0"/>
    <n v="69357.838000000003"/>
    <n v="0"/>
    <x v="0"/>
    <x v="0"/>
    <n v="10.1978380583316"/>
    <s v="Qty / 1,000"/>
    <m/>
    <s v="Private-Lighting"/>
    <x v="0"/>
    <n v="2"/>
    <n v="14146"/>
    <s v="Lighting"/>
    <n v="0.97902139861649395"/>
    <n v="0.93591656730105399"/>
    <n v="67902.807563776194"/>
    <n v="0"/>
    <n v="0.71"/>
    <n v="48210.993370281103"/>
    <n v="0"/>
    <n v="4903"/>
    <n v="1"/>
    <n v="1"/>
    <n v="0"/>
    <n v="0"/>
    <n v="14.276973281664301"/>
    <d v="1900-01-09T04:44:53"/>
    <n v="43191"/>
    <n v="0"/>
    <n v="0"/>
    <n v="1"/>
    <n v="491647.90302142507"/>
  </r>
  <r>
    <s v="STND-39755"/>
    <s v="ZOETIS, Inc."/>
    <s v="Zoetis - 400 State Street - Chicago Heights"/>
    <x v="7"/>
    <s v="Indoor Lighting"/>
    <x v="8"/>
    <n v="0"/>
    <n v="16470.782999999999"/>
    <n v="8.4649999999999999"/>
    <x v="0"/>
    <x v="0"/>
    <n v="8"/>
    <s v="Qty / 1,000"/>
    <m/>
    <s v="Private-Lighting"/>
    <x v="0"/>
    <n v="2"/>
    <n v="13092"/>
    <s v="Lighting"/>
    <n v="0.97902139861649395"/>
    <n v="0.93591656730105399"/>
    <n v="16125.2490089688"/>
    <n v="7.9225337422034201"/>
    <n v="0.71"/>
    <n v="11448.926796367799"/>
    <n v="5.6249989569644301"/>
    <n v="5242"/>
    <n v="1"/>
    <n v="1.22"/>
    <n v="1.0999999999999999E-2"/>
    <n v="0.68"/>
    <n v="13.3536818008394"/>
    <d v="1900-01-08T12:55:13"/>
    <n v="43191"/>
    <n v="12.252603993509799"/>
    <n v="177.37773909865601"/>
    <n v="1"/>
    <n v="91591.414370942395"/>
  </r>
  <r>
    <s v="STND-39757"/>
    <s v="County of Lake School District 121 Warren Township High School"/>
    <s v="Almond Campus - Phase 2 - 34090 N Almond Rd - Gurnee"/>
    <x v="0"/>
    <s v="Indoor Lighting"/>
    <x v="12"/>
    <n v="0"/>
    <n v="43719"/>
    <n v="0"/>
    <x v="0"/>
    <x v="1"/>
    <n v="15"/>
    <s v="Qty / 1,000"/>
    <m/>
    <s v="Public-Lighting"/>
    <x v="0"/>
    <n v="1"/>
    <n v="11870"/>
    <s v="Lighting"/>
    <n v="0.95625781801464005"/>
    <n v="1.47347312606477"/>
    <n v="41806.635545782003"/>
    <n v="0"/>
    <n v="0.71"/>
    <n v="29682.711237505198"/>
    <n v="0"/>
    <n v="2979"/>
    <n v="1.17333333333333"/>
    <n v="1.323"/>
    <n v="2.1333333333333301E-2"/>
    <n v="0.72"/>
    <n v="23.497818059751602"/>
    <d v="1900-01-15T18:49:11"/>
    <n v="43132"/>
    <n v="0"/>
    <n v="760.120646286946"/>
    <n v="1"/>
    <n v="445240.66856257798"/>
  </r>
  <r>
    <s v="STND-39757"/>
    <s v="County of Lake School District 121 Warren Township High School"/>
    <s v="Almond Campus - Phase 2 - 34090 N Almond Rd - Gurnee"/>
    <x v="7"/>
    <s v="Indoor Lighting"/>
    <x v="12"/>
    <n v="0"/>
    <n v="110259"/>
    <n v="0"/>
    <x v="0"/>
    <x v="1"/>
    <n v="8"/>
    <s v="Qty / 1,000"/>
    <m/>
    <s v="Public-Lighting"/>
    <x v="0"/>
    <n v="1"/>
    <n v="250"/>
    <s v="Lighting"/>
    <n v="0.95625781801464005"/>
    <n v="1.47347312606477"/>
    <n v="105436.030756476"/>
    <n v="0"/>
    <n v="0.71"/>
    <n v="74859.5818370981"/>
    <n v="0"/>
    <n v="2979"/>
    <n v="1.17333333333333"/>
    <n v="1.323"/>
    <n v="2.1333333333333301E-2"/>
    <n v="0.72"/>
    <n v="23.497818059751602"/>
    <d v="1900-01-15T18:49:11"/>
    <n v="43132"/>
    <n v="0"/>
    <n v="1917.01874102684"/>
    <n v="1"/>
    <n v="598876.6546967848"/>
  </r>
  <r>
    <s v="STND-39761"/>
    <s v="Highland Park Motors Inc"/>
    <s v="Highland Park Motors Inc dba Muller Honda - 150 Skokie Valley Rd - Highland Park"/>
    <x v="0"/>
    <s v="Indoor Lighting"/>
    <x v="2"/>
    <n v="0"/>
    <n v="12596.236000000001"/>
    <n v="2.698"/>
    <x v="0"/>
    <x v="0"/>
    <n v="14.797277300976599"/>
    <s v="Qty / 1,000"/>
    <m/>
    <s v="Private-Lighting"/>
    <x v="0"/>
    <n v="3"/>
    <n v="3420"/>
    <s v="Lighting"/>
    <n v="0.91633259480590001"/>
    <n v="1.30467645558681"/>
    <n v="11542.3416186675"/>
    <n v="3.5200170771732"/>
    <n v="0.71"/>
    <n v="8195.0625492539202"/>
    <n v="2.4992121247929702"/>
    <n v="3379"/>
    <n v="1.0900000000000001"/>
    <n v="1.36"/>
    <n v="2.1999999999999999E-2"/>
    <n v="0.57999999999999996"/>
    <n v="20.7161882213673"/>
    <d v="1900-01-13T19:08:05"/>
    <n v="43196"/>
    <n v="4.4624962945907702"/>
    <n v="232.96469322081199"/>
    <n v="1"/>
    <n v="121264.61304015845"/>
  </r>
  <r>
    <s v="STND-39764"/>
    <s v="Highland Park Motors Inc."/>
    <s v="Highland Park Motors Inc dba Muller Honda - 550 Skokie Valley Rd - Highland Park"/>
    <x v="0"/>
    <s v="Indoor Lighting"/>
    <x v="2"/>
    <n v="0"/>
    <n v="18846.473999999998"/>
    <n v="4.0359999999999996"/>
    <x v="0"/>
    <x v="0"/>
    <n v="14.797277300976599"/>
    <s v="Qty / 1,000"/>
    <m/>
    <s v="Private-Lighting"/>
    <x v="0"/>
    <n v="3"/>
    <n v="5117"/>
    <s v="Lighting"/>
    <n v="0.91633259480590001"/>
    <n v="1.30467645558681"/>
    <n v="17269.638423361899"/>
    <n v="5.2656741747483498"/>
    <n v="0.71"/>
    <n v="12261.443280587"/>
    <n v="3.7386286640713302"/>
    <n v="3379"/>
    <n v="1.0900000000000001"/>
    <n v="1.36"/>
    <n v="2.1999999999999999E-2"/>
    <n v="0.57999999999999996"/>
    <n v="20.7161882213673"/>
    <d v="1900-01-13T19:08:05"/>
    <n v="43191"/>
    <n v="6.6755504243767101"/>
    <n v="348.56150946235101"/>
    <n v="1"/>
    <n v="181435.97633304205"/>
  </r>
  <r>
    <s v="STND-39765"/>
    <s v="Illinois Engineered Products, Inc"/>
    <s v="Illinois Engineered Products Inc - 2419 W 21st St - Chicago"/>
    <x v="19"/>
    <s v="Compressed Air"/>
    <x v="10"/>
    <n v="0"/>
    <n v="9829.86"/>
    <n v="1.5209999999999999"/>
    <x v="4"/>
    <x v="0"/>
    <n v="10"/>
    <s v="ΔkWpeak / CF"/>
    <n v="0.95"/>
    <s v="Private-Non-Lighting"/>
    <x v="2"/>
    <n v="3"/>
    <n v="3"/>
    <s v="Non-Lighting"/>
    <n v="0.98952339343681495"/>
    <n v="0.43468415683807998"/>
    <n v="9726.8764242088091"/>
    <n v="0.66115460255072001"/>
    <n v="0.7"/>
    <n v="6808.8134969461698"/>
    <n v="0.46280822178550401"/>
    <n v="4618"/>
    <n v="1.02"/>
    <n v="1.04"/>
    <n v="1.2E-2"/>
    <n v="0.81"/>
    <n v="15.158077089649201"/>
    <d v="1900-01-09T19:51:10"/>
    <n v="43194"/>
    <n v="0.69595221321128498"/>
    <n v="0"/>
    <n v="1"/>
    <n v="68088.134969461695"/>
  </r>
  <r>
    <s v="STND-39765"/>
    <s v="Illinois Engineered Products, Inc"/>
    <s v="Illinois Engineered Products Inc - 2419 W 21st St - Chicago"/>
    <x v="10"/>
    <s v="Compressed Air"/>
    <x v="10"/>
    <n v="0"/>
    <n v="72630"/>
    <n v="11.65"/>
    <x v="4"/>
    <x v="0"/>
    <n v="10"/>
    <s v="ΔkWpeak / CF"/>
    <n v="0.95"/>
    <s v="Private-Non-Lighting"/>
    <x v="2"/>
    <n v="3"/>
    <n v="1"/>
    <s v="Non-Lighting"/>
    <n v="0.98952339343681495"/>
    <n v="0.43468415683807998"/>
    <n v="71869.084065315896"/>
    <n v="5.0640704271636396"/>
    <n v="0.7"/>
    <n v="50308.358845721101"/>
    <n v="3.5448492990145501"/>
    <n v="4618"/>
    <n v="1.02"/>
    <n v="1.04"/>
    <n v="1.2E-2"/>
    <n v="0.81"/>
    <n v="15.158077089649201"/>
    <d v="1900-01-09T19:51:10"/>
    <n v="43194"/>
    <n v="5.3306004496459298"/>
    <n v="0"/>
    <n v="1"/>
    <n v="503083.58845721104"/>
  </r>
  <r>
    <s v="STND-39766"/>
    <s v="Dynapar Corporation"/>
    <s v="Dynapar - 1675 Delany Rd - Gurnee"/>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216"/>
    <n v="3.0565159659772401"/>
    <n v="0"/>
    <n v="1"/>
    <n v="288260.03878886497"/>
  </r>
  <r>
    <s v="STND-39766"/>
    <s v="Dynapar Corporation"/>
    <s v="Dynapar - 1675 Delany Rd - Gurnee"/>
    <x v="19"/>
    <s v="Compressed Air"/>
    <x v="10"/>
    <n v="0"/>
    <n v="9829.86"/>
    <n v="1.5209999999999999"/>
    <x v="4"/>
    <x v="0"/>
    <n v="10"/>
    <s v="ΔkWpeak / CF"/>
    <n v="0.95"/>
    <s v="Private-Non-Lighting"/>
    <x v="2"/>
    <n v="3"/>
    <n v="3"/>
    <s v="Non-Lighting"/>
    <n v="0.98952339343681495"/>
    <n v="0.43468415683807998"/>
    <n v="9726.8764242088091"/>
    <n v="0.66115460255072001"/>
    <n v="0.7"/>
    <n v="6808.8134969461698"/>
    <n v="0.46280822178550401"/>
    <n v="4618"/>
    <n v="1.02"/>
    <n v="1.04"/>
    <n v="1.2E-2"/>
    <n v="0.81"/>
    <n v="15.158077089649201"/>
    <d v="1900-01-09T19:51:10"/>
    <n v="43216"/>
    <n v="0.69595221321128498"/>
    <n v="0"/>
    <n v="1"/>
    <n v="68088.134969461695"/>
  </r>
  <r>
    <s v="STND-39767"/>
    <s v="The Einstein Academy"/>
    <s v="The Einstein Academy - 747 Davis Rd - Elgin"/>
    <x v="8"/>
    <s v="Indoor Advanced Lighting"/>
    <x v="12"/>
    <n v="0"/>
    <n v="15301.038"/>
    <n v="4.1719999999999997"/>
    <x v="0"/>
    <x v="0"/>
    <n v="15"/>
    <s v="Qty / 1,000"/>
    <m/>
    <s v="Private-Lighting"/>
    <x v="0"/>
    <n v="3"/>
    <n v="4390"/>
    <s v="Lighting"/>
    <n v="0.91633259480590001"/>
    <n v="1.30467645558681"/>
    <n v="14020.8398537637"/>
    <n v="5.4431101727081597"/>
    <n v="0.71"/>
    <n v="9954.7962961722096"/>
    <n v="3.86460822262279"/>
    <n v="2979"/>
    <n v="1.17333333333333"/>
    <n v="1.323"/>
    <n v="2.1333333333333301E-2"/>
    <n v="0.72"/>
    <n v="23.497818059751602"/>
    <d v="1900-01-15T18:49:11"/>
    <n v="43193"/>
    <n v="5.7141914133578497"/>
    <n v="254.92436097752099"/>
    <n v="1"/>
    <n v="149321.94444258313"/>
  </r>
  <r>
    <s v="STND-39767"/>
    <s v="The Einstein Academy"/>
    <s v="The Einstein Academy - 747 Davis Rd - Elgin"/>
    <x v="0"/>
    <s v="Indoor Lighting"/>
    <x v="12"/>
    <n v="0"/>
    <n v="43076.428999999996"/>
    <n v="11.746"/>
    <x v="0"/>
    <x v="0"/>
    <n v="15"/>
    <s v="Qty / 1,000"/>
    <m/>
    <s v="Private-Lighting"/>
    <x v="0"/>
    <n v="3"/>
    <n v="12359"/>
    <s v="Lighting"/>
    <n v="0.91633259480590001"/>
    <n v="1.30467645558681"/>
    <n v="39472.335960542099"/>
    <n v="15.3247296473226"/>
    <n v="0.71"/>
    <n v="28025.358531984901"/>
    <n v="10.880558049599101"/>
    <n v="2979"/>
    <n v="1.17333333333333"/>
    <n v="1.323"/>
    <n v="2.1333333333333301E-2"/>
    <n v="0.72"/>
    <n v="23.497818059751602"/>
    <d v="1900-01-15T18:49:11"/>
    <n v="43193"/>
    <n v="16.0879415966686"/>
    <n v="717.67883564622002"/>
    <n v="1"/>
    <n v="420380.3779797735"/>
  </r>
  <r>
    <s v="STND-39767"/>
    <s v="The Einstein Academy"/>
    <s v="The Einstein Academy - 747 Davis Rd - Elgin"/>
    <x v="1"/>
    <s v="Outdoor &amp; Garage Lighting"/>
    <x v="1"/>
    <n v="0"/>
    <n v="11031.75"/>
    <n v="0"/>
    <x v="0"/>
    <x v="0"/>
    <n v="10.1978380583316"/>
    <s v="Qty / 1,000"/>
    <m/>
    <s v="Private-Lighting"/>
    <x v="0"/>
    <n v="3"/>
    <n v="2250"/>
    <s v="Lighting"/>
    <n v="0.91633259480590001"/>
    <n v="1.30467645558681"/>
    <n v="10108.752102750001"/>
    <n v="0"/>
    <n v="0.71"/>
    <n v="7177.2139929524901"/>
    <n v="0"/>
    <n v="4903"/>
    <n v="1"/>
    <n v="1"/>
    <n v="0"/>
    <n v="0"/>
    <n v="14.276973281664301"/>
    <d v="1900-01-09T04:44:53"/>
    <n v="43193"/>
    <n v="0"/>
    <n v="0"/>
    <n v="1"/>
    <n v="73192.066010121009"/>
  </r>
  <r>
    <s v="STND-39768"/>
    <s v="Illinois-American Water Company"/>
    <s v="Illinois American Water - 1000 International Parkway - Woodridge"/>
    <x v="27"/>
    <s v="Outdoor &amp; Garage Lighting"/>
    <x v="2"/>
    <n v="0"/>
    <n v="863.52"/>
    <n v="0"/>
    <x v="0"/>
    <x v="0"/>
    <n v="8"/>
    <s v="Qty / 1,000"/>
    <m/>
    <s v="Private-Lighting"/>
    <x v="0"/>
    <n v="3"/>
    <n v="3084"/>
    <s v="Lighting"/>
    <n v="0.91633259480590001"/>
    <n v="1.30467645558681"/>
    <n v="791.27152226679095"/>
    <n v="0"/>
    <n v="0.71"/>
    <n v="561.80278080942105"/>
    <n v="0"/>
    <n v="3379"/>
    <n v="1.0900000000000001"/>
    <n v="1.36"/>
    <n v="2.1999999999999999E-2"/>
    <n v="0.57999999999999996"/>
    <n v="20.7161882213673"/>
    <d v="1900-01-13T19:08:05"/>
    <n v="43188"/>
    <n v="0"/>
    <n v="15.9706178806141"/>
    <n v="1"/>
    <n v="4494.4222464753684"/>
  </r>
  <r>
    <s v="STND-39768"/>
    <s v="Illinois-American Water Company"/>
    <s v="Illinois American Water - 1000 International Parkway - Woodridge"/>
    <x v="1"/>
    <s v="Outdoor &amp; Garage Lighting"/>
    <x v="1"/>
    <n v="0"/>
    <n v="32928.548000000003"/>
    <n v="0"/>
    <x v="0"/>
    <x v="0"/>
    <n v="10.1978380583316"/>
    <s v="Qty / 1,000"/>
    <m/>
    <s v="Private-Lighting"/>
    <x v="0"/>
    <n v="3"/>
    <n v="6716"/>
    <s v="Lighting"/>
    <n v="0.91633259480590001"/>
    <n v="1.30467645558681"/>
    <n v="30173.501832030601"/>
    <n v="0"/>
    <n v="0.71"/>
    <n v="21423.186300741701"/>
    <n v="0"/>
    <n v="4903"/>
    <n v="1"/>
    <n v="1"/>
    <n v="0"/>
    <n v="0"/>
    <n v="14.276973281664301"/>
    <d v="1900-01-09T04:44:53"/>
    <n v="43188"/>
    <n v="0"/>
    <n v="0"/>
    <n v="1"/>
    <n v="218470.18458843188"/>
  </r>
  <r>
    <s v="STND-39769"/>
    <s v="Trendler Inc."/>
    <s v="Trendler Inc - 4540 W 51st St - Chicago"/>
    <x v="8"/>
    <s v="Indoor Advanced Lighting"/>
    <x v="10"/>
    <n v="0"/>
    <n v="38695.607000000004"/>
    <n v="6.92"/>
    <x v="0"/>
    <x v="0"/>
    <n v="10.827197921178"/>
    <s v="Qty / 1,000"/>
    <m/>
    <s v="Private-Lighting"/>
    <x v="0"/>
    <n v="3"/>
    <n v="8215"/>
    <s v="Lighting"/>
    <n v="0.91633259480590001"/>
    <n v="1.30467645558681"/>
    <n v="35458.0459698993"/>
    <n v="9.0283610726607009"/>
    <n v="0.71"/>
    <n v="25175.212638628502"/>
    <n v="6.4101363615890996"/>
    <n v="4618"/>
    <n v="1.02"/>
    <n v="1.04"/>
    <n v="1.2E-2"/>
    <n v="0.81"/>
    <n v="15.158077089649201"/>
    <d v="1900-01-09T19:51:10"/>
    <n v="43158"/>
    <n v="10.7174276740986"/>
    <n v="417.15348199881601"/>
    <n v="1"/>
    <n v="272577.00994617259"/>
  </r>
  <r>
    <s v="STND-39769"/>
    <s v="Trendler Inc."/>
    <s v="Trendler Inc - 4540 W 51st St - Chicago"/>
    <x v="0"/>
    <s v="Indoor Lighting"/>
    <x v="10"/>
    <n v="0"/>
    <n v="31983.344000000001"/>
    <n v="5.72"/>
    <x v="0"/>
    <x v="0"/>
    <n v="10.827197921178"/>
    <s v="Qty / 1,000"/>
    <m/>
    <s v="Private-Lighting"/>
    <x v="0"/>
    <n v="3"/>
    <n v="6790"/>
    <s v="Lighting"/>
    <n v="0.91633259480590001"/>
    <n v="1.30467645558681"/>
    <n v="29307.380598089701"/>
    <n v="7.4627493259565298"/>
    <n v="0.71"/>
    <n v="20808.240224643701"/>
    <n v="5.2985520214291402"/>
    <n v="4618"/>
    <n v="1.02"/>
    <n v="1.04"/>
    <n v="1.2E-2"/>
    <n v="0.81"/>
    <n v="15.158077089649201"/>
    <d v="1900-01-09T19:51:10"/>
    <n v="43158"/>
    <n v="8.8589142046017706"/>
    <n v="344.79271291870202"/>
    <n v="1"/>
    <n v="225294.9353036347"/>
  </r>
  <r>
    <s v="STND-39770"/>
    <s v="Dirt Devils Softball Organization Inc"/>
    <s v="Dirt Devils Softball - 2621 Citys Edge Dr Unit I - Joliet"/>
    <x v="7"/>
    <s v="Indoor Lighting"/>
    <x v="2"/>
    <n v="0"/>
    <n v="788.48"/>
    <n v="0.52200000000000002"/>
    <x v="0"/>
    <x v="0"/>
    <n v="8"/>
    <s v="Qty / 1,000"/>
    <m/>
    <s v="Private-Lighting"/>
    <x v="0"/>
    <n v="3"/>
    <n v="892"/>
    <s v="Lighting"/>
    <n v="0.91633259480590001"/>
    <n v="1.30467645558681"/>
    <n v="722.50992435255603"/>
    <n v="0.68104110981631305"/>
    <n v="0.71"/>
    <n v="512.982046290315"/>
    <n v="0.48353918796958201"/>
    <n v="3379"/>
    <n v="1.0900000000000001"/>
    <n v="1.36"/>
    <n v="2.1999999999999999E-2"/>
    <n v="0.57999999999999996"/>
    <n v="20.7161882213673"/>
    <d v="1900-01-13T19:08:05"/>
    <n v="43167"/>
    <n v="1.16457098121805"/>
    <n v="14.582769115372701"/>
    <n v="1"/>
    <n v="4103.85637032252"/>
  </r>
  <r>
    <s v="STND-39770"/>
    <s v="Dirt Devils Softball Organization Inc"/>
    <s v="Dirt Devils Softball - 2621 Citys Edge Dr Unit I - Joliet"/>
    <x v="0"/>
    <s v="Indoor Lighting"/>
    <x v="2"/>
    <n v="0"/>
    <n v="3417.9259999999999"/>
    <n v="0.73199999999999998"/>
    <x v="0"/>
    <x v="0"/>
    <n v="14.797277300976599"/>
    <s v="Qty / 1,000"/>
    <m/>
    <s v="Private-Lighting"/>
    <x v="0"/>
    <n v="3"/>
    <n v="928"/>
    <s v="Lighting"/>
    <n v="0.91633259480590001"/>
    <n v="1.30467645558681"/>
    <n v="3131.9570004345501"/>
    <n v="0.95502316548954203"/>
    <n v="0.71"/>
    <n v="2223.68947030853"/>
    <n v="0.67806644749757505"/>
    <n v="3379"/>
    <n v="1.0900000000000001"/>
    <n v="1.36"/>
    <n v="2.1999999999999999E-2"/>
    <n v="0.57999999999999996"/>
    <n v="20.7161882213673"/>
    <d v="1900-01-13T19:08:05"/>
    <n v="43167"/>
    <n v="1.2107291651743699"/>
    <n v="63.213811017944998"/>
    <n v="1"/>
    <n v="32904.549723417091"/>
  </r>
  <r>
    <s v="STND-39771"/>
    <s v="First Baptist Church of Pontiac"/>
    <s v="First Baptist Church - 515 North Ladd Street - Pontiac"/>
    <x v="1"/>
    <s v="Outdoor &amp; Garage Lighting"/>
    <x v="1"/>
    <n v="0"/>
    <n v="5775.7340000000004"/>
    <n v="0"/>
    <x v="0"/>
    <x v="0"/>
    <n v="10.1978380583316"/>
    <s v="Qty / 1,000"/>
    <m/>
    <s v="Private-Lighting"/>
    <x v="0"/>
    <n v="3"/>
    <n v="1178"/>
    <s v="Lighting"/>
    <n v="0.91633259480590001"/>
    <n v="1.30467645558681"/>
    <n v="5292.4933231286604"/>
    <n v="0"/>
    <n v="0.71"/>
    <n v="3757.6702594213498"/>
    <n v="0"/>
    <n v="4903"/>
    <n v="1"/>
    <n v="1"/>
    <n v="0"/>
    <n v="0"/>
    <n v="14.276973281664301"/>
    <d v="1900-01-09T04:44:53"/>
    <n v="43193"/>
    <n v="0"/>
    <n v="0"/>
    <n v="1"/>
    <n v="38320.112782187818"/>
  </r>
  <r>
    <s v="STND-39772"/>
    <s v="The Boeing Company"/>
    <s v="CBRE-100 N Riverside - 100 N Riverside - Chicago"/>
    <x v="12"/>
    <s v="Variable Speed Drives"/>
    <x v="6"/>
    <n v="0"/>
    <n v="35225.805999999997"/>
    <n v="31.702999999999999"/>
    <x v="6"/>
    <x v="0"/>
    <n v="15"/>
    <s v="ΔkWpeak"/>
    <m/>
    <s v="Private-Non-Lighting"/>
    <x v="2"/>
    <n v="3"/>
    <n v="2"/>
    <s v="Non-Lighting"/>
    <n v="0.98952339343681495"/>
    <n v="0.43468415683807998"/>
    <n v="34856.759089666899"/>
    <n v="13.780791824237699"/>
    <n v="0.7"/>
    <n v="24399.731362766801"/>
    <n v="9.6465542769663593"/>
    <n v="2885"/>
    <n v="1.165"/>
    <n v="1.3779999999999999"/>
    <n v="2.5499999999999998E-2"/>
    <n v="0.55000000000000004"/>
    <n v="24.263431542460999"/>
    <d v="1900-01-16T07:56:40"/>
    <n v="43170"/>
    <n v="13.780791824237699"/>
    <n v="0"/>
    <n v="1"/>
    <n v="365995.970441502"/>
  </r>
  <r>
    <s v="STND-39773"/>
    <s v="Marist High School"/>
    <s v="MZI Marist High School - 4200 W 115th St - Chicago"/>
    <x v="0"/>
    <s v="Indoor Lighting"/>
    <x v="12"/>
    <n v="0"/>
    <n v="30497.512999999999"/>
    <n v="8.3160000000000007"/>
    <x v="0"/>
    <x v="0"/>
    <n v="15"/>
    <s v="Qty / 1,000"/>
    <m/>
    <s v="Private-Lighting"/>
    <x v="0"/>
    <n v="3"/>
    <n v="8750"/>
    <s v="Lighting"/>
    <n v="0.91633259480590001"/>
    <n v="1.30467645558681"/>
    <n v="27945.865222416702"/>
    <n v="10.8496894046599"/>
    <n v="0.71"/>
    <n v="19841.5643079158"/>
    <n v="7.70327947730852"/>
    <n v="2979"/>
    <n v="1.17333333333333"/>
    <n v="1.323"/>
    <n v="2.1333333333333301E-2"/>
    <n v="0.72"/>
    <n v="23.497818059751602"/>
    <d v="1900-01-15T18:49:11"/>
    <n v="43194"/>
    <n v="11.3900325487737"/>
    <n v="508.10664040757598"/>
    <n v="1"/>
    <n v="297623.46461873699"/>
  </r>
  <r>
    <s v="STND-39776"/>
    <s v="2455 Investors LLC"/>
    <s v="RPL 2455 Corporate West LLC C/O CBRE Inc - 2455 Corporate West Drive - Lisle"/>
    <x v="1"/>
    <s v="Outdoor &amp; Garage Lighting"/>
    <x v="1"/>
    <n v="0"/>
    <n v="8746.9519999999993"/>
    <n v="0"/>
    <x v="0"/>
    <x v="0"/>
    <n v="10.1978380583316"/>
    <s v="Qty / 1,000"/>
    <m/>
    <s v="Private-Lighting"/>
    <x v="0"/>
    <n v="3"/>
    <n v="1784"/>
    <s v="Lighting"/>
    <n v="0.91633259480590001"/>
    <n v="1.30467645558681"/>
    <n v="8015.1172228026498"/>
    <n v="0"/>
    <n v="0.71"/>
    <n v="5690.7332281898798"/>
    <n v="0"/>
    <n v="4903"/>
    <n v="1"/>
    <n v="1"/>
    <n v="0"/>
    <n v="0"/>
    <n v="14.276973281664301"/>
    <d v="1900-01-09T04:44:53"/>
    <n v="43206"/>
    <n v="0"/>
    <n v="0"/>
    <n v="1"/>
    <n v="58033.175894247004"/>
  </r>
  <r>
    <s v="STND-39777"/>
    <s v="Minuteman International, Inc."/>
    <s v="Minuteman International Inc (Outdoor Lighting) - 14N845 US Rte 20 - Pingree Grove"/>
    <x v="1"/>
    <s v="Outdoor &amp; Garage Lighting"/>
    <x v="1"/>
    <n v="0"/>
    <n v="35164.315999999999"/>
    <n v="0"/>
    <x v="0"/>
    <x v="0"/>
    <n v="10.1978380583316"/>
    <s v="Qty / 1,000"/>
    <m/>
    <s v="Private-Lighting"/>
    <x v="0"/>
    <n v="3"/>
    <n v="7172"/>
    <s v="Lighting"/>
    <n v="0.91633259480590001"/>
    <n v="1.30467645558681"/>
    <n v="32222.2089248546"/>
    <n v="0"/>
    <n v="0.71"/>
    <n v="22877.768336646801"/>
    <n v="0"/>
    <n v="4903"/>
    <n v="1"/>
    <n v="1"/>
    <n v="0"/>
    <n v="0"/>
    <n v="14.276973281664301"/>
    <d v="1900-01-09T04:44:53"/>
    <n v="43170"/>
    <n v="0"/>
    <n v="0"/>
    <n v="1"/>
    <n v="233303.77663315038"/>
  </r>
  <r>
    <s v="STND-39778"/>
    <s v="The Salvation Army Metropolitan Division"/>
    <s v="Salvation Army - 609 W Dempster St - Des Plaines"/>
    <x v="2"/>
    <s v="Energy Management System"/>
    <x v="6"/>
    <n v="5181.12"/>
    <n v="33677.279999999999"/>
    <n v="0"/>
    <x v="1"/>
    <x v="0"/>
    <n v="15"/>
    <s v="NA"/>
    <m/>
    <s v="EMS"/>
    <x v="1"/>
    <n v="3"/>
    <n v="1"/>
    <s v="EMS"/>
    <n v="0.91036333343406195"/>
    <n v="0"/>
    <n v="30658.560881792298"/>
    <n v="0"/>
    <n v="0.7"/>
    <n v="21460.9926172546"/>
    <n v="0"/>
    <n v="2885"/>
    <n v="1.165"/>
    <n v="1.3779999999999999"/>
    <n v="2.5499999999999998E-2"/>
    <n v="0.55000000000000004"/>
    <n v="24.263431542460999"/>
    <d v="1900-01-16T07:56:40"/>
    <n v="43233"/>
    <n v="0"/>
    <n v="0"/>
    <n v="1"/>
    <n v="321914.88925881899"/>
  </r>
  <r>
    <s v="STND-39779"/>
    <s v="CMC Steel Fabricators, Inc"/>
    <s v="CMC Steel Fabricators Inc - 780 Eastgate Industrial Pkwy - Kankakee"/>
    <x v="10"/>
    <s v="Compressed Air"/>
    <x v="10"/>
    <n v="0"/>
    <n v="62424"/>
    <n v="10.02"/>
    <x v="4"/>
    <x v="0"/>
    <n v="10"/>
    <s v="ΔkWpeak / CF"/>
    <n v="0.95"/>
    <s v="Private-Non-Lighting"/>
    <x v="2"/>
    <n v="3"/>
    <n v="1"/>
    <s v="Non-Lighting"/>
    <n v="0.98952339343681495"/>
    <n v="0.43468415683807998"/>
    <n v="61770.008311899699"/>
    <n v="4.35553525151757"/>
    <n v="0.7"/>
    <n v="43239.005818329802"/>
    <n v="3.0488746760623"/>
    <n v="4618"/>
    <n v="1.02"/>
    <n v="1.04"/>
    <n v="1.2E-2"/>
    <n v="0.81"/>
    <n v="15.158077089649201"/>
    <d v="1900-01-09T19:51:10"/>
    <n v="43169"/>
    <n v="4.5847739489658599"/>
    <n v="0"/>
    <n v="1"/>
    <n v="432390.05818329804"/>
  </r>
  <r>
    <s v="STND-39780"/>
    <s v="COMM UNIT DIST 205"/>
    <s v="MPR - Warren CUSD 205 - 311 S Water Street - Warren"/>
    <x v="0"/>
    <s v="Indoor Lighting"/>
    <x v="12"/>
    <n v="0"/>
    <n v="7668"/>
    <n v="0"/>
    <x v="0"/>
    <x v="1"/>
    <n v="15"/>
    <s v="Qty / 1,000"/>
    <m/>
    <s v="Public-Lighting"/>
    <x v="0"/>
    <n v="3"/>
    <n v="2200"/>
    <s v="Lighting"/>
    <n v="0.99829244462109001"/>
    <n v="0.987374621353864"/>
    <n v="7654.9064653545202"/>
    <n v="0"/>
    <n v="0.71"/>
    <n v="5434.98359040171"/>
    <n v="0"/>
    <n v="2979"/>
    <n v="1.17333333333333"/>
    <n v="1.323"/>
    <n v="2.1333333333333301E-2"/>
    <n v="0.72"/>
    <n v="23.497818059751602"/>
    <d v="1900-01-15T18:49:11"/>
    <n v="43198"/>
    <n v="0"/>
    <n v="139.1801175519"/>
    <n v="1"/>
    <n v="81524.753856025651"/>
  </r>
  <r>
    <s v="STND-39780"/>
    <s v="COMM UNIT DIST 205"/>
    <s v="MPR - Warren CUSD 205 - 311 S Water Street - Warren"/>
    <x v="7"/>
    <s v="Indoor Lighting"/>
    <x v="12"/>
    <n v="0"/>
    <n v="1205"/>
    <n v="0"/>
    <x v="0"/>
    <x v="1"/>
    <n v="8"/>
    <s v="Qty / 1,000"/>
    <m/>
    <s v="Public-Lighting"/>
    <x v="0"/>
    <n v="3"/>
    <n v="8"/>
    <s v="Lighting"/>
    <n v="0.99829244462109001"/>
    <n v="0.987374621353864"/>
    <n v="1202.9423957684101"/>
    <n v="0"/>
    <n v="0.71"/>
    <n v="854.08910099557397"/>
    <n v="0"/>
    <n v="2979"/>
    <n v="1.17333333333333"/>
    <n v="1.323"/>
    <n v="2.1333333333333301E-2"/>
    <n v="0.72"/>
    <n v="23.497818059751602"/>
    <d v="1900-01-15T18:49:11"/>
    <n v="43198"/>
    <n v="0"/>
    <n v="21.8716799230621"/>
    <n v="1"/>
    <n v="6832.7128079645918"/>
  </r>
  <r>
    <s v="STND-39781"/>
    <s v="Comm Unit Dist 205"/>
    <s v="Warren Community Unit School Dictrict 205 - Exterior - 311 S Water Street - Warren"/>
    <x v="1"/>
    <s v="Outdoor &amp; Garage Lighting"/>
    <x v="1"/>
    <n v="0"/>
    <n v="11889.775"/>
    <n v="0"/>
    <x v="0"/>
    <x v="1"/>
    <n v="10.1978380583316"/>
    <s v="Qty / 1,000"/>
    <m/>
    <s v="Public-Lighting"/>
    <x v="0"/>
    <n v="3"/>
    <n v="2425"/>
    <s v="Lighting"/>
    <n v="0.99829244462109001"/>
    <n v="0.987374621353864"/>
    <n v="11869.4725507447"/>
    <n v="0"/>
    <n v="0.71"/>
    <n v="8427.3255110287591"/>
    <n v="0"/>
    <n v="4903"/>
    <n v="1"/>
    <n v="1"/>
    <n v="0"/>
    <n v="0"/>
    <n v="14.276973281664301"/>
    <d v="1900-01-09T04:44:53"/>
    <n v="43215"/>
    <n v="0"/>
    <n v="0"/>
    <n v="1"/>
    <n v="85940.500826317875"/>
  </r>
  <r>
    <s v="STND-39783"/>
    <s v="The Art institute of Chicago"/>
    <s v="School of the Art Institute of Chicago - 112 S Michigan- Chicago"/>
    <x v="0"/>
    <s v="Indoor Lighting"/>
    <x v="3"/>
    <n v="0"/>
    <n v="1353.1110000000001"/>
    <n v="0.32900000000000001"/>
    <x v="0"/>
    <x v="0"/>
    <n v="14.727540500736399"/>
    <s v="Qty / 1,000"/>
    <m/>
    <s v="Private-Lighting"/>
    <x v="0"/>
    <n v="3"/>
    <n v="376"/>
    <s v="Lighting"/>
    <n v="0.91633259480590001"/>
    <n v="1.30467645558681"/>
    <n v="1239.89971369041"/>
    <n v="0.42923855388805898"/>
    <n v="0.71"/>
    <n v="880.32879672018805"/>
    <n v="0.30475937326052199"/>
    <n v="3395"/>
    <n v="1.06"/>
    <n v="1.39"/>
    <n v="0.02"/>
    <n v="0.63"/>
    <n v="20.618556701030901"/>
    <d v="1900-01-13T17:27:39"/>
    <n v="43176"/>
    <n v="0.49016621432917601"/>
    <n v="23.3943342205737"/>
    <n v="1"/>
    <n v="12965.07800766111"/>
  </r>
  <r>
    <s v="STND-39783"/>
    <s v="The Art institute of Chicago"/>
    <s v="School of the Art Institute of Chicago - 112 S Michigan- Chicago"/>
    <x v="7"/>
    <s v="Indoor Lighting"/>
    <x v="3"/>
    <n v="0"/>
    <n v="884.41700000000003"/>
    <n v="0.68300000000000005"/>
    <x v="0"/>
    <x v="0"/>
    <n v="8"/>
    <s v="Qty / 1,000"/>
    <m/>
    <s v="Private-Lighting"/>
    <x v="0"/>
    <n v="3"/>
    <n v="1024"/>
    <s v="Lighting"/>
    <n v="0.91633259480590001"/>
    <n v="1.30467645558681"/>
    <n v="810.42012450044899"/>
    <n v="0.89109401916578901"/>
    <n v="0.71"/>
    <n v="575.39828839531901"/>
    <n v="0.63267675360771003"/>
    <n v="3395"/>
    <n v="1.06"/>
    <n v="1.39"/>
    <n v="0.02"/>
    <n v="0.63"/>
    <n v="20.618556701030901"/>
    <d v="1900-01-13T17:27:39"/>
    <n v="43176"/>
    <n v="1.33557257069213"/>
    <n v="15.2909457452915"/>
    <n v="1"/>
    <n v="4603.1863071625521"/>
  </r>
  <r>
    <s v="STND-39784"/>
    <s v="Chicago Food Corp"/>
    <s v="Chicago Food Corp - 7007 N Austin Ave - Niles"/>
    <x v="7"/>
    <s v="Indoor Lighting"/>
    <x v="8"/>
    <n v="0"/>
    <n v="9668.3449999999993"/>
    <n v="4.9690000000000003"/>
    <x v="0"/>
    <x v="0"/>
    <n v="8"/>
    <s v="Qty / 1,000"/>
    <m/>
    <s v="Private-Lighting"/>
    <x v="0"/>
    <n v="3"/>
    <n v="7685"/>
    <s v="Lighting"/>
    <n v="0.91633259480590001"/>
    <n v="1.30467645558681"/>
    <n v="8859.4196613286495"/>
    <n v="6.4829373078108397"/>
    <n v="0.71"/>
    <n v="6290.1879595433402"/>
    <n v="4.6028854885456996"/>
    <n v="5242"/>
    <n v="1"/>
    <n v="1.22"/>
    <n v="1.0999999999999999E-2"/>
    <n v="0.68"/>
    <n v="13.3536818008394"/>
    <d v="1900-01-08T12:55:13"/>
    <n v="43194"/>
    <n v="10.0261944135646"/>
    <n v="97.453616274615101"/>
    <n v="1"/>
    <n v="50321.503676346721"/>
  </r>
  <r>
    <s v="STND-39784"/>
    <s v="Chicago Food Corp"/>
    <s v="Chicago Food Corp - 7007 N Austin Ave - Niles"/>
    <x v="0"/>
    <s v="Indoor Lighting"/>
    <x v="8"/>
    <n v="0"/>
    <n v="67731.881999999998"/>
    <n v="10.718999999999999"/>
    <x v="0"/>
    <x v="0"/>
    <n v="9.5383441434566993"/>
    <s v="Qty / 1,000"/>
    <m/>
    <s v="Private-Lighting"/>
    <x v="0"/>
    <n v="3"/>
    <n v="12921"/>
    <s v="Lighting"/>
    <n v="0.91633259480590001"/>
    <n v="1.30467645558681"/>
    <n v="62064.931184146997"/>
    <n v="13.984826927435"/>
    <n v="0.71"/>
    <n v="44066.101140744402"/>
    <n v="9.9292271184788294"/>
    <n v="5242"/>
    <n v="1"/>
    <n v="1.22"/>
    <n v="1.0999999999999999E-2"/>
    <n v="0.68"/>
    <n v="13.3536818008394"/>
    <d v="1900-01-08T12:55:13"/>
    <n v="43194"/>
    <n v="16.857313075500201"/>
    <n v="682.71424302561695"/>
    <n v="1"/>
    <n v="420317.63774078997"/>
  </r>
  <r>
    <s v="STND-39785"/>
    <s v="United Airlines, Inc."/>
    <s v="United Airlines - 11555 W Touhy Ave CHIRR - Chicago"/>
    <x v="12"/>
    <s v="Variable Speed Drives"/>
    <x v="6"/>
    <n v="0"/>
    <n v="76602.150999999998"/>
    <n v="16.718"/>
    <x v="6"/>
    <x v="0"/>
    <n v="15"/>
    <s v="ΔkWpeak"/>
    <m/>
    <s v="Private-Non-Lighting"/>
    <x v="2"/>
    <n v="3"/>
    <n v="2"/>
    <s v="Non-Lighting"/>
    <n v="0.98952339343681495"/>
    <n v="0.43468415683807998"/>
    <n v="75799.620402079294"/>
    <n v="7.2670497340190296"/>
    <n v="0.7"/>
    <n v="53059.734281455501"/>
    <n v="5.0869348138133201"/>
    <n v="2885"/>
    <n v="1.165"/>
    <n v="1.3779999999999999"/>
    <n v="2.5499999999999998E-2"/>
    <n v="0.55000000000000004"/>
    <n v="24.263431542460999"/>
    <d v="1900-01-16T07:56:40"/>
    <n v="43170"/>
    <n v="7.2670497340190296"/>
    <n v="0"/>
    <n v="1"/>
    <n v="795896.01422183251"/>
  </r>
  <r>
    <s v="STND-39786"/>
    <s v="Lowe's Companies, Inc."/>
    <s v="Lowe's Home Centers LLC - 15601 S LaGrange Rd - Orland Park"/>
    <x v="12"/>
    <s v="Variable Speed Drives"/>
    <x v="14"/>
    <n v="0"/>
    <n v="10159.553"/>
    <n v="1.05"/>
    <x v="6"/>
    <x v="0"/>
    <n v="15"/>
    <s v="ΔkWpeak"/>
    <m/>
    <s v="Private-Non-Lighting"/>
    <x v="2"/>
    <n v="3"/>
    <n v="4"/>
    <s v="Non-Lighting"/>
    <n v="0.98952339343681495"/>
    <n v="0.43468415683807998"/>
    <n v="10053.1153603612"/>
    <n v="0.45641836467998398"/>
    <n v="0.7"/>
    <n v="7037.1807522528197"/>
    <n v="0.31949285527598897"/>
    <n v="4093"/>
    <n v="1.1200000000000001"/>
    <n v="1.29"/>
    <n v="1.9E-2"/>
    <n v="0.71"/>
    <n v="17.102369899829"/>
    <d v="1900-01-11T05:11:01"/>
    <n v="43230"/>
    <n v="0.45641836467998398"/>
    <n v="0"/>
    <n v="1"/>
    <n v="105557.71128379229"/>
  </r>
  <r>
    <s v="STND-39786"/>
    <s v="Lowe's Companies, Inc."/>
    <s v="Lowe's Home Centers LLC - 15601 S LaGrange Rd - Orland Park"/>
    <x v="12"/>
    <s v="Variable Speed Drives"/>
    <x v="14"/>
    <n v="0"/>
    <n v="63497.205999999998"/>
    <n v="6.56"/>
    <x v="6"/>
    <x v="0"/>
    <n v="15"/>
    <s v="ΔkWpeak"/>
    <m/>
    <s v="Private-Non-Lighting"/>
    <x v="2"/>
    <n v="3"/>
    <n v="15"/>
    <s v="Non-Lighting"/>
    <n v="0.98952339343681495"/>
    <n v="0.43468415683807998"/>
    <n v="62831.9707548765"/>
    <n v="2.8515280688578102"/>
    <n v="0.7"/>
    <n v="43982.379528413498"/>
    <n v="1.9960696482004701"/>
    <n v="4093"/>
    <n v="1.1200000000000001"/>
    <n v="1.29"/>
    <n v="1.9E-2"/>
    <n v="0.71"/>
    <n v="17.102369899829"/>
    <d v="1900-01-11T05:11:01"/>
    <n v="43230"/>
    <n v="2.8515280688578102"/>
    <n v="0"/>
    <n v="1"/>
    <n v="659735.69292620244"/>
  </r>
  <r>
    <s v="STND-39787"/>
    <s v="Lowe's Companies, Inc."/>
    <s v="Lowe's Home Centers LLC - 7735 Grand Ave - Gurnee"/>
    <x v="12"/>
    <s v="Variable Speed Drives"/>
    <x v="14"/>
    <n v="0"/>
    <n v="7619.665"/>
    <n v="0.78700000000000003"/>
    <x v="6"/>
    <x v="0"/>
    <n v="15"/>
    <s v="ΔkWpeak"/>
    <m/>
    <s v="Private-Non-Lighting"/>
    <x v="2"/>
    <n v="3"/>
    <n v="3"/>
    <s v="Non-Lighting"/>
    <n v="0.98952339343681495"/>
    <n v="0.43468415683807998"/>
    <n v="7539.83676765173"/>
    <n v="0.34209643143156898"/>
    <n v="0.7"/>
    <n v="5277.8857373562096"/>
    <n v="0.23946750200209899"/>
    <n v="4093"/>
    <n v="1.1200000000000001"/>
    <n v="1.29"/>
    <n v="1.9E-2"/>
    <n v="0.71"/>
    <n v="17.102369899829"/>
    <d v="1900-01-11T05:11:01"/>
    <n v="43217"/>
    <n v="0.34209643143156898"/>
    <n v="0"/>
    <n v="1"/>
    <n v="79168.286060343147"/>
  </r>
  <r>
    <s v="STND-39787"/>
    <s v="Lowe's Companies, Inc."/>
    <s v="Lowe's Home Centers LLC - 7735 Grand Ave - Gurnee"/>
    <x v="12"/>
    <s v="Variable Speed Drives"/>
    <x v="14"/>
    <n v="0"/>
    <n v="63497.205999999998"/>
    <n v="6.56"/>
    <x v="6"/>
    <x v="0"/>
    <n v="15"/>
    <s v="ΔkWpeak"/>
    <m/>
    <s v="Private-Non-Lighting"/>
    <x v="2"/>
    <n v="3"/>
    <n v="15"/>
    <s v="Non-Lighting"/>
    <n v="0.98952339343681495"/>
    <n v="0.43468415683807998"/>
    <n v="62831.9707548765"/>
    <n v="2.8515280688578102"/>
    <n v="0.7"/>
    <n v="43982.379528413498"/>
    <n v="1.9960696482004701"/>
    <n v="4093"/>
    <n v="1.1200000000000001"/>
    <n v="1.29"/>
    <n v="1.9E-2"/>
    <n v="0.71"/>
    <n v="17.102369899829"/>
    <d v="1900-01-11T05:11:01"/>
    <n v="43217"/>
    <n v="2.8515280688578102"/>
    <n v="0"/>
    <n v="1"/>
    <n v="659735.69292620244"/>
  </r>
  <r>
    <s v="STND-39788"/>
    <s v="Lowe's Companies, Inc."/>
    <s v="Lowe's Home Centers LLC - 2630 N Narragansett Ave - Chicago"/>
    <x v="12"/>
    <s v="Variable Speed Drives"/>
    <x v="14"/>
    <n v="0"/>
    <n v="4233.1469999999999"/>
    <n v="0.437"/>
    <x v="6"/>
    <x v="0"/>
    <n v="15"/>
    <s v="ΔkWpeak"/>
    <m/>
    <s v="Private-Non-Lighting"/>
    <x v="2"/>
    <n v="3"/>
    <n v="1"/>
    <s v="Non-Lighting"/>
    <n v="0.98952339343681495"/>
    <n v="0.43468415683807998"/>
    <n v="4188.7979843568701"/>
    <n v="0.18995697653824101"/>
    <n v="0.7"/>
    <n v="2932.15858904981"/>
    <n v="0.132969883576769"/>
    <n v="4093"/>
    <n v="1.1200000000000001"/>
    <n v="1.29"/>
    <n v="1.9E-2"/>
    <n v="0.71"/>
    <n v="17.102369899829"/>
    <d v="1900-01-11T05:11:01"/>
    <n v="43200"/>
    <n v="0.18995697653824101"/>
    <n v="0"/>
    <n v="1"/>
    <n v="43982.378835747149"/>
  </r>
  <r>
    <s v="STND-39789"/>
    <s v="Lowe's Companies, Inc."/>
    <s v="Lowe's Home Centers LLC - 8411 S Holland Rd - Chicago"/>
    <x v="12"/>
    <s v="Variable Speed Drives"/>
    <x v="14"/>
    <n v="0"/>
    <n v="35434.538"/>
    <n v="1.774"/>
    <x v="6"/>
    <x v="0"/>
    <n v="15"/>
    <s v="ΔkWpeak"/>
    <m/>
    <s v="Private-Non-Lighting"/>
    <x v="2"/>
    <n v="2"/>
    <n v="4"/>
    <s v="Non-Lighting"/>
    <n v="0.76002432528749297"/>
    <n v="0.465462131779591"/>
    <n v="26931.110835324002"/>
    <n v="0.82572982177699406"/>
    <n v="0.7"/>
    <n v="18851.777584726799"/>
    <n v="0.57801087524389605"/>
    <n v="4093"/>
    <n v="1.1200000000000001"/>
    <n v="1.29"/>
    <n v="1.9E-2"/>
    <n v="0.71"/>
    <n v="17.102369899829"/>
    <d v="1900-01-11T05:11:01"/>
    <n v="43212"/>
    <n v="0.82572982177699406"/>
    <n v="0"/>
    <n v="1"/>
    <n v="282776.66377090197"/>
  </r>
  <r>
    <s v="STND-39789"/>
    <s v="Lowe's Companies, Inc."/>
    <s v="Lowe's Home Centers LLC - 8411 S Holland Rd - Chicago"/>
    <x v="12"/>
    <s v="Variable Speed Drives"/>
    <x v="14"/>
    <n v="0"/>
    <n v="221465.864"/>
    <n v="11.085000000000001"/>
    <x v="6"/>
    <x v="0"/>
    <n v="15"/>
    <s v="ΔkWpeak"/>
    <m/>
    <s v="Private-Non-Lighting"/>
    <x v="2"/>
    <n v="2"/>
    <n v="15"/>
    <s v="Non-Lighting"/>
    <n v="0.76002432528749297"/>
    <n v="0.465462131779591"/>
    <n v="168319.443860812"/>
    <n v="5.1596477307767703"/>
    <n v="0.7"/>
    <n v="117823.610702568"/>
    <n v="3.6117534115437402"/>
    <n v="4093"/>
    <n v="1.1200000000000001"/>
    <n v="1.29"/>
    <n v="1.9E-2"/>
    <n v="0.71"/>
    <n v="17.102369899829"/>
    <d v="1900-01-11T05:11:01"/>
    <n v="43212"/>
    <n v="5.1596477307767703"/>
    <n v="0"/>
    <n v="1"/>
    <n v="1767354.16053852"/>
  </r>
  <r>
    <s v="STND-39790"/>
    <s v="Lowe's Companies, Inc."/>
    <s v="Lowe's Home Centers LLC - 7971 S Cicero Ave - Chicago"/>
    <x v="12"/>
    <s v="Variable Speed Drives"/>
    <x v="14"/>
    <n v="0"/>
    <n v="10159.553"/>
    <n v="1.05"/>
    <x v="6"/>
    <x v="0"/>
    <n v="15"/>
    <s v="ΔkWpeak"/>
    <m/>
    <s v="Private-Non-Lighting"/>
    <x v="2"/>
    <n v="3"/>
    <n v="4"/>
    <s v="Non-Lighting"/>
    <n v="0.98952339343681495"/>
    <n v="0.43468415683807998"/>
    <n v="10053.1153603612"/>
    <n v="0.45641836467998398"/>
    <n v="0.7"/>
    <n v="7037.1807522528197"/>
    <n v="0.31949285527598897"/>
    <n v="4093"/>
    <n v="1.1200000000000001"/>
    <n v="1.29"/>
    <n v="1.9E-2"/>
    <n v="0.71"/>
    <n v="17.102369899829"/>
    <d v="1900-01-11T05:11:01"/>
    <n v="43240"/>
    <n v="0.45641836467998398"/>
    <n v="0"/>
    <n v="1"/>
    <n v="105557.71128379229"/>
  </r>
  <r>
    <s v="STND-39790"/>
    <s v="Lowe's Companies, Inc."/>
    <s v="Lowe's Home Centers LLC - 7971 S Cicero Ave - Chicago"/>
    <x v="12"/>
    <s v="Variable Speed Drives"/>
    <x v="14"/>
    <n v="0"/>
    <n v="67730.353000000003"/>
    <n v="6.9980000000000002"/>
    <x v="6"/>
    <x v="0"/>
    <n v="15"/>
    <s v="ΔkWpeak"/>
    <m/>
    <s v="Private-Non-Lighting"/>
    <x v="2"/>
    <n v="3"/>
    <n v="16"/>
    <s v="Non-Lighting"/>
    <n v="0.98952339343681495"/>
    <n v="0.43468415683807998"/>
    <n v="67020.768739233405"/>
    <n v="3.0419197295528901"/>
    <n v="0.7"/>
    <n v="46914.538117463402"/>
    <n v="2.1293438106870202"/>
    <n v="4093"/>
    <n v="1.1200000000000001"/>
    <n v="1.29"/>
    <n v="1.9E-2"/>
    <n v="0.71"/>
    <n v="17.102369899829"/>
    <d v="1900-01-11T05:11:01"/>
    <n v="43240"/>
    <n v="3.0419197295528901"/>
    <n v="0"/>
    <n v="1"/>
    <n v="703718.07176195108"/>
  </r>
  <r>
    <s v="STND-39791"/>
    <s v="Lowe's Companies, Inc."/>
    <s v="Lowe's Home Centers LLC - 9700 N Alpine Rd - Machesney Park"/>
    <x v="12"/>
    <s v="Variable Speed Drives"/>
    <x v="14"/>
    <n v="0"/>
    <n v="26575.903999999999"/>
    <n v="1.33"/>
    <x v="6"/>
    <x v="0"/>
    <n v="15"/>
    <s v="ΔkWpeak"/>
    <m/>
    <s v="Private-Non-Lighting"/>
    <x v="2"/>
    <n v="2"/>
    <n v="3"/>
    <s v="Non-Lighting"/>
    <n v="0.76002432528749297"/>
    <n v="0.465462131779591"/>
    <n v="20198.333506505202"/>
    <n v="0.61906463526685596"/>
    <n v="0.7"/>
    <n v="14138.8334545536"/>
    <n v="0.43334524468679902"/>
    <n v="4093"/>
    <n v="1.1200000000000001"/>
    <n v="1.29"/>
    <n v="1.9E-2"/>
    <n v="0.71"/>
    <n v="17.102369899829"/>
    <d v="1900-01-11T05:11:01"/>
    <n v="43238"/>
    <n v="0.61906463526685596"/>
    <n v="0"/>
    <n v="1"/>
    <n v="212082.50181830401"/>
  </r>
  <r>
    <s v="STND-39791"/>
    <s v="Lowe's Companies, Inc."/>
    <s v="Lowe's Home Centers LLC - 9700 N Alpine Rd - Machesney Park"/>
    <x v="12"/>
    <s v="Variable Speed Drives"/>
    <x v="14"/>
    <n v="0"/>
    <n v="221465.864"/>
    <n v="11.085000000000001"/>
    <x v="6"/>
    <x v="0"/>
    <n v="15"/>
    <s v="ΔkWpeak"/>
    <m/>
    <s v="Private-Non-Lighting"/>
    <x v="2"/>
    <n v="2"/>
    <n v="15"/>
    <s v="Non-Lighting"/>
    <n v="0.76002432528749297"/>
    <n v="0.465462131779591"/>
    <n v="168319.443860812"/>
    <n v="5.1596477307767703"/>
    <n v="0.7"/>
    <n v="117823.610702568"/>
    <n v="3.6117534115437402"/>
    <n v="4093"/>
    <n v="1.1200000000000001"/>
    <n v="1.29"/>
    <n v="1.9E-2"/>
    <n v="0.71"/>
    <n v="17.102369899829"/>
    <d v="1900-01-11T05:11:01"/>
    <n v="43238"/>
    <n v="5.1596477307767703"/>
    <n v="0"/>
    <n v="1"/>
    <n v="1767354.16053852"/>
  </r>
  <r>
    <s v="STND-39792"/>
    <s v="Lowe's Companies, Inc."/>
    <s v="Lowe's Home Centers LLC - 900 W Algonquin Rd - Arlington Heights"/>
    <x v="12"/>
    <s v="Variable Speed Drives"/>
    <x v="14"/>
    <n v="0"/>
    <n v="44293.173000000003"/>
    <n v="2.2170000000000001"/>
    <x v="6"/>
    <x v="0"/>
    <n v="15"/>
    <s v="ΔkWpeak"/>
    <m/>
    <s v="Private-Non-Lighting"/>
    <x v="2"/>
    <n v="2"/>
    <n v="3"/>
    <s v="Non-Lighting"/>
    <n v="0.76002432528749297"/>
    <n v="0.465462131779591"/>
    <n v="33663.8889241672"/>
    <n v="1.0319295461553499"/>
    <n v="0.7"/>
    <n v="23564.722246917001"/>
    <n v="0.72235068230874699"/>
    <n v="4093"/>
    <n v="1.1200000000000001"/>
    <n v="1.29"/>
    <n v="1.9E-2"/>
    <n v="0.71"/>
    <n v="17.102369899829"/>
    <d v="1900-01-11T05:11:01"/>
    <n v="43215"/>
    <n v="1.0319295461553499"/>
    <n v="0"/>
    <n v="1"/>
    <n v="353470.83370375499"/>
  </r>
  <r>
    <s v="STND-39792"/>
    <s v="Lowe's Companies, Inc."/>
    <s v="Lowe's Home Centers LLC - 900 W Algonquin Rd - Arlington Heights"/>
    <x v="12"/>
    <s v="Variable Speed Drives"/>
    <x v="14"/>
    <n v="0"/>
    <n v="124020.88400000001"/>
    <n v="6.2080000000000002"/>
    <x v="6"/>
    <x v="0"/>
    <n v="15"/>
    <s v="ΔkWpeak"/>
    <m/>
    <s v="Private-Non-Lighting"/>
    <x v="2"/>
    <n v="2"/>
    <n v="14"/>
    <s v="Non-Lighting"/>
    <n v="0.76002432528749297"/>
    <n v="0.465462131779591"/>
    <n v="94258.888683658501"/>
    <n v="2.8895889140877"/>
    <n v="0.7"/>
    <n v="65981.222078560895"/>
    <n v="2.0227122398613901"/>
    <n v="4093"/>
    <n v="1.1200000000000001"/>
    <n v="1.29"/>
    <n v="1.9E-2"/>
    <n v="0.71"/>
    <n v="17.102369899829"/>
    <d v="1900-01-11T05:11:01"/>
    <n v="43215"/>
    <n v="2.8895889140877"/>
    <n v="0"/>
    <n v="1"/>
    <n v="989718.33117841347"/>
  </r>
  <r>
    <s v="STND-39793"/>
    <s v="Lowe's Companies, Inc."/>
    <s v="Lowe's Home Centers LLC - 2480 E Lincoln Hwy - New Lenox"/>
    <x v="12"/>
    <s v="Variable Speed Drives"/>
    <x v="14"/>
    <n v="0"/>
    <n v="35434.538"/>
    <n v="1.774"/>
    <x v="6"/>
    <x v="0"/>
    <n v="15"/>
    <s v="ΔkWpeak"/>
    <m/>
    <s v="Private-Non-Lighting"/>
    <x v="2"/>
    <n v="2"/>
    <n v="4"/>
    <s v="Non-Lighting"/>
    <n v="0.76002432528749297"/>
    <n v="0.465462131779591"/>
    <n v="26931.110835324002"/>
    <n v="0.82572982177699406"/>
    <n v="0.7"/>
    <n v="18851.777584726799"/>
    <n v="0.57801087524389605"/>
    <n v="4093"/>
    <n v="1.1200000000000001"/>
    <n v="1.29"/>
    <n v="1.9E-2"/>
    <n v="0.71"/>
    <n v="17.102369899829"/>
    <d v="1900-01-11T05:11:01"/>
    <n v="43234"/>
    <n v="0.82572982177699406"/>
    <n v="0"/>
    <n v="1"/>
    <n v="282776.66377090197"/>
  </r>
  <r>
    <s v="STND-39793"/>
    <s v="Lowe's Companies, Inc."/>
    <s v="Lowe's Home Centers LLC - 2480 E Lincoln Hwy - New Lenox"/>
    <x v="12"/>
    <s v="Variable Speed Drives"/>
    <x v="14"/>
    <n v="0"/>
    <n v="221465.864"/>
    <n v="11.085000000000001"/>
    <x v="6"/>
    <x v="0"/>
    <n v="15"/>
    <s v="ΔkWpeak"/>
    <m/>
    <s v="Private-Non-Lighting"/>
    <x v="2"/>
    <n v="2"/>
    <n v="15"/>
    <s v="Non-Lighting"/>
    <n v="0.76002432528749297"/>
    <n v="0.465462131779591"/>
    <n v="168319.443860812"/>
    <n v="5.1596477307767703"/>
    <n v="0.7"/>
    <n v="117823.610702568"/>
    <n v="3.6117534115437402"/>
    <n v="4093"/>
    <n v="1.1200000000000001"/>
    <n v="1.29"/>
    <n v="1.9E-2"/>
    <n v="0.71"/>
    <n v="17.102369899829"/>
    <d v="1900-01-11T05:11:01"/>
    <n v="43234"/>
    <n v="5.1596477307767703"/>
    <n v="0"/>
    <n v="1"/>
    <n v="1767354.16053852"/>
  </r>
  <r>
    <s v="STND-39794"/>
    <s v="Lowe's Companies, Inc."/>
    <s v="Lowe's Home Centers LLC - 1000 Willow Rd - Northbrook"/>
    <x v="12"/>
    <s v="Variable Speed Drives"/>
    <x v="14"/>
    <n v="0"/>
    <n v="7619.665"/>
    <n v="0.78700000000000003"/>
    <x v="6"/>
    <x v="0"/>
    <n v="15"/>
    <s v="ΔkWpeak"/>
    <m/>
    <s v="Private-Non-Lighting"/>
    <x v="2"/>
    <n v="3"/>
    <n v="3"/>
    <s v="Non-Lighting"/>
    <n v="0.98952339343681495"/>
    <n v="0.43468415683807998"/>
    <n v="7539.83676765173"/>
    <n v="0.34209643143156898"/>
    <n v="0.7"/>
    <n v="5277.8857373562096"/>
    <n v="0.23946750200209899"/>
    <n v="4093"/>
    <n v="1.1200000000000001"/>
    <n v="1.29"/>
    <n v="1.9E-2"/>
    <n v="0.71"/>
    <n v="17.102369899829"/>
    <d v="1900-01-11T05:11:01"/>
    <n v="43229"/>
    <n v="0.34209643143156898"/>
    <n v="0"/>
    <n v="1"/>
    <n v="79168.286060343147"/>
  </r>
  <r>
    <s v="STND-39794"/>
    <s v="Lowe's Companies, Inc."/>
    <s v="Lowe's Home Centers LLC - 1000 Willow Rd - Northbrook"/>
    <x v="12"/>
    <s v="Variable Speed Drives"/>
    <x v="14"/>
    <n v="0"/>
    <n v="63497.205999999998"/>
    <n v="6.56"/>
    <x v="6"/>
    <x v="0"/>
    <n v="15"/>
    <s v="ΔkWpeak"/>
    <m/>
    <s v="Private-Non-Lighting"/>
    <x v="2"/>
    <n v="3"/>
    <n v="15"/>
    <s v="Non-Lighting"/>
    <n v="0.98952339343681495"/>
    <n v="0.43468415683807998"/>
    <n v="62831.9707548765"/>
    <n v="2.8515280688578102"/>
    <n v="0.7"/>
    <n v="43982.379528413498"/>
    <n v="1.9960696482004701"/>
    <n v="4093"/>
    <n v="1.1200000000000001"/>
    <n v="1.29"/>
    <n v="1.9E-2"/>
    <n v="0.71"/>
    <n v="17.102369899829"/>
    <d v="1900-01-11T05:11:01"/>
    <n v="43229"/>
    <n v="2.8515280688578102"/>
    <n v="0"/>
    <n v="1"/>
    <n v="659735.69292620244"/>
  </r>
  <r>
    <s v="STND-39795"/>
    <s v="Lowe's Companies, Inc."/>
    <s v="Lowe's Home Centers LLC - 1660 N Milwaukee Ave - Vernon Hills"/>
    <x v="12"/>
    <s v="Variable Speed Drives"/>
    <x v="14"/>
    <n v="0"/>
    <n v="26575.903999999999"/>
    <n v="1.33"/>
    <x v="6"/>
    <x v="0"/>
    <n v="15"/>
    <s v="ΔkWpeak"/>
    <m/>
    <s v="Private-Non-Lighting"/>
    <x v="2"/>
    <n v="2"/>
    <n v="3"/>
    <s v="Non-Lighting"/>
    <n v="0.76002432528749297"/>
    <n v="0.465462131779591"/>
    <n v="20198.333506505202"/>
    <n v="0.61906463526685596"/>
    <n v="0.7"/>
    <n v="14138.8334545536"/>
    <n v="0.43334524468679902"/>
    <n v="4093"/>
    <n v="1.1200000000000001"/>
    <n v="1.29"/>
    <n v="1.9E-2"/>
    <n v="0.71"/>
    <n v="17.102369899829"/>
    <d v="1900-01-11T05:11:01"/>
    <n v="43219"/>
    <n v="0.61906463526685596"/>
    <n v="0"/>
    <n v="1"/>
    <n v="212082.50181830401"/>
  </r>
  <r>
    <s v="STND-39795"/>
    <s v="Lowe's Companies, Inc."/>
    <s v="Lowe's Home Centers LLC - 1660 N Milwaukee Ave - Vernon Hills"/>
    <x v="12"/>
    <s v="Variable Speed Drives"/>
    <x v="14"/>
    <n v="0"/>
    <n v="221465.864"/>
    <n v="11.085000000000001"/>
    <x v="6"/>
    <x v="0"/>
    <n v="15"/>
    <s v="ΔkWpeak"/>
    <m/>
    <s v="Private-Non-Lighting"/>
    <x v="2"/>
    <n v="2"/>
    <n v="15"/>
    <s v="Non-Lighting"/>
    <n v="0.76002432528749297"/>
    <n v="0.465462131779591"/>
    <n v="168319.443860812"/>
    <n v="5.1596477307767703"/>
    <n v="0.7"/>
    <n v="117823.610702568"/>
    <n v="3.6117534115437402"/>
    <n v="4093"/>
    <n v="1.1200000000000001"/>
    <n v="1.29"/>
    <n v="1.9E-2"/>
    <n v="0.71"/>
    <n v="17.102369899829"/>
    <d v="1900-01-11T05:11:01"/>
    <n v="43219"/>
    <n v="5.1596477307767703"/>
    <n v="0"/>
    <n v="1"/>
    <n v="1767354.16053852"/>
  </r>
  <r>
    <s v="STND-39796"/>
    <s v="Reavis High School District 220"/>
    <s v="Reavis HS - 6034 W 77th St - Burbank"/>
    <x v="0"/>
    <s v="Indoor Lighting"/>
    <x v="12"/>
    <n v="0"/>
    <n v="5501.17"/>
    <n v="0"/>
    <x v="0"/>
    <x v="1"/>
    <n v="15"/>
    <s v="Qty / 1,000"/>
    <m/>
    <s v="Public-Lighting"/>
    <x v="0"/>
    <n v="3"/>
    <n v="1122"/>
    <s v="Lighting"/>
    <n v="0.99829244462109001"/>
    <n v="0.987374621353864"/>
    <n v="5491.7764475761996"/>
    <n v="0"/>
    <n v="0.71"/>
    <n v="3899.1612777791001"/>
    <n v="0"/>
    <n v="2979"/>
    <n v="1.17333333333333"/>
    <n v="1.323"/>
    <n v="2.1333333333333301E-2"/>
    <n v="0.72"/>
    <n v="23.497818059751602"/>
    <d v="1900-01-15T18:49:11"/>
    <n v="43132"/>
    <n v="0"/>
    <n v="99.850480865021893"/>
    <n v="1"/>
    <n v="58487.419166686501"/>
  </r>
  <r>
    <s v="STND-39797"/>
    <s v="JP Morgan Chase Bank, N.A."/>
    <s v="JPMorgan Chase Bank N.A. (Phase 3) #150485 - 4824 N Pulaski Rd - Chicago"/>
    <x v="1"/>
    <s v="Outdoor &amp; Garage Lighting"/>
    <x v="1"/>
    <n v="0"/>
    <n v="480.49400000000003"/>
    <n v="0"/>
    <x v="0"/>
    <x v="0"/>
    <n v="10.1978380583316"/>
    <s v="Qty / 1,000"/>
    <m/>
    <s v="Private-Lighting"/>
    <x v="0"/>
    <n v="3"/>
    <n v="98"/>
    <s v="Lighting"/>
    <n v="0.91633259480590001"/>
    <n v="1.30467645558681"/>
    <n v="440.29231380866599"/>
    <n v="0"/>
    <n v="0.71"/>
    <n v="312.60754280415301"/>
    <n v="0"/>
    <n v="4903"/>
    <n v="1"/>
    <n v="1"/>
    <n v="0"/>
    <n v="0"/>
    <n v="14.276973281664301"/>
    <d v="1900-01-09T04:44:53"/>
    <n v="43135"/>
    <n v="0"/>
    <n v="0"/>
    <n v="1"/>
    <n v="3187.9210973297163"/>
  </r>
  <r>
    <s v="STND-39798"/>
    <s v="JP Morgan Chase Bank, N.A."/>
    <s v="JPMorgan Chase Bank N.A. #153254 - 1130 W Taylor St - Chicago"/>
    <x v="1"/>
    <s v="Outdoor &amp; Garage Lighting"/>
    <x v="1"/>
    <n v="0"/>
    <n v="1250.2650000000001"/>
    <n v="0"/>
    <x v="0"/>
    <x v="0"/>
    <n v="10.1978380583316"/>
    <s v="Qty / 1,000"/>
    <m/>
    <s v="Private-Lighting"/>
    <x v="0"/>
    <n v="3"/>
    <n v="255"/>
    <s v="Lighting"/>
    <n v="0.91633259480590001"/>
    <n v="1.30467645558681"/>
    <n v="1145.6585716449999"/>
    <n v="0"/>
    <n v="0.71"/>
    <n v="813.41758586794901"/>
    <n v="0"/>
    <n v="4903"/>
    <n v="1"/>
    <n v="1"/>
    <n v="0"/>
    <n v="0"/>
    <n v="14.276973281664301"/>
    <d v="1900-01-09T04:44:53"/>
    <n v="43135"/>
    <n v="0"/>
    <n v="0"/>
    <n v="1"/>
    <n v="8295.1008144803818"/>
  </r>
  <r>
    <s v="STND-39799"/>
    <s v="JP Morgan Chase Bank, N.A."/>
    <s v="JPMorgan Chase Bank N.A. #158950 - 6320 S Cass Ave - Westmont"/>
    <x v="1"/>
    <s v="Outdoor &amp; Garage Lighting"/>
    <x v="1"/>
    <n v="0"/>
    <n v="4216.58"/>
    <n v="0"/>
    <x v="0"/>
    <x v="0"/>
    <n v="10.1978380583316"/>
    <s v="Qty / 1,000"/>
    <m/>
    <s v="Private-Lighting"/>
    <x v="0"/>
    <n v="3"/>
    <n v="860"/>
    <s v="Lighting"/>
    <n v="0.91633259480590001"/>
    <n v="1.30467645558681"/>
    <n v="3863.7896926066601"/>
    <n v="0"/>
    <n v="0.71"/>
    <n v="2743.2906817507301"/>
    <n v="0"/>
    <n v="4903"/>
    <n v="1"/>
    <n v="1"/>
    <n v="0"/>
    <n v="0"/>
    <n v="14.276973281664301"/>
    <d v="1900-01-09T04:44:53"/>
    <n v="43135"/>
    <n v="0"/>
    <n v="0"/>
    <n v="1"/>
    <n v="27975.634119424038"/>
  </r>
  <r>
    <s v="STND-39800"/>
    <s v="JP Morgan Chase Bank, N.A."/>
    <s v="JPMorgan Chase Bank N.A. #513509 - 262 S Weber Rd - Bolingbrook"/>
    <x v="1"/>
    <s v="Outdoor &amp; Garage Lighting"/>
    <x v="1"/>
    <n v="0"/>
    <n v="1711.1469999999999"/>
    <n v="0"/>
    <x v="0"/>
    <x v="0"/>
    <n v="10.1978380583316"/>
    <s v="Qty / 1,000"/>
    <m/>
    <s v="Private-Lighting"/>
    <x v="0"/>
    <n v="3"/>
    <n v="349"/>
    <s v="Lighting"/>
    <n v="0.91633259480590001"/>
    <n v="1.30467645558681"/>
    <n v="1567.97977060433"/>
    <n v="0"/>
    <n v="0.71"/>
    <n v="1113.26563712908"/>
    <n v="0"/>
    <n v="4903"/>
    <n v="1"/>
    <n v="1"/>
    <n v="0"/>
    <n v="0"/>
    <n v="14.276973281664301"/>
    <d v="1900-01-09T04:44:53"/>
    <n v="43135"/>
    <n v="0"/>
    <n v="0"/>
    <n v="1"/>
    <n v="11352.902683347709"/>
  </r>
  <r>
    <s v="STND-39801"/>
    <s v="JP Morgan Chase Bank, N.A."/>
    <s v="JPMorgan Chase Bank N.A. #634300 - 7015 N Western Ave - Chicago"/>
    <x v="1"/>
    <s v="Outdoor &amp; Garage Lighting"/>
    <x v="1"/>
    <n v="0"/>
    <n v="13390.093000000001"/>
    <n v="0"/>
    <x v="0"/>
    <x v="0"/>
    <n v="10.1978380583316"/>
    <s v="Qty / 1,000"/>
    <m/>
    <s v="Private-Lighting"/>
    <x v="0"/>
    <n v="3"/>
    <n v="2731"/>
    <s v="Lighting"/>
    <n v="0.91633259480590001"/>
    <n v="1.30467645558681"/>
    <n v="12269.7786633823"/>
    <n v="0"/>
    <n v="0.71"/>
    <n v="8711.5428510014408"/>
    <n v="0"/>
    <n v="4903"/>
    <n v="1"/>
    <n v="1"/>
    <n v="0"/>
    <n v="0"/>
    <n v="14.276973281664301"/>
    <d v="1900-01-09T04:44:53"/>
    <n v="43135"/>
    <n v="0"/>
    <n v="0"/>
    <n v="1"/>
    <n v="88838.903232729062"/>
  </r>
  <r>
    <s v="STND-39802"/>
    <s v="JP Morgan Chase Bank, N.A."/>
    <s v="JPMorgan Chase Bank N.A. #156683 - 110 E Veterans Pkwy - Yorkville"/>
    <x v="1"/>
    <s v="Outdoor &amp; Garage Lighting"/>
    <x v="1"/>
    <n v="0"/>
    <n v="774.67399999999998"/>
    <n v="0"/>
    <x v="0"/>
    <x v="0"/>
    <n v="10.1978380583316"/>
    <s v="Qty / 1,000"/>
    <m/>
    <s v="Private-Lighting"/>
    <x v="0"/>
    <n v="3"/>
    <n v="158"/>
    <s v="Lighting"/>
    <n v="0.91633259480590001"/>
    <n v="1.30467645558681"/>
    <n v="709.85903654866604"/>
    <n v="0"/>
    <n v="0.71"/>
    <n v="503.99991594955299"/>
    <n v="0"/>
    <n v="4903"/>
    <n v="1"/>
    <n v="1"/>
    <n v="0"/>
    <n v="0"/>
    <n v="14.276973281664301"/>
    <d v="1900-01-09T04:44:53"/>
    <n v="43135"/>
    <n v="0"/>
    <n v="0"/>
    <n v="1"/>
    <n v="5139.709524266279"/>
  </r>
  <r>
    <s v="STND-39803"/>
    <s v="JP Morgan Chase Bank, N.A."/>
    <s v="JPMorgan Chase Bank N.A. #649300 - 1836 N Broadway - Melrose Park"/>
    <x v="1"/>
    <s v="Outdoor &amp; Garage Lighting"/>
    <x v="1"/>
    <n v="0"/>
    <n v="35350.629999999997"/>
    <n v="0"/>
    <x v="0"/>
    <x v="0"/>
    <n v="10.1978380583316"/>
    <s v="Qty / 1,000"/>
    <m/>
    <s v="Private-Lighting"/>
    <x v="0"/>
    <n v="3"/>
    <n v="7210"/>
    <s v="Lighting"/>
    <n v="0.91633259480590001"/>
    <n v="1.30467645558681"/>
    <n v="32392.934515923302"/>
    <n v="0"/>
    <n v="0.71"/>
    <n v="22998.9835063055"/>
    <n v="0"/>
    <n v="4903"/>
    <n v="1"/>
    <n v="1"/>
    <n v="0"/>
    <n v="0"/>
    <n v="14.276973281664301"/>
    <d v="1900-01-09T04:44:53"/>
    <n v="43135"/>
    <n v="0"/>
    <n v="0"/>
    <n v="1"/>
    <n v="234539.90930354298"/>
  </r>
  <r>
    <s v="STND-39804"/>
    <s v="JP Morgan Chase Bank, N.A."/>
    <s v="JPMorgan Chase Bank N.A. #633600 - 3032 N Clark St - Chicago"/>
    <x v="1"/>
    <s v="Outdoor &amp; Garage Lighting"/>
    <x v="1"/>
    <n v="0"/>
    <n v="328.50099999999998"/>
    <n v="0"/>
    <x v="0"/>
    <x v="0"/>
    <n v="10.1978380583316"/>
    <s v="Qty / 1,000"/>
    <m/>
    <s v="Private-Lighting"/>
    <x v="0"/>
    <n v="3"/>
    <n v="67"/>
    <s v="Lighting"/>
    <n v="0.91633259480590001"/>
    <n v="1.30467645558681"/>
    <n v="301.01617372633302"/>
    <n v="0"/>
    <n v="0.71"/>
    <n v="213.72148334569599"/>
    <n v="0"/>
    <n v="4903"/>
    <n v="1"/>
    <n v="1"/>
    <n v="0"/>
    <n v="0"/>
    <n v="14.276973281664301"/>
    <d v="1900-01-09T04:44:53"/>
    <n v="43135"/>
    <n v="0"/>
    <n v="0"/>
    <n v="1"/>
    <n v="2179.4970767458217"/>
  </r>
  <r>
    <s v="STND-39805"/>
    <s v="JP Morgan Chase Bank, N.A."/>
    <s v="JPMorgan Chase Bank N.A. #142941 - 255 W 144th St - Riverdale"/>
    <x v="1"/>
    <s v="Outdoor &amp; Garage Lighting"/>
    <x v="1"/>
    <n v="0"/>
    <n v="8541.0259999999998"/>
    <n v="0"/>
    <x v="0"/>
    <x v="0"/>
    <n v="10.1978380583316"/>
    <s v="Qty / 1,000"/>
    <m/>
    <s v="Private-Lighting"/>
    <x v="0"/>
    <n v="3"/>
    <n v="1742"/>
    <s v="Lighting"/>
    <n v="0.91633259480590001"/>
    <n v="1.30467645558681"/>
    <n v="7826.4205168846502"/>
    <n v="0"/>
    <n v="0.71"/>
    <n v="5556.7585669881"/>
    <n v="0"/>
    <n v="4903"/>
    <n v="1"/>
    <n v="1"/>
    <n v="0"/>
    <n v="0"/>
    <n v="14.276973281664301"/>
    <d v="1900-01-09T04:44:53"/>
    <n v="43135"/>
    <n v="0"/>
    <n v="0"/>
    <n v="1"/>
    <n v="56666.923995391408"/>
  </r>
  <r>
    <s v="STND-39807"/>
    <s v="Joliet 80 Lodging Partners LP"/>
    <s v="Joliet 80 Lodging Partners LP - 1521 Riverboat Center Dr - Joliet"/>
    <x v="1"/>
    <s v="Outdoor &amp; Garage Lighting"/>
    <x v="1"/>
    <n v="0"/>
    <n v="37777.614999999998"/>
    <n v="0"/>
    <x v="0"/>
    <x v="0"/>
    <n v="10.1978380583316"/>
    <s v="Qty / 1,000"/>
    <m/>
    <s v="Private-Lighting"/>
    <x v="0"/>
    <n v="3"/>
    <n v="7705"/>
    <s v="Lighting"/>
    <n v="0.91633259480590001"/>
    <n v="1.30467645558681"/>
    <n v="34616.8599785283"/>
    <n v="0"/>
    <n v="0.71"/>
    <n v="24577.970584755101"/>
    <n v="0"/>
    <n v="4903"/>
    <n v="1"/>
    <n v="1"/>
    <n v="0"/>
    <n v="0"/>
    <n v="14.276973281664301"/>
    <d v="1900-01-09T04:44:53"/>
    <n v="43206"/>
    <n v="0"/>
    <n v="0"/>
    <n v="1"/>
    <n v="250642.16382577014"/>
  </r>
  <r>
    <s v="STND-39808"/>
    <s v="VK 600 Factory Road, LLC"/>
    <s v="VK Industrial IV LP - 600 Factory Rd - Addison"/>
    <x v="7"/>
    <s v="Indoor Lighting"/>
    <x v="8"/>
    <n v="0"/>
    <n v="6567.1779999999999"/>
    <n v="3.375"/>
    <x v="0"/>
    <x v="0"/>
    <n v="8"/>
    <s v="Qty / 1,000"/>
    <m/>
    <s v="Private-Lighting"/>
    <x v="0"/>
    <n v="2"/>
    <n v="5220"/>
    <s v="Lighting"/>
    <n v="0.97902139861649395"/>
    <n v="0.93591656730105399"/>
    <n v="6429.4077905234699"/>
    <n v="3.1587184146410601"/>
    <n v="0.71"/>
    <n v="4564.8795312716602"/>
    <n v="2.2426900743951501"/>
    <n v="5242"/>
    <n v="1"/>
    <n v="1.22"/>
    <n v="1.0999999999999999E-2"/>
    <n v="0.68"/>
    <n v="13.3536818008394"/>
    <d v="1900-01-08T12:55:13"/>
    <n v="43188"/>
    <n v="4.8851197257053096"/>
    <n v="70.7234856957581"/>
    <n v="1"/>
    <n v="36519.036250173282"/>
  </r>
  <r>
    <s v="STND-39808"/>
    <s v="VK 600 Factory Road, LLC"/>
    <s v="VK Industrial IV LP - 600 Factory Rd - Addison"/>
    <x v="0"/>
    <s v="Indoor Lighting"/>
    <x v="8"/>
    <n v="0"/>
    <n v="158853.568"/>
    <n v="25.14"/>
    <x v="0"/>
    <x v="0"/>
    <n v="9.5383441434566993"/>
    <s v="Qty / 1,000"/>
    <m/>
    <s v="Private-Lighting"/>
    <x v="0"/>
    <n v="2"/>
    <n v="30304"/>
    <s v="Lighting"/>
    <n v="0.97902139861649395"/>
    <n v="0.93591656730105399"/>
    <n v="155521.04231858"/>
    <n v="23.528942501948499"/>
    <n v="0.71"/>
    <n v="110419.940046192"/>
    <n v="16.7055491763834"/>
    <n v="5242"/>
    <n v="1"/>
    <n v="1.22"/>
    <n v="1.0999999999999999E-2"/>
    <n v="0.68"/>
    <n v="13.3536818008394"/>
    <d v="1900-01-08T12:55:13"/>
    <n v="43188"/>
    <n v="28.361791829735399"/>
    <n v="1710.7314655043799"/>
    <n v="1"/>
    <n v="1053223.3884604354"/>
  </r>
  <r>
    <s v="STND-39808"/>
    <s v="VK 600 Factory Road, LLC"/>
    <s v="VK Industrial IV LP - 600 Factory Rd - Addison"/>
    <x v="8"/>
    <s v="Indoor Advanced Lighting"/>
    <x v="8"/>
    <n v="0"/>
    <n v="22100.272000000001"/>
    <n v="3.4980000000000002"/>
    <x v="0"/>
    <x v="0"/>
    <n v="9.5383441434566993"/>
    <s v="Qty / 1,000"/>
    <m/>
    <s v="Private-Lighting"/>
    <x v="0"/>
    <n v="2"/>
    <n v="4216"/>
    <s v="Lighting"/>
    <n v="0.97902139861649395"/>
    <n v="0.93591656730105399"/>
    <n v="21636.6392032449"/>
    <n v="3.27383615241909"/>
    <n v="0.71"/>
    <n v="15362.0138343039"/>
    <n v="2.3244236682175501"/>
    <n v="5242"/>
    <n v="1"/>
    <n v="1.22"/>
    <n v="1.0999999999999999E-2"/>
    <n v="0.68"/>
    <n v="13.3536818008394"/>
    <d v="1900-01-08T12:55:13"/>
    <n v="43188"/>
    <n v="3.9462827295312"/>
    <n v="238.00303123569401"/>
    <n v="1"/>
    <n v="146528.17468813341"/>
  </r>
  <r>
    <s v="STND-39814"/>
    <s v="St. Charles Trading, Inc"/>
    <s v="St Charles Trading Inc - 1400 Madeline Lane - Elgin"/>
    <x v="0"/>
    <s v="Indoor Lighting"/>
    <x v="8"/>
    <n v="0"/>
    <n v="154434.56200000001"/>
    <n v="24.440999999999999"/>
    <x v="0"/>
    <x v="0"/>
    <n v="9.5383441434566993"/>
    <s v="Qty / 1,000"/>
    <m/>
    <s v="Private-Lighting"/>
    <x v="0"/>
    <n v="2"/>
    <n v="29461"/>
    <s v="Lighting"/>
    <n v="0.97902139861649395"/>
    <n v="0.93591656730105399"/>
    <n v="151194.74088396601"/>
    <n v="22.874736821405101"/>
    <n v="0.71"/>
    <n v="107348.266027616"/>
    <n v="16.2410631431976"/>
    <n v="5242"/>
    <n v="1"/>
    <n v="1.22"/>
    <n v="1.0999999999999999E-2"/>
    <n v="0.68"/>
    <n v="13.3536818008394"/>
    <d v="1900-01-08T12:55:13"/>
    <n v="43175"/>
    <n v="27.5732121762356"/>
    <n v="1663.1421497236199"/>
    <n v="1"/>
    <n v="1023924.7045747428"/>
  </r>
  <r>
    <s v="STND-39814"/>
    <s v="St. Charles Trading, Inc"/>
    <s v="St Charles Trading Inc - 1400 Madeline Lane - Elgin"/>
    <x v="7"/>
    <s v="Indoor Lighting"/>
    <x v="8"/>
    <n v="0"/>
    <n v="17316.213"/>
    <n v="8.9"/>
    <x v="0"/>
    <x v="0"/>
    <n v="8"/>
    <s v="Qty / 1,000"/>
    <m/>
    <s v="Private-Lighting"/>
    <x v="0"/>
    <n v="2"/>
    <n v="13764"/>
    <s v="Lighting"/>
    <n v="0.97902139861649395"/>
    <n v="0.93591656730105399"/>
    <n v="16952.9430700011"/>
    <n v="8.3296574489793809"/>
    <n v="0.71"/>
    <n v="12036.5895797008"/>
    <n v="5.9140567887753601"/>
    <n v="5242"/>
    <n v="1"/>
    <n v="1.22"/>
    <n v="1.0999999999999999E-2"/>
    <n v="0.68"/>
    <n v="13.3536818008394"/>
    <d v="1900-01-08T12:55:13"/>
    <n v="43175"/>
    <n v="12.882241647045101"/>
    <n v="186.482373770012"/>
    <n v="1"/>
    <n v="96292.716637606398"/>
  </r>
  <r>
    <s v="STND-39815"/>
    <s v="Wheaton Associates Inc."/>
    <s v="Wheaton &amp; Associates - 172 Kirkland Cir - Oswego"/>
    <x v="0"/>
    <s v="Indoor Lighting"/>
    <x v="6"/>
    <n v="0"/>
    <n v="8357.6139999999996"/>
    <n v="1.879"/>
    <x v="0"/>
    <x v="0"/>
    <n v="15"/>
    <s v="Qty / 1,000"/>
    <m/>
    <s v="Private-Lighting"/>
    <x v="0"/>
    <n v="3"/>
    <n v="2476"/>
    <s v="Lighting"/>
    <n v="0.91633259480590001"/>
    <n v="1.30467645558681"/>
    <n v="7658.3541230061101"/>
    <n v="2.4514870600476102"/>
    <n v="0.71"/>
    <n v="5437.4314273343398"/>
    <n v="1.7405558126338001"/>
    <n v="2885"/>
    <n v="1.165"/>
    <n v="1.3779999999999999"/>
    <n v="2.5499999999999998E-2"/>
    <n v="0.55000000000000004"/>
    <n v="24.263431542460999"/>
    <d v="1900-01-16T07:56:40"/>
    <n v="43180"/>
    <n v="3.2345785196564298"/>
    <n v="167.62921041773001"/>
    <n v="1"/>
    <n v="81561.471410015103"/>
  </r>
  <r>
    <s v="STND-39816"/>
    <s v="Wintrust Financial Corporation"/>
    <s v="Wintrust Financial Corporation - 9801 W Higgins Rd - Rosemont"/>
    <x v="2"/>
    <s v="Energy Management System"/>
    <x v="6"/>
    <n v="0"/>
    <n v="421800"/>
    <n v="0"/>
    <x v="1"/>
    <x v="0"/>
    <n v="15"/>
    <s v="NA"/>
    <m/>
    <s v="EMS"/>
    <x v="1"/>
    <n v="1"/>
    <n v="1"/>
    <s v="EMS"/>
    <n v="0.28326105128905499"/>
    <n v="0.67864895493979305"/>
    <n v="119479.511433723"/>
    <n v="0"/>
    <n v="0.7"/>
    <n v="83635.658003606295"/>
    <n v="0"/>
    <n v="2885"/>
    <n v="1.165"/>
    <n v="1.3779999999999999"/>
    <n v="2.5499999999999998E-2"/>
    <n v="0.55000000000000004"/>
    <n v="24.263431542460999"/>
    <d v="1900-01-16T07:56:40"/>
    <n v="43204"/>
    <n v="0"/>
    <n v="0"/>
    <n v="1"/>
    <n v="1254534.8700540944"/>
  </r>
  <r>
    <s v="STND-39816"/>
    <s v="Wintrust Financial Corporation"/>
    <s v="Wintrust Financial Corporation - 9801 W Higgins Rd - Rosemont"/>
    <x v="28"/>
    <s v="HVAC"/>
    <x v="6"/>
    <n v="0"/>
    <n v="120854.24"/>
    <n v="48.220999999999997"/>
    <x v="3"/>
    <x v="0"/>
    <n v="20"/>
    <s v="ΔkWpeak / CF"/>
    <n v="1"/>
    <s v="EMS"/>
    <x v="1"/>
    <n v="1"/>
    <n v="2"/>
    <s v="Non-Lighting"/>
    <n v="0.28326105128905499"/>
    <n v="0.67864895493979305"/>
    <n v="34233.299075139701"/>
    <n v="32.725131256151798"/>
    <n v="0.7"/>
    <n v="23963.3093525978"/>
    <n v="22.907591879306199"/>
    <n v="2885"/>
    <n v="1.165"/>
    <n v="1.3779999999999999"/>
    <n v="2.5499999999999998E-2"/>
    <n v="0.55000000000000004"/>
    <n v="24.263431542460999"/>
    <d v="1900-01-16T07:56:40"/>
    <n v="43204"/>
    <n v="32.725131256151798"/>
    <n v="0"/>
    <n v="1"/>
    <n v="479266.18705195602"/>
  </r>
  <r>
    <s v="STND-39816"/>
    <s v="Wintrust Financial Corporation"/>
    <s v="Wintrust Financial Corporation - 9801 W Higgins Rd - Rosemont"/>
    <x v="12"/>
    <s v="Variable Speed Drives"/>
    <x v="6"/>
    <n v="0"/>
    <n v="149924"/>
    <n v="6.9"/>
    <x v="6"/>
    <x v="0"/>
    <n v="15"/>
    <s v="ΔkWpeak"/>
    <m/>
    <s v="EMS"/>
    <x v="1"/>
    <n v="1"/>
    <n v="12"/>
    <s v="Non-Lighting"/>
    <n v="0.28326105128905499"/>
    <n v="0.67864895493979305"/>
    <n v="42467.629853460203"/>
    <n v="4.6826777890845701"/>
    <n v="0.7"/>
    <n v="29727.3408974222"/>
    <n v="3.2778744523592001"/>
    <n v="2885"/>
    <n v="1.165"/>
    <n v="1.3779999999999999"/>
    <n v="2.5499999999999998E-2"/>
    <n v="0.55000000000000004"/>
    <n v="24.263431542460999"/>
    <d v="1900-01-16T07:56:40"/>
    <n v="43204"/>
    <n v="4.6826777890845701"/>
    <n v="0"/>
    <n v="1"/>
    <n v="445910.11346133298"/>
  </r>
  <r>
    <s v="STND-39816"/>
    <s v="Wintrust Financial Corporation"/>
    <s v="Wintrust Financial Corporation - 9801 W Higgins Rd - Rosemont"/>
    <x v="12"/>
    <s v="Variable Speed Drives"/>
    <x v="6"/>
    <n v="0"/>
    <n v="168665"/>
    <n v="8"/>
    <x v="6"/>
    <x v="0"/>
    <n v="15"/>
    <s v="ΔkWpeak"/>
    <m/>
    <s v="EMS"/>
    <x v="1"/>
    <n v="1"/>
    <n v="9"/>
    <s v="Non-Lighting"/>
    <n v="0.28326105128905499"/>
    <n v="0.67864895493979305"/>
    <n v="47776.225215668397"/>
    <n v="5.4291916395183399"/>
    <n v="0.7"/>
    <n v="33443.357650967897"/>
    <n v="3.8004341476628398"/>
    <n v="2885"/>
    <n v="1.165"/>
    <n v="1.3779999999999999"/>
    <n v="2.5499999999999998E-2"/>
    <n v="0.55000000000000004"/>
    <n v="24.263431542460999"/>
    <d v="1900-01-16T07:56:40"/>
    <n v="43204"/>
    <n v="5.4291916395183399"/>
    <n v="0"/>
    <n v="1"/>
    <n v="501650.36476451845"/>
  </r>
  <r>
    <s v="STND-39816"/>
    <s v="Wintrust Financial Corporation"/>
    <s v="Wintrust Financial Corporation - 9801 W Higgins Rd - Rosemont"/>
    <x v="12"/>
    <s v="Variable Speed Drives"/>
    <x v="6"/>
    <n v="0"/>
    <n v="187405"/>
    <n v="9"/>
    <x v="6"/>
    <x v="0"/>
    <n v="15"/>
    <s v="ΔkWpeak"/>
    <m/>
    <s v="EMS"/>
    <x v="1"/>
    <n v="1"/>
    <n v="2"/>
    <s v="Non-Lighting"/>
    <n v="0.28326105128905499"/>
    <n v="0.67864895493979305"/>
    <n v="53084.537316825299"/>
    <n v="6.10784059445814"/>
    <n v="0.7"/>
    <n v="37159.176121777702"/>
    <n v="4.2754884161206999"/>
    <n v="2885"/>
    <n v="1.165"/>
    <n v="1.3779999999999999"/>
    <n v="2.5499999999999998E-2"/>
    <n v="0.55000000000000004"/>
    <n v="24.263431542460999"/>
    <d v="1900-01-16T07:56:40"/>
    <n v="43204"/>
    <n v="6.10784059445814"/>
    <n v="0"/>
    <n v="1"/>
    <n v="557387.64182666549"/>
  </r>
  <r>
    <s v="STND-39818"/>
    <s v="AASJM INC"/>
    <s v="AASJM INC - 5404 W Diversey Ave - Chicago"/>
    <x v="1"/>
    <s v="Outdoor &amp; Garage Lighting"/>
    <x v="1"/>
    <n v="0"/>
    <n v="3162.4349999999999"/>
    <n v="0"/>
    <x v="0"/>
    <x v="0"/>
    <n v="10.1978380583316"/>
    <s v="Qty / 1,000"/>
    <m/>
    <s v="Private-Lighting"/>
    <x v="0"/>
    <n v="3"/>
    <n v="645"/>
    <s v="Lighting"/>
    <n v="0.91633259480590001"/>
    <n v="1.30467645558681"/>
    <n v="2897.842269455"/>
    <n v="0"/>
    <n v="0.71"/>
    <n v="2057.4680113130498"/>
    <n v="0"/>
    <n v="4903"/>
    <n v="1"/>
    <n v="1"/>
    <n v="0"/>
    <n v="0"/>
    <n v="14.276973281664301"/>
    <d v="1900-01-09T04:44:53"/>
    <n v="43159"/>
    <n v="0"/>
    <n v="0"/>
    <n v="1"/>
    <n v="20981.72558956805"/>
  </r>
  <r>
    <s v="STND-39819"/>
    <s v="Polyscience"/>
    <s v="Polyscience - 6600 W Touhy Ave - Niles"/>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154"/>
    <n v="1.91032247873577"/>
    <n v="0"/>
    <n v="1"/>
    <n v="180162.524243041"/>
  </r>
  <r>
    <s v="STND-39820"/>
    <s v="Plastisol Products Inc."/>
    <s v="Plastisol Products Inc - 1002 W Republic Dr - Addison"/>
    <x v="0"/>
    <s v="Indoor Lighting"/>
    <x v="8"/>
    <n v="0"/>
    <n v="51974.43"/>
    <n v="8.2249999999999996"/>
    <x v="0"/>
    <x v="0"/>
    <n v="9.5383441434566993"/>
    <s v="Qty / 1,000"/>
    <m/>
    <s v="Private-Lighting"/>
    <x v="0"/>
    <n v="3"/>
    <n v="9915"/>
    <s v="Lighting"/>
    <n v="0.91633259480590001"/>
    <n v="1.30467645558681"/>
    <n v="47625.864305457602"/>
    <n v="10.730963847201499"/>
    <n v="0.71"/>
    <n v="33814.363656874899"/>
    <n v="7.6189843315130501"/>
    <n v="5242"/>
    <n v="1"/>
    <n v="1.22"/>
    <n v="1.0999999999999999E-2"/>
    <n v="0.68"/>
    <n v="13.3536818008394"/>
    <d v="1900-01-08T12:55:13"/>
    <n v="43180"/>
    <n v="12.935105891033601"/>
    <n v="523.88450736003404"/>
    <n v="1"/>
    <n v="322533.03755126777"/>
  </r>
  <r>
    <s v="STND-39821"/>
    <s v="Old World Enterprises, Inc."/>
    <s v="Old World Enterprises Inc - 7230 W North Ave - Elmwood Park"/>
    <x v="59"/>
    <s v="Outdoor &amp; Garage Lighting"/>
    <x v="1"/>
    <n v="0"/>
    <n v="1333.6"/>
    <n v="0"/>
    <x v="0"/>
    <x v="0"/>
    <n v="10.1978380583316"/>
    <s v="Qty / 1,000"/>
    <m/>
    <s v="Private-Lighting"/>
    <x v="0"/>
    <n v="3"/>
    <n v="8"/>
    <s v="Lighting"/>
    <n v="0.91633259480590001"/>
    <n v="1.30467645558681"/>
    <n v="1222.0211484331501"/>
    <n v="0"/>
    <n v="0.71"/>
    <n v="867.63501538753496"/>
    <n v="0"/>
    <n v="4903"/>
    <n v="1"/>
    <n v="1"/>
    <n v="0"/>
    <n v="0"/>
    <n v="14.276973281664301"/>
    <d v="1900-01-09T04:44:53"/>
    <n v="43180"/>
    <n v="0"/>
    <n v="0"/>
    <n v="1"/>
    <n v="8848.0013806601273"/>
  </r>
  <r>
    <s v="STND-39821"/>
    <s v="Old World Enterprises, Inc."/>
    <s v="Old World Enterprises Inc - 7230 W North Ave - Elmwood Park"/>
    <x v="59"/>
    <s v="Outdoor &amp; Garage Lighting"/>
    <x v="1"/>
    <n v="0"/>
    <n v="2108.3000000000002"/>
    <n v="0"/>
    <x v="0"/>
    <x v="0"/>
    <n v="10.1978380583316"/>
    <s v="Qty / 1,000"/>
    <m/>
    <s v="Private-Lighting"/>
    <x v="0"/>
    <n v="3"/>
    <n v="5"/>
    <s v="Lighting"/>
    <n v="0.91633259480590001"/>
    <n v="1.30467645558681"/>
    <n v="1931.9040096292799"/>
    <n v="0"/>
    <n v="0.71"/>
    <n v="1371.6518468367899"/>
    <n v="0"/>
    <n v="4903"/>
    <n v="1"/>
    <n v="1"/>
    <n v="0"/>
    <n v="0"/>
    <n v="14.276973281664301"/>
    <d v="1900-01-09T04:44:53"/>
    <n v="43180"/>
    <n v="0"/>
    <n v="0"/>
    <n v="1"/>
    <n v="13987.883406453042"/>
  </r>
  <r>
    <s v="STND-39824"/>
    <s v="South Suburban Community College District 510"/>
    <s v="South Suburban Community College - 15800 S State St - South Holland"/>
    <x v="7"/>
    <s v="Indoor Lighting"/>
    <x v="3"/>
    <n v="0"/>
    <n v="16880"/>
    <n v="0"/>
    <x v="0"/>
    <x v="1"/>
    <n v="8"/>
    <s v="Qty / 1,000"/>
    <m/>
    <s v="Public-Lighting"/>
    <x v="0"/>
    <n v="1"/>
    <n v="77"/>
    <s v="Lighting"/>
    <n v="0.95625781801464005"/>
    <n v="1.47347312606477"/>
    <n v="16141.6319680871"/>
    <n v="0"/>
    <n v="0.71"/>
    <n v="11460.558697341899"/>
    <n v="0"/>
    <n v="3395"/>
    <n v="1.06"/>
    <n v="1.39"/>
    <n v="0.02"/>
    <n v="0.63"/>
    <n v="20.618556701030901"/>
    <d v="1900-01-13T17:27:39"/>
    <n v="43132"/>
    <n v="0"/>
    <n v="304.55909373749301"/>
    <n v="1"/>
    <n v="91684.469578735196"/>
  </r>
  <r>
    <s v="STND-39824"/>
    <s v="South Suburban Community College District 510"/>
    <s v="South Suburban Community College - 15800 S State St - South Holland"/>
    <x v="0"/>
    <s v="Indoor Lighting"/>
    <x v="3"/>
    <n v="0"/>
    <n v="39742"/>
    <n v="0"/>
    <x v="0"/>
    <x v="1"/>
    <n v="14.727540500736399"/>
    <s v="Qty / 1,000"/>
    <m/>
    <s v="Public-Lighting"/>
    <x v="0"/>
    <n v="1"/>
    <n v="9784"/>
    <s v="Lighting"/>
    <n v="0.95625781801464005"/>
    <n v="1.47347312606477"/>
    <n v="38003.598203537797"/>
    <n v="0"/>
    <n v="0.71"/>
    <n v="26982.5547245118"/>
    <n v="0"/>
    <n v="3395"/>
    <n v="1.06"/>
    <n v="1.39"/>
    <n v="0.02"/>
    <n v="0.63"/>
    <n v="20.618556701030901"/>
    <d v="1900-01-13T17:27:39"/>
    <n v="43132"/>
    <n v="0"/>
    <n v="717.04902270826096"/>
    <n v="1"/>
    <n v="397386.66751858382"/>
  </r>
  <r>
    <s v="STND-39824"/>
    <s v="South Suburban Community College District 510"/>
    <s v="South Suburban Community College - 15800 S State St - South Holland"/>
    <x v="1"/>
    <s v="Outdoor &amp; Garage Lighting"/>
    <x v="1"/>
    <n v="0"/>
    <n v="114346"/>
    <n v="0"/>
    <x v="0"/>
    <x v="1"/>
    <n v="10.1978380583316"/>
    <s v="Qty / 1,000"/>
    <m/>
    <s v="Public-Lighting"/>
    <x v="0"/>
    <n v="1"/>
    <n v="19278"/>
    <s v="Lighting"/>
    <n v="0.95625781801464005"/>
    <n v="1.47347312606477"/>
    <n v="109344.256458702"/>
    <n v="0"/>
    <n v="0.71"/>
    <n v="77634.422085678394"/>
    <n v="0"/>
    <n v="4903"/>
    <n v="1"/>
    <n v="1"/>
    <n v="0"/>
    <n v="0"/>
    <n v="14.276973281664301"/>
    <d v="1900-01-09T04:44:53"/>
    <n v="43132"/>
    <n v="0"/>
    <n v="0"/>
    <n v="1"/>
    <n v="791703.26418191043"/>
  </r>
  <r>
    <s v="STND-39825"/>
    <s v="Marengo Community High School"/>
    <s v="Marengo Community High School - 110 Franks Rd - Marengo"/>
    <x v="0"/>
    <s v="Indoor Lighting"/>
    <x v="12"/>
    <n v="0"/>
    <n v="17891"/>
    <n v="0"/>
    <x v="0"/>
    <x v="1"/>
    <n v="15"/>
    <s v="Qty / 1,000"/>
    <m/>
    <s v="Public-Lighting"/>
    <x v="0"/>
    <n v="3"/>
    <n v="3649"/>
    <s v="Lighting"/>
    <n v="0.99829244462109001"/>
    <n v="0.987374621353864"/>
    <n v="17860.450126715899"/>
    <n v="0"/>
    <n v="0.71"/>
    <n v="12680.9195899683"/>
    <n v="0"/>
    <n v="2979"/>
    <n v="1.17333333333333"/>
    <n v="1.323"/>
    <n v="2.1333333333333301E-2"/>
    <n v="0.72"/>
    <n v="23.497818059751602"/>
    <d v="1900-01-15T18:49:11"/>
    <n v="43132"/>
    <n v="0"/>
    <n v="324.73545684938102"/>
    <n v="1"/>
    <n v="190213.79384952449"/>
  </r>
  <r>
    <s v="STND-39825"/>
    <s v="Marengo Community High School"/>
    <s v="Marengo Community High School - 110 Franks Rd - Marengo"/>
    <x v="0"/>
    <s v="Indoor Lighting"/>
    <x v="12"/>
    <n v="0"/>
    <n v="3506"/>
    <n v="0"/>
    <x v="0"/>
    <x v="1"/>
    <n v="15"/>
    <s v="Qty / 1,000"/>
    <m/>
    <s v="Public-Lighting"/>
    <x v="0"/>
    <n v="3"/>
    <n v="48"/>
    <s v="Lighting"/>
    <n v="0.99829244462109001"/>
    <n v="0.987374621353864"/>
    <n v="3500.0133108415398"/>
    <n v="0"/>
    <n v="0.71"/>
    <n v="2485.0094506975001"/>
    <n v="0"/>
    <n v="2979"/>
    <n v="1.17333333333333"/>
    <n v="1.323"/>
    <n v="2.1333333333333301E-2"/>
    <n v="0.72"/>
    <n v="23.497818059751602"/>
    <d v="1900-01-15T18:49:11"/>
    <n v="43132"/>
    <n v="0"/>
    <n v="63.636605651664397"/>
    <n v="1"/>
    <n v="37275.141760462502"/>
  </r>
  <r>
    <s v="STND-39827"/>
    <s v="Trinity Christian College Association"/>
    <s v="Trinity Christian College - Senior Lot - 6601 West College Drive - Palos Heights"/>
    <x v="1"/>
    <s v="Outdoor &amp; Garage Lighting"/>
    <x v="1"/>
    <n v="0"/>
    <n v="647.19600000000003"/>
    <n v="0"/>
    <x v="0"/>
    <x v="0"/>
    <n v="10.1978380583316"/>
    <s v="Qty / 1,000"/>
    <m/>
    <s v="Private-Lighting"/>
    <x v="0"/>
    <n v="3"/>
    <n v="132"/>
    <s v="Lighting"/>
    <n v="0.91633259480590001"/>
    <n v="1.30467645558681"/>
    <n v="593.04679002799901"/>
    <n v="0"/>
    <n v="0.71"/>
    <n v="421.06322091987897"/>
    <n v="0"/>
    <n v="4903"/>
    <n v="1"/>
    <n v="1"/>
    <n v="0"/>
    <n v="0"/>
    <n v="14.276973281664301"/>
    <d v="1900-01-09T04:44:53"/>
    <n v="43188"/>
    <n v="0"/>
    <n v="0"/>
    <n v="1"/>
    <n v="4293.9345392604282"/>
  </r>
  <r>
    <s v="STND-39828"/>
    <s v="St. Sabina Church"/>
    <s v="Saint Sabina Church - 1210 W 78th Pl - Chicago"/>
    <x v="1"/>
    <s v="Outdoor &amp; Garage Lighting"/>
    <x v="1"/>
    <n v="0"/>
    <n v="11252.385"/>
    <n v="0"/>
    <x v="0"/>
    <x v="0"/>
    <n v="10.1978380583316"/>
    <s v="Qty / 1,000"/>
    <m/>
    <s v="Private-Lighting"/>
    <x v="0"/>
    <n v="3"/>
    <n v="2295"/>
    <s v="Lighting"/>
    <n v="0.91633259480590001"/>
    <n v="1.30467645558681"/>
    <n v="10310.927144805"/>
    <n v="0"/>
    <n v="0.71"/>
    <n v="7320.7582728115403"/>
    <n v="0"/>
    <n v="4903"/>
    <n v="1"/>
    <n v="1"/>
    <n v="0"/>
    <n v="0"/>
    <n v="14.276973281664301"/>
    <d v="1900-01-09T04:44:53"/>
    <n v="43159"/>
    <n v="0"/>
    <n v="0"/>
    <n v="1"/>
    <n v="74655.907330323433"/>
  </r>
  <r>
    <s v="STND-39829"/>
    <s v="Lewis University"/>
    <s v="Lewis University - One University Parkway - Romeoville"/>
    <x v="0"/>
    <s v="Indoor Lighting"/>
    <x v="3"/>
    <n v="0"/>
    <n v="9155.0930000000008"/>
    <n v="2.2280000000000002"/>
    <x v="0"/>
    <x v="0"/>
    <n v="14.727540500736399"/>
    <s v="Qty / 1,000"/>
    <m/>
    <s v="Private-Lighting"/>
    <x v="0"/>
    <n v="3"/>
    <n v="2544"/>
    <s v="Lighting"/>
    <n v="0.91633259480590001"/>
    <n v="1.30467645558681"/>
    <n v="8389.1101243793291"/>
    <n v="2.90681914304741"/>
    <n v="0.71"/>
    <n v="5956.2681883093201"/>
    <n v="2.0638415915636599"/>
    <n v="3395"/>
    <n v="1.06"/>
    <n v="1.39"/>
    <n v="0.02"/>
    <n v="0.63"/>
    <n v="20.618556701030901"/>
    <d v="1900-01-13T17:27:39"/>
    <n v="43180"/>
    <n v="3.31942348184013"/>
    <n v="158.285096686402"/>
    <n v="1"/>
    <n v="87721.180976573334"/>
  </r>
  <r>
    <s v="STND-39832"/>
    <s v="Kodiak LLC"/>
    <s v="Kodiak LLC - 4300-10 S Knox Ave - Chicago"/>
    <x v="1"/>
    <s v="Outdoor &amp; Garage Lighting"/>
    <x v="1"/>
    <n v="0"/>
    <n v="11875.066000000001"/>
    <n v="0"/>
    <x v="0"/>
    <x v="0"/>
    <n v="10.1978380583316"/>
    <s v="Qty / 1,000"/>
    <m/>
    <s v="Private-Lighting"/>
    <x v="0"/>
    <n v="3"/>
    <n v="2422"/>
    <s v="Lighting"/>
    <n v="0.91633259480590001"/>
    <n v="1.30467645558681"/>
    <n v="10881.5100412713"/>
    <n v="0"/>
    <n v="0.71"/>
    <n v="7725.8721293026401"/>
    <n v="0"/>
    <n v="4903"/>
    <n v="1"/>
    <n v="1"/>
    <n v="0"/>
    <n v="0"/>
    <n v="14.276973281664301"/>
    <d v="1900-01-09T04:44:53"/>
    <n v="43216"/>
    <n v="0"/>
    <n v="0"/>
    <n v="1"/>
    <n v="78787.192834005866"/>
  </r>
  <r>
    <s v="STND-39835"/>
    <s v="7444 Wilson LLC"/>
    <s v="7444 Wilson LLC - 7444 W Wilson Ave - Harwood Heights"/>
    <x v="1"/>
    <s v="Outdoor &amp; Garage Lighting"/>
    <x v="1"/>
    <n v="0"/>
    <n v="31653.768"/>
    <n v="0"/>
    <x v="0"/>
    <x v="0"/>
    <n v="10.1978380583316"/>
    <s v="Qty / 1,000"/>
    <m/>
    <s v="Private-Lighting"/>
    <x v="0"/>
    <n v="3"/>
    <n v="6456"/>
    <s v="Lighting"/>
    <n v="0.91633259480590001"/>
    <n v="1.30467645558681"/>
    <n v="29005.379366824"/>
    <n v="0"/>
    <n v="0.71"/>
    <n v="20593.819350444999"/>
    <n v="0"/>
    <n v="4903"/>
    <n v="1"/>
    <n v="1"/>
    <n v="0"/>
    <n v="0"/>
    <n v="14.276973281664301"/>
    <d v="1900-01-09T04:44:53"/>
    <n v="43148"/>
    <n v="0"/>
    <n v="0"/>
    <n v="1"/>
    <n v="210012.43473837376"/>
  </r>
  <r>
    <s v="STND-39838"/>
    <s v="S BHBB PROPCO LLC"/>
    <s v="S BHBB PROPCO LLC - 115 S LaSalle Street - Chicago"/>
    <x v="28"/>
    <s v="HVAC"/>
    <x v="6"/>
    <n v="0"/>
    <n v="350774.4"/>
    <n v="139.958"/>
    <x v="3"/>
    <x v="0"/>
    <n v="20"/>
    <s v="ΔkWpeak / CF"/>
    <n v="1"/>
    <s v="Private-Non-Lighting"/>
    <x v="2"/>
    <n v="2"/>
    <n v="2"/>
    <s v="Non-Lighting"/>
    <n v="0.76002432528749297"/>
    <n v="0.465462131779591"/>
    <n v="266597.07668812497"/>
    <n v="65.145149039608"/>
    <n v="0.7"/>
    <n v="186617.953681688"/>
    <n v="45.601604327725603"/>
    <n v="2885"/>
    <n v="1.165"/>
    <n v="1.3779999999999999"/>
    <n v="2.5499999999999998E-2"/>
    <n v="0.55000000000000004"/>
    <n v="24.263431542460999"/>
    <d v="1900-01-16T07:56:40"/>
    <n v="43249"/>
    <n v="65.145149039608"/>
    <n v="0"/>
    <n v="1"/>
    <n v="3732359.0736337602"/>
  </r>
  <r>
    <s v="STND-39839"/>
    <s v="JMK Nippon"/>
    <s v="JMK Nippon - 2551 N Perryville Rd - Rockford"/>
    <x v="1"/>
    <s v="Outdoor &amp; Garage Lighting"/>
    <x v="1"/>
    <n v="0"/>
    <n v="32722.621999999999"/>
    <n v="0"/>
    <x v="0"/>
    <x v="0"/>
    <n v="10.1978380583316"/>
    <s v="Qty / 1,000"/>
    <m/>
    <s v="Private-Lighting"/>
    <x v="0"/>
    <n v="3"/>
    <n v="6674"/>
    <s v="Lighting"/>
    <n v="0.91633259480590001"/>
    <n v="1.30467645558681"/>
    <n v="29984.805126112598"/>
    <n v="0"/>
    <n v="0.71"/>
    <n v="21289.211639540001"/>
    <n v="0"/>
    <n v="4903"/>
    <n v="1"/>
    <n v="1"/>
    <n v="0"/>
    <n v="0"/>
    <n v="14.276973281664301"/>
    <d v="1900-01-09T04:44:53"/>
    <n v="43167"/>
    <n v="0"/>
    <n v="0"/>
    <n v="1"/>
    <n v="217103.93268957711"/>
  </r>
  <r>
    <s v="STND-39840"/>
    <s v="FIC America Corp."/>
    <s v="FIC America Corp. - 301 Longview Rd - Bloomingdale"/>
    <x v="1"/>
    <s v="Outdoor &amp; Garage Lighting"/>
    <x v="1"/>
    <n v="0"/>
    <n v="15003.18"/>
    <n v="0"/>
    <x v="0"/>
    <x v="0"/>
    <n v="10.1978380583316"/>
    <s v="Qty / 1,000"/>
    <m/>
    <s v="Private-Lighting"/>
    <x v="0"/>
    <n v="3"/>
    <n v="3060"/>
    <s v="Lighting"/>
    <n v="0.91633259480590001"/>
    <n v="1.30467645558681"/>
    <n v="13747.902859739999"/>
    <n v="0"/>
    <n v="0.71"/>
    <n v="9761.0110304153804"/>
    <n v="0"/>
    <n v="4903"/>
    <n v="1"/>
    <n v="1"/>
    <n v="0"/>
    <n v="0"/>
    <n v="14.276973281664301"/>
    <d v="1900-01-09T04:44:53"/>
    <n v="43231"/>
    <n v="0"/>
    <n v="0"/>
    <n v="1"/>
    <n v="99541.209773764509"/>
  </r>
  <r>
    <s v="STND-39844"/>
    <s v="Pulver, Inc dba Pulver Packaging"/>
    <s v="Pulver Packaging - 575 Bennett Rd - Elk Grove Village"/>
    <x v="0"/>
    <s v="Indoor Lighting"/>
    <x v="10"/>
    <n v="0"/>
    <n v="36651.311000000002"/>
    <n v="6.5549999999999997"/>
    <x v="0"/>
    <x v="0"/>
    <n v="10.827197921178"/>
    <s v="Qty / 1,000"/>
    <m/>
    <s v="Private-Lighting"/>
    <x v="0"/>
    <n v="3"/>
    <n v="7781"/>
    <s v="Lighting"/>
    <n v="0.91633259480590001"/>
    <n v="1.30467645558681"/>
    <n v="33584.790911668002"/>
    <n v="8.5521541663715208"/>
    <n v="0.71"/>
    <n v="23845.201547284301"/>
    <n v="6.0720294581237804"/>
    <n v="4618"/>
    <n v="1.02"/>
    <n v="1.04"/>
    <n v="1.2E-2"/>
    <n v="0.81"/>
    <n v="15.158077089649201"/>
    <d v="1900-01-09T19:51:10"/>
    <n v="43178"/>
    <n v="10.1521298271267"/>
    <n v="395.11518719609398"/>
    <n v="1"/>
    <n v="258176.71662282702"/>
  </r>
  <r>
    <s v="STND-39845"/>
    <s v="AH Alliance LLC"/>
    <s v="AH Alliance LLC - 2511 Eastgate Industrial Parkway - Kankakee"/>
    <x v="0"/>
    <s v="Indoor Lighting"/>
    <x v="8"/>
    <n v="0"/>
    <n v="105568.63800000001"/>
    <n v="16.707000000000001"/>
    <x v="0"/>
    <x v="0"/>
    <n v="9.5383441434566993"/>
    <s v="Qty / 1,000"/>
    <m/>
    <s v="Private-Lighting"/>
    <x v="0"/>
    <n v="3"/>
    <n v="20139"/>
    <s v="Lighting"/>
    <n v="0.91633259480590001"/>
    <n v="1.30467645558681"/>
    <n v="96735.983988664695"/>
    <n v="21.7972295434888"/>
    <n v="0.71"/>
    <n v="68682.548631951999"/>
    <n v="15.476032975877001"/>
    <n v="5242"/>
    <n v="1"/>
    <n v="1.22"/>
    <n v="1.0999999999999999E-2"/>
    <n v="0.68"/>
    <n v="13.3536818008394"/>
    <d v="1900-01-08T12:55:13"/>
    <n v="43193"/>
    <n v="26.274384695622899"/>
    <n v="1064.0958238753101"/>
    <n v="1"/>
    <n v="655117.78550125926"/>
  </r>
  <r>
    <s v="STND-39846"/>
    <s v="Phillips Chevrolet"/>
    <s v="Phillips Chevrolet - 9700 W Lincoln Highway - Frankfort"/>
    <x v="60"/>
    <s v="Outdoor Advanced Lighting"/>
    <x v="2"/>
    <n v="0"/>
    <n v="1091151.6000000001"/>
    <n v="0"/>
    <x v="0"/>
    <x v="0"/>
    <n v="14.797277300976599"/>
    <s v="Qty / 1,000"/>
    <m/>
    <s v="Private-Lighting"/>
    <x v="0"/>
    <n v="1"/>
    <n v="1"/>
    <s v="Lighting"/>
    <n v="0.99989942556735301"/>
    <n v="1.019640158801"/>
    <n v="1091041.8580469"/>
    <n v="0"/>
    <n v="0.71"/>
    <n v="774639.71921329701"/>
    <n v="0"/>
    <n v="3379"/>
    <n v="1.0900000000000001"/>
    <n v="1.36"/>
    <n v="2.1999999999999999E-2"/>
    <n v="0.57999999999999996"/>
    <n v="20.7161882213673"/>
    <d v="1900-01-13T19:08:05"/>
    <n v="43412"/>
    <n v="0"/>
    <n v="22021.0283275521"/>
    <n v="0"/>
    <n v="11462558.733549807"/>
  </r>
  <r>
    <s v="STND-39846"/>
    <s v="Phillips Chevrolet"/>
    <s v="Phillips Chevrolet - 9700 W Lincoln Highway - Frankfort"/>
    <x v="58"/>
    <s v="Outdoor Advanced Lighting"/>
    <x v="2"/>
    <n v="0"/>
    <n v="11278.8"/>
    <n v="0"/>
    <x v="0"/>
    <x v="0"/>
    <n v="15"/>
    <s v="Qty / 1,000"/>
    <m/>
    <s v="Private-Lighting"/>
    <x v="0"/>
    <n v="1"/>
    <n v="1"/>
    <s v="Lighting"/>
    <n v="0.99989942556735301"/>
    <n v="1.019640158801"/>
    <n v="11277.665641089099"/>
    <n v="0"/>
    <n v="0.71"/>
    <n v="8007.1426051732296"/>
    <n v="0"/>
    <n v="3379"/>
    <n v="1.0900000000000001"/>
    <n v="1.36"/>
    <n v="2.1999999999999999E-2"/>
    <n v="0.57999999999999996"/>
    <n v="20.7161882213673"/>
    <d v="1900-01-13T19:08:05"/>
    <n v="43412"/>
    <n v="0"/>
    <n v="227.62260926968699"/>
    <n v="0"/>
    <n v="120107.13907759845"/>
  </r>
  <r>
    <s v="STND-39846"/>
    <s v="Phillips Chevrolet"/>
    <s v="Phillips Chevrolet - 9700 W Lincoln Highway - Frankfort"/>
    <x v="1"/>
    <s v="Outdoor &amp; Garage Lighting"/>
    <x v="1"/>
    <n v="0"/>
    <n v="16072.034"/>
    <n v="0"/>
    <x v="0"/>
    <x v="0"/>
    <n v="10.1978380583316"/>
    <s v="Qty / 1,000"/>
    <m/>
    <s v="Private-Lighting"/>
    <x v="0"/>
    <n v="1"/>
    <n v="1"/>
    <s v="Lighting"/>
    <n v="0.99989942556735301"/>
    <n v="1.019640158801"/>
    <n v="16070.417564298999"/>
    <n v="0"/>
    <n v="0.71"/>
    <n v="11409.996470652301"/>
    <n v="0"/>
    <n v="4903"/>
    <n v="1"/>
    <n v="1"/>
    <n v="0"/>
    <n v="0"/>
    <n v="14.276973281664301"/>
    <d v="1900-01-09T04:44:53"/>
    <n v="43412"/>
    <n v="0"/>
    <n v="0"/>
    <n v="0"/>
    <n v="116357.29625384726"/>
  </r>
  <r>
    <s v="STND-39846"/>
    <s v="Phillips Chevrolet"/>
    <s v="Phillips Chevrolet - 9700 W Lincoln Highway - Frankfort"/>
    <x v="1"/>
    <s v="Outdoor &amp; Garage Lighting"/>
    <x v="1"/>
    <n v="0"/>
    <n v="13193.973"/>
    <n v="0"/>
    <x v="0"/>
    <x v="0"/>
    <n v="10.1978380583316"/>
    <s v="Qty / 1,000"/>
    <m/>
    <s v="Private-Lighting"/>
    <x v="0"/>
    <n v="1"/>
    <n v="1"/>
    <s v="Lighting"/>
    <n v="0.99989942556735301"/>
    <n v="1.019640158801"/>
    <n v="13192.646023651199"/>
    <n v="0"/>
    <n v="0.71"/>
    <n v="9366.7786767923208"/>
    <n v="0"/>
    <n v="4903"/>
    <n v="1"/>
    <n v="1"/>
    <n v="0"/>
    <n v="0"/>
    <n v="14.276973281664301"/>
    <d v="1900-01-09T04:44:53"/>
    <n v="43412"/>
    <n v="0"/>
    <n v="0"/>
    <n v="0"/>
    <n v="95520.892074161631"/>
  </r>
  <r>
    <s v="STND-39846"/>
    <s v="Phillips Chevrolet"/>
    <s v="Phillips Chevrolet - 9700 W Lincoln Highway - Frankfort"/>
    <x v="1"/>
    <s v="Outdoor &amp; Garage Lighting"/>
    <x v="1"/>
    <n v="0"/>
    <n v="18511.311000000002"/>
    <n v="3.9645090000000001"/>
    <x v="0"/>
    <x v="0"/>
    <n v="10.1978380583316"/>
    <s v="Qty / 1,000"/>
    <m/>
    <s v="Private-Lighting"/>
    <x v="0"/>
    <n v="1"/>
    <n v="1"/>
    <s v="Lighting"/>
    <n v="0.99989942556735301"/>
    <n v="1.019640158801"/>
    <n v="18509.449235398599"/>
    <n v="4.0423725863280104"/>
    <n v="0.71"/>
    <n v="13141.708957133"/>
    <n v="2.87008453629289"/>
    <n v="4903"/>
    <n v="1"/>
    <n v="1"/>
    <n v="0"/>
    <n v="0"/>
    <n v="14.276973281664301"/>
    <d v="1900-01-09T04:44:53"/>
    <n v="43412"/>
    <n v="4.0423725863280104"/>
    <n v="0"/>
    <n v="0"/>
    <n v="134017.01975456817"/>
  </r>
  <r>
    <s v="STND-39846"/>
    <s v="Phillips Chevrolet"/>
    <s v="Phillips Chevrolet - 9700 W Lincoln Highway - Frankfort"/>
    <x v="1"/>
    <s v="Outdoor &amp; Garage Lighting"/>
    <x v="1"/>
    <n v="0"/>
    <n v="3059.4720000000002"/>
    <n v="0"/>
    <x v="0"/>
    <x v="0"/>
    <n v="10.1978380583316"/>
    <s v="Qty / 1,000"/>
    <m/>
    <s v="Private-Lighting"/>
    <x v="0"/>
    <n v="1"/>
    <n v="1"/>
    <s v="Lighting"/>
    <n v="0.99989942556735301"/>
    <n v="1.019640158801"/>
    <n v="3059.1642953393998"/>
    <n v="0"/>
    <n v="0.71"/>
    <n v="2172.0066496909699"/>
    <n v="0"/>
    <n v="4903"/>
    <n v="1"/>
    <n v="1"/>
    <n v="0"/>
    <n v="0"/>
    <n v="14.276973281664301"/>
    <d v="1900-01-09T04:44:53"/>
    <n v="43412"/>
    <n v="0"/>
    <n v="0"/>
    <n v="0"/>
    <n v="22149.772075167883"/>
  </r>
  <r>
    <s v="STND-39847"/>
    <s v="JC Pizza, Inc."/>
    <s v="JC Pizza Inc - 16131 S Farrell Rd - Lockport"/>
    <x v="0"/>
    <s v="Indoor Lighting"/>
    <x v="13"/>
    <n v="0"/>
    <n v="36996.565000000002"/>
    <n v="5.056"/>
    <x v="0"/>
    <x v="0"/>
    <n v="8.9750493627714896"/>
    <s v="Qty / 1,000"/>
    <m/>
    <s v="Private-Lighting"/>
    <x v="0"/>
    <n v="3"/>
    <n v="5676"/>
    <s v="Lighting"/>
    <n v="0.91633259480590001"/>
    <n v="1.30467645558681"/>
    <n v="33901.158405355098"/>
    <n v="6.5964441594468903"/>
    <n v="0.71"/>
    <n v="24069.8224678021"/>
    <n v="4.6834753532072897"/>
    <n v="5571"/>
    <n v="1.17"/>
    <n v="1.31"/>
    <n v="2.1000000000000001E-2"/>
    <n v="0.68"/>
    <n v="12.565069107880101"/>
    <d v="1900-01-07T23:24:04"/>
    <n v="43217"/>
    <n v="7.4050787600436596"/>
    <n v="608.48233035252804"/>
    <n v="1"/>
    <n v="216027.84480167011"/>
  </r>
  <r>
    <s v="STND-39848"/>
    <s v="Joliet EXT Lodging Associates LLC - DBA TownPlace Suites Joliet"/>
    <s v="Joliet EXT Lodging Associates LLC - 1515 Riverboat Center Drive - Joliet"/>
    <x v="1"/>
    <s v="Outdoor &amp; Garage Lighting"/>
    <x v="1"/>
    <n v="0"/>
    <n v="29457.223999999998"/>
    <n v="0"/>
    <x v="0"/>
    <x v="0"/>
    <n v="10.1978380583316"/>
    <s v="Qty / 1,000"/>
    <m/>
    <s v="Private-Lighting"/>
    <x v="0"/>
    <n v="3"/>
    <n v="6008"/>
    <s v="Lighting"/>
    <n v="0.91633259480590001"/>
    <n v="1.30467645558681"/>
    <n v="26992.614503698602"/>
    <n v="0"/>
    <n v="0.71"/>
    <n v="19164.756297626001"/>
    <n v="0"/>
    <n v="4903"/>
    <n v="1"/>
    <n v="1"/>
    <n v="0"/>
    <n v="0"/>
    <n v="14.276973281664301"/>
    <d v="1900-01-09T04:44:53"/>
    <n v="43180"/>
    <n v="0"/>
    <n v="0"/>
    <n v="1"/>
    <n v="195439.08115058063"/>
  </r>
  <r>
    <s v="STND-39850"/>
    <s v="FIC America Corp."/>
    <s v="FIC America Corp - 485 Lies Rd - Carol Stream"/>
    <x v="1"/>
    <s v="Outdoor &amp; Garage Lighting"/>
    <x v="1"/>
    <n v="0"/>
    <n v="15003.18"/>
    <n v="0"/>
    <x v="0"/>
    <x v="0"/>
    <n v="10.1978380583316"/>
    <s v="Qty / 1,000"/>
    <m/>
    <s v="Private-Lighting"/>
    <x v="0"/>
    <n v="3"/>
    <n v="3060"/>
    <s v="Lighting"/>
    <n v="0.91633259480590001"/>
    <n v="1.30467645558681"/>
    <n v="13747.902859739999"/>
    <n v="0"/>
    <n v="0.71"/>
    <n v="9761.0110304153804"/>
    <n v="0"/>
    <n v="4903"/>
    <n v="1"/>
    <n v="1"/>
    <n v="0"/>
    <n v="0"/>
    <n v="14.276973281664301"/>
    <d v="1900-01-09T04:44:53"/>
    <n v="43231"/>
    <n v="0"/>
    <n v="0"/>
    <n v="1"/>
    <n v="99541.209773764509"/>
  </r>
  <r>
    <s v="STND-39863"/>
    <s v="Voestalpine Nortrak Inc"/>
    <s v="Voestalpine Nortrak Inc - 2705 S State St - Chicago Heights"/>
    <x v="5"/>
    <s v="Indoor Advanced Lighting"/>
    <x v="10"/>
    <n v="0"/>
    <n v="36820.559999999998"/>
    <n v="21.143999999999998"/>
    <x v="0"/>
    <x v="0"/>
    <n v="15"/>
    <s v="Qty / 1,000"/>
    <m/>
    <s v="Private-Lighting"/>
    <x v="0"/>
    <n v="1"/>
    <n v="36456"/>
    <s v="Lighting"/>
    <n v="0.99989942556735301"/>
    <n v="1.019640158801"/>
    <n v="36816.856793068197"/>
    <n v="21.559271517688401"/>
    <n v="0.71"/>
    <n v="26139.968323078501"/>
    <n v="15.307082777558801"/>
    <n v="4618"/>
    <n v="1.02"/>
    <n v="1.04"/>
    <n v="1.2E-2"/>
    <n v="0.81"/>
    <n v="15.158077089649201"/>
    <d v="1900-01-09T19:51:10"/>
    <n v="43188"/>
    <n v="25.5926774901335"/>
    <n v="433.139491683156"/>
    <n v="1"/>
    <n v="392099.52484617755"/>
  </r>
  <r>
    <s v="STND-39863"/>
    <s v="Voestalpine Nortrak Inc"/>
    <s v="Voestalpine Nortrak Inc - 2705 S State St - Chicago Heights"/>
    <x v="0"/>
    <s v="Indoor Lighting"/>
    <x v="10"/>
    <n v="0"/>
    <n v="292957.44"/>
    <n v="62.795000000000002"/>
    <x v="0"/>
    <x v="0"/>
    <n v="10.827197921178"/>
    <s v="Qty / 1,000"/>
    <m/>
    <s v="Private-Lighting"/>
    <x v="0"/>
    <n v="1"/>
    <n v="79608"/>
    <s v="Lighting"/>
    <n v="0.99989942556735301"/>
    <n v="1.019640158801"/>
    <n v="292927.975971682"/>
    <n v="64.028303771909094"/>
    <n v="0.71"/>
    <n v="207978.862939894"/>
    <n v="45.460095678055403"/>
    <n v="4618"/>
    <n v="1.02"/>
    <n v="1.04"/>
    <n v="1.2E-2"/>
    <n v="0.81"/>
    <n v="15.158077089649201"/>
    <d v="1900-01-09T19:51:10"/>
    <n v="43188"/>
    <n v="76.007008276245301"/>
    <n v="3446.2114820197899"/>
    <n v="1"/>
    <n v="2251828.3124717842"/>
  </r>
  <r>
    <s v="STND-39863"/>
    <s v="Voestalpine Nortrak Inc"/>
    <s v="Voestalpine Nortrak Inc - 2705 S State St - Chicago Heights"/>
    <x v="6"/>
    <s v="Indoor Advanced Lighting"/>
    <x v="10"/>
    <n v="0"/>
    <n v="573475"/>
    <n v="0"/>
    <x v="0"/>
    <x v="0"/>
    <n v="15"/>
    <s v="Qty / 1,000"/>
    <m/>
    <s v="Private-Lighting"/>
    <x v="0"/>
    <n v="1"/>
    <n v="0"/>
    <s v="Lighting"/>
    <n v="0.99989942556735301"/>
    <n v="1.019640158801"/>
    <n v="573417.32307723805"/>
    <n v="0"/>
    <n v="0.71"/>
    <n v="407126.29938483902"/>
    <n v="0"/>
    <n v="4618"/>
    <n v="1.02"/>
    <n v="1.04"/>
    <n v="1.2E-2"/>
    <n v="0.81"/>
    <n v="15.158077089649201"/>
    <d v="1900-01-09T19:51:10"/>
    <n v="43188"/>
    <n v="0"/>
    <n v="6746.0861538498502"/>
    <n v="1"/>
    <n v="6106894.4907725854"/>
  </r>
  <r>
    <s v="STND-39864"/>
    <s v="Board of Education of Orland School District Number 135"/>
    <s v="Orland School District 135 - 10801 W 159th St - Orland Park"/>
    <x v="2"/>
    <s v="Energy Management System"/>
    <x v="12"/>
    <n v="68317.919999999998"/>
    <n v="170195.52"/>
    <n v="0"/>
    <x v="1"/>
    <x v="1"/>
    <n v="15"/>
    <s v="NA"/>
    <m/>
    <s v="EMS"/>
    <x v="1"/>
    <n v="3"/>
    <n v="1"/>
    <s v="EMS"/>
    <n v="0.91036333343406195"/>
    <n v="0"/>
    <n v="154939.760922744"/>
    <n v="0"/>
    <n v="0.7"/>
    <n v="108457.83264592099"/>
    <n v="0"/>
    <n v="2979"/>
    <n v="1.17333333333333"/>
    <n v="1.323"/>
    <n v="2.1333333333333301E-2"/>
    <n v="0.72"/>
    <n v="23.497818059751602"/>
    <d v="1900-01-15T18:49:11"/>
    <n v="43320"/>
    <n v="0"/>
    <n v="0"/>
    <n v="0"/>
    <n v="1626867.4896888149"/>
  </r>
  <r>
    <s v="STND-39867"/>
    <s v="Woodland Community Consolidated School District #50"/>
    <s v="Woodland Middle School - 7000 Washington St - Gurnee"/>
    <x v="1"/>
    <s v="Outdoor &amp; Garage Lighting"/>
    <x v="1"/>
    <n v="0"/>
    <n v="30019"/>
    <n v="0"/>
    <x v="0"/>
    <x v="1"/>
    <n v="10.1978380583316"/>
    <s v="Qty / 1,000"/>
    <m/>
    <s v="Public-Lighting"/>
    <x v="0"/>
    <n v="3"/>
    <n v="7230"/>
    <s v="Lighting"/>
    <n v="0.99829244462109001"/>
    <n v="0.987374621353864"/>
    <n v="29967.7408950805"/>
    <n v="0"/>
    <n v="0.71"/>
    <n v="21277.096035507198"/>
    <n v="0"/>
    <n v="4903"/>
    <n v="1"/>
    <n v="1"/>
    <n v="0"/>
    <n v="0"/>
    <n v="14.276973281664301"/>
    <d v="1900-01-09T04:44:53"/>
    <n v="43132"/>
    <n v="0"/>
    <n v="0"/>
    <n v="1"/>
    <n v="216980.37972167172"/>
  </r>
  <r>
    <s v="STND-39869"/>
    <s v="Board of Education of Orland School District 135"/>
    <s v="Orland School District 135 - 10959 W 159th St - Orland Park"/>
    <x v="2"/>
    <s v="Energy Management System"/>
    <x v="12"/>
    <n v="38496.089999999997"/>
    <n v="61458.67"/>
    <n v="0"/>
    <x v="1"/>
    <x v="1"/>
    <n v="15"/>
    <s v="NA"/>
    <m/>
    <s v="EMS"/>
    <x v="1"/>
    <n v="3"/>
    <n v="1"/>
    <s v="EMS"/>
    <n v="0.91036333343406195"/>
    <n v="0"/>
    <n v="55949.719689623998"/>
    <n v="0"/>
    <n v="0.7"/>
    <n v="39164.803782736803"/>
    <n v="0"/>
    <n v="2979"/>
    <n v="1.17333333333333"/>
    <n v="1.323"/>
    <n v="2.1333333333333301E-2"/>
    <n v="0.72"/>
    <n v="23.497818059751602"/>
    <d v="1900-01-15T18:49:11"/>
    <n v="43219"/>
    <n v="0"/>
    <n v="0"/>
    <n v="1"/>
    <n v="587472.05674105207"/>
  </r>
  <r>
    <s v="STND-39870"/>
    <s v="St James Parish"/>
    <s v="St. James - 820 N Arlington Heights Rd - Arlington Heights"/>
    <x v="0"/>
    <s v="Indoor Lighting"/>
    <x v="12"/>
    <n v="0"/>
    <n v="17221.509999999998"/>
    <n v="4.6959999999999997"/>
    <x v="0"/>
    <x v="0"/>
    <n v="15"/>
    <s v="Qty / 1,000"/>
    <m/>
    <s v="Private-Lighting"/>
    <x v="0"/>
    <n v="3"/>
    <n v="4941"/>
    <s v="Lighting"/>
    <n v="0.91633259480590001"/>
    <n v="1.30467645558681"/>
    <n v="15780.630944775799"/>
    <n v="6.1267606354356401"/>
    <n v="0.71"/>
    <n v="11204.247970790801"/>
    <n v="4.3500000511593102"/>
    <n v="2979"/>
    <n v="1.17333333333333"/>
    <n v="1.323"/>
    <n v="2.1333333333333301E-2"/>
    <n v="0.72"/>
    <n v="23.497818059751602"/>
    <d v="1900-01-15T18:49:11"/>
    <n v="43282"/>
    <n v="6.4318894719866897"/>
    <n v="286.92056263228602"/>
    <n v="0"/>
    <n v="168063.719561862"/>
  </r>
  <r>
    <s v="STND-39870"/>
    <s v="St James Parish"/>
    <s v="St. James - 820 N Arlington Heights Rd - Arlington Heights"/>
    <x v="7"/>
    <s v="Indoor Lighting"/>
    <x v="12"/>
    <n v="0"/>
    <n v="7724.2709999999997"/>
    <n v="6.9480000000000004"/>
    <x v="0"/>
    <x v="0"/>
    <n v="8"/>
    <s v="Qty / 1,000"/>
    <m/>
    <s v="Private-Lighting"/>
    <x v="0"/>
    <n v="3"/>
    <n v="9234"/>
    <s v="Lighting"/>
    <n v="0.91633259480590001"/>
    <n v="1.30467645558681"/>
    <n v="7078.0012884139596"/>
    <n v="9.0648920134171291"/>
    <n v="0.71"/>
    <n v="5025.3809147739103"/>
    <n v="6.4360733295261596"/>
    <n v="2979"/>
    <n v="1.17333333333333"/>
    <n v="1.323"/>
    <n v="2.1333333333333301E-2"/>
    <n v="0.72"/>
    <n v="23.497818059751602"/>
    <d v="1900-01-15T18:49:11"/>
    <n v="43282"/>
    <n v="12.0206495251583"/>
    <n v="128.69093251661801"/>
    <n v="0"/>
    <n v="40203.047318191282"/>
  </r>
  <r>
    <s v="STND-39871"/>
    <s v="Oak Lawn Park District"/>
    <s v="Oak Lawn Racquet Club - 10444 Central Ave - Oak Lawn"/>
    <x v="1"/>
    <s v="Outdoor &amp; Garage Lighting"/>
    <x v="1"/>
    <n v="0"/>
    <n v="7598.16"/>
    <n v="0"/>
    <x v="0"/>
    <x v="1"/>
    <n v="10.1978380583316"/>
    <s v="Qty / 1,000"/>
    <m/>
    <s v="Public-Lighting"/>
    <x v="0"/>
    <n v="2"/>
    <n v="1830"/>
    <s v="Lighting"/>
    <n v="0.98996686498346598"/>
    <n v="2.5626279547341602"/>
    <n v="7521.92663484277"/>
    <n v="0"/>
    <n v="0.71"/>
    <n v="5340.5679107383703"/>
    <n v="0"/>
    <n v="4903"/>
    <n v="1"/>
    <n v="1"/>
    <n v="0"/>
    <n v="0"/>
    <n v="14.276973281664301"/>
    <d v="1900-01-09T04:44:53"/>
    <n v="43132"/>
    <n v="0"/>
    <n v="0"/>
    <n v="1"/>
    <n v="54462.246693232235"/>
  </r>
  <r>
    <s v="STND-39871"/>
    <s v="Oak Lawn Park District"/>
    <s v="Oak Lawn Racquet Club - 10444 Central Ave - Oak Lawn"/>
    <x v="0"/>
    <s v="Indoor Lighting"/>
    <x v="2"/>
    <n v="0"/>
    <n v="60954"/>
    <n v="0"/>
    <x v="0"/>
    <x v="1"/>
    <n v="14.797277300976599"/>
    <s v="Qty / 1,000"/>
    <m/>
    <s v="Public-Lighting"/>
    <x v="0"/>
    <n v="2"/>
    <n v="12432"/>
    <s v="Lighting"/>
    <n v="0.98996686498346598"/>
    <n v="2.5626279547341602"/>
    <n v="60342.440288202197"/>
    <n v="0"/>
    <n v="0.71"/>
    <n v="42843.132604623497"/>
    <n v="0"/>
    <n v="3379"/>
    <n v="1.0900000000000001"/>
    <n v="1.36"/>
    <n v="2.1999999999999999E-2"/>
    <n v="0.57999999999999996"/>
    <n v="20.7161882213673"/>
    <d v="1900-01-13T19:08:05"/>
    <n v="43132"/>
    <n v="0"/>
    <n v="1217.9208131563701"/>
    <n v="1"/>
    <n v="633961.71359312569"/>
  </r>
  <r>
    <s v="STND-39871"/>
    <s v="Oak Lawn Park District"/>
    <s v="Oak Lawn Racquet Club - 10444 Central Ave - Oak Lawn"/>
    <x v="0"/>
    <s v="Indoor Lighting"/>
    <x v="2"/>
    <n v="0"/>
    <n v="1595.92"/>
    <n v="0"/>
    <x v="0"/>
    <x v="1"/>
    <n v="14.797277300976599"/>
    <s v="Qty / 1,000"/>
    <m/>
    <s v="Public-Lighting"/>
    <x v="0"/>
    <n v="2"/>
    <n v="24"/>
    <s v="Lighting"/>
    <n v="0.98996686498346598"/>
    <n v="2.5626279547341602"/>
    <n v="1579.90791916441"/>
    <n v="0"/>
    <n v="0.71"/>
    <n v="1121.73462260673"/>
    <n v="0"/>
    <n v="3379"/>
    <n v="1.0900000000000001"/>
    <n v="1.36"/>
    <n v="2.1999999999999999E-2"/>
    <n v="0.57999999999999996"/>
    <n v="20.7161882213673"/>
    <d v="1900-01-13T19:08:05"/>
    <n v="43132"/>
    <n v="0"/>
    <n v="31.8880497446028"/>
    <n v="1"/>
    <n v="16598.618268818118"/>
  </r>
  <r>
    <s v="STND-39871"/>
    <s v="Oak Lawn Park District"/>
    <s v="Oak Lawn Racquet Club - 10444 Central Ave - Oak Lawn"/>
    <x v="0"/>
    <s v="Indoor Lighting"/>
    <x v="2"/>
    <n v="0"/>
    <n v="1460.79"/>
    <n v="0"/>
    <x v="0"/>
    <x v="1"/>
    <n v="14.797277300976599"/>
    <s v="Qty / 1,000"/>
    <m/>
    <s v="Public-Lighting"/>
    <x v="0"/>
    <n v="2"/>
    <n v="20"/>
    <s v="Lighting"/>
    <n v="0.98996686498346598"/>
    <n v="2.5626279547341602"/>
    <n v="1446.1336966992001"/>
    <n v="0"/>
    <n v="0.71"/>
    <n v="1026.7549246564299"/>
    <n v="0"/>
    <n v="3379"/>
    <n v="1.0900000000000001"/>
    <n v="1.36"/>
    <n v="2.1999999999999999E-2"/>
    <n v="0.57999999999999996"/>
    <n v="20.7161882213673"/>
    <d v="1900-01-13T19:08:05"/>
    <n v="43132"/>
    <n v="0"/>
    <n v="29.188019566405799"/>
    <n v="1"/>
    <n v="15193.177340284528"/>
  </r>
  <r>
    <s v="STND-39872"/>
    <s v="Applied Acoustics International"/>
    <s v="Applied Acoustics International (AAI) - 1001 N State St - Chicago Heights"/>
    <x v="27"/>
    <s v="Outdoor &amp; Garage Lighting"/>
    <x v="1"/>
    <n v="0"/>
    <n v="3024"/>
    <n v="0"/>
    <x v="0"/>
    <x v="0"/>
    <n v="8"/>
    <s v="Qty / 1,000"/>
    <m/>
    <s v="Private-Lighting"/>
    <x v="0"/>
    <n v="3"/>
    <n v="10800"/>
    <s v="Lighting"/>
    <n v="0.91633259480590001"/>
    <n v="1.30467645558681"/>
    <n v="2770.9897666930401"/>
    <n v="0"/>
    <n v="0.71"/>
    <n v="1967.40273435206"/>
    <n v="0"/>
    <n v="4903"/>
    <n v="1"/>
    <n v="1"/>
    <n v="0"/>
    <n v="0"/>
    <n v="14.276973281664301"/>
    <d v="1900-01-09T04:44:53"/>
    <n v="43279"/>
    <n v="0"/>
    <n v="0"/>
    <n v="0"/>
    <n v="15739.22187481648"/>
  </r>
  <r>
    <s v="STND-39872"/>
    <s v="Applied Acoustics International"/>
    <s v="Applied Acoustics International (AAI) - 1001 N State St - Chicago Heights"/>
    <x v="1"/>
    <s v="Outdoor &amp; Garage Lighting"/>
    <x v="1"/>
    <n v="0"/>
    <n v="0"/>
    <n v="0"/>
    <x v="0"/>
    <x v="0"/>
    <n v="10.1978380583316"/>
    <s v="Qty / 1,000"/>
    <m/>
    <s v="Private-Lighting"/>
    <x v="0"/>
    <n v="3"/>
    <n v="48910"/>
    <s v="Lighting"/>
    <n v="0.91633259480590001"/>
    <n v="1.30467645558681"/>
    <n v="0"/>
    <n v="0"/>
    <n v="0.71"/>
    <n v="0"/>
    <n v="0"/>
    <n v="4903"/>
    <n v="1"/>
    <n v="1"/>
    <n v="0"/>
    <n v="0"/>
    <n v="14.276973281664301"/>
    <d v="1900-01-09T04:44:53"/>
    <n v="43279"/>
    <n v="0"/>
    <n v="0"/>
    <n v="0"/>
    <n v="0"/>
  </r>
  <r>
    <s v="STND-39874"/>
    <s v="North Shore Water Reclamation District"/>
    <s v="North Shore Water Reclamation District - 1210 Clavey Rd - Highland Park"/>
    <x v="0"/>
    <s v="Indoor Lighting"/>
    <x v="4"/>
    <n v="0"/>
    <n v="34426.224000000002"/>
    <n v="3.8340000000000001"/>
    <x v="0"/>
    <x v="1"/>
    <n v="6.5651260504201696"/>
    <s v="Qty / 1,000"/>
    <m/>
    <s v="Public-Lighting"/>
    <x v="0"/>
    <n v="3"/>
    <n v="3675"/>
    <s v="Lighting"/>
    <n v="0.99829244462109001"/>
    <n v="0.987374621353864"/>
    <n v="34367.439316033298"/>
    <n v="3.7855942982707198"/>
    <n v="0.71"/>
    <n v="24400.881914383601"/>
    <n v="2.6877719517722101"/>
    <n v="7616"/>
    <n v="1.1100000000000001"/>
    <n v="1.29"/>
    <n v="2.1999999999999999E-2"/>
    <n v="0.76"/>
    <n v="9.1911764705882408"/>
    <d v="1900-01-05T13:33:47"/>
    <n v="43202"/>
    <n v="3.86127529403378"/>
    <n v="681.15645491237103"/>
    <n v="1"/>
    <n v="160194.86550934616"/>
  </r>
  <r>
    <s v="STND-39875"/>
    <s v="Conklin Apartments, LLC"/>
    <s v="Conklin Apartments LLC - 2525 Conklin Dr- Rockford"/>
    <x v="0"/>
    <s v="Indoor Lighting"/>
    <x v="18"/>
    <n v="0"/>
    <n v="2155.1750000000002"/>
    <n v="0.26"/>
    <x v="0"/>
    <x v="0"/>
    <n v="8.1459758879113693"/>
    <s v="Qty / 1,000"/>
    <m/>
    <s v="Private-Lighting"/>
    <x v="0"/>
    <n v="3"/>
    <n v="308"/>
    <s v="Lighting"/>
    <n v="0.91633259480590001"/>
    <n v="1.30467645558681"/>
    <n v="1974.85710001081"/>
    <n v="0.33921587845257001"/>
    <n v="0.71"/>
    <n v="1402.14854100767"/>
    <n v="0.240843273701324"/>
    <n v="6138"/>
    <n v="1.1399999999999999"/>
    <n v="1.32"/>
    <n v="2.5000000000000001E-2"/>
    <n v="0.64"/>
    <n v="11.4043662430759"/>
    <d v="1900-01-07T03:30:12"/>
    <n v="43176"/>
    <n v="0.40153394703192402"/>
    <n v="43.308269737079101"/>
    <n v="1"/>
    <n v="11421.868206318586"/>
  </r>
  <r>
    <s v="STND-39875"/>
    <s v="Conklin Apartments, LLC"/>
    <s v="Conklin Apartments LLC - 2525 Conklin Dr- Rockford"/>
    <x v="1"/>
    <s v="Outdoor &amp; Garage Lighting"/>
    <x v="1"/>
    <n v="0"/>
    <n v="10320.815000000001"/>
    <n v="0"/>
    <x v="0"/>
    <x v="0"/>
    <n v="10.1978380583316"/>
    <s v="Qty / 1,000"/>
    <m/>
    <s v="Private-Lighting"/>
    <x v="0"/>
    <n v="3"/>
    <n v="2105"/>
    <s v="Lighting"/>
    <n v="0.91633259480590001"/>
    <n v="1.30467645558681"/>
    <n v="9457.2991894616498"/>
    <n v="0"/>
    <n v="0.71"/>
    <n v="6714.6824245177704"/>
    <n v="0"/>
    <n v="4903"/>
    <n v="1"/>
    <n v="1"/>
    <n v="0"/>
    <n v="0"/>
    <n v="14.276973281664301"/>
    <d v="1900-01-09T04:44:53"/>
    <n v="43176"/>
    <n v="0"/>
    <n v="0"/>
    <n v="1"/>
    <n v="68475.243978357626"/>
  </r>
  <r>
    <s v="STND-39877"/>
    <s v="PIL II, LP"/>
    <s v="PIL IILP, dba Hilton Suites Chicago - 198 E Delaware Pl - Chicago"/>
    <x v="28"/>
    <s v="HVAC"/>
    <x v="11"/>
    <n v="0"/>
    <n v="233877"/>
    <n v="53.058"/>
    <x v="3"/>
    <x v="0"/>
    <n v="20"/>
    <s v="ΔkWpeak / CF"/>
    <n v="1"/>
    <s v="Private-Non-Lighting"/>
    <x v="2"/>
    <n v="2"/>
    <n v="1"/>
    <s v="Non-Lighting"/>
    <n v="0.76002432528749297"/>
    <n v="0.465462131779591"/>
    <n v="177752.20912526301"/>
    <n v="24.6964897879615"/>
    <n v="0.7"/>
    <n v="124426.54638768399"/>
    <n v="17.2875428515731"/>
    <n v="6138"/>
    <n v="1.2"/>
    <n v="1.24"/>
    <n v="3.2000000000000001E-2"/>
    <n v="0.73"/>
    <n v="11.4043662430759"/>
    <d v="1900-01-07T03:30:12"/>
    <n v="43252"/>
    <n v="24.6964897879615"/>
    <n v="0"/>
    <n v="0"/>
    <n v="2488530.9277536799"/>
  </r>
  <r>
    <s v="STND-39879"/>
    <s v="Medline Industries Inc"/>
    <s v="Medline Industries - 3 Lakes Drive - Northfield"/>
    <x v="0"/>
    <s v="Indoor Lighting"/>
    <x v="6"/>
    <n v="0"/>
    <n v="3868.2660000000001"/>
    <n v="0.87"/>
    <x v="0"/>
    <x v="0"/>
    <n v="15"/>
    <s v="Qty / 1,000"/>
    <m/>
    <s v="Private-Lighting"/>
    <x v="0"/>
    <n v="3"/>
    <n v="1146"/>
    <s v="Lighting"/>
    <n v="0.91633259480590001"/>
    <n v="1.30467645558681"/>
    <n v="3544.6182211794398"/>
    <n v="1.1350685163605201"/>
    <n v="0.71"/>
    <n v="2516.6789370373999"/>
    <n v="0.80589864661596999"/>
    <n v="2885"/>
    <n v="1.165"/>
    <n v="1.3779999999999999"/>
    <n v="2.5499999999999998E-2"/>
    <n v="0.55000000000000004"/>
    <n v="24.263431542460999"/>
    <d v="1900-01-16T07:56:40"/>
    <n v="43191"/>
    <n v="1.4976494476322999"/>
    <n v="77.586064068734501"/>
    <n v="1"/>
    <n v="37750.184055560996"/>
  </r>
  <r>
    <s v="STND-39879"/>
    <s v="Medline Industries Inc"/>
    <s v="Medline Industries - 3 Lakes Drive - Northfield"/>
    <x v="7"/>
    <s v="Indoor Lighting"/>
    <x v="6"/>
    <n v="0"/>
    <n v="726.66700000000003"/>
    <n v="0.495"/>
    <x v="0"/>
    <x v="0"/>
    <n v="8"/>
    <s v="Qty / 1,000"/>
    <m/>
    <s v="Private-Lighting"/>
    <x v="0"/>
    <n v="3"/>
    <n v="897"/>
    <s v="Lighting"/>
    <n v="0.91633259480590001"/>
    <n v="1.30467645558681"/>
    <n v="665.86865766981896"/>
    <n v="0.64581484551546897"/>
    <n v="0.71"/>
    <n v="472.76674694557101"/>
    <n v="0.458528540315983"/>
    <n v="2885"/>
    <n v="1.165"/>
    <n v="1.3779999999999999"/>
    <n v="2.5499999999999998E-2"/>
    <n v="0.55000000000000004"/>
    <n v="24.263431542460999"/>
    <d v="1900-01-16T07:56:40"/>
    <n v="43191"/>
    <n v="1.1716524773502699"/>
    <n v="14.574807528395199"/>
    <n v="1"/>
    <n v="3782.1339755645681"/>
  </r>
  <r>
    <s v="STND-39880"/>
    <s v="Ulbrich of Illinois, Inc."/>
    <s v="Ulbrich of Illinois - 12340 S Laramie Ave - Alsip"/>
    <x v="10"/>
    <s v="Compressed Air"/>
    <x v="8"/>
    <n v="0"/>
    <n v="41616"/>
    <n v="6.68"/>
    <x v="4"/>
    <x v="0"/>
    <n v="10"/>
    <s v="ΔkWpeak / CF"/>
    <n v="0.95"/>
    <s v="Private-Non-Lighting"/>
    <x v="2"/>
    <n v="3"/>
    <n v="1"/>
    <s v="Non-Lighting"/>
    <n v="0.98952339343681495"/>
    <n v="0.43468415683807998"/>
    <n v="41180.005541266502"/>
    <n v="2.9036901676783802"/>
    <n v="0.7"/>
    <n v="28826.003878886499"/>
    <n v="2.0325831173748599"/>
    <n v="5242"/>
    <n v="1"/>
    <n v="1.22"/>
    <n v="1.0999999999999999E-2"/>
    <n v="0.68"/>
    <n v="13.3536818008394"/>
    <d v="1900-01-08T12:55:13"/>
    <n v="43219"/>
    <n v="3.0565159659772401"/>
    <n v="0"/>
    <n v="1"/>
    <n v="288260.03878886497"/>
  </r>
  <r>
    <s v="STND-39880"/>
    <s v="Ulbrich of Illinois, Inc."/>
    <s v="Ulbrich of Illinois - 12340 S Laramie Ave - Alsip"/>
    <x v="19"/>
    <s v="Compressed Air"/>
    <x v="8"/>
    <n v="0"/>
    <n v="1012.44"/>
    <n v="0.157"/>
    <x v="4"/>
    <x v="0"/>
    <n v="10"/>
    <s v="ΔkWpeak / CF"/>
    <n v="0.95"/>
    <s v="Private-Non-Lighting"/>
    <x v="2"/>
    <n v="3"/>
    <n v="1"/>
    <s v="Non-Lighting"/>
    <n v="0.98952339343681495"/>
    <n v="0.43468415683807998"/>
    <n v="1001.83306445117"/>
    <n v="6.8245412623578597E-2"/>
    <n v="0.7"/>
    <n v="701.283145115818"/>
    <n v="4.7771788836505E-2"/>
    <n v="5242"/>
    <n v="1"/>
    <n v="1.22"/>
    <n v="1.0999999999999999E-2"/>
    <n v="0.68"/>
    <n v="13.3536818008394"/>
    <d v="1900-01-08T12:55:13"/>
    <n v="43219"/>
    <n v="7.1837276445872206E-2"/>
    <n v="0"/>
    <n v="1"/>
    <n v="7012.8314511581802"/>
  </r>
  <r>
    <s v="STND-39880"/>
    <s v="Ulbrich of Illinois, Inc."/>
    <s v="Ulbrich of Illinois - 12340 S Laramie Ave - Alsip"/>
    <x v="20"/>
    <s v="Compressed Air"/>
    <x v="8"/>
    <n v="0"/>
    <n v="0"/>
    <n v="0"/>
    <x v="4"/>
    <x v="0"/>
    <n v="10"/>
    <s v="ΔkWpeak / CF"/>
    <n v="0.95"/>
    <s v="Private-Non-Lighting"/>
    <x v="2"/>
    <n v="3"/>
    <n v="450"/>
    <s v="Non-Lighting"/>
    <n v="0.98952339343681495"/>
    <n v="0.43468415683807998"/>
    <n v="0"/>
    <n v="0"/>
    <n v="0.7"/>
    <n v="0"/>
    <n v="0"/>
    <n v="5242"/>
    <n v="1"/>
    <n v="1.22"/>
    <n v="1.0999999999999999E-2"/>
    <n v="0.68"/>
    <n v="13.3536818008394"/>
    <d v="1900-01-08T12:55:13"/>
    <n v="43219"/>
    <n v="0"/>
    <n v="0"/>
    <n v="1"/>
    <n v="0"/>
  </r>
  <r>
    <s v="STND-39881"/>
    <s v="Automatic Swiss Corp"/>
    <s v="Automatic Swiss Corporation - 1130 W National Ave - Addison"/>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200"/>
    <n v="1.91032247873577"/>
    <n v="0"/>
    <n v="1"/>
    <n v="180162.524243041"/>
  </r>
  <r>
    <s v="STND-39882"/>
    <s v="Tootsie Roll Industries LLC"/>
    <s v="Tootsie Roll - 7401 S Cicero Ave - Chicago"/>
    <x v="28"/>
    <s v="HVAC"/>
    <x v="6"/>
    <n v="0"/>
    <n v="369836.95899999997"/>
    <n v="147.56399999999999"/>
    <x v="3"/>
    <x v="0"/>
    <n v="20"/>
    <s v="ΔkWpeak / CF"/>
    <n v="1"/>
    <s v="Private-Non-Lighting"/>
    <x v="2"/>
    <n v="2"/>
    <n v="3"/>
    <s v="Non-Lighting"/>
    <n v="0.76002432528749297"/>
    <n v="0.465462131779591"/>
    <n v="281085.085230353"/>
    <n v="68.685454013923604"/>
    <n v="0.7"/>
    <n v="196759.55966124701"/>
    <n v="48.079817809746501"/>
    <n v="2885"/>
    <n v="1.165"/>
    <n v="1.3779999999999999"/>
    <n v="2.5499999999999998E-2"/>
    <n v="0.55000000000000004"/>
    <n v="24.263431542460999"/>
    <d v="1900-01-16T07:56:40"/>
    <n v="43284"/>
    <n v="68.685454013923604"/>
    <n v="0"/>
    <n v="0"/>
    <n v="3935191.1932249404"/>
  </r>
  <r>
    <s v="STND-39885"/>
    <s v="Burlington Coat Factory of CO, LLC."/>
    <s v="Burlington Coat Factory of CO LLC - 8320 S Cicero Ave - Burbank"/>
    <x v="1"/>
    <s v="Outdoor &amp; Garage Lighting"/>
    <x v="1"/>
    <n v="0"/>
    <n v="32163.68"/>
    <n v="0"/>
    <x v="0"/>
    <x v="0"/>
    <n v="10.1978380583316"/>
    <s v="Qty / 1,000"/>
    <m/>
    <s v="Private-Lighting"/>
    <x v="0"/>
    <n v="3"/>
    <n v="6560"/>
    <s v="Lighting"/>
    <n v="0.91633259480590001"/>
    <n v="1.30467645558681"/>
    <n v="29472.628352906599"/>
    <n v="0"/>
    <n v="0.71"/>
    <n v="20925.5661305637"/>
    <n v="0"/>
    <n v="4903"/>
    <n v="1"/>
    <n v="1"/>
    <n v="0"/>
    <n v="0"/>
    <n v="14.276973281664301"/>
    <d v="1900-01-09T04:44:53"/>
    <n v="43121"/>
    <n v="0"/>
    <n v="0"/>
    <n v="1"/>
    <n v="213395.53467839721"/>
  </r>
  <r>
    <s v="STND-39886"/>
    <s v="Chem Processing, Inc."/>
    <s v="Chem Processing - 3910 Linden Oaks Dr - Rockford"/>
    <x v="10"/>
    <s v="Compressed Air"/>
    <x v="10"/>
    <n v="0"/>
    <n v="89800"/>
    <n v="23.3"/>
    <x v="4"/>
    <x v="0"/>
    <n v="10"/>
    <s v="ΔkWpeak / CF"/>
    <n v="0.95"/>
    <s v="Private-Non-Lighting"/>
    <x v="2"/>
    <n v="3"/>
    <n v="1"/>
    <s v="Non-Lighting"/>
    <n v="0.98952339343681495"/>
    <n v="0.43468415683807998"/>
    <n v="88859.200730626006"/>
    <n v="10.128140854327301"/>
    <n v="0.7"/>
    <n v="62201.440511438203"/>
    <n v="7.0896985980290896"/>
    <n v="4618"/>
    <n v="1.02"/>
    <n v="1.04"/>
    <n v="1.2E-2"/>
    <n v="0.81"/>
    <n v="15.158077089649201"/>
    <d v="1900-01-09T19:51:10"/>
    <n v="43167"/>
    <n v="10.661200899291901"/>
    <n v="0"/>
    <n v="1"/>
    <n v="622014.40511438204"/>
  </r>
  <r>
    <s v="STND-39897"/>
    <s v="Holiday Inn Itasca"/>
    <s v="Holiday Inn Itasca - 860 W Irving Park Rd - Itasca"/>
    <x v="0"/>
    <s v="Indoor Lighting"/>
    <x v="11"/>
    <n v="0"/>
    <n v="53437.15"/>
    <n v="7.2149999999999999"/>
    <x v="0"/>
    <x v="0"/>
    <n v="8.1459758879113693"/>
    <s v="Qty / 1,000"/>
    <m/>
    <s v="Private-Lighting"/>
    <x v="0"/>
    <n v="2"/>
    <n v="18948"/>
    <s v="Lighting"/>
    <n v="0.97902139861649395"/>
    <n v="0.93591656730105399"/>
    <n v="52316.113331079403"/>
    <n v="6.7526380330771003"/>
    <n v="0.71"/>
    <n v="37144.440465066298"/>
    <n v="4.7943730034847398"/>
    <n v="6138"/>
    <n v="1.2"/>
    <n v="1.24"/>
    <n v="3.2000000000000001E-2"/>
    <n v="0.73"/>
    <n v="11.4043662430759"/>
    <d v="1900-01-07T03:30:12"/>
    <n v="43227"/>
    <n v="7.45982990839273"/>
    <n v="1395.0963554954501"/>
    <n v="1"/>
    <n v="302577.71639838943"/>
  </r>
  <r>
    <s v="STND-39897"/>
    <s v="Holiday Inn Itasca"/>
    <s v="Holiday Inn Itasca - 860 W Irving Park Rd - Itasca"/>
    <x v="1"/>
    <s v="Outdoor &amp; Garage Lighting"/>
    <x v="1"/>
    <n v="0"/>
    <n v="132454.54500000001"/>
    <n v="0"/>
    <x v="0"/>
    <x v="0"/>
    <n v="10.1978380583316"/>
    <s v="Qty / 1,000"/>
    <m/>
    <s v="Private-Lighting"/>
    <x v="0"/>
    <n v="2"/>
    <n v="27015"/>
    <s v="Lighting"/>
    <n v="0.97902139861649395"/>
    <n v="0.93591656730105399"/>
    <n v="129675.83389901101"/>
    <n v="0"/>
    <n v="0.71"/>
    <n v="92069.842068298007"/>
    <n v="0"/>
    <n v="4903"/>
    <n v="1"/>
    <n v="1"/>
    <n v="0"/>
    <n v="0"/>
    <n v="14.276973281664301"/>
    <d v="1900-01-09T04:44:53"/>
    <n v="43227"/>
    <n v="0"/>
    <n v="0"/>
    <n v="1"/>
    <n v="938913.33946866915"/>
  </r>
  <r>
    <s v="STND-39901"/>
    <s v="Sonoco Products Company"/>
    <s v="Sonoco - 1500 Powis Rd - West Chicago"/>
    <x v="0"/>
    <s v="Indoor Lighting"/>
    <x v="10"/>
    <n v="0"/>
    <n v="250468.68299999999"/>
    <n v="44.793999999999997"/>
    <x v="0"/>
    <x v="0"/>
    <n v="10.827197921178"/>
    <s v="Qty / 1,000"/>
    <m/>
    <s v="Private-Lighting"/>
    <x v="0"/>
    <n v="2"/>
    <n v="53174"/>
    <s v="Lighting"/>
    <n v="0.97902139861649395"/>
    <n v="0.93591656730105399"/>
    <n v="245214.20034029099"/>
    <n v="41.923446715683397"/>
    <n v="0.71"/>
    <n v="174102.08224160699"/>
    <n v="29.7656471681352"/>
    <n v="4618"/>
    <n v="1.02"/>
    <n v="1.04"/>
    <n v="1.2E-2"/>
    <n v="0.81"/>
    <n v="15.158077089649201"/>
    <d v="1900-01-09T19:51:10"/>
    <n v="43180"/>
    <n v="49.766674638750501"/>
    <n v="2884.8729451798999"/>
    <n v="1"/>
    <n v="1885037.7029190883"/>
  </r>
  <r>
    <s v="STND-39905"/>
    <s v="MND Corp DBA Cardinal Wine and Spirits Harvard"/>
    <s v="MND Corp DBA Cardinal Wine and Spirits Harvard - 1001 S Division St - Harvard"/>
    <x v="1"/>
    <s v="Outdoor &amp; Garage Lighting"/>
    <x v="1"/>
    <n v="0"/>
    <n v="1863.14"/>
    <n v="0"/>
    <x v="0"/>
    <x v="0"/>
    <n v="10.1978380583316"/>
    <s v="Qty / 1,000"/>
    <m/>
    <s v="Private-Non-Lighting"/>
    <x v="2"/>
    <n v="3"/>
    <n v="380"/>
    <s v="Lighting"/>
    <n v="0.98952339343681495"/>
    <n v="0.43468415683807998"/>
    <n v="1843.6206152478701"/>
    <n v="0"/>
    <n v="0.71"/>
    <n v="1308.9706368259899"/>
    <n v="0"/>
    <n v="4903"/>
    <n v="1"/>
    <n v="1"/>
    <n v="0"/>
    <n v="0"/>
    <n v="14.276973281664301"/>
    <d v="1900-01-09T04:44:53"/>
    <n v="43206"/>
    <n v="0"/>
    <n v="0"/>
    <n v="1"/>
    <n v="13348.670577462632"/>
  </r>
  <r>
    <s v="STND-39905"/>
    <s v="MND Corp DBA Cardinal Wine and Spirits Harvard"/>
    <s v="MND Corp DBA Cardinal Wine and Spirits Harvard - 1001 S Division St - Harvard"/>
    <x v="3"/>
    <s v="Refrigeration"/>
    <x v="14"/>
    <n v="0"/>
    <n v="7489.8"/>
    <n v="0.88"/>
    <x v="2"/>
    <x v="0"/>
    <n v="8.6177180282661094"/>
    <s v="ΔkWpeak / CF"/>
    <n v="0.69"/>
    <s v="Private-Non-Lighting"/>
    <x v="2"/>
    <n v="3"/>
    <n v="19"/>
    <s v="Non-Lighting"/>
    <n v="0.98952339343681495"/>
    <n v="0.43468415683807998"/>
    <n v="7411.3323121630601"/>
    <n v="0.38252205801751099"/>
    <n v="0.7"/>
    <n v="5187.9326185141399"/>
    <n v="0.26776544061225799"/>
    <n v="4093"/>
    <n v="1.1200000000000001"/>
    <n v="1.29"/>
    <n v="1.9E-2"/>
    <n v="0.71"/>
    <n v="17.102369899829"/>
    <d v="1900-01-11T05:11:01"/>
    <n v="43206"/>
    <n v="0.55437979422827699"/>
    <n v="0"/>
    <n v="1"/>
    <n v="44708.140455999106"/>
  </r>
  <r>
    <s v="STND-39918"/>
    <s v="Dupage County School District 25"/>
    <s v="Benjamin Middle School - 28W300 St Charles Rd - West Chicago"/>
    <x v="7"/>
    <s v="Indoor Lighting"/>
    <x v="12"/>
    <n v="0"/>
    <n v="7057"/>
    <n v="0"/>
    <x v="0"/>
    <x v="1"/>
    <n v="8"/>
    <s v="Qty / 1,000"/>
    <m/>
    <s v="Public-Lighting"/>
    <x v="0"/>
    <n v="3"/>
    <n v="16"/>
    <s v="Lighting"/>
    <n v="0.99829244462109001"/>
    <n v="0.987374621353864"/>
    <n v="7044.9497816910398"/>
    <n v="0"/>
    <n v="0.71"/>
    <n v="5001.9143450006304"/>
    <n v="0"/>
    <n v="2979"/>
    <n v="1.17333333333333"/>
    <n v="1.323"/>
    <n v="2.1333333333333301E-2"/>
    <n v="0.72"/>
    <n v="23.497818059751602"/>
    <d v="1900-01-15T18:49:11"/>
    <n v="43132"/>
    <n v="0"/>
    <n v="128.08999603074599"/>
    <n v="1"/>
    <n v="40015.314760005043"/>
  </r>
  <r>
    <s v="STND-39918"/>
    <s v="Dupage County School District 25"/>
    <s v="Benjamin Middle School - 28W300 St Charles Rd - West Chicago"/>
    <x v="7"/>
    <s v="Indoor Lighting"/>
    <x v="12"/>
    <n v="0"/>
    <n v="5480"/>
    <n v="0"/>
    <x v="0"/>
    <x v="1"/>
    <n v="8"/>
    <s v="Qty / 1,000"/>
    <m/>
    <s v="Public-Lighting"/>
    <x v="0"/>
    <n v="3"/>
    <n v="25"/>
    <s v="Lighting"/>
    <n v="0.99829244462109001"/>
    <n v="0.987374621353864"/>
    <n v="5470.6425965235803"/>
    <n v="0"/>
    <n v="0.71"/>
    <n v="3884.1562435317401"/>
    <n v="0"/>
    <n v="2979"/>
    <n v="1.17333333333333"/>
    <n v="1.323"/>
    <n v="2.1333333333333301E-2"/>
    <n v="0.72"/>
    <n v="23.497818059751602"/>
    <d v="1900-01-15T18:49:11"/>
    <n v="43132"/>
    <n v="0"/>
    <n v="99.466229027701402"/>
    <n v="1"/>
    <n v="31073.249948253921"/>
  </r>
  <r>
    <s v="STND-39918"/>
    <s v="Dupage County School District 25"/>
    <s v="Benjamin Middle School - 28W300 St Charles Rd - West Chicago"/>
    <x v="0"/>
    <s v="Indoor Lighting"/>
    <x v="12"/>
    <n v="0"/>
    <n v="6989"/>
    <n v="0"/>
    <x v="0"/>
    <x v="1"/>
    <n v="15"/>
    <s v="Qty / 1,000"/>
    <m/>
    <s v="Public-Lighting"/>
    <x v="0"/>
    <n v="3"/>
    <n v="1898"/>
    <s v="Lighting"/>
    <n v="0.99829244462109001"/>
    <n v="0.987374621353864"/>
    <n v="6977.0658954567998"/>
    <n v="0"/>
    <n v="0.71"/>
    <n v="4953.7167857743298"/>
    <n v="0"/>
    <n v="2979"/>
    <n v="1.17333333333333"/>
    <n v="1.323"/>
    <n v="2.1333333333333301E-2"/>
    <n v="0.72"/>
    <n v="23.497818059751602"/>
    <d v="1900-01-15T18:49:11"/>
    <n v="43132"/>
    <n v="0"/>
    <n v="126.85574355375999"/>
    <n v="1"/>
    <n v="74305.751786614943"/>
  </r>
  <r>
    <s v="STND-39918"/>
    <s v="Dupage County School District 25"/>
    <s v="Benjamin Middle School - 28W300 St Charles Rd - West Chicago"/>
    <x v="0"/>
    <s v="Indoor Lighting"/>
    <x v="12"/>
    <n v="0"/>
    <n v="1450"/>
    <n v="0"/>
    <x v="0"/>
    <x v="1"/>
    <n v="15"/>
    <s v="Qty / 1,000"/>
    <m/>
    <s v="Public-Lighting"/>
    <x v="0"/>
    <n v="3"/>
    <n v="295"/>
    <s v="Lighting"/>
    <n v="0.99829244462109001"/>
    <n v="0.987374621353864"/>
    <n v="1447.5240447005799"/>
    <n v="0"/>
    <n v="0.71"/>
    <n v="1027.74207173741"/>
    <n v="0"/>
    <n v="2979"/>
    <n v="1.17333333333333"/>
    <n v="1.323"/>
    <n v="2.1333333333333301E-2"/>
    <n v="0.72"/>
    <n v="23.497818059751602"/>
    <d v="1900-01-15T18:49:11"/>
    <n v="43132"/>
    <n v="0"/>
    <n v="26.318618994556001"/>
    <n v="1"/>
    <n v="15416.13107606115"/>
  </r>
  <r>
    <s v="STND-39918"/>
    <s v="Dupage County School District 25"/>
    <s v="Benjamin Middle School - 28W300 St Charles Rd - West Chicago"/>
    <x v="0"/>
    <s v="Indoor Lighting"/>
    <x v="12"/>
    <n v="0"/>
    <n v="1138"/>
    <n v="0"/>
    <x v="0"/>
    <x v="1"/>
    <n v="15"/>
    <s v="Qty / 1,000"/>
    <m/>
    <s v="Public-Lighting"/>
    <x v="0"/>
    <n v="3"/>
    <n v="232"/>
    <s v="Lighting"/>
    <n v="0.99829244462109001"/>
    <n v="0.987374621353864"/>
    <n v="1136.0568019788"/>
    <n v="0"/>
    <n v="0.71"/>
    <n v="806.60032940494898"/>
    <n v="0"/>
    <n v="2979"/>
    <n v="1.17333333333333"/>
    <n v="1.323"/>
    <n v="2.1333333333333301E-2"/>
    <n v="0.72"/>
    <n v="23.497818059751602"/>
    <d v="1900-01-15T18:49:11"/>
    <n v="43132"/>
    <n v="0"/>
    <n v="20.6555782177964"/>
    <n v="1"/>
    <n v="12099.004941074234"/>
  </r>
  <r>
    <s v="STND-39919"/>
    <s v="Dupage County School District 25"/>
    <s v="Evergreen Elementrary School - 1041 Evergreen Dr - Carol Stream"/>
    <x v="0"/>
    <s v="Indoor Lighting"/>
    <x v="12"/>
    <n v="0"/>
    <n v="619"/>
    <n v="0"/>
    <x v="0"/>
    <x v="1"/>
    <n v="15"/>
    <s v="Qty / 1,000"/>
    <m/>
    <s v="Public-Lighting"/>
    <x v="0"/>
    <n v="3"/>
    <n v="168"/>
    <s v="Lighting"/>
    <n v="0.99829244462109001"/>
    <n v="0.987374621353864"/>
    <n v="617.94302322045496"/>
    <n v="0"/>
    <n v="0.71"/>
    <n v="438.73954648652301"/>
    <n v="0"/>
    <n v="2979"/>
    <n v="1.17333333333333"/>
    <n v="1.323"/>
    <n v="2.1333333333333301E-2"/>
    <n v="0.72"/>
    <n v="23.497818059751602"/>
    <d v="1900-01-15T18:49:11"/>
    <n v="43132"/>
    <n v="0"/>
    <n v="11.2353276949174"/>
    <n v="1"/>
    <n v="6581.0931972978451"/>
  </r>
  <r>
    <s v="STND-39919"/>
    <s v="Dupage County School District 25"/>
    <s v="Evergreen Elementrary School - 1041 Evergreen Dr - Carol Stream"/>
    <x v="0"/>
    <s v="Indoor Lighting"/>
    <x v="12"/>
    <n v="0"/>
    <n v="254"/>
    <n v="0"/>
    <x v="0"/>
    <x v="1"/>
    <n v="15"/>
    <s v="Qty / 1,000"/>
    <m/>
    <s v="Public-Lighting"/>
    <x v="0"/>
    <n v="3"/>
    <n v="69"/>
    <s v="Lighting"/>
    <n v="0.99829244462109001"/>
    <n v="0.987374621353864"/>
    <n v="253.56628093375701"/>
    <n v="0"/>
    <n v="0.71"/>
    <n v="180.032059462967"/>
    <n v="0"/>
    <n v="2979"/>
    <n v="1.17333333333333"/>
    <n v="1.323"/>
    <n v="2.1333333333333301E-2"/>
    <n v="0.72"/>
    <n v="23.497818059751602"/>
    <d v="1900-01-15T18:49:11"/>
    <n v="43132"/>
    <n v="0"/>
    <n v="4.6102960169773999"/>
    <n v="1"/>
    <n v="2700.4808919445049"/>
  </r>
  <r>
    <s v="STND-39919"/>
    <s v="Dupage County School District 25"/>
    <s v="Evergreen Elementrary School - 1041 Evergreen Dr - Carol Stream"/>
    <x v="7"/>
    <s v="Indoor Lighting"/>
    <x v="12"/>
    <n v="0"/>
    <n v="2411"/>
    <n v="0"/>
    <x v="0"/>
    <x v="1"/>
    <n v="8"/>
    <s v="Qty / 1,000"/>
    <m/>
    <s v="Public-Lighting"/>
    <x v="0"/>
    <n v="3"/>
    <n v="11"/>
    <s v="Lighting"/>
    <n v="0.99829244462109001"/>
    <n v="0.987374621353864"/>
    <n v="2406.88308398145"/>
    <n v="0"/>
    <n v="0.71"/>
    <n v="1708.88698962683"/>
    <n v="0"/>
    <n v="2979"/>
    <n v="1.17333333333333"/>
    <n v="1.323"/>
    <n v="2.1333333333333301E-2"/>
    <n v="0.72"/>
    <n v="23.497818059751602"/>
    <d v="1900-01-15T18:49:11"/>
    <n v="43132"/>
    <n v="0"/>
    <n v="43.7615106178445"/>
    <n v="1"/>
    <n v="13671.09591701464"/>
  </r>
  <r>
    <s v="STND-39923"/>
    <s v="Engineered Molding Solutions, Inc"/>
    <s v="Engineered Molding Solutions - 4913 Prime Pkwy - McHenry"/>
    <x v="10"/>
    <s v="Compressed Air"/>
    <x v="10"/>
    <n v="0"/>
    <n v="72630"/>
    <n v="11.65"/>
    <x v="4"/>
    <x v="0"/>
    <n v="10"/>
    <s v="ΔkWpeak / CF"/>
    <n v="0.95"/>
    <s v="Private-Non-Lighting"/>
    <x v="2"/>
    <n v="3"/>
    <n v="1"/>
    <s v="Non-Lighting"/>
    <n v="0.98952339343681495"/>
    <n v="0.43468415683807998"/>
    <n v="71869.084065315896"/>
    <n v="5.0640704271636396"/>
    <n v="0.7"/>
    <n v="50308.358845721101"/>
    <n v="3.5448492990145501"/>
    <n v="4618"/>
    <n v="1.02"/>
    <n v="1.04"/>
    <n v="1.2E-2"/>
    <n v="0.81"/>
    <n v="15.158077089649201"/>
    <d v="1900-01-09T19:51:10"/>
    <n v="43200"/>
    <n v="5.3306004496459298"/>
    <n v="0"/>
    <n v="1"/>
    <n v="503083.58845721104"/>
  </r>
  <r>
    <s v="STND-39924"/>
    <s v="Walton Limited Partnership"/>
    <s v="Walton on Dempster Inc - 5050 Dempster - Skokie"/>
    <x v="1"/>
    <s v="Outdoor &amp; Garage Lighting"/>
    <x v="1"/>
    <n v="0"/>
    <n v="57311.167000000001"/>
    <n v="0"/>
    <x v="0"/>
    <x v="0"/>
    <n v="10.1978380583316"/>
    <s v="Qty / 1,000"/>
    <m/>
    <s v="Private-Lighting"/>
    <x v="0"/>
    <n v="3"/>
    <n v="11689"/>
    <s v="Lighting"/>
    <n v="0.91633259480590001"/>
    <n v="1.30467645558681"/>
    <n v="52516.090368464298"/>
    <n v="0"/>
    <n v="0.71"/>
    <n v="37286.424161609597"/>
    <n v="0"/>
    <n v="4903"/>
    <n v="1"/>
    <n v="1"/>
    <n v="0"/>
    <n v="0"/>
    <n v="14.276973281664301"/>
    <d v="1900-01-09T04:44:53"/>
    <n v="43217"/>
    <n v="0"/>
    <n v="0"/>
    <n v="1"/>
    <n v="380240.91537435725"/>
  </r>
  <r>
    <s v="STND-39926"/>
    <s v="Grand Ohio"/>
    <s v="Grand Ohio - 211 E Ohio St - Chicago"/>
    <x v="12"/>
    <s v="Variable Speed Drives"/>
    <x v="18"/>
    <n v="0"/>
    <n v="566766.277"/>
    <n v="22.17"/>
    <x v="6"/>
    <x v="0"/>
    <n v="15"/>
    <s v="ΔkWpeak"/>
    <m/>
    <s v="Private-Non-Lighting"/>
    <x v="2"/>
    <n v="1"/>
    <n v="3"/>
    <s v="Non-Lighting"/>
    <n v="0.63719436902659499"/>
    <n v="0.48692010922420598"/>
    <n v="361140.28025856701"/>
    <n v="10.7950188215006"/>
    <n v="0.7"/>
    <n v="252798.19618099701"/>
    <n v="7.5565131750504504"/>
    <n v="6138"/>
    <n v="1.1399999999999999"/>
    <n v="1.32"/>
    <n v="2.5000000000000001E-2"/>
    <n v="0.64"/>
    <n v="11.4043662430759"/>
    <d v="1900-01-07T03:30:12"/>
    <n v="43212"/>
    <n v="10.7950188215006"/>
    <n v="0"/>
    <n v="1"/>
    <n v="3791972.9427149552"/>
  </r>
  <r>
    <s v="STND-39926"/>
    <s v="Grand Ohio"/>
    <s v="Grand Ohio - 211 E Ohio St - Chicago"/>
    <x v="12"/>
    <s v="Variable Speed Drives"/>
    <x v="18"/>
    <n v="0"/>
    <n v="94461.046000000002"/>
    <n v="3.6949999999999998"/>
    <x v="6"/>
    <x v="0"/>
    <n v="15"/>
    <s v="ΔkWpeak"/>
    <m/>
    <s v="Private-Non-Lighting"/>
    <x v="2"/>
    <n v="1"/>
    <n v="5"/>
    <s v="Non-Lighting"/>
    <n v="0.63719436902659499"/>
    <n v="0.48692010922420598"/>
    <n v="60190.046603562099"/>
    <n v="1.79916980358344"/>
    <n v="0.7"/>
    <n v="42133.032622493498"/>
    <n v="1.25941886250841"/>
    <n v="6138"/>
    <n v="1.1399999999999999"/>
    <n v="1.32"/>
    <n v="2.5000000000000001E-2"/>
    <n v="0.64"/>
    <n v="11.4043662430759"/>
    <d v="1900-01-07T03:30:12"/>
    <n v="43212"/>
    <n v="1.79916980358344"/>
    <n v="0"/>
    <n v="1"/>
    <n v="631995.48933740251"/>
  </r>
  <r>
    <s v="STND-39926"/>
    <s v="Grand Ohio"/>
    <s v="Grand Ohio - 211 E Ohio St - Chicago"/>
    <x v="12"/>
    <s v="Variable Speed Drives"/>
    <x v="18"/>
    <n v="0"/>
    <n v="113353.255"/>
    <n v="4.4340000000000002"/>
    <x v="6"/>
    <x v="0"/>
    <n v="15"/>
    <s v="ΔkWpeak"/>
    <m/>
    <s v="Private-Non-Lighting"/>
    <x v="2"/>
    <n v="1"/>
    <n v="3"/>
    <s v="Non-Lighting"/>
    <n v="0.63719436902659499"/>
    <n v="0.48692010922420598"/>
    <n v="72228.055796835702"/>
    <n v="2.1590037643001301"/>
    <n v="0.7"/>
    <n v="50559.639057785003"/>
    <n v="1.51130263501009"/>
    <n v="6138"/>
    <n v="1.1399999999999999"/>
    <n v="1.32"/>
    <n v="2.5000000000000001E-2"/>
    <n v="0.64"/>
    <n v="11.4043662430759"/>
    <d v="1900-01-07T03:30:12"/>
    <n v="43212"/>
    <n v="2.1590037643001301"/>
    <n v="0"/>
    <n v="1"/>
    <n v="758394.58586677501"/>
  </r>
  <r>
    <s v="STND-39926"/>
    <s v="Grand Ohio"/>
    <s v="Grand Ohio - 211 E Ohio St - Chicago"/>
    <x v="12"/>
    <s v="Variable Speed Drives"/>
    <x v="18"/>
    <n v="0"/>
    <n v="85014.941999999995"/>
    <n v="3.3250000000000002"/>
    <x v="6"/>
    <x v="0"/>
    <n v="15"/>
    <s v="ΔkWpeak"/>
    <m/>
    <s v="Private-Non-Lighting"/>
    <x v="2"/>
    <n v="1"/>
    <n v="3"/>
    <s v="Non-Lighting"/>
    <n v="0.63719436902659499"/>
    <n v="0.48692010922420598"/>
    <n v="54171.042325522503"/>
    <n v="1.61900936317049"/>
    <n v="0.7"/>
    <n v="37919.729627865803"/>
    <n v="1.1333065542193399"/>
    <n v="6138"/>
    <n v="1.1399999999999999"/>
    <n v="1.32"/>
    <n v="2.5000000000000001E-2"/>
    <n v="0.64"/>
    <n v="11.4043662430759"/>
    <d v="1900-01-07T03:30:12"/>
    <n v="43212"/>
    <n v="1.61900936317049"/>
    <n v="0"/>
    <n v="1"/>
    <n v="568795.94441798702"/>
  </r>
  <r>
    <s v="STND-39926"/>
    <s v="Grand Ohio"/>
    <s v="Grand Ohio - 211 E Ohio St - Chicago"/>
    <x v="8"/>
    <s v="Indoor Advanced Lighting"/>
    <x v="18"/>
    <n v="0"/>
    <n v="269158.91100000002"/>
    <n v="32.496000000000002"/>
    <x v="0"/>
    <x v="0"/>
    <n v="8.1459758879113693"/>
    <s v="Qty / 1,000"/>
    <m/>
    <s v="Private-Non-Lighting"/>
    <x v="2"/>
    <n v="1"/>
    <n v="38466"/>
    <s v="Lighting"/>
    <n v="0.63719436902659499"/>
    <n v="0.48692010922420598"/>
    <n v="171506.54246252999"/>
    <n v="15.8229558693498"/>
    <n v="0.71"/>
    <n v="121769.645148397"/>
    <n v="11.2342986672384"/>
    <n v="6138"/>
    <n v="1.1399999999999999"/>
    <n v="1.32"/>
    <n v="2.5000000000000001E-2"/>
    <n v="0.64"/>
    <n v="11.4043662430759"/>
    <d v="1900-01-07T03:30:12"/>
    <n v="43212"/>
    <n v="18.729824655953799"/>
    <n v="3761.1083873361899"/>
    <n v="1"/>
    <n v="991932.59325836564"/>
  </r>
  <r>
    <s v="STND-39926"/>
    <s v="Grand Ohio"/>
    <s v="Grand Ohio - 211 E Ohio St - Chicago"/>
    <x v="0"/>
    <s v="Indoor Lighting"/>
    <x v="18"/>
    <n v="0"/>
    <n v="146397.929"/>
    <n v="17.675000000000001"/>
    <x v="0"/>
    <x v="0"/>
    <n v="8.1459758879113693"/>
    <s v="Qty / 1,000"/>
    <m/>
    <s v="Private-Non-Lighting"/>
    <x v="2"/>
    <n v="1"/>
    <n v="20922"/>
    <s v="Lighting"/>
    <n v="0.63719436902659499"/>
    <n v="0.48692010922420598"/>
    <n v="93283.935995955195"/>
    <n v="8.6063129305378396"/>
    <n v="0.71"/>
    <n v="66231.594557128206"/>
    <n v="6.1104821806818697"/>
    <n v="6138"/>
    <n v="1.1399999999999999"/>
    <n v="1.32"/>
    <n v="2.5000000000000001E-2"/>
    <n v="0.64"/>
    <n v="11.4043662430759"/>
    <d v="1900-01-07T03:30:12"/>
    <n v="43212"/>
    <n v="10.187396934822299"/>
    <n v="2045.7003507884899"/>
    <n v="1"/>
    <n v="539520.97228028823"/>
  </r>
  <r>
    <s v="STND-39934"/>
    <s v="Resource Management - Chicago Ridge, LLC"/>
    <s v="Resource Management Companies - 9999 Anderson Rd - Chicago Ridge"/>
    <x v="0"/>
    <s v="Indoor Lighting"/>
    <x v="2"/>
    <n v="0"/>
    <n v="99860.160999999993"/>
    <n v="21.387"/>
    <x v="0"/>
    <x v="0"/>
    <n v="14.797277300976599"/>
    <s v="Qty / 1,000"/>
    <m/>
    <s v="Private-Lighting"/>
    <x v="0"/>
    <n v="3"/>
    <n v="27113"/>
    <s v="Lighting"/>
    <n v="0.91633259480590001"/>
    <n v="1.30467645558681"/>
    <n v="91505.120446864894"/>
    <n v="27.903115355634998"/>
    <n v="0.71"/>
    <n v="64968.635517274102"/>
    <n v="19.811211902500901"/>
    <n v="3379"/>
    <n v="1.0900000000000001"/>
    <n v="1.36"/>
    <n v="2.1999999999999999E-2"/>
    <n v="0.57999999999999996"/>
    <n v="20.7161882213673"/>
    <d v="1900-01-13T19:08:05"/>
    <n v="43167"/>
    <n v="35.374132043147902"/>
    <n v="1846.8923392945201"/>
    <n v="1"/>
    <n v="961358.91561518214"/>
  </r>
  <r>
    <s v="STND-39950"/>
    <s v="Pickwick Commons South, Inc. (Windsor Courts - Association)"/>
    <s v="Windsor Courts - 501-571 Dempster St - Mt Prospect"/>
    <x v="1"/>
    <s v="Outdoor &amp; Garage Lighting"/>
    <x v="1"/>
    <n v="0"/>
    <n v="27692.144"/>
    <n v="0"/>
    <x v="0"/>
    <x v="0"/>
    <n v="10.1978380583316"/>
    <s v="Qty / 1,000"/>
    <m/>
    <s v="Private-Lighting"/>
    <x v="0"/>
    <n v="3"/>
    <n v="5648"/>
    <s v="Lighting"/>
    <n v="0.91633259480590001"/>
    <n v="1.30467645558681"/>
    <n v="25375.2141672586"/>
    <n v="0"/>
    <n v="0.71"/>
    <n v="18016.4020587536"/>
    <n v="0"/>
    <n v="4903"/>
    <n v="1"/>
    <n v="1"/>
    <n v="0"/>
    <n v="0"/>
    <n v="14.276973281664301"/>
    <d v="1900-01-09T04:44:53"/>
    <n v="43143"/>
    <n v="0"/>
    <n v="0"/>
    <n v="1"/>
    <n v="183728.35058896124"/>
  </r>
  <r>
    <s v="STND-39961"/>
    <s v="200 N. Dearborn Private Residences a Condominium"/>
    <s v="200 N Dearborn Private Residences/Lieberman MGNT SER. - 200 N Dearborn St - Chicago"/>
    <x v="28"/>
    <s v="HVAC"/>
    <x v="18"/>
    <n v="0"/>
    <n v="94837.5"/>
    <n v="53.774999999999999"/>
    <x v="3"/>
    <x v="0"/>
    <n v="20"/>
    <s v="ΔkWpeak / CF"/>
    <n v="1"/>
    <s v="Private-Non-Lighting"/>
    <x v="2"/>
    <n v="3"/>
    <n v="2"/>
    <s v="Non-Lighting"/>
    <n v="0.98952339343681495"/>
    <n v="0.43468415683807998"/>
    <n v="93843.924825063994"/>
    <n v="23.375140533967802"/>
    <n v="0.7"/>
    <n v="65690.747377544802"/>
    <n v="16.362598373777399"/>
    <n v="6138"/>
    <n v="1.1399999999999999"/>
    <n v="1.32"/>
    <n v="2.5000000000000001E-2"/>
    <n v="0.64"/>
    <n v="11.4043662430759"/>
    <d v="1900-01-07T03:30:12"/>
    <n v="43252"/>
    <n v="23.375140533967802"/>
    <n v="0"/>
    <n v="0"/>
    <n v="1313814.9475508961"/>
  </r>
  <r>
    <s v="STND-39962"/>
    <s v="Custom Plastics, Inc."/>
    <s v="Custom Plastics Inc - 1940 Lunt Ave - Elk Grove Village"/>
    <x v="61"/>
    <s v="Industrial"/>
    <x v="10"/>
    <n v="0"/>
    <n v="88164"/>
    <n v="14.12"/>
    <x v="5"/>
    <x v="0"/>
    <n v="20"/>
    <s v="ΔkWpeak / CF"/>
    <n v="1"/>
    <s v="Private-Non-Lighting"/>
    <x v="2"/>
    <n v="2"/>
    <n v="1"/>
    <s v="Non-Lighting"/>
    <n v="0.76002432528749297"/>
    <n v="0.465462131779591"/>
    <n v="67006.784614646604"/>
    <n v="6.5723253007278197"/>
    <n v="0.7"/>
    <n v="46904.749230252601"/>
    <n v="4.6006277105094799"/>
    <n v="4618"/>
    <n v="1.02"/>
    <n v="1.04"/>
    <n v="1.2E-2"/>
    <n v="0.81"/>
    <n v="15.158077089649201"/>
    <d v="1900-01-09T19:51:10"/>
    <n v="43225"/>
    <n v="6.5723253007278197"/>
    <n v="0"/>
    <n v="1"/>
    <n v="938094.98460505204"/>
  </r>
  <r>
    <s v="STND-39962"/>
    <s v="Custom Plastics, Inc."/>
    <s v="Custom Plastics Inc - 1940 Lunt Ave - Elk Grove Village"/>
    <x v="61"/>
    <s v="Industrial"/>
    <x v="10"/>
    <n v="0"/>
    <n v="48490.2"/>
    <n v="7.766"/>
    <x v="5"/>
    <x v="0"/>
    <n v="20"/>
    <s v="ΔkWpeak / CF"/>
    <n v="1"/>
    <s v="Private-Non-Lighting"/>
    <x v="2"/>
    <n v="2"/>
    <n v="1"/>
    <s v="Non-Lighting"/>
    <n v="0.76002432528749297"/>
    <n v="0.465462131779591"/>
    <n v="36853.731538055603"/>
    <n v="3.6147789154002998"/>
    <n v="0.7"/>
    <n v="25797.612076638899"/>
    <n v="2.5303452407802101"/>
    <n v="4618"/>
    <n v="1.02"/>
    <n v="1.04"/>
    <n v="1.2E-2"/>
    <n v="0.81"/>
    <n v="15.158077089649201"/>
    <d v="1900-01-09T19:51:10"/>
    <n v="43225"/>
    <n v="3.6147789154002998"/>
    <n v="0"/>
    <n v="1"/>
    <n v="515952.24153277802"/>
  </r>
  <r>
    <s v="STND-39962"/>
    <s v="Custom Plastics, Inc."/>
    <s v="Custom Plastics Inc - 1940 Lunt Ave - Elk Grove Village"/>
    <x v="61"/>
    <s v="Industrial"/>
    <x v="10"/>
    <n v="0"/>
    <n v="171919.8"/>
    <n v="27.533999999999999"/>
    <x v="5"/>
    <x v="0"/>
    <n v="20"/>
    <s v="ΔkWpeak / CF"/>
    <n v="1"/>
    <s v="Private-Non-Lighting"/>
    <x v="2"/>
    <n v="2"/>
    <n v="1"/>
    <s v="Non-Lighting"/>
    <n v="0.76002432528749297"/>
    <n v="0.465462131779591"/>
    <n v="130663.229998561"/>
    <n v="12.8160343364193"/>
    <n v="0.7"/>
    <n v="91464.260998992497"/>
    <n v="8.9712240354934796"/>
    <n v="4618"/>
    <n v="1.02"/>
    <n v="1.04"/>
    <n v="1.2E-2"/>
    <n v="0.81"/>
    <n v="15.158077089649201"/>
    <d v="1900-01-09T19:51:10"/>
    <n v="43225"/>
    <n v="12.8160343364193"/>
    <n v="0"/>
    <n v="1"/>
    <n v="1829285.2199798499"/>
  </r>
  <r>
    <s v="STND-39979"/>
    <s v="Rogers Park Fine Wines &amp; Spirits"/>
    <s v="Rogers Park Fine Wines &amp; Spirits - 6733 N Clark - Chicago"/>
    <x v="3"/>
    <s v="Refrigeration"/>
    <x v="5"/>
    <n v="0"/>
    <n v="4763.6490000000003"/>
    <n v="0.56699999999999995"/>
    <x v="2"/>
    <x v="0"/>
    <n v="8.6177180282661094"/>
    <s v="ΔkWpeak / CF"/>
    <n v="0.69"/>
    <s v="Private-Non-Lighting"/>
    <x v="2"/>
    <n v="3"/>
    <n v="14"/>
    <s v="Non-Lighting"/>
    <n v="0.98952339343681495"/>
    <n v="0.43468415683807998"/>
    <n v="4713.7421236218897"/>
    <n v="0.246465916927192"/>
    <n v="0.7"/>
    <n v="3299.61948653532"/>
    <n v="0.172526141849034"/>
    <n v="4661"/>
    <n v="1.07"/>
    <n v="1.24"/>
    <n v="2.9000000000000001E-2"/>
    <n v="0.745"/>
    <n v="15.018236429950701"/>
    <d v="1900-01-09T17:27:20"/>
    <n v="43167"/>
    <n v="0.35719698105390102"/>
    <n v="0"/>
    <n v="1"/>
    <n v="28435.190335533589"/>
  </r>
  <r>
    <s v="STND-40020"/>
    <s v="Arlington Heights School District 25"/>
    <s v="Windsor Elementary School - 1315 E Miner St - Arlington Heights"/>
    <x v="18"/>
    <s v="HVAC"/>
    <x v="12"/>
    <n v="0"/>
    <n v="5003.88"/>
    <n v="3.2320000000000002"/>
    <x v="3"/>
    <x v="1"/>
    <n v="20"/>
    <s v="ΔkWpeak / CF"/>
    <n v="1"/>
    <s v="Public-Non-Lighting"/>
    <x v="2"/>
    <n v="3"/>
    <n v="1"/>
    <s v="Non-Lighting"/>
    <n v="1.01534080484258"/>
    <n v="0.52563350510805795"/>
    <n v="5080.6435465356799"/>
    <n v="1.6988474885092399"/>
    <n v="0.7"/>
    <n v="3556.45048257497"/>
    <n v="1.1891932419564699"/>
    <n v="2979"/>
    <n v="1.17333333333333"/>
    <n v="1.323"/>
    <n v="2.1333333333333301E-2"/>
    <n v="0.72"/>
    <n v="23.497818059751602"/>
    <d v="1900-01-15T18:49:11"/>
    <n v="43207"/>
    <n v="1.6988474885092399"/>
    <n v="0"/>
    <n v="1"/>
    <n v="71129.009651499393"/>
  </r>
  <r>
    <s v="STND-40020"/>
    <s v="Arlington Heights School District 25"/>
    <s v="Windsor Elementary School - 1315 E Miner St - Arlington Heights"/>
    <x v="57"/>
    <s v="Variable Speed Drives"/>
    <x v="12"/>
    <n v="0"/>
    <n v="114153"/>
    <n v="0"/>
    <x v="6"/>
    <x v="1"/>
    <n v="15"/>
    <s v="ΔkWpeak / CF"/>
    <n v="0.203252032520325"/>
    <s v="Public-Non-Lighting"/>
    <x v="2"/>
    <n v="3"/>
    <n v="39"/>
    <s v="Non-Lighting"/>
    <n v="1.01534080484258"/>
    <n v="0.52563350510805795"/>
    <n v="115904.198895195"/>
    <n v="0"/>
    <n v="0.7"/>
    <n v="81132.939226636299"/>
    <n v="0"/>
    <n v="2979"/>
    <n v="1.17333333333333"/>
    <n v="1.323"/>
    <n v="2.1333333333333301E-2"/>
    <n v="0.72"/>
    <n v="23.497818059751602"/>
    <d v="1900-01-15T18:49:11"/>
    <n v="43207"/>
    <n v="0"/>
    <n v="0"/>
    <n v="1"/>
    <n v="1216994.0883995446"/>
  </r>
  <r>
    <s v="STND-40020"/>
    <s v="Arlington Heights School District 25"/>
    <s v="Windsor Elementary School - 1315 E Miner St - Arlington Heights"/>
    <x v="12"/>
    <s v="Variable Speed Drives"/>
    <x v="12"/>
    <n v="0"/>
    <n v="14635"/>
    <n v="0"/>
    <x v="6"/>
    <x v="1"/>
    <n v="15"/>
    <s v="ΔkWpeak"/>
    <m/>
    <s v="Public-Non-Lighting"/>
    <x v="2"/>
    <n v="3"/>
    <n v="5"/>
    <s v="Non-Lighting"/>
    <n v="1.01534080484258"/>
    <n v="0.52563350510805795"/>
    <n v="14859.5126788711"/>
    <n v="0"/>
    <n v="0.7"/>
    <n v="10401.6588752098"/>
    <n v="0"/>
    <n v="2979"/>
    <n v="1.17333333333333"/>
    <n v="1.323"/>
    <n v="2.1333333333333301E-2"/>
    <n v="0.72"/>
    <n v="23.497818059751602"/>
    <d v="1900-01-15T18:49:11"/>
    <n v="43207"/>
    <n v="0"/>
    <n v="0"/>
    <n v="1"/>
    <n v="156024.88312814699"/>
  </r>
  <r>
    <s v="STND-40023"/>
    <s v="Arlington Heights School District 25"/>
    <s v="Thomas Middle School - 1430 N Belmont Ave - Arlington Heights"/>
    <x v="18"/>
    <s v="HVAC"/>
    <x v="12"/>
    <n v="0"/>
    <n v="6185.2160000000003"/>
    <n v="3.9950000000000001"/>
    <x v="3"/>
    <x v="1"/>
    <n v="20"/>
    <s v="ΔkWpeak / CF"/>
    <n v="1"/>
    <s v="Public-Non-Lighting"/>
    <x v="2"/>
    <n v="3"/>
    <n v="1"/>
    <s v="Non-Lighting"/>
    <n v="1.01534080484258"/>
    <n v="0.52563350510805795"/>
    <n v="6280.10219156519"/>
    <n v="2.0999058529066899"/>
    <n v="0.7"/>
    <n v="4396.0715340956303"/>
    <n v="1.4699340970346799"/>
    <n v="2979"/>
    <n v="1.17333333333333"/>
    <n v="1.323"/>
    <n v="2.1333333333333301E-2"/>
    <n v="0.72"/>
    <n v="23.497818059751602"/>
    <d v="1900-01-15T18:49:11"/>
    <n v="43207"/>
    <n v="2.0999058529066899"/>
    <n v="0"/>
    <n v="1"/>
    <n v="87921.430681912607"/>
  </r>
  <r>
    <s v="STND-40023"/>
    <s v="Arlington Heights School District 25"/>
    <s v="Thomas Middle School - 1430 N Belmont Ave - Arlington Heights"/>
    <x v="12"/>
    <s v="Variable Speed Drives"/>
    <x v="12"/>
    <n v="0"/>
    <n v="14635"/>
    <n v="0"/>
    <x v="6"/>
    <x v="1"/>
    <n v="15"/>
    <s v="ΔkWpeak"/>
    <m/>
    <s v="Public-Non-Lighting"/>
    <x v="2"/>
    <n v="3"/>
    <n v="5"/>
    <s v="Non-Lighting"/>
    <n v="1.01534080484258"/>
    <n v="0.52563350510805795"/>
    <n v="14859.5126788711"/>
    <n v="0"/>
    <n v="0.7"/>
    <n v="10401.6588752098"/>
    <n v="0"/>
    <n v="2979"/>
    <n v="1.17333333333333"/>
    <n v="1.323"/>
    <n v="2.1333333333333301E-2"/>
    <n v="0.72"/>
    <n v="23.497818059751602"/>
    <d v="1900-01-15T18:49:11"/>
    <n v="43207"/>
    <n v="0"/>
    <n v="0"/>
    <n v="1"/>
    <n v="156024.88312814699"/>
  </r>
  <r>
    <s v="STND-40023"/>
    <s v="Arlington Heights School District 25"/>
    <s v="Thomas Middle School - 1430 N Belmont Ave - Arlington Heights"/>
    <x v="57"/>
    <s v="Variable Speed Drives"/>
    <x v="12"/>
    <n v="0"/>
    <n v="114153"/>
    <n v="0"/>
    <x v="6"/>
    <x v="1"/>
    <n v="15"/>
    <s v="ΔkWpeak / CF"/>
    <n v="0.203252032520325"/>
    <s v="Public-Non-Lighting"/>
    <x v="2"/>
    <n v="3"/>
    <n v="39"/>
    <s v="Non-Lighting"/>
    <n v="1.01534080484258"/>
    <n v="0.52563350510805795"/>
    <n v="115904.198895195"/>
    <n v="0"/>
    <n v="0.7"/>
    <n v="81132.939226636299"/>
    <n v="0"/>
    <n v="2979"/>
    <n v="1.17333333333333"/>
    <n v="1.323"/>
    <n v="2.1333333333333301E-2"/>
    <n v="0.72"/>
    <n v="23.497818059751602"/>
    <d v="1900-01-15T18:49:11"/>
    <n v="43207"/>
    <n v="0"/>
    <n v="0"/>
    <n v="1"/>
    <n v="1216994.0883995446"/>
  </r>
  <r>
    <s v="STND-40024"/>
    <s v="J.B. Sullivan Inc"/>
    <s v="J.B. Sullivan Inc DBA Sullivan Foods - 1102 Meridan St - Mendota"/>
    <x v="1"/>
    <s v="Outdoor &amp; Garage Lighting"/>
    <x v="1"/>
    <n v="0"/>
    <n v="19612"/>
    <n v="0"/>
    <x v="0"/>
    <x v="0"/>
    <n v="10.1978380583316"/>
    <s v="Qty / 1,000"/>
    <m/>
    <s v="Private-Lighting"/>
    <x v="0"/>
    <n v="3"/>
    <n v="4000"/>
    <s v="Lighting"/>
    <n v="0.91633259480590001"/>
    <n v="1.30467645558681"/>
    <n v="17971.114849333298"/>
    <n v="0"/>
    <n v="0.71"/>
    <n v="12759.491543026599"/>
    <n v="0"/>
    <n v="4903"/>
    <n v="1"/>
    <n v="1"/>
    <n v="0"/>
    <n v="0"/>
    <n v="14.276973281664301"/>
    <d v="1900-01-09T04:44:53"/>
    <n v="43188"/>
    <n v="0"/>
    <n v="0"/>
    <n v="1"/>
    <n v="130119.22846243685"/>
  </r>
  <r>
    <s v="STND-40051"/>
    <s v="Kohl's Department Stores, Inc"/>
    <s v="Kohl's Department Store #10060 - 800 W Dundee - Arlington Heights"/>
    <x v="1"/>
    <s v="Outdoor &amp; Garage Lighting"/>
    <x v="1"/>
    <n v="0"/>
    <n v="3500.7420000000002"/>
    <n v="0"/>
    <x v="0"/>
    <x v="0"/>
    <n v="10.1978380583316"/>
    <s v="Qty / 1,000"/>
    <m/>
    <s v="Private-Lighting"/>
    <x v="0"/>
    <n v="3"/>
    <n v="1043"/>
    <s v="Lighting"/>
    <n v="0.91633259480590001"/>
    <n v="1.30467645558681"/>
    <n v="3207.844000606"/>
    <n v="0"/>
    <n v="0.71"/>
    <n v="2277.5692404302599"/>
    <n v="0"/>
    <n v="4903"/>
    <n v="1"/>
    <n v="1"/>
    <n v="0"/>
    <n v="0"/>
    <n v="14.276973281664301"/>
    <d v="1900-01-09T04:44:53"/>
    <n v="43440"/>
    <n v="0"/>
    <n v="0"/>
    <n v="0"/>
    <n v="23226.2822805451"/>
  </r>
  <r>
    <s v="STND-40052"/>
    <s v="Kohl's Department Stores, Inc"/>
    <s v="Kohl's Department Store #10063 - 7608 S LaCrosse - Burbank"/>
    <x v="1"/>
    <s v="Outdoor &amp; Garage Lighting"/>
    <x v="1"/>
    <n v="0"/>
    <n v="4500.9539999999997"/>
    <n v="0"/>
    <x v="0"/>
    <x v="0"/>
    <n v="10.1978380583316"/>
    <s v="Qty / 1,000"/>
    <m/>
    <s v="Private-Lighting"/>
    <x v="0"/>
    <n v="3"/>
    <n v="1341"/>
    <s v="Lighting"/>
    <n v="0.91633259480590001"/>
    <n v="1.30467645558681"/>
    <n v="4124.3708579219901"/>
    <n v="0"/>
    <n v="0.71"/>
    <n v="2928.3033091246198"/>
    <n v="0"/>
    <n v="4903"/>
    <n v="1"/>
    <n v="1"/>
    <n v="0"/>
    <n v="0"/>
    <n v="14.276973281664301"/>
    <d v="1900-01-09T04:44:53"/>
    <n v="43440"/>
    <n v="0"/>
    <n v="0"/>
    <n v="0"/>
    <n v="29862.36293212941"/>
  </r>
  <r>
    <s v="STND-40053"/>
    <s v="Kohl's Department Stores, Inc"/>
    <s v="Kohl's Department Store #10065 - Stratford Square #6 - Bloomingdale"/>
    <x v="1"/>
    <s v="Outdoor &amp; Garage Lighting"/>
    <x v="1"/>
    <n v="0"/>
    <n v="3000.636"/>
    <n v="0"/>
    <x v="0"/>
    <x v="0"/>
    <n v="10.1978380583316"/>
    <s v="Qty / 1,000"/>
    <m/>
    <s v="Private-Lighting"/>
    <x v="0"/>
    <n v="3"/>
    <n v="894"/>
    <s v="Lighting"/>
    <n v="0.91633259480590001"/>
    <n v="1.30467645558681"/>
    <n v="2749.5805719479999"/>
    <n v="0"/>
    <n v="0.71"/>
    <n v="1952.20220608308"/>
    <n v="0"/>
    <n v="4903"/>
    <n v="1"/>
    <n v="1"/>
    <n v="0"/>
    <n v="0"/>
    <n v="14.276973281664301"/>
    <d v="1900-01-09T04:44:53"/>
    <n v="43440"/>
    <n v="0"/>
    <n v="0"/>
    <n v="0"/>
    <n v="19908.241954752943"/>
  </r>
  <r>
    <s v="STND-40054"/>
    <s v="Kohl's Department Stores, Inc"/>
    <s v="Kohl's Department Store #10177 - 401 S County Farm Rd - Wheaton"/>
    <x v="1"/>
    <s v="Outdoor &amp; Garage Lighting"/>
    <x v="1"/>
    <n v="0"/>
    <n v="8923.4599999999991"/>
    <n v="0"/>
    <x v="0"/>
    <x v="0"/>
    <n v="10.1978380583316"/>
    <s v="Qty / 1,000"/>
    <m/>
    <s v="Private-Lighting"/>
    <x v="0"/>
    <n v="3"/>
    <n v="2240"/>
    <s v="Lighting"/>
    <n v="0.91633259480590001"/>
    <n v="1.30467645558681"/>
    <n v="8176.8572564466504"/>
    <n v="0"/>
    <n v="0.71"/>
    <n v="5805.5686520771196"/>
    <n v="0"/>
    <n v="4903"/>
    <n v="1"/>
    <n v="1"/>
    <n v="0"/>
    <n v="0"/>
    <n v="14.276973281664301"/>
    <d v="1900-01-09T04:44:53"/>
    <n v="43440"/>
    <n v="0"/>
    <n v="0"/>
    <n v="0"/>
    <n v="59204.248950408939"/>
  </r>
  <r>
    <s v="STND-40055"/>
    <s v="Kohl's Department Stores, Inc"/>
    <s v="Kohl's Department Store #10260 - 2200 S Harlem Ave - North Riverside"/>
    <x v="1"/>
    <s v="Outdoor &amp; Garage Lighting"/>
    <x v="1"/>
    <n v="0"/>
    <n v="5354.076"/>
    <n v="0"/>
    <x v="0"/>
    <x v="0"/>
    <n v="10.1978380583316"/>
    <s v="Qty / 1,000"/>
    <m/>
    <s v="Private-Lighting"/>
    <x v="0"/>
    <n v="3"/>
    <n v="1344"/>
    <s v="Lighting"/>
    <n v="0.91633259480590001"/>
    <n v="1.30467645558681"/>
    <n v="4906.1143538679898"/>
    <n v="0"/>
    <n v="0.71"/>
    <n v="3483.3411912462698"/>
    <n v="0"/>
    <n v="4903"/>
    <n v="1"/>
    <n v="1"/>
    <n v="0"/>
    <n v="0"/>
    <n v="14.276973281664301"/>
    <d v="1900-01-09T04:44:53"/>
    <n v="43440"/>
    <n v="0"/>
    <n v="0"/>
    <n v="0"/>
    <n v="35522.549370245339"/>
  </r>
  <r>
    <s v="STND-40056"/>
    <s v="Kohl's Department Stores, Inc"/>
    <s v="Kohl's Department Store #10428 - 303 S Rt 83 - Elmhurst"/>
    <x v="1"/>
    <s v="Outdoor &amp; Garage Lighting"/>
    <x v="1"/>
    <n v="0"/>
    <n v="5001.0600000000004"/>
    <n v="0"/>
    <x v="0"/>
    <x v="0"/>
    <n v="10.1978380583316"/>
    <s v="Qty / 1,000"/>
    <m/>
    <s v="Private-Lighting"/>
    <x v="0"/>
    <n v="3"/>
    <n v="1490"/>
    <s v="Lighting"/>
    <n v="0.91633259480590001"/>
    <n v="1.30467645558681"/>
    <n v="4582.6342865799897"/>
    <n v="0"/>
    <n v="0.71"/>
    <n v="3253.6703434718002"/>
    <n v="0"/>
    <n v="4903"/>
    <n v="1"/>
    <n v="1"/>
    <n v="0"/>
    <n v="0"/>
    <n v="14.276973281664301"/>
    <d v="1900-01-09T04:44:53"/>
    <n v="43440"/>
    <n v="0"/>
    <n v="0"/>
    <n v="0"/>
    <n v="33180.403257921571"/>
  </r>
  <r>
    <s v="STND-40058"/>
    <s v="Kohl's Department Stores, Inc"/>
    <s v="Kohl's Department Store #10648 - 3333 Touhy Ave - Lincolnwood"/>
    <x v="1"/>
    <s v="Outdoor &amp; Garage Lighting"/>
    <x v="1"/>
    <n v="0"/>
    <n v="1132.5930000000001"/>
    <n v="0"/>
    <x v="0"/>
    <x v="0"/>
    <n v="10.1978380583316"/>
    <s v="Qty / 1,000"/>
    <m/>
    <s v="Private-Lighting"/>
    <x v="0"/>
    <n v="3"/>
    <n v="1"/>
    <s v="Lighting"/>
    <n v="0.91633259480590001"/>
    <n v="1.30467645558681"/>
    <n v="1037.8318825490001"/>
    <n v="0"/>
    <n v="0.71"/>
    <n v="736.86063660978903"/>
    <n v="0"/>
    <n v="4903"/>
    <n v="1"/>
    <n v="1"/>
    <n v="0"/>
    <n v="0"/>
    <n v="14.276973281664301"/>
    <d v="1900-01-09T04:44:53"/>
    <n v="43440"/>
    <n v="0"/>
    <n v="0"/>
    <n v="0"/>
    <n v="7514.385443705758"/>
  </r>
  <r>
    <s v="STND-40060"/>
    <s v="Kohl's Department Stores, Inc"/>
    <s v="Kohl's Department Store #10019 - 1138 W Boughton Rd - Bolingbrook"/>
    <x v="41"/>
    <s v="Indoor Lighting"/>
    <x v="0"/>
    <n v="0"/>
    <n v="7147.6940000000004"/>
    <n v="1.45"/>
    <x v="0"/>
    <x v="0"/>
    <n v="12"/>
    <s v="Qty / 1,000"/>
    <m/>
    <s v="Private-Lighting"/>
    <x v="0"/>
    <n v="2"/>
    <n v="1165"/>
    <s v="Lighting"/>
    <n v="0.97902139861649395"/>
    <n v="0.93591656730105399"/>
    <n v="6997.7453767627203"/>
    <n v="1.3570790225865299"/>
    <n v="0.71"/>
    <n v="4968.3992175015301"/>
    <n v="0.96352610603643496"/>
    <n v="5478"/>
    <n v="1.1200000000000001"/>
    <n v="1.31"/>
    <n v="2.1999999999999999E-2"/>
    <n v="0.95"/>
    <n v="12.7783862723622"/>
    <d v="1900-01-08T03:03:29"/>
    <n v="43200"/>
    <n v="1.0904612475584801"/>
    <n v="137.455712757839"/>
    <n v="1"/>
    <n v="59620.790610018361"/>
  </r>
  <r>
    <s v="STND-40060"/>
    <s v="Kohl's Department Stores, Inc"/>
    <s v="Kohl's Department Store #10019 - 1138 W Boughton Rd - Bolingbrook"/>
    <x v="8"/>
    <s v="Indoor Advanced Lighting"/>
    <x v="0"/>
    <n v="0"/>
    <n v="188613.23699999999"/>
    <n v="38.258000000000003"/>
    <x v="0"/>
    <x v="0"/>
    <n v="9.1274187659729797"/>
    <s v="Qty / 1,000"/>
    <m/>
    <s v="Private-Lighting"/>
    <x v="0"/>
    <n v="2"/>
    <n v="30742"/>
    <s v="Lighting"/>
    <n v="0.97902139861649395"/>
    <n v="0.93591656730105399"/>
    <n v="184656.39508532401"/>
    <n v="35.806296031803697"/>
    <n v="0.71"/>
    <n v="131106.04051058"/>
    <n v="25.4224701825806"/>
    <n v="5478"/>
    <n v="1.1200000000000001"/>
    <n v="1.31"/>
    <n v="2.1999999999999999E-2"/>
    <n v="0.95"/>
    <n v="12.7783862723622"/>
    <d v="1900-01-08T03:03:29"/>
    <n v="43200"/>
    <n v="28.7716320062706"/>
    <n v="3627.1791891760099"/>
    <n v="1"/>
    <n v="1196659.7344886817"/>
  </r>
  <r>
    <s v="STND-40061"/>
    <s v="Kohl's Department Stores, Inc"/>
    <s v="Kohl's Department Store #10057 - 4220 N Harlem Ave - Norridge"/>
    <x v="8"/>
    <s v="Indoor Advanced Lighting"/>
    <x v="0"/>
    <n v="0"/>
    <n v="205559.101"/>
    <n v="41.695999999999998"/>
    <x v="0"/>
    <x v="0"/>
    <n v="9.1274187659729797"/>
    <s v="Qty / 1,000"/>
    <m/>
    <s v="Private-Lighting"/>
    <x v="0"/>
    <n v="2"/>
    <n v="33504"/>
    <s v="Lighting"/>
    <n v="0.97902139861649395"/>
    <n v="0.93591656730105399"/>
    <n v="201246.75855936899"/>
    <n v="39.023977190184702"/>
    <n v="0.71"/>
    <n v="142885.19857715201"/>
    <n v="27.707023805031199"/>
    <n v="5478"/>
    <n v="1.1200000000000001"/>
    <n v="1.31"/>
    <n v="2.1999999999999999E-2"/>
    <n v="0.95"/>
    <n v="12.7783862723622"/>
    <d v="1900-01-08T03:03:29"/>
    <n v="43200"/>
    <n v="31.357153226343701"/>
    <n v="3953.0613288447498"/>
    <n v="1"/>
    <n v="1304173.0428728729"/>
  </r>
  <r>
    <s v="STND-40061"/>
    <s v="Kohl's Department Stores, Inc"/>
    <s v="Kohl's Department Store #10057 - 4220 N Harlem Ave - Norridge"/>
    <x v="0"/>
    <s v="Indoor Lighting"/>
    <x v="0"/>
    <n v="0"/>
    <n v="21240.616000000002"/>
    <n v="4.3079999999999998"/>
    <x v="0"/>
    <x v="0"/>
    <n v="9.1274187659729797"/>
    <s v="Qty / 1,000"/>
    <m/>
    <s v="Private-Lighting"/>
    <x v="0"/>
    <n v="2"/>
    <n v="3462"/>
    <s v="Lighting"/>
    <n v="0.97902139861649395"/>
    <n v="0.93591656730105399"/>
    <n v="20795.0175837959"/>
    <n v="4.0319285719329399"/>
    <n v="0.71"/>
    <n v="14764.462484495099"/>
    <n v="2.8626692860723901"/>
    <n v="5478"/>
    <n v="1.1200000000000001"/>
    <n v="1.31"/>
    <n v="2.1999999999999999E-2"/>
    <n v="0.95"/>
    <n v="12.7783862723622"/>
    <d v="1900-01-08T03:03:29"/>
    <n v="43200"/>
    <n v="3.2397979686082299"/>
    <n v="408.47355968170501"/>
    <n v="1"/>
    <n v="134761.43195048461"/>
  </r>
  <r>
    <s v="STND-40061"/>
    <s v="Kohl's Department Stores, Inc"/>
    <s v="Kohl's Department Store #10057 - 4220 N Harlem Ave - Norridge"/>
    <x v="41"/>
    <s v="Indoor Lighting"/>
    <x v="0"/>
    <n v="0"/>
    <n v="37689.516000000003"/>
    <n v="7.6449999999999996"/>
    <x v="0"/>
    <x v="0"/>
    <n v="12"/>
    <s v="Qty / 1,000"/>
    <m/>
    <s v="Private-Lighting"/>
    <x v="0"/>
    <n v="2"/>
    <n v="6143"/>
    <s v="Lighting"/>
    <n v="0.97902139861649395"/>
    <n v="0.93591656730105399"/>
    <n v="36898.842667498699"/>
    <n v="7.1550821570165501"/>
    <n v="0.71"/>
    <n v="26198.178293924098"/>
    <n v="5.0801083314817497"/>
    <n v="5478"/>
    <n v="1.1200000000000001"/>
    <n v="1.31"/>
    <n v="2.1999999999999999E-2"/>
    <n v="0.95"/>
    <n v="12.7783862723622"/>
    <d v="1900-01-08T03:03:29"/>
    <n v="43200"/>
    <n v="5.7493629224721197"/>
    <n v="724.79869525443905"/>
    <n v="1"/>
    <n v="314378.1395270892"/>
  </r>
  <r>
    <s v="STND-40062"/>
    <s v="Kohl's Department Stores, Inc"/>
    <s v="Kohl's Department Store #10059 - 3000 Spring Hill Mall - West Dundee"/>
    <x v="41"/>
    <s v="Indoor Lighting"/>
    <x v="0"/>
    <n v="0"/>
    <n v="41824.749000000003"/>
    <n v="8.484"/>
    <x v="0"/>
    <x v="0"/>
    <n v="12"/>
    <s v="Qty / 1,000"/>
    <m/>
    <s v="Private-Lighting"/>
    <x v="0"/>
    <n v="2"/>
    <n v="6817"/>
    <s v="Lighting"/>
    <n v="0.97902139861649395"/>
    <n v="0.93591656730105399"/>
    <n v="40947.324262763803"/>
    <n v="7.9403161569821403"/>
    <n v="0.71"/>
    <n v="29072.600226562299"/>
    <n v="5.63762447145732"/>
    <n v="5478"/>
    <n v="1.1200000000000001"/>
    <n v="1.31"/>
    <n v="2.1999999999999999E-2"/>
    <n v="0.95"/>
    <n v="12.7783862723622"/>
    <d v="1900-01-08T03:03:29"/>
    <n v="43200"/>
    <n v="6.3803263615766497"/>
    <n v="804.32244087571701"/>
    <n v="1"/>
    <n v="348871.20271874761"/>
  </r>
  <r>
    <s v="STND-40062"/>
    <s v="Kohl's Department Stores, Inc"/>
    <s v="Kohl's Department Store #10059 - 3000 Spring Hill Mall - West Dundee"/>
    <x v="0"/>
    <s v="Indoor Lighting"/>
    <x v="0"/>
    <n v="0"/>
    <n v="13743.206"/>
    <n v="2.7879999999999998"/>
    <x v="0"/>
    <x v="0"/>
    <n v="9.1274187659729797"/>
    <s v="Qty / 1,000"/>
    <m/>
    <s v="Private-Lighting"/>
    <x v="0"/>
    <n v="2"/>
    <n v="2240"/>
    <s v="Lighting"/>
    <n v="0.97902139861649395"/>
    <n v="0.93591656730105399"/>
    <n v="13454.892759594601"/>
    <n v="2.6093353896353402"/>
    <n v="0.71"/>
    <n v="9552.9738593121601"/>
    <n v="1.85262812664109"/>
    <n v="5478"/>
    <n v="1.1200000000000001"/>
    <n v="1.31"/>
    <n v="2.1999999999999999E-2"/>
    <n v="0.95"/>
    <n v="12.7783862723622"/>
    <d v="1900-01-08T03:03:29"/>
    <n v="43200"/>
    <n v="2.0966937642710599"/>
    <n v="264.29253634917899"/>
    <n v="1"/>
    <n v="87193.992874335134"/>
  </r>
  <r>
    <s v="STND-40062"/>
    <s v="Kohl's Department Stores, Inc"/>
    <s v="Kohl's Department Store #10059 - 3000 Spring Hill Mall - West Dundee"/>
    <x v="8"/>
    <s v="Indoor Advanced Lighting"/>
    <x v="0"/>
    <n v="0"/>
    <n v="219541.587"/>
    <n v="44.531999999999996"/>
    <x v="0"/>
    <x v="0"/>
    <n v="9.1274187659729797"/>
    <s v="Qty / 1,000"/>
    <m/>
    <s v="Private-Lighting"/>
    <x v="0"/>
    <n v="2"/>
    <n v="35783"/>
    <s v="Lighting"/>
    <n v="0.97902139861649395"/>
    <n v="0.93591656730105399"/>
    <n v="214935.911559225"/>
    <n v="41.678236575050498"/>
    <n v="0.71"/>
    <n v="152604.49720704899"/>
    <n v="29.591547968285902"/>
    <n v="5478"/>
    <n v="1.1200000000000001"/>
    <n v="1.31"/>
    <n v="2.1999999999999999E-2"/>
    <n v="0.95"/>
    <n v="12.7783862723622"/>
    <d v="1900-01-08T03:03:29"/>
    <n v="43200"/>
    <n v="33.489945018120103"/>
    <n v="4221.9554056276202"/>
    <n v="1"/>
    <n v="1392885.1515794902"/>
  </r>
  <r>
    <s v="STND-40063"/>
    <s v="Kohl's Department Stores, Inc"/>
    <s v="Kohl's Department Store #10064 - 1001 75th St - Woodridge"/>
    <x v="8"/>
    <s v="Indoor Advanced Lighting"/>
    <x v="0"/>
    <n v="0"/>
    <n v="219418.88"/>
    <n v="44.506999999999998"/>
    <x v="0"/>
    <x v="0"/>
    <n v="9.1274187659729797"/>
    <s v="Qty / 1,000"/>
    <m/>
    <s v="Private-Lighting"/>
    <x v="0"/>
    <n v="2"/>
    <n v="35763"/>
    <s v="Lighting"/>
    <n v="0.97902139861649395"/>
    <n v="0.93591656730105399"/>
    <n v="214815.77878046501"/>
    <n v="41.654838660868002"/>
    <n v="0.71"/>
    <n v="152519.20293413001"/>
    <n v="29.574935449216301"/>
    <n v="5478"/>
    <n v="1.1200000000000001"/>
    <n v="1.31"/>
    <n v="2.1999999999999999E-2"/>
    <n v="0.95"/>
    <n v="12.7783862723622"/>
    <d v="1900-01-08T03:03:29"/>
    <n v="43200"/>
    <n v="33.471143962127798"/>
    <n v="4219.5956546162697"/>
    <n v="1"/>
    <n v="1392106.6350322193"/>
  </r>
  <r>
    <s v="STND-40063"/>
    <s v="Kohl's Department Stores, Inc"/>
    <s v="Kohl's Department Store #10064 - 1001 75th St - Woodridge"/>
    <x v="0"/>
    <s v="Indoor Lighting"/>
    <x v="0"/>
    <n v="0"/>
    <n v="22578.125"/>
    <n v="4.58"/>
    <x v="0"/>
    <x v="0"/>
    <n v="9.1274187659729797"/>
    <s v="Qty / 1,000"/>
    <m/>
    <s v="Private-Lighting"/>
    <x v="0"/>
    <n v="2"/>
    <n v="3680"/>
    <s v="Lighting"/>
    <n v="0.97902139861649395"/>
    <n v="0.93591656730105399"/>
    <n v="22104.467515638"/>
    <n v="4.2864978782388299"/>
    <n v="0.71"/>
    <n v="15694.171936102999"/>
    <n v="3.0434134935495698"/>
    <n v="5478"/>
    <n v="1.1200000000000001"/>
    <n v="1.31"/>
    <n v="2.1999999999999999E-2"/>
    <n v="0.95"/>
    <n v="12.7783862723622"/>
    <d v="1900-01-08T03:03:29"/>
    <n v="43200"/>
    <n v="3.4443534578053998"/>
    <n v="434.194897628604"/>
    <n v="1"/>
    <n v="143247.27944599302"/>
  </r>
  <r>
    <s v="STND-40063"/>
    <s v="Kohl's Department Stores, Inc"/>
    <s v="Kohl's Department Store #10064 - 1001 75th St - Woodridge"/>
    <x v="41"/>
    <s v="Indoor Lighting"/>
    <x v="0"/>
    <n v="0"/>
    <n v="42867.76"/>
    <n v="8.6950000000000003"/>
    <x v="0"/>
    <x v="0"/>
    <n v="12"/>
    <s v="Qty / 1,000"/>
    <m/>
    <s v="Private-Lighting"/>
    <x v="0"/>
    <n v="2"/>
    <n v="6987"/>
    <s v="Lighting"/>
    <n v="0.97902139861649395"/>
    <n v="0.93591656730105399"/>
    <n v="41968.454350756198"/>
    <n v="8.1377945526826601"/>
    <n v="0.71"/>
    <n v="29797.602589036898"/>
    <n v="5.7778341324046902"/>
    <n v="5478"/>
    <n v="1.1200000000000001"/>
    <n v="1.31"/>
    <n v="2.1999999999999999E-2"/>
    <n v="0.95"/>
    <n v="12.7783862723622"/>
    <d v="1900-01-08T03:03:29"/>
    <n v="43200"/>
    <n v="6.5390072741524001"/>
    <n v="824.38035331842502"/>
    <n v="1"/>
    <n v="357571.23106844281"/>
  </r>
  <r>
    <s v="STND-40064"/>
    <s v="Kohl's Department Stores, Inc"/>
    <s v="Kohl's Department Store #10066 - 2920 S Finley Rd - Downers Grove"/>
    <x v="41"/>
    <s v="Indoor Lighting"/>
    <x v="0"/>
    <n v="0"/>
    <n v="55255.052000000003"/>
    <n v="11.208"/>
    <x v="0"/>
    <x v="0"/>
    <n v="12"/>
    <s v="Qty / 1,000"/>
    <m/>
    <s v="Private-Lighting"/>
    <x v="0"/>
    <n v="2"/>
    <n v="9006"/>
    <s v="Lighting"/>
    <n v="0.97902139861649395"/>
    <n v="0.93591656730105399"/>
    <n v="54095.878289667096"/>
    <n v="10.4897528863102"/>
    <n v="0.71"/>
    <n v="38408.073585663602"/>
    <n v="7.4477245492802497"/>
    <n v="5478"/>
    <n v="1.1200000000000001"/>
    <n v="1.31"/>
    <n v="2.1999999999999999E-2"/>
    <n v="0.95"/>
    <n v="12.7783862723622"/>
    <d v="1900-01-08T03:03:29"/>
    <n v="43200"/>
    <n v="8.4288894225072006"/>
    <n v="1062.59760926132"/>
    <n v="1"/>
    <n v="460896.88302796322"/>
  </r>
  <r>
    <s v="STND-40064"/>
    <s v="Kohl's Department Stores, Inc"/>
    <s v="Kohl's Department Store #10066 - 2920 S Finley Rd - Downers Grove"/>
    <x v="0"/>
    <s v="Indoor Lighting"/>
    <x v="0"/>
    <n v="0"/>
    <n v="20958.39"/>
    <n v="4.2510000000000003"/>
    <x v="0"/>
    <x v="0"/>
    <n v="9.1274187659729797"/>
    <s v="Qty / 1,000"/>
    <m/>
    <s v="Private-Lighting"/>
    <x v="0"/>
    <n v="2"/>
    <n v="3416"/>
    <s v="Lighting"/>
    <n v="0.97902139861649395"/>
    <n v="0.93591656730105399"/>
    <n v="20518.712290549902"/>
    <n v="3.9785813275967801"/>
    <n v="0.71"/>
    <n v="14568.2857262905"/>
    <n v="2.82479274259371"/>
    <n v="5478"/>
    <n v="1.1200000000000001"/>
    <n v="1.31"/>
    <n v="2.1999999999999999E-2"/>
    <n v="0.95"/>
    <n v="12.7783862723622"/>
    <d v="1900-01-08T03:03:29"/>
    <n v="43200"/>
    <n v="3.19693156094558"/>
    <n v="403.046134278659"/>
    <n v="1"/>
    <n v="132970.84452620021"/>
  </r>
  <r>
    <s v="STND-40064"/>
    <s v="Kohl's Department Stores, Inc"/>
    <s v="Kohl's Department Store #10066 - 2920 S Finley Rd - Downers Grove"/>
    <x v="8"/>
    <s v="Indoor Advanced Lighting"/>
    <x v="0"/>
    <n v="0"/>
    <n v="236076.38200000001"/>
    <n v="47.886000000000003"/>
    <x v="0"/>
    <x v="0"/>
    <n v="9.1274187659729797"/>
    <s v="Qty / 1,000"/>
    <m/>
    <s v="Private-Lighting"/>
    <x v="0"/>
    <n v="2"/>
    <n v="38478"/>
    <s v="Lighting"/>
    <n v="0.97902139861649395"/>
    <n v="0.93591656730105399"/>
    <n v="231123.829685962"/>
    <n v="44.817300741778297"/>
    <n v="0.71"/>
    <n v="164097.919077033"/>
    <n v="31.8202835266626"/>
    <n v="5478"/>
    <n v="1.1200000000000001"/>
    <n v="1.31"/>
    <n v="2.1999999999999999E-2"/>
    <n v="0.95"/>
    <n v="12.7783862723622"/>
    <d v="1900-01-08T03:03:29"/>
    <n v="43200"/>
    <n v="36.012294690058901"/>
    <n v="4539.9323688313898"/>
    <n v="1"/>
    <n v="1497790.4260408264"/>
  </r>
  <r>
    <s v="STND-40065"/>
    <s v="Kohl's Department Stores, Inc"/>
    <s v="Kohl's Department Store #10067 - 4340 Fox Valley Center Dr - Aurora"/>
    <x v="8"/>
    <s v="Indoor Advanced Lighting"/>
    <x v="0"/>
    <n v="0"/>
    <n v="239229.95699999999"/>
    <n v="48.526000000000003"/>
    <x v="0"/>
    <x v="0"/>
    <n v="9.1274187659729797"/>
    <s v="Qty / 1,000"/>
    <m/>
    <s v="Private-Lighting"/>
    <x v="0"/>
    <n v="2"/>
    <n v="38992"/>
    <s v="Lighting"/>
    <n v="0.97902139861649395"/>
    <n v="0.93591656730105399"/>
    <n v="234211.247093104"/>
    <n v="45.4162873448509"/>
    <n v="0.71"/>
    <n v="166289.98543610401"/>
    <n v="32.245564014844199"/>
    <n v="5478"/>
    <n v="1.1200000000000001"/>
    <n v="1.31"/>
    <n v="2.1999999999999999E-2"/>
    <n v="0.95"/>
    <n v="12.7783862723622"/>
    <d v="1900-01-08T03:03:29"/>
    <n v="43200"/>
    <n v="36.493601723464003"/>
    <n v="4600.5780679002501"/>
    <n v="1"/>
    <n v="1517798.3336628692"/>
  </r>
  <r>
    <s v="STND-40065"/>
    <s v="Kohl's Department Stores, Inc"/>
    <s v="Kohl's Department Store #10067 - 4340 Fox Valley Center Dr - Aurora"/>
    <x v="0"/>
    <s v="Indoor Lighting"/>
    <x v="0"/>
    <n v="0"/>
    <n v="1484.7570000000001"/>
    <n v="0.30099999999999999"/>
    <x v="0"/>
    <x v="0"/>
    <n v="9.1274187659729797"/>
    <s v="Qty / 1,000"/>
    <m/>
    <s v="Private-Lighting"/>
    <x v="0"/>
    <n v="2"/>
    <n v="242"/>
    <s v="Lighting"/>
    <n v="0.97902139861649395"/>
    <n v="0.93591656730105399"/>
    <n v="1453.6088747456299"/>
    <n v="0.28171088675761702"/>
    <n v="0.71"/>
    <n v="1032.0623010694001"/>
    <n v="0.200014729597908"/>
    <n v="5478"/>
    <n v="1.1200000000000001"/>
    <n v="1.31"/>
    <n v="2.1999999999999999E-2"/>
    <n v="0.95"/>
    <n v="12.7783862723622"/>
    <d v="1900-01-08T03:03:29"/>
    <n v="43200"/>
    <n v="0.226364714148346"/>
    <n v="28.5530314682177"/>
    <n v="1"/>
    <n v="9420.0648144340976"/>
  </r>
  <r>
    <s v="STND-40065"/>
    <s v="Kohl's Department Stores, Inc"/>
    <s v="Kohl's Department Store #10067 - 4340 Fox Valley Center Dr - Aurora"/>
    <x v="41"/>
    <s v="Indoor Lighting"/>
    <x v="0"/>
    <n v="0"/>
    <n v="27793.181"/>
    <n v="5.6379999999999999"/>
    <x v="0"/>
    <x v="0"/>
    <n v="12"/>
    <s v="Qty / 1,000"/>
    <m/>
    <s v="Private-Lighting"/>
    <x v="0"/>
    <n v="2"/>
    <n v="4530"/>
    <s v="Lighting"/>
    <n v="0.97902139861649395"/>
    <n v="0.93591656730105399"/>
    <n v="27210.118934621401"/>
    <n v="5.2766976064433404"/>
    <n v="0.71"/>
    <n v="19319.184443581202"/>
    <n v="3.7464553005747701"/>
    <n v="5478"/>
    <n v="1.1200000000000001"/>
    <n v="1.31"/>
    <n v="2.1999999999999999E-2"/>
    <n v="0.95"/>
    <n v="12.7783862723622"/>
    <d v="1900-01-08T03:03:29"/>
    <n v="43200"/>
    <n v="4.24001414740325"/>
    <n v="534.48447907291904"/>
    <n v="1"/>
    <n v="231830.21332297442"/>
  </r>
  <r>
    <s v="STND-40066"/>
    <s v="Kohl's Department Stores, Inc"/>
    <s v="Kohl's Department Store #10068 - 3 Orland Park Pl - Orland Park"/>
    <x v="41"/>
    <s v="Indoor Lighting"/>
    <x v="0"/>
    <n v="0"/>
    <n v="62642.025999999998"/>
    <n v="12.706"/>
    <x v="0"/>
    <x v="0"/>
    <n v="12"/>
    <s v="Qty / 1,000"/>
    <m/>
    <s v="Private-Lighting"/>
    <x v="0"/>
    <n v="2"/>
    <n v="10210"/>
    <s v="Lighting"/>
    <n v="0.97902139861649395"/>
    <n v="0.93591656730105399"/>
    <n v="61327.883906690702"/>
    <n v="11.8917559041272"/>
    <n v="0.71"/>
    <n v="43542.797573750402"/>
    <n v="8.4431466919303002"/>
    <n v="5478"/>
    <n v="1.1200000000000001"/>
    <n v="1.31"/>
    <n v="2.1999999999999999E-2"/>
    <n v="0.95"/>
    <n v="12.7783862723622"/>
    <d v="1900-01-08T03:03:29"/>
    <n v="43200"/>
    <n v="9.5554486975710606"/>
    <n v="1204.65486245285"/>
    <n v="1"/>
    <n v="522513.57088500482"/>
  </r>
  <r>
    <s v="STND-40066"/>
    <s v="Kohl's Department Stores, Inc"/>
    <s v="Kohl's Department Store #10068 - 3 Orland Park Pl - Orland Park"/>
    <x v="0"/>
    <s v="Indoor Lighting"/>
    <x v="0"/>
    <n v="0"/>
    <n v="16547.065999999999"/>
    <n v="3.3559999999999999"/>
    <x v="0"/>
    <x v="0"/>
    <n v="9.1274187659729797"/>
    <s v="Qty / 1,000"/>
    <m/>
    <s v="Private-Lighting"/>
    <x v="0"/>
    <n v="2"/>
    <n v="2697"/>
    <s v="Lighting"/>
    <n v="0.97902139861649395"/>
    <n v="0.93591656730105399"/>
    <n v="16199.9316983194"/>
    <n v="3.1409359998623398"/>
    <n v="0.71"/>
    <n v="11501.951505806799"/>
    <n v="2.2300645599022602"/>
    <n v="5478"/>
    <n v="1.1200000000000001"/>
    <n v="1.31"/>
    <n v="2.1999999999999999E-2"/>
    <n v="0.95"/>
    <n v="12.7783862723622"/>
    <d v="1900-01-08T03:03:29"/>
    <n v="43200"/>
    <n v="2.5238537564181098"/>
    <n v="318.212944074132"/>
    <n v="1"/>
    <n v="104983.12801941215"/>
  </r>
  <r>
    <s v="STND-40066"/>
    <s v="Kohl's Department Stores, Inc"/>
    <s v="Kohl's Department Store #10068 - 3 Orland Park Pl - Orland Park"/>
    <x v="8"/>
    <s v="Indoor Advanced Lighting"/>
    <x v="0"/>
    <n v="0"/>
    <n v="254568.35699999999"/>
    <n v="51.637"/>
    <x v="0"/>
    <x v="0"/>
    <n v="9.1274187659729797"/>
    <s v="Qty / 1,000"/>
    <m/>
    <s v="Private-Lighting"/>
    <x v="0"/>
    <n v="2"/>
    <n v="41492"/>
    <s v="Lighting"/>
    <n v="0.97902139861649395"/>
    <n v="0.93591656730105399"/>
    <n v="249227.868913643"/>
    <n v="48.327923785724501"/>
    <n v="0.71"/>
    <n v="176951.78692868599"/>
    <n v="34.312825887864399"/>
    <n v="5478"/>
    <n v="1.1200000000000001"/>
    <n v="1.31"/>
    <n v="2.1999999999999999E-2"/>
    <n v="0.95"/>
    <n v="12.7783862723622"/>
    <d v="1900-01-08T03:03:29"/>
    <n v="43200"/>
    <n v="38.833205131156703"/>
    <n v="4895.5474250894104"/>
    <n v="1"/>
    <n v="1615113.0606853408"/>
  </r>
  <r>
    <s v="STND-40067"/>
    <s v="Kohl's Department Stores, Inc"/>
    <s v="Kohl's Department Store #10176 - 6120 Grand Ave - Gurnee"/>
    <x v="8"/>
    <s v="Indoor Advanced Lighting"/>
    <x v="0"/>
    <n v="0"/>
    <n v="199608.079"/>
    <n v="39.881"/>
    <x v="0"/>
    <x v="0"/>
    <n v="9.1274187659729797"/>
    <s v="Qty / 1,000"/>
    <m/>
    <s v="Private-Lighting"/>
    <x v="0"/>
    <n v="2"/>
    <n v="43543"/>
    <s v="Lighting"/>
    <n v="0.97902139861649395"/>
    <n v="0.93591656730105399"/>
    <n v="195420.58067773201"/>
    <n v="37.3252886205333"/>
    <n v="0.71"/>
    <n v="138748.61228118901"/>
    <n v="26.5009549205787"/>
    <n v="5478"/>
    <n v="1.1200000000000001"/>
    <n v="1.31"/>
    <n v="2.1999999999999999E-2"/>
    <n v="0.95"/>
    <n v="12.7783862723622"/>
    <d v="1900-01-08T03:03:29"/>
    <n v="43200"/>
    <n v="29.992196561296399"/>
    <n v="3838.6185490268699"/>
    <n v="1"/>
    <n v="1266416.6874880337"/>
  </r>
  <r>
    <s v="STND-40067"/>
    <s v="Kohl's Department Stores, Inc"/>
    <s v="Kohl's Department Store #10176 - 6120 Grand Ave - Gurnee"/>
    <x v="0"/>
    <s v="Indoor Lighting"/>
    <x v="0"/>
    <n v="0"/>
    <n v="22888.710999999999"/>
    <n v="4.5730000000000004"/>
    <x v="0"/>
    <x v="0"/>
    <n v="9.1274187659729797"/>
    <s v="Qty / 1,000"/>
    <m/>
    <s v="Private-Lighting"/>
    <x v="0"/>
    <n v="2"/>
    <n v="4993"/>
    <s v="Lighting"/>
    <n v="0.97902139861649395"/>
    <n v="0.93591656730105399"/>
    <n v="22408.537855748698"/>
    <n v="4.2799464622677199"/>
    <n v="0.71"/>
    <n v="15910.0618775816"/>
    <n v="3.03876198821008"/>
    <n v="5478"/>
    <n v="1.1200000000000001"/>
    <n v="1.31"/>
    <n v="2.1999999999999999E-2"/>
    <n v="0.95"/>
    <n v="12.7783862723622"/>
    <d v="1900-01-08T03:03:29"/>
    <n v="43200"/>
    <n v="3.4390891621275399"/>
    <n v="440.16770788077798"/>
    <n v="1"/>
    <n v="145217.7973492296"/>
  </r>
  <r>
    <s v="STND-40067"/>
    <s v="Kohl's Department Stores, Inc"/>
    <s v="Kohl's Department Store #10176 - 6120 Grand Ave - Gurnee"/>
    <x v="41"/>
    <s v="Indoor Lighting"/>
    <x v="0"/>
    <n v="0"/>
    <n v="10859.875"/>
    <n v="2.17"/>
    <x v="0"/>
    <x v="0"/>
    <n v="12"/>
    <s v="Qty / 1,000"/>
    <m/>
    <s v="Private-Lighting"/>
    <x v="0"/>
    <n v="2"/>
    <n v="2369"/>
    <s v="Lighting"/>
    <n v="0.97902139861649395"/>
    <n v="0.93591656730105399"/>
    <n v="10632.0500113003"/>
    <n v="2.0309389510432898"/>
    <n v="0.71"/>
    <n v="7548.7555080232096"/>
    <n v="1.44196665524073"/>
    <n v="5478"/>
    <n v="1.1200000000000001"/>
    <n v="1.31"/>
    <n v="2.1999999999999999E-2"/>
    <n v="0.95"/>
    <n v="12.7783862723622"/>
    <d v="1900-01-08T03:03:29"/>
    <n v="43200"/>
    <n v="1.63193166013924"/>
    <n v="208.84383950768401"/>
    <n v="1"/>
    <n v="90585.066096278519"/>
  </r>
  <r>
    <s v="STND-40068"/>
    <s v="Kohl's Department Stores, Inc"/>
    <s v="Kohl's Department Store #10358 - 230 Rollins Rd - Round Lake Beach"/>
    <x v="41"/>
    <s v="Indoor Lighting"/>
    <x v="0"/>
    <n v="0"/>
    <n v="16786.345000000001"/>
    <n v="3.4049999999999998"/>
    <x v="0"/>
    <x v="0"/>
    <n v="12"/>
    <s v="Qty / 1,000"/>
    <m/>
    <s v="Private-Lighting"/>
    <x v="0"/>
    <n v="2"/>
    <n v="2736"/>
    <s v="Lighting"/>
    <n v="0.97902139861649395"/>
    <n v="0.93591656730105399"/>
    <n v="16434.190959559"/>
    <n v="3.1867959116600901"/>
    <n v="0.71"/>
    <n v="11668.2755812869"/>
    <n v="2.2626250972786601"/>
    <n v="5478"/>
    <n v="1.1200000000000001"/>
    <n v="1.31"/>
    <n v="2.1999999999999999E-2"/>
    <n v="0.95"/>
    <n v="12.7783862723622"/>
    <d v="1900-01-08T03:03:29"/>
    <n v="43200"/>
    <n v="2.56070382616319"/>
    <n v="322.814465277051"/>
    <n v="1"/>
    <n v="140019.3069754428"/>
  </r>
  <r>
    <s v="STND-40068"/>
    <s v="Kohl's Department Stores, Inc"/>
    <s v="Kohl's Department Store #10358 - 230 Rollins Rd - Round Lake Beach"/>
    <x v="0"/>
    <s v="Indoor Lighting"/>
    <x v="0"/>
    <n v="0"/>
    <n v="2349.8429999999998"/>
    <n v="0.47699999999999998"/>
    <x v="0"/>
    <x v="0"/>
    <n v="9.1274187659729797"/>
    <s v="Qty / 1,000"/>
    <m/>
    <s v="Private-Lighting"/>
    <x v="0"/>
    <n v="2"/>
    <n v="383"/>
    <s v="Lighting"/>
    <n v="0.97902139861649395"/>
    <n v="0.93591656730105399"/>
    <n v="2300.5465803891798"/>
    <n v="0.44643220260260302"/>
    <n v="0.71"/>
    <n v="1633.38807207632"/>
    <n v="0.316966863847848"/>
    <n v="5478"/>
    <n v="1.1200000000000001"/>
    <n v="1.31"/>
    <n v="2.1999999999999999E-2"/>
    <n v="0.95"/>
    <n v="12.7783862723622"/>
    <d v="1900-01-08T03:03:29"/>
    <n v="43200"/>
    <n v="0.35872414833475502"/>
    <n v="45.189307829073101"/>
    <n v="1"/>
    <n v="14908.616941185828"/>
  </r>
  <r>
    <s v="STND-40068"/>
    <s v="Kohl's Department Stores, Inc"/>
    <s v="Kohl's Department Store #10358 - 230 Rollins Rd - Round Lake Beach"/>
    <x v="8"/>
    <s v="Indoor Advanced Lighting"/>
    <x v="0"/>
    <n v="0"/>
    <n v="232211.10500000001"/>
    <n v="47.101999999999997"/>
    <x v="0"/>
    <x v="0"/>
    <n v="9.1274187659729797"/>
    <s v="Qty / 1,000"/>
    <m/>
    <s v="Private-Lighting"/>
    <x v="0"/>
    <n v="2"/>
    <n v="37848"/>
    <s v="Lighting"/>
    <n v="0.97902139861649395"/>
    <n v="0.93591656730105399"/>
    <n v="227339.64079138101"/>
    <n v="44.0835421530142"/>
    <n v="0.71"/>
    <n v="161411.14496188099"/>
    <n v="31.299314928640101"/>
    <n v="5478"/>
    <n v="1.1200000000000001"/>
    <n v="1.31"/>
    <n v="2.1999999999999999E-2"/>
    <n v="0.95"/>
    <n v="12.7783862723622"/>
    <d v="1900-01-08T03:03:29"/>
    <n v="43200"/>
    <n v="35.422693574137597"/>
    <n v="4465.6000869735599"/>
    <n v="1"/>
    <n v="1473267.1135622575"/>
  </r>
  <r>
    <s v="STND-40079"/>
    <s v="Golub Realty Services LLC"/>
    <s v="Golub Realty Services LLC - 680 N Lake Shore Dr - Chicago"/>
    <x v="8"/>
    <s v="Indoor Advanced Lighting"/>
    <x v="6"/>
    <n v="0"/>
    <n v="61762.195"/>
    <n v="13.930999999999999"/>
    <x v="0"/>
    <x v="0"/>
    <n v="15"/>
    <s v="Qty / 1,000"/>
    <m/>
    <s v="Private-Lighting"/>
    <x v="0"/>
    <n v="3"/>
    <n v="18376"/>
    <s v="Lighting"/>
    <n v="0.91633259480590001"/>
    <n v="1.30467645558681"/>
    <n v="56594.712405257997"/>
    <n v="18.175447702779799"/>
    <n v="0.71"/>
    <n v="40182.245807733198"/>
    <n v="12.9045678689737"/>
    <n v="2885"/>
    <n v="1.165"/>
    <n v="1.3779999999999999"/>
    <n v="2.5499999999999998E-2"/>
    <n v="0.55000000000000004"/>
    <n v="24.263431542460999"/>
    <d v="1900-01-16T07:56:40"/>
    <n v="43159"/>
    <n v="23.981326959730598"/>
    <n v="1238.7683831193799"/>
    <n v="1"/>
    <n v="602733.68711599801"/>
  </r>
  <r>
    <s v="STND-40079"/>
    <s v="Golub Realty Services LLC"/>
    <s v="Golub Realty Services LLC - 680 N Lake Shore Dr - Chicago"/>
    <x v="0"/>
    <s v="Indoor Lighting"/>
    <x v="6"/>
    <n v="0"/>
    <n v="9720.0840000000007"/>
    <n v="2.1920000000000002"/>
    <x v="0"/>
    <x v="0"/>
    <n v="15"/>
    <s v="Qty / 1,000"/>
    <m/>
    <s v="Private-Lighting"/>
    <x v="0"/>
    <n v="3"/>
    <n v="2892"/>
    <s v="Lighting"/>
    <n v="0.91633259480590001"/>
    <n v="1.30467645558681"/>
    <n v="8906.8297934513103"/>
    <n v="2.8598507906462798"/>
    <n v="0.71"/>
    <n v="6323.8491533504302"/>
    <n v="2.0304940613588598"/>
    <n v="2885"/>
    <n v="1.165"/>
    <n v="1.3779999999999999"/>
    <n v="2.5499999999999998E-2"/>
    <n v="0.55000000000000004"/>
    <n v="24.263431542460999"/>
    <d v="1900-01-16T07:56:40"/>
    <n v="43159"/>
    <n v="3.7733880335747201"/>
    <n v="194.956360285844"/>
    <n v="1"/>
    <n v="94857.737300256456"/>
  </r>
  <r>
    <s v="STND-40084"/>
    <s v="1350 Lake Shore Associates"/>
    <s v="Draper and Kramer - 1350 N Lake Shore Dr - Chicago"/>
    <x v="12"/>
    <s v="Variable Speed Drives"/>
    <x v="18"/>
    <n v="0"/>
    <n v="127776"/>
    <n v="0"/>
    <x v="6"/>
    <x v="0"/>
    <n v="15"/>
    <s v="ΔkWpeak"/>
    <m/>
    <s v="Private-Non-Lighting"/>
    <x v="2"/>
    <n v="3"/>
    <n v="3"/>
    <s v="Non-Lighting"/>
    <n v="0.98952339343681495"/>
    <n v="0.43468415683807998"/>
    <n v="126437.341119782"/>
    <n v="0"/>
    <n v="0.7"/>
    <n v="88506.138783847695"/>
    <n v="0"/>
    <n v="6138"/>
    <n v="1.1399999999999999"/>
    <n v="1.32"/>
    <n v="2.5000000000000001E-2"/>
    <n v="0.64"/>
    <n v="11.4043662430759"/>
    <d v="1900-01-07T03:30:12"/>
    <n v="43198"/>
    <n v="0"/>
    <n v="0"/>
    <n v="1"/>
    <n v="1327592.0817577154"/>
  </r>
  <r>
    <s v="STND-40093"/>
    <s v="Evergreen Motors Inc"/>
    <s v="Evergreen Motors Inc dba Evergreen Kia - 9205 S Western Ave - Chicago"/>
    <x v="0"/>
    <s v="Indoor Lighting"/>
    <x v="2"/>
    <n v="0"/>
    <n v="68671.585999999996"/>
    <n v="14.707000000000001"/>
    <x v="0"/>
    <x v="0"/>
    <n v="14.797277300976599"/>
    <s v="Qty / 1,000"/>
    <m/>
    <s v="Private-Lighting"/>
    <x v="0"/>
    <n v="3"/>
    <n v="18645"/>
    <s v="Lighting"/>
    <n v="0.91633259480590001"/>
    <n v="1.30467645558681"/>
    <n v="62926.012588816498"/>
    <n v="19.187876632315199"/>
    <n v="0.71"/>
    <n v="44677.468938059697"/>
    <n v="13.623392408943801"/>
    <n v="3379"/>
    <n v="1.0900000000000001"/>
    <n v="1.36"/>
    <n v="2.1999999999999999E-2"/>
    <n v="0.57999999999999996"/>
    <n v="20.7161882213673"/>
    <d v="1900-01-13T19:08:05"/>
    <n v="43184"/>
    <n v="24.3254014101359"/>
    <n v="1270.0663091320801"/>
    <n v="1"/>
    <n v="661104.89698223781"/>
  </r>
  <r>
    <s v="STND-40093"/>
    <s v="Evergreen Motors Inc"/>
    <s v="Evergreen Motors Inc dba Evergreen Kia - 9205 S Western Ave - Chicago"/>
    <x v="1"/>
    <s v="Outdoor &amp; Garage Lighting"/>
    <x v="1"/>
    <n v="0"/>
    <n v="3750.7950000000001"/>
    <n v="0"/>
    <x v="0"/>
    <x v="0"/>
    <n v="10.1978380583316"/>
    <s v="Qty / 1,000"/>
    <m/>
    <s v="Private-Lighting"/>
    <x v="0"/>
    <n v="3"/>
    <n v="765"/>
    <s v="Lighting"/>
    <n v="0.91633259480590001"/>
    <n v="1.30467645558681"/>
    <n v="3436.9757149349898"/>
    <n v="0"/>
    <n v="0.71"/>
    <n v="2440.2527576038501"/>
    <n v="0"/>
    <n v="4903"/>
    <n v="1"/>
    <n v="1"/>
    <n v="0"/>
    <n v="0"/>
    <n v="14.276973281664301"/>
    <d v="1900-01-09T04:44:53"/>
    <n v="43184"/>
    <n v="0"/>
    <n v="0"/>
    <n v="1"/>
    <n v="24885.302443441178"/>
  </r>
  <r>
    <s v="STND-40095"/>
    <s v="7+ Properties LLC - Carlton Series"/>
    <s v="7+ Properties LLC - Carlton Series - 401 S Carlton Ave - Wheaton"/>
    <x v="0"/>
    <s v="Indoor Lighting"/>
    <x v="6"/>
    <n v="0"/>
    <n v="31503.075000000001"/>
    <n v="7.0839999999999996"/>
    <x v="0"/>
    <x v="0"/>
    <n v="15"/>
    <s v="Qty / 1,000"/>
    <m/>
    <s v="Private-Lighting"/>
    <x v="0"/>
    <n v="3"/>
    <n v="9333"/>
    <s v="Lighting"/>
    <n v="0.91633259480590001"/>
    <n v="1.30467645558681"/>
    <n v="28867.294459114899"/>
    <n v="9.2423280113769408"/>
    <n v="0.71"/>
    <n v="20495.779065971601"/>
    <n v="6.5620528880776297"/>
    <n v="2885"/>
    <n v="1.165"/>
    <n v="1.3779999999999999"/>
    <n v="2.5499999999999998E-2"/>
    <n v="0.55000000000000004"/>
    <n v="24.263431542460999"/>
    <d v="1900-01-16T07:56:40"/>
    <n v="43223"/>
    <n v="12.194653663249699"/>
    <n v="631.85923494199903"/>
    <n v="1"/>
    <n v="307436.68598957401"/>
  </r>
  <r>
    <s v="STND-40095"/>
    <s v="7+ Properties LLC - Carlton Series"/>
    <s v="7+ Properties LLC - Carlton Series - 401 S Carlton Ave - Wheaton"/>
    <x v="1"/>
    <s v="Outdoor &amp; Garage Lighting"/>
    <x v="1"/>
    <n v="0"/>
    <n v="10129.598"/>
    <n v="0"/>
    <x v="0"/>
    <x v="0"/>
    <n v="10.1978380583316"/>
    <s v="Qty / 1,000"/>
    <m/>
    <s v="Private-Lighting"/>
    <x v="0"/>
    <n v="3"/>
    <n v="2066"/>
    <s v="Lighting"/>
    <n v="0.91633259480590001"/>
    <n v="1.30467645558681"/>
    <n v="9282.0808196806502"/>
    <n v="0"/>
    <n v="0.71"/>
    <n v="6590.2773819732602"/>
    <n v="0"/>
    <n v="4903"/>
    <n v="1"/>
    <n v="1"/>
    <n v="0"/>
    <n v="0"/>
    <n v="14.276973281664301"/>
    <d v="1900-01-09T04:44:53"/>
    <n v="43223"/>
    <n v="0"/>
    <n v="0"/>
    <n v="1"/>
    <n v="67206.581500848857"/>
  </r>
  <r>
    <s v="STND-40097"/>
    <s v="Boltswitch, Inc."/>
    <s v="Boltswitch Inc - 6208 Commercial Rd - Crystal Lake"/>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191"/>
    <n v="3.8206449574715502"/>
    <n v="0"/>
    <n v="1"/>
    <n v="360325.048486082"/>
  </r>
  <r>
    <s v="STND-40097"/>
    <s v="Boltswitch, Inc."/>
    <s v="Boltswitch Inc - 6208 Commercial Rd - Crystal Lake"/>
    <x v="20"/>
    <s v="Compressed Air"/>
    <x v="10"/>
    <n v="0"/>
    <n v="4095"/>
    <n v="0.6"/>
    <x v="4"/>
    <x v="0"/>
    <n v="10"/>
    <s v="ΔkWpeak / CF"/>
    <n v="0.95"/>
    <s v="Private-Non-Lighting"/>
    <x v="2"/>
    <n v="3"/>
    <n v="300"/>
    <s v="Non-Lighting"/>
    <n v="0.98952339343681495"/>
    <n v="0.43468415683807998"/>
    <n v="4052.0982961237601"/>
    <n v="0.26081049410284801"/>
    <n v="0.7"/>
    <n v="2836.4688072866302"/>
    <n v="0.182567345871994"/>
    <n v="4618"/>
    <n v="1.02"/>
    <n v="1.04"/>
    <n v="1.2E-2"/>
    <n v="0.81"/>
    <n v="15.158077089649201"/>
    <d v="1900-01-09T19:51:10"/>
    <n v="43191"/>
    <n v="0.27453736221352398"/>
    <n v="0"/>
    <n v="1"/>
    <n v="28364.688072866302"/>
  </r>
  <r>
    <s v="STND-40098"/>
    <s v="Crystal Landings LLC"/>
    <s v="Crystal Landings LLC - 2604 Dempster STE 100 - Park Ridge"/>
    <x v="2"/>
    <s v="Energy Management System"/>
    <x v="6"/>
    <n v="0"/>
    <n v="203016.9"/>
    <n v="0"/>
    <x v="1"/>
    <x v="0"/>
    <n v="15"/>
    <s v="NA"/>
    <m/>
    <s v="EMS"/>
    <x v="1"/>
    <n v="3"/>
    <n v="1"/>
    <s v="EMS"/>
    <n v="0.91036333343406195"/>
    <n v="0"/>
    <n v="184819.14182744999"/>
    <n v="0"/>
    <n v="0.7"/>
    <n v="129373.39927921499"/>
    <n v="0"/>
    <n v="2885"/>
    <n v="1.165"/>
    <n v="1.3779999999999999"/>
    <n v="2.5499999999999998E-2"/>
    <n v="0.55000000000000004"/>
    <n v="24.263431542460999"/>
    <d v="1900-01-16T07:56:40"/>
    <n v="43377"/>
    <n v="0"/>
    <n v="0"/>
    <n v="0"/>
    <n v="1940600.989188225"/>
  </r>
  <r>
    <s v="STND-40099"/>
    <s v="Industrial Specialty Chemicals, Inc."/>
    <s v="Industrial Specialty Chemicals Inc - 410 W 169th St - South Holland"/>
    <x v="10"/>
    <s v="Compressed Air"/>
    <x v="2"/>
    <n v="0"/>
    <n v="17960"/>
    <n v="2.8"/>
    <x v="4"/>
    <x v="0"/>
    <n v="10"/>
    <s v="ΔkWpeak / CF"/>
    <n v="0.95"/>
    <s v="Private-Non-Lighting"/>
    <x v="2"/>
    <n v="3"/>
    <n v="1"/>
    <s v="Non-Lighting"/>
    <n v="0.98952339343681495"/>
    <n v="0.43468415683807998"/>
    <n v="17771.8401461252"/>
    <n v="1.21711563914663"/>
    <n v="0.7"/>
    <n v="12440.288102287601"/>
    <n v="0.85198094740263797"/>
    <n v="3379"/>
    <n v="1.0900000000000001"/>
    <n v="1.36"/>
    <n v="2.1999999999999999E-2"/>
    <n v="0.57999999999999996"/>
    <n v="20.7161882213673"/>
    <d v="1900-01-13T19:08:05"/>
    <n v="43167"/>
    <n v="1.28117435699645"/>
    <n v="0"/>
    <n v="1"/>
    <n v="124402.88102287601"/>
  </r>
  <r>
    <s v="STND-40102"/>
    <s v="Duke Realty Limited Partnership"/>
    <s v="Duke Realty - 160508 John Ln Crossing - Lockport"/>
    <x v="7"/>
    <s v="Indoor Lighting"/>
    <x v="8"/>
    <n v="0"/>
    <n v="76428.36"/>
    <n v="39.280999999999999"/>
    <x v="0"/>
    <x v="0"/>
    <n v="8"/>
    <s v="Qty / 1,000"/>
    <m/>
    <s v="Private-Lighting"/>
    <x v="0"/>
    <n v="3"/>
    <n v="60750"/>
    <s v="Lighting"/>
    <n v="0.91633259480590001"/>
    <n v="1.30467645558681"/>
    <n v="70033.797435559405"/>
    <n v="51.248995851905299"/>
    <n v="0.71"/>
    <n v="49723.996179247202"/>
    <n v="36.386787054852803"/>
    <n v="5242"/>
    <n v="1"/>
    <n v="1.22"/>
    <n v="1.0999999999999999E-2"/>
    <n v="0.68"/>
    <n v="13.3536818008394"/>
    <d v="1900-01-08T12:55:13"/>
    <n v="43192"/>
    <n v="79.259195564344793"/>
    <n v="770.37177179115395"/>
    <n v="1"/>
    <n v="397791.96943397762"/>
  </r>
  <r>
    <s v="STND-40106"/>
    <s v="Felker Pharmacy Inc"/>
    <s v="Felker Pharmacy Inc dba Poplar Grove Snyders - 13521 IL Rt 76 - Poplar Grove"/>
    <x v="1"/>
    <s v="Outdoor &amp; Garage Lighting"/>
    <x v="1"/>
    <n v="0"/>
    <n v="31109.535"/>
    <n v="0"/>
    <x v="0"/>
    <x v="0"/>
    <n v="10.1978380583316"/>
    <s v="Qty / 1,000"/>
    <m/>
    <s v="Private-Lighting"/>
    <x v="0"/>
    <n v="3"/>
    <n v="6345"/>
    <s v="Lighting"/>
    <n v="0.91633259480590001"/>
    <n v="1.30467645558681"/>
    <n v="28506.680929754999"/>
    <n v="0"/>
    <n v="0.71"/>
    <n v="20239.743460125999"/>
    <n v="0"/>
    <n v="4903"/>
    <n v="1"/>
    <n v="1"/>
    <n v="0"/>
    <n v="0"/>
    <n v="14.276973281664301"/>
    <d v="1900-01-09T04:44:53"/>
    <n v="43229"/>
    <n v="0"/>
    <n v="0"/>
    <n v="1"/>
    <n v="206401.62614854102"/>
  </r>
  <r>
    <s v="STND-40107"/>
    <s v="Soap Opera Co"/>
    <s v="Soap Opera Co - 9624 S Roberts Rd - Hickory Hills"/>
    <x v="0"/>
    <s v="Indoor Lighting"/>
    <x v="14"/>
    <n v="0"/>
    <n v="17419.808000000001"/>
    <n v="3.48"/>
    <x v="0"/>
    <x v="0"/>
    <n v="12.215978499877799"/>
    <s v="Qty / 1,000"/>
    <m/>
    <s v="Private-Lighting"/>
    <x v="0"/>
    <n v="3"/>
    <n v="3800"/>
    <s v="Lighting"/>
    <n v="0.91633259480590001"/>
    <n v="1.30467645558681"/>
    <n v="15962.3378656606"/>
    <n v="4.5402740654420901"/>
    <n v="0.71"/>
    <n v="11333.259884618999"/>
    <n v="3.22359458646388"/>
    <n v="4093"/>
    <n v="1.1200000000000001"/>
    <n v="1.29"/>
    <n v="1.9E-2"/>
    <n v="0.71"/>
    <n v="17.102369899829"/>
    <d v="1900-01-11T05:11:01"/>
    <n v="43167"/>
    <n v="4.9571722518201602"/>
    <n v="270.78966022102799"/>
    <n v="1"/>
    <n v="138446.85908403323"/>
  </r>
  <r>
    <s v="STND-40111"/>
    <s v="SAACHI Ventures Inc"/>
    <s v="SAACHI Ventures Inc DBA Fun Zone - 2035 63rd St - Downers Grove"/>
    <x v="0"/>
    <s v="Indoor Lighting"/>
    <x v="2"/>
    <n v="0"/>
    <n v="8861.5630000000001"/>
    <n v="1.8979999999999999"/>
    <x v="0"/>
    <x v="0"/>
    <n v="14.797277300976599"/>
    <s v="Qty / 1,000"/>
    <m/>
    <s v="Private-Lighting"/>
    <x v="0"/>
    <n v="3"/>
    <n v="2406"/>
    <s v="Lighting"/>
    <n v="0.91633259480590001"/>
    <n v="1.30467645558681"/>
    <n v="8120.1390178259498"/>
    <n v="2.4762759127037599"/>
    <n v="0.71"/>
    <n v="5765.2987026564297"/>
    <n v="1.7581558980196701"/>
    <n v="3379"/>
    <n v="1.0900000000000001"/>
    <n v="1.36"/>
    <n v="2.1999999999999999E-2"/>
    <n v="0.57999999999999996"/>
    <n v="20.7161882213673"/>
    <d v="1900-01-13T19:08:05"/>
    <n v="43167"/>
    <n v="3.1392950211761601"/>
    <n v="163.892714121258"/>
    <n v="1"/>
    <n v="85310.723626167819"/>
  </r>
  <r>
    <s v="STND-40116"/>
    <s v="West Chicago Fire Protection District"/>
    <s v="Fire Station 8 - 2705 International Dr - West Chicago"/>
    <x v="0"/>
    <s v="Indoor Lighting"/>
    <x v="4"/>
    <n v="0"/>
    <n v="12065.9"/>
    <n v="0"/>
    <x v="0"/>
    <x v="1"/>
    <n v="6.5651260504201696"/>
    <s v="Qty / 1,000"/>
    <m/>
    <s v="Public-Lighting"/>
    <x v="0"/>
    <n v="3"/>
    <n v="3276"/>
    <s v="Lighting"/>
    <n v="0.99829244462109001"/>
    <n v="0.987374621353864"/>
    <n v="12045.296807553599"/>
    <n v="0"/>
    <n v="0.71"/>
    <n v="8552.1607333630709"/>
    <n v="0"/>
    <n v="7616"/>
    <n v="1.1100000000000001"/>
    <n v="1.29"/>
    <n v="2.1999999999999999E-2"/>
    <n v="0.76"/>
    <n v="9.1911764705882408"/>
    <d v="1900-01-05T13:33:47"/>
    <n v="43188"/>
    <n v="0"/>
    <n v="238.735612401964"/>
    <n v="1"/>
    <n v="56146.013217982356"/>
  </r>
  <r>
    <s v="STND-40117"/>
    <s v="Accord Carton Co"/>
    <s v="Accord Carton - 6051 W 115th St - Alsip"/>
    <x v="6"/>
    <s v="Indoor Advanced Lighting"/>
    <x v="10"/>
    <n v="0"/>
    <n v="98404.2"/>
    <n v="0"/>
    <x v="0"/>
    <x v="0"/>
    <n v="15"/>
    <s v="Qty / 1,000"/>
    <m/>
    <s v="Private-Lighting"/>
    <x v="0"/>
    <n v="3"/>
    <n v="0"/>
    <s v="Lighting"/>
    <n v="0.91633259480590001"/>
    <n v="1.30467645558681"/>
    <n v="90170.975925798703"/>
    <n v="0"/>
    <n v="0.71"/>
    <n v="64021.392907317102"/>
    <n v="0"/>
    <n v="4618"/>
    <n v="1.02"/>
    <n v="1.04"/>
    <n v="1.2E-2"/>
    <n v="0.81"/>
    <n v="15.158077089649201"/>
    <d v="1900-01-09T19:51:10"/>
    <n v="43180"/>
    <n v="0"/>
    <n v="1060.83501089175"/>
    <n v="1"/>
    <n v="960320.89360975649"/>
  </r>
  <r>
    <s v="STND-40118"/>
    <s v="Abbott Laboratories"/>
    <s v="Abbott Laboratories - 1300 Touhy - Des Plaines"/>
    <x v="58"/>
    <s v="Outdoor Advanced Lighting"/>
    <x v="1"/>
    <n v="0"/>
    <n v="2602.1999999999998"/>
    <n v="0"/>
    <x v="0"/>
    <x v="0"/>
    <n v="15"/>
    <s v="Qty / 1,000"/>
    <m/>
    <s v="Private-Lighting"/>
    <x v="0"/>
    <n v="2"/>
    <n v="8674"/>
    <s v="Lighting"/>
    <n v="0.97902139861649395"/>
    <n v="0.93591656730105399"/>
    <n v="2547.60948347984"/>
    <n v="0"/>
    <n v="0.71"/>
    <n v="1808.8027332706899"/>
    <n v="0"/>
    <n v="4903"/>
    <n v="1"/>
    <n v="1"/>
    <n v="0"/>
    <n v="0"/>
    <n v="14.276973281664301"/>
    <d v="1900-01-09T04:44:53"/>
    <n v="43257"/>
    <n v="0"/>
    <n v="0"/>
    <n v="0"/>
    <n v="27132.040999060348"/>
  </r>
  <r>
    <s v="STND-40118"/>
    <s v="Abbott Laboratories"/>
    <s v="Abbott Laboratories - 1300 Touhy - Des Plaines"/>
    <x v="1"/>
    <s v="Outdoor &amp; Garage Lighting"/>
    <x v="1"/>
    <n v="0"/>
    <n v="95701.9"/>
    <n v="0"/>
    <x v="0"/>
    <x v="0"/>
    <n v="10.1978380583316"/>
    <s v="Qty / 1,000"/>
    <m/>
    <s v="Private-Lighting"/>
    <x v="0"/>
    <n v="2"/>
    <n v="19531"/>
    <s v="Lighting"/>
    <n v="0.97902139861649395"/>
    <n v="0.93591656730105399"/>
    <n v="93694.207988255803"/>
    <n v="0"/>
    <n v="0.71"/>
    <n v="66522.887671661607"/>
    <n v="0"/>
    <n v="4903"/>
    <n v="1"/>
    <n v="1"/>
    <n v="0"/>
    <n v="0"/>
    <n v="14.276973281664301"/>
    <d v="1900-01-09T04:44:53"/>
    <n v="43257"/>
    <n v="0"/>
    <n v="0"/>
    <n v="0"/>
    <n v="678389.63564818876"/>
  </r>
  <r>
    <s v="STND-40118"/>
    <s v="Abbott Laboratories"/>
    <s v="Abbott Laboratories - 1300 Touhy - Des Plaines"/>
    <x v="6"/>
    <s v="Outdoor Advanced Lighting"/>
    <x v="1"/>
    <n v="0"/>
    <n v="22328.5"/>
    <n v="0"/>
    <x v="0"/>
    <x v="0"/>
    <n v="15"/>
    <s v="Qty / 1,000"/>
    <m/>
    <s v="Private-Lighting"/>
    <x v="0"/>
    <n v="2"/>
    <n v="0"/>
    <s v="Lighting"/>
    <n v="0.97902139861649395"/>
    <n v="0.93591656730105399"/>
    <n v="21860.079299008401"/>
    <n v="0"/>
    <n v="0.71"/>
    <n v="15520.6563022959"/>
    <n v="0"/>
    <n v="4903"/>
    <n v="1"/>
    <n v="1"/>
    <n v="0"/>
    <n v="0"/>
    <n v="14.276973281664301"/>
    <d v="1900-01-09T04:44:53"/>
    <n v="43257"/>
    <n v="0"/>
    <n v="0"/>
    <n v="0"/>
    <n v="232809.84453443851"/>
  </r>
  <r>
    <s v="STND-40160"/>
    <s v="Leyden High School District 212"/>
    <s v="Leyden High School District 212 - 1000 N Wolf Rd - Northlake"/>
    <x v="0"/>
    <s v="Indoor Lighting"/>
    <x v="12"/>
    <n v="0"/>
    <n v="1"/>
    <n v="0"/>
    <x v="0"/>
    <x v="1"/>
    <n v="15"/>
    <s v="Qty / 1,000"/>
    <m/>
    <s v="Public-Lighting"/>
    <x v="0"/>
    <n v="3"/>
    <n v="7440"/>
    <s v="Lighting"/>
    <n v="0.99829244462109001"/>
    <n v="0.987374621353864"/>
    <n v="0.99829244462109001"/>
    <n v="0"/>
    <n v="0.71"/>
    <n v="0.70878763568097403"/>
    <n v="0"/>
    <n v="2979"/>
    <n v="1.17333333333333"/>
    <n v="1.323"/>
    <n v="2.1333333333333301E-2"/>
    <n v="0.72"/>
    <n v="23.497818059751602"/>
    <d v="1900-01-15T18:49:11"/>
    <n v="43180"/>
    <n v="0"/>
    <n v="1.8150771720383499E-2"/>
    <n v="1"/>
    <n v="10.631814535214611"/>
  </r>
  <r>
    <s v="STND-40217"/>
    <s v="Village of Benson"/>
    <s v="Village of Benson - Town Hall - 412 Front St - Benson"/>
    <x v="1"/>
    <s v="Outdoor &amp; Garage Lighting"/>
    <x v="1"/>
    <n v="0"/>
    <n v="1181.5999999999999"/>
    <n v="0"/>
    <x v="0"/>
    <x v="1"/>
    <n v="10.1978380583316"/>
    <s v="Qty / 1,000"/>
    <m/>
    <s v="Public-Lighting"/>
    <x v="0"/>
    <n v="3"/>
    <n v="1"/>
    <s v="Lighting"/>
    <n v="0.99829244462109001"/>
    <n v="0.987374621353864"/>
    <n v="1179.58235256428"/>
    <n v="0"/>
    <n v="0.71"/>
    <n v="837.50347032063905"/>
    <n v="0"/>
    <n v="4903"/>
    <n v="1"/>
    <n v="1"/>
    <n v="0"/>
    <n v="0"/>
    <n v="14.276973281664301"/>
    <d v="1900-01-09T04:44:53"/>
    <n v="43194"/>
    <n v="0"/>
    <n v="0"/>
    <n v="1"/>
    <n v="8540.724763620603"/>
  </r>
  <r>
    <s v="STND-40217"/>
    <s v="Village of Benson"/>
    <s v="Village of Benson - Town Hall - 412 Front St - Benson"/>
    <x v="1"/>
    <s v="Outdoor &amp; Garage Lighting"/>
    <x v="1"/>
    <n v="0"/>
    <n v="1255.2"/>
    <n v="0"/>
    <x v="0"/>
    <x v="1"/>
    <n v="10.1978380583316"/>
    <s v="Qty / 1,000"/>
    <m/>
    <s v="Public-Lighting"/>
    <x v="0"/>
    <n v="3"/>
    <n v="1"/>
    <s v="Lighting"/>
    <n v="0.99829244462109001"/>
    <n v="0.987374621353864"/>
    <n v="1253.0566764883899"/>
    <n v="0"/>
    <n v="0.71"/>
    <n v="889.67024030675896"/>
    <n v="0"/>
    <n v="4903"/>
    <n v="1"/>
    <n v="1"/>
    <n v="0"/>
    <n v="0"/>
    <n v="14.276973281664301"/>
    <d v="1900-01-09T04:44:53"/>
    <n v="43194"/>
    <n v="0"/>
    <n v="0"/>
    <n v="1"/>
    <n v="9072.7130359652874"/>
  </r>
  <r>
    <s v="STND-40299"/>
    <s v="JP Morgan Chase Bank, N.A."/>
    <s v="JPMorgan Chase and Co (phase 4) #150035 - 2101 Orchard Rd - Montgomery"/>
    <x v="1"/>
    <s v="Outdoor &amp; Garage Lighting"/>
    <x v="1"/>
    <n v="0"/>
    <n v="5834.57"/>
    <n v="0"/>
    <x v="0"/>
    <x v="0"/>
    <n v="10.1978380583316"/>
    <s v="Qty / 1,000"/>
    <m/>
    <s v="Private-Lighting"/>
    <x v="0"/>
    <n v="3"/>
    <n v="1190"/>
    <s v="Lighting"/>
    <n v="0.91633259480590001"/>
    <n v="1.30467645558681"/>
    <n v="5346.4066676766597"/>
    <n v="0"/>
    <n v="0.71"/>
    <n v="3795.9487340504302"/>
    <n v="0"/>
    <n v="4903"/>
    <n v="1"/>
    <n v="1"/>
    <n v="0"/>
    <n v="0"/>
    <n v="14.276973281664301"/>
    <d v="1900-01-09T04:44:53"/>
    <n v="43151"/>
    <n v="0"/>
    <n v="0"/>
    <n v="1"/>
    <n v="38710.470467575135"/>
  </r>
  <r>
    <s v="STND-40300"/>
    <s v="JP Morgan Chase Bank, N.A."/>
    <s v="JPMorgan Chase and Co (phase 4) #150089 - 2163 Randall Rd - Carpentersville"/>
    <x v="1"/>
    <s v="Outdoor &amp; Garage Lighting"/>
    <x v="1"/>
    <n v="0"/>
    <n v="16949.670999999998"/>
    <n v="0"/>
    <x v="0"/>
    <x v="0"/>
    <n v="10.1978380583316"/>
    <s v="Qty / 1,000"/>
    <m/>
    <s v="Private-Lighting"/>
    <x v="0"/>
    <n v="3"/>
    <n v="3457"/>
    <s v="Lighting"/>
    <n v="0.91633259480590001"/>
    <n v="1.30467645558681"/>
    <n v="15531.536008536301"/>
    <n v="0"/>
    <n v="0.71"/>
    <n v="11027.3905660608"/>
    <n v="0"/>
    <n v="4903"/>
    <n v="1"/>
    <n v="1"/>
    <n v="0"/>
    <n v="0"/>
    <n v="14.276973281664301"/>
    <d v="1900-01-09T04:44:53"/>
    <n v="43107"/>
    <n v="0"/>
    <n v="0"/>
    <n v="1"/>
    <n v="112455.54319866167"/>
  </r>
  <r>
    <s v="STND-40301"/>
    <s v="JP Morgan Chase Bank, N.A."/>
    <s v="JPMorgan Chase and Co (Phase 4) #150725 - 389 E Rt 173 - Antioch"/>
    <x v="1"/>
    <s v="Outdoor &amp; Garage Lighting"/>
    <x v="1"/>
    <n v="0"/>
    <n v="9217.64"/>
    <n v="0"/>
    <x v="0"/>
    <x v="0"/>
    <n v="10.1978380583316"/>
    <s v="Qty / 1,000"/>
    <m/>
    <s v="Private-Lighting"/>
    <x v="0"/>
    <n v="3"/>
    <n v="1880"/>
    <s v="Lighting"/>
    <n v="0.91633259480590001"/>
    <n v="1.30467645558681"/>
    <n v="8446.4239791866494"/>
    <n v="0"/>
    <n v="0.71"/>
    <n v="5996.9610252225202"/>
    <n v="0"/>
    <n v="4903"/>
    <n v="1"/>
    <n v="1"/>
    <n v="0"/>
    <n v="0"/>
    <n v="14.276973281664301"/>
    <d v="1900-01-09T04:44:53"/>
    <n v="43113"/>
    <n v="0"/>
    <n v="0"/>
    <n v="1"/>
    <n v="61156.037377345507"/>
  </r>
  <r>
    <s v="STND-40302"/>
    <s v="JP Morgan Chase Bank, N.A."/>
    <s v="JPMorgan Chase and Co (Phase 4) #151276 - 4302 W Elm St - McHenry"/>
    <x v="1"/>
    <s v="Outdoor &amp; Garage Lighting"/>
    <x v="1"/>
    <n v="0"/>
    <n v="7329.9849999999997"/>
    <n v="0"/>
    <x v="0"/>
    <x v="0"/>
    <n v="10.1978380583316"/>
    <s v="Qty / 1,000"/>
    <m/>
    <s v="Private-Lighting"/>
    <x v="0"/>
    <n v="3"/>
    <n v="1495"/>
    <s v="Lighting"/>
    <n v="0.91633259480590001"/>
    <n v="1.30467645558681"/>
    <n v="6716.7041749383197"/>
    <n v="0"/>
    <n v="0.71"/>
    <n v="4768.85996420621"/>
    <n v="0"/>
    <n v="4903"/>
    <n v="1"/>
    <n v="1"/>
    <n v="0"/>
    <n v="0"/>
    <n v="14.276973281664301"/>
    <d v="1900-01-09T04:44:53"/>
    <n v="43152"/>
    <n v="0"/>
    <n v="0"/>
    <n v="1"/>
    <n v="48632.061637835963"/>
  </r>
  <r>
    <s v="STND-40303"/>
    <s v="JP Morgan Chase Bank, N.P."/>
    <s v="JPMorgan Chase and Co (Phase 4) #151230 - 9540 S Roberts Rd - Hickory Hills"/>
    <x v="1"/>
    <s v="Outdoor &amp; Garage Lighting"/>
    <x v="1"/>
    <n v="0"/>
    <n v="3765.5039999999999"/>
    <n v="0"/>
    <x v="0"/>
    <x v="0"/>
    <n v="10.1978380583316"/>
    <s v="Qty / 1,000"/>
    <m/>
    <s v="Private-Lighting"/>
    <x v="0"/>
    <n v="3"/>
    <n v="768"/>
    <s v="Lighting"/>
    <n v="0.91633259480590001"/>
    <n v="1.30467645558681"/>
    <n v="3450.4540510719899"/>
    <n v="0"/>
    <n v="0.71"/>
    <n v="2449.8223762611201"/>
    <n v="0"/>
    <n v="4903"/>
    <n v="1"/>
    <n v="1"/>
    <n v="0"/>
    <n v="0"/>
    <n v="14.276973281664301"/>
    <d v="1900-01-09T04:44:53"/>
    <n v="43239"/>
    <n v="0"/>
    <n v="0"/>
    <n v="1"/>
    <n v="24982.891864788005"/>
  </r>
  <r>
    <s v="STND-40304"/>
    <s v="JP Morgan Chase Bank, N.P."/>
    <s v="JPMorgan Chase and Co (Phase 4) #150546 - 1925 N Division - Morris"/>
    <x v="1"/>
    <s v="Outdoor &amp; Garage Lighting"/>
    <x v="1"/>
    <n v="0"/>
    <n v="9957.9930000000004"/>
    <n v="0"/>
    <x v="0"/>
    <x v="0"/>
    <n v="10.1978380583316"/>
    <s v="Qty / 1,000"/>
    <m/>
    <s v="Private-Lighting"/>
    <x v="0"/>
    <n v="3"/>
    <n v="2031"/>
    <s v="Lighting"/>
    <n v="0.91633259480590001"/>
    <n v="1.30467645558681"/>
    <n v="9124.8335647489894"/>
    <n v="0"/>
    <n v="0.71"/>
    <n v="6478.6318309717799"/>
    <n v="0"/>
    <n v="4903"/>
    <n v="1"/>
    <n v="1"/>
    <n v="0"/>
    <n v="0"/>
    <n v="14.276973281664301"/>
    <d v="1900-01-09T04:44:53"/>
    <n v="43135"/>
    <n v="0"/>
    <n v="0"/>
    <n v="1"/>
    <n v="66068.038251802558"/>
  </r>
  <r>
    <s v="STND-40305"/>
    <s v="JP Morgan Chase Bank, N.P."/>
    <s v="JPMorgan Chase and Co (Phase 4) #150760 - 712 Northwest Hwy - Fox River Grove"/>
    <x v="1"/>
    <s v="Outdoor &amp; Garage Lighting"/>
    <x v="1"/>
    <n v="0"/>
    <n v="10747.376"/>
    <n v="0"/>
    <x v="0"/>
    <x v="0"/>
    <n v="10.1978380583316"/>
    <s v="Qty / 1,000"/>
    <m/>
    <s v="Private-Lighting"/>
    <x v="0"/>
    <n v="3"/>
    <n v="2192"/>
    <s v="Lighting"/>
    <n v="0.91633259480590001"/>
    <n v="1.30467645558681"/>
    <n v="9848.1709374346501"/>
    <n v="0"/>
    <n v="0.71"/>
    <n v="6992.2013655786004"/>
    <n v="0"/>
    <n v="4903"/>
    <n v="1"/>
    <n v="1"/>
    <n v="0"/>
    <n v="0"/>
    <n v="14.276973281664301"/>
    <d v="1900-01-09T04:44:53"/>
    <n v="43110"/>
    <n v="0"/>
    <n v="0"/>
    <n v="1"/>
    <n v="71305.337197415633"/>
  </r>
  <r>
    <s v="STND-40306"/>
    <s v="JP Morgan Chase Bank, N.P."/>
    <s v="JPMorgan Chase and Co (Phase 4) #157414 - 16767 Torrence Ave - Lansing"/>
    <x v="1"/>
    <s v="Outdoor &amp; Garage Lighting"/>
    <x v="1"/>
    <n v="0"/>
    <n v="68.641999999999996"/>
    <n v="0"/>
    <x v="0"/>
    <x v="0"/>
    <n v="10.1978380583316"/>
    <s v="Qty / 1,000"/>
    <m/>
    <s v="Private-Lighting"/>
    <x v="0"/>
    <n v="3"/>
    <n v="14"/>
    <s v="Lighting"/>
    <n v="0.91633259480590001"/>
    <n v="1.30467645558681"/>
    <n v="62.8989019726666"/>
    <n v="0"/>
    <n v="0.71"/>
    <n v="44.658220400593301"/>
    <n v="0"/>
    <n v="4903"/>
    <n v="1"/>
    <n v="1"/>
    <n v="0"/>
    <n v="0"/>
    <n v="14.276973281664301"/>
    <d v="1900-01-09T04:44:53"/>
    <n v="43239"/>
    <n v="0"/>
    <n v="0"/>
    <n v="1"/>
    <n v="455.41729961853105"/>
  </r>
  <r>
    <s v="STND-40307"/>
    <s v="JP Morgan Chase Bank, N.P."/>
    <s v="JPMorgan Chase and Co (Phase 4) #156407 - 850 S Buffalo Grove Rd - Buffalo Grove"/>
    <x v="1"/>
    <s v="Outdoor &amp; Garage Lighting"/>
    <x v="1"/>
    <n v="0"/>
    <n v="5471.7479999999996"/>
    <n v="0"/>
    <x v="0"/>
    <x v="0"/>
    <n v="10.1978380583316"/>
    <s v="Qty / 1,000"/>
    <m/>
    <s v="Private-Lighting"/>
    <x v="0"/>
    <n v="3"/>
    <n v="1116"/>
    <s v="Lighting"/>
    <n v="0.91633259480590001"/>
    <n v="1.30467645558681"/>
    <n v="5013.9410429639902"/>
    <n v="0"/>
    <n v="0.71"/>
    <n v="3559.8981405044301"/>
    <n v="0"/>
    <n v="4903"/>
    <n v="1"/>
    <n v="1"/>
    <n v="0"/>
    <n v="0"/>
    <n v="14.276973281664301"/>
    <d v="1900-01-09T04:44:53"/>
    <n v="43110"/>
    <n v="0"/>
    <n v="0"/>
    <n v="1"/>
    <n v="36303.264741019972"/>
  </r>
  <r>
    <s v="STND-40308"/>
    <s v="JP Morgan Chase Bank, N.P."/>
    <s v="JPMorgan Chase and Co (Phase 4) #158158 - 150 Burr Ridge Pkwy - Burr Ridge"/>
    <x v="1"/>
    <s v="Outdoor &amp; Garage Lighting"/>
    <x v="1"/>
    <n v="0"/>
    <n v="14375.596"/>
    <n v="0"/>
    <x v="0"/>
    <x v="0"/>
    <n v="10.1978380583316"/>
    <s v="Qty / 1,000"/>
    <m/>
    <s v="Private-Lighting"/>
    <x v="0"/>
    <n v="3"/>
    <n v="2932"/>
    <s v="Lighting"/>
    <n v="0.91633259480590001"/>
    <n v="1.30467645558681"/>
    <n v="13172.8271845613"/>
    <n v="0"/>
    <n v="0.71"/>
    <n v="9352.7073010385302"/>
    <n v="0"/>
    <n v="4903"/>
    <n v="1"/>
    <n v="1"/>
    <n v="0"/>
    <n v="0"/>
    <n v="14.276973281664301"/>
    <d v="1900-01-09T04:44:53"/>
    <n v="43229"/>
    <n v="0"/>
    <n v="0"/>
    <n v="1"/>
    <n v="95377.394462966549"/>
  </r>
  <r>
    <s v="STND-40309"/>
    <s v="JP Morgan Chase Bank, N.P."/>
    <s v="JPMorgan Chase and Co (Phase 4) #620800 - 2500 W Jefferson St - Joliet"/>
    <x v="1"/>
    <s v="Outdoor &amp; Garage Lighting"/>
    <x v="1"/>
    <n v="0"/>
    <n v="13448.929"/>
    <n v="0"/>
    <x v="0"/>
    <x v="0"/>
    <n v="10.1978380583316"/>
    <s v="Qty / 1,000"/>
    <m/>
    <s v="Private-Lighting"/>
    <x v="0"/>
    <n v="3"/>
    <n v="2743"/>
    <s v="Lighting"/>
    <n v="0.91633259480590001"/>
    <n v="1.30467645558681"/>
    <n v="12323.6920079303"/>
    <n v="0"/>
    <n v="0.71"/>
    <n v="8749.8213256305207"/>
    <n v="0"/>
    <n v="4903"/>
    <n v="1"/>
    <n v="1"/>
    <n v="0"/>
    <n v="0"/>
    <n v="14.276973281664301"/>
    <d v="1900-01-09T04:44:53"/>
    <n v="43127"/>
    <n v="0"/>
    <n v="0"/>
    <n v="1"/>
    <n v="89229.260918116372"/>
  </r>
  <r>
    <s v="STND-40310"/>
    <s v="JP Morgan Chase Bank, N.P."/>
    <s v="JPMorgan Chase and Co (Phase 4) #637700 - 4461 Fox Valley Center Dr - Aurora"/>
    <x v="1"/>
    <s v="Outdoor &amp; Garage Lighting"/>
    <x v="1"/>
    <n v="0"/>
    <n v="22666.569"/>
    <n v="0"/>
    <x v="0"/>
    <x v="0"/>
    <n v="10.1978380583316"/>
    <s v="Qty / 1,000"/>
    <m/>
    <s v="Private-Lighting"/>
    <x v="0"/>
    <n v="3"/>
    <n v="4623"/>
    <s v="Lighting"/>
    <n v="0.91633259480590001"/>
    <n v="1.30467645558681"/>
    <n v="20770.115987116998"/>
    <n v="0"/>
    <n v="0.71"/>
    <n v="14746.782350853"/>
    <n v="0"/>
    <n v="4903"/>
    <n v="1"/>
    <n v="1"/>
    <n v="0"/>
    <n v="0"/>
    <n v="14.276973281664301"/>
    <d v="1900-01-09T04:44:53"/>
    <n v="43229"/>
    <n v="0"/>
    <n v="0"/>
    <n v="1"/>
    <n v="150385.29829546146"/>
  </r>
  <r>
    <s v="STND-40311"/>
    <s v="JP Morgan Chase Bank, N.P."/>
    <s v="JPMorgan Chase and Co (Phase 4) #631400 - 6400 Grand Ave - Gurnee"/>
    <x v="1"/>
    <s v="Outdoor &amp; Garage Lighting"/>
    <x v="1"/>
    <n v="0"/>
    <n v="14694.290999999999"/>
    <n v="0"/>
    <x v="0"/>
    <x v="0"/>
    <n v="10.1978380583316"/>
    <s v="Qty / 1,000"/>
    <m/>
    <s v="Private-Lighting"/>
    <x v="0"/>
    <n v="3"/>
    <n v="2997"/>
    <s v="Lighting"/>
    <n v="0.91633259480590001"/>
    <n v="1.30467645558681"/>
    <n v="13464.857800862999"/>
    <n v="0"/>
    <n v="0.71"/>
    <n v="9560.0490386127094"/>
    <n v="0"/>
    <n v="4903"/>
    <n v="1"/>
    <n v="1"/>
    <n v="0"/>
    <n v="0"/>
    <n v="14.276973281664301"/>
    <d v="1900-01-09T04:44:53"/>
    <n v="43229"/>
    <n v="0"/>
    <n v="0"/>
    <n v="1"/>
    <n v="97491.831925481107"/>
  </r>
  <r>
    <s v="STND-40312"/>
    <s v="JP Morgan Chase Bank, N.P"/>
    <s v="JPMorgan Chase and Co (Phase 4) #637200 -411 S Schmale Rd - Carol Stream"/>
    <x v="1"/>
    <s v="Outdoor &amp; Garage Lighting"/>
    <x v="1"/>
    <n v="0"/>
    <n v="7727.1279999999997"/>
    <n v="0"/>
    <x v="0"/>
    <x v="0"/>
    <n v="10.1978380583316"/>
    <s v="Qty / 1,000"/>
    <m/>
    <s v="Private-Lighting"/>
    <x v="0"/>
    <n v="3"/>
    <n v="1576"/>
    <s v="Lighting"/>
    <n v="0.91633259480590001"/>
    <n v="1.30467645558681"/>
    <n v="7080.61925063732"/>
    <n v="0"/>
    <n v="0.71"/>
    <n v="5027.2396679525"/>
    <n v="0"/>
    <n v="4903"/>
    <n v="1"/>
    <n v="1"/>
    <n v="0"/>
    <n v="0"/>
    <n v="14.276973281664301"/>
    <d v="1900-01-09T04:44:53"/>
    <n v="43142"/>
    <n v="0"/>
    <n v="0"/>
    <n v="1"/>
    <n v="51266.976014200322"/>
  </r>
  <r>
    <s v="STND-40358"/>
    <s v="4K Diversey Partners LLC"/>
    <s v="4K Diversey Partners LLC - 2800 Pulaski Rd - Chicago"/>
    <x v="7"/>
    <s v="Indoor Lighting"/>
    <x v="16"/>
    <n v="0"/>
    <n v="6166.0129999999999"/>
    <n v="0"/>
    <x v="0"/>
    <x v="0"/>
    <n v="8"/>
    <s v="Qty / 1,000"/>
    <m/>
    <s v="Private-Lighting"/>
    <x v="0"/>
    <n v="2"/>
    <n v="5240"/>
    <s v="Lighting"/>
    <n v="0.97902139861649395"/>
    <n v="0.93591656730105399"/>
    <n v="6036.6586711474802"/>
    <n v="0"/>
    <n v="0.71"/>
    <n v="4286.0276565147096"/>
    <n v="0"/>
    <n v="3401"/>
    <n v="1"/>
    <n v="1"/>
    <n v="0"/>
    <n v="0.92"/>
    <n v="20.582181711261399"/>
    <d v="1900-01-13T16:50:15"/>
    <n v="43216"/>
    <n v="0"/>
    <n v="0"/>
    <n v="1"/>
    <n v="34288.221252117677"/>
  </r>
  <r>
    <s v="STND-40358"/>
    <s v="4K Diversey Partners LLC"/>
    <s v="4K Diversey Partners LLC - 2800 Pulaski Rd - Chicago"/>
    <x v="1"/>
    <s v="Outdoor &amp; Garage Lighting"/>
    <x v="16"/>
    <n v="0"/>
    <n v="287291.28499999997"/>
    <n v="0"/>
    <x v="0"/>
    <x v="0"/>
    <n v="14.701558365186701"/>
    <s v="Qty / 1,000"/>
    <m/>
    <s v="Private-Lighting"/>
    <x v="0"/>
    <n v="2"/>
    <n v="58595"/>
    <s v="Lighting"/>
    <n v="0.97902139861649395"/>
    <n v="0.93591656730105399"/>
    <n v="281264.31565102999"/>
    <n v="0"/>
    <n v="0.71"/>
    <n v="199697.664112231"/>
    <n v="0"/>
    <n v="3401"/>
    <n v="1"/>
    <n v="1"/>
    <n v="0"/>
    <n v="0.92"/>
    <n v="20.582181711261399"/>
    <d v="1900-01-13T16:50:15"/>
    <n v="43216"/>
    <n v="0"/>
    <n v="0"/>
    <n v="1"/>
    <n v="2935866.8643374136"/>
  </r>
  <r>
    <s v="STND-40390"/>
    <s v="Great Lakes Coca-Cola Distribution, L.L.C."/>
    <s v="Great Lakes Coca Cola (Comprehensive Energy Savings) - 7400 N Oak Park Ave - Niles"/>
    <x v="2"/>
    <s v="Energy Management System"/>
    <x v="6"/>
    <n v="14560.8"/>
    <n v="94645.2"/>
    <n v="0"/>
    <x v="1"/>
    <x v="0"/>
    <n v="15"/>
    <s v="NA"/>
    <m/>
    <s v="EMS"/>
    <x v="1"/>
    <n v="2"/>
    <n v="1"/>
    <s v="EMS"/>
    <n v="0.79332965142744905"/>
    <n v="0.53298697738882195"/>
    <n v="75084.843525281205"/>
    <n v="0"/>
    <n v="0.7"/>
    <n v="52559.390467696801"/>
    <n v="0"/>
    <n v="2885"/>
    <n v="1.165"/>
    <n v="1.3779999999999999"/>
    <n v="2.5499999999999998E-2"/>
    <n v="0.55000000000000004"/>
    <n v="24.263431542460999"/>
    <d v="1900-01-16T07:56:40"/>
    <n v="43202"/>
    <n v="0"/>
    <n v="0"/>
    <n v="1"/>
    <n v="788390.857015452"/>
  </r>
  <r>
    <s v="STND-40390"/>
    <s v="Great Lakes Coca-Cola Distribution, L.L.C."/>
    <s v="Great Lakes Coca Cola (Comprehensive Energy Savings) - 7400 N Oak Park Ave - Niles"/>
    <x v="12"/>
    <s v="Variable Speed Drives"/>
    <x v="6"/>
    <n v="0"/>
    <n v="103573.59"/>
    <n v="5.9119999999999999"/>
    <x v="6"/>
    <x v="0"/>
    <n v="15"/>
    <s v="ΔkWpeak"/>
    <m/>
    <s v="EMS"/>
    <x v="1"/>
    <n v="2"/>
    <n v="4"/>
    <s v="Non-Lighting"/>
    <n v="0.79332965142744905"/>
    <n v="0.53298697738882195"/>
    <n v="82168.000051789495"/>
    <n v="3.1510190103227198"/>
    <n v="0.7"/>
    <n v="57517.600036252697"/>
    <n v="2.2057133072259001"/>
    <n v="2885"/>
    <n v="1.165"/>
    <n v="1.3779999999999999"/>
    <n v="2.5499999999999998E-2"/>
    <n v="0.55000000000000004"/>
    <n v="24.263431542460999"/>
    <d v="1900-01-16T07:56:40"/>
    <n v="43202"/>
    <n v="3.1510190103227198"/>
    <n v="0"/>
    <n v="1"/>
    <n v="862764.0005437904"/>
  </r>
  <r>
    <s v="STND-40390"/>
    <s v="Great Lakes Coca-Cola Distribution, L.L.C."/>
    <s v="Great Lakes Coca Cola (Comprehensive Energy Savings) - 7400 N Oak Park Ave - Niles"/>
    <x v="12"/>
    <s v="Variable Speed Drives"/>
    <x v="6"/>
    <n v="0"/>
    <n v="51786.794999999998"/>
    <n v="2.956"/>
    <x v="6"/>
    <x v="0"/>
    <n v="15"/>
    <s v="ΔkWpeak"/>
    <m/>
    <s v="EMS"/>
    <x v="1"/>
    <n v="2"/>
    <n v="4"/>
    <s v="Non-Lighting"/>
    <n v="0.79332965142744905"/>
    <n v="0.53298697738882195"/>
    <n v="41084.000025894798"/>
    <n v="1.5755095051613599"/>
    <n v="0.7"/>
    <n v="28758.800018126301"/>
    <n v="1.10285665361295"/>
    <n v="2885"/>
    <n v="1.165"/>
    <n v="1.3779999999999999"/>
    <n v="2.5499999999999998E-2"/>
    <n v="0.55000000000000004"/>
    <n v="24.263431542460999"/>
    <d v="1900-01-16T07:56:40"/>
    <n v="43202"/>
    <n v="1.5755095051613599"/>
    <n v="0"/>
    <n v="1"/>
    <n v="431382.0002718945"/>
  </r>
  <r>
    <s v="STND-40390"/>
    <s v="Great Lakes Coca-Cola Distribution, L.L.C."/>
    <s v="Great Lakes Coca Cola (Comprehensive Energy Savings) - 7400 N Oak Park Ave - Niles"/>
    <x v="12"/>
    <s v="Variable Speed Drives"/>
    <x v="6"/>
    <n v="0"/>
    <n v="12946.699000000001"/>
    <n v="0.73899999999999999"/>
    <x v="6"/>
    <x v="0"/>
    <n v="15"/>
    <s v="ΔkWpeak"/>
    <m/>
    <s v="EMS"/>
    <x v="1"/>
    <n v="2"/>
    <n v="1"/>
    <s v="Non-Lighting"/>
    <n v="0.79332965142744905"/>
    <n v="0.53298697738882195"/>
    <n v="10271.0002048061"/>
    <n v="0.39387737629033998"/>
    <n v="0.7"/>
    <n v="7189.7001433642699"/>
    <n v="0.27571416340323801"/>
    <n v="2885"/>
    <n v="1.165"/>
    <n v="1.3779999999999999"/>
    <n v="2.5499999999999998E-2"/>
    <n v="0.55000000000000004"/>
    <n v="24.263431542460999"/>
    <d v="1900-01-16T07:56:40"/>
    <n v="43202"/>
    <n v="0.39387737629033998"/>
    <n v="0"/>
    <n v="1"/>
    <n v="107845.50215046405"/>
  </r>
  <r>
    <s v="STND-40390"/>
    <s v="Great Lakes Coca-Cola Distribution, L.L.C."/>
    <s v="Great Lakes Coca Cola (Comprehensive Energy Savings) - 7400 N Oak Park Ave - Niles"/>
    <x v="12"/>
    <s v="Variable Speed Drives"/>
    <x v="6"/>
    <n v="0"/>
    <n v="3884.01"/>
    <n v="0.222"/>
    <x v="6"/>
    <x v="0"/>
    <n v="15"/>
    <s v="ΔkWpeak"/>
    <m/>
    <s v="EMS"/>
    <x v="1"/>
    <n v="2"/>
    <n v="1"/>
    <s v="Non-Lighting"/>
    <n v="0.79332965142744905"/>
    <n v="0.53298697738882195"/>
    <n v="3081.3002994407302"/>
    <n v="0.118323108980319"/>
    <n v="0.7"/>
    <n v="2156.9102096085098"/>
    <n v="8.2826176286223005E-2"/>
    <n v="2885"/>
    <n v="1.165"/>
    <n v="1.3779999999999999"/>
    <n v="2.5499999999999998E-2"/>
    <n v="0.55000000000000004"/>
    <n v="24.263431542460999"/>
    <d v="1900-01-16T07:56:40"/>
    <n v="43202"/>
    <n v="0.118323108980319"/>
    <n v="0"/>
    <n v="1"/>
    <n v="32353.653144127646"/>
  </r>
  <r>
    <s v="STND-40399"/>
    <s v="Machesney Mini Warehouse Inc"/>
    <s v="Machesney Park Mini Warehouse Inc - 11330 N Second St - Machesney Park"/>
    <x v="1"/>
    <s v="Outdoor &amp; Garage Lighting"/>
    <x v="1"/>
    <n v="0"/>
    <n v="4.9029999999999996"/>
    <n v="0"/>
    <x v="0"/>
    <x v="0"/>
    <n v="10.1978380583316"/>
    <s v="Qty / 1,000"/>
    <m/>
    <s v="Private-Lighting"/>
    <x v="0"/>
    <n v="3"/>
    <n v="1"/>
    <s v="Lighting"/>
    <n v="0.91633259480590001"/>
    <n v="1.30467645558681"/>
    <n v="4.4927787123333296"/>
    <n v="0"/>
    <n v="0.71"/>
    <n v="3.1898728857566598"/>
    <n v="0"/>
    <n v="4903"/>
    <n v="1"/>
    <n v="1"/>
    <n v="0"/>
    <n v="0"/>
    <n v="14.276973281664301"/>
    <d v="1900-01-09T04:44:53"/>
    <n v="43156"/>
    <n v="0"/>
    <n v="0"/>
    <n v="1"/>
    <n v="32.529807115609316"/>
  </r>
  <r>
    <s v="STND-40416"/>
    <s v="Meadowvale, Inc."/>
    <s v="Meadowvale Dairy - 1305 6th St - Sandwich"/>
    <x v="27"/>
    <s v="Outdoor &amp; Garage Lighting"/>
    <x v="10"/>
    <n v="0"/>
    <n v="1150.8"/>
    <n v="0"/>
    <x v="0"/>
    <x v="0"/>
    <n v="8"/>
    <s v="Qty / 1,000"/>
    <m/>
    <s v="Private-Lighting"/>
    <x v="0"/>
    <n v="3"/>
    <n v="4110"/>
    <s v="Lighting"/>
    <n v="0.91633259480590001"/>
    <n v="1.30467645558681"/>
    <n v="1054.51555010263"/>
    <n v="0"/>
    <n v="0.71"/>
    <n v="748.70604057286698"/>
    <n v="0"/>
    <n v="4618"/>
    <n v="1.02"/>
    <n v="1.04"/>
    <n v="1.2E-2"/>
    <n v="0.81"/>
    <n v="15.158077089649201"/>
    <d v="1900-01-09T19:51:10"/>
    <n v="43257"/>
    <n v="0"/>
    <n v="12.406065295325099"/>
    <n v="0"/>
    <n v="5989.6483245829359"/>
  </r>
  <r>
    <s v="STND-40416"/>
    <s v="Meadowvale, Inc."/>
    <s v="Meadowvale Dairy - 1305 6th St - Sandwich"/>
    <x v="7"/>
    <s v="Indoor Lighting"/>
    <x v="10"/>
    <n v="0"/>
    <n v="17554.192999999999"/>
    <n v="10.657999999999999"/>
    <x v="0"/>
    <x v="0"/>
    <n v="8"/>
    <s v="Qty / 1,000"/>
    <m/>
    <s v="Private-Lighting"/>
    <x v="0"/>
    <n v="3"/>
    <n v="15528"/>
    <s v="Lighting"/>
    <n v="0.91633259480590001"/>
    <n v="1.30467645558681"/>
    <n v="16085.4792214136"/>
    <n v="13.905241663644199"/>
    <n v="0.71"/>
    <n v="11420.6902472036"/>
    <n v="9.8727215811873705"/>
    <n v="4618"/>
    <n v="1.02"/>
    <n v="1.04"/>
    <n v="1.2E-2"/>
    <n v="0.81"/>
    <n v="15.158077089649201"/>
    <d v="1900-01-09T19:51:10"/>
    <n v="43257"/>
    <n v="20.258219206940801"/>
    <n v="189.24093201663001"/>
    <n v="0"/>
    <n v="91365.5219776288"/>
  </r>
  <r>
    <s v="STND-40419"/>
    <s v="City of Aurora, Illinois"/>
    <s v="Aurora Municipal Airport - 43W636 US Highway 30 - Sugar Grove"/>
    <x v="0"/>
    <s v="Indoor Lighting"/>
    <x v="2"/>
    <n v="0"/>
    <n v="1"/>
    <n v="0"/>
    <x v="0"/>
    <x v="1"/>
    <n v="14.797277300976599"/>
    <s v="Qty / 1,000"/>
    <m/>
    <s v="Public-Lighting"/>
    <x v="0"/>
    <n v="3"/>
    <n v="1"/>
    <s v="Lighting"/>
    <n v="0.99829244462109001"/>
    <n v="0.987374621353864"/>
    <n v="0.99829244462109001"/>
    <n v="0"/>
    <n v="0.71"/>
    <n v="0.70878763568097403"/>
    <n v="0"/>
    <n v="3379"/>
    <n v="1.0900000000000001"/>
    <n v="1.36"/>
    <n v="2.1999999999999999E-2"/>
    <n v="0.57999999999999996"/>
    <n v="20.7161882213673"/>
    <d v="1900-01-13T19:08:05"/>
    <n v="43257"/>
    <n v="0"/>
    <n v="2.0149021818040399E-2"/>
    <n v="0"/>
    <n v="10.488127192674948"/>
  </r>
  <r>
    <s v="STND-40432"/>
    <s v="International Transload Logistics Inc"/>
    <s v="ITL Logistics (ADDENDUM) - 3801 Centerpoint Way - Joliet"/>
    <x v="0"/>
    <s v="Indoor Lighting"/>
    <x v="8"/>
    <n v="0"/>
    <n v="125116.056"/>
    <n v="19.800999999999998"/>
    <x v="0"/>
    <x v="0"/>
    <n v="9.5383441434566993"/>
    <s v="Qty / 1,000"/>
    <m/>
    <s v="Private-Lighting"/>
    <x v="0"/>
    <n v="2"/>
    <n v="23868"/>
    <s v="Lighting"/>
    <n v="0.97902139861649395"/>
    <n v="0.93591656730105399"/>
    <n v="122491.29613449999"/>
    <n v="18.5320839491282"/>
    <n v="0.71"/>
    <n v="86968.820255494706"/>
    <n v="13.157779603881"/>
    <n v="5242"/>
    <n v="1"/>
    <n v="1.22"/>
    <n v="1.0999999999999999E-2"/>
    <n v="0.68"/>
    <n v="13.3536818008394"/>
    <d v="1900-01-08T12:55:13"/>
    <n v="43217"/>
    <n v="22.338577566451502"/>
    <n v="1347.4042574794901"/>
    <n v="1"/>
    <n v="829538.5373473363"/>
  </r>
  <r>
    <s v="STND-40473"/>
    <s v="JP Morgan Chase Bank, N.A."/>
    <s v="JP Morgan Chase Bank NA - 800 W Madison St - Oak Park"/>
    <x v="0"/>
    <s v="Indoor Lighting"/>
    <x v="6"/>
    <n v="0"/>
    <n v="2869.1320000000001"/>
    <n v="0.64500000000000002"/>
    <x v="0"/>
    <x v="0"/>
    <n v="15"/>
    <s v="Qty / 1,000"/>
    <m/>
    <s v="Private-Lighting"/>
    <x v="0"/>
    <n v="3"/>
    <n v="850"/>
    <s v="Lighting"/>
    <n v="0.91633259480590001"/>
    <n v="1.30467645558681"/>
    <n v="2629.0791704006401"/>
    <n v="0.84151631385349002"/>
    <n v="0.71"/>
    <n v="1866.6462109844599"/>
    <n v="0.59747658283597804"/>
    <n v="2885"/>
    <n v="1.165"/>
    <n v="1.3779999999999999"/>
    <n v="2.5499999999999998E-2"/>
    <n v="0.55000000000000004"/>
    <n v="24.263431542460999"/>
    <d v="1900-01-16T07:56:40"/>
    <n v="43226"/>
    <n v="1.1103263146239499"/>
    <n v="57.546368107481797"/>
    <n v="1"/>
    <n v="27999.693164766897"/>
  </r>
  <r>
    <s v="STND-40473"/>
    <s v="JP Morgan Chase Bank, N.A."/>
    <s v="JP Morgan Chase Bank NA - 800 W Madison St - Oak Park"/>
    <x v="1"/>
    <s v="Outdoor &amp; Garage Lighting"/>
    <x v="1"/>
    <n v="0"/>
    <n v="9982.5079999999998"/>
    <n v="0"/>
    <x v="0"/>
    <x v="0"/>
    <n v="10.1978380583316"/>
    <s v="Qty / 1,000"/>
    <m/>
    <s v="Private-Lighting"/>
    <x v="0"/>
    <n v="3"/>
    <n v="2036"/>
    <s v="Lighting"/>
    <n v="0.91633259480590001"/>
    <n v="1.30467645558681"/>
    <n v="9147.2974583106497"/>
    <n v="0"/>
    <n v="0.71"/>
    <n v="6494.5811954005603"/>
    <n v="0"/>
    <n v="4903"/>
    <n v="1"/>
    <n v="1"/>
    <n v="0"/>
    <n v="0"/>
    <n v="14.276973281664301"/>
    <d v="1900-01-09T04:44:53"/>
    <n v="43226"/>
    <n v="0"/>
    <n v="0"/>
    <n v="1"/>
    <n v="66230.68728738057"/>
  </r>
  <r>
    <s v="STND-40474"/>
    <s v="JP Morgan Chase Bank, N.A."/>
    <s v="JP Morgan Chase Bank NA -255 Skokie Valley Rd - Highland Park"/>
    <x v="1"/>
    <s v="Outdoor &amp; Garage Lighting"/>
    <x v="1"/>
    <n v="0"/>
    <n v="196.12"/>
    <n v="0"/>
    <x v="0"/>
    <x v="0"/>
    <n v="10.1978380583316"/>
    <s v="Qty / 1,000"/>
    <m/>
    <s v="Private-Lighting"/>
    <x v="0"/>
    <n v="3"/>
    <n v="40"/>
    <s v="Lighting"/>
    <n v="0.91633259480590001"/>
    <n v="1.30467645558681"/>
    <n v="179.71114849333301"/>
    <n v="0"/>
    <n v="0.71"/>
    <n v="127.594915430266"/>
    <n v="0"/>
    <n v="4903"/>
    <n v="1"/>
    <n v="1"/>
    <n v="0"/>
    <n v="0"/>
    <n v="14.276973281664301"/>
    <d v="1900-01-09T04:44:53"/>
    <n v="43226"/>
    <n v="0"/>
    <n v="0"/>
    <n v="1"/>
    <n v="1301.1922846243685"/>
  </r>
  <r>
    <s v="STND-40480"/>
    <s v="Honeywell International Inc"/>
    <s v="Honeywell/UOP LLC - 50 E Algonquin Rd - Research - Des Plaines"/>
    <x v="8"/>
    <s v="Indoor Advanced Lighting"/>
    <x v="10"/>
    <n v="0"/>
    <n v="239437.02"/>
    <n v="42.820999999999998"/>
    <x v="0"/>
    <x v="0"/>
    <n v="10.827197921178"/>
    <s v="Qty / 1,000"/>
    <m/>
    <s v="Private-Lighting"/>
    <x v="0"/>
    <n v="2"/>
    <n v="50832"/>
    <s v="Lighting"/>
    <n v="0.97902139861649395"/>
    <n v="0.93591656730105399"/>
    <n v="234413.96620096499"/>
    <n v="40.076883328398402"/>
    <n v="0.71"/>
    <n v="166433.916002685"/>
    <n v="28.454587163162898"/>
    <n v="4618"/>
    <n v="1.02"/>
    <n v="1.04"/>
    <n v="1.2E-2"/>
    <n v="0.81"/>
    <n v="15.158077089649201"/>
    <d v="1900-01-09T19:51:10"/>
    <n v="43184"/>
    <n v="47.574647825734097"/>
    <n v="2757.81136707018"/>
    <n v="1"/>
    <n v="1802012.9493577848"/>
  </r>
  <r>
    <s v="STND-40480"/>
    <s v="Honeywell International Inc"/>
    <s v="Honeywell/UOP LLC - 50 E Algonquin Rd - Research - Des Plaines"/>
    <x v="0"/>
    <s v="Indoor Lighting"/>
    <x v="10"/>
    <n v="0"/>
    <n v="9510.2170000000006"/>
    <n v="1.7010000000000001"/>
    <x v="0"/>
    <x v="0"/>
    <n v="10.827197921178"/>
    <s v="Qty / 1,000"/>
    <m/>
    <s v="Private-Lighting"/>
    <x v="0"/>
    <n v="2"/>
    <n v="2019"/>
    <s v="Lighting"/>
    <n v="0.97902139861649395"/>
    <n v="0.93591656730105399"/>
    <n v="9310.7059484863494"/>
    <n v="1.59199408097909"/>
    <n v="0.71"/>
    <n v="6610.6012234253103"/>
    <n v="1.1303157974951601"/>
    <n v="4618"/>
    <n v="1.02"/>
    <n v="1.04"/>
    <n v="1.2E-2"/>
    <n v="0.81"/>
    <n v="15.158077089649201"/>
    <d v="1900-01-09T19:51:10"/>
    <n v="43184"/>
    <n v="1.88983153012713"/>
    <n v="109.53771704101599"/>
    <n v="1"/>
    <n v="71574.28782400726"/>
  </r>
  <r>
    <s v="STND-40559"/>
    <s v="JP Morgan Chase Bank, N.A."/>
    <s v="JP Morgan Chase Bank NA #151262 - 5606 W Montrose Ave - Chicago"/>
    <x v="1"/>
    <s v="Outdoor &amp; Garage Lighting"/>
    <x v="1"/>
    <n v="0"/>
    <n v="1382.646"/>
    <n v="0"/>
    <x v="0"/>
    <x v="0"/>
    <n v="10.1978380583316"/>
    <s v="Qty / 1,000"/>
    <m/>
    <s v="Private-Lighting"/>
    <x v="0"/>
    <n v="3"/>
    <n v="282"/>
    <s v="Lighting"/>
    <n v="0.91633259480590001"/>
    <n v="1.30467645558681"/>
    <n v="1266.9635968780001"/>
    <n v="0"/>
    <n v="0.71"/>
    <n v="899.54415378337899"/>
    <n v="0"/>
    <n v="4903"/>
    <n v="1"/>
    <n v="1"/>
    <n v="0"/>
    <n v="0"/>
    <n v="14.276973281664301"/>
    <d v="1900-01-09T04:44:53"/>
    <n v="43196"/>
    <n v="0"/>
    <n v="0"/>
    <n v="1"/>
    <n v="9173.4056066018366"/>
  </r>
  <r>
    <s v="STND-40560"/>
    <s v="JP Morgan Chase Bank, N.A."/>
    <s v="JP Morgan Chase Bank NA #150442 - 21 S Western Ave - Carpentersville"/>
    <x v="1"/>
    <s v="Outdoor &amp; Garage Lighting"/>
    <x v="1"/>
    <n v="0"/>
    <n v="7040.7079999999996"/>
    <n v="0"/>
    <x v="0"/>
    <x v="0"/>
    <n v="10.1978380583316"/>
    <s v="Qty / 1,000"/>
    <m/>
    <s v="Private-Lighting"/>
    <x v="0"/>
    <n v="3"/>
    <n v="1436"/>
    <s v="Lighting"/>
    <n v="0.91633259480590001"/>
    <n v="1.30467645558681"/>
    <n v="6451.6302309106604"/>
    <n v="0"/>
    <n v="0.71"/>
    <n v="4580.6574639465698"/>
    <n v="0"/>
    <n v="4903"/>
    <n v="1"/>
    <n v="1"/>
    <n v="0"/>
    <n v="0"/>
    <n v="14.276973281664301"/>
    <d v="1900-01-09T04:44:53"/>
    <n v="43184"/>
    <n v="0"/>
    <n v="0"/>
    <n v="1"/>
    <n v="46712.803018015038"/>
  </r>
  <r>
    <s v="STND-40561"/>
    <s v="JP Morgan Chase Bank, N.A."/>
    <s v="JP Morgan Chase Bank NA #150726 - 380 Townline Rd - Mundeline"/>
    <x v="1"/>
    <s v="Outdoor &amp; Garage Lighting"/>
    <x v="1"/>
    <n v="0"/>
    <n v="9418.6630000000005"/>
    <n v="0"/>
    <x v="0"/>
    <x v="0"/>
    <n v="10.1978380583316"/>
    <s v="Qty / 1,000"/>
    <m/>
    <s v="Private-Lighting"/>
    <x v="0"/>
    <n v="3"/>
    <n v="1921"/>
    <s v="Lighting"/>
    <n v="0.91633259480590001"/>
    <n v="1.30467645558681"/>
    <n v="8630.6279063923193"/>
    <n v="0"/>
    <n v="0.71"/>
    <n v="6127.7458135385496"/>
    <n v="0"/>
    <n v="4903"/>
    <n v="1"/>
    <n v="1"/>
    <n v="0"/>
    <n v="0"/>
    <n v="14.276973281664301"/>
    <d v="1900-01-09T04:44:53"/>
    <n v="43226"/>
    <n v="0"/>
    <n v="0"/>
    <n v="1"/>
    <n v="62489.759469085555"/>
  </r>
  <r>
    <s v="STND-40562"/>
    <s v="JP Morgan Chase Bank, N.A."/>
    <s v="JP Morgan Chase Bank NA #150429 - 2850 Mannheim Rd - Franklin Park"/>
    <x v="1"/>
    <s v="Outdoor &amp; Garage Lighting"/>
    <x v="1"/>
    <n v="0"/>
    <n v="3373.2640000000001"/>
    <n v="0"/>
    <x v="0"/>
    <x v="0"/>
    <n v="10.1978380583316"/>
    <s v="Qty / 1,000"/>
    <m/>
    <s v="Private-Lighting"/>
    <x v="0"/>
    <n v="3"/>
    <n v="688"/>
    <s v="Lighting"/>
    <n v="0.91633259480590001"/>
    <n v="1.30467645558681"/>
    <n v="3091.0317540853298"/>
    <n v="0"/>
    <n v="0.71"/>
    <n v="2194.6325454005801"/>
    <n v="0"/>
    <n v="4903"/>
    <n v="1"/>
    <n v="1"/>
    <n v="0"/>
    <n v="0"/>
    <n v="14.276973281664301"/>
    <d v="1900-01-09T04:44:53"/>
    <n v="43161"/>
    <n v="0"/>
    <n v="0"/>
    <n v="1"/>
    <n v="22380.507295539188"/>
  </r>
  <r>
    <s v="STND-40563"/>
    <s v="JP Morgan Chase Bank, N.A."/>
    <s v="JP Morgan Chase Bank NA #152400 - 40 N Mannheim Rd - Hillside"/>
    <x v="1"/>
    <s v="Outdoor &amp; Garage Lighting"/>
    <x v="1"/>
    <n v="0"/>
    <n v="2539.7539999999999"/>
    <n v="0"/>
    <x v="0"/>
    <x v="0"/>
    <n v="10.1978380583316"/>
    <s v="Qty / 1,000"/>
    <m/>
    <s v="Private-Lighting"/>
    <x v="0"/>
    <n v="3"/>
    <n v="518"/>
    <s v="Lighting"/>
    <n v="0.91633259480590001"/>
    <n v="1.30467645558681"/>
    <n v="2327.2593729886598"/>
    <n v="0"/>
    <n v="0.71"/>
    <n v="1652.35415482195"/>
    <n v="0"/>
    <n v="4903"/>
    <n v="1"/>
    <n v="1"/>
    <n v="0"/>
    <n v="0"/>
    <n v="14.276973281664301"/>
    <d v="1900-01-09T04:44:53"/>
    <n v="43190"/>
    <n v="0"/>
    <n v="0"/>
    <n v="1"/>
    <n v="16850.440085885628"/>
  </r>
  <r>
    <s v="STND-40564"/>
    <s v="JP Morgan Chase Bank, N.A."/>
    <s v="JP Morgan Chase Bank NA #153226 - 1188 N Eola Rd - Aurora"/>
    <x v="1"/>
    <s v="Outdoor &amp; Garage Lighting"/>
    <x v="1"/>
    <n v="0"/>
    <n v="8202.7189999999991"/>
    <n v="0"/>
    <x v="0"/>
    <x v="0"/>
    <n v="10.1978380583316"/>
    <s v="Qty / 1,000"/>
    <m/>
    <s v="Private-Lighting"/>
    <x v="0"/>
    <n v="3"/>
    <n v="1673"/>
    <s v="Lighting"/>
    <n v="0.91633259480590001"/>
    <n v="1.30467645558681"/>
    <n v="7516.4187857336501"/>
    <n v="0"/>
    <n v="0.71"/>
    <n v="5336.6573378708899"/>
    <n v="0"/>
    <n v="4903"/>
    <n v="1"/>
    <n v="1"/>
    <n v="0"/>
    <n v="0"/>
    <n v="14.276973281664301"/>
    <d v="1900-01-09T04:44:53"/>
    <n v="43197"/>
    <n v="0"/>
    <n v="0"/>
    <n v="1"/>
    <n v="54422.367304414358"/>
  </r>
  <r>
    <s v="STND-40565"/>
    <s v="JP Morgan Chase Bank, N.A."/>
    <s v="JP Morgan Chase Bank NA #142736 - 11721 S Halsted St - Chicago"/>
    <x v="0"/>
    <s v="Indoor Lighting"/>
    <x v="6"/>
    <n v="0"/>
    <n v="1468.3209999999999"/>
    <n v="0.33"/>
    <x v="0"/>
    <x v="0"/>
    <n v="15"/>
    <s v="Qty / 1,000"/>
    <m/>
    <s v="Private-Lighting"/>
    <x v="0"/>
    <n v="3"/>
    <n v="435"/>
    <s v="Lighting"/>
    <n v="0.91633259480590001"/>
    <n v="1.30467645558681"/>
    <n v="1345.4703919379899"/>
    <n v="0.430543230343646"/>
    <n v="0.71"/>
    <n v="955.28397827597496"/>
    <n v="0.305685693543989"/>
    <n v="2885"/>
    <n v="1.165"/>
    <n v="1.3779999999999999"/>
    <n v="2.5499999999999998E-2"/>
    <n v="0.55000000000000004"/>
    <n v="24.263431542460999"/>
    <d v="1900-01-16T07:56:40"/>
    <n v="43202"/>
    <n v="0.56807392841225202"/>
    <n v="29.450210295638499"/>
    <n v="1"/>
    <n v="14329.259674139625"/>
  </r>
  <r>
    <s v="STND-40565"/>
    <s v="JP Morgan Chase Bank, N.A."/>
    <s v="JP Morgan Chase Bank NA #142736 - 11721 S Halsted St - Chicago"/>
    <x v="1"/>
    <s v="Outdoor &amp; Garage Lighting"/>
    <x v="1"/>
    <n v="0"/>
    <n v="2412.2759999999998"/>
    <n v="0"/>
    <x v="0"/>
    <x v="0"/>
    <n v="10.1978380583316"/>
    <s v="Qty / 1,000"/>
    <m/>
    <s v="Private-Lighting"/>
    <x v="0"/>
    <n v="3"/>
    <n v="492"/>
    <s v="Lighting"/>
    <n v="0.91633259480590001"/>
    <n v="1.30467645558681"/>
    <n v="2210.4471264680001"/>
    <n v="0"/>
    <n v="0.71"/>
    <n v="1569.4174597922799"/>
    <n v="0"/>
    <n v="4903"/>
    <n v="1"/>
    <n v="1"/>
    <n v="0"/>
    <n v="0"/>
    <n v="14.276973281664301"/>
    <d v="1900-01-09T04:44:53"/>
    <n v="43202"/>
    <n v="0"/>
    <n v="0"/>
    <n v="1"/>
    <n v="16004.665100879816"/>
  </r>
  <r>
    <s v="STND-40566"/>
    <s v="JP Morgan Chase Bank, N.A."/>
    <s v="JP Morgan Chase Bank NA #150384 - 4455 S Pulaski Rd - Chicago"/>
    <x v="0"/>
    <s v="Indoor Lighting"/>
    <x v="6"/>
    <n v="0"/>
    <n v="1417.6890000000001"/>
    <n v="0.31900000000000001"/>
    <x v="0"/>
    <x v="0"/>
    <n v="15"/>
    <s v="Qty / 1,000"/>
    <m/>
    <s v="Private-Lighting"/>
    <x v="0"/>
    <n v="3"/>
    <n v="420"/>
    <s v="Lighting"/>
    <n v="0.91633259480590001"/>
    <n v="1.30467645558681"/>
    <n v="1299.07463999778"/>
    <n v="0.41619178933219098"/>
    <n v="0.71"/>
    <n v="922.34299439842505"/>
    <n v="0.29549617042585602"/>
    <n v="2885"/>
    <n v="1.165"/>
    <n v="1.3779999999999999"/>
    <n v="2.5499999999999998E-2"/>
    <n v="0.55000000000000004"/>
    <n v="24.263431542460999"/>
    <d v="1900-01-16T07:56:40"/>
    <n v="43190"/>
    <n v="0.54913813079851104"/>
    <n v="28.434680961324801"/>
    <n v="1"/>
    <n v="13835.144915976376"/>
  </r>
  <r>
    <s v="STND-40566"/>
    <s v="JP Morgan Chase Bank, N.A."/>
    <s v="JP Morgan Chase Bank NA #150384 - 4455 S Pulaski Rd - Chicago"/>
    <x v="1"/>
    <s v="Outdoor &amp; Garage Lighting"/>
    <x v="1"/>
    <n v="0"/>
    <n v="8928.3629999999994"/>
    <n v="0"/>
    <x v="0"/>
    <x v="0"/>
    <n v="10.1978380583316"/>
    <s v="Qty / 1,000"/>
    <m/>
    <s v="Private-Lighting"/>
    <x v="0"/>
    <n v="3"/>
    <n v="1821"/>
    <s v="Lighting"/>
    <n v="0.91633259480590001"/>
    <n v="1.30467645558681"/>
    <n v="8181.3500351589901"/>
    <n v="0"/>
    <n v="0.71"/>
    <n v="5808.7585249628801"/>
    <n v="0"/>
    <n v="4903"/>
    <n v="1"/>
    <n v="1"/>
    <n v="0"/>
    <n v="0"/>
    <n v="14.276973281664301"/>
    <d v="1900-01-09T04:44:53"/>
    <n v="43190"/>
    <n v="0"/>
    <n v="0"/>
    <n v="1"/>
    <n v="59236.778757524582"/>
  </r>
  <r>
    <s v="STND-40567"/>
    <s v="JP Morgan Chase Bank, N.A."/>
    <s v="JP Morgan Chase Bank NA #151295 - 2185 W Roosevelt Rd - Wheaton"/>
    <x v="1"/>
    <s v="Outdoor &amp; Garage Lighting"/>
    <x v="1"/>
    <n v="0"/>
    <n v="3785.116"/>
    <n v="0"/>
    <x v="0"/>
    <x v="0"/>
    <n v="10.1978380583316"/>
    <s v="Qty / 1,000"/>
    <m/>
    <s v="Private-Lighting"/>
    <x v="0"/>
    <n v="3"/>
    <n v="772"/>
    <s v="Lighting"/>
    <n v="0.91633259480590001"/>
    <n v="1.30467645558681"/>
    <n v="3468.4251659213301"/>
    <n v="0"/>
    <n v="0.71"/>
    <n v="2462.5818678041401"/>
    <n v="0"/>
    <n v="4903"/>
    <n v="1"/>
    <n v="1"/>
    <n v="0"/>
    <n v="0"/>
    <n v="14.276973281664301"/>
    <d v="1900-01-09T04:44:53"/>
    <n v="43202"/>
    <n v="0"/>
    <n v="0"/>
    <n v="1"/>
    <n v="25113.011093250378"/>
  </r>
  <r>
    <s v="STND-40568"/>
    <s v="JP Morgan Chase Bank, N.A."/>
    <s v="JP Morgan Chase Bank NA #151489 - 536 Randall Rd - South Elgin"/>
    <x v="1"/>
    <s v="Outdoor &amp; Garage Lighting"/>
    <x v="1"/>
    <n v="0"/>
    <n v="2878.0610000000001"/>
    <n v="0"/>
    <x v="0"/>
    <x v="0"/>
    <n v="10.1978380583316"/>
    <s v="Qty / 1,000"/>
    <m/>
    <s v="Private-Lighting"/>
    <x v="0"/>
    <n v="3"/>
    <n v="587"/>
    <s v="Lighting"/>
    <n v="0.91633259480590001"/>
    <n v="1.30467645558681"/>
    <n v="2637.2611041396599"/>
    <n v="0"/>
    <n v="0.71"/>
    <n v="1872.4553839391599"/>
    <n v="0"/>
    <n v="4903"/>
    <n v="1"/>
    <n v="1"/>
    <n v="0"/>
    <n v="0"/>
    <n v="14.276973281664301"/>
    <d v="1900-01-09T04:44:53"/>
    <n v="43163"/>
    <n v="0"/>
    <n v="0"/>
    <n v="1"/>
    <n v="19094.996776862674"/>
  </r>
  <r>
    <s v="STND-40568"/>
    <s v="JP Morgan Chase Bank, N.A."/>
    <s v="JP Morgan Chase Bank NA #151489 - 536 Randall Rd - South Elgin"/>
    <x v="0"/>
    <s v="Indoor Lighting"/>
    <x v="6"/>
    <n v="0"/>
    <n v="11344.887000000001"/>
    <n v="2.5510000000000002"/>
    <x v="0"/>
    <x v="0"/>
    <n v="15"/>
    <s v="Qty / 1,000"/>
    <m/>
    <s v="Private-Lighting"/>
    <x v="0"/>
    <n v="3"/>
    <n v="3361"/>
    <s v="Lighting"/>
    <n v="0.91633259480590001"/>
    <n v="1.30467645558681"/>
    <n v="10395.6897424897"/>
    <n v="3.3282296382019401"/>
    <n v="0.71"/>
    <n v="7380.9397171677001"/>
    <n v="2.3630430431233802"/>
    <n v="2885"/>
    <n v="1.165"/>
    <n v="1.3779999999999999"/>
    <n v="2.5499999999999998E-2"/>
    <n v="0.55000000000000004"/>
    <n v="24.263431542460999"/>
    <d v="1900-01-16T07:56:40"/>
    <n v="43163"/>
    <n v="4.3913836102413804"/>
    <n v="227.54514028625599"/>
    <n v="1"/>
    <n v="110714.0957575155"/>
  </r>
  <r>
    <s v="STND-40569"/>
    <s v="JP Morgan Chase Bank, N.A."/>
    <s v="JP Morgan Chase Bank NA #155499 - 353 W 83rd St - Chicago"/>
    <x v="1"/>
    <s v="Outdoor &amp; Garage Lighting"/>
    <x v="1"/>
    <n v="0"/>
    <n v="1176.72"/>
    <n v="0"/>
    <x v="0"/>
    <x v="0"/>
    <n v="10.1978380583316"/>
    <s v="Qty / 1,000"/>
    <m/>
    <s v="Private-Lighting"/>
    <x v="0"/>
    <n v="3"/>
    <n v="240"/>
    <s v="Lighting"/>
    <n v="0.91633259480590001"/>
    <n v="1.30467645558681"/>
    <n v="1078.26689096"/>
    <n v="0"/>
    <n v="0.71"/>
    <n v="765.56949258159898"/>
    <n v="0"/>
    <n v="4903"/>
    <n v="1"/>
    <n v="1"/>
    <n v="0"/>
    <n v="0"/>
    <n v="14.276973281664301"/>
    <d v="1900-01-09T04:44:53"/>
    <n v="43212"/>
    <n v="0"/>
    <n v="0"/>
    <n v="1"/>
    <n v="7807.1537077462417"/>
  </r>
  <r>
    <s v="STND-40570"/>
    <s v="JP Morgan Chase Bank, N.A."/>
    <s v="JP Morgan Chase Bank NA #156621 - 100 W North Ave - Northlake"/>
    <x v="0"/>
    <s v="Indoor Lighting"/>
    <x v="6"/>
    <n v="0"/>
    <n v="97.888000000000005"/>
    <n v="2.1999999999999999E-2"/>
    <x v="0"/>
    <x v="0"/>
    <n v="15"/>
    <s v="Qty / 1,000"/>
    <m/>
    <s v="Private-Lighting"/>
    <x v="0"/>
    <n v="3"/>
    <n v="29"/>
    <s v="Lighting"/>
    <n v="0.91633259480590001"/>
    <n v="1.30467645558681"/>
    <n v="89.697965040359904"/>
    <n v="2.8702882022909701E-2"/>
    <n v="0.71"/>
    <n v="63.685555178655498"/>
    <n v="2.0379046236265901E-2"/>
    <n v="2885"/>
    <n v="1.165"/>
    <n v="1.3779999999999999"/>
    <n v="2.5499999999999998E-2"/>
    <n v="0.55000000000000004"/>
    <n v="24.263431542460999"/>
    <d v="1900-01-16T07:56:40"/>
    <n v="43184"/>
    <n v="3.7871595227483498E-2"/>
    <n v="1.9633460159048699"/>
    <n v="1"/>
    <n v="955.2833276798325"/>
  </r>
  <r>
    <s v="STND-40570"/>
    <s v="JP Morgan Chase Bank, N.A."/>
    <s v="JP Morgan Chase Bank NA #156621 - 100 W North Ave - Northlake"/>
    <x v="1"/>
    <s v="Outdoor &amp; Garage Lighting"/>
    <x v="1"/>
    <n v="0"/>
    <n v="29741.598000000002"/>
    <n v="0"/>
    <x v="0"/>
    <x v="0"/>
    <n v="10.1978380583316"/>
    <s v="Qty / 1,000"/>
    <m/>
    <s v="Private-Lighting"/>
    <x v="0"/>
    <n v="3"/>
    <n v="6066"/>
    <s v="Lighting"/>
    <n v="0.91633259480590001"/>
    <n v="1.30467645558681"/>
    <n v="27253.195669014"/>
    <n v="0"/>
    <n v="0.71"/>
    <n v="19349.768924999898"/>
    <n v="0"/>
    <n v="4903"/>
    <n v="1"/>
    <n v="1"/>
    <n v="0"/>
    <n v="0"/>
    <n v="14.276973281664301"/>
    <d v="1900-01-09T04:44:53"/>
    <n v="43184"/>
    <n v="0"/>
    <n v="0"/>
    <n v="1"/>
    <n v="197325.8099632861"/>
  </r>
  <r>
    <s v="STND-40571"/>
    <s v="JP Morgan Chase Bank, N.A."/>
    <s v="JP Morgan Chase Bank NA #156402 - 4200 Dundee Rd - Northbrook"/>
    <x v="0"/>
    <s v="Indoor Lighting"/>
    <x v="6"/>
    <n v="0"/>
    <n v="195.77600000000001"/>
    <n v="4.3999999999999997E-2"/>
    <x v="0"/>
    <x v="0"/>
    <n v="15"/>
    <s v="Qty / 1,000"/>
    <m/>
    <s v="Private-Lighting"/>
    <x v="0"/>
    <n v="3"/>
    <n v="58"/>
    <s v="Lighting"/>
    <n v="0.91633259480590001"/>
    <n v="1.30467645558681"/>
    <n v="179.39593008072001"/>
    <n v="5.7405764045819499E-2"/>
    <n v="0.71"/>
    <n v="127.371110357311"/>
    <n v="4.0758092472531801E-2"/>
    <n v="2885"/>
    <n v="1.165"/>
    <n v="1.3779999999999999"/>
    <n v="2.5499999999999998E-2"/>
    <n v="0.55000000000000004"/>
    <n v="24.263431542460999"/>
    <d v="1900-01-16T07:56:40"/>
    <n v="43153"/>
    <n v="7.5743190454966997E-2"/>
    <n v="3.92669203180975"/>
    <n v="1"/>
    <n v="1910.566655359665"/>
  </r>
  <r>
    <s v="STND-40571"/>
    <s v="JP Morgan Chase Bank, N.A."/>
    <s v="JP Morgan Chase Bank NA #156402 - 4200 Dundee Rd - Northbrook"/>
    <x v="1"/>
    <s v="Outdoor &amp; Garage Lighting"/>
    <x v="1"/>
    <n v="0"/>
    <n v="10551.255999999999"/>
    <n v="0"/>
    <x v="0"/>
    <x v="0"/>
    <n v="10.1978380583316"/>
    <s v="Qty / 1,000"/>
    <m/>
    <s v="Private-Lighting"/>
    <x v="0"/>
    <n v="3"/>
    <n v="2152"/>
    <s v="Lighting"/>
    <n v="0.91633259480590001"/>
    <n v="1.30467645558681"/>
    <n v="9668.4597889413199"/>
    <n v="0"/>
    <n v="0.71"/>
    <n v="6864.6064501483397"/>
    <n v="0"/>
    <n v="4903"/>
    <n v="1"/>
    <n v="1"/>
    <n v="0"/>
    <n v="0"/>
    <n v="14.276973281664301"/>
    <d v="1900-01-09T04:44:53"/>
    <n v="43153"/>
    <n v="0"/>
    <n v="0"/>
    <n v="1"/>
    <n v="70004.144912791322"/>
  </r>
  <r>
    <s v="STND-40572"/>
    <s v="JP Morgan Chase Bank, N.A."/>
    <s v="JP Morgan Chase Bank NA #512781 - 7997 N Alpine Rd - Loves Park"/>
    <x v="0"/>
    <s v="Indoor Lighting"/>
    <x v="6"/>
    <n v="0"/>
    <n v="18068.784"/>
    <n v="4.0629999999999997"/>
    <x v="0"/>
    <x v="0"/>
    <n v="15"/>
    <s v="Qty / 1,000"/>
    <m/>
    <s v="Private-Lighting"/>
    <x v="0"/>
    <n v="3"/>
    <n v="5353"/>
    <s v="Lighting"/>
    <n v="0.91633259480590001"/>
    <n v="1.30467645558681"/>
    <n v="16557.015727707301"/>
    <n v="5.3009004390491903"/>
    <n v="0.71"/>
    <n v="11755.4811666722"/>
    <n v="3.7636393117249298"/>
    <n v="2885"/>
    <n v="1.165"/>
    <n v="1.3779999999999999"/>
    <n v="2.5499999999999998E-2"/>
    <n v="0.55000000000000004"/>
    <n v="24.263431542460999"/>
    <d v="1900-01-16T07:56:40"/>
    <n v="43237"/>
    <n v="6.9941950640575197"/>
    <n v="362.40678202277797"/>
    <n v="1"/>
    <n v="176332.217500083"/>
  </r>
  <r>
    <s v="STND-40572"/>
    <s v="JP Morgan Chase Bank, N.A."/>
    <s v="JP Morgan Chase Bank NA #512781 - 7997 N Alpine Rd - Loves Park"/>
    <x v="1"/>
    <s v="Outdoor &amp; Garage Lighting"/>
    <x v="1"/>
    <n v="0"/>
    <n v="25966.288"/>
    <n v="0"/>
    <x v="0"/>
    <x v="0"/>
    <n v="10.1978380583316"/>
    <s v="Qty / 1,000"/>
    <m/>
    <s v="Private-Lighting"/>
    <x v="0"/>
    <n v="3"/>
    <n v="5296"/>
    <s v="Lighting"/>
    <n v="0.91633259480590001"/>
    <n v="1.30467645558681"/>
    <n v="23793.756060517298"/>
    <n v="0"/>
    <n v="0.71"/>
    <n v="16893.5668029673"/>
    <n v="0"/>
    <n v="4903"/>
    <n v="1"/>
    <n v="1"/>
    <n v="0"/>
    <n v="0"/>
    <n v="14.276973281664301"/>
    <d v="1900-01-09T04:44:53"/>
    <n v="43237"/>
    <n v="0"/>
    <n v="0"/>
    <n v="1"/>
    <n v="172277.85848426723"/>
  </r>
  <r>
    <s v="STND-40573"/>
    <s v="JP Morgan Chase Bank, N.A."/>
    <s v="JP Morgan Chase Bank NA #159305 - 27242 W Eames St - Channahon"/>
    <x v="1"/>
    <s v="Outdoor &amp; Garage Lighting"/>
    <x v="1"/>
    <n v="0"/>
    <n v="6726.9160000000002"/>
    <n v="0"/>
    <x v="0"/>
    <x v="0"/>
    <n v="10.1978380583316"/>
    <s v="Qty / 1,000"/>
    <m/>
    <s v="Private-Lighting"/>
    <x v="0"/>
    <n v="3"/>
    <n v="1372"/>
    <s v="Lighting"/>
    <n v="0.91633259480590001"/>
    <n v="1.30467645558681"/>
    <n v="6164.0923933213198"/>
    <n v="0"/>
    <n v="0.71"/>
    <n v="4376.5055992581401"/>
    <n v="0"/>
    <n v="4903"/>
    <n v="1"/>
    <n v="1"/>
    <n v="0"/>
    <n v="0"/>
    <n v="14.276973281664301"/>
    <d v="1900-01-09T04:44:53"/>
    <n v="43183"/>
    <n v="0"/>
    <n v="0"/>
    <n v="1"/>
    <n v="44630.895362616007"/>
  </r>
  <r>
    <s v="STND-40574"/>
    <s v="JP Morgan Chase Bank, N.A."/>
    <s v="JP Morgan Chase Bank NA #159306 - 399 S Weber Rd - Romeoville"/>
    <x v="1"/>
    <s v="Outdoor &amp; Garage Lighting"/>
    <x v="1"/>
    <n v="0"/>
    <n v="88.254000000000005"/>
    <n v="0"/>
    <x v="0"/>
    <x v="0"/>
    <n v="10.1978380583316"/>
    <s v="Qty / 1,000"/>
    <m/>
    <s v="Private-Lighting"/>
    <x v="0"/>
    <n v="3"/>
    <n v="18"/>
    <s v="Lighting"/>
    <n v="0.91633259480590001"/>
    <n v="1.30467645558681"/>
    <n v="80.870016821999897"/>
    <n v="0"/>
    <n v="0.71"/>
    <n v="57.417711943619899"/>
    <n v="0"/>
    <n v="4903"/>
    <n v="1"/>
    <n v="1"/>
    <n v="0"/>
    <n v="0"/>
    <n v="14.276973281664301"/>
    <d v="1900-01-09T04:44:53"/>
    <n v="43339"/>
    <n v="0"/>
    <n v="0"/>
    <n v="0"/>
    <n v="585.53652808096786"/>
  </r>
  <r>
    <s v="STND-40575"/>
    <s v="JP Morgan Chase Bank, N.A."/>
    <s v="JP Morgan Chase Bank NA #512702 - 12130 Princeton Dr - Huntley"/>
    <x v="0"/>
    <s v="Indoor Lighting"/>
    <x v="6"/>
    <n v="0"/>
    <n v="70.884"/>
    <n v="1.6E-2"/>
    <x v="0"/>
    <x v="0"/>
    <n v="15"/>
    <s v="Qty / 1,000"/>
    <m/>
    <s v="Private-Lighting"/>
    <x v="0"/>
    <n v="3"/>
    <n v="21"/>
    <s v="Lighting"/>
    <n v="0.91633259480590001"/>
    <n v="1.30467645558681"/>
    <n v="64.953319650221403"/>
    <n v="2.0874823289388899E-2"/>
    <n v="0.71"/>
    <n v="46.116856951657198"/>
    <n v="1.48211245354661E-2"/>
    <n v="2885"/>
    <n v="1.165"/>
    <n v="1.3779999999999999"/>
    <n v="2.5499999999999998E-2"/>
    <n v="0.55000000000000004"/>
    <n v="24.263431542460999"/>
    <d v="1900-01-16T07:56:40"/>
    <n v="43198"/>
    <n v="2.7542978347260699E-2"/>
    <n v="1.4217250223868201"/>
    <n v="1"/>
    <n v="691.75285427485801"/>
  </r>
  <r>
    <s v="STND-40575"/>
    <s v="JP Morgan Chase Bank, N.A."/>
    <s v="JP Morgan Chase Bank NA #512702 - 12130 Princeton Dr - Huntley"/>
    <x v="1"/>
    <s v="Outdoor &amp; Garage Lighting"/>
    <x v="1"/>
    <n v="0"/>
    <n v="26515.423999999999"/>
    <n v="0"/>
    <x v="0"/>
    <x v="0"/>
    <n v="10.1978380583316"/>
    <s v="Qty / 1,000"/>
    <m/>
    <s v="Private-Lighting"/>
    <x v="0"/>
    <n v="3"/>
    <n v="5408"/>
    <s v="Lighting"/>
    <n v="0.91633259480590001"/>
    <n v="1.30467645558681"/>
    <n v="24296.947276298601"/>
    <n v="0"/>
    <n v="0.71"/>
    <n v="17250.832566172001"/>
    <n v="0"/>
    <n v="4903"/>
    <n v="1"/>
    <n v="1"/>
    <n v="0"/>
    <n v="0"/>
    <n v="14.276973281664301"/>
    <d v="1900-01-09T04:44:53"/>
    <n v="43198"/>
    <n v="0"/>
    <n v="0"/>
    <n v="1"/>
    <n v="175921.196881215"/>
  </r>
  <r>
    <s v="STND-40576"/>
    <s v="JP Morgan Chase Bank, N.A."/>
    <s v="JP Morgan Chase Bank NA #628600 - 300 E Illinois Rd - Lake Forest"/>
    <x v="0"/>
    <s v="Indoor Lighting"/>
    <x v="6"/>
    <n v="0"/>
    <n v="4161.93"/>
    <n v="0.93600000000000005"/>
    <x v="0"/>
    <x v="0"/>
    <n v="15"/>
    <s v="Qty / 1,000"/>
    <m/>
    <s v="Private-Lighting"/>
    <x v="0"/>
    <n v="3"/>
    <n v="1233"/>
    <s v="Lighting"/>
    <n v="0.91633259480590001"/>
    <n v="1.30467645558681"/>
    <n v="3813.7121163005199"/>
    <n v="1.22117716242925"/>
    <n v="0.71"/>
    <n v="2707.7356025733702"/>
    <n v="0.86703578532476799"/>
    <n v="2885"/>
    <n v="1.165"/>
    <n v="1.3779999999999999"/>
    <n v="2.5499999999999998E-2"/>
    <n v="0.55000000000000004"/>
    <n v="24.263431542460999"/>
    <d v="1900-01-16T07:56:40"/>
    <n v="43203"/>
    <n v="1.61126423331475"/>
    <n v="83.476102116449098"/>
    <n v="1"/>
    <n v="40616.034038600556"/>
  </r>
  <r>
    <s v="STND-40576"/>
    <s v="JP Morgan Chase Bank, N.A."/>
    <s v="JP Morgan Chase Bank NA #628600 - 300 E Illinois Rd - Lake Forest"/>
    <x v="1"/>
    <s v="Outdoor &amp; Garage Lighting"/>
    <x v="1"/>
    <n v="0"/>
    <n v="6947.5510000000004"/>
    <n v="0"/>
    <x v="0"/>
    <x v="0"/>
    <n v="10.1978380583316"/>
    <s v="Qty / 1,000"/>
    <m/>
    <s v="Private-Lighting"/>
    <x v="0"/>
    <n v="3"/>
    <n v="1417"/>
    <s v="Lighting"/>
    <n v="0.91633259480590001"/>
    <n v="1.30467645558681"/>
    <n v="6366.2674353763196"/>
    <n v="0"/>
    <n v="0.71"/>
    <n v="4520.0498791171904"/>
    <n v="0"/>
    <n v="4903"/>
    <n v="1"/>
    <n v="1"/>
    <n v="0"/>
    <n v="0"/>
    <n v="14.276973281664301"/>
    <d v="1900-01-09T04:44:53"/>
    <n v="43203"/>
    <n v="0"/>
    <n v="0"/>
    <n v="1"/>
    <n v="46094.736682818431"/>
  </r>
  <r>
    <s v="STND-40577"/>
    <s v="JP Morgan Chase Bank, N.A."/>
    <s v="JP Morgan Chase Bank NA #619600 - 200 Eastwood Dr - Woodstock"/>
    <x v="0"/>
    <s v="Indoor Lighting"/>
    <x v="6"/>
    <n v="0"/>
    <n v="489.44"/>
    <n v="0.11"/>
    <x v="0"/>
    <x v="0"/>
    <n v="15"/>
    <s v="Qty / 1,000"/>
    <m/>
    <s v="Private-Lighting"/>
    <x v="0"/>
    <n v="3"/>
    <n v="145"/>
    <s v="Lighting"/>
    <n v="0.91633259480590001"/>
    <n v="1.30467645558681"/>
    <n v="448.48982520179999"/>
    <n v="0.14351441011454899"/>
    <n v="0.71"/>
    <n v="318.42777589327801"/>
    <n v="0.10189523118133"/>
    <n v="2885"/>
    <n v="1.165"/>
    <n v="1.3779999999999999"/>
    <n v="2.5499999999999998E-2"/>
    <n v="0.55000000000000004"/>
    <n v="24.263431542460999"/>
    <d v="1900-01-16T07:56:40"/>
    <n v="43181"/>
    <n v="0.189357976137418"/>
    <n v="9.8167300795243708"/>
    <n v="1"/>
    <n v="4776.4166383991706"/>
  </r>
  <r>
    <s v="STND-40577"/>
    <s v="JP Morgan Chase Bank, N.A."/>
    <s v="JP Morgan Chase Bank NA #619600 - 200 Eastwood Dr - Woodstock"/>
    <x v="1"/>
    <s v="Outdoor &amp; Garage Lighting"/>
    <x v="1"/>
    <n v="0"/>
    <n v="7942.86"/>
    <n v="0"/>
    <x v="0"/>
    <x v="0"/>
    <n v="10.1978380583316"/>
    <s v="Qty / 1,000"/>
    <m/>
    <s v="Private-Lighting"/>
    <x v="0"/>
    <n v="3"/>
    <n v="1620"/>
    <s v="Lighting"/>
    <n v="0.91633259480590001"/>
    <n v="1.30467645558681"/>
    <n v="7278.30151397999"/>
    <n v="0"/>
    <n v="0.71"/>
    <n v="5167.5940749257898"/>
    <n v="0"/>
    <n v="4903"/>
    <n v="1"/>
    <n v="1"/>
    <n v="0"/>
    <n v="0"/>
    <n v="14.276973281664301"/>
    <d v="1900-01-09T04:44:53"/>
    <n v="43181"/>
    <n v="0"/>
    <n v="0"/>
    <n v="1"/>
    <n v="52698.287527287095"/>
  </r>
  <r>
    <s v="STND-40578"/>
    <s v="JP Morgan Chase Bank, N.A."/>
    <s v="JP Morgan Chase Bank NA #619200 - 200 E Grant Hwy - Marengo"/>
    <x v="0"/>
    <s v="Indoor Lighting"/>
    <x v="6"/>
    <n v="0"/>
    <n v="21690.642"/>
    <n v="4.8769999999999998"/>
    <x v="0"/>
    <x v="0"/>
    <n v="15"/>
    <s v="Qty / 1,000"/>
    <m/>
    <s v="Private-Lighting"/>
    <x v="0"/>
    <n v="3"/>
    <n v="6426"/>
    <s v="Lighting"/>
    <n v="0.91633259480590001"/>
    <n v="1.30467645558681"/>
    <n v="19875.842266865799"/>
    <n v="6.3629070738968503"/>
    <n v="0.71"/>
    <n v="14111.848009474699"/>
    <n v="4.5176640224667697"/>
    <n v="2885"/>
    <n v="1.165"/>
    <n v="1.3779999999999999"/>
    <n v="2.5499999999999998E-2"/>
    <n v="0.55000000000000004"/>
    <n v="24.263431542460999"/>
    <d v="1900-01-16T07:56:40"/>
    <n v="43224"/>
    <n v="8.3954440874744094"/>
    <n v="435.05062472538901"/>
    <n v="1"/>
    <n v="211677.7201421205"/>
  </r>
  <r>
    <s v="STND-40578"/>
    <s v="JP Morgan Chase Bank, N.A."/>
    <s v="JP Morgan Chase Bank NA #619200 - 200 E Grant Hwy - Marengo"/>
    <x v="1"/>
    <s v="Outdoor &amp; Garage Lighting"/>
    <x v="1"/>
    <n v="0"/>
    <n v="9178.4159999999993"/>
    <n v="0"/>
    <x v="0"/>
    <x v="0"/>
    <n v="10.1978380583316"/>
    <s v="Qty / 1,000"/>
    <m/>
    <s v="Private-Lighting"/>
    <x v="0"/>
    <n v="3"/>
    <n v="1872"/>
    <s v="Lighting"/>
    <n v="0.91633259480590001"/>
    <n v="1.30467645558681"/>
    <n v="8410.4817494879899"/>
    <n v="0"/>
    <n v="0.71"/>
    <n v="5971.4420421364703"/>
    <n v="0"/>
    <n v="4903"/>
    <n v="1"/>
    <n v="1"/>
    <n v="0"/>
    <n v="0"/>
    <n v="14.276973281664301"/>
    <d v="1900-01-09T04:44:53"/>
    <n v="43224"/>
    <n v="0"/>
    <n v="0"/>
    <n v="1"/>
    <n v="60895.798920420668"/>
  </r>
  <r>
    <s v="STND-40579"/>
    <s v="JP Morgan Chase Bank, N.A."/>
    <s v="JP Morgan Chase Bank NA #619500 - 118 Cass St - Woodstock"/>
    <x v="0"/>
    <s v="Indoor Lighting"/>
    <x v="6"/>
    <n v="0"/>
    <n v="7317.9759999999997"/>
    <n v="1.6459999999999999"/>
    <x v="0"/>
    <x v="0"/>
    <n v="15"/>
    <s v="Qty / 1,000"/>
    <m/>
    <s v="Private-Lighting"/>
    <x v="0"/>
    <n v="3"/>
    <n v="2168"/>
    <s v="Lighting"/>
    <n v="0.91633259480590001"/>
    <n v="1.30467645558681"/>
    <n v="6705.6999368073002"/>
    <n v="2.1474974458958802"/>
    <n v="0.71"/>
    <n v="4761.0469551331798"/>
    <n v="1.52472318658608"/>
    <n v="2885"/>
    <n v="1.165"/>
    <n v="1.3779999999999999"/>
    <n v="2.5499999999999998E-2"/>
    <n v="0.55000000000000004"/>
    <n v="24.263431542460999"/>
    <d v="1900-01-16T07:56:40"/>
    <n v="43148"/>
    <n v="2.8334838974744501"/>
    <n v="146.77712308033099"/>
    <n v="1"/>
    <n v="71415.7043269977"/>
  </r>
  <r>
    <s v="STND-40580"/>
    <s v="JP Morgan Chase Bank, N.A."/>
    <s v="JP Morgan Chase Bank NA #621300 - 906 W Jefferson St - Shorewood"/>
    <x v="0"/>
    <s v="Indoor Lighting"/>
    <x v="6"/>
    <n v="0"/>
    <n v="21302.465"/>
    <n v="4.79"/>
    <x v="0"/>
    <x v="0"/>
    <n v="15"/>
    <s v="Qty / 1,000"/>
    <m/>
    <s v="Private-Lighting"/>
    <x v="0"/>
    <n v="3"/>
    <n v="6311"/>
    <s v="Lighting"/>
    <n v="0.91633259480590001"/>
    <n v="1.30467645558681"/>
    <n v="19520.1430292119"/>
    <n v="6.2494002222607996"/>
    <n v="0.71"/>
    <n v="13859.3015507404"/>
    <n v="4.4370741578051698"/>
    <n v="2885"/>
    <n v="1.165"/>
    <n v="1.3779999999999999"/>
    <n v="2.5499999999999998E-2"/>
    <n v="0.55000000000000004"/>
    <n v="24.263431542460999"/>
    <d v="1900-01-16T07:56:40"/>
    <n v="43205"/>
    <n v="8.2456791427111806"/>
    <n v="427.264933257427"/>
    <n v="1"/>
    <n v="207889.52326110599"/>
  </r>
  <r>
    <s v="STND-40580"/>
    <s v="JP Morgan Chase Bank, N.A."/>
    <s v="JP Morgan Chase Bank NA #621300 - 906 W Jefferson St - Shorewood"/>
    <x v="1"/>
    <s v="Outdoor &amp; Garage Lighting"/>
    <x v="1"/>
    <n v="0"/>
    <n v="10619.897999999999"/>
    <n v="0"/>
    <x v="0"/>
    <x v="0"/>
    <n v="10.1978380583316"/>
    <s v="Qty / 1,000"/>
    <m/>
    <s v="Private-Lighting"/>
    <x v="0"/>
    <n v="3"/>
    <n v="2166"/>
    <s v="Lighting"/>
    <n v="0.91633259480590001"/>
    <n v="1.30467645558681"/>
    <n v="9731.3586909139794"/>
    <n v="0"/>
    <n v="0.71"/>
    <n v="6909.2646705489296"/>
    <n v="0"/>
    <n v="4903"/>
    <n v="1"/>
    <n v="1"/>
    <n v="0"/>
    <n v="0"/>
    <n v="14.276973281664301"/>
    <d v="1900-01-09T04:44:53"/>
    <n v="43205"/>
    <n v="0"/>
    <n v="0"/>
    <n v="1"/>
    <n v="70459.562212409815"/>
  </r>
  <r>
    <s v="STND-40581"/>
    <s v="JP Morgan Chase Bank, N.A."/>
    <s v="JP Morgan Chase Bank NA #618300 - 300 Northwest Hwy - Cary"/>
    <x v="0"/>
    <s v="Indoor Lighting"/>
    <x v="6"/>
    <n v="0"/>
    <n v="9603.1550000000007"/>
    <n v="2.1589999999999998"/>
    <x v="0"/>
    <x v="0"/>
    <n v="15"/>
    <s v="Qty / 1,000"/>
    <m/>
    <s v="Private-Lighting"/>
    <x v="0"/>
    <n v="3"/>
    <n v="2845"/>
    <s v="Lighting"/>
    <n v="0.91633259480590001"/>
    <n v="1.30467645558681"/>
    <n v="8799.6839394732506"/>
    <n v="2.8167964676119199"/>
    <n v="0.71"/>
    <n v="6247.7755970260096"/>
    <n v="1.99992549200446"/>
    <n v="2885"/>
    <n v="1.165"/>
    <n v="1.3779999999999999"/>
    <n v="2.5499999999999998E-2"/>
    <n v="0.55000000000000004"/>
    <n v="24.263431542460999"/>
    <d v="1900-01-16T07:56:40"/>
    <n v="43162"/>
    <n v="3.7165806407334898"/>
    <n v="192.61110768804099"/>
    <n v="1"/>
    <n v="93716.633955390149"/>
  </r>
  <r>
    <s v="STND-40581"/>
    <s v="JP Morgan Chase Bank, N.A."/>
    <s v="JP Morgan Chase Bank NA #618300 - 300 Northwest Hwy - Cary"/>
    <x v="1"/>
    <s v="Outdoor &amp; Garage Lighting"/>
    <x v="1"/>
    <n v="0"/>
    <n v="6981.8720000000003"/>
    <n v="0"/>
    <x v="0"/>
    <x v="0"/>
    <n v="10.1978380583316"/>
    <s v="Qty / 1,000"/>
    <m/>
    <s v="Private-Lighting"/>
    <x v="0"/>
    <n v="3"/>
    <n v="1424"/>
    <s v="Lighting"/>
    <n v="0.91633259480590001"/>
    <n v="1.30467645558681"/>
    <n v="6397.7168863626603"/>
    <n v="0"/>
    <n v="0.71"/>
    <n v="4542.3789893174899"/>
    <n v="0"/>
    <n v="4903"/>
    <n v="1"/>
    <n v="1"/>
    <n v="0"/>
    <n v="0"/>
    <n v="14.276973281664301"/>
    <d v="1900-01-09T04:44:53"/>
    <n v="43162"/>
    <n v="0"/>
    <n v="0"/>
    <n v="1"/>
    <n v="46322.445332627729"/>
  </r>
  <r>
    <s v="STND-40582"/>
    <s v="JP Morgan Chase Bank, N.A."/>
    <s v="JP Morgan Chase Bank NA #618200 - 1350 E Algonquin Rd - Algonquin"/>
    <x v="0"/>
    <s v="Indoor Lighting"/>
    <x v="6"/>
    <n v="0"/>
    <n v="6210.8280000000004"/>
    <n v="1.397"/>
    <x v="0"/>
    <x v="0"/>
    <n v="15"/>
    <s v="Qty / 1,000"/>
    <m/>
    <s v="Private-Lighting"/>
    <x v="0"/>
    <n v="3"/>
    <n v="1840"/>
    <s v="Lighting"/>
    <n v="0.91633259480590001"/>
    <n v="1.30467645558681"/>
    <n v="5691.1841371331402"/>
    <n v="1.8226330084547699"/>
    <n v="0.71"/>
    <n v="4040.7407373645301"/>
    <n v="1.2940694360028899"/>
    <n v="2885"/>
    <n v="1.165"/>
    <n v="1.3779999999999999"/>
    <n v="2.5499999999999998E-2"/>
    <n v="0.55000000000000004"/>
    <n v="24.263431542460999"/>
    <d v="1900-01-16T07:56:40"/>
    <n v="43135"/>
    <n v="2.4048462969452"/>
    <n v="124.57098325913699"/>
    <n v="1"/>
    <n v="60611.111060467949"/>
  </r>
  <r>
    <s v="STND-40582"/>
    <s v="JP Morgan Chase Bank, N.A."/>
    <s v="JP Morgan Chase Bank NA #618200 - 1350 E Algonquin Rd - Algonquin"/>
    <x v="1"/>
    <s v="Outdoor &amp; Garage Lighting"/>
    <x v="1"/>
    <n v="0"/>
    <n v="13772.527"/>
    <n v="0"/>
    <x v="0"/>
    <x v="0"/>
    <n v="10.1978380583316"/>
    <s v="Qty / 1,000"/>
    <m/>
    <s v="Private-Lighting"/>
    <x v="0"/>
    <n v="3"/>
    <n v="2809"/>
    <s v="Lighting"/>
    <n v="0.91633259480590001"/>
    <n v="1.30467645558681"/>
    <n v="12620.215402944301"/>
    <n v="0"/>
    <n v="0.71"/>
    <n v="8960.3529360904595"/>
    <n v="0"/>
    <n v="4903"/>
    <n v="1"/>
    <n v="1"/>
    <n v="0"/>
    <n v="0"/>
    <n v="14.276973281664301"/>
    <d v="1900-01-09T04:44:53"/>
    <n v="43135"/>
    <n v="0"/>
    <n v="0"/>
    <n v="1"/>
    <n v="91376.228187746587"/>
  </r>
  <r>
    <s v="STND-40583"/>
    <s v="JP Morgan Chase Bank, N.A."/>
    <s v="JP Morgan Chase Bank NA #517884 - 825 W Euclid Ave - Palatine"/>
    <x v="1"/>
    <s v="Outdoor &amp; Garage Lighting"/>
    <x v="1"/>
    <n v="0"/>
    <n v="10865.048000000001"/>
    <n v="0"/>
    <x v="0"/>
    <x v="0"/>
    <n v="10.1978380583316"/>
    <s v="Qty / 1,000"/>
    <m/>
    <s v="Private-Lighting"/>
    <x v="0"/>
    <n v="3"/>
    <n v="2216"/>
    <s v="Lighting"/>
    <n v="0.91633259480590001"/>
    <n v="1.30467645558681"/>
    <n v="9955.9976265306505"/>
    <n v="0"/>
    <n v="0.71"/>
    <n v="7068.7583148367603"/>
    <n v="0"/>
    <n v="4903"/>
    <n v="1"/>
    <n v="1"/>
    <n v="0"/>
    <n v="0"/>
    <n v="14.276973281664301"/>
    <d v="1900-01-09T04:44:53"/>
    <n v="43166"/>
    <n v="0"/>
    <n v="0"/>
    <n v="1"/>
    <n v="72086.052568190265"/>
  </r>
  <r>
    <s v="STND-40584"/>
    <s v="JP Morgan Chase Bank, N.A."/>
    <s v="JP Morgan Chase Bank NA #624400 - 500 N Shady Oaks Dr - Elgin"/>
    <x v="0"/>
    <s v="Indoor Lighting"/>
    <x v="6"/>
    <n v="0"/>
    <n v="14102.63"/>
    <n v="3.1709999999999998"/>
    <x v="0"/>
    <x v="0"/>
    <n v="15"/>
    <s v="Qty / 1,000"/>
    <m/>
    <s v="Private-Lighting"/>
    <x v="0"/>
    <n v="3"/>
    <n v="4178"/>
    <s v="Lighting"/>
    <n v="0.91633259480590001"/>
    <n v="1.30467645558681"/>
    <n v="12922.6995414875"/>
    <n v="4.1371290406657604"/>
    <n v="0.71"/>
    <n v="9175.1166744561397"/>
    <n v="2.9373616188726901"/>
    <n v="2885"/>
    <n v="1.165"/>
    <n v="1.3779999999999999"/>
    <n v="2.5499999999999998E-2"/>
    <n v="0.55000000000000004"/>
    <n v="24.263431542460999"/>
    <d v="1900-01-16T07:56:40"/>
    <n v="43208"/>
    <n v="5.45867402119773"/>
    <n v="282.85737193813901"/>
    <n v="1"/>
    <n v="137626.7501168421"/>
  </r>
  <r>
    <s v="STND-40585"/>
    <s v="JP Morgan Chase Bank, N.A."/>
    <s v="JP Morgan Chase Bank NA #640500 - 4363 S Archer Ave - Chicago"/>
    <x v="0"/>
    <s v="Indoor Lighting"/>
    <x v="6"/>
    <n v="0"/>
    <n v="16917.755000000001"/>
    <n v="3.8039999999999998"/>
    <x v="0"/>
    <x v="0"/>
    <n v="15"/>
    <s v="Qty / 1,000"/>
    <m/>
    <s v="Private-Lighting"/>
    <x v="0"/>
    <n v="3"/>
    <n v="5012"/>
    <s v="Lighting"/>
    <n v="0.91633259480590001"/>
    <n v="1.30467645558681"/>
    <n v="15502.2903374405"/>
    <n v="4.9629892370522102"/>
    <n v="0.71"/>
    <n v="11006.6261395827"/>
    <n v="3.52372235830707"/>
    <n v="2885"/>
    <n v="1.165"/>
    <n v="1.3779999999999999"/>
    <n v="2.5499999999999998E-2"/>
    <n v="0.55000000000000004"/>
    <n v="24.263431542460999"/>
    <d v="1900-01-16T07:56:40"/>
    <n v="43117"/>
    <n v="6.5483431020612404"/>
    <n v="339.32051811564997"/>
    <n v="1"/>
    <n v="165099.39209374052"/>
  </r>
  <r>
    <s v="STND-40585"/>
    <s v="JP Morgan Chase Bank, N.A."/>
    <s v="JP Morgan Chase Bank NA #640500 - 4363 S Archer Ave - Chicago"/>
    <x v="1"/>
    <s v="Outdoor &amp; Garage Lighting"/>
    <x v="1"/>
    <n v="0"/>
    <n v="11507.341"/>
    <n v="0"/>
    <x v="0"/>
    <x v="0"/>
    <n v="10.1978380583316"/>
    <s v="Qty / 1,000"/>
    <m/>
    <s v="Private-Lighting"/>
    <x v="0"/>
    <n v="3"/>
    <n v="2347"/>
    <s v="Lighting"/>
    <n v="0.91633259480590001"/>
    <n v="1.30467645558681"/>
    <n v="10544.5516378463"/>
    <n v="0"/>
    <n v="0.71"/>
    <n v="7486.6316628708901"/>
    <n v="0"/>
    <n v="4903"/>
    <n v="1"/>
    <n v="1"/>
    <n v="0"/>
    <n v="0"/>
    <n v="14.276973281664301"/>
    <d v="1900-01-09T04:44:53"/>
    <n v="43117"/>
    <n v="0"/>
    <n v="0"/>
    <n v="1"/>
    <n v="76347.457300335154"/>
  </r>
  <r>
    <s v="STND-40586"/>
    <s v="JP Morgan Chase Bank, N.A."/>
    <s v="JP Morgan Chase Bank NA #640300 - 8340 S Kedzie Ave - Chicago"/>
    <x v="0"/>
    <s v="Indoor Lighting"/>
    <x v="6"/>
    <n v="0"/>
    <n v="8590.52"/>
    <n v="1.9319999999999999"/>
    <x v="0"/>
    <x v="0"/>
    <n v="15"/>
    <s v="Qty / 1,000"/>
    <m/>
    <s v="Private-Lighting"/>
    <x v="0"/>
    <n v="3"/>
    <n v="2545"/>
    <s v="Lighting"/>
    <n v="0.91633259480590001"/>
    <n v="1.30467645558681"/>
    <n v="7871.7734823319797"/>
    <n v="2.5206349121937102"/>
    <n v="0.71"/>
    <n v="5588.9591724557004"/>
    <n v="1.7896507876575301"/>
    <n v="2885"/>
    <n v="1.165"/>
    <n v="1.3779999999999999"/>
    <n v="2.5499999999999998E-2"/>
    <n v="0.55000000000000004"/>
    <n v="24.263431542460999"/>
    <d v="1900-01-16T07:56:40"/>
    <n v="43196"/>
    <n v="3.3258146354317302"/>
    <n v="172.300621287095"/>
    <n v="1"/>
    <n v="83834.38758683551"/>
  </r>
  <r>
    <s v="STND-40586"/>
    <s v="JP Morgan Chase Bank, N.A."/>
    <s v="JP Morgan Chase Bank NA #640300 - 8340 S Kedzie Ave - Chicago"/>
    <x v="1"/>
    <s v="Outdoor &amp; Garage Lighting"/>
    <x v="1"/>
    <n v="0"/>
    <n v="12139.828"/>
    <n v="0"/>
    <x v="0"/>
    <x v="0"/>
    <n v="10.1978380583316"/>
    <s v="Qty / 1,000"/>
    <m/>
    <s v="Private-Lighting"/>
    <x v="0"/>
    <n v="3"/>
    <n v="2476"/>
    <s v="Lighting"/>
    <n v="0.91633259480590001"/>
    <n v="1.30467645558681"/>
    <n v="11124.120091737301"/>
    <n v="0"/>
    <n v="0.71"/>
    <n v="7898.1252651334898"/>
    <n v="0"/>
    <n v="4903"/>
    <n v="1"/>
    <n v="1"/>
    <n v="0"/>
    <n v="0"/>
    <n v="14.276973281664301"/>
    <d v="1900-01-09T04:44:53"/>
    <n v="43196"/>
    <n v="0"/>
    <n v="0"/>
    <n v="1"/>
    <n v="80543.802418248655"/>
  </r>
  <r>
    <s v="STND-40587"/>
    <s v="JP Morgan Chase Bank, N.A."/>
    <s v="JP Morgan Chase Bank NA #633500 - 2170 N Clybourn Ave - Chicago"/>
    <x v="0"/>
    <s v="Indoor Lighting"/>
    <x v="6"/>
    <n v="0"/>
    <n v="7216.7120000000004"/>
    <n v="1.623"/>
    <x v="0"/>
    <x v="0"/>
    <n v="15"/>
    <s v="Qty / 1,000"/>
    <m/>
    <s v="Private-Lighting"/>
    <x v="0"/>
    <n v="3"/>
    <n v="2138"/>
    <s v="Lighting"/>
    <n v="0.91633259480590001"/>
    <n v="1.30467645558681"/>
    <n v="6612.9084329268799"/>
    <n v="2.1174898874173902"/>
    <n v="0.71"/>
    <n v="4695.1649873780798"/>
    <n v="1.5034178200663399"/>
    <n v="2885"/>
    <n v="1.165"/>
    <n v="1.3779999999999999"/>
    <n v="2.5499999999999998E-2"/>
    <n v="0.55000000000000004"/>
    <n v="24.263431542460999"/>
    <d v="1900-01-16T07:56:40"/>
    <n v="43194"/>
    <n v="2.7938908661002602"/>
    <n v="144.746064411704"/>
    <n v="1"/>
    <n v="70427.474810671192"/>
  </r>
  <r>
    <s v="STND-40587"/>
    <s v="JP Morgan Chase Bank, N.A."/>
    <s v="JP Morgan Chase Bank NA #633500 - 2170 N Clybourn Ave - Chicago"/>
    <x v="1"/>
    <s v="Outdoor &amp; Garage Lighting"/>
    <x v="1"/>
    <n v="0"/>
    <n v="23735.422999999999"/>
    <n v="0"/>
    <x v="0"/>
    <x v="0"/>
    <n v="10.1978380583316"/>
    <s v="Qty / 1,000"/>
    <m/>
    <s v="Private-Lighting"/>
    <x v="0"/>
    <n v="3"/>
    <n v="4841"/>
    <s v="Lighting"/>
    <n v="0.91633259480590001"/>
    <n v="1.30467645558681"/>
    <n v="21749.541746405601"/>
    <n v="0"/>
    <n v="0.71"/>
    <n v="15442.174639948"/>
    <n v="0"/>
    <n v="4903"/>
    <n v="1"/>
    <n v="1"/>
    <n v="0"/>
    <n v="0"/>
    <n v="14.276973281664301"/>
    <d v="1900-01-09T04:44:53"/>
    <n v="43194"/>
    <n v="0"/>
    <n v="0"/>
    <n v="1"/>
    <n v="157476.79624666477"/>
  </r>
  <r>
    <s v="STND-40588"/>
    <s v="JP Morgan Chase Bank, N.A."/>
    <s v="JP Morgan Chase Bank NA #641000 - 6532 W Cermak Rd - Berwyn"/>
    <x v="0"/>
    <s v="Indoor Lighting"/>
    <x v="6"/>
    <n v="0"/>
    <n v="29531.812000000002"/>
    <n v="6.64"/>
    <x v="0"/>
    <x v="0"/>
    <n v="15"/>
    <s v="Qty / 1,000"/>
    <m/>
    <s v="Private-Lighting"/>
    <x v="0"/>
    <n v="3"/>
    <n v="8749"/>
    <s v="Lighting"/>
    <n v="0.91633259480590001"/>
    <n v="1.30467645558681"/>
    <n v="27060.961919279998"/>
    <n v="8.6630516650964005"/>
    <n v="0.71"/>
    <n v="19213.282962688801"/>
    <n v="6.1507666822184399"/>
    <n v="2885"/>
    <n v="1.165"/>
    <n v="1.3779999999999999"/>
    <n v="2.5499999999999998E-2"/>
    <n v="0.55000000000000004"/>
    <n v="24.263431542460999"/>
    <d v="1900-01-16T07:56:40"/>
    <n v="43216"/>
    <n v="11.4303360141132"/>
    <n v="592.32148407007696"/>
    <n v="1"/>
    <n v="288199.244440332"/>
  </r>
  <r>
    <s v="STND-40588"/>
    <s v="JP Morgan Chase Bank, N.A."/>
    <s v="JP Morgan Chase Bank NA #641000 - 6532 W Cermak Rd - Berwyn"/>
    <x v="1"/>
    <s v="Outdoor &amp; Garage Lighting"/>
    <x v="1"/>
    <n v="0"/>
    <n v="11531.856"/>
    <n v="0"/>
    <x v="0"/>
    <x v="0"/>
    <n v="10.1978380583316"/>
    <s v="Qty / 1,000"/>
    <m/>
    <s v="Private-Lighting"/>
    <x v="0"/>
    <n v="3"/>
    <n v="2352"/>
    <s v="Lighting"/>
    <n v="0.91633259480590001"/>
    <n v="1.30467645558681"/>
    <n v="10567.015531408"/>
    <n v="0"/>
    <n v="0.71"/>
    <n v="7502.5810272996696"/>
    <n v="0"/>
    <n v="4903"/>
    <n v="1"/>
    <n v="1"/>
    <n v="0"/>
    <n v="0"/>
    <n v="14.276973281664301"/>
    <d v="1900-01-09T04:44:53"/>
    <n v="43216"/>
    <n v="0"/>
    <n v="0"/>
    <n v="1"/>
    <n v="76510.106335913166"/>
  </r>
  <r>
    <s v="STND-40589"/>
    <s v="JP Morgan Chase Bank, N.A."/>
    <s v="JP Morgan Chase Bank NA #631300 - 1901 McDaniel Ave - Evanston"/>
    <x v="0"/>
    <s v="Indoor Lighting"/>
    <x v="6"/>
    <n v="0"/>
    <n v="9991.3320000000003"/>
    <n v="2.2469999999999999"/>
    <x v="0"/>
    <x v="0"/>
    <n v="15"/>
    <s v="Qty / 1,000"/>
    <m/>
    <s v="Private-Lighting"/>
    <x v="0"/>
    <n v="3"/>
    <n v="2960"/>
    <s v="Lighting"/>
    <n v="0.91633259480590001"/>
    <n v="1.30467645558681"/>
    <n v="9155.3831771272198"/>
    <n v="2.9316079957035499"/>
    <n v="0.71"/>
    <n v="6500.3220557603299"/>
    <n v="2.0814416769495199"/>
    <n v="2885"/>
    <n v="1.165"/>
    <n v="1.3779999999999999"/>
    <n v="2.5499999999999998E-2"/>
    <n v="0.55000000000000004"/>
    <n v="24.263431542460999"/>
    <d v="1900-01-16T07:56:40"/>
    <n v="43237"/>
    <n v="3.8680670216434301"/>
    <n v="200.396799156003"/>
    <n v="1"/>
    <n v="97504.830836404944"/>
  </r>
  <r>
    <s v="STND-40589"/>
    <s v="JP Morgan Chase Bank, N.A."/>
    <s v="JP Morgan Chase Bank NA #631300 - 1901 McDaniel Ave - Evanston"/>
    <x v="1"/>
    <s v="Outdoor &amp; Garage Lighting"/>
    <x v="1"/>
    <n v="0"/>
    <n v="33139.377"/>
    <n v="0"/>
    <x v="0"/>
    <x v="0"/>
    <n v="10.1978380583316"/>
    <s v="Qty / 1,000"/>
    <m/>
    <s v="Private-Lighting"/>
    <x v="0"/>
    <n v="3"/>
    <n v="6759"/>
    <s v="Lighting"/>
    <n v="0.91633259480590001"/>
    <n v="1.30467645558681"/>
    <n v="30366.691316660999"/>
    <n v="0"/>
    <n v="0.71"/>
    <n v="21560.3508348293"/>
    <n v="0"/>
    <n v="4903"/>
    <n v="1"/>
    <n v="1"/>
    <n v="0"/>
    <n v="0"/>
    <n v="14.276973281664301"/>
    <d v="1900-01-09T04:44:53"/>
    <n v="43237"/>
    <n v="0"/>
    <n v="0"/>
    <n v="1"/>
    <n v="219868.96629440371"/>
  </r>
  <r>
    <s v="STND-40590"/>
    <s v="JP Morgan Chase Bank, N.A."/>
    <s v="JP Morgan Chase Bank NA #640900 - 6838 W 111th St - Worth"/>
    <x v="0"/>
    <s v="Indoor Lighting"/>
    <x v="6"/>
    <n v="0"/>
    <n v="8259.7260000000006"/>
    <n v="1.857"/>
    <x v="0"/>
    <x v="0"/>
    <n v="15"/>
    <s v="Qty / 1,000"/>
    <m/>
    <s v="Private-Lighting"/>
    <x v="0"/>
    <n v="3"/>
    <n v="2447"/>
    <s v="Lighting"/>
    <n v="0.91633259480590001"/>
    <n v="1.30467645558681"/>
    <n v="7568.65615796576"/>
    <n v="2.4227841780246999"/>
    <n v="0.71"/>
    <n v="5373.7458721556904"/>
    <n v="1.72017676639754"/>
    <n v="2885"/>
    <n v="1.165"/>
    <n v="1.3779999999999999"/>
    <n v="2.5499999999999998E-2"/>
    <n v="0.55000000000000004"/>
    <n v="24.263431542460999"/>
    <d v="1900-01-16T07:56:40"/>
    <n v="43236"/>
    <n v="3.1967069244289501"/>
    <n v="165.66586440182601"/>
    <n v="1"/>
    <n v="80606.188082335357"/>
  </r>
  <r>
    <s v="STND-40590"/>
    <s v="JP Morgan Chase Bank, N.A."/>
    <s v="JP Morgan Chase Bank NA #640900 - 6838 W 111th St - Worth"/>
    <x v="1"/>
    <s v="Outdoor &amp; Garage Lighting"/>
    <x v="1"/>
    <n v="0"/>
    <n v="1534.6389999999999"/>
    <n v="0"/>
    <x v="0"/>
    <x v="0"/>
    <n v="10.1978380583316"/>
    <s v="Qty / 1,000"/>
    <m/>
    <s v="Private-Lighting"/>
    <x v="0"/>
    <n v="3"/>
    <n v="313"/>
    <s v="Lighting"/>
    <n v="0.91633259480590001"/>
    <n v="1.30467645558681"/>
    <n v="1406.23973696033"/>
    <n v="0"/>
    <n v="0.71"/>
    <n v="998.43021324183496"/>
    <n v="0"/>
    <n v="4903"/>
    <n v="1"/>
    <n v="1"/>
    <n v="0"/>
    <n v="0"/>
    <n v="14.276973281664301"/>
    <d v="1900-01-09T04:44:53"/>
    <n v="43236"/>
    <n v="0"/>
    <n v="0"/>
    <n v="1"/>
    <n v="10181.82962718572"/>
  </r>
  <r>
    <s v="STND-40591"/>
    <s v="JP Morgan Chase Bank, N.A."/>
    <s v="JP Morgan Chase Bank NA #636300 - 1048 Lake St - Oak Park"/>
    <x v="0"/>
    <s v="Indoor Lighting"/>
    <x v="6"/>
    <n v="0"/>
    <n v="21302.465"/>
    <n v="4.79"/>
    <x v="0"/>
    <x v="0"/>
    <n v="15"/>
    <s v="Qty / 1,000"/>
    <m/>
    <s v="Private-Lighting"/>
    <x v="0"/>
    <n v="3"/>
    <n v="6311"/>
    <s v="Lighting"/>
    <n v="0.91633259480590001"/>
    <n v="1.30467645558681"/>
    <n v="19520.1430292119"/>
    <n v="6.2494002222607996"/>
    <n v="0.71"/>
    <n v="13859.3015507404"/>
    <n v="4.4370741578051698"/>
    <n v="2885"/>
    <n v="1.165"/>
    <n v="1.3779999999999999"/>
    <n v="2.5499999999999998E-2"/>
    <n v="0.55000000000000004"/>
    <n v="24.263431542460999"/>
    <d v="1900-01-16T07:56:40"/>
    <n v="43181"/>
    <n v="8.2456791427111806"/>
    <n v="427.264933257427"/>
    <n v="1"/>
    <n v="207889.52326110599"/>
  </r>
  <r>
    <s v="STND-40592"/>
    <s v="JP Morgan Chase Bank, N.A."/>
    <s v="JP Morgan Chase Bank NA #640800 - 15100 S Lagrange Rd - Orland Park"/>
    <x v="0"/>
    <s v="Indoor Lighting"/>
    <x v="6"/>
    <n v="0"/>
    <n v="29960.493999999999"/>
    <n v="6.7370000000000001"/>
    <x v="0"/>
    <x v="0"/>
    <n v="15"/>
    <s v="Qty / 1,000"/>
    <m/>
    <s v="Private-Lighting"/>
    <x v="0"/>
    <n v="3"/>
    <n v="8876"/>
    <s v="Lighting"/>
    <n v="0.91633259480590001"/>
    <n v="1.30467645558681"/>
    <n v="27453.777208686599"/>
    <n v="8.7896052812883205"/>
    <n v="0.71"/>
    <n v="19492.181818167501"/>
    <n v="6.2406197497146998"/>
    <n v="2885"/>
    <n v="1.165"/>
    <n v="1.3779999999999999"/>
    <n v="2.5499999999999998E-2"/>
    <n v="0.55000000000000004"/>
    <n v="24.263431542460999"/>
    <d v="1900-01-16T07:56:40"/>
    <n v="43184"/>
    <n v="11.597315320343499"/>
    <n v="600.91958697125199"/>
    <n v="1"/>
    <n v="292382.72727251251"/>
  </r>
  <r>
    <s v="STND-40592"/>
    <s v="JP Morgan Chase Bank, N.A."/>
    <s v="JP Morgan Chase Bank NA #640800 - 15100 S Lagrange Rd - Orland Park"/>
    <x v="1"/>
    <s v="Outdoor &amp; Garage Lighting"/>
    <x v="1"/>
    <n v="0"/>
    <n v="21583.006000000001"/>
    <n v="0"/>
    <x v="0"/>
    <x v="0"/>
    <n v="10.1978380583316"/>
    <s v="Qty / 1,000"/>
    <m/>
    <s v="Private-Lighting"/>
    <x v="0"/>
    <n v="3"/>
    <n v="4402"/>
    <s v="Lighting"/>
    <n v="0.91633259480590001"/>
    <n v="1.30467645558681"/>
    <n v="19777.211891691299"/>
    <n v="0"/>
    <n v="0.71"/>
    <n v="14041.8204431008"/>
    <n v="0"/>
    <n v="4903"/>
    <n v="1"/>
    <n v="1"/>
    <n v="0"/>
    <n v="0"/>
    <n v="14.276973281664301"/>
    <d v="1900-01-09T04:44:53"/>
    <n v="43184"/>
    <n v="0"/>
    <n v="0"/>
    <n v="1"/>
    <n v="143196.21092291203"/>
  </r>
  <r>
    <s v="STND-40593"/>
    <s v="JP Morgan Chase Bank, N.A."/>
    <s v="JP Morgan Chase Bank NA #631700 - 300 E Rand Rd - Arlington Heights"/>
    <x v="0"/>
    <s v="Indoor Lighting"/>
    <x v="6"/>
    <n v="0"/>
    <n v="14939.742"/>
    <n v="3.359"/>
    <x v="0"/>
    <x v="0"/>
    <n v="15"/>
    <s v="Qty / 1,000"/>
    <m/>
    <s v="Private-Lighting"/>
    <x v="0"/>
    <n v="3"/>
    <n v="4426"/>
    <s v="Lighting"/>
    <n v="0.91633259480590001"/>
    <n v="1.30467645558681"/>
    <n v="13689.772552590701"/>
    <n v="4.3824082143160803"/>
    <n v="0.71"/>
    <n v="9719.7385123393797"/>
    <n v="3.1115098321644199"/>
    <n v="2885"/>
    <n v="1.165"/>
    <n v="1.3779999999999999"/>
    <n v="2.5499999999999998E-2"/>
    <n v="0.55000000000000004"/>
    <n v="24.263431542460999"/>
    <d v="1900-01-16T07:56:40"/>
    <n v="43162"/>
    <n v="5.7823040167780499"/>
    <n v="299.647382052414"/>
    <n v="1"/>
    <n v="145796.07768509068"/>
  </r>
  <r>
    <s v="STND-40593"/>
    <s v="JP Morgan Chase Bank, N.A."/>
    <s v="JP Morgan Chase Bank NA #631700 - 300 E Rand Rd - Arlington Heights"/>
    <x v="1"/>
    <s v="Outdoor &amp; Garage Lighting"/>
    <x v="1"/>
    <n v="0"/>
    <n v="16263.251"/>
    <n v="0"/>
    <x v="0"/>
    <x v="0"/>
    <n v="10.1978380583316"/>
    <s v="Qty / 1,000"/>
    <m/>
    <s v="Private-Lighting"/>
    <x v="0"/>
    <n v="3"/>
    <n v="3317"/>
    <s v="Lighting"/>
    <n v="0.91633259480590001"/>
    <n v="1.30467645558681"/>
    <n v="14902.546988809599"/>
    <n v="0"/>
    <n v="0.71"/>
    <n v="10580.8083620548"/>
    <n v="0"/>
    <n v="4903"/>
    <n v="1"/>
    <n v="1"/>
    <n v="0"/>
    <n v="0"/>
    <n v="14.276973281664301"/>
    <d v="1900-01-09T04:44:53"/>
    <n v="43162"/>
    <n v="0"/>
    <n v="0"/>
    <n v="1"/>
    <n v="107901.37020247568"/>
  </r>
  <r>
    <s v="STND-40594"/>
    <s v="JP Morgan Chase Bank, N.A."/>
    <s v="JP Morgan Chase Bank NA #636200 - 1131 E Dundee Rd - Palatine"/>
    <x v="0"/>
    <s v="Indoor Lighting"/>
    <x v="6"/>
    <n v="0"/>
    <n v="10538.155000000001"/>
    <n v="2.37"/>
    <x v="0"/>
    <x v="0"/>
    <n v="15"/>
    <s v="Qty / 1,000"/>
    <m/>
    <s v="Private-Lighting"/>
    <x v="0"/>
    <n v="3"/>
    <n v="3122"/>
    <s v="Lighting"/>
    <n v="0.91633259480590001"/>
    <n v="1.30467645558681"/>
    <n v="9656.4549156167704"/>
    <n v="3.0920831997407299"/>
    <n v="0.71"/>
    <n v="6856.0829900878998"/>
    <n v="2.1953790718159198"/>
    <n v="2885"/>
    <n v="1.165"/>
    <n v="1.3779999999999999"/>
    <n v="2.5499999999999998E-2"/>
    <n v="0.55000000000000004"/>
    <n v="24.263431542460999"/>
    <d v="1900-01-16T07:56:40"/>
    <n v="43209"/>
    <n v="4.0798036676879903"/>
    <n v="211.364463818221"/>
    <n v="1"/>
    <n v="102841.24485131849"/>
  </r>
  <r>
    <s v="STND-40594"/>
    <s v="JP Morgan Chase Bank, N.A."/>
    <s v="JP Morgan Chase Bank NA #636200 - 1131 E Dundee Rd - Palatine"/>
    <x v="1"/>
    <s v="Outdoor &amp; Garage Lighting"/>
    <x v="1"/>
    <n v="0"/>
    <n v="8188.01"/>
    <n v="0"/>
    <x v="0"/>
    <x v="0"/>
    <n v="10.1978380583316"/>
    <s v="Qty / 1,000"/>
    <m/>
    <s v="Private-Lighting"/>
    <x v="0"/>
    <n v="3"/>
    <n v="1670"/>
    <s v="Lighting"/>
    <n v="0.91633259480590001"/>
    <n v="1.30467645558681"/>
    <n v="7502.9404495966601"/>
    <n v="0"/>
    <n v="0.71"/>
    <n v="5327.0877192136204"/>
    <n v="0"/>
    <n v="4903"/>
    <n v="1"/>
    <n v="1"/>
    <n v="0"/>
    <n v="0"/>
    <n v="14.276973281664301"/>
    <d v="1900-01-09T04:44:53"/>
    <n v="43209"/>
    <n v="0"/>
    <n v="0"/>
    <n v="1"/>
    <n v="54324.777883067538"/>
  </r>
  <r>
    <s v="STND-40595"/>
    <s v="JP Morgan Chase Bank, N.A."/>
    <s v="JP Morgan Chase Bank NA #640000 - 4739 W 79th St - Chicago"/>
    <x v="0"/>
    <s v="Indoor Lighting"/>
    <x v="6"/>
    <n v="0"/>
    <n v="34068.417000000001"/>
    <n v="7.6609999999999996"/>
    <x v="0"/>
    <x v="0"/>
    <n v="15"/>
    <s v="Qty / 1,000"/>
    <m/>
    <s v="Private-Lighting"/>
    <x v="0"/>
    <n v="3"/>
    <n v="10093"/>
    <s v="Lighting"/>
    <n v="0.91633259480590001"/>
    <n v="1.30467645558681"/>
    <n v="31218.000950539401"/>
    <n v="9.9951263262505208"/>
    <n v="0.71"/>
    <n v="22164.780674883001"/>
    <n v="7.0965396916378696"/>
    <n v="2885"/>
    <n v="1.165"/>
    <n v="1.3779999999999999"/>
    <n v="2.5499999999999998E-2"/>
    <n v="0.55000000000000004"/>
    <n v="24.263431542460999"/>
    <d v="1900-01-16T07:56:40"/>
    <n v="43232"/>
    <n v="13.187922319897799"/>
    <n v="683.31246715773"/>
    <n v="1"/>
    <n v="332471.71012324502"/>
  </r>
  <r>
    <s v="STND-40595"/>
    <s v="JP Morgan Chase Bank, N.A."/>
    <s v="JP Morgan Chase Bank NA #640000 - 4739 W 79th St - Chicago"/>
    <x v="1"/>
    <s v="Outdoor &amp; Garage Lighting"/>
    <x v="1"/>
    <n v="0"/>
    <n v="21136.832999999999"/>
    <n v="0"/>
    <x v="0"/>
    <x v="0"/>
    <n v="10.1978380583316"/>
    <s v="Qty / 1,000"/>
    <m/>
    <s v="Private-Lighting"/>
    <x v="0"/>
    <n v="3"/>
    <n v="4311"/>
    <s v="Lighting"/>
    <n v="0.91633259480590001"/>
    <n v="1.30467645558681"/>
    <n v="19368.369028869001"/>
    <n v="0"/>
    <n v="0.71"/>
    <n v="13751.542010497"/>
    <n v="0"/>
    <n v="4903"/>
    <n v="1"/>
    <n v="1"/>
    <n v="0"/>
    <n v="0"/>
    <n v="14.276973281664301"/>
    <d v="1900-01-09T04:44:53"/>
    <n v="43232"/>
    <n v="0"/>
    <n v="0"/>
    <n v="1"/>
    <n v="140235.99847539215"/>
  </r>
  <r>
    <s v="STND-40596"/>
    <s v="JP Morgan Chase Bank, N.A."/>
    <s v="JP Morgan Chase Bank NA #628800 - 2555 W Golf Rd - Hoffman Estates"/>
    <x v="0"/>
    <s v="Indoor Lighting"/>
    <x v="6"/>
    <n v="0"/>
    <n v="11442.775"/>
    <n v="2.573"/>
    <x v="0"/>
    <x v="0"/>
    <n v="15"/>
    <s v="Qty / 1,000"/>
    <m/>
    <s v="Private-Lighting"/>
    <x v="0"/>
    <n v="3"/>
    <n v="3390"/>
    <s v="Lighting"/>
    <n v="0.91633259480590001"/>
    <n v="1.30467645558681"/>
    <n v="10485.387707530101"/>
    <n v="3.3569325202248499"/>
    <n v="0.71"/>
    <n v="7444.6252723463604"/>
    <n v="2.3834220893596498"/>
    <n v="2885"/>
    <n v="1.165"/>
    <n v="1.3779999999999999"/>
    <n v="2.5499999999999998E-2"/>
    <n v="0.55000000000000004"/>
    <n v="24.263431542460999"/>
    <d v="1900-01-16T07:56:40"/>
    <n v="43211"/>
    <n v="4.4292552054688699"/>
    <n v="229.50848630216001"/>
    <n v="1"/>
    <n v="111669.37908519541"/>
  </r>
  <r>
    <s v="STND-40596"/>
    <s v="JP Morgan Chase Bank, N.A."/>
    <s v="JP Morgan Chase Bank NA #628800 - 2555 W Golf Rd - Hoffman Estates"/>
    <x v="1"/>
    <s v="Outdoor &amp; Garage Lighting"/>
    <x v="1"/>
    <n v="0"/>
    <n v="735.45"/>
    <n v="0"/>
    <x v="0"/>
    <x v="0"/>
    <n v="10.1978380583316"/>
    <s v="Qty / 1,000"/>
    <m/>
    <s v="Private-Lighting"/>
    <x v="0"/>
    <n v="3"/>
    <n v="150"/>
    <s v="Lighting"/>
    <n v="0.91633259480590001"/>
    <n v="1.30467645558681"/>
    <n v="673.91680684999903"/>
    <n v="0"/>
    <n v="0.71"/>
    <n v="478.48093286349899"/>
    <n v="0"/>
    <n v="4903"/>
    <n v="1"/>
    <n v="1"/>
    <n v="0"/>
    <n v="0"/>
    <n v="14.276973281664301"/>
    <d v="1900-01-09T04:44:53"/>
    <n v="43211"/>
    <n v="0"/>
    <n v="0"/>
    <n v="1"/>
    <n v="4879.4710673413974"/>
  </r>
  <r>
    <s v="STND-40597"/>
    <s v="JP Morgan Chase Bank, N.A."/>
    <s v="JP Morgan Chase Bank NA #637300 - 29 W 555 Batavia Rd - Warrenville"/>
    <x v="0"/>
    <s v="Indoor Lighting"/>
    <x v="6"/>
    <n v="0"/>
    <n v="11084.977999999999"/>
    <n v="2.4929999999999999"/>
    <x v="0"/>
    <x v="0"/>
    <n v="15"/>
    <s v="Qty / 1,000"/>
    <m/>
    <s v="Private-Lighting"/>
    <x v="0"/>
    <n v="3"/>
    <n v="3284"/>
    <s v="Lighting"/>
    <n v="0.91633259480590001"/>
    <n v="1.30467645558681"/>
    <n v="10157.526654106299"/>
    <n v="3.2525584037779098"/>
    <n v="0.71"/>
    <n v="7211.8439244154797"/>
    <n v="2.3093164666823101"/>
    <n v="2885"/>
    <n v="1.165"/>
    <n v="1.3779999999999999"/>
    <n v="2.5499999999999998E-2"/>
    <n v="0.55000000000000004"/>
    <n v="24.263431542460999"/>
    <d v="1900-01-16T07:56:40"/>
    <n v="43208"/>
    <n v="4.2915403137325603"/>
    <n v="222.332128480439"/>
    <n v="1"/>
    <n v="108177.6588662322"/>
  </r>
  <r>
    <s v="STND-40597"/>
    <s v="JP Morgan Chase Bank, N.A."/>
    <s v="JP Morgan Chase Bank NA #637300 - 29 W 555 Batavia Rd - Warrenville"/>
    <x v="1"/>
    <s v="Outdoor &amp; Garage Lighting"/>
    <x v="1"/>
    <n v="0"/>
    <n v="21019.161"/>
    <n v="0"/>
    <x v="0"/>
    <x v="0"/>
    <n v="10.1978380583316"/>
    <s v="Qty / 1,000"/>
    <m/>
    <s v="Private-Lighting"/>
    <x v="0"/>
    <n v="3"/>
    <n v="4287"/>
    <s v="Lighting"/>
    <n v="0.91633259480590001"/>
    <n v="1.30467645558681"/>
    <n v="19260.542339773001"/>
    <n v="0"/>
    <n v="0.71"/>
    <n v="13674.9850612388"/>
    <n v="0"/>
    <n v="4903"/>
    <n v="1"/>
    <n v="1"/>
    <n v="0"/>
    <n v="0"/>
    <n v="14.276973281664301"/>
    <d v="1900-01-09T04:44:53"/>
    <n v="43208"/>
    <n v="0"/>
    <n v="0"/>
    <n v="1"/>
    <n v="139455.28310461712"/>
  </r>
  <r>
    <s v="STND-40598"/>
    <s v="JP Morgan Chase Bank, N.A."/>
    <s v="JP Morgan Chase Bank NA #641500 - 270 S Randall Rd - Elgin"/>
    <x v="0"/>
    <s v="Indoor Lighting"/>
    <x v="6"/>
    <n v="0"/>
    <n v="12725.447"/>
    <n v="2.8610000000000002"/>
    <x v="0"/>
    <x v="0"/>
    <n v="15"/>
    <s v="Qty / 1,000"/>
    <m/>
    <s v="Private-Lighting"/>
    <x v="0"/>
    <n v="3"/>
    <n v="3770"/>
    <s v="Lighting"/>
    <n v="0.91633259480590001"/>
    <n v="1.30467645558681"/>
    <n v="11660.741869575"/>
    <n v="3.73267933943385"/>
    <n v="0.71"/>
    <n v="8279.1267273982194"/>
    <n v="2.6502023309980398"/>
    <n v="2885"/>
    <n v="1.165"/>
    <n v="1.3779999999999999"/>
    <n v="2.5499999999999998E-2"/>
    <n v="0.55000000000000004"/>
    <n v="24.263431542460999"/>
    <d v="1900-01-16T07:56:40"/>
    <n v="43189"/>
    <n v="4.9250288157195596"/>
    <n v="255.235122467091"/>
    <n v="1"/>
    <n v="124186.90091097329"/>
  </r>
  <r>
    <s v="STND-40598"/>
    <s v="JP Morgan Chase Bank, N.A."/>
    <s v="JP Morgan Chase Bank NA #641500 - 270 S Randall Rd - Elgin"/>
    <x v="1"/>
    <s v="Outdoor &amp; Garage Lighting"/>
    <x v="1"/>
    <n v="0"/>
    <n v="9369.6329999999998"/>
    <n v="0"/>
    <x v="0"/>
    <x v="0"/>
    <n v="10.1978380583316"/>
    <s v="Qty / 1,000"/>
    <m/>
    <s v="Private-Lighting"/>
    <x v="0"/>
    <n v="3"/>
    <n v="1911"/>
    <s v="Lighting"/>
    <n v="0.91633259480590001"/>
    <n v="1.30467645558681"/>
    <n v="8585.7001192689895"/>
    <n v="0"/>
    <n v="0.71"/>
    <n v="6095.8470846809796"/>
    <n v="0"/>
    <n v="4903"/>
    <n v="1"/>
    <n v="1"/>
    <n v="0"/>
    <n v="0"/>
    <n v="14.276973281664301"/>
    <d v="1900-01-09T04:44:53"/>
    <n v="43189"/>
    <n v="0"/>
    <n v="0"/>
    <n v="1"/>
    <n v="62164.461397929423"/>
  </r>
  <r>
    <s v="STND-40599"/>
    <s v="JP Morgan Chase Bank, N.A."/>
    <s v="JP Morgan Chase Bank NA #512692 - 1500 N Orchard Rd - Aurora"/>
    <x v="0"/>
    <s v="Indoor Lighting"/>
    <x v="6"/>
    <n v="0"/>
    <n v="189.02500000000001"/>
    <n v="4.2999999999999997E-2"/>
    <x v="0"/>
    <x v="0"/>
    <n v="15"/>
    <s v="Qty / 1,000"/>
    <m/>
    <s v="Private-Lighting"/>
    <x v="0"/>
    <n v="3"/>
    <n v="56"/>
    <s v="Lighting"/>
    <n v="0.91633259480590001"/>
    <n v="1.30467645558681"/>
    <n v="173.209768733185"/>
    <n v="5.6101087590232697E-2"/>
    <n v="0.71"/>
    <n v="122.978935800561"/>
    <n v="3.9831772189065202E-2"/>
    <n v="2885"/>
    <n v="1.165"/>
    <n v="1.3779999999999999"/>
    <n v="2.5499999999999998E-2"/>
    <n v="0.55000000000000004"/>
    <n v="24.263431542460999"/>
    <d v="1900-01-16T07:56:40"/>
    <n v="43232"/>
    <n v="7.4021754308263202E-2"/>
    <n v="3.79128678343023"/>
    <n v="1"/>
    <n v="1844.6840370084151"/>
  </r>
  <r>
    <s v="STND-40599"/>
    <s v="JP Morgan Chase Bank, N.A."/>
    <s v="JP Morgan Chase Bank NA #512692 - 1500 N Orchard Rd - Aurora"/>
    <x v="1"/>
    <s v="Outdoor &amp; Garage Lighting"/>
    <x v="1"/>
    <n v="0"/>
    <n v="4937.3209999999999"/>
    <n v="0"/>
    <x v="0"/>
    <x v="0"/>
    <n v="10.1978380583316"/>
    <s v="Qty / 1,000"/>
    <m/>
    <s v="Private-Lighting"/>
    <x v="0"/>
    <n v="3"/>
    <n v="1007"/>
    <s v="Lighting"/>
    <n v="0.91633259480590001"/>
    <n v="1.30467645558681"/>
    <n v="4524.2281633196599"/>
    <n v="0"/>
    <n v="0.71"/>
    <n v="3212.2019959569602"/>
    <n v="0"/>
    <n v="4903"/>
    <n v="1"/>
    <n v="1"/>
    <n v="0"/>
    <n v="0"/>
    <n v="14.276973281664301"/>
    <d v="1900-01-09T04:44:53"/>
    <n v="43232"/>
    <n v="0"/>
    <n v="0"/>
    <n v="1"/>
    <n v="32757.515765418619"/>
  </r>
  <r>
    <s v="STND-40630"/>
    <s v="S BHBB HOLDINGS, LLC"/>
    <s v="S BHBB Propco LLC - 115 S LaSalle St - Chicago"/>
    <x v="28"/>
    <s v="HVAC"/>
    <x v="6"/>
    <n v="0"/>
    <n v="45413"/>
    <n v="0"/>
    <x v="3"/>
    <x v="0"/>
    <n v="20"/>
    <s v="ΔkWpeak / CF"/>
    <n v="1"/>
    <s v="Private-Non-Lighting"/>
    <x v="2"/>
    <n v="3"/>
    <n v="1"/>
    <s v="Non-Lighting"/>
    <n v="0.98952339343681495"/>
    <n v="0.43468415683807998"/>
    <n v="44937.225866146102"/>
    <n v="0"/>
    <n v="0.7"/>
    <n v="31456.058106302298"/>
    <n v="0"/>
    <n v="2885"/>
    <n v="1.165"/>
    <n v="1.3779999999999999"/>
    <n v="2.5499999999999998E-2"/>
    <n v="0.55000000000000004"/>
    <n v="24.263431542460999"/>
    <d v="1900-01-16T07:56:40"/>
    <n v="43249"/>
    <n v="0"/>
    <n v="0"/>
    <n v="1"/>
    <n v="629121.16212604591"/>
  </r>
  <r>
    <s v="STND-40637"/>
    <s v="JP Morgan Chase Bank, N.A."/>
    <s v="JP Morgan Chase Bank NA #151270 - 3204 W Irving Park Rd - Chicago"/>
    <x v="0"/>
    <s v="Indoor Lighting"/>
    <x v="6"/>
    <n v="0"/>
    <n v="3392.3270000000002"/>
    <n v="0.76300000000000001"/>
    <x v="0"/>
    <x v="0"/>
    <n v="15"/>
    <s v="Qty / 1,000"/>
    <m/>
    <s v="Private-Lighting"/>
    <x v="0"/>
    <n v="3"/>
    <n v="1005"/>
    <s v="Lighting"/>
    <n v="0.91633259480590001"/>
    <n v="1.30467645558681"/>
    <n v="3108.4998023401099"/>
    <n v="0.99546813561273295"/>
    <n v="0.71"/>
    <n v="2207.0348596614799"/>
    <n v="0.70678237628504104"/>
    <n v="2885"/>
    <n v="1.165"/>
    <n v="1.3779999999999999"/>
    <n v="2.5499999999999998E-2"/>
    <n v="0.55000000000000004"/>
    <n v="24.263431542460999"/>
    <d v="1900-01-16T07:56:40"/>
    <n v="43254"/>
    <n v="1.313455779935"/>
    <n v="68.040124428903795"/>
    <n v="0"/>
    <n v="33105.5228949222"/>
  </r>
  <r>
    <s v="STND-40637"/>
    <s v="JP Morgan Chase Bank, N.A."/>
    <s v="JP Morgan Chase Bank NA #151270 - 3204 W Irving Park Rd - Chicago"/>
    <x v="1"/>
    <s v="Outdoor &amp; Garage Lighting"/>
    <x v="1"/>
    <n v="0"/>
    <n v="7119.1559999999999"/>
    <n v="0"/>
    <x v="0"/>
    <x v="0"/>
    <n v="10.1978380583316"/>
    <s v="Qty / 1,000"/>
    <m/>
    <s v="Private-Lighting"/>
    <x v="0"/>
    <n v="3"/>
    <n v="1452"/>
    <s v="Lighting"/>
    <n v="0.91633259480590001"/>
    <n v="1.30467645558681"/>
    <n v="6523.5146903079903"/>
    <n v="0"/>
    <n v="0.71"/>
    <n v="4631.6954301186697"/>
    <n v="0"/>
    <n v="4903"/>
    <n v="1"/>
    <n v="1"/>
    <n v="0"/>
    <n v="0"/>
    <n v="14.276973281664301"/>
    <d v="1900-01-09T04:44:53"/>
    <n v="43254"/>
    <n v="0"/>
    <n v="0"/>
    <n v="0"/>
    <n v="47233.279931864723"/>
  </r>
  <r>
    <s v="STND-40638"/>
    <s v="JP Morgan Chase Bank, N.A."/>
    <s v="JP Morgan Chase Bank NA #150602 - 2311 N US Hwy 12 - Spring Grove"/>
    <x v="0"/>
    <s v="Indoor Lighting"/>
    <x v="6"/>
    <n v="0"/>
    <n v="97.888000000000005"/>
    <n v="2.1999999999999999E-2"/>
    <x v="0"/>
    <x v="0"/>
    <n v="15"/>
    <s v="Qty / 1,000"/>
    <m/>
    <s v="Private-Lighting"/>
    <x v="0"/>
    <n v="3"/>
    <n v="29"/>
    <s v="Lighting"/>
    <n v="0.91633259480590001"/>
    <n v="1.30467645558681"/>
    <n v="89.697965040359904"/>
    <n v="2.8702882022909701E-2"/>
    <n v="0.71"/>
    <n v="63.685555178655498"/>
    <n v="2.0379046236265901E-2"/>
    <n v="2885"/>
    <n v="1.165"/>
    <n v="1.3779999999999999"/>
    <n v="2.5499999999999998E-2"/>
    <n v="0.55000000000000004"/>
    <n v="24.263431542460999"/>
    <d v="1900-01-16T07:56:40"/>
    <n v="43239"/>
    <n v="3.7871595227483498E-2"/>
    <n v="1.9633460159048699"/>
    <n v="1"/>
    <n v="955.2833276798325"/>
  </r>
  <r>
    <s v="STND-40639"/>
    <s v="JP Morgan Chase Bank, N.A."/>
    <s v="JP Morgan Chase Bank NA #151058 - 2222 Essington Rd - Joliet"/>
    <x v="0"/>
    <s v="Indoor Lighting"/>
    <x v="6"/>
    <n v="0"/>
    <n v="1488.5730000000001"/>
    <n v="0.33500000000000002"/>
    <x v="0"/>
    <x v="0"/>
    <n v="15"/>
    <s v="Qty / 1,000"/>
    <m/>
    <s v="Private-Lighting"/>
    <x v="0"/>
    <n v="3"/>
    <n v="441"/>
    <s v="Lighting"/>
    <n v="0.91633259480590001"/>
    <n v="1.30467645558681"/>
    <n v="1364.027959648"/>
    <n v="0.43706661262157998"/>
    <n v="0.71"/>
    <n v="968.45985135008198"/>
    <n v="0.31031729496132199"/>
    <n v="2885"/>
    <n v="1.165"/>
    <n v="1.3779999999999999"/>
    <n v="2.5499999999999998E-2"/>
    <n v="0.55000000000000004"/>
    <n v="24.263431542460999"/>
    <d v="1900-01-16T07:56:40"/>
    <n v="43247"/>
    <n v="0.57668110914577098"/>
    <n v="29.8564059837116"/>
    <n v="1"/>
    <n v="14526.897770251229"/>
  </r>
  <r>
    <s v="STND-40639"/>
    <s v="JP Morgan Chase Bank, N.A."/>
    <s v="JP Morgan Chase Bank NA #151058 - 2222 Essington Rd - Joliet"/>
    <x v="1"/>
    <s v="Outdoor &amp; Garage Lighting"/>
    <x v="1"/>
    <n v="0"/>
    <n v="12762.509"/>
    <n v="0"/>
    <x v="0"/>
    <x v="0"/>
    <n v="10.1978380583316"/>
    <s v="Qty / 1,000"/>
    <m/>
    <s v="Private-Lighting"/>
    <x v="0"/>
    <n v="3"/>
    <n v="2603"/>
    <s v="Lighting"/>
    <n v="0.91633259480590001"/>
    <n v="1.30467645558681"/>
    <n v="11694.7029882036"/>
    <n v="0"/>
    <n v="0.71"/>
    <n v="8303.2391216245906"/>
    <n v="0"/>
    <n v="4903"/>
    <n v="1"/>
    <n v="1"/>
    <n v="0"/>
    <n v="0"/>
    <n v="14.276973281664301"/>
    <d v="1900-01-09T04:44:53"/>
    <n v="43247"/>
    <n v="0"/>
    <n v="0"/>
    <n v="1"/>
    <n v="84675.087921931088"/>
  </r>
  <r>
    <s v="STND-40640"/>
    <s v="JP Morgan Chase Bank, N.A."/>
    <s v="JP Morgan Chase Bank NA #151286 - 488 W Liberty St - Wauconda"/>
    <x v="1"/>
    <s v="Outdoor &amp; Garage Lighting"/>
    <x v="1"/>
    <n v="0"/>
    <n v="5059.8959999999997"/>
    <n v="0"/>
    <x v="0"/>
    <x v="0"/>
    <n v="10.1978380583316"/>
    <s v="Qty / 1,000"/>
    <m/>
    <s v="Private-Lighting"/>
    <x v="0"/>
    <n v="3"/>
    <n v="1032"/>
    <s v="Lighting"/>
    <n v="0.91633259480590001"/>
    <n v="1.30467645558681"/>
    <n v="4636.5476311279899"/>
    <n v="0"/>
    <n v="0.71"/>
    <n v="3291.9488181008701"/>
    <n v="0"/>
    <n v="4903"/>
    <n v="1"/>
    <n v="1"/>
    <n v="0"/>
    <n v="0"/>
    <n v="14.276973281664301"/>
    <d v="1900-01-09T04:44:53"/>
    <n v="43252"/>
    <n v="0"/>
    <n v="0"/>
    <n v="0"/>
    <n v="33570.760943308785"/>
  </r>
  <r>
    <s v="STND-40641"/>
    <s v="JP Morgan Chase Bank, N.A."/>
    <s v="JP Morgan Chase Bank NA #151055 - 141 E North Ave - Glendale Heights"/>
    <x v="1"/>
    <s v="Outdoor &amp; Garage Lighting"/>
    <x v="1"/>
    <n v="0"/>
    <n v="3785.116"/>
    <n v="0"/>
    <x v="0"/>
    <x v="0"/>
    <n v="10.1978380583316"/>
    <s v="Qty / 1,000"/>
    <m/>
    <s v="Private-Lighting"/>
    <x v="0"/>
    <n v="3"/>
    <n v="772"/>
    <s v="Lighting"/>
    <n v="0.91633259480590001"/>
    <n v="1.30467645558681"/>
    <n v="3468.4251659213301"/>
    <n v="0"/>
    <n v="0.71"/>
    <n v="2462.5818678041401"/>
    <n v="0"/>
    <n v="4903"/>
    <n v="1"/>
    <n v="1"/>
    <n v="0"/>
    <n v="0"/>
    <n v="14.276973281664301"/>
    <d v="1900-01-09T04:44:53"/>
    <n v="43257"/>
    <n v="0"/>
    <n v="0"/>
    <n v="0"/>
    <n v="25113.011093250378"/>
  </r>
  <r>
    <s v="STND-40642"/>
    <s v="JP Morgan Chase Bank, N.A."/>
    <s v="JP Morgan Chase Bank NA #512810 - 11440 Main St - Roscoe"/>
    <x v="1"/>
    <s v="Outdoor &amp; Garage Lighting"/>
    <x v="1"/>
    <n v="0"/>
    <n v="25441.667000000001"/>
    <n v="0"/>
    <x v="0"/>
    <x v="0"/>
    <n v="10.1978380583316"/>
    <s v="Qty / 1,000"/>
    <m/>
    <s v="Private-Lighting"/>
    <x v="0"/>
    <n v="3"/>
    <n v="5189"/>
    <s v="Lighting"/>
    <n v="0.91633259480590001"/>
    <n v="1.30467645558681"/>
    <n v="23313.028738297598"/>
    <n v="0"/>
    <n v="0.71"/>
    <n v="16552.250404191302"/>
    <n v="0"/>
    <n v="4903"/>
    <n v="1"/>
    <n v="1"/>
    <n v="0"/>
    <n v="0"/>
    <n v="14.276973281664301"/>
    <d v="1900-01-09T04:44:53"/>
    <n v="43240"/>
    <n v="0"/>
    <n v="0"/>
    <n v="1"/>
    <n v="168797.16912289665"/>
  </r>
  <r>
    <s v="STND-40642"/>
    <s v="JP Morgan Chase Bank, N.A."/>
    <s v="JP Morgan Chase Bank NA #512810 - 11440 Main St - Roscoe"/>
    <x v="0"/>
    <s v="Indoor Lighting"/>
    <x v="6"/>
    <n v="0"/>
    <n v="15429.182000000001"/>
    <n v="3.4689999999999999"/>
    <x v="0"/>
    <x v="0"/>
    <n v="15"/>
    <s v="Qty / 1,000"/>
    <m/>
    <s v="Private-Lighting"/>
    <x v="0"/>
    <n v="3"/>
    <n v="4571"/>
    <s v="Lighting"/>
    <n v="0.91633259480590001"/>
    <n v="1.30467645558681"/>
    <n v="14138.2623777925"/>
    <n v="4.5259226244306303"/>
    <n v="0.71"/>
    <n v="10038.1662882327"/>
    <n v="3.2134050633457498"/>
    <n v="2885"/>
    <n v="1.165"/>
    <n v="1.3779999999999999"/>
    <n v="2.5499999999999998E-2"/>
    <n v="0.55000000000000004"/>
    <n v="24.263431542460999"/>
    <d v="1900-01-16T07:56:40"/>
    <n v="43240"/>
    <n v="5.9716619929154602"/>
    <n v="309.46411213193801"/>
    <n v="1"/>
    <n v="150572.49432349051"/>
  </r>
  <r>
    <s v="STND-40643"/>
    <s v="JP Morgan Chase Bank, N.A."/>
    <s v="JP Morgan Chase Bank NA #512772 - 1130 N Mclean Blvd - Elgin"/>
    <x v="0"/>
    <s v="Indoor Lighting"/>
    <x v="6"/>
    <n v="0"/>
    <n v="1650.595"/>
    <n v="0.371"/>
    <x v="0"/>
    <x v="0"/>
    <n v="15"/>
    <s v="Qty / 1,000"/>
    <m/>
    <s v="Private-Lighting"/>
    <x v="0"/>
    <n v="3"/>
    <n v="489"/>
    <s v="Lighting"/>
    <n v="0.91633259480590001"/>
    <n v="1.30467645558681"/>
    <n v="1512.4939993236401"/>
    <n v="0.48403496502270499"/>
    <n v="0.71"/>
    <n v="1073.87073951979"/>
    <n v="0.34366482516612101"/>
    <n v="2885"/>
    <n v="1.165"/>
    <n v="1.3779999999999999"/>
    <n v="2.5499999999999998E-2"/>
    <n v="0.55000000000000004"/>
    <n v="24.263431542460999"/>
    <d v="1900-01-16T07:56:40"/>
    <n v="43247"/>
    <n v="0.63865281042710798"/>
    <n v="33.106091830689202"/>
    <n v="1"/>
    <n v="16108.06109279685"/>
  </r>
  <r>
    <s v="STND-40643"/>
    <s v="JP Morgan Chase Bank, N.A."/>
    <s v="JP Morgan Chase Bank NA #512772 - 1130 N Mclean Blvd - Elgin"/>
    <x v="1"/>
    <s v="Outdoor &amp; Garage Lighting"/>
    <x v="1"/>
    <n v="0"/>
    <n v="20117.008999999998"/>
    <n v="0"/>
    <x v="0"/>
    <x v="0"/>
    <n v="10.1978380583316"/>
    <s v="Qty / 1,000"/>
    <m/>
    <s v="Private-Lighting"/>
    <x v="0"/>
    <n v="3"/>
    <n v="4103"/>
    <s v="Lighting"/>
    <n v="0.91633259480590001"/>
    <n v="1.30467645558681"/>
    <n v="18433.8710567036"/>
    <n v="0"/>
    <n v="0.71"/>
    <n v="13088.048450259599"/>
    <n v="0"/>
    <n v="4903"/>
    <n v="1"/>
    <n v="1"/>
    <n v="0"/>
    <n v="0"/>
    <n v="14.276973281664301"/>
    <d v="1900-01-09T04:44:53"/>
    <n v="43247"/>
    <n v="0"/>
    <n v="0"/>
    <n v="1"/>
    <n v="133469.79859534526"/>
  </r>
  <r>
    <s v="STND-40644"/>
    <s v="JP Morgan Chase Bank, N.A."/>
    <s v="JP Morgan Chase Bank NA #619100 - 1289 S Rand Rd - Lake Zurich"/>
    <x v="0"/>
    <s v="Indoor Lighting"/>
    <x v="6"/>
    <n v="0"/>
    <n v="10879.075000000001"/>
    <n v="2.4460000000000002"/>
    <x v="0"/>
    <x v="0"/>
    <n v="15"/>
    <s v="Qty / 1,000"/>
    <m/>
    <s v="Private-Lighting"/>
    <x v="0"/>
    <n v="3"/>
    <n v="3223"/>
    <s v="Lighting"/>
    <n v="0.91633259480590001"/>
    <n v="1.30467645558681"/>
    <n v="9968.8510238379895"/>
    <n v="3.1912386103653301"/>
    <n v="0.71"/>
    <n v="7077.8842269249799"/>
    <n v="2.2657794133593798"/>
    <n v="2885"/>
    <n v="1.165"/>
    <n v="1.3779999999999999"/>
    <n v="2.5499999999999998E-2"/>
    <n v="0.55000000000000004"/>
    <n v="24.263431542460999"/>
    <d v="1900-01-16T07:56:40"/>
    <n v="43259"/>
    <n v="4.2106328148374796"/>
    <n v="218.202318547527"/>
    <n v="0"/>
    <n v="106168.26340387471"/>
  </r>
  <r>
    <s v="STND-40644"/>
    <s v="JP Morgan Chase Bank, N.A."/>
    <s v="JP Morgan Chase Bank NA #619100 - 1289 S Rand Rd - Lake Zurich"/>
    <x v="1"/>
    <s v="Outdoor &amp; Garage Lighting"/>
    <x v="1"/>
    <n v="0"/>
    <n v="10703.249"/>
    <n v="0"/>
    <x v="0"/>
    <x v="0"/>
    <n v="10.1978380583316"/>
    <s v="Qty / 1,000"/>
    <m/>
    <s v="Private-Lighting"/>
    <x v="0"/>
    <n v="3"/>
    <n v="2183"/>
    <s v="Lighting"/>
    <n v="0.91633259480590001"/>
    <n v="1.30467645558681"/>
    <n v="9807.7359290236509"/>
    <n v="0"/>
    <n v="0.71"/>
    <n v="6963.49250960679"/>
    <n v="0"/>
    <n v="4903"/>
    <n v="1"/>
    <n v="1"/>
    <n v="0"/>
    <n v="0"/>
    <n v="14.276973281664301"/>
    <d v="1900-01-09T04:44:53"/>
    <n v="43259"/>
    <n v="0"/>
    <n v="0"/>
    <n v="0"/>
    <n v="71012.568933375151"/>
  </r>
  <r>
    <s v="STND-40645"/>
    <s v="JP Morgan Chase Bank, N.A."/>
    <s v="JP Morgan Chase Bank NA #637100 - 1800 S Naperville Rd - Wheaton"/>
    <x v="0"/>
    <s v="Indoor Lighting"/>
    <x v="6"/>
    <n v="0"/>
    <n v="18402.953000000001"/>
    <n v="4.1379999999999999"/>
    <x v="0"/>
    <x v="0"/>
    <n v="15"/>
    <s v="Qty / 1,000"/>
    <m/>
    <s v="Private-Lighting"/>
    <x v="0"/>
    <n v="3"/>
    <n v="5452"/>
    <s v="Lighting"/>
    <n v="0.91633259480590001"/>
    <n v="1.30467645558681"/>
    <n v="16863.225674581001"/>
    <n v="5.3987511732181996"/>
    <n v="0.71"/>
    <n v="11972.890228952499"/>
    <n v="3.8331133329849298"/>
    <n v="2885"/>
    <n v="1.165"/>
    <n v="1.3779999999999999"/>
    <n v="2.5499999999999998E-2"/>
    <n v="0.55000000000000004"/>
    <n v="24.263431542460999"/>
    <d v="1900-01-16T07:56:40"/>
    <n v="43253"/>
    <n v="7.1233027750603002"/>
    <n v="369.10923150370502"/>
    <n v="0"/>
    <n v="179593.35343428748"/>
  </r>
  <r>
    <s v="STND-40645"/>
    <s v="JP Morgan Chase Bank, N.A."/>
    <s v="JP Morgan Chase Bank NA #637100 - 1800 S Naperville Rd - Wheaton"/>
    <x v="1"/>
    <s v="Outdoor &amp; Garage Lighting"/>
    <x v="1"/>
    <n v="0"/>
    <n v="13674.467000000001"/>
    <n v="0"/>
    <x v="0"/>
    <x v="0"/>
    <n v="10.1978380583316"/>
    <s v="Qty / 1,000"/>
    <m/>
    <s v="Private-Lighting"/>
    <x v="0"/>
    <n v="3"/>
    <n v="2789"/>
    <s v="Lighting"/>
    <n v="0.91633259480590001"/>
    <n v="1.30467645558681"/>
    <n v="12530.359828697599"/>
    <n v="0"/>
    <n v="0.71"/>
    <n v="8896.5554783753305"/>
    <n v="0"/>
    <n v="4903"/>
    <n v="1"/>
    <n v="1"/>
    <n v="0"/>
    <n v="0"/>
    <n v="14.276973281664301"/>
    <d v="1900-01-09T04:44:53"/>
    <n v="43253"/>
    <n v="0"/>
    <n v="0"/>
    <n v="0"/>
    <n v="90725.632045434439"/>
  </r>
  <r>
    <s v="STND-40646"/>
    <s v="JP Morgan Chase Bank, N.A."/>
    <s v="JP Morgan Chase Bank NA #669500 - 1 N Dunton Ave - Arlington Heights"/>
    <x v="0"/>
    <s v="Indoor Lighting"/>
    <x v="6"/>
    <n v="0"/>
    <n v="56137.108999999997"/>
    <n v="12.622999999999999"/>
    <x v="0"/>
    <x v="0"/>
    <n v="15"/>
    <s v="Qty / 1,000"/>
    <m/>
    <s v="Private-Lighting"/>
    <x v="0"/>
    <n v="3"/>
    <n v="16631"/>
    <s v="Lighting"/>
    <n v="0.91633259480590001"/>
    <n v="1.30467645558681"/>
    <n v="51440.262754871597"/>
    <n v="16.468930898872301"/>
    <n v="0.71"/>
    <n v="36522.5865559589"/>
    <n v="11.6929409381993"/>
    <n v="2885"/>
    <n v="1.165"/>
    <n v="1.3779999999999999"/>
    <n v="2.5499999999999998E-2"/>
    <n v="0.55000000000000004"/>
    <n v="24.263431542460999"/>
    <d v="1900-01-16T07:56:40"/>
    <n v="43247"/>
    <n v="21.729688479842"/>
    <n v="1125.94566544998"/>
    <n v="1"/>
    <n v="547838.79833938344"/>
  </r>
  <r>
    <s v="STND-40646"/>
    <s v="JP Morgan Chase Bank, N.A."/>
    <s v="JP Morgan Chase Bank NA #669500 - 1 N Dunton Ave - Arlington Heights"/>
    <x v="1"/>
    <s v="Outdoor &amp; Garage Lighting"/>
    <x v="1"/>
    <n v="0"/>
    <n v="15532.704"/>
    <n v="0"/>
    <x v="0"/>
    <x v="0"/>
    <n v="10.1978380583316"/>
    <s v="Qty / 1,000"/>
    <m/>
    <s v="Private-Lighting"/>
    <x v="0"/>
    <n v="3"/>
    <n v="3168"/>
    <s v="Lighting"/>
    <n v="0.91633259480590001"/>
    <n v="1.30467645558681"/>
    <n v="14233.122960672001"/>
    <n v="0"/>
    <n v="0.71"/>
    <n v="10105.5173020771"/>
    <n v="0"/>
    <n v="4903"/>
    <n v="1"/>
    <n v="1"/>
    <n v="0"/>
    <n v="0"/>
    <n v="14.276973281664301"/>
    <d v="1900-01-09T04:44:53"/>
    <n v="43247"/>
    <n v="0"/>
    <n v="0"/>
    <n v="1"/>
    <n v="103054.42894225032"/>
  </r>
  <r>
    <s v="STND-60001"/>
    <s v="4K Diversey Partners LLC"/>
    <s v="4K Diversey Partners LLC - Phase 2 - 4000 W Diversey - Chicago"/>
    <x v="1"/>
    <s v="Outdoor &amp; Garage Lighting"/>
    <x v="1"/>
    <n v="0"/>
    <n v="147482.23999999999"/>
    <n v="0"/>
    <x v="0"/>
    <x v="0"/>
    <n v="10.1978380583316"/>
    <s v="Qty / 1,000"/>
    <m/>
    <s v="Private-Lighting"/>
    <x v="0"/>
    <n v="1"/>
    <n v="1"/>
    <s v="Lighting"/>
    <n v="0.99989942556735301"/>
    <n v="1.019640158801"/>
    <n v="147467.40705738601"/>
    <n v="0"/>
    <n v="0.71"/>
    <n v="104701.859010744"/>
    <n v="0"/>
    <n v="4903"/>
    <n v="1"/>
    <n v="1"/>
    <n v="0"/>
    <n v="0"/>
    <n v="14.276973281664301"/>
    <d v="1900-01-09T04:44:53"/>
    <n v="43380"/>
    <n v="0"/>
    <n v="0"/>
    <n v="0"/>
    <n v="1067732.6025978345"/>
  </r>
  <r>
    <s v="STND-60001"/>
    <s v="4K Diversey Partners LLC"/>
    <s v="4K Diversey Partners LLC - Phase 2 - 4000 W Diversey - Chicago"/>
    <x v="0"/>
    <s v="Indoor Lighting"/>
    <x v="8"/>
    <n v="0"/>
    <n v="25329.344000000001"/>
    <n v="4.0086269999999997"/>
    <x v="0"/>
    <x v="0"/>
    <n v="9.5383441434566993"/>
    <s v="Qty / 1,000"/>
    <m/>
    <s v="Private-Lighting"/>
    <x v="0"/>
    <n v="1"/>
    <n v="1"/>
    <s v="Lighting"/>
    <n v="0.99989942556735301"/>
    <n v="1.019640158801"/>
    <n v="25326.7965155979"/>
    <n v="4.0873570708539901"/>
    <n v="0.71"/>
    <n v="17982.0255260745"/>
    <n v="2.9020235203063298"/>
    <n v="5242"/>
    <n v="1"/>
    <n v="1.22"/>
    <n v="1.0999999999999999E-2"/>
    <n v="0.68"/>
    <n v="13.3536818008394"/>
    <d v="1900-01-08T12:55:13"/>
    <n v="43380"/>
    <n v="4.9269010015115597"/>
    <n v="278.59476167157698"/>
    <n v="0"/>
    <n v="171518.74786412157"/>
  </r>
  <r>
    <s v="STND-60001"/>
    <s v="4K Diversey Partners LLC"/>
    <s v="4K Diversey Partners LLC - Phase 2 - 4000 W Diversey - Chicago"/>
    <x v="0"/>
    <s v="Indoor Lighting"/>
    <x v="8"/>
    <n v="0"/>
    <n v="548879.33600000001"/>
    <n v="86.865757000000002"/>
    <x v="0"/>
    <x v="0"/>
    <n v="9.5383441434566993"/>
    <s v="Qty / 1,000"/>
    <m/>
    <s v="Private-Lighting"/>
    <x v="0"/>
    <n v="1"/>
    <n v="1"/>
    <s v="Lighting"/>
    <n v="0.99989942556735301"/>
    <n v="1.019640158801"/>
    <n v="548824.13277219003"/>
    <n v="88.571814261849397"/>
    <n v="0.71"/>
    <n v="389665.13426825497"/>
    <n v="62.885988125913101"/>
    <n v="5242"/>
    <n v="1"/>
    <n v="1.22"/>
    <n v="1.0999999999999999E-2"/>
    <n v="0.68"/>
    <n v="13.3536818008394"/>
    <d v="1900-01-08T12:55:13"/>
    <n v="43380"/>
    <n v="106.76448199355001"/>
    <n v="6037.0654604940901"/>
    <n v="0"/>
    <n v="3716760.1513568782"/>
  </r>
  <r>
    <s v="STND-60001"/>
    <s v="4K Diversey Partners LLC"/>
    <s v="4K Diversey Partners LLC - Phase 2 - 4000 W Diversey - Chicago"/>
    <x v="0"/>
    <s v="Indoor Lighting"/>
    <x v="8"/>
    <n v="0"/>
    <n v="16334.072"/>
    <n v="2.5850339999999998"/>
    <x v="0"/>
    <x v="0"/>
    <n v="9.5383441434566993"/>
    <s v="Qty / 1,000"/>
    <m/>
    <s v="Private-Lighting"/>
    <x v="0"/>
    <n v="1"/>
    <n v="1"/>
    <s v="Lighting"/>
    <n v="0.99989942556735301"/>
    <n v="1.019640158801"/>
    <n v="16332.4292099758"/>
    <n v="2.6358044782659902"/>
    <n v="0.71"/>
    <n v="11596.024739082801"/>
    <n v="1.87142117956886"/>
    <n v="5242"/>
    <n v="1"/>
    <n v="1.22"/>
    <n v="1.0999999999999999E-2"/>
    <n v="0.68"/>
    <n v="13.3536818008394"/>
    <d v="1900-01-08T12:55:13"/>
    <n v="43380"/>
    <n v="3.1771992264537099"/>
    <n v="179.656721309734"/>
    <n v="0"/>
    <n v="110606.87465740944"/>
  </r>
  <r>
    <s v="STND-60001"/>
    <s v="4K Diversey Partners LLC"/>
    <s v="4K Diversey Partners LLC - Phase 2 - 4000 W Diversey - Chicago"/>
    <x v="0"/>
    <s v="Indoor Lighting"/>
    <x v="8"/>
    <n v="0"/>
    <n v="1258.08"/>
    <n v="0.199104"/>
    <x v="0"/>
    <x v="0"/>
    <n v="9.5383441434566993"/>
    <s v="Qty / 1,000"/>
    <m/>
    <s v="Private-Lighting"/>
    <x v="0"/>
    <n v="1"/>
    <n v="1"/>
    <s v="Lighting"/>
    <n v="0.99989942556735301"/>
    <n v="1.019640158801"/>
    <n v="1257.95346931777"/>
    <n v="0.20301443417791501"/>
    <n v="0.71"/>
    <n v="893.14696321561996"/>
    <n v="0.14414024826631999"/>
    <n v="5242"/>
    <n v="1"/>
    <n v="1.22"/>
    <n v="1.0999999999999999E-2"/>
    <n v="0.68"/>
    <n v="13.3536818008394"/>
    <d v="1900-01-08T12:55:13"/>
    <n v="43380"/>
    <n v="0.24471363811224101"/>
    <n v="13.8374881624955"/>
    <n v="0"/>
    <n v="8519.1431058338439"/>
  </r>
  <r>
    <s v="STND-60001"/>
    <s v="4K Diversey Partners LLC"/>
    <s v="4K Diversey Partners LLC - Phase 2 - 4000 W Diversey - Chicago"/>
    <x v="0"/>
    <s v="Indoor Lighting"/>
    <x v="8"/>
    <n v="0"/>
    <n v="37364.976000000002"/>
    <n v="5.9133889999999996"/>
    <x v="0"/>
    <x v="0"/>
    <n v="9.5383441434566993"/>
    <s v="Qty / 1,000"/>
    <m/>
    <s v="Private-Lighting"/>
    <x v="0"/>
    <n v="1"/>
    <n v="1"/>
    <s v="Lighting"/>
    <n v="0.99989942556735301"/>
    <n v="1.019640158801"/>
    <n v="37361.218038737898"/>
    <n v="6.0295288990121101"/>
    <n v="0.71"/>
    <n v="26526.4648075039"/>
    <n v="4.2809655182985997"/>
    <n v="5242"/>
    <n v="1"/>
    <n v="1.22"/>
    <n v="1.0999999999999999E-2"/>
    <n v="0.68"/>
    <n v="13.3536818008394"/>
    <d v="1900-01-08T12:55:13"/>
    <n v="43380"/>
    <n v="7.2679952977484401"/>
    <n v="410.973398426117"/>
    <n v="0"/>
    <n v="253018.55024326508"/>
  </r>
  <r>
    <s v="STND-60006"/>
    <s v="C&amp;F Packing Company, Inc."/>
    <s v="C&amp;F Packing Co Inc - 515 Park Avenue - Lake Villa"/>
    <x v="0"/>
    <s v="Indoor Lighting"/>
    <x v="10"/>
    <n v="0"/>
    <n v="9891.7559999999994"/>
    <n v="1.7690399999999999"/>
    <x v="0"/>
    <x v="0"/>
    <n v="10.827197921178"/>
    <s v="Qty / 1,000"/>
    <m/>
    <s v="Private-Lighting"/>
    <x v="0"/>
    <n v="3"/>
    <n v="1"/>
    <s v="Lighting"/>
    <n v="0.91633259480590001"/>
    <n v="1.30467645558681"/>
    <n v="9064.1384426668301"/>
    <n v="2.3080248369912799"/>
    <n v="0.71"/>
    <n v="6435.5382942934502"/>
    <n v="1.63869763426381"/>
    <n v="4618"/>
    <n v="1.02"/>
    <n v="1.04"/>
    <n v="1.2E-2"/>
    <n v="0.81"/>
    <n v="15.158077089649201"/>
    <d v="1900-01-09T19:51:10"/>
    <n v="43247"/>
    <n v="2.73982055673229"/>
    <n v="106.636922854904"/>
    <n v="1"/>
    <n v="69678.846841635459"/>
  </r>
  <r>
    <s v="STND-60007"/>
    <s v="BCSP 231 Reit LLC"/>
    <s v="231 S LaSalle - 231 S LaSalle - Chicago"/>
    <x v="0"/>
    <s v="Indoor Lighting"/>
    <x v="6"/>
    <n v="0"/>
    <n v="22034.937999999998"/>
    <n v="4.954752"/>
    <x v="0"/>
    <x v="0"/>
    <n v="15"/>
    <s v="Qty / 1,000"/>
    <m/>
    <s v="Private-Lighting"/>
    <x v="0"/>
    <n v="3"/>
    <n v="1"/>
    <s v="Lighting"/>
    <n v="0.91633259480590001"/>
    <n v="1.30467645558681"/>
    <n v="20191.331913927101"/>
    <n v="6.4643482776716397"/>
    <n v="0.71"/>
    <n v="14335.8456588883"/>
    <n v="4.5896872771468598"/>
    <n v="2885"/>
    <n v="1.165"/>
    <n v="1.3779999999999999"/>
    <n v="2.5499999999999998E-2"/>
    <n v="0.55000000000000004"/>
    <n v="24.263431542460999"/>
    <d v="1900-01-16T07:56:40"/>
    <n v="43302"/>
    <n v="8.5292891907529196"/>
    <n v="441.95619210741802"/>
    <n v="0"/>
    <n v="215037.68488332449"/>
  </r>
  <r>
    <s v="STND-60008"/>
    <s v="Menasha Packaging LLC"/>
    <s v="Menasha Packaging LLC -  4545 W Palmer Street - Chicago"/>
    <x v="0"/>
    <s v="Indoor Lighting"/>
    <x v="10"/>
    <n v="0"/>
    <n v="5087.1890000000003"/>
    <n v="0.90979200000000005"/>
    <x v="0"/>
    <x v="0"/>
    <n v="10.827197921178"/>
    <s v="Qty / 1,000"/>
    <m/>
    <s v="Private-Lighting"/>
    <x v="0"/>
    <n v="3"/>
    <n v="1"/>
    <s v="Lighting"/>
    <n v="0.91633259480590001"/>
    <n v="1.30467645558681"/>
    <n v="4661.5570966380301"/>
    <n v="1.18698420188123"/>
    <n v="0.71"/>
    <n v="3309.705538613"/>
    <n v="0.842758783335675"/>
    <n v="4618"/>
    <n v="1.02"/>
    <n v="1.04"/>
    <n v="1.2E-2"/>
    <n v="0.81"/>
    <n v="15.158077089649201"/>
    <d v="1900-01-09T19:51:10"/>
    <n v="43257"/>
    <n v="1.4090505720337501"/>
    <n v="54.841848195741498"/>
    <n v="0"/>
    <n v="35834.836927381984"/>
  </r>
  <r>
    <s v="STND-60008"/>
    <s v="Menasha Packaging LLC"/>
    <s v="Menasha Packaging LLC -  4545 W Palmer Street - Chicago"/>
    <x v="7"/>
    <s v="Indoor Lighting"/>
    <x v="10"/>
    <n v="0"/>
    <n v="3527.1179999999999"/>
    <n v="2.1415679999999999"/>
    <x v="0"/>
    <x v="0"/>
    <n v="8"/>
    <s v="Qty / 1,000"/>
    <m/>
    <s v="Private-Lighting"/>
    <x v="0"/>
    <n v="3"/>
    <n v="1"/>
    <s v="Lighting"/>
    <n v="0.91633259480590001"/>
    <n v="1.30467645558681"/>
    <n v="3232.0131891266001"/>
    <n v="2.7940533476381302"/>
    <n v="0.71"/>
    <n v="2294.72936427988"/>
    <n v="1.9837778768230701"/>
    <n v="4618"/>
    <n v="1.02"/>
    <n v="1.04"/>
    <n v="1.2E-2"/>
    <n v="0.81"/>
    <n v="15.158077089649201"/>
    <d v="1900-01-09T19:51:10"/>
    <n v="43257"/>
    <n v="4.0705905414308399"/>
    <n v="38.023684577959898"/>
    <n v="0"/>
    <n v="18357.83491423904"/>
  </r>
  <r>
    <s v="STND-60010"/>
    <s v="D&amp;H Distributing Company"/>
    <s v="D&amp;H Distributing Company - 1455 Remington Blvd - Bolingbrook"/>
    <x v="7"/>
    <s v="Indoor Lighting"/>
    <x v="8"/>
    <n v="0"/>
    <n v="15041.603999999999"/>
    <n v="7.7307499999999996"/>
    <x v="0"/>
    <x v="0"/>
    <n v="8"/>
    <s v="Qty / 1,000"/>
    <m/>
    <s v="Private-Lighting"/>
    <x v="0"/>
    <n v="2"/>
    <n v="1"/>
    <s v="Lighting"/>
    <n v="0.97902139861649395"/>
    <n v="0.93591656730105399"/>
    <n v="14726.0521855154"/>
    <n v="7.2353370026626198"/>
    <n v="0.71"/>
    <n v="10455.497051716"/>
    <n v="5.1370892718904599"/>
    <n v="5242"/>
    <n v="1"/>
    <n v="1.22"/>
    <n v="1.0999999999999999E-2"/>
    <n v="0.68"/>
    <n v="13.3536818008394"/>
    <d v="1900-01-08T12:55:13"/>
    <n v="43272"/>
    <n v="11.189819057628499"/>
    <n v="161.98657404067001"/>
    <n v="0"/>
    <n v="83643.976413728"/>
  </r>
  <r>
    <s v="STND-60010"/>
    <s v="D&amp;H Distributing Company"/>
    <s v="D&amp;H Distributing Company - 1455 Remington Blvd - Bolingbrook"/>
    <x v="0"/>
    <s v="Indoor Lighting"/>
    <x v="8"/>
    <n v="0"/>
    <n v="106580.344"/>
    <n v="16.867426999999999"/>
    <x v="0"/>
    <x v="0"/>
    <n v="9.5383441434566993"/>
    <s v="Qty / 1,000"/>
    <m/>
    <s v="Private-Lighting"/>
    <x v="0"/>
    <n v="2"/>
    <n v="1"/>
    <s v="Lighting"/>
    <n v="0.97902139861649395"/>
    <n v="0.93591656730105399"/>
    <n v="104344.437447907"/>
    <n v="15.7865043770411"/>
    <n v="0.71"/>
    <n v="74084.550588013997"/>
    <n v="11.208418107699201"/>
    <n v="5242"/>
    <n v="1"/>
    <n v="1.22"/>
    <n v="1.0999999999999999E-2"/>
    <n v="0.68"/>
    <n v="13.3536818008394"/>
    <d v="1900-01-08T12:55:13"/>
    <n v="43272"/>
    <n v="19.029055420734199"/>
    <n v="1147.7888119269801"/>
    <n v="0"/>
    <n v="706643.93922180485"/>
  </r>
  <r>
    <s v="STND-60010"/>
    <s v="D&amp;H Distributing Company"/>
    <s v="D&amp;H Distributing Company - 1455 Remington Blvd - Bolingbrook"/>
    <x v="0"/>
    <s v="Indoor Lighting"/>
    <x v="8"/>
    <n v="0"/>
    <n v="13755.008"/>
    <n v="2.1768700000000001"/>
    <x v="0"/>
    <x v="0"/>
    <n v="9.5383441434566993"/>
    <s v="Qty / 1,000"/>
    <m/>
    <s v="Private-Lighting"/>
    <x v="0"/>
    <n v="2"/>
    <n v="1"/>
    <s v="Lighting"/>
    <n v="0.97902139861649395"/>
    <n v="0.93591656730105399"/>
    <n v="13466.4471701411"/>
    <n v="2.0373686978606398"/>
    <n v="0.71"/>
    <n v="9561.1774908001498"/>
    <n v="1.44653177548106"/>
    <n v="5242"/>
    <n v="1"/>
    <n v="1.22"/>
    <n v="1.0999999999999999E-2"/>
    <n v="0.68"/>
    <n v="13.3536818008394"/>
    <d v="1900-01-08T12:55:13"/>
    <n v="43272"/>
    <n v="2.4558446213363601"/>
    <n v="148.13091887155201"/>
    <n v="0"/>
    <n v="91197.801323923632"/>
  </r>
  <r>
    <s v="STND-60010"/>
    <s v="D&amp;H Distributing Company"/>
    <s v="D&amp;H Distributing Company - 1455 Remington Blvd - Bolingbrook"/>
    <x v="0"/>
    <s v="Indoor Lighting"/>
    <x v="8"/>
    <n v="0"/>
    <n v="18535.712"/>
    <n v="2.9334660000000001"/>
    <x v="0"/>
    <x v="0"/>
    <n v="9.5383441434566993"/>
    <s v="Qty / 1,000"/>
    <m/>
    <s v="Private-Lighting"/>
    <x v="0"/>
    <n v="2"/>
    <n v="1"/>
    <s v="Lighting"/>
    <n v="0.97902139861649395"/>
    <n v="0.93591656730105399"/>
    <n v="18146.858686592499"/>
    <n v="2.7454794290143498"/>
    <n v="0.71"/>
    <n v="12884.269667480699"/>
    <n v="1.94929039460019"/>
    <n v="5242"/>
    <n v="1"/>
    <n v="1.22"/>
    <n v="1.0999999999999999E-2"/>
    <n v="0.68"/>
    <n v="13.3536818008394"/>
    <d v="1900-01-08T12:55:13"/>
    <n v="43272"/>
    <n v="3.3094014332381301"/>
    <n v="199.615445552518"/>
    <n v="0"/>
    <n v="122894.59812553132"/>
  </r>
  <r>
    <s v="STND-60010"/>
    <s v="D&amp;H Distributing Company"/>
    <s v="D&amp;H Distributing Company - 1455 Remington Blvd - Bolingbrook"/>
    <x v="0"/>
    <s v="Indoor Lighting"/>
    <x v="8"/>
    <n v="0"/>
    <n v="7737.192"/>
    <n v="1.2244900000000001"/>
    <x v="0"/>
    <x v="0"/>
    <n v="9.5383441434566993"/>
    <s v="Qty / 1,000"/>
    <m/>
    <s v="Private-Lighting"/>
    <x v="0"/>
    <n v="2"/>
    <n v="1"/>
    <s v="Lighting"/>
    <n v="0.97902139861649395"/>
    <n v="0.93591656730105399"/>
    <n v="7574.8765332043404"/>
    <n v="1.14602047749447"/>
    <n v="0.71"/>
    <n v="5378.16233857508"/>
    <n v="0.81367453902107201"/>
    <n v="5242"/>
    <n v="1"/>
    <n v="1.22"/>
    <n v="1.0999999999999999E-2"/>
    <n v="0.68"/>
    <n v="13.3536818008394"/>
    <d v="1900-01-08T12:55:13"/>
    <n v="43272"/>
    <n v="1.38141330459796"/>
    <n v="83.323641865247794"/>
    <n v="0"/>
    <n v="51298.763244706999"/>
  </r>
  <r>
    <s v="STND-60010"/>
    <s v="D&amp;H Distributing Company"/>
    <s v="D&amp;H Distributing Company - 1455 Remington Blvd - Bolingbrook"/>
    <x v="0"/>
    <s v="Indoor Lighting"/>
    <x v="8"/>
    <n v="0"/>
    <n v="4623.4440000000004"/>
    <n v="0.731707"/>
    <x v="0"/>
    <x v="0"/>
    <n v="9.5383441434566993"/>
    <s v="Qty / 1,000"/>
    <m/>
    <s v="Private-Lighting"/>
    <x v="0"/>
    <n v="2"/>
    <n v="1"/>
    <s v="Lighting"/>
    <n v="0.97902139861649395"/>
    <n v="0.93591656730105399"/>
    <n v="4526.4506113050402"/>
    <n v="0.68481670371015202"/>
    <n v="0.71"/>
    <n v="3213.7799340265801"/>
    <n v="0.486219859634208"/>
    <n v="5242"/>
    <n v="1"/>
    <n v="1.22"/>
    <n v="1.0999999999999999E-2"/>
    <n v="0.68"/>
    <n v="13.3536818008394"/>
    <d v="1900-01-08T12:55:13"/>
    <n v="43272"/>
    <n v="0.82547818672872697"/>
    <n v="49.790956724355397"/>
    <n v="0"/>
    <n v="30654.139012081087"/>
  </r>
  <r>
    <s v="STND-60010"/>
    <s v="D&amp;H Distributing Company"/>
    <s v="D&amp;H Distributing Company - 1455 Remington Blvd - Bolingbrook"/>
    <x v="0"/>
    <s v="Indoor Lighting"/>
    <x v="8"/>
    <n v="0"/>
    <n v="-3082.2959999999998"/>
    <n v="-0.48780499999999999"/>
    <x v="0"/>
    <x v="0"/>
    <n v="9.5383441434566993"/>
    <s v="Qty / 1,000"/>
    <m/>
    <s v="Private-Lighting"/>
    <x v="0"/>
    <n v="2"/>
    <n v="1"/>
    <s v="Lighting"/>
    <n v="0.97902139861649395"/>
    <n v="0.93591656730105399"/>
    <n v="-3017.6337408700201"/>
    <n v="-0.45654478111229002"/>
    <n v="0.71"/>
    <n v="-2142.5199560177198"/>
    <n v="-0.32414679458972601"/>
    <n v="5242"/>
    <n v="1"/>
    <n v="1.22"/>
    <n v="1.0999999999999999E-2"/>
    <n v="0.68"/>
    <n v="13.3536818008394"/>
    <d v="1900-01-08T12:55:13"/>
    <n v="43272"/>
    <n v="-0.55031916720382201"/>
    <n v="-33.193971149570302"/>
    <n v="0"/>
    <n v="-20436.092674720723"/>
  </r>
  <r>
    <s v="STND-60011"/>
    <s v="W.W. Grainger Inc"/>
    <s v="W W Grainger - 100 Grainger Parkway - Lake Forest"/>
    <x v="0"/>
    <s v="Indoor Lighting"/>
    <x v="6"/>
    <n v="0"/>
    <n v="99612.904999999999"/>
    <n v="22.398848999999998"/>
    <x v="0"/>
    <x v="0"/>
    <n v="15"/>
    <s v="Qty / 1,000"/>
    <m/>
    <s v="Private-Lighting"/>
    <x v="0"/>
    <n v="3"/>
    <n v="1"/>
    <s v="Lighting"/>
    <n v="0.91633259480590001"/>
    <n v="1.30467645558681"/>
    <n v="91278.551714803601"/>
    <n v="29.2232509225441"/>
    <n v="0.71"/>
    <n v="64807.771717510499"/>
    <n v="20.748508155006299"/>
    <n v="2885"/>
    <n v="1.165"/>
    <n v="1.3779999999999999"/>
    <n v="2.5499999999999998E-2"/>
    <n v="0.55000000000000004"/>
    <n v="24.263431542460999"/>
    <d v="1900-01-16T07:56:40"/>
    <n v="43301"/>
    <n v="38.558188313160201"/>
    <n v="1997.9425482639399"/>
    <n v="0"/>
    <n v="972116.57576265745"/>
  </r>
  <r>
    <s v="STND-60013"/>
    <s v="Atlas Brookview LLC"/>
    <s v="Avison Young New York LLC - 4350 W Lake Avenue - Glenview"/>
    <x v="0"/>
    <s v="Indoor Lighting"/>
    <x v="18"/>
    <n v="0"/>
    <n v="8816.6229999999996"/>
    <n v="1.0644480000000001"/>
    <x v="0"/>
    <x v="0"/>
    <n v="8.1459758879113693"/>
    <s v="Qty / 1,000"/>
    <m/>
    <s v="Private-Lighting"/>
    <x v="0"/>
    <n v="1"/>
    <n v="1"/>
    <s v="Lighting"/>
    <n v="0.99989942556735301"/>
    <n v="1.019640158801"/>
    <n v="8815.7362731439098"/>
    <n v="1.0853539277554101"/>
    <n v="0.71"/>
    <n v="6259.1727539321801"/>
    <n v="0.77060128870634204"/>
    <n v="6138"/>
    <n v="1.1399999999999999"/>
    <n v="1.32"/>
    <n v="2.5000000000000001E-2"/>
    <n v="0.64"/>
    <n v="11.4043662430759"/>
    <d v="1900-01-07T03:30:12"/>
    <n v="43273"/>
    <n v="1.28474660008926"/>
    <n v="193.327549849647"/>
    <n v="0"/>
    <n v="50987.070331803341"/>
  </r>
  <r>
    <s v="STND-60013"/>
    <s v="Atlas Brookview LLC"/>
    <s v="Avison Young New York LLC - 4350 W Lake Avenue - Glenview"/>
    <x v="0"/>
    <s v="Indoor Lighting"/>
    <x v="18"/>
    <n v="0"/>
    <n v="565733.32200000004"/>
    <n v="68.302080000000004"/>
    <x v="0"/>
    <x v="0"/>
    <n v="8.1459758879113693"/>
    <s v="Qty / 1,000"/>
    <m/>
    <s v="Private-Lighting"/>
    <x v="0"/>
    <n v="1"/>
    <n v="1"/>
    <s v="Lighting"/>
    <n v="0.99989942556735301"/>
    <n v="1.019640158801"/>
    <n v="565676.42369210999"/>
    <n v="69.643543697638904"/>
    <n v="0.71"/>
    <n v="401630.260821398"/>
    <n v="49.446916025323603"/>
    <n v="6138"/>
    <n v="1.1399999999999999"/>
    <n v="1.32"/>
    <n v="2.5000000000000001E-2"/>
    <n v="0.64"/>
    <n v="11.4043662430759"/>
    <d v="1900-01-07T03:30:12"/>
    <n v="43273"/>
    <n v="82.437906839061199"/>
    <n v="12405.184730090101"/>
    <n v="0"/>
    <n v="3271670.4205066622"/>
  </r>
  <r>
    <s v="STND-60013"/>
    <s v="Atlas Brookview LLC"/>
    <s v="Avison Young New York LLC - 4350 W Lake Avenue - Glenview"/>
    <x v="0"/>
    <s v="Indoor Lighting"/>
    <x v="18"/>
    <n v="0"/>
    <n v="615.76400000000001"/>
    <n v="7.4342000000000005E-2"/>
    <x v="0"/>
    <x v="0"/>
    <n v="8.1459758879113693"/>
    <s v="Qty / 1,000"/>
    <m/>
    <s v="Private-Lighting"/>
    <x v="0"/>
    <n v="1"/>
    <n v="1"/>
    <s v="Lighting"/>
    <n v="0.99989942556735301"/>
    <n v="1.019640158801"/>
    <n v="615.70206988505504"/>
    <n v="7.5802088685584204E-2"/>
    <n v="0.71"/>
    <n v="437.14846961838902"/>
    <n v="5.3819482966764802E-2"/>
    <n v="6138"/>
    <n v="1.1399999999999999"/>
    <n v="1.32"/>
    <n v="2.5000000000000001E-2"/>
    <n v="0.64"/>
    <n v="11.4043662430759"/>
    <d v="1900-01-07T03:30:12"/>
    <n v="43273"/>
    <n v="8.9727851190322297E-2"/>
    <n v="13.5022383746723"/>
    <n v="0"/>
    <n v="3561.0008929487526"/>
  </r>
  <r>
    <s v="STND-60013"/>
    <s v="Atlas Brookview LLC"/>
    <s v="Avison Young New York LLC - 4350 W Lake Avenue - Glenview"/>
    <x v="0"/>
    <s v="Indoor Lighting"/>
    <x v="18"/>
    <n v="0"/>
    <n v="2910.8850000000002"/>
    <n v="0.351437"/>
    <x v="0"/>
    <x v="0"/>
    <n v="8.1459758879113693"/>
    <s v="Qty / 1,000"/>
    <m/>
    <s v="Private-Lighting"/>
    <x v="0"/>
    <n v="1"/>
    <n v="1"/>
    <s v="Lighting"/>
    <n v="0.99989942556735301"/>
    <n v="1.019640158801"/>
    <n v="2910.5922393926198"/>
    <n v="0.35833927848854802"/>
    <n v="0.71"/>
    <n v="2066.5204899687601"/>
    <n v="0.25442088772686899"/>
    <n v="6138"/>
    <n v="1.1399999999999999"/>
    <n v="1.32"/>
    <n v="2.5000000000000001E-2"/>
    <n v="0.64"/>
    <n v="11.4043662430759"/>
    <d v="1900-01-07T03:30:12"/>
    <n v="43273"/>
    <n v="0.42417054745330102"/>
    <n v="63.828777179662801"/>
    <n v="0"/>
    <n v="16833.826083160307"/>
  </r>
  <r>
    <s v="STND-60013"/>
    <s v="Atlas Brookview LLC"/>
    <s v="Avison Young New York LLC - 4350 W Lake Avenue - Glenview"/>
    <x v="1"/>
    <s v="Outdoor &amp; Garage Lighting"/>
    <x v="1"/>
    <n v="0"/>
    <n v="13703.885"/>
    <n v="0"/>
    <x v="0"/>
    <x v="0"/>
    <n v="10.1978380583316"/>
    <s v="Qty / 1,000"/>
    <m/>
    <s v="Private-Lighting"/>
    <x v="0"/>
    <n v="1"/>
    <n v="1"/>
    <s v="Lighting"/>
    <n v="0.99989942556735301"/>
    <n v="1.019640158801"/>
    <n v="13702.506739541101"/>
    <n v="0"/>
    <n v="0.71"/>
    <n v="9728.7797850741499"/>
    <n v="0"/>
    <n v="4903"/>
    <n v="1"/>
    <n v="1"/>
    <n v="0"/>
    <n v="0"/>
    <n v="14.276973281664301"/>
    <d v="1900-01-09T04:44:53"/>
    <n v="43273"/>
    <n v="0"/>
    <n v="0"/>
    <n v="0"/>
    <n v="99212.520753356293"/>
  </r>
  <r>
    <s v="STND-60013"/>
    <s v="Atlas Brookview LLC"/>
    <s v="Avison Young New York LLC - 4350 W Lake Avenue - Glenview"/>
    <x v="1"/>
    <s v="Outdoor &amp; Garage Lighting"/>
    <x v="1"/>
    <n v="0"/>
    <n v="7256.44"/>
    <n v="0"/>
    <x v="0"/>
    <x v="0"/>
    <n v="10.1978380583316"/>
    <s v="Qty / 1,000"/>
    <m/>
    <s v="Private-Lighting"/>
    <x v="0"/>
    <n v="1"/>
    <n v="1"/>
    <s v="Lighting"/>
    <n v="0.99989942556735301"/>
    <n v="1.019640158801"/>
    <n v="7255.7101876639599"/>
    <n v="0"/>
    <n v="0.71"/>
    <n v="5151.5542332414097"/>
    <n v="0"/>
    <n v="4903"/>
    <n v="1"/>
    <n v="1"/>
    <n v="0"/>
    <n v="0"/>
    <n v="14.276973281664301"/>
    <d v="1900-01-09T04:44:53"/>
    <n v="43273"/>
    <n v="0"/>
    <n v="0"/>
    <n v="0"/>
    <n v="52534.715819308512"/>
  </r>
  <r>
    <s v="STND-60013"/>
    <s v="Atlas Brookview LLC"/>
    <s v="Avison Young New York LLC - 4350 W Lake Avenue - Glenview"/>
    <x v="1"/>
    <s v="Outdoor &amp; Garage Lighting"/>
    <x v="1"/>
    <n v="0"/>
    <n v="4471.5360000000001"/>
    <n v="0"/>
    <x v="0"/>
    <x v="0"/>
    <n v="10.1978380583316"/>
    <s v="Qty / 1,000"/>
    <m/>
    <s v="Private-Lighting"/>
    <x v="0"/>
    <n v="1"/>
    <n v="1"/>
    <s v="Lighting"/>
    <n v="0.99989942556735301"/>
    <n v="1.019640158801"/>
    <n v="4471.0862778037399"/>
    <n v="0"/>
    <n v="0.71"/>
    <n v="3174.4712572406502"/>
    <n v="0"/>
    <n v="4903"/>
    <n v="1"/>
    <n v="1"/>
    <n v="0"/>
    <n v="0"/>
    <n v="14.276973281664301"/>
    <d v="1900-01-09T04:44:53"/>
    <n v="43273"/>
    <n v="0"/>
    <n v="0"/>
    <n v="0"/>
    <n v="32372.743802168465"/>
  </r>
  <r>
    <s v="STND-60013"/>
    <s v="Atlas Brookview LLC"/>
    <s v="Avison Young New York LLC - 4350 W Lake Avenue - Glenview"/>
    <x v="1"/>
    <s v="Outdoor &amp; Garage Lighting"/>
    <x v="1"/>
    <n v="0"/>
    <n v="7477.0749999999998"/>
    <n v="0"/>
    <x v="0"/>
    <x v="0"/>
    <n v="10.1978380583316"/>
    <s v="Qty / 1,000"/>
    <m/>
    <s v="Private-Lighting"/>
    <x v="0"/>
    <n v="1"/>
    <n v="1"/>
    <s v="Lighting"/>
    <n v="0.99989942556735301"/>
    <n v="1.019640158801"/>
    <n v="7476.3229974240103"/>
    <n v="0"/>
    <n v="0.71"/>
    <n v="5308.18932817105"/>
    <n v="0"/>
    <n v="4903"/>
    <n v="1"/>
    <n v="1"/>
    <n v="0"/>
    <n v="0"/>
    <n v="14.276973281664301"/>
    <d v="1900-01-09T04:44:53"/>
    <n v="43273"/>
    <n v="0"/>
    <n v="0"/>
    <n v="0"/>
    <n v="54132.055151652377"/>
  </r>
  <r>
    <s v="STND-60013"/>
    <s v="Atlas Brookview LLC"/>
    <s v="Avison Young New York LLC - 4350 W Lake Avenue - Glenview"/>
    <x v="1"/>
    <s v="Outdoor &amp; Garage Lighting"/>
    <x v="1"/>
    <n v="0"/>
    <n v="16768.259999999998"/>
    <n v="0"/>
    <x v="0"/>
    <x v="0"/>
    <n v="10.1978380583316"/>
    <s v="Qty / 1,000"/>
    <m/>
    <s v="Private-Lighting"/>
    <x v="0"/>
    <n v="1"/>
    <n v="1"/>
    <s v="Lighting"/>
    <n v="0.99989942556735301"/>
    <n v="1.019640158801"/>
    <n v="16766.573541763999"/>
    <n v="0"/>
    <n v="0.71"/>
    <n v="11904.2672146525"/>
    <n v="0"/>
    <n v="4903"/>
    <n v="1"/>
    <n v="1"/>
    <n v="0"/>
    <n v="0"/>
    <n v="14.276973281664301"/>
    <d v="1900-01-09T04:44:53"/>
    <n v="43273"/>
    <n v="0"/>
    <n v="0"/>
    <n v="0"/>
    <n v="121397.78925813237"/>
  </r>
  <r>
    <s v="STND-60013"/>
    <s v="Atlas Brookview LLC"/>
    <s v="Avison Young New York LLC - 4350 W Lake Avenue - Glenview"/>
    <x v="1"/>
    <s v="Outdoor &amp; Garage Lighting"/>
    <x v="1"/>
    <n v="0"/>
    <n v="1882.752"/>
    <n v="0"/>
    <x v="0"/>
    <x v="0"/>
    <n v="10.1978380583316"/>
    <s v="Qty / 1,000"/>
    <m/>
    <s v="Private-Lighting"/>
    <x v="0"/>
    <n v="1"/>
    <n v="1"/>
    <s v="Lighting"/>
    <n v="0.99989942556735301"/>
    <n v="1.019640158801"/>
    <n v="1882.56264328578"/>
    <n v="0"/>
    <n v="0.71"/>
    <n v="1336.61947673291"/>
    <n v="0"/>
    <n v="4903"/>
    <n v="1"/>
    <n v="1"/>
    <n v="0"/>
    <n v="0"/>
    <n v="14.276973281664301"/>
    <d v="1900-01-09T04:44:53"/>
    <n v="43273"/>
    <n v="0"/>
    <n v="0"/>
    <n v="0"/>
    <n v="13630.628969334139"/>
  </r>
  <r>
    <s v="STND-60013"/>
    <s v="Atlas Brookview LLC"/>
    <s v="Avison Young New York LLC - 4350 W Lake Avenue - Glenview"/>
    <x v="27"/>
    <s v="Outdoor &amp; Garage Lighting"/>
    <x v="18"/>
    <n v="0"/>
    <n v="291.2"/>
    <n v="0"/>
    <x v="0"/>
    <x v="0"/>
    <n v="8"/>
    <s v="Qty / 1,000"/>
    <m/>
    <s v="Private-Lighting"/>
    <x v="0"/>
    <n v="1"/>
    <n v="1"/>
    <s v="Lighting"/>
    <n v="0.99989942556735301"/>
    <n v="1.019640158801"/>
    <n v="291.17071272521298"/>
    <n v="0"/>
    <n v="0.71"/>
    <n v="206.73120603490099"/>
    <n v="0"/>
    <n v="6138"/>
    <n v="1.1399999999999999"/>
    <n v="1.32"/>
    <n v="2.5000000000000001E-2"/>
    <n v="0.64"/>
    <n v="11.4043662430759"/>
    <d v="1900-01-07T03:30:12"/>
    <n v="43273"/>
    <n v="0"/>
    <n v="6.3853226474827398"/>
    <n v="0"/>
    <n v="1653.8496482792079"/>
  </r>
  <r>
    <s v="STND-60013"/>
    <s v="Atlas Brookview LLC"/>
    <s v="Avison Young New York LLC - 4350 W Lake Avenue - Glenview"/>
    <x v="27"/>
    <s v="Outdoor &amp; Garage Lighting"/>
    <x v="18"/>
    <n v="0"/>
    <n v="112"/>
    <n v="0"/>
    <x v="0"/>
    <x v="0"/>
    <n v="8"/>
    <s v="Qty / 1,000"/>
    <m/>
    <s v="Private-Lighting"/>
    <x v="0"/>
    <n v="1"/>
    <n v="1"/>
    <s v="Lighting"/>
    <n v="0.99989942556735301"/>
    <n v="1.019640158801"/>
    <n v="111.988735663543"/>
    <n v="0"/>
    <n v="0.71"/>
    <n v="79.512002321115901"/>
    <n v="0"/>
    <n v="6138"/>
    <n v="1.1399999999999999"/>
    <n v="1.32"/>
    <n v="2.5000000000000001E-2"/>
    <n v="0.64"/>
    <n v="11.4043662430759"/>
    <d v="1900-01-07T03:30:12"/>
    <n v="43273"/>
    <n v="0"/>
    <n v="2.4558933259549001"/>
    <n v="0"/>
    <n v="636.09601856892721"/>
  </r>
  <r>
    <s v="STND-60013"/>
    <s v="Atlas Brookview LLC"/>
    <s v="Avison Young New York LLC - 4350 W Lake Avenue - Glenview"/>
    <x v="27"/>
    <s v="Outdoor &amp; Garage Lighting"/>
    <x v="18"/>
    <n v="0"/>
    <n v="60.48"/>
    <n v="0"/>
    <x v="0"/>
    <x v="0"/>
    <n v="8"/>
    <s v="Qty / 1,000"/>
    <m/>
    <s v="Private-Lighting"/>
    <x v="0"/>
    <n v="1"/>
    <n v="1"/>
    <s v="Lighting"/>
    <n v="0.99989942556735301"/>
    <n v="1.019640158801"/>
    <n v="60.473917258313499"/>
    <n v="0"/>
    <n v="0.71"/>
    <n v="42.936481253402597"/>
    <n v="0"/>
    <n v="6138"/>
    <n v="1.1399999999999999"/>
    <n v="1.32"/>
    <n v="2.5000000000000001E-2"/>
    <n v="0.64"/>
    <n v="11.4043662430759"/>
    <d v="1900-01-07T03:30:12"/>
    <n v="43273"/>
    <n v="0"/>
    <n v="1.32618239601565"/>
    <n v="0"/>
    <n v="343.49185002722078"/>
  </r>
  <r>
    <s v="STND-60013"/>
    <s v="Atlas Brookview LLC"/>
    <s v="Avison Young New York LLC - 4350 W Lake Avenue - Glenview"/>
    <x v="27"/>
    <s v="Outdoor &amp; Garage Lighting"/>
    <x v="18"/>
    <n v="0"/>
    <n v="210"/>
    <n v="0"/>
    <x v="0"/>
    <x v="0"/>
    <n v="8"/>
    <s v="Qty / 1,000"/>
    <m/>
    <s v="Private-Lighting"/>
    <x v="0"/>
    <n v="1"/>
    <n v="1"/>
    <s v="Lighting"/>
    <n v="0.99989942556735301"/>
    <n v="1.019640158801"/>
    <n v="209.97887936914401"/>
    <n v="0"/>
    <n v="0.71"/>
    <n v="149.085004352092"/>
    <n v="0"/>
    <n v="6138"/>
    <n v="1.1399999999999999"/>
    <n v="1.32"/>
    <n v="2.5000000000000001E-2"/>
    <n v="0.64"/>
    <n v="11.4043662430759"/>
    <d v="1900-01-07T03:30:12"/>
    <n v="43273"/>
    <n v="0"/>
    <n v="4.6047999861654398"/>
    <n v="0"/>
    <n v="1192.680034816736"/>
  </r>
  <r>
    <s v="STND-60013"/>
    <s v="Atlas Brookview LLC"/>
    <s v="Avison Young New York LLC - 4350 W Lake Avenue - Glenview"/>
    <x v="27"/>
    <s v="Outdoor &amp; Garage Lighting"/>
    <x v="18"/>
    <n v="0"/>
    <n v="316.39999999999998"/>
    <n v="0"/>
    <x v="0"/>
    <x v="0"/>
    <n v="8"/>
    <s v="Qty / 1,000"/>
    <m/>
    <s v="Private-Lighting"/>
    <x v="0"/>
    <n v="1"/>
    <n v="1"/>
    <s v="Lighting"/>
    <n v="0.99989942556735301"/>
    <n v="1.019640158801"/>
    <n v="316.36817824950998"/>
    <n v="0"/>
    <n v="0.71"/>
    <n v="224.621406557152"/>
    <n v="0"/>
    <n v="6138"/>
    <n v="1.1399999999999999"/>
    <n v="1.32"/>
    <n v="2.5000000000000001E-2"/>
    <n v="0.64"/>
    <n v="11.4043662430759"/>
    <d v="1900-01-07T03:30:12"/>
    <n v="43273"/>
    <n v="0"/>
    <n v="6.9378986458226004"/>
    <n v="0"/>
    <n v="1796.971252457216"/>
  </r>
  <r>
    <s v="STND-60013"/>
    <s v="Atlas Brookview LLC"/>
    <s v="Avison Young New York LLC - 4350 W Lake Avenue - Glenview"/>
    <x v="27"/>
    <s v="Outdoor &amp; Garage Lighting"/>
    <x v="18"/>
    <n v="0"/>
    <n v="50.4"/>
    <n v="0"/>
    <x v="0"/>
    <x v="0"/>
    <n v="8"/>
    <s v="Qty / 1,000"/>
    <m/>
    <s v="Private-Lighting"/>
    <x v="0"/>
    <n v="1"/>
    <n v="1"/>
    <s v="Lighting"/>
    <n v="0.99989942556735301"/>
    <n v="1.019640158801"/>
    <n v="50.3949310485946"/>
    <n v="0"/>
    <n v="0.71"/>
    <n v="35.780401044502099"/>
    <n v="0"/>
    <n v="6138"/>
    <n v="1.1399999999999999"/>
    <n v="1.32"/>
    <n v="2.5000000000000001E-2"/>
    <n v="0.64"/>
    <n v="11.4043662430759"/>
    <d v="1900-01-07T03:30:12"/>
    <n v="43273"/>
    <n v="0"/>
    <n v="1.1051519966797101"/>
    <n v="0"/>
    <n v="286.24320835601679"/>
  </r>
  <r>
    <s v="STND-60015"/>
    <s v="BAEV LaSalle Chicago North Wacker Drive, LLC"/>
    <s v="BAEV-LaSalle Chicago North Wacker Drive LLC, c/o JLL - 101 N Wacker - Chicago"/>
    <x v="28"/>
    <s v="HVAC"/>
    <x v="6"/>
    <n v="0"/>
    <n v="241516.79999999999"/>
    <n v="96.364800000000002"/>
    <x v="3"/>
    <x v="0"/>
    <n v="20"/>
    <s v="ΔkWpeak / CF"/>
    <n v="1"/>
    <s v="Private-Non-Lighting"/>
    <x v="2"/>
    <n v="1"/>
    <n v="1"/>
    <s v="Non-Lighting"/>
    <n v="0.63719436902659499"/>
    <n v="0.48692010922420598"/>
    <n v="153893.144985322"/>
    <n v="46.9219589413688"/>
    <n v="0.7"/>
    <n v="107725.20148972599"/>
    <n v="32.845371258958103"/>
    <n v="2885"/>
    <n v="1.165"/>
    <n v="1.3779999999999999"/>
    <n v="2.5499999999999998E-2"/>
    <n v="0.55000000000000004"/>
    <n v="24.263431542460999"/>
    <d v="1900-01-16T07:56:40"/>
    <n v="43317"/>
    <n v="46.9219589413688"/>
    <n v="0"/>
    <n v="0"/>
    <n v="2154504.0297945198"/>
  </r>
  <r>
    <s v="STND-60015"/>
    <s v="BAEV LaSalle Chicago North Wacker Drive, LLC"/>
    <s v="BAEV-LaSalle Chicago North Wacker Drive LLC, c/o JLL - 101 N Wacker - Chicago"/>
    <x v="12"/>
    <s v="Variable Speed Drives"/>
    <x v="6"/>
    <n v="0"/>
    <n v="114891.735"/>
    <n v="25.077418999999999"/>
    <x v="6"/>
    <x v="0"/>
    <n v="15"/>
    <s v="ΔkWpeak"/>
    <m/>
    <s v="Private-Non-Lighting"/>
    <x v="2"/>
    <n v="1"/>
    <n v="1"/>
    <s v="Non-Lighting"/>
    <n v="0.63719436902659499"/>
    <n v="0.48692010922420598"/>
    <n v="73208.366589695695"/>
    <n v="12.210699598541201"/>
    <n v="0.7"/>
    <n v="51245.856612787"/>
    <n v="8.5474897189788308"/>
    <n v="2885"/>
    <n v="1.165"/>
    <n v="1.3779999999999999"/>
    <n v="2.5499999999999998E-2"/>
    <n v="0.55000000000000004"/>
    <n v="24.263431542460999"/>
    <d v="1900-01-16T07:56:40"/>
    <n v="43317"/>
    <n v="12.210699598541201"/>
    <n v="0"/>
    <n v="0"/>
    <n v="768687.849191805"/>
  </r>
  <r>
    <s v="STND-60015"/>
    <s v="BAEV LaSalle Chicago North Wacker Drive, LLC"/>
    <s v="BAEV-LaSalle Chicago North Wacker Drive LLC, c/o JLL - 101 N Wacker - Chicago"/>
    <x v="12"/>
    <s v="Variable Speed Drives"/>
    <x v="6"/>
    <n v="0"/>
    <n v="143614.66899999999"/>
    <n v="31.346774"/>
    <x v="6"/>
    <x v="0"/>
    <n v="15"/>
    <s v="ΔkWpeak"/>
    <m/>
    <s v="Private-Non-Lighting"/>
    <x v="2"/>
    <n v="1"/>
    <n v="1"/>
    <s v="Non-Lighting"/>
    <n v="0.63719436902659499"/>
    <n v="0.48692010922420598"/>
    <n v="91510.458396418195"/>
    <n v="15.2633746199065"/>
    <n v="0.7"/>
    <n v="64057.320877492799"/>
    <n v="10.6843622339346"/>
    <n v="2885"/>
    <n v="1.165"/>
    <n v="1.3779999999999999"/>
    <n v="2.5499999999999998E-2"/>
    <n v="0.55000000000000004"/>
    <n v="24.263431542460999"/>
    <d v="1900-01-16T07:56:40"/>
    <n v="43317"/>
    <n v="15.2633746199065"/>
    <n v="0"/>
    <n v="0"/>
    <n v="960859.81316239201"/>
  </r>
  <r>
    <s v="STND-60015"/>
    <s v="BAEV LaSalle Chicago North Wacker Drive, LLC"/>
    <s v="BAEV-LaSalle Chicago North Wacker Drive LLC, c/o JLL - 101 N Wacker - Chicago"/>
    <x v="12"/>
    <s v="Variable Speed Drives"/>
    <x v="6"/>
    <n v="0"/>
    <n v="144430"/>
    <n v="25.72043"/>
    <x v="6"/>
    <x v="0"/>
    <n v="15"/>
    <s v="ΔkWpeak"/>
    <m/>
    <s v="Private-Non-Lighting"/>
    <x v="2"/>
    <n v="1"/>
    <n v="1"/>
    <s v="Non-Lighting"/>
    <n v="0.63719436902659499"/>
    <n v="0.48692010922420598"/>
    <n v="92029.982718511106"/>
    <n v="12.5237945848935"/>
    <n v="0.7"/>
    <n v="64420.987902957699"/>
    <n v="8.7666562094254807"/>
    <n v="2885"/>
    <n v="1.165"/>
    <n v="1.3779999999999999"/>
    <n v="2.5499999999999998E-2"/>
    <n v="0.55000000000000004"/>
    <n v="24.263431542460999"/>
    <d v="1900-01-16T07:56:40"/>
    <n v="43317"/>
    <n v="12.5237945848935"/>
    <n v="0"/>
    <n v="0"/>
    <n v="966314.81854436547"/>
  </r>
  <r>
    <s v="STND-60017"/>
    <s v="South Dearborn, LLC, a Delaware Limited Liability Company"/>
    <s v="South Dearborn LLC a Delaware Limited Liability Company - 1 S Dearborn - Chicago"/>
    <x v="12"/>
    <s v="Variable Speed Drives"/>
    <x v="6"/>
    <n v="0"/>
    <n v="95060.532999999996"/>
    <n v="8.2947880000000005"/>
    <x v="6"/>
    <x v="0"/>
    <n v="15"/>
    <s v="ΔkWpeak"/>
    <m/>
    <s v="Private-Non-Lighting"/>
    <x v="2"/>
    <n v="3"/>
    <n v="1"/>
    <s v="Non-Lighting"/>
    <n v="0.98952339343681495"/>
    <n v="0.43468415683807998"/>
    <n v="94064.621196072301"/>
    <n v="3.6056129279306299"/>
    <n v="0.7"/>
    <n v="65845.234837250595"/>
    <n v="2.5239290495514402"/>
    <n v="2885"/>
    <n v="1.165"/>
    <n v="1.3779999999999999"/>
    <n v="2.5499999999999998E-2"/>
    <n v="0.55000000000000004"/>
    <n v="24.263431542460999"/>
    <d v="1900-01-16T07:56:40"/>
    <n v="43259"/>
    <n v="3.6056129279306299"/>
    <n v="0"/>
    <n v="0"/>
    <n v="987678.52255875897"/>
  </r>
  <r>
    <s v="STND-60017"/>
    <s v="South Dearborn, LLC, a Delaware Limited Liability Company"/>
    <s v="South Dearborn LLC a Delaware Limited Liability Company - 1 S Dearborn - Chicago"/>
    <x v="12"/>
    <s v="Variable Speed Drives"/>
    <x v="6"/>
    <n v="0"/>
    <n v="57036.32"/>
    <n v="4.9768730000000003"/>
    <x v="6"/>
    <x v="0"/>
    <n v="15"/>
    <s v="ΔkWpeak"/>
    <m/>
    <s v="Private-Non-Lighting"/>
    <x v="2"/>
    <n v="3"/>
    <n v="1"/>
    <s v="Non-Lighting"/>
    <n v="0.98952339343681495"/>
    <n v="0.43468415683807998"/>
    <n v="56438.772915548099"/>
    <n v="2.1633678436952102"/>
    <n v="0.7"/>
    <n v="39507.141040883696"/>
    <n v="1.5143574905866499"/>
    <n v="2885"/>
    <n v="1.165"/>
    <n v="1.3779999999999999"/>
    <n v="2.5499999999999998E-2"/>
    <n v="0.55000000000000004"/>
    <n v="24.263431542460999"/>
    <d v="1900-01-16T07:56:40"/>
    <n v="43259"/>
    <n v="2.1633678436952102"/>
    <n v="0"/>
    <n v="0"/>
    <n v="592607.11561325542"/>
  </r>
  <r>
    <s v="STND-60021"/>
    <s v="Trialco, Inc."/>
    <s v="Trialco Inc - 900 E 14th Street - Chicago Heights"/>
    <x v="0"/>
    <s v="Indoor Lighting"/>
    <x v="10"/>
    <n v="0"/>
    <n v="52087.161"/>
    <n v="9.3152589999999993"/>
    <x v="0"/>
    <x v="0"/>
    <n v="10.827197921178"/>
    <s v="Qty / 1,000"/>
    <m/>
    <s v="Private-Lighting"/>
    <x v="0"/>
    <n v="3"/>
    <n v="1"/>
    <s v="Lighting"/>
    <n v="0.91633259480590001"/>
    <n v="1.30467645558681"/>
    <n v="47729.163395202697"/>
    <n v="12.1533990949931"/>
    <n v="0.71"/>
    <n v="33887.706010593902"/>
    <n v="8.6289133574451"/>
    <n v="4618"/>
    <n v="1.02"/>
    <n v="1.04"/>
    <n v="1.2E-2"/>
    <n v="0.81"/>
    <n v="15.158077089649201"/>
    <d v="1900-01-09T19:51:10"/>
    <n v="43257"/>
    <n v="14.4271119361267"/>
    <n v="561.51956935532598"/>
    <n v="0"/>
    <n v="366908.90007139352"/>
  </r>
  <r>
    <s v="STND-60021"/>
    <s v="Trialco, Inc."/>
    <s v="Trialco Inc - 900 E 14th Street - Chicago Heights"/>
    <x v="0"/>
    <s v="Indoor Lighting"/>
    <x v="10"/>
    <n v="0"/>
    <n v="12637.896000000001"/>
    <n v="2.2601589999999998"/>
    <x v="0"/>
    <x v="0"/>
    <n v="10.827197921178"/>
    <s v="Qty / 1,000"/>
    <m/>
    <s v="Private-Lighting"/>
    <x v="0"/>
    <n v="3"/>
    <n v="1"/>
    <s v="Lighting"/>
    <n v="0.91633259480590001"/>
    <n v="1.30467645558681"/>
    <n v="11580.516034567099"/>
    <n v="2.9487762331826199"/>
    <n v="0.71"/>
    <n v="8222.1663845426392"/>
    <n v="2.0936311255596598"/>
    <n v="4618"/>
    <n v="1.02"/>
    <n v="1.04"/>
    <n v="1.2E-2"/>
    <n v="0.81"/>
    <n v="15.158077089649201"/>
    <d v="1900-01-09T19:51:10"/>
    <n v="43257"/>
    <n v="3.5004466205871601"/>
    <n v="136.24136511255401"/>
    <n v="0"/>
    <n v="89023.022786299698"/>
  </r>
  <r>
    <s v="STND-60021"/>
    <s v="Trialco, Inc."/>
    <s v="Trialco Inc - 900 E 14th Street - Chicago Heights"/>
    <x v="0"/>
    <s v="Indoor Lighting"/>
    <x v="10"/>
    <n v="0"/>
    <n v="-2204.4479999999999"/>
    <n v="-0.39424300000000001"/>
    <x v="0"/>
    <x v="0"/>
    <n v="10.827197921178"/>
    <s v="Qty / 1,000"/>
    <m/>
    <s v="Private-Lighting"/>
    <x v="0"/>
    <n v="3"/>
    <n v="1"/>
    <s v="Lighting"/>
    <n v="0.91633259480590001"/>
    <n v="1.30467645558681"/>
    <n v="-2020.0075559546799"/>
    <n v="-0.514359559879909"/>
    <n v="0.71"/>
    <n v="-1434.2053647278201"/>
    <n v="-0.36519528751473601"/>
    <n v="4618"/>
    <n v="1.02"/>
    <n v="1.04"/>
    <n v="1.2E-2"/>
    <n v="0.81"/>
    <n v="15.158077089649201"/>
    <d v="1900-01-09T19:51:10"/>
    <n v="43257"/>
    <n v="-0.61058827146238004"/>
    <n v="-23.7647947759374"/>
    <n v="0"/>
    <n v="-15528.425343523388"/>
  </r>
  <r>
    <s v="STND-60021"/>
    <s v="Trialco, Inc."/>
    <s v="Trialco Inc - 900 E 14th Street - Chicago Heights"/>
    <x v="0"/>
    <s v="Indoor Lighting"/>
    <x v="10"/>
    <n v="0"/>
    <n v="9119.2569999999996"/>
    <n v="1.6308860000000001"/>
    <x v="0"/>
    <x v="0"/>
    <n v="10.827197921178"/>
    <s v="Qty / 1,000"/>
    <m/>
    <s v="Private-Lighting"/>
    <x v="0"/>
    <n v="3"/>
    <n v="1"/>
    <s v="Lighting"/>
    <n v="0.91633259480590001"/>
    <n v="1.30467645558681"/>
    <n v="8356.2724295118605"/>
    <n v="2.1277785659461399"/>
    <n v="0.71"/>
    <n v="5932.9534249534199"/>
    <n v="1.5107227818217599"/>
    <n v="4618"/>
    <n v="1.02"/>
    <n v="1.04"/>
    <n v="1.2E-2"/>
    <n v="0.81"/>
    <n v="15.158077089649201"/>
    <d v="1900-01-09T19:51:10"/>
    <n v="43257"/>
    <n v="2.5258529985115699"/>
    <n v="98.309087406021902"/>
    <n v="0"/>
    <n v="64237.26098910156"/>
  </r>
  <r>
    <s v="STND-60022"/>
    <s v="Plymouth MWG 13040 South Pulaski LLC"/>
    <s v="Plymouth MWG 13040 South Pulaski LLC - 13040 S Pulaski Ave - Alsip"/>
    <x v="0"/>
    <s v="Indoor Lighting"/>
    <x v="8"/>
    <n v="0"/>
    <n v="288058.38400000002"/>
    <n v="45.588178999999997"/>
    <x v="0"/>
    <x v="0"/>
    <n v="9.5383441434566993"/>
    <s v="Qty / 1,000"/>
    <m/>
    <s v="Private-Lighting"/>
    <x v="0"/>
    <n v="2"/>
    <n v="1"/>
    <s v="Lighting"/>
    <n v="0.97902139861649395"/>
    <n v="0.93591656730105399"/>
    <n v="282015.32198688702"/>
    <n v="42.666731999185998"/>
    <n v="0.71"/>
    <n v="200230.87861069001"/>
    <n v="30.293379719421999"/>
    <n v="5242"/>
    <n v="1"/>
    <n v="1.22"/>
    <n v="1.0999999999999999E-2"/>
    <n v="0.68"/>
    <n v="13.3536818008394"/>
    <d v="1900-01-08T12:55:13"/>
    <n v="43268"/>
    <n v="51.430486980696699"/>
    <n v="3102.1685418557599"/>
    <n v="0"/>
    <n v="1909871.0283354644"/>
  </r>
  <r>
    <s v="STND-60022"/>
    <s v="Plymouth MWG 13040 South Pulaski LLC"/>
    <s v="Plymouth MWG 13040 South Pulaski LLC - 13040 S Pulaski Ave - Alsip"/>
    <x v="0"/>
    <s v="Indoor Lighting"/>
    <x v="8"/>
    <n v="0"/>
    <n v="18367.968000000001"/>
    <n v="2.9069180000000001"/>
    <x v="0"/>
    <x v="0"/>
    <n v="9.5383441434566993"/>
    <s v="Qty / 1,000"/>
    <m/>
    <s v="Private-Lighting"/>
    <x v="0"/>
    <n v="2"/>
    <n v="1"/>
    <s v="Lighting"/>
    <n v="0.97902139861649395"/>
    <n v="0.93591656730105399"/>
    <n v="17982.633721103"/>
    <n v="2.7206327159856398"/>
    <n v="0.71"/>
    <n v="12767.6699419831"/>
    <n v="1.9316492283498099"/>
    <n v="5242"/>
    <n v="1"/>
    <n v="1.22"/>
    <n v="1.0999999999999999E-2"/>
    <n v="0.68"/>
    <n v="13.3536818008394"/>
    <d v="1900-01-08T12:55:13"/>
    <n v="43268"/>
    <n v="3.2794512005612901"/>
    <n v="197.80897093213301"/>
    <n v="0"/>
    <n v="121782.42981670264"/>
  </r>
  <r>
    <s v="STND-60022"/>
    <s v="Plymouth MWG 13040 South Pulaski LLC"/>
    <s v="Plymouth MWG 13040 South Pulaski LLC - 13040 S Pulaski Ave - Alsip"/>
    <x v="0"/>
    <s v="Indoor Lighting"/>
    <x v="8"/>
    <n v="0"/>
    <n v="104.84"/>
    <n v="1.6591999999999999E-2"/>
    <x v="0"/>
    <x v="0"/>
    <n v="9.5383441434566993"/>
    <s v="Qty / 1,000"/>
    <m/>
    <s v="Private-Lighting"/>
    <x v="0"/>
    <n v="2"/>
    <n v="1"/>
    <s v="Lighting"/>
    <n v="0.97902139861649395"/>
    <n v="0.93591656730105399"/>
    <n v="102.64060343095301"/>
    <n v="1.5528727684659099E-2"/>
    <n v="0.71"/>
    <n v="72.874828435976795"/>
    <n v="1.10253966561079E-2"/>
    <n v="5242"/>
    <n v="1"/>
    <n v="1.22"/>
    <n v="1.0999999999999999E-2"/>
    <n v="0.68"/>
    <n v="13.3536818008394"/>
    <d v="1900-01-08T12:55:13"/>
    <n v="43268"/>
    <n v="1.8718331346021098E-2"/>
    <n v="1.12904663774048"/>
    <n v="0"/>
    <n v="695.10519301771103"/>
  </r>
  <r>
    <s v="STND-60022"/>
    <s v="Plymouth MWG 13040 South Pulaski LLC"/>
    <s v="Plymouth MWG 13040 South Pulaski LLC - 13040 S Pulaski Ave - Alsip"/>
    <x v="7"/>
    <s v="Indoor Lighting"/>
    <x v="8"/>
    <n v="0"/>
    <n v="13572.166999999999"/>
    <n v="6.9755209999999996"/>
    <x v="0"/>
    <x v="0"/>
    <n v="8"/>
    <s v="Qty / 1,000"/>
    <m/>
    <s v="Private-Lighting"/>
    <x v="0"/>
    <n v="2"/>
    <n v="1"/>
    <s v="Lighting"/>
    <n v="0.97902139861649395"/>
    <n v="0.93591656730105399"/>
    <n v="13287.4419185966"/>
    <n v="6.5285056694564103"/>
    <n v="0.71"/>
    <n v="9434.0837622035997"/>
    <n v="4.6352390253140499"/>
    <n v="5242"/>
    <n v="1"/>
    <n v="1.22"/>
    <n v="1.0999999999999999E-2"/>
    <n v="0.68"/>
    <n v="13.3536818008394"/>
    <d v="1900-01-08T12:55:13"/>
    <n v="43268"/>
    <n v="10.096668217532301"/>
    <n v="146.161861104563"/>
    <n v="0"/>
    <n v="75472.670097628798"/>
  </r>
  <r>
    <s v="STND-60029"/>
    <s v="R.A Zweig, Inc"/>
    <s v="RA Zweig - 2500 Ravine Way - Glenview"/>
    <x v="0"/>
    <s v="Indoor Lighting"/>
    <x v="10"/>
    <n v="0"/>
    <n v="37381.417000000001"/>
    <n v="6.6852859999999996"/>
    <x v="0"/>
    <x v="0"/>
    <n v="10.827197921178"/>
    <s v="Qty / 1,000"/>
    <m/>
    <s v="Private-Lighting"/>
    <x v="0"/>
    <n v="1"/>
    <n v="1"/>
    <s v="Lighting"/>
    <n v="0.99989942556735301"/>
    <n v="1.019640158801"/>
    <n v="37377.657385193699"/>
    <n v="6.81658607867013"/>
    <n v="0.71"/>
    <n v="26538.136743487499"/>
    <n v="4.8397761158557904"/>
    <n v="4618"/>
    <n v="1.02"/>
    <n v="1.04"/>
    <n v="1.2E-2"/>
    <n v="0.81"/>
    <n v="15.158077089649201"/>
    <d v="1900-01-09T19:51:10"/>
    <n v="43251"/>
    <n v="8.0918638160851497"/>
    <n v="439.73714570816099"/>
    <n v="1"/>
    <n v="287333.65898102534"/>
  </r>
  <r>
    <s v="STND-60029"/>
    <s v="R.A Zweig, Inc"/>
    <s v="RA Zweig - 2500 Ravine Way - Glenview"/>
    <x v="0"/>
    <s v="Indoor Lighting"/>
    <x v="10"/>
    <n v="0"/>
    <n v="536.98099999999999"/>
    <n v="9.6033999999999994E-2"/>
    <x v="0"/>
    <x v="0"/>
    <n v="10.827197921178"/>
    <s v="Qty / 1,000"/>
    <m/>
    <s v="Private-Lighting"/>
    <x v="0"/>
    <n v="1"/>
    <n v="1"/>
    <s v="Lighting"/>
    <n v="0.99989942556735301"/>
    <n v="1.019640158801"/>
    <n v="536.92699344058303"/>
    <n v="9.7920123010295596E-2"/>
    <n v="0.71"/>
    <n v="381.21816534281402"/>
    <n v="6.9523287337309905E-2"/>
    <n v="4618"/>
    <n v="1.02"/>
    <n v="1.04"/>
    <n v="1.2E-2"/>
    <n v="0.81"/>
    <n v="15.158077089649201"/>
    <d v="1900-01-09T19:51:10"/>
    <n v="43251"/>
    <n v="0.116239462262934"/>
    <n v="6.3167881581245"/>
    <n v="1"/>
    <n v="4127.5245273150067"/>
  </r>
  <r>
    <s v="STND-60029"/>
    <s v="R.A Zweig, Inc"/>
    <s v="RA Zweig - 2500 Ravine Way - Glenview"/>
    <x v="0"/>
    <s v="Indoor Lighting"/>
    <x v="10"/>
    <n v="0"/>
    <n v="160.15199999999999"/>
    <n v="2.8642000000000001E-2"/>
    <x v="0"/>
    <x v="0"/>
    <n v="10.827197921178"/>
    <s v="Qty / 1,000"/>
    <m/>
    <s v="Private-Lighting"/>
    <x v="0"/>
    <n v="1"/>
    <n v="1"/>
    <s v="Lighting"/>
    <n v="0.99989942556735301"/>
    <n v="1.019640158801"/>
    <n v="160.13589280346301"/>
    <n v="2.92045334283784E-2"/>
    <n v="0.71"/>
    <n v="113.696483890458"/>
    <n v="2.0735218734148599E-2"/>
    <n v="4618"/>
    <n v="1.02"/>
    <n v="1.04"/>
    <n v="1.2E-2"/>
    <n v="0.81"/>
    <n v="15.158077089649201"/>
    <d v="1900-01-09T19:51:10"/>
    <n v="43251"/>
    <n v="3.4668249558853698E-2"/>
    <n v="1.8839516800407401"/>
    <n v="1"/>
    <n v="1231.0143340240147"/>
  </r>
  <r>
    <s v="STND-60029"/>
    <s v="R.A Zweig, Inc"/>
    <s v="RA Zweig - 2500 Ravine Way - Glenview"/>
    <x v="0"/>
    <s v="Indoor Lighting"/>
    <x v="10"/>
    <n v="0"/>
    <n v="0"/>
    <n v="0"/>
    <x v="0"/>
    <x v="0"/>
    <n v="10.827197921178"/>
    <s v="Qty / 1,000"/>
    <m/>
    <s v="Private-Lighting"/>
    <x v="0"/>
    <n v="1"/>
    <n v="1"/>
    <s v="Lighting"/>
    <n v="0.99989942556735301"/>
    <n v="1.019640158801"/>
    <n v="0"/>
    <n v="0"/>
    <n v="0.71"/>
    <n v="0"/>
    <n v="0"/>
    <n v="4618"/>
    <n v="1.02"/>
    <n v="1.04"/>
    <n v="1.2E-2"/>
    <n v="0.81"/>
    <n v="15.158077089649201"/>
    <d v="1900-01-09T19:51:10"/>
    <n v="43251"/>
    <n v="0"/>
    <n v="0"/>
    <n v="1"/>
    <n v="0"/>
  </r>
  <r>
    <s v="STND-60029"/>
    <s v="R.A Zweig, Inc"/>
    <s v="RA Zweig - 2500 Ravine Way - Glenview"/>
    <x v="0"/>
    <s v="Indoor Lighting"/>
    <x v="10"/>
    <n v="0"/>
    <n v="0"/>
    <n v="0"/>
    <x v="0"/>
    <x v="0"/>
    <n v="10.827197921178"/>
    <s v="Qty / 1,000"/>
    <m/>
    <s v="Private-Lighting"/>
    <x v="0"/>
    <n v="1"/>
    <n v="1"/>
    <s v="Lighting"/>
    <n v="0.99989942556735301"/>
    <n v="1.019640158801"/>
    <n v="0"/>
    <n v="0"/>
    <n v="0.71"/>
    <n v="0"/>
    <n v="0"/>
    <n v="4618"/>
    <n v="1.02"/>
    <n v="1.04"/>
    <n v="1.2E-2"/>
    <n v="0.81"/>
    <n v="15.158077089649201"/>
    <d v="1900-01-09T19:51:10"/>
    <n v="43251"/>
    <n v="0"/>
    <n v="0"/>
    <n v="1"/>
    <n v="0"/>
  </r>
  <r>
    <s v="STND-60029"/>
    <s v="R.A Zweig, Inc"/>
    <s v="RA Zweig - 2500 Ravine Way - Glenview"/>
    <x v="0"/>
    <s v="Indoor Lighting"/>
    <x v="10"/>
    <n v="0"/>
    <n v="1017.438"/>
    <n v="0.18195800000000001"/>
    <x v="0"/>
    <x v="0"/>
    <n v="10.827197921178"/>
    <s v="Qty / 1,000"/>
    <m/>
    <s v="Private-Lighting"/>
    <x v="0"/>
    <n v="1"/>
    <n v="1"/>
    <s v="Lighting"/>
    <n v="0.99989942556735301"/>
    <n v="1.019640158801"/>
    <n v="1017.3356717504"/>
    <n v="0.185531684015113"/>
    <n v="0.71"/>
    <n v="722.30832694278104"/>
    <n v="0.13172749565073"/>
    <n v="4618"/>
    <n v="1.02"/>
    <n v="1.04"/>
    <n v="1.2E-2"/>
    <n v="0.81"/>
    <n v="15.158077089649201"/>
    <d v="1900-01-09T19:51:10"/>
    <n v="43251"/>
    <n v="0.220241790141397"/>
    <n v="11.968654961769399"/>
    <n v="1"/>
    <n v="7820.5752159244375"/>
  </r>
  <r>
    <s v="STND-60029"/>
    <s v="R.A Zweig, Inc"/>
    <s v="RA Zweig - 2500 Ravine Way - Glenview"/>
    <x v="0"/>
    <s v="Indoor Lighting"/>
    <x v="10"/>
    <n v="0"/>
    <n v="0"/>
    <n v="0"/>
    <x v="0"/>
    <x v="0"/>
    <n v="10.827197921178"/>
    <s v="Qty / 1,000"/>
    <m/>
    <s v="Private-Lighting"/>
    <x v="0"/>
    <n v="1"/>
    <n v="1"/>
    <s v="Lighting"/>
    <n v="0.99989942556735301"/>
    <n v="1.019640158801"/>
    <n v="0"/>
    <n v="0"/>
    <n v="0.71"/>
    <n v="0"/>
    <n v="0"/>
    <n v="4618"/>
    <n v="1.02"/>
    <n v="1.04"/>
    <n v="1.2E-2"/>
    <n v="0.81"/>
    <n v="15.158077089649201"/>
    <d v="1900-01-09T19:51:10"/>
    <n v="43251"/>
    <n v="0"/>
    <n v="0"/>
    <n v="1"/>
    <n v="0"/>
  </r>
  <r>
    <s v="STND-60029"/>
    <s v="R.A Zweig, Inc"/>
    <s v="RA Zweig - 2500 Ravine Way - Glenview"/>
    <x v="0"/>
    <s v="Indoor Lighting"/>
    <x v="10"/>
    <n v="0"/>
    <n v="58446.146999999997"/>
    <n v="10.452499"/>
    <x v="0"/>
    <x v="0"/>
    <n v="10.827197921178"/>
    <s v="Qty / 1,000"/>
    <m/>
    <s v="Private-Lighting"/>
    <x v="0"/>
    <n v="1"/>
    <n v="1"/>
    <s v="Lighting"/>
    <n v="0.99989942556735301"/>
    <n v="1.019640158801"/>
    <n v="58440.268811925103"/>
    <n v="10.657787740227301"/>
    <n v="0.71"/>
    <n v="41492.590856466799"/>
    <n v="7.5670292955614098"/>
    <n v="4618"/>
    <n v="1.02"/>
    <n v="1.04"/>
    <n v="1.2E-2"/>
    <n v="0.81"/>
    <n v="15.158077089649201"/>
    <d v="1900-01-09T19:51:10"/>
    <n v="43251"/>
    <n v="12.651694848323"/>
    <n v="687.53257425794197"/>
    <n v="1"/>
    <n v="449248.49346542661"/>
  </r>
  <r>
    <s v="STND-60029"/>
    <s v="R.A Zweig, Inc"/>
    <s v="RA Zweig - 2500 Ravine Way - Glenview"/>
    <x v="0"/>
    <s v="Indoor Lighting"/>
    <x v="10"/>
    <n v="0"/>
    <n v="4898.7740000000003"/>
    <n v="0.87609599999999999"/>
    <x v="0"/>
    <x v="0"/>
    <n v="10.827197921178"/>
    <s v="Qty / 1,000"/>
    <m/>
    <s v="Private-Lighting"/>
    <x v="0"/>
    <n v="1"/>
    <n v="1"/>
    <s v="Lighting"/>
    <n v="0.99989942556735301"/>
    <n v="1.019640158801"/>
    <n v="4898.2813085842799"/>
    <n v="0.89330266456492402"/>
    <n v="0.71"/>
    <n v="3477.7797290948401"/>
    <n v="0.634244891841096"/>
    <n v="4618"/>
    <n v="1.02"/>
    <n v="1.04"/>
    <n v="1.2E-2"/>
    <n v="0.81"/>
    <n v="15.158077089649201"/>
    <d v="1900-01-09T19:51:10"/>
    <n v="43251"/>
    <n v="1.06042576515304"/>
    <n v="57.626838924521003"/>
    <n v="1"/>
    <n v="37654.60945317064"/>
  </r>
  <r>
    <s v="STND-60029"/>
    <s v="R.A Zweig, Inc"/>
    <s v="RA Zweig - 2500 Ravine Way - Glenview"/>
    <x v="0"/>
    <s v="Indoor Lighting"/>
    <x v="10"/>
    <n v="0"/>
    <n v="319645.03000000003"/>
    <n v="57.165264000000001"/>
    <x v="0"/>
    <x v="0"/>
    <n v="10.827197921178"/>
    <s v="Qty / 1,000"/>
    <m/>
    <s v="Private-Lighting"/>
    <x v="0"/>
    <n v="1"/>
    <n v="1"/>
    <s v="Lighting"/>
    <n v="0.99989942556735301"/>
    <n v="1.019640158801"/>
    <n v="319612.88188245898"/>
    <n v="58.287998862861301"/>
    <n v="0.71"/>
    <n v="226925.14613654601"/>
    <n v="41.384479192631503"/>
    <n v="4618"/>
    <n v="1.02"/>
    <n v="1.04"/>
    <n v="1.2E-2"/>
    <n v="0.81"/>
    <n v="15.158077089649201"/>
    <d v="1900-01-09T19:51:10"/>
    <n v="43251"/>
    <n v="69.192781176236096"/>
    <n v="3760.1515515583401"/>
    <n v="1"/>
    <n v="2456963.4705126248"/>
  </r>
  <r>
    <s v="STND-60029"/>
    <s v="R.A Zweig, Inc"/>
    <s v="RA Zweig - 2500 Ravine Way - Glenview"/>
    <x v="0"/>
    <s v="Indoor Lighting"/>
    <x v="10"/>
    <n v="0"/>
    <n v="11954.894"/>
    <n v="2.1380110000000001"/>
    <x v="0"/>
    <x v="0"/>
    <n v="10.827197921178"/>
    <s v="Qty / 1,000"/>
    <m/>
    <s v="Private-Lighting"/>
    <x v="0"/>
    <n v="1"/>
    <n v="1"/>
    <s v="Lighting"/>
    <n v="0.99989942556735301"/>
    <n v="1.019640158801"/>
    <n v="11953.6916433186"/>
    <n v="2.1800018755582902"/>
    <n v="0.71"/>
    <n v="8487.1210667562009"/>
    <n v="1.5478013316463901"/>
    <n v="4618"/>
    <n v="1.02"/>
    <n v="1.04"/>
    <n v="1.2E-2"/>
    <n v="0.81"/>
    <n v="15.158077089649201"/>
    <d v="1900-01-09T19:51:10"/>
    <n v="43251"/>
    <n v="2.5878464809571402"/>
    <n v="140.631666391983"/>
    <n v="1"/>
    <n v="91891.739570768739"/>
  </r>
  <r>
    <s v="STND-60029"/>
    <s v="R.A Zweig, Inc"/>
    <s v="RA Zweig - 2500 Ravine Way - Glenview"/>
    <x v="0"/>
    <s v="Indoor Lighting"/>
    <x v="10"/>
    <n v="0"/>
    <n v="15431.138999999999"/>
    <n v="2.7597019999999999"/>
    <x v="0"/>
    <x v="0"/>
    <n v="10.827197921178"/>
    <s v="Qty / 1,000"/>
    <m/>
    <s v="Private-Lighting"/>
    <x v="0"/>
    <n v="1"/>
    <n v="1"/>
    <s v="Lighting"/>
    <n v="0.99989942556735301"/>
    <n v="1.019640158801"/>
    <n v="15429.587021949999"/>
    <n v="2.8139029855234501"/>
    <n v="0.71"/>
    <n v="10955.006785584501"/>
    <n v="1.9978711197216501"/>
    <n v="4618"/>
    <n v="1.02"/>
    <n v="1.04"/>
    <n v="1.2E-2"/>
    <n v="0.81"/>
    <n v="15.158077089649201"/>
    <d v="1900-01-09T19:51:10"/>
    <n v="43251"/>
    <n v="3.3403406760724699"/>
    <n v="181.524553199411"/>
    <n v="1"/>
    <n v="118612.02669537139"/>
  </r>
  <r>
    <s v="STND-60029"/>
    <s v="R.A Zweig, Inc"/>
    <s v="RA Zweig - 2500 Ravine Way - Glenview"/>
    <x v="1"/>
    <s v="Outdoor &amp; Garage Lighting"/>
    <x v="1"/>
    <n v="0"/>
    <n v="529.524"/>
    <n v="0"/>
    <x v="0"/>
    <x v="0"/>
    <n v="10.1978380583316"/>
    <s v="Qty / 1,000"/>
    <m/>
    <s v="Private-Lighting"/>
    <x v="0"/>
    <n v="1"/>
    <n v="1"/>
    <s v="Lighting"/>
    <n v="0.99989942556735301"/>
    <n v="1.019640158801"/>
    <n v="529.47074342412702"/>
    <n v="0"/>
    <n v="0.71"/>
    <n v="375.92422783113"/>
    <n v="0"/>
    <n v="4903"/>
    <n v="1"/>
    <n v="1"/>
    <n v="0"/>
    <n v="0"/>
    <n v="14.276973281664301"/>
    <d v="1900-01-09T04:44:53"/>
    <n v="43251"/>
    <n v="0"/>
    <n v="0"/>
    <n v="1"/>
    <n v="3833.614397625217"/>
  </r>
  <r>
    <s v="STND-60029"/>
    <s v="R.A Zweig, Inc"/>
    <s v="RA Zweig - 2500 Ravine Way - Glenview"/>
    <x v="1"/>
    <s v="Outdoor &amp; Garage Lighting"/>
    <x v="1"/>
    <n v="0"/>
    <n v="1108.078"/>
    <n v="0"/>
    <x v="0"/>
    <x v="0"/>
    <n v="10.1978380583316"/>
    <s v="Qty / 1,000"/>
    <m/>
    <s v="Private-Lighting"/>
    <x v="0"/>
    <n v="1"/>
    <n v="1"/>
    <s v="Lighting"/>
    <n v="0.99989942556735301"/>
    <n v="1.019640158801"/>
    <n v="1107.9665556838199"/>
    <n v="0"/>
    <n v="0.71"/>
    <n v="786.65625453551297"/>
    <n v="0"/>
    <n v="4903"/>
    <n v="1"/>
    <n v="1"/>
    <n v="0"/>
    <n v="0"/>
    <n v="14.276973281664301"/>
    <d v="1900-01-09T04:44:53"/>
    <n v="43251"/>
    <n v="0"/>
    <n v="0"/>
    <n v="1"/>
    <n v="8022.1930913268443"/>
  </r>
  <r>
    <s v="STND-60029"/>
    <s v="R.A Zweig, Inc"/>
    <s v="RA Zweig - 2500 Ravine Way - Glenview"/>
    <x v="1"/>
    <s v="Outdoor &amp; Garage Lighting"/>
    <x v="1"/>
    <n v="0"/>
    <n v="40567.421999999999"/>
    <n v="0"/>
    <x v="0"/>
    <x v="0"/>
    <n v="10.1978380583316"/>
    <s v="Qty / 1,000"/>
    <m/>
    <s v="Private-Lighting"/>
    <x v="0"/>
    <n v="1"/>
    <n v="1"/>
    <s v="Lighting"/>
    <n v="0.99989942556735301"/>
    <n v="1.019640158801"/>
    <n v="40563.341954548399"/>
    <n v="0"/>
    <n v="0.71"/>
    <n v="28799.972787729399"/>
    <n v="0"/>
    <n v="4903"/>
    <n v="1"/>
    <n v="1"/>
    <n v="0"/>
    <n v="0"/>
    <n v="14.276973281664301"/>
    <d v="1900-01-09T04:44:53"/>
    <n v="43251"/>
    <n v="0"/>
    <n v="0"/>
    <n v="1"/>
    <n v="293697.45857362129"/>
  </r>
  <r>
    <s v="STND-60030"/>
    <s v="611 S Wells Street Condominium Association"/>
    <s v="611 S Wells Condo Association - 611 S Wells St - Chicago"/>
    <x v="1"/>
    <s v="Outdoor &amp; Garage Lighting"/>
    <x v="16"/>
    <n v="0"/>
    <n v="48709.122000000003"/>
    <n v="13.17624"/>
    <x v="0"/>
    <x v="0"/>
    <n v="14.701558365186701"/>
    <s v="Qty / 1,000"/>
    <m/>
    <s v="Private-Lighting"/>
    <x v="0"/>
    <n v="3"/>
    <n v="1"/>
    <s v="Lighting"/>
    <n v="0.91633259480590001"/>
    <n v="1.30467645558681"/>
    <n v="44633.756152977097"/>
    <n v="17.190730101161101"/>
    <n v="0.71"/>
    <n v="31689.966868613799"/>
    <n v="12.2054183718244"/>
    <n v="3401"/>
    <n v="1"/>
    <n v="1"/>
    <n v="0"/>
    <n v="0.92"/>
    <n v="20.582181711261399"/>
    <d v="1900-01-13T16:50:15"/>
    <n v="43369"/>
    <n v="17.190730101161101"/>
    <n v="0"/>
    <n v="0"/>
    <n v="465891.89750975859"/>
  </r>
  <r>
    <s v="STND-60030"/>
    <s v="611 S Wells Street Condominium Association"/>
    <s v="611 S Wells Condo Association - 611 S Wells St - Chicago"/>
    <x v="1"/>
    <s v="Outdoor &amp; Garage Lighting"/>
    <x v="16"/>
    <n v="0"/>
    <n v="3904.348"/>
    <n v="1.05616"/>
    <x v="0"/>
    <x v="0"/>
    <n v="14.701558365186701"/>
    <s v="Qty / 1,000"/>
    <m/>
    <s v="Private-Lighting"/>
    <x v="0"/>
    <n v="3"/>
    <n v="1"/>
    <s v="Lighting"/>
    <n v="0.91633259480590001"/>
    <n v="1.30467645558681"/>
    <n v="3577.68133386523"/>
    <n v="1.3779470853325599"/>
    <n v="0.71"/>
    <n v="2540.15374704431"/>
    <n v="0.97834243058611903"/>
    <n v="3401"/>
    <n v="1"/>
    <n v="1"/>
    <n v="0"/>
    <n v="0.92"/>
    <n v="20.582181711261399"/>
    <d v="1900-01-13T16:50:15"/>
    <n v="43369"/>
    <n v="1.3779470853325599"/>
    <n v="0"/>
    <n v="0"/>
    <n v="37344.218568719618"/>
  </r>
  <r>
    <s v="STND-60030"/>
    <s v="611 S Wells Street Condominium Association"/>
    <s v="611 S Wells Condo Association - 611 S Wells St - Chicago"/>
    <x v="1"/>
    <s v="Outdoor &amp; Garage Lighting"/>
    <x v="16"/>
    <n v="0"/>
    <n v="6965.2479999999996"/>
    <n v="1.8841600000000001"/>
    <x v="0"/>
    <x v="0"/>
    <n v="14.701558365186701"/>
    <s v="Qty / 1,000"/>
    <m/>
    <s v="Private-Lighting"/>
    <x v="0"/>
    <n v="3"/>
    <n v="1"/>
    <s v="Lighting"/>
    <n v="0.91633259480590001"/>
    <n v="1.30467645558681"/>
    <n v="6382.4837733065997"/>
    <n v="2.4582191905584398"/>
    <n v="0.71"/>
    <n v="4531.5634790476897"/>
    <n v="1.74533562529649"/>
    <n v="3401"/>
    <n v="1"/>
    <n v="1"/>
    <n v="0"/>
    <n v="0.92"/>
    <n v="20.582181711261399"/>
    <d v="1900-01-13T16:50:15"/>
    <n v="43369"/>
    <n v="2.4582191905584398"/>
    <n v="0"/>
    <n v="0"/>
    <n v="66621.044972768112"/>
  </r>
  <r>
    <s v="STND-60031"/>
    <s v="Community Unit School District #200"/>
    <s v="Community Unit School District 200 - 701 W Thomas St - Wheaton"/>
    <x v="13"/>
    <s v="Commercial Kitchen Equipment"/>
    <x v="12"/>
    <n v="0"/>
    <n v="625"/>
    <n v="6.7000000000000004E-2"/>
    <x v="7"/>
    <x v="1"/>
    <n v="12"/>
    <s v="ΔkWpeak / CF"/>
    <n v="0.93700000000000006"/>
    <s v="Public-Non-Lighting"/>
    <x v="2"/>
    <n v="3"/>
    <n v="1"/>
    <s v="Non-Lighting"/>
    <n v="1.01534080484258"/>
    <n v="0.52563350510805795"/>
    <n v="634.58800302661098"/>
    <n v="3.5217444842239903E-2"/>
    <n v="0.7"/>
    <n v="444.21160211862798"/>
    <n v="2.4652211389567899E-2"/>
    <n v="2979"/>
    <n v="1.17333333333333"/>
    <n v="1.323"/>
    <n v="2.1333333333333301E-2"/>
    <n v="0.72"/>
    <n v="23.497818059751602"/>
    <d v="1900-01-15T18:49:11"/>
    <n v="43288"/>
    <n v="3.7585320002390503E-2"/>
    <n v="0"/>
    <n v="0"/>
    <n v="5330.5392254235358"/>
  </r>
  <r>
    <s v="STND-60033"/>
    <s v="A-1 Tool Corporation"/>
    <s v="A1 Tool Corporation - 1425 Armitage Ave - Melrose Park"/>
    <x v="62"/>
    <s v="Indoor Lighting"/>
    <x v="10"/>
    <n v="0"/>
    <n v="96892.104999999996"/>
    <n v="17.328168000000002"/>
    <x v="0"/>
    <x v="0"/>
    <n v="10.827197921178"/>
    <s v="Qty / 1,000"/>
    <m/>
    <s v="Private-Lighting"/>
    <x v="0"/>
    <n v="3"/>
    <n v="1"/>
    <s v="Lighting"/>
    <n v="0.91633259480590001"/>
    <n v="1.30467645558681"/>
    <n v="88785.393990855693"/>
    <n v="22.607652808052698"/>
    <n v="0.71"/>
    <n v="63037.6297335075"/>
    <n v="16.051433493717401"/>
    <n v="4618"/>
    <n v="1.02"/>
    <n v="1.04"/>
    <n v="1.2E-2"/>
    <n v="0.81"/>
    <n v="15.158077089649201"/>
    <d v="1900-01-09T19:51:10"/>
    <n v="43313"/>
    <n v="26.837194691420599"/>
    <n v="1044.53404695124"/>
    <n v="0"/>
    <n v="682520.89360662084"/>
  </r>
  <r>
    <s v="STND-60033"/>
    <s v="A-1 Tool Corporation"/>
    <s v="A1 Tool Corporation - 1425 Armitage Ave - Melrose Park"/>
    <x v="62"/>
    <s v="Indoor Lighting"/>
    <x v="10"/>
    <n v="0"/>
    <n v="593.505"/>
    <n v="0.106142"/>
    <x v="0"/>
    <x v="0"/>
    <n v="10.827197921178"/>
    <s v="Qty / 1,000"/>
    <m/>
    <s v="Private-Lighting"/>
    <x v="0"/>
    <n v="3"/>
    <n v="1"/>
    <s v="Lighting"/>
    <n v="0.91633259480590001"/>
    <n v="1.30467645558681"/>
    <n v="543.84797668027602"/>
    <n v="0.13848096834889501"/>
    <n v="0.71"/>
    <n v="386.13206344299601"/>
    <n v="9.8321487527715301E-2"/>
    <n v="4618"/>
    <n v="1.02"/>
    <n v="1.04"/>
    <n v="1.2E-2"/>
    <n v="0.81"/>
    <n v="15.158077089649201"/>
    <d v="1900-01-09T19:51:10"/>
    <n v="43313"/>
    <n v="0.16438861389944801"/>
    <n v="6.3982114903561804"/>
    <n v="0"/>
    <n v="4180.7282746101782"/>
  </r>
  <r>
    <s v="STND-60034"/>
    <s v="The Ritchie Tower Condominiums"/>
    <s v="1310 Ritchie CT Condo Association - 1310 Ritchie Ct - Chicago"/>
    <x v="28"/>
    <s v="HVAC"/>
    <x v="18"/>
    <n v="0"/>
    <n v="45522"/>
    <n v="25.812000000000001"/>
    <x v="3"/>
    <x v="0"/>
    <n v="20"/>
    <s v="ΔkWpeak / CF"/>
    <n v="1"/>
    <s v="Private-Non-Lighting"/>
    <x v="2"/>
    <n v="3"/>
    <n v="1"/>
    <s v="Non-Lighting"/>
    <n v="0.98952339343681495"/>
    <n v="0.43468415683807998"/>
    <n v="45045.0839160307"/>
    <n v="11.2200674563045"/>
    <n v="0.7"/>
    <n v="31531.558741221499"/>
    <n v="7.8540472194131699"/>
    <n v="6138"/>
    <n v="1.1399999999999999"/>
    <n v="1.32"/>
    <n v="2.5000000000000001E-2"/>
    <n v="0.64"/>
    <n v="11.4043662430759"/>
    <d v="1900-01-07T03:30:12"/>
    <n v="43316"/>
    <n v="11.2200674563045"/>
    <n v="0"/>
    <n v="0"/>
    <n v="630631.17482443003"/>
  </r>
  <r>
    <s v="STND-60037"/>
    <s v="Image Industries, Inc."/>
    <s v="Image Industries - 11220 E Main St - Huntley"/>
    <x v="0"/>
    <s v="Indoor Lighting"/>
    <x v="10"/>
    <n v="0"/>
    <n v="8761.27"/>
    <n v="1.566864"/>
    <x v="0"/>
    <x v="0"/>
    <n v="10.827197921178"/>
    <s v="Qty / 1,000"/>
    <m/>
    <s v="Private-Lighting"/>
    <x v="0"/>
    <n v="3"/>
    <n v="1"/>
    <s v="Lighting"/>
    <n v="0.91633259480590001"/>
    <n v="1.30467645558681"/>
    <n v="8028.2372728950904"/>
    <n v="2.0442505699065698"/>
    <n v="0.71"/>
    <n v="5700.0484637555101"/>
    <n v="1.4514179046336599"/>
    <n v="4618"/>
    <n v="1.02"/>
    <n v="1.04"/>
    <n v="1.2E-2"/>
    <n v="0.81"/>
    <n v="15.158077089649201"/>
    <d v="1900-01-09T19:51:10"/>
    <n v="43257"/>
    <n v="2.42669820739146"/>
    <n v="94.449850269354002"/>
    <n v="0"/>
    <n v="61715.552877387512"/>
  </r>
  <r>
    <s v="STND-60037"/>
    <s v="Image Industries, Inc."/>
    <s v="Image Industries - 11220 E Main St - Huntley"/>
    <x v="0"/>
    <s v="Indoor Lighting"/>
    <x v="10"/>
    <n v="0"/>
    <n v="2807.375"/>
    <n v="0.50207000000000002"/>
    <x v="0"/>
    <x v="0"/>
    <n v="10.827197921178"/>
    <s v="Qty / 1,000"/>
    <m/>
    <s v="Private-Lighting"/>
    <x v="0"/>
    <n v="3"/>
    <n v="1"/>
    <s v="Lighting"/>
    <n v="0.91633259480590001"/>
    <n v="1.30467645558681"/>
    <n v="2572.4892183432098"/>
    <n v="0.65503890805646803"/>
    <n v="0.71"/>
    <n v="1826.4673450236801"/>
    <n v="0.46507762472009201"/>
    <n v="4618"/>
    <n v="1.02"/>
    <n v="1.04"/>
    <n v="1.2E-2"/>
    <n v="0.81"/>
    <n v="15.158077089649201"/>
    <d v="1900-01-09T19:51:10"/>
    <n v="43257"/>
    <n v="0.77758654802524696"/>
    <n v="30.264579039331899"/>
    <n v="0"/>
    <n v="19775.523441139889"/>
  </r>
  <r>
    <s v="STND-60038"/>
    <s v="CVS Pharmacy, Inc."/>
    <s v="CVS Pharmacy Inc Store 5819 - 11859 Southwest Hwy -  PALOS HEIGHTS"/>
    <x v="3"/>
    <s v="Refrigeration"/>
    <x v="14"/>
    <n v="0"/>
    <n v="1556.28"/>
    <n v="0.1852"/>
    <x v="2"/>
    <x v="0"/>
    <n v="8.6177180282661094"/>
    <s v="ΔkWpeak / CF"/>
    <n v="0.69"/>
    <s v="Private-Non-Lighting"/>
    <x v="2"/>
    <n v="3"/>
    <n v="1"/>
    <s v="Non-Lighting"/>
    <n v="0.98952339343681495"/>
    <n v="0.43468415683807998"/>
    <n v="1539.97546673785"/>
    <n v="8.0503505846412499E-2"/>
    <n v="0.7"/>
    <n v="1077.9828267164901"/>
    <n v="5.63524540924887E-2"/>
    <n v="4093"/>
    <n v="1.1200000000000001"/>
    <n v="1.29"/>
    <n v="1.9E-2"/>
    <n v="0.71"/>
    <n v="17.102369899829"/>
    <d v="1900-01-11T05:11:01"/>
    <n v="43351"/>
    <n v="0.116671747603496"/>
    <n v="0"/>
    <n v="0"/>
    <n v="9289.752039955958"/>
  </r>
  <r>
    <s v="STND-60040"/>
    <s v="Active Electrical Supply Co."/>
    <s v="Active Electric Supply - 845 Carol Ct - Carol Stream"/>
    <x v="0"/>
    <s v="Indoor Lighting"/>
    <x v="6"/>
    <n v="0"/>
    <n v="2207.5439999999999"/>
    <n v="0.49638599999999999"/>
    <x v="0"/>
    <x v="0"/>
    <n v="15"/>
    <s v="Qty / 1,000"/>
    <m/>
    <s v="Private-Lighting"/>
    <x v="0"/>
    <n v="3"/>
    <n v="1"/>
    <s v="Lighting"/>
    <n v="0.91633259480590001"/>
    <n v="1.30467645558681"/>
    <n v="2022.8445216682001"/>
    <n v="0.64762312708291203"/>
    <n v="0.71"/>
    <n v="1436.2196103844201"/>
    <n v="0.45981242022886798"/>
    <n v="2885"/>
    <n v="1.165"/>
    <n v="1.3779999999999999"/>
    <n v="2.5499999999999998E-2"/>
    <n v="0.55000000000000004"/>
    <n v="24.263431542460999"/>
    <d v="1900-01-16T07:56:40"/>
    <n v="43180"/>
    <n v="0.85449680311771004"/>
    <n v="44.276854336943302"/>
    <n v="1"/>
    <n v="21543.2941557663"/>
  </r>
  <r>
    <s v="STND-60040"/>
    <s v="Active Electrical Supply Co."/>
    <s v="Active Electric Supply - 845 Carol Ct - Carol Stream"/>
    <x v="0"/>
    <s v="Indoor Lighting"/>
    <x v="6"/>
    <n v="0"/>
    <n v="614.33199999999999"/>
    <n v="0.13813800000000001"/>
    <x v="0"/>
    <x v="0"/>
    <n v="15"/>
    <s v="Qty / 1,000"/>
    <m/>
    <s v="Private-Lighting"/>
    <x v="0"/>
    <n v="3"/>
    <n v="1"/>
    <s v="Lighting"/>
    <n v="0.91633259480590001"/>
    <n v="1.30467645558681"/>
    <n v="562.93243563229805"/>
    <n v="0.18022539622184999"/>
    <n v="0.71"/>
    <n v="399.68202929893198"/>
    <n v="0.12796003131751399"/>
    <n v="2885"/>
    <n v="1.165"/>
    <n v="1.3779999999999999"/>
    <n v="2.5499999999999998E-2"/>
    <n v="0.55000000000000004"/>
    <n v="24.263431542460999"/>
    <d v="1900-01-16T07:56:40"/>
    <n v="43180"/>
    <n v="0.23779574643336901"/>
    <n v="12.3216970889473"/>
    <n v="1"/>
    <n v="5995.2304394839794"/>
  </r>
  <r>
    <s v="STND-60040"/>
    <s v="Active Electrical Supply Co."/>
    <s v="Active Electric Supply - 845 Carol Ct - Carol Stream"/>
    <x v="0"/>
    <s v="Indoor Lighting"/>
    <x v="6"/>
    <n v="0"/>
    <n v="614.33199999999999"/>
    <n v="0.13813800000000001"/>
    <x v="0"/>
    <x v="0"/>
    <n v="15"/>
    <s v="Qty / 1,000"/>
    <m/>
    <s v="Private-Lighting"/>
    <x v="0"/>
    <n v="3"/>
    <n v="1"/>
    <s v="Lighting"/>
    <n v="0.91633259480590001"/>
    <n v="1.30467645558681"/>
    <n v="562.93243563229805"/>
    <n v="0.18022539622184999"/>
    <n v="0.71"/>
    <n v="399.68202929893198"/>
    <n v="0.12796003131751399"/>
    <n v="2885"/>
    <n v="1.165"/>
    <n v="1.3779999999999999"/>
    <n v="2.5499999999999998E-2"/>
    <n v="0.55000000000000004"/>
    <n v="24.263431542460999"/>
    <d v="1900-01-16T07:56:40"/>
    <n v="43180"/>
    <n v="0.23779574643336901"/>
    <n v="12.3216970889473"/>
    <n v="1"/>
    <n v="5995.2304394839794"/>
  </r>
  <r>
    <s v="STND-60040"/>
    <s v="Active Electrical Supply Co."/>
    <s v="Active Electric Supply - 845 Carol Ct - Carol Stream"/>
    <x v="0"/>
    <s v="Indoor Lighting"/>
    <x v="6"/>
    <n v="0"/>
    <n v="702.09400000000005"/>
    <n v="0.15787200000000001"/>
    <x v="0"/>
    <x v="0"/>
    <n v="15"/>
    <s v="Qty / 1,000"/>
    <m/>
    <s v="Private-Lighting"/>
    <x v="0"/>
    <n v="3"/>
    <n v="1"/>
    <s v="Lighting"/>
    <n v="0.91633259480590001"/>
    <n v="1.30467645558681"/>
    <n v="643.35161681765396"/>
    <n v="0.20597188139639999"/>
    <n v="0.71"/>
    <n v="456.77964794053401"/>
    <n v="0.14624003579144401"/>
    <n v="2885"/>
    <n v="1.165"/>
    <n v="1.3779999999999999"/>
    <n v="2.5499999999999998E-2"/>
    <n v="0.55000000000000004"/>
    <n v="24.263431542460999"/>
    <d v="1900-01-16T07:56:40"/>
    <n v="43180"/>
    <n v="0.27176656735242199"/>
    <n v="14.081945260815599"/>
    <n v="1"/>
    <n v="6851.6947191080098"/>
  </r>
  <r>
    <s v="STND-60040"/>
    <s v="Active Electrical Supply Co."/>
    <s v="Active Electric Supply - 845 Carol Ct - Carol Stream"/>
    <x v="0"/>
    <s v="Indoor Lighting"/>
    <x v="6"/>
    <n v="0"/>
    <n v="607.58100000000002"/>
    <n v="0.13661999999999999"/>
    <x v="0"/>
    <x v="0"/>
    <n v="15"/>
    <s v="Qty / 1,000"/>
    <m/>
    <s v="Private-Lighting"/>
    <x v="0"/>
    <n v="3"/>
    <n v="1"/>
    <s v="Lighting"/>
    <n v="0.91633259480590001"/>
    <n v="1.30467645558681"/>
    <n v="556.74627428476299"/>
    <n v="0.17824489736226901"/>
    <n v="0.71"/>
    <n v="395.289854742182"/>
    <n v="0.126553877127211"/>
    <n v="2885"/>
    <n v="1.165"/>
    <n v="1.3779999999999999"/>
    <n v="2.5499999999999998E-2"/>
    <n v="0.55000000000000004"/>
    <n v="24.263431542460999"/>
    <d v="1900-01-16T07:56:40"/>
    <n v="43180"/>
    <n v="0.23518260636267199"/>
    <n v="12.186291840567799"/>
    <n v="1"/>
    <n v="5929.3478211327301"/>
  </r>
  <r>
    <s v="STND-60040"/>
    <s v="Active Electrical Supply Co."/>
    <s v="Active Electric Supply - 845 Carol Ct - Carol Stream"/>
    <x v="0"/>
    <s v="Indoor Lighting"/>
    <x v="6"/>
    <n v="0"/>
    <n v="2551.84"/>
    <n v="0.57380399999999998"/>
    <x v="0"/>
    <x v="0"/>
    <n v="15"/>
    <s v="Qty / 1,000"/>
    <m/>
    <s v="Private-Lighting"/>
    <x v="0"/>
    <n v="3"/>
    <n v="1"/>
    <s v="Lighting"/>
    <n v="0.91633259480590001"/>
    <n v="1.30467645558681"/>
    <n v="2338.3341687294901"/>
    <n v="0.74862856892153196"/>
    <n v="0.71"/>
    <n v="1660.21725979794"/>
    <n v="0.53152628393428802"/>
    <n v="2885"/>
    <n v="1.165"/>
    <n v="1.3779999999999999"/>
    <n v="2.5499999999999998E-2"/>
    <n v="0.55000000000000004"/>
    <n v="24.263431542460999"/>
    <d v="1900-01-16T07:56:40"/>
    <n v="43180"/>
    <n v="0.98776694672322496"/>
    <n v="51.182421718971597"/>
    <n v="1"/>
    <n v="24903.258896969099"/>
  </r>
  <r>
    <s v="STND-60040"/>
    <s v="Active Electrical Supply Co."/>
    <s v="Active Electric Supply - 845 Carol Ct - Carol Stream"/>
    <x v="0"/>
    <s v="Indoor Lighting"/>
    <x v="6"/>
    <n v="0"/>
    <n v="2747.616"/>
    <n v="0.61782599999999999"/>
    <x v="0"/>
    <x v="0"/>
    <n v="15"/>
    <s v="Qty / 1,000"/>
    <m/>
    <s v="Private-Lighting"/>
    <x v="0"/>
    <n v="3"/>
    <n v="1"/>
    <s v="Lighting"/>
    <n v="0.91633259480590001"/>
    <n v="1.30467645558681"/>
    <n v="2517.7300988102102"/>
    <n v="0.806063035849374"/>
    <n v="0.71"/>
    <n v="1787.58837015525"/>
    <n v="0.57230475545305604"/>
    <n v="2885"/>
    <n v="1.165"/>
    <n v="1.3779999999999999"/>
    <n v="2.5499999999999998E-2"/>
    <n v="0.55000000000000004"/>
    <n v="24.263431542460999"/>
    <d v="1900-01-16T07:56:40"/>
    <n v="43180"/>
    <n v="1.0635480087734199"/>
    <n v="55.109113750781297"/>
    <n v="1"/>
    <n v="26813.825552328752"/>
  </r>
  <r>
    <s v="STND-60041"/>
    <s v="Aldi Inc."/>
    <s v="Aldi Inc - 12300 Princeton Drive - Huntley"/>
    <x v="54"/>
    <s v="Refrigeration"/>
    <x v="5"/>
    <n v="0"/>
    <n v="9466"/>
    <n v="2.0299999999999998"/>
    <x v="2"/>
    <x v="0"/>
    <n v="12"/>
    <s v="NA"/>
    <m/>
    <s v="Private-Non-Lighting"/>
    <x v="2"/>
    <n v="2"/>
    <n v="1"/>
    <s v="Non-Lighting"/>
    <n v="0.76002432528749297"/>
    <n v="0.465462131779591"/>
    <n v="7194.39026317141"/>
    <n v="0.94488812751257001"/>
    <n v="0.7"/>
    <n v="5036.0731842199903"/>
    <n v="0.66142168925879896"/>
    <n v="4661"/>
    <n v="1.07"/>
    <n v="1.24"/>
    <n v="2.9000000000000001E-2"/>
    <n v="0.745"/>
    <n v="15.018236429950701"/>
    <d v="1900-01-09T17:27:20"/>
    <n v="43285"/>
    <n v="0"/>
    <n v="0"/>
    <n v="0"/>
    <n v="60432.878210639887"/>
  </r>
  <r>
    <s v="STND-60041"/>
    <s v="Aldi Inc."/>
    <s v="Aldi Inc - 12300 Princeton Drive - Huntley"/>
    <x v="3"/>
    <s v="Refrigeration"/>
    <x v="5"/>
    <n v="0"/>
    <n v="34194"/>
    <n v="3.8919999999999999"/>
    <x v="2"/>
    <x v="0"/>
    <n v="8.6177180282661094"/>
    <s v="ΔkWpeak / CF"/>
    <n v="0.69"/>
    <s v="Private-Non-Lighting"/>
    <x v="2"/>
    <n v="2"/>
    <n v="1"/>
    <s v="Non-Lighting"/>
    <n v="0.76002432528749297"/>
    <n v="0.465462131779591"/>
    <n v="25988.271778880498"/>
    <n v="1.8115786168861701"/>
    <n v="0.7"/>
    <n v="18191.790245216402"/>
    <n v="1.26810503182032"/>
    <n v="4661"/>
    <n v="1.07"/>
    <n v="1.24"/>
    <n v="2.9000000000000001E-2"/>
    <n v="0.745"/>
    <n v="15.018236429950701"/>
    <d v="1900-01-09T17:27:20"/>
    <n v="43285"/>
    <n v="2.62547625635677"/>
    <n v="0"/>
    <n v="0"/>
    <n v="156771.71876263694"/>
  </r>
  <r>
    <s v="STND-60041"/>
    <s v="Aldi Inc."/>
    <s v="Aldi Inc - 12300 Princeton Drive - Huntley"/>
    <x v="40"/>
    <s v="Refrigeration"/>
    <x v="5"/>
    <n v="0"/>
    <n v="154018"/>
    <n v="33.04"/>
    <x v="2"/>
    <x v="0"/>
    <n v="5"/>
    <s v="NA"/>
    <m/>
    <s v="Private-Non-Lighting"/>
    <x v="2"/>
    <n v="2"/>
    <n v="1"/>
    <s v="Non-Lighting"/>
    <n v="0.76002432528749297"/>
    <n v="0.465462131779591"/>
    <n v="117057.426532129"/>
    <n v="15.3788688339977"/>
    <n v="0.7"/>
    <n v="81940.198572490393"/>
    <n v="10.7652081837984"/>
    <n v="4661"/>
    <n v="1.07"/>
    <n v="1.24"/>
    <n v="2.9000000000000001E-2"/>
    <n v="0.745"/>
    <n v="15.018236429950701"/>
    <d v="1900-01-09T17:27:20"/>
    <n v="43285"/>
    <n v="0"/>
    <n v="0"/>
    <n v="0"/>
    <n v="409700.99286245194"/>
  </r>
  <r>
    <s v="STND-60041"/>
    <s v="Aldi Inc."/>
    <s v="Aldi Inc - 12300 Princeton Drive - Huntley"/>
    <x v="0"/>
    <s v="Indoor Lighting"/>
    <x v="5"/>
    <n v="0"/>
    <n v="4169.3580000000002"/>
    <n v="0.77747999999999995"/>
    <x v="0"/>
    <x v="0"/>
    <n v="10.727311735679001"/>
    <s v="Qty / 1,000"/>
    <m/>
    <s v="Private-Non-Lighting"/>
    <x v="2"/>
    <n v="2"/>
    <n v="1"/>
    <s v="Lighting"/>
    <n v="0.76002432528749297"/>
    <n v="0.465462131779591"/>
    <n v="3168.81350083201"/>
    <n v="0.36188749821599597"/>
    <n v="0.71"/>
    <n v="2249.8575855907302"/>
    <n v="0.25694012373335701"/>
    <n v="4661"/>
    <n v="1.07"/>
    <n v="1.24"/>
    <n v="2.9000000000000001E-2"/>
    <n v="0.745"/>
    <n v="15.018236429950701"/>
    <d v="1900-01-09T17:27:20"/>
    <n v="43285"/>
    <n v="0.39173792835678301"/>
    <n v="85.883730396381694"/>
    <n v="0"/>
    <n v="24134.923681513861"/>
  </r>
  <r>
    <s v="STND-60041"/>
    <s v="Aldi Inc."/>
    <s v="Aldi Inc - 12300 Princeton Drive - Huntley"/>
    <x v="0"/>
    <s v="Indoor Lighting"/>
    <x v="5"/>
    <n v="0"/>
    <n v="1296.69"/>
    <n v="0.24179999999999999"/>
    <x v="0"/>
    <x v="0"/>
    <n v="10.727311735679001"/>
    <s v="Qty / 1,000"/>
    <m/>
    <s v="Private-Non-Lighting"/>
    <x v="2"/>
    <n v="2"/>
    <n v="1"/>
    <s v="Lighting"/>
    <n v="0.76002432528749297"/>
    <n v="0.465462131779591"/>
    <n v="985.51594235703999"/>
    <n v="0.112548743464305"/>
    <n v="0.71"/>
    <n v="699.71631907349797"/>
    <n v="7.9909607859656603E-2"/>
    <n v="4661"/>
    <n v="1.07"/>
    <n v="1.24"/>
    <n v="2.9000000000000001E-2"/>
    <n v="0.745"/>
    <n v="15.018236429950701"/>
    <d v="1900-01-09T17:27:20"/>
    <n v="43285"/>
    <n v="0.121832370063114"/>
    <n v="26.7102451666861"/>
    <n v="0"/>
    <n v="7506.075081243247"/>
  </r>
  <r>
    <s v="STND-60041"/>
    <s v="Aldi Inc."/>
    <s v="Aldi Inc - 12300 Princeton Drive - Huntley"/>
    <x v="0"/>
    <s v="Indoor Lighting"/>
    <x v="5"/>
    <n v="0"/>
    <n v="224.42699999999999"/>
    <n v="4.1849999999999998E-2"/>
    <x v="0"/>
    <x v="0"/>
    <n v="10.727311735679001"/>
    <s v="Qty / 1,000"/>
    <m/>
    <s v="Private-Non-Lighting"/>
    <x v="2"/>
    <n v="2"/>
    <n v="1"/>
    <s v="Lighting"/>
    <n v="0.76002432528749297"/>
    <n v="0.465462131779591"/>
    <n v="170.56997925129599"/>
    <n v="1.94795902149759E-2"/>
    <n v="0.71"/>
    <n v="121.10468526842"/>
    <n v="1.3830509052632899E-2"/>
    <n v="4661"/>
    <n v="1.07"/>
    <n v="1.24"/>
    <n v="2.9000000000000001E-2"/>
    <n v="0.745"/>
    <n v="15.018236429950701"/>
    <d v="1900-01-09T17:27:20"/>
    <n v="43285"/>
    <n v="2.1086371741692901E-2"/>
    <n v="4.6229246712968104"/>
    <n v="0"/>
    <n v="1299.1277115256337"/>
  </r>
  <r>
    <s v="STND-60041"/>
    <s v="Aldi Inc."/>
    <s v="Aldi Inc - 12300 Princeton Drive - Huntley"/>
    <x v="1"/>
    <s v="Outdoor &amp; Garage Lighting"/>
    <x v="1"/>
    <n v="0"/>
    <n v="27138.105"/>
    <n v="0"/>
    <x v="0"/>
    <x v="0"/>
    <n v="10.1978380583316"/>
    <s v="Qty / 1,000"/>
    <m/>
    <s v="Private-Non-Lighting"/>
    <x v="2"/>
    <n v="2"/>
    <n v="1"/>
    <s v="Lighting"/>
    <n v="0.76002432528749297"/>
    <n v="0.465462131779591"/>
    <n v="20625.6199422061"/>
    <n v="0"/>
    <n v="0.71"/>
    <n v="14644.190158966399"/>
    <n v="0"/>
    <n v="4903"/>
    <n v="1"/>
    <n v="1"/>
    <n v="0"/>
    <n v="0"/>
    <n v="14.276973281664301"/>
    <d v="1900-01-09T04:44:53"/>
    <n v="43285"/>
    <n v="0"/>
    <n v="0"/>
    <n v="0"/>
    <n v="149339.07973655264"/>
  </r>
  <r>
    <s v="STND-60042"/>
    <s v="Leidos Engineering LLC"/>
    <s v="CVS Pharmacy Inc - 7200 W Cermak Rd - North Riverside"/>
    <x v="3"/>
    <s v="Refrigeration"/>
    <x v="14"/>
    <n v="0"/>
    <n v="1556.28"/>
    <n v="0.1852"/>
    <x v="2"/>
    <x v="0"/>
    <n v="8.6177180282661094"/>
    <s v="ΔkWpeak / CF"/>
    <n v="0.69"/>
    <s v="Private-Non-Lighting"/>
    <x v="2"/>
    <n v="3"/>
    <n v="1"/>
    <s v="Non-Lighting"/>
    <n v="0.98952339343681495"/>
    <n v="0.43468415683807998"/>
    <n v="1539.97546673785"/>
    <n v="8.0503505846412499E-2"/>
    <n v="0.7"/>
    <n v="1077.9828267164901"/>
    <n v="5.63524540924887E-2"/>
    <n v="4093"/>
    <n v="1.1200000000000001"/>
    <n v="1.29"/>
    <n v="1.9E-2"/>
    <n v="0.71"/>
    <n v="17.102369899829"/>
    <d v="1900-01-11T05:11:01"/>
    <n v="43350"/>
    <n v="0.116671747603496"/>
    <n v="0"/>
    <n v="0"/>
    <n v="9289.752039955958"/>
  </r>
  <r>
    <s v="STND-60044"/>
    <s v="C&amp;F Packing Company, Inc."/>
    <s v="C&amp;F Packing Company - 515 Park Avenue - Lake Villa"/>
    <x v="0"/>
    <s v="Indoor Lighting"/>
    <x v="10"/>
    <n v="0"/>
    <n v="9891.7559999999994"/>
    <n v="1.7690399999999999"/>
    <x v="0"/>
    <x v="0"/>
    <n v="10.827197921178"/>
    <s v="Qty / 1,000"/>
    <m/>
    <s v="Private-Lighting"/>
    <x v="0"/>
    <n v="3"/>
    <n v="1"/>
    <s v="Lighting"/>
    <n v="0.91633259480590001"/>
    <n v="1.30467645558681"/>
    <n v="9064.1384426668301"/>
    <n v="2.3080248369912799"/>
    <n v="0.71"/>
    <n v="6435.5382942934502"/>
    <n v="1.63869763426381"/>
    <n v="4618"/>
    <n v="1.02"/>
    <n v="1.04"/>
    <n v="1.2E-2"/>
    <n v="0.81"/>
    <n v="15.158077089649201"/>
    <d v="1900-01-09T19:51:10"/>
    <n v="43254"/>
    <n v="2.73982055673229"/>
    <n v="106.636922854904"/>
    <n v="0"/>
    <n v="69678.846841635459"/>
  </r>
  <r>
    <s v="STND-60045"/>
    <s v="DHL Express (USA), Inc."/>
    <s v="DHL Express - 10451 Waveland Ave - Franklin Park"/>
    <x v="0"/>
    <s v="Indoor Lighting"/>
    <x v="2"/>
    <n v="0"/>
    <n v="27685.937999999998"/>
    <n v="5.9294099999999998"/>
    <x v="0"/>
    <x v="0"/>
    <n v="14.797277300976599"/>
    <s v="Qty / 1,000"/>
    <m/>
    <s v="Private-Lighting"/>
    <x v="0"/>
    <n v="3"/>
    <n v="1"/>
    <s v="Lighting"/>
    <n v="0.91633259480590001"/>
    <n v="1.30467645558681"/>
    <n v="25369.527407175301"/>
    <n v="7.7359616225209704"/>
    <n v="0.71"/>
    <n v="18012.364459094399"/>
    <n v="5.4925327519898897"/>
    <n v="3379"/>
    <n v="1.0900000000000001"/>
    <n v="1.36"/>
    <n v="2.1999999999999999E-2"/>
    <n v="0.57999999999999996"/>
    <n v="20.7161882213673"/>
    <d v="1900-01-13T19:08:05"/>
    <n v="43246"/>
    <n v="9.8072535782466606"/>
    <n v="512.04550730078495"/>
    <n v="1"/>
    <n v="266533.95174747519"/>
  </r>
  <r>
    <s v="STND-60045"/>
    <s v="DHL Express (USA), Inc."/>
    <s v="DHL Express - 10451 Waveland Ave - Franklin Park"/>
    <x v="7"/>
    <s v="Indoor Lighting"/>
    <x v="2"/>
    <n v="0"/>
    <n v="8472.6260000000002"/>
    <n v="5.605308"/>
    <x v="0"/>
    <x v="0"/>
    <n v="8"/>
    <s v="Qty / 1,000"/>
    <m/>
    <s v="Private-Lighting"/>
    <x v="0"/>
    <n v="3"/>
    <n v="1"/>
    <s v="Lighting"/>
    <n v="0.91633259480590001"/>
    <n v="1.30467645558681"/>
    <n v="7763.7433673999303"/>
    <n v="7.3131133739123699"/>
    <n v="0.71"/>
    <n v="5512.2577908539497"/>
    <n v="5.1923104954777797"/>
    <n v="3379"/>
    <n v="1.0900000000000001"/>
    <n v="1.36"/>
    <n v="2.1999999999999999E-2"/>
    <n v="0.57999999999999996"/>
    <n v="20.7161882213673"/>
    <d v="1900-01-13T19:08:05"/>
    <n v="43246"/>
    <n v="12.505323826799501"/>
    <n v="156.699407415411"/>
    <n v="1"/>
    <n v="44098.062326831598"/>
  </r>
  <r>
    <s v="STND-60046"/>
    <s v="World Class Tool &amp; Machine Inc."/>
    <s v="World Class Tool &amp; Machine Inc - 2422 N Main St - Rockford"/>
    <x v="62"/>
    <s v="Indoor Lighting"/>
    <x v="10"/>
    <n v="0"/>
    <n v="1281.2180000000001"/>
    <n v="0.229133"/>
    <x v="0"/>
    <x v="0"/>
    <n v="10.827197921178"/>
    <s v="Qty / 1,000"/>
    <m/>
    <s v="Private-Lighting"/>
    <x v="0"/>
    <n v="3"/>
    <n v="1"/>
    <s v="Lighting"/>
    <n v="0.91633259480590001"/>
    <n v="1.30467645558681"/>
    <n v="1174.02181445203"/>
    <n v="0.29894443029797202"/>
    <n v="0.71"/>
    <n v="833.55548826093798"/>
    <n v="0.21225054551156"/>
    <n v="4618"/>
    <n v="1.02"/>
    <n v="1.04"/>
    <n v="1.2E-2"/>
    <n v="0.81"/>
    <n v="15.158077089649201"/>
    <d v="1900-01-09T19:51:10"/>
    <n v="43288"/>
    <n v="0.35487230567185601"/>
    <n v="13.812021346494401"/>
    <n v="0"/>
    <n v="9025.070249685341"/>
  </r>
  <r>
    <s v="STND-60046"/>
    <s v="World Class Tool &amp; Machine Inc."/>
    <s v="World Class Tool &amp; Machine Inc - 2422 N Main St - Rockford"/>
    <x v="62"/>
    <s v="Indoor Lighting"/>
    <x v="10"/>
    <n v="0"/>
    <n v="80537.735000000001"/>
    <n v="14.403354999999999"/>
    <x v="0"/>
    <x v="0"/>
    <n v="10.827197921178"/>
    <s v="Qty / 1,000"/>
    <m/>
    <s v="Private-Lighting"/>
    <x v="0"/>
    <n v="3"/>
    <n v="1"/>
    <s v="Lighting"/>
    <n v="0.91633259480590001"/>
    <n v="1.30467645558681"/>
    <n v="73799.3516923399"/>
    <n v="18.791718149958498"/>
    <n v="0.71"/>
    <n v="52397.539701561298"/>
    <n v="13.342119886470501"/>
    <n v="4618"/>
    <n v="1.02"/>
    <n v="1.04"/>
    <n v="1.2E-2"/>
    <n v="0.81"/>
    <n v="15.158077089649201"/>
    <d v="1900-01-09T19:51:10"/>
    <n v="43288"/>
    <n v="22.307357727871"/>
    <n v="868.22766696870497"/>
    <n v="0"/>
    <n v="567318.53293158615"/>
  </r>
  <r>
    <s v="STND-60046"/>
    <s v="World Class Tool &amp; Machine Inc."/>
    <s v="World Class Tool &amp; Machine Inc - 2422 N Main St - Rockford"/>
    <x v="62"/>
    <s v="Indoor Lighting"/>
    <x v="10"/>
    <n v="0"/>
    <n v="5727.7979999999998"/>
    <n v="1.0243580000000001"/>
    <x v="0"/>
    <x v="0"/>
    <n v="10.827197921178"/>
    <s v="Qty / 1,000"/>
    <m/>
    <s v="Private-Lighting"/>
    <x v="0"/>
    <n v="3"/>
    <n v="1"/>
    <s v="Lighting"/>
    <n v="0.91633259480590001"/>
    <n v="1.30467645558681"/>
    <n v="5248.5680038640403"/>
    <n v="1.3364557646919899"/>
    <n v="0.71"/>
    <n v="3726.4832827434702"/>
    <n v="0.94888359293131297"/>
    <n v="4618"/>
    <n v="1.02"/>
    <n v="1.04"/>
    <n v="1.2E-2"/>
    <n v="0.81"/>
    <n v="15.158077089649201"/>
    <d v="1900-01-09T19:51:10"/>
    <n v="43288"/>
    <n v="1.58648595048907"/>
    <n v="61.7478588689887"/>
    <n v="0"/>
    <n v="40347.372052224666"/>
  </r>
  <r>
    <s v="STND-60046"/>
    <s v="World Class Tool &amp; Machine Inc."/>
    <s v="World Class Tool &amp; Machine Inc - 2422 N Main St - Rockford"/>
    <x v="1"/>
    <s v="Outdoor &amp; Garage Lighting"/>
    <x v="1"/>
    <n v="0"/>
    <n v="1264.9739999999999"/>
    <n v="0"/>
    <x v="0"/>
    <x v="0"/>
    <n v="10.1978380583316"/>
    <s v="Qty / 1,000"/>
    <m/>
    <s v="Private-Lighting"/>
    <x v="0"/>
    <n v="3"/>
    <n v="1"/>
    <s v="Lighting"/>
    <n v="0.91633259480590001"/>
    <n v="1.30467645558681"/>
    <n v="1159.136907782"/>
    <n v="0"/>
    <n v="0.71"/>
    <n v="822.987204525219"/>
    <n v="0"/>
    <n v="4903"/>
    <n v="1"/>
    <n v="1"/>
    <n v="0"/>
    <n v="0"/>
    <n v="14.276973281664301"/>
    <d v="1900-01-09T04:44:53"/>
    <n v="43288"/>
    <n v="0"/>
    <n v="0"/>
    <n v="0"/>
    <n v="8392.6902358272109"/>
  </r>
  <r>
    <s v="STND-60046"/>
    <s v="World Class Tool &amp; Machine Inc."/>
    <s v="World Class Tool &amp; Machine Inc - 2422 N Main St - Rockford"/>
    <x v="1"/>
    <s v="Outdoor &amp; Garage Lighting"/>
    <x v="1"/>
    <n v="0"/>
    <n v="4697.0739999999996"/>
    <n v="0"/>
    <x v="0"/>
    <x v="0"/>
    <n v="10.1978380583316"/>
    <s v="Qty / 1,000"/>
    <m/>
    <s v="Private-Lighting"/>
    <x v="0"/>
    <n v="3"/>
    <n v="1"/>
    <s v="Lighting"/>
    <n v="0.91633259480590001"/>
    <n v="1.30467645558681"/>
    <n v="4304.0820064153304"/>
    <n v="0"/>
    <n v="0.71"/>
    <n v="3055.89822455488"/>
    <n v="0"/>
    <n v="4903"/>
    <n v="1"/>
    <n v="1"/>
    <n v="0"/>
    <n v="0"/>
    <n v="14.276973281664301"/>
    <d v="1900-01-09T04:44:53"/>
    <n v="43288"/>
    <n v="0"/>
    <n v="0"/>
    <n v="0"/>
    <n v="31163.555216753721"/>
  </r>
  <r>
    <s v="STND-60047"/>
    <s v="Fred S.R. &amp; Kelli R. Gunderson"/>
    <s v="Kelli Gunderson Dairy - 11841 N Mt Vernon Road - Shannon"/>
    <x v="0"/>
    <s v="Indoor Lighting"/>
    <x v="2"/>
    <n v="0"/>
    <n v="8692.14"/>
    <n v="1.8615679999999999"/>
    <x v="0"/>
    <x v="0"/>
    <n v="14.797277300976599"/>
    <s v="Qty / 1,000"/>
    <m/>
    <s v="Private-Lighting"/>
    <x v="0"/>
    <n v="3"/>
    <n v="1"/>
    <s v="Lighting"/>
    <n v="0.91633259480590001"/>
    <n v="1.30467645558681"/>
    <n v="7964.8912006161499"/>
    <n v="2.42874394007382"/>
    <n v="0.71"/>
    <n v="5655.0727524374697"/>
    <n v="1.7244081974524099"/>
    <n v="3379"/>
    <n v="1.0900000000000001"/>
    <n v="1.36"/>
    <n v="2.1999999999999999E-2"/>
    <n v="0.57999999999999996"/>
    <n v="20.7161882213673"/>
    <d v="1900-01-13T19:08:05"/>
    <n v="43280"/>
    <n v="3.07903643518486"/>
    <n v="160.75927193904201"/>
    <n v="0"/>
    <n v="83679.679675014224"/>
  </r>
  <r>
    <s v="STND-60050"/>
    <s v="Cermak Produce"/>
    <s v="Cermak Produce - 5220 S Pulaski - Chicago"/>
    <x v="3"/>
    <s v="Refrigeration"/>
    <x v="5"/>
    <n v="0"/>
    <n v="17897.22"/>
    <n v="2.1297999999999999"/>
    <x v="2"/>
    <x v="0"/>
    <n v="8.6177180282661094"/>
    <s v="ΔkWpeak / CF"/>
    <n v="0.69"/>
    <s v="Private-Non-Lighting"/>
    <x v="2"/>
    <n v="3"/>
    <n v="1"/>
    <s v="Non-Lighting"/>
    <n v="0.98952339343681495"/>
    <n v="0.43468415683807998"/>
    <n v="17709.7178674852"/>
    <n v="0.92579031723374405"/>
    <n v="0.7"/>
    <n v="12396.802507239699"/>
    <n v="0.64805322206362004"/>
    <n v="4661"/>
    <n v="1.07"/>
    <n v="1.24"/>
    <n v="2.9000000000000001E-2"/>
    <n v="0.745"/>
    <n v="15.018236429950701"/>
    <d v="1900-01-09T17:27:20"/>
    <n v="43371"/>
    <n v="1.34172509744021"/>
    <n v="0"/>
    <n v="0"/>
    <n v="106832.14845949407"/>
  </r>
  <r>
    <s v="STND-60050"/>
    <s v="Cermak Produce"/>
    <s v="Cermak Produce - 5220 S Pulaski - Chicago"/>
    <x v="3"/>
    <s v="Refrigeration"/>
    <x v="5"/>
    <n v="0"/>
    <n v="38382.239999999998"/>
    <n v="4.5676800000000002"/>
    <x v="2"/>
    <x v="0"/>
    <n v="8.6177180282661094"/>
    <s v="ΔkWpeak / CF"/>
    <n v="0.69"/>
    <s v="Private-Non-Lighting"/>
    <x v="2"/>
    <n v="3"/>
    <n v="1"/>
    <s v="Non-Lighting"/>
    <n v="0.98952339343681495"/>
    <n v="0.43468415683807998"/>
    <n v="37980.124372506303"/>
    <n v="1.98549812950616"/>
    <n v="0.7"/>
    <n v="26586.087060754398"/>
    <n v="1.3898486906543099"/>
    <n v="4661"/>
    <n v="1.07"/>
    <n v="1.24"/>
    <n v="2.9000000000000001E-2"/>
    <n v="0.745"/>
    <n v="15.018236429950701"/>
    <d v="1900-01-09T17:27:20"/>
    <n v="43371"/>
    <n v="2.8775335210234299"/>
    <n v="0"/>
    <n v="0"/>
    <n v="229111.40176451553"/>
  </r>
  <r>
    <s v="STND-60051"/>
    <s v="Woodfield Preserve Property, L.L.C."/>
    <s v="Woodfield Preserve LLC -  20 N Martingale Road - Schaumburg"/>
    <x v="0"/>
    <s v="Indoor Lighting"/>
    <x v="6"/>
    <n v="0"/>
    <n v="9417.5059999999994"/>
    <n v="2.11761"/>
    <x v="0"/>
    <x v="0"/>
    <n v="15"/>
    <s v="Qty / 1,000"/>
    <m/>
    <s v="Private-Lighting"/>
    <x v="0"/>
    <n v="3"/>
    <n v="1"/>
    <s v="Lighting"/>
    <n v="0.91633259480590001"/>
    <n v="1.30467645558681"/>
    <n v="8629.5677095801293"/>
    <n v="2.7627959091151801"/>
    <n v="0.71"/>
    <n v="6126.9930738018902"/>
    <n v="1.9615850954717799"/>
    <n v="2885"/>
    <n v="1.165"/>
    <n v="1.3779999999999999"/>
    <n v="2.5499999999999998E-2"/>
    <n v="0.55000000000000004"/>
    <n v="24.263431542460999"/>
    <d v="1900-01-16T07:56:40"/>
    <n v="43374"/>
    <n v="3.6453303986214198"/>
    <n v="188.887533557333"/>
    <n v="0"/>
    <n v="91904.896107028355"/>
  </r>
  <r>
    <s v="STND-60051"/>
    <s v="Woodfield Preserve Property, L.L.C."/>
    <s v="Woodfield Preserve LLC -  20 N Martingale Road - Schaumburg"/>
    <x v="7"/>
    <s v="Indoor Lighting"/>
    <x v="6"/>
    <n v="0"/>
    <n v="2041.472"/>
    <n v="1.3910400000000001"/>
    <x v="0"/>
    <x v="0"/>
    <n v="8"/>
    <s v="Qty / 1,000"/>
    <m/>
    <s v="Private-Lighting"/>
    <x v="0"/>
    <n v="3"/>
    <n v="1"/>
    <s v="Lighting"/>
    <n v="0.91633259480590001"/>
    <n v="1.30467645558681"/>
    <n v="1870.6673349835901"/>
    <n v="1.8148571367794699"/>
    <n v="0.71"/>
    <n v="1328.1738078383501"/>
    <n v="1.28854856711342"/>
    <n v="2885"/>
    <n v="1.165"/>
    <n v="1.3779999999999999"/>
    <n v="2.5499999999999998E-2"/>
    <n v="0.55000000000000004"/>
    <n v="24.263431542460999"/>
    <d v="1900-01-16T07:56:40"/>
    <n v="43374"/>
    <n v="3.2925564890774202"/>
    <n v="40.945937375177301"/>
    <n v="0"/>
    <n v="10625.3904627068"/>
  </r>
  <r>
    <s v="STND-60052"/>
    <s v="D.L.S. Electronic Systems"/>
    <s v="DLS Electronic Systems, Inc - 1250 Peterson Drive - Wheeling"/>
    <x v="62"/>
    <s v="Indoor Lighting"/>
    <x v="2"/>
    <n v="0"/>
    <n v="49825.112000000001"/>
    <n v="10.670885999999999"/>
    <x v="0"/>
    <x v="0"/>
    <n v="14.797277300976599"/>
    <s v="Qty / 1,000"/>
    <m/>
    <s v="Private-Lighting"/>
    <x v="0"/>
    <n v="3"/>
    <n v="1"/>
    <s v="Lighting"/>
    <n v="0.91633259480590001"/>
    <n v="1.30467645558681"/>
    <n v="45656.374165454603"/>
    <n v="13.922053724450899"/>
    <n v="0.71"/>
    <n v="32416.025657472699"/>
    <n v="9.8846581443601202"/>
    <n v="3379"/>
    <n v="1.0900000000000001"/>
    <n v="1.36"/>
    <n v="2.1999999999999999E-2"/>
    <n v="0.57999999999999996"/>
    <n v="20.7161882213673"/>
    <d v="1900-01-13T19:08:05"/>
    <n v="43269"/>
    <n v="17.649662429577699"/>
    <n v="921.504799669725"/>
    <n v="0"/>
    <n v="479668.92064919585"/>
  </r>
  <r>
    <s v="STND-60052"/>
    <s v="D.L.S. Electronic Systems"/>
    <s v="DLS Electronic Systems, Inc - 1250 Peterson Drive - Wheeling"/>
    <x v="62"/>
    <s v="Indoor Lighting"/>
    <x v="2"/>
    <n v="0"/>
    <n v="6445.4430000000002"/>
    <n v="1.3804000000000001"/>
    <x v="0"/>
    <x v="0"/>
    <n v="14.797277300976599"/>
    <s v="Qty / 1,000"/>
    <m/>
    <s v="Private-Lighting"/>
    <x v="0"/>
    <n v="3"/>
    <n v="1"/>
    <s v="Lighting"/>
    <n v="0.91633259480590001"/>
    <n v="1.30467645558681"/>
    <n v="5906.1695088635197"/>
    <n v="1.80097537929203"/>
    <n v="0.71"/>
    <n v="4193.3803512930999"/>
    <n v="1.27869251929734"/>
    <n v="3379"/>
    <n v="1.0900000000000001"/>
    <n v="1.36"/>
    <n v="2.1999999999999999E-2"/>
    <n v="0.57999999999999996"/>
    <n v="20.7161882213673"/>
    <d v="1900-01-13T19:08:05"/>
    <n v="43269"/>
    <n v="2.28318379727691"/>
    <n v="119.207091004585"/>
    <n v="0"/>
    <n v="62050.611886550665"/>
  </r>
  <r>
    <s v="STND-60052"/>
    <s v="D.L.S. Electronic Systems"/>
    <s v="DLS Electronic Systems, Inc - 1250 Peterson Drive - Wheeling"/>
    <x v="62"/>
    <s v="Indoor Lighting"/>
    <x v="2"/>
    <n v="0"/>
    <n v="1458.5119999999999"/>
    <n v="0.312365"/>
    <x v="0"/>
    <x v="0"/>
    <n v="14.797277300976599"/>
    <s v="Qty / 1,000"/>
    <m/>
    <s v="Private-Lighting"/>
    <x v="0"/>
    <n v="3"/>
    <n v="1"/>
    <s v="Lighting"/>
    <n v="0.91633259480590001"/>
    <n v="1.30467645558681"/>
    <n v="1336.4820855155399"/>
    <n v="0.40753526104937299"/>
    <n v="0.71"/>
    <n v="948.90228071603497"/>
    <n v="0.28935003534505499"/>
    <n v="3379"/>
    <n v="1.0900000000000001"/>
    <n v="1.36"/>
    <n v="2.1999999999999999E-2"/>
    <n v="0.57999999999999996"/>
    <n v="20.7161882213673"/>
    <d v="1900-01-13T19:08:05"/>
    <n v="43269"/>
    <n v="0.516652207212694"/>
    <n v="26.9748677810476"/>
    <n v="0"/>
    <n v="14041.170179284309"/>
  </r>
  <r>
    <s v="STND-60055"/>
    <s v="Speedway LLC"/>
    <s v="Speedway LLC #1411  - 1300 W Normantown Rd - Romeoville"/>
    <x v="1"/>
    <s v="Outdoor &amp; Garage Lighting"/>
    <x v="1"/>
    <n v="0"/>
    <n v="126732.74400000001"/>
    <n v="0"/>
    <x v="0"/>
    <x v="0"/>
    <n v="10.1978380583316"/>
    <s v="Qty / 1,000"/>
    <m/>
    <s v="Private-Lighting"/>
    <x v="0"/>
    <n v="2"/>
    <n v="1"/>
    <s v="Lighting"/>
    <n v="0.97902139861649395"/>
    <n v="0.93591656730105399"/>
    <n v="124074.068281386"/>
    <n v="0"/>
    <n v="0.71"/>
    <n v="88092.588479784099"/>
    <n v="0"/>
    <n v="4903"/>
    <n v="1"/>
    <n v="1"/>
    <n v="0"/>
    <n v="0"/>
    <n v="14.276973281664301"/>
    <d v="1900-01-09T04:44:53"/>
    <n v="43317"/>
    <n v="0"/>
    <n v="0"/>
    <n v="0"/>
    <n v="898353.95145608613"/>
  </r>
  <r>
    <s v="STND-60055"/>
    <s v="Speedway LLC"/>
    <s v="Speedway LLC #1411  - 1300 W Normantown Rd - Romeoville"/>
    <x v="1"/>
    <s v="Outdoor &amp; Garage Lighting"/>
    <x v="1"/>
    <n v="0"/>
    <n v="2544.6570000000002"/>
    <n v="0"/>
    <x v="0"/>
    <x v="0"/>
    <n v="10.1978380583316"/>
    <s v="Qty / 1,000"/>
    <m/>
    <s v="Private-Lighting"/>
    <x v="0"/>
    <n v="2"/>
    <n v="1"/>
    <s v="Lighting"/>
    <n v="0.97902139861649395"/>
    <n v="0.93591656730105399"/>
    <n v="2491.27365513925"/>
    <n v="0"/>
    <n v="0.71"/>
    <n v="1768.8042951488701"/>
    <n v="0"/>
    <n v="4903"/>
    <n v="1"/>
    <n v="1"/>
    <n v="0"/>
    <n v="0"/>
    <n v="14.276973281664301"/>
    <d v="1900-01-09T04:44:53"/>
    <n v="43317"/>
    <n v="0"/>
    <n v="0"/>
    <n v="0"/>
    <n v="18037.979758809546"/>
  </r>
  <r>
    <s v="STND-60055"/>
    <s v="Speedway LLC"/>
    <s v="Speedway LLC #1411  - 1300 W Normantown Rd - Romeoville"/>
    <x v="1"/>
    <s v="Outdoor &amp; Garage Lighting"/>
    <x v="1"/>
    <n v="0"/>
    <n v="40665.482000000004"/>
    <n v="0"/>
    <x v="0"/>
    <x v="0"/>
    <n v="10.1978380583316"/>
    <s v="Qty / 1,000"/>
    <m/>
    <s v="Private-Lighting"/>
    <x v="0"/>
    <n v="2"/>
    <n v="1"/>
    <s v="Lighting"/>
    <n v="0.97902139861649395"/>
    <n v="0.93591656730105399"/>
    <n v="39812.377063053798"/>
    <n v="0"/>
    <n v="0.71"/>
    <n v="28266.787714768201"/>
    <n v="0"/>
    <n v="4903"/>
    <n v="1"/>
    <n v="1"/>
    <n v="0"/>
    <n v="0"/>
    <n v="14.276973281664301"/>
    <d v="1900-01-09T04:44:53"/>
    <n v="43317"/>
    <n v="0"/>
    <n v="0"/>
    <n v="0"/>
    <n v="288260.12354444328"/>
  </r>
  <r>
    <s v="STND-60056"/>
    <s v="Speedway LLC"/>
    <s v="Speedway LLC #1412  - 19730 S Harlem Ave - Frankfort"/>
    <x v="1"/>
    <s v="Outdoor &amp; Garage Lighting"/>
    <x v="1"/>
    <n v="0"/>
    <n v="112651.32799999999"/>
    <n v="0"/>
    <x v="0"/>
    <x v="0"/>
    <n v="10.1978380583316"/>
    <s v="Qty / 1,000"/>
    <m/>
    <s v="Private-Lighting"/>
    <x v="0"/>
    <n v="2"/>
    <n v="1"/>
    <s v="Lighting"/>
    <n v="0.97902139861649395"/>
    <n v="0.93591656730105399"/>
    <n v="110288.06069456501"/>
    <n v="0"/>
    <n v="0.71"/>
    <n v="78304.523093141397"/>
    <n v="0"/>
    <n v="4903"/>
    <n v="1"/>
    <n v="1"/>
    <n v="0"/>
    <n v="0"/>
    <n v="14.276973281664301"/>
    <d v="1900-01-09T04:44:53"/>
    <n v="43317"/>
    <n v="0"/>
    <n v="0"/>
    <n v="0"/>
    <n v="798536.84573874297"/>
  </r>
  <r>
    <s v="STND-60056"/>
    <s v="Speedway LLC"/>
    <s v="Speedway LLC #1412  - 19730 S Harlem Ave - Frankfort"/>
    <x v="1"/>
    <s v="Outdoor &amp; Garage Lighting"/>
    <x v="1"/>
    <n v="0"/>
    <n v="2544.6570000000002"/>
    <n v="0"/>
    <x v="0"/>
    <x v="0"/>
    <n v="10.1978380583316"/>
    <s v="Qty / 1,000"/>
    <m/>
    <s v="Private-Lighting"/>
    <x v="0"/>
    <n v="2"/>
    <n v="1"/>
    <s v="Lighting"/>
    <n v="0.97902139861649395"/>
    <n v="0.93591656730105399"/>
    <n v="2491.27365513925"/>
    <n v="0"/>
    <n v="0.71"/>
    <n v="1768.8042951488701"/>
    <n v="0"/>
    <n v="4903"/>
    <n v="1"/>
    <n v="1"/>
    <n v="0"/>
    <n v="0"/>
    <n v="14.276973281664301"/>
    <d v="1900-01-09T04:44:53"/>
    <n v="43317"/>
    <n v="0"/>
    <n v="0"/>
    <n v="0"/>
    <n v="18037.979758809546"/>
  </r>
  <r>
    <s v="STND-60056"/>
    <s v="Speedway LLC"/>
    <s v="Speedway LLC #1412  - 19730 S Harlem Ave - Frankfort"/>
    <x v="1"/>
    <s v="Outdoor &amp; Garage Lighting"/>
    <x v="1"/>
    <n v="0"/>
    <n v="18768.684000000001"/>
    <n v="0"/>
    <x v="0"/>
    <x v="0"/>
    <n v="10.1978380583316"/>
    <s v="Qty / 1,000"/>
    <m/>
    <s v="Private-Lighting"/>
    <x v="0"/>
    <n v="2"/>
    <n v="1"/>
    <s v="Lighting"/>
    <n v="0.97902139861649395"/>
    <n v="0.93591656730105399"/>
    <n v="18374.943259871001"/>
    <n v="0"/>
    <n v="0.71"/>
    <n v="13046.209714508401"/>
    <n v="0"/>
    <n v="4903"/>
    <n v="1"/>
    <n v="1"/>
    <n v="0"/>
    <n v="0"/>
    <n v="14.276973281664301"/>
    <d v="1900-01-09T04:44:53"/>
    <n v="43317"/>
    <n v="0"/>
    <n v="0"/>
    <n v="0"/>
    <n v="133043.1339435892"/>
  </r>
  <r>
    <s v="STND-60057"/>
    <s v="Speedway LLC"/>
    <s v="Speedway LLC #1413  - 18460 80th Ave - Tinley Park"/>
    <x v="1"/>
    <s v="Outdoor &amp; Garage Lighting"/>
    <x v="1"/>
    <n v="0"/>
    <n v="73927.433999999994"/>
    <n v="0"/>
    <x v="0"/>
    <x v="0"/>
    <n v="10.1978380583316"/>
    <s v="Qty / 1,000"/>
    <m/>
    <s v="Private-Lighting"/>
    <x v="0"/>
    <n v="3"/>
    <n v="1"/>
    <s v="Lighting"/>
    <n v="0.91633259480590001"/>
    <n v="1.30467645558681"/>
    <n v="67742.117424561904"/>
    <n v="0"/>
    <n v="0.71"/>
    <n v="48096.903371438901"/>
    <n v="0"/>
    <n v="4903"/>
    <n v="1"/>
    <n v="1"/>
    <n v="0"/>
    <n v="0"/>
    <n v="14.276973281664301"/>
    <d v="1900-01-09T04:44:53"/>
    <n v="43317"/>
    <n v="0"/>
    <n v="0"/>
    <n v="0"/>
    <n v="490484.43168915703"/>
  </r>
  <r>
    <s v="STND-60057"/>
    <s v="Speedway LLC"/>
    <s v="Speedway LLC #1413  - 18460 80th Ave - Tinley Park"/>
    <x v="1"/>
    <s v="Outdoor &amp; Garage Lighting"/>
    <x v="1"/>
    <n v="0"/>
    <n v="21896.797999999999"/>
    <n v="0"/>
    <x v="0"/>
    <x v="0"/>
    <n v="10.1978380583316"/>
    <s v="Qty / 1,000"/>
    <m/>
    <s v="Private-Lighting"/>
    <x v="0"/>
    <n v="3"/>
    <n v="1"/>
    <s v="Lighting"/>
    <n v="0.91633259480590001"/>
    <n v="1.30467645558681"/>
    <n v="20064.7497292806"/>
    <n v="0"/>
    <n v="0.71"/>
    <n v="14245.9723077893"/>
    <n v="0"/>
    <n v="4903"/>
    <n v="1"/>
    <n v="1"/>
    <n v="0"/>
    <n v="0"/>
    <n v="14.276973281664301"/>
    <d v="1900-01-09T04:44:53"/>
    <n v="43317"/>
    <n v="0"/>
    <n v="0"/>
    <n v="0"/>
    <n v="145278.11857831178"/>
  </r>
  <r>
    <s v="STND-60058"/>
    <s v="Speedway LLC"/>
    <s v="Speedway LLC #1414  - 19855 LaGrange Rd - Mokena"/>
    <x v="1"/>
    <s v="Outdoor &amp; Garage Lighting"/>
    <x v="1"/>
    <n v="0"/>
    <n v="14076.513000000001"/>
    <n v="0"/>
    <x v="0"/>
    <x v="0"/>
    <n v="10.1978380583316"/>
    <s v="Qty / 1,000"/>
    <m/>
    <s v="Private-Lighting"/>
    <x v="0"/>
    <n v="3"/>
    <n v="1"/>
    <s v="Lighting"/>
    <n v="0.91633259480590001"/>
    <n v="1.30467645558681"/>
    <n v="12898.767683108999"/>
    <n v="0"/>
    <n v="0.71"/>
    <n v="9158.1250550073801"/>
    <n v="0"/>
    <n v="4903"/>
    <n v="1"/>
    <n v="1"/>
    <n v="0"/>
    <n v="0"/>
    <n v="14.276973281664301"/>
    <d v="1900-01-09T04:44:53"/>
    <n v="43317"/>
    <n v="0"/>
    <n v="0"/>
    <n v="0"/>
    <n v="93393.076228914433"/>
  </r>
  <r>
    <s v="STND-60059"/>
    <s v="Speedway LLC"/>
    <s v="Speedway LLC #1415  - 2925 Riverstone Ct - Kankakee"/>
    <x v="1"/>
    <s v="Outdoor &amp; Garage Lighting"/>
    <x v="1"/>
    <n v="0"/>
    <n v="105610.62"/>
    <n v="0"/>
    <x v="0"/>
    <x v="0"/>
    <n v="10.1978380583316"/>
    <s v="Qty / 1,000"/>
    <m/>
    <s v="Private-Lighting"/>
    <x v="0"/>
    <n v="2"/>
    <n v="1"/>
    <s v="Lighting"/>
    <n v="0.97902139861649395"/>
    <n v="0.93591656730105399"/>
    <n v="103395.056901155"/>
    <n v="0"/>
    <n v="0.71"/>
    <n v="73410.490399820104"/>
    <n v="0"/>
    <n v="4903"/>
    <n v="1"/>
    <n v="1"/>
    <n v="0"/>
    <n v="0"/>
    <n v="14.276973281664301"/>
    <d v="1900-01-09T04:44:53"/>
    <n v="43422"/>
    <n v="0"/>
    <n v="0"/>
    <n v="0"/>
    <n v="748628.29288007203"/>
  </r>
  <r>
    <s v="STND-60059"/>
    <s v="Speedway LLC"/>
    <s v="Speedway LLC #1415  - 2925 Riverstone Ct - Kankakee"/>
    <x v="1"/>
    <s v="Outdoor &amp; Garage Lighting"/>
    <x v="1"/>
    <n v="0"/>
    <n v="2544.6570000000002"/>
    <n v="0"/>
    <x v="0"/>
    <x v="0"/>
    <n v="10.1978380583316"/>
    <s v="Qty / 1,000"/>
    <m/>
    <s v="Private-Lighting"/>
    <x v="0"/>
    <n v="2"/>
    <n v="1"/>
    <s v="Lighting"/>
    <n v="0.97902139861649395"/>
    <n v="0.93591656730105399"/>
    <n v="2491.27365513925"/>
    <n v="0"/>
    <n v="0.71"/>
    <n v="1768.8042951488701"/>
    <n v="0"/>
    <n v="4903"/>
    <n v="1"/>
    <n v="1"/>
    <n v="0"/>
    <n v="0"/>
    <n v="14.276973281664301"/>
    <d v="1900-01-09T04:44:53"/>
    <n v="43422"/>
    <n v="0"/>
    <n v="0"/>
    <n v="0"/>
    <n v="18037.979758809546"/>
  </r>
  <r>
    <s v="STND-60059"/>
    <s v="Speedway LLC"/>
    <s v="Speedway LLC #1415  - 2925 Riverstone Ct - Kankakee"/>
    <x v="1"/>
    <s v="Outdoor &amp; Garage Lighting"/>
    <x v="1"/>
    <n v="0"/>
    <n v="28153.026000000002"/>
    <n v="0"/>
    <x v="0"/>
    <x v="0"/>
    <n v="10.1978380583316"/>
    <s v="Qty / 1,000"/>
    <m/>
    <s v="Private-Lighting"/>
    <x v="0"/>
    <n v="2"/>
    <n v="1"/>
    <s v="Lighting"/>
    <n v="0.97902139861649395"/>
    <n v="0.93591656730105399"/>
    <n v="27562.4148898065"/>
    <n v="0"/>
    <n v="0.71"/>
    <n v="19569.314571762599"/>
    <n v="0"/>
    <n v="4903"/>
    <n v="1"/>
    <n v="1"/>
    <n v="0"/>
    <n v="0"/>
    <n v="14.276973281664301"/>
    <d v="1900-01-09T04:44:53"/>
    <n v="43422"/>
    <n v="0"/>
    <n v="0"/>
    <n v="0"/>
    <n v="199564.70091538379"/>
  </r>
  <r>
    <s v="STND-60059"/>
    <s v="Speedway LLC"/>
    <s v="Speedway LLC #1415  - 2925 Riverstone Ct - Kankakee"/>
    <x v="1"/>
    <s v="Outdoor &amp; Garage Lighting"/>
    <x v="1"/>
    <n v="0"/>
    <n v="2706.4560000000001"/>
    <n v="0"/>
    <x v="0"/>
    <x v="0"/>
    <n v="10.1978380583316"/>
    <s v="Qty / 1,000"/>
    <m/>
    <s v="Private-Lighting"/>
    <x v="0"/>
    <n v="2"/>
    <n v="1"/>
    <s v="Lighting"/>
    <n v="0.97902139861649395"/>
    <n v="0.93591656730105399"/>
    <n v="2649.6783384139999"/>
    <n v="0"/>
    <n v="0.71"/>
    <n v="1881.27162027394"/>
    <n v="0"/>
    <n v="4903"/>
    <n v="1"/>
    <n v="1"/>
    <n v="0"/>
    <n v="0"/>
    <n v="14.276973281664301"/>
    <d v="1900-01-09T04:44:53"/>
    <n v="43422"/>
    <n v="0"/>
    <n v="0"/>
    <n v="0"/>
    <n v="19184.903327288739"/>
  </r>
  <r>
    <s v="STND-60060"/>
    <s v="Speedway LLC"/>
    <s v="Speedway LLC #1416  - 11151 W Lincoln Hwy - Frankfort"/>
    <x v="1"/>
    <s v="Outdoor &amp; Garage Lighting"/>
    <x v="1"/>
    <n v="0"/>
    <n v="77447.788"/>
    <n v="0"/>
    <x v="0"/>
    <x v="0"/>
    <n v="10.1978380583316"/>
    <s v="Qty / 1,000"/>
    <m/>
    <s v="Private-Lighting"/>
    <x v="0"/>
    <n v="3"/>
    <n v="1"/>
    <s v="Lighting"/>
    <n v="0.91633259480590001"/>
    <n v="1.30467645558681"/>
    <n v="70967.932540017195"/>
    <n v="0"/>
    <n v="0.71"/>
    <n v="50387.2321034122"/>
    <n v="0"/>
    <n v="4903"/>
    <n v="1"/>
    <n v="1"/>
    <n v="0"/>
    <n v="0"/>
    <n v="14.276973281664301"/>
    <d v="1900-01-09T04:44:53"/>
    <n v="43379"/>
    <n v="0"/>
    <n v="0"/>
    <n v="0"/>
    <n v="513840.83319816471"/>
  </r>
  <r>
    <s v="STND-60060"/>
    <s v="Speedway LLC"/>
    <s v="Speedway LLC #1416  - 11151 W Lincoln Hwy - Frankfort"/>
    <x v="1"/>
    <s v="Outdoor &amp; Garage Lighting"/>
    <x v="1"/>
    <n v="0"/>
    <n v="848.21900000000005"/>
    <n v="0"/>
    <x v="0"/>
    <x v="0"/>
    <n v="10.1978380583316"/>
    <s v="Qty / 1,000"/>
    <m/>
    <s v="Private-Lighting"/>
    <x v="0"/>
    <n v="3"/>
    <n v="1"/>
    <s v="Lighting"/>
    <n v="0.91633259480590001"/>
    <n v="1.30467645558681"/>
    <n v="777.25071723366602"/>
    <n v="0"/>
    <n v="0.71"/>
    <n v="551.84800923590296"/>
    <n v="0"/>
    <n v="4903"/>
    <n v="1"/>
    <n v="1"/>
    <n v="0"/>
    <n v="0"/>
    <n v="14.276973281664301"/>
    <d v="1900-01-09T04:44:53"/>
    <n v="43379"/>
    <n v="0"/>
    <n v="0"/>
    <n v="0"/>
    <n v="5627.6566310004191"/>
  </r>
  <r>
    <s v="STND-60060"/>
    <s v="Speedway LLC"/>
    <s v="Speedway LLC #1416  - 11151 W Lincoln Hwy - Frankfort"/>
    <x v="1"/>
    <s v="Outdoor &amp; Garage Lighting"/>
    <x v="1"/>
    <n v="0"/>
    <n v="14076.513000000001"/>
    <n v="0"/>
    <x v="0"/>
    <x v="0"/>
    <n v="10.1978380583316"/>
    <s v="Qty / 1,000"/>
    <m/>
    <s v="Private-Lighting"/>
    <x v="0"/>
    <n v="3"/>
    <n v="1"/>
    <s v="Lighting"/>
    <n v="0.91633259480590001"/>
    <n v="1.30467645558681"/>
    <n v="12898.767683108999"/>
    <n v="0"/>
    <n v="0.71"/>
    <n v="9158.1250550073801"/>
    <n v="0"/>
    <n v="4903"/>
    <n v="1"/>
    <n v="1"/>
    <n v="0"/>
    <n v="0"/>
    <n v="14.276973281664301"/>
    <d v="1900-01-09T04:44:53"/>
    <n v="43379"/>
    <n v="0"/>
    <n v="0"/>
    <n v="0"/>
    <n v="93393.076228914433"/>
  </r>
  <r>
    <s v="STND-60061"/>
    <s v="Speedway LLC"/>
    <s v="Speedway LLC #1417  - 4032 Route 34 - Oswego"/>
    <x v="1"/>
    <s v="Outdoor &amp; Garage Lighting"/>
    <x v="1"/>
    <n v="0"/>
    <n v="84488.495999999999"/>
    <n v="0"/>
    <x v="0"/>
    <x v="0"/>
    <n v="10.1978380583316"/>
    <s v="Qty / 1,000"/>
    <m/>
    <s v="Private-Lighting"/>
    <x v="0"/>
    <n v="3"/>
    <n v="1"/>
    <s v="Lighting"/>
    <n v="0.91633259480590001"/>
    <n v="1.30467645558681"/>
    <n v="77419.562770927907"/>
    <n v="0"/>
    <n v="0.71"/>
    <n v="54967.889567358798"/>
    <n v="0"/>
    <n v="4903"/>
    <n v="1"/>
    <n v="1"/>
    <n v="0"/>
    <n v="0"/>
    <n v="14.276973281664301"/>
    <d v="1900-01-09T04:44:53"/>
    <n v="43317"/>
    <n v="0"/>
    <n v="0"/>
    <n v="0"/>
    <n v="560553.63621618005"/>
  </r>
  <r>
    <s v="STND-60061"/>
    <s v="Speedway LLC"/>
    <s v="Speedway LLC #1417  - 4032 Route 34 - Oswego"/>
    <x v="1"/>
    <s v="Outdoor &amp; Garage Lighting"/>
    <x v="1"/>
    <n v="0"/>
    <n v="12512.456"/>
    <n v="0"/>
    <x v="0"/>
    <x v="0"/>
    <n v="10.1978380583316"/>
    <s v="Qty / 1,000"/>
    <m/>
    <s v="Private-Lighting"/>
    <x v="0"/>
    <n v="3"/>
    <n v="1"/>
    <s v="Lighting"/>
    <n v="0.91633259480590001"/>
    <n v="1.30467645558681"/>
    <n v="11465.571273874601"/>
    <n v="0"/>
    <n v="0.71"/>
    <n v="8140.5556044510004"/>
    <n v="0"/>
    <n v="4903"/>
    <n v="1"/>
    <n v="1"/>
    <n v="0"/>
    <n v="0"/>
    <n v="14.276973281664301"/>
    <d v="1900-01-09T04:44:53"/>
    <n v="43317"/>
    <n v="0"/>
    <n v="0"/>
    <n v="0"/>
    <n v="83016.06775903501"/>
  </r>
  <r>
    <s v="STND-60062"/>
    <s v="Speedway LLC"/>
    <s v="Speedway LLC #1418  - 12502 W 143rd St - Homer Glen"/>
    <x v="1"/>
    <s v="Outdoor &amp; Garage Lighting"/>
    <x v="1"/>
    <n v="0"/>
    <n v="133773.45199999999"/>
    <n v="0"/>
    <x v="0"/>
    <x v="0"/>
    <n v="10.1978380583316"/>
    <s v="Qty / 1,000"/>
    <m/>
    <s v="Private-Lighting"/>
    <x v="0"/>
    <n v="2"/>
    <n v="1"/>
    <s v="Lighting"/>
    <n v="0.97902139861649395"/>
    <n v="0.93591656730105399"/>
    <n v="130967.072074796"/>
    <n v="0"/>
    <n v="0.71"/>
    <n v="92986.621173105406"/>
    <n v="0"/>
    <n v="4903"/>
    <n v="1"/>
    <n v="1"/>
    <n v="0"/>
    <n v="0"/>
    <n v="14.276973281664301"/>
    <d v="1900-01-09T04:44:53"/>
    <n v="43379"/>
    <n v="0"/>
    <n v="0"/>
    <n v="0"/>
    <n v="948262.5043147573"/>
  </r>
  <r>
    <s v="STND-60062"/>
    <s v="Speedway LLC"/>
    <s v="Speedway LLC #1418  - 12502 W 143rd St - Homer Glen"/>
    <x v="1"/>
    <s v="Outdoor &amp; Garage Lighting"/>
    <x v="1"/>
    <n v="0"/>
    <n v="3392.8760000000002"/>
    <n v="0"/>
    <x v="0"/>
    <x v="0"/>
    <n v="10.1978380583316"/>
    <s v="Qty / 1,000"/>
    <m/>
    <s v="Private-Lighting"/>
    <x v="0"/>
    <n v="2"/>
    <n v="1"/>
    <s v="Lighting"/>
    <n v="0.97902139861649395"/>
    <n v="0.93591656730105399"/>
    <n v="3321.6982068523298"/>
    <n v="0"/>
    <n v="0.71"/>
    <n v="2358.40572686516"/>
    <n v="0"/>
    <n v="4903"/>
    <n v="1"/>
    <n v="1"/>
    <n v="0"/>
    <n v="0"/>
    <n v="14.276973281664301"/>
    <d v="1900-01-09T04:44:53"/>
    <n v="43379"/>
    <n v="0"/>
    <n v="0"/>
    <n v="0"/>
    <n v="24050.639678412728"/>
  </r>
  <r>
    <s v="STND-60062"/>
    <s v="Speedway LLC"/>
    <s v="Speedway LLC #1418  - 12502 W 143rd St - Homer Glen"/>
    <x v="1"/>
    <s v="Outdoor &amp; Garage Lighting"/>
    <x v="1"/>
    <n v="0"/>
    <n v="20332.741000000002"/>
    <n v="0"/>
    <x v="0"/>
    <x v="0"/>
    <n v="10.1978380583316"/>
    <s v="Qty / 1,000"/>
    <m/>
    <s v="Private-Lighting"/>
    <x v="0"/>
    <n v="2"/>
    <n v="1"/>
    <s v="Lighting"/>
    <n v="0.97902139861649395"/>
    <n v="0.93591656730105399"/>
    <n v="19906.188531526899"/>
    <n v="0"/>
    <n v="0.71"/>
    <n v="14133.393857384101"/>
    <n v="0"/>
    <n v="4903"/>
    <n v="1"/>
    <n v="1"/>
    <n v="0"/>
    <n v="0"/>
    <n v="14.276973281664301"/>
    <d v="1900-01-09T04:44:53"/>
    <n v="43379"/>
    <n v="0"/>
    <n v="0"/>
    <n v="0"/>
    <n v="144130.06177222164"/>
  </r>
  <r>
    <s v="STND-60063"/>
    <s v="Speedway LLC"/>
    <s v="Speedway LLC #1419  - 15060 S Bell Rd - Homer Glen"/>
    <x v="1"/>
    <s v="Outdoor &amp; Garage Lighting"/>
    <x v="1"/>
    <n v="0"/>
    <n v="88008.85"/>
    <n v="0"/>
    <x v="0"/>
    <x v="0"/>
    <n v="10.1978380583316"/>
    <s v="Qty / 1,000"/>
    <m/>
    <s v="Private-Lighting"/>
    <x v="0"/>
    <n v="3"/>
    <n v="1"/>
    <s v="Lighting"/>
    <n v="0.91633259480590001"/>
    <n v="1.30467645558681"/>
    <n v="80645.377886383198"/>
    <n v="0"/>
    <n v="0.71"/>
    <n v="57258.218299332097"/>
    <n v="0"/>
    <n v="4903"/>
    <n v="1"/>
    <n v="1"/>
    <n v="0"/>
    <n v="0"/>
    <n v="14.276973281664301"/>
    <d v="1900-01-09T04:44:53"/>
    <n v="43317"/>
    <n v="0"/>
    <n v="0"/>
    <n v="0"/>
    <n v="583910.03772518772"/>
  </r>
  <r>
    <s v="STND-60063"/>
    <s v="Speedway LLC"/>
    <s v="Speedway LLC #1419  - 15060 S Bell Rd - Homer Glen"/>
    <x v="1"/>
    <s v="Outdoor &amp; Garage Lighting"/>
    <x v="1"/>
    <n v="0"/>
    <n v="4241.0950000000003"/>
    <n v="0"/>
    <x v="0"/>
    <x v="0"/>
    <n v="10.1978380583316"/>
    <s v="Qty / 1,000"/>
    <m/>
    <s v="Private-Lighting"/>
    <x v="0"/>
    <n v="3"/>
    <n v="1"/>
    <s v="Lighting"/>
    <n v="0.91633259480590001"/>
    <n v="1.30467645558681"/>
    <n v="3886.25358616833"/>
    <n v="0"/>
    <n v="0.71"/>
    <n v="2759.24004617951"/>
    <n v="0"/>
    <n v="4903"/>
    <n v="1"/>
    <n v="1"/>
    <n v="0"/>
    <n v="0"/>
    <n v="14.276973281664301"/>
    <d v="1900-01-09T04:44:53"/>
    <n v="43317"/>
    <n v="0"/>
    <n v="0"/>
    <n v="0"/>
    <n v="28138.283155002049"/>
  </r>
  <r>
    <s v="STND-60063"/>
    <s v="Speedway LLC"/>
    <s v="Speedway LLC #1419  - 15060 S Bell Rd - Homer Glen"/>
    <x v="1"/>
    <s v="Outdoor &amp; Garage Lighting"/>
    <x v="1"/>
    <n v="0"/>
    <n v="20332.741000000002"/>
    <n v="0"/>
    <x v="0"/>
    <x v="0"/>
    <n v="10.1978380583316"/>
    <s v="Qty / 1,000"/>
    <m/>
    <s v="Private-Lighting"/>
    <x v="0"/>
    <n v="3"/>
    <n v="1"/>
    <s v="Lighting"/>
    <n v="0.91633259480590001"/>
    <n v="1.30467645558681"/>
    <n v="18631.5533200463"/>
    <n v="0"/>
    <n v="0.71"/>
    <n v="13228.402857232901"/>
    <n v="0"/>
    <n v="4903"/>
    <n v="1"/>
    <n v="1"/>
    <n v="0"/>
    <n v="0"/>
    <n v="14.276973281664301"/>
    <d v="1900-01-09T04:44:53"/>
    <n v="43317"/>
    <n v="0"/>
    <n v="0"/>
    <n v="0"/>
    <n v="134901.11010843216"/>
  </r>
  <r>
    <s v="STND-60064"/>
    <s v="Speedway LLC"/>
    <s v="Speedway LLC #1420  - 15551 W 143rd St - Homer Glen"/>
    <x v="1"/>
    <s v="Outdoor &amp; Garage Lighting"/>
    <x v="1"/>
    <n v="0"/>
    <n v="91529.203999999998"/>
    <n v="0"/>
    <x v="0"/>
    <x v="0"/>
    <n v="10.1978380583316"/>
    <s v="Qty / 1,000"/>
    <m/>
    <s v="Private-Lighting"/>
    <x v="0"/>
    <n v="3"/>
    <n v="1"/>
    <s v="Lighting"/>
    <n v="0.91633259480590001"/>
    <n v="1.30467645558681"/>
    <n v="83871.193001838503"/>
    <n v="0"/>
    <n v="0.71"/>
    <n v="59548.547031305403"/>
    <n v="0"/>
    <n v="4903"/>
    <n v="1"/>
    <n v="1"/>
    <n v="0"/>
    <n v="0"/>
    <n v="14.276973281664301"/>
    <d v="1900-01-09T04:44:53"/>
    <n v="43317"/>
    <n v="0"/>
    <n v="0"/>
    <n v="0"/>
    <n v="607266.43923419539"/>
  </r>
  <r>
    <s v="STND-60064"/>
    <s v="Speedway LLC"/>
    <s v="Speedway LLC #1420  - 15551 W 143rd St - Homer Glen"/>
    <x v="1"/>
    <s v="Outdoor &amp; Garage Lighting"/>
    <x v="1"/>
    <n v="0"/>
    <n v="2544.6570000000002"/>
    <n v="0"/>
    <x v="0"/>
    <x v="0"/>
    <n v="10.1978380583316"/>
    <s v="Qty / 1,000"/>
    <m/>
    <s v="Private-Lighting"/>
    <x v="0"/>
    <n v="3"/>
    <n v="1"/>
    <s v="Lighting"/>
    <n v="0.91633259480590001"/>
    <n v="1.30467645558681"/>
    <n v="2331.752151701"/>
    <n v="0"/>
    <n v="0.71"/>
    <n v="1655.54402770771"/>
    <n v="0"/>
    <n v="4903"/>
    <n v="1"/>
    <n v="1"/>
    <n v="0"/>
    <n v="0"/>
    <n v="14.276973281664301"/>
    <d v="1900-01-09T04:44:53"/>
    <n v="43317"/>
    <n v="0"/>
    <n v="0"/>
    <n v="0"/>
    <n v="16882.969893001271"/>
  </r>
  <r>
    <s v="STND-60064"/>
    <s v="Speedway LLC"/>
    <s v="Speedway LLC #1420  - 15551 W 143rd St - Homer Glen"/>
    <x v="1"/>
    <s v="Outdoor &amp; Garage Lighting"/>
    <x v="1"/>
    <n v="0"/>
    <n v="18768.684000000001"/>
    <n v="0"/>
    <x v="0"/>
    <x v="0"/>
    <n v="10.1978380583316"/>
    <s v="Qty / 1,000"/>
    <m/>
    <s v="Private-Lighting"/>
    <x v="0"/>
    <n v="3"/>
    <n v="1"/>
    <s v="Lighting"/>
    <n v="0.91633259480590001"/>
    <n v="1.30467645558681"/>
    <n v="17198.356910811999"/>
    <n v="0"/>
    <n v="0.71"/>
    <n v="12210.8334066765"/>
    <n v="0"/>
    <n v="4903"/>
    <n v="1"/>
    <n v="1"/>
    <n v="0"/>
    <n v="0"/>
    <n v="14.276973281664301"/>
    <d v="1900-01-09T04:44:53"/>
    <n v="43317"/>
    <n v="0"/>
    <n v="0"/>
    <n v="0"/>
    <n v="124524.10163855251"/>
  </r>
  <r>
    <s v="STND-60065"/>
    <s v="Speedway LLC"/>
    <s v="Speedway LLC #1421  - 22310 S LaGrange Rd - Frankfort"/>
    <x v="1"/>
    <s v="Outdoor &amp; Garage Lighting"/>
    <x v="1"/>
    <n v="0"/>
    <n v="112651.32799999999"/>
    <n v="0"/>
    <x v="0"/>
    <x v="0"/>
    <n v="10.1978380583316"/>
    <s v="Qty / 1,000"/>
    <m/>
    <s v="Private-Lighting"/>
    <x v="0"/>
    <n v="2"/>
    <n v="1"/>
    <s v="Lighting"/>
    <n v="0.97902139861649395"/>
    <n v="0.93591656730105399"/>
    <n v="110288.06069456501"/>
    <n v="0"/>
    <n v="0.71"/>
    <n v="78304.523093141397"/>
    <n v="0"/>
    <n v="4903"/>
    <n v="1"/>
    <n v="1"/>
    <n v="0"/>
    <n v="0"/>
    <n v="14.276973281664301"/>
    <d v="1900-01-09T04:44:53"/>
    <n v="43317"/>
    <n v="0"/>
    <n v="0"/>
    <n v="0"/>
    <n v="798536.84573874297"/>
  </r>
  <r>
    <s v="STND-60065"/>
    <s v="Speedway LLC"/>
    <s v="Speedway LLC #1421  - 22310 S LaGrange Rd - Frankfort"/>
    <x v="1"/>
    <s v="Outdoor &amp; Garage Lighting"/>
    <x v="1"/>
    <n v="0"/>
    <n v="28153.026000000002"/>
    <n v="0"/>
    <x v="0"/>
    <x v="0"/>
    <n v="10.1978380583316"/>
    <s v="Qty / 1,000"/>
    <m/>
    <s v="Private-Lighting"/>
    <x v="0"/>
    <n v="2"/>
    <n v="1"/>
    <s v="Lighting"/>
    <n v="0.97902139861649395"/>
    <n v="0.93591656730105399"/>
    <n v="27562.4148898065"/>
    <n v="0"/>
    <n v="0.71"/>
    <n v="19569.314571762599"/>
    <n v="0"/>
    <n v="4903"/>
    <n v="1"/>
    <n v="1"/>
    <n v="0"/>
    <n v="0"/>
    <n v="14.276973281664301"/>
    <d v="1900-01-09T04:44:53"/>
    <n v="43317"/>
    <n v="0"/>
    <n v="0"/>
    <n v="0"/>
    <n v="199564.70091538379"/>
  </r>
  <r>
    <s v="STND-60065"/>
    <s v="Speedway LLC"/>
    <s v="Speedway LLC #1421  - 22310 S LaGrange Rd - Frankfort"/>
    <x v="1"/>
    <s v="Outdoor &amp; Garage Lighting"/>
    <x v="1"/>
    <n v="0"/>
    <n v="1804.3040000000001"/>
    <n v="0"/>
    <x v="0"/>
    <x v="0"/>
    <n v="10.1978380583316"/>
    <s v="Qty / 1,000"/>
    <m/>
    <s v="Private-Lighting"/>
    <x v="0"/>
    <n v="2"/>
    <n v="1"/>
    <s v="Lighting"/>
    <n v="0.97902139861649395"/>
    <n v="0.93591656730105399"/>
    <n v="1766.4522256093301"/>
    <n v="0"/>
    <n v="0.71"/>
    <n v="1254.18108018263"/>
    <n v="0"/>
    <n v="4903"/>
    <n v="1"/>
    <n v="1"/>
    <n v="0"/>
    <n v="0"/>
    <n v="14.276973281664301"/>
    <d v="1900-01-09T04:44:53"/>
    <n v="43317"/>
    <n v="0"/>
    <n v="0"/>
    <n v="0"/>
    <n v="12789.935551525859"/>
  </r>
  <r>
    <s v="STND-60066"/>
    <s v="Speedway LLC"/>
    <s v="Speedway LLC #1422  - 900 Brookforest Dr - Shorewood"/>
    <x v="1"/>
    <s v="Outdoor &amp; Garage Lighting"/>
    <x v="1"/>
    <n v="0"/>
    <n v="144334.514"/>
    <n v="0"/>
    <x v="0"/>
    <x v="0"/>
    <n v="10.1978380583316"/>
    <s v="Qty / 1,000"/>
    <m/>
    <s v="Private-Lighting"/>
    <x v="0"/>
    <n v="2"/>
    <n v="1"/>
    <s v="Lighting"/>
    <n v="0.97902139861649395"/>
    <n v="0.93591656730105399"/>
    <n v="141306.57776491201"/>
    <n v="0"/>
    <n v="0.71"/>
    <n v="100327.670213087"/>
    <n v="0"/>
    <n v="4903"/>
    <n v="1"/>
    <n v="1"/>
    <n v="0"/>
    <n v="0"/>
    <n v="14.276973281664301"/>
    <d v="1900-01-09T04:44:53"/>
    <n v="43317"/>
    <n v="0"/>
    <n v="0"/>
    <n v="0"/>
    <n v="1023125.3336027602"/>
  </r>
  <r>
    <s v="STND-60066"/>
    <s v="Speedway LLC"/>
    <s v="Speedway LLC #1422  - 900 Brookforest Dr - Shorewood"/>
    <x v="1"/>
    <s v="Outdoor &amp; Garage Lighting"/>
    <x v="1"/>
    <n v="0"/>
    <n v="26588.969000000001"/>
    <n v="0"/>
    <x v="0"/>
    <x v="0"/>
    <n v="10.1978380583316"/>
    <s v="Qty / 1,000"/>
    <m/>
    <s v="Private-Lighting"/>
    <x v="0"/>
    <n v="2"/>
    <n v="1"/>
    <s v="Lighting"/>
    <n v="0.97902139861649395"/>
    <n v="0.93591656730105399"/>
    <n v="26031.169618150601"/>
    <n v="0"/>
    <n v="0.71"/>
    <n v="18482.1304288869"/>
    <n v="0"/>
    <n v="4903"/>
    <n v="1"/>
    <n v="1"/>
    <n v="0"/>
    <n v="0"/>
    <n v="14.276973281664301"/>
    <d v="1900-01-09T04:44:53"/>
    <n v="43317"/>
    <n v="0"/>
    <n v="0"/>
    <n v="0"/>
    <n v="188477.77308675137"/>
  </r>
  <r>
    <s v="STND-60067"/>
    <s v="Speedway LLC"/>
    <s v="Speedway LLC #1423  - 570 E Laraway Rd - New Lenox"/>
    <x v="1"/>
    <s v="Outdoor &amp; Garage Lighting"/>
    <x v="1"/>
    <n v="0"/>
    <n v="70407.08"/>
    <n v="0"/>
    <x v="0"/>
    <x v="0"/>
    <n v="10.1978380583316"/>
    <s v="Qty / 1,000"/>
    <m/>
    <s v="Private-Lighting"/>
    <x v="0"/>
    <n v="3"/>
    <n v="1"/>
    <s v="Lighting"/>
    <n v="0.91633259480590001"/>
    <n v="1.30467645558681"/>
    <n v="64516.302309106599"/>
    <n v="0"/>
    <n v="0.71"/>
    <n v="45806.574639465704"/>
    <n v="0"/>
    <n v="4903"/>
    <n v="1"/>
    <n v="1"/>
    <n v="0"/>
    <n v="0"/>
    <n v="14.276973281664301"/>
    <d v="1900-01-09T04:44:53"/>
    <n v="43317"/>
    <n v="0"/>
    <n v="0"/>
    <n v="0"/>
    <n v="467128.03018015041"/>
  </r>
  <r>
    <s v="STND-60067"/>
    <s v="Speedway LLC"/>
    <s v="Speedway LLC #1423  - 570 E Laraway Rd - New Lenox"/>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17"/>
    <n v="0"/>
    <n v="0"/>
    <n v="0"/>
    <n v="11255.31326200088"/>
  </r>
  <r>
    <s v="STND-60067"/>
    <s v="Speedway LLC"/>
    <s v="Speedway LLC #1423  - 570 E Laraway Rd - New Lenox"/>
    <x v="1"/>
    <s v="Outdoor &amp; Garage Lighting"/>
    <x v="1"/>
    <n v="0"/>
    <n v="4721.5889999999999"/>
    <n v="0"/>
    <x v="0"/>
    <x v="0"/>
    <n v="10.1978380583316"/>
    <s v="Qty / 1,000"/>
    <m/>
    <s v="Private-Lighting"/>
    <x v="0"/>
    <n v="3"/>
    <n v="1"/>
    <s v="Lighting"/>
    <n v="0.91633259480590001"/>
    <n v="1.30467645558681"/>
    <n v="4326.5458999769899"/>
    <n v="0"/>
    <n v="0.71"/>
    <n v="3071.84758898367"/>
    <n v="0"/>
    <n v="4903"/>
    <n v="1"/>
    <n v="1"/>
    <n v="0"/>
    <n v="0"/>
    <n v="14.276973281664301"/>
    <d v="1900-01-09T04:44:53"/>
    <n v="43317"/>
    <n v="0"/>
    <n v="0"/>
    <n v="0"/>
    <n v="31326.204252331834"/>
  </r>
  <r>
    <s v="STND-60067"/>
    <s v="Speedway LLC"/>
    <s v="Speedway LLC #1423  - 570 E Laraway Rd - New Lenox"/>
    <x v="1"/>
    <s v="Outdoor &amp; Garage Lighting"/>
    <x v="1"/>
    <n v="0"/>
    <n v="9021.52"/>
    <n v="0"/>
    <x v="0"/>
    <x v="0"/>
    <n v="10.1978380583316"/>
    <s v="Qty / 1,000"/>
    <m/>
    <s v="Private-Lighting"/>
    <x v="0"/>
    <n v="3"/>
    <n v="1"/>
    <s v="Lighting"/>
    <n v="0.91633259480590001"/>
    <n v="1.30467645558681"/>
    <n v="8266.7128306933191"/>
    <n v="0"/>
    <n v="0.71"/>
    <n v="5869.3661097922604"/>
    <n v="0"/>
    <n v="4903"/>
    <n v="1"/>
    <n v="1"/>
    <n v="0"/>
    <n v="0"/>
    <n v="14.276973281664301"/>
    <d v="1900-01-09T04:44:53"/>
    <n v="43317"/>
    <n v="0"/>
    <n v="0"/>
    <n v="0"/>
    <n v="59854.845092721203"/>
  </r>
  <r>
    <s v="STND-60068"/>
    <s v="Speedway LLC"/>
    <s v="Speedway LLC #1424  - 18701 S Wolf Rd - Mokena"/>
    <x v="1"/>
    <s v="Outdoor &amp; Garage Lighting"/>
    <x v="1"/>
    <n v="0"/>
    <n v="47524.779000000002"/>
    <n v="0"/>
    <x v="0"/>
    <x v="0"/>
    <n v="10.1978380583316"/>
    <s v="Qty / 1,000"/>
    <m/>
    <s v="Private-Lighting"/>
    <x v="0"/>
    <n v="3"/>
    <n v="1"/>
    <s v="Lighting"/>
    <n v="0.91633259480590001"/>
    <n v="1.30467645558681"/>
    <n v="43548.504058646897"/>
    <n v="0"/>
    <n v="0.71"/>
    <n v="30919.4378816393"/>
    <n v="0"/>
    <n v="4903"/>
    <n v="1"/>
    <n v="1"/>
    <n v="0"/>
    <n v="0"/>
    <n v="14.276973281664301"/>
    <d v="1900-01-09T04:44:53"/>
    <n v="43317"/>
    <n v="0"/>
    <n v="0"/>
    <n v="0"/>
    <n v="315311.42037160101"/>
  </r>
  <r>
    <s v="STND-60068"/>
    <s v="Speedway LLC"/>
    <s v="Speedway LLC #1424  - 18701 S Wolf Rd - Mokena"/>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17"/>
    <n v="0"/>
    <n v="0"/>
    <n v="0"/>
    <n v="11255.31326200088"/>
  </r>
  <r>
    <s v="STND-60068"/>
    <s v="Speedway LLC"/>
    <s v="Speedway LLC #1424  - 18701 S Wolf Rd - Mokena"/>
    <x v="1"/>
    <s v="Outdoor &amp; Garage Lighting"/>
    <x v="1"/>
    <n v="0"/>
    <n v="20332.741000000002"/>
    <n v="0"/>
    <x v="0"/>
    <x v="0"/>
    <n v="10.1978380583316"/>
    <s v="Qty / 1,000"/>
    <m/>
    <s v="Private-Lighting"/>
    <x v="0"/>
    <n v="3"/>
    <n v="1"/>
    <s v="Lighting"/>
    <n v="0.91633259480590001"/>
    <n v="1.30467645558681"/>
    <n v="18631.5533200463"/>
    <n v="0"/>
    <n v="0.71"/>
    <n v="13228.402857232901"/>
    <n v="0"/>
    <n v="4903"/>
    <n v="1"/>
    <n v="1"/>
    <n v="0"/>
    <n v="0"/>
    <n v="14.276973281664301"/>
    <d v="1900-01-09T04:44:53"/>
    <n v="43317"/>
    <n v="0"/>
    <n v="0"/>
    <n v="0"/>
    <n v="134901.11010843216"/>
  </r>
  <r>
    <s v="STND-60069"/>
    <s v="Speedway LLC"/>
    <s v="Speedway LLC #1425  - 10S250 Lemont Rd Suite A - Lemont"/>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17"/>
    <n v="0"/>
    <n v="0"/>
    <n v="0"/>
    <n v="350346.02263511205"/>
  </r>
  <r>
    <s v="STND-60069"/>
    <s v="Speedway LLC"/>
    <s v="Speedway LLC #1425  - 10S250 Lemont Rd Suite A - Lemont"/>
    <x v="1"/>
    <s v="Outdoor &amp; Garage Lighting"/>
    <x v="1"/>
    <n v="0"/>
    <n v="14419.723"/>
    <n v="0"/>
    <x v="0"/>
    <x v="0"/>
    <n v="10.1978380583316"/>
    <s v="Qty / 1,000"/>
    <m/>
    <s v="Private-Lighting"/>
    <x v="0"/>
    <n v="3"/>
    <n v="1"/>
    <s v="Lighting"/>
    <n v="0.91633259480590001"/>
    <n v="1.30467645558681"/>
    <n v="13213.262192972301"/>
    <n v="0"/>
    <n v="0.71"/>
    <n v="9381.4161570103406"/>
    <n v="0"/>
    <n v="4903"/>
    <n v="1"/>
    <n v="1"/>
    <n v="0"/>
    <n v="0"/>
    <n v="14.276973281664301"/>
    <d v="1900-01-09T04:44:53"/>
    <n v="43317"/>
    <n v="0"/>
    <n v="0"/>
    <n v="0"/>
    <n v="95670.162727007031"/>
  </r>
  <r>
    <s v="STND-60069"/>
    <s v="Speedway LLC"/>
    <s v="Speedway LLC #1425  - 10S250 Lemont Rd Suite A - Lemont"/>
    <x v="1"/>
    <s v="Outdoor &amp; Garage Lighting"/>
    <x v="1"/>
    <n v="0"/>
    <n v="12512.456"/>
    <n v="0"/>
    <x v="0"/>
    <x v="0"/>
    <n v="10.1978380583316"/>
    <s v="Qty / 1,000"/>
    <m/>
    <s v="Private-Lighting"/>
    <x v="0"/>
    <n v="3"/>
    <n v="1"/>
    <s v="Lighting"/>
    <n v="0.91633259480590001"/>
    <n v="1.30467645558681"/>
    <n v="11465.571273874601"/>
    <n v="0"/>
    <n v="0.71"/>
    <n v="8140.5556044510004"/>
    <n v="0"/>
    <n v="4903"/>
    <n v="1"/>
    <n v="1"/>
    <n v="0"/>
    <n v="0"/>
    <n v="14.276973281664301"/>
    <d v="1900-01-09T04:44:53"/>
    <n v="43317"/>
    <n v="0"/>
    <n v="0"/>
    <n v="0"/>
    <n v="83016.06775903501"/>
  </r>
  <r>
    <s v="STND-60070"/>
    <s v="Speedway LLC"/>
    <s v="Speedway LLC #1429  - 3S405 St Route 59 - Warrenville"/>
    <x v="1"/>
    <s v="Outdoor &amp; Garage Lighting"/>
    <x v="1"/>
    <n v="0"/>
    <n v="79207.964999999997"/>
    <n v="0"/>
    <x v="0"/>
    <x v="0"/>
    <n v="10.1978380583316"/>
    <s v="Qty / 1,000"/>
    <m/>
    <s v="Private-Lighting"/>
    <x v="0"/>
    <n v="3"/>
    <n v="1"/>
    <s v="Lighting"/>
    <n v="0.91633259480590001"/>
    <n v="1.30467645558681"/>
    <n v="72580.840097744906"/>
    <n v="0"/>
    <n v="0.71"/>
    <n v="51532.396469398896"/>
    <n v="0"/>
    <n v="4903"/>
    <n v="1"/>
    <n v="1"/>
    <n v="0"/>
    <n v="0"/>
    <n v="14.276973281664301"/>
    <d v="1900-01-09T04:44:53"/>
    <n v="43317"/>
    <n v="0"/>
    <n v="0"/>
    <n v="0"/>
    <n v="525519.03395266901"/>
  </r>
  <r>
    <s v="STND-60070"/>
    <s v="Speedway LLC"/>
    <s v="Speedway LLC #1429  - 3S405 St Route 59 - Warrenville"/>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17"/>
    <n v="0"/>
    <n v="0"/>
    <n v="0"/>
    <n v="11255.31326200088"/>
  </r>
  <r>
    <s v="STND-60070"/>
    <s v="Speedway LLC"/>
    <s v="Speedway LLC #1429  - 3S405 St Route 59 - Warrenville"/>
    <x v="1"/>
    <s v="Outdoor &amp; Garage Lighting"/>
    <x v="1"/>
    <n v="0"/>
    <n v="1564.057"/>
    <n v="0"/>
    <x v="0"/>
    <x v="0"/>
    <n v="10.1978380583316"/>
    <s v="Qty / 1,000"/>
    <m/>
    <s v="Private-Lighting"/>
    <x v="0"/>
    <n v="3"/>
    <n v="1"/>
    <s v="Lighting"/>
    <n v="0.91633259480590001"/>
    <n v="1.30467645558681"/>
    <n v="1433.1964092343301"/>
    <n v="0"/>
    <n v="0.71"/>
    <n v="1017.56945055638"/>
    <n v="0"/>
    <n v="4903"/>
    <n v="1"/>
    <n v="1"/>
    <n v="0"/>
    <n v="0"/>
    <n v="14.276973281664301"/>
    <d v="1900-01-09T04:44:53"/>
    <n v="43317"/>
    <n v="0"/>
    <n v="0"/>
    <n v="0"/>
    <n v="10377.008469879427"/>
  </r>
  <r>
    <s v="STND-60071"/>
    <s v="Speedway LLC"/>
    <s v="Speedway LLC #1430  - 22305 S Center Rd - Frankfort"/>
    <x v="1"/>
    <s v="Outdoor &amp; Garage Lighting"/>
    <x v="1"/>
    <n v="0"/>
    <n v="105610.62"/>
    <n v="0"/>
    <x v="0"/>
    <x v="0"/>
    <n v="10.1978380583316"/>
    <s v="Qty / 1,000"/>
    <m/>
    <s v="Private-Lighting"/>
    <x v="0"/>
    <n v="3"/>
    <n v="1"/>
    <s v="Lighting"/>
    <n v="0.91633259480590001"/>
    <n v="1.30467645558681"/>
    <n v="96774.453463659898"/>
    <n v="0"/>
    <n v="0.71"/>
    <n v="68709.861959198504"/>
    <n v="0"/>
    <n v="4903"/>
    <n v="1"/>
    <n v="1"/>
    <n v="0"/>
    <n v="0"/>
    <n v="14.276973281664301"/>
    <d v="1900-01-09T04:44:53"/>
    <n v="43379"/>
    <n v="0"/>
    <n v="0"/>
    <n v="0"/>
    <n v="700692.04527022515"/>
  </r>
  <r>
    <s v="STND-60071"/>
    <s v="Speedway LLC"/>
    <s v="Speedway LLC #1430  - 22305 S Center Rd - Frankfort"/>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79"/>
    <n v="0"/>
    <n v="0"/>
    <n v="0"/>
    <n v="11255.31326200088"/>
  </r>
  <r>
    <s v="STND-60071"/>
    <s v="Speedway LLC"/>
    <s v="Speedway LLC #1430  - 22305 S Center Rd - Frankfort"/>
    <x v="1"/>
    <s v="Outdoor &amp; Garage Lighting"/>
    <x v="1"/>
    <n v="0"/>
    <n v="10948.398999999999"/>
    <n v="0"/>
    <x v="0"/>
    <x v="0"/>
    <n v="10.1978380583316"/>
    <s v="Qty / 1,000"/>
    <m/>
    <s v="Private-Lighting"/>
    <x v="0"/>
    <n v="3"/>
    <n v="1"/>
    <s v="Lighting"/>
    <n v="0.91633259480590001"/>
    <n v="1.30467645558681"/>
    <n v="10032.3748646403"/>
    <n v="0"/>
    <n v="0.71"/>
    <n v="7122.9861538946298"/>
    <n v="0"/>
    <n v="4903"/>
    <n v="1"/>
    <n v="1"/>
    <n v="0"/>
    <n v="0"/>
    <n v="14.276973281664301"/>
    <d v="1900-01-09T04:44:53"/>
    <n v="43379"/>
    <n v="0"/>
    <n v="0"/>
    <n v="0"/>
    <n v="72639.059289155688"/>
  </r>
  <r>
    <s v="STND-60072"/>
    <s v="Speedway LLC"/>
    <s v="Speedway LLC #1431  - 939 S Cedar Rd - New Lenox"/>
    <x v="1"/>
    <s v="Outdoor &amp; Garage Lighting"/>
    <x v="1"/>
    <n v="0"/>
    <n v="49284.955999999998"/>
    <n v="0"/>
    <x v="0"/>
    <x v="0"/>
    <n v="10.1978380583316"/>
    <s v="Qty / 1,000"/>
    <m/>
    <s v="Private-Lighting"/>
    <x v="0"/>
    <n v="3"/>
    <n v="1"/>
    <s v="Lighting"/>
    <n v="0.91633259480590001"/>
    <n v="1.30467645558681"/>
    <n v="45161.4116163746"/>
    <n v="0"/>
    <n v="0.71"/>
    <n v="32064.602247626"/>
    <n v="0"/>
    <n v="4903"/>
    <n v="1"/>
    <n v="1"/>
    <n v="0"/>
    <n v="0"/>
    <n v="14.276973281664301"/>
    <d v="1900-01-09T04:44:53"/>
    <n v="43317"/>
    <n v="0"/>
    <n v="0"/>
    <n v="0"/>
    <n v="326989.62112610537"/>
  </r>
  <r>
    <s v="STND-60072"/>
    <s v="Speedway LLC"/>
    <s v="Speedway LLC #1431  - 939 S Cedar Rd - New Lenox"/>
    <x v="1"/>
    <s v="Outdoor &amp; Garage Lighting"/>
    <x v="1"/>
    <n v="0"/>
    <n v="4241.0950000000003"/>
    <n v="0"/>
    <x v="0"/>
    <x v="0"/>
    <n v="10.1978380583316"/>
    <s v="Qty / 1,000"/>
    <m/>
    <s v="Private-Lighting"/>
    <x v="0"/>
    <n v="3"/>
    <n v="1"/>
    <s v="Lighting"/>
    <n v="0.91633259480590001"/>
    <n v="1.30467645558681"/>
    <n v="3886.25358616833"/>
    <n v="0"/>
    <n v="0.71"/>
    <n v="2759.24004617951"/>
    <n v="0"/>
    <n v="4903"/>
    <n v="1"/>
    <n v="1"/>
    <n v="0"/>
    <n v="0"/>
    <n v="14.276973281664301"/>
    <d v="1900-01-09T04:44:53"/>
    <n v="43317"/>
    <n v="0"/>
    <n v="0"/>
    <n v="0"/>
    <n v="28138.283155002049"/>
  </r>
  <r>
    <s v="STND-60072"/>
    <s v="Speedway LLC"/>
    <s v="Speedway LLC #1431  - 939 S Cedar Rd - New Lenox"/>
    <x v="1"/>
    <s v="Outdoor &amp; Garage Lighting"/>
    <x v="1"/>
    <n v="0"/>
    <n v="17204.627"/>
    <n v="0"/>
    <x v="0"/>
    <x v="0"/>
    <n v="10.1978380583316"/>
    <s v="Qty / 1,000"/>
    <m/>
    <s v="Private-Lighting"/>
    <x v="0"/>
    <n v="3"/>
    <n v="1"/>
    <s v="Lighting"/>
    <n v="0.91633259480590001"/>
    <n v="1.30467645558681"/>
    <n v="15765.1605015776"/>
    <n v="0"/>
    <n v="0.71"/>
    <n v="11193.263956120099"/>
    <n v="0"/>
    <n v="4903"/>
    <n v="1"/>
    <n v="1"/>
    <n v="0"/>
    <n v="0"/>
    <n v="14.276973281664301"/>
    <d v="1900-01-09T04:44:53"/>
    <n v="43317"/>
    <n v="0"/>
    <n v="0"/>
    <n v="0"/>
    <n v="114147.09316867287"/>
  </r>
  <r>
    <s v="STND-60073"/>
    <s v="Speedway LLC"/>
    <s v="Speedway LLC #1432  - 8424 Willow Springs Rd - Willow Springs"/>
    <x v="1"/>
    <s v="Outdoor &amp; Garage Lighting"/>
    <x v="1"/>
    <n v="0"/>
    <n v="140814.16"/>
    <n v="0"/>
    <x v="0"/>
    <x v="0"/>
    <n v="10.1978380583316"/>
    <s v="Qty / 1,000"/>
    <m/>
    <s v="Private-Lighting"/>
    <x v="0"/>
    <n v="2"/>
    <n v="1"/>
    <s v="Lighting"/>
    <n v="0.97902139861649395"/>
    <n v="0.93591656730105399"/>
    <n v="137860.075868207"/>
    <n v="0"/>
    <n v="0.71"/>
    <n v="97880.653866426801"/>
    <n v="0"/>
    <n v="4903"/>
    <n v="1"/>
    <n v="1"/>
    <n v="0"/>
    <n v="0"/>
    <n v="14.276973281664301"/>
    <d v="1900-01-09T04:44:53"/>
    <n v="43317"/>
    <n v="0"/>
    <n v="0"/>
    <n v="0"/>
    <n v="998171.05717342929"/>
  </r>
  <r>
    <s v="STND-60073"/>
    <s v="Speedway LLC"/>
    <s v="Speedway LLC #1432  - 8424 Willow Springs Rd - Willow Springs"/>
    <x v="1"/>
    <s v="Outdoor &amp; Garage Lighting"/>
    <x v="1"/>
    <n v="0"/>
    <n v="31281.14"/>
    <n v="0"/>
    <x v="0"/>
    <x v="0"/>
    <n v="10.1978380583316"/>
    <s v="Qty / 1,000"/>
    <m/>
    <s v="Private-Lighting"/>
    <x v="0"/>
    <n v="2"/>
    <n v="1"/>
    <s v="Lighting"/>
    <n v="0.97902139861649395"/>
    <n v="0.93591656730105399"/>
    <n v="30624.9054331183"/>
    <n v="0"/>
    <n v="0.71"/>
    <n v="21743.682857513999"/>
    <n v="0"/>
    <n v="4903"/>
    <n v="1"/>
    <n v="1"/>
    <n v="0"/>
    <n v="0"/>
    <n v="14.276973281664301"/>
    <d v="1900-01-09T04:44:53"/>
    <n v="43317"/>
    <n v="0"/>
    <n v="0"/>
    <n v="0"/>
    <n v="221738.55657264867"/>
  </r>
  <r>
    <s v="STND-60074"/>
    <s v="Speedway LLC"/>
    <s v="Speedway LLC #4237  - 8000 W 95th St - Hickory Hills"/>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7"/>
    <n v="0"/>
    <n v="0"/>
    <n v="0"/>
    <n v="280276.81810809002"/>
  </r>
  <r>
    <s v="STND-60074"/>
    <s v="Speedway LLC"/>
    <s v="Speedway LLC #4237  - 8000 W 95th St - Hickory Hills"/>
    <x v="1"/>
    <s v="Outdoor &amp; Garage Lighting"/>
    <x v="1"/>
    <n v="0"/>
    <n v="848.21900000000005"/>
    <n v="0"/>
    <x v="0"/>
    <x v="0"/>
    <n v="10.1978380583316"/>
    <s v="Qty / 1,000"/>
    <m/>
    <s v="Private-Lighting"/>
    <x v="0"/>
    <n v="3"/>
    <n v="1"/>
    <s v="Lighting"/>
    <n v="0.91633259480590001"/>
    <n v="1.30467645558681"/>
    <n v="777.25071723366602"/>
    <n v="0"/>
    <n v="0.71"/>
    <n v="551.84800923590296"/>
    <n v="0"/>
    <n v="4903"/>
    <n v="1"/>
    <n v="1"/>
    <n v="0"/>
    <n v="0"/>
    <n v="14.276973281664301"/>
    <d v="1900-01-09T04:44:53"/>
    <n v="43317"/>
    <n v="0"/>
    <n v="0"/>
    <n v="0"/>
    <n v="5627.6566310004191"/>
  </r>
  <r>
    <s v="STND-60074"/>
    <s v="Speedway LLC"/>
    <s v="Speedway LLC #4237  - 8000 W 95th St - Hickory Hills"/>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7"/>
    <n v="0"/>
    <n v="0"/>
    <n v="0"/>
    <n v="41508.033879517505"/>
  </r>
  <r>
    <s v="STND-60074"/>
    <s v="Speedway LLC"/>
    <s v="Speedway LLC #4237  - 8000 W 95th St - Hickory Hills"/>
    <x v="1"/>
    <s v="Outdoor &amp; Garage Lighting"/>
    <x v="1"/>
    <n v="0"/>
    <n v="5412.9120000000003"/>
    <n v="0"/>
    <x v="0"/>
    <x v="0"/>
    <n v="10.1978380583316"/>
    <s v="Qty / 1,000"/>
    <m/>
    <s v="Private-Lighting"/>
    <x v="0"/>
    <n v="3"/>
    <n v="1"/>
    <s v="Lighting"/>
    <n v="0.91633259480590001"/>
    <n v="1.30467645558681"/>
    <n v="4960.02769841599"/>
    <n v="0"/>
    <n v="0.71"/>
    <n v="3521.6196658753502"/>
    <n v="0"/>
    <n v="4903"/>
    <n v="1"/>
    <n v="1"/>
    <n v="0"/>
    <n v="0"/>
    <n v="14.276973281664301"/>
    <d v="1900-01-09T04:44:53"/>
    <n v="43317"/>
    <n v="0"/>
    <n v="0"/>
    <n v="0"/>
    <n v="35912.907055632655"/>
  </r>
  <r>
    <s v="STND-60075"/>
    <s v="Speedway LLC"/>
    <s v="Speedway LLC #4248  - 1010 N Milwaukee Ave - Deerfield"/>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7"/>
    <n v="0"/>
    <n v="0"/>
    <n v="0"/>
    <n v="280276.81810809002"/>
  </r>
  <r>
    <s v="STND-60075"/>
    <s v="Speedway LLC"/>
    <s v="Speedway LLC #4248  - 1010 N Milwaukee Ave - Deerfield"/>
    <x v="1"/>
    <s v="Outdoor &amp; Garage Lighting"/>
    <x v="1"/>
    <n v="0"/>
    <n v="848.21900000000005"/>
    <n v="0"/>
    <x v="0"/>
    <x v="0"/>
    <n v="10.1978380583316"/>
    <s v="Qty / 1,000"/>
    <m/>
    <s v="Private-Lighting"/>
    <x v="0"/>
    <n v="3"/>
    <n v="1"/>
    <s v="Lighting"/>
    <n v="0.91633259480590001"/>
    <n v="1.30467645558681"/>
    <n v="777.25071723366602"/>
    <n v="0"/>
    <n v="0.71"/>
    <n v="551.84800923590296"/>
    <n v="0"/>
    <n v="4903"/>
    <n v="1"/>
    <n v="1"/>
    <n v="0"/>
    <n v="0"/>
    <n v="14.276973281664301"/>
    <d v="1900-01-09T04:44:53"/>
    <n v="43317"/>
    <n v="0"/>
    <n v="0"/>
    <n v="0"/>
    <n v="5627.6566310004191"/>
  </r>
  <r>
    <s v="STND-60075"/>
    <s v="Speedway LLC"/>
    <s v="Speedway LLC #4248  - 1010 N Milwaukee Ave - Deerfield"/>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075"/>
    <s v="Speedway LLC"/>
    <s v="Speedway LLC #4248  - 1010 N Milwaukee Ave - Deerfield"/>
    <x v="1"/>
    <s v="Outdoor &amp; Garage Lighting"/>
    <x v="1"/>
    <n v="0"/>
    <n v="4510.76"/>
    <n v="0"/>
    <x v="0"/>
    <x v="0"/>
    <n v="10.1978380583316"/>
    <s v="Qty / 1,000"/>
    <m/>
    <s v="Private-Lighting"/>
    <x v="0"/>
    <n v="3"/>
    <n v="1"/>
    <s v="Lighting"/>
    <n v="0.91633259480590001"/>
    <n v="1.30467645558681"/>
    <n v="4133.3564153466596"/>
    <n v="0"/>
    <n v="0.71"/>
    <n v="2934.6830548961302"/>
    <n v="0"/>
    <n v="4903"/>
    <n v="1"/>
    <n v="1"/>
    <n v="0"/>
    <n v="0"/>
    <n v="14.276973281664301"/>
    <d v="1900-01-09T04:44:53"/>
    <n v="43317"/>
    <n v="0"/>
    <n v="0"/>
    <n v="0"/>
    <n v="29927.422546360602"/>
  </r>
  <r>
    <s v="STND-60076"/>
    <s v="Speedway LLC"/>
    <s v="Speedway LLC #4249  - 22W275 North Ave - Glen Ellyn"/>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7"/>
    <n v="0"/>
    <n v="0"/>
    <n v="0"/>
    <n v="280276.81810809002"/>
  </r>
  <r>
    <s v="STND-60076"/>
    <s v="Speedway LLC"/>
    <s v="Speedway LLC #4249  - 22W275 North Ave - Glen Ellyn"/>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17"/>
    <n v="0"/>
    <n v="0"/>
    <n v="0"/>
    <n v="11255.31326200088"/>
  </r>
  <r>
    <s v="STND-60076"/>
    <s v="Speedway LLC"/>
    <s v="Speedway LLC #4249  - 22W275 North Ave - Glen Ellyn"/>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076"/>
    <s v="Speedway LLC"/>
    <s v="Speedway LLC #4249  - 22W275 North Ave - Glen Ellyn"/>
    <x v="1"/>
    <s v="Outdoor &amp; Garage Lighting"/>
    <x v="1"/>
    <n v="0"/>
    <n v="4510.76"/>
    <n v="0"/>
    <x v="0"/>
    <x v="0"/>
    <n v="10.1978380583316"/>
    <s v="Qty / 1,000"/>
    <m/>
    <s v="Private-Lighting"/>
    <x v="0"/>
    <n v="3"/>
    <n v="1"/>
    <s v="Lighting"/>
    <n v="0.91633259480590001"/>
    <n v="1.30467645558681"/>
    <n v="4133.3564153466596"/>
    <n v="0"/>
    <n v="0.71"/>
    <n v="2934.6830548961302"/>
    <n v="0"/>
    <n v="4903"/>
    <n v="1"/>
    <n v="1"/>
    <n v="0"/>
    <n v="0"/>
    <n v="14.276973281664301"/>
    <d v="1900-01-09T04:44:53"/>
    <n v="43317"/>
    <n v="0"/>
    <n v="0"/>
    <n v="0"/>
    <n v="29927.422546360602"/>
  </r>
  <r>
    <s v="STND-60077"/>
    <s v="Speedway LLC"/>
    <s v="Speedway LLC #4251 - 1021 N Rand Rd - Arlington Heights"/>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7"/>
    <n v="0"/>
    <n v="0"/>
    <n v="0"/>
    <n v="280276.81810809002"/>
  </r>
  <r>
    <s v="STND-60077"/>
    <s v="Speedway LLC"/>
    <s v="Speedway LLC #4251 - 1021 N Rand Rd - Arlington Heights"/>
    <x v="1"/>
    <s v="Outdoor &amp; Garage Lighting"/>
    <x v="1"/>
    <n v="0"/>
    <n v="2544.6570000000002"/>
    <n v="0"/>
    <x v="0"/>
    <x v="0"/>
    <n v="10.1978380583316"/>
    <s v="Qty / 1,000"/>
    <m/>
    <s v="Private-Lighting"/>
    <x v="0"/>
    <n v="3"/>
    <n v="1"/>
    <s v="Lighting"/>
    <n v="0.91633259480590001"/>
    <n v="1.30467645558681"/>
    <n v="2331.752151701"/>
    <n v="0"/>
    <n v="0.71"/>
    <n v="1655.54402770771"/>
    <n v="0"/>
    <n v="4903"/>
    <n v="1"/>
    <n v="1"/>
    <n v="0"/>
    <n v="0"/>
    <n v="14.276973281664301"/>
    <d v="1900-01-09T04:44:53"/>
    <n v="43317"/>
    <n v="0"/>
    <n v="0"/>
    <n v="0"/>
    <n v="16882.969893001271"/>
  </r>
  <r>
    <s v="STND-60077"/>
    <s v="Speedway LLC"/>
    <s v="Speedway LLC #4251 - 1021 N Rand Rd - Arlington Heights"/>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7"/>
    <n v="0"/>
    <n v="0"/>
    <n v="0"/>
    <n v="41508.033879517505"/>
  </r>
  <r>
    <s v="STND-60077"/>
    <s v="Speedway LLC"/>
    <s v="Speedway LLC #4251 - 1021 N Rand Rd - Arlington Heights"/>
    <x v="1"/>
    <s v="Outdoor &amp; Garage Lighting"/>
    <x v="1"/>
    <n v="0"/>
    <n v="4721.5889999999999"/>
    <n v="0"/>
    <x v="0"/>
    <x v="0"/>
    <n v="10.1978380583316"/>
    <s v="Qty / 1,000"/>
    <m/>
    <s v="Private-Lighting"/>
    <x v="0"/>
    <n v="3"/>
    <n v="1"/>
    <s v="Lighting"/>
    <n v="0.91633259480590001"/>
    <n v="1.30467645558681"/>
    <n v="4326.5458999769899"/>
    <n v="0"/>
    <n v="0.71"/>
    <n v="3071.84758898367"/>
    <n v="0"/>
    <n v="4903"/>
    <n v="1"/>
    <n v="1"/>
    <n v="0"/>
    <n v="0"/>
    <n v="14.276973281664301"/>
    <d v="1900-01-09T04:44:53"/>
    <n v="43317"/>
    <n v="0"/>
    <n v="0"/>
    <n v="0"/>
    <n v="31326.204252331834"/>
  </r>
  <r>
    <s v="STND-60077"/>
    <s v="Speedway LLC"/>
    <s v="Speedway LLC #4251 - 1021 N Rand Rd - Arlington Heights"/>
    <x v="1"/>
    <s v="Outdoor &amp; Garage Lighting"/>
    <x v="1"/>
    <n v="0"/>
    <n v="4510.76"/>
    <n v="0"/>
    <x v="0"/>
    <x v="0"/>
    <n v="10.1978380583316"/>
    <s v="Qty / 1,000"/>
    <m/>
    <s v="Private-Lighting"/>
    <x v="0"/>
    <n v="3"/>
    <n v="1"/>
    <s v="Lighting"/>
    <n v="0.91633259480590001"/>
    <n v="1.30467645558681"/>
    <n v="4133.3564153466596"/>
    <n v="0"/>
    <n v="0.71"/>
    <n v="2934.6830548961302"/>
    <n v="0"/>
    <n v="4903"/>
    <n v="1"/>
    <n v="1"/>
    <n v="0"/>
    <n v="0"/>
    <n v="14.276973281664301"/>
    <d v="1900-01-09T04:44:53"/>
    <n v="43317"/>
    <n v="0"/>
    <n v="0"/>
    <n v="0"/>
    <n v="29927.422546360602"/>
  </r>
  <r>
    <s v="STND-60078"/>
    <s v="Speedway LLC"/>
    <s v="Speedway LLC #4611  - 8716 Ogden Ave - Lyons"/>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7"/>
    <n v="0"/>
    <n v="0"/>
    <n v="0"/>
    <n v="280276.81810809002"/>
  </r>
  <r>
    <s v="STND-60078"/>
    <s v="Speedway LLC"/>
    <s v="Speedway LLC #4611  - 8716 Ogden Ave - Lyons"/>
    <x v="1"/>
    <s v="Outdoor &amp; Garage Lighting"/>
    <x v="1"/>
    <n v="0"/>
    <n v="2544.6570000000002"/>
    <n v="0"/>
    <x v="0"/>
    <x v="0"/>
    <n v="10.1978380583316"/>
    <s v="Qty / 1,000"/>
    <m/>
    <s v="Private-Lighting"/>
    <x v="0"/>
    <n v="3"/>
    <n v="1"/>
    <s v="Lighting"/>
    <n v="0.91633259480590001"/>
    <n v="1.30467645558681"/>
    <n v="2331.752151701"/>
    <n v="0"/>
    <n v="0.71"/>
    <n v="1655.54402770771"/>
    <n v="0"/>
    <n v="4903"/>
    <n v="1"/>
    <n v="1"/>
    <n v="0"/>
    <n v="0"/>
    <n v="14.276973281664301"/>
    <d v="1900-01-09T04:44:53"/>
    <n v="43317"/>
    <n v="0"/>
    <n v="0"/>
    <n v="0"/>
    <n v="16882.969893001271"/>
  </r>
  <r>
    <s v="STND-60078"/>
    <s v="Speedway LLC"/>
    <s v="Speedway LLC #4611  - 8716 Ogden Ave - Lyons"/>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078"/>
    <s v="Speedway LLC"/>
    <s v="Speedway LLC #4611  - 8716 Ogden Ave - Lyons"/>
    <x v="1"/>
    <s v="Outdoor &amp; Garage Lighting"/>
    <x v="1"/>
    <n v="0"/>
    <n v="3608.6080000000002"/>
    <n v="0"/>
    <x v="0"/>
    <x v="0"/>
    <n v="10.1978380583316"/>
    <s v="Qty / 1,000"/>
    <m/>
    <s v="Private-Lighting"/>
    <x v="0"/>
    <n v="3"/>
    <n v="1"/>
    <s v="Lighting"/>
    <n v="0.91633259480590001"/>
    <n v="1.30467645558681"/>
    <n v="3306.68513227733"/>
    <n v="0"/>
    <n v="0.71"/>
    <n v="2347.7464439168998"/>
    <n v="0"/>
    <n v="4903"/>
    <n v="1"/>
    <n v="1"/>
    <n v="0"/>
    <n v="0"/>
    <n v="14.276973281664301"/>
    <d v="1900-01-09T04:44:53"/>
    <n v="43317"/>
    <n v="0"/>
    <n v="0"/>
    <n v="0"/>
    <n v="23941.938037088436"/>
  </r>
  <r>
    <s v="STND-60079"/>
    <s v="Speedway LLC"/>
    <s v="Speedway LLC #5239  - 436 S Briggs St - Joliet"/>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7"/>
    <n v="0"/>
    <n v="0"/>
    <n v="0"/>
    <n v="140138.40905404501"/>
  </r>
  <r>
    <s v="STND-60079"/>
    <s v="Speedway LLC"/>
    <s v="Speedway LLC #5239  - 436 S Briggs St - Joliet"/>
    <x v="1"/>
    <s v="Outdoor &amp; Garage Lighting"/>
    <x v="1"/>
    <n v="0"/>
    <n v="2588.7840000000001"/>
    <n v="0"/>
    <x v="0"/>
    <x v="0"/>
    <n v="10.1978380583316"/>
    <s v="Qty / 1,000"/>
    <m/>
    <s v="Private-Lighting"/>
    <x v="0"/>
    <n v="3"/>
    <n v="1"/>
    <s v="Lighting"/>
    <n v="0.91633259480590001"/>
    <n v="1.30467645558681"/>
    <n v="2372.1871601120001"/>
    <n v="0"/>
    <n v="0.71"/>
    <n v="1684.25288367952"/>
    <n v="0"/>
    <n v="4903"/>
    <n v="1"/>
    <n v="1"/>
    <n v="0"/>
    <n v="0"/>
    <n v="14.276973281664301"/>
    <d v="1900-01-09T04:44:53"/>
    <n v="43317"/>
    <n v="0"/>
    <n v="0"/>
    <n v="0"/>
    <n v="17175.738157041753"/>
  </r>
  <r>
    <s v="STND-60079"/>
    <s v="Speedway LLC"/>
    <s v="Speedway LLC #5239  - 436 S Briggs St - Joliet"/>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7"/>
    <n v="0"/>
    <n v="0"/>
    <n v="0"/>
    <n v="41508.033879517505"/>
  </r>
  <r>
    <s v="STND-60080"/>
    <s v="Speedway LLC"/>
    <s v="Speedway LLC #5338  - 421 W Wise - Schaumburg"/>
    <x v="1"/>
    <s v="Outdoor &amp; Garage Lighting"/>
    <x v="1"/>
    <n v="0"/>
    <n v="56325.663999999997"/>
    <n v="0"/>
    <x v="0"/>
    <x v="0"/>
    <n v="10.1978380583316"/>
    <s v="Qty / 1,000"/>
    <m/>
    <s v="Private-Lighting"/>
    <x v="0"/>
    <n v="3"/>
    <n v="1"/>
    <s v="Lighting"/>
    <n v="0.91633259480590001"/>
    <n v="1.30467645558681"/>
    <n v="51613.041847285298"/>
    <n v="0"/>
    <n v="0.71"/>
    <n v="36645.2597115725"/>
    <n v="0"/>
    <n v="4903"/>
    <n v="1"/>
    <n v="1"/>
    <n v="0"/>
    <n v="0"/>
    <n v="14.276973281664301"/>
    <d v="1900-01-09T04:44:53"/>
    <n v="43317"/>
    <n v="0"/>
    <n v="0"/>
    <n v="0"/>
    <n v="373702.42414411972"/>
  </r>
  <r>
    <s v="STND-60080"/>
    <s v="Speedway LLC"/>
    <s v="Speedway LLC #5338  - 421 W Wise - Schaumburg"/>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7"/>
    <n v="0"/>
    <n v="0"/>
    <n v="0"/>
    <n v="25763.607235562631"/>
  </r>
  <r>
    <s v="STND-60080"/>
    <s v="Speedway LLC"/>
    <s v="Speedway LLC #5338  - 421 W Wise - Schaumburg"/>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081"/>
    <s v="Speedway LLC"/>
    <s v="Speedway LLC #5343  - 9059 Kingery Hwy - Willowbrook"/>
    <x v="1"/>
    <s v="Outdoor &amp; Garage Lighting"/>
    <x v="1"/>
    <n v="0"/>
    <n v="63366.372000000003"/>
    <n v="0"/>
    <x v="0"/>
    <x v="0"/>
    <n v="10.1978380583316"/>
    <s v="Qty / 1,000"/>
    <m/>
    <s v="Private-Lighting"/>
    <x v="0"/>
    <n v="3"/>
    <n v="1"/>
    <s v="Lighting"/>
    <n v="0.91633259480590001"/>
    <n v="1.30467645558681"/>
    <n v="58064.672078195901"/>
    <n v="0"/>
    <n v="0.71"/>
    <n v="41225.917175519098"/>
    <n v="0"/>
    <n v="4903"/>
    <n v="1"/>
    <n v="1"/>
    <n v="0"/>
    <n v="0"/>
    <n v="14.276973281664301"/>
    <d v="1900-01-09T04:44:53"/>
    <n v="43317"/>
    <n v="0"/>
    <n v="0"/>
    <n v="0"/>
    <n v="420415.22716213507"/>
  </r>
  <r>
    <s v="STND-60081"/>
    <s v="Speedway LLC"/>
    <s v="Speedway LLC #5343  - 9059 Kingery Hwy - Willowbrook"/>
    <x v="1"/>
    <s v="Outdoor &amp; Garage Lighting"/>
    <x v="1"/>
    <n v="0"/>
    <n v="3020.248"/>
    <n v="0"/>
    <x v="0"/>
    <x v="0"/>
    <n v="10.1978380583316"/>
    <s v="Qty / 1,000"/>
    <m/>
    <s v="Private-Lighting"/>
    <x v="0"/>
    <n v="3"/>
    <n v="1"/>
    <s v="Lighting"/>
    <n v="0.91633259480590001"/>
    <n v="1.30467645558681"/>
    <n v="2767.5516867973301"/>
    <n v="0"/>
    <n v="0.71"/>
    <n v="1964.9616976261"/>
    <n v="0"/>
    <n v="4903"/>
    <n v="1"/>
    <n v="1"/>
    <n v="0"/>
    <n v="0"/>
    <n v="14.276973281664301"/>
    <d v="1900-01-09T04:44:53"/>
    <n v="43317"/>
    <n v="0"/>
    <n v="0"/>
    <n v="0"/>
    <n v="20038.361183215311"/>
  </r>
  <r>
    <s v="STND-60081"/>
    <s v="Speedway LLC"/>
    <s v="Speedway LLC #5343  - 9059 Kingery Hwy - Willowbrook"/>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7"/>
    <n v="0"/>
    <n v="0"/>
    <n v="0"/>
    <n v="62262.050819276257"/>
  </r>
  <r>
    <s v="STND-60082"/>
    <s v="Speedway LLC"/>
    <s v="Speedway LLC #5344  - 8301 Lemont Rd - Darien"/>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17"/>
    <n v="0"/>
    <n v="0"/>
    <n v="0"/>
    <n v="350346.02263511205"/>
  </r>
  <r>
    <s v="STND-60082"/>
    <s v="Speedway LLC"/>
    <s v="Speedway LLC #5344  - 8301 Lemont Rd - Darien"/>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7"/>
    <n v="0"/>
    <n v="0"/>
    <n v="0"/>
    <n v="25763.607235562631"/>
  </r>
  <r>
    <s v="STND-60082"/>
    <s v="Speedway LLC"/>
    <s v="Speedway LLC #5344  - 8301 Lemont Rd - Darien"/>
    <x v="1"/>
    <s v="Outdoor &amp; Garage Lighting"/>
    <x v="1"/>
    <n v="0"/>
    <n v="10948.398999999999"/>
    <n v="0"/>
    <x v="0"/>
    <x v="0"/>
    <n v="10.1978380583316"/>
    <s v="Qty / 1,000"/>
    <m/>
    <s v="Private-Lighting"/>
    <x v="0"/>
    <n v="3"/>
    <n v="1"/>
    <s v="Lighting"/>
    <n v="0.91633259480590001"/>
    <n v="1.30467645558681"/>
    <n v="10032.3748646403"/>
    <n v="0"/>
    <n v="0.71"/>
    <n v="7122.9861538946298"/>
    <n v="0"/>
    <n v="4903"/>
    <n v="1"/>
    <n v="1"/>
    <n v="0"/>
    <n v="0"/>
    <n v="14.276973281664301"/>
    <d v="1900-01-09T04:44:53"/>
    <n v="43317"/>
    <n v="0"/>
    <n v="0"/>
    <n v="0"/>
    <n v="72639.059289155688"/>
  </r>
  <r>
    <s v="STND-60083"/>
    <s v="Speedway LLC"/>
    <s v="Speedway LLC #5362  - 800 W Maple - New Lenox"/>
    <x v="1"/>
    <s v="Outdoor &amp; Garage Lighting"/>
    <x v="1"/>
    <n v="0"/>
    <n v="58085.841"/>
    <n v="0"/>
    <x v="0"/>
    <x v="0"/>
    <n v="10.1978380583316"/>
    <s v="Qty / 1,000"/>
    <m/>
    <s v="Private-Lighting"/>
    <x v="0"/>
    <n v="3"/>
    <n v="1"/>
    <s v="Lighting"/>
    <n v="0.91633259480590001"/>
    <n v="1.30467645558681"/>
    <n v="53225.9494050129"/>
    <n v="0"/>
    <n v="0.71"/>
    <n v="37790.424077559197"/>
    <n v="0"/>
    <n v="4903"/>
    <n v="1"/>
    <n v="1"/>
    <n v="0"/>
    <n v="0"/>
    <n v="14.276973281664301"/>
    <d v="1900-01-09T04:44:53"/>
    <n v="43317"/>
    <n v="0"/>
    <n v="0"/>
    <n v="0"/>
    <n v="385380.62489862402"/>
  </r>
  <r>
    <s v="STND-60083"/>
    <s v="Speedway LLC"/>
    <s v="Speedway LLC #5362  - 800 W Maple - New Lenox"/>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7"/>
    <n v="0"/>
    <n v="0"/>
    <n v="0"/>
    <n v="25763.607235562631"/>
  </r>
  <r>
    <s v="STND-60083"/>
    <s v="Speedway LLC"/>
    <s v="Speedway LLC #5362  - 800 W Maple - New Lenox"/>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7"/>
    <n v="0"/>
    <n v="0"/>
    <n v="0"/>
    <n v="62262.050819276257"/>
  </r>
  <r>
    <s v="STND-60084"/>
    <s v="Speedway LLC"/>
    <s v="Speedway LLC #5373  - 447 N Bolingbrook Dr - Bolingbrook"/>
    <x v="1"/>
    <s v="Outdoor &amp; Garage Lighting"/>
    <x v="1"/>
    <n v="0"/>
    <n v="63366.372000000003"/>
    <n v="0"/>
    <x v="0"/>
    <x v="0"/>
    <n v="10.1978380583316"/>
    <s v="Qty / 1,000"/>
    <m/>
    <s v="Private-Lighting"/>
    <x v="0"/>
    <n v="3"/>
    <n v="1"/>
    <s v="Lighting"/>
    <n v="0.91633259480590001"/>
    <n v="1.30467645558681"/>
    <n v="58064.672078195901"/>
    <n v="0"/>
    <n v="0.71"/>
    <n v="41225.917175519098"/>
    <n v="0"/>
    <n v="4903"/>
    <n v="1"/>
    <n v="1"/>
    <n v="0"/>
    <n v="0"/>
    <n v="14.276973281664301"/>
    <d v="1900-01-09T04:44:53"/>
    <n v="43317"/>
    <n v="0"/>
    <n v="0"/>
    <n v="0"/>
    <n v="420415.22716213507"/>
  </r>
  <r>
    <s v="STND-60084"/>
    <s v="Speedway LLC"/>
    <s v="Speedway LLC #5373  - 447 N Bolingbrook Dr - Bolingbrook"/>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317"/>
    <n v="0"/>
    <n v="0"/>
    <n v="0"/>
    <n v="21469.672696302194"/>
  </r>
  <r>
    <s v="STND-60084"/>
    <s v="Speedway LLC"/>
    <s v="Speedway LLC #5373  - 447 N Bolingbrook Dr - Bolingbrook"/>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7"/>
    <n v="0"/>
    <n v="0"/>
    <n v="0"/>
    <n v="62262.050819276257"/>
  </r>
  <r>
    <s v="STND-60085"/>
    <s v="Speedway LLC"/>
    <s v="Speedway LLC #5376  - 1621 W Jefferson St - Joliet"/>
    <x v="1"/>
    <s v="Outdoor &amp; Garage Lighting"/>
    <x v="1"/>
    <n v="0"/>
    <n v="61606.195"/>
    <n v="0"/>
    <x v="0"/>
    <x v="0"/>
    <n v="10.1978380583316"/>
    <s v="Qty / 1,000"/>
    <m/>
    <s v="Private-Lighting"/>
    <x v="0"/>
    <n v="3"/>
    <n v="1"/>
    <s v="Lighting"/>
    <n v="0.91633259480590001"/>
    <n v="1.30467645558681"/>
    <n v="56451.764520468198"/>
    <n v="0"/>
    <n v="0.71"/>
    <n v="40080.752809532503"/>
    <n v="0"/>
    <n v="4903"/>
    <n v="1"/>
    <n v="1"/>
    <n v="0"/>
    <n v="0"/>
    <n v="14.276973281664301"/>
    <d v="1900-01-09T04:44:53"/>
    <n v="43379"/>
    <n v="0"/>
    <n v="0"/>
    <n v="0"/>
    <n v="408737.02640763175"/>
  </r>
  <r>
    <s v="STND-60085"/>
    <s v="Speedway LLC"/>
    <s v="Speedway LLC #5376  - 1621 W Jefferson St - Joliet"/>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79"/>
    <n v="0"/>
    <n v="0"/>
    <n v="0"/>
    <n v="25763.607235562631"/>
  </r>
  <r>
    <s v="STND-60085"/>
    <s v="Speedway LLC"/>
    <s v="Speedway LLC #5376  - 1621 W Jefferson St - Joliet"/>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79"/>
    <n v="0"/>
    <n v="0"/>
    <n v="0"/>
    <n v="11255.31326200088"/>
  </r>
  <r>
    <s v="STND-60085"/>
    <s v="Speedway LLC"/>
    <s v="Speedway LLC #5376  - 1621 W Jefferson St - Joliet"/>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79"/>
    <n v="0"/>
    <n v="0"/>
    <n v="0"/>
    <n v="41508.033879517505"/>
  </r>
  <r>
    <s v="STND-60086"/>
    <s v="Speedway LLC"/>
    <s v="Speedway LLC #5378  - 1150 S Main St - Lombard"/>
    <x v="1"/>
    <s v="Outdoor &amp; Garage Lighting"/>
    <x v="1"/>
    <n v="0"/>
    <n v="38723.894"/>
    <n v="0"/>
    <x v="0"/>
    <x v="0"/>
    <n v="10.1978380583316"/>
    <s v="Qty / 1,000"/>
    <m/>
    <s v="Private-Lighting"/>
    <x v="0"/>
    <n v="3"/>
    <n v="1"/>
    <s v="Lighting"/>
    <n v="0.91633259480590001"/>
    <n v="1.30467645558681"/>
    <n v="35483.966270008597"/>
    <n v="0"/>
    <n v="0.71"/>
    <n v="25193.6160517061"/>
    <n v="0"/>
    <n v="4903"/>
    <n v="1"/>
    <n v="1"/>
    <n v="0"/>
    <n v="0"/>
    <n v="14.276973281664301"/>
    <d v="1900-01-09T04:44:53"/>
    <n v="43317"/>
    <n v="0"/>
    <n v="0"/>
    <n v="0"/>
    <n v="256920.41659908235"/>
  </r>
  <r>
    <s v="STND-60086"/>
    <s v="Speedway LLC"/>
    <s v="Speedway LLC #5378  - 1150 S Main St - Lombard"/>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317"/>
    <n v="0"/>
    <n v="0"/>
    <n v="0"/>
    <n v="22900.984209388971"/>
  </r>
  <r>
    <s v="STND-60086"/>
    <s v="Speedway LLC"/>
    <s v="Speedway LLC #5378  - 1150 S Main St - Lombard"/>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087"/>
    <s v="Speedway LLC"/>
    <s v="Speedway LLC #5380  - 301 W Maple St - New Lenox"/>
    <x v="1"/>
    <s v="Outdoor &amp; Garage Lighting"/>
    <x v="1"/>
    <n v="0"/>
    <n v="35203.54"/>
    <n v="0"/>
    <x v="0"/>
    <x v="0"/>
    <n v="10.1978380583316"/>
    <s v="Qty / 1,000"/>
    <m/>
    <s v="Private-Lighting"/>
    <x v="0"/>
    <n v="3"/>
    <n v="1"/>
    <s v="Lighting"/>
    <n v="0.91633259480590001"/>
    <n v="1.30467645558681"/>
    <n v="32258.151154553299"/>
    <n v="0"/>
    <n v="0.71"/>
    <n v="22903.287319732801"/>
    <n v="0"/>
    <n v="4903"/>
    <n v="1"/>
    <n v="1"/>
    <n v="0"/>
    <n v="0"/>
    <n v="14.276973281664301"/>
    <d v="1900-01-09T04:44:53"/>
    <n v="43317"/>
    <n v="0"/>
    <n v="0"/>
    <n v="0"/>
    <n v="233564.01509007471"/>
  </r>
  <r>
    <s v="STND-60087"/>
    <s v="Speedway LLC"/>
    <s v="Speedway LLC #5380  - 301 W Maple St - New Lenox"/>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317"/>
    <n v="0"/>
    <n v="0"/>
    <n v="0"/>
    <n v="21469.672696302194"/>
  </r>
  <r>
    <s v="STND-60087"/>
    <s v="Speedway LLC"/>
    <s v="Speedway LLC #5380  - 301 W Maple St - New Lenox"/>
    <x v="1"/>
    <s v="Outdoor &amp; Garage Lighting"/>
    <x v="1"/>
    <n v="0"/>
    <n v="4692.1710000000003"/>
    <n v="0"/>
    <x v="0"/>
    <x v="0"/>
    <n v="10.1978380583316"/>
    <s v="Qty / 1,000"/>
    <m/>
    <s v="Private-Lighting"/>
    <x v="0"/>
    <n v="3"/>
    <n v="1"/>
    <s v="Lighting"/>
    <n v="0.91633259480590001"/>
    <n v="1.30467645558681"/>
    <n v="4299.5892277029898"/>
    <n v="0"/>
    <n v="0.71"/>
    <n v="3052.70835166913"/>
    <n v="0"/>
    <n v="4903"/>
    <n v="1"/>
    <n v="1"/>
    <n v="0"/>
    <n v="0"/>
    <n v="14.276973281664301"/>
    <d v="1900-01-09T04:44:53"/>
    <n v="43317"/>
    <n v="0"/>
    <n v="0"/>
    <n v="0"/>
    <n v="31131.02540963818"/>
  </r>
  <r>
    <s v="STND-60088"/>
    <s v="Speedway LLC"/>
    <s v="Speedway LLC #5384  - 19724 Wolf Rd - Mokena"/>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7"/>
    <n v="0"/>
    <n v="0"/>
    <n v="0"/>
    <n v="140138.40905404501"/>
  </r>
  <r>
    <s v="STND-60088"/>
    <s v="Speedway LLC"/>
    <s v="Speedway LLC #5384  - 19724 Wolf Rd - Mokena"/>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317"/>
    <n v="0"/>
    <n v="0"/>
    <n v="0"/>
    <n v="22900.984209388971"/>
  </r>
  <r>
    <s v="STND-60088"/>
    <s v="Speedway LLC"/>
    <s v="Speedway LLC #5384  - 19724 Wolf Rd - Mokena"/>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17"/>
    <n v="0"/>
    <n v="0"/>
    <n v="0"/>
    <n v="20754.016939758752"/>
  </r>
  <r>
    <s v="STND-60089"/>
    <s v="Speedway LLC"/>
    <s v="Speedway LLC #5393  - 15 Randall Rd - North Aurora"/>
    <x v="1"/>
    <s v="Outdoor &amp; Garage Lighting"/>
    <x v="1"/>
    <n v="0"/>
    <n v="72167.256999999998"/>
    <n v="0"/>
    <x v="0"/>
    <x v="0"/>
    <n v="10.1978380583316"/>
    <s v="Qty / 1,000"/>
    <m/>
    <s v="Private-Lighting"/>
    <x v="0"/>
    <n v="3"/>
    <n v="1"/>
    <s v="Lighting"/>
    <n v="0.91633259480590001"/>
    <n v="1.30467645558681"/>
    <n v="66129.209866834193"/>
    <n v="0"/>
    <n v="0.71"/>
    <n v="46951.739005452298"/>
    <n v="0"/>
    <n v="4903"/>
    <n v="1"/>
    <n v="1"/>
    <n v="0"/>
    <n v="0"/>
    <n v="14.276973281664301"/>
    <d v="1900-01-09T04:44:53"/>
    <n v="43317"/>
    <n v="0"/>
    <n v="0"/>
    <n v="0"/>
    <n v="478806.23093465372"/>
  </r>
  <r>
    <s v="STND-60089"/>
    <s v="Speedway LLC"/>
    <s v="Speedway LLC #5393  - 15 Randall Rd - North Aurora"/>
    <x v="1"/>
    <s v="Outdoor &amp; Garage Lighting"/>
    <x v="1"/>
    <n v="0"/>
    <n v="4314.6400000000003"/>
    <n v="0"/>
    <x v="0"/>
    <x v="0"/>
    <n v="10.1978380583316"/>
    <s v="Qty / 1,000"/>
    <m/>
    <s v="Private-Lighting"/>
    <x v="0"/>
    <n v="3"/>
    <n v="1"/>
    <s v="Lighting"/>
    <n v="0.91633259480590001"/>
    <n v="1.30467645558681"/>
    <n v="3953.6452668533302"/>
    <n v="0"/>
    <n v="0.71"/>
    <n v="2807.08813946586"/>
    <n v="0"/>
    <n v="4903"/>
    <n v="1"/>
    <n v="1"/>
    <n v="0"/>
    <n v="0"/>
    <n v="14.276973281664301"/>
    <d v="1900-01-09T04:44:53"/>
    <n v="43317"/>
    <n v="0"/>
    <n v="0"/>
    <n v="0"/>
    <n v="28626.230261736189"/>
  </r>
  <r>
    <s v="STND-60089"/>
    <s v="Speedway LLC"/>
    <s v="Speedway LLC #5393  - 15 Randall Rd - North Aurora"/>
    <x v="1"/>
    <s v="Outdoor &amp; Garage Lighting"/>
    <x v="1"/>
    <n v="0"/>
    <n v="10948.398999999999"/>
    <n v="0"/>
    <x v="0"/>
    <x v="0"/>
    <n v="10.1978380583316"/>
    <s v="Qty / 1,000"/>
    <m/>
    <s v="Private-Lighting"/>
    <x v="0"/>
    <n v="3"/>
    <n v="1"/>
    <s v="Lighting"/>
    <n v="0.91633259480590001"/>
    <n v="1.30467645558681"/>
    <n v="10032.3748646403"/>
    <n v="0"/>
    <n v="0.71"/>
    <n v="7122.9861538946298"/>
    <n v="0"/>
    <n v="4903"/>
    <n v="1"/>
    <n v="1"/>
    <n v="0"/>
    <n v="0"/>
    <n v="14.276973281664301"/>
    <d v="1900-01-09T04:44:53"/>
    <n v="43317"/>
    <n v="0"/>
    <n v="0"/>
    <n v="0"/>
    <n v="72639.059289155688"/>
  </r>
  <r>
    <s v="STND-60090"/>
    <s v="Speedway LLC"/>
    <s v="Speedway LLC #5400  - 436 W Army Trail Rd - Bloomingdale"/>
    <x v="1"/>
    <s v="Outdoor &amp; Garage Lighting"/>
    <x v="1"/>
    <n v="0"/>
    <n v="147854.86799999999"/>
    <n v="0"/>
    <x v="0"/>
    <x v="0"/>
    <n v="10.1978380583316"/>
    <s v="Qty / 1,000"/>
    <m/>
    <s v="Private-Lighting"/>
    <x v="0"/>
    <n v="2"/>
    <n v="1"/>
    <s v="Lighting"/>
    <n v="0.97902139861649395"/>
    <n v="0.93591656730105399"/>
    <n v="144753.079661617"/>
    <n v="0"/>
    <n v="0.71"/>
    <n v="102774.68655974801"/>
    <n v="0"/>
    <n v="4903"/>
    <n v="1"/>
    <n v="1"/>
    <n v="0"/>
    <n v="0"/>
    <n v="14.276973281664301"/>
    <d v="1900-01-09T04:44:53"/>
    <n v="43317"/>
    <n v="0"/>
    <n v="0"/>
    <n v="0"/>
    <n v="1048079.6100320994"/>
  </r>
  <r>
    <s v="STND-60090"/>
    <s v="Speedway LLC"/>
    <s v="Speedway LLC #5400  - 436 W Army Trail Rd - Bloomingdale"/>
    <x v="1"/>
    <s v="Outdoor &amp; Garage Lighting"/>
    <x v="1"/>
    <n v="0"/>
    <n v="5824.7640000000001"/>
    <n v="0"/>
    <x v="0"/>
    <x v="0"/>
    <n v="10.1978380583316"/>
    <s v="Qty / 1,000"/>
    <m/>
    <s v="Private-Lighting"/>
    <x v="0"/>
    <n v="2"/>
    <n v="1"/>
    <s v="Lighting"/>
    <n v="0.97902139861649395"/>
    <n v="0.93591656730105399"/>
    <n v="5702.5685978909996"/>
    <n v="0"/>
    <n v="0.71"/>
    <n v="4048.8237045026099"/>
    <n v="0"/>
    <n v="4903"/>
    <n v="1"/>
    <n v="1"/>
    <n v="0"/>
    <n v="0"/>
    <n v="14.276973281664301"/>
    <d v="1900-01-09T04:44:53"/>
    <n v="43317"/>
    <n v="0"/>
    <n v="0"/>
    <n v="0"/>
    <n v="41289.248465251854"/>
  </r>
  <r>
    <s v="STND-60090"/>
    <s v="Speedway LLC"/>
    <s v="Speedway LLC #5400  - 436 W Army Trail Rd - Bloomingdale"/>
    <x v="1"/>
    <s v="Outdoor &amp; Garage Lighting"/>
    <x v="1"/>
    <n v="0"/>
    <n v="12512.456"/>
    <n v="0"/>
    <x v="0"/>
    <x v="0"/>
    <n v="10.1978380583316"/>
    <s v="Qty / 1,000"/>
    <m/>
    <s v="Private-Lighting"/>
    <x v="0"/>
    <n v="2"/>
    <n v="1"/>
    <s v="Lighting"/>
    <n v="0.97902139861649395"/>
    <n v="0.93591656730105399"/>
    <n v="12249.962173247301"/>
    <n v="0"/>
    <n v="0.71"/>
    <n v="8697.4731430056108"/>
    <n v="0"/>
    <n v="4903"/>
    <n v="1"/>
    <n v="1"/>
    <n v="0"/>
    <n v="0"/>
    <n v="14.276973281664301"/>
    <d v="1900-01-09T04:44:53"/>
    <n v="43317"/>
    <n v="0"/>
    <n v="0"/>
    <n v="0"/>
    <n v="88695.422629059583"/>
  </r>
  <r>
    <s v="STND-60091"/>
    <s v="Speedway LLC"/>
    <s v="Speedway LLC #5456  - 404 E Dundee - Palatine"/>
    <x v="1"/>
    <s v="Outdoor &amp; Garage Lighting"/>
    <x v="1"/>
    <n v="0"/>
    <n v="38723.894"/>
    <n v="0"/>
    <x v="0"/>
    <x v="0"/>
    <n v="10.1978380583316"/>
    <s v="Qty / 1,000"/>
    <m/>
    <s v="Private-Lighting"/>
    <x v="0"/>
    <n v="3"/>
    <n v="1"/>
    <s v="Lighting"/>
    <n v="0.91633259480590001"/>
    <n v="1.30467645558681"/>
    <n v="35483.966270008597"/>
    <n v="0"/>
    <n v="0.71"/>
    <n v="25193.6160517061"/>
    <n v="0"/>
    <n v="4903"/>
    <n v="1"/>
    <n v="1"/>
    <n v="0"/>
    <n v="0"/>
    <n v="14.276973281664301"/>
    <d v="1900-01-09T04:44:53"/>
    <n v="43379"/>
    <n v="0"/>
    <n v="0"/>
    <n v="0"/>
    <n v="256920.41659908235"/>
  </r>
  <r>
    <s v="STND-60091"/>
    <s v="Speedway LLC"/>
    <s v="Speedway LLC #5456  - 404 E Dundee - Palatine"/>
    <x v="1"/>
    <s v="Outdoor &amp; Garage Lighting"/>
    <x v="1"/>
    <n v="0"/>
    <n v="1725.856"/>
    <n v="0"/>
    <x v="0"/>
    <x v="0"/>
    <n v="10.1978380583316"/>
    <s v="Qty / 1,000"/>
    <m/>
    <s v="Private-Lighting"/>
    <x v="0"/>
    <n v="3"/>
    <n v="1"/>
    <s v="Lighting"/>
    <n v="0.91633259480590001"/>
    <n v="1.30467645558681"/>
    <n v="1581.4581067413301"/>
    <n v="0"/>
    <n v="0.71"/>
    <n v="1122.83525578634"/>
    <n v="0"/>
    <n v="4903"/>
    <n v="1"/>
    <n v="1"/>
    <n v="0"/>
    <n v="0"/>
    <n v="14.276973281664301"/>
    <d v="1900-01-09T04:44:53"/>
    <n v="43379"/>
    <n v="0"/>
    <n v="0"/>
    <n v="0"/>
    <n v="11450.492104694435"/>
  </r>
  <r>
    <s v="STND-60091"/>
    <s v="Speedway LLC"/>
    <s v="Speedway LLC #5456  - 404 E Dundee - Palatine"/>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79"/>
    <n v="0"/>
    <n v="0"/>
    <n v="0"/>
    <n v="51885.042349396936"/>
  </r>
  <r>
    <s v="STND-60092"/>
    <s v="Speedway LLC"/>
    <s v="Speedway LLC #5464  - 111 S Kinzie Ave - Bradley"/>
    <x v="1"/>
    <s v="Outdoor &amp; Garage Lighting"/>
    <x v="1"/>
    <n v="0"/>
    <n v="14081.415999999999"/>
    <n v="0"/>
    <x v="0"/>
    <x v="0"/>
    <n v="10.1978380583316"/>
    <s v="Qty / 1,000"/>
    <m/>
    <s v="Private-Lighting"/>
    <x v="0"/>
    <n v="3"/>
    <n v="1"/>
    <s v="Lighting"/>
    <n v="0.91633259480590001"/>
    <n v="1.30467645558681"/>
    <n v="12903.260461821301"/>
    <n v="0"/>
    <n v="0.71"/>
    <n v="9161.3149278931305"/>
    <n v="0"/>
    <n v="4903"/>
    <n v="1"/>
    <n v="1"/>
    <n v="0"/>
    <n v="0"/>
    <n v="14.276973281664301"/>
    <d v="1900-01-09T04:44:53"/>
    <n v="43422"/>
    <n v="0"/>
    <n v="0"/>
    <n v="0"/>
    <n v="93425.606036029989"/>
  </r>
  <r>
    <s v="STND-60092"/>
    <s v="Speedway LLC"/>
    <s v="Speedway LLC #5464  - 111 S Kinzie Ave - Bradley"/>
    <x v="1"/>
    <s v="Outdoor &amp; Garage Lighting"/>
    <x v="1"/>
    <n v="0"/>
    <n v="1725.856"/>
    <n v="0"/>
    <x v="0"/>
    <x v="0"/>
    <n v="10.1978380583316"/>
    <s v="Qty / 1,000"/>
    <m/>
    <s v="Private-Lighting"/>
    <x v="0"/>
    <n v="3"/>
    <n v="1"/>
    <s v="Lighting"/>
    <n v="0.91633259480590001"/>
    <n v="1.30467645558681"/>
    <n v="1581.4581067413301"/>
    <n v="0"/>
    <n v="0.71"/>
    <n v="1122.83525578634"/>
    <n v="0"/>
    <n v="4903"/>
    <n v="1"/>
    <n v="1"/>
    <n v="0"/>
    <n v="0"/>
    <n v="14.276973281664301"/>
    <d v="1900-01-09T04:44:53"/>
    <n v="43422"/>
    <n v="0"/>
    <n v="0"/>
    <n v="0"/>
    <n v="11450.492104694435"/>
  </r>
  <r>
    <s v="STND-60092"/>
    <s v="Speedway LLC"/>
    <s v="Speedway LLC #5464  - 111 S Kinzie Ave - Bradley"/>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422"/>
    <n v="0"/>
    <n v="0"/>
    <n v="0"/>
    <n v="11255.31326200088"/>
  </r>
  <r>
    <s v="STND-60092"/>
    <s v="Speedway LLC"/>
    <s v="Speedway LLC #5464  - 111 S Kinzie Ave - Bradley"/>
    <x v="1"/>
    <s v="Outdoor &amp; Garage Lighting"/>
    <x v="1"/>
    <n v="0"/>
    <n v="12512.456"/>
    <n v="0"/>
    <x v="0"/>
    <x v="0"/>
    <n v="10.1978380583316"/>
    <s v="Qty / 1,000"/>
    <m/>
    <s v="Private-Lighting"/>
    <x v="0"/>
    <n v="3"/>
    <n v="1"/>
    <s v="Lighting"/>
    <n v="0.91633259480590001"/>
    <n v="1.30467645558681"/>
    <n v="11465.571273874601"/>
    <n v="0"/>
    <n v="0.71"/>
    <n v="8140.5556044510004"/>
    <n v="0"/>
    <n v="4903"/>
    <n v="1"/>
    <n v="1"/>
    <n v="0"/>
    <n v="0"/>
    <n v="14.276973281664301"/>
    <d v="1900-01-09T04:44:53"/>
    <n v="43422"/>
    <n v="0"/>
    <n v="0"/>
    <n v="0"/>
    <n v="83016.06775903501"/>
  </r>
  <r>
    <s v="STND-60093"/>
    <s v="Speedway LLC"/>
    <s v="Speedway LLC #7001  - 3602 W 211 St - Olympia Fields"/>
    <x v="1"/>
    <s v="Outdoor &amp; Garage Lighting"/>
    <x v="1"/>
    <n v="0"/>
    <n v="26402.654999999999"/>
    <n v="0"/>
    <x v="0"/>
    <x v="0"/>
    <n v="10.1978380583316"/>
    <s v="Qty / 1,000"/>
    <m/>
    <s v="Private-Lighting"/>
    <x v="0"/>
    <n v="3"/>
    <n v="1"/>
    <s v="Lighting"/>
    <n v="0.91633259480590001"/>
    <n v="1.30467645558681"/>
    <n v="24193.613365915"/>
    <n v="0"/>
    <n v="0.71"/>
    <n v="17177.465489799601"/>
    <n v="0"/>
    <n v="4903"/>
    <n v="1"/>
    <n v="1"/>
    <n v="0"/>
    <n v="0"/>
    <n v="14.276973281664301"/>
    <d v="1900-01-09T04:44:53"/>
    <n v="43317"/>
    <n v="0"/>
    <n v="0"/>
    <n v="0"/>
    <n v="175173.01131755603"/>
  </r>
  <r>
    <s v="STND-60093"/>
    <s v="Speedway LLC"/>
    <s v="Speedway LLC #7001  - 3602 W 211 St - Olympia Fields"/>
    <x v="1"/>
    <s v="Outdoor &amp; Garage Lighting"/>
    <x v="1"/>
    <n v="0"/>
    <n v="2373.0520000000001"/>
    <n v="0"/>
    <x v="0"/>
    <x v="0"/>
    <n v="10.1978380583316"/>
    <s v="Qty / 1,000"/>
    <m/>
    <s v="Private-Lighting"/>
    <x v="0"/>
    <n v="3"/>
    <n v="1"/>
    <s v="Lighting"/>
    <n v="0.91633259480590001"/>
    <n v="1.30467645558681"/>
    <n v="2174.5048967693301"/>
    <n v="0"/>
    <n v="0.71"/>
    <n v="1543.89847670622"/>
    <n v="0"/>
    <n v="4903"/>
    <n v="1"/>
    <n v="1"/>
    <n v="0"/>
    <n v="0"/>
    <n v="14.276973281664301"/>
    <d v="1900-01-09T04:44:53"/>
    <n v="43317"/>
    <n v="0"/>
    <n v="0"/>
    <n v="0"/>
    <n v="15744.426643954874"/>
  </r>
  <r>
    <s v="STND-60093"/>
    <s v="Speedway LLC"/>
    <s v="Speedway LLC #7001  - 3602 W 211 St - Olympia Fields"/>
    <x v="1"/>
    <s v="Outdoor &amp; Garage Lighting"/>
    <x v="1"/>
    <n v="0"/>
    <n v="1564.057"/>
    <n v="0"/>
    <x v="0"/>
    <x v="0"/>
    <n v="10.1978380583316"/>
    <s v="Qty / 1,000"/>
    <m/>
    <s v="Private-Lighting"/>
    <x v="0"/>
    <n v="3"/>
    <n v="1"/>
    <s v="Lighting"/>
    <n v="0.91633259480590001"/>
    <n v="1.30467645558681"/>
    <n v="1433.1964092343301"/>
    <n v="0"/>
    <n v="0.71"/>
    <n v="1017.56945055638"/>
    <n v="0"/>
    <n v="4903"/>
    <n v="1"/>
    <n v="1"/>
    <n v="0"/>
    <n v="0"/>
    <n v="14.276973281664301"/>
    <d v="1900-01-09T04:44:53"/>
    <n v="43317"/>
    <n v="0"/>
    <n v="0"/>
    <n v="0"/>
    <n v="10377.008469879427"/>
  </r>
  <r>
    <s v="STND-60093"/>
    <s v="Speedway LLC"/>
    <s v="Speedway LLC #7001  - 3602 W 211 St - Olympia Fields"/>
    <x v="1"/>
    <s v="Outdoor &amp; Garage Lighting"/>
    <x v="1"/>
    <n v="0"/>
    <n v="4721.5889999999999"/>
    <n v="0"/>
    <x v="0"/>
    <x v="0"/>
    <n v="10.1978380583316"/>
    <s v="Qty / 1,000"/>
    <m/>
    <s v="Private-Lighting"/>
    <x v="0"/>
    <n v="3"/>
    <n v="1"/>
    <s v="Lighting"/>
    <n v="0.91633259480590001"/>
    <n v="1.30467645558681"/>
    <n v="4326.5458999769899"/>
    <n v="0"/>
    <n v="0.71"/>
    <n v="3071.84758898367"/>
    <n v="0"/>
    <n v="4903"/>
    <n v="1"/>
    <n v="1"/>
    <n v="0"/>
    <n v="0"/>
    <n v="14.276973281664301"/>
    <d v="1900-01-09T04:44:53"/>
    <n v="43317"/>
    <n v="0"/>
    <n v="0"/>
    <n v="0"/>
    <n v="31326.204252331834"/>
  </r>
  <r>
    <s v="STND-60094"/>
    <s v="Speedway LLC"/>
    <s v="Speedway LLC #7032  - 432 E Corning Ave Rt 50 - Peotone"/>
    <x v="1"/>
    <s v="Outdoor &amp; Garage Lighting"/>
    <x v="1"/>
    <n v="0"/>
    <n v="10561.062"/>
    <n v="0"/>
    <x v="0"/>
    <x v="0"/>
    <n v="10.1978380583316"/>
    <s v="Qty / 1,000"/>
    <m/>
    <s v="Private-Lighting"/>
    <x v="0"/>
    <n v="3"/>
    <n v="1"/>
    <s v="Lighting"/>
    <n v="0.91633259480590001"/>
    <n v="1.30467645558681"/>
    <n v="9677.4453463659793"/>
    <n v="0"/>
    <n v="0.71"/>
    <n v="6870.9861959198497"/>
    <n v="0"/>
    <n v="4903"/>
    <n v="1"/>
    <n v="1"/>
    <n v="0"/>
    <n v="0"/>
    <n v="14.276973281664301"/>
    <d v="1900-01-09T04:44:53"/>
    <n v="43379"/>
    <n v="0"/>
    <n v="0"/>
    <n v="0"/>
    <n v="70069.204527022506"/>
  </r>
  <r>
    <s v="STND-60094"/>
    <s v="Speedway LLC"/>
    <s v="Speedway LLC #7032  - 432 E Corning Ave Rt 50 - Peotone"/>
    <x v="1"/>
    <s v="Outdoor &amp; Garage Lighting"/>
    <x v="1"/>
    <n v="0"/>
    <n v="1941.588"/>
    <n v="0"/>
    <x v="0"/>
    <x v="0"/>
    <n v="10.1978380583316"/>
    <s v="Qty / 1,000"/>
    <m/>
    <s v="Private-Lighting"/>
    <x v="0"/>
    <n v="3"/>
    <n v="1"/>
    <s v="Lighting"/>
    <n v="0.91633259480590001"/>
    <n v="1.30467645558681"/>
    <n v="1779.1403700840001"/>
    <n v="0"/>
    <n v="0.71"/>
    <n v="1263.18966275964"/>
    <n v="0"/>
    <n v="4903"/>
    <n v="1"/>
    <n v="1"/>
    <n v="0"/>
    <n v="0"/>
    <n v="14.276973281664301"/>
    <d v="1900-01-09T04:44:53"/>
    <n v="43379"/>
    <n v="0"/>
    <n v="0"/>
    <n v="0"/>
    <n v="12881.803617781316"/>
  </r>
  <r>
    <s v="STND-60094"/>
    <s v="Speedway LLC"/>
    <s v="Speedway LLC #7032  - 432 E Corning Ave Rt 50 - Peotone"/>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79"/>
    <n v="0"/>
    <n v="0"/>
    <n v="0"/>
    <n v="20754.016939758752"/>
  </r>
  <r>
    <s v="STND-60094"/>
    <s v="Speedway LLC"/>
    <s v="Speedway LLC #7032  - 432 E Corning Ave Rt 50 - Peotone"/>
    <x v="1"/>
    <s v="Outdoor &amp; Garage Lighting"/>
    <x v="1"/>
    <n v="0"/>
    <n v="4721.5889999999999"/>
    <n v="0"/>
    <x v="0"/>
    <x v="0"/>
    <n v="10.1978380583316"/>
    <s v="Qty / 1,000"/>
    <m/>
    <s v="Private-Lighting"/>
    <x v="0"/>
    <n v="3"/>
    <n v="1"/>
    <s v="Lighting"/>
    <n v="0.91633259480590001"/>
    <n v="1.30467645558681"/>
    <n v="4326.5458999769899"/>
    <n v="0"/>
    <n v="0.71"/>
    <n v="3071.84758898367"/>
    <n v="0"/>
    <n v="4903"/>
    <n v="1"/>
    <n v="1"/>
    <n v="0"/>
    <n v="0"/>
    <n v="14.276973281664301"/>
    <d v="1900-01-09T04:44:53"/>
    <n v="43379"/>
    <n v="0"/>
    <n v="0"/>
    <n v="0"/>
    <n v="31326.204252331834"/>
  </r>
  <r>
    <s v="STND-60095"/>
    <s v="Speedway LLC"/>
    <s v="Speedway LLC #7047  - 1120 Dixie Hwy - Crete"/>
    <x v="1"/>
    <s v="Outdoor &amp; Garage Lighting"/>
    <x v="1"/>
    <n v="0"/>
    <n v="45764.601999999999"/>
    <n v="0"/>
    <x v="0"/>
    <x v="0"/>
    <n v="10.1978380583316"/>
    <s v="Qty / 1,000"/>
    <m/>
    <s v="Private-Lighting"/>
    <x v="0"/>
    <n v="3"/>
    <n v="1"/>
    <s v="Lighting"/>
    <n v="0.91633259480590001"/>
    <n v="1.30467645558681"/>
    <n v="41935.596500919302"/>
    <n v="0"/>
    <n v="0.71"/>
    <n v="29774.273515652701"/>
    <n v="0"/>
    <n v="4903"/>
    <n v="1"/>
    <n v="1"/>
    <n v="0"/>
    <n v="0"/>
    <n v="14.276973281664301"/>
    <d v="1900-01-09T04:44:53"/>
    <n v="43317"/>
    <n v="0"/>
    <n v="0"/>
    <n v="0"/>
    <n v="303633.2196170977"/>
  </r>
  <r>
    <s v="STND-60095"/>
    <s v="Speedway LLC"/>
    <s v="Speedway LLC #7047  - 1120 Dixie Hwy - Crete"/>
    <x v="1"/>
    <s v="Outdoor &amp; Garage Lighting"/>
    <x v="1"/>
    <n v="0"/>
    <n v="4314.6400000000003"/>
    <n v="0"/>
    <x v="0"/>
    <x v="0"/>
    <n v="10.1978380583316"/>
    <s v="Qty / 1,000"/>
    <m/>
    <s v="Private-Lighting"/>
    <x v="0"/>
    <n v="3"/>
    <n v="1"/>
    <s v="Lighting"/>
    <n v="0.91633259480590001"/>
    <n v="1.30467645558681"/>
    <n v="3953.6452668533302"/>
    <n v="0"/>
    <n v="0.71"/>
    <n v="2807.08813946586"/>
    <n v="0"/>
    <n v="4903"/>
    <n v="1"/>
    <n v="1"/>
    <n v="0"/>
    <n v="0"/>
    <n v="14.276973281664301"/>
    <d v="1900-01-09T04:44:53"/>
    <n v="43317"/>
    <n v="0"/>
    <n v="0"/>
    <n v="0"/>
    <n v="28626.230261736189"/>
  </r>
  <r>
    <s v="STND-60095"/>
    <s v="Speedway LLC"/>
    <s v="Speedway LLC #7047  - 1120 Dixie Hwy - Crete"/>
    <x v="1"/>
    <s v="Outdoor &amp; Garage Lighting"/>
    <x v="1"/>
    <n v="0"/>
    <n v="848.21900000000005"/>
    <n v="0"/>
    <x v="0"/>
    <x v="0"/>
    <n v="10.1978380583316"/>
    <s v="Qty / 1,000"/>
    <m/>
    <s v="Private-Lighting"/>
    <x v="0"/>
    <n v="3"/>
    <n v="1"/>
    <s v="Lighting"/>
    <n v="0.91633259480590001"/>
    <n v="1.30467645558681"/>
    <n v="777.25071723366602"/>
    <n v="0"/>
    <n v="0.71"/>
    <n v="551.84800923590296"/>
    <n v="0"/>
    <n v="4903"/>
    <n v="1"/>
    <n v="1"/>
    <n v="0"/>
    <n v="0"/>
    <n v="14.276973281664301"/>
    <d v="1900-01-09T04:44:53"/>
    <n v="43317"/>
    <n v="0"/>
    <n v="0"/>
    <n v="0"/>
    <n v="5627.6566310004191"/>
  </r>
  <r>
    <s v="STND-60095"/>
    <s v="Speedway LLC"/>
    <s v="Speedway LLC #7047  - 1120 Dixie Hwy - Crete"/>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7"/>
    <n v="0"/>
    <n v="0"/>
    <n v="0"/>
    <n v="62262.050819276257"/>
  </r>
  <r>
    <s v="STND-60096"/>
    <s v="Speedway LLC"/>
    <s v="Speedway LLC #7077  - 2330 W Station - Kankakee"/>
    <x v="1"/>
    <s v="Outdoor &amp; Garage Lighting"/>
    <x v="1"/>
    <n v="0"/>
    <n v="35203.54"/>
    <n v="0"/>
    <x v="0"/>
    <x v="0"/>
    <n v="10.1978380583316"/>
    <s v="Qty / 1,000"/>
    <m/>
    <s v="Private-Lighting"/>
    <x v="0"/>
    <n v="3"/>
    <n v="1"/>
    <s v="Lighting"/>
    <n v="0.91633259480590001"/>
    <n v="1.30467645558681"/>
    <n v="32258.151154553299"/>
    <n v="0"/>
    <n v="0.71"/>
    <n v="22903.287319732801"/>
    <n v="0"/>
    <n v="4903"/>
    <n v="1"/>
    <n v="1"/>
    <n v="0"/>
    <n v="0"/>
    <n v="14.276973281664301"/>
    <d v="1900-01-09T04:44:53"/>
    <n v="43422"/>
    <n v="0"/>
    <n v="0"/>
    <n v="0"/>
    <n v="233564.01509007471"/>
  </r>
  <r>
    <s v="STND-60096"/>
    <s v="Speedway LLC"/>
    <s v="Speedway LLC #7077  - 2330 W Station - Kankakee"/>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422"/>
    <n v="0"/>
    <n v="0"/>
    <n v="0"/>
    <n v="22900.984209388971"/>
  </r>
  <r>
    <s v="STND-60096"/>
    <s v="Speedway LLC"/>
    <s v="Speedway LLC #7077  - 2330 W Station - Kankakee"/>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422"/>
    <n v="0"/>
    <n v="0"/>
    <n v="0"/>
    <n v="41508.033879517505"/>
  </r>
  <r>
    <s v="STND-60096"/>
    <s v="Speedway LLC"/>
    <s v="Speedway LLC #7077  - 2330 W Station - Kankakee"/>
    <x v="1"/>
    <s v="Outdoor &amp; Garage Lighting"/>
    <x v="1"/>
    <n v="0"/>
    <n v="58.835999999999999"/>
    <n v="0"/>
    <x v="0"/>
    <x v="0"/>
    <n v="10.1978380583316"/>
    <s v="Qty / 1,000"/>
    <m/>
    <s v="Private-Lighting"/>
    <x v="0"/>
    <n v="3"/>
    <n v="1"/>
    <s v="Lighting"/>
    <n v="0.91633259480590001"/>
    <n v="1.30467645558681"/>
    <n v="53.913344547999898"/>
    <n v="0"/>
    <n v="0.71"/>
    <n v="38.278474629079902"/>
    <n v="0"/>
    <n v="4903"/>
    <n v="1"/>
    <n v="1"/>
    <n v="0"/>
    <n v="0"/>
    <n v="14.276973281664301"/>
    <d v="1900-01-09T04:44:53"/>
    <n v="43422"/>
    <n v="0"/>
    <n v="0"/>
    <n v="0"/>
    <n v="390.35768538731162"/>
  </r>
  <r>
    <s v="STND-60097"/>
    <s v="Speedway LLC"/>
    <s v="Speedway LLC #7113  - 504 S Bridge Rt 47 - Yorkville"/>
    <x v="1"/>
    <s v="Outdoor &amp; Garage Lighting"/>
    <x v="1"/>
    <n v="0"/>
    <n v="14081.415999999999"/>
    <n v="0"/>
    <x v="0"/>
    <x v="0"/>
    <n v="10.1978380583316"/>
    <s v="Qty / 1,000"/>
    <m/>
    <s v="Private-Lighting"/>
    <x v="0"/>
    <n v="3"/>
    <n v="1"/>
    <s v="Lighting"/>
    <n v="0.91633259480590001"/>
    <n v="1.30467645558681"/>
    <n v="12903.260461821301"/>
    <n v="0"/>
    <n v="0.71"/>
    <n v="9161.3149278931305"/>
    <n v="0"/>
    <n v="4903"/>
    <n v="1"/>
    <n v="1"/>
    <n v="0"/>
    <n v="0"/>
    <n v="14.276973281664301"/>
    <d v="1900-01-09T04:44:53"/>
    <n v="43317"/>
    <n v="0"/>
    <n v="0"/>
    <n v="0"/>
    <n v="93425.606036029989"/>
  </r>
  <r>
    <s v="STND-60097"/>
    <s v="Speedway LLC"/>
    <s v="Speedway LLC #7113  - 504 S Bridge Rt 47 - Yorkville"/>
    <x v="1"/>
    <s v="Outdoor &amp; Garage Lighting"/>
    <x v="1"/>
    <n v="0"/>
    <n v="2804.5160000000001"/>
    <n v="0"/>
    <x v="0"/>
    <x v="0"/>
    <n v="10.1978380583316"/>
    <s v="Qty / 1,000"/>
    <m/>
    <s v="Private-Lighting"/>
    <x v="0"/>
    <n v="3"/>
    <n v="1"/>
    <s v="Lighting"/>
    <n v="0.91633259480590001"/>
    <n v="1.30467645558681"/>
    <n v="2569.8694234546601"/>
    <n v="0"/>
    <n v="0.71"/>
    <n v="1824.60729065281"/>
    <n v="0"/>
    <n v="4903"/>
    <n v="1"/>
    <n v="1"/>
    <n v="0"/>
    <n v="0"/>
    <n v="14.276973281664301"/>
    <d v="1900-01-09T04:44:53"/>
    <n v="43317"/>
    <n v="0"/>
    <n v="0"/>
    <n v="0"/>
    <n v="18607.049670128534"/>
  </r>
  <r>
    <s v="STND-60097"/>
    <s v="Speedway LLC"/>
    <s v="Speedway LLC #7113  - 504 S Bridge Rt 47 - Yorkville"/>
    <x v="1"/>
    <s v="Outdoor &amp; Garage Lighting"/>
    <x v="1"/>
    <n v="0"/>
    <n v="1564.057"/>
    <n v="0"/>
    <x v="0"/>
    <x v="0"/>
    <n v="10.1978380583316"/>
    <s v="Qty / 1,000"/>
    <m/>
    <s v="Private-Lighting"/>
    <x v="0"/>
    <n v="3"/>
    <n v="1"/>
    <s v="Lighting"/>
    <n v="0.91633259480590001"/>
    <n v="1.30467645558681"/>
    <n v="1433.1964092343301"/>
    <n v="0"/>
    <n v="0.71"/>
    <n v="1017.56945055638"/>
    <n v="0"/>
    <n v="4903"/>
    <n v="1"/>
    <n v="1"/>
    <n v="0"/>
    <n v="0"/>
    <n v="14.276973281664301"/>
    <d v="1900-01-09T04:44:53"/>
    <n v="43317"/>
    <n v="0"/>
    <n v="0"/>
    <n v="0"/>
    <n v="10377.008469879427"/>
  </r>
  <r>
    <s v="STND-60098"/>
    <s v="Speedway LLC"/>
    <s v="Speedway LLC #7117  - 14002 S Cicero - Midlothian"/>
    <x v="1"/>
    <s v="Outdoor &amp; Garage Lighting"/>
    <x v="1"/>
    <n v="0"/>
    <n v="66886.725999999995"/>
    <n v="0"/>
    <x v="0"/>
    <x v="0"/>
    <n v="10.1978380583316"/>
    <s v="Qty / 1,000"/>
    <m/>
    <s v="Private-Lighting"/>
    <x v="0"/>
    <n v="3"/>
    <n v="1"/>
    <s v="Lighting"/>
    <n v="0.91633259480590001"/>
    <n v="1.30467645558681"/>
    <n v="61290.487193651199"/>
    <n v="0"/>
    <n v="0.71"/>
    <n v="43516.245907492397"/>
    <n v="0"/>
    <n v="4903"/>
    <n v="1"/>
    <n v="1"/>
    <n v="0"/>
    <n v="0"/>
    <n v="14.276973281664301"/>
    <d v="1900-01-09T04:44:53"/>
    <n v="43422"/>
    <n v="0"/>
    <n v="0"/>
    <n v="0"/>
    <n v="443771.62867114268"/>
  </r>
  <r>
    <s v="STND-60098"/>
    <s v="Speedway LLC"/>
    <s v="Speedway LLC #7117  - 14002 S Cicero - Midlothian"/>
    <x v="1"/>
    <s v="Outdoor &amp; Garage Lighting"/>
    <x v="1"/>
    <n v="0"/>
    <n v="5609.0320000000002"/>
    <n v="0"/>
    <x v="0"/>
    <x v="0"/>
    <n v="10.1978380583316"/>
    <s v="Qty / 1,000"/>
    <m/>
    <s v="Private-Lighting"/>
    <x v="0"/>
    <n v="3"/>
    <n v="1"/>
    <s v="Lighting"/>
    <n v="0.91633259480590001"/>
    <n v="1.30467645558681"/>
    <n v="5139.7388469093303"/>
    <n v="0"/>
    <n v="0.71"/>
    <n v="3649.21458130562"/>
    <n v="0"/>
    <n v="4903"/>
    <n v="1"/>
    <n v="1"/>
    <n v="0"/>
    <n v="0"/>
    <n v="14.276973281664301"/>
    <d v="1900-01-09T04:44:53"/>
    <n v="43422"/>
    <n v="0"/>
    <n v="0"/>
    <n v="0"/>
    <n v="37214.099340257068"/>
  </r>
  <r>
    <s v="STND-60098"/>
    <s v="Speedway LLC"/>
    <s v="Speedway LLC #7117  - 14002 S Cicero - Midlothian"/>
    <x v="1"/>
    <s v="Outdoor &amp; Garage Lighting"/>
    <x v="1"/>
    <n v="0"/>
    <n v="14076.513000000001"/>
    <n v="0"/>
    <x v="0"/>
    <x v="0"/>
    <n v="10.1978380583316"/>
    <s v="Qty / 1,000"/>
    <m/>
    <s v="Private-Lighting"/>
    <x v="0"/>
    <n v="3"/>
    <n v="1"/>
    <s v="Lighting"/>
    <n v="0.91633259480590001"/>
    <n v="1.30467645558681"/>
    <n v="12898.767683108999"/>
    <n v="0"/>
    <n v="0.71"/>
    <n v="9158.1250550073801"/>
    <n v="0"/>
    <n v="4903"/>
    <n v="1"/>
    <n v="1"/>
    <n v="0"/>
    <n v="0"/>
    <n v="14.276973281664301"/>
    <d v="1900-01-09T04:44:53"/>
    <n v="43422"/>
    <n v="0"/>
    <n v="0"/>
    <n v="0"/>
    <n v="93393.076228914433"/>
  </r>
  <r>
    <s v="STND-60098"/>
    <s v="Speedway LLC"/>
    <s v="Speedway LLC #7117  - 14002 S Cicero - Midlothian"/>
    <x v="1"/>
    <s v="Outdoor &amp; Garage Lighting"/>
    <x v="1"/>
    <n v="0"/>
    <n v="39.223999999999997"/>
    <n v="0"/>
    <x v="0"/>
    <x v="0"/>
    <n v="10.1978380583316"/>
    <s v="Qty / 1,000"/>
    <m/>
    <s v="Private-Lighting"/>
    <x v="0"/>
    <n v="3"/>
    <n v="1"/>
    <s v="Lighting"/>
    <n v="0.91633259480590001"/>
    <n v="1.30467645558681"/>
    <n v="35.942229698666601"/>
    <n v="0"/>
    <n v="0.71"/>
    <n v="25.5189830860533"/>
    <n v="0"/>
    <n v="4903"/>
    <n v="1"/>
    <n v="1"/>
    <n v="0"/>
    <n v="0"/>
    <n v="14.276973281664301"/>
    <d v="1900-01-09T04:44:53"/>
    <n v="43422"/>
    <n v="0"/>
    <n v="0"/>
    <n v="0"/>
    <n v="260.23845692487475"/>
  </r>
  <r>
    <s v="STND-60099"/>
    <s v="Speedway LLC"/>
    <s v="Speedway LLC #7216  - 3688 W Grand Ill 132 - Gurnee"/>
    <x v="1"/>
    <s v="Outdoor &amp; Garage Lighting"/>
    <x v="1"/>
    <n v="0"/>
    <n v="1725.856"/>
    <n v="0"/>
    <x v="0"/>
    <x v="0"/>
    <n v="10.1978380583316"/>
    <s v="Qty / 1,000"/>
    <m/>
    <s v="Private-Lighting"/>
    <x v="0"/>
    <n v="3"/>
    <n v="1"/>
    <s v="Lighting"/>
    <n v="0.91633259480590001"/>
    <n v="1.30467645558681"/>
    <n v="1581.4581067413301"/>
    <n v="0"/>
    <n v="0.71"/>
    <n v="1122.83525578634"/>
    <n v="0"/>
    <n v="4903"/>
    <n v="1"/>
    <n v="1"/>
    <n v="0"/>
    <n v="0"/>
    <n v="14.276973281664301"/>
    <d v="1900-01-09T04:44:53"/>
    <n v="43379"/>
    <n v="0"/>
    <n v="0"/>
    <n v="0"/>
    <n v="11450.492104694435"/>
  </r>
  <r>
    <s v="STND-60099"/>
    <s v="Speedway LLC"/>
    <s v="Speedway LLC #7216  - 3688 W Grand Ill 132 - Gurnee"/>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79"/>
    <n v="0"/>
    <n v="0"/>
    <n v="0"/>
    <n v="11255.31326200088"/>
  </r>
  <r>
    <s v="STND-60100"/>
    <s v="Speedway LLC"/>
    <s v="Speedway LLC #7220  - 19880 Crawford Ave - Matteson"/>
    <x v="1"/>
    <s v="Outdoor &amp; Garage Lighting"/>
    <x v="1"/>
    <n v="0"/>
    <n v="84488.495999999999"/>
    <n v="0"/>
    <x v="0"/>
    <x v="0"/>
    <n v="10.1978380583316"/>
    <s v="Qty / 1,000"/>
    <m/>
    <s v="Private-Lighting"/>
    <x v="0"/>
    <n v="3"/>
    <n v="1"/>
    <s v="Lighting"/>
    <n v="0.91633259480590001"/>
    <n v="1.30467645558681"/>
    <n v="77419.562770927907"/>
    <n v="0"/>
    <n v="0.71"/>
    <n v="54967.889567358798"/>
    <n v="0"/>
    <n v="4903"/>
    <n v="1"/>
    <n v="1"/>
    <n v="0"/>
    <n v="0"/>
    <n v="14.276973281664301"/>
    <d v="1900-01-09T04:44:53"/>
    <n v="43317"/>
    <n v="0"/>
    <n v="0"/>
    <n v="0"/>
    <n v="560553.63621618005"/>
  </r>
  <r>
    <s v="STND-60100"/>
    <s v="Speedway LLC"/>
    <s v="Speedway LLC #7220  - 19880 Crawford Ave - Matteson"/>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7"/>
    <n v="0"/>
    <n v="0"/>
    <n v="0"/>
    <n v="25763.607235562631"/>
  </r>
  <r>
    <s v="STND-60100"/>
    <s v="Speedway LLC"/>
    <s v="Speedway LLC #7220  - 19880 Crawford Ave - Matteson"/>
    <x v="1"/>
    <s v="Outdoor &amp; Garage Lighting"/>
    <x v="1"/>
    <n v="0"/>
    <n v="848.21900000000005"/>
    <n v="0"/>
    <x v="0"/>
    <x v="0"/>
    <n v="10.1978380583316"/>
    <s v="Qty / 1,000"/>
    <m/>
    <s v="Private-Lighting"/>
    <x v="0"/>
    <n v="3"/>
    <n v="1"/>
    <s v="Lighting"/>
    <n v="0.91633259480590001"/>
    <n v="1.30467645558681"/>
    <n v="777.25071723366602"/>
    <n v="0"/>
    <n v="0.71"/>
    <n v="551.84800923590296"/>
    <n v="0"/>
    <n v="4903"/>
    <n v="1"/>
    <n v="1"/>
    <n v="0"/>
    <n v="0"/>
    <n v="14.276973281664301"/>
    <d v="1900-01-09T04:44:53"/>
    <n v="43317"/>
    <n v="0"/>
    <n v="0"/>
    <n v="0"/>
    <n v="5627.6566310004191"/>
  </r>
  <r>
    <s v="STND-60100"/>
    <s v="Speedway LLC"/>
    <s v="Speedway LLC #7220  - 19880 Crawford Ave - Matteson"/>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7"/>
    <n v="0"/>
    <n v="0"/>
    <n v="0"/>
    <n v="62262.050819276257"/>
  </r>
  <r>
    <s v="STND-60101"/>
    <s v="Speedway LLC"/>
    <s v="Speedway LLC #7363  - 18002 Halsted St - Homewood"/>
    <x v="1"/>
    <s v="Outdoor &amp; Garage Lighting"/>
    <x v="1"/>
    <n v="0"/>
    <n v="84488.495999999999"/>
    <n v="0"/>
    <x v="0"/>
    <x v="0"/>
    <n v="10.1978380583316"/>
    <s v="Qty / 1,000"/>
    <m/>
    <s v="Private-Lighting"/>
    <x v="0"/>
    <n v="3"/>
    <n v="1"/>
    <s v="Lighting"/>
    <n v="0.91633259480590001"/>
    <n v="1.30467645558681"/>
    <n v="77419.562770927907"/>
    <n v="0"/>
    <n v="0.71"/>
    <n v="54967.889567358798"/>
    <n v="0"/>
    <n v="4903"/>
    <n v="1"/>
    <n v="1"/>
    <n v="0"/>
    <n v="0"/>
    <n v="14.276973281664301"/>
    <d v="1900-01-09T04:44:53"/>
    <n v="43317"/>
    <n v="0"/>
    <n v="0"/>
    <n v="0"/>
    <n v="560553.63621618005"/>
  </r>
  <r>
    <s v="STND-60101"/>
    <s v="Speedway LLC"/>
    <s v="Speedway LLC #7363  - 18002 Halsted St - Homewood"/>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317"/>
    <n v="0"/>
    <n v="0"/>
    <n v="0"/>
    <n v="21469.672696302194"/>
  </r>
  <r>
    <s v="STND-60101"/>
    <s v="Speedway LLC"/>
    <s v="Speedway LLC #7363  - 18002 Halsted St - Homewood"/>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102"/>
    <s v="Speedway LLC"/>
    <s v="Speedway LLC #7372  - 2932 Belvidere St - Waukegan"/>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79"/>
    <n v="0"/>
    <n v="0"/>
    <n v="0"/>
    <n v="350346.02263511205"/>
  </r>
  <r>
    <s v="STND-60102"/>
    <s v="Speedway LLC"/>
    <s v="Speedway LLC #7372  - 2932 Belvidere St - Waukegan"/>
    <x v="1"/>
    <s v="Outdoor &amp; Garage Lighting"/>
    <x v="1"/>
    <n v="0"/>
    <n v="4530.3720000000003"/>
    <n v="0"/>
    <x v="0"/>
    <x v="0"/>
    <n v="10.1978380583316"/>
    <s v="Qty / 1,000"/>
    <m/>
    <s v="Private-Lighting"/>
    <x v="0"/>
    <n v="3"/>
    <n v="1"/>
    <s v="Lighting"/>
    <n v="0.91633259480590001"/>
    <n v="1.30467645558681"/>
    <n v="4151.3275301959902"/>
    <n v="0"/>
    <n v="0.71"/>
    <n v="2947.4425464391602"/>
    <n v="0"/>
    <n v="4903"/>
    <n v="1"/>
    <n v="1"/>
    <n v="0"/>
    <n v="0"/>
    <n v="14.276973281664301"/>
    <d v="1900-01-09T04:44:53"/>
    <n v="43379"/>
    <n v="0"/>
    <n v="0"/>
    <n v="0"/>
    <n v="30057.541774823072"/>
  </r>
  <r>
    <s v="STND-60102"/>
    <s v="Speedway LLC"/>
    <s v="Speedway LLC #7372  - 2932 Belvidere St - Waukegan"/>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79"/>
    <n v="0"/>
    <n v="0"/>
    <n v="0"/>
    <n v="51885.042349396936"/>
  </r>
  <r>
    <s v="STND-60104"/>
    <s v="Speedway LLC"/>
    <s v="Speedway LLC #7321  - 2420 Plainfield Rd - Crest Hill"/>
    <x v="1"/>
    <s v="Outdoor &amp; Garage Lighting"/>
    <x v="1"/>
    <n v="0"/>
    <n v="56325.663999999997"/>
    <n v="0"/>
    <x v="0"/>
    <x v="0"/>
    <n v="10.1978380583316"/>
    <s v="Qty / 1,000"/>
    <m/>
    <s v="Private-Lighting"/>
    <x v="0"/>
    <n v="3"/>
    <n v="1"/>
    <s v="Lighting"/>
    <n v="0.91633259480590001"/>
    <n v="1.30467645558681"/>
    <n v="51613.041847285298"/>
    <n v="0"/>
    <n v="0.71"/>
    <n v="36645.2597115725"/>
    <n v="0"/>
    <n v="4903"/>
    <n v="1"/>
    <n v="1"/>
    <n v="0"/>
    <n v="0"/>
    <n v="14.276973281664301"/>
    <d v="1900-01-09T04:44:53"/>
    <n v="43317"/>
    <n v="0"/>
    <n v="0"/>
    <n v="0"/>
    <n v="373702.42414411972"/>
  </r>
  <r>
    <s v="STND-60104"/>
    <s v="Speedway LLC"/>
    <s v="Speedway LLC #7321  - 2420 Plainfield Rd - Crest Hill"/>
    <x v="1"/>
    <s v="Outdoor &amp; Garage Lighting"/>
    <x v="1"/>
    <n v="0"/>
    <n v="4530.3720000000003"/>
    <n v="0"/>
    <x v="0"/>
    <x v="0"/>
    <n v="10.1978380583316"/>
    <s v="Qty / 1,000"/>
    <m/>
    <s v="Private-Lighting"/>
    <x v="0"/>
    <n v="3"/>
    <n v="1"/>
    <s v="Lighting"/>
    <n v="0.91633259480590001"/>
    <n v="1.30467645558681"/>
    <n v="4151.3275301959902"/>
    <n v="0"/>
    <n v="0.71"/>
    <n v="2947.4425464391602"/>
    <n v="0"/>
    <n v="4903"/>
    <n v="1"/>
    <n v="1"/>
    <n v="0"/>
    <n v="0"/>
    <n v="14.276973281664301"/>
    <d v="1900-01-09T04:44:53"/>
    <n v="43317"/>
    <n v="0"/>
    <n v="0"/>
    <n v="0"/>
    <n v="30057.541774823072"/>
  </r>
  <r>
    <s v="STND-60104"/>
    <s v="Speedway LLC"/>
    <s v="Speedway LLC #7321  - 2420 Plainfield Rd - Crest Hill"/>
    <x v="1"/>
    <s v="Outdoor &amp; Garage Lighting"/>
    <x v="1"/>
    <n v="0"/>
    <n v="2544.6570000000002"/>
    <n v="0"/>
    <x v="0"/>
    <x v="0"/>
    <n v="10.1978380583316"/>
    <s v="Qty / 1,000"/>
    <m/>
    <s v="Private-Lighting"/>
    <x v="0"/>
    <n v="3"/>
    <n v="1"/>
    <s v="Lighting"/>
    <n v="0.91633259480590001"/>
    <n v="1.30467645558681"/>
    <n v="2331.752151701"/>
    <n v="0"/>
    <n v="0.71"/>
    <n v="1655.54402770771"/>
    <n v="0"/>
    <n v="4903"/>
    <n v="1"/>
    <n v="1"/>
    <n v="0"/>
    <n v="0"/>
    <n v="14.276973281664301"/>
    <d v="1900-01-09T04:44:53"/>
    <n v="43317"/>
    <n v="0"/>
    <n v="0"/>
    <n v="0"/>
    <n v="16882.969893001271"/>
  </r>
  <r>
    <s v="STND-60104"/>
    <s v="Speedway LLC"/>
    <s v="Speedway LLC #7321  - 2420 Plainfield Rd - Crest Hill"/>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7"/>
    <n v="0"/>
    <n v="0"/>
    <n v="0"/>
    <n v="51885.042349396936"/>
  </r>
  <r>
    <s v="STND-60105"/>
    <s v="Speedway LLC"/>
    <s v="Speedway LLC #7427  - 7201 W 183rd St - Tinley Park"/>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422"/>
    <n v="0"/>
    <n v="0"/>
    <n v="0"/>
    <n v="350346.02263511205"/>
  </r>
  <r>
    <s v="STND-60105"/>
    <s v="Speedway LLC"/>
    <s v="Speedway LLC #7427  - 7201 W 183rd St - Tinley Park"/>
    <x v="1"/>
    <s v="Outdoor &amp; Garage Lighting"/>
    <x v="1"/>
    <n v="0"/>
    <n v="18768.684000000001"/>
    <n v="0"/>
    <x v="0"/>
    <x v="0"/>
    <n v="10.1978380583316"/>
    <s v="Qty / 1,000"/>
    <m/>
    <s v="Private-Lighting"/>
    <x v="0"/>
    <n v="3"/>
    <n v="1"/>
    <s v="Lighting"/>
    <n v="0.91633259480590001"/>
    <n v="1.30467645558681"/>
    <n v="17198.356910811999"/>
    <n v="0"/>
    <n v="0.71"/>
    <n v="12210.8334066765"/>
    <n v="0"/>
    <n v="4903"/>
    <n v="1"/>
    <n v="1"/>
    <n v="0"/>
    <n v="0"/>
    <n v="14.276973281664301"/>
    <d v="1900-01-09T04:44:53"/>
    <n v="43422"/>
    <n v="0"/>
    <n v="0"/>
    <n v="0"/>
    <n v="124524.10163855251"/>
  </r>
  <r>
    <s v="STND-60105"/>
    <s v="Speedway LLC"/>
    <s v="Speedway LLC #7427  - 7201 W 183rd St - Tinley Park"/>
    <x v="1"/>
    <s v="Outdoor &amp; Garage Lighting"/>
    <x v="1"/>
    <n v="0"/>
    <n v="1078.6600000000001"/>
    <n v="0"/>
    <x v="0"/>
    <x v="0"/>
    <n v="10.1978380583316"/>
    <s v="Qty / 1,000"/>
    <m/>
    <s v="Private-Lighting"/>
    <x v="0"/>
    <n v="3"/>
    <n v="1"/>
    <s v="Lighting"/>
    <n v="0.91633259480590001"/>
    <n v="1.30467645558681"/>
    <n v="988.41131671333198"/>
    <n v="0"/>
    <n v="0.71"/>
    <n v="701.77203486646602"/>
    <n v="0"/>
    <n v="4903"/>
    <n v="1"/>
    <n v="1"/>
    <n v="0"/>
    <n v="0"/>
    <n v="14.276973281664301"/>
    <d v="1900-01-09T04:44:53"/>
    <n v="43422"/>
    <n v="0"/>
    <n v="0"/>
    <n v="0"/>
    <n v="7156.5575654340573"/>
  </r>
  <r>
    <s v="STND-60106"/>
    <s v="Speedway LLC"/>
    <s v="Speedway LLC #7430  - 6490 College Dr - Lisle"/>
    <x v="1"/>
    <s v="Outdoor &amp; Garage Lighting"/>
    <x v="1"/>
    <n v="0"/>
    <n v="10561.062"/>
    <n v="0"/>
    <x v="0"/>
    <x v="0"/>
    <n v="10.1978380583316"/>
    <s v="Qty / 1,000"/>
    <m/>
    <s v="Private-Lighting"/>
    <x v="0"/>
    <n v="3"/>
    <n v="1"/>
    <s v="Lighting"/>
    <n v="0.91633259480590001"/>
    <n v="1.30467645558681"/>
    <n v="9677.4453463659793"/>
    <n v="0"/>
    <n v="0.71"/>
    <n v="6870.9861959198497"/>
    <n v="0"/>
    <n v="4903"/>
    <n v="1"/>
    <n v="1"/>
    <n v="0"/>
    <n v="0"/>
    <n v="14.276973281664301"/>
    <d v="1900-01-09T04:44:53"/>
    <n v="43317"/>
    <n v="0"/>
    <n v="0"/>
    <n v="0"/>
    <n v="70069.204527022506"/>
  </r>
  <r>
    <s v="STND-60106"/>
    <s v="Speedway LLC"/>
    <s v="Speedway LLC #7430  - 6490 College Dr - Lisle"/>
    <x v="1"/>
    <s v="Outdoor &amp; Garage Lighting"/>
    <x v="1"/>
    <n v="0"/>
    <n v="4746.1040000000003"/>
    <n v="0"/>
    <x v="0"/>
    <x v="0"/>
    <n v="10.1978380583316"/>
    <s v="Qty / 1,000"/>
    <m/>
    <s v="Private-Lighting"/>
    <x v="0"/>
    <n v="3"/>
    <n v="1"/>
    <s v="Lighting"/>
    <n v="0.91633259480590001"/>
    <n v="1.30467645558681"/>
    <n v="4349.0097935386602"/>
    <n v="0"/>
    <n v="0.71"/>
    <n v="3087.79695341245"/>
    <n v="0"/>
    <n v="4903"/>
    <n v="1"/>
    <n v="1"/>
    <n v="0"/>
    <n v="0"/>
    <n v="14.276973281664301"/>
    <d v="1900-01-09T04:44:53"/>
    <n v="43317"/>
    <n v="0"/>
    <n v="0"/>
    <n v="0"/>
    <n v="31488.853287909849"/>
  </r>
  <r>
    <s v="STND-60107"/>
    <s v="Speedway LLC"/>
    <s v="Speedway LLC #7440  - 1004 E 9th St - Lockport"/>
    <x v="1"/>
    <s v="Outdoor &amp; Garage Lighting"/>
    <x v="1"/>
    <n v="0"/>
    <n v="49284.955999999998"/>
    <n v="0"/>
    <x v="0"/>
    <x v="0"/>
    <n v="10.1978380583316"/>
    <s v="Qty / 1,000"/>
    <m/>
    <s v="Private-Lighting"/>
    <x v="0"/>
    <n v="3"/>
    <n v="1"/>
    <s v="Lighting"/>
    <n v="0.91633259480590001"/>
    <n v="1.30467645558681"/>
    <n v="45161.4116163746"/>
    <n v="0"/>
    <n v="0.71"/>
    <n v="32064.602247626"/>
    <n v="0"/>
    <n v="4903"/>
    <n v="1"/>
    <n v="1"/>
    <n v="0"/>
    <n v="0"/>
    <n v="14.276973281664301"/>
    <d v="1900-01-09T04:44:53"/>
    <n v="43317"/>
    <n v="0"/>
    <n v="0"/>
    <n v="0"/>
    <n v="326989.62112610537"/>
  </r>
  <r>
    <s v="STND-60107"/>
    <s v="Speedway LLC"/>
    <s v="Speedway LLC #7440  - 1004 E 9th St - Lockport"/>
    <x v="1"/>
    <s v="Outdoor &amp; Garage Lighting"/>
    <x v="1"/>
    <n v="0"/>
    <n v="3667.444"/>
    <n v="0"/>
    <x v="0"/>
    <x v="0"/>
    <n v="10.1978380583316"/>
    <s v="Qty / 1,000"/>
    <m/>
    <s v="Private-Lighting"/>
    <x v="0"/>
    <n v="3"/>
    <n v="1"/>
    <s v="Lighting"/>
    <n v="0.91633259480590001"/>
    <n v="1.30467645558681"/>
    <n v="3360.5984768253302"/>
    <n v="0"/>
    <n v="0.71"/>
    <n v="2386.0249185459802"/>
    <n v="0"/>
    <n v="4903"/>
    <n v="1"/>
    <n v="1"/>
    <n v="0"/>
    <n v="0"/>
    <n v="14.276973281664301"/>
    <d v="1900-01-09T04:44:53"/>
    <n v="43317"/>
    <n v="0"/>
    <n v="0"/>
    <n v="0"/>
    <n v="24332.295722475752"/>
  </r>
  <r>
    <s v="STND-60107"/>
    <s v="Speedway LLC"/>
    <s v="Speedway LLC #7440  - 1004 E 9th St - Lockport"/>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7"/>
    <n v="0"/>
    <n v="0"/>
    <n v="0"/>
    <n v="41508.033879517505"/>
  </r>
  <r>
    <s v="STND-60108"/>
    <s v="Speedway LLC"/>
    <s v="Speedway LLC #7445  - 6241 S Cass St - Westmont"/>
    <x v="1"/>
    <s v="Outdoor &amp; Garage Lighting"/>
    <x v="1"/>
    <n v="0"/>
    <n v="63366.372000000003"/>
    <n v="0"/>
    <x v="0"/>
    <x v="0"/>
    <n v="10.1978380583316"/>
    <s v="Qty / 1,000"/>
    <m/>
    <s v="Private-Lighting"/>
    <x v="0"/>
    <n v="3"/>
    <n v="1"/>
    <s v="Lighting"/>
    <n v="0.91633259480590001"/>
    <n v="1.30467645558681"/>
    <n v="58064.672078195901"/>
    <n v="0"/>
    <n v="0.71"/>
    <n v="41225.917175519098"/>
    <n v="0"/>
    <n v="4903"/>
    <n v="1"/>
    <n v="1"/>
    <n v="0"/>
    <n v="0"/>
    <n v="14.276973281664301"/>
    <d v="1900-01-09T04:44:53"/>
    <n v="43461"/>
    <n v="0"/>
    <n v="0"/>
    <n v="0"/>
    <n v="420415.22716213507"/>
  </r>
  <r>
    <s v="STND-60108"/>
    <s v="Speedway LLC"/>
    <s v="Speedway LLC #7445  - 6241 S Cass St - Westmont"/>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461"/>
    <n v="0"/>
    <n v="0"/>
    <n v="0"/>
    <n v="21469.672696302194"/>
  </r>
  <r>
    <s v="STND-60108"/>
    <s v="Speedway LLC"/>
    <s v="Speedway LLC #7445  - 6241 S Cass St - Westmont"/>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461"/>
    <n v="0"/>
    <n v="0"/>
    <n v="0"/>
    <n v="51885.042349396936"/>
  </r>
  <r>
    <s v="STND-60108"/>
    <s v="Speedway LLC"/>
    <s v="Speedway LLC #7445  - 6241 S Cass St - Westmont"/>
    <x v="1"/>
    <s v="Outdoor &amp; Garage Lighting"/>
    <x v="1"/>
    <n v="0"/>
    <n v="98.06"/>
    <n v="0"/>
    <x v="0"/>
    <x v="0"/>
    <n v="10.1978380583316"/>
    <s v="Qty / 1,000"/>
    <m/>
    <s v="Private-Lighting"/>
    <x v="0"/>
    <n v="3"/>
    <n v="1"/>
    <s v="Lighting"/>
    <n v="0.91633259480590001"/>
    <n v="1.30467645558681"/>
    <n v="89.855574246666507"/>
    <n v="0"/>
    <n v="0.71"/>
    <n v="63.797457715133199"/>
    <n v="0"/>
    <n v="4903"/>
    <n v="1"/>
    <n v="1"/>
    <n v="0"/>
    <n v="0"/>
    <n v="14.276973281664301"/>
    <d v="1900-01-09T04:44:53"/>
    <n v="43461"/>
    <n v="0"/>
    <n v="0"/>
    <n v="0"/>
    <n v="650.59614231218632"/>
  </r>
  <r>
    <s v="STND-60109"/>
    <s v="Speedway LLC"/>
    <s v="Speedway LLC #7448  - 3004 111th St - Naperville"/>
    <x v="1"/>
    <s v="Outdoor &amp; Garage Lighting"/>
    <x v="1"/>
    <n v="0"/>
    <n v="77447.788"/>
    <n v="0"/>
    <x v="0"/>
    <x v="0"/>
    <n v="10.1978380583316"/>
    <s v="Qty / 1,000"/>
    <m/>
    <s v="Private-Lighting"/>
    <x v="0"/>
    <n v="3"/>
    <n v="1"/>
    <s v="Lighting"/>
    <n v="0.91633259480590001"/>
    <n v="1.30467645558681"/>
    <n v="70967.932540017195"/>
    <n v="0"/>
    <n v="0.71"/>
    <n v="50387.2321034122"/>
    <n v="0"/>
    <n v="4903"/>
    <n v="1"/>
    <n v="1"/>
    <n v="0"/>
    <n v="0"/>
    <n v="14.276973281664301"/>
    <d v="1900-01-09T04:44:53"/>
    <n v="43317"/>
    <n v="0"/>
    <n v="0"/>
    <n v="0"/>
    <n v="513840.83319816471"/>
  </r>
  <r>
    <s v="STND-60109"/>
    <s v="Speedway LLC"/>
    <s v="Speedway LLC #7448  - 3004 111th St - Naperville"/>
    <x v="1"/>
    <s v="Outdoor &amp; Garage Lighting"/>
    <x v="1"/>
    <n v="0"/>
    <n v="5609.0320000000002"/>
    <n v="0"/>
    <x v="0"/>
    <x v="0"/>
    <n v="10.1978380583316"/>
    <s v="Qty / 1,000"/>
    <m/>
    <s v="Private-Lighting"/>
    <x v="0"/>
    <n v="3"/>
    <n v="1"/>
    <s v="Lighting"/>
    <n v="0.91633259480590001"/>
    <n v="1.30467645558681"/>
    <n v="5139.7388469093303"/>
    <n v="0"/>
    <n v="0.71"/>
    <n v="3649.21458130562"/>
    <n v="0"/>
    <n v="4903"/>
    <n v="1"/>
    <n v="1"/>
    <n v="0"/>
    <n v="0"/>
    <n v="14.276973281664301"/>
    <d v="1900-01-09T04:44:53"/>
    <n v="43317"/>
    <n v="0"/>
    <n v="0"/>
    <n v="0"/>
    <n v="37214.099340257068"/>
  </r>
  <r>
    <s v="STND-60109"/>
    <s v="Speedway LLC"/>
    <s v="Speedway LLC #7448  - 3004 111th St - Naperville"/>
    <x v="1"/>
    <s v="Outdoor &amp; Garage Lighting"/>
    <x v="1"/>
    <n v="0"/>
    <n v="12512.456"/>
    <n v="0"/>
    <x v="0"/>
    <x v="0"/>
    <n v="10.1978380583316"/>
    <s v="Qty / 1,000"/>
    <m/>
    <s v="Private-Lighting"/>
    <x v="0"/>
    <n v="3"/>
    <n v="1"/>
    <s v="Lighting"/>
    <n v="0.91633259480590001"/>
    <n v="1.30467645558681"/>
    <n v="11465.571273874601"/>
    <n v="0"/>
    <n v="0.71"/>
    <n v="8140.5556044510004"/>
    <n v="0"/>
    <n v="4903"/>
    <n v="1"/>
    <n v="1"/>
    <n v="0"/>
    <n v="0"/>
    <n v="14.276973281664301"/>
    <d v="1900-01-09T04:44:53"/>
    <n v="43317"/>
    <n v="0"/>
    <n v="0"/>
    <n v="0"/>
    <n v="83016.06775903501"/>
  </r>
  <r>
    <s v="STND-60109"/>
    <s v="Speedway LLC"/>
    <s v="Speedway LLC #7448  - 3004 111th St - Naperville"/>
    <x v="1"/>
    <s v="Outdoor &amp; Garage Lighting"/>
    <x v="1"/>
    <n v="0"/>
    <n v="39.223999999999997"/>
    <n v="0"/>
    <x v="0"/>
    <x v="0"/>
    <n v="10.1978380583316"/>
    <s v="Qty / 1,000"/>
    <m/>
    <s v="Private-Lighting"/>
    <x v="0"/>
    <n v="3"/>
    <n v="1"/>
    <s v="Lighting"/>
    <n v="0.91633259480590001"/>
    <n v="1.30467645558681"/>
    <n v="35.942229698666601"/>
    <n v="0"/>
    <n v="0.71"/>
    <n v="25.5189830860533"/>
    <n v="0"/>
    <n v="4903"/>
    <n v="1"/>
    <n v="1"/>
    <n v="0"/>
    <n v="0"/>
    <n v="14.276973281664301"/>
    <d v="1900-01-09T04:44:53"/>
    <n v="43317"/>
    <n v="0"/>
    <n v="0"/>
    <n v="0"/>
    <n v="260.23845692487475"/>
  </r>
  <r>
    <s v="STND-60110"/>
    <s v="Speedway LLC"/>
    <s v="Speedway LLC #7504  - 1902 N Arlington Hts Rd - Arlington Heights"/>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17"/>
    <n v="0"/>
    <n v="0"/>
    <n v="0"/>
    <n v="350346.02263511205"/>
  </r>
  <r>
    <s v="STND-60110"/>
    <s v="Speedway LLC"/>
    <s v="Speedway LLC #7504  - 1902 N Arlington Hts Rd - Arlington Heights"/>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17"/>
    <n v="0"/>
    <n v="0"/>
    <n v="0"/>
    <n v="20754.016939758752"/>
  </r>
  <r>
    <s v="STND-60111"/>
    <s v="Speedway LLC"/>
    <s v="Speedway LLC #7505  - 1395 Arlington Heights Rd - Itasca"/>
    <x v="1"/>
    <s v="Outdoor &amp; Garage Lighting"/>
    <x v="1"/>
    <n v="0"/>
    <n v="63366.372000000003"/>
    <n v="0"/>
    <x v="0"/>
    <x v="0"/>
    <n v="10.1978380583316"/>
    <s v="Qty / 1,000"/>
    <m/>
    <s v="Private-Lighting"/>
    <x v="0"/>
    <n v="3"/>
    <n v="1"/>
    <s v="Lighting"/>
    <n v="0.91633259480590001"/>
    <n v="1.30467645558681"/>
    <n v="58064.672078195901"/>
    <n v="0"/>
    <n v="0.71"/>
    <n v="41225.917175519098"/>
    <n v="0"/>
    <n v="4903"/>
    <n v="1"/>
    <n v="1"/>
    <n v="0"/>
    <n v="0"/>
    <n v="14.276973281664301"/>
    <d v="1900-01-09T04:44:53"/>
    <n v="43318"/>
    <n v="0"/>
    <n v="0"/>
    <n v="0"/>
    <n v="420415.22716213507"/>
  </r>
  <r>
    <s v="STND-60111"/>
    <s v="Speedway LLC"/>
    <s v="Speedway LLC #7505  - 1395 Arlington Heights Rd - Itasca"/>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8"/>
    <n v="0"/>
    <n v="0"/>
    <n v="0"/>
    <n v="25763.607235562631"/>
  </r>
  <r>
    <s v="STND-60111"/>
    <s v="Speedway LLC"/>
    <s v="Speedway LLC #7505  - 1395 Arlington Heights Rd - Itasca"/>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12"/>
    <s v="Speedway LLC"/>
    <s v="Speedway LLC #7509  - 604 Armour Rd - Bourbonnais"/>
    <x v="1"/>
    <s v="Outdoor &amp; Garage Lighting"/>
    <x v="1"/>
    <n v="0"/>
    <n v="72167.256999999998"/>
    <n v="0"/>
    <x v="0"/>
    <x v="0"/>
    <n v="10.1978380583316"/>
    <s v="Qty / 1,000"/>
    <m/>
    <s v="Private-Lighting"/>
    <x v="0"/>
    <n v="3"/>
    <n v="1"/>
    <s v="Lighting"/>
    <n v="0.91633259480590001"/>
    <n v="1.30467645558681"/>
    <n v="66129.209866834193"/>
    <n v="0"/>
    <n v="0.71"/>
    <n v="46951.739005452298"/>
    <n v="0"/>
    <n v="4903"/>
    <n v="1"/>
    <n v="1"/>
    <n v="0"/>
    <n v="0"/>
    <n v="14.276973281664301"/>
    <d v="1900-01-09T04:44:53"/>
    <n v="43422"/>
    <n v="0"/>
    <n v="0"/>
    <n v="0"/>
    <n v="478806.23093465372"/>
  </r>
  <r>
    <s v="STND-60112"/>
    <s v="Speedway LLC"/>
    <s v="Speedway LLC #7509  - 604 Armour Rd - Bourbonnais"/>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422"/>
    <n v="0"/>
    <n v="0"/>
    <n v="0"/>
    <n v="25763.607235562631"/>
  </r>
  <r>
    <s v="STND-60112"/>
    <s v="Speedway LLC"/>
    <s v="Speedway LLC #7509  - 604 Armour Rd - Bourbonnais"/>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422"/>
    <n v="0"/>
    <n v="0"/>
    <n v="0"/>
    <n v="51885.042349396936"/>
  </r>
  <r>
    <s v="STND-60112"/>
    <s v="Speedway LLC"/>
    <s v="Speedway LLC #7509  - 604 Armour Rd - Bourbonnais"/>
    <x v="1"/>
    <s v="Outdoor &amp; Garage Lighting"/>
    <x v="1"/>
    <n v="0"/>
    <n v="58.835999999999999"/>
    <n v="0"/>
    <x v="0"/>
    <x v="0"/>
    <n v="10.1978380583316"/>
    <s v="Qty / 1,000"/>
    <m/>
    <s v="Private-Lighting"/>
    <x v="0"/>
    <n v="3"/>
    <n v="1"/>
    <s v="Lighting"/>
    <n v="0.91633259480590001"/>
    <n v="1.30467645558681"/>
    <n v="53.913344547999898"/>
    <n v="0"/>
    <n v="0.71"/>
    <n v="38.278474629079902"/>
    <n v="0"/>
    <n v="4903"/>
    <n v="1"/>
    <n v="1"/>
    <n v="0"/>
    <n v="0"/>
    <n v="14.276973281664301"/>
    <d v="1900-01-09T04:44:53"/>
    <n v="43422"/>
    <n v="0"/>
    <n v="0"/>
    <n v="0"/>
    <n v="390.35768538731162"/>
  </r>
  <r>
    <s v="STND-60113"/>
    <s v="Speedway LLC"/>
    <s v="Speedway LLC #7514  - 1570 Big Timber - Elgin"/>
    <x v="1"/>
    <s v="Outdoor &amp; Garage Lighting"/>
    <x v="1"/>
    <n v="0"/>
    <n v="36963.716999999997"/>
    <n v="0"/>
    <x v="0"/>
    <x v="0"/>
    <n v="10.1978380583316"/>
    <s v="Qty / 1,000"/>
    <m/>
    <s v="Private-Lighting"/>
    <x v="0"/>
    <n v="3"/>
    <n v="1"/>
    <s v="Lighting"/>
    <n v="0.91633259480590001"/>
    <n v="1.30467645558681"/>
    <n v="33871.058712280901"/>
    <n v="0"/>
    <n v="0.71"/>
    <n v="24048.451685719501"/>
    <n v="0"/>
    <n v="4903"/>
    <n v="1"/>
    <n v="1"/>
    <n v="0"/>
    <n v="0"/>
    <n v="14.276973281664301"/>
    <d v="1900-01-09T04:44:53"/>
    <n v="43318"/>
    <n v="0"/>
    <n v="0"/>
    <n v="0"/>
    <n v="245242.21584457904"/>
  </r>
  <r>
    <s v="STND-60113"/>
    <s v="Speedway LLC"/>
    <s v="Speedway LLC #7514  - 1570 Big Timber - Elgin"/>
    <x v="1"/>
    <s v="Outdoor &amp; Garage Lighting"/>
    <x v="1"/>
    <n v="0"/>
    <n v="2804.5160000000001"/>
    <n v="0"/>
    <x v="0"/>
    <x v="0"/>
    <n v="10.1978380583316"/>
    <s v="Qty / 1,000"/>
    <m/>
    <s v="Private-Lighting"/>
    <x v="0"/>
    <n v="3"/>
    <n v="1"/>
    <s v="Lighting"/>
    <n v="0.91633259480590001"/>
    <n v="1.30467645558681"/>
    <n v="2569.8694234546601"/>
    <n v="0"/>
    <n v="0.71"/>
    <n v="1824.60729065281"/>
    <n v="0"/>
    <n v="4903"/>
    <n v="1"/>
    <n v="1"/>
    <n v="0"/>
    <n v="0"/>
    <n v="14.276973281664301"/>
    <d v="1900-01-09T04:44:53"/>
    <n v="43318"/>
    <n v="0"/>
    <n v="0"/>
    <n v="0"/>
    <n v="18607.049670128534"/>
  </r>
  <r>
    <s v="STND-60113"/>
    <s v="Speedway LLC"/>
    <s v="Speedway LLC #7514  - 1570 Big Timber - Elgin"/>
    <x v="1"/>
    <s v="Outdoor &amp; Garage Lighting"/>
    <x v="1"/>
    <n v="0"/>
    <n v="3392.8760000000002"/>
    <n v="0"/>
    <x v="0"/>
    <x v="0"/>
    <n v="10.1978380583316"/>
    <s v="Qty / 1,000"/>
    <m/>
    <s v="Private-Lighting"/>
    <x v="0"/>
    <n v="3"/>
    <n v="1"/>
    <s v="Lighting"/>
    <n v="0.91633259480590001"/>
    <n v="1.30467645558681"/>
    <n v="3109.00286893466"/>
    <n v="0"/>
    <n v="0.71"/>
    <n v="2207.39203694361"/>
    <n v="0"/>
    <n v="4903"/>
    <n v="1"/>
    <n v="1"/>
    <n v="0"/>
    <n v="0"/>
    <n v="14.276973281664301"/>
    <d v="1900-01-09T04:44:53"/>
    <n v="43318"/>
    <n v="0"/>
    <n v="0"/>
    <n v="0"/>
    <n v="22510.626524001658"/>
  </r>
  <r>
    <s v="STND-60113"/>
    <s v="Speedway LLC"/>
    <s v="Speedway LLC #7514  - 1570 Big Timber - Elgin"/>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14"/>
    <s v="Speedway LLC"/>
    <s v="Speedway LLC #7542  - 352 S Bolingbrook Dr - Bolingbrook"/>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8"/>
    <n v="0"/>
    <n v="0"/>
    <n v="0"/>
    <n v="140138.40905404501"/>
  </r>
  <r>
    <s v="STND-60114"/>
    <s v="Speedway LLC"/>
    <s v="Speedway LLC #7542  - 352 S Bolingbrook Dr - Bolingbrook"/>
    <x v="1"/>
    <s v="Outdoor &amp; Garage Lighting"/>
    <x v="1"/>
    <n v="0"/>
    <n v="3020.248"/>
    <n v="0"/>
    <x v="0"/>
    <x v="0"/>
    <n v="10.1978380583316"/>
    <s v="Qty / 1,000"/>
    <m/>
    <s v="Private-Lighting"/>
    <x v="0"/>
    <n v="3"/>
    <n v="1"/>
    <s v="Lighting"/>
    <n v="0.91633259480590001"/>
    <n v="1.30467645558681"/>
    <n v="2767.5516867973301"/>
    <n v="0"/>
    <n v="0.71"/>
    <n v="1964.9616976261"/>
    <n v="0"/>
    <n v="4903"/>
    <n v="1"/>
    <n v="1"/>
    <n v="0"/>
    <n v="0"/>
    <n v="14.276973281664301"/>
    <d v="1900-01-09T04:44:53"/>
    <n v="43318"/>
    <n v="0"/>
    <n v="0"/>
    <n v="0"/>
    <n v="20038.361183215311"/>
  </r>
  <r>
    <s v="STND-60114"/>
    <s v="Speedway LLC"/>
    <s v="Speedway LLC #7542  - 352 S Bolingbrook Dr - Bolingbrook"/>
    <x v="1"/>
    <s v="Outdoor &amp; Garage Lighting"/>
    <x v="1"/>
    <n v="0"/>
    <n v="4692.1710000000003"/>
    <n v="0"/>
    <x v="0"/>
    <x v="0"/>
    <n v="10.1978380583316"/>
    <s v="Qty / 1,000"/>
    <m/>
    <s v="Private-Lighting"/>
    <x v="0"/>
    <n v="3"/>
    <n v="1"/>
    <s v="Lighting"/>
    <n v="0.91633259480590001"/>
    <n v="1.30467645558681"/>
    <n v="4299.5892277029898"/>
    <n v="0"/>
    <n v="0.71"/>
    <n v="3052.70835166913"/>
    <n v="0"/>
    <n v="4903"/>
    <n v="1"/>
    <n v="1"/>
    <n v="0"/>
    <n v="0"/>
    <n v="14.276973281664301"/>
    <d v="1900-01-09T04:44:53"/>
    <n v="43318"/>
    <n v="0"/>
    <n v="0"/>
    <n v="0"/>
    <n v="31131.02540963818"/>
  </r>
  <r>
    <s v="STND-60115"/>
    <s v="Speedway LLC"/>
    <s v="Speedway LLC #7562  - 5004 Fairview - Downers Grove"/>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79"/>
    <n v="0"/>
    <n v="0"/>
    <n v="0"/>
    <n v="140138.40905404501"/>
  </r>
  <r>
    <s v="STND-60115"/>
    <s v="Speedway LLC"/>
    <s v="Speedway LLC #7562  - 5004 Fairview - Downers Grove"/>
    <x v="1"/>
    <s v="Outdoor &amp; Garage Lighting"/>
    <x v="1"/>
    <n v="0"/>
    <n v="2588.7840000000001"/>
    <n v="0"/>
    <x v="0"/>
    <x v="0"/>
    <n v="10.1978380583316"/>
    <s v="Qty / 1,000"/>
    <m/>
    <s v="Private-Lighting"/>
    <x v="0"/>
    <n v="3"/>
    <n v="1"/>
    <s v="Lighting"/>
    <n v="0.91633259480590001"/>
    <n v="1.30467645558681"/>
    <n v="2372.1871601120001"/>
    <n v="0"/>
    <n v="0.71"/>
    <n v="1684.25288367952"/>
    <n v="0"/>
    <n v="4903"/>
    <n v="1"/>
    <n v="1"/>
    <n v="0"/>
    <n v="0"/>
    <n v="14.276973281664301"/>
    <d v="1900-01-09T04:44:53"/>
    <n v="43379"/>
    <n v="0"/>
    <n v="0"/>
    <n v="0"/>
    <n v="17175.738157041753"/>
  </r>
  <r>
    <s v="STND-60115"/>
    <s v="Speedway LLC"/>
    <s v="Speedway LLC #7562  - 5004 Fairview - Downers Grove"/>
    <x v="1"/>
    <s v="Outdoor &amp; Garage Lighting"/>
    <x v="1"/>
    <n v="0"/>
    <n v="4692.1710000000003"/>
    <n v="0"/>
    <x v="0"/>
    <x v="0"/>
    <n v="10.1978380583316"/>
    <s v="Qty / 1,000"/>
    <m/>
    <s v="Private-Lighting"/>
    <x v="0"/>
    <n v="3"/>
    <n v="1"/>
    <s v="Lighting"/>
    <n v="0.91633259480590001"/>
    <n v="1.30467645558681"/>
    <n v="4299.5892277029898"/>
    <n v="0"/>
    <n v="0.71"/>
    <n v="3052.70835166913"/>
    <n v="0"/>
    <n v="4903"/>
    <n v="1"/>
    <n v="1"/>
    <n v="0"/>
    <n v="0"/>
    <n v="14.276973281664301"/>
    <d v="1900-01-09T04:44:53"/>
    <n v="43379"/>
    <n v="0"/>
    <n v="0"/>
    <n v="0"/>
    <n v="31131.02540963818"/>
  </r>
  <r>
    <s v="STND-60116"/>
    <s v="Speedway LLC"/>
    <s v="Speedway LLC #7568  - 499 W Boughton - Bolingbrook"/>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8"/>
    <n v="0"/>
    <n v="0"/>
    <n v="0"/>
    <n v="140138.40905404501"/>
  </r>
  <r>
    <s v="STND-60116"/>
    <s v="Speedway LLC"/>
    <s v="Speedway LLC #7568  - 499 W Boughton - Bolingbrook"/>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8"/>
    <n v="0"/>
    <n v="0"/>
    <n v="0"/>
    <n v="51885.042349396936"/>
  </r>
  <r>
    <s v="STND-60117"/>
    <s v="Speedway LLC"/>
    <s v="Speedway LLC #7569  - 10300 S Roberts Rd - Palos Hills"/>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8"/>
    <n v="0"/>
    <n v="0"/>
    <n v="0"/>
    <n v="140138.40905404501"/>
  </r>
  <r>
    <s v="STND-60117"/>
    <s v="Speedway LLC"/>
    <s v="Speedway LLC #7569  - 10300 S Roberts Rd - Palos Hills"/>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8"/>
    <n v="0"/>
    <n v="0"/>
    <n v="0"/>
    <n v="25763.607235562631"/>
  </r>
  <r>
    <s v="STND-60117"/>
    <s v="Speedway LLC"/>
    <s v="Speedway LLC #7569  - 10300 S Roberts Rd - Palos Hills"/>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8"/>
    <n v="0"/>
    <n v="0"/>
    <n v="0"/>
    <n v="62262.050819276257"/>
  </r>
  <r>
    <s v="STND-60118"/>
    <s v="Speedway LLC"/>
    <s v="Speedway LLC #7572  - 24520 Western Ave - Park Forest"/>
    <x v="1"/>
    <s v="Outdoor &amp; Garage Lighting"/>
    <x v="1"/>
    <n v="0"/>
    <n v="35203.54"/>
    <n v="0"/>
    <x v="0"/>
    <x v="0"/>
    <n v="10.1978380583316"/>
    <s v="Qty / 1,000"/>
    <m/>
    <s v="Private-Lighting"/>
    <x v="0"/>
    <n v="3"/>
    <n v="1"/>
    <s v="Lighting"/>
    <n v="0.91633259480590001"/>
    <n v="1.30467645558681"/>
    <n v="32258.151154553299"/>
    <n v="0"/>
    <n v="0.71"/>
    <n v="22903.287319732801"/>
    <n v="0"/>
    <n v="4903"/>
    <n v="1"/>
    <n v="1"/>
    <n v="0"/>
    <n v="0"/>
    <n v="14.276973281664301"/>
    <d v="1900-01-09T04:44:53"/>
    <n v="43379"/>
    <n v="0"/>
    <n v="0"/>
    <n v="0"/>
    <n v="233564.01509007471"/>
  </r>
  <r>
    <s v="STND-60118"/>
    <s v="Speedway LLC"/>
    <s v="Speedway LLC #7572  - 24520 Western Ave - Park Forest"/>
    <x v="1"/>
    <s v="Outdoor &amp; Garage Lighting"/>
    <x v="1"/>
    <n v="0"/>
    <n v="3020.248"/>
    <n v="0"/>
    <x v="0"/>
    <x v="0"/>
    <n v="10.1978380583316"/>
    <s v="Qty / 1,000"/>
    <m/>
    <s v="Private-Lighting"/>
    <x v="0"/>
    <n v="3"/>
    <n v="1"/>
    <s v="Lighting"/>
    <n v="0.91633259480590001"/>
    <n v="1.30467645558681"/>
    <n v="2767.5516867973301"/>
    <n v="0"/>
    <n v="0.71"/>
    <n v="1964.9616976261"/>
    <n v="0"/>
    <n v="4903"/>
    <n v="1"/>
    <n v="1"/>
    <n v="0"/>
    <n v="0"/>
    <n v="14.276973281664301"/>
    <d v="1900-01-09T04:44:53"/>
    <n v="43379"/>
    <n v="0"/>
    <n v="0"/>
    <n v="0"/>
    <n v="20038.361183215311"/>
  </r>
  <r>
    <s v="STND-60118"/>
    <s v="Speedway LLC"/>
    <s v="Speedway LLC #7572  - 24520 Western Ave - Park Forest"/>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79"/>
    <n v="0"/>
    <n v="0"/>
    <n v="0"/>
    <n v="62262.050819276257"/>
  </r>
  <r>
    <s v="STND-60119"/>
    <s v="Speedway LLC"/>
    <s v="Speedway LLC #7576 - 1199 S Elmhurst Rd - Des Plaines"/>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18"/>
    <n v="0"/>
    <n v="0"/>
    <n v="0"/>
    <n v="350346.02263511205"/>
  </r>
  <r>
    <s v="STND-60119"/>
    <s v="Speedway LLC"/>
    <s v="Speedway LLC #7576 - 1199 S Elmhurst Rd - Des Plaines"/>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8"/>
    <n v="0"/>
    <n v="0"/>
    <n v="0"/>
    <n v="25763.607235562631"/>
  </r>
  <r>
    <s v="STND-60119"/>
    <s v="Speedway LLC"/>
    <s v="Speedway LLC #7576 - 1199 S Elmhurst Rd - Des Plaines"/>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8"/>
    <n v="0"/>
    <n v="0"/>
    <n v="0"/>
    <n v="51885.042349396936"/>
  </r>
  <r>
    <s v="STND-60120"/>
    <s v="Speedway LLC"/>
    <s v="Speedway LLC #7610  - 2001 University Pkwy - Park Forest"/>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8"/>
    <n v="0"/>
    <n v="0"/>
    <n v="0"/>
    <n v="140138.40905404501"/>
  </r>
  <r>
    <s v="STND-60120"/>
    <s v="Speedway LLC"/>
    <s v="Speedway LLC #7610  - 2001 University Pkwy - Park Forest"/>
    <x v="1"/>
    <s v="Outdoor &amp; Garage Lighting"/>
    <x v="1"/>
    <n v="0"/>
    <n v="5937.5330000000004"/>
    <n v="0"/>
    <x v="0"/>
    <x v="0"/>
    <n v="10.1978380583316"/>
    <s v="Qty / 1,000"/>
    <m/>
    <s v="Private-Lighting"/>
    <x v="0"/>
    <n v="3"/>
    <n v="1"/>
    <s v="Lighting"/>
    <n v="0.91633259480590001"/>
    <n v="1.30467645558681"/>
    <n v="5440.75502063566"/>
    <n v="0"/>
    <n v="0.71"/>
    <n v="3862.9360646513201"/>
    <n v="0"/>
    <n v="4903"/>
    <n v="1"/>
    <n v="1"/>
    <n v="0"/>
    <n v="0"/>
    <n v="14.276973281664301"/>
    <d v="1900-01-09T04:44:53"/>
    <n v="43318"/>
    <n v="0"/>
    <n v="0"/>
    <n v="0"/>
    <n v="39393.596417002933"/>
  </r>
  <r>
    <s v="STND-60120"/>
    <s v="Speedway LLC"/>
    <s v="Speedway LLC #7610  - 2001 University Pkwy - Park Forest"/>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21"/>
    <s v="Speedway LLC"/>
    <s v="Speedway LLC #7612  - 7218 W Lincoln Hwy - Frankfort"/>
    <x v="1"/>
    <s v="Outdoor &amp; Garage Lighting"/>
    <x v="1"/>
    <n v="0"/>
    <n v="29923.008999999998"/>
    <n v="0"/>
    <x v="0"/>
    <x v="0"/>
    <n v="10.1978380583316"/>
    <s v="Qty / 1,000"/>
    <m/>
    <s v="Private-Lighting"/>
    <x v="0"/>
    <n v="3"/>
    <n v="1"/>
    <s v="Lighting"/>
    <n v="0.91633259480590001"/>
    <n v="1.30467645558681"/>
    <n v="27419.428481370302"/>
    <n v="0"/>
    <n v="0.71"/>
    <n v="19467.7942217729"/>
    <n v="0"/>
    <n v="4903"/>
    <n v="1"/>
    <n v="1"/>
    <n v="0"/>
    <n v="0"/>
    <n v="14.276973281664301"/>
    <d v="1900-01-09T04:44:53"/>
    <n v="43318"/>
    <n v="0"/>
    <n v="0"/>
    <n v="0"/>
    <n v="198529.4128265637"/>
  </r>
  <r>
    <s v="STND-60121"/>
    <s v="Speedway LLC"/>
    <s v="Speedway LLC #7612  - 7218 W Lincoln Hwy - Frankfort"/>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8"/>
    <n v="0"/>
    <n v="0"/>
    <n v="0"/>
    <n v="25763.607235562631"/>
  </r>
  <r>
    <s v="STND-60121"/>
    <s v="Speedway LLC"/>
    <s v="Speedway LLC #7612  - 7218 W Lincoln Hwy - Frankfort"/>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22"/>
    <s v="Speedway LLC"/>
    <s v="Speedway LLC #7616  - 115 N 8th St - Dundee"/>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18"/>
    <n v="0"/>
    <n v="0"/>
    <n v="0"/>
    <n v="350346.02263511205"/>
  </r>
  <r>
    <s v="STND-60122"/>
    <s v="Speedway LLC"/>
    <s v="Speedway LLC #7616  - 115 N 8th St - Dundee"/>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318"/>
    <n v="0"/>
    <n v="0"/>
    <n v="0"/>
    <n v="22900.984209388971"/>
  </r>
  <r>
    <s v="STND-60122"/>
    <s v="Speedway LLC"/>
    <s v="Speedway LLC #7616  - 115 N 8th St - Dundee"/>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23"/>
    <s v="Speedway LLC"/>
    <s v="Speedway LLC #7649  - 201 N Milwaukee Ave - Buffalo Grove"/>
    <x v="1"/>
    <s v="Outdoor &amp; Garage Lighting"/>
    <x v="1"/>
    <n v="0"/>
    <n v="105610.62"/>
    <n v="0"/>
    <x v="0"/>
    <x v="0"/>
    <n v="10.1978380583316"/>
    <s v="Qty / 1,000"/>
    <m/>
    <s v="Private-Lighting"/>
    <x v="0"/>
    <n v="2"/>
    <n v="1"/>
    <s v="Lighting"/>
    <n v="0.97902139861649395"/>
    <n v="0.93591656730105399"/>
    <n v="103395.056901155"/>
    <n v="0"/>
    <n v="0.71"/>
    <n v="73410.490399820104"/>
    <n v="0"/>
    <n v="4903"/>
    <n v="1"/>
    <n v="1"/>
    <n v="0"/>
    <n v="0"/>
    <n v="14.276973281664301"/>
    <d v="1900-01-09T04:44:53"/>
    <n v="43318"/>
    <n v="0"/>
    <n v="0"/>
    <n v="0"/>
    <n v="748628.29288007203"/>
  </r>
  <r>
    <s v="STND-60123"/>
    <s v="Speedway LLC"/>
    <s v="Speedway LLC #7649  - 201 N Milwaukee Ave - Buffalo Grove"/>
    <x v="1"/>
    <s v="Outdoor &amp; Garage Lighting"/>
    <x v="1"/>
    <n v="0"/>
    <n v="6471.96"/>
    <n v="0"/>
    <x v="0"/>
    <x v="0"/>
    <n v="10.1978380583316"/>
    <s v="Qty / 1,000"/>
    <m/>
    <s v="Private-Lighting"/>
    <x v="0"/>
    <n v="2"/>
    <n v="1"/>
    <s v="Lighting"/>
    <n v="0.97902139861649395"/>
    <n v="0.93591656730105399"/>
    <n v="6336.1873309900002"/>
    <n v="0"/>
    <n v="0.71"/>
    <n v="4498.6930050028996"/>
    <n v="0"/>
    <n v="4903"/>
    <n v="1"/>
    <n v="1"/>
    <n v="0"/>
    <n v="0"/>
    <n v="14.276973281664301"/>
    <d v="1900-01-09T04:44:53"/>
    <n v="43318"/>
    <n v="0"/>
    <n v="0"/>
    <n v="0"/>
    <n v="45876.94273916872"/>
  </r>
  <r>
    <s v="STND-60123"/>
    <s v="Speedway LLC"/>
    <s v="Speedway LLC #7649  - 201 N Milwaukee Ave - Buffalo Grove"/>
    <x v="1"/>
    <s v="Outdoor &amp; Garage Lighting"/>
    <x v="1"/>
    <n v="0"/>
    <n v="9384.3420000000006"/>
    <n v="0"/>
    <x v="0"/>
    <x v="0"/>
    <n v="10.1978380583316"/>
    <s v="Qty / 1,000"/>
    <m/>
    <s v="Private-Lighting"/>
    <x v="0"/>
    <n v="2"/>
    <n v="1"/>
    <s v="Lighting"/>
    <n v="0.97902139861649395"/>
    <n v="0.93591656730105399"/>
    <n v="9187.4716299355005"/>
    <n v="0"/>
    <n v="0.71"/>
    <n v="6523.1048572542104"/>
    <n v="0"/>
    <n v="4903"/>
    <n v="1"/>
    <n v="1"/>
    <n v="0"/>
    <n v="0"/>
    <n v="14.276973281664301"/>
    <d v="1900-01-09T04:44:53"/>
    <n v="43318"/>
    <n v="0"/>
    <n v="0"/>
    <n v="0"/>
    <n v="66521.566971794702"/>
  </r>
  <r>
    <s v="STND-60124"/>
    <s v="Speedway LLC"/>
    <s v="Speedway LLC #7750  - 5320 W 127th St - Alsip"/>
    <x v="1"/>
    <s v="Outdoor &amp; Garage Lighting"/>
    <x v="1"/>
    <n v="0"/>
    <n v="49284.955999999998"/>
    <n v="0"/>
    <x v="0"/>
    <x v="0"/>
    <n v="10.1978380583316"/>
    <s v="Qty / 1,000"/>
    <m/>
    <s v="Private-Lighting"/>
    <x v="0"/>
    <n v="3"/>
    <n v="1"/>
    <s v="Lighting"/>
    <n v="0.91633259480590001"/>
    <n v="1.30467645558681"/>
    <n v="45161.4116163746"/>
    <n v="0"/>
    <n v="0.71"/>
    <n v="32064.602247626"/>
    <n v="0"/>
    <n v="4903"/>
    <n v="1"/>
    <n v="1"/>
    <n v="0"/>
    <n v="0"/>
    <n v="14.276973281664301"/>
    <d v="1900-01-09T04:44:53"/>
    <n v="43318"/>
    <n v="0"/>
    <n v="0"/>
    <n v="0"/>
    <n v="326989.62112610537"/>
  </r>
  <r>
    <s v="STND-60124"/>
    <s v="Speedway LLC"/>
    <s v="Speedway LLC #7750  - 5320 W 127th St - Alsip"/>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8"/>
    <n v="0"/>
    <n v="0"/>
    <n v="0"/>
    <n v="25763.607235562631"/>
  </r>
  <r>
    <s v="STND-60124"/>
    <s v="Speedway LLC"/>
    <s v="Speedway LLC #7750  - 5320 W 127th St - Alsip"/>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25"/>
    <s v="Speedway LLC"/>
    <s v="Speedway LLC #7756  - 1156 Dundee Ave - Elgin"/>
    <x v="1"/>
    <s v="Outdoor &amp; Garage Lighting"/>
    <x v="1"/>
    <n v="0"/>
    <n v="58085.841"/>
    <n v="0"/>
    <x v="0"/>
    <x v="0"/>
    <n v="10.1978380583316"/>
    <s v="Qty / 1,000"/>
    <m/>
    <s v="Private-Lighting"/>
    <x v="0"/>
    <n v="3"/>
    <n v="1"/>
    <s v="Lighting"/>
    <n v="0.91633259480590001"/>
    <n v="1.30467645558681"/>
    <n v="53225.9494050129"/>
    <n v="0"/>
    <n v="0.71"/>
    <n v="37790.424077559197"/>
    <n v="0"/>
    <n v="4903"/>
    <n v="1"/>
    <n v="1"/>
    <n v="0"/>
    <n v="0"/>
    <n v="14.276973281664301"/>
    <d v="1900-01-09T04:44:53"/>
    <n v="43318"/>
    <n v="0"/>
    <n v="0"/>
    <n v="0"/>
    <n v="385380.62489862402"/>
  </r>
  <r>
    <s v="STND-60125"/>
    <s v="Speedway LLC"/>
    <s v="Speedway LLC #7756  - 1156 Dundee Ave - Elgin"/>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318"/>
    <n v="0"/>
    <n v="0"/>
    <n v="0"/>
    <n v="22900.984209388971"/>
  </r>
  <r>
    <s v="STND-60125"/>
    <s v="Speedway LLC"/>
    <s v="Speedway LLC #7756  - 1156 Dundee Ave - Elgin"/>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8"/>
    <n v="0"/>
    <n v="0"/>
    <n v="0"/>
    <n v="62262.050819276257"/>
  </r>
  <r>
    <s v="STND-60126"/>
    <s v="Speedway LLC"/>
    <s v="Speedway LLC #7757  - 3040 W 95th St - Evergreen Park"/>
    <x v="1"/>
    <s v="Outdoor &amp; Garage Lighting"/>
    <x v="1"/>
    <n v="0"/>
    <n v="35203.54"/>
    <n v="0"/>
    <x v="0"/>
    <x v="0"/>
    <n v="10.1978380583316"/>
    <s v="Qty / 1,000"/>
    <m/>
    <s v="Private-Lighting"/>
    <x v="0"/>
    <n v="3"/>
    <n v="1"/>
    <s v="Lighting"/>
    <n v="0.91633259480590001"/>
    <n v="1.30467645558681"/>
    <n v="32258.151154553299"/>
    <n v="0"/>
    <n v="0.71"/>
    <n v="22903.287319732801"/>
    <n v="0"/>
    <n v="4903"/>
    <n v="1"/>
    <n v="1"/>
    <n v="0"/>
    <n v="0"/>
    <n v="14.276973281664301"/>
    <d v="1900-01-09T04:44:53"/>
    <n v="43318"/>
    <n v="0"/>
    <n v="0"/>
    <n v="0"/>
    <n v="233564.01509007471"/>
  </r>
  <r>
    <s v="STND-60126"/>
    <s v="Speedway LLC"/>
    <s v="Speedway LLC #7757  - 3040 W 95th St - Evergreen Park"/>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18"/>
    <n v="0"/>
    <n v="0"/>
    <n v="0"/>
    <n v="25763.607235562631"/>
  </r>
  <r>
    <s v="STND-60126"/>
    <s v="Speedway LLC"/>
    <s v="Speedway LLC #7757  - 3040 W 95th St - Evergreen Park"/>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18"/>
    <n v="0"/>
    <n v="0"/>
    <n v="0"/>
    <n v="62262.050819276257"/>
  </r>
  <r>
    <s v="STND-60127"/>
    <s v="Speedway LLC"/>
    <s v="Speedway LLC #7760  - 16649 S Kedzie Ave - Markham"/>
    <x v="1"/>
    <s v="Outdoor &amp; Garage Lighting"/>
    <x v="1"/>
    <n v="0"/>
    <n v="21122.124"/>
    <n v="0"/>
    <x v="0"/>
    <x v="0"/>
    <n v="10.1978380583316"/>
    <s v="Qty / 1,000"/>
    <m/>
    <s v="Private-Lighting"/>
    <x v="0"/>
    <n v="3"/>
    <n v="1"/>
    <s v="Lighting"/>
    <n v="0.91633259480590001"/>
    <n v="1.30467645558681"/>
    <n v="19354.890692731999"/>
    <n v="0"/>
    <n v="0.71"/>
    <n v="13741.972391839699"/>
    <n v="0"/>
    <n v="4903"/>
    <n v="1"/>
    <n v="1"/>
    <n v="0"/>
    <n v="0"/>
    <n v="14.276973281664301"/>
    <d v="1900-01-09T04:44:53"/>
    <n v="43318"/>
    <n v="0"/>
    <n v="0"/>
    <n v="0"/>
    <n v="140138.40905404501"/>
  </r>
  <r>
    <s v="STND-60127"/>
    <s v="Speedway LLC"/>
    <s v="Speedway LLC #7760  - 16649 S Kedzie Ave - Markham"/>
    <x v="1"/>
    <s v="Outdoor &amp; Garage Lighting"/>
    <x v="1"/>
    <n v="0"/>
    <n v="1078.6600000000001"/>
    <n v="0"/>
    <x v="0"/>
    <x v="0"/>
    <n v="10.1978380583316"/>
    <s v="Qty / 1,000"/>
    <m/>
    <s v="Private-Lighting"/>
    <x v="0"/>
    <n v="3"/>
    <n v="1"/>
    <s v="Lighting"/>
    <n v="0.91633259480590001"/>
    <n v="1.30467645558681"/>
    <n v="988.41131671333198"/>
    <n v="0"/>
    <n v="0.71"/>
    <n v="701.77203486646602"/>
    <n v="0"/>
    <n v="4903"/>
    <n v="1"/>
    <n v="1"/>
    <n v="0"/>
    <n v="0"/>
    <n v="14.276973281664301"/>
    <d v="1900-01-09T04:44:53"/>
    <n v="43318"/>
    <n v="0"/>
    <n v="0"/>
    <n v="0"/>
    <n v="7156.5575654340573"/>
  </r>
  <r>
    <s v="STND-60127"/>
    <s v="Speedway LLC"/>
    <s v="Speedway LLC #7760  - 16649 S Kedzie Ave - Markham"/>
    <x v="1"/>
    <s v="Outdoor &amp; Garage Lighting"/>
    <x v="1"/>
    <n v="0"/>
    <n v="848.21900000000005"/>
    <n v="0"/>
    <x v="0"/>
    <x v="0"/>
    <n v="10.1978380583316"/>
    <s v="Qty / 1,000"/>
    <m/>
    <s v="Private-Lighting"/>
    <x v="0"/>
    <n v="3"/>
    <n v="1"/>
    <s v="Lighting"/>
    <n v="0.91633259480590001"/>
    <n v="1.30467645558681"/>
    <n v="777.25071723366602"/>
    <n v="0"/>
    <n v="0.71"/>
    <n v="551.84800923590296"/>
    <n v="0"/>
    <n v="4903"/>
    <n v="1"/>
    <n v="1"/>
    <n v="0"/>
    <n v="0"/>
    <n v="14.276973281664301"/>
    <d v="1900-01-09T04:44:53"/>
    <n v="43318"/>
    <n v="0"/>
    <n v="0"/>
    <n v="0"/>
    <n v="5627.6566310004191"/>
  </r>
  <r>
    <s v="STND-60127"/>
    <s v="Speedway LLC"/>
    <s v="Speedway LLC #7760  - 16649 S Kedzie Ave - Markham"/>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18"/>
    <n v="0"/>
    <n v="0"/>
    <n v="0"/>
    <n v="20754.016939758752"/>
  </r>
  <r>
    <s v="STND-60127"/>
    <s v="Speedway LLC"/>
    <s v="Speedway LLC #7760  - 16649 S Kedzie Ave - Markham"/>
    <x v="1"/>
    <s v="Outdoor &amp; Garage Lighting"/>
    <x v="1"/>
    <n v="0"/>
    <n v="7869.3149999999996"/>
    <n v="0"/>
    <x v="0"/>
    <x v="0"/>
    <n v="10.1978380583316"/>
    <s v="Qty / 1,000"/>
    <m/>
    <s v="Private-Lighting"/>
    <x v="0"/>
    <n v="3"/>
    <n v="1"/>
    <s v="Lighting"/>
    <n v="0.91633259480590001"/>
    <n v="1.30467645558681"/>
    <n v="7210.9098332949898"/>
    <n v="0"/>
    <n v="0.71"/>
    <n v="5119.7459816394403"/>
    <n v="0"/>
    <n v="4903"/>
    <n v="1"/>
    <n v="1"/>
    <n v="0"/>
    <n v="0"/>
    <n v="14.276973281664301"/>
    <d v="1900-01-09T04:44:53"/>
    <n v="43318"/>
    <n v="0"/>
    <n v="0"/>
    <n v="0"/>
    <n v="52210.340420552959"/>
  </r>
  <r>
    <s v="STND-60128"/>
    <s v="Speedway LLC"/>
    <s v="Speedway LLC #8303  - 9800 S Cicero Ave - Oak Lawn"/>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8"/>
    <n v="0"/>
    <n v="0"/>
    <n v="0"/>
    <n v="280276.81810809002"/>
  </r>
  <r>
    <s v="STND-60129"/>
    <s v="Speedway LLC"/>
    <s v="Speedway LLC #8309  - 2303 S Western Ave - Chicago"/>
    <x v="1"/>
    <s v="Outdoor &amp; Garage Lighting"/>
    <x v="1"/>
    <n v="0"/>
    <n v="52805.31"/>
    <n v="0"/>
    <x v="0"/>
    <x v="0"/>
    <n v="10.1978380583316"/>
    <s v="Qty / 1,000"/>
    <m/>
    <s v="Private-Lighting"/>
    <x v="0"/>
    <n v="3"/>
    <n v="1"/>
    <s v="Lighting"/>
    <n v="0.91633259480590001"/>
    <n v="1.30467645558681"/>
    <n v="48387.226731829898"/>
    <n v="0"/>
    <n v="0.71"/>
    <n v="34354.930979599201"/>
    <n v="0"/>
    <n v="4903"/>
    <n v="1"/>
    <n v="1"/>
    <n v="0"/>
    <n v="0"/>
    <n v="14.276973281664301"/>
    <d v="1900-01-09T04:44:53"/>
    <n v="43318"/>
    <n v="0"/>
    <n v="0"/>
    <n v="0"/>
    <n v="350346.02263511205"/>
  </r>
  <r>
    <s v="STND-60129"/>
    <s v="Speedway LLC"/>
    <s v="Speedway LLC #8309  - 2303 S Western Ave - Chicago"/>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318"/>
    <n v="0"/>
    <n v="0"/>
    <n v="0"/>
    <n v="22900.984209388971"/>
  </r>
  <r>
    <s v="STND-60129"/>
    <s v="Speedway LLC"/>
    <s v="Speedway LLC #8309  - 2303 S Western Ave - Chicago"/>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8"/>
    <n v="0"/>
    <n v="0"/>
    <n v="0"/>
    <n v="51885.042349396936"/>
  </r>
  <r>
    <s v="STND-60130"/>
    <s v="Speedway LLC"/>
    <s v="Speedway LLC #8313  - 5800 S Harlem Ave - Summit Argo"/>
    <x v="1"/>
    <s v="Outdoor &amp; Garage Lighting"/>
    <x v="1"/>
    <n v="0"/>
    <n v="63366.372000000003"/>
    <n v="0"/>
    <x v="0"/>
    <x v="0"/>
    <n v="10.1978380583316"/>
    <s v="Qty / 1,000"/>
    <m/>
    <s v="Private-Lighting"/>
    <x v="0"/>
    <n v="3"/>
    <n v="1"/>
    <s v="Lighting"/>
    <n v="0.91633259480590001"/>
    <n v="1.30467645558681"/>
    <n v="58064.672078195901"/>
    <n v="0"/>
    <n v="0.71"/>
    <n v="41225.917175519098"/>
    <n v="0"/>
    <n v="4903"/>
    <n v="1"/>
    <n v="1"/>
    <n v="0"/>
    <n v="0"/>
    <n v="14.276973281664301"/>
    <d v="1900-01-09T04:44:53"/>
    <n v="43318"/>
    <n v="0"/>
    <n v="0"/>
    <n v="0"/>
    <n v="420415.22716213507"/>
  </r>
  <r>
    <s v="STND-60130"/>
    <s v="Speedway LLC"/>
    <s v="Speedway LLC #8313  - 5800 S Harlem Ave - Summit Argo"/>
    <x v="1"/>
    <s v="Outdoor &amp; Garage Lighting"/>
    <x v="1"/>
    <n v="0"/>
    <n v="2157.3200000000002"/>
    <n v="0"/>
    <x v="0"/>
    <x v="0"/>
    <n v="10.1978380583316"/>
    <s v="Qty / 1,000"/>
    <m/>
    <s v="Private-Lighting"/>
    <x v="0"/>
    <n v="3"/>
    <n v="1"/>
    <s v="Lighting"/>
    <n v="0.91633259480590001"/>
    <n v="1.30467645558681"/>
    <n v="1976.8226334266601"/>
    <n v="0"/>
    <n v="0.71"/>
    <n v="1403.54406973293"/>
    <n v="0"/>
    <n v="4903"/>
    <n v="1"/>
    <n v="1"/>
    <n v="0"/>
    <n v="0"/>
    <n v="14.276973281664301"/>
    <d v="1900-01-09T04:44:53"/>
    <n v="43318"/>
    <n v="0"/>
    <n v="0"/>
    <n v="0"/>
    <n v="14313.115130868095"/>
  </r>
  <r>
    <s v="STND-60130"/>
    <s v="Speedway LLC"/>
    <s v="Speedway LLC #8313  - 5800 S Harlem Ave - Summit Argo"/>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18"/>
    <n v="0"/>
    <n v="0"/>
    <n v="0"/>
    <n v="11255.31326200088"/>
  </r>
  <r>
    <s v="STND-60130"/>
    <s v="Speedway LLC"/>
    <s v="Speedway LLC #8313  - 5800 S Harlem Ave - Summit Argo"/>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18"/>
    <n v="0"/>
    <n v="0"/>
    <n v="0"/>
    <n v="20754.016939758752"/>
  </r>
  <r>
    <s v="STND-60131"/>
    <s v="Speedway LLC"/>
    <s v="Speedway LLC #8317  - 3354 N Damen Ave - Chicago"/>
    <x v="1"/>
    <s v="Outdoor &amp; Garage Lighting"/>
    <x v="1"/>
    <n v="0"/>
    <n v="22882.300999999999"/>
    <n v="0"/>
    <x v="0"/>
    <x v="0"/>
    <n v="10.1978380583316"/>
    <s v="Qty / 1,000"/>
    <m/>
    <s v="Private-Lighting"/>
    <x v="0"/>
    <n v="3"/>
    <n v="1"/>
    <s v="Lighting"/>
    <n v="0.91633259480590001"/>
    <n v="1.30467645558681"/>
    <n v="20967.7982504596"/>
    <n v="0"/>
    <n v="0.71"/>
    <n v="14887.1367578263"/>
    <n v="0"/>
    <n v="4903"/>
    <n v="1"/>
    <n v="1"/>
    <n v="0"/>
    <n v="0"/>
    <n v="14.276973281664301"/>
    <d v="1900-01-09T04:44:53"/>
    <n v="43318"/>
    <n v="0"/>
    <n v="0"/>
    <n v="0"/>
    <n v="151816.60980854835"/>
  </r>
  <r>
    <s v="STND-60131"/>
    <s v="Speedway LLC"/>
    <s v="Speedway LLC #8317  - 3354 N Damen Ave - Chicago"/>
    <x v="1"/>
    <s v="Outdoor &amp; Garage Lighting"/>
    <x v="1"/>
    <n v="0"/>
    <n v="1941.588"/>
    <n v="0"/>
    <x v="0"/>
    <x v="0"/>
    <n v="10.1978380583316"/>
    <s v="Qty / 1,000"/>
    <m/>
    <s v="Private-Lighting"/>
    <x v="0"/>
    <n v="3"/>
    <n v="1"/>
    <s v="Lighting"/>
    <n v="0.91633259480590001"/>
    <n v="1.30467645558681"/>
    <n v="1779.1403700840001"/>
    <n v="0"/>
    <n v="0.71"/>
    <n v="1263.18966275964"/>
    <n v="0"/>
    <n v="4903"/>
    <n v="1"/>
    <n v="1"/>
    <n v="0"/>
    <n v="0"/>
    <n v="14.276973281664301"/>
    <d v="1900-01-09T04:44:53"/>
    <n v="43318"/>
    <n v="0"/>
    <n v="0"/>
    <n v="0"/>
    <n v="12881.803617781316"/>
  </r>
  <r>
    <s v="STND-60131"/>
    <s v="Speedway LLC"/>
    <s v="Speedway LLC #8317  - 3354 N Damen Ave - Chicago"/>
    <x v="1"/>
    <s v="Outdoor &amp; Garage Lighting"/>
    <x v="1"/>
    <n v="0"/>
    <n v="1564.057"/>
    <n v="0"/>
    <x v="0"/>
    <x v="0"/>
    <n v="10.1978380583316"/>
    <s v="Qty / 1,000"/>
    <m/>
    <s v="Private-Lighting"/>
    <x v="0"/>
    <n v="3"/>
    <n v="1"/>
    <s v="Lighting"/>
    <n v="0.91633259480590001"/>
    <n v="1.30467645558681"/>
    <n v="1433.1964092343301"/>
    <n v="0"/>
    <n v="0.71"/>
    <n v="1017.56945055638"/>
    <n v="0"/>
    <n v="4903"/>
    <n v="1"/>
    <n v="1"/>
    <n v="0"/>
    <n v="0"/>
    <n v="14.276973281664301"/>
    <d v="1900-01-09T04:44:53"/>
    <n v="43318"/>
    <n v="0"/>
    <n v="0"/>
    <n v="0"/>
    <n v="10377.008469879427"/>
  </r>
  <r>
    <s v="STND-60132"/>
    <s v="Speedway LLC"/>
    <s v="Speedway LLC #8320  - 3554 W North Ave - Chicago"/>
    <x v="1"/>
    <s v="Outdoor &amp; Garage Lighting"/>
    <x v="1"/>
    <n v="0"/>
    <n v="63366.372000000003"/>
    <n v="0"/>
    <x v="0"/>
    <x v="0"/>
    <n v="10.1978380583316"/>
    <s v="Qty / 1,000"/>
    <m/>
    <s v="Private-Lighting"/>
    <x v="0"/>
    <n v="3"/>
    <n v="1"/>
    <s v="Lighting"/>
    <n v="0.91633259480590001"/>
    <n v="1.30467645558681"/>
    <n v="58064.672078195901"/>
    <n v="0"/>
    <n v="0.71"/>
    <n v="41225.917175519098"/>
    <n v="0"/>
    <n v="4903"/>
    <n v="1"/>
    <n v="1"/>
    <n v="0"/>
    <n v="0"/>
    <n v="14.276973281664301"/>
    <d v="1900-01-09T04:44:53"/>
    <n v="43318"/>
    <n v="0"/>
    <n v="0"/>
    <n v="0"/>
    <n v="420415.22716213507"/>
  </r>
  <r>
    <s v="STND-60132"/>
    <s v="Speedway LLC"/>
    <s v="Speedway LLC #8320  - 3554 W North Ave - Chicago"/>
    <x v="1"/>
    <s v="Outdoor &amp; Garage Lighting"/>
    <x v="1"/>
    <n v="0"/>
    <n v="1725.856"/>
    <n v="0"/>
    <x v="0"/>
    <x v="0"/>
    <n v="10.1978380583316"/>
    <s v="Qty / 1,000"/>
    <m/>
    <s v="Private-Lighting"/>
    <x v="0"/>
    <n v="3"/>
    <n v="1"/>
    <s v="Lighting"/>
    <n v="0.91633259480590001"/>
    <n v="1.30467645558681"/>
    <n v="1581.4581067413301"/>
    <n v="0"/>
    <n v="0.71"/>
    <n v="1122.83525578634"/>
    <n v="0"/>
    <n v="4903"/>
    <n v="1"/>
    <n v="1"/>
    <n v="0"/>
    <n v="0"/>
    <n v="14.276973281664301"/>
    <d v="1900-01-09T04:44:53"/>
    <n v="43318"/>
    <n v="0"/>
    <n v="0"/>
    <n v="0"/>
    <n v="11450.492104694435"/>
  </r>
  <r>
    <s v="STND-60132"/>
    <s v="Speedway LLC"/>
    <s v="Speedway LLC #8320  - 3554 W North Ave - Chicago"/>
    <x v="1"/>
    <s v="Outdoor &amp; Garage Lighting"/>
    <x v="1"/>
    <n v="0"/>
    <n v="4721.5889999999999"/>
    <n v="0"/>
    <x v="0"/>
    <x v="0"/>
    <n v="10.1978380583316"/>
    <s v="Qty / 1,000"/>
    <m/>
    <s v="Private-Lighting"/>
    <x v="0"/>
    <n v="3"/>
    <n v="1"/>
    <s v="Lighting"/>
    <n v="0.91633259480590001"/>
    <n v="1.30467645558681"/>
    <n v="4326.5458999769899"/>
    <n v="0"/>
    <n v="0.71"/>
    <n v="3071.84758898367"/>
    <n v="0"/>
    <n v="4903"/>
    <n v="1"/>
    <n v="1"/>
    <n v="0"/>
    <n v="0"/>
    <n v="14.276973281664301"/>
    <d v="1900-01-09T04:44:53"/>
    <n v="43318"/>
    <n v="0"/>
    <n v="0"/>
    <n v="0"/>
    <n v="31326.204252331834"/>
  </r>
  <r>
    <s v="STND-60133"/>
    <s v="Speedway LLC"/>
    <s v="Speedway LLC #8327  - 701 E Lake St - Addison"/>
    <x v="1"/>
    <s v="Outdoor &amp; Garage Lighting"/>
    <x v="1"/>
    <n v="0"/>
    <n v="31683.186000000002"/>
    <n v="0"/>
    <x v="0"/>
    <x v="0"/>
    <n v="10.1978380583316"/>
    <s v="Qty / 1,000"/>
    <m/>
    <s v="Private-Lighting"/>
    <x v="0"/>
    <n v="3"/>
    <n v="1"/>
    <s v="Lighting"/>
    <n v="0.91633259480590001"/>
    <n v="1.30467645558681"/>
    <n v="29032.336039098001"/>
    <n v="0"/>
    <n v="0.71"/>
    <n v="20612.958587759498"/>
    <n v="0"/>
    <n v="4903"/>
    <n v="1"/>
    <n v="1"/>
    <n v="0"/>
    <n v="0"/>
    <n v="14.276973281664301"/>
    <d v="1900-01-09T04:44:53"/>
    <n v="43379"/>
    <n v="0"/>
    <n v="0"/>
    <n v="0"/>
    <n v="210207.61358106701"/>
  </r>
  <r>
    <s v="STND-60133"/>
    <s v="Speedway LLC"/>
    <s v="Speedway LLC #8327  - 701 E Lake St - Addison"/>
    <x v="1"/>
    <s v="Outdoor &amp; Garage Lighting"/>
    <x v="1"/>
    <n v="0"/>
    <n v="3020.248"/>
    <n v="0"/>
    <x v="0"/>
    <x v="0"/>
    <n v="10.1978380583316"/>
    <s v="Qty / 1,000"/>
    <m/>
    <s v="Private-Lighting"/>
    <x v="0"/>
    <n v="3"/>
    <n v="1"/>
    <s v="Lighting"/>
    <n v="0.91633259480590001"/>
    <n v="1.30467645558681"/>
    <n v="2767.5516867973301"/>
    <n v="0"/>
    <n v="0.71"/>
    <n v="1964.9616976261"/>
    <n v="0"/>
    <n v="4903"/>
    <n v="1"/>
    <n v="1"/>
    <n v="0"/>
    <n v="0"/>
    <n v="14.276973281664301"/>
    <d v="1900-01-09T04:44:53"/>
    <n v="43379"/>
    <n v="0"/>
    <n v="0"/>
    <n v="0"/>
    <n v="20038.361183215311"/>
  </r>
  <r>
    <s v="STND-60133"/>
    <s v="Speedway LLC"/>
    <s v="Speedway LLC #8327  - 701 E Lake St - Addison"/>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79"/>
    <n v="0"/>
    <n v="0"/>
    <n v="0"/>
    <n v="51885.042349396936"/>
  </r>
  <r>
    <s v="STND-60134"/>
    <s v="Speedway LLC"/>
    <s v="Speedway LLC #8328  - 6030 W 95th St - Oak Lawn"/>
    <x v="1"/>
    <s v="Outdoor &amp; Garage Lighting"/>
    <x v="1"/>
    <n v="0"/>
    <n v="42244.248"/>
    <n v="0"/>
    <x v="0"/>
    <x v="0"/>
    <n v="10.1978380583316"/>
    <s v="Qty / 1,000"/>
    <m/>
    <s v="Private-Lighting"/>
    <x v="0"/>
    <n v="3"/>
    <n v="1"/>
    <s v="Lighting"/>
    <n v="0.91633259480590001"/>
    <n v="1.30467645558681"/>
    <n v="38709.781385463903"/>
    <n v="0"/>
    <n v="0.71"/>
    <n v="27483.944783679399"/>
    <n v="0"/>
    <n v="4903"/>
    <n v="1"/>
    <n v="1"/>
    <n v="0"/>
    <n v="0"/>
    <n v="14.276973281664301"/>
    <d v="1900-01-09T04:44:53"/>
    <n v="43318"/>
    <n v="0"/>
    <n v="0"/>
    <n v="0"/>
    <n v="280276.81810809002"/>
  </r>
  <r>
    <s v="STND-60134"/>
    <s v="Speedway LLC"/>
    <s v="Speedway LLC #8328  - 6030 W 95th St - Oak Lawn"/>
    <x v="1"/>
    <s v="Outdoor &amp; Garage Lighting"/>
    <x v="1"/>
    <n v="0"/>
    <n v="2157.3200000000002"/>
    <n v="0"/>
    <x v="0"/>
    <x v="0"/>
    <n v="10.1978380583316"/>
    <s v="Qty / 1,000"/>
    <m/>
    <s v="Private-Lighting"/>
    <x v="0"/>
    <n v="3"/>
    <n v="1"/>
    <s v="Lighting"/>
    <n v="0.91633259480590001"/>
    <n v="1.30467645558681"/>
    <n v="1976.8226334266601"/>
    <n v="0"/>
    <n v="0.71"/>
    <n v="1403.54406973293"/>
    <n v="0"/>
    <n v="4903"/>
    <n v="1"/>
    <n v="1"/>
    <n v="0"/>
    <n v="0"/>
    <n v="14.276973281664301"/>
    <d v="1900-01-09T04:44:53"/>
    <n v="43318"/>
    <n v="0"/>
    <n v="0"/>
    <n v="0"/>
    <n v="14313.115130868095"/>
  </r>
  <r>
    <s v="STND-60135"/>
    <s v="Speedway LLC"/>
    <s v="Speedway LLC #8344  - 1288 N Rand Rd - Palatine"/>
    <x v="1"/>
    <s v="Outdoor &amp; Garage Lighting"/>
    <x v="1"/>
    <n v="0"/>
    <n v="45764.601999999999"/>
    <n v="0"/>
    <x v="0"/>
    <x v="0"/>
    <n v="10.1978380583316"/>
    <s v="Qty / 1,000"/>
    <m/>
    <s v="Private-Lighting"/>
    <x v="0"/>
    <n v="3"/>
    <n v="1"/>
    <s v="Lighting"/>
    <n v="0.91633259480590001"/>
    <n v="1.30467645558681"/>
    <n v="41935.596500919302"/>
    <n v="0"/>
    <n v="0.71"/>
    <n v="29774.273515652701"/>
    <n v="0"/>
    <n v="4903"/>
    <n v="1"/>
    <n v="1"/>
    <n v="0"/>
    <n v="0"/>
    <n v="14.276973281664301"/>
    <d v="1900-01-09T04:44:53"/>
    <n v="43318"/>
    <n v="0"/>
    <n v="0"/>
    <n v="0"/>
    <n v="303633.2196170977"/>
  </r>
  <r>
    <s v="STND-60135"/>
    <s v="Speedway LLC"/>
    <s v="Speedway LLC #8344  - 1288 N Rand Rd - Palatine"/>
    <x v="1"/>
    <s v="Outdoor &amp; Garage Lighting"/>
    <x v="1"/>
    <n v="0"/>
    <n v="5609.0320000000002"/>
    <n v="0"/>
    <x v="0"/>
    <x v="0"/>
    <n v="10.1978380583316"/>
    <s v="Qty / 1,000"/>
    <m/>
    <s v="Private-Lighting"/>
    <x v="0"/>
    <n v="3"/>
    <n v="1"/>
    <s v="Lighting"/>
    <n v="0.91633259480590001"/>
    <n v="1.30467645558681"/>
    <n v="5139.7388469093303"/>
    <n v="0"/>
    <n v="0.71"/>
    <n v="3649.21458130562"/>
    <n v="0"/>
    <n v="4903"/>
    <n v="1"/>
    <n v="1"/>
    <n v="0"/>
    <n v="0"/>
    <n v="14.276973281664301"/>
    <d v="1900-01-09T04:44:53"/>
    <n v="43318"/>
    <n v="0"/>
    <n v="0"/>
    <n v="0"/>
    <n v="37214.099340257068"/>
  </r>
  <r>
    <s v="STND-60135"/>
    <s v="Speedway LLC"/>
    <s v="Speedway LLC #8344  - 1288 N Rand Rd - Palatine"/>
    <x v="1"/>
    <s v="Outdoor &amp; Garage Lighting"/>
    <x v="1"/>
    <n v="0"/>
    <n v="7820.2849999999999"/>
    <n v="0"/>
    <x v="0"/>
    <x v="0"/>
    <n v="10.1978380583316"/>
    <s v="Qty / 1,000"/>
    <m/>
    <s v="Private-Lighting"/>
    <x v="0"/>
    <n v="3"/>
    <n v="1"/>
    <s v="Lighting"/>
    <n v="0.91633259480590001"/>
    <n v="1.30467645558681"/>
    <n v="7165.9820461716599"/>
    <n v="0"/>
    <n v="0.71"/>
    <n v="5087.8472527818803"/>
    <n v="0"/>
    <n v="4903"/>
    <n v="1"/>
    <n v="1"/>
    <n v="0"/>
    <n v="0"/>
    <n v="14.276973281664301"/>
    <d v="1900-01-09T04:44:53"/>
    <n v="43318"/>
    <n v="0"/>
    <n v="0"/>
    <n v="0"/>
    <n v="51885.042349396936"/>
  </r>
  <r>
    <s v="STND-60136"/>
    <s v="Speedway LLC"/>
    <s v="Speedway LLC #8440  - 701 N Independence St - Romeoville"/>
    <x v="1"/>
    <s v="Outdoor &amp; Garage Lighting"/>
    <x v="1"/>
    <n v="0"/>
    <n v="35203.54"/>
    <n v="0"/>
    <x v="0"/>
    <x v="0"/>
    <n v="10.1978380583316"/>
    <s v="Qty / 1,000"/>
    <m/>
    <s v="Private-Lighting"/>
    <x v="0"/>
    <n v="3"/>
    <n v="1"/>
    <s v="Lighting"/>
    <n v="0.91633259480590001"/>
    <n v="1.30467645558681"/>
    <n v="32258.151154553299"/>
    <n v="0"/>
    <n v="0.71"/>
    <n v="22903.287319732801"/>
    <n v="0"/>
    <n v="4903"/>
    <n v="1"/>
    <n v="1"/>
    <n v="0"/>
    <n v="0"/>
    <n v="14.276973281664301"/>
    <d v="1900-01-09T04:44:53"/>
    <n v="43318"/>
    <n v="0"/>
    <n v="0"/>
    <n v="0"/>
    <n v="233564.01509007471"/>
  </r>
  <r>
    <s v="STND-60136"/>
    <s v="Speedway LLC"/>
    <s v="Speedway LLC #8440  - 701 N Independence St - Romeoville"/>
    <x v="1"/>
    <s v="Outdoor &amp; Garage Lighting"/>
    <x v="1"/>
    <n v="0"/>
    <n v="2588.7840000000001"/>
    <n v="0"/>
    <x v="0"/>
    <x v="0"/>
    <n v="10.1978380583316"/>
    <s v="Qty / 1,000"/>
    <m/>
    <s v="Private-Lighting"/>
    <x v="0"/>
    <n v="3"/>
    <n v="1"/>
    <s v="Lighting"/>
    <n v="0.91633259480590001"/>
    <n v="1.30467645558681"/>
    <n v="2372.1871601120001"/>
    <n v="0"/>
    <n v="0.71"/>
    <n v="1684.25288367952"/>
    <n v="0"/>
    <n v="4903"/>
    <n v="1"/>
    <n v="1"/>
    <n v="0"/>
    <n v="0"/>
    <n v="14.276973281664301"/>
    <d v="1900-01-09T04:44:53"/>
    <n v="43318"/>
    <n v="0"/>
    <n v="0"/>
    <n v="0"/>
    <n v="17175.738157041753"/>
  </r>
  <r>
    <s v="STND-60136"/>
    <s v="Speedway LLC"/>
    <s v="Speedway LLC #8440  - 701 N Independence St - Romeoville"/>
    <x v="1"/>
    <s v="Outdoor &amp; Garage Lighting"/>
    <x v="1"/>
    <n v="0"/>
    <n v="8482.19"/>
    <n v="0"/>
    <x v="0"/>
    <x v="0"/>
    <n v="10.1978380583316"/>
    <s v="Qty / 1,000"/>
    <m/>
    <s v="Private-Lighting"/>
    <x v="0"/>
    <n v="3"/>
    <n v="1"/>
    <s v="Lighting"/>
    <n v="0.91633259480590001"/>
    <n v="1.30467645558681"/>
    <n v="7772.50717233666"/>
    <n v="0"/>
    <n v="0.71"/>
    <n v="5518.4800923590301"/>
    <n v="0"/>
    <n v="4903"/>
    <n v="1"/>
    <n v="1"/>
    <n v="0"/>
    <n v="0"/>
    <n v="14.276973281664301"/>
    <d v="1900-01-09T04:44:53"/>
    <n v="43318"/>
    <n v="0"/>
    <n v="0"/>
    <n v="0"/>
    <n v="56276.5663100042"/>
  </r>
  <r>
    <s v="STND-60136"/>
    <s v="Speedway LLC"/>
    <s v="Speedway LLC #8440  - 701 N Independence St - Romeoville"/>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36"/>
    <s v="Speedway LLC"/>
    <s v="Speedway LLC #8440  - 701 N Independence St - Romeoville"/>
    <x v="1"/>
    <s v="Outdoor &amp; Garage Lighting"/>
    <x v="1"/>
    <n v="0"/>
    <n v="19.611999999999998"/>
    <n v="0"/>
    <x v="0"/>
    <x v="0"/>
    <n v="10.1978380583316"/>
    <s v="Qty / 1,000"/>
    <m/>
    <s v="Private-Lighting"/>
    <x v="0"/>
    <n v="3"/>
    <n v="1"/>
    <s v="Lighting"/>
    <n v="0.91633259480590001"/>
    <n v="1.30467645558681"/>
    <n v="17.971114849333301"/>
    <n v="0"/>
    <n v="0.71"/>
    <n v="12.7594915430266"/>
    <n v="0"/>
    <n v="4903"/>
    <n v="1"/>
    <n v="1"/>
    <n v="0"/>
    <n v="0"/>
    <n v="14.276973281664301"/>
    <d v="1900-01-09T04:44:53"/>
    <n v="43318"/>
    <n v="0"/>
    <n v="0"/>
    <n v="0"/>
    <n v="130.11922846243687"/>
  </r>
  <r>
    <s v="STND-60137"/>
    <s v="Speedway LLC"/>
    <s v="Speedway LLC #8595  - 550 Ogden Ave - Lisle"/>
    <x v="1"/>
    <s v="Outdoor &amp; Garage Lighting"/>
    <x v="1"/>
    <n v="0"/>
    <n v="58085.841"/>
    <n v="0"/>
    <x v="0"/>
    <x v="0"/>
    <n v="10.1978380583316"/>
    <s v="Qty / 1,000"/>
    <m/>
    <s v="Private-Lighting"/>
    <x v="0"/>
    <n v="3"/>
    <n v="1"/>
    <s v="Lighting"/>
    <n v="0.91633259480590001"/>
    <n v="1.30467645558681"/>
    <n v="53225.9494050129"/>
    <n v="0"/>
    <n v="0.71"/>
    <n v="37790.424077559197"/>
    <n v="0"/>
    <n v="4903"/>
    <n v="1"/>
    <n v="1"/>
    <n v="0"/>
    <n v="0"/>
    <n v="14.276973281664301"/>
    <d v="1900-01-09T04:44:53"/>
    <n v="43318"/>
    <n v="0"/>
    <n v="0"/>
    <n v="0"/>
    <n v="385380.62489862402"/>
  </r>
  <r>
    <s v="STND-60137"/>
    <s v="Speedway LLC"/>
    <s v="Speedway LLC #8595  - 550 Ogden Ave - Lisle"/>
    <x v="1"/>
    <s v="Outdoor &amp; Garage Lighting"/>
    <x v="1"/>
    <n v="0"/>
    <n v="4098.9080000000004"/>
    <n v="0"/>
    <x v="0"/>
    <x v="0"/>
    <n v="10.1978380583316"/>
    <s v="Qty / 1,000"/>
    <m/>
    <s v="Private-Lighting"/>
    <x v="0"/>
    <n v="3"/>
    <n v="1"/>
    <s v="Lighting"/>
    <n v="0.91633259480590001"/>
    <n v="1.30467645558681"/>
    <n v="3755.9630035106602"/>
    <n v="0"/>
    <n v="0.71"/>
    <n v="2666.7337324925702"/>
    <n v="0"/>
    <n v="4903"/>
    <n v="1"/>
    <n v="1"/>
    <n v="0"/>
    <n v="0"/>
    <n v="14.276973281664301"/>
    <d v="1900-01-09T04:44:53"/>
    <n v="43318"/>
    <n v="0"/>
    <n v="0"/>
    <n v="0"/>
    <n v="27194.918748649412"/>
  </r>
  <r>
    <s v="STND-60137"/>
    <s v="Speedway LLC"/>
    <s v="Speedway LLC #8595  - 550 Ogden Ave - Lisle"/>
    <x v="1"/>
    <s v="Outdoor &amp; Garage Lighting"/>
    <x v="1"/>
    <n v="0"/>
    <n v="6256.2280000000001"/>
    <n v="0"/>
    <x v="0"/>
    <x v="0"/>
    <n v="10.1978380583316"/>
    <s v="Qty / 1,000"/>
    <m/>
    <s v="Private-Lighting"/>
    <x v="0"/>
    <n v="3"/>
    <n v="1"/>
    <s v="Lighting"/>
    <n v="0.91633259480590001"/>
    <n v="1.30467645558681"/>
    <n v="5732.7856369373203"/>
    <n v="0"/>
    <n v="0.71"/>
    <n v="4070.2778022255002"/>
    <n v="0"/>
    <n v="4903"/>
    <n v="1"/>
    <n v="1"/>
    <n v="0"/>
    <n v="0"/>
    <n v="14.276973281664301"/>
    <d v="1900-01-09T04:44:53"/>
    <n v="43318"/>
    <n v="0"/>
    <n v="0"/>
    <n v="0"/>
    <n v="41508.033879517505"/>
  </r>
  <r>
    <s v="STND-60139"/>
    <s v="Blake Richmond LLC"/>
    <s v="Blake Richmond LLC - 2300-2318 N Richmond - McHenry"/>
    <x v="63"/>
    <s v="Outdoor &amp; Garage Lighting"/>
    <x v="1"/>
    <n v="0"/>
    <n v="14650.164000000001"/>
    <n v="0"/>
    <x v="0"/>
    <x v="0"/>
    <n v="10.1978380583316"/>
    <s v="Qty / 1,000"/>
    <m/>
    <s v="Private-Lighting"/>
    <x v="0"/>
    <n v="3"/>
    <n v="1"/>
    <s v="Lighting"/>
    <n v="0.91633259480590001"/>
    <n v="1.30467645558681"/>
    <n v="13424.422792452"/>
    <n v="0"/>
    <n v="0.71"/>
    <n v="9531.3401826409008"/>
    <n v="0"/>
    <n v="4903"/>
    <n v="1"/>
    <n v="1"/>
    <n v="0"/>
    <n v="0"/>
    <n v="14.276973281664301"/>
    <d v="1900-01-09T04:44:53"/>
    <n v="43273"/>
    <n v="0"/>
    <n v="0"/>
    <n v="0"/>
    <n v="97199.063661440639"/>
  </r>
  <r>
    <s v="STND-60140"/>
    <s v="Ozinga Ready Mix Concrete, Inc"/>
    <s v="Ozinga Ready Mix - 5500 Joliet Road - McCook"/>
    <x v="1"/>
    <s v="Outdoor &amp; Garage Lighting"/>
    <x v="16"/>
    <n v="0"/>
    <n v="6489.1080000000002"/>
    <n v="1.75536"/>
    <x v="0"/>
    <x v="0"/>
    <n v="14.701558365186701"/>
    <s v="Qty / 1,000"/>
    <m/>
    <s v="Private-Lighting"/>
    <x v="0"/>
    <n v="3"/>
    <n v="1"/>
    <s v="Lighting"/>
    <n v="0.91633259480590001"/>
    <n v="1.30467645558681"/>
    <n v="5946.1811716157199"/>
    <n v="2.2901768630788601"/>
    <n v="0.71"/>
    <n v="4221.7886318471601"/>
    <n v="1.62602557278599"/>
    <n v="3401"/>
    <n v="1"/>
    <n v="1"/>
    <n v="0"/>
    <n v="0.92"/>
    <n v="20.582181711261399"/>
    <d v="1900-01-13T16:50:15"/>
    <n v="43270"/>
    <n v="2.2901768630788601"/>
    <n v="0"/>
    <n v="0"/>
    <n v="62066.871976582734"/>
  </r>
  <r>
    <s v="STND-60140"/>
    <s v="Ozinga Ready Mix Concrete, Inc"/>
    <s v="Ozinga Ready Mix - 5500 Joliet Road - McCook"/>
    <x v="1"/>
    <s v="Outdoor &amp; Garage Lighting"/>
    <x v="16"/>
    <n v="0"/>
    <n v="2836.4340000000002"/>
    <n v="0.76727999999999996"/>
    <x v="0"/>
    <x v="0"/>
    <n v="14.701558365186701"/>
    <s v="Qty / 1,000"/>
    <m/>
    <s v="Private-Lighting"/>
    <x v="0"/>
    <n v="3"/>
    <n v="1"/>
    <s v="Lighting"/>
    <n v="0.91633259480590001"/>
    <n v="1.30467645558681"/>
    <n v="2599.1169272156799"/>
    <n v="1.00105215084264"/>
    <n v="0.71"/>
    <n v="1845.3730183231301"/>
    <n v="0.71074702709827797"/>
    <n v="3401"/>
    <n v="1"/>
    <n v="1"/>
    <n v="0"/>
    <n v="0.92"/>
    <n v="20.582181711261399"/>
    <d v="1900-01-13T16:50:15"/>
    <n v="43270"/>
    <n v="1.00105215084264"/>
    <n v="0"/>
    <n v="0"/>
    <n v="27129.859134418242"/>
  </r>
  <r>
    <s v="STND-60140"/>
    <s v="Ozinga Ready Mix Concrete, Inc"/>
    <s v="Ozinga Ready Mix - 5500 Joliet Road - McCook"/>
    <x v="1"/>
    <s v="Outdoor &amp; Garage Lighting"/>
    <x v="16"/>
    <n v="0"/>
    <n v="258.476"/>
    <n v="6.9919999999999996E-2"/>
    <x v="0"/>
    <x v="0"/>
    <n v="14.701558365186701"/>
    <s v="Qty / 1,000"/>
    <m/>
    <s v="Private-Lighting"/>
    <x v="0"/>
    <n v="3"/>
    <n v="1"/>
    <s v="Lighting"/>
    <n v="0.91633259480590001"/>
    <n v="1.30467645558681"/>
    <n v="236.84998377504999"/>
    <n v="9.1222977774629496E-2"/>
    <n v="0.71"/>
    <n v="168.163488480285"/>
    <n v="6.4768314219986897E-2"/>
    <n v="3401"/>
    <n v="1"/>
    <n v="1"/>
    <n v="0"/>
    <n v="0.92"/>
    <n v="20.582181711261399"/>
    <d v="1900-01-13T16:50:15"/>
    <n v="43270"/>
    <n v="9.1222977774629496E-2"/>
    <n v="0"/>
    <n v="0"/>
    <n v="2472.2653407863113"/>
  </r>
  <r>
    <s v="STND-60141"/>
    <s v="STEINER ELECTRIC COMPANY"/>
    <s v="Steiner Electric - 1275 Touhy Ave - Elk Grove"/>
    <x v="0"/>
    <s v="Indoor Lighting"/>
    <x v="6"/>
    <n v="0"/>
    <n v="5225.1970000000001"/>
    <n v="1.1749320000000001"/>
    <x v="0"/>
    <x v="0"/>
    <n v="15"/>
    <s v="Qty / 1,000"/>
    <m/>
    <s v="Private-Lighting"/>
    <x v="0"/>
    <n v="3"/>
    <n v="1"/>
    <s v="Lighting"/>
    <n v="0.91633259480590001"/>
    <n v="1.30467645558681"/>
    <n v="4788.0183253819996"/>
    <n v="1.5329061173155201"/>
    <n v="0.71"/>
    <n v="3399.4930110212199"/>
    <n v="1.0883633432940201"/>
    <n v="2885"/>
    <n v="1.165"/>
    <n v="1.3779999999999999"/>
    <n v="2.5499999999999998E-2"/>
    <n v="0.55000000000000004"/>
    <n v="24.263431542460999"/>
    <d v="1900-01-16T07:56:40"/>
    <n v="43291"/>
    <n v="2.02257041471898"/>
    <n v="104.802117851709"/>
    <n v="0"/>
    <n v="50992.395165318296"/>
  </r>
  <r>
    <s v="STND-60141"/>
    <s v="STEINER ELECTRIC COMPANY"/>
    <s v="Steiner Electric - 1275 Touhy Ave - Elk Grove"/>
    <x v="0"/>
    <s v="Indoor Lighting"/>
    <x v="6"/>
    <n v="0"/>
    <n v="1255.6669999999999"/>
    <n v="0.28234799999999999"/>
    <x v="0"/>
    <x v="0"/>
    <n v="15"/>
    <s v="Qty / 1,000"/>
    <m/>
    <s v="Private-Lighting"/>
    <x v="0"/>
    <n v="3"/>
    <n v="1"/>
    <s v="Lighting"/>
    <n v="0.91633259480590001"/>
    <n v="1.30467645558681"/>
    <n v="1150.6086003221401"/>
    <n v="0.36837278788202399"/>
    <n v="0.71"/>
    <n v="816.93210622871902"/>
    <n v="0.26154467939623699"/>
    <n v="2885"/>
    <n v="1.165"/>
    <n v="1.3779999999999999"/>
    <n v="2.5499999999999998E-2"/>
    <n v="0.55000000000000004"/>
    <n v="24.263431542460999"/>
    <d v="1900-01-16T07:56:40"/>
    <n v="43291"/>
    <n v="0.48604405314952298"/>
    <n v="25.184995114347299"/>
    <n v="0"/>
    <n v="12253.981593430784"/>
  </r>
  <r>
    <s v="STND-60142"/>
    <s v="Aurelio's Pizza Inc."/>
    <s v="Aurelio's Pizza Inc. - 18162 Harwood Ave - Homewood"/>
    <x v="1"/>
    <s v="Outdoor &amp; Garage Lighting"/>
    <x v="1"/>
    <n v="0"/>
    <n v="20298.419999999998"/>
    <n v="0"/>
    <x v="0"/>
    <x v="0"/>
    <n v="10.1978380583316"/>
    <s v="Qty / 1,000"/>
    <m/>
    <s v="Private-Lighting"/>
    <x v="0"/>
    <n v="3"/>
    <n v="1"/>
    <s v="Lighting"/>
    <n v="0.91633259480590001"/>
    <n v="1.30467645558681"/>
    <n v="18600.10386906"/>
    <n v="0"/>
    <n v="0.71"/>
    <n v="13206.0737470326"/>
    <n v="0"/>
    <n v="4903"/>
    <n v="1"/>
    <n v="1"/>
    <n v="0"/>
    <n v="0"/>
    <n v="14.276973281664301"/>
    <d v="1900-01-09T04:44:53"/>
    <n v="43268"/>
    <n v="0"/>
    <n v="0"/>
    <n v="0"/>
    <n v="134673.40145862286"/>
  </r>
  <r>
    <s v="STND-60142"/>
    <s v="Aurelio's Pizza Inc."/>
    <s v="Aurelio's Pizza Inc. - 18162 Harwood Ave - Homewood"/>
    <x v="1"/>
    <s v="Outdoor &amp; Garage Lighting"/>
    <x v="1"/>
    <n v="0"/>
    <n v="6236.616"/>
    <n v="0"/>
    <x v="0"/>
    <x v="0"/>
    <n v="10.1978380583316"/>
    <s v="Qty / 1,000"/>
    <m/>
    <s v="Private-Lighting"/>
    <x v="0"/>
    <n v="3"/>
    <n v="1"/>
    <s v="Lighting"/>
    <n v="0.91633259480590001"/>
    <n v="1.30467645558681"/>
    <n v="5714.8145220879896"/>
    <n v="0"/>
    <n v="0.71"/>
    <n v="4057.5183106824702"/>
    <n v="0"/>
    <n v="4903"/>
    <n v="1"/>
    <n v="1"/>
    <n v="0"/>
    <n v="0"/>
    <n v="14.276973281664301"/>
    <d v="1900-01-09T04:44:53"/>
    <n v="43268"/>
    <n v="0"/>
    <n v="0"/>
    <n v="0"/>
    <n v="41377.914651055034"/>
  </r>
  <r>
    <s v="STND-60142"/>
    <s v="Aurelio's Pizza Inc."/>
    <s v="Aurelio's Pizza Inc. - 18162 Harwood Ave - Homewood"/>
    <x v="1"/>
    <s v="Outdoor &amp; Garage Lighting"/>
    <x v="1"/>
    <n v="0"/>
    <n v="1549.348"/>
    <n v="0"/>
    <x v="0"/>
    <x v="0"/>
    <n v="10.1978380583316"/>
    <s v="Qty / 1,000"/>
    <m/>
    <s v="Private-Lighting"/>
    <x v="0"/>
    <n v="3"/>
    <n v="1"/>
    <s v="Lighting"/>
    <n v="0.91633259480590001"/>
    <n v="1.30467645558681"/>
    <n v="1419.71807309733"/>
    <n v="0"/>
    <n v="0.71"/>
    <n v="1007.9998318991099"/>
    <n v="0"/>
    <n v="4903"/>
    <n v="1"/>
    <n v="1"/>
    <n v="0"/>
    <n v="0"/>
    <n v="14.276973281664301"/>
    <d v="1900-01-09T04:44:53"/>
    <n v="43268"/>
    <n v="0"/>
    <n v="0"/>
    <n v="0"/>
    <n v="10279.419048532598"/>
  </r>
  <r>
    <s v="STND-60142"/>
    <s v="Aurelio's Pizza Inc."/>
    <s v="Aurelio's Pizza Inc. - 18162 Harwood Ave - Homewood"/>
    <x v="1"/>
    <s v="Outdoor &amp; Garage Lighting"/>
    <x v="1"/>
    <n v="0"/>
    <n v="343.21"/>
    <n v="0"/>
    <x v="0"/>
    <x v="0"/>
    <n v="10.1978380583316"/>
    <s v="Qty / 1,000"/>
    <m/>
    <s v="Private-Lighting"/>
    <x v="0"/>
    <n v="3"/>
    <n v="1"/>
    <s v="Lighting"/>
    <n v="0.91633259480590001"/>
    <n v="1.30467645558681"/>
    <n v="314.49450986333301"/>
    <n v="0"/>
    <n v="0.71"/>
    <n v="223.291102002966"/>
    <n v="0"/>
    <n v="4903"/>
    <n v="1"/>
    <n v="1"/>
    <n v="0"/>
    <n v="0"/>
    <n v="14.276973281664301"/>
    <d v="1900-01-09T04:44:53"/>
    <n v="43268"/>
    <n v="0"/>
    <n v="0"/>
    <n v="0"/>
    <n v="2277.0864980926499"/>
  </r>
  <r>
    <s v="STND-60142"/>
    <s v="Aurelio's Pizza Inc."/>
    <s v="Aurelio's Pizza Inc. - 18162 Harwood Ave - Homewood"/>
    <x v="63"/>
    <s v="Outdoor &amp; Garage Lighting"/>
    <x v="1"/>
    <n v="0"/>
    <n v="725.64400000000001"/>
    <n v="0"/>
    <x v="0"/>
    <x v="0"/>
    <n v="10.1978380583316"/>
    <s v="Qty / 1,000"/>
    <m/>
    <s v="Private-Lighting"/>
    <x v="0"/>
    <n v="3"/>
    <n v="1"/>
    <s v="Lighting"/>
    <n v="0.91633259480590001"/>
    <n v="1.30467645558681"/>
    <n v="664.931249425332"/>
    <n v="0"/>
    <n v="0.71"/>
    <n v="472.10118709198599"/>
    <n v="0"/>
    <n v="4903"/>
    <n v="1"/>
    <n v="1"/>
    <n v="0"/>
    <n v="0"/>
    <n v="14.276973281664301"/>
    <d v="1900-01-09T04:44:53"/>
    <n v="43268"/>
    <n v="0"/>
    <n v="0"/>
    <n v="0"/>
    <n v="4814.4114531101823"/>
  </r>
  <r>
    <s v="STND-60142"/>
    <s v="Aurelio's Pizza Inc."/>
    <s v="Aurelio's Pizza Inc. - 18162 Harwood Ave - Homewood"/>
    <x v="27"/>
    <s v="Outdoor &amp; Garage Lighting"/>
    <x v="13"/>
    <n v="0"/>
    <n v="235.2"/>
    <n v="0"/>
    <x v="0"/>
    <x v="0"/>
    <n v="8"/>
    <s v="Qty / 1,000"/>
    <m/>
    <s v="Private-Lighting"/>
    <x v="0"/>
    <n v="3"/>
    <n v="1"/>
    <s v="Lighting"/>
    <n v="0.91633259480590001"/>
    <n v="1.30467645558681"/>
    <n v="215.52142629834799"/>
    <n v="0"/>
    <n v="0.71"/>
    <n v="153.02021267182701"/>
    <n v="0"/>
    <n v="5571"/>
    <n v="1.17"/>
    <n v="1.31"/>
    <n v="2.1000000000000001E-2"/>
    <n v="0.68"/>
    <n v="12.565069107880101"/>
    <d v="1900-01-07T23:24:04"/>
    <n v="43268"/>
    <n v="0"/>
    <n v="3.86833329253444"/>
    <n v="0"/>
    <n v="1224.1617013746161"/>
  </r>
  <r>
    <s v="STND-60143"/>
    <s v="BLAKE RICHMOND LLC"/>
    <s v="Blake Richmond LLC - 2200-2218 N Richmond - McHenry"/>
    <x v="63"/>
    <s v="Outdoor &amp; Garage Lighting"/>
    <x v="1"/>
    <n v="0"/>
    <n v="14650.164000000001"/>
    <n v="0"/>
    <x v="0"/>
    <x v="0"/>
    <n v="10.1978380583316"/>
    <s v="Qty / 1,000"/>
    <m/>
    <s v="Private-Lighting"/>
    <x v="0"/>
    <n v="3"/>
    <n v="1"/>
    <s v="Lighting"/>
    <n v="0.91633259480590001"/>
    <n v="1.30467645558681"/>
    <n v="13424.422792452"/>
    <n v="0"/>
    <n v="0.71"/>
    <n v="9531.3401826409008"/>
    <n v="0"/>
    <n v="4903"/>
    <n v="1"/>
    <n v="1"/>
    <n v="0"/>
    <n v="0"/>
    <n v="14.276973281664301"/>
    <d v="1900-01-09T04:44:53"/>
    <n v="43269"/>
    <n v="0"/>
    <n v="0"/>
    <n v="0"/>
    <n v="97199.063661440639"/>
  </r>
  <r>
    <s v="STND-60144"/>
    <s v="RTC Industries"/>
    <s v="RTC Industries  - 801 N Schmidt - Romeoville"/>
    <x v="1"/>
    <s v="Outdoor &amp; Garage Lighting"/>
    <x v="1"/>
    <n v="0"/>
    <n v="19631.612000000001"/>
    <n v="0"/>
    <x v="0"/>
    <x v="0"/>
    <n v="10.1978380583316"/>
    <s v="Qty / 1,000"/>
    <m/>
    <s v="Private-Lighting"/>
    <x v="0"/>
    <n v="3"/>
    <n v="1"/>
    <s v="Lighting"/>
    <n v="0.91633259480590001"/>
    <n v="1.30467645558681"/>
    <n v="17989.085964182599"/>
    <n v="0"/>
    <n v="0.71"/>
    <n v="12772.251034569699"/>
    <n v="0"/>
    <n v="4903"/>
    <n v="1"/>
    <n v="1"/>
    <n v="0"/>
    <n v="0"/>
    <n v="14.276973281664301"/>
    <d v="1900-01-09T04:44:53"/>
    <n v="43254"/>
    <n v="0"/>
    <n v="0"/>
    <n v="0"/>
    <n v="130249.34769090003"/>
  </r>
  <r>
    <s v="STND-60144"/>
    <s v="RTC Industries"/>
    <s v="RTC Industries  - 801 N Schmidt - Romeoville"/>
    <x v="1"/>
    <s v="Outdoor &amp; Garage Lighting"/>
    <x v="1"/>
    <n v="0"/>
    <n v="16827.096000000001"/>
    <n v="0"/>
    <x v="0"/>
    <x v="0"/>
    <n v="10.1978380583316"/>
    <s v="Qty / 1,000"/>
    <m/>
    <s v="Private-Lighting"/>
    <x v="0"/>
    <n v="3"/>
    <n v="1"/>
    <s v="Lighting"/>
    <n v="0.91633259480590001"/>
    <n v="1.30467645558681"/>
    <n v="15419.216540728001"/>
    <n v="0"/>
    <n v="0.71"/>
    <n v="10947.6437439169"/>
    <n v="0"/>
    <n v="4903"/>
    <n v="1"/>
    <n v="1"/>
    <n v="0"/>
    <n v="0"/>
    <n v="14.276973281664301"/>
    <d v="1900-01-09T04:44:53"/>
    <n v="43254"/>
    <n v="0"/>
    <n v="0"/>
    <n v="0"/>
    <n v="111642.29802077162"/>
  </r>
  <r>
    <s v="STND-60144"/>
    <s v="RTC Industries"/>
    <s v="RTC Industries  - 801 N Schmidt - Romeoville"/>
    <x v="1"/>
    <s v="Outdoor &amp; Garage Lighting"/>
    <x v="1"/>
    <n v="0"/>
    <n v="1617.99"/>
    <n v="0"/>
    <x v="0"/>
    <x v="0"/>
    <n v="10.1978380583316"/>
    <s v="Qty / 1,000"/>
    <m/>
    <s v="Private-Lighting"/>
    <x v="0"/>
    <n v="3"/>
    <n v="1"/>
    <s v="Lighting"/>
    <n v="0.91633259480590001"/>
    <n v="1.30467645558681"/>
    <n v="1482.6169750700001"/>
    <n v="0"/>
    <n v="0.71"/>
    <n v="1052.6580522997001"/>
    <n v="0"/>
    <n v="4903"/>
    <n v="1"/>
    <n v="1"/>
    <n v="0"/>
    <n v="0"/>
    <n v="14.276973281664301"/>
    <d v="1900-01-09T04:44:53"/>
    <n v="43254"/>
    <n v="0"/>
    <n v="0"/>
    <n v="0"/>
    <n v="10734.836348151097"/>
  </r>
  <r>
    <s v="STND-60145"/>
    <s v="North Avenue Properties LLC"/>
    <s v="North Ave Properties LLC - 1720 N Marcey St - Chicago"/>
    <x v="1"/>
    <s v="Outdoor &amp; Garage Lighting"/>
    <x v="1"/>
    <n v="0"/>
    <n v="1691.5350000000001"/>
    <n v="0"/>
    <x v="0"/>
    <x v="0"/>
    <n v="10.1978380583316"/>
    <s v="Qty / 1,000"/>
    <m/>
    <s v="Private-Lighting"/>
    <x v="0"/>
    <n v="3"/>
    <n v="1"/>
    <s v="Lighting"/>
    <n v="0.91633259480590001"/>
    <n v="1.30467645558681"/>
    <n v="1550.0086557550001"/>
    <n v="0"/>
    <n v="0.71"/>
    <n v="1100.50614558605"/>
    <n v="0"/>
    <n v="4903"/>
    <n v="1"/>
    <n v="1"/>
    <n v="0"/>
    <n v="0"/>
    <n v="14.276973281664301"/>
    <d v="1900-01-09T04:44:53"/>
    <n v="43263"/>
    <n v="0"/>
    <n v="0"/>
    <n v="0"/>
    <n v="11222.783454885237"/>
  </r>
  <r>
    <s v="STND-60145"/>
    <s v="North Avenue Properties LLC"/>
    <s v="North Ave Properties LLC - 1720 N Marcey St - Chicago"/>
    <x v="1"/>
    <s v="Outdoor &amp; Garage Lighting"/>
    <x v="1"/>
    <n v="0"/>
    <n v="69181.33"/>
    <n v="0"/>
    <x v="0"/>
    <x v="0"/>
    <n v="10.1978380583316"/>
    <s v="Qty / 1,000"/>
    <m/>
    <s v="Private-Lighting"/>
    <x v="0"/>
    <n v="3"/>
    <n v="1"/>
    <s v="Lighting"/>
    <n v="0.91633259480590001"/>
    <n v="1.30467645558681"/>
    <n v="63393.107631023202"/>
    <n v="0"/>
    <n v="0.71"/>
    <n v="45009.106418026502"/>
    <n v="0"/>
    <n v="4903"/>
    <n v="1"/>
    <n v="1"/>
    <n v="0"/>
    <n v="0"/>
    <n v="14.276973281664301"/>
    <d v="1900-01-09T04:44:53"/>
    <n v="43263"/>
    <n v="0"/>
    <n v="0"/>
    <n v="0"/>
    <n v="458995.57840124774"/>
  </r>
  <r>
    <s v="STND-60146"/>
    <s v="5th Avenue Dollar"/>
    <s v="Fifth Avenue Dollar Inc dba Out of the Attic Antiques - 4054 Fox Valley Center Dr - Aurora"/>
    <x v="62"/>
    <s v="Indoor Lighting"/>
    <x v="0"/>
    <n v="0"/>
    <n v="82152.47"/>
    <n v="16.663855000000002"/>
    <x v="0"/>
    <x v="0"/>
    <n v="9.1274187659729797"/>
    <s v="Qty / 1,000"/>
    <m/>
    <s v="Private-Lighting"/>
    <x v="0"/>
    <n v="3"/>
    <n v="1"/>
    <s v="Lighting"/>
    <n v="0.91633259480590001"/>
    <n v="1.30467645558681"/>
    <n v="75278.986004813807"/>
    <n v="21.740939277812501"/>
    <n v="0.71"/>
    <n v="53448.080063417801"/>
    <n v="15.4360668872469"/>
    <n v="5478"/>
    <n v="1.1200000000000001"/>
    <n v="1.31"/>
    <n v="2.1999999999999999E-2"/>
    <n v="0.95"/>
    <n v="12.7783862723622"/>
    <d v="1900-01-08T03:03:29"/>
    <n v="43313"/>
    <n v="17.469617740307299"/>
    <n v="1478.6943679517001"/>
    <n v="0"/>
    <n v="487843.0089760659"/>
  </r>
  <r>
    <s v="STND-60146"/>
    <s v="5th Avenue Dollar"/>
    <s v="Fifth Avenue Dollar Inc dba Out of the Attic Antiques - 4054 Fox Valley Center Dr - Aurora"/>
    <x v="62"/>
    <s v="Indoor Lighting"/>
    <x v="0"/>
    <n v="0"/>
    <n v="3423.5309999999999"/>
    <n v="0.69443100000000002"/>
    <x v="0"/>
    <x v="0"/>
    <n v="9.1274187659729797"/>
    <s v="Qty / 1,000"/>
    <m/>
    <s v="Private-Lighting"/>
    <x v="0"/>
    <n v="3"/>
    <n v="1"/>
    <s v="Lighting"/>
    <n v="0.91633259480590001"/>
    <n v="1.30467645558681"/>
    <n v="3137.0930446284401"/>
    <n v="0.90600777572960201"/>
    <n v="0.71"/>
    <n v="2227.3360616861901"/>
    <n v="0.64326552076801702"/>
    <n v="5478"/>
    <n v="1.1200000000000001"/>
    <n v="1.31"/>
    <n v="2.1999999999999999E-2"/>
    <n v="0.95"/>
    <n v="12.7783862723622"/>
    <d v="1900-01-08T03:03:29"/>
    <n v="43313"/>
    <n v="0.72800946221743801"/>
    <n v="61.621470519487097"/>
    <n v="0"/>
    <n v="20329.82896756288"/>
  </r>
  <r>
    <s v="STND-60146"/>
    <s v="5th Avenue Dollar"/>
    <s v="Fifth Avenue Dollar Inc dba Out of the Attic Antiques - 4054 Fox Valley Center Dr - Aurora"/>
    <x v="62"/>
    <s v="Indoor Lighting"/>
    <x v="0"/>
    <n v="0"/>
    <n v="1300.6959999999999"/>
    <n v="0.26383400000000001"/>
    <x v="0"/>
    <x v="0"/>
    <n v="9.1274187659729797"/>
    <s v="Qty / 1,000"/>
    <m/>
    <s v="Private-Lighting"/>
    <x v="0"/>
    <n v="3"/>
    <n v="1"/>
    <s v="Lighting"/>
    <n v="0.91633259480590001"/>
    <n v="1.30467645558681"/>
    <n v="1191.87014073365"/>
    <n v="0.344218007983289"/>
    <n v="0.71"/>
    <n v="846.227799920895"/>
    <n v="0.24439478566813599"/>
    <n v="5478"/>
    <n v="1.1200000000000001"/>
    <n v="1.31"/>
    <n v="2.1999999999999999E-2"/>
    <n v="0.95"/>
    <n v="12.7783862723622"/>
    <d v="1900-01-08T03:03:29"/>
    <n v="43313"/>
    <n v="0.27659140858440301"/>
    <n v="23.411734907268201"/>
    <n v="0"/>
    <n v="7723.8755012860047"/>
  </r>
  <r>
    <s v="STND-60146"/>
    <s v="5th Avenue Dollar"/>
    <s v="Fifth Avenue Dollar Inc dba Out of the Attic Antiques - 4054 Fox Valley Center Dr - Aurora"/>
    <x v="62"/>
    <s v="Indoor Lighting"/>
    <x v="0"/>
    <n v="0"/>
    <n v="1822.202"/>
    <n v="0.36961699999999997"/>
    <x v="0"/>
    <x v="0"/>
    <n v="9.1274187659729797"/>
    <s v="Qty / 1,000"/>
    <m/>
    <s v="Private-Lighting"/>
    <x v="0"/>
    <n v="3"/>
    <n v="1"/>
    <s v="Lighting"/>
    <n v="0.91633259480590001"/>
    <n v="1.30467645558681"/>
    <n v="1669.7430869205"/>
    <n v="0.48223059748462899"/>
    <n v="0.71"/>
    <n v="1185.51759171356"/>
    <n v="0.34238372421408603"/>
    <n v="5478"/>
    <n v="1.1200000000000001"/>
    <n v="1.31"/>
    <n v="2.1999999999999999E-2"/>
    <n v="0.95"/>
    <n v="12.7783862723622"/>
    <d v="1900-01-08T03:03:29"/>
    <n v="43313"/>
    <n v="0.38748943148624199"/>
    <n v="32.7985249216527"/>
    <n v="0"/>
    <n v="10820.71551399744"/>
  </r>
  <r>
    <s v="STND-60148"/>
    <s v="Ford  City Office LLC"/>
    <s v="Ford  City Office LLC - 7601 S Kostner Ave - Chicago"/>
    <x v="62"/>
    <s v="Indoor Lighting"/>
    <x v="6"/>
    <n v="0"/>
    <n v="11800.573"/>
    <n v="2.653464"/>
    <x v="0"/>
    <x v="0"/>
    <n v="15"/>
    <s v="Qty / 1,000"/>
    <m/>
    <s v="Private-Lighting"/>
    <x v="0"/>
    <n v="3"/>
    <n v="1"/>
    <s v="Lighting"/>
    <n v="0.91633259480590001"/>
    <n v="1.30467645558681"/>
    <n v="10813.2496772864"/>
    <n v="3.4619120065471898"/>
    <n v="0.71"/>
    <n v="7677.4072708733702"/>
    <n v="2.4579575246485001"/>
    <n v="2885"/>
    <n v="1.165"/>
    <n v="1.3779999999999999"/>
    <n v="2.5499999999999998E-2"/>
    <n v="0.55000000000000004"/>
    <n v="24.263431542460999"/>
    <d v="1900-01-16T07:56:40"/>
    <n v="43254"/>
    <n v="4.5677688435772401"/>
    <n v="236.68486418094801"/>
    <n v="0"/>
    <n v="115161.10906310055"/>
  </r>
  <r>
    <s v="STND-60148"/>
    <s v="Ford  City Office LLC"/>
    <s v="Ford  City Office LLC - 7601 S Kostner Ave - Chicago"/>
    <x v="62"/>
    <s v="Indoor Lighting"/>
    <x v="6"/>
    <n v="0"/>
    <n v="6048.8059999999996"/>
    <n v="1.360128"/>
    <x v="0"/>
    <x v="0"/>
    <n v="15"/>
    <s v="Qty / 1,000"/>
    <m/>
    <s v="Private-Lighting"/>
    <x v="0"/>
    <n v="3"/>
    <n v="1"/>
    <s v="Lighting"/>
    <n v="0.91633259480590001"/>
    <n v="1.30467645558681"/>
    <n v="5542.7180974574903"/>
    <n v="1.77452697818437"/>
    <n v="0.71"/>
    <n v="3935.3298491948199"/>
    <n v="1.2599141545109001"/>
    <n v="2885"/>
    <n v="1.165"/>
    <n v="1.3779999999999999"/>
    <n v="2.5499999999999998E-2"/>
    <n v="0.55000000000000004"/>
    <n v="24.263431542460999"/>
    <d v="1900-01-16T07:56:40"/>
    <n v="43254"/>
    <n v="2.3413735033439398"/>
    <n v="121.32129741216001"/>
    <n v="0"/>
    <n v="59029.947737922295"/>
  </r>
  <r>
    <s v="STND-60149"/>
    <s v="Rock King L.P."/>
    <s v="Rock King Limited Partnership - 7196 Charles St -Rockford"/>
    <x v="1"/>
    <s v="Outdoor &amp; Garage Lighting"/>
    <x v="1"/>
    <n v="0"/>
    <n v="61777.8"/>
    <n v="0"/>
    <x v="0"/>
    <x v="0"/>
    <n v="10.1978380583316"/>
    <s v="Qty / 1,000"/>
    <m/>
    <s v="Private-Lighting"/>
    <x v="0"/>
    <n v="3"/>
    <n v="1"/>
    <s v="Lighting"/>
    <n v="0.91633259480590001"/>
    <n v="1.30467645558681"/>
    <n v="56609.0117753999"/>
    <n v="0"/>
    <n v="0.71"/>
    <n v="40192.398360533902"/>
    <n v="0"/>
    <n v="4903"/>
    <n v="1"/>
    <n v="1"/>
    <n v="0"/>
    <n v="0"/>
    <n v="14.276973281664301"/>
    <d v="1900-01-09T04:44:53"/>
    <n v="43239"/>
    <n v="0"/>
    <n v="0"/>
    <n v="1"/>
    <n v="409875.56965667725"/>
  </r>
  <r>
    <s v="STND-60150"/>
    <s v="Dekalb County Rehav &amp; Nursing Center"/>
    <s v="DeKalb County Rehab &amp; Nursing Home - 2600 Annie Glidden Rd - Dekalb"/>
    <x v="0"/>
    <s v="Indoor Lighting"/>
    <x v="2"/>
    <n v="0"/>
    <n v="34660.415999999997"/>
    <n v="3.8605800000000001"/>
    <x v="0"/>
    <x v="1"/>
    <n v="14.797277300976599"/>
    <s v="Qty / 1,000"/>
    <m/>
    <s v="Public-Lighting"/>
    <x v="0"/>
    <n v="3"/>
    <n v="1"/>
    <s v="Lighting"/>
    <n v="0.99829244462109001"/>
    <n v="0.987374621353864"/>
    <n v="34601.231420224001"/>
    <n v="3.8118387157062998"/>
    <n v="0.71"/>
    <n v="24566.874308359002"/>
    <n v="2.7064054881514701"/>
    <n v="3379"/>
    <n v="1.0900000000000001"/>
    <n v="1.36"/>
    <n v="2.1999999999999999E-2"/>
    <n v="0.57999999999999996"/>
    <n v="20.7161882213673"/>
    <d v="1900-01-13T19:08:05"/>
    <n v="43286"/>
    <n v="4.8324527328933797"/>
    <n v="698.373478206355"/>
    <n v="0"/>
    <n v="363522.85155902588"/>
  </r>
  <r>
    <s v="STND-60151"/>
    <s v="Iron Mountain Inc"/>
    <s v="Iron Mountain - IM00525 - 4175 Chandler Dr Opus No Corp - Hanover Park"/>
    <x v="0"/>
    <s v="Indoor Lighting"/>
    <x v="8"/>
    <n v="0"/>
    <n v="58353.944000000003"/>
    <n v="9.2351069999999993"/>
    <x v="0"/>
    <x v="0"/>
    <n v="9.5383441434566993"/>
    <s v="Qty / 1,000"/>
    <m/>
    <s v="Private-Lighting"/>
    <x v="0"/>
    <n v="2"/>
    <n v="1"/>
    <s v="Lighting"/>
    <n v="0.97902139861649395"/>
    <n v="0.93591656730105399"/>
    <n v="57129.759869668502"/>
    <n v="8.6432896420979297"/>
    <n v="0.71"/>
    <n v="40562.129507464699"/>
    <n v="6.1367356458895301"/>
    <n v="5242"/>
    <n v="1"/>
    <n v="1.22"/>
    <n v="1.0999999999999999E-2"/>
    <n v="0.68"/>
    <n v="13.3536818008394"/>
    <d v="1900-01-08T12:55:13"/>
    <n v="43269"/>
    <n v="10.4186230015645"/>
    <n v="628.42735856635397"/>
    <n v="0"/>
    <n v="386895.55043365806"/>
  </r>
  <r>
    <s v="STND-60151"/>
    <s v="Iron Mountain Inc"/>
    <s v="Iron Mountain - IM00525 - 4175 Chandler Dr Opus No Corp - Hanover Park"/>
    <x v="0"/>
    <s v="Indoor Lighting"/>
    <x v="8"/>
    <n v="0"/>
    <n v="72150.888000000006"/>
    <n v="11.418614"/>
    <x v="0"/>
    <x v="0"/>
    <n v="9.5383441434566993"/>
    <s v="Qty / 1,000"/>
    <m/>
    <s v="Private-Lighting"/>
    <x v="0"/>
    <n v="2"/>
    <n v="1"/>
    <s v="Lighting"/>
    <n v="0.97902139861649395"/>
    <n v="0.93591656730105399"/>
    <n v="70637.263281181993"/>
    <n v="10.686870018215799"/>
    <n v="0.71"/>
    <n v="50152.4569296392"/>
    <n v="7.5876777129331803"/>
    <n v="5242"/>
    <n v="1"/>
    <n v="1.22"/>
    <n v="1.0999999999999999E-2"/>
    <n v="0.68"/>
    <n v="13.3536818008394"/>
    <d v="1900-01-08T12:55:13"/>
    <n v="43269"/>
    <n v="12.881955181070101"/>
    <n v="777.009896093002"/>
    <n v="0"/>
    <n v="478371.39383478841"/>
  </r>
  <r>
    <s v="STND-60151"/>
    <s v="Iron Mountain Inc"/>
    <s v="Iron Mountain - IM00525 - 4175 Chandler Dr Opus No Corp - Hanover Park"/>
    <x v="7"/>
    <s v="Indoor Lighting"/>
    <x v="8"/>
    <n v="0"/>
    <n v="4774.4139999999998"/>
    <n v="2.4538470000000001"/>
    <x v="0"/>
    <x v="0"/>
    <n v="8"/>
    <s v="Qty / 1,000"/>
    <m/>
    <s v="Private-Lighting"/>
    <x v="0"/>
    <n v="2"/>
    <n v="1"/>
    <s v="Lighting"/>
    <n v="0.97902139861649395"/>
    <n v="0.93591656730105399"/>
    <n v="4674.2534718541701"/>
    <n v="2.2965960609219902"/>
    <n v="0.71"/>
    <n v="3318.7199650164598"/>
    <n v="1.6305832032546099"/>
    <n v="5242"/>
    <n v="1"/>
    <n v="1.22"/>
    <n v="1.0999999999999999E-2"/>
    <n v="0.68"/>
    <n v="13.3536818008394"/>
    <d v="1900-01-08T12:55:13"/>
    <n v="43269"/>
    <n v="3.5518033729075"/>
    <n v="51.416788190395799"/>
    <n v="0"/>
    <n v="26549.759720131678"/>
  </r>
  <r>
    <s v="STND-60151"/>
    <s v="Iron Mountain Inc"/>
    <s v="Iron Mountain - IM00525 - 4175 Chandler Dr Opus No Corp - Hanover Park"/>
    <x v="7"/>
    <s v="Indoor Lighting"/>
    <x v="8"/>
    <n v="0"/>
    <n v="7820.2250000000004"/>
    <n v="4.019266"/>
    <x v="0"/>
    <x v="0"/>
    <n v="8"/>
    <s v="Qty / 1,000"/>
    <m/>
    <s v="Private-Lighting"/>
    <x v="0"/>
    <n v="2"/>
    <n v="1"/>
    <s v="Lighting"/>
    <n v="0.97902139861649395"/>
    <n v="0.93591656730105399"/>
    <n v="7656.16761699567"/>
    <n v="3.7616976377898399"/>
    <n v="0.71"/>
    <n v="5435.8790080669196"/>
    <n v="2.67080532283078"/>
    <n v="5242"/>
    <n v="1"/>
    <n v="1.22"/>
    <n v="1.0999999999999999E-2"/>
    <n v="0.68"/>
    <n v="13.3536818008394"/>
    <d v="1900-01-08T12:55:13"/>
    <n v="43269"/>
    <n v="5.8176579613205002"/>
    <n v="84.217843786952301"/>
    <n v="0"/>
    <n v="43487.032064535357"/>
  </r>
  <r>
    <s v="STND-60154"/>
    <s v="Congregation Beth Shalom"/>
    <s v="Congregation Beth Shalom - 3433 Walters Ave - Northbrook"/>
    <x v="2"/>
    <s v="Energy Management System"/>
    <x v="2"/>
    <n v="0"/>
    <n v="51490"/>
    <n v="0"/>
    <x v="1"/>
    <x v="0"/>
    <n v="15"/>
    <s v="NA"/>
    <m/>
    <s v="EMS"/>
    <x v="1"/>
    <n v="3"/>
    <n v="1"/>
    <s v="EMS"/>
    <n v="0.91036333343406195"/>
    <n v="0"/>
    <n v="46874.608038519902"/>
    <n v="0"/>
    <n v="0.7"/>
    <n v="32812.225626963897"/>
    <n v="0"/>
    <n v="3379"/>
    <n v="1.0900000000000001"/>
    <n v="1.36"/>
    <n v="2.1999999999999999E-2"/>
    <n v="0.57999999999999996"/>
    <n v="20.7161882213673"/>
    <d v="1900-01-13T19:08:05"/>
    <n v="43301"/>
    <n v="0"/>
    <n v="0"/>
    <n v="0"/>
    <n v="492183.38440445845"/>
  </r>
  <r>
    <s v="STND-60155"/>
    <m/>
    <s v="A-1 TooI Corporation - 1211 Norwood Ave  - Itasca"/>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268"/>
    <n v="0.23198407107042801"/>
    <n v="0"/>
    <n v="0"/>
    <n v="22696.0726964756"/>
  </r>
  <r>
    <s v="STND-60155"/>
    <m/>
    <s v="A-1 TooI Corporation - 1211 Norwood Ave  - Itasca"/>
    <x v="64"/>
    <s v="Compressed Air"/>
    <x v="10"/>
    <n v="0"/>
    <n v="1046.5"/>
    <n v="0.23"/>
    <x v="4"/>
    <x v="0"/>
    <n v="10"/>
    <s v="ΔkWpeak / CF"/>
    <n v="0.95"/>
    <s v="Private-Non-Lighting"/>
    <x v="2"/>
    <n v="3"/>
    <n v="1"/>
    <s v="Non-Lighting"/>
    <n v="0.98952339343681495"/>
    <n v="0.43468415683807998"/>
    <n v="1035.5362312316299"/>
    <n v="9.9977356072758497E-2"/>
    <n v="0.7"/>
    <n v="724.87536186213902"/>
    <n v="6.9984149250930897E-2"/>
    <n v="4618"/>
    <n v="1.02"/>
    <n v="1.04"/>
    <n v="1.2E-2"/>
    <n v="0.81"/>
    <n v="15.158077089649201"/>
    <d v="1900-01-09T19:51:10"/>
    <n v="43268"/>
    <n v="0.105239322181851"/>
    <n v="0"/>
    <n v="0"/>
    <n v="7248.7536186213902"/>
  </r>
  <r>
    <s v="STND-60155"/>
    <m/>
    <s v="A-1 TooI Corporation - 1211 Norwood Ave  - Itasca"/>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268"/>
    <n v="3.8206449574715502"/>
    <n v="0"/>
    <n v="0"/>
    <n v="360325.048486082"/>
  </r>
  <r>
    <s v="STND-60156"/>
    <s v="Mallard Handling Solutions LLC"/>
    <s v="Mallard Manufacturing Corp - 101 Mallard Rd - Sterling"/>
    <x v="19"/>
    <s v="Compressed Air"/>
    <x v="10"/>
    <n v="0"/>
    <n v="2798.0160000000001"/>
    <n v="0.433"/>
    <x v="4"/>
    <x v="0"/>
    <n v="10"/>
    <s v="ΔkWpeak / CF"/>
    <n v="0.95"/>
    <s v="Private-Non-Lighting"/>
    <x v="2"/>
    <n v="3"/>
    <n v="1"/>
    <s v="Non-Lighting"/>
    <n v="0.98952339343681495"/>
    <n v="0.43468415683807998"/>
    <n v="2768.7022872104999"/>
    <n v="0.18821823991088901"/>
    <n v="0.7"/>
    <n v="1938.09160104735"/>
    <n v="0.131752767937622"/>
    <n v="4618"/>
    <n v="1.02"/>
    <n v="1.04"/>
    <n v="1.2E-2"/>
    <n v="0.81"/>
    <n v="15.158077089649201"/>
    <d v="1900-01-09T19:51:10"/>
    <n v="43268"/>
    <n v="0.19812446306409401"/>
    <n v="0"/>
    <n v="0"/>
    <n v="19380.916010473498"/>
  </r>
  <r>
    <s v="STND-60156"/>
    <s v="Mallard Handling Solutions LLC"/>
    <s v="Mallard Manufacturing Corp - 101 Mallard Rd - Sterling"/>
    <x v="64"/>
    <s v="Compressed Air"/>
    <x v="10"/>
    <n v="0"/>
    <n v="1028.3"/>
    <n v="0.22600000000000001"/>
    <x v="4"/>
    <x v="0"/>
    <n v="10"/>
    <s v="ΔkWpeak / CF"/>
    <n v="0.95"/>
    <s v="Private-Non-Lighting"/>
    <x v="2"/>
    <n v="3"/>
    <n v="1"/>
    <s v="Non-Lighting"/>
    <n v="0.98952339343681495"/>
    <n v="0.43468415683807998"/>
    <n v="1017.52690547108"/>
    <n v="9.8238619445406197E-2"/>
    <n v="0.7"/>
    <n v="712.26883382975404"/>
    <n v="6.8767033611784295E-2"/>
    <n v="4618"/>
    <n v="1.02"/>
    <n v="1.04"/>
    <n v="1.2E-2"/>
    <n v="0.81"/>
    <n v="15.158077089649201"/>
    <d v="1900-01-09T19:51:10"/>
    <n v="43268"/>
    <n v="0.103409073100428"/>
    <n v="0"/>
    <n v="0"/>
    <n v="7122.6883382975402"/>
  </r>
  <r>
    <s v="STND-60156"/>
    <s v="Mallard Handling Solutions LLC"/>
    <s v="Mallard Manufacturing Corp - 101 Mallard Rd - Sterling"/>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268"/>
    <n v="3.8206449574715502"/>
    <n v="0"/>
    <n v="0"/>
    <n v="360325.048486082"/>
  </r>
  <r>
    <s v="STND-60157"/>
    <s v="RDK Ventures LLC"/>
    <s v="RDK Ventures LLC (Circle K) #6882 - 12819 W 143rd St - Homer Glen"/>
    <x v="0"/>
    <s v="Indoor Lighting"/>
    <x v="5"/>
    <n v="0"/>
    <n v="3321.5219999999999"/>
    <n v="0.61938000000000004"/>
    <x v="0"/>
    <x v="0"/>
    <n v="10.727311735679001"/>
    <s v="Qty / 1,000"/>
    <m/>
    <s v="Private-Lighting"/>
    <x v="0"/>
    <n v="3"/>
    <n v="1"/>
    <s v="Lighting"/>
    <n v="0.91633259480590001"/>
    <n v="1.30467645558681"/>
    <n v="3043.6188729648802"/>
    <n v="0.80809050306135599"/>
    <n v="0.71"/>
    <n v="2160.9693998050702"/>
    <n v="0.57374425717356303"/>
    <n v="4661"/>
    <n v="1.07"/>
    <n v="1.24"/>
    <n v="2.9000000000000001E-2"/>
    <n v="0.745"/>
    <n v="15.018236429950701"/>
    <d v="1900-01-09T17:27:20"/>
    <n v="43330"/>
    <n v="0.87474616049075105"/>
    <n v="82.490604968207094"/>
    <n v="0"/>
    <n v="23181.392402972135"/>
  </r>
  <r>
    <s v="STND-60157"/>
    <s v="RDK Ventures LLC"/>
    <s v="RDK Ventures LLC (Circle K) #6882 - 12819 W 143rd St - Homer Glen"/>
    <x v="1"/>
    <s v="Outdoor &amp; Garage Lighting"/>
    <x v="1"/>
    <n v="0"/>
    <n v="39655.464"/>
    <n v="0"/>
    <x v="0"/>
    <x v="0"/>
    <n v="10.1978380583316"/>
    <s v="Qty / 1,000"/>
    <m/>
    <s v="Private-Lighting"/>
    <x v="0"/>
    <n v="3"/>
    <n v="1"/>
    <s v="Lighting"/>
    <n v="0.91633259480590001"/>
    <n v="1.30467645558681"/>
    <n v="36337.594225351902"/>
    <n v="0"/>
    <n v="0.71"/>
    <n v="25799.6918999999"/>
    <n v="0"/>
    <n v="4903"/>
    <n v="1"/>
    <n v="1"/>
    <n v="0"/>
    <n v="0"/>
    <n v="14.276973281664301"/>
    <d v="1900-01-09T04:44:53"/>
    <n v="43330"/>
    <n v="0"/>
    <n v="0"/>
    <n v="0"/>
    <n v="263101.07995104848"/>
  </r>
  <r>
    <s v="STND-60157"/>
    <s v="RDK Ventures LLC"/>
    <s v="RDK Ventures LLC (Circle K) #6882 - 12819 W 143rd St - Homer Glen"/>
    <x v="1"/>
    <s v="Outdoor &amp; Garage Lighting"/>
    <x v="1"/>
    <n v="0"/>
    <n v="5280.5309999999999"/>
    <n v="0"/>
    <x v="0"/>
    <x v="0"/>
    <n v="10.1978380583316"/>
    <s v="Qty / 1,000"/>
    <m/>
    <s v="Private-Lighting"/>
    <x v="0"/>
    <n v="3"/>
    <n v="1"/>
    <s v="Lighting"/>
    <n v="0.91633259480590001"/>
    <n v="1.30467645558681"/>
    <n v="4838.7226731829896"/>
    <n v="0"/>
    <n v="0.71"/>
    <n v="3435.4930979599199"/>
    <n v="0"/>
    <n v="4903"/>
    <n v="1"/>
    <n v="1"/>
    <n v="0"/>
    <n v="0"/>
    <n v="14.276973281664301"/>
    <d v="1900-01-09T04:44:53"/>
    <n v="43330"/>
    <n v="0"/>
    <n v="0"/>
    <n v="0"/>
    <n v="35034.602263511202"/>
  </r>
  <r>
    <s v="STND-60157"/>
    <s v="RDK Ventures LLC"/>
    <s v="RDK Ventures LLC (Circle K) #6882 - 12819 W 143rd St - Homer Glen"/>
    <x v="1"/>
    <s v="Outdoor &amp; Garage Lighting"/>
    <x v="1"/>
    <n v="0"/>
    <n v="6015.9809999999998"/>
    <n v="0"/>
    <x v="0"/>
    <x v="0"/>
    <n v="10.1978380583316"/>
    <s v="Qty / 1,000"/>
    <m/>
    <s v="Private-Lighting"/>
    <x v="0"/>
    <n v="3"/>
    <n v="1"/>
    <s v="Lighting"/>
    <n v="0.91633259480590001"/>
    <n v="1.30467645558681"/>
    <n v="5512.6394800329899"/>
    <n v="0"/>
    <n v="0.71"/>
    <n v="3913.97403082342"/>
    <n v="0"/>
    <n v="4903"/>
    <n v="1"/>
    <n v="1"/>
    <n v="0"/>
    <n v="0"/>
    <n v="14.276973281664301"/>
    <d v="1900-01-09T04:44:53"/>
    <n v="43330"/>
    <n v="0"/>
    <n v="0"/>
    <n v="0"/>
    <n v="39914.073330852611"/>
  </r>
  <r>
    <s v="STND-60157"/>
    <s v="RDK Ventures LLC"/>
    <s v="RDK Ventures LLC (Circle K) #6882 - 12819 W 143rd St - Homer Glen"/>
    <x v="1"/>
    <s v="Outdoor &amp; Garage Lighting"/>
    <x v="1"/>
    <n v="0"/>
    <n v="2005.327"/>
    <n v="0"/>
    <x v="0"/>
    <x v="0"/>
    <n v="10.1978380583316"/>
    <s v="Qty / 1,000"/>
    <m/>
    <s v="Private-Lighting"/>
    <x v="0"/>
    <n v="3"/>
    <n v="1"/>
    <s v="Lighting"/>
    <n v="0.91633259480590001"/>
    <n v="1.30467645558681"/>
    <n v="1837.54649334433"/>
    <n v="0"/>
    <n v="0.71"/>
    <n v="1304.6580102744699"/>
    <n v="0"/>
    <n v="4903"/>
    <n v="1"/>
    <n v="1"/>
    <n v="0"/>
    <n v="0"/>
    <n v="14.276973281664301"/>
    <d v="1900-01-09T04:44:53"/>
    <n v="43330"/>
    <n v="0"/>
    <n v="0"/>
    <n v="0"/>
    <n v="13304.69111028417"/>
  </r>
  <r>
    <s v="STND-60157"/>
    <s v="RDK Ventures LLC"/>
    <s v="RDK Ventures LLC (Circle K) #6882 - 12819 W 143rd St - Homer Glen"/>
    <x v="14"/>
    <s v="Refrigeration"/>
    <x v="5"/>
    <n v="0"/>
    <n v="401.4"/>
    <n v="4.2200000000000001E-2"/>
    <x v="2"/>
    <x v="0"/>
    <n v="15"/>
    <s v="ΔkWpeak / CF"/>
    <n v="1"/>
    <s v="Private-Lighting"/>
    <x v="0"/>
    <n v="3"/>
    <n v="1"/>
    <s v="Non-Lighting"/>
    <n v="0.91633259480590001"/>
    <n v="1.30467645558681"/>
    <n v="367.81590355508803"/>
    <n v="5.5057346425763203E-2"/>
    <n v="0.7"/>
    <n v="257.47113248856198"/>
    <n v="3.8540142498034301E-2"/>
    <n v="4661"/>
    <n v="1.07"/>
    <n v="1.24"/>
    <n v="2.9000000000000001E-2"/>
    <n v="0.745"/>
    <n v="15.018236429950701"/>
    <d v="1900-01-09T17:27:20"/>
    <n v="43330"/>
    <n v="5.5057346425763203E-2"/>
    <n v="0"/>
    <n v="0"/>
    <n v="3862.0669873284296"/>
  </r>
  <r>
    <s v="STND-60157"/>
    <s v="RDK Ventures LLC"/>
    <s v="RDK Ventures LLC (Circle K) #6882 - 12819 W 143rd St - Homer Glen"/>
    <x v="7"/>
    <s v="Indoor Lighting"/>
    <x v="5"/>
    <n v="0"/>
    <n v="430.9"/>
    <n v="0.26784000000000002"/>
    <x v="0"/>
    <x v="0"/>
    <n v="8"/>
    <s v="Qty / 1,000"/>
    <m/>
    <s v="Private-Lighting"/>
    <x v="0"/>
    <n v="3"/>
    <n v="1"/>
    <s v="Lighting"/>
    <n v="0.91633259480590001"/>
    <n v="1.30467645558681"/>
    <n v="394.84771510186198"/>
    <n v="0.34944454186437002"/>
    <n v="0.71"/>
    <n v="280.34187772232201"/>
    <n v="0.24810562472370301"/>
    <n v="4661"/>
    <n v="1.07"/>
    <n v="1.24"/>
    <n v="2.9000000000000001E-2"/>
    <n v="0.745"/>
    <n v="15.018236429950701"/>
    <d v="1900-01-09T17:27:20"/>
    <n v="43330"/>
    <n v="0.47363044438109297"/>
    <n v="10.701480128928999"/>
    <n v="0"/>
    <n v="2242.7350217785761"/>
  </r>
  <r>
    <s v="STND-60157"/>
    <s v="RDK Ventures LLC"/>
    <s v="RDK Ventures LLC (Circle K) #6882 - 12819 W 143rd St - Homer Glen"/>
    <x v="1"/>
    <s v="Outdoor &amp; Garage Lighting"/>
    <x v="1"/>
    <n v="0"/>
    <n v="8021.308"/>
    <n v="0"/>
    <x v="0"/>
    <x v="0"/>
    <n v="10.1978380583316"/>
    <s v="Qty / 1,000"/>
    <m/>
    <s v="Private-Lighting"/>
    <x v="0"/>
    <n v="3"/>
    <n v="1"/>
    <s v="Lighting"/>
    <n v="0.91633259480590001"/>
    <n v="1.30467645558681"/>
    <n v="7350.1859733773199"/>
    <n v="0"/>
    <n v="0.71"/>
    <n v="5218.6320410978997"/>
    <n v="0"/>
    <n v="4903"/>
    <n v="1"/>
    <n v="1"/>
    <n v="0"/>
    <n v="0"/>
    <n v="14.276973281664301"/>
    <d v="1900-01-09T04:44:53"/>
    <n v="43330"/>
    <n v="0"/>
    <n v="0"/>
    <n v="0"/>
    <n v="53218.764441136882"/>
  </r>
  <r>
    <s v="STND-60158"/>
    <s v="Sheet Metal Workers' Local 73 Apprentice and Journeymen's Training Fund"/>
    <s v="Sheetmetal Workers Local 73 - 2701 Van Buren St - Bellwood"/>
    <x v="0"/>
    <s v="Indoor Lighting"/>
    <x v="2"/>
    <n v="0"/>
    <n v="50605.930999999997"/>
    <n v="10.838112000000001"/>
    <x v="0"/>
    <x v="0"/>
    <n v="14.797277300976599"/>
    <s v="Qty / 1,000"/>
    <m/>
    <s v="Private-Lighting"/>
    <x v="0"/>
    <n v="3"/>
    <n v="1"/>
    <s v="Lighting"/>
    <n v="0.91633259480590001"/>
    <n v="1.30467645558681"/>
    <n v="46371.864065798298"/>
    <n v="14.140229549412799"/>
    <n v="0.71"/>
    <n v="32924.023486716796"/>
    <n v="10.039562980083099"/>
    <n v="3379"/>
    <n v="1.0900000000000001"/>
    <n v="1.36"/>
    <n v="2.1999999999999999E-2"/>
    <n v="0.57999999999999996"/>
    <n v="20.7161882213673"/>
    <d v="1900-01-13T19:08:05"/>
    <n v="43247"/>
    <n v="17.926254499762699"/>
    <n v="935.94588022712196"/>
    <n v="1"/>
    <n v="487185.90539681487"/>
  </r>
  <r>
    <s v="STND-60159"/>
    <s v="Titan Tire of Freeport"/>
    <s v="Titan Tire Corporation - 3769 Rte 20 East - Freeport"/>
    <x v="0"/>
    <s v="Indoor Lighting"/>
    <x v="10"/>
    <n v="0"/>
    <n v="9189.9120000000003"/>
    <n v="1.6435219999999999"/>
    <x v="0"/>
    <x v="0"/>
    <n v="10.827197921178"/>
    <s v="Qty / 1,000"/>
    <m/>
    <s v="Private-Lighting"/>
    <x v="0"/>
    <n v="3"/>
    <n v="1"/>
    <s v="Lighting"/>
    <n v="0.91633259480590001"/>
    <n v="1.30467645558681"/>
    <n v="8421.0159089978806"/>
    <n v="2.1442644576389398"/>
    <n v="0.71"/>
    <n v="5978.9212953884899"/>
    <n v="1.52242776492365"/>
    <n v="4618"/>
    <n v="1.02"/>
    <n v="1.04"/>
    <n v="1.2E-2"/>
    <n v="0.81"/>
    <n v="15.158077089649201"/>
    <d v="1900-01-09T19:51:10"/>
    <n v="43268"/>
    <n v="2.54542314534537"/>
    <n v="99.070775399975005"/>
    <n v="0"/>
    <n v="64734.964220317132"/>
  </r>
  <r>
    <s v="STND-60159"/>
    <s v="Titan Tire of Freeport"/>
    <s v="Titan Tire Corporation - 3769 Rte 20 East - Freeport"/>
    <x v="0"/>
    <s v="Indoor Lighting"/>
    <x v="10"/>
    <n v="0"/>
    <n v="43806.347999999998"/>
    <n v="7.83432"/>
    <x v="0"/>
    <x v="0"/>
    <n v="10.827197921178"/>
    <s v="Qty / 1,000"/>
    <m/>
    <s v="Private-Lighting"/>
    <x v="0"/>
    <n v="3"/>
    <n v="1"/>
    <s v="Lighting"/>
    <n v="0.91633259480590001"/>
    <n v="1.30467645558681"/>
    <n v="40141.184531810199"/>
    <n v="10.221252849532799"/>
    <n v="0.71"/>
    <n v="28500.2410175853"/>
    <n v="7.2570895231683101"/>
    <n v="4618"/>
    <n v="1.02"/>
    <n v="1.04"/>
    <n v="1.2E-2"/>
    <n v="0.81"/>
    <n v="15.158077089649201"/>
    <d v="1900-01-09T19:51:10"/>
    <n v="43268"/>
    <n v="12.133491036957301"/>
    <n v="472.24922978600301"/>
    <n v="0"/>
    <n v="308577.75029867154"/>
  </r>
  <r>
    <s v="STND-60159"/>
    <s v="Titan Tire of Freeport"/>
    <s v="Titan Tire Corporation - 3769 Rte 20 East - Freeport"/>
    <x v="0"/>
    <s v="Indoor Lighting"/>
    <x v="10"/>
    <n v="0"/>
    <n v="17946.472000000002"/>
    <n v="3.2095440000000002"/>
    <x v="0"/>
    <x v="0"/>
    <n v="10.827197921178"/>
    <s v="Qty / 1,000"/>
    <m/>
    <s v="Private-Lighting"/>
    <x v="0"/>
    <n v="3"/>
    <n v="1"/>
    <s v="Lighting"/>
    <n v="0.91633259480590001"/>
    <n v="1.30467645558681"/>
    <n v="16444.937255371398"/>
    <n v="4.1874164899699"/>
    <n v="0.71"/>
    <n v="11675.9054513137"/>
    <n v="2.97306570787863"/>
    <n v="4618"/>
    <n v="1.02"/>
    <n v="1.04"/>
    <n v="1.2E-2"/>
    <n v="0.81"/>
    <n v="15.158077089649201"/>
    <d v="1900-01-09T19:51:10"/>
    <n v="43268"/>
    <n v="4.9708172957857304"/>
    <n v="193.46985006319301"/>
    <n v="0"/>
    <n v="126417.33923033456"/>
  </r>
  <r>
    <s v="STND-60161"/>
    <s v="Aurora East School District 131"/>
    <s v="East Aurora School District 131 - 441 N Farnsworth Ave - Aurora"/>
    <x v="0"/>
    <s v="Indoor Lighting"/>
    <x v="12"/>
    <n v="0"/>
    <n v="7336.83"/>
    <n v="2.0005920000000001"/>
    <x v="0"/>
    <x v="1"/>
    <n v="15"/>
    <s v="Qty / 1,000"/>
    <m/>
    <s v="Public-Lighting"/>
    <x v="0"/>
    <n v="3"/>
    <n v="1"/>
    <s v="Lighting"/>
    <n v="0.99829244462109001"/>
    <n v="0.987374621353864"/>
    <n v="7324.3019564693504"/>
    <n v="1.9753337684835699"/>
    <n v="0.71"/>
    <n v="5200.2543890932402"/>
    <n v="1.40248697562333"/>
    <n v="2979"/>
    <n v="1.17333333333333"/>
    <n v="1.323"/>
    <n v="2.1333333333333301E-2"/>
    <n v="0.72"/>
    <n v="23.497818059751602"/>
    <d v="1900-01-15T18:49:11"/>
    <n v="43285"/>
    <n v="2.0737105993150799"/>
    <n v="133.169126481261"/>
    <n v="0"/>
    <n v="78003.8158363986"/>
  </r>
  <r>
    <s v="STND-60161"/>
    <s v="Aurora East School District 131"/>
    <s v="East Aurora School District 131 - 441 N Farnsworth Ave - Aurora"/>
    <x v="0"/>
    <s v="Indoor Lighting"/>
    <x v="12"/>
    <n v="0"/>
    <n v="18058.012999999999"/>
    <n v="4.9240219999999999"/>
    <x v="0"/>
    <x v="1"/>
    <n v="15"/>
    <s v="Qty / 1,000"/>
    <m/>
    <s v="Public-Lighting"/>
    <x v="0"/>
    <n v="3"/>
    <n v="1"/>
    <s v="Lighting"/>
    <n v="0.99829244462109001"/>
    <n v="0.987374621353864"/>
    <n v="18027.177942769398"/>
    <n v="4.8618543577880997"/>
    <n v="0.71"/>
    <n v="12799.296339366299"/>
    <n v="3.4519165940295502"/>
    <n v="2979"/>
    <n v="1.17333333333333"/>
    <n v="1.323"/>
    <n v="2.1333333333333301E-2"/>
    <n v="0.72"/>
    <n v="23.497818059751602"/>
    <d v="1900-01-15T18:49:11"/>
    <n v="43285"/>
    <n v="5.1039875260226104"/>
    <n v="327.76687168671702"/>
    <n v="0"/>
    <n v="191989.4450904945"/>
  </r>
  <r>
    <s v="STND-60161"/>
    <s v="Aurora East School District 131"/>
    <s v="East Aurora School District 131 - 441 N Farnsworth Ave - Aurora"/>
    <x v="0"/>
    <s v="Indoor Lighting"/>
    <x v="12"/>
    <n v="0"/>
    <n v="1202.473"/>
    <n v="0.32788800000000001"/>
    <x v="0"/>
    <x v="1"/>
    <n v="15"/>
    <s v="Qty / 1,000"/>
    <m/>
    <s v="Public-Lighting"/>
    <x v="0"/>
    <n v="3"/>
    <n v="1"/>
    <s v="Lighting"/>
    <n v="0.99829244462109001"/>
    <n v="0.987374621353864"/>
    <n v="1200.41971076086"/>
    <n v="0.32374828984647602"/>
    <n v="0.71"/>
    <n v="852.297994640208"/>
    <n v="0.22986128579099799"/>
    <n v="2979"/>
    <n v="1.17333333333333"/>
    <n v="1.323"/>
    <n v="2.1333333333333301E-2"/>
    <n v="0.72"/>
    <n v="23.497818059751602"/>
    <d v="1900-01-15T18:49:11"/>
    <n v="43285"/>
    <n v="0.33987180843881298"/>
    <n v="21.825812922924701"/>
    <n v="0"/>
    <n v="12784.46991960312"/>
  </r>
  <r>
    <s v="STND-60161"/>
    <s v="Aurora East School District 131"/>
    <s v="East Aurora School District 131 - 441 N Farnsworth Ave - Aurora"/>
    <x v="0"/>
    <s v="Indoor Lighting"/>
    <x v="12"/>
    <n v="0"/>
    <n v="348.54300000000001"/>
    <n v="9.5039999999999999E-2"/>
    <x v="0"/>
    <x v="1"/>
    <n v="15"/>
    <s v="Qty / 1,000"/>
    <m/>
    <s v="Public-Lighting"/>
    <x v="0"/>
    <n v="3"/>
    <n v="1"/>
    <s v="Lighting"/>
    <n v="0.99829244462109001"/>
    <n v="0.987374621353864"/>
    <n v="347.947843525569"/>
    <n v="9.3840084013471298E-2"/>
    <n v="0.71"/>
    <n v="247.04296890315399"/>
    <n v="6.6626459649564596E-2"/>
    <n v="2979"/>
    <n v="1.17333333333333"/>
    <n v="1.323"/>
    <n v="2.1333333333333301E-2"/>
    <n v="0.72"/>
    <n v="23.497818059751602"/>
    <d v="1900-01-15T18:49:11"/>
    <n v="43285"/>
    <n v="9.8513567663424104E-2"/>
    <n v="6.3263244277376103"/>
    <n v="0"/>
    <n v="3705.6445335473099"/>
  </r>
  <r>
    <s v="STND-60161"/>
    <s v="Aurora East School District 131"/>
    <s v="East Aurora School District 131 - 441 N Farnsworth Ave - Aurora"/>
    <x v="38"/>
    <s v="Indoor Lighting"/>
    <x v="12"/>
    <n v="0"/>
    <n v="2912.6370000000002"/>
    <n v="0.65406500000000001"/>
    <x v="0"/>
    <x v="1"/>
    <n v="8"/>
    <s v="Qty / 1,000"/>
    <m/>
    <s v="Public-Lighting"/>
    <x v="0"/>
    <n v="3"/>
    <n v="1"/>
    <s v="Lighting"/>
    <n v="0.99829244462109001"/>
    <n v="0.987374621353864"/>
    <n v="2907.6635110238399"/>
    <n v="0.64580718171581497"/>
    <n v="0.71"/>
    <n v="2064.4410928269299"/>
    <n v="0.45852309901822902"/>
    <n v="2979"/>
    <n v="1.17333333333333"/>
    <n v="1.323"/>
    <n v="2.1333333333333301E-2"/>
    <n v="0.72"/>
    <n v="23.497818059751602"/>
    <d v="1900-01-15T18:49:11"/>
    <n v="43285"/>
    <n v="0.67797008242611001"/>
    <n v="52.866609291342499"/>
    <n v="0"/>
    <n v="16515.528742615439"/>
  </r>
  <r>
    <s v="STND-60162"/>
    <s v="Midway Industries"/>
    <s v="Midway Industries - 6700 S Sayre Ave - Chicago"/>
    <x v="0"/>
    <s v="Indoor Lighting"/>
    <x v="10"/>
    <n v="0"/>
    <n v="10880.932000000001"/>
    <n v="1.9459439999999999"/>
    <x v="0"/>
    <x v="0"/>
    <n v="10.827197921178"/>
    <s v="Qty / 1,000"/>
    <m/>
    <s v="Private-Lighting"/>
    <x v="0"/>
    <n v="2"/>
    <n v="1"/>
    <s v="Lighting"/>
    <n v="0.97902139861649395"/>
    <n v="0.93591656730105399"/>
    <n v="10652.665264891"/>
    <n v="1.8212412286400801"/>
    <n v="0.71"/>
    <n v="7563.3923380725801"/>
    <n v="1.29308127233446"/>
    <n v="4618"/>
    <n v="1.02"/>
    <n v="1.04"/>
    <n v="1.2E-2"/>
    <n v="0.81"/>
    <n v="15.158077089649201"/>
    <d v="1900-01-09T19:51:10"/>
    <n v="43282"/>
    <n v="2.1619672704654298"/>
    <n v="125.3254737046"/>
    <n v="0"/>
    <n v="81890.345799833056"/>
  </r>
  <r>
    <s v="STND-60162"/>
    <s v="Midway Industries"/>
    <s v="Midway Industries - 6700 S Sayre Ave - Chicago"/>
    <x v="0"/>
    <s v="Indoor Lighting"/>
    <x v="10"/>
    <n v="0"/>
    <n v="88333.380999999994"/>
    <n v="15.797527000000001"/>
    <x v="0"/>
    <x v="0"/>
    <n v="10.827197921178"/>
    <s v="Qty / 1,000"/>
    <m/>
    <s v="Private-Lighting"/>
    <x v="0"/>
    <n v="2"/>
    <n v="1"/>
    <s v="Lighting"/>
    <n v="0.97902139861649395"/>
    <n v="0.93591656730105399"/>
    <n v="86480.270211143594"/>
    <n v="14.7851672416857"/>
    <n v="0.71"/>
    <n v="61400.991849911901"/>
    <n v="10.497468741596901"/>
    <n v="4618"/>
    <n v="1.02"/>
    <n v="1.04"/>
    <n v="1.2E-2"/>
    <n v="0.81"/>
    <n v="15.158077089649201"/>
    <d v="1900-01-09T19:51:10"/>
    <n v="43282"/>
    <n v="17.551243164394201"/>
    <n v="1017.4149436605099"/>
    <n v="0"/>
    <n v="664800.69131563348"/>
  </r>
  <r>
    <s v="STND-60162"/>
    <s v="Midway Industries"/>
    <s v="Midway Industries - 6700 S Sayre Ave - Chicago"/>
    <x v="0"/>
    <s v="Indoor Lighting"/>
    <x v="10"/>
    <n v="0"/>
    <n v="6066.9440000000004"/>
    <n v="1.0850109999999999"/>
    <x v="0"/>
    <x v="0"/>
    <n v="10.827197921178"/>
    <s v="Qty / 1,000"/>
    <m/>
    <s v="Private-Lighting"/>
    <x v="0"/>
    <n v="2"/>
    <n v="1"/>
    <s v="Lighting"/>
    <n v="0.97902139861649395"/>
    <n v="0.93591656730105399"/>
    <n v="5939.6680002079402"/>
    <n v="1.0154797706038801"/>
    <n v="0.71"/>
    <n v="4217.1642801476401"/>
    <n v="0.72099063712875699"/>
    <n v="4618"/>
    <n v="1.02"/>
    <n v="1.04"/>
    <n v="1.2E-2"/>
    <n v="0.81"/>
    <n v="15.158077089649201"/>
    <d v="1900-01-09T19:51:10"/>
    <n v="43282"/>
    <n v="1.20546031648134"/>
    <n v="69.878447061269895"/>
    <n v="0"/>
    <n v="45660.072327280643"/>
  </r>
  <r>
    <s v="STND-60162"/>
    <s v="Midway Industries"/>
    <s v="Midway Industries - 6700 S Sayre Ave - Chicago"/>
    <x v="0"/>
    <s v="Indoor Lighting"/>
    <x v="10"/>
    <n v="0"/>
    <n v="10249.743"/>
    <n v="1.833062"/>
    <x v="0"/>
    <x v="0"/>
    <n v="10.827197921178"/>
    <s v="Qty / 1,000"/>
    <m/>
    <s v="Private-Lighting"/>
    <x v="0"/>
    <n v="2"/>
    <n v="1"/>
    <s v="Lighting"/>
    <n v="0.97902139861649395"/>
    <n v="0.93591656730105399"/>
    <n v="10034.717727319599"/>
    <n v="1.71559309469"/>
    <n v="0.71"/>
    <n v="7124.6495863969303"/>
    <n v="1.2180710972299"/>
    <n v="4618"/>
    <n v="1.02"/>
    <n v="1.04"/>
    <n v="1.2E-2"/>
    <n v="0.81"/>
    <n v="15.158077089649201"/>
    <d v="1900-01-09T19:51:10"/>
    <n v="43282"/>
    <n v="2.0365540060422598"/>
    <n v="118.05550267434801"/>
    <n v="0"/>
    <n v="77139.991190958535"/>
  </r>
  <r>
    <s v="STND-60162"/>
    <s v="Midway Industries"/>
    <s v="Midway Industries - 6700 S Sayre Ave - Chicago"/>
    <x v="0"/>
    <s v="Indoor Lighting"/>
    <x v="10"/>
    <n v="0"/>
    <n v="11309.574000000001"/>
    <n v="2.022602"/>
    <x v="0"/>
    <x v="0"/>
    <n v="10.827197921178"/>
    <s v="Qty / 1,000"/>
    <m/>
    <s v="Private-Lighting"/>
    <x v="0"/>
    <n v="2"/>
    <n v="1"/>
    <s v="Lighting"/>
    <n v="0.97902139861649395"/>
    <n v="0.93591656730105399"/>
    <n v="11072.314955236699"/>
    <n v="1.8929867208562501"/>
    <n v="0.71"/>
    <n v="7861.3436182180803"/>
    <n v="1.3440205718079301"/>
    <n v="4618"/>
    <n v="1.02"/>
    <n v="1.04"/>
    <n v="1.2E-2"/>
    <n v="0.81"/>
    <n v="15.158077089649201"/>
    <d v="1900-01-09T19:51:10"/>
    <n v="43282"/>
    <n v="2.2471352336849999"/>
    <n v="130.26252888513801"/>
    <n v="0"/>
    <n v="85116.323280836732"/>
  </r>
  <r>
    <s v="STND-60162"/>
    <s v="Midway Industries"/>
    <s v="Midway Industries - 6700 S Sayre Ave - Chicago"/>
    <x v="0"/>
    <s v="Indoor Lighting"/>
    <x v="10"/>
    <n v="0"/>
    <n v="1417.818"/>
    <n v="0.25356200000000001"/>
    <x v="0"/>
    <x v="0"/>
    <n v="10.827197921178"/>
    <s v="Qty / 1,000"/>
    <m/>
    <s v="Private-Lighting"/>
    <x v="0"/>
    <n v="2"/>
    <n v="1"/>
    <s v="Lighting"/>
    <n v="0.97902139861649395"/>
    <n v="0.93591656730105399"/>
    <n v="1388.0741613436401"/>
    <n v="0.23731287663799"/>
    <n v="0.71"/>
    <n v="985.532654553984"/>
    <n v="0.168492142412973"/>
    <n v="4618"/>
    <n v="1.02"/>
    <n v="1.04"/>
    <n v="1.2E-2"/>
    <n v="0.81"/>
    <n v="15.158077089649201"/>
    <d v="1900-01-09T19:51:10"/>
    <n v="43282"/>
    <n v="0.28171044235278903"/>
    <n v="16.330284251101599"/>
    <n v="0"/>
    <n v="10670.55710863993"/>
  </r>
  <r>
    <s v="STND-60163"/>
    <s v="Angelo's Market Inc."/>
    <s v="Angelo's Market - 4000 N Johnsburg Rd - Johnsburg"/>
    <x v="1"/>
    <s v="Outdoor &amp; Garage Lighting"/>
    <x v="1"/>
    <n v="0"/>
    <n v="17430.165000000001"/>
    <n v="0"/>
    <x v="0"/>
    <x v="0"/>
    <n v="10.1978380583316"/>
    <s v="Qty / 1,000"/>
    <m/>
    <s v="Private-Lighting"/>
    <x v="0"/>
    <n v="3"/>
    <n v="1"/>
    <s v="Lighting"/>
    <n v="0.91633259480590001"/>
    <n v="1.30467645558681"/>
    <n v="15971.828322345"/>
    <n v="0"/>
    <n v="0.71"/>
    <n v="11339.9981088649"/>
    <n v="0"/>
    <n v="4903"/>
    <n v="1"/>
    <n v="1"/>
    <n v="0"/>
    <n v="0"/>
    <n v="14.276973281664301"/>
    <d v="1900-01-09T04:44:53"/>
    <n v="43268"/>
    <n v="0"/>
    <n v="0"/>
    <n v="0"/>
    <n v="115643.46429599085"/>
  </r>
  <r>
    <s v="STND-60165"/>
    <s v="Trio Corp South"/>
    <s v="Trio Corp South D/B/A Phantom Harley Davidson - 291 N Cypress St - Manteno"/>
    <x v="1"/>
    <s v="Outdoor &amp; Garage Lighting"/>
    <x v="1"/>
    <n v="0"/>
    <n v="2108.29"/>
    <n v="0"/>
    <x v="0"/>
    <x v="0"/>
    <n v="10.1978380583316"/>
    <s v="Qty / 1,000"/>
    <m/>
    <s v="Private-Lighting"/>
    <x v="0"/>
    <n v="3"/>
    <n v="1"/>
    <s v="Lighting"/>
    <n v="0.91633259480590001"/>
    <n v="1.30467645558681"/>
    <n v="1931.89484630333"/>
    <n v="0"/>
    <n v="0.71"/>
    <n v="1371.64534087536"/>
    <n v="0"/>
    <n v="4903"/>
    <n v="1"/>
    <n v="1"/>
    <n v="0"/>
    <n v="0"/>
    <n v="14.276973281664301"/>
    <d v="1900-01-09T04:44:53"/>
    <n v="43279"/>
    <n v="0"/>
    <n v="0"/>
    <n v="0"/>
    <n v="13987.817059711968"/>
  </r>
  <r>
    <s v="STND-60165"/>
    <s v="Trio Corp South"/>
    <s v="Trio Corp South D/B/A Phantom Harley Davidson - 291 N Cypress St - Manteno"/>
    <x v="1"/>
    <s v="Outdoor &amp; Garage Lighting"/>
    <x v="1"/>
    <n v="0"/>
    <n v="7354.5"/>
    <n v="0"/>
    <x v="0"/>
    <x v="0"/>
    <n v="10.1978380583316"/>
    <s v="Qty / 1,000"/>
    <m/>
    <s v="Private-Lighting"/>
    <x v="0"/>
    <n v="3"/>
    <n v="1"/>
    <s v="Lighting"/>
    <n v="0.91633259480590001"/>
    <n v="1.30467645558681"/>
    <n v="6739.1680684999901"/>
    <n v="0"/>
    <n v="0.71"/>
    <n v="4784.8093286349904"/>
    <n v="0"/>
    <n v="4903"/>
    <n v="1"/>
    <n v="1"/>
    <n v="0"/>
    <n v="0"/>
    <n v="14.276973281664301"/>
    <d v="1900-01-09T04:44:53"/>
    <n v="43279"/>
    <n v="0"/>
    <n v="0"/>
    <n v="0"/>
    <n v="48794.710673413974"/>
  </r>
  <r>
    <s v="STND-60170"/>
    <s v="Hemingway House Condominium Association"/>
    <s v="Hemingway House Condominium Association - 1850 N Clark St - Chicago"/>
    <x v="28"/>
    <s v="HVAC"/>
    <x v="18"/>
    <n v="0"/>
    <n v="92730"/>
    <n v="50.429000000000002"/>
    <x v="3"/>
    <x v="0"/>
    <n v="20"/>
    <s v="ΔkWpeak / CF"/>
    <n v="1"/>
    <s v="Private-Non-Lighting"/>
    <x v="2"/>
    <n v="2"/>
    <n v="1"/>
    <s v="Non-Lighting"/>
    <n v="0.76002432528749297"/>
    <n v="0.465462131779591"/>
    <n v="70477.055683909304"/>
    <n v="23.472789843512999"/>
    <n v="0.7"/>
    <n v="49333.9389787365"/>
    <n v="16.4309528904591"/>
    <n v="6138"/>
    <n v="1.1399999999999999"/>
    <n v="1.32"/>
    <n v="2.5000000000000001E-2"/>
    <n v="0.64"/>
    <n v="11.4043662430759"/>
    <d v="1900-01-07T03:30:12"/>
    <n v="43307"/>
    <n v="23.472789843512999"/>
    <n v="0"/>
    <n v="0"/>
    <n v="986678.77957472997"/>
  </r>
  <r>
    <s v="STND-60170"/>
    <s v="Hemingway House Condominium Association"/>
    <s v="Hemingway House Condominium Association - 1850 N Clark St - Chicago"/>
    <x v="12"/>
    <s v="Variable Speed Drives"/>
    <x v="18"/>
    <n v="0"/>
    <n v="136294.57199999999"/>
    <n v="0"/>
    <x v="6"/>
    <x v="0"/>
    <n v="15"/>
    <s v="ΔkWpeak"/>
    <m/>
    <s v="Private-Non-Lighting"/>
    <x v="2"/>
    <n v="2"/>
    <n v="1"/>
    <s v="Non-Lighting"/>
    <n v="0.76002432528749297"/>
    <n v="0.465462131779591"/>
    <n v="103587.190124648"/>
    <n v="0"/>
    <n v="0.7"/>
    <n v="72511.033087253396"/>
    <n v="0"/>
    <n v="6138"/>
    <n v="1.1399999999999999"/>
    <n v="1.32"/>
    <n v="2.5000000000000001E-2"/>
    <n v="0.64"/>
    <n v="11.4043662430759"/>
    <d v="1900-01-07T03:30:12"/>
    <n v="43307"/>
    <n v="0"/>
    <n v="0"/>
    <n v="0"/>
    <n v="1087665.496308801"/>
  </r>
  <r>
    <s v="STND-60170"/>
    <s v="Hemingway House Condominium Association"/>
    <s v="Hemingway House Condominium Association - 1850 N Clark St - Chicago"/>
    <x v="12"/>
    <s v="Variable Speed Drives"/>
    <x v="18"/>
    <n v="0"/>
    <n v="81994.941999999995"/>
    <n v="16.71828"/>
    <x v="6"/>
    <x v="0"/>
    <n v="15"/>
    <s v="ΔkWpeak"/>
    <m/>
    <s v="Private-Non-Lighting"/>
    <x v="2"/>
    <n v="2"/>
    <n v="1"/>
    <s v="Non-Lighting"/>
    <n v="0.76002432528749297"/>
    <n v="0.465462131779591"/>
    <n v="62318.150470537097"/>
    <n v="7.7817262484881002"/>
    <n v="0.7"/>
    <n v="43622.705329375996"/>
    <n v="5.4472083739416703"/>
    <n v="6138"/>
    <n v="1.1399999999999999"/>
    <n v="1.32"/>
    <n v="2.5000000000000001E-2"/>
    <n v="0.64"/>
    <n v="11.4043662430759"/>
    <d v="1900-01-07T03:30:12"/>
    <n v="43307"/>
    <n v="7.7817262484881002"/>
    <n v="0"/>
    <n v="0"/>
    <n v="654340.5799406399"/>
  </r>
  <r>
    <s v="STND-60170"/>
    <s v="Hemingway House Condominium Association"/>
    <s v="Hemingway House Condominium Association - 1850 N Clark St - Chicago"/>
    <x v="12"/>
    <s v="Variable Speed Drives"/>
    <x v="18"/>
    <n v="0"/>
    <n v="30922.667000000001"/>
    <n v="5.1440859999999997"/>
    <x v="6"/>
    <x v="0"/>
    <n v="15"/>
    <s v="ΔkWpeak"/>
    <m/>
    <s v="Private-Non-Lighting"/>
    <x v="2"/>
    <n v="2"/>
    <n v="1"/>
    <s v="Non-Lighting"/>
    <n v="0.76002432528749297"/>
    <n v="0.465462131779591"/>
    <n v="23501.979122764798"/>
    <n v="2.3943772356175499"/>
    <n v="0.7"/>
    <n v="16451.385385935399"/>
    <n v="1.67606406493228"/>
    <n v="6138"/>
    <n v="1.1399999999999999"/>
    <n v="1.32"/>
    <n v="2.5000000000000001E-2"/>
    <n v="0.64"/>
    <n v="11.4043662430759"/>
    <d v="1900-01-07T03:30:12"/>
    <n v="43307"/>
    <n v="2.3943772356175499"/>
    <n v="0"/>
    <n v="0"/>
    <n v="246770.78078903098"/>
  </r>
  <r>
    <s v="STND-60170"/>
    <s v="Hemingway House Condominium Association"/>
    <s v="Hemingway House Condominium Association - 1850 N Clark St - Chicago"/>
    <x v="12"/>
    <s v="Variable Speed Drives"/>
    <x v="18"/>
    <n v="0"/>
    <n v="81994.941999999995"/>
    <n v="16.71828"/>
    <x v="6"/>
    <x v="0"/>
    <n v="15"/>
    <s v="ΔkWpeak"/>
    <m/>
    <s v="Private-Non-Lighting"/>
    <x v="2"/>
    <n v="2"/>
    <n v="1"/>
    <s v="Non-Lighting"/>
    <n v="0.76002432528749297"/>
    <n v="0.465462131779591"/>
    <n v="62318.150470537097"/>
    <n v="7.7817262484881002"/>
    <n v="0.7"/>
    <n v="43622.705329375996"/>
    <n v="5.4472083739416703"/>
    <n v="6138"/>
    <n v="1.1399999999999999"/>
    <n v="1.32"/>
    <n v="2.5000000000000001E-2"/>
    <n v="0.64"/>
    <n v="11.4043662430759"/>
    <d v="1900-01-07T03:30:12"/>
    <n v="43307"/>
    <n v="7.7817262484881002"/>
    <n v="0"/>
    <n v="0"/>
    <n v="654340.5799406399"/>
  </r>
  <r>
    <s v="STND-60171"/>
    <s v="Testa Steel Constructors Inc."/>
    <s v="Testa Steel Constructors Inc - 22449 S Frontage Road - Channahon"/>
    <x v="0"/>
    <s v="Indoor Lighting"/>
    <x v="8"/>
    <n v="0"/>
    <n v="32290.720000000001"/>
    <n v="5.1103360000000002"/>
    <x v="0"/>
    <x v="0"/>
    <n v="9.5383441434566993"/>
    <s v="Qty / 1,000"/>
    <m/>
    <s v="Private-Lighting"/>
    <x v="0"/>
    <n v="3"/>
    <n v="1"/>
    <s v="Lighting"/>
    <n v="0.91633259480590001"/>
    <n v="1.30467645558681"/>
    <n v="29589.039245750799"/>
    <n v="6.6673350593376597"/>
    <n v="0.71"/>
    <n v="21008.217864482998"/>
    <n v="4.7338078921297404"/>
    <n v="5242"/>
    <n v="1"/>
    <n v="1.22"/>
    <n v="1.0999999999999999E-2"/>
    <n v="0.68"/>
    <n v="13.3536818008394"/>
    <d v="1900-01-08T12:55:13"/>
    <n v="43268"/>
    <n v="8.0368069664147299"/>
    <n v="325.479431703258"/>
    <n v="0"/>
    <n v="200383.61183215381"/>
  </r>
  <r>
    <s v="STND-60171"/>
    <s v="Testa Steel Constructors Inc."/>
    <s v="Testa Steel Constructors Inc - 22449 S Frontage Road - Channahon"/>
    <x v="0"/>
    <s v="Indoor Lighting"/>
    <x v="8"/>
    <n v="0"/>
    <n v="440.32799999999997"/>
    <n v="6.9685999999999998E-2"/>
    <x v="0"/>
    <x v="0"/>
    <n v="9.5383441434566993"/>
    <s v="Qty / 1,000"/>
    <m/>
    <s v="Private-Lighting"/>
    <x v="0"/>
    <n v="3"/>
    <n v="1"/>
    <s v="Lighting"/>
    <n v="0.91633259480590001"/>
    <n v="1.30467645558681"/>
    <n v="403.48689880569202"/>
    <n v="9.0917683484022196E-2"/>
    <n v="0.71"/>
    <n v="286.47569815204099"/>
    <n v="6.4551555273655803E-2"/>
    <n v="5242"/>
    <n v="1"/>
    <n v="1.22"/>
    <n v="1.0999999999999999E-2"/>
    <n v="0.68"/>
    <n v="13.3536818008394"/>
    <d v="1900-01-08T12:55:13"/>
    <n v="43268"/>
    <n v="0.10959219320639101"/>
    <n v="4.4383558868626096"/>
    <n v="0"/>
    <n v="2732.5037977111892"/>
  </r>
  <r>
    <s v="STND-60171"/>
    <s v="Testa Steel Constructors Inc."/>
    <s v="Testa Steel Constructors Inc - 22449 S Frontage Road - Channahon"/>
    <x v="0"/>
    <s v="Indoor Lighting"/>
    <x v="8"/>
    <n v="0"/>
    <n v="1415.34"/>
    <n v="0.223992"/>
    <x v="0"/>
    <x v="0"/>
    <n v="9.5383441434566993"/>
    <s v="Qty / 1,000"/>
    <m/>
    <s v="Private-Lighting"/>
    <x v="0"/>
    <n v="3"/>
    <n v="1"/>
    <s v="Lighting"/>
    <n v="0.91633259480590001"/>
    <n v="1.30467645558681"/>
    <n v="1296.9221747325801"/>
    <n v="0.29223708863980002"/>
    <n v="0.71"/>
    <n v="920.81474406013297"/>
    <n v="0.207488332934258"/>
    <n v="5242"/>
    <n v="1"/>
    <n v="1.22"/>
    <n v="1.0999999999999999E-2"/>
    <n v="0.68"/>
    <n v="13.3536818008394"/>
    <d v="1900-01-08T12:55:13"/>
    <n v="43268"/>
    <n v="0.35226264300843801"/>
    <n v="14.266143922058401"/>
    <n v="0"/>
    <n v="8783.0479212145492"/>
  </r>
  <r>
    <s v="STND-60171"/>
    <s v="Testa Steel Constructors Inc."/>
    <s v="Testa Steel Constructors Inc - 22449 S Frontage Road - Channahon"/>
    <x v="0"/>
    <s v="Indoor Lighting"/>
    <x v="8"/>
    <n v="0"/>
    <n v="4717.8"/>
    <n v="0.74663999999999997"/>
    <x v="0"/>
    <x v="0"/>
    <n v="9.5383441434566993"/>
    <s v="Qty / 1,000"/>
    <m/>
    <s v="Private-Lighting"/>
    <x v="0"/>
    <n v="3"/>
    <n v="1"/>
    <s v="Lighting"/>
    <n v="0.91633259480590001"/>
    <n v="1.30467645558681"/>
    <n v="4323.0739157752696"/>
    <n v="0.97412362879933301"/>
    <n v="0.71"/>
    <n v="3069.3824802004401"/>
    <n v="0.69162777644752604"/>
    <n v="5242"/>
    <n v="1"/>
    <n v="1.22"/>
    <n v="1.0999999999999999E-2"/>
    <n v="0.68"/>
    <n v="13.3536818008394"/>
    <d v="1900-01-08T12:55:13"/>
    <n v="43268"/>
    <n v="1.17420881002813"/>
    <n v="47.553813073527998"/>
    <n v="0"/>
    <n v="29276.826404048465"/>
  </r>
  <r>
    <s v="STND-60171"/>
    <s v="Testa Steel Constructors Inc."/>
    <s v="Testa Steel Constructors Inc - 22449 S Frontage Road - Channahon"/>
    <x v="1"/>
    <s v="Outdoor &amp; Garage Lighting"/>
    <x v="1"/>
    <n v="0"/>
    <n v="4559.79"/>
    <n v="0"/>
    <x v="0"/>
    <x v="0"/>
    <n v="10.1978380583316"/>
    <s v="Qty / 1,000"/>
    <m/>
    <s v="Private-Lighting"/>
    <x v="0"/>
    <n v="3"/>
    <n v="1"/>
    <s v="Lighting"/>
    <n v="0.91633259480590001"/>
    <n v="1.30467645558681"/>
    <n v="4178.2842024699903"/>
    <n v="0"/>
    <n v="0.71"/>
    <n v="2966.5817837537002"/>
    <n v="0"/>
    <n v="4903"/>
    <n v="1"/>
    <n v="1"/>
    <n v="0"/>
    <n v="0"/>
    <n v="14.276973281664301"/>
    <d v="1900-01-09T04:44:53"/>
    <n v="43268"/>
    <n v="0"/>
    <n v="0"/>
    <n v="0"/>
    <n v="30252.720617516727"/>
  </r>
  <r>
    <s v="STND-60171"/>
    <s v="Testa Steel Constructors Inc."/>
    <s v="Testa Steel Constructors Inc - 22449 S Frontage Road - Channahon"/>
    <x v="1"/>
    <s v="Outdoor &amp; Garage Lighting"/>
    <x v="1"/>
    <n v="0"/>
    <n v="1789.595"/>
    <n v="0"/>
    <x v="0"/>
    <x v="0"/>
    <n v="10.1978380583316"/>
    <s v="Qty / 1,000"/>
    <m/>
    <s v="Private-Lighting"/>
    <x v="0"/>
    <n v="3"/>
    <n v="1"/>
    <s v="Lighting"/>
    <n v="0.91633259480590001"/>
    <n v="1.30467645558681"/>
    <n v="1639.86423000166"/>
    <n v="0"/>
    <n v="0.71"/>
    <n v="1164.3036033011799"/>
    <n v="0"/>
    <n v="4903"/>
    <n v="1"/>
    <n v="1"/>
    <n v="0"/>
    <n v="0"/>
    <n v="14.276973281664301"/>
    <d v="1900-01-09T04:44:53"/>
    <n v="43268"/>
    <n v="0"/>
    <n v="0"/>
    <n v="0"/>
    <n v="11873.37959719739"/>
  </r>
  <r>
    <s v="STND-60171"/>
    <s v="Testa Steel Constructors Inc."/>
    <s v="Testa Steel Constructors Inc - 22449 S Frontage Road - Channahon"/>
    <x v="27"/>
    <s v="Outdoor &amp; Garage Lighting"/>
    <x v="8"/>
    <n v="0"/>
    <n v="25.2"/>
    <n v="0"/>
    <x v="0"/>
    <x v="0"/>
    <n v="8"/>
    <s v="Qty / 1,000"/>
    <m/>
    <s v="Private-Lighting"/>
    <x v="0"/>
    <n v="3"/>
    <n v="1"/>
    <s v="Lighting"/>
    <n v="0.91633259480590001"/>
    <n v="1.30467645558681"/>
    <n v="23.091581389108701"/>
    <n v="0"/>
    <n v="0.71"/>
    <n v="16.395022786267202"/>
    <n v="0"/>
    <n v="5242"/>
    <n v="1"/>
    <n v="1.22"/>
    <n v="1.0999999999999999E-2"/>
    <n v="0.68"/>
    <n v="13.3536818008394"/>
    <d v="1900-01-08T12:55:13"/>
    <n v="43268"/>
    <n v="0"/>
    <n v="0.254007395280195"/>
    <n v="0"/>
    <n v="131.16018229013761"/>
  </r>
  <r>
    <s v="STND-60173"/>
    <s v="11 E Building Associates LLC"/>
    <s v="Highland Management Associates Inc managing agent for 11 E Building Associates LLC -  1 E 22nd Street Suite 201 - Lombard"/>
    <x v="18"/>
    <s v="HVAC"/>
    <x v="6"/>
    <n v="0"/>
    <n v="110168.08"/>
    <n v="43.956879999999998"/>
    <x v="3"/>
    <x v="0"/>
    <n v="20"/>
    <s v="ΔkWpeak / CF"/>
    <n v="1"/>
    <s v="Private-Non-Lighting"/>
    <x v="2"/>
    <n v="3"/>
    <n v="1"/>
    <s v="Non-Lighting"/>
    <n v="0.98952339343681495"/>
    <n v="0.43468415683807998"/>
    <n v="109013.89237001901"/>
    <n v="19.1073593200327"/>
    <n v="0.7"/>
    <n v="76309.724659012994"/>
    <n v="13.3751515240229"/>
    <n v="2885"/>
    <n v="1.165"/>
    <n v="1.3779999999999999"/>
    <n v="2.5499999999999998E-2"/>
    <n v="0.55000000000000004"/>
    <n v="24.263431542460999"/>
    <d v="1900-01-16T07:56:40"/>
    <n v="43283"/>
    <n v="19.1073593200327"/>
    <n v="0"/>
    <n v="0"/>
    <n v="1526194.4931802598"/>
  </r>
  <r>
    <s v="STND-60174"/>
    <s v="WiseTech Global (US) Inc."/>
    <s v="WiseTech Global - 1051 E Woodfield Rd - Schaumburg"/>
    <x v="1"/>
    <s v="Outdoor &amp; Garage Lighting"/>
    <x v="1"/>
    <n v="0"/>
    <n v="28412.884999999998"/>
    <n v="0"/>
    <x v="0"/>
    <x v="0"/>
    <n v="10.1978380583316"/>
    <s v="Qty / 1,000"/>
    <m/>
    <s v="Private-Lighting"/>
    <x v="0"/>
    <n v="3"/>
    <n v="1"/>
    <s v="Lighting"/>
    <n v="0.91633259480590001"/>
    <n v="1.30467645558681"/>
    <n v="26035.652637971602"/>
    <n v="0"/>
    <n v="0.71"/>
    <n v="18485.313372959899"/>
    <n v="0"/>
    <n v="4903"/>
    <n v="1"/>
    <n v="1"/>
    <n v="0"/>
    <n v="0"/>
    <n v="14.276973281664301"/>
    <d v="1900-01-09T04:44:53"/>
    <n v="43263"/>
    <n v="0"/>
    <n v="0"/>
    <n v="0"/>
    <n v="188510.23223495655"/>
  </r>
  <r>
    <s v="STND-60176"/>
    <s v="Mars Incorporated"/>
    <s v="Mars Wrigley Confectionery - 15W660 79th St - Burr Ridge"/>
    <x v="1"/>
    <s v="Outdoor &amp; Garage Lighting"/>
    <x v="1"/>
    <n v="0"/>
    <n v="21886.991999999998"/>
    <n v="0"/>
    <x v="0"/>
    <x v="0"/>
    <n v="10.1978380583316"/>
    <s v="Qty / 1,000"/>
    <m/>
    <s v="Private-Lighting"/>
    <x v="0"/>
    <n v="3"/>
    <n v="1"/>
    <s v="Lighting"/>
    <n v="0.91633259480590001"/>
    <n v="1.30467645558681"/>
    <n v="20055.764171856001"/>
    <n v="0"/>
    <n v="0.71"/>
    <n v="14239.5925620177"/>
    <n v="0"/>
    <n v="4903"/>
    <n v="1"/>
    <n v="1"/>
    <n v="0"/>
    <n v="0"/>
    <n v="14.276973281664301"/>
    <d v="1900-01-09T04:44:53"/>
    <n v="43421"/>
    <n v="0"/>
    <n v="0"/>
    <n v="0"/>
    <n v="145213.05896407968"/>
  </r>
  <r>
    <s v="STND-60176"/>
    <s v="Mars Incorporated"/>
    <s v="Mars Wrigley Confectionery - 15W660 79th St - Burr Ridge"/>
    <x v="1"/>
    <s v="Outdoor &amp; Garage Lighting"/>
    <x v="1"/>
    <n v="0"/>
    <n v="294.18"/>
    <n v="0"/>
    <x v="0"/>
    <x v="0"/>
    <n v="10.1978380583316"/>
    <s v="Qty / 1,000"/>
    <m/>
    <s v="Private-Lighting"/>
    <x v="0"/>
    <n v="3"/>
    <n v="1"/>
    <s v="Lighting"/>
    <n v="0.91633259480590001"/>
    <n v="1.30467645558681"/>
    <n v="269.56672273999999"/>
    <n v="0"/>
    <n v="0.71"/>
    <n v="191.3923731454"/>
    <n v="0"/>
    <n v="4903"/>
    <n v="1"/>
    <n v="1"/>
    <n v="0"/>
    <n v="0"/>
    <n v="14.276973281664301"/>
    <d v="1900-01-09T04:44:53"/>
    <n v="43421"/>
    <n v="0"/>
    <n v="0"/>
    <n v="0"/>
    <n v="1951.7884269365629"/>
  </r>
  <r>
    <s v="STND-60177"/>
    <s v="Bank of America, N.A."/>
    <s v="Bank of America - 1805 E Golf Rd - Schaumburg"/>
    <x v="0"/>
    <s v="Indoor Lighting"/>
    <x v="2"/>
    <n v="0"/>
    <n v="1789.991"/>
    <n v="0.383357"/>
    <x v="0"/>
    <x v="0"/>
    <n v="14.797277300976599"/>
    <s v="Qty / 1,000"/>
    <m/>
    <s v="Private-Lighting"/>
    <x v="0"/>
    <n v="3"/>
    <n v="1"/>
    <s v="Lighting"/>
    <n v="0.91633259480590001"/>
    <n v="1.30467645558681"/>
    <n v="1640.2270977092101"/>
    <n v="0.50015685198439097"/>
    <n v="0.71"/>
    <n v="1164.56123937354"/>
    <n v="0.35511136490891798"/>
    <n v="3379"/>
    <n v="1.0900000000000001"/>
    <n v="1.36"/>
    <n v="2.1999999999999999E-2"/>
    <n v="0.57999999999999996"/>
    <n v="20.7161882213673"/>
    <d v="1900-01-13T19:08:05"/>
    <n v="43302"/>
    <n v="0.63407308821550601"/>
    <n v="33.105501054681199"/>
    <n v="0"/>
    <n v="17232.33559297926"/>
  </r>
  <r>
    <s v="STND-60177"/>
    <s v="Bank of America, N.A."/>
    <s v="Bank of America - 1805 E Golf Rd - Schaumburg"/>
    <x v="0"/>
    <s v="Indoor Lighting"/>
    <x v="2"/>
    <n v="0"/>
    <n v="1620.568"/>
    <n v="0.34707199999999999"/>
    <x v="0"/>
    <x v="0"/>
    <n v="14.797277300976599"/>
    <s v="Qty / 1,000"/>
    <m/>
    <s v="Private-Lighting"/>
    <x v="0"/>
    <n v="3"/>
    <n v="1"/>
    <s v="Lighting"/>
    <n v="0.91633259480590001"/>
    <n v="1.30467645558681"/>
    <n v="1484.9792804994099"/>
    <n v="0.45281666679342403"/>
    <n v="0.71"/>
    <n v="1054.3352891545801"/>
    <n v="0.32149983342333099"/>
    <n v="3379"/>
    <n v="1.0900000000000001"/>
    <n v="1.36"/>
    <n v="2.1999999999999999E-2"/>
    <n v="0.57999999999999996"/>
    <n v="20.7161882213673"/>
    <d v="1900-01-13T19:08:05"/>
    <n v="43302"/>
    <n v="0.57405764045819496"/>
    <n v="29.972058872465102"/>
    <n v="0"/>
    <n v="15601.291641825668"/>
  </r>
  <r>
    <s v="STND-60177"/>
    <s v="Bank of America, N.A."/>
    <s v="Bank of America - 1805 E Golf Rd - Schaumburg"/>
    <x v="0"/>
    <s v="Indoor Lighting"/>
    <x v="2"/>
    <n v="0"/>
    <n v="12728.828"/>
    <n v="2.7260930000000001"/>
    <x v="0"/>
    <x v="0"/>
    <n v="14.797277300976599"/>
    <s v="Qty / 1,000"/>
    <m/>
    <s v="Private-Lighting"/>
    <x v="0"/>
    <n v="3"/>
    <n v="1"/>
    <s v="Lighting"/>
    <n v="0.91633259480590001"/>
    <n v="1.30467645558681"/>
    <n v="11663.839990078"/>
    <n v="3.5566693528400002"/>
    <n v="0.71"/>
    <n v="8281.3263929553705"/>
    <n v="2.5252352405164"/>
    <n v="3379"/>
    <n v="1.0900000000000001"/>
    <n v="1.36"/>
    <n v="2.1999999999999999E-2"/>
    <n v="0.57999999999999996"/>
    <n v="20.7161882213673"/>
    <d v="1900-01-13T19:08:05"/>
    <n v="43302"/>
    <n v="4.5089621613083199"/>
    <n v="235.41695392817999"/>
    <n v="0"/>
    <n v="122541.08305645692"/>
  </r>
  <r>
    <s v="STND-60177"/>
    <s v="Bank of America, N.A."/>
    <s v="Bank of America - 1805 E Golf Rd - Schaumburg"/>
    <x v="1"/>
    <s v="Outdoor &amp; Garage Lighting"/>
    <x v="1"/>
    <n v="0"/>
    <n v="1382.646"/>
    <n v="0"/>
    <x v="0"/>
    <x v="0"/>
    <n v="10.1978380583316"/>
    <s v="Qty / 1,000"/>
    <m/>
    <s v="Private-Lighting"/>
    <x v="0"/>
    <n v="3"/>
    <n v="1"/>
    <s v="Lighting"/>
    <n v="0.91633259480590001"/>
    <n v="1.30467645558681"/>
    <n v="1266.9635968780001"/>
    <n v="0"/>
    <n v="0.71"/>
    <n v="899.54415378337899"/>
    <n v="0"/>
    <n v="4903"/>
    <n v="1"/>
    <n v="1"/>
    <n v="0"/>
    <n v="0"/>
    <n v="14.276973281664301"/>
    <d v="1900-01-09T04:44:53"/>
    <n v="43302"/>
    <n v="0"/>
    <n v="0"/>
    <n v="0"/>
    <n v="9173.4056066018366"/>
  </r>
  <r>
    <s v="STND-60177"/>
    <s v="Bank of America, N.A."/>
    <s v="Bank of America - 1805 E Golf Rd - Schaumburg"/>
    <x v="1"/>
    <s v="Outdoor &amp; Garage Lighting"/>
    <x v="1"/>
    <n v="0"/>
    <n v="1010.018"/>
    <n v="0"/>
    <x v="0"/>
    <x v="0"/>
    <n v="10.1978380583316"/>
    <s v="Qty / 1,000"/>
    <m/>
    <s v="Private-Lighting"/>
    <x v="0"/>
    <n v="3"/>
    <n v="1"/>
    <s v="Lighting"/>
    <n v="0.91633259480590001"/>
    <n v="1.30467645558681"/>
    <n v="925.51241474066501"/>
    <n v="0"/>
    <n v="0.71"/>
    <n v="657.113814465872"/>
    <n v="0"/>
    <n v="4903"/>
    <n v="1"/>
    <n v="1"/>
    <n v="0"/>
    <n v="0"/>
    <n v="14.276973281664301"/>
    <d v="1900-01-09T04:44:53"/>
    <n v="43302"/>
    <n v="0"/>
    <n v="0"/>
    <n v="0"/>
    <n v="6701.1402658155193"/>
  </r>
  <r>
    <s v="STND-60177"/>
    <s v="Bank of America, N.A."/>
    <s v="Bank of America - 1805 E Golf Rd - Schaumburg"/>
    <x v="1"/>
    <s v="Outdoor &amp; Garage Lighting"/>
    <x v="1"/>
    <n v="0"/>
    <n v="568.74800000000005"/>
    <n v="0"/>
    <x v="0"/>
    <x v="0"/>
    <n v="10.1978380583316"/>
    <s v="Qty / 1,000"/>
    <m/>
    <s v="Private-Lighting"/>
    <x v="0"/>
    <n v="3"/>
    <n v="1"/>
    <s v="Lighting"/>
    <n v="0.91633259480590001"/>
    <n v="1.30467645558681"/>
    <n v="521.16233063066602"/>
    <n v="0"/>
    <n v="0.71"/>
    <n v="370.02525474777298"/>
    <n v="0"/>
    <n v="4903"/>
    <n v="1"/>
    <n v="1"/>
    <n v="0"/>
    <n v="0"/>
    <n v="14.276973281664301"/>
    <d v="1900-01-09T04:44:53"/>
    <n v="43302"/>
    <n v="0"/>
    <n v="0"/>
    <n v="0"/>
    <n v="3773.4576254106846"/>
  </r>
  <r>
    <s v="STND-60177"/>
    <s v="Bank of America, N.A."/>
    <s v="Bank of America - 1805 E Golf Rd - Schaumburg"/>
    <x v="1"/>
    <s v="Outdoor &amp; Garage Lighting"/>
    <x v="1"/>
    <n v="0"/>
    <n v="17003.603999999999"/>
    <n v="0"/>
    <x v="0"/>
    <x v="0"/>
    <n v="10.1978380583316"/>
    <s v="Qty / 1,000"/>
    <m/>
    <s v="Private-Lighting"/>
    <x v="0"/>
    <n v="3"/>
    <n v="1"/>
    <s v="Lighting"/>
    <n v="0.91633259480590001"/>
    <n v="1.30467645558681"/>
    <n v="15580.956574372"/>
    <n v="0"/>
    <n v="0.71"/>
    <n v="11062.4791678041"/>
    <n v="0"/>
    <n v="4903"/>
    <n v="1"/>
    <n v="1"/>
    <n v="0"/>
    <n v="0"/>
    <n v="14.276973281664301"/>
    <d v="1900-01-09T04:44:53"/>
    <n v="43302"/>
    <n v="0"/>
    <n v="0"/>
    <n v="0"/>
    <n v="112813.37107693314"/>
  </r>
  <r>
    <s v="STND-60178"/>
    <s v="Danco Converting"/>
    <s v="Danco Converting - 455 E North Ave - Carol Stream"/>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246"/>
    <n v="10.661200899291901"/>
    <n v="0"/>
    <n v="1"/>
    <n v="1006167.17691442"/>
  </r>
  <r>
    <s v="STND-60179"/>
    <s v="United Performance Metals, Inc"/>
    <s v="United Performance Metals, Inc - 3045 Commercial Ave - Northbrook"/>
    <x v="0"/>
    <s v="Indoor Lighting"/>
    <x v="8"/>
    <n v="0"/>
    <n v="113751.4"/>
    <n v="18.002320000000001"/>
    <x v="0"/>
    <x v="0"/>
    <n v="9.5383441434566993"/>
    <s v="Qty / 1,000"/>
    <m/>
    <s v="Private-Lighting"/>
    <x v="0"/>
    <n v="2"/>
    <n v="1"/>
    <s v="Lighting"/>
    <n v="0.97902139861649395"/>
    <n v="0.93591656730105399"/>
    <n v="111365.054722584"/>
    <n v="16.848669537855098"/>
    <n v="0.71"/>
    <n v="79069.188853034793"/>
    <n v="11.9625553718771"/>
    <n v="5242"/>
    <n v="1"/>
    <n v="1.22"/>
    <n v="1.0999999999999999E-2"/>
    <n v="0.68"/>
    <n v="13.3536818008394"/>
    <d v="1900-01-08T12:55:13"/>
    <n v="43268"/>
    <n v="20.309389510432901"/>
    <n v="1225.01560194843"/>
    <n v="0"/>
    <n v="754189.13442421611"/>
  </r>
  <r>
    <s v="STND-60179"/>
    <s v="United Performance Metals, Inc"/>
    <s v="United Performance Metals, Inc - 3045 Commercial Ave - Northbrook"/>
    <x v="0"/>
    <s v="Indoor Lighting"/>
    <x v="8"/>
    <n v="0"/>
    <n v="27363.24"/>
    <n v="4.3305119999999997"/>
    <x v="0"/>
    <x v="0"/>
    <n v="9.5383441434566993"/>
    <s v="Qty / 1,000"/>
    <m/>
    <s v="Private-Lighting"/>
    <x v="0"/>
    <n v="2"/>
    <n v="1"/>
    <s v="Lighting"/>
    <n v="0.97902139861649395"/>
    <n v="0.93591656730105399"/>
    <n v="26789.197495478798"/>
    <n v="4.0529979256960198"/>
    <n v="0.71"/>
    <n v="19020.3302217899"/>
    <n v="2.8776285272441702"/>
    <n v="5242"/>
    <n v="1"/>
    <n v="1.22"/>
    <n v="1.0999999999999999E-2"/>
    <n v="0.68"/>
    <n v="13.3536818008394"/>
    <d v="1900-01-08T12:55:13"/>
    <n v="43268"/>
    <n v="4.8854844813114999"/>
    <n v="294.68117245026701"/>
    <n v="0"/>
    <n v="181422.45537762216"/>
  </r>
  <r>
    <s v="STND-60179"/>
    <s v="United Performance Metals, Inc"/>
    <s v="United Performance Metals, Inc - 3045 Commercial Ave - Northbrook"/>
    <x v="62"/>
    <s v="Indoor Lighting"/>
    <x v="8"/>
    <n v="0"/>
    <n v="40583.563999999998"/>
    <n v="6.4227629999999998"/>
    <x v="0"/>
    <x v="0"/>
    <n v="9.5383441434566993"/>
    <s v="Qty / 1,000"/>
    <m/>
    <s v="Private-Lighting"/>
    <x v="0"/>
    <n v="2"/>
    <n v="1"/>
    <s v="Lighting"/>
    <n v="0.97902139861649395"/>
    <n v="0.93591656730105399"/>
    <n v="39732.177588122002"/>
    <n v="6.0111702995482199"/>
    <n v="0.71"/>
    <n v="28209.846087566599"/>
    <n v="4.2679309126792297"/>
    <n v="5242"/>
    <n v="1"/>
    <n v="1.22"/>
    <n v="1.0999999999999999E-2"/>
    <n v="0.68"/>
    <n v="13.3536818008394"/>
    <d v="1900-01-08T12:55:13"/>
    <n v="43268"/>
    <n v="7.24586583841395"/>
    <n v="437.05395346934199"/>
    <n v="0"/>
    <n v="269075.22021715576"/>
  </r>
  <r>
    <s v="STND-60179"/>
    <s v="United Performance Metals, Inc"/>
    <s v="United Performance Metals, Inc - 3045 Commercial Ave - Northbrook"/>
    <x v="62"/>
    <s v="Indoor Lighting"/>
    <x v="8"/>
    <n v="0"/>
    <n v="1100.82"/>
    <n v="0.17421600000000001"/>
    <x v="0"/>
    <x v="0"/>
    <n v="9.5383441434566993"/>
    <s v="Qty / 1,000"/>
    <m/>
    <s v="Private-Lighting"/>
    <x v="0"/>
    <n v="2"/>
    <n v="1"/>
    <s v="Lighting"/>
    <n v="0.97902139861649395"/>
    <n v="0.93591656730105399"/>
    <n v="1077.7263360250099"/>
    <n v="0.16305164068892"/>
    <n v="0.71"/>
    <n v="765.18569857775606"/>
    <n v="0.11576666488913299"/>
    <n v="5242"/>
    <n v="1"/>
    <n v="1.22"/>
    <n v="1.0999999999999999E-2"/>
    <n v="0.68"/>
    <n v="13.3536818008394"/>
    <d v="1900-01-08T12:55:13"/>
    <n v="43268"/>
    <n v="0.19654247913322101"/>
    <n v="11.8549896962751"/>
    <n v="0"/>
    <n v="7298.6045266859628"/>
  </r>
  <r>
    <s v="STND-60179"/>
    <s v="United Performance Metals, Inc"/>
    <s v="United Performance Metals, Inc - 3045 Commercial Ave - Northbrook"/>
    <x v="62"/>
    <s v="Indoor Lighting"/>
    <x v="8"/>
    <n v="0"/>
    <n v="733.88"/>
    <n v="0.116144"/>
    <x v="0"/>
    <x v="0"/>
    <n v="9.5383441434566993"/>
    <s v="Qty / 1,000"/>
    <m/>
    <s v="Private-Lighting"/>
    <x v="0"/>
    <n v="2"/>
    <n v="1"/>
    <s v="Lighting"/>
    <n v="0.97902139861649395"/>
    <n v="0.93591656730105399"/>
    <n v="718.48422401667199"/>
    <n v="0.108701093792614"/>
    <n v="0.71"/>
    <n v="510.12379905183701"/>
    <n v="7.7177776592755598E-2"/>
    <n v="5242"/>
    <n v="1"/>
    <n v="1.22"/>
    <n v="1.0999999999999999E-2"/>
    <n v="0.68"/>
    <n v="13.3536818008394"/>
    <d v="1900-01-08T12:55:13"/>
    <n v="43268"/>
    <n v="0.13102831942214699"/>
    <n v="7.9033264641833902"/>
    <n v="0"/>
    <n v="4865.7363511239719"/>
  </r>
  <r>
    <s v="STND-60179"/>
    <s v="United Performance Metals, Inc"/>
    <s v="United Performance Metals, Inc - 3045 Commercial Ave - Northbrook"/>
    <x v="62"/>
    <s v="Indoor Lighting"/>
    <x v="8"/>
    <n v="0"/>
    <n v="2201.64"/>
    <n v="0.34843200000000002"/>
    <x v="0"/>
    <x v="0"/>
    <n v="9.5383441434566993"/>
    <s v="Qty / 1,000"/>
    <m/>
    <s v="Private-Lighting"/>
    <x v="0"/>
    <n v="2"/>
    <n v="1"/>
    <s v="Lighting"/>
    <n v="0.97902139861649395"/>
    <n v="0.93591656730105399"/>
    <n v="2155.4526720500198"/>
    <n v="0.326103281377841"/>
    <n v="0.71"/>
    <n v="1530.3713971555101"/>
    <n v="0.23153332977826699"/>
    <n v="5242"/>
    <n v="1"/>
    <n v="1.22"/>
    <n v="1.0999999999999999E-2"/>
    <n v="0.68"/>
    <n v="13.3536818008394"/>
    <d v="1900-01-08T12:55:13"/>
    <n v="43268"/>
    <n v="0.39308495826644202"/>
    <n v="23.709979392550199"/>
    <n v="0"/>
    <n v="14597.209053371906"/>
  </r>
  <r>
    <s v="STND-60179"/>
    <s v="United Performance Metals, Inc"/>
    <s v="United Performance Metals, Inc - 3045 Commercial Ave - Northbrook"/>
    <x v="62"/>
    <s v="Indoor Lighting"/>
    <x v="8"/>
    <n v="0"/>
    <n v="61058.815999999999"/>
    <n v="9.6631809999999998"/>
    <x v="0"/>
    <x v="0"/>
    <n v="9.5383441434566993"/>
    <s v="Qty / 1,000"/>
    <m/>
    <s v="Private-Lighting"/>
    <x v="0"/>
    <n v="2"/>
    <n v="1"/>
    <s v="Lighting"/>
    <n v="0.97902139861649395"/>
    <n v="0.93591656730105399"/>
    <n v="59777.887438187099"/>
    <n v="9.0439311907287596"/>
    <n v="0.71"/>
    <n v="42442.300081112902"/>
    <n v="6.4211911454174198"/>
    <n v="5242"/>
    <n v="1"/>
    <n v="1.22"/>
    <n v="1.0999999999999999E-2"/>
    <n v="0.68"/>
    <n v="13.3536818008394"/>
    <d v="1900-01-08T12:55:13"/>
    <n v="43268"/>
    <n v="10.901556401553499"/>
    <n v="657.556761820058"/>
    <n v="0"/>
    <n v="404829.26441351505"/>
  </r>
  <r>
    <s v="STND-60180"/>
    <s v="DeKalb County Government"/>
    <s v="DeKalb Co - 229 N Locust St - Sycamore"/>
    <x v="0"/>
    <s v="Indoor Lighting"/>
    <x v="2"/>
    <n v="0"/>
    <n v="5362.6080000000002"/>
    <n v="1.148493"/>
    <x v="0"/>
    <x v="1"/>
    <n v="14.797277300976599"/>
    <s v="Qty / 1,000"/>
    <m/>
    <s v="Public-Lighting"/>
    <x v="0"/>
    <n v="3"/>
    <n v="1"/>
    <s v="Lighting"/>
    <n v="0.99829244462109001"/>
    <n v="0.987374621353864"/>
    <n v="5353.4510498646196"/>
    <n v="1.1339928410025599"/>
    <n v="0.71"/>
    <n v="3800.9502454038802"/>
    <n v="0.80513491711181995"/>
    <n v="3379"/>
    <n v="1.0900000000000001"/>
    <n v="1.36"/>
    <n v="2.1999999999999999E-2"/>
    <n v="0.57999999999999996"/>
    <n v="20.7161882213673"/>
    <d v="1900-01-13T19:08:05"/>
    <n v="43283"/>
    <n v="1.43761769903976"/>
    <n v="108.051305593598"/>
    <n v="0"/>
    <n v="56243.714788456273"/>
  </r>
  <r>
    <s v="STND-60181"/>
    <s v="Atlas Tool and Die Works Inc"/>
    <s v="Atlas Tool Works, Inc."/>
    <x v="10"/>
    <s v="Compressed Air"/>
    <x v="10"/>
    <n v="0"/>
    <n v="62424"/>
    <n v="10.53"/>
    <x v="4"/>
    <x v="0"/>
    <n v="10"/>
    <s v="ΔkWpeak / CF"/>
    <n v="0.95"/>
    <s v="Private-Non-Lighting"/>
    <x v="2"/>
    <n v="3"/>
    <n v="1"/>
    <s v="Non-Lighting"/>
    <n v="0.98952339343681495"/>
    <n v="0.43468415683807998"/>
    <n v="61770.008311899699"/>
    <n v="4.5772241715049899"/>
    <n v="0.7"/>
    <n v="43239.005818329802"/>
    <n v="3.2040569200534899"/>
    <n v="4618"/>
    <n v="1.02"/>
    <n v="1.04"/>
    <n v="1.2E-2"/>
    <n v="0.81"/>
    <n v="15.158077089649201"/>
    <d v="1900-01-09T19:51:10"/>
    <n v="43268"/>
    <n v="4.8181307068473496"/>
    <n v="0"/>
    <n v="0"/>
    <n v="432390.05818329804"/>
  </r>
  <r>
    <s v="STND-60182"/>
    <s v="Berean Baptist Church"/>
    <s v="Berean Baptist Church - 5626 Safford Rd - Rockford"/>
    <x v="1"/>
    <s v="Outdoor &amp; Garage Lighting"/>
    <x v="1"/>
    <n v="0"/>
    <n v="33830.699999999997"/>
    <n v="0"/>
    <x v="0"/>
    <x v="0"/>
    <n v="10.1978380583316"/>
    <s v="Qty / 1,000"/>
    <m/>
    <s v="Private-Lighting"/>
    <x v="0"/>
    <n v="3"/>
    <n v="1"/>
    <s v="Lighting"/>
    <n v="0.91633259480590001"/>
    <n v="1.30467645558681"/>
    <n v="31000.173115099999"/>
    <n v="0"/>
    <n v="0.71"/>
    <n v="22010.122911720999"/>
    <n v="0"/>
    <n v="4903"/>
    <n v="1"/>
    <n v="1"/>
    <n v="0"/>
    <n v="0"/>
    <n v="14.276973281664301"/>
    <d v="1900-01-09T04:44:53"/>
    <n v="43263"/>
    <n v="0"/>
    <n v="0"/>
    <n v="0"/>
    <n v="224455.66909770473"/>
  </r>
  <r>
    <s v="STND-60183"/>
    <s v="MG Laser, Inc"/>
    <s v="MG Laser Inc - 1426 Sherman Rd - Romeoville"/>
    <x v="1"/>
    <s v="Outdoor &amp; Garage Lighting"/>
    <x v="1"/>
    <n v="0"/>
    <n v="13591.116"/>
    <n v="0"/>
    <x v="0"/>
    <x v="0"/>
    <n v="10.1978380583316"/>
    <s v="Qty / 1,000"/>
    <m/>
    <s v="Private-Lighting"/>
    <x v="0"/>
    <n v="3"/>
    <n v="1"/>
    <s v="Lighting"/>
    <n v="0.91633259480590001"/>
    <n v="1.30467645558681"/>
    <n v="12453.982590588001"/>
    <n v="0"/>
    <n v="0.71"/>
    <n v="8842.3276393174692"/>
    <n v="0"/>
    <n v="4903"/>
    <n v="1"/>
    <n v="1"/>
    <n v="0"/>
    <n v="0"/>
    <n v="14.276973281664301"/>
    <d v="1900-01-09T04:44:53"/>
    <n v="43263"/>
    <n v="0"/>
    <n v="0"/>
    <n v="0"/>
    <n v="90172.625324469103"/>
  </r>
  <r>
    <s v="STND-60183"/>
    <s v="MG Laser, Inc"/>
    <s v="MG Laser Inc - 1426 Sherman Rd - Romeoville"/>
    <x v="1"/>
    <s v="Outdoor &amp; Garage Lighting"/>
    <x v="1"/>
    <n v="0"/>
    <n v="696.226"/>
    <n v="0"/>
    <x v="0"/>
    <x v="0"/>
    <n v="10.1978380583316"/>
    <s v="Qty / 1,000"/>
    <m/>
    <s v="Private-Lighting"/>
    <x v="0"/>
    <n v="3"/>
    <n v="1"/>
    <s v="Lighting"/>
    <n v="0.91633259480590001"/>
    <n v="1.30467645558681"/>
    <n v="637.97457715133203"/>
    <n v="0"/>
    <n v="0.71"/>
    <n v="452.96194977744602"/>
    <n v="0"/>
    <n v="4903"/>
    <n v="1"/>
    <n v="1"/>
    <n v="0"/>
    <n v="0"/>
    <n v="14.276973281664301"/>
    <d v="1900-01-09T04:44:53"/>
    <n v="43263"/>
    <n v="0"/>
    <n v="0"/>
    <n v="0"/>
    <n v="4619.2326104165259"/>
  </r>
  <r>
    <s v="STND-60185"/>
    <s v="Creation Technologies Illinois Inc."/>
    <s v="Creation Technologies Illinois Inc - 1475 S Wheeling Rd - Wheeling"/>
    <x v="0"/>
    <s v="Indoor Lighting"/>
    <x v="10"/>
    <n v="0"/>
    <n v="19896.561000000002"/>
    <n v="3.5582980000000002"/>
    <x v="0"/>
    <x v="0"/>
    <n v="10.827197921178"/>
    <s v="Qty / 1,000"/>
    <m/>
    <s v="Private-Lighting"/>
    <x v="0"/>
    <n v="2"/>
    <n v="1"/>
    <s v="Lighting"/>
    <n v="0.97902139861649395"/>
    <n v="0.93591656730105399"/>
    <n v="19479.1589778784"/>
    <n v="3.3302700495941999"/>
    <n v="0.71"/>
    <n v="13830.2028742937"/>
    <n v="2.3644917352118902"/>
    <n v="4618"/>
    <n v="1.02"/>
    <n v="1.04"/>
    <n v="1.2E-2"/>
    <n v="0.81"/>
    <n v="15.158077089649201"/>
    <d v="1900-01-09T19:51:10"/>
    <n v="43380"/>
    <n v="3.9533120246844802"/>
    <n v="229.166576210334"/>
    <n v="0"/>
    <n v="149742.34381002275"/>
  </r>
  <r>
    <s v="STND-60185"/>
    <s v="Creation Technologies Illinois Inc."/>
    <s v="Creation Technologies Illinois Inc - 1475 S Wheeling Rd - Wheeling"/>
    <x v="0"/>
    <s v="Indoor Lighting"/>
    <x v="10"/>
    <n v="0"/>
    <n v="494.58800000000002"/>
    <n v="8.8452000000000003E-2"/>
    <x v="0"/>
    <x v="0"/>
    <n v="10.827197921178"/>
    <s v="Qty / 1,000"/>
    <m/>
    <s v="Private-Lighting"/>
    <x v="0"/>
    <n v="2"/>
    <n v="1"/>
    <s v="Lighting"/>
    <n v="0.97902139861649395"/>
    <n v="0.93591656730105399"/>
    <n v="484.21223549893398"/>
    <n v="8.2783692210912793E-2"/>
    <n v="0.71"/>
    <n v="343.790687204243"/>
    <n v="5.8776421469748097E-2"/>
    <n v="4618"/>
    <n v="1.02"/>
    <n v="1.04"/>
    <n v="1.2E-2"/>
    <n v="0.81"/>
    <n v="15.158077089649201"/>
    <d v="1900-01-09T19:51:10"/>
    <n v="43380"/>
    <n v="9.8271239566610602E-2"/>
    <n v="5.6966145352815802"/>
    <n v="0"/>
    <n v="3722.2898138181358"/>
  </r>
  <r>
    <s v="STND-60185"/>
    <s v="Creation Technologies Illinois Inc."/>
    <s v="Creation Technologies Illinois Inc - 1475 S Wheeling Rd - Wheeling"/>
    <x v="0"/>
    <s v="Indoor Lighting"/>
    <x v="10"/>
    <n v="0"/>
    <n v="55252.523000000001"/>
    <n v="9.8813519999999997"/>
    <x v="0"/>
    <x v="0"/>
    <n v="10.827197921178"/>
    <s v="Qty / 1,000"/>
    <m/>
    <s v="Private-Lighting"/>
    <x v="0"/>
    <n v="2"/>
    <n v="1"/>
    <s v="Lighting"/>
    <n v="0.97902139861649395"/>
    <n v="0.93591656730105399"/>
    <n v="54093.402344549999"/>
    <n v="9.2481210441334003"/>
    <n v="0.71"/>
    <n v="38406.3156646305"/>
    <n v="6.5661659413347104"/>
    <n v="4618"/>
    <n v="1.02"/>
    <n v="1.04"/>
    <n v="1.2E-2"/>
    <n v="0.81"/>
    <n v="15.158077089649201"/>
    <d v="1900-01-09T19:51:10"/>
    <n v="43380"/>
    <n v="10.978301334441401"/>
    <n v="636.39296875941102"/>
    <n v="0"/>
    <n v="415832.7811241934"/>
  </r>
  <r>
    <s v="STND-60185"/>
    <s v="Creation Technologies Illinois Inc."/>
    <s v="Creation Technologies Illinois Inc - 1475 S Wheeling Rd - Wheeling"/>
    <x v="0"/>
    <s v="Indoor Lighting"/>
    <x v="10"/>
    <n v="0"/>
    <n v="69035.035999999993"/>
    <n v="12.346214"/>
    <x v="0"/>
    <x v="0"/>
    <n v="10.827197921178"/>
    <s v="Qty / 1,000"/>
    <m/>
    <s v="Private-Lighting"/>
    <x v="0"/>
    <n v="2"/>
    <n v="1"/>
    <s v="Lighting"/>
    <n v="0.97902139861649395"/>
    <n v="0.93591656730105399"/>
    <n v="67586.777498259995"/>
    <n v="11.5550262260442"/>
    <n v="0.71"/>
    <n v="47986.612023764603"/>
    <n v="8.2040686204913893"/>
    <n v="4618"/>
    <n v="1.02"/>
    <n v="1.04"/>
    <n v="1.2E-2"/>
    <n v="0.81"/>
    <n v="15.158077089649201"/>
    <d v="1900-01-09T19:51:10"/>
    <n v="43380"/>
    <n v="13.716792765959401"/>
    <n v="795.138558803058"/>
    <n v="0"/>
    <n v="519560.54594807932"/>
  </r>
  <r>
    <s v="STND-60185"/>
    <s v="Creation Technologies Illinois Inc."/>
    <s v="Creation Technologies Illinois Inc - 1475 S Wheeling Rd - Wheeling"/>
    <x v="0"/>
    <s v="Indoor Lighting"/>
    <x v="10"/>
    <n v="0"/>
    <n v="25803.351999999999"/>
    <n v="4.6146669999999999"/>
    <x v="0"/>
    <x v="0"/>
    <n v="10.827197921178"/>
    <s v="Qty / 1,000"/>
    <m/>
    <s v="Private-Lighting"/>
    <x v="0"/>
    <n v="2"/>
    <n v="1"/>
    <s v="Lighting"/>
    <n v="0.97902139861649395"/>
    <n v="0.93591656730105399"/>
    <n v="25262.033764033698"/>
    <n v="4.3189432978774498"/>
    <n v="0.71"/>
    <n v="17936.0439724639"/>
    <n v="3.0664497414929901"/>
    <n v="4618"/>
    <n v="1.02"/>
    <n v="1.04"/>
    <n v="1.2E-2"/>
    <n v="0.81"/>
    <n v="15.158077089649201"/>
    <d v="1900-01-09T19:51:10"/>
    <n v="43380"/>
    <n v="5.1269507334727598"/>
    <n v="297.20039722392602"/>
    <n v="0"/>
    <n v="194197.09801281831"/>
  </r>
  <r>
    <s v="STND-60185"/>
    <s v="Creation Technologies Illinois Inc."/>
    <s v="Creation Technologies Illinois Inc - 1475 S Wheeling Rd - Wheeling"/>
    <x v="0"/>
    <s v="Indoor Lighting"/>
    <x v="10"/>
    <n v="0"/>
    <n v="9576.1620000000003"/>
    <n v="1.712599"/>
    <x v="0"/>
    <x v="0"/>
    <n v="10.827197921178"/>
    <s v="Qty / 1,000"/>
    <m/>
    <s v="Private-Lighting"/>
    <x v="0"/>
    <n v="2"/>
    <n v="1"/>
    <s v="Lighting"/>
    <n v="0.97902139861649395"/>
    <n v="0.93591656730105399"/>
    <n v="9375.2675146181191"/>
    <n v="1.60284977724322"/>
    <n v="0.71"/>
    <n v="6656.4399353788604"/>
    <n v="1.1380233418426799"/>
    <n v="4618"/>
    <n v="1.02"/>
    <n v="1.04"/>
    <n v="1.2E-2"/>
    <n v="0.81"/>
    <n v="15.158077089649201"/>
    <d v="1900-01-09T19:51:10"/>
    <n v="43380"/>
    <n v="1.9027181591206299"/>
    <n v="110.29726487786"/>
    <n v="0"/>
    <n v="72070.592630780215"/>
  </r>
  <r>
    <s v="STND-60185"/>
    <s v="Creation Technologies Illinois Inc."/>
    <s v="Creation Technologies Illinois Inc - 1475 S Wheeling Rd - Wheeling"/>
    <x v="0"/>
    <s v="Indoor Lighting"/>
    <x v="10"/>
    <n v="0"/>
    <n v="1446.0809999999999"/>
    <n v="0.25861699999999999"/>
    <x v="0"/>
    <x v="0"/>
    <n v="10.827197921178"/>
    <s v="Qty / 1,000"/>
    <m/>
    <s v="Private-Lighting"/>
    <x v="0"/>
    <n v="2"/>
    <n v="1"/>
    <s v="Lighting"/>
    <n v="0.97902139861649395"/>
    <n v="0.93591656730105399"/>
    <n v="1415.7442431327399"/>
    <n v="0.242043934885697"/>
    <n v="0.71"/>
    <n v="1005.17841262424"/>
    <n v="0.171851193768845"/>
    <n v="4618"/>
    <n v="1.02"/>
    <n v="1.04"/>
    <n v="1.2E-2"/>
    <n v="0.81"/>
    <n v="15.158077089649201"/>
    <d v="1900-01-09T19:51:10"/>
    <n v="43380"/>
    <n v="0.287326608363837"/>
    <n v="16.655814625091001"/>
    <n v="0"/>
    <n v="10883.265619578173"/>
  </r>
  <r>
    <s v="STND-60185"/>
    <s v="Creation Technologies Illinois Inc."/>
    <s v="Creation Technologies Illinois Inc - 1475 S Wheeling Rd - Wheeling"/>
    <x v="0"/>
    <s v="Indoor Lighting"/>
    <x v="10"/>
    <n v="0"/>
    <n v="1375.425"/>
    <n v="0.24598100000000001"/>
    <x v="0"/>
    <x v="0"/>
    <n v="10.827197921178"/>
    <s v="Qty / 1,000"/>
    <m/>
    <s v="Private-Lighting"/>
    <x v="0"/>
    <n v="2"/>
    <n v="1"/>
    <s v="Lighting"/>
    <n v="0.97902139861649395"/>
    <n v="0.93591656730105399"/>
    <n v="1346.57050719209"/>
    <n v="0.23021769314127999"/>
    <n v="0.71"/>
    <n v="956.06506010638395"/>
    <n v="0.16345456213030901"/>
    <n v="4618"/>
    <n v="1.02"/>
    <n v="1.04"/>
    <n v="1.2E-2"/>
    <n v="0.81"/>
    <n v="15.158077089649201"/>
    <d v="1900-01-09T19:51:10"/>
    <n v="43380"/>
    <n v="0.27328785985432202"/>
    <n v="15.8420059669658"/>
    <n v="0"/>
    <n v="10351.50563129476"/>
  </r>
  <r>
    <s v="STND-60185"/>
    <s v="Creation Technologies Illinois Inc."/>
    <s v="Creation Technologies Illinois Inc - 1475 S Wheeling Rd - Wheeling"/>
    <x v="0"/>
    <s v="Indoor Lighting"/>
    <x v="10"/>
    <n v="0"/>
    <n v="75.366"/>
    <n v="1.3478E-2"/>
    <x v="0"/>
    <x v="0"/>
    <n v="10.827197921178"/>
    <s v="Qty / 1,000"/>
    <m/>
    <s v="Private-Lighting"/>
    <x v="0"/>
    <n v="2"/>
    <n v="1"/>
    <s v="Lighting"/>
    <n v="0.97902139861649395"/>
    <n v="0.93591656730105399"/>
    <n v="73.7849267281306"/>
    <n v="1.2614283494083601E-2"/>
    <n v="0.71"/>
    <n v="52.387297976972803"/>
    <n v="8.9561412807993603E-3"/>
    <n v="4618"/>
    <n v="1.02"/>
    <n v="1.04"/>
    <n v="1.2E-2"/>
    <n v="0.81"/>
    <n v="15.158077089649201"/>
    <d v="1900-01-09T19:51:10"/>
    <n v="43380"/>
    <n v="1.49742206719891E-2"/>
    <n v="0.86805796150741898"/>
    <n v="0"/>
    <n v="567.20764375241231"/>
  </r>
  <r>
    <s v="STND-60185"/>
    <s v="Creation Technologies Illinois Inc."/>
    <s v="Creation Technologies Illinois Inc - 1475 S Wheeling Rd - Wheeling"/>
    <x v="0"/>
    <s v="Indoor Lighting"/>
    <x v="10"/>
    <n v="0"/>
    <n v="17447.172999999999"/>
    <n v="3.12025"/>
    <x v="0"/>
    <x v="0"/>
    <n v="10.827197921178"/>
    <s v="Qty / 1,000"/>
    <m/>
    <s v="Private-Lighting"/>
    <x v="0"/>
    <n v="2"/>
    <n v="1"/>
    <s v="Lighting"/>
    <n v="0.97902139861649395"/>
    <n v="0.93591656730105399"/>
    <n v="17081.1557123639"/>
    <n v="2.9202936691211101"/>
    <n v="0.71"/>
    <n v="12127.6205557784"/>
    <n v="2.0734085050759901"/>
    <n v="4618"/>
    <n v="1.02"/>
    <n v="1.04"/>
    <n v="1.2E-2"/>
    <n v="0.81"/>
    <n v="15.158077089649201"/>
    <d v="1900-01-09T19:51:10"/>
    <n v="43380"/>
    <n v="3.4666354096879299"/>
    <n v="200.95477308663399"/>
    <n v="0"/>
    <n v="131308.14807035946"/>
  </r>
  <r>
    <s v="STND-60185"/>
    <s v="Creation Technologies Illinois Inc."/>
    <s v="Creation Technologies Illinois Inc - 1475 S Wheeling Rd - Wheeling"/>
    <x v="1"/>
    <s v="Outdoor &amp; Garage Lighting"/>
    <x v="1"/>
    <n v="0"/>
    <n v="3255.5920000000001"/>
    <n v="0"/>
    <x v="0"/>
    <x v="0"/>
    <n v="10.1978380583316"/>
    <s v="Qty / 1,000"/>
    <m/>
    <s v="Private-Lighting"/>
    <x v="0"/>
    <n v="2"/>
    <n v="1"/>
    <s v="Lighting"/>
    <n v="0.97902139861649395"/>
    <n v="0.93591656730105399"/>
    <n v="3187.29423316467"/>
    <n v="0"/>
    <n v="0.71"/>
    <n v="2262.97890554691"/>
    <n v="0"/>
    <n v="4903"/>
    <n v="1"/>
    <n v="1"/>
    <n v="0"/>
    <n v="0"/>
    <n v="14.276973281664301"/>
    <d v="1900-01-09T04:44:53"/>
    <n v="43380"/>
    <n v="0"/>
    <n v="0"/>
    <n v="0"/>
    <n v="23077.492408187871"/>
  </r>
  <r>
    <s v="STND-60185"/>
    <s v="Creation Technologies Illinois Inc."/>
    <s v="Creation Technologies Illinois Inc - 1475 S Wheeling Rd - Wheeling"/>
    <x v="1"/>
    <s v="Outdoor &amp; Garage Lighting"/>
    <x v="1"/>
    <n v="0"/>
    <n v="7687.9040000000005"/>
    <n v="0"/>
    <x v="0"/>
    <x v="0"/>
    <n v="10.1978380583316"/>
    <s v="Qty / 1,000"/>
    <m/>
    <s v="Private-Lighting"/>
    <x v="0"/>
    <n v="2"/>
    <n v="1"/>
    <s v="Lighting"/>
    <n v="0.97902139861649395"/>
    <n v="0.93591656730105399"/>
    <n v="7526.6225265093399"/>
    <n v="0"/>
    <n v="0.71"/>
    <n v="5343.9019938216297"/>
    <n v="0"/>
    <n v="4903"/>
    <n v="1"/>
    <n v="1"/>
    <n v="0"/>
    <n v="0"/>
    <n v="14.276973281664301"/>
    <d v="1900-01-09T04:44:53"/>
    <n v="43380"/>
    <n v="0"/>
    <n v="0"/>
    <n v="0"/>
    <n v="54496.247132588331"/>
  </r>
  <r>
    <s v="STND-60185"/>
    <s v="Creation Technologies Illinois Inc."/>
    <s v="Creation Technologies Illinois Inc - 1475 S Wheeling Rd - Wheeling"/>
    <x v="1"/>
    <s v="Outdoor &amp; Garage Lighting"/>
    <x v="1"/>
    <n v="0"/>
    <n v="539.33000000000004"/>
    <n v="0"/>
    <x v="0"/>
    <x v="0"/>
    <n v="10.1978380583316"/>
    <s v="Qty / 1,000"/>
    <m/>
    <s v="Private-Lighting"/>
    <x v="0"/>
    <n v="2"/>
    <n v="1"/>
    <s v="Lighting"/>
    <n v="0.97902139861649395"/>
    <n v="0.93591656730105399"/>
    <n v="528.01561091583301"/>
    <n v="0"/>
    <n v="0.71"/>
    <n v="374.89108375024199"/>
    <n v="0"/>
    <n v="4903"/>
    <n v="1"/>
    <n v="1"/>
    <n v="0"/>
    <n v="0"/>
    <n v="14.276973281664301"/>
    <d v="1900-01-09T04:44:53"/>
    <n v="43380"/>
    <n v="0"/>
    <n v="0"/>
    <n v="0"/>
    <n v="3823.0785615973969"/>
  </r>
  <r>
    <s v="STND-60185"/>
    <s v="Creation Technologies Illinois Inc."/>
    <s v="Creation Technologies Illinois Inc - 1475 S Wheeling Rd - Wheeling"/>
    <x v="1"/>
    <s v="Outdoor &amp; Garage Lighting"/>
    <x v="1"/>
    <n v="0"/>
    <n v="686.42"/>
    <n v="0"/>
    <x v="0"/>
    <x v="0"/>
    <n v="10.1978380583316"/>
    <s v="Qty / 1,000"/>
    <m/>
    <s v="Private-Lighting"/>
    <x v="0"/>
    <n v="2"/>
    <n v="1"/>
    <s v="Lighting"/>
    <n v="0.97902139861649395"/>
    <n v="0.93591656730105399"/>
    <n v="672.01986843833299"/>
    <n v="0"/>
    <n v="0.71"/>
    <n v="477.13410659121701"/>
    <n v="0"/>
    <n v="4903"/>
    <n v="1"/>
    <n v="1"/>
    <n v="0"/>
    <n v="0"/>
    <n v="14.276973281664301"/>
    <d v="1900-01-09T04:44:53"/>
    <n v="43380"/>
    <n v="0"/>
    <n v="0"/>
    <n v="0"/>
    <n v="4865.7363511239591"/>
  </r>
  <r>
    <s v="STND-60185"/>
    <s v="Creation Technologies Illinois Inc."/>
    <s v="Creation Technologies Illinois Inc - 1475 S Wheeling Rd - Wheeling"/>
    <x v="7"/>
    <s v="Indoor Lighting"/>
    <x v="10"/>
    <n v="0"/>
    <n v="9178.4189999999999"/>
    <n v="5.5728819999999999"/>
    <x v="0"/>
    <x v="0"/>
    <n v="8"/>
    <s v="Qty / 1,000"/>
    <m/>
    <s v="Private-Lighting"/>
    <x v="0"/>
    <n v="2"/>
    <n v="1"/>
    <s v="Lighting"/>
    <n v="0.97902139861649395"/>
    <n v="0.93591656730105399"/>
    <n v="8985.8686064682006"/>
    <n v="5.2157525914138301"/>
    <n v="0.71"/>
    <n v="6379.96671059242"/>
    <n v="3.70318433990382"/>
    <n v="4618"/>
    <n v="1.02"/>
    <n v="1.04"/>
    <n v="1.2E-2"/>
    <n v="0.81"/>
    <n v="15.158077089649201"/>
    <d v="1900-01-09T19:51:10"/>
    <n v="43380"/>
    <n v="7.5987071553231802"/>
    <n v="105.716101252567"/>
    <n v="0"/>
    <n v="51039.73368473936"/>
  </r>
  <r>
    <s v="STND-60185"/>
    <s v="Creation Technologies Illinois Inc."/>
    <s v="Creation Technologies Illinois Inc - 1475 S Wheeling Rd - Wheeling"/>
    <x v="27"/>
    <s v="Outdoor &amp; Garage Lighting"/>
    <x v="10"/>
    <n v="0"/>
    <n v="302.68"/>
    <n v="0"/>
    <x v="0"/>
    <x v="0"/>
    <n v="8"/>
    <s v="Qty / 1,000"/>
    <m/>
    <s v="Private-Lighting"/>
    <x v="0"/>
    <n v="2"/>
    <n v="1"/>
    <s v="Lighting"/>
    <n v="0.97902139861649395"/>
    <n v="0.93591656730105399"/>
    <n v="296.33019693324002"/>
    <n v="0"/>
    <n v="0.71"/>
    <n v="210.39443982260099"/>
    <n v="0"/>
    <n v="4618"/>
    <n v="1.02"/>
    <n v="1.04"/>
    <n v="1.2E-2"/>
    <n v="0.81"/>
    <n v="15.158077089649201"/>
    <d v="1900-01-09T19:51:10"/>
    <n v="43380"/>
    <n v="0"/>
    <n v="3.4862376109793001"/>
    <n v="0"/>
    <n v="1683.1555185808079"/>
  </r>
  <r>
    <s v="STND-60186"/>
    <s v="Kemper Lakes Office Property Owner LLC"/>
    <s v="Kemper Lakes Office Property Owner LLC - One Corporate Dr - Lake Zurich"/>
    <x v="12"/>
    <s v="Variable Speed Drives"/>
    <x v="6"/>
    <n v="0"/>
    <n v="13308.475"/>
    <n v="1.4025730000000001"/>
    <x v="6"/>
    <x v="0"/>
    <n v="15"/>
    <s v="ΔkWpeak"/>
    <m/>
    <s v="Private-Non-Lighting"/>
    <x v="2"/>
    <n v="3"/>
    <n v="1"/>
    <s v="Non-Lighting"/>
    <n v="0.98952339343681495"/>
    <n v="0.43468415683807998"/>
    <n v="13169.047343468999"/>
    <n v="0.60967626190885704"/>
    <n v="0.7"/>
    <n v="9218.3331404283108"/>
    <n v="0.42677338333620002"/>
    <n v="2885"/>
    <n v="1.165"/>
    <n v="1.3779999999999999"/>
    <n v="2.5499999999999998E-2"/>
    <n v="0.55000000000000004"/>
    <n v="24.263431542460999"/>
    <d v="1900-01-16T07:56:40"/>
    <n v="43245"/>
    <n v="0.60967626190885704"/>
    <n v="0"/>
    <n v="1"/>
    <n v="138274.99710642465"/>
  </r>
  <r>
    <s v="STND-60186"/>
    <s v="Kemper Lakes Office Property Owner LLC"/>
    <s v="Kemper Lakes Office Property Owner LLC - One Corporate Dr - Lake Zurich"/>
    <x v="12"/>
    <s v="Variable Speed Drives"/>
    <x v="6"/>
    <n v="0"/>
    <n v="19012.107"/>
    <n v="1.6589579999999999"/>
    <x v="6"/>
    <x v="0"/>
    <n v="15"/>
    <s v="ΔkWpeak"/>
    <m/>
    <s v="Private-Non-Lighting"/>
    <x v="2"/>
    <n v="3"/>
    <n v="1"/>
    <s v="Non-Lighting"/>
    <n v="0.98952339343681495"/>
    <n v="0.43468415683807998"/>
    <n v="18812.924635023799"/>
    <n v="0.72112275945978799"/>
    <n v="0.7"/>
    <n v="13169.0472445167"/>
    <n v="0.50478593162185204"/>
    <n v="2885"/>
    <n v="1.165"/>
    <n v="1.3779999999999999"/>
    <n v="2.5499999999999998E-2"/>
    <n v="0.55000000000000004"/>
    <n v="24.263431542460999"/>
    <d v="1900-01-16T07:56:40"/>
    <n v="43245"/>
    <n v="0.72112275945978799"/>
    <n v="0"/>
    <n v="1"/>
    <n v="197535.7086677505"/>
  </r>
  <r>
    <s v="STND-60187"/>
    <s v="Steppenwolf Theatre Co"/>
    <s v="Steppenwolf Theatre Company - 1010 Kolmar Ave - Chicago"/>
    <x v="0"/>
    <s v="Indoor Lighting"/>
    <x v="8"/>
    <n v="0"/>
    <n v="22488.18"/>
    <n v="3.5589840000000001"/>
    <x v="0"/>
    <x v="0"/>
    <n v="9.5383441434566993"/>
    <s v="Qty / 1,000"/>
    <m/>
    <s v="Private-Lighting"/>
    <x v="0"/>
    <n v="3"/>
    <n v="1"/>
    <s v="Lighting"/>
    <n v="0.91633259480590001"/>
    <n v="1.30467645558681"/>
    <n v="20606.6523318621"/>
    <n v="4.6433226306101503"/>
    <n v="0.71"/>
    <n v="14630.7231556221"/>
    <n v="3.2967590677332099"/>
    <n v="5242"/>
    <n v="1"/>
    <n v="1.22"/>
    <n v="1.0999999999999999E-2"/>
    <n v="0.68"/>
    <n v="13.3536818008394"/>
    <d v="1900-01-08T12:55:13"/>
    <n v="43276"/>
    <n v="5.5970619944674"/>
    <n v="226.67317565048401"/>
    <n v="0"/>
    <n v="139552.87252596437"/>
  </r>
  <r>
    <s v="STND-60187"/>
    <s v="Steppenwolf Theatre Co"/>
    <s v="Steppenwolf Theatre Company - 1010 Kolmar Ave - Chicago"/>
    <x v="0"/>
    <s v="Indoor Lighting"/>
    <x v="8"/>
    <n v="0"/>
    <n v="1887.12"/>
    <n v="0.29865599999999998"/>
    <x v="0"/>
    <x v="0"/>
    <n v="9.5383441434566993"/>
    <s v="Qty / 1,000"/>
    <m/>
    <s v="Private-Lighting"/>
    <x v="0"/>
    <n v="3"/>
    <n v="1"/>
    <s v="Lighting"/>
    <n v="0.91633259480590001"/>
    <n v="1.30467645558681"/>
    <n v="1729.2295663101099"/>
    <n v="0.38964945151973301"/>
    <n v="0.71"/>
    <n v="1227.7529920801801"/>
    <n v="0.27665111057901098"/>
    <n v="5242"/>
    <n v="1"/>
    <n v="1.22"/>
    <n v="1.0999999999999999E-2"/>
    <n v="0.68"/>
    <n v="13.3536818008394"/>
    <d v="1900-01-08T12:55:13"/>
    <n v="43276"/>
    <n v="0.46968352401125002"/>
    <n v="19.0215252294112"/>
    <n v="0"/>
    <n v="11710.730561619424"/>
  </r>
  <r>
    <s v="STND-60187"/>
    <s v="Steppenwolf Theatre Co"/>
    <s v="Steppenwolf Theatre Company - 1010 Kolmar Ave - Chicago"/>
    <x v="0"/>
    <s v="Indoor Lighting"/>
    <x v="8"/>
    <n v="0"/>
    <n v="7076.7"/>
    <n v="1.1199600000000001"/>
    <x v="0"/>
    <x v="0"/>
    <n v="9.5383441434566993"/>
    <s v="Qty / 1,000"/>
    <m/>
    <s v="Private-Lighting"/>
    <x v="0"/>
    <n v="3"/>
    <n v="1"/>
    <s v="Lighting"/>
    <n v="0.91633259480590001"/>
    <n v="1.30467645558681"/>
    <n v="6484.6108736629103"/>
    <n v="1.4611854431989999"/>
    <n v="0.71"/>
    <n v="4604.0737203006702"/>
    <n v="1.0374416646712901"/>
    <n v="5242"/>
    <n v="1"/>
    <n v="1.22"/>
    <n v="1.0999999999999999E-2"/>
    <n v="0.68"/>
    <n v="13.3536818008394"/>
    <d v="1900-01-08T12:55:13"/>
    <n v="43276"/>
    <n v="1.76131321504219"/>
    <n v="71.330719610291993"/>
    <n v="0"/>
    <n v="43915.239606072792"/>
  </r>
  <r>
    <s v="STND-60187"/>
    <s v="Steppenwolf Theatre Co"/>
    <s v="Steppenwolf Theatre Company - 1010 Kolmar Ave - Chicago"/>
    <x v="0"/>
    <s v="Indoor Lighting"/>
    <x v="8"/>
    <n v="0"/>
    <n v="14992.12"/>
    <n v="2.3726560000000001"/>
    <x v="0"/>
    <x v="0"/>
    <n v="9.5383441434566993"/>
    <s v="Qty / 1,000"/>
    <m/>
    <s v="Private-Lighting"/>
    <x v="0"/>
    <n v="3"/>
    <n v="1"/>
    <s v="Lighting"/>
    <n v="0.91633259480590001"/>
    <n v="1.30467645558681"/>
    <n v="13737.7682212414"/>
    <n v="3.0955484204067698"/>
    <n v="0.71"/>
    <n v="9753.81543708141"/>
    <n v="2.1978393784888102"/>
    <n v="5242"/>
    <n v="1"/>
    <n v="1.22"/>
    <n v="1.0999999999999999E-2"/>
    <n v="0.68"/>
    <n v="13.3536818008394"/>
    <d v="1900-01-08T12:55:13"/>
    <n v="43276"/>
    <n v="3.7313746629782698"/>
    <n v="151.11545043365601"/>
    <n v="0"/>
    <n v="93035.248350643014"/>
  </r>
  <r>
    <s v="STND-60188"/>
    <s v="The Realty Associates Fund X, LP"/>
    <s v="NAI Hiffman - 2708 Alft Lane - Elgin"/>
    <x v="0"/>
    <s v="Indoor Lighting"/>
    <x v="8"/>
    <n v="0"/>
    <n v="145937.28"/>
    <n v="23.096063999999998"/>
    <x v="0"/>
    <x v="0"/>
    <n v="9.5383441434566993"/>
    <s v="Qty / 1,000"/>
    <m/>
    <s v="Private-Lighting"/>
    <x v="0"/>
    <n v="2"/>
    <n v="1"/>
    <s v="Lighting"/>
    <n v="0.97902139861649395"/>
    <n v="0.93591656730105399"/>
    <n v="142875.71997588701"/>
    <n v="21.615988937045401"/>
    <n v="0.71"/>
    <n v="101441.76118288"/>
    <n v="15.347352145302301"/>
    <n v="5242"/>
    <n v="1"/>
    <n v="1.22"/>
    <n v="1.0999999999999999E-2"/>
    <n v="0.68"/>
    <n v="13.3536818008394"/>
    <d v="1900-01-08T12:55:13"/>
    <n v="43239"/>
    <n v="26.055917233661301"/>
    <n v="1571.63291973476"/>
    <n v="1"/>
    <n v="967586.42868065659"/>
  </r>
  <r>
    <s v="STND-60189"/>
    <s v="Dri-Stick Decal Corporation"/>
    <s v="Dri-Stick Decal dba Rydin Decal - 700 Phoenix Lake Ave - Streamwood"/>
    <x v="0"/>
    <s v="Indoor Lighting"/>
    <x v="10"/>
    <n v="0"/>
    <n v="100000.943"/>
    <n v="17.884152"/>
    <x v="0"/>
    <x v="0"/>
    <n v="10.827197921178"/>
    <s v="Qty / 1,000"/>
    <m/>
    <s v="Private-Lighting"/>
    <x v="0"/>
    <n v="3"/>
    <n v="1"/>
    <s v="Lighting"/>
    <n v="0.91633259480590001"/>
    <n v="1.30467645558681"/>
    <n v="91634.123582226894"/>
    <n v="23.333032042535699"/>
    <n v="0.71"/>
    <n v="65060.227743381103"/>
    <n v="16.566452750200298"/>
    <n v="4618"/>
    <n v="1.02"/>
    <n v="1.04"/>
    <n v="1.2E-2"/>
    <n v="0.81"/>
    <n v="15.158077089649201"/>
    <d v="1900-01-09T19:51:10"/>
    <n v="43239"/>
    <n v="27.698281152107899"/>
    <n v="1078.0485127320801"/>
    <n v="1"/>
    <n v="704419.96257450315"/>
  </r>
  <r>
    <s v="STND-60190"/>
    <s v="DeKalb County Government"/>
    <s v="DeKalb Co - 133 W State St - Sycamore"/>
    <x v="0"/>
    <s v="Indoor Lighting"/>
    <x v="4"/>
    <n v="0"/>
    <n v="3147.54"/>
    <n v="0.350582"/>
    <x v="0"/>
    <x v="1"/>
    <n v="6.5651260504201696"/>
    <s v="Qty / 1,000"/>
    <m/>
    <s v="Public-Lighting"/>
    <x v="0"/>
    <n v="3"/>
    <n v="1"/>
    <s v="Lighting"/>
    <n v="0.99829244462109001"/>
    <n v="0.987374621353864"/>
    <n v="3142.1654011426699"/>
    <n v="0.34615576950347998"/>
    <n v="0.71"/>
    <n v="2230.9374348112901"/>
    <n v="0.245770596347471"/>
    <n v="7616"/>
    <n v="1.1100000000000001"/>
    <n v="1.29"/>
    <n v="2.1999999999999999E-2"/>
    <n v="0.76"/>
    <n v="9.1911764705882408"/>
    <d v="1900-01-05T13:33:47"/>
    <n v="43280"/>
    <n v="0.35307606028506799"/>
    <n v="62.277152094719497"/>
    <n v="0"/>
    <n v="14646.385470137149"/>
  </r>
  <r>
    <s v="STND-60191"/>
    <s v="1200 Shermer LLC"/>
    <s v="1200 Shermer LLC - 1200 Shermer Rd - Northbrook"/>
    <x v="0"/>
    <s v="Indoor Lighting"/>
    <x v="6"/>
    <n v="0"/>
    <n v="-8681.6569999999992"/>
    <n v="-1.952148"/>
    <x v="0"/>
    <x v="0"/>
    <n v="15"/>
    <s v="Qty / 1,000"/>
    <m/>
    <s v="Private-Lighting"/>
    <x v="0"/>
    <n v="3"/>
    <n v="1"/>
    <s v="Lighting"/>
    <n v="0.91633259480590001"/>
    <n v="1.30467645558681"/>
    <n v="-7955.2852860248004"/>
    <n v="-2.5469215334208699"/>
    <n v="0.71"/>
    <n v="-5648.2525530776102"/>
    <n v="-1.8083142887288199"/>
    <n v="2885"/>
    <n v="1.165"/>
    <n v="1.3779999999999999"/>
    <n v="2.5499999999999998E-2"/>
    <n v="0.55000000000000004"/>
    <n v="24.263431542460999"/>
    <d v="1900-01-16T07:56:40"/>
    <n v="43287"/>
    <n v="-3.36049813091552"/>
    <n v="-174.12856205462001"/>
    <n v="0"/>
    <n v="-84723.788296164159"/>
  </r>
  <r>
    <s v="STND-60191"/>
    <s v="1200 Shermer LLC"/>
    <s v="1200 Shermer LLC - 1200 Shermer Rd - Northbrook"/>
    <x v="0"/>
    <s v="Indoor Lighting"/>
    <x v="6"/>
    <n v="0"/>
    <n v="16536.330000000002"/>
    <n v="3.7183410000000001"/>
    <x v="0"/>
    <x v="0"/>
    <n v="15"/>
    <s v="Qty / 1,000"/>
    <m/>
    <s v="Private-Lighting"/>
    <x v="0"/>
    <n v="3"/>
    <n v="1"/>
    <s v="Lighting"/>
    <n v="0.91633259480590001"/>
    <n v="1.30467645558681"/>
    <n v="15152.7781774666"/>
    <n v="4.8512319565431001"/>
    <n v="0.71"/>
    <n v="10758.472506001301"/>
    <n v="3.4443746891456"/>
    <n v="2885"/>
    <n v="1.165"/>
    <n v="1.3779999999999999"/>
    <n v="2.5499999999999998E-2"/>
    <n v="0.55000000000000004"/>
    <n v="24.263431542460999"/>
    <d v="1900-01-16T07:56:40"/>
    <n v="43287"/>
    <n v="6.4008866031707399"/>
    <n v="331.670251953133"/>
    <n v="0"/>
    <n v="161377.08759001951"/>
  </r>
  <r>
    <s v="STND-60191"/>
    <s v="1200 Shermer LLC"/>
    <s v="1200 Shermer LLC - 1200 Shermer Rd - Northbrook"/>
    <x v="0"/>
    <s v="Indoor Lighting"/>
    <x v="6"/>
    <n v="0"/>
    <n v="2646.3530000000001"/>
    <n v="0.59505600000000003"/>
    <x v="0"/>
    <x v="0"/>
    <n v="15"/>
    <s v="Qty / 1,000"/>
    <m/>
    <s v="Private-Lighting"/>
    <x v="0"/>
    <n v="3"/>
    <n v="1"/>
    <s v="Lighting"/>
    <n v="0.91633259480590001"/>
    <n v="1.30467645558681"/>
    <n v="2424.9395112623802"/>
    <n v="0.77635555295566305"/>
    <n v="0.71"/>
    <n v="1721.70705299629"/>
    <n v="0.55121244259852098"/>
    <n v="2885"/>
    <n v="1.165"/>
    <n v="1.3779999999999999"/>
    <n v="2.5499999999999998E-2"/>
    <n v="0.55000000000000004"/>
    <n v="24.263431542460999"/>
    <d v="1900-01-16T07:56:40"/>
    <n v="43287"/>
    <n v="1.02435090771297"/>
    <n v="53.078075139219401"/>
    <n v="0"/>
    <n v="25825.605794944349"/>
  </r>
  <r>
    <s v="STND-60192"/>
    <s v="AptarGroup, Inc."/>
    <s v="Aptar - 901 Technology Way - Libertyville"/>
    <x v="1"/>
    <s v="Outdoor &amp; Garage Lighting"/>
    <x v="1"/>
    <n v="0"/>
    <n v="17591.964"/>
    <n v="0"/>
    <x v="0"/>
    <x v="0"/>
    <n v="10.1978380583316"/>
    <s v="Qty / 1,000"/>
    <m/>
    <s v="Private-Lighting"/>
    <x v="0"/>
    <n v="3"/>
    <n v="1"/>
    <s v="Lighting"/>
    <n v="0.91633259480590001"/>
    <n v="1.30467645558681"/>
    <n v="16120.090019851999"/>
    <n v="0"/>
    <n v="0.71"/>
    <n v="11445.2639140949"/>
    <n v="0"/>
    <n v="4903"/>
    <n v="1"/>
    <n v="1"/>
    <n v="0"/>
    <n v="0"/>
    <n v="14.276973281664301"/>
    <d v="1900-01-09T04:44:53"/>
    <n v="43269"/>
    <n v="0"/>
    <n v="0"/>
    <n v="0"/>
    <n v="116716.94793080626"/>
  </r>
  <r>
    <s v="STND-60192"/>
    <s v="AptarGroup, Inc."/>
    <s v="Aptar - 901 Technology Way - Libertyville"/>
    <x v="1"/>
    <s v="Outdoor &amp; Garage Lighting"/>
    <x v="1"/>
    <n v="0"/>
    <n v="11325.93"/>
    <n v="0"/>
    <x v="0"/>
    <x v="0"/>
    <n v="10.1978380583316"/>
    <s v="Qty / 1,000"/>
    <m/>
    <s v="Private-Lighting"/>
    <x v="0"/>
    <n v="3"/>
    <n v="1"/>
    <s v="Lighting"/>
    <n v="0.91633259480590001"/>
    <n v="1.30467645558681"/>
    <n v="10378.31882549"/>
    <n v="0"/>
    <n v="0.71"/>
    <n v="7368.6063660978898"/>
    <n v="0"/>
    <n v="4903"/>
    <n v="1"/>
    <n v="1"/>
    <n v="0"/>
    <n v="0"/>
    <n v="14.276973281664301"/>
    <d v="1900-01-09T04:44:53"/>
    <n v="43269"/>
    <n v="0"/>
    <n v="0"/>
    <n v="0"/>
    <n v="75143.854437057569"/>
  </r>
  <r>
    <s v="STND-60192"/>
    <s v="AptarGroup, Inc."/>
    <s v="Aptar - 901 Technology Way - Libertyville"/>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269"/>
    <n v="0"/>
    <n v="0"/>
    <n v="0"/>
    <n v="11255.31326200088"/>
  </r>
  <r>
    <s v="STND-60193"/>
    <s v="Interplex Group Services, Inc"/>
    <s v="Interplex Group Services Inc - 3550 Salt  Creek Suite 112 - Arlington Heights"/>
    <x v="0"/>
    <s v="Indoor Lighting"/>
    <x v="6"/>
    <n v="0"/>
    <n v="18416.455000000002"/>
    <n v="4.1411040000000003"/>
    <x v="0"/>
    <x v="0"/>
    <n v="15"/>
    <s v="Qty / 1,000"/>
    <m/>
    <s v="Private-Lighting"/>
    <x v="0"/>
    <n v="3"/>
    <n v="1"/>
    <s v="Lighting"/>
    <n v="0.91633259480590001"/>
    <n v="1.30467645558681"/>
    <n v="16875.597997276102"/>
    <n v="5.4028008889363504"/>
    <n v="0.71"/>
    <n v="11981.674578066"/>
    <n v="3.8359886311448101"/>
    <n v="2885"/>
    <n v="1.165"/>
    <n v="1.3779999999999999"/>
    <n v="2.5499999999999998E-2"/>
    <n v="0.55000000000000004"/>
    <n v="24.263431542460999"/>
    <d v="1900-01-16T07:56:40"/>
    <n v="43372"/>
    <n v="7.1286461128596699"/>
    <n v="369.38004200046402"/>
    <n v="0"/>
    <n v="179725.11867098999"/>
  </r>
  <r>
    <s v="STND-60193"/>
    <s v="Interplex Group Services, Inc"/>
    <s v="Interplex Group Services Inc - 3550 Salt  Creek Suite 112 - Arlington Heights"/>
    <x v="0"/>
    <s v="Indoor Lighting"/>
    <x v="6"/>
    <n v="0"/>
    <n v="202.52699999999999"/>
    <n v="4.5539999999999997E-2"/>
    <x v="0"/>
    <x v="0"/>
    <n v="15"/>
    <s v="Qty / 1,000"/>
    <m/>
    <s v="Private-Lighting"/>
    <x v="0"/>
    <n v="3"/>
    <n v="1"/>
    <s v="Lighting"/>
    <n v="0.91633259480590001"/>
    <n v="1.30467645558681"/>
    <n v="185.58209142825399"/>
    <n v="5.9414965787423203E-2"/>
    <n v="0.71"/>
    <n v="131.76328491406099"/>
    <n v="4.2184625709070403E-2"/>
    <n v="2885"/>
    <n v="1.165"/>
    <n v="1.3779999999999999"/>
    <n v="2.5499999999999998E-2"/>
    <n v="0.55000000000000004"/>
    <n v="24.263431542460999"/>
    <d v="1900-01-16T07:56:40"/>
    <n v="43372"/>
    <n v="7.8394202120890794E-2"/>
    <n v="4.0620972801892599"/>
    <n v="0"/>
    <n v="1976.4492737109149"/>
  </r>
  <r>
    <s v="STND-60194"/>
    <s v="Libertyville Car Spa"/>
    <s v="Libertyville Car Spa Inc - 540 Peterson Ave - Libertyville"/>
    <x v="1"/>
    <s v="Outdoor &amp; Garage Lighting"/>
    <x v="1"/>
    <n v="0"/>
    <n v="23220.608"/>
    <n v="0"/>
    <x v="0"/>
    <x v="0"/>
    <n v="10.1978380583316"/>
    <s v="Qty / 1,000"/>
    <m/>
    <s v="Private-Lighting"/>
    <x v="0"/>
    <n v="3"/>
    <n v="1"/>
    <s v="Lighting"/>
    <n v="0.91633259480590001"/>
    <n v="1.30467645558681"/>
    <n v="21277.799981610598"/>
    <n v="0"/>
    <n v="0.71"/>
    <n v="15107.237986943501"/>
    <n v="0"/>
    <n v="4903"/>
    <n v="1"/>
    <n v="1"/>
    <n v="0"/>
    <n v="0"/>
    <n v="14.276973281664301"/>
    <d v="1900-01-09T04:44:53"/>
    <n v="43286"/>
    <n v="0"/>
    <n v="0"/>
    <n v="0"/>
    <n v="154061.16649952531"/>
  </r>
  <r>
    <s v="STND-60194"/>
    <s v="Libertyville Car Spa"/>
    <s v="Libertyville Car Spa Inc - 540 Peterson Ave - Libertyville"/>
    <x v="1"/>
    <s v="Outdoor &amp; Garage Lighting"/>
    <x v="1"/>
    <n v="0"/>
    <n v="1500.318"/>
    <n v="0"/>
    <x v="0"/>
    <x v="0"/>
    <n v="10.1978380583316"/>
    <s v="Qty / 1,000"/>
    <m/>
    <s v="Private-Lighting"/>
    <x v="0"/>
    <n v="3"/>
    <n v="1"/>
    <s v="Lighting"/>
    <n v="0.91633259480590001"/>
    <n v="1.30467645558681"/>
    <n v="1374.790285974"/>
    <n v="0"/>
    <n v="0.71"/>
    <n v="976.10110304153898"/>
    <n v="0"/>
    <n v="4903"/>
    <n v="1"/>
    <n v="1"/>
    <n v="0"/>
    <n v="0"/>
    <n v="14.276973281664301"/>
    <d v="1900-01-09T04:44:53"/>
    <n v="43286"/>
    <n v="0"/>
    <n v="0"/>
    <n v="0"/>
    <n v="9954.1209773764604"/>
  </r>
  <r>
    <s v="STND-60195"/>
    <s v="Centerville Plaza Condominium Association"/>
    <s v="Centerville Plaza Condominium Association - 661 S Eastwood Dr - Woodstock"/>
    <x v="1"/>
    <s v="Outdoor &amp; Garage Lighting"/>
    <x v="1"/>
    <n v="0"/>
    <n v="5386.3879999999999"/>
    <n v="1.0761829999999999"/>
    <x v="0"/>
    <x v="0"/>
    <n v="10.1978380583316"/>
    <s v="Qty / 1,000"/>
    <m/>
    <s v="Private-Lighting"/>
    <x v="0"/>
    <n v="3"/>
    <n v="1"/>
    <s v="Lighting"/>
    <n v="0.91633259480590001"/>
    <n v="1.30467645558681"/>
    <n v="4935.7228926713597"/>
    <n v="1.4040706220027801"/>
    <n v="0.71"/>
    <n v="3504.3632537966701"/>
    <n v="0.99689014162197098"/>
    <n v="4903"/>
    <n v="1"/>
    <n v="1"/>
    <n v="0"/>
    <n v="0"/>
    <n v="14.276973281664301"/>
    <d v="1900-01-09T04:44:53"/>
    <n v="43296"/>
    <n v="1.4040706220027801"/>
    <n v="0"/>
    <n v="0"/>
    <n v="35736.928959786441"/>
  </r>
  <r>
    <s v="STND-60195"/>
    <s v="Centerville Plaza Condominium Association"/>
    <s v="Centerville Plaza Condominium Association - 661 S Eastwood Dr - Woodstock"/>
    <x v="1"/>
    <s v="Outdoor &amp; Garage Lighting"/>
    <x v="1"/>
    <n v="0"/>
    <n v="7678.4679999999998"/>
    <n v="1.534133"/>
    <x v="0"/>
    <x v="0"/>
    <n v="10.1978380583316"/>
    <s v="Qty / 1,000"/>
    <m/>
    <s v="Private-Lighting"/>
    <x v="0"/>
    <n v="3"/>
    <n v="1"/>
    <s v="Lighting"/>
    <n v="0.91633259480590001"/>
    <n v="1.30467645558681"/>
    <n v="7036.0305065740704"/>
    <n v="2.0015472048387499"/>
    <n v="0.71"/>
    <n v="4995.5816596675904"/>
    <n v="1.42109851543552"/>
    <n v="4903"/>
    <n v="1"/>
    <n v="1"/>
    <n v="0"/>
    <n v="0"/>
    <n v="14.276973281664301"/>
    <d v="1900-01-09T04:44:53"/>
    <n v="43296"/>
    <n v="2.0015472048387499"/>
    <n v="0"/>
    <n v="0"/>
    <n v="50944.132772461489"/>
  </r>
  <r>
    <s v="STND-60195"/>
    <s v="Centerville Plaza Condominium Association"/>
    <s v="Centerville Plaza Condominium Association - 661 S Eastwood Dr - Woodstock"/>
    <x v="1"/>
    <s v="Outdoor &amp; Garage Lighting"/>
    <x v="1"/>
    <n v="0"/>
    <n v="4309.1099999999997"/>
    <n v="0.86094599999999999"/>
    <x v="0"/>
    <x v="0"/>
    <n v="10.1978380583316"/>
    <s v="Qty / 1,000"/>
    <m/>
    <s v="Private-Lighting"/>
    <x v="0"/>
    <n v="3"/>
    <n v="1"/>
    <s v="Lighting"/>
    <n v="0.91633259480590001"/>
    <n v="1.30467645558681"/>
    <n v="3948.5779476040502"/>
    <n v="1.12325597573164"/>
    <n v="0.71"/>
    <n v="2803.4903427988802"/>
    <n v="0.79751174276946302"/>
    <n v="4903"/>
    <n v="1"/>
    <n v="1"/>
    <n v="0"/>
    <n v="0"/>
    <n v="14.276973281664301"/>
    <d v="1900-01-09T04:44:53"/>
    <n v="43296"/>
    <n v="1.12325597573164"/>
    <n v="0"/>
    <n v="0"/>
    <n v="28589.540513959524"/>
  </r>
  <r>
    <s v="STND-60196"/>
    <s v="Evoqua Water Technologies, LLC"/>
    <s v="Evoqua Water Technologies - 4669 Shepherd Tr - Rockford"/>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268"/>
    <n v="10.661200899291901"/>
    <n v="0"/>
    <n v="0"/>
    <n v="1006167.17691442"/>
  </r>
  <r>
    <s v="STND-60197"/>
    <s v="Earle M Jorgensen"/>
    <s v="Earle M Jorgensen Company - 1900 Mitchell Blvd - Schaumburg"/>
    <x v="0"/>
    <s v="Indoor Lighting"/>
    <x v="10"/>
    <n v="0"/>
    <n v="2826.2159999999999"/>
    <n v="0.50544"/>
    <x v="0"/>
    <x v="0"/>
    <n v="10.827197921178"/>
    <s v="Qty / 1,000"/>
    <m/>
    <s v="Private-Lighting"/>
    <x v="0"/>
    <n v="3"/>
    <n v="1"/>
    <s v="Lighting"/>
    <n v="0.91633259480590001"/>
    <n v="1.30467645558681"/>
    <n v="2589.75384076195"/>
    <n v="0.65943566771179496"/>
    <n v="0.71"/>
    <n v="1838.7252269409901"/>
    <n v="0.46819932407537501"/>
    <n v="4618"/>
    <n v="1.02"/>
    <n v="1.04"/>
    <n v="1.2E-2"/>
    <n v="0.81"/>
    <n v="15.158077089649201"/>
    <d v="1900-01-09T19:51:10"/>
    <n v="43246"/>
    <n v="0.78280587335208396"/>
    <n v="30.467692244258199"/>
    <n v="1"/>
    <n v="19908.241954753033"/>
  </r>
  <r>
    <s v="STND-60197"/>
    <s v="Earle M Jorgensen"/>
    <s v="Earle M Jorgensen Company - 1900 Mitchell Blvd - Schaumburg"/>
    <x v="0"/>
    <s v="Indoor Lighting"/>
    <x v="10"/>
    <n v="0"/>
    <n v="25718.565999999999"/>
    <n v="4.5995039999999996"/>
    <x v="0"/>
    <x v="0"/>
    <n v="10.827197921178"/>
    <s v="Qty / 1,000"/>
    <m/>
    <s v="Private-Lighting"/>
    <x v="0"/>
    <n v="3"/>
    <n v="1"/>
    <s v="Lighting"/>
    <n v="0.91633259480590001"/>
    <n v="1.30467645558681"/>
    <n v="23566.7603174668"/>
    <n v="6.0008645761773396"/>
    <n v="0.71"/>
    <n v="16732.3998254014"/>
    <n v="4.2606138490859102"/>
    <n v="4618"/>
    <n v="1.02"/>
    <n v="1.04"/>
    <n v="1.2E-2"/>
    <n v="0.81"/>
    <n v="15.158077089649201"/>
    <d v="1900-01-09T19:51:10"/>
    <n v="43246"/>
    <n v="7.1235334475039602"/>
    <n v="277.256003734903"/>
    <n v="1"/>
    <n v="181165.00460590515"/>
  </r>
  <r>
    <s v="STND-60198"/>
    <s v="White Oak Project Company, LLC"/>
    <s v="White Oak Project Company LLC - 21440 W Lake Cook Road - Deer Park"/>
    <x v="1"/>
    <s v="Outdoor &amp; Garage Lighting"/>
    <x v="1"/>
    <n v="0"/>
    <n v="5854.1819999999998"/>
    <n v="0"/>
    <x v="0"/>
    <x v="0"/>
    <n v="10.1978380583316"/>
    <s v="Qty / 1,000"/>
    <m/>
    <s v="Private-Lighting"/>
    <x v="0"/>
    <n v="3"/>
    <n v="1"/>
    <s v="Lighting"/>
    <n v="0.91633259480590001"/>
    <n v="1.30467645558681"/>
    <n v="5364.3777825259904"/>
    <n v="0"/>
    <n v="0.71"/>
    <n v="3808.7082255934502"/>
    <n v="0"/>
    <n v="4903"/>
    <n v="1"/>
    <n v="1"/>
    <n v="0"/>
    <n v="0"/>
    <n v="14.276973281664301"/>
    <d v="1900-01-09T04:44:53"/>
    <n v="43198"/>
    <n v="0"/>
    <n v="0"/>
    <n v="1"/>
    <n v="38840.589696037503"/>
  </r>
  <r>
    <s v="STND-60199"/>
    <s v="915 Harger Rd LLC"/>
    <s v="915 Harger Rd LLC - 915 Harger Rd Suite 100 - Oak Brook"/>
    <x v="0"/>
    <s v="Indoor Lighting"/>
    <x v="6"/>
    <n v="0"/>
    <n v="2676.732"/>
    <n v="0.60188699999999995"/>
    <x v="0"/>
    <x v="0"/>
    <n v="15"/>
    <s v="Qty / 1,000"/>
    <m/>
    <s v="Private-Lighting"/>
    <x v="0"/>
    <n v="3"/>
    <n v="1"/>
    <s v="Lighting"/>
    <n v="0.91633259480590001"/>
    <n v="1.30467645558681"/>
    <n v="2452.7767791599899"/>
    <n v="0.78526779782377598"/>
    <n v="0.71"/>
    <n v="1741.4715132035899"/>
    <n v="0.55754013645488099"/>
    <n v="2885"/>
    <n v="1.165"/>
    <n v="1.3779999999999999"/>
    <n v="2.5499999999999998E-2"/>
    <n v="0.55000000000000004"/>
    <n v="24.263431542460999"/>
    <d v="1900-01-16T07:56:40"/>
    <n v="43268"/>
    <n v="1.0361100380311099"/>
    <n v="53.687388728394502"/>
    <n v="0"/>
    <n v="26122.072698053849"/>
  </r>
  <r>
    <s v="STND-60199"/>
    <s v="915 Harger Rd LLC"/>
    <s v="915 Harger Rd LLC - 915 Harger Rd Suite 100 - Oak Brook"/>
    <x v="0"/>
    <s v="Indoor Lighting"/>
    <x v="6"/>
    <n v="0"/>
    <n v="9606.5310000000009"/>
    <n v="2.1601140000000001"/>
    <x v="0"/>
    <x v="0"/>
    <n v="15"/>
    <s v="Qty / 1,000"/>
    <m/>
    <s v="Private-Lighting"/>
    <x v="0"/>
    <n v="3"/>
    <n v="1"/>
    <s v="Lighting"/>
    <n v="0.91633259480590001"/>
    <n v="1.30467645558681"/>
    <n v="8802.7774783133209"/>
    <n v="2.8182498771834399"/>
    <n v="0.71"/>
    <n v="6249.9720096024503"/>
    <n v="2.0009574128002399"/>
    <n v="2885"/>
    <n v="1.165"/>
    <n v="1.3779999999999999"/>
    <n v="2.5499999999999998E-2"/>
    <n v="0.55000000000000004"/>
    <n v="24.263431542460999"/>
    <d v="1900-01-16T07:56:40"/>
    <n v="43268"/>
    <n v="3.7184983206009199"/>
    <n v="192.67882034076399"/>
    <n v="0"/>
    <n v="93749.58014403675"/>
  </r>
  <r>
    <s v="STND-60200"/>
    <s v="City of DeKalb"/>
    <s v="DeKalb Fire Department - 330 N 7th - DeKalb"/>
    <x v="0"/>
    <s v="Indoor Lighting"/>
    <x v="4"/>
    <n v="0"/>
    <n v="33873.531000000003"/>
    <n v="3.7729339999999998"/>
    <x v="0"/>
    <x v="1"/>
    <n v="6.5651260504201696"/>
    <s v="Qty / 1,000"/>
    <m/>
    <s v="Public-Lighting"/>
    <x v="0"/>
    <n v="3"/>
    <n v="1"/>
    <s v="Lighting"/>
    <n v="0.99829244462109001"/>
    <n v="0.987374621353864"/>
    <n v="33815.690069938297"/>
    <n v="3.7252992796431199"/>
    <n v="0.71"/>
    <n v="24009.139949656201"/>
    <n v="2.6449624885466201"/>
    <n v="7616"/>
    <n v="1.1100000000000001"/>
    <n v="1.29"/>
    <n v="2.1999999999999999E-2"/>
    <n v="0.76"/>
    <n v="9.1911764705882408"/>
    <d v="1900-01-05T13:33:47"/>
    <n v="43243"/>
    <n v="3.7997748670370499"/>
    <n v="670.22088426904702"/>
    <n v="1"/>
    <n v="157623.03013167152"/>
  </r>
  <r>
    <s v="STND-60201"/>
    <s v="Elk Creek LLC"/>
    <s v="Elk Creek LLC - 1683 Elk Blvd - Des Plaines"/>
    <x v="0"/>
    <s v="Indoor Lighting"/>
    <x v="6"/>
    <n v="0"/>
    <n v="9356.7469999999994"/>
    <n v="2.1039479999999999"/>
    <x v="0"/>
    <x v="0"/>
    <n v="15"/>
    <s v="Qty / 1,000"/>
    <m/>
    <s v="Private-Lighting"/>
    <x v="0"/>
    <n v="3"/>
    <n v="1"/>
    <s v="Lighting"/>
    <n v="0.91633259480590001"/>
    <n v="1.30467645558681"/>
    <n v="8573.8922574523203"/>
    <n v="2.7449714193789498"/>
    <n v="0.71"/>
    <n v="6087.4635027911499"/>
    <n v="1.9489297077590499"/>
    <n v="2885"/>
    <n v="1.165"/>
    <n v="1.3779999999999999"/>
    <n v="2.5499999999999998E-2"/>
    <n v="0.55000000000000004"/>
    <n v="24.263431542460999"/>
    <d v="1900-01-16T07:56:40"/>
    <n v="43268"/>
    <n v="3.62181213798516"/>
    <n v="187.668886321918"/>
    <n v="0"/>
    <n v="91311.952541867242"/>
  </r>
  <r>
    <s v="STND-60201"/>
    <s v="Elk Creek LLC"/>
    <s v="Elk Creek LLC - 1683 Elk Blvd - Des Plaines"/>
    <x v="0"/>
    <s v="Indoor Lighting"/>
    <x v="6"/>
    <n v="0"/>
    <n v="141.76900000000001"/>
    <n v="3.1877999999999997E-2"/>
    <x v="0"/>
    <x v="0"/>
    <n v="15"/>
    <s v="Qty / 1,000"/>
    <m/>
    <s v="Private-Lighting"/>
    <x v="0"/>
    <n v="3"/>
    <n v="1"/>
    <s v="Lighting"/>
    <n v="0.91633259480590001"/>
    <n v="1.30467645558681"/>
    <n v="129.90755563303799"/>
    <n v="4.1590476051196201E-2"/>
    <n v="0.71"/>
    <n v="92.234364499456703"/>
    <n v="2.9529237996349302E-2"/>
    <n v="2885"/>
    <n v="1.165"/>
    <n v="1.3779999999999999"/>
    <n v="2.5499999999999998E-2"/>
    <n v="0.55000000000000004"/>
    <n v="24.263431542460999"/>
    <d v="1900-01-16T07:56:40"/>
    <n v="43268"/>
    <n v="5.4875941484623603E-2"/>
    <n v="2.8434701018390198"/>
    <n v="0"/>
    <n v="1383.5154674918506"/>
  </r>
  <r>
    <s v="STND-60202"/>
    <s v="Birkey's Farm Store, Inc."/>
    <s v="Birkey's Farm Store Inc - 200 N Street - Prophetstown"/>
    <x v="0"/>
    <s v="Indoor Lighting"/>
    <x v="8"/>
    <n v="0"/>
    <n v="850.61300000000006"/>
    <n v="0.19126799999999999"/>
    <x v="0"/>
    <x v="0"/>
    <n v="9.5383441434566993"/>
    <s v="Qty / 1,000"/>
    <m/>
    <s v="Private-Lighting"/>
    <x v="0"/>
    <n v="3"/>
    <n v="1"/>
    <s v="Lighting"/>
    <n v="0.91633259480590001"/>
    <n v="1.30467645558681"/>
    <n v="779.44441746563098"/>
    <n v="0.24954285630717701"/>
    <n v="0.71"/>
    <n v="553.40553640059795"/>
    <n v="0.17717542797809599"/>
    <n v="5242"/>
    <n v="1"/>
    <n v="1.22"/>
    <n v="1.0999999999999999E-2"/>
    <n v="0.68"/>
    <n v="13.3536818008394"/>
    <d v="1900-01-08T12:55:13"/>
    <n v="43247"/>
    <n v="0.300799007120513"/>
    <n v="8.5738885921219392"/>
    <n v="1"/>
    <n v="5278.5724570831571"/>
  </r>
  <r>
    <s v="STND-60202"/>
    <s v="Birkey's Farm Store, Inc."/>
    <s v="Birkey's Farm Store Inc - 200 N Street - Prophetstown"/>
    <x v="0"/>
    <s v="Indoor Lighting"/>
    <x v="8"/>
    <n v="0"/>
    <n v="2059.0250000000001"/>
    <n v="0.46299000000000001"/>
    <x v="0"/>
    <x v="0"/>
    <n v="9.5383441434566993"/>
    <s v="Qty / 1,000"/>
    <m/>
    <s v="Private-Lighting"/>
    <x v="0"/>
    <n v="3"/>
    <n v="1"/>
    <s v="Lighting"/>
    <n v="0.91633259480590001"/>
    <n v="1.30467645558681"/>
    <n v="1886.75172102022"/>
    <n v="0.60405215217213504"/>
    <n v="0.71"/>
    <n v="1339.5937219243499"/>
    <n v="0.428877028042216"/>
    <n v="5242"/>
    <n v="1"/>
    <n v="1.22"/>
    <n v="1.0999999999999999E-2"/>
    <n v="0.68"/>
    <n v="13.3536818008394"/>
    <d v="1900-01-08T12:55:13"/>
    <n v="43247"/>
    <n v="0.72812458072822495"/>
    <n v="20.754268931222398"/>
    <n v="1"/>
    <n v="12777.505932128484"/>
  </r>
  <r>
    <s v="STND-60202"/>
    <s v="Birkey's Farm Store, Inc."/>
    <s v="Birkey's Farm Store Inc - 200 N Street - Prophetstown"/>
    <x v="0"/>
    <s v="Indoor Lighting"/>
    <x v="8"/>
    <n v="0"/>
    <n v="1205.0360000000001"/>
    <n v="0.27096300000000001"/>
    <x v="0"/>
    <x v="0"/>
    <n v="9.5383441434566993"/>
    <s v="Qty / 1,000"/>
    <m/>
    <s v="Private-Lighting"/>
    <x v="0"/>
    <n v="3"/>
    <n v="1"/>
    <s v="Lighting"/>
    <n v="0.91633259480590001"/>
    <n v="1.30467645558681"/>
    <n v="1104.21376471452"/>
    <n v="0.35351904643516802"/>
    <n v="0.71"/>
    <n v="783.99177294731101"/>
    <n v="0.25099852296896902"/>
    <n v="5242"/>
    <n v="1"/>
    <n v="1.22"/>
    <n v="1.0999999999999999E-2"/>
    <n v="0.68"/>
    <n v="13.3536818008394"/>
    <d v="1900-01-08T12:55:13"/>
    <n v="43247"/>
    <n v="0.42613192675405998"/>
    <n v="12.146351411859699"/>
    <n v="1"/>
    <n v="7477.9833360102184"/>
  </r>
  <r>
    <s v="STND-60202"/>
    <s v="Birkey's Farm Store, Inc."/>
    <s v="Birkey's Farm Store Inc - 200 N Street - Prophetstown"/>
    <x v="0"/>
    <s v="Indoor Lighting"/>
    <x v="8"/>
    <n v="0"/>
    <n v="729.09699999999998"/>
    <n v="0.16394400000000001"/>
    <x v="0"/>
    <x v="0"/>
    <n v="9.5383441434566993"/>
    <s v="Qty / 1,000"/>
    <m/>
    <s v="Private-Lighting"/>
    <x v="0"/>
    <n v="3"/>
    <n v="1"/>
    <s v="Lighting"/>
    <n v="0.91633259480590001"/>
    <n v="1.30467645558681"/>
    <n v="668.09534587519704"/>
    <n v="0.213893876834723"/>
    <n v="0.71"/>
    <n v="474.34769557138998"/>
    <n v="0.15186465255265399"/>
    <n v="5242"/>
    <n v="1"/>
    <n v="1.22"/>
    <n v="1.0999999999999999E-2"/>
    <n v="0.68"/>
    <n v="13.3536818008394"/>
    <d v="1900-01-08T12:55:13"/>
    <n v="43247"/>
    <n v="0.25782772038901097"/>
    <n v="7.34904880462717"/>
    <n v="1"/>
    <n v="4524.4915640155486"/>
  </r>
  <r>
    <s v="STND-60202"/>
    <s v="Birkey's Farm Store, Inc."/>
    <s v="Birkey's Farm Store Inc - 200 N Street - Prophetstown"/>
    <x v="0"/>
    <s v="Indoor Lighting"/>
    <x v="8"/>
    <n v="0"/>
    <n v="2886.01"/>
    <n v="0.64894499999999999"/>
    <x v="0"/>
    <x v="0"/>
    <n v="9.5383441434566993"/>
    <s v="Qty / 1,000"/>
    <m/>
    <s v="Private-Lighting"/>
    <x v="0"/>
    <n v="3"/>
    <n v="1"/>
    <s v="Lighting"/>
    <n v="0.91633259480590001"/>
    <n v="1.30467645558681"/>
    <n v="2644.5450319357801"/>
    <n v="0.84666326247078005"/>
    <n v="0.71"/>
    <n v="1877.6269726743999"/>
    <n v="0.60113091635425397"/>
    <n v="5242"/>
    <n v="1"/>
    <n v="1.22"/>
    <n v="1.0999999999999999E-2"/>
    <n v="0.68"/>
    <n v="13.3536818008394"/>
    <d v="1900-01-08T12:55:13"/>
    <n v="43247"/>
    <n v="1.0205680598731699"/>
    <n v="29.089995351293499"/>
    <n v="1"/>
    <n v="17909.452238405192"/>
  </r>
  <r>
    <s v="STND-60202"/>
    <s v="Birkey's Farm Store, Inc."/>
    <s v="Birkey's Farm Store Inc - 200 N Street - Prophetstown"/>
    <x v="0"/>
    <s v="Indoor Lighting"/>
    <x v="8"/>
    <n v="0"/>
    <n v="793.23099999999999"/>
    <n v="0.178365"/>
    <x v="0"/>
    <x v="0"/>
    <n v="9.5383441434566993"/>
    <s v="Qty / 1,000"/>
    <m/>
    <s v="Private-Lighting"/>
    <x v="0"/>
    <n v="3"/>
    <n v="1"/>
    <s v="Lighting"/>
    <n v="0.91633259480590001"/>
    <n v="1.30467645558681"/>
    <n v="726.86342051047905"/>
    <n v="0.232708616000741"/>
    <n v="0.71"/>
    <n v="516.07302856243996"/>
    <n v="0.165223117360526"/>
    <n v="5242"/>
    <n v="1"/>
    <n v="1.22"/>
    <n v="1.0999999999999999E-2"/>
    <n v="0.68"/>
    <n v="13.3536818008394"/>
    <d v="1900-01-08T12:55:13"/>
    <n v="43247"/>
    <n v="0.28050701060841499"/>
    <n v="7.9954976256152701"/>
    <n v="1"/>
    <n v="4922.4821495845108"/>
  </r>
  <r>
    <s v="STND-60202"/>
    <s v="Birkey's Farm Store, Inc."/>
    <s v="Birkey's Farm Store Inc - 200 N Street - Prophetstown"/>
    <x v="0"/>
    <s v="Indoor Lighting"/>
    <x v="8"/>
    <n v="0"/>
    <n v="91.137"/>
    <n v="2.0493000000000001E-2"/>
    <x v="0"/>
    <x v="0"/>
    <n v="9.5383441434566993"/>
    <s v="Qty / 1,000"/>
    <m/>
    <s v="Private-Lighting"/>
    <x v="0"/>
    <n v="3"/>
    <n v="1"/>
    <s v="Lighting"/>
    <n v="0.91633259480590001"/>
    <n v="1.30467645558681"/>
    <n v="83.511803692825296"/>
    <n v="2.6736734604340399E-2"/>
    <n v="0.71"/>
    <n v="59.293380621906003"/>
    <n v="1.8983081569081701E-2"/>
    <n v="5242"/>
    <n v="1"/>
    <n v="1.22"/>
    <n v="1.0999999999999999E-2"/>
    <n v="0.68"/>
    <n v="13.3536818008394"/>
    <d v="1900-01-08T12:55:13"/>
    <n v="43247"/>
    <n v="3.2228465048626399E-2"/>
    <n v="0.918629840621078"/>
    <n v="1"/>
    <n v="565.56066980070602"/>
  </r>
  <r>
    <s v="STND-60202"/>
    <s v="Birkey's Farm Store, Inc."/>
    <s v="Birkey's Farm Store Inc - 200 N Street - Prophetstown"/>
    <x v="0"/>
    <s v="Indoor Lighting"/>
    <x v="8"/>
    <n v="0"/>
    <n v="4735.7560000000003"/>
    <n v="1.0648770000000001"/>
    <x v="0"/>
    <x v="0"/>
    <n v="9.5383441434566993"/>
    <s v="Qty / 1,000"/>
    <m/>
    <s v="Private-Lighting"/>
    <x v="0"/>
    <n v="3"/>
    <n v="1"/>
    <s v="Lighting"/>
    <n v="0.91633259480590001"/>
    <n v="1.30467645558681"/>
    <n v="4339.52758384761"/>
    <n v="1.3893199499959099"/>
    <n v="0.71"/>
    <n v="3081.0645845317999"/>
    <n v="0.98641716449709704"/>
    <n v="5242"/>
    <n v="1"/>
    <n v="1.22"/>
    <n v="1.0999999999999999E-2"/>
    <n v="0.68"/>
    <n v="13.3536818008394"/>
    <d v="1900-01-08T12:55:13"/>
    <n v="43247"/>
    <n v="1.6746865356749201"/>
    <n v="47.734803422323701"/>
    <n v="1"/>
    <n v="29388.254335480742"/>
  </r>
  <r>
    <s v="STND-60203"/>
    <s v="E D Etnyre and Co"/>
    <s v="E D Etnyre and Co - 1333 S Daysville Rd - Oregon"/>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268"/>
    <n v="3.0565159659772401"/>
    <n v="0"/>
    <n v="0"/>
    <n v="288260.03878886497"/>
  </r>
  <r>
    <s v="STND-60205"/>
    <s v="Village of Arlington Heights"/>
    <s v="Village of Arlington Heights - 22 S Vail St - Arlington Heights"/>
    <x v="1"/>
    <s v="Outdoor &amp; Garage Lighting"/>
    <x v="16"/>
    <n v="0"/>
    <n v="19385.7"/>
    <n v="5.2439999999999998"/>
    <x v="0"/>
    <x v="1"/>
    <n v="14.701558365186701"/>
    <s v="Qty / 1,000"/>
    <m/>
    <s v="Public-Lighting"/>
    <x v="0"/>
    <n v="3"/>
    <n v="1"/>
    <s v="Lighting"/>
    <n v="0.99829244462109001"/>
    <n v="0.987374621353864"/>
    <n v="19352.597843691099"/>
    <n v="5.1777925143796599"/>
    <n v="0.71"/>
    <n v="13740.3444690207"/>
    <n v="3.6762326852095599"/>
    <n v="3401"/>
    <n v="1"/>
    <n v="1"/>
    <n v="0"/>
    <n v="0.92"/>
    <n v="20.582181711261399"/>
    <d v="1900-01-13T16:50:15"/>
    <n v="43251"/>
    <n v="5.1777925143796599"/>
    <n v="0"/>
    <n v="1"/>
    <n v="202004.47616907809"/>
  </r>
  <r>
    <s v="STND-60206"/>
    <s v="CubeSmart, LP"/>
    <s v="CubeSmart LP - 9801 W 55th St - Countryside"/>
    <x v="0"/>
    <s v="Indoor Lighting"/>
    <x v="4"/>
    <n v="0"/>
    <n v="3167.4749999999999"/>
    <n v="0.67836799999999997"/>
    <x v="0"/>
    <x v="0"/>
    <n v="6.5651260504201696"/>
    <s v="Qty / 1,000"/>
    <m/>
    <s v="Private-Lighting"/>
    <x v="0"/>
    <n v="3"/>
    <n v="1"/>
    <s v="Lighting"/>
    <n v="0.91633259480590001"/>
    <n v="1.30467645558681"/>
    <n v="2902.4605857328202"/>
    <n v="0.88505075782351095"/>
    <n v="0.71"/>
    <n v="2060.7470158702999"/>
    <n v="0.62838603805469295"/>
    <n v="7616"/>
    <n v="1.1100000000000001"/>
    <n v="1.29"/>
    <n v="2.1999999999999999E-2"/>
    <n v="0.76"/>
    <n v="9.1911764705882408"/>
    <d v="1900-01-05T13:33:47"/>
    <n v="43274"/>
    <n v="0.90274455102357298"/>
    <n v="57.526245843353102"/>
    <n v="0"/>
    <n v="13529.063917215733"/>
  </r>
  <r>
    <s v="STND-60206"/>
    <s v="CubeSmart, LP"/>
    <s v="CubeSmart LP - 9801 W 55th St - Countryside"/>
    <x v="0"/>
    <s v="Indoor Lighting"/>
    <x v="4"/>
    <n v="0"/>
    <n v="110.49299999999999"/>
    <n v="2.3664000000000001E-2"/>
    <x v="0"/>
    <x v="0"/>
    <n v="6.5651260504201696"/>
    <s v="Qty / 1,000"/>
    <m/>
    <s v="Private-Lighting"/>
    <x v="0"/>
    <n v="3"/>
    <n v="1"/>
    <s v="Lighting"/>
    <n v="0.91633259480590001"/>
    <n v="1.30467645558681"/>
    <n v="101.24833739788799"/>
    <n v="3.0873863645006199E-2"/>
    <n v="0.71"/>
    <n v="71.886319552500694"/>
    <n v="2.19204431879544E-2"/>
    <n v="7616"/>
    <n v="1.1100000000000001"/>
    <n v="1.29"/>
    <n v="2.1999999999999999E-2"/>
    <n v="0.76"/>
    <n v="9.1911764705882408"/>
    <d v="1900-01-05T13:33:47"/>
    <n v="43274"/>
    <n v="3.14910889891944E-2"/>
    <n v="2.00672380428247"/>
    <n v="0"/>
    <n v="471.94274916295109"/>
  </r>
  <r>
    <s v="STND-60208"/>
    <s v="TKOS II LLC"/>
    <s v="TKOS II LLC - 203 N LaSalle St Ste 295 - Chicago"/>
    <x v="28"/>
    <s v="HVAC"/>
    <x v="6"/>
    <n v="0"/>
    <n v="121429.28"/>
    <n v="48.45008"/>
    <x v="3"/>
    <x v="0"/>
    <n v="20"/>
    <s v="ΔkWpeak / CF"/>
    <n v="1"/>
    <s v="Private-Non-Lighting"/>
    <x v="2"/>
    <n v="3"/>
    <n v="1"/>
    <s v="Non-Lighting"/>
    <n v="0.98952339343681495"/>
    <n v="0.43468415683807998"/>
    <n v="120157.113208189"/>
    <n v="21.060482173537501"/>
    <n v="0.7"/>
    <n v="84109.979245732393"/>
    <n v="14.7423375214763"/>
    <n v="2885"/>
    <n v="1.165"/>
    <n v="1.3779999999999999"/>
    <n v="2.5499999999999998E-2"/>
    <n v="0.55000000000000004"/>
    <n v="24.263431542460999"/>
    <d v="1900-01-16T07:56:40"/>
    <n v="43292"/>
    <n v="21.060482173537501"/>
    <n v="0"/>
    <n v="0"/>
    <n v="1682199.584914648"/>
  </r>
  <r>
    <s v="STND-60209"/>
    <s v="Russian Ferro Alloys, Inc."/>
    <s v="Russian Ferro Alloys Inc - 2700 Wisconsin Ave - Downers Grove"/>
    <x v="0"/>
    <s v="Indoor Lighting"/>
    <x v="6"/>
    <n v="0"/>
    <n v="35114.805999999997"/>
    <n v="7.8958769999999996"/>
    <x v="0"/>
    <x v="0"/>
    <n v="15"/>
    <s v="Qty / 1,000"/>
    <m/>
    <s v="Private-Lighting"/>
    <x v="0"/>
    <n v="3"/>
    <n v="1"/>
    <s v="Lighting"/>
    <n v="0.91633259480590001"/>
    <n v="1.30467645558681"/>
    <n v="32176.841298085801"/>
    <n v="10.3015648181094"/>
    <n v="0.71"/>
    <n v="22845.557321640899"/>
    <n v="7.3141110208576601"/>
    <n v="2885"/>
    <n v="1.165"/>
    <n v="1.3779999999999999"/>
    <n v="2.5499999999999998E-2"/>
    <n v="0.55000000000000004"/>
    <n v="24.263431542460999"/>
    <d v="1900-01-16T07:56:40"/>
    <n v="43276"/>
    <n v="13.592248077727101"/>
    <n v="704.299959743508"/>
    <n v="0"/>
    <n v="342683.35982461349"/>
  </r>
  <r>
    <s v="STND-60209"/>
    <s v="Russian Ferro Alloys, Inc."/>
    <s v="Russian Ferro Alloys Inc - 2700 Wisconsin Ave - Downers Grove"/>
    <x v="0"/>
    <s v="Indoor Lighting"/>
    <x v="6"/>
    <n v="0"/>
    <n v="94.513000000000005"/>
    <n v="2.1252E-2"/>
    <x v="0"/>
    <x v="0"/>
    <n v="15"/>
    <s v="Qty / 1,000"/>
    <m/>
    <s v="Private-Lighting"/>
    <x v="0"/>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276"/>
    <n v="3.6583960989749101E-2"/>
    <n v="1.8956534202478099"/>
    <n v="0"/>
    <n v="922.34689797527847"/>
  </r>
  <r>
    <s v="STND-60210"/>
    <s v="Rockford Area Habitat for Humanity"/>
    <s v="Rockford Area Habitat for Humanity - 7141 Harrison Ave - Rockford"/>
    <x v="0"/>
    <s v="Indoor Lighting"/>
    <x v="0"/>
    <n v="0"/>
    <n v="153065.10200000001"/>
    <n v="30.581900999999998"/>
    <x v="0"/>
    <x v="0"/>
    <n v="9.1274187659729797"/>
    <s v="Qty / 1,000"/>
    <m/>
    <s v="Private-Lighting"/>
    <x v="0"/>
    <n v="2"/>
    <n v="1"/>
    <s v="Lighting"/>
    <n v="0.97902139861649395"/>
    <n v="0.93591656730105399"/>
    <n v="149854.01023941601"/>
    <n v="28.622107805460701"/>
    <n v="0.71"/>
    <n v="106396.347269986"/>
    <n v="20.321696541877099"/>
    <n v="5478"/>
    <n v="1.1200000000000001"/>
    <n v="1.31"/>
    <n v="2.1999999999999999E-2"/>
    <n v="0.95"/>
    <n v="12.7783862723622"/>
    <d v="1900-01-08T03:03:29"/>
    <n v="43302"/>
    <n v="22.998881322186101"/>
    <n v="2943.5609154171002"/>
    <n v="0"/>
    <n v="971124.01670304826"/>
  </r>
  <r>
    <s v="STND-60210"/>
    <s v="Rockford Area Habitat for Humanity"/>
    <s v="Rockford Area Habitat for Humanity - 7141 Harrison Ave - Rockford"/>
    <x v="62"/>
    <s v="Indoor Lighting"/>
    <x v="0"/>
    <n v="0"/>
    <n v="45406.105000000003"/>
    <n v="9.0719899999999996"/>
    <x v="0"/>
    <x v="0"/>
    <n v="9.1274187659729797"/>
    <s v="Qty / 1,000"/>
    <m/>
    <s v="Private-Lighting"/>
    <x v="0"/>
    <n v="2"/>
    <n v="1"/>
    <s v="Lighting"/>
    <n v="0.97902139861649395"/>
    <n v="0.93591656730105399"/>
    <n v="44453.5484228274"/>
    <n v="8.4906257393894897"/>
    <n v="0.71"/>
    <n v="31562.019380207399"/>
    <n v="6.0283442749665301"/>
    <n v="5478"/>
    <n v="1.1200000000000001"/>
    <n v="1.31"/>
    <n v="2.1999999999999999E-2"/>
    <n v="0.95"/>
    <n v="12.7783862723622"/>
    <d v="1900-01-08T03:03:29"/>
    <n v="43302"/>
    <n v="6.82251967809521"/>
    <n v="873.19470116267996"/>
    <n v="0"/>
    <n v="288079.76798290788"/>
  </r>
  <r>
    <s v="STND-60210"/>
    <s v="Rockford Area Habitat for Humanity"/>
    <s v="Rockford Area Habitat for Humanity - 7141 Harrison Ave - Rockford"/>
    <x v="62"/>
    <s v="Indoor Lighting"/>
    <x v="0"/>
    <n v="0"/>
    <n v="2090.377"/>
    <n v="0.41765000000000002"/>
    <x v="0"/>
    <x v="0"/>
    <n v="9.1274187659729797"/>
    <s v="Qty / 1,000"/>
    <m/>
    <s v="Private-Lighting"/>
    <x v="0"/>
    <n v="2"/>
    <n v="1"/>
    <s v="Lighting"/>
    <n v="0.97902139861649395"/>
    <n v="0.93591656730105399"/>
    <n v="2046.52381417575"/>
    <n v="0.39088555433328498"/>
    <n v="0.71"/>
    <n v="1453.0319080647801"/>
    <n v="0.27752874357663199"/>
    <n v="5478"/>
    <n v="1.1200000000000001"/>
    <n v="1.31"/>
    <n v="2.1999999999999999E-2"/>
    <n v="0.95"/>
    <n v="12.7783862723622"/>
    <d v="1900-01-08T03:03:29"/>
    <n v="43302"/>
    <n v="0.31409044140882703"/>
    <n v="40.199574921309399"/>
    <n v="0"/>
    <n v="13262.430705227998"/>
  </r>
  <r>
    <s v="STND-60210"/>
    <s v="Rockford Area Habitat for Humanity"/>
    <s v="Rockford Area Habitat for Humanity - 7141 Harrison Ave - Rockford"/>
    <x v="62"/>
    <s v="Indoor Lighting"/>
    <x v="0"/>
    <n v="0"/>
    <n v="770.13900000000001"/>
    <n v="0.15387100000000001"/>
    <x v="0"/>
    <x v="0"/>
    <n v="9.1274187659729797"/>
    <s v="Qty / 1,000"/>
    <m/>
    <s v="Private-Lighting"/>
    <x v="0"/>
    <n v="2"/>
    <n v="1"/>
    <s v="Lighting"/>
    <n v="0.97902139861649395"/>
    <n v="0.93591656730105399"/>
    <n v="753.98256090910797"/>
    <n v="0.14401041812717999"/>
    <n v="0.71"/>
    <n v="535.32761824546697"/>
    <n v="0.102247396870298"/>
    <n v="5478"/>
    <n v="1.1200000000000001"/>
    <n v="1.31"/>
    <n v="2.1999999999999999E-2"/>
    <n v="0.95"/>
    <n v="12.7783862723622"/>
    <d v="1900-01-08T03:03:29"/>
    <n v="43302"/>
    <n v="0.115717491464187"/>
    <n v="14.810371732143199"/>
    <n v="0"/>
    <n v="4886.1593487172941"/>
  </r>
  <r>
    <s v="STND-60211"/>
    <s v="UniCarriers Americas Corporation"/>
    <s v="UniCarriers Americas Corporation - 240 N Prospect St -  Marengo"/>
    <x v="0"/>
    <s v="Indoor Lighting"/>
    <x v="10"/>
    <n v="0"/>
    <n v="531196.71799999999"/>
    <n v="94.999133"/>
    <x v="0"/>
    <x v="0"/>
    <n v="10.827197921178"/>
    <s v="Qty / 1,000"/>
    <m/>
    <s v="Private-Lighting"/>
    <x v="0"/>
    <n v="1"/>
    <n v="1"/>
    <s v="Lighting"/>
    <n v="0.99989942556735301"/>
    <n v="1.019640158801"/>
    <n v="531143.29319146299"/>
    <n v="96.864931058077701"/>
    <n v="0.71"/>
    <n v="377111.73816593899"/>
    <n v="68.774101051235206"/>
    <n v="4618"/>
    <n v="1.02"/>
    <n v="1.04"/>
    <n v="1.2E-2"/>
    <n v="0.81"/>
    <n v="15.158077089649201"/>
    <d v="1900-01-09T19:51:10"/>
    <n v="43247"/>
    <n v="114.98686023038699"/>
    <n v="6248.7446257819201"/>
    <n v="1"/>
    <n v="4083063.4275220768"/>
  </r>
  <r>
    <s v="STND-60211"/>
    <s v="UniCarriers Americas Corporation"/>
    <s v="UniCarriers Americas Corporation - 240 N Prospect St -  Marengo"/>
    <x v="0"/>
    <s v="Indoor Lighting"/>
    <x v="10"/>
    <n v="0"/>
    <n v="109073.09600000001"/>
    <n v="19.506613999999999"/>
    <x v="0"/>
    <x v="0"/>
    <n v="10.827197921178"/>
    <s v="Qty / 1,000"/>
    <m/>
    <s v="Private-Lighting"/>
    <x v="0"/>
    <n v="1"/>
    <n v="1"/>
    <s v="Lighting"/>
    <n v="0.99989942556735301"/>
    <n v="1.019640158801"/>
    <n v="109062.12603525299"/>
    <n v="19.8897269966299"/>
    <n v="0.71"/>
    <n v="77434.109485029403"/>
    <n v="14.121706167607201"/>
    <n v="4618"/>
    <n v="1.02"/>
    <n v="1.04"/>
    <n v="1.2E-2"/>
    <n v="0.81"/>
    <n v="15.158077089649201"/>
    <d v="1900-01-09T19:51:10"/>
    <n v="43247"/>
    <n v="23.610787033036399"/>
    <n v="1283.0838357088601"/>
    <n v="1"/>
    <n v="838394.42924457998"/>
  </r>
  <r>
    <s v="STND-60211"/>
    <s v="UniCarriers Americas Corporation"/>
    <s v="UniCarriers Americas Corporation - 240 N Prospect St -  Marengo"/>
    <x v="0"/>
    <s v="Indoor Lighting"/>
    <x v="10"/>
    <n v="0"/>
    <n v="76199.494000000006"/>
    <n v="13.627504999999999"/>
    <x v="0"/>
    <x v="0"/>
    <n v="10.827197921178"/>
    <s v="Qty / 1,000"/>
    <m/>
    <s v="Private-Lighting"/>
    <x v="0"/>
    <n v="1"/>
    <n v="1"/>
    <s v="Lighting"/>
    <n v="0.99989942556735301"/>
    <n v="1.019640158801"/>
    <n v="76191.830279122907"/>
    <n v="13.895151362261499"/>
    <n v="0.71"/>
    <n v="54096.199498177302"/>
    <n v="9.8655574672056492"/>
    <n v="4618"/>
    <n v="1.02"/>
    <n v="1.04"/>
    <n v="1.2E-2"/>
    <n v="0.81"/>
    <n v="15.158077089649201"/>
    <d v="1900-01-09T19:51:10"/>
    <n v="43247"/>
    <n v="16.494719091003599"/>
    <n v="896.37447387203497"/>
    <n v="1"/>
    <n v="585710.25875029562"/>
  </r>
  <r>
    <s v="STND-60211"/>
    <s v="UniCarriers Americas Corporation"/>
    <s v="UniCarriers Americas Corporation - 240 N Prospect St -  Marengo"/>
    <x v="38"/>
    <s v="Indoor Lighting"/>
    <x v="10"/>
    <n v="0"/>
    <n v="41244.349000000002"/>
    <n v="5.399591"/>
    <x v="0"/>
    <x v="0"/>
    <n v="8"/>
    <s v="Qty / 1,000"/>
    <m/>
    <s v="Private-Lighting"/>
    <x v="0"/>
    <n v="1"/>
    <n v="1"/>
    <s v="Lighting"/>
    <n v="0.99989942556735301"/>
    <n v="1.019640158801"/>
    <n v="41240.200872999398"/>
    <n v="5.5056398247004701"/>
    <n v="0.71"/>
    <n v="29280.542619829601"/>
    <n v="3.9090042755373302"/>
    <n v="4618"/>
    <n v="1.02"/>
    <n v="1.04"/>
    <n v="1.2E-2"/>
    <n v="0.81"/>
    <n v="15.158077089649201"/>
    <d v="1900-01-09T19:51:10"/>
    <n v="43247"/>
    <n v="6.5356598108979904"/>
    <n v="485.17883379999301"/>
    <n v="1"/>
    <n v="234244.34095863681"/>
  </r>
  <r>
    <s v="STND-60212"/>
    <s v="Carnicerias Jimenez Inc."/>
    <s v="Maribel Jimenez Inc dba Carnicerias Jimenez - 3850 W Fullerton Ave - Chicago"/>
    <x v="1"/>
    <s v="Outdoor &amp; Garage Lighting"/>
    <x v="1"/>
    <n v="0"/>
    <n v="37458.92"/>
    <n v="0"/>
    <x v="0"/>
    <x v="0"/>
    <n v="10.1978380583316"/>
    <s v="Qty / 1,000"/>
    <m/>
    <s v="Private-Lighting"/>
    <x v="0"/>
    <n v="3"/>
    <n v="1"/>
    <s v="Lighting"/>
    <n v="0.91633259480590001"/>
    <n v="1.30467645558681"/>
    <n v="34324.829362226599"/>
    <n v="0"/>
    <n v="0.71"/>
    <n v="24370.628847180898"/>
    <n v="0"/>
    <n v="4903"/>
    <n v="1"/>
    <n v="1"/>
    <n v="0"/>
    <n v="0"/>
    <n v="14.276973281664301"/>
    <d v="1900-01-09T04:44:53"/>
    <n v="43288"/>
    <n v="0"/>
    <n v="0"/>
    <n v="0"/>
    <n v="248527.72636325532"/>
  </r>
  <r>
    <s v="STND-60212"/>
    <s v="Carnicerias Jimenez Inc."/>
    <s v="Maribel Jimenez Inc dba Carnicerias Jimenez - 3850 W Fullerton Ave - Chicago"/>
    <x v="1"/>
    <s v="Outdoor &amp; Garage Lighting"/>
    <x v="1"/>
    <n v="0"/>
    <n v="11473.02"/>
    <n v="0"/>
    <x v="0"/>
    <x v="0"/>
    <n v="10.1978380583316"/>
    <s v="Qty / 1,000"/>
    <m/>
    <s v="Private-Lighting"/>
    <x v="0"/>
    <n v="3"/>
    <n v="1"/>
    <s v="Lighting"/>
    <n v="0.91633259480590001"/>
    <n v="1.30467645558681"/>
    <n v="10513.10218686"/>
    <n v="0"/>
    <n v="0.71"/>
    <n v="7464.3025526705896"/>
    <n v="0"/>
    <n v="4903"/>
    <n v="1"/>
    <n v="1"/>
    <n v="0"/>
    <n v="0"/>
    <n v="14.276973281664301"/>
    <d v="1900-01-09T04:44:53"/>
    <n v="43288"/>
    <n v="0"/>
    <n v="0"/>
    <n v="0"/>
    <n v="76119.748650525857"/>
  </r>
  <r>
    <s v="STND-60213"/>
    <s v="Hyatt Corporation D/B/A Park Hyatt Chicago"/>
    <s v="Hyatt Corporation D/B/A Park Hyatt Chicago - 800 N Michigan Ave - Chicago"/>
    <x v="2"/>
    <s v="Energy Management System"/>
    <x v="11"/>
    <n v="19595.54"/>
    <n v="46858.9"/>
    <n v="0"/>
    <x v="1"/>
    <x v="0"/>
    <n v="15"/>
    <s v="NA"/>
    <m/>
    <s v="EMS"/>
    <x v="1"/>
    <n v="3"/>
    <n v="1"/>
    <s v="EMS"/>
    <n v="0.91036333343406195"/>
    <n v="0"/>
    <n v="42658.624405053401"/>
    <n v="0"/>
    <n v="0.7"/>
    <n v="29861.037083537401"/>
    <n v="0"/>
    <n v="6138"/>
    <n v="1.2"/>
    <n v="1.24"/>
    <n v="3.2000000000000001E-2"/>
    <n v="0.73"/>
    <n v="11.4043662430759"/>
    <d v="1900-01-07T03:30:12"/>
    <n v="43426"/>
    <n v="0"/>
    <n v="0"/>
    <n v="0"/>
    <n v="447915.55625306105"/>
  </r>
  <r>
    <s v="STND-60214"/>
    <s v="Howard John Inn &amp; Suites"/>
    <s v="Howard Johnson - 157 N Cypress St - Manteno"/>
    <x v="1"/>
    <s v="Outdoor &amp; Garage Lighting"/>
    <x v="1"/>
    <n v="0"/>
    <n v="11473.02"/>
    <n v="0"/>
    <x v="0"/>
    <x v="0"/>
    <n v="10.1978380583316"/>
    <s v="Qty / 1,000"/>
    <m/>
    <s v="Private-Lighting"/>
    <x v="0"/>
    <n v="3"/>
    <n v="1"/>
    <s v="Lighting"/>
    <n v="0.91633259480590001"/>
    <n v="1.30467645558681"/>
    <n v="10513.10218686"/>
    <n v="0"/>
    <n v="0.71"/>
    <n v="7464.3025526705896"/>
    <n v="0"/>
    <n v="4903"/>
    <n v="1"/>
    <n v="1"/>
    <n v="0"/>
    <n v="0"/>
    <n v="14.276973281664301"/>
    <d v="1900-01-09T04:44:53"/>
    <n v="43289"/>
    <n v="0"/>
    <n v="0"/>
    <n v="0"/>
    <n v="76119.748650525857"/>
  </r>
  <r>
    <s v="STND-60214"/>
    <s v="Howard John Inn &amp; Suites"/>
    <s v="Howard Johnson - 157 N Cypress St - Manteno"/>
    <x v="1"/>
    <s v="Outdoor &amp; Garage Lighting"/>
    <x v="1"/>
    <n v="0"/>
    <n v="8972.49"/>
    <n v="0"/>
    <x v="0"/>
    <x v="0"/>
    <n v="10.1978380583316"/>
    <s v="Qty / 1,000"/>
    <m/>
    <s v="Private-Lighting"/>
    <x v="0"/>
    <n v="3"/>
    <n v="1"/>
    <s v="Lighting"/>
    <n v="0.91633259480590001"/>
    <n v="1.30467645558681"/>
    <n v="8221.7850435699893"/>
    <n v="0"/>
    <n v="0.71"/>
    <n v="5837.4673809346896"/>
    <n v="0"/>
    <n v="4903"/>
    <n v="1"/>
    <n v="1"/>
    <n v="0"/>
    <n v="0"/>
    <n v="14.276973281664301"/>
    <d v="1900-01-09T04:44:53"/>
    <n v="43289"/>
    <n v="0"/>
    <n v="0"/>
    <n v="0"/>
    <n v="59529.547021565064"/>
  </r>
  <r>
    <s v="STND-60215"/>
    <s v="Tacos El Bombero Inc"/>
    <s v="Vivas Zapatas Inc - 1662 Greenleaf Ave - Elk Grove"/>
    <x v="0"/>
    <s v="Indoor Lighting"/>
    <x v="13"/>
    <n v="0"/>
    <n v="7939.009"/>
    <n v="1.084994"/>
    <x v="0"/>
    <x v="0"/>
    <n v="8.9750493627714896"/>
    <s v="Qty / 1,000"/>
    <m/>
    <s v="Private-Lighting"/>
    <x v="0"/>
    <n v="3"/>
    <n v="1"/>
    <s v="Lighting"/>
    <n v="0.91633259480590001"/>
    <n v="1.30467645558681"/>
    <n v="7274.7727171573897"/>
    <n v="1.41556612625295"/>
    <n v="0.71"/>
    <n v="5165.0886291817496"/>
    <n v="1.0050519496396"/>
    <n v="5571"/>
    <n v="1.17"/>
    <n v="1.31"/>
    <n v="2.1000000000000001E-2"/>
    <n v="0.68"/>
    <n v="12.565069107880101"/>
    <d v="1900-01-07T23:24:04"/>
    <n v="43274"/>
    <n v="1.5890953370598899"/>
    <n v="130.57284364128699"/>
    <n v="0"/>
    <n v="46356.925409995929"/>
  </r>
  <r>
    <s v="STND-60216"/>
    <s v="Berry Global Inc"/>
    <s v="Berry Global Inc - 921 W Industrial Dr - Aurora"/>
    <x v="1"/>
    <s v="Outdoor &amp; Garage Lighting"/>
    <x v="1"/>
    <n v="0"/>
    <n v="3206.5619999999999"/>
    <n v="0"/>
    <x v="0"/>
    <x v="0"/>
    <n v="10.1978380583316"/>
    <s v="Qty / 1,000"/>
    <m/>
    <s v="Private-Lighting"/>
    <x v="0"/>
    <n v="3"/>
    <n v="1"/>
    <s v="Lighting"/>
    <n v="0.91633259480590001"/>
    <n v="1.30467645558681"/>
    <n v="2938.2772778660001"/>
    <n v="0"/>
    <n v="0.71"/>
    <n v="2086.1768672848598"/>
    <n v="0"/>
    <n v="4903"/>
    <n v="1"/>
    <n v="1"/>
    <n v="0"/>
    <n v="0"/>
    <n v="14.276973281664301"/>
    <d v="1900-01-09T04:44:53"/>
    <n v="43313"/>
    <n v="0"/>
    <n v="0"/>
    <n v="0"/>
    <n v="21274.493853608536"/>
  </r>
  <r>
    <s v="STND-60216"/>
    <s v="Berry Global Inc"/>
    <s v="Berry Global Inc - 921 W Industrial Dr - Aurora"/>
    <x v="1"/>
    <s v="Outdoor &amp; Garage Lighting"/>
    <x v="1"/>
    <n v="0"/>
    <n v="13826.46"/>
    <n v="0"/>
    <x v="0"/>
    <x v="0"/>
    <n v="10.1978380583316"/>
    <s v="Qty / 1,000"/>
    <m/>
    <s v="Private-Lighting"/>
    <x v="0"/>
    <n v="3"/>
    <n v="1"/>
    <s v="Lighting"/>
    <n v="0.91633259480590001"/>
    <n v="1.30467645558681"/>
    <n v="12669.63596878"/>
    <n v="0"/>
    <n v="0.71"/>
    <n v="8995.4415378337908"/>
    <n v="0"/>
    <n v="4903"/>
    <n v="1"/>
    <n v="1"/>
    <n v="0"/>
    <n v="0"/>
    <n v="14.276973281664301"/>
    <d v="1900-01-09T04:44:53"/>
    <n v="43313"/>
    <n v="0"/>
    <n v="0"/>
    <n v="0"/>
    <n v="91734.056066018369"/>
  </r>
  <r>
    <s v="STND-60216"/>
    <s v="Berry Global Inc"/>
    <s v="Berry Global Inc - 921 W Industrial Dr - Aurora"/>
    <x v="1"/>
    <s v="Outdoor &amp; Garage Lighting"/>
    <x v="1"/>
    <n v="0"/>
    <n v="21180.959999999999"/>
    <n v="0"/>
    <x v="0"/>
    <x v="0"/>
    <n v="10.1978380583316"/>
    <s v="Qty / 1,000"/>
    <m/>
    <s v="Private-Lighting"/>
    <x v="0"/>
    <n v="3"/>
    <n v="1"/>
    <s v="Lighting"/>
    <n v="0.91633259480590001"/>
    <n v="1.30467645558681"/>
    <n v="19408.804037279999"/>
    <n v="0"/>
    <n v="0.71"/>
    <n v="13780.250866468799"/>
    <n v="0"/>
    <n v="4903"/>
    <n v="1"/>
    <n v="1"/>
    <n v="0"/>
    <n v="0"/>
    <n v="14.276973281664301"/>
    <d v="1900-01-09T04:44:53"/>
    <n v="43313"/>
    <n v="0"/>
    <n v="0"/>
    <n v="0"/>
    <n v="140528.76673943253"/>
  </r>
  <r>
    <s v="STND-60216"/>
    <s v="Berry Global Inc"/>
    <s v="Berry Global Inc - 921 W Industrial Dr - Aurora"/>
    <x v="27"/>
    <s v="Outdoor &amp; Garage Lighting"/>
    <x v="10"/>
    <n v="0"/>
    <n v="603.12"/>
    <n v="0"/>
    <x v="0"/>
    <x v="0"/>
    <n v="8"/>
    <s v="Qty / 1,000"/>
    <m/>
    <s v="Private-Lighting"/>
    <x v="0"/>
    <n v="3"/>
    <n v="1"/>
    <s v="Lighting"/>
    <n v="0.91633259480590001"/>
    <n v="1.30467645558681"/>
    <n v="552.658514579334"/>
    <n v="0"/>
    <n v="0.71"/>
    <n v="392.38754535132699"/>
    <n v="0"/>
    <n v="4618"/>
    <n v="1.02"/>
    <n v="1.04"/>
    <n v="1.2E-2"/>
    <n v="0.81"/>
    <n v="15.158077089649201"/>
    <d v="1900-01-09T19:51:10"/>
    <n v="43313"/>
    <n v="0"/>
    <n v="6.5018648774039303"/>
    <n v="0"/>
    <n v="3139.1003628106159"/>
  </r>
  <r>
    <s v="STND-60216"/>
    <s v="Berry Global Inc"/>
    <s v="Berry Global Inc - 921 W Industrial Dr - Aurora"/>
    <x v="0"/>
    <s v="Indoor Lighting"/>
    <x v="10"/>
    <n v="0"/>
    <n v="7687.308"/>
    <n v="1.374797"/>
    <x v="0"/>
    <x v="0"/>
    <n v="10.827197921178"/>
    <s v="Qty / 1,000"/>
    <m/>
    <s v="Private-Lighting"/>
    <x v="0"/>
    <n v="3"/>
    <n v="1"/>
    <s v="Lighting"/>
    <n v="0.91633259480590001"/>
    <n v="1.30467645558681"/>
    <n v="7044.1308867121497"/>
    <n v="1.7936652771113699"/>
    <n v="0.71"/>
    <n v="5001.3329295656304"/>
    <n v="1.27350234674908"/>
    <n v="4618"/>
    <n v="1.02"/>
    <n v="1.04"/>
    <n v="1.2E-2"/>
    <n v="0.81"/>
    <n v="15.158077089649201"/>
    <d v="1900-01-09T19:51:10"/>
    <n v="43313"/>
    <n v="2.1292322852699099"/>
    <n v="82.872128078966497"/>
    <n v="0"/>
    <n v="54150.421498112068"/>
  </r>
  <r>
    <s v="STND-60217"/>
    <s v="First Assembly of God Church"/>
    <s v="First Assembly of God Church - 1741 Essington Road - Joliet"/>
    <x v="1"/>
    <s v="Outdoor &amp; Garage Lighting"/>
    <x v="1"/>
    <n v="0"/>
    <n v="24637.575000000001"/>
    <n v="0"/>
    <x v="0"/>
    <x v="0"/>
    <n v="10.1978380583316"/>
    <s v="Qty / 1,000"/>
    <m/>
    <s v="Private-Lighting"/>
    <x v="0"/>
    <n v="3"/>
    <n v="1"/>
    <s v="Lighting"/>
    <n v="0.91633259480590001"/>
    <n v="1.30467645558681"/>
    <n v="22576.213029474999"/>
    <n v="0"/>
    <n v="0.71"/>
    <n v="16029.111250927201"/>
    <n v="0"/>
    <n v="4903"/>
    <n v="1"/>
    <n v="1"/>
    <n v="0"/>
    <n v="0"/>
    <n v="14.276973281664301"/>
    <d v="1900-01-09T04:44:53"/>
    <n v="43246"/>
    <n v="0"/>
    <n v="0"/>
    <n v="1"/>
    <n v="163462.28075593663"/>
  </r>
  <r>
    <s v="STND-60217"/>
    <s v="First Assembly of God Church"/>
    <s v="First Assembly of God Church - 1741 Essington Road - Joliet"/>
    <x v="1"/>
    <s v="Outdoor &amp; Garage Lighting"/>
    <x v="1"/>
    <n v="0"/>
    <n v="14071.61"/>
    <n v="0"/>
    <x v="0"/>
    <x v="0"/>
    <n v="10.1978380583316"/>
    <s v="Qty / 1,000"/>
    <m/>
    <s v="Private-Lighting"/>
    <x v="0"/>
    <n v="3"/>
    <n v="1"/>
    <s v="Lighting"/>
    <n v="0.91633259480590001"/>
    <n v="1.30467645558681"/>
    <n v="12894.2749043966"/>
    <n v="0"/>
    <n v="0.71"/>
    <n v="9154.9351821216205"/>
    <n v="0"/>
    <n v="4903"/>
    <n v="1"/>
    <n v="1"/>
    <n v="0"/>
    <n v="0"/>
    <n v="14.276973281664301"/>
    <d v="1900-01-09T04:44:53"/>
    <n v="43246"/>
    <n v="0"/>
    <n v="0"/>
    <n v="1"/>
    <n v="93360.546421798805"/>
  </r>
  <r>
    <s v="STND-60217"/>
    <s v="First Assembly of God Church"/>
    <s v="First Assembly of God Church - 1741 Essington Road - Joliet"/>
    <x v="1"/>
    <s v="Outdoor &amp; Garage Lighting"/>
    <x v="1"/>
    <n v="0"/>
    <n v="4020.46"/>
    <n v="0"/>
    <x v="0"/>
    <x v="0"/>
    <n v="10.1978380583316"/>
    <s v="Qty / 1,000"/>
    <m/>
    <s v="Private-Lighting"/>
    <x v="0"/>
    <n v="3"/>
    <n v="1"/>
    <s v="Lighting"/>
    <n v="0.91633259480590001"/>
    <n v="1.30467645558681"/>
    <n v="3684.0785441133298"/>
    <n v="0"/>
    <n v="0.71"/>
    <n v="2615.6957663204598"/>
    <n v="0"/>
    <n v="4903"/>
    <n v="1"/>
    <n v="1"/>
    <n v="0"/>
    <n v="0"/>
    <n v="14.276973281664301"/>
    <d v="1900-01-09T04:44:53"/>
    <n v="43246"/>
    <n v="0"/>
    <n v="0"/>
    <n v="1"/>
    <n v="26674.441834799625"/>
  </r>
  <r>
    <s v="STND-60217"/>
    <s v="First Assembly of God Church"/>
    <s v="First Assembly of God Church - 1741 Essington Road - Joliet"/>
    <x v="1"/>
    <s v="Outdoor &amp; Garage Lighting"/>
    <x v="1"/>
    <n v="0"/>
    <n v="14071.61"/>
    <n v="0"/>
    <x v="0"/>
    <x v="0"/>
    <n v="10.1978380583316"/>
    <s v="Qty / 1,000"/>
    <m/>
    <s v="Private-Lighting"/>
    <x v="0"/>
    <n v="3"/>
    <n v="1"/>
    <s v="Lighting"/>
    <n v="0.91633259480590001"/>
    <n v="1.30467645558681"/>
    <n v="12894.2749043966"/>
    <n v="0"/>
    <n v="0.71"/>
    <n v="9154.9351821216205"/>
    <n v="0"/>
    <n v="4903"/>
    <n v="1"/>
    <n v="1"/>
    <n v="0"/>
    <n v="0"/>
    <n v="14.276973281664301"/>
    <d v="1900-01-09T04:44:53"/>
    <n v="43246"/>
    <n v="0"/>
    <n v="0"/>
    <n v="1"/>
    <n v="93360.546421798805"/>
  </r>
  <r>
    <s v="STND-60218"/>
    <s v="Chicago Metal Fabricators, Inc."/>
    <s v="Chicago Metal Fabricators Inc - 3724 S Rockwell St - Chicago"/>
    <x v="0"/>
    <s v="Indoor Lighting"/>
    <x v="10"/>
    <n v="0"/>
    <n v="1318.9010000000001"/>
    <n v="0.235872"/>
    <x v="0"/>
    <x v="0"/>
    <n v="10.827197921178"/>
    <s v="Qty / 1,000"/>
    <m/>
    <s v="Private-Lighting"/>
    <x v="0"/>
    <n v="3"/>
    <n v="1"/>
    <s v="Lighting"/>
    <n v="0.91633259480590001"/>
    <n v="1.30467645558681"/>
    <n v="1208.5519756220999"/>
    <n v="0.30773664493217101"/>
    <n v="0.71"/>
    <n v="858.07190269168802"/>
    <n v="0.218493017901842"/>
    <n v="4618"/>
    <n v="1.02"/>
    <n v="1.04"/>
    <n v="1.2E-2"/>
    <n v="0.81"/>
    <n v="15.158077089649201"/>
    <d v="1900-01-09T19:51:10"/>
    <n v="43324"/>
    <n v="0.36530940756430602"/>
    <n v="14.218258536730501"/>
    <n v="0"/>
    <n v="9290.514321044695"/>
  </r>
  <r>
    <s v="STND-60218"/>
    <s v="Chicago Metal Fabricators, Inc."/>
    <s v="Chicago Metal Fabricators Inc - 3724 S Rockwell St - Chicago"/>
    <x v="0"/>
    <s v="Indoor Lighting"/>
    <x v="10"/>
    <n v="0"/>
    <n v="14837.634"/>
    <n v="2.6535600000000001"/>
    <x v="0"/>
    <x v="0"/>
    <n v="10.827197921178"/>
    <s v="Qty / 1,000"/>
    <m/>
    <s v="Private-Lighting"/>
    <x v="0"/>
    <n v="3"/>
    <n v="1"/>
    <s v="Lighting"/>
    <n v="0.91633259480590001"/>
    <n v="1.30467645558681"/>
    <n v="13596.2076640002"/>
    <n v="3.4620372554869299"/>
    <n v="0.71"/>
    <n v="9653.3074414401708"/>
    <n v="2.4580464513957199"/>
    <n v="4618"/>
    <n v="1.02"/>
    <n v="1.04"/>
    <n v="1.2E-2"/>
    <n v="0.81"/>
    <n v="15.158077089649201"/>
    <d v="1900-01-09T19:51:10"/>
    <n v="43324"/>
    <n v="4.1097308350984401"/>
    <n v="159.95538428235599"/>
    <n v="0"/>
    <n v="104518.27026245314"/>
  </r>
  <r>
    <s v="STND-60218"/>
    <s v="Chicago Metal Fabricators, Inc."/>
    <s v="Chicago Metal Fabricators Inc - 3724 S Rockwell St - Chicago"/>
    <x v="0"/>
    <s v="Indoor Lighting"/>
    <x v="10"/>
    <n v="0"/>
    <n v="320.30399999999997"/>
    <n v="5.7283000000000001E-2"/>
    <x v="0"/>
    <x v="0"/>
    <n v="10.827197921178"/>
    <s v="Qty / 1,000"/>
    <m/>
    <s v="Private-Lighting"/>
    <x v="0"/>
    <n v="3"/>
    <n v="1"/>
    <s v="Lighting"/>
    <n v="0.91633259480590001"/>
    <n v="1.30467645558681"/>
    <n v="293.50499544670902"/>
    <n v="7.4735781405378995E-2"/>
    <n v="0.71"/>
    <n v="208.38854676716301"/>
    <n v="5.3062404797819103E-2"/>
    <n v="4618"/>
    <n v="1.02"/>
    <n v="1.04"/>
    <n v="1.2E-2"/>
    <n v="0.81"/>
    <n v="15.158077089649201"/>
    <d v="1900-01-09T19:51:10"/>
    <n v="43324"/>
    <n v="8.8717689227657895E-2"/>
    <n v="3.4529999464318699"/>
    <n v="0"/>
    <n v="2256.2640403547316"/>
  </r>
  <r>
    <s v="STND-60221"/>
    <s v="Imperial Woodworking Company"/>
    <s v="Imperial Woodworking Co - 300 N Woodwork Ln - Palatine"/>
    <x v="0"/>
    <s v="Indoor Lighting"/>
    <x v="10"/>
    <n v="0"/>
    <n v="38846.339"/>
    <n v="6.947273"/>
    <x v="0"/>
    <x v="0"/>
    <n v="10.827197921178"/>
    <s v="Qty / 1,000"/>
    <m/>
    <s v="Private-Lighting"/>
    <x v="0"/>
    <n v="2"/>
    <n v="1"/>
    <s v="Lighting"/>
    <n v="0.97902139861649395"/>
    <n v="0.93591656730105399"/>
    <n v="38031.397138910397"/>
    <n v="6.5020678982632898"/>
    <n v="0.71"/>
    <n v="27002.291968626399"/>
    <n v="4.6164682077669399"/>
    <n v="4618"/>
    <n v="1.02"/>
    <n v="1.04"/>
    <n v="1.2E-2"/>
    <n v="0.81"/>
    <n v="15.158077089649201"/>
    <d v="1900-01-09T19:51:10"/>
    <n v="43251"/>
    <n v="7.7185041527341998"/>
    <n v="447.42820163424"/>
    <n v="1"/>
    <n v="292359.15946975315"/>
  </r>
  <r>
    <s v="STND-60221"/>
    <s v="Imperial Woodworking Company"/>
    <s v="Imperial Woodworking Co - 300 N Woodwork Ln - Palatine"/>
    <x v="0"/>
    <s v="Indoor Lighting"/>
    <x v="10"/>
    <n v="0"/>
    <n v="49392.834999999999"/>
    <n v="8.8334060000000001"/>
    <x v="0"/>
    <x v="0"/>
    <n v="10.827197921178"/>
    <s v="Qty / 1,000"/>
    <m/>
    <s v="Private-Lighting"/>
    <x v="0"/>
    <n v="2"/>
    <n v="1"/>
    <s v="Lighting"/>
    <n v="0.97902139861649395"/>
    <n v="0.93591656730105399"/>
    <n v="48356.642403333703"/>
    <n v="8.2673310210965294"/>
    <n v="0.71"/>
    <n v="34333.216106366897"/>
    <n v="5.8698050249785396"/>
    <n v="4618"/>
    <n v="1.02"/>
    <n v="1.04"/>
    <n v="1.2E-2"/>
    <n v="0.81"/>
    <n v="15.158077089649201"/>
    <d v="1900-01-09T19:51:10"/>
    <n v="43251"/>
    <n v="9.8140206803140195"/>
    <n v="568.90167533333704"/>
    <n v="1"/>
    <n v="371732.52605421067"/>
  </r>
  <r>
    <s v="STND-60221"/>
    <s v="Imperial Woodworking Company"/>
    <s v="Imperial Woodworking Co - 300 N Woodwork Ln - Palatine"/>
    <x v="0"/>
    <s v="Indoor Lighting"/>
    <x v="10"/>
    <n v="0"/>
    <n v="1130.4860000000001"/>
    <n v="0.20217599999999999"/>
    <x v="0"/>
    <x v="0"/>
    <n v="10.827197921178"/>
    <s v="Qty / 1,000"/>
    <m/>
    <s v="Private-Lighting"/>
    <x v="0"/>
    <n v="2"/>
    <n v="1"/>
    <s v="Lighting"/>
    <n v="0.97902139861649395"/>
    <n v="0.93591656730105399"/>
    <n v="1106.76998483637"/>
    <n v="0.18921986791065801"/>
    <n v="0.71"/>
    <n v="785.80668923381904"/>
    <n v="0.13434610621656701"/>
    <n v="4618"/>
    <n v="1.02"/>
    <n v="1.04"/>
    <n v="1.2E-2"/>
    <n v="0.81"/>
    <n v="15.158077089649201"/>
    <d v="1900-01-09T19:51:10"/>
    <n v="43251"/>
    <n v="0.22461997615225299"/>
    <n v="13.0208233510161"/>
    <n v="1"/>
    <n v="8508.0845521201718"/>
  </r>
  <r>
    <s v="STND-60221"/>
    <s v="Imperial Woodworking Company"/>
    <s v="Imperial Woodworking Co - 300 N Woodwork Ln - Palatine"/>
    <x v="0"/>
    <s v="Indoor Lighting"/>
    <x v="10"/>
    <n v="0"/>
    <n v="6858.2839999999997"/>
    <n v="1.226534"/>
    <x v="0"/>
    <x v="0"/>
    <n v="10.827197921178"/>
    <s v="Qty / 1,000"/>
    <m/>
    <s v="Private-Lighting"/>
    <x v="0"/>
    <n v="2"/>
    <n v="1"/>
    <s v="Lighting"/>
    <n v="0.97902139861649395"/>
    <n v="0.93591656730105399"/>
    <n v="6714.4067937891195"/>
    <n v="1.1479334909580301"/>
    <n v="0.71"/>
    <n v="4767.2288235902697"/>
    <n v="0.81503277858020196"/>
    <n v="4618"/>
    <n v="1.02"/>
    <n v="1.04"/>
    <n v="1.2E-2"/>
    <n v="0.81"/>
    <n v="15.158077089649201"/>
    <d v="1900-01-09T19:51:10"/>
    <n v="43251"/>
    <n v="1.3626940775855101"/>
    <n v="78.993021103401404"/>
    <n v="1"/>
    <n v="51615.730008556406"/>
  </r>
  <r>
    <s v="STND-60221"/>
    <s v="Imperial Woodworking Company"/>
    <s v="Imperial Woodworking Co - 300 N Woodwork Ln - Palatine"/>
    <x v="0"/>
    <s v="Indoor Lighting"/>
    <x v="10"/>
    <n v="0"/>
    <n v="320.30399999999997"/>
    <n v="5.7283000000000001E-2"/>
    <x v="0"/>
    <x v="0"/>
    <n v="10.827197921178"/>
    <s v="Qty / 1,000"/>
    <m/>
    <s v="Private-Lighting"/>
    <x v="0"/>
    <n v="2"/>
    <n v="1"/>
    <s v="Lighting"/>
    <n v="0.97902139861649395"/>
    <n v="0.93591656730105399"/>
    <n v="313.584470062457"/>
    <n v="5.3612108724706301E-2"/>
    <n v="0.71"/>
    <n v="222.64497374434501"/>
    <n v="3.8064597194541402E-2"/>
    <n v="4618"/>
    <n v="1.02"/>
    <n v="1.04"/>
    <n v="1.2E-2"/>
    <n v="0.81"/>
    <n v="15.158077089649201"/>
    <d v="1900-01-09T19:51:10"/>
    <n v="43251"/>
    <n v="6.3642104374057706E-2"/>
    <n v="3.6892290595583201"/>
    <n v="1"/>
    <n v="2410.6211968855027"/>
  </r>
  <r>
    <s v="STND-60221"/>
    <s v="Imperial Woodworking Company"/>
    <s v="Imperial Woodworking Co - 300 N Woodwork Ln - Palatine"/>
    <x v="0"/>
    <s v="Indoor Lighting"/>
    <x v="10"/>
    <n v="0"/>
    <n v="405.09100000000001"/>
    <n v="7.2445999999999997E-2"/>
    <x v="0"/>
    <x v="0"/>
    <n v="10.827197921178"/>
    <s v="Qty / 1,000"/>
    <m/>
    <s v="Private-Lighting"/>
    <x v="0"/>
    <n v="2"/>
    <n v="1"/>
    <s v="Lighting"/>
    <n v="0.97902139861649395"/>
    <n v="0.93591656730105399"/>
    <n v="396.59275738695402"/>
    <n v="6.7803411634692098E-2"/>
    <n v="0.71"/>
    <n v="281.58085774473699"/>
    <n v="4.8140422260631401E-2"/>
    <n v="4618"/>
    <n v="1.02"/>
    <n v="1.04"/>
    <n v="1.2E-2"/>
    <n v="0.81"/>
    <n v="15.158077089649201"/>
    <d v="1900-01-09T19:51:10"/>
    <n v="43251"/>
    <n v="8.0488380383062802E-2"/>
    <n v="4.6657971457288703"/>
    <n v="1"/>
    <n v="3048.7316776173343"/>
  </r>
  <r>
    <s v="STND-60221"/>
    <s v="Imperial Woodworking Company"/>
    <s v="Imperial Woodworking Co - 300 N Woodwork Ln - Palatine"/>
    <x v="0"/>
    <s v="Indoor Lighting"/>
    <x v="10"/>
    <n v="0"/>
    <n v="3108.8380000000002"/>
    <n v="0.55598400000000003"/>
    <x v="0"/>
    <x v="0"/>
    <n v="10.827197921178"/>
    <s v="Qty / 1,000"/>
    <m/>
    <s v="Private-Lighting"/>
    <x v="0"/>
    <n v="2"/>
    <n v="1"/>
    <s v="Lighting"/>
    <n v="0.97902139861649395"/>
    <n v="0.93591656730105399"/>
    <n v="3043.6189268321"/>
    <n v="0.52035463675430904"/>
    <n v="0.71"/>
    <n v="2160.9694380507899"/>
    <n v="0.36945179209555901"/>
    <n v="4618"/>
    <n v="1.02"/>
    <n v="1.04"/>
    <n v="1.2E-2"/>
    <n v="0.81"/>
    <n v="15.158077089649201"/>
    <d v="1900-01-09T19:51:10"/>
    <n v="43251"/>
    <n v="0.61770493441869501"/>
    <n v="35.807281492142401"/>
    <n v="1"/>
    <n v="23397.243807392704"/>
  </r>
  <r>
    <s v="STND-60221"/>
    <s v="Imperial Woodworking Company"/>
    <s v="Imperial Woodworking Co - 300 N Woodwork Ln - Palatine"/>
    <x v="0"/>
    <s v="Indoor Lighting"/>
    <x v="10"/>
    <n v="0"/>
    <n v="3617.556"/>
    <n v="0.64696299999999995"/>
    <x v="0"/>
    <x v="0"/>
    <n v="10.827197921178"/>
    <s v="Qty / 1,000"/>
    <m/>
    <s v="Private-Lighting"/>
    <x v="0"/>
    <n v="2"/>
    <n v="1"/>
    <s v="Lighting"/>
    <n v="0.97902139861649395"/>
    <n v="0.93591656730105399"/>
    <n v="3541.6647346934901"/>
    <n v="0.60550339013079202"/>
    <n v="0.71"/>
    <n v="2514.5819616323802"/>
    <n v="0.42990740699286201"/>
    <n v="4618"/>
    <n v="1.02"/>
    <n v="1.04"/>
    <n v="1.2E-2"/>
    <n v="0.81"/>
    <n v="15.158077089649201"/>
    <d v="1900-01-09T19:51:10"/>
    <n v="43251"/>
    <n v="0.71878370148479498"/>
    <n v="41.666643937570399"/>
    <n v="1"/>
    <n v="27225.876587617804"/>
  </r>
  <r>
    <s v="STND-60221"/>
    <s v="Imperial Woodworking Company"/>
    <s v="Imperial Woodworking Co - 300 N Woodwork Ln - Palatine"/>
    <x v="62"/>
    <s v="Indoor Lighting"/>
    <x v="10"/>
    <n v="0"/>
    <n v="141974.96100000001"/>
    <n v="25.390778000000001"/>
    <x v="0"/>
    <x v="0"/>
    <n v="10.827197921178"/>
    <s v="Qty / 1,000"/>
    <m/>
    <s v="Private-Lighting"/>
    <x v="0"/>
    <n v="2"/>
    <n v="1"/>
    <s v="Lighting"/>
    <n v="0.97902139861649395"/>
    <n v="0.93591656730105399"/>
    <n v="138996.524886742"/>
    <n v="23.763649786863098"/>
    <n v="0.71"/>
    <n v="98687.532669586901"/>
    <n v="16.8721913486728"/>
    <n v="4618"/>
    <n v="1.02"/>
    <n v="1.04"/>
    <n v="1.2E-2"/>
    <n v="0.81"/>
    <n v="15.158077089649201"/>
    <d v="1900-01-09T19:51:10"/>
    <n v="43251"/>
    <n v="28.2094608106162"/>
    <n v="1635.25323396167"/>
    <n v="1"/>
    <n v="1068509.4485663371"/>
  </r>
  <r>
    <s v="STND-60221"/>
    <s v="Imperial Woodworking Company"/>
    <s v="Imperial Woodworking Co - 300 N Woodwork Ln - Palatine"/>
    <x v="62"/>
    <s v="Indoor Lighting"/>
    <x v="10"/>
    <n v="0"/>
    <n v="72407.653999999995"/>
    <n v="12.949373"/>
    <x v="0"/>
    <x v="0"/>
    <n v="10.827197921178"/>
    <s v="Qty / 1,000"/>
    <m/>
    <s v="Private-Lighting"/>
    <x v="0"/>
    <n v="2"/>
    <n v="1"/>
    <s v="Lighting"/>
    <n v="0.97902139861649395"/>
    <n v="0.93591656730105399"/>
    <n v="70888.642689619097"/>
    <n v="12.1195327268609"/>
    <n v="0.71"/>
    <n v="50330.9363096296"/>
    <n v="8.6048682360712707"/>
    <n v="4618"/>
    <n v="1.02"/>
    <n v="1.04"/>
    <n v="1.2E-2"/>
    <n v="0.81"/>
    <n v="15.158077089649201"/>
    <d v="1900-01-09T19:51:10"/>
    <n v="43251"/>
    <n v="14.3869096947542"/>
    <n v="833.98403164257797"/>
    <n v="1"/>
    <n v="544943.00898256386"/>
  </r>
  <r>
    <s v="STND-60221"/>
    <s v="Imperial Woodworking Company"/>
    <s v="Imperial Woodworking Co - 300 N Woodwork Ln - Palatine"/>
    <x v="62"/>
    <s v="Indoor Lighting"/>
    <x v="10"/>
    <n v="0"/>
    <n v="6528.5590000000002"/>
    <n v="1.1675660000000001"/>
    <x v="0"/>
    <x v="0"/>
    <n v="10.827197921178"/>
    <s v="Qty / 1,000"/>
    <m/>
    <s v="Private-Lighting"/>
    <x v="0"/>
    <n v="2"/>
    <n v="1"/>
    <s v="Lighting"/>
    <n v="0.97902139861649395"/>
    <n v="0.93591656730105399"/>
    <n v="6391.5989631303"/>
    <n v="1.09274436281742"/>
    <n v="0.71"/>
    <n v="4538.0352638225104"/>
    <n v="0.77584849760037"/>
    <n v="4618"/>
    <n v="1.02"/>
    <n v="1.04"/>
    <n v="1.2E-2"/>
    <n v="0.81"/>
    <n v="15.158077089649201"/>
    <d v="1900-01-09T19:51:10"/>
    <n v="43251"/>
    <n v="1.2971799178744301"/>
    <n v="75.195281919180005"/>
    <n v="1"/>
    <n v="49134.20597469154"/>
  </r>
  <r>
    <s v="STND-60221"/>
    <s v="Imperial Woodworking Company"/>
    <s v="Imperial Woodworking Co - 300 N Woodwork Ln - Palatine"/>
    <x v="62"/>
    <s v="Indoor Lighting"/>
    <x v="10"/>
    <n v="0"/>
    <n v="2802.6640000000002"/>
    <n v="0.50122800000000001"/>
    <x v="0"/>
    <x v="0"/>
    <n v="10.827197921178"/>
    <s v="Qty / 1,000"/>
    <m/>
    <s v="Private-Lighting"/>
    <x v="0"/>
    <n v="2"/>
    <n v="1"/>
    <s v="Lighting"/>
    <n v="0.97902139861649395"/>
    <n v="0.93591656730105399"/>
    <n v="2743.8680291321002"/>
    <n v="0.46910758919517298"/>
    <n v="0.71"/>
    <n v="1948.1463006837901"/>
    <n v="0.33306638832857199"/>
    <n v="4618"/>
    <n v="1.02"/>
    <n v="1.04"/>
    <n v="1.2E-2"/>
    <n v="0.81"/>
    <n v="15.158077089649201"/>
    <d v="1900-01-09T19:51:10"/>
    <n v="43251"/>
    <n v="0.55687035754412695"/>
    <n v="32.280800342730601"/>
    <n v="1"/>
    <n v="21092.965576914143"/>
  </r>
  <r>
    <s v="STND-60221"/>
    <s v="Imperial Woodworking Company"/>
    <s v="Imperial Woodworking Co - 300 N Woodwork Ln - Palatine"/>
    <x v="62"/>
    <s v="Indoor Lighting"/>
    <x v="10"/>
    <n v="0"/>
    <n v="2543.5940000000001"/>
    <n v="0.45489600000000002"/>
    <x v="0"/>
    <x v="0"/>
    <n v="10.827197921178"/>
    <s v="Qty / 1,000"/>
    <m/>
    <s v="Private-Lighting"/>
    <x v="0"/>
    <n v="2"/>
    <n v="1"/>
    <s v="Lighting"/>
    <n v="0.97902139861649395"/>
    <n v="0.93591656730105399"/>
    <n v="2490.2329553925201"/>
    <n v="0.42574470279898002"/>
    <n v="0.71"/>
    <n v="1768.06539832869"/>
    <n v="0.30227873898727597"/>
    <n v="4618"/>
    <n v="1.02"/>
    <n v="1.04"/>
    <n v="1.2E-2"/>
    <n v="0.81"/>
    <n v="15.158077089649201"/>
    <d v="1900-01-09T19:51:10"/>
    <n v="43251"/>
    <n v="0.50539494634256898"/>
    <n v="29.296858298735501"/>
    <n v="1"/>
    <n v="19143.194005291145"/>
  </r>
  <r>
    <s v="STND-60221"/>
    <s v="Imperial Woodworking Company"/>
    <s v="Imperial Woodworking Co - 300 N Woodwork Ln - Palatine"/>
    <x v="62"/>
    <s v="Indoor Lighting"/>
    <x v="10"/>
    <n v="0"/>
    <n v="1497.894"/>
    <n v="0.26788299999999998"/>
    <x v="0"/>
    <x v="0"/>
    <n v="10.827197921178"/>
    <s v="Qty / 1,000"/>
    <m/>
    <s v="Private-Lighting"/>
    <x v="0"/>
    <n v="2"/>
    <n v="1"/>
    <s v="Lighting"/>
    <n v="0.97902139861649395"/>
    <n v="0.93591656730105399"/>
    <n v="1466.4702788592499"/>
    <n v="0.25071613779830798"/>
    <n v="0.71"/>
    <n v="1041.1938979900699"/>
    <n v="0.178008457836799"/>
    <n v="4618"/>
    <n v="1.02"/>
    <n v="1.04"/>
    <n v="1.2E-2"/>
    <n v="0.81"/>
    <n v="15.158077089649201"/>
    <d v="1900-01-09T19:51:10"/>
    <n v="43251"/>
    <n v="0.29762124619932101"/>
    <n v="17.252591515991199"/>
    <n v="1"/>
    <n v="11273.212407861303"/>
  </r>
  <r>
    <s v="STND-60221"/>
    <s v="Imperial Woodworking Company"/>
    <s v="Imperial Woodworking Co - 300 N Woodwork Ln - Palatine"/>
    <x v="62"/>
    <s v="Indoor Lighting"/>
    <x v="10"/>
    <n v="0"/>
    <n v="376.82900000000001"/>
    <n v="6.7391999999999994E-2"/>
    <x v="0"/>
    <x v="0"/>
    <n v="10.827197921178"/>
    <s v="Qty / 1,000"/>
    <m/>
    <s v="Private-Lighting"/>
    <x v="0"/>
    <n v="2"/>
    <n v="1"/>
    <s v="Lighting"/>
    <n v="0.97902139861649395"/>
    <n v="0.93591656730105399"/>
    <n v="368.92365461925499"/>
    <n v="6.3073289303552604E-2"/>
    <n v="0.71"/>
    <n v="261.93579477967103"/>
    <n v="4.4782035405522301E-2"/>
    <n v="4618"/>
    <n v="1.02"/>
    <n v="1.04"/>
    <n v="1.2E-2"/>
    <n v="0.81"/>
    <n v="15.158077089649201"/>
    <d v="1900-01-09T19:51:10"/>
    <n v="43251"/>
    <n v="7.4873325384084297E-2"/>
    <n v="4.3402782896382899"/>
    <n v="1"/>
    <n v="2836.0306927205611"/>
  </r>
  <r>
    <s v="STND-60221"/>
    <s v="Imperial Woodworking Company"/>
    <s v="Imperial Woodworking Co - 300 N Woodwork Ln - Palatine"/>
    <x v="62"/>
    <s v="Indoor Lighting"/>
    <x v="10"/>
    <n v="0"/>
    <n v="4069.7510000000002"/>
    <n v="0.72783399999999998"/>
    <x v="0"/>
    <x v="0"/>
    <n v="10.827197921178"/>
    <s v="Qty / 1,000"/>
    <m/>
    <s v="Private-Lighting"/>
    <x v="0"/>
    <n v="2"/>
    <n v="1"/>
    <s v="Lighting"/>
    <n v="0.97902139861649395"/>
    <n v="0.93591656730105399"/>
    <n v="3984.3733160408701"/>
    <n v="0.68119189884499498"/>
    <n v="0.71"/>
    <n v="2828.9050543890198"/>
    <n v="0.483646248179947"/>
    <n v="4618"/>
    <n v="1.02"/>
    <n v="1.04"/>
    <n v="1.2E-2"/>
    <n v="0.81"/>
    <n v="15.158077089649201"/>
    <d v="1900-01-09T19:51:10"/>
    <n v="43251"/>
    <n v="0.80863235855293802"/>
    <n v="46.874980188716201"/>
    <n v="1"/>
    <n v="30629.114924090733"/>
  </r>
  <r>
    <s v="STND-60221"/>
    <s v="Imperial Woodworking Company"/>
    <s v="Imperial Woodworking Co - 300 N Woodwork Ln - Palatine"/>
    <x v="7"/>
    <s v="Indoor Lighting"/>
    <x v="10"/>
    <n v="0"/>
    <n v="314.27499999999998"/>
    <n v="0.19081899999999999"/>
    <x v="0"/>
    <x v="0"/>
    <n v="8"/>
    <s v="Qty / 1,000"/>
    <m/>
    <s v="Private-Lighting"/>
    <x v="0"/>
    <n v="2"/>
    <n v="1"/>
    <s v="Lighting"/>
    <n v="0.97902139861649395"/>
    <n v="0.93591656730105399"/>
    <n v="307.681950050198"/>
    <n v="0.17859066345582"/>
    <n v="0.71"/>
    <n v="218.45418453564099"/>
    <n v="0.12679937105363201"/>
    <n v="4618"/>
    <n v="1.02"/>
    <n v="1.04"/>
    <n v="1.2E-2"/>
    <n v="0.81"/>
    <n v="15.158077089649201"/>
    <d v="1900-01-09T19:51:10"/>
    <n v="43251"/>
    <n v="0.26018453300673"/>
    <n v="3.6197876476493902"/>
    <n v="1"/>
    <n v="1747.6334762851279"/>
  </r>
  <r>
    <s v="STND-60221"/>
    <s v="Imperial Woodworking Company"/>
    <s v="Imperial Woodworking Co - 300 N Woodwork Ln - Palatine"/>
    <x v="1"/>
    <s v="Outdoor &amp; Garage Lighting"/>
    <x v="1"/>
    <n v="0"/>
    <n v="5883.6"/>
    <n v="0"/>
    <x v="0"/>
    <x v="0"/>
    <n v="10.1978380583316"/>
    <s v="Qty / 1,000"/>
    <m/>
    <s v="Private-Lighting"/>
    <x v="0"/>
    <n v="2"/>
    <n v="1"/>
    <s v="Lighting"/>
    <n v="0.97902139861649395"/>
    <n v="0.93591656730105399"/>
    <n v="5760.1703009000003"/>
    <n v="0"/>
    <n v="0.71"/>
    <n v="4089.7209136390002"/>
    <n v="0"/>
    <n v="4903"/>
    <n v="1"/>
    <n v="1"/>
    <n v="0"/>
    <n v="0"/>
    <n v="14.276973281664301"/>
    <d v="1900-01-09T04:44:53"/>
    <n v="43251"/>
    <n v="0"/>
    <n v="0"/>
    <n v="1"/>
    <n v="41706.31158106248"/>
  </r>
  <r>
    <s v="STND-60221"/>
    <s v="Imperial Woodworking Company"/>
    <s v="Imperial Woodworking Co - 300 N Woodwork Ln - Palatine"/>
    <x v="1"/>
    <s v="Outdoor &amp; Garage Lighting"/>
    <x v="1"/>
    <n v="0"/>
    <n v="15650.376"/>
    <n v="0"/>
    <x v="0"/>
    <x v="0"/>
    <n v="10.1978380583316"/>
    <s v="Qty / 1,000"/>
    <m/>
    <s v="Private-Lighting"/>
    <x v="0"/>
    <n v="2"/>
    <n v="1"/>
    <s v="Lighting"/>
    <n v="0.97902139861649395"/>
    <n v="0.93591656730105399"/>
    <n v="15322.053000394"/>
    <n v="0"/>
    <n v="0.71"/>
    <n v="10878.6576302797"/>
    <n v="0"/>
    <n v="4903"/>
    <n v="1"/>
    <n v="1"/>
    <n v="0"/>
    <n v="0"/>
    <n v="14.276973281664301"/>
    <d v="1900-01-09T04:44:53"/>
    <n v="43251"/>
    <n v="0"/>
    <n v="0"/>
    <n v="1"/>
    <n v="110938.78880562578"/>
  </r>
  <r>
    <s v="STND-60221"/>
    <s v="Imperial Woodworking Company"/>
    <s v="Imperial Woodworking Co - 300 N Woodwork Ln - Palatine"/>
    <x v="1"/>
    <s v="Outdoor &amp; Garage Lighting"/>
    <x v="1"/>
    <n v="0"/>
    <n v="7403.53"/>
    <n v="0"/>
    <x v="0"/>
    <x v="0"/>
    <n v="10.1978380583316"/>
    <s v="Qty / 1,000"/>
    <m/>
    <s v="Private-Lighting"/>
    <x v="0"/>
    <n v="2"/>
    <n v="1"/>
    <s v="Lighting"/>
    <n v="0.97902139861649395"/>
    <n v="0.93591656730105399"/>
    <n v="7248.2142952991699"/>
    <n v="0"/>
    <n v="0.71"/>
    <n v="5146.2321496624099"/>
    <n v="0"/>
    <n v="4903"/>
    <n v="1"/>
    <n v="1"/>
    <n v="0"/>
    <n v="0"/>
    <n v="14.276973281664301"/>
    <d v="1900-01-09T04:44:53"/>
    <n v="43251"/>
    <n v="0"/>
    <n v="0"/>
    <n v="1"/>
    <n v="52480.442072836966"/>
  </r>
  <r>
    <s v="STND-60221"/>
    <s v="Imperial Woodworking Company"/>
    <s v="Imperial Woodworking Co - 300 N Woodwork Ln - Palatine"/>
    <x v="38"/>
    <s v="Indoor Lighting"/>
    <x v="10"/>
    <n v="0"/>
    <n v="12217.934999999999"/>
    <n v="1.599537"/>
    <x v="0"/>
    <x v="0"/>
    <n v="8"/>
    <s v="Qty / 1,000"/>
    <m/>
    <s v="Private-Lighting"/>
    <x v="0"/>
    <n v="2"/>
    <n v="1"/>
    <s v="Lighting"/>
    <n v="0.97902139861649395"/>
    <n v="0.93591656730105399"/>
    <n v="11961.619811905401"/>
    <n v="1.49703317831103"/>
    <n v="0.71"/>
    <n v="8492.7500664528397"/>
    <n v="1.06289355660083"/>
    <n v="4618"/>
    <n v="1.02"/>
    <n v="1.04"/>
    <n v="1.2E-2"/>
    <n v="0.81"/>
    <n v="15.158077089649201"/>
    <d v="1900-01-09T19:51:10"/>
    <n v="43251"/>
    <n v="1.7771049125249601"/>
    <n v="140.72493896359299"/>
    <n v="1"/>
    <n v="67942.000531622718"/>
  </r>
  <r>
    <s v="STND-60222"/>
    <s v="E D Etnyre &amp; Co"/>
    <s v="E.D. Etnyre &amp; Co. - 1333 S Daysville Rd - Oregon"/>
    <x v="0"/>
    <s v="Indoor Lighting"/>
    <x v="10"/>
    <n v="0"/>
    <n v="336979.15399999998"/>
    <n v="60.265295999999999"/>
    <x v="0"/>
    <x v="0"/>
    <n v="10.827197921178"/>
    <s v="Qty / 1,000"/>
    <m/>
    <s v="Private-Lighting"/>
    <x v="0"/>
    <n v="2"/>
    <n v="1"/>
    <s v="Lighting"/>
    <n v="0.97902139861649395"/>
    <n v="0.93591656730105399"/>
    <n v="329909.802653683"/>
    <n v="56.403288959701896"/>
    <n v="0.71"/>
    <n v="234235.959884115"/>
    <n v="40.046335161388399"/>
    <n v="4618"/>
    <n v="1.02"/>
    <n v="1.04"/>
    <n v="1.2E-2"/>
    <n v="0.81"/>
    <n v="15.158077089649201"/>
    <d v="1900-01-09T19:51:10"/>
    <n v="43373"/>
    <n v="66.9554712247174"/>
    <n v="3881.2917959256802"/>
    <n v="0"/>
    <n v="2536119.0979224234"/>
  </r>
  <r>
    <s v="STND-60223"/>
    <s v="Walgreen Co"/>
    <s v="Walgreen Co - 1627 N Pulaski Rd - Chicago"/>
    <x v="1"/>
    <s v="Outdoor &amp; Garage Lighting"/>
    <x v="1"/>
    <n v="0"/>
    <n v="8585.1530000000002"/>
    <n v="0"/>
    <x v="0"/>
    <x v="0"/>
    <n v="10.1978380583316"/>
    <s v="Qty / 1,000"/>
    <m/>
    <s v="Private-Lighting"/>
    <x v="0"/>
    <n v="3"/>
    <n v="1"/>
    <s v="Lighting"/>
    <n v="0.91633259480590001"/>
    <n v="1.30467645558681"/>
    <n v="7866.8555252956503"/>
    <n v="0"/>
    <n v="0.71"/>
    <n v="5585.4674229599104"/>
    <n v="0"/>
    <n v="4903"/>
    <n v="1"/>
    <n v="1"/>
    <n v="0"/>
    <n v="0"/>
    <n v="14.276973281664301"/>
    <d v="1900-01-09T04:44:53"/>
    <n v="43270"/>
    <n v="0"/>
    <n v="0"/>
    <n v="0"/>
    <n v="56959.692259431897"/>
  </r>
  <r>
    <s v="STND-60223"/>
    <s v="Walgreen Co"/>
    <s v="Walgreen Co - 1627 N Pulaski Rd - Chicago"/>
    <x v="1"/>
    <s v="Outdoor &amp; Garage Lighting"/>
    <x v="1"/>
    <n v="0"/>
    <n v="21739.901999999998"/>
    <n v="0"/>
    <x v="0"/>
    <x v="0"/>
    <n v="10.1978380583316"/>
    <s v="Qty / 1,000"/>
    <m/>
    <s v="Private-Lighting"/>
    <x v="0"/>
    <n v="3"/>
    <n v="1"/>
    <s v="Lighting"/>
    <n v="0.91633259480590001"/>
    <n v="1.30467645558681"/>
    <n v="19920.980810485999"/>
    <n v="0"/>
    <n v="0.71"/>
    <n v="14143.896375445"/>
    <n v="0"/>
    <n v="4903"/>
    <n v="1"/>
    <n v="1"/>
    <n v="0"/>
    <n v="0"/>
    <n v="14.276973281664301"/>
    <d v="1900-01-09T04:44:53"/>
    <n v="43270"/>
    <n v="0"/>
    <n v="0"/>
    <n v="0"/>
    <n v="144237.16475061138"/>
  </r>
  <r>
    <s v="STND-60223"/>
    <s v="Walgreen Co"/>
    <s v="Walgreen Co - 1627 N Pulaski Rd - Chicago"/>
    <x v="1"/>
    <s v="Outdoor &amp; Garage Lighting"/>
    <x v="1"/>
    <n v="0"/>
    <n v="16106.355"/>
    <n v="0"/>
    <x v="0"/>
    <x v="0"/>
    <n v="10.1978380583316"/>
    <s v="Qty / 1,000"/>
    <m/>
    <s v="Private-Lighting"/>
    <x v="0"/>
    <n v="3"/>
    <n v="1"/>
    <s v="Lighting"/>
    <n v="0.91633259480590001"/>
    <n v="1.30467645558681"/>
    <n v="14758.778070015"/>
    <n v="0"/>
    <n v="0.71"/>
    <n v="10478.732429710601"/>
    <n v="0"/>
    <n v="4903"/>
    <n v="1"/>
    <n v="1"/>
    <n v="0"/>
    <n v="0"/>
    <n v="14.276973281664301"/>
    <d v="1900-01-09T04:44:53"/>
    <n v="43270"/>
    <n v="0"/>
    <n v="0"/>
    <n v="0"/>
    <n v="106860.41637477632"/>
  </r>
  <r>
    <s v="STND-60224"/>
    <s v="Ali Group North America Corporation"/>
    <s v="Ali Group North America Corporation - 101 Corporate Woods Pkwy - Vernon Hills"/>
    <x v="62"/>
    <s v="Indoor Lighting"/>
    <x v="6"/>
    <n v="0"/>
    <n v="87761.7"/>
    <n v="19.734000000000002"/>
    <x v="0"/>
    <x v="0"/>
    <n v="15"/>
    <s v="Qty / 1,000"/>
    <m/>
    <s v="Private-Lighting"/>
    <x v="0"/>
    <n v="3"/>
    <n v="1"/>
    <s v="Lighting"/>
    <n v="0.91633259480590001"/>
    <n v="1.30467645558681"/>
    <n v="80418.906285576901"/>
    <n v="25.746485174549999"/>
    <n v="0.71"/>
    <n v="57097.423462759602"/>
    <n v="18.2800044739305"/>
    <n v="2885"/>
    <n v="1.165"/>
    <n v="1.3779999999999999"/>
    <n v="2.5499999999999998E-2"/>
    <n v="0.55000000000000004"/>
    <n v="24.263431542460999"/>
    <d v="1900-01-16T07:56:40"/>
    <n v="43254"/>
    <n v="33.970820919052699"/>
    <n v="1760.2421547486799"/>
    <n v="0"/>
    <n v="856461.35194139404"/>
  </r>
  <r>
    <s v="STND-60225"/>
    <s v="Perfect Pasta Inc"/>
    <s v="Perfect Pasta Inc - 1405 Jeffrey Dr - Addison"/>
    <x v="0"/>
    <s v="Indoor Lighting"/>
    <x v="6"/>
    <n v="0"/>
    <n v="-6926.4229999999998"/>
    <n v="-1.5574680000000001"/>
    <x v="0"/>
    <x v="0"/>
    <n v="15"/>
    <s v="Qty / 1,000"/>
    <m/>
    <s v="Private-Lighting"/>
    <x v="0"/>
    <n v="3"/>
    <n v="1"/>
    <s v="Lighting"/>
    <n v="0.91633259480590001"/>
    <n v="1.30467645558681"/>
    <n v="-6346.9071603132597"/>
    <n v="-2.0319918299298698"/>
    <n v="0.71"/>
    <n v="-4506.3040838224197"/>
    <n v="-1.4427141992502099"/>
    <n v="2885"/>
    <n v="1.165"/>
    <n v="1.3779999999999999"/>
    <n v="2.5499999999999998E-2"/>
    <n v="0.55000000000000004"/>
    <n v="24.263431542460999"/>
    <d v="1900-01-16T07:56:40"/>
    <n v="43254"/>
    <n v="-2.6810817125344699"/>
    <n v="-138.923718959647"/>
    <n v="0"/>
    <n v="-67594.561257336289"/>
  </r>
  <r>
    <s v="STND-60225"/>
    <s v="Perfect Pasta Inc"/>
    <s v="Perfect Pasta Inc - 1405 Jeffrey Dr - Addison"/>
    <x v="0"/>
    <s v="Indoor Lighting"/>
    <x v="6"/>
    <n v="0"/>
    <n v="60285.536999999997"/>
    <n v="13.55574"/>
    <x v="0"/>
    <x v="0"/>
    <n v="15"/>
    <s v="Qty / 1,000"/>
    <m/>
    <s v="Private-Lighting"/>
    <x v="0"/>
    <n v="3"/>
    <n v="1"/>
    <s v="Lighting"/>
    <n v="0.91633259480590001"/>
    <n v="1.30467645558681"/>
    <n v="55241.602548477102"/>
    <n v="17.685854816056299"/>
    <n v="0.71"/>
    <n v="39221.537809418704"/>
    <n v="12.556956919399999"/>
    <n v="2885"/>
    <n v="1.165"/>
    <n v="1.3779999999999999"/>
    <n v="2.5499999999999998E-2"/>
    <n v="0.55000000000000004"/>
    <n v="24.263431542460999"/>
    <d v="1900-01-16T07:56:40"/>
    <n v="43254"/>
    <n v="23.335340831318501"/>
    <n v="1209.1509570696701"/>
    <n v="0"/>
    <n v="588323.06714128051"/>
  </r>
  <r>
    <s v="STND-60225"/>
    <s v="Perfect Pasta Inc"/>
    <s v="Perfect Pasta Inc - 1405 Jeffrey Dr - Addison"/>
    <x v="0"/>
    <s v="Indoor Lighting"/>
    <x v="6"/>
    <n v="0"/>
    <n v="16350.68"/>
    <n v="3.676596"/>
    <x v="0"/>
    <x v="0"/>
    <n v="15"/>
    <s v="Qty / 1,000"/>
    <m/>
    <s v="Private-Lighting"/>
    <x v="0"/>
    <n v="3"/>
    <n v="1"/>
    <s v="Lighting"/>
    <n v="0.91633259480590001"/>
    <n v="1.30467645558681"/>
    <n v="14982.661031240899"/>
    <n v="4.7967682379046304"/>
    <n v="0.71"/>
    <n v="10637.6893321811"/>
    <n v="3.4057054489122902"/>
    <n v="2885"/>
    <n v="1.165"/>
    <n v="1.3779999999999999"/>
    <n v="2.5499999999999998E-2"/>
    <n v="0.55000000000000004"/>
    <n v="24.263431542460999"/>
    <d v="1900-01-16T07:56:40"/>
    <n v="43254"/>
    <n v="6.3290252512265903"/>
    <n v="327.94665776535902"/>
    <n v="0"/>
    <n v="159565.33998271651"/>
  </r>
  <r>
    <s v="STND-60225"/>
    <s v="Perfect Pasta Inc"/>
    <s v="Perfect Pasta Inc - 1405 Jeffrey Dr - Addison"/>
    <x v="7"/>
    <s v="Indoor Lighting"/>
    <x v="6"/>
    <n v="0"/>
    <n v="2592.346"/>
    <n v="1.7664"/>
    <x v="0"/>
    <x v="0"/>
    <n v="8"/>
    <s v="Qty / 1,000"/>
    <m/>
    <s v="Private-Lighting"/>
    <x v="0"/>
    <n v="3"/>
    <n v="1"/>
    <s v="Lighting"/>
    <n v="0.91633259480590001"/>
    <n v="1.30467645558681"/>
    <n v="2375.4511368147"/>
    <n v="2.3045804911485299"/>
    <n v="0.71"/>
    <n v="1686.5703071384301"/>
    <n v="1.63625214871546"/>
    <n v="2885"/>
    <n v="1.165"/>
    <n v="1.3779999999999999"/>
    <n v="2.5499999999999998E-2"/>
    <n v="0.55000000000000004"/>
    <n v="24.263431542460999"/>
    <d v="1900-01-16T07:56:40"/>
    <n v="43254"/>
    <n v="4.1810241131141801"/>
    <n v="51.994853209248703"/>
    <n v="0"/>
    <n v="13492.56245710744"/>
  </r>
  <r>
    <s v="STND-60226"/>
    <s v="AG Oak Brook Executive Park Venture LLC"/>
    <s v="AG Oak Brook Executive - Golub - 1211 W 22nd Street -Oak Brook"/>
    <x v="12"/>
    <s v="Variable Speed Drives"/>
    <x v="6"/>
    <n v="0"/>
    <n v="187405.05100000001"/>
    <n v="8.5964170000000006"/>
    <x v="6"/>
    <x v="0"/>
    <n v="15"/>
    <s v="ΔkWpeak"/>
    <m/>
    <s v="Private-Non-Lighting"/>
    <x v="2"/>
    <n v="2"/>
    <n v="1"/>
    <s v="Non-Lighting"/>
    <n v="0.76002432528749297"/>
    <n v="0.465462131779591"/>
    <n v="142432.397441743"/>
    <n v="4.0013065824863201"/>
    <n v="0.7"/>
    <n v="99702.678209220307"/>
    <n v="2.8009146077404199"/>
    <n v="2885"/>
    <n v="1.165"/>
    <n v="1.3779999999999999"/>
    <n v="2.5499999999999998E-2"/>
    <n v="0.55000000000000004"/>
    <n v="24.263431542460999"/>
    <d v="1900-01-16T07:56:40"/>
    <n v="43274"/>
    <n v="4.0013065824863201"/>
    <n v="0"/>
    <n v="0"/>
    <n v="1495540.1731383046"/>
  </r>
  <r>
    <s v="STND-60227"/>
    <s v="Lake Villa Community Consolidated School District #41"/>
    <s v="Lake Villa Community Consolidated School District 41-Thompson Elementary - 515 Thompson Ln - Lake Villa"/>
    <x v="2"/>
    <s v="Energy Management System"/>
    <x v="12"/>
    <n v="40356"/>
    <n v="100536"/>
    <n v="0"/>
    <x v="1"/>
    <x v="1"/>
    <n v="15"/>
    <s v="NA"/>
    <m/>
    <s v="EMS"/>
    <x v="1"/>
    <n v="3"/>
    <n v="1"/>
    <s v="EMS"/>
    <n v="0.91036333343406195"/>
    <n v="0"/>
    <n v="91524.288090126895"/>
    <n v="0"/>
    <n v="0.7"/>
    <n v="64067.001663088799"/>
    <n v="0"/>
    <n v="2979"/>
    <n v="1.17333333333333"/>
    <n v="1.323"/>
    <n v="2.1333333333333301E-2"/>
    <n v="0.72"/>
    <n v="23.497818059751602"/>
    <d v="1900-01-15T18:49:11"/>
    <n v="43357"/>
    <n v="0"/>
    <n v="0"/>
    <n v="0"/>
    <n v="961005.02494633198"/>
  </r>
  <r>
    <s v="STND-60229"/>
    <s v="Lake Villa Community Consolidated School District No. 41"/>
    <s v="Lake Villa Community Consolidated School District No. 41-Martin Elementary - 24750 W Dering  Ln - Lake Villa"/>
    <x v="18"/>
    <s v="HVAC"/>
    <x v="12"/>
    <n v="0"/>
    <n v="33300"/>
    <n v="21.51"/>
    <x v="3"/>
    <x v="1"/>
    <n v="20"/>
    <s v="ΔkWpeak / CF"/>
    <n v="1"/>
    <s v="Public-Non-Lighting"/>
    <x v="2"/>
    <n v="3"/>
    <n v="1"/>
    <s v="Non-Lighting"/>
    <n v="1.01534080484258"/>
    <n v="0.52563350510805795"/>
    <n v="33810.848801257802"/>
    <n v="11.306376694874301"/>
    <n v="0.7"/>
    <n v="23667.594160880501"/>
    <n v="7.9144636864120299"/>
    <n v="2979"/>
    <n v="1.17333333333333"/>
    <n v="1.323"/>
    <n v="2.1333333333333301E-2"/>
    <n v="0.72"/>
    <n v="23.497818059751602"/>
    <d v="1900-01-15T18:49:11"/>
    <n v="43251"/>
    <n v="11.306376694874301"/>
    <n v="0"/>
    <n v="1"/>
    <n v="473351.88321761001"/>
  </r>
  <r>
    <s v="STND-60230"/>
    <s v="Tox-Pressotechnik L.L.C."/>
    <s v="Tox-Pressotechnik LLC - 4250 Weaver Pkwy - Warrenville"/>
    <x v="0"/>
    <s v="Indoor Lighting"/>
    <x v="10"/>
    <n v="0"/>
    <n v="50414.983"/>
    <n v="9.0162069999999996"/>
    <x v="0"/>
    <x v="0"/>
    <n v="10.827197921178"/>
    <s v="Qty / 1,000"/>
    <m/>
    <s v="Private-Lighting"/>
    <x v="0"/>
    <n v="3"/>
    <n v="1"/>
    <s v="Lighting"/>
    <n v="0.91633259480590001"/>
    <n v="1.30467645558681"/>
    <n v="46196.892189485297"/>
    <n v="11.763232991597"/>
    <n v="0.71"/>
    <n v="32799.7934545346"/>
    <n v="8.3518954240338399"/>
    <n v="4618"/>
    <n v="1.02"/>
    <n v="1.04"/>
    <n v="1.2E-2"/>
    <n v="0.81"/>
    <n v="15.158077089649201"/>
    <d v="1900-01-09T19:51:10"/>
    <n v="43247"/>
    <n v="13.963951794393299"/>
    <n v="543.49284928806298"/>
    <n v="1"/>
    <n v="355129.85550600477"/>
  </r>
  <r>
    <s v="STND-60230"/>
    <s v="Tox-Pressotechnik L.L.C."/>
    <s v="Tox-Pressotechnik LLC - 4250 Weaver Pkwy - Warrenville"/>
    <x v="0"/>
    <s v="Indoor Lighting"/>
    <x v="10"/>
    <n v="0"/>
    <n v="1450.7909999999999"/>
    <n v="0.259459"/>
    <x v="0"/>
    <x v="0"/>
    <n v="10.827197921178"/>
    <s v="Qty / 1,000"/>
    <m/>
    <s v="Private-Lighting"/>
    <x v="0"/>
    <n v="3"/>
    <n v="1"/>
    <s v="Lighting"/>
    <n v="0.91633259480590001"/>
    <n v="1.30467645558681"/>
    <n v="1329.4070815510499"/>
    <n v="0.33851004849009703"/>
    <n v="0.71"/>
    <n v="943.87902790124303"/>
    <n v="0.24034213442796901"/>
    <n v="4618"/>
    <n v="1.02"/>
    <n v="1.04"/>
    <n v="1.2E-2"/>
    <n v="0.81"/>
    <n v="15.158077089649201"/>
    <d v="1900-01-09T19:51:10"/>
    <n v="43247"/>
    <n v="0.40184003856849099"/>
    <n v="15.640083312365199"/>
    <n v="1"/>
    <n v="10219.565048735849"/>
  </r>
  <r>
    <s v="STND-60231"/>
    <s v="Cermak Produce 8 Inc."/>
    <s v="Cermak - 5220 S Pulaski Rd - Chicago"/>
    <x v="0"/>
    <s v="Indoor Lighting"/>
    <x v="5"/>
    <n v="0"/>
    <n v="123873.81200000001"/>
    <n v="23.099340000000002"/>
    <x v="0"/>
    <x v="0"/>
    <n v="10.727311735679001"/>
    <s v="Qty / 1,000"/>
    <m/>
    <s v="Private-Lighting"/>
    <x v="0"/>
    <n v="2"/>
    <n v="1"/>
    <s v="Lighting"/>
    <n v="0.97902139861649395"/>
    <n v="0.93591656730105399"/>
    <n v="121275.11267619699"/>
    <n v="21.6190549997199"/>
    <n v="0.71"/>
    <n v="86105.330000099595"/>
    <n v="15.349529049801101"/>
    <n v="4661"/>
    <n v="1.07"/>
    <n v="1.24"/>
    <n v="2.9000000000000001E-2"/>
    <n v="0.745"/>
    <n v="15.018236429950701"/>
    <d v="1900-01-09T17:27:20"/>
    <n v="43371"/>
    <n v="23.402311105996901"/>
    <n v="3286.89557720533"/>
    <n v="0"/>
    <n v="923678.71701458155"/>
  </r>
  <r>
    <s v="STND-60231"/>
    <s v="Cermak Produce 8 Inc."/>
    <s v="Cermak - 5220 S Pulaski Rd - Chicago"/>
    <x v="0"/>
    <s v="Indoor Lighting"/>
    <x v="5"/>
    <n v="0"/>
    <n v="2368.953"/>
    <n v="0.44174999999999998"/>
    <x v="0"/>
    <x v="0"/>
    <n v="10.727311735679001"/>
    <s v="Qty / 1,000"/>
    <m/>
    <s v="Private-Lighting"/>
    <x v="0"/>
    <n v="2"/>
    <n v="1"/>
    <s v="Lighting"/>
    <n v="0.97902139861649395"/>
    <n v="0.93591656730105399"/>
    <n v="2319.25567931674"/>
    <n v="0.41344114360523998"/>
    <n v="0.71"/>
    <n v="1646.6715323148801"/>
    <n v="0.293543211959721"/>
    <n v="4661"/>
    <n v="1.07"/>
    <n v="1.24"/>
    <n v="2.9000000000000001E-2"/>
    <n v="0.745"/>
    <n v="15.018236429950701"/>
    <d v="1900-01-09T17:27:20"/>
    <n v="43371"/>
    <n v="0.44754399610872497"/>
    <n v="62.858331495500401"/>
    <n v="0"/>
    <n v="17664.358853409936"/>
  </r>
  <r>
    <s v="STND-60231"/>
    <s v="Cermak Produce 8 Inc."/>
    <s v="Cermak - 5220 S Pulaski Rd - Chicago"/>
    <x v="0"/>
    <s v="Indoor Lighting"/>
    <x v="5"/>
    <n v="0"/>
    <n v="25624.593000000001"/>
    <n v="4.77834"/>
    <x v="0"/>
    <x v="0"/>
    <n v="10.727311735679001"/>
    <s v="Qty / 1,000"/>
    <m/>
    <s v="Private-Lighting"/>
    <x v="0"/>
    <n v="2"/>
    <n v="1"/>
    <s v="Lighting"/>
    <n v="0.97902139861649395"/>
    <n v="0.93591656730105399"/>
    <n v="25087.024877838401"/>
    <n v="4.47212757019732"/>
    <n v="0.71"/>
    <n v="17811.787663265299"/>
    <n v="3.1752105748400901"/>
    <n v="4661"/>
    <n v="1.07"/>
    <n v="1.24"/>
    <n v="2.9000000000000001E-2"/>
    <n v="0.745"/>
    <n v="15.018236429950701"/>
    <d v="1900-01-09T17:27:20"/>
    <n v="43371"/>
    <n v="4.8410127410665904"/>
    <n v="679.92871164234896"/>
    <n v="0"/>
    <n v="191072.59883356828"/>
  </r>
  <r>
    <s v="STND-60231"/>
    <s v="Cermak Produce 8 Inc."/>
    <s v="Cermak - 5220 S Pulaski Rd - Chicago"/>
    <x v="0"/>
    <s v="Indoor Lighting"/>
    <x v="5"/>
    <n v="0"/>
    <n v="4398.7719999999999"/>
    <n v="0.82025999999999999"/>
    <x v="0"/>
    <x v="0"/>
    <n v="10.727311735679001"/>
    <s v="Qty / 1,000"/>
    <m/>
    <s v="Private-Lighting"/>
    <x v="0"/>
    <n v="2"/>
    <n v="1"/>
    <s v="Lighting"/>
    <n v="0.97902139861649395"/>
    <n v="0.93591656730105399"/>
    <n v="4306.4919156350697"/>
    <n v="0.76769492349436197"/>
    <n v="0.71"/>
    <n v="3057.6092601009"/>
    <n v="0.54506339568099704"/>
    <n v="4661"/>
    <n v="1.07"/>
    <n v="1.24"/>
    <n v="2.9000000000000001E-2"/>
    <n v="0.745"/>
    <n v="15.018236429950701"/>
    <d v="1900-01-09T17:27:20"/>
    <n v="43371"/>
    <n v="0.83101853593241204"/>
    <n v="116.718005190109"/>
    <n v="0"/>
    <n v="32799.927699001171"/>
  </r>
  <r>
    <s v="STND-60231"/>
    <s v="Cermak Produce 8 Inc."/>
    <s v="Cermak - 5220 S Pulaski Rd - Chicago"/>
    <x v="0"/>
    <s v="Indoor Lighting"/>
    <x v="5"/>
    <n v="0"/>
    <n v="5206.71"/>
    <n v="0.97092000000000001"/>
    <x v="0"/>
    <x v="0"/>
    <n v="10.727311735679001"/>
    <s v="Qty / 1,000"/>
    <m/>
    <s v="Private-Lighting"/>
    <x v="0"/>
    <n v="2"/>
    <n v="1"/>
    <s v="Lighting"/>
    <n v="0.97902139861649395"/>
    <n v="0.93591656730105399"/>
    <n v="5097.4805063904796"/>
    <n v="0.90870011352393898"/>
    <n v="0.71"/>
    <n v="3619.2111595372398"/>
    <n v="0.64517708060199697"/>
    <n v="4661"/>
    <n v="1.07"/>
    <n v="1.24"/>
    <n v="2.9000000000000001E-2"/>
    <n v="0.745"/>
    <n v="15.018236429950701"/>
    <d v="1900-01-09T17:27:20"/>
    <n v="43371"/>
    <n v="0.98365459355265095"/>
    <n v="138.15601372460199"/>
    <n v="0"/>
    <n v="38824.406345604235"/>
  </r>
  <r>
    <s v="STND-60231"/>
    <s v="Cermak Produce 8 Inc."/>
    <s v="Cermak - 5220 S Pulaski Rd - Chicago"/>
    <x v="0"/>
    <s v="Indoor Lighting"/>
    <x v="5"/>
    <n v="0"/>
    <n v="0"/>
    <n v="0"/>
    <x v="0"/>
    <x v="0"/>
    <n v="10.727311735679001"/>
    <s v="Qty / 1,000"/>
    <m/>
    <s v="Private-Lighting"/>
    <x v="0"/>
    <n v="2"/>
    <n v="1"/>
    <s v="Lighting"/>
    <n v="0.97902139861649395"/>
    <n v="0.93591656730105399"/>
    <n v="0"/>
    <n v="0"/>
    <n v="0.71"/>
    <n v="0"/>
    <n v="0"/>
    <n v="4661"/>
    <n v="1.07"/>
    <n v="1.24"/>
    <n v="2.9000000000000001E-2"/>
    <n v="0.745"/>
    <n v="15.018236429950701"/>
    <d v="1900-01-09T17:27:20"/>
    <n v="43371"/>
    <n v="0"/>
    <n v="0"/>
    <n v="0"/>
    <n v="0"/>
  </r>
  <r>
    <s v="STND-60231"/>
    <s v="Cermak Produce 8 Inc."/>
    <s v="Cermak - 5220 S Pulaski Rd - Chicago"/>
    <x v="1"/>
    <s v="Outdoor &amp; Garage Lighting"/>
    <x v="1"/>
    <n v="0"/>
    <n v="12061.38"/>
    <n v="0"/>
    <x v="0"/>
    <x v="0"/>
    <n v="10.1978380583316"/>
    <s v="Qty / 1,000"/>
    <m/>
    <s v="Private-Lighting"/>
    <x v="0"/>
    <n v="2"/>
    <n v="1"/>
    <s v="Lighting"/>
    <n v="0.97902139861649395"/>
    <n v="0.93591656730105399"/>
    <n v="11808.349116845"/>
    <n v="0"/>
    <n v="0.71"/>
    <n v="8383.92787295995"/>
    <n v="0"/>
    <n v="4903"/>
    <n v="1"/>
    <n v="1"/>
    <n v="0"/>
    <n v="0"/>
    <n v="14.276973281664301"/>
    <d v="1900-01-09T04:44:53"/>
    <n v="43371"/>
    <n v="0"/>
    <n v="0"/>
    <n v="0"/>
    <n v="85497.938741178077"/>
  </r>
  <r>
    <s v="STND-60231"/>
    <s v="Cermak Produce 8 Inc."/>
    <s v="Cermak - 5220 S Pulaski Rd - Chicago"/>
    <x v="1"/>
    <s v="Outdoor &amp; Garage Lighting"/>
    <x v="1"/>
    <n v="0"/>
    <n v="1956.297"/>
    <n v="0"/>
    <x v="0"/>
    <x v="0"/>
    <n v="10.1978380583316"/>
    <s v="Qty / 1,000"/>
    <m/>
    <s v="Private-Lighting"/>
    <x v="0"/>
    <n v="2"/>
    <n v="1"/>
    <s v="Lighting"/>
    <n v="0.97902139861649395"/>
    <n v="0.93591656730105399"/>
    <n v="1915.25662504925"/>
    <n v="0"/>
    <n v="0.71"/>
    <n v="1359.83220378497"/>
    <n v="0"/>
    <n v="4903"/>
    <n v="1"/>
    <n v="1"/>
    <n v="0"/>
    <n v="0"/>
    <n v="14.276973281664301"/>
    <d v="1900-01-09T04:44:53"/>
    <n v="43371"/>
    <n v="0"/>
    <n v="0"/>
    <n v="0"/>
    <n v="13867.348600703299"/>
  </r>
  <r>
    <s v="STND-60231"/>
    <s v="Cermak Produce 8 Inc."/>
    <s v="Cermak - 5220 S Pulaski Rd - Chicago"/>
    <x v="1"/>
    <s v="Outdoor &amp; Garage Lighting"/>
    <x v="1"/>
    <n v="0"/>
    <n v="2882.9639999999999"/>
    <n v="0"/>
    <x v="0"/>
    <x v="0"/>
    <n v="10.1978380583316"/>
    <s v="Qty / 1,000"/>
    <m/>
    <s v="Private-Lighting"/>
    <x v="0"/>
    <n v="2"/>
    <n v="1"/>
    <s v="Lighting"/>
    <n v="0.97902139861649395"/>
    <n v="0.93591656730105399"/>
    <n v="2822.483447441"/>
    <n v="0"/>
    <n v="0.71"/>
    <n v="2003.96324768311"/>
    <n v="0"/>
    <n v="4903"/>
    <n v="1"/>
    <n v="1"/>
    <n v="0"/>
    <n v="0"/>
    <n v="14.276973281664301"/>
    <d v="1900-01-09T04:44:53"/>
    <n v="43371"/>
    <n v="0"/>
    <n v="0"/>
    <n v="0"/>
    <n v="20436.092674720614"/>
  </r>
  <r>
    <s v="STND-60231"/>
    <s v="Cermak Produce 8 Inc."/>
    <s v="Cermak - 5220 S Pulaski Rd - Chicago"/>
    <x v="1"/>
    <s v="Outdoor &amp; Garage Lighting"/>
    <x v="1"/>
    <n v="0"/>
    <n v="2422.0819999999999"/>
    <n v="0"/>
    <x v="0"/>
    <x v="0"/>
    <n v="10.1978380583316"/>
    <s v="Qty / 1,000"/>
    <m/>
    <s v="Private-Lighting"/>
    <x v="0"/>
    <n v="2"/>
    <n v="1"/>
    <s v="Lighting"/>
    <n v="0.97902139861649395"/>
    <n v="0.93591656730105399"/>
    <n v="2371.2701072038299"/>
    <n v="0"/>
    <n v="0.71"/>
    <n v="1683.60177611472"/>
    <n v="0"/>
    <n v="4903"/>
    <n v="1"/>
    <n v="1"/>
    <n v="0"/>
    <n v="0"/>
    <n v="14.276973281664301"/>
    <d v="1900-01-09T04:44:53"/>
    <n v="43371"/>
    <n v="0"/>
    <n v="0"/>
    <n v="0"/>
    <n v="17169.098267537371"/>
  </r>
  <r>
    <s v="STND-60234"/>
    <s v="A-1 Tool Corp"/>
    <s v="A-1 Tool Corp - 1211 W Norwood Ave - Itasca"/>
    <x v="0"/>
    <s v="Indoor Lighting"/>
    <x v="10"/>
    <n v="0"/>
    <n v="3085.2860000000001"/>
    <n v="0.55177200000000004"/>
    <x v="0"/>
    <x v="0"/>
    <n v="10.827197921178"/>
    <s v="Qty / 1,000"/>
    <m/>
    <s v="Private-Lighting"/>
    <x v="0"/>
    <n v="2"/>
    <n v="1"/>
    <s v="Lighting"/>
    <n v="0.97902139861649395"/>
    <n v="0.93591656730105399"/>
    <n v="3020.5610148518899"/>
    <n v="0.51641255617283699"/>
    <n v="0.71"/>
    <n v="2144.5983205448401"/>
    <n v="0.36665291488271401"/>
    <n v="4618"/>
    <n v="1.02"/>
    <n v="1.04"/>
    <n v="1.2E-2"/>
    <n v="0.81"/>
    <n v="15.158077089649201"/>
    <d v="1900-01-09T19:51:10"/>
    <n v="43239"/>
    <n v="0.61302535158218996"/>
    <n v="35.536011939433997"/>
    <n v="1"/>
    <n v="23219.990477964922"/>
  </r>
  <r>
    <s v="STND-60234"/>
    <s v="A-1 Tool Corp"/>
    <s v="A-1 Tool Corp - 1211 W Norwood Ave - Itasca"/>
    <x v="0"/>
    <s v="Indoor Lighting"/>
    <x v="10"/>
    <n v="0"/>
    <n v="95596.755999999994"/>
    <n v="17.096508"/>
    <x v="0"/>
    <x v="0"/>
    <n v="10.827197921178"/>
    <s v="Qty / 1,000"/>
    <m/>
    <s v="Private-Lighting"/>
    <x v="0"/>
    <n v="2"/>
    <n v="1"/>
    <s v="Lighting"/>
    <n v="0.97902139861649395"/>
    <n v="0.93591656730105399"/>
    <n v="93591.269762319702"/>
    <n v="16.000905080195"/>
    <n v="0.71"/>
    <n v="66449.801531246994"/>
    <n v="11.3606426069385"/>
    <n v="4618"/>
    <n v="1.02"/>
    <n v="1.04"/>
    <n v="1.2E-2"/>
    <n v="0.81"/>
    <n v="15.158077089649201"/>
    <d v="1900-01-09T19:51:10"/>
    <n v="43239"/>
    <n v="18.994426733374901"/>
    <n v="1101.0737619096401"/>
    <n v="1"/>
    <n v="719465.1530018081"/>
  </r>
  <r>
    <s v="STND-60234"/>
    <s v="A-1 Tool Corp"/>
    <s v="A-1 Tool Corp - 1211 W Norwood Ave - Itasca"/>
    <x v="62"/>
    <s v="Indoor Lighting"/>
    <x v="10"/>
    <n v="0"/>
    <n v="6684.0010000000002"/>
    <n v="1.1953659999999999"/>
    <x v="0"/>
    <x v="0"/>
    <n v="10.827197921178"/>
    <s v="Qty / 1,000"/>
    <m/>
    <s v="Private-Lighting"/>
    <x v="0"/>
    <n v="2"/>
    <n v="1"/>
    <s v="Lighting"/>
    <n v="0.97902139861649395"/>
    <n v="0.93591656730105399"/>
    <n v="6543.78000737404"/>
    <n v="1.11876284338839"/>
    <n v="0.71"/>
    <n v="4646.0838052355703"/>
    <n v="0.79432161880575802"/>
    <n v="4618"/>
    <n v="1.02"/>
    <n v="1.04"/>
    <n v="1.2E-2"/>
    <n v="0.81"/>
    <n v="15.158077089649201"/>
    <d v="1900-01-09T19:51:10"/>
    <n v="43239"/>
    <n v="1.3280660534050199"/>
    <n v="76.985647145577005"/>
    <n v="1"/>
    <n v="50304.06891766534"/>
  </r>
  <r>
    <s v="STND-60234"/>
    <s v="A-1 Tool Corp"/>
    <s v="A-1 Tool Corp - 1211 W Norwood Ave - Itasca"/>
    <x v="62"/>
    <s v="Indoor Lighting"/>
    <x v="10"/>
    <n v="0"/>
    <n v="1092.8040000000001"/>
    <n v="0.195437"/>
    <x v="0"/>
    <x v="0"/>
    <n v="10.827197921178"/>
    <s v="Qty / 1,000"/>
    <m/>
    <s v="Private-Lighting"/>
    <x v="0"/>
    <n v="2"/>
    <n v="1"/>
    <s v="Lighting"/>
    <n v="0.97902139861649395"/>
    <n v="0.93591656730105399"/>
    <n v="1069.8785004936999"/>
    <n v="0.18291272616361601"/>
    <n v="0.71"/>
    <n v="759.61373535052599"/>
    <n v="0.129868035576167"/>
    <n v="4618"/>
    <n v="1.02"/>
    <n v="1.04"/>
    <n v="1.2E-2"/>
    <n v="0.81"/>
    <n v="15.158077089649201"/>
    <d v="1900-01-09T19:51:10"/>
    <n v="43239"/>
    <n v="0.21713286581625801"/>
    <n v="12.5868058881612"/>
    <n v="1"/>
    <n v="8224.4882562854709"/>
  </r>
  <r>
    <s v="STND-60234"/>
    <s v="A-1 Tool Corp"/>
    <s v="A-1 Tool Corp - 1211 W Norwood Ave - Itasca"/>
    <x v="1"/>
    <s v="Outdoor &amp; Garage Lighting"/>
    <x v="1"/>
    <n v="0"/>
    <n v="12090.798000000001"/>
    <n v="0"/>
    <x v="0"/>
    <x v="0"/>
    <n v="10.1978380583316"/>
    <s v="Qty / 1,000"/>
    <m/>
    <s v="Private-Lighting"/>
    <x v="0"/>
    <n v="2"/>
    <n v="1"/>
    <s v="Lighting"/>
    <n v="0.97902139861649395"/>
    <n v="0.93591656730105399"/>
    <n v="11837.1499683495"/>
    <n v="0"/>
    <n v="0.71"/>
    <n v="8404.3764775281506"/>
    <n v="0"/>
    <n v="4903"/>
    <n v="1"/>
    <n v="1"/>
    <n v="0"/>
    <n v="0"/>
    <n v="14.276973281664301"/>
    <d v="1900-01-09T04:44:53"/>
    <n v="43239"/>
    <n v="0"/>
    <n v="0"/>
    <n v="1"/>
    <n v="85706.470299083448"/>
  </r>
  <r>
    <s v="STND-60234"/>
    <s v="A-1 Tool Corp"/>
    <s v="A-1 Tool Corp - 1211 W Norwood Ave - Itasca"/>
    <x v="1"/>
    <s v="Outdoor &amp; Garage Lighting"/>
    <x v="1"/>
    <n v="0"/>
    <n v="1377.7429999999999"/>
    <n v="0"/>
    <x v="0"/>
    <x v="0"/>
    <n v="10.1978380583316"/>
    <s v="Qty / 1,000"/>
    <m/>
    <s v="Private-Lighting"/>
    <x v="0"/>
    <n v="2"/>
    <n v="1"/>
    <s v="Lighting"/>
    <n v="0.97902139861649395"/>
    <n v="0.93591656730105399"/>
    <n v="1348.8398787940801"/>
    <n v="0"/>
    <n v="0.71"/>
    <n v="957.67631394379896"/>
    <n v="0"/>
    <n v="4903"/>
    <n v="1"/>
    <n v="1"/>
    <n v="0"/>
    <n v="0"/>
    <n v="14.276973281664301"/>
    <d v="1900-01-09T04:44:53"/>
    <n v="43239"/>
    <n v="0"/>
    <n v="0"/>
    <n v="1"/>
    <n v="9766.2279618987941"/>
  </r>
  <r>
    <s v="STND-60234"/>
    <s v="A-1 Tool Corp"/>
    <s v="A-1 Tool Corp - 1211 W Norwood Ave - Itasca"/>
    <x v="27"/>
    <s v="Outdoor &amp; Garage Lighting"/>
    <x v="10"/>
    <n v="0"/>
    <n v="73.92"/>
    <n v="0"/>
    <x v="0"/>
    <x v="0"/>
    <n v="8"/>
    <s v="Qty / 1,000"/>
    <m/>
    <s v="Private-Lighting"/>
    <x v="0"/>
    <n v="2"/>
    <n v="1"/>
    <s v="Lighting"/>
    <n v="0.97902139861649395"/>
    <n v="0.93591656730105399"/>
    <n v="72.369261785731197"/>
    <n v="0"/>
    <n v="0.71"/>
    <n v="51.382175867869201"/>
    <n v="0"/>
    <n v="4618"/>
    <n v="1.02"/>
    <n v="1.04"/>
    <n v="1.2E-2"/>
    <n v="0.81"/>
    <n v="15.158077089649201"/>
    <d v="1900-01-09T19:51:10"/>
    <n v="43239"/>
    <n v="0"/>
    <n v="0.85140307983213204"/>
    <n v="1"/>
    <n v="411.05740694295361"/>
  </r>
  <r>
    <s v="STND-60234"/>
    <s v="A-1 Tool Corp"/>
    <s v="A-1 Tool Corp - 1211 W Norwood Ave - Itasca"/>
    <x v="27"/>
    <s v="Outdoor &amp; Garage Lighting"/>
    <x v="10"/>
    <n v="0"/>
    <n v="3.92"/>
    <n v="0"/>
    <x v="0"/>
    <x v="0"/>
    <n v="8"/>
    <s v="Qty / 1,000"/>
    <m/>
    <s v="Private-Lighting"/>
    <x v="0"/>
    <n v="2"/>
    <n v="1"/>
    <s v="Lighting"/>
    <n v="0.97902139861649395"/>
    <n v="0.93591656730105399"/>
    <n v="3.8377638825766498"/>
    <n v="0"/>
    <n v="0.71"/>
    <n v="2.7248123566294198"/>
    <n v="0"/>
    <n v="4618"/>
    <n v="1.02"/>
    <n v="1.04"/>
    <n v="1.2E-2"/>
    <n v="0.81"/>
    <n v="15.158077089649201"/>
    <d v="1900-01-09T19:51:10"/>
    <n v="43239"/>
    <n v="0"/>
    <n v="4.5150163324431197E-2"/>
    <n v="1"/>
    <n v="21.798498853035358"/>
  </r>
  <r>
    <s v="STND-60235"/>
    <s v="Champion Schaumburg LLC"/>
    <s v="Champion Schaumburg, LLC (Americinn Hotel) - 1300 E Higgins Rd - Schaumburg"/>
    <x v="1"/>
    <s v="Outdoor &amp; Garage Lighting"/>
    <x v="1"/>
    <n v="0"/>
    <n v="23166.674999999999"/>
    <n v="0"/>
    <x v="0"/>
    <x v="0"/>
    <n v="10.1978380583316"/>
    <s v="Qty / 1,000"/>
    <m/>
    <s v="Private-Lighting"/>
    <x v="0"/>
    <n v="3"/>
    <n v="1"/>
    <s v="Lighting"/>
    <n v="0.91633259480590001"/>
    <n v="1.30467645558681"/>
    <n v="21228.379415775002"/>
    <n v="0"/>
    <n v="0.71"/>
    <n v="15072.1493852002"/>
    <n v="0"/>
    <n v="4903"/>
    <n v="1"/>
    <n v="1"/>
    <n v="0"/>
    <n v="0"/>
    <n v="14.276973281664301"/>
    <d v="1900-01-09T04:44:53"/>
    <n v="43296"/>
    <n v="0"/>
    <n v="0"/>
    <n v="0"/>
    <n v="153703.33862125382"/>
  </r>
  <r>
    <s v="STND-60236"/>
    <s v="Conway Farms Golf Club, Inc."/>
    <s v="Conway Farms Gold Club, Inc - 2200 W Conway Rd - Lake Forest"/>
    <x v="0"/>
    <s v="Indoor Lighting"/>
    <x v="13"/>
    <n v="0"/>
    <n v="977.71100000000001"/>
    <n v="0.13361999999999999"/>
    <x v="0"/>
    <x v="0"/>
    <n v="8.9750493627714896"/>
    <s v="Qty / 1,000"/>
    <m/>
    <s v="Private-Lighting"/>
    <x v="0"/>
    <n v="3"/>
    <n v="1"/>
    <s v="Lighting"/>
    <n v="0.91633259480590001"/>
    <n v="1.30467645558681"/>
    <n v="895.90845760027105"/>
    <n v="0.17433086799550901"/>
    <n v="0.71"/>
    <n v="636.09500489619199"/>
    <n v="0.123774916276811"/>
    <n v="5571"/>
    <n v="1.17"/>
    <n v="1.31"/>
    <n v="2.1000000000000001E-2"/>
    <n v="0.68"/>
    <n v="12.565069107880101"/>
    <d v="1900-01-07T23:24:04"/>
    <n v="43280"/>
    <n v="0.19570146833802099"/>
    <n v="16.080408213338199"/>
    <n v="0"/>
    <n v="5708.9840683556959"/>
  </r>
  <r>
    <s v="STND-60236"/>
    <s v="Conway Farms Golf Club, Inc."/>
    <s v="Conway Farms Gold Club, Inc - 2200 W Conway Rd - Lake Forest"/>
    <x v="0"/>
    <s v="Indoor Lighting"/>
    <x v="13"/>
    <n v="0"/>
    <n v="12671.128000000001"/>
    <n v="1.7317149999999999"/>
    <x v="0"/>
    <x v="0"/>
    <n v="8.9750493627714896"/>
    <s v="Qty / 1,000"/>
    <m/>
    <s v="Private-Lighting"/>
    <x v="0"/>
    <n v="3"/>
    <n v="1"/>
    <s v="Lighting"/>
    <n v="0.91633259480590001"/>
    <n v="1.30467645558681"/>
    <n v="11610.9675993577"/>
    <n v="2.2593277882865102"/>
    <n v="0.71"/>
    <n v="8243.7869955439601"/>
    <n v="1.60412272968342"/>
    <n v="5571"/>
    <n v="1.17"/>
    <n v="1.31"/>
    <n v="2.1000000000000001E-2"/>
    <n v="0.68"/>
    <n v="12.565069107880101"/>
    <d v="1900-01-07T23:24:04"/>
    <n v="43280"/>
    <n v="2.5362907367383301"/>
    <n v="208.401982552574"/>
    <n v="0"/>
    <n v="73988.395221180705"/>
  </r>
  <r>
    <s v="STND-60238"/>
    <s v="Forsyth Building, LLC"/>
    <s v="Forsyth Building LLC - 1001 Lake St - Oak Park"/>
    <x v="1"/>
    <s v="Outdoor &amp; Garage Lighting"/>
    <x v="1"/>
    <n v="0"/>
    <n v="8212.5249999999996"/>
    <n v="0"/>
    <x v="0"/>
    <x v="0"/>
    <n v="10.1978380583316"/>
    <s v="Qty / 1,000"/>
    <m/>
    <s v="Private-Lighting"/>
    <x v="0"/>
    <n v="3"/>
    <n v="1"/>
    <s v="Lighting"/>
    <n v="0.91633259480590001"/>
    <n v="1.30467645558681"/>
    <n v="7525.4043431583204"/>
    <n v="0"/>
    <n v="0.71"/>
    <n v="5343.0370836424099"/>
    <n v="0"/>
    <n v="4903"/>
    <n v="1"/>
    <n v="1"/>
    <n v="0"/>
    <n v="0"/>
    <n v="14.276973281664301"/>
    <d v="1900-01-09T04:44:53"/>
    <n v="43289"/>
    <n v="0"/>
    <n v="0"/>
    <n v="0"/>
    <n v="54487.426918645651"/>
  </r>
  <r>
    <s v="STND-60239"/>
    <s v="Village of Niles"/>
    <s v="Village of Niles - 7114 W Touhy Ave - Niles"/>
    <x v="0"/>
    <s v="Indoor Lighting"/>
    <x v="6"/>
    <n v="0"/>
    <n v="902.36199999999997"/>
    <n v="0.19325600000000001"/>
    <x v="0"/>
    <x v="1"/>
    <n v="15"/>
    <s v="Qty / 1,000"/>
    <m/>
    <s v="Public-Lighting"/>
    <x v="0"/>
    <n v="3"/>
    <n v="1"/>
    <s v="Lighting"/>
    <n v="0.99829244462109001"/>
    <n v="0.987374621353864"/>
    <n v="900.82116691317594"/>
    <n v="0.190816069824362"/>
    <n v="0.71"/>
    <n v="639.58302850835503"/>
    <n v="0.135479409575297"/>
    <n v="2885"/>
    <n v="1.165"/>
    <n v="1.3779999999999999"/>
    <n v="2.5499999999999998E-2"/>
    <n v="0.55000000000000004"/>
    <n v="24.263431542460999"/>
    <d v="1900-01-16T07:56:40"/>
    <n v="43287"/>
    <n v="0.251769454841486"/>
    <n v="19.717544855181099"/>
    <n v="0"/>
    <n v="9593.7454276253247"/>
  </r>
  <r>
    <s v="STND-60239"/>
    <s v="Village of Niles"/>
    <s v="Village of Niles - 7114 W Touhy Ave - Niles"/>
    <x v="0"/>
    <s v="Indoor Lighting"/>
    <x v="6"/>
    <n v="0"/>
    <n v="3079.08"/>
    <n v="0.65943700000000005"/>
    <x v="0"/>
    <x v="1"/>
    <n v="15"/>
    <s v="Qty / 1,000"/>
    <m/>
    <s v="Public-Lighting"/>
    <x v="0"/>
    <n v="3"/>
    <n v="1"/>
    <s v="Lighting"/>
    <n v="0.99829244462109001"/>
    <n v="0.987374621353864"/>
    <n v="3073.8223003839098"/>
    <n v="0.65111135818172805"/>
    <n v="0.71"/>
    <n v="2182.4138332725702"/>
    <n v="0.462289064309027"/>
    <n v="2885"/>
    <n v="1.165"/>
    <n v="1.3779999999999999"/>
    <n v="2.5499999999999998E-2"/>
    <n v="0.55000000000000004"/>
    <n v="24.263431542460999"/>
    <d v="1900-01-16T07:56:40"/>
    <n v="43287"/>
    <n v="0.85909929830020904"/>
    <n v="67.281088978360202"/>
    <n v="0"/>
    <n v="32736.207499088552"/>
  </r>
  <r>
    <s v="STND-60239"/>
    <s v="Village of Niles"/>
    <s v="Village of Niles - 7114 W Touhy Ave - Niles"/>
    <x v="0"/>
    <s v="Indoor Lighting"/>
    <x v="6"/>
    <n v="0"/>
    <n v="1473.2439999999999"/>
    <n v="0.31552000000000002"/>
    <x v="0"/>
    <x v="1"/>
    <n v="15"/>
    <s v="Qty / 1,000"/>
    <m/>
    <s v="Public-Lighting"/>
    <x v="0"/>
    <n v="3"/>
    <n v="1"/>
    <s v="Lighting"/>
    <n v="0.99829244462109001"/>
    <n v="0.987374621353864"/>
    <n v="1470.72835428335"/>
    <n v="0.31153644052957102"/>
    <n v="0.71"/>
    <n v="1044.2171315411799"/>
    <n v="0.221190872775996"/>
    <n v="2885"/>
    <n v="1.165"/>
    <n v="1.3779999999999999"/>
    <n v="2.5499999999999998E-2"/>
    <n v="0.55000000000000004"/>
    <n v="24.263431542460999"/>
    <d v="1900-01-16T07:56:40"/>
    <n v="43287"/>
    <n v="0.411052171169773"/>
    <n v="32.1919081838846"/>
    <n v="0"/>
    <n v="15663.256973117699"/>
  </r>
  <r>
    <s v="STND-60239"/>
    <s v="Village of Niles"/>
    <s v="Village of Niles - 7114 W Touhy Ave - Niles"/>
    <x v="0"/>
    <s v="Indoor Lighting"/>
    <x v="6"/>
    <n v="0"/>
    <n v="1650.0329999999999"/>
    <n v="0.35338199999999997"/>
    <x v="0"/>
    <x v="1"/>
    <n v="15"/>
    <s v="Qty / 1,000"/>
    <m/>
    <s v="Public-Lighting"/>
    <x v="0"/>
    <n v="3"/>
    <n v="1"/>
    <s v="Lighting"/>
    <n v="0.99829244462109001"/>
    <n v="0.987374621353864"/>
    <n v="1647.21547727547"/>
    <n v="0.34892041844327099"/>
    <n v="0.71"/>
    <n v="1169.5229888655799"/>
    <n v="0.247733497094723"/>
    <n v="2885"/>
    <n v="1.165"/>
    <n v="1.3779999999999999"/>
    <n v="2.5499999999999998E-2"/>
    <n v="0.55000000000000004"/>
    <n v="24.263431542460999"/>
    <d v="1900-01-16T07:56:40"/>
    <n v="43287"/>
    <n v="0.46037791059938099"/>
    <n v="36.054931047660503"/>
    <n v="0"/>
    <n v="17542.844832983697"/>
  </r>
  <r>
    <s v="STND-60239"/>
    <s v="Village of Niles"/>
    <s v="Village of Niles - 7114 W Touhy Ave - Niles"/>
    <x v="0"/>
    <s v="Indoor Lighting"/>
    <x v="6"/>
    <n v="0"/>
    <n v="36.831000000000003"/>
    <n v="7.8879999999999992E-3"/>
    <x v="0"/>
    <x v="1"/>
    <n v="15"/>
    <s v="Qty / 1,000"/>
    <m/>
    <s v="Public-Lighting"/>
    <x v="0"/>
    <n v="3"/>
    <n v="1"/>
    <s v="Lighting"/>
    <n v="0.99829244462109001"/>
    <n v="0.987374621353864"/>
    <n v="36.768109027839401"/>
    <n v="7.7884110132392798E-3"/>
    <n v="0.71"/>
    <n v="26.105357409766"/>
    <n v="5.5297718193998901E-3"/>
    <n v="2885"/>
    <n v="1.165"/>
    <n v="1.3779999999999999"/>
    <n v="2.5499999999999998E-2"/>
    <n v="0.55000000000000004"/>
    <n v="24.263431542460999"/>
    <d v="1900-01-16T07:56:40"/>
    <n v="43287"/>
    <n v="1.02763042792443E-2"/>
    <n v="0.80479551949348005"/>
    <n v="0"/>
    <n v="391.58036114649002"/>
  </r>
  <r>
    <s v="STND-60239"/>
    <s v="Village of Niles"/>
    <s v="Village of Niles - 7114 W Touhy Ave - Niles"/>
    <x v="0"/>
    <s v="Indoor Lighting"/>
    <x v="6"/>
    <n v="0"/>
    <n v="648.22699999999998"/>
    <n v="0.13882900000000001"/>
    <x v="0"/>
    <x v="1"/>
    <n v="15"/>
    <s v="Qty / 1,000"/>
    <m/>
    <s v="Public-Lighting"/>
    <x v="0"/>
    <n v="3"/>
    <n v="1"/>
    <s v="Lighting"/>
    <n v="0.99829244462109001"/>
    <n v="0.987374621353864"/>
    <n v="647.12011649939598"/>
    <n v="0.137076231307936"/>
    <n v="0.71"/>
    <n v="459.45528271457101"/>
    <n v="9.7324124228634304E-2"/>
    <n v="2885"/>
    <n v="1.165"/>
    <n v="1.3779999999999999"/>
    <n v="2.5499999999999998E-2"/>
    <n v="0.55000000000000004"/>
    <n v="24.263431542460999"/>
    <d v="1900-01-16T07:56:40"/>
    <n v="43287"/>
    <n v="0.180863215870083"/>
    <n v="14.1644317345361"/>
    <n v="0"/>
    <n v="6891.8292407185654"/>
  </r>
  <r>
    <s v="STND-60239"/>
    <s v="Village of Niles"/>
    <s v="Village of Niles - 7114 W Touhy Ave - Niles"/>
    <x v="0"/>
    <s v="Indoor Lighting"/>
    <x v="6"/>
    <n v="0"/>
    <n v="828.7"/>
    <n v="0.17748"/>
    <x v="0"/>
    <x v="1"/>
    <n v="15"/>
    <s v="Qty / 1,000"/>
    <m/>
    <s v="Public-Lighting"/>
    <x v="0"/>
    <n v="3"/>
    <n v="1"/>
    <s v="Lighting"/>
    <n v="0.99829244462109001"/>
    <n v="0.987374621353864"/>
    <n v="827.28494885749797"/>
    <n v="0.175239247797884"/>
    <n v="0.71"/>
    <n v="587.37231368882306"/>
    <n v="0.12441986593649799"/>
    <n v="2885"/>
    <n v="1.165"/>
    <n v="1.3779999999999999"/>
    <n v="2.5499999999999998E-2"/>
    <n v="0.55000000000000004"/>
    <n v="24.263431542460999"/>
    <d v="1900-01-16T07:56:40"/>
    <n v="43287"/>
    <n v="0.23121684628299799"/>
    <n v="18.1079538161942"/>
    <n v="0"/>
    <n v="8810.584705332345"/>
  </r>
  <r>
    <s v="STND-60239"/>
    <s v="Village of Niles"/>
    <s v="Village of Niles - 7114 W Touhy Ave - Niles"/>
    <x v="1"/>
    <s v="Outdoor &amp; Garage Lighting"/>
    <x v="1"/>
    <n v="0"/>
    <n v="3981.2359999999999"/>
    <n v="0"/>
    <x v="0"/>
    <x v="1"/>
    <n v="10.1978380583316"/>
    <s v="Qty / 1,000"/>
    <m/>
    <s v="Public-Lighting"/>
    <x v="0"/>
    <n v="3"/>
    <n v="1"/>
    <s v="Lighting"/>
    <n v="0.99829244462109001"/>
    <n v="0.987374621353864"/>
    <n v="3974.4378190534899"/>
    <n v="0"/>
    <n v="0.71"/>
    <n v="2821.85085152798"/>
    <n v="0"/>
    <n v="4903"/>
    <n v="1"/>
    <n v="1"/>
    <n v="0"/>
    <n v="0"/>
    <n v="14.276973281664301"/>
    <d v="1900-01-09T04:44:53"/>
    <n v="43287"/>
    <n v="0"/>
    <n v="0"/>
    <n v="0"/>
    <n v="28776.778008647467"/>
  </r>
  <r>
    <s v="STND-60239"/>
    <s v="Village of Niles"/>
    <s v="Village of Niles - 7114 W Touhy Ave - Niles"/>
    <x v="1"/>
    <s v="Outdoor &amp; Garage Lighting"/>
    <x v="1"/>
    <n v="0"/>
    <n v="2868.2550000000001"/>
    <n v="0"/>
    <x v="0"/>
    <x v="1"/>
    <n v="10.1978380583316"/>
    <s v="Qty / 1,000"/>
    <m/>
    <s v="Public-Lighting"/>
    <x v="0"/>
    <n v="3"/>
    <n v="1"/>
    <s v="Lighting"/>
    <n v="0.99829244462109001"/>
    <n v="0.987374621353864"/>
    <n v="2863.3572957466699"/>
    <n v="0"/>
    <n v="0.71"/>
    <n v="2032.9836799801301"/>
    <n v="0"/>
    <n v="4903"/>
    <n v="1"/>
    <n v="1"/>
    <n v="0"/>
    <n v="0"/>
    <n v="14.276973281664301"/>
    <d v="1900-01-09T04:44:53"/>
    <n v="43287"/>
    <n v="0"/>
    <n v="0"/>
    <n v="0"/>
    <n v="20732.038343668402"/>
  </r>
  <r>
    <s v="STND-60239"/>
    <s v="Village of Niles"/>
    <s v="Village of Niles - 7114 W Touhy Ave - Niles"/>
    <x v="1"/>
    <s v="Outdoor &amp; Garage Lighting"/>
    <x v="1"/>
    <n v="0"/>
    <n v="186.31399999999999"/>
    <n v="0"/>
    <x v="0"/>
    <x v="1"/>
    <n v="10.1978380583316"/>
    <s v="Qty / 1,000"/>
    <m/>
    <s v="Public-Lighting"/>
    <x v="0"/>
    <n v="3"/>
    <n v="1"/>
    <s v="Lighting"/>
    <n v="0.99829244462109001"/>
    <n v="0.987374621353864"/>
    <n v="185.995858527134"/>
    <n v="0"/>
    <n v="0.71"/>
    <n v="132.05705955426501"/>
    <n v="0"/>
    <n v="4903"/>
    <n v="1"/>
    <n v="1"/>
    <n v="0"/>
    <n v="0"/>
    <n v="14.276973281664301"/>
    <d v="1900-01-09T04:44:53"/>
    <n v="43287"/>
    <n v="0"/>
    <n v="0"/>
    <n v="0"/>
    <n v="1346.6965077938464"/>
  </r>
  <r>
    <s v="STND-60239"/>
    <s v="Village of Niles"/>
    <s v="Village of Niles - 7114 W Touhy Ave - Niles"/>
    <x v="1"/>
    <s v="Outdoor &amp; Garage Lighting"/>
    <x v="1"/>
    <n v="0"/>
    <n v="1716.05"/>
    <n v="0"/>
    <x v="0"/>
    <x v="1"/>
    <n v="10.1978380583316"/>
    <s v="Qty / 1,000"/>
    <m/>
    <s v="Public-Lighting"/>
    <x v="0"/>
    <n v="3"/>
    <n v="1"/>
    <s v="Lighting"/>
    <n v="0.99829244462109001"/>
    <n v="0.987374621353864"/>
    <n v="1713.1197495920201"/>
    <n v="0"/>
    <n v="0.71"/>
    <n v="1216.31502221034"/>
    <n v="0"/>
    <n v="4903"/>
    <n v="1"/>
    <n v="1"/>
    <n v="0"/>
    <n v="0"/>
    <n v="14.276973281664301"/>
    <d v="1900-01-09T04:44:53"/>
    <n v="43287"/>
    <n v="0"/>
    <n v="0"/>
    <n v="0"/>
    <n v="12403.78362441705"/>
  </r>
  <r>
    <s v="STND-60240"/>
    <s v="Highland Pointe LLC"/>
    <s v="Millbrook Real Estate Company - 333 E Butterfield Rd - Lombard"/>
    <x v="62"/>
    <s v="Indoor Lighting"/>
    <x v="6"/>
    <n v="0"/>
    <n v="83711.16"/>
    <n v="18.8232"/>
    <x v="0"/>
    <x v="0"/>
    <n v="15"/>
    <s v="Qty / 1,000"/>
    <m/>
    <s v="Private-Lighting"/>
    <x v="0"/>
    <n v="3"/>
    <n v="1"/>
    <s v="Lighting"/>
    <n v="0.91633259480590001"/>
    <n v="1.30467645558681"/>
    <n v="76707.264457011799"/>
    <n v="24.5581858588016"/>
    <n v="0.71"/>
    <n v="54462.157764478397"/>
    <n v="17.436311959749101"/>
    <n v="2885"/>
    <n v="1.165"/>
    <n v="1.3779999999999999"/>
    <n v="2.5499999999999998E-2"/>
    <n v="0.55000000000000004"/>
    <n v="24.263431542460999"/>
    <d v="1900-01-16T07:56:40"/>
    <n v="43270"/>
    <n v="32.402936876634897"/>
    <n v="1679.0002091448901"/>
    <n v="0"/>
    <n v="816932.36646717601"/>
  </r>
  <r>
    <s v="STND-60241"/>
    <s v="Freeway Rockford, Inc."/>
    <s v="Freeway Rockford - 4701 Boeing Dr - Rockford"/>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254"/>
    <n v="6.3967205395751199"/>
    <n v="0"/>
    <n v="0"/>
    <n v="603700.30614865304"/>
  </r>
  <r>
    <s v="STND-60242"/>
    <s v="DSM Desotech Inc."/>
    <s v="DSM Desotech INC - 1122 St Charles St  - Elgin"/>
    <x v="18"/>
    <s v="HVAC"/>
    <x v="10"/>
    <n v="0"/>
    <n v="63986.597999999998"/>
    <n v="29.046147999999999"/>
    <x v="3"/>
    <x v="0"/>
    <n v="20"/>
    <s v="ΔkWpeak / CF"/>
    <n v="1"/>
    <s v="Private-Non-Lighting"/>
    <x v="2"/>
    <n v="3"/>
    <n v="1"/>
    <s v="Non-Lighting"/>
    <n v="0.98952339343681495"/>
    <n v="0.43468415683807998"/>
    <n v="63316.235587437302"/>
    <n v="12.625900352774099"/>
    <n v="0.7"/>
    <n v="44321.364911206103"/>
    <n v="8.8381302469418692"/>
    <n v="4618"/>
    <n v="1.02"/>
    <n v="1.04"/>
    <n v="1.2E-2"/>
    <n v="0.81"/>
    <n v="15.158077089649201"/>
    <d v="1900-01-09T19:51:10"/>
    <n v="43251"/>
    <n v="12.625900352774099"/>
    <n v="0"/>
    <n v="1"/>
    <n v="886427.29822412203"/>
  </r>
  <r>
    <s v="STND-60243"/>
    <s v="City of McHenry"/>
    <s v="City of McHenry Public Works - 1415 Industrial Drive - McHenry"/>
    <x v="0"/>
    <s v="Indoor Lighting"/>
    <x v="16"/>
    <n v="0"/>
    <n v="133893.96900000001"/>
    <n v="36.219479999999997"/>
    <x v="0"/>
    <x v="1"/>
    <n v="14.701558365186701"/>
    <s v="Qty / 1,000"/>
    <m/>
    <s v="Public-Lighting"/>
    <x v="0"/>
    <n v="1"/>
    <n v="1"/>
    <s v="Lighting"/>
    <n v="0.95625781801464005"/>
    <n v="1.47347312606477"/>
    <n v="128037.15464126"/>
    <n v="53.368430420040298"/>
    <n v="0.71"/>
    <n v="90906.379795294502"/>
    <n v="37.891585598228602"/>
    <n v="3401"/>
    <n v="1"/>
    <n v="1"/>
    <n v="0"/>
    <n v="0.92"/>
    <n v="20.582181711261399"/>
    <d v="1900-01-13T16:50:15"/>
    <n v="43283"/>
    <n v="58.009163500043798"/>
    <n v="0"/>
    <n v="0"/>
    <n v="1336465.4483283511"/>
  </r>
  <r>
    <s v="STND-60243"/>
    <s v="City of McHenry"/>
    <s v="City of McHenry Public Works - 1415 Industrial Drive - McHenry"/>
    <x v="0"/>
    <s v="Indoor Lighting"/>
    <x v="16"/>
    <n v="0"/>
    <n v="37873.536"/>
    <n v="10.24512"/>
    <x v="0"/>
    <x v="1"/>
    <n v="14.701558365186701"/>
    <s v="Qty / 1,000"/>
    <m/>
    <s v="Public-Lighting"/>
    <x v="0"/>
    <n v="1"/>
    <n v="1"/>
    <s v="Lighting"/>
    <n v="0.95625781801464005"/>
    <n v="1.47347312606477"/>
    <n v="36216.864895858896"/>
    <n v="15.095908993308701"/>
    <n v="0.71"/>
    <n v="25713.9740760598"/>
    <n v="10.7180953852491"/>
    <n v="3401"/>
    <n v="1"/>
    <n v="1"/>
    <n v="0"/>
    <n v="0.92"/>
    <n v="20.582181711261399"/>
    <d v="1900-01-13T16:50:15"/>
    <n v="43283"/>
    <n v="16.408596731857202"/>
    <n v="0"/>
    <n v="0"/>
    <n v="378035.49068009091"/>
  </r>
  <r>
    <s v="STND-60244"/>
    <s v="Chicago Public Schools"/>
    <s v="Hampton Elementary School - 3434 W 77th St - Chicago"/>
    <x v="0"/>
    <s v="Indoor Lighting"/>
    <x v="12"/>
    <n v="0"/>
    <n v="58502.942999999999"/>
    <n v="15.952464000000001"/>
    <x v="0"/>
    <x v="1"/>
    <n v="15"/>
    <s v="Qty / 1,000"/>
    <m/>
    <s v="Public-Lighting"/>
    <x v="0"/>
    <n v="2"/>
    <n v="1"/>
    <s v="Lighting"/>
    <n v="0.98996686498346598"/>
    <n v="2.5626279547341602"/>
    <n v="57915.975074016402"/>
    <n v="40.880230193290402"/>
    <n v="0.71"/>
    <n v="41120.342302551602"/>
    <n v="29.024963437236199"/>
    <n v="2979"/>
    <n v="1.17333333333333"/>
    <n v="1.323"/>
    <n v="2.1333333333333301E-2"/>
    <n v="0.72"/>
    <n v="23.497818059751602"/>
    <d v="1900-01-15T18:49:11"/>
    <n v="43254"/>
    <n v="42.916173462343998"/>
    <n v="1053.0177286184801"/>
    <n v="0"/>
    <n v="616805.13453827403"/>
  </r>
  <r>
    <s v="STND-60245"/>
    <s v="Jay Sahajanand Inc"/>
    <s v="Jay Sahajanand Inc - 26 W 211 Geneva Rd - Winfield Township"/>
    <x v="0"/>
    <s v="Indoor Lighting"/>
    <x v="5"/>
    <n v="0"/>
    <n v="22702.053"/>
    <n v="4.2333600000000002"/>
    <x v="0"/>
    <x v="0"/>
    <n v="10.727311735679001"/>
    <s v="Qty / 1,000"/>
    <m/>
    <s v="Private-Lighting"/>
    <x v="0"/>
    <n v="3"/>
    <n v="1"/>
    <s v="Lighting"/>
    <n v="0.91633259480590001"/>
    <n v="1.30467645558681"/>
    <n v="20802.631132911101"/>
    <n v="5.5231651200229601"/>
    <n v="0.71"/>
    <n v="14769.8681043669"/>
    <n v="3.9214472352162999"/>
    <n v="4661"/>
    <n v="1.07"/>
    <n v="1.24"/>
    <n v="2.9000000000000001E-2"/>
    <n v="0.745"/>
    <n v="15.018236429950701"/>
    <d v="1900-01-09T17:27:20"/>
    <n v="43239"/>
    <n v="5.9787455293602099"/>
    <n v="563.80962883590701"/>
    <n v="1"/>
    <n v="158440.97945040601"/>
  </r>
  <r>
    <s v="STND-60246"/>
    <s v="Mariner Higgins Centre, LLC"/>
    <s v="Podolsky Circle CORFAC International - 1700 W Higgins Rd Suite 280 - Des Plaines"/>
    <x v="1"/>
    <s v="Outdoor &amp; Garage Lighting"/>
    <x v="1"/>
    <n v="0"/>
    <n v="26476.2"/>
    <n v="0"/>
    <x v="0"/>
    <x v="0"/>
    <n v="10.1978380583316"/>
    <s v="Qty / 1,000"/>
    <m/>
    <s v="Private-Lighting"/>
    <x v="0"/>
    <n v="3"/>
    <n v="1"/>
    <s v="Lighting"/>
    <n v="0.91633259480590001"/>
    <n v="1.30467645558681"/>
    <n v="24261.005046599999"/>
    <n v="0"/>
    <n v="0.71"/>
    <n v="17225.313583086001"/>
    <n v="0"/>
    <n v="4903"/>
    <n v="1"/>
    <n v="1"/>
    <n v="0"/>
    <n v="0"/>
    <n v="14.276973281664301"/>
    <d v="1900-01-09T04:44:53"/>
    <n v="43272"/>
    <n v="0"/>
    <n v="0"/>
    <n v="0"/>
    <n v="175660.95842429067"/>
  </r>
  <r>
    <s v="STND-60246"/>
    <s v="Mariner Higgins Centre, LLC"/>
    <s v="Podolsky Circle CORFAC International - 1700 W Higgins Rd Suite 280 - Des Plaines"/>
    <x v="1"/>
    <s v="Outdoor &amp; Garage Lighting"/>
    <x v="1"/>
    <n v="0"/>
    <n v="36282.199999999997"/>
    <n v="0"/>
    <x v="0"/>
    <x v="0"/>
    <n v="10.1978380583316"/>
    <s v="Qty / 1,000"/>
    <m/>
    <s v="Private-Lighting"/>
    <x v="0"/>
    <n v="3"/>
    <n v="1"/>
    <s v="Lighting"/>
    <n v="0.91633259480590001"/>
    <n v="1.30467645558681"/>
    <n v="33246.562471266603"/>
    <n v="0"/>
    <n v="0.71"/>
    <n v="23605.0593545993"/>
    <n v="0"/>
    <n v="4903"/>
    <n v="1"/>
    <n v="1"/>
    <n v="0"/>
    <n v="0"/>
    <n v="14.276973281664301"/>
    <d v="1900-01-09T04:44:53"/>
    <n v="43272"/>
    <n v="0"/>
    <n v="0"/>
    <n v="0"/>
    <n v="240720.57265550908"/>
  </r>
  <r>
    <s v="STND-60247"/>
    <s v="Dollar Tree Stores, Inc."/>
    <s v="Dollar Tree Stores, Inc - 995 E Belvidere Rd - Grayslake"/>
    <x v="24"/>
    <s v="Refrigeration"/>
    <x v="14"/>
    <n v="0"/>
    <n v="6605"/>
    <n v="0.755"/>
    <x v="2"/>
    <x v="0"/>
    <n v="12"/>
    <s v="ΔkWpeak"/>
    <m/>
    <s v="Private-Non-Lighting"/>
    <x v="2"/>
    <n v="3"/>
    <n v="1"/>
    <s v="Non-Lighting"/>
    <n v="0.98952339343681495"/>
    <n v="0.43468415683807998"/>
    <n v="6535.80201365016"/>
    <n v="0.32818653841275103"/>
    <n v="0.7"/>
    <n v="4575.06140955511"/>
    <n v="0.22973057688892601"/>
    <n v="4093"/>
    <n v="1.1200000000000001"/>
    <n v="1.29"/>
    <n v="1.9E-2"/>
    <n v="0.71"/>
    <n v="17.102369899829"/>
    <d v="1900-01-11T05:11:01"/>
    <n v="43455"/>
    <n v="0.32818653841275103"/>
    <n v="0"/>
    <n v="0"/>
    <n v="54900.73691466132"/>
  </r>
  <r>
    <s v="STND-60247"/>
    <s v="Dollar Tree Stores, Inc."/>
    <s v="Dollar Tree Stores, Inc - 995 E Belvidere Rd - Grayslake"/>
    <x v="49"/>
    <s v="Refrigeration"/>
    <x v="14"/>
    <n v="0"/>
    <n v="56056"/>
    <n v="6.3959999999999999"/>
    <x v="2"/>
    <x v="0"/>
    <n v="12"/>
    <s v="ΔkWpeak"/>
    <m/>
    <s v="Private-Non-Lighting"/>
    <x v="2"/>
    <n v="3"/>
    <n v="1"/>
    <s v="Non-Lighting"/>
    <n v="0.98952339343681495"/>
    <n v="0.43468415683807998"/>
    <n v="55468.723342494101"/>
    <n v="2.78023986713636"/>
    <n v="0.7"/>
    <n v="38828.1063397459"/>
    <n v="1.9461679069954501"/>
    <n v="4093"/>
    <n v="1.1200000000000001"/>
    <n v="1.29"/>
    <n v="1.9E-2"/>
    <n v="0.71"/>
    <n v="17.102369899829"/>
    <d v="1900-01-11T05:11:01"/>
    <n v="43455"/>
    <n v="2.78023986713636"/>
    <n v="0"/>
    <n v="0"/>
    <n v="465937.27607695083"/>
  </r>
  <r>
    <s v="STND-60248"/>
    <s v="Wikstrom Chevrolet"/>
    <s v="Wicstrom Chevrolet - 555 E Iriving Park Rd - Roselle"/>
    <x v="0"/>
    <s v="Indoor Lighting"/>
    <x v="0"/>
    <n v="0"/>
    <n v="9423.9130000000005"/>
    <n v="1.9115519999999999"/>
    <x v="0"/>
    <x v="0"/>
    <n v="9.1274187659729797"/>
    <s v="Qty / 1,000"/>
    <m/>
    <s v="Private-Lighting"/>
    <x v="0"/>
    <n v="3"/>
    <n v="1"/>
    <s v="Lighting"/>
    <n v="0.91633259480590001"/>
    <n v="1.30467645558681"/>
    <n v="8635.4386525150494"/>
    <n v="2.4939568880298699"/>
    <n v="0.71"/>
    <n v="6131.1614432856904"/>
    <n v="1.7707093905012099"/>
    <n v="5478"/>
    <n v="1.1200000000000001"/>
    <n v="1.31"/>
    <n v="2.1999999999999999E-2"/>
    <n v="0.95"/>
    <n v="12.7783862723622"/>
    <d v="1900-01-08T03:03:29"/>
    <n v="43346"/>
    <n v="2.0039830357813302"/>
    <n v="169.62468781726"/>
    <n v="0"/>
    <n v="55961.678014655787"/>
  </r>
  <r>
    <s v="STND-60248"/>
    <s v="Wikstrom Chevrolet"/>
    <s v="Wicstrom Chevrolet - 555 E Iriving Park Rd - Roselle"/>
    <x v="0"/>
    <s v="Indoor Lighting"/>
    <x v="0"/>
    <n v="0"/>
    <n v="57647.843000000001"/>
    <n v="11.693322"/>
    <x v="0"/>
    <x v="0"/>
    <n v="9.1274187659729797"/>
    <s v="Qty / 1,000"/>
    <m/>
    <s v="Private-Lighting"/>
    <x v="0"/>
    <n v="3"/>
    <n v="1"/>
    <s v="Lighting"/>
    <n v="0.91633259480590001"/>
    <n v="1.30467645558681"/>
    <n v="52824.597561153103"/>
    <n v="15.2560019009952"/>
    <n v="0.71"/>
    <n v="37505.464268418698"/>
    <n v="10.8317613497066"/>
    <n v="5478"/>
    <n v="1.1200000000000001"/>
    <n v="1.31"/>
    <n v="2.1999999999999999E-2"/>
    <n v="0.95"/>
    <n v="12.7783862723622"/>
    <d v="1900-01-08T03:03:29"/>
    <n v="43346"/>
    <n v="12.258739976693599"/>
    <n v="1037.62602352265"/>
    <n v="0"/>
    <n v="342328.07839009387"/>
  </r>
  <r>
    <s v="STND-60249"/>
    <s v="RP Hyde Park, LLC"/>
    <s v="RP Hyde Park, LLC - 5020 S Lake Shore Dr - Chicago"/>
    <x v="28"/>
    <s v="HVAC"/>
    <x v="18"/>
    <n v="0"/>
    <n v="88278.96"/>
    <n v="50.056159999999998"/>
    <x v="3"/>
    <x v="0"/>
    <n v="20"/>
    <s v="ΔkWpeak / CF"/>
    <n v="1"/>
    <s v="Private-Non-Lighting"/>
    <x v="2"/>
    <n v="3"/>
    <n v="1"/>
    <s v="Non-Lighting"/>
    <n v="0.98952339343681495"/>
    <n v="0.43468415683807998"/>
    <n v="87354.096068272906"/>
    <n v="21.758619704152"/>
    <n v="0.7"/>
    <n v="61147.867247791"/>
    <n v="15.2310337929064"/>
    <n v="6138"/>
    <n v="1.1399999999999999"/>
    <n v="1.32"/>
    <n v="2.5000000000000001E-2"/>
    <n v="0.64"/>
    <n v="11.4043662430759"/>
    <d v="1900-01-07T03:30:12"/>
    <n v="43317"/>
    <n v="21.758619704152"/>
    <n v="0"/>
    <n v="0"/>
    <n v="1222957.3449558201"/>
  </r>
  <r>
    <s v="STND-60250"/>
    <s v="Lowe's Companies, Inc."/>
    <s v="Lowe's Home Centers - 860 N Kinzie Ave - Kankakee"/>
    <x v="0"/>
    <s v="Indoor Lighting"/>
    <x v="0"/>
    <n v="0"/>
    <n v="349862.76899999997"/>
    <n v="70.966368000000003"/>
    <x v="0"/>
    <x v="0"/>
    <n v="9.1274187659729797"/>
    <s v="Qty / 1,000"/>
    <m/>
    <s v="Private-Lighting"/>
    <x v="0"/>
    <n v="2"/>
    <n v="1"/>
    <s v="Lighting"/>
    <n v="0.97902139861649395"/>
    <n v="0.93591656730105399"/>
    <n v="342523.13743021898"/>
    <n v="66.418599532383297"/>
    <n v="0.71"/>
    <n v="243191.42757545601"/>
    <n v="47.157205667992201"/>
    <n v="5478"/>
    <n v="1.1200000000000001"/>
    <n v="1.31"/>
    <n v="2.1999999999999999E-2"/>
    <n v="0.95"/>
    <n v="12.7783862723622"/>
    <d v="1900-01-08T03:03:29"/>
    <n v="43253"/>
    <n v="53.369706333775298"/>
    <n v="6728.1330566650204"/>
    <n v="0"/>
    <n v="2219709.9997759759"/>
  </r>
  <r>
    <s v="STND-60250"/>
    <s v="Lowe's Companies, Inc."/>
    <s v="Lowe's Home Centers - 860 N Kinzie Ave - Kankakee"/>
    <x v="0"/>
    <s v="Indoor Lighting"/>
    <x v="0"/>
    <n v="0"/>
    <n v="14430.367"/>
    <n v="2.9270640000000001"/>
    <x v="0"/>
    <x v="0"/>
    <n v="9.1274187659729797"/>
    <s v="Qty / 1,000"/>
    <m/>
    <s v="Private-Lighting"/>
    <x v="0"/>
    <n v="2"/>
    <n v="1"/>
    <s v="Lighting"/>
    <n v="0.97902139861649395"/>
    <n v="0.93591656730105399"/>
    <n v="14127.6380828893"/>
    <n v="2.7394876911504902"/>
    <n v="0.71"/>
    <n v="10030.6230388514"/>
    <n v="1.9450362607168501"/>
    <n v="5478"/>
    <n v="1.1200000000000001"/>
    <n v="1.31"/>
    <n v="2.1999999999999999E-2"/>
    <n v="0.95"/>
    <n v="12.7783862723622"/>
    <d v="1900-01-08T03:03:29"/>
    <n v="43253"/>
    <n v="2.2012757662920799"/>
    <n v="277.507176628183"/>
    <n v="0"/>
    <n v="91553.696959213179"/>
  </r>
  <r>
    <s v="STND-60251"/>
    <s v="Kowalis Motor Car, Inc"/>
    <s v="Kowalis Motor Car Inc DBA: Lexus of Orland"/>
    <x v="1"/>
    <s v="Outdoor &amp; Garage Lighting"/>
    <x v="1"/>
    <n v="0"/>
    <n v="212348.93"/>
    <n v="0"/>
    <x v="0"/>
    <x v="0"/>
    <n v="10.1978380583316"/>
    <s v="Qty / 1,000"/>
    <m/>
    <s v="Private-Lighting"/>
    <x v="0"/>
    <n v="2"/>
    <n v="1"/>
    <s v="Lighting"/>
    <n v="0.97902139861649395"/>
    <n v="0.93591656730105399"/>
    <n v="207894.14644331601"/>
    <n v="0"/>
    <n v="0.71"/>
    <n v="147604.84397475401"/>
    <n v="0"/>
    <n v="4903"/>
    <n v="1"/>
    <n v="1"/>
    <n v="0"/>
    <n v="0"/>
    <n v="14.276973281664301"/>
    <d v="1900-01-09T04:44:53"/>
    <n v="43320"/>
    <n v="0"/>
    <n v="0"/>
    <n v="0"/>
    <n v="1505250.2954798441"/>
  </r>
  <r>
    <s v="STND-60251"/>
    <s v="Kowalis Motor Car, Inc"/>
    <s v="Kowalis Motor Car Inc DBA: Lexus of Orland"/>
    <x v="1"/>
    <s v="Outdoor &amp; Garage Lighting"/>
    <x v="1"/>
    <n v="0"/>
    <n v="217987.38"/>
    <n v="0"/>
    <x v="0"/>
    <x v="0"/>
    <n v="10.1978380583316"/>
    <s v="Qty / 1,000"/>
    <m/>
    <s v="Private-Lighting"/>
    <x v="0"/>
    <n v="2"/>
    <n v="1"/>
    <s v="Lighting"/>
    <n v="0.97902139861649395"/>
    <n v="0.93591656730105399"/>
    <n v="213414.30964834499"/>
    <n v="0"/>
    <n v="0.71"/>
    <n v="151524.159850325"/>
    <n v="0"/>
    <n v="4903"/>
    <n v="1"/>
    <n v="1"/>
    <n v="0"/>
    <n v="0"/>
    <n v="14.276973281664301"/>
    <d v="1900-01-09T04:44:53"/>
    <n v="43320"/>
    <n v="0"/>
    <n v="0"/>
    <n v="0"/>
    <n v="1545218.8440783652"/>
  </r>
  <r>
    <s v="STND-60252"/>
    <s v="Bulaw Welding &amp; Engineering Co"/>
    <s v="Bulaw Welding &amp; Engineering - 750 N Rohwing Rd - Itasca"/>
    <x v="0"/>
    <s v="Indoor Lighting"/>
    <x v="6"/>
    <n v="0"/>
    <n v="18075.535"/>
    <n v="4.0644450000000001"/>
    <x v="0"/>
    <x v="0"/>
    <n v="15"/>
    <s v="Qty / 1,000"/>
    <m/>
    <s v="Private-Lighting"/>
    <x v="0"/>
    <n v="3"/>
    <n v="1"/>
    <s v="Lighting"/>
    <n v="0.91633259480590001"/>
    <n v="1.30467645558681"/>
    <n v="16563.201889054901"/>
    <n v="5.3027856965275202"/>
    <n v="0.71"/>
    <n v="11759.873341229"/>
    <n v="3.7649778445345401"/>
    <n v="2885"/>
    <n v="1.165"/>
    <n v="1.3779999999999999"/>
    <n v="2.5499999999999998E-2"/>
    <n v="0.55000000000000004"/>
    <n v="24.263431542460999"/>
    <d v="1900-01-16T07:56:40"/>
    <n v="43276"/>
    <n v="6.9966825392895098"/>
    <n v="362.54218727115801"/>
    <n v="0"/>
    <n v="176398.10011843502"/>
  </r>
  <r>
    <s v="STND-60253"/>
    <s v="Mercury Plastics, Inc."/>
    <s v="Mercury Plastics Inc - 4535 W Fullerton - Chicago"/>
    <x v="0"/>
    <s v="Indoor Lighting"/>
    <x v="10"/>
    <n v="0"/>
    <n v="25925.821"/>
    <n v="4.6365699999999999"/>
    <x v="0"/>
    <x v="0"/>
    <n v="10.827197921178"/>
    <s v="Qty / 1,000"/>
    <m/>
    <s v="Private-Lighting"/>
    <x v="0"/>
    <n v="3"/>
    <n v="1"/>
    <s v="Lighting"/>
    <n v="0.91633259480590001"/>
    <n v="1.30467645558681"/>
    <n v="23756.674829403299"/>
    <n v="6.0492237136801199"/>
    <n v="0.71"/>
    <n v="16867.239128876299"/>
    <n v="4.2949488367128801"/>
    <n v="4618"/>
    <n v="1.02"/>
    <n v="1.04"/>
    <n v="1.2E-2"/>
    <n v="0.81"/>
    <n v="15.158077089649201"/>
    <d v="1900-01-09T19:51:10"/>
    <n v="43246"/>
    <n v="7.1809398310542703"/>
    <n v="279.49029211062702"/>
    <n v="1"/>
    <n v="182624.93643218168"/>
  </r>
  <r>
    <s v="STND-60253"/>
    <s v="Mercury Plastics, Inc."/>
    <s v="Mercury Plastics Inc - 4535 W Fullerton - Chicago"/>
    <x v="0"/>
    <s v="Indoor Lighting"/>
    <x v="10"/>
    <n v="0"/>
    <n v="14489.066999999999"/>
    <n v="2.5912220000000001"/>
    <x v="0"/>
    <x v="0"/>
    <n v="10.827197921178"/>
    <s v="Qty / 1,000"/>
    <m/>
    <s v="Private-Lighting"/>
    <x v="0"/>
    <n v="3"/>
    <n v="1"/>
    <s v="Lighting"/>
    <n v="0.91633259480590001"/>
    <n v="1.30467645558681"/>
    <n v="13276.8043604265"/>
    <n v="3.38070633459856"/>
    <n v="0.71"/>
    <n v="9426.5310959028393"/>
    <n v="2.4003014975649699"/>
    <n v="4618"/>
    <n v="1.02"/>
    <n v="1.04"/>
    <n v="1.2E-2"/>
    <n v="0.81"/>
    <n v="15.158077089649201"/>
    <d v="1900-01-09T19:51:10"/>
    <n v="43246"/>
    <n v="4.0131841578805298"/>
    <n v="156.19769835795901"/>
    <n v="1"/>
    <n v="102062.91788547899"/>
  </r>
  <r>
    <s v="STND-60254"/>
    <s v="The RDI Group General Partnership"/>
    <s v="RDI GROUP - 1025 W Thorndale Ave -  Itasca"/>
    <x v="0"/>
    <s v="Indoor Lighting"/>
    <x v="10"/>
    <n v="0"/>
    <n v="8770.69"/>
    <n v="1.568549"/>
    <x v="0"/>
    <x v="0"/>
    <n v="10.827197921178"/>
    <s v="Qty / 1,000"/>
    <m/>
    <s v="Private-Lighting"/>
    <x v="0"/>
    <n v="3"/>
    <n v="1"/>
    <s v="Lighting"/>
    <n v="0.91633259480590001"/>
    <n v="1.30467645558681"/>
    <n v="8036.8691259381603"/>
    <n v="2.0464489497342302"/>
    <n v="0.71"/>
    <n v="5706.1770794160902"/>
    <n v="1.4529787543113"/>
    <n v="4618"/>
    <n v="1.02"/>
    <n v="1.04"/>
    <n v="1.2E-2"/>
    <n v="0.81"/>
    <n v="15.158077089649201"/>
    <d v="1900-01-09T19:51:10"/>
    <n v="43268"/>
    <n v="2.4293078700548798"/>
    <n v="94.551401481625405"/>
    <n v="0"/>
    <n v="61781.908612127445"/>
  </r>
  <r>
    <s v="STND-60254"/>
    <s v="The RDI Group General Partnership"/>
    <s v="RDI GROUP - 1025 W Thorndale Ave -  Itasca"/>
    <x v="0"/>
    <s v="Indoor Lighting"/>
    <x v="10"/>
    <n v="0"/>
    <n v="7913.4049999999997"/>
    <n v="1.415232"/>
    <x v="0"/>
    <x v="0"/>
    <n v="10.827197921178"/>
    <s v="Qty / 1,000"/>
    <m/>
    <s v="Private-Lighting"/>
    <x v="0"/>
    <n v="3"/>
    <n v="1"/>
    <s v="Lighting"/>
    <n v="0.91633259480590001"/>
    <n v="1.30467645558681"/>
    <n v="7251.3109373999796"/>
    <n v="1.8464198695930301"/>
    <n v="0.71"/>
    <n v="5148.4307655539897"/>
    <n v="1.3109581074110499"/>
    <n v="4618"/>
    <n v="1.02"/>
    <n v="1.04"/>
    <n v="1.2E-2"/>
    <n v="0.81"/>
    <n v="15.158077089649201"/>
    <d v="1900-01-09T19:51:10"/>
    <n v="43268"/>
    <n v="2.19185644538583"/>
    <n v="85.309540439999793"/>
    <n v="0"/>
    <n v="55743.078882135014"/>
  </r>
  <r>
    <s v="STND-60255"/>
    <s v="Lemont Park District"/>
    <s v="Lemont Park District - 16050 127th St - Lemont"/>
    <x v="62"/>
    <s v="Indoor Lighting"/>
    <x v="2"/>
    <n v="0"/>
    <n v="6600.1329999999998"/>
    <n v="1.41353"/>
    <x v="0"/>
    <x v="1"/>
    <n v="14.797277300976599"/>
    <s v="Qty / 1,000"/>
    <m/>
    <s v="Public-Lighting"/>
    <x v="0"/>
    <n v="3"/>
    <n v="1"/>
    <s v="Lighting"/>
    <n v="0.99829244462109001"/>
    <n v="0.987374621353864"/>
    <n v="6588.8629073943303"/>
    <n v="1.3956836485223301"/>
    <n v="0.71"/>
    <n v="4678.0926642499799"/>
    <n v="0.99093539045085299"/>
    <n v="3379"/>
    <n v="1.0900000000000001"/>
    <n v="1.36"/>
    <n v="2.1999999999999999E-2"/>
    <n v="0.57999999999999996"/>
    <n v="20.7161882213673"/>
    <d v="1900-01-13T19:08:05"/>
    <n v="43280"/>
    <n v="1.7693758221631899"/>
    <n v="132.986223818968"/>
    <n v="0"/>
    <n v="69223.034392571368"/>
  </r>
  <r>
    <s v="STND-60255"/>
    <s v="Lemont Park District"/>
    <s v="Lemont Park District - 16050 127th St - Lemont"/>
    <x v="62"/>
    <s v="Indoor Lighting"/>
    <x v="2"/>
    <n v="0"/>
    <n v="2062.5419999999999"/>
    <n v="0.44172800000000001"/>
    <x v="0"/>
    <x v="1"/>
    <n v="14.797277300976599"/>
    <s v="Qty / 1,000"/>
    <m/>
    <s v="Public-Lighting"/>
    <x v="0"/>
    <n v="3"/>
    <n v="1"/>
    <s v="Lighting"/>
    <n v="0.99829244462109001"/>
    <n v="0.987374621353864"/>
    <n v="2059.02009531367"/>
    <n v="0.4361510167414"/>
    <n v="0.71"/>
    <n v="1461.9042676727099"/>
    <n v="0.30966722188639401"/>
    <n v="3379"/>
    <n v="1.0900000000000001"/>
    <n v="1.36"/>
    <n v="2.1999999999999999E-2"/>
    <n v="0.57999999999999996"/>
    <n v="20.7161882213673"/>
    <d v="1900-01-13T19:08:05"/>
    <n v="43280"/>
    <n v="0.55292978795816405"/>
    <n v="41.5582037586246"/>
    <n v="0"/>
    <n v="21632.20283623421"/>
  </r>
  <r>
    <s v="STND-60257"/>
    <s v="Lake County Public Water District"/>
    <s v="Lake County Public Water District - 500 17th Street - Zion"/>
    <x v="0"/>
    <s v="Indoor Lighting"/>
    <x v="10"/>
    <n v="0"/>
    <n v="2449.3870000000002"/>
    <n v="0.43804799999999999"/>
    <x v="0"/>
    <x v="1"/>
    <n v="10.827197921178"/>
    <s v="Qty / 1,000"/>
    <m/>
    <s v="Public-Lighting"/>
    <x v="0"/>
    <n v="3"/>
    <n v="1"/>
    <s v="Lighting"/>
    <n v="0.99829244462109001"/>
    <n v="0.987374621353864"/>
    <n v="2445.2045360531201"/>
    <n v="0.432517478134818"/>
    <n v="0.71"/>
    <n v="1736.0952205977101"/>
    <n v="0.30708740947572"/>
    <n v="4618"/>
    <n v="1.02"/>
    <n v="1.04"/>
    <n v="1.2E-2"/>
    <n v="0.81"/>
    <n v="15.158077089649201"/>
    <d v="1900-01-09T19:51:10"/>
    <n v="43272"/>
    <n v="0.51343480310400902"/>
    <n v="28.767112188860199"/>
    <n v="0"/>
    <n v="18797.046563422587"/>
  </r>
  <r>
    <s v="STND-60258"/>
    <s v="New Lenox School District 122"/>
    <s v="New Lenox School District 122 - 731 E Joliet Hwy - New Lenox"/>
    <x v="1"/>
    <s v="Outdoor &amp; Garage Lighting"/>
    <x v="1"/>
    <n v="0"/>
    <n v="20827.944"/>
    <n v="0"/>
    <x v="0"/>
    <x v="1"/>
    <n v="10.1978380583316"/>
    <s v="Qty / 1,000"/>
    <m/>
    <s v="Public-Lighting"/>
    <x v="0"/>
    <n v="3"/>
    <n v="1"/>
    <s v="Lighting"/>
    <n v="0.99829244462109001"/>
    <n v="0.987374621353864"/>
    <n v="20792.379132191199"/>
    <n v="0"/>
    <n v="0.71"/>
    <n v="14762.5891838557"/>
    <n v="0"/>
    <n v="4903"/>
    <n v="1"/>
    <n v="1"/>
    <n v="0"/>
    <n v="0"/>
    <n v="14.276973281664301"/>
    <d v="1900-01-09T04:44:53"/>
    <n v="43283"/>
    <n v="0"/>
    <n v="0"/>
    <n v="0"/>
    <n v="150546.49381863809"/>
  </r>
  <r>
    <s v="STND-60258"/>
    <s v="New Lenox School District 122"/>
    <s v="New Lenox School District 122 - 731 E Joliet Hwy - New Lenox"/>
    <x v="27"/>
    <s v="Outdoor &amp; Garage Lighting"/>
    <x v="12"/>
    <n v="0"/>
    <n v="705.6"/>
    <n v="0"/>
    <x v="0"/>
    <x v="1"/>
    <n v="8"/>
    <s v="Qty / 1,000"/>
    <m/>
    <s v="Public-Lighting"/>
    <x v="0"/>
    <n v="3"/>
    <n v="1"/>
    <s v="Lighting"/>
    <n v="0.99829244462109001"/>
    <n v="0.987374621353864"/>
    <n v="704.39514892464103"/>
    <n v="0"/>
    <n v="0.71"/>
    <n v="500.12055573649502"/>
    <n v="0"/>
    <n v="2979"/>
    <n v="1.17333333333333"/>
    <n v="1.323"/>
    <n v="2.1333333333333301E-2"/>
    <n v="0.72"/>
    <n v="23.497818059751602"/>
    <d v="1900-01-15T18:49:11"/>
    <n v="43283"/>
    <n v="0"/>
    <n v="12.807184525902599"/>
    <n v="0"/>
    <n v="4000.9644458919602"/>
  </r>
  <r>
    <s v="STND-60260"/>
    <s v="United Church of Byron"/>
    <s v="United Church of Byron - 701 W Second St - Byron"/>
    <x v="1"/>
    <s v="Outdoor &amp; Garage Lighting"/>
    <x v="1"/>
    <n v="0"/>
    <n v="2320.3589999999999"/>
    <n v="0.496944"/>
    <x v="0"/>
    <x v="0"/>
    <n v="10.1978380583316"/>
    <s v="Qty / 1,000"/>
    <m/>
    <s v="Private-Lighting"/>
    <x v="0"/>
    <n v="3"/>
    <n v="1"/>
    <s v="Lighting"/>
    <n v="0.91633259480590001"/>
    <n v="1.30467645558681"/>
    <n v="2126.2205833512198"/>
    <n v="0.64835113654512999"/>
    <n v="0.71"/>
    <n v="1509.6166141793699"/>
    <n v="0.46032930694704199"/>
    <n v="4903"/>
    <n v="1"/>
    <n v="1"/>
    <n v="0"/>
    <n v="0"/>
    <n v="14.276973281664301"/>
    <d v="1900-01-09T04:44:53"/>
    <n v="43262"/>
    <n v="0.64835113654512999"/>
    <n v="0"/>
    <n v="0"/>
    <n v="15394.825761568069"/>
  </r>
  <r>
    <s v="STND-60260"/>
    <s v="United Church of Byron"/>
    <s v="United Church of Byron - 701 W Second St - Byron"/>
    <x v="1"/>
    <s v="Outdoor &amp; Garage Lighting"/>
    <x v="1"/>
    <n v="0"/>
    <n v="3314.799"/>
    <n v="0.70992"/>
    <x v="0"/>
    <x v="0"/>
    <n v="10.1978380583316"/>
    <s v="Qty / 1,000"/>
    <m/>
    <s v="Private-Lighting"/>
    <x v="0"/>
    <n v="3"/>
    <n v="1"/>
    <s v="Lighting"/>
    <n v="0.91633259480590001"/>
    <n v="1.30467645558681"/>
    <n v="3037.4583689299998"/>
    <n v="0.92621590935018605"/>
    <n v="0.71"/>
    <n v="2156.5954419403001"/>
    <n v="0.65761329563863202"/>
    <n v="4903"/>
    <n v="1"/>
    <n v="1"/>
    <n v="0"/>
    <n v="0"/>
    <n v="14.276973281664301"/>
    <d v="1900-01-09T04:44:53"/>
    <n v="43262"/>
    <n v="0.92621590935018605"/>
    <n v="0"/>
    <n v="0"/>
    <n v="21992.61107424325"/>
  </r>
  <r>
    <s v="STND-60260"/>
    <s v="United Church of Byron"/>
    <s v="United Church of Byron - 701 W Second St - Byron"/>
    <x v="27"/>
    <s v="Outdoor &amp; Garage Lighting"/>
    <x v="2"/>
    <n v="0"/>
    <n v="63"/>
    <n v="0"/>
    <x v="0"/>
    <x v="0"/>
    <n v="8"/>
    <s v="Qty / 1,000"/>
    <m/>
    <s v="Private-Lighting"/>
    <x v="0"/>
    <n v="3"/>
    <n v="1"/>
    <s v="Lighting"/>
    <n v="0.91633259480590001"/>
    <n v="1.30467645558681"/>
    <n v="57.7289534727717"/>
    <n v="0"/>
    <n v="0.71"/>
    <n v="40.987556965667899"/>
    <n v="0"/>
    <n v="3379"/>
    <n v="1.0900000000000001"/>
    <n v="1.36"/>
    <n v="2.1999999999999999E-2"/>
    <n v="0.57999999999999996"/>
    <n v="20.7161882213673"/>
    <d v="1900-01-13T19:08:05"/>
    <n v="43262"/>
    <n v="0"/>
    <n v="1.16517153798255"/>
    <n v="0"/>
    <n v="327.90045572534319"/>
  </r>
  <r>
    <s v="STND-60260"/>
    <s v="United Church of Byron"/>
    <s v="United Church of Byron - 701 W Second St - Byron"/>
    <x v="27"/>
    <s v="Outdoor &amp; Garage Lighting"/>
    <x v="2"/>
    <n v="0"/>
    <n v="78.400000000000006"/>
    <n v="0"/>
    <x v="0"/>
    <x v="0"/>
    <n v="8"/>
    <s v="Qty / 1,000"/>
    <m/>
    <s v="Private-Lighting"/>
    <x v="0"/>
    <n v="3"/>
    <n v="1"/>
    <s v="Lighting"/>
    <n v="0.91633259480590001"/>
    <n v="1.30467645558681"/>
    <n v="71.840475432782597"/>
    <n v="0"/>
    <n v="0.71"/>
    <n v="51.006737557275599"/>
    <n v="0"/>
    <n v="3379"/>
    <n v="1.0900000000000001"/>
    <n v="1.36"/>
    <n v="2.1999999999999999E-2"/>
    <n v="0.57999999999999996"/>
    <n v="20.7161882213673"/>
    <d v="1900-01-13T19:08:05"/>
    <n v="43262"/>
    <n v="0"/>
    <n v="1.4499912472671701"/>
    <n v="0"/>
    <n v="408.05390045820479"/>
  </r>
  <r>
    <s v="STND-60261"/>
    <s v="M K Industries, Inc."/>
    <s v="MK Industries Inc - 998 Forest Edge Dr - Vernon Hills"/>
    <x v="0"/>
    <s v="Indoor Lighting"/>
    <x v="6"/>
    <n v="0"/>
    <n v="16688.224999999999"/>
    <n v="3.7524959999999998"/>
    <x v="0"/>
    <x v="0"/>
    <n v="15"/>
    <s v="Qty / 1,000"/>
    <m/>
    <s v="Private-Lighting"/>
    <x v="0"/>
    <n v="3"/>
    <n v="1"/>
    <s v="Lighting"/>
    <n v="0.91633259480590001"/>
    <n v="1.30467645558681"/>
    <n v="15291.9645169547"/>
    <n v="4.8957931808836701"/>
    <n v="0.71"/>
    <n v="10857.294807037801"/>
    <n v="3.4760131584274001"/>
    <n v="2885"/>
    <n v="1.165"/>
    <n v="1.3779999999999999"/>
    <n v="2.5499999999999998E-2"/>
    <n v="0.55000000000000004"/>
    <n v="24.263431542460999"/>
    <d v="1900-01-16T07:56:40"/>
    <n v="43302"/>
    <n v="6.4596822547614003"/>
    <n v="334.71681989900799"/>
    <n v="0"/>
    <n v="162859.42210556701"/>
  </r>
  <r>
    <s v="STND-60263"/>
    <s v="SF CH2 LLC"/>
    <s v="SF CH2 LLC - 800 Jorie Blvd - Oak Brook"/>
    <x v="0"/>
    <s v="Indoor Lighting"/>
    <x v="6"/>
    <n v="0"/>
    <n v="4961.9120000000003"/>
    <n v="1.1157300000000001"/>
    <x v="0"/>
    <x v="0"/>
    <n v="15"/>
    <s v="Qty / 1,000"/>
    <m/>
    <s v="Private-Lighting"/>
    <x v="0"/>
    <n v="3"/>
    <n v="1"/>
    <s v="Lighting"/>
    <n v="0.91633259480590001"/>
    <n v="1.30467645558681"/>
    <n v="4546.7616981585297"/>
    <n v="1.4556666617918701"/>
    <n v="0.71"/>
    <n v="3228.2008056925602"/>
    <n v="1.0335233298722299"/>
    <n v="2885"/>
    <n v="1.165"/>
    <n v="1.3779999999999999"/>
    <n v="2.5499999999999998E-2"/>
    <n v="0.55000000000000004"/>
    <n v="24.263431542460999"/>
    <d v="1900-01-16T07:56:40"/>
    <n v="43269"/>
    <n v="1.9206579519618301"/>
    <n v="99.521393393169603"/>
    <n v="0"/>
    <n v="48423.0120853884"/>
  </r>
  <r>
    <s v="STND-60263"/>
    <s v="SF CH2 LLC"/>
    <s v="SF CH2 LLC - 800 Jorie Blvd - Oak Brook"/>
    <x v="0"/>
    <s v="Indoor Lighting"/>
    <x v="6"/>
    <n v="0"/>
    <n v="56694.057999999997"/>
    <n v="12.748163999999999"/>
    <x v="0"/>
    <x v="0"/>
    <n v="15"/>
    <s v="Qty / 1,000"/>
    <m/>
    <s v="Private-Lighting"/>
    <x v="0"/>
    <n v="3"/>
    <n v="1"/>
    <s v="Lighting"/>
    <n v="0.91633259480590001"/>
    <n v="1.30467645558681"/>
    <n v="51950.613277216202"/>
    <n v="16.632229422759298"/>
    <n v="0.71"/>
    <n v="36884.935426823497"/>
    <n v="11.808882890159101"/>
    <n v="2885"/>
    <n v="1.165"/>
    <n v="1.3779999999999999"/>
    <n v="2.5499999999999998E-2"/>
    <n v="0.55000000000000004"/>
    <n v="24.263431542460999"/>
    <d v="1900-01-16T07:56:40"/>
    <n v="43269"/>
    <n v="21.945150313708002"/>
    <n v="1137.1164279562299"/>
    <n v="0"/>
    <n v="553274.0314023525"/>
  </r>
  <r>
    <s v="STND-60265"/>
    <s v="Kloeckner Metals Corporation"/>
    <s v="Kloeckner Metals - 12900 S Metron Dr - Chicago"/>
    <x v="8"/>
    <s v="Indoor Advanced Lighting"/>
    <x v="8"/>
    <n v="0"/>
    <n v="274851.84000000003"/>
    <n v="59.003520000000002"/>
    <x v="0"/>
    <x v="0"/>
    <n v="9.5383441434566993"/>
    <s v="Qty / 1,000"/>
    <m/>
    <s v="Private-Lighting"/>
    <x v="0"/>
    <n v="2"/>
    <n v="1"/>
    <s v="Lighting"/>
    <n v="0.97902139861649395"/>
    <n v="0.93591656730105399"/>
    <n v="269085.83280911698"/>
    <n v="55.2223718970791"/>
    <n v="0.71"/>
    <n v="191050.94129447301"/>
    <n v="39.207884046926097"/>
    <n v="5242"/>
    <n v="1"/>
    <n v="1.22"/>
    <n v="1.0999999999999999E-2"/>
    <n v="0.68"/>
    <n v="13.3536818008394"/>
    <d v="1900-01-08T12:55:13"/>
    <n v="43421"/>
    <n v="66.565057735148301"/>
    <n v="2959.9441609002802"/>
    <n v="0"/>
    <n v="1822309.6269980264"/>
  </r>
  <r>
    <s v="STND-60265"/>
    <s v="Kloeckner Metals Corporation"/>
    <s v="Kloeckner Metals - 12900 S Metron Dr - Chicago"/>
    <x v="5"/>
    <s v="Indoor Advanced Lighting"/>
    <x v="8"/>
    <n v="0"/>
    <n v="29281.919999999998"/>
    <n v="16.815359999999998"/>
    <x v="0"/>
    <x v="0"/>
    <n v="15"/>
    <s v="Qty / 1,000"/>
    <m/>
    <s v="Private-Lighting"/>
    <x v="0"/>
    <n v="2"/>
    <n v="1"/>
    <s v="Lighting"/>
    <n v="0.97902139861649395"/>
    <n v="0.93591656730105399"/>
    <n v="28667.626272576301"/>
    <n v="15.7377740091314"/>
    <n v="0.71"/>
    <n v="20354.014653529201"/>
    <n v="11.173819546483299"/>
    <n v="5242"/>
    <n v="1"/>
    <n v="1.22"/>
    <n v="1.0999999999999999E-2"/>
    <n v="0.68"/>
    <n v="13.3536818008394"/>
    <d v="1900-01-08T12:55:13"/>
    <n v="43421"/>
    <n v="18.9703158258576"/>
    <n v="315.34388899833903"/>
    <n v="0"/>
    <n v="305310.21980293799"/>
  </r>
  <r>
    <s v="STND-60265"/>
    <s v="Kloeckner Metals Corporation"/>
    <s v="Kloeckner Metals - 12900 S Metron Dr - Chicago"/>
    <x v="6"/>
    <s v="Indoor Advanced Lighting"/>
    <x v="8"/>
    <n v="0"/>
    <n v="140307.88"/>
    <n v="0"/>
    <x v="0"/>
    <x v="0"/>
    <n v="15"/>
    <s v="Qty / 1,000"/>
    <m/>
    <s v="Private-Lighting"/>
    <x v="0"/>
    <n v="2"/>
    <n v="1"/>
    <s v="Lighting"/>
    <n v="0.97902139861649395"/>
    <n v="0.93591656730105399"/>
    <n v="137364.41691451499"/>
    <n v="0"/>
    <n v="0.71"/>
    <n v="97528.736009305794"/>
    <n v="0"/>
    <n v="5242"/>
    <n v="1"/>
    <n v="1.22"/>
    <n v="1.0999999999999999E-2"/>
    <n v="0.68"/>
    <n v="13.3536818008394"/>
    <d v="1900-01-08T12:55:13"/>
    <n v="43421"/>
    <n v="0"/>
    <n v="1511.0085860596701"/>
    <n v="0"/>
    <n v="1462931.0401395869"/>
  </r>
  <r>
    <s v="STND-60266"/>
    <s v="Butterfield Carstar"/>
    <s v="Butterfield Bodyworks Carstar - 1066 Campus Dr - Mundelein"/>
    <x v="0"/>
    <s v="Indoor Lighting"/>
    <x v="8"/>
    <n v="0"/>
    <n v="45893.71"/>
    <n v="7.2631480000000002"/>
    <x v="0"/>
    <x v="0"/>
    <n v="9.5383441434566993"/>
    <s v="Qty / 1,000"/>
    <m/>
    <s v="Private-Lighting"/>
    <x v="0"/>
    <n v="3"/>
    <n v="1"/>
    <s v="Lighting"/>
    <n v="0.91633259480590001"/>
    <n v="1.30467645558681"/>
    <n v="42053.9023695695"/>
    <n v="9.4760581890423996"/>
    <n v="0.71"/>
    <n v="29858.270682394301"/>
    <n v="6.7280013142201103"/>
    <n v="5242"/>
    <n v="1"/>
    <n v="1.22"/>
    <n v="1.0999999999999999E-2"/>
    <n v="0.68"/>
    <n v="13.3536818008394"/>
    <d v="1900-01-08T12:55:13"/>
    <n v="43269"/>
    <n v="11.4224423686625"/>
    <n v="462.59292606526401"/>
    <n v="0"/>
    <n v="284798.46129716054"/>
  </r>
  <r>
    <s v="STND-60266"/>
    <s v="Butterfield Carstar"/>
    <s v="Butterfield Bodyworks Carstar - 1066 Campus Dr - Mundelein"/>
    <x v="1"/>
    <s v="Outdoor &amp; Garage Lighting"/>
    <x v="1"/>
    <n v="0"/>
    <n v="9438.2749999999996"/>
    <n v="0"/>
    <x v="0"/>
    <x v="0"/>
    <n v="10.1978380583316"/>
    <s v="Qty / 1,000"/>
    <m/>
    <s v="Private-Lighting"/>
    <x v="0"/>
    <n v="3"/>
    <n v="1"/>
    <s v="Lighting"/>
    <n v="0.91633259480590001"/>
    <n v="1.30467645558681"/>
    <n v="8648.5990212416491"/>
    <n v="0"/>
    <n v="0.71"/>
    <n v="6140.5053050815704"/>
    <n v="0"/>
    <n v="4903"/>
    <n v="1"/>
    <n v="1"/>
    <n v="0"/>
    <n v="0"/>
    <n v="14.276973281664301"/>
    <d v="1900-01-09T04:44:53"/>
    <n v="43269"/>
    <n v="0"/>
    <n v="0"/>
    <n v="0"/>
    <n v="62619.878697547931"/>
  </r>
  <r>
    <s v="STND-60266"/>
    <s v="Butterfield Carstar"/>
    <s v="Butterfield Bodyworks Carstar - 1066 Campus Dr - Mundelein"/>
    <x v="1"/>
    <s v="Outdoor &amp; Garage Lighting"/>
    <x v="1"/>
    <n v="0"/>
    <n v="9193.125"/>
    <n v="0"/>
    <x v="0"/>
    <x v="0"/>
    <n v="10.1978380583316"/>
    <s v="Qty / 1,000"/>
    <m/>
    <s v="Private-Lighting"/>
    <x v="0"/>
    <n v="3"/>
    <n v="1"/>
    <s v="Lighting"/>
    <n v="0.91633259480590001"/>
    <n v="1.30467645558681"/>
    <n v="8423.9600856249908"/>
    <n v="0"/>
    <n v="0.71"/>
    <n v="5981.0116607937398"/>
    <n v="0"/>
    <n v="4903"/>
    <n v="1"/>
    <n v="1"/>
    <n v="0"/>
    <n v="0"/>
    <n v="14.276973281664301"/>
    <d v="1900-01-09T04:44:53"/>
    <n v="43269"/>
    <n v="0"/>
    <n v="0"/>
    <n v="0"/>
    <n v="60993.388341767488"/>
  </r>
  <r>
    <s v="STND-60267"/>
    <s v="Woodfield Corners, LLC"/>
    <s v="Woodfield Corners - 1300 E Woodfield Rd Ste 100 - Schaumburg"/>
    <x v="62"/>
    <s v="Indoor Lighting"/>
    <x v="6"/>
    <n v="0"/>
    <n v="7608.2640000000001"/>
    <n v="1.7107859999999999"/>
    <x v="0"/>
    <x v="0"/>
    <n v="15"/>
    <s v="Qty / 1,000"/>
    <m/>
    <s v="Private-Lighting"/>
    <x v="0"/>
    <n v="3"/>
    <n v="1"/>
    <s v="Lighting"/>
    <n v="0.91633259480590001"/>
    <n v="1.30467645558681"/>
    <n v="6971.70029308831"/>
    <n v="2.2320222147475302"/>
    <n v="0.71"/>
    <n v="4949.9072080926999"/>
    <n v="1.58473577247075"/>
    <n v="2885"/>
    <n v="1.165"/>
    <n v="1.3779999999999999"/>
    <n v="2.5499999999999998E-2"/>
    <n v="0.55000000000000004"/>
    <n v="24.263431542460999"/>
    <d v="1900-01-16T07:56:40"/>
    <n v="43280"/>
    <n v="2.9450088596747999"/>
    <n v="152.59944847532401"/>
    <n v="0"/>
    <n v="74248.608121390498"/>
  </r>
  <r>
    <s v="STND-60268"/>
    <s v="Christ The King Church"/>
    <s v="Christ The King Church - 9235 S Hamilton Ave - Chicago"/>
    <x v="2"/>
    <s v="Energy Management System"/>
    <x v="2"/>
    <n v="3100.4"/>
    <n v="7440.96"/>
    <n v="0"/>
    <x v="1"/>
    <x v="0"/>
    <n v="15"/>
    <s v="NA"/>
    <m/>
    <s v="EMS"/>
    <x v="1"/>
    <n v="3"/>
    <n v="1"/>
    <s v="EMS"/>
    <n v="0.91036333343406195"/>
    <n v="0"/>
    <n v="6773.9771495495197"/>
    <n v="0"/>
    <n v="0.7"/>
    <n v="4741.7840046846604"/>
    <n v="0"/>
    <n v="3379"/>
    <n v="1.0900000000000001"/>
    <n v="1.36"/>
    <n v="2.1999999999999999E-2"/>
    <n v="0.57999999999999996"/>
    <n v="20.7161882213673"/>
    <d v="1900-01-13T19:08:05"/>
    <n v="43313"/>
    <n v="0"/>
    <n v="0"/>
    <n v="0"/>
    <n v="71126.760070269913"/>
  </r>
  <r>
    <s v="STND-60270"/>
    <s v="Bloomingdale Business Complex"/>
    <s v="Bloomingdale Business Complex - 5750 W Bloomingdale Avenue - Chicago"/>
    <x v="0"/>
    <s v="Indoor Lighting"/>
    <x v="8"/>
    <n v="0"/>
    <n v="192486.24"/>
    <n v="30.462911999999999"/>
    <x v="0"/>
    <x v="0"/>
    <n v="9.5383441434566993"/>
    <s v="Qty / 1,000"/>
    <m/>
    <s v="Private-Lighting"/>
    <x v="0"/>
    <n v="2"/>
    <n v="1"/>
    <s v="Lighting"/>
    <n v="0.97902139861649395"/>
    <n v="0.93591656730105399"/>
    <n v="188448.14789923001"/>
    <n v="28.5107440290341"/>
    <n v="0.71"/>
    <n v="133798.185008453"/>
    <n v="20.2426282606142"/>
    <n v="5242"/>
    <n v="1"/>
    <n v="1.22"/>
    <n v="1.0999999999999999E-2"/>
    <n v="0.68"/>
    <n v="13.3536818008394"/>
    <d v="1900-01-08T12:55:13"/>
    <n v="43253"/>
    <n v="34.3668563512947"/>
    <n v="2072.92962689153"/>
    <n v="0"/>
    <n v="1276213.1343805136"/>
  </r>
  <r>
    <s v="STND-60270"/>
    <s v="Bloomingdale Business Complex"/>
    <s v="Bloomingdale Business Complex - 5750 W Bloomingdale Avenue - Chicago"/>
    <x v="38"/>
    <s v="Indoor Lighting"/>
    <x v="8"/>
    <n v="0"/>
    <n v="19017.641"/>
    <n v="2.6244399999999999"/>
    <x v="0"/>
    <x v="0"/>
    <n v="8"/>
    <s v="Qty / 1,000"/>
    <m/>
    <s v="Private-Lighting"/>
    <x v="0"/>
    <n v="2"/>
    <n v="1"/>
    <s v="Lighting"/>
    <n v="0.97902139861649395"/>
    <n v="0.93591656730105399"/>
    <n v="18618.677490206399"/>
    <n v="2.45625687588758"/>
    <n v="0.71"/>
    <n v="13219.2610180465"/>
    <n v="1.74394238188018"/>
    <n v="5242"/>
    <n v="1"/>
    <n v="1.22"/>
    <n v="1.0999999999999999E-2"/>
    <n v="0.68"/>
    <n v="13.3536818008394"/>
    <d v="1900-01-08T12:55:13"/>
    <n v="43253"/>
    <n v="2.9607725119184898"/>
    <n v="204.80545239227001"/>
    <n v="0"/>
    <n v="105754.088144372"/>
  </r>
  <r>
    <s v="STND-60271"/>
    <s v="RP Hyde Park, LLC"/>
    <s v="RP Hyde Park, LLC - 5050 S Lake Shore Dr - Chicago"/>
    <x v="28"/>
    <s v="HVAC"/>
    <x v="18"/>
    <n v="0"/>
    <n v="128979"/>
    <n v="73.134"/>
    <x v="3"/>
    <x v="0"/>
    <n v="20"/>
    <s v="ΔkWpeak / CF"/>
    <n v="1"/>
    <s v="Private-Non-Lighting"/>
    <x v="2"/>
    <n v="3"/>
    <n v="1"/>
    <s v="Non-Lighting"/>
    <n v="0.98952339343681495"/>
    <n v="0.43468415683807998"/>
    <n v="127627.737762087"/>
    <n v="31.790191126196198"/>
    <n v="0.7"/>
    <n v="89339.416433460894"/>
    <n v="22.253133788337301"/>
    <n v="6138"/>
    <n v="1.1399999999999999"/>
    <n v="1.32"/>
    <n v="2.5000000000000001E-2"/>
    <n v="0.64"/>
    <n v="11.4043662430759"/>
    <d v="1900-01-07T03:30:12"/>
    <n v="43282"/>
    <n v="31.790191126196198"/>
    <n v="0"/>
    <n v="0"/>
    <n v="1786788.3286692179"/>
  </r>
  <r>
    <s v="STND-60272"/>
    <s v="School District U-46"/>
    <s v="School District U-46 Lords Park Elementary - 323 Waverly Ave - Elgin"/>
    <x v="0"/>
    <s v="Indoor Lighting"/>
    <x v="12"/>
    <n v="0"/>
    <n v="4043.0990000000002"/>
    <n v="1.1024640000000001"/>
    <x v="0"/>
    <x v="1"/>
    <n v="15"/>
    <s v="Qty / 1,000"/>
    <m/>
    <s v="Public-Lighting"/>
    <x v="0"/>
    <n v="3"/>
    <n v="1"/>
    <s v="Lighting"/>
    <n v="0.99829244462109001"/>
    <n v="0.987374621353864"/>
    <n v="4036.1951845550898"/>
    <n v="1.0885449745562701"/>
    <n v="0.71"/>
    <n v="2865.6985810341098"/>
    <n v="0.77286693193494904"/>
    <n v="2979"/>
    <n v="1.17333333333333"/>
    <n v="1.323"/>
    <n v="2.1333333333333301E-2"/>
    <n v="0.72"/>
    <n v="23.497818059751602"/>
    <d v="1900-01-15T18:49:11"/>
    <n v="43283"/>
    <n v="1.14275738489572"/>
    <n v="73.385366991910701"/>
    <n v="0"/>
    <n v="42985.47871551165"/>
  </r>
  <r>
    <s v="STND-60272"/>
    <s v="School District U-46"/>
    <s v="School District U-46 Lords Park Elementary - 323 Waverly Ave - Elgin"/>
    <x v="7"/>
    <s v="Indoor Lighting"/>
    <x v="12"/>
    <n v="0"/>
    <n v="936.88400000000001"/>
    <n v="0.84268799999999999"/>
    <x v="0"/>
    <x v="1"/>
    <n v="8"/>
    <s v="Qty / 1,000"/>
    <m/>
    <s v="Public-Lighting"/>
    <x v="0"/>
    <n v="3"/>
    <n v="1"/>
    <s v="Lighting"/>
    <n v="0.99829244462109001"/>
    <n v="0.987374621353864"/>
    <n v="935.284218686386"/>
    <n v="0.83204874491944503"/>
    <n v="0.71"/>
    <n v="664.051795267334"/>
    <n v="0.59075460889280595"/>
    <n v="2979"/>
    <n v="1.17333333333333"/>
    <n v="1.323"/>
    <n v="2.1333333333333301E-2"/>
    <n v="0.72"/>
    <n v="23.497818059751602"/>
    <d v="1900-01-15T18:49:11"/>
    <n v="43283"/>
    <n v="1.1033519578303499"/>
    <n v="17.005167612479699"/>
    <n v="0"/>
    <n v="5312.414362138672"/>
  </r>
  <r>
    <s v="STND-60272"/>
    <s v="School District U-46"/>
    <s v="School District U-46 Lords Park Elementary - 323 Waverly Ave - Elgin"/>
    <x v="51"/>
    <s v="Commercial Kitchen Equipment"/>
    <x v="12"/>
    <n v="0"/>
    <n v="4838.82"/>
    <n v="0"/>
    <x v="2"/>
    <x v="1"/>
    <n v="5"/>
    <s v="NA"/>
    <m/>
    <s v="Public-Lighting"/>
    <x v="0"/>
    <n v="3"/>
    <n v="1"/>
    <s v="Non-Lighting"/>
    <n v="0.99829244462109001"/>
    <n v="0.987374621353864"/>
    <n v="4830.5574468814202"/>
    <n v="0"/>
    <n v="0.7"/>
    <n v="3381.3902128169998"/>
    <n v="0"/>
    <n v="2979"/>
    <n v="1.17333333333333"/>
    <n v="1.323"/>
    <n v="2.1333333333333301E-2"/>
    <n v="0.72"/>
    <n v="23.497818059751602"/>
    <d v="1900-01-15T18:49:11"/>
    <n v="43283"/>
    <n v="0"/>
    <n v="0"/>
    <n v="0"/>
    <n v="16906.951064084999"/>
  </r>
  <r>
    <s v="STND-60273"/>
    <s v="Village of Bloomingdale"/>
    <s v="Vil Of Bloomingdale - 201 S Bloomingdale Rd - Bloomingdale"/>
    <x v="18"/>
    <s v="HVAC"/>
    <x v="4"/>
    <n v="0"/>
    <n v="51612.21"/>
    <n v="5.78"/>
    <x v="3"/>
    <x v="1"/>
    <n v="20"/>
    <s v="ΔkWpeak / CF"/>
    <n v="1"/>
    <s v="Public-Non-Lighting"/>
    <x v="2"/>
    <n v="2"/>
    <n v="1"/>
    <s v="Non-Lighting"/>
    <n v="0.84130066610770204"/>
    <n v="0.74264480108891695"/>
    <n v="43421.386652290603"/>
    <n v="4.2924869502939398"/>
    <n v="0.7"/>
    <n v="30394.9706566034"/>
    <n v="3.0047408652057599"/>
    <n v="7616"/>
    <n v="1.1100000000000001"/>
    <n v="1.29"/>
    <n v="2.1999999999999999E-2"/>
    <n v="0.76"/>
    <n v="9.1911764705882408"/>
    <d v="1900-01-05T13:33:47"/>
    <n v="43278"/>
    <n v="4.2924869502939398"/>
    <n v="0"/>
    <n v="0"/>
    <n v="607899.413132068"/>
  </r>
  <r>
    <s v="STND-60273"/>
    <s v="Village of Bloomingdale"/>
    <s v="Vil Of Bloomingdale - 201 S Bloomingdale Rd - Bloomingdale"/>
    <x v="12"/>
    <s v="Variable Speed Drives"/>
    <x v="4"/>
    <n v="0"/>
    <n v="37745.71"/>
    <n v="3.1346769999999999"/>
    <x v="6"/>
    <x v="1"/>
    <n v="15"/>
    <s v="ΔkWpeak"/>
    <m/>
    <s v="Public-Non-Lighting"/>
    <x v="2"/>
    <n v="2"/>
    <n v="1"/>
    <s v="Non-Lighting"/>
    <n v="0.84130066610770204"/>
    <n v="0.74264480108891695"/>
    <n v="31755.490965708199"/>
    <n v="2.3279515771430002"/>
    <n v="0.7"/>
    <n v="22228.8436759957"/>
    <n v="1.6295661040000999"/>
    <n v="7616"/>
    <n v="1.1100000000000001"/>
    <n v="1.29"/>
    <n v="2.1999999999999999E-2"/>
    <n v="0.76"/>
    <n v="9.1911764705882408"/>
    <d v="1900-01-05T13:33:47"/>
    <n v="43278"/>
    <n v="2.3279515771430002"/>
    <n v="0"/>
    <n v="0"/>
    <n v="333432.65513993549"/>
  </r>
  <r>
    <s v="STND-60273"/>
    <s v="Village of Bloomingdale"/>
    <s v="Vil Of Bloomingdale - 201 S Bloomingdale Rd - Bloomingdale"/>
    <x v="12"/>
    <s v="Variable Speed Drives"/>
    <x v="4"/>
    <n v="0"/>
    <n v="52316.887000000002"/>
    <n v="3.1972640000000001"/>
    <x v="6"/>
    <x v="1"/>
    <n v="15"/>
    <s v="ΔkWpeak"/>
    <m/>
    <s v="Public-Non-Lighting"/>
    <x v="2"/>
    <n v="2"/>
    <n v="1"/>
    <s v="Non-Lighting"/>
    <n v="0.84130066610770204"/>
    <n v="0.74264480108891695"/>
    <n v="44014.231881781401"/>
    <n v="2.37443148730876"/>
    <n v="0.7"/>
    <n v="30809.962317246998"/>
    <n v="1.66210204111613"/>
    <n v="7616"/>
    <n v="1.1100000000000001"/>
    <n v="1.29"/>
    <n v="2.1999999999999999E-2"/>
    <n v="0.76"/>
    <n v="9.1911764705882408"/>
    <d v="1900-01-05T13:33:47"/>
    <n v="43278"/>
    <n v="2.37443148730876"/>
    <n v="0"/>
    <n v="0"/>
    <n v="462149.43475870497"/>
  </r>
  <r>
    <s v="STND-60273"/>
    <s v="Village of Bloomingdale"/>
    <s v="Vil Of Bloomingdale - 201 S Bloomingdale Rd - Bloomingdale"/>
    <x v="12"/>
    <s v="Variable Speed Drives"/>
    <x v="4"/>
    <n v="0"/>
    <n v="54694.927000000003"/>
    <n v="1.7192829999999999"/>
    <x v="6"/>
    <x v="1"/>
    <n v="15"/>
    <s v="ΔkWpeak"/>
    <m/>
    <s v="Public-Non-Lighting"/>
    <x v="2"/>
    <n v="2"/>
    <n v="1"/>
    <s v="Non-Lighting"/>
    <n v="0.84130066610770204"/>
    <n v="0.74264480108891695"/>
    <n v="46014.878517812103"/>
    <n v="1.2768165815505601"/>
    <n v="0.7"/>
    <n v="32210.414962468501"/>
    <n v="0.89377160708539005"/>
    <n v="7616"/>
    <n v="1.1100000000000001"/>
    <n v="1.29"/>
    <n v="2.1999999999999999E-2"/>
    <n v="0.76"/>
    <n v="9.1911764705882408"/>
    <d v="1900-01-05T13:33:47"/>
    <n v="43278"/>
    <n v="1.2768165815505601"/>
    <n v="0"/>
    <n v="0"/>
    <n v="483156.22443702753"/>
  </r>
  <r>
    <s v="STND-60274"/>
    <s v="Dundee Township Park District"/>
    <s v="Dundee Township Park District - 665 Barrington Ave - Carpentersville"/>
    <x v="0"/>
    <s v="Indoor Lighting"/>
    <x v="2"/>
    <n v="0"/>
    <n v="51858.188999999998"/>
    <n v="11.106304"/>
    <x v="0"/>
    <x v="1"/>
    <n v="14.797277300976599"/>
    <s v="Qty / 1,000"/>
    <m/>
    <s v="Public-Lighting"/>
    <x v="0"/>
    <n v="3"/>
    <n v="1"/>
    <s v="Lighting"/>
    <n v="0.99829244462109001"/>
    <n v="0.987374621353864"/>
    <n v="51769.638270432501"/>
    <n v="10.966082706640901"/>
    <n v="0.71"/>
    <n v="36756.443172007101"/>
    <n v="7.7859187217150403"/>
    <n v="3379"/>
    <n v="1.0900000000000001"/>
    <n v="1.36"/>
    <n v="2.1999999999999999E-2"/>
    <n v="0.57999999999999996"/>
    <n v="20.7161882213673"/>
    <d v="1900-01-13T19:08:05"/>
    <n v="43283"/>
    <n v="13.9022346686624"/>
    <n v="1044.89178160506"/>
    <n v="0"/>
    <n v="543895.28221377695"/>
  </r>
  <r>
    <s v="STND-60275"/>
    <s v="La Beau Bros Shop 1"/>
    <s v="La Beau Bros Shop 1 - 2400 E Court St - Kankakee"/>
    <x v="0"/>
    <s v="Indoor Lighting"/>
    <x v="2"/>
    <n v="0"/>
    <n v="6334.9489999999996"/>
    <n v="1.3567359999999999"/>
    <x v="0"/>
    <x v="0"/>
    <n v="14.797277300976599"/>
    <s v="Qty / 1,000"/>
    <m/>
    <s v="Private-Lighting"/>
    <x v="0"/>
    <n v="2"/>
    <n v="1"/>
    <s v="Lighting"/>
    <n v="0.97902139861649395"/>
    <n v="0.93591656730105399"/>
    <n v="6202.0506301441601"/>
    <n v="1.2697916998537599"/>
    <n v="0.71"/>
    <n v="4403.4559474023499"/>
    <n v="0.90155210689617105"/>
    <n v="3379"/>
    <n v="1.0900000000000001"/>
    <n v="1.36"/>
    <n v="2.1999999999999999E-2"/>
    <n v="0.57999999999999996"/>
    <n v="20.7161882213673"/>
    <d v="1900-01-13T19:08:05"/>
    <n v="43267"/>
    <n v="1.60977649575781"/>
    <n v="125.179003544194"/>
    <n v="0"/>
    <n v="65159.158736347199"/>
  </r>
  <r>
    <s v="STND-60275"/>
    <s v="La Beau Bros Shop 1"/>
    <s v="La Beau Bros Shop 1 - 2400 E Court St - Kankakee"/>
    <x v="0"/>
    <s v="Indoor Lighting"/>
    <x v="2"/>
    <n v="0"/>
    <n v="29188.647000000001"/>
    <n v="6.2512400000000001"/>
    <x v="0"/>
    <x v="0"/>
    <n v="14.797277300976599"/>
    <s v="Qty / 1,000"/>
    <m/>
    <s v="Private-Lighting"/>
    <x v="0"/>
    <n v="2"/>
    <n v="1"/>
    <s v="Lighting"/>
    <n v="0.97902139861649395"/>
    <n v="0.93591656730105399"/>
    <n v="28576.310009663099"/>
    <n v="5.8506390821750403"/>
    <n v="0.71"/>
    <n v="20289.1801068608"/>
    <n v="4.1539537483442803"/>
    <n v="3379"/>
    <n v="1.0900000000000001"/>
    <n v="1.36"/>
    <n v="2.1999999999999999E-2"/>
    <n v="0.57999999999999996"/>
    <n v="20.7161882213673"/>
    <d v="1900-01-13T19:08:05"/>
    <n v="43267"/>
    <n v="7.4171387958608497"/>
    <n v="576.76955982806305"/>
    <n v="0"/>
    <n v="300224.6242506773"/>
  </r>
  <r>
    <s v="STND-60275"/>
    <s v="La Beau Bros Shop 1"/>
    <s v="La Beau Bros Shop 1 - 2400 E Court St - Kankakee"/>
    <x v="0"/>
    <s v="Indoor Lighting"/>
    <x v="2"/>
    <n v="0"/>
    <n v="11472.888000000001"/>
    <n v="2.457112"/>
    <x v="0"/>
    <x v="0"/>
    <n v="14.797277300976599"/>
    <s v="Qty / 1,000"/>
    <m/>
    <s v="Private-Lighting"/>
    <x v="0"/>
    <n v="2"/>
    <n v="1"/>
    <s v="Lighting"/>
    <n v="0.97902139861649395"/>
    <n v="0.93591656730105399"/>
    <n v="11232.2028559304"/>
    <n v="2.29965182851423"/>
    <n v="0.71"/>
    <n v="7974.8640277105696"/>
    <n v="1.6327527982451"/>
    <n v="3379"/>
    <n v="1.0900000000000001"/>
    <n v="1.36"/>
    <n v="2.1999999999999999E-2"/>
    <n v="0.57999999999999996"/>
    <n v="20.7161882213673"/>
    <d v="1900-01-13T19:08:05"/>
    <n v="43267"/>
    <n v="2.9153801071427798"/>
    <n v="226.70501177107201"/>
    <n v="0"/>
    <n v="118006.27445561643"/>
  </r>
  <r>
    <s v="STND-60275"/>
    <s v="La Beau Bros Shop 1"/>
    <s v="La Beau Bros Shop 1 - 2400 E Court St - Kankakee"/>
    <x v="1"/>
    <s v="Outdoor &amp; Garage Lighting"/>
    <x v="1"/>
    <n v="0"/>
    <n v="121790.52"/>
    <n v="0"/>
    <x v="0"/>
    <x v="0"/>
    <n v="10.1978380583316"/>
    <s v="Qty / 1,000"/>
    <m/>
    <s v="Private-Lighting"/>
    <x v="0"/>
    <n v="2"/>
    <n v="1"/>
    <s v="Lighting"/>
    <n v="0.97902139861649395"/>
    <n v="0.93591656730105399"/>
    <n v="119235.52522862999"/>
    <n v="0"/>
    <n v="0.71"/>
    <n v="84657.222912327299"/>
    <n v="0"/>
    <n v="4903"/>
    <n v="1"/>
    <n v="1"/>
    <n v="0"/>
    <n v="0"/>
    <n v="14.276973281664301"/>
    <d v="1900-01-09T04:44:53"/>
    <n v="43267"/>
    <n v="0"/>
    <n v="0"/>
    <n v="0"/>
    <n v="863320.6497279933"/>
  </r>
  <r>
    <s v="STND-60277"/>
    <s v="La Beau Bros. Inc."/>
    <s v="La Beau Bros Shop 2 - Rear 2400 E Court St - Kankakee"/>
    <x v="0"/>
    <s v="Indoor Lighting"/>
    <x v="2"/>
    <n v="0"/>
    <n v="14842.933000000001"/>
    <n v="3.1788639999999999"/>
    <x v="0"/>
    <x v="0"/>
    <n v="14.797277300976599"/>
    <s v="Qty / 1,000"/>
    <m/>
    <s v="Private-Lighting"/>
    <x v="0"/>
    <n v="3"/>
    <n v="1"/>
    <s v="Lighting"/>
    <n v="0.91633259480590001"/>
    <n v="1.30467645558681"/>
    <n v="13601.063310420101"/>
    <n v="4.1473890163125002"/>
    <n v="0.71"/>
    <n v="9656.7549503982791"/>
    <n v="2.94464620158187"/>
    <n v="3379"/>
    <n v="1.0900000000000001"/>
    <n v="1.36"/>
    <n v="2.1999999999999999E-2"/>
    <n v="0.57999999999999996"/>
    <n v="20.7161882213673"/>
    <d v="1900-01-13T19:08:05"/>
    <n v="43270"/>
    <n v="5.2578461160148304"/>
    <n v="274.516874155268"/>
    <n v="0"/>
    <n v="142893.68082862187"/>
  </r>
  <r>
    <s v="STND-60279"/>
    <s v="Darvin Furniture &amp; Appliances of Orland Park Inc"/>
    <s v="Darvin Furniture and Appliance of Orland Park - 15400 S LaGrange Rd - Orland Park"/>
    <x v="1"/>
    <s v="Outdoor &amp; Garage Lighting"/>
    <x v="1"/>
    <n v="0"/>
    <n v="3579.19"/>
    <n v="0"/>
    <x v="0"/>
    <x v="0"/>
    <n v="10.1978380583316"/>
    <s v="Qty / 1,000"/>
    <m/>
    <s v="Private-Lighting"/>
    <x v="0"/>
    <n v="3"/>
    <n v="1"/>
    <s v="Lighting"/>
    <n v="0.91633259480590001"/>
    <n v="1.30467645558681"/>
    <n v="3279.7284600033299"/>
    <n v="0"/>
    <n v="0.71"/>
    <n v="2328.6072066023598"/>
    <n v="0"/>
    <n v="4903"/>
    <n v="1"/>
    <n v="1"/>
    <n v="0"/>
    <n v="0"/>
    <n v="14.276973281664301"/>
    <d v="1900-01-09T04:44:53"/>
    <n v="43180"/>
    <n v="0"/>
    <n v="0"/>
    <n v="1"/>
    <n v="23746.759194394781"/>
  </r>
  <r>
    <s v="STND-60279"/>
    <s v="Darvin Furniture &amp; Appliances of Orland Park Inc"/>
    <s v="Darvin Furniture and Appliance of Orland Park - 15400 S LaGrange Rd - Orland Park"/>
    <x v="1"/>
    <s v="Outdoor &amp; Garage Lighting"/>
    <x v="1"/>
    <n v="0"/>
    <n v="10664.025"/>
    <n v="0"/>
    <x v="0"/>
    <x v="0"/>
    <n v="10.1978380583316"/>
    <s v="Qty / 1,000"/>
    <m/>
    <s v="Private-Lighting"/>
    <x v="0"/>
    <n v="3"/>
    <n v="1"/>
    <s v="Lighting"/>
    <n v="0.91633259480590001"/>
    <n v="1.30467645558681"/>
    <n v="9771.7936993249896"/>
    <n v="0"/>
    <n v="0.71"/>
    <n v="6937.9735265207401"/>
    <n v="0"/>
    <n v="4903"/>
    <n v="1"/>
    <n v="1"/>
    <n v="0"/>
    <n v="0"/>
    <n v="14.276973281664301"/>
    <d v="1900-01-09T04:44:53"/>
    <n v="43180"/>
    <n v="0"/>
    <n v="0"/>
    <n v="1"/>
    <n v="70752.330476450312"/>
  </r>
  <r>
    <s v="STND-60279"/>
    <s v="Darvin Furniture &amp; Appliances of Orland Park Inc"/>
    <s v="Darvin Furniture and Appliance of Orland Park - 15400 S LaGrange Rd - Orland Park"/>
    <x v="1"/>
    <s v="Outdoor &amp; Garage Lighting"/>
    <x v="1"/>
    <n v="0"/>
    <n v="1010.018"/>
    <n v="0"/>
    <x v="0"/>
    <x v="0"/>
    <n v="10.1978380583316"/>
    <s v="Qty / 1,000"/>
    <m/>
    <s v="Private-Lighting"/>
    <x v="0"/>
    <n v="3"/>
    <n v="1"/>
    <s v="Lighting"/>
    <n v="0.91633259480590001"/>
    <n v="1.30467645558681"/>
    <n v="925.51241474066501"/>
    <n v="0"/>
    <n v="0.71"/>
    <n v="657.113814465872"/>
    <n v="0"/>
    <n v="4903"/>
    <n v="1"/>
    <n v="1"/>
    <n v="0"/>
    <n v="0"/>
    <n v="14.276973281664301"/>
    <d v="1900-01-09T04:44:53"/>
    <n v="43180"/>
    <n v="0"/>
    <n v="0"/>
    <n v="1"/>
    <n v="6701.1402658155193"/>
  </r>
  <r>
    <s v="STND-60279"/>
    <s v="Darvin Furniture &amp; Appliances of Orland Park Inc"/>
    <s v="Darvin Furniture and Appliance of Orland Park - 15400 S LaGrange Rd - Orland Park"/>
    <x v="1"/>
    <s v="Outdoor &amp; Garage Lighting"/>
    <x v="1"/>
    <n v="0"/>
    <n v="710.93499999999995"/>
    <n v="0"/>
    <x v="0"/>
    <x v="0"/>
    <n v="10.1978380583316"/>
    <s v="Qty / 1,000"/>
    <m/>
    <s v="Private-Lighting"/>
    <x v="0"/>
    <n v="3"/>
    <n v="1"/>
    <s v="Lighting"/>
    <n v="0.91633259480590001"/>
    <n v="1.30467645558681"/>
    <n v="651.45291328833196"/>
    <n v="0"/>
    <n v="0.71"/>
    <n v="462.53156843471601"/>
    <n v="0"/>
    <n v="4903"/>
    <n v="1"/>
    <n v="1"/>
    <n v="0"/>
    <n v="0"/>
    <n v="14.276973281664301"/>
    <d v="1900-01-09T04:44:53"/>
    <n v="43180"/>
    <n v="0"/>
    <n v="0"/>
    <n v="1"/>
    <n v="4716.8220317633541"/>
  </r>
  <r>
    <s v="STND-60281"/>
    <s v="Darvin Furniture &amp; Appliances of Orland Park Inc"/>
    <s v="Darvin Furniture and Appliance of Orland Park Inc - 19111 Darvin Dr - Mokena"/>
    <x v="1"/>
    <s v="Outdoor &amp; Garage Lighting"/>
    <x v="1"/>
    <n v="0"/>
    <n v="26132.99"/>
    <n v="0"/>
    <x v="0"/>
    <x v="0"/>
    <n v="10.1978380583316"/>
    <s v="Qty / 1,000"/>
    <m/>
    <s v="Private-Lighting"/>
    <x v="0"/>
    <n v="3"/>
    <n v="1"/>
    <s v="Lighting"/>
    <n v="0.91633259480590001"/>
    <n v="1.30467645558681"/>
    <n v="23946.510536736601"/>
    <n v="0"/>
    <n v="0.71"/>
    <n v="17002.022481083"/>
    <n v="0"/>
    <n v="4903"/>
    <n v="1"/>
    <n v="1"/>
    <n v="0"/>
    <n v="0"/>
    <n v="14.276973281664301"/>
    <d v="1900-01-09T04:44:53"/>
    <n v="43288"/>
    <n v="0"/>
    <n v="0"/>
    <n v="0"/>
    <n v="173383.87192619767"/>
  </r>
  <r>
    <s v="STND-60282"/>
    <s v="Kohl's Department Stores, Inc"/>
    <s v="Kohl's Department Stores Inc - 4220 N Harlem Ave - Norridge"/>
    <x v="9"/>
    <s v="HVAC"/>
    <x v="0"/>
    <n v="4012.9775"/>
    <n v="58967.163999999997"/>
    <n v="0"/>
    <x v="3"/>
    <x v="0"/>
    <n v="10"/>
    <s v="NA"/>
    <m/>
    <s v="Private-Non-Lighting"/>
    <x v="2"/>
    <n v="3"/>
    <n v="94423"/>
    <s v="Non-Lighting"/>
    <n v="0.98952339343681495"/>
    <n v="0.43468415683807998"/>
    <n v="58349.388222625203"/>
    <n v="0"/>
    <n v="0.7"/>
    <n v="40844.571755837598"/>
    <n v="0"/>
    <n v="5478"/>
    <n v="1.1200000000000001"/>
    <n v="1.31"/>
    <n v="2.1999999999999999E-2"/>
    <n v="0.95"/>
    <n v="12.7783862723622"/>
    <d v="1900-01-08T03:03:29"/>
    <n v="43300"/>
    <n v="0"/>
    <n v="0"/>
    <n v="0"/>
    <n v="408445.71755837597"/>
  </r>
  <r>
    <s v="STND-60283"/>
    <s v="WSC-GSP CT HOLDINGS VII, L.L.C."/>
    <s v="WSC GSP CT HOLDINGS VII LLC - 1701 Golf Rd - Rolling Meadows"/>
    <x v="1"/>
    <s v="Outdoor &amp; Garage Lighting"/>
    <x v="1"/>
    <n v="0"/>
    <n v="33340.400000000001"/>
    <n v="0"/>
    <x v="0"/>
    <x v="0"/>
    <n v="10.1978380583316"/>
    <s v="Qty / 1,000"/>
    <m/>
    <s v="Private-Lighting"/>
    <x v="0"/>
    <n v="3"/>
    <n v="1"/>
    <s v="Lighting"/>
    <n v="0.91633259480590001"/>
    <n v="1.30467645558681"/>
    <n v="30550.895243866598"/>
    <n v="0"/>
    <n v="0.71"/>
    <n v="21691.135623145299"/>
    <n v="0"/>
    <n v="4903"/>
    <n v="1"/>
    <n v="1"/>
    <n v="0"/>
    <n v="0"/>
    <n v="14.276973281664301"/>
    <d v="1900-01-09T04:44:53"/>
    <n v="43240"/>
    <n v="0"/>
    <n v="0"/>
    <n v="1"/>
    <n v="221202.68838614345"/>
  </r>
  <r>
    <s v="STND-60284"/>
    <s v="J Sterling Morton High School District 201"/>
    <s v="J. Sterling Morton HS District 201 - 2423 S Austin Blvd - Cicero"/>
    <x v="0"/>
    <s v="Indoor Lighting"/>
    <x v="12"/>
    <n v="0"/>
    <n v="418.25200000000001"/>
    <n v="0.114048"/>
    <x v="0"/>
    <x v="1"/>
    <n v="15"/>
    <s v="Qty / 1,000"/>
    <m/>
    <s v="Public-Lighting"/>
    <x v="0"/>
    <n v="3"/>
    <n v="1"/>
    <s v="Lighting"/>
    <n v="0.99829244462109001"/>
    <n v="0.987374621353864"/>
    <n v="417.53781154766"/>
    <n v="0.112608100816165"/>
    <n v="0.71"/>
    <n v="296.45184619883901"/>
    <n v="7.9951751579477495E-2"/>
    <n v="2979"/>
    <n v="1.17333333333333"/>
    <n v="1.323"/>
    <n v="2.1333333333333301E-2"/>
    <n v="0.72"/>
    <n v="23.497818059751602"/>
    <d v="1900-01-15T18:49:11"/>
    <n v="43283"/>
    <n v="0.118216281196109"/>
    <n v="7.5915965735938302"/>
    <n v="0"/>
    <n v="4446.777692982585"/>
  </r>
  <r>
    <s v="STND-60284"/>
    <s v="J Sterling Morton High School District 201"/>
    <s v="J. Sterling Morton HS District 201 - 2423 S Austin Blvd - Cicero"/>
    <x v="62"/>
    <s v="Indoor Lighting"/>
    <x v="12"/>
    <n v="0"/>
    <n v="4015.2150000000001"/>
    <n v="1.0948610000000001"/>
    <x v="0"/>
    <x v="1"/>
    <n v="15"/>
    <s v="Qty / 1,000"/>
    <m/>
    <s v="Public-Lighting"/>
    <x v="0"/>
    <n v="3"/>
    <n v="1"/>
    <s v="Lighting"/>
    <n v="0.99829244462109001"/>
    <n v="0.987374621353864"/>
    <n v="4008.35879802927"/>
    <n v="1.0810379653101101"/>
    <n v="0.71"/>
    <n v="2845.9347466007798"/>
    <n v="0.76753695537017996"/>
    <n v="2979"/>
    <n v="1.17333333333333"/>
    <n v="1.323"/>
    <n v="2.1333333333333301E-2"/>
    <n v="0.72"/>
    <n v="23.497818059751602"/>
    <d v="1900-01-15T18:49:11"/>
    <n v="43283"/>
    <n v="1.1348765067923401"/>
    <n v="72.879250873259494"/>
    <n v="0"/>
    <n v="42689.021199011695"/>
  </r>
  <r>
    <s v="STND-60285"/>
    <s v="Kohl's Department Stores, Inc"/>
    <s v="Kohl's Department Stores Inc - 4340 Fox Valley Center Dr - Aurora"/>
    <x v="9"/>
    <s v="HVAC"/>
    <x v="0"/>
    <n v="3926.83"/>
    <n v="57701.302000000003"/>
    <n v="0"/>
    <x v="3"/>
    <x v="0"/>
    <n v="10"/>
    <s v="NA"/>
    <m/>
    <s v="Private-Non-Lighting"/>
    <x v="2"/>
    <n v="3"/>
    <n v="92396"/>
    <s v="Non-Lighting"/>
    <n v="0.98952339343681495"/>
    <n v="0.43468415683807998"/>
    <n v="57096.788160762502"/>
    <n v="0"/>
    <n v="0.7"/>
    <n v="39967.751712533704"/>
    <n v="0"/>
    <n v="5478"/>
    <n v="1.1200000000000001"/>
    <n v="1.31"/>
    <n v="2.1999999999999999E-2"/>
    <n v="0.95"/>
    <n v="12.7783862723622"/>
    <d v="1900-01-08T03:03:29"/>
    <n v="43251"/>
    <n v="0"/>
    <n v="0"/>
    <n v="1"/>
    <n v="399677.51712533704"/>
  </r>
  <r>
    <s v="STND-60286"/>
    <s v="MB Financial Bank, N.A."/>
    <s v="MB Financial  -  6111 N River Road - Rosemont"/>
    <x v="0"/>
    <s v="Indoor Lighting"/>
    <x v="6"/>
    <n v="0"/>
    <n v="49146.552000000003"/>
    <n v="11.05104"/>
    <x v="0"/>
    <x v="0"/>
    <n v="15"/>
    <s v="Qty / 1,000"/>
    <m/>
    <s v="Private-Lighting"/>
    <x v="0"/>
    <n v="3"/>
    <n v="1"/>
    <s v="Lighting"/>
    <n v="0.91633259480590001"/>
    <n v="1.30467645558681"/>
    <n v="45034.587519923101"/>
    <n v="14.418031697748001"/>
    <n v="0.71"/>
    <n v="31974.5571391454"/>
    <n v="10.2368025054011"/>
    <n v="2885"/>
    <n v="1.165"/>
    <n v="1.3779999999999999"/>
    <n v="2.5499999999999998E-2"/>
    <n v="0.55000000000000004"/>
    <n v="24.263431542460999"/>
    <d v="1900-01-16T07:56:40"/>
    <n v="43280"/>
    <n v="19.023659714669499"/>
    <n v="985.73560665926095"/>
    <n v="0"/>
    <n v="479618.35708718101"/>
  </r>
  <r>
    <s v="STND-60287"/>
    <s v="Kohl's Department Stores, Inc"/>
    <s v="Kohl's Department Stores Inc - 10153 N Second St - Machesney Park"/>
    <x v="9"/>
    <s v="HVAC"/>
    <x v="0"/>
    <n v="4035.5875000000001"/>
    <n v="59299.398000000001"/>
    <n v="0"/>
    <x v="3"/>
    <x v="0"/>
    <n v="10"/>
    <s v="NA"/>
    <m/>
    <s v="Private-Non-Lighting"/>
    <x v="2"/>
    <n v="3"/>
    <n v="94955"/>
    <s v="Non-Lighting"/>
    <n v="0.98952339343681495"/>
    <n v="0.43468415683807998"/>
    <n v="58678.141537720301"/>
    <n v="0"/>
    <n v="0.7"/>
    <n v="41074.699076404198"/>
    <n v="0"/>
    <n v="5478"/>
    <n v="1.1200000000000001"/>
    <n v="1.31"/>
    <n v="2.1999999999999999E-2"/>
    <n v="0.95"/>
    <n v="12.7783862723622"/>
    <d v="1900-01-08T03:03:29"/>
    <n v="43282"/>
    <n v="0"/>
    <n v="0"/>
    <n v="0"/>
    <n v="410746.99076404201"/>
  </r>
  <r>
    <s v="STND-60288"/>
    <s v="Skyrise Apartments"/>
    <s v="Skyrise Apartments LLC - 837 N Main St - Rockford"/>
    <x v="1"/>
    <s v="Outdoor &amp; Garage Lighting"/>
    <x v="1"/>
    <n v="0"/>
    <n v="18533.34"/>
    <n v="0"/>
    <x v="0"/>
    <x v="0"/>
    <n v="10.1978380583316"/>
    <s v="Qty / 1,000"/>
    <m/>
    <s v="Private-Lighting"/>
    <x v="0"/>
    <n v="3"/>
    <n v="1"/>
    <s v="Lighting"/>
    <n v="0.91633259480590001"/>
    <n v="1.30467645558681"/>
    <n v="16982.703532619998"/>
    <n v="0"/>
    <n v="0.71"/>
    <n v="12057.7195081602"/>
    <n v="0"/>
    <n v="4903"/>
    <n v="1"/>
    <n v="1"/>
    <n v="0"/>
    <n v="0"/>
    <n v="14.276973281664301"/>
    <d v="1900-01-09T04:44:53"/>
    <n v="43288"/>
    <n v="0"/>
    <n v="0"/>
    <n v="0"/>
    <n v="122962.67089700347"/>
  </r>
  <r>
    <s v="STND-60288"/>
    <s v="Skyrise Apartments"/>
    <s v="Skyrise Apartments LLC - 837 N Main St - Rockford"/>
    <x v="1"/>
    <s v="Outdoor &amp; Garage Lighting"/>
    <x v="1"/>
    <n v="0"/>
    <n v="3775.31"/>
    <n v="0"/>
    <x v="0"/>
    <x v="0"/>
    <n v="10.1978380583316"/>
    <s v="Qty / 1,000"/>
    <m/>
    <s v="Private-Lighting"/>
    <x v="0"/>
    <n v="3"/>
    <n v="1"/>
    <s v="Lighting"/>
    <n v="0.91633259480590001"/>
    <n v="1.30467645558681"/>
    <n v="3459.4396084966602"/>
    <n v="0"/>
    <n v="0.71"/>
    <n v="2456.2021220326301"/>
    <n v="0"/>
    <n v="4903"/>
    <n v="1"/>
    <n v="1"/>
    <n v="0"/>
    <n v="0"/>
    <n v="14.276973281664301"/>
    <d v="1900-01-09T04:44:53"/>
    <n v="43288"/>
    <n v="0"/>
    <n v="0"/>
    <n v="0"/>
    <n v="25047.951479019193"/>
  </r>
  <r>
    <s v="STND-60288"/>
    <s v="Skyrise Apartments"/>
    <s v="Skyrise Apartments LLC - 837 N Main St - Rockford"/>
    <x v="1"/>
    <s v="Outdoor &amp; Garage Lighting"/>
    <x v="1"/>
    <n v="0"/>
    <n v="1823.9159999999999"/>
    <n v="0"/>
    <x v="0"/>
    <x v="0"/>
    <n v="10.1978380583316"/>
    <s v="Qty / 1,000"/>
    <m/>
    <s v="Private-Lighting"/>
    <x v="0"/>
    <n v="3"/>
    <n v="1"/>
    <s v="Lighting"/>
    <n v="0.91633259480590001"/>
    <n v="1.30467645558681"/>
    <n v="1671.313680988"/>
    <n v="0"/>
    <n v="0.71"/>
    <n v="1186.6327135014801"/>
    <n v="0"/>
    <n v="4903"/>
    <n v="1"/>
    <n v="1"/>
    <n v="0"/>
    <n v="0"/>
    <n v="14.276973281664301"/>
    <d v="1900-01-09T04:44:53"/>
    <n v="43288"/>
    <n v="0"/>
    <n v="0"/>
    <n v="0"/>
    <n v="12101.088247006692"/>
  </r>
  <r>
    <s v="STND-60289"/>
    <s v="Richardson Electronics"/>
    <s v="Richardson Electrionics - 40W267 Keslinger Rd - LaFox"/>
    <x v="28"/>
    <s v="HVAC"/>
    <x v="10"/>
    <n v="0"/>
    <n v="110565"/>
    <n v="50.19"/>
    <x v="3"/>
    <x v="0"/>
    <n v="20"/>
    <s v="ΔkWpeak / CF"/>
    <n v="1"/>
    <s v="Private-Non-Lighting"/>
    <x v="2"/>
    <n v="3"/>
    <n v="1"/>
    <s v="Non-Lighting"/>
    <n v="0.98952339343681495"/>
    <n v="0.43468415683807998"/>
    <n v="109406.653995341"/>
    <n v="21.816797831703301"/>
    <n v="0.7"/>
    <n v="76584.657796739004"/>
    <n v="15.2717584821923"/>
    <n v="4618"/>
    <n v="1.02"/>
    <n v="1.04"/>
    <n v="1.2E-2"/>
    <n v="0.81"/>
    <n v="15.158077089649201"/>
    <d v="1900-01-09T19:51:10"/>
    <n v="43286"/>
    <n v="21.816797831703301"/>
    <n v="0"/>
    <n v="0"/>
    <n v="1531693.1559347801"/>
  </r>
  <r>
    <s v="STND-60290"/>
    <s v="Bendix Commercial Vehicle Systems, LLC"/>
    <s v="BENDIX CVS LLC DBA HASSE &amp; WREDE NORTH AMERICA  - 313 AIRPORT RD - NORTH AURORA"/>
    <x v="0"/>
    <s v="Indoor Lighting"/>
    <x v="10"/>
    <n v="0"/>
    <n v="2411.7040000000002"/>
    <n v="0.431309"/>
    <x v="0"/>
    <x v="0"/>
    <n v="10.827197921178"/>
    <s v="Qty / 1,000"/>
    <m/>
    <s v="Private-Lighting"/>
    <x v="0"/>
    <n v="3"/>
    <n v="1"/>
    <s v="Lighting"/>
    <n v="0.91633259480590001"/>
    <n v="1.30467645558681"/>
    <n v="2209.9229842237701"/>
    <n v="0.56271869738268998"/>
    <n v="0.71"/>
    <n v="1569.0453187988801"/>
    <n v="0.39953027514171002"/>
    <n v="4618"/>
    <n v="1.02"/>
    <n v="1.04"/>
    <n v="1.2E-2"/>
    <n v="0.81"/>
    <n v="15.158077089649201"/>
    <d v="1900-01-09T19:51:10"/>
    <n v="43245"/>
    <n v="0.66799465501268995"/>
    <n v="25.9990939320443"/>
    <n v="1"/>
    <n v="16988.364213933306"/>
  </r>
  <r>
    <s v="STND-60290"/>
    <s v="Bendix Commercial Vehicle Systems, LLC"/>
    <s v="BENDIX CVS LLC DBA HASSE &amp; WREDE NORTH AMERICA  - 313 AIRPORT RD - NORTH AURORA"/>
    <x v="62"/>
    <s v="Indoor Lighting"/>
    <x v="10"/>
    <n v="0"/>
    <n v="5539.3829999999998"/>
    <n v="0.99066200000000004"/>
    <x v="0"/>
    <x v="0"/>
    <n v="10.827197921178"/>
    <s v="Qty / 1,000"/>
    <m/>
    <s v="Private-Lighting"/>
    <x v="0"/>
    <n v="3"/>
    <n v="1"/>
    <s v="Lighting"/>
    <n v="0.91633259480590001"/>
    <n v="1.30467645558681"/>
    <n v="5075.9171980136898"/>
    <n v="1.2924933868445401"/>
    <n v="0.71"/>
    <n v="3603.90121058972"/>
    <n v="0.91767030465962096"/>
    <n v="4618"/>
    <n v="1.02"/>
    <n v="1.04"/>
    <n v="1.2E-2"/>
    <n v="0.81"/>
    <n v="15.158077089649201"/>
    <d v="1900-01-09T19:51:10"/>
    <n v="43245"/>
    <n v="1.53429889226559"/>
    <n v="59.716672917808097"/>
    <n v="1"/>
    <n v="39020.151695427892"/>
  </r>
  <r>
    <s v="STND-60290"/>
    <s v="Bendix Commercial Vehicle Systems, LLC"/>
    <s v="BENDIX CVS LLC DBA HASSE &amp; WREDE NORTH AMERICA  - 313 AIRPORT RD - NORTH AURORA"/>
    <x v="62"/>
    <s v="Indoor Lighting"/>
    <x v="10"/>
    <n v="0"/>
    <n v="2058.4270000000001"/>
    <n v="0.36812899999999998"/>
    <x v="0"/>
    <x v="0"/>
    <n v="10.827197921178"/>
    <s v="Qty / 1,000"/>
    <m/>
    <s v="Private-Lighting"/>
    <x v="0"/>
    <n v="3"/>
    <n v="1"/>
    <s v="Lighting"/>
    <n v="0.91633259480590001"/>
    <n v="1.30467645558681"/>
    <n v="1886.2037541285199"/>
    <n v="0.480289238918715"/>
    <n v="0.71"/>
    <n v="1339.2046654312501"/>
    <n v="0.34100535963228801"/>
    <n v="4618"/>
    <n v="1.02"/>
    <n v="1.04"/>
    <n v="1.2E-2"/>
    <n v="0.81"/>
    <n v="15.158077089649201"/>
    <d v="1900-01-09T19:51:10"/>
    <n v="43245"/>
    <n v="0.57014392084367904"/>
    <n v="22.190632401512001"/>
    <n v="1"/>
    <n v="14499.83396958911"/>
  </r>
  <r>
    <s v="STND-60291"/>
    <s v="Kohl's Department Stores, Inc"/>
    <s v="Kohl's Department Stores Inc - 2200 Harlem Ave - North Riverside"/>
    <x v="9"/>
    <s v="HVAC"/>
    <x v="0"/>
    <n v="3995.085"/>
    <n v="58704.249000000003"/>
    <n v="0"/>
    <x v="3"/>
    <x v="0"/>
    <n v="10"/>
    <s v="NA"/>
    <m/>
    <s v="Private-Non-Lighting"/>
    <x v="2"/>
    <n v="3"/>
    <n v="94002"/>
    <s v="Non-Lighting"/>
    <n v="0.98952339343681495"/>
    <n v="0.43468415683807998"/>
    <n v="58089.2276796398"/>
    <n v="0"/>
    <n v="0.7"/>
    <n v="40662.4593757478"/>
    <n v="0"/>
    <n v="5478"/>
    <n v="1.1200000000000001"/>
    <n v="1.31"/>
    <n v="2.1999999999999999E-2"/>
    <n v="0.95"/>
    <n v="12.7783862723622"/>
    <d v="1900-01-08T03:03:29"/>
    <n v="43254"/>
    <n v="0"/>
    <n v="0"/>
    <n v="0"/>
    <n v="406624.593757478"/>
  </r>
  <r>
    <s v="STND-60292"/>
    <s v="Kohl's Department Stores, Inc"/>
    <s v="Kohl's Department Stores Inc - 303 S Route 83 - Elmhurst"/>
    <x v="9"/>
    <s v="HVAC"/>
    <x v="0"/>
    <n v="3985.7350000000001"/>
    <n v="58566.858999999997"/>
    <n v="0"/>
    <x v="3"/>
    <x v="0"/>
    <n v="10"/>
    <s v="NA"/>
    <m/>
    <s v="Private-Non-Lighting"/>
    <x v="2"/>
    <n v="3"/>
    <n v="93782"/>
    <s v="Non-Lighting"/>
    <n v="0.98952339343681495"/>
    <n v="0.43468415683807998"/>
    <n v="57953.277060615503"/>
    <n v="0"/>
    <n v="0.7"/>
    <n v="40567.293942430799"/>
    <n v="0"/>
    <n v="5478"/>
    <n v="1.1200000000000001"/>
    <n v="1.31"/>
    <n v="2.1999999999999999E-2"/>
    <n v="0.95"/>
    <n v="12.7783862723622"/>
    <d v="1900-01-08T03:03:29"/>
    <n v="43282"/>
    <n v="0"/>
    <n v="0"/>
    <n v="0"/>
    <n v="405672.93942430802"/>
  </r>
  <r>
    <s v="STND-60293"/>
    <s v="Kohl's Department Stores, Inc"/>
    <s v="Kohl's Department Stores Inc - 11055 W Lincoln Hwy - Frankfort"/>
    <x v="9"/>
    <s v="HVAC"/>
    <x v="0"/>
    <n v="4228.4525000000003"/>
    <n v="62133.379000000001"/>
    <n v="0"/>
    <x v="3"/>
    <x v="0"/>
    <n v="10"/>
    <s v="NA"/>
    <m/>
    <s v="Private-Non-Lighting"/>
    <x v="2"/>
    <n v="3"/>
    <n v="99493"/>
    <s v="Non-Lighting"/>
    <n v="0.98952339343681495"/>
    <n v="0.43468415683807998"/>
    <n v="61482.432033775702"/>
    <n v="0"/>
    <n v="0.7"/>
    <n v="43037.702423643001"/>
    <n v="0"/>
    <n v="5478"/>
    <n v="1.1200000000000001"/>
    <n v="1.31"/>
    <n v="2.1999999999999999E-2"/>
    <n v="0.95"/>
    <n v="12.7783862723622"/>
    <d v="1900-01-08T03:03:29"/>
    <n v="43282"/>
    <n v="0"/>
    <n v="0"/>
    <n v="0"/>
    <n v="430377.02423643001"/>
  </r>
  <r>
    <s v="STND-60294"/>
    <s v="Kohl's Department Stores, Inc"/>
    <s v="Kohl's Department Stores Inc - 3333 Touhy Ave - Lincolnwood"/>
    <x v="9"/>
    <s v="HVAC"/>
    <x v="0"/>
    <n v="4301.5950000000003"/>
    <n v="63208.142999999996"/>
    <n v="0"/>
    <x v="3"/>
    <x v="0"/>
    <n v="10"/>
    <s v="NA"/>
    <m/>
    <s v="Private-Non-Lighting"/>
    <x v="2"/>
    <n v="3"/>
    <n v="101214"/>
    <s v="Non-Lighting"/>
    <n v="0.98952339343681495"/>
    <n v="0.43468415683807998"/>
    <n v="62545.936154199502"/>
    <n v="0"/>
    <n v="0.7"/>
    <n v="43782.155307939604"/>
    <n v="0"/>
    <n v="5478"/>
    <n v="1.1200000000000001"/>
    <n v="1.31"/>
    <n v="2.1999999999999999E-2"/>
    <n v="0.95"/>
    <n v="12.7783862723622"/>
    <d v="1900-01-08T03:03:29"/>
    <n v="43281"/>
    <n v="0"/>
    <n v="0"/>
    <n v="0"/>
    <n v="437821.55307939602"/>
  </r>
  <r>
    <s v="STND-60297"/>
    <s v="Advocate Good Shepherd Hospital"/>
    <s v="Advocate Good Shepherd Health &amp; Fitness-1301 S Barrington Rd - Barrington"/>
    <x v="0"/>
    <s v="Indoor Lighting"/>
    <x v="9"/>
    <n v="0"/>
    <n v="6290.13"/>
    <n v="1.3888879999999999"/>
    <x v="0"/>
    <x v="0"/>
    <n v="12.853470437018"/>
    <s v="Qty / 1,000"/>
    <m/>
    <s v="Private-Lighting"/>
    <x v="0"/>
    <n v="3"/>
    <n v="1"/>
    <s v="Lighting"/>
    <n v="0.91633259480590001"/>
    <n v="1.30467645558681"/>
    <n v="5763.8511445664299"/>
    <n v="1.81204947304705"/>
    <n v="0.71"/>
    <n v="4092.3343126421701"/>
    <n v="1.2865551258634"/>
    <n v="3890"/>
    <n v="1.4"/>
    <n v="1.85"/>
    <n v="6.0000000000000001E-3"/>
    <n v="0.65"/>
    <n v="17.994858611825201"/>
    <d v="1900-01-11T20:29:00"/>
    <n v="43245"/>
    <n v="1.5069018486877701"/>
    <n v="24.702219190998999"/>
    <n v="1"/>
    <n v="52600.698105940508"/>
  </r>
  <r>
    <s v="STND-60298"/>
    <s v="Plochman Inc"/>
    <s v="Plochman Inc -1333 Boudreau Rd - Manteno"/>
    <x v="1"/>
    <s v="Outdoor &amp; Garage Lighting"/>
    <x v="1"/>
    <n v="0"/>
    <n v="4780.4250000000002"/>
    <n v="0"/>
    <x v="0"/>
    <x v="0"/>
    <n v="10.1978380583316"/>
    <s v="Qty / 1,000"/>
    <m/>
    <s v="Private-Lighting"/>
    <x v="0"/>
    <n v="3"/>
    <n v="1"/>
    <s v="Lighting"/>
    <n v="0.91633259480590001"/>
    <n v="1.30467645558681"/>
    <n v="4380.45924452499"/>
    <n v="0"/>
    <n v="0.71"/>
    <n v="3110.1260636127499"/>
    <n v="0"/>
    <n v="4903"/>
    <n v="1"/>
    <n v="1"/>
    <n v="0"/>
    <n v="0"/>
    <n v="14.276973281664301"/>
    <d v="1900-01-09T04:44:53"/>
    <n v="43239"/>
    <n v="0"/>
    <n v="0"/>
    <n v="1"/>
    <n v="31716.561937719147"/>
  </r>
  <r>
    <s v="STND-60298"/>
    <s v="Plochman Inc"/>
    <s v="Plochman Inc -1333 Boudreau Rd - Manteno"/>
    <x v="1"/>
    <s v="Outdoor &amp; Garage Lighting"/>
    <x v="1"/>
    <n v="0"/>
    <n v="3432.1"/>
    <n v="0"/>
    <x v="0"/>
    <x v="0"/>
    <n v="10.1978380583316"/>
    <s v="Qty / 1,000"/>
    <m/>
    <s v="Private-Lighting"/>
    <x v="0"/>
    <n v="3"/>
    <n v="1"/>
    <s v="Lighting"/>
    <n v="0.91633259480590001"/>
    <n v="1.30467645558681"/>
    <n v="3144.94509863333"/>
    <n v="0"/>
    <n v="0.71"/>
    <n v="2232.91102002966"/>
    <n v="0"/>
    <n v="4903"/>
    <n v="1"/>
    <n v="1"/>
    <n v="0"/>
    <n v="0"/>
    <n v="14.276973281664301"/>
    <d v="1900-01-09T04:44:53"/>
    <n v="43239"/>
    <n v="0"/>
    <n v="0"/>
    <n v="1"/>
    <n v="22770.864980926501"/>
  </r>
  <r>
    <s v="STND-60298"/>
    <s v="Plochman Inc"/>
    <s v="Plochman Inc -1333 Boudreau Rd - Manteno"/>
    <x v="1"/>
    <s v="Outdoor &amp; Garage Lighting"/>
    <x v="1"/>
    <n v="0"/>
    <n v="1848.431"/>
    <n v="0"/>
    <x v="0"/>
    <x v="0"/>
    <n v="10.1978380583316"/>
    <s v="Qty / 1,000"/>
    <m/>
    <s v="Private-Lighting"/>
    <x v="0"/>
    <n v="3"/>
    <n v="1"/>
    <s v="Lighting"/>
    <n v="0.91633259480590001"/>
    <n v="1.30467645558681"/>
    <n v="1693.7775745496599"/>
    <n v="0"/>
    <n v="0.71"/>
    <n v="1202.5820779302601"/>
    <n v="0"/>
    <n v="4903"/>
    <n v="1"/>
    <n v="1"/>
    <n v="0"/>
    <n v="0"/>
    <n v="14.276973281664301"/>
    <d v="1900-01-09T04:44:53"/>
    <n v="43239"/>
    <n v="0"/>
    <n v="0"/>
    <n v="1"/>
    <n v="12263.737282584705"/>
  </r>
  <r>
    <s v="STND-60299"/>
    <s v="Alumitank Inc."/>
    <s v="Alumitank Inc - 11317 N US Highway 14 - Harvard"/>
    <x v="0"/>
    <s v="Indoor Lighting"/>
    <x v="8"/>
    <n v="0"/>
    <n v="7212.9920000000002"/>
    <n v="1.1415299999999999"/>
    <x v="0"/>
    <x v="0"/>
    <n v="9.5383441434566993"/>
    <s v="Qty / 1,000"/>
    <m/>
    <s v="Private-Lighting"/>
    <x v="0"/>
    <n v="3"/>
    <n v="1"/>
    <s v="Lighting"/>
    <n v="0.91633259480590001"/>
    <n v="1.30467645558681"/>
    <n v="6609.4996756742003"/>
    <n v="1.48932731434601"/>
    <n v="0.71"/>
    <n v="4692.7447697286798"/>
    <n v="1.0574223931856599"/>
    <n v="5242"/>
    <n v="1"/>
    <n v="1.22"/>
    <n v="1.0999999999999999E-2"/>
    <n v="0.68"/>
    <n v="13.3536818008394"/>
    <d v="1900-01-08T12:55:13"/>
    <n v="43270"/>
    <n v="1.7952354319503501"/>
    <n v="72.704496432416207"/>
    <n v="0"/>
    <n v="44761.014591078609"/>
  </r>
  <r>
    <s v="STND-60299"/>
    <s v="Alumitank Inc."/>
    <s v="Alumitank Inc - 11317 N US Highway 14 - Harvard"/>
    <x v="0"/>
    <s v="Indoor Lighting"/>
    <x v="8"/>
    <n v="0"/>
    <n v="5304.9040000000005"/>
    <n v="0.83955500000000005"/>
    <x v="0"/>
    <x v="0"/>
    <n v="9.5383441434566993"/>
    <s v="Qty / 1,000"/>
    <m/>
    <s v="Private-Lighting"/>
    <x v="0"/>
    <n v="3"/>
    <n v="1"/>
    <s v="Lighting"/>
    <n v="0.91633259480590001"/>
    <n v="1.30467645558681"/>
    <n v="4861.0564475162"/>
    <n v="1.09534764167018"/>
    <n v="0.71"/>
    <n v="3451.3500777365002"/>
    <n v="0.77769682558582898"/>
    <n v="5242"/>
    <n v="1"/>
    <n v="1.22"/>
    <n v="1.0999999999999999E-2"/>
    <n v="0.68"/>
    <n v="13.3536818008394"/>
    <d v="1900-01-08T12:55:13"/>
    <n v="43270"/>
    <n v="1.3203322585224"/>
    <n v="53.471620922678198"/>
    <n v="0"/>
    <n v="32920.164800996768"/>
  </r>
  <r>
    <s v="STND-60299"/>
    <s v="Alumitank Inc."/>
    <s v="Alumitank Inc - 11317 N US Highway 14 - Harvard"/>
    <x v="0"/>
    <s v="Indoor Lighting"/>
    <x v="8"/>
    <n v="0"/>
    <n v="17298.599999999999"/>
    <n v="2.7376800000000001"/>
    <x v="0"/>
    <x v="0"/>
    <n v="9.5383441434566993"/>
    <s v="Qty / 1,000"/>
    <m/>
    <s v="Private-Lighting"/>
    <x v="0"/>
    <n v="3"/>
    <n v="1"/>
    <s v="Lighting"/>
    <n v="0.91633259480590001"/>
    <n v="1.30467645558681"/>
    <n v="15851.2710245093"/>
    <n v="3.5717866389308899"/>
    <n v="0.71"/>
    <n v="11254.402427401599"/>
    <n v="2.5359685136409298"/>
    <n v="5242"/>
    <n v="1"/>
    <n v="1.22"/>
    <n v="1.0999999999999999E-2"/>
    <n v="0.68"/>
    <n v="13.3536818008394"/>
    <d v="1900-01-08T12:55:13"/>
    <n v="43270"/>
    <n v="4.3054323034364597"/>
    <n v="174.36398126960299"/>
    <n v="0"/>
    <n v="107348.36348151091"/>
  </r>
  <r>
    <s v="STND-60299"/>
    <s v="Alumitank Inc."/>
    <s v="Alumitank Inc - 11317 N US Highway 14 - Harvard"/>
    <x v="0"/>
    <s v="Indoor Lighting"/>
    <x v="8"/>
    <n v="0"/>
    <n v="13367.1"/>
    <n v="2.1154799999999998"/>
    <x v="0"/>
    <x v="0"/>
    <n v="9.5383441434566993"/>
    <s v="Qty / 1,000"/>
    <m/>
    <s v="Private-Lighting"/>
    <x v="0"/>
    <n v="3"/>
    <n v="1"/>
    <s v="Lighting"/>
    <n v="0.91633259480590001"/>
    <n v="1.30467645558681"/>
    <n v="12248.709428029901"/>
    <n v="2.7600169482647798"/>
    <n v="0.71"/>
    <n v="8696.5836939012606"/>
    <n v="1.95961203326799"/>
    <n v="5242"/>
    <n v="1"/>
    <n v="1.22"/>
    <n v="1.0999999999999999E-2"/>
    <n v="0.68"/>
    <n v="13.3536818008394"/>
    <d v="1900-01-08T12:55:13"/>
    <n v="43270"/>
    <n v="3.3269249617463599"/>
    <n v="134.735803708329"/>
    <n v="0"/>
    <n v="82951.008144804116"/>
  </r>
  <r>
    <s v="STND-60299"/>
    <s v="Alumitank Inc."/>
    <s v="Alumitank Inc - 11317 N US Highway 14 - Harvard"/>
    <x v="0"/>
    <s v="Indoor Lighting"/>
    <x v="8"/>
    <n v="0"/>
    <n v="15988.1"/>
    <n v="2.5302799999999999"/>
    <x v="0"/>
    <x v="0"/>
    <n v="9.5383441434566993"/>
    <s v="Qty / 1,000"/>
    <m/>
    <s v="Private-Lighting"/>
    <x v="0"/>
    <n v="3"/>
    <n v="1"/>
    <s v="Lighting"/>
    <n v="0.91633259480590001"/>
    <n v="1.30467645558681"/>
    <n v="14650.4171590162"/>
    <n v="3.3011967420421802"/>
    <n v="0.71"/>
    <n v="10401.7961829015"/>
    <n v="2.3438496868499499"/>
    <n v="5242"/>
    <n v="1"/>
    <n v="1.22"/>
    <n v="1.0999999999999999E-2"/>
    <n v="0.68"/>
    <n v="13.3536818008394"/>
    <d v="1900-01-08T12:55:13"/>
    <n v="43270"/>
    <n v="3.9792631895397599"/>
    <n v="161.154588749178"/>
    <n v="0"/>
    <n v="99215.911702608777"/>
  </r>
  <r>
    <s v="STND-60299"/>
    <s v="Alumitank Inc."/>
    <s v="Alumitank Inc - 11317 N US Highway 14 - Harvard"/>
    <x v="0"/>
    <s v="Indoor Lighting"/>
    <x v="8"/>
    <n v="0"/>
    <n v="3040.36"/>
    <n v="0.48116799999999998"/>
    <x v="0"/>
    <x v="0"/>
    <n v="9.5383441434566993"/>
    <s v="Qty / 1,000"/>
    <m/>
    <s v="Private-Lighting"/>
    <x v="0"/>
    <n v="3"/>
    <n v="1"/>
    <s v="Lighting"/>
    <n v="0.91633259480590001"/>
    <n v="1.30467645558681"/>
    <n v="2785.98096794407"/>
    <n v="0.627768560781792"/>
    <n v="0.71"/>
    <n v="1978.0464872402899"/>
    <n v="0.44571567815507301"/>
    <n v="5242"/>
    <n v="1"/>
    <n v="1.22"/>
    <n v="1.0999999999999999E-2"/>
    <n v="0.68"/>
    <n v="13.3536818008394"/>
    <d v="1900-01-08T12:55:13"/>
    <n v="43270"/>
    <n v="0.75671234424034794"/>
    <n v="30.6457906473847"/>
    <n v="0"/>
    <n v="18867.288127053514"/>
  </r>
  <r>
    <s v="STND-60299"/>
    <s v="Alumitank Inc."/>
    <s v="Alumitank Inc - 11317 N US Highway 14 - Harvard"/>
    <x v="0"/>
    <s v="Indoor Lighting"/>
    <x v="8"/>
    <n v="0"/>
    <n v="2091.558"/>
    <n v="0.33101000000000003"/>
    <x v="0"/>
    <x v="0"/>
    <n v="9.5383441434566993"/>
    <s v="Qty / 1,000"/>
    <m/>
    <s v="Private-Lighting"/>
    <x v="0"/>
    <n v="3"/>
    <n v="1"/>
    <s v="Lighting"/>
    <n v="0.91633259480590001"/>
    <n v="1.30467645558681"/>
    <n v="1916.5627693270401"/>
    <n v="0.43186095356378901"/>
    <n v="0.71"/>
    <n v="1360.7595662222"/>
    <n v="0.30662127703029002"/>
    <n v="5242"/>
    <n v="1"/>
    <n v="1.22"/>
    <n v="1.0999999999999999E-2"/>
    <n v="0.68"/>
    <n v="13.3536818008394"/>
    <d v="1900-01-08T12:55:13"/>
    <n v="43270"/>
    <n v="0.52056527671623498"/>
    <n v="21.082190462597399"/>
    <n v="0"/>
    <n v="12979.393039128199"/>
  </r>
  <r>
    <s v="STND-60299"/>
    <s v="Alumitank Inc."/>
    <s v="Alumitank Inc - 11317 N US Highway 14 - Harvard"/>
    <x v="0"/>
    <s v="Indoor Lighting"/>
    <x v="8"/>
    <n v="0"/>
    <n v="340.73"/>
    <n v="5.3924E-2"/>
    <x v="0"/>
    <x v="0"/>
    <n v="9.5383441434566993"/>
    <s v="Qty / 1,000"/>
    <m/>
    <s v="Private-Lighting"/>
    <x v="0"/>
    <n v="3"/>
    <n v="1"/>
    <s v="Lighting"/>
    <n v="0.91633259480590001"/>
    <n v="1.30467645558681"/>
    <n v="312.22200502821403"/>
    <n v="7.0353373191062996E-2"/>
    <n v="0.71"/>
    <n v="221.67762357003201"/>
    <n v="4.9950894965654698E-2"/>
    <n v="5242"/>
    <n v="1"/>
    <n v="1.22"/>
    <n v="1.0999999999999999E-2"/>
    <n v="0.68"/>
    <n v="13.3536818008394"/>
    <d v="1900-01-08T12:55:13"/>
    <n v="43270"/>
    <n v="8.4803969613142405E-2"/>
    <n v="3.4344420553103601"/>
    <n v="0"/>
    <n v="2114.4374625146138"/>
  </r>
  <r>
    <s v="STND-60301"/>
    <s v="Evanston Golf Culb"/>
    <s v="Evanston Golf Club - 4401 Dempster St - Skokie"/>
    <x v="1"/>
    <s v="Outdoor &amp; Garage Lighting"/>
    <x v="16"/>
    <n v="0"/>
    <n v="25348.51"/>
    <n v="0"/>
    <x v="0"/>
    <x v="0"/>
    <n v="14.701558365186701"/>
    <s v="Qty / 1,000"/>
    <m/>
    <s v="Private-Lighting"/>
    <x v="0"/>
    <n v="3"/>
    <n v="1"/>
    <s v="Lighting"/>
    <n v="0.91633259480590001"/>
    <n v="1.30467645558681"/>
    <n v="23227.665942763299"/>
    <n v="0"/>
    <n v="0.71"/>
    <n v="16491.642819361899"/>
    <n v="0"/>
    <n v="3401"/>
    <n v="1"/>
    <n v="1"/>
    <n v="0"/>
    <n v="0.92"/>
    <n v="20.582181711261399"/>
    <d v="1900-01-13T16:50:15"/>
    <n v="43441"/>
    <n v="0"/>
    <n v="0"/>
    <n v="0"/>
    <n v="242452.84944666113"/>
  </r>
  <r>
    <s v="STND-60301"/>
    <s v="Evanston Golf Culb"/>
    <s v="Evanston Golf Club - 4401 Dempster St - Skokie"/>
    <x v="1"/>
    <s v="Outdoor &amp; Garage Lighting"/>
    <x v="16"/>
    <n v="0"/>
    <n v="4608.82"/>
    <n v="0"/>
    <x v="0"/>
    <x v="0"/>
    <n v="14.701558365186701"/>
    <s v="Qty / 1,000"/>
    <m/>
    <s v="Private-Lighting"/>
    <x v="0"/>
    <n v="3"/>
    <n v="1"/>
    <s v="Lighting"/>
    <n v="0.91633259480590001"/>
    <n v="1.30467645558681"/>
    <n v="4223.2119895933301"/>
    <n v="0"/>
    <n v="0.71"/>
    <n v="2998.4805126112601"/>
    <n v="0"/>
    <n v="3401"/>
    <n v="1"/>
    <n v="1"/>
    <n v="0"/>
    <n v="0.92"/>
    <n v="20.582181711261399"/>
    <d v="1900-01-13T16:50:15"/>
    <n v="43441"/>
    <n v="0"/>
    <n v="0"/>
    <n v="0"/>
    <n v="44082.336263029378"/>
  </r>
  <r>
    <s v="STND-60301"/>
    <s v="Evanston Golf Culb"/>
    <s v="Evanston Golf Club - 4401 Dempster St - Skokie"/>
    <x v="1"/>
    <s v="Outdoor &amp; Garage Lighting"/>
    <x v="16"/>
    <n v="0"/>
    <n v="0"/>
    <n v="0"/>
    <x v="0"/>
    <x v="0"/>
    <n v="14.701558365186701"/>
    <s v="Qty / 1,000"/>
    <m/>
    <s v="Private-Lighting"/>
    <x v="0"/>
    <n v="3"/>
    <n v="1"/>
    <s v="Lighting"/>
    <n v="0.91633259480590001"/>
    <n v="1.30467645558681"/>
    <n v="0"/>
    <n v="0"/>
    <n v="0.71"/>
    <n v="0"/>
    <n v="0"/>
    <n v="3401"/>
    <n v="1"/>
    <n v="1"/>
    <n v="0"/>
    <n v="0.92"/>
    <n v="20.582181711261399"/>
    <d v="1900-01-13T16:50:15"/>
    <n v="43441"/>
    <n v="0"/>
    <n v="0"/>
    <n v="0"/>
    <n v="0"/>
  </r>
  <r>
    <s v="STND-60301"/>
    <s v="Evanston Golf Culb"/>
    <s v="Evanston Golf Club - 4401 Dempster St - Skokie"/>
    <x v="1"/>
    <s v="Outdoor &amp; Garage Lighting"/>
    <x v="16"/>
    <n v="0"/>
    <n v="3603.7049999999999"/>
    <n v="0"/>
    <x v="0"/>
    <x v="0"/>
    <n v="14.701558365186701"/>
    <s v="Qty / 1,000"/>
    <m/>
    <s v="Private-Lighting"/>
    <x v="0"/>
    <n v="3"/>
    <n v="1"/>
    <s v="Lighting"/>
    <n v="0.91633259480590001"/>
    <n v="1.30467645558681"/>
    <n v="3302.1923535649898"/>
    <n v="0"/>
    <n v="0.71"/>
    <n v="2344.5565710311498"/>
    <n v="0"/>
    <n v="3401"/>
    <n v="1"/>
    <n v="1"/>
    <n v="0"/>
    <n v="0.92"/>
    <n v="20.582181711261399"/>
    <d v="1900-01-13T16:50:15"/>
    <n v="43441"/>
    <n v="0"/>
    <n v="0"/>
    <n v="0"/>
    <n v="34468.635269496444"/>
  </r>
  <r>
    <s v="STND-60301"/>
    <s v="Evanston Golf Culb"/>
    <s v="Evanston Golf Club - 4401 Dempster St - Skokie"/>
    <x v="1"/>
    <s v="Outdoor &amp; Garage Lighting"/>
    <x v="16"/>
    <n v="0"/>
    <n v="4804.9399999999996"/>
    <n v="0"/>
    <x v="0"/>
    <x v="0"/>
    <n v="14.701558365186701"/>
    <s v="Qty / 1,000"/>
    <m/>
    <s v="Private-Lighting"/>
    <x v="0"/>
    <n v="3"/>
    <n v="1"/>
    <s v="Lighting"/>
    <n v="0.91633259480590001"/>
    <n v="1.30467645558681"/>
    <n v="4402.9231380866604"/>
    <n v="0"/>
    <n v="0.71"/>
    <n v="3126.0754280415299"/>
    <n v="0"/>
    <n v="3401"/>
    <n v="1"/>
    <n v="1"/>
    <n v="0"/>
    <n v="0.92"/>
    <n v="20.582181711261399"/>
    <d v="1900-01-13T16:50:15"/>
    <n v="43441"/>
    <n v="0"/>
    <n v="0"/>
    <n v="0"/>
    <n v="45958.180359328551"/>
  </r>
  <r>
    <s v="STND-60301"/>
    <s v="Evanston Golf Culb"/>
    <s v="Evanston Golf Club - 4401 Dempster St - Skokie"/>
    <x v="36"/>
    <s v="Outdoor &amp; Garage Lighting"/>
    <x v="16"/>
    <n v="0"/>
    <n v="2644.6179999999999"/>
    <n v="2.4948000000000001"/>
    <x v="0"/>
    <x v="0"/>
    <n v="8"/>
    <s v="Qty / 1,000"/>
    <m/>
    <s v="Private-Lighting"/>
    <x v="0"/>
    <n v="3"/>
    <n v="1"/>
    <s v="Lighting"/>
    <n v="0.91633259480590001"/>
    <n v="1.30467645558681"/>
    <n v="2423.3496742103898"/>
    <n v="3.2549068213979599"/>
    <n v="0.71"/>
    <n v="1720.5782686893799"/>
    <n v="2.31098384319256"/>
    <n v="3401"/>
    <n v="1"/>
    <n v="1"/>
    <n v="0"/>
    <n v="0.92"/>
    <n v="20.582181711261399"/>
    <d v="1900-01-13T16:50:15"/>
    <n v="43441"/>
    <n v="3.2549068213979599"/>
    <n v="0"/>
    <n v="0"/>
    <n v="13764.626149515039"/>
  </r>
  <r>
    <s v="STND-60301"/>
    <s v="Evanston Golf Culb"/>
    <s v="Evanston Golf Club - 4401 Dempster St - Skokie"/>
    <x v="27"/>
    <s v="Outdoor &amp; Garage Lighting"/>
    <x v="16"/>
    <n v="0"/>
    <n v="534.79999999999995"/>
    <n v="0"/>
    <x v="0"/>
    <x v="0"/>
    <n v="8"/>
    <s v="Qty / 1,000"/>
    <m/>
    <s v="Private-Lighting"/>
    <x v="0"/>
    <n v="3"/>
    <n v="1"/>
    <s v="Lighting"/>
    <n v="0.91633259480590001"/>
    <n v="1.30467645558681"/>
    <n v="490.05467170219498"/>
    <n v="0"/>
    <n v="0.71"/>
    <n v="347.93881690855898"/>
    <n v="0"/>
    <n v="3401"/>
    <n v="1"/>
    <n v="1"/>
    <n v="0"/>
    <n v="0.92"/>
    <n v="20.582181711261399"/>
    <d v="1900-01-13T16:50:15"/>
    <n v="43441"/>
    <n v="0"/>
    <n v="0"/>
    <n v="0"/>
    <n v="2783.5105352684718"/>
  </r>
  <r>
    <s v="STND-60301"/>
    <s v="Evanston Golf Culb"/>
    <s v="Evanston Golf Club - 4401 Dempster St - Skokie"/>
    <x v="1"/>
    <s v="Outdoor &amp; Garage Lighting"/>
    <x v="16"/>
    <n v="0"/>
    <n v="26935.919999999998"/>
    <n v="7.2864000000000004"/>
    <x v="0"/>
    <x v="0"/>
    <n v="14.701558365186701"/>
    <s v="Qty / 1,000"/>
    <m/>
    <s v="Private-Lighting"/>
    <x v="0"/>
    <n v="3"/>
    <n v="1"/>
    <s v="Lighting"/>
    <n v="0.91633259480590001"/>
    <n v="1.30467645558681"/>
    <n v="24682.261467084099"/>
    <n v="9.5063945259877105"/>
    <n v="0.71"/>
    <n v="17524.405641629699"/>
    <n v="6.7495401134512703"/>
    <n v="3401"/>
    <n v="1"/>
    <n v="1"/>
    <n v="0"/>
    <n v="0.92"/>
    <n v="20.582181711261399"/>
    <d v="1900-01-13T16:50:15"/>
    <n v="43441"/>
    <n v="9.5063945259877105"/>
    <n v="0"/>
    <n v="0"/>
    <n v="257636.07235562612"/>
  </r>
  <r>
    <s v="STND-60302"/>
    <s v="Thomas Research Products"/>
    <s v="Thomas Research Products - 1225 Bowes Road - Elgin"/>
    <x v="19"/>
    <s v="Compressed Air"/>
    <x v="10"/>
    <n v="0"/>
    <n v="2798.0160000000001"/>
    <n v="0.433"/>
    <x v="4"/>
    <x v="0"/>
    <n v="10"/>
    <s v="ΔkWpeak / CF"/>
    <n v="0.95"/>
    <s v="Private-Non-Lighting"/>
    <x v="2"/>
    <n v="3"/>
    <n v="1"/>
    <s v="Non-Lighting"/>
    <n v="0.98952339343681495"/>
    <n v="0.43468415683807998"/>
    <n v="2768.7022872104999"/>
    <n v="0.18821823991088901"/>
    <n v="0.7"/>
    <n v="1938.09160104735"/>
    <n v="0.131752767937622"/>
    <n v="4618"/>
    <n v="1.02"/>
    <n v="1.04"/>
    <n v="1.2E-2"/>
    <n v="0.81"/>
    <n v="15.158077089649201"/>
    <d v="1900-01-09T19:51:10"/>
    <n v="43282"/>
    <n v="0.19812446306409401"/>
    <n v="0"/>
    <n v="0"/>
    <n v="19380.916010473498"/>
  </r>
  <r>
    <s v="STND-60302"/>
    <s v="Thomas Research Products"/>
    <s v="Thomas Research Products - 1225 Bowes Road - Elgin"/>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282"/>
    <n v="1.1461934872414601"/>
    <n v="0"/>
    <n v="0"/>
    <n v="108097.51454582499"/>
  </r>
  <r>
    <s v="STND-60303"/>
    <s v="BPRE Itasca Holdings Limited Partnership"/>
    <s v="Hamilton Partners - 500 Park Blvd - Itasca"/>
    <x v="0"/>
    <s v="Indoor Lighting"/>
    <x v="6"/>
    <n v="0"/>
    <n v="10632.668"/>
    <n v="2.3908499999999999"/>
    <x v="0"/>
    <x v="0"/>
    <n v="15"/>
    <s v="Qty / 1,000"/>
    <m/>
    <s v="Private-Lighting"/>
    <x v="0"/>
    <n v="3"/>
    <n v="1"/>
    <s v="Lighting"/>
    <n v="0.91633259480590001"/>
    <n v="1.30467645558681"/>
    <n v="9743.0602581496605"/>
    <n v="3.1192857038397199"/>
    <n v="0.71"/>
    <n v="6917.5727832862603"/>
    <n v="2.2146928497262"/>
    <n v="2885"/>
    <n v="1.165"/>
    <n v="1.3779999999999999"/>
    <n v="2.5499999999999998E-2"/>
    <n v="0.55000000000000004"/>
    <n v="24.263431542460999"/>
    <d v="1900-01-16T07:56:40"/>
    <n v="43288"/>
    <n v="4.1156956113467702"/>
    <n v="213.26011723846901"/>
    <n v="0"/>
    <n v="103763.5917492939"/>
  </r>
  <r>
    <s v="STND-60305"/>
    <s v="3600 Condominium Association"/>
    <s v="3600 Condominium Association - 3600 N  Lake Shore Dr - Chicago"/>
    <x v="18"/>
    <s v="HVAC"/>
    <x v="18"/>
    <n v="0"/>
    <n v="110466.72"/>
    <n v="62.637120000000003"/>
    <x v="3"/>
    <x v="0"/>
    <n v="20"/>
    <s v="ΔkWpeak / CF"/>
    <n v="1"/>
    <s v="Private-Non-Lighting"/>
    <x v="2"/>
    <n v="1"/>
    <n v="1"/>
    <s v="Non-Lighting"/>
    <n v="0.63719436902659499"/>
    <n v="0.48692010922420598"/>
    <n v="70388.771948837501"/>
    <n v="30.499273311889699"/>
    <n v="0.7"/>
    <n v="49272.140364186198"/>
    <n v="21.349491318322801"/>
    <n v="6138"/>
    <n v="1.1399999999999999"/>
    <n v="1.32"/>
    <n v="2.5000000000000001E-2"/>
    <n v="0.64"/>
    <n v="11.4043662430759"/>
    <d v="1900-01-07T03:30:12"/>
    <n v="43282"/>
    <n v="30.499273311889699"/>
    <n v="0"/>
    <n v="0"/>
    <n v="985442.80728372396"/>
  </r>
  <r>
    <s v="STND-60305"/>
    <s v="3600 Condominium Association"/>
    <s v="3600 Condominium Association - 3600 N  Lake Shore Dr - Chicago"/>
    <x v="12"/>
    <s v="Variable Speed Drives"/>
    <x v="18"/>
    <n v="0"/>
    <n v="255044.82500000001"/>
    <n v="9.9763680000000008"/>
    <x v="6"/>
    <x v="0"/>
    <n v="15"/>
    <s v="ΔkWpeak"/>
    <m/>
    <s v="Private-Non-Lighting"/>
    <x v="2"/>
    <n v="1"/>
    <n v="1"/>
    <s v="Non-Lighting"/>
    <n v="0.63719436902659499"/>
    <n v="0.48692010922420598"/>
    <n v="162513.126339373"/>
    <n v="4.8576941962208702"/>
    <n v="0.7"/>
    <n v="113759.188437561"/>
    <n v="3.4003859373546099"/>
    <n v="6138"/>
    <n v="1.1399999999999999"/>
    <n v="1.32"/>
    <n v="2.5000000000000001E-2"/>
    <n v="0.64"/>
    <n v="11.4043662430759"/>
    <d v="1900-01-07T03:30:12"/>
    <n v="43282"/>
    <n v="4.8576941962208702"/>
    <n v="0"/>
    <n v="0"/>
    <n v="1706387.8265634149"/>
  </r>
  <r>
    <s v="STND-60305"/>
    <s v="3600 Condominium Association"/>
    <s v="3600 Condominium Association - 3600 N  Lake Shore Dr - Chicago"/>
    <x v="12"/>
    <s v="Variable Speed Drives"/>
    <x v="18"/>
    <n v="0"/>
    <n v="255044.82500000001"/>
    <n v="9.9763680000000008"/>
    <x v="6"/>
    <x v="0"/>
    <n v="15"/>
    <s v="ΔkWpeak"/>
    <m/>
    <s v="Private-Non-Lighting"/>
    <x v="2"/>
    <n v="1"/>
    <n v="1"/>
    <s v="Non-Lighting"/>
    <n v="0.63719436902659499"/>
    <n v="0.48692010922420598"/>
    <n v="162513.126339373"/>
    <n v="4.8576941962208702"/>
    <n v="0.7"/>
    <n v="113759.188437561"/>
    <n v="3.4003859373546099"/>
    <n v="6138"/>
    <n v="1.1399999999999999"/>
    <n v="1.32"/>
    <n v="2.5000000000000001E-2"/>
    <n v="0.64"/>
    <n v="11.4043662430759"/>
    <d v="1900-01-07T03:30:12"/>
    <n v="43282"/>
    <n v="4.8576941962208702"/>
    <n v="0"/>
    <n v="0"/>
    <n v="1706387.8265634149"/>
  </r>
  <r>
    <s v="STND-60305"/>
    <s v="3600 Condominium Association"/>
    <s v="3600 Condominium Association - 3600 N  Lake Shore Dr - Chicago"/>
    <x v="12"/>
    <s v="Variable Speed Drives"/>
    <x v="18"/>
    <n v="0"/>
    <n v="10249.368"/>
    <n v="2.089785"/>
    <x v="6"/>
    <x v="0"/>
    <n v="15"/>
    <s v="ΔkWpeak"/>
    <m/>
    <s v="Private-Non-Lighting"/>
    <x v="2"/>
    <n v="1"/>
    <n v="1"/>
    <s v="Non-Lighting"/>
    <n v="0.63719436902659499"/>
    <n v="0.48692010922420598"/>
    <n v="6530.8395756813698"/>
    <n v="1.0175583404551101"/>
    <n v="0.7"/>
    <n v="4571.5877029769599"/>
    <n v="0.71229083831857498"/>
    <n v="6138"/>
    <n v="1.1399999999999999"/>
    <n v="1.32"/>
    <n v="2.5000000000000001E-2"/>
    <n v="0.64"/>
    <n v="11.4043662430759"/>
    <d v="1900-01-07T03:30:12"/>
    <n v="43282"/>
    <n v="1.0175583404551101"/>
    <n v="0"/>
    <n v="0"/>
    <n v="68573.815544654397"/>
  </r>
  <r>
    <s v="STND-60305"/>
    <s v="3600 Condominium Association"/>
    <s v="3600 Condominium Association - 3600 N  Lake Shore Dr - Chicago"/>
    <x v="12"/>
    <s v="Variable Speed Drives"/>
    <x v="18"/>
    <n v="0"/>
    <n v="10249.368"/>
    <n v="2.089785"/>
    <x v="6"/>
    <x v="0"/>
    <n v="15"/>
    <s v="ΔkWpeak"/>
    <m/>
    <s v="Private-Non-Lighting"/>
    <x v="2"/>
    <n v="1"/>
    <n v="1"/>
    <s v="Non-Lighting"/>
    <n v="0.63719436902659499"/>
    <n v="0.48692010922420598"/>
    <n v="6530.8395756813698"/>
    <n v="1.0175583404551101"/>
    <n v="0.7"/>
    <n v="4571.5877029769599"/>
    <n v="0.71229083831857498"/>
    <n v="6138"/>
    <n v="1.1399999999999999"/>
    <n v="1.32"/>
    <n v="2.5000000000000001E-2"/>
    <n v="0.64"/>
    <n v="11.4043662430759"/>
    <d v="1900-01-07T03:30:12"/>
    <n v="43282"/>
    <n v="1.0175583404551101"/>
    <n v="0"/>
    <n v="0"/>
    <n v="68573.815544654397"/>
  </r>
  <r>
    <s v="STND-60305"/>
    <s v="3600 Condominium Association"/>
    <s v="3600 Condominium Association - 3600 N  Lake Shore Dr - Chicago"/>
    <x v="12"/>
    <s v="Variable Speed Drives"/>
    <x v="18"/>
    <n v="0"/>
    <n v="12299.241"/>
    <n v="2.5077419999999999"/>
    <x v="6"/>
    <x v="0"/>
    <n v="15"/>
    <s v="ΔkWpeak"/>
    <m/>
    <s v="Private-Non-Lighting"/>
    <x v="2"/>
    <n v="1"/>
    <n v="1"/>
    <s v="Non-Lighting"/>
    <n v="0.63719436902659499"/>
    <n v="0.48692010922420598"/>
    <n v="7837.0071085010204"/>
    <n v="1.2210700085461299"/>
    <n v="0.7"/>
    <n v="5485.9049759507197"/>
    <n v="0.85474900598228998"/>
    <n v="6138"/>
    <n v="1.1399999999999999"/>
    <n v="1.32"/>
    <n v="2.5000000000000001E-2"/>
    <n v="0.64"/>
    <n v="11.4043662430759"/>
    <d v="1900-01-07T03:30:12"/>
    <n v="43282"/>
    <n v="1.2210700085461299"/>
    <n v="0"/>
    <n v="0"/>
    <n v="82288.574639260798"/>
  </r>
  <r>
    <s v="STND-60306"/>
    <s v="West Aurora School District #129"/>
    <s v="West Aurora School District #129 - 1870 W Galena Boulevard - Aurora"/>
    <x v="18"/>
    <s v="HVAC"/>
    <x v="12"/>
    <n v="0"/>
    <n v="58671.64"/>
    <n v="37.898707999999999"/>
    <x v="3"/>
    <x v="1"/>
    <n v="20"/>
    <s v="ΔkWpeak / CF"/>
    <n v="1"/>
    <s v="Public-Lighting"/>
    <x v="0"/>
    <n v="2"/>
    <n v="1"/>
    <s v="Non-Lighting"/>
    <n v="0.98996686498346598"/>
    <n v="2.5626279547341602"/>
    <n v="58082.979514238497"/>
    <n v="97.120288569107302"/>
    <n v="0.7"/>
    <n v="40658.085659966899"/>
    <n v="67.984201998375099"/>
    <n v="2979"/>
    <n v="1.17333333333333"/>
    <n v="1.323"/>
    <n v="2.1333333333333301E-2"/>
    <n v="0.72"/>
    <n v="23.497818059751602"/>
    <d v="1900-01-15T18:49:11"/>
    <n v="43443"/>
    <n v="97.120288569107302"/>
    <n v="0"/>
    <n v="0"/>
    <n v="813161.71319933794"/>
  </r>
  <r>
    <s v="STND-60306"/>
    <s v="West Aurora School District #129"/>
    <s v="West Aurora School District #129 - 1870 W Galena Boulevard - Aurora"/>
    <x v="0"/>
    <s v="Indoor Lighting"/>
    <x v="12"/>
    <n v="0"/>
    <n v="101384.18799999999"/>
    <n v="27.645235"/>
    <x v="0"/>
    <x v="1"/>
    <n v="15"/>
    <s v="Qty / 1,000"/>
    <m/>
    <s v="Public-Lighting"/>
    <x v="0"/>
    <n v="2"/>
    <n v="1"/>
    <s v="Lighting"/>
    <n v="0.98996686498346598"/>
    <n v="2.5626279547341602"/>
    <n v="100366.98675325399"/>
    <n v="70.844452026195299"/>
    <n v="0.71"/>
    <n v="71260.560594810595"/>
    <n v="50.299560938598702"/>
    <n v="2979"/>
    <n v="1.17333333333333"/>
    <n v="1.323"/>
    <n v="2.1333333333333301E-2"/>
    <n v="0.72"/>
    <n v="23.497818059751602"/>
    <d v="1900-01-15T18:49:11"/>
    <n v="43443"/>
    <n v="74.372692561303495"/>
    <n v="1824.85430460462"/>
    <n v="0"/>
    <n v="1068908.4089221589"/>
  </r>
  <r>
    <s v="STND-60306"/>
    <s v="West Aurora School District #129"/>
    <s v="West Aurora School District #129 - 1870 W Galena Boulevard - Aurora"/>
    <x v="0"/>
    <s v="Indoor Lighting"/>
    <x v="12"/>
    <n v="0"/>
    <n v="-4046.5839999999998"/>
    <n v="-1.1034139999999999"/>
    <x v="0"/>
    <x v="1"/>
    <n v="15"/>
    <s v="Qty / 1,000"/>
    <m/>
    <s v="Public-Lighting"/>
    <x v="0"/>
    <n v="2"/>
    <n v="1"/>
    <s v="Lighting"/>
    <n v="0.98996686498346598"/>
    <n v="2.5626279547341602"/>
    <n v="-4005.98407637225"/>
    <n v="-2.8276395620450399"/>
    <n v="0.71"/>
    <n v="-2844.2486942242999"/>
    <n v="-2.0076240890519799"/>
    <n v="2979"/>
    <n v="1.17333333333333"/>
    <n v="1.323"/>
    <n v="2.1333333333333301E-2"/>
    <n v="0.72"/>
    <n v="23.497818059751602"/>
    <d v="1900-01-15T18:49:11"/>
    <n v="43443"/>
    <n v="-2.9684634690151199"/>
    <n v="-72.836074115859105"/>
    <n v="0"/>
    <n v="-42663.730413364501"/>
  </r>
  <r>
    <s v="STND-60306"/>
    <s v="West Aurora School District #129"/>
    <s v="West Aurora School District #129 - 1870 W Galena Boulevard - Aurora"/>
    <x v="0"/>
    <s v="Indoor Lighting"/>
    <x v="12"/>
    <n v="0"/>
    <n v="37754.178"/>
    <n v="10.294733000000001"/>
    <x v="0"/>
    <x v="1"/>
    <n v="15"/>
    <s v="Qty / 1,000"/>
    <m/>
    <s v="Public-Lighting"/>
    <x v="0"/>
    <n v="2"/>
    <n v="1"/>
    <s v="Lighting"/>
    <n v="0.98996686498346598"/>
    <n v="2.5626279547341602"/>
    <n v="37375.385234687703"/>
    <n v="26.3815705723243"/>
    <n v="0.71"/>
    <n v="26536.523516628298"/>
    <n v="18.730915106350199"/>
    <n v="2979"/>
    <n v="1.17333333333333"/>
    <n v="1.323"/>
    <n v="2.1333333333333301E-2"/>
    <n v="0.72"/>
    <n v="23.497818059751602"/>
    <d v="1900-01-15T18:49:11"/>
    <n v="43443"/>
    <n v="27.6954423577772"/>
    <n v="679.55245881250403"/>
    <n v="0"/>
    <n v="398047.85274942446"/>
  </r>
  <r>
    <s v="STND-60306"/>
    <s v="West Aurora School District #129"/>
    <s v="West Aurora School District #129 - 1870 W Galena Boulevard - Aurora"/>
    <x v="7"/>
    <s v="Indoor Lighting"/>
    <x v="12"/>
    <n v="0"/>
    <n v="28779.893"/>
    <n v="25.886322"/>
    <x v="0"/>
    <x v="1"/>
    <n v="8"/>
    <s v="Qty / 1,000"/>
    <m/>
    <s v="Public-Lighting"/>
    <x v="0"/>
    <n v="2"/>
    <n v="1"/>
    <s v="Lighting"/>
    <n v="0.98996686498346598"/>
    <n v="2.5626279547341602"/>
    <n v="28491.140447769601"/>
    <n v="66.33701240245"/>
    <n v="0.71"/>
    <n v="20228.709717916401"/>
    <n v="47.099278805739502"/>
    <n v="2979"/>
    <n v="1.17333333333333"/>
    <n v="1.323"/>
    <n v="2.1333333333333301E-2"/>
    <n v="0.72"/>
    <n v="23.497818059751602"/>
    <d v="1900-01-15T18:49:11"/>
    <n v="43443"/>
    <n v="87.967289125525397"/>
    <n v="518.02073541399295"/>
    <n v="0"/>
    <n v="161829.67774333121"/>
  </r>
  <r>
    <s v="STND-60306"/>
    <s v="West Aurora School District #129"/>
    <s v="West Aurora School District #129 - 1870 W Galena Boulevard - Aurora"/>
    <x v="1"/>
    <s v="Outdoor &amp; Garage Lighting"/>
    <x v="1"/>
    <n v="0"/>
    <n v="2108.29"/>
    <n v="0"/>
    <x v="0"/>
    <x v="1"/>
    <n v="10.1978380583316"/>
    <s v="Qty / 1,000"/>
    <m/>
    <s v="Public-Lighting"/>
    <x v="0"/>
    <n v="2"/>
    <n v="1"/>
    <s v="Lighting"/>
    <n v="0.98996686498346598"/>
    <n v="2.5626279547341602"/>
    <n v="2087.1372417759899"/>
    <n v="0"/>
    <n v="0.71"/>
    <n v="1481.8674416609499"/>
    <n v="0"/>
    <n v="4903"/>
    <n v="1"/>
    <n v="1"/>
    <n v="0"/>
    <n v="0"/>
    <n v="14.276973281664301"/>
    <d v="1900-01-09T04:44:53"/>
    <n v="43443"/>
    <n v="0"/>
    <n v="0"/>
    <n v="0"/>
    <n v="15111.844193972516"/>
  </r>
  <r>
    <s v="STND-60306"/>
    <s v="West Aurora School District #129"/>
    <s v="West Aurora School District #129 - 1870 W Galena Boulevard - Aurora"/>
    <x v="65"/>
    <s v="Outdoor &amp; Garage Lighting"/>
    <x v="12"/>
    <n v="0"/>
    <n v="152.97399999999999"/>
    <n v="0"/>
    <x v="0"/>
    <x v="1"/>
    <n v="8"/>
    <s v="Qty / 1,000"/>
    <m/>
    <s v="Public-Lighting"/>
    <x v="0"/>
    <n v="2"/>
    <n v="1"/>
    <s v="Lighting"/>
    <n v="0.98996686498346598"/>
    <n v="2.5626279547341602"/>
    <n v="151.43919120398101"/>
    <n v="0"/>
    <n v="0.71"/>
    <n v="107.521825754826"/>
    <n v="0"/>
    <n v="2979"/>
    <n v="1.17333333333333"/>
    <n v="1.323"/>
    <n v="2.1333333333333301E-2"/>
    <n v="0.72"/>
    <n v="23.497818059751602"/>
    <d v="1900-01-15T18:49:11"/>
    <n v="43443"/>
    <n v="0"/>
    <n v="2.7534398400723799"/>
    <n v="0"/>
    <n v="860.17460603860798"/>
  </r>
  <r>
    <s v="STND-60307"/>
    <s v="Thornwood Liquor LLC"/>
    <s v="Thornwood Liquors LLC - 1908 McDonald Rd - South Elgin"/>
    <x v="0"/>
    <s v="Indoor Lighting"/>
    <x v="14"/>
    <n v="0"/>
    <n v="8526.5380000000005"/>
    <n v="1.7035739999999999"/>
    <x v="0"/>
    <x v="0"/>
    <n v="12.215978499877799"/>
    <s v="Qty / 1,000"/>
    <m/>
    <s v="Private-Lighting"/>
    <x v="0"/>
    <n v="3"/>
    <n v="1"/>
    <s v="Lighting"/>
    <n v="0.91633259480590001"/>
    <n v="1.30467645558681"/>
    <n v="7813.1446902511098"/>
    <n v="2.2226128881498401"/>
    <n v="0.71"/>
    <n v="5547.3327300782903"/>
    <n v="1.57805515058638"/>
    <n v="4093"/>
    <n v="1.1200000000000001"/>
    <n v="1.29"/>
    <n v="1.9E-2"/>
    <n v="0.71"/>
    <n v="17.102369899829"/>
    <d v="1900-01-11T05:11:01"/>
    <n v="43280"/>
    <n v="2.42669820739146"/>
    <n v="132.544418852474"/>
    <n v="0"/>
    <n v="67766.097362304805"/>
  </r>
  <r>
    <s v="STND-60307"/>
    <s v="Thornwood Liquor LLC"/>
    <s v="Thornwood Liquors LLC - 1908 McDonald Rd - South Elgin"/>
    <x v="3"/>
    <s v="Refrigeration"/>
    <x v="14"/>
    <n v="0"/>
    <n v="7781.4"/>
    <n v="0.92600000000000005"/>
    <x v="2"/>
    <x v="0"/>
    <n v="8.6177180282661094"/>
    <s v="ΔkWpeak / CF"/>
    <n v="0.69"/>
    <s v="Private-Lighting"/>
    <x v="0"/>
    <n v="3"/>
    <n v="1"/>
    <s v="Non-Lighting"/>
    <n v="0.91633259480590001"/>
    <n v="1.30467645558681"/>
    <n v="7130.3504532226298"/>
    <n v="1.2081303978733799"/>
    <n v="0.7"/>
    <n v="4991.2453172558398"/>
    <n v="0.84569127851136805"/>
    <n v="4093"/>
    <n v="1.1200000000000001"/>
    <n v="1.29"/>
    <n v="1.9E-2"/>
    <n v="0.71"/>
    <n v="17.102369899829"/>
    <d v="1900-01-11T05:11:01"/>
    <n v="43280"/>
    <n v="1.75091362010635"/>
    <n v="0"/>
    <n v="0"/>
    <n v="43013.144754014451"/>
  </r>
  <r>
    <s v="STND-60308"/>
    <s v="Lincolnshire Senior Care LLC"/>
    <s v="Lincolnshire Senior Care LLC/Sedgebrook - 800 Audubon Way - Lincolnshire"/>
    <x v="1"/>
    <s v="Outdoor &amp; Garage Lighting"/>
    <x v="1"/>
    <n v="0"/>
    <n v="82076.22"/>
    <n v="0"/>
    <x v="0"/>
    <x v="0"/>
    <n v="10.1978380583316"/>
    <s v="Qty / 1,000"/>
    <m/>
    <s v="Private-Lighting"/>
    <x v="0"/>
    <n v="3"/>
    <n v="1"/>
    <s v="Lighting"/>
    <n v="0.91633259480590001"/>
    <n v="1.30467645558681"/>
    <n v="75209.115644459904"/>
    <n v="0"/>
    <n v="0.71"/>
    <n v="53398.4721075665"/>
    <n v="0"/>
    <n v="4903"/>
    <n v="1"/>
    <n v="1"/>
    <n v="0"/>
    <n v="0"/>
    <n v="14.276973281664301"/>
    <d v="1900-01-09T04:44:53"/>
    <n v="43281"/>
    <n v="0"/>
    <n v="0"/>
    <n v="0"/>
    <n v="544548.97111530008"/>
  </r>
  <r>
    <s v="STND-60309"/>
    <s v="Middle Creek Presbyterian Church"/>
    <s v="Middle Creek Presbyterian Church - 12473 Montague Rd - Winnebago"/>
    <x v="0"/>
    <s v="Indoor Lighting"/>
    <x v="4"/>
    <n v="0"/>
    <n v="7425.15"/>
    <n v="1.5902210000000001"/>
    <x v="0"/>
    <x v="0"/>
    <n v="6.5651260504201696"/>
    <s v="Qty / 1,000"/>
    <m/>
    <s v="Private-Lighting"/>
    <x v="0"/>
    <n v="3"/>
    <n v="1"/>
    <s v="Lighting"/>
    <n v="0.91633259480590001"/>
    <n v="1.30467645558681"/>
    <n v="6803.9069663230302"/>
    <n v="2.0747238978797098"/>
    <n v="0.71"/>
    <n v="4830.7739460893499"/>
    <n v="1.4730539674945899"/>
    <n v="7616"/>
    <n v="1.1100000000000001"/>
    <n v="1.29"/>
    <n v="2.1999999999999999E-2"/>
    <n v="0.76"/>
    <n v="9.1911764705882408"/>
    <d v="1900-01-05T13:33:47"/>
    <n v="43291"/>
    <n v="2.1162014462257299"/>
    <n v="134.85221014333899"/>
    <n v="0"/>
    <n v="31714.63987716223"/>
  </r>
  <r>
    <s v="STND-60309"/>
    <s v="Middle Creek Presbyterian Church"/>
    <s v="Middle Creek Presbyterian Church - 12473 Montague Rd - Winnebago"/>
    <x v="0"/>
    <s v="Indoor Lighting"/>
    <x v="4"/>
    <n v="0"/>
    <n v="736.62199999999996"/>
    <n v="0.15776000000000001"/>
    <x v="0"/>
    <x v="0"/>
    <n v="6.5651260504201696"/>
    <s v="Qty / 1,000"/>
    <m/>
    <s v="Private-Lighting"/>
    <x v="0"/>
    <n v="3"/>
    <n v="1"/>
    <s v="Lighting"/>
    <n v="0.91633259480590001"/>
    <n v="1.30467645558681"/>
    <n v="674.99074865111197"/>
    <n v="0.20582575763337499"/>
    <n v="0.71"/>
    <n v="479.24343154228899"/>
    <n v="0.14613628791969599"/>
    <n v="7616"/>
    <n v="1.1100000000000001"/>
    <n v="1.29"/>
    <n v="2.1999999999999999E-2"/>
    <n v="0.76"/>
    <n v="9.1911764705882408"/>
    <d v="1900-01-05T13:33:47"/>
    <n v="43291"/>
    <n v="0.20994059326129599"/>
    <n v="13.378195018310301"/>
    <n v="0"/>
    <n v="3146.2935369110364"/>
  </r>
  <r>
    <s v="STND-60310"/>
    <s v="Acmate Management Inc."/>
    <s v="Acmate Management Inc - 1539 Hunter Rd Unit A - Hanover Park"/>
    <x v="0"/>
    <s v="Indoor Lighting"/>
    <x v="8"/>
    <n v="0"/>
    <n v="85848.233999999997"/>
    <n v="13.586359"/>
    <x v="0"/>
    <x v="0"/>
    <n v="9.5383441434566993"/>
    <s v="Qty / 1,000"/>
    <m/>
    <s v="Private-Lighting"/>
    <x v="0"/>
    <n v="3"/>
    <n v="1"/>
    <s v="Lighting"/>
    <n v="0.91633259480590001"/>
    <n v="1.30467645558681"/>
    <n v="78665.535020724099"/>
    <n v="17.725802704449901"/>
    <n v="0.71"/>
    <n v="55852.529864714103"/>
    <n v="12.585319920159399"/>
    <n v="5242"/>
    <n v="1"/>
    <n v="1.22"/>
    <n v="1.0999999999999999E-2"/>
    <n v="0.68"/>
    <n v="13.3536818008394"/>
    <d v="1900-01-08T12:55:13"/>
    <n v="43240"/>
    <n v="21.366685998613701"/>
    <n v="865.32088522796505"/>
    <n v="1"/>
    <n v="532740.65113233612"/>
  </r>
  <r>
    <s v="STND-60310"/>
    <s v="Acmate Management Inc."/>
    <s v="Acmate Management Inc - 1539 Hunter Rd Unit A - Hanover Park"/>
    <x v="7"/>
    <s v="Indoor Lighting"/>
    <x v="8"/>
    <n v="0"/>
    <n v="9735.0229999999992"/>
    <n v="5.0033909999999997"/>
    <x v="0"/>
    <x v="0"/>
    <n v="8"/>
    <s v="Qty / 1,000"/>
    <m/>
    <s v="Private-Lighting"/>
    <x v="0"/>
    <n v="3"/>
    <n v="1"/>
    <s v="Lighting"/>
    <n v="0.91633259480590001"/>
    <n v="1.30467645558681"/>
    <n v="8920.5188860851104"/>
    <n v="6.5278064357949299"/>
    <n v="0.71"/>
    <n v="6333.5684091204303"/>
    <n v="4.6347425694144002"/>
    <n v="5242"/>
    <n v="1"/>
    <n v="1.22"/>
    <n v="1.0999999999999999E-2"/>
    <n v="0.68"/>
    <n v="13.3536818008394"/>
    <d v="1900-01-08T12:55:13"/>
    <n v="43240"/>
    <n v="10.0955868168805"/>
    <n v="98.1257077469362"/>
    <n v="1"/>
    <n v="50668.547272963442"/>
  </r>
  <r>
    <s v="STND-60311"/>
    <s v="The Sherwin-Williams Co"/>
    <s v="Sherwin Williams Co - 11700 S Cottage Grove - Chicago"/>
    <x v="66"/>
    <s v="Compressed Air"/>
    <x v="10"/>
    <n v="0"/>
    <n v="168000"/>
    <n v="26.8"/>
    <x v="4"/>
    <x v="0"/>
    <n v="10"/>
    <s v="ΔkWpeak / CF"/>
    <n v="0.95"/>
    <s v="Private-Non-Lighting"/>
    <x v="2"/>
    <n v="2"/>
    <n v="1"/>
    <s v="Non-Lighting"/>
    <n v="0.76002432528749297"/>
    <n v="0.465462131779591"/>
    <n v="127684.08664829899"/>
    <n v="12.474385131692999"/>
    <n v="0.7"/>
    <n v="89378.860653809199"/>
    <n v="8.7320695921851303"/>
    <n v="4618"/>
    <n v="1.02"/>
    <n v="1.04"/>
    <n v="1.2E-2"/>
    <n v="0.81"/>
    <n v="15.158077089649201"/>
    <d v="1900-01-09T19:51:10"/>
    <n v="43285"/>
    <n v="13.130931717571601"/>
    <n v="0"/>
    <n v="0"/>
    <n v="893788.60653809202"/>
  </r>
  <r>
    <s v="STND-60312"/>
    <s v="UNITED BROTHERHOOD OF CARPENTERS JOINERS OF AMERICAN LOCAL 792"/>
    <s v="Carpenters Local 792 - 212 S 1st St - Rockford"/>
    <x v="0"/>
    <s v="Indoor Lighting"/>
    <x v="6"/>
    <n v="0"/>
    <n v="8658.0290000000005"/>
    <n v="1.9468350000000001"/>
    <x v="0"/>
    <x v="0"/>
    <n v="15"/>
    <s v="Qty / 1,000"/>
    <m/>
    <s v="Private-Lighting"/>
    <x v="0"/>
    <n v="3"/>
    <n v="1"/>
    <s v="Lighting"/>
    <n v="0.91633259480590001"/>
    <n v="1.30467645558681"/>
    <n v="7933.6341794747304"/>
    <n v="2.53998978741234"/>
    <n v="0.71"/>
    <n v="5632.8802674270601"/>
    <n v="1.8033927490627599"/>
    <n v="2885"/>
    <n v="1.165"/>
    <n v="1.3779999999999999"/>
    <n v="2.5499999999999998E-2"/>
    <n v="0.55000000000000004"/>
    <n v="24.263431542460999"/>
    <d v="1900-01-16T07:56:40"/>
    <n v="43283"/>
    <n v="3.3513521406680802"/>
    <n v="173.65465371382501"/>
    <n v="0"/>
    <n v="84493.204011405905"/>
  </r>
  <r>
    <s v="STND-60312"/>
    <s v="UNITED BROTHERHOOD OF CARPENTERS JOINERS OF AMERICAN LOCAL 792"/>
    <s v="Carpenters Local 792 - 212 S 1st St - Rockford"/>
    <x v="0"/>
    <s v="Indoor Lighting"/>
    <x v="6"/>
    <n v="0"/>
    <n v="1731.606"/>
    <n v="0.38936700000000002"/>
    <x v="0"/>
    <x v="0"/>
    <n v="15"/>
    <s v="Qty / 1,000"/>
    <m/>
    <s v="Private-Lighting"/>
    <x v="0"/>
    <n v="3"/>
    <n v="1"/>
    <s v="Lighting"/>
    <n v="0.91633259480590001"/>
    <n v="1.30467645558681"/>
    <n v="1586.72701916147"/>
    <n v="0.50799795748246801"/>
    <n v="0.71"/>
    <n v="1126.5761836046399"/>
    <n v="0.36067854981255199"/>
    <n v="2885"/>
    <n v="1.165"/>
    <n v="1.3779999999999999"/>
    <n v="2.5499999999999998E-2"/>
    <n v="0.55000000000000004"/>
    <n v="24.263431542460999"/>
    <d v="1900-01-16T07:56:40"/>
    <n v="43283"/>
    <n v="0.67027042813361704"/>
    <n v="34.730934754178001"/>
    <n v="0"/>
    <n v="16898.642754069599"/>
  </r>
  <r>
    <s v="STND-60312"/>
    <s v="UNITED BROTHERHOOD OF CARPENTERS JOINERS OF AMERICAN LOCAL 792"/>
    <s v="Carpenters Local 792 - 212 S 1st St - Rockford"/>
    <x v="0"/>
    <s v="Indoor Lighting"/>
    <x v="6"/>
    <n v="0"/>
    <n v="945.12599999999998"/>
    <n v="0.21251999999999999"/>
    <x v="0"/>
    <x v="0"/>
    <n v="15"/>
    <s v="Qty / 1,000"/>
    <m/>
    <s v="Private-Lighting"/>
    <x v="0"/>
    <n v="3"/>
    <n v="1"/>
    <s v="Lighting"/>
    <n v="0.91633259480590001"/>
    <n v="1.30467645558681"/>
    <n v="866.04975999852104"/>
    <n v="0.27726984034130803"/>
    <n v="0.71"/>
    <n v="614.89532959894996"/>
    <n v="0.196861586642329"/>
    <n v="2885"/>
    <n v="1.165"/>
    <n v="1.3779999999999999"/>
    <n v="2.5499999999999998E-2"/>
    <n v="0.55000000000000004"/>
    <n v="24.263431542460999"/>
    <d v="1900-01-16T07:56:40"/>
    <n v="43283"/>
    <n v="0.36583960989748998"/>
    <n v="18.956453974216501"/>
    <n v="0"/>
    <n v="9223.4299439842489"/>
  </r>
  <r>
    <s v="STND-60312"/>
    <s v="UNITED BROTHERHOOD OF CARPENTERS JOINERS OF AMERICAN LOCAL 792"/>
    <s v="Carpenters Local 792 - 212 S 1st St - Rockford"/>
    <x v="0"/>
    <s v="Indoor Lighting"/>
    <x v="6"/>
    <n v="0"/>
    <n v="560.32500000000005"/>
    <n v="0.12599399999999999"/>
    <x v="0"/>
    <x v="0"/>
    <n v="15"/>
    <s v="Qty / 1,000"/>
    <m/>
    <s v="Private-Lighting"/>
    <x v="0"/>
    <n v="3"/>
    <n v="1"/>
    <s v="Lighting"/>
    <n v="0.91633259480590001"/>
    <n v="1.30467645558681"/>
    <n v="513.44406118461598"/>
    <n v="0.16438140534520401"/>
    <n v="0.71"/>
    <n v="364.545283441077"/>
    <n v="0.11671079779509499"/>
    <n v="2885"/>
    <n v="1.165"/>
    <n v="1.3779999999999999"/>
    <n v="2.5499999999999998E-2"/>
    <n v="0.55000000000000004"/>
    <n v="24.263431542460999"/>
    <d v="1900-01-16T07:56:40"/>
    <n v="43283"/>
    <n v="0.216890625867798"/>
    <n v="11.2384751589766"/>
    <n v="0"/>
    <n v="5468.1792516161549"/>
  </r>
  <r>
    <s v="STND-60312"/>
    <s v="UNITED BROTHERHOOD OF CARPENTERS JOINERS OF AMERICAN LOCAL 792"/>
    <s v="Carpenters Local 792 - 212 S 1st St - Rockford"/>
    <x v="0"/>
    <s v="Indoor Lighting"/>
    <x v="6"/>
    <n v="0"/>
    <n v="189.02500000000001"/>
    <n v="4.2504E-2"/>
    <x v="0"/>
    <x v="0"/>
    <n v="15"/>
    <s v="Qty / 1,000"/>
    <m/>
    <s v="Private-Lighting"/>
    <x v="0"/>
    <n v="3"/>
    <n v="1"/>
    <s v="Lighting"/>
    <n v="0.91633259480590001"/>
    <n v="1.30467645558681"/>
    <n v="173.209768733185"/>
    <n v="5.5453968068261597E-2"/>
    <n v="0.71"/>
    <n v="122.978935800561"/>
    <n v="3.93723173284658E-2"/>
    <n v="2885"/>
    <n v="1.165"/>
    <n v="1.3779999999999999"/>
    <n v="2.5499999999999998E-2"/>
    <n v="0.55000000000000004"/>
    <n v="24.263431542460999"/>
    <d v="1900-01-16T07:56:40"/>
    <n v="43283"/>
    <n v="7.3167921979498105E-2"/>
    <n v="3.79128678343023"/>
    <n v="0"/>
    <n v="1844.6840370084151"/>
  </r>
  <r>
    <s v="STND-60312"/>
    <s v="UNITED BROTHERHOOD OF CARPENTERS JOINERS OF AMERICAN LOCAL 792"/>
    <s v="Carpenters Local 792 - 212 S 1st St - Rockford"/>
    <x v="0"/>
    <s v="Indoor Lighting"/>
    <x v="6"/>
    <n v="0"/>
    <n v="6163.5720000000001"/>
    <n v="1.385934"/>
    <x v="0"/>
    <x v="0"/>
    <n v="15"/>
    <s v="Qty / 1,000"/>
    <m/>
    <s v="Private-Lighting"/>
    <x v="0"/>
    <n v="3"/>
    <n v="1"/>
    <s v="Lighting"/>
    <n v="0.91633259480590001"/>
    <n v="1.30467645558681"/>
    <n v="5647.8819240329904"/>
    <n v="1.80819545879725"/>
    <n v="0.71"/>
    <n v="4009.9961660634199"/>
    <n v="1.28381877574604"/>
    <n v="2885"/>
    <n v="1.165"/>
    <n v="1.3779999999999999"/>
    <n v="2.5499999999999998E-2"/>
    <n v="0.55000000000000004"/>
    <n v="24.263431542460999"/>
    <d v="1900-01-16T07:56:40"/>
    <n v="43283"/>
    <n v="2.3857968845457802"/>
    <n v="123.623166577546"/>
    <n v="0"/>
    <n v="60149.942490951296"/>
  </r>
  <r>
    <s v="STND-60312"/>
    <s v="UNITED BROTHERHOOD OF CARPENTERS JOINERS OF AMERICAN LOCAL 792"/>
    <s v="Carpenters Local 792 - 212 S 1st St - Rockford"/>
    <x v="0"/>
    <s v="Indoor Lighting"/>
    <x v="6"/>
    <n v="0"/>
    <n v="2916.3890000000001"/>
    <n v="0.65577600000000003"/>
    <x v="0"/>
    <x v="0"/>
    <n v="15"/>
    <s v="Qty / 1,000"/>
    <m/>
    <s v="Private-Lighting"/>
    <x v="0"/>
    <n v="3"/>
    <n v="1"/>
    <s v="Lighting"/>
    <n v="0.91633259480590001"/>
    <n v="1.30467645558681"/>
    <n v="2672.3822998333799"/>
    <n v="0.85557550733889398"/>
    <n v="0.71"/>
    <n v="1897.3914328817"/>
    <n v="0.60745861021061398"/>
    <n v="2885"/>
    <n v="1.165"/>
    <n v="1.3779999999999999"/>
    <n v="2.5499999999999998E-2"/>
    <n v="0.55000000000000004"/>
    <n v="24.263431542460999"/>
    <d v="1900-01-16T07:56:40"/>
    <n v="43283"/>
    <n v="1.12887651054083"/>
    <n v="58.494204846138402"/>
    <n v="0"/>
    <n v="28460.871493225499"/>
  </r>
  <r>
    <s v="STND-60313"/>
    <s v="Imperial Realty Co"/>
    <s v="Imperial Realty Co - 2000 N Lewis Ave - Waukegan"/>
    <x v="62"/>
    <s v="Indoor Lighting"/>
    <x v="6"/>
    <n v="0"/>
    <n v="38142.584999999999"/>
    <n v="8.5767000000000007"/>
    <x v="0"/>
    <x v="0"/>
    <n v="15"/>
    <s v="Qty / 1,000"/>
    <m/>
    <s v="Private-Lighting"/>
    <x v="0"/>
    <n v="2"/>
    <n v="1"/>
    <s v="Lighting"/>
    <n v="0.97902139861649395"/>
    <n v="0.93591656730105399"/>
    <n v="37342.406913548497"/>
    <n v="8.0270756227709494"/>
    <n v="0.71"/>
    <n v="26513.108908619401"/>
    <n v="5.6992236921673696"/>
    <n v="2885"/>
    <n v="1.165"/>
    <n v="1.3779999999999999"/>
    <n v="2.5499999999999998E-2"/>
    <n v="0.55000000000000004"/>
    <n v="24.263431542460999"/>
    <d v="1900-01-16T07:56:40"/>
    <n v="43252"/>
    <n v="10.5912067855534"/>
    <n v="817.36598823646898"/>
    <n v="0"/>
    <n v="397696.63362929103"/>
  </r>
  <r>
    <s v="STND-60313"/>
    <s v="Imperial Realty Co"/>
    <s v="Imperial Realty Co - 2000 N Lewis Ave - Waukegan"/>
    <x v="62"/>
    <s v="Indoor Lighting"/>
    <x v="6"/>
    <n v="0"/>
    <n v="1350.18"/>
    <n v="0.30359999999999998"/>
    <x v="0"/>
    <x v="0"/>
    <n v="15"/>
    <s v="Qty / 1,000"/>
    <m/>
    <s v="Private-Lighting"/>
    <x v="0"/>
    <n v="2"/>
    <n v="1"/>
    <s v="Lighting"/>
    <n v="0.97902139861649395"/>
    <n v="0.93591656730105399"/>
    <n v="1321.8551119840199"/>
    <n v="0.28414426983259999"/>
    <n v="0.71"/>
    <n v="938.51712950865203"/>
    <n v="0.20174243158114599"/>
    <n v="2885"/>
    <n v="1.165"/>
    <n v="1.3779999999999999"/>
    <n v="2.5499999999999998E-2"/>
    <n v="0.55000000000000004"/>
    <n v="24.263431542460999"/>
    <d v="1900-01-16T07:56:40"/>
    <n v="43252"/>
    <n v="0.37490997470985599"/>
    <n v="28.933309318105099"/>
    <n v="0"/>
    <n v="14077.756942629781"/>
  </r>
  <r>
    <s v="STND-60313"/>
    <s v="Imperial Realty Co"/>
    <s v="Imperial Realty Co - 2000 N Lewis Ave - Waukegan"/>
    <x v="62"/>
    <s v="Indoor Lighting"/>
    <x v="6"/>
    <n v="0"/>
    <n v="166747.23000000001"/>
    <n v="37.494599999999998"/>
    <x v="0"/>
    <x v="0"/>
    <n v="15"/>
    <s v="Qty / 1,000"/>
    <m/>
    <s v="Private-Lighting"/>
    <x v="0"/>
    <n v="2"/>
    <n v="1"/>
    <s v="Lighting"/>
    <n v="0.97902139861649395"/>
    <n v="0.93591656730105399"/>
    <n v="163249.106330026"/>
    <n v="35.091817324326101"/>
    <n v="0.71"/>
    <n v="115906.865494319"/>
    <n v="24.915190300271501"/>
    <n v="2885"/>
    <n v="1.165"/>
    <n v="1.3779999999999999"/>
    <n v="2.5499999999999998E-2"/>
    <n v="0.55000000000000004"/>
    <n v="24.263431542460999"/>
    <d v="1900-01-16T07:56:40"/>
    <n v="43252"/>
    <n v="46.3013818766672"/>
    <n v="3573.2637007859798"/>
    <n v="0"/>
    <n v="1738602.9824147851"/>
  </r>
  <r>
    <s v="STND-60313"/>
    <s v="Imperial Realty Co"/>
    <s v="Imperial Realty Co - 2000 N Lewis Ave - Waukegan"/>
    <x v="62"/>
    <s v="Indoor Lighting"/>
    <x v="6"/>
    <n v="0"/>
    <n v="1539.2049999999999"/>
    <n v="0.34610400000000002"/>
    <x v="0"/>
    <x v="0"/>
    <n v="15"/>
    <s v="Qty / 1,000"/>
    <m/>
    <s v="Private-Lighting"/>
    <x v="0"/>
    <n v="2"/>
    <n v="1"/>
    <s v="Lighting"/>
    <n v="0.97902139861649395"/>
    <n v="0.93591656730105399"/>
    <n v="1506.9146318574999"/>
    <n v="0.32392446760916399"/>
    <n v="0.71"/>
    <n v="1069.90938861882"/>
    <n v="0.22998637200250599"/>
    <n v="2885"/>
    <n v="1.165"/>
    <n v="1.3779999999999999"/>
    <n v="2.5499999999999998E-2"/>
    <n v="0.55000000000000004"/>
    <n v="24.263431542460999"/>
    <d v="1900-01-16T07:56:40"/>
    <n v="43252"/>
    <n v="0.42739737116923598"/>
    <n v="32.983968336795101"/>
    <n v="0"/>
    <n v="16048.6408292823"/>
  </r>
  <r>
    <s v="STND-60314"/>
    <s v="The Orchard Evangelical Free Church"/>
    <s v="The Orchard Evangelical Free Church - 1301 S Grove St - Barrington"/>
    <x v="28"/>
    <s v="HVAC"/>
    <x v="6"/>
    <n v="0"/>
    <n v="65890"/>
    <n v="26.29"/>
    <x v="3"/>
    <x v="0"/>
    <n v="20"/>
    <s v="ΔkWpeak / CF"/>
    <n v="1"/>
    <s v="Private-Non-Lighting"/>
    <x v="2"/>
    <n v="3"/>
    <n v="1"/>
    <s v="Non-Lighting"/>
    <n v="0.98952339343681495"/>
    <n v="0.43468415683807998"/>
    <n v="65199.696393551698"/>
    <n v="11.4278464832731"/>
    <n v="0.7"/>
    <n v="45639.787475486199"/>
    <n v="7.9994925382911903"/>
    <n v="2885"/>
    <n v="1.165"/>
    <n v="1.3779999999999999"/>
    <n v="2.5499999999999998E-2"/>
    <n v="0.55000000000000004"/>
    <n v="24.263431542460999"/>
    <d v="1900-01-16T07:56:40"/>
    <n v="43254"/>
    <n v="11.4278464832731"/>
    <n v="0"/>
    <n v="0"/>
    <n v="912795.74950972397"/>
  </r>
  <r>
    <s v="STND-60316"/>
    <s v="Kowalis Motors, Inc."/>
    <s v="Kowalis Motors, Inc. - DBA Orland Toyota - 8505 W 159th St - Orland Park"/>
    <x v="1"/>
    <s v="Outdoor &amp; Garage Lighting"/>
    <x v="1"/>
    <n v="0"/>
    <n v="233941.277"/>
    <n v="47.452784999999999"/>
    <x v="0"/>
    <x v="0"/>
    <n v="10.1978380583316"/>
    <s v="Qty / 1,000"/>
    <m/>
    <s v="Private-Lighting"/>
    <x v="0"/>
    <n v="1"/>
    <n v="1"/>
    <s v="Lighting"/>
    <n v="0.99989942556735301"/>
    <n v="1.019640158801"/>
    <n v="233917.748488793"/>
    <n v="48.384765232949903"/>
    <n v="0.71"/>
    <n v="166081.601427043"/>
    <n v="34.353183315394404"/>
    <n v="4903"/>
    <n v="1"/>
    <n v="1"/>
    <n v="0"/>
    <n v="0"/>
    <n v="14.276973281664301"/>
    <d v="1900-01-09T04:44:53"/>
    <n v="43282"/>
    <n v="48.384765232949903"/>
    <n v="0"/>
    <n v="0"/>
    <n v="1693673.2758213589"/>
  </r>
  <r>
    <s v="STND-60316"/>
    <s v="Kowalis Motors, Inc."/>
    <s v="Kowalis Motors, Inc. - DBA Orland Toyota - 8505 W 159th St - Orland Park"/>
    <x v="1"/>
    <s v="Outdoor &amp; Garage Lighting"/>
    <x v="1"/>
    <n v="0"/>
    <n v="244064.62100000001"/>
    <n v="49.506210000000003"/>
    <x v="0"/>
    <x v="0"/>
    <n v="10.1978380583316"/>
    <s v="Qty / 1,000"/>
    <m/>
    <s v="Private-Lighting"/>
    <x v="0"/>
    <n v="1"/>
    <n v="1"/>
    <s v="Lighting"/>
    <n v="0.99989942556735301"/>
    <n v="1.019640158801"/>
    <n v="244040.07433921401"/>
    <n v="50.4785198260359"/>
    <n v="0.71"/>
    <n v="173268.452780842"/>
    <n v="35.839749076485496"/>
    <n v="4903"/>
    <n v="1"/>
    <n v="1"/>
    <n v="0"/>
    <n v="0"/>
    <n v="14.276973281664301"/>
    <d v="1900-01-09T04:44:53"/>
    <n v="43282"/>
    <n v="50.4785198260359"/>
    <n v="0"/>
    <n v="0"/>
    <n v="1766963.6220767023"/>
  </r>
  <r>
    <s v="STND-60318"/>
    <s v="M&amp;R Precision Machining, Inc."/>
    <s v="M&amp;R Precision Machining - 680 Lively Blvd - Elk Grove Village"/>
    <x v="62"/>
    <s v="Indoor Lighting"/>
    <x v="6"/>
    <n v="0"/>
    <n v="26509.905999999999"/>
    <n v="4.7410269999999999"/>
    <x v="0"/>
    <x v="0"/>
    <n v="15"/>
    <s v="Qty / 1,000"/>
    <m/>
    <s v="Private-Lighting"/>
    <x v="0"/>
    <n v="3"/>
    <n v="1"/>
    <s v="Lighting"/>
    <n v="0.91633259480590001"/>
    <n v="1.30467645558681"/>
    <n v="24291.8909530405"/>
    <n v="6.1855063022013503"/>
    <n v="0.71"/>
    <n v="17247.2425766587"/>
    <n v="4.3917094745629601"/>
    <n v="2885"/>
    <n v="1.165"/>
    <n v="1.3779999999999999"/>
    <n v="2.5499999999999998E-2"/>
    <n v="0.55000000000000004"/>
    <n v="24.263431542460999"/>
    <d v="1900-01-16T07:56:40"/>
    <n v="43299"/>
    <n v="8.1613752502986507"/>
    <n v="531.71091785625094"/>
    <n v="0"/>
    <n v="258708.63864988051"/>
  </r>
  <r>
    <s v="STND-60318"/>
    <s v="M&amp;R Precision Machining, Inc."/>
    <s v="M&amp;R Precision Machining - 680 Lively Blvd - Elk Grove Village"/>
    <x v="62"/>
    <s v="Indoor Lighting"/>
    <x v="6"/>
    <n v="0"/>
    <n v="2129.0830000000001"/>
    <n v="0.38076500000000002"/>
    <x v="0"/>
    <x v="0"/>
    <n v="15"/>
    <s v="Qty / 1,000"/>
    <m/>
    <s v="Private-Lighting"/>
    <x v="0"/>
    <n v="3"/>
    <n v="1"/>
    <s v="Lighting"/>
    <n v="0.91633259480590001"/>
    <n v="1.30467645558681"/>
    <n v="1950.9481499471301"/>
    <n v="0.49677513061151002"/>
    <n v="0.71"/>
    <n v="1385.1731864624601"/>
    <n v="0.35271034273417201"/>
    <n v="2885"/>
    <n v="1.165"/>
    <n v="1.3779999999999999"/>
    <n v="2.5499999999999998E-2"/>
    <n v="0.55000000000000004"/>
    <n v="24.263431542460999"/>
    <d v="1900-01-16T07:56:40"/>
    <n v="43299"/>
    <n v="0.65546263439967101"/>
    <n v="42.703156930173201"/>
    <n v="0"/>
    <n v="20777.597796936901"/>
  </r>
  <r>
    <s v="STND-60318"/>
    <s v="M&amp;R Precision Machining, Inc."/>
    <s v="M&amp;R Precision Machining - 680 Lively Blvd - Elk Grove Village"/>
    <x v="62"/>
    <s v="Indoor Lighting"/>
    <x v="6"/>
    <n v="0"/>
    <n v="508.71899999999999"/>
    <n v="9.0979000000000004E-2"/>
    <x v="0"/>
    <x v="0"/>
    <n v="15"/>
    <s v="Qty / 1,000"/>
    <m/>
    <s v="Private-Lighting"/>
    <x v="0"/>
    <n v="3"/>
    <n v="1"/>
    <s v="Lighting"/>
    <n v="0.91633259480590001"/>
    <n v="1.30467645558681"/>
    <n v="466.15580129706302"/>
    <n v="0.118698159252832"/>
    <n v="0.71"/>
    <n v="330.97061892091398"/>
    <n v="8.4275693069510799E-2"/>
    <n v="2885"/>
    <n v="1.165"/>
    <n v="1.3779999999999999"/>
    <n v="2.5499999999999998E-2"/>
    <n v="0.55000000000000004"/>
    <n v="24.263431542460999"/>
    <d v="1900-01-16T07:56:40"/>
    <n v="43299"/>
    <n v="0.15661453919096499"/>
    <n v="10.203410242982899"/>
    <n v="0"/>
    <n v="4964.55928381371"/>
  </r>
  <r>
    <s v="STND-60318"/>
    <s v="M&amp;R Precision Machining, Inc."/>
    <s v="M&amp;R Precision Machining - 680 Lively Blvd - Elk Grove Village"/>
    <x v="62"/>
    <s v="Indoor Lighting"/>
    <x v="6"/>
    <n v="0"/>
    <n v="1017.438"/>
    <n v="0.18195800000000001"/>
    <x v="0"/>
    <x v="0"/>
    <n v="15"/>
    <s v="Qty / 1,000"/>
    <m/>
    <s v="Private-Lighting"/>
    <x v="0"/>
    <n v="3"/>
    <n v="1"/>
    <s v="Lighting"/>
    <n v="0.91633259480590001"/>
    <n v="1.30467645558681"/>
    <n v="932.31160259412502"/>
    <n v="0.23739631850566401"/>
    <n v="0.71"/>
    <n v="661.94123784182898"/>
    <n v="0.16855138613902201"/>
    <n v="2885"/>
    <n v="1.165"/>
    <n v="1.3779999999999999"/>
    <n v="2.5499999999999998E-2"/>
    <n v="0.55000000000000004"/>
    <n v="24.263431542460999"/>
    <d v="1900-01-16T07:56:40"/>
    <n v="43299"/>
    <n v="0.31322907838192898"/>
    <n v="20.406820485965799"/>
    <n v="0"/>
    <n v="9929.1185676274345"/>
  </r>
  <r>
    <s v="STND-60318"/>
    <s v="M&amp;R Precision Machining, Inc."/>
    <s v="M&amp;R Precision Machining - 680 Lively Blvd - Elk Grove Village"/>
    <x v="1"/>
    <s v="Outdoor &amp; Garage Lighting"/>
    <x v="1"/>
    <n v="0"/>
    <n v="2083.7750000000001"/>
    <n v="0"/>
    <x v="0"/>
    <x v="0"/>
    <n v="10.1978380583316"/>
    <s v="Qty / 1,000"/>
    <m/>
    <s v="Private-Lighting"/>
    <x v="0"/>
    <n v="3"/>
    <n v="1"/>
    <s v="Lighting"/>
    <n v="0.91633259480590001"/>
    <n v="1.30467645558681"/>
    <n v="1909.4309527416599"/>
    <n v="0"/>
    <n v="0.71"/>
    <n v="1355.6959764465801"/>
    <n v="0"/>
    <n v="4903"/>
    <n v="1"/>
    <n v="1"/>
    <n v="0"/>
    <n v="0"/>
    <n v="14.276973281664301"/>
    <d v="1900-01-09T04:44:53"/>
    <n v="43299"/>
    <n v="0"/>
    <n v="0"/>
    <n v="0"/>
    <n v="13825.168024133955"/>
  </r>
  <r>
    <s v="STND-60318"/>
    <s v="M&amp;R Precision Machining, Inc."/>
    <s v="M&amp;R Precision Machining - 680 Lively Blvd - Elk Grove Village"/>
    <x v="1"/>
    <s v="Outdoor &amp; Garage Lighting"/>
    <x v="1"/>
    <n v="0"/>
    <n v="4853.97"/>
    <n v="0"/>
    <x v="0"/>
    <x v="0"/>
    <n v="10.1978380583316"/>
    <s v="Qty / 1,000"/>
    <m/>
    <s v="Private-Lighting"/>
    <x v="0"/>
    <n v="3"/>
    <n v="1"/>
    <s v="Lighting"/>
    <n v="0.91633259480590001"/>
    <n v="1.30467645558681"/>
    <n v="4447.8509252099902"/>
    <n v="0"/>
    <n v="0.71"/>
    <n v="3157.9741568990999"/>
    <n v="0"/>
    <n v="4903"/>
    <n v="1"/>
    <n v="1"/>
    <n v="0"/>
    <n v="0"/>
    <n v="14.276973281664301"/>
    <d v="1900-01-09T04:44:53"/>
    <n v="43299"/>
    <n v="0"/>
    <n v="0"/>
    <n v="0"/>
    <n v="32204.509044453287"/>
  </r>
  <r>
    <s v="STND-60318"/>
    <s v="M&amp;R Precision Machining, Inc."/>
    <s v="M&amp;R Precision Machining - 680 Lively Blvd - Elk Grove Village"/>
    <x v="27"/>
    <s v="Outdoor &amp; Garage Lighting"/>
    <x v="6"/>
    <n v="0"/>
    <n v="124.6"/>
    <n v="0"/>
    <x v="0"/>
    <x v="0"/>
    <n v="8"/>
    <s v="Qty / 1,000"/>
    <m/>
    <s v="Private-Lighting"/>
    <x v="0"/>
    <n v="3"/>
    <n v="1"/>
    <s v="Lighting"/>
    <n v="0.91633259480590001"/>
    <n v="1.30467645558681"/>
    <n v="114.175041312815"/>
    <n v="0"/>
    <n v="0.71"/>
    <n v="81.064279332098707"/>
    <n v="0"/>
    <n v="2885"/>
    <n v="1.165"/>
    <n v="1.3779999999999999"/>
    <n v="2.5499999999999998E-2"/>
    <n v="0.55000000000000004"/>
    <n v="24.263431542460999"/>
    <d v="1900-01-16T07:56:40"/>
    <n v="43299"/>
    <n v="0"/>
    <n v="2.4991103463319999"/>
    <n v="0"/>
    <n v="648.51423465678965"/>
  </r>
  <r>
    <s v="STND-60319"/>
    <s v="The Mission of Our Lady of Mercy, Inc."/>
    <s v="The Catholic Bishop Mercy Home for Boys and Girls - 1118-40 W Jackson St - Chicago"/>
    <x v="0"/>
    <s v="Indoor Lighting"/>
    <x v="4"/>
    <n v="0"/>
    <n v="169367.65400000001"/>
    <n v="18.864671999999999"/>
    <x v="0"/>
    <x v="0"/>
    <n v="6.5651260504201696"/>
    <s v="Qty / 1,000"/>
    <m/>
    <s v="Private-Lighting"/>
    <x v="0"/>
    <n v="2"/>
    <n v="1"/>
    <s v="Lighting"/>
    <n v="0.97902139861649395"/>
    <n v="0.93591656730105399"/>
    <n v="165814.557499474"/>
    <n v="17.655759061500301"/>
    <n v="0.71"/>
    <n v="117728.33582462701"/>
    <n v="12.535588933665201"/>
    <n v="7616"/>
    <n v="1.1100000000000001"/>
    <n v="1.29"/>
    <n v="2.1999999999999999E-2"/>
    <n v="0.76"/>
    <n v="9.1911764705882408"/>
    <d v="1900-01-05T13:33:47"/>
    <n v="43291"/>
    <n v="18.0087301728889"/>
    <n v="3286.41465314273"/>
    <n v="0"/>
    <n v="772901.36439487291"/>
  </r>
  <r>
    <s v="STND-60319"/>
    <s v="The Mission of Our Lady of Mercy, Inc."/>
    <s v="The Catholic Bishop Mercy Home for Boys and Girls - 1118-40 W Jackson St - Chicago"/>
    <x v="0"/>
    <s v="Indoor Lighting"/>
    <x v="4"/>
    <n v="0"/>
    <n v="63718.959000000003"/>
    <n v="7.097207"/>
    <x v="0"/>
    <x v="0"/>
    <n v="6.5651260504201696"/>
    <s v="Qty / 1,000"/>
    <m/>
    <s v="Private-Lighting"/>
    <x v="0"/>
    <n v="2"/>
    <n v="1"/>
    <s v="Lighting"/>
    <n v="0.97902139861649395"/>
    <n v="0.93591656730105399"/>
    <n v="62382.224358567"/>
    <n v="6.6423936128650096"/>
    <n v="0.71"/>
    <n v="44291.379294582599"/>
    <n v="4.7160994651341603"/>
    <n v="7616"/>
    <n v="1.1100000000000001"/>
    <n v="1.29"/>
    <n v="2.1999999999999999E-2"/>
    <n v="0.76"/>
    <n v="9.1911764705882408"/>
    <d v="1900-01-05T13:33:47"/>
    <n v="43291"/>
    <n v="6.7751872836240397"/>
    <n v="1236.40444674637"/>
    <n v="0"/>
    <n v="290778.48801590473"/>
  </r>
  <r>
    <s v="STND-60320"/>
    <s v="Catholic Bishop of Chicago"/>
    <s v="Catholic Bishop of Chicago - St Gall School - 5525 S Sawyer - Chicago"/>
    <x v="1"/>
    <s v="Outdoor &amp; Garage Lighting"/>
    <x v="1"/>
    <n v="0"/>
    <n v="7403.53"/>
    <n v="0"/>
    <x v="0"/>
    <x v="0"/>
    <n v="10.1978380583316"/>
    <s v="Qty / 1,000"/>
    <m/>
    <s v="Private-Lighting"/>
    <x v="0"/>
    <n v="3"/>
    <n v="1"/>
    <s v="Lighting"/>
    <n v="0.91633259480590001"/>
    <n v="1.30467645558681"/>
    <n v="6784.0958556233199"/>
    <n v="0"/>
    <n v="0.71"/>
    <n v="4816.7080574925603"/>
    <n v="0"/>
    <n v="4903"/>
    <n v="1"/>
    <n v="1"/>
    <n v="0"/>
    <n v="0"/>
    <n v="14.276973281664301"/>
    <d v="1900-01-09T04:44:53"/>
    <n v="43254"/>
    <n v="0"/>
    <n v="0"/>
    <n v="0"/>
    <n v="49120.008744570107"/>
  </r>
  <r>
    <s v="STND-60320"/>
    <s v="Catholic Bishop of Chicago"/>
    <s v="Catholic Bishop of Chicago - St Gall School - 5525 S Sawyer - Chicago"/>
    <x v="1"/>
    <s v="Outdoor &amp; Garage Lighting"/>
    <x v="1"/>
    <n v="0"/>
    <n v="2020.0360000000001"/>
    <n v="0"/>
    <x v="0"/>
    <x v="0"/>
    <n v="10.1978380583316"/>
    <s v="Qty / 1,000"/>
    <m/>
    <s v="Private-Lighting"/>
    <x v="0"/>
    <n v="3"/>
    <n v="1"/>
    <s v="Lighting"/>
    <n v="0.91633259480590001"/>
    <n v="1.30467645558681"/>
    <n v="1851.02482948133"/>
    <n v="0"/>
    <n v="0.71"/>
    <n v="1314.2276289317399"/>
    <n v="0"/>
    <n v="4903"/>
    <n v="1"/>
    <n v="1"/>
    <n v="0"/>
    <n v="0"/>
    <n v="14.276973281664301"/>
    <d v="1900-01-09T04:44:53"/>
    <n v="43254"/>
    <n v="0"/>
    <n v="0"/>
    <n v="0"/>
    <n v="13402.280531630997"/>
  </r>
  <r>
    <s v="STND-60320"/>
    <s v="Catholic Bishop of Chicago"/>
    <s v="Catholic Bishop of Chicago - St Gall School - 5525 S Sawyer - Chicago"/>
    <x v="1"/>
    <s v="Outdoor &amp; Garage Lighting"/>
    <x v="1"/>
    <n v="0"/>
    <n v="12134.924999999999"/>
    <n v="0"/>
    <x v="0"/>
    <x v="0"/>
    <n v="10.1978380583316"/>
    <s v="Qty / 1,000"/>
    <m/>
    <s v="Private-Lighting"/>
    <x v="0"/>
    <n v="3"/>
    <n v="1"/>
    <s v="Lighting"/>
    <n v="0.91633259480590001"/>
    <n v="1.30467645558681"/>
    <n v="11119.627313024999"/>
    <n v="0"/>
    <n v="0.71"/>
    <n v="7894.9353922477403"/>
    <n v="0"/>
    <n v="4903"/>
    <n v="1"/>
    <n v="1"/>
    <n v="0"/>
    <n v="0"/>
    <n v="14.276973281664301"/>
    <d v="1900-01-09T04:44:53"/>
    <n v="43254"/>
    <n v="0"/>
    <n v="0"/>
    <n v="0"/>
    <n v="80511.272611133129"/>
  </r>
  <r>
    <s v="STND-60320"/>
    <s v="Catholic Bishop of Chicago"/>
    <s v="Catholic Bishop of Chicago - St Gall School - 5525 S Sawyer - Chicago"/>
    <x v="1"/>
    <s v="Outdoor &amp; Garage Lighting"/>
    <x v="1"/>
    <n v="0"/>
    <n v="10541.45"/>
    <n v="0"/>
    <x v="0"/>
    <x v="0"/>
    <n v="10.1978380583316"/>
    <s v="Qty / 1,000"/>
    <m/>
    <s v="Private-Lighting"/>
    <x v="0"/>
    <n v="3"/>
    <n v="1"/>
    <s v="Lighting"/>
    <n v="0.91633259480590001"/>
    <n v="1.30467645558681"/>
    <n v="9659.4742315166495"/>
    <n v="0"/>
    <n v="0.71"/>
    <n v="6858.2267043768197"/>
    <n v="0"/>
    <n v="4903"/>
    <n v="1"/>
    <n v="1"/>
    <n v="0"/>
    <n v="0"/>
    <n v="14.276973281664301"/>
    <d v="1900-01-09T04:44:53"/>
    <n v="43254"/>
    <n v="0"/>
    <n v="0"/>
    <n v="0"/>
    <n v="69939.085298560036"/>
  </r>
  <r>
    <s v="STND-60320"/>
    <s v="Catholic Bishop of Chicago"/>
    <s v="Catholic Bishop of Chicago - St Gall School - 5525 S Sawyer - Chicago"/>
    <x v="27"/>
    <s v="Outdoor &amp; Garage Lighting"/>
    <x v="12"/>
    <n v="0"/>
    <n v="214.2"/>
    <n v="0"/>
    <x v="0"/>
    <x v="0"/>
    <n v="8"/>
    <s v="Qty / 1,000"/>
    <m/>
    <s v="Private-Lighting"/>
    <x v="0"/>
    <n v="3"/>
    <n v="1"/>
    <s v="Lighting"/>
    <n v="0.91633259480590001"/>
    <n v="1.30467645558681"/>
    <n v="196.278441807424"/>
    <n v="0"/>
    <n v="0.71"/>
    <n v="139.35769368327101"/>
    <n v="0"/>
    <n v="2979"/>
    <n v="1.17333333333333"/>
    <n v="1.323"/>
    <n v="2.1333333333333301E-2"/>
    <n v="0.72"/>
    <n v="23.497818059751602"/>
    <d v="1900-01-15T18:49:11"/>
    <n v="43254"/>
    <n v="0"/>
    <n v="3.5686989419531598"/>
    <n v="0"/>
    <n v="1114.8615494661681"/>
  </r>
  <r>
    <s v="STND-60320"/>
    <s v="Catholic Bishop of Chicago"/>
    <s v="Catholic Bishop of Chicago - St Gall School - 5525 S Sawyer - Chicago"/>
    <x v="38"/>
    <s v="Indoor Lighting"/>
    <x v="12"/>
    <n v="0"/>
    <n v="450.20600000000002"/>
    <n v="0.10109899999999999"/>
    <x v="0"/>
    <x v="0"/>
    <n v="8"/>
    <s v="Qty / 1,000"/>
    <m/>
    <s v="Private-Lighting"/>
    <x v="0"/>
    <n v="3"/>
    <n v="1"/>
    <s v="Lighting"/>
    <n v="0.91633259480590001"/>
    <n v="1.30467645558681"/>
    <n v="412.53843217718497"/>
    <n v="0.13190148498337101"/>
    <n v="0.71"/>
    <n v="292.90228684580097"/>
    <n v="9.3650054338193095E-2"/>
    <n v="2979"/>
    <n v="1.17333333333333"/>
    <n v="1.323"/>
    <n v="2.1333333333333301E-2"/>
    <n v="0.72"/>
    <n v="23.497818059751602"/>
    <d v="1900-01-15T18:49:11"/>
    <n v="43254"/>
    <n v="0.13847052677350599"/>
    <n v="7.5006987668579104"/>
    <n v="0"/>
    <n v="2343.2182947664078"/>
  </r>
  <r>
    <s v="STND-60320"/>
    <s v="Catholic Bishop of Chicago"/>
    <s v="Catholic Bishop of Chicago - St Gall School - 5525 S Sawyer - Chicago"/>
    <x v="0"/>
    <s v="Indoor Lighting"/>
    <x v="12"/>
    <n v="0"/>
    <n v="8312.7510000000002"/>
    <n v="2.2667039999999998"/>
    <x v="0"/>
    <x v="0"/>
    <n v="15"/>
    <s v="Qty / 1,000"/>
    <m/>
    <s v="Private-Lighting"/>
    <x v="0"/>
    <n v="3"/>
    <n v="1"/>
    <s v="Lighting"/>
    <n v="0.91633259480590001"/>
    <n v="1.30467645558681"/>
    <n v="7617.2446938053399"/>
    <n v="2.9573153405844401"/>
    <n v="0.71"/>
    <n v="5408.2437326017898"/>
    <n v="2.0996938918149501"/>
    <n v="2979"/>
    <n v="1.17333333333333"/>
    <n v="1.323"/>
    <n v="2.1333333333333301E-2"/>
    <n v="0.72"/>
    <n v="23.497818059751602"/>
    <d v="1900-01-15T18:49:11"/>
    <n v="43254"/>
    <n v="3.10459744329432"/>
    <n v="138.495358069188"/>
    <n v="0"/>
    <n v="81123.655989026855"/>
  </r>
  <r>
    <s v="STND-60320"/>
    <s v="Catholic Bishop of Chicago"/>
    <s v="Catholic Bishop of Chicago - St Gall School - 5525 S Sawyer - Chicago"/>
    <x v="27"/>
    <s v="Outdoor &amp; Garage Lighting"/>
    <x v="12"/>
    <n v="0"/>
    <n v="28"/>
    <n v="0"/>
    <x v="0"/>
    <x v="0"/>
    <n v="8"/>
    <s v="Qty / 1,000"/>
    <m/>
    <s v="Private-Lighting"/>
    <x v="0"/>
    <n v="3"/>
    <n v="1"/>
    <s v="Lighting"/>
    <n v="0.91633259480590001"/>
    <n v="1.30467645558681"/>
    <n v="25.657312654565199"/>
    <n v="0"/>
    <n v="0.71"/>
    <n v="18.216691984741299"/>
    <n v="0"/>
    <n v="2979"/>
    <n v="1.17333333333333"/>
    <n v="1.323"/>
    <n v="2.1333333333333301E-2"/>
    <n v="0.72"/>
    <n v="23.497818059751602"/>
    <d v="1900-01-15T18:49:11"/>
    <n v="43254"/>
    <n v="0"/>
    <n v="0.46649659371936703"/>
    <n v="0"/>
    <n v="145.73353587793039"/>
  </r>
  <r>
    <s v="STND-60320"/>
    <s v="Catholic Bishop of Chicago"/>
    <s v="Catholic Bishop of Chicago - St Gall School - 5525 S Sawyer - Chicago"/>
    <x v="27"/>
    <s v="Outdoor &amp; Garage Lighting"/>
    <x v="12"/>
    <n v="0"/>
    <n v="98"/>
    <n v="0"/>
    <x v="0"/>
    <x v="0"/>
    <n v="8"/>
    <s v="Qty / 1,000"/>
    <m/>
    <s v="Private-Lighting"/>
    <x v="0"/>
    <n v="3"/>
    <n v="1"/>
    <s v="Lighting"/>
    <n v="0.91633259480590001"/>
    <n v="1.30467645558681"/>
    <n v="89.800594290978196"/>
    <n v="0"/>
    <n v="0.71"/>
    <n v="63.758421946594503"/>
    <n v="0"/>
    <n v="2979"/>
    <n v="1.17333333333333"/>
    <n v="1.323"/>
    <n v="2.1333333333333301E-2"/>
    <n v="0.72"/>
    <n v="23.497818059751602"/>
    <d v="1900-01-15T18:49:11"/>
    <n v="43254"/>
    <n v="0"/>
    <n v="1.63273807801779"/>
    <n v="0"/>
    <n v="510.06737557275602"/>
  </r>
  <r>
    <s v="STND-60321"/>
    <s v="Waubonsee Community College"/>
    <s v="Waubonsee Community College Sugar Grove - 2060 Ogden Ave - Aurora"/>
    <x v="63"/>
    <s v="Outdoor &amp; Garage Lighting"/>
    <x v="1"/>
    <n v="0"/>
    <n v="9119.58"/>
    <n v="0"/>
    <x v="0"/>
    <x v="1"/>
    <n v="10.1978380583316"/>
    <s v="Qty / 1,000"/>
    <m/>
    <s v="Public-Lighting"/>
    <x v="0"/>
    <n v="3"/>
    <n v="1"/>
    <s v="Lighting"/>
    <n v="0.99829244462109001"/>
    <n v="0.987374621353864"/>
    <n v="9104.0078121175993"/>
    <n v="0"/>
    <n v="0.71"/>
    <n v="6463.8455466035002"/>
    <n v="0"/>
    <n v="4903"/>
    <n v="1"/>
    <n v="1"/>
    <n v="0"/>
    <n v="0"/>
    <n v="14.276973281664301"/>
    <d v="1900-01-09T04:44:53"/>
    <n v="43283"/>
    <n v="0"/>
    <n v="0"/>
    <n v="0"/>
    <n v="65917.250118330398"/>
  </r>
  <r>
    <s v="STND-60321"/>
    <s v="Waubonsee Community College"/>
    <s v="Waubonsee Community College Sugar Grove - 2060 Ogden Ave - Aurora"/>
    <x v="63"/>
    <s v="Outdoor &amp; Garage Lighting"/>
    <x v="1"/>
    <n v="0"/>
    <n v="25005.3"/>
    <n v="0"/>
    <x v="0"/>
    <x v="1"/>
    <n v="10.1978380583316"/>
    <s v="Qty / 1,000"/>
    <m/>
    <s v="Public-Lighting"/>
    <x v="0"/>
    <n v="3"/>
    <n v="1"/>
    <s v="Lighting"/>
    <n v="0.99829244462109001"/>
    <n v="0.987374621353864"/>
    <n v="24962.602065483799"/>
    <n v="0"/>
    <n v="0.71"/>
    <n v="17723.447466493501"/>
    <n v="0"/>
    <n v="4903"/>
    <n v="1"/>
    <n v="1"/>
    <n v="0"/>
    <n v="0"/>
    <n v="14.276973281664301"/>
    <d v="1900-01-09T04:44:53"/>
    <n v="43283"/>
    <n v="0"/>
    <n v="0"/>
    <n v="0"/>
    <n v="180740.8470986482"/>
  </r>
  <r>
    <s v="STND-60322"/>
    <s v="The Mission of our Lady of Mercy, Inc."/>
    <s v="The Catholic Bishop Mercy Home for Boys and Girls - 1101-13 W Adams - Chicago"/>
    <x v="0"/>
    <s v="Indoor Lighting"/>
    <x v="4"/>
    <n v="0"/>
    <n v="10491.802"/>
    <n v="1.1686080000000001"/>
    <x v="0"/>
    <x v="0"/>
    <n v="6.5651260504201696"/>
    <s v="Qty / 1,000"/>
    <m/>
    <s v="Private-Lighting"/>
    <x v="0"/>
    <n v="3"/>
    <n v="1"/>
    <s v="Lighting"/>
    <n v="0.91633259480590001"/>
    <n v="1.30467645558681"/>
    <n v="9613.9801508497294"/>
    <n v="1.52465534341039"/>
    <n v="0.71"/>
    <n v="6825.9259071033102"/>
    <n v="1.08250529382137"/>
    <n v="7616"/>
    <n v="1.1100000000000001"/>
    <n v="1.29"/>
    <n v="2.1999999999999999E-2"/>
    <n v="0.76"/>
    <n v="9.1911764705882408"/>
    <d v="1900-01-05T13:33:47"/>
    <n v="43297"/>
    <n v="1.55513600919052"/>
    <n v="190.547354341166"/>
    <n v="0"/>
    <n v="44813.063990961869"/>
  </r>
  <r>
    <s v="STND-60322"/>
    <s v="The Mission of our Lady of Mercy, Inc."/>
    <s v="The Catholic Bishop Mercy Home for Boys and Girls - 1101-13 W Adams - Chicago"/>
    <x v="0"/>
    <s v="Indoor Lighting"/>
    <x v="4"/>
    <n v="0"/>
    <n v="67278.678"/>
    <n v="7.4936990000000003"/>
    <x v="0"/>
    <x v="0"/>
    <n v="6.5651260504201696"/>
    <s v="Qty / 1,000"/>
    <m/>
    <s v="Private-Lighting"/>
    <x v="0"/>
    <n v="3"/>
    <n v="1"/>
    <s v="Lighting"/>
    <n v="0.91633259480590001"/>
    <n v="1.30467645558681"/>
    <n v="61649.645586850602"/>
    <n v="9.7768526505543996"/>
    <n v="0.71"/>
    <n v="43771.248366663902"/>
    <n v="6.9415653818936196"/>
    <n v="7616"/>
    <n v="1.1100000000000001"/>
    <n v="1.29"/>
    <n v="2.1999999999999999E-2"/>
    <n v="0.76"/>
    <n v="9.1911764705882408"/>
    <d v="1900-01-05T13:33:47"/>
    <n v="43297"/>
    <n v="9.9723099250860798"/>
    <n v="1221.8848674871299"/>
    <n v="0"/>
    <n v="287363.76291139651"/>
  </r>
  <r>
    <s v="STND-60323"/>
    <s v="Waubonsee Community College"/>
    <s v="Waubonsee Community College Plano Campus - 199 Waubonsee Dr - Plano"/>
    <x v="1"/>
    <s v="Outdoor &amp; Garage Lighting"/>
    <x v="1"/>
    <n v="0"/>
    <n v="37507.949999999997"/>
    <n v="0"/>
    <x v="0"/>
    <x v="1"/>
    <n v="10.1978380583316"/>
    <s v="Qty / 1,000"/>
    <m/>
    <s v="Public-Lighting"/>
    <x v="0"/>
    <n v="3"/>
    <n v="1"/>
    <s v="Lighting"/>
    <n v="0.99829244462109001"/>
    <n v="0.987374621353864"/>
    <n v="37443.903098225601"/>
    <n v="0"/>
    <n v="0.71"/>
    <n v="26585.171199740202"/>
    <n v="0"/>
    <n v="4903"/>
    <n v="1"/>
    <n v="1"/>
    <n v="0"/>
    <n v="0"/>
    <n v="14.276973281664301"/>
    <d v="1900-01-09T04:44:53"/>
    <n v="43253"/>
    <n v="0"/>
    <n v="0"/>
    <n v="0"/>
    <n v="271111.27064797177"/>
  </r>
  <r>
    <s v="STND-60324"/>
    <s v="School District U-46"/>
    <s v="School District U-46 - Distribution Center - 1460 Sheldon Dr - Elgin"/>
    <x v="0"/>
    <s v="Indoor Lighting"/>
    <x v="12"/>
    <n v="0"/>
    <n v="85612.616999999998"/>
    <n v="23.344674999999999"/>
    <x v="0"/>
    <x v="1"/>
    <n v="15"/>
    <s v="Qty / 1,000"/>
    <m/>
    <s v="Public-Lighting"/>
    <x v="0"/>
    <n v="2"/>
    <n v="1"/>
    <s v="Lighting"/>
    <n v="0.98996686498346598"/>
    <n v="2.5626279547341602"/>
    <n v="84753.654054520201"/>
    <n v="59.823716749183703"/>
    <n v="0.71"/>
    <n v="60175.094378709298"/>
    <n v="42.474838891920399"/>
    <n v="2979"/>
    <n v="1.17333333333333"/>
    <n v="1.323"/>
    <n v="2.1333333333333301E-2"/>
    <n v="0.72"/>
    <n v="23.497818059751602"/>
    <d v="1900-01-15T18:49:11"/>
    <n v="43267"/>
    <n v="62.803095604669302"/>
    <n v="1540.9755282640001"/>
    <n v="0"/>
    <n v="902626.41568063945"/>
  </r>
  <r>
    <s v="STND-60324"/>
    <s v="School District U-46"/>
    <s v="School District U-46 - Distribution Center - 1460 Sheldon Dr - Elgin"/>
    <x v="38"/>
    <s v="Indoor Lighting"/>
    <x v="12"/>
    <n v="0"/>
    <n v="13665.384"/>
    <n v="3.0687150000000001"/>
    <x v="0"/>
    <x v="1"/>
    <n v="8"/>
    <s v="Qty / 1,000"/>
    <m/>
    <s v="Public-Lighting"/>
    <x v="0"/>
    <n v="2"/>
    <n v="1"/>
    <s v="Lighting"/>
    <n v="0.98996686498346598"/>
    <n v="2.5626279547341602"/>
    <n v="13528.277357275199"/>
    <n v="7.8639748441120503"/>
    <n v="0.71"/>
    <n v="9605.0769236653996"/>
    <n v="5.5834221393195502"/>
    <n v="2979"/>
    <n v="1.17333333333333"/>
    <n v="1.323"/>
    <n v="2.1333333333333301E-2"/>
    <n v="0.72"/>
    <n v="23.497818059751602"/>
    <d v="1900-01-15T18:49:11"/>
    <n v="43267"/>
    <n v="8.2556215294701101"/>
    <n v="245.968679223186"/>
    <n v="0"/>
    <n v="76840.615389323197"/>
  </r>
  <r>
    <s v="STND-60324"/>
    <s v="School District U-46"/>
    <s v="School District U-46 - Distribution Center - 1460 Sheldon Dr - Elgin"/>
    <x v="51"/>
    <s v="Commercial Kitchen Equipment"/>
    <x v="12"/>
    <n v="0"/>
    <n v="6451.76"/>
    <n v="0"/>
    <x v="2"/>
    <x v="1"/>
    <n v="5"/>
    <s v="NA"/>
    <m/>
    <s v="Public-Lighting"/>
    <x v="0"/>
    <n v="2"/>
    <n v="1"/>
    <s v="Non-Lighting"/>
    <n v="0.98996686498346598"/>
    <n v="2.5626279547341602"/>
    <n v="6387.0286208257203"/>
    <n v="0"/>
    <n v="0.7"/>
    <n v="4470.92003457801"/>
    <n v="0"/>
    <n v="2979"/>
    <n v="1.17333333333333"/>
    <n v="1.323"/>
    <n v="2.1333333333333301E-2"/>
    <n v="0.72"/>
    <n v="23.497818059751602"/>
    <d v="1900-01-15T18:49:11"/>
    <n v="43267"/>
    <n v="0"/>
    <n v="0"/>
    <n v="0"/>
    <n v="22354.600172890052"/>
  </r>
  <r>
    <s v="STND-60325"/>
    <s v="Waubonsee Community College"/>
    <s v="Waubonsee Community College Sugar Grove -Rt 47 and  Waubonsee Dr - Aurora"/>
    <x v="1"/>
    <s v="Outdoor &amp; Garage Lighting"/>
    <x v="1"/>
    <n v="0"/>
    <n v="131792.64000000001"/>
    <n v="0"/>
    <x v="0"/>
    <x v="1"/>
    <n v="10.1978380583316"/>
    <s v="Qty / 1,000"/>
    <m/>
    <s v="Public-Lighting"/>
    <x v="0"/>
    <n v="1"/>
    <n v="1"/>
    <s v="Lighting"/>
    <n v="0.95625781801464005"/>
    <n v="1.47347312606477"/>
    <n v="126027.74235678899"/>
    <n v="0"/>
    <n v="0.71"/>
    <n v="89479.697073320101"/>
    <n v="0"/>
    <n v="4903"/>
    <n v="1"/>
    <n v="1"/>
    <n v="0"/>
    <n v="0"/>
    <n v="14.276973281664301"/>
    <d v="1900-01-09T04:44:53"/>
    <n v="43224"/>
    <n v="0"/>
    <n v="0"/>
    <n v="1"/>
    <n v="912499.46026228636"/>
  </r>
  <r>
    <s v="STND-60325"/>
    <s v="Waubonsee Community College"/>
    <s v="Waubonsee Community College Sugar Grove -Rt 47 and  Waubonsee Dr - Aurora"/>
    <x v="1"/>
    <s v="Outdoor &amp; Garage Lighting"/>
    <x v="1"/>
    <n v="0"/>
    <n v="276651.77500000002"/>
    <n v="0"/>
    <x v="0"/>
    <x v="1"/>
    <n v="10.1978380583316"/>
    <s v="Qty / 1,000"/>
    <m/>
    <s v="Public-Lighting"/>
    <x v="0"/>
    <n v="1"/>
    <n v="1"/>
    <s v="Lighting"/>
    <n v="0.95625781801464005"/>
    <n v="1.47347312606477"/>
    <n v="264550.42271137697"/>
    <n v="0"/>
    <n v="0.71"/>
    <n v="187830.80012507801"/>
    <n v="0"/>
    <n v="4903"/>
    <n v="1"/>
    <n v="1"/>
    <n v="0"/>
    <n v="0"/>
    <n v="14.276973281664301"/>
    <d v="1900-01-09T04:44:53"/>
    <n v="43224"/>
    <n v="0"/>
    <n v="0"/>
    <n v="1"/>
    <n v="1915468.0820423963"/>
  </r>
  <r>
    <s v="STND-60326"/>
    <s v="Museum of Science and Industry"/>
    <s v="Museum of Science &amp; Industry - 5700 S Lake Shore Dr - Chicago"/>
    <x v="0"/>
    <s v="Indoor Lighting"/>
    <x v="2"/>
    <n v="0"/>
    <n v="18032.507000000001"/>
    <n v="3.8619650000000001"/>
    <x v="0"/>
    <x v="0"/>
    <n v="14.797277300976599"/>
    <s v="Qty / 1,000"/>
    <m/>
    <s v="Private-Lighting"/>
    <x v="0"/>
    <n v="3"/>
    <n v="1"/>
    <s v="Lighting"/>
    <n v="0.91633259480590001"/>
    <n v="1.30467645558681"/>
    <n v="16523.7739301656"/>
    <n v="5.0386148078003004"/>
    <n v="0.71"/>
    <n v="11731.879490417499"/>
    <n v="3.5774165135382101"/>
    <n v="3379"/>
    <n v="1.0900000000000001"/>
    <n v="1.36"/>
    <n v="2.1999999999999999E-2"/>
    <n v="0.57999999999999996"/>
    <n v="20.7161882213673"/>
    <d v="1900-01-13T19:08:05"/>
    <n v="43247"/>
    <n v="6.38769625735332"/>
    <n v="333.50736372811201"/>
    <n v="1"/>
    <n v="173599.87408134778"/>
  </r>
  <r>
    <s v="STND-60327"/>
    <s v="Active Glass Co"/>
    <s v="Active Glass - 1550 Landmeier Rd - Elk Grove Village"/>
    <x v="0"/>
    <s v="Indoor Lighting"/>
    <x v="6"/>
    <n v="0"/>
    <n v="16742.232"/>
    <n v="3.76464"/>
    <x v="0"/>
    <x v="0"/>
    <n v="15"/>
    <s v="Qty / 1,000"/>
    <m/>
    <s v="Private-Lighting"/>
    <x v="0"/>
    <n v="3"/>
    <n v="1"/>
    <s v="Lighting"/>
    <n v="0.91633259480590001"/>
    <n v="1.30467645558681"/>
    <n v="15341.452891402399"/>
    <n v="4.9116371717603204"/>
    <n v="0.71"/>
    <n v="10892.431552895699"/>
    <n v="3.48726239194982"/>
    <n v="2885"/>
    <n v="1.165"/>
    <n v="1.3779999999999999"/>
    <n v="2.5499999999999998E-2"/>
    <n v="0.55000000000000004"/>
    <n v="24.263431542460999"/>
    <d v="1900-01-16T07:56:40"/>
    <n v="43288"/>
    <n v="6.48058737532698"/>
    <n v="335.80004182897898"/>
    <n v="0"/>
    <n v="163386.4732934355"/>
  </r>
  <r>
    <s v="STND-60328"/>
    <s v="Hazel Crest Assembly Church"/>
    <s v="Hazelcrest Assembly Church - 17801 S Cicero Ave - County Club Hills"/>
    <x v="1"/>
    <s v="Outdoor &amp; Garage Lighting"/>
    <x v="1"/>
    <n v="0"/>
    <n v="35522.235000000001"/>
    <n v="0"/>
    <x v="0"/>
    <x v="0"/>
    <n v="10.1978380583316"/>
    <s v="Qty / 1,000"/>
    <m/>
    <s v="Private-Lighting"/>
    <x v="0"/>
    <n v="3"/>
    <n v="1"/>
    <s v="Lighting"/>
    <n v="0.91633259480590001"/>
    <n v="1.30467645558681"/>
    <n v="32550.181770855001"/>
    <n v="0"/>
    <n v="0.71"/>
    <n v="23110.629057307"/>
    <n v="0"/>
    <n v="4903"/>
    <n v="1"/>
    <n v="1"/>
    <n v="0"/>
    <n v="0"/>
    <n v="14.276973281664301"/>
    <d v="1900-01-09T04:44:53"/>
    <n v="43246"/>
    <n v="0"/>
    <n v="0"/>
    <n v="1"/>
    <n v="235678.45255258947"/>
  </r>
  <r>
    <s v="STND-60329"/>
    <s v="Lake Forest Graduate School of Management"/>
    <s v="Lake Forest Graduate School of Management - 1905 W Field Ct - Lake Forest"/>
    <x v="1"/>
    <s v="Outdoor &amp; Garage Lighting"/>
    <x v="1"/>
    <n v="0"/>
    <n v="17528.224999999999"/>
    <n v="0"/>
    <x v="0"/>
    <x v="0"/>
    <n v="10.1978380583316"/>
    <s v="Qty / 1,000"/>
    <m/>
    <s v="Private-Lighting"/>
    <x v="0"/>
    <n v="3"/>
    <n v="1"/>
    <s v="Lighting"/>
    <n v="0.91633259480590001"/>
    <n v="1.30467645558681"/>
    <n v="16061.683896591599"/>
    <n v="0"/>
    <n v="0.71"/>
    <n v="11403.7955665801"/>
    <n v="0"/>
    <n v="4903"/>
    <n v="1"/>
    <n v="1"/>
    <n v="0"/>
    <n v="0"/>
    <n v="14.276973281664301"/>
    <d v="1900-01-09T04:44:53"/>
    <n v="43299"/>
    <n v="0"/>
    <n v="0"/>
    <n v="0"/>
    <n v="116294.06043830371"/>
  </r>
  <r>
    <s v="STND-60331"/>
    <s v="Lemont Bromberek SD 113A"/>
    <s v="Lemont Brombeck SD 113A - 1135 Kim Pl - Lemont"/>
    <x v="7"/>
    <s v="Indoor Lighting"/>
    <x v="12"/>
    <n v="0"/>
    <n v="21706.421999999999"/>
    <n v="19.524028000000001"/>
    <x v="0"/>
    <x v="1"/>
    <n v="8"/>
    <s v="Qty / 1,000"/>
    <m/>
    <s v="Public-Lighting"/>
    <x v="0"/>
    <n v="3"/>
    <n v="1"/>
    <s v="Lighting"/>
    <n v="0.99829244462109001"/>
    <n v="0.987374621353864"/>
    <n v="21669.357082357001"/>
    <n v="19.277529753802199"/>
    <n v="0.71"/>
    <n v="15385.2435284735"/>
    <n v="13.687046125199601"/>
    <n v="2979"/>
    <n v="1.17333333333333"/>
    <n v="1.323"/>
    <n v="2.1333333333333301E-2"/>
    <n v="0.72"/>
    <n v="23.497818059751602"/>
    <d v="1900-01-15T18:49:11"/>
    <n v="43282"/>
    <n v="25.563286196711701"/>
    <n v="393.98831058831001"/>
    <n v="0"/>
    <n v="123081.948227788"/>
  </r>
  <r>
    <s v="STND-60331"/>
    <s v="Lemont Bromberek SD 113A"/>
    <s v="Lemont Brombeck SD 113A - 1135 Kim Pl - Lemont"/>
    <x v="1"/>
    <s v="Outdoor &amp; Garage Lighting"/>
    <x v="1"/>
    <n v="0"/>
    <n v="3485.43"/>
    <n v="0.95040000000000002"/>
    <x v="0"/>
    <x v="1"/>
    <n v="10.1978380583316"/>
    <s v="Qty / 1,000"/>
    <m/>
    <s v="Public-Lighting"/>
    <x v="0"/>
    <n v="3"/>
    <n v="1"/>
    <s v="Lighting"/>
    <n v="0.99829244462109001"/>
    <n v="0.987374621353864"/>
    <n v="3479.4784352556899"/>
    <n v="0.93840084013471303"/>
    <n v="0.71"/>
    <n v="2470.42968903154"/>
    <n v="0.66626459649564596"/>
    <n v="4903"/>
    <n v="1"/>
    <n v="1"/>
    <n v="0"/>
    <n v="0"/>
    <n v="14.276973281664301"/>
    <d v="1900-01-09T04:44:53"/>
    <n v="43282"/>
    <n v="0.93840084013471303"/>
    <n v="0"/>
    <n v="0"/>
    <n v="25193.041903238136"/>
  </r>
  <r>
    <s v="STND-60332"/>
    <s v="CVS Pharmacy, Inc."/>
    <s v="CVS Pharmacy Inc - 6150 N Broadway St - Chicago"/>
    <x v="3"/>
    <s v="Refrigeration"/>
    <x v="0"/>
    <n v="0"/>
    <n v="5057.91"/>
    <n v="0.60189999999999999"/>
    <x v="2"/>
    <x v="0"/>
    <n v="8.6177180282661094"/>
    <s v="ΔkWpeak / CF"/>
    <n v="0.69"/>
    <s v="Private-Lighting"/>
    <x v="0"/>
    <n v="3"/>
    <n v="1"/>
    <s v="Non-Lighting"/>
    <n v="0.91633259480590001"/>
    <n v="1.30467645558681"/>
    <n v="4634.7277945947098"/>
    <n v="0.78528475861769897"/>
    <n v="0.7"/>
    <n v="3244.3094562163001"/>
    <n v="0.54969933103238899"/>
    <n v="5478"/>
    <n v="1.1200000000000001"/>
    <n v="1.31"/>
    <n v="2.1999999999999999E-2"/>
    <n v="0.95"/>
    <n v="12.7783862723622"/>
    <d v="1900-01-08T03:03:29"/>
    <n v="43374"/>
    <n v="1.13809385306913"/>
    <n v="0"/>
    <n v="0"/>
    <n v="27958.544090109426"/>
  </r>
  <r>
    <s v="STND-60332"/>
    <s v="CVS Pharmacy, Inc."/>
    <s v="CVS Pharmacy Inc - 6150 N Broadway St - Chicago"/>
    <x v="0"/>
    <s v="Indoor Lighting"/>
    <x v="0"/>
    <n v="0"/>
    <n v="20872.494999999999"/>
    <n v="4.2337889999999998"/>
    <x v="0"/>
    <x v="0"/>
    <n v="9.1274187659729797"/>
    <s v="Qty / 1,000"/>
    <m/>
    <s v="Private-Lighting"/>
    <x v="0"/>
    <n v="3"/>
    <n v="1"/>
    <s v="Lighting"/>
    <n v="0.91633259480590001"/>
    <n v="1.30467645558681"/>
    <n v="19126.147503423199"/>
    <n v="5.5237248262224101"/>
    <n v="0.71"/>
    <n v="13579.564727430499"/>
    <n v="3.9218446266179101"/>
    <n v="5478"/>
    <n v="1.1200000000000001"/>
    <n v="1.31"/>
    <n v="2.1999999999999999E-2"/>
    <n v="0.95"/>
    <n v="12.7783862723622"/>
    <d v="1900-01-08T03:03:29"/>
    <n v="43374"/>
    <n v="4.4385093019063104"/>
    <n v="375.69218310295503"/>
    <n v="0"/>
    <n v="123946.3739268939"/>
  </r>
  <r>
    <s v="STND-60332"/>
    <s v="CVS Pharmacy, Inc."/>
    <s v="CVS Pharmacy Inc - 6150 N Broadway St - Chicago"/>
    <x v="0"/>
    <s v="Indoor Lighting"/>
    <x v="0"/>
    <n v="0"/>
    <n v="4797.8519999999999"/>
    <n v="0.97319900000000004"/>
    <x v="0"/>
    <x v="0"/>
    <n v="9.1274187659729797"/>
    <s v="Qty / 1,000"/>
    <m/>
    <s v="Private-Lighting"/>
    <x v="0"/>
    <n v="3"/>
    <n v="1"/>
    <s v="Lighting"/>
    <n v="0.91633259480590001"/>
    <n v="1.30467645558681"/>
    <n v="4396.4281726546797"/>
    <n v="1.26970982190062"/>
    <n v="0.71"/>
    <n v="3121.4640025848198"/>
    <n v="0.90149397354944305"/>
    <n v="5478"/>
    <n v="1.1200000000000001"/>
    <n v="1.31"/>
    <n v="2.1999999999999999E-2"/>
    <n v="0.95"/>
    <n v="12.7783862723622"/>
    <d v="1900-01-08T03:03:29"/>
    <n v="43374"/>
    <n v="1.0202569882688799"/>
    <n v="86.358410534288296"/>
    <n v="0"/>
    <n v="28490.909114501814"/>
  </r>
  <r>
    <s v="STND-60332"/>
    <s v="CVS Pharmacy, Inc."/>
    <s v="CVS Pharmacy Inc - 6150 N Broadway St - Chicago"/>
    <x v="0"/>
    <s v="Indoor Lighting"/>
    <x v="0"/>
    <n v="0"/>
    <n v="1822.202"/>
    <n v="0.36961699999999997"/>
    <x v="0"/>
    <x v="0"/>
    <n v="9.1274187659729797"/>
    <s v="Qty / 1,000"/>
    <m/>
    <s v="Private-Lighting"/>
    <x v="0"/>
    <n v="3"/>
    <n v="1"/>
    <s v="Lighting"/>
    <n v="0.91633259480590001"/>
    <n v="1.30467645558681"/>
    <n v="1669.7430869205"/>
    <n v="0.48223059748462899"/>
    <n v="0.71"/>
    <n v="1185.51759171356"/>
    <n v="0.34238372421408603"/>
    <n v="5478"/>
    <n v="1.1200000000000001"/>
    <n v="1.31"/>
    <n v="2.1999999999999999E-2"/>
    <n v="0.95"/>
    <n v="12.7783862723622"/>
    <d v="1900-01-08T03:03:29"/>
    <n v="43374"/>
    <n v="0.38748943148624199"/>
    <n v="32.7985249216527"/>
    <n v="0"/>
    <n v="10820.71551399744"/>
  </r>
  <r>
    <s v="STND-60333"/>
    <s v="CVS PHARMACY, INC."/>
    <s v="CVS Pharmacy Inc - 105 S Wabash Ave - Chicago"/>
    <x v="62"/>
    <s v="Indoor Lighting"/>
    <x v="0"/>
    <n v="0"/>
    <n v="2092.1579999999999"/>
    <n v="0.424375"/>
    <x v="0"/>
    <x v="0"/>
    <n v="9.1274187659729797"/>
    <s v="Qty / 1,000"/>
    <m/>
    <s v="Private-Lighting"/>
    <x v="0"/>
    <n v="3"/>
    <n v="1"/>
    <s v="Lighting"/>
    <n v="0.91633259480590001"/>
    <n v="1.30467645558681"/>
    <n v="1917.1125688839199"/>
    <n v="0.55367207083965098"/>
    <n v="0.71"/>
    <n v="1361.1499239075799"/>
    <n v="0.393107170296152"/>
    <n v="5478"/>
    <n v="1.1200000000000001"/>
    <n v="1.31"/>
    <n v="2.1999999999999999E-2"/>
    <n v="0.95"/>
    <n v="12.7783862723622"/>
    <d v="1900-01-08T03:03:29"/>
    <n v="43379"/>
    <n v="0.44489519553206203"/>
    <n v="37.657568317362703"/>
    <n v="0"/>
    <n v="12423.785358776739"/>
  </r>
  <r>
    <s v="STND-60333"/>
    <s v="CVS PHARMACY, INC."/>
    <s v="CVS Pharmacy Inc - 105 S Wabash Ave - Chicago"/>
    <x v="62"/>
    <s v="Indoor Lighting"/>
    <x v="0"/>
    <n v="0"/>
    <n v="1601.329"/>
    <n v="0.32481500000000002"/>
    <x v="0"/>
    <x v="0"/>
    <n v="9.1274187659729797"/>
    <s v="Qty / 1,000"/>
    <m/>
    <s v="Private-Lighting"/>
    <x v="0"/>
    <n v="3"/>
    <n v="1"/>
    <s v="Lighting"/>
    <n v="0.91633259480590001"/>
    <n v="1.30467645558681"/>
    <n v="1467.3499577079399"/>
    <n v="0.423778482921429"/>
    <n v="0.71"/>
    <n v="1041.8184699726401"/>
    <n v="0.30088272287421403"/>
    <n v="5478"/>
    <n v="1.1200000000000001"/>
    <n v="1.31"/>
    <n v="2.1999999999999999E-2"/>
    <n v="0.95"/>
    <n v="12.7783862723622"/>
    <d v="1900-01-08T03:03:29"/>
    <n v="43379"/>
    <n v="0.34052107908511697"/>
    <n v="28.822945597834501"/>
    <n v="0"/>
    <n v="9509.1134535655328"/>
  </r>
  <r>
    <s v="STND-60333"/>
    <s v="CVS PHARMACY, INC."/>
    <s v="CVS Pharmacy Inc - 105 S Wabash Ave - Chicago"/>
    <x v="62"/>
    <s v="Indoor Lighting"/>
    <x v="0"/>
    <n v="0"/>
    <n v="9804.3050000000003"/>
    <n v="1.9887109999999999"/>
    <x v="0"/>
    <x v="0"/>
    <n v="9.1274187659729797"/>
    <s v="Qty / 1,000"/>
    <m/>
    <s v="Private-Lighting"/>
    <x v="0"/>
    <n v="3"/>
    <n v="1"/>
    <s v="Lighting"/>
    <n v="0.91633259480590001"/>
    <n v="1.30467645558681"/>
    <n v="8984.0042409184607"/>
    <n v="2.59462441866649"/>
    <n v="0.71"/>
    <n v="6378.6430110520996"/>
    <n v="1.8421833372532099"/>
    <n v="5478"/>
    <n v="1.1200000000000001"/>
    <n v="1.31"/>
    <n v="2.1999999999999999E-2"/>
    <n v="0.95"/>
    <n v="12.7783862723622"/>
    <d v="1900-01-08T03:03:29"/>
    <n v="43379"/>
    <n v="2.0848729760277198"/>
    <n v="176.47151187518401"/>
    <n v="0"/>
    <n v="58220.545920519326"/>
  </r>
  <r>
    <s v="STND-60333"/>
    <s v="CVS PHARMACY, INC."/>
    <s v="CVS Pharmacy Inc - 105 S Wabash Ave - Chicago"/>
    <x v="62"/>
    <s v="Indoor Lighting"/>
    <x v="0"/>
    <n v="0"/>
    <n v="19191.405999999999"/>
    <n v="3.8927960000000001"/>
    <x v="0"/>
    <x v="0"/>
    <n v="9.1274187659729797"/>
    <s v="Qty / 1,000"/>
    <m/>
    <s v="Private-Lighting"/>
    <x v="0"/>
    <n v="3"/>
    <n v="1"/>
    <s v="Lighting"/>
    <n v="0.91633259480590001"/>
    <n v="1.30467645558681"/>
    <n v="17585.710857953502"/>
    <n v="5.0788392876025004"/>
    <n v="0.71"/>
    <n v="12485.854709147001"/>
    <n v="3.60597589419777"/>
    <n v="5478"/>
    <n v="1.1200000000000001"/>
    <n v="1.31"/>
    <n v="2.1999999999999999E-2"/>
    <n v="0.95"/>
    <n v="12.7783862723622"/>
    <d v="1900-01-08T03:03:29"/>
    <n v="43379"/>
    <n v="4.0810279530755302"/>
    <n v="345.43360613837302"/>
    <n v="0"/>
    <n v="113963.62458148044"/>
  </r>
  <r>
    <s v="STND-60333"/>
    <s v="CVS PHARMACY, INC."/>
    <s v="CVS Pharmacy Inc - 105 S Wabash Ave - Chicago"/>
    <x v="62"/>
    <s v="Indoor Lighting"/>
    <x v="0"/>
    <n v="0"/>
    <n v="35339.673999999999"/>
    <n v="7.1683199999999996"/>
    <x v="0"/>
    <x v="0"/>
    <n v="9.1274187659729797"/>
    <s v="Qty / 1,000"/>
    <m/>
    <s v="Private-Lighting"/>
    <x v="0"/>
    <n v="3"/>
    <n v="1"/>
    <s v="Lighting"/>
    <n v="0.91633259480590001"/>
    <n v="1.30467645558681"/>
    <n v="32382.895176014601"/>
    <n v="9.3523383301120209"/>
    <n v="0.71"/>
    <n v="22991.855574970399"/>
    <n v="6.64016021437953"/>
    <n v="5478"/>
    <n v="1.1200000000000001"/>
    <n v="1.31"/>
    <n v="2.1999999999999999E-2"/>
    <n v="0.95"/>
    <n v="12.7783862723622"/>
    <d v="1900-01-08T03:03:29"/>
    <n v="43379"/>
    <n v="7.5149363841800003"/>
    <n v="636.09258381457198"/>
    <n v="0"/>
    <n v="209856.2940395253"/>
  </r>
  <r>
    <s v="STND-60334"/>
    <s v="All-Star Management No 29 Inc"/>
    <s v="All-Star Management No 29 Inc - 221 S Weber Rd - Bolingbrook"/>
    <x v="1"/>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288"/>
    <n v="0"/>
    <n v="0"/>
    <n v="0"/>
    <n v="138902.27638365139"/>
  </r>
  <r>
    <s v="STND-60334"/>
    <s v="All-Star Management No 29 Inc"/>
    <s v="All-Star Management No 29 Inc - 221 S Weber Rd - Bolingbrook"/>
    <x v="1"/>
    <s v="Outdoor &amp; Garage Lighting"/>
    <x v="1"/>
    <n v="0"/>
    <n v="858.02499999999998"/>
    <n v="0"/>
    <x v="0"/>
    <x v="0"/>
    <n v="10.1978380583316"/>
    <s v="Qty / 1,000"/>
    <m/>
    <s v="Private-Lighting"/>
    <x v="0"/>
    <n v="3"/>
    <n v="1"/>
    <s v="Lighting"/>
    <n v="0.91633259480590001"/>
    <n v="1.30467645558681"/>
    <n v="786.23627465833204"/>
    <n v="0"/>
    <n v="0.71"/>
    <n v="558.22775500741602"/>
    <n v="0"/>
    <n v="4903"/>
    <n v="1"/>
    <n v="1"/>
    <n v="0"/>
    <n v="0"/>
    <n v="14.276973281664301"/>
    <d v="1900-01-09T04:44:53"/>
    <n v="43288"/>
    <n v="0"/>
    <n v="0"/>
    <n v="0"/>
    <n v="5692.7162452316352"/>
  </r>
  <r>
    <s v="STND-60334"/>
    <s v="All-Star Management No 29 Inc"/>
    <s v="All-Star Management No 29 Inc - 221 S Weber Rd - Bolingbrook"/>
    <x v="1"/>
    <s v="Outdoor &amp; Garage Lighting"/>
    <x v="1"/>
    <n v="0"/>
    <n v="877.63699999999994"/>
    <n v="0"/>
    <x v="0"/>
    <x v="0"/>
    <n v="10.1978380583316"/>
    <s v="Qty / 1,000"/>
    <m/>
    <s v="Private-Lighting"/>
    <x v="0"/>
    <n v="3"/>
    <n v="1"/>
    <s v="Lighting"/>
    <n v="0.91633259480590001"/>
    <n v="1.30467645558681"/>
    <n v="804.20738950766497"/>
    <n v="0"/>
    <n v="0.71"/>
    <n v="570.98724655044202"/>
    <n v="0"/>
    <n v="4903"/>
    <n v="1"/>
    <n v="1"/>
    <n v="0"/>
    <n v="0"/>
    <n v="14.276973281664301"/>
    <d v="1900-01-09T04:44:53"/>
    <n v="43288"/>
    <n v="0"/>
    <n v="0"/>
    <n v="0"/>
    <n v="5822.8354736940664"/>
  </r>
  <r>
    <s v="STND-60336"/>
    <s v="Skandia Inc"/>
    <s v="Skandia Inc - 5000 N Hwy 251 - Davis Junction"/>
    <x v="0"/>
    <s v="Indoor Lighting"/>
    <x v="8"/>
    <n v="0"/>
    <n v="118951.46400000001"/>
    <n v="18.825282999999999"/>
    <x v="0"/>
    <x v="0"/>
    <n v="9.5383441434566993"/>
    <s v="Qty / 1,000"/>
    <m/>
    <s v="Private-Lighting"/>
    <x v="0"/>
    <n v="2"/>
    <n v="1"/>
    <s v="Lighting"/>
    <n v="0.97902139861649395"/>
    <n v="0.93591656730105399"/>
    <n v="116456.02865275901"/>
    <n v="17.618894243830901"/>
    <n v="0.71"/>
    <n v="82683.780343459206"/>
    <n v="12.509414913119899"/>
    <n v="5242"/>
    <n v="1"/>
    <n v="1.22"/>
    <n v="1.0999999999999999E-2"/>
    <n v="0.68"/>
    <n v="13.3536818008394"/>
    <d v="1900-01-08T12:55:13"/>
    <n v="43247"/>
    <n v="21.237818519564701"/>
    <n v="1281.0163151803499"/>
    <n v="1"/>
    <n v="788666.35199789423"/>
  </r>
  <r>
    <s v="STND-60337"/>
    <s v="Loyola Academy"/>
    <s v="Loyola Academy - 1100 Laramie Ave - Wilmette"/>
    <x v="62"/>
    <s v="Indoor Lighting"/>
    <x v="12"/>
    <n v="0"/>
    <n v="5175.8639999999996"/>
    <n v="1.4113439999999999"/>
    <x v="0"/>
    <x v="0"/>
    <n v="15"/>
    <s v="Qty / 1,000"/>
    <m/>
    <s v="Private-Lighting"/>
    <x v="0"/>
    <n v="3"/>
    <n v="1"/>
    <s v="Lighting"/>
    <n v="0.91633259480590001"/>
    <n v="1.30467645558681"/>
    <n v="4742.8128894824404"/>
    <n v="1.84134728753371"/>
    <n v="0.71"/>
    <n v="3367.3971515325302"/>
    <n v="1.3073565741489299"/>
    <n v="2979"/>
    <n v="1.17333333333333"/>
    <n v="1.323"/>
    <n v="2.1333333333333301E-2"/>
    <n v="0.72"/>
    <n v="23.497818059751602"/>
    <d v="1900-01-15T18:49:11"/>
    <n v="43288"/>
    <n v="1.93305123827759"/>
    <n v="86.232961626953497"/>
    <n v="0"/>
    <n v="50510.957272987951"/>
  </r>
  <r>
    <s v="STND-60339"/>
    <s v="ANN &amp; ROBERT H. LURIE CHILDREN'S HOSPITAL OF CHICAGO"/>
    <s v="Ann &amp; Robert H Lurie Children's Hospital of Chicago - 225 E Chicago Ave - Chicago"/>
    <x v="67"/>
    <s v="Laboratory"/>
    <x v="7"/>
    <n v="0"/>
    <n v="179318.204"/>
    <n v="20.438852000000001"/>
    <x v="8"/>
    <x v="0"/>
    <n v="5"/>
    <s v="ΔkWpeak / CF"/>
    <n v="1"/>
    <s v="Private-Non-Lighting"/>
    <x v="2"/>
    <n v="2"/>
    <n v="1"/>
    <s v="Non-Lighting"/>
    <n v="0.76002432528749297"/>
    <n v="0.465462131779591"/>
    <n v="136286.197006865"/>
    <n v="9.5135116230475596"/>
    <n v="0.7"/>
    <n v="95400.337904805594"/>
    <n v="6.6594581361332903"/>
    <n v="7616"/>
    <n v="1.23"/>
    <n v="1.41"/>
    <n v="1.4E-2"/>
    <n v="0.73499999999999999"/>
    <n v="9.1911764705882408"/>
    <d v="1900-01-05T13:33:47"/>
    <n v="43336"/>
    <n v="9.5135116230475596"/>
    <n v="0"/>
    <n v="0"/>
    <n v="477001.68952402798"/>
  </r>
  <r>
    <s v="STND-60340"/>
    <s v="The Mission of Our Lade of Mercy, Inc."/>
    <s v="The Catholic Bishop Mercy Home for Boys &amp; Girls - 1125-31 W Adams St- Chicago"/>
    <x v="0"/>
    <s v="Indoor Lighting"/>
    <x v="4"/>
    <n v="0"/>
    <n v="22782.198"/>
    <n v="2.5375489999999998"/>
    <x v="0"/>
    <x v="0"/>
    <n v="6.5651260504201696"/>
    <s v="Qty / 1,000"/>
    <m/>
    <s v="Private-Lighting"/>
    <x v="0"/>
    <n v="3"/>
    <n v="1"/>
    <s v="Lighting"/>
    <n v="0.91633259480590001"/>
    <n v="1.30467645558681"/>
    <n v="20876.070608721799"/>
    <n v="3.3106804351978401"/>
    <n v="0.71"/>
    <n v="14822.010132192499"/>
    <n v="2.3505831089904698"/>
    <n v="7616"/>
    <n v="1.1100000000000001"/>
    <n v="1.29"/>
    <n v="2.1999999999999999E-2"/>
    <n v="0.76"/>
    <n v="9.1911764705882408"/>
    <d v="1900-01-05T13:33:47"/>
    <n v="43291"/>
    <n v="3.3768670289655698"/>
    <n v="413.75995801070201"/>
    <n v="0"/>
    <n v="97308.364838448673"/>
  </r>
  <r>
    <s v="STND-60340"/>
    <s v="The Mission of Our Lade of Mercy, Inc."/>
    <s v="The Catholic Bishop Mercy Home for Boys &amp; Girls - 1125-31 W Adams St- Chicago"/>
    <x v="0"/>
    <s v="Indoor Lighting"/>
    <x v="4"/>
    <n v="0"/>
    <n v="46988.283000000003"/>
    <n v="5.2336939999999998"/>
    <x v="0"/>
    <x v="0"/>
    <n v="6.5651260504201696"/>
    <s v="Qty / 1,000"/>
    <m/>
    <s v="Private-Lighting"/>
    <x v="0"/>
    <n v="3"/>
    <n v="1"/>
    <s v="Lighting"/>
    <n v="0.91633259480590001"/>
    <n v="1.30467645558681"/>
    <n v="43056.895286863997"/>
    <n v="6.8282773375459396"/>
    <n v="0.71"/>
    <n v="30570.3956536734"/>
    <n v="4.8480769096576104"/>
    <n v="7616"/>
    <n v="1.1100000000000001"/>
    <n v="1.29"/>
    <n v="2.1999999999999999E-2"/>
    <n v="0.76"/>
    <n v="9.1911764705882408"/>
    <d v="1900-01-05T13:33:47"/>
    <n v="43291"/>
    <n v="6.96478716599953"/>
    <n v="853.37990658649301"/>
    <n v="0"/>
    <n v="200698.50087758276"/>
  </r>
  <r>
    <s v="STND-60341"/>
    <s v="The Mission of Our Lady of Mercy, Inc."/>
    <s v="The Catholic Bishop Mercy Home for Boys &amp; Girls - 207 S Racine - Chicago"/>
    <x v="0"/>
    <s v="Indoor Lighting"/>
    <x v="4"/>
    <n v="0"/>
    <n v="2997.6579999999999"/>
    <n v="0.33388800000000002"/>
    <x v="0"/>
    <x v="0"/>
    <n v="6.5651260504201696"/>
    <s v="Qty / 1,000"/>
    <m/>
    <s v="Private-Lighting"/>
    <x v="0"/>
    <n v="3"/>
    <n v="1"/>
    <s v="Lighting"/>
    <n v="0.91633259480590001"/>
    <n v="1.30467645558681"/>
    <n v="2746.8517334806602"/>
    <n v="0.43561581240296798"/>
    <n v="0.71"/>
    <n v="1950.26473077127"/>
    <n v="0.30928722680610699"/>
    <n v="7616"/>
    <n v="1.1100000000000001"/>
    <n v="1.29"/>
    <n v="2.1999999999999999E-2"/>
    <n v="0.76"/>
    <n v="9.1911764705882408"/>
    <d v="1900-01-05T13:33:47"/>
    <n v="43297"/>
    <n v="0.44432457405443498"/>
    <n v="54.442106429346502"/>
    <n v="0"/>
    <n v="12803.733789202144"/>
  </r>
  <r>
    <s v="STND-60341"/>
    <s v="The Mission of Our Lady of Mercy, Inc."/>
    <s v="The Catholic Bishop Mercy Home for Boys &amp; Girls - 207 S Racine - Chicago"/>
    <x v="0"/>
    <s v="Indoor Lighting"/>
    <x v="4"/>
    <n v="0"/>
    <n v="5339.5780000000004"/>
    <n v="0.59473799999999999"/>
    <x v="0"/>
    <x v="0"/>
    <n v="6.5651260504201696"/>
    <s v="Qty / 1,000"/>
    <m/>
    <s v="Private-Lighting"/>
    <x v="0"/>
    <n v="3"/>
    <n v="1"/>
    <s v="Lighting"/>
    <n v="0.91633259480590001"/>
    <n v="1.30467645558681"/>
    <n v="4892.8293639085005"/>
    <n v="0.77594066584278598"/>
    <n v="0.71"/>
    <n v="3473.9088483750302"/>
    <n v="0.550917872748378"/>
    <n v="7616"/>
    <n v="1.1100000000000001"/>
    <n v="1.29"/>
    <n v="2.1999999999999999E-2"/>
    <n v="0.76"/>
    <n v="9.1911764705882408"/>
    <d v="1900-01-05T13:33:47"/>
    <n v="43297"/>
    <n v="0.79145314753446105"/>
    <n v="96.974996401789994"/>
    <n v="0"/>
    <n v="22806.649477252042"/>
  </r>
  <r>
    <s v="STND-60342"/>
    <s v="Village of Oswego"/>
    <s v="Village of Oswego Oswego Police Department - 3355 Woolley Rd - Oswego"/>
    <x v="12"/>
    <s v="Variable Speed Drives"/>
    <x v="4"/>
    <n v="0"/>
    <n v="75491.418999999994"/>
    <n v="6.269355"/>
    <x v="6"/>
    <x v="1"/>
    <n v="15"/>
    <s v="ΔkWpeak"/>
    <m/>
    <s v="Public-Non-Lighting"/>
    <x v="2"/>
    <n v="1"/>
    <n v="1"/>
    <s v="Non-Lighting"/>
    <n v="0.46348031721691302"/>
    <n v="0.21642929544533601"/>
    <n v="34988.786825274903"/>
    <n v="1.3568720855467"/>
    <n v="0.7"/>
    <n v="24492.150777692401"/>
    <n v="0.94981045988268697"/>
    <n v="7616"/>
    <n v="1.1100000000000001"/>
    <n v="1.29"/>
    <n v="2.1999999999999999E-2"/>
    <n v="0.76"/>
    <n v="9.1911764705882408"/>
    <d v="1900-01-05T13:33:47"/>
    <n v="43398"/>
    <n v="1.3568720855467"/>
    <n v="0"/>
    <n v="0"/>
    <n v="367382.26166538603"/>
  </r>
  <r>
    <s v="STND-60342"/>
    <s v="Village of Oswego"/>
    <s v="Village of Oswego Oswego Police Department - 3355 Woolley Rd - Oswego"/>
    <x v="12"/>
    <s v="Variable Speed Drives"/>
    <x v="4"/>
    <n v="0"/>
    <n v="42312.008999999998"/>
    <n v="0"/>
    <x v="6"/>
    <x v="1"/>
    <n v="15"/>
    <s v="ΔkWpeak"/>
    <m/>
    <s v="Public-Non-Lighting"/>
    <x v="2"/>
    <n v="1"/>
    <n v="1"/>
    <s v="Non-Lighting"/>
    <n v="0.46348031721691302"/>
    <n v="0.21642929544533601"/>
    <n v="19610.783353404899"/>
    <n v="0"/>
    <n v="0.7"/>
    <n v="13727.548347383399"/>
    <n v="0"/>
    <n v="7616"/>
    <n v="1.1100000000000001"/>
    <n v="1.29"/>
    <n v="2.1999999999999999E-2"/>
    <n v="0.76"/>
    <n v="9.1911764705882408"/>
    <d v="1900-01-05T13:33:47"/>
    <n v="43398"/>
    <n v="0"/>
    <n v="0"/>
    <n v="0"/>
    <n v="205913.225210751"/>
  </r>
  <r>
    <s v="STND-60342"/>
    <s v="Village of Oswego"/>
    <s v="Village of Oswego Oswego Police Department - 3355 Woolley Rd - Oswego"/>
    <x v="12"/>
    <s v="Variable Speed Drives"/>
    <x v="4"/>
    <n v="0"/>
    <n v="41562.86"/>
    <n v="1.6257779999999999"/>
    <x v="6"/>
    <x v="1"/>
    <n v="15"/>
    <s v="ΔkWpeak"/>
    <m/>
    <s v="Public-Non-Lighting"/>
    <x v="2"/>
    <n v="1"/>
    <n v="1"/>
    <s v="Non-Lighting"/>
    <n v="0.46348031721691302"/>
    <n v="0.21642929544533601"/>
    <n v="19263.567537242201"/>
    <n v="0.35186598709052802"/>
    <n v="0.7"/>
    <n v="13484.4972760695"/>
    <n v="0.246306190963369"/>
    <n v="7616"/>
    <n v="1.1100000000000001"/>
    <n v="1.29"/>
    <n v="2.1999999999999999E-2"/>
    <n v="0.76"/>
    <n v="9.1911764705882408"/>
    <d v="1900-01-05T13:33:47"/>
    <n v="43398"/>
    <n v="0.35186598709052802"/>
    <n v="0"/>
    <n v="0"/>
    <n v="202267.45914104249"/>
  </r>
  <r>
    <s v="STND-60342"/>
    <s v="Village of Oswego"/>
    <s v="Village of Oswego Oswego Police Department - 3355 Woolley Rd - Oswego"/>
    <x v="12"/>
    <s v="Variable Speed Drives"/>
    <x v="4"/>
    <n v="0"/>
    <n v="26449.093000000001"/>
    <n v="1.034586"/>
    <x v="6"/>
    <x v="1"/>
    <n v="15"/>
    <s v="ΔkWpeak"/>
    <m/>
    <s v="Public-Non-Lighting"/>
    <x v="2"/>
    <n v="1"/>
    <n v="1"/>
    <s v="Non-Lighting"/>
    <n v="0.46348031721691302"/>
    <n v="0.21642929544533601"/>
    <n v="12258.6340137396"/>
    <n v="0.22391471905760901"/>
    <n v="0.7"/>
    <n v="8581.0438096177495"/>
    <n v="0.15674030334032599"/>
    <n v="7616"/>
    <n v="1.1100000000000001"/>
    <n v="1.29"/>
    <n v="2.1999999999999999E-2"/>
    <n v="0.76"/>
    <n v="9.1911764705882408"/>
    <d v="1900-01-05T13:33:47"/>
    <n v="43398"/>
    <n v="0.22391471905760901"/>
    <n v="0"/>
    <n v="0"/>
    <n v="128715.65714426624"/>
  </r>
  <r>
    <s v="STND-60342"/>
    <s v="Village of Oswego"/>
    <s v="Village of Oswego Oswego Police Department - 3355 Woolley Rd - Oswego"/>
    <x v="12"/>
    <s v="Variable Speed Drives"/>
    <x v="4"/>
    <n v="0"/>
    <n v="37784.417999999998"/>
    <n v="1.4779800000000001"/>
    <x v="6"/>
    <x v="1"/>
    <n v="15"/>
    <s v="ΔkWpeak"/>
    <m/>
    <s v="Public-Non-Lighting"/>
    <x v="2"/>
    <n v="1"/>
    <n v="1"/>
    <s v="Non-Lighting"/>
    <n v="0.46348031721691302"/>
    <n v="0.21642929544533601"/>
    <n v="17512.3340404964"/>
    <n v="0.31987817008229802"/>
    <n v="0.7"/>
    <n v="12258.6338283475"/>
    <n v="0.22391471905760901"/>
    <n v="7616"/>
    <n v="1.1100000000000001"/>
    <n v="1.29"/>
    <n v="2.1999999999999999E-2"/>
    <n v="0.76"/>
    <n v="9.1911764705882408"/>
    <d v="1900-01-05T13:33:47"/>
    <n v="43398"/>
    <n v="0.31987817008229802"/>
    <n v="0"/>
    <n v="0"/>
    <n v="183879.50742521251"/>
  </r>
  <r>
    <s v="STND-60342"/>
    <s v="Village of Oswego"/>
    <s v="Village of Oswego Oswego Police Department - 3355 Woolley Rd - Oswego"/>
    <x v="12"/>
    <s v="Variable Speed Drives"/>
    <x v="4"/>
    <n v="0"/>
    <n v="22670.651000000002"/>
    <n v="0.88678800000000002"/>
    <x v="6"/>
    <x v="1"/>
    <n v="15"/>
    <s v="ΔkWpeak"/>
    <m/>
    <s v="Public-Non-Lighting"/>
    <x v="2"/>
    <n v="1"/>
    <n v="1"/>
    <s v="Non-Lighting"/>
    <n v="0.46348031721691302"/>
    <n v="0.21642929544533601"/>
    <n v="10507.400516993899"/>
    <n v="0.19192690204937901"/>
    <n v="0.7"/>
    <n v="7355.1803618957501"/>
    <n v="0.134348831434565"/>
    <n v="7616"/>
    <n v="1.1100000000000001"/>
    <n v="1.29"/>
    <n v="2.1999999999999999E-2"/>
    <n v="0.76"/>
    <n v="9.1911764705882408"/>
    <d v="1900-01-05T13:33:47"/>
    <n v="43398"/>
    <n v="0.19192690204937901"/>
    <n v="0"/>
    <n v="0"/>
    <n v="110327.70542843625"/>
  </r>
  <r>
    <s v="STND-60342"/>
    <s v="Village of Oswego"/>
    <s v="Village of Oswego Oswego Police Department - 3355 Woolley Rd - Oswego"/>
    <x v="12"/>
    <s v="Variable Speed Drives"/>
    <x v="4"/>
    <n v="0"/>
    <n v="226706.511"/>
    <n v="8.8678819999999998"/>
    <x v="6"/>
    <x v="1"/>
    <n v="15"/>
    <s v="ΔkWpeak"/>
    <m/>
    <s v="Public-Non-Lighting"/>
    <x v="2"/>
    <n v="1"/>
    <n v="1"/>
    <s v="Non-Lighting"/>
    <n v="0.46348031721691302"/>
    <n v="0.21642929544533601"/>
    <n v="105074.00563342001"/>
    <n v="1.91926945335238"/>
    <n v="0.7"/>
    <n v="73551.803943393694"/>
    <n v="1.34348861734666"/>
    <n v="7616"/>
    <n v="1.1100000000000001"/>
    <n v="1.29"/>
    <n v="2.1999999999999999E-2"/>
    <n v="0.76"/>
    <n v="9.1911764705882408"/>
    <d v="1900-01-05T13:33:47"/>
    <n v="43398"/>
    <n v="1.91926945335238"/>
    <n v="0"/>
    <n v="0"/>
    <n v="1103277.0591509053"/>
  </r>
  <r>
    <s v="STND-60342"/>
    <s v="Village of Oswego"/>
    <s v="Village of Oswego Oswego Police Department - 3355 Woolley Rd - Oswego"/>
    <x v="12"/>
    <s v="Variable Speed Drives"/>
    <x v="4"/>
    <n v="0"/>
    <n v="75568.837"/>
    <n v="2.9559609999999998"/>
    <x v="6"/>
    <x v="1"/>
    <n v="15"/>
    <s v="ΔkWpeak"/>
    <m/>
    <s v="Public-Non-Lighting"/>
    <x v="2"/>
    <n v="1"/>
    <n v="1"/>
    <s v="Non-Lighting"/>
    <n v="0.46348031721691302"/>
    <n v="0.21642929544533601"/>
    <n v="35024.668544473199"/>
    <n v="0.63975655659389097"/>
    <n v="0.7"/>
    <n v="24517.267981131201"/>
    <n v="0.447829589615724"/>
    <n v="7616"/>
    <n v="1.1100000000000001"/>
    <n v="1.29"/>
    <n v="2.1999999999999999E-2"/>
    <n v="0.76"/>
    <n v="9.1911764705882408"/>
    <d v="1900-01-05T13:33:47"/>
    <n v="43398"/>
    <n v="0.63975655659389097"/>
    <n v="0"/>
    <n v="0"/>
    <n v="367759.019716968"/>
  </r>
  <r>
    <s v="STND-60342"/>
    <s v="Village of Oswego"/>
    <s v="Village of Oswego Oswego Police Department - 3355 Woolley Rd - Oswego"/>
    <x v="12"/>
    <s v="Variable Speed Drives"/>
    <x v="4"/>
    <n v="0"/>
    <n v="56676.627999999997"/>
    <n v="2.216971"/>
    <x v="6"/>
    <x v="1"/>
    <n v="15"/>
    <s v="ΔkWpeak"/>
    <m/>
    <s v="Public-Non-Lighting"/>
    <x v="2"/>
    <n v="1"/>
    <n v="1"/>
    <s v="Non-Lighting"/>
    <n v="0.46348031721691302"/>
    <n v="0.21642929544533601"/>
    <n v="26268.501524225001"/>
    <n v="0.47981747155274201"/>
    <n v="0.7"/>
    <n v="18387.951066957499"/>
    <n v="0.33587223008692002"/>
    <n v="7616"/>
    <n v="1.1100000000000001"/>
    <n v="1.29"/>
    <n v="2.1999999999999999E-2"/>
    <n v="0.76"/>
    <n v="9.1911764705882408"/>
    <d v="1900-01-05T13:33:47"/>
    <n v="43398"/>
    <n v="0.47981747155274201"/>
    <n v="0"/>
    <n v="0"/>
    <n v="275819.26600436249"/>
  </r>
  <r>
    <s v="STND-60343"/>
    <s v="D'Arcy Buick - GMC Inc"/>
    <s v="D'Arcy Motors Inc - 2022 Essington Rd - Joliet"/>
    <x v="0"/>
    <s v="Indoor Lighting"/>
    <x v="0"/>
    <n v="0"/>
    <n v="49070.608999999997"/>
    <n v="9.9535110000000007"/>
    <x v="0"/>
    <x v="0"/>
    <n v="9.1274187659729797"/>
    <s v="Qty / 1,000"/>
    <m/>
    <s v="Private-Lighting"/>
    <x v="0"/>
    <n v="3"/>
    <n v="1"/>
    <s v="Lighting"/>
    <n v="0.91633259480590001"/>
    <n v="1.30467645558681"/>
    <n v="44964.998473675703"/>
    <n v="12.9861114521243"/>
    <n v="0.71"/>
    <n v="31925.148916309801"/>
    <n v="9.2201391310082492"/>
    <n v="5478"/>
    <n v="1.1200000000000001"/>
    <n v="1.31"/>
    <n v="2.1999999999999999E-2"/>
    <n v="0.95"/>
    <n v="12.7783862723622"/>
    <d v="1900-01-08T03:03:29"/>
    <n v="43270"/>
    <n v="10.434802291783299"/>
    <n v="883.24104144720195"/>
    <n v="0"/>
    <n v="291394.20332520804"/>
  </r>
  <r>
    <s v="STND-60343"/>
    <s v="D'Arcy Buick - GMC Inc"/>
    <s v="D'Arcy Motors Inc - 2022 Essington Rd - Joliet"/>
    <x v="0"/>
    <s v="Indoor Lighting"/>
    <x v="0"/>
    <n v="0"/>
    <n v="4834.6639999999998"/>
    <n v="0.98066600000000004"/>
    <x v="0"/>
    <x v="0"/>
    <n v="9.1274187659729797"/>
    <s v="Qty / 1,000"/>
    <m/>
    <s v="Private-Lighting"/>
    <x v="0"/>
    <n v="3"/>
    <n v="1"/>
    <s v="Lighting"/>
    <n v="0.91633259480590001"/>
    <n v="1.30467645558681"/>
    <n v="4430.16020813467"/>
    <n v="1.2794518409944899"/>
    <n v="0.71"/>
    <n v="3145.4137477756199"/>
    <n v="0.90841080710608901"/>
    <n v="5478"/>
    <n v="1.1200000000000001"/>
    <n v="1.31"/>
    <n v="2.1999999999999999E-2"/>
    <n v="0.95"/>
    <n v="12.7783862723622"/>
    <d v="1900-01-08T03:03:29"/>
    <n v="43270"/>
    <n v="1.0280850470024001"/>
    <n v="87.021004088359604"/>
    <n v="0"/>
    <n v="28709.508468196593"/>
  </r>
  <r>
    <s v="STND-60344"/>
    <s v="Lemont Bromberek SD 113A"/>
    <s v="Lemont Bromberek SD 113A - 15425 W 127th St - Lemont"/>
    <x v="7"/>
    <s v="Indoor Lighting"/>
    <x v="12"/>
    <n v="0"/>
    <n v="21682.163"/>
    <n v="19.502208"/>
    <x v="0"/>
    <x v="1"/>
    <n v="8"/>
    <s v="Qty / 1,000"/>
    <m/>
    <s v="Public-Lighting"/>
    <x v="0"/>
    <n v="3"/>
    <n v="1"/>
    <s v="Lighting"/>
    <n v="0.99829244462109001"/>
    <n v="0.987374621353864"/>
    <n v="21645.139505943"/>
    <n v="19.2559852395643"/>
    <n v="0.71"/>
    <n v="15368.0490492195"/>
    <n v="13.6717495200907"/>
    <n v="2979"/>
    <n v="1.17333333333333"/>
    <n v="1.323"/>
    <n v="2.1333333333333301E-2"/>
    <n v="0.72"/>
    <n v="23.497818059751602"/>
    <d v="1900-01-15T18:49:11"/>
    <n v="43281"/>
    <n v="25.534716738359499"/>
    <n v="393.54799101714502"/>
    <n v="0"/>
    <n v="122944.392393756"/>
  </r>
  <r>
    <s v="STND-60344"/>
    <s v="Lemont Bromberek SD 113A"/>
    <s v="Lemont Bromberek SD 113A - 15425 W 127th St - Lemont"/>
    <x v="0"/>
    <s v="Indoor Lighting"/>
    <x v="12"/>
    <n v="0"/>
    <n v="4600.768"/>
    <n v="1.2545280000000001"/>
    <x v="0"/>
    <x v="1"/>
    <n v="15"/>
    <s v="Qty / 1,000"/>
    <m/>
    <s v="Public-Lighting"/>
    <x v="0"/>
    <n v="3"/>
    <n v="1"/>
    <s v="Lighting"/>
    <n v="0.99829244462109001"/>
    <n v="0.987374621353864"/>
    <n v="4592.9119338544897"/>
    <n v="1.23868910897782"/>
    <n v="0.71"/>
    <n v="3260.9674730366801"/>
    <n v="0.87946926737425302"/>
    <n v="2979"/>
    <n v="1.17333333333333"/>
    <n v="1.323"/>
    <n v="2.1333333333333301E-2"/>
    <n v="0.72"/>
    <n v="23.497818059751602"/>
    <d v="1900-01-15T18:49:11"/>
    <n v="43281"/>
    <n v="1.3003790931571999"/>
    <n v="83.507489706445199"/>
    <n v="0"/>
    <n v="48914.512095550199"/>
  </r>
  <r>
    <s v="STND-60345"/>
    <s v="Active Precision MFG, Inc."/>
    <s v="Active Precision MFG, Inc - 1975 N 17th Ave - Melrose Park"/>
    <x v="0"/>
    <s v="Indoor Lighting"/>
    <x v="10"/>
    <n v="0"/>
    <n v="100853.518"/>
    <n v="18.036625999999998"/>
    <x v="0"/>
    <x v="0"/>
    <n v="10.827197921178"/>
    <s v="Qty / 1,000"/>
    <m/>
    <s v="Private-Lighting"/>
    <x v="0"/>
    <n v="2"/>
    <n v="1"/>
    <s v="Lighting"/>
    <n v="0.97902139861649395"/>
    <n v="0.93591656730105399"/>
    <n v="98737.752247753699"/>
    <n v="16.880777091612899"/>
    <n v="0.71"/>
    <n v="70103.8040959051"/>
    <n v="11.985351735045199"/>
    <n v="4618"/>
    <n v="1.02"/>
    <n v="1.04"/>
    <n v="1.2E-2"/>
    <n v="0.81"/>
    <n v="15.158077089649201"/>
    <d v="1900-01-09T19:51:10"/>
    <n v="43299"/>
    <n v="20.038909178078001"/>
    <n v="1161.62061467946"/>
    <n v="0"/>
    <n v="759027.76197385346"/>
  </r>
  <r>
    <s v="STND-60345"/>
    <s v="Active Precision MFG, Inc."/>
    <s v="Active Precision MFG, Inc - 1975 N 17th Ave - Melrose Park"/>
    <x v="0"/>
    <s v="Indoor Lighting"/>
    <x v="10"/>
    <n v="0"/>
    <n v="18492.873"/>
    <n v="3.3072620000000001"/>
    <x v="0"/>
    <x v="0"/>
    <n v="10.827197921178"/>
    <s v="Qty / 1,000"/>
    <m/>
    <s v="Private-Lighting"/>
    <x v="0"/>
    <n v="2"/>
    <n v="1"/>
    <s v="Lighting"/>
    <n v="0.97902139861649395"/>
    <n v="0.93591656730105399"/>
    <n v="18104.9183888972"/>
    <n v="3.0953212982052198"/>
    <n v="0.71"/>
    <n v="12854.492056117"/>
    <n v="2.1976781217257"/>
    <n v="4618"/>
    <n v="1.02"/>
    <n v="1.04"/>
    <n v="1.2E-2"/>
    <n v="0.81"/>
    <n v="15.158077089649201"/>
    <d v="1900-01-09T19:51:10"/>
    <n v="43299"/>
    <n v="3.6744079988191101"/>
    <n v="212.999039869379"/>
    <n v="0"/>
    <n v="139178.12966778909"/>
  </r>
  <r>
    <s v="STND-60345"/>
    <s v="Active Precision MFG, Inc."/>
    <s v="Active Precision MFG, Inc - 1975 N 17th Ave - Melrose Park"/>
    <x v="0"/>
    <s v="Indoor Lighting"/>
    <x v="10"/>
    <n v="0"/>
    <n v="188.41399999999999"/>
    <n v="3.3695999999999997E-2"/>
    <x v="0"/>
    <x v="0"/>
    <n v="10.827197921178"/>
    <s v="Qty / 1,000"/>
    <m/>
    <s v="Private-Lighting"/>
    <x v="0"/>
    <n v="2"/>
    <n v="1"/>
    <s v="Lighting"/>
    <n v="0.97902139861649395"/>
    <n v="0.93591656730105399"/>
    <n v="184.46133779892801"/>
    <n v="3.1536644651776302E-2"/>
    <n v="0.71"/>
    <n v="130.96754983723901"/>
    <n v="2.2391017702761199E-2"/>
    <n v="4618"/>
    <n v="1.02"/>
    <n v="1.04"/>
    <n v="1.2E-2"/>
    <n v="0.81"/>
    <n v="15.158077089649201"/>
    <d v="1900-01-09T19:51:10"/>
    <n v="43299"/>
    <n v="3.74366626920421E-2"/>
    <n v="2.17013338586974"/>
    <n v="0"/>
    <n v="1418.0115833395303"/>
  </r>
  <r>
    <s v="STND-60346"/>
    <s v="4343 Commerce TMG LLC"/>
    <s v="4343 Commerce TMG LLC - 4343 Commerce - Lisle"/>
    <x v="0"/>
    <s v="Indoor Lighting"/>
    <x v="6"/>
    <n v="0"/>
    <n v="3949.277"/>
    <n v="0.88802999999999999"/>
    <x v="0"/>
    <x v="0"/>
    <n v="15"/>
    <s v="Qty / 1,000"/>
    <m/>
    <s v="Private-Lighting"/>
    <x v="0"/>
    <n v="3"/>
    <n v="1"/>
    <s v="Lighting"/>
    <n v="0.91633259480590001"/>
    <n v="1.30467645558681"/>
    <n v="3618.8512410172598"/>
    <n v="1.15859183285475"/>
    <n v="0.71"/>
    <n v="2569.38438112225"/>
    <n v="0.82260020132687395"/>
    <n v="2885"/>
    <n v="1.165"/>
    <n v="1.3779999999999999"/>
    <n v="2.5499999999999998E-2"/>
    <n v="0.55000000000000004"/>
    <n v="24.263431542460999"/>
    <d v="1900-01-16T07:56:40"/>
    <n v="43296"/>
    <n v="1.52868694135737"/>
    <n v="79.2109069922233"/>
    <n v="0"/>
    <n v="38540.765716833754"/>
  </r>
  <r>
    <s v="STND-60346"/>
    <s v="4343 Commerce TMG LLC"/>
    <s v="4343 Commerce TMG LLC - 4343 Commerce - Lisle"/>
    <x v="7"/>
    <s v="Indoor Lighting"/>
    <x v="6"/>
    <n v="0"/>
    <n v="267.33600000000001"/>
    <n v="0.18215999999999999"/>
    <x v="0"/>
    <x v="0"/>
    <n v="8"/>
    <s v="Qty / 1,000"/>
    <m/>
    <s v="Private-Lighting"/>
    <x v="0"/>
    <n v="3"/>
    <n v="1"/>
    <s v="Lighting"/>
    <n v="0.91633259480590001"/>
    <n v="1.30467645558681"/>
    <n v="244.96869056502999"/>
    <n v="0.23765986314969301"/>
    <n v="0.71"/>
    <n v="173.92777030117099"/>
    <n v="0.168738502836282"/>
    <n v="2885"/>
    <n v="1.165"/>
    <n v="1.3779999999999999"/>
    <n v="2.5499999999999998E-2"/>
    <n v="0.55000000000000004"/>
    <n v="24.263431542460999"/>
    <d v="1900-01-16T07:56:40"/>
    <n v="43296"/>
    <n v="0.43116811166489999"/>
    <n v="5.3619756303933599"/>
    <n v="0"/>
    <n v="1391.422162409368"/>
  </r>
  <r>
    <s v="STND-60347"/>
    <s v="Kai Kane LLC Baywash"/>
    <s v="Kai Kane LLC Baywash Carwash - 704 Rave St - Earl Township"/>
    <x v="1"/>
    <s v="Outdoor &amp; Garage Lighting"/>
    <x v="1"/>
    <n v="0"/>
    <n v="3971.43"/>
    <n v="0"/>
    <x v="0"/>
    <x v="0"/>
    <n v="10.1978380583316"/>
    <s v="Qty / 1,000"/>
    <m/>
    <s v="Private-Lighting"/>
    <x v="0"/>
    <n v="3"/>
    <n v="1"/>
    <s v="Lighting"/>
    <n v="0.91633259480590001"/>
    <n v="1.30467645558681"/>
    <n v="3639.15075698999"/>
    <n v="0"/>
    <n v="0.71"/>
    <n v="2583.7970374628999"/>
    <n v="0"/>
    <n v="4903"/>
    <n v="1"/>
    <n v="1"/>
    <n v="0"/>
    <n v="0"/>
    <n v="14.276973281664301"/>
    <d v="1900-01-09T04:44:53"/>
    <n v="43239"/>
    <n v="0"/>
    <n v="0"/>
    <n v="1"/>
    <n v="26349.143763643599"/>
  </r>
  <r>
    <s v="STND-60347"/>
    <s v="Kai Kane LLC Baywash"/>
    <s v="Kai Kane LLC Baywash Carwash - 704 Rave St - Earl Township"/>
    <x v="1"/>
    <s v="Outdoor &amp; Garage Lighting"/>
    <x v="1"/>
    <n v="0"/>
    <n v="4216.58"/>
    <n v="0"/>
    <x v="0"/>
    <x v="0"/>
    <n v="10.1978380583316"/>
    <s v="Qty / 1,000"/>
    <m/>
    <s v="Private-Lighting"/>
    <x v="0"/>
    <n v="3"/>
    <n v="1"/>
    <s v="Lighting"/>
    <n v="0.91633259480590001"/>
    <n v="1.30467645558681"/>
    <n v="3863.7896926066601"/>
    <n v="0"/>
    <n v="0.71"/>
    <n v="2743.2906817507301"/>
    <n v="0"/>
    <n v="4903"/>
    <n v="1"/>
    <n v="1"/>
    <n v="0"/>
    <n v="0"/>
    <n v="14.276973281664301"/>
    <d v="1900-01-09T04:44:53"/>
    <n v="43239"/>
    <n v="0"/>
    <n v="0"/>
    <n v="1"/>
    <n v="27975.634119424038"/>
  </r>
  <r>
    <s v="STND-60348"/>
    <s v="Franklin Street Properties Corp."/>
    <s v="FSP 909 DAVIS - 909 Davis St - Evanston"/>
    <x v="0"/>
    <s v="Indoor Lighting"/>
    <x v="6"/>
    <n v="0"/>
    <n v="8300.232"/>
    <n v="1.8663810000000001"/>
    <x v="0"/>
    <x v="0"/>
    <n v="15"/>
    <s v="Qty / 1,000"/>
    <m/>
    <s v="Private-Lighting"/>
    <x v="0"/>
    <n v="3"/>
    <n v="1"/>
    <s v="Lighting"/>
    <n v="0.91633259480590001"/>
    <n v="1.30467645558681"/>
    <n v="7605.7731260509599"/>
    <n v="2.43502334785456"/>
    <n v="0.71"/>
    <n v="5400.0989194961803"/>
    <n v="1.72886657697674"/>
    <n v="2885"/>
    <n v="1.165"/>
    <n v="1.3779999999999999"/>
    <n v="2.5499999999999998E-2"/>
    <n v="0.55000000000000004"/>
    <n v="24.263431542460999"/>
    <d v="1900-01-16T07:56:40"/>
    <n v="43246"/>
    <n v="3.21285571692118"/>
    <n v="166.47829589210301"/>
    <n v="1"/>
    <n v="81001.483792442712"/>
  </r>
  <r>
    <s v="STND-60348"/>
    <s v="Franklin Street Properties Corp."/>
    <s v="FSP 909 DAVIS - 909 Davis St - Evanston"/>
    <x v="0"/>
    <s v="Indoor Lighting"/>
    <x v="6"/>
    <n v="0"/>
    <n v="995.75800000000004"/>
    <n v="0.22390499999999999"/>
    <x v="0"/>
    <x v="0"/>
    <n v="15"/>
    <s v="Qty / 1,000"/>
    <m/>
    <s v="Private-Lighting"/>
    <x v="0"/>
    <n v="3"/>
    <n v="1"/>
    <s v="Lighting"/>
    <n v="0.91633259480590001"/>
    <n v="1.30467645558681"/>
    <n v="912.44551193873303"/>
    <n v="0.292123581788164"/>
    <n v="0.71"/>
    <n v="647.836313476501"/>
    <n v="0.207407743069596"/>
    <n v="2885"/>
    <n v="1.165"/>
    <n v="1.3779999999999999"/>
    <n v="2.5499999999999998E-2"/>
    <n v="0.55000000000000004"/>
    <n v="24.263431542460999"/>
    <d v="1900-01-16T07:56:40"/>
    <n v="43246"/>
    <n v="0.38543816042771301"/>
    <n v="19.971983308530199"/>
    <n v="1"/>
    <n v="9717.5447021475156"/>
  </r>
  <r>
    <s v="STND-60349"/>
    <s v="Illinois Veterans' Home"/>
    <s v="Illinois Veterans Home Manteno - 1 Veterans Dr - Manteno"/>
    <x v="7"/>
    <s v="Indoor Lighting"/>
    <x v="4"/>
    <n v="0"/>
    <n v="8799.6239999999998"/>
    <n v="3.2560570000000002"/>
    <x v="0"/>
    <x v="1"/>
    <n v="8"/>
    <s v="Qty / 1,000"/>
    <m/>
    <s v="Public-Lighting"/>
    <x v="0"/>
    <n v="3"/>
    <n v="1"/>
    <s v="Lighting"/>
    <n v="0.99829244462109001"/>
    <n v="0.987374621353864"/>
    <n v="8784.5981547064202"/>
    <n v="3.2149480474816001"/>
    <n v="0.71"/>
    <n v="6237.0646898415598"/>
    <n v="2.2826131137119399"/>
    <n v="7616"/>
    <n v="1.1100000000000001"/>
    <n v="1.29"/>
    <n v="2.1999999999999999E-2"/>
    <n v="0.76"/>
    <n v="9.1911764705882408"/>
    <d v="1900-01-05T13:33:47"/>
    <n v="43264"/>
    <n v="4.0855865389269299"/>
    <n v="174.109152615803"/>
    <n v="0"/>
    <n v="49896.517518732478"/>
  </r>
  <r>
    <s v="STND-60349"/>
    <s v="Illinois Veterans' Home"/>
    <s v="Illinois Veterans Home Manteno - 1 Veterans Dr - Manteno"/>
    <x v="7"/>
    <s v="Indoor Lighting"/>
    <x v="4"/>
    <n v="0"/>
    <n v="2630.4450000000002"/>
    <n v="0.97332300000000005"/>
    <x v="0"/>
    <x v="1"/>
    <n v="8"/>
    <s v="Qty / 1,000"/>
    <m/>
    <s v="Public-Lighting"/>
    <x v="0"/>
    <n v="3"/>
    <n v="1"/>
    <s v="Lighting"/>
    <n v="0.99829244462109001"/>
    <n v="0.987374621353864"/>
    <n v="2625.9533694913198"/>
    <n v="0.96103442858000698"/>
    <n v="0.71"/>
    <n v="1864.4268923388399"/>
    <n v="0.68233444429180501"/>
    <n v="7616"/>
    <n v="1.1100000000000001"/>
    <n v="1.29"/>
    <n v="2.1999999999999999E-2"/>
    <n v="0.76"/>
    <n v="9.1911764705882408"/>
    <d v="1900-01-05T13:33:47"/>
    <n v="43264"/>
    <n v="1.22129168710129"/>
    <n v="52.0459226385668"/>
    <n v="0"/>
    <n v="14915.415138710719"/>
  </r>
  <r>
    <s v="STND-60350"/>
    <s v="Catholic Bishop of Chicago A Corp Sole"/>
    <s v="St Ignatius Parish - 1300 W Loyola Ave - Chicago"/>
    <x v="0"/>
    <s v="Indoor Lighting"/>
    <x v="12"/>
    <n v="0"/>
    <n v="18124.236000000001"/>
    <n v="4.9420799999999998"/>
    <x v="0"/>
    <x v="0"/>
    <n v="15"/>
    <s v="Qty / 1,000"/>
    <m/>
    <s v="Private-Lighting"/>
    <x v="0"/>
    <n v="3"/>
    <n v="1"/>
    <s v="Lighting"/>
    <n v="0.91633259480590001"/>
    <n v="1.30467645558681"/>
    <n v="16607.828202754499"/>
    <n v="6.4478154176264404"/>
    <n v="0.71"/>
    <n v="11791.5580239557"/>
    <n v="4.5779489465147796"/>
    <n v="2979"/>
    <n v="1.17333333333333"/>
    <n v="1.323"/>
    <n v="2.1333333333333301E-2"/>
    <n v="0.72"/>
    <n v="23.497818059751602"/>
    <d v="1900-01-15T18:49:11"/>
    <n v="43289"/>
    <n v="6.7689336289855202"/>
    <n v="301.96051277735501"/>
    <n v="0"/>
    <n v="176873.3703593355"/>
  </r>
  <r>
    <s v="STND-60351"/>
    <s v="Fields Volvo"/>
    <s v="Fields Volvo of Northfield - 770 Frontage Rd - Northfield"/>
    <x v="1"/>
    <s v="Outdoor &amp; Garage Lighting"/>
    <x v="1"/>
    <n v="0"/>
    <n v="8550.8320000000003"/>
    <n v="0"/>
    <x v="0"/>
    <x v="0"/>
    <n v="10.1978380583316"/>
    <s v="Qty / 1,000"/>
    <m/>
    <s v="Private-Lighting"/>
    <x v="0"/>
    <n v="3"/>
    <n v="1"/>
    <s v="Lighting"/>
    <n v="0.91633259480590001"/>
    <n v="1.30467645558681"/>
    <n v="7835.4060743093196"/>
    <n v="0"/>
    <n v="0.71"/>
    <n v="5563.13831275962"/>
    <n v="0"/>
    <n v="4903"/>
    <n v="1"/>
    <n v="1"/>
    <n v="0"/>
    <n v="0"/>
    <n v="14.276973281664301"/>
    <d v="1900-01-09T04:44:53"/>
    <n v="43263"/>
    <n v="0"/>
    <n v="0"/>
    <n v="0"/>
    <n v="56731.983609622694"/>
  </r>
  <r>
    <s v="STND-60351"/>
    <s v="Fields Volvo"/>
    <s v="Fields Volvo of Northfield - 770 Frontage Rd - Northfield"/>
    <x v="1"/>
    <s v="Outdoor &amp; Garage Lighting"/>
    <x v="1"/>
    <n v="0"/>
    <n v="66680.800000000003"/>
    <n v="0"/>
    <x v="0"/>
    <x v="0"/>
    <n v="10.1978380583316"/>
    <s v="Qty / 1,000"/>
    <m/>
    <s v="Private-Lighting"/>
    <x v="0"/>
    <n v="3"/>
    <n v="1"/>
    <s v="Lighting"/>
    <n v="0.91633259480590001"/>
    <n v="1.30467645558681"/>
    <n v="61101.790487733197"/>
    <n v="0"/>
    <n v="0.71"/>
    <n v="43382.271246290598"/>
    <n v="0"/>
    <n v="4903"/>
    <n v="1"/>
    <n v="1"/>
    <n v="0"/>
    <n v="0"/>
    <n v="14.276973281664301"/>
    <d v="1900-01-09T04:44:53"/>
    <n v="43263"/>
    <n v="0"/>
    <n v="0"/>
    <n v="0"/>
    <n v="442405.37677228689"/>
  </r>
  <r>
    <s v="STND-60351"/>
    <s v="Fields Volvo"/>
    <s v="Fields Volvo of Northfield - 770 Frontage Rd - Northfield"/>
    <x v="1"/>
    <s v="Outdoor &amp; Garage Lighting"/>
    <x v="1"/>
    <n v="0"/>
    <n v="-3677.25"/>
    <n v="0"/>
    <x v="0"/>
    <x v="0"/>
    <n v="10.1978380583316"/>
    <s v="Qty / 1,000"/>
    <m/>
    <s v="Private-Lighting"/>
    <x v="0"/>
    <n v="3"/>
    <n v="1"/>
    <s v="Lighting"/>
    <n v="0.91633259480590001"/>
    <n v="1.30467645558681"/>
    <n v="-3369.5840342500001"/>
    <n v="0"/>
    <n v="0.71"/>
    <n v="-2392.4046643175002"/>
    <n v="0"/>
    <n v="4903"/>
    <n v="1"/>
    <n v="1"/>
    <n v="0"/>
    <n v="0"/>
    <n v="14.276973281664301"/>
    <d v="1900-01-09T04:44:53"/>
    <n v="43263"/>
    <n v="0"/>
    <n v="0"/>
    <n v="0"/>
    <n v="-24397.355336707038"/>
  </r>
  <r>
    <s v="STND-60352"/>
    <s v="Rutland-Dundee Township Fire Protection District"/>
    <s v="Rutland - Dundee Township Fire Protection District - 11 E Higgins Road  - Gilberts"/>
    <x v="0"/>
    <s v="Indoor Lighting"/>
    <x v="2"/>
    <n v="0"/>
    <n v="272.55"/>
    <n v="5.8370999999999999E-2"/>
    <x v="0"/>
    <x v="1"/>
    <n v="14.797277300976599"/>
    <s v="Qty / 1,000"/>
    <m/>
    <s v="Public-Lighting"/>
    <x v="0"/>
    <n v="3"/>
    <n v="1"/>
    <s v="Lighting"/>
    <n v="0.99829244462109001"/>
    <n v="0.987374621353864"/>
    <n v="272.08460578147799"/>
    <n v="5.76340440230464E-2"/>
    <n v="0.71"/>
    <n v="193.18007010484999"/>
    <n v="4.0920171256362901E-2"/>
    <n v="3379"/>
    <n v="1.0900000000000001"/>
    <n v="1.36"/>
    <n v="2.1999999999999999E-2"/>
    <n v="0.57999999999999996"/>
    <n v="20.7161882213673"/>
    <d v="1900-01-13T19:08:05"/>
    <n v="43282"/>
    <n v="7.3065471631651099E-2"/>
    <n v="5.4916158965069002"/>
    <n v="0"/>
    <n v="2858.5390663635649"/>
  </r>
  <r>
    <s v="STND-60352"/>
    <s v="Rutland-Dundee Township Fire Protection District"/>
    <s v="Rutland - Dundee Township Fire Protection District - 11 E Higgins Road  - Gilberts"/>
    <x v="0"/>
    <s v="Indoor Lighting"/>
    <x v="2"/>
    <n v="0"/>
    <n v="545.1"/>
    <n v="0.116742"/>
    <x v="0"/>
    <x v="1"/>
    <n v="14.797277300976599"/>
    <s v="Qty / 1,000"/>
    <m/>
    <s v="Public-Lighting"/>
    <x v="0"/>
    <n v="3"/>
    <n v="1"/>
    <s v="Lighting"/>
    <n v="0.99829244462109001"/>
    <n v="0.987374621353864"/>
    <n v="544.16921156295598"/>
    <n v="0.115268088046093"/>
    <n v="0.71"/>
    <n v="386.36014020969901"/>
    <n v="8.18403425127259E-2"/>
    <n v="3379"/>
    <n v="1.0900000000000001"/>
    <n v="1.36"/>
    <n v="2.1999999999999999E-2"/>
    <n v="0.57999999999999996"/>
    <n v="20.7161882213673"/>
    <d v="1900-01-13T19:08:05"/>
    <n v="43282"/>
    <n v="0.146130943263302"/>
    <n v="10.9832317930138"/>
    <n v="0"/>
    <n v="5717.0781327271152"/>
  </r>
  <r>
    <s v="STND-60352"/>
    <s v="Rutland-Dundee Township Fire Protection District"/>
    <s v="Rutland - Dundee Township Fire Protection District - 11 E Higgins Road  - Gilberts"/>
    <x v="0"/>
    <s v="Indoor Lighting"/>
    <x v="2"/>
    <n v="0"/>
    <n v="500.90300000000002"/>
    <n v="0.107277"/>
    <x v="0"/>
    <x v="1"/>
    <n v="14.797277300976599"/>
    <s v="Qty / 1,000"/>
    <m/>
    <s v="Public-Lighting"/>
    <x v="0"/>
    <n v="3"/>
    <n v="1"/>
    <s v="Lighting"/>
    <n v="0.99829244462109001"/>
    <n v="0.987374621353864"/>
    <n v="500.04768038803797"/>
    <n v="0.105922587254978"/>
    <n v="0.71"/>
    <n v="355.03385307550701"/>
    <n v="7.5205036951034698E-2"/>
    <n v="3379"/>
    <n v="1.0900000000000001"/>
    <n v="1.36"/>
    <n v="2.1999999999999999E-2"/>
    <n v="0.57999999999999996"/>
    <n v="20.7161882213673"/>
    <d v="1900-01-13T19:08:05"/>
    <n v="43282"/>
    <n v="0.13428319885265999"/>
    <n v="10.0927054757219"/>
    <n v="0"/>
    <n v="5253.5343751924611"/>
  </r>
  <r>
    <s v="STND-60352"/>
    <s v="Rutland-Dundee Township Fire Protection District"/>
    <s v="Rutland - Dundee Township Fire Protection District - 11 E Higgins Road  - Gilberts"/>
    <x v="0"/>
    <s v="Indoor Lighting"/>
    <x v="2"/>
    <n v="0"/>
    <n v="530.36800000000005"/>
    <n v="0.11358699999999999"/>
    <x v="0"/>
    <x v="1"/>
    <n v="14.797277300976599"/>
    <s v="Qty / 1,000"/>
    <m/>
    <s v="Public-Lighting"/>
    <x v="0"/>
    <n v="3"/>
    <n v="1"/>
    <s v="Lighting"/>
    <n v="0.99829244462109001"/>
    <n v="0.987374621353864"/>
    <n v="529.46236726879897"/>
    <n v="0.112152921115721"/>
    <n v="0.71"/>
    <n v="375.91828076084698"/>
    <n v="7.9628573992162194E-2"/>
    <n v="3379"/>
    <n v="1.0900000000000001"/>
    <n v="1.36"/>
    <n v="2.1999999999999999E-2"/>
    <n v="0.57999999999999996"/>
    <n v="20.7161882213673"/>
    <d v="1900-01-13T19:08:05"/>
    <n v="43282"/>
    <n v="0.14218169512642201"/>
    <n v="10.6863964035904"/>
    <n v="0"/>
    <n v="5562.5670429246293"/>
  </r>
  <r>
    <s v="STND-60352"/>
    <s v="Rutland-Dundee Township Fire Protection District"/>
    <s v="Rutland - Dundee Township Fire Protection District - 11 E Higgins Road  - Gilberts"/>
    <x v="0"/>
    <s v="Indoor Lighting"/>
    <x v="2"/>
    <n v="0"/>
    <n v="324.11399999999998"/>
    <n v="6.9414000000000003E-2"/>
    <x v="0"/>
    <x v="1"/>
    <n v="14.797277300976599"/>
    <s v="Qty / 1,000"/>
    <m/>
    <s v="Public-Lighting"/>
    <x v="0"/>
    <n v="3"/>
    <n v="1"/>
    <s v="Lighting"/>
    <n v="0.99829244462109001"/>
    <n v="0.987374621353864"/>
    <n v="323.56055739592"/>
    <n v="6.8537621966657095E-2"/>
    <n v="0.71"/>
    <n v="229.72799575110301"/>
    <n v="4.8661711596326603E-2"/>
    <n v="3379"/>
    <n v="1.0900000000000001"/>
    <n v="1.36"/>
    <n v="2.1999999999999999E-2"/>
    <n v="0.57999999999999996"/>
    <n v="20.7161882213673"/>
    <d v="1900-01-13T19:08:05"/>
    <n v="43282"/>
    <n v="8.6888465982070395E-2"/>
    <n v="6.5305800575323296"/>
    <n v="0"/>
    <n v="3399.3488569266451"/>
  </r>
  <r>
    <s v="STND-60352"/>
    <s v="Rutland-Dundee Township Fire Protection District"/>
    <s v="Rutland - Dundee Township Fire Protection District - 11 E Higgins Road  - Gilberts"/>
    <x v="38"/>
    <s v="Indoor Lighting"/>
    <x v="2"/>
    <n v="0"/>
    <n v="561.16200000000003"/>
    <n v="5.0083000000000003E-2"/>
    <x v="0"/>
    <x v="1"/>
    <n v="8"/>
    <s v="Qty / 1,000"/>
    <m/>
    <s v="Public-Lighting"/>
    <x v="0"/>
    <n v="3"/>
    <n v="1"/>
    <s v="Lighting"/>
    <n v="0.99829244462109001"/>
    <n v="0.987374621353864"/>
    <n v="560.20378480846"/>
    <n v="4.94506831612656E-2"/>
    <n v="0.71"/>
    <n v="397.744687214007"/>
    <n v="3.5109985044498603E-2"/>
    <n v="3379"/>
    <n v="1.0900000000000001"/>
    <n v="1.36"/>
    <n v="2.1999999999999999E-2"/>
    <n v="0.57999999999999996"/>
    <n v="20.7161882213673"/>
    <d v="1900-01-13T19:08:05"/>
    <n v="43282"/>
    <n v="6.2691028348460395E-2"/>
    <n v="11.3068653814552"/>
    <n v="0"/>
    <n v="3181.957497712056"/>
  </r>
  <r>
    <s v="STND-60353"/>
    <s v="Arlington Thorndale, LLC"/>
    <s v="Arlington Thorndale LLC - 900 N Arlington Heights Rd - Itasca"/>
    <x v="28"/>
    <s v="HVAC"/>
    <x v="6"/>
    <n v="0"/>
    <n v="80788.327999999994"/>
    <n v="32.234408000000002"/>
    <x v="3"/>
    <x v="0"/>
    <n v="20"/>
    <s v="ΔkWpeak / CF"/>
    <n v="1"/>
    <s v="Private-Non-Lighting"/>
    <x v="2"/>
    <n v="3"/>
    <n v="1"/>
    <s v="Non-Lighting"/>
    <n v="0.98952339343681495"/>
    <n v="0.43468415683807998"/>
    <n v="79941.9404726465"/>
    <n v="14.011786462654699"/>
    <n v="0.7"/>
    <n v="55959.358330852498"/>
    <n v="9.8082505238582698"/>
    <n v="2885"/>
    <n v="1.165"/>
    <n v="1.3779999999999999"/>
    <n v="2.5499999999999998E-2"/>
    <n v="0.55000000000000004"/>
    <n v="24.263431542460999"/>
    <d v="1900-01-16T07:56:40"/>
    <n v="43243"/>
    <n v="14.011786462654699"/>
    <n v="0"/>
    <n v="1"/>
    <n v="1119187.1666170498"/>
  </r>
  <r>
    <s v="STND-60355"/>
    <s v="Lexington Corporate Enterprises"/>
    <s v="Temperature Equipment Corp (Phase 2) - 911 E Park Ave - Libertyville"/>
    <x v="0"/>
    <s v="Indoor Lighting"/>
    <x v="8"/>
    <n v="0"/>
    <n v="125399.124"/>
    <n v="19.845690999999999"/>
    <x v="0"/>
    <x v="0"/>
    <n v="9.5383441434566993"/>
    <s v="Qty / 1,000"/>
    <m/>
    <s v="Private-Lighting"/>
    <x v="0"/>
    <n v="2"/>
    <n v="1"/>
    <s v="Lighting"/>
    <n v="0.97902139861649395"/>
    <n v="0.93591656730105399"/>
    <n v="122768.42576376301"/>
    <n v="18.573910996437402"/>
    <n v="0.71"/>
    <n v="87165.582292271807"/>
    <n v="13.187476807470601"/>
    <n v="5242"/>
    <n v="1"/>
    <n v="1.22"/>
    <n v="1.0999999999999999E-2"/>
    <n v="0.68"/>
    <n v="13.3536818008394"/>
    <d v="1900-01-08T12:55:13"/>
    <n v="43285"/>
    <n v="22.388995897345001"/>
    <n v="1350.45268340139"/>
    <n v="0"/>
    <n v="831415.32136848383"/>
  </r>
  <r>
    <s v="STND-60355"/>
    <s v="Lexington Corporate Enterprises"/>
    <s v="Temperature Equipment Corp (Phase 2) - 911 E Park Ave - Libertyville"/>
    <x v="7"/>
    <s v="Indoor Lighting"/>
    <x v="8"/>
    <n v="0"/>
    <n v="6589.8230000000003"/>
    <n v="3.3868909999999999"/>
    <x v="0"/>
    <x v="0"/>
    <n v="8"/>
    <s v="Qty / 1,000"/>
    <m/>
    <s v="Private-Lighting"/>
    <x v="0"/>
    <n v="2"/>
    <n v="1"/>
    <s v="Lighting"/>
    <n v="0.97902139861649395"/>
    <n v="0.93591656730105399"/>
    <n v="6451.5777300951404"/>
    <n v="3.1698473985428302"/>
    <n v="0.71"/>
    <n v="4580.6201883675503"/>
    <n v="2.2505916529654102"/>
    <n v="5242"/>
    <n v="1"/>
    <n v="1.22"/>
    <n v="1.0999999999999999E-2"/>
    <n v="0.68"/>
    <n v="13.3536818008394"/>
    <d v="1900-01-08T12:55:13"/>
    <n v="43285"/>
    <n v="4.9023312690115004"/>
    <n v="70.967355031046495"/>
    <n v="0"/>
    <n v="36644.961506940403"/>
  </r>
  <r>
    <s v="STND-60356"/>
    <s v="C&amp;B Equity LLC"/>
    <s v="C&amp;B Equity LLC - 1215 Henri Dr - Wauconda"/>
    <x v="0"/>
    <s v="Indoor Lighting"/>
    <x v="8"/>
    <n v="0"/>
    <n v="92793.884000000005"/>
    <n v="14.685579000000001"/>
    <x v="0"/>
    <x v="0"/>
    <n v="9.5383441434566993"/>
    <s v="Qty / 1,000"/>
    <m/>
    <s v="Private-Lighting"/>
    <x v="0"/>
    <n v="2"/>
    <n v="1"/>
    <s v="Lighting"/>
    <n v="0.97902139861649395"/>
    <n v="0.93591656730105399"/>
    <n v="90847.198096736698"/>
    <n v="13.744476686508399"/>
    <n v="0.71"/>
    <n v="64501.510648682997"/>
    <n v="9.7585784474209891"/>
    <n v="5242"/>
    <n v="1"/>
    <n v="1.22"/>
    <n v="1.0999999999999999E-2"/>
    <n v="0.68"/>
    <n v="13.3536818008394"/>
    <d v="1900-01-08T12:55:13"/>
    <n v="43305"/>
    <n v="16.567594848732401"/>
    <n v="999.31917906410297"/>
    <n v="0"/>
    <n v="615237.60633997538"/>
  </r>
  <r>
    <s v="STND-60356"/>
    <s v="C&amp;B Equity LLC"/>
    <s v="C&amp;B Equity LLC - 1215 Henri Dr - Wauconda"/>
    <x v="0"/>
    <s v="Indoor Lighting"/>
    <x v="8"/>
    <n v="0"/>
    <n v="30309.243999999999"/>
    <n v="4.7967469999999999"/>
    <x v="0"/>
    <x v="0"/>
    <n v="9.5383441434566993"/>
    <s v="Qty / 1,000"/>
    <m/>
    <s v="Private-Lighting"/>
    <x v="0"/>
    <n v="2"/>
    <n v="1"/>
    <s v="Lighting"/>
    <n v="0.97902139861649395"/>
    <n v="0.93591656730105399"/>
    <n v="29673.398451888599"/>
    <n v="4.4893549864516302"/>
    <n v="0.71"/>
    <n v="21068.112900840901"/>
    <n v="3.1874420403806498"/>
    <n v="5242"/>
    <n v="1"/>
    <n v="1.22"/>
    <n v="1.0999999999999999E-2"/>
    <n v="0.68"/>
    <n v="13.3536818008394"/>
    <d v="1900-01-08T12:55:13"/>
    <n v="43305"/>
    <n v="5.4114693665038898"/>
    <n v="326.40738297077399"/>
    <n v="0"/>
    <n v="200954.91130142033"/>
  </r>
  <r>
    <s v="STND-60356"/>
    <s v="C&amp;B Equity LLC"/>
    <s v="C&amp;B Equity LLC - 1215 Henri Dr - Wauconda"/>
    <x v="0"/>
    <s v="Indoor Lighting"/>
    <x v="8"/>
    <n v="0"/>
    <n v="15998.584000000001"/>
    <n v="2.5319389999999999"/>
    <x v="0"/>
    <x v="0"/>
    <n v="9.5383441434566993"/>
    <s v="Qty / 1,000"/>
    <m/>
    <s v="Private-Lighting"/>
    <x v="0"/>
    <n v="2"/>
    <n v="1"/>
    <s v="Lighting"/>
    <n v="0.97902139861649395"/>
    <n v="0.93591656730105399"/>
    <n v="15662.9560835635"/>
    <n v="2.3696836574956599"/>
    <n v="0.71"/>
    <n v="11120.6988193301"/>
    <n v="1.6824753968219199"/>
    <n v="5242"/>
    <n v="1"/>
    <n v="1.22"/>
    <n v="1.0999999999999999E-2"/>
    <n v="0.68"/>
    <n v="13.3536818008394"/>
    <d v="1900-01-08T12:55:13"/>
    <n v="43305"/>
    <n v="2.8564171377720098"/>
    <n v="172.29251691919799"/>
    <n v="0"/>
    <n v="106073.05245450309"/>
  </r>
  <r>
    <s v="STND-60356"/>
    <s v="C&amp;B Equity LLC"/>
    <s v="C&amp;B Equity LLC - 1215 Henri Dr - Wauconda"/>
    <x v="1"/>
    <s v="Outdoor &amp; Garage Lighting"/>
    <x v="1"/>
    <n v="0"/>
    <n v="1010.018"/>
    <n v="0"/>
    <x v="0"/>
    <x v="0"/>
    <n v="10.1978380583316"/>
    <s v="Qty / 1,000"/>
    <m/>
    <s v="Private-Lighting"/>
    <x v="0"/>
    <n v="2"/>
    <n v="1"/>
    <s v="Lighting"/>
    <n v="0.97902139861649395"/>
    <n v="0.93591656730105399"/>
    <n v="988.82923498783396"/>
    <n v="0"/>
    <n v="0.71"/>
    <n v="702.06875684136196"/>
    <n v="0"/>
    <n v="4903"/>
    <n v="1"/>
    <n v="1"/>
    <n v="0"/>
    <n v="0"/>
    <n v="14.276973281664301"/>
    <d v="1900-01-09T04:44:53"/>
    <n v="43305"/>
    <n v="0"/>
    <n v="0"/>
    <n v="0"/>
    <n v="7159.583488082395"/>
  </r>
  <r>
    <s v="STND-60356"/>
    <s v="C&amp;B Equity LLC"/>
    <s v="C&amp;B Equity LLC - 1215 Henri Dr - Wauconda"/>
    <x v="1"/>
    <s v="Outdoor &amp; Garage Lighting"/>
    <x v="1"/>
    <n v="0"/>
    <n v="3912.5940000000001"/>
    <n v="0"/>
    <x v="0"/>
    <x v="0"/>
    <n v="10.1978380583316"/>
    <s v="Qty / 1,000"/>
    <m/>
    <s v="Private-Lighting"/>
    <x v="0"/>
    <n v="2"/>
    <n v="1"/>
    <s v="Lighting"/>
    <n v="0.97902139861649395"/>
    <n v="0.93591656730105399"/>
    <n v="3830.5132500985001"/>
    <n v="0"/>
    <n v="0.71"/>
    <n v="2719.6644075699401"/>
    <n v="0"/>
    <n v="4903"/>
    <n v="1"/>
    <n v="1"/>
    <n v="0"/>
    <n v="0"/>
    <n v="14.276973281664301"/>
    <d v="1900-01-09T04:44:53"/>
    <n v="43305"/>
    <n v="0"/>
    <n v="0"/>
    <n v="0"/>
    <n v="27734.697201406598"/>
  </r>
  <r>
    <s v="STND-60356"/>
    <s v="C&amp;B Equity LLC"/>
    <s v="C&amp;B Equity LLC - 1215 Henri Dr - Wauconda"/>
    <x v="1"/>
    <s v="Outdoor &amp; Garage Lighting"/>
    <x v="1"/>
    <n v="0"/>
    <n v="554.03899999999999"/>
    <n v="0"/>
    <x v="0"/>
    <x v="0"/>
    <n v="10.1978380583316"/>
    <s v="Qty / 1,000"/>
    <m/>
    <s v="Private-Lighting"/>
    <x v="0"/>
    <n v="2"/>
    <n v="1"/>
    <s v="Lighting"/>
    <n v="0.97902139861649395"/>
    <n v="0.93591656730105399"/>
    <n v="542.41603666808305"/>
    <n v="0"/>
    <n v="0.71"/>
    <n v="385.115386034339"/>
    <n v="0"/>
    <n v="4903"/>
    <n v="1"/>
    <n v="1"/>
    <n v="0"/>
    <n v="0"/>
    <n v="14.276973281664301"/>
    <d v="1900-01-09T04:44:53"/>
    <n v="43305"/>
    <n v="0"/>
    <n v="0"/>
    <n v="0"/>
    <n v="3927.3443405500479"/>
  </r>
  <r>
    <s v="STND-60357"/>
    <s v="Rutland-Dundee Townships Fire Protection District"/>
    <s v="Rutland-Dundee Township Fire Protection District - 11 E Higgins Rd - Gilberts"/>
    <x v="0"/>
    <s v="Indoor Lighting"/>
    <x v="4"/>
    <n v="0"/>
    <n v="3535.7860000000001"/>
    <n v="0.75724800000000003"/>
    <x v="0"/>
    <x v="1"/>
    <n v="6.5651260504201696"/>
    <s v="Qty / 1,000"/>
    <m/>
    <s v="Public-Lighting"/>
    <x v="0"/>
    <n v="3"/>
    <n v="1"/>
    <s v="Lighting"/>
    <n v="0.99829244462109001"/>
    <n v="0.987374621353864"/>
    <n v="3529.7484495970298"/>
    <n v="0.74768745727097097"/>
    <n v="0.71"/>
    <n v="2506.1213992138901"/>
    <n v="0.53085809466238898"/>
    <n v="7616"/>
    <n v="1.1100000000000001"/>
    <n v="1.29"/>
    <n v="2.1999999999999999E-2"/>
    <n v="0.76"/>
    <n v="9.1911764705882408"/>
    <d v="1900-01-05T13:33:47"/>
    <n v="43247"/>
    <n v="0.76263510533554801"/>
    <n v="69.958978280301395"/>
    <n v="1"/>
    <n v="16453.002883494555"/>
  </r>
  <r>
    <s v="STND-60357"/>
    <s v="Rutland-Dundee Townships Fire Protection District"/>
    <s v="Rutland-Dundee Township Fire Protection District - 11 E Higgins Rd - Gilberts"/>
    <x v="0"/>
    <s v="Indoor Lighting"/>
    <x v="4"/>
    <n v="0"/>
    <n v="545.1"/>
    <n v="0.116742"/>
    <x v="0"/>
    <x v="1"/>
    <n v="6.5651260504201696"/>
    <s v="Qty / 1,000"/>
    <m/>
    <s v="Public-Lighting"/>
    <x v="0"/>
    <n v="3"/>
    <n v="1"/>
    <s v="Lighting"/>
    <n v="0.99829244462109001"/>
    <n v="0.987374621353864"/>
    <n v="544.16921156295598"/>
    <n v="0.115268088046093"/>
    <n v="0.71"/>
    <n v="386.36014020969901"/>
    <n v="8.18403425127259E-2"/>
    <n v="7616"/>
    <n v="1.1100000000000001"/>
    <n v="1.29"/>
    <n v="2.1999999999999999E-2"/>
    <n v="0.76"/>
    <n v="9.1911764705882408"/>
    <d v="1900-01-05T13:33:47"/>
    <n v="43247"/>
    <n v="0.117572509226941"/>
    <n v="10.785335724671199"/>
    <n v="1"/>
    <n v="2536.503021334684"/>
  </r>
  <r>
    <s v="STND-60357"/>
    <s v="Rutland-Dundee Townships Fire Protection District"/>
    <s v="Rutland-Dundee Township Fire Protection District - 11 E Higgins Rd - Gilberts"/>
    <x v="0"/>
    <s v="Indoor Lighting"/>
    <x v="4"/>
    <n v="0"/>
    <n v="707.15700000000004"/>
    <n v="0.15145"/>
    <x v="0"/>
    <x v="1"/>
    <n v="6.5651260504201696"/>
    <s v="Qty / 1,000"/>
    <m/>
    <s v="Public-Lighting"/>
    <x v="0"/>
    <n v="3"/>
    <n v="1"/>
    <s v="Lighting"/>
    <n v="0.99829244462109001"/>
    <n v="0.987374621353864"/>
    <n v="705.94949026091604"/>
    <n v="0.149537886404043"/>
    <n v="0.71"/>
    <n v="501.22413808525101"/>
    <n v="0.10617189934687001"/>
    <n v="7616"/>
    <n v="1.1100000000000001"/>
    <n v="1.29"/>
    <n v="2.1999999999999999E-2"/>
    <n v="0.76"/>
    <n v="9.1911764705882408"/>
    <d v="1900-01-05T13:33:47"/>
    <n v="43247"/>
    <n v="0.152527423912732"/>
    <n v="13.991791698865001"/>
    <n v="1"/>
    <n v="3290.5996460428778"/>
  </r>
  <r>
    <s v="STND-60357"/>
    <s v="Rutland-Dundee Townships Fire Protection District"/>
    <s v="Rutland-Dundee Township Fire Protection District - 11 E Higgins Rd - Gilberts"/>
    <x v="0"/>
    <s v="Indoor Lighting"/>
    <x v="4"/>
    <n v="0"/>
    <n v="1414.3140000000001"/>
    <n v="0.30289899999999997"/>
    <x v="0"/>
    <x v="1"/>
    <n v="6.5651260504201696"/>
    <s v="Qty / 1,000"/>
    <m/>
    <s v="Public-Lighting"/>
    <x v="0"/>
    <n v="3"/>
    <n v="1"/>
    <s v="Lighting"/>
    <n v="0.99829244462109001"/>
    <n v="0.987374621353864"/>
    <n v="1411.89898052183"/>
    <n v="0.299074785433464"/>
    <n v="0.71"/>
    <n v="1002.4482761705"/>
    <n v="0.21234309765775899"/>
    <n v="7616"/>
    <n v="1.1100000000000001"/>
    <n v="1.29"/>
    <n v="2.1999999999999999E-2"/>
    <n v="0.76"/>
    <n v="9.1911764705882408"/>
    <d v="1900-01-05T13:33:47"/>
    <n v="43247"/>
    <n v="0.30505384071140801"/>
    <n v="27.983583397730001"/>
    <n v="1"/>
    <n v="6581.1992920857419"/>
  </r>
  <r>
    <s v="STND-60357"/>
    <s v="Rutland-Dundee Townships Fire Protection District"/>
    <s v="Rutland-Dundee Township Fire Protection District - 11 E Higgins Rd - Gilberts"/>
    <x v="0"/>
    <s v="Indoor Lighting"/>
    <x v="4"/>
    <n v="0"/>
    <n v="405.142"/>
    <n v="8.6767999999999998E-2"/>
    <x v="0"/>
    <x v="1"/>
    <n v="6.5651260504201696"/>
    <s v="Qty / 1,000"/>
    <m/>
    <s v="Public-Lighting"/>
    <x v="0"/>
    <n v="3"/>
    <n v="1"/>
    <s v="Lighting"/>
    <n v="0.99829244462109001"/>
    <n v="0.987374621353864"/>
    <n v="404.45019759867802"/>
    <n v="8.5672521145632105E-2"/>
    <n v="0.71"/>
    <n v="287.15964029506102"/>
    <n v="6.0827490013398801E-2"/>
    <n v="7616"/>
    <n v="1.1100000000000001"/>
    <n v="1.29"/>
    <n v="2.1999999999999999E-2"/>
    <n v="0.76"/>
    <n v="9.1911764705882408"/>
    <d v="1900-01-05T13:33:47"/>
    <n v="43247"/>
    <n v="8.7385272486364796E-2"/>
    <n v="8.0161300424963198"/>
    <n v="1"/>
    <n v="1885.2392351303906"/>
  </r>
  <r>
    <s v="STND-60357"/>
    <s v="Rutland-Dundee Townships Fire Protection District"/>
    <s v="Rutland-Dundee Township Fire Protection District - 11 E Higgins Rd - Gilberts"/>
    <x v="1"/>
    <s v="Outdoor &amp; Garage Lighting"/>
    <x v="1"/>
    <n v="0"/>
    <n v="3944.7"/>
    <n v="0.45"/>
    <x v="0"/>
    <x v="1"/>
    <n v="10.1978380583316"/>
    <s v="Qty / 1,000"/>
    <m/>
    <s v="Public-Lighting"/>
    <x v="0"/>
    <n v="3"/>
    <n v="1"/>
    <s v="Lighting"/>
    <n v="0.99829244462109001"/>
    <n v="0.987374621353864"/>
    <n v="3937.9642062968201"/>
    <n v="0.44431857960923898"/>
    <n v="0.71"/>
    <n v="2795.9545864707402"/>
    <n v="0.31546619152256"/>
    <n v="4903"/>
    <n v="1"/>
    <n v="1"/>
    <n v="0"/>
    <n v="0"/>
    <n v="14.276973281664301"/>
    <d v="1900-01-09T04:44:53"/>
    <n v="43247"/>
    <n v="0.44431857960923898"/>
    <n v="0"/>
    <n v="1"/>
    <n v="28512.692091278106"/>
  </r>
  <r>
    <s v="STND-60357"/>
    <s v="Rutland-Dundee Townships Fire Protection District"/>
    <s v="Rutland-Dundee Township Fire Protection District - 11 E Higgins Rd - Gilberts"/>
    <x v="1"/>
    <s v="Outdoor &amp; Garage Lighting"/>
    <x v="1"/>
    <n v="0"/>
    <n v="1034.3879999999999"/>
    <n v="0.11799999999999999"/>
    <x v="0"/>
    <x v="1"/>
    <n v="10.1978380583316"/>
    <s v="Qty / 1,000"/>
    <m/>
    <s v="Public-Lighting"/>
    <x v="0"/>
    <n v="3"/>
    <n v="1"/>
    <s v="Lighting"/>
    <n v="0.99829244462109001"/>
    <n v="0.987374621353864"/>
    <n v="1032.6217252067199"/>
    <n v="0.11651020531975601"/>
    <n v="0.71"/>
    <n v="733.161424896771"/>
    <n v="8.2722245777026707E-2"/>
    <n v="4903"/>
    <n v="1"/>
    <n v="1"/>
    <n v="0"/>
    <n v="0"/>
    <n v="14.276973281664301"/>
    <d v="1900-01-09T04:44:53"/>
    <n v="43247"/>
    <n v="0.11651020531975601"/>
    <n v="0"/>
    <n v="1"/>
    <n v="7476.6614817129166"/>
  </r>
  <r>
    <s v="STND-60357"/>
    <s v="Rutland-Dundee Townships Fire Protection District"/>
    <s v="Rutland-Dundee Township Fire Protection District - 11 E Higgins Rd - Gilberts"/>
    <x v="1"/>
    <s v="Outdoor &amp; Garage Lighting"/>
    <x v="1"/>
    <n v="0"/>
    <n v="2734.9920000000002"/>
    <n v="0.312"/>
    <x v="0"/>
    <x v="1"/>
    <n v="10.1978380583316"/>
    <s v="Qty / 1,000"/>
    <m/>
    <s v="Public-Lighting"/>
    <x v="0"/>
    <n v="3"/>
    <n v="1"/>
    <s v="Lighting"/>
    <n v="0.99829244462109001"/>
    <n v="0.987374621353864"/>
    <n v="2730.3218496991299"/>
    <n v="0.30806088186240599"/>
    <n v="0.71"/>
    <n v="1938.5285132863801"/>
    <n v="0.21872322612230799"/>
    <n v="4903"/>
    <n v="1"/>
    <n v="1"/>
    <n v="0"/>
    <n v="0"/>
    <n v="14.276973281664301"/>
    <d v="1900-01-09T04:44:53"/>
    <n v="43247"/>
    <n v="0.30806088186240599"/>
    <n v="0"/>
    <n v="1"/>
    <n v="19768.799849952822"/>
  </r>
  <r>
    <s v="STND-60357"/>
    <s v="Rutland-Dundee Townships Fire Protection District"/>
    <s v="Rutland-Dundee Township Fire Protection District - 11 E Higgins Rd - Gilberts"/>
    <x v="1"/>
    <s v="Outdoor &amp; Garage Lighting"/>
    <x v="1"/>
    <n v="0"/>
    <n v="1972.35"/>
    <n v="0.22500000000000001"/>
    <x v="0"/>
    <x v="1"/>
    <n v="10.1978380583316"/>
    <s v="Qty / 1,000"/>
    <m/>
    <s v="Public-Lighting"/>
    <x v="0"/>
    <n v="3"/>
    <n v="1"/>
    <s v="Lighting"/>
    <n v="0.99829244462109001"/>
    <n v="0.987374621353864"/>
    <n v="1968.98210314841"/>
    <n v="0.22215928980461899"/>
    <n v="0.71"/>
    <n v="1397.9772932353701"/>
    <n v="0.15773309576128"/>
    <n v="4903"/>
    <n v="1"/>
    <n v="1"/>
    <n v="0"/>
    <n v="0"/>
    <n v="14.276973281664301"/>
    <d v="1900-01-09T04:44:53"/>
    <n v="43247"/>
    <n v="0.22215928980461899"/>
    <n v="0"/>
    <n v="1"/>
    <n v="14256.346045639053"/>
  </r>
  <r>
    <s v="STND-60357"/>
    <s v="Rutland-Dundee Townships Fire Protection District"/>
    <s v="Rutland-Dundee Township Fire Protection District - 11 E Higgins Rd - Gilberts"/>
    <x v="47"/>
    <s v="Indoor Lighting"/>
    <x v="4"/>
    <n v="0"/>
    <n v="331.48"/>
    <n v="1"/>
    <x v="0"/>
    <x v="1"/>
    <n v="8"/>
    <s v="Qty / 1,000"/>
    <m/>
    <s v="Public-Lighting"/>
    <x v="0"/>
    <n v="3"/>
    <n v="1"/>
    <s v="Lighting"/>
    <n v="0.99829244462109001"/>
    <n v="0.987374621353864"/>
    <n v="330.91397954299902"/>
    <n v="0.987374621353864"/>
    <n v="0.71"/>
    <n v="234.94892547552899"/>
    <n v="0.70103598116124399"/>
    <n v="7616"/>
    <n v="1.1100000000000001"/>
    <n v="1.29"/>
    <n v="2.1999999999999999E-2"/>
    <n v="0.76"/>
    <n v="9.1911764705882408"/>
    <d v="1900-01-05T13:33:47"/>
    <n v="43247"/>
    <n v="1.00711405686849"/>
    <n v="6.5586554504017798"/>
    <n v="1"/>
    <n v="1879.591403804232"/>
  </r>
  <r>
    <s v="STND-60357"/>
    <s v="Rutland-Dundee Townships Fire Protection District"/>
    <s v="Rutland-Dundee Township Fire Protection District - 11 E Higgins Rd - Gilberts"/>
    <x v="38"/>
    <s v="Indoor Lighting"/>
    <x v="4"/>
    <n v="0"/>
    <n v="110.31699999999999"/>
    <n v="2.4153999999999998E-2"/>
    <x v="0"/>
    <x v="1"/>
    <n v="8"/>
    <s v="Qty / 1,000"/>
    <m/>
    <s v="Public-Lighting"/>
    <x v="0"/>
    <n v="3"/>
    <n v="1"/>
    <s v="Lighting"/>
    <n v="0.99829244462109001"/>
    <n v="0.987374621353864"/>
    <n v="110.128627613265"/>
    <n v="2.38490466041812E-2"/>
    <n v="0.71"/>
    <n v="78.191325605418001"/>
    <n v="1.69328230889687E-2"/>
    <n v="7616"/>
    <n v="1.1100000000000001"/>
    <n v="1.29"/>
    <n v="2.1999999999999999E-2"/>
    <n v="0.76"/>
    <n v="9.1911764705882408"/>
    <d v="1900-01-05T13:33:47"/>
    <n v="43247"/>
    <n v="2.4325832929601401E-2"/>
    <n v="2.1827295562989399"/>
    <n v="1"/>
    <n v="625.53060484334401"/>
  </r>
  <r>
    <s v="STND-60358"/>
    <s v="Deerfield-Bannockburn Fire Protection District"/>
    <s v="Bannockburn Fire Department #20 - 500 Waukegan Rd - Deerfield"/>
    <x v="62"/>
    <s v="Indoor Lighting"/>
    <x v="2"/>
    <n v="0"/>
    <n v="53472.6"/>
    <n v="6.1"/>
    <x v="0"/>
    <x v="1"/>
    <n v="14.797277300976599"/>
    <s v="Qty / 1,000"/>
    <m/>
    <s v="Public-Lighting"/>
    <x v="0"/>
    <n v="3"/>
    <n v="1"/>
    <s v="Lighting"/>
    <n v="0.99829244462109001"/>
    <n v="0.987374621353864"/>
    <n v="53381.292574245701"/>
    <n v="6.02298519025857"/>
    <n v="0.71"/>
    <n v="37900.717727714502"/>
    <n v="4.2763194850835902"/>
    <n v="3379"/>
    <n v="1.0900000000000001"/>
    <n v="1.36"/>
    <n v="2.1999999999999999E-2"/>
    <n v="0.57999999999999996"/>
    <n v="20.7161882213673"/>
    <d v="1900-01-13T19:08:05"/>
    <n v="43292"/>
    <n v="7.6356303121939302"/>
    <n v="1077.4205840673401"/>
    <n v="0"/>
    <n v="560827.43012303126"/>
  </r>
  <r>
    <s v="STND-60360"/>
    <s v="Northfield Plaza Property, LLC"/>
    <s v="Northfield Plaza Property LLC - One Northfield Plaza - Northfield"/>
    <x v="1"/>
    <s v="Outdoor &amp; Garage Lighting"/>
    <x v="1"/>
    <n v="0"/>
    <n v="13522.474"/>
    <n v="0"/>
    <x v="0"/>
    <x v="0"/>
    <n v="10.1978380583316"/>
    <s v="Qty / 1,000"/>
    <m/>
    <s v="Private-Lighting"/>
    <x v="0"/>
    <n v="3"/>
    <n v="1"/>
    <s v="Lighting"/>
    <n v="0.91633259480590001"/>
    <n v="1.30467645558681"/>
    <n v="12391.083688615299"/>
    <n v="0"/>
    <n v="0.71"/>
    <n v="8797.6694189168702"/>
    <n v="0"/>
    <n v="4903"/>
    <n v="1"/>
    <n v="1"/>
    <n v="0"/>
    <n v="0"/>
    <n v="14.276973281664301"/>
    <d v="1900-01-09T04:44:53"/>
    <n v="43287"/>
    <n v="0"/>
    <n v="0"/>
    <n v="0"/>
    <n v="89717.208024850508"/>
  </r>
  <r>
    <s v="STND-60361"/>
    <s v="Godley Park District"/>
    <s v="Godley Park District - 500 S Kankakee St - Godley"/>
    <x v="0"/>
    <s v="Indoor Lighting"/>
    <x v="2"/>
    <n v="0"/>
    <n v="11299.781000000001"/>
    <n v="2.4200379999999999"/>
    <x v="0"/>
    <x v="1"/>
    <n v="14.797277300976599"/>
    <s v="Qty / 1,000"/>
    <m/>
    <s v="Public-Lighting"/>
    <x v="0"/>
    <n v="3"/>
    <n v="1"/>
    <s v="Lighting"/>
    <n v="0.99829244462109001"/>
    <n v="0.987374621353864"/>
    <n v="11280.485998173001"/>
    <n v="2.3894841039119599"/>
    <n v="0.71"/>
    <n v="8009.1450587027903"/>
    <n v="1.6965337137774901"/>
    <n v="3379"/>
    <n v="1.0900000000000001"/>
    <n v="1.36"/>
    <n v="2.1999999999999999E-2"/>
    <n v="0.57999999999999996"/>
    <n v="20.7161882213673"/>
    <d v="1900-01-13T19:08:05"/>
    <n v="43386"/>
    <n v="3.0292648376165898"/>
    <n v="227.67953390807801"/>
    <n v="0"/>
    <n v="118513.5403773717"/>
  </r>
  <r>
    <s v="STND-60361"/>
    <s v="Godley Park District"/>
    <s v="Godley Park District - 500 S Kankakee St - Godley"/>
    <x v="0"/>
    <s v="Indoor Lighting"/>
    <x v="2"/>
    <n v="0"/>
    <n v="1134.3979999999999"/>
    <n v="0.24295"/>
    <x v="0"/>
    <x v="1"/>
    <n v="14.797277300976599"/>
    <s v="Qty / 1,000"/>
    <m/>
    <s v="Public-Lighting"/>
    <x v="0"/>
    <n v="3"/>
    <n v="1"/>
    <s v="Lighting"/>
    <n v="0.99829244462109001"/>
    <n v="0.987374621353864"/>
    <n v="1132.4609525932799"/>
    <n v="0.23988266425792101"/>
    <n v="0.71"/>
    <n v="804.04727634122605"/>
    <n v="0.17031669162312399"/>
    <n v="3379"/>
    <n v="1.0900000000000001"/>
    <n v="1.36"/>
    <n v="2.1999999999999999E-2"/>
    <n v="0.57999999999999996"/>
    <n v="20.7161882213673"/>
    <d v="1900-01-13T19:08:05"/>
    <n v="43386"/>
    <n v="0.30411088267992098"/>
    <n v="22.857010052341298"/>
    <n v="0"/>
    <n v="11897.710511116084"/>
  </r>
  <r>
    <s v="STND-60361"/>
    <s v="Godley Park District"/>
    <s v="Godley Park District - 500 S Kankakee St - Godley"/>
    <x v="0"/>
    <s v="Indoor Lighting"/>
    <x v="2"/>
    <n v="0"/>
    <n v="206.25399999999999"/>
    <n v="4.4172999999999997E-2"/>
    <x v="0"/>
    <x v="1"/>
    <n v="14.797277300976599"/>
    <s v="Qty / 1,000"/>
    <m/>
    <s v="Public-Lighting"/>
    <x v="0"/>
    <n v="3"/>
    <n v="1"/>
    <s v="Lighting"/>
    <n v="0.99829244462109001"/>
    <n v="0.987374621353864"/>
    <n v="205.901809872878"/>
    <n v="4.3615299149064202E-2"/>
    <n v="0.71"/>
    <n v="146.190285009744"/>
    <n v="3.0966862395835602E-2"/>
    <n v="3379"/>
    <n v="1.0900000000000001"/>
    <n v="1.36"/>
    <n v="2.1999999999999999E-2"/>
    <n v="0.57999999999999996"/>
    <n v="20.7161882213673"/>
    <d v="1900-01-13T19:08:05"/>
    <n v="43386"/>
    <n v="5.5293229144351197E-2"/>
    <n v="4.1558163460580904"/>
    <n v="0"/>
    <n v="2163.2181859979846"/>
  </r>
  <r>
    <s v="STND-60361"/>
    <s v="Godley Park District"/>
    <s v="Godley Park District - 500 S Kankakee St - Godley"/>
    <x v="0"/>
    <s v="Indoor Lighting"/>
    <x v="2"/>
    <n v="0"/>
    <n v="7616.6710000000003"/>
    <n v="1.631238"/>
    <x v="0"/>
    <x v="1"/>
    <n v="14.797277300976599"/>
    <s v="Qty / 1,000"/>
    <m/>
    <s v="Public-Lighting"/>
    <x v="0"/>
    <n v="3"/>
    <n v="1"/>
    <s v="Lighting"/>
    <n v="0.99829244462109001"/>
    <n v="0.987374621353864"/>
    <n v="7603.6651124645696"/>
    <n v="1.6106430025880301"/>
    <n v="0.71"/>
    <n v="5398.6022298498401"/>
    <n v="1.1435565318375001"/>
    <n v="3379"/>
    <n v="1.0900000000000001"/>
    <n v="1.36"/>
    <n v="2.1999999999999999E-2"/>
    <n v="0.57999999999999996"/>
    <n v="20.7161882213673"/>
    <d v="1900-01-13T19:08:05"/>
    <n v="43386"/>
    <n v="2.0418902162627202"/>
    <n v="153.46847015983499"/>
    <n v="0"/>
    <n v="79884.6142327587"/>
  </r>
  <r>
    <s v="STND-60361"/>
    <s v="Godley Park District"/>
    <s v="Godley Park District - 500 S Kankakee St - Godley"/>
    <x v="0"/>
    <s v="Indoor Lighting"/>
    <x v="2"/>
    <n v="0"/>
    <n v="12154.263000000001"/>
    <n v="2.60304"/>
    <x v="0"/>
    <x v="1"/>
    <n v="14.797277300976599"/>
    <s v="Qty / 1,000"/>
    <m/>
    <s v="Public-Lighting"/>
    <x v="0"/>
    <n v="3"/>
    <n v="1"/>
    <s v="Lighting"/>
    <n v="0.99829244462109001"/>
    <n v="0.987374621353864"/>
    <n v="12133.5089228377"/>
    <n v="2.5701756343689599"/>
    <n v="0.71"/>
    <n v="8614.7913352147407"/>
    <n v="1.82482470040196"/>
    <n v="3379"/>
    <n v="1.0900000000000001"/>
    <n v="1.36"/>
    <n v="2.1999999999999999E-2"/>
    <n v="0.57999999999999996"/>
    <n v="20.7161882213673"/>
    <d v="1900-01-13T19:08:05"/>
    <n v="43386"/>
    <n v="3.25833625046775"/>
    <n v="244.896510369201"/>
    <n v="0"/>
    <n v="127475.45627722297"/>
  </r>
  <r>
    <s v="STND-60361"/>
    <s v="Godley Park District"/>
    <s v="Godley Park District - 500 S Kankakee St - Godley"/>
    <x v="0"/>
    <s v="Indoor Lighting"/>
    <x v="2"/>
    <n v="0"/>
    <n v="1856.287"/>
    <n v="0.39755499999999999"/>
    <x v="0"/>
    <x v="1"/>
    <n v="14.797277300976599"/>
    <s v="Qty / 1,000"/>
    <m/>
    <s v="Public-Lighting"/>
    <x v="0"/>
    <n v="3"/>
    <n v="1"/>
    <s v="Lighting"/>
    <n v="0.99829244462109001"/>
    <n v="0.987374621353864"/>
    <n v="1853.11728714835"/>
    <n v="0.39253571759233502"/>
    <n v="0.71"/>
    <n v="1315.7132738753301"/>
    <n v="0.27870035949055799"/>
    <n v="3379"/>
    <n v="1.0900000000000001"/>
    <n v="1.36"/>
    <n v="2.1999999999999999E-2"/>
    <n v="0.57999999999999996"/>
    <n v="20.7161882213673"/>
    <d v="1900-01-13T19:08:05"/>
    <n v="43386"/>
    <n v="0.49763655881381302"/>
    <n v="37.402367263544697"/>
    <n v="0"/>
    <n v="19468.974162109029"/>
  </r>
  <r>
    <s v="STND-60361"/>
    <s v="Godley Park District"/>
    <s v="Godley Park District - 500 S Kankakee St - Godley"/>
    <x v="7"/>
    <s v="Indoor Lighting"/>
    <x v="2"/>
    <n v="0"/>
    <n v="1555.7460000000001"/>
    <n v="1.0292479999999999"/>
    <x v="0"/>
    <x v="1"/>
    <n v="8"/>
    <s v="Qty / 1,000"/>
    <m/>
    <s v="Public-Lighting"/>
    <x v="0"/>
    <n v="3"/>
    <n v="1"/>
    <s v="Lighting"/>
    <n v="0.99829244462109001"/>
    <n v="0.987374621353864"/>
    <n v="1553.0894775494801"/>
    <n v="1.01625335427922"/>
    <n v="0.71"/>
    <n v="1102.69352906013"/>
    <n v="0.721539881538248"/>
    <n v="3379"/>
    <n v="1.0900000000000001"/>
    <n v="1.36"/>
    <n v="2.1999999999999999E-2"/>
    <n v="0.57999999999999996"/>
    <n v="20.7161882213673"/>
    <d v="1900-01-13T19:08:05"/>
    <n v="43386"/>
    <n v="1.7377793335828"/>
    <n v="31.346760097329"/>
    <n v="0"/>
    <n v="8821.54823248104"/>
  </r>
  <r>
    <s v="STND-60361"/>
    <s v="Godley Park District"/>
    <s v="Godley Park District - 500 S Kankakee St - Godley"/>
    <x v="34"/>
    <s v="Indoor Lighting"/>
    <x v="2"/>
    <n v="0"/>
    <n v="867.74099999999999"/>
    <n v="0.44444800000000001"/>
    <x v="0"/>
    <x v="1"/>
    <n v="8"/>
    <s v="Qty / 1,000"/>
    <m/>
    <s v="Public-Lighting"/>
    <x v="0"/>
    <n v="3"/>
    <n v="1"/>
    <s v="Lighting"/>
    <n v="0.99829244462109001"/>
    <n v="0.987374621353864"/>
    <n v="866.25928418795002"/>
    <n v="0.43883667571148199"/>
    <n v="0.71"/>
    <n v="615.04409177344405"/>
    <n v="0.31157403975515202"/>
    <n v="3379"/>
    <n v="1.0900000000000001"/>
    <n v="1.36"/>
    <n v="2.1999999999999999E-2"/>
    <n v="0.57999999999999996"/>
    <n v="20.7161882213673"/>
    <d v="1900-01-13T19:08:05"/>
    <n v="43386"/>
    <n v="0.55633452803179795"/>
    <n v="17.484132341408198"/>
    <n v="0"/>
    <n v="4920.3527341875524"/>
  </r>
  <r>
    <s v="STND-60362"/>
    <s v="CubeSmart, LP"/>
    <s v="CubeSmart L P - 9801 W 55th St - Countryside"/>
    <x v="0"/>
    <s v="Indoor Lighting"/>
    <x v="4"/>
    <n v="0"/>
    <n v="15840.746999999999"/>
    <n v="1.764389"/>
    <x v="0"/>
    <x v="0"/>
    <n v="6.5651260504201696"/>
    <s v="Qty / 1,000"/>
    <m/>
    <s v="Private-Lighting"/>
    <x v="0"/>
    <n v="3"/>
    <n v="1"/>
    <s v="Lighting"/>
    <n v="0.91633259480590001"/>
    <n v="1.30467645558681"/>
    <n v="14515.392802173799"/>
    <n v="2.30195678679635"/>
    <n v="0.71"/>
    <n v="10305.9288895434"/>
    <n v="1.6343893186254099"/>
    <n v="7616"/>
    <n v="1.1100000000000001"/>
    <n v="1.29"/>
    <n v="2.1999999999999999E-2"/>
    <n v="0.76"/>
    <n v="9.1911764705882408"/>
    <d v="1900-01-05T13:33:47"/>
    <n v="43267"/>
    <n v="2.3479771387151702"/>
    <n v="287.69246995299397"/>
    <n v="0"/>
    <n v="67659.722226519181"/>
  </r>
  <r>
    <s v="STND-60363"/>
    <s v="Dick's Sporting Goods Inc"/>
    <s v="Dick's Sporting Goods Inc - 2470 Rt 34 - Oswego"/>
    <x v="0"/>
    <s v="Indoor Lighting"/>
    <x v="0"/>
    <n v="0"/>
    <n v="280704.99099999998"/>
    <n v="56.938364"/>
    <x v="0"/>
    <x v="0"/>
    <n v="9.1274187659729797"/>
    <s v="Qty / 1,000"/>
    <m/>
    <s v="Private-Lighting"/>
    <x v="0"/>
    <n v="2"/>
    <n v="1"/>
    <s v="Lighting"/>
    <n v="0.97902139861649395"/>
    <n v="0.93591656730105399"/>
    <n v="274816.19288744999"/>
    <n v="53.289558182617903"/>
    <n v="0.71"/>
    <n v="195119.49695008999"/>
    <n v="37.835586309658702"/>
    <n v="5478"/>
    <n v="1.1200000000000001"/>
    <n v="1.31"/>
    <n v="2.1999999999999999E-2"/>
    <n v="0.95"/>
    <n v="12.7783862723622"/>
    <d v="1900-01-08T03:03:29"/>
    <n v="43310"/>
    <n v="42.820054787157801"/>
    <n v="5398.17521743206"/>
    <n v="0"/>
    <n v="1780937.358069459"/>
  </r>
  <r>
    <s v="STND-60364"/>
    <s v="St Vincent Ferrer"/>
    <s v="St Vincent Ferrer Catholic Church and School - 1515 Lathrop Ave - River Forest"/>
    <x v="0"/>
    <s v="Indoor Lighting"/>
    <x v="12"/>
    <n v="0"/>
    <n v="9654.6409999999996"/>
    <n v="2.6326079999999998"/>
    <x v="0"/>
    <x v="0"/>
    <n v="15"/>
    <s v="Qty / 1,000"/>
    <m/>
    <s v="Private-Lighting"/>
    <x v="0"/>
    <n v="3"/>
    <n v="1"/>
    <s v="Lighting"/>
    <n v="0.91633259480590001"/>
    <n v="1.30467645558681"/>
    <n v="8846.8622394494305"/>
    <n v="3.43470167438947"/>
    <n v="0.71"/>
    <n v="6281.2721900090901"/>
    <n v="2.4386381888165198"/>
    <n v="2979"/>
    <n v="1.17333333333333"/>
    <n v="1.323"/>
    <n v="2.1333333333333301E-2"/>
    <n v="0.72"/>
    <n v="23.497818059751602"/>
    <d v="1900-01-15T18:49:11"/>
    <n v="43290"/>
    <n v="3.60575887544036"/>
    <n v="160.85204071726201"/>
    <n v="0"/>
    <n v="94219.082850136358"/>
  </r>
  <r>
    <s v="STND-60364"/>
    <s v="St Vincent Ferrer"/>
    <s v="St Vincent Ferrer Catholic Church and School - 1515 Lathrop Ave - River Forest"/>
    <x v="1"/>
    <s v="Outdoor &amp; Garage Lighting"/>
    <x v="1"/>
    <n v="0"/>
    <n v="16841.598000000002"/>
    <n v="4.592333"/>
    <x v="0"/>
    <x v="0"/>
    <n v="10.1978380583316"/>
    <s v="Qty / 1,000"/>
    <m/>
    <s v="Private-Lighting"/>
    <x v="0"/>
    <n v="3"/>
    <n v="1"/>
    <s v="Lighting"/>
    <n v="0.91633259480590001"/>
    <n v="1.30467645558681"/>
    <n v="15432.505196017901"/>
    <n v="5.9915087413143304"/>
    <n v="0.71"/>
    <n v="10957.0786891727"/>
    <n v="4.2539712063331701"/>
    <n v="4903"/>
    <n v="1"/>
    <n v="1"/>
    <n v="0"/>
    <n v="0"/>
    <n v="14.276973281664301"/>
    <d v="1900-01-09T04:44:53"/>
    <n v="43290"/>
    <n v="5.9915087413143304"/>
    <n v="0"/>
    <n v="0"/>
    <n v="111738.51406457949"/>
  </r>
  <r>
    <s v="STND-60364"/>
    <s v="St Vincent Ferrer"/>
    <s v="St Vincent Ferrer Catholic Church and School - 1515 Lathrop Ave - River Forest"/>
    <x v="27"/>
    <s v="Outdoor &amp; Garage Lighting"/>
    <x v="12"/>
    <n v="0"/>
    <n v="685.44"/>
    <n v="0"/>
    <x v="0"/>
    <x v="0"/>
    <n v="8"/>
    <s v="Qty / 1,000"/>
    <m/>
    <s v="Private-Lighting"/>
    <x v="0"/>
    <n v="3"/>
    <n v="1"/>
    <s v="Lighting"/>
    <n v="0.91633259480590001"/>
    <n v="1.30467645558681"/>
    <n v="628.09101378375601"/>
    <n v="0"/>
    <n v="0.71"/>
    <n v="445.944619786467"/>
    <n v="0"/>
    <n v="2979"/>
    <n v="1.17333333333333"/>
    <n v="1.323"/>
    <n v="2.1333333333333301E-2"/>
    <n v="0.72"/>
    <n v="23.497818059751602"/>
    <d v="1900-01-15T18:49:11"/>
    <n v="43290"/>
    <n v="0"/>
    <n v="11.4198366142501"/>
    <n v="0"/>
    <n v="3567.556958291736"/>
  </r>
  <r>
    <s v="STND-60365"/>
    <s v="Dragon Leasing Corporation"/>
    <s v="Dragon Leasing - 2727 Freedom Dr - West Chicago"/>
    <x v="0"/>
    <s v="Indoor Lighting"/>
    <x v="4"/>
    <n v="0"/>
    <n v="36271.656999999999"/>
    <n v="4.0400450000000001"/>
    <x v="0"/>
    <x v="0"/>
    <n v="6.5651260504201696"/>
    <s v="Qty / 1,000"/>
    <m/>
    <s v="Private-Lighting"/>
    <x v="0"/>
    <n v="3"/>
    <n v="1"/>
    <s v="Lighting"/>
    <n v="0.91633259480590001"/>
    <n v="1.30467645558681"/>
    <n v="33236.901576719603"/>
    <n v="5.2709515910112001"/>
    <n v="0.71"/>
    <n v="23598.200119470901"/>
    <n v="3.7423756296179498"/>
    <n v="7616"/>
    <n v="1.1100000000000001"/>
    <n v="1.29"/>
    <n v="2.1999999999999999E-2"/>
    <n v="0.76"/>
    <n v="9.1911764705882408"/>
    <d v="1900-01-05T13:33:47"/>
    <n v="43312"/>
    <n v="5.3763276122105301"/>
    <n v="658.74940061966697"/>
    <n v="0"/>
    <n v="154925.15834736679"/>
  </r>
  <r>
    <s v="STND-60366"/>
    <s v="Village of Algonquin"/>
    <s v="Village of Algonquin - 599 Longwood Dr - Algonquin"/>
    <x v="0"/>
    <s v="Indoor Lighting"/>
    <x v="2"/>
    <n v="0"/>
    <n v="8106.5249999999996"/>
    <n v="1.7361489999999999"/>
    <x v="0"/>
    <x v="1"/>
    <n v="14.797277300976599"/>
    <s v="Qty / 1,000"/>
    <m/>
    <s v="Public-Lighting"/>
    <x v="0"/>
    <n v="3"/>
    <n v="1"/>
    <s v="Lighting"/>
    <n v="0.99829244462109001"/>
    <n v="0.987374621353864"/>
    <n v="8092.6826596319897"/>
    <n v="1.71422946148889"/>
    <n v="0.71"/>
    <n v="5745.8046883387096"/>
    <n v="1.21710291765711"/>
    <n v="3379"/>
    <n v="1.0900000000000001"/>
    <n v="1.36"/>
    <n v="2.1999999999999999E-2"/>
    <n v="0.57999999999999996"/>
    <n v="20.7161882213673"/>
    <d v="1900-01-13T19:08:05"/>
    <n v="43281"/>
    <n v="2.1732117919483902"/>
    <n v="163.33854909349"/>
    <n v="0"/>
    <n v="85022.265290599316"/>
  </r>
  <r>
    <s v="STND-60366"/>
    <s v="Village of Algonquin"/>
    <s v="Village of Algonquin - 599 Longwood Dr - Algonquin"/>
    <x v="0"/>
    <s v="Indoor Lighting"/>
    <x v="2"/>
    <n v="0"/>
    <n v="3918.8290000000002"/>
    <n v="0.839283"/>
    <x v="0"/>
    <x v="1"/>
    <n v="14.797277300976599"/>
    <s v="Qty / 1,000"/>
    <m/>
    <s v="Public-Lighting"/>
    <x v="0"/>
    <n v="3"/>
    <n v="1"/>
    <s v="Lighting"/>
    <n v="0.99829244462109001"/>
    <n v="0.987374621353864"/>
    <n v="3912.13738246202"/>
    <n v="0.82868673433373496"/>
    <n v="0.71"/>
    <n v="2777.6175415480402"/>
    <n v="0.588367581376952"/>
    <n v="3379"/>
    <n v="1.0900000000000001"/>
    <n v="1.36"/>
    <n v="2.1999999999999999E-2"/>
    <n v="0.57999999999999996"/>
    <n v="20.7161882213673"/>
    <d v="1900-01-13T19:08:05"/>
    <n v="43281"/>
    <n v="1.0505663467719799"/>
    <n v="78.960571022169304"/>
    <n v="0"/>
    <n v="41101.176998343239"/>
  </r>
  <r>
    <s v="STND-60367"/>
    <s v="Lewis Acquisition Corp."/>
    <s v="Lewis Plastics Co Inc - 712 W Winthrop Ave - Addison"/>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296"/>
    <n v="6.3967205395751199"/>
    <n v="0"/>
    <n v="0"/>
    <n v="603700.30614865304"/>
  </r>
  <r>
    <s v="STND-60368"/>
    <s v="S&amp;D Products, Inc."/>
    <s v="S&amp;D Products Inc - 1390 Schiferl Rd - Bartlett"/>
    <x v="1"/>
    <s v="Outdoor &amp; Garage Lighting"/>
    <x v="1"/>
    <n v="0"/>
    <n v="10737.57"/>
    <n v="0"/>
    <x v="0"/>
    <x v="0"/>
    <n v="10.1978380583316"/>
    <s v="Qty / 1,000"/>
    <m/>
    <s v="Private-Lighting"/>
    <x v="0"/>
    <n v="3"/>
    <n v="1"/>
    <s v="Lighting"/>
    <n v="0.91633259480590001"/>
    <n v="1.30467645558681"/>
    <n v="9839.1853800099907"/>
    <n v="0"/>
    <n v="0.71"/>
    <n v="6985.8216198070904"/>
    <n v="0"/>
    <n v="4903"/>
    <n v="1"/>
    <n v="1"/>
    <n v="0"/>
    <n v="0"/>
    <n v="14.276973281664301"/>
    <d v="1900-01-09T04:44:53"/>
    <n v="43254"/>
    <n v="0"/>
    <n v="0"/>
    <n v="0"/>
    <n v="71240.277583184448"/>
  </r>
  <r>
    <s v="STND-60368"/>
    <s v="S&amp;D Products, Inc."/>
    <s v="S&amp;D Products Inc - 1390 Schiferl Rd - Bartlett"/>
    <x v="1"/>
    <s v="Outdoor &amp; Garage Lighting"/>
    <x v="1"/>
    <n v="0"/>
    <n v="1735.662"/>
    <n v="0"/>
    <x v="0"/>
    <x v="0"/>
    <n v="10.1978380583316"/>
    <s v="Qty / 1,000"/>
    <m/>
    <s v="Private-Lighting"/>
    <x v="0"/>
    <n v="3"/>
    <n v="1"/>
    <s v="Lighting"/>
    <n v="0.91633259480590001"/>
    <n v="1.30467645558681"/>
    <n v="1590.443664166"/>
    <n v="0"/>
    <n v="0.71"/>
    <n v="1129.21500155786"/>
    <n v="0"/>
    <n v="4903"/>
    <n v="1"/>
    <n v="1"/>
    <n v="0"/>
    <n v="0"/>
    <n v="14.276973281664301"/>
    <d v="1900-01-09T04:44:53"/>
    <n v="43254"/>
    <n v="0"/>
    <n v="0"/>
    <n v="0"/>
    <n v="11515.551718925721"/>
  </r>
  <r>
    <s v="STND-60368"/>
    <s v="S&amp;D Products, Inc."/>
    <s v="S&amp;D Products Inc - 1390 Schiferl Rd - Bartlett"/>
    <x v="1"/>
    <s v="Outdoor &amp; Garage Lighting"/>
    <x v="1"/>
    <n v="0"/>
    <n v="9953.09"/>
    <n v="0"/>
    <x v="0"/>
    <x v="0"/>
    <n v="10.1978380583316"/>
    <s v="Qty / 1,000"/>
    <m/>
    <s v="Private-Lighting"/>
    <x v="0"/>
    <n v="3"/>
    <n v="1"/>
    <s v="Lighting"/>
    <n v="0.91633259480590001"/>
    <n v="1.30467645558681"/>
    <n v="9120.3407860366497"/>
    <n v="0"/>
    <n v="0.71"/>
    <n v="6475.4419580860203"/>
    <n v="0"/>
    <n v="4903"/>
    <n v="1"/>
    <n v="1"/>
    <n v="0"/>
    <n v="0"/>
    <n v="14.276973281664301"/>
    <d v="1900-01-09T04:44:53"/>
    <n v="43254"/>
    <n v="0"/>
    <n v="0"/>
    <n v="0"/>
    <n v="66035.508444686915"/>
  </r>
  <r>
    <s v="STND-60368"/>
    <s v="S&amp;D Products, Inc."/>
    <s v="S&amp;D Products Inc - 1390 Schiferl Rd - Bartlett"/>
    <x v="1"/>
    <s v="Outdoor &amp; Garage Lighting"/>
    <x v="1"/>
    <n v="0"/>
    <n v="2132.8049999999998"/>
    <n v="0"/>
    <x v="0"/>
    <x v="0"/>
    <n v="10.1978380583316"/>
    <s v="Qty / 1,000"/>
    <m/>
    <s v="Private-Lighting"/>
    <x v="0"/>
    <n v="3"/>
    <n v="1"/>
    <s v="Lighting"/>
    <n v="0.91633259480590001"/>
    <n v="1.30467645558681"/>
    <n v="1954.358739865"/>
    <n v="0"/>
    <n v="0.71"/>
    <n v="1387.59470530415"/>
    <n v="0"/>
    <n v="4903"/>
    <n v="1"/>
    <n v="1"/>
    <n v="0"/>
    <n v="0"/>
    <n v="14.276973281664301"/>
    <d v="1900-01-09T04:44:53"/>
    <n v="43254"/>
    <n v="0"/>
    <n v="0"/>
    <n v="0"/>
    <n v="14150.466095290081"/>
  </r>
  <r>
    <s v="STND-60368"/>
    <s v="S&amp;D Products, Inc."/>
    <s v="S&amp;D Products Inc - 1390 Schiferl Rd - Bartlett"/>
    <x v="1"/>
    <s v="Outdoor &amp; Garage Lighting"/>
    <x v="1"/>
    <n v="0"/>
    <n v="4976.5450000000001"/>
    <n v="0"/>
    <x v="0"/>
    <x v="0"/>
    <n v="10.1978380583316"/>
    <s v="Qty / 1,000"/>
    <m/>
    <s v="Private-Lighting"/>
    <x v="0"/>
    <n v="3"/>
    <n v="1"/>
    <s v="Lighting"/>
    <n v="0.91633259480590001"/>
    <n v="1.30467645558681"/>
    <n v="4560.1703930183303"/>
    <n v="0"/>
    <n v="0.71"/>
    <n v="3237.7209790430102"/>
    <n v="0"/>
    <n v="4903"/>
    <n v="1"/>
    <n v="1"/>
    <n v="0"/>
    <n v="0"/>
    <n v="14.276973281664301"/>
    <d v="1900-01-09T04:44:53"/>
    <n v="43254"/>
    <n v="0"/>
    <n v="0"/>
    <n v="0"/>
    <n v="33017.754222343458"/>
  </r>
  <r>
    <s v="STND-60369"/>
    <s v="Lakeside Tower Condominium Association c/o Enlan Corporation"/>
    <s v="Lakeside Tower Condominium Association - Lakeside Tower Management Office 1600 S Indiana Ave - Chicago"/>
    <x v="0"/>
    <s v="Indoor Lighting"/>
    <x v="18"/>
    <n v="0"/>
    <n v="13665.766"/>
    <n v="1.649894"/>
    <x v="0"/>
    <x v="0"/>
    <n v="8.1459758879113693"/>
    <s v="Qty / 1,000"/>
    <m/>
    <s v="Private-Lighting"/>
    <x v="0"/>
    <n v="3"/>
    <n v="1"/>
    <s v="Lighting"/>
    <n v="0.91633259480590001"/>
    <n v="1.30467645558681"/>
    <n v="12522.386818790201"/>
    <n v="2.1525778560139401"/>
    <n v="0.71"/>
    <n v="8890.8946413410704"/>
    <n v="1.5283302777698999"/>
    <n v="6138"/>
    <n v="1.1399999999999999"/>
    <n v="1.32"/>
    <n v="2.5000000000000001E-2"/>
    <n v="0.64"/>
    <n v="11.4043662430759"/>
    <d v="1900-01-07T03:30:12"/>
    <n v="43330"/>
    <n v="2.5480325000164998"/>
    <n v="274.61374602610198"/>
    <n v="0"/>
    <n v="72425.013370324756"/>
  </r>
  <r>
    <s v="STND-60369"/>
    <s v="Lakeside Tower Condominium Association c/o Enlan Corporation"/>
    <s v="Lakeside Tower Condominium Association - Lakeside Tower Management Office 1600 S Indiana Ave - Chicago"/>
    <x v="0"/>
    <s v="Indoor Lighting"/>
    <x v="18"/>
    <n v="0"/>
    <n v="174.93299999999999"/>
    <n v="2.112E-2"/>
    <x v="0"/>
    <x v="0"/>
    <n v="8.1459758879113693"/>
    <s v="Qty / 1,000"/>
    <m/>
    <s v="Private-Lighting"/>
    <x v="0"/>
    <n v="3"/>
    <n v="1"/>
    <s v="Lighting"/>
    <n v="0.91633259480590001"/>
    <n v="1.30467645558681"/>
    <n v="160.29680980718001"/>
    <n v="2.7554766741993399E-2"/>
    <n v="0.71"/>
    <n v="113.810734963098"/>
    <n v="1.9563884386815299E-2"/>
    <n v="6138"/>
    <n v="1.1399999999999999"/>
    <n v="1.32"/>
    <n v="2.5000000000000001E-2"/>
    <n v="0.64"/>
    <n v="11.4043662430759"/>
    <d v="1900-01-07T03:30:12"/>
    <n v="43330"/>
    <n v="3.2616911389670197E-2"/>
    <n v="3.5152809168241301"/>
    <n v="0"/>
    <n v="927.0995027948677"/>
  </r>
  <r>
    <s v="STND-60369"/>
    <s v="Lakeside Tower Condominium Association c/o Enlan Corporation"/>
    <s v="Lakeside Tower Condominium Association - Lakeside Tower Management Office 1600 S Indiana Ave - Chicago"/>
    <x v="7"/>
    <s v="Indoor Lighting"/>
    <x v="18"/>
    <n v="0"/>
    <n v="1343.4849999999999"/>
    <n v="0.51744000000000001"/>
    <x v="0"/>
    <x v="0"/>
    <n v="8"/>
    <s v="Qty / 1,000"/>
    <m/>
    <s v="Private-Lighting"/>
    <x v="0"/>
    <n v="3"/>
    <n v="1"/>
    <s v="Lighting"/>
    <n v="0.91633259480590001"/>
    <n v="1.30467645558681"/>
    <n v="1231.0790961328"/>
    <n v="0.67509178517883695"/>
    <n v="0.71"/>
    <n v="874.06615825429105"/>
    <n v="0.479315167476974"/>
    <n v="6138"/>
    <n v="1.1399999999999999"/>
    <n v="1.32"/>
    <n v="2.5000000000000001E-2"/>
    <n v="0.64"/>
    <n v="11.4043662430759"/>
    <d v="1900-01-07T03:30:12"/>
    <n v="43330"/>
    <n v="1.0437411644694501"/>
    <n v="26.997348599403601"/>
    <n v="0"/>
    <n v="6992.5292660343284"/>
  </r>
  <r>
    <s v="STND-60369"/>
    <s v="Lakeside Tower Condominium Association c/o Enlan Corporation"/>
    <s v="Lakeside Tower Condominium Association - Lakeside Tower Management Office 1600 S Indiana Ave - Chicago"/>
    <x v="0"/>
    <s v="Indoor Lighting"/>
    <x v="18"/>
    <n v="0"/>
    <n v="769.70500000000004"/>
    <n v="9.2927999999999997E-2"/>
    <x v="0"/>
    <x v="0"/>
    <n v="8.1459758879113693"/>
    <s v="Qty / 1,000"/>
    <m/>
    <s v="Private-Lighting"/>
    <x v="0"/>
    <n v="3"/>
    <n v="1"/>
    <s v="Lighting"/>
    <n v="0.91633259480590001"/>
    <n v="1.30467645558681"/>
    <n v="705.30577988507503"/>
    <n v="0.121240973664771"/>
    <n v="0.71"/>
    <n v="500.76710371840301"/>
    <n v="8.6081091301987198E-2"/>
    <n v="6138"/>
    <n v="1.1399999999999999"/>
    <n v="1.32"/>
    <n v="2.5000000000000001E-2"/>
    <n v="0.64"/>
    <n v="11.4043662430759"/>
    <d v="1900-01-07T03:30:12"/>
    <n v="43330"/>
    <n v="0.14351441011454899"/>
    <n v="15.467232015023599"/>
    <n v="0"/>
    <n v="4079.2367523493226"/>
  </r>
  <r>
    <s v="STND-60369"/>
    <s v="Lakeside Tower Condominium Association c/o Enlan Corporation"/>
    <s v="Lakeside Tower Condominium Association - Lakeside Tower Management Office 1600 S Indiana Ave - Chicago"/>
    <x v="0"/>
    <s v="Indoor Lighting"/>
    <x v="18"/>
    <n v="0"/>
    <n v="755.71100000000001"/>
    <n v="9.1238E-2"/>
    <x v="0"/>
    <x v="0"/>
    <n v="8.1459758879113693"/>
    <s v="Qty / 1,000"/>
    <m/>
    <s v="Private-Lighting"/>
    <x v="0"/>
    <n v="3"/>
    <n v="1"/>
    <s v="Lighting"/>
    <n v="0.91633259480590001"/>
    <n v="1.30467645558681"/>
    <n v="692.48262155336101"/>
    <n v="0.119036070454829"/>
    <n v="0.71"/>
    <n v="491.66266130288699"/>
    <n v="8.4515610022928594E-2"/>
    <n v="6138"/>
    <n v="1.1399999999999999"/>
    <n v="1.32"/>
    <n v="2.5000000000000001E-2"/>
    <n v="0.64"/>
    <n v="11.4043662430759"/>
    <d v="1900-01-07T03:30:12"/>
    <n v="43330"/>
    <n v="0.14090443945884101"/>
    <n v="15.186022402486"/>
    <n v="0"/>
    <n v="4005.0721839596517"/>
  </r>
  <r>
    <s v="STND-60370"/>
    <s v="Village of Algonquin"/>
    <s v="Village of Algonquin - 2200 Harnish Drive - Algonquin"/>
    <x v="1"/>
    <s v="Outdoor &amp; Garage Lighting"/>
    <x v="1"/>
    <n v="0"/>
    <n v="2868.2550000000001"/>
    <n v="0"/>
    <x v="0"/>
    <x v="1"/>
    <n v="10.1978380583316"/>
    <s v="Qty / 1,000"/>
    <m/>
    <s v="Public-Lighting"/>
    <x v="0"/>
    <n v="3"/>
    <n v="1"/>
    <s v="Lighting"/>
    <n v="0.99829244462109001"/>
    <n v="0.987374621353864"/>
    <n v="2863.3572957466699"/>
    <n v="0"/>
    <n v="0.71"/>
    <n v="2032.9836799801301"/>
    <n v="0"/>
    <n v="4903"/>
    <n v="1"/>
    <n v="1"/>
    <n v="0"/>
    <n v="0"/>
    <n v="14.276973281664301"/>
    <d v="1900-01-09T04:44:53"/>
    <n v="43302"/>
    <n v="0"/>
    <n v="0"/>
    <n v="0"/>
    <n v="20732.038343668402"/>
  </r>
  <r>
    <s v="STND-60371"/>
    <s v="Woodridge School District 68"/>
    <s v="Woodridge School District 68 - 7900 Woodridge Dr - Woodridge"/>
    <x v="0"/>
    <s v="Indoor Lighting"/>
    <x v="12"/>
    <n v="0"/>
    <n v="3921.1089999999999"/>
    <n v="1.0691999999999999"/>
    <x v="0"/>
    <x v="1"/>
    <n v="15"/>
    <s v="Qty / 1,000"/>
    <m/>
    <s v="Public-Lighting"/>
    <x v="0"/>
    <n v="3"/>
    <n v="1"/>
    <s v="Lighting"/>
    <n v="0.99829244462109001"/>
    <n v="0.987374621353864"/>
    <n v="3914.4134892357602"/>
    <n v="1.05570094515155"/>
    <n v="0.71"/>
    <n v="2779.23357735739"/>
    <n v="0.74954767105760201"/>
    <n v="2979"/>
    <n v="1.17333333333333"/>
    <n v="1.323"/>
    <n v="2.1333333333333301E-2"/>
    <n v="0.72"/>
    <n v="23.497818059751602"/>
    <d v="1900-01-15T18:49:11"/>
    <n v="43254"/>
    <n v="1.10827763621352"/>
    <n v="71.171154349741101"/>
    <n v="0"/>
    <n v="41688.503660360853"/>
  </r>
  <r>
    <s v="STND-60371"/>
    <s v="Woodridge School District 68"/>
    <s v="Woodridge School District 68 - 7900 Woodridge Dr - Woodridge"/>
    <x v="38"/>
    <s v="Indoor Lighting"/>
    <x v="12"/>
    <n v="0"/>
    <n v="1092.239"/>
    <n v="0.24527399999999999"/>
    <x v="0"/>
    <x v="1"/>
    <n v="8"/>
    <s v="Qty / 1,000"/>
    <m/>
    <s v="Public-Lighting"/>
    <x v="0"/>
    <n v="3"/>
    <n v="1"/>
    <s v="Lighting"/>
    <n v="0.99829244462109001"/>
    <n v="0.987374621353864"/>
    <n v="1090.3739414204999"/>
    <n v="0.24217732287794799"/>
    <n v="0.71"/>
    <n v="774.16549840855203"/>
    <n v="0.171945899243343"/>
    <n v="2979"/>
    <n v="1.17333333333333"/>
    <n v="1.323"/>
    <n v="2.1333333333333301E-2"/>
    <n v="0.72"/>
    <n v="23.497818059751602"/>
    <d v="1900-01-15T18:49:11"/>
    <n v="43254"/>
    <n v="0.25423839220411099"/>
    <n v="19.824980753099901"/>
    <n v="0"/>
    <n v="6193.3239872684162"/>
  </r>
  <r>
    <s v="STND-60371"/>
    <s v="Woodridge School District 68"/>
    <s v="Woodridge School District 68 - 7900 Woodridge Dr - Woodridge"/>
    <x v="1"/>
    <s v="Outdoor &amp; Garage Lighting"/>
    <x v="1"/>
    <n v="0"/>
    <n v="7707.5159999999996"/>
    <n v="0"/>
    <x v="0"/>
    <x v="1"/>
    <n v="10.1978380583316"/>
    <s v="Qty / 1,000"/>
    <m/>
    <s v="Public-Lighting"/>
    <x v="0"/>
    <n v="3"/>
    <n v="1"/>
    <s v="Lighting"/>
    <n v="0.99829244462109001"/>
    <n v="0.987374621353864"/>
    <n v="7694.3549895961696"/>
    <n v="0"/>
    <n v="0.71"/>
    <n v="5462.9920426132803"/>
    <n v="0"/>
    <n v="4903"/>
    <n v="1"/>
    <n v="1"/>
    <n v="0"/>
    <n v="0"/>
    <n v="14.276973281664301"/>
    <d v="1900-01-09T04:44:53"/>
    <n v="43254"/>
    <n v="0"/>
    <n v="0"/>
    <n v="0"/>
    <n v="55710.708164524396"/>
  </r>
  <r>
    <s v="STND-60371"/>
    <s v="Woodridge School District 68"/>
    <s v="Woodridge School District 68 - 7900 Woodridge Dr - Woodridge"/>
    <x v="1"/>
    <s v="Outdoor &amp; Garage Lighting"/>
    <x v="1"/>
    <n v="0"/>
    <n v="1250.2650000000001"/>
    <n v="0"/>
    <x v="0"/>
    <x v="1"/>
    <n v="10.1978380583316"/>
    <s v="Qty / 1,000"/>
    <m/>
    <s v="Public-Lighting"/>
    <x v="0"/>
    <n v="3"/>
    <n v="1"/>
    <s v="Lighting"/>
    <n v="0.99829244462109001"/>
    <n v="0.987374621353864"/>
    <n v="1248.1301032741901"/>
    <n v="0"/>
    <n v="0.71"/>
    <n v="886.172373324673"/>
    <n v="0"/>
    <n v="4903"/>
    <n v="1"/>
    <n v="1"/>
    <n v="0"/>
    <n v="0"/>
    <n v="14.276973281664301"/>
    <d v="1900-01-09T04:44:53"/>
    <n v="43254"/>
    <n v="0"/>
    <n v="0"/>
    <n v="0"/>
    <n v="9037.0423549323896"/>
  </r>
  <r>
    <s v="STND-60371"/>
    <s v="Woodridge School District 68"/>
    <s v="Woodridge School District 68 - 7900 Woodridge Dr - Woodridge"/>
    <x v="1"/>
    <s v="Outdoor &amp; Garage Lighting"/>
    <x v="1"/>
    <n v="0"/>
    <n v="6864.2"/>
    <n v="0"/>
    <x v="0"/>
    <x v="1"/>
    <n v="10.1978380583316"/>
    <s v="Qty / 1,000"/>
    <m/>
    <s v="Public-Lighting"/>
    <x v="0"/>
    <n v="3"/>
    <n v="1"/>
    <s v="Lighting"/>
    <n v="0.99829244462109001"/>
    <n v="0.987374621353864"/>
    <n v="6852.4789983680903"/>
    <n v="0"/>
    <n v="0.71"/>
    <n v="4865.2600888413399"/>
    <n v="0"/>
    <n v="4903"/>
    <n v="1"/>
    <n v="1"/>
    <n v="0"/>
    <n v="0"/>
    <n v="14.276973281664301"/>
    <d v="1900-01-09T04:44:53"/>
    <n v="43254"/>
    <n v="0"/>
    <n v="0"/>
    <n v="0"/>
    <n v="49615.134497667997"/>
  </r>
  <r>
    <s v="STND-60371"/>
    <s v="Woodridge School District 68"/>
    <s v="Woodridge School District 68 - 7900 Woodridge Dr - Woodridge"/>
    <x v="1"/>
    <s v="Outdoor &amp; Garage Lighting"/>
    <x v="1"/>
    <n v="0"/>
    <n v="6824.9759999999997"/>
    <n v="0"/>
    <x v="0"/>
    <x v="1"/>
    <n v="10.1978380583316"/>
    <s v="Qty / 1,000"/>
    <m/>
    <s v="Public-Lighting"/>
    <x v="0"/>
    <n v="3"/>
    <n v="1"/>
    <s v="Lighting"/>
    <n v="0.99829244462109001"/>
    <n v="0.987374621353864"/>
    <n v="6813.3219755202699"/>
    <n v="0"/>
    <n v="0.71"/>
    <n v="4837.4586026193901"/>
    <n v="0"/>
    <n v="4903"/>
    <n v="1"/>
    <n v="1"/>
    <n v="0"/>
    <n v="0"/>
    <n v="14.276973281664301"/>
    <d v="1900-01-09T04:44:53"/>
    <n v="43254"/>
    <n v="0"/>
    <n v="0"/>
    <n v="0"/>
    <n v="49331.619443395619"/>
  </r>
  <r>
    <s v="STND-60372"/>
    <s v="L &amp; M Produce"/>
    <s v="L and M Produce Inc - 2600-32 N Central Ave - Chicago"/>
    <x v="3"/>
    <s v="Refrigeration"/>
    <x v="0"/>
    <n v="0"/>
    <n v="7392.33"/>
    <n v="0.87970000000000004"/>
    <x v="2"/>
    <x v="0"/>
    <n v="8.6177180282661094"/>
    <s v="ΔkWpeak / CF"/>
    <n v="0.69"/>
    <s v="Private-Non-Lighting"/>
    <x v="2"/>
    <n v="3"/>
    <n v="1"/>
    <s v="Non-Lighting"/>
    <n v="0.98952339343681495"/>
    <n v="0.43468415683807998"/>
    <n v="7314.88346700477"/>
    <n v="0.382391652770459"/>
    <n v="0.7"/>
    <n v="5120.4184269033403"/>
    <n v="0.26767415693932201"/>
    <n v="5478"/>
    <n v="1.1200000000000001"/>
    <n v="1.31"/>
    <n v="2.1999999999999999E-2"/>
    <n v="0.95"/>
    <n v="12.7783862723622"/>
    <d v="1900-01-08T03:03:29"/>
    <n v="43281"/>
    <n v="0.55419080111660801"/>
    <n v="0"/>
    <n v="0"/>
    <n v="44126.32218979091"/>
  </r>
  <r>
    <s v="STND-60373"/>
    <s v="Woodridge School  District 68"/>
    <s v="Woodridge School District 68 - 2525 Mitchell Dr - Woodridge"/>
    <x v="0"/>
    <s v="Indoor Lighting"/>
    <x v="12"/>
    <n v="0"/>
    <n v="5228.1450000000004"/>
    <n v="1.4256"/>
    <x v="0"/>
    <x v="1"/>
    <n v="15"/>
    <s v="Qty / 1,000"/>
    <m/>
    <s v="Public-Lighting"/>
    <x v="0"/>
    <n v="3"/>
    <n v="1"/>
    <s v="Lighting"/>
    <n v="0.99829244462109001"/>
    <n v="0.987374621353864"/>
    <n v="5219.2176528835298"/>
    <n v="1.40760126020207"/>
    <n v="0.71"/>
    <n v="3705.6445335473099"/>
    <n v="0.99939689474346904"/>
    <n v="2979"/>
    <n v="1.17333333333333"/>
    <n v="1.323"/>
    <n v="2.1333333333333301E-2"/>
    <n v="0.72"/>
    <n v="23.497818059751602"/>
    <d v="1900-01-15T18:49:11"/>
    <n v="43253"/>
    <n v="1.47770351495136"/>
    <n v="94.894866416064204"/>
    <n v="0"/>
    <n v="55584.668003209648"/>
  </r>
  <r>
    <s v="STND-60373"/>
    <s v="Woodridge School  District 68"/>
    <s v="Woodridge School District 68 - 2525 Mitchell Dr - Woodridge"/>
    <x v="38"/>
    <s v="Indoor Lighting"/>
    <x v="12"/>
    <n v="0"/>
    <n v="1456.319"/>
    <n v="0.32703300000000002"/>
    <x v="0"/>
    <x v="1"/>
    <n v="8"/>
    <s v="Qty / 1,000"/>
    <m/>
    <s v="Public-Lighting"/>
    <x v="0"/>
    <n v="3"/>
    <n v="1"/>
    <s v="Lighting"/>
    <n v="0.99829244462109001"/>
    <n v="0.987374621353864"/>
    <n v="1453.8322546581401"/>
    <n v="0.32290408454521802"/>
    <n v="0.71"/>
    <n v="1032.22090080728"/>
    <n v="0.229261900027105"/>
    <n v="2979"/>
    <n v="1.17333333333333"/>
    <n v="1.323"/>
    <n v="2.1333333333333301E-2"/>
    <n v="0.72"/>
    <n v="23.497818059751602"/>
    <d v="1900-01-15T18:49:11"/>
    <n v="43253"/>
    <n v="0.33898555948729597"/>
    <n v="26.4333137210571"/>
    <n v="0"/>
    <n v="8257.7672064582403"/>
  </r>
  <r>
    <s v="STND-60373"/>
    <s v="Woodridge School  District 68"/>
    <s v="Woodridge School District 68 - 2525 Mitchell Dr - Woodridge"/>
    <x v="1"/>
    <s v="Outdoor &amp; Garage Lighting"/>
    <x v="1"/>
    <n v="0"/>
    <n v="2794.71"/>
    <n v="0"/>
    <x v="0"/>
    <x v="1"/>
    <n v="10.1978380583316"/>
    <s v="Qty / 1,000"/>
    <m/>
    <s v="Public-Lighting"/>
    <x v="0"/>
    <n v="3"/>
    <n v="1"/>
    <s v="Lighting"/>
    <n v="0.99829244462109001"/>
    <n v="0.987374621353864"/>
    <n v="2789.9378779070098"/>
    <n v="0"/>
    <n v="0.71"/>
    <n v="1980.85589331398"/>
    <n v="0"/>
    <n v="4903"/>
    <n v="1"/>
    <n v="1"/>
    <n v="0"/>
    <n v="0"/>
    <n v="14.276973281664301"/>
    <d v="1900-01-09T04:44:53"/>
    <n v="43253"/>
    <n v="0"/>
    <n v="0"/>
    <n v="0"/>
    <n v="20200.447616907746"/>
  </r>
  <r>
    <s v="STND-60373"/>
    <s v="Woodridge School  District 68"/>
    <s v="Woodridge School District 68 - 2525 Mitchell Dr - Woodridge"/>
    <x v="1"/>
    <s v="Outdoor &amp; Garage Lighting"/>
    <x v="1"/>
    <n v="0"/>
    <n v="5589.42"/>
    <n v="0"/>
    <x v="0"/>
    <x v="1"/>
    <n v="10.1978380583316"/>
    <s v="Qty / 1,000"/>
    <m/>
    <s v="Public-Lighting"/>
    <x v="0"/>
    <n v="3"/>
    <n v="1"/>
    <s v="Lighting"/>
    <n v="0.99829244462109001"/>
    <n v="0.987374621353864"/>
    <n v="5579.8757558140196"/>
    <n v="0"/>
    <n v="0.71"/>
    <n v="3961.71178662795"/>
    <n v="0"/>
    <n v="4903"/>
    <n v="1"/>
    <n v="1"/>
    <n v="0"/>
    <n v="0"/>
    <n v="14.276973281664301"/>
    <d v="1900-01-09T04:44:53"/>
    <n v="43253"/>
    <n v="0"/>
    <n v="0"/>
    <n v="0"/>
    <n v="40400.89523381539"/>
  </r>
  <r>
    <s v="STND-60373"/>
    <s v="Woodridge School  District 68"/>
    <s v="Woodridge School District 68 - 2525 Mitchell Dr - Woodridge"/>
    <x v="1"/>
    <s v="Outdoor &amp; Garage Lighting"/>
    <x v="1"/>
    <n v="0"/>
    <n v="10002.120000000001"/>
    <n v="0"/>
    <x v="0"/>
    <x v="1"/>
    <n v="10.1978380583316"/>
    <s v="Qty / 1,000"/>
    <m/>
    <s v="Public-Lighting"/>
    <x v="0"/>
    <n v="3"/>
    <n v="1"/>
    <s v="Lighting"/>
    <n v="0.99829244462109001"/>
    <n v="0.987374621353864"/>
    <n v="9985.0408261935008"/>
    <n v="0"/>
    <n v="0.71"/>
    <n v="7089.3789865973904"/>
    <n v="0"/>
    <n v="4903"/>
    <n v="1"/>
    <n v="1"/>
    <n v="0"/>
    <n v="0"/>
    <n v="14.276973281664301"/>
    <d v="1900-01-09T04:44:53"/>
    <n v="43253"/>
    <n v="0"/>
    <n v="0"/>
    <n v="0"/>
    <n v="72296.338839459175"/>
  </r>
  <r>
    <s v="STND-60373"/>
    <s v="Woodridge School  District 68"/>
    <s v="Woodridge School District 68 - 2525 Mitchell Dr - Woodridge"/>
    <x v="1"/>
    <s v="Outdoor &amp; Garage Lighting"/>
    <x v="1"/>
    <n v="0"/>
    <n v="3750.7950000000001"/>
    <n v="0"/>
    <x v="0"/>
    <x v="1"/>
    <n v="10.1978380583316"/>
    <s v="Qty / 1,000"/>
    <m/>
    <s v="Public-Lighting"/>
    <x v="0"/>
    <n v="3"/>
    <n v="1"/>
    <s v="Lighting"/>
    <n v="0.99829244462109001"/>
    <n v="0.987374621353864"/>
    <n v="3744.3903098225601"/>
    <n v="0"/>
    <n v="0.71"/>
    <n v="2658.5171199740198"/>
    <n v="0"/>
    <n v="4903"/>
    <n v="1"/>
    <n v="1"/>
    <n v="0"/>
    <n v="0"/>
    <n v="14.276973281664301"/>
    <d v="1900-01-09T04:44:53"/>
    <n v="43253"/>
    <n v="0"/>
    <n v="0"/>
    <n v="0"/>
    <n v="27111.127064797176"/>
  </r>
  <r>
    <s v="STND-60373"/>
    <s v="Woodridge School  District 68"/>
    <s v="Woodridge School District 68 - 2525 Mitchell Dr - Woodridge"/>
    <x v="1"/>
    <s v="Outdoor &amp; Garage Lighting"/>
    <x v="1"/>
    <n v="0"/>
    <n v="5780.6369999999997"/>
    <n v="0"/>
    <x v="0"/>
    <x v="1"/>
    <n v="10.1978380583316"/>
    <s v="Qty / 1,000"/>
    <m/>
    <s v="Public-Lighting"/>
    <x v="0"/>
    <n v="3"/>
    <n v="1"/>
    <s v="Lighting"/>
    <n v="0.99829244462109001"/>
    <n v="0.987374621353864"/>
    <n v="5770.7662421971299"/>
    <n v="0"/>
    <n v="0.71"/>
    <n v="4097.24403195996"/>
    <n v="0"/>
    <n v="4903"/>
    <n v="1"/>
    <n v="1"/>
    <n v="0"/>
    <n v="0"/>
    <n v="14.276973281664301"/>
    <d v="1900-01-09T04:44:53"/>
    <n v="43253"/>
    <n v="0"/>
    <n v="0"/>
    <n v="0"/>
    <n v="41783.031123393295"/>
  </r>
  <r>
    <s v="STND-60374"/>
    <s v="Woodridge School District 68"/>
    <s v="Woodridge School District 68 - 2901 Jackson Dr - Woodridge"/>
    <x v="0"/>
    <s v="Indoor Lighting"/>
    <x v="12"/>
    <n v="0"/>
    <n v="5228.1450000000004"/>
    <n v="1.4256"/>
    <x v="0"/>
    <x v="1"/>
    <n v="15"/>
    <s v="Qty / 1,000"/>
    <m/>
    <s v="Public-Lighting"/>
    <x v="0"/>
    <n v="3"/>
    <n v="1"/>
    <s v="Lighting"/>
    <n v="0.99829244462109001"/>
    <n v="0.987374621353864"/>
    <n v="5219.2176528835298"/>
    <n v="1.40760126020207"/>
    <n v="0.71"/>
    <n v="3705.6445335473099"/>
    <n v="0.99939689474346904"/>
    <n v="2979"/>
    <n v="1.17333333333333"/>
    <n v="1.323"/>
    <n v="2.1333333333333301E-2"/>
    <n v="0.72"/>
    <n v="23.497818059751602"/>
    <d v="1900-01-15T18:49:11"/>
    <n v="43253"/>
    <n v="1.47770351495136"/>
    <n v="94.894866416064204"/>
    <n v="0"/>
    <n v="55584.668003209648"/>
  </r>
  <r>
    <s v="STND-60374"/>
    <s v="Woodridge School District 68"/>
    <s v="Woodridge School District 68 - 2901 Jackson Dr - Woodridge"/>
    <x v="38"/>
    <s v="Indoor Lighting"/>
    <x v="12"/>
    <n v="0"/>
    <n v="1456.319"/>
    <n v="0.32703300000000002"/>
    <x v="0"/>
    <x v="1"/>
    <n v="8"/>
    <s v="Qty / 1,000"/>
    <m/>
    <s v="Public-Lighting"/>
    <x v="0"/>
    <n v="3"/>
    <n v="1"/>
    <s v="Lighting"/>
    <n v="0.99829244462109001"/>
    <n v="0.987374621353864"/>
    <n v="1453.8322546581401"/>
    <n v="0.32290408454521802"/>
    <n v="0.71"/>
    <n v="1032.22090080728"/>
    <n v="0.229261900027105"/>
    <n v="2979"/>
    <n v="1.17333333333333"/>
    <n v="1.323"/>
    <n v="2.1333333333333301E-2"/>
    <n v="0.72"/>
    <n v="23.497818059751602"/>
    <d v="1900-01-15T18:49:11"/>
    <n v="43253"/>
    <n v="0.33898555948729597"/>
    <n v="26.4333137210571"/>
    <n v="0"/>
    <n v="8257.7672064582403"/>
  </r>
  <r>
    <s v="STND-60374"/>
    <s v="Woodridge School District 68"/>
    <s v="Woodridge School District 68 - 2901 Jackson Dr - Woodridge"/>
    <x v="1"/>
    <s v="Outdoor &amp; Garage Lighting"/>
    <x v="1"/>
    <n v="0"/>
    <n v="8531.2199999999993"/>
    <n v="0"/>
    <x v="0"/>
    <x v="1"/>
    <n v="10.1978380583316"/>
    <s v="Qty / 1,000"/>
    <m/>
    <s v="Public-Lighting"/>
    <x v="0"/>
    <n v="3"/>
    <n v="1"/>
    <s v="Lighting"/>
    <n v="0.99829244462109001"/>
    <n v="0.987374621353864"/>
    <n v="8516.6524694003401"/>
    <n v="0"/>
    <n v="0.71"/>
    <n v="6046.8232532742404"/>
    <n v="0"/>
    <n v="4903"/>
    <n v="1"/>
    <n v="1"/>
    <n v="0"/>
    <n v="0"/>
    <n v="14.276973281664301"/>
    <d v="1900-01-09T04:44:53"/>
    <n v="43253"/>
    <n v="0"/>
    <n v="0"/>
    <n v="0"/>
    <n v="61664.524304244551"/>
  </r>
  <r>
    <s v="STND-60375"/>
    <s v="Traylek Warehouse, Inc."/>
    <s v="Traylek Warehouse Inc - 6501 W 65th St - Bedford Park"/>
    <x v="0"/>
    <s v="Indoor Lighting"/>
    <x v="8"/>
    <n v="0"/>
    <n v="50375.62"/>
    <n v="7.9724560000000002"/>
    <x v="0"/>
    <x v="0"/>
    <n v="9.5383441434566993"/>
    <s v="Qty / 1,000"/>
    <m/>
    <s v="Private-Lighting"/>
    <x v="0"/>
    <n v="2"/>
    <n v="1"/>
    <s v="Lighting"/>
    <n v="0.97902139861649395"/>
    <n v="0.93591656730105399"/>
    <n v="49318.809948572998"/>
    <n v="7.4615536524786901"/>
    <n v="0.71"/>
    <n v="35016.355063486801"/>
    <n v="5.2977030932598703"/>
    <n v="5242"/>
    <n v="1"/>
    <n v="1.22"/>
    <n v="1.0999999999999999E-2"/>
    <n v="0.68"/>
    <n v="13.3536818008394"/>
    <d v="1900-01-08T12:55:13"/>
    <n v="43286"/>
    <n v="8.9941582117631196"/>
    <n v="542.506909434303"/>
    <n v="0"/>
    <n v="333998.04524500965"/>
  </r>
  <r>
    <s v="STND-60375"/>
    <s v="Traylek Warehouse, Inc."/>
    <s v="Traylek Warehouse Inc - 6501 W 65th St - Bedford Park"/>
    <x v="0"/>
    <s v="Indoor Lighting"/>
    <x v="8"/>
    <n v="0"/>
    <n v="57384.173999999999"/>
    <n v="9.0816309999999998"/>
    <x v="0"/>
    <x v="0"/>
    <n v="9.5383441434566993"/>
    <s v="Qty / 1,000"/>
    <m/>
    <s v="Private-Lighting"/>
    <x v="0"/>
    <n v="2"/>
    <n v="1"/>
    <s v="Lighting"/>
    <n v="0.97902139861649395"/>
    <n v="0.93591656730105399"/>
    <n v="56180.334287932201"/>
    <n v="8.4996489110148392"/>
    <n v="0.71"/>
    <n v="39888.037344431898"/>
    <n v="6.0347507268205298"/>
    <n v="5242"/>
    <n v="1"/>
    <n v="1.22"/>
    <n v="1.0999999999999999E-2"/>
    <n v="0.68"/>
    <n v="13.3536818008394"/>
    <d v="1900-01-08T12:55:13"/>
    <n v="43286"/>
    <n v="10.2454784366138"/>
    <n v="617.98367716725397"/>
    <n v="0"/>
    <n v="380465.82739824412"/>
  </r>
  <r>
    <s v="STND-60375"/>
    <s v="Traylek Warehouse, Inc."/>
    <s v="Traylek Warehouse Inc - 6501 W 65th St - Bedford Park"/>
    <x v="0"/>
    <s v="Indoor Lighting"/>
    <x v="8"/>
    <n v="0"/>
    <n v="72187.581999999995"/>
    <n v="11.424422"/>
    <x v="0"/>
    <x v="0"/>
    <n v="9.5383441434566993"/>
    <s v="Qty / 1,000"/>
    <m/>
    <s v="Private-Lighting"/>
    <x v="0"/>
    <n v="2"/>
    <n v="1"/>
    <s v="Lighting"/>
    <n v="0.97902139861649395"/>
    <n v="0.93591656730105399"/>
    <n v="70673.1874923828"/>
    <n v="10.6923058216386"/>
    <n v="0.71"/>
    <n v="50177.963119591797"/>
    <n v="7.5915371333634303"/>
    <n v="5242"/>
    <n v="1"/>
    <n v="1.22"/>
    <n v="1.0999999999999999E-2"/>
    <n v="0.68"/>
    <n v="13.3536818008394"/>
    <d v="1900-01-08T12:55:13"/>
    <n v="43286"/>
    <n v="12.888507499564399"/>
    <n v="777.40506241621097"/>
    <n v="0"/>
    <n v="478614.68065234466"/>
  </r>
  <r>
    <s v="STND-60375"/>
    <s v="Traylek Warehouse, Inc."/>
    <s v="Traylek Warehouse Inc - 6501 W 65th St - Bedford Park"/>
    <x v="0"/>
    <s v="Indoor Lighting"/>
    <x v="8"/>
    <n v="0"/>
    <n v="59627.75"/>
    <n v="9.4367000000000001"/>
    <x v="0"/>
    <x v="0"/>
    <n v="9.5383441434566993"/>
    <s v="Qty / 1,000"/>
    <m/>
    <s v="Private-Lighting"/>
    <x v="0"/>
    <n v="2"/>
    <n v="1"/>
    <s v="Lighting"/>
    <n v="0.97902139861649395"/>
    <n v="0.93591656730105399"/>
    <n v="58376.843201354597"/>
    <n v="8.8319638706498491"/>
    <n v="0.71"/>
    <n v="41447.558672961801"/>
    <n v="6.2706943481613999"/>
    <n v="5242"/>
    <n v="1"/>
    <n v="1.22"/>
    <n v="1.0999999999999999E-2"/>
    <n v="0.68"/>
    <n v="13.3536818008394"/>
    <d v="1900-01-08T12:55:13"/>
    <n v="43286"/>
    <n v="10.6460509530495"/>
    <n v="642.14527521490095"/>
    <n v="0"/>
    <n v="395341.0785288231"/>
  </r>
  <r>
    <s v="STND-60376"/>
    <s v="Central States Trucking, Co."/>
    <s v="Central States Trucking Co - 482 Thomas Dr - Bensenville"/>
    <x v="0"/>
    <s v="Indoor Lighting"/>
    <x v="6"/>
    <n v="0"/>
    <n v="16769.236000000001"/>
    <n v="3.7707120000000001"/>
    <x v="0"/>
    <x v="0"/>
    <n v="15"/>
    <s v="Qty / 1,000"/>
    <m/>
    <s v="Private-Lighting"/>
    <x v="0"/>
    <n v="3"/>
    <n v="1"/>
    <s v="Lighting"/>
    <n v="0.91633259480590001"/>
    <n v="1.30467645558681"/>
    <n v="15366.197536792501"/>
    <n v="4.9195591671986403"/>
    <n v="0.71"/>
    <n v="10910.000251122699"/>
    <n v="3.4928870087110302"/>
    <n v="2885"/>
    <n v="1.165"/>
    <n v="1.3779999999999999"/>
    <n v="2.5499999999999998E-2"/>
    <n v="0.55000000000000004"/>
    <n v="24.263431542460999"/>
    <d v="1900-01-16T07:56:40"/>
    <n v="43260"/>
    <n v="6.4910399356097601"/>
    <n v="336.34166282249703"/>
    <n v="0"/>
    <n v="163650.0037668405"/>
  </r>
  <r>
    <s v="STND-60376"/>
    <s v="Central States Trucking, Co."/>
    <s v="Central States Trucking Co - 482 Thomas Dr - Bensenville"/>
    <x v="0"/>
    <s v="Indoor Lighting"/>
    <x v="6"/>
    <n v="0"/>
    <n v="195.77600000000001"/>
    <n v="4.4021999999999999E-2"/>
    <x v="0"/>
    <x v="0"/>
    <n v="15"/>
    <s v="Qty / 1,000"/>
    <m/>
    <s v="Private-Lighting"/>
    <x v="0"/>
    <n v="3"/>
    <n v="1"/>
    <s v="Lighting"/>
    <n v="0.91633259480590001"/>
    <n v="1.30467645558681"/>
    <n v="179.39593008072001"/>
    <n v="5.7434466927842397E-2"/>
    <n v="0.71"/>
    <n v="127.371110357311"/>
    <n v="4.0778471518768102E-2"/>
    <n v="2885"/>
    <n v="1.165"/>
    <n v="1.3779999999999999"/>
    <n v="2.5499999999999998E-2"/>
    <n v="0.55000000000000004"/>
    <n v="24.263431542460999"/>
    <d v="1900-01-16T07:56:40"/>
    <n v="43260"/>
    <n v="7.5781062050194498E-2"/>
    <n v="3.92669203180975"/>
    <n v="0"/>
    <n v="1910.566655359665"/>
  </r>
  <r>
    <s v="STND-60377"/>
    <s v="Woodridge School District 68"/>
    <s v="Woodridge School District 68 - 2811 Clarendon Ln - Woodridge"/>
    <x v="0"/>
    <s v="Indoor Lighting"/>
    <x v="12"/>
    <n v="0"/>
    <n v="5228.1450000000004"/>
    <n v="1.4256"/>
    <x v="0"/>
    <x v="1"/>
    <n v="15"/>
    <s v="Qty / 1,000"/>
    <m/>
    <s v="Public-Lighting"/>
    <x v="0"/>
    <n v="3"/>
    <n v="1"/>
    <s v="Lighting"/>
    <n v="0.99829244462109001"/>
    <n v="0.987374621353864"/>
    <n v="5219.2176528835298"/>
    <n v="1.40760126020207"/>
    <n v="0.71"/>
    <n v="3705.6445335473099"/>
    <n v="0.99939689474346904"/>
    <n v="2979"/>
    <n v="1.17333333333333"/>
    <n v="1.323"/>
    <n v="2.1333333333333301E-2"/>
    <n v="0.72"/>
    <n v="23.497818059751602"/>
    <d v="1900-01-15T18:49:11"/>
    <n v="43254"/>
    <n v="1.47770351495136"/>
    <n v="94.894866416064204"/>
    <n v="0"/>
    <n v="55584.668003209648"/>
  </r>
  <r>
    <s v="STND-60377"/>
    <s v="Woodridge School District 68"/>
    <s v="Woodridge School District 68 - 2811 Clarendon Ln - Woodridge"/>
    <x v="38"/>
    <s v="Indoor Lighting"/>
    <x v="12"/>
    <n v="0"/>
    <n v="1456.319"/>
    <n v="0.32703300000000002"/>
    <x v="0"/>
    <x v="1"/>
    <n v="8"/>
    <s v="Qty / 1,000"/>
    <m/>
    <s v="Public-Lighting"/>
    <x v="0"/>
    <n v="3"/>
    <n v="1"/>
    <s v="Lighting"/>
    <n v="0.99829244462109001"/>
    <n v="0.987374621353864"/>
    <n v="1453.8322546581401"/>
    <n v="0.32290408454521802"/>
    <n v="0.71"/>
    <n v="1032.22090080728"/>
    <n v="0.229261900027105"/>
    <n v="2979"/>
    <n v="1.17333333333333"/>
    <n v="1.323"/>
    <n v="2.1333333333333301E-2"/>
    <n v="0.72"/>
    <n v="23.497818059751602"/>
    <d v="1900-01-15T18:49:11"/>
    <n v="43254"/>
    <n v="0.33898555948729597"/>
    <n v="26.4333137210571"/>
    <n v="0"/>
    <n v="8257.7672064582403"/>
  </r>
  <r>
    <s v="STND-60377"/>
    <s v="Woodridge School District 68"/>
    <s v="Woodridge School District 68 - 2811 Clarendon Ln - Woodridge"/>
    <x v="1"/>
    <s v="Outdoor &amp; Garage Lighting"/>
    <x v="1"/>
    <n v="0"/>
    <n v="6339.5789999999997"/>
    <n v="0"/>
    <x v="0"/>
    <x v="1"/>
    <n v="10.1978380583316"/>
    <s v="Qty / 1,000"/>
    <m/>
    <s v="Public-Lighting"/>
    <x v="0"/>
    <n v="3"/>
    <n v="1"/>
    <s v="Lighting"/>
    <n v="0.99829244462109001"/>
    <n v="0.987374621353864"/>
    <n v="6328.75381777853"/>
    <n v="0"/>
    <n v="0.71"/>
    <n v="4493.4152106227502"/>
    <n v="0"/>
    <n v="4903"/>
    <n v="1"/>
    <n v="1"/>
    <n v="0"/>
    <n v="0"/>
    <n v="14.276973281664301"/>
    <d v="1900-01-09T04:44:53"/>
    <n v="43254"/>
    <n v="0"/>
    <n v="0"/>
    <n v="0"/>
    <n v="45823.120646774783"/>
  </r>
  <r>
    <s v="STND-60377"/>
    <s v="Woodridge School District 68"/>
    <s v="Woodridge School District 68 - 2811 Clarendon Ln - Woodridge"/>
    <x v="1"/>
    <s v="Outdoor &amp; Garage Lighting"/>
    <x v="1"/>
    <n v="0"/>
    <n v="11561.273999999999"/>
    <n v="0"/>
    <x v="0"/>
    <x v="1"/>
    <n v="10.1978380583316"/>
    <s v="Qty / 1,000"/>
    <m/>
    <s v="Public-Lighting"/>
    <x v="0"/>
    <n v="3"/>
    <n v="1"/>
    <s v="Lighting"/>
    <n v="0.99829244462109001"/>
    <n v="0.987374621353864"/>
    <n v="11541.5324843943"/>
    <n v="0"/>
    <n v="0.71"/>
    <n v="8194.48806391992"/>
    <n v="0"/>
    <n v="4903"/>
    <n v="1"/>
    <n v="1"/>
    <n v="0"/>
    <n v="0"/>
    <n v="14.276973281664301"/>
    <d v="1900-01-09T04:44:53"/>
    <n v="43254"/>
    <n v="0"/>
    <n v="0"/>
    <n v="0"/>
    <n v="83566.062246786591"/>
  </r>
  <r>
    <s v="STND-60378"/>
    <s v="Woodridge School District 68"/>
    <s v="Woodridge School District 68 - 7700 Larchwood Dr - Woodridge"/>
    <x v="0"/>
    <s v="Indoor Lighting"/>
    <x v="12"/>
    <n v="0"/>
    <n v="3921.1089999999999"/>
    <n v="1.0691999999999999"/>
    <x v="0"/>
    <x v="1"/>
    <n v="15"/>
    <s v="Qty / 1,000"/>
    <m/>
    <s v="Public-Lighting"/>
    <x v="0"/>
    <n v="3"/>
    <n v="1"/>
    <s v="Lighting"/>
    <n v="0.99829244462109001"/>
    <n v="0.987374621353864"/>
    <n v="3914.4134892357602"/>
    <n v="1.05570094515155"/>
    <n v="0.71"/>
    <n v="2779.23357735739"/>
    <n v="0.74954767105760201"/>
    <n v="2979"/>
    <n v="1.17333333333333"/>
    <n v="1.323"/>
    <n v="2.1333333333333301E-2"/>
    <n v="0.72"/>
    <n v="23.497818059751602"/>
    <d v="1900-01-15T18:49:11"/>
    <n v="43254"/>
    <n v="1.10827763621352"/>
    <n v="71.171154349741101"/>
    <n v="0"/>
    <n v="41688.503660360853"/>
  </r>
  <r>
    <s v="STND-60378"/>
    <s v="Woodridge School District 68"/>
    <s v="Woodridge School District 68 - 7700 Larchwood Dr - Woodridge"/>
    <x v="38"/>
    <s v="Indoor Lighting"/>
    <x v="12"/>
    <n v="0"/>
    <n v="1092.239"/>
    <n v="0.24527399999999999"/>
    <x v="0"/>
    <x v="1"/>
    <n v="8"/>
    <s v="Qty / 1,000"/>
    <m/>
    <s v="Public-Lighting"/>
    <x v="0"/>
    <n v="3"/>
    <n v="1"/>
    <s v="Lighting"/>
    <n v="0.99829244462109001"/>
    <n v="0.987374621353864"/>
    <n v="1090.3739414204999"/>
    <n v="0.24217732287794799"/>
    <n v="0.71"/>
    <n v="774.16549840855203"/>
    <n v="0.171945899243343"/>
    <n v="2979"/>
    <n v="1.17333333333333"/>
    <n v="1.323"/>
    <n v="2.1333333333333301E-2"/>
    <n v="0.72"/>
    <n v="23.497818059751602"/>
    <d v="1900-01-15T18:49:11"/>
    <n v="43254"/>
    <n v="0.25423839220411099"/>
    <n v="19.824980753099901"/>
    <n v="0"/>
    <n v="6193.3239872684162"/>
  </r>
  <r>
    <s v="STND-60378"/>
    <s v="Woodridge School District 68"/>
    <s v="Woodridge School District 68 - 7700 Larchwood Dr - Woodridge"/>
    <x v="1"/>
    <s v="Outdoor &amp; Garage Lighting"/>
    <x v="1"/>
    <n v="0"/>
    <n v="5780.6369999999997"/>
    <n v="0"/>
    <x v="0"/>
    <x v="1"/>
    <n v="10.1978380583316"/>
    <s v="Qty / 1,000"/>
    <m/>
    <s v="Public-Lighting"/>
    <x v="0"/>
    <n v="3"/>
    <n v="1"/>
    <s v="Lighting"/>
    <n v="0.99829244462109001"/>
    <n v="0.987374621353864"/>
    <n v="5770.7662421971299"/>
    <n v="0"/>
    <n v="0.71"/>
    <n v="4097.24403195996"/>
    <n v="0"/>
    <n v="4903"/>
    <n v="1"/>
    <n v="1"/>
    <n v="0"/>
    <n v="0"/>
    <n v="14.276973281664301"/>
    <d v="1900-01-09T04:44:53"/>
    <n v="43254"/>
    <n v="0"/>
    <n v="0"/>
    <n v="0"/>
    <n v="41783.031123393295"/>
  </r>
  <r>
    <s v="STND-60378"/>
    <s v="Woodridge School District 68"/>
    <s v="Woodridge School District 68 - 7700 Larchwood Dr - Woodridge"/>
    <x v="1"/>
    <s v="Outdoor &amp; Garage Lighting"/>
    <x v="1"/>
    <n v="0"/>
    <n v="11286.706"/>
    <n v="0"/>
    <x v="0"/>
    <x v="1"/>
    <n v="10.1978380583316"/>
    <s v="Qty / 1,000"/>
    <m/>
    <s v="Public-Lighting"/>
    <x v="0"/>
    <n v="3"/>
    <n v="1"/>
    <s v="Lighting"/>
    <n v="0.99829244462109001"/>
    <n v="0.987374621353864"/>
    <n v="11267.4333244595"/>
    <n v="0"/>
    <n v="0.71"/>
    <n v="7999.87766036627"/>
    <n v="0"/>
    <n v="4903"/>
    <n v="1"/>
    <n v="1"/>
    <n v="0"/>
    <n v="0"/>
    <n v="14.276973281664301"/>
    <d v="1900-01-09T04:44:53"/>
    <n v="43254"/>
    <n v="0"/>
    <n v="0"/>
    <n v="0"/>
    <n v="81581.456866879904"/>
  </r>
  <r>
    <s v="STND-60378"/>
    <s v="Woodridge School District 68"/>
    <s v="Woodridge School District 68 - 7700 Larchwood Dr - Woodridge"/>
    <x v="1"/>
    <s v="Outdoor &amp; Garage Lighting"/>
    <x v="1"/>
    <n v="0"/>
    <n v="10002.120000000001"/>
    <n v="0"/>
    <x v="0"/>
    <x v="1"/>
    <n v="10.1978380583316"/>
    <s v="Qty / 1,000"/>
    <m/>
    <s v="Public-Lighting"/>
    <x v="0"/>
    <n v="3"/>
    <n v="1"/>
    <s v="Lighting"/>
    <n v="0.99829244462109001"/>
    <n v="0.987374621353864"/>
    <n v="9985.0408261935008"/>
    <n v="0"/>
    <n v="0.71"/>
    <n v="7089.3789865973904"/>
    <n v="0"/>
    <n v="4903"/>
    <n v="1"/>
    <n v="1"/>
    <n v="0"/>
    <n v="0"/>
    <n v="14.276973281664301"/>
    <d v="1900-01-09T04:44:53"/>
    <n v="43254"/>
    <n v="0"/>
    <n v="0"/>
    <n v="0"/>
    <n v="72296.338839459175"/>
  </r>
  <r>
    <s v="STND-60378"/>
    <s v="Woodridge School District 68"/>
    <s v="Woodridge School District 68 - 7700 Larchwood Dr - Woodridge"/>
    <x v="1"/>
    <s v="Outdoor &amp; Garage Lighting"/>
    <x v="1"/>
    <n v="0"/>
    <n v="8903.848"/>
    <n v="0"/>
    <x v="0"/>
    <x v="1"/>
    <n v="10.1978380583316"/>
    <s v="Qty / 1,000"/>
    <m/>
    <s v="Public-Lighting"/>
    <x v="0"/>
    <n v="3"/>
    <n v="1"/>
    <s v="Lighting"/>
    <n v="0.99829244462109001"/>
    <n v="0.987374621353864"/>
    <n v="8888.6441864546105"/>
    <n v="0"/>
    <n v="0.71"/>
    <n v="6310.9373723827703"/>
    <n v="0"/>
    <n v="4903"/>
    <n v="1"/>
    <n v="1"/>
    <n v="0"/>
    <n v="0"/>
    <n v="14.276973281664301"/>
    <d v="1900-01-09T04:44:53"/>
    <n v="43254"/>
    <n v="0"/>
    <n v="0"/>
    <n v="0"/>
    <n v="64357.917319832239"/>
  </r>
  <r>
    <s v="STND-60379"/>
    <s v="Adventus US Realty #5 LP"/>
    <s v="Adventus US Realty 5LP - 28100 Torch Prkwy - Warrenville"/>
    <x v="12"/>
    <s v="Variable Speed Drives"/>
    <x v="6"/>
    <n v="0"/>
    <n v="152096.853"/>
    <n v="13.271661"/>
    <x v="6"/>
    <x v="0"/>
    <n v="15"/>
    <s v="ΔkWpeak"/>
    <m/>
    <s v="Private-Non-Lighting"/>
    <x v="2"/>
    <n v="2"/>
    <n v="1"/>
    <s v="Non-Lighting"/>
    <n v="0.76002432528749297"/>
    <n v="0.465462131779591"/>
    <n v="115597.308079676"/>
    <n v="6.1774556213160601"/>
    <n v="0.7"/>
    <n v="80918.115655773203"/>
    <n v="4.3242189349212401"/>
    <n v="2885"/>
    <n v="1.165"/>
    <n v="1.3779999999999999"/>
    <n v="2.5499999999999998E-2"/>
    <n v="0.55000000000000004"/>
    <n v="24.263431542460999"/>
    <d v="1900-01-16T07:56:40"/>
    <n v="43251"/>
    <n v="6.1774556213160601"/>
    <n v="0"/>
    <n v="1"/>
    <n v="1213771.7348365979"/>
  </r>
  <r>
    <s v="STND-60379"/>
    <s v="Adventus US Realty #5 LP"/>
    <s v="Adventus US Realty 5LP - 28100 Torch Prkwy - Warrenville"/>
    <x v="12"/>
    <s v="Variable Speed Drives"/>
    <x v="6"/>
    <n v="0"/>
    <n v="57036.32"/>
    <n v="4.9768730000000003"/>
    <x v="6"/>
    <x v="0"/>
    <n v="15"/>
    <s v="ΔkWpeak"/>
    <m/>
    <s v="Private-Non-Lighting"/>
    <x v="2"/>
    <n v="2"/>
    <n v="1"/>
    <s v="Non-Lighting"/>
    <n v="0.76002432528749297"/>
    <n v="0.465462131779591"/>
    <n v="43348.990624881597"/>
    <n v="2.31654591617629"/>
    <n v="0.7"/>
    <n v="30344.293437417102"/>
    <n v="1.6215821413234"/>
    <n v="2885"/>
    <n v="1.165"/>
    <n v="1.3779999999999999"/>
    <n v="2.5499999999999998E-2"/>
    <n v="0.55000000000000004"/>
    <n v="24.263431542460999"/>
    <d v="1900-01-16T07:56:40"/>
    <n v="43251"/>
    <n v="2.31654591617629"/>
    <n v="0"/>
    <n v="1"/>
    <n v="455164.4015612565"/>
  </r>
  <r>
    <s v="STND-60380"/>
    <s v="Woodridge School District 68"/>
    <s v="Woodridge School District 68 - NS Hobson 1 E Rt 53 - Woodridge"/>
    <x v="0"/>
    <s v="Indoor Lighting"/>
    <x v="12"/>
    <n v="0"/>
    <n v="2858.0529999999999"/>
    <n v="0.77932800000000002"/>
    <x v="0"/>
    <x v="1"/>
    <n v="15"/>
    <s v="Qty / 1,000"/>
    <m/>
    <s v="Public-Lighting"/>
    <x v="0"/>
    <n v="3"/>
    <n v="1"/>
    <s v="Lighting"/>
    <n v="0.99829244462109001"/>
    <n v="0.987374621353864"/>
    <n v="2853.1727162266402"/>
    <n v="0.76948868891046396"/>
    <n v="0.71"/>
    <n v="2025.7526285209201"/>
    <n v="0.54633696912643004"/>
    <n v="2979"/>
    <n v="1.17333333333333"/>
    <n v="1.323"/>
    <n v="2.1333333333333301E-2"/>
    <n v="0.72"/>
    <n v="23.497818059751602"/>
    <d v="1900-01-15T18:49:11"/>
    <n v="43275"/>
    <n v="0.80781125484007799"/>
    <n v="51.875867567757098"/>
    <n v="0"/>
    <n v="30386.289427813801"/>
  </r>
  <r>
    <s v="STND-60380"/>
    <s v="Woodridge School District 68"/>
    <s v="Woodridge School District 68 - NS Hobson 1 E Rt 53 - Woodridge"/>
    <x v="38"/>
    <s v="Indoor Lighting"/>
    <x v="12"/>
    <n v="0"/>
    <n v="1213.5989999999999"/>
    <n v="0.27252700000000002"/>
    <x v="0"/>
    <x v="1"/>
    <n v="8"/>
    <s v="Qty / 1,000"/>
    <m/>
    <s v="Public-Lighting"/>
    <x v="0"/>
    <n v="3"/>
    <n v="1"/>
    <s v="Lighting"/>
    <n v="0.99829244462109001"/>
    <n v="0.987374621353864"/>
    <n v="1211.5267124997099"/>
    <n v="0.26908624343370502"/>
    <n v="0.71"/>
    <n v="860.18396587479401"/>
    <n v="0.19105123283792999"/>
    <n v="2979"/>
    <n v="1.17333333333333"/>
    <n v="1.323"/>
    <n v="2.1333333333333301E-2"/>
    <n v="0.72"/>
    <n v="23.497818059751602"/>
    <d v="1900-01-15T18:49:11"/>
    <n v="43275"/>
    <n v="0.282487447965172"/>
    <n v="22.0277584090856"/>
    <n v="0"/>
    <n v="6881.4717269983521"/>
  </r>
  <r>
    <s v="STND-60380"/>
    <s v="Woodridge School District 68"/>
    <s v="Woodridge School District 68 - NS Hobson 1 E Rt 53 - Woodridge"/>
    <x v="1"/>
    <s v="Outdoor &amp; Garage Lighting"/>
    <x v="1"/>
    <n v="0"/>
    <n v="505.00900000000001"/>
    <n v="0"/>
    <x v="0"/>
    <x v="1"/>
    <n v="10.1978380583316"/>
    <s v="Qty / 1,000"/>
    <m/>
    <s v="Public-Lighting"/>
    <x v="0"/>
    <n v="3"/>
    <n v="1"/>
    <s v="Lighting"/>
    <n v="0.99829244462109001"/>
    <n v="0.987374621353864"/>
    <n v="504.14666916565199"/>
    <n v="0"/>
    <n v="0.71"/>
    <n v="357.94413510761302"/>
    <n v="0"/>
    <n v="4903"/>
    <n v="1"/>
    <n v="1"/>
    <n v="0"/>
    <n v="0"/>
    <n v="14.276973281664301"/>
    <d v="1900-01-09T04:44:53"/>
    <n v="43275"/>
    <n v="0"/>
    <n v="0"/>
    <n v="0"/>
    <n v="3650.2563237570043"/>
  </r>
  <r>
    <s v="STND-60380"/>
    <s v="Woodridge School District 68"/>
    <s v="Woodridge School District 68 - NS Hobson 1 E Rt 53 - Woodridge"/>
    <x v="1"/>
    <s v="Outdoor &amp; Garage Lighting"/>
    <x v="1"/>
    <n v="0"/>
    <n v="11252.385"/>
    <n v="0"/>
    <x v="0"/>
    <x v="1"/>
    <n v="10.1978380583316"/>
    <s v="Qty / 1,000"/>
    <m/>
    <s v="Public-Lighting"/>
    <x v="0"/>
    <n v="3"/>
    <n v="1"/>
    <s v="Lighting"/>
    <n v="0.99829244462109001"/>
    <n v="0.987374621353864"/>
    <n v="11233.1709294677"/>
    <n v="0"/>
    <n v="0.71"/>
    <n v="7975.5513599220603"/>
    <n v="0"/>
    <n v="4903"/>
    <n v="1"/>
    <n v="1"/>
    <n v="0"/>
    <n v="0"/>
    <n v="14.276973281664301"/>
    <d v="1900-01-09T04:44:53"/>
    <n v="43275"/>
    <n v="0"/>
    <n v="0"/>
    <n v="0"/>
    <n v="81333.381194391535"/>
  </r>
  <r>
    <s v="STND-60380"/>
    <s v="Woodridge School District 68"/>
    <s v="Woodridge School District 68 - NS Hobson 1 E Rt 53 - Woodridge"/>
    <x v="1"/>
    <s v="Outdoor &amp; Garage Lighting"/>
    <x v="1"/>
    <n v="0"/>
    <n v="1926.8789999999999"/>
    <n v="0"/>
    <x v="0"/>
    <x v="1"/>
    <n v="10.1978380583316"/>
    <s v="Qty / 1,000"/>
    <m/>
    <s v="Public-Lighting"/>
    <x v="0"/>
    <n v="3"/>
    <n v="1"/>
    <s v="Lighting"/>
    <n v="0.99829244462109001"/>
    <n v="0.987374621353864"/>
    <n v="1923.5887473990399"/>
    <n v="0"/>
    <n v="0.71"/>
    <n v="1365.7480106533201"/>
    <n v="0"/>
    <n v="4903"/>
    <n v="1"/>
    <n v="1"/>
    <n v="0"/>
    <n v="0"/>
    <n v="14.276973281664301"/>
    <d v="1900-01-09T04:44:53"/>
    <n v="43275"/>
    <n v="0"/>
    <n v="0"/>
    <n v="0"/>
    <n v="13927.677041131099"/>
  </r>
  <r>
    <s v="STND-60380"/>
    <s v="Woodridge School District 68"/>
    <s v="Woodridge School District 68 - NS Hobson 1 E Rt 53 - Woodridge"/>
    <x v="1"/>
    <s v="Outdoor &amp; Garage Lighting"/>
    <x v="1"/>
    <n v="0"/>
    <n v="2500.5300000000002"/>
    <n v="0"/>
    <x v="0"/>
    <x v="1"/>
    <n v="10.1978380583316"/>
    <s v="Qty / 1,000"/>
    <m/>
    <s v="Public-Lighting"/>
    <x v="0"/>
    <n v="3"/>
    <n v="1"/>
    <s v="Lighting"/>
    <n v="0.99829244462109001"/>
    <n v="0.987374621353864"/>
    <n v="2496.2602065483802"/>
    <n v="0"/>
    <n v="0.71"/>
    <n v="1772.3447466493501"/>
    <n v="0"/>
    <n v="4903"/>
    <n v="1"/>
    <n v="1"/>
    <n v="0"/>
    <n v="0"/>
    <n v="14.276973281664301"/>
    <d v="1900-01-09T04:44:53"/>
    <n v="43275"/>
    <n v="0"/>
    <n v="0"/>
    <n v="0"/>
    <n v="18074.084709864819"/>
  </r>
  <r>
    <s v="STND-60380"/>
    <s v="Woodridge School District 68"/>
    <s v="Woodridge School District 68 - NS Hobson 1 E Rt 53 - Woodridge"/>
    <x v="1"/>
    <s v="Outdoor &amp; Garage Lighting"/>
    <x v="1"/>
    <n v="0"/>
    <n v="931.57"/>
    <n v="0"/>
    <x v="0"/>
    <x v="1"/>
    <n v="10.1978380583316"/>
    <s v="Qty / 1,000"/>
    <m/>
    <s v="Public-Lighting"/>
    <x v="0"/>
    <n v="3"/>
    <n v="1"/>
    <s v="Lighting"/>
    <n v="0.99829244462109001"/>
    <n v="0.987374621353864"/>
    <n v="929.97929263566903"/>
    <n v="0"/>
    <n v="0.71"/>
    <n v="660.28529777132496"/>
    <n v="0"/>
    <n v="4903"/>
    <n v="1"/>
    <n v="1"/>
    <n v="0"/>
    <n v="0"/>
    <n v="14.276973281664301"/>
    <d v="1900-01-09T04:44:53"/>
    <n v="43275"/>
    <n v="0"/>
    <n v="0"/>
    <n v="0"/>
    <n v="6733.4825389692305"/>
  </r>
  <r>
    <s v="STND-60380"/>
    <s v="Woodridge School District 68"/>
    <s v="Woodridge School District 68 - NS Hobson 1 E Rt 53 - Woodridge"/>
    <x v="1"/>
    <s v="Outdoor &amp; Garage Lighting"/>
    <x v="1"/>
    <n v="0"/>
    <n v="431.464"/>
    <n v="0"/>
    <x v="0"/>
    <x v="1"/>
    <n v="10.1978380583316"/>
    <s v="Qty / 1,000"/>
    <m/>
    <s v="Public-Lighting"/>
    <x v="0"/>
    <n v="3"/>
    <n v="1"/>
    <s v="Lighting"/>
    <n v="0.99829244462109001"/>
    <n v="0.987374621353864"/>
    <n v="430.72725132599402"/>
    <n v="0"/>
    <n v="0.71"/>
    <n v="305.816348441456"/>
    <n v="0"/>
    <n v="4903"/>
    <n v="1"/>
    <n v="1"/>
    <n v="0"/>
    <n v="0"/>
    <n v="14.276973281664301"/>
    <d v="1900-01-09T04:44:53"/>
    <n v="43275"/>
    <n v="0"/>
    <n v="0"/>
    <n v="0"/>
    <n v="3118.6655969962776"/>
  </r>
  <r>
    <s v="STND-60381"/>
    <s v="County of Cook School District 122"/>
    <s v="Harnew Elementary School - 9101 S Meade Avenue - Oak Lawn"/>
    <x v="18"/>
    <s v="HVAC"/>
    <x v="12"/>
    <n v="0"/>
    <n v="20450.64"/>
    <n v="13.210008"/>
    <x v="3"/>
    <x v="1"/>
    <n v="20"/>
    <s v="ΔkWpeak / CF"/>
    <n v="1"/>
    <s v="Public-Non-Lighting"/>
    <x v="2"/>
    <n v="3"/>
    <n v="1"/>
    <s v="Non-Lighting"/>
    <n v="1.01534080484258"/>
    <n v="0.52563350510805795"/>
    <n v="20764.369277145801"/>
    <n v="6.9436228075454904"/>
    <n v="0.7"/>
    <n v="14535.0584940021"/>
    <n v="4.8605359652818398"/>
    <n v="2979"/>
    <n v="1.17333333333333"/>
    <n v="1.323"/>
    <n v="2.1333333333333301E-2"/>
    <n v="0.72"/>
    <n v="23.497818059751602"/>
    <d v="1900-01-15T18:49:11"/>
    <n v="43265"/>
    <n v="6.9436228075454904"/>
    <n v="0"/>
    <n v="0"/>
    <n v="290701.16988004197"/>
  </r>
  <r>
    <s v="STND-60382"/>
    <s v="Gordon Food Service Store, LLC"/>
    <s v="Gordon Food Service - 220 E Roosevelt Rd - Villa Park"/>
    <x v="3"/>
    <s v="Refrigeration"/>
    <x v="5"/>
    <n v="0"/>
    <n v="22955.13"/>
    <n v="2.7317"/>
    <x v="2"/>
    <x v="0"/>
    <n v="8.6177180282661094"/>
    <s v="ΔkWpeak / CF"/>
    <n v="0.69"/>
    <s v="Private-Non-Lighting"/>
    <x v="2"/>
    <n v="3"/>
    <n v="1"/>
    <s v="Non-Lighting"/>
    <n v="0.98952339343681495"/>
    <n v="0.43468415683807998"/>
    <n v="22714.6381343832"/>
    <n v="1.18742671123458"/>
    <n v="0.7"/>
    <n v="15900.246694068301"/>
    <n v="0.83119869786420897"/>
    <n v="4661"/>
    <n v="1.07"/>
    <n v="1.24"/>
    <n v="2.9000000000000001E-2"/>
    <n v="0.745"/>
    <n v="15.018236429950701"/>
    <d v="1900-01-09T17:27:20"/>
    <n v="43296"/>
    <n v="1.72090827715157"/>
    <n v="0"/>
    <n v="0"/>
    <n v="137023.842589351"/>
  </r>
  <r>
    <s v="STND-60383"/>
    <s v="Big R Stores Inc"/>
    <s v="Big R Stores - 15830 S Bell Rd - Homer Glen"/>
    <x v="1"/>
    <s v="Outdoor &amp; Garage Lighting"/>
    <x v="1"/>
    <n v="0"/>
    <n v="67465.279999999999"/>
    <n v="0"/>
    <x v="0"/>
    <x v="0"/>
    <n v="10.1978380583316"/>
    <s v="Qty / 1,000"/>
    <m/>
    <s v="Private-Lighting"/>
    <x v="0"/>
    <n v="3"/>
    <n v="1"/>
    <s v="Lighting"/>
    <n v="0.91633259480590001"/>
    <n v="1.30467645558681"/>
    <n v="61820.635081706598"/>
    <n v="0"/>
    <n v="0.71"/>
    <n v="43892.650908011703"/>
    <n v="0"/>
    <n v="4903"/>
    <n v="1"/>
    <n v="1"/>
    <n v="0"/>
    <n v="0"/>
    <n v="14.276973281664301"/>
    <d v="1900-01-09T04:44:53"/>
    <n v="43239"/>
    <n v="0"/>
    <n v="0"/>
    <n v="1"/>
    <n v="447610.14591078478"/>
  </r>
  <r>
    <s v="STND-60383"/>
    <s v="Big R Stores Inc"/>
    <s v="Big R Stores - 15830 S Bell Rd - Homer Glen"/>
    <x v="1"/>
    <s v="Outdoor &amp; Garage Lighting"/>
    <x v="1"/>
    <n v="0"/>
    <n v="21622.23"/>
    <n v="0"/>
    <x v="0"/>
    <x v="0"/>
    <n v="10.1978380583316"/>
    <s v="Qty / 1,000"/>
    <m/>
    <s v="Private-Lighting"/>
    <x v="0"/>
    <n v="3"/>
    <n v="1"/>
    <s v="Lighting"/>
    <n v="0.91633259480590001"/>
    <n v="1.30467645558681"/>
    <n v="19813.154121389998"/>
    <n v="0"/>
    <n v="0.71"/>
    <n v="14067.3394261869"/>
    <n v="0"/>
    <n v="4903"/>
    <n v="1"/>
    <n v="1"/>
    <n v="0"/>
    <n v="0"/>
    <n v="14.276973281664301"/>
    <d v="1900-01-09T04:44:53"/>
    <n v="43239"/>
    <n v="0"/>
    <n v="0"/>
    <n v="1"/>
    <n v="143456.44937983737"/>
  </r>
  <r>
    <s v="STND-60383"/>
    <s v="Big R Stores Inc"/>
    <s v="Big R Stores - 15830 S Bell Rd - Homer Glen"/>
    <x v="1"/>
    <s v="Outdoor &amp; Garage Lighting"/>
    <x v="1"/>
    <n v="0"/>
    <n v="3392.8760000000002"/>
    <n v="0"/>
    <x v="0"/>
    <x v="0"/>
    <n v="10.1978380583316"/>
    <s v="Qty / 1,000"/>
    <m/>
    <s v="Private-Lighting"/>
    <x v="0"/>
    <n v="3"/>
    <n v="1"/>
    <s v="Lighting"/>
    <n v="0.91633259480590001"/>
    <n v="1.30467645558681"/>
    <n v="3109.00286893466"/>
    <n v="0"/>
    <n v="0.71"/>
    <n v="2207.39203694361"/>
    <n v="0"/>
    <n v="4903"/>
    <n v="1"/>
    <n v="1"/>
    <n v="0"/>
    <n v="0"/>
    <n v="14.276973281664301"/>
    <d v="1900-01-09T04:44:53"/>
    <n v="43239"/>
    <n v="0"/>
    <n v="0"/>
    <n v="1"/>
    <n v="22510.626524001658"/>
  </r>
  <r>
    <s v="STND-60384"/>
    <s v="Gordon Food Service Store, LLC"/>
    <s v="Gordon Food Service Inc - 1930 Rand Rd - Palatine"/>
    <x v="3"/>
    <s v="Refrigeration"/>
    <x v="5"/>
    <n v="0"/>
    <n v="22566.06"/>
    <n v="2.6854"/>
    <x v="2"/>
    <x v="0"/>
    <n v="8.6177180282661094"/>
    <s v="ΔkWpeak / CF"/>
    <n v="0.69"/>
    <s v="Private-Non-Lighting"/>
    <x v="2"/>
    <n v="3"/>
    <n v="1"/>
    <s v="Non-Lighting"/>
    <n v="0.98952339343681495"/>
    <n v="0.43468415683807998"/>
    <n v="22329.644267698801"/>
    <n v="1.1673008347729801"/>
    <n v="0.7"/>
    <n v="15630.750987389099"/>
    <n v="0.81711058434108697"/>
    <n v="4661"/>
    <n v="1.07"/>
    <n v="1.24"/>
    <n v="2.9000000000000001E-2"/>
    <n v="0.745"/>
    <n v="15.018236429950701"/>
    <d v="1900-01-09T17:27:20"/>
    <n v="43296"/>
    <n v="1.6917403402507001"/>
    <n v="0"/>
    <n v="0"/>
    <n v="134701.40457936135"/>
  </r>
  <r>
    <s v="STND-60385"/>
    <s v="TEAM"/>
    <s v="TEAM - 400 S Main Place - Carol Stream"/>
    <x v="1"/>
    <s v="Outdoor &amp; Garage Lighting"/>
    <x v="1"/>
    <n v="0"/>
    <n v="5598.3270000000002"/>
    <n v="1.198976"/>
    <x v="0"/>
    <x v="0"/>
    <n v="10.1978380583316"/>
    <s v="Qty / 1,000"/>
    <m/>
    <s v="Private-Lighting"/>
    <x v="0"/>
    <n v="3"/>
    <n v="1"/>
    <s v="Lighting"/>
    <n v="0.91633259480590001"/>
    <n v="1.30467645558681"/>
    <n v="5129.9295064819298"/>
    <n v="1.5642757580136499"/>
    <n v="0.71"/>
    <n v="3642.2499496021701"/>
    <n v="1.11063578818969"/>
    <n v="4903"/>
    <n v="1"/>
    <n v="1"/>
    <n v="0"/>
    <n v="0"/>
    <n v="14.276973281664301"/>
    <d v="1900-01-09T04:44:53"/>
    <n v="43305"/>
    <n v="1.5642757580136499"/>
    <n v="0"/>
    <n v="0"/>
    <n v="37143.075154009362"/>
  </r>
  <r>
    <s v="STND-60385"/>
    <s v="TEAM"/>
    <s v="TEAM - 400 S Main Place - Carol Stream"/>
    <x v="1"/>
    <s v="Outdoor &amp; Garage Lighting"/>
    <x v="1"/>
    <n v="0"/>
    <n v="607.71299999999997"/>
    <n v="0.13015199999999999"/>
    <x v="0"/>
    <x v="0"/>
    <n v="10.1978380583316"/>
    <s v="Qty / 1,000"/>
    <m/>
    <s v="Private-Lighting"/>
    <x v="0"/>
    <n v="3"/>
    <n v="1"/>
    <s v="Lighting"/>
    <n v="0.91633259480590001"/>
    <n v="1.30467645558681"/>
    <n v="556.86723018727798"/>
    <n v="0.169806250047534"/>
    <n v="0.71"/>
    <n v="395.37573343296702"/>
    <n v="0.120562437533749"/>
    <n v="4903"/>
    <n v="1"/>
    <n v="1"/>
    <n v="0"/>
    <n v="0"/>
    <n v="14.276973281664301"/>
    <d v="1900-01-09T04:44:53"/>
    <n v="43305"/>
    <n v="0.169806250047534"/>
    <n v="0"/>
    <n v="0"/>
    <n v="4031.9777017434808"/>
  </r>
  <r>
    <s v="STND-60385"/>
    <s v="TEAM"/>
    <s v="TEAM - 400 S Main Place - Carol Stream"/>
    <x v="1"/>
    <s v="Outdoor &amp; Garage Lighting"/>
    <x v="1"/>
    <n v="0"/>
    <n v="2909.6570000000002"/>
    <n v="0.62315200000000004"/>
    <x v="0"/>
    <x v="0"/>
    <n v="10.1978380583316"/>
    <s v="Qty / 1,000"/>
    <m/>
    <s v="Private-Lighting"/>
    <x v="0"/>
    <n v="3"/>
    <n v="1"/>
    <s v="Lighting"/>
    <n v="0.91633259480590001"/>
    <n v="1.30467645558681"/>
    <n v="2666.2135488051499"/>
    <n v="0.81301174265182996"/>
    <n v="0.71"/>
    <n v="1893.0116196516601"/>
    <n v="0.57723833728279905"/>
    <n v="4903"/>
    <n v="1"/>
    <n v="1"/>
    <n v="0"/>
    <n v="0"/>
    <n v="14.276973281664301"/>
    <d v="1900-01-09T04:44:53"/>
    <n v="43305"/>
    <n v="0.81301174265182996"/>
    <n v="0"/>
    <n v="0"/>
    <n v="19304.625939747642"/>
  </r>
  <r>
    <s v="STND-60385"/>
    <s v="TEAM"/>
    <s v="TEAM - 400 S Main Place - Carol Stream"/>
    <x v="27"/>
    <s v="Outdoor &amp; Garage Lighting"/>
    <x v="2"/>
    <n v="0"/>
    <n v="131.6"/>
    <n v="0"/>
    <x v="0"/>
    <x v="0"/>
    <n v="8"/>
    <s v="Qty / 1,000"/>
    <m/>
    <s v="Private-Lighting"/>
    <x v="0"/>
    <n v="3"/>
    <n v="1"/>
    <s v="Lighting"/>
    <n v="0.91633259480590001"/>
    <n v="1.30467645558681"/>
    <n v="120.589369476456"/>
    <n v="0"/>
    <n v="0.71"/>
    <n v="85.618452328284107"/>
    <n v="0"/>
    <n v="3379"/>
    <n v="1.0900000000000001"/>
    <n v="1.36"/>
    <n v="2.1999999999999999E-2"/>
    <n v="0.57999999999999996"/>
    <n v="20.7161882213673"/>
    <d v="1900-01-13T19:08:05"/>
    <n v="43305"/>
    <n v="0"/>
    <n v="2.4339138793413202"/>
    <n v="0"/>
    <n v="684.94761862627286"/>
  </r>
  <r>
    <s v="STND-60385"/>
    <s v="TEAM"/>
    <s v="TEAM - 400 S Main Place - Carol Stream"/>
    <x v="0"/>
    <s v="Indoor Lighting"/>
    <x v="2"/>
    <n v="0"/>
    <n v="265.18400000000003"/>
    <n v="5.6793999999999997E-2"/>
    <x v="0"/>
    <x v="0"/>
    <n v="14.797277300976599"/>
    <s v="Qty / 1,000"/>
    <m/>
    <s v="Private-Lighting"/>
    <x v="0"/>
    <n v="3"/>
    <n v="1"/>
    <s v="Lighting"/>
    <n v="0.91633259480590001"/>
    <n v="1.30467645558681"/>
    <n v="242.99674282100801"/>
    <n v="7.4097794618597099E-2"/>
    <n v="0.71"/>
    <n v="172.52768740291501"/>
    <n v="5.2609434179203898E-2"/>
    <n v="3379"/>
    <n v="1.0900000000000001"/>
    <n v="1.36"/>
    <n v="2.1999999999999999E-2"/>
    <n v="0.57999999999999996"/>
    <n v="20.7161882213673"/>
    <d v="1900-01-13T19:08:05"/>
    <n v="43305"/>
    <n v="9.3937366402886802E-2"/>
    <n v="4.9045214147359397"/>
    <n v="0"/>
    <n v="2552.9400325971405"/>
  </r>
  <r>
    <s v="STND-60385"/>
    <s v="TEAM"/>
    <s v="TEAM - 400 S Main Place - Carol Stream"/>
    <x v="0"/>
    <s v="Indoor Lighting"/>
    <x v="2"/>
    <n v="0"/>
    <n v="24352.723000000002"/>
    <n v="5.2155459999999998"/>
    <x v="0"/>
    <x v="0"/>
    <n v="14.797277300976599"/>
    <s v="Qty / 1,000"/>
    <m/>
    <s v="Private-Lighting"/>
    <x v="0"/>
    <n v="3"/>
    <n v="1"/>
    <s v="Lighting"/>
    <n v="0.91633259480590001"/>
    <n v="1.30467645558681"/>
    <n v="22315.1938571793"/>
    <n v="6.8046000692299504"/>
    <n v="0.71"/>
    <n v="15843.7876385973"/>
    <n v="4.8312660491532604"/>
    <n v="3379"/>
    <n v="1.0900000000000001"/>
    <n v="1.36"/>
    <n v="2.1999999999999999E-2"/>
    <n v="0.57999999999999996"/>
    <n v="20.7161882213673"/>
    <d v="1900-01-13T19:08:05"/>
    <n v="43305"/>
    <n v="8.6265213859406007"/>
    <n v="450.39840812655501"/>
    <n v="0"/>
    <n v="234444.91918610944"/>
  </r>
  <r>
    <s v="STND-60385"/>
    <s v="TEAM"/>
    <s v="TEAM - 400 S Main Place - Carol Stream"/>
    <x v="0"/>
    <s v="Indoor Lighting"/>
    <x v="2"/>
    <n v="0"/>
    <n v="11417.641"/>
    <n v="2.4452799999999999"/>
    <x v="0"/>
    <x v="0"/>
    <n v="14.797277300976599"/>
    <s v="Qty / 1,000"/>
    <m/>
    <s v="Private-Lighting"/>
    <x v="0"/>
    <n v="3"/>
    <n v="1"/>
    <s v="Lighting"/>
    <n v="0.91633259480590001"/>
    <n v="1.30467645558681"/>
    <n v="10462.3566040922"/>
    <n v="3.1902992433173099"/>
    <n v="0.71"/>
    <n v="7428.2731889054803"/>
    <n v="2.2651124627552899"/>
    <n v="3379"/>
    <n v="1.0900000000000001"/>
    <n v="1.36"/>
    <n v="2.1999999999999999E-2"/>
    <n v="0.57999999999999996"/>
    <n v="20.7161882213673"/>
    <d v="1900-01-13T19:08:05"/>
    <n v="43305"/>
    <n v="4.0444970123191002"/>
    <n v="211.16683054131099"/>
    <n v="0"/>
    <n v="109918.21824364412"/>
  </r>
  <r>
    <s v="STND-60385"/>
    <s v="TEAM"/>
    <s v="TEAM - 400 S Main Place - Carol Stream"/>
    <x v="0"/>
    <s v="Indoor Lighting"/>
    <x v="2"/>
    <n v="0"/>
    <n v="72498.337"/>
    <n v="15.526738999999999"/>
    <x v="0"/>
    <x v="0"/>
    <n v="14.797277300976599"/>
    <s v="Qty / 1,000"/>
    <m/>
    <s v="Private-Lighting"/>
    <x v="0"/>
    <n v="3"/>
    <n v="1"/>
    <s v="Lighting"/>
    <n v="0.91633259480590001"/>
    <n v="1.30467645558681"/>
    <n v="66432.589262322595"/>
    <n v="20.257370805341399"/>
    <n v="0.71"/>
    <n v="47167.138376249"/>
    <n v="14.3827332717924"/>
    <n v="3379"/>
    <n v="1.0900000000000001"/>
    <n v="1.36"/>
    <n v="2.1999999999999999E-2"/>
    <n v="0.57999999999999996"/>
    <n v="20.7161882213673"/>
    <d v="1900-01-13T19:08:05"/>
    <n v="43305"/>
    <n v="25.6812510209704"/>
    <n v="1340.84125116614"/>
    <n v="0"/>
    <n v="697945.22604689165"/>
  </r>
  <r>
    <s v="STND-60386"/>
    <s v="OSI Restaurant Partners, LLC"/>
    <s v="OSI Restaurant Partners - Carrabba's Italian Grill - 1001 75 Street Unit 185 - Woodridge"/>
    <x v="0"/>
    <s v="Indoor Lighting"/>
    <x v="13"/>
    <n v="0"/>
    <n v="9125.2980000000007"/>
    <n v="1.24712"/>
    <x v="0"/>
    <x v="0"/>
    <n v="8.9750493627714896"/>
    <s v="Qty / 1,000"/>
    <m/>
    <s v="Private-Lighting"/>
    <x v="0"/>
    <n v="3"/>
    <n v="1"/>
    <s v="Lighting"/>
    <n v="0.91633259480590001"/>
    <n v="1.30467645558681"/>
    <n v="8361.80799471709"/>
    <n v="1.62708810129142"/>
    <n v="0.71"/>
    <n v="5936.8836762491301"/>
    <n v="1.15523255191691"/>
    <n v="5571"/>
    <n v="1.17"/>
    <n v="1.31"/>
    <n v="2.1000000000000001E-2"/>
    <n v="0.68"/>
    <n v="12.565069107880101"/>
    <d v="1900-01-07T23:24:04"/>
    <n v="43279"/>
    <n v="1.8265470378215301"/>
    <n v="150.083733238512"/>
    <n v="0"/>
    <n v="53283.824055368212"/>
  </r>
  <r>
    <s v="STND-60387"/>
    <s v="Christ Community Church"/>
    <s v="Christ Community Church - 13400 Bell Rd  -  Lemont"/>
    <x v="0"/>
    <s v="Indoor Lighting"/>
    <x v="2"/>
    <n v="0"/>
    <n v="77395.771999999997"/>
    <n v="8.620571"/>
    <x v="0"/>
    <x v="0"/>
    <n v="14.797277300976599"/>
    <s v="Qty / 1,000"/>
    <m/>
    <s v="Private-Lighting"/>
    <x v="0"/>
    <n v="2"/>
    <n v="1"/>
    <s v="Lighting"/>
    <n v="0.97902139861649395"/>
    <n v="0.93591656730105399"/>
    <n v="75772.116950443204"/>
    <n v="8.0681352184950104"/>
    <n v="0.71"/>
    <n v="53798.203034814702"/>
    <n v="5.7283760051314596"/>
    <n v="3379"/>
    <n v="1.0900000000000001"/>
    <n v="1.36"/>
    <n v="2.1999999999999999E-2"/>
    <n v="0.57999999999999996"/>
    <n v="20.7161882213673"/>
    <d v="1900-01-13T19:08:05"/>
    <n v="43302"/>
    <n v="10.2283661492077"/>
    <n v="1529.3454797337199"/>
    <n v="0"/>
    <n v="796066.92860039393"/>
  </r>
  <r>
    <s v="STND-60387"/>
    <s v="Christ Community Church"/>
    <s v="Christ Community Church - 13400 Bell Rd  -  Lemont"/>
    <x v="1"/>
    <s v="Outdoor &amp; Garage Lighting"/>
    <x v="1"/>
    <n v="0"/>
    <n v="50476.385000000002"/>
    <n v="0"/>
    <x v="0"/>
    <x v="0"/>
    <n v="10.1978380583316"/>
    <s v="Qty / 1,000"/>
    <m/>
    <s v="Private-Lighting"/>
    <x v="0"/>
    <n v="2"/>
    <n v="1"/>
    <s v="Lighting"/>
    <n v="0.97902139861649395"/>
    <n v="0.93591656730105399"/>
    <n v="49417.461039804599"/>
    <n v="0"/>
    <n v="0.71"/>
    <n v="35086.397338261297"/>
    <n v="0"/>
    <n v="4903"/>
    <n v="1"/>
    <n v="1"/>
    <n v="0"/>
    <n v="0"/>
    <n v="14.276973281664301"/>
    <d v="1900-01-09T04:44:53"/>
    <n v="43302"/>
    <n v="0"/>
    <n v="0"/>
    <n v="0"/>
    <n v="357805.39810586558"/>
  </r>
  <r>
    <s v="STND-60387"/>
    <s v="Christ Community Church"/>
    <s v="Christ Community Church - 13400 Bell Rd  -  Lemont"/>
    <x v="1"/>
    <s v="Outdoor &amp; Garage Lighting"/>
    <x v="1"/>
    <n v="0"/>
    <n v="2382.8580000000002"/>
    <n v="0"/>
    <x v="0"/>
    <x v="0"/>
    <n v="10.1978380583316"/>
    <s v="Qty / 1,000"/>
    <m/>
    <s v="Private-Lighting"/>
    <x v="0"/>
    <n v="2"/>
    <n v="1"/>
    <s v="Lighting"/>
    <n v="0.97902139861649395"/>
    <n v="0.93591656730105399"/>
    <n v="2332.8689718645001"/>
    <n v="0"/>
    <n v="0.71"/>
    <n v="1656.3369700237999"/>
    <n v="0"/>
    <n v="4903"/>
    <n v="1"/>
    <n v="1"/>
    <n v="0"/>
    <n v="0"/>
    <n v="14.276973281664301"/>
    <d v="1900-01-09T04:44:53"/>
    <n v="43302"/>
    <n v="0"/>
    <n v="0"/>
    <n v="0"/>
    <n v="16891.056190330353"/>
  </r>
  <r>
    <s v="STND-60388"/>
    <s v="Gordon Food Service Store, LLC"/>
    <s v="Gordon Food Service - 1350 Lock Dr - Bourbonnais"/>
    <x v="3"/>
    <s v="Refrigeration"/>
    <x v="5"/>
    <n v="0"/>
    <n v="23344.2"/>
    <n v="2.778"/>
    <x v="2"/>
    <x v="0"/>
    <n v="8.6177180282661094"/>
    <s v="ΔkWpeak / CF"/>
    <n v="0.69"/>
    <s v="Private-Non-Lighting"/>
    <x v="2"/>
    <n v="3"/>
    <n v="1"/>
    <s v="Non-Lighting"/>
    <n v="0.98952339343681495"/>
    <n v="0.43468415683807998"/>
    <n v="23099.632001067701"/>
    <n v="1.2075525876961899"/>
    <n v="0.7"/>
    <n v="16169.7424007474"/>
    <n v="0.84528681138733097"/>
    <n v="4661"/>
    <n v="1.07"/>
    <n v="1.24"/>
    <n v="2.9000000000000001E-2"/>
    <n v="0.745"/>
    <n v="15.018236429950701"/>
    <d v="1900-01-09T17:27:20"/>
    <n v="43246"/>
    <n v="1.75007621405245"/>
    <n v="0"/>
    <n v="1"/>
    <n v="139346.28059933978"/>
  </r>
  <r>
    <s v="STND-60389"/>
    <s v="C. Cretors &amp; Co."/>
    <s v="C Cretors and Company - 170 Mittel - Wood Dale"/>
    <x v="62"/>
    <s v="Indoor Lighting"/>
    <x v="10"/>
    <n v="0"/>
    <n v="23269.178"/>
    <n v="4.1614560000000003"/>
    <x v="0"/>
    <x v="0"/>
    <n v="10.827197921178"/>
    <s v="Qty / 1,000"/>
    <m/>
    <s v="Private-Lighting"/>
    <x v="0"/>
    <n v="2"/>
    <n v="1"/>
    <s v="Lighting"/>
    <n v="0.97902139861649395"/>
    <n v="0.93591656730105399"/>
    <n v="22781.023190216099"/>
    <n v="3.8947756144943702"/>
    <n v="0.71"/>
    <n v="16174.526465053499"/>
    <n v="2.76529068629101"/>
    <n v="4618"/>
    <n v="1.02"/>
    <n v="1.04"/>
    <n v="1.2E-2"/>
    <n v="0.81"/>
    <n v="15.158077089649201"/>
    <d v="1900-01-09T19:51:10"/>
    <n v="43323"/>
    <n v="4.6234278424672004"/>
    <n v="268.012037531955"/>
    <n v="0"/>
    <n v="175124.79931846578"/>
  </r>
  <r>
    <s v="STND-60389"/>
    <s v="C. Cretors &amp; Co."/>
    <s v="C Cretors and Company - 170 Mittel - Wood Dale"/>
    <x v="62"/>
    <s v="Indoor Lighting"/>
    <x v="10"/>
    <n v="0"/>
    <n v="26698.32"/>
    <n v="4.7747229999999998"/>
    <x v="0"/>
    <x v="0"/>
    <n v="10.827197921178"/>
    <s v="Qty / 1,000"/>
    <m/>
    <s v="Private-Lighting"/>
    <x v="0"/>
    <n v="2"/>
    <n v="1"/>
    <s v="Lighting"/>
    <n v="0.97902139861649395"/>
    <n v="0.93591656730105399"/>
    <n v="26138.226587110701"/>
    <n v="4.4687423599733904"/>
    <n v="0.71"/>
    <n v="18558.1408768486"/>
    <n v="3.17280707558111"/>
    <n v="4618"/>
    <n v="1.02"/>
    <n v="1.04"/>
    <n v="1.2E-2"/>
    <n v="0.81"/>
    <n v="15.158077089649201"/>
    <d v="1900-01-09T19:51:10"/>
    <n v="43323"/>
    <n v="5.3047748812599602"/>
    <n v="307.508548083655"/>
    <n v="0"/>
    <n v="200932.66432274363"/>
  </r>
  <r>
    <s v="STND-60389"/>
    <s v="C. Cretors &amp; Co."/>
    <s v="C Cretors and Company - 170 Mittel - Wood Dale"/>
    <x v="62"/>
    <s v="Indoor Lighting"/>
    <x v="10"/>
    <n v="0"/>
    <n v="4295.848"/>
    <n v="0.76826899999999998"/>
    <x v="0"/>
    <x v="0"/>
    <n v="10.827197921178"/>
    <s v="Qty / 1,000"/>
    <m/>
    <s v="Private-Lighting"/>
    <x v="0"/>
    <n v="2"/>
    <n v="1"/>
    <s v="Lighting"/>
    <n v="0.97902139861649395"/>
    <n v="0.93591656730105399"/>
    <n v="4205.72711720387"/>
    <n v="0.71903568524381301"/>
    <n v="0.71"/>
    <n v="2986.0662532147398"/>
    <n v="0.51051533652310699"/>
    <n v="4618"/>
    <n v="1.02"/>
    <n v="1.04"/>
    <n v="1.2E-2"/>
    <n v="0.81"/>
    <n v="15.158077089649201"/>
    <d v="1900-01-09T19:51:10"/>
    <n v="43323"/>
    <n v="0.85355613158097499"/>
    <n v="49.4791425553396"/>
    <n v="0"/>
    <n v="32330.730329306411"/>
  </r>
  <r>
    <s v="STND-60389"/>
    <s v="C. Cretors &amp; Co."/>
    <s v="C Cretors and Company - 170 Mittel - Wood Dale"/>
    <x v="62"/>
    <s v="Indoor Lighting"/>
    <x v="10"/>
    <n v="0"/>
    <n v="527.55999999999995"/>
    <n v="9.4349000000000002E-2"/>
    <x v="0"/>
    <x v="0"/>
    <n v="10.827197921178"/>
    <s v="Qty / 1,000"/>
    <m/>
    <s v="Private-Lighting"/>
    <x v="0"/>
    <n v="2"/>
    <n v="1"/>
    <s v="Lighting"/>
    <n v="0.97902139861649395"/>
    <n v="0.93591656730105399"/>
    <n v="516.49252905411697"/>
    <n v="8.8302792208287101E-2"/>
    <n v="0.71"/>
    <n v="366.70969562842299"/>
    <n v="6.2694982467883895E-2"/>
    <n v="4618"/>
    <n v="1.02"/>
    <n v="1.04"/>
    <n v="1.2E-2"/>
    <n v="0.81"/>
    <n v="15.158077089649201"/>
    <d v="1900-01-09T19:51:10"/>
    <n v="43323"/>
    <n v="0.10482287774013201"/>
    <n v="6.0763826947543196"/>
    <n v="0"/>
    <n v="3970.4384541838785"/>
  </r>
  <r>
    <s v="STND-60389"/>
    <s v="C. Cretors &amp; Co."/>
    <s v="C Cretors and Company - 170 Mittel - Wood Dale"/>
    <x v="62"/>
    <s v="Indoor Lighting"/>
    <x v="10"/>
    <n v="0"/>
    <n v="3061.7339999999999"/>
    <n v="0.54756000000000005"/>
    <x v="0"/>
    <x v="0"/>
    <n v="10.827197921178"/>
    <s v="Qty / 1,000"/>
    <m/>
    <s v="Private-Lighting"/>
    <x v="0"/>
    <n v="2"/>
    <n v="1"/>
    <s v="Lighting"/>
    <n v="0.97902139861649395"/>
    <n v="0.93591656730105399"/>
    <n v="2997.5031028716699"/>
    <n v="0.51247047559136505"/>
    <n v="0.71"/>
    <n v="2128.2272030388899"/>
    <n v="0.36385403766986901"/>
    <n v="4618"/>
    <n v="1.02"/>
    <n v="1.04"/>
    <n v="1.2E-2"/>
    <n v="0.81"/>
    <n v="15.158077089649201"/>
    <d v="1900-01-09T19:51:10"/>
    <n v="43323"/>
    <n v="0.60834576874568502"/>
    <n v="35.264742386725501"/>
    <n v="0"/>
    <n v="23042.737148537137"/>
  </r>
  <r>
    <s v="STND-60389"/>
    <s v="C. Cretors &amp; Co."/>
    <s v="C Cretors and Company - 170 Mittel - Wood Dale"/>
    <x v="62"/>
    <s v="Indoor Lighting"/>
    <x v="10"/>
    <n v="0"/>
    <n v="54051.381000000001"/>
    <n v="9.6665399999999995"/>
    <x v="0"/>
    <x v="0"/>
    <n v="10.827197921178"/>
    <s v="Qty / 1,000"/>
    <m/>
    <s v="Private-Lighting"/>
    <x v="0"/>
    <n v="2"/>
    <n v="1"/>
    <s v="Lighting"/>
    <n v="0.97902139861649395"/>
    <n v="0.93591656730105399"/>
    <n v="52917.458623772996"/>
    <n v="9.0470749344783297"/>
    <n v="0.71"/>
    <n v="37571.395622878801"/>
    <n v="6.4234232034796097"/>
    <n v="4618"/>
    <n v="1.02"/>
    <n v="1.04"/>
    <n v="1.2E-2"/>
    <n v="0.81"/>
    <n v="15.158077089649201"/>
    <d v="1900-01-09T19:51:10"/>
    <n v="43323"/>
    <n v="10.739642609779599"/>
    <n v="622.55833675026997"/>
    <n v="0"/>
    <n v="406792.93658378953"/>
  </r>
  <r>
    <s v="STND-60389"/>
    <s v="C. Cretors &amp; Co."/>
    <s v="C Cretors and Company - 170 Mittel - Wood Dale"/>
    <x v="1"/>
    <s v="Outdoor &amp; Garage Lighting"/>
    <x v="1"/>
    <n v="0"/>
    <n v="9266.67"/>
    <n v="0"/>
    <x v="0"/>
    <x v="0"/>
    <n v="10.1978380583316"/>
    <s v="Qty / 1,000"/>
    <m/>
    <s v="Private-Lighting"/>
    <x v="0"/>
    <n v="2"/>
    <n v="1"/>
    <s v="Lighting"/>
    <n v="0.97902139861649395"/>
    <n v="0.93591656730105399"/>
    <n v="9072.2682239174992"/>
    <n v="0"/>
    <n v="0.71"/>
    <n v="6441.3104389814298"/>
    <n v="0"/>
    <n v="4903"/>
    <n v="1"/>
    <n v="1"/>
    <n v="0"/>
    <n v="0"/>
    <n v="14.276973281664301"/>
    <d v="1900-01-09T04:44:53"/>
    <n v="43323"/>
    <n v="0"/>
    <n v="0"/>
    <n v="0"/>
    <n v="65687.44074017345"/>
  </r>
  <r>
    <s v="STND-60389"/>
    <s v="C. Cretors &amp; Co."/>
    <s v="C Cretors and Company - 170 Mittel - Wood Dale"/>
    <x v="1"/>
    <s v="Outdoor &amp; Garage Lighting"/>
    <x v="1"/>
    <n v="0"/>
    <n v="485.39699999999999"/>
    <n v="0"/>
    <x v="0"/>
    <x v="0"/>
    <n v="10.1978380583316"/>
    <s v="Qty / 1,000"/>
    <m/>
    <s v="Private-Lighting"/>
    <x v="0"/>
    <n v="2"/>
    <n v="1"/>
    <s v="Lighting"/>
    <n v="0.97902139861649395"/>
    <n v="0.93591656730105399"/>
    <n v="475.21404982425003"/>
    <n v="0"/>
    <n v="0.71"/>
    <n v="337.401975375218"/>
    <n v="0"/>
    <n v="4903"/>
    <n v="1"/>
    <n v="1"/>
    <n v="0"/>
    <n v="0"/>
    <n v="14.276973281664301"/>
    <d v="1900-01-09T04:44:53"/>
    <n v="43323"/>
    <n v="0"/>
    <n v="0"/>
    <n v="0"/>
    <n v="3440.7707054376592"/>
  </r>
  <r>
    <s v="STND-60389"/>
    <s v="C. Cretors &amp; Co."/>
    <s v="C Cretors and Company - 170 Mittel - Wood Dale"/>
    <x v="1"/>
    <s v="Outdoor &amp; Garage Lighting"/>
    <x v="1"/>
    <n v="0"/>
    <n v="26476.2"/>
    <n v="0"/>
    <x v="0"/>
    <x v="0"/>
    <n v="10.1978380583316"/>
    <s v="Qty / 1,000"/>
    <m/>
    <s v="Private-Lighting"/>
    <x v="0"/>
    <n v="2"/>
    <n v="1"/>
    <s v="Lighting"/>
    <n v="0.97902139861649395"/>
    <n v="0.93591656730105399"/>
    <n v="25920.76635405"/>
    <n v="0"/>
    <n v="0.71"/>
    <n v="18403.744111375501"/>
    <n v="0"/>
    <n v="4903"/>
    <n v="1"/>
    <n v="1"/>
    <n v="0"/>
    <n v="0"/>
    <n v="14.276973281664301"/>
    <d v="1900-01-09T04:44:53"/>
    <n v="43323"/>
    <n v="0"/>
    <n v="0"/>
    <n v="0"/>
    <n v="187678.40211478114"/>
  </r>
  <r>
    <s v="STND-60390"/>
    <s v="Community High School District 128"/>
    <s v="Community High School District 128 - 708 W Park Ave - Libertyville"/>
    <x v="2"/>
    <s v="Energy Management System"/>
    <x v="12"/>
    <n v="273600"/>
    <n v="681600"/>
    <n v="0"/>
    <x v="1"/>
    <x v="1"/>
    <n v="15"/>
    <s v="NA"/>
    <m/>
    <s v="EMS"/>
    <x v="1"/>
    <n v="2"/>
    <n v="1"/>
    <s v="EMS"/>
    <n v="0.79332965142744905"/>
    <n v="0.53298697738882195"/>
    <n v="540733.490412949"/>
    <n v="0"/>
    <n v="0.7"/>
    <n v="378513.44328906399"/>
    <n v="0"/>
    <n v="2979"/>
    <n v="1.17333333333333"/>
    <n v="1.323"/>
    <n v="2.1333333333333301E-2"/>
    <n v="0.72"/>
    <n v="23.497818059751602"/>
    <d v="1900-01-15T18:49:11"/>
    <n v="43320"/>
    <n v="0"/>
    <n v="0"/>
    <n v="0"/>
    <n v="5677701.6493359599"/>
  </r>
  <r>
    <s v="STND-60391"/>
    <s v="A-1 Airport Limousine Service, Inc"/>
    <s v="A-1 Airport Limousine Service Inc - 114 E Lake St - Bloomingdale"/>
    <x v="0"/>
    <s v="Indoor Lighting"/>
    <x v="6"/>
    <n v="0"/>
    <n v="29552.064999999999"/>
    <n v="6.6450449999999996"/>
    <x v="0"/>
    <x v="0"/>
    <n v="15"/>
    <s v="Qty / 1,000"/>
    <m/>
    <s v="Private-Lighting"/>
    <x v="0"/>
    <n v="3"/>
    <n v="1"/>
    <s v="Lighting"/>
    <n v="0.91633259480590001"/>
    <n v="1.30467645558681"/>
    <n v="27079.5204033226"/>
    <n v="8.6696337578148306"/>
    <n v="0.71"/>
    <n v="19226.459486359101"/>
    <n v="6.1554399680485297"/>
    <n v="2885"/>
    <n v="1.165"/>
    <n v="1.3779999999999999"/>
    <n v="2.5499999999999998E-2"/>
    <n v="0.55000000000000004"/>
    <n v="24.263431542460999"/>
    <d v="1900-01-16T07:56:40"/>
    <n v="43288"/>
    <n v="11.4390206594733"/>
    <n v="592.72769981521606"/>
    <n v="0"/>
    <n v="288396.89229538653"/>
  </r>
  <r>
    <s v="STND-60391"/>
    <s v="A-1 Airport Limousine Service, Inc"/>
    <s v="A-1 Airport Limousine Service Inc - 114 E Lake St - Bloomingdale"/>
    <x v="0"/>
    <s v="Indoor Lighting"/>
    <x v="6"/>
    <n v="0"/>
    <n v="7020.9359999999997"/>
    <n v="1.5787199999999999"/>
    <x v="0"/>
    <x v="0"/>
    <n v="15"/>
    <s v="Qty / 1,000"/>
    <m/>
    <s v="Private-Lighting"/>
    <x v="0"/>
    <n v="3"/>
    <n v="1"/>
    <s v="Lighting"/>
    <n v="0.91633259480590001"/>
    <n v="1.30467645558681"/>
    <n v="6433.5125028461498"/>
    <n v="2.0597188139639999"/>
    <n v="0.71"/>
    <n v="4567.7938770207702"/>
    <n v="1.46240035791444"/>
    <n v="2885"/>
    <n v="1.165"/>
    <n v="1.3779999999999999"/>
    <n v="2.5499999999999998E-2"/>
    <n v="0.55000000000000004"/>
    <n v="24.263431542460999"/>
    <d v="1900-01-16T07:56:40"/>
    <n v="43288"/>
    <n v="2.7176656735242202"/>
    <n v="140.81937237989399"/>
    <n v="0"/>
    <n v="68516.908155311554"/>
  </r>
  <r>
    <s v="STND-60391"/>
    <s v="A-1 Airport Limousine Service, Inc"/>
    <s v="A-1 Airport Limousine Service Inc - 114 E Lake St - Bloomingdale"/>
    <x v="0"/>
    <s v="Indoor Lighting"/>
    <x v="6"/>
    <n v="0"/>
    <n v="742.59900000000005"/>
    <n v="0.16697999999999999"/>
    <x v="0"/>
    <x v="0"/>
    <n v="15"/>
    <s v="Qty / 1,000"/>
    <m/>
    <s v="Private-Lighting"/>
    <x v="0"/>
    <n v="3"/>
    <n v="1"/>
    <s v="Lighting"/>
    <n v="0.91633259480590001"/>
    <n v="1.30467645558681"/>
    <n v="680.46766857026603"/>
    <n v="0.217854874553885"/>
    <n v="0.71"/>
    <n v="483.13204468488902"/>
    <n v="0.154676960933258"/>
    <n v="2885"/>
    <n v="1.165"/>
    <n v="1.3779999999999999"/>
    <n v="2.5499999999999998E-2"/>
    <n v="0.55000000000000004"/>
    <n v="24.263431542460999"/>
    <d v="1900-01-16T07:56:40"/>
    <n v="43288"/>
    <n v="0.28744540777659999"/>
    <n v="14.8943566940273"/>
    <n v="0"/>
    <n v="7246.9806702733349"/>
  </r>
  <r>
    <s v="STND-60391"/>
    <s v="A-1 Airport Limousine Service, Inc"/>
    <s v="A-1 Airport Limousine Service Inc - 114 E Lake St - Bloomingdale"/>
    <x v="0"/>
    <s v="Indoor Lighting"/>
    <x v="6"/>
    <n v="0"/>
    <n v="283.53800000000001"/>
    <n v="6.3755999999999993E-2"/>
    <x v="0"/>
    <x v="0"/>
    <n v="15"/>
    <s v="Qty / 1,000"/>
    <m/>
    <s v="Private-Lighting"/>
    <x v="0"/>
    <n v="3"/>
    <n v="1"/>
    <s v="Lighting"/>
    <n v="0.91633259480590001"/>
    <n v="1.30467645558681"/>
    <n v="259.81511126607501"/>
    <n v="8.3180952102392403E-2"/>
    <n v="0.71"/>
    <n v="184.46872899891301"/>
    <n v="5.9058475992698603E-2"/>
    <n v="2885"/>
    <n v="1.165"/>
    <n v="1.3779999999999999"/>
    <n v="2.5499999999999998E-2"/>
    <n v="0.55000000000000004"/>
    <n v="24.263431542460999"/>
    <d v="1900-01-16T07:56:40"/>
    <n v="43288"/>
    <n v="0.109751882969247"/>
    <n v="5.6869402036780397"/>
    <n v="0"/>
    <n v="2767.0309349836953"/>
  </r>
  <r>
    <s v="STND-60393"/>
    <s v="Golden Corridor Family YMCA"/>
    <s v="Taylor Family YMCA Elgin - 50 N Mclean Blvd - Elgin"/>
    <x v="1"/>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276"/>
    <n v="0"/>
    <n v="0"/>
    <n v="0"/>
    <n v="138902.27638365139"/>
  </r>
  <r>
    <s v="STND-60396"/>
    <s v="Treetop Generations"/>
    <s v="Riverside Foods - 48 E Burlington St - Riverside"/>
    <x v="3"/>
    <s v="Refrigeration"/>
    <x v="5"/>
    <n v="0"/>
    <n v="7381.2"/>
    <n v="0.87839999999999996"/>
    <x v="2"/>
    <x v="0"/>
    <n v="8.6177180282661094"/>
    <s v="ΔkWpeak / CF"/>
    <n v="0.69"/>
    <s v="Private-Non-Lighting"/>
    <x v="2"/>
    <n v="3"/>
    <n v="1"/>
    <s v="Non-Lighting"/>
    <n v="0.98952339343681495"/>
    <n v="0.43468415683807998"/>
    <n v="7303.8700716358198"/>
    <n v="0.38182656336657"/>
    <n v="0.7"/>
    <n v="5112.7090501450703"/>
    <n v="0.26727859435659901"/>
    <n v="4661"/>
    <n v="1.07"/>
    <n v="1.24"/>
    <n v="2.9000000000000001E-2"/>
    <n v="0.745"/>
    <n v="15.018236429950701"/>
    <d v="1900-01-09T17:27:20"/>
    <n v="43286"/>
    <n v="0.55337183096604303"/>
    <n v="0"/>
    <n v="0"/>
    <n v="44059.884954714471"/>
  </r>
  <r>
    <s v="STND-60397"/>
    <s v="Syed Ahmed"/>
    <s v="Syed Ahmed - 100 E Roosevelt Rd Ste 42 - Villa Park"/>
    <x v="0"/>
    <s v="Indoor Lighting"/>
    <x v="9"/>
    <n v="0"/>
    <n v="8060.08"/>
    <n v="1.7797000000000001"/>
    <x v="0"/>
    <x v="0"/>
    <n v="12.853470437018"/>
    <s v="Qty / 1,000"/>
    <m/>
    <s v="Private-Lighting"/>
    <x v="0"/>
    <n v="3"/>
    <n v="1"/>
    <s v="Lighting"/>
    <n v="0.91633259480590001"/>
    <n v="1.30467645558681"/>
    <n v="7385.7140207431403"/>
    <n v="2.3219326880078399"/>
    <n v="0.71"/>
    <n v="5243.8569547276302"/>
    <n v="1.6485722084855701"/>
    <n v="3890"/>
    <n v="1.4"/>
    <n v="1.85"/>
    <n v="6.0000000000000001E-3"/>
    <n v="0.65"/>
    <n v="17.994858611825201"/>
    <d v="1900-01-11T20:29:00"/>
    <n v="43328"/>
    <n v="1.9309211542684701"/>
    <n v="31.653060088899199"/>
    <n v="0"/>
    <n v="67401.760343542832"/>
  </r>
  <r>
    <s v="STND-60398"/>
    <s v="Captive Resources Holding Company, LLC"/>
    <s v="CR Itasca LLC - 1100 N Arlington Heights Rd - Itasca"/>
    <x v="0"/>
    <s v="Indoor Lighting"/>
    <x v="6"/>
    <n v="0"/>
    <n v="2747.616"/>
    <n v="0.61782599999999999"/>
    <x v="0"/>
    <x v="0"/>
    <n v="15"/>
    <s v="Qty / 1,000"/>
    <m/>
    <s v="Private-Lighting"/>
    <x v="0"/>
    <n v="3"/>
    <n v="1"/>
    <s v="Lighting"/>
    <n v="0.91633259480590001"/>
    <n v="1.30467645558681"/>
    <n v="2517.7300988102102"/>
    <n v="0.806063035849374"/>
    <n v="0.71"/>
    <n v="1787.58837015525"/>
    <n v="0.57230475545305604"/>
    <n v="2885"/>
    <n v="1.165"/>
    <n v="1.3779999999999999"/>
    <n v="2.5499999999999998E-2"/>
    <n v="0.55000000000000004"/>
    <n v="24.263431542460999"/>
    <d v="1900-01-16T07:56:40"/>
    <n v="43288"/>
    <n v="1.0635480087734199"/>
    <n v="55.109113750781297"/>
    <n v="0"/>
    <n v="26813.825552328752"/>
  </r>
  <r>
    <s v="STND-60398"/>
    <s v="Captive Resources Holding Company, LLC"/>
    <s v="CR Itasca LLC - 1100 N Arlington Heights Rd - Itasca"/>
    <x v="7"/>
    <s v="Indoor Lighting"/>
    <x v="6"/>
    <n v="0"/>
    <n v="392.09199999999998"/>
    <n v="0.26716800000000002"/>
    <x v="0"/>
    <x v="0"/>
    <n v="8"/>
    <s v="Qty / 1,000"/>
    <m/>
    <s v="Private-Lighting"/>
    <x v="0"/>
    <n v="3"/>
    <n v="1"/>
    <s v="Lighting"/>
    <n v="0.91633259480590001"/>
    <n v="1.30467645558681"/>
    <n v="359.286679762635"/>
    <n v="0.34856779928621601"/>
    <n v="0.71"/>
    <n v="255.093542631471"/>
    <n v="0.24748313749321299"/>
    <n v="2885"/>
    <n v="1.165"/>
    <n v="1.3779999999999999"/>
    <n v="2.5499999999999998E-2"/>
    <n v="0.55000000000000004"/>
    <n v="24.263431542460999"/>
    <d v="1900-01-16T07:56:40"/>
    <n v="43288"/>
    <n v="0.63237989710852005"/>
    <n v="7.8642148789246198"/>
    <n v="0"/>
    <n v="2040.748341051768"/>
  </r>
  <r>
    <s v="STND-60400"/>
    <s v="Highland Park Public Library"/>
    <s v="Highland Park Public Library - 494 Laurel Ave - Highland Park"/>
    <x v="0"/>
    <s v="Indoor Lighting"/>
    <x v="2"/>
    <n v="0"/>
    <n v="464.072"/>
    <n v="9.9389000000000005E-2"/>
    <x v="0"/>
    <x v="1"/>
    <n v="14.797277300976599"/>
    <s v="Qty / 1,000"/>
    <m/>
    <s v="Public-Lighting"/>
    <x v="0"/>
    <n v="3"/>
    <n v="1"/>
    <s v="Lighting"/>
    <n v="0.99829244462109001"/>
    <n v="0.987374621353864"/>
    <n v="463.27957136019899"/>
    <n v="9.8134176241739202E-2"/>
    <n v="0.71"/>
    <n v="328.92849566574102"/>
    <n v="6.96752651316348E-2"/>
    <n v="3379"/>
    <n v="1.0900000000000001"/>
    <n v="1.36"/>
    <n v="2.1999999999999999E-2"/>
    <n v="0.57999999999999996"/>
    <n v="20.7161882213673"/>
    <d v="1900-01-13T19:08:05"/>
    <n v="43240"/>
    <n v="0.124409452639122"/>
    <n v="9.3505968531416208"/>
    <n v="1"/>
    <n v="4867.2461625590495"/>
  </r>
  <r>
    <s v="STND-60400"/>
    <s v="Highland Park Public Library"/>
    <s v="Highland Park Public Library - 494 Laurel Ave - Highland Park"/>
    <x v="0"/>
    <s v="Indoor Lighting"/>
    <x v="2"/>
    <n v="0"/>
    <n v="73.662000000000006"/>
    <n v="1.5775999999999998E-2"/>
    <x v="0"/>
    <x v="1"/>
    <n v="14.797277300976599"/>
    <s v="Qty / 1,000"/>
    <m/>
    <s v="Public-Lighting"/>
    <x v="0"/>
    <n v="3"/>
    <n v="1"/>
    <s v="Lighting"/>
    <n v="0.99829244462109001"/>
    <n v="0.987374621353864"/>
    <n v="73.536218055678802"/>
    <n v="1.5576822026478599E-2"/>
    <n v="0.71"/>
    <n v="52.210714819531901"/>
    <n v="1.1059543638799799E-2"/>
    <n v="3379"/>
    <n v="1.0900000000000001"/>
    <n v="1.36"/>
    <n v="2.1999999999999999E-2"/>
    <n v="0.57999999999999996"/>
    <n v="20.7161882213673"/>
    <d v="1900-01-13T19:08:05"/>
    <n v="43240"/>
    <n v="1.9747492427077299E-2"/>
    <n v="1.48421724516049"/>
    <n v="1"/>
    <n v="772.57642526682196"/>
  </r>
  <r>
    <s v="STND-60400"/>
    <s v="Highland Park Public Library"/>
    <s v="Highland Park Public Library - 494 Laurel Ave - Highland Park"/>
    <x v="0"/>
    <s v="Indoor Lighting"/>
    <x v="2"/>
    <n v="0"/>
    <n v="30536.665000000001"/>
    <n v="6.5399409999999998"/>
    <x v="0"/>
    <x v="1"/>
    <n v="14.797277300976599"/>
    <s v="Qty / 1,000"/>
    <m/>
    <s v="Public-Lighting"/>
    <x v="0"/>
    <n v="3"/>
    <n v="1"/>
    <s v="Lighting"/>
    <n v="0.99829244462109001"/>
    <n v="0.987374621353864"/>
    <n v="30484.521953425301"/>
    <n v="6.4573717685516101"/>
    <n v="0.71"/>
    <n v="21644.010586932"/>
    <n v="4.5847339556716404"/>
    <n v="3379"/>
    <n v="1.0900000000000001"/>
    <n v="1.36"/>
    <n v="2.1999999999999999E-2"/>
    <n v="0.57999999999999996"/>
    <n v="20.7161882213673"/>
    <d v="1900-01-13T19:08:05"/>
    <n v="43240"/>
    <n v="8.1863232359934202"/>
    <n v="615.28392933518899"/>
    <n v="1"/>
    <n v="320272.42656010611"/>
  </r>
  <r>
    <s v="STND-60401"/>
    <s v="Accurate Perforating Company"/>
    <s v="Accurate Metal Fabricating - 1657 N Kostner - Chicago"/>
    <x v="62"/>
    <s v="Indoor Lighting"/>
    <x v="6"/>
    <n v="0"/>
    <n v="3736.623"/>
    <n v="0.84021299999999999"/>
    <x v="0"/>
    <x v="0"/>
    <n v="15"/>
    <s v="Qty / 1,000"/>
    <m/>
    <s v="Private-Lighting"/>
    <x v="0"/>
    <n v="3"/>
    <n v="1"/>
    <s v="Lighting"/>
    <n v="0.91633259480590001"/>
    <n v="1.30467645558681"/>
    <n v="3423.9894494014102"/>
    <n v="1.0962061187779599"/>
    <n v="0.71"/>
    <n v="2431.0325090749998"/>
    <n v="0.77830634433235002"/>
    <n v="2885"/>
    <n v="1.165"/>
    <n v="1.3779999999999999"/>
    <n v="2.5499999999999998E-2"/>
    <n v="0.55000000000000004"/>
    <n v="24.263431542460999"/>
    <d v="1900-01-16T07:56:40"/>
    <n v="43251"/>
    <n v="1.44637302913044"/>
    <n v="74.945691810932004"/>
    <n v="1"/>
    <n v="36465.487636124999"/>
  </r>
  <r>
    <s v="STND-60401"/>
    <s v="Accurate Perforating Company"/>
    <s v="Accurate Metal Fabricating - 1657 N Kostner - Chicago"/>
    <x v="62"/>
    <s v="Indoor Lighting"/>
    <x v="6"/>
    <n v="0"/>
    <n v="1994.8910000000001"/>
    <n v="0.448569"/>
    <x v="0"/>
    <x v="0"/>
    <n v="15"/>
    <s v="Qty / 1,000"/>
    <m/>
    <s v="Private-Lighting"/>
    <x v="0"/>
    <n v="3"/>
    <n v="1"/>
    <s v="Lighting"/>
    <n v="0.91633259480590001"/>
    <n v="1.30467645558681"/>
    <n v="1827.9836463849399"/>
    <n v="0.58523741300611798"/>
    <n v="0.71"/>
    <n v="1297.8683889332999"/>
    <n v="0.415518563234344"/>
    <n v="2885"/>
    <n v="1.165"/>
    <n v="1.3779999999999999"/>
    <n v="2.5499999999999998E-2"/>
    <n v="0.55000000000000004"/>
    <n v="24.263431542460999"/>
    <d v="1900-01-16T07:56:40"/>
    <n v="43251"/>
    <n v="0.77218289089077496"/>
    <n v="40.011659212717497"/>
    <n v="1"/>
    <n v="19468.025833999498"/>
  </r>
  <r>
    <s v="STND-60401"/>
    <s v="Accurate Perforating Company"/>
    <s v="Accurate Metal Fabricating - 1657 N Kostner - Chicago"/>
    <x v="62"/>
    <s v="Indoor Lighting"/>
    <x v="6"/>
    <n v="0"/>
    <n v="29238.148000000001"/>
    <n v="6.5744579999999999"/>
    <x v="0"/>
    <x v="0"/>
    <n v="15"/>
    <s v="Qty / 1,000"/>
    <m/>
    <s v="Private-Lighting"/>
    <x v="0"/>
    <n v="3"/>
    <n v="1"/>
    <s v="Lighting"/>
    <n v="0.91633259480590001"/>
    <n v="1.30467645558681"/>
    <n v="26791.868024158899"/>
    <n v="8.5775405608443194"/>
    <n v="0.71"/>
    <n v="19022.2262971528"/>
    <n v="6.0900537981994702"/>
    <n v="2885"/>
    <n v="1.165"/>
    <n v="1.3779999999999999"/>
    <n v="2.5499999999999998E-2"/>
    <n v="0.55000000000000004"/>
    <n v="24.263431542460999"/>
    <d v="1900-01-16T07:56:40"/>
    <n v="43251"/>
    <n v="11.317509646185901"/>
    <n v="586.43144602236305"/>
    <n v="1"/>
    <n v="285333.39445729199"/>
  </r>
  <r>
    <s v="STND-60401"/>
    <s v="Accurate Perforating Company"/>
    <s v="Accurate Metal Fabricating - 1657 N Kostner - Chicago"/>
    <x v="62"/>
    <s v="Indoor Lighting"/>
    <x v="6"/>
    <n v="0"/>
    <n v="97.888000000000005"/>
    <n v="2.2010999999999999E-2"/>
    <x v="0"/>
    <x v="0"/>
    <n v="15"/>
    <s v="Qty / 1,000"/>
    <m/>
    <s v="Private-Lighting"/>
    <x v="0"/>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251"/>
    <n v="3.78905310250972E-2"/>
    <n v="1.9633460159048699"/>
    <n v="1"/>
    <n v="955.2833276798325"/>
  </r>
  <r>
    <s v="STND-60402"/>
    <s v="8200-8201 Tinley Crossings, LLC"/>
    <s v="8200-8201 Tinley Crossings LLC - 8201 W 183rd - Tinley Park"/>
    <x v="1"/>
    <s v="Outdoor &amp; Garage Lighting"/>
    <x v="1"/>
    <n v="0"/>
    <n v="15003.18"/>
    <n v="0"/>
    <x v="0"/>
    <x v="0"/>
    <n v="10.1978380583316"/>
    <s v="Qty / 1,000"/>
    <m/>
    <s v="Private-Lighting"/>
    <x v="0"/>
    <n v="3"/>
    <n v="1"/>
    <s v="Lighting"/>
    <n v="0.91633259480590001"/>
    <n v="1.30467645558681"/>
    <n v="13747.902859739999"/>
    <n v="0"/>
    <n v="0.71"/>
    <n v="9761.0110304153804"/>
    <n v="0"/>
    <n v="4903"/>
    <n v="1"/>
    <n v="1"/>
    <n v="0"/>
    <n v="0"/>
    <n v="14.276973281664301"/>
    <d v="1900-01-09T04:44:53"/>
    <n v="43299"/>
    <n v="0"/>
    <n v="0"/>
    <n v="0"/>
    <n v="99541.209773764509"/>
  </r>
  <r>
    <s v="STND-60402"/>
    <s v="8200-8201 Tinley Crossings, LLC"/>
    <s v="8200-8201 Tinley Crossings LLC - 8201 W 183rd - Tinley Park"/>
    <x v="1"/>
    <s v="Outdoor &amp; Garage Lighting"/>
    <x v="1"/>
    <n v="0"/>
    <n v="16253.445"/>
    <n v="0"/>
    <x v="0"/>
    <x v="0"/>
    <n v="10.1978380583316"/>
    <s v="Qty / 1,000"/>
    <m/>
    <s v="Private-Lighting"/>
    <x v="0"/>
    <n v="3"/>
    <n v="1"/>
    <s v="Lighting"/>
    <n v="0.91633259480590001"/>
    <n v="1.30467645558681"/>
    <n v="14893.561431385"/>
    <n v="0"/>
    <n v="0.71"/>
    <n v="10574.4286162833"/>
    <n v="0"/>
    <n v="4903"/>
    <n v="1"/>
    <n v="1"/>
    <n v="0"/>
    <n v="0"/>
    <n v="14.276973281664301"/>
    <d v="1900-01-09T04:44:53"/>
    <n v="43299"/>
    <n v="0"/>
    <n v="0"/>
    <n v="0"/>
    <n v="107836.3105882446"/>
  </r>
  <r>
    <s v="STND-60403"/>
    <s v="Clorox Manufacturing Company"/>
    <s v="Clorox Products Manufacturing Company - 2400 Dralle Rd - University Park"/>
    <x v="1"/>
    <s v="Outdoor &amp; Garage Lighting"/>
    <x v="1"/>
    <n v="0"/>
    <n v="50128.271999999997"/>
    <n v="0"/>
    <x v="0"/>
    <x v="0"/>
    <n v="10.1978380583316"/>
    <s v="Qty / 1,000"/>
    <m/>
    <s v="Private-Lighting"/>
    <x v="0"/>
    <n v="3"/>
    <n v="1"/>
    <s v="Lighting"/>
    <n v="0.91633259480590001"/>
    <n v="1.30467645558681"/>
    <n v="45934.169554895903"/>
    <n v="0"/>
    <n v="0.71"/>
    <n v="32613.2603839761"/>
    <n v="0"/>
    <n v="4903"/>
    <n v="1"/>
    <n v="1"/>
    <n v="0"/>
    <n v="0"/>
    <n v="14.276973281664301"/>
    <d v="1900-01-09T04:44:53"/>
    <n v="43263"/>
    <n v="0"/>
    <n v="0"/>
    <n v="0"/>
    <n v="332584.74794998975"/>
  </r>
  <r>
    <s v="STND-60404"/>
    <s v="Advanced Drainage Systems"/>
    <s v="Advanced Drainage Systems - 1600 Industrial Dr - Mendota"/>
    <x v="0"/>
    <s v="Indoor Lighting"/>
    <x v="10"/>
    <n v="0"/>
    <n v="180053.511"/>
    <n v="32.200740000000003"/>
    <x v="0"/>
    <x v="0"/>
    <n v="10.827197921178"/>
    <s v="Qty / 1,000"/>
    <m/>
    <s v="Private-Lighting"/>
    <x v="0"/>
    <n v="2"/>
    <n v="1"/>
    <s v="Lighting"/>
    <n v="0.97902139861649395"/>
    <n v="0.93591656730105399"/>
    <n v="176276.24016503"/>
    <n v="30.1372060453537"/>
    <n v="0.71"/>
    <n v="125156.130517171"/>
    <n v="21.3974162922012"/>
    <n v="4618"/>
    <n v="1.02"/>
    <n v="1.04"/>
    <n v="1.2E-2"/>
    <n v="0.81"/>
    <n v="15.158077089649201"/>
    <d v="1900-01-09T19:51:10"/>
    <n v="43271"/>
    <n v="35.775410785082798"/>
    <n v="2073.83811958859"/>
    <n v="0"/>
    <n v="1355090.1961581963"/>
  </r>
  <r>
    <s v="STND-60406"/>
    <s v="Lutheran Outdoor Ministries Center"/>
    <s v="Lutheran Outdoor Ministries  Center -  1834 S IL Rt 2 - Oregon"/>
    <x v="0"/>
    <s v="Indoor Lighting"/>
    <x v="2"/>
    <n v="0"/>
    <n v="8102.8419999999996"/>
    <n v="1.73536"/>
    <x v="0"/>
    <x v="0"/>
    <n v="14.797277300976599"/>
    <s v="Qty / 1,000"/>
    <m/>
    <s v="Private-Lighting"/>
    <x v="0"/>
    <n v="3"/>
    <n v="1"/>
    <s v="Lighting"/>
    <n v="0.91633259480590001"/>
    <n v="1.30467645558681"/>
    <n v="7424.8982351622299"/>
    <n v="2.26408333396712"/>
    <n v="0.71"/>
    <n v="5271.6777469651797"/>
    <n v="1.6074991671166601"/>
    <n v="3379"/>
    <n v="1.0900000000000001"/>
    <n v="1.36"/>
    <n v="2.1999999999999999E-2"/>
    <n v="0.57999999999999996"/>
    <n v="20.7161882213673"/>
    <d v="1900-01-13T19:08:05"/>
    <n v="43270"/>
    <n v="2.8702882022909701"/>
    <n v="149.860331351898"/>
    <n v="0"/>
    <n v="78006.47746323132"/>
  </r>
  <r>
    <s v="STND-60407"/>
    <s v="Oak Brook Park District"/>
    <s v="Oak Brook Park District - 1450 Forest Gate Rd - Oak Brook"/>
    <x v="1"/>
    <s v="Outdoor &amp; Garage Lighting"/>
    <x v="1"/>
    <n v="0"/>
    <n v="89724.9"/>
    <n v="0"/>
    <x v="0"/>
    <x v="1"/>
    <n v="10.1978380583316"/>
    <s v="Qty / 1,000"/>
    <m/>
    <s v="Public-Lighting"/>
    <x v="0"/>
    <n v="2"/>
    <n v="1"/>
    <s v="Lighting"/>
    <n v="0.98996686498346598"/>
    <n v="2.5626279547341602"/>
    <n v="88824.677963954993"/>
    <n v="0"/>
    <n v="0.71"/>
    <n v="63065.521354408003"/>
    <n v="0"/>
    <n v="4903"/>
    <n v="1"/>
    <n v="1"/>
    <n v="0"/>
    <n v="0"/>
    <n v="14.276973281664301"/>
    <d v="1900-01-09T04:44:53"/>
    <n v="43349"/>
    <n v="0"/>
    <n v="0"/>
    <n v="0"/>
    <n v="643131.97383650613"/>
  </r>
  <r>
    <s v="STND-60407"/>
    <s v="Oak Brook Park District"/>
    <s v="Oak Brook Park District - 1450 Forest Gate Rd - Oak Brook"/>
    <x v="1"/>
    <s v="Outdoor &amp; Garage Lighting"/>
    <x v="1"/>
    <n v="0"/>
    <n v="10149.209999999999"/>
    <n v="0"/>
    <x v="0"/>
    <x v="1"/>
    <n v="10.1978380583316"/>
    <s v="Qty / 1,000"/>
    <m/>
    <s v="Public-Lighting"/>
    <x v="0"/>
    <n v="2"/>
    <n v="1"/>
    <s v="Lighting"/>
    <n v="0.98996686498346598"/>
    <n v="2.5626279547341602"/>
    <n v="10047.381605758799"/>
    <n v="0"/>
    <n v="0.71"/>
    <n v="7133.6409400887796"/>
    <n v="0"/>
    <n v="4903"/>
    <n v="1"/>
    <n v="1"/>
    <n v="0"/>
    <n v="0"/>
    <n v="14.276973281664301"/>
    <d v="1900-01-09T04:44:53"/>
    <n v="43349"/>
    <n v="0"/>
    <n v="0"/>
    <n v="0"/>
    <n v="72747.715073309766"/>
  </r>
  <r>
    <s v="STND-60408"/>
    <s v="BAEV-LaSalle Chicago North Wacker Drive LLC"/>
    <s v="Jones Lang LaSalle - 101 N Wacker Ste 350 - Chicago"/>
    <x v="0"/>
    <s v="Indoor Lighting"/>
    <x v="6"/>
    <n v="0"/>
    <n v="3334.9450000000002"/>
    <n v="0.749892"/>
    <x v="0"/>
    <x v="0"/>
    <n v="15"/>
    <s v="Qty / 1,000"/>
    <m/>
    <s v="Private-Lighting"/>
    <x v="0"/>
    <n v="3"/>
    <n v="1"/>
    <s v="Lighting"/>
    <n v="0.91633259480590001"/>
    <n v="1.30467645558681"/>
    <n v="3055.9188053849598"/>
    <n v="0.97836643663290102"/>
    <n v="0.71"/>
    <n v="2169.70235182332"/>
    <n v="0.69464017000935996"/>
    <n v="2885"/>
    <n v="1.165"/>
    <n v="1.3779999999999999"/>
    <n v="2.5499999999999998E-2"/>
    <n v="0.55000000000000004"/>
    <n v="24.263431542460999"/>
    <d v="1900-01-16T07:56:40"/>
    <n v="43264"/>
    <n v="1.2908911949240001"/>
    <n v="66.889209903275997"/>
    <n v="0"/>
    <n v="32545.535277349802"/>
  </r>
  <r>
    <s v="STND-60409"/>
    <s v="Poplar Creek Public Library District"/>
    <s v="Poplar Creek Library - 1405 S Park Ave - Streamwood"/>
    <x v="1"/>
    <s v="Outdoor &amp; Garage Lighting"/>
    <x v="1"/>
    <n v="0"/>
    <n v="13458.735000000001"/>
    <n v="0"/>
    <x v="0"/>
    <x v="1"/>
    <n v="10.1978380583316"/>
    <s v="Qty / 1,000"/>
    <m/>
    <s v="Public-Lighting"/>
    <x v="0"/>
    <n v="3"/>
    <n v="1"/>
    <s v="Lighting"/>
    <n v="0.99829244462109001"/>
    <n v="0.987374621353864"/>
    <n v="13435.7534646574"/>
    <n v="0"/>
    <n v="0.71"/>
    <n v="9539.3849599067798"/>
    <n v="0"/>
    <n v="4903"/>
    <n v="1"/>
    <n v="1"/>
    <n v="0"/>
    <n v="0"/>
    <n v="14.276973281664301"/>
    <d v="1900-01-09T04:44:53"/>
    <n v="43283"/>
    <n v="0"/>
    <n v="0"/>
    <n v="0"/>
    <n v="97281.102997213427"/>
  </r>
  <r>
    <s v="STND-60410"/>
    <s v="One Source Glass, Inc."/>
    <s v="One Source Glass Inc - 347 Airport Dr - Joliet"/>
    <x v="0"/>
    <s v="Indoor Lighting"/>
    <x v="8"/>
    <n v="0"/>
    <n v="786.3"/>
    <n v="0.12444"/>
    <x v="0"/>
    <x v="0"/>
    <n v="9.5383441434566993"/>
    <s v="Qty / 1,000"/>
    <m/>
    <s v="Private-Lighting"/>
    <x v="0"/>
    <n v="3"/>
    <n v="1"/>
    <s v="Lighting"/>
    <n v="0.91633259480590001"/>
    <n v="1.30467645558681"/>
    <n v="720.51231929587902"/>
    <n v="0.16235393813322199"/>
    <n v="0.71"/>
    <n v="511.56374670007398"/>
    <n v="0.115271296074588"/>
    <n v="5242"/>
    <n v="1"/>
    <n v="1.22"/>
    <n v="1.0999999999999999E-2"/>
    <n v="0.68"/>
    <n v="13.3536818008394"/>
    <d v="1900-01-08T12:55:13"/>
    <n v="43247"/>
    <n v="0.19570146833802099"/>
    <n v="7.9256355122546696"/>
    <n v="1"/>
    <n v="4879.4710673414174"/>
  </r>
  <r>
    <s v="STND-60410"/>
    <s v="One Source Glass, Inc."/>
    <s v="One Source Glass Inc - 347 Airport Dr - Joliet"/>
    <x v="0"/>
    <s v="Indoor Lighting"/>
    <x v="8"/>
    <n v="0"/>
    <n v="5975.88"/>
    <n v="0.94574400000000003"/>
    <x v="0"/>
    <x v="0"/>
    <n v="9.5383441434566993"/>
    <s v="Qty / 1,000"/>
    <m/>
    <s v="Private-Lighting"/>
    <x v="0"/>
    <n v="3"/>
    <n v="1"/>
    <s v="Lighting"/>
    <n v="0.91633259480590001"/>
    <n v="1.30467645558681"/>
    <n v="5475.8936266486799"/>
    <n v="1.2338899298124899"/>
    <n v="0.71"/>
    <n v="3887.88447492056"/>
    <n v="0.876061850166867"/>
    <n v="5242"/>
    <n v="1"/>
    <n v="1.22"/>
    <n v="1.0999999999999999E-2"/>
    <n v="0.68"/>
    <n v="13.3536818008394"/>
    <d v="1900-01-08T12:55:13"/>
    <n v="43247"/>
    <n v="1.48733115936896"/>
    <n v="60.234829893135498"/>
    <n v="1"/>
    <n v="37083.98011179475"/>
  </r>
  <r>
    <s v="STND-60411"/>
    <s v="Chiquita Food Market, Inc"/>
    <s v="Chiquita Food Market Inc - 1414 S Main St - Rockford"/>
    <x v="1"/>
    <s v="Outdoor &amp; Garage Lighting"/>
    <x v="1"/>
    <n v="0"/>
    <n v="31183.08"/>
    <n v="0"/>
    <x v="0"/>
    <x v="0"/>
    <n v="10.1978380583316"/>
    <s v="Qty / 1,000"/>
    <m/>
    <s v="Private-Lighting"/>
    <x v="0"/>
    <n v="3"/>
    <n v="1"/>
    <s v="Lighting"/>
    <n v="0.91633259480590001"/>
    <n v="1.30467645558681"/>
    <n v="28574.072610439998"/>
    <n v="0"/>
    <n v="0.71"/>
    <n v="20287.5915534124"/>
    <n v="0"/>
    <n v="4903"/>
    <n v="1"/>
    <n v="1"/>
    <n v="0"/>
    <n v="0"/>
    <n v="14.276973281664301"/>
    <d v="1900-01-09T04:44:53"/>
    <n v="43270"/>
    <n v="0"/>
    <n v="0"/>
    <n v="0"/>
    <n v="206889.57325527567"/>
  </r>
  <r>
    <s v="STND-60411"/>
    <s v="Chiquita Food Market, Inc"/>
    <s v="Chiquita Food Market Inc - 1414 S Main St - Rockford"/>
    <x v="1"/>
    <s v="Outdoor &amp; Garage Lighting"/>
    <x v="1"/>
    <n v="0"/>
    <n v="9217.64"/>
    <n v="0"/>
    <x v="0"/>
    <x v="0"/>
    <n v="10.1978380583316"/>
    <s v="Qty / 1,000"/>
    <m/>
    <s v="Private-Lighting"/>
    <x v="0"/>
    <n v="3"/>
    <n v="1"/>
    <s v="Lighting"/>
    <n v="0.91633259480590001"/>
    <n v="1.30467645558681"/>
    <n v="8446.4239791866494"/>
    <n v="0"/>
    <n v="0.71"/>
    <n v="5996.9610252225202"/>
    <n v="0"/>
    <n v="4903"/>
    <n v="1"/>
    <n v="1"/>
    <n v="0"/>
    <n v="0"/>
    <n v="14.276973281664301"/>
    <d v="1900-01-09T04:44:53"/>
    <n v="43270"/>
    <n v="0"/>
    <n v="0"/>
    <n v="0"/>
    <n v="61156.037377345507"/>
  </r>
  <r>
    <s v="STND-60411"/>
    <s v="Chiquita Food Market, Inc"/>
    <s v="Chiquita Food Market Inc - 1414 S Main St - Rockford"/>
    <x v="1"/>
    <s v="Outdoor &amp; Garage Lighting"/>
    <x v="1"/>
    <n v="0"/>
    <n v="6570.02"/>
    <n v="0"/>
    <x v="0"/>
    <x v="0"/>
    <n v="10.1978380583316"/>
    <s v="Qty / 1,000"/>
    <m/>
    <s v="Private-Lighting"/>
    <x v="0"/>
    <n v="3"/>
    <n v="1"/>
    <s v="Lighting"/>
    <n v="0.91633259480590001"/>
    <n v="1.30467645558681"/>
    <n v="6020.32347452666"/>
    <n v="0"/>
    <n v="0.71"/>
    <n v="4274.4296669139303"/>
    <n v="0"/>
    <n v="4903"/>
    <n v="1"/>
    <n v="1"/>
    <n v="0"/>
    <n v="0"/>
    <n v="14.276973281664301"/>
    <d v="1900-01-09T04:44:53"/>
    <n v="43270"/>
    <n v="0"/>
    <n v="0"/>
    <n v="0"/>
    <n v="43589.941534916543"/>
  </r>
  <r>
    <s v="STND-60411"/>
    <s v="Chiquita Food Market, Inc"/>
    <s v="Chiquita Food Market Inc - 1414 S Main St - Rockford"/>
    <x v="63"/>
    <s v="Outdoor &amp; Garage Lighting"/>
    <x v="1"/>
    <n v="0"/>
    <n v="11497.535"/>
    <n v="0"/>
    <x v="0"/>
    <x v="0"/>
    <n v="10.1978380583316"/>
    <s v="Qty / 1,000"/>
    <m/>
    <s v="Private-Lighting"/>
    <x v="0"/>
    <n v="3"/>
    <n v="1"/>
    <s v="Lighting"/>
    <n v="0.91633259480590001"/>
    <n v="1.30467645558681"/>
    <n v="10535.5660804217"/>
    <n v="0"/>
    <n v="0.71"/>
    <n v="7480.2519170993701"/>
    <n v="0"/>
    <n v="4903"/>
    <n v="1"/>
    <n v="1"/>
    <n v="0"/>
    <n v="0"/>
    <n v="14.276973281664301"/>
    <d v="1900-01-09T04:44:53"/>
    <n v="43270"/>
    <n v="0"/>
    <n v="0"/>
    <n v="0"/>
    <n v="76282.397686103868"/>
  </r>
  <r>
    <s v="STND-60411"/>
    <s v="Chiquita Food Market, Inc"/>
    <s v="Chiquita Food Market Inc - 1414 S Main St - Rockford"/>
    <x v="63"/>
    <s v="Outdoor &amp; Garage Lighting"/>
    <x v="1"/>
    <n v="0"/>
    <n v="3456.6149999999998"/>
    <n v="0"/>
    <x v="0"/>
    <x v="0"/>
    <n v="10.1978380583316"/>
    <s v="Qty / 1,000"/>
    <m/>
    <s v="Private-Lighting"/>
    <x v="0"/>
    <n v="3"/>
    <n v="1"/>
    <s v="Lighting"/>
    <n v="0.91633259480590001"/>
    <n v="1.30467645558681"/>
    <n v="3167.4089921949999"/>
    <n v="0"/>
    <n v="0.71"/>
    <n v="2248.86038445845"/>
    <n v="0"/>
    <n v="4903"/>
    <n v="1"/>
    <n v="1"/>
    <n v="0"/>
    <n v="0"/>
    <n v="14.276973281664301"/>
    <d v="1900-01-09T04:44:53"/>
    <n v="43270"/>
    <n v="0"/>
    <n v="0"/>
    <n v="0"/>
    <n v="22933.514016504614"/>
  </r>
  <r>
    <s v="STND-60412"/>
    <s v="Riggs Brothers Inc"/>
    <s v="Riggs Bros - 2407 Warrenville Rd - Downers Grove"/>
    <x v="0"/>
    <s v="Indoor Lighting"/>
    <x v="16"/>
    <n v="0"/>
    <n v="12379.64"/>
    <n v="3.3488000000000002"/>
    <x v="0"/>
    <x v="0"/>
    <n v="14.701558365186701"/>
    <s v="Qty / 1,000"/>
    <m/>
    <s v="Private-Lighting"/>
    <x v="0"/>
    <n v="3"/>
    <n v="1"/>
    <s v="Lighting"/>
    <n v="0.91633259480590001"/>
    <n v="1.30467645558681"/>
    <n v="11343.8676439629"/>
    <n v="4.3691005144690997"/>
    <n v="0.71"/>
    <n v="8054.1460272136601"/>
    <n v="3.1020613652730602"/>
    <n v="3401"/>
    <n v="1"/>
    <n v="1"/>
    <n v="0"/>
    <n v="0.92"/>
    <n v="20.582181711261399"/>
    <d v="1900-01-13T16:50:15"/>
    <n v="43279"/>
    <n v="4.74902229833598"/>
    <n v="0"/>
    <n v="0"/>
    <n v="118408.49790081821"/>
  </r>
  <r>
    <s v="STND-60414"/>
    <s v="IK Gymnastics LLC"/>
    <s v="IK Gymnastics LLC - 2630B W Bradley Pl - Chicago"/>
    <x v="0"/>
    <s v="Indoor Lighting"/>
    <x v="8"/>
    <n v="0"/>
    <n v="24708.294000000002"/>
    <n v="5.5558800000000002"/>
    <x v="0"/>
    <x v="0"/>
    <n v="9.5383441434566993"/>
    <s v="Qty / 1,000"/>
    <m/>
    <s v="Private-Lighting"/>
    <x v="0"/>
    <n v="3"/>
    <n v="1"/>
    <s v="Lighting"/>
    <n v="0.91633259480590001"/>
    <n v="1.30467645558681"/>
    <n v="22641.015154247001"/>
    <n v="7.2486258260656298"/>
    <n v="0.71"/>
    <n v="16075.120759515399"/>
    <n v="5.14652433650659"/>
    <n v="5242"/>
    <n v="1"/>
    <n v="1.22"/>
    <n v="1.0999999999999999E-2"/>
    <n v="0.68"/>
    <n v="13.3536818008394"/>
    <d v="1900-01-08T12:55:13"/>
    <n v="43297"/>
    <n v="8.7374949687386998"/>
    <n v="249.05116669671699"/>
    <n v="0"/>
    <n v="153330.03395188291"/>
  </r>
  <r>
    <s v="STND-60420"/>
    <s v="J Sterling Morton High School District 201"/>
    <s v="J Sterling Morton HS District 201 - Phase 2 - 2423 S Austin Blvd - Cicero"/>
    <x v="0"/>
    <s v="Indoor Lighting"/>
    <x v="12"/>
    <n v="0"/>
    <n v="8392.9150000000009"/>
    <n v="2.2885629999999999"/>
    <x v="0"/>
    <x v="1"/>
    <n v="15"/>
    <s v="Qty / 1,000"/>
    <m/>
    <s v="Public-Lighting"/>
    <x v="0"/>
    <n v="3"/>
    <n v="1"/>
    <s v="Lighting"/>
    <n v="0.99829244462109001"/>
    <n v="0.987374621353864"/>
    <n v="8378.5836328470195"/>
    <n v="2.25966902556946"/>
    <n v="0.71"/>
    <n v="5948.7943793213799"/>
    <n v="1.6043650081543199"/>
    <n v="2979"/>
    <n v="1.17333333333333"/>
    <n v="1.323"/>
    <n v="2.1333333333333301E-2"/>
    <n v="0.72"/>
    <n v="23.497818059751602"/>
    <d v="1900-01-15T18:49:11"/>
    <n v="43283"/>
    <n v="2.37220650202556"/>
    <n v="152.337884233582"/>
    <n v="0"/>
    <n v="89231.9156898207"/>
  </r>
  <r>
    <s v="STND-60420"/>
    <s v="J Sterling Morton High School District 201"/>
    <s v="J Sterling Morton HS District 201 - Phase 2 - 2423 S Austin Blvd - Cicero"/>
    <x v="38"/>
    <s v="Indoor Lighting"/>
    <x v="12"/>
    <n v="0"/>
    <n v="1169.231"/>
    <n v="0.26256400000000002"/>
    <x v="0"/>
    <x v="1"/>
    <n v="8"/>
    <s v="Qty / 1,000"/>
    <m/>
    <s v="Public-Lighting"/>
    <x v="0"/>
    <n v="3"/>
    <n v="1"/>
    <s v="Lighting"/>
    <n v="0.99829244462109001"/>
    <n v="0.987374621353864"/>
    <n v="1167.2344733167599"/>
    <n v="0.25924903008115602"/>
    <n v="0.71"/>
    <n v="828.736476054901"/>
    <n v="0.18406681135762101"/>
    <n v="2979"/>
    <n v="1.17333333333333"/>
    <n v="1.323"/>
    <n v="2.1333333333333301E-2"/>
    <n v="0.72"/>
    <n v="23.497818059751602"/>
    <d v="1900-01-15T18:49:11"/>
    <n v="43283"/>
    <n v="0.27216031544591002"/>
    <n v="21.222444969395699"/>
    <n v="0"/>
    <n v="6629.891808439208"/>
  </r>
  <r>
    <s v="STND-60421"/>
    <s v="Public Action to Deliver Shelter, Inc."/>
    <s v="Hesed House - 659 S River St - Aurora"/>
    <x v="0"/>
    <s v="Indoor Lighting"/>
    <x v="6"/>
    <n v="0"/>
    <n v="88554.930999999997"/>
    <n v="19.912365000000001"/>
    <x v="0"/>
    <x v="0"/>
    <n v="15"/>
    <s v="Qty / 1,000"/>
    <m/>
    <s v="Private-Lighting"/>
    <x v="0"/>
    <n v="3"/>
    <n v="1"/>
    <s v="Lighting"/>
    <n v="0.91633259480590001"/>
    <n v="1.30467645558681"/>
    <n v="81145.769706087405"/>
    <n v="25.979193790550799"/>
    <n v="0.71"/>
    <n v="57613.496491322097"/>
    <n v="18.445227591291101"/>
    <n v="2885"/>
    <n v="1.165"/>
    <n v="1.3779999999999999"/>
    <n v="2.5499999999999998E-2"/>
    <n v="0.55000000000000004"/>
    <n v="24.263431542460999"/>
    <d v="1900-01-16T07:56:40"/>
    <n v="43268"/>
    <n v="34.277864877359498"/>
    <n v="1776.1520407770199"/>
    <n v="0"/>
    <n v="864202.4473698315"/>
  </r>
  <r>
    <s v="STND-60421"/>
    <s v="Public Action to Deliver Shelter, Inc."/>
    <s v="Hesed House - 659 S River St - Aurora"/>
    <x v="1"/>
    <s v="Outdoor &amp; Garage Lighting"/>
    <x v="1"/>
    <n v="0"/>
    <n v="7379.0150000000003"/>
    <n v="0"/>
    <x v="0"/>
    <x v="0"/>
    <n v="10.1978380583316"/>
    <s v="Qty / 1,000"/>
    <m/>
    <s v="Private-Lighting"/>
    <x v="0"/>
    <n v="3"/>
    <n v="1"/>
    <s v="Lighting"/>
    <n v="0.91633259480590001"/>
    <n v="1.30467645558681"/>
    <n v="6761.6319620616596"/>
    <n v="0"/>
    <n v="0.71"/>
    <n v="4800.7586930637799"/>
    <n v="0"/>
    <n v="4903"/>
    <n v="1"/>
    <n v="1"/>
    <n v="0"/>
    <n v="0"/>
    <n v="14.276973281664301"/>
    <d v="1900-01-09T04:44:53"/>
    <n v="43268"/>
    <n v="0"/>
    <n v="0"/>
    <n v="0"/>
    <n v="48957.359708992088"/>
  </r>
  <r>
    <s v="STND-60421"/>
    <s v="Public Action to Deliver Shelter, Inc."/>
    <s v="Hesed House - 659 S River St - Aurora"/>
    <x v="1"/>
    <s v="Outdoor &amp; Garage Lighting"/>
    <x v="1"/>
    <n v="0"/>
    <n v="5118.732"/>
    <n v="0"/>
    <x v="0"/>
    <x v="0"/>
    <n v="10.1978380583316"/>
    <s v="Qty / 1,000"/>
    <m/>
    <s v="Private-Lighting"/>
    <x v="0"/>
    <n v="3"/>
    <n v="1"/>
    <s v="Lighting"/>
    <n v="0.91633259480590001"/>
    <n v="1.30467645558681"/>
    <n v="4690.4609756759901"/>
    <n v="0"/>
    <n v="0.71"/>
    <n v="3330.22729272995"/>
    <n v="0"/>
    <n v="4903"/>
    <n v="1"/>
    <n v="1"/>
    <n v="0"/>
    <n v="0"/>
    <n v="14.276973281664301"/>
    <d v="1900-01-09T04:44:53"/>
    <n v="43268"/>
    <n v="0"/>
    <n v="0"/>
    <n v="0"/>
    <n v="33961.118628696095"/>
  </r>
  <r>
    <s v="STND-60421"/>
    <s v="Public Action to Deliver Shelter, Inc."/>
    <s v="Hesed House - 659 S River St - Aurora"/>
    <x v="1"/>
    <s v="Outdoor &amp; Garage Lighting"/>
    <x v="1"/>
    <n v="0"/>
    <n v="11649.528"/>
    <n v="0"/>
    <x v="0"/>
    <x v="0"/>
    <n v="10.1978380583316"/>
    <s v="Qty / 1,000"/>
    <m/>
    <s v="Private-Lighting"/>
    <x v="0"/>
    <n v="3"/>
    <n v="1"/>
    <s v="Lighting"/>
    <n v="0.91633259480590001"/>
    <n v="1.30467645558681"/>
    <n v="10674.842220504001"/>
    <n v="0"/>
    <n v="0.71"/>
    <n v="7579.1379765578304"/>
    <n v="0"/>
    <n v="4903"/>
    <n v="1"/>
    <n v="1"/>
    <n v="0"/>
    <n v="0"/>
    <n v="14.276973281664301"/>
    <d v="1900-01-09T04:44:53"/>
    <n v="43268"/>
    <n v="0"/>
    <n v="0"/>
    <n v="0"/>
    <n v="77290.821706687799"/>
  </r>
  <r>
    <s v="STND-60421"/>
    <s v="Public Action to Deliver Shelter, Inc."/>
    <s v="Hesed House - 659 S River St - Aurora"/>
    <x v="0"/>
    <s v="Indoor Lighting"/>
    <x v="6"/>
    <n v="0"/>
    <n v="1795.739"/>
    <n v="0.40378799999999998"/>
    <x v="0"/>
    <x v="0"/>
    <n v="15"/>
    <s v="Qty / 1,000"/>
    <m/>
    <s v="Private-Lighting"/>
    <x v="0"/>
    <n v="3"/>
    <n v="1"/>
    <s v="Lighting"/>
    <n v="0.91633259480590001"/>
    <n v="1.30467645558681"/>
    <n v="1645.49417746415"/>
    <n v="0.52681269664848496"/>
    <n v="0.71"/>
    <n v="1168.3008659995501"/>
    <n v="0.37403701462042499"/>
    <n v="2885"/>
    <n v="1.165"/>
    <n v="1.3779999999999999"/>
    <n v="2.5499999999999998E-2"/>
    <n v="0.55000000000000004"/>
    <n v="24.263431542460999"/>
    <d v="1900-01-16T07:56:40"/>
    <n v="43268"/>
    <n v="0.69509525880523204"/>
    <n v="36.017254528185298"/>
    <n v="0"/>
    <n v="17524.512989993251"/>
  </r>
  <r>
    <s v="STND-60423"/>
    <s v="Dimond Bros. Insurance, LLC"/>
    <s v="Dimond Bros Ins Agency - 301 N Schuyler Ave - Kankakee"/>
    <x v="1"/>
    <s v="Outdoor &amp; Garage Lighting"/>
    <x v="1"/>
    <n v="0"/>
    <n v="3412.58"/>
    <n v="0.76734899999999995"/>
    <x v="0"/>
    <x v="0"/>
    <n v="10.1978380583316"/>
    <s v="Qty / 1,000"/>
    <m/>
    <s v="Private-Lighting"/>
    <x v="0"/>
    <n v="3"/>
    <n v="1"/>
    <s v="Lighting"/>
    <n v="0.91633259480590001"/>
    <n v="1.30467645558681"/>
    <n v="3127.0582863827199"/>
    <n v="1.0011421735180801"/>
    <n v="0.71"/>
    <n v="2220.2113833317298"/>
    <n v="0.710810943197837"/>
    <n v="4903"/>
    <n v="1"/>
    <n v="1"/>
    <n v="0"/>
    <n v="0"/>
    <n v="14.276973281664301"/>
    <d v="1900-01-09T04:44:53"/>
    <n v="43288"/>
    <n v="1.0011421735180801"/>
    <n v="0"/>
    <n v="0"/>
    <n v="22641.356142481363"/>
  </r>
  <r>
    <s v="STND-60423"/>
    <s v="Dimond Bros. Insurance, LLC"/>
    <s v="Dimond Bros Ins Agency - 301 N Schuyler Ave - Kankakee"/>
    <x v="1"/>
    <s v="Outdoor &amp; Garage Lighting"/>
    <x v="1"/>
    <n v="0"/>
    <n v="1242.1659999999999"/>
    <n v="0.279312"/>
    <x v="0"/>
    <x v="0"/>
    <n v="10.1978380583316"/>
    <s v="Qty / 1,000"/>
    <m/>
    <s v="Private-Lighting"/>
    <x v="0"/>
    <n v="3"/>
    <n v="1"/>
    <s v="Lighting"/>
    <n v="0.91633259480590001"/>
    <n v="1.30467645558681"/>
    <n v="1138.2371939596701"/>
    <n v="0.36441179016286201"/>
    <n v="0.71"/>
    <n v="808.14840771136198"/>
    <n v="0.25873237101563201"/>
    <n v="4903"/>
    <n v="1"/>
    <n v="1"/>
    <n v="0"/>
    <n v="0"/>
    <n v="14.276973281664301"/>
    <d v="1900-01-09T04:44:53"/>
    <n v="43288"/>
    <n v="0.36441179016286201"/>
    <n v="0"/>
    <n v="0"/>
    <n v="8241.3665889390104"/>
  </r>
  <r>
    <s v="STND-60424"/>
    <s v="Rosalind Franklin University of Medicine &amp; Science"/>
    <s v="Rosalind Franklin University of Medicine and Science - 3333 Green Bay Rd - North Chicago"/>
    <x v="0"/>
    <s v="Indoor Lighting"/>
    <x v="3"/>
    <n v="0"/>
    <n v="2519.09"/>
    <n v="0.61299000000000003"/>
    <x v="0"/>
    <x v="0"/>
    <n v="14.727540500736399"/>
    <s v="Qty / 1,000"/>
    <m/>
    <s v="Private-Lighting"/>
    <x v="0"/>
    <n v="3"/>
    <n v="1"/>
    <s v="Lighting"/>
    <n v="0.91633259480590001"/>
    <n v="1.30467645558681"/>
    <n v="2308.3242762495902"/>
    <n v="0.79975362051015697"/>
    <n v="0.71"/>
    <n v="1638.9102361372099"/>
    <n v="0.56782507056221099"/>
    <n v="3395"/>
    <n v="1.06"/>
    <n v="1.39"/>
    <n v="0.02"/>
    <n v="0.63"/>
    <n v="20.618556701030901"/>
    <d v="1900-01-13T17:27:39"/>
    <n v="43288"/>
    <n v="0.91327351891076503"/>
    <n v="43.553288231124398"/>
    <n v="0"/>
    <n v="24137.116879782214"/>
  </r>
  <r>
    <s v="STND-60424"/>
    <s v="Rosalind Franklin University of Medicine &amp; Science"/>
    <s v="Rosalind Franklin University of Medicine and Science - 3333 Green Bay Rd - North Chicago"/>
    <x v="0"/>
    <s v="Indoor Lighting"/>
    <x v="3"/>
    <n v="0"/>
    <n v="431.84399999999999"/>
    <n v="0.105084"/>
    <x v="0"/>
    <x v="0"/>
    <n v="14.727540500736399"/>
    <s v="Qty / 1,000"/>
    <m/>
    <s v="Private-Lighting"/>
    <x v="0"/>
    <n v="3"/>
    <n v="1"/>
    <s v="Lighting"/>
    <n v="0.91633259480590001"/>
    <n v="1.30467645558681"/>
    <n v="395.71273307135903"/>
    <n v="0.13710062065888401"/>
    <n v="0.71"/>
    <n v="280.95604048066502"/>
    <n v="9.7341440667807602E-2"/>
    <n v="3395"/>
    <n v="1.06"/>
    <n v="1.39"/>
    <n v="0.02"/>
    <n v="0.63"/>
    <n v="20.618556701030901"/>
    <d v="1900-01-13T17:27:39"/>
    <n v="43288"/>
    <n v="0.156561174670417"/>
    <n v="7.46627798247847"/>
    <n v="0"/>
    <n v="4137.7914651055298"/>
  </r>
  <r>
    <s v="STND-60424"/>
    <s v="Rosalind Franklin University of Medicine &amp; Science"/>
    <s v="Rosalind Franklin University of Medicine and Science - 3333 Green Bay Rd - North Chicago"/>
    <x v="0"/>
    <s v="Indoor Lighting"/>
    <x v="3"/>
    <n v="0"/>
    <n v="323.88299999999998"/>
    <n v="7.8812999999999994E-2"/>
    <x v="0"/>
    <x v="0"/>
    <n v="14.727540500736399"/>
    <s v="Qty / 1,000"/>
    <m/>
    <s v="Private-Lighting"/>
    <x v="0"/>
    <n v="3"/>
    <n v="1"/>
    <s v="Lighting"/>
    <n v="0.91633259480590001"/>
    <n v="1.30467645558681"/>
    <n v="296.78454980351898"/>
    <n v="0.10282546549416299"/>
    <n v="0.71"/>
    <n v="210.717030360499"/>
    <n v="7.3006080500855705E-2"/>
    <n v="3395"/>
    <n v="1.06"/>
    <n v="1.39"/>
    <n v="0.02"/>
    <n v="0.63"/>
    <n v="20.618556701030901"/>
    <d v="1900-01-13T17:27:39"/>
    <n v="43288"/>
    <n v="0.117420881002813"/>
    <n v="5.5997084868588498"/>
    <n v="0"/>
    <n v="3103.3435988291503"/>
  </r>
  <r>
    <s v="STND-60425"/>
    <s v="The Sherwin-Williams Company"/>
    <s v="Sherwin Williams - 4472 Technology Dr - Rockford"/>
    <x v="22"/>
    <s v="Compressed Air"/>
    <x v="10"/>
    <n v="0"/>
    <n v="7205.49"/>
    <n v="1.17"/>
    <x v="4"/>
    <x v="0"/>
    <n v="5"/>
    <s v="ΔkWpeak / CF"/>
    <n v="0.95"/>
    <s v="Private-Non-Lighting"/>
    <x v="2"/>
    <n v="3"/>
    <n v="1"/>
    <s v="Non-Lighting"/>
    <n v="0.98952339343681495"/>
    <n v="0.43468415683807998"/>
    <n v="7130.0009161750404"/>
    <n v="0.50858046350055397"/>
    <n v="0.7"/>
    <n v="4991.0006413225301"/>
    <n v="0.35600632445038799"/>
    <n v="4618"/>
    <n v="1.02"/>
    <n v="1.04"/>
    <n v="1.2E-2"/>
    <n v="0.81"/>
    <n v="15.158077089649201"/>
    <d v="1900-01-09T19:51:10"/>
    <n v="43198"/>
    <n v="0.53534785631637305"/>
    <n v="0"/>
    <n v="1"/>
    <n v="24955.003206612651"/>
  </r>
  <r>
    <s v="STND-60425"/>
    <s v="The Sherwin-Williams Company"/>
    <s v="Sherwin Williams - 4472 Technology Dr - Rockford"/>
    <x v="21"/>
    <s v="Compressed Air"/>
    <x v="10"/>
    <n v="0"/>
    <n v="20600"/>
    <n v="2.85"/>
    <x v="4"/>
    <x v="0"/>
    <n v="15"/>
    <s v="ΔkWpeak / CF"/>
    <n v="0.86499999999999999"/>
    <s v="Private-Non-Lighting"/>
    <x v="2"/>
    <n v="3"/>
    <n v="1"/>
    <s v="Non-Lighting"/>
    <n v="0.98952339343681495"/>
    <n v="0.43468415683807998"/>
    <n v="20384.181904798399"/>
    <n v="1.2388498469885301"/>
    <n v="0.7"/>
    <n v="14268.927333358901"/>
    <n v="0.86719489289197005"/>
    <n v="4618"/>
    <n v="1.02"/>
    <n v="1.04"/>
    <n v="1.2E-2"/>
    <n v="0.81"/>
    <n v="15.158077089649201"/>
    <d v="1900-01-09T19:51:10"/>
    <n v="43198"/>
    <n v="1.4321963549000301"/>
    <n v="0"/>
    <n v="1"/>
    <n v="214033.9100003835"/>
  </r>
  <r>
    <s v="STND-60426"/>
    <s v="Public Action to Deliver Shelter, Inc."/>
    <s v="Hesed House - 680 S River St - Aurora"/>
    <x v="0"/>
    <s v="Indoor Lighting"/>
    <x v="6"/>
    <n v="0"/>
    <n v="675.09"/>
    <n v="0.15179999999999999"/>
    <x v="0"/>
    <x v="0"/>
    <n v="15"/>
    <s v="Qty / 1,000"/>
    <m/>
    <s v="Private-Lighting"/>
    <x v="0"/>
    <n v="3"/>
    <n v="1"/>
    <s v="Lighting"/>
    <n v="0.91633259480590001"/>
    <n v="1.30467645558681"/>
    <n v="618.60697142751496"/>
    <n v="0.19804988595807699"/>
    <n v="0.71"/>
    <n v="439.21094971353602"/>
    <n v="0.140615419030235"/>
    <n v="2885"/>
    <n v="1.165"/>
    <n v="1.3779999999999999"/>
    <n v="2.5499999999999998E-2"/>
    <n v="0.55000000000000004"/>
    <n v="24.263431542460999"/>
    <d v="1900-01-16T07:56:40"/>
    <n v="43262"/>
    <n v="0.26131400706963598"/>
    <n v="13.5403242672975"/>
    <n v="0"/>
    <n v="6588.1642457030403"/>
  </r>
  <r>
    <s v="STND-60426"/>
    <s v="Public Action to Deliver Shelter, Inc."/>
    <s v="Hesed House - 680 S River St - Aurora"/>
    <x v="0"/>
    <s v="Indoor Lighting"/>
    <x v="6"/>
    <n v="0"/>
    <n v="1822.7429999999999"/>
    <n v="0.40986"/>
    <x v="0"/>
    <x v="0"/>
    <n v="15"/>
    <s v="Qty / 1,000"/>
    <m/>
    <s v="Private-Lighting"/>
    <x v="0"/>
    <n v="3"/>
    <n v="1"/>
    <s v="Lighting"/>
    <n v="0.91633259480590001"/>
    <n v="1.30467645558681"/>
    <n v="1670.23882285429"/>
    <n v="0.53473469208680802"/>
    <n v="0.71"/>
    <n v="1185.86956422655"/>
    <n v="0.379661631381634"/>
    <n v="2885"/>
    <n v="1.165"/>
    <n v="1.3779999999999999"/>
    <n v="2.5499999999999998E-2"/>
    <n v="0.55000000000000004"/>
    <n v="24.263431542460999"/>
    <d v="1900-01-16T07:56:40"/>
    <n v="43262"/>
    <n v="0.705547819088017"/>
    <n v="36.5588755217033"/>
    <n v="0"/>
    <n v="17788.043463398251"/>
  </r>
  <r>
    <s v="STND-60426"/>
    <s v="Public Action to Deliver Shelter, Inc."/>
    <s v="Hesed House - 680 S River St - Aurora"/>
    <x v="0"/>
    <s v="Indoor Lighting"/>
    <x v="6"/>
    <n v="0"/>
    <n v="13299.272999999999"/>
    <n v="2.9904600000000001"/>
    <x v="0"/>
    <x v="0"/>
    <n v="15"/>
    <s v="Qty / 1,000"/>
    <m/>
    <s v="Private-Lighting"/>
    <x v="0"/>
    <n v="3"/>
    <n v="1"/>
    <s v="Lighting"/>
    <n v="0.91633259480590001"/>
    <n v="1.30467645558681"/>
    <n v="12186.557337122"/>
    <n v="3.9015827533741199"/>
    <n v="0.71"/>
    <n v="8652.4557093566491"/>
    <n v="2.7701237548956299"/>
    <n v="2885"/>
    <n v="1.165"/>
    <n v="1.3779999999999999"/>
    <n v="2.5499999999999998E-2"/>
    <n v="0.55000000000000004"/>
    <n v="24.263431542460999"/>
    <d v="1900-01-16T07:56:40"/>
    <n v="43262"/>
    <n v="5.1478859392718297"/>
    <n v="266.74438806576097"/>
    <n v="0"/>
    <n v="129786.83564034973"/>
  </r>
  <r>
    <s v="STND-60427"/>
    <s v="Berkeley School District 87"/>
    <s v="Berkeley School District 87 - 1200 N Wolf Rd - Berkeley"/>
    <x v="1"/>
    <s v="Outdoor &amp; Garage Lighting"/>
    <x v="1"/>
    <n v="0"/>
    <n v="15885.72"/>
    <n v="0"/>
    <x v="0"/>
    <x v="1"/>
    <n v="10.1978380583316"/>
    <s v="Qty / 1,000"/>
    <m/>
    <s v="Public-Lighting"/>
    <x v="0"/>
    <n v="3"/>
    <n v="1"/>
    <s v="Lighting"/>
    <n v="0.99829244462109001"/>
    <n v="0.987374621353864"/>
    <n v="15858.5942533661"/>
    <n v="0"/>
    <n v="0.71"/>
    <n v="11259.601919889999"/>
    <n v="0"/>
    <n v="4903"/>
    <n v="1"/>
    <n v="1"/>
    <n v="0"/>
    <n v="0"/>
    <n v="14.276973281664301"/>
    <d v="1900-01-09T04:44:53"/>
    <n v="43259"/>
    <n v="0"/>
    <n v="0"/>
    <n v="0"/>
    <n v="114823.59698031779"/>
  </r>
  <r>
    <s v="STND-60427"/>
    <s v="Berkeley School District 87"/>
    <s v="Berkeley School District 87 - 1200 N Wolf Rd - Berkeley"/>
    <x v="1"/>
    <s v="Outdoor &amp; Garage Lighting"/>
    <x v="1"/>
    <n v="0"/>
    <n v="3691.9589999999998"/>
    <n v="0"/>
    <x v="0"/>
    <x v="1"/>
    <n v="10.1978380583316"/>
    <s v="Qty / 1,000"/>
    <m/>
    <s v="Public-Lighting"/>
    <x v="0"/>
    <n v="3"/>
    <n v="1"/>
    <s v="Lighting"/>
    <n v="0.99829244462109001"/>
    <n v="0.987374621353864"/>
    <n v="3685.65477555084"/>
    <n v="0"/>
    <n v="0.71"/>
    <n v="2616.8148906410902"/>
    <n v="0"/>
    <n v="4903"/>
    <n v="1"/>
    <n v="1"/>
    <n v="0"/>
    <n v="0"/>
    <n v="14.276973281664301"/>
    <d v="1900-01-09T04:44:53"/>
    <n v="43259"/>
    <n v="0"/>
    <n v="0"/>
    <n v="0"/>
    <n v="26685.854483388553"/>
  </r>
  <r>
    <s v="STND-60428"/>
    <s v="Berkeley School District 87 - MacArthur School"/>
    <s v="Berkeley School District 87 - MacArthur School - 5400 St Charles Rd - Berkeley"/>
    <x v="1"/>
    <s v="Outdoor &amp; Garage Lighting"/>
    <x v="1"/>
    <n v="0"/>
    <n v="8531.2199999999993"/>
    <n v="0"/>
    <x v="0"/>
    <x v="1"/>
    <n v="10.1978380583316"/>
    <s v="Qty / 1,000"/>
    <m/>
    <s v="Public-Lighting"/>
    <x v="0"/>
    <n v="3"/>
    <n v="1"/>
    <s v="Lighting"/>
    <n v="0.99829244462109001"/>
    <n v="0.987374621353864"/>
    <n v="8516.6524694003401"/>
    <n v="0"/>
    <n v="0.71"/>
    <n v="6046.8232532742404"/>
    <n v="0"/>
    <n v="4903"/>
    <n v="1"/>
    <n v="1"/>
    <n v="0"/>
    <n v="0"/>
    <n v="14.276973281664301"/>
    <d v="1900-01-09T04:44:53"/>
    <n v="43268"/>
    <n v="0"/>
    <n v="0"/>
    <n v="0"/>
    <n v="61664.524304244551"/>
  </r>
  <r>
    <s v="STND-60428"/>
    <s v="Berkeley School District 87 - MacArthur School"/>
    <s v="Berkeley School District 87 - MacArthur School - 5400 St Charles Rd - Berkeley"/>
    <x v="1"/>
    <s v="Outdoor &amp; Garage Lighting"/>
    <x v="1"/>
    <n v="0"/>
    <n v="5922.8239999999996"/>
    <n v="0"/>
    <x v="0"/>
    <x v="1"/>
    <n v="10.1978380583316"/>
    <s v="Qty / 1,000"/>
    <m/>
    <s v="Public-Lighting"/>
    <x v="0"/>
    <n v="3"/>
    <n v="1"/>
    <s v="Lighting"/>
    <n v="0.99829244462109001"/>
    <n v="0.987374621353864"/>
    <n v="5912.7104500204696"/>
    <n v="0"/>
    <n v="0.71"/>
    <n v="4198.0244195145297"/>
    <n v="0"/>
    <n v="4903"/>
    <n v="1"/>
    <n v="1"/>
    <n v="0"/>
    <n v="0"/>
    <n v="14.276973281664301"/>
    <d v="1900-01-09T04:44:53"/>
    <n v="43268"/>
    <n v="0"/>
    <n v="0"/>
    <n v="0"/>
    <n v="42810.773195130692"/>
  </r>
  <r>
    <s v="STND-60428"/>
    <s v="Berkeley School District 87 - MacArthur School"/>
    <s v="Berkeley School District 87 - MacArthur School - 5400 St Charles Rd - Berkeley"/>
    <x v="1"/>
    <s v="Outdoor &amp; Garage Lighting"/>
    <x v="1"/>
    <n v="0"/>
    <n v="6471.96"/>
    <n v="0"/>
    <x v="0"/>
    <x v="1"/>
    <n v="10.1978380583316"/>
    <s v="Qty / 1,000"/>
    <m/>
    <s v="Public-Lighting"/>
    <x v="0"/>
    <n v="3"/>
    <n v="1"/>
    <s v="Lighting"/>
    <n v="0.99829244462109001"/>
    <n v="0.987374621353864"/>
    <n v="6460.9087698899102"/>
    <n v="0"/>
    <n v="0.71"/>
    <n v="4587.2452266218397"/>
    <n v="0"/>
    <n v="4903"/>
    <n v="1"/>
    <n v="1"/>
    <n v="0"/>
    <n v="0"/>
    <n v="14.276973281664301"/>
    <d v="1900-01-09T04:44:53"/>
    <n v="43268"/>
    <n v="0"/>
    <n v="0"/>
    <n v="0"/>
    <n v="46779.98395494416"/>
  </r>
  <r>
    <s v="STND-60428"/>
    <s v="Berkeley School District 87 - MacArthur School"/>
    <s v="Berkeley School District 87 - MacArthur School - 5400 St Charles Rd - Berkeley"/>
    <x v="1"/>
    <s v="Outdoor &amp; Garage Lighting"/>
    <x v="1"/>
    <n v="0"/>
    <n v="19249.178"/>
    <n v="0"/>
    <x v="0"/>
    <x v="1"/>
    <n v="10.1978380583316"/>
    <s v="Qty / 1,000"/>
    <m/>
    <s v="Public-Lighting"/>
    <x v="0"/>
    <n v="3"/>
    <n v="1"/>
    <s v="Lighting"/>
    <n v="0.99829244462109001"/>
    <n v="0.987374621353864"/>
    <n v="19216.308962566502"/>
    <n v="0"/>
    <n v="0.71"/>
    <n v="13643.579363422199"/>
    <n v="0"/>
    <n v="4903"/>
    <n v="1"/>
    <n v="1"/>
    <n v="0"/>
    <n v="0"/>
    <n v="14.276973281664301"/>
    <d v="1900-01-09T04:44:53"/>
    <n v="43268"/>
    <n v="0"/>
    <n v="0"/>
    <n v="0"/>
    <n v="139135.01288417453"/>
  </r>
  <r>
    <s v="STND-60428"/>
    <s v="Berkeley School District 87 - MacArthur School"/>
    <s v="Berkeley School District 87 - MacArthur School - 5400 St Charles Rd - Berkeley"/>
    <x v="1"/>
    <s v="Outdoor &amp; Garage Lighting"/>
    <x v="1"/>
    <n v="0"/>
    <n v="12090.798000000001"/>
    <n v="0"/>
    <x v="0"/>
    <x v="1"/>
    <n v="10.1978380583316"/>
    <s v="Qty / 1,000"/>
    <m/>
    <s v="Public-Lighting"/>
    <x v="0"/>
    <n v="3"/>
    <n v="1"/>
    <s v="Lighting"/>
    <n v="0.99829244462109001"/>
    <n v="0.987374621353864"/>
    <n v="12070.152292839801"/>
    <n v="0"/>
    <n v="0.71"/>
    <n v="8569.8081279162507"/>
    <n v="0"/>
    <n v="4903"/>
    <n v="1"/>
    <n v="1"/>
    <n v="0"/>
    <n v="0"/>
    <n v="14.276973281664301"/>
    <d v="1900-01-09T04:44:53"/>
    <n v="43268"/>
    <n v="0"/>
    <n v="0"/>
    <n v="0"/>
    <n v="87393.515479463822"/>
  </r>
  <r>
    <s v="STND-60429"/>
    <s v="Ozinga Ready Mix Concrete, Inc."/>
    <s v="Ozinga Redimix Concrete Inc - 19001 Old LaGrange Rd - Mokena"/>
    <x v="53"/>
    <s v="HVAC"/>
    <x v="6"/>
    <n v="5047"/>
    <n v="12985"/>
    <n v="0"/>
    <x v="3"/>
    <x v="0"/>
    <n v="10"/>
    <s v="NA"/>
    <m/>
    <s v="Private-Non-Lighting"/>
    <x v="2"/>
    <n v="3"/>
    <n v="1"/>
    <s v="Non-Lighting"/>
    <n v="0.98952339343681495"/>
    <n v="0.43468415683807998"/>
    <n v="12848.961263777001"/>
    <n v="0"/>
    <n v="0.7"/>
    <n v="8994.2728846439295"/>
    <n v="0"/>
    <n v="2885"/>
    <n v="1.165"/>
    <n v="1.3779999999999999"/>
    <n v="2.5499999999999998E-2"/>
    <n v="0.55000000000000004"/>
    <n v="24.263431542460999"/>
    <d v="1900-01-16T07:56:40"/>
    <n v="43291"/>
    <n v="0"/>
    <n v="0"/>
    <n v="0"/>
    <n v="89942.728846439291"/>
  </r>
  <r>
    <s v="STND-60430"/>
    <s v="Berkeley School District 87"/>
    <s v="Berkeley School District 87 - 202 S Lakewood Ave - Northlake"/>
    <x v="1"/>
    <s v="Outdoor &amp; Garage Lighting"/>
    <x v="1"/>
    <n v="0"/>
    <n v="16287.766"/>
    <n v="0"/>
    <x v="0"/>
    <x v="1"/>
    <n v="10.1978380583316"/>
    <s v="Qty / 1,000"/>
    <m/>
    <s v="Public-Lighting"/>
    <x v="0"/>
    <n v="3"/>
    <n v="1"/>
    <s v="Lighting"/>
    <n v="0.99829244462109001"/>
    <n v="0.987374621353864"/>
    <n v="16259.9537375563"/>
    <n v="0"/>
    <n v="0.71"/>
    <n v="11544.567153665001"/>
    <n v="0"/>
    <n v="4903"/>
    <n v="1"/>
    <n v="1"/>
    <n v="0"/>
    <n v="0"/>
    <n v="14.276973281664301"/>
    <d v="1900-01-09T04:44:53"/>
    <n v="43267"/>
    <n v="0"/>
    <n v="0"/>
    <n v="0"/>
    <n v="117729.62628660986"/>
  </r>
  <r>
    <s v="STND-60430"/>
    <s v="Berkeley School District 87"/>
    <s v="Berkeley School District 87 - 202 S Lakewood Ave - Northlake"/>
    <x v="1"/>
    <s v="Outdoor &amp; Garage Lighting"/>
    <x v="1"/>
    <n v="0"/>
    <n v="5104.0230000000001"/>
    <n v="0"/>
    <x v="0"/>
    <x v="1"/>
    <n v="10.1978380583316"/>
    <s v="Qty / 1,000"/>
    <m/>
    <s v="Public-Lighting"/>
    <x v="0"/>
    <n v="3"/>
    <n v="1"/>
    <s v="Lighting"/>
    <n v="0.99829244462109001"/>
    <n v="0.987374621353864"/>
    <n v="5095.3075980722697"/>
    <n v="0"/>
    <n v="0.71"/>
    <n v="3617.6683946313101"/>
    <n v="0"/>
    <n v="4903"/>
    <n v="1"/>
    <n v="1"/>
    <n v="0"/>
    <n v="0"/>
    <n v="14.276973281664301"/>
    <d v="1900-01-09T04:44:53"/>
    <n v="43267"/>
    <n v="0"/>
    <n v="0"/>
    <n v="0"/>
    <n v="36892.396437194555"/>
  </r>
  <r>
    <s v="STND-60430"/>
    <s v="Berkeley School District 87"/>
    <s v="Berkeley School District 87 - 202 S Lakewood Ave - Northlake"/>
    <x v="1"/>
    <s v="Outdoor &amp; Garage Lighting"/>
    <x v="1"/>
    <n v="0"/>
    <n v="2824.1280000000002"/>
    <n v="0"/>
    <x v="0"/>
    <x v="1"/>
    <n v="10.1978380583316"/>
    <s v="Qty / 1,000"/>
    <m/>
    <s v="Public-Lighting"/>
    <x v="0"/>
    <n v="3"/>
    <n v="1"/>
    <s v="Lighting"/>
    <n v="0.99829244462109001"/>
    <n v="0.987374621353864"/>
    <n v="2819.3056450428699"/>
    <n v="0"/>
    <n v="0.71"/>
    <n v="2001.70700798044"/>
    <n v="0"/>
    <n v="4903"/>
    <n v="1"/>
    <n v="1"/>
    <n v="0"/>
    <n v="0"/>
    <n v="14.276973281664301"/>
    <d v="1900-01-09T04:44:53"/>
    <n v="43267"/>
    <n v="0"/>
    <n v="0"/>
    <n v="0"/>
    <n v="20413.083907612006"/>
  </r>
  <r>
    <s v="STND-60430"/>
    <s v="Berkeley School District 87"/>
    <s v="Berkeley School District 87 - 202 S Lakewood Ave - Northlake"/>
    <x v="1"/>
    <s v="Outdoor &amp; Garage Lighting"/>
    <x v="1"/>
    <n v="0"/>
    <n v="931.57"/>
    <n v="0"/>
    <x v="0"/>
    <x v="1"/>
    <n v="10.1978380583316"/>
    <s v="Qty / 1,000"/>
    <m/>
    <s v="Public-Lighting"/>
    <x v="0"/>
    <n v="3"/>
    <n v="1"/>
    <s v="Lighting"/>
    <n v="0.99829244462109001"/>
    <n v="0.987374621353864"/>
    <n v="929.97929263566903"/>
    <n v="0"/>
    <n v="0.71"/>
    <n v="660.28529777132496"/>
    <n v="0"/>
    <n v="4903"/>
    <n v="1"/>
    <n v="1"/>
    <n v="0"/>
    <n v="0"/>
    <n v="14.276973281664301"/>
    <d v="1900-01-09T04:44:53"/>
    <n v="43267"/>
    <n v="0"/>
    <n v="0"/>
    <n v="0"/>
    <n v="6733.4825389692305"/>
  </r>
  <r>
    <s v="STND-60430"/>
    <s v="Berkeley School District 87"/>
    <s v="Berkeley School District 87 - 202 S Lakewood Ave - Northlake"/>
    <x v="1"/>
    <s v="Outdoor &amp; Garage Lighting"/>
    <x v="1"/>
    <n v="0"/>
    <n v="2559.366"/>
    <n v="0"/>
    <x v="0"/>
    <x v="1"/>
    <n v="10.1978380583316"/>
    <s v="Qty / 1,000"/>
    <m/>
    <s v="Public-Lighting"/>
    <x v="0"/>
    <n v="3"/>
    <n v="1"/>
    <s v="Lighting"/>
    <n v="0.99829244462109001"/>
    <n v="0.987374621353864"/>
    <n v="2554.9957408200999"/>
    <n v="0"/>
    <n v="0.71"/>
    <n v="1814.0469759822699"/>
    <n v="0"/>
    <n v="4903"/>
    <n v="1"/>
    <n v="1"/>
    <n v="0"/>
    <n v="0"/>
    <n v="14.276973281664301"/>
    <d v="1900-01-09T04:44:53"/>
    <n v="43267"/>
    <n v="0"/>
    <n v="0"/>
    <n v="0"/>
    <n v="18499.357291273343"/>
  </r>
  <r>
    <s v="STND-60431"/>
    <s v="Rockford University"/>
    <s v="Rockford University (Rockford College) - Parking Lot G - 5050 East State Street - Rockford"/>
    <x v="1"/>
    <s v="Outdoor &amp; Garage Lighting"/>
    <x v="1"/>
    <n v="0"/>
    <n v="19631.612000000001"/>
    <n v="0"/>
    <x v="0"/>
    <x v="0"/>
    <n v="10.1978380583316"/>
    <s v="Qty / 1,000"/>
    <m/>
    <s v="Private-Lighting"/>
    <x v="0"/>
    <n v="3"/>
    <n v="1"/>
    <s v="Lighting"/>
    <n v="0.91633259480590001"/>
    <n v="1.30467645558681"/>
    <n v="17989.085964182599"/>
    <n v="0"/>
    <n v="0.71"/>
    <n v="12772.251034569699"/>
    <n v="0"/>
    <n v="4903"/>
    <n v="1"/>
    <n v="1"/>
    <n v="0"/>
    <n v="0"/>
    <n v="14.276973281664301"/>
    <d v="1900-01-09T04:44:53"/>
    <n v="43380"/>
    <n v="0"/>
    <n v="0"/>
    <n v="0"/>
    <n v="130249.34769090003"/>
  </r>
  <r>
    <s v="STND-60431"/>
    <s v="Rockford University"/>
    <s v="Rockford University (Rockford College) - Parking Lot G - 5050 East State Street - Rockford"/>
    <x v="27"/>
    <s v="Outdoor &amp; Garage Lighting"/>
    <x v="3"/>
    <n v="0"/>
    <n v="280.27999999999997"/>
    <n v="0"/>
    <x v="0"/>
    <x v="0"/>
    <n v="8"/>
    <s v="Qty / 1,000"/>
    <m/>
    <s v="Private-Lighting"/>
    <x v="0"/>
    <n v="3"/>
    <n v="1"/>
    <s v="Lighting"/>
    <n v="0.91633259480590001"/>
    <n v="1.30467645558681"/>
    <n v="256.82969967219799"/>
    <n v="0"/>
    <n v="0.71"/>
    <n v="182.34908676725999"/>
    <n v="0"/>
    <n v="3395"/>
    <n v="1.06"/>
    <n v="1.39"/>
    <n v="0.02"/>
    <n v="0.63"/>
    <n v="20.618556701030901"/>
    <d v="1900-01-13T17:27:39"/>
    <n v="43380"/>
    <n v="0"/>
    <n v="4.8458433900414599"/>
    <n v="0"/>
    <n v="1458.7926941380799"/>
  </r>
  <r>
    <s v="STND-60432"/>
    <s v="UL LLC"/>
    <s v="Underwriters Laboratories LLC - 333 Pfingsten Rd - Northbrook"/>
    <x v="0"/>
    <s v="Indoor Lighting"/>
    <x v="4"/>
    <n v="0"/>
    <n v="125995.296"/>
    <n v="14.03373"/>
    <x v="0"/>
    <x v="0"/>
    <n v="6.5651260504201696"/>
    <s v="Qty / 1,000"/>
    <m/>
    <s v="Private-Lighting"/>
    <x v="0"/>
    <n v="2"/>
    <n v="1"/>
    <s v="Lighting"/>
    <n v="0.97902139861649395"/>
    <n v="0.93591656730105399"/>
    <n v="123352.090909019"/>
    <n v="13.1344004080298"/>
    <n v="0.71"/>
    <n v="87579.984545403597"/>
    <n v="9.3254242897011697"/>
    <n v="7616"/>
    <n v="1.1100000000000001"/>
    <n v="1.29"/>
    <n v="2.1999999999999999E-2"/>
    <n v="0.76"/>
    <n v="9.1911764705882408"/>
    <d v="1900-01-05T13:33:47"/>
    <n v="43362"/>
    <n v="13.3969812403405"/>
    <n v="2444.8162162147901"/>
    <n v="0"/>
    <n v="574973.63803442498"/>
  </r>
  <r>
    <s v="STND-60432"/>
    <s v="UL LLC"/>
    <s v="Underwriters Laboratories LLC - 333 Pfingsten Rd - Northbrook"/>
    <x v="0"/>
    <s v="Indoor Lighting"/>
    <x v="4"/>
    <n v="0"/>
    <n v="48355.964"/>
    <n v="5.386031"/>
    <x v="0"/>
    <x v="0"/>
    <n v="6.5651260504201696"/>
    <s v="Qty / 1,000"/>
    <m/>
    <s v="Private-Lighting"/>
    <x v="0"/>
    <n v="2"/>
    <n v="1"/>
    <s v="Lighting"/>
    <n v="0.97902139861649395"/>
    <n v="0.93591656730105399"/>
    <n v="47341.523506728801"/>
    <n v="5.04087564489706"/>
    <n v="0.71"/>
    <n v="33612.481689777502"/>
    <n v="3.57902170787691"/>
    <n v="7616"/>
    <n v="1.1100000000000001"/>
    <n v="1.29"/>
    <n v="2.1999999999999999E-2"/>
    <n v="0.76"/>
    <n v="9.1911764705882408"/>
    <d v="1900-01-05T13:33:47"/>
    <n v="43362"/>
    <n v="5.1416520245788098"/>
    <n v="938.30046589912899"/>
    <n v="0"/>
    <n v="220670.17916082923"/>
  </r>
  <r>
    <s v="STND-60432"/>
    <s v="UL LLC"/>
    <s v="Underwriters Laboratories LLC - 333 Pfingsten Rd - Northbrook"/>
    <x v="0"/>
    <s v="Indoor Lighting"/>
    <x v="4"/>
    <n v="0"/>
    <n v="22482.432000000001"/>
    <n v="2.5041600000000002"/>
    <x v="0"/>
    <x v="0"/>
    <n v="6.5651260504201696"/>
    <s v="Qty / 1,000"/>
    <m/>
    <s v="Private-Lighting"/>
    <x v="0"/>
    <n v="2"/>
    <n v="1"/>
    <s v="Lighting"/>
    <n v="0.97902139861649395"/>
    <n v="0.93591656730105399"/>
    <n v="22010.782020940202"/>
    <n v="2.34368483117261"/>
    <n v="0.71"/>
    <n v="15627.6552348675"/>
    <n v="1.6640162301325501"/>
    <n v="7616"/>
    <n v="1.1100000000000001"/>
    <n v="1.29"/>
    <n v="2.1999999999999999E-2"/>
    <n v="0.76"/>
    <n v="9.1911764705882408"/>
    <d v="1900-01-05T13:33:47"/>
    <n v="43362"/>
    <n v="2.39053940348083"/>
    <n v="436.24973374836401"/>
    <n v="0"/>
    <n v="102597.52648941375"/>
  </r>
  <r>
    <s v="STND-60432"/>
    <s v="UL LLC"/>
    <s v="Underwriters Laboratories LLC - 333 Pfingsten Rd - Northbrook"/>
    <x v="7"/>
    <s v="Indoor Lighting"/>
    <x v="4"/>
    <n v="0"/>
    <n v="16187.351000000001"/>
    <n v="5.9896799999999999"/>
    <x v="0"/>
    <x v="0"/>
    <n v="8"/>
    <s v="Qty / 1,000"/>
    <m/>
    <s v="Private-Lighting"/>
    <x v="0"/>
    <n v="2"/>
    <n v="1"/>
    <s v="Lighting"/>
    <n v="0.97902139861649395"/>
    <n v="0.93591656730105399"/>
    <n v="15847.7630159161"/>
    <n v="5.6058407448317702"/>
    <n v="0.71"/>
    <n v="11251.911741300401"/>
    <n v="3.98014692883056"/>
    <n v="7616"/>
    <n v="1.1100000000000001"/>
    <n v="1.29"/>
    <n v="2.1999999999999999E-2"/>
    <n v="0.76"/>
    <n v="9.1911764705882408"/>
    <d v="1900-01-05T13:33:47"/>
    <n v="43362"/>
    <n v="7.1239557057209"/>
    <n v="314.09980752266102"/>
    <n v="0"/>
    <n v="90015.293930403204"/>
  </r>
  <r>
    <s v="STND-60433"/>
    <s v="Blackberry Falls Professional Office Park, L.L.C."/>
    <s v="Blackberry Falls - 2353 Hassel Rd Suite 102 - Hoffman Estates"/>
    <x v="62"/>
    <s v="Indoor Lighting"/>
    <x v="6"/>
    <n v="0"/>
    <n v="4010.0349999999999"/>
    <n v="0.90169200000000005"/>
    <x v="0"/>
    <x v="0"/>
    <n v="15"/>
    <s v="Qty / 1,000"/>
    <m/>
    <s v="Private-Lighting"/>
    <x v="0"/>
    <n v="3"/>
    <n v="1"/>
    <s v="Lighting"/>
    <n v="0.91633259480590001"/>
    <n v="1.30467645558681"/>
    <n v="3674.5257768124802"/>
    <n v="1.1764163225909801"/>
    <n v="0.71"/>
    <n v="2608.9133015368602"/>
    <n v="0.83525558903959496"/>
    <n v="2885"/>
    <n v="1.165"/>
    <n v="1.3779999999999999"/>
    <n v="2.5499999999999998E-2"/>
    <n v="0.55000000000000004"/>
    <n v="24.263431542460999"/>
    <d v="1900-01-16T07:56:40"/>
    <n v="43282"/>
    <n v="1.5522052019936401"/>
    <n v="80.429534170573504"/>
    <n v="0"/>
    <n v="39133.699523052906"/>
  </r>
  <r>
    <s v="STND-60434"/>
    <s v="UL LLC"/>
    <s v="Underwriters Laboratories LLC (IT Dept) - 333 Pfingsten Rd - Northbrook"/>
    <x v="0"/>
    <s v="Indoor Lighting"/>
    <x v="6"/>
    <n v="0"/>
    <n v="17923.64"/>
    <n v="4.0302899999999999"/>
    <x v="0"/>
    <x v="0"/>
    <n v="15"/>
    <s v="Qty / 1,000"/>
    <m/>
    <s v="Private-Lighting"/>
    <x v="0"/>
    <n v="3"/>
    <n v="1"/>
    <s v="Lighting"/>
    <n v="0.91633259480590001"/>
    <n v="1.30467645558681"/>
    <n v="16424.0155495668"/>
    <n v="5.2582244721869502"/>
    <n v="0.71"/>
    <n v="11661.0510401924"/>
    <n v="3.7333393752527302"/>
    <n v="2885"/>
    <n v="1.165"/>
    <n v="1.3779999999999999"/>
    <n v="2.5499999999999998E-2"/>
    <n v="0.55000000000000004"/>
    <n v="24.263431542460999"/>
    <d v="1900-01-16T07:56:40"/>
    <n v="43247"/>
    <n v="6.9378868876988404"/>
    <n v="359.49561932528201"/>
    <n v="1"/>
    <n v="174915.76560288601"/>
  </r>
  <r>
    <s v="STND-60434"/>
    <s v="UL LLC"/>
    <s v="Underwriters Laboratories LLC (IT Dept) - 333 Pfingsten Rd - Northbrook"/>
    <x v="34"/>
    <s v="Indoor Lighting"/>
    <x v="6"/>
    <n v="0"/>
    <n v="2555.2829999999999"/>
    <n v="1.3479840000000001"/>
    <x v="0"/>
    <x v="0"/>
    <n v="8"/>
    <s v="Qty / 1,000"/>
    <m/>
    <s v="Private-Lighting"/>
    <x v="0"/>
    <n v="3"/>
    <n v="1"/>
    <s v="Lighting"/>
    <n v="0.91633259480590001"/>
    <n v="1.30467645558681"/>
    <n v="2341.4891018533999"/>
    <n v="1.7586829873077301"/>
    <n v="0.71"/>
    <n v="1662.4572623159199"/>
    <n v="1.2486649209884899"/>
    <n v="2885"/>
    <n v="1.165"/>
    <n v="1.3779999999999999"/>
    <n v="2.5499999999999998E-2"/>
    <n v="0.55000000000000004"/>
    <n v="24.263431542460999"/>
    <d v="1900-01-16T07:56:40"/>
    <n v="43247"/>
    <n v="2.3204683827783699"/>
    <n v="51.251478195074498"/>
    <n v="1"/>
    <n v="13299.658098527359"/>
  </r>
  <r>
    <s v="STND-60435"/>
    <s v="Imperial Realty Company"/>
    <s v="Imperial Realty Co - 6200 N Hiawatha Ave - Chicago"/>
    <x v="62"/>
    <s v="Indoor Lighting"/>
    <x v="6"/>
    <n v="0"/>
    <n v="99055.956000000006"/>
    <n v="22.273613999999998"/>
    <x v="0"/>
    <x v="0"/>
    <n v="15"/>
    <s v="Qty / 1,000"/>
    <m/>
    <s v="Private-Lighting"/>
    <x v="0"/>
    <n v="2"/>
    <n v="1"/>
    <s v="Lighting"/>
    <n v="0.97902139861649395"/>
    <n v="0.93591656730105399"/>
    <n v="96977.900584413801"/>
    <n v="20.846244356268699"/>
    <n v="0.71"/>
    <n v="68854.309414933799"/>
    <n v="14.800833492950799"/>
    <n v="2885"/>
    <n v="1.165"/>
    <n v="1.3779999999999999"/>
    <n v="2.5499999999999998E-2"/>
    <n v="0.55000000000000004"/>
    <n v="24.263431542460999"/>
    <d v="1900-01-16T07:56:40"/>
    <n v="43254"/>
    <n v="27.505270294588598"/>
    <n v="2122.6922445515502"/>
    <n v="0"/>
    <n v="1032814.641224007"/>
  </r>
  <r>
    <s v="STND-60435"/>
    <s v="Imperial Realty Company"/>
    <s v="Imperial Realty Co - 6200 N Hiawatha Ave - Chicago"/>
    <x v="62"/>
    <s v="Indoor Lighting"/>
    <x v="6"/>
    <n v="0"/>
    <n v="20009.668000000001"/>
    <n v="4.499352"/>
    <x v="0"/>
    <x v="0"/>
    <n v="15"/>
    <s v="Qty / 1,000"/>
    <m/>
    <s v="Private-Lighting"/>
    <x v="0"/>
    <n v="2"/>
    <n v="1"/>
    <s v="Lighting"/>
    <n v="0.97902139861649395"/>
    <n v="0.93591656730105399"/>
    <n v="19589.893151211701"/>
    <n v="4.21101807891913"/>
    <n v="0.71"/>
    <n v="13908.8241373603"/>
    <n v="2.9898228360325798"/>
    <n v="2885"/>
    <n v="1.165"/>
    <n v="1.3779999999999999"/>
    <n v="2.5499999999999998E-2"/>
    <n v="0.55000000000000004"/>
    <n v="24.263431542460999"/>
    <d v="1900-01-16T07:56:40"/>
    <n v="43254"/>
    <n v="5.5561658252000701"/>
    <n v="428.791652666007"/>
    <n v="0"/>
    <n v="208632.3620604045"/>
  </r>
  <r>
    <s v="STND-60435"/>
    <s v="Imperial Realty Company"/>
    <s v="Imperial Realty Co - 6200 N Hiawatha Ave - Chicago"/>
    <x v="62"/>
    <s v="Indoor Lighting"/>
    <x v="6"/>
    <n v="0"/>
    <n v="1579.711"/>
    <n v="0.35521200000000003"/>
    <x v="0"/>
    <x v="0"/>
    <n v="15"/>
    <s v="Qty / 1,000"/>
    <m/>
    <s v="Private-Lighting"/>
    <x v="0"/>
    <n v="2"/>
    <n v="1"/>
    <s v="Lighting"/>
    <n v="0.97902139861649395"/>
    <n v="0.93591656730105399"/>
    <n v="1546.5708726298601"/>
    <n v="0.33244879570414199"/>
    <n v="0.71"/>
    <n v="1098.0653195672"/>
    <n v="0.23603864494994101"/>
    <n v="2885"/>
    <n v="1.165"/>
    <n v="1.3779999999999999"/>
    <n v="2.5499999999999998E-2"/>
    <n v="0.55000000000000004"/>
    <n v="24.263431542460999"/>
    <d v="1900-01-16T07:56:40"/>
    <n v="43254"/>
    <n v="0.43864467041053201"/>
    <n v="33.851980473872501"/>
    <n v="0"/>
    <n v="16470.979793508002"/>
  </r>
  <r>
    <s v="STND-60437"/>
    <s v="Village of Niles"/>
    <s v="Village of Niles - 987 Civic Center Drive - Niles"/>
    <x v="0"/>
    <s v="Indoor Lighting"/>
    <x v="2"/>
    <n v="0"/>
    <n v="34138.747000000003"/>
    <n v="7.3113869999999999"/>
    <x v="0"/>
    <x v="1"/>
    <n v="14.797277300976599"/>
    <s v="Qty / 1,000"/>
    <m/>
    <s v="Public-Lighting"/>
    <x v="0"/>
    <n v="3"/>
    <n v="1"/>
    <s v="Lighting"/>
    <n v="0.99829244462109001"/>
    <n v="0.987374621353864"/>
    <n v="34080.453198930903"/>
    <n v="7.2190779706965698"/>
    <n v="0.71"/>
    <n v="24197.121771240902"/>
    <n v="5.1255453591945601"/>
    <n v="3379"/>
    <n v="1.0900000000000001"/>
    <n v="1.36"/>
    <n v="2.1999999999999999E-2"/>
    <n v="0.57999999999999996"/>
    <n v="20.7161882213673"/>
    <d v="1900-01-13T19:08:05"/>
    <n v="43267"/>
    <n v="9.1519751149804307"/>
    <n v="687.86235814355996"/>
    <n v="0"/>
    <n v="358051.52073454967"/>
  </r>
  <r>
    <s v="STND-60438"/>
    <s v="All-Star Management No 11, Inc"/>
    <s v="All-Star Management No 11 Inc - 2430 E Lincoln Hwy - New Lenox"/>
    <x v="0"/>
    <s v="Indoor Lighting"/>
    <x v="13"/>
    <n v="0"/>
    <n v="30202.48"/>
    <n v="0"/>
    <x v="0"/>
    <x v="0"/>
    <n v="8.9750493627714896"/>
    <s v="Qty / 1,000"/>
    <m/>
    <s v="Private-Lighting"/>
    <x v="0"/>
    <n v="3"/>
    <n v="1"/>
    <s v="Lighting"/>
    <n v="0.91633259480590001"/>
    <n v="1.30467645558681"/>
    <n v="27675.5168679733"/>
    <n v="0"/>
    <n v="0.71"/>
    <n v="19649.616976261001"/>
    <n v="0"/>
    <n v="5571"/>
    <n v="1.17"/>
    <n v="1.31"/>
    <n v="2.1000000000000001E-2"/>
    <n v="0.68"/>
    <n v="12.565069107880101"/>
    <d v="1900-01-07T23:24:04"/>
    <n v="43297"/>
    <n v="0"/>
    <n v="496.74004634823899"/>
    <n v="0"/>
    <n v="176356.28232149515"/>
  </r>
  <r>
    <s v="STND-60438"/>
    <s v="All-Star Management No 11, Inc"/>
    <s v="All-Star Management No 11 Inc - 2430 E Lincoln Hwy - New Lenox"/>
    <x v="0"/>
    <s v="Indoor Lighting"/>
    <x v="13"/>
    <n v="0"/>
    <n v="858.02499999999998"/>
    <n v="0"/>
    <x v="0"/>
    <x v="0"/>
    <n v="8.9750493627714896"/>
    <s v="Qty / 1,000"/>
    <m/>
    <s v="Private-Lighting"/>
    <x v="0"/>
    <n v="3"/>
    <n v="1"/>
    <s v="Lighting"/>
    <n v="0.91633259480590001"/>
    <n v="1.30467645558681"/>
    <n v="786.23627465833204"/>
    <n v="0"/>
    <n v="0.71"/>
    <n v="558.22775500741602"/>
    <n v="0"/>
    <n v="5571"/>
    <n v="1.17"/>
    <n v="1.31"/>
    <n v="2.1000000000000001E-2"/>
    <n v="0.68"/>
    <n v="12.565069107880101"/>
    <d v="1900-01-07T23:24:04"/>
    <n v="43297"/>
    <n v="0"/>
    <n v="14.1119331348931"/>
    <n v="0"/>
    <n v="5010.1216568606687"/>
  </r>
  <r>
    <s v="STND-60439"/>
    <s v="Illinois Dept Of Transportation"/>
    <s v="IDOT - 101 W Center Ct - Schaumburg"/>
    <x v="12"/>
    <s v="Variable Speed Drives"/>
    <x v="6"/>
    <n v="0"/>
    <n v="25892.679"/>
    <n v="1.4779800000000001"/>
    <x v="6"/>
    <x v="1"/>
    <n v="15"/>
    <s v="ΔkWpeak"/>
    <m/>
    <s v="Public-Non-Lighting"/>
    <x v="2"/>
    <n v="3"/>
    <n v="1"/>
    <s v="Non-Lighting"/>
    <n v="1.01534080484258"/>
    <n v="0.52563350510805795"/>
    <n v="26289.8935353905"/>
    <n v="0.77687580787960797"/>
    <n v="0.7"/>
    <n v="18402.925474773299"/>
    <n v="0.54381306551572495"/>
    <n v="2885"/>
    <n v="1.165"/>
    <n v="1.3779999999999999"/>
    <n v="2.5499999999999998E-2"/>
    <n v="0.55000000000000004"/>
    <n v="24.263431542460999"/>
    <d v="1900-01-16T07:56:40"/>
    <n v="43461"/>
    <n v="0.77687580787960797"/>
    <n v="0"/>
    <n v="0"/>
    <n v="276043.88212159951"/>
  </r>
  <r>
    <s v="STND-60440"/>
    <s v="Standard Precision &amp; Grinding"/>
    <s v="Standard Precision Grinding Inc - 2800 Bernice Rd - Lansing"/>
    <x v="0"/>
    <s v="Indoor Lighting"/>
    <x v="10"/>
    <n v="0"/>
    <n v="26905.576000000001"/>
    <n v="4.8117890000000001"/>
    <x v="0"/>
    <x v="0"/>
    <n v="10.827197921178"/>
    <s v="Qty / 1,000"/>
    <m/>
    <s v="Private-Lighting"/>
    <x v="0"/>
    <n v="3"/>
    <n v="1"/>
    <s v="Lighting"/>
    <n v="0.91633259480590001"/>
    <n v="1.30467645558681"/>
    <n v="24654.456270827301"/>
    <n v="6.2778278175515796"/>
    <n v="0.71"/>
    <n v="17504.663952287399"/>
    <n v="4.4572577504616202"/>
    <n v="4618"/>
    <n v="1.02"/>
    <n v="1.04"/>
    <n v="1.2E-2"/>
    <n v="0.81"/>
    <n v="15.158077089649201"/>
    <d v="1900-01-09T19:51:10"/>
    <n v="43291"/>
    <n v="7.4523122240640802"/>
    <n v="290.05242671561598"/>
    <n v="0"/>
    <n v="189526.46115512561"/>
  </r>
  <r>
    <s v="STND-60440"/>
    <s v="Standard Precision &amp; Grinding"/>
    <s v="Standard Precision Grinding Inc - 2800 Bernice Rd - Lansing"/>
    <x v="0"/>
    <s v="Indoor Lighting"/>
    <x v="10"/>
    <n v="0"/>
    <n v="8478.6479999999992"/>
    <n v="1.5163199999999999"/>
    <x v="0"/>
    <x v="0"/>
    <n v="10.827197921178"/>
    <s v="Qty / 1,000"/>
    <m/>
    <s v="Private-Lighting"/>
    <x v="0"/>
    <n v="3"/>
    <n v="1"/>
    <s v="Lighting"/>
    <n v="0.91633259480590001"/>
    <n v="1.30467645558681"/>
    <n v="7769.2615222858503"/>
    <n v="1.97830700313539"/>
    <n v="0.71"/>
    <n v="5516.1756808229502"/>
    <n v="1.4045979722261199"/>
    <n v="4618"/>
    <n v="1.02"/>
    <n v="1.04"/>
    <n v="1.2E-2"/>
    <n v="0.81"/>
    <n v="15.158077089649201"/>
    <d v="1900-01-09T19:51:10"/>
    <n v="43291"/>
    <n v="2.3484176200562499"/>
    <n v="91.403076732774693"/>
    <n v="0"/>
    <n v="59724.725864258886"/>
  </r>
  <r>
    <s v="STND-60440"/>
    <s v="Standard Precision &amp; Grinding"/>
    <s v="Standard Precision Grinding Inc - 2800 Bernice Rd - Lansing"/>
    <x v="0"/>
    <s v="Indoor Lighting"/>
    <x v="10"/>
    <n v="0"/>
    <n v="5426.335"/>
    <n v="0.970445"/>
    <x v="0"/>
    <x v="0"/>
    <n v="10.827197921178"/>
    <s v="Qty / 1,000"/>
    <m/>
    <s v="Private-Lighting"/>
    <x v="0"/>
    <n v="3"/>
    <n v="1"/>
    <s v="Lighting"/>
    <n v="0.91633259480590001"/>
    <n v="1.30467645558681"/>
    <n v="4972.3276308360701"/>
    <n v="1.26611674294194"/>
    <n v="0.71"/>
    <n v="3530.3526178936099"/>
    <n v="0.89894288748877604"/>
    <n v="4618"/>
    <n v="1.02"/>
    <n v="1.04"/>
    <n v="1.2E-2"/>
    <n v="0.81"/>
    <n v="15.158077089649201"/>
    <d v="1900-01-09T19:51:10"/>
    <n v="43291"/>
    <n v="1.50298758658825"/>
    <n v="58.497972127483202"/>
    <n v="0"/>
    <n v="38223.826525483004"/>
  </r>
  <r>
    <s v="STND-60441"/>
    <s v="Lockport Township High School District 205"/>
    <s v="Lockport Township High School District 205 - 1222 S Jefferson St - Lockport"/>
    <x v="1"/>
    <s v="Outdoor &amp; Garage Lighting"/>
    <x v="1"/>
    <n v="0"/>
    <n v="17768.472000000002"/>
    <n v="0"/>
    <x v="0"/>
    <x v="1"/>
    <n v="10.1978380583316"/>
    <s v="Qty / 1,000"/>
    <m/>
    <s v="Public-Lighting"/>
    <x v="0"/>
    <n v="3"/>
    <n v="1"/>
    <s v="Lighting"/>
    <n v="0.99829244462109001"/>
    <n v="0.987374621353864"/>
    <n v="17738.131350061401"/>
    <n v="0"/>
    <n v="0.71"/>
    <n v="12594.0732585436"/>
    <n v="0"/>
    <n v="4903"/>
    <n v="1"/>
    <n v="1"/>
    <n v="0"/>
    <n v="0"/>
    <n v="14.276973281664301"/>
    <d v="1900-01-09T04:44:53"/>
    <n v="43283"/>
    <n v="0"/>
    <n v="0"/>
    <n v="0"/>
    <n v="128432.31958539219"/>
  </r>
  <r>
    <s v="STND-60441"/>
    <s v="Lockport Township High School District 205"/>
    <s v="Lockport Township High School District 205 - 1222 S Jefferson St - Lockport"/>
    <x v="1"/>
    <s v="Outdoor &amp; Garage Lighting"/>
    <x v="1"/>
    <n v="0"/>
    <n v="7609.4560000000001"/>
    <n v="0"/>
    <x v="0"/>
    <x v="1"/>
    <n v="10.1978380583316"/>
    <s v="Qty / 1,000"/>
    <m/>
    <s v="Public-Lighting"/>
    <x v="0"/>
    <n v="3"/>
    <n v="1"/>
    <s v="Lighting"/>
    <n v="0.99829244462109001"/>
    <n v="0.987374621353864"/>
    <n v="7596.4624324766201"/>
    <n v="0"/>
    <n v="0.71"/>
    <n v="5393.4883270583996"/>
    <n v="0"/>
    <n v="4903"/>
    <n v="1"/>
    <n v="1"/>
    <n v="0"/>
    <n v="0"/>
    <n v="14.276973281664301"/>
    <d v="1900-01-09T04:44:53"/>
    <n v="43283"/>
    <n v="0"/>
    <n v="0"/>
    <n v="0"/>
    <n v="55001.92052884338"/>
  </r>
  <r>
    <s v="STND-60442"/>
    <s v="Multifilm Packaging Corporation"/>
    <s v="Multifilm Packaging Corp - 1040 N McLean Blvd - Elgin"/>
    <x v="18"/>
    <s v="HVAC"/>
    <x v="10"/>
    <n v="0"/>
    <n v="17795.7"/>
    <n v="8.0782000000000007"/>
    <x v="3"/>
    <x v="0"/>
    <n v="20"/>
    <s v="ΔkWpeak / CF"/>
    <n v="1"/>
    <s v="Private-Non-Lighting"/>
    <x v="2"/>
    <n v="3"/>
    <n v="1"/>
    <s v="Non-Lighting"/>
    <n v="0.98952339343681495"/>
    <n v="0.43468415683807998"/>
    <n v="17609.261452583502"/>
    <n v="3.5114655557693801"/>
    <n v="0.7"/>
    <n v="12326.483016808501"/>
    <n v="2.45802588903857"/>
    <n v="4618"/>
    <n v="1.02"/>
    <n v="1.04"/>
    <n v="1.2E-2"/>
    <n v="0.81"/>
    <n v="15.158077089649201"/>
    <d v="1900-01-09T19:51:10"/>
    <n v="43267"/>
    <n v="3.5114655557693801"/>
    <n v="0"/>
    <n v="0"/>
    <n v="246529.66033617003"/>
  </r>
  <r>
    <s v="STND-60443"/>
    <s v="Globe Corporation"/>
    <s v="Globe - Chicago Property Financing 2015 LLC c/o Globe Property Mgt Co - 27615-25 Diehl Rd - Warrenville"/>
    <x v="1"/>
    <s v="Outdoor &amp; Garage Lighting"/>
    <x v="1"/>
    <n v="0"/>
    <n v="8972.49"/>
    <n v="0"/>
    <x v="0"/>
    <x v="0"/>
    <n v="10.1978380583316"/>
    <s v="Qty / 1,000"/>
    <m/>
    <s v="Private-Lighting"/>
    <x v="0"/>
    <n v="3"/>
    <n v="1"/>
    <s v="Lighting"/>
    <n v="0.91633259480590001"/>
    <n v="1.30467645558681"/>
    <n v="8221.7850435699893"/>
    <n v="0"/>
    <n v="0.71"/>
    <n v="5837.4673809346896"/>
    <n v="0"/>
    <n v="4903"/>
    <n v="1"/>
    <n v="1"/>
    <n v="0"/>
    <n v="0"/>
    <n v="14.276973281664301"/>
    <d v="1900-01-09T04:44:53"/>
    <n v="43282"/>
    <n v="0"/>
    <n v="0"/>
    <n v="0"/>
    <n v="59529.547021565064"/>
  </r>
  <r>
    <s v="STND-60443"/>
    <s v="Globe Corporation"/>
    <s v="Globe - Chicago Property Financing 2015 LLC c/o Globe Property Mgt Co - 27615-25 Diehl Rd - Warrenville"/>
    <x v="1"/>
    <s v="Outdoor &amp; Garage Lighting"/>
    <x v="1"/>
    <n v="0"/>
    <n v="18925.580000000002"/>
    <n v="0"/>
    <x v="0"/>
    <x v="0"/>
    <n v="10.1978380583316"/>
    <s v="Qty / 1,000"/>
    <m/>
    <s v="Private-Lighting"/>
    <x v="0"/>
    <n v="3"/>
    <n v="1"/>
    <s v="Lighting"/>
    <n v="0.91633259480590001"/>
    <n v="1.30467645558681"/>
    <n v="17342.125829606601"/>
    <n v="0"/>
    <n v="0.71"/>
    <n v="12312.9093390207"/>
    <n v="0"/>
    <n v="4903"/>
    <n v="1"/>
    <n v="1"/>
    <n v="0"/>
    <n v="0"/>
    <n v="14.276973281664301"/>
    <d v="1900-01-09T04:44:53"/>
    <n v="43282"/>
    <n v="0"/>
    <n v="0"/>
    <n v="0"/>
    <n v="125565.05546625188"/>
  </r>
  <r>
    <s v="STND-60444"/>
    <s v="Globe-Chicago Property Financing 2015 LLC"/>
    <s v="Globe-Chicago Property Financing 2015 LLC - 4525 Weaver Pkwy - Warrenville"/>
    <x v="1"/>
    <s v="Outdoor &amp; Garage Lighting"/>
    <x v="1"/>
    <n v="0"/>
    <n v="35889.96"/>
    <n v="0"/>
    <x v="0"/>
    <x v="0"/>
    <n v="10.1978380583316"/>
    <s v="Qty / 1,000"/>
    <m/>
    <s v="Private-Lighting"/>
    <x v="0"/>
    <n v="3"/>
    <n v="1"/>
    <s v="Lighting"/>
    <n v="0.91633259480590001"/>
    <n v="1.30467645558681"/>
    <n v="32887.140174279899"/>
    <n v="0"/>
    <n v="0.71"/>
    <n v="23349.869523738798"/>
    <n v="0"/>
    <n v="4903"/>
    <n v="1"/>
    <n v="1"/>
    <n v="0"/>
    <n v="0"/>
    <n v="14.276973281664301"/>
    <d v="1900-01-09T04:44:53"/>
    <n v="43282"/>
    <n v="0"/>
    <n v="0"/>
    <n v="0"/>
    <n v="238118.18808626066"/>
  </r>
  <r>
    <s v="STND-60444"/>
    <s v="Globe-Chicago Property Financing 2015 LLC"/>
    <s v="Globe-Chicago Property Financing 2015 LLC - 4525 Weaver Pkwy - Warrenville"/>
    <x v="1"/>
    <s v="Outdoor &amp; Garage Lighting"/>
    <x v="1"/>
    <n v="0"/>
    <n v="1892.558"/>
    <n v="0"/>
    <x v="0"/>
    <x v="0"/>
    <n v="10.1978380583316"/>
    <s v="Qty / 1,000"/>
    <m/>
    <s v="Private-Lighting"/>
    <x v="0"/>
    <n v="3"/>
    <n v="1"/>
    <s v="Lighting"/>
    <n v="0.91633259480590001"/>
    <n v="1.30467645558681"/>
    <n v="1734.21258296066"/>
    <n v="0"/>
    <n v="0.71"/>
    <n v="1231.29093390207"/>
    <n v="0"/>
    <n v="4903"/>
    <n v="1"/>
    <n v="1"/>
    <n v="0"/>
    <n v="0"/>
    <n v="14.276973281664301"/>
    <d v="1900-01-09T04:44:53"/>
    <n v="43282"/>
    <n v="0"/>
    <n v="0"/>
    <n v="0"/>
    <n v="12556.505546625189"/>
  </r>
  <r>
    <s v="STND-60445"/>
    <s v="Globe Corporation"/>
    <s v="Globe-Chicago Property Finance 2015 LLC - 27715-45 Diehl Rd - Warrenville"/>
    <x v="1"/>
    <s v="Outdoor &amp; Garage Lighting"/>
    <x v="1"/>
    <n v="0"/>
    <n v="31403.715"/>
    <n v="0"/>
    <x v="0"/>
    <x v="0"/>
    <n v="10.1978380583316"/>
    <s v="Qty / 1,000"/>
    <m/>
    <s v="Private-Lighting"/>
    <x v="0"/>
    <n v="3"/>
    <n v="1"/>
    <s v="Lighting"/>
    <n v="0.91633259480590001"/>
    <n v="1.30467645558681"/>
    <n v="28776.247652495"/>
    <n v="0"/>
    <n v="0.71"/>
    <n v="20431.135833271401"/>
    <n v="0"/>
    <n v="4903"/>
    <n v="1"/>
    <n v="1"/>
    <n v="0"/>
    <n v="0"/>
    <n v="14.276973281664301"/>
    <d v="1900-01-09T04:44:53"/>
    <n v="43313"/>
    <n v="0"/>
    <n v="0"/>
    <n v="0"/>
    <n v="208353.4145754776"/>
  </r>
  <r>
    <s v="STND-60445"/>
    <s v="Globe Corporation"/>
    <s v="Globe-Chicago Property Finance 2015 LLC - 27715-45 Diehl Rd - Warrenville"/>
    <x v="1"/>
    <s v="Outdoor &amp; Garage Lighting"/>
    <x v="1"/>
    <n v="0"/>
    <n v="17033.022000000001"/>
    <n v="0"/>
    <x v="0"/>
    <x v="0"/>
    <n v="10.1978380583316"/>
    <s v="Qty / 1,000"/>
    <m/>
    <s v="Private-Lighting"/>
    <x v="0"/>
    <n v="3"/>
    <n v="1"/>
    <s v="Lighting"/>
    <n v="0.91633259480590001"/>
    <n v="1.30467645558681"/>
    <n v="15607.913246646"/>
    <n v="0"/>
    <n v="0.71"/>
    <n v="11081.618405118599"/>
    <n v="0"/>
    <n v="4903"/>
    <n v="1"/>
    <n v="1"/>
    <n v="0"/>
    <n v="0"/>
    <n v="14.276973281664301"/>
    <d v="1900-01-09T04:44:53"/>
    <n v="43313"/>
    <n v="0"/>
    <n v="0"/>
    <n v="0"/>
    <n v="113008.54991962637"/>
  </r>
  <r>
    <s v="STND-60447"/>
    <s v="Globe Corporation"/>
    <s v="Globe Corporation - 565 Lakeview Pkwy - Vernon Hills"/>
    <x v="1"/>
    <s v="Outdoor &amp; Garage Lighting"/>
    <x v="1"/>
    <n v="0"/>
    <n v="28412.884999999998"/>
    <n v="0"/>
    <x v="0"/>
    <x v="0"/>
    <n v="10.1978380583316"/>
    <s v="Qty / 1,000"/>
    <m/>
    <s v="Private-Lighting"/>
    <x v="0"/>
    <n v="3"/>
    <n v="1"/>
    <s v="Lighting"/>
    <n v="0.91633259480590001"/>
    <n v="1.30467645558681"/>
    <n v="26035.652637971602"/>
    <n v="0"/>
    <n v="0.71"/>
    <n v="18485.313372959899"/>
    <n v="0"/>
    <n v="4903"/>
    <n v="1"/>
    <n v="1"/>
    <n v="0"/>
    <n v="0"/>
    <n v="14.276973281664301"/>
    <d v="1900-01-09T04:44:53"/>
    <n v="43282"/>
    <n v="0"/>
    <n v="0"/>
    <n v="0"/>
    <n v="188510.23223495655"/>
  </r>
  <r>
    <s v="STND-60447"/>
    <s v="Globe Corporation"/>
    <s v="Globe Corporation - 565 Lakeview Pkwy - Vernon Hills"/>
    <x v="1"/>
    <s v="Outdoor &amp; Garage Lighting"/>
    <x v="1"/>
    <n v="0"/>
    <n v="9462.7900000000009"/>
    <n v="0"/>
    <x v="0"/>
    <x v="0"/>
    <n v="10.1978380583316"/>
    <s v="Qty / 1,000"/>
    <m/>
    <s v="Private-Lighting"/>
    <x v="0"/>
    <n v="3"/>
    <n v="1"/>
    <s v="Lighting"/>
    <n v="0.91633259480590001"/>
    <n v="1.30467645558681"/>
    <n v="8671.0629148033204"/>
    <n v="0"/>
    <n v="0.71"/>
    <n v="6156.45466951036"/>
    <n v="0"/>
    <n v="4903"/>
    <n v="1"/>
    <n v="1"/>
    <n v="0"/>
    <n v="0"/>
    <n v="14.276973281664301"/>
    <d v="1900-01-09T04:44:53"/>
    <n v="43282"/>
    <n v="0"/>
    <n v="0"/>
    <n v="0"/>
    <n v="62782.527733126044"/>
  </r>
  <r>
    <s v="STND-60448"/>
    <s v="SUPER CAR WASH II"/>
    <s v="SUPER CAR WASH II - 5450 N DAMEN - CHICAGO"/>
    <x v="0"/>
    <s v="Indoor Lighting"/>
    <x v="2"/>
    <n v="0"/>
    <n v="13995.817999999999"/>
    <n v="2.9974400000000001"/>
    <x v="0"/>
    <x v="0"/>
    <n v="14.797277300976599"/>
    <s v="Qty / 1,000"/>
    <m/>
    <s v="Private-Lighting"/>
    <x v="0"/>
    <n v="3"/>
    <n v="1"/>
    <s v="Lighting"/>
    <n v="0.91633259480590001"/>
    <n v="1.30467645558681"/>
    <n v="12824.824224371099"/>
    <n v="3.9106893950341202"/>
    <n v="0.71"/>
    <n v="9105.6251993034894"/>
    <n v="2.77658947047422"/>
    <n v="3379"/>
    <n v="1.0900000000000001"/>
    <n v="1.36"/>
    <n v="2.1999999999999999E-2"/>
    <n v="0.57999999999999996"/>
    <n v="20.7161882213673"/>
    <d v="1900-01-13T19:08:05"/>
    <n v="43288"/>
    <n v="4.9577705312298601"/>
    <n v="258.84966324418798"/>
    <n v="0"/>
    <n v="134738.46107285406"/>
  </r>
  <r>
    <s v="STND-60449"/>
    <s v="Globe Corporation"/>
    <s v="Cantera Investors and BLI-Albrecht LLC c/o Globe Property Mgt Co - 75 Albrecht Dr - Lake Bluff"/>
    <x v="1"/>
    <s v="Outdoor &amp; Garage Lighting"/>
    <x v="1"/>
    <n v="0"/>
    <n v="19440.395"/>
    <n v="0"/>
    <x v="0"/>
    <x v="0"/>
    <n v="10.1978380583316"/>
    <s v="Qty / 1,000"/>
    <m/>
    <s v="Private-Lighting"/>
    <x v="0"/>
    <n v="3"/>
    <n v="1"/>
    <s v="Lighting"/>
    <n v="0.91633259480590001"/>
    <n v="1.30467645558681"/>
    <n v="17813.867594401599"/>
    <n v="0"/>
    <n v="0.71"/>
    <n v="12647.845992025201"/>
    <n v="0"/>
    <n v="4903"/>
    <n v="1"/>
    <n v="1"/>
    <n v="0"/>
    <n v="0"/>
    <n v="14.276973281664301"/>
    <d v="1900-01-09T04:44:53"/>
    <n v="43297"/>
    <n v="0"/>
    <n v="0"/>
    <n v="0"/>
    <n v="128980.68521339138"/>
  </r>
  <r>
    <s v="STND-60449"/>
    <s v="Globe Corporation"/>
    <s v="Cantera Investors and BLI-Albrecht LLC c/o Globe Property Mgt Co - 75 Albrecht Dr - Lake Bluff"/>
    <x v="1"/>
    <s v="Outdoor &amp; Garage Lighting"/>
    <x v="1"/>
    <n v="0"/>
    <n v="35958.601999999999"/>
    <n v="0"/>
    <x v="0"/>
    <x v="0"/>
    <n v="10.1978380583316"/>
    <s v="Qty / 1,000"/>
    <m/>
    <s v="Private-Lighting"/>
    <x v="0"/>
    <n v="3"/>
    <n v="1"/>
    <s v="Lighting"/>
    <n v="0.91633259480590001"/>
    <n v="1.30467645558681"/>
    <n v="32950.0390762526"/>
    <n v="0"/>
    <n v="0.71"/>
    <n v="23394.527744139399"/>
    <n v="0"/>
    <n v="4903"/>
    <n v="1"/>
    <n v="1"/>
    <n v="0"/>
    <n v="0"/>
    <n v="14.276973281664301"/>
    <d v="1900-01-09T04:44:53"/>
    <n v="43297"/>
    <n v="0"/>
    <n v="0"/>
    <n v="0"/>
    <n v="238573.60538587929"/>
  </r>
  <r>
    <s v="STND-60450"/>
    <s v="Friendly Ford"/>
    <s v="Friendly Ford - 333 E Irving Prk Rd - Roselle"/>
    <x v="1"/>
    <s v="Outdoor &amp; Garage Lighting"/>
    <x v="1"/>
    <n v="0"/>
    <n v="160622.28"/>
    <n v="0"/>
    <x v="0"/>
    <x v="0"/>
    <n v="10.1978380583316"/>
    <s v="Qty / 1,000"/>
    <m/>
    <s v="Private-Lighting"/>
    <x v="0"/>
    <n v="1"/>
    <n v="1"/>
    <s v="Lighting"/>
    <n v="0.99989942556735301"/>
    <n v="1.019640158801"/>
    <n v="160606.12550531799"/>
    <n v="0"/>
    <n v="0.71"/>
    <n v="114030.349108776"/>
    <n v="0"/>
    <n v="4903"/>
    <n v="1"/>
    <n v="1"/>
    <n v="0"/>
    <n v="0"/>
    <n v="14.276973281664301"/>
    <d v="1900-01-09T04:44:53"/>
    <n v="43455"/>
    <n v="0"/>
    <n v="0"/>
    <n v="0"/>
    <n v="1162863.0339463148"/>
  </r>
  <r>
    <s v="STND-60450"/>
    <s v="Friendly Ford"/>
    <s v="Friendly Ford - 333 E Irving Prk Rd - Roselle"/>
    <x v="1"/>
    <s v="Outdoor &amp; Garage Lighting"/>
    <x v="1"/>
    <n v="0"/>
    <n v="235344"/>
    <n v="0"/>
    <x v="0"/>
    <x v="0"/>
    <n v="10.1978380583316"/>
    <s v="Qty / 1,000"/>
    <m/>
    <s v="Private-Lighting"/>
    <x v="0"/>
    <n v="1"/>
    <n v="1"/>
    <s v="Lighting"/>
    <n v="0.99989942556735301"/>
    <n v="1.019640158801"/>
    <n v="235320.33041072299"/>
    <n v="0"/>
    <n v="0.71"/>
    <n v="167077.43459161301"/>
    <n v="0"/>
    <n v="4903"/>
    <n v="1"/>
    <n v="1"/>
    <n v="0"/>
    <n v="0"/>
    <n v="14.276973281664301"/>
    <d v="1900-01-09T04:44:53"/>
    <n v="43455"/>
    <n v="0"/>
    <n v="0"/>
    <n v="0"/>
    <n v="1703828.6211667596"/>
  </r>
  <r>
    <s v="STND-60450"/>
    <s v="Friendly Ford"/>
    <s v="Friendly Ford - 333 E Irving Prk Rd - Roselle"/>
    <x v="1"/>
    <s v="Outdoor &amp; Garage Lighting"/>
    <x v="1"/>
    <n v="0"/>
    <n v="145913.28"/>
    <n v="0"/>
    <x v="0"/>
    <x v="0"/>
    <n v="10.1978380583316"/>
    <s v="Qty / 1,000"/>
    <m/>
    <s v="Private-Lighting"/>
    <x v="0"/>
    <n v="1"/>
    <n v="1"/>
    <s v="Lighting"/>
    <n v="0.99989942556735301"/>
    <n v="1.019640158801"/>
    <n v="145898.604854648"/>
    <n v="0"/>
    <n v="0.71"/>
    <n v="103588.0094468"/>
    <n v="0"/>
    <n v="4903"/>
    <n v="1"/>
    <n v="1"/>
    <n v="0"/>
    <n v="0"/>
    <n v="14.276973281664301"/>
    <d v="1900-01-09T04:44:53"/>
    <n v="43455"/>
    <n v="0"/>
    <n v="0"/>
    <n v="0"/>
    <n v="1056373.7451233903"/>
  </r>
  <r>
    <s v="STND-60450"/>
    <s v="Friendly Ford"/>
    <s v="Friendly Ford - 333 E Irving Prk Rd - Roselle"/>
    <x v="1"/>
    <s v="Outdoor &amp; Garage Lighting"/>
    <x v="1"/>
    <n v="0"/>
    <n v="18239.16"/>
    <n v="0"/>
    <x v="0"/>
    <x v="0"/>
    <n v="10.1978380583316"/>
    <s v="Qty / 1,000"/>
    <m/>
    <s v="Private-Lighting"/>
    <x v="0"/>
    <n v="1"/>
    <n v="1"/>
    <s v="Lighting"/>
    <n v="0.99989942556735301"/>
    <n v="1.019640158801"/>
    <n v="18237.325606831"/>
    <n v="0"/>
    <n v="0.71"/>
    <n v="12948.50118085"/>
    <n v="0"/>
    <n v="4903"/>
    <n v="1"/>
    <n v="1"/>
    <n v="0"/>
    <n v="0"/>
    <n v="14.276973281664301"/>
    <d v="1900-01-09T04:44:53"/>
    <n v="43455"/>
    <n v="0"/>
    <n v="0"/>
    <n v="0"/>
    <n v="132046.71814042379"/>
  </r>
  <r>
    <s v="STND-60450"/>
    <s v="Friendly Ford"/>
    <s v="Friendly Ford - 333 E Irving Prk Rd - Roselle"/>
    <x v="1"/>
    <s v="Outdoor &amp; Garage Lighting"/>
    <x v="1"/>
    <n v="0"/>
    <n v="18239.16"/>
    <n v="0"/>
    <x v="0"/>
    <x v="0"/>
    <n v="10.1978380583316"/>
    <s v="Qty / 1,000"/>
    <m/>
    <s v="Private-Lighting"/>
    <x v="0"/>
    <n v="1"/>
    <n v="1"/>
    <s v="Lighting"/>
    <n v="0.99989942556735301"/>
    <n v="1.019640158801"/>
    <n v="18237.325606831"/>
    <n v="0"/>
    <n v="0.71"/>
    <n v="12948.50118085"/>
    <n v="0"/>
    <n v="4903"/>
    <n v="1"/>
    <n v="1"/>
    <n v="0"/>
    <n v="0"/>
    <n v="14.276973281664301"/>
    <d v="1900-01-09T04:44:53"/>
    <n v="43455"/>
    <n v="0"/>
    <n v="0"/>
    <n v="0"/>
    <n v="132046.71814042379"/>
  </r>
  <r>
    <s v="STND-60450"/>
    <s v="Friendly Ford"/>
    <s v="Friendly Ford - 333 E Irving Prk Rd - Roselle"/>
    <x v="1"/>
    <s v="Outdoor &amp; Garage Lighting"/>
    <x v="1"/>
    <n v="0"/>
    <n v="7477.0749999999998"/>
    <n v="0"/>
    <x v="0"/>
    <x v="0"/>
    <n v="10.1978380583316"/>
    <s v="Qty / 1,000"/>
    <m/>
    <s v="Private-Lighting"/>
    <x v="0"/>
    <n v="1"/>
    <n v="1"/>
    <s v="Lighting"/>
    <n v="0.99989942556735301"/>
    <n v="1.019640158801"/>
    <n v="7476.3229974240103"/>
    <n v="0"/>
    <n v="0.71"/>
    <n v="5308.18932817105"/>
    <n v="0"/>
    <n v="4903"/>
    <n v="1"/>
    <n v="1"/>
    <n v="0"/>
    <n v="0"/>
    <n v="14.276973281664301"/>
    <d v="1900-01-09T04:44:53"/>
    <n v="43455"/>
    <n v="0"/>
    <n v="0"/>
    <n v="0"/>
    <n v="54132.055151652377"/>
  </r>
  <r>
    <s v="STND-60450"/>
    <s v="Friendly Ford"/>
    <s v="Friendly Ford - 333 E Irving Prk Rd - Roselle"/>
    <x v="1"/>
    <s v="Outdoor &amp; Garage Lighting"/>
    <x v="1"/>
    <n v="0"/>
    <n v="2132.8049999999998"/>
    <n v="0"/>
    <x v="0"/>
    <x v="0"/>
    <n v="10.1978380583316"/>
    <s v="Qty / 1,000"/>
    <m/>
    <s v="Private-Lighting"/>
    <x v="0"/>
    <n v="1"/>
    <n v="1"/>
    <s v="Lighting"/>
    <n v="0.99989942556735301"/>
    <n v="1.019640158801"/>
    <n v="2132.5904943471801"/>
    <n v="0"/>
    <n v="0.71"/>
    <n v="1514.1392509865"/>
    <n v="0"/>
    <n v="4903"/>
    <n v="1"/>
    <n v="1"/>
    <n v="0"/>
    <n v="0"/>
    <n v="14.276973281664301"/>
    <d v="1900-01-09T04:44:53"/>
    <n v="43455"/>
    <n v="0"/>
    <n v="0"/>
    <n v="0"/>
    <n v="15440.946879323832"/>
  </r>
  <r>
    <s v="STND-60450"/>
    <s v="Friendly Ford"/>
    <s v="Friendly Ford - 333 E Irving Prk Rd - Roselle"/>
    <x v="1"/>
    <s v="Outdoor &amp; Garage Lighting"/>
    <x v="1"/>
    <n v="0"/>
    <n v="-269.66500000000002"/>
    <n v="0"/>
    <x v="0"/>
    <x v="0"/>
    <n v="10.1978380583316"/>
    <s v="Qty / 1,000"/>
    <m/>
    <s v="Private-Lighting"/>
    <x v="0"/>
    <n v="1"/>
    <n v="1"/>
    <s v="Lighting"/>
    <n v="0.99989942556735301"/>
    <n v="1.019640158801"/>
    <n v="-269.63787859562001"/>
    <n v="0"/>
    <n v="0.71"/>
    <n v="-191.44289380289001"/>
    <n v="0"/>
    <n v="4903"/>
    <n v="1"/>
    <n v="1"/>
    <n v="0"/>
    <n v="0"/>
    <n v="14.276973281664301"/>
    <d v="1900-01-09T04:44:53"/>
    <n v="43455"/>
    <n v="0"/>
    <n v="0"/>
    <n v="0"/>
    <n v="-1952.3036284202465"/>
  </r>
  <r>
    <s v="STND-60450"/>
    <s v="Friendly Ford"/>
    <s v="Friendly Ford - 333 E Irving Prk Rd - Roselle"/>
    <x v="1"/>
    <s v="Outdoor &amp; Garage Lighting"/>
    <x v="1"/>
    <n v="0"/>
    <n v="637.39"/>
    <n v="0"/>
    <x v="0"/>
    <x v="0"/>
    <n v="10.1978380583316"/>
    <s v="Qty / 1,000"/>
    <m/>
    <s v="Private-Lighting"/>
    <x v="0"/>
    <n v="1"/>
    <n v="1"/>
    <s v="Lighting"/>
    <n v="0.99989942556735301"/>
    <n v="1.019640158801"/>
    <n v="637.32589486237498"/>
    <n v="0"/>
    <n v="0.71"/>
    <n v="452.50138535228598"/>
    <n v="0"/>
    <n v="4903"/>
    <n v="1"/>
    <n v="1"/>
    <n v="0"/>
    <n v="0"/>
    <n v="14.276973281664301"/>
    <d v="1900-01-09T04:44:53"/>
    <n v="43455"/>
    <n v="0"/>
    <n v="0"/>
    <n v="0"/>
    <n v="4614.5358489933151"/>
  </r>
  <r>
    <s v="STND-60451"/>
    <s v="ABRA Auto Body &amp; Glass LP"/>
    <s v="ABRA Auto Body &amp; Glass Warrenville #6322 - 2S781 State Road 59 - Warrenville"/>
    <x v="0"/>
    <s v="Indoor Lighting"/>
    <x v="2"/>
    <n v="0"/>
    <n v="12338.419"/>
    <n v="2.6424799999999999"/>
    <x v="0"/>
    <x v="0"/>
    <n v="14.797277300976599"/>
    <s v="Qty / 1,000"/>
    <m/>
    <s v="Private-Lighting"/>
    <x v="0"/>
    <n v="3"/>
    <n v="1"/>
    <s v="Lighting"/>
    <n v="0.91633259480590001"/>
    <n v="1.30467645558681"/>
    <n v="11306.0954980724"/>
    <n v="3.4475814403590199"/>
    <n v="0.71"/>
    <n v="8027.3278036314096"/>
    <n v="2.4477828226549101"/>
    <n v="3379"/>
    <n v="1.0900000000000001"/>
    <n v="1.36"/>
    <n v="2.1999999999999999E-2"/>
    <n v="0.57999999999999996"/>
    <n v="20.7161882213673"/>
    <d v="1900-01-13T19:08:05"/>
    <n v="43270"/>
    <n v="4.3706661262158004"/>
    <n v="228.196422896874"/>
    <n v="0"/>
    <n v="118782.5954961734"/>
  </r>
  <r>
    <s v="STND-60451"/>
    <s v="ABRA Auto Body &amp; Glass LP"/>
    <s v="ABRA Auto Body &amp; Glass Warrenville #6322 - 2S781 State Road 59 - Warrenville"/>
    <x v="0"/>
    <s v="Indoor Lighting"/>
    <x v="2"/>
    <n v="0"/>
    <n v="5414.1719999999996"/>
    <n v="1.1595359999999999"/>
    <x v="0"/>
    <x v="0"/>
    <n v="14.797277300976599"/>
    <s v="Qty / 1,000"/>
    <m/>
    <s v="Private-Lighting"/>
    <x v="0"/>
    <n v="3"/>
    <n v="1"/>
    <s v="Lighting"/>
    <n v="0.91633259480590001"/>
    <n v="1.30467645558681"/>
    <n v="4961.18227748545"/>
    <n v="1.5128193186053001"/>
    <n v="0.71"/>
    <n v="3522.4394170146702"/>
    <n v="1.0741017162097699"/>
    <n v="3379"/>
    <n v="1.0900000000000001"/>
    <n v="1.36"/>
    <n v="2.1999999999999999E-2"/>
    <n v="0.57999999999999996"/>
    <n v="20.7161882213673"/>
    <d v="1900-01-13T19:08:05"/>
    <n v="43270"/>
    <n v="1.91787438971261"/>
    <n v="100.13395422447699"/>
    <n v="0"/>
    <n v="52122.512829456427"/>
  </r>
  <r>
    <s v="STND-60452"/>
    <s v="The Catholic Bishop of Chicago Our Lady of The Wayside Church"/>
    <s v="The Catholic Bishop of Chicago Our Lady of the Wayside Church - 432 W Park St - Arlington Heights"/>
    <x v="0"/>
    <s v="Indoor Lighting"/>
    <x v="2"/>
    <n v="0"/>
    <n v="1163.8630000000001"/>
    <n v="0.24926100000000001"/>
    <x v="0"/>
    <x v="0"/>
    <n v="14.797277300976599"/>
    <s v="Qty / 1,000"/>
    <m/>
    <s v="Private-Lighting"/>
    <x v="0"/>
    <n v="3"/>
    <n v="1"/>
    <s v="Lighting"/>
    <n v="0.91633259480590001"/>
    <n v="1.30467645558681"/>
    <n v="1066.4856027885801"/>
    <n v="0.325204957996023"/>
    <n v="0.71"/>
    <n v="757.20477797989099"/>
    <n v="0.23089552017717599"/>
    <n v="3379"/>
    <n v="1.0900000000000001"/>
    <n v="1.36"/>
    <n v="2.1999999999999999E-2"/>
    <n v="0.57999999999999996"/>
    <n v="20.7161882213673"/>
    <d v="1900-01-13T19:08:05"/>
    <n v="43380"/>
    <n v="0.41227809076574901"/>
    <n v="21.5253974874759"/>
    <n v="0"/>
    <n v="11204.569073392866"/>
  </r>
  <r>
    <s v="STND-60452"/>
    <s v="The Catholic Bishop of Chicago Our Lady of The Wayside Church"/>
    <s v="The Catholic Bishop of Chicago Our Lady of the Wayside Church - 432 W Park St - Arlington Heights"/>
    <x v="0"/>
    <s v="Indoor Lighting"/>
    <x v="2"/>
    <n v="0"/>
    <n v="3845.1669999999999"/>
    <n v="0.82350699999999999"/>
    <x v="0"/>
    <x v="0"/>
    <n v="14.797277300976599"/>
    <s v="Qty / 1,000"/>
    <m/>
    <s v="Private-Lighting"/>
    <x v="0"/>
    <n v="3"/>
    <n v="1"/>
    <s v="Lighting"/>
    <n v="0.91633259480590001"/>
    <n v="1.30467645558681"/>
    <n v="3523.4518545720198"/>
    <n v="1.0744101939109201"/>
    <n v="0.71"/>
    <n v="2501.6508167461302"/>
    <n v="0.76283123767675598"/>
    <n v="3379"/>
    <n v="1.0900000000000001"/>
    <n v="1.36"/>
    <n v="2.1999999999999999E-2"/>
    <n v="0.57999999999999996"/>
    <n v="20.7161882213673"/>
    <d v="1900-01-13T19:08:05"/>
    <n v="43380"/>
    <n v="1.3620818888323101"/>
    <n v="71.115542018884696"/>
    <n v="0"/>
    <n v="37017.620845607082"/>
  </r>
  <r>
    <s v="STND-60452"/>
    <s v="The Catholic Bishop of Chicago Our Lady of The Wayside Church"/>
    <s v="The Catholic Bishop of Chicago Our Lady of the Wayside Church - 432 W Park St - Arlington Heights"/>
    <x v="0"/>
    <s v="Indoor Lighting"/>
    <x v="2"/>
    <n v="0"/>
    <n v="3447.3910000000001"/>
    <n v="0.738317"/>
    <x v="0"/>
    <x v="0"/>
    <n v="14.797277300976599"/>
    <s v="Qty / 1,000"/>
    <m/>
    <s v="Private-Lighting"/>
    <x v="0"/>
    <n v="3"/>
    <n v="1"/>
    <s v="Lighting"/>
    <n v="0.91633259480590001"/>
    <n v="1.30467645558681"/>
    <n v="3158.9567403405099"/>
    <n v="0.963264806659484"/>
    <n v="0.71"/>
    <n v="2242.8592856417599"/>
    <n v="0.68391801272823405"/>
    <n v="3379"/>
    <n v="1.0900000000000001"/>
    <n v="1.36"/>
    <n v="2.1999999999999999E-2"/>
    <n v="0.57999999999999996"/>
    <n v="20.7161882213673"/>
    <d v="1900-01-13T19:08:05"/>
    <n v="43380"/>
    <n v="1.22117749322957"/>
    <n v="63.758759896780802"/>
    <n v="0"/>
    <n v="33188.210796711406"/>
  </r>
  <r>
    <s v="STND-60452"/>
    <s v="The Catholic Bishop of Chicago Our Lady of The Wayside Church"/>
    <s v="The Catholic Bishop of Chicago Our Lady of the Wayside Church - 432 W Park St - Arlington Heights"/>
    <x v="0"/>
    <s v="Indoor Lighting"/>
    <x v="2"/>
    <n v="0"/>
    <n v="5171.0860000000002"/>
    <n v="1.107475"/>
    <x v="0"/>
    <x v="0"/>
    <n v="14.797277300976599"/>
    <s v="Qty / 1,000"/>
    <m/>
    <s v="Private-Lighting"/>
    <x v="0"/>
    <n v="3"/>
    <n v="1"/>
    <s v="Lighting"/>
    <n v="0.91633259480590001"/>
    <n v="1.30467645558681"/>
    <n v="4738.4346523444601"/>
    <n v="1.444896557651"/>
    <n v="0.71"/>
    <n v="3364.2886031645698"/>
    <n v="1.0258765559322101"/>
    <n v="3379"/>
    <n v="1.0900000000000001"/>
    <n v="1.36"/>
    <n v="2.1999999999999999E-2"/>
    <n v="0.57999999999999996"/>
    <n v="20.7161882213673"/>
    <d v="1900-01-13T19:08:05"/>
    <n v="43380"/>
    <n v="1.8317654128435601"/>
    <n v="95.638130597778101"/>
    <n v="0"/>
    <n v="49782.31138154136"/>
  </r>
  <r>
    <s v="STND-60452"/>
    <s v="The Catholic Bishop of Chicago Our Lady of The Wayside Church"/>
    <s v="The Catholic Bishop of Chicago Our Lady of the Wayside Church - 432 W Park St - Arlington Heights"/>
    <x v="0"/>
    <s v="Indoor Lighting"/>
    <x v="2"/>
    <n v="0"/>
    <n v="4051.4209999999998"/>
    <n v="0.86768000000000001"/>
    <x v="0"/>
    <x v="0"/>
    <n v="14.797277300976599"/>
    <s v="Qty / 1,000"/>
    <m/>
    <s v="Private-Lighting"/>
    <x v="0"/>
    <n v="3"/>
    <n v="1"/>
    <s v="Lighting"/>
    <n v="0.91633259480590001"/>
    <n v="1.30467645558681"/>
    <n v="3712.4491175811099"/>
    <n v="1.13204166698356"/>
    <n v="0.71"/>
    <n v="2635.8388734825899"/>
    <n v="0.80374958355832804"/>
    <n v="3379"/>
    <n v="1.0900000000000001"/>
    <n v="1.36"/>
    <n v="2.1999999999999999E-2"/>
    <n v="0.57999999999999996"/>
    <n v="20.7161882213673"/>
    <d v="1900-01-13T19:08:05"/>
    <n v="43380"/>
    <n v="1.43514410114549"/>
    <n v="74.930165675949098"/>
    <n v="0"/>
    <n v="39003.23873161566"/>
  </r>
  <r>
    <s v="STND-60452"/>
    <s v="The Catholic Bishop of Chicago Our Lady of The Wayside Church"/>
    <s v="The Catholic Bishop of Chicago Our Lady of the Wayside Church - 432 W Park St - Arlington Heights"/>
    <x v="34"/>
    <s v="Indoor Lighting"/>
    <x v="2"/>
    <n v="0"/>
    <n v="351.66300000000001"/>
    <n v="0.180118"/>
    <x v="0"/>
    <x v="0"/>
    <n v="8"/>
    <s v="Qty / 1,000"/>
    <m/>
    <s v="Private-Lighting"/>
    <x v="0"/>
    <n v="3"/>
    <n v="1"/>
    <s v="Lighting"/>
    <n v="0.91633259480590001"/>
    <n v="1.30467645558681"/>
    <n v="322.24026928722702"/>
    <n v="0.23499571382738399"/>
    <n v="0.71"/>
    <n v="228.79059119393099"/>
    <n v="0.16684695681744299"/>
    <n v="3379"/>
    <n v="1.0900000000000001"/>
    <n v="1.36"/>
    <n v="2.1999999999999999E-2"/>
    <n v="0.57999999999999996"/>
    <n v="20.7161882213673"/>
    <d v="1900-01-13T19:08:05"/>
    <n v="43380"/>
    <n v="0.29791545870611602"/>
    <n v="6.5039320406596302"/>
    <n v="0"/>
    <n v="1830.3247295514479"/>
  </r>
  <r>
    <s v="STND-60452"/>
    <s v="The Catholic Bishop of Chicago Our Lady of The Wayside Church"/>
    <s v="The Catholic Bishop of Chicago Our Lady of the Wayside Church - 432 W Park St - Arlington Heights"/>
    <x v="34"/>
    <s v="Indoor Lighting"/>
    <x v="2"/>
    <n v="0"/>
    <n v="351.66300000000001"/>
    <n v="0.180118"/>
    <x v="0"/>
    <x v="0"/>
    <n v="8"/>
    <s v="Qty / 1,000"/>
    <m/>
    <s v="Private-Lighting"/>
    <x v="0"/>
    <n v="3"/>
    <n v="1"/>
    <s v="Lighting"/>
    <n v="0.91633259480590001"/>
    <n v="1.30467645558681"/>
    <n v="322.24026928722702"/>
    <n v="0.23499571382738399"/>
    <n v="0.71"/>
    <n v="228.79059119393099"/>
    <n v="0.16684695681744299"/>
    <n v="3379"/>
    <n v="1.0900000000000001"/>
    <n v="1.36"/>
    <n v="2.1999999999999999E-2"/>
    <n v="0.57999999999999996"/>
    <n v="20.7161882213673"/>
    <d v="1900-01-13T19:08:05"/>
    <n v="43380"/>
    <n v="0.29791545870611602"/>
    <n v="6.5039320406596302"/>
    <n v="0"/>
    <n v="1830.3247295514479"/>
  </r>
  <r>
    <s v="STND-60452"/>
    <s v="The Catholic Bishop of Chicago Our Lady of The Wayside Church"/>
    <s v="The Catholic Bishop of Chicago Our Lady of the Wayside Church - 432 W Park St - Arlington Heights"/>
    <x v="34"/>
    <s v="Indoor Lighting"/>
    <x v="2"/>
    <n v="0"/>
    <n v="164.41399999999999"/>
    <n v="8.4210999999999994E-2"/>
    <x v="0"/>
    <x v="0"/>
    <n v="8"/>
    <s v="Qty / 1,000"/>
    <m/>
    <s v="Private-Lighting"/>
    <x v="0"/>
    <n v="3"/>
    <n v="1"/>
    <s v="Lighting"/>
    <n v="0.91633259480590001"/>
    <n v="1.30467645558681"/>
    <n v="150.657907242417"/>
    <n v="0.10986810900142099"/>
    <n v="0.71"/>
    <n v="106.967114142116"/>
    <n v="7.8006357391008599E-2"/>
    <n v="3379"/>
    <n v="1.0900000000000001"/>
    <n v="1.36"/>
    <n v="2.1999999999999999E-2"/>
    <n v="0.57999999999999996"/>
    <n v="20.7161882213673"/>
    <d v="1900-01-13T19:08:05"/>
    <n v="43380"/>
    <n v="0.13928512804439699"/>
    <n v="3.0408017975533701"/>
    <n v="0"/>
    <n v="855.73691313692802"/>
  </r>
  <r>
    <s v="STND-60452"/>
    <s v="The Catholic Bishop of Chicago Our Lady of The Wayside Church"/>
    <s v="The Catholic Bishop of Chicago Our Lady of the Wayside Church - 432 W Park St - Arlington Heights"/>
    <x v="0"/>
    <s v="Indoor Lighting"/>
    <x v="2"/>
    <n v="0"/>
    <n v="-1598.47"/>
    <n v="-0.342339"/>
    <x v="0"/>
    <x v="0"/>
    <n v="14.797277300976599"/>
    <s v="Qty / 1,000"/>
    <m/>
    <s v="Private-Lighting"/>
    <x v="0"/>
    <n v="3"/>
    <n v="1"/>
    <s v="Lighting"/>
    <n v="0.91633259480590001"/>
    <n v="1.30467645558681"/>
    <n v="-1464.73016281939"/>
    <n v="-0.44664163312913202"/>
    <n v="0.71"/>
    <n v="-1039.95841560176"/>
    <n v="-0.31711555952168402"/>
    <n v="3379"/>
    <n v="1.0900000000000001"/>
    <n v="1.36"/>
    <n v="2.1999999999999999E-2"/>
    <n v="0.57999999999999996"/>
    <n v="20.7161882213673"/>
    <d v="1900-01-13T19:08:05"/>
    <n v="43380"/>
    <n v="-0.56622925092435605"/>
    <n v="-29.563361084427999"/>
    <n v="0"/>
    <n v="-15388.553057143512"/>
  </r>
  <r>
    <s v="STND-60452"/>
    <s v="The Catholic Bishop of Chicago Our Lady of The Wayside Church"/>
    <s v="The Catholic Bishop of Chicago Our Lady of the Wayside Church - 432 W Park St - Arlington Heights"/>
    <x v="0"/>
    <s v="Indoor Lighting"/>
    <x v="2"/>
    <n v="0"/>
    <n v="-3300.067"/>
    <n v="-0.70676499999999998"/>
    <x v="0"/>
    <x v="0"/>
    <n v="14.797277300976599"/>
    <s v="Qty / 1,000"/>
    <m/>
    <s v="Private-Lighting"/>
    <x v="0"/>
    <n v="3"/>
    <n v="1"/>
    <s v="Lighting"/>
    <n v="0.91633259480590001"/>
    <n v="1.30467645558681"/>
    <n v="-3023.9589571433198"/>
    <n v="-0.922099655132809"/>
    <n v="0.71"/>
    <n v="-2147.0108595717602"/>
    <n v="-0.65469075514429498"/>
    <n v="3379"/>
    <n v="1.0900000000000001"/>
    <n v="1.36"/>
    <n v="2.1999999999999999E-2"/>
    <n v="0.57999999999999996"/>
    <n v="20.7161882213673"/>
    <d v="1900-01-13T19:08:05"/>
    <n v="43380"/>
    <n v="-1.1689904350061"/>
    <n v="-61.0340339973881"/>
    <n v="0"/>
    <n v="-31769.915057291466"/>
  </r>
  <r>
    <s v="STND-60452"/>
    <s v="The Catholic Bishop of Chicago Our Lady of The Wayside Church"/>
    <s v="The Catholic Bishop of Chicago Our Lady of the Wayside Church - 432 W Park St - Arlington Heights"/>
    <x v="0"/>
    <s v="Indoor Lighting"/>
    <x v="2"/>
    <n v="0"/>
    <n v="-773.45299999999997"/>
    <n v="-0.16564799999999999"/>
    <x v="0"/>
    <x v="0"/>
    <n v="14.797277300976599"/>
    <s v="Qty / 1,000"/>
    <m/>
    <s v="Private-Lighting"/>
    <x v="0"/>
    <n v="3"/>
    <n v="1"/>
    <s v="Lighting"/>
    <n v="0.91633259480590001"/>
    <n v="1.30467645558681"/>
    <n v="-708.74019445040801"/>
    <n v="-0.21611704551504299"/>
    <n v="0.71"/>
    <n v="-503.20553805978898"/>
    <n v="-0.15344310231568101"/>
    <n v="3379"/>
    <n v="1.0900000000000001"/>
    <n v="1.36"/>
    <n v="2.1999999999999999E-2"/>
    <n v="0.57999999999999996"/>
    <n v="20.7161882213673"/>
    <d v="1900-01-13T19:08:05"/>
    <n v="43380"/>
    <n v="-0.27398205567322897"/>
    <n v="-14.3048479613844"/>
    <n v="0"/>
    <n v="-7446.0718860578318"/>
  </r>
  <r>
    <s v="STND-60452"/>
    <s v="The Catholic Bishop of Chicago Our Lady of The Wayside Church"/>
    <s v="The Catholic Bishop of Chicago Our Lady of the Wayside Church - 432 W Park St - Arlington Heights"/>
    <x v="0"/>
    <s v="Indoor Lighting"/>
    <x v="2"/>
    <n v="0"/>
    <n v="1392.2159999999999"/>
    <n v="0.29816599999999999"/>
    <x v="0"/>
    <x v="0"/>
    <n v="14.797277300976599"/>
    <s v="Qty / 1,000"/>
    <m/>
    <s v="Private-Lighting"/>
    <x v="0"/>
    <n v="3"/>
    <n v="1"/>
    <s v="Lighting"/>
    <n v="0.91633259480590001"/>
    <n v="1.30467645558681"/>
    <n v="1275.7328998102901"/>
    <n v="0.38901016005649602"/>
    <n v="0.71"/>
    <n v="905.77035886530598"/>
    <n v="0.27619721364011202"/>
    <n v="3379"/>
    <n v="1.0900000000000001"/>
    <n v="1.36"/>
    <n v="2.1999999999999999E-2"/>
    <n v="0.57999999999999996"/>
    <n v="20.7161882213673"/>
    <d v="1900-01-13T19:08:05"/>
    <n v="43380"/>
    <n v="0.493167038611176"/>
    <n v="25.7487374273637"/>
    <n v="0"/>
    <n v="13402.935171135021"/>
  </r>
  <r>
    <s v="STND-60452"/>
    <s v="The Catholic Bishop of Chicago Our Lady of The Wayside Church"/>
    <s v="The Catholic Bishop of Chicago Our Lady of the Wayside Church - 432 W Park St - Arlington Heights"/>
    <x v="0"/>
    <s v="Indoor Lighting"/>
    <x v="2"/>
    <n v="0"/>
    <n v="-176.78899999999999"/>
    <n v="-3.7862E-2"/>
    <x v="0"/>
    <x v="0"/>
    <n v="14.797277300976599"/>
    <s v="Qty / 1,000"/>
    <m/>
    <s v="Private-Lighting"/>
    <x v="0"/>
    <n v="3"/>
    <n v="1"/>
    <s v="Lighting"/>
    <n v="0.91633259480590001"/>
    <n v="1.30467645558681"/>
    <n v="-161.99752310314"/>
    <n v="-4.9397659961427698E-2"/>
    <n v="0.71"/>
    <n v="-115.01824140322999"/>
    <n v="-3.5072338572613597E-2"/>
    <n v="3379"/>
    <n v="1.0900000000000001"/>
    <n v="1.36"/>
    <n v="2.1999999999999999E-2"/>
    <n v="0.57999999999999996"/>
    <n v="20.7161882213673"/>
    <d v="1900-01-13T19:08:05"/>
    <n v="43380"/>
    <n v="-6.2623808267530001E-2"/>
    <n v="-3.26967477822852"/>
    <n v="0"/>
    <n v="-1701.956812714262"/>
  </r>
  <r>
    <s v="STND-60453"/>
    <s v="Gordon Food Service Store, LLC"/>
    <s v="Gordon Food Service Inc - 2330 173rd Street - Lansing"/>
    <x v="3"/>
    <s v="Refrigeration"/>
    <x v="5"/>
    <n v="0"/>
    <n v="24122.34"/>
    <n v="2.8706"/>
    <x v="2"/>
    <x v="0"/>
    <n v="8.6177180282661094"/>
    <s v="ΔkWpeak / CF"/>
    <n v="0.69"/>
    <s v="Private-Non-Lighting"/>
    <x v="2"/>
    <n v="3"/>
    <n v="1"/>
    <s v="Non-Lighting"/>
    <n v="0.98952339343681495"/>
    <n v="0.43468415683807998"/>
    <n v="23869.619734436601"/>
    <n v="1.2478043406193899"/>
    <n v="0.7"/>
    <n v="16708.733814105599"/>
    <n v="0.87346303843357598"/>
    <n v="4661"/>
    <n v="1.07"/>
    <n v="1.24"/>
    <n v="2.9000000000000001E-2"/>
    <n v="0.745"/>
    <n v="15.018236429950701"/>
    <d v="1900-01-09T17:27:20"/>
    <n v="43302"/>
    <n v="1.8084120878541901"/>
    <n v="0"/>
    <n v="0"/>
    <n v="143991.15661931736"/>
  </r>
  <r>
    <s v="STND-60454"/>
    <s v="Farmington Foods, Inc."/>
    <s v="Farmington Foods Inc - 7419 W Franklin St - Forest Park"/>
    <x v="0"/>
    <s v="Indoor Lighting"/>
    <x v="10"/>
    <n v="0"/>
    <n v="15233.304"/>
    <n v="2.7243219999999999"/>
    <x v="0"/>
    <x v="0"/>
    <n v="10.827197921178"/>
    <s v="Qty / 1,000"/>
    <m/>
    <s v="Private-Lighting"/>
    <x v="0"/>
    <n v="3"/>
    <n v="1"/>
    <s v="Lighting"/>
    <n v="0.91633259480590001"/>
    <n v="1.30467645558681"/>
    <n v="13958.7729817871"/>
    <n v="3.55435877083716"/>
    <n v="0.71"/>
    <n v="9910.7288170688407"/>
    <n v="2.5235947272943799"/>
    <n v="4618"/>
    <n v="1.02"/>
    <n v="1.04"/>
    <n v="1.2E-2"/>
    <n v="0.81"/>
    <n v="15.158077089649201"/>
    <d v="1900-01-09T19:51:10"/>
    <n v="43240"/>
    <n v="4.2193242768722197"/>
    <n v="164.22085860926001"/>
    <n v="1"/>
    <n v="107305.42244552665"/>
  </r>
  <r>
    <s v="STND-60455"/>
    <s v="PFM/North Shore Center for the Performing Arts in Skokie"/>
    <s v="North Shore Center for  the Performing Arts in Skokie - 9501 Skokie Blvd - Skokie"/>
    <x v="0"/>
    <s v="Indoor Lighting"/>
    <x v="2"/>
    <n v="0"/>
    <n v="62867.004999999997"/>
    <n v="13.464027"/>
    <x v="0"/>
    <x v="0"/>
    <n v="14.797277300976599"/>
    <s v="Qty / 1,000"/>
    <m/>
    <s v="Private-Lighting"/>
    <x v="0"/>
    <n v="3"/>
    <n v="1"/>
    <s v="Lighting"/>
    <n v="0.91633259480590001"/>
    <n v="1.30467645558681"/>
    <n v="57607.085819325497"/>
    <n v="17.566199024285101"/>
    <n v="0.71"/>
    <n v="40901.030931721099"/>
    <n v="12.472001307242399"/>
    <n v="3379"/>
    <n v="1.0900000000000001"/>
    <n v="1.36"/>
    <n v="2.1999999999999999E-2"/>
    <n v="0.57999999999999996"/>
    <n v="20.7161882213673"/>
    <d v="1900-01-13T19:08:05"/>
    <n v="43371"/>
    <n v="22.269522089610899"/>
    <n v="1162.7118238762901"/>
    <n v="0"/>
    <n v="605223.89659249841"/>
  </r>
  <r>
    <s v="STND-60456"/>
    <s v="Cook County School District 107"/>
    <s v="Pleasantdale School District 107 - 7450 S Wolf Road - Burr Ridge"/>
    <x v="0"/>
    <s v="Indoor Lighting"/>
    <x v="12"/>
    <n v="0"/>
    <n v="1840.307"/>
    <n v="0.50181100000000001"/>
    <x v="0"/>
    <x v="1"/>
    <n v="15"/>
    <s v="Qty / 1,000"/>
    <m/>
    <s v="Public-Lighting"/>
    <x v="0"/>
    <n v="1"/>
    <n v="1"/>
    <s v="Lighting"/>
    <n v="0.95625781801464005"/>
    <n v="1.47347312606477"/>
    <n v="1759.8079562970699"/>
    <n v="0.73940502286368703"/>
    <n v="0.71"/>
    <n v="1249.4636489709201"/>
    <n v="0.52497756623321701"/>
    <n v="2979"/>
    <n v="1.17333333333333"/>
    <n v="1.323"/>
    <n v="2.1333333333333301E-2"/>
    <n v="0.72"/>
    <n v="23.497818059751602"/>
    <d v="1900-01-15T18:49:11"/>
    <n v="43283"/>
    <n v="0.77622934289040801"/>
    <n v="31.996508296310299"/>
    <n v="0"/>
    <n v="18741.954734563802"/>
  </r>
  <r>
    <s v="STND-60456"/>
    <s v="Cook County School District 107"/>
    <s v="Pleasantdale School District 107 - 7450 S Wolf Road - Burr Ridge"/>
    <x v="0"/>
    <s v="Indoor Lighting"/>
    <x v="12"/>
    <n v="0"/>
    <n v="2195.8209999999999"/>
    <n v="0.59875199999999995"/>
    <x v="0"/>
    <x v="1"/>
    <n v="15"/>
    <s v="Qty / 1,000"/>
    <m/>
    <s v="Public-Lighting"/>
    <x v="0"/>
    <n v="1"/>
    <n v="1"/>
    <s v="Lighting"/>
    <n v="0.95625781801464005"/>
    <n v="1.47347312606477"/>
    <n v="2099.7709982107199"/>
    <n v="0.88224498117753103"/>
    <n v="0.71"/>
    <n v="1490.8374087296099"/>
    <n v="0.62639393663604703"/>
    <n v="2979"/>
    <n v="1.17333333333333"/>
    <n v="1.323"/>
    <n v="2.1333333333333301E-2"/>
    <n v="0.72"/>
    <n v="23.497818059751602"/>
    <d v="1900-01-15T18:49:11"/>
    <n v="43283"/>
    <n v="0.92618310781213897"/>
    <n v="38.177654512922302"/>
    <n v="0"/>
    <n v="22362.561130944148"/>
  </r>
  <r>
    <s v="STND-60456"/>
    <s v="Cook County School District 107"/>
    <s v="Pleasantdale School District 107 - 7450 S Wolf Road - Burr Ridge"/>
    <x v="0"/>
    <s v="Indoor Lighting"/>
    <x v="12"/>
    <n v="0"/>
    <n v="110306.889"/>
    <n v="30.078258999999999"/>
    <x v="0"/>
    <x v="1"/>
    <n v="15"/>
    <s v="Qty / 1,000"/>
    <m/>
    <s v="Public-Lighting"/>
    <x v="0"/>
    <n v="1"/>
    <n v="1"/>
    <s v="Lighting"/>
    <n v="0.95625781801464005"/>
    <n v="1.47347312606477"/>
    <n v="105481.82498712299"/>
    <n v="44.319506315315699"/>
    <n v="0.71"/>
    <n v="74892.095740857403"/>
    <n v="31.4668494838741"/>
    <n v="2979"/>
    <n v="1.17333333333333"/>
    <n v="1.323"/>
    <n v="2.1333333333333301E-2"/>
    <n v="0.72"/>
    <n v="23.497818059751602"/>
    <d v="1900-01-15T18:49:11"/>
    <n v="43283"/>
    <n v="46.5267346049758"/>
    <n v="1917.8513634022399"/>
    <n v="0"/>
    <n v="1123381.4361128611"/>
  </r>
  <r>
    <s v="STND-60456"/>
    <s v="Cook County School District 107"/>
    <s v="Pleasantdale School District 107 - 7450 S Wolf Road - Burr Ridge"/>
    <x v="0"/>
    <s v="Indoor Lighting"/>
    <x v="12"/>
    <n v="0"/>
    <n v="31110.948"/>
    <n v="8.4832699999999992"/>
    <x v="0"/>
    <x v="1"/>
    <n v="15"/>
    <s v="Qty / 1,000"/>
    <m/>
    <s v="Public-Lighting"/>
    <x v="0"/>
    <n v="1"/>
    <n v="1"/>
    <s v="Lighting"/>
    <n v="0.95625781801464005"/>
    <n v="1.47347312606477"/>
    <n v="29750.0872508469"/>
    <n v="12.4998703661515"/>
    <n v="0.71"/>
    <n v="21122.561948101298"/>
    <n v="8.8749079599675298"/>
    <n v="2979"/>
    <n v="1.17333333333333"/>
    <n v="1.323"/>
    <n v="2.1333333333333301E-2"/>
    <n v="0.72"/>
    <n v="23.497818059751602"/>
    <d v="1900-01-15T18:49:11"/>
    <n v="43283"/>
    <n v="13.1223968738467"/>
    <n v="540.91067728812595"/>
    <n v="0"/>
    <n v="316838.4292215195"/>
  </r>
  <r>
    <s v="STND-60456"/>
    <s v="Cook County School District 107"/>
    <s v="Pleasantdale School District 107 - 7450 S Wolf Road - Burr Ridge"/>
    <x v="0"/>
    <s v="Indoor Lighting"/>
    <x v="12"/>
    <n v="0"/>
    <n v="846.95899999999995"/>
    <n v="0.23094700000000001"/>
    <x v="0"/>
    <x v="1"/>
    <n v="15"/>
    <s v="Qty / 1,000"/>
    <m/>
    <s v="Public-Lighting"/>
    <x v="0"/>
    <n v="1"/>
    <n v="1"/>
    <s v="Lighting"/>
    <n v="0.95625781801464005"/>
    <n v="1.47347312606477"/>
    <n v="809.91116528786097"/>
    <n v="0.34029419804527999"/>
    <n v="0.71"/>
    <n v="575.03692735438096"/>
    <n v="0.241608880612149"/>
    <n v="2979"/>
    <n v="1.17333333333333"/>
    <n v="1.323"/>
    <n v="2.1333333333333301E-2"/>
    <n v="0.72"/>
    <n v="23.497818059751602"/>
    <d v="1900-01-15T18:49:11"/>
    <n v="43283"/>
    <n v="0.35724174649920198"/>
    <n v="14.7256575506884"/>
    <n v="0"/>
    <n v="8625.5539103157153"/>
  </r>
  <r>
    <s v="STND-60456"/>
    <s v="Cook County School District 107"/>
    <s v="Pleasantdale School District 107 - 7450 S Wolf Road - Burr Ridge"/>
    <x v="38"/>
    <s v="Indoor Lighting"/>
    <x v="12"/>
    <n v="0"/>
    <n v="26808.79"/>
    <n v="6.0202140000000002"/>
    <x v="0"/>
    <x v="1"/>
    <n v="8"/>
    <s v="Qty / 1,000"/>
    <m/>
    <s v="Public-Lighting"/>
    <x v="0"/>
    <n v="1"/>
    <n v="1"/>
    <s v="Lighting"/>
    <n v="0.95625781801464005"/>
    <n v="1.47347312606477"/>
    <n v="25636.115029012701"/>
    <n v="8.8706235421588708"/>
    <n v="0.71"/>
    <n v="18201.641670599001"/>
    <n v="6.2981427149328004"/>
    <n v="2979"/>
    <n v="1.17333333333333"/>
    <n v="1.323"/>
    <n v="2.1333333333333301E-2"/>
    <n v="0.72"/>
    <n v="23.497818059751602"/>
    <d v="1900-01-15T18:49:11"/>
    <n v="43283"/>
    <n v="9.3124039873172002"/>
    <n v="466.11118234568499"/>
    <n v="0"/>
    <n v="145613.13336479201"/>
  </r>
  <r>
    <s v="STND-60456"/>
    <s v="Cook County School District 107"/>
    <s v="Pleasantdale School District 107 - 7450 S Wolf Road - Burr Ridge"/>
    <x v="0"/>
    <s v="Indoor Lighting"/>
    <x v="12"/>
    <n v="0"/>
    <n v="11083.666999999999"/>
    <n v="3.0222720000000001"/>
    <x v="0"/>
    <x v="1"/>
    <n v="15"/>
    <s v="Qty / 1,000"/>
    <m/>
    <s v="Public-Lighting"/>
    <x v="0"/>
    <n v="1"/>
    <n v="1"/>
    <s v="Lighting"/>
    <n v="0.95625781801464005"/>
    <n v="1.47347312606477"/>
    <n v="10598.843221020899"/>
    <n v="4.4532365716580102"/>
    <n v="0.71"/>
    <n v="7525.1786869248199"/>
    <n v="3.1617979658771902"/>
    <n v="2979"/>
    <n v="1.17333333333333"/>
    <n v="1.323"/>
    <n v="2.1333333333333301E-2"/>
    <n v="0.72"/>
    <n v="23.497818059751602"/>
    <d v="1900-01-15T18:49:11"/>
    <n v="43283"/>
    <n v="4.67501949657556"/>
    <n v="192.70624038219799"/>
    <n v="0"/>
    <n v="112877.6803038723"/>
  </r>
  <r>
    <s v="STND-60456"/>
    <s v="Cook County School District 107"/>
    <s v="Pleasantdale School District 107 - 7450 S Wolf Road - Burr Ridge"/>
    <x v="0"/>
    <s v="Indoor Lighting"/>
    <x v="12"/>
    <n v="0"/>
    <n v="4684.4179999999997"/>
    <n v="1.2773380000000001"/>
    <x v="0"/>
    <x v="1"/>
    <n v="15"/>
    <s v="Qty / 1,000"/>
    <m/>
    <s v="Public-Lighting"/>
    <x v="0"/>
    <n v="1"/>
    <n v="1"/>
    <s v="Lighting"/>
    <n v="0.95625781801464005"/>
    <n v="1.47347312606477"/>
    <n v="4479.5113353485003"/>
    <n v="1.8821232159013199"/>
    <n v="0.71"/>
    <n v="3180.4530480974399"/>
    <n v="1.33630748328994"/>
    <n v="2979"/>
    <n v="1.17333333333333"/>
    <n v="1.323"/>
    <n v="2.1333333333333301E-2"/>
    <n v="0.72"/>
    <n v="23.497818059751602"/>
    <d v="1900-01-15T18:49:11"/>
    <n v="43283"/>
    <n v="1.97585791540829"/>
    <n v="81.445660642700005"/>
    <n v="0"/>
    <n v="47706.795721461596"/>
  </r>
  <r>
    <s v="STND-60456"/>
    <s v="Cook County School District 107"/>
    <s v="Pleasantdale School District 107 - 7450 S Wolf Road - Burr Ridge"/>
    <x v="0"/>
    <s v="Indoor Lighting"/>
    <x v="12"/>
    <n v="0"/>
    <n v="2021.549"/>
    <n v="0.55123200000000006"/>
    <x v="0"/>
    <x v="1"/>
    <n v="15"/>
    <s v="Qty / 1,000"/>
    <m/>
    <s v="Public-Lighting"/>
    <x v="0"/>
    <n v="1"/>
    <n v="1"/>
    <s v="Lighting"/>
    <n v="0.95625781801464005"/>
    <n v="1.47347312606477"/>
    <n v="1933.12203574968"/>
    <n v="0.812225538226934"/>
    <n v="0.71"/>
    <n v="1372.5166453822701"/>
    <n v="0.57668013214112301"/>
    <n v="2979"/>
    <n v="1.17333333333333"/>
    <n v="1.323"/>
    <n v="2.1333333333333301E-2"/>
    <n v="0.72"/>
    <n v="23.497818059751602"/>
    <d v="1900-01-15T18:49:11"/>
    <n v="43283"/>
    <n v="0.85267651195403305"/>
    <n v="35.147673377266898"/>
    <n v="0"/>
    <n v="20587.74968073405"/>
  </r>
  <r>
    <s v="STND-60456"/>
    <s v="Cook County School District 107"/>
    <s v="Pleasantdale School District 107 - 7450 S Wolf Road - Burr Ridge"/>
    <x v="38"/>
    <s v="Indoor Lighting"/>
    <x v="12"/>
    <n v="0"/>
    <n v="344.505"/>
    <n v="7.7363000000000001E-2"/>
    <x v="0"/>
    <x v="1"/>
    <n v="8"/>
    <s v="Qty / 1,000"/>
    <m/>
    <s v="Public-Lighting"/>
    <x v="0"/>
    <n v="1"/>
    <n v="1"/>
    <s v="Lighting"/>
    <n v="0.95625781801464005"/>
    <n v="1.47347312606477"/>
    <n v="329.435599595133"/>
    <n v="0.113992301451749"/>
    <n v="0.71"/>
    <n v="233.89927571254501"/>
    <n v="8.0934534030741495E-2"/>
    <n v="2979"/>
    <n v="1.17333333333333"/>
    <n v="1.323"/>
    <n v="2.1333333333333301E-2"/>
    <n v="0.72"/>
    <n v="23.497818059751602"/>
    <d v="1900-01-15T18:49:11"/>
    <n v="43283"/>
    <n v="0.119669418673625"/>
    <n v="5.9897381744569698"/>
    <n v="0"/>
    <n v="1871.19420570036"/>
  </r>
  <r>
    <s v="STND-60457"/>
    <s v="National Pasteurized Eggs"/>
    <s v="National Pasteurized Eggs - 2963 Bernice Rd - Lansing"/>
    <x v="19"/>
    <s v="Compressed Air"/>
    <x v="10"/>
    <n v="0"/>
    <n v="2798.0160000000001"/>
    <n v="0.433"/>
    <x v="4"/>
    <x v="0"/>
    <n v="10"/>
    <s v="ΔkWpeak / CF"/>
    <n v="0.95"/>
    <s v="Private-Non-Lighting"/>
    <x v="2"/>
    <n v="3"/>
    <n v="1"/>
    <s v="Non-Lighting"/>
    <n v="0.98952339343681495"/>
    <n v="0.43468415683807998"/>
    <n v="2768.7022872104999"/>
    <n v="0.18821823991088901"/>
    <n v="0.7"/>
    <n v="1938.09160104735"/>
    <n v="0.131752767937622"/>
    <n v="4618"/>
    <n v="1.02"/>
    <n v="1.04"/>
    <n v="1.2E-2"/>
    <n v="0.81"/>
    <n v="15.158077089649201"/>
    <d v="1900-01-09T19:51:10"/>
    <n v="43296"/>
    <n v="0.19812446306409401"/>
    <n v="0"/>
    <n v="0"/>
    <n v="19380.916010473498"/>
  </r>
  <r>
    <s v="STND-60457"/>
    <s v="National Pasteurized Eggs"/>
    <s v="National Pasteurized Eggs - 2963 Bernice Rd - Lansing"/>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296"/>
    <n v="3.8206449574715502"/>
    <n v="0"/>
    <n v="0"/>
    <n v="360325.048486082"/>
  </r>
  <r>
    <s v="STND-60457"/>
    <s v="National Pasteurized Eggs"/>
    <s v="National Pasteurized Eggs - 2963 Bernice Rd - Lansing"/>
    <x v="20"/>
    <s v="Compressed Air"/>
    <x v="10"/>
    <n v="0"/>
    <n v="1164.8"/>
    <n v="0.25600000000000001"/>
    <x v="4"/>
    <x v="0"/>
    <n v="10"/>
    <s v="ΔkWpeak / CF"/>
    <n v="0.95"/>
    <s v="Private-Non-Lighting"/>
    <x v="2"/>
    <n v="3"/>
    <n v="1"/>
    <s v="Non-Lighting"/>
    <n v="0.98952339343681495"/>
    <n v="0.43468415683807998"/>
    <n v="1152.5968486751999"/>
    <n v="0.111279144150549"/>
    <n v="0.7"/>
    <n v="806.81779407264196"/>
    <n v="7.7895400905383994E-2"/>
    <n v="4618"/>
    <n v="1.02"/>
    <n v="1.04"/>
    <n v="1.2E-2"/>
    <n v="0.81"/>
    <n v="15.158077089649201"/>
    <d v="1900-01-09T19:51:10"/>
    <n v="43296"/>
    <n v="0.117135941211104"/>
    <n v="0"/>
    <n v="0"/>
    <n v="8068.1779407264194"/>
  </r>
  <r>
    <s v="STND-60458"/>
    <s v="FDS 1007 Evanston LLC"/>
    <s v="FDS 1007 Evanston LLC c/o Transwestern - 1007 Church St Ste 300 - Evanston"/>
    <x v="9"/>
    <s v="HVAC"/>
    <x v="6"/>
    <n v="0"/>
    <n v="151756.79999999999"/>
    <n v="0"/>
    <x v="3"/>
    <x v="0"/>
    <n v="10"/>
    <s v="NA"/>
    <m/>
    <s v="Private-Non-Lighting"/>
    <x v="2"/>
    <n v="3"/>
    <n v="156000"/>
    <s v="Non-Lighting"/>
    <n v="0.98952339343681495"/>
    <n v="0.43468415683807998"/>
    <n v="150166.903713112"/>
    <n v="0"/>
    <n v="0.7"/>
    <n v="105116.832599178"/>
    <n v="0"/>
    <n v="2885"/>
    <n v="1.165"/>
    <n v="1.3779999999999999"/>
    <n v="2.5499999999999998E-2"/>
    <n v="0.55000000000000004"/>
    <n v="24.263431542460999"/>
    <d v="1900-01-16T07:56:40"/>
    <n v="43297"/>
    <n v="0"/>
    <n v="0"/>
    <n v="0"/>
    <n v="1051168.32599178"/>
  </r>
  <r>
    <s v="STND-60459"/>
    <s v="ReConserve of Illinois"/>
    <s v="ReConserve of Illinois - 6160 S River Road - Hodgkins"/>
    <x v="1"/>
    <s v="Outdoor &amp; Garage Lighting"/>
    <x v="1"/>
    <n v="0"/>
    <n v="17503.71"/>
    <n v="0"/>
    <x v="0"/>
    <x v="0"/>
    <n v="10.1978380583316"/>
    <s v="Qty / 1,000"/>
    <m/>
    <s v="Private-Lighting"/>
    <x v="0"/>
    <n v="2"/>
    <n v="1"/>
    <s v="Lighting"/>
    <n v="0.97902139861649395"/>
    <n v="0.93591656730105399"/>
    <n v="17136.506645177498"/>
    <n v="0"/>
    <n v="0.71"/>
    <n v="12166.919718076"/>
    <n v="0"/>
    <n v="4903"/>
    <n v="1"/>
    <n v="1"/>
    <n v="0"/>
    <n v="0"/>
    <n v="14.276973281664301"/>
    <d v="1900-01-09T04:44:53"/>
    <n v="43301"/>
    <n v="0"/>
    <n v="0"/>
    <n v="0"/>
    <n v="124076.27695366062"/>
  </r>
  <r>
    <s v="STND-60459"/>
    <s v="ReConserve of Illinois"/>
    <s v="ReConserve of Illinois - 6160 S River Road - Hodgkins"/>
    <x v="1"/>
    <s v="Outdoor &amp; Garage Lighting"/>
    <x v="1"/>
    <n v="0"/>
    <n v="2990.83"/>
    <n v="0"/>
    <x v="0"/>
    <x v="0"/>
    <n v="10.1978380583316"/>
    <s v="Qty / 1,000"/>
    <m/>
    <s v="Private-Lighting"/>
    <x v="0"/>
    <n v="2"/>
    <n v="1"/>
    <s v="Lighting"/>
    <n v="0.97902139861649395"/>
    <n v="0.93591656730105399"/>
    <n v="2928.0865696241699"/>
    <n v="0"/>
    <n v="0.71"/>
    <n v="2078.94146443316"/>
    <n v="0"/>
    <n v="4903"/>
    <n v="1"/>
    <n v="1"/>
    <n v="0"/>
    <n v="0"/>
    <n v="14.276973281664301"/>
    <d v="1900-01-09T04:44:53"/>
    <n v="43301"/>
    <n v="0"/>
    <n v="0"/>
    <n v="0"/>
    <n v="21200.708387040111"/>
  </r>
  <r>
    <s v="STND-60459"/>
    <s v="ReConserve of Illinois"/>
    <s v="ReConserve of Illinois - 6160 S River Road - Hodgkins"/>
    <x v="1"/>
    <s v="Outdoor &amp; Garage Lighting"/>
    <x v="1"/>
    <n v="0"/>
    <n v="13091.01"/>
    <n v="0"/>
    <x v="0"/>
    <x v="0"/>
    <n v="10.1978380583316"/>
    <s v="Qty / 1,000"/>
    <m/>
    <s v="Private-Lighting"/>
    <x v="0"/>
    <n v="2"/>
    <n v="1"/>
    <s v="Lighting"/>
    <n v="0.97902139861649395"/>
    <n v="0.93591656730105399"/>
    <n v="12816.3789195025"/>
    <n v="0"/>
    <n v="0.71"/>
    <n v="9099.6290328467803"/>
    <n v="0"/>
    <n v="4903"/>
    <n v="1"/>
    <n v="1"/>
    <n v="0"/>
    <n v="0"/>
    <n v="14.276973281664301"/>
    <d v="1900-01-09T04:44:53"/>
    <n v="43301"/>
    <n v="0"/>
    <n v="0"/>
    <n v="0"/>
    <n v="92796.543267864065"/>
  </r>
  <r>
    <s v="STND-60459"/>
    <s v="ReConserve of Illinois"/>
    <s v="ReConserve of Illinois - 6160 S River Road - Hodgkins"/>
    <x v="1"/>
    <s v="Outdoor &amp; Garage Lighting"/>
    <x v="1"/>
    <n v="0"/>
    <n v="7379.0150000000003"/>
    <n v="0"/>
    <x v="0"/>
    <x v="0"/>
    <n v="10.1978380583316"/>
    <s v="Qty / 1,000"/>
    <m/>
    <s v="Private-Lighting"/>
    <x v="0"/>
    <n v="2"/>
    <n v="1"/>
    <s v="Lighting"/>
    <n v="0.97902139861649395"/>
    <n v="0.93591656730105399"/>
    <n v="7224.2135857120802"/>
    <n v="0"/>
    <n v="0.71"/>
    <n v="5129.1916458555797"/>
    <n v="0"/>
    <n v="4903"/>
    <n v="1"/>
    <n v="1"/>
    <n v="0"/>
    <n v="0"/>
    <n v="14.276973281664301"/>
    <d v="1900-01-09T04:44:53"/>
    <n v="43301"/>
    <n v="0"/>
    <n v="0"/>
    <n v="0"/>
    <n v="52306.665774582529"/>
  </r>
  <r>
    <s v="STND-60459"/>
    <s v="ReConserve of Illinois"/>
    <s v="ReConserve of Illinois - 6160 S River Road - Hodgkins"/>
    <x v="27"/>
    <s v="Outdoor &amp; Garage Lighting"/>
    <x v="10"/>
    <n v="0"/>
    <n v="978.6"/>
    <n v="0"/>
    <x v="0"/>
    <x v="0"/>
    <n v="8"/>
    <s v="Qty / 1,000"/>
    <m/>
    <s v="Private-Lighting"/>
    <x v="0"/>
    <n v="2"/>
    <n v="1"/>
    <s v="Lighting"/>
    <n v="0.97902139861649395"/>
    <n v="0.93591656730105399"/>
    <n v="958.07034068610096"/>
    <n v="0"/>
    <n v="0.71"/>
    <n v="680.22994188713096"/>
    <n v="0"/>
    <n v="4618"/>
    <n v="1.02"/>
    <n v="1.04"/>
    <n v="1.2E-2"/>
    <n v="0.81"/>
    <n v="15.158077089649201"/>
    <d v="1900-01-09T19:51:10"/>
    <n v="43301"/>
    <n v="0"/>
    <n v="11.271415772777701"/>
    <n v="0"/>
    <n v="5441.8395350970477"/>
  </r>
  <r>
    <s v="STND-60459"/>
    <s v="ReConserve of Illinois"/>
    <s v="ReConserve of Illinois - 6160 S River Road - Hodgkins"/>
    <x v="0"/>
    <s v="Indoor Lighting"/>
    <x v="10"/>
    <n v="0"/>
    <n v="44442.247000000003"/>
    <n v="7.9480440000000003"/>
    <x v="0"/>
    <x v="0"/>
    <n v="10.827197921178"/>
    <s v="Qty / 1,000"/>
    <m/>
    <s v="Private-Lighting"/>
    <x v="0"/>
    <n v="2"/>
    <n v="1"/>
    <s v="Lighting"/>
    <n v="0.97902139861649395"/>
    <n v="0.93591656730105399"/>
    <n v="43509.910815599702"/>
    <n v="7.4387060572377397"/>
    <n v="0.71"/>
    <n v="30892.036679075802"/>
    <n v="5.2814813006387897"/>
    <n v="4618"/>
    <n v="1.02"/>
    <n v="1.04"/>
    <n v="1.2E-2"/>
    <n v="0.81"/>
    <n v="15.158077089649201"/>
    <d v="1900-01-09T19:51:10"/>
    <n v="43301"/>
    <n v="8.8303728124854395"/>
    <n v="511.88130371293698"/>
    <n v="0"/>
    <n v="334474.19531264401"/>
  </r>
  <r>
    <s v="STND-60459"/>
    <s v="ReConserve of Illinois"/>
    <s v="ReConserve of Illinois - 6160 S River Road - Hodgkins"/>
    <x v="0"/>
    <s v="Indoor Lighting"/>
    <x v="10"/>
    <n v="0"/>
    <n v="8219.5779999999995"/>
    <n v="1.4699880000000001"/>
    <x v="0"/>
    <x v="0"/>
    <n v="10.827197921178"/>
    <s v="Qty / 1,000"/>
    <m/>
    <s v="Private-Lighting"/>
    <x v="0"/>
    <n v="2"/>
    <n v="1"/>
    <s v="Lighting"/>
    <n v="0.97902139861649395"/>
    <n v="0.93591656730105399"/>
    <n v="8047.1427495973603"/>
    <n v="1.37578612293374"/>
    <n v="0.71"/>
    <n v="5713.4713522141301"/>
    <n v="0.97680814728295595"/>
    <n v="4618"/>
    <n v="1.02"/>
    <n v="1.04"/>
    <n v="1.2E-2"/>
    <n v="0.81"/>
    <n v="15.158077089649201"/>
    <d v="1900-01-09T19:51:10"/>
    <n v="43301"/>
    <n v="1.63317440994034"/>
    <n v="94.672267642321899"/>
    <n v="0"/>
    <n v="61860.885147402885"/>
  </r>
  <r>
    <s v="STND-60459"/>
    <s v="ReConserve of Illinois"/>
    <s v="ReConserve of Illinois - 6160 S River Road - Hodgkins"/>
    <x v="0"/>
    <s v="Indoor Lighting"/>
    <x v="10"/>
    <n v="0"/>
    <n v="12783.916999999999"/>
    <n v="2.2862740000000001"/>
    <x v="0"/>
    <x v="0"/>
    <n v="10.827197921178"/>
    <s v="Qty / 1,000"/>
    <m/>
    <s v="Private-Lighting"/>
    <x v="0"/>
    <n v="2"/>
    <n v="1"/>
    <s v="Lighting"/>
    <n v="0.97902139861649395"/>
    <n v="0.93591656730105399"/>
    <n v="12515.7283011372"/>
    <n v="2.1397617139896501"/>
    <n v="0.71"/>
    <n v="8886.1670938073894"/>
    <n v="1.5192308169326501"/>
    <n v="4618"/>
    <n v="1.02"/>
    <n v="1.04"/>
    <n v="1.2E-2"/>
    <n v="0.81"/>
    <n v="15.158077089649201"/>
    <d v="1900-01-09T19:51:10"/>
    <n v="43301"/>
    <n v="2.5400780080598899"/>
    <n v="147.24386236632"/>
    <n v="0"/>
    <n v="96212.289885311708"/>
  </r>
  <r>
    <s v="STND-60459"/>
    <s v="ReConserve of Illinois"/>
    <s v="ReConserve of Illinois - 6160 S River Road - Hodgkins"/>
    <x v="0"/>
    <s v="Indoor Lighting"/>
    <x v="10"/>
    <n v="0"/>
    <n v="6782.9179999999997"/>
    <n v="1.2130559999999999"/>
    <x v="0"/>
    <x v="0"/>
    <n v="10.827197921178"/>
    <s v="Qty / 1,000"/>
    <m/>
    <s v="Private-Lighting"/>
    <x v="0"/>
    <n v="2"/>
    <n v="1"/>
    <s v="Lighting"/>
    <n v="0.97902139861649395"/>
    <n v="0.93591656730105399"/>
    <n v="6640.6218670609896"/>
    <n v="1.13531920746395"/>
    <n v="0.71"/>
    <n v="4714.8415256133003"/>
    <n v="0.80607663729940204"/>
    <n v="4618"/>
    <n v="1.02"/>
    <n v="1.04"/>
    <n v="1.2E-2"/>
    <n v="0.81"/>
    <n v="15.158077089649201"/>
    <d v="1900-01-09T19:51:10"/>
    <n v="43301"/>
    <n v="1.34771985691352"/>
    <n v="78.124963141894"/>
    <n v="0"/>
    <n v="51048.522364804034"/>
  </r>
  <r>
    <s v="STND-60459"/>
    <s v="ReConserve of Illinois"/>
    <s v="ReConserve of Illinois - 6160 S River Road - Hodgkins"/>
    <x v="0"/>
    <s v="Indoor Lighting"/>
    <x v="10"/>
    <n v="0"/>
    <n v="1507.3150000000001"/>
    <n v="0.26956799999999997"/>
    <x v="0"/>
    <x v="0"/>
    <n v="10.827197921178"/>
    <s v="Qty / 1,000"/>
    <m/>
    <s v="Private-Lighting"/>
    <x v="0"/>
    <n v="2"/>
    <n v="1"/>
    <s v="Lighting"/>
    <n v="0.97902139861649395"/>
    <n v="0.93591656730105399"/>
    <n v="1475.6936394556201"/>
    <n v="0.25229315721420997"/>
    <n v="0.71"/>
    <n v="1047.74248401349"/>
    <n v="0.17912814162208901"/>
    <n v="4618"/>
    <n v="1.02"/>
    <n v="1.04"/>
    <n v="1.2E-2"/>
    <n v="0.81"/>
    <n v="15.158077089649201"/>
    <d v="1900-01-09T19:51:10"/>
    <n v="43301"/>
    <n v="0.29949330153633702"/>
    <n v="17.3611016406544"/>
    <n v="0"/>
    <n v="11344.115244840732"/>
  </r>
  <r>
    <s v="STND-60459"/>
    <s v="ReConserve of Illinois"/>
    <s v="ReConserve of Illinois - 6160 S River Road - Hodgkins"/>
    <x v="38"/>
    <s v="Indoor Lighting"/>
    <x v="10"/>
    <n v="0"/>
    <n v="17212.333999999999"/>
    <n v="2.2533889999999999"/>
    <x v="0"/>
    <x v="0"/>
    <n v="8"/>
    <s v="Qty / 1,000"/>
    <m/>
    <s v="Private-Lighting"/>
    <x v="0"/>
    <n v="2"/>
    <n v="1"/>
    <s v="Lighting"/>
    <n v="0.97902139861649395"/>
    <n v="0.93591656730105399"/>
    <n v="16851.243306134202"/>
    <n v="2.1089840976739498"/>
    <n v="0.71"/>
    <n v="11964.382747355299"/>
    <n v="1.49737870934851"/>
    <n v="4618"/>
    <n v="1.02"/>
    <n v="1.04"/>
    <n v="1.2E-2"/>
    <n v="0.81"/>
    <n v="15.158077089649201"/>
    <d v="1900-01-09T19:51:10"/>
    <n v="43301"/>
    <n v="2.5035423761561701"/>
    <n v="198.249921248638"/>
    <n v="0"/>
    <n v="95715.061978842394"/>
  </r>
  <r>
    <s v="STND-60460"/>
    <s v="Shoreline Park Condominium Association"/>
    <s v="Shoreline Park Condo Association - 4950 N Marine Dr - Chicago"/>
    <x v="0"/>
    <s v="Indoor Lighting"/>
    <x v="4"/>
    <n v="0"/>
    <n v="80262.282000000007"/>
    <n v="8.9398510000000009"/>
    <x v="0"/>
    <x v="0"/>
    <n v="6.5651260504201696"/>
    <s v="Qty / 1,000"/>
    <m/>
    <s v="Private-Lighting"/>
    <x v="0"/>
    <n v="3"/>
    <n v="1"/>
    <s v="Lighting"/>
    <n v="0.91633259480590001"/>
    <n v="1.30467645558681"/>
    <n v="73546.945130102904"/>
    <n v="11.663613116154201"/>
    <n v="0.71"/>
    <n v="52218.331042373"/>
    <n v="8.2811653124694597"/>
    <n v="7616"/>
    <n v="1.1100000000000001"/>
    <n v="1.29"/>
    <n v="2.1999999999999999E-2"/>
    <n v="0.76"/>
    <n v="9.1911764705882408"/>
    <d v="1900-01-05T13:33:47"/>
    <n v="43270"/>
    <n v="11.8967902041556"/>
    <n v="1457.68720077681"/>
    <n v="0"/>
    <n v="342819.92543574719"/>
  </r>
  <r>
    <s v="STND-60460"/>
    <s v="Shoreline Park Condominium Association"/>
    <s v="Shoreline Park Condo Association - 4950 N Marine Dr - Chicago"/>
    <x v="38"/>
    <s v="Indoor Lighting"/>
    <x v="4"/>
    <n v="0"/>
    <n v="9062.7579999999998"/>
    <n v="0.80884400000000001"/>
    <x v="0"/>
    <x v="0"/>
    <n v="8"/>
    <s v="Qty / 1,000"/>
    <m/>
    <s v="Private-Lighting"/>
    <x v="0"/>
    <n v="3"/>
    <n v="1"/>
    <s v="Lighting"/>
    <n v="0.91633259480590001"/>
    <n v="1.30467645558681"/>
    <n v="8304.5005542379295"/>
    <n v="1.0552797230426501"/>
    <n v="0.71"/>
    <n v="5896.1953935089296"/>
    <n v="0.74924860336028498"/>
    <n v="7616"/>
    <n v="1.1100000000000001"/>
    <n v="1.29"/>
    <n v="2.1999999999999999E-2"/>
    <n v="0.76"/>
    <n v="9.1911764705882408"/>
    <d v="1900-01-05T13:33:47"/>
    <n v="43270"/>
    <n v="1.0763767064898599"/>
    <n v="164.59370467858901"/>
    <n v="0"/>
    <n v="47169.563148071436"/>
  </r>
  <r>
    <s v="STND-60461"/>
    <s v="Gateway Meridian, Inc."/>
    <s v="Mid America Real Estate Group - 996 N Rte 59 Unit A - Aurora"/>
    <x v="1"/>
    <s v="Outdoor &amp; Garage Lighting"/>
    <x v="1"/>
    <n v="0"/>
    <n v="5903.2120000000004"/>
    <n v="0"/>
    <x v="0"/>
    <x v="0"/>
    <n v="10.1978380583316"/>
    <s v="Qty / 1,000"/>
    <m/>
    <s v="Private-Lighting"/>
    <x v="0"/>
    <n v="3"/>
    <n v="1"/>
    <s v="Lighting"/>
    <n v="0.91633259480590001"/>
    <n v="1.30467645558681"/>
    <n v="5409.3055696493302"/>
    <n v="0"/>
    <n v="0.71"/>
    <n v="3840.6069544510201"/>
    <n v="0"/>
    <n v="4903"/>
    <n v="1"/>
    <n v="1"/>
    <n v="0"/>
    <n v="0"/>
    <n v="14.276973281664301"/>
    <d v="1900-01-09T04:44:53"/>
    <n v="43302"/>
    <n v="0"/>
    <n v="0"/>
    <n v="0"/>
    <n v="39165.887767193628"/>
  </r>
  <r>
    <s v="STND-60461"/>
    <s v="Gateway Meridian, Inc."/>
    <s v="Mid America Real Estate Group - 996 N Rte 59 Unit A - Aurora"/>
    <x v="27"/>
    <s v="Outdoor &amp; Garage Lighting"/>
    <x v="14"/>
    <n v="0"/>
    <n v="84.28"/>
    <n v="0"/>
    <x v="0"/>
    <x v="0"/>
    <n v="8"/>
    <s v="Qty / 1,000"/>
    <m/>
    <s v="Private-Lighting"/>
    <x v="0"/>
    <n v="3"/>
    <n v="1"/>
    <s v="Lighting"/>
    <n v="0.91633259480590001"/>
    <n v="1.30467645558681"/>
    <n v="77.228511090241199"/>
    <n v="0"/>
    <n v="0.71"/>
    <n v="54.832242874071298"/>
    <n v="0"/>
    <n v="4093"/>
    <n v="1.1200000000000001"/>
    <n v="1.29"/>
    <n v="1.9E-2"/>
    <n v="0.71"/>
    <n v="17.102369899829"/>
    <d v="1900-01-11T05:11:01"/>
    <n v="43302"/>
    <n v="0"/>
    <n v="1.3101265274237399"/>
    <n v="0"/>
    <n v="438.65794299257038"/>
  </r>
  <r>
    <s v="STND-60462"/>
    <s v="Modern Plating Corporation"/>
    <s v="Modern Plating Corporation - 701 S Hancock Ave - Freeport"/>
    <x v="66"/>
    <s v="Compressed Air"/>
    <x v="10"/>
    <n v="0"/>
    <n v="31500"/>
    <n v="5.0250000000000004"/>
    <x v="4"/>
    <x v="0"/>
    <n v="10"/>
    <s v="ΔkWpeak / CF"/>
    <n v="0.95"/>
    <s v="Private-Non-Lighting"/>
    <x v="2"/>
    <n v="3"/>
    <n v="1"/>
    <s v="Non-Lighting"/>
    <n v="0.98952339343681495"/>
    <n v="0.43468415683807998"/>
    <n v="31169.986893259698"/>
    <n v="2.1842878881113501"/>
    <n v="0.7"/>
    <n v="21818.990825281799"/>
    <n v="1.52900152167795"/>
    <n v="4618"/>
    <n v="1.02"/>
    <n v="1.04"/>
    <n v="1.2E-2"/>
    <n v="0.81"/>
    <n v="15.158077089649201"/>
    <d v="1900-01-09T19:51:10"/>
    <n v="43267"/>
    <n v="2.2992504085382701"/>
    <n v="0"/>
    <n v="0"/>
    <n v="218189.90825281799"/>
  </r>
  <r>
    <s v="STND-60463"/>
    <s v="DLS Electronic Systems"/>
    <s v="DLS Electronic Systems Inc - 200 E Marquardt Drive - Wheeling"/>
    <x v="62"/>
    <s v="Indoor Lighting"/>
    <x v="8"/>
    <n v="0"/>
    <n v="17529.248"/>
    <n v="2.7741820000000001"/>
    <x v="0"/>
    <x v="0"/>
    <n v="9.5383441434566993"/>
    <s v="Qty / 1,000"/>
    <m/>
    <s v="Private-Lighting"/>
    <x v="0"/>
    <n v="3"/>
    <n v="1"/>
    <s v="Lighting"/>
    <n v="0.91633259480590001"/>
    <n v="1.30467645558681"/>
    <n v="16062.621304836101"/>
    <n v="3.6194099389127201"/>
    <n v="0.71"/>
    <n v="11404.4611264337"/>
    <n v="2.5697810566280301"/>
    <n v="5242"/>
    <n v="1"/>
    <n v="1.22"/>
    <n v="1.0999999999999999E-2"/>
    <n v="0.68"/>
    <n v="13.3536818008394"/>
    <d v="1900-01-08T12:55:13"/>
    <n v="43344"/>
    <n v="4.3628374384193798"/>
    <n v="176.688834353197"/>
    <n v="0"/>
    <n v="108779.67499459848"/>
  </r>
  <r>
    <s v="STND-60463"/>
    <s v="DLS Electronic Systems"/>
    <s v="DLS Electronic Systems Inc - 200 E Marquardt Drive - Wheeling"/>
    <x v="62"/>
    <s v="Indoor Lighting"/>
    <x v="8"/>
    <n v="0"/>
    <n v="9246.8880000000008"/>
    <n v="1.463414"/>
    <x v="0"/>
    <x v="0"/>
    <n v="9.5383441434566993"/>
    <s v="Qty / 1,000"/>
    <m/>
    <s v="Private-Lighting"/>
    <x v="0"/>
    <n v="3"/>
    <n v="1"/>
    <s v="Lighting"/>
    <n v="0.91633259480590001"/>
    <n v="1.30467645558681"/>
    <n v="8473.2248749195405"/>
    <n v="1.9092817905761099"/>
    <n v="0.71"/>
    <n v="6015.9896611928698"/>
    <n v="1.3555900713090401"/>
    <n v="5242"/>
    <n v="1"/>
    <n v="1.22"/>
    <n v="1.0999999999999999E-2"/>
    <n v="0.68"/>
    <n v="13.3536818008394"/>
    <d v="1900-01-08T12:55:13"/>
    <n v="43344"/>
    <n v="2.3014486385922299"/>
    <n v="93.205473624114902"/>
    <n v="0"/>
    <n v="57382.57975193506"/>
  </r>
  <r>
    <s v="STND-60463"/>
    <s v="DLS Electronic Systems"/>
    <s v="DLS Electronic Systems Inc - 200 E Marquardt Drive - Wheeling"/>
    <x v="62"/>
    <s v="Indoor Lighting"/>
    <x v="8"/>
    <n v="0"/>
    <n v="1027.432"/>
    <n v="0.162602"/>
    <x v="0"/>
    <x v="0"/>
    <n v="9.5383441434566993"/>
    <s v="Qty / 1,000"/>
    <m/>
    <s v="Private-Lighting"/>
    <x v="0"/>
    <n v="3"/>
    <n v="1"/>
    <s v="Lighting"/>
    <n v="0.91633259480590001"/>
    <n v="1.30467645558681"/>
    <n v="941.46943054661494"/>
    <n v="0.212143001031326"/>
    <n v="0.71"/>
    <n v="668.44329568809701"/>
    <n v="0.15062153073224099"/>
    <n v="5242"/>
    <n v="1"/>
    <n v="1.22"/>
    <n v="1.0999999999999999E-2"/>
    <n v="0.68"/>
    <n v="13.3536818008394"/>
    <d v="1900-01-08T12:55:13"/>
    <n v="43344"/>
    <n v="0.255717214357915"/>
    <n v="10.3561637360128"/>
    <n v="0"/>
    <n v="6375.8421946594544"/>
  </r>
  <r>
    <s v="STND-60463"/>
    <s v="DLS Electronic Systems"/>
    <s v="DLS Electronic Systems Inc - 200 E Marquardt Drive - Wheeling"/>
    <x v="62"/>
    <s v="Indoor Lighting"/>
    <x v="8"/>
    <n v="0"/>
    <n v="1824.2159999999999"/>
    <n v="0.28870099999999999"/>
    <x v="0"/>
    <x v="0"/>
    <n v="9.5383441434566993"/>
    <s v="Qty / 1,000"/>
    <m/>
    <s v="Private-Lighting"/>
    <x v="0"/>
    <n v="3"/>
    <n v="1"/>
    <s v="Lighting"/>
    <n v="0.91633259480590001"/>
    <n v="1.30467645558681"/>
    <n v="1671.5885807664399"/>
    <n v="0.37666139740436699"/>
    <n v="0.71"/>
    <n v="1186.8278923441701"/>
    <n v="0.26742959215709999"/>
    <n v="5242"/>
    <n v="1"/>
    <n v="1.22"/>
    <n v="1.0999999999999999E-2"/>
    <n v="0.68"/>
    <n v="13.3536818008394"/>
    <d v="1900-01-08T12:55:13"/>
    <n v="43344"/>
    <n v="0.45402772107565897"/>
    <n v="18.3874743884308"/>
    <n v="0"/>
    <n v="11320.372876232073"/>
  </r>
  <r>
    <s v="STND-60464"/>
    <s v="D.L.S. Electronic Systems"/>
    <s v="DLS Electronic Systems Inc - Phase 2 - 1250 Peterson Drive - Wheeling"/>
    <x v="1"/>
    <s v="Outdoor &amp; Garage Lighting"/>
    <x v="1"/>
    <n v="0"/>
    <n v="2574.0749999999998"/>
    <n v="0"/>
    <x v="0"/>
    <x v="0"/>
    <n v="10.1978380583316"/>
    <s v="Qty / 1,000"/>
    <m/>
    <s v="Private-Lighting"/>
    <x v="0"/>
    <n v="3"/>
    <n v="1"/>
    <s v="Lighting"/>
    <n v="0.91633259480590001"/>
    <n v="1.30467645558681"/>
    <n v="2358.7088239750001"/>
    <n v="0"/>
    <n v="0.71"/>
    <n v="1674.68326502225"/>
    <n v="0"/>
    <n v="4903"/>
    <n v="1"/>
    <n v="1"/>
    <n v="0"/>
    <n v="0"/>
    <n v="14.276973281664301"/>
    <d v="1900-01-09T04:44:53"/>
    <n v="43275"/>
    <n v="0"/>
    <n v="0"/>
    <n v="0"/>
    <n v="17078.148735694926"/>
  </r>
  <r>
    <s v="STND-60464"/>
    <s v="D.L.S. Electronic Systems"/>
    <s v="DLS Electronic Systems Inc - Phase 2 - 1250 Peterson Drive - Wheeling"/>
    <x v="1"/>
    <s v="Outdoor &amp; Garage Lighting"/>
    <x v="1"/>
    <n v="0"/>
    <n v="10369.844999999999"/>
    <n v="0"/>
    <x v="0"/>
    <x v="0"/>
    <n v="10.1978380583316"/>
    <s v="Qty / 1,000"/>
    <m/>
    <s v="Private-Lighting"/>
    <x v="0"/>
    <n v="3"/>
    <n v="1"/>
    <s v="Lighting"/>
    <n v="0.91633259480590001"/>
    <n v="1.30467645558681"/>
    <n v="9502.2269765849906"/>
    <n v="0"/>
    <n v="0.71"/>
    <n v="6746.5811533753404"/>
    <n v="0"/>
    <n v="4903"/>
    <n v="1"/>
    <n v="1"/>
    <n v="0"/>
    <n v="0"/>
    <n v="14.276973281664301"/>
    <d v="1900-01-09T04:44:53"/>
    <n v="43275"/>
    <n v="0"/>
    <n v="0"/>
    <n v="0"/>
    <n v="68800.542049513751"/>
  </r>
  <r>
    <s v="STND-60464"/>
    <s v="D.L.S. Electronic Systems"/>
    <s v="DLS Electronic Systems Inc - Phase 2 - 1250 Peterson Drive - Wheeling"/>
    <x v="1"/>
    <s v="Outdoor &amp; Garage Lighting"/>
    <x v="1"/>
    <n v="0"/>
    <n v="735.45"/>
    <n v="0"/>
    <x v="0"/>
    <x v="0"/>
    <n v="10.1978380583316"/>
    <s v="Qty / 1,000"/>
    <m/>
    <s v="Private-Lighting"/>
    <x v="0"/>
    <n v="3"/>
    <n v="1"/>
    <s v="Lighting"/>
    <n v="0.91633259480590001"/>
    <n v="1.30467645558681"/>
    <n v="673.91680684999903"/>
    <n v="0"/>
    <n v="0.71"/>
    <n v="478.48093286349899"/>
    <n v="0"/>
    <n v="4903"/>
    <n v="1"/>
    <n v="1"/>
    <n v="0"/>
    <n v="0"/>
    <n v="14.276973281664301"/>
    <d v="1900-01-09T04:44:53"/>
    <n v="43275"/>
    <n v="0"/>
    <n v="0"/>
    <n v="0"/>
    <n v="4879.4710673413974"/>
  </r>
  <r>
    <s v="STND-60464"/>
    <s v="D.L.S. Electronic Systems"/>
    <s v="DLS Electronic Systems Inc - Phase 2 - 1250 Peterson Drive - Wheeling"/>
    <x v="27"/>
    <s v="Outdoor &amp; Garage Lighting"/>
    <x v="2"/>
    <n v="0"/>
    <n v="184.8"/>
    <n v="0"/>
    <x v="0"/>
    <x v="0"/>
    <n v="8"/>
    <s v="Qty / 1,000"/>
    <m/>
    <s v="Private-Lighting"/>
    <x v="0"/>
    <n v="3"/>
    <n v="1"/>
    <s v="Lighting"/>
    <n v="0.91633259480590001"/>
    <n v="1.30467645558681"/>
    <n v="169.33826352013"/>
    <n v="0"/>
    <n v="0.71"/>
    <n v="120.230167099293"/>
    <n v="0"/>
    <n v="3379"/>
    <n v="1.0900000000000001"/>
    <n v="1.36"/>
    <n v="2.1999999999999999E-2"/>
    <n v="0.57999999999999996"/>
    <n v="20.7161882213673"/>
    <d v="1900-01-13T19:08:05"/>
    <n v="43275"/>
    <n v="0"/>
    <n v="3.4178365114154698"/>
    <n v="0"/>
    <n v="961.84133679434399"/>
  </r>
  <r>
    <s v="STND-60465"/>
    <s v="Wheeling Park District"/>
    <s v="Wheeling Park District - 1000 N Milwaukee Ave - Wheeling"/>
    <x v="18"/>
    <s v="HVAC"/>
    <x v="2"/>
    <n v="0"/>
    <n v="17875.439999999999"/>
    <n v="6.9979199999999997"/>
    <x v="3"/>
    <x v="1"/>
    <n v="20"/>
    <s v="ΔkWpeak / CF"/>
    <n v="1"/>
    <s v="Public-Non-Lighting"/>
    <x v="2"/>
    <n v="3"/>
    <n v="1"/>
    <s v="Non-Lighting"/>
    <n v="1.01534080484258"/>
    <n v="0.52563350510805795"/>
    <n v="18149.663636515201"/>
    <n v="3.6783412180657802"/>
    <n v="0.7"/>
    <n v="12704.7645455606"/>
    <n v="2.5748388526460499"/>
    <n v="3379"/>
    <n v="1.0900000000000001"/>
    <n v="1.36"/>
    <n v="2.1999999999999999E-2"/>
    <n v="0.57999999999999996"/>
    <n v="20.7161882213673"/>
    <d v="1900-01-13T19:08:05"/>
    <n v="43260"/>
    <n v="3.6783412180657802"/>
    <n v="0"/>
    <n v="0"/>
    <n v="254095.29091121198"/>
  </r>
  <r>
    <s v="STND-60467"/>
    <s v="Diesel Radiator Co"/>
    <s v="Diesel Radiator Co - 2701 United Lane -  Elk Grove Village"/>
    <x v="62"/>
    <s v="Indoor Lighting"/>
    <x v="10"/>
    <n v="0"/>
    <n v="36373.4"/>
    <n v="6.5050129999999999"/>
    <x v="0"/>
    <x v="0"/>
    <n v="10.827197921178"/>
    <s v="Qty / 1,000"/>
    <m/>
    <s v="Private-Lighting"/>
    <x v="0"/>
    <n v="3"/>
    <n v="1"/>
    <s v="Lighting"/>
    <n v="0.91633259480590001"/>
    <n v="1.30467645558681"/>
    <n v="33330.132003912899"/>
    <n v="8.4869373043860996"/>
    <n v="0.71"/>
    <n v="23664.393722778201"/>
    <n v="6.0257254861141298"/>
    <n v="4618"/>
    <n v="1.02"/>
    <n v="1.04"/>
    <n v="1.2E-2"/>
    <n v="0.81"/>
    <n v="15.158077089649201"/>
    <d v="1900-01-09T19:51:10"/>
    <n v="43280"/>
    <n v="10.0747118997936"/>
    <n v="392.119200046034"/>
    <n v="0"/>
    <n v="256219.07452120184"/>
  </r>
  <r>
    <s v="STND-60467"/>
    <s v="Diesel Radiator Co"/>
    <s v="Diesel Radiator Co - 2701 United Lane -  Elk Grove Village"/>
    <x v="62"/>
    <s v="Indoor Lighting"/>
    <x v="10"/>
    <n v="0"/>
    <n v="9675.0789999999997"/>
    <n v="1.7302900000000001"/>
    <x v="0"/>
    <x v="0"/>
    <n v="10.827197921178"/>
    <s v="Qty / 1,000"/>
    <m/>
    <s v="Private-Lighting"/>
    <x v="0"/>
    <n v="3"/>
    <n v="1"/>
    <s v="Lighting"/>
    <n v="0.91633259480590001"/>
    <n v="1.30467645558681"/>
    <n v="8865.5902450220692"/>
    <n v="2.2574686243372999"/>
    <n v="0.71"/>
    <n v="6294.5690739656702"/>
    <n v="1.6028027232794799"/>
    <n v="4618"/>
    <n v="1.02"/>
    <n v="1.04"/>
    <n v="1.2E-2"/>
    <n v="0.81"/>
    <n v="15.158077089649201"/>
    <d v="1900-01-09T19:51:10"/>
    <n v="43280"/>
    <n v="2.6798060592797901"/>
    <n v="104.30106170614199"/>
    <n v="0"/>
    <n v="68152.545192352438"/>
  </r>
  <r>
    <s v="STND-60467"/>
    <s v="Diesel Radiator Co"/>
    <s v="Diesel Radiator Co - 2701 United Lane -  Elk Grove Village"/>
    <x v="62"/>
    <s v="Indoor Lighting"/>
    <x v="10"/>
    <n v="0"/>
    <n v="273.20100000000002"/>
    <n v="4.8859E-2"/>
    <x v="0"/>
    <x v="0"/>
    <n v="10.827197921178"/>
    <s v="Qty / 1,000"/>
    <m/>
    <s v="Private-Lighting"/>
    <x v="0"/>
    <n v="3"/>
    <n v="1"/>
    <s v="Lighting"/>
    <n v="0.91633259480590001"/>
    <n v="1.30467645558681"/>
    <n v="250.342981233567"/>
    <n v="6.3745186943515803E-2"/>
    <n v="0.71"/>
    <n v="177.74351667583201"/>
    <n v="4.5259082729896198E-2"/>
    <n v="4618"/>
    <n v="1.02"/>
    <n v="1.04"/>
    <n v="1.2E-2"/>
    <n v="0.81"/>
    <n v="15.158077089649201"/>
    <d v="1900-01-09T19:51:10"/>
    <n v="43280"/>
    <n v="7.5670924671789805E-2"/>
    <n v="2.9452115439243101"/>
    <n v="0"/>
    <n v="1924.4642342554355"/>
  </r>
  <r>
    <s v="STND-60467"/>
    <s v="Diesel Radiator Co"/>
    <s v="Diesel Radiator Co - 2701 United Lane -  Elk Grove Village"/>
    <x v="62"/>
    <s v="Indoor Lighting"/>
    <x v="10"/>
    <n v="0"/>
    <n v="6858.2839999999997"/>
    <n v="1.226534"/>
    <x v="0"/>
    <x v="0"/>
    <n v="10.827197921178"/>
    <s v="Qty / 1,000"/>
    <m/>
    <s v="Private-Lighting"/>
    <x v="0"/>
    <n v="3"/>
    <n v="1"/>
    <s v="Lighting"/>
    <n v="0.91633259480590001"/>
    <n v="1.30467645558681"/>
    <n v="6284.46917363579"/>
    <n v="1.60023003177671"/>
    <n v="0.71"/>
    <n v="4461.9731132814104"/>
    <n v="1.13616332256146"/>
    <n v="4618"/>
    <n v="1.02"/>
    <n v="1.04"/>
    <n v="1.2E-2"/>
    <n v="0.81"/>
    <n v="15.158077089649201"/>
    <d v="1900-01-09T19:51:10"/>
    <n v="43280"/>
    <n v="1.8996082998299"/>
    <n v="73.934931454538699"/>
    <n v="0"/>
    <n v="48310.666016472613"/>
  </r>
  <r>
    <s v="STND-60467"/>
    <s v="Diesel Radiator Co"/>
    <s v="Diesel Radiator Co - 2701 United Lane -  Elk Grove Village"/>
    <x v="62"/>
    <s v="Indoor Lighting"/>
    <x v="10"/>
    <n v="0"/>
    <n v="489.87700000000001"/>
    <n v="8.7609999999999993E-2"/>
    <x v="0"/>
    <x v="0"/>
    <n v="10.827197921178"/>
    <s v="Qty / 1,000"/>
    <m/>
    <s v="Private-Lighting"/>
    <x v="0"/>
    <n v="3"/>
    <n v="1"/>
    <s v="Lighting"/>
    <n v="0.91633259480590001"/>
    <n v="1.30467645558681"/>
    <n v="448.89026254573002"/>
    <n v="0.11430270427396"/>
    <n v="0.71"/>
    <n v="318.71208640746801"/>
    <n v="8.1154920034511704E-2"/>
    <n v="4618"/>
    <n v="1.02"/>
    <n v="1.04"/>
    <n v="1.2E-2"/>
    <n v="0.81"/>
    <n v="15.158077089649201"/>
    <d v="1900-01-09T19:51:10"/>
    <n v="43280"/>
    <n v="0.13568697088551801"/>
    <n v="5.2810619123027003"/>
    <n v="0"/>
    <n v="3450.7588394052405"/>
  </r>
  <r>
    <s v="STND-60467"/>
    <s v="Diesel Radiator Co"/>
    <s v="Diesel Radiator Co - 2701 United Lane -  Elk Grove Village"/>
    <x v="62"/>
    <s v="Indoor Lighting"/>
    <x v="10"/>
    <n v="0"/>
    <n v="75.366"/>
    <n v="1.3478E-2"/>
    <x v="0"/>
    <x v="0"/>
    <n v="10.827197921178"/>
    <s v="Qty / 1,000"/>
    <m/>
    <s v="Private-Lighting"/>
    <x v="0"/>
    <n v="3"/>
    <n v="1"/>
    <s v="Lighting"/>
    <n v="0.91633259480590001"/>
    <n v="1.30467645558681"/>
    <n v="69.060322340141397"/>
    <n v="1.7584429268399E-2"/>
    <n v="0.71"/>
    <n v="49.032828861500398"/>
    <n v="1.2484944780563299E-2"/>
    <n v="4618"/>
    <n v="1.02"/>
    <n v="1.04"/>
    <n v="1.2E-2"/>
    <n v="0.81"/>
    <n v="15.158077089649201"/>
    <d v="1900-01-09T19:51:10"/>
    <n v="43280"/>
    <n v="2.0874203784899101E-2"/>
    <n v="0.81247438047225196"/>
    <n v="0"/>
    <n v="530.88814271871377"/>
  </r>
  <r>
    <s v="STND-60467"/>
    <s v="Diesel Radiator Co"/>
    <s v="Diesel Radiator Co - 2701 United Lane -  Elk Grove Village"/>
    <x v="62"/>
    <s v="Indoor Lighting"/>
    <x v="10"/>
    <n v="0"/>
    <n v="5073.058"/>
    <n v="0.90726499999999999"/>
    <x v="0"/>
    <x v="0"/>
    <n v="10.827197921178"/>
    <s v="Qty / 1,000"/>
    <m/>
    <s v="Private-Lighting"/>
    <x v="0"/>
    <n v="3"/>
    <n v="1"/>
    <s v="Lighting"/>
    <n v="0.91633259480590001"/>
    <n v="1.30467645558681"/>
    <n v="4648.6084007408299"/>
    <n v="1.18368728447796"/>
    <n v="0.71"/>
    <n v="3300.5119645259902"/>
    <n v="0.84041797197935397"/>
    <n v="4618"/>
    <n v="1.02"/>
    <n v="1.04"/>
    <n v="1.2E-2"/>
    <n v="0.81"/>
    <n v="15.158077089649201"/>
    <d v="1900-01-09T19:51:10"/>
    <n v="43280"/>
    <n v="1.40513685241924"/>
    <n v="54.689510596950903"/>
    <n v="0"/>
    <n v="35735.296281138915"/>
  </r>
  <r>
    <s v="STND-60468"/>
    <s v="RCLB Holding Company, LLC"/>
    <s v="The Racquet Ball Club of Lake Bluff - 945 N Shore Dr - Lake Bluff"/>
    <x v="62"/>
    <s v="Indoor Lighting"/>
    <x v="2"/>
    <n v="0"/>
    <n v="3878.3150000000001"/>
    <n v="0.83060599999999996"/>
    <x v="0"/>
    <x v="0"/>
    <n v="14.797277300976599"/>
    <s v="Qty / 1,000"/>
    <m/>
    <s v="Private-Lighting"/>
    <x v="0"/>
    <n v="3"/>
    <n v="1"/>
    <s v="Lighting"/>
    <n v="0.91633259480590001"/>
    <n v="1.30467645558681"/>
    <n v="3553.8264474246398"/>
    <n v="1.0836720920691301"/>
    <n v="0.71"/>
    <n v="2523.2167776715"/>
    <n v="0.76940718536908603"/>
    <n v="3379"/>
    <n v="1.0900000000000001"/>
    <n v="1.36"/>
    <n v="2.1999999999999999E-2"/>
    <n v="0.57999999999999996"/>
    <n v="20.7161882213673"/>
    <d v="1900-01-13T19:08:05"/>
    <n v="43262"/>
    <n v="1.3738236461322699"/>
    <n v="71.728607195726696"/>
    <n v="0"/>
    <n v="37336.738349681807"/>
  </r>
  <r>
    <s v="STND-60468"/>
    <s v="RCLB Holding Company, LLC"/>
    <s v="The Racquet Ball Club of Lake Bluff - 945 N Shore Dr - Lake Bluff"/>
    <x v="62"/>
    <s v="Indoor Lighting"/>
    <x v="2"/>
    <n v="0"/>
    <n v="2423.4859999999999"/>
    <n v="0.51902999999999999"/>
    <x v="0"/>
    <x v="0"/>
    <n v="14.797277300976599"/>
    <s v="Qty / 1,000"/>
    <m/>
    <s v="Private-Lighting"/>
    <x v="0"/>
    <n v="3"/>
    <n v="1"/>
    <s v="Lighting"/>
    <n v="0.91633259480590001"/>
    <n v="1.30467645558681"/>
    <n v="2220.7192148557701"/>
    <n v="0.67716622074321997"/>
    <n v="0.71"/>
    <n v="1576.7106425475999"/>
    <n v="0.48078801672768601"/>
    <n v="3379"/>
    <n v="1.0900000000000001"/>
    <n v="1.36"/>
    <n v="2.1999999999999999E-2"/>
    <n v="0.57999999999999996"/>
    <n v="20.7161882213673"/>
    <d v="1900-01-13T19:08:05"/>
    <n v="43262"/>
    <n v="0.85847644617548202"/>
    <n v="44.821855712685299"/>
    <n v="0"/>
    <n v="23331.024601177829"/>
  </r>
  <r>
    <s v="STND-60469"/>
    <s v="Board of Education City of Chicago"/>
    <s v="Healy Elementary School - 3010 S Parnell - Chicago"/>
    <x v="0"/>
    <s v="Indoor Lighting"/>
    <x v="12"/>
    <n v="0"/>
    <n v="19239.574000000001"/>
    <n v="5.2462080000000002"/>
    <x v="0"/>
    <x v="1"/>
    <n v="15"/>
    <s v="Qty / 1,000"/>
    <m/>
    <s v="Public-Lighting"/>
    <x v="0"/>
    <n v="3"/>
    <n v="1"/>
    <s v="Lighting"/>
    <n v="0.99829244462109001"/>
    <n v="0.987374621353864"/>
    <n v="19206.721361928401"/>
    <n v="5.1799726375436101"/>
    <n v="0.71"/>
    <n v="13636.7721669691"/>
    <n v="3.67778057265597"/>
    <n v="2979"/>
    <n v="1.17333333333333"/>
    <n v="1.323"/>
    <n v="2.1333333333333301E-2"/>
    <n v="0.72"/>
    <n v="23.497818059751602"/>
    <d v="1900-01-15T18:49:11"/>
    <n v="43292"/>
    <n v="5.4379489350210104"/>
    <n v="349.21311567142499"/>
    <n v="0"/>
    <n v="204551.58250453649"/>
  </r>
  <r>
    <s v="STND-60470"/>
    <s v="JackWolf C-J-D, Inc"/>
    <s v="Jack Wolf Chrysler Jeep Dodge - 1615 N State Street - Belvidere"/>
    <x v="0"/>
    <s v="Indoor Lighting"/>
    <x v="2"/>
    <n v="0"/>
    <n v="5844.8040000000001"/>
    <n v="1.1677729999999999"/>
    <x v="0"/>
    <x v="0"/>
    <n v="14.797277300976599"/>
    <s v="Qty / 1,000"/>
    <m/>
    <s v="Private-Lighting"/>
    <x v="0"/>
    <n v="3"/>
    <n v="1"/>
    <s v="Lighting"/>
    <n v="0.91633259480590001"/>
    <n v="1.30467645558681"/>
    <n v="5355.7844154518998"/>
    <n v="1.52356593856997"/>
    <n v="0.71"/>
    <n v="3802.60693497085"/>
    <n v="1.0817318163846801"/>
    <n v="3379"/>
    <n v="1.0900000000000001"/>
    <n v="1.36"/>
    <n v="2.1999999999999999E-2"/>
    <n v="0.57999999999999996"/>
    <n v="20.7161882213673"/>
    <d v="1900-01-13T19:08:05"/>
    <n v="43336"/>
    <n v="1.9314984008239999"/>
    <n v="108.09840104581799"/>
    <n v="0"/>
    <n v="56268.229283380359"/>
  </r>
  <r>
    <s v="STND-60472"/>
    <s v="Barrington Bear"/>
    <s v="Barrington Bear - 227 W Northwest Hwy - Barrington"/>
    <x v="0"/>
    <s v="Indoor Lighting"/>
    <x v="13"/>
    <n v="0"/>
    <n v="13551.067999999999"/>
    <n v="1.8519730000000001"/>
    <x v="0"/>
    <x v="0"/>
    <n v="8.9750493627714896"/>
    <s v="Qty / 1,000"/>
    <m/>
    <s v="Private-Lighting"/>
    <x v="0"/>
    <n v="3"/>
    <n v="1"/>
    <s v="Lighting"/>
    <n v="0.91633259480590001"/>
    <n v="1.30467645558681"/>
    <n v="12417.2853028312"/>
    <n v="2.4162255694824699"/>
    <n v="0.71"/>
    <n v="8816.2725650101493"/>
    <n v="1.71552015433255"/>
    <n v="5571"/>
    <n v="1.17"/>
    <n v="1.31"/>
    <n v="2.1000000000000001E-2"/>
    <n v="0.68"/>
    <n v="12.565069107880101"/>
    <d v="1900-01-07T23:24:04"/>
    <n v="43278"/>
    <n v="2.71242205824255"/>
    <n v="222.87435158927801"/>
    <n v="0"/>
    <n v="79126.481466614103"/>
  </r>
  <r>
    <s v="STND-60472"/>
    <s v="Barrington Bear"/>
    <s v="Barrington Bear - 227 W Northwest Hwy - Barrington"/>
    <x v="1"/>
    <s v="Outdoor &amp; Garage Lighting"/>
    <x v="1"/>
    <n v="0"/>
    <n v="21475.14"/>
    <n v="0"/>
    <x v="0"/>
    <x v="0"/>
    <n v="10.1978380583316"/>
    <s v="Qty / 1,000"/>
    <m/>
    <s v="Private-Lighting"/>
    <x v="0"/>
    <n v="3"/>
    <n v="1"/>
    <s v="Lighting"/>
    <n v="0.91633259480590001"/>
    <n v="1.30467645558681"/>
    <n v="19678.37076002"/>
    <n v="0"/>
    <n v="0.71"/>
    <n v="13971.643239614201"/>
    <n v="0"/>
    <n v="4903"/>
    <n v="1"/>
    <n v="1"/>
    <n v="0"/>
    <n v="0"/>
    <n v="14.276973281664301"/>
    <d v="1900-01-09T04:44:53"/>
    <n v="43278"/>
    <n v="0"/>
    <n v="0"/>
    <n v="0"/>
    <n v="142480.5551663691"/>
  </r>
  <r>
    <s v="STND-60474"/>
    <s v="1901 Roselle (Schaumburg) DY, LLC"/>
    <s v="Core Chatham LLC and 1901 Roselle (Schumburg) DY, LLC -1901 N. Roselle Rd - Schaumburg"/>
    <x v="28"/>
    <s v="HVAC"/>
    <x v="6"/>
    <n v="0"/>
    <n v="152505.4"/>
    <n v="60.849400000000003"/>
    <x v="3"/>
    <x v="0"/>
    <n v="20"/>
    <s v="ΔkWpeak / CF"/>
    <n v="1"/>
    <s v="Private-Non-Lighting"/>
    <x v="2"/>
    <n v="3"/>
    <n v="1"/>
    <s v="Non-Lighting"/>
    <n v="0.98952339343681495"/>
    <n v="0.43468415683807998"/>
    <n v="150907.66092543901"/>
    <n v="26.4502701331031"/>
    <n v="0.7"/>
    <n v="105635.36264780699"/>
    <n v="18.5151890931722"/>
    <n v="2885"/>
    <n v="1.165"/>
    <n v="1.3779999999999999"/>
    <n v="2.5499999999999998E-2"/>
    <n v="0.55000000000000004"/>
    <n v="24.263431542460999"/>
    <d v="1900-01-16T07:56:40"/>
    <n v="43271"/>
    <n v="26.4502701331031"/>
    <n v="0"/>
    <n v="0"/>
    <n v="2112707.2529561399"/>
  </r>
  <r>
    <s v="STND-60475"/>
    <s v="Richmond Road Bear"/>
    <s v="McDonalds Restaurants of Illinois - 1904 N Richmond Rd - McHenry"/>
    <x v="0"/>
    <s v="Indoor Lighting"/>
    <x v="13"/>
    <n v="0"/>
    <n v="14196.356"/>
    <n v="1.9401619999999999"/>
    <x v="0"/>
    <x v="0"/>
    <n v="8.9750493627714896"/>
    <s v="Qty / 1,000"/>
    <m/>
    <s v="Private-Lighting"/>
    <x v="0"/>
    <n v="3"/>
    <n v="1"/>
    <s v="Lighting"/>
    <n v="0.91633259480590001"/>
    <n v="1.30467645558681"/>
    <n v="13008.583730268299"/>
    <n v="2.5312836814242101"/>
    <n v="0.71"/>
    <n v="9236.0944484904994"/>
    <n v="1.7972114138111901"/>
    <n v="5571"/>
    <n v="1.17"/>
    <n v="1.31"/>
    <n v="2.1000000000000001E-2"/>
    <n v="0.68"/>
    <n v="12.565069107880101"/>
    <d v="1900-01-07T23:24:04"/>
    <n v="43251"/>
    <n v="2.8415847344232299"/>
    <n v="233.487400286867"/>
    <n v="1"/>
    <n v="82894.40359442195"/>
  </r>
  <r>
    <s v="STND-60475"/>
    <s v="Richmond Road Bear"/>
    <s v="McDonalds Restaurants of Illinois - 1904 N Richmond Rd - McHenry"/>
    <x v="0"/>
    <s v="Indoor Lighting"/>
    <x v="13"/>
    <n v="0"/>
    <n v="743.06"/>
    <n v="0.101551"/>
    <x v="0"/>
    <x v="0"/>
    <n v="8.9750493627714896"/>
    <s v="Qty / 1,000"/>
    <m/>
    <s v="Private-Lighting"/>
    <x v="0"/>
    <n v="3"/>
    <n v="1"/>
    <s v="Lighting"/>
    <n v="0.91633259480590001"/>
    <n v="1.30467645558681"/>
    <n v="680.89009789647196"/>
    <n v="0.132491198741296"/>
    <n v="0.71"/>
    <n v="483.43196950649502"/>
    <n v="9.406875110632E-2"/>
    <n v="5571"/>
    <n v="1.17"/>
    <n v="1.31"/>
    <n v="2.1000000000000001E-2"/>
    <n v="0.68"/>
    <n v="12.565069107880101"/>
    <d v="1900-01-07T23:24:04"/>
    <n v="43251"/>
    <n v="0.14873282301447699"/>
    <n v="12.2211043212187"/>
    <n v="1"/>
    <n v="4338.8257898626343"/>
  </r>
  <r>
    <s v="STND-60476"/>
    <s v="Randall Bear Inc"/>
    <s v="Bearco Mgmt Co - 255 Randall Rd - Elgin"/>
    <x v="0"/>
    <s v="Indoor Lighting"/>
    <x v="13"/>
    <n v="0"/>
    <n v="16132.223"/>
    <n v="2.2047300000000001"/>
    <x v="0"/>
    <x v="0"/>
    <n v="8.9750493627714896"/>
    <s v="Qty / 1,000"/>
    <m/>
    <s v="Private-Lighting"/>
    <x v="0"/>
    <n v="3"/>
    <n v="1"/>
    <s v="Lighting"/>
    <n v="0.91633259480590001"/>
    <n v="1.30467645558681"/>
    <n v="14782.481761577401"/>
    <n v="2.8764593219258998"/>
    <n v="0.71"/>
    <n v="10495.56205072"/>
    <n v="2.04228611856739"/>
    <n v="5571"/>
    <n v="1.17"/>
    <n v="1.31"/>
    <n v="2.1000000000000001E-2"/>
    <n v="0.68"/>
    <n v="12.565069107880101"/>
    <d v="1900-01-07T23:24:04"/>
    <n v="43254"/>
    <n v="3.2290742275773501"/>
    <n v="265.32659572061999"/>
    <n v="0"/>
    <n v="94198.187495243168"/>
  </r>
  <r>
    <s v="STND-60476"/>
    <s v="Randall Bear Inc"/>
    <s v="Bearco Mgmt Co - 255 Randall Rd - Elgin"/>
    <x v="1"/>
    <s v="Outdoor &amp; Garage Lighting"/>
    <x v="1"/>
    <n v="0"/>
    <n v="17895.95"/>
    <n v="0"/>
    <x v="0"/>
    <x v="0"/>
    <n v="10.1978380583316"/>
    <s v="Qty / 1,000"/>
    <m/>
    <s v="Private-Lighting"/>
    <x v="0"/>
    <n v="3"/>
    <n v="1"/>
    <s v="Lighting"/>
    <n v="0.91633259480590001"/>
    <n v="1.30467645558681"/>
    <n v="16398.6423000166"/>
    <n v="0"/>
    <n v="0.71"/>
    <n v="11643.0360330118"/>
    <n v="0"/>
    <n v="4903"/>
    <n v="1"/>
    <n v="1"/>
    <n v="0"/>
    <n v="0"/>
    <n v="14.276973281664301"/>
    <d v="1900-01-09T04:44:53"/>
    <n v="43254"/>
    <n v="0"/>
    <n v="0"/>
    <n v="0"/>
    <n v="118733.79597197392"/>
  </r>
  <r>
    <s v="STND-60478"/>
    <s v="Spring Grove Bear"/>
    <s v="McOpco 2953 McDonalds Restaurants of Illinois - 2451 Route 12 - Spring Grove"/>
    <x v="0"/>
    <s v="Indoor Lighting"/>
    <x v="13"/>
    <n v="0"/>
    <n v="14483.152"/>
    <n v="1.979358"/>
    <x v="0"/>
    <x v="0"/>
    <n v="8.9750493627714896"/>
    <s v="Qty / 1,000"/>
    <m/>
    <s v="Private-Lighting"/>
    <x v="0"/>
    <n v="3"/>
    <n v="1"/>
    <s v="Lighting"/>
    <n v="0.91633259480590001"/>
    <n v="1.30467645558681"/>
    <n v="13271.384253128301"/>
    <n v="2.5824217797773898"/>
    <n v="0.71"/>
    <n v="9422.6828197210598"/>
    <n v="1.8335194636419501"/>
    <n v="5571"/>
    <n v="1.17"/>
    <n v="1.31"/>
    <n v="2.1000000000000001E-2"/>
    <n v="0.68"/>
    <n v="12.565069107880101"/>
    <d v="1900-01-07T23:24:04"/>
    <n v="43286"/>
    <n v="2.8989916701587202"/>
    <n v="238.20433274845601"/>
    <n v="0"/>
    <n v="84569.043436735359"/>
  </r>
  <r>
    <s v="STND-60478"/>
    <s v="Spring Grove Bear"/>
    <s v="McOpco 2953 McDonalds Restaurants of Illinois - 2451 Route 12 - Spring Grove"/>
    <x v="0"/>
    <s v="Indoor Lighting"/>
    <x v="13"/>
    <n v="0"/>
    <n v="743.06"/>
    <n v="0.101551"/>
    <x v="0"/>
    <x v="0"/>
    <n v="8.9750493627714896"/>
    <s v="Qty / 1,000"/>
    <m/>
    <s v="Private-Lighting"/>
    <x v="0"/>
    <n v="3"/>
    <n v="1"/>
    <s v="Lighting"/>
    <n v="0.91633259480590001"/>
    <n v="1.30467645558681"/>
    <n v="680.89009789647196"/>
    <n v="0.132491198741296"/>
    <n v="0.71"/>
    <n v="483.43196950649502"/>
    <n v="9.406875110632E-2"/>
    <n v="5571"/>
    <n v="1.17"/>
    <n v="1.31"/>
    <n v="2.1000000000000001E-2"/>
    <n v="0.68"/>
    <n v="12.565069107880101"/>
    <d v="1900-01-07T23:24:04"/>
    <n v="43286"/>
    <n v="0.14873282301447699"/>
    <n v="12.2211043212187"/>
    <n v="0"/>
    <n v="4338.8257898626343"/>
  </r>
  <r>
    <s v="STND-60478"/>
    <s v="Spring Grove Bear"/>
    <s v="McOpco 2953 McDonalds Restaurants of Illinois - 2451 Route 12 - Spring Grove"/>
    <x v="1"/>
    <s v="Outdoor &amp; Garage Lighting"/>
    <x v="1"/>
    <n v="0"/>
    <n v="3232.9630000000002"/>
    <n v="0.44183699999999998"/>
    <x v="0"/>
    <x v="0"/>
    <n v="10.1978380583316"/>
    <s v="Qty / 1,000"/>
    <m/>
    <s v="Private-Lighting"/>
    <x v="0"/>
    <n v="3"/>
    <n v="1"/>
    <s v="Lighting"/>
    <n v="0.91633259480590001"/>
    <n v="1.30467645558681"/>
    <n v="2962.4693747014699"/>
    <n v="0.57645433110710798"/>
    <n v="0.71"/>
    <n v="2103.3532560380399"/>
    <n v="0.40928257508604599"/>
    <n v="4903"/>
    <n v="1"/>
    <n v="1"/>
    <n v="0"/>
    <n v="0"/>
    <n v="14.276973281664301"/>
    <d v="1900-01-09T04:44:53"/>
    <n v="43286"/>
    <n v="0.57645433110710798"/>
    <n v="0"/>
    <n v="0"/>
    <n v="21449.655884540414"/>
  </r>
  <r>
    <s v="STND-60479"/>
    <s v="Route 31 Bear"/>
    <s v="McDonalds Restaurants of Illinois Inc - 302 S State Route 31 - McHenry"/>
    <x v="0"/>
    <s v="Indoor Lighting"/>
    <x v="13"/>
    <n v="0"/>
    <n v="11615.200999999999"/>
    <n v="1.5874060000000001"/>
    <x v="0"/>
    <x v="0"/>
    <n v="8.9750493627714896"/>
    <s v="Qty / 1,000"/>
    <m/>
    <s v="Private-Lighting"/>
    <x v="0"/>
    <n v="3"/>
    <n v="1"/>
    <s v="Lighting"/>
    <n v="0.91633259480590001"/>
    <n v="1.30467645558681"/>
    <n v="10643.3872715221"/>
    <n v="2.0710512336572302"/>
    <n v="0.71"/>
    <n v="7556.8049627806804"/>
    <n v="1.47044637589663"/>
    <n v="5571"/>
    <n v="1.17"/>
    <n v="1.31"/>
    <n v="2.1000000000000001E-2"/>
    <n v="0.68"/>
    <n v="12.565069107880101"/>
    <d v="1900-01-07T23:24:04"/>
    <n v="43275"/>
    <n v="2.3249340297005299"/>
    <n v="191.03515615552499"/>
    <n v="0"/>
    <n v="67822.697565793176"/>
  </r>
  <r>
    <s v="STND-60479"/>
    <s v="Route 31 Bear"/>
    <s v="McDonalds Restaurants of Illinois Inc - 302 S State Route 31 - McHenry"/>
    <x v="0"/>
    <s v="Indoor Lighting"/>
    <x v="13"/>
    <n v="0"/>
    <n v="49094.103000000003"/>
    <n v="6.7095060000000002"/>
    <x v="0"/>
    <x v="0"/>
    <n v="8.9750493627714896"/>
    <s v="Qty / 1,000"/>
    <m/>
    <s v="Private-Lighting"/>
    <x v="0"/>
    <n v="3"/>
    <n v="1"/>
    <s v="Lighting"/>
    <n v="0.91633259480590001"/>
    <n v="1.30467645558681"/>
    <n v="44986.5267916581"/>
    <n v="8.7537345068184091"/>
    <n v="0.71"/>
    <n v="31940.434022077301"/>
    <n v="6.2151514998410704"/>
    <n v="5571"/>
    <n v="1.17"/>
    <n v="1.31"/>
    <n v="2.1000000000000001E-2"/>
    <n v="0.68"/>
    <n v="12.565069107880101"/>
    <d v="1900-01-07T23:24:04"/>
    <n v="43275"/>
    <n v="9.8268236493246608"/>
    <n v="807.45048087591499"/>
    <n v="0"/>
    <n v="286666.97201648972"/>
  </r>
  <r>
    <s v="STND-60479"/>
    <s v="Route 31 Bear"/>
    <s v="McDonalds Restaurants of Illinois Inc - 302 S State Route 31 - McHenry"/>
    <x v="0"/>
    <s v="Indoor Lighting"/>
    <x v="13"/>
    <n v="0"/>
    <n v="495.37299999999999"/>
    <n v="6.7700999999999997E-2"/>
    <x v="0"/>
    <x v="0"/>
    <n v="8.9750493627714896"/>
    <s v="Qty / 1,000"/>
    <m/>
    <s v="Private-Lighting"/>
    <x v="0"/>
    <n v="3"/>
    <n v="1"/>
    <s v="Lighting"/>
    <n v="0.91633259480590001"/>
    <n v="1.30467645558681"/>
    <n v="453.92642648678299"/>
    <n v="8.8327900719682398E-2"/>
    <n v="0.71"/>
    <n v="322.28776280561601"/>
    <n v="6.2712809510974493E-2"/>
    <n v="5571"/>
    <n v="1.17"/>
    <n v="1.31"/>
    <n v="2.1000000000000001E-2"/>
    <n v="0.68"/>
    <n v="12.565069107880101"/>
    <d v="1900-01-07T23:24:04"/>
    <n v="43275"/>
    <n v="9.9155703547016596E-2"/>
    <n v="8.1473973984807202"/>
    <n v="0"/>
    <n v="2892.5485801975929"/>
  </r>
  <r>
    <s v="STND-60479"/>
    <s v="Route 31 Bear"/>
    <s v="McDonalds Restaurants of Illinois Inc - 302 S State Route 31 - McHenry"/>
    <x v="1"/>
    <s v="Outdoor &amp; Garage Lighting"/>
    <x v="1"/>
    <n v="0"/>
    <n v="26843.924999999999"/>
    <n v="0"/>
    <x v="0"/>
    <x v="0"/>
    <n v="10.1978380583316"/>
    <s v="Qty / 1,000"/>
    <m/>
    <s v="Private-Lighting"/>
    <x v="0"/>
    <n v="3"/>
    <n v="1"/>
    <s v="Lighting"/>
    <n v="0.91633259480590001"/>
    <n v="1.30467645558681"/>
    <n v="24597.963450024999"/>
    <n v="0"/>
    <n v="0.71"/>
    <n v="17464.554049517701"/>
    <n v="0"/>
    <n v="4903"/>
    <n v="1"/>
    <n v="1"/>
    <n v="0"/>
    <n v="0"/>
    <n v="14.276973281664301"/>
    <d v="1900-01-09T04:44:53"/>
    <n v="43275"/>
    <n v="0"/>
    <n v="0"/>
    <n v="0"/>
    <n v="178100.69395796087"/>
  </r>
  <r>
    <s v="STND-60479"/>
    <s v="Route 31 Bear"/>
    <s v="McDonalds Restaurants of Illinois Inc - 302 S State Route 31 - McHenry"/>
    <x v="1"/>
    <s v="Outdoor &amp; Garage Lighting"/>
    <x v="1"/>
    <n v="0"/>
    <n v="25985.9"/>
    <n v="0"/>
    <x v="0"/>
    <x v="0"/>
    <n v="10.1978380583316"/>
    <s v="Qty / 1,000"/>
    <m/>
    <s v="Private-Lighting"/>
    <x v="0"/>
    <n v="3"/>
    <n v="1"/>
    <s v="Lighting"/>
    <n v="0.91633259480590001"/>
    <n v="1.30467645558681"/>
    <n v="23811.727175366599"/>
    <n v="0"/>
    <n v="0.71"/>
    <n v="16906.326294510302"/>
    <n v="0"/>
    <n v="4903"/>
    <n v="1"/>
    <n v="1"/>
    <n v="0"/>
    <n v="0"/>
    <n v="14.276973281664301"/>
    <d v="1900-01-09T04:44:53"/>
    <n v="43275"/>
    <n v="0"/>
    <n v="0"/>
    <n v="0"/>
    <n v="172407.97771272939"/>
  </r>
  <r>
    <s v="STND-60479"/>
    <s v="Route 31 Bear"/>
    <s v="McDonalds Restaurants of Illinois Inc - 302 S State Route 31 - McHenry"/>
    <x v="1"/>
    <s v="Outdoor &amp; Garage Lighting"/>
    <x v="1"/>
    <n v="0"/>
    <n v="1961.2"/>
    <n v="0"/>
    <x v="0"/>
    <x v="0"/>
    <n v="10.1978380583316"/>
    <s v="Qty / 1,000"/>
    <m/>
    <s v="Private-Lighting"/>
    <x v="0"/>
    <n v="3"/>
    <n v="1"/>
    <s v="Lighting"/>
    <n v="0.91633259480590001"/>
    <n v="1.30467645558681"/>
    <n v="1797.1114849333301"/>
    <n v="0"/>
    <n v="0.71"/>
    <n v="1275.94915430266"/>
    <n v="0"/>
    <n v="4903"/>
    <n v="1"/>
    <n v="1"/>
    <n v="0"/>
    <n v="0"/>
    <n v="14.276973281664301"/>
    <d v="1900-01-09T04:44:53"/>
    <n v="43275"/>
    <n v="0"/>
    <n v="0"/>
    <n v="0"/>
    <n v="13011.922846243684"/>
  </r>
  <r>
    <s v="STND-60492"/>
    <s v="Route 120 Bear"/>
    <s v="McDonalds Restaurants of Illinois Inc - 4411 W Rte 120 - McHenry"/>
    <x v="0"/>
    <s v="Indoor Lighting"/>
    <x v="13"/>
    <n v="0"/>
    <n v="10129.081"/>
    <n v="1.3843030000000001"/>
    <x v="0"/>
    <x v="0"/>
    <n v="8.9750493627714896"/>
    <s v="Qty / 1,000"/>
    <m/>
    <s v="Private-Lighting"/>
    <x v="0"/>
    <n v="3"/>
    <n v="1"/>
    <s v="Lighting"/>
    <n v="0.91633259480590001"/>
    <n v="1.30467645558681"/>
    <n v="9281.60707572914"/>
    <n v="1.80606753149818"/>
    <n v="0.71"/>
    <n v="6589.9410237676902"/>
    <n v="1.28230794736371"/>
    <n v="5571"/>
    <n v="1.17"/>
    <n v="1.31"/>
    <n v="2.1000000000000001E-2"/>
    <n v="0.68"/>
    <n v="12.565069107880101"/>
    <d v="1900-01-07T23:24:04"/>
    <n v="43345"/>
    <n v="2.0274669190594801"/>
    <n v="166.59294751308701"/>
    <n v="0"/>
    <n v="59145.045986067904"/>
  </r>
  <r>
    <s v="STND-60492"/>
    <s v="Route 120 Bear"/>
    <s v="McDonalds Restaurants of Illinois Inc - 4411 W Rte 120 - McHenry"/>
    <x v="0"/>
    <s v="Indoor Lighting"/>
    <x v="13"/>
    <n v="0"/>
    <n v="1388.3489999999999"/>
    <n v="0.18973999999999999"/>
    <x v="0"/>
    <x v="0"/>
    <n v="8.9750493627714896"/>
    <s v="Qty / 1,000"/>
    <m/>
    <s v="Private-Lighting"/>
    <x v="0"/>
    <n v="3"/>
    <n v="1"/>
    <s v="Lighting"/>
    <n v="0.91633259480590001"/>
    <n v="1.30467645558681"/>
    <n v="1272.1894416661801"/>
    <n v="0.24754931068304101"/>
    <n v="0.71"/>
    <n v="903.25450358298497"/>
    <n v="0.17576001058495899"/>
    <n v="5571"/>
    <n v="1.17"/>
    <n v="1.31"/>
    <n v="2.1000000000000001E-2"/>
    <n v="0.68"/>
    <n v="12.565069107880101"/>
    <d v="1900-01-07T23:24:04"/>
    <n v="43345"/>
    <n v="0.277895499195151"/>
    <n v="22.8341694658032"/>
    <n v="0"/>
    <n v="8106.7537568029475"/>
  </r>
  <r>
    <s v="STND-60493"/>
    <s v="Quantum Color Graphics, LLC"/>
    <s v="Quantum Color Graphics LLC - 6511 Oakton St - Morton Grove"/>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273"/>
    <n v="3.8206449574715502"/>
    <n v="0"/>
    <n v="0"/>
    <n v="360325.048486082"/>
  </r>
  <r>
    <s v="STND-60494"/>
    <s v="Fields Volvo"/>
    <s v="Fields Volvo of Northfield - 770 Frontage Road - Northfield"/>
    <x v="0"/>
    <s v="Indoor Lighting"/>
    <x v="0"/>
    <n v="0"/>
    <n v="51021.654000000002"/>
    <n v="10.349262"/>
    <x v="0"/>
    <x v="0"/>
    <n v="9.1274187659729797"/>
    <s v="Qty / 1,000"/>
    <m/>
    <s v="Private-Lighting"/>
    <x v="0"/>
    <n v="3"/>
    <n v="1"/>
    <s v="Lighting"/>
    <n v="0.91633259480590001"/>
    <n v="1.30467645558681"/>
    <n v="46752.804601108801"/>
    <n v="13.5024384640992"/>
    <n v="0.71"/>
    <n v="33194.4912667873"/>
    <n v="9.5867313095104496"/>
    <n v="5478"/>
    <n v="1.1200000000000001"/>
    <n v="1.31"/>
    <n v="2.1999999999999999E-2"/>
    <n v="0.95"/>
    <n v="12.7783862723622"/>
    <d v="1900-01-08T03:03:29"/>
    <n v="43239"/>
    <n v="10.8496894046599"/>
    <n v="918.35866180749395"/>
    <n v="1"/>
    <n v="302980.0225154006"/>
  </r>
  <r>
    <s v="STND-60495"/>
    <s v="Bear and Sons"/>
    <s v="McDonalds Restaurants of Illinois - 401 Summit St - Elgin"/>
    <x v="0"/>
    <s v="Indoor Lighting"/>
    <x v="13"/>
    <n v="0"/>
    <n v="16132.223"/>
    <n v="2.2047300000000001"/>
    <x v="0"/>
    <x v="0"/>
    <n v="8.9750493627714896"/>
    <s v="Qty / 1,000"/>
    <m/>
    <s v="Private-Lighting"/>
    <x v="0"/>
    <n v="3"/>
    <n v="1"/>
    <s v="Lighting"/>
    <n v="0.91633259480590001"/>
    <n v="1.30467645558681"/>
    <n v="14782.481761577401"/>
    <n v="2.8764593219258998"/>
    <n v="0.71"/>
    <n v="10495.56205072"/>
    <n v="2.04228611856739"/>
    <n v="5571"/>
    <n v="1.17"/>
    <n v="1.31"/>
    <n v="2.1000000000000001E-2"/>
    <n v="0.68"/>
    <n v="12.565069107880101"/>
    <d v="1900-01-07T23:24:04"/>
    <n v="43270"/>
    <n v="3.2290742275773501"/>
    <n v="265.32659572061999"/>
    <n v="0"/>
    <n v="94198.187495243168"/>
  </r>
  <r>
    <s v="STND-60495"/>
    <s v="Bear and Sons"/>
    <s v="McDonalds Restaurants of Illinois - 401 Summit St - Elgin"/>
    <x v="0"/>
    <s v="Indoor Lighting"/>
    <x v="13"/>
    <n v="0"/>
    <n v="495.37299999999999"/>
    <n v="6.7700999999999997E-2"/>
    <x v="0"/>
    <x v="0"/>
    <n v="8.9750493627714896"/>
    <s v="Qty / 1,000"/>
    <m/>
    <s v="Private-Lighting"/>
    <x v="0"/>
    <n v="3"/>
    <n v="1"/>
    <s v="Lighting"/>
    <n v="0.91633259480590001"/>
    <n v="1.30467645558681"/>
    <n v="453.92642648678299"/>
    <n v="8.8327900719682398E-2"/>
    <n v="0.71"/>
    <n v="322.28776280561601"/>
    <n v="6.2712809510974493E-2"/>
    <n v="5571"/>
    <n v="1.17"/>
    <n v="1.31"/>
    <n v="2.1000000000000001E-2"/>
    <n v="0.68"/>
    <n v="12.565069107880101"/>
    <d v="1900-01-07T23:24:04"/>
    <n v="43270"/>
    <n v="9.9155703547016596E-2"/>
    <n v="8.1473973984807202"/>
    <n v="0"/>
    <n v="2892.5485801975929"/>
  </r>
  <r>
    <s v="STND-60495"/>
    <s v="Bear and Sons"/>
    <s v="McDonalds Restaurants of Illinois - 401 Summit St - Elgin"/>
    <x v="0"/>
    <s v="Indoor Lighting"/>
    <x v="13"/>
    <n v="0"/>
    <n v="2007.566"/>
    <n v="0.274366"/>
    <x v="0"/>
    <x v="0"/>
    <n v="8.9750493627714896"/>
    <s v="Qty / 1,000"/>
    <m/>
    <s v="Private-Lighting"/>
    <x v="0"/>
    <n v="3"/>
    <n v="1"/>
    <s v="Lighting"/>
    <n v="0.91633259480590001"/>
    <n v="1.30467645558681"/>
    <n v="1839.5981620241"/>
    <n v="0.35795886041352998"/>
    <n v="0.71"/>
    <n v="1306.1146950371101"/>
    <n v="0.25415079089360598"/>
    <n v="5571"/>
    <n v="1.17"/>
    <n v="1.31"/>
    <n v="2.1000000000000001E-2"/>
    <n v="0.68"/>
    <n v="12.565069107880101"/>
    <d v="1900-01-07T23:24:04"/>
    <n v="43270"/>
    <n v="0.40183976247589798"/>
    <n v="33.018428549150499"/>
    <n v="0"/>
    <n v="11722.443861399293"/>
  </r>
  <r>
    <s v="STND-60495"/>
    <s v="Bear and Sons"/>
    <s v="McDonalds Restaurants of Illinois - 401 Summit St - Elgin"/>
    <x v="63"/>
    <s v="Outdoor &amp; Garage Lighting"/>
    <x v="1"/>
    <n v="0"/>
    <n v="8447.4189999999999"/>
    <n v="1.154477"/>
    <x v="0"/>
    <x v="0"/>
    <n v="10.1978380583316"/>
    <s v="Qty / 1,000"/>
    <m/>
    <s v="Private-Lighting"/>
    <x v="0"/>
    <n v="3"/>
    <n v="1"/>
    <s v="Lighting"/>
    <n v="0.91633259480590001"/>
    <n v="1.30467645558681"/>
    <n v="7740.64537168266"/>
    <n v="1.5062189604164899"/>
    <n v="0.71"/>
    <n v="5495.8582138946904"/>
    <n v="1.0694154618957099"/>
    <n v="4903"/>
    <n v="1"/>
    <n v="1"/>
    <n v="0"/>
    <n v="0"/>
    <n v="14.276973281664301"/>
    <d v="1900-01-09T04:44:53"/>
    <n v="43270"/>
    <n v="1.5062189604164899"/>
    <n v="0"/>
    <n v="0"/>
    <n v="56045.872056849606"/>
  </r>
  <r>
    <s v="STND-60495"/>
    <s v="Bear and Sons"/>
    <s v="McDonalds Restaurants of Illinois - 401 Summit St - Elgin"/>
    <x v="63"/>
    <s v="Outdoor &amp; Garage Lighting"/>
    <x v="1"/>
    <n v="0"/>
    <n v="27766.977999999999"/>
    <n v="3.7948080000000002"/>
    <x v="0"/>
    <x v="0"/>
    <n v="10.1978380583316"/>
    <s v="Qty / 1,000"/>
    <m/>
    <s v="Private-Lighting"/>
    <x v="0"/>
    <n v="3"/>
    <n v="1"/>
    <s v="Lighting"/>
    <n v="0.91633259480590001"/>
    <n v="1.30467645558681"/>
    <n v="25443.7870006583"/>
    <n v="4.9509966510724599"/>
    <n v="0.71"/>
    <n v="18065.088770467399"/>
    <n v="3.5152076222614501"/>
    <n v="4903"/>
    <n v="1"/>
    <n v="1"/>
    <n v="0"/>
    <n v="0"/>
    <n v="14.276973281664301"/>
    <d v="1900-01-09T04:44:53"/>
    <n v="43270"/>
    <n v="4.9509966510724599"/>
    <n v="0"/>
    <n v="0"/>
    <n v="184224.84979061125"/>
  </r>
  <r>
    <s v="STND-60496"/>
    <s v="Community Services Foundation"/>
    <s v="Community Services Foundation - 6775 Prosperi Drive - Tinley Park"/>
    <x v="1"/>
    <s v="Outdoor &amp; Garage Lighting"/>
    <x v="1"/>
    <n v="0"/>
    <n v="3088.89"/>
    <n v="0"/>
    <x v="0"/>
    <x v="0"/>
    <n v="10.1978380583316"/>
    <s v="Qty / 1,000"/>
    <m/>
    <s v="Private-Lighting"/>
    <x v="0"/>
    <n v="3"/>
    <n v="1"/>
    <s v="Lighting"/>
    <n v="0.91633259480590001"/>
    <n v="1.30467645558681"/>
    <n v="2830.4505887700002"/>
    <n v="0"/>
    <n v="0.71"/>
    <n v="2009.6199180266999"/>
    <n v="0"/>
    <n v="4903"/>
    <n v="1"/>
    <n v="1"/>
    <n v="0"/>
    <n v="0"/>
    <n v="14.276973281664301"/>
    <d v="1900-01-09T04:44:53"/>
    <n v="43371"/>
    <n v="0"/>
    <n v="0"/>
    <n v="0"/>
    <n v="20493.77848283391"/>
  </r>
  <r>
    <s v="STND-60496"/>
    <s v="Community Services Foundation"/>
    <s v="Community Services Foundation - 6775 Prosperi Drive - Tinley Park"/>
    <x v="1"/>
    <s v="Outdoor &amp; Garage Lighting"/>
    <x v="1"/>
    <n v="0"/>
    <n v="2804.5160000000001"/>
    <n v="0"/>
    <x v="0"/>
    <x v="0"/>
    <n v="10.1978380583316"/>
    <s v="Qty / 1,000"/>
    <m/>
    <s v="Private-Lighting"/>
    <x v="0"/>
    <n v="3"/>
    <n v="1"/>
    <s v="Lighting"/>
    <n v="0.91633259480590001"/>
    <n v="1.30467645558681"/>
    <n v="2569.8694234546601"/>
    <n v="0"/>
    <n v="0.71"/>
    <n v="1824.60729065281"/>
    <n v="0"/>
    <n v="4903"/>
    <n v="1"/>
    <n v="1"/>
    <n v="0"/>
    <n v="0"/>
    <n v="14.276973281664301"/>
    <d v="1900-01-09T04:44:53"/>
    <n v="43371"/>
    <n v="0"/>
    <n v="0"/>
    <n v="0"/>
    <n v="18607.049670128534"/>
  </r>
  <r>
    <s v="STND-60496"/>
    <s v="Community Services Foundation"/>
    <s v="Community Services Foundation - 6775 Prosperi Drive - Tinley Park"/>
    <x v="1"/>
    <s v="Outdoor &amp; Garage Lighting"/>
    <x v="1"/>
    <n v="0"/>
    <n v="2108.29"/>
    <n v="0"/>
    <x v="0"/>
    <x v="0"/>
    <n v="10.1978380583316"/>
    <s v="Qty / 1,000"/>
    <m/>
    <s v="Private-Lighting"/>
    <x v="0"/>
    <n v="3"/>
    <n v="1"/>
    <s v="Lighting"/>
    <n v="0.91633259480590001"/>
    <n v="1.30467645558681"/>
    <n v="1931.89484630333"/>
    <n v="0"/>
    <n v="0.71"/>
    <n v="1371.64534087536"/>
    <n v="0"/>
    <n v="4903"/>
    <n v="1"/>
    <n v="1"/>
    <n v="0"/>
    <n v="0"/>
    <n v="14.276973281664301"/>
    <d v="1900-01-09T04:44:53"/>
    <n v="43371"/>
    <n v="0"/>
    <n v="0"/>
    <n v="0"/>
    <n v="13987.817059711968"/>
  </r>
  <r>
    <s v="STND-60496"/>
    <s v="Community Services Foundation"/>
    <s v="Community Services Foundation - 6775 Prosperi Drive - Tinley Park"/>
    <x v="27"/>
    <s v="Outdoor &amp; Garage Lighting"/>
    <x v="6"/>
    <n v="0"/>
    <n v="179.2"/>
    <n v="0"/>
    <x v="0"/>
    <x v="0"/>
    <n v="8"/>
    <s v="Qty / 1,000"/>
    <m/>
    <s v="Private-Lighting"/>
    <x v="0"/>
    <n v="3"/>
    <n v="1"/>
    <s v="Lighting"/>
    <n v="0.91633259480590001"/>
    <n v="1.30467645558681"/>
    <n v="164.20680098921699"/>
    <n v="0"/>
    <n v="0.71"/>
    <n v="116.58682870234399"/>
    <n v="0"/>
    <n v="2885"/>
    <n v="1.165"/>
    <n v="1.3779999999999999"/>
    <n v="2.5499999999999998E-2"/>
    <n v="0.55000000000000004"/>
    <n v="24.263431542460999"/>
    <d v="1900-01-16T07:56:40"/>
    <n v="43371"/>
    <n v="0"/>
    <n v="3.594226116073"/>
    <n v="0"/>
    <n v="932.69462961875195"/>
  </r>
  <r>
    <s v="STND-60498"/>
    <s v="Petro Bear"/>
    <s v="McDonalds-Bearco Mgt - 816 St Charles Blvd - Elgin"/>
    <x v="0"/>
    <s v="Indoor Lighting"/>
    <x v="13"/>
    <n v="0"/>
    <n v="10129.081"/>
    <n v="1.3843030000000001"/>
    <x v="0"/>
    <x v="0"/>
    <n v="8.9750493627714896"/>
    <s v="Qty / 1,000"/>
    <m/>
    <s v="Private-Lighting"/>
    <x v="0"/>
    <n v="3"/>
    <n v="1"/>
    <s v="Lighting"/>
    <n v="0.91633259480590001"/>
    <n v="1.30467645558681"/>
    <n v="9281.60707572914"/>
    <n v="1.80606753149818"/>
    <n v="0.71"/>
    <n v="6589.9410237676902"/>
    <n v="1.28230794736371"/>
    <n v="5571"/>
    <n v="1.17"/>
    <n v="1.31"/>
    <n v="2.1000000000000001E-2"/>
    <n v="0.68"/>
    <n v="12.565069107880101"/>
    <d v="1900-01-07T23:24:04"/>
    <n v="43344"/>
    <n v="2.0274669190594801"/>
    <n v="166.59294751308701"/>
    <n v="0"/>
    <n v="59145.045986067904"/>
  </r>
  <r>
    <s v="STND-60498"/>
    <s v="Petro Bear"/>
    <s v="McDonalds-Bearco Mgt - 816 St Charles Blvd - Elgin"/>
    <x v="1"/>
    <s v="Outdoor &amp; Garage Lighting"/>
    <x v="1"/>
    <n v="0"/>
    <n v="13924.52"/>
    <n v="0"/>
    <x v="0"/>
    <x v="0"/>
    <n v="10.1978380583316"/>
    <s v="Qty / 1,000"/>
    <m/>
    <s v="Private-Lighting"/>
    <x v="0"/>
    <n v="3"/>
    <n v="1"/>
    <s v="Lighting"/>
    <n v="0.91633259480590001"/>
    <n v="1.30467645558681"/>
    <n v="12759.491543026599"/>
    <n v="0"/>
    <n v="0.71"/>
    <n v="9059.2389955489198"/>
    <n v="0"/>
    <n v="4903"/>
    <n v="1"/>
    <n v="1"/>
    <n v="0"/>
    <n v="0"/>
    <n v="14.276973281664301"/>
    <d v="1900-01-09T04:44:53"/>
    <n v="43344"/>
    <n v="0"/>
    <n v="0"/>
    <n v="0"/>
    <n v="92384.652208330517"/>
  </r>
  <r>
    <s v="STND-60499"/>
    <s v="Emkay Inc"/>
    <s v="Emkay Inc - 805 W Thorndale - Itasca"/>
    <x v="62"/>
    <s v="Indoor Lighting"/>
    <x v="6"/>
    <n v="0"/>
    <n v="30233.905999999999"/>
    <n v="6.7983630000000002"/>
    <x v="0"/>
    <x v="0"/>
    <n v="15"/>
    <s v="Qty / 1,000"/>
    <m/>
    <s v="Private-Lighting"/>
    <x v="0"/>
    <n v="3"/>
    <n v="1"/>
    <s v="Lighting"/>
    <n v="0.91633259480590001"/>
    <n v="1.30467645558681"/>
    <n v="27704.313536097699"/>
    <n v="8.8696641426324891"/>
    <n v="0.71"/>
    <n v="19670.062610629298"/>
    <n v="6.2974615412690698"/>
    <n v="2885"/>
    <n v="1.165"/>
    <n v="1.3779999999999999"/>
    <n v="2.5499999999999998E-2"/>
    <n v="0.55000000000000004"/>
    <n v="24.263431542460999"/>
    <d v="1900-01-16T07:56:40"/>
    <n v="43250"/>
    <n v="11.7029478066137"/>
    <n v="606.403429330893"/>
    <n v="1"/>
    <n v="295050.93915943947"/>
  </r>
  <r>
    <s v="STND-60499"/>
    <s v="Emkay Inc"/>
    <s v="Emkay Inc - 805 W Thorndale - Itasca"/>
    <x v="62"/>
    <s v="Indoor Lighting"/>
    <x v="6"/>
    <n v="0"/>
    <n v="2936.6419999999998"/>
    <n v="0.66032999999999997"/>
    <x v="0"/>
    <x v="0"/>
    <n v="15"/>
    <s v="Qty / 1,000"/>
    <m/>
    <s v="Private-Lighting"/>
    <x v="0"/>
    <n v="3"/>
    <n v="1"/>
    <s v="Lighting"/>
    <n v="0.91633259480590001"/>
    <n v="1.30467645558681"/>
    <n v="2690.9407838759898"/>
    <n v="0.86151700391763597"/>
    <n v="0.71"/>
    <n v="1910.5679565519499"/>
    <n v="0.61167707278152095"/>
    <n v="2885"/>
    <n v="1.165"/>
    <n v="1.3779999999999999"/>
    <n v="2.5499999999999998E-2"/>
    <n v="0.55000000000000004"/>
    <n v="24.263431542460999"/>
    <d v="1900-01-16T07:56:40"/>
    <n v="43250"/>
    <n v="1.13671593075292"/>
    <n v="58.900420591276998"/>
    <n v="1"/>
    <n v="28658.519348279249"/>
  </r>
  <r>
    <s v="STND-60499"/>
    <s v="Emkay Inc"/>
    <s v="Emkay Inc - 805 W Thorndale - Itasca"/>
    <x v="62"/>
    <s v="Indoor Lighting"/>
    <x v="6"/>
    <n v="0"/>
    <n v="4293.5720000000001"/>
    <n v="0.96544799999999997"/>
    <x v="0"/>
    <x v="0"/>
    <n v="15"/>
    <s v="Qty / 1,000"/>
    <m/>
    <s v="Private-Lighting"/>
    <x v="0"/>
    <n v="3"/>
    <n v="1"/>
    <s v="Lighting"/>
    <n v="0.91633259480590001"/>
    <n v="1.30467645558681"/>
    <n v="3934.3399717459602"/>
    <n v="1.2595972746933699"/>
    <n v="0.71"/>
    <n v="2793.3813799396298"/>
    <n v="0.89431406503229305"/>
    <n v="2885"/>
    <n v="1.165"/>
    <n v="1.3779999999999999"/>
    <n v="2.5499999999999998E-2"/>
    <n v="0.55000000000000004"/>
    <n v="24.263431542460999"/>
    <d v="1900-01-16T07:56:40"/>
    <n v="43250"/>
    <n v="1.66195708496289"/>
    <n v="86.116454317186196"/>
    <n v="1"/>
    <n v="41900.720699094447"/>
  </r>
  <r>
    <s v="STND-60499"/>
    <s v="Emkay Inc"/>
    <s v="Emkay Inc - 805 W Thorndale - Itasca"/>
    <x v="62"/>
    <s v="Indoor Lighting"/>
    <x v="6"/>
    <n v="0"/>
    <n v="708.84500000000003"/>
    <n v="0.15939"/>
    <x v="0"/>
    <x v="0"/>
    <n v="15"/>
    <s v="Qty / 1,000"/>
    <m/>
    <s v="Private-Lighting"/>
    <x v="0"/>
    <n v="3"/>
    <n v="1"/>
    <s v="Lighting"/>
    <n v="0.91633259480590001"/>
    <n v="1.30467645558681"/>
    <n v="649.537778165188"/>
    <n v="0.20795238025598101"/>
    <n v="0.71"/>
    <n v="461.17182249728398"/>
    <n v="0.147646189981747"/>
    <n v="2885"/>
    <n v="1.165"/>
    <n v="1.3779999999999999"/>
    <n v="2.5499999999999998E-2"/>
    <n v="0.55000000000000004"/>
    <n v="24.263431542460999"/>
    <d v="1900-01-16T07:56:40"/>
    <n v="43250"/>
    <n v="0.27437970742311801"/>
    <n v="14.2173505091951"/>
    <n v="1"/>
    <n v="6917.57733745926"/>
  </r>
  <r>
    <s v="STND-60499"/>
    <s v="Emkay Inc"/>
    <s v="Emkay Inc - 805 W Thorndale - Itasca"/>
    <x v="62"/>
    <s v="Indoor Lighting"/>
    <x v="6"/>
    <n v="0"/>
    <n v="192.40100000000001"/>
    <n v="4.3263000000000003E-2"/>
    <x v="0"/>
    <x v="0"/>
    <n v="15"/>
    <s v="Qty / 1,000"/>
    <m/>
    <s v="Private-Lighting"/>
    <x v="0"/>
    <n v="3"/>
    <n v="1"/>
    <s v="Lighting"/>
    <n v="0.91633259480590001"/>
    <n v="1.30467645558681"/>
    <n v="176.30330757325001"/>
    <n v="5.6444217498052E-2"/>
    <n v="0.71"/>
    <n v="125.175348377007"/>
    <n v="4.0075394423616899E-2"/>
    <n v="2885"/>
    <n v="1.165"/>
    <n v="1.3779999999999999"/>
    <n v="2.5499999999999998E-2"/>
    <n v="0.55000000000000004"/>
    <n v="24.263431542460999"/>
    <d v="1900-01-16T07:56:40"/>
    <n v="43250"/>
    <n v="7.4474492014846294E-2"/>
    <n v="3.85899943615268"/>
    <n v="1"/>
    <n v="1877.6302256551051"/>
  </r>
  <r>
    <s v="STND-60499"/>
    <s v="Emkay Inc"/>
    <s v="Emkay Inc - 805 W Thorndale - Itasca"/>
    <x v="62"/>
    <s v="Indoor Lighting"/>
    <x v="6"/>
    <n v="0"/>
    <n v="108.014"/>
    <n v="2.4288000000000001E-2"/>
    <x v="0"/>
    <x v="0"/>
    <n v="15"/>
    <s v="Qty / 1,000"/>
    <m/>
    <s v="Private-Lighting"/>
    <x v="0"/>
    <n v="3"/>
    <n v="1"/>
    <s v="Lighting"/>
    <n v="0.91633259480590001"/>
    <n v="1.30467645558681"/>
    <n v="98.976748895364494"/>
    <n v="3.1687981753292398E-2"/>
    <n v="0.71"/>
    <n v="70.273491715708801"/>
    <n v="2.24984670448376E-2"/>
    <n v="2885"/>
    <n v="1.165"/>
    <n v="1.3779999999999999"/>
    <n v="2.5499999999999998E-2"/>
    <n v="0.55000000000000004"/>
    <n v="24.263431542460999"/>
    <d v="1900-01-16T07:56:40"/>
    <n v="43250"/>
    <n v="4.1810241131141797E-2"/>
    <n v="2.1664438599414502"/>
    <n v="1"/>
    <n v="1054.102375735632"/>
  </r>
  <r>
    <s v="STND-60500"/>
    <s v="Highland Park Motorcars Inc"/>
    <s v="Highland Park Motorcars - 1350 Park Ave West - Highland Park"/>
    <x v="0"/>
    <s v="Indoor Lighting"/>
    <x v="14"/>
    <n v="0"/>
    <n v="168270.96"/>
    <n v="0"/>
    <x v="0"/>
    <x v="0"/>
    <n v="12.215978499877799"/>
    <s v="Qty / 1,000"/>
    <m/>
    <s v="Private-Lighting"/>
    <x v="0"/>
    <n v="2"/>
    <n v="1"/>
    <s v="Lighting"/>
    <n v="0.97902139861649395"/>
    <n v="0.93591656730105399"/>
    <n v="164740.87060574"/>
    <n v="0"/>
    <n v="0.71"/>
    <n v="116966.018130075"/>
    <n v="0"/>
    <n v="4093"/>
    <n v="1.1200000000000001"/>
    <n v="1.29"/>
    <n v="1.9E-2"/>
    <n v="0.71"/>
    <n v="17.102369899829"/>
    <d v="1900-01-11T05:11:01"/>
    <n v="43239"/>
    <n v="0"/>
    <n v="2794.71119777595"/>
    <n v="1"/>
    <n v="1428854.362693313"/>
  </r>
  <r>
    <s v="STND-60500"/>
    <s v="Highland Park Motorcars Inc"/>
    <s v="Highland Park Motorcars - 1350 Park Ave West - Highland Park"/>
    <x v="0"/>
    <s v="Indoor Lighting"/>
    <x v="14"/>
    <n v="0"/>
    <n v="2279.895"/>
    <n v="0"/>
    <x v="0"/>
    <x v="0"/>
    <n v="12.215978499877799"/>
    <s v="Qty / 1,000"/>
    <m/>
    <s v="Private-Lighting"/>
    <x v="0"/>
    <n v="2"/>
    <n v="1"/>
    <s v="Lighting"/>
    <n v="0.97902139861649395"/>
    <n v="0.93591656730105399"/>
    <n v="2232.0659915987499"/>
    <n v="0"/>
    <n v="0.71"/>
    <n v="1584.7668540351101"/>
    <n v="0"/>
    <n v="4093"/>
    <n v="1.1200000000000001"/>
    <n v="1.29"/>
    <n v="1.9E-2"/>
    <n v="0.71"/>
    <n v="17.102369899829"/>
    <d v="1900-01-11T05:11:01"/>
    <n v="43239"/>
    <n v="0"/>
    <n v="37.865405214621703"/>
    <n v="1"/>
    <n v="19359.477816211886"/>
  </r>
  <r>
    <s v="STND-60500"/>
    <s v="Highland Park Motorcars Inc"/>
    <s v="Highland Park Motorcars - 1350 Park Ave West - Highland Park"/>
    <x v="0"/>
    <s v="Indoor Lighting"/>
    <x v="14"/>
    <n v="0"/>
    <n v="7477.0749999999998"/>
    <n v="0"/>
    <x v="0"/>
    <x v="0"/>
    <n v="12.215978499877799"/>
    <s v="Qty / 1,000"/>
    <m/>
    <s v="Private-Lighting"/>
    <x v="0"/>
    <n v="2"/>
    <n v="1"/>
    <s v="Lighting"/>
    <n v="0.97902139861649395"/>
    <n v="0.93591656730105399"/>
    <n v="7320.2164240604197"/>
    <n v="0"/>
    <n v="0.71"/>
    <n v="5197.3536610828996"/>
    <n v="0"/>
    <n v="4093"/>
    <n v="1.1200000000000001"/>
    <n v="1.29"/>
    <n v="1.9E-2"/>
    <n v="0.71"/>
    <n v="17.102369899829"/>
    <d v="1900-01-11T05:11:01"/>
    <n v="43239"/>
    <n v="0"/>
    <n v="124.18224290816801"/>
    <n v="1"/>
    <n v="63490.760580049871"/>
  </r>
  <r>
    <s v="STND-60501"/>
    <s v="Gold Standard Enterprises, Inc"/>
    <s v="Binny's Beverage Depot - 8935 N Milwaukee Ave - Niles"/>
    <x v="0"/>
    <s v="Indoor Lighting"/>
    <x v="5"/>
    <n v="0"/>
    <n v="32866.108999999997"/>
    <n v="6.1287000000000003"/>
    <x v="0"/>
    <x v="0"/>
    <n v="10.727311735679001"/>
    <s v="Qty / 1,000"/>
    <m/>
    <s v="Private-Lighting"/>
    <x v="0"/>
    <n v="3"/>
    <n v="1"/>
    <s v="Lighting"/>
    <n v="0.91633259480590001"/>
    <n v="1.30467645558681"/>
    <n v="30116.286941143499"/>
    <n v="7.9959705933548602"/>
    <n v="0.71"/>
    <n v="21382.563728211899"/>
    <n v="5.6771391212819502"/>
    <n v="4661"/>
    <n v="1.07"/>
    <n v="1.24"/>
    <n v="2.9000000000000001E-2"/>
    <n v="0.745"/>
    <n v="15.018236429950701"/>
    <d v="1900-01-09T17:27:20"/>
    <n v="43286"/>
    <n v="8.6555213177688497"/>
    <n v="816.23581429267495"/>
    <n v="0"/>
    <n v="229377.42682055163"/>
  </r>
  <r>
    <s v="STND-60502"/>
    <s v="Central Steel &amp; Wire Company"/>
    <s v="Central Steel and Wire - 3000 W 51st St - Chicago"/>
    <x v="28"/>
    <s v="HVAC"/>
    <x v="10"/>
    <n v="0"/>
    <n v="81291.600000000006"/>
    <n v="36.901600000000002"/>
    <x v="3"/>
    <x v="0"/>
    <n v="20"/>
    <s v="ΔkWpeak / CF"/>
    <n v="1"/>
    <s v="Private-Non-Lighting"/>
    <x v="2"/>
    <n v="3"/>
    <n v="1"/>
    <s v="Non-Lighting"/>
    <n v="0.98952339343681495"/>
    <n v="0.43468415683807998"/>
    <n v="80439.939889908201"/>
    <n v="16.040540881976099"/>
    <n v="0.7"/>
    <n v="56307.957922935697"/>
    <n v="11.228378617383299"/>
    <n v="4618"/>
    <n v="1.02"/>
    <n v="1.04"/>
    <n v="1.2E-2"/>
    <n v="0.81"/>
    <n v="15.158077089649201"/>
    <d v="1900-01-09T19:51:10"/>
    <n v="43292"/>
    <n v="16.040540881976099"/>
    <n v="0"/>
    <n v="0"/>
    <n v="1126159.1584587139"/>
  </r>
  <r>
    <s v="STND-60503"/>
    <s v="Wolf Point Hotel Company"/>
    <s v="Wolf Point Hotel Company - 350 N Orleans - Chicago"/>
    <x v="28"/>
    <s v="HVAC"/>
    <x v="11"/>
    <n v="0"/>
    <n v="51000"/>
    <n v="23.9"/>
    <x v="3"/>
    <x v="0"/>
    <n v="20"/>
    <s v="ΔkWpeak / CF"/>
    <n v="1"/>
    <s v="Private-Non-Lighting"/>
    <x v="2"/>
    <n v="3"/>
    <n v="1"/>
    <s v="Non-Lighting"/>
    <n v="0.98952339343681495"/>
    <n v="0.43468415683807998"/>
    <n v="50465.693065277599"/>
    <n v="10.388951348430099"/>
    <n v="0.7"/>
    <n v="35325.9851456943"/>
    <n v="7.2722659439010799"/>
    <n v="6138"/>
    <n v="1.2"/>
    <n v="1.24"/>
    <n v="3.2000000000000001E-2"/>
    <n v="0.73"/>
    <n v="11.4043662430759"/>
    <d v="1900-01-07T03:30:12"/>
    <n v="43265"/>
    <n v="10.388951348430099"/>
    <n v="0"/>
    <n v="0"/>
    <n v="706519.70291388594"/>
  </r>
  <r>
    <s v="STND-60505"/>
    <s v="Advocate Health And Hospitals Corporation"/>
    <s v="Advocate Lutheran General Hospital - 1775 Dempster St - Park Ridge"/>
    <x v="0"/>
    <s v="Indoor Lighting"/>
    <x v="7"/>
    <n v="0"/>
    <n v="11241.216"/>
    <n v="1.2520800000000001"/>
    <x v="0"/>
    <x v="0"/>
    <n v="6.5651260504201696"/>
    <s v="Qty / 1,000"/>
    <m/>
    <s v="Private-Lighting"/>
    <x v="0"/>
    <n v="3"/>
    <n v="1"/>
    <s v="Lighting"/>
    <n v="0.91633259480590001"/>
    <n v="1.30467645558681"/>
    <n v="10300.6926260536"/>
    <n v="1.6335592965111301"/>
    <n v="0.71"/>
    <n v="7313.4917644980496"/>
    <n v="1.1598271005228999"/>
    <n v="7616"/>
    <n v="1.23"/>
    <n v="1.41"/>
    <n v="1.4E-2"/>
    <n v="0.73499999999999999"/>
    <n v="9.1911764705882408"/>
    <d v="1900-01-05T13:33:47"/>
    <n v="43349"/>
    <n v="1.57626216674977"/>
    <n v="117.243655906301"/>
    <n v="0"/>
    <n v="48013.995302639516"/>
  </r>
  <r>
    <s v="STND-60505"/>
    <s v="Advocate Health And Hospitals Corporation"/>
    <s v="Advocate Lutheran General Hospital - 1775 Dempster St - Park Ridge"/>
    <x v="0"/>
    <s v="Indoor Lighting"/>
    <x v="7"/>
    <n v="0"/>
    <n v="37939.103999999999"/>
    <n v="4.2257699999999998"/>
    <x v="0"/>
    <x v="0"/>
    <n v="6.5651260504201696"/>
    <s v="Qty / 1,000"/>
    <m/>
    <s v="Private-Lighting"/>
    <x v="0"/>
    <n v="3"/>
    <n v="1"/>
    <s v="Lighting"/>
    <n v="0.91633259480590001"/>
    <n v="1.30467645558681"/>
    <n v="34764.837612930904"/>
    <n v="5.5132626257250603"/>
    <n v="0.71"/>
    <n v="24683.0347051809"/>
    <n v="3.9144164642647898"/>
    <n v="7616"/>
    <n v="1.23"/>
    <n v="1.41"/>
    <n v="1.4E-2"/>
    <n v="0.73499999999999999"/>
    <n v="9.1911764705882408"/>
    <d v="1900-01-05T13:33:47"/>
    <n v="43349"/>
    <n v="5.3198848127804901"/>
    <n v="395.69733868376602"/>
    <n v="0"/>
    <n v="162047.23414640827"/>
  </r>
  <r>
    <s v="STND-60505"/>
    <s v="Advocate Health And Hospitals Corporation"/>
    <s v="Advocate Lutheran General Hospital - 1775 Dempster St - Park Ridge"/>
    <x v="0"/>
    <s v="Indoor Lighting"/>
    <x v="7"/>
    <n v="0"/>
    <n v="3531.6149999999998"/>
    <n v="0.39336199999999999"/>
    <x v="0"/>
    <x v="0"/>
    <n v="6.5651260504201696"/>
    <s v="Qty / 1,000"/>
    <m/>
    <s v="Private-Lighting"/>
    <x v="0"/>
    <n v="3"/>
    <n v="1"/>
    <s v="Lighting"/>
    <n v="0.91633259480590001"/>
    <n v="1.30467645558681"/>
    <n v="3236.13393680544"/>
    <n v="0.51321013992253695"/>
    <n v="0.71"/>
    <n v="2297.65509513186"/>
    <n v="0.36437919934500201"/>
    <n v="7616"/>
    <n v="1.23"/>
    <n v="1.41"/>
    <n v="1.4E-2"/>
    <n v="0.73499999999999999"/>
    <n v="9.1911764705882408"/>
    <d v="1900-01-05T13:33:47"/>
    <n v="43349"/>
    <n v="0.49520928250353402"/>
    <n v="36.834044809167601"/>
    <n v="0"/>
    <n v="15084.395319930807"/>
  </r>
  <r>
    <s v="STND-60505"/>
    <s v="Advocate Health And Hospitals Corporation"/>
    <s v="Advocate Lutheran General Hospital - 1775 Dempster St - Park Ridge"/>
    <x v="0"/>
    <s v="Indoor Lighting"/>
    <x v="7"/>
    <n v="0"/>
    <n v="10988.289000000001"/>
    <n v="1.223908"/>
    <x v="0"/>
    <x v="0"/>
    <n v="6.5651260504201696"/>
    <s v="Qty / 1,000"/>
    <m/>
    <s v="Private-Lighting"/>
    <x v="0"/>
    <n v="3"/>
    <n v="1"/>
    <s v="Lighting"/>
    <n v="0.91633259480590001"/>
    <n v="1.30467645558681"/>
    <n v="10068.927371847099"/>
    <n v="1.5968039514043399"/>
    <n v="0.71"/>
    <n v="7148.9384340114602"/>
    <n v="1.1337308054970801"/>
    <n v="7616"/>
    <n v="1.23"/>
    <n v="1.41"/>
    <n v="1.4E-2"/>
    <n v="0.73499999999999999"/>
    <n v="9.1911764705882408"/>
    <d v="1900-01-05T13:33:47"/>
    <n v="43349"/>
    <n v="1.5407960162149199"/>
    <n v="114.605677403138"/>
    <n v="0"/>
    <n v="46933.681945978613"/>
  </r>
  <r>
    <s v="STND-60505"/>
    <s v="Advocate Health And Hospitals Corporation"/>
    <s v="Advocate Lutheran General Hospital - 1775 Dempster St - Park Ridge"/>
    <x v="7"/>
    <s v="Indoor Lighting"/>
    <x v="7"/>
    <n v="0"/>
    <n v="7830.6310000000003"/>
    <n v="2.8975080000000002"/>
    <x v="0"/>
    <x v="0"/>
    <n v="8"/>
    <s v="Qty / 1,000"/>
    <m/>
    <s v="Private-Lighting"/>
    <x v="0"/>
    <n v="3"/>
    <n v="1"/>
    <s v="Lighting"/>
    <n v="0.91633259480590001"/>
    <n v="1.30467645558681"/>
    <n v="7175.4624231975204"/>
    <n v="3.7803104674744201"/>
    <n v="0.71"/>
    <n v="5094.5783204702402"/>
    <n v="2.6840204319068399"/>
    <n v="7616"/>
    <n v="1.23"/>
    <n v="1.41"/>
    <n v="1.4E-2"/>
    <n v="0.73499999999999999"/>
    <n v="9.1911764705882408"/>
    <d v="1900-01-05T13:33:47"/>
    <n v="43349"/>
    <n v="4.5830277838084701"/>
    <n v="81.671930020134397"/>
    <n v="0"/>
    <n v="40756.626563761922"/>
  </r>
  <r>
    <s v="STND-60506"/>
    <s v="Cardwell Westinghouse"/>
    <s v="Cardwell Westhinghouse - 8400 S Steward Ave - Chicago"/>
    <x v="0"/>
    <s v="Indoor Lighting"/>
    <x v="10"/>
    <n v="0"/>
    <n v="120114.18"/>
    <n v="21.481200000000001"/>
    <x v="0"/>
    <x v="0"/>
    <n v="10.827197921178"/>
    <s v="Qty / 1,000"/>
    <m/>
    <s v="Private-Lighting"/>
    <x v="0"/>
    <n v="2"/>
    <n v="1"/>
    <s v="Lighting"/>
    <n v="0.97902139861649395"/>
    <n v="0.93591656730105399"/>
    <n v="117594.35249727299"/>
    <n v="20.104610965507401"/>
    <n v="0.71"/>
    <n v="83491.990273064002"/>
    <n v="14.2742737855102"/>
    <n v="4618"/>
    <n v="1.02"/>
    <n v="1.04"/>
    <n v="1.2E-2"/>
    <n v="0.81"/>
    <n v="15.158077089649201"/>
    <d v="1900-01-09T19:51:10"/>
    <n v="43268"/>
    <n v="23.865872466176899"/>
    <n v="1383.4629705561599"/>
    <n v="0"/>
    <n v="903984.30351953232"/>
  </r>
  <r>
    <s v="STND-60508"/>
    <s v="Palatine Public Library"/>
    <s v="Palatine Public Library - 700 N North Court - Palatine"/>
    <x v="0"/>
    <s v="Indoor Lighting"/>
    <x v="2"/>
    <n v="0"/>
    <n v="1370.117"/>
    <n v="0.29343399999999997"/>
    <x v="0"/>
    <x v="1"/>
    <n v="14.797277300976599"/>
    <s v="Qty / 1,000"/>
    <m/>
    <s v="Public-Lighting"/>
    <x v="0"/>
    <n v="3"/>
    <n v="1"/>
    <s v="Lighting"/>
    <n v="0.99829244462109001"/>
    <n v="0.987374621353864"/>
    <n v="1367.7774493469101"/>
    <n v="0.28972928464234998"/>
    <n v="0.71"/>
    <n v="971.12198903630895"/>
    <n v="0.20570779209606799"/>
    <n v="3379"/>
    <n v="1.0900000000000001"/>
    <n v="1.36"/>
    <n v="2.1999999999999999E-2"/>
    <n v="0.57999999999999996"/>
    <n v="20.7161882213673"/>
    <d v="1900-01-13T19:08:05"/>
    <n v="43283"/>
    <n v="0.36730385984070701"/>
    <n v="27.606517326268001"/>
    <n v="0"/>
    <n v="14369.96136484622"/>
  </r>
  <r>
    <s v="STND-60508"/>
    <s v="Palatine Public Library"/>
    <s v="Palatine Public Library - 700 N North Court - Palatine"/>
    <x v="38"/>
    <s v="Indoor Lighting"/>
    <x v="2"/>
    <n v="0"/>
    <n v="190.29599999999999"/>
    <n v="4.1665000000000001E-2"/>
    <x v="0"/>
    <x v="1"/>
    <n v="8"/>
    <s v="Qty / 1,000"/>
    <m/>
    <s v="Public-Lighting"/>
    <x v="0"/>
    <n v="3"/>
    <n v="1"/>
    <s v="Lighting"/>
    <n v="0.99829244462109001"/>
    <n v="0.987374621353864"/>
    <n v="189.97105904161501"/>
    <n v="4.1138963598708798E-2"/>
    <n v="0.71"/>
    <n v="134.87945191954699"/>
    <n v="2.9208664155083199E-2"/>
    <n v="3379"/>
    <n v="1.0900000000000001"/>
    <n v="1.36"/>
    <n v="2.1999999999999999E-2"/>
    <n v="0.57999999999999996"/>
    <n v="20.7161882213673"/>
    <d v="1900-01-13T19:08:05"/>
    <n v="43283"/>
    <n v="5.2153858517632802E-2"/>
    <n v="3.8342782558858102"/>
    <n v="0"/>
    <n v="1079.035615356376"/>
  </r>
  <r>
    <s v="STND-60509"/>
    <s v="Micro Circuit, Inc"/>
    <s v="Microcircuit Inc - 1225 National Ave - Addison"/>
    <x v="0"/>
    <s v="Indoor Lighting"/>
    <x v="8"/>
    <n v="0"/>
    <n v="36694"/>
    <n v="5.8071999999999999"/>
    <x v="0"/>
    <x v="0"/>
    <n v="9.5383441434566993"/>
    <s v="Qty / 1,000"/>
    <m/>
    <s v="Private-Lighting"/>
    <x v="0"/>
    <n v="2"/>
    <n v="1"/>
    <s v="Lighting"/>
    <n v="0.97902139861649395"/>
    <n v="0.93591656730105399"/>
    <n v="35924.211200833597"/>
    <n v="5.4350546896306797"/>
    <n v="0.71"/>
    <n v="25506.1899525919"/>
    <n v="3.8588888296377801"/>
    <n v="5242"/>
    <n v="1"/>
    <n v="1.22"/>
    <n v="1.0999999999999999E-2"/>
    <n v="0.68"/>
    <n v="13.3536818008394"/>
    <d v="1900-01-08T12:55:13"/>
    <n v="43338"/>
    <n v="6.5514159711073798"/>
    <n v="395.16632320917"/>
    <n v="0"/>
    <n v="243286.81755619906"/>
  </r>
  <r>
    <s v="STND-60509"/>
    <s v="Micro Circuit, Inc"/>
    <s v="Microcircuit Inc - 1225 National Ave - Addison"/>
    <x v="0"/>
    <s v="Indoor Lighting"/>
    <x v="8"/>
    <n v="0"/>
    <n v="817.75199999999995"/>
    <n v="0.12941800000000001"/>
    <x v="0"/>
    <x v="0"/>
    <n v="9.5383441434566993"/>
    <s v="Qty / 1,000"/>
    <m/>
    <s v="Private-Lighting"/>
    <x v="0"/>
    <n v="2"/>
    <n v="1"/>
    <s v="Lighting"/>
    <n v="0.97902139861649395"/>
    <n v="0.93591656730105399"/>
    <n v="800.59670676143503"/>
    <n v="0.121124450306968"/>
    <n v="0.71"/>
    <n v="568.42366180061902"/>
    <n v="8.5998359717947101E-2"/>
    <n v="5242"/>
    <n v="1"/>
    <n v="1.22"/>
    <n v="1.0999999999999999E-2"/>
    <n v="0.68"/>
    <n v="13.3536818008394"/>
    <d v="1900-01-08T12:55:13"/>
    <n v="43338"/>
    <n v="0.14600343576056901"/>
    <n v="8.8065637743757801"/>
    <n v="0"/>
    <n v="5421.8205055381459"/>
  </r>
  <r>
    <s v="STND-60509"/>
    <s v="Micro Circuit, Inc"/>
    <s v="Microcircuit Inc - 1225 National Ave - Addison"/>
    <x v="0"/>
    <s v="Indoor Lighting"/>
    <x v="8"/>
    <n v="0"/>
    <n v="117735.32"/>
    <n v="18.632815999999998"/>
    <x v="0"/>
    <x v="0"/>
    <n v="9.5383441434566993"/>
    <s v="Qty / 1,000"/>
    <m/>
    <s v="Private-Lighting"/>
    <x v="0"/>
    <n v="2"/>
    <n v="1"/>
    <s v="Lighting"/>
    <n v="0.97902139861649395"/>
    <n v="0.93591656730105399"/>
    <n v="115265.39765296"/>
    <n v="17.4387611898721"/>
    <n v="0.71"/>
    <n v="81838.432333601901"/>
    <n v="12.381520444809199"/>
    <n v="5242"/>
    <n v="1"/>
    <n v="1.22"/>
    <n v="1.0999999999999999E-2"/>
    <n v="0.68"/>
    <n v="13.3536818008394"/>
    <d v="1900-01-08T12:55:13"/>
    <n v="43338"/>
    <n v="21.020686101581699"/>
    <n v="1267.91937418256"/>
    <n v="0"/>
    <n v="780603.13175888907"/>
  </r>
  <r>
    <s v="STND-60509"/>
    <s v="Micro Circuit, Inc"/>
    <s v="Microcircuit Inc - 1225 National Ave - Addison"/>
    <x v="0"/>
    <s v="Indoor Lighting"/>
    <x v="8"/>
    <n v="0"/>
    <n v="8649.2999999999993"/>
    <n v="1.3688400000000001"/>
    <x v="0"/>
    <x v="0"/>
    <n v="9.5383441434566993"/>
    <s v="Qty / 1,000"/>
    <m/>
    <s v="Private-Lighting"/>
    <x v="0"/>
    <n v="2"/>
    <n v="1"/>
    <s v="Lighting"/>
    <n v="0.97902139861649395"/>
    <n v="0.93591656730105399"/>
    <n v="8467.8497830536398"/>
    <n v="1.28112003398437"/>
    <n v="0.71"/>
    <n v="6012.17334596808"/>
    <n v="0.90959522412890603"/>
    <n v="5242"/>
    <n v="1"/>
    <n v="1.22"/>
    <n v="1.0999999999999999E-2"/>
    <n v="0.68"/>
    <n v="13.3536818008394"/>
    <d v="1900-01-08T12:55:13"/>
    <n v="43338"/>
    <n v="1.54426233604674"/>
    <n v="93.146347613589995"/>
    <n v="0"/>
    <n v="57346.178423961101"/>
  </r>
  <r>
    <s v="STND-60509"/>
    <s v="Micro Circuit, Inc"/>
    <s v="Microcircuit Inc - 1225 National Ave - Addison"/>
    <x v="0"/>
    <s v="Indoor Lighting"/>
    <x v="8"/>
    <n v="0"/>
    <n v="665.73400000000004"/>
    <n v="0.10535899999999999"/>
    <x v="0"/>
    <x v="0"/>
    <n v="9.5383441434566993"/>
    <s v="Qty / 1,000"/>
    <m/>
    <s v="Private-Lighting"/>
    <x v="0"/>
    <n v="2"/>
    <n v="1"/>
    <s v="Lighting"/>
    <n v="0.97902139861649395"/>
    <n v="0.93591656730105399"/>
    <n v="651.76783178655296"/>
    <n v="9.8607233614271705E-2"/>
    <n v="0.71"/>
    <n v="462.75516056845203"/>
    <n v="7.0011135866132904E-2"/>
    <n v="5242"/>
    <n v="1"/>
    <n v="1.22"/>
    <n v="1.0999999999999999E-2"/>
    <n v="0.68"/>
    <n v="13.3536818008394"/>
    <d v="1900-01-08T12:55:13"/>
    <n v="43338"/>
    <n v="0.118861178416432"/>
    <n v="7.1694461496520798"/>
    <n v="0"/>
    <n v="4413.917975662459"/>
  </r>
  <r>
    <s v="STND-60509"/>
    <s v="Micro Circuit, Inc"/>
    <s v="Microcircuit Inc - 1225 National Ave - Addison"/>
    <x v="0"/>
    <s v="Indoor Lighting"/>
    <x v="8"/>
    <n v="0"/>
    <n v="419.36"/>
    <n v="6.6367999999999996E-2"/>
    <x v="0"/>
    <x v="0"/>
    <n v="9.5383441434566993"/>
    <s v="Qty / 1,000"/>
    <m/>
    <s v="Private-Lighting"/>
    <x v="0"/>
    <n v="2"/>
    <n v="1"/>
    <s v="Lighting"/>
    <n v="0.97902139861649395"/>
    <n v="0.93591656730105399"/>
    <n v="410.56241372381299"/>
    <n v="6.21149107386363E-2"/>
    <n v="0.71"/>
    <n v="291.49931374390701"/>
    <n v="4.4101586624431803E-2"/>
    <n v="5242"/>
    <n v="1"/>
    <n v="1.22"/>
    <n v="1.0999999999999999E-2"/>
    <n v="0.68"/>
    <n v="13.3536818008394"/>
    <d v="1900-01-08T12:55:13"/>
    <n v="43338"/>
    <n v="7.4873325384084297E-2"/>
    <n v="4.5161865509619403"/>
    <n v="0"/>
    <n v="2780.4207720708423"/>
  </r>
  <r>
    <s v="STND-60509"/>
    <s v="Micro Circuit, Inc"/>
    <s v="Microcircuit Inc - 1225 National Ave - Addison"/>
    <x v="0"/>
    <s v="Indoor Lighting"/>
    <x v="8"/>
    <n v="0"/>
    <n v="8533.9760000000006"/>
    <n v="1.350589"/>
    <x v="0"/>
    <x v="0"/>
    <n v="9.5383441434566993"/>
    <s v="Qty / 1,000"/>
    <m/>
    <s v="Private-Lighting"/>
    <x v="0"/>
    <n v="2"/>
    <n v="1"/>
    <s v="Lighting"/>
    <n v="0.97902139861649395"/>
    <n v="0.93591656730105399"/>
    <n v="8354.9451192795896"/>
    <n v="1.26403862071456"/>
    <n v="0.71"/>
    <n v="5932.0110346885103"/>
    <n v="0.89746742070733998"/>
    <n v="5242"/>
    <n v="1"/>
    <n v="1.22"/>
    <n v="1.0999999999999999E-2"/>
    <n v="0.68"/>
    <n v="13.3536818008394"/>
    <d v="1900-01-08T12:55:13"/>
    <n v="43338"/>
    <n v="1.5236723971969199"/>
    <n v="91.904396312075505"/>
    <n v="0"/>
    <n v="56581.562711641665"/>
  </r>
  <r>
    <s v="STND-60510"/>
    <s v="Burch Dental"/>
    <s v="Burch Dental - 6078 Palo Verde Dr - Rockford"/>
    <x v="0"/>
    <s v="Indoor Lighting"/>
    <x v="9"/>
    <n v="0"/>
    <n v="8539.3279999999995"/>
    <n v="1.8855200000000001"/>
    <x v="0"/>
    <x v="0"/>
    <n v="12.853470437018"/>
    <s v="Qty / 1,000"/>
    <m/>
    <s v="Private-Lighting"/>
    <x v="0"/>
    <n v="3"/>
    <n v="1"/>
    <s v="Lighting"/>
    <n v="0.91633259480590001"/>
    <n v="1.30467645558681"/>
    <n v="7824.8645841386697"/>
    <n v="2.4599935505380399"/>
    <n v="0.71"/>
    <n v="5555.6538547384598"/>
    <n v="1.74659542088201"/>
    <n v="3890"/>
    <n v="1.4"/>
    <n v="1.85"/>
    <n v="6.0000000000000001E-3"/>
    <n v="0.65"/>
    <n v="17.994858611825201"/>
    <d v="1900-01-11T20:29:00"/>
    <n v="43262"/>
    <n v="2.0457326823601099"/>
    <n v="33.535133932022902"/>
    <n v="0"/>
    <n v="71409.432580185894"/>
  </r>
  <r>
    <s v="STND-60511"/>
    <s v="Arlington Park Racecourse, LLC"/>
    <s v="Arlington Park - 2200 W Euclid Ave - Arlington Heights"/>
    <x v="28"/>
    <s v="HVAC"/>
    <x v="2"/>
    <n v="0"/>
    <n v="132051.15"/>
    <n v="108.15"/>
    <x v="3"/>
    <x v="0"/>
    <n v="20"/>
    <s v="ΔkWpeak / CF"/>
    <n v="1"/>
    <s v="Private-Non-Lighting"/>
    <x v="2"/>
    <n v="3"/>
    <n v="1"/>
    <s v="Non-Lighting"/>
    <n v="0.98952339343681495"/>
    <n v="0.43468415683807998"/>
    <n v="130667.702055234"/>
    <n v="47.011091562038402"/>
    <n v="0.7"/>
    <n v="91467.391438663704"/>
    <n v="32.907764093426898"/>
    <n v="3379"/>
    <n v="1.0900000000000001"/>
    <n v="1.36"/>
    <n v="2.1999999999999999E-2"/>
    <n v="0.57999999999999996"/>
    <n v="20.7161882213673"/>
    <d v="1900-01-13T19:08:05"/>
    <n v="43313"/>
    <n v="47.011091562038402"/>
    <n v="0"/>
    <n v="0"/>
    <n v="1829347.8287732741"/>
  </r>
  <r>
    <s v="STND-60512"/>
    <s v="Bank of America, N.A."/>
    <s v="Bank of America - 10260 S Roberts Road - Palos Hills"/>
    <x v="0"/>
    <s v="Indoor Lighting"/>
    <x v="2"/>
    <n v="0"/>
    <n v="154.691"/>
    <n v="3.313E-2"/>
    <x v="0"/>
    <x v="0"/>
    <n v="14.797277300976599"/>
    <s v="Qty / 1,000"/>
    <m/>
    <s v="Private-Lighting"/>
    <x v="0"/>
    <n v="3"/>
    <n v="1"/>
    <s v="Lighting"/>
    <n v="0.91633259480590001"/>
    <n v="1.30467645558681"/>
    <n v="141.74840542311901"/>
    <n v="4.3223930973590903E-2"/>
    <n v="0.71"/>
    <n v="100.64136785041499"/>
    <n v="3.0688990991249498E-2"/>
    <n v="3379"/>
    <n v="1.0900000000000001"/>
    <n v="1.36"/>
    <n v="2.1999999999999999E-2"/>
    <n v="0.57999999999999996"/>
    <n v="20.7161882213673"/>
    <d v="1900-01-13T19:08:05"/>
    <n v="43305"/>
    <n v="5.4797072735282601E-2"/>
    <n v="2.8609769901913999"/>
    <n v="0"/>
    <n v="1489.218228032182"/>
  </r>
  <r>
    <s v="STND-60512"/>
    <s v="Bank of America, N.A."/>
    <s v="Bank of America - 10260 S Roberts Road - Palos Hills"/>
    <x v="0"/>
    <s v="Indoor Lighting"/>
    <x v="2"/>
    <n v="0"/>
    <n v="1325.92"/>
    <n v="0.283968"/>
    <x v="0"/>
    <x v="0"/>
    <n v="14.797277300976599"/>
    <s v="Qty / 1,000"/>
    <m/>
    <s v="Private-Lighting"/>
    <x v="0"/>
    <n v="3"/>
    <n v="1"/>
    <s v="Lighting"/>
    <n v="0.91633259480590001"/>
    <n v="1.30467645558681"/>
    <n v="1214.98371410504"/>
    <n v="0.37048636374007399"/>
    <n v="0.71"/>
    <n v="862.63843701457699"/>
    <n v="0.26304531825545302"/>
    <n v="3379"/>
    <n v="1.0900000000000001"/>
    <n v="1.36"/>
    <n v="2.1999999999999999E-2"/>
    <n v="0.57999999999999996"/>
    <n v="20.7161882213673"/>
    <d v="1900-01-13T19:08:05"/>
    <n v="43305"/>
    <n v="0.46968352401125002"/>
    <n v="24.522607073679701"/>
    <n v="0"/>
    <n v="12764.700162985731"/>
  </r>
  <r>
    <s v="STND-60512"/>
    <s v="Bank of America, N.A."/>
    <s v="Bank of America - 10260 S Roberts Road - Palos Hills"/>
    <x v="0"/>
    <s v="Indoor Lighting"/>
    <x v="2"/>
    <n v="0"/>
    <n v="8426.9560000000001"/>
    <n v="1.8047740000000001"/>
    <x v="0"/>
    <x v="0"/>
    <n v="14.797277300976599"/>
    <s v="Qty / 1,000"/>
    <m/>
    <s v="Private-Lighting"/>
    <x v="0"/>
    <n v="3"/>
    <n v="1"/>
    <s v="Lighting"/>
    <n v="0.91633259480590001"/>
    <n v="1.30467645558681"/>
    <n v="7721.8944577951497"/>
    <n v="2.3546461454552201"/>
    <n v="0.71"/>
    <n v="5482.5450650345501"/>
    <n v="1.6717987632732101"/>
    <n v="3379"/>
    <n v="1.0900000000000001"/>
    <n v="1.36"/>
    <n v="2.1999999999999999E-2"/>
    <n v="0.57999999999999996"/>
    <n v="20.7161882213673"/>
    <d v="1900-01-13T19:08:05"/>
    <n v="43305"/>
    <n v="2.9850990687819801"/>
    <n v="155.85475052430601"/>
    <n v="0"/>
    <n v="81126.739642417029"/>
  </r>
  <r>
    <s v="STND-60512"/>
    <s v="Bank of America, N.A."/>
    <s v="Bank of America - 10260 S Roberts Road - Palos Hills"/>
    <x v="1"/>
    <s v="Outdoor &amp; Garage Lighting"/>
    <x v="1"/>
    <n v="0"/>
    <n v="4584.3050000000003"/>
    <n v="0"/>
    <x v="0"/>
    <x v="0"/>
    <n v="10.1978380583316"/>
    <s v="Qty / 1,000"/>
    <m/>
    <s v="Private-Lighting"/>
    <x v="0"/>
    <n v="3"/>
    <n v="1"/>
    <s v="Lighting"/>
    <n v="0.91633259480590001"/>
    <n v="1.30467645558681"/>
    <n v="4200.7480960316598"/>
    <n v="0"/>
    <n v="0.71"/>
    <n v="2982.5311481824801"/>
    <n v="0"/>
    <n v="4903"/>
    <n v="1"/>
    <n v="1"/>
    <n v="0"/>
    <n v="0"/>
    <n v="14.276973281664301"/>
    <d v="1900-01-09T04:44:53"/>
    <n v="43305"/>
    <n v="0"/>
    <n v="0"/>
    <n v="0"/>
    <n v="30415.369653094742"/>
  </r>
  <r>
    <s v="STND-60512"/>
    <s v="Bank of America, N.A."/>
    <s v="Bank of America - 10260 S Roberts Road - Palos Hills"/>
    <x v="1"/>
    <s v="Outdoor &amp; Garage Lighting"/>
    <x v="1"/>
    <n v="0"/>
    <n v="12541.874"/>
    <n v="0"/>
    <x v="0"/>
    <x v="0"/>
    <n v="10.1978380583316"/>
    <s v="Qty / 1,000"/>
    <m/>
    <s v="Private-Lighting"/>
    <x v="0"/>
    <n v="3"/>
    <n v="1"/>
    <s v="Lighting"/>
    <n v="0.91633259480590001"/>
    <n v="1.30467645558681"/>
    <n v="11492.527946148601"/>
    <n v="0"/>
    <n v="0.71"/>
    <n v="8159.6948417655403"/>
    <n v="0"/>
    <n v="4903"/>
    <n v="1"/>
    <n v="1"/>
    <n v="0"/>
    <n v="0"/>
    <n v="14.276973281664301"/>
    <d v="1900-01-09T04:44:53"/>
    <n v="43305"/>
    <n v="0"/>
    <n v="0"/>
    <n v="0"/>
    <n v="83211.246601728664"/>
  </r>
  <r>
    <s v="STND-60512"/>
    <s v="Bank of America, N.A."/>
    <s v="Bank of America - 10260 S Roberts Road - Palos Hills"/>
    <x v="1"/>
    <s v="Outdoor &amp; Garage Lighting"/>
    <x v="1"/>
    <n v="0"/>
    <n v="21279.02"/>
    <n v="0"/>
    <x v="0"/>
    <x v="0"/>
    <n v="10.1978380583316"/>
    <s v="Qty / 1,000"/>
    <m/>
    <s v="Private-Lighting"/>
    <x v="0"/>
    <n v="3"/>
    <n v="1"/>
    <s v="Lighting"/>
    <n v="0.91633259480590001"/>
    <n v="1.30467645558681"/>
    <n v="19498.6596115266"/>
    <n v="0"/>
    <n v="0.71"/>
    <n v="13844.048324183899"/>
    <n v="0"/>
    <n v="4903"/>
    <n v="1"/>
    <n v="1"/>
    <n v="0"/>
    <n v="0"/>
    <n v="14.276973281664301"/>
    <d v="1900-01-09T04:44:53"/>
    <n v="43305"/>
    <n v="0"/>
    <n v="0"/>
    <n v="0"/>
    <n v="141179.36288174437"/>
  </r>
  <r>
    <s v="STND-60513"/>
    <s v="Kinzie Elementary School"/>
    <s v="Kinzie Elementary School - 5625 S Mobile - Chicago"/>
    <x v="0"/>
    <s v="Indoor Lighting"/>
    <x v="12"/>
    <n v="0"/>
    <n v="30532.366999999998"/>
    <n v="8.3255040000000005"/>
    <x v="0"/>
    <x v="1"/>
    <n v="15"/>
    <s v="Qty / 1,000"/>
    <m/>
    <s v="Public-Lighting"/>
    <x v="0"/>
    <n v="3"/>
    <n v="1"/>
    <s v="Lighting"/>
    <n v="0.99829244462109001"/>
    <n v="0.987374621353864"/>
    <n v="30480.231292498302"/>
    <n v="8.2203913595800806"/>
    <n v="0.71"/>
    <n v="21640.964217673802"/>
    <n v="5.8364778653018599"/>
    <n v="2979"/>
    <n v="1.17333333333333"/>
    <n v="1.323"/>
    <n v="2.1333333333333301E-2"/>
    <n v="0.72"/>
    <n v="23.497818059751602"/>
    <d v="1900-01-15T18:49:11"/>
    <n v="43283"/>
    <n v="8.6297885273159505"/>
    <n v="554.186023499969"/>
    <n v="0"/>
    <n v="324614.46326510701"/>
  </r>
  <r>
    <s v="STND-60514"/>
    <s v="American Thermal Window Products"/>
    <s v="American Thermal Window Products - 6625 W Jarvis - Niles"/>
    <x v="0"/>
    <s v="Indoor Lighting"/>
    <x v="8"/>
    <n v="0"/>
    <n v="37648.044000000002"/>
    <n v="5.9581869999999997"/>
    <x v="0"/>
    <x v="0"/>
    <n v="9.5383441434566993"/>
    <s v="Qty / 1,000"/>
    <m/>
    <s v="Private-Lighting"/>
    <x v="0"/>
    <n v="3"/>
    <n v="1"/>
    <s v="Lighting"/>
    <n v="0.91633259480590001"/>
    <n v="1.30467645558681"/>
    <n v="34498.129847886703"/>
    <n v="7.7735062968833901"/>
    <n v="0.71"/>
    <n v="24493.6721919995"/>
    <n v="5.5191894707872002"/>
    <n v="5242"/>
    <n v="1"/>
    <n v="1.22"/>
    <n v="1.0999999999999999E-2"/>
    <n v="0.68"/>
    <n v="13.3536818008394"/>
    <d v="1900-01-08T12:55:13"/>
    <n v="43326"/>
    <n v="9.37018598949299"/>
    <n v="379.47942832675398"/>
    <n v="0"/>
    <n v="233629.07470430664"/>
  </r>
  <r>
    <s v="STND-60514"/>
    <s v="American Thermal Window Products"/>
    <s v="American Thermal Window Products - 6625 W Jarvis - Niles"/>
    <x v="0"/>
    <s v="Indoor Lighting"/>
    <x v="8"/>
    <n v="0"/>
    <n v="1509.6959999999999"/>
    <n v="0.238925"/>
    <x v="0"/>
    <x v="0"/>
    <n v="9.5383441434566993"/>
    <s v="Qty / 1,000"/>
    <m/>
    <s v="Private-Lighting"/>
    <x v="0"/>
    <n v="3"/>
    <n v="1"/>
    <s v="Lighting"/>
    <n v="0.91633259480590001"/>
    <n v="1.30467645558681"/>
    <n v="1383.3836530480901"/>
    <n v="0.31171982215107802"/>
    <n v="0.71"/>
    <n v="982.20239366414205"/>
    <n v="0.22132107372726501"/>
    <n v="5242"/>
    <n v="1"/>
    <n v="1.22"/>
    <n v="1.0999999999999999E-2"/>
    <n v="0.68"/>
    <n v="13.3536818008394"/>
    <d v="1900-01-08T12:55:13"/>
    <n v="43326"/>
    <n v="0.37574713374044999"/>
    <n v="15.217220183528999"/>
    <n v="0"/>
    <n v="9368.5844492955202"/>
  </r>
  <r>
    <s v="STND-60514"/>
    <s v="American Thermal Window Products"/>
    <s v="American Thermal Window Products - 6625 W Jarvis - Niles"/>
    <x v="0"/>
    <s v="Indoor Lighting"/>
    <x v="8"/>
    <n v="0"/>
    <n v="51334.906000000003"/>
    <n v="8.1242730000000005"/>
    <x v="0"/>
    <x v="0"/>
    <n v="9.5383441434566993"/>
    <s v="Qty / 1,000"/>
    <m/>
    <s v="Private-Lighting"/>
    <x v="0"/>
    <n v="3"/>
    <n v="1"/>
    <s v="Lighting"/>
    <n v="0.91633259480590001"/>
    <n v="1.30467645558681"/>
    <n v="47039.847619097003"/>
    <n v="10.599547701859599"/>
    <n v="0.71"/>
    <n v="33398.291809558803"/>
    <n v="7.52567886832031"/>
    <n v="5242"/>
    <n v="1"/>
    <n v="1.22"/>
    <n v="1.0999999999999999E-2"/>
    <n v="0.68"/>
    <n v="13.3536818008394"/>
    <d v="1900-01-08T12:55:13"/>
    <n v="43326"/>
    <n v="12.776696844092999"/>
    <n v="517.438323810067"/>
    <n v="0"/>
    <n v="318564.40108316304"/>
  </r>
  <r>
    <s v="STND-60514"/>
    <s v="American Thermal Window Products"/>
    <s v="American Thermal Window Products - 6625 W Jarvis - Niles"/>
    <x v="1"/>
    <s v="Outdoor &amp; Garage Lighting"/>
    <x v="1"/>
    <n v="0"/>
    <n v="2314.2159999999999"/>
    <n v="0"/>
    <x v="0"/>
    <x v="0"/>
    <n v="10.1978380583316"/>
    <s v="Qty / 1,000"/>
    <m/>
    <s v="Private-Lighting"/>
    <x v="0"/>
    <n v="3"/>
    <n v="1"/>
    <s v="Lighting"/>
    <n v="0.91633259480590001"/>
    <n v="1.30467645558681"/>
    <n v="2120.5915522213299"/>
    <n v="0"/>
    <n v="0.71"/>
    <n v="1505.62000207714"/>
    <n v="0"/>
    <n v="4903"/>
    <n v="1"/>
    <n v="1"/>
    <n v="0"/>
    <n v="0"/>
    <n v="14.276973281664301"/>
    <d v="1900-01-09T04:44:53"/>
    <n v="43326"/>
    <n v="0"/>
    <n v="0"/>
    <n v="0"/>
    <n v="15354.068958567561"/>
  </r>
  <r>
    <s v="STND-60514"/>
    <s v="American Thermal Window Products"/>
    <s v="American Thermal Window Products - 6625 W Jarvis - Niles"/>
    <x v="1"/>
    <s v="Outdoor &amp; Garage Lighting"/>
    <x v="1"/>
    <n v="0"/>
    <n v="1647.4079999999999"/>
    <n v="0"/>
    <x v="0"/>
    <x v="0"/>
    <n v="10.1978380583316"/>
    <s v="Qty / 1,000"/>
    <m/>
    <s v="Private-Lighting"/>
    <x v="0"/>
    <n v="3"/>
    <n v="1"/>
    <s v="Lighting"/>
    <n v="0.91633259480590001"/>
    <n v="1.30467645558681"/>
    <n v="1509.5736473439999"/>
    <n v="0"/>
    <n v="0.71"/>
    <n v="1071.7972896142401"/>
    <n v="0"/>
    <n v="4903"/>
    <n v="1"/>
    <n v="1"/>
    <n v="0"/>
    <n v="0"/>
    <n v="14.276973281664301"/>
    <d v="1900-01-09T04:44:53"/>
    <n v="43326"/>
    <n v="0"/>
    <n v="0"/>
    <n v="0"/>
    <n v="10930.015190844753"/>
  </r>
  <r>
    <s v="STND-60515"/>
    <s v="Holy Family Catholic Parish"/>
    <s v="The Catholic Bishop-Holy Family Church - 2515 Palatine Rd - Hoffman Estates"/>
    <x v="0"/>
    <s v="Indoor Lighting"/>
    <x v="12"/>
    <n v="0"/>
    <n v="12882.148999999999"/>
    <n v="3.5126780000000002"/>
    <x v="0"/>
    <x v="0"/>
    <n v="15"/>
    <s v="Qty / 1,000"/>
    <m/>
    <s v="Private-Lighting"/>
    <x v="0"/>
    <n v="3"/>
    <n v="1"/>
    <s v="Lighting"/>
    <n v="0.91633259480590001"/>
    <n v="1.30467645558681"/>
    <n v="11804.333019846201"/>
    <n v="4.5829082826577503"/>
    <n v="0.71"/>
    <n v="8381.0764440908206"/>
    <n v="3.2538648806869999"/>
    <n v="2979"/>
    <n v="1.17333333333333"/>
    <n v="1.323"/>
    <n v="2.1333333333333301E-2"/>
    <n v="0.72"/>
    <n v="23.497818059751602"/>
    <d v="1900-01-15T18:49:11"/>
    <n v="43296"/>
    <n v="4.8111492007408998"/>
    <n v="214.62423672447699"/>
    <n v="0"/>
    <n v="125716.14666136231"/>
  </r>
  <r>
    <s v="STND-60516"/>
    <s v="Prescott Brothers, Inc."/>
    <s v="Prescott Brothers Inc - 614 13th Ave - Mendota"/>
    <x v="0"/>
    <s v="Indoor Lighting"/>
    <x v="16"/>
    <n v="0"/>
    <n v="13699.227999999999"/>
    <n v="3.7057600000000002"/>
    <x v="0"/>
    <x v="0"/>
    <n v="14.701558365186701"/>
    <s v="Qty / 1,000"/>
    <m/>
    <s v="Private-Lighting"/>
    <x v="0"/>
    <n v="3"/>
    <n v="1"/>
    <s v="Lighting"/>
    <n v="0.91633259480590001"/>
    <n v="1.30467645558681"/>
    <n v="12553.049140077601"/>
    <n v="4.8348178220553599"/>
    <n v="0.71"/>
    <n v="8912.6648894551199"/>
    <n v="3.43272065365931"/>
    <n v="3401"/>
    <n v="1"/>
    <n v="1"/>
    <n v="0"/>
    <n v="0.92"/>
    <n v="20.582181711261399"/>
    <d v="1900-01-13T16:50:15"/>
    <n v="43297"/>
    <n v="5.2552367631036603"/>
    <n v="0"/>
    <n v="0"/>
    <n v="131030.06306167472"/>
  </r>
  <r>
    <s v="STND-60516"/>
    <s v="Prescott Brothers, Inc."/>
    <s v="Prescott Brothers Inc - 614 13th Ave - Mendota"/>
    <x v="0"/>
    <s v="Indoor Lighting"/>
    <x v="16"/>
    <n v="0"/>
    <n v="867.255"/>
    <n v="0.2346"/>
    <x v="0"/>
    <x v="0"/>
    <n v="14.701558365186701"/>
    <s v="Qty / 1,000"/>
    <m/>
    <s v="Private-Lighting"/>
    <x v="0"/>
    <n v="3"/>
    <n v="1"/>
    <s v="Lighting"/>
    <n v="0.91633259480590001"/>
    <n v="1.30467645558681"/>
    <n v="794.69402450839095"/>
    <n v="0.306077096480665"/>
    <n v="0.71"/>
    <n v="564.23275740095698"/>
    <n v="0.217314738501272"/>
    <n v="3401"/>
    <n v="1"/>
    <n v="1"/>
    <n v="0"/>
    <n v="0.92"/>
    <n v="20.582181711261399"/>
    <d v="1900-01-13T16:50:15"/>
    <n v="43297"/>
    <n v="0.33269249617463598"/>
    <n v="0"/>
    <n v="0"/>
    <n v="8295.1008144803982"/>
  </r>
  <r>
    <s v="STND-60517"/>
    <s v="Rockford Country Club"/>
    <s v="Rockford Country Club - 2500 Oxford St - Rockford"/>
    <x v="62"/>
    <s v="Indoor Lighting"/>
    <x v="2"/>
    <n v="0"/>
    <n v="5126.8890000000001"/>
    <n v="1.0980099999999999"/>
    <x v="0"/>
    <x v="0"/>
    <n v="14.797277300976599"/>
    <s v="Qty / 1,000"/>
    <m/>
    <s v="Private-Lighting"/>
    <x v="0"/>
    <n v="3"/>
    <n v="1"/>
    <s v="Lighting"/>
    <n v="0.91633259480590001"/>
    <n v="1.30467645558681"/>
    <n v="4697.9355006518199"/>
    <n v="1.4325477949988701"/>
    <n v="0.71"/>
    <n v="3335.5342054627999"/>
    <n v="1.0171089344491999"/>
    <n v="3379"/>
    <n v="1.0900000000000001"/>
    <n v="1.36"/>
    <n v="2.1999999999999999E-2"/>
    <n v="0.57999999999999996"/>
    <n v="20.7161882213673"/>
    <d v="1900-01-13T19:08:05"/>
    <n v="43305"/>
    <n v="1.81611028777747"/>
    <n v="94.820716526917593"/>
    <n v="0"/>
    <n v="49356.824585125709"/>
  </r>
  <r>
    <s v="STND-60517"/>
    <s v="Rockford Country Club"/>
    <s v="Rockford Country Club - 2500 Oxford St - Rockford"/>
    <x v="62"/>
    <s v="Indoor Lighting"/>
    <x v="2"/>
    <n v="0"/>
    <n v="1738.4280000000001"/>
    <n v="0.37231399999999998"/>
    <x v="0"/>
    <x v="0"/>
    <n v="14.797277300976599"/>
    <s v="Qty / 1,000"/>
    <m/>
    <s v="Private-Lighting"/>
    <x v="0"/>
    <n v="3"/>
    <n v="1"/>
    <s v="Lighting"/>
    <n v="0.91633259480590001"/>
    <n v="1.30467645558681"/>
    <n v="1592.9782401232301"/>
    <n v="0.48574930988534598"/>
    <n v="0.71"/>
    <n v="1131.0145504874899"/>
    <n v="0.34488201001859597"/>
    <n v="3379"/>
    <n v="1.0900000000000001"/>
    <n v="1.36"/>
    <n v="2.1999999999999999E-2"/>
    <n v="0.57999999999999996"/>
    <n v="20.7161882213673"/>
    <d v="1900-01-13T19:08:05"/>
    <n v="43305"/>
    <n v="0.61580794863760902"/>
    <n v="32.151854387808299"/>
    <n v="0"/>
    <n v="16735.935935002788"/>
  </r>
  <r>
    <s v="STND-60517"/>
    <s v="Rockford Country Club"/>
    <s v="Rockford Country Club - 2500 Oxford St - Rockford"/>
    <x v="62"/>
    <s v="Indoor Lighting"/>
    <x v="2"/>
    <n v="0"/>
    <n v="1436.413"/>
    <n v="0.30763200000000002"/>
    <x v="0"/>
    <x v="0"/>
    <n v="14.797277300976599"/>
    <s v="Qty / 1,000"/>
    <m/>
    <s v="Private-Lighting"/>
    <x v="0"/>
    <n v="3"/>
    <n v="1"/>
    <s v="Lighting"/>
    <n v="0.91633259480590001"/>
    <n v="1.30467645558681"/>
    <n v="1316.2320515029301"/>
    <n v="0.40136022738507998"/>
    <n v="0.71"/>
    <n v="934.52475656707804"/>
    <n v="0.28496576144340702"/>
    <n v="3379"/>
    <n v="1.0900000000000001"/>
    <n v="1.36"/>
    <n v="2.1999999999999999E-2"/>
    <n v="0.57999999999999996"/>
    <n v="20.7161882213673"/>
    <d v="1900-01-13T19:08:05"/>
    <n v="43305"/>
    <n v="0.50882381767885498"/>
    <n v="26.566151498224201"/>
    <n v="0"/>
    <n v="13828.421967550707"/>
  </r>
  <r>
    <s v="STND-60518"/>
    <s v="Oak Park Park District"/>
    <s v="Park District of Oak Park - 515 Garfield St - Oak Park"/>
    <x v="0"/>
    <s v="Indoor Lighting"/>
    <x v="2"/>
    <n v="0"/>
    <n v="5524.665"/>
    <n v="1.1832"/>
    <x v="0"/>
    <x v="1"/>
    <n v="14.797277300976599"/>
    <s v="Qty / 1,000"/>
    <m/>
    <s v="Public-Lighting"/>
    <x v="0"/>
    <n v="3"/>
    <n v="1"/>
    <s v="Lighting"/>
    <n v="0.99829244462109001"/>
    <n v="0.987374621353864"/>
    <n v="5515.2313285625796"/>
    <n v="1.1682616519858899"/>
    <n v="0.71"/>
    <n v="3915.8142432794298"/>
    <n v="0.82946577290998302"/>
    <n v="3379"/>
    <n v="1.0900000000000001"/>
    <n v="1.36"/>
    <n v="2.1999999999999999E-2"/>
    <n v="0.57999999999999996"/>
    <n v="20.7161882213673"/>
    <d v="1900-01-13T19:08:05"/>
    <n v="43240"/>
    <n v="1.4810619320308001"/>
    <n v="111.31659562236401"/>
    <n v="1"/>
    <n v="57943.389216919568"/>
  </r>
  <r>
    <s v="STND-60518"/>
    <s v="Oak Park Park District"/>
    <s v="Park District of Oak Park - 515 Garfield St - Oak Park"/>
    <x v="0"/>
    <s v="Indoor Lighting"/>
    <x v="2"/>
    <n v="0"/>
    <n v="1104.933"/>
    <n v="0.23663999999999999"/>
    <x v="0"/>
    <x v="1"/>
    <n v="14.797277300976599"/>
    <s v="Qty / 1,000"/>
    <m/>
    <s v="Public-Lighting"/>
    <x v="0"/>
    <n v="3"/>
    <n v="1"/>
    <s v="Lighting"/>
    <n v="0.99829244462109001"/>
    <n v="0.987374621353864"/>
    <n v="1103.0462657125199"/>
    <n v="0.233652330397178"/>
    <n v="0.71"/>
    <n v="783.16284865588602"/>
    <n v="0.16589315458199699"/>
    <n v="3379"/>
    <n v="1.0900000000000001"/>
    <n v="1.36"/>
    <n v="2.1999999999999999E-2"/>
    <n v="0.57999999999999996"/>
    <n v="20.7161882213673"/>
    <d v="1900-01-13T19:08:05"/>
    <n v="43240"/>
    <n v="0.29621238640615899"/>
    <n v="22.263319124472801"/>
    <n v="1"/>
    <n v="11588.677843383914"/>
  </r>
  <r>
    <s v="STND-60520"/>
    <s v="Highland Park Motorcars Inc"/>
    <s v="Highland Park Motorcars - 1350 Park Ave West - Highland Park"/>
    <x v="0"/>
    <s v="Indoor Lighting"/>
    <x v="14"/>
    <n v="0"/>
    <n v="24254.791000000001"/>
    <n v="4.8460270000000003"/>
    <x v="0"/>
    <x v="0"/>
    <n v="12.215978499877799"/>
    <s v="Qty / 1,000"/>
    <m/>
    <s v="Private-Lighting"/>
    <x v="0"/>
    <n v="3"/>
    <n v="1"/>
    <s v="Lighting"/>
    <n v="0.91633259480590001"/>
    <n v="1.30467645558681"/>
    <n v="22225.455573504802"/>
    <n v="6.3224973300379697"/>
    <n v="0.71"/>
    <n v="15780.0734571884"/>
    <n v="4.4889731043269503"/>
    <n v="4093"/>
    <n v="1.1200000000000001"/>
    <n v="1.29"/>
    <n v="1.9E-2"/>
    <n v="0.71"/>
    <n v="17.102369899829"/>
    <d v="1900-01-11T05:11:01"/>
    <n v="43251"/>
    <n v="6.9030432689572701"/>
    <n v="377.038978479099"/>
    <n v="1"/>
    <n v="192769.03807950584"/>
  </r>
  <r>
    <s v="STND-60520"/>
    <s v="Highland Park Motorcars Inc"/>
    <s v="Highland Park Motorcars - 1350 Park Ave West - Highland Park"/>
    <x v="0"/>
    <s v="Indoor Lighting"/>
    <x v="14"/>
    <n v="0"/>
    <n v="1554.03"/>
    <n v="0.31048999999999999"/>
    <x v="0"/>
    <x v="0"/>
    <n v="12.215978499877799"/>
    <s v="Qty / 1,000"/>
    <m/>
    <s v="Private-Lighting"/>
    <x v="0"/>
    <n v="3"/>
    <n v="1"/>
    <s v="Lighting"/>
    <n v="0.91633259480590001"/>
    <n v="1.30467645558681"/>
    <n v="1424.0083423062099"/>
    <n v="0.40508899269514798"/>
    <n v="0.71"/>
    <n v="1011.04592303741"/>
    <n v="0.28761318481355502"/>
    <n v="4093"/>
    <n v="1.1200000000000001"/>
    <n v="1.29"/>
    <n v="1.9E-2"/>
    <n v="0.71"/>
    <n v="17.102369899829"/>
    <d v="1900-01-11T05:11:01"/>
    <n v="43251"/>
    <n v="0.44228517599644901"/>
    <n v="24.157284378408999"/>
    <n v="1"/>
    <n v="12350.915258214105"/>
  </r>
  <r>
    <s v="STND-60521"/>
    <s v="BW Pratt Boulevard, LLC"/>
    <s v="BW Pratt Boulevard LLC - 1520 Pratt Blvd - Elk Grove Village"/>
    <x v="0"/>
    <s v="Indoor Lighting"/>
    <x v="8"/>
    <n v="0"/>
    <n v="46915.9"/>
    <n v="7.4249200000000002"/>
    <x v="0"/>
    <x v="0"/>
    <n v="9.5383441434566993"/>
    <s v="Qty / 1,000"/>
    <m/>
    <s v="Private-Lighting"/>
    <x v="0"/>
    <n v="3"/>
    <n v="1"/>
    <s v="Lighting"/>
    <n v="0.91633259480590001"/>
    <n v="1.30467645558681"/>
    <n v="42990.5683846541"/>
    <n v="9.6871183086155899"/>
    <n v="0.71"/>
    <n v="30523.303553104401"/>
    <n v="6.87785399911707"/>
    <n v="5242"/>
    <n v="1"/>
    <n v="1.22"/>
    <n v="1.0999999999999999E-2"/>
    <n v="0.68"/>
    <n v="13.3536818008394"/>
    <d v="1900-01-08T12:55:13"/>
    <n v="43378"/>
    <n v="11.676854277501899"/>
    <n v="472.89625223119498"/>
    <n v="0"/>
    <n v="291141.77368470444"/>
  </r>
  <r>
    <s v="STND-60521"/>
    <s v="BW Pratt Boulevard, LLC"/>
    <s v="BW Pratt Boulevard LLC - 1520 Pratt Blvd - Elk Grove Village"/>
    <x v="0"/>
    <s v="Indoor Lighting"/>
    <x v="8"/>
    <n v="0"/>
    <n v="3522.6239999999998"/>
    <n v="0.55749099999999996"/>
    <x v="0"/>
    <x v="0"/>
    <n v="9.5383441434566993"/>
    <s v="Qty / 1,000"/>
    <m/>
    <s v="Private-Lighting"/>
    <x v="0"/>
    <n v="3"/>
    <n v="1"/>
    <s v="Lighting"/>
    <n v="0.91633259480590001"/>
    <n v="1.30467645558681"/>
    <n v="3227.8951904455398"/>
    <n v="0.72734538190154396"/>
    <n v="0.71"/>
    <n v="2291.8055852163302"/>
    <n v="0.51641522115009597"/>
    <n v="5242"/>
    <n v="1"/>
    <n v="1.22"/>
    <n v="1.0999999999999999E-2"/>
    <n v="0.68"/>
    <n v="13.3536818008394"/>
    <d v="1900-01-08T12:55:13"/>
    <n v="43378"/>
    <n v="0.87674226362288399"/>
    <n v="35.506847094900898"/>
    <n v="0"/>
    <n v="21860.030381689536"/>
  </r>
  <r>
    <s v="STND-60521"/>
    <s v="BW Pratt Boulevard, LLC"/>
    <s v="BW Pratt Boulevard LLC - 1520 Pratt Blvd - Elk Grove Village"/>
    <x v="0"/>
    <s v="Indoor Lighting"/>
    <x v="8"/>
    <n v="0"/>
    <n v="-3407.3"/>
    <n v="-0.53924000000000005"/>
    <x v="0"/>
    <x v="0"/>
    <n v="9.5383441434566993"/>
    <s v="Qty / 1,000"/>
    <m/>
    <s v="Private-Lighting"/>
    <x v="0"/>
    <n v="3"/>
    <n v="1"/>
    <s v="Lighting"/>
    <n v="0.91633259480590001"/>
    <n v="1.30467645558681"/>
    <n v="-3122.2200502821402"/>
    <n v="-0.70353373191062996"/>
    <n v="0.71"/>
    <n v="-2216.7762357003198"/>
    <n v="-0.49950894965654702"/>
    <n v="5242"/>
    <n v="1"/>
    <n v="1.22"/>
    <n v="1.0999999999999999E-2"/>
    <n v="0.68"/>
    <n v="13.3536818008394"/>
    <d v="1900-01-08T12:55:13"/>
    <n v="43378"/>
    <n v="-0.84803969613142405"/>
    <n v="-34.344420553103603"/>
    <n v="0"/>
    <n v="-21144.374625146134"/>
  </r>
  <r>
    <s v="STND-60521"/>
    <s v="BW Pratt Boulevard, LLC"/>
    <s v="BW Pratt Boulevard LLC - 1520 Pratt Blvd - Elk Grove Village"/>
    <x v="0"/>
    <s v="Indoor Lighting"/>
    <x v="8"/>
    <n v="0"/>
    <n v="37889.175999999999"/>
    <n v="5.9963490000000004"/>
    <x v="0"/>
    <x v="0"/>
    <n v="9.5383441434566993"/>
    <s v="Qty / 1,000"/>
    <m/>
    <s v="Private-Lighting"/>
    <x v="0"/>
    <n v="3"/>
    <n v="1"/>
    <s v="Lighting"/>
    <n v="0.91633259480590001"/>
    <n v="1.30467645558681"/>
    <n v="34719.086959137399"/>
    <n v="7.8232953597814898"/>
    <n v="0.71"/>
    <n v="24650.551740987601"/>
    <n v="5.55453970544486"/>
    <n v="5242"/>
    <n v="1"/>
    <n v="1.22"/>
    <n v="1.0999999999999999E-2"/>
    <n v="0.68"/>
    <n v="13.3536818008394"/>
    <d v="1900-01-08T12:55:13"/>
    <n v="43378"/>
    <n v="9.43020173551289"/>
    <n v="381.90995655051199"/>
    <n v="0"/>
    <n v="235125.44583162543"/>
  </r>
  <r>
    <s v="STND-60521"/>
    <s v="BW Pratt Boulevard, LLC"/>
    <s v="BW Pratt Boulevard LLC - 1520 Pratt Blvd - Elk Grove Village"/>
    <x v="0"/>
    <s v="Indoor Lighting"/>
    <x v="8"/>
    <n v="0"/>
    <n v="754.84799999999996"/>
    <n v="0.119462"/>
    <x v="0"/>
    <x v="0"/>
    <n v="9.5383441434566993"/>
    <s v="Qty / 1,000"/>
    <m/>
    <s v="Private-Lighting"/>
    <x v="0"/>
    <n v="3"/>
    <n v="1"/>
    <s v="Lighting"/>
    <n v="0.91633259480590001"/>
    <n v="1.30467645558681"/>
    <n v="691.69182652404402"/>
    <n v="0.15585925873731099"/>
    <n v="0.71"/>
    <n v="491.10119683207103"/>
    <n v="0.110660073703491"/>
    <n v="5242"/>
    <n v="1"/>
    <n v="1.22"/>
    <n v="1.0999999999999999E-2"/>
    <n v="0.68"/>
    <n v="13.3536818008394"/>
    <d v="1900-01-08T12:55:13"/>
    <n v="43378"/>
    <n v="0.1878727805416"/>
    <n v="7.6086100917644801"/>
    <n v="0"/>
    <n v="4684.2922246477601"/>
  </r>
  <r>
    <s v="STND-60524"/>
    <s v="Buffalo Grove Park District"/>
    <s v="Buffalo Grove Park District - 225 McHenry Rd - Buffalo Grove"/>
    <x v="0"/>
    <s v="Indoor Lighting"/>
    <x v="2"/>
    <n v="0"/>
    <n v="4184.0129999999999"/>
    <n v="0.89607700000000001"/>
    <x v="0"/>
    <x v="1"/>
    <n v="14.797277300976599"/>
    <s v="Qty / 1,000"/>
    <m/>
    <s v="Public-Lighting"/>
    <x v="0"/>
    <n v="3"/>
    <n v="1"/>
    <s v="Lighting"/>
    <n v="0.99829244462109001"/>
    <n v="0.987374621353864"/>
    <n v="4176.8685660964202"/>
    <n v="0.88476368857890697"/>
    <n v="0.71"/>
    <n v="2965.5766819284599"/>
    <n v="0.62818221889102399"/>
    <n v="3379"/>
    <n v="1.0900000000000001"/>
    <n v="1.36"/>
    <n v="2.1999999999999999E-2"/>
    <n v="0.57999999999999996"/>
    <n v="20.7161882213673"/>
    <d v="1900-01-13T19:08:05"/>
    <n v="43280"/>
    <n v="1.1216578202065199"/>
    <n v="84.303769223964494"/>
    <n v="0"/>
    <n v="43882.4605198055"/>
  </r>
  <r>
    <s v="STND-60524"/>
    <s v="Buffalo Grove Park District"/>
    <s v="Buffalo Grove Park District - 225 McHenry Rd - Buffalo Grove"/>
    <x v="0"/>
    <s v="Indoor Lighting"/>
    <x v="2"/>
    <n v="0"/>
    <n v="41088.775000000001"/>
    <n v="8.7998530000000006"/>
    <x v="0"/>
    <x v="1"/>
    <n v="14.797277300976599"/>
    <s v="Qty / 1,000"/>
    <m/>
    <s v="Public-Lighting"/>
    <x v="0"/>
    <n v="3"/>
    <n v="1"/>
    <s v="Lighting"/>
    <n v="0.99829244462109001"/>
    <n v="0.987374621353864"/>
    <n v="41018.613641235897"/>
    <n v="8.6887515238446706"/>
    <n v="0.71"/>
    <n v="29123.215685277501"/>
    <n v="6.1690135819297103"/>
    <n v="3379"/>
    <n v="1.0900000000000001"/>
    <n v="1.36"/>
    <n v="2.1999999999999999E-2"/>
    <n v="0.57999999999999996"/>
    <n v="20.7161882213673"/>
    <d v="1900-01-13T19:08:05"/>
    <n v="43280"/>
    <n v="11.0151515261722"/>
    <n v="827.89862395155103"/>
    <n v="0"/>
    <n v="430944.29839120241"/>
  </r>
  <r>
    <s v="STND-60524"/>
    <s v="Buffalo Grove Park District"/>
    <s v="Buffalo Grove Park District - 225 McHenry Rd - Buffalo Grove"/>
    <x v="0"/>
    <s v="Indoor Lighting"/>
    <x v="2"/>
    <n v="0"/>
    <n v="467.755"/>
    <n v="0.100178"/>
    <x v="0"/>
    <x v="1"/>
    <n v="14.797277300976599"/>
    <s v="Qty / 1,000"/>
    <m/>
    <s v="Public-Lighting"/>
    <x v="0"/>
    <n v="3"/>
    <n v="1"/>
    <s v="Lighting"/>
    <n v="0.99829244462109001"/>
    <n v="0.987374621353864"/>
    <n v="466.95628243373801"/>
    <n v="9.8913214817987399E-2"/>
    <n v="0.71"/>
    <n v="331.53896052795398"/>
    <n v="7.0228382520771099E-2"/>
    <n v="3379"/>
    <n v="1.0900000000000001"/>
    <n v="1.36"/>
    <n v="2.1999999999999999E-2"/>
    <n v="0.57999999999999996"/>
    <n v="20.7161882213673"/>
    <d v="1900-01-13T19:08:05"/>
    <n v="43280"/>
    <n v="0.12539707760901"/>
    <n v="9.4248057004974708"/>
    <n v="0"/>
    <n v="4905.8739350096703"/>
  </r>
  <r>
    <s v="STND-60524"/>
    <s v="Buffalo Grove Park District"/>
    <s v="Buffalo Grove Park District - 225 McHenry Rd - Buffalo Grove"/>
    <x v="7"/>
    <s v="Indoor Lighting"/>
    <x v="2"/>
    <n v="0"/>
    <n v="967.03700000000003"/>
    <n v="0.63977099999999998"/>
    <x v="0"/>
    <x v="1"/>
    <n v="8"/>
    <s v="Qty / 1,000"/>
    <m/>
    <s v="Public-Lighting"/>
    <x v="0"/>
    <n v="3"/>
    <n v="1"/>
    <s v="Lighting"/>
    <n v="0.99829244462109001"/>
    <n v="0.987374621353864"/>
    <n v="965.38573076904504"/>
    <n v="0.63169364887818302"/>
    <n v="0.71"/>
    <n v="685.42386884602195"/>
    <n v="0.44850249070351"/>
    <n v="3379"/>
    <n v="1.0900000000000001"/>
    <n v="1.36"/>
    <n v="2.1999999999999999E-2"/>
    <n v="0.57999999999999996"/>
    <n v="20.7161882213673"/>
    <d v="1900-01-13T19:08:05"/>
    <n v="43280"/>
    <n v="1.0801874980817101"/>
    <n v="19.484849611852301"/>
    <n v="0"/>
    <n v="5483.3909507681756"/>
  </r>
  <r>
    <s v="STND-60525"/>
    <s v="Forrestville Valley School District #221"/>
    <s v="Forrestville Valley District #221 - 601 E Main St - Forreston"/>
    <x v="1"/>
    <s v="Outdoor &amp; Garage Lighting"/>
    <x v="1"/>
    <n v="0"/>
    <n v="5501.1660000000002"/>
    <n v="0"/>
    <x v="0"/>
    <x v="1"/>
    <n v="10.1978380583316"/>
    <s v="Qty / 1,000"/>
    <m/>
    <s v="Public-Lighting"/>
    <x v="0"/>
    <n v="3"/>
    <n v="1"/>
    <s v="Lighting"/>
    <n v="0.99829244462109001"/>
    <n v="0.987374621353864"/>
    <n v="5491.7724544064304"/>
    <n v="0"/>
    <n v="0.71"/>
    <n v="3899.1584426285599"/>
    <n v="0"/>
    <n v="4903"/>
    <n v="1"/>
    <n v="1"/>
    <n v="0"/>
    <n v="0"/>
    <n v="14.276973281664301"/>
    <d v="1900-01-09T04:44:53"/>
    <n v="43324"/>
    <n v="0"/>
    <n v="0"/>
    <n v="0"/>
    <n v="39762.986361702497"/>
  </r>
  <r>
    <s v="STND-60525"/>
    <s v="Forrestville Valley School District #221"/>
    <s v="Forrestville Valley District #221 - 601 E Main St - Forreston"/>
    <x v="1"/>
    <s v="Outdoor &amp; Garage Lighting"/>
    <x v="1"/>
    <n v="0"/>
    <n v="5834.57"/>
    <n v="0"/>
    <x v="0"/>
    <x v="1"/>
    <n v="10.1978380583316"/>
    <s v="Qty / 1,000"/>
    <m/>
    <s v="Public-Lighting"/>
    <x v="0"/>
    <n v="3"/>
    <n v="1"/>
    <s v="Lighting"/>
    <n v="0.99829244462109001"/>
    <n v="0.987374621353864"/>
    <n v="5824.6071486128803"/>
    <n v="0"/>
    <n v="0.71"/>
    <n v="4135.47107551514"/>
    <n v="0"/>
    <n v="4903"/>
    <n v="1"/>
    <n v="1"/>
    <n v="0"/>
    <n v="0"/>
    <n v="14.276973281664301"/>
    <d v="1900-01-09T04:44:53"/>
    <n v="43324"/>
    <n v="0"/>
    <n v="0"/>
    <n v="0"/>
    <n v="42172.864323017806"/>
  </r>
  <r>
    <s v="STND-60525"/>
    <s v="Forrestville Valley School District #221"/>
    <s v="Forrestville Valley District #221 - 601 E Main St - Forreston"/>
    <x v="1"/>
    <s v="Outdoor &amp; Garage Lighting"/>
    <x v="1"/>
    <n v="0"/>
    <n v="5834.57"/>
    <n v="0"/>
    <x v="0"/>
    <x v="1"/>
    <n v="10.1978380583316"/>
    <s v="Qty / 1,000"/>
    <m/>
    <s v="Public-Lighting"/>
    <x v="0"/>
    <n v="3"/>
    <n v="1"/>
    <s v="Lighting"/>
    <n v="0.99829244462109001"/>
    <n v="0.987374621353864"/>
    <n v="5824.6071486128803"/>
    <n v="0"/>
    <n v="0.71"/>
    <n v="4135.47107551514"/>
    <n v="0"/>
    <n v="4903"/>
    <n v="1"/>
    <n v="1"/>
    <n v="0"/>
    <n v="0"/>
    <n v="14.276973281664301"/>
    <d v="1900-01-09T04:44:53"/>
    <n v="43324"/>
    <n v="0"/>
    <n v="0"/>
    <n v="0"/>
    <n v="42172.864323017806"/>
  </r>
  <r>
    <s v="STND-60525"/>
    <s v="Forrestville Valley School District #221"/>
    <s v="Forrestville Valley District #221 - 601 E Main St - Forreston"/>
    <x v="1"/>
    <s v="Outdoor &amp; Garage Lighting"/>
    <x v="1"/>
    <n v="0"/>
    <n v="4363.67"/>
    <n v="0"/>
    <x v="0"/>
    <x v="1"/>
    <n v="10.1978380583316"/>
    <s v="Qty / 1,000"/>
    <m/>
    <s v="Public-Lighting"/>
    <x v="0"/>
    <n v="3"/>
    <n v="1"/>
    <s v="Lighting"/>
    <n v="0.99829244462109001"/>
    <n v="0.987374621353864"/>
    <n v="4356.2187918197096"/>
    <n v="0"/>
    <n v="0.71"/>
    <n v="3092.915342192"/>
    <n v="0"/>
    <n v="4903"/>
    <n v="1"/>
    <n v="1"/>
    <n v="0"/>
    <n v="0"/>
    <n v="14.276973281664301"/>
    <d v="1900-01-09T04:44:53"/>
    <n v="43324"/>
    <n v="0"/>
    <n v="0"/>
    <n v="0"/>
    <n v="31541.04978780328"/>
  </r>
  <r>
    <s v="STND-60525"/>
    <s v="Forrestville Valley School District #221"/>
    <s v="Forrestville Valley District #221 - 601 E Main St - Forreston"/>
    <x v="1"/>
    <s v="Outdoor &amp; Garage Lighting"/>
    <x v="1"/>
    <n v="0"/>
    <n v="2618.2020000000002"/>
    <n v="0"/>
    <x v="0"/>
    <x v="1"/>
    <n v="10.1978380583316"/>
    <s v="Qty / 1,000"/>
    <m/>
    <s v="Public-Lighting"/>
    <x v="0"/>
    <n v="3"/>
    <n v="1"/>
    <s v="Lighting"/>
    <n v="0.99829244462109001"/>
    <n v="0.987374621353864"/>
    <n v="2613.73127509183"/>
    <n v="0"/>
    <n v="0.71"/>
    <n v="1855.7492053152"/>
    <n v="0"/>
    <n v="4903"/>
    <n v="1"/>
    <n v="1"/>
    <n v="0"/>
    <n v="0"/>
    <n v="14.276973281664301"/>
    <d v="1900-01-09T04:44:53"/>
    <n v="43324"/>
    <n v="0"/>
    <n v="0"/>
    <n v="0"/>
    <n v="18924.62987268197"/>
  </r>
  <r>
    <s v="STND-60525"/>
    <s v="Forrestville Valley School District #221"/>
    <s v="Forrestville Valley District #221 - 601 E Main St - Forreston"/>
    <x v="27"/>
    <s v="Outdoor &amp; Garage Lighting"/>
    <x v="12"/>
    <n v="0"/>
    <n v="199.64"/>
    <n v="0"/>
    <x v="0"/>
    <x v="1"/>
    <n v="8"/>
    <s v="Qty / 1,000"/>
    <m/>
    <s v="Public-Lighting"/>
    <x v="0"/>
    <n v="3"/>
    <n v="1"/>
    <s v="Lighting"/>
    <n v="0.99829244462109001"/>
    <n v="0.987374621353864"/>
    <n v="199.299103644154"/>
    <n v="0"/>
    <n v="0.71"/>
    <n v="141.50236358735"/>
    <n v="0"/>
    <n v="2979"/>
    <n v="1.17333333333333"/>
    <n v="1.323"/>
    <n v="2.1333333333333301E-2"/>
    <n v="0.72"/>
    <n v="23.497818059751602"/>
    <d v="1900-01-15T18:49:11"/>
    <n v="43324"/>
    <n v="0"/>
    <n v="3.6236200662573501"/>
    <n v="0"/>
    <n v="1132.0189086988"/>
  </r>
  <r>
    <s v="STND-60526"/>
    <s v="HMAY, INC."/>
    <s v="Mediterranean Market - 612 E Roosevelt Rd - Lombard"/>
    <x v="3"/>
    <s v="Refrigeration"/>
    <x v="5"/>
    <n v="0"/>
    <n v="2952.48"/>
    <n v="0.35136000000000001"/>
    <x v="2"/>
    <x v="0"/>
    <n v="8.6177180282661094"/>
    <s v="ΔkWpeak / CF"/>
    <n v="0.69"/>
    <s v="Private-Non-Lighting"/>
    <x v="2"/>
    <n v="3"/>
    <n v="1"/>
    <s v="Non-Lighting"/>
    <n v="0.98952339343681495"/>
    <n v="0.43468415683807998"/>
    <n v="2921.5480286543302"/>
    <n v="0.15273062534662801"/>
    <n v="0.7"/>
    <n v="2045.08362005803"/>
    <n v="0.10691143774264"/>
    <n v="4661"/>
    <n v="1.07"/>
    <n v="1.24"/>
    <n v="2.9000000000000001E-2"/>
    <n v="0.745"/>
    <n v="15.018236429950701"/>
    <d v="1900-01-09T17:27:20"/>
    <n v="43296"/>
    <n v="0.221348732386417"/>
    <n v="0"/>
    <n v="0"/>
    <n v="17623.953981885803"/>
  </r>
  <r>
    <s v="STND-60526"/>
    <s v="HMAY, INC."/>
    <s v="Mediterranean Market - 612 E Roosevelt Rd - Lombard"/>
    <x v="3"/>
    <s v="Refrigeration"/>
    <x v="5"/>
    <n v="0"/>
    <n v="3890.7"/>
    <n v="0.46300000000000002"/>
    <x v="2"/>
    <x v="0"/>
    <n v="8.6177180282661094"/>
    <s v="ΔkWpeak / CF"/>
    <n v="0.69"/>
    <s v="Private-Non-Lighting"/>
    <x v="2"/>
    <n v="3"/>
    <n v="1"/>
    <s v="Non-Lighting"/>
    <n v="0.98952339343681495"/>
    <n v="0.43468415683807998"/>
    <n v="3849.93866684462"/>
    <n v="0.20125876461603101"/>
    <n v="0.7"/>
    <n v="2694.9570667912299"/>
    <n v="0.140881135231222"/>
    <n v="4661"/>
    <n v="1.07"/>
    <n v="1.24"/>
    <n v="2.9000000000000001E-2"/>
    <n v="0.745"/>
    <n v="15.018236429950701"/>
    <d v="1900-01-09T17:27:20"/>
    <n v="43296"/>
    <n v="0.29167936900874097"/>
    <n v="0"/>
    <n v="0"/>
    <n v="23224.380099889935"/>
  </r>
  <r>
    <s v="STND-60527"/>
    <s v="Woodland Community Consolidated School District #50"/>
    <s v="Woodland Community Consolidated School District 50 - 7000 Washington St - Gurnee"/>
    <x v="0"/>
    <s v="Indoor Lighting"/>
    <x v="12"/>
    <n v="0"/>
    <n v="68384.137000000002"/>
    <n v="18.646847999999999"/>
    <x v="0"/>
    <x v="1"/>
    <n v="15"/>
    <s v="Qty / 1,000"/>
    <m/>
    <s v="Public-Lighting"/>
    <x v="0"/>
    <n v="2"/>
    <n v="1"/>
    <s v="Lighting"/>
    <n v="0.98996686498346598"/>
    <n v="2.5626279547341602"/>
    <n v="67698.029720489794"/>
    <n v="47.784933952478802"/>
    <n v="0.71"/>
    <n v="48065.6011015478"/>
    <n v="33.927303106259998"/>
    <n v="2979"/>
    <n v="1.17333333333333"/>
    <n v="1.323"/>
    <n v="2.1333333333333301E-2"/>
    <n v="0.72"/>
    <n v="23.497818059751602"/>
    <d v="1900-01-15T18:49:11"/>
    <n v="43283"/>
    <n v="50.1647496771634"/>
    <n v="1230.8732676452701"/>
    <n v="0"/>
    <n v="720984.01652321697"/>
  </r>
  <r>
    <s v="STND-60528"/>
    <s v="Tru-Grind, Inc"/>
    <s v="Tru-Grind Inc - 3803 N Venture Dr - Arlington Heights"/>
    <x v="10"/>
    <s v="Compressed Air"/>
    <x v="10"/>
    <n v="0"/>
    <n v="181575"/>
    <n v="29.125"/>
    <x v="4"/>
    <x v="0"/>
    <n v="10"/>
    <s v="ΔkWpeak / CF"/>
    <n v="0.95"/>
    <s v="Private-Non-Lighting"/>
    <x v="2"/>
    <n v="2"/>
    <n v="1"/>
    <s v="Non-Lighting"/>
    <n v="0.76002432528749297"/>
    <n v="0.465462131779591"/>
    <n v="138001.41686407701"/>
    <n v="13.5565845880806"/>
    <n v="0.7"/>
    <n v="96600.991804853606"/>
    <n v="9.4896092116564095"/>
    <n v="4618"/>
    <n v="1.02"/>
    <n v="1.04"/>
    <n v="1.2E-2"/>
    <n v="0.81"/>
    <n v="15.158077089649201"/>
    <d v="1900-01-09T19:51:10"/>
    <n v="43338"/>
    <n v="14.2700890400848"/>
    <n v="0"/>
    <n v="0"/>
    <n v="966009.91804853606"/>
  </r>
  <r>
    <s v="STND-60528"/>
    <s v="Tru-Grind, Inc"/>
    <s v="Tru-Grind Inc - 3803 N Venture Dr - Arlington Heights"/>
    <x v="20"/>
    <s v="Compressed Air"/>
    <x v="10"/>
    <n v="0"/>
    <n v="2598.0500000000002"/>
    <n v="0.57099999999999995"/>
    <x v="4"/>
    <x v="0"/>
    <n v="10"/>
    <s v="ΔkWpeak / CF"/>
    <n v="0.95"/>
    <s v="Private-Non-Lighting"/>
    <x v="2"/>
    <n v="2"/>
    <n v="1"/>
    <s v="Non-Lighting"/>
    <n v="0.76002432528749297"/>
    <n v="0.465462131779591"/>
    <n v="1974.58119831317"/>
    <n v="0.26577887724614602"/>
    <n v="0.7"/>
    <n v="1382.2068388192199"/>
    <n v="0.18604521407230301"/>
    <n v="4618"/>
    <n v="1.02"/>
    <n v="1.04"/>
    <n v="1.2E-2"/>
    <n v="0.81"/>
    <n v="15.158077089649201"/>
    <d v="1900-01-09T19:51:10"/>
    <n v="43338"/>
    <n v="0.27976723920647001"/>
    <n v="0"/>
    <n v="0"/>
    <n v="13822.0683881922"/>
  </r>
  <r>
    <s v="STND-60529"/>
    <s v="RoadOne IntermodaLogistics"/>
    <s v="RoadOne IntermodaLogistics - 3201 Centerpoint Way - Joliet"/>
    <x v="1"/>
    <s v="Outdoor &amp; Garage Lighting"/>
    <x v="1"/>
    <n v="0"/>
    <n v="20792.772000000001"/>
    <n v="4.67544"/>
    <x v="0"/>
    <x v="0"/>
    <n v="10.1978380583316"/>
    <s v="Qty / 1,000"/>
    <m/>
    <s v="Private-Lighting"/>
    <x v="0"/>
    <n v="3"/>
    <n v="1"/>
    <s v="Lighting"/>
    <n v="0.91633259480590001"/>
    <n v="1.30467645558681"/>
    <n v="19053.094719967499"/>
    <n v="6.0999364875087796"/>
    <n v="0.71"/>
    <n v="13527.6972511769"/>
    <n v="4.3309549061312298"/>
    <n v="4903"/>
    <n v="1"/>
    <n v="1"/>
    <n v="0"/>
    <n v="0"/>
    <n v="14.276973281664301"/>
    <d v="1900-01-09T04:44:53"/>
    <n v="43313"/>
    <n v="6.0999364875087796"/>
    <n v="0"/>
    <n v="0"/>
    <n v="137953.26586963955"/>
  </r>
  <r>
    <s v="STND-60530"/>
    <s v="Simmons Knife &amp; Saw"/>
    <s v="Simmons Knife &amp; Saw - 400 Regency Dr - Glendale Heights"/>
    <x v="0"/>
    <s v="Indoor Lighting"/>
    <x v="10"/>
    <n v="0"/>
    <n v="2355.1799999999998"/>
    <n v="0.42120000000000002"/>
    <x v="0"/>
    <x v="0"/>
    <n v="10.827197921178"/>
    <s v="Qty / 1,000"/>
    <m/>
    <s v="Private-Lighting"/>
    <x v="0"/>
    <n v="3"/>
    <n v="1"/>
    <s v="Lighting"/>
    <n v="0.91633259480590001"/>
    <n v="1.30467645558681"/>
    <n v="2158.1282006349602"/>
    <n v="0.54952972309316295"/>
    <n v="0.71"/>
    <n v="1532.2710224508201"/>
    <n v="0.39016610339614599"/>
    <n v="4618"/>
    <n v="1.02"/>
    <n v="1.04"/>
    <n v="1.2E-2"/>
    <n v="0.81"/>
    <n v="15.158077089649201"/>
    <d v="1900-01-09T19:51:10"/>
    <n v="43262"/>
    <n v="0.652338227793403"/>
    <n v="25.389743536881902"/>
    <n v="0"/>
    <n v="16590.201628960807"/>
  </r>
  <r>
    <s v="STND-60530"/>
    <s v="Simmons Knife &amp; Saw"/>
    <s v="Simmons Knife &amp; Saw - 400 Regency Dr - Glendale Heights"/>
    <x v="0"/>
    <s v="Indoor Lighting"/>
    <x v="10"/>
    <n v="0"/>
    <n v="74913.565000000002"/>
    <n v="13.39753"/>
    <x v="0"/>
    <x v="0"/>
    <n v="10.827197921178"/>
    <s v="Qty / 1,000"/>
    <m/>
    <s v="Private-Lighting"/>
    <x v="0"/>
    <n v="3"/>
    <n v="1"/>
    <s v="Lighting"/>
    <n v="0.91633259480590001"/>
    <n v="1.30467645558681"/>
    <n v="68645.741402610394"/>
    <n v="17.479441954017901"/>
    <n v="0.71"/>
    <n v="48738.476395853402"/>
    <n v="12.410403787352699"/>
    <n v="4618"/>
    <n v="1.02"/>
    <n v="1.04"/>
    <n v="1.2E-2"/>
    <n v="0.81"/>
    <n v="15.158077089649201"/>
    <d v="1900-01-09T19:51:10"/>
    <n v="43262"/>
    <n v="20.749574969157099"/>
    <n v="807.59695767776998"/>
    <n v="0"/>
    <n v="527701.13031456701"/>
  </r>
  <r>
    <s v="STND-60530"/>
    <s v="Simmons Knife &amp; Saw"/>
    <s v="Simmons Knife &amp; Saw - 400 Regency Dr - Glendale Heights"/>
    <x v="7"/>
    <s v="Indoor Lighting"/>
    <x v="10"/>
    <n v="0"/>
    <n v="1329.452"/>
    <n v="0.80720599999999998"/>
    <x v="0"/>
    <x v="0"/>
    <n v="8"/>
    <s v="Qty / 1,000"/>
    <m/>
    <s v="Private-Lighting"/>
    <x v="0"/>
    <n v="3"/>
    <n v="1"/>
    <s v="Lighting"/>
    <n v="0.91633259480590001"/>
    <n v="1.30467645558681"/>
    <n v="1218.22020082989"/>
    <n v="1.0531426630084"/>
    <n v="0.71"/>
    <n v="864.93634258922395"/>
    <n v="0.747731290735967"/>
    <n v="4618"/>
    <n v="1.02"/>
    <n v="1.04"/>
    <n v="1.2E-2"/>
    <n v="0.81"/>
    <n v="15.158077089649201"/>
    <d v="1900-01-09T19:51:10"/>
    <n v="43262"/>
    <n v="1.53429875146912"/>
    <n v="14.3320023627046"/>
    <n v="0"/>
    <n v="6919.4907407137916"/>
  </r>
  <r>
    <s v="STND-60531"/>
    <s v="Frantz Manufacturing Company"/>
    <s v="Frantz Manufacturing Co - 3201 W LeFevre Rd - Sterling"/>
    <x v="0"/>
    <s v="Indoor Lighting"/>
    <x v="10"/>
    <n v="0"/>
    <n v="4239.3239999999996"/>
    <n v="0.75815999999999995"/>
    <x v="0"/>
    <x v="0"/>
    <n v="10.827197921178"/>
    <s v="Qty / 1,000"/>
    <m/>
    <s v="Private-Lighting"/>
    <x v="0"/>
    <n v="3"/>
    <n v="1"/>
    <s v="Lighting"/>
    <n v="0.91633259480590001"/>
    <n v="1.30467645558681"/>
    <n v="3884.6307611429302"/>
    <n v="0.98915350156769299"/>
    <n v="0.71"/>
    <n v="2758.0878404114801"/>
    <n v="0.70229898611306196"/>
    <n v="4618"/>
    <n v="1.02"/>
    <n v="1.04"/>
    <n v="1.2E-2"/>
    <n v="0.81"/>
    <n v="15.158077089649201"/>
    <d v="1900-01-09T19:51:10"/>
    <n v="43296"/>
    <n v="1.17420881002813"/>
    <n v="45.701538366387403"/>
    <n v="0"/>
    <n v="29862.362932129497"/>
  </r>
  <r>
    <s v="STND-60532"/>
    <s v="TRP 745 McClintock, LLC"/>
    <s v="TRP 745 McClintock LLC - 745 McClintock Dr - Burr Ridge"/>
    <x v="0"/>
    <s v="Indoor Lighting"/>
    <x v="6"/>
    <n v="0"/>
    <n v="607.58100000000002"/>
    <n v="0.13661999999999999"/>
    <x v="0"/>
    <x v="0"/>
    <n v="15"/>
    <s v="Qty / 1,000"/>
    <m/>
    <s v="Private-Lighting"/>
    <x v="0"/>
    <n v="3"/>
    <n v="1"/>
    <s v="Lighting"/>
    <n v="0.91633259480590001"/>
    <n v="1.30467645558681"/>
    <n v="556.74627428476299"/>
    <n v="0.17824489736226901"/>
    <n v="0.71"/>
    <n v="395.289854742182"/>
    <n v="0.126553877127211"/>
    <n v="2885"/>
    <n v="1.165"/>
    <n v="1.3779999999999999"/>
    <n v="2.5499999999999998E-2"/>
    <n v="0.55000000000000004"/>
    <n v="24.263431542460999"/>
    <d v="1900-01-16T07:56:40"/>
    <n v="43314"/>
    <n v="0.23518260636267199"/>
    <n v="12.186291840567799"/>
    <n v="0"/>
    <n v="5929.3478211327301"/>
  </r>
  <r>
    <s v="STND-60532"/>
    <s v="TRP 745 McClintock, LLC"/>
    <s v="TRP 745 McClintock LLC - 745 McClintock Dr - Burr Ridge"/>
    <x v="0"/>
    <s v="Indoor Lighting"/>
    <x v="6"/>
    <n v="0"/>
    <n v="567.07600000000002"/>
    <n v="0.12751199999999999"/>
    <x v="0"/>
    <x v="0"/>
    <n v="15"/>
    <s v="Qty / 1,000"/>
    <m/>
    <s v="Private-Lighting"/>
    <x v="0"/>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314"/>
    <n v="0.21950376593849399"/>
    <n v="11.373880407356101"/>
    <n v="0"/>
    <n v="5534.0618699674051"/>
  </r>
  <r>
    <s v="STND-60532"/>
    <s v="TRP 745 McClintock, LLC"/>
    <s v="TRP 745 McClintock LLC - 745 McClintock Dr - Burr Ridge"/>
    <x v="0"/>
    <s v="Indoor Lighting"/>
    <x v="6"/>
    <n v="0"/>
    <n v="486.065"/>
    <n v="0.109296"/>
    <x v="0"/>
    <x v="0"/>
    <n v="15"/>
    <s v="Qty / 1,000"/>
    <m/>
    <s v="Private-Lighting"/>
    <x v="0"/>
    <n v="3"/>
    <n v="1"/>
    <s v="Lighting"/>
    <n v="0.91633259480590001"/>
    <n v="1.30467645558681"/>
    <n v="445.39720269433002"/>
    <n v="0.14259591788981599"/>
    <n v="0.71"/>
    <n v="316.23201391297403"/>
    <n v="0.10124310170176901"/>
    <n v="2885"/>
    <n v="1.165"/>
    <n v="1.3779999999999999"/>
    <n v="2.5499999999999998E-2"/>
    <n v="0.55000000000000004"/>
    <n v="24.263431542460999"/>
    <d v="1900-01-16T07:56:40"/>
    <n v="43314"/>
    <n v="0.188146085090138"/>
    <n v="9.7490374838672995"/>
    <n v="0"/>
    <n v="4743.4802086946102"/>
  </r>
  <r>
    <s v="STND-60532"/>
    <s v="TRP 745 McClintock, LLC"/>
    <s v="TRP 745 McClintock LLC - 745 McClintock Dr - Burr Ridge"/>
    <x v="0"/>
    <s v="Indoor Lighting"/>
    <x v="6"/>
    <n v="0"/>
    <n v="2079.277"/>
    <n v="0.46754400000000002"/>
    <x v="0"/>
    <x v="0"/>
    <n v="15"/>
    <s v="Qty / 1,000"/>
    <m/>
    <s v="Private-Lighting"/>
    <x v="0"/>
    <n v="3"/>
    <n v="1"/>
    <s v="Lighting"/>
    <n v="0.91633259480590001"/>
    <n v="1.30467645558681"/>
    <n v="1905.30928873023"/>
    <n v="0.60999364875087803"/>
    <n v="0.71"/>
    <n v="1352.76959499846"/>
    <n v="0.43309549061312302"/>
    <n v="2885"/>
    <n v="1.165"/>
    <n v="1.3779999999999999"/>
    <n v="2.5499999999999998E-2"/>
    <n v="0.55000000000000004"/>
    <n v="24.263431542460999"/>
    <d v="1900-01-16T07:56:40"/>
    <n v="43314"/>
    <n v="0.80484714177447902"/>
    <n v="41.704194731863304"/>
    <n v="0"/>
    <n v="20291.543924976901"/>
  </r>
  <r>
    <s v="STND-60532"/>
    <s v="TRP 745 McClintock, LLC"/>
    <s v="TRP 745 McClintock LLC - 745 McClintock Dr - Burr Ridge"/>
    <x v="0"/>
    <s v="Indoor Lighting"/>
    <x v="6"/>
    <n v="0"/>
    <n v="2457.328"/>
    <n v="0.55255200000000004"/>
    <x v="0"/>
    <x v="0"/>
    <n v="15"/>
    <s v="Qty / 1,000"/>
    <m/>
    <s v="Private-Lighting"/>
    <x v="0"/>
    <n v="3"/>
    <n v="1"/>
    <s v="Lighting"/>
    <n v="0.91633259480590001"/>
    <n v="1.30467645558681"/>
    <n v="2251.7297425291899"/>
    <n v="0.72090158488740097"/>
    <n v="0.71"/>
    <n v="1598.72811719573"/>
    <n v="0.51184012527005496"/>
    <n v="2885"/>
    <n v="1.165"/>
    <n v="1.3779999999999999"/>
    <n v="2.5499999999999998E-2"/>
    <n v="0.55000000000000004"/>
    <n v="24.263431542460999"/>
    <d v="1900-01-16T07:56:40"/>
    <n v="43314"/>
    <n v="0.95118298573347504"/>
    <n v="49.286788355789199"/>
    <n v="0"/>
    <n v="23980.92175793595"/>
  </r>
  <r>
    <s v="STND-60532"/>
    <s v="TRP 745 McClintock, LLC"/>
    <s v="TRP 745 McClintock LLC - 745 McClintock Dr - Burr Ridge"/>
    <x v="0"/>
    <s v="Indoor Lighting"/>
    <x v="6"/>
    <n v="0"/>
    <n v="303.791"/>
    <n v="6.8309999999999996E-2"/>
    <x v="0"/>
    <x v="0"/>
    <n v="15"/>
    <s v="Qty / 1,000"/>
    <m/>
    <s v="Private-Lighting"/>
    <x v="0"/>
    <n v="3"/>
    <n v="1"/>
    <s v="Lighting"/>
    <n v="0.91633259480590001"/>
    <n v="1.30467645558681"/>
    <n v="278.373595308679"/>
    <n v="8.9122448681134697E-2"/>
    <n v="0.71"/>
    <n v="197.64525266916201"/>
    <n v="6.3276938563605695E-2"/>
    <n v="2885"/>
    <n v="1.165"/>
    <n v="1.3779999999999999"/>
    <n v="2.5499999999999998E-2"/>
    <n v="0.55000000000000004"/>
    <n v="24.263431542460999"/>
    <d v="1900-01-16T07:56:40"/>
    <n v="43314"/>
    <n v="0.117591303181336"/>
    <n v="6.0931559488165803"/>
    <n v="0"/>
    <n v="2964.6787900374302"/>
  </r>
  <r>
    <s v="STND-60532"/>
    <s v="TRP 745 McClintock, LLC"/>
    <s v="TRP 745 McClintock LLC - 745 McClintock Dr - Burr Ridge"/>
    <x v="62"/>
    <s v="Indoor Lighting"/>
    <x v="6"/>
    <n v="0"/>
    <n v="1012.635"/>
    <n v="0.22770000000000001"/>
    <x v="0"/>
    <x v="0"/>
    <n v="15"/>
    <s v="Qty / 1,000"/>
    <m/>
    <s v="Private-Lighting"/>
    <x v="0"/>
    <n v="3"/>
    <n v="1"/>
    <s v="Lighting"/>
    <n v="0.91633259480590001"/>
    <n v="1.30467645558681"/>
    <n v="927.91045714127199"/>
    <n v="0.29707482893711601"/>
    <n v="0.71"/>
    <n v="658.81642457030296"/>
    <n v="0.210923128545352"/>
    <n v="2885"/>
    <n v="1.165"/>
    <n v="1.3779999999999999"/>
    <n v="2.5499999999999998E-2"/>
    <n v="0.55000000000000004"/>
    <n v="24.263431542460999"/>
    <d v="1900-01-16T07:56:40"/>
    <n v="43314"/>
    <n v="0.391971010604454"/>
    <n v="20.310486400946299"/>
    <n v="0"/>
    <n v="9882.2463685545445"/>
  </r>
  <r>
    <s v="STND-60532"/>
    <s v="TRP 745 McClintock, LLC"/>
    <s v="TRP 745 McClintock LLC - 745 McClintock Dr - Burr Ridge"/>
    <x v="38"/>
    <s v="Indoor Lighting"/>
    <x v="6"/>
    <n v="0"/>
    <n v="1304.2090000000001"/>
    <n v="0.316164"/>
    <x v="0"/>
    <x v="0"/>
    <n v="8"/>
    <s v="Qty / 1,000"/>
    <m/>
    <s v="Private-Lighting"/>
    <x v="0"/>
    <n v="3"/>
    <n v="1"/>
    <s v="Lighting"/>
    <n v="0.91633259480590001"/>
    <n v="1.30467645558681"/>
    <n v="1195.0892171392099"/>
    <n v="0.41249172690414698"/>
    <n v="0.71"/>
    <n v="848.51334416883799"/>
    <n v="0.29286912610194399"/>
    <n v="2885"/>
    <n v="1.165"/>
    <n v="1.3779999999999999"/>
    <n v="2.5499999999999998E-2"/>
    <n v="0.55000000000000004"/>
    <n v="24.263431542460999"/>
    <d v="1900-01-16T07:56:40"/>
    <n v="43314"/>
    <n v="0.54425613788645899"/>
    <n v="26.158605182016998"/>
    <n v="0"/>
    <n v="6788.1067533507039"/>
  </r>
  <r>
    <s v="STND-60533"/>
    <s v="JHJJ, Inc"/>
    <s v="JHJJ Inc - 1645 Bethany Rd - Sycamore"/>
    <x v="0"/>
    <s v="Indoor Lighting"/>
    <x v="2"/>
    <n v="0"/>
    <n v="25888.58"/>
    <n v="5.5444750000000003"/>
    <x v="0"/>
    <x v="0"/>
    <n v="14.797277300976599"/>
    <s v="Qty / 1,000"/>
    <m/>
    <s v="Private-Lighting"/>
    <x v="0"/>
    <n v="3"/>
    <n v="1"/>
    <s v="Lighting"/>
    <n v="0.91633259480590001"/>
    <n v="1.30467645558681"/>
    <n v="23722.549687240102"/>
    <n v="7.23374599108966"/>
    <n v="0.71"/>
    <n v="16843.010277940499"/>
    <n v="5.1359596536736598"/>
    <n v="3379"/>
    <n v="1.0900000000000001"/>
    <n v="1.36"/>
    <n v="2.1999999999999999E-2"/>
    <n v="0.57999999999999996"/>
    <n v="20.7161882213673"/>
    <d v="1900-01-13T19:08:05"/>
    <n v="43302"/>
    <n v="9.1705704755193391"/>
    <n v="478.803755155305"/>
    <n v="0"/>
    <n v="249230.69366588449"/>
  </r>
  <r>
    <s v="STND-60534"/>
    <s v="Communication Builders, Inc."/>
    <s v="Communication Builders Inc -  480 Randy Road - Carol Stream"/>
    <x v="0"/>
    <s v="Indoor Lighting"/>
    <x v="8"/>
    <n v="0"/>
    <n v="7129.12"/>
    <n v="1.1282559999999999"/>
    <x v="0"/>
    <x v="0"/>
    <n v="9.5383441434566993"/>
    <s v="Qty / 1,000"/>
    <m/>
    <s v="Private-Lighting"/>
    <x v="0"/>
    <n v="3"/>
    <n v="1"/>
    <s v="Lighting"/>
    <n v="0.91633259480590001"/>
    <n v="1.30467645558681"/>
    <n v="6532.6450282826399"/>
    <n v="1.4720090390745499"/>
    <n v="0.71"/>
    <n v="4638.1779700806701"/>
    <n v="1.04512641774293"/>
    <n v="5242"/>
    <n v="1"/>
    <n v="1.22"/>
    <n v="1.0999999999999999E-2"/>
    <n v="0.68"/>
    <n v="13.3536818008394"/>
    <d v="1900-01-08T12:55:13"/>
    <n v="43292"/>
    <n v="1.77435997959806"/>
    <n v="71.859095311109002"/>
    <n v="0"/>
    <n v="44240.537677228844"/>
  </r>
  <r>
    <s v="STND-60534"/>
    <s v="Communication Builders, Inc."/>
    <s v="Communication Builders Inc -  480 Randy Road - Carol Stream"/>
    <x v="0"/>
    <s v="Indoor Lighting"/>
    <x v="8"/>
    <n v="0"/>
    <n v="15463.9"/>
    <n v="2.4473199999999999"/>
    <x v="0"/>
    <x v="0"/>
    <n v="9.5383441434566993"/>
    <s v="Qty / 1,000"/>
    <m/>
    <s v="Private-Lighting"/>
    <x v="0"/>
    <n v="3"/>
    <n v="1"/>
    <s v="Lighting"/>
    <n v="0.91633259480590001"/>
    <n v="1.30467645558681"/>
    <n v="14170.075612819001"/>
    <n v="3.1929607832867002"/>
    <n v="0.71"/>
    <n v="10060.753685101499"/>
    <n v="2.26700215613356"/>
    <n v="5242"/>
    <n v="1"/>
    <n v="1.22"/>
    <n v="1.0999999999999999E-2"/>
    <n v="0.68"/>
    <n v="13.3536818008394"/>
    <d v="1900-01-08T12:55:13"/>
    <n v="43292"/>
    <n v="3.8487955439810801"/>
    <n v="155.870831741008"/>
    <n v="0"/>
    <n v="95962.930991048299"/>
  </r>
  <r>
    <s v="STND-60535"/>
    <s v="DuPree Construction Co"/>
    <s v="DuPree Construction Co - 132 McDonald Ave - Joliet"/>
    <x v="1"/>
    <s v="Outdoor &amp; Garage Lighting"/>
    <x v="1"/>
    <n v="0"/>
    <n v="4545.0810000000001"/>
    <n v="0"/>
    <x v="0"/>
    <x v="0"/>
    <n v="10.1978380583316"/>
    <s v="Qty / 1,000"/>
    <m/>
    <s v="Private-Lighting"/>
    <x v="0"/>
    <n v="3"/>
    <n v="1"/>
    <s v="Lighting"/>
    <n v="0.91633259480590001"/>
    <n v="1.30467645558681"/>
    <n v="4164.8058663329903"/>
    <n v="0"/>
    <n v="0.71"/>
    <n v="2957.0121650964302"/>
    <n v="0"/>
    <n v="4903"/>
    <n v="1"/>
    <n v="1"/>
    <n v="0"/>
    <n v="0"/>
    <n v="14.276973281664301"/>
    <d v="1900-01-09T04:44:53"/>
    <n v="43299"/>
    <n v="0"/>
    <n v="0"/>
    <n v="0"/>
    <n v="30155.131196169899"/>
  </r>
  <r>
    <s v="STND-60537"/>
    <s v="J B Sullivan Inc d/b/a Sullivan's Foods"/>
    <s v="J B Sullivan Inc d/b/a Sullivan's Foods - 2002 W Galena Ave - Freeport"/>
    <x v="0"/>
    <s v="Indoor Lighting"/>
    <x v="5"/>
    <n v="0"/>
    <n v="18452.899000000001"/>
    <n v="3.4409999999999998"/>
    <x v="0"/>
    <x v="0"/>
    <n v="10.727311735679001"/>
    <s v="Qty / 1,000"/>
    <m/>
    <s v="Private-Lighting"/>
    <x v="0"/>
    <n v="3"/>
    <n v="1"/>
    <s v="Lighting"/>
    <n v="0.91633259480590001"/>
    <n v="1.30467645558681"/>
    <n v="16908.992822361201"/>
    <n v="4.4893916836742003"/>
    <n v="0.71"/>
    <n v="12005.3849038764"/>
    <n v="3.18746809540868"/>
    <n v="4661"/>
    <n v="1.07"/>
    <n v="1.24"/>
    <n v="2.9000000000000001E-2"/>
    <n v="0.745"/>
    <n v="15.018236429950701"/>
    <d v="1900-01-09T17:27:20"/>
    <n v="43391"/>
    <n v="4.8597008916152902"/>
    <n v="458.28111387707901"/>
    <n v="0"/>
    <n v="128785.50637069682"/>
  </r>
  <r>
    <s v="STND-60539"/>
    <s v="Machining Systems Corporation"/>
    <s v="Machine Systems Inc - 14003 Kostner Avenue - Crestwood"/>
    <x v="1"/>
    <s v="Outdoor &amp; Garage Lighting"/>
    <x v="1"/>
    <n v="0"/>
    <n v="6038.7839999999997"/>
    <n v="0.95569899999999997"/>
    <x v="0"/>
    <x v="0"/>
    <n v="10.1978380583316"/>
    <s v="Qty / 1,000"/>
    <m/>
    <s v="Private-Lighting"/>
    <x v="0"/>
    <n v="3"/>
    <n v="1"/>
    <s v="Lighting"/>
    <n v="0.91633259480590001"/>
    <n v="1.30467645558681"/>
    <n v="5533.5346121923503"/>
    <n v="1.2468779839278601"/>
    <n v="0.71"/>
    <n v="3928.80957465657"/>
    <n v="0.88528336858877699"/>
    <n v="4903"/>
    <n v="1"/>
    <n v="1"/>
    <n v="0"/>
    <n v="0"/>
    <n v="14.276973281664301"/>
    <d v="1900-01-09T04:44:53"/>
    <n v="43273"/>
    <n v="1.2468779839278601"/>
    <n v="0"/>
    <n v="0"/>
    <n v="40065.363804370354"/>
  </r>
  <r>
    <s v="STND-60539"/>
    <s v="Machining Systems Corporation"/>
    <s v="Machine Systems Inc - 14003 Kostner Avenue - Crestwood"/>
    <x v="27"/>
    <s v="Outdoor &amp; Garage Lighting"/>
    <x v="8"/>
    <n v="0"/>
    <n v="151.19999999999999"/>
    <n v="0"/>
    <x v="0"/>
    <x v="0"/>
    <n v="8"/>
    <s v="Qty / 1,000"/>
    <m/>
    <s v="Private-Lighting"/>
    <x v="0"/>
    <n v="3"/>
    <n v="1"/>
    <s v="Lighting"/>
    <n v="0.91633259480590001"/>
    <n v="1.30467645558681"/>
    <n v="138.54948833465201"/>
    <n v="0"/>
    <n v="0.71"/>
    <n v="98.370136717602904"/>
    <n v="0"/>
    <n v="5242"/>
    <n v="1"/>
    <n v="1.22"/>
    <n v="1.0999999999999999E-2"/>
    <n v="0.68"/>
    <n v="13.3536818008394"/>
    <d v="1900-01-08T12:55:13"/>
    <n v="43273"/>
    <n v="0"/>
    <n v="1.52404437168117"/>
    <n v="0"/>
    <n v="786.96109374082323"/>
  </r>
  <r>
    <s v="STND-60540"/>
    <s v="901 S Plymouth Court Condominium Association"/>
    <s v="901 S Plymouth Court Association - 901 S Plymouth Court Building - Chicago"/>
    <x v="1"/>
    <s v="Outdoor &amp; Garage Lighting"/>
    <x v="17"/>
    <n v="0"/>
    <n v="53078.13"/>
    <n v="6.0549999999999997"/>
    <x v="0"/>
    <x v="0"/>
    <n v="5.7038558065252101"/>
    <s v="Qty / 1,000"/>
    <m/>
    <s v="Private-Lighting"/>
    <x v="0"/>
    <n v="3"/>
    <n v="1"/>
    <s v="Lighting"/>
    <n v="0.91633259480590001"/>
    <n v="1.30467645558681"/>
    <n v="48637.220590344899"/>
    <n v="7.8998159385781097"/>
    <n v="0.71"/>
    <n v="34532.426619144899"/>
    <n v="5.6088693163904599"/>
    <n v="8766"/>
    <n v="1"/>
    <n v="1"/>
    <n v="0"/>
    <n v="1"/>
    <n v="7.9853981291352998"/>
    <d v="1900-01-04T16:53:33"/>
    <n v="43268"/>
    <n v="7.8998159385781097"/>
    <n v="0"/>
    <n v="0"/>
    <n v="196967.98208501536"/>
  </r>
  <r>
    <s v="STND-60541"/>
    <s v="Ogden Development LLC"/>
    <s v="Ogden Properties Unit 1E - 4041 W Ogden Ave - Chicago"/>
    <x v="0"/>
    <s v="Indoor Lighting"/>
    <x v="0"/>
    <n v="0"/>
    <n v="24786.853999999999"/>
    <n v="5.0277799999999999"/>
    <x v="0"/>
    <x v="0"/>
    <n v="9.1274187659729797"/>
    <s v="Qty / 1,000"/>
    <m/>
    <s v="Private-Lighting"/>
    <x v="0"/>
    <n v="3"/>
    <n v="1"/>
    <s v="Lighting"/>
    <n v="0.91633259480590001"/>
    <n v="1.30467645558681"/>
    <n v="22713.002242895"/>
    <n v="6.5596261898702304"/>
    <n v="0.71"/>
    <n v="16126.2315924554"/>
    <n v="4.6573345948078702"/>
    <n v="5478"/>
    <n v="1.1200000000000001"/>
    <n v="1.31"/>
    <n v="2.1999999999999999E-2"/>
    <n v="0.95"/>
    <n v="12.7783862723622"/>
    <d v="1900-01-08T03:03:29"/>
    <n v="43344"/>
    <n v="5.2708928805706998"/>
    <n v="446.14825834257999"/>
    <n v="0"/>
    <n v="147190.86886140375"/>
  </r>
  <r>
    <s v="STND-60541"/>
    <s v="Ogden Development LLC"/>
    <s v="Ogden Properties Unit 1E - 4041 W Ogden Ave - Chicago"/>
    <x v="0"/>
    <s v="Indoor Lighting"/>
    <x v="0"/>
    <n v="0"/>
    <n v="-3546.2379999999998"/>
    <n v="-0.71932099999999999"/>
    <x v="0"/>
    <x v="0"/>
    <n v="9.1274187659729797"/>
    <s v="Qty / 1,000"/>
    <m/>
    <s v="Private-Lighting"/>
    <x v="0"/>
    <n v="3"/>
    <n v="1"/>
    <s v="Lighting"/>
    <n v="0.91633259480590001"/>
    <n v="1.30467645558681"/>
    <n v="-3249.5334683392798"/>
    <n v="-0.93848117270915699"/>
    <n v="0.71"/>
    <n v="-2307.1687625208901"/>
    <n v="-0.66632163262350197"/>
    <n v="5478"/>
    <n v="1.1200000000000001"/>
    <n v="1.31"/>
    <n v="2.1999999999999999E-2"/>
    <n v="0.95"/>
    <n v="12.7783862723622"/>
    <d v="1900-01-08T03:03:29"/>
    <n v="43344"/>
    <n v="-0.75410299132917402"/>
    <n v="-63.830121699521598"/>
    <n v="0"/>
    <n v="-21058.495459299829"/>
  </r>
  <r>
    <s v="STND-60542"/>
    <s v="Merry Maids"/>
    <s v="Merry Maids - 1728 W Wise Rd - Schaumburg"/>
    <x v="0"/>
    <s v="Indoor Lighting"/>
    <x v="6"/>
    <n v="0"/>
    <n v="2086.0279999999998"/>
    <n v="0.46906199999999998"/>
    <x v="0"/>
    <x v="0"/>
    <n v="15"/>
    <s v="Qty / 1,000"/>
    <m/>
    <s v="Private-Lighting"/>
    <x v="0"/>
    <n v="3"/>
    <n v="1"/>
    <s v="Lighting"/>
    <n v="0.91633259480590001"/>
    <n v="1.30467645558681"/>
    <n v="1911.4954500777601"/>
    <n v="0.61197414761045899"/>
    <n v="0.71"/>
    <n v="1357.16176955521"/>
    <n v="0.43450164480342601"/>
    <n v="2885"/>
    <n v="1.165"/>
    <n v="1.3779999999999999"/>
    <n v="2.5499999999999998E-2"/>
    <n v="0.55000000000000004"/>
    <n v="24.263431542460999"/>
    <d v="1900-01-16T07:56:40"/>
    <n v="43291"/>
    <n v="0.80746028184517504"/>
    <n v="41.839599980242802"/>
    <n v="0"/>
    <n v="20357.426543328151"/>
  </r>
  <r>
    <s v="STND-60542"/>
    <s v="Merry Maids"/>
    <s v="Merry Maids - 1728 W Wise Rd - Schaumburg"/>
    <x v="0"/>
    <s v="Indoor Lighting"/>
    <x v="6"/>
    <n v="0"/>
    <n v="3544.223"/>
    <n v="0.79695000000000005"/>
    <x v="0"/>
    <x v="0"/>
    <n v="15"/>
    <s v="Qty / 1,000"/>
    <m/>
    <s v="Private-Lighting"/>
    <x v="0"/>
    <n v="3"/>
    <n v="1"/>
    <s v="Lighting"/>
    <n v="0.91633259480590001"/>
    <n v="1.30467645558681"/>
    <n v="3247.68705816075"/>
    <n v="1.03976190127991"/>
    <n v="0.71"/>
    <n v="2305.85781129413"/>
    <n v="0.73823094990873295"/>
    <n v="2885"/>
    <n v="1.165"/>
    <n v="1.3779999999999999"/>
    <n v="2.5499999999999998E-2"/>
    <n v="0.55000000000000004"/>
    <n v="24.263431542460999"/>
    <d v="1900-01-16T07:56:40"/>
    <n v="43291"/>
    <n v="1.3718985371155901"/>
    <n v="71.086712431844703"/>
    <n v="0"/>
    <n v="34587.867169411948"/>
  </r>
  <r>
    <s v="STND-60542"/>
    <s v="Merry Maids"/>
    <s v="Merry Maids - 1728 W Wise Rd - Schaumburg"/>
    <x v="0"/>
    <s v="Indoor Lighting"/>
    <x v="6"/>
    <n v="0"/>
    <n v="587.32799999999997"/>
    <n v="0.13206599999999999"/>
    <x v="0"/>
    <x v="0"/>
    <n v="15"/>
    <s v="Qty / 1,000"/>
    <m/>
    <s v="Private-Lighting"/>
    <x v="0"/>
    <n v="3"/>
    <n v="1"/>
    <s v="Lighting"/>
    <n v="0.91633259480590001"/>
    <n v="1.30467645558681"/>
    <n v="538.18779024215996"/>
    <n v="0.17230340078352699"/>
    <n v="0.71"/>
    <n v="382.11333107193298"/>
    <n v="0.12233541455630401"/>
    <n v="2885"/>
    <n v="1.165"/>
    <n v="1.3779999999999999"/>
    <n v="2.5499999999999998E-2"/>
    <n v="0.55000000000000004"/>
    <n v="24.263431542460999"/>
    <d v="1900-01-16T07:56:40"/>
    <n v="43291"/>
    <n v="0.22734318615058299"/>
    <n v="11.7800760954292"/>
    <n v="0"/>
    <n v="5731.6999660789943"/>
  </r>
  <r>
    <s v="STND-60543"/>
    <s v="Peak Fitness Inc"/>
    <s v="Peak Sports Club - 4401 Peak Road - Loves Park"/>
    <x v="0"/>
    <s v="Indoor Lighting"/>
    <x v="4"/>
    <n v="0"/>
    <n v="136327.84700000001"/>
    <n v="15.1846"/>
    <x v="0"/>
    <x v="0"/>
    <n v="6.5651260504201696"/>
    <s v="Qty / 1,000"/>
    <m/>
    <s v="Private-Lighting"/>
    <x v="0"/>
    <n v="2"/>
    <n v="1"/>
    <s v="Lighting"/>
    <n v="0.97902139861649395"/>
    <n v="0.93591656730105399"/>
    <n v="133467.87944031501"/>
    <n v="14.2115187078396"/>
    <n v="0.71"/>
    <n v="94762.194402623907"/>
    <n v="10.0901782825661"/>
    <n v="7616"/>
    <n v="1.1100000000000001"/>
    <n v="1.29"/>
    <n v="2.1999999999999999E-2"/>
    <n v="0.76"/>
    <n v="9.1911764705882408"/>
    <d v="1900-01-05T13:33:47"/>
    <n v="43258"/>
    <n v="14.495633116931399"/>
    <n v="2645.30932224048"/>
    <n v="0"/>
    <n v="622125.75106764655"/>
  </r>
  <r>
    <s v="STND-60544"/>
    <s v="St. Luke's Limited Divident Housing Associates"/>
    <s v="St. Luke's Limited Dividend Housing Association - 1500 S Indiana - Chicago"/>
    <x v="18"/>
    <s v="HVAC"/>
    <x v="18"/>
    <n v="0"/>
    <n v="8131.5780000000004"/>
    <n v="4.6107880000000003"/>
    <x v="3"/>
    <x v="0"/>
    <n v="20"/>
    <s v="ΔkWpeak / CF"/>
    <n v="1"/>
    <s v="Private-Non-Lighting"/>
    <x v="2"/>
    <n v="3"/>
    <n v="1"/>
    <s v="Non-Lighting"/>
    <n v="0.98952339343681495"/>
    <n v="0.43468415683807998"/>
    <n v="8046.3866565561502"/>
    <n v="2.00423649413914"/>
    <n v="0.7"/>
    <n v="5632.4706595893003"/>
    <n v="1.4029655458974"/>
    <n v="6138"/>
    <n v="1.1399999999999999"/>
    <n v="1.32"/>
    <n v="2.5000000000000001E-2"/>
    <n v="0.64"/>
    <n v="11.4043662430759"/>
    <d v="1900-01-07T03:30:12"/>
    <n v="43266"/>
    <n v="2.00423649413914"/>
    <n v="0"/>
    <n v="0"/>
    <n v="112649.41319178601"/>
  </r>
  <r>
    <s v="STND-60545"/>
    <s v="H&amp;K Precision Machining"/>
    <s v="H&amp;K Precision Machining - 7 Hillside Dr Unit B - Lake Barrington"/>
    <x v="0"/>
    <s v="Indoor Lighting"/>
    <x v="10"/>
    <n v="0"/>
    <n v="8360.8889999999992"/>
    <n v="1.49526"/>
    <x v="0"/>
    <x v="0"/>
    <n v="10.827197921178"/>
    <s v="Qty / 1,000"/>
    <m/>
    <s v="Private-Lighting"/>
    <x v="0"/>
    <n v="3"/>
    <n v="1"/>
    <s v="Lighting"/>
    <n v="0.91633259480590001"/>
    <n v="1.30467645558681"/>
    <n v="7661.3551122541003"/>
    <n v="1.9508305169807301"/>
    <n v="0.71"/>
    <n v="5439.56212970041"/>
    <n v="1.38508966705632"/>
    <n v="4618"/>
    <n v="1.02"/>
    <n v="1.04"/>
    <n v="1.2E-2"/>
    <n v="0.81"/>
    <n v="15.158077089649201"/>
    <d v="1900-01-09T19:51:10"/>
    <n v="43302"/>
    <n v="2.3158007086665799"/>
    <n v="90.133589555930598"/>
    <n v="0"/>
    <n v="58895.215782810854"/>
  </r>
  <r>
    <s v="STND-60546"/>
    <s v="BeecherCommunity Unit School District 200U"/>
    <s v="Beecher School District 2004 - 538 Miller St - Beecher"/>
    <x v="0"/>
    <s v="Indoor Lighting"/>
    <x v="12"/>
    <n v="0"/>
    <n v="5628.9690000000001"/>
    <n v="1.534896"/>
    <x v="0"/>
    <x v="1"/>
    <n v="15"/>
    <s v="Qty / 1,000"/>
    <m/>
    <s v="Public-Lighting"/>
    <x v="0"/>
    <n v="3"/>
    <n v="1"/>
    <s v="Lighting"/>
    <n v="0.99829244462109001"/>
    <n v="0.987374621353864"/>
    <n v="5619.3572237063399"/>
    <n v="1.5155173568175599"/>
    <n v="0.71"/>
    <n v="3989.7436288314998"/>
    <n v="1.07601732334047"/>
    <n v="2979"/>
    <n v="1.17333333333333"/>
    <n v="1.323"/>
    <n v="2.1333333333333301E-2"/>
    <n v="0.72"/>
    <n v="23.497818059751602"/>
    <d v="1900-01-15T18:49:11"/>
    <n v="43275"/>
    <n v="1.5909941177643001"/>
    <n v="102.17013134011501"/>
    <n v="0"/>
    <n v="59846.154432472496"/>
  </r>
  <r>
    <s v="STND-60546"/>
    <s v="BeecherCommunity Unit School District 200U"/>
    <s v="Beecher School District 2004 - 538 Miller St - Beecher"/>
    <x v="0"/>
    <s v="Indoor Lighting"/>
    <x v="12"/>
    <n v="0"/>
    <n v="4809.893"/>
    <n v="1.3115520000000001"/>
    <x v="0"/>
    <x v="1"/>
    <n v="15"/>
    <s v="Qty / 1,000"/>
    <m/>
    <s v="Public-Lighting"/>
    <x v="0"/>
    <n v="3"/>
    <n v="1"/>
    <s v="Lighting"/>
    <n v="0.99829244462109001"/>
    <n v="0.987374621353864"/>
    <n v="4801.6798413358702"/>
    <n v="1.2949931593859001"/>
    <n v="0.71"/>
    <n v="3409.1926873484699"/>
    <n v="0.91944514316399095"/>
    <n v="2979"/>
    <n v="1.17333333333333"/>
    <n v="1.323"/>
    <n v="2.1333333333333301E-2"/>
    <n v="0.72"/>
    <n v="23.497818059751602"/>
    <d v="1900-01-15T18:49:11"/>
    <n v="43275"/>
    <n v="1.3594872337552499"/>
    <n v="87.303269842470399"/>
    <n v="0"/>
    <n v="51137.890310227049"/>
  </r>
  <r>
    <s v="STND-60546"/>
    <s v="BeecherCommunity Unit School District 200U"/>
    <s v="Beecher School District 2004 - 538 Miller St - Beecher"/>
    <x v="0"/>
    <s v="Indoor Lighting"/>
    <x v="12"/>
    <n v="0"/>
    <n v="6221.4930000000004"/>
    <n v="1.696464"/>
    <x v="0"/>
    <x v="1"/>
    <n v="15"/>
    <s v="Qty / 1,000"/>
    <m/>
    <s v="Public-Lighting"/>
    <x v="0"/>
    <n v="3"/>
    <n v="1"/>
    <s v="Lighting"/>
    <n v="0.99829244462109001"/>
    <n v="0.987374621353864"/>
    <n v="6210.869456163"/>
    <n v="1.67504549964046"/>
    <n v="0.71"/>
    <n v="4409.7173138757298"/>
    <n v="1.1892823047447301"/>
    <n v="2979"/>
    <n v="1.17333333333333"/>
    <n v="1.323"/>
    <n v="2.1333333333333301E-2"/>
    <n v="0.72"/>
    <n v="23.497818059751602"/>
    <d v="1900-01-15T18:49:11"/>
    <n v="43275"/>
    <n v="1.7584671827921201"/>
    <n v="112.924899202964"/>
    <n v="0"/>
    <n v="66145.759708135942"/>
  </r>
  <r>
    <s v="STND-60547"/>
    <s v="Rockford Park District"/>
    <s v="Rockford Park District - 1990 Reid Farm Rd - Rockford"/>
    <x v="1"/>
    <s v="Outdoor &amp; Garage Lighting"/>
    <x v="1"/>
    <n v="0"/>
    <n v="1171.817"/>
    <n v="0"/>
    <x v="0"/>
    <x v="1"/>
    <n v="10.1978380583316"/>
    <s v="Qty / 1,000"/>
    <m/>
    <s v="Public-Lighting"/>
    <x v="0"/>
    <n v="3"/>
    <n v="1"/>
    <s v="Lighting"/>
    <n v="0.99829244462109001"/>
    <n v="0.987374621353864"/>
    <n v="1169.81605757855"/>
    <n v="0"/>
    <n v="0.71"/>
    <n v="830.56940088077204"/>
    <n v="0"/>
    <n v="4903"/>
    <n v="1"/>
    <n v="1"/>
    <n v="0"/>
    <n v="0"/>
    <n v="14.276973281664301"/>
    <d v="1900-01-09T04:44:53"/>
    <n v="43283"/>
    <n v="0"/>
    <n v="0"/>
    <n v="0"/>
    <n v="8470.0122463876123"/>
  </r>
  <r>
    <s v="STND-60547"/>
    <s v="Rockford Park District"/>
    <s v="Rockford Park District - 1990 Reid Farm Rd - Rockford"/>
    <x v="1"/>
    <s v="Outdoor &amp; Garage Lighting"/>
    <x v="1"/>
    <n v="0"/>
    <n v="11767.2"/>
    <n v="0"/>
    <x v="0"/>
    <x v="1"/>
    <n v="10.1978380583316"/>
    <s v="Qty / 1,000"/>
    <m/>
    <s v="Public-Lighting"/>
    <x v="0"/>
    <n v="3"/>
    <n v="1"/>
    <s v="Lighting"/>
    <n v="0.99829244462109001"/>
    <n v="0.987374621353864"/>
    <n v="11747.1068543453"/>
    <n v="0"/>
    <n v="0.71"/>
    <n v="8340.4458665851598"/>
    <n v="0"/>
    <n v="4903"/>
    <n v="1"/>
    <n v="1"/>
    <n v="0"/>
    <n v="0"/>
    <n v="14.276973281664301"/>
    <d v="1900-01-09T04:44:53"/>
    <n v="43283"/>
    <n v="0"/>
    <n v="0"/>
    <n v="0"/>
    <n v="85054.516281716627"/>
  </r>
  <r>
    <s v="STND-60547"/>
    <s v="Rockford Park District"/>
    <s v="Rockford Park District - 1990 Reid Farm Rd - Rockford"/>
    <x v="1"/>
    <s v="Outdoor &amp; Garage Lighting"/>
    <x v="1"/>
    <n v="0"/>
    <n v="2176.9319999999998"/>
    <n v="0"/>
    <x v="0"/>
    <x v="1"/>
    <n v="10.1978380583316"/>
    <s v="Qty / 1,000"/>
    <m/>
    <s v="Public-Lighting"/>
    <x v="0"/>
    <n v="3"/>
    <n v="1"/>
    <s v="Lighting"/>
    <n v="0.99829244462109001"/>
    <n v="0.987374621353864"/>
    <n v="2173.2147680538801"/>
    <n v="0"/>
    <n v="0.71"/>
    <n v="1542.9824853182499"/>
    <n v="0"/>
    <n v="4903"/>
    <n v="1"/>
    <n v="1"/>
    <n v="0"/>
    <n v="0"/>
    <n v="14.276973281664301"/>
    <d v="1900-01-09T04:44:53"/>
    <n v="43283"/>
    <n v="0"/>
    <n v="0"/>
    <n v="0"/>
    <n v="15735.085512117528"/>
  </r>
  <r>
    <s v="STND-60547"/>
    <s v="Rockford Park District"/>
    <s v="Rockford Park District - 1990 Reid Farm Rd - Rockford"/>
    <x v="1"/>
    <s v="Outdoor &amp; Garage Lighting"/>
    <x v="1"/>
    <n v="0"/>
    <n v="436.36700000000002"/>
    <n v="0"/>
    <x v="0"/>
    <x v="1"/>
    <n v="10.1978380583316"/>
    <s v="Qty / 1,000"/>
    <m/>
    <s v="Public-Lighting"/>
    <x v="0"/>
    <n v="3"/>
    <n v="1"/>
    <s v="Lighting"/>
    <n v="0.99829244462109001"/>
    <n v="0.987374621353864"/>
    <n v="435.621879181971"/>
    <n v="0"/>
    <n v="0.71"/>
    <n v="309.2915342192"/>
    <n v="0"/>
    <n v="4903"/>
    <n v="1"/>
    <n v="1"/>
    <n v="0"/>
    <n v="0"/>
    <n v="14.276973281664301"/>
    <d v="1900-01-09T04:44:53"/>
    <n v="43283"/>
    <n v="0"/>
    <n v="0"/>
    <n v="0"/>
    <n v="3154.1049787803281"/>
  </r>
  <r>
    <s v="STND-60547"/>
    <s v="Rockford Park District"/>
    <s v="Rockford Park District - 1990 Reid Farm Rd - Rockford"/>
    <x v="1"/>
    <s v="Outdoor &amp; Garage Lighting"/>
    <x v="1"/>
    <n v="0"/>
    <n v="813.89800000000002"/>
    <n v="0"/>
    <x v="0"/>
    <x v="1"/>
    <n v="10.1978380583316"/>
    <s v="Qty / 1,000"/>
    <m/>
    <s v="Public-Lighting"/>
    <x v="0"/>
    <n v="3"/>
    <n v="1"/>
    <s v="Lighting"/>
    <n v="0.99829244462109001"/>
    <n v="0.987374621353864"/>
    <n v="812.50822409221598"/>
    <n v="0"/>
    <n v="0.71"/>
    <n v="576.88083910547402"/>
    <n v="0"/>
    <n v="4903"/>
    <n v="1"/>
    <n v="1"/>
    <n v="0"/>
    <n v="0"/>
    <n v="14.276973281664301"/>
    <d v="1900-01-09T04:44:53"/>
    <n v="43283"/>
    <n v="0"/>
    <n v="0"/>
    <n v="0"/>
    <n v="5882.937376152071"/>
  </r>
  <r>
    <s v="STND-60547"/>
    <s v="Rockford Park District"/>
    <s v="Rockford Park District - 1990 Reid Farm Rd - Rockford"/>
    <x v="1"/>
    <s v="Outdoor &amp; Garage Lighting"/>
    <x v="1"/>
    <n v="0"/>
    <n v="5883.6"/>
    <n v="0"/>
    <x v="0"/>
    <x v="1"/>
    <n v="10.1978380583316"/>
    <s v="Qty / 1,000"/>
    <m/>
    <s v="Public-Lighting"/>
    <x v="0"/>
    <n v="3"/>
    <n v="1"/>
    <s v="Lighting"/>
    <n v="0.99829244462109001"/>
    <n v="0.987374621353864"/>
    <n v="5873.5534271726501"/>
    <n v="0"/>
    <n v="0.71"/>
    <n v="4170.2229332925799"/>
    <n v="0"/>
    <n v="4903"/>
    <n v="1"/>
    <n v="1"/>
    <n v="0"/>
    <n v="0"/>
    <n v="14.276973281664301"/>
    <d v="1900-01-09T04:44:53"/>
    <n v="43283"/>
    <n v="0"/>
    <n v="0"/>
    <n v="0"/>
    <n v="42527.258140858314"/>
  </r>
  <r>
    <s v="STND-60547"/>
    <s v="Rockford Park District"/>
    <s v="Rockford Park District - 1990 Reid Farm Rd - Rockford"/>
    <x v="1"/>
    <s v="Outdoor &amp; Garage Lighting"/>
    <x v="1"/>
    <n v="0"/>
    <n v="872.73400000000004"/>
    <n v="0"/>
    <x v="0"/>
    <x v="1"/>
    <n v="10.1978380583316"/>
    <s v="Qty / 1,000"/>
    <m/>
    <s v="Public-Lighting"/>
    <x v="0"/>
    <n v="3"/>
    <n v="1"/>
    <s v="Lighting"/>
    <n v="0.99829244462109001"/>
    <n v="0.987374621353864"/>
    <n v="871.24375836394302"/>
    <n v="0"/>
    <n v="0.71"/>
    <n v="618.58306843839898"/>
    <n v="0"/>
    <n v="4903"/>
    <n v="1"/>
    <n v="1"/>
    <n v="0"/>
    <n v="0"/>
    <n v="14.276973281664301"/>
    <d v="1900-01-09T04:44:53"/>
    <n v="43283"/>
    <n v="0"/>
    <n v="0"/>
    <n v="0"/>
    <n v="6308.2099575606462"/>
  </r>
  <r>
    <s v="STND-60547"/>
    <s v="Rockford Park District"/>
    <s v="Rockford Park District - 1990 Reid Farm Rd - Rockford"/>
    <x v="1"/>
    <s v="Outdoor &amp; Garage Lighting"/>
    <x v="1"/>
    <n v="0"/>
    <n v="3515.451"/>
    <n v="0"/>
    <x v="0"/>
    <x v="1"/>
    <n v="10.1978380583316"/>
    <s v="Qty / 1,000"/>
    <m/>
    <s v="Public-Lighting"/>
    <x v="0"/>
    <n v="3"/>
    <n v="1"/>
    <s v="Lighting"/>
    <n v="0.99829244462109001"/>
    <n v="0.987374621353864"/>
    <n v="3509.4481727356601"/>
    <n v="0"/>
    <n v="0.71"/>
    <n v="2491.70820264232"/>
    <n v="0"/>
    <n v="4903"/>
    <n v="1"/>
    <n v="1"/>
    <n v="0"/>
    <n v="0"/>
    <n v="14.276973281664301"/>
    <d v="1900-01-09T04:44:53"/>
    <n v="43283"/>
    <n v="0"/>
    <n v="0"/>
    <n v="0"/>
    <n v="25410.036739162879"/>
  </r>
  <r>
    <s v="STND-60547"/>
    <s v="Rockford Park District"/>
    <s v="Rockford Park District - 1990 Reid Farm Rd - Rockford"/>
    <x v="1"/>
    <s v="Outdoor &amp; Garage Lighting"/>
    <x v="1"/>
    <n v="0"/>
    <n v="2069.0659999999998"/>
    <n v="0"/>
    <x v="0"/>
    <x v="1"/>
    <n v="10.1978380583316"/>
    <s v="Qty / 1,000"/>
    <m/>
    <s v="Public-Lighting"/>
    <x v="0"/>
    <n v="3"/>
    <n v="1"/>
    <s v="Lighting"/>
    <n v="0.99829244462109001"/>
    <n v="0.987374621353864"/>
    <n v="2065.5329552223802"/>
    <n v="0"/>
    <n v="0.71"/>
    <n v="1466.5283982078899"/>
    <n v="0"/>
    <n v="4903"/>
    <n v="1"/>
    <n v="1"/>
    <n v="0"/>
    <n v="0"/>
    <n v="14.276973281664301"/>
    <d v="1900-01-09T04:44:53"/>
    <n v="43283"/>
    <n v="0"/>
    <n v="0"/>
    <n v="0"/>
    <n v="14955.4191128685"/>
  </r>
  <r>
    <s v="STND-60547"/>
    <s v="Rockford Park District"/>
    <s v="Rockford Park District - 1990 Reid Farm Rd - Rockford"/>
    <x v="1"/>
    <s v="Outdoor &amp; Garage Lighting"/>
    <x v="1"/>
    <n v="0"/>
    <n v="813.89800000000002"/>
    <n v="0"/>
    <x v="0"/>
    <x v="1"/>
    <n v="10.1978380583316"/>
    <s v="Qty / 1,000"/>
    <m/>
    <s v="Public-Lighting"/>
    <x v="0"/>
    <n v="3"/>
    <n v="1"/>
    <s v="Lighting"/>
    <n v="0.99829244462109001"/>
    <n v="0.987374621353864"/>
    <n v="812.50822409221598"/>
    <n v="0"/>
    <n v="0.71"/>
    <n v="576.88083910547402"/>
    <n v="0"/>
    <n v="4903"/>
    <n v="1"/>
    <n v="1"/>
    <n v="0"/>
    <n v="0"/>
    <n v="14.276973281664301"/>
    <d v="1900-01-09T04:44:53"/>
    <n v="43283"/>
    <n v="0"/>
    <n v="0"/>
    <n v="0"/>
    <n v="5882.937376152071"/>
  </r>
  <r>
    <s v="STND-60548"/>
    <s v="Aldi Inc."/>
    <s v="Aldi Inc #34 - 6520 W Fullerton Ave - Chicag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37"/>
    <n v="2.5646365253446701"/>
    <n v="0"/>
    <n v="0"/>
    <n v="54027.977281650055"/>
  </r>
  <r>
    <s v="STND-60548"/>
    <s v="Aldi Inc."/>
    <s v="Aldi Inc #34 - 6520 W Fullerton Ave - Chicago"/>
    <x v="54"/>
    <s v="Refrigeration"/>
    <x v="5"/>
    <n v="0"/>
    <n v="10326.9"/>
    <n v="0"/>
    <x v="2"/>
    <x v="0"/>
    <n v="12"/>
    <s v="NA"/>
    <m/>
    <s v="Private-Non-Lighting"/>
    <x v="2"/>
    <n v="3"/>
    <n v="1"/>
    <s v="Non-Lighting"/>
    <n v="0.98952339343681495"/>
    <n v="0.43468415683807998"/>
    <n v="10218.709131682601"/>
    <n v="0"/>
    <n v="0.7"/>
    <n v="7153.0963921778502"/>
    <n v="0"/>
    <n v="4661"/>
    <n v="1.07"/>
    <n v="1.24"/>
    <n v="2.9000000000000001E-2"/>
    <n v="0.745"/>
    <n v="15.018236429950701"/>
    <d v="1900-01-09T17:27:20"/>
    <n v="43337"/>
    <n v="0"/>
    <n v="0"/>
    <n v="0"/>
    <n v="85837.156706134207"/>
  </r>
  <r>
    <s v="STND-60548"/>
    <s v="Aldi Inc."/>
    <s v="Aldi Inc #34 - 6520 W Fullerton Ave - Chicago"/>
    <x v="40"/>
    <s v="Refrigeration"/>
    <x v="5"/>
    <n v="0"/>
    <n v="14672"/>
    <n v="0"/>
    <x v="2"/>
    <x v="0"/>
    <n v="5"/>
    <s v="NA"/>
    <m/>
    <s v="Private-Non-Lighting"/>
    <x v="2"/>
    <n v="3"/>
    <n v="1"/>
    <s v="Non-Lighting"/>
    <n v="0.98952339343681495"/>
    <n v="0.43468415683807998"/>
    <n v="14518.287228505"/>
    <n v="0"/>
    <n v="0.7"/>
    <n v="10162.801059953499"/>
    <n v="0"/>
    <n v="4661"/>
    <n v="1.07"/>
    <n v="1.24"/>
    <n v="2.9000000000000001E-2"/>
    <n v="0.745"/>
    <n v="15.018236429950701"/>
    <d v="1900-01-09T17:27:20"/>
    <n v="43337"/>
    <n v="0"/>
    <n v="0"/>
    <n v="0"/>
    <n v="50814.005299767494"/>
  </r>
  <r>
    <s v="STND-60548"/>
    <s v="Aldi Inc."/>
    <s v="Aldi Inc #34 - 6520 W Fullerton Ave - Chicago"/>
    <x v="4"/>
    <s v="Refrigeration"/>
    <x v="5"/>
    <n v="0"/>
    <n v="11232"/>
    <n v="1.2813140000000001"/>
    <x v="2"/>
    <x v="0"/>
    <n v="4"/>
    <s v="ΔkWpeak / CF"/>
    <n v="1"/>
    <s v="Private-Non-Lighting"/>
    <x v="2"/>
    <n v="3"/>
    <n v="1"/>
    <s v="Non-Lighting"/>
    <n v="0.98952339343681495"/>
    <n v="0.43468415683807998"/>
    <n v="11114.3267550823"/>
    <n v="0.55696689573482805"/>
    <n v="0.7"/>
    <n v="7780.0287285576196"/>
    <n v="0.38987682701437998"/>
    <n v="4661"/>
    <n v="1.07"/>
    <n v="1.24"/>
    <n v="2.9000000000000001E-2"/>
    <n v="0.745"/>
    <n v="15.018236429950701"/>
    <d v="1900-01-09T17:27:20"/>
    <n v="43337"/>
    <n v="0.55696689573482805"/>
    <n v="0"/>
    <n v="0"/>
    <n v="31120.114914230478"/>
  </r>
  <r>
    <s v="STND-60548"/>
    <s v="Aldi Inc."/>
    <s v="Aldi Inc #34 - 6520 W Fullerton Ave - Chicago"/>
    <x v="4"/>
    <s v="Refrigeration"/>
    <x v="5"/>
    <n v="0"/>
    <n v="16752"/>
    <n v="1.9110199999999999"/>
    <x v="2"/>
    <x v="0"/>
    <n v="4"/>
    <s v="ΔkWpeak / CF"/>
    <n v="1"/>
    <s v="Private-Non-Lighting"/>
    <x v="2"/>
    <n v="3"/>
    <n v="1"/>
    <s v="Non-Lighting"/>
    <n v="0.98952339343681495"/>
    <n v="0.43468415683807998"/>
    <n v="16576.4958868535"/>
    <n v="0.83069011740070797"/>
    <n v="0.7"/>
    <n v="11603.547120797501"/>
    <n v="0.58148308218049605"/>
    <n v="4661"/>
    <n v="1.07"/>
    <n v="1.24"/>
    <n v="2.9000000000000001E-2"/>
    <n v="0.745"/>
    <n v="15.018236429950701"/>
    <d v="1900-01-09T17:27:20"/>
    <n v="43337"/>
    <n v="0.83069011740070797"/>
    <n v="0"/>
    <n v="0"/>
    <n v="46414.188483190002"/>
  </r>
  <r>
    <s v="STND-60548"/>
    <s v="Aldi Inc."/>
    <s v="Aldi Inc #34 - 6520 W Fullerton Ave - Chicago"/>
    <x v="1"/>
    <s v="Outdoor &amp; Garage Lighting"/>
    <x v="1"/>
    <n v="0"/>
    <n v="3451.1909999999998"/>
    <n v="0.64356000000000002"/>
    <x v="0"/>
    <x v="0"/>
    <n v="10.1978380583316"/>
    <s v="Qty / 1,000"/>
    <m/>
    <s v="Private-Non-Lighting"/>
    <x v="2"/>
    <n v="3"/>
    <n v="1"/>
    <s v="Lighting"/>
    <n v="0.98952339343681495"/>
    <n v="0.43468415683807998"/>
    <n v="3415.0342297185898"/>
    <n v="0.27974533597471501"/>
    <n v="0.71"/>
    <n v="2424.6743031002002"/>
    <n v="0.19861918854204799"/>
    <n v="4903"/>
    <n v="1"/>
    <n v="1"/>
    <n v="0"/>
    <n v="0"/>
    <n v="14.276973281664301"/>
    <d v="1900-01-09T04:44:53"/>
    <n v="43337"/>
    <n v="0.27974533597471501"/>
    <n v="0"/>
    <n v="0"/>
    <n v="24726.435887213869"/>
  </r>
  <r>
    <s v="STND-60548"/>
    <s v="Aldi Inc."/>
    <s v="Aldi Inc #34 - 6520 W Fullerton Ave - Chicago"/>
    <x v="27"/>
    <s v="Outdoor &amp; Garage Lighting"/>
    <x v="5"/>
    <n v="0"/>
    <n v="47.04"/>
    <n v="0"/>
    <x v="0"/>
    <x v="0"/>
    <n v="8"/>
    <s v="Qty / 1,000"/>
    <m/>
    <s v="Private-Non-Lighting"/>
    <x v="2"/>
    <n v="3"/>
    <n v="1"/>
    <s v="Lighting"/>
    <n v="0.98952339343681495"/>
    <n v="0.43468415683807998"/>
    <n v="46.547180427267797"/>
    <n v="0"/>
    <n v="0.71"/>
    <n v="33.048498103360103"/>
    <n v="0"/>
    <n v="4661"/>
    <n v="1.07"/>
    <n v="1.24"/>
    <n v="2.9000000000000001E-2"/>
    <n v="0.745"/>
    <n v="15.018236429950701"/>
    <d v="1900-01-09T17:27:20"/>
    <n v="43337"/>
    <n v="0"/>
    <n v="1.2615590956923"/>
    <n v="0"/>
    <n v="264.38798482688082"/>
  </r>
  <r>
    <s v="STND-60549"/>
    <s v="Manteno Township"/>
    <s v="Manteno Township - 1030 Boudreau Rd - Manteno"/>
    <x v="0"/>
    <s v="Indoor Lighting"/>
    <x v="16"/>
    <n v="0"/>
    <n v="7346.16"/>
    <n v="1.9872000000000001"/>
    <x v="0"/>
    <x v="1"/>
    <n v="14.701558365186701"/>
    <s v="Qty / 1,000"/>
    <m/>
    <s v="Public-Lighting"/>
    <x v="0"/>
    <n v="3"/>
    <n v="1"/>
    <s v="Lighting"/>
    <n v="0.99829244462109001"/>
    <n v="0.987374621353864"/>
    <n v="7333.6160249776703"/>
    <n v="1.9621108475544"/>
    <n v="0.71"/>
    <n v="5206.8673777341401"/>
    <n v="1.3930987017636201"/>
    <n v="3401"/>
    <n v="1"/>
    <n v="1"/>
    <n v="0"/>
    <n v="0.92"/>
    <n v="20.582181711261399"/>
    <d v="1900-01-13T16:50:15"/>
    <n v="43283"/>
    <n v="2.1327291821243501"/>
    <n v="0"/>
    <n v="0"/>
    <n v="76549.064653545094"/>
  </r>
  <r>
    <s v="STND-60551"/>
    <s v="Diageo Americas Supply, Inc."/>
    <s v="Diageo Global Supply - 24460 W 143rd Street - Plainfield"/>
    <x v="0"/>
    <s v="Indoor Lighting"/>
    <x v="10"/>
    <n v="0"/>
    <n v="271825.45500000002"/>
    <n v="48.613219000000001"/>
    <x v="0"/>
    <x v="0"/>
    <n v="10.827197921178"/>
    <s v="Qty / 1,000"/>
    <m/>
    <s v="Private-Lighting"/>
    <x v="0"/>
    <n v="2"/>
    <n v="1"/>
    <s v="Lighting"/>
    <n v="0.97902139861649395"/>
    <n v="0.93591656730105399"/>
    <n v="266122.93713366502"/>
    <n v="45.497917051934401"/>
    <n v="0.71"/>
    <n v="188947.285364902"/>
    <n v="32.303521106873397"/>
    <n v="4618"/>
    <n v="1.02"/>
    <n v="1.04"/>
    <n v="1.2E-2"/>
    <n v="0.81"/>
    <n v="15.158077089649201"/>
    <d v="1900-01-09T19:51:10"/>
    <n v="43323"/>
    <n v="54.009873043606802"/>
    <n v="3130.8580839254701"/>
    <n v="0"/>
    <n v="2045769.6553150932"/>
  </r>
  <r>
    <s v="STND-60552"/>
    <s v="North Suburban Library District"/>
    <s v="North Suburban Library District - 5562 Clayton Circle - Roscoe"/>
    <x v="0"/>
    <s v="Indoor Lighting"/>
    <x v="2"/>
    <n v="0"/>
    <n v="861.84799999999996"/>
    <n v="0.18457899999999999"/>
    <x v="0"/>
    <x v="1"/>
    <n v="14.797277300976599"/>
    <s v="Qty / 1,000"/>
    <m/>
    <s v="Public-Lighting"/>
    <x v="0"/>
    <n v="3"/>
    <n v="1"/>
    <s v="Lighting"/>
    <n v="0.99829244462109001"/>
    <n v="0.987374621353864"/>
    <n v="860.37634681179702"/>
    <n v="0.18224862023487501"/>
    <n v="0.71"/>
    <n v="610.86720623637598"/>
    <n v="0.129396520366761"/>
    <n v="3379"/>
    <n v="1.0900000000000001"/>
    <n v="1.36"/>
    <n v="2.1999999999999999E-2"/>
    <n v="0.57999999999999996"/>
    <n v="20.7161882213673"/>
    <d v="1900-01-13T19:08:05"/>
    <n v="43264"/>
    <n v="0.23104541104826901"/>
    <n v="17.365394155834402"/>
    <n v="0"/>
    <n v="9039.1714447525173"/>
  </r>
  <r>
    <s v="STND-60555"/>
    <s v="1350 East Touhy LLC"/>
    <s v="1350 E Touhy LLC - 1350 E Touhy Ave - Des Plaines"/>
    <x v="28"/>
    <s v="HVAC"/>
    <x v="6"/>
    <n v="0"/>
    <n v="100632"/>
    <n v="40.152000000000001"/>
    <x v="3"/>
    <x v="0"/>
    <n v="20"/>
    <s v="ΔkWpeak / CF"/>
    <n v="1"/>
    <s v="Private-Non-Lighting"/>
    <x v="2"/>
    <n v="3"/>
    <n v="1"/>
    <s v="Non-Lighting"/>
    <n v="0.98952339343681495"/>
    <n v="0.43468415683807998"/>
    <n v="99577.718128333596"/>
    <n v="17.4534382653626"/>
    <n v="0.7"/>
    <n v="69704.4026898335"/>
    <n v="12.2174067857538"/>
    <n v="2885"/>
    <n v="1.165"/>
    <n v="1.3779999999999999"/>
    <n v="2.5499999999999998E-2"/>
    <n v="0.55000000000000004"/>
    <n v="24.263431542460999"/>
    <d v="1900-01-16T07:56:40"/>
    <n v="43287"/>
    <n v="17.4534382653626"/>
    <n v="0"/>
    <n v="0"/>
    <n v="1394088.0537966699"/>
  </r>
  <r>
    <s v="STND-60555"/>
    <s v="1350 East Touhy LLC"/>
    <s v="1350 E Touhy LLC - 1350 E Touhy Ave - Des Plaines"/>
    <x v="12"/>
    <s v="Variable Speed Drives"/>
    <x v="6"/>
    <n v="0"/>
    <n v="43329"/>
    <n v="7.7161289999999996"/>
    <x v="6"/>
    <x v="0"/>
    <n v="15"/>
    <s v="ΔkWpeak"/>
    <m/>
    <s v="Private-Non-Lighting"/>
    <x v="2"/>
    <n v="3"/>
    <n v="1"/>
    <s v="Non-Lighting"/>
    <n v="0.98952339343681495"/>
    <n v="0.43468415683807998"/>
    <n v="42875.059114223797"/>
    <n v="3.3540790284188602"/>
    <n v="0.7"/>
    <n v="30012.541379956601"/>
    <n v="2.3478553198932"/>
    <n v="2885"/>
    <n v="1.165"/>
    <n v="1.3779999999999999"/>
    <n v="2.5499999999999998E-2"/>
    <n v="0.55000000000000004"/>
    <n v="24.263431542460999"/>
    <d v="1900-01-16T07:56:40"/>
    <n v="43287"/>
    <n v="3.3540790284188602"/>
    <n v="0"/>
    <n v="0"/>
    <n v="450188.12069934903"/>
  </r>
  <r>
    <s v="STND-60556"/>
    <s v="Chicago White Sox, Ltd."/>
    <s v="Chicago White Sox Ltd - 333 W 35th St - Chicago"/>
    <x v="1"/>
    <s v="Outdoor &amp; Garage Lighting"/>
    <x v="1"/>
    <n v="0"/>
    <n v="63837.06"/>
    <n v="0"/>
    <x v="0"/>
    <x v="1"/>
    <n v="10.1978380583316"/>
    <s v="Qty / 1,000"/>
    <m/>
    <s v="Public-Lighting"/>
    <x v="0"/>
    <n v="2"/>
    <n v="1"/>
    <s v="Lighting"/>
    <n v="0.98996686498346598"/>
    <n v="2.5626279547341602"/>
    <n v="63196.574157961397"/>
    <n v="0"/>
    <n v="0.71"/>
    <n v="44869.567652152597"/>
    <n v="0"/>
    <n v="4903"/>
    <n v="1"/>
    <n v="1"/>
    <n v="0"/>
    <n v="0"/>
    <n v="14.276973281664301"/>
    <d v="1900-01-09T04:44:53"/>
    <n v="43267"/>
    <n v="0"/>
    <n v="0"/>
    <n v="0"/>
    <n v="457572.58466400619"/>
  </r>
  <r>
    <s v="STND-60557"/>
    <s v="North Suburban Library District"/>
    <s v="North Suburban Library District - 6340 N Second St - Loves Park"/>
    <x v="0"/>
    <s v="Indoor Lighting"/>
    <x v="2"/>
    <n v="0"/>
    <n v="876.58"/>
    <n v="0.18773400000000001"/>
    <x v="0"/>
    <x v="1"/>
    <n v="14.797277300976599"/>
    <s v="Qty / 1,000"/>
    <m/>
    <s v="Public-Lighting"/>
    <x v="0"/>
    <n v="3"/>
    <n v="1"/>
    <s v="Lighting"/>
    <n v="0.99829244462109001"/>
    <n v="0.987374621353864"/>
    <n v="875.08319110595596"/>
    <n v="0.18536378716524601"/>
    <n v="0.71"/>
    <n v="621.30906568522801"/>
    <n v="0.13160828888732501"/>
    <n v="3379"/>
    <n v="1.0900000000000001"/>
    <n v="1.36"/>
    <n v="2.1999999999999999E-2"/>
    <n v="0.57999999999999996"/>
    <n v="20.7161882213673"/>
    <d v="1900-01-13T19:08:05"/>
    <n v="43254"/>
    <n v="0.23499465918515"/>
    <n v="17.662229545257802"/>
    <n v="0"/>
    <n v="9193.6825345550042"/>
  </r>
  <r>
    <s v="STND-60557"/>
    <s v="North Suburban Library District"/>
    <s v="North Suburban Library District - 6340 N Second St - Loves Park"/>
    <x v="0"/>
    <s v="Indoor Lighting"/>
    <x v="2"/>
    <n v="0"/>
    <n v="206.25399999999999"/>
    <n v="4.4172999999999997E-2"/>
    <x v="0"/>
    <x v="1"/>
    <n v="14.797277300976599"/>
    <s v="Qty / 1,000"/>
    <m/>
    <s v="Public-Lighting"/>
    <x v="0"/>
    <n v="3"/>
    <n v="1"/>
    <s v="Lighting"/>
    <n v="0.99829244462109001"/>
    <n v="0.987374621353864"/>
    <n v="205.901809872878"/>
    <n v="4.3615299149064202E-2"/>
    <n v="0.71"/>
    <n v="146.190285009744"/>
    <n v="3.0966862395835602E-2"/>
    <n v="3379"/>
    <n v="1.0900000000000001"/>
    <n v="1.36"/>
    <n v="2.1999999999999999E-2"/>
    <n v="0.57999999999999996"/>
    <n v="20.7161882213673"/>
    <d v="1900-01-13T19:08:05"/>
    <n v="43254"/>
    <n v="5.5293229144351197E-2"/>
    <n v="4.1558163460580904"/>
    <n v="0"/>
    <n v="2163.2181859979846"/>
  </r>
  <r>
    <s v="STND-60558"/>
    <s v="St. Luke's Limited Dividend Housing Associates"/>
    <s v="St Luke's Limited Dividend Housing Association - 1500 S Indiana - Chicago"/>
    <x v="0"/>
    <s v="Indoor Lighting"/>
    <x v="18"/>
    <n v="0"/>
    <n v="1679.357"/>
    <n v="0.20275199999999999"/>
    <x v="0"/>
    <x v="0"/>
    <n v="8.1459758879113693"/>
    <s v="Qty / 1,000"/>
    <m/>
    <s v="Private-Lighting"/>
    <x v="0"/>
    <n v="3"/>
    <n v="1"/>
    <s v="Lighting"/>
    <n v="0.91633259480590001"/>
    <n v="1.30467645558681"/>
    <n v="1538.8495574154499"/>
    <n v="0.26452576072313599"/>
    <n v="0.71"/>
    <n v="1092.58318576497"/>
    <n v="0.18781329011342701"/>
    <n v="6138"/>
    <n v="1.1399999999999999"/>
    <n v="1.32"/>
    <n v="2.5000000000000001E-2"/>
    <n v="0.64"/>
    <n v="11.4043662430759"/>
    <d v="1900-01-07T03:30:12"/>
    <n v="43378"/>
    <n v="0.31312234934083299"/>
    <n v="33.746700820514299"/>
    <n v="0"/>
    <n v="8900.1562867788343"/>
  </r>
  <r>
    <s v="STND-60558"/>
    <s v="St. Luke's Limited Dividend Housing Associates"/>
    <s v="St Luke's Limited Dividend Housing Association - 1500 S Indiana - Chicago"/>
    <x v="0"/>
    <s v="Indoor Lighting"/>
    <x v="18"/>
    <n v="0"/>
    <n v="21880.62"/>
    <n v="2.6416900000000001"/>
    <x v="0"/>
    <x v="0"/>
    <n v="8.1459758879113693"/>
    <s v="Qty / 1,000"/>
    <m/>
    <s v="Private-Lighting"/>
    <x v="0"/>
    <n v="3"/>
    <n v="1"/>
    <s v="Lighting"/>
    <n v="0.91633259480590001"/>
    <n v="1.30467645558681"/>
    <n v="20049.925300561899"/>
    <n v="3.4465507459591098"/>
    <n v="0.71"/>
    <n v="14235.446963398899"/>
    <n v="2.4470510296309702"/>
    <n v="6138"/>
    <n v="1.1399999999999999"/>
    <n v="1.32"/>
    <n v="2.5000000000000001E-2"/>
    <n v="0.64"/>
    <n v="11.4043662430759"/>
    <d v="1900-01-07T03:30:12"/>
    <n v="43378"/>
    <n v="4.0797238943644798"/>
    <n v="439.69134431056699"/>
    <n v="0"/>
    <n v="115961.60771748856"/>
  </r>
  <r>
    <s v="STND-60559"/>
    <s v="Prairie District Homes Tower Residences Condominium Association"/>
    <s v="Prairie House Condo Assoc - 1717 S Prairie - Chicago"/>
    <x v="0"/>
    <s v="Indoor Lighting"/>
    <x v="2"/>
    <n v="0"/>
    <n v="1546.9059999999999"/>
    <n v="0.33129599999999998"/>
    <x v="0"/>
    <x v="0"/>
    <n v="14.797277300976599"/>
    <s v="Qty / 1,000"/>
    <m/>
    <s v="Private-Lighting"/>
    <x v="0"/>
    <n v="3"/>
    <n v="1"/>
    <s v="Lighting"/>
    <n v="0.91633259480590001"/>
    <n v="1.30467645558681"/>
    <n v="1417.4803889008199"/>
    <n v="0.43223409103008698"/>
    <n v="0.71"/>
    <n v="1006.41107611958"/>
    <n v="0.30688620463136101"/>
    <n v="3379"/>
    <n v="1.0900000000000001"/>
    <n v="1.36"/>
    <n v="2.1999999999999999E-2"/>
    <n v="0.57999999999999996"/>
    <n v="20.7161882213673"/>
    <d v="1900-01-13T19:08:05"/>
    <n v="43283"/>
    <n v="0.54796411134645895"/>
    <n v="28.609695922768701"/>
    <n v="0"/>
    <n v="14892.143772115694"/>
  </r>
  <r>
    <s v="STND-60559"/>
    <s v="Prairie District Homes Tower Residences Condominium Association"/>
    <s v="Prairie House Condo Assoc - 1717 S Prairie - Chicago"/>
    <x v="0"/>
    <s v="Indoor Lighting"/>
    <x v="2"/>
    <n v="0"/>
    <n v="8773.1679999999997"/>
    <n v="1.878922"/>
    <x v="0"/>
    <x v="0"/>
    <n v="14.797277300976599"/>
    <s v="Qty / 1,000"/>
    <m/>
    <s v="Private-Lighting"/>
    <x v="0"/>
    <n v="3"/>
    <n v="1"/>
    <s v="Lighting"/>
    <n v="0.91633259480590001"/>
    <n v="1.30467645558681"/>
    <n v="8039.13979810809"/>
    <n v="2.4513852952840698"/>
    <n v="0.71"/>
    <n v="5707.7892566567398"/>
    <n v="1.7404835596516901"/>
    <n v="3379"/>
    <n v="1.0900000000000001"/>
    <n v="1.36"/>
    <n v="2.1999999999999999E-2"/>
    <n v="0.57999999999999996"/>
    <n v="20.7161882213673"/>
    <d v="1900-01-13T19:08:05"/>
    <n v="43283"/>
    <n v="3.1077399788084099"/>
    <n v="162.25786748474999"/>
    <n v="0"/>
    <n v="84459.74040628488"/>
  </r>
  <r>
    <s v="STND-60560"/>
    <s v="QUAIL RIDGE DR INVESTORS LLC"/>
    <s v="Quail Ridge Drive Investors LLC - 600 Quail Ridge Dr - Westmont"/>
    <x v="12"/>
    <s v="Variable Speed Drives"/>
    <x v="6"/>
    <n v="0"/>
    <n v="21664.5"/>
    <n v="3.8580649999999999"/>
    <x v="6"/>
    <x v="0"/>
    <n v="15"/>
    <s v="ΔkWpeak"/>
    <m/>
    <s v="Private-Non-Lighting"/>
    <x v="2"/>
    <n v="3"/>
    <n v="1"/>
    <s v="Non-Lighting"/>
    <n v="0.98952339343681495"/>
    <n v="0.43468415683807998"/>
    <n v="21437.529557111899"/>
    <n v="1.67703973155151"/>
    <n v="0.7"/>
    <n v="15006.270689978301"/>
    <n v="1.1739278120860599"/>
    <n v="2885"/>
    <n v="1.165"/>
    <n v="1.3779999999999999"/>
    <n v="2.5499999999999998E-2"/>
    <n v="0.55000000000000004"/>
    <n v="24.263431542460999"/>
    <d v="1900-01-16T07:56:40"/>
    <n v="43292"/>
    <n v="1.67703973155151"/>
    <n v="0"/>
    <n v="0"/>
    <n v="225094.06034967452"/>
  </r>
  <r>
    <s v="STND-60562"/>
    <s v="Eby-brown Company, LLC"/>
    <s v="Eby Brown Company LLC - 2051 Baseline Rd - Montgomery"/>
    <x v="20"/>
    <s v="Compressed Air"/>
    <x v="8"/>
    <n v="0"/>
    <n v="3640"/>
    <n v="1E-3"/>
    <x v="4"/>
    <x v="0"/>
    <n v="10"/>
    <s v="ΔkWpeak / CF"/>
    <n v="0.95"/>
    <s v="Private-Non-Lighting"/>
    <x v="2"/>
    <n v="3"/>
    <n v="1"/>
    <s v="Non-Lighting"/>
    <n v="0.98952339343681495"/>
    <n v="0.43468415683807998"/>
    <n v="3601.8651521100101"/>
    <n v="4.3468415683808003E-4"/>
    <n v="0.7"/>
    <n v="2521.3056064769999"/>
    <n v="3.0427890978665601E-4"/>
    <n v="5242"/>
    <n v="1"/>
    <n v="1.22"/>
    <n v="1.0999999999999999E-2"/>
    <n v="0.68"/>
    <n v="13.3536818008394"/>
    <d v="1900-01-08T12:55:13"/>
    <n v="43247"/>
    <n v="4.5756227035587398E-4"/>
    <n v="0"/>
    <n v="1"/>
    <n v="25213.056064769997"/>
  </r>
  <r>
    <s v="STND-60562"/>
    <s v="Eby-brown Company, LLC"/>
    <s v="Eby Brown Company LLC - 2051 Baseline Rd - Montgomery"/>
    <x v="10"/>
    <s v="Compressed Air"/>
    <x v="8"/>
    <n v="0"/>
    <n v="145260"/>
    <n v="24.5"/>
    <x v="4"/>
    <x v="0"/>
    <n v="10"/>
    <s v="ΔkWpeak / CF"/>
    <n v="0.95"/>
    <s v="Private-Non-Lighting"/>
    <x v="2"/>
    <n v="3"/>
    <n v="1"/>
    <s v="Non-Lighting"/>
    <n v="0.98952339343681495"/>
    <n v="0.43468415683807998"/>
    <n v="143738.168130632"/>
    <n v="10.649761842533"/>
    <n v="0.7"/>
    <n v="100616.717691442"/>
    <n v="7.45483328977308"/>
    <n v="5242"/>
    <n v="1"/>
    <n v="1.22"/>
    <n v="1.0999999999999999E-2"/>
    <n v="0.68"/>
    <n v="13.3536818008394"/>
    <d v="1900-01-08T12:55:13"/>
    <n v="43247"/>
    <n v="11.2102756237189"/>
    <n v="0"/>
    <n v="1"/>
    <n v="1006167.17691442"/>
  </r>
  <r>
    <s v="STND-60563"/>
    <s v="Ogden Development LLC"/>
    <s v="Ogden Development LLC (Front) - 4041 W Ogden Ave - Chicago"/>
    <x v="0"/>
    <s v="Indoor Lighting"/>
    <x v="0"/>
    <n v="0"/>
    <n v="15651.303"/>
    <n v="3.1747200000000002"/>
    <x v="0"/>
    <x v="0"/>
    <n v="9.1274187659729797"/>
    <s v="Qty / 1,000"/>
    <m/>
    <s v="Private-Lighting"/>
    <x v="0"/>
    <n v="3"/>
    <n v="1"/>
    <s v="Lighting"/>
    <n v="0.91633259480590001"/>
    <n v="1.30467645558681"/>
    <n v="14341.799090083399"/>
    <n v="4.14198243708055"/>
    <n v="0.71"/>
    <n v="10182.6773539592"/>
    <n v="2.9408075303271901"/>
    <n v="5478"/>
    <n v="1.1200000000000001"/>
    <n v="1.31"/>
    <n v="2.1999999999999999E-2"/>
    <n v="0.95"/>
    <n v="12.7783862723622"/>
    <d v="1900-01-08T03:03:29"/>
    <n v="43362"/>
    <n v="3.3282301623789001"/>
    <n v="281.713910698066"/>
    <n v="0"/>
    <n v="92941.560368375285"/>
  </r>
  <r>
    <s v="STND-60563"/>
    <s v="Ogden Development LLC"/>
    <s v="Ogden Development LLC (Front) - 4041 W Ogden Ave - Chicago"/>
    <x v="0"/>
    <s v="Indoor Lighting"/>
    <x v="0"/>
    <n v="0"/>
    <n v="1153.4480000000001"/>
    <n v="0.23396600000000001"/>
    <x v="0"/>
    <x v="0"/>
    <n v="9.1274187659729797"/>
    <s v="Qty / 1,000"/>
    <m/>
    <s v="Private-Lighting"/>
    <x v="0"/>
    <n v="3"/>
    <n v="1"/>
    <s v="Lighting"/>
    <n v="0.91633259480590001"/>
    <n v="1.30467645558681"/>
    <n v="1056.9419988136799"/>
    <n v="0.30524993160782299"/>
    <n v="0.71"/>
    <n v="750.42881915771"/>
    <n v="0.216727451441554"/>
    <n v="5478"/>
    <n v="1.1200000000000001"/>
    <n v="1.31"/>
    <n v="2.1999999999999999E-2"/>
    <n v="0.95"/>
    <n v="12.7783862723622"/>
    <d v="1900-01-08T03:03:29"/>
    <n v="43362"/>
    <n v="0.24527917365032001"/>
    <n v="20.761360690982901"/>
    <n v="0"/>
    <n v="6849.4780865070261"/>
  </r>
  <r>
    <s v="STND-60564"/>
    <s v="St. Francis High School"/>
    <s v="St Francis High School - 2130 Roosevelt Rd - Wheaton"/>
    <x v="0"/>
    <s v="Indoor Lighting"/>
    <x v="12"/>
    <n v="0"/>
    <n v="8260.4689999999991"/>
    <n v="2.2524479999999998"/>
    <x v="0"/>
    <x v="0"/>
    <n v="15"/>
    <s v="Qty / 1,000"/>
    <m/>
    <s v="Private-Lighting"/>
    <x v="0"/>
    <n v="3"/>
    <n v="1"/>
    <s v="Lighting"/>
    <n v="0.91633259480590001"/>
    <n v="1.30467645558681"/>
    <n v="7569.3369930836998"/>
    <n v="2.9387158730335901"/>
    <n v="0.71"/>
    <n v="5374.2292650894196"/>
    <n v="2.0864882698538501"/>
    <n v="2979"/>
    <n v="1.17333333333333"/>
    <n v="1.323"/>
    <n v="2.1333333333333301E-2"/>
    <n v="0.72"/>
    <n v="23.497818059751602"/>
    <d v="1900-01-15T18:49:11"/>
    <n v="43303"/>
    <n v="3.08507167321071"/>
    <n v="137.62430896515801"/>
    <n v="0"/>
    <n v="80613.438976341291"/>
  </r>
  <r>
    <s v="STND-60565"/>
    <s v="Malcolm Eaton Enterprises"/>
    <s v="Malcolm Eaton Enterprises - 570 W Lamm Rd - Freeport"/>
    <x v="0"/>
    <s v="Indoor Lighting"/>
    <x v="10"/>
    <n v="0"/>
    <n v="16297.846"/>
    <n v="2.914704"/>
    <x v="0"/>
    <x v="0"/>
    <n v="10.827197921178"/>
    <s v="Qty / 1,000"/>
    <m/>
    <s v="Private-Lighting"/>
    <x v="0"/>
    <n v="3"/>
    <n v="1"/>
    <s v="Lighting"/>
    <n v="0.91633259480590001"/>
    <n v="1.30467645558681"/>
    <n v="14934.247514926999"/>
    <n v="3.80274568380469"/>
    <n v="0.71"/>
    <n v="10603.3157355981"/>
    <n v="2.6999494355013298"/>
    <n v="4618"/>
    <n v="1.02"/>
    <n v="1.04"/>
    <n v="1.2E-2"/>
    <n v="0.81"/>
    <n v="15.158077089649201"/>
    <d v="1900-01-09T19:51:10"/>
    <n v="43380"/>
    <n v="4.5141805363303504"/>
    <n v="175.69702958737599"/>
    <n v="0"/>
    <n v="114804.19809006172"/>
  </r>
  <r>
    <s v="STND-60566"/>
    <s v="Community Unit School District 200"/>
    <s v="Wheaton/Warrenville CUSD #200 - 701 W Thomas Road - Wheaton"/>
    <x v="18"/>
    <s v="HVAC"/>
    <x v="12"/>
    <n v="0"/>
    <n v="59570"/>
    <n v="38.478999999999999"/>
    <x v="3"/>
    <x v="1"/>
    <n v="20"/>
    <s v="ΔkWpeak / CF"/>
    <n v="1"/>
    <s v="Public-Non-Lighting"/>
    <x v="2"/>
    <n v="3"/>
    <n v="1"/>
    <s v="Non-Lighting"/>
    <n v="1.01534080484258"/>
    <n v="0.52563350510805795"/>
    <n v="60483.851744472297"/>
    <n v="20.225851643053002"/>
    <n v="0.7"/>
    <n v="42338.696221130602"/>
    <n v="14.1580961501371"/>
    <n v="2979"/>
    <n v="1.17333333333333"/>
    <n v="1.323"/>
    <n v="2.1333333333333301E-2"/>
    <n v="0.72"/>
    <n v="23.497818059751602"/>
    <d v="1900-01-15T18:49:11"/>
    <n v="43285"/>
    <n v="20.225851643053002"/>
    <n v="0"/>
    <n v="0"/>
    <n v="846773.92442261206"/>
  </r>
  <r>
    <s v="STND-60567"/>
    <s v="Anfinsen Plastic Molding, Inc."/>
    <s v="Anfinsen Plastic Molding, Inc. - 445 Treasure Dr - Oswego"/>
    <x v="11"/>
    <s v="Industrial"/>
    <x v="10"/>
    <n v="0"/>
    <n v="245566"/>
    <n v="39.364600000000003"/>
    <x v="4"/>
    <x v="0"/>
    <n v="20"/>
    <s v="ΔkWpeak / CF"/>
    <n v="1"/>
    <s v="Private-Non-Lighting"/>
    <x v="2"/>
    <n v="2"/>
    <n v="1"/>
    <s v="Non-Lighting"/>
    <n v="0.76002432528749297"/>
    <n v="0.465462131779591"/>
    <n v="186636.13346354899"/>
    <n v="18.322730632650899"/>
    <n v="0.7"/>
    <n v="130645.293424484"/>
    <n v="12.825911442855601"/>
    <n v="4618"/>
    <n v="1.02"/>
    <n v="1.04"/>
    <n v="1.2E-2"/>
    <n v="0.81"/>
    <n v="15.158077089649201"/>
    <d v="1900-01-09T19:51:10"/>
    <n v="43267"/>
    <n v="18.322730632650899"/>
    <n v="0"/>
    <n v="0"/>
    <n v="2612905.8684896799"/>
  </r>
  <r>
    <s v="STND-60568"/>
    <s v="Durex Industries"/>
    <s v="Durex Industries - 339 Cary Point Dr - Cary"/>
    <x v="0"/>
    <s v="Indoor Lighting"/>
    <x v="10"/>
    <n v="0"/>
    <n v="138955.62"/>
    <n v="24.8508"/>
    <x v="0"/>
    <x v="0"/>
    <n v="10.827197921178"/>
    <s v="Qty / 1,000"/>
    <m/>
    <s v="Private-Lighting"/>
    <x v="0"/>
    <n v="2"/>
    <n v="1"/>
    <s v="Lighting"/>
    <n v="0.97902139861649395"/>
    <n v="0.93591656730105399"/>
    <n v="136040.52543802201"/>
    <n v="23.258275430685"/>
    <n v="0.71"/>
    <n v="96588.773060995605"/>
    <n v="16.5133755557864"/>
    <n v="4618"/>
    <n v="1.02"/>
    <n v="1.04"/>
    <n v="1.2E-2"/>
    <n v="0.81"/>
    <n v="15.158077089649201"/>
    <d v="1900-01-09T19:51:10"/>
    <n v="43237"/>
    <n v="27.609538735381101"/>
    <n v="1600.4767698590799"/>
    <n v="1"/>
    <n v="1045785.7628951452"/>
  </r>
  <r>
    <s v="STND-60569"/>
    <s v="CompX Security Products"/>
    <s v="CompX Security Products - 715 Center St - Grayslake"/>
    <x v="0"/>
    <s v="Indoor Lighting"/>
    <x v="10"/>
    <n v="0"/>
    <n v="43985.341999999997"/>
    <n v="7.8663309999999997"/>
    <x v="0"/>
    <x v="0"/>
    <n v="10.827197921178"/>
    <s v="Qty / 1,000"/>
    <m/>
    <s v="Private-Lighting"/>
    <x v="0"/>
    <n v="3"/>
    <n v="1"/>
    <s v="Lighting"/>
    <n v="0.91633259480590001"/>
    <n v="1.30467645558681"/>
    <n v="40305.202568284898"/>
    <n v="10.263016847552599"/>
    <n v="0.71"/>
    <n v="28616.693823482299"/>
    <n v="7.2867419617623597"/>
    <n v="4618"/>
    <n v="1.02"/>
    <n v="1.04"/>
    <n v="1.2E-2"/>
    <n v="0.81"/>
    <n v="15.158077089649201"/>
    <d v="1900-01-09T19:51:10"/>
    <n v="43250"/>
    <n v="12.1830684325174"/>
    <n v="474.178853744528"/>
    <n v="1"/>
    <n v="309838.60787659488"/>
  </r>
  <r>
    <s v="STND-60570"/>
    <s v="Unimin Corporation"/>
    <s v="Unimin Corporation - 1446 Devil's Backbone Rd - Oregon"/>
    <x v="0"/>
    <s v="Indoor Lighting"/>
    <x v="2"/>
    <n v="0"/>
    <n v="353.57900000000001"/>
    <n v="7.5725000000000001E-2"/>
    <x v="0"/>
    <x v="0"/>
    <n v="14.797277300976599"/>
    <s v="Qty / 1,000"/>
    <m/>
    <s v="Private-Lighting"/>
    <x v="0"/>
    <n v="3"/>
    <n v="1"/>
    <s v="Lighting"/>
    <n v="0.91633259480590001"/>
    <n v="1.30467645558681"/>
    <n v="323.99596253887501"/>
    <n v="9.8796624599310906E-2"/>
    <n v="0.71"/>
    <n v="230.037133402601"/>
    <n v="7.0145603465510797E-2"/>
    <n v="3379"/>
    <n v="1.0900000000000001"/>
    <n v="1.36"/>
    <n v="2.1999999999999999E-2"/>
    <n v="0.57999999999999996"/>
    <n v="20.7161882213673"/>
    <d v="1900-01-13T19:08:05"/>
    <n v="43406"/>
    <n v="0.125249270536652"/>
    <n v="6.5393680512433496"/>
    <n v="0"/>
    <n v="3403.9232524800336"/>
  </r>
  <r>
    <s v="STND-60570"/>
    <s v="Unimin Corporation"/>
    <s v="Unimin Corporation - 1446 Devil's Backbone Rd - Oregon"/>
    <x v="0"/>
    <s v="Indoor Lighting"/>
    <x v="2"/>
    <n v="0"/>
    <n v="6401.2449999999999"/>
    <n v="1.3709340000000001"/>
    <x v="0"/>
    <x v="0"/>
    <n v="14.797277300976599"/>
    <s v="Qty / 1,000"/>
    <m/>
    <s v="Private-Lighting"/>
    <x v="0"/>
    <n v="3"/>
    <n v="1"/>
    <s v="Lighting"/>
    <n v="0.91633259480590001"/>
    <n v="1.30467645558681"/>
    <n v="5865.66944083829"/>
    <n v="1.7886253119634401"/>
    <n v="0.71"/>
    <n v="4164.6253029951904"/>
    <n v="1.26992397149404"/>
    <n v="3379"/>
    <n v="1.0900000000000001"/>
    <n v="1.36"/>
    <n v="2.1999999999999999E-2"/>
    <n v="0.57999999999999996"/>
    <n v="20.7161882213673"/>
    <d v="1900-01-13T19:08:05"/>
    <n v="43406"/>
    <n v="2.26752701820923"/>
    <n v="118.389658438938"/>
    <n v="0"/>
    <n v="61625.115463083523"/>
  </r>
  <r>
    <s v="STND-60570"/>
    <s v="Unimin Corporation"/>
    <s v="Unimin Corporation - 1446 Devil's Backbone Rd - Oregon"/>
    <x v="0"/>
    <s v="Indoor Lighting"/>
    <x v="2"/>
    <n v="0"/>
    <n v="14054.748"/>
    <n v="3.0100609999999999"/>
    <x v="0"/>
    <x v="0"/>
    <n v="14.797277300976599"/>
    <s v="Qty / 1,000"/>
    <m/>
    <s v="Private-Lighting"/>
    <x v="0"/>
    <n v="3"/>
    <n v="1"/>
    <s v="Lighting"/>
    <n v="0.91633259480590001"/>
    <n v="1.30467645558681"/>
    <n v="12878.823704183"/>
    <n v="3.9271557165800801"/>
    <n v="0.71"/>
    <n v="9143.9648299699493"/>
    <n v="2.7882805587718602"/>
    <n v="3379"/>
    <n v="1.0900000000000001"/>
    <n v="1.36"/>
    <n v="2.1999999999999999E-2"/>
    <n v="0.57999999999999996"/>
    <n v="20.7161882213673"/>
    <d v="1900-01-13T19:08:05"/>
    <n v="43406"/>
    <n v="4.9786456853195702"/>
    <n v="259.93956100185898"/>
    <n v="0"/>
    <n v="135305.78321944267"/>
  </r>
  <r>
    <s v="STND-60570"/>
    <s v="Unimin Corporation"/>
    <s v="Unimin Corporation - 1446 Devil's Backbone Rd - Oregon"/>
    <x v="0"/>
    <s v="Indoor Lighting"/>
    <x v="2"/>
    <n v="0"/>
    <n v="4655.451"/>
    <n v="0.99704300000000001"/>
    <x v="0"/>
    <x v="0"/>
    <n v="14.797277300976599"/>
    <s v="Qty / 1,000"/>
    <m/>
    <s v="Private-Lighting"/>
    <x v="0"/>
    <n v="3"/>
    <n v="1"/>
    <s v="Lighting"/>
    <n v="0.91633259480590001"/>
    <n v="1.30467645558681"/>
    <n v="4265.94149482172"/>
    <n v="1.30081852730764"/>
    <n v="0.71"/>
    <n v="3028.8184613234198"/>
    <n v="0.92358115438842203"/>
    <n v="3379"/>
    <n v="1.0900000000000001"/>
    <n v="1.36"/>
    <n v="2.1999999999999999E-2"/>
    <n v="0.57999999999999996"/>
    <n v="20.7161882213673"/>
    <d v="1900-01-13T19:08:05"/>
    <n v="43406"/>
    <n v="1.6491107090614101"/>
    <n v="86.101571455117295"/>
    <n v="0"/>
    <n v="44818.266666519907"/>
  </r>
  <r>
    <s v="STND-60570"/>
    <s v="Unimin Corporation"/>
    <s v="Unimin Corporation - 1446 Devil's Backbone Rd - Oregon"/>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406"/>
    <n v="0"/>
    <n v="0"/>
    <n v="0"/>
    <n v="29276.826404048443"/>
  </r>
  <r>
    <s v="STND-60571"/>
    <s v="R &amp; R 4 LLC"/>
    <s v="Deptula Florist - 925 W Wise Rd - Schaumburg"/>
    <x v="0"/>
    <s v="Indoor Lighting"/>
    <x v="14"/>
    <n v="0"/>
    <n v="2933.8620000000001"/>
    <n v="0.58617600000000003"/>
    <x v="0"/>
    <x v="0"/>
    <n v="12.215978499877799"/>
    <s v="Qty / 1,000"/>
    <m/>
    <s v="Private-Lighting"/>
    <x v="0"/>
    <n v="3"/>
    <n v="1"/>
    <s v="Lighting"/>
    <n v="0.91633259480590001"/>
    <n v="1.30467645558681"/>
    <n v="2688.3933792624298"/>
    <n v="0.76477002603005195"/>
    <n v="0.71"/>
    <n v="1908.75929927632"/>
    <n v="0.54298671848133695"/>
    <n v="4093"/>
    <n v="1.1200000000000001"/>
    <n v="1.29"/>
    <n v="1.9E-2"/>
    <n v="0.71"/>
    <n v="17.102369899829"/>
    <d v="1900-01-11T05:11:01"/>
    <n v="43296"/>
    <n v="0.83499293157555599"/>
    <n v="45.606673398201899"/>
    <n v="0"/>
    <n v="23317.36256140134"/>
  </r>
  <r>
    <s v="STND-60572"/>
    <s v="RMS Properties Inc."/>
    <s v="RMS Properties - 1475 W Schaumburg Rd - Schaumburg"/>
    <x v="63"/>
    <s v="Outdoor &amp; Garage Lighting"/>
    <x v="1"/>
    <n v="0"/>
    <n v="149149.26"/>
    <n v="0"/>
    <x v="0"/>
    <x v="0"/>
    <n v="10.1978380583316"/>
    <s v="Qty / 1,000"/>
    <m/>
    <s v="Private-Lighting"/>
    <x v="0"/>
    <n v="2"/>
    <n v="1"/>
    <s v="Lighting"/>
    <n v="0.97902139861649395"/>
    <n v="0.93591656730105399"/>
    <n v="146020.31712781501"/>
    <n v="0"/>
    <n v="0.71"/>
    <n v="103674.425160749"/>
    <n v="0"/>
    <n v="4903"/>
    <n v="1"/>
    <n v="1"/>
    <n v="0"/>
    <n v="0"/>
    <n v="14.276973281664301"/>
    <d v="1900-01-09T04:44:53"/>
    <n v="43379"/>
    <n v="0"/>
    <n v="0"/>
    <n v="0"/>
    <n v="1057254.9985799373"/>
  </r>
  <r>
    <s v="STND-60572"/>
    <s v="RMS Properties Inc."/>
    <s v="RMS Properties - 1475 W Schaumburg Rd - Schaumburg"/>
    <x v="63"/>
    <s v="Outdoor &amp; Garage Lighting"/>
    <x v="1"/>
    <n v="0"/>
    <n v="3858.6610000000001"/>
    <n v="0"/>
    <x v="0"/>
    <x v="0"/>
    <n v="10.1978380583316"/>
    <s v="Qty / 1,000"/>
    <m/>
    <s v="Private-Lighting"/>
    <x v="0"/>
    <n v="2"/>
    <n v="1"/>
    <s v="Lighting"/>
    <n v="0.97902139861649395"/>
    <n v="0.93591656730105399"/>
    <n v="3777.7116890069201"/>
    <n v="0"/>
    <n v="0.71"/>
    <n v="2682.1752991949102"/>
    <n v="0"/>
    <n v="4903"/>
    <n v="1"/>
    <n v="1"/>
    <n v="0"/>
    <n v="0"/>
    <n v="14.276973281664301"/>
    <d v="1900-01-09T04:44:53"/>
    <n v="43379"/>
    <n v="0"/>
    <n v="0"/>
    <n v="0"/>
    <n v="27352.3893452468"/>
  </r>
  <r>
    <s v="STND-60574"/>
    <s v="Woodridge School District 68"/>
    <s v="Woodridge School District 68 - 7200 Janes Ave - Woodridge"/>
    <x v="1"/>
    <s v="Outdoor &amp; Garage Lighting"/>
    <x v="1"/>
    <n v="0"/>
    <n v="1010.018"/>
    <n v="0"/>
    <x v="0"/>
    <x v="1"/>
    <n v="10.1978380583316"/>
    <s v="Qty / 1,000"/>
    <m/>
    <s v="Public-Lighting"/>
    <x v="0"/>
    <n v="3"/>
    <n v="1"/>
    <s v="Lighting"/>
    <n v="0.99829244462109001"/>
    <n v="0.987374621353864"/>
    <n v="1008.2933383313"/>
    <n v="0"/>
    <n v="0.71"/>
    <n v="715.88827021522604"/>
    <n v="0"/>
    <n v="4903"/>
    <n v="1"/>
    <n v="1"/>
    <n v="0"/>
    <n v="0"/>
    <n v="14.276973281664301"/>
    <d v="1900-01-09T04:44:53"/>
    <n v="43250"/>
    <n v="0"/>
    <n v="0"/>
    <n v="1"/>
    <n v="7300.5126475140087"/>
  </r>
  <r>
    <s v="STND-60574"/>
    <s v="Woodridge School District 68"/>
    <s v="Woodridge School District 68 - 7200 Janes Ave - Woodridge"/>
    <x v="1"/>
    <s v="Outdoor &amp; Garage Lighting"/>
    <x v="1"/>
    <n v="0"/>
    <n v="2059.2600000000002"/>
    <n v="0"/>
    <x v="0"/>
    <x v="1"/>
    <n v="10.1978380583316"/>
    <s v="Qty / 1,000"/>
    <m/>
    <s v="Public-Lighting"/>
    <x v="0"/>
    <n v="3"/>
    <n v="1"/>
    <s v="Lighting"/>
    <n v="0.99829244462109001"/>
    <n v="0.987374621353864"/>
    <n v="2055.7436995104299"/>
    <n v="0"/>
    <n v="0.71"/>
    <n v="1459.5780266524"/>
    <n v="0"/>
    <n v="4903"/>
    <n v="1"/>
    <n v="1"/>
    <n v="0"/>
    <n v="0"/>
    <n v="14.276973281664301"/>
    <d v="1900-01-09T04:44:53"/>
    <n v="43250"/>
    <n v="0"/>
    <n v="0"/>
    <n v="1"/>
    <n v="14884.54034930038"/>
  </r>
  <r>
    <s v="STND-60575"/>
    <s v="Molex, LLC"/>
    <s v="Molex LLC - 2222 Wellington Ct - Lisle"/>
    <x v="18"/>
    <s v="HVAC"/>
    <x v="4"/>
    <n v="0"/>
    <n v="277374.00599999999"/>
    <n v="31.057572"/>
    <x v="3"/>
    <x v="0"/>
    <n v="20"/>
    <s v="ΔkWpeak / CF"/>
    <n v="1"/>
    <s v="Private-Non-Lighting"/>
    <x v="2"/>
    <n v="2"/>
    <n v="1"/>
    <s v="Non-Lighting"/>
    <n v="0.76002432528749297"/>
    <n v="0.465462131779591"/>
    <n v="210810.99176243899"/>
    <n v="14.4561236710181"/>
    <n v="0.7"/>
    <n v="147567.69423370701"/>
    <n v="10.119286569712701"/>
    <n v="7616"/>
    <n v="1.1100000000000001"/>
    <n v="1.29"/>
    <n v="2.1999999999999999E-2"/>
    <n v="0.76"/>
    <n v="9.1911764705882408"/>
    <d v="1900-01-05T13:33:47"/>
    <n v="43258"/>
    <n v="14.4561236710181"/>
    <n v="0"/>
    <n v="0"/>
    <n v="2951353.8846741403"/>
  </r>
  <r>
    <s v="STND-60577"/>
    <s v="Lakeview Realty Investors LLC"/>
    <s v="Lakeview Realty Investors LLC - 175 E Crossroads Parkway Unit F - Bolingbrook"/>
    <x v="0"/>
    <s v="Indoor Lighting"/>
    <x v="6"/>
    <n v="0"/>
    <n v="5738.2650000000003"/>
    <n v="1.2903"/>
    <x v="0"/>
    <x v="0"/>
    <n v="15"/>
    <s v="Qty / 1,000"/>
    <m/>
    <s v="Private-Lighting"/>
    <x v="0"/>
    <n v="3"/>
    <n v="1"/>
    <s v="Lighting"/>
    <n v="0.91633259480590001"/>
    <n v="1.30467645558681"/>
    <n v="5258.1592571338797"/>
    <n v="1.6834240306436601"/>
    <n v="0.71"/>
    <n v="3733.2930725650499"/>
    <n v="1.1952310617569999"/>
    <n v="2885"/>
    <n v="1.165"/>
    <n v="1.3779999999999999"/>
    <n v="2.5499999999999998E-2"/>
    <n v="0.55000000000000004"/>
    <n v="24.263431542460999"/>
    <d v="1900-01-16T07:56:40"/>
    <n v="43236"/>
    <n v="2.2211690600919098"/>
    <n v="115.09275627202901"/>
    <n v="1"/>
    <n v="55999.396088475747"/>
  </r>
  <r>
    <s v="STND-60577"/>
    <s v="Lakeview Realty Investors LLC"/>
    <s v="Lakeview Realty Investors LLC - 175 E Crossroads Parkway Unit F - Bolingbrook"/>
    <x v="0"/>
    <s v="Indoor Lighting"/>
    <x v="6"/>
    <n v="0"/>
    <n v="2970.3960000000002"/>
    <n v="0.66791999999999996"/>
    <x v="0"/>
    <x v="0"/>
    <n v="15"/>
    <s v="Qty / 1,000"/>
    <m/>
    <s v="Private-Lighting"/>
    <x v="0"/>
    <n v="3"/>
    <n v="1"/>
    <s v="Lighting"/>
    <n v="0.91633259480590001"/>
    <n v="1.30467645558681"/>
    <n v="2721.87067428107"/>
    <n v="0.87141949821553999"/>
    <n v="0.71"/>
    <n v="1932.52817873956"/>
    <n v="0.618707843733033"/>
    <n v="2885"/>
    <n v="1.165"/>
    <n v="1.3779999999999999"/>
    <n v="2.5499999999999998E-2"/>
    <n v="0.55000000000000004"/>
    <n v="24.263431542460999"/>
    <d v="1900-01-16T07:56:40"/>
    <n v="43236"/>
    <n v="1.1497816311064"/>
    <n v="59.577426776109199"/>
    <n v="1"/>
    <n v="28987.922681093398"/>
  </r>
  <r>
    <s v="STND-60577"/>
    <s v="Lakeview Realty Investors LLC"/>
    <s v="Lakeview Realty Investors LLC - 175 E Crossroads Parkway Unit F - Bolingbrook"/>
    <x v="0"/>
    <s v="Indoor Lighting"/>
    <x v="6"/>
    <n v="0"/>
    <n v="12546.548000000001"/>
    <n v="2.8212030000000001"/>
    <x v="0"/>
    <x v="0"/>
    <n v="15"/>
    <s v="Qty / 1,000"/>
    <m/>
    <s v="Private-Lighting"/>
    <x v="0"/>
    <n v="3"/>
    <n v="1"/>
    <s v="Lighting"/>
    <n v="0.91633259480590001"/>
    <n v="1.30467645558681"/>
    <n v="11496.810884696801"/>
    <n v="3.6807571305308699"/>
    <n v="0.71"/>
    <n v="8162.7357281347104"/>
    <n v="2.61333756267691"/>
    <n v="2885"/>
    <n v="1.165"/>
    <n v="1.3779999999999999"/>
    <n v="2.5499999999999998E-2"/>
    <n v="0.55000000000000004"/>
    <n v="24.263431542460999"/>
    <d v="1900-01-16T07:56:40"/>
    <n v="43236"/>
    <n v="4.8565208213891902"/>
    <n v="251.646933527698"/>
    <n v="1"/>
    <n v="122441.03592202066"/>
  </r>
  <r>
    <s v="STND-60577"/>
    <s v="Lakeview Realty Investors LLC"/>
    <s v="Lakeview Realty Investors LLC - 175 E Crossroads Parkway Unit F - Bolingbrook"/>
    <x v="7"/>
    <s v="Indoor Lighting"/>
    <x v="6"/>
    <n v="0"/>
    <n v="1968.5619999999999"/>
    <n v="1.3413600000000001"/>
    <x v="0"/>
    <x v="0"/>
    <n v="8"/>
    <s v="Qty / 1,000"/>
    <m/>
    <s v="Private-Lighting"/>
    <x v="0"/>
    <n v="3"/>
    <n v="1"/>
    <s v="Lighting"/>
    <n v="0.91633259480590001"/>
    <n v="1.30467645558681"/>
    <n v="1803.85752549629"/>
    <n v="1.75004081046592"/>
    <n v="0.71"/>
    <n v="1280.7388431023701"/>
    <n v="1.2425289754308"/>
    <n v="2885"/>
    <n v="1.165"/>
    <n v="1.3779999999999999"/>
    <n v="2.5499999999999998E-2"/>
    <n v="0.55000000000000004"/>
    <n v="24.263431542460999"/>
    <d v="1900-01-16T07:56:40"/>
    <n v="43236"/>
    <n v="3.1749651858960801"/>
    <n v="39.483576738330797"/>
    <n v="1"/>
    <n v="10245.910744818961"/>
  </r>
  <r>
    <s v="STND-60578"/>
    <s v="Woory Market"/>
    <s v="Woory Market - 1105 N Salem Dr - Schaumburg"/>
    <x v="0"/>
    <s v="Indoor Lighting"/>
    <x v="14"/>
    <n v="0"/>
    <n v="46795.105000000003"/>
    <n v="9.3495069999999991"/>
    <x v="0"/>
    <x v="0"/>
    <n v="12.215978499877799"/>
    <s v="Qty / 1,000"/>
    <m/>
    <s v="Private-Lighting"/>
    <x v="0"/>
    <n v="3"/>
    <n v="1"/>
    <s v="Lighting"/>
    <n v="0.91633259480590001"/>
    <n v="1.30467645558681"/>
    <n v="42879.879988864501"/>
    <n v="12.198081654244"/>
    <n v="0.71"/>
    <n v="30444.7147920938"/>
    <n v="8.6606379745132607"/>
    <n v="4093"/>
    <n v="1.1200000000000001"/>
    <n v="1.29"/>
    <n v="1.9E-2"/>
    <n v="0.71"/>
    <n v="17.102369899829"/>
    <d v="1900-01-11T05:11:01"/>
    <n v="43305"/>
    <n v="13.3181369737352"/>
    <n v="727.42653552538002"/>
    <n v="0"/>
    <n v="371911.98133512947"/>
  </r>
  <r>
    <s v="STND-60578"/>
    <s v="Woory Market"/>
    <s v="Woory Market - 1105 N Salem Dr - Schaumburg"/>
    <x v="0"/>
    <s v="Indoor Lighting"/>
    <x v="14"/>
    <n v="0"/>
    <n v="23956.82"/>
    <n v="4.7864930000000001"/>
    <x v="0"/>
    <x v="0"/>
    <n v="12.215978499877799"/>
    <s v="Qty / 1,000"/>
    <m/>
    <s v="Private-Lighting"/>
    <x v="0"/>
    <n v="3"/>
    <n v="1"/>
    <s v="Lighting"/>
    <n v="0.91633259480590001"/>
    <n v="1.30467645558681"/>
    <n v="21952.415033897902"/>
    <n v="6.2448247219310602"/>
    <n v="0.71"/>
    <n v="15586.2146740675"/>
    <n v="4.4338255525710499"/>
    <n v="4093"/>
    <n v="1.1200000000000001"/>
    <n v="1.29"/>
    <n v="1.9E-2"/>
    <n v="0.71"/>
    <n v="17.102369899829"/>
    <d v="1900-01-11T05:11:01"/>
    <n v="43305"/>
    <n v="6.8182385871067401"/>
    <n v="372.40704075362498"/>
    <n v="0"/>
    <n v="190400.86335288844"/>
  </r>
  <r>
    <s v="STND-60580"/>
    <s v="Wayfair LLC"/>
    <s v="Wayfair - 815 Kimberly Dr - Carol Stream"/>
    <x v="0"/>
    <s v="Indoor Lighting"/>
    <x v="8"/>
    <n v="0"/>
    <n v="30980.22"/>
    <n v="4.9029360000000004"/>
    <x v="0"/>
    <x v="0"/>
    <n v="9.5383441434566993"/>
    <s v="Qty / 1,000"/>
    <m/>
    <s v="Private-Lighting"/>
    <x v="0"/>
    <n v="3"/>
    <n v="1"/>
    <s v="Lighting"/>
    <n v="0.91633259480590001"/>
    <n v="1.30467645558681"/>
    <n v="28388.185380257601"/>
    <n v="6.3967451624489504"/>
    <n v="0.71"/>
    <n v="20155.611619982901"/>
    <n v="4.54168906533876"/>
    <n v="5242"/>
    <n v="1"/>
    <n v="1.22"/>
    <n v="1.0999999999999999E-2"/>
    <n v="0.68"/>
    <n v="13.3536818008394"/>
    <d v="1900-01-08T12:55:13"/>
    <n v="43253"/>
    <n v="7.7106378525180297"/>
    <n v="312.27003918283401"/>
    <n v="0"/>
    <n v="192251.16005325169"/>
  </r>
  <r>
    <s v="STND-60582"/>
    <s v="Roselle School District No. 12"/>
    <s v="Roselle School District #12 (Spring Hills Elementary School) - 560 Pinecroft Dr - Roselle"/>
    <x v="0"/>
    <s v="Indoor Lighting"/>
    <x v="12"/>
    <n v="0"/>
    <n v="165418.508"/>
    <n v="45.105983999999999"/>
    <x v="0"/>
    <x v="1"/>
    <n v="15"/>
    <s v="Qty / 1,000"/>
    <m/>
    <s v="Public-Lighting"/>
    <x v="0"/>
    <n v="1"/>
    <n v="1"/>
    <s v="Lighting"/>
    <n v="0.95625781801464005"/>
    <n v="1.47347312606477"/>
    <n v="158182.741519317"/>
    <n v="66.4624552487073"/>
    <n v="0.71"/>
    <n v="112309.74647871499"/>
    <n v="47.188343226582198"/>
    <n v="2979"/>
    <n v="1.17333333333333"/>
    <n v="1.323"/>
    <n v="2.1333333333333301E-2"/>
    <n v="0.72"/>
    <n v="23.497818059751602"/>
    <d v="1900-01-15T18:49:11"/>
    <n v="43377"/>
    <n v="69.772460788514493"/>
    <n v="2876.04984580577"/>
    <n v="0"/>
    <n v="1684646.1971807249"/>
  </r>
  <r>
    <s v="STND-60582"/>
    <s v="Roselle School District No. 12"/>
    <s v="Roselle School District #12 (Spring Hills Elementary School) - 560 Pinecroft Dr - Roselle"/>
    <x v="0"/>
    <s v="Indoor Lighting"/>
    <x v="12"/>
    <n v="0"/>
    <n v="2509.5100000000002"/>
    <n v="0.68428800000000001"/>
    <x v="0"/>
    <x v="1"/>
    <n v="15"/>
    <s v="Qty / 1,000"/>
    <m/>
    <s v="Public-Lighting"/>
    <x v="0"/>
    <n v="1"/>
    <n v="1"/>
    <s v="Lighting"/>
    <n v="0.95625781801464005"/>
    <n v="1.47347312606477"/>
    <n v="2399.7385568859199"/>
    <n v="1.0082799784886101"/>
    <n v="0.71"/>
    <n v="1703.8143753889999"/>
    <n v="0.71587878472691102"/>
    <n v="2979"/>
    <n v="1.17333333333333"/>
    <n v="1.323"/>
    <n v="2.1333333333333301E-2"/>
    <n v="0.72"/>
    <n v="23.497818059751602"/>
    <d v="1900-01-15T18:49:11"/>
    <n v="43377"/>
    <n v="1.0584949803567301"/>
    <n v="43.631610125198499"/>
    <n v="0"/>
    <n v="25557.215630834999"/>
  </r>
  <r>
    <s v="STND-60582"/>
    <s v="Roselle School District No. 12"/>
    <s v="Roselle School District #12 (Spring Hills Elementary School) - 560 Pinecroft Dr - Roselle"/>
    <x v="0"/>
    <s v="Indoor Lighting"/>
    <x v="12"/>
    <n v="0"/>
    <n v="505.387"/>
    <n v="0.13780800000000001"/>
    <x v="0"/>
    <x v="1"/>
    <n v="15"/>
    <s v="Qty / 1,000"/>
    <m/>
    <s v="Public-Lighting"/>
    <x v="0"/>
    <n v="1"/>
    <n v="1"/>
    <s v="Lighting"/>
    <n v="0.95625781801464005"/>
    <n v="1.47347312606477"/>
    <n v="483.28026987296499"/>
    <n v="0.203056384556733"/>
    <n v="0.71"/>
    <n v="343.12899160980498"/>
    <n v="0.144170033035281"/>
    <n v="2979"/>
    <n v="1.17333333333333"/>
    <n v="1.323"/>
    <n v="2.1333333333333301E-2"/>
    <n v="0.72"/>
    <n v="23.497818059751602"/>
    <d v="1900-01-15T18:49:11"/>
    <n v="43377"/>
    <n v="0.21316912798850801"/>
    <n v="8.7869139976902702"/>
    <n v="0"/>
    <n v="5146.9348741470749"/>
  </r>
  <r>
    <s v="STND-60582"/>
    <s v="Roselle School District No. 12"/>
    <s v="Roselle School District #12 (Spring Hills Elementary School) - 560 Pinecroft Dr - Roselle"/>
    <x v="0"/>
    <s v="Indoor Lighting"/>
    <x v="12"/>
    <n v="0"/>
    <n v="2007.6079999999999"/>
    <n v="0.54742999999999997"/>
    <x v="0"/>
    <x v="1"/>
    <n v="15"/>
    <s v="Qty / 1,000"/>
    <m/>
    <s v="Public-Lighting"/>
    <x v="0"/>
    <n v="1"/>
    <n v="1"/>
    <s v="Lighting"/>
    <n v="0.95625781801464005"/>
    <n v="1.47347312606477"/>
    <n v="1919.7908455087299"/>
    <n v="0.80662339340163502"/>
    <n v="0.71"/>
    <n v="1363.0515003112"/>
    <n v="0.57270260931516104"/>
    <n v="2979"/>
    <n v="1.17333333333333"/>
    <n v="1.323"/>
    <n v="2.1333333333333301E-2"/>
    <n v="0.72"/>
    <n v="23.497818059751602"/>
    <d v="1900-01-15T18:49:11"/>
    <n v="43377"/>
    <n v="0.84679536554299495"/>
    <n v="34.905288100158799"/>
    <n v="0"/>
    <n v="20445.772504667999"/>
  </r>
  <r>
    <s v="STND-60582"/>
    <s v="Roselle School District No. 12"/>
    <s v="Roselle School District #12 (Spring Hills Elementary School) - 560 Pinecroft Dr - Roselle"/>
    <x v="0"/>
    <s v="Indoor Lighting"/>
    <x v="12"/>
    <n v="0"/>
    <n v="21247.181"/>
    <n v="5.7936379999999996"/>
    <x v="0"/>
    <x v="1"/>
    <n v="15"/>
    <s v="Qty / 1,000"/>
    <m/>
    <s v="Public-Lighting"/>
    <x v="0"/>
    <n v="1"/>
    <n v="1"/>
    <s v="Lighting"/>
    <n v="0.95625781801464005"/>
    <n v="1.47347312606477"/>
    <n v="20317.782942022099"/>
    <n v="8.5367698951476196"/>
    <n v="0.71"/>
    <n v="14425.625888835701"/>
    <n v="6.0611066255548103"/>
    <n v="2979"/>
    <n v="1.17333333333333"/>
    <n v="1.323"/>
    <n v="2.1333333333333301E-2"/>
    <n v="0.72"/>
    <n v="23.497818059751602"/>
    <d v="1900-01-15T18:49:11"/>
    <n v="43377"/>
    <n v="8.9619235482779303"/>
    <n v="369.41423530949299"/>
    <n v="0"/>
    <n v="216384.38833253551"/>
  </r>
  <r>
    <s v="STND-60582"/>
    <s v="Roselle School District No. 12"/>
    <s v="Roselle School District #12 (Spring Hills Elementary School) - 560 Pinecroft Dr - Roselle"/>
    <x v="1"/>
    <s v="Outdoor &amp; Garage Lighting"/>
    <x v="1"/>
    <n v="0"/>
    <n v="22431.224999999999"/>
    <n v="0"/>
    <x v="0"/>
    <x v="1"/>
    <n v="10.1978380583316"/>
    <s v="Qty / 1,000"/>
    <m/>
    <s v="Public-Lighting"/>
    <x v="0"/>
    <n v="1"/>
    <n v="1"/>
    <s v="Lighting"/>
    <n v="0.95625781801464005"/>
    <n v="1.47347312606477"/>
    <n v="21450.034273895399"/>
    <n v="0"/>
    <n v="0.71"/>
    <n v="15229.524334465799"/>
    <n v="0"/>
    <n v="4903"/>
    <n v="1"/>
    <n v="1"/>
    <n v="0"/>
    <n v="0"/>
    <n v="14.276973281664301"/>
    <d v="1900-01-09T04:44:53"/>
    <n v="43377"/>
    <n v="0"/>
    <n v="0"/>
    <n v="0"/>
    <n v="155308.22286830255"/>
  </r>
  <r>
    <s v="STND-60582"/>
    <s v="Roselle School District No. 12"/>
    <s v="Roselle School District #12 (Spring Hills Elementary School) - 560 Pinecroft Dr - Roselle"/>
    <x v="1"/>
    <s v="Outdoor &amp; Garage Lighting"/>
    <x v="1"/>
    <n v="0"/>
    <n v="11374.96"/>
    <n v="0"/>
    <x v="0"/>
    <x v="1"/>
    <n v="10.1978380583316"/>
    <s v="Qty / 1,000"/>
    <m/>
    <s v="Public-Lighting"/>
    <x v="0"/>
    <n v="1"/>
    <n v="1"/>
    <s v="Lighting"/>
    <n v="0.95625781801464005"/>
    <n v="1.47347312606477"/>
    <n v="10877.394429603801"/>
    <n v="0"/>
    <n v="0.71"/>
    <n v="7722.9500450186997"/>
    <n v="0"/>
    <n v="4903"/>
    <n v="1"/>
    <n v="1"/>
    <n v="0"/>
    <n v="0"/>
    <n v="14.276973281664301"/>
    <d v="1900-01-09T04:44:53"/>
    <n v="43377"/>
    <n v="0"/>
    <n v="0"/>
    <n v="0"/>
    <n v="78757.393891685439"/>
  </r>
  <r>
    <s v="STND-60582"/>
    <s v="Roselle School District No. 12"/>
    <s v="Roselle School District #12 (Spring Hills Elementary School) - 560 Pinecroft Dr - Roselle"/>
    <x v="1"/>
    <s v="Outdoor &amp; Garage Lighting"/>
    <x v="1"/>
    <n v="0"/>
    <n v="7722.2250000000004"/>
    <n v="0"/>
    <x v="0"/>
    <x v="1"/>
    <n v="10.1978380583316"/>
    <s v="Qty / 1,000"/>
    <m/>
    <s v="Public-Lighting"/>
    <x v="0"/>
    <n v="1"/>
    <n v="1"/>
    <s v="Lighting"/>
    <n v="0.95625781801464005"/>
    <n v="1.47347312606477"/>
    <n v="7384.4380287181002"/>
    <n v="0"/>
    <n v="0.71"/>
    <n v="5242.9510003898504"/>
    <n v="0"/>
    <n v="4903"/>
    <n v="1"/>
    <n v="1"/>
    <n v="0"/>
    <n v="0"/>
    <n v="14.276973281664301"/>
    <d v="1900-01-09T04:44:53"/>
    <n v="43377"/>
    <n v="0"/>
    <n v="0"/>
    <n v="0"/>
    <n v="53466.765249743352"/>
  </r>
  <r>
    <s v="STND-60582"/>
    <s v="Roselle School District No. 12"/>
    <s v="Roselle School District #12 (Spring Hills Elementary School) - 560 Pinecroft Dr - Roselle"/>
    <x v="62"/>
    <s v="Indoor Lighting"/>
    <x v="12"/>
    <n v="0"/>
    <n v="5297.8540000000003"/>
    <n v="1.4446079999999999"/>
    <x v="0"/>
    <x v="1"/>
    <n v="15"/>
    <s v="Qty / 1,000"/>
    <m/>
    <s v="Public-Lighting"/>
    <x v="0"/>
    <n v="1"/>
    <n v="1"/>
    <s v="Lighting"/>
    <n v="0.95625781801464005"/>
    <n v="1.47347312606477"/>
    <n v="5066.1143062001302"/>
    <n v="2.1285910656981701"/>
    <n v="0.71"/>
    <n v="3596.9411574020901"/>
    <n v="1.5112996566457"/>
    <n v="2979"/>
    <n v="1.17333333333333"/>
    <n v="1.323"/>
    <n v="2.1333333333333301E-2"/>
    <n v="0.72"/>
    <n v="23.497818059751602"/>
    <d v="1900-01-15T18:49:11"/>
    <n v="43377"/>
    <n v="2.2346005140864298"/>
    <n v="92.111169203638795"/>
    <n v="0"/>
    <n v="53954.117361031349"/>
  </r>
  <r>
    <s v="STND-60582"/>
    <s v="Roselle School District No. 12"/>
    <s v="Roselle School District #12 (Spring Hills Elementary School) - 560 Pinecroft Dr - Roselle"/>
    <x v="7"/>
    <s v="Indoor Lighting"/>
    <x v="12"/>
    <n v="0"/>
    <n v="11443.364"/>
    <n v="10.292832000000001"/>
    <x v="0"/>
    <x v="1"/>
    <n v="8"/>
    <s v="Qty / 1,000"/>
    <m/>
    <s v="Public-Lighting"/>
    <x v="0"/>
    <n v="1"/>
    <n v="1"/>
    <s v="Lighting"/>
    <n v="0.95625781801464005"/>
    <n v="1.47347312606477"/>
    <n v="10942.806289387299"/>
    <n v="15.1662113430995"/>
    <n v="0.71"/>
    <n v="7769.39246546497"/>
    <n v="10.7680100536006"/>
    <n v="2979"/>
    <n v="1.17333333333333"/>
    <n v="1.323"/>
    <n v="2.1333333333333301E-2"/>
    <n v="0.72"/>
    <n v="23.497818059751602"/>
    <d v="1900-01-15T18:49:11"/>
    <n v="43377"/>
    <n v="20.111404626777901"/>
    <n v="198.96011435249599"/>
    <n v="0"/>
    <n v="62155.13972371976"/>
  </r>
  <r>
    <s v="STND-60583"/>
    <s v="Village of Homewood"/>
    <s v="Village of Homewood - Various Intersections - Homewood"/>
    <x v="68"/>
    <s v="Outdoor &amp; Garage Lighting"/>
    <x v="1"/>
    <n v="0"/>
    <n v="20126"/>
    <n v="2.2968000000000002"/>
    <x v="0"/>
    <x v="1"/>
    <n v="10"/>
    <s v="ΔkWpeak / CF"/>
    <n v="0.387777777777778"/>
    <s v="Public-Lighting"/>
    <x v="0"/>
    <n v="2"/>
    <n v="1"/>
    <s v="Lighting"/>
    <n v="0.98996686498346598"/>
    <n v="2.5626279547341602"/>
    <n v="19924.0731246572"/>
    <n v="5.8858438864334301"/>
    <n v="0.71"/>
    <n v="14146.0919185066"/>
    <n v="4.1789491593677299"/>
    <n v="4903"/>
    <n v="1"/>
    <n v="1"/>
    <n v="0"/>
    <n v="0"/>
    <n v="14.276973281664301"/>
    <d v="1900-01-09T04:44:53"/>
    <n v="43357"/>
    <n v="15.178393976475901"/>
    <n v="0"/>
    <n v="0"/>
    <n v="141460.91918506598"/>
  </r>
  <r>
    <s v="STND-60583"/>
    <s v="Village of Homewood"/>
    <s v="Village of Homewood - Various Intersections - Homewood"/>
    <x v="68"/>
    <s v="Outdoor &amp; Garage Lighting"/>
    <x v="1"/>
    <n v="0"/>
    <n v="696"/>
    <n v="7.9460000000000003E-2"/>
    <x v="0"/>
    <x v="1"/>
    <n v="10"/>
    <s v="ΔkWpeak / CF"/>
    <n v="0.387777777777778"/>
    <s v="Public-Lighting"/>
    <x v="0"/>
    <n v="2"/>
    <n v="1"/>
    <s v="Lighting"/>
    <n v="0.98996686498346598"/>
    <n v="2.5626279547341602"/>
    <n v="689.01693802849195"/>
    <n v="0.20362641728317701"/>
    <n v="0.71"/>
    <n v="489.20202600022901"/>
    <n v="0.14457475627105501"/>
    <n v="4903"/>
    <n v="1"/>
    <n v="1"/>
    <n v="0"/>
    <n v="0"/>
    <n v="14.276973281664301"/>
    <d v="1900-01-09T04:44:53"/>
    <n v="43357"/>
    <n v="0.52511110474171596"/>
    <n v="0"/>
    <n v="0"/>
    <n v="4892.0202600022903"/>
  </r>
  <r>
    <s v="STND-60583"/>
    <s v="Village of Homewood"/>
    <s v="Village of Homewood - Various Intersections - Homewood"/>
    <x v="68"/>
    <s v="Outdoor &amp; Garage Lighting"/>
    <x v="1"/>
    <n v="0"/>
    <n v="15080"/>
    <n v="1.7208600000000001"/>
    <x v="0"/>
    <x v="1"/>
    <n v="10"/>
    <s v="ΔkWpeak / CF"/>
    <n v="0.387777777777778"/>
    <s v="Public-Lighting"/>
    <x v="0"/>
    <n v="2"/>
    <n v="1"/>
    <s v="Lighting"/>
    <n v="0.98996686498346598"/>
    <n v="2.5626279547341602"/>
    <n v="14928.700323950699"/>
    <n v="4.4099239421838297"/>
    <n v="0.71"/>
    <n v="10599.377230005"/>
    <n v="3.1310459989505199"/>
    <n v="4903"/>
    <n v="1"/>
    <n v="1"/>
    <n v="0"/>
    <n v="0"/>
    <n v="14.276973281664301"/>
    <d v="1900-01-09T04:44:53"/>
    <n v="43357"/>
    <n v="11.372296699041399"/>
    <n v="0"/>
    <n v="0"/>
    <n v="105993.77230005001"/>
  </r>
  <r>
    <s v="STND-60583"/>
    <s v="Village of Homewood"/>
    <s v="Village of Homewood - Various Intersections - Homewood"/>
    <x v="68"/>
    <s v="Outdoor &amp; Garage Lighting"/>
    <x v="1"/>
    <n v="0"/>
    <n v="600"/>
    <n v="2.5680000000000001E-2"/>
    <x v="0"/>
    <x v="1"/>
    <n v="10"/>
    <s v="ΔkWpeak / CF"/>
    <n v="0.387777777777778"/>
    <s v="Public-Lighting"/>
    <x v="0"/>
    <n v="2"/>
    <n v="1"/>
    <s v="Lighting"/>
    <n v="0.98996686498346598"/>
    <n v="2.5626279547341602"/>
    <n v="593.98011899007895"/>
    <n v="6.58082858775733E-2"/>
    <n v="0.71"/>
    <n v="421.72588448295602"/>
    <n v="4.6723882973077002E-2"/>
    <n v="4903"/>
    <n v="1"/>
    <n v="1"/>
    <n v="0"/>
    <n v="0"/>
    <n v="14.276973281664301"/>
    <d v="1900-01-09T04:44:53"/>
    <n v="43357"/>
    <n v="0.16970618134617799"/>
    <n v="0"/>
    <n v="0"/>
    <n v="4217.2588448295601"/>
  </r>
  <r>
    <s v="STND-60583"/>
    <s v="Village of Homewood"/>
    <s v="Village of Homewood - Various Intersections - Homewood"/>
    <x v="68"/>
    <s v="Outdoor &amp; Garage Lighting"/>
    <x v="1"/>
    <n v="0"/>
    <n v="608"/>
    <n v="8.72E-2"/>
    <x v="0"/>
    <x v="1"/>
    <n v="10"/>
    <s v="ΔkWpeak / CF"/>
    <n v="0.387777777777778"/>
    <s v="Public-Lighting"/>
    <x v="0"/>
    <n v="2"/>
    <n v="1"/>
    <s v="Lighting"/>
    <n v="0.98996686498346598"/>
    <n v="2.5626279547341602"/>
    <n v="601.89985390994696"/>
    <n v="0.22346115765281899"/>
    <n v="0.71"/>
    <n v="427.34889627606202"/>
    <n v="0.15865742193350099"/>
    <n v="4903"/>
    <n v="1"/>
    <n v="1"/>
    <n v="0"/>
    <n v="0"/>
    <n v="14.276973281664301"/>
    <d v="1900-01-09T04:44:53"/>
    <n v="43357"/>
    <n v="0.57626086500727003"/>
    <n v="0"/>
    <n v="0"/>
    <n v="4273.4889627606199"/>
  </r>
  <r>
    <s v="STND-60583"/>
    <s v="Village of Homewood"/>
    <s v="Village of Homewood - Various Intersections - Homewood"/>
    <x v="68"/>
    <s v="Outdoor &amp; Garage Lighting"/>
    <x v="1"/>
    <n v="0"/>
    <n v="45408"/>
    <n v="3.8879999999999999"/>
    <x v="0"/>
    <x v="1"/>
    <n v="10"/>
    <s v="ΔkWpeak / CF"/>
    <n v="0.387777777777778"/>
    <s v="Public-Lighting"/>
    <x v="0"/>
    <n v="2"/>
    <n v="1"/>
    <s v="Lighting"/>
    <n v="0.98996686498346598"/>
    <n v="2.5626279547341602"/>
    <n v="44952.415405169202"/>
    <n v="9.9634974880064195"/>
    <n v="0.71"/>
    <n v="31916.214937670102"/>
    <n v="7.07408321648456"/>
    <n v="4903"/>
    <n v="1"/>
    <n v="1"/>
    <n v="0"/>
    <n v="0"/>
    <n v="14.276973281664301"/>
    <d v="1900-01-09T04:44:53"/>
    <n v="43357"/>
    <n v="25.693833063626901"/>
    <n v="0"/>
    <n v="0"/>
    <n v="319162.14937670104"/>
  </r>
  <r>
    <s v="STND-60584"/>
    <s v="Roselle School District No. 12"/>
    <s v="Roselle School District #12 (Roselle Middle School) - 500 Park St - Roselle"/>
    <x v="1"/>
    <s v="Outdoor &amp; Garage Lighting"/>
    <x v="1"/>
    <n v="0"/>
    <n v="4486.2449999999999"/>
    <n v="0"/>
    <x v="0"/>
    <x v="1"/>
    <n v="10.1978380583316"/>
    <s v="Qty / 1,000"/>
    <m/>
    <s v="Public-Lighting"/>
    <x v="0"/>
    <n v="1"/>
    <n v="1"/>
    <s v="Lighting"/>
    <n v="0.95625781801464005"/>
    <n v="1.47347312606477"/>
    <n v="4290.0068547790897"/>
    <n v="0"/>
    <n v="0.71"/>
    <n v="3045.90486689315"/>
    <n v="0"/>
    <n v="4903"/>
    <n v="1"/>
    <n v="1"/>
    <n v="0"/>
    <n v="0"/>
    <n v="14.276973281664301"/>
    <d v="1900-01-09T04:44:53"/>
    <n v="43372"/>
    <n v="0"/>
    <n v="0"/>
    <n v="0"/>
    <n v="31061.644573660411"/>
  </r>
  <r>
    <s v="STND-60584"/>
    <s v="Roselle School District No. 12"/>
    <s v="Roselle School District #12 (Roselle Middle School) - 500 Park St - Roselle"/>
    <x v="1"/>
    <s v="Outdoor &amp; Garage Lighting"/>
    <x v="1"/>
    <n v="0"/>
    <n v="14586.424999999999"/>
    <n v="0"/>
    <x v="0"/>
    <x v="1"/>
    <n v="10.1978380583316"/>
    <s v="Qty / 1,000"/>
    <m/>
    <s v="Public-Lighting"/>
    <x v="0"/>
    <n v="1"/>
    <n v="1"/>
    <s v="Lighting"/>
    <n v="0.95625781801464005"/>
    <n v="1.47347312606477"/>
    <n v="13948.3829431342"/>
    <n v="0"/>
    <n v="0.71"/>
    <n v="9903.3518896252808"/>
    <n v="0"/>
    <n v="4903"/>
    <n v="1"/>
    <n v="1"/>
    <n v="0"/>
    <n v="0"/>
    <n v="14.276973281664301"/>
    <d v="1900-01-09T04:44:53"/>
    <n v="43372"/>
    <n v="0"/>
    <n v="0"/>
    <n v="0"/>
    <n v="100992.77880507086"/>
  </r>
  <r>
    <s v="STND-60584"/>
    <s v="Roselle School District No. 12"/>
    <s v="Roselle School District #12 (Roselle Middle School) - 500 Park St - Roselle"/>
    <x v="0"/>
    <s v="Indoor Lighting"/>
    <x v="12"/>
    <n v="0"/>
    <n v="130870.92600000001"/>
    <n v="35.685619000000003"/>
    <x v="0"/>
    <x v="1"/>
    <n v="15"/>
    <s v="Qty / 1,000"/>
    <m/>
    <s v="Public-Lighting"/>
    <x v="0"/>
    <n v="1"/>
    <n v="1"/>
    <s v="Lighting"/>
    <n v="0.95625781801464005"/>
    <n v="1.47347312606477"/>
    <n v="125146.346138315"/>
    <n v="52.581800583486199"/>
    <n v="0.71"/>
    <n v="88853.905758203895"/>
    <n v="37.333078414275199"/>
    <n v="2979"/>
    <n v="1.17333333333333"/>
    <n v="1.323"/>
    <n v="2.1333333333333301E-2"/>
    <n v="0.72"/>
    <n v="23.497818059751602"/>
    <d v="1900-01-15T18:49:11"/>
    <n v="43372"/>
    <n v="55.200512916232299"/>
    <n v="2275.38811160573"/>
    <n v="0"/>
    <n v="1332808.5863730584"/>
  </r>
  <r>
    <s v="STND-60584"/>
    <s v="Roselle School District No. 12"/>
    <s v="Roselle School District #12 (Roselle Middle School) - 500 Park St - Roselle"/>
    <x v="0"/>
    <s v="Indoor Lighting"/>
    <x v="12"/>
    <n v="0"/>
    <n v="223.06800000000001"/>
    <n v="6.0825999999999998E-2"/>
    <x v="0"/>
    <x v="1"/>
    <n v="15"/>
    <s v="Qty / 1,000"/>
    <m/>
    <s v="Public-Lighting"/>
    <x v="0"/>
    <n v="1"/>
    <n v="1"/>
    <s v="Lighting"/>
    <n v="0.95625781801464005"/>
    <n v="1.47347312606477"/>
    <n v="213.31051894889001"/>
    <n v="8.9625476366015505E-2"/>
    <n v="0.71"/>
    <n v="151.45046845371201"/>
    <n v="6.3634088219871002E-2"/>
    <n v="2979"/>
    <n v="1.17333333333333"/>
    <n v="1.323"/>
    <n v="2.1333333333333301E-2"/>
    <n v="0.72"/>
    <n v="23.497818059751602"/>
    <d v="1900-01-15T18:49:11"/>
    <n v="43372"/>
    <n v="9.4089061440765398E-2"/>
    <n v="3.8783730717979901"/>
    <n v="0"/>
    <n v="2271.7570268056802"/>
  </r>
  <r>
    <s v="STND-60584"/>
    <s v="Roselle School District No. 12"/>
    <s v="Roselle School District #12 (Roselle Middle School) - 500 Park St - Roselle"/>
    <x v="0"/>
    <s v="Indoor Lighting"/>
    <x v="12"/>
    <n v="0"/>
    <n v="728.45500000000004"/>
    <n v="0.19863400000000001"/>
    <x v="0"/>
    <x v="1"/>
    <n v="15"/>
    <s v="Qty / 1,000"/>
    <m/>
    <s v="Public-Lighting"/>
    <x v="0"/>
    <n v="1"/>
    <n v="1"/>
    <s v="Lighting"/>
    <n v="0.95625781801464005"/>
    <n v="1.47347312606477"/>
    <n v="696.59078882185395"/>
    <n v="0.292681860922749"/>
    <n v="0.71"/>
    <n v="494.57946006351699"/>
    <n v="0.20780412125515199"/>
    <n v="2979"/>
    <n v="1.17333333333333"/>
    <n v="1.323"/>
    <n v="2.1333333333333301E-2"/>
    <n v="0.72"/>
    <n v="23.497818059751602"/>
    <d v="1900-01-15T18:49:11"/>
    <n v="43372"/>
    <n v="0.30725818942927402"/>
    <n v="12.665287069488301"/>
    <n v="0"/>
    <n v="7418.6919009527546"/>
  </r>
  <r>
    <s v="STND-60584"/>
    <s v="Roselle School District No. 12"/>
    <s v="Roselle School District #12 (Roselle Middle School) - 500 Park St - Roselle"/>
    <x v="0"/>
    <s v="Indoor Lighting"/>
    <x v="12"/>
    <n v="0"/>
    <n v="18591.284"/>
    <n v="5.0694340000000002"/>
    <x v="0"/>
    <x v="1"/>
    <n v="15"/>
    <s v="Qty / 1,000"/>
    <m/>
    <s v="Public-Lighting"/>
    <x v="0"/>
    <n v="1"/>
    <n v="1"/>
    <s v="Lighting"/>
    <n v="0.95625781801464005"/>
    <n v="1.47347312606477"/>
    <n v="17778.0606719305"/>
    <n v="7.4696747633590102"/>
    <n v="0.71"/>
    <n v="12622.4230770706"/>
    <n v="5.3034690819849004"/>
    <n v="2979"/>
    <n v="1.17333333333333"/>
    <n v="1.323"/>
    <n v="2.1333333333333301E-2"/>
    <n v="0.72"/>
    <n v="23.497818059751602"/>
    <d v="1900-01-15T18:49:11"/>
    <n v="43372"/>
    <n v="7.8416842648851697"/>
    <n v="323.23746676237198"/>
    <n v="0"/>
    <n v="189336.34615605901"/>
  </r>
  <r>
    <s v="STND-60584"/>
    <s v="Roselle School District No. 12"/>
    <s v="Roselle School District #12 (Roselle Middle School) - 500 Park St - Roselle"/>
    <x v="62"/>
    <s v="Indoor Lighting"/>
    <x v="12"/>
    <n v="0"/>
    <n v="3903.6819999999998"/>
    <n v="1.0644480000000001"/>
    <x v="0"/>
    <x v="1"/>
    <n v="15"/>
    <s v="Qty / 1,000"/>
    <m/>
    <s v="Public-Lighting"/>
    <x v="0"/>
    <n v="1"/>
    <n v="1"/>
    <s v="Lighting"/>
    <n v="0.95625781801464005"/>
    <n v="1.47347312606477"/>
    <n v="3732.92643154302"/>
    <n v="1.5684355220933901"/>
    <n v="0.71"/>
    <n v="2650.3777663955502"/>
    <n v="1.1135892206863101"/>
    <n v="2979"/>
    <n v="1.17333333333333"/>
    <n v="1.323"/>
    <n v="2.1333333333333301E-2"/>
    <n v="0.72"/>
    <n v="23.497818059751602"/>
    <d v="1900-01-15T18:49:11"/>
    <n v="43372"/>
    <n v="1.6465477472215799"/>
    <n v="67.871389664418601"/>
    <n v="0"/>
    <n v="39755.666495933256"/>
  </r>
  <r>
    <s v="STND-60584"/>
    <s v="Roselle School District No. 12"/>
    <s v="Roselle School District #12 (Roselle Middle School) - 500 Park St - Roselle"/>
    <x v="7"/>
    <s v="Indoor Lighting"/>
    <x v="12"/>
    <n v="0"/>
    <n v="9837.2780000000002"/>
    <n v="8.8482240000000001"/>
    <x v="0"/>
    <x v="1"/>
    <n v="8"/>
    <s v="Qty / 1,000"/>
    <m/>
    <s v="Public-Lighting"/>
    <x v="0"/>
    <n v="1"/>
    <n v="1"/>
    <s v="Lighting"/>
    <n v="0.95625781801464005"/>
    <n v="1.47347312606477"/>
    <n v="9406.9739954834204"/>
    <n v="13.037620277401301"/>
    <n v="0.71"/>
    <n v="6678.9515367932299"/>
    <n v="9.2567103969549205"/>
    <n v="2979"/>
    <n v="1.17333333333333"/>
    <n v="1.323"/>
    <n v="2.1333333333333301E-2"/>
    <n v="0.72"/>
    <n v="23.497818059751602"/>
    <d v="1900-01-15T18:49:11"/>
    <n v="43372"/>
    <n v="17.288751345826601"/>
    <n v="171.03589082697101"/>
    <n v="0"/>
    <n v="53431.612294345839"/>
  </r>
  <r>
    <s v="STND-60586"/>
    <s v="U-Haul Co. of Illinois, Inc."/>
    <s v="U-Haul 856051 - 796 Bluff City Blvd - Elgin"/>
    <x v="1"/>
    <s v="Outdoor &amp; Garage Lighting"/>
    <x v="1"/>
    <n v="0"/>
    <n v="7766.3519999999999"/>
    <n v="0"/>
    <x v="0"/>
    <x v="0"/>
    <n v="10.1978380583316"/>
    <s v="Qty / 1,000"/>
    <m/>
    <s v="Private-Lighting"/>
    <x v="0"/>
    <n v="3"/>
    <n v="1"/>
    <s v="Lighting"/>
    <n v="0.91633259480590001"/>
    <n v="1.30467645558681"/>
    <n v="7116.5614803359904"/>
    <n v="0"/>
    <n v="0.71"/>
    <n v="5052.7586510385499"/>
    <n v="0"/>
    <n v="4903"/>
    <n v="1"/>
    <n v="1"/>
    <n v="0"/>
    <n v="0"/>
    <n v="14.276973281664301"/>
    <d v="1900-01-09T04:44:53"/>
    <n v="43297"/>
    <n v="0"/>
    <n v="0"/>
    <n v="0"/>
    <n v="51527.21447112516"/>
  </r>
  <r>
    <s v="STND-60586"/>
    <s v="U-Haul Co. of Illinois, Inc."/>
    <s v="U-Haul 856051 - 796 Bluff City Blvd - Elgin"/>
    <x v="1"/>
    <s v="Outdoor &amp; Garage Lighting"/>
    <x v="1"/>
    <n v="0"/>
    <n v="2500.5300000000002"/>
    <n v="0"/>
    <x v="0"/>
    <x v="0"/>
    <n v="10.1978380583316"/>
    <s v="Qty / 1,000"/>
    <m/>
    <s v="Private-Lighting"/>
    <x v="0"/>
    <n v="3"/>
    <n v="1"/>
    <s v="Lighting"/>
    <n v="0.91633259480590001"/>
    <n v="1.30467645558681"/>
    <n v="2291.3171432899999"/>
    <n v="0"/>
    <n v="0.71"/>
    <n v="1626.8351717359001"/>
    <n v="0"/>
    <n v="4903"/>
    <n v="1"/>
    <n v="1"/>
    <n v="0"/>
    <n v="0"/>
    <n v="14.276973281664301"/>
    <d v="1900-01-09T04:44:53"/>
    <n v="43297"/>
    <n v="0"/>
    <n v="0"/>
    <n v="0"/>
    <n v="16590.201628960785"/>
  </r>
  <r>
    <s v="STND-60588"/>
    <s v="School District 64 Consolidated Board of Education"/>
    <s v="Community Consolidated School District 64 - 164 S Prospect Ave - Park Ridge"/>
    <x v="62"/>
    <s v="Indoor Lighting"/>
    <x v="12"/>
    <n v="0"/>
    <n v="7340.3159999999998"/>
    <n v="2.0015420000000002"/>
    <x v="0"/>
    <x v="1"/>
    <n v="15"/>
    <s v="Qty / 1,000"/>
    <m/>
    <s v="Public-Lighting"/>
    <x v="0"/>
    <n v="3"/>
    <n v="1"/>
    <s v="Lighting"/>
    <n v="0.99829244462109001"/>
    <n v="0.987374621353864"/>
    <n v="7327.7820039313001"/>
    <n v="1.97627177437386"/>
    <n v="0.71"/>
    <n v="5202.7252227912204"/>
    <n v="1.40315295980544"/>
    <n v="2979"/>
    <n v="1.17333333333333"/>
    <n v="1.323"/>
    <n v="2.1333333333333301E-2"/>
    <n v="0.72"/>
    <n v="23.497818059751602"/>
    <d v="1900-01-15T18:49:11"/>
    <n v="43267"/>
    <n v="2.07469532037232"/>
    <n v="133.232400071478"/>
    <n v="0"/>
    <n v="78040.878341868302"/>
  </r>
  <r>
    <s v="STND-60588"/>
    <s v="School District 64 Consolidated Board of Education"/>
    <s v="Community Consolidated School District 64 - 164 S Prospect Ave - Park Ridge"/>
    <x v="62"/>
    <s v="Indoor Lighting"/>
    <x v="12"/>
    <n v="0"/>
    <n v="508.87299999999999"/>
    <n v="0.13875799999999999"/>
    <x v="0"/>
    <x v="1"/>
    <n v="15"/>
    <s v="Qty / 1,000"/>
    <m/>
    <s v="Public-Lighting"/>
    <x v="0"/>
    <n v="3"/>
    <n v="1"/>
    <s v="Lighting"/>
    <n v="0.99829244462109001"/>
    <n v="0.987374621353864"/>
    <n v="508.00407117166799"/>
    <n v="0.13700612770981899"/>
    <n v="0.71"/>
    <n v="360.68289053188403"/>
    <n v="9.7274350673971804E-2"/>
    <n v="2979"/>
    <n v="1.17333333333333"/>
    <n v="1.323"/>
    <n v="2.1333333333333301E-2"/>
    <n v="0.72"/>
    <n v="23.497818059751602"/>
    <d v="1900-01-15T18:49:11"/>
    <n v="43267"/>
    <n v="0.14382939416920701"/>
    <n v="9.2364376576666896"/>
    <n v="0"/>
    <n v="5410.2433579782601"/>
  </r>
  <r>
    <s v="STND-60588"/>
    <s v="School District 64 Consolidated Board of Education"/>
    <s v="Community Consolidated School District 64 - 164 S Prospect Ave - Park Ridge"/>
    <x v="0"/>
    <s v="Indoor Lighting"/>
    <x v="12"/>
    <n v="0"/>
    <n v="683.14400000000001"/>
    <n v="0.186278"/>
    <x v="0"/>
    <x v="1"/>
    <n v="15"/>
    <s v="Qty / 1,000"/>
    <m/>
    <s v="Public-Lighting"/>
    <x v="0"/>
    <n v="3"/>
    <n v="1"/>
    <s v="Lighting"/>
    <n v="0.99829244462109001"/>
    <n v="0.987374621353864"/>
    <n v="681.97749378823005"/>
    <n v="0.18392616971655501"/>
    <n v="0.71"/>
    <n v="484.20402058964299"/>
    <n v="0.13058758049875399"/>
    <n v="2979"/>
    <n v="1.17333333333333"/>
    <n v="1.323"/>
    <n v="2.1333333333333301E-2"/>
    <n v="0.72"/>
    <n v="23.497818059751602"/>
    <d v="1900-01-15T18:49:11"/>
    <n v="43267"/>
    <n v="0.19308617800091901"/>
    <n v="12.399590796149599"/>
    <n v="0"/>
    <n v="7263.0603088446451"/>
  </r>
  <r>
    <s v="STND-60588"/>
    <s v="School District 64 Consolidated Board of Education"/>
    <s v="Community Consolidated School District 64 - 164 S Prospect Ave - Park Ridge"/>
    <x v="0"/>
    <s v="Indoor Lighting"/>
    <x v="12"/>
    <n v="0"/>
    <n v="2847.596"/>
    <n v="0.77647699999999997"/>
    <x v="0"/>
    <x v="1"/>
    <n v="15"/>
    <s v="Qty / 1,000"/>
    <m/>
    <s v="Public-Lighting"/>
    <x v="0"/>
    <n v="3"/>
    <n v="1"/>
    <s v="Lighting"/>
    <n v="0.99829244462109001"/>
    <n v="0.987374621353864"/>
    <n v="2842.7335721332402"/>
    <n v="0.76667368386498402"/>
    <n v="0.71"/>
    <n v="2018.3408362145999"/>
    <n v="0.54433831554413903"/>
    <n v="2979"/>
    <n v="1.17333333333333"/>
    <n v="1.323"/>
    <n v="2.1333333333333301E-2"/>
    <n v="0.72"/>
    <n v="23.497818059751602"/>
    <d v="1900-01-15T18:49:11"/>
    <n v="43267"/>
    <n v="0.80485605511987102"/>
    <n v="51.686064947877099"/>
    <n v="0"/>
    <n v="30275.112543218998"/>
  </r>
  <r>
    <s v="STND-60589"/>
    <s v="U-Haul Co of Illinois, Inc."/>
    <s v="U-Haul 856058 - 529 E Lake St - Streamwood"/>
    <x v="1"/>
    <s v="Outdoor &amp; Garage Lighting"/>
    <x v="1"/>
    <n v="0"/>
    <n v="1470.9"/>
    <n v="0"/>
    <x v="0"/>
    <x v="0"/>
    <n v="10.1978380583316"/>
    <s v="Qty / 1,000"/>
    <m/>
    <s v="Private-Lighting"/>
    <x v="0"/>
    <n v="3"/>
    <n v="1"/>
    <s v="Lighting"/>
    <n v="0.91633259480590001"/>
    <n v="1.30467645558681"/>
    <n v="1347.8336136999999"/>
    <n v="0"/>
    <n v="0.71"/>
    <n v="956.96186572699901"/>
    <n v="0"/>
    <n v="4903"/>
    <n v="1"/>
    <n v="1"/>
    <n v="0"/>
    <n v="0"/>
    <n v="14.276973281664301"/>
    <d v="1900-01-09T04:44:53"/>
    <n v="43297"/>
    <n v="0"/>
    <n v="0"/>
    <n v="0"/>
    <n v="9758.942134682804"/>
  </r>
  <r>
    <s v="STND-60589"/>
    <s v="U-Haul Co of Illinois, Inc."/>
    <s v="U-Haul 856058 - 529 E Lake St - Streamwood"/>
    <x v="1"/>
    <s v="Outdoor &amp; Garage Lighting"/>
    <x v="1"/>
    <n v="0"/>
    <n v="10590.48"/>
    <n v="0"/>
    <x v="0"/>
    <x v="0"/>
    <n v="10.1978380583316"/>
    <s v="Qty / 1,000"/>
    <m/>
    <s v="Private-Lighting"/>
    <x v="0"/>
    <n v="3"/>
    <n v="1"/>
    <s v="Lighting"/>
    <n v="0.91633259480590001"/>
    <n v="1.30467645558681"/>
    <n v="9704.4020186399794"/>
    <n v="0"/>
    <n v="0.71"/>
    <n v="6890.1254332343897"/>
    <n v="0"/>
    <n v="4903"/>
    <n v="1"/>
    <n v="1"/>
    <n v="0"/>
    <n v="0"/>
    <n v="14.276973281664301"/>
    <d v="1900-01-09T04:44:53"/>
    <n v="43297"/>
    <n v="0"/>
    <n v="0"/>
    <n v="0"/>
    <n v="70264.383369716161"/>
  </r>
  <r>
    <s v="STND-60589"/>
    <s v="U-Haul Co of Illinois, Inc."/>
    <s v="U-Haul 856058 - 529 E Lake St - Streamwood"/>
    <x v="1"/>
    <s v="Outdoor &amp; Garage Lighting"/>
    <x v="1"/>
    <n v="0"/>
    <n v="833.51"/>
    <n v="0"/>
    <x v="0"/>
    <x v="0"/>
    <n v="10.1978380583316"/>
    <s v="Qty / 1,000"/>
    <m/>
    <s v="Private-Lighting"/>
    <x v="0"/>
    <n v="3"/>
    <n v="1"/>
    <s v="Lighting"/>
    <n v="0.91633259480590001"/>
    <n v="1.30467645558681"/>
    <n v="763.77238109666598"/>
    <n v="0"/>
    <n v="0.71"/>
    <n v="542.27839057863298"/>
    <n v="0"/>
    <n v="4903"/>
    <n v="1"/>
    <n v="1"/>
    <n v="0"/>
    <n v="0"/>
    <n v="14.276973281664301"/>
    <d v="1900-01-09T04:44:53"/>
    <n v="43297"/>
    <n v="0"/>
    <n v="0"/>
    <n v="0"/>
    <n v="5530.0672096535918"/>
  </r>
  <r>
    <s v="STND-60589"/>
    <s v="U-Haul Co of Illinois, Inc."/>
    <s v="U-Haul 856058 - 529 E Lake St - Streamwood"/>
    <x v="1"/>
    <s v="Outdoor &amp; Garage Lighting"/>
    <x v="1"/>
    <n v="0"/>
    <n v="2574.0749999999998"/>
    <n v="0"/>
    <x v="0"/>
    <x v="0"/>
    <n v="10.1978380583316"/>
    <s v="Qty / 1,000"/>
    <m/>
    <s v="Private-Lighting"/>
    <x v="0"/>
    <n v="3"/>
    <n v="1"/>
    <s v="Lighting"/>
    <n v="0.91633259480590001"/>
    <n v="1.30467645558681"/>
    <n v="2358.7088239750001"/>
    <n v="0"/>
    <n v="0.71"/>
    <n v="1674.68326502225"/>
    <n v="0"/>
    <n v="4903"/>
    <n v="1"/>
    <n v="1"/>
    <n v="0"/>
    <n v="0"/>
    <n v="14.276973281664301"/>
    <d v="1900-01-09T04:44:53"/>
    <n v="43297"/>
    <n v="0"/>
    <n v="0"/>
    <n v="0"/>
    <n v="17078.148735694926"/>
  </r>
  <r>
    <s v="STND-60590"/>
    <s v="Idlewild Country Club"/>
    <s v="Idlewild Country Club - 19201 Dixie Hwy - Flossmoor"/>
    <x v="1"/>
    <s v="Outdoor &amp; Garage Lighting"/>
    <x v="1"/>
    <n v="0"/>
    <n v="9119.58"/>
    <n v="0"/>
    <x v="0"/>
    <x v="0"/>
    <n v="10.1978380583316"/>
    <s v="Qty / 1,000"/>
    <m/>
    <s v="Private-Lighting"/>
    <x v="0"/>
    <n v="3"/>
    <n v="1"/>
    <s v="Lighting"/>
    <n v="0.91633259480590001"/>
    <n v="1.30467645558681"/>
    <n v="8356.5684049399897"/>
    <n v="0"/>
    <n v="0.71"/>
    <n v="5933.1635675073903"/>
    <n v="0"/>
    <n v="4903"/>
    <n v="1"/>
    <n v="1"/>
    <n v="0"/>
    <n v="0"/>
    <n v="14.276973281664301"/>
    <d v="1900-01-09T04:44:53"/>
    <n v="43283"/>
    <n v="0"/>
    <n v="0"/>
    <n v="0"/>
    <n v="60505.441235033351"/>
  </r>
  <r>
    <s v="STND-60590"/>
    <s v="Idlewild Country Club"/>
    <s v="Idlewild Country Club - 19201 Dixie Hwy - Flossmoor"/>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283"/>
    <n v="0"/>
    <n v="0"/>
    <n v="0"/>
    <n v="19843.182340521656"/>
  </r>
  <r>
    <s v="STND-60590"/>
    <s v="Idlewild Country Club"/>
    <s v="Idlewild Country Club - 19201 Dixie Hwy - Flossmoor"/>
    <x v="27"/>
    <s v="Outdoor &amp; Garage Lighting"/>
    <x v="2"/>
    <n v="0"/>
    <n v="168"/>
    <n v="0"/>
    <x v="0"/>
    <x v="0"/>
    <n v="8"/>
    <s v="Qty / 1,000"/>
    <m/>
    <s v="Private-Lighting"/>
    <x v="0"/>
    <n v="3"/>
    <n v="1"/>
    <s v="Lighting"/>
    <n v="0.91633259480590001"/>
    <n v="1.30467645558681"/>
    <n v="153.94387592739099"/>
    <n v="0"/>
    <n v="0.71"/>
    <n v="109.300151908448"/>
    <n v="0"/>
    <n v="3379"/>
    <n v="1.0900000000000001"/>
    <n v="1.36"/>
    <n v="2.1999999999999999E-2"/>
    <n v="0.57999999999999996"/>
    <n v="20.7161882213673"/>
    <d v="1900-01-13T19:08:05"/>
    <n v="43283"/>
    <n v="0"/>
    <n v="3.1071241012867898"/>
    <n v="0"/>
    <n v="874.40121526758401"/>
  </r>
  <r>
    <s v="STND-60590"/>
    <s v="Idlewild Country Club"/>
    <s v="Idlewild Country Club - 19201 Dixie Hwy - Flossmoor"/>
    <x v="63"/>
    <s v="Outdoor &amp; Garage Lighting"/>
    <x v="1"/>
    <n v="0"/>
    <n v="6668.08"/>
    <n v="0"/>
    <x v="0"/>
    <x v="0"/>
    <n v="10.1978380583316"/>
    <s v="Qty / 1,000"/>
    <m/>
    <s v="Private-Lighting"/>
    <x v="0"/>
    <n v="3"/>
    <n v="1"/>
    <s v="Lighting"/>
    <n v="0.91633259480590001"/>
    <n v="1.30467645558681"/>
    <n v="6110.1790487733197"/>
    <n v="0"/>
    <n v="0.71"/>
    <n v="4338.2271246290602"/>
    <n v="0"/>
    <n v="4903"/>
    <n v="1"/>
    <n v="1"/>
    <n v="0"/>
    <n v="0"/>
    <n v="14.276973281664301"/>
    <d v="1900-01-09T04:44:53"/>
    <n v="43283"/>
    <n v="0"/>
    <n v="0"/>
    <n v="0"/>
    <n v="44240.537677228698"/>
  </r>
  <r>
    <s v="STND-60591"/>
    <s v="Speedway LLC"/>
    <s v="Speedway LLC - 6241 S Cass Avenue - Westmont"/>
    <x v="15"/>
    <s v="Refrigeration"/>
    <x v="2"/>
    <n v="0"/>
    <n v="15340.5"/>
    <n v="1.75"/>
    <x v="2"/>
    <x v="0"/>
    <n v="15"/>
    <s v="ΔkWpeak"/>
    <m/>
    <s v="Private-Non-Lighting"/>
    <x v="2"/>
    <n v="3"/>
    <n v="1"/>
    <s v="Non-Lighting"/>
    <n v="0.98952339343681495"/>
    <n v="0.43468415683807998"/>
    <n v="15179.7836170175"/>
    <n v="0.76069727446664104"/>
    <n v="0.7"/>
    <n v="10625.848531912199"/>
    <n v="0.53248809212664805"/>
    <n v="3379"/>
    <n v="1.0900000000000001"/>
    <n v="1.36"/>
    <n v="2.1999999999999999E-2"/>
    <n v="0.57999999999999996"/>
    <n v="20.7161882213673"/>
    <d v="1900-01-13T19:08:05"/>
    <n v="43371"/>
    <n v="0.76069727446664104"/>
    <n v="0"/>
    <n v="0"/>
    <n v="159387.72797868299"/>
  </r>
  <r>
    <s v="STND-60591"/>
    <s v="Speedway LLC"/>
    <s v="Speedway LLC - 6241 S Cass Avenue - Westmont"/>
    <x v="3"/>
    <s v="Refrigeration"/>
    <x v="2"/>
    <n v="0"/>
    <n v="3890.7"/>
    <n v="0.46300000000000002"/>
    <x v="2"/>
    <x v="0"/>
    <n v="8.6177180282661094"/>
    <s v="ΔkWpeak / CF"/>
    <n v="0.69"/>
    <s v="Private-Non-Lighting"/>
    <x v="2"/>
    <n v="3"/>
    <n v="1"/>
    <s v="Non-Lighting"/>
    <n v="0.98952339343681495"/>
    <n v="0.43468415683807998"/>
    <n v="3849.93866684462"/>
    <n v="0.20125876461603101"/>
    <n v="0.7"/>
    <n v="2694.9570667912299"/>
    <n v="0.140881135231222"/>
    <n v="3379"/>
    <n v="1.0900000000000001"/>
    <n v="1.36"/>
    <n v="2.1999999999999999E-2"/>
    <n v="0.57999999999999996"/>
    <n v="20.7161882213673"/>
    <d v="1900-01-13T19:08:05"/>
    <n v="43371"/>
    <n v="0.29167936900874097"/>
    <n v="0"/>
    <n v="0"/>
    <n v="23224.380099889935"/>
  </r>
  <r>
    <s v="STND-60592"/>
    <s v="Land O'Frost, Inc."/>
    <s v="Land O Frost - 16850 Chicago Ave - Lansing"/>
    <x v="1"/>
    <s v="Outdoor &amp; Garage Lighting"/>
    <x v="1"/>
    <n v="0"/>
    <n v="1676.826"/>
    <n v="0"/>
    <x v="0"/>
    <x v="0"/>
    <n v="10.1978380583316"/>
    <s v="Qty / 1,000"/>
    <m/>
    <s v="Private-Lighting"/>
    <x v="0"/>
    <n v="3"/>
    <n v="1"/>
    <s v="Lighting"/>
    <n v="0.91633259480590001"/>
    <n v="1.30467645558681"/>
    <n v="1536.530319618"/>
    <n v="0"/>
    <n v="0.71"/>
    <n v="1090.93652692878"/>
    <n v="0"/>
    <n v="4903"/>
    <n v="1"/>
    <n v="1"/>
    <n v="0"/>
    <n v="0"/>
    <n v="14.276973281664301"/>
    <d v="1900-01-09T04:44:53"/>
    <n v="43280"/>
    <n v="0"/>
    <n v="0"/>
    <n v="0"/>
    <n v="11125.19403353841"/>
  </r>
  <r>
    <s v="STND-60594"/>
    <s v="Target Corporation"/>
    <s v="Target T1799 - 9833 N Alpine Rd - Machesney Park"/>
    <x v="0"/>
    <s v="Indoor Lighting"/>
    <x v="0"/>
    <n v="0"/>
    <n v="167035.17600000001"/>
    <n v="33.881512999999998"/>
    <x v="0"/>
    <x v="0"/>
    <n v="9.1274187659729797"/>
    <s v="Qty / 1,000"/>
    <m/>
    <s v="Private-Lighting"/>
    <x v="0"/>
    <n v="2"/>
    <n v="1"/>
    <s v="Lighting"/>
    <n v="0.97902139861649395"/>
    <n v="0.93591656730105399"/>
    <n v="163531.01162567199"/>
    <n v="31.710269341926001"/>
    <n v="0.71"/>
    <n v="116107.018254227"/>
    <n v="22.514291232767501"/>
    <n v="5478"/>
    <n v="1.1200000000000001"/>
    <n v="1.31"/>
    <n v="2.1999999999999999E-2"/>
    <n v="0.95"/>
    <n v="12.7783862723622"/>
    <d v="1900-01-08T03:03:29"/>
    <n v="43338"/>
    <n v="25.480328920792299"/>
    <n v="3212.21629978999"/>
    <n v="0"/>
    <n v="1059757.3772747989"/>
  </r>
  <r>
    <s v="STND-60594"/>
    <s v="Target Corporation"/>
    <s v="Target T1799 - 9833 N Alpine Rd - Machesney Park"/>
    <x v="0"/>
    <s v="Indoor Lighting"/>
    <x v="0"/>
    <n v="0"/>
    <n v="2024.6690000000001"/>
    <n v="0.41068500000000002"/>
    <x v="0"/>
    <x v="0"/>
    <n v="9.1274187659729797"/>
    <s v="Qty / 1,000"/>
    <m/>
    <s v="Private-Lighting"/>
    <x v="0"/>
    <n v="2"/>
    <n v="1"/>
    <s v="Lighting"/>
    <n v="0.97902139861649395"/>
    <n v="0.93591656730105399"/>
    <n v="1982.1942761154601"/>
    <n v="0.38436689544203301"/>
    <n v="0.71"/>
    <n v="1407.3579360419701"/>
    <n v="0.27290049576384401"/>
    <n v="5478"/>
    <n v="1.1200000000000001"/>
    <n v="1.31"/>
    <n v="2.1999999999999999E-2"/>
    <n v="0.95"/>
    <n v="12.7783862723622"/>
    <d v="1900-01-08T03:03:29"/>
    <n v="43338"/>
    <n v="0.308852467209348"/>
    <n v="38.935958995124999"/>
    <n v="0"/>
    <n v="12845.545235870479"/>
  </r>
  <r>
    <s v="STND-60597"/>
    <s v="U-Haul Co of Illinois, Inc."/>
    <s v="U-Haul 856072 - 4N 221 84th CT - Hanover Park"/>
    <x v="1"/>
    <s v="Outdoor &amp; Garage Lighting"/>
    <x v="1"/>
    <n v="0"/>
    <n v="6040.4960000000001"/>
    <n v="0"/>
    <x v="0"/>
    <x v="0"/>
    <n v="10.1978380583316"/>
    <s v="Qty / 1,000"/>
    <m/>
    <s v="Private-Lighting"/>
    <x v="0"/>
    <n v="3"/>
    <n v="1"/>
    <s v="Lighting"/>
    <n v="0.91633259480590001"/>
    <n v="1.30467645558681"/>
    <n v="5535.1033735946603"/>
    <n v="0"/>
    <n v="0.71"/>
    <n v="3929.92339525221"/>
    <n v="0"/>
    <n v="4903"/>
    <n v="1"/>
    <n v="1"/>
    <n v="0"/>
    <n v="0"/>
    <n v="14.276973281664301"/>
    <d v="1900-01-09T04:44:53"/>
    <n v="43297"/>
    <n v="0"/>
    <n v="0"/>
    <n v="0"/>
    <n v="40076.722366430724"/>
  </r>
  <r>
    <s v="STND-60599"/>
    <s v="GymQuest of Plainfield, LLC"/>
    <s v="GymQuest of Plainfield LLC - 14511 S Van Dyke Rd - Plainfield"/>
    <x v="1"/>
    <s v="Outdoor &amp; Garage Lighting"/>
    <x v="1"/>
    <n v="0"/>
    <n v="12973.338"/>
    <n v="0"/>
    <x v="0"/>
    <x v="0"/>
    <n v="10.1978380583316"/>
    <s v="Qty / 1,000"/>
    <m/>
    <s v="Private-Lighting"/>
    <x v="0"/>
    <n v="3"/>
    <n v="1"/>
    <s v="Lighting"/>
    <n v="0.91633259480590001"/>
    <n v="1.30467645558681"/>
    <n v="11887.892472834001"/>
    <n v="0"/>
    <n v="0.71"/>
    <n v="8440.4036557121308"/>
    <n v="0"/>
    <n v="4903"/>
    <n v="1"/>
    <n v="1"/>
    <n v="0"/>
    <n v="0"/>
    <n v="14.276973281664301"/>
    <d v="1900-01-09T04:44:53"/>
    <n v="43306"/>
    <n v="0"/>
    <n v="0"/>
    <n v="0"/>
    <n v="86073.869627902328"/>
  </r>
  <r>
    <s v="STND-60599"/>
    <s v="GymQuest of Plainfield, LLC"/>
    <s v="GymQuest of Plainfield LLC - 14511 S Van Dyke Rd - Plainfield"/>
    <x v="1"/>
    <s v="Outdoor &amp; Garage Lighting"/>
    <x v="1"/>
    <n v="0"/>
    <n v="5560.0020000000004"/>
    <n v="0"/>
    <x v="0"/>
    <x v="0"/>
    <n v="10.1978380583316"/>
    <s v="Qty / 1,000"/>
    <m/>
    <s v="Private-Lighting"/>
    <x v="0"/>
    <n v="3"/>
    <n v="1"/>
    <s v="Lighting"/>
    <n v="0.91633259480590001"/>
    <n v="1.30467645558681"/>
    <n v="5094.8110597859904"/>
    <n v="0"/>
    <n v="0.71"/>
    <n v="3617.31585244806"/>
    <n v="0"/>
    <n v="4903"/>
    <n v="1"/>
    <n v="1"/>
    <n v="0"/>
    <n v="0"/>
    <n v="14.276973281664301"/>
    <d v="1900-01-09T04:44:53"/>
    <n v="43306"/>
    <n v="0"/>
    <n v="0"/>
    <n v="0"/>
    <n v="36888.801269101037"/>
  </r>
  <r>
    <s v="STND-60600"/>
    <s v="VTech Electronics NA, LLC"/>
    <s v="VTech Electronics North America LLC - 1156 W Shure Drive - Arlington Heights"/>
    <x v="0"/>
    <s v="Indoor Lighting"/>
    <x v="6"/>
    <n v="0"/>
    <n v="48606.48"/>
    <n v="10.929600000000001"/>
    <x v="0"/>
    <x v="0"/>
    <n v="15"/>
    <s v="Qty / 1,000"/>
    <m/>
    <s v="Private-Lighting"/>
    <x v="0"/>
    <n v="3"/>
    <n v="1"/>
    <s v="Lighting"/>
    <n v="0.91633259480590001"/>
    <n v="1.30467645558681"/>
    <n v="44539.701942781103"/>
    <n v="14.2595917889816"/>
    <n v="0.71"/>
    <n v="31623.188379374598"/>
    <n v="10.1243101701769"/>
    <n v="2885"/>
    <n v="1.165"/>
    <n v="1.3779999999999999"/>
    <n v="2.5499999999999998E-2"/>
    <n v="0.55000000000000004"/>
    <n v="24.263431542460999"/>
    <d v="1900-01-16T07:56:40"/>
    <n v="43240"/>
    <n v="18.814608509013802"/>
    <n v="974.90334724542299"/>
    <n v="1"/>
    <n v="474347.82569061895"/>
  </r>
  <r>
    <s v="STND-60600"/>
    <s v="VTech Electronics NA, LLC"/>
    <s v="VTech Electronics North America LLC - 1156 W Shure Drive - Arlington Heights"/>
    <x v="0"/>
    <s v="Indoor Lighting"/>
    <x v="6"/>
    <n v="0"/>
    <n v="1434.566"/>
    <n v="0.322575"/>
    <x v="0"/>
    <x v="0"/>
    <n v="15"/>
    <s v="Qty / 1,000"/>
    <m/>
    <s v="Private-Lighting"/>
    <x v="0"/>
    <n v="3"/>
    <n v="1"/>
    <s v="Lighting"/>
    <n v="0.91633259480590001"/>
    <n v="1.30467645558681"/>
    <n v="1314.5395852003201"/>
    <n v="0.42085600766091402"/>
    <n v="0.71"/>
    <n v="933.32310549222802"/>
    <n v="0.29880776543924897"/>
    <n v="2885"/>
    <n v="1.165"/>
    <n v="1.3779999999999999"/>
    <n v="2.5499999999999998E-2"/>
    <n v="0.55000000000000004"/>
    <n v="24.263431542460999"/>
    <d v="1900-01-16T07:56:40"/>
    <n v="43240"/>
    <n v="0.55529226502297702"/>
    <n v="28.773184053740898"/>
    <n v="1"/>
    <n v="13999.846582383419"/>
  </r>
  <r>
    <s v="STND-60602"/>
    <s v="Kohl's Department Stores, Inc"/>
    <s v="Kohl's Department Stores Inc - 4220 N Harlem Ave - Norridge"/>
    <x v="12"/>
    <s v="Variable Speed Drives"/>
    <x v="0"/>
    <n v="0"/>
    <n v="44577.85"/>
    <n v="2.216971"/>
    <x v="6"/>
    <x v="0"/>
    <n v="15"/>
    <s v="ΔkWpeak"/>
    <m/>
    <s v="Private-Non-Lighting"/>
    <x v="2"/>
    <n v="3"/>
    <n v="1"/>
    <s v="Non-Lighting"/>
    <n v="0.98952339343681495"/>
    <n v="0.43468415683807998"/>
    <n v="44110.825404117299"/>
    <n v="0.96368216986947597"/>
    <n v="0.7"/>
    <n v="30877.577782882101"/>
    <n v="0.67457751890863304"/>
    <n v="5478"/>
    <n v="1.1200000000000001"/>
    <n v="1.31"/>
    <n v="2.1999999999999999E-2"/>
    <n v="0.95"/>
    <n v="12.7783862723622"/>
    <d v="1900-01-08T03:03:29"/>
    <n v="43405"/>
    <n v="0.96368216986947597"/>
    <n v="0"/>
    <n v="0"/>
    <n v="463163.66674323153"/>
  </r>
  <r>
    <s v="STND-60603"/>
    <s v="Kohl's Department Stores, Inc"/>
    <s v="Kohl's Department Stores Inc - 4340 Fox Valley Center Dr - Aurora"/>
    <x v="12"/>
    <s v="Variable Speed Drives"/>
    <x v="0"/>
    <n v="0"/>
    <n v="178311.399"/>
    <n v="8.8678819999999998"/>
    <x v="6"/>
    <x v="0"/>
    <n v="15"/>
    <s v="ΔkWpeak"/>
    <m/>
    <s v="Private-Non-Lighting"/>
    <x v="2"/>
    <n v="2"/>
    <n v="1"/>
    <s v="Non-Lighting"/>
    <n v="0.76002432528749297"/>
    <n v="0.465462131779591"/>
    <n v="135521.00071604399"/>
    <n v="4.12766326008986"/>
    <n v="0.7"/>
    <n v="94864.700501230793"/>
    <n v="2.8893642820629002"/>
    <n v="5478"/>
    <n v="1.1200000000000001"/>
    <n v="1.31"/>
    <n v="2.1999999999999999E-2"/>
    <n v="0.95"/>
    <n v="12.7783862723622"/>
    <d v="1900-01-08T03:03:29"/>
    <n v="43254"/>
    <n v="4.12766326008986"/>
    <n v="0"/>
    <n v="0"/>
    <n v="1422970.5075184619"/>
  </r>
  <r>
    <s v="STND-60603"/>
    <s v="Kohl's Department Stores, Inc"/>
    <s v="Kohl's Department Stores Inc - 4340 Fox Valley Center Dr - Aurora"/>
    <x v="12"/>
    <s v="Variable Speed Drives"/>
    <x v="0"/>
    <n v="0"/>
    <n v="44577.85"/>
    <n v="2.216971"/>
    <x v="6"/>
    <x v="0"/>
    <n v="15"/>
    <s v="ΔkWpeak"/>
    <m/>
    <s v="Private-Non-Lighting"/>
    <x v="2"/>
    <n v="2"/>
    <n v="1"/>
    <s v="Non-Lighting"/>
    <n v="0.76002432528749297"/>
    <n v="0.465462131779591"/>
    <n v="33880.2503690171"/>
    <n v="1.0319160477535301"/>
    <n v="0.7"/>
    <n v="23716.175258312"/>
    <n v="0.72234123342747203"/>
    <n v="5478"/>
    <n v="1.1200000000000001"/>
    <n v="1.31"/>
    <n v="2.1999999999999999E-2"/>
    <n v="0.95"/>
    <n v="12.7783862723622"/>
    <d v="1900-01-08T03:03:29"/>
    <n v="43254"/>
    <n v="1.0319160477535301"/>
    <n v="0"/>
    <n v="0"/>
    <n v="355742.62887467997"/>
  </r>
  <r>
    <s v="STND-60604"/>
    <s v="Kohl's Department Stores, Inc"/>
    <s v="Kohl's Department Stores Inc - 10153 N Second St - Machesney Park"/>
    <x v="12"/>
    <s v="Variable Speed Drives"/>
    <x v="0"/>
    <n v="0"/>
    <n v="156022.47500000001"/>
    <n v="7.7593969999999999"/>
    <x v="6"/>
    <x v="0"/>
    <n v="15"/>
    <s v="ΔkWpeak"/>
    <m/>
    <s v="Private-Non-Lighting"/>
    <x v="2"/>
    <n v="2"/>
    <n v="1"/>
    <s v="Non-Lighting"/>
    <n v="0.76002432528749297"/>
    <n v="0.465462131779591"/>
    <n v="118580.87629155999"/>
    <n v="3.6117054689441601"/>
    <n v="0.7"/>
    <n v="83006.613404091899"/>
    <n v="2.52819382826091"/>
    <n v="5478"/>
    <n v="1.1200000000000001"/>
    <n v="1.31"/>
    <n v="2.1999999999999999E-2"/>
    <n v="0.95"/>
    <n v="12.7783862723622"/>
    <d v="1900-01-08T03:03:29"/>
    <n v="43273"/>
    <n v="3.6117054689441601"/>
    <n v="0"/>
    <n v="0"/>
    <n v="1245099.2010613785"/>
  </r>
  <r>
    <s v="STND-60604"/>
    <s v="Kohl's Department Stores, Inc"/>
    <s v="Kohl's Department Stores Inc - 10153 N Second St - Machesney Park"/>
    <x v="12"/>
    <s v="Variable Speed Drives"/>
    <x v="0"/>
    <n v="0"/>
    <n v="29718.566999999999"/>
    <n v="1.4779800000000001"/>
    <x v="6"/>
    <x v="0"/>
    <n v="15"/>
    <s v="ΔkWpeak"/>
    <m/>
    <s v="Private-Non-Lighting"/>
    <x v="2"/>
    <n v="2"/>
    <n v="1"/>
    <s v="Non-Lighting"/>
    <n v="0.76002432528749297"/>
    <n v="0.465462131779591"/>
    <n v="22586.833832686199"/>
    <n v="0.68794372152759997"/>
    <n v="0.7"/>
    <n v="15810.783682880299"/>
    <n v="0.48156060506932002"/>
    <n v="5478"/>
    <n v="1.1200000000000001"/>
    <n v="1.31"/>
    <n v="2.1999999999999999E-2"/>
    <n v="0.95"/>
    <n v="12.7783862723622"/>
    <d v="1900-01-08T03:03:29"/>
    <n v="43273"/>
    <n v="0.68794372152759997"/>
    <n v="0"/>
    <n v="0"/>
    <n v="237161.75524320448"/>
  </r>
  <r>
    <s v="STND-60605"/>
    <s v="Kohl's Department Stores, Inc"/>
    <s v="Kohl's Department Stores Inc - 1500 S Elmhurst Rd - Mt Prospect"/>
    <x v="12"/>
    <s v="Variable Speed Drives"/>
    <x v="0"/>
    <n v="0"/>
    <n v="133733.54999999999"/>
    <n v="6.6509119999999999"/>
    <x v="6"/>
    <x v="0"/>
    <n v="15"/>
    <s v="ΔkWpeak"/>
    <m/>
    <s v="Private-Non-Lighting"/>
    <x v="2"/>
    <n v="2"/>
    <n v="1"/>
    <s v="Non-Lighting"/>
    <n v="0.76002432528749297"/>
    <n v="0.465462131779591"/>
    <n v="101640.75110705099"/>
    <n v="3.0957476777984598"/>
    <n v="0.7"/>
    <n v="71148.525774935901"/>
    <n v="2.1670233744589198"/>
    <n v="5478"/>
    <n v="1.1200000000000001"/>
    <n v="1.31"/>
    <n v="2.1999999999999999E-2"/>
    <n v="0.95"/>
    <n v="12.7783862723622"/>
    <d v="1900-01-08T03:03:29"/>
    <n v="43254"/>
    <n v="3.0957476777984598"/>
    <n v="0"/>
    <n v="0"/>
    <n v="1067227.8866240385"/>
  </r>
  <r>
    <s v="STND-60605"/>
    <s v="Kohl's Department Stores, Inc"/>
    <s v="Kohl's Department Stores Inc - 1500 S Elmhurst Rd - Mt Prospect"/>
    <x v="12"/>
    <s v="Variable Speed Drives"/>
    <x v="0"/>
    <n v="0"/>
    <n v="29718.566999999999"/>
    <n v="1.4779800000000001"/>
    <x v="6"/>
    <x v="0"/>
    <n v="15"/>
    <s v="ΔkWpeak"/>
    <m/>
    <s v="Private-Non-Lighting"/>
    <x v="2"/>
    <n v="2"/>
    <n v="1"/>
    <s v="Non-Lighting"/>
    <n v="0.76002432528749297"/>
    <n v="0.465462131779591"/>
    <n v="22586.833832686199"/>
    <n v="0.68794372152759997"/>
    <n v="0.7"/>
    <n v="15810.783682880299"/>
    <n v="0.48156060506932002"/>
    <n v="5478"/>
    <n v="1.1200000000000001"/>
    <n v="1.31"/>
    <n v="2.1999999999999999E-2"/>
    <n v="0.95"/>
    <n v="12.7783862723622"/>
    <d v="1900-01-08T03:03:29"/>
    <n v="43254"/>
    <n v="0.68794372152759997"/>
    <n v="0"/>
    <n v="0"/>
    <n v="237161.75524320448"/>
  </r>
  <r>
    <s v="STND-60605"/>
    <s v="Kohl's Department Stores, Inc"/>
    <s v="Kohl's Department Stores Inc - 1500 S Elmhurst Rd - Mt Prospect"/>
    <x v="12"/>
    <s v="Variable Speed Drives"/>
    <x v="0"/>
    <n v="0"/>
    <n v="17831.14"/>
    <n v="0.88678800000000002"/>
    <x v="6"/>
    <x v="0"/>
    <n v="15"/>
    <s v="ΔkWpeak"/>
    <m/>
    <s v="Private-Non-Lighting"/>
    <x v="2"/>
    <n v="2"/>
    <n v="1"/>
    <s v="Non-Lighting"/>
    <n v="0.76002432528749297"/>
    <n v="0.465462131779591"/>
    <n v="13552.1001476068"/>
    <n v="0.41276623291656001"/>
    <n v="0.7"/>
    <n v="9486.4701033247802"/>
    <n v="0.28893636304159198"/>
    <n v="5478"/>
    <n v="1.1200000000000001"/>
    <n v="1.31"/>
    <n v="2.1999999999999999E-2"/>
    <n v="0.95"/>
    <n v="12.7783862723622"/>
    <d v="1900-01-08T03:03:29"/>
    <n v="43254"/>
    <n v="0.41276623291656001"/>
    <n v="0"/>
    <n v="0"/>
    <n v="142297.05154987171"/>
  </r>
  <r>
    <s v="STND-60606"/>
    <s v="Kohl's Department Stores, Inc"/>
    <s v="Kohl's Department Stores Inc - 2200 Harlem Ave - North Riverside"/>
    <x v="12"/>
    <s v="Variable Speed Drives"/>
    <x v="0"/>
    <n v="0"/>
    <n v="163452.11600000001"/>
    <n v="8.1288920000000005"/>
    <x v="6"/>
    <x v="0"/>
    <n v="15"/>
    <s v="ΔkWpeak"/>
    <m/>
    <s v="Private-Non-Lighting"/>
    <x v="2"/>
    <n v="2"/>
    <n v="1"/>
    <s v="Non-Lighting"/>
    <n v="0.76002432528749297"/>
    <n v="0.465462131779591"/>
    <n v="124227.584179713"/>
    <n v="3.7836913993260599"/>
    <n v="0.7"/>
    <n v="86959.308925799196"/>
    <n v="2.6485839795282402"/>
    <n v="5478"/>
    <n v="1.1200000000000001"/>
    <n v="1.31"/>
    <n v="2.1999999999999999E-2"/>
    <n v="0.95"/>
    <n v="12.7783862723622"/>
    <d v="1900-01-08T03:03:29"/>
    <n v="43405"/>
    <n v="3.7836913993260599"/>
    <n v="0"/>
    <n v="0"/>
    <n v="1304389.633886988"/>
  </r>
  <r>
    <s v="STND-60607"/>
    <s v="Kohl's Department Stores, Inc"/>
    <s v="Kohl's Department Stores Inc - 11055 W Lincoln Hwy - Frankfort"/>
    <x v="12"/>
    <s v="Variable Speed Drives"/>
    <x v="0"/>
    <n v="0"/>
    <n v="156022.47500000001"/>
    <n v="7.7593969999999999"/>
    <x v="6"/>
    <x v="0"/>
    <n v="15"/>
    <s v="ΔkWpeak"/>
    <m/>
    <s v="Private-Non-Lighting"/>
    <x v="2"/>
    <n v="2"/>
    <n v="1"/>
    <s v="Non-Lighting"/>
    <n v="0.76002432528749297"/>
    <n v="0.465462131779591"/>
    <n v="118580.87629155999"/>
    <n v="3.6117054689441601"/>
    <n v="0.7"/>
    <n v="83006.613404091899"/>
    <n v="2.52819382826091"/>
    <n v="5478"/>
    <n v="1.1200000000000001"/>
    <n v="1.31"/>
    <n v="2.1999999999999999E-2"/>
    <n v="0.95"/>
    <n v="12.7783862723622"/>
    <d v="1900-01-08T03:03:29"/>
    <n v="43273"/>
    <n v="3.6117054689441601"/>
    <n v="0"/>
    <n v="0"/>
    <n v="1245099.2010613785"/>
  </r>
  <r>
    <s v="STND-60607"/>
    <s v="Kohl's Department Stores, Inc"/>
    <s v="Kohl's Department Stores Inc - 11055 W Lincoln Hwy - Frankfort"/>
    <x v="12"/>
    <s v="Variable Speed Drives"/>
    <x v="0"/>
    <n v="0"/>
    <n v="29718.566999999999"/>
    <n v="1.4779800000000001"/>
    <x v="6"/>
    <x v="0"/>
    <n v="15"/>
    <s v="ΔkWpeak"/>
    <m/>
    <s v="Private-Non-Lighting"/>
    <x v="2"/>
    <n v="2"/>
    <n v="1"/>
    <s v="Non-Lighting"/>
    <n v="0.76002432528749297"/>
    <n v="0.465462131779591"/>
    <n v="22586.833832686199"/>
    <n v="0.68794372152759997"/>
    <n v="0.7"/>
    <n v="15810.783682880299"/>
    <n v="0.48156060506932002"/>
    <n v="5478"/>
    <n v="1.1200000000000001"/>
    <n v="1.31"/>
    <n v="2.1999999999999999E-2"/>
    <n v="0.95"/>
    <n v="12.7783862723622"/>
    <d v="1900-01-08T03:03:29"/>
    <n v="43273"/>
    <n v="0.68794372152759997"/>
    <n v="0"/>
    <n v="0"/>
    <n v="237161.75524320448"/>
  </r>
  <r>
    <s v="STND-60608"/>
    <s v="Kohl's Department Stores, Inc"/>
    <s v="Kohl's Department Stores Inc - 171 N Barrington Rd - Schaumburg"/>
    <x v="12"/>
    <s v="Variable Speed Drives"/>
    <x v="0"/>
    <n v="0"/>
    <n v="178311.399"/>
    <n v="8.8678819999999998"/>
    <x v="6"/>
    <x v="0"/>
    <n v="15"/>
    <s v="ΔkWpeak"/>
    <m/>
    <s v="Private-Non-Lighting"/>
    <x v="2"/>
    <n v="2"/>
    <n v="1"/>
    <s v="Non-Lighting"/>
    <n v="0.76002432528749297"/>
    <n v="0.465462131779591"/>
    <n v="135521.00071604399"/>
    <n v="4.12766326008986"/>
    <n v="0.7"/>
    <n v="94864.700501230793"/>
    <n v="2.8893642820629002"/>
    <n v="5478"/>
    <n v="1.1200000000000001"/>
    <n v="1.31"/>
    <n v="2.1999999999999999E-2"/>
    <n v="0.95"/>
    <n v="12.7783862723622"/>
    <d v="1900-01-08T03:03:29"/>
    <n v="43405"/>
    <n v="4.12766326008986"/>
    <n v="0"/>
    <n v="0"/>
    <n v="1422970.5075184619"/>
  </r>
  <r>
    <s v="STND-60608"/>
    <s v="Kohl's Department Stores, Inc"/>
    <s v="Kohl's Department Stores Inc - 171 N Barrington Rd - Schaumburg"/>
    <x v="12"/>
    <s v="Variable Speed Drives"/>
    <x v="0"/>
    <n v="0"/>
    <n v="29718.566999999999"/>
    <n v="1.4779800000000001"/>
    <x v="6"/>
    <x v="0"/>
    <n v="15"/>
    <s v="ΔkWpeak"/>
    <m/>
    <s v="Private-Non-Lighting"/>
    <x v="2"/>
    <n v="2"/>
    <n v="1"/>
    <s v="Non-Lighting"/>
    <n v="0.76002432528749297"/>
    <n v="0.465462131779591"/>
    <n v="22586.833832686199"/>
    <n v="0.68794372152759997"/>
    <n v="0.7"/>
    <n v="15810.783682880299"/>
    <n v="0.48156060506932002"/>
    <n v="5478"/>
    <n v="1.1200000000000001"/>
    <n v="1.31"/>
    <n v="2.1999999999999999E-2"/>
    <n v="0.95"/>
    <n v="12.7783862723622"/>
    <d v="1900-01-08T03:03:29"/>
    <n v="43405"/>
    <n v="0.68794372152759997"/>
    <n v="0"/>
    <n v="0"/>
    <n v="237161.75524320448"/>
  </r>
  <r>
    <s v="STND-60609"/>
    <s v="Kohl's Department Stores, Inc"/>
    <s v="Kohl's Department Stores Inc - 303 S Route 83 - Elmhurst"/>
    <x v="12"/>
    <s v="Variable Speed Drives"/>
    <x v="0"/>
    <n v="0"/>
    <n v="156022.47500000001"/>
    <n v="7.7593969999999999"/>
    <x v="6"/>
    <x v="0"/>
    <n v="15"/>
    <s v="ΔkWpeak"/>
    <m/>
    <s v="Private-Non-Lighting"/>
    <x v="2"/>
    <n v="2"/>
    <n v="1"/>
    <s v="Non-Lighting"/>
    <n v="0.76002432528749297"/>
    <n v="0.465462131779591"/>
    <n v="118580.87629155999"/>
    <n v="3.6117054689441601"/>
    <n v="0.7"/>
    <n v="83006.613404091899"/>
    <n v="2.52819382826091"/>
    <n v="5478"/>
    <n v="1.1200000000000001"/>
    <n v="1.31"/>
    <n v="2.1999999999999999E-2"/>
    <n v="0.95"/>
    <n v="12.7783862723622"/>
    <d v="1900-01-08T03:03:29"/>
    <n v="43273"/>
    <n v="3.6117054689441601"/>
    <n v="0"/>
    <n v="0"/>
    <n v="1245099.2010613785"/>
  </r>
  <r>
    <s v="STND-60609"/>
    <s v="Kohl's Department Stores, Inc"/>
    <s v="Kohl's Department Stores Inc - 303 S Route 83 - Elmhurst"/>
    <x v="12"/>
    <s v="Variable Speed Drives"/>
    <x v="0"/>
    <n v="0"/>
    <n v="14859.282999999999"/>
    <n v="0.73899000000000004"/>
    <x v="6"/>
    <x v="0"/>
    <n v="15"/>
    <s v="ΔkWpeak"/>
    <m/>
    <s v="Private-Non-Lighting"/>
    <x v="2"/>
    <n v="2"/>
    <n v="1"/>
    <s v="Non-Lighting"/>
    <n v="0.76002432528749297"/>
    <n v="0.465462131779591"/>
    <n v="11293.4165363309"/>
    <n v="0.34397186076379999"/>
    <n v="0.7"/>
    <n v="7905.3915754316404"/>
    <n v="0.24078030253466001"/>
    <n v="5478"/>
    <n v="1.1200000000000001"/>
    <n v="1.31"/>
    <n v="2.1999999999999999E-2"/>
    <n v="0.95"/>
    <n v="12.7783862723622"/>
    <d v="1900-01-08T03:03:29"/>
    <n v="43273"/>
    <n v="0.34397186076379999"/>
    <n v="0"/>
    <n v="0"/>
    <n v="118580.87363147461"/>
  </r>
  <r>
    <s v="STND-60609"/>
    <s v="Kohl's Department Stores, Inc"/>
    <s v="Kohl's Department Stores Inc - 303 S Route 83 - Elmhurst"/>
    <x v="12"/>
    <s v="Variable Speed Drives"/>
    <x v="0"/>
    <n v="0"/>
    <n v="8915.57"/>
    <n v="0.44339400000000001"/>
    <x v="6"/>
    <x v="0"/>
    <n v="15"/>
    <s v="ΔkWpeak"/>
    <m/>
    <s v="Private-Non-Lighting"/>
    <x v="2"/>
    <n v="2"/>
    <n v="1"/>
    <s v="Non-Lighting"/>
    <n v="0.76002432528749297"/>
    <n v="0.465462131779591"/>
    <n v="6776.0500738034198"/>
    <n v="0.20638311645828"/>
    <n v="0.7"/>
    <n v="4743.2350516623901"/>
    <n v="0.14446818152079599"/>
    <n v="5478"/>
    <n v="1.1200000000000001"/>
    <n v="1.31"/>
    <n v="2.1999999999999999E-2"/>
    <n v="0.95"/>
    <n v="12.7783862723622"/>
    <d v="1900-01-08T03:03:29"/>
    <n v="43273"/>
    <n v="0.20638311645828"/>
    <n v="0"/>
    <n v="0"/>
    <n v="71148.525774935857"/>
  </r>
  <r>
    <s v="STND-60610"/>
    <s v="Kohl's Department Stores, Inc"/>
    <s v="Kohl's Department Stores Inc - 3333 Touhy Ave - Lincolnwood"/>
    <x v="12"/>
    <s v="Variable Speed Drives"/>
    <x v="0"/>
    <n v="0"/>
    <n v="59437.133000000002"/>
    <n v="2.9559609999999998"/>
    <x v="6"/>
    <x v="0"/>
    <n v="15"/>
    <s v="ΔkWpeak"/>
    <m/>
    <s v="Private-Non-Lighting"/>
    <x v="2"/>
    <n v="2"/>
    <n v="1"/>
    <s v="Non-Lighting"/>
    <n v="0.76002432528749297"/>
    <n v="0.465462131779591"/>
    <n v="45173.666905348"/>
    <n v="1.3758879085173299"/>
    <n v="0.7"/>
    <n v="31621.5668337436"/>
    <n v="0.96312153596213201"/>
    <n v="5478"/>
    <n v="1.1200000000000001"/>
    <n v="1.31"/>
    <n v="2.1999999999999999E-2"/>
    <n v="0.95"/>
    <n v="12.7783862723622"/>
    <d v="1900-01-08T03:03:29"/>
    <n v="43254"/>
    <n v="1.3758879085173299"/>
    <n v="0"/>
    <n v="0"/>
    <n v="474323.50250615401"/>
  </r>
  <r>
    <s v="STND-60610"/>
    <s v="Kohl's Department Stores, Inc"/>
    <s v="Kohl's Department Stores Inc - 3333 Touhy Ave - Lincolnwood"/>
    <x v="12"/>
    <s v="Variable Speed Drives"/>
    <x v="0"/>
    <n v="0"/>
    <n v="89155.7"/>
    <n v="4.4339409999999999"/>
    <x v="6"/>
    <x v="0"/>
    <n v="15"/>
    <s v="ΔkWpeak"/>
    <m/>
    <s v="Private-Non-Lighting"/>
    <x v="2"/>
    <n v="2"/>
    <n v="1"/>
    <s v="Non-Lighting"/>
    <n v="0.76002432528749297"/>
    <n v="0.465462131779591"/>
    <n v="67760.500738034199"/>
    <n v="2.06383163004493"/>
    <n v="0.7"/>
    <n v="47432.350516623897"/>
    <n v="1.4446821410314501"/>
    <n v="5478"/>
    <n v="1.1200000000000001"/>
    <n v="1.31"/>
    <n v="2.1999999999999999E-2"/>
    <n v="0.95"/>
    <n v="12.7783862723622"/>
    <d v="1900-01-08T03:03:29"/>
    <n v="43254"/>
    <n v="2.06383163004493"/>
    <n v="0"/>
    <n v="0"/>
    <n v="711485.25774935842"/>
  </r>
  <r>
    <s v="STND-60610"/>
    <s v="Kohl's Department Stores, Inc"/>
    <s v="Kohl's Department Stores Inc - 3333 Touhy Ave - Lincolnwood"/>
    <x v="12"/>
    <s v="Variable Speed Drives"/>
    <x v="0"/>
    <n v="0"/>
    <n v="14859.282999999999"/>
    <n v="0.73899000000000004"/>
    <x v="6"/>
    <x v="0"/>
    <n v="15"/>
    <s v="ΔkWpeak"/>
    <m/>
    <s v="Private-Non-Lighting"/>
    <x v="2"/>
    <n v="2"/>
    <n v="1"/>
    <s v="Non-Lighting"/>
    <n v="0.76002432528749297"/>
    <n v="0.465462131779591"/>
    <n v="11293.4165363309"/>
    <n v="0.34397186076379999"/>
    <n v="0.7"/>
    <n v="7905.3915754316404"/>
    <n v="0.24078030253466001"/>
    <n v="5478"/>
    <n v="1.1200000000000001"/>
    <n v="1.31"/>
    <n v="2.1999999999999999E-2"/>
    <n v="0.95"/>
    <n v="12.7783862723622"/>
    <d v="1900-01-08T03:03:29"/>
    <n v="43254"/>
    <n v="0.34397186076379999"/>
    <n v="0"/>
    <n v="0"/>
    <n v="118580.87363147461"/>
  </r>
  <r>
    <s v="STND-60610"/>
    <s v="Kohl's Department Stores, Inc"/>
    <s v="Kohl's Department Stores Inc - 3333 Touhy Ave - Lincolnwood"/>
    <x v="12"/>
    <s v="Variable Speed Drives"/>
    <x v="0"/>
    <n v="0"/>
    <n v="8915.57"/>
    <n v="0.44339400000000001"/>
    <x v="6"/>
    <x v="0"/>
    <n v="15"/>
    <s v="ΔkWpeak"/>
    <m/>
    <s v="Private-Non-Lighting"/>
    <x v="2"/>
    <n v="2"/>
    <n v="1"/>
    <s v="Non-Lighting"/>
    <n v="0.76002432528749297"/>
    <n v="0.465462131779591"/>
    <n v="6776.0500738034198"/>
    <n v="0.20638311645828"/>
    <n v="0.7"/>
    <n v="4743.2350516623901"/>
    <n v="0.14446818152079599"/>
    <n v="5478"/>
    <n v="1.1200000000000001"/>
    <n v="1.31"/>
    <n v="2.1999999999999999E-2"/>
    <n v="0.95"/>
    <n v="12.7783862723622"/>
    <d v="1900-01-08T03:03:29"/>
    <n v="43254"/>
    <n v="0.20638311645828"/>
    <n v="0"/>
    <n v="0"/>
    <n v="71148.525774935857"/>
  </r>
  <r>
    <s v="STND-60611"/>
    <s v="Kohl's Department Stores, Inc"/>
    <s v="Kohl's Department Stores Inc - 734 Randall Rd - Algonquin"/>
    <x v="12"/>
    <s v="Variable Speed Drives"/>
    <x v="0"/>
    <n v="0"/>
    <n v="156022.47500000001"/>
    <n v="7.7593969999999999"/>
    <x v="6"/>
    <x v="0"/>
    <n v="15"/>
    <s v="ΔkWpeak"/>
    <m/>
    <s v="Private-Non-Lighting"/>
    <x v="2"/>
    <n v="2"/>
    <n v="1"/>
    <s v="Non-Lighting"/>
    <n v="0.76002432528749297"/>
    <n v="0.465462131779591"/>
    <n v="118580.87629155999"/>
    <n v="3.6117054689441601"/>
    <n v="0.7"/>
    <n v="83006.613404091899"/>
    <n v="2.52819382826091"/>
    <n v="5478"/>
    <n v="1.1200000000000001"/>
    <n v="1.31"/>
    <n v="2.1999999999999999E-2"/>
    <n v="0.95"/>
    <n v="12.7783862723622"/>
    <d v="1900-01-08T03:03:29"/>
    <n v="43258"/>
    <n v="3.6117054689441601"/>
    <n v="0"/>
    <n v="0"/>
    <n v="1245099.2010613785"/>
  </r>
  <r>
    <s v="STND-60611"/>
    <s v="Kohl's Department Stores, Inc"/>
    <s v="Kohl's Department Stores Inc - 734 Randall Rd - Algonquin"/>
    <x v="12"/>
    <s v="Variable Speed Drives"/>
    <x v="0"/>
    <n v="0"/>
    <n v="29718.566999999999"/>
    <n v="1.4779800000000001"/>
    <x v="6"/>
    <x v="0"/>
    <n v="15"/>
    <s v="ΔkWpeak"/>
    <m/>
    <s v="Private-Non-Lighting"/>
    <x v="2"/>
    <n v="2"/>
    <n v="1"/>
    <s v="Non-Lighting"/>
    <n v="0.76002432528749297"/>
    <n v="0.465462131779591"/>
    <n v="22586.833832686199"/>
    <n v="0.68794372152759997"/>
    <n v="0.7"/>
    <n v="15810.783682880299"/>
    <n v="0.48156060506932002"/>
    <n v="5478"/>
    <n v="1.1200000000000001"/>
    <n v="1.31"/>
    <n v="2.1999999999999999E-2"/>
    <n v="0.95"/>
    <n v="12.7783862723622"/>
    <d v="1900-01-08T03:03:29"/>
    <n v="43258"/>
    <n v="0.68794372152759997"/>
    <n v="0"/>
    <n v="0"/>
    <n v="237161.75524320448"/>
  </r>
  <r>
    <s v="STND-60612"/>
    <s v="Illinois Mathematics and Science Academy"/>
    <s v="Illinois Mathematics and Science Academy - 1500 Sullivan Road - Aurora"/>
    <x v="18"/>
    <s v="HVAC"/>
    <x v="12"/>
    <n v="0"/>
    <n v="52439.360000000001"/>
    <n v="33.872992000000004"/>
    <x v="3"/>
    <x v="1"/>
    <n v="20"/>
    <s v="ΔkWpeak / CF"/>
    <n v="1"/>
    <s v="Public-Non-Lighting"/>
    <x v="2"/>
    <n v="2"/>
    <n v="1"/>
    <s v="Non-Lighting"/>
    <n v="0.84130066610770204"/>
    <n v="0.74264480108891695"/>
    <n v="44117.268498261597"/>
    <n v="25.1556014061265"/>
    <n v="0.7"/>
    <n v="30882.087948783101"/>
    <n v="17.608920984288499"/>
    <n v="2979"/>
    <n v="1.17333333333333"/>
    <n v="1.323"/>
    <n v="2.1333333333333301E-2"/>
    <n v="0.72"/>
    <n v="23.497818059751602"/>
    <d v="1900-01-15T18:49:11"/>
    <n v="43320"/>
    <n v="25.1556014061265"/>
    <n v="0"/>
    <n v="0"/>
    <n v="617641.75897566206"/>
  </r>
  <r>
    <s v="STND-60612"/>
    <s v="Illinois Mathematics and Science Academy"/>
    <s v="Illinois Mathematics and Science Academy - 1500 Sullivan Road - Aurora"/>
    <x v="55"/>
    <s v="HVAC"/>
    <x v="12"/>
    <n v="0"/>
    <n v="10020.66"/>
    <n v="8.86"/>
    <x v="3"/>
    <x v="1"/>
    <n v="15"/>
    <s v="ΔkWpeak / CF"/>
    <n v="0.74"/>
    <s v="Public-Non-Lighting"/>
    <x v="2"/>
    <n v="2"/>
    <n v="1"/>
    <s v="Non-Lighting"/>
    <n v="0.84130066610770204"/>
    <n v="0.74264480108891695"/>
    <n v="8430.3879328388102"/>
    <n v="6.5798329376478097"/>
    <n v="0.7"/>
    <n v="5901.2715529871602"/>
    <n v="4.6058830563534601"/>
    <n v="2979"/>
    <n v="1.17333333333333"/>
    <n v="1.323"/>
    <n v="2.1333333333333301E-2"/>
    <n v="0.72"/>
    <n v="23.497818059751602"/>
    <d v="1900-01-15T18:49:11"/>
    <n v="43320"/>
    <n v="8.8916661319564891"/>
    <n v="0"/>
    <n v="0"/>
    <n v="88519.0732948074"/>
  </r>
  <r>
    <s v="STND-60612"/>
    <s v="Illinois Mathematics and Science Academy"/>
    <s v="Illinois Mathematics and Science Academy - 1500 Sullivan Road - Aurora"/>
    <x v="12"/>
    <s v="Variable Speed Drives"/>
    <x v="12"/>
    <n v="0"/>
    <n v="73744.89"/>
    <n v="16.71828"/>
    <x v="6"/>
    <x v="1"/>
    <n v="15"/>
    <s v="ΔkWpeak"/>
    <m/>
    <s v="Public-Non-Lighting"/>
    <x v="2"/>
    <n v="2"/>
    <n v="1"/>
    <s v="Non-Lighting"/>
    <n v="0.84130066610770204"/>
    <n v="0.74264480108891695"/>
    <n v="62041.625079039201"/>
    <n v="12.415743725148801"/>
    <n v="0.7"/>
    <n v="43429.137555327499"/>
    <n v="8.6910206076041696"/>
    <n v="2979"/>
    <n v="1.17333333333333"/>
    <n v="1.323"/>
    <n v="2.1333333333333301E-2"/>
    <n v="0.72"/>
    <n v="23.497818059751602"/>
    <d v="1900-01-15T18:49:11"/>
    <n v="43320"/>
    <n v="12.415743725148801"/>
    <n v="0"/>
    <n v="0"/>
    <n v="651437.06332991249"/>
  </r>
  <r>
    <s v="STND-60614"/>
    <s v="McGrath Imports Inc"/>
    <s v="McGrath Acura - 9123 Waukegan Rd - Morton Grove"/>
    <x v="0"/>
    <s v="Indoor Lighting"/>
    <x v="0"/>
    <n v="0"/>
    <n v="43057.955999999998"/>
    <n v="8.7339009999999995"/>
    <x v="0"/>
    <x v="0"/>
    <n v="9.1274187659729797"/>
    <s v="Qty / 1,000"/>
    <m/>
    <s v="Private-Lighting"/>
    <x v="0"/>
    <n v="2"/>
    <n v="1"/>
    <s v="Lighting"/>
    <n v="0.97902139861649395"/>
    <n v="0.93591656730105399"/>
    <n v="42154.660304687401"/>
    <n v="8.1742026430672396"/>
    <n v="0.71"/>
    <n v="29929.808816328099"/>
    <n v="5.8036838765777397"/>
    <n v="5478"/>
    <n v="1.1200000000000001"/>
    <n v="1.31"/>
    <n v="2.1999999999999999E-2"/>
    <n v="0.95"/>
    <n v="12.7783862723622"/>
    <d v="1900-01-08T03:03:29"/>
    <n v="43370"/>
    <n v="6.5682624693187899"/>
    <n v="828.03797027064604"/>
    <n v="0"/>
    <n v="273181.89865213662"/>
  </r>
  <r>
    <s v="STND-60614"/>
    <s v="McGrath Imports Inc"/>
    <s v="McGrath Acura - 9123 Waukegan Rd - Morton Grove"/>
    <x v="0"/>
    <s v="Indoor Lighting"/>
    <x v="0"/>
    <n v="0"/>
    <n v="91692.955000000002"/>
    <n v="18.599053000000001"/>
    <x v="0"/>
    <x v="0"/>
    <n v="9.1274187659729797"/>
    <s v="Qty / 1,000"/>
    <m/>
    <s v="Private-Lighting"/>
    <x v="0"/>
    <n v="2"/>
    <n v="1"/>
    <s v="Lighting"/>
    <n v="0.97902139861649395"/>
    <n v="0.93591656730105399"/>
    <n v="89769.365047379193"/>
    <n v="17.407161838810399"/>
    <n v="0.71"/>
    <n v="63736.2491836392"/>
    <n v="12.359084905555401"/>
    <n v="5478"/>
    <n v="1.1200000000000001"/>
    <n v="1.31"/>
    <n v="2.1999999999999999E-2"/>
    <n v="0.95"/>
    <n v="12.7783862723622"/>
    <d v="1900-01-08T03:03:29"/>
    <n v="43370"/>
    <n v="13.987273474335399"/>
    <n v="1763.32681343066"/>
    <n v="0"/>
    <n v="581747.43687147845"/>
  </r>
  <r>
    <s v="STND-60615"/>
    <s v="Icon Newco Pool 4 Northeast/Midwest, LLC"/>
    <s v="BRE US Industrial - 3950 Sussex Ave - Aurora"/>
    <x v="0"/>
    <s v="Indoor Lighting"/>
    <x v="8"/>
    <n v="0"/>
    <n v="3491.172"/>
    <n v="0.55251399999999995"/>
    <x v="0"/>
    <x v="0"/>
    <n v="9.5383441434566993"/>
    <s v="Qty / 1,000"/>
    <m/>
    <s v="Private-Lighting"/>
    <x v="0"/>
    <n v="3"/>
    <n v="1"/>
    <s v="Lighting"/>
    <n v="0.91633259480590001"/>
    <n v="1.30467645558681"/>
    <n v="3199.0746976737"/>
    <n v="0.72085200718208897"/>
    <n v="0.71"/>
    <n v="2271.34303534833"/>
    <n v="0.51180492509928299"/>
    <n v="5242"/>
    <n v="1"/>
    <n v="1.22"/>
    <n v="1.0999999999999999E-2"/>
    <n v="0.68"/>
    <n v="13.3536818008394"/>
    <d v="1900-01-08T12:55:13"/>
    <n v="43283"/>
    <n v="0.86891514848371298"/>
    <n v="35.189821674410702"/>
    <n v="0"/>
    <n v="21664.851538995907"/>
  </r>
  <r>
    <s v="STND-60615"/>
    <s v="Icon Newco Pool 4 Northeast/Midwest, LLC"/>
    <s v="BRE US Industrial - 3950 Sussex Ave - Aurora"/>
    <x v="0"/>
    <s v="Indoor Lighting"/>
    <x v="8"/>
    <n v="0"/>
    <n v="12921.53"/>
    <n v="2.0449639999999998"/>
    <x v="0"/>
    <x v="0"/>
    <n v="9.5383441434566993"/>
    <s v="Qty / 1,000"/>
    <m/>
    <s v="Private-Lighting"/>
    <x v="0"/>
    <n v="3"/>
    <n v="1"/>
    <s v="Lighting"/>
    <n v="0.91633259480590001"/>
    <n v="1.30467645558681"/>
    <n v="11840.4191137623"/>
    <n v="2.66801638332262"/>
    <n v="0.71"/>
    <n v="8406.6975707712209"/>
    <n v="1.8942916321590599"/>
    <n v="5242"/>
    <n v="1"/>
    <n v="1.22"/>
    <n v="1.0999999999999999E-2"/>
    <n v="0.68"/>
    <n v="13.3536818008394"/>
    <d v="1900-01-08T12:55:13"/>
    <n v="43283"/>
    <n v="3.2160274630214798"/>
    <n v="130.24461025138501"/>
    <n v="0"/>
    <n v="80185.974539977338"/>
  </r>
  <r>
    <s v="STND-60616"/>
    <s v="Spiegs Place Inc DBA Rosatis Pizza"/>
    <s v="Rosatis Pizza - 5549 County Farm Road - Hanover Park"/>
    <x v="0"/>
    <s v="Indoor Lighting"/>
    <x v="14"/>
    <n v="0"/>
    <n v="15595.312"/>
    <n v="3.1158920000000001"/>
    <x v="0"/>
    <x v="0"/>
    <n v="12.215978499877799"/>
    <s v="Qty / 1,000"/>
    <m/>
    <s v="Private-Lighting"/>
    <x v="0"/>
    <n v="3"/>
    <n v="1"/>
    <s v="Lighting"/>
    <n v="0.91633259480590001"/>
    <n v="1.30467645558681"/>
    <n v="14290.4927117676"/>
    <n v="4.0652309305512899"/>
    <n v="0.71"/>
    <n v="10146.249825355"/>
    <n v="2.8863139606914099"/>
    <n v="4093"/>
    <n v="1.1200000000000001"/>
    <n v="1.29"/>
    <n v="1.9E-2"/>
    <n v="0.71"/>
    <n v="17.102369899829"/>
    <d v="1900-01-11T05:11:01"/>
    <n v="43282"/>
    <n v="4.4385095868012696"/>
    <n v="242.42800136034299"/>
    <n v="0"/>
    <n v="123946.36972092556"/>
  </r>
  <r>
    <s v="STND-60617"/>
    <s v="DesRochers Backyard Pools"/>
    <s v="Des Rochers Backyard Pools - 720 Cottage St - Shorewood"/>
    <x v="0"/>
    <s v="Indoor Lighting"/>
    <x v="14"/>
    <n v="0"/>
    <n v="24910.325000000001"/>
    <n v="4.9770009999999996"/>
    <x v="0"/>
    <x v="0"/>
    <n v="12.215978499877799"/>
    <s v="Qty / 1,000"/>
    <m/>
    <s v="Private-Lighting"/>
    <x v="0"/>
    <n v="3"/>
    <n v="1"/>
    <s v="Lighting"/>
    <n v="0.91633259480590001"/>
    <n v="1.30467645558681"/>
    <n v="22826.142744708301"/>
    <n v="6.4933760241319902"/>
    <n v="0.71"/>
    <n v="16206.5613487429"/>
    <n v="4.6102969771337099"/>
    <n v="4093"/>
    <n v="1.1200000000000001"/>
    <n v="1.29"/>
    <n v="1.9E-2"/>
    <n v="0.71"/>
    <n v="17.102369899829"/>
    <d v="1900-01-11T05:11:01"/>
    <n v="43336"/>
    <n v="7.0896124294486196"/>
    <n v="387.229207276301"/>
    <n v="0"/>
    <n v="197979.00499319381"/>
  </r>
  <r>
    <s v="STND-60617"/>
    <s v="DesRochers Backyard Pools"/>
    <s v="Des Rochers Backyard Pools - 720 Cottage St - Shorewood"/>
    <x v="0"/>
    <s v="Indoor Lighting"/>
    <x v="14"/>
    <n v="0"/>
    <n v="4373.2889999999998"/>
    <n v="0.87376900000000002"/>
    <x v="0"/>
    <x v="0"/>
    <n v="12.215978499877799"/>
    <s v="Qty / 1,000"/>
    <m/>
    <s v="Private-Lighting"/>
    <x v="0"/>
    <n v="3"/>
    <n v="1"/>
    <s v="Lighting"/>
    <n v="0.91633259480590001"/>
    <n v="1.30467645558681"/>
    <n v="4007.3872572061"/>
    <n v="1.13998584192163"/>
    <n v="0.71"/>
    <n v="2845.24495261633"/>
    <n v="0.80938994776435602"/>
    <n v="4093"/>
    <n v="1.1200000000000001"/>
    <n v="1.29"/>
    <n v="1.9E-2"/>
    <n v="0.71"/>
    <n v="17.102369899829"/>
    <d v="1900-01-11T05:11:01"/>
    <n v="43336"/>
    <n v="1.2446619084197299"/>
    <n v="67.982462399032002"/>
    <n v="0"/>
    <n v="34757.451168046915"/>
  </r>
  <r>
    <s v="STND-60618"/>
    <s v="Occidental Chemical Corporation"/>
    <s v="Occidental Chemical - 4201 W 69th St - Chicago"/>
    <x v="0"/>
    <s v="Indoor Lighting"/>
    <x v="10"/>
    <n v="0"/>
    <n v="59896.938000000002"/>
    <n v="10.711957999999999"/>
    <x v="0"/>
    <x v="0"/>
    <n v="10.827197921178"/>
    <s v="Qty / 1,000"/>
    <m/>
    <s v="Private-Lighting"/>
    <x v="0"/>
    <n v="2"/>
    <n v="1"/>
    <s v="Lighting"/>
    <n v="0.97902139861649395"/>
    <n v="0.93591656730105399"/>
    <n v="58640.384013605399"/>
    <n v="10.025498960433101"/>
    <n v="0.71"/>
    <n v="41634.672649659798"/>
    <n v="7.1181042619074697"/>
    <n v="4618"/>
    <n v="1.02"/>
    <n v="1.04"/>
    <n v="1.2E-2"/>
    <n v="0.81"/>
    <n v="15.158077089649201"/>
    <d v="1900-01-09T19:51:10"/>
    <n v="43306"/>
    <n v="11.901114625395399"/>
    <n v="689.88687074829897"/>
    <n v="0"/>
    <n v="450786.84116132307"/>
  </r>
  <r>
    <s v="STND-60618"/>
    <s v="Occidental Chemical Corporation"/>
    <s v="Occidental Chemical - 4201 W 69th St - Chicago"/>
    <x v="0"/>
    <s v="Indoor Lighting"/>
    <x v="10"/>
    <n v="0"/>
    <n v="791.34"/>
    <n v="0.14152300000000001"/>
    <x v="0"/>
    <x v="0"/>
    <n v="10.827197921178"/>
    <s v="Qty / 1,000"/>
    <m/>
    <s v="Private-Lighting"/>
    <x v="0"/>
    <n v="2"/>
    <n v="1"/>
    <s v="Lighting"/>
    <n v="0.97902139861649395"/>
    <n v="0.93591656730105399"/>
    <n v="774.73879358117597"/>
    <n v="0.13245372035414699"/>
    <n v="0.71"/>
    <n v="550.064543442635"/>
    <n v="9.4042141451444405E-2"/>
    <n v="4618"/>
    <n v="1.02"/>
    <n v="1.04"/>
    <n v="1.2E-2"/>
    <n v="0.81"/>
    <n v="15.158077089649201"/>
    <d v="1900-01-09T19:51:10"/>
    <n v="43306"/>
    <n v="0.15723376110416301"/>
    <n v="9.1145740421314798"/>
    <n v="0"/>
    <n v="5955.6576812758231"/>
  </r>
  <r>
    <s v="STND-60618"/>
    <s v="Occidental Chemical Corporation"/>
    <s v="Occidental Chemical - 4201 W 69th St - Chicago"/>
    <x v="0"/>
    <s v="Indoor Lighting"/>
    <x v="10"/>
    <n v="0"/>
    <n v="48846.432999999997"/>
    <n v="8.7356879999999997"/>
    <x v="0"/>
    <x v="0"/>
    <n v="10.827197921178"/>
    <s v="Qty / 1,000"/>
    <m/>
    <s v="Private-Lighting"/>
    <x v="0"/>
    <n v="2"/>
    <n v="1"/>
    <s v="Lighting"/>
    <n v="0.97902139861649395"/>
    <n v="0.93591656730105399"/>
    <n v="47821.703153086797"/>
    <n v="8.1758751259730094"/>
    <n v="0.71"/>
    <n v="33953.409238691696"/>
    <n v="5.8048713394408296"/>
    <n v="4618"/>
    <n v="1.02"/>
    <n v="1.04"/>
    <n v="1.2E-2"/>
    <n v="0.81"/>
    <n v="15.158077089649201"/>
    <d v="1900-01-09T19:51:10"/>
    <n v="43306"/>
    <n v="9.7054548029119196"/>
    <n v="562.60827238925697"/>
    <n v="0"/>
    <n v="367620.28192606859"/>
  </r>
  <r>
    <s v="STND-60618"/>
    <s v="Occidental Chemical Corporation"/>
    <s v="Occidental Chemical - 4201 W 69th St - Chicago"/>
    <x v="0"/>
    <s v="Indoor Lighting"/>
    <x v="10"/>
    <n v="0"/>
    <n v="390.96"/>
    <n v="6.9918999999999995E-2"/>
    <x v="0"/>
    <x v="0"/>
    <n v="10.827197921178"/>
    <s v="Qty / 1,000"/>
    <m/>
    <s v="Private-Lighting"/>
    <x v="0"/>
    <n v="2"/>
    <n v="1"/>
    <s v="Lighting"/>
    <n v="0.97902139861649395"/>
    <n v="0.93591656730105399"/>
    <n v="382.75820600310402"/>
    <n v="6.54383504691224E-2"/>
    <n v="0.71"/>
    <n v="271.75832626220398"/>
    <n v="4.6461228833076899E-2"/>
    <n v="4618"/>
    <n v="1.02"/>
    <n v="1.04"/>
    <n v="1.2E-2"/>
    <n v="0.81"/>
    <n v="15.158077089649201"/>
    <d v="1900-01-09T19:51:10"/>
    <n v="43306"/>
    <n v="7.7680852883573598E-2"/>
    <n v="4.5030377176835801"/>
    <n v="0"/>
    <n v="2942.3811851689475"/>
  </r>
  <r>
    <s v="STND-60618"/>
    <s v="Occidental Chemical Corporation"/>
    <s v="Occidental Chemical - 4201 W 69th St - Chicago"/>
    <x v="0"/>
    <s v="Indoor Lighting"/>
    <x v="10"/>
    <n v="0"/>
    <n v="367.40800000000002"/>
    <n v="6.5707000000000002E-2"/>
    <x v="0"/>
    <x v="0"/>
    <n v="10.827197921178"/>
    <s v="Qty / 1,000"/>
    <m/>
    <s v="Private-Lighting"/>
    <x v="0"/>
    <n v="2"/>
    <n v="1"/>
    <s v="Lighting"/>
    <n v="0.97902139861649395"/>
    <n v="0.93591656730105399"/>
    <n v="359.70029402288901"/>
    <n v="6.14962698876503E-2"/>
    <n v="0.71"/>
    <n v="255.387208756251"/>
    <n v="4.3662351620231701E-2"/>
    <n v="4618"/>
    <n v="1.02"/>
    <n v="1.04"/>
    <n v="1.2E-2"/>
    <n v="0.81"/>
    <n v="15.158077089649201"/>
    <d v="1900-01-09T19:51:10"/>
    <n v="43306"/>
    <n v="7.3001270047068301E-2"/>
    <n v="4.2317681649751604"/>
    <n v="0"/>
    <n v="2765.1278557411329"/>
  </r>
  <r>
    <s v="STND-60618"/>
    <s v="Occidental Chemical Corporation"/>
    <s v="Occidental Chemical - 4201 W 69th St - Chicago"/>
    <x v="0"/>
    <s v="Indoor Lighting"/>
    <x v="10"/>
    <n v="0"/>
    <n v="17899.367999999999"/>
    <n v="3.20112"/>
    <x v="0"/>
    <x v="0"/>
    <n v="10.827197921178"/>
    <s v="Qty / 1,000"/>
    <m/>
    <s v="Private-Lighting"/>
    <x v="0"/>
    <n v="2"/>
    <n v="1"/>
    <s v="Lighting"/>
    <n v="0.97902139861649395"/>
    <n v="0.93591656730105399"/>
    <n v="17523.8642937113"/>
    <n v="2.9959812419187499"/>
    <n v="0.71"/>
    <n v="12441.943648535"/>
    <n v="2.1271466817623099"/>
    <n v="4618"/>
    <n v="1.02"/>
    <n v="1.04"/>
    <n v="1.2E-2"/>
    <n v="0.81"/>
    <n v="15.158077089649201"/>
    <d v="1900-01-09T19:51:10"/>
    <n v="43306"/>
    <n v="3.5564829557439999"/>
    <n v="206.16310933778001"/>
    <n v="0"/>
    <n v="134711.38640683197"/>
  </r>
  <r>
    <s v="STND-60618"/>
    <s v="Occidental Chemical Corporation"/>
    <s v="Occidental Chemical - 4201 W 69th St - Chicago"/>
    <x v="0"/>
    <s v="Indoor Lighting"/>
    <x v="10"/>
    <n v="0"/>
    <n v="26420.409"/>
    <n v="4.7250220000000001"/>
    <x v="0"/>
    <x v="0"/>
    <n v="10.827197921178"/>
    <s v="Qty / 1,000"/>
    <m/>
    <s v="Private-Lighting"/>
    <x v="0"/>
    <n v="2"/>
    <n v="1"/>
    <s v="Lighting"/>
    <n v="0.97902139861649395"/>
    <n v="0.93591656730105399"/>
    <n v="25866.145771199801"/>
    <n v="4.42222637066196"/>
    <n v="0.71"/>
    <n v="18364.9634975519"/>
    <n v="3.1397807231699901"/>
    <n v="4618"/>
    <n v="1.02"/>
    <n v="1.04"/>
    <n v="1.2E-2"/>
    <n v="0.81"/>
    <n v="15.158077089649201"/>
    <d v="1900-01-09T19:51:10"/>
    <n v="43306"/>
    <n v="5.2495564703964401"/>
    <n v="304.30759730823303"/>
    <n v="0"/>
    <n v="198841.09460320379"/>
  </r>
  <r>
    <s v="STND-60618"/>
    <s v="Occidental Chemical Corporation"/>
    <s v="Occidental Chemical - 4201 W 69th St - Chicago"/>
    <x v="0"/>
    <s v="Indoor Lighting"/>
    <x v="10"/>
    <n v="0"/>
    <n v="4206.3509999999997"/>
    <n v="0.75226300000000001"/>
    <x v="0"/>
    <x v="0"/>
    <n v="10.827197921178"/>
    <s v="Qty / 1,000"/>
    <m/>
    <s v="Private-Lighting"/>
    <x v="0"/>
    <n v="2"/>
    <n v="1"/>
    <s v="Lighting"/>
    <n v="0.97902139861649395"/>
    <n v="0.93591656730105399"/>
    <n v="4118.1076390918897"/>
    <n v="0.70405540466759298"/>
    <n v="0.71"/>
    <n v="2923.85642375524"/>
    <n v="0.49987933731399098"/>
    <n v="4618"/>
    <n v="1.02"/>
    <n v="1.04"/>
    <n v="1.2E-2"/>
    <n v="0.81"/>
    <n v="15.158077089649201"/>
    <d v="1900-01-09T19:51:10"/>
    <n v="43306"/>
    <n v="0.83577327239742705"/>
    <n v="48.448325165786898"/>
    <n v="0"/>
    <n v="31657.172193105675"/>
  </r>
  <r>
    <s v="STND-60618"/>
    <s v="Occidental Chemical Corporation"/>
    <s v="Occidental Chemical - 4201 W 69th St - Chicago"/>
    <x v="0"/>
    <s v="Indoor Lighting"/>
    <x v="10"/>
    <n v="0"/>
    <n v="730.10599999999999"/>
    <n v="0.13057199999999999"/>
    <x v="0"/>
    <x v="0"/>
    <n v="10.827197921178"/>
    <s v="Qty / 1,000"/>
    <m/>
    <s v="Private-Lighting"/>
    <x v="0"/>
    <n v="2"/>
    <n v="1"/>
    <s v="Lighting"/>
    <n v="0.97902139861649395"/>
    <n v="0.93591656730105399"/>
    <n v="714.789397258294"/>
    <n v="0.122204498025633"/>
    <n v="0.71"/>
    <n v="507.50047205338802"/>
    <n v="8.6765193598199494E-2"/>
    <n v="4618"/>
    <n v="1.02"/>
    <n v="1.04"/>
    <n v="1.2E-2"/>
    <n v="0.81"/>
    <n v="15.158077089649201"/>
    <d v="1900-01-09T19:51:10"/>
    <n v="43306"/>
    <n v="0.14506706793166299"/>
    <n v="8.4092870265681601"/>
    <n v="0"/>
    <n v="5494.8080560132967"/>
  </r>
  <r>
    <s v="STND-60618"/>
    <s v="Occidental Chemical Corporation"/>
    <s v="Occidental Chemical - 4201 W 69th St - Chicago"/>
    <x v="0"/>
    <s v="Indoor Lighting"/>
    <x v="10"/>
    <n v="0"/>
    <n v="1978.3510000000001"/>
    <n v="0.35380800000000001"/>
    <x v="0"/>
    <x v="0"/>
    <n v="10.827197921178"/>
    <s v="Qty / 1,000"/>
    <m/>
    <s v="Private-Lighting"/>
    <x v="0"/>
    <n v="2"/>
    <n v="1"/>
    <s v="Lighting"/>
    <n v="0.97902139861649395"/>
    <n v="0.93591656730105399"/>
    <n v="1936.8479629743399"/>
    <n v="0.33113476884365101"/>
    <n v="0.71"/>
    <n v="1375.1620537117799"/>
    <n v="0.235105685878992"/>
    <n v="4618"/>
    <n v="1.02"/>
    <n v="1.04"/>
    <n v="1.2E-2"/>
    <n v="0.81"/>
    <n v="15.158077089649201"/>
    <d v="1900-01-09T19:51:10"/>
    <n v="43306"/>
    <n v="0.39308495826644302"/>
    <n v="22.786446623227501"/>
    <n v="0"/>
    <n v="14889.151729231053"/>
  </r>
  <r>
    <s v="STND-60618"/>
    <s v="Occidental Chemical Corporation"/>
    <s v="Occidental Chemical - 4201 W 69th St - Chicago"/>
    <x v="0"/>
    <s v="Indoor Lighting"/>
    <x v="10"/>
    <n v="0"/>
    <n v="3674.0810000000001"/>
    <n v="0.65707199999999999"/>
    <x v="0"/>
    <x v="0"/>
    <n v="10.827197921178"/>
    <s v="Qty / 1,000"/>
    <m/>
    <s v="Private-Lighting"/>
    <x v="0"/>
    <n v="2"/>
    <n v="1"/>
    <s v="Lighting"/>
    <n v="0.97902139861649395"/>
    <n v="0.93591656730105399"/>
    <n v="3597.00391925029"/>
    <n v="0.61496457070963795"/>
    <n v="0.71"/>
    <n v="2553.8727826677"/>
    <n v="0.43662484520384298"/>
    <n v="4618"/>
    <n v="1.02"/>
    <n v="1.04"/>
    <n v="1.2E-2"/>
    <n v="0.81"/>
    <n v="15.158077089649201"/>
    <d v="1900-01-09T19:51:10"/>
    <n v="43306"/>
    <n v="0.73001492249482203"/>
    <n v="42.317693167650397"/>
    <n v="0"/>
    <n v="27651.286083452793"/>
  </r>
  <r>
    <s v="STND-60618"/>
    <s v="Occidental Chemical Corporation"/>
    <s v="Occidental Chemical - 4201 W 69th St - Chicago"/>
    <x v="0"/>
    <s v="Indoor Lighting"/>
    <x v="10"/>
    <n v="0"/>
    <n v="74470.792000000001"/>
    <n v="13.318344"/>
    <x v="0"/>
    <x v="0"/>
    <n v="10.827197921178"/>
    <s v="Qty / 1,000"/>
    <m/>
    <s v="Private-Lighting"/>
    <x v="0"/>
    <n v="2"/>
    <n v="1"/>
    <s v="Lighting"/>
    <n v="0.97902139861649395"/>
    <n v="0.93591656730105399"/>
    <n v="72908.498939918005"/>
    <n v="12.4648587986146"/>
    <n v="0.71"/>
    <n v="51765.034247341799"/>
    <n v="8.8500497470163495"/>
    <n v="4618"/>
    <n v="1.02"/>
    <n v="1.04"/>
    <n v="1.2E-2"/>
    <n v="0.81"/>
    <n v="15.158077089649201"/>
    <d v="1900-01-09T19:51:10"/>
    <n v="43306"/>
    <n v="14.796840929029701"/>
    <n v="857.747046351976"/>
    <n v="0"/>
    <n v="560470.27119252703"/>
  </r>
  <r>
    <s v="STND-60618"/>
    <s v="Occidental Chemical Corporation"/>
    <s v="Occidental Chemical - 4201 W 69th St - Chicago"/>
    <x v="1"/>
    <s v="Outdoor &amp; Garage Lighting"/>
    <x v="1"/>
    <n v="0"/>
    <n v="11963.32"/>
    <n v="0"/>
    <x v="0"/>
    <x v="0"/>
    <n v="10.1978380583316"/>
    <s v="Qty / 1,000"/>
    <m/>
    <s v="Private-Lighting"/>
    <x v="0"/>
    <n v="2"/>
    <n v="1"/>
    <s v="Lighting"/>
    <n v="0.97902139861649395"/>
    <n v="0.93591656730105399"/>
    <n v="11712.3462784967"/>
    <n v="0"/>
    <n v="0.71"/>
    <n v="8315.7658577326292"/>
    <n v="0"/>
    <n v="4903"/>
    <n v="1"/>
    <n v="1"/>
    <n v="0"/>
    <n v="0"/>
    <n v="14.276973281664301"/>
    <d v="1900-01-09T04:44:53"/>
    <n v="43306"/>
    <n v="0"/>
    <n v="0"/>
    <n v="0"/>
    <n v="84802.833548160328"/>
  </r>
  <r>
    <s v="STND-60618"/>
    <s v="Occidental Chemical Corporation"/>
    <s v="Occidental Chemical - 4201 W 69th St - Chicago"/>
    <x v="1"/>
    <s v="Outdoor &amp; Garage Lighting"/>
    <x v="1"/>
    <n v="0"/>
    <n v="5761.0249999999996"/>
    <n v="0"/>
    <x v="0"/>
    <x v="0"/>
    <n v="10.1978380583316"/>
    <s v="Qty / 1,000"/>
    <m/>
    <s v="Private-Lighting"/>
    <x v="0"/>
    <n v="2"/>
    <n v="1"/>
    <s v="Lighting"/>
    <n v="0.97902139861649395"/>
    <n v="0.93591656730105399"/>
    <n v="5640.1667529645802"/>
    <n v="0"/>
    <n v="0.71"/>
    <n v="4004.5183946048501"/>
    <n v="0"/>
    <n v="4903"/>
    <n v="1"/>
    <n v="1"/>
    <n v="0"/>
    <n v="0"/>
    <n v="14.276973281664301"/>
    <d v="1900-01-09T04:44:53"/>
    <n v="43306"/>
    <n v="0"/>
    <n v="0"/>
    <n v="0"/>
    <n v="40837.430089790301"/>
  </r>
  <r>
    <s v="STND-60618"/>
    <s v="Occidental Chemical Corporation"/>
    <s v="Occidental Chemical - 4201 W 69th St - Chicago"/>
    <x v="1"/>
    <s v="Outdoor &amp; Garage Lighting"/>
    <x v="1"/>
    <n v="0"/>
    <n v="1127.69"/>
    <n v="0"/>
    <x v="0"/>
    <x v="0"/>
    <n v="10.1978380583316"/>
    <s v="Qty / 1,000"/>
    <m/>
    <s v="Private-Lighting"/>
    <x v="0"/>
    <n v="2"/>
    <n v="1"/>
    <s v="Lighting"/>
    <n v="0.97902139861649395"/>
    <n v="0.93591656730105399"/>
    <n v="1104.0326410058301"/>
    <n v="0"/>
    <n v="0.71"/>
    <n v="783.863175114142"/>
    <n v="0"/>
    <n v="4903"/>
    <n v="1"/>
    <n v="1"/>
    <n v="0"/>
    <n v="0"/>
    <n v="14.276973281664301"/>
    <d v="1900-01-09T04:44:53"/>
    <n v="43306"/>
    <n v="0"/>
    <n v="0"/>
    <n v="0"/>
    <n v="7993.7097197036446"/>
  </r>
  <r>
    <s v="STND-60618"/>
    <s v="Occidental Chemical Corporation"/>
    <s v="Occidental Chemical - 4201 W 69th St - Chicago"/>
    <x v="1"/>
    <s v="Outdoor &amp; Garage Lighting"/>
    <x v="1"/>
    <n v="0"/>
    <n v="1617.99"/>
    <n v="0"/>
    <x v="0"/>
    <x v="0"/>
    <n v="10.1978380583316"/>
    <s v="Qty / 1,000"/>
    <m/>
    <s v="Private-Lighting"/>
    <x v="0"/>
    <n v="2"/>
    <n v="1"/>
    <s v="Lighting"/>
    <n v="0.97902139861649395"/>
    <n v="0.93591656730105399"/>
    <n v="1584.0468327475"/>
    <n v="0"/>
    <n v="0.71"/>
    <n v="1124.6732512507299"/>
    <n v="0"/>
    <n v="4903"/>
    <n v="1"/>
    <n v="1"/>
    <n v="0"/>
    <n v="0"/>
    <n v="14.276973281664301"/>
    <d v="1900-01-09T04:44:53"/>
    <n v="43306"/>
    <n v="0"/>
    <n v="0"/>
    <n v="0"/>
    <n v="11469.235684792231"/>
  </r>
  <r>
    <s v="STND-60618"/>
    <s v="Occidental Chemical Corporation"/>
    <s v="Occidental Chemical - 4201 W 69th St - Chicago"/>
    <x v="1"/>
    <s v="Outdoor &amp; Garage Lighting"/>
    <x v="1"/>
    <n v="0"/>
    <n v="20592.599999999999"/>
    <n v="0"/>
    <x v="0"/>
    <x v="0"/>
    <n v="10.1978380583316"/>
    <s v="Qty / 1,000"/>
    <m/>
    <s v="Private-Lighting"/>
    <x v="0"/>
    <n v="2"/>
    <n v="1"/>
    <s v="Lighting"/>
    <n v="0.97902139861649395"/>
    <n v="0.93591656730105399"/>
    <n v="20160.596053149999"/>
    <n v="0"/>
    <n v="0.71"/>
    <n v="14314.0231977365"/>
    <n v="0"/>
    <n v="4903"/>
    <n v="1"/>
    <n v="1"/>
    <n v="0"/>
    <n v="0"/>
    <n v="14.276973281664301"/>
    <d v="1900-01-09T04:44:53"/>
    <n v="43306"/>
    <n v="0"/>
    <n v="0"/>
    <n v="0"/>
    <n v="145972.09053371867"/>
  </r>
  <r>
    <s v="STND-60618"/>
    <s v="Occidental Chemical Corporation"/>
    <s v="Occidental Chemical - 4201 W 69th St - Chicago"/>
    <x v="1"/>
    <s v="Outdoor &amp; Garage Lighting"/>
    <x v="1"/>
    <n v="0"/>
    <n v="6839.6850000000004"/>
    <n v="0"/>
    <x v="0"/>
    <x v="0"/>
    <n v="10.1978380583316"/>
    <s v="Qty / 1,000"/>
    <m/>
    <s v="Private-Lighting"/>
    <x v="0"/>
    <n v="2"/>
    <n v="1"/>
    <s v="Lighting"/>
    <n v="0.97902139861649395"/>
    <n v="0.93591656730105399"/>
    <n v="6696.1979747962496"/>
    <n v="0"/>
    <n v="0.71"/>
    <n v="4754.3005621053398"/>
    <n v="0"/>
    <n v="4903"/>
    <n v="1"/>
    <n v="1"/>
    <n v="0"/>
    <n v="0"/>
    <n v="14.276973281664301"/>
    <d v="1900-01-09T04:44:53"/>
    <n v="43306"/>
    <n v="0"/>
    <n v="0"/>
    <n v="0"/>
    <n v="48483.587212985156"/>
  </r>
  <r>
    <s v="STND-60618"/>
    <s v="Occidental Chemical Corporation"/>
    <s v="Occidental Chemical - 4201 W 69th St - Chicago"/>
    <x v="1"/>
    <s v="Outdoor &amp; Garage Lighting"/>
    <x v="1"/>
    <n v="0"/>
    <n v="1838.625"/>
    <n v="0"/>
    <x v="0"/>
    <x v="0"/>
    <n v="10.1978380583316"/>
    <s v="Qty / 1,000"/>
    <m/>
    <s v="Private-Lighting"/>
    <x v="0"/>
    <n v="2"/>
    <n v="1"/>
    <s v="Lighting"/>
    <n v="0.97902139861649395"/>
    <n v="0.93591656730105399"/>
    <n v="1800.0532190312499"/>
    <n v="0"/>
    <n v="0.71"/>
    <n v="1278.0377855121901"/>
    <n v="0"/>
    <n v="4903"/>
    <n v="1"/>
    <n v="1"/>
    <n v="0"/>
    <n v="0"/>
    <n v="14.276973281664301"/>
    <d v="1900-01-09T04:44:53"/>
    <n v="43306"/>
    <n v="0"/>
    <n v="0"/>
    <n v="0"/>
    <n v="13033.22236908205"/>
  </r>
  <r>
    <s v="STND-60618"/>
    <s v="Occidental Chemical Corporation"/>
    <s v="Occidental Chemical - 4201 W 69th St - Chicago"/>
    <x v="1"/>
    <s v="Outdoor &amp; Garage Lighting"/>
    <x v="1"/>
    <n v="0"/>
    <n v="3677.25"/>
    <n v="0"/>
    <x v="0"/>
    <x v="0"/>
    <n v="10.1978380583316"/>
    <s v="Qty / 1,000"/>
    <m/>
    <s v="Private-Lighting"/>
    <x v="0"/>
    <n v="2"/>
    <n v="1"/>
    <s v="Lighting"/>
    <n v="0.97902139861649395"/>
    <n v="0.93591656730105399"/>
    <n v="3600.1064380624998"/>
    <n v="0"/>
    <n v="0.71"/>
    <n v="2556.0755710243802"/>
    <n v="0"/>
    <n v="4903"/>
    <n v="1"/>
    <n v="1"/>
    <n v="0"/>
    <n v="0"/>
    <n v="14.276973281664301"/>
    <d v="1900-01-09T04:44:53"/>
    <n v="43306"/>
    <n v="0"/>
    <n v="0"/>
    <n v="0"/>
    <n v="26066.4447381641"/>
  </r>
  <r>
    <s v="STND-60620"/>
    <s v="JVM Plainfield Apartments LLC"/>
    <s v="Enclave at 127th - 23654 Springs Ct - Bldg 16 - Plainfield"/>
    <x v="1"/>
    <s v="Outdoor &amp; Garage Lighting"/>
    <x v="1"/>
    <n v="0"/>
    <n v="3020.248"/>
    <n v="0"/>
    <x v="0"/>
    <x v="0"/>
    <n v="10.1978380583316"/>
    <s v="Qty / 1,000"/>
    <m/>
    <s v="Private-Lighting"/>
    <x v="0"/>
    <n v="3"/>
    <n v="1"/>
    <s v="Lighting"/>
    <n v="0.91633259480590001"/>
    <n v="1.30467645558681"/>
    <n v="2767.5516867973301"/>
    <n v="0"/>
    <n v="0.71"/>
    <n v="1964.9616976261"/>
    <n v="0"/>
    <n v="4903"/>
    <n v="1"/>
    <n v="1"/>
    <n v="0"/>
    <n v="0"/>
    <n v="14.276973281664301"/>
    <d v="1900-01-09T04:44:53"/>
    <n v="43286"/>
    <n v="0"/>
    <n v="0"/>
    <n v="0"/>
    <n v="20038.361183215311"/>
  </r>
  <r>
    <s v="STND-60621"/>
    <s v="JVM Plainfield Apartments LLC"/>
    <s v="Enclave at 127th - 23653 Springs Ct - Bldg 15 - Plainfield"/>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286"/>
    <n v="0"/>
    <n v="0"/>
    <n v="0"/>
    <n v="22900.984209388971"/>
  </r>
  <r>
    <s v="STND-60621"/>
    <s v="JVM Plainfield Apartments LLC"/>
    <s v="Enclave at 127th - 23653 Springs Ct - Bldg 15 - Plainfield"/>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286"/>
    <n v="0"/>
    <n v="0"/>
    <n v="0"/>
    <n v="18346.811213203691"/>
  </r>
  <r>
    <s v="STND-60622"/>
    <s v="JVM Plainfield Apartments LLC"/>
    <s v="Enclave at 127th - 23762 Springs Ct - Bldg 06 - Plainfield"/>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286"/>
    <n v="0"/>
    <n v="0"/>
    <n v="0"/>
    <n v="25763.607235562631"/>
  </r>
  <r>
    <s v="STND-60622"/>
    <s v="JVM Plainfield Apartments LLC"/>
    <s v="Enclave at 127th - 23762 Springs Ct - Bldg 06 - Plainfield"/>
    <x v="1"/>
    <s v="Outdoor &amp; Garage Lighting"/>
    <x v="1"/>
    <n v="0"/>
    <n v="1843.528"/>
    <n v="0"/>
    <x v="0"/>
    <x v="0"/>
    <n v="10.1978380583316"/>
    <s v="Qty / 1,000"/>
    <m/>
    <s v="Private-Lighting"/>
    <x v="0"/>
    <n v="3"/>
    <n v="1"/>
    <s v="Lighting"/>
    <n v="0.91633259480590001"/>
    <n v="1.30467645558681"/>
    <n v="1689.28479583733"/>
    <n v="0"/>
    <n v="0.71"/>
    <n v="1199.3922050445001"/>
    <n v="0"/>
    <n v="4903"/>
    <n v="1"/>
    <n v="1"/>
    <n v="0"/>
    <n v="0"/>
    <n v="14.276973281664301"/>
    <d v="1900-01-09T04:44:53"/>
    <n v="43286"/>
    <n v="0"/>
    <n v="0"/>
    <n v="0"/>
    <n v="12231.20747546906"/>
  </r>
  <r>
    <s v="STND-60623"/>
    <s v="JVM Plainfield Apartments LLC"/>
    <s v="Enclave at 127th - 23806 Springs Ct - Bldg 05 - Plainfield"/>
    <x v="1"/>
    <s v="Outdoor &amp; Garage Lighting"/>
    <x v="1"/>
    <n v="0"/>
    <n v="4746.1040000000003"/>
    <n v="0"/>
    <x v="0"/>
    <x v="0"/>
    <n v="10.1978380583316"/>
    <s v="Qty / 1,000"/>
    <m/>
    <s v="Private-Lighting"/>
    <x v="0"/>
    <n v="3"/>
    <n v="1"/>
    <s v="Lighting"/>
    <n v="0.91633259480590001"/>
    <n v="1.30467645558681"/>
    <n v="4349.0097935386602"/>
    <n v="0"/>
    <n v="0.71"/>
    <n v="3087.79695341245"/>
    <n v="0"/>
    <n v="4903"/>
    <n v="1"/>
    <n v="1"/>
    <n v="0"/>
    <n v="0"/>
    <n v="14.276973281664301"/>
    <d v="1900-01-09T04:44:53"/>
    <n v="43286"/>
    <n v="0"/>
    <n v="0"/>
    <n v="0"/>
    <n v="31488.853287909849"/>
  </r>
  <r>
    <s v="STND-60623"/>
    <s v="JVM Plainfield Apartments LLC"/>
    <s v="Enclave at 127th - 23806 Springs Ct - Bldg 05 - Plainfield"/>
    <x v="1"/>
    <s v="Outdoor &amp; Garage Lighting"/>
    <x v="1"/>
    <n v="0"/>
    <n v="1843.528"/>
    <n v="0"/>
    <x v="0"/>
    <x v="0"/>
    <n v="10.1978380583316"/>
    <s v="Qty / 1,000"/>
    <m/>
    <s v="Private-Lighting"/>
    <x v="0"/>
    <n v="3"/>
    <n v="1"/>
    <s v="Lighting"/>
    <n v="0.91633259480590001"/>
    <n v="1.30467645558681"/>
    <n v="1689.28479583733"/>
    <n v="0"/>
    <n v="0.71"/>
    <n v="1199.3922050445001"/>
    <n v="0"/>
    <n v="4903"/>
    <n v="1"/>
    <n v="1"/>
    <n v="0"/>
    <n v="0"/>
    <n v="14.276973281664301"/>
    <d v="1900-01-09T04:44:53"/>
    <n v="43286"/>
    <n v="0"/>
    <n v="0"/>
    <n v="0"/>
    <n v="12231.20747546906"/>
  </r>
  <r>
    <s v="STND-60624"/>
    <s v="JVM Plainfield Apartments LLC"/>
    <s v="Enclave at 127th - 23735 Springs Ct - Bldg 09 - Plainfield"/>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286"/>
    <n v="0"/>
    <n v="0"/>
    <n v="0"/>
    <n v="25763.607235562631"/>
  </r>
  <r>
    <s v="STND-60625"/>
    <s v="JVM Plainfield Apartments LLC"/>
    <s v="Enclave at 127th - 23824 Springs Ct - Bldg 03 - Plainfield"/>
    <x v="1"/>
    <s v="Outdoor &amp; Garage Lighting"/>
    <x v="1"/>
    <n v="0"/>
    <n v="4314.6400000000003"/>
    <n v="0"/>
    <x v="0"/>
    <x v="0"/>
    <n v="10.1978380583316"/>
    <s v="Qty / 1,000"/>
    <m/>
    <s v="Private-Lighting"/>
    <x v="0"/>
    <n v="3"/>
    <n v="1"/>
    <s v="Lighting"/>
    <n v="0.91633259480590001"/>
    <n v="1.30467645558681"/>
    <n v="3953.6452668533302"/>
    <n v="0"/>
    <n v="0.71"/>
    <n v="2807.08813946586"/>
    <n v="0"/>
    <n v="4903"/>
    <n v="1"/>
    <n v="1"/>
    <n v="0"/>
    <n v="0"/>
    <n v="14.276973281664301"/>
    <d v="1900-01-09T04:44:53"/>
    <n v="43286"/>
    <n v="0"/>
    <n v="0"/>
    <n v="0"/>
    <n v="28626.230261736189"/>
  </r>
  <r>
    <s v="STND-60625"/>
    <s v="JVM Plainfield Apartments LLC"/>
    <s v="Enclave at 127th - 23824 Springs Ct - Bldg 03 - Plainfield"/>
    <x v="1"/>
    <s v="Outdoor &amp; Garage Lighting"/>
    <x v="1"/>
    <n v="0"/>
    <n v="10139.404"/>
    <n v="0"/>
    <x v="0"/>
    <x v="0"/>
    <n v="10.1978380583316"/>
    <s v="Qty / 1,000"/>
    <m/>
    <s v="Private-Lighting"/>
    <x v="0"/>
    <n v="3"/>
    <n v="1"/>
    <s v="Lighting"/>
    <n v="0.91633259480590001"/>
    <n v="1.30467645558681"/>
    <n v="9291.0663771053205"/>
    <n v="0"/>
    <n v="0.71"/>
    <n v="6596.6571277447802"/>
    <n v="0"/>
    <n v="4903"/>
    <n v="1"/>
    <n v="1"/>
    <n v="0"/>
    <n v="0"/>
    <n v="14.276973281664301"/>
    <d v="1900-01-09T04:44:53"/>
    <n v="43286"/>
    <n v="0"/>
    <n v="0"/>
    <n v="0"/>
    <n v="67271.641115080143"/>
  </r>
  <r>
    <s v="STND-60626"/>
    <s v="JVM Plainfield Apartments LLC"/>
    <s v="Enclave at 127th - 23812 Springs Ct - Bldg 04 - Plainfield"/>
    <x v="1"/>
    <s v="Outdoor &amp; Garage Lighting"/>
    <x v="1"/>
    <n v="0"/>
    <n v="4314.6400000000003"/>
    <n v="0"/>
    <x v="0"/>
    <x v="0"/>
    <n v="10.1978380583316"/>
    <s v="Qty / 1,000"/>
    <m/>
    <s v="Private-Lighting"/>
    <x v="0"/>
    <n v="3"/>
    <n v="1"/>
    <s v="Lighting"/>
    <n v="0.91633259480590001"/>
    <n v="1.30467645558681"/>
    <n v="3953.6452668533302"/>
    <n v="0"/>
    <n v="0.71"/>
    <n v="2807.08813946586"/>
    <n v="0"/>
    <n v="4903"/>
    <n v="1"/>
    <n v="1"/>
    <n v="0"/>
    <n v="0"/>
    <n v="14.276973281664301"/>
    <d v="1900-01-09T04:44:53"/>
    <n v="43286"/>
    <n v="0"/>
    <n v="0"/>
    <n v="0"/>
    <n v="28626.230261736189"/>
  </r>
  <r>
    <s v="STND-60626"/>
    <s v="JVM Plainfield Apartments LLC"/>
    <s v="Enclave at 127th - 23812 Springs Ct - Bldg 04 - Plainfield"/>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286"/>
    <n v="0"/>
    <n v="0"/>
    <n v="0"/>
    <n v="18346.811213203691"/>
  </r>
  <r>
    <s v="STND-60627"/>
    <s v="JVM Plainfield Apartments LLC"/>
    <s v="Enclave at 127th - 23709 Springs Ct - Bldg 14 - Plainfield"/>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286"/>
    <n v="0"/>
    <n v="0"/>
    <n v="0"/>
    <n v="22900.984209388971"/>
  </r>
  <r>
    <s v="STND-60627"/>
    <s v="JVM Plainfield Apartments LLC"/>
    <s v="Enclave at 127th - 23709 Springs Ct - Bldg 14 - Plainfield"/>
    <x v="1"/>
    <s v="Outdoor &amp; Garage Lighting"/>
    <x v="1"/>
    <n v="0"/>
    <n v="1843.528"/>
    <n v="0"/>
    <x v="0"/>
    <x v="0"/>
    <n v="10.1978380583316"/>
    <s v="Qty / 1,000"/>
    <m/>
    <s v="Private-Lighting"/>
    <x v="0"/>
    <n v="3"/>
    <n v="1"/>
    <s v="Lighting"/>
    <n v="0.91633259480590001"/>
    <n v="1.30467645558681"/>
    <n v="1689.28479583733"/>
    <n v="0"/>
    <n v="0.71"/>
    <n v="1199.3922050445001"/>
    <n v="0"/>
    <n v="4903"/>
    <n v="1"/>
    <n v="1"/>
    <n v="0"/>
    <n v="0"/>
    <n v="14.276973281664301"/>
    <d v="1900-01-09T04:44:53"/>
    <n v="43286"/>
    <n v="0"/>
    <n v="0"/>
    <n v="0"/>
    <n v="12231.20747546906"/>
  </r>
  <r>
    <s v="STND-60628"/>
    <s v="JVM Plainfield Apartments LLC"/>
    <s v="Enclave at 127th - 23753 Springs Ct - Bldg 07 - Plainfield"/>
    <x v="1"/>
    <s v="Outdoor &amp; Garage Lighting"/>
    <x v="1"/>
    <n v="0"/>
    <n v="4314.6400000000003"/>
    <n v="0"/>
    <x v="0"/>
    <x v="0"/>
    <n v="10.1978380583316"/>
    <s v="Qty / 1,000"/>
    <m/>
    <s v="Private-Lighting"/>
    <x v="0"/>
    <n v="3"/>
    <n v="1"/>
    <s v="Lighting"/>
    <n v="0.91633259480590001"/>
    <n v="1.30467645558681"/>
    <n v="3953.6452668533302"/>
    <n v="0"/>
    <n v="0.71"/>
    <n v="2807.08813946586"/>
    <n v="0"/>
    <n v="4903"/>
    <n v="1"/>
    <n v="1"/>
    <n v="0"/>
    <n v="0"/>
    <n v="14.276973281664301"/>
    <d v="1900-01-09T04:44:53"/>
    <n v="43286"/>
    <n v="0"/>
    <n v="0"/>
    <n v="0"/>
    <n v="28626.230261736189"/>
  </r>
  <r>
    <s v="STND-60628"/>
    <s v="JVM Plainfield Apartments LLC"/>
    <s v="Enclave at 127th - 23753 Springs Ct - Bldg 07 - Plainfield"/>
    <x v="1"/>
    <s v="Outdoor &amp; Garage Lighting"/>
    <x v="1"/>
    <n v="0"/>
    <n v="6452.348"/>
    <n v="0"/>
    <x v="0"/>
    <x v="0"/>
    <n v="10.1978380583316"/>
    <s v="Qty / 1,000"/>
    <m/>
    <s v="Private-Lighting"/>
    <x v="0"/>
    <n v="3"/>
    <n v="1"/>
    <s v="Lighting"/>
    <n v="0.91633259480590001"/>
    <n v="1.30467645558681"/>
    <n v="5912.4967854306597"/>
    <n v="0"/>
    <n v="0.71"/>
    <n v="4197.8727176557704"/>
    <n v="0"/>
    <n v="4903"/>
    <n v="1"/>
    <n v="1"/>
    <n v="0"/>
    <n v="0"/>
    <n v="14.276973281664301"/>
    <d v="1900-01-09T04:44:53"/>
    <n v="43286"/>
    <n v="0"/>
    <n v="0"/>
    <n v="0"/>
    <n v="42809.226164141917"/>
  </r>
  <r>
    <s v="STND-60629"/>
    <s v="JVM Plainfield Apartments LLC"/>
    <s v="Enclave at 127th - 23716 Springs Ct - Bldg 12 - Plainfield"/>
    <x v="1"/>
    <s v="Outdoor &amp; Garage Lighting"/>
    <x v="1"/>
    <n v="0"/>
    <n v="3020.248"/>
    <n v="0"/>
    <x v="0"/>
    <x v="0"/>
    <n v="10.1978380583316"/>
    <s v="Qty / 1,000"/>
    <m/>
    <s v="Private-Lighting"/>
    <x v="0"/>
    <n v="3"/>
    <n v="1"/>
    <s v="Lighting"/>
    <n v="0.91633259480590001"/>
    <n v="1.30467645558681"/>
    <n v="2767.5516867973301"/>
    <n v="0"/>
    <n v="0.71"/>
    <n v="1964.9616976261"/>
    <n v="0"/>
    <n v="4903"/>
    <n v="1"/>
    <n v="1"/>
    <n v="0"/>
    <n v="0"/>
    <n v="14.276973281664301"/>
    <d v="1900-01-09T04:44:53"/>
    <n v="43286"/>
    <n v="0"/>
    <n v="0"/>
    <n v="0"/>
    <n v="20038.361183215311"/>
  </r>
  <r>
    <s v="STND-60630"/>
    <s v="JVM Plainfield Apartments LLC"/>
    <s v="Enclave at 127th - 23650 Springs Ct - Bldg 17 - Plainfield"/>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286"/>
    <n v="0"/>
    <n v="0"/>
    <n v="0"/>
    <n v="25763.607235562631"/>
  </r>
  <r>
    <s v="STND-60630"/>
    <s v="JVM Plainfield Apartments LLC"/>
    <s v="Enclave at 127th - 23650 Springs Ct - Bldg 17 - Plainfield"/>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286"/>
    <n v="0"/>
    <n v="0"/>
    <n v="0"/>
    <n v="18346.811213203691"/>
  </r>
  <r>
    <s v="STND-60631"/>
    <s v="JVM Plainfield Apartments LLC"/>
    <s v="Enclave at 127th - 23734 Springs Ct - Bldg 10 - Plainfield"/>
    <x v="1"/>
    <s v="Outdoor &amp; Garage Lighting"/>
    <x v="1"/>
    <n v="0"/>
    <n v="5177.5680000000002"/>
    <n v="0"/>
    <x v="0"/>
    <x v="0"/>
    <n v="10.1978380583316"/>
    <s v="Qty / 1,000"/>
    <m/>
    <s v="Private-Lighting"/>
    <x v="0"/>
    <n v="3"/>
    <n v="1"/>
    <s v="Lighting"/>
    <n v="0.91633259480590001"/>
    <n v="1.30467645558681"/>
    <n v="4744.3743202239903"/>
    <n v="0"/>
    <n v="0.71"/>
    <n v="3368.50576735903"/>
    <n v="0"/>
    <n v="4903"/>
    <n v="1"/>
    <n v="1"/>
    <n v="0"/>
    <n v="0"/>
    <n v="14.276973281664301"/>
    <d v="1900-01-09T04:44:53"/>
    <n v="43286"/>
    <n v="0"/>
    <n v="0"/>
    <n v="0"/>
    <n v="34351.476314083404"/>
  </r>
  <r>
    <s v="STND-60631"/>
    <s v="JVM Plainfield Apartments LLC"/>
    <s v="Enclave at 127th - 23734 Springs Ct - Bldg 10 - Plainfield"/>
    <x v="1"/>
    <s v="Outdoor &amp; Garage Lighting"/>
    <x v="1"/>
    <n v="0"/>
    <n v="4608.82"/>
    <n v="0"/>
    <x v="0"/>
    <x v="0"/>
    <n v="10.1978380583316"/>
    <s v="Qty / 1,000"/>
    <m/>
    <s v="Private-Lighting"/>
    <x v="0"/>
    <n v="3"/>
    <n v="1"/>
    <s v="Lighting"/>
    <n v="0.91633259480590001"/>
    <n v="1.30467645558681"/>
    <n v="4223.2119895933301"/>
    <n v="0"/>
    <n v="0.71"/>
    <n v="2998.4805126112601"/>
    <n v="0"/>
    <n v="4903"/>
    <n v="1"/>
    <n v="1"/>
    <n v="0"/>
    <n v="0"/>
    <n v="14.276973281664301"/>
    <d v="1900-01-09T04:44:53"/>
    <n v="43286"/>
    <n v="0"/>
    <n v="0"/>
    <n v="0"/>
    <n v="30578.018688672753"/>
  </r>
  <r>
    <s v="STND-60632"/>
    <s v="JVM PLAINFIELD APARTMENTS LLC"/>
    <s v="Enclave at 127th - 23728 Springs Ct - Bldg 11 - Plainfield"/>
    <x v="1"/>
    <s v="Outdoor &amp; Garage Lighting"/>
    <x v="1"/>
    <n v="0"/>
    <n v="4314.6400000000003"/>
    <n v="0"/>
    <x v="0"/>
    <x v="0"/>
    <n v="10.1978380583316"/>
    <s v="Qty / 1,000"/>
    <m/>
    <s v="Private-Lighting"/>
    <x v="0"/>
    <n v="3"/>
    <n v="1"/>
    <s v="Lighting"/>
    <n v="0.91633259480590001"/>
    <n v="1.30467645558681"/>
    <n v="3953.6452668533302"/>
    <n v="0"/>
    <n v="0.71"/>
    <n v="2807.08813946586"/>
    <n v="0"/>
    <n v="4903"/>
    <n v="1"/>
    <n v="1"/>
    <n v="0"/>
    <n v="0"/>
    <n v="14.276973281664301"/>
    <d v="1900-01-09T04:44:53"/>
    <n v="43286"/>
    <n v="0"/>
    <n v="0"/>
    <n v="0"/>
    <n v="28626.230261736189"/>
  </r>
  <r>
    <s v="STND-60632"/>
    <s v="JVM PLAINFIELD APARTMENTS LLC"/>
    <s v="Enclave at 127th - 23728 Springs Ct - Bldg 11 - Plainfield"/>
    <x v="1"/>
    <s v="Outdoor &amp; Garage Lighting"/>
    <x v="1"/>
    <n v="0"/>
    <n v="5530.5839999999998"/>
    <n v="0"/>
    <x v="0"/>
    <x v="0"/>
    <n v="10.1978380583316"/>
    <s v="Qty / 1,000"/>
    <m/>
    <s v="Private-Lighting"/>
    <x v="0"/>
    <n v="3"/>
    <n v="1"/>
    <s v="Lighting"/>
    <n v="0.91633259480590001"/>
    <n v="1.30467645558681"/>
    <n v="5067.8543875119904"/>
    <n v="0"/>
    <n v="0.71"/>
    <n v="3598.17661513351"/>
    <n v="0"/>
    <n v="4903"/>
    <n v="1"/>
    <n v="1"/>
    <n v="0"/>
    <n v="0"/>
    <n v="14.276973281664301"/>
    <d v="1900-01-09T04:44:53"/>
    <n v="43286"/>
    <n v="0"/>
    <n v="0"/>
    <n v="0"/>
    <n v="36693.622426407281"/>
  </r>
  <r>
    <s v="STND-60633"/>
    <s v="JVM Plainfield Apartments LLC"/>
    <s v="Enclave at 127th - 23823 Springs Ct - Bldg 02 - Plainfield"/>
    <x v="1"/>
    <s v="Outdoor &amp; Garage Lighting"/>
    <x v="1"/>
    <n v="0"/>
    <n v="3451.712"/>
    <n v="0"/>
    <x v="0"/>
    <x v="0"/>
    <n v="10.1978380583316"/>
    <s v="Qty / 1,000"/>
    <m/>
    <s v="Private-Lighting"/>
    <x v="0"/>
    <n v="3"/>
    <n v="1"/>
    <s v="Lighting"/>
    <n v="0.91633259480590001"/>
    <n v="1.30467645558681"/>
    <n v="3162.9162134826602"/>
    <n v="0"/>
    <n v="0.71"/>
    <n v="2245.67051157269"/>
    <n v="0"/>
    <n v="4903"/>
    <n v="1"/>
    <n v="1"/>
    <n v="0"/>
    <n v="0"/>
    <n v="14.276973281664301"/>
    <d v="1900-01-09T04:44:53"/>
    <n v="43286"/>
    <n v="0"/>
    <n v="0"/>
    <n v="0"/>
    <n v="22900.984209388971"/>
  </r>
  <r>
    <s v="STND-60634"/>
    <s v="JVM Plainfield Apartments LLC"/>
    <s v="Enclave at 127th - 23710 Springs Ct - Bldg 13 - Plainfield"/>
    <x v="1"/>
    <s v="Outdoor &amp; Garage Lighting"/>
    <x v="1"/>
    <n v="0"/>
    <n v="4746.1040000000003"/>
    <n v="0"/>
    <x v="0"/>
    <x v="0"/>
    <n v="10.1978380583316"/>
    <s v="Qty / 1,000"/>
    <m/>
    <s v="Private-Lighting"/>
    <x v="0"/>
    <n v="3"/>
    <n v="1"/>
    <s v="Lighting"/>
    <n v="0.91633259480590001"/>
    <n v="1.30467645558681"/>
    <n v="4349.0097935386602"/>
    <n v="0"/>
    <n v="0.71"/>
    <n v="3087.79695341245"/>
    <n v="0"/>
    <n v="4903"/>
    <n v="1"/>
    <n v="1"/>
    <n v="0"/>
    <n v="0"/>
    <n v="14.276973281664301"/>
    <d v="1900-01-09T04:44:53"/>
    <n v="43286"/>
    <n v="0"/>
    <n v="0"/>
    <n v="0"/>
    <n v="31488.853287909849"/>
  </r>
  <r>
    <s v="STND-60634"/>
    <s v="JVM Plainfield Apartments LLC"/>
    <s v="Enclave at 127th - 23710 Springs Ct - Bldg 13 - Plainfield"/>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286"/>
    <n v="0"/>
    <n v="0"/>
    <n v="0"/>
    <n v="18346.811213203691"/>
  </r>
  <r>
    <s v="STND-60635"/>
    <s v="JVM Plainfield Apartments LLC"/>
    <s v="Enclave at 127th - 23807 Springs Ct - Bldg 01 - Plainfield"/>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286"/>
    <n v="0"/>
    <n v="0"/>
    <n v="0"/>
    <n v="25763.607235562631"/>
  </r>
  <r>
    <s v="STND-60636"/>
    <s v="JVM Plainfield Apartments LLC"/>
    <s v="Enclave at 127th - 23747 Springs Ct - Bldg 08 - Plainfield"/>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286"/>
    <n v="0"/>
    <n v="0"/>
    <n v="0"/>
    <n v="25763.607235562631"/>
  </r>
  <r>
    <s v="STND-60638"/>
    <s v="Distinctive Gold Jewelry, Inc"/>
    <s v="Distinctive Gold Jewelry Inc - 19991 S LaGrange Rd - Frankfort"/>
    <x v="59"/>
    <s v="Outdoor &amp; Garage Lighting"/>
    <x v="1"/>
    <n v="0"/>
    <n v="1833.7"/>
    <n v="0.374"/>
    <x v="0"/>
    <x v="0"/>
    <n v="10.1978380583316"/>
    <s v="Qty / 1,000"/>
    <m/>
    <s v="Private-Lighting"/>
    <x v="0"/>
    <n v="3"/>
    <n v="1"/>
    <s v="Lighting"/>
    <n v="0.91633259480590001"/>
    <n v="1.30467645558681"/>
    <n v="1680.2790790955801"/>
    <n v="0.48794899438946598"/>
    <n v="0.71"/>
    <n v="1192.99814615786"/>
    <n v="0.34644378601652098"/>
    <n v="4903"/>
    <n v="1"/>
    <n v="1"/>
    <n v="0"/>
    <n v="0"/>
    <n v="14.276973281664301"/>
    <d v="1900-01-09T04:44:53"/>
    <n v="43305"/>
    <n v="0.48794899438946598"/>
    <n v="0"/>
    <n v="0"/>
    <n v="12166.001898407669"/>
  </r>
  <r>
    <s v="STND-60638"/>
    <s v="Distinctive Gold Jewelry, Inc"/>
    <s v="Distinctive Gold Jewelry Inc - 19991 S LaGrange Rd - Frankfort"/>
    <x v="59"/>
    <s v="Outdoor &amp; Garage Lighting"/>
    <x v="1"/>
    <n v="0"/>
    <n v="4638.26"/>
    <n v="0.94599999999999995"/>
    <x v="0"/>
    <x v="0"/>
    <n v="10.1978380583316"/>
    <s v="Qty / 1,000"/>
    <m/>
    <s v="Private-Lighting"/>
    <x v="0"/>
    <n v="3"/>
    <n v="1"/>
    <s v="Lighting"/>
    <n v="0.91633259480590001"/>
    <n v="1.30467645558681"/>
    <n v="4250.1888211844098"/>
    <n v="1.2342239269851201"/>
    <n v="0.71"/>
    <n v="3017.63406304093"/>
    <n v="0.87629898815943397"/>
    <n v="4903"/>
    <n v="1"/>
    <n v="1"/>
    <n v="0"/>
    <n v="0"/>
    <n v="14.276973281664301"/>
    <d v="1900-01-09T04:44:53"/>
    <n v="43305"/>
    <n v="1.2342239269851201"/>
    <n v="0"/>
    <n v="0"/>
    <n v="30773.343494196615"/>
  </r>
  <r>
    <s v="STND-60639"/>
    <s v="Little Friends, Inc."/>
    <s v="Little Friends Inc - 2302 Wisconsin Ave - Downers Grove"/>
    <x v="0"/>
    <s v="Indoor Lighting"/>
    <x v="6"/>
    <n v="0"/>
    <n v="19503.349999999999"/>
    <n v="4.3855019999999998"/>
    <x v="0"/>
    <x v="0"/>
    <n v="15"/>
    <s v="Qty / 1,000"/>
    <m/>
    <s v="Private-Lighting"/>
    <x v="0"/>
    <n v="3"/>
    <n v="1"/>
    <s v="Lighting"/>
    <n v="0.91633259480590001"/>
    <n v="1.30467645558681"/>
    <n v="17871.5553129076"/>
    <n v="5.72166120532885"/>
    <n v="0.71"/>
    <n v="12688.8042721644"/>
    <n v="4.0623794557834803"/>
    <n v="2885"/>
    <n v="1.165"/>
    <n v="1.3779999999999999"/>
    <n v="2.5499999999999998E-2"/>
    <n v="0.55000000000000004"/>
    <n v="24.263431542460999"/>
    <d v="1900-01-16T07:56:40"/>
    <n v="43302"/>
    <n v="7.5493616642417898"/>
    <n v="391.17996607651901"/>
    <n v="0"/>
    <n v="190332.06408246601"/>
  </r>
  <r>
    <s v="STND-60640"/>
    <s v="Aldi Inc."/>
    <s v="Aldi Inc (BAT #17 Elk Grove) - 905 Meacham Rd - Elk Grove Village"/>
    <x v="54"/>
    <s v="Refrigeration"/>
    <x v="5"/>
    <n v="0"/>
    <n v="24096.1"/>
    <n v="0"/>
    <x v="2"/>
    <x v="0"/>
    <n v="12"/>
    <s v="NA"/>
    <m/>
    <s v="Private-Non-Lighting"/>
    <x v="2"/>
    <n v="3"/>
    <n v="1"/>
    <s v="Non-Lighting"/>
    <n v="0.98952339343681495"/>
    <n v="0.43468415683807998"/>
    <n v="23843.654640592798"/>
    <n v="0"/>
    <n v="0.7"/>
    <n v="16690.558248415"/>
    <n v="0"/>
    <n v="4661"/>
    <n v="1.07"/>
    <n v="1.24"/>
    <n v="2.9000000000000001E-2"/>
    <n v="0.745"/>
    <n v="15.018236429950701"/>
    <d v="1900-01-09T17:27:20"/>
    <n v="43299"/>
    <n v="0"/>
    <n v="0"/>
    <n v="0"/>
    <n v="200286.69898098"/>
  </r>
  <r>
    <s v="STND-60640"/>
    <s v="Aldi Inc."/>
    <s v="Aldi Inc (BAT #17 Elk Grove) - 905 Meacham Rd - Elk Grove Village"/>
    <x v="3"/>
    <s v="Refrigeration"/>
    <x v="5"/>
    <n v="0"/>
    <n v="33461.440000000002"/>
    <n v="3.9820799999999998"/>
    <x v="2"/>
    <x v="0"/>
    <n v="8.6177180282661094"/>
    <s v="ΔkWpeak / CF"/>
    <n v="0.69"/>
    <s v="Private-Non-Lighting"/>
    <x v="2"/>
    <n v="3"/>
    <n v="1"/>
    <s v="Non-Lighting"/>
    <n v="0.98952339343681495"/>
    <n v="0.43468415683807998"/>
    <n v="33110.877658082398"/>
    <n v="1.73094708726178"/>
    <n v="0.7"/>
    <n v="23177.614360657699"/>
    <n v="1.2116629610832499"/>
    <n v="4661"/>
    <n v="1.07"/>
    <n v="1.24"/>
    <n v="2.9000000000000001E-2"/>
    <n v="0.745"/>
    <n v="15.018236429950701"/>
    <d v="1900-01-09T17:27:20"/>
    <n v="43299"/>
    <n v="2.5086189670460599"/>
    <n v="0"/>
    <n v="0"/>
    <n v="199738.14512803932"/>
  </r>
  <r>
    <s v="STND-60640"/>
    <s v="Aldi Inc."/>
    <s v="Aldi Inc (BAT #17 Elk Grove) - 905 Meacham Rd - Elk Grove Village"/>
    <x v="40"/>
    <s v="Refrigeration"/>
    <x v="5"/>
    <n v="0"/>
    <n v="30784"/>
    <n v="0"/>
    <x v="2"/>
    <x v="0"/>
    <n v="5"/>
    <s v="NA"/>
    <m/>
    <s v="Private-Non-Lighting"/>
    <x v="2"/>
    <n v="3"/>
    <n v="1"/>
    <s v="Non-Lighting"/>
    <n v="0.98952339343681495"/>
    <n v="0.43468415683807998"/>
    <n v="30461.488143558901"/>
    <n v="0"/>
    <n v="0.7"/>
    <n v="21323.041700491201"/>
    <n v="0"/>
    <n v="4661"/>
    <n v="1.07"/>
    <n v="1.24"/>
    <n v="2.9000000000000001E-2"/>
    <n v="0.745"/>
    <n v="15.018236429950701"/>
    <d v="1900-01-09T17:27:20"/>
    <n v="43299"/>
    <n v="0"/>
    <n v="0"/>
    <n v="0"/>
    <n v="106615.20850245601"/>
  </r>
  <r>
    <s v="STND-60640"/>
    <s v="Aldi Inc."/>
    <s v="Aldi Inc (BAT #17 Elk Grove) - 905 Meacham Rd - Elk Grove Village"/>
    <x v="4"/>
    <s v="Refrigeration"/>
    <x v="5"/>
    <n v="0"/>
    <n v="11232"/>
    <n v="1.2813140000000001"/>
    <x v="2"/>
    <x v="0"/>
    <n v="4"/>
    <s v="ΔkWpeak / CF"/>
    <n v="1"/>
    <s v="Private-Non-Lighting"/>
    <x v="2"/>
    <n v="3"/>
    <n v="1"/>
    <s v="Non-Lighting"/>
    <n v="0.98952339343681495"/>
    <n v="0.43468415683807998"/>
    <n v="11114.3267550823"/>
    <n v="0.55696689573482805"/>
    <n v="0.7"/>
    <n v="7780.0287285576196"/>
    <n v="0.38987682701437998"/>
    <n v="4661"/>
    <n v="1.07"/>
    <n v="1.24"/>
    <n v="2.9000000000000001E-2"/>
    <n v="0.745"/>
    <n v="15.018236429950701"/>
    <d v="1900-01-09T17:27:20"/>
    <n v="43299"/>
    <n v="0.55696689573482805"/>
    <n v="0"/>
    <n v="0"/>
    <n v="31120.114914230478"/>
  </r>
  <r>
    <s v="STND-60640"/>
    <s v="Aldi Inc."/>
    <s v="Aldi Inc (BAT #17 Elk Grove) - 905 Meacham Rd - Elk Grove Village"/>
    <x v="4"/>
    <s v="Refrigeration"/>
    <x v="5"/>
    <n v="0"/>
    <n v="34900"/>
    <n v="3.9812910000000001"/>
    <x v="2"/>
    <x v="0"/>
    <n v="4"/>
    <s v="ΔkWpeak / CF"/>
    <n v="1"/>
    <s v="Private-Non-Lighting"/>
    <x v="2"/>
    <n v="3"/>
    <n v="1"/>
    <s v="Non-Lighting"/>
    <n v="0.98952339343681495"/>
    <n v="0.43468415683807998"/>
    <n v="34534.3664309448"/>
    <n v="1.73060412146204"/>
    <n v="0.7"/>
    <n v="24174.056501661398"/>
    <n v="1.2114228850234301"/>
    <n v="4661"/>
    <n v="1.07"/>
    <n v="1.24"/>
    <n v="2.9000000000000001E-2"/>
    <n v="0.745"/>
    <n v="15.018236429950701"/>
    <d v="1900-01-09T17:27:20"/>
    <n v="43299"/>
    <n v="1.73060412146204"/>
    <n v="0"/>
    <n v="0"/>
    <n v="96696.226006645593"/>
  </r>
  <r>
    <s v="STND-60641"/>
    <s v="AEROPRES CORPORATION"/>
    <s v="Aeropres Corp AFE 802-2355 - 26060 S Rt 52 - Manhattan"/>
    <x v="0"/>
    <s v="Indoor Lighting"/>
    <x v="10"/>
    <n v="0"/>
    <n v="301.46300000000002"/>
    <n v="5.3913999999999997E-2"/>
    <x v="0"/>
    <x v="0"/>
    <n v="10.827197921178"/>
    <s v="Qty / 1,000"/>
    <m/>
    <s v="Private-Lighting"/>
    <x v="0"/>
    <n v="2"/>
    <n v="1"/>
    <s v="Lighting"/>
    <n v="0.97902139861649395"/>
    <n v="0.93591656730105399"/>
    <n v="295.13872789112401"/>
    <n v="5.0459005809469E-2"/>
    <n v="0.71"/>
    <n v="209.548496802698"/>
    <n v="3.5825894124723E-2"/>
    <n v="4618"/>
    <n v="1.02"/>
    <n v="1.04"/>
    <n v="1.2E-2"/>
    <n v="0.81"/>
    <n v="15.158077089649201"/>
    <d v="1900-01-09T19:51:10"/>
    <n v="43299"/>
    <n v="5.9899104712095197E-2"/>
    <n v="3.4722203281308701"/>
    <n v="0"/>
    <n v="2268.8230489681464"/>
  </r>
  <r>
    <s v="STND-60641"/>
    <s v="AEROPRES CORPORATION"/>
    <s v="Aeropres Corp AFE 802-2355 - 26060 S Rt 52 - Manhattan"/>
    <x v="0"/>
    <s v="Indoor Lighting"/>
    <x v="10"/>
    <n v="0"/>
    <n v="19124.062000000002"/>
    <n v="3.4201440000000001"/>
    <x v="0"/>
    <x v="0"/>
    <n v="10.827197921178"/>
    <s v="Qty / 1,000"/>
    <m/>
    <s v="Private-Lighting"/>
    <x v="0"/>
    <n v="2"/>
    <n v="1"/>
    <s v="Lighting"/>
    <n v="0.97902139861649395"/>
    <n v="0.93591656730105399"/>
    <n v="18722.865926468501"/>
    <n v="3.20096943215529"/>
    <n v="0.71"/>
    <n v="13293.2348077927"/>
    <n v="2.27268829683026"/>
    <n v="4618"/>
    <n v="1.02"/>
    <n v="1.04"/>
    <n v="1.2E-2"/>
    <n v="0.81"/>
    <n v="15.158077089649201"/>
    <d v="1900-01-09T19:51:10"/>
    <n v="43299"/>
    <n v="3.7998212632422801"/>
    <n v="220.26901089962999"/>
    <n v="0"/>
    <n v="143928.48427666415"/>
  </r>
  <r>
    <s v="STND-60641"/>
    <s v="AEROPRES CORPORATION"/>
    <s v="Aeropres Corp AFE 802-2355 - 26060 S Rt 52 - Manhattan"/>
    <x v="1"/>
    <s v="Outdoor &amp; Garage Lighting"/>
    <x v="1"/>
    <n v="0"/>
    <n v="107081.52"/>
    <n v="0"/>
    <x v="0"/>
    <x v="0"/>
    <n v="10.1978380583316"/>
    <s v="Qty / 1,000"/>
    <m/>
    <s v="Private-Lighting"/>
    <x v="0"/>
    <n v="2"/>
    <n v="1"/>
    <s v="Lighting"/>
    <n v="0.97902139861649395"/>
    <n v="0.93591656730105399"/>
    <n v="104835.09947638"/>
    <n v="0"/>
    <n v="0.71"/>
    <n v="74432.920628229796"/>
    <n v="0"/>
    <n v="4903"/>
    <n v="1"/>
    <n v="1"/>
    <n v="0"/>
    <n v="0"/>
    <n v="14.276973281664301"/>
    <d v="1900-01-09T04:44:53"/>
    <n v="43299"/>
    <n v="0"/>
    <n v="0"/>
    <n v="0"/>
    <n v="759054.8707753371"/>
  </r>
  <r>
    <s v="STND-60641"/>
    <s v="AEROPRES CORPORATION"/>
    <s v="Aeropres Corp AFE 802-2355 - 26060 S Rt 52 - Manhattan"/>
    <x v="1"/>
    <s v="Outdoor &amp; Garage Lighting"/>
    <x v="1"/>
    <n v="0"/>
    <n v="1054.145"/>
    <n v="0"/>
    <x v="0"/>
    <x v="0"/>
    <n v="10.1978380583316"/>
    <s v="Qty / 1,000"/>
    <m/>
    <s v="Private-Lighting"/>
    <x v="0"/>
    <n v="2"/>
    <n v="1"/>
    <s v="Lighting"/>
    <n v="0.97902139861649395"/>
    <n v="0.93591656730105399"/>
    <n v="1032.03051224458"/>
    <n v="0"/>
    <n v="0.71"/>
    <n v="732.741663693654"/>
    <n v="0"/>
    <n v="4903"/>
    <n v="1"/>
    <n v="1"/>
    <n v="0"/>
    <n v="0"/>
    <n v="14.276973281664301"/>
    <d v="1900-01-09T04:44:53"/>
    <n v="43299"/>
    <n v="0"/>
    <n v="0"/>
    <n v="0"/>
    <n v="7472.3808249403592"/>
  </r>
  <r>
    <s v="STND-60641"/>
    <s v="AEROPRES CORPORATION"/>
    <s v="Aeropres Corp AFE 802-2355 - 26060 S Rt 52 - Manhattan"/>
    <x v="1"/>
    <s v="Outdoor &amp; Garage Lighting"/>
    <x v="1"/>
    <n v="0"/>
    <n v="318.69499999999999"/>
    <n v="0"/>
    <x v="0"/>
    <x v="0"/>
    <n v="10.1978380583316"/>
    <s v="Qty / 1,000"/>
    <m/>
    <s v="Private-Lighting"/>
    <x v="0"/>
    <n v="2"/>
    <n v="1"/>
    <s v="Lighting"/>
    <n v="0.97902139861649395"/>
    <n v="0.93591656730105399"/>
    <n v="312.00922463208298"/>
    <n v="0"/>
    <n v="0.71"/>
    <n v="221.52654948877901"/>
    <n v="0"/>
    <n v="4903"/>
    <n v="1"/>
    <n v="1"/>
    <n v="0"/>
    <n v="0"/>
    <n v="14.276973281664301"/>
    <d v="1900-01-09T04:44:53"/>
    <n v="43299"/>
    <n v="0"/>
    <n v="0"/>
    <n v="0"/>
    <n v="2259.0918773075491"/>
  </r>
  <r>
    <s v="STND-60641"/>
    <s v="AEROPRES CORPORATION"/>
    <s v="Aeropres Corp AFE 802-2355 - 26060 S Rt 52 - Manhattan"/>
    <x v="1"/>
    <s v="Outdoor &amp; Garage Lighting"/>
    <x v="1"/>
    <n v="0"/>
    <n v="2990.83"/>
    <n v="0"/>
    <x v="0"/>
    <x v="0"/>
    <n v="10.1978380583316"/>
    <s v="Qty / 1,000"/>
    <m/>
    <s v="Private-Lighting"/>
    <x v="0"/>
    <n v="2"/>
    <n v="1"/>
    <s v="Lighting"/>
    <n v="0.97902139861649395"/>
    <n v="0.93591656730105399"/>
    <n v="2928.0865696241699"/>
    <n v="0"/>
    <n v="0.71"/>
    <n v="2078.94146443316"/>
    <n v="0"/>
    <n v="4903"/>
    <n v="1"/>
    <n v="1"/>
    <n v="0"/>
    <n v="0"/>
    <n v="14.276973281664301"/>
    <d v="1900-01-09T04:44:53"/>
    <n v="43299"/>
    <n v="0"/>
    <n v="0"/>
    <n v="0"/>
    <n v="21200.708387040111"/>
  </r>
  <r>
    <s v="STND-60642"/>
    <s v="Century Plating Co., Inc."/>
    <s v="Century Plating - 2939 N Oakley Ave - Chicago"/>
    <x v="0"/>
    <s v="Indoor Lighting"/>
    <x v="10"/>
    <n v="0"/>
    <n v="10711.359"/>
    <n v="1.915618"/>
    <x v="0"/>
    <x v="0"/>
    <n v="10.827197921178"/>
    <s v="Qty / 1,000"/>
    <m/>
    <s v="Private-Lighting"/>
    <x v="0"/>
    <n v="2"/>
    <n v="1"/>
    <s v="Lighting"/>
    <n v="0.97902139861649395"/>
    <n v="0.93591656730105399"/>
    <n v="10486.649669263399"/>
    <n v="1.79285862282011"/>
    <n v="0.71"/>
    <n v="7445.5212651769898"/>
    <n v="1.2729296222022799"/>
    <n v="4618"/>
    <n v="1.02"/>
    <n v="1.04"/>
    <n v="1.2E-2"/>
    <n v="0.81"/>
    <n v="15.158077089649201"/>
    <d v="1900-01-09T19:51:10"/>
    <n v="43342"/>
    <n v="2.12827471844742"/>
    <n v="123.372349050157"/>
    <n v="0"/>
    <n v="80614.132364410892"/>
  </r>
  <r>
    <s v="STND-60642"/>
    <s v="Century Plating Co., Inc."/>
    <s v="Century Plating - 2939 N Oakley Ave - Chicago"/>
    <x v="0"/>
    <s v="Indoor Lighting"/>
    <x v="10"/>
    <n v="0"/>
    <n v="58163.525000000001"/>
    <n v="10.401954999999999"/>
    <x v="0"/>
    <x v="0"/>
    <n v="10.827197921178"/>
    <s v="Qty / 1,000"/>
    <m/>
    <s v="Private-Lighting"/>
    <x v="0"/>
    <n v="2"/>
    <n v="1"/>
    <s v="Lighting"/>
    <n v="0.97902139861649395"/>
    <n v="0.93591656730105399"/>
    <n v="56943.335593965399"/>
    <n v="9.7353620168200301"/>
    <n v="0.71"/>
    <n v="40429.768271715402"/>
    <n v="6.9121070319422202"/>
    <n v="4618"/>
    <n v="1.02"/>
    <n v="1.04"/>
    <n v="1.2E-2"/>
    <n v="0.81"/>
    <n v="15.158077089649201"/>
    <d v="1900-01-09T19:51:10"/>
    <n v="43342"/>
    <n v="11.556697550831"/>
    <n v="669.92159522312204"/>
    <n v="0"/>
    <n v="437741.10298522527"/>
  </r>
  <r>
    <s v="STND-60642"/>
    <s v="Century Plating Co., Inc."/>
    <s v="Century Plating - 2939 N Oakley Ave - Chicago"/>
    <x v="0"/>
    <s v="Indoor Lighting"/>
    <x v="10"/>
    <n v="0"/>
    <n v="2242.1309999999999"/>
    <n v="0.40098200000000001"/>
    <x v="0"/>
    <x v="0"/>
    <n v="10.827197921178"/>
    <s v="Qty / 1,000"/>
    <m/>
    <s v="Private-Lighting"/>
    <x v="0"/>
    <n v="2"/>
    <n v="1"/>
    <s v="Lighting"/>
    <n v="0.97902139861649395"/>
    <n v="0.93591656730105399"/>
    <n v="2195.0942275013999"/>
    <n v="0.37528569698951098"/>
    <n v="0.71"/>
    <n v="1558.5169015259901"/>
    <n v="0.266452844862553"/>
    <n v="4618"/>
    <n v="1.02"/>
    <n v="1.04"/>
    <n v="1.2E-2"/>
    <n v="0.81"/>
    <n v="15.158077089649201"/>
    <d v="1900-01-09T19:51:10"/>
    <n v="43342"/>
    <n v="0.44549584163047401"/>
    <n v="25.824637970604702"/>
    <n v="0"/>
    <n v="16874.370956322979"/>
  </r>
  <r>
    <s v="STND-60642"/>
    <s v="Century Plating Co., Inc."/>
    <s v="Century Plating - 2939 N Oakley Ave - Chicago"/>
    <x v="62"/>
    <s v="Indoor Lighting"/>
    <x v="10"/>
    <n v="0"/>
    <n v="11757.058999999999"/>
    <n v="2.10263"/>
    <x v="0"/>
    <x v="0"/>
    <n v="10.827197921178"/>
    <s v="Qty / 1,000"/>
    <m/>
    <s v="Private-Lighting"/>
    <x v="0"/>
    <n v="2"/>
    <n v="1"/>
    <s v="Lighting"/>
    <n v="0.97902139861649395"/>
    <n v="0.93591656730105399"/>
    <n v="11510.4123457966"/>
    <n v="1.96788625190421"/>
    <n v="0.71"/>
    <n v="8172.3927655156103"/>
    <n v="1.39719923885199"/>
    <n v="4618"/>
    <n v="1.02"/>
    <n v="1.04"/>
    <n v="1.2E-2"/>
    <n v="0.81"/>
    <n v="15.158077089649201"/>
    <d v="1900-01-09T19:51:10"/>
    <n v="43342"/>
    <n v="2.3360473075786001"/>
    <n v="135.41661583290201"/>
    <n v="0"/>
    <n v="88484.113961840732"/>
  </r>
  <r>
    <s v="STND-60642"/>
    <s v="Century Plating Co., Inc."/>
    <s v="Century Plating - 2939 N Oakley Ave - Chicago"/>
    <x v="62"/>
    <s v="Indoor Lighting"/>
    <x v="10"/>
    <n v="0"/>
    <n v="3796.55"/>
    <n v="0.67897399999999997"/>
    <x v="0"/>
    <x v="0"/>
    <n v="10.827197921178"/>
    <s v="Qty / 1,000"/>
    <m/>
    <s v="Private-Lighting"/>
    <x v="0"/>
    <n v="2"/>
    <n v="1"/>
    <s v="Lighting"/>
    <n v="0.97902139861649395"/>
    <n v="0.93591656730105399"/>
    <n v="3716.9036909174501"/>
    <n v="0.63546301536666605"/>
    <n v="0.71"/>
    <n v="2639.0016205513898"/>
    <n v="0.451178740910333"/>
    <n v="4618"/>
    <n v="1.02"/>
    <n v="1.04"/>
    <n v="1.2E-2"/>
    <n v="0.81"/>
    <n v="15.158077089649201"/>
    <d v="1900-01-09T19:51:10"/>
    <n v="43342"/>
    <n v="0.75434830883982096"/>
    <n v="43.728278716675902"/>
    <n v="0"/>
    <n v="28572.992860019382"/>
  </r>
  <r>
    <s v="STND-60642"/>
    <s v="Century Plating Co., Inc."/>
    <s v="Century Plating - 2939 N Oakley Ave - Chicago"/>
    <x v="62"/>
    <s v="Indoor Lighting"/>
    <x v="10"/>
    <n v="0"/>
    <n v="32313.07"/>
    <n v="5.7788639999999996"/>
    <x v="0"/>
    <x v="0"/>
    <n v="10.827197921178"/>
    <s v="Qty / 1,000"/>
    <m/>
    <s v="Private-Lighting"/>
    <x v="0"/>
    <n v="2"/>
    <n v="1"/>
    <s v="Lighting"/>
    <n v="0.97902139861649395"/>
    <n v="0.93591656730105399"/>
    <n v="31635.186984992699"/>
    <n v="5.4085345577796398"/>
    <n v="0.71"/>
    <n v="22460.982759344799"/>
    <n v="3.8400595360235399"/>
    <n v="4618"/>
    <n v="1.02"/>
    <n v="1.04"/>
    <n v="1.2E-2"/>
    <n v="0.81"/>
    <n v="15.158077089649201"/>
    <d v="1900-01-09T19:51:10"/>
    <n v="43342"/>
    <n v="6.4203876516852301"/>
    <n v="372.17867041167801"/>
    <n v="0"/>
    <n v="243189.50583959289"/>
  </r>
  <r>
    <s v="STND-60642"/>
    <s v="Century Plating Co., Inc."/>
    <s v="Century Plating - 2939 N Oakley Ave - Chicago"/>
    <x v="62"/>
    <s v="Indoor Lighting"/>
    <x v="10"/>
    <n v="0"/>
    <n v="21549.897000000001"/>
    <n v="3.85398"/>
    <x v="0"/>
    <x v="0"/>
    <n v="10.827197921178"/>
    <s v="Qty / 1,000"/>
    <m/>
    <s v="Private-Lighting"/>
    <x v="0"/>
    <n v="2"/>
    <n v="1"/>
    <s v="Lighting"/>
    <n v="0.97902139861649395"/>
    <n v="0.93591656730105399"/>
    <n v="21097.8103009814"/>
    <n v="3.6070037320469099"/>
    <n v="0.71"/>
    <n v="14979.4453136968"/>
    <n v="2.5609726497533098"/>
    <n v="4618"/>
    <n v="1.02"/>
    <n v="1.04"/>
    <n v="1.2E-2"/>
    <n v="0.81"/>
    <n v="15.158077089649201"/>
    <d v="1900-01-09T19:51:10"/>
    <n v="43342"/>
    <n v="4.2818182954023198"/>
    <n v="248.20953295272199"/>
    <n v="0"/>
    <n v="162185.41916085753"/>
  </r>
  <r>
    <s v="STND-60642"/>
    <s v="Century Plating Co., Inc."/>
    <s v="Century Plating - 2939 N Oakley Ave - Chicago"/>
    <x v="62"/>
    <s v="Indoor Lighting"/>
    <x v="10"/>
    <n v="0"/>
    <n v="697.13300000000004"/>
    <n v="0.12467499999999999"/>
    <x v="0"/>
    <x v="0"/>
    <n v="10.827197921178"/>
    <s v="Qty / 1,000"/>
    <m/>
    <s v="Private-Lighting"/>
    <x v="0"/>
    <n v="2"/>
    <n v="1"/>
    <s v="Lighting"/>
    <n v="0.97902139861649395"/>
    <n v="0.93591656730105399"/>
    <n v="682.50812468171205"/>
    <n v="0.116685398028259"/>
    <n v="0.71"/>
    <n v="484.58076852401598"/>
    <n v="8.2846632600063794E-2"/>
    <n v="4618"/>
    <n v="1.02"/>
    <n v="1.04"/>
    <n v="1.2E-2"/>
    <n v="0.81"/>
    <n v="15.158077089649201"/>
    <d v="1900-01-09T19:51:10"/>
    <n v="43342"/>
    <n v="0.13851542975814199"/>
    <n v="8.02950734919661"/>
    <n v="0"/>
    <n v="5246.6518896060634"/>
  </r>
  <r>
    <s v="STND-60642"/>
    <s v="Century Plating Co., Inc."/>
    <s v="Century Plating - 2939 N Oakley Ave - Chicago"/>
    <x v="1"/>
    <s v="Outdoor &amp; Garage Lighting"/>
    <x v="1"/>
    <n v="0"/>
    <n v="6418.027"/>
    <n v="0"/>
    <x v="0"/>
    <x v="0"/>
    <n v="10.1978380583316"/>
    <s v="Qty / 1,000"/>
    <m/>
    <s v="Private-Lighting"/>
    <x v="0"/>
    <n v="2"/>
    <n v="1"/>
    <s v="Lighting"/>
    <n v="0.97902139861649395"/>
    <n v="0.93591656730105399"/>
    <n v="6283.3857698984202"/>
    <n v="0"/>
    <n v="0.71"/>
    <n v="4461.2038966278797"/>
    <n v="0"/>
    <n v="4903"/>
    <n v="1"/>
    <n v="1"/>
    <n v="0"/>
    <n v="0"/>
    <n v="14.276973281664301"/>
    <d v="1900-01-09T04:44:53"/>
    <n v="43342"/>
    <n v="0"/>
    <n v="0"/>
    <n v="0"/>
    <n v="45494.634883009021"/>
  </r>
  <r>
    <s v="STND-60642"/>
    <s v="Century Plating Co., Inc."/>
    <s v="Century Plating - 2939 N Oakley Ave - Chicago"/>
    <x v="1"/>
    <s v="Outdoor &amp; Garage Lighting"/>
    <x v="1"/>
    <n v="0"/>
    <n v="1470.9"/>
    <n v="0"/>
    <x v="0"/>
    <x v="0"/>
    <n v="10.1978380583316"/>
    <s v="Qty / 1,000"/>
    <m/>
    <s v="Private-Lighting"/>
    <x v="0"/>
    <n v="2"/>
    <n v="1"/>
    <s v="Lighting"/>
    <n v="0.97902139861649395"/>
    <n v="0.93591656730105399"/>
    <n v="1440.0425752250001"/>
    <n v="0"/>
    <n v="0.71"/>
    <n v="1022.43022840975"/>
    <n v="0"/>
    <n v="4903"/>
    <n v="1"/>
    <n v="1"/>
    <n v="0"/>
    <n v="0"/>
    <n v="14.276973281664301"/>
    <d v="1900-01-09T04:44:53"/>
    <n v="43342"/>
    <n v="0"/>
    <n v="0"/>
    <n v="0"/>
    <n v="10426.57789526562"/>
  </r>
  <r>
    <s v="STND-60643"/>
    <s v="Aeropres Corporation"/>
    <s v="Aeropres Corp AFE 804-2356 - 6440 E Collins Rd - Morris"/>
    <x v="0"/>
    <s v="Indoor Lighting"/>
    <x v="10"/>
    <n v="0"/>
    <n v="75.366"/>
    <n v="1.3478E-2"/>
    <x v="0"/>
    <x v="0"/>
    <n v="10.827197921178"/>
    <s v="Qty / 1,000"/>
    <m/>
    <s v="Private-Lighting"/>
    <x v="0"/>
    <n v="3"/>
    <n v="1"/>
    <s v="Lighting"/>
    <n v="0.91633259480590001"/>
    <n v="1.30467645558681"/>
    <n v="69.060322340141397"/>
    <n v="1.7584429268399E-2"/>
    <n v="0.71"/>
    <n v="49.032828861500398"/>
    <n v="1.2484944780563299E-2"/>
    <n v="4618"/>
    <n v="1.02"/>
    <n v="1.04"/>
    <n v="1.2E-2"/>
    <n v="0.81"/>
    <n v="15.158077089649201"/>
    <d v="1900-01-09T19:51:10"/>
    <n v="43296"/>
    <n v="2.0874203784899101E-2"/>
    <n v="0.81247438047225196"/>
    <n v="0"/>
    <n v="530.88814271871377"/>
  </r>
  <r>
    <s v="STND-60643"/>
    <s v="Aeropres Corporation"/>
    <s v="Aeropres Corp AFE 804-2356 - 6440 E Collins Rd - Morris"/>
    <x v="0"/>
    <s v="Indoor Lighting"/>
    <x v="10"/>
    <n v="0"/>
    <n v="1912.4059999999999"/>
    <n v="0.34201399999999998"/>
    <x v="0"/>
    <x v="0"/>
    <n v="10.827197921178"/>
    <s v="Qty / 1,000"/>
    <m/>
    <s v="Private-Lighting"/>
    <x v="0"/>
    <n v="3"/>
    <n v="1"/>
    <s v="Lighting"/>
    <n v="0.91633259480590001"/>
    <n v="1.30467645558681"/>
    <n v="1752.3999523023699"/>
    <n v="0.44621761328106602"/>
    <n v="0.71"/>
    <n v="1244.2039661346801"/>
    <n v="0.31681450542955703"/>
    <n v="4618"/>
    <n v="1.02"/>
    <n v="1.04"/>
    <n v="1.2E-2"/>
    <n v="0.81"/>
    <n v="15.158077089649201"/>
    <d v="1900-01-09T19:51:10"/>
    <n v="43296"/>
    <n v="0.529698021463754"/>
    <n v="20.616470027086699"/>
    <n v="0"/>
    <n v="13471.24259565483"/>
  </r>
  <r>
    <s v="STND-60643"/>
    <s v="Aeropres Corporation"/>
    <s v="Aeropres Corp AFE 804-2356 - 6440 E Collins Rd - Morris"/>
    <x v="0"/>
    <s v="Indoor Lighting"/>
    <x v="10"/>
    <n v="0"/>
    <n v="28412.892"/>
    <n v="5.0813569999999997"/>
    <x v="0"/>
    <x v="0"/>
    <n v="10.827197921178"/>
    <s v="Qty / 1,000"/>
    <m/>
    <s v="Private-Lighting"/>
    <x v="0"/>
    <n v="3"/>
    <n v="1"/>
    <s v="Lighting"/>
    <n v="0.91633259480590001"/>
    <n v="1.30467645558681"/>
    <n v="26035.659052299801"/>
    <n v="6.6295268403312102"/>
    <n v="0.71"/>
    <n v="18485.317927132899"/>
    <n v="4.7069640566351598"/>
    <n v="4618"/>
    <n v="1.02"/>
    <n v="1.04"/>
    <n v="1.2E-2"/>
    <n v="0.81"/>
    <n v="15.158077089649201"/>
    <d v="1900-01-09T19:51:10"/>
    <n v="43296"/>
    <n v="7.86980868985186"/>
    <n v="306.30187120352701"/>
    <n v="0"/>
    <n v="200144.19583296773"/>
  </r>
  <r>
    <s v="STND-60643"/>
    <s v="Aeropres Corporation"/>
    <s v="Aeropres Corp AFE 804-2356 - 6440 E Collins Rd - Morris"/>
    <x v="1"/>
    <s v="Outdoor &amp; Garage Lighting"/>
    <x v="1"/>
    <n v="0"/>
    <n v="46357.864999999998"/>
    <n v="0"/>
    <x v="0"/>
    <x v="0"/>
    <n v="10.1978380583316"/>
    <s v="Qty / 1,000"/>
    <m/>
    <s v="Private-Lighting"/>
    <x v="0"/>
    <n v="3"/>
    <n v="1"/>
    <s v="Lighting"/>
    <n v="0.91633259480590001"/>
    <n v="1.30467645558681"/>
    <n v="42479.222725111598"/>
    <n v="0"/>
    <n v="0.71"/>
    <n v="30160.248134829199"/>
    <n v="0"/>
    <n v="4903"/>
    <n v="1"/>
    <n v="1"/>
    <n v="0"/>
    <n v="0"/>
    <n v="14.276973281664301"/>
    <d v="1900-01-09T04:44:53"/>
    <n v="43296"/>
    <n v="0"/>
    <n v="0"/>
    <n v="0"/>
    <n v="307569.32627808588"/>
  </r>
  <r>
    <s v="STND-60643"/>
    <s v="Aeropres Corporation"/>
    <s v="Aeropres Corp AFE 804-2356 - 6440 E Collins Rd - Morris"/>
    <x v="1"/>
    <s v="Outdoor &amp; Garage Lighting"/>
    <x v="1"/>
    <n v="0"/>
    <n v="5148.1499999999996"/>
    <n v="0"/>
    <x v="0"/>
    <x v="0"/>
    <n v="10.1978380583316"/>
    <s v="Qty / 1,000"/>
    <m/>
    <s v="Private-Lighting"/>
    <x v="0"/>
    <n v="3"/>
    <n v="1"/>
    <s v="Lighting"/>
    <n v="0.91633259480590001"/>
    <n v="1.30467645558681"/>
    <n v="4717.4176479499902"/>
    <n v="0"/>
    <n v="0.71"/>
    <n v="3349.36653004449"/>
    <n v="0"/>
    <n v="4903"/>
    <n v="1"/>
    <n v="1"/>
    <n v="0"/>
    <n v="0"/>
    <n v="14.276973281664301"/>
    <d v="1900-01-09T04:44:53"/>
    <n v="43296"/>
    <n v="0"/>
    <n v="0"/>
    <n v="0"/>
    <n v="34156.297471389749"/>
  </r>
  <r>
    <s v="STND-60643"/>
    <s v="Aeropres Corporation"/>
    <s v="Aeropres Corp AFE 804-2356 - 6440 E Collins Rd - Morris"/>
    <x v="1"/>
    <s v="Outdoor &amp; Garage Lighting"/>
    <x v="1"/>
    <n v="0"/>
    <n v="7648.68"/>
    <n v="0"/>
    <x v="0"/>
    <x v="0"/>
    <n v="10.1978380583316"/>
    <s v="Qty / 1,000"/>
    <m/>
    <s v="Private-Lighting"/>
    <x v="0"/>
    <n v="3"/>
    <n v="1"/>
    <s v="Lighting"/>
    <n v="0.91633259480590001"/>
    <n v="1.30467645558681"/>
    <n v="7008.73479123999"/>
    <n v="0"/>
    <n v="0.71"/>
    <n v="4976.2017017803901"/>
    <n v="0"/>
    <n v="4903"/>
    <n v="1"/>
    <n v="1"/>
    <n v="0"/>
    <n v="0"/>
    <n v="14.276973281664301"/>
    <d v="1900-01-09T04:44:53"/>
    <n v="43296"/>
    <n v="0"/>
    <n v="0"/>
    <n v="0"/>
    <n v="50746.499100350535"/>
  </r>
  <r>
    <s v="STND-60645"/>
    <s v="Community High School District 128"/>
    <s v="Community High School District 128 - 708 W Park Ave - Libertyville"/>
    <x v="1"/>
    <s v="Outdoor &amp; Garage Lighting"/>
    <x v="1"/>
    <n v="0"/>
    <n v="1853.3340000000001"/>
    <n v="0"/>
    <x v="0"/>
    <x v="1"/>
    <n v="10.1978380583316"/>
    <s v="Qty / 1,000"/>
    <m/>
    <s v="Public-Lighting"/>
    <x v="0"/>
    <n v="3"/>
    <n v="1"/>
    <s v="Lighting"/>
    <n v="0.99829244462109001"/>
    <n v="0.987374621353864"/>
    <n v="1850.16932955938"/>
    <n v="0"/>
    <n v="0.71"/>
    <n v="1313.62022398716"/>
    <n v="0"/>
    <n v="4903"/>
    <n v="1"/>
    <n v="1"/>
    <n v="0"/>
    <n v="0"/>
    <n v="14.276973281664301"/>
    <d v="1900-01-09T04:44:53"/>
    <n v="43267"/>
    <n v="0"/>
    <n v="0"/>
    <n v="0"/>
    <n v="13396.086314370341"/>
  </r>
  <r>
    <s v="STND-60645"/>
    <s v="Community High School District 128"/>
    <s v="Community High School District 128 - 708 W Park Ave - Libertyville"/>
    <x v="1"/>
    <s v="Outdoor &amp; Garage Lighting"/>
    <x v="1"/>
    <n v="0"/>
    <n v="3186.95"/>
    <n v="0"/>
    <x v="0"/>
    <x v="1"/>
    <n v="10.1978380583316"/>
    <s v="Qty / 1,000"/>
    <m/>
    <s v="Public-Lighting"/>
    <x v="0"/>
    <n v="3"/>
    <n v="1"/>
    <s v="Lighting"/>
    <n v="0.99829244462109001"/>
    <n v="0.987374621353864"/>
    <n v="3181.5081063851799"/>
    <n v="0"/>
    <n v="0.71"/>
    <n v="2258.87075553348"/>
    <n v="0"/>
    <n v="4903"/>
    <n v="1"/>
    <n v="1"/>
    <n v="0"/>
    <n v="0"/>
    <n v="14.276973281664301"/>
    <d v="1900-01-09T04:44:53"/>
    <n v="43267"/>
    <n v="0"/>
    <n v="0"/>
    <n v="0"/>
    <n v="23035.598159631576"/>
  </r>
  <r>
    <s v="STND-60645"/>
    <s v="Community High School District 128"/>
    <s v="Community High School District 128 - 708 W Park Ave - Libertyville"/>
    <x v="1"/>
    <s v="Outdoor &amp; Garage Lighting"/>
    <x v="1"/>
    <n v="0"/>
    <n v="3245.7860000000001"/>
    <n v="0"/>
    <x v="0"/>
    <x v="1"/>
    <n v="10.1978380583316"/>
    <s v="Qty / 1,000"/>
    <m/>
    <s v="Public-Lighting"/>
    <x v="0"/>
    <n v="3"/>
    <n v="1"/>
    <s v="Lighting"/>
    <n v="0.99829244462109001"/>
    <n v="0.987374621353864"/>
    <n v="3240.24364065691"/>
    <n v="0"/>
    <n v="0.71"/>
    <n v="2300.57298486641"/>
    <n v="0"/>
    <n v="4903"/>
    <n v="1"/>
    <n v="1"/>
    <n v="0"/>
    <n v="0"/>
    <n v="14.276973281664301"/>
    <d v="1900-01-09T04:44:53"/>
    <n v="43267"/>
    <n v="0"/>
    <n v="0"/>
    <n v="0"/>
    <n v="23460.870741040206"/>
  </r>
  <r>
    <s v="STND-60645"/>
    <s v="Community High School District 128"/>
    <s v="Community High School District 128 - 708 W Park Ave - Libertyville"/>
    <x v="1"/>
    <s v="Outdoor &amp; Garage Lighting"/>
    <x v="1"/>
    <n v="0"/>
    <n v="1676.826"/>
    <n v="0"/>
    <x v="0"/>
    <x v="1"/>
    <n v="10.1978380583316"/>
    <s v="Qty / 1,000"/>
    <m/>
    <s v="Public-Lighting"/>
    <x v="0"/>
    <n v="3"/>
    <n v="1"/>
    <s v="Lighting"/>
    <n v="0.99829244462109001"/>
    <n v="0.987374621353864"/>
    <n v="1673.9627267441999"/>
    <n v="0"/>
    <n v="0.71"/>
    <n v="1188.51353598839"/>
    <n v="0"/>
    <n v="4903"/>
    <n v="1"/>
    <n v="1"/>
    <n v="0"/>
    <n v="0"/>
    <n v="14.276973281664301"/>
    <d v="1900-01-09T04:44:53"/>
    <n v="43267"/>
    <n v="0"/>
    <n v="0"/>
    <n v="0"/>
    <n v="12120.268570144668"/>
  </r>
  <r>
    <s v="STND-60645"/>
    <s v="Community High School District 128"/>
    <s v="Community High School District 128 - 708 W Park Ave - Libertyville"/>
    <x v="1"/>
    <s v="Outdoor &amp; Garage Lighting"/>
    <x v="1"/>
    <n v="0"/>
    <n v="1711.1469999999999"/>
    <n v="0"/>
    <x v="0"/>
    <x v="1"/>
    <n v="10.1978380583316"/>
    <s v="Qty / 1,000"/>
    <m/>
    <s v="Public-Lighting"/>
    <x v="0"/>
    <n v="3"/>
    <n v="1"/>
    <s v="Lighting"/>
    <n v="0.99829244462109001"/>
    <n v="0.987374621353864"/>
    <n v="1708.2251217360399"/>
    <n v="0"/>
    <n v="0.71"/>
    <n v="1212.8398364325899"/>
    <n v="0"/>
    <n v="4903"/>
    <n v="1"/>
    <n v="1"/>
    <n v="0"/>
    <n v="0"/>
    <n v="14.276973281664301"/>
    <d v="1900-01-09T04:44:53"/>
    <n v="43267"/>
    <n v="0"/>
    <n v="0"/>
    <n v="0"/>
    <n v="12368.344242632938"/>
  </r>
  <r>
    <s v="STND-60645"/>
    <s v="Community High School District 128"/>
    <s v="Community High School District 128 - 708 W Park Ave - Libertyville"/>
    <x v="1"/>
    <s v="Outdoor &amp; Garage Lighting"/>
    <x v="1"/>
    <n v="0"/>
    <n v="1765.08"/>
    <n v="0"/>
    <x v="0"/>
    <x v="1"/>
    <n v="10.1978380583316"/>
    <s v="Qty / 1,000"/>
    <m/>
    <s v="Public-Lighting"/>
    <x v="0"/>
    <n v="3"/>
    <n v="1"/>
    <s v="Lighting"/>
    <n v="0.99829244462109001"/>
    <n v="0.987374621353864"/>
    <n v="1762.0660281517901"/>
    <n v="0"/>
    <n v="0.71"/>
    <n v="1251.0668799877701"/>
    <n v="0"/>
    <n v="4903"/>
    <n v="1"/>
    <n v="1"/>
    <n v="0"/>
    <n v="0"/>
    <n v="14.276973281664301"/>
    <d v="1900-01-09T04:44:53"/>
    <n v="43267"/>
    <n v="0"/>
    <n v="0"/>
    <n v="0"/>
    <n v="12758.177442257454"/>
  </r>
  <r>
    <s v="STND-60645"/>
    <s v="Community High School District 128"/>
    <s v="Community High School District 128 - 708 W Park Ave - Libertyville"/>
    <x v="1"/>
    <s v="Outdoor &amp; Garage Lighting"/>
    <x v="1"/>
    <n v="0"/>
    <n v="3030.0540000000001"/>
    <n v="0"/>
    <x v="0"/>
    <x v="1"/>
    <n v="10.1978380583316"/>
    <s v="Qty / 1,000"/>
    <m/>
    <s v="Public-Lighting"/>
    <x v="0"/>
    <n v="3"/>
    <n v="1"/>
    <s v="Lighting"/>
    <n v="0.99829244462109001"/>
    <n v="0.987374621353864"/>
    <n v="3024.8800149939102"/>
    <n v="0"/>
    <n v="0.71"/>
    <n v="2147.6648106456801"/>
    <n v="0"/>
    <n v="4903"/>
    <n v="1"/>
    <n v="1"/>
    <n v="0"/>
    <n v="0"/>
    <n v="14.276973281664301"/>
    <d v="1900-01-09T04:44:53"/>
    <n v="43267"/>
    <n v="0"/>
    <n v="0"/>
    <n v="0"/>
    <n v="21901.537942542047"/>
  </r>
  <r>
    <s v="STND-60645"/>
    <s v="Community High School District 128"/>
    <s v="Community High School District 128 - 708 W Park Ave - Libertyville"/>
    <x v="1"/>
    <s v="Outdoor &amp; Garage Lighting"/>
    <x v="1"/>
    <n v="0"/>
    <n v="2020.0360000000001"/>
    <n v="0"/>
    <x v="0"/>
    <x v="1"/>
    <n v="10.1978380583316"/>
    <s v="Qty / 1,000"/>
    <m/>
    <s v="Public-Lighting"/>
    <x v="0"/>
    <n v="3"/>
    <n v="1"/>
    <s v="Lighting"/>
    <n v="0.99829244462109001"/>
    <n v="0.987374621353864"/>
    <n v="2016.58667666261"/>
    <n v="0"/>
    <n v="0.71"/>
    <n v="1431.77654043045"/>
    <n v="0"/>
    <n v="4903"/>
    <n v="1"/>
    <n v="1"/>
    <n v="0"/>
    <n v="0"/>
    <n v="14.276973281664301"/>
    <d v="1900-01-09T04:44:53"/>
    <n v="43267"/>
    <n v="0"/>
    <n v="0"/>
    <n v="0"/>
    <n v="14601.025295027996"/>
  </r>
  <r>
    <s v="STND-60645"/>
    <s v="Community High School District 128"/>
    <s v="Community High School District 128 - 708 W Park Ave - Libertyville"/>
    <x v="1"/>
    <s v="Outdoor &amp; Garage Lighting"/>
    <x v="1"/>
    <n v="0"/>
    <n v="2608.3960000000002"/>
    <n v="0"/>
    <x v="0"/>
    <x v="1"/>
    <n v="10.1978380583316"/>
    <s v="Qty / 1,000"/>
    <m/>
    <s v="Public-Lighting"/>
    <x v="0"/>
    <n v="3"/>
    <n v="1"/>
    <s v="Lighting"/>
    <n v="0.99829244462109001"/>
    <n v="0.987374621353864"/>
    <n v="2603.9420193798701"/>
    <n v="0"/>
    <n v="0.71"/>
    <n v="1848.7988337597101"/>
    <n v="0"/>
    <n v="4903"/>
    <n v="1"/>
    <n v="1"/>
    <n v="0"/>
    <n v="0"/>
    <n v="14.276973281664301"/>
    <d v="1900-01-09T04:44:53"/>
    <n v="43267"/>
    <n v="0"/>
    <n v="0"/>
    <n v="0"/>
    <n v="18853.751109113848"/>
  </r>
  <r>
    <s v="STND-60646"/>
    <s v="YNZ Enterprises Inc"/>
    <s v="YNZ Enterprises Inc - 1987 W Jefferson St - Joliet"/>
    <x v="0"/>
    <s v="Indoor Lighting"/>
    <x v="5"/>
    <n v="0"/>
    <n v="1147.0719999999999"/>
    <n v="0.21390000000000001"/>
    <x v="0"/>
    <x v="0"/>
    <n v="10.727311735679001"/>
    <s v="Qty / 1,000"/>
    <m/>
    <s v="Private-Non-Lighting"/>
    <x v="2"/>
    <n v="3"/>
    <n v="1"/>
    <s v="Lighting"/>
    <n v="0.98952339343681495"/>
    <n v="0.43468415683807998"/>
    <n v="1135.0545779563499"/>
    <n v="9.2978941147665403E-2"/>
    <n v="0.71"/>
    <n v="805.88875034901196"/>
    <n v="6.6015048214842401E-2"/>
    <n v="4661"/>
    <n v="1.07"/>
    <n v="1.24"/>
    <n v="2.9000000000000001E-2"/>
    <n v="0.745"/>
    <n v="15.018236429950701"/>
    <d v="1900-01-09T17:27:20"/>
    <n v="43291"/>
    <n v="0.10064834503969"/>
    <n v="30.763161458630201"/>
    <n v="0"/>
    <n v="8645.0198492706404"/>
  </r>
  <r>
    <s v="STND-60646"/>
    <s v="YNZ Enterprises Inc"/>
    <s v="YNZ Enterprises Inc - 1987 W Jefferson St - Joliet"/>
    <x v="3"/>
    <s v="Refrigeration"/>
    <x v="5"/>
    <n v="0"/>
    <n v="5836.05"/>
    <n v="0.69450000000000001"/>
    <x v="2"/>
    <x v="0"/>
    <n v="8.6177180282661094"/>
    <s v="ΔkWpeak / CF"/>
    <n v="0.69"/>
    <s v="Private-Non-Lighting"/>
    <x v="2"/>
    <n v="3"/>
    <n v="1"/>
    <s v="Non-Lighting"/>
    <n v="0.98952339343681495"/>
    <n v="0.43468415683807998"/>
    <n v="5774.9080002669198"/>
    <n v="0.30188814692404697"/>
    <n v="0.7"/>
    <n v="4042.43560018685"/>
    <n v="0.21132170284683299"/>
    <n v="4661"/>
    <n v="1.07"/>
    <n v="1.24"/>
    <n v="2.9000000000000001E-2"/>
    <n v="0.745"/>
    <n v="15.018236429950701"/>
    <d v="1900-01-09T17:27:20"/>
    <n v="43291"/>
    <n v="0.43751905351311099"/>
    <n v="0"/>
    <n v="0"/>
    <n v="34836.570149834944"/>
  </r>
  <r>
    <s v="STND-60646"/>
    <s v="YNZ Enterprises Inc"/>
    <s v="YNZ Enterprises Inc - 1987 W Jefferson St - Joliet"/>
    <x v="3"/>
    <s v="Refrigeration"/>
    <x v="5"/>
    <n v="0"/>
    <n v="922.65"/>
    <n v="0.10979999999999999"/>
    <x v="2"/>
    <x v="0"/>
    <n v="8.6177180282661094"/>
    <s v="ΔkWpeak / CF"/>
    <n v="0.69"/>
    <s v="Private-Non-Lighting"/>
    <x v="2"/>
    <n v="3"/>
    <n v="1"/>
    <s v="Non-Lighting"/>
    <n v="0.98952339343681495"/>
    <n v="0.43468415683807998"/>
    <n v="912.98375895447703"/>
    <n v="4.7728320420821202E-2"/>
    <n v="0.7"/>
    <n v="639.08863126813401"/>
    <n v="3.3409824294574897E-2"/>
    <n v="4661"/>
    <n v="1.07"/>
    <n v="1.24"/>
    <n v="2.9000000000000001E-2"/>
    <n v="0.745"/>
    <n v="15.018236429950701"/>
    <d v="1900-01-09T17:27:20"/>
    <n v="43291"/>
    <n v="6.9171478870755407E-2"/>
    <n v="0"/>
    <n v="0"/>
    <n v="5507.4856193393107"/>
  </r>
  <r>
    <s v="STND-60647"/>
    <s v="Community Unit School Dist. 5"/>
    <s v="Woodland Community Unit School District #5 - 5800 E 3000 North Rd - Streator"/>
    <x v="0"/>
    <s v="Indoor Lighting"/>
    <x v="12"/>
    <n v="0"/>
    <n v="23265.244999999999"/>
    <n v="6.3439199999999998"/>
    <x v="0"/>
    <x v="1"/>
    <n v="15"/>
    <s v="Qty / 1,000"/>
    <m/>
    <s v="Public-Lighting"/>
    <x v="0"/>
    <n v="3"/>
    <n v="1"/>
    <s v="Lighting"/>
    <n v="0.99829244462109001"/>
    <n v="0.987374621353864"/>
    <n v="23225.5183057586"/>
    <n v="6.2638256078992098"/>
    <n v="0.71"/>
    <n v="16490.117997088601"/>
    <n v="4.4473161816084401"/>
    <n v="2979"/>
    <n v="1.17333333333333"/>
    <n v="1.323"/>
    <n v="2.1333333333333301E-2"/>
    <n v="0.72"/>
    <n v="23.497818059751602"/>
    <d v="1900-01-15T18:49:11"/>
    <n v="43283"/>
    <n v="6.5757806415335596"/>
    <n v="422.282151013793"/>
    <n v="0"/>
    <n v="247351.76995632902"/>
  </r>
  <r>
    <s v="STND-60647"/>
    <s v="Community Unit School Dist. 5"/>
    <s v="Woodland Community Unit School District #5 - 5800 E 3000 North Rd - Streator"/>
    <x v="0"/>
    <s v="Indoor Lighting"/>
    <x v="12"/>
    <n v="0"/>
    <n v="5489.5519999999997"/>
    <n v="1.49688"/>
    <x v="0"/>
    <x v="1"/>
    <n v="15"/>
    <s v="Qty / 1,000"/>
    <m/>
    <s v="Public-Lighting"/>
    <x v="0"/>
    <n v="3"/>
    <n v="1"/>
    <s v="Lighting"/>
    <n v="0.99829244462109001"/>
    <n v="0.987374621353864"/>
    <n v="5480.1782859546001"/>
    <n v="1.4779813232121699"/>
    <n v="0.71"/>
    <n v="3890.92658302776"/>
    <n v="1.0493667394806401"/>
    <n v="2979"/>
    <n v="1.17333333333333"/>
    <n v="1.323"/>
    <n v="2.1333333333333301E-2"/>
    <n v="0.72"/>
    <n v="23.497818059751602"/>
    <d v="1900-01-15T18:49:11"/>
    <n v="43283"/>
    <n v="1.55158869069893"/>
    <n v="99.639605199174497"/>
    <n v="0"/>
    <n v="58363.898745416402"/>
  </r>
  <r>
    <s v="STND-60649"/>
    <s v="Nu-Way Industries, Inc."/>
    <s v="Nu-Way Industries Inc - 555 W Howard Ave - Des Plaines"/>
    <x v="0"/>
    <s v="Indoor Lighting"/>
    <x v="10"/>
    <n v="0"/>
    <n v="4785.7259999999997"/>
    <n v="0.85587800000000003"/>
    <x v="0"/>
    <x v="0"/>
    <n v="10.827197921178"/>
    <s v="Qty / 1,000"/>
    <m/>
    <s v="Private-Lighting"/>
    <x v="0"/>
    <n v="3"/>
    <n v="1"/>
    <s v="Lighting"/>
    <n v="0.91633259480590001"/>
    <n v="1.30467645558681"/>
    <n v="4385.3167236100599"/>
    <n v="1.1166438754547201"/>
    <n v="0.71"/>
    <n v="3113.5748737631402"/>
    <n v="0.79281715157285504"/>
    <n v="4618"/>
    <n v="1.02"/>
    <n v="1.04"/>
    <n v="1.2E-2"/>
    <n v="0.81"/>
    <n v="15.158077089649201"/>
    <d v="1900-01-09T19:51:10"/>
    <n v="43254"/>
    <n v="1.3255506593717099"/>
    <n v="51.591961454235999"/>
    <n v="0"/>
    <n v="33711.291400640323"/>
  </r>
  <r>
    <s v="STND-60649"/>
    <s v="Nu-Way Industries, Inc."/>
    <s v="Nu-Way Industries Inc - 555 W Howard Ave - Des Plaines"/>
    <x v="0"/>
    <s v="Indoor Lighting"/>
    <x v="10"/>
    <n v="0"/>
    <n v="4239.3239999999996"/>
    <n v="0.75815999999999995"/>
    <x v="0"/>
    <x v="0"/>
    <n v="10.827197921178"/>
    <s v="Qty / 1,000"/>
    <m/>
    <s v="Private-Lighting"/>
    <x v="0"/>
    <n v="3"/>
    <n v="1"/>
    <s v="Lighting"/>
    <n v="0.91633259480590001"/>
    <n v="1.30467645558681"/>
    <n v="3884.6307611429302"/>
    <n v="0.98915350156769299"/>
    <n v="0.71"/>
    <n v="2758.0878404114801"/>
    <n v="0.70229898611306196"/>
    <n v="4618"/>
    <n v="1.02"/>
    <n v="1.04"/>
    <n v="1.2E-2"/>
    <n v="0.81"/>
    <n v="15.158077089649201"/>
    <d v="1900-01-09T19:51:10"/>
    <n v="43254"/>
    <n v="1.17420881002813"/>
    <n v="45.701538366387403"/>
    <n v="0"/>
    <n v="29862.362932129497"/>
  </r>
  <r>
    <s v="STND-60650"/>
    <s v="St. Emily Parish Catholic Bishop of Chicago A Corporation Sole"/>
    <s v="St Emily Church - 1400 E Central Rd - Mt Prospect"/>
    <x v="63"/>
    <s v="Outdoor &amp; Garage Lighting"/>
    <x v="1"/>
    <n v="0"/>
    <n v="27849.040000000001"/>
    <n v="0"/>
    <x v="0"/>
    <x v="0"/>
    <n v="10.1978380583316"/>
    <s v="Qty / 1,000"/>
    <m/>
    <s v="Private-Lighting"/>
    <x v="0"/>
    <n v="3"/>
    <n v="1"/>
    <s v="Lighting"/>
    <n v="0.91633259480590001"/>
    <n v="1.30467645558681"/>
    <n v="25518.9830860533"/>
    <n v="0"/>
    <n v="0.71"/>
    <n v="18118.4779910978"/>
    <n v="0"/>
    <n v="4903"/>
    <n v="1"/>
    <n v="1"/>
    <n v="0"/>
    <n v="0"/>
    <n v="14.276973281664301"/>
    <d v="1900-01-09T04:44:53"/>
    <n v="43250"/>
    <n v="0"/>
    <n v="0"/>
    <n v="1"/>
    <n v="184769.3044166606"/>
  </r>
  <r>
    <s v="STND-60652"/>
    <s v="Forest Harlem Properties Limited Partnership"/>
    <s v="Harlem Irving Companies - 4104 N Harlem Ave - Norridge"/>
    <x v="1"/>
    <s v="Outdoor &amp; Garage Lighting"/>
    <x v="16"/>
    <n v="0"/>
    <n v="413494.505"/>
    <n v="0"/>
    <x v="0"/>
    <x v="0"/>
    <n v="14.701558365186701"/>
    <s v="Qty / 1,000"/>
    <m/>
    <s v="Private-Lighting"/>
    <x v="0"/>
    <n v="1"/>
    <n v="1"/>
    <s v="Lighting"/>
    <n v="0.99989942556735301"/>
    <n v="1.019640158801"/>
    <n v="413452.918024757"/>
    <n v="0"/>
    <n v="0.71"/>
    <n v="293551.57179757702"/>
    <n v="0"/>
    <n v="3401"/>
    <n v="1"/>
    <n v="1"/>
    <n v="0"/>
    <n v="0.92"/>
    <n v="20.582181711261399"/>
    <d v="1900-01-13T16:50:15"/>
    <n v="43285"/>
    <n v="0"/>
    <n v="0"/>
    <n v="0"/>
    <n v="4315665.5659743724"/>
  </r>
  <r>
    <s v="STND-60652"/>
    <s v="Forest Harlem Properties Limited Partnership"/>
    <s v="Harlem Irving Companies - 4104 N Harlem Ave - Norridge"/>
    <x v="1"/>
    <s v="Outdoor &amp; Garage Lighting"/>
    <x v="16"/>
    <n v="0"/>
    <n v="10124.695"/>
    <n v="0"/>
    <x v="0"/>
    <x v="0"/>
    <n v="14.701558365186701"/>
    <s v="Qty / 1,000"/>
    <m/>
    <s v="Private-Lighting"/>
    <x v="0"/>
    <n v="1"/>
    <n v="1"/>
    <s v="Lighting"/>
    <n v="0.99989942556735301"/>
    <n v="1.019640158801"/>
    <n v="10123.676714544599"/>
    <n v="0"/>
    <n v="0.71"/>
    <n v="7187.8104673266998"/>
    <n v="0"/>
    <n v="3401"/>
    <n v="1"/>
    <n v="1"/>
    <n v="0"/>
    <n v="0.92"/>
    <n v="20.582181711261399"/>
    <d v="1900-01-13T16:50:15"/>
    <n v="43285"/>
    <n v="0"/>
    <n v="0"/>
    <n v="0"/>
    <n v="105672.01510330338"/>
  </r>
  <r>
    <s v="STND-60652"/>
    <s v="Forest Harlem Properties Limited Partnership"/>
    <s v="Harlem Irving Companies - 4104 N Harlem Ave - Norridge"/>
    <x v="1"/>
    <s v="Outdoor &amp; Garage Lighting"/>
    <x v="16"/>
    <n v="0"/>
    <n v="173277.522"/>
    <n v="19.766999999999999"/>
    <x v="0"/>
    <x v="0"/>
    <n v="14.701558365186701"/>
    <s v="Qty / 1,000"/>
    <m/>
    <s v="Private-Lighting"/>
    <x v="0"/>
    <n v="1"/>
    <n v="1"/>
    <s v="Lighting"/>
    <n v="0.99989942556735301"/>
    <n v="1.019640158801"/>
    <n v="173260.09471153401"/>
    <n v="20.155227019019399"/>
    <n v="0.71"/>
    <n v="123014.667245189"/>
    <n v="14.3102111835038"/>
    <n v="3401"/>
    <n v="1"/>
    <n v="1"/>
    <n v="0"/>
    <n v="0.92"/>
    <n v="20.582181711261399"/>
    <d v="1900-01-13T16:50:15"/>
    <n v="43285"/>
    <n v="20.155227019019399"/>
    <n v="0"/>
    <n v="0"/>
    <n v="1808507.3102791668"/>
  </r>
  <r>
    <s v="STND-60652"/>
    <s v="Forest Harlem Properties Limited Partnership"/>
    <s v="Harlem Irving Companies - 4104 N Harlem Ave - Norridge"/>
    <x v="27"/>
    <s v="Outdoor &amp; Garage Lighting"/>
    <x v="16"/>
    <n v="0"/>
    <n v="187.88"/>
    <n v="0"/>
    <x v="0"/>
    <x v="0"/>
    <n v="8"/>
    <s v="Qty / 1,000"/>
    <m/>
    <s v="Private-Lighting"/>
    <x v="0"/>
    <n v="1"/>
    <n v="1"/>
    <s v="Lighting"/>
    <n v="0.99989942556735301"/>
    <n v="1.019640158801"/>
    <n v="187.861104075594"/>
    <n v="0"/>
    <n v="0.71"/>
    <n v="133.38138389367199"/>
    <n v="0"/>
    <n v="3401"/>
    <n v="1"/>
    <n v="1"/>
    <n v="0"/>
    <n v="0.92"/>
    <n v="20.582181711261399"/>
    <d v="1900-01-13T16:50:15"/>
    <n v="43285"/>
    <n v="0"/>
    <n v="0"/>
    <n v="0"/>
    <n v="1067.051071149376"/>
  </r>
  <r>
    <s v="STND-60653"/>
    <s v="Dollar Tree Stores Inc"/>
    <s v="Dollar Tree Stores Inc - 1790 S Blanchard St - Wheaton"/>
    <x v="24"/>
    <s v="Refrigeration"/>
    <x v="14"/>
    <n v="0"/>
    <n v="3963"/>
    <n v="0.45300000000000001"/>
    <x v="2"/>
    <x v="0"/>
    <n v="12"/>
    <s v="ΔkWpeak"/>
    <m/>
    <s v="Private-Non-Lighting"/>
    <x v="2"/>
    <n v="3"/>
    <n v="1"/>
    <s v="Non-Lighting"/>
    <n v="0.98952339343681495"/>
    <n v="0.43468415683807998"/>
    <n v="3921.4812081901"/>
    <n v="0.19691192304765001"/>
    <n v="0.7"/>
    <n v="2745.0368457330701"/>
    <n v="0.13783834613335499"/>
    <n v="4093"/>
    <n v="1.1200000000000001"/>
    <n v="1.29"/>
    <n v="1.9E-2"/>
    <n v="0.71"/>
    <n v="17.102369899829"/>
    <d v="1900-01-11T05:11:01"/>
    <n v="43316"/>
    <n v="0.19691192304765001"/>
    <n v="0"/>
    <n v="0"/>
    <n v="32940.442148796843"/>
  </r>
  <r>
    <s v="STND-60653"/>
    <s v="Dollar Tree Stores Inc"/>
    <s v="Dollar Tree Stores Inc - 1790 S Blanchard St - Wheaton"/>
    <x v="49"/>
    <s v="Refrigeration"/>
    <x v="14"/>
    <n v="0"/>
    <n v="38808"/>
    <n v="4.4279999999999999"/>
    <x v="2"/>
    <x v="0"/>
    <n v="12"/>
    <s v="ΔkWpeak"/>
    <m/>
    <s v="Private-Non-Lighting"/>
    <x v="2"/>
    <n v="3"/>
    <n v="1"/>
    <s v="Non-Lighting"/>
    <n v="0.98952339343681495"/>
    <n v="0.43468415683807998"/>
    <n v="38401.4238524959"/>
    <n v="1.9247814464790201"/>
    <n v="0.7"/>
    <n v="26880.996696747101"/>
    <n v="1.34734701253531"/>
    <n v="4093"/>
    <n v="1.1200000000000001"/>
    <n v="1.29"/>
    <n v="1.9E-2"/>
    <n v="0.71"/>
    <n v="17.102369899829"/>
    <d v="1900-01-11T05:11:01"/>
    <n v="43316"/>
    <n v="1.9247814464790201"/>
    <n v="0"/>
    <n v="0"/>
    <n v="322571.96036096523"/>
  </r>
  <r>
    <s v="STND-60654"/>
    <s v="CVS Pharmacy, Inc."/>
    <s v="CVS Pharmacy Inc -  4186 IL Route 83- Long Grove"/>
    <x v="0"/>
    <s v="Indoor Lighting"/>
    <x v="0"/>
    <n v="0"/>
    <n v="1975.586"/>
    <n v="0.400729"/>
    <x v="0"/>
    <x v="0"/>
    <n v="9.1274187659729797"/>
    <s v="Qty / 1,000"/>
    <m/>
    <s v="Private-Lighting"/>
    <x v="0"/>
    <n v="3"/>
    <n v="1"/>
    <s v="Lighting"/>
    <n v="0.91633259480590001"/>
    <n v="1.30467645558681"/>
    <n v="1810.29384564221"/>
    <n v="0.522821691370845"/>
    <n v="0.71"/>
    <n v="1285.30863040597"/>
    <n v="0.3712034008733"/>
    <n v="5478"/>
    <n v="1.1200000000000001"/>
    <n v="1.31"/>
    <n v="2.1999999999999999E-2"/>
    <n v="0.95"/>
    <n v="12.7783862723622"/>
    <d v="1900-01-08T03:03:29"/>
    <n v="43358"/>
    <n v="0.42010581869895203"/>
    <n v="35.559343396543397"/>
    <n v="0"/>
    <n v="11731.55011323448"/>
  </r>
  <r>
    <s v="STND-60654"/>
    <s v="CVS Pharmacy, Inc."/>
    <s v="CVS Pharmacy Inc -  4186 IL Route 83- Long Grove"/>
    <x v="0"/>
    <s v="Indoor Lighting"/>
    <x v="0"/>
    <n v="0"/>
    <n v="5282.5450000000001"/>
    <n v="1.071515"/>
    <x v="0"/>
    <x v="0"/>
    <n v="9.1274187659729797"/>
    <s v="Qty / 1,000"/>
    <m/>
    <s v="Private-Lighting"/>
    <x v="0"/>
    <n v="3"/>
    <n v="1"/>
    <s v="Lighting"/>
    <n v="0.91633259480590001"/>
    <n v="1.30467645558681"/>
    <n v="4840.5681670289296"/>
    <n v="1.3979803923081"/>
    <n v="0.71"/>
    <n v="3436.8033985905399"/>
    <n v="0.99256607853874901"/>
    <n v="5478"/>
    <n v="1.1200000000000001"/>
    <n v="1.31"/>
    <n v="2.1999999999999999E-2"/>
    <n v="0.95"/>
    <n v="12.7783862723622"/>
    <d v="1900-01-08T03:03:29"/>
    <n v="43358"/>
    <n v="1.1233269524372"/>
    <n v="95.082588995211196"/>
    <n v="0"/>
    <n v="31369.14383525501"/>
  </r>
  <r>
    <s v="STND-60654"/>
    <s v="CVS Pharmacy, Inc."/>
    <s v="CVS Pharmacy Inc -  4186 IL Route 83- Long Grove"/>
    <x v="0"/>
    <s v="Indoor Lighting"/>
    <x v="0"/>
    <n v="0"/>
    <n v="141.113"/>
    <n v="2.8624E-2"/>
    <x v="0"/>
    <x v="0"/>
    <n v="9.1274187659729797"/>
    <s v="Qty / 1,000"/>
    <m/>
    <s v="Private-Lighting"/>
    <x v="0"/>
    <n v="3"/>
    <n v="1"/>
    <s v="Lighting"/>
    <n v="0.91633259480590001"/>
    <n v="1.30467645558681"/>
    <n v="129.306441450845"/>
    <n v="3.7345058864716799E-2"/>
    <n v="0.71"/>
    <n v="91.807573430099893"/>
    <n v="2.6514991793948901E-2"/>
    <n v="5478"/>
    <n v="1.1200000000000001"/>
    <n v="1.31"/>
    <n v="2.1999999999999999E-2"/>
    <n v="0.95"/>
    <n v="12.7783862723622"/>
    <d v="1900-01-08T03:03:29"/>
    <n v="43358"/>
    <n v="3.0008082655457399E-2"/>
    <n v="2.53994795707017"/>
    <n v="0"/>
    <n v="837.96616858433606"/>
  </r>
  <r>
    <s v="STND-60654"/>
    <s v="CVS Pharmacy, Inc."/>
    <s v="CVS Pharmacy Inc -  4186 IL Route 83- Long Grove"/>
    <x v="0"/>
    <s v="Indoor Lighting"/>
    <x v="0"/>
    <n v="0"/>
    <n v="8749.0229999999992"/>
    <n v="1.7746569999999999"/>
    <x v="0"/>
    <x v="0"/>
    <n v="9.1274187659729797"/>
    <s v="Qty / 1,000"/>
    <m/>
    <s v="Private-Lighting"/>
    <x v="0"/>
    <n v="3"/>
    <n v="1"/>
    <s v="Lighting"/>
    <n v="0.91633259480590001"/>
    <n v="1.30467645558681"/>
    <n v="8017.0149476064998"/>
    <n v="2.31535320464232"/>
    <n v="0.71"/>
    <n v="5692.0806128006097"/>
    <n v="1.64390077529604"/>
    <n v="5478"/>
    <n v="1.1200000000000001"/>
    <n v="1.31"/>
    <n v="2.1999999999999999E-2"/>
    <n v="0.95"/>
    <n v="12.7783862723622"/>
    <d v="1900-01-08T03:03:29"/>
    <n v="43358"/>
    <n v="1.8604686256667899"/>
    <n v="157.477079327985"/>
    <n v="0"/>
    <n v="51954.003402707262"/>
  </r>
  <r>
    <s v="STND-60654"/>
    <s v="CVS Pharmacy, Inc."/>
    <s v="CVS Pharmacy Inc -  4186 IL Route 83- Long Grove"/>
    <x v="0"/>
    <s v="Indoor Lighting"/>
    <x v="0"/>
    <n v="0"/>
    <n v="638.077"/>
    <n v="0.12942799999999999"/>
    <x v="0"/>
    <x v="0"/>
    <n v="9.1274187659729797"/>
    <s v="Qty / 1,000"/>
    <m/>
    <s v="Private-Lighting"/>
    <x v="0"/>
    <n v="3"/>
    <n v="1"/>
    <s v="Lighting"/>
    <n v="0.91633259480590001"/>
    <n v="1.30467645558681"/>
    <n v="584.69075309596406"/>
    <n v="0.16886166429368901"/>
    <n v="0.71"/>
    <n v="415.13043469813499"/>
    <n v="0.11989178164851901"/>
    <n v="5478"/>
    <n v="1.1200000000000001"/>
    <n v="1.31"/>
    <n v="2.1999999999999999E-2"/>
    <n v="0.95"/>
    <n v="12.7783862723622"/>
    <d v="1900-01-08T03:03:29"/>
    <n v="43358"/>
    <n v="0.135686351381028"/>
    <n v="11.4849969358136"/>
    <n v="0"/>
    <n v="3789.069319990278"/>
  </r>
  <r>
    <s v="STND-60654"/>
    <s v="CVS Pharmacy, Inc."/>
    <s v="CVS Pharmacy Inc -  4186 IL Route 83- Long Grove"/>
    <x v="0"/>
    <s v="Indoor Lighting"/>
    <x v="0"/>
    <n v="0"/>
    <n v="42223.548000000003"/>
    <n v="8.5646489999999993"/>
    <x v="0"/>
    <x v="0"/>
    <n v="9.1274187659729797"/>
    <s v="Qty / 1,000"/>
    <m/>
    <s v="Private-Lighting"/>
    <x v="0"/>
    <n v="3"/>
    <n v="1"/>
    <s v="Lighting"/>
    <n v="0.91633259480590001"/>
    <n v="1.30467645558681"/>
    <n v="38690.813300751499"/>
    <n v="11.174095900665099"/>
    <n v="0.71"/>
    <n v="27470.477443533498"/>
    <n v="7.9336080894722096"/>
    <n v="5478"/>
    <n v="1.1200000000000001"/>
    <n v="1.31"/>
    <n v="2.1999999999999999E-2"/>
    <n v="0.95"/>
    <n v="12.7783862723622"/>
    <d v="1900-01-08T03:03:29"/>
    <n v="43358"/>
    <n v="8.9787833673484005"/>
    <n v="759.99811840761799"/>
    <n v="0"/>
    <n v="250734.55132834509"/>
  </r>
  <r>
    <s v="STND-60655"/>
    <s v="Schmolz Bickenbach USA Inc"/>
    <s v="Schmolz &amp; Bickenbach - 365 Village Dr - Carol Stream"/>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287"/>
    <n v="0.23198407107042801"/>
    <n v="0"/>
    <n v="0"/>
    <n v="22696.0726964756"/>
  </r>
  <r>
    <s v="STND-60655"/>
    <s v="Schmolz Bickenbach USA Inc"/>
    <s v="Schmolz &amp; Bickenbach - 365 Village Dr - Carol Stream"/>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287"/>
    <n v="3.8206449574715502"/>
    <n v="0"/>
    <n v="0"/>
    <n v="360325.048486082"/>
  </r>
  <r>
    <s v="STND-60656"/>
    <s v="Newko Prototype, Inc"/>
    <s v="Newko Tool &amp; Engr Co - 720 S Vermont St - Palatine"/>
    <x v="0"/>
    <s v="Indoor Lighting"/>
    <x v="10"/>
    <n v="0"/>
    <n v="7253.9539999999997"/>
    <n v="1.297296"/>
    <x v="0"/>
    <x v="0"/>
    <n v="10.827197921178"/>
    <s v="Qty / 1,000"/>
    <m/>
    <s v="Private-Lighting"/>
    <x v="0"/>
    <n v="3"/>
    <n v="1"/>
    <s v="Lighting"/>
    <n v="0.91633259480590001"/>
    <n v="1.30467645558681"/>
    <n v="6647.0344914226398"/>
    <n v="1.6925515471269399"/>
    <n v="0.71"/>
    <n v="4719.3944889100703"/>
    <n v="1.2017115984601301"/>
    <n v="4618"/>
    <n v="1.02"/>
    <n v="1.04"/>
    <n v="1.2E-2"/>
    <n v="0.81"/>
    <n v="15.158077089649201"/>
    <d v="1900-01-09T19:51:10"/>
    <n v="43305"/>
    <n v="2.0092017416036798"/>
    <n v="78.200405781442797"/>
    <n v="0"/>
    <n v="51097.818199546018"/>
  </r>
  <r>
    <s v="STND-60656"/>
    <s v="Newko Prototype, Inc"/>
    <s v="Newko Tool &amp; Engr Co - 720 S Vermont St - Palatine"/>
    <x v="0"/>
    <s v="Indoor Lighting"/>
    <x v="10"/>
    <n v="0"/>
    <n v="15779.706"/>
    <n v="2.8220399999999999"/>
    <x v="0"/>
    <x v="0"/>
    <n v="10.827197921178"/>
    <s v="Qty / 1,000"/>
    <m/>
    <s v="Private-Lighting"/>
    <x v="0"/>
    <n v="3"/>
    <n v="1"/>
    <s v="Lighting"/>
    <n v="0.91633259480590001"/>
    <n v="1.30467645558681"/>
    <n v="14459.4589442542"/>
    <n v="3.6818491447241901"/>
    <n v="0.71"/>
    <n v="10266.2158504205"/>
    <n v="2.6141128927541799"/>
    <n v="4618"/>
    <n v="1.02"/>
    <n v="1.04"/>
    <n v="1.2E-2"/>
    <n v="0.81"/>
    <n v="15.158077089649201"/>
    <d v="1900-01-09T19:51:10"/>
    <n v="43305"/>
    <n v="4.3706661262158004"/>
    <n v="170.11128169710901"/>
    <n v="0"/>
    <n v="111154.35091403747"/>
  </r>
  <r>
    <s v="STND-60657"/>
    <s v="Dollar Tree Stores Inc"/>
    <s v="Dollar Tree Stores Inc - 355 N LaGrange Rd - LaGrange Park"/>
    <x v="24"/>
    <s v="Refrigeration"/>
    <x v="14"/>
    <n v="0"/>
    <n v="6869.2"/>
    <n v="0.78520000000000001"/>
    <x v="2"/>
    <x v="0"/>
    <n v="12"/>
    <s v="ΔkWpeak"/>
    <m/>
    <s v="Private-Non-Lighting"/>
    <x v="2"/>
    <n v="3"/>
    <n v="1"/>
    <s v="Non-Lighting"/>
    <n v="0.98952339343681495"/>
    <n v="0.43468415683807998"/>
    <n v="6797.2340941961702"/>
    <n v="0.34131399994926098"/>
    <n v="0.7"/>
    <n v="4758.0638659373199"/>
    <n v="0.23891979996448301"/>
    <n v="4093"/>
    <n v="1.1200000000000001"/>
    <n v="1.29"/>
    <n v="1.9E-2"/>
    <n v="0.71"/>
    <n v="17.102369899829"/>
    <d v="1900-01-11T05:11:01"/>
    <n v="43278"/>
    <n v="0.34131399994926098"/>
    <n v="0"/>
    <n v="0"/>
    <n v="57096.766391247838"/>
  </r>
  <r>
    <s v="STND-60657"/>
    <s v="Dollar Tree Stores Inc"/>
    <s v="Dollar Tree Stores Inc - 355 N LaGrange Rd - LaGrange Park"/>
    <x v="49"/>
    <s v="Refrigeration"/>
    <x v="14"/>
    <n v="0"/>
    <n v="55193.599999999999"/>
    <n v="6.2976000000000001"/>
    <x v="2"/>
    <x v="0"/>
    <n v="12"/>
    <s v="ΔkWpeak"/>
    <m/>
    <s v="Private-Non-Lighting"/>
    <x v="2"/>
    <n v="3"/>
    <n v="1"/>
    <s v="Non-Lighting"/>
    <n v="0.98952339343681495"/>
    <n v="0.43468415683807998"/>
    <n v="54615.358367994202"/>
    <n v="2.7374669461034999"/>
    <n v="0.7"/>
    <n v="38230.7508575959"/>
    <n v="1.9162268622724501"/>
    <n v="4093"/>
    <n v="1.1200000000000001"/>
    <n v="1.29"/>
    <n v="1.9E-2"/>
    <n v="0.71"/>
    <n v="17.102369899829"/>
    <d v="1900-01-11T05:11:01"/>
    <n v="43278"/>
    <n v="2.7374669461034999"/>
    <n v="0"/>
    <n v="0"/>
    <n v="458769.01029115077"/>
  </r>
  <r>
    <s v="STND-60659"/>
    <s v="Roundys Supermarkets, Inc."/>
    <s v="Roundy's Supermarkets - 1720 N Milwaukee Ave - Vernon Hills"/>
    <x v="1"/>
    <s v="Outdoor &amp; Garage Lighting"/>
    <x v="1"/>
    <n v="0"/>
    <n v="75192.407999999996"/>
    <n v="0"/>
    <x v="0"/>
    <x v="0"/>
    <n v="10.1978380583316"/>
    <s v="Qty / 1,000"/>
    <m/>
    <s v="Private-Lighting"/>
    <x v="0"/>
    <n v="3"/>
    <n v="1"/>
    <s v="Lighting"/>
    <n v="0.91633259480590001"/>
    <n v="1.30467645558681"/>
    <n v="68901.254332343902"/>
    <n v="0"/>
    <n v="0.71"/>
    <n v="48919.8905759642"/>
    <n v="0"/>
    <n v="4903"/>
    <n v="1"/>
    <n v="1"/>
    <n v="0"/>
    <n v="0"/>
    <n v="14.276973281664301"/>
    <d v="1900-01-09T04:44:53"/>
    <n v="43380"/>
    <n v="0"/>
    <n v="0"/>
    <n v="0"/>
    <n v="498877.12192498508"/>
  </r>
  <r>
    <s v="STND-60659"/>
    <s v="Roundys Supermarkets, Inc."/>
    <s v="Roundy's Supermarkets - 1720 N Milwaukee Ave - Vernon Hills"/>
    <x v="1"/>
    <s v="Outdoor &amp; Garage Lighting"/>
    <x v="1"/>
    <n v="0"/>
    <n v="5079.5079999999998"/>
    <n v="0"/>
    <x v="0"/>
    <x v="0"/>
    <n v="10.1978380583316"/>
    <s v="Qty / 1,000"/>
    <m/>
    <s v="Private-Lighting"/>
    <x v="0"/>
    <n v="3"/>
    <n v="1"/>
    <s v="Lighting"/>
    <n v="0.91633259480590001"/>
    <n v="1.30467645558681"/>
    <n v="4654.5187459773297"/>
    <n v="0"/>
    <n v="0.71"/>
    <n v="3304.7083096439001"/>
    <n v="0"/>
    <n v="4903"/>
    <n v="1"/>
    <n v="1"/>
    <n v="0"/>
    <n v="0"/>
    <n v="14.276973281664301"/>
    <d v="1900-01-09T04:44:53"/>
    <n v="43380"/>
    <n v="0"/>
    <n v="0"/>
    <n v="0"/>
    <n v="33700.880171771256"/>
  </r>
  <r>
    <s v="STND-60659"/>
    <s v="Roundys Supermarkets, Inc."/>
    <s v="Roundy's Supermarkets - 1720 N Milwaukee Ave - Vernon Hills"/>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380"/>
    <n v="0"/>
    <n v="0"/>
    <n v="0"/>
    <n v="18346.811213203691"/>
  </r>
  <r>
    <s v="STND-60659"/>
    <s v="Roundys Supermarkets, Inc."/>
    <s v="Roundy's Supermarkets - 1720 N Milwaukee Ave - Vernon Hills"/>
    <x v="1"/>
    <s v="Outdoor &amp; Garage Lighting"/>
    <x v="1"/>
    <n v="0"/>
    <n v="6486.6689999999999"/>
    <n v="0"/>
    <x v="0"/>
    <x v="0"/>
    <n v="10.1978380583316"/>
    <s v="Qty / 1,000"/>
    <m/>
    <s v="Private-Lighting"/>
    <x v="0"/>
    <n v="3"/>
    <n v="1"/>
    <s v="Lighting"/>
    <n v="0.91633259480590001"/>
    <n v="1.30467645558681"/>
    <n v="5943.9462364169904"/>
    <n v="0"/>
    <n v="0.71"/>
    <n v="4220.2018278560599"/>
    <n v="0"/>
    <n v="4903"/>
    <n v="1"/>
    <n v="1"/>
    <n v="0"/>
    <n v="0"/>
    <n v="14.276973281664301"/>
    <d v="1900-01-09T04:44:53"/>
    <n v="43380"/>
    <n v="0"/>
    <n v="0"/>
    <n v="0"/>
    <n v="43036.934813951113"/>
  </r>
  <r>
    <s v="STND-60659"/>
    <s v="Roundys Supermarkets, Inc."/>
    <s v="Roundy's Supermarkets - 1720 N Milwaukee Ave - Vernon Hills"/>
    <x v="1"/>
    <s v="Outdoor &amp; Garage Lighting"/>
    <x v="1"/>
    <n v="0"/>
    <n v="710.93499999999995"/>
    <n v="0"/>
    <x v="0"/>
    <x v="0"/>
    <n v="10.1978380583316"/>
    <s v="Qty / 1,000"/>
    <m/>
    <s v="Private-Lighting"/>
    <x v="0"/>
    <n v="3"/>
    <n v="1"/>
    <s v="Lighting"/>
    <n v="0.91633259480590001"/>
    <n v="1.30467645558681"/>
    <n v="651.45291328833196"/>
    <n v="0"/>
    <n v="0.71"/>
    <n v="462.53156843471601"/>
    <n v="0"/>
    <n v="4903"/>
    <n v="1"/>
    <n v="1"/>
    <n v="0"/>
    <n v="0"/>
    <n v="14.276973281664301"/>
    <d v="1900-01-09T04:44:53"/>
    <n v="43380"/>
    <n v="0"/>
    <n v="0"/>
    <n v="0"/>
    <n v="4716.8220317633541"/>
  </r>
  <r>
    <s v="STND-60660"/>
    <s v="Roundys Supermarkets, Inc."/>
    <s v="Roundy's Supermarkets - 5353 N Elston - Chicago"/>
    <x v="1"/>
    <s v="Outdoor &amp; Garage Lighting"/>
    <x v="1"/>
    <n v="0"/>
    <n v="68230.148000000001"/>
    <n v="0"/>
    <x v="0"/>
    <x v="0"/>
    <n v="10.1978380583316"/>
    <s v="Qty / 1,000"/>
    <m/>
    <s v="Private-Lighting"/>
    <x v="0"/>
    <n v="3"/>
    <n v="1"/>
    <s v="Lighting"/>
    <n v="0.91633259480590001"/>
    <n v="1.30467645558681"/>
    <n v="62521.508560830604"/>
    <n v="0"/>
    <n v="0.71"/>
    <n v="44390.271078189697"/>
    <n v="0"/>
    <n v="4903"/>
    <n v="1"/>
    <n v="1"/>
    <n v="0"/>
    <n v="0"/>
    <n v="14.276973281664301"/>
    <d v="1900-01-09T04:44:53"/>
    <n v="43380"/>
    <n v="0"/>
    <n v="0"/>
    <n v="0"/>
    <n v="452684.79582081939"/>
  </r>
  <r>
    <s v="STND-60660"/>
    <s v="Roundys Supermarkets, Inc."/>
    <s v="Roundy's Supermarkets - 5353 N Elston - Chicago"/>
    <x v="1"/>
    <s v="Outdoor &amp; Garage Lighting"/>
    <x v="1"/>
    <n v="0"/>
    <n v="7256.44"/>
    <n v="0"/>
    <x v="0"/>
    <x v="0"/>
    <n v="10.1978380583316"/>
    <s v="Qty / 1,000"/>
    <m/>
    <s v="Private-Lighting"/>
    <x v="0"/>
    <n v="3"/>
    <n v="1"/>
    <s v="Lighting"/>
    <n v="0.91633259480590001"/>
    <n v="1.30467645558681"/>
    <n v="6649.3124942533204"/>
    <n v="0"/>
    <n v="0.71"/>
    <n v="4721.0118709198596"/>
    <n v="0"/>
    <n v="4903"/>
    <n v="1"/>
    <n v="1"/>
    <n v="0"/>
    <n v="0"/>
    <n v="14.276973281664301"/>
    <d v="1900-01-09T04:44:53"/>
    <n v="43380"/>
    <n v="0"/>
    <n v="0"/>
    <n v="0"/>
    <n v="48144.114531101812"/>
  </r>
  <r>
    <s v="STND-60660"/>
    <s v="Roundys Supermarkets, Inc."/>
    <s v="Roundy's Supermarkets - 5353 N Elston - Chicago"/>
    <x v="1"/>
    <s v="Outdoor &amp; Garage Lighting"/>
    <x v="1"/>
    <n v="0"/>
    <n v="804.09199999999998"/>
    <n v="0"/>
    <x v="0"/>
    <x v="0"/>
    <n v="10.1978380583316"/>
    <s v="Qty / 1,000"/>
    <m/>
    <s v="Private-Lighting"/>
    <x v="0"/>
    <n v="3"/>
    <n v="1"/>
    <s v="Lighting"/>
    <n v="0.91633259480590001"/>
    <n v="1.30467645558681"/>
    <n v="736.81570882266601"/>
    <n v="0"/>
    <n v="0.71"/>
    <n v="523.13915326409301"/>
    <n v="0"/>
    <n v="4903"/>
    <n v="1"/>
    <n v="1"/>
    <n v="0"/>
    <n v="0"/>
    <n v="14.276973281664301"/>
    <d v="1900-01-09T04:44:53"/>
    <n v="43380"/>
    <n v="0"/>
    <n v="0"/>
    <n v="0"/>
    <n v="5334.8883669599354"/>
  </r>
  <r>
    <s v="STND-60660"/>
    <s v="Roundys Supermarkets, Inc."/>
    <s v="Roundy's Supermarkets - 5353 N Elston - Chicago"/>
    <x v="1"/>
    <s v="Outdoor &amp; Garage Lighting"/>
    <x v="1"/>
    <n v="0"/>
    <n v="6486.6689999999999"/>
    <n v="0"/>
    <x v="0"/>
    <x v="0"/>
    <n v="10.1978380583316"/>
    <s v="Qty / 1,000"/>
    <m/>
    <s v="Private-Lighting"/>
    <x v="0"/>
    <n v="3"/>
    <n v="1"/>
    <s v="Lighting"/>
    <n v="0.91633259480590001"/>
    <n v="1.30467645558681"/>
    <n v="5943.9462364169904"/>
    <n v="0"/>
    <n v="0.71"/>
    <n v="4220.2018278560599"/>
    <n v="0"/>
    <n v="4903"/>
    <n v="1"/>
    <n v="1"/>
    <n v="0"/>
    <n v="0"/>
    <n v="14.276973281664301"/>
    <d v="1900-01-09T04:44:53"/>
    <n v="43380"/>
    <n v="0"/>
    <n v="0"/>
    <n v="0"/>
    <n v="43036.934813951113"/>
  </r>
  <r>
    <s v="STND-60660"/>
    <s v="Roundys Supermarkets, Inc."/>
    <s v="Roundy's Supermarkets - 5353 N Elston - Chicago"/>
    <x v="1"/>
    <s v="Outdoor &amp; Garage Lighting"/>
    <x v="1"/>
    <n v="0"/>
    <n v="710.93499999999995"/>
    <n v="0"/>
    <x v="0"/>
    <x v="0"/>
    <n v="10.1978380583316"/>
    <s v="Qty / 1,000"/>
    <m/>
    <s v="Private-Lighting"/>
    <x v="0"/>
    <n v="3"/>
    <n v="1"/>
    <s v="Lighting"/>
    <n v="0.91633259480590001"/>
    <n v="1.30467645558681"/>
    <n v="651.45291328833196"/>
    <n v="0"/>
    <n v="0.71"/>
    <n v="462.53156843471601"/>
    <n v="0"/>
    <n v="4903"/>
    <n v="1"/>
    <n v="1"/>
    <n v="0"/>
    <n v="0"/>
    <n v="14.276973281664301"/>
    <d v="1900-01-09T04:44:53"/>
    <n v="43380"/>
    <n v="0"/>
    <n v="0"/>
    <n v="0"/>
    <n v="4716.8220317633541"/>
  </r>
  <r>
    <s v="STND-60660"/>
    <s v="Roundys Supermarkets, Inc."/>
    <s v="Roundy's Supermarkets - 5353 N Elston - Chicago"/>
    <x v="1"/>
    <s v="Outdoor &amp; Garage Lighting"/>
    <x v="1"/>
    <n v="0"/>
    <n v="750.15899999999999"/>
    <n v="0"/>
    <x v="0"/>
    <x v="0"/>
    <n v="10.1978380583316"/>
    <s v="Qty / 1,000"/>
    <m/>
    <s v="Private-Lighting"/>
    <x v="0"/>
    <n v="3"/>
    <n v="1"/>
    <s v="Lighting"/>
    <n v="0.91633259480590001"/>
    <n v="1.30467645558681"/>
    <n v="687.39514298699896"/>
    <n v="0"/>
    <n v="0.71"/>
    <n v="488.05055152076898"/>
    <n v="0"/>
    <n v="4903"/>
    <n v="1"/>
    <n v="1"/>
    <n v="0"/>
    <n v="0"/>
    <n v="14.276973281664301"/>
    <d v="1900-01-09T04:44:53"/>
    <n v="43380"/>
    <n v="0"/>
    <n v="0"/>
    <n v="0"/>
    <n v="4977.0604886882256"/>
  </r>
  <r>
    <s v="STND-60660"/>
    <s v="Roundys Supermarkets, Inc."/>
    <s v="Roundy's Supermarkets - 5353 N Elston - Chicago"/>
    <x v="1"/>
    <s v="Outdoor &amp; Garage Lighting"/>
    <x v="1"/>
    <n v="0"/>
    <n v="4147.9380000000001"/>
    <n v="0"/>
    <x v="0"/>
    <x v="0"/>
    <n v="10.1978380583316"/>
    <s v="Qty / 1,000"/>
    <m/>
    <s v="Private-Lighting"/>
    <x v="0"/>
    <n v="3"/>
    <n v="1"/>
    <s v="Lighting"/>
    <n v="0.91633259480590001"/>
    <n v="1.30467645558681"/>
    <n v="3800.89079063399"/>
    <n v="0"/>
    <n v="0.71"/>
    <n v="2698.6324613501401"/>
    <n v="0"/>
    <n v="4903"/>
    <n v="1"/>
    <n v="1"/>
    <n v="0"/>
    <n v="0"/>
    <n v="14.276973281664301"/>
    <d v="1900-01-09T04:44:53"/>
    <n v="43380"/>
    <n v="0"/>
    <n v="0"/>
    <n v="0"/>
    <n v="27520.216819805541"/>
  </r>
  <r>
    <s v="STND-60663"/>
    <s v="Roundys Supermarkets, Inc."/>
    <s v="Roundy's Supermarkets - 16th &amp; Clark - Chicago"/>
    <x v="1"/>
    <s v="Outdoor &amp; Garage Lighting"/>
    <x v="1"/>
    <n v="0"/>
    <n v="57090.531999999999"/>
    <n v="0"/>
    <x v="0"/>
    <x v="0"/>
    <n v="10.1978380583316"/>
    <s v="Qty / 1,000"/>
    <m/>
    <s v="Private-Lighting"/>
    <x v="0"/>
    <n v="3"/>
    <n v="1"/>
    <s v="Lighting"/>
    <n v="0.91633259480590001"/>
    <n v="1.30467645558681"/>
    <n v="52313.915326409297"/>
    <n v="0"/>
    <n v="0.71"/>
    <n v="37142.879881750603"/>
    <n v="0"/>
    <n v="4903"/>
    <n v="1"/>
    <n v="1"/>
    <n v="0"/>
    <n v="0"/>
    <n v="14.276973281664301"/>
    <d v="1900-01-09T04:44:53"/>
    <n v="43379"/>
    <n v="0"/>
    <n v="0"/>
    <n v="0"/>
    <n v="378777.07405415544"/>
  </r>
  <r>
    <s v="STND-60663"/>
    <s v="Roundys Supermarkets, Inc."/>
    <s v="Roundy's Supermarkets - 16th &amp; Clark - Chicago"/>
    <x v="1"/>
    <s v="Outdoor &amp; Garage Lighting"/>
    <x v="1"/>
    <n v="0"/>
    <n v="17454.68"/>
    <n v="0"/>
    <x v="0"/>
    <x v="0"/>
    <n v="10.1978380583316"/>
    <s v="Qty / 1,000"/>
    <m/>
    <s v="Private-Lighting"/>
    <x v="0"/>
    <n v="3"/>
    <n v="1"/>
    <s v="Lighting"/>
    <n v="0.91633259480590001"/>
    <n v="1.30467645558681"/>
    <n v="15994.2922159066"/>
    <n v="0"/>
    <n v="0.71"/>
    <n v="11355.9474732937"/>
    <n v="0"/>
    <n v="4903"/>
    <n v="1"/>
    <n v="1"/>
    <n v="0"/>
    <n v="0"/>
    <n v="14.276973281664301"/>
    <d v="1900-01-09T04:44:53"/>
    <n v="43379"/>
    <n v="0"/>
    <n v="0"/>
    <n v="0"/>
    <n v="115806.11333156907"/>
  </r>
  <r>
    <s v="STND-60663"/>
    <s v="Roundys Supermarkets, Inc."/>
    <s v="Roundy's Supermarkets - 16th &amp; Clark - Chicago"/>
    <x v="1"/>
    <s v="Outdoor &amp; Garage Lighting"/>
    <x v="1"/>
    <n v="0"/>
    <n v="6633.759"/>
    <n v="0"/>
    <x v="0"/>
    <x v="0"/>
    <n v="10.1978380583316"/>
    <s v="Qty / 1,000"/>
    <m/>
    <s v="Private-Lighting"/>
    <x v="0"/>
    <n v="3"/>
    <n v="1"/>
    <s v="Lighting"/>
    <n v="0.91633259480590001"/>
    <n v="1.30467645558681"/>
    <n v="6078.7295977869899"/>
    <n v="0"/>
    <n v="0.71"/>
    <n v="4315.8980144287598"/>
    <n v="0"/>
    <n v="4903"/>
    <n v="1"/>
    <n v="1"/>
    <n v="0"/>
    <n v="0"/>
    <n v="14.276973281664301"/>
    <d v="1900-01-09T04:44:53"/>
    <n v="43379"/>
    <n v="0"/>
    <n v="0"/>
    <n v="0"/>
    <n v="44012.829027419393"/>
  </r>
  <r>
    <s v="STND-60663"/>
    <s v="Roundys Supermarkets, Inc."/>
    <s v="Roundy's Supermarkets - 16th &amp; Clark - Chicago"/>
    <x v="1"/>
    <s v="Outdoor &amp; Garage Lighting"/>
    <x v="1"/>
    <n v="0"/>
    <n v="1681.729"/>
    <n v="0"/>
    <x v="0"/>
    <x v="0"/>
    <n v="10.1978380583316"/>
    <s v="Qty / 1,000"/>
    <m/>
    <s v="Private-Lighting"/>
    <x v="0"/>
    <n v="3"/>
    <n v="1"/>
    <s v="Lighting"/>
    <n v="0.91633259480590001"/>
    <n v="1.30467645558681"/>
    <n v="1541.02309833033"/>
    <n v="0"/>
    <n v="0.71"/>
    <n v="1094.12639981454"/>
    <n v="0"/>
    <n v="4903"/>
    <n v="1"/>
    <n v="1"/>
    <n v="0"/>
    <n v="0"/>
    <n v="14.276973281664301"/>
    <d v="1900-01-09T04:44:53"/>
    <n v="43379"/>
    <n v="0"/>
    <n v="0"/>
    <n v="0"/>
    <n v="11157.723840654053"/>
  </r>
  <r>
    <s v="STND-60665"/>
    <s v="Roundys Supermarkets, Inc."/>
    <s v="Roundy's Supermarkets - 2112 N Ashland Ave - Chicago"/>
    <x v="1"/>
    <s v="Outdoor &amp; Garage Lighting"/>
    <x v="1"/>
    <n v="0"/>
    <n v="54305.627999999997"/>
    <n v="0"/>
    <x v="0"/>
    <x v="0"/>
    <n v="10.1978380583316"/>
    <s v="Qty / 1,000"/>
    <m/>
    <s v="Private-Lighting"/>
    <x v="0"/>
    <n v="3"/>
    <n v="1"/>
    <s v="Lighting"/>
    <n v="0.91633259480590001"/>
    <n v="1.30467645558681"/>
    <n v="49762.017017803897"/>
    <n v="0"/>
    <n v="0.71"/>
    <n v="35331.032082640799"/>
    <n v="0"/>
    <n v="4903"/>
    <n v="1"/>
    <n v="1"/>
    <n v="0"/>
    <n v="0"/>
    <n v="14.276973281664301"/>
    <d v="1900-01-09T04:44:53"/>
    <n v="43379"/>
    <n v="0"/>
    <n v="0"/>
    <n v="0"/>
    <n v="360300.1436124891"/>
  </r>
  <r>
    <s v="STND-60665"/>
    <s v="Roundys Supermarkets, Inc."/>
    <s v="Roundy's Supermarkets - 2112 N Ashland Ave - Chicago"/>
    <x v="1"/>
    <s v="Outdoor &amp; Garage Lighting"/>
    <x v="1"/>
    <n v="0"/>
    <n v="6633.759"/>
    <n v="0"/>
    <x v="0"/>
    <x v="0"/>
    <n v="10.1978380583316"/>
    <s v="Qty / 1,000"/>
    <m/>
    <s v="Private-Lighting"/>
    <x v="0"/>
    <n v="3"/>
    <n v="1"/>
    <s v="Lighting"/>
    <n v="0.91633259480590001"/>
    <n v="1.30467645558681"/>
    <n v="6078.7295977869899"/>
    <n v="0"/>
    <n v="0.71"/>
    <n v="4315.8980144287598"/>
    <n v="0"/>
    <n v="4903"/>
    <n v="1"/>
    <n v="1"/>
    <n v="0"/>
    <n v="0"/>
    <n v="14.276973281664301"/>
    <d v="1900-01-09T04:44:53"/>
    <n v="43379"/>
    <n v="0"/>
    <n v="0"/>
    <n v="0"/>
    <n v="44012.829027419393"/>
  </r>
  <r>
    <s v="STND-60665"/>
    <s v="Roundys Supermarkets, Inc."/>
    <s v="Roundy's Supermarkets - 2112 N Ashland Ave - Chicago"/>
    <x v="1"/>
    <s v="Outdoor &amp; Garage Lighting"/>
    <x v="1"/>
    <n v="0"/>
    <n v="1667.02"/>
    <n v="0"/>
    <x v="0"/>
    <x v="0"/>
    <n v="10.1978380583316"/>
    <s v="Qty / 1,000"/>
    <m/>
    <s v="Private-Lighting"/>
    <x v="0"/>
    <n v="3"/>
    <n v="1"/>
    <s v="Lighting"/>
    <n v="0.91633259480590001"/>
    <n v="1.30467645558681"/>
    <n v="1527.5447621933299"/>
    <n v="0"/>
    <n v="0.71"/>
    <n v="1084.5567811572701"/>
    <n v="0"/>
    <n v="4903"/>
    <n v="1"/>
    <n v="1"/>
    <n v="0"/>
    <n v="0"/>
    <n v="14.276973281664301"/>
    <d v="1900-01-09T04:44:53"/>
    <n v="43379"/>
    <n v="0"/>
    <n v="0"/>
    <n v="0"/>
    <n v="11060.134419307225"/>
  </r>
  <r>
    <s v="STND-60665"/>
    <s v="Roundys Supermarkets, Inc."/>
    <s v="Roundy's Supermarkets - 2112 N Ashland Ave - Chicago"/>
    <x v="1"/>
    <s v="Outdoor &amp; Garage Lighting"/>
    <x v="1"/>
    <n v="0"/>
    <n v="13130.234"/>
    <n v="0"/>
    <x v="0"/>
    <x v="0"/>
    <n v="10.1978380583316"/>
    <s v="Qty / 1,000"/>
    <m/>
    <s v="Private-Lighting"/>
    <x v="0"/>
    <n v="3"/>
    <n v="1"/>
    <s v="Lighting"/>
    <n v="0.91633259480590001"/>
    <n v="1.30467645558681"/>
    <n v="12031.661391628601"/>
    <n v="0"/>
    <n v="0.71"/>
    <n v="8542.4795880563397"/>
    <n v="0"/>
    <n v="4903"/>
    <n v="1"/>
    <n v="1"/>
    <n v="0"/>
    <n v="0"/>
    <n v="14.276973281664301"/>
    <d v="1900-01-09T04:44:53"/>
    <n v="43379"/>
    <n v="0"/>
    <n v="0"/>
    <n v="0"/>
    <n v="87114.823455601785"/>
  </r>
  <r>
    <s v="STND-60666"/>
    <s v="Evanston Township H.S. District 202"/>
    <s v="Evanston Township HS District 202 - 1600 Dodge Ave - Evanston"/>
    <x v="0"/>
    <s v="Indoor Lighting"/>
    <x v="12"/>
    <n v="0"/>
    <n v="6517.7539999999999"/>
    <n v="1.7772479999999999"/>
    <x v="0"/>
    <x v="1"/>
    <n v="15"/>
    <s v="Qty / 1,000"/>
    <m/>
    <s v="Public-Lighting"/>
    <x v="0"/>
    <n v="3"/>
    <n v="1"/>
    <s v="Lighting"/>
    <n v="0.99829244462109001"/>
    <n v="0.987374621353864"/>
    <n v="6506.6245740988898"/>
    <n v="1.75480957105191"/>
    <n v="0.71"/>
    <n v="4619.7034476102099"/>
    <n v="1.2459147954468599"/>
    <n v="2979"/>
    <n v="1.17333333333333"/>
    <n v="1.323"/>
    <n v="2.1333333333333301E-2"/>
    <n v="0.72"/>
    <n v="23.497818059751602"/>
    <d v="1900-01-15T18:49:11"/>
    <n v="43247"/>
    <n v="1.84220371530603"/>
    <n v="118.302264983616"/>
    <n v="1"/>
    <n v="69295.551714153145"/>
  </r>
  <r>
    <s v="STND-60666"/>
    <s v="Evanston Township H.S. District 202"/>
    <s v="Evanston Township HS District 202 - 1600 Dodge Ave - Evanston"/>
    <x v="0"/>
    <s v="Indoor Lighting"/>
    <x v="12"/>
    <n v="0"/>
    <n v="13401.477999999999"/>
    <n v="3.6542880000000002"/>
    <x v="0"/>
    <x v="1"/>
    <n v="15"/>
    <s v="Qty / 1,000"/>
    <m/>
    <s v="Public-Lighting"/>
    <x v="0"/>
    <n v="3"/>
    <n v="1"/>
    <s v="Lighting"/>
    <n v="0.99829244462109001"/>
    <n v="0.987374621353864"/>
    <n v="13378.5942341558"/>
    <n v="3.6081512303179699"/>
    <n v="0.71"/>
    <n v="9498.80190625059"/>
    <n v="2.5617873735257599"/>
    <n v="2979"/>
    <n v="1.17333333333333"/>
    <n v="1.323"/>
    <n v="2.1333333333333301E-2"/>
    <n v="0.72"/>
    <n v="23.497818059751602"/>
    <d v="1900-01-15T18:49:11"/>
    <n v="43247"/>
    <n v="3.7878466766586598"/>
    <n v="243.24716789374099"/>
    <n v="1"/>
    <n v="142482.02859375885"/>
  </r>
  <r>
    <s v="STND-60667"/>
    <s v="Community Unit School District 300"/>
    <s v="CUSD 300 (Dundee Crown High School) - 1500 Kings Road - Carpentersville"/>
    <x v="0"/>
    <s v="Indoor Lighting"/>
    <x v="12"/>
    <n v="0"/>
    <n v="28406.255000000001"/>
    <n v="7.7457599999999998"/>
    <x v="0"/>
    <x v="1"/>
    <n v="15"/>
    <s v="Qty / 1,000"/>
    <m/>
    <s v="Public-Lighting"/>
    <x v="0"/>
    <n v="2"/>
    <n v="1"/>
    <s v="Lighting"/>
    <n v="0.98996686498346598"/>
    <n v="2.5626279547341602"/>
    <n v="28121.2512082709"/>
    <n v="19.849501106661702"/>
    <n v="0.71"/>
    <n v="19966.088357872301"/>
    <n v="14.093145785729799"/>
    <n v="2979"/>
    <n v="1.17333333333333"/>
    <n v="1.323"/>
    <n v="2.1333333333333301E-2"/>
    <n v="0.72"/>
    <n v="23.497818059751602"/>
    <d v="1900-01-15T18:49:11"/>
    <n v="43299"/>
    <n v="20.838058606976698"/>
    <n v="511.295476514016"/>
    <n v="0"/>
    <n v="299491.32536808448"/>
  </r>
  <r>
    <s v="STND-60667"/>
    <s v="Community Unit School District 300"/>
    <s v="CUSD 300 (Dundee Crown High School) - 1500 Kings Road - Carpentersville"/>
    <x v="0"/>
    <s v="Indoor Lighting"/>
    <x v="12"/>
    <n v="0"/>
    <n v="20389.766"/>
    <n v="5.5598400000000003"/>
    <x v="0"/>
    <x v="1"/>
    <n v="15"/>
    <s v="Qty / 1,000"/>
    <m/>
    <s v="Public-Lighting"/>
    <x v="0"/>
    <n v="2"/>
    <n v="1"/>
    <s v="Lighting"/>
    <n v="0.98996686498346598"/>
    <n v="2.5626279547341602"/>
    <n v="20185.192724766501"/>
    <n v="14.247801407849201"/>
    <n v="0.71"/>
    <n v="14331.486834584201"/>
    <n v="10.115938999572901"/>
    <n v="2979"/>
    <n v="1.17333333333333"/>
    <n v="1.323"/>
    <n v="2.1333333333333301E-2"/>
    <n v="0.72"/>
    <n v="23.497818059751602"/>
    <d v="1900-01-15T18:49:11"/>
    <n v="43299"/>
    <n v="14.9573794908974"/>
    <n v="367.00350408666299"/>
    <n v="0"/>
    <n v="214972.302518763"/>
  </r>
  <r>
    <s v="STND-60667"/>
    <s v="Community Unit School District 300"/>
    <s v="CUSD 300 (Dundee Crown High School) - 1500 Kings Road - Carpentersville"/>
    <x v="0"/>
    <s v="Indoor Lighting"/>
    <x v="12"/>
    <n v="0"/>
    <n v="14534.243"/>
    <n v="3.963168"/>
    <x v="0"/>
    <x v="1"/>
    <n v="15"/>
    <s v="Qty / 1,000"/>
    <m/>
    <s v="Public-Lighting"/>
    <x v="0"/>
    <n v="2"/>
    <n v="1"/>
    <s v="Lighting"/>
    <n v="0.98996686498346598"/>
    <n v="2.5626279547341602"/>
    <n v="14388.418977617899"/>
    <n v="10.156125106107901"/>
    <n v="0.71"/>
    <n v="10215.7774741087"/>
    <n v="7.2108488253366003"/>
    <n v="2979"/>
    <n v="1.17333333333333"/>
    <n v="1.323"/>
    <n v="2.1333333333333301E-2"/>
    <n v="0.72"/>
    <n v="23.497818059751602"/>
    <d v="1900-01-15T18:49:11"/>
    <n v="43299"/>
    <n v="10.661926919152499"/>
    <n v="261.60761777487102"/>
    <n v="0"/>
    <n v="153236.66211163049"/>
  </r>
  <r>
    <s v="STND-60667"/>
    <s v="Community Unit School District 300"/>
    <s v="CUSD 300 (Dundee Crown High School) - 1500 Kings Road - Carpentersville"/>
    <x v="0"/>
    <s v="Indoor Lighting"/>
    <x v="12"/>
    <n v="0"/>
    <n v="58136.972000000002"/>
    <n v="15.852672"/>
    <x v="0"/>
    <x v="1"/>
    <n v="15"/>
    <s v="Qty / 1,000"/>
    <m/>
    <s v="Public-Lighting"/>
    <x v="0"/>
    <n v="2"/>
    <n v="1"/>
    <s v="Lighting"/>
    <n v="0.98996686498346598"/>
    <n v="2.5626279547341602"/>
    <n v="57553.675910471502"/>
    <n v="40.624500424431503"/>
    <n v="0.71"/>
    <n v="40863.109896434798"/>
    <n v="28.843395301346401"/>
    <n v="2979"/>
    <n v="1.17333333333333"/>
    <n v="1.323"/>
    <n v="2.1333333333333301E-2"/>
    <n v="0.72"/>
    <n v="23.497818059751602"/>
    <d v="1900-01-15T18:49:11"/>
    <n v="43299"/>
    <n v="42.647707676609897"/>
    <n v="1046.43047109948"/>
    <n v="0"/>
    <n v="612946.64844652195"/>
  </r>
  <r>
    <s v="STND-60668"/>
    <s v="Lexington Steel Corporation"/>
    <s v="Lexington Steel Corporation - 5443 W 70th Pl - Bedford Park"/>
    <x v="0"/>
    <s v="Indoor Lighting"/>
    <x v="8"/>
    <n v="0"/>
    <n v="1965.75"/>
    <n v="0.31109999999999999"/>
    <x v="0"/>
    <x v="0"/>
    <n v="9.5383441434566993"/>
    <s v="Qty / 1,000"/>
    <m/>
    <s v="Private-Lighting"/>
    <x v="0"/>
    <n v="3"/>
    <n v="1"/>
    <s v="Lighting"/>
    <n v="0.91633259480590001"/>
    <n v="1.30467645558681"/>
    <n v="1801.2807982397001"/>
    <n v="0.40588484533305502"/>
    <n v="0.71"/>
    <n v="1278.90936675019"/>
    <n v="0.28817824018646898"/>
    <n v="5242"/>
    <n v="1"/>
    <n v="1.22"/>
    <n v="1.0999999999999999E-2"/>
    <n v="0.68"/>
    <n v="13.3536818008394"/>
    <d v="1900-01-08T12:55:13"/>
    <n v="43251"/>
    <n v="0.489253670845052"/>
    <n v="19.814088780636698"/>
    <n v="1"/>
    <n v="12198.67766835359"/>
  </r>
  <r>
    <s v="STND-60669"/>
    <s v="Dollar Tree Stores, Inc."/>
    <s v="Dollar Tree Stores Inc - 10137 Harlem Ave - Chicago Ridge"/>
    <x v="24"/>
    <s v="Refrigeration"/>
    <x v="14"/>
    <n v="0"/>
    <n v="6605"/>
    <n v="0.755"/>
    <x v="2"/>
    <x v="0"/>
    <n v="12"/>
    <s v="ΔkWpeak"/>
    <m/>
    <s v="Private-Non-Lighting"/>
    <x v="2"/>
    <n v="3"/>
    <n v="1"/>
    <s v="Non-Lighting"/>
    <n v="0.98952339343681495"/>
    <n v="0.43468415683807998"/>
    <n v="6535.80201365016"/>
    <n v="0.32818653841275103"/>
    <n v="0.7"/>
    <n v="4575.06140955511"/>
    <n v="0.22973057688892601"/>
    <n v="4093"/>
    <n v="1.1200000000000001"/>
    <n v="1.29"/>
    <n v="1.9E-2"/>
    <n v="0.71"/>
    <n v="17.102369899829"/>
    <d v="1900-01-11T05:11:01"/>
    <n v="43278"/>
    <n v="0.32818653841275103"/>
    <n v="0"/>
    <n v="0"/>
    <n v="54900.73691466132"/>
  </r>
  <r>
    <s v="STND-60669"/>
    <s v="Dollar Tree Stores, Inc."/>
    <s v="Dollar Tree Stores Inc - 10137 Harlem Ave - Chicago Ridge"/>
    <x v="49"/>
    <s v="Refrigeration"/>
    <x v="14"/>
    <n v="0"/>
    <n v="56056"/>
    <n v="6.3959999999999999"/>
    <x v="2"/>
    <x v="0"/>
    <n v="12"/>
    <s v="ΔkWpeak"/>
    <m/>
    <s v="Private-Non-Lighting"/>
    <x v="2"/>
    <n v="3"/>
    <n v="1"/>
    <s v="Non-Lighting"/>
    <n v="0.98952339343681495"/>
    <n v="0.43468415683807998"/>
    <n v="55468.723342494101"/>
    <n v="2.78023986713636"/>
    <n v="0.7"/>
    <n v="38828.1063397459"/>
    <n v="1.9461679069954501"/>
    <n v="4093"/>
    <n v="1.1200000000000001"/>
    <n v="1.29"/>
    <n v="1.9E-2"/>
    <n v="0.71"/>
    <n v="17.102369899829"/>
    <d v="1900-01-11T05:11:01"/>
    <n v="43278"/>
    <n v="2.78023986713636"/>
    <n v="0"/>
    <n v="0"/>
    <n v="465937.27607695083"/>
  </r>
  <r>
    <s v="STND-60670"/>
    <s v="Community Unit School District 300"/>
    <s v="CUSD 300 (Jacobs High School) - 2601 Bunker Hill Drive - Algonquin"/>
    <x v="0"/>
    <s v="Indoor Lighting"/>
    <x v="12"/>
    <n v="0"/>
    <n v="23254.789000000001"/>
    <n v="6.3410690000000001"/>
    <x v="0"/>
    <x v="1"/>
    <n v="15"/>
    <s v="Qty / 1,000"/>
    <m/>
    <s v="Public-Lighting"/>
    <x v="0"/>
    <n v="3"/>
    <n v="1"/>
    <s v="Lighting"/>
    <n v="0.99829244462109001"/>
    <n v="0.987374621353864"/>
    <n v="23215.080159957601"/>
    <n v="6.2610106028537302"/>
    <n v="0.71"/>
    <n v="16482.706913569898"/>
    <n v="4.4453175280261501"/>
    <n v="2979"/>
    <n v="1.17333333333333"/>
    <n v="1.323"/>
    <n v="2.1333333333333301E-2"/>
    <n v="0.72"/>
    <n v="23.497818059751602"/>
    <d v="1900-01-15T18:49:11"/>
    <n v="43286"/>
    <n v="6.5728254418133503"/>
    <n v="422.09236654468498"/>
    <n v="0"/>
    <n v="247240.60370354849"/>
  </r>
  <r>
    <s v="STND-60670"/>
    <s v="Community Unit School District 300"/>
    <s v="CUSD 300 (Jacobs High School) - 2601 Bunker Hill Drive - Algonquin"/>
    <x v="0"/>
    <s v="Indoor Lighting"/>
    <x v="12"/>
    <n v="0"/>
    <n v="10595.707"/>
    <n v="2.8892159999999998"/>
    <x v="0"/>
    <x v="1"/>
    <n v="15"/>
    <s v="Qty / 1,000"/>
    <m/>
    <s v="Public-Lighting"/>
    <x v="0"/>
    <n v="3"/>
    <n v="1"/>
    <s v="Lighting"/>
    <n v="0.99829244462109001"/>
    <n v="0.987374621353864"/>
    <n v="10577.614243518799"/>
    <n v="2.8527385540095298"/>
    <n v="0.71"/>
    <n v="7510.1061128983501"/>
    <n v="2.02544437334676"/>
    <n v="2979"/>
    <n v="1.17333333333333"/>
    <n v="1.323"/>
    <n v="2.1333333333333301E-2"/>
    <n v="0.72"/>
    <n v="23.497818059751602"/>
    <d v="1900-01-15T18:49:11"/>
    <n v="43286"/>
    <n v="2.9948124569680901"/>
    <n v="192.320258973069"/>
    <n v="0"/>
    <n v="112651.59169347525"/>
  </r>
  <r>
    <s v="STND-60671"/>
    <s v="Lutheran Outdoor Ministries Center"/>
    <s v="Lutheran Outdoor Ministry Center - 1834 S IL Rt 2 - Oregon"/>
    <x v="0"/>
    <s v="Indoor Lighting"/>
    <x v="2"/>
    <n v="0"/>
    <n v="5480.4679999999998"/>
    <n v="1.1737340000000001"/>
    <x v="0"/>
    <x v="0"/>
    <n v="14.797277300976599"/>
    <s v="Qty / 1,000"/>
    <m/>
    <s v="Private-Lighting"/>
    <x v="0"/>
    <n v="3"/>
    <n v="1"/>
    <s v="Lighting"/>
    <n v="0.91633259480590001"/>
    <n v="1.30467645558681"/>
    <n v="5021.9314631907"/>
    <n v="1.53134311492172"/>
    <n v="0.71"/>
    <n v="3565.5713388653999"/>
    <n v="1.08725361159442"/>
    <n v="3379"/>
    <n v="1.0900000000000001"/>
    <n v="1.36"/>
    <n v="2.1999999999999999E-2"/>
    <n v="0.57999999999999996"/>
    <n v="20.7161882213673"/>
    <d v="1900-01-13T19:08:05"/>
    <n v="43326"/>
    <n v="1.94135790431253"/>
    <n v="101.36008457816099"/>
    <n v="0"/>
    <n v="52760.747837605726"/>
  </r>
  <r>
    <s v="STND-60671"/>
    <s v="Lutheran Outdoor Ministries Center"/>
    <s v="Lutheran Outdoor Ministry Center - 1834 S IL Rt 2 - Oregon"/>
    <x v="0"/>
    <s v="Indoor Lighting"/>
    <x v="2"/>
    <n v="0"/>
    <n v="1215.4259999999999"/>
    <n v="0.26030399999999998"/>
    <x v="0"/>
    <x v="0"/>
    <n v="14.797277300976599"/>
    <s v="Qty / 1,000"/>
    <m/>
    <s v="Private-Lighting"/>
    <x v="0"/>
    <n v="3"/>
    <n v="1"/>
    <s v="Lighting"/>
    <n v="0.91633259480590001"/>
    <n v="1.30467645558681"/>
    <n v="1113.7344603745601"/>
    <n v="0.33961250009506799"/>
    <n v="0.71"/>
    <n v="790.75146686593405"/>
    <n v="0.241124875067498"/>
    <n v="3379"/>
    <n v="1.0900000000000001"/>
    <n v="1.36"/>
    <n v="2.1999999999999999E-2"/>
    <n v="0.57999999999999996"/>
    <n v="20.7161882213673"/>
    <d v="1900-01-13T19:08:05"/>
    <n v="43326"/>
    <n v="0.430543230343646"/>
    <n v="22.479044154348799"/>
    <n v="0"/>
    <n v="11700.968731369236"/>
  </r>
  <r>
    <s v="STND-60671"/>
    <s v="Lutheran Outdoor Ministries Center"/>
    <s v="Lutheran Outdoor Ministry Center - 1834 S IL Rt 2 - Oregon"/>
    <x v="0"/>
    <s v="Indoor Lighting"/>
    <x v="2"/>
    <n v="0"/>
    <n v="10776.78"/>
    <n v="2.3080289999999999"/>
    <x v="0"/>
    <x v="0"/>
    <n v="14.797277300976599"/>
    <s v="Qty / 1,000"/>
    <m/>
    <s v="Private-Lighting"/>
    <x v="0"/>
    <n v="3"/>
    <n v="1"/>
    <s v="Lighting"/>
    <n v="0.91633259480590001"/>
    <n v="1.30467645558681"/>
    <n v="9875.1147810523307"/>
    <n v="3.01123109511156"/>
    <n v="0.71"/>
    <n v="7011.3314945471502"/>
    <n v="2.13797407752921"/>
    <n v="3379"/>
    <n v="1.0900000000000001"/>
    <n v="1.36"/>
    <n v="2.1999999999999999E-2"/>
    <n v="0.57999999999999996"/>
    <n v="20.7161882213673"/>
    <d v="1900-01-13T19:08:05"/>
    <n v="43326"/>
    <n v="3.81748363984731"/>
    <n v="199.314243287295"/>
    <n v="0"/>
    <n v="103748.61637388488"/>
  </r>
  <r>
    <s v="STND-60672"/>
    <s v="Michigan Avenue Tower Condo Association"/>
    <s v="Michigan Avenue Tower 1 Condo Association - 1250 S Michigan Ave - Chicago"/>
    <x v="2"/>
    <s v="Energy Management System"/>
    <x v="18"/>
    <n v="8671.6"/>
    <n v="20766.2"/>
    <n v="0"/>
    <x v="1"/>
    <x v="0"/>
    <n v="15"/>
    <s v="NA"/>
    <m/>
    <s v="EMS"/>
    <x v="1"/>
    <n v="3"/>
    <n v="1"/>
    <s v="EMS"/>
    <n v="0.91036333343406195"/>
    <n v="0"/>
    <n v="18904.787054758399"/>
    <n v="0"/>
    <n v="0.7"/>
    <n v="13233.350938330899"/>
    <n v="0"/>
    <n v="6138"/>
    <n v="1.1399999999999999"/>
    <n v="1.32"/>
    <n v="2.5000000000000001E-2"/>
    <n v="0.64"/>
    <n v="11.4043662430759"/>
    <d v="1900-01-07T03:30:12"/>
    <n v="43384"/>
    <n v="0"/>
    <n v="0"/>
    <n v="0"/>
    <n v="198500.26407496349"/>
  </r>
  <r>
    <s v="STND-60673"/>
    <s v="Donson Machine Co"/>
    <s v="Donson Machine - 12416 S Kedvale Ave - Alsip"/>
    <x v="62"/>
    <s v="Indoor Lighting"/>
    <x v="10"/>
    <n v="0"/>
    <n v="50363.169000000002"/>
    <n v="9.0069409999999994"/>
    <x v="0"/>
    <x v="0"/>
    <n v="10.827197921178"/>
    <s v="Qty / 1,000"/>
    <m/>
    <s v="Private-Lighting"/>
    <x v="0"/>
    <n v="3"/>
    <n v="1"/>
    <s v="Lighting"/>
    <n v="0.91633259480590001"/>
    <n v="1.30467645558681"/>
    <n v="46149.413332418102"/>
    <n v="11.7511438595595"/>
    <n v="0.71"/>
    <n v="32766.0834660168"/>
    <n v="8.3433121402872406"/>
    <n v="4618"/>
    <n v="1.02"/>
    <n v="1.04"/>
    <n v="1.2E-2"/>
    <n v="0.81"/>
    <n v="15.158077089649201"/>
    <d v="1900-01-09T19:51:10"/>
    <n v="43283"/>
    <n v="13.949600972886399"/>
    <n v="542.93427449903595"/>
    <n v="0"/>
    <n v="354764.87078840192"/>
  </r>
  <r>
    <s v="STND-60673"/>
    <s v="Donson Machine Co"/>
    <s v="Donson Machine - 12416 S Kedvale Ave - Alsip"/>
    <x v="62"/>
    <s v="Indoor Lighting"/>
    <x v="10"/>
    <n v="0"/>
    <n v="16976.136999999999"/>
    <n v="3.0360100000000001"/>
    <x v="0"/>
    <x v="0"/>
    <n v="10.827197921178"/>
    <s v="Qty / 1,000"/>
    <m/>
    <s v="Private-Lighting"/>
    <x v="0"/>
    <n v="3"/>
    <n v="1"/>
    <s v="Lighting"/>
    <n v="0.91633259480590001"/>
    <n v="1.30467645558681"/>
    <n v="15555.7876669904"/>
    <n v="3.9610107659260998"/>
    <n v="0.71"/>
    <n v="11044.6092435632"/>
    <n v="2.8123176438075301"/>
    <n v="4618"/>
    <n v="1.02"/>
    <n v="1.04"/>
    <n v="1.2E-2"/>
    <n v="0.81"/>
    <n v="15.158077089649201"/>
    <d v="1900-01-09T19:51:10"/>
    <n v="43283"/>
    <n v="4.7020545654393402"/>
    <n v="183.00926667047599"/>
    <n v="0"/>
    <n v="119582.1702421308"/>
  </r>
  <r>
    <s v="STND-60673"/>
    <s v="Donson Machine Co"/>
    <s v="Donson Machine - 12416 S Kedvale Ave - Alsip"/>
    <x v="62"/>
    <s v="Indoor Lighting"/>
    <x v="10"/>
    <n v="0"/>
    <n v="30372.401000000002"/>
    <n v="5.4317950000000002"/>
    <x v="0"/>
    <x v="0"/>
    <n v="10.827197921178"/>
    <s v="Qty / 1,000"/>
    <m/>
    <s v="Private-Lighting"/>
    <x v="0"/>
    <n v="3"/>
    <n v="1"/>
    <s v="Lighting"/>
    <n v="0.91633259480590001"/>
    <n v="1.30467645558681"/>
    <n v="27831.2210188153"/>
    <n v="7.0867350480741402"/>
    <n v="0.71"/>
    <n v="19760.166923358898"/>
    <n v="5.0315818841326401"/>
    <n v="4618"/>
    <n v="1.02"/>
    <n v="1.04"/>
    <n v="1.2E-2"/>
    <n v="0.81"/>
    <n v="15.158077089649201"/>
    <d v="1900-01-09T19:51:10"/>
    <n v="43283"/>
    <n v="8.4125534758714799"/>
    <n v="327.42612963312098"/>
    <n v="0"/>
    <n v="213947.23823472174"/>
  </r>
  <r>
    <s v="STND-60674"/>
    <s v="SPUS8 150 NMA, LP"/>
    <s v="SPU8S8 150NMA, LP - 150 N Michigan Ave 27th Fl - Chicago"/>
    <x v="2"/>
    <s v="Energy Management System"/>
    <x v="6"/>
    <n v="0"/>
    <n v="53505.9"/>
    <n v="0"/>
    <x v="1"/>
    <x v="0"/>
    <n v="15"/>
    <s v="NA"/>
    <m/>
    <s v="EMS"/>
    <x v="1"/>
    <n v="3"/>
    <n v="1"/>
    <s v="EMS"/>
    <n v="0.91036333343406195"/>
    <n v="0"/>
    <n v="48709.809482389603"/>
    <n v="0"/>
    <n v="0.7"/>
    <n v="34096.866637672698"/>
    <n v="0"/>
    <n v="2885"/>
    <n v="1.165"/>
    <n v="1.3779999999999999"/>
    <n v="2.5499999999999998E-2"/>
    <n v="0.55000000000000004"/>
    <n v="24.263431542460999"/>
    <d v="1900-01-16T07:56:40"/>
    <n v="43272"/>
    <n v="0"/>
    <n v="0"/>
    <n v="0"/>
    <n v="511452.99956509046"/>
  </r>
  <r>
    <s v="STND-60676"/>
    <s v="Fox Valley Park District"/>
    <s v="Fox Valley Park District - 101 W Illinois Ave - Aurora"/>
    <x v="2"/>
    <s v="Energy Management System"/>
    <x v="6"/>
    <n v="7273.2"/>
    <n v="17455.68"/>
    <n v="0"/>
    <x v="1"/>
    <x v="1"/>
    <n v="15"/>
    <s v="NA"/>
    <m/>
    <s v="EMS"/>
    <x v="1"/>
    <n v="3"/>
    <n v="1"/>
    <s v="EMS"/>
    <n v="0.91036333343406195"/>
    <n v="0"/>
    <n v="15891.0110321583"/>
    <n v="0"/>
    <n v="0.7"/>
    <n v="11123.707722510801"/>
    <n v="0"/>
    <n v="2885"/>
    <n v="1.165"/>
    <n v="1.3779999999999999"/>
    <n v="2.5499999999999998E-2"/>
    <n v="0.55000000000000004"/>
    <n v="24.263431542460999"/>
    <d v="1900-01-16T07:56:40"/>
    <n v="43450"/>
    <n v="0"/>
    <n v="0"/>
    <n v="0"/>
    <n v="166855.61583766202"/>
  </r>
  <r>
    <s v="STND-60677"/>
    <s v="Lake Process Systems"/>
    <s v="Lake Process Systems Inc - 27W930 Commercial Ave - Lake Barrington"/>
    <x v="0"/>
    <s v="Indoor Lighting"/>
    <x v="10"/>
    <n v="0"/>
    <n v="14602.116"/>
    <n v="2.61144"/>
    <x v="0"/>
    <x v="0"/>
    <n v="10.827197921178"/>
    <s v="Qty / 1,000"/>
    <m/>
    <s v="Private-Lighting"/>
    <x v="0"/>
    <n v="3"/>
    <n v="1"/>
    <s v="Lighting"/>
    <n v="0.91633259480590001"/>
    <n v="1.30467645558681"/>
    <n v="13380.3948439367"/>
    <n v="3.40708428317761"/>
    <n v="0.71"/>
    <n v="9500.0803391950903"/>
    <n v="2.4190298410561"/>
    <n v="4618"/>
    <n v="1.02"/>
    <n v="1.04"/>
    <n v="1.2E-2"/>
    <n v="0.81"/>
    <n v="15.158077089649201"/>
    <d v="1900-01-09T19:51:10"/>
    <n v="43254"/>
    <n v="4.0444970123191002"/>
    <n v="157.416409928668"/>
    <n v="0"/>
    <n v="102859.25009955707"/>
  </r>
  <r>
    <s v="STND-60677"/>
    <s v="Lake Process Systems"/>
    <s v="Lake Process Systems Inc - 27W930 Commercial Ave - Lake Barrington"/>
    <x v="0"/>
    <s v="Indoor Lighting"/>
    <x v="10"/>
    <n v="0"/>
    <n v="9090.9950000000008"/>
    <n v="1.6258319999999999"/>
    <x v="0"/>
    <x v="0"/>
    <n v="10.827197921178"/>
    <s v="Qty / 1,000"/>
    <m/>
    <s v="Private-Lighting"/>
    <x v="0"/>
    <n v="3"/>
    <n v="1"/>
    <s v="Lighting"/>
    <n v="0.91633259480590001"/>
    <n v="1.30467645558681"/>
    <n v="8330.3750377174601"/>
    <n v="2.1211847311396101"/>
    <n v="0.71"/>
    <n v="5914.5662767794001"/>
    <n v="1.5060411591091201"/>
    <n v="4618"/>
    <n v="1.02"/>
    <n v="1.04"/>
    <n v="1.2E-2"/>
    <n v="0.81"/>
    <n v="15.158077089649201"/>
    <d v="1900-01-09T19:51:10"/>
    <n v="43254"/>
    <n v="2.51802555928254"/>
    <n v="98.004412208440698"/>
    <n v="0"/>
    <n v="64038.179696615422"/>
  </r>
  <r>
    <s v="STND-60677"/>
    <s v="Lake Process Systems"/>
    <s v="Lake Process Systems Inc - 27W930 Commercial Ave - Lake Barrington"/>
    <x v="0"/>
    <s v="Indoor Lighting"/>
    <x v="10"/>
    <n v="0"/>
    <n v="20772.687999999998"/>
    <n v="3.7149839999999998"/>
    <x v="0"/>
    <x v="0"/>
    <n v="10.827197921178"/>
    <s v="Qty / 1,000"/>
    <m/>
    <s v="Private-Lighting"/>
    <x v="0"/>
    <n v="3"/>
    <n v="1"/>
    <s v="Lighting"/>
    <n v="0.91633259480590001"/>
    <n v="1.30467645558681"/>
    <n v="19034.6910961334"/>
    <n v="4.8468521576816999"/>
    <n v="0.71"/>
    <n v="13514.6306782547"/>
    <n v="3.4412650319539999"/>
    <n v="4618"/>
    <n v="1.02"/>
    <n v="1.04"/>
    <n v="1.2E-2"/>
    <n v="0.81"/>
    <n v="15.158077089649201"/>
    <d v="1900-01-09T19:51:10"/>
    <n v="43254"/>
    <n v="5.7536231691378203"/>
    <n v="223.937542307451"/>
    <n v="0"/>
    <n v="146325.58118508771"/>
  </r>
  <r>
    <s v="STND-60677"/>
    <s v="Lake Process Systems"/>
    <s v="Lake Process Systems Inc - 27W930 Commercial Ave - Lake Barrington"/>
    <x v="0"/>
    <s v="Indoor Lighting"/>
    <x v="10"/>
    <n v="0"/>
    <n v="465.78500000000003"/>
    <n v="0"/>
    <x v="0"/>
    <x v="0"/>
    <n v="10.827197921178"/>
    <s v="Qty / 1,000"/>
    <m/>
    <s v="Private-Lighting"/>
    <x v="0"/>
    <n v="3"/>
    <n v="1"/>
    <s v="Lighting"/>
    <n v="0.91633259480590001"/>
    <n v="1.30467645558681"/>
    <n v="426.81397767166601"/>
    <n v="0"/>
    <n v="0.71"/>
    <n v="303.03792414688297"/>
    <n v="0"/>
    <n v="4618"/>
    <n v="1.02"/>
    <n v="1.04"/>
    <n v="1.2E-2"/>
    <n v="0.81"/>
    <n v="15.158077089649201"/>
    <d v="1900-01-09T19:51:10"/>
    <n v="43254"/>
    <n v="0"/>
    <n v="5.0213409137843099"/>
    <n v="0"/>
    <n v="3281.0515823612277"/>
  </r>
  <r>
    <s v="STND-60677"/>
    <s v="Lake Process Systems"/>
    <s v="Lake Process Systems Inc - 27W930 Commercial Ave - Lake Barrington"/>
    <x v="0"/>
    <s v="Indoor Lighting"/>
    <x v="10"/>
    <n v="0"/>
    <n v="1716.05"/>
    <n v="0"/>
    <x v="0"/>
    <x v="0"/>
    <n v="10.827197921178"/>
    <s v="Qty / 1,000"/>
    <m/>
    <s v="Private-Lighting"/>
    <x v="0"/>
    <n v="3"/>
    <n v="1"/>
    <s v="Lighting"/>
    <n v="0.91633259480590001"/>
    <n v="1.30467645558681"/>
    <n v="1572.47254931666"/>
    <n v="0"/>
    <n v="0.71"/>
    <n v="1116.45551001483"/>
    <n v="0"/>
    <n v="4618"/>
    <n v="1.02"/>
    <n v="1.04"/>
    <n v="1.2E-2"/>
    <n v="0.81"/>
    <n v="15.158077089649201"/>
    <d v="1900-01-09T19:51:10"/>
    <n v="43254"/>
    <n v="0"/>
    <n v="18.4996770507843"/>
    <n v="0"/>
    <n v="12088.08477712029"/>
  </r>
  <r>
    <s v="STND-60677"/>
    <s v="Lake Process Systems"/>
    <s v="Lake Process Systems Inc - 27W930 Commercial Ave - Lake Barrington"/>
    <x v="0"/>
    <s v="Indoor Lighting"/>
    <x v="10"/>
    <n v="0"/>
    <n v="833.51"/>
    <n v="0"/>
    <x v="0"/>
    <x v="0"/>
    <n v="10.827197921178"/>
    <s v="Qty / 1,000"/>
    <m/>
    <s v="Private-Lighting"/>
    <x v="0"/>
    <n v="3"/>
    <n v="1"/>
    <s v="Lighting"/>
    <n v="0.91633259480590001"/>
    <n v="1.30467645558681"/>
    <n v="763.77238109666598"/>
    <n v="0"/>
    <n v="0.71"/>
    <n v="542.27839057863298"/>
    <n v="0"/>
    <n v="4618"/>
    <n v="1.02"/>
    <n v="1.04"/>
    <n v="1.2E-2"/>
    <n v="0.81"/>
    <n v="15.158077089649201"/>
    <d v="1900-01-09T19:51:10"/>
    <n v="43254"/>
    <n v="0"/>
    <n v="8.9855574246666503"/>
    <n v="0"/>
    <n v="5871.3554631727266"/>
  </r>
  <r>
    <s v="STND-60677"/>
    <s v="Lake Process Systems"/>
    <s v="Lake Process Systems Inc - 27W930 Commercial Ave - Lake Barrington"/>
    <x v="0"/>
    <s v="Indoor Lighting"/>
    <x v="10"/>
    <n v="0"/>
    <n v="405.09100000000001"/>
    <n v="7.2445999999999997E-2"/>
    <x v="0"/>
    <x v="0"/>
    <n v="10.827197921178"/>
    <s v="Qty / 1,000"/>
    <m/>
    <s v="Private-Lighting"/>
    <x v="0"/>
    <n v="3"/>
    <n v="1"/>
    <s v="Lighting"/>
    <n v="0.91633259480590001"/>
    <n v="1.30467645558681"/>
    <n v="371.19808716251703"/>
    <n v="9.4518590501441804E-2"/>
    <n v="0.71"/>
    <n v="263.55064188538699"/>
    <n v="6.7108199256023696E-2"/>
    <n v="4618"/>
    <n v="1.02"/>
    <n v="1.04"/>
    <n v="1.2E-2"/>
    <n v="0.81"/>
    <n v="15.158077089649201"/>
    <d v="1900-01-09T19:51:10"/>
    <n v="43254"/>
    <n v="0.11220155567597601"/>
    <n v="4.3670363195590198"/>
    <n v="0"/>
    <n v="2853.5149619465897"/>
  </r>
  <r>
    <s v="STND-60677"/>
    <s v="Lake Process Systems"/>
    <s v="Lake Process Systems Inc - 27W930 Commercial Ave - Lake Barrington"/>
    <x v="27"/>
    <s v="Outdoor &amp; Garage Lighting"/>
    <x v="10"/>
    <n v="0"/>
    <n v="8.4"/>
    <n v="0"/>
    <x v="0"/>
    <x v="0"/>
    <n v="8"/>
    <s v="Qty / 1,000"/>
    <m/>
    <s v="Private-Lighting"/>
    <x v="0"/>
    <n v="3"/>
    <n v="1"/>
    <s v="Lighting"/>
    <n v="0.91633259480590001"/>
    <n v="1.30467645558681"/>
    <n v="7.69719379636956"/>
    <n v="0"/>
    <n v="0.71"/>
    <n v="5.4650075954223896"/>
    <n v="0"/>
    <n v="4618"/>
    <n v="1.02"/>
    <n v="1.04"/>
    <n v="1.2E-2"/>
    <n v="0.81"/>
    <n v="15.158077089649201"/>
    <d v="1900-01-09T19:51:10"/>
    <n v="43254"/>
    <n v="0"/>
    <n v="9.0555221133759495E-2"/>
    <n v="0"/>
    <n v="43.720060763379117"/>
  </r>
  <r>
    <s v="STND-60678"/>
    <s v="CVS Pharmacy, Inc."/>
    <s v="CVS Pharmacy Inc - 11859 Southwest Hwy -  PALOS HEIGHTS"/>
    <x v="0"/>
    <s v="Indoor Lighting"/>
    <x v="14"/>
    <n v="0"/>
    <n v="1889.691"/>
    <n v="0.38330599999999998"/>
    <x v="0"/>
    <x v="0"/>
    <n v="12.215978499877799"/>
    <s v="Qty / 1,000"/>
    <m/>
    <s v="Private-Lighting"/>
    <x v="0"/>
    <n v="3"/>
    <n v="1"/>
    <s v="Lighting"/>
    <n v="0.91633259480590001"/>
    <n v="1.30467645558681"/>
    <n v="1731.58545741136"/>
    <n v="0.50009031348515598"/>
    <n v="0.71"/>
    <n v="1229.42567476206"/>
    <n v="0.35506412257446102"/>
    <n v="4093"/>
    <n v="1.1200000000000001"/>
    <n v="1.29"/>
    <n v="1.9E-2"/>
    <n v="0.71"/>
    <n v="17.102369899829"/>
    <d v="1900-01-11T05:11:01"/>
    <n v="43346"/>
    <n v="0.54600973194143099"/>
    <n v="29.375110438228401"/>
    <n v="0"/>
    <n v="15018.63761009108"/>
  </r>
  <r>
    <s v="STND-60678"/>
    <s v="CVS Pharmacy, Inc."/>
    <s v="CVS Pharmacy Inc - 11859 Southwest Hwy -  PALOS HEIGHTS"/>
    <x v="0"/>
    <s v="Indoor Lighting"/>
    <x v="14"/>
    <n v="0"/>
    <n v="4122.9620000000004"/>
    <n v="0.83630400000000005"/>
    <x v="0"/>
    <x v="0"/>
    <n v="12.215978499877799"/>
    <s v="Qty / 1,000"/>
    <m/>
    <s v="Private-Lighting"/>
    <x v="0"/>
    <n v="3"/>
    <n v="1"/>
    <s v="Lighting"/>
    <n v="0.91633259480590001"/>
    <n v="1.30467645558681"/>
    <n v="3778.0044677461201"/>
    <n v="1.09110613851307"/>
    <n v="0.71"/>
    <n v="2682.38317209975"/>
    <n v="0.77468535834427898"/>
    <n v="4093"/>
    <n v="1.1200000000000001"/>
    <n v="1.29"/>
    <n v="1.9E-2"/>
    <n v="0.71"/>
    <n v="17.102369899829"/>
    <d v="1900-01-11T05:11:01"/>
    <n v="43346"/>
    <n v="1.1912939605994901"/>
    <n v="64.091147220693102"/>
    <n v="0"/>
    <n v="32767.935158804557"/>
  </r>
  <r>
    <s v="STND-60678"/>
    <s v="CVS Pharmacy, Inc."/>
    <s v="CVS Pharmacy Inc - 11859 Southwest Hwy -  PALOS HEIGHTS"/>
    <x v="0"/>
    <s v="Indoor Lighting"/>
    <x v="14"/>
    <n v="0"/>
    <n v="85.894999999999996"/>
    <n v="1.7423000000000001E-2"/>
    <x v="0"/>
    <x v="0"/>
    <n v="12.215978499877799"/>
    <s v="Qty / 1,000"/>
    <m/>
    <s v="Private-Lighting"/>
    <x v="0"/>
    <n v="3"/>
    <n v="1"/>
    <s v="Lighting"/>
    <n v="0.91633259480590001"/>
    <n v="1.30467645558681"/>
    <n v="78.708388230852805"/>
    <n v="2.2731377885688901E-2"/>
    <n v="0.71"/>
    <n v="55.882955643905497"/>
    <n v="1.6139278298839099E-2"/>
    <n v="4093"/>
    <n v="1.1200000000000001"/>
    <n v="1.29"/>
    <n v="1.9E-2"/>
    <n v="0.71"/>
    <n v="17.102369899829"/>
    <d v="1900-01-11T05:11:01"/>
    <n v="43346"/>
    <n v="2.4818624179155899E-2"/>
    <n v="1.33523158605911"/>
    <n v="0"/>
    <n v="682.66498465557424"/>
  </r>
  <r>
    <s v="STND-60678"/>
    <s v="CVS Pharmacy, Inc."/>
    <s v="CVS Pharmacy Inc - 11859 Southwest Hwy -  PALOS HEIGHTS"/>
    <x v="0"/>
    <s v="Indoor Lighting"/>
    <x v="14"/>
    <n v="0"/>
    <n v="9313.4760000000006"/>
    <n v="1.889151"/>
    <x v="0"/>
    <x v="0"/>
    <n v="12.215978499877799"/>
    <s v="Qty / 1,000"/>
    <m/>
    <s v="Private-Lighting"/>
    <x v="0"/>
    <n v="3"/>
    <n v="1"/>
    <s v="Lighting"/>
    <n v="0.91633259480590001"/>
    <n v="1.30467645558681"/>
    <n v="8534.2416297424697"/>
    <n v="2.46473083074827"/>
    <n v="0.71"/>
    <n v="6059.3115571171602"/>
    <n v="1.7499588898312699"/>
    <n v="4093"/>
    <n v="1.1200000000000001"/>
    <n v="1.29"/>
    <n v="1.9E-2"/>
    <n v="0.71"/>
    <n v="17.102369899829"/>
    <d v="1900-01-11T05:11:01"/>
    <n v="43346"/>
    <n v="2.6910479645684799"/>
    <n v="144.77731336170299"/>
    <n v="0"/>
    <n v="74020.419705804306"/>
  </r>
  <r>
    <s v="STND-60678"/>
    <s v="CVS Pharmacy, Inc."/>
    <s v="CVS Pharmacy Inc - 11859 Southwest Hwy -  PALOS HEIGHTS"/>
    <x v="0"/>
    <s v="Indoor Lighting"/>
    <x v="14"/>
    <n v="0"/>
    <n v="638.077"/>
    <n v="0.12942799999999999"/>
    <x v="0"/>
    <x v="0"/>
    <n v="12.215978499877799"/>
    <s v="Qty / 1,000"/>
    <m/>
    <s v="Private-Lighting"/>
    <x v="0"/>
    <n v="3"/>
    <n v="1"/>
    <s v="Lighting"/>
    <n v="0.91633259480590001"/>
    <n v="1.30467645558681"/>
    <n v="584.69075309596406"/>
    <n v="0.16886166429368901"/>
    <n v="0.71"/>
    <n v="415.13043469813499"/>
    <n v="0.11989178164851901"/>
    <n v="4093"/>
    <n v="1.1200000000000001"/>
    <n v="1.29"/>
    <n v="1.9E-2"/>
    <n v="0.71"/>
    <n v="17.102369899829"/>
    <d v="1900-01-11T05:11:01"/>
    <n v="43346"/>
    <n v="0.18436692247372999"/>
    <n v="9.9188609900208196"/>
    <n v="0"/>
    <n v="5071.2244649173417"/>
  </r>
  <r>
    <s v="STND-60678"/>
    <s v="CVS Pharmacy, Inc."/>
    <s v="CVS Pharmacy Inc - 11859 Southwest Hwy -  PALOS HEIGHTS"/>
    <x v="0"/>
    <s v="Indoor Lighting"/>
    <x v="14"/>
    <n v="0"/>
    <n v="32008.172999999999"/>
    <n v="6.4925569999999997"/>
    <x v="0"/>
    <x v="0"/>
    <n v="12.215978499877799"/>
    <s v="Qty / 1,000"/>
    <m/>
    <s v="Private-Lighting"/>
    <x v="0"/>
    <n v="3"/>
    <n v="1"/>
    <s v="Lighting"/>
    <n v="0.91633259480590001"/>
    <n v="1.30467645558681"/>
    <n v="29330.1322200861"/>
    <n v="8.4706862544553108"/>
    <n v="0.71"/>
    <n v="20824.393876261202"/>
    <n v="6.0141872406632704"/>
    <n v="4093"/>
    <n v="1.1200000000000001"/>
    <n v="1.29"/>
    <n v="1.9E-2"/>
    <n v="0.71"/>
    <n v="17.102369899829"/>
    <d v="1900-01-11T05:11:01"/>
    <n v="43346"/>
    <n v="9.2484837367128598"/>
    <n v="497.56474301931797"/>
    <n v="0"/>
    <n v="254390.34786539373"/>
  </r>
  <r>
    <s v="STND-60680"/>
    <s v="Grace Reformed Church"/>
    <s v="Grace Reformed Church - 2740 Indiana Ave - Lansing"/>
    <x v="0"/>
    <s v="Indoor Lighting"/>
    <x v="2"/>
    <n v="0"/>
    <n v="1532.174"/>
    <n v="0.32814100000000002"/>
    <x v="0"/>
    <x v="0"/>
    <n v="14.797277300976599"/>
    <s v="Qty / 1,000"/>
    <m/>
    <s v="Private-Lighting"/>
    <x v="0"/>
    <n v="3"/>
    <n v="1"/>
    <s v="Lighting"/>
    <n v="0.91633259480590001"/>
    <n v="1.30467645558681"/>
    <n v="1403.9809771141299"/>
    <n v="0.42811783681270998"/>
    <n v="0.71"/>
    <n v="996.82649375103597"/>
    <n v="0.30396366413702403"/>
    <n v="3379"/>
    <n v="1.0900000000000001"/>
    <n v="1.36"/>
    <n v="2.1999999999999999E-2"/>
    <n v="0.57999999999999996"/>
    <n v="20.7161882213673"/>
    <d v="1900-01-13T19:08:05"/>
    <n v="43287"/>
    <n v="0.54274573632443002"/>
    <n v="28.337230730744"/>
    <n v="0"/>
    <n v="14750.318048994297"/>
  </r>
  <r>
    <s v="STND-60680"/>
    <s v="Grace Reformed Church"/>
    <s v="Grace Reformed Church - 2740 Indiana Ave - Lansing"/>
    <x v="0"/>
    <s v="Indoor Lighting"/>
    <x v="2"/>
    <n v="0"/>
    <n v="552.46699999999998"/>
    <n v="0.11831999999999999"/>
    <x v="0"/>
    <x v="0"/>
    <n v="14.797277300976599"/>
    <s v="Qty / 1,000"/>
    <m/>
    <s v="Private-Lighting"/>
    <x v="0"/>
    <n v="3"/>
    <n v="1"/>
    <s v="Lighting"/>
    <n v="0.91633259480590001"/>
    <n v="1.30467645558681"/>
    <n v="506.24351965463097"/>
    <n v="0.154369318225031"/>
    <n v="0.71"/>
    <n v="359.43289895478802"/>
    <n v="0.109602215939772"/>
    <n v="3379"/>
    <n v="1.0900000000000001"/>
    <n v="1.36"/>
    <n v="2.1999999999999999E-2"/>
    <n v="0.57999999999999996"/>
    <n v="20.7161882213673"/>
    <d v="1900-01-13T19:08:05"/>
    <n v="43287"/>
    <n v="0.19570146833802099"/>
    <n v="10.217759112295299"/>
    <n v="0"/>
    <n v="5318.6282769279005"/>
  </r>
  <r>
    <s v="STND-60681"/>
    <s v="CVS Pharmacy, Inc."/>
    <s v="CVS Pharmacy Inc - 520 N Western Ave - Lake Forest"/>
    <x v="0"/>
    <s v="Indoor Lighting"/>
    <x v="0"/>
    <n v="0"/>
    <n v="1012.3339999999999"/>
    <n v="0.205343"/>
    <x v="0"/>
    <x v="0"/>
    <n v="9.1274187659729797"/>
    <s v="Qty / 1,000"/>
    <m/>
    <s v="Private-Lighting"/>
    <x v="0"/>
    <n v="3"/>
    <n v="1"/>
    <s v="Lighting"/>
    <n v="0.91633259480590001"/>
    <n v="1.30467645558681"/>
    <n v="927.63464103023603"/>
    <n v="0.26790617741956202"/>
    <n v="0.71"/>
    <n v="658.62059513146698"/>
    <n v="0.190213385967889"/>
    <n v="5478"/>
    <n v="1.1200000000000001"/>
    <n v="1.31"/>
    <n v="2.1999999999999999E-2"/>
    <n v="0.95"/>
    <n v="12.7783862723622"/>
    <d v="1900-01-08T03:03:29"/>
    <n v="43380"/>
    <n v="0.215272139348784"/>
    <n v="18.221394734522502"/>
    <n v="0"/>
    <n v="6011.5059796592441"/>
  </r>
  <r>
    <s v="STND-60681"/>
    <s v="CVS Pharmacy, Inc."/>
    <s v="CVS Pharmacy Inc - 520 N Western Ave - Lake Forest"/>
    <x v="0"/>
    <s v="Indoor Lighting"/>
    <x v="0"/>
    <n v="0"/>
    <n v="3730.299"/>
    <n v="0.756656"/>
    <x v="0"/>
    <x v="0"/>
    <n v="9.1274187659729797"/>
    <s v="Qty / 1,000"/>
    <m/>
    <s v="Private-Lighting"/>
    <x v="0"/>
    <n v="3"/>
    <n v="1"/>
    <s v="Lighting"/>
    <n v="0.91633259480590001"/>
    <n v="1.30467645558681"/>
    <n v="3418.1945620718502"/>
    <n v="0.98719126817849101"/>
    <n v="0.71"/>
    <n v="2426.9181390710201"/>
    <n v="0.70090580040672801"/>
    <n v="5478"/>
    <n v="1.1200000000000001"/>
    <n v="1.31"/>
    <n v="2.1999999999999999E-2"/>
    <n v="0.95"/>
    <n v="12.7783862723622"/>
    <d v="1900-01-08T03:03:29"/>
    <n v="43380"/>
    <n v="0.79324328499677799"/>
    <n v="67.1431074692685"/>
    <n v="0"/>
    <n v="22151.49816603705"/>
  </r>
  <r>
    <s v="STND-60681"/>
    <s v="CVS Pharmacy, Inc."/>
    <s v="CVS Pharmacy Inc - 520 N Western Ave - Lake Forest"/>
    <x v="0"/>
    <s v="Indoor Lighting"/>
    <x v="0"/>
    <n v="0"/>
    <n v="66261.888000000006"/>
    <n v="13.4406"/>
    <x v="0"/>
    <x v="0"/>
    <n v="9.1274187659729797"/>
    <s v="Qty / 1,000"/>
    <m/>
    <s v="Private-Lighting"/>
    <x v="0"/>
    <n v="3"/>
    <n v="1"/>
    <s v="Lighting"/>
    <n v="0.91633259480590001"/>
    <n v="1.30467645558681"/>
    <n v="60717.927767777903"/>
    <n v="17.53563436896"/>
    <n v="0.71"/>
    <n v="43109.728715122299"/>
    <n v="12.4503004019616"/>
    <n v="5478"/>
    <n v="1.1200000000000001"/>
    <n v="1.31"/>
    <n v="2.1999999999999999E-2"/>
    <n v="0.95"/>
    <n v="12.7783862723622"/>
    <d v="1900-01-08T03:03:29"/>
    <n v="43380"/>
    <n v="14.0905057203375"/>
    <n v="1192.6735811527799"/>
    <n v="0"/>
    <n v="393480.54687041149"/>
  </r>
  <r>
    <s v="STND-60681"/>
    <s v="CVS Pharmacy, Inc."/>
    <s v="CVS Pharmacy Inc - 520 N Western Ave - Lake Forest"/>
    <x v="0"/>
    <s v="Indoor Lighting"/>
    <x v="0"/>
    <n v="0"/>
    <n v="3337.636"/>
    <n v="0.67700800000000005"/>
    <x v="0"/>
    <x v="0"/>
    <n v="9.1274187659729797"/>
    <s v="Qty / 1,000"/>
    <m/>
    <s v="Private-Lighting"/>
    <x v="0"/>
    <n v="3"/>
    <n v="1"/>
    <s v="Lighting"/>
    <n v="0.91633259480590001"/>
    <n v="1.30467645558681"/>
    <n v="3058.3846563975799"/>
    <n v="0.88327639784391299"/>
    <n v="0.71"/>
    <n v="2171.4531060422801"/>
    <n v="0.62712624246917803"/>
    <n v="5478"/>
    <n v="1.1200000000000001"/>
    <n v="1.31"/>
    <n v="2.1999999999999999E-2"/>
    <n v="0.95"/>
    <n v="12.7783862723622"/>
    <d v="1900-01-08T03:03:29"/>
    <n v="43380"/>
    <n v="0.70974399183922299"/>
    <n v="60.075412893524003"/>
    <n v="0"/>
    <n v="19819.761829520623"/>
  </r>
  <r>
    <s v="STND-60681"/>
    <s v="CVS Pharmacy, Inc."/>
    <s v="CVS Pharmacy Inc - 520 N Western Ave - Lake Forest"/>
    <x v="0"/>
    <s v="Indoor Lighting"/>
    <x v="0"/>
    <n v="0"/>
    <n v="5644.5309999999999"/>
    <n v="1.1449400000000001"/>
    <x v="0"/>
    <x v="0"/>
    <n v="9.1274187659729797"/>
    <s v="Qty / 1,000"/>
    <m/>
    <s v="Private-Lighting"/>
    <x v="0"/>
    <n v="3"/>
    <n v="1"/>
    <s v="Lighting"/>
    <n v="0.91633259480590001"/>
    <n v="1.30467645558681"/>
    <n v="5172.2677376923402"/>
    <n v="1.49377626105956"/>
    <n v="0.71"/>
    <n v="3672.31009376156"/>
    <n v="1.06058114535229"/>
    <n v="5478"/>
    <n v="1.1200000000000001"/>
    <n v="1.31"/>
    <n v="2.1999999999999999E-2"/>
    <n v="0.95"/>
    <n v="12.7783862723622"/>
    <d v="1900-01-08T03:03:29"/>
    <n v="43380"/>
    <n v="1.20030233913986"/>
    <n v="101.5981162761"/>
    <n v="0"/>
    <n v="33518.712064271254"/>
  </r>
  <r>
    <s v="STND-60681"/>
    <s v="CVS Pharmacy, Inc."/>
    <s v="CVS Pharmacy Inc - 520 N Western Ave - Lake Forest"/>
    <x v="3"/>
    <s v="Refrigeration"/>
    <x v="0"/>
    <n v="0"/>
    <n v="2334.42"/>
    <n v="0.27779999999999999"/>
    <x v="2"/>
    <x v="0"/>
    <n v="8.6177180282661094"/>
    <s v="ΔkWpeak / CF"/>
    <n v="0.69"/>
    <s v="Private-Lighting"/>
    <x v="0"/>
    <n v="3"/>
    <n v="1"/>
    <s v="Non-Lighting"/>
    <n v="0.91633259480590001"/>
    <n v="1.30467645558681"/>
    <n v="2139.1051359667899"/>
    <n v="0.36243911936201501"/>
    <n v="0.7"/>
    <n v="1497.3735951767501"/>
    <n v="0.25370738355340999"/>
    <n v="5478"/>
    <n v="1.1200000000000001"/>
    <n v="1.31"/>
    <n v="2.1999999999999999E-2"/>
    <n v="0.95"/>
    <n v="12.7783862723622"/>
    <d v="1900-01-08T03:03:29"/>
    <n v="43380"/>
    <n v="0.52527408603190595"/>
    <n v="0"/>
    <n v="0"/>
    <n v="12903.943426204318"/>
  </r>
  <r>
    <s v="STND-60682"/>
    <s v="Ettleson Hyundai"/>
    <s v="Ettleson Hyundai - 6420 Joliet Rd - Countryside"/>
    <x v="0"/>
    <s v="Indoor Lighting"/>
    <x v="0"/>
    <n v="0"/>
    <n v="84821.351999999999"/>
    <n v="17.205213000000001"/>
    <x v="0"/>
    <x v="0"/>
    <n v="9.1274187659729797"/>
    <s v="Qty / 1,000"/>
    <m/>
    <s v="Private-Lighting"/>
    <x v="0"/>
    <n v="2"/>
    <n v="1"/>
    <s v="Lighting"/>
    <n v="0.97902139861649395"/>
    <n v="0.93591656730105399"/>
    <n v="83041.918667581893"/>
    <n v="16.102643890643499"/>
    <n v="0.71"/>
    <n v="58959.762253983201"/>
    <n v="11.432877162356901"/>
    <n v="5478"/>
    <n v="1.1200000000000001"/>
    <n v="1.31"/>
    <n v="2.1999999999999999E-2"/>
    <n v="0.95"/>
    <n v="12.7783862723622"/>
    <d v="1900-01-08T03:03:29"/>
    <n v="43380"/>
    <n v="12.9390469189582"/>
    <n v="1631.18054525607"/>
    <n v="0"/>
    <n v="538150.44043431163"/>
  </r>
  <r>
    <s v="STND-60682"/>
    <s v="Ettleson Hyundai"/>
    <s v="Ettleson Hyundai - 6420 Joliet Rd - Countryside"/>
    <x v="0"/>
    <s v="Indoor Lighting"/>
    <x v="0"/>
    <n v="0"/>
    <n v="1993.992"/>
    <n v="0.40446300000000002"/>
    <x v="0"/>
    <x v="0"/>
    <n v="9.1274187659729797"/>
    <s v="Qty / 1,000"/>
    <m/>
    <s v="Private-Lighting"/>
    <x v="0"/>
    <n v="2"/>
    <n v="1"/>
    <s v="Lighting"/>
    <n v="0.97902139861649395"/>
    <n v="0.93591656730105399"/>
    <n v="1952.1608366701"/>
    <n v="0.37854362256028601"/>
    <n v="0.71"/>
    <n v="1386.03419403577"/>
    <n v="0.268765972017803"/>
    <n v="5478"/>
    <n v="1.1200000000000001"/>
    <n v="1.31"/>
    <n v="2.1999999999999999E-2"/>
    <n v="0.95"/>
    <n v="12.7783862723622"/>
    <d v="1900-01-08T03:03:29"/>
    <n v="43380"/>
    <n v="0.30417326039396198"/>
    <n v="38.346016434591199"/>
    <n v="0"/>
    <n v="12650.914512922322"/>
  </r>
  <r>
    <s v="STND-60682"/>
    <s v="Ettleson Hyundai"/>
    <s v="Ettleson Hyundai - 6420 Joliet Rd - Countryside"/>
    <x v="62"/>
    <s v="Indoor Lighting"/>
    <x v="0"/>
    <n v="0"/>
    <n v="70863.407999999996"/>
    <n v="14.373975"/>
    <x v="0"/>
    <x v="0"/>
    <n v="9.1274187659729797"/>
    <s v="Qty / 1,000"/>
    <m/>
    <s v="Private-Lighting"/>
    <x v="0"/>
    <n v="2"/>
    <n v="1"/>
    <s v="Lighting"/>
    <n v="0.97902139861649395"/>
    <n v="0.93591656730105399"/>
    <n v="69376.792810891202"/>
    <n v="13.452841340471201"/>
    <n v="0.71"/>
    <n v="49257.5228957328"/>
    <n v="9.5515173517345193"/>
    <n v="5478"/>
    <n v="1.1200000000000001"/>
    <n v="1.31"/>
    <n v="2.1999999999999999E-2"/>
    <n v="0.95"/>
    <n v="12.7783862723622"/>
    <d v="1900-01-08T03:03:29"/>
    <n v="43380"/>
    <n v="10.809836352327199"/>
    <n v="1362.7584302139301"/>
    <n v="0"/>
    <n v="449594.03884385526"/>
  </r>
  <r>
    <s v="STND-60682"/>
    <s v="Ettleson Hyundai"/>
    <s v="Ettleson Hyundai - 6420 Joliet Rd - Countryside"/>
    <x v="62"/>
    <s v="Indoor Lighting"/>
    <x v="0"/>
    <n v="0"/>
    <n v="30431.385999999999"/>
    <n v="6.17272"/>
    <x v="0"/>
    <x v="0"/>
    <n v="9.1274187659729797"/>
    <s v="Qty / 1,000"/>
    <m/>
    <s v="Private-Lighting"/>
    <x v="0"/>
    <n v="2"/>
    <n v="1"/>
    <s v="Lighting"/>
    <n v="0.97902139861649395"/>
    <n v="0.93591656730105399"/>
    <n v="29792.978083558399"/>
    <n v="5.7771509133105603"/>
    <n v="0.71"/>
    <n v="21153.014439326402"/>
    <n v="4.1017771484505001"/>
    <n v="5478"/>
    <n v="1.1200000000000001"/>
    <n v="1.31"/>
    <n v="2.1999999999999999E-2"/>
    <n v="0.95"/>
    <n v="12.7783862723622"/>
    <d v="1900-01-08T03:03:29"/>
    <n v="43380"/>
    <n v="4.6421461738132299"/>
    <n v="585.21921235561103"/>
    <n v="0"/>
    <n v="193072.42095040521"/>
  </r>
  <r>
    <s v="STND-60682"/>
    <s v="Ettleson Hyundai"/>
    <s v="Ettleson Hyundai - 6420 Joliet Rd - Countryside"/>
    <x v="62"/>
    <s v="Indoor Lighting"/>
    <x v="0"/>
    <n v="0"/>
    <n v="1595.194"/>
    <n v="0.32357000000000002"/>
    <x v="0"/>
    <x v="0"/>
    <n v="9.1274187659729797"/>
    <s v="Qty / 1,000"/>
    <m/>
    <s v="Private-Lighting"/>
    <x v="0"/>
    <n v="2"/>
    <n v="1"/>
    <s v="Lighting"/>
    <n v="0.97902139861649395"/>
    <n v="0.93591656730105399"/>
    <n v="1561.72906094464"/>
    <n v="0.30283452368160202"/>
    <n v="0.71"/>
    <n v="1108.8276332706901"/>
    <n v="0.21501251181393699"/>
    <n v="5478"/>
    <n v="1.1200000000000001"/>
    <n v="1.31"/>
    <n v="2.1999999999999999E-2"/>
    <n v="0.95"/>
    <n v="12.7783862723622"/>
    <d v="1900-01-08T03:03:29"/>
    <n v="43380"/>
    <n v="0.24333830749827401"/>
    <n v="30.676820839984"/>
    <n v="0"/>
    <n v="10120.734148144302"/>
  </r>
  <r>
    <s v="STND-60682"/>
    <s v="Ettleson Hyundai"/>
    <s v="Ettleson Hyundai - 6420 Joliet Rd - Countryside"/>
    <x v="62"/>
    <s v="Indoor Lighting"/>
    <x v="0"/>
    <n v="0"/>
    <n v="2871.348"/>
    <n v="0.582426"/>
    <x v="0"/>
    <x v="0"/>
    <n v="9.1274187659729797"/>
    <s v="Qty / 1,000"/>
    <m/>
    <s v="Private-Lighting"/>
    <x v="0"/>
    <n v="2"/>
    <n v="1"/>
    <s v="Lighting"/>
    <n v="0.97902139861649395"/>
    <n v="0.93591656730105399"/>
    <n v="2811.1111348746699"/>
    <n v="0.54510214262688395"/>
    <n v="0.71"/>
    <n v="1995.8889057610199"/>
    <n v="0.38702252126508702"/>
    <n v="5478"/>
    <n v="1.1200000000000001"/>
    <n v="1.31"/>
    <n v="2.1999999999999999E-2"/>
    <n v="0.95"/>
    <n v="12.7783862723622"/>
    <d v="1900-01-08T03:03:29"/>
    <n v="43380"/>
    <n v="0.43800895349689301"/>
    <n v="55.218254435038197"/>
    <n v="0"/>
    <n v="18217.313853240408"/>
  </r>
  <r>
    <s v="STND-60682"/>
    <s v="Ettleson Hyundai"/>
    <s v="Ettleson Hyundai - 6420 Joliet Rd - Countryside"/>
    <x v="7"/>
    <s v="Indoor Lighting"/>
    <x v="0"/>
    <n v="0"/>
    <n v="1814.1030000000001"/>
    <n v="1.2911360000000001"/>
    <x v="0"/>
    <x v="0"/>
    <n v="8"/>
    <s v="Qty / 1,000"/>
    <m/>
    <s v="Private-Lighting"/>
    <x v="0"/>
    <n v="2"/>
    <n v="1"/>
    <s v="Lighting"/>
    <n v="0.97902139861649395"/>
    <n v="0.93591656730105399"/>
    <n v="1776.04565629438"/>
    <n v="1.2083955730388101"/>
    <n v="0.71"/>
    <n v="1260.9924159690099"/>
    <n v="0.85796085685755696"/>
    <n v="5478"/>
    <n v="1.1200000000000001"/>
    <n v="1.31"/>
    <n v="2.1999999999999999E-2"/>
    <n v="0.95"/>
    <n v="12.7783862723622"/>
    <d v="1900-01-08T03:03:29"/>
    <n v="43380"/>
    <n v="1.1530492109149"/>
    <n v="34.8866111057824"/>
    <n v="0"/>
    <n v="10087.939327752079"/>
  </r>
  <r>
    <s v="STND-60682"/>
    <s v="Ettleson Hyundai"/>
    <s v="Ettleson Hyundai - 6420 Joliet Rd - Countryside"/>
    <x v="1"/>
    <s v="Outdoor &amp; Garage Lighting"/>
    <x v="1"/>
    <n v="0"/>
    <n v="191217"/>
    <n v="0"/>
    <x v="0"/>
    <x v="0"/>
    <n v="10.1978380583316"/>
    <s v="Qty / 1,000"/>
    <m/>
    <s v="Private-Lighting"/>
    <x v="0"/>
    <n v="2"/>
    <n v="1"/>
    <s v="Lighting"/>
    <n v="0.97902139861649395"/>
    <n v="0.93591656730105399"/>
    <n v="187205.53477925001"/>
    <n v="0"/>
    <n v="0.71"/>
    <n v="132915.929693268"/>
    <n v="0"/>
    <n v="4903"/>
    <n v="1"/>
    <n v="1"/>
    <n v="0"/>
    <n v="0"/>
    <n v="14.276973281664301"/>
    <d v="1900-01-09T04:44:53"/>
    <n v="43380"/>
    <n v="0"/>
    <n v="0"/>
    <n v="0"/>
    <n v="1355455.1263845356"/>
  </r>
  <r>
    <s v="STND-60682"/>
    <s v="Ettleson Hyundai"/>
    <s v="Ettleson Hyundai - 6420 Joliet Rd - Countryside"/>
    <x v="1"/>
    <s v="Outdoor &amp; Garage Lighting"/>
    <x v="1"/>
    <n v="0"/>
    <n v="49765.45"/>
    <n v="0"/>
    <x v="0"/>
    <x v="0"/>
    <n v="10.1978380583316"/>
    <s v="Qty / 1,000"/>
    <m/>
    <s v="Private-Lighting"/>
    <x v="0"/>
    <n v="2"/>
    <n v="1"/>
    <s v="Lighting"/>
    <n v="0.97902139861649395"/>
    <n v="0.93591656730105399"/>
    <n v="48721.440461779202"/>
    <n v="0"/>
    <n v="0.71"/>
    <n v="34592.222727863198"/>
    <n v="0"/>
    <n v="4903"/>
    <n v="1"/>
    <n v="1"/>
    <n v="0"/>
    <n v="0"/>
    <n v="14.276973281664301"/>
    <d v="1900-01-09T04:44:53"/>
    <n v="43380"/>
    <n v="0"/>
    <n v="0"/>
    <n v="0"/>
    <n v="352765.88545648666"/>
  </r>
  <r>
    <s v="STND-60682"/>
    <s v="Ettleson Hyundai"/>
    <s v="Ettleson Hyundai - 6420 Joliet Rd - Countryside"/>
    <x v="1"/>
    <s v="Outdoor &amp; Garage Lighting"/>
    <x v="1"/>
    <n v="0"/>
    <n v="15003.18"/>
    <n v="0"/>
    <x v="0"/>
    <x v="0"/>
    <n v="10.1978380583316"/>
    <s v="Qty / 1,000"/>
    <m/>
    <s v="Private-Lighting"/>
    <x v="0"/>
    <n v="2"/>
    <n v="1"/>
    <s v="Lighting"/>
    <n v="0.97902139861649395"/>
    <n v="0.93591656730105399"/>
    <n v="14688.434267295001"/>
    <n v="0"/>
    <n v="0.71"/>
    <n v="10428.7883297795"/>
    <n v="0"/>
    <n v="4903"/>
    <n v="1"/>
    <n v="1"/>
    <n v="0"/>
    <n v="0"/>
    <n v="14.276973281664301"/>
    <d v="1900-01-09T04:44:53"/>
    <n v="43380"/>
    <n v="0"/>
    <n v="0"/>
    <n v="0"/>
    <n v="106351.09453170982"/>
  </r>
  <r>
    <s v="STND-60682"/>
    <s v="Ettleson Hyundai"/>
    <s v="Ettleson Hyundai - 6420 Joliet Rd - Countryside"/>
    <x v="1"/>
    <s v="Outdoor &amp; Garage Lighting"/>
    <x v="1"/>
    <n v="0"/>
    <n v="3628.22"/>
    <n v="0"/>
    <x v="0"/>
    <x v="0"/>
    <n v="10.1978380583316"/>
    <s v="Qty / 1,000"/>
    <m/>
    <s v="Private-Lighting"/>
    <x v="0"/>
    <n v="2"/>
    <n v="1"/>
    <s v="Lighting"/>
    <n v="0.97902139861649395"/>
    <n v="0.93591656730105399"/>
    <n v="3552.1050188883301"/>
    <n v="0"/>
    <n v="0.71"/>
    <n v="2521.9945634107198"/>
    <n v="0"/>
    <n v="4903"/>
    <n v="1"/>
    <n v="1"/>
    <n v="0"/>
    <n v="0"/>
    <n v="14.276973281664301"/>
    <d v="1900-01-09T04:44:53"/>
    <n v="43380"/>
    <n v="0"/>
    <n v="0"/>
    <n v="0"/>
    <n v="25718.892141655226"/>
  </r>
  <r>
    <s v="STND-60683"/>
    <s v="Deerfield-Bannockburn Fire Protection District"/>
    <s v="Bannockburn Fire Department #20 - 500 Waukegan Rd - Deerfield"/>
    <x v="62"/>
    <s v="Indoor Lighting"/>
    <x v="2"/>
    <n v="0"/>
    <n v="11233.486000000001"/>
    <n v="2.40584"/>
    <x v="0"/>
    <x v="1"/>
    <n v="14.797277300976599"/>
    <s v="Qty / 1,000"/>
    <m/>
    <s v="Public-Lighting"/>
    <x v="0"/>
    <n v="3"/>
    <n v="1"/>
    <s v="Lighting"/>
    <n v="0.99829244462109001"/>
    <n v="0.987374621353864"/>
    <n v="11214.3042005568"/>
    <n v="2.37546535903798"/>
    <n v="0.71"/>
    <n v="7962.1559823953203"/>
    <n v="1.6865804049169699"/>
    <n v="3379"/>
    <n v="1.0900000000000001"/>
    <n v="1.36"/>
    <n v="2.1999999999999999E-2"/>
    <n v="0.57999999999999996"/>
    <n v="20.7161882213673"/>
    <d v="1900-01-13T19:08:05"/>
    <n v="43247"/>
    <n v="3.0114925951292899"/>
    <n v="226.34375450665101"/>
    <n v="1"/>
    <n v="117818.22998513331"/>
  </r>
  <r>
    <s v="STND-60683"/>
    <s v="Deerfield-Bannockburn Fire Protection District"/>
    <s v="Bannockburn Fire Department #20 - 500 Waukegan Rd - Deerfield"/>
    <x v="1"/>
    <s v="Outdoor &amp; Garage Lighting"/>
    <x v="1"/>
    <n v="0"/>
    <n v="2402.4699999999998"/>
    <n v="0"/>
    <x v="0"/>
    <x v="1"/>
    <n v="10.1978380583316"/>
    <s v="Qty / 1,000"/>
    <m/>
    <s v="Public-Lighting"/>
    <x v="0"/>
    <n v="3"/>
    <n v="1"/>
    <s v="Lighting"/>
    <n v="0.99829244462109001"/>
    <n v="0.987374621353864"/>
    <n v="2398.3676494288302"/>
    <n v="0"/>
    <n v="0.71"/>
    <n v="1702.8410310944701"/>
    <n v="0"/>
    <n v="4903"/>
    <n v="1"/>
    <n v="1"/>
    <n v="0"/>
    <n v="0"/>
    <n v="14.276973281664301"/>
    <d v="1900-01-09T04:44:53"/>
    <n v="43247"/>
    <n v="0"/>
    <n v="0"/>
    <n v="1"/>
    <n v="17365.297074183811"/>
  </r>
  <r>
    <s v="STND-60683"/>
    <s v="Deerfield-Bannockburn Fire Protection District"/>
    <s v="Bannockburn Fire Department #20 - 500 Waukegan Rd - Deerfield"/>
    <x v="1"/>
    <s v="Outdoor &amp; Garage Lighting"/>
    <x v="1"/>
    <n v="0"/>
    <n v="8359.6149999999998"/>
    <n v="0"/>
    <x v="0"/>
    <x v="1"/>
    <n v="10.1978380583316"/>
    <s v="Qty / 1,000"/>
    <m/>
    <s v="Public-Lighting"/>
    <x v="0"/>
    <n v="3"/>
    <n v="1"/>
    <s v="Lighting"/>
    <n v="0.99829244462109001"/>
    <n v="0.987374621353864"/>
    <n v="8345.3404944411395"/>
    <n v="0"/>
    <n v="0.71"/>
    <n v="5925.1917510532103"/>
    <n v="0"/>
    <n v="4903"/>
    <n v="1"/>
    <n v="1"/>
    <n v="0"/>
    <n v="0"/>
    <n v="14.276973281664301"/>
    <d v="1900-01-09T04:44:53"/>
    <n v="43247"/>
    <n v="0"/>
    <n v="0"/>
    <n v="1"/>
    <n v="60424.145941802883"/>
  </r>
  <r>
    <s v="STND-60684"/>
    <s v="Advocate Trinity Hospital"/>
    <s v="Advocate Trinity Hospital - 2320 E 93rd St - Chicago"/>
    <x v="28"/>
    <s v="HVAC"/>
    <x v="7"/>
    <n v="0"/>
    <n v="27116.1"/>
    <n v="4.7321999999999997"/>
    <x v="3"/>
    <x v="0"/>
    <n v="20"/>
    <s v="ΔkWpeak / CF"/>
    <n v="1"/>
    <s v="Private-Non-Lighting"/>
    <x v="2"/>
    <n v="3"/>
    <n v="1"/>
    <s v="Non-Lighting"/>
    <n v="0.98952339343681495"/>
    <n v="0.43468415683807998"/>
    <n v="26832.015288772"/>
    <n v="2.0570123669891598"/>
    <n v="0.7"/>
    <n v="18782.410702140402"/>
    <n v="1.43990865689241"/>
    <n v="7616"/>
    <n v="1.23"/>
    <n v="1.41"/>
    <n v="1.4E-2"/>
    <n v="0.73499999999999999"/>
    <n v="9.1911764705882408"/>
    <d v="1900-01-05T13:33:47"/>
    <n v="43264"/>
    <n v="2.0570123669891598"/>
    <n v="0"/>
    <n v="0"/>
    <n v="375648.21404280805"/>
  </r>
  <r>
    <s v="STND-60685"/>
    <s v="CVS Pharmacy, Inc."/>
    <s v="CVS Pharmacy Inc - 7200 W Cermak Rd - North Riverside"/>
    <x v="0"/>
    <s v="Indoor Lighting"/>
    <x v="14"/>
    <n v="0"/>
    <n v="1803.796"/>
    <n v="0.36588300000000001"/>
    <x v="0"/>
    <x v="0"/>
    <n v="12.215978499877799"/>
    <s v="Qty / 1,000"/>
    <m/>
    <s v="Private-Lighting"/>
    <x v="0"/>
    <n v="3"/>
    <n v="1"/>
    <s v="Lighting"/>
    <n v="0.91633259480590001"/>
    <n v="1.30467645558681"/>
    <n v="1652.8770691805"/>
    <n v="0.47735893559946802"/>
    <n v="0.71"/>
    <n v="1173.54271911816"/>
    <n v="0.33892484427562197"/>
    <n v="4093"/>
    <n v="1.1200000000000001"/>
    <n v="1.29"/>
    <n v="1.9E-2"/>
    <n v="0.71"/>
    <n v="17.102369899829"/>
    <d v="1900-01-11T05:11:01"/>
    <n v="43351"/>
    <n v="0.52119110776227495"/>
    <n v="28.039878852169199"/>
    <n v="0"/>
    <n v="14335.972625435574"/>
  </r>
  <r>
    <s v="STND-60685"/>
    <s v="CVS Pharmacy, Inc."/>
    <s v="CVS Pharmacy Inc - 7200 W Cermak Rd - North Riverside"/>
    <x v="0"/>
    <s v="Indoor Lighting"/>
    <x v="14"/>
    <n v="0"/>
    <n v="5282.5450000000001"/>
    <n v="1.071515"/>
    <x v="0"/>
    <x v="0"/>
    <n v="12.215978499877799"/>
    <s v="Qty / 1,000"/>
    <m/>
    <s v="Private-Lighting"/>
    <x v="0"/>
    <n v="3"/>
    <n v="1"/>
    <s v="Lighting"/>
    <n v="0.91633259480590001"/>
    <n v="1.30467645558681"/>
    <n v="4840.5681670289296"/>
    <n v="1.3979803923081"/>
    <n v="0.71"/>
    <n v="3436.8033985905399"/>
    <n v="0.99256607853874901"/>
    <n v="4093"/>
    <n v="1.1200000000000001"/>
    <n v="1.29"/>
    <n v="1.9E-2"/>
    <n v="0.71"/>
    <n v="17.102369899829"/>
    <d v="1900-01-11T05:11:01"/>
    <n v="43351"/>
    <n v="1.52634609925548"/>
    <n v="82.116781404955105"/>
    <n v="0"/>
    <n v="41983.916425488984"/>
  </r>
  <r>
    <s v="STND-60685"/>
    <s v="CVS Pharmacy, Inc."/>
    <s v="CVS Pharmacy Inc - 7200 W Cermak Rd - North Riverside"/>
    <x v="0"/>
    <s v="Indoor Lighting"/>
    <x v="14"/>
    <n v="0"/>
    <n v="141.113"/>
    <n v="2.8624E-2"/>
    <x v="0"/>
    <x v="0"/>
    <n v="12.215978499877799"/>
    <s v="Qty / 1,000"/>
    <m/>
    <s v="Private-Lighting"/>
    <x v="0"/>
    <n v="3"/>
    <n v="1"/>
    <s v="Lighting"/>
    <n v="0.91633259480590001"/>
    <n v="1.30467645558681"/>
    <n v="129.306441450845"/>
    <n v="3.7345058864716799E-2"/>
    <n v="0.71"/>
    <n v="91.807573430099893"/>
    <n v="2.6514991793948901E-2"/>
    <n v="4093"/>
    <n v="1.1200000000000001"/>
    <n v="1.29"/>
    <n v="1.9E-2"/>
    <n v="0.71"/>
    <n v="17.102369899829"/>
    <d v="1900-01-11T05:11:01"/>
    <n v="43351"/>
    <n v="4.07741662460058E-2"/>
    <n v="2.19359141746969"/>
    <n v="0"/>
    <n v="1121.5193431480527"/>
  </r>
  <r>
    <s v="STND-60685"/>
    <s v="CVS Pharmacy, Inc."/>
    <s v="CVS Pharmacy Inc - 7200 W Cermak Rd - North Riverside"/>
    <x v="0"/>
    <s v="Indoor Lighting"/>
    <x v="14"/>
    <n v="0"/>
    <n v="8749.0229999999992"/>
    <n v="1.7746569999999999"/>
    <x v="0"/>
    <x v="0"/>
    <n v="12.215978499877799"/>
    <s v="Qty / 1,000"/>
    <m/>
    <s v="Private-Lighting"/>
    <x v="0"/>
    <n v="3"/>
    <n v="1"/>
    <s v="Lighting"/>
    <n v="0.91633259480590001"/>
    <n v="1.30467645558681"/>
    <n v="8017.0149476064998"/>
    <n v="2.31535320464232"/>
    <n v="0.71"/>
    <n v="5692.0806128006097"/>
    <n v="1.64390077529604"/>
    <n v="4093"/>
    <n v="1.1200000000000001"/>
    <n v="1.29"/>
    <n v="1.9E-2"/>
    <n v="0.71"/>
    <n v="17.102369899829"/>
    <d v="1900-01-11T05:11:01"/>
    <n v="43351"/>
    <n v="2.5279541485340302"/>
    <n v="136.002932146896"/>
    <n v="0"/>
    <n v="69534.334385543494"/>
  </r>
  <r>
    <s v="STND-60685"/>
    <s v="CVS Pharmacy, Inc."/>
    <s v="CVS Pharmacy Inc - 7200 W Cermak Rd - North Riverside"/>
    <x v="0"/>
    <s v="Indoor Lighting"/>
    <x v="14"/>
    <n v="0"/>
    <n v="638.077"/>
    <n v="0.12942799999999999"/>
    <x v="0"/>
    <x v="0"/>
    <n v="12.215978499877799"/>
    <s v="Qty / 1,000"/>
    <m/>
    <s v="Private-Lighting"/>
    <x v="0"/>
    <n v="3"/>
    <n v="1"/>
    <s v="Lighting"/>
    <n v="0.91633259480590001"/>
    <n v="1.30467645558681"/>
    <n v="584.69075309596406"/>
    <n v="0.16886166429368901"/>
    <n v="0.71"/>
    <n v="415.13043469813499"/>
    <n v="0.11989178164851901"/>
    <n v="4093"/>
    <n v="1.1200000000000001"/>
    <n v="1.29"/>
    <n v="1.9E-2"/>
    <n v="0.71"/>
    <n v="17.102369899829"/>
    <d v="1900-01-11T05:11:01"/>
    <n v="43351"/>
    <n v="0.18436692247372999"/>
    <n v="9.9188609900208196"/>
    <n v="0"/>
    <n v="5071.2244649173417"/>
  </r>
  <r>
    <s v="STND-60685"/>
    <s v="CVS Pharmacy, Inc."/>
    <s v="CVS Pharmacy Inc - 7200 W Cermak Rd - North Riverside"/>
    <x v="0"/>
    <s v="Indoor Lighting"/>
    <x v="14"/>
    <n v="0"/>
    <n v="42223.548000000003"/>
    <n v="8.5646489999999993"/>
    <x v="0"/>
    <x v="0"/>
    <n v="12.215978499877799"/>
    <s v="Qty / 1,000"/>
    <m/>
    <s v="Private-Lighting"/>
    <x v="0"/>
    <n v="3"/>
    <n v="1"/>
    <s v="Lighting"/>
    <n v="0.91633259480590001"/>
    <n v="1.30467645558681"/>
    <n v="38690.813300751499"/>
    <n v="11.174095900665099"/>
    <n v="0.71"/>
    <n v="27470.477443533498"/>
    <n v="7.9336080894722096"/>
    <n v="4093"/>
    <n v="1.1200000000000001"/>
    <n v="1.29"/>
    <n v="1.9E-2"/>
    <n v="0.71"/>
    <n v="17.102369899829"/>
    <d v="1900-01-11T05:11:01"/>
    <n v="43351"/>
    <n v="12.2001265429251"/>
    <n v="656.36201135203396"/>
    <n v="0"/>
    <n v="335578.76183158328"/>
  </r>
  <r>
    <s v="STND-60686"/>
    <s v="National Tube Supply Company"/>
    <s v="National Tube Supply Co - 925 Central Ave - University Park"/>
    <x v="0"/>
    <s v="Indoor Lighting"/>
    <x v="8"/>
    <n v="0"/>
    <n v="8303.3279999999995"/>
    <n v="1.3140860000000001"/>
    <x v="0"/>
    <x v="0"/>
    <n v="9.5383441434566993"/>
    <s v="Qty / 1,000"/>
    <m/>
    <s v="Private-Lighting"/>
    <x v="0"/>
    <n v="2"/>
    <n v="1"/>
    <s v="Lighting"/>
    <n v="0.97902139861649395"/>
    <n v="0.93591656730105399"/>
    <n v="8129.1357917314899"/>
    <n v="1.2298748582583701"/>
    <n v="0.71"/>
    <n v="5771.6864121293602"/>
    <n v="0.87321114936344402"/>
    <n v="5242"/>
    <n v="1"/>
    <n v="1.22"/>
    <n v="1.0999999999999999E-2"/>
    <n v="0.68"/>
    <n v="13.3536818008394"/>
    <d v="1900-01-08T12:55:13"/>
    <n v="43335"/>
    <n v="1.48249139134326"/>
    <n v="89.420493709046397"/>
    <n v="0"/>
    <n v="55052.331287002693"/>
  </r>
  <r>
    <s v="STND-60686"/>
    <s v="National Tube Supply Company"/>
    <s v="National Tube Supply Co - 925 Central Ave - University Park"/>
    <x v="62"/>
    <s v="Indoor Lighting"/>
    <x v="8"/>
    <n v="0"/>
    <n v="89638.2"/>
    <n v="14.186159999999999"/>
    <x v="0"/>
    <x v="0"/>
    <n v="9.5383441434566993"/>
    <s v="Qty / 1,000"/>
    <m/>
    <s v="Private-Lighting"/>
    <x v="0"/>
    <n v="2"/>
    <n v="1"/>
    <s v="Lighting"/>
    <n v="0.97902139861649395"/>
    <n v="0.93591656730105399"/>
    <n v="87757.715933465006"/>
    <n v="13.2770621703835"/>
    <n v="0.71"/>
    <n v="62307.978312760097"/>
    <n v="9.4267141409722903"/>
    <n v="5242"/>
    <n v="1"/>
    <n v="1.22"/>
    <n v="1.0999999999999999E-2"/>
    <n v="0.68"/>
    <n v="13.3536818008394"/>
    <d v="1900-01-08T12:55:13"/>
    <n v="43335"/>
    <n v="16.004173300847999"/>
    <n v="965.33487526811496"/>
    <n v="0"/>
    <n v="594314.94003014232"/>
  </r>
  <r>
    <s v="STND-60686"/>
    <s v="National Tube Supply Company"/>
    <s v="National Tube Supply Co - 925 Central Ave - University Park"/>
    <x v="7"/>
    <s v="Indoor Lighting"/>
    <x v="8"/>
    <n v="0"/>
    <n v="40399.464999999997"/>
    <n v="20.763618999999998"/>
    <x v="0"/>
    <x v="0"/>
    <n v="8"/>
    <s v="Qty / 1,000"/>
    <m/>
    <s v="Private-Lighting"/>
    <x v="0"/>
    <n v="2"/>
    <n v="1"/>
    <s v="Lighting"/>
    <n v="0.97902139861649395"/>
    <n v="0.93591656730105399"/>
    <n v="39551.940727658097"/>
    <n v="19.4330150192269"/>
    <n v="0.71"/>
    <n v="28081.877916637201"/>
    <n v="13.7974406636511"/>
    <n v="5242"/>
    <n v="1"/>
    <n v="1.22"/>
    <n v="1.0999999999999999E-2"/>
    <n v="0.68"/>
    <n v="13.3536818008394"/>
    <d v="1900-01-08T12:55:13"/>
    <n v="43335"/>
    <n v="30.054152519682901"/>
    <n v="435.07134800423898"/>
    <n v="0"/>
    <n v="224655.0233330976"/>
  </r>
  <r>
    <s v="STND-60687"/>
    <s v="The Racquet Club of Chicago"/>
    <s v="The Racquet Club of Chicago - 1363 N Dearborn - Chicago"/>
    <x v="0"/>
    <s v="Indoor Lighting"/>
    <x v="2"/>
    <n v="0"/>
    <n v="35799.828999999998"/>
    <n v="7.6671360000000002"/>
    <x v="0"/>
    <x v="0"/>
    <n v="14.797277300976599"/>
    <s v="Qty / 1,000"/>
    <m/>
    <s v="Private-Lighting"/>
    <x v="0"/>
    <n v="3"/>
    <n v="1"/>
    <s v="Lighting"/>
    <n v="0.91633259480590001"/>
    <n v="1.30467645558681"/>
    <n v="32804.550201177502"/>
    <n v="10.003131820982"/>
    <n v="0.71"/>
    <n v="23291.230642835999"/>
    <n v="7.1022235928972197"/>
    <n v="3379"/>
    <n v="1.0900000000000001"/>
    <n v="1.36"/>
    <n v="2.1999999999999999E-2"/>
    <n v="0.57999999999999996"/>
    <n v="20.7161882213673"/>
    <d v="1900-01-13T19:08:05"/>
    <n v="43268"/>
    <n v="12.681455148303799"/>
    <n v="662.11018754670204"/>
    <n v="0"/>
    <n v="344646.79850304773"/>
  </r>
  <r>
    <s v="STND-60688"/>
    <s v="MR 1051 LLC"/>
    <s v="MR 1051 LLC - 1051 PERMITER DRIVE - SCHAUMBURG"/>
    <x v="7"/>
    <s v="Indoor Lighting"/>
    <x v="6"/>
    <n v="0"/>
    <n v="1156.8340000000001"/>
    <n v="0.78825599999999996"/>
    <x v="0"/>
    <x v="0"/>
    <n v="8"/>
    <s v="Qty / 1,000"/>
    <m/>
    <s v="Private-Lighting"/>
    <x v="0"/>
    <n v="3"/>
    <n v="1"/>
    <s v="Lighting"/>
    <n v="0.91633259480590001"/>
    <n v="1.30467645558681"/>
    <n v="1060.0447009796901"/>
    <n v="1.0284190441750301"/>
    <n v="0.71"/>
    <n v="752.63173769557898"/>
    <n v="0.73017752136427405"/>
    <n v="2885"/>
    <n v="1.165"/>
    <n v="1.3779999999999999"/>
    <n v="2.5499999999999998E-2"/>
    <n v="0.55000000000000004"/>
    <n v="24.263431542460999"/>
    <d v="1900-01-16T07:56:40"/>
    <n v="43350"/>
    <n v="1.8657820104772"/>
    <n v="23.202695171658402"/>
    <n v="0"/>
    <n v="6021.0539015646318"/>
  </r>
  <r>
    <s v="STND-60688"/>
    <s v="MR 1051 LLC"/>
    <s v="MR 1051 LLC - 1051 PERMITER DRIVE - SCHAUMBURG"/>
    <x v="0"/>
    <s v="Indoor Lighting"/>
    <x v="6"/>
    <n v="0"/>
    <n v="6285.0879999999997"/>
    <n v="1.4132579999999999"/>
    <x v="0"/>
    <x v="0"/>
    <n v="15"/>
    <s v="Qty / 1,000"/>
    <m/>
    <s v="Private-Lighting"/>
    <x v="0"/>
    <n v="3"/>
    <n v="1"/>
    <s v="Lighting"/>
    <n v="0.91633259480590001"/>
    <n v="1.30467645558681"/>
    <n v="5759.2309956234203"/>
    <n v="1.8438444382696999"/>
    <n v="0.71"/>
    <n v="4089.0540068926298"/>
    <n v="1.30912955117149"/>
    <n v="2885"/>
    <n v="1.165"/>
    <n v="1.3779999999999999"/>
    <n v="2.5499999999999998E-2"/>
    <n v="0.55000000000000004"/>
    <n v="24.263431542460999"/>
    <d v="1900-01-16T07:56:40"/>
    <n v="43350"/>
    <n v="2.4328334058183101"/>
    <n v="126.06042093424701"/>
    <n v="0"/>
    <n v="61335.810103389449"/>
  </r>
  <r>
    <s v="STND-60689"/>
    <s v="Stephanie Waghorn"/>
    <s v="Stephanie Waghorn - 19137 Wolf Rd - Mokena"/>
    <x v="1"/>
    <s v="Outdoor &amp; Garage Lighting"/>
    <x v="1"/>
    <n v="0"/>
    <n v="7563.8639999999996"/>
    <n v="1.5112350000000001"/>
    <x v="0"/>
    <x v="0"/>
    <n v="10.1978380583316"/>
    <s v="Qty / 1,000"/>
    <m/>
    <s v="Private-Lighting"/>
    <x v="0"/>
    <n v="3"/>
    <n v="1"/>
    <s v="Lighting"/>
    <n v="0.91633259480590001"/>
    <n v="1.30467645558681"/>
    <n v="6931.0151258789301"/>
    <n v="1.9716727233587299"/>
    <n v="0.71"/>
    <n v="4921.0207393740402"/>
    <n v="1.3998876335846999"/>
    <n v="4903"/>
    <n v="1"/>
    <n v="1"/>
    <n v="0"/>
    <n v="0"/>
    <n v="14.276973281664301"/>
    <d v="1900-01-09T04:44:53"/>
    <n v="43237"/>
    <n v="1.9716727233587299"/>
    <n v="0"/>
    <n v="1"/>
    <n v="50183.772581827696"/>
  </r>
  <r>
    <s v="STND-60690"/>
    <s v="PARK US LESSEE HOLDINGS INC"/>
    <s v="Hilton Chicago LLC - 720 S Michigan Ave - Chicago"/>
    <x v="0"/>
    <s v="Indoor Lighting"/>
    <x v="11"/>
    <n v="0"/>
    <n v="193391.19399999999"/>
    <n v="23.766931"/>
    <x v="0"/>
    <x v="0"/>
    <n v="8.1459758879113693"/>
    <s v="Qty / 1,000"/>
    <m/>
    <s v="Private-Lighting"/>
    <x v="0"/>
    <n v="2"/>
    <n v="1"/>
    <s v="Lighting"/>
    <n v="0.97902139861649395"/>
    <n v="0.93591656730105399"/>
    <n v="189334.11722999401"/>
    <n v="22.243864476801001"/>
    <n v="0.71"/>
    <n v="134427.22323329499"/>
    <n v="15.7931437785287"/>
    <n v="6138"/>
    <n v="1.2"/>
    <n v="1.24"/>
    <n v="3.2000000000000001E-2"/>
    <n v="0.73"/>
    <n v="11.4043662430759"/>
    <d v="1900-01-07T03:30:12"/>
    <n v="43299"/>
    <n v="24.573425184269801"/>
    <n v="5048.90979279983"/>
    <n v="0"/>
    <n v="1095040.9191373"/>
  </r>
  <r>
    <s v="STND-60690"/>
    <s v="PARK US LESSEE HOLDINGS INC"/>
    <s v="Hilton Chicago LLC - 720 S Michigan Ave - Chicago"/>
    <x v="0"/>
    <s v="Indoor Lighting"/>
    <x v="11"/>
    <n v="0"/>
    <n v="27643.097000000002"/>
    <n v="3.3972159999999998"/>
    <x v="0"/>
    <x v="0"/>
    <n v="8.1459758879113693"/>
    <s v="Qty / 1,000"/>
    <m/>
    <s v="Private-Lighting"/>
    <x v="0"/>
    <n v="2"/>
    <n v="1"/>
    <s v="Lighting"/>
    <n v="0.97902139861649395"/>
    <n v="0.93591656730105399"/>
    <n v="27063.183487031401"/>
    <n v="3.17951073710022"/>
    <n v="0.71"/>
    <n v="19214.8602757923"/>
    <n v="2.25745262334115"/>
    <n v="6138"/>
    <n v="1.2"/>
    <n v="1.24"/>
    <n v="3.2000000000000001E-2"/>
    <n v="0.73"/>
    <n v="11.4043662430759"/>
    <d v="1900-01-07T03:30:12"/>
    <n v="43299"/>
    <n v="3.5124952906542402"/>
    <n v="721.68489298750399"/>
    <n v="0"/>
    <n v="156523.78849619007"/>
  </r>
  <r>
    <s v="STND-60690"/>
    <s v="PARK US LESSEE HOLDINGS INC"/>
    <s v="Hilton Chicago LLC - 720 S Michigan Ave - Chicago"/>
    <x v="0"/>
    <s v="Indoor Lighting"/>
    <x v="11"/>
    <n v="0"/>
    <n v="-25691.213"/>
    <n v="-3.1573380000000002"/>
    <x v="0"/>
    <x v="0"/>
    <n v="8.1459758879113693"/>
    <s v="Qty / 1,000"/>
    <m/>
    <s v="Private-Lighting"/>
    <x v="0"/>
    <n v="2"/>
    <n v="1"/>
    <s v="Lighting"/>
    <n v="0.97902139861649395"/>
    <n v="0.93591656730105399"/>
    <n v="-25152.247283414199"/>
    <n v="-2.95500494276917"/>
    <n v="0.71"/>
    <n v="-17858.095571224101"/>
    <n v="-2.0980535093661099"/>
    <n v="6138"/>
    <n v="1.2"/>
    <n v="1.24"/>
    <n v="3.2000000000000001E-2"/>
    <n v="0.73"/>
    <n v="11.4043662430759"/>
    <d v="1900-01-07T03:30:12"/>
    <n v="43299"/>
    <n v="-3.2644774003194601"/>
    <n v="-670.72659422438005"/>
    <n v="0"/>
    <n v="-145471.61592720833"/>
  </r>
  <r>
    <s v="STND-60691"/>
    <s v="Grace United Methodist Church"/>
    <s v="Grace United Methodist Church - 1718 Avalon St - Joliet"/>
    <x v="2"/>
    <s v="Energy Management System"/>
    <x v="2"/>
    <n v="3658.2"/>
    <n v="8779.68"/>
    <n v="0"/>
    <x v="1"/>
    <x v="0"/>
    <n v="15"/>
    <s v="NA"/>
    <m/>
    <s v="EMS"/>
    <x v="1"/>
    <n v="3"/>
    <n v="1"/>
    <s v="EMS"/>
    <n v="0.91036333343406195"/>
    <n v="0"/>
    <n v="7992.6987512843698"/>
    <n v="0"/>
    <n v="0.7"/>
    <n v="5594.8891258990598"/>
    <n v="0"/>
    <n v="3379"/>
    <n v="1.0900000000000001"/>
    <n v="1.36"/>
    <n v="2.1999999999999999E-2"/>
    <n v="0.57999999999999996"/>
    <n v="20.7161882213673"/>
    <d v="1900-01-13T19:08:05"/>
    <n v="43343"/>
    <n v="0"/>
    <n v="0"/>
    <n v="0"/>
    <n v="83923.336888485894"/>
  </r>
  <r>
    <s v="STND-60692"/>
    <s v="Fox Valley Park District"/>
    <s v="Fox Valley Park District - 555 S Eola Rd - Aurora"/>
    <x v="2"/>
    <s v="Energy Management System"/>
    <x v="2"/>
    <n v="4614"/>
    <n v="11073.6"/>
    <n v="0"/>
    <x v="1"/>
    <x v="1"/>
    <n v="15"/>
    <s v="NA"/>
    <m/>
    <s v="EMS"/>
    <x v="1"/>
    <n v="3"/>
    <n v="1"/>
    <s v="EMS"/>
    <n v="0.91036333343406195"/>
    <n v="0"/>
    <n v="10080.9994091154"/>
    <n v="0"/>
    <n v="0.7"/>
    <n v="7056.6995863807997"/>
    <n v="0"/>
    <n v="3379"/>
    <n v="1.0900000000000001"/>
    <n v="1.36"/>
    <n v="2.1999999999999999E-2"/>
    <n v="0.57999999999999996"/>
    <n v="20.7161882213673"/>
    <d v="1900-01-13T19:08:05"/>
    <n v="43449"/>
    <n v="0"/>
    <n v="0"/>
    <n v="0"/>
    <n v="105850.493795712"/>
  </r>
  <r>
    <s v="STND-60693"/>
    <s v="County of Cook School District 92"/>
    <s v="Lindop School District 92 - County of Cook School District 92 - 2400 S 18th Ave - Broadview"/>
    <x v="0"/>
    <s v="Indoor Lighting"/>
    <x v="12"/>
    <n v="0"/>
    <n v="1212.93"/>
    <n v="0.33073900000000001"/>
    <x v="0"/>
    <x v="1"/>
    <n v="15"/>
    <s v="Qty / 1,000"/>
    <m/>
    <s v="Public-Lighting"/>
    <x v="0"/>
    <n v="3"/>
    <n v="1"/>
    <s v="Lighting"/>
    <n v="0.99829244462109001"/>
    <n v="0.987374621353864"/>
    <n v="1210.85885485426"/>
    <n v="0.32656329489195601"/>
    <n v="0.71"/>
    <n v="859.70978694652399"/>
    <n v="0.231859939373289"/>
    <n v="2979"/>
    <n v="1.17333333333333"/>
    <n v="1.323"/>
    <n v="2.1333333333333301E-2"/>
    <n v="0.72"/>
    <n v="23.497818059751602"/>
    <d v="1900-01-15T18:49:11"/>
    <n v="43288"/>
    <n v="0.34282700815902001"/>
    <n v="22.015615542804699"/>
    <n v="0"/>
    <n v="12895.646804197861"/>
  </r>
  <r>
    <s v="STND-60693"/>
    <s v="County of Cook School District 92"/>
    <s v="Lindop School District 92 - County of Cook School District 92 - 2400 S 18th Ave - Broadview"/>
    <x v="0"/>
    <s v="Indoor Lighting"/>
    <x v="12"/>
    <n v="0"/>
    <n v="860.90099999999995"/>
    <n v="0.23474900000000001"/>
    <x v="0"/>
    <x v="1"/>
    <n v="15"/>
    <s v="Qty / 1,000"/>
    <m/>
    <s v="Public-Lighting"/>
    <x v="0"/>
    <n v="3"/>
    <n v="1"/>
    <s v="Lighting"/>
    <n v="0.99829244462109001"/>
    <n v="0.987374621353864"/>
    <n v="859.43096386674097"/>
    <n v="0.23178520498819799"/>
    <n v="0.71"/>
    <n v="610.19598434538602"/>
    <n v="0.16456749554162101"/>
    <n v="2979"/>
    <n v="1.17333333333333"/>
    <n v="1.323"/>
    <n v="2.1333333333333301E-2"/>
    <n v="0.72"/>
    <n v="23.497818059751602"/>
    <d v="1900-01-15T18:49:11"/>
    <n v="43288"/>
    <n v="0.24332871943835399"/>
    <n v="15.6260175248498"/>
    <n v="0"/>
    <n v="9152.9397651807903"/>
  </r>
  <r>
    <s v="STND-60693"/>
    <s v="County of Cook School District 92"/>
    <s v="Lindop School District 92 - County of Cook School District 92 - 2400 S 18th Ave - Broadview"/>
    <x v="0"/>
    <s v="Indoor Lighting"/>
    <x v="12"/>
    <n v="0"/>
    <n v="5768.3869999999997"/>
    <n v="1.5729120000000001"/>
    <x v="0"/>
    <x v="1"/>
    <n v="15"/>
    <s v="Qty / 1,000"/>
    <m/>
    <s v="Public-Lighting"/>
    <x v="0"/>
    <n v="3"/>
    <n v="1"/>
    <s v="Lighting"/>
    <n v="0.99829244462109001"/>
    <n v="0.987374621353864"/>
    <n v="5758.53715975052"/>
    <n v="1.55305339042295"/>
    <n v="0.71"/>
    <n v="4088.5613834228702"/>
    <n v="1.1026679072002901"/>
    <n v="2979"/>
    <n v="1.17333333333333"/>
    <n v="1.323"/>
    <n v="2.1333333333333301E-2"/>
    <n v="0.72"/>
    <n v="23.497818059751602"/>
    <d v="1900-01-15T18:49:11"/>
    <n v="43288"/>
    <n v="1.63039954482967"/>
    <n v="104.70067563182801"/>
    <n v="0"/>
    <n v="61328.420751343052"/>
  </r>
  <r>
    <s v="STND-60693"/>
    <s v="County of Cook School District 92"/>
    <s v="Lindop School District 92 - County of Cook School District 92 - 2400 S 18th Ave - Broadview"/>
    <x v="62"/>
    <s v="Indoor Lighting"/>
    <x v="12"/>
    <n v="0"/>
    <n v="4391.6419999999998"/>
    <n v="1.1975039999999999"/>
    <x v="0"/>
    <x v="1"/>
    <n v="15"/>
    <s v="Qty / 1,000"/>
    <m/>
    <s v="Public-Lighting"/>
    <x v="0"/>
    <n v="3"/>
    <n v="1"/>
    <s v="Lighting"/>
    <n v="0.99829244462109001"/>
    <n v="0.987374621353864"/>
    <n v="4384.1430280806499"/>
    <n v="1.18238505856974"/>
    <n v="0.71"/>
    <n v="3112.7415499372601"/>
    <n v="0.83949339158451397"/>
    <n v="2979"/>
    <n v="1.17333333333333"/>
    <n v="1.323"/>
    <n v="2.1333333333333301E-2"/>
    <n v="0.72"/>
    <n v="23.497818059751602"/>
    <d v="1900-01-15T18:49:11"/>
    <n v="43288"/>
    <n v="1.2412709525591401"/>
    <n v="79.711691419648304"/>
    <n v="0"/>
    <n v="46691.123249058903"/>
  </r>
  <r>
    <s v="STND-60693"/>
    <s v="County of Cook School District 92"/>
    <s v="Lindop School District 92 - County of Cook School District 92 - 2400 S 18th Ave - Broadview"/>
    <x v="62"/>
    <s v="Indoor Lighting"/>
    <x v="12"/>
    <n v="0"/>
    <n v="1359.318"/>
    <n v="0.37065599999999999"/>
    <x v="0"/>
    <x v="1"/>
    <n v="15"/>
    <s v="Qty / 1,000"/>
    <m/>
    <s v="Public-Lighting"/>
    <x v="0"/>
    <n v="3"/>
    <n v="1"/>
    <s v="Lighting"/>
    <n v="0.99829244462109001"/>
    <n v="0.987374621353864"/>
    <n v="1356.99688923745"/>
    <n v="0.36597632765253801"/>
    <n v="0.71"/>
    <n v="963.46779135859003"/>
    <n v="0.25984319263330202"/>
    <n v="2979"/>
    <n v="1.17333333333333"/>
    <n v="1.323"/>
    <n v="2.1333333333333301E-2"/>
    <n v="0.72"/>
    <n v="23.497818059751602"/>
    <d v="1900-01-15T18:49:11"/>
    <n v="43288"/>
    <n v="0.384202913887354"/>
    <n v="24.672670713408198"/>
    <n v="0"/>
    <n v="14452.016870378851"/>
  </r>
  <r>
    <s v="STND-60693"/>
    <s v="County of Cook School District 92"/>
    <s v="Lindop School District 92 - County of Cook School District 92 - 2400 S 18th Ave - Broadview"/>
    <x v="38"/>
    <s v="Indoor Lighting"/>
    <x v="12"/>
    <n v="0"/>
    <n v="2077.4720000000002"/>
    <n v="0.46651999999999999"/>
    <x v="0"/>
    <x v="1"/>
    <n v="8"/>
    <s v="Qty / 1,000"/>
    <m/>
    <s v="Public-Lighting"/>
    <x v="0"/>
    <n v="3"/>
    <n v="1"/>
    <s v="Lighting"/>
    <n v="0.99829244462109001"/>
    <n v="0.987374621353864"/>
    <n v="2073.9246015118702"/>
    <n v="0.46063000835400503"/>
    <n v="0.71"/>
    <n v="1472.48646707342"/>
    <n v="0.32704730593134301"/>
    <n v="2979"/>
    <n v="1.17333333333333"/>
    <n v="1.323"/>
    <n v="2.1333333333333301E-2"/>
    <n v="0.72"/>
    <n v="23.497818059751602"/>
    <d v="1900-01-15T18:49:11"/>
    <n v="43288"/>
    <n v="0.48357059749937498"/>
    <n v="37.707720027488499"/>
    <n v="0"/>
    <n v="11779.89173658736"/>
  </r>
  <r>
    <s v="STND-60694"/>
    <s v="Fox Valley Park District"/>
    <s v="Fox Valley Park District - 2121 W Indian Trail Rd - Aurora"/>
    <x v="2"/>
    <s v="Energy Management System"/>
    <x v="2"/>
    <n v="11214"/>
    <n v="26913.599999999999"/>
    <n v="0"/>
    <x v="1"/>
    <x v="1"/>
    <n v="15"/>
    <s v="NA"/>
    <m/>
    <s v="EMS"/>
    <x v="1"/>
    <n v="3"/>
    <n v="1"/>
    <s v="EMS"/>
    <n v="0.91036333343406195"/>
    <n v="0"/>
    <n v="24501.154610711001"/>
    <n v="0"/>
    <n v="0.7"/>
    <n v="17150.808227497699"/>
    <n v="0"/>
    <n v="3379"/>
    <n v="1.0900000000000001"/>
    <n v="1.36"/>
    <n v="2.1999999999999999E-2"/>
    <n v="0.57999999999999996"/>
    <n v="20.7161882213673"/>
    <d v="1900-01-13T19:08:05"/>
    <n v="43441"/>
    <n v="0"/>
    <n v="0"/>
    <n v="0"/>
    <n v="257262.12341246547"/>
  </r>
  <r>
    <s v="STND-60695"/>
    <s v="PQ CORPORATION"/>
    <s v="PQ Corporation - 1945 N Delany Rd - Gurnee"/>
    <x v="0"/>
    <s v="Indoor Lighting"/>
    <x v="10"/>
    <n v="0"/>
    <n v="16976.136999999999"/>
    <n v="3.0360100000000001"/>
    <x v="0"/>
    <x v="0"/>
    <n v="10.827197921178"/>
    <s v="Qty / 1,000"/>
    <m/>
    <s v="Private-Lighting"/>
    <x v="0"/>
    <n v="3"/>
    <n v="1"/>
    <s v="Lighting"/>
    <n v="0.91633259480590001"/>
    <n v="1.30467645558681"/>
    <n v="15555.7876669904"/>
    <n v="3.9610107659260998"/>
    <n v="0.71"/>
    <n v="11044.6092435632"/>
    <n v="2.8123176438075301"/>
    <n v="4618"/>
    <n v="1.02"/>
    <n v="1.04"/>
    <n v="1.2E-2"/>
    <n v="0.81"/>
    <n v="15.158077089649201"/>
    <d v="1900-01-09T19:51:10"/>
    <n v="43303"/>
    <n v="4.7020545654393402"/>
    <n v="183.00926667047599"/>
    <n v="0"/>
    <n v="119582.1702421308"/>
  </r>
  <r>
    <s v="STND-60695"/>
    <s v="PQ CORPORATION"/>
    <s v="PQ Corporation - 1945 N Delany Rd - Gurnee"/>
    <x v="0"/>
    <s v="Indoor Lighting"/>
    <x v="10"/>
    <n v="0"/>
    <n v="3805.971"/>
    <n v="0.68065900000000001"/>
    <x v="0"/>
    <x v="0"/>
    <n v="10.827197921178"/>
    <s v="Qty / 1,000"/>
    <m/>
    <s v="Private-Lighting"/>
    <x v="0"/>
    <n v="3"/>
    <n v="1"/>
    <s v="Lighting"/>
    <n v="0.91633259480590001"/>
    <n v="1.30467645558681"/>
    <n v="3487.5352821860101"/>
    <n v="0.88803977158325997"/>
    <n v="0.71"/>
    <n v="2476.1500503520601"/>
    <n v="0.63050823782411503"/>
    <n v="4618"/>
    <n v="1.02"/>
    <n v="1.04"/>
    <n v="1.2E-2"/>
    <n v="0.81"/>
    <n v="15.158077089649201"/>
    <d v="1900-01-09T19:51:10"/>
    <n v="43303"/>
    <n v="1.0541782663618899"/>
    <n v="41.029826849247101"/>
    <n v="0"/>
    <n v="26809.766677696625"/>
  </r>
  <r>
    <s v="STND-60695"/>
    <s v="PQ CORPORATION"/>
    <s v="PQ Corporation - 1945 N Delany Rd - Gurnee"/>
    <x v="0"/>
    <s v="Indoor Lighting"/>
    <x v="10"/>
    <n v="0"/>
    <n v="22157.532999999999"/>
    <n v="3.96265"/>
    <x v="0"/>
    <x v="0"/>
    <n v="10.827197921178"/>
    <s v="Qty / 1,000"/>
    <m/>
    <s v="Private-Lighting"/>
    <x v="0"/>
    <n v="3"/>
    <n v="1"/>
    <s v="Lighting"/>
    <n v="0.91633259480590001"/>
    <n v="1.30467645558681"/>
    <n v="20303.669708387399"/>
    <n v="5.1699761567310603"/>
    <n v="0.71"/>
    <n v="14415.605492954999"/>
    <n v="3.6706830712790501"/>
    <n v="4618"/>
    <n v="1.02"/>
    <n v="1.04"/>
    <n v="1.2E-2"/>
    <n v="0.81"/>
    <n v="15.158077089649201"/>
    <d v="1900-01-09T19:51:10"/>
    <n v="43303"/>
    <n v="6.1371986665848297"/>
    <n v="238.86670245161599"/>
    <n v="0"/>
    <n v="156080.61382584451"/>
  </r>
  <r>
    <s v="STND-60695"/>
    <s v="PQ CORPORATION"/>
    <s v="PQ Corporation - 1945 N Delany Rd - Gurnee"/>
    <x v="0"/>
    <s v="Indoor Lighting"/>
    <x v="10"/>
    <n v="0"/>
    <n v="75.366"/>
    <n v="1.3478E-2"/>
    <x v="0"/>
    <x v="0"/>
    <n v="10.827197921178"/>
    <s v="Qty / 1,000"/>
    <m/>
    <s v="Private-Lighting"/>
    <x v="0"/>
    <n v="3"/>
    <n v="1"/>
    <s v="Lighting"/>
    <n v="0.91633259480590001"/>
    <n v="1.30467645558681"/>
    <n v="69.060322340141397"/>
    <n v="1.7584429268399E-2"/>
    <n v="0.71"/>
    <n v="49.032828861500398"/>
    <n v="1.2484944780563299E-2"/>
    <n v="4618"/>
    <n v="1.02"/>
    <n v="1.04"/>
    <n v="1.2E-2"/>
    <n v="0.81"/>
    <n v="15.158077089649201"/>
    <d v="1900-01-09T19:51:10"/>
    <n v="43303"/>
    <n v="2.0874203784899101E-2"/>
    <n v="0.81247438047225196"/>
    <n v="0"/>
    <n v="530.88814271871377"/>
  </r>
  <r>
    <s v="STND-60695"/>
    <s v="PQ CORPORATION"/>
    <s v="PQ Corporation - 1945 N Delany Rd - Gurnee"/>
    <x v="0"/>
    <s v="Indoor Lighting"/>
    <x v="10"/>
    <n v="0"/>
    <n v="3052.3130000000001"/>
    <n v="0.545875"/>
    <x v="0"/>
    <x v="0"/>
    <n v="10.827197921178"/>
    <s v="Qty / 1,000"/>
    <m/>
    <s v="Private-Lighting"/>
    <x v="0"/>
    <n v="3"/>
    <n v="1"/>
    <s v="Lighting"/>
    <n v="0.91633259480590001"/>
    <n v="1.30467645558681"/>
    <n v="2796.9338914497798"/>
    <n v="0.712190260193448"/>
    <n v="0.71"/>
    <n v="1985.82306292934"/>
    <n v="0.50565508473734799"/>
    <n v="4618"/>
    <n v="1.02"/>
    <n v="1.04"/>
    <n v="1.2E-2"/>
    <n v="0.81"/>
    <n v="15.158077089649201"/>
    <d v="1900-01-09T19:51:10"/>
    <n v="43303"/>
    <n v="0.84543003346800605"/>
    <n v="32.905104605291498"/>
    <n v="0"/>
    <n v="21500.899338775878"/>
  </r>
  <r>
    <s v="STND-60695"/>
    <s v="PQ CORPORATION"/>
    <s v="PQ Corporation - 1945 N Delany Rd - Gurnee"/>
    <x v="0"/>
    <s v="Indoor Lighting"/>
    <x v="10"/>
    <n v="0"/>
    <n v="2487.0700000000002"/>
    <n v="0.44478699999999999"/>
    <x v="0"/>
    <x v="0"/>
    <n v="10.827197921178"/>
    <s v="Qty / 1,000"/>
    <m/>
    <s v="Private-Lighting"/>
    <x v="0"/>
    <n v="3"/>
    <n v="1"/>
    <s v="Lighting"/>
    <n v="0.91633259480590001"/>
    <n v="1.30467645558681"/>
    <n v="2278.98330656391"/>
    <n v="0.58030312665108896"/>
    <n v="0.71"/>
    <n v="1618.07814766038"/>
    <n v="0.41201521992227302"/>
    <n v="4618"/>
    <n v="1.02"/>
    <n v="1.04"/>
    <n v="1.2E-2"/>
    <n v="0.81"/>
    <n v="15.158077089649201"/>
    <d v="1900-01-09T19:51:10"/>
    <n v="43303"/>
    <n v="0.68886885879758897"/>
    <n v="26.811568312516599"/>
    <n v="0"/>
    <n v="17519.252356652014"/>
  </r>
  <r>
    <s v="STND-60695"/>
    <s v="PQ CORPORATION"/>
    <s v="PQ Corporation - 1945 N Delany Rd - Gurnee"/>
    <x v="0"/>
    <s v="Indoor Lighting"/>
    <x v="10"/>
    <n v="0"/>
    <n v="6000.9989999999998"/>
    <n v="1.073218"/>
    <x v="0"/>
    <x v="0"/>
    <n v="10.827197921178"/>
    <s v="Qty / 1,000"/>
    <m/>
    <s v="Private-Lighting"/>
    <x v="0"/>
    <n v="3"/>
    <n v="1"/>
    <s v="Lighting"/>
    <n v="0.91633259480590001"/>
    <n v="1.30467645558681"/>
    <n v="5498.9109850976101"/>
    <n v="1.40020225631196"/>
    <n v="0.71"/>
    <n v="3904.2267994192998"/>
    <n v="0.99414360198149199"/>
    <n v="4618"/>
    <n v="1.02"/>
    <n v="1.04"/>
    <n v="1.2E-2"/>
    <n v="0.81"/>
    <n v="15.158077089649201"/>
    <d v="1900-01-09T19:51:10"/>
    <n v="43303"/>
    <n v="1.6621584239220799"/>
    <n v="64.693070412913002"/>
    <n v="0"/>
    <n v="42271.83628648008"/>
  </r>
  <r>
    <s v="STND-60695"/>
    <s v="PQ CORPORATION"/>
    <s v="PQ Corporation - 1945 N Delany Rd - Gurnee"/>
    <x v="0"/>
    <s v="Indoor Lighting"/>
    <x v="10"/>
    <n v="0"/>
    <n v="1771.095"/>
    <n v="0.31674200000000002"/>
    <x v="0"/>
    <x v="0"/>
    <n v="10.827197921178"/>
    <s v="Qty / 1,000"/>
    <m/>
    <s v="Private-Lighting"/>
    <x v="0"/>
    <n v="3"/>
    <n v="1"/>
    <s v="Lighting"/>
    <n v="0.91633259480590001"/>
    <n v="1.30467645558681"/>
    <n v="1622.9120769977601"/>
    <n v="0.41324582989547598"/>
    <n v="0.71"/>
    <n v="1152.2675746684099"/>
    <n v="0.29340453922578802"/>
    <n v="4618"/>
    <n v="1.02"/>
    <n v="1.04"/>
    <n v="1.2E-2"/>
    <n v="0.81"/>
    <n v="15.158077089649201"/>
    <d v="1900-01-09T19:51:10"/>
    <n v="43303"/>
    <n v="0.49055772779614898"/>
    <n v="19.093083258797101"/>
    <n v="0"/>
    <n v="12475.829089090623"/>
  </r>
  <r>
    <s v="STND-60695"/>
    <s v="PQ CORPORATION"/>
    <s v="PQ Corporation - 1945 N Delany Rd - Gurnee"/>
    <x v="0"/>
    <s v="Indoor Lighting"/>
    <x v="10"/>
    <n v="0"/>
    <n v="4898.7740000000003"/>
    <n v="0.87609599999999999"/>
    <x v="0"/>
    <x v="0"/>
    <n v="10.827197921178"/>
    <s v="Qty / 1,000"/>
    <m/>
    <s v="Private-Lighting"/>
    <x v="0"/>
    <n v="3"/>
    <n v="1"/>
    <s v="Lighting"/>
    <n v="0.91633259480590001"/>
    <n v="1.30467645558681"/>
    <n v="4488.9062907876796"/>
    <n v="1.1430218240337799"/>
    <n v="0.71"/>
    <n v="3187.1234664592498"/>
    <n v="0.81154549506398299"/>
    <n v="4618"/>
    <n v="1.02"/>
    <n v="1.04"/>
    <n v="1.2E-2"/>
    <n v="0.81"/>
    <n v="15.158077089649201"/>
    <d v="1900-01-09T19:51:10"/>
    <n v="43303"/>
    <n v="1.35686351381028"/>
    <n v="52.810662244560902"/>
    <n v="0"/>
    <n v="34507.616570585211"/>
  </r>
  <r>
    <s v="STND-60695"/>
    <s v="PQ CORPORATION"/>
    <s v="PQ Corporation - 1945 N Delany Rd - Gurnee"/>
    <x v="0"/>
    <s v="Indoor Lighting"/>
    <x v="10"/>
    <n v="0"/>
    <n v="5652.4319999999998"/>
    <n v="1.01088"/>
    <x v="0"/>
    <x v="0"/>
    <n v="10.827197921178"/>
    <s v="Qty / 1,000"/>
    <m/>
    <s v="Private-Lighting"/>
    <x v="0"/>
    <n v="3"/>
    <n v="1"/>
    <s v="Lighting"/>
    <n v="0.91633259480590001"/>
    <n v="1.30467645558681"/>
    <n v="5179.5076815238999"/>
    <n v="1.3188713354235899"/>
    <n v="0.71"/>
    <n v="3677.4504538819701"/>
    <n v="0.93639864815074902"/>
    <n v="4618"/>
    <n v="1.02"/>
    <n v="1.04"/>
    <n v="1.2E-2"/>
    <n v="0.81"/>
    <n v="15.158077089649201"/>
    <d v="1900-01-09T19:51:10"/>
    <n v="43303"/>
    <n v="1.5656117467041699"/>
    <n v="60.935384488516497"/>
    <n v="0"/>
    <n v="39816.483909505958"/>
  </r>
  <r>
    <s v="STND-60695"/>
    <s v="PQ CORPORATION"/>
    <s v="PQ Corporation - 1945 N Delany Rd - Gurnee"/>
    <x v="0"/>
    <s v="Indoor Lighting"/>
    <x v="10"/>
    <n v="0"/>
    <n v="4239.3239999999996"/>
    <n v="0.75815999999999995"/>
    <x v="0"/>
    <x v="0"/>
    <n v="10.827197921178"/>
    <s v="Qty / 1,000"/>
    <m/>
    <s v="Private-Lighting"/>
    <x v="0"/>
    <n v="3"/>
    <n v="1"/>
    <s v="Lighting"/>
    <n v="0.91633259480590001"/>
    <n v="1.30467645558681"/>
    <n v="3884.6307611429302"/>
    <n v="0.98915350156769299"/>
    <n v="0.71"/>
    <n v="2758.0878404114801"/>
    <n v="0.70229898611306196"/>
    <n v="4618"/>
    <n v="1.02"/>
    <n v="1.04"/>
    <n v="1.2E-2"/>
    <n v="0.81"/>
    <n v="15.158077089649201"/>
    <d v="1900-01-09T19:51:10"/>
    <n v="43303"/>
    <n v="1.17420881002813"/>
    <n v="45.701538366387403"/>
    <n v="0"/>
    <n v="29862.362932129497"/>
  </r>
  <r>
    <s v="STND-60695"/>
    <s v="PQ CORPORATION"/>
    <s v="PQ Corporation - 1945 N Delany Rd - Gurnee"/>
    <x v="7"/>
    <s v="Indoor Lighting"/>
    <x v="10"/>
    <n v="0"/>
    <n v="2769.692"/>
    <n v="1.6816800000000001"/>
    <x v="0"/>
    <x v="0"/>
    <n v="8"/>
    <s v="Qty / 1,000"/>
    <m/>
    <s v="Private-Lighting"/>
    <x v="0"/>
    <n v="3"/>
    <n v="1"/>
    <s v="Lighting"/>
    <n v="0.91633259480590001"/>
    <n v="1.30467645558681"/>
    <n v="2537.9590571731401"/>
    <n v="2.19404830183122"/>
    <n v="0.71"/>
    <n v="1801.95093059293"/>
    <n v="1.55777429430017"/>
    <n v="4618"/>
    <n v="1.02"/>
    <n v="1.04"/>
    <n v="1.2E-2"/>
    <n v="0.81"/>
    <n v="15.158077089649201"/>
    <d v="1900-01-09T19:51:10"/>
    <n v="43303"/>
    <n v="3.1964573161876801"/>
    <n v="29.858341849095801"/>
    <n v="0"/>
    <n v="14415.60744474344"/>
  </r>
  <r>
    <s v="STND-60695"/>
    <s v="PQ CORPORATION"/>
    <s v="PQ Corporation - 1945 N Delany Rd - Gurnee"/>
    <x v="7"/>
    <s v="Indoor Lighting"/>
    <x v="10"/>
    <n v="0"/>
    <n v="578.80899999999997"/>
    <n v="0.351437"/>
    <x v="0"/>
    <x v="0"/>
    <n v="8"/>
    <s v="Qty / 1,000"/>
    <m/>
    <s v="Private-Lighting"/>
    <x v="0"/>
    <n v="3"/>
    <n v="1"/>
    <s v="Lighting"/>
    <n v="0.91633259480590001"/>
    <n v="1.30467645558681"/>
    <n v="530.38155286700805"/>
    <n v="0.45851157952206101"/>
    <n v="0.71"/>
    <n v="376.57090253557601"/>
    <n v="0.325543221460663"/>
    <n v="4618"/>
    <n v="1.02"/>
    <n v="1.04"/>
    <n v="1.2E-2"/>
    <n v="0.81"/>
    <n v="15.158077089649201"/>
    <d v="1900-01-09T19:51:10"/>
    <n v="43303"/>
    <n v="0.66799472541092697"/>
    <n v="6.2397829749059799"/>
    <n v="0"/>
    <n v="3012.5672202846081"/>
  </r>
  <r>
    <s v="STND-60695"/>
    <s v="PQ CORPORATION"/>
    <s v="PQ Corporation - 1945 N Delany Rd - Gurnee"/>
    <x v="7"/>
    <s v="Indoor Lighting"/>
    <x v="10"/>
    <n v="0"/>
    <n v="90.438999999999993"/>
    <n v="5.4912000000000002E-2"/>
    <x v="0"/>
    <x v="0"/>
    <n v="8"/>
    <s v="Qty / 1,000"/>
    <m/>
    <s v="Private-Lighting"/>
    <x v="0"/>
    <n v="3"/>
    <n v="1"/>
    <s v="Lighting"/>
    <n v="0.91633259480590001"/>
    <n v="1.30467645558681"/>
    <n v="82.872203541650805"/>
    <n v="7.1642393529182696E-2"/>
    <n v="0.71"/>
    <n v="58.839264514572001"/>
    <n v="5.0866099405719699E-2"/>
    <n v="4618"/>
    <n v="1.02"/>
    <n v="1.04"/>
    <n v="1.2E-2"/>
    <n v="0.81"/>
    <n v="15.158077089649201"/>
    <d v="1900-01-09T19:51:10"/>
    <n v="43303"/>
    <n v="0.104374116446945"/>
    <n v="0.97496710049000901"/>
    <n v="0"/>
    <n v="470.71411611657601"/>
  </r>
  <r>
    <s v="STND-60696"/>
    <s v="Fox Valley Park District"/>
    <s v="Fox Valley Park District - 631 N Lake St - Aurora"/>
    <x v="2"/>
    <s v="Energy Management System"/>
    <x v="2"/>
    <n v="8000"/>
    <n v="19200"/>
    <n v="0"/>
    <x v="1"/>
    <x v="1"/>
    <n v="15"/>
    <s v="NA"/>
    <m/>
    <s v="EMS"/>
    <x v="1"/>
    <n v="3"/>
    <n v="1"/>
    <s v="EMS"/>
    <n v="0.91036333343406195"/>
    <n v="0"/>
    <n v="17478.976001933999"/>
    <n v="0"/>
    <n v="0.7"/>
    <n v="12235.283201353801"/>
    <n v="0"/>
    <n v="3379"/>
    <n v="1.0900000000000001"/>
    <n v="1.36"/>
    <n v="2.1999999999999999E-2"/>
    <n v="0.57999999999999996"/>
    <n v="20.7161882213673"/>
    <d v="1900-01-13T19:08:05"/>
    <n v="43460"/>
    <n v="0"/>
    <n v="0"/>
    <n v="0"/>
    <n v="183529.24802030702"/>
  </r>
  <r>
    <s v="STND-60697"/>
    <s v="Sinlak Properties LLC"/>
    <s v="Sinlak Properties LLC - 2166-2200 Gladstone Court - Glendale Heights"/>
    <x v="1"/>
    <s v="Outdoor &amp; Garage Lighting"/>
    <x v="1"/>
    <n v="0"/>
    <n v="32899.129999999997"/>
    <n v="0"/>
    <x v="0"/>
    <x v="0"/>
    <n v="10.1978380583316"/>
    <s v="Qty / 1,000"/>
    <m/>
    <s v="Private-Lighting"/>
    <x v="0"/>
    <n v="3"/>
    <n v="1"/>
    <s v="Lighting"/>
    <n v="0.91633259480590001"/>
    <n v="1.30467645558681"/>
    <n v="30146.545159756599"/>
    <n v="0"/>
    <n v="0.71"/>
    <n v="21404.047063427199"/>
    <n v="0"/>
    <n v="4903"/>
    <n v="1"/>
    <n v="1"/>
    <n v="0"/>
    <n v="0"/>
    <n v="14.276973281664301"/>
    <d v="1900-01-09T04:44:53"/>
    <n v="43237"/>
    <n v="0"/>
    <n v="0"/>
    <n v="1"/>
    <n v="218275.0057457386"/>
  </r>
  <r>
    <s v="STND-60698"/>
    <s v="Gold Eagle Co"/>
    <s v="Gold Eagle Co - 4400 S Kildare - Chicago"/>
    <x v="10"/>
    <s v="Compressed Air"/>
    <x v="10"/>
    <n v="0"/>
    <n v="108945"/>
    <n v="17.475000000000001"/>
    <x v="4"/>
    <x v="0"/>
    <n v="10"/>
    <s v="ΔkWpeak / CF"/>
    <n v="0.95"/>
    <s v="Private-Non-Lighting"/>
    <x v="2"/>
    <n v="3"/>
    <n v="1"/>
    <s v="Non-Lighting"/>
    <n v="0.98952339343681495"/>
    <n v="0.43468415683807998"/>
    <n v="107803.626097974"/>
    <n v="7.5961056407454599"/>
    <n v="0.7"/>
    <n v="75462.538268581702"/>
    <n v="5.3172739485218203"/>
    <n v="4618"/>
    <n v="1.02"/>
    <n v="1.04"/>
    <n v="1.2E-2"/>
    <n v="0.81"/>
    <n v="15.158077089649201"/>
    <d v="1900-01-09T19:51:10"/>
    <n v="43346"/>
    <n v="7.9959006744689001"/>
    <n v="0"/>
    <n v="0"/>
    <n v="754625.38268581708"/>
  </r>
  <r>
    <s v="STND-60699"/>
    <s v="Bond Drug Company of Illinois, LLC"/>
    <s v="Walgreen Co #1308 - 7410 N Clark St - Chicago"/>
    <x v="1"/>
    <s v="Outdoor &amp; Garage Lighting"/>
    <x v="1"/>
    <n v="0"/>
    <n v="6795.558"/>
    <n v="0"/>
    <x v="0"/>
    <x v="0"/>
    <n v="10.1978380583316"/>
    <s v="Qty / 1,000"/>
    <m/>
    <s v="Private-Lighting"/>
    <x v="0"/>
    <n v="3"/>
    <n v="1"/>
    <s v="Lighting"/>
    <n v="0.91633259480590001"/>
    <n v="1.30467645558681"/>
    <n v="6226.9912952939903"/>
    <n v="0"/>
    <n v="0.71"/>
    <n v="4421.1638196587301"/>
    <n v="0"/>
    <n v="4903"/>
    <n v="1"/>
    <n v="1"/>
    <n v="0"/>
    <n v="0"/>
    <n v="14.276973281664301"/>
    <d v="1900-01-09T04:44:53"/>
    <n v="43351"/>
    <n v="0"/>
    <n v="0"/>
    <n v="0"/>
    <n v="45086.312662234501"/>
  </r>
  <r>
    <s v="STND-60699"/>
    <s v="Bond Drug Company of Illinois, LLC"/>
    <s v="Walgreen Co #1308 - 7410 N Clark St - Chicago"/>
    <x v="1"/>
    <s v="Outdoor &amp; Garage Lighting"/>
    <x v="1"/>
    <n v="0"/>
    <n v="1338.519"/>
    <n v="0"/>
    <x v="0"/>
    <x v="0"/>
    <n v="10.1978380583316"/>
    <s v="Qty / 1,000"/>
    <m/>
    <s v="Private-Lighting"/>
    <x v="0"/>
    <n v="3"/>
    <n v="1"/>
    <s v="Lighting"/>
    <n v="0.91633259480590001"/>
    <n v="1.30467645558681"/>
    <n v="1226.528588467"/>
    <n v="0"/>
    <n v="0.71"/>
    <n v="870.83529781156903"/>
    <n v="0"/>
    <n v="4903"/>
    <n v="1"/>
    <n v="1"/>
    <n v="0"/>
    <n v="0"/>
    <n v="14.276973281664301"/>
    <d v="1900-01-09T04:44:53"/>
    <n v="43351"/>
    <n v="0"/>
    <n v="0"/>
    <n v="0"/>
    <n v="8880.637342561351"/>
  </r>
  <r>
    <s v="STND-60699"/>
    <s v="Bond Drug Company of Illinois, LLC"/>
    <s v="Walgreen Co #1308 - 7410 N Clark St - Chicago"/>
    <x v="1"/>
    <s v="Outdoor &amp; Garage Lighting"/>
    <x v="1"/>
    <n v="0"/>
    <n v="5368.7849999999999"/>
    <n v="0"/>
    <x v="0"/>
    <x v="0"/>
    <n v="10.1978380583316"/>
    <s v="Qty / 1,000"/>
    <m/>
    <s v="Private-Lighting"/>
    <x v="0"/>
    <n v="3"/>
    <n v="1"/>
    <s v="Lighting"/>
    <n v="0.91633259480590001"/>
    <n v="1.30467645558681"/>
    <n v="4919.5926900049899"/>
    <n v="0"/>
    <n v="0.71"/>
    <n v="3492.9108099035402"/>
    <n v="0"/>
    <n v="4903"/>
    <n v="1"/>
    <n v="1"/>
    <n v="0"/>
    <n v="0"/>
    <n v="14.276973281664301"/>
    <d v="1900-01-09T04:44:53"/>
    <n v="43351"/>
    <n v="0"/>
    <n v="0"/>
    <n v="0"/>
    <n v="35620.138791592173"/>
  </r>
  <r>
    <s v="STND-60699"/>
    <s v="Bond Drug Company of Illinois, LLC"/>
    <s v="Walgreen Co #1308 - 7410 N Clark St - Chicago"/>
    <x v="1"/>
    <s v="Outdoor &amp; Garage Lighting"/>
    <x v="1"/>
    <n v="0"/>
    <n v="11933.902"/>
    <n v="0"/>
    <x v="0"/>
    <x v="0"/>
    <n v="10.1978380583316"/>
    <s v="Qty / 1,000"/>
    <m/>
    <s v="Private-Lighting"/>
    <x v="0"/>
    <n v="3"/>
    <n v="1"/>
    <s v="Lighting"/>
    <n v="0.91633259480590001"/>
    <n v="1.30467645558681"/>
    <n v="10935.4233858193"/>
    <n v="0"/>
    <n v="0.71"/>
    <n v="7764.1506039317101"/>
    <n v="0"/>
    <n v="4903"/>
    <n v="1"/>
    <n v="1"/>
    <n v="0"/>
    <n v="0"/>
    <n v="14.276973281664301"/>
    <d v="1900-01-09T04:44:53"/>
    <n v="43351"/>
    <n v="0"/>
    <n v="0"/>
    <n v="0"/>
    <n v="79177.550519393073"/>
  </r>
  <r>
    <s v="STND-60699"/>
    <s v="Bond Drug Company of Illinois, LLC"/>
    <s v="Walgreen Co #1308 - 7410 N Clark St - Chicago"/>
    <x v="1"/>
    <s v="Outdoor &amp; Garage Lighting"/>
    <x v="1"/>
    <n v="0"/>
    <n v="39915.322999999997"/>
    <n v="0"/>
    <x v="0"/>
    <x v="0"/>
    <n v="10.1978380583316"/>
    <s v="Qty / 1,000"/>
    <m/>
    <s v="Private-Lighting"/>
    <x v="0"/>
    <n v="3"/>
    <n v="1"/>
    <s v="Lighting"/>
    <n v="0.91633259480590001"/>
    <n v="1.30467645558681"/>
    <n v="36575.7114971056"/>
    <n v="0"/>
    <n v="0.71"/>
    <n v="25968.755162944999"/>
    <n v="0"/>
    <n v="4903"/>
    <n v="1"/>
    <n v="1"/>
    <n v="0"/>
    <n v="0"/>
    <n v="14.276973281664301"/>
    <d v="1900-01-09T04:44:53"/>
    <n v="43351"/>
    <n v="0"/>
    <n v="0"/>
    <n v="0"/>
    <n v="264825.15972817573"/>
  </r>
  <r>
    <s v="STND-60700"/>
    <s v="Walgreen Co"/>
    <s v="Walgreen Co #249 - 1601 N Wells - Chicago"/>
    <x v="1"/>
    <s v="Outdoor &amp; Garage Lighting"/>
    <x v="1"/>
    <n v="0"/>
    <n v="1456.191"/>
    <n v="0"/>
    <x v="0"/>
    <x v="0"/>
    <n v="10.1978380583316"/>
    <s v="Qty / 1,000"/>
    <m/>
    <s v="Private-Lighting"/>
    <x v="0"/>
    <n v="3"/>
    <n v="1"/>
    <s v="Lighting"/>
    <n v="0.91633259480590001"/>
    <n v="1.30467645558681"/>
    <n v="1334.3552775630001"/>
    <n v="0"/>
    <n v="0.71"/>
    <n v="947.39224706972902"/>
    <n v="0"/>
    <n v="4903"/>
    <n v="1"/>
    <n v="1"/>
    <n v="0"/>
    <n v="0"/>
    <n v="14.276973281664301"/>
    <d v="1900-01-09T04:44:53"/>
    <n v="43365"/>
    <n v="0"/>
    <n v="0"/>
    <n v="0"/>
    <n v="9661.3527133359767"/>
  </r>
  <r>
    <s v="STND-60700"/>
    <s v="Walgreen Co"/>
    <s v="Walgreen Co #249 - 1601 N Wells - Chicago"/>
    <x v="1"/>
    <s v="Outdoor &amp; Garage Lighting"/>
    <x v="1"/>
    <n v="0"/>
    <n v="8134.0770000000002"/>
    <n v="0"/>
    <x v="0"/>
    <x v="0"/>
    <n v="10.1978380583316"/>
    <s v="Qty / 1,000"/>
    <m/>
    <s v="Private-Lighting"/>
    <x v="0"/>
    <n v="3"/>
    <n v="1"/>
    <s v="Lighting"/>
    <n v="0.91633259480590001"/>
    <n v="1.30467645558681"/>
    <n v="7453.5198837609896"/>
    <n v="0"/>
    <n v="0.71"/>
    <n v="5291.9991174703"/>
    <n v="0"/>
    <n v="4903"/>
    <n v="1"/>
    <n v="1"/>
    <n v="0"/>
    <n v="0"/>
    <n v="14.276973281664301"/>
    <d v="1900-01-09T04:44:53"/>
    <n v="43365"/>
    <n v="0"/>
    <n v="0"/>
    <n v="0"/>
    <n v="53966.950004795865"/>
  </r>
  <r>
    <s v="STND-60701"/>
    <s v="Walgreen Co"/>
    <s v="Walgreen Co #7359 - 3222 N Milwaukee Ave - Chicago"/>
    <x v="1"/>
    <s v="Outdoor &amp; Garage Lighting"/>
    <x v="1"/>
    <n v="0"/>
    <n v="4368.5730000000003"/>
    <n v="0"/>
    <x v="0"/>
    <x v="0"/>
    <n v="10.1978380583316"/>
    <s v="Qty / 1,000"/>
    <m/>
    <s v="Private-Lighting"/>
    <x v="0"/>
    <n v="3"/>
    <n v="1"/>
    <s v="Lighting"/>
    <n v="0.91633259480590001"/>
    <n v="1.30467645558681"/>
    <n v="4003.0658326889902"/>
    <n v="0"/>
    <n v="0.71"/>
    <n v="2842.1767412091899"/>
    <n v="0"/>
    <n v="4903"/>
    <n v="1"/>
    <n v="1"/>
    <n v="0"/>
    <n v="0"/>
    <n v="14.276973281664301"/>
    <d v="1900-01-09T04:44:53"/>
    <n v="43358"/>
    <n v="0"/>
    <n v="0"/>
    <n v="0"/>
    <n v="28984.058140007961"/>
  </r>
  <r>
    <s v="STND-60701"/>
    <s v="Walgreen Co"/>
    <s v="Walgreen Co #7359 - 3222 N Milwaukee Ave - Chicago"/>
    <x v="1"/>
    <s v="Outdoor &amp; Garage Lighting"/>
    <x v="1"/>
    <n v="0"/>
    <n v="1338.519"/>
    <n v="0"/>
    <x v="0"/>
    <x v="0"/>
    <n v="10.1978380583316"/>
    <s v="Qty / 1,000"/>
    <m/>
    <s v="Private-Lighting"/>
    <x v="0"/>
    <n v="3"/>
    <n v="1"/>
    <s v="Lighting"/>
    <n v="0.91633259480590001"/>
    <n v="1.30467645558681"/>
    <n v="1226.528588467"/>
    <n v="0"/>
    <n v="0.71"/>
    <n v="870.83529781156903"/>
    <n v="0"/>
    <n v="4903"/>
    <n v="1"/>
    <n v="1"/>
    <n v="0"/>
    <n v="0"/>
    <n v="14.276973281664301"/>
    <d v="1900-01-09T04:44:53"/>
    <n v="43358"/>
    <n v="0"/>
    <n v="0"/>
    <n v="0"/>
    <n v="8880.637342561351"/>
  </r>
  <r>
    <s v="STND-60701"/>
    <s v="Walgreen Co"/>
    <s v="Walgreen Co #7359 - 3222 N Milwaukee Ave - Chicago"/>
    <x v="1"/>
    <s v="Outdoor &amp; Garage Lighting"/>
    <x v="1"/>
    <n v="0"/>
    <n v="294.18"/>
    <n v="0"/>
    <x v="0"/>
    <x v="0"/>
    <n v="10.1978380583316"/>
    <s v="Qty / 1,000"/>
    <m/>
    <s v="Private-Lighting"/>
    <x v="0"/>
    <n v="3"/>
    <n v="1"/>
    <s v="Lighting"/>
    <n v="0.91633259480590001"/>
    <n v="1.30467645558681"/>
    <n v="269.56672273999999"/>
    <n v="0"/>
    <n v="0.71"/>
    <n v="191.3923731454"/>
    <n v="0"/>
    <n v="4903"/>
    <n v="1"/>
    <n v="1"/>
    <n v="0"/>
    <n v="0"/>
    <n v="14.276973281664301"/>
    <d v="1900-01-09T04:44:53"/>
    <n v="43358"/>
    <n v="0"/>
    <n v="0"/>
    <n v="0"/>
    <n v="1951.7884269365629"/>
  </r>
  <r>
    <s v="STND-60701"/>
    <s v="Walgreen Co"/>
    <s v="Walgreen Co #7359 - 3222 N Milwaukee Ave - Chicago"/>
    <x v="1"/>
    <s v="Outdoor &amp; Garage Lighting"/>
    <x v="1"/>
    <n v="0"/>
    <n v="12527.165000000001"/>
    <n v="0"/>
    <x v="0"/>
    <x v="0"/>
    <n v="10.1978380583316"/>
    <s v="Qty / 1,000"/>
    <m/>
    <s v="Private-Lighting"/>
    <x v="0"/>
    <n v="3"/>
    <n v="1"/>
    <s v="Lighting"/>
    <n v="0.91633259480590001"/>
    <n v="1.30467645558681"/>
    <n v="11479.0496100117"/>
    <n v="0"/>
    <n v="0.71"/>
    <n v="8150.1252231082699"/>
    <n v="0"/>
    <n v="4903"/>
    <n v="1"/>
    <n v="1"/>
    <n v="0"/>
    <n v="0"/>
    <n v="14.276973281664301"/>
    <d v="1900-01-09T04:44:53"/>
    <n v="43358"/>
    <n v="0"/>
    <n v="0"/>
    <n v="0"/>
    <n v="83113.657180381837"/>
  </r>
  <r>
    <s v="STND-60701"/>
    <s v="Walgreen Co"/>
    <s v="Walgreen Co #7359 - 3222 N Milwaukee Ave - Chicago"/>
    <x v="1"/>
    <s v="Outdoor &amp; Garage Lighting"/>
    <x v="1"/>
    <n v="0"/>
    <n v="1392.452"/>
    <n v="0"/>
    <x v="0"/>
    <x v="0"/>
    <n v="10.1978380583316"/>
    <s v="Qty / 1,000"/>
    <m/>
    <s v="Private-Lighting"/>
    <x v="0"/>
    <n v="3"/>
    <n v="1"/>
    <s v="Lighting"/>
    <n v="0.91633259480590001"/>
    <n v="1.30467645558681"/>
    <n v="1275.94915430266"/>
    <n v="0"/>
    <n v="0.71"/>
    <n v="905.92389955489205"/>
    <n v="0"/>
    <n v="4903"/>
    <n v="1"/>
    <n v="1"/>
    <n v="0"/>
    <n v="0"/>
    <n v="14.276973281664301"/>
    <d v="1900-01-09T04:44:53"/>
    <n v="43358"/>
    <n v="0"/>
    <n v="0"/>
    <n v="0"/>
    <n v="9238.4652208330517"/>
  </r>
  <r>
    <s v="STND-60701"/>
    <s v="Walgreen Co"/>
    <s v="Walgreen Co #7359 - 3222 N Milwaukee Ave - Chicago"/>
    <x v="1"/>
    <s v="Outdoor &amp; Garage Lighting"/>
    <x v="1"/>
    <n v="0"/>
    <n v="15331.681"/>
    <n v="0"/>
    <x v="0"/>
    <x v="0"/>
    <n v="10.1978380583316"/>
    <s v="Qty / 1,000"/>
    <m/>
    <s v="Private-Lighting"/>
    <x v="0"/>
    <n v="3"/>
    <n v="1"/>
    <s v="Lighting"/>
    <n v="0.91633259480590001"/>
    <n v="1.30467645558681"/>
    <n v="14048.9190334663"/>
    <n v="0"/>
    <n v="0.71"/>
    <n v="9974.7325137610806"/>
    <n v="0"/>
    <n v="4903"/>
    <n v="1"/>
    <n v="1"/>
    <n v="0"/>
    <n v="0"/>
    <n v="14.276973281664301"/>
    <d v="1900-01-09T04:44:53"/>
    <n v="43358"/>
    <n v="0"/>
    <n v="0"/>
    <n v="0"/>
    <n v="101720.70685051038"/>
  </r>
  <r>
    <s v="STND-60702"/>
    <s v="Bond Drug Company of Illinois, LLC"/>
    <s v="Walgreen Co #11760 - 811 Madison St - Oak Park"/>
    <x v="1"/>
    <s v="Outdoor &amp; Garage Lighting"/>
    <x v="1"/>
    <n v="0"/>
    <n v="1000.212"/>
    <n v="0"/>
    <x v="0"/>
    <x v="0"/>
    <n v="10.1978380583316"/>
    <s v="Qty / 1,000"/>
    <m/>
    <s v="Private-Lighting"/>
    <x v="0"/>
    <n v="3"/>
    <n v="1"/>
    <s v="Lighting"/>
    <n v="0.91633259480590001"/>
    <n v="1.30467645558681"/>
    <n v="916.526857315999"/>
    <n v="0"/>
    <n v="0.71"/>
    <n v="650.73406869435905"/>
    <n v="0"/>
    <n v="4903"/>
    <n v="1"/>
    <n v="1"/>
    <n v="0"/>
    <n v="0"/>
    <n v="14.276973281664301"/>
    <d v="1900-01-09T04:44:53"/>
    <n v="43404"/>
    <n v="0"/>
    <n v="0"/>
    <n v="0"/>
    <n v="6636.0806515843042"/>
  </r>
  <r>
    <s v="STND-60702"/>
    <s v="Bond Drug Company of Illinois, LLC"/>
    <s v="Walgreen Co #11760 - 811 Madison St - Oak Park"/>
    <x v="1"/>
    <s v="Outdoor &amp; Garage Lighting"/>
    <x v="1"/>
    <n v="0"/>
    <n v="2912.3820000000001"/>
    <n v="0"/>
    <x v="0"/>
    <x v="0"/>
    <n v="10.1978380583316"/>
    <s v="Qty / 1,000"/>
    <m/>
    <s v="Private-Lighting"/>
    <x v="0"/>
    <n v="3"/>
    <n v="1"/>
    <s v="Lighting"/>
    <n v="0.91633259480590001"/>
    <n v="1.30467645558681"/>
    <n v="2668.7105551260001"/>
    <n v="0"/>
    <n v="0.71"/>
    <n v="1894.7844941394601"/>
    <n v="0"/>
    <n v="4903"/>
    <n v="1"/>
    <n v="1"/>
    <n v="0"/>
    <n v="0"/>
    <n v="14.276973281664301"/>
    <d v="1900-01-09T04:44:53"/>
    <n v="43404"/>
    <n v="0"/>
    <n v="0"/>
    <n v="0"/>
    <n v="19322.705426671975"/>
  </r>
  <r>
    <s v="STND-60702"/>
    <s v="Bond Drug Company of Illinois, LLC"/>
    <s v="Walgreen Co #11760 - 811 Madison St - Oak Park"/>
    <x v="1"/>
    <s v="Outdoor &amp; Garage Lighting"/>
    <x v="1"/>
    <n v="0"/>
    <n v="607.97199999999998"/>
    <n v="0"/>
    <x v="0"/>
    <x v="0"/>
    <n v="10.1978380583316"/>
    <s v="Qty / 1,000"/>
    <m/>
    <s v="Private-Lighting"/>
    <x v="0"/>
    <n v="3"/>
    <n v="1"/>
    <s v="Lighting"/>
    <n v="0.91633259480590001"/>
    <n v="1.30467645558681"/>
    <n v="557.104560329332"/>
    <n v="0"/>
    <n v="0.71"/>
    <n v="395.544237833826"/>
    <n v="0"/>
    <n v="4903"/>
    <n v="1"/>
    <n v="1"/>
    <n v="0"/>
    <n v="0"/>
    <n v="14.276973281664301"/>
    <d v="1900-01-09T04:44:53"/>
    <n v="43404"/>
    <n v="0"/>
    <n v="0"/>
    <n v="0"/>
    <n v="4033.6960823355566"/>
  </r>
  <r>
    <s v="STND-60702"/>
    <s v="Bond Drug Company of Illinois, LLC"/>
    <s v="Walgreen Co #11760 - 811 Madison St - Oak Park"/>
    <x v="1"/>
    <s v="Outdoor &amp; Garage Lighting"/>
    <x v="1"/>
    <n v="0"/>
    <n v="1215.944"/>
    <n v="0"/>
    <x v="0"/>
    <x v="0"/>
    <n v="10.1978380583316"/>
    <s v="Qty / 1,000"/>
    <m/>
    <s v="Private-Lighting"/>
    <x v="0"/>
    <n v="3"/>
    <n v="1"/>
    <s v="Lighting"/>
    <n v="0.91633259480590001"/>
    <n v="1.30467645558681"/>
    <n v="1114.2091206586599"/>
    <n v="0"/>
    <n v="0.71"/>
    <n v="791.08847566765201"/>
    <n v="0"/>
    <n v="4903"/>
    <n v="1"/>
    <n v="1"/>
    <n v="0"/>
    <n v="0"/>
    <n v="14.276973281664301"/>
    <d v="1900-01-09T04:44:53"/>
    <n v="43404"/>
    <n v="0"/>
    <n v="0"/>
    <n v="0"/>
    <n v="8067.3921646711133"/>
  </r>
  <r>
    <s v="STND-60702"/>
    <s v="Bond Drug Company of Illinois, LLC"/>
    <s v="Walgreen Co #11760 - 811 Madison St - Oak Park"/>
    <x v="1"/>
    <s v="Outdoor &amp; Garage Lighting"/>
    <x v="1"/>
    <n v="0"/>
    <n v="254.95599999999999"/>
    <n v="0"/>
    <x v="0"/>
    <x v="0"/>
    <n v="10.1978380583316"/>
    <s v="Qty / 1,000"/>
    <m/>
    <s v="Private-Lighting"/>
    <x v="0"/>
    <n v="3"/>
    <n v="1"/>
    <s v="Lighting"/>
    <n v="0.91633259480590001"/>
    <n v="1.30467645558681"/>
    <n v="233.62449304133301"/>
    <n v="0"/>
    <n v="0.71"/>
    <n v="165.87339005934601"/>
    <n v="0"/>
    <n v="4903"/>
    <n v="1"/>
    <n v="1"/>
    <n v="0"/>
    <n v="0"/>
    <n v="14.276973281664301"/>
    <d v="1900-01-09T04:44:53"/>
    <n v="43404"/>
    <n v="0"/>
    <n v="0"/>
    <n v="0"/>
    <n v="1691.5499700116811"/>
  </r>
  <r>
    <s v="STND-60704"/>
    <s v="Walgreen Co"/>
    <s v="Walgreen Co #1450 - 4101 1st Ave - Lyons"/>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58"/>
    <n v="0"/>
    <n v="0"/>
    <n v="0"/>
    <n v="25763.607235562631"/>
  </r>
  <r>
    <s v="STND-60704"/>
    <s v="Walgreen Co"/>
    <s v="Walgreen Co #1450 - 4101 1st Ave - Lyons"/>
    <x v="1"/>
    <s v="Outdoor &amp; Garage Lighting"/>
    <x v="1"/>
    <n v="0"/>
    <n v="5800.2489999999998"/>
    <n v="0"/>
    <x v="0"/>
    <x v="0"/>
    <n v="10.1978380583316"/>
    <s v="Qty / 1,000"/>
    <m/>
    <s v="Private-Lighting"/>
    <x v="0"/>
    <n v="3"/>
    <n v="1"/>
    <s v="Lighting"/>
    <n v="0.91633259480590001"/>
    <n v="1.30467645558681"/>
    <n v="5314.9572166903299"/>
    <n v="0"/>
    <n v="0.71"/>
    <n v="3773.6196238501302"/>
    <n v="0"/>
    <n v="4903"/>
    <n v="1"/>
    <n v="1"/>
    <n v="0"/>
    <n v="0"/>
    <n v="14.276973281664301"/>
    <d v="1900-01-09T04:44:53"/>
    <n v="43358"/>
    <n v="0"/>
    <n v="0"/>
    <n v="0"/>
    <n v="38482.761817765837"/>
  </r>
  <r>
    <s v="STND-60704"/>
    <s v="Walgreen Co"/>
    <s v="Walgreen Co #1450 - 4101 1st Ave - Lyons"/>
    <x v="1"/>
    <s v="Outdoor &amp; Garage Lighting"/>
    <x v="1"/>
    <n v="0"/>
    <n v="7217.2160000000003"/>
    <n v="0"/>
    <x v="0"/>
    <x v="0"/>
    <n v="10.1978380583316"/>
    <s v="Qty / 1,000"/>
    <m/>
    <s v="Private-Lighting"/>
    <x v="0"/>
    <n v="3"/>
    <n v="1"/>
    <s v="Lighting"/>
    <n v="0.91633259480590001"/>
    <n v="1.30467645558681"/>
    <n v="6613.37026455466"/>
    <n v="0"/>
    <n v="0.71"/>
    <n v="4695.4928878338096"/>
    <n v="0"/>
    <n v="4903"/>
    <n v="1"/>
    <n v="1"/>
    <n v="0"/>
    <n v="0"/>
    <n v="14.276973281664301"/>
    <d v="1900-01-09T04:44:53"/>
    <n v="43358"/>
    <n v="0"/>
    <n v="0"/>
    <n v="0"/>
    <n v="47883.876074176973"/>
  </r>
  <r>
    <s v="STND-60704"/>
    <s v="Walgreen Co"/>
    <s v="Walgreen Co #1450 - 4101 1st Ave - Lyons"/>
    <x v="1"/>
    <s v="Outdoor &amp; Garage Lighting"/>
    <x v="1"/>
    <n v="0"/>
    <n v="29270.91"/>
    <n v="0"/>
    <x v="0"/>
    <x v="0"/>
    <n v="10.1978380583316"/>
    <s v="Qty / 1,000"/>
    <m/>
    <s v="Private-Lighting"/>
    <x v="0"/>
    <n v="3"/>
    <n v="1"/>
    <s v="Lighting"/>
    <n v="0.91633259480590001"/>
    <n v="1.30467645558681"/>
    <n v="26821.888912629998"/>
    <n v="0"/>
    <n v="0.71"/>
    <n v="19043.541127967299"/>
    <n v="0"/>
    <n v="4903"/>
    <n v="1"/>
    <n v="1"/>
    <n v="0"/>
    <n v="0"/>
    <n v="14.276973281664301"/>
    <d v="1900-01-09T04:44:53"/>
    <n v="43358"/>
    <n v="0"/>
    <n v="0"/>
    <n v="0"/>
    <n v="194202.948480188"/>
  </r>
  <r>
    <s v="STND-60705"/>
    <s v="Bond Drug Company of Illinois, LLC"/>
    <s v="Walgreen Co #5139 - 7945 W 95th St - Hickory Hills"/>
    <x v="1"/>
    <s v="Outdoor &amp; Garage Lighting"/>
    <x v="1"/>
    <n v="0"/>
    <n v="14561.91"/>
    <n v="0"/>
    <x v="0"/>
    <x v="0"/>
    <n v="10.1978380583316"/>
    <s v="Qty / 1,000"/>
    <m/>
    <s v="Private-Lighting"/>
    <x v="0"/>
    <n v="3"/>
    <n v="1"/>
    <s v="Lighting"/>
    <n v="0.91633259480590001"/>
    <n v="1.30467645558681"/>
    <n v="13343.55277563"/>
    <n v="0"/>
    <n v="0.71"/>
    <n v="9473.9224706972891"/>
    <n v="0"/>
    <n v="4903"/>
    <n v="1"/>
    <n v="1"/>
    <n v="0"/>
    <n v="0"/>
    <n v="14.276973281664301"/>
    <d v="1900-01-09T04:44:53"/>
    <n v="43363"/>
    <n v="0"/>
    <n v="0"/>
    <n v="0"/>
    <n v="96613.527133359763"/>
  </r>
  <r>
    <s v="STND-60705"/>
    <s v="Bond Drug Company of Illinois, LLC"/>
    <s v="Walgreen Co #5139 - 7945 W 95th St - Hickory Hills"/>
    <x v="1"/>
    <s v="Outdoor &amp; Garage Lighting"/>
    <x v="1"/>
    <n v="0"/>
    <n v="558.94200000000001"/>
    <n v="0"/>
    <x v="0"/>
    <x v="0"/>
    <n v="10.1978380583316"/>
    <s v="Qty / 1,000"/>
    <m/>
    <s v="Private-Lighting"/>
    <x v="0"/>
    <n v="3"/>
    <n v="1"/>
    <s v="Lighting"/>
    <n v="0.91633259480590001"/>
    <n v="1.30467645558681"/>
    <n v="512.17677320599898"/>
    <n v="0"/>
    <n v="0.71"/>
    <n v="363.64550897625901"/>
    <n v="0"/>
    <n v="4903"/>
    <n v="1"/>
    <n v="1"/>
    <n v="0"/>
    <n v="0"/>
    <n v="14.276973281664301"/>
    <d v="1900-01-09T04:44:53"/>
    <n v="43363"/>
    <n v="0"/>
    <n v="0"/>
    <n v="0"/>
    <n v="3708.3980111794594"/>
  </r>
  <r>
    <s v="STND-60705"/>
    <s v="Bond Drug Company of Illinois, LLC"/>
    <s v="Walgreen Co #5139 - 7945 W 95th St - Hickory Hills"/>
    <x v="1"/>
    <s v="Outdoor &amp; Garage Lighting"/>
    <x v="1"/>
    <n v="0"/>
    <n v="5368.7849999999999"/>
    <n v="0"/>
    <x v="0"/>
    <x v="0"/>
    <n v="10.1978380583316"/>
    <s v="Qty / 1,000"/>
    <m/>
    <s v="Private-Lighting"/>
    <x v="0"/>
    <n v="3"/>
    <n v="1"/>
    <s v="Lighting"/>
    <n v="0.91633259480590001"/>
    <n v="1.30467645558681"/>
    <n v="4919.5926900049899"/>
    <n v="0"/>
    <n v="0.71"/>
    <n v="3492.9108099035402"/>
    <n v="0"/>
    <n v="4903"/>
    <n v="1"/>
    <n v="1"/>
    <n v="0"/>
    <n v="0"/>
    <n v="14.276973281664301"/>
    <d v="1900-01-09T04:44:53"/>
    <n v="43363"/>
    <n v="0"/>
    <n v="0"/>
    <n v="0"/>
    <n v="35620.138791592173"/>
  </r>
  <r>
    <s v="STND-60705"/>
    <s v="Bond Drug Company of Illinois, LLC"/>
    <s v="Walgreen Co #5139 - 7945 W 95th St - Hickory Hills"/>
    <x v="1"/>
    <s v="Outdoor &amp; Garage Lighting"/>
    <x v="1"/>
    <n v="0"/>
    <n v="9884.4480000000003"/>
    <n v="0"/>
    <x v="0"/>
    <x v="0"/>
    <n v="10.1978380583316"/>
    <s v="Qty / 1,000"/>
    <m/>
    <s v="Private-Lighting"/>
    <x v="0"/>
    <n v="3"/>
    <n v="1"/>
    <s v="Lighting"/>
    <n v="0.91633259480590001"/>
    <n v="1.30467645558681"/>
    <n v="9057.4418840639901"/>
    <n v="0"/>
    <n v="0.71"/>
    <n v="6430.7837376854304"/>
    <n v="0"/>
    <n v="4903"/>
    <n v="1"/>
    <n v="1"/>
    <n v="0"/>
    <n v="0"/>
    <n v="14.276973281664301"/>
    <d v="1900-01-09T04:44:53"/>
    <n v="43363"/>
    <n v="0"/>
    <n v="0"/>
    <n v="0"/>
    <n v="65580.091145068422"/>
  </r>
  <r>
    <s v="STND-60705"/>
    <s v="Bond Drug Company of Illinois, LLC"/>
    <s v="Walgreen Co #5139 - 7945 W 95th St - Hickory Hills"/>
    <x v="1"/>
    <s v="Outdoor &amp; Garage Lighting"/>
    <x v="1"/>
    <n v="0"/>
    <n v="14493.268"/>
    <n v="0"/>
    <x v="0"/>
    <x v="0"/>
    <n v="10.1978380583316"/>
    <s v="Qty / 1,000"/>
    <m/>
    <s v="Private-Lighting"/>
    <x v="0"/>
    <n v="3"/>
    <n v="1"/>
    <s v="Lighting"/>
    <n v="0.91633259480590001"/>
    <n v="1.30467645558681"/>
    <n v="13280.6538736573"/>
    <n v="0"/>
    <n v="0.71"/>
    <n v="9429.2642502966901"/>
    <n v="0"/>
    <n v="4903"/>
    <n v="1"/>
    <n v="1"/>
    <n v="0"/>
    <n v="0"/>
    <n v="14.276973281664301"/>
    <d v="1900-01-09T04:44:53"/>
    <n v="43363"/>
    <n v="0"/>
    <n v="0"/>
    <n v="0"/>
    <n v="96158.109833741168"/>
  </r>
  <r>
    <s v="STND-60708"/>
    <s v="Hebrew Theological College"/>
    <s v="Hebrew Theological College - 7135 N Carpenter Road - Skokie"/>
    <x v="0"/>
    <s v="Indoor Lighting"/>
    <x v="3"/>
    <n v="0"/>
    <n v="1705.7840000000001"/>
    <n v="0.41508200000000001"/>
    <x v="0"/>
    <x v="0"/>
    <n v="14.727540500736399"/>
    <s v="Qty / 1,000"/>
    <m/>
    <s v="Private-Lighting"/>
    <x v="0"/>
    <n v="3"/>
    <n v="1"/>
    <s v="Lighting"/>
    <n v="0.91633259480590001"/>
    <n v="1.30467645558681"/>
    <n v="1563.06547889839"/>
    <n v="0.54154771253788303"/>
    <n v="0.71"/>
    <n v="1109.7764900178499"/>
    <n v="0.38449887590189702"/>
    <n v="3395"/>
    <n v="1.06"/>
    <n v="1.39"/>
    <n v="0.02"/>
    <n v="0.63"/>
    <n v="20.618556701030901"/>
    <d v="1900-01-13T17:27:39"/>
    <n v="43370"/>
    <n v="0.61841693792152896"/>
    <n v="29.4918014886488"/>
    <n v="0"/>
    <n v="16344.278203502969"/>
  </r>
  <r>
    <s v="STND-60708"/>
    <s v="Hebrew Theological College"/>
    <s v="Hebrew Theological College - 7135 N Carpenter Road - Skokie"/>
    <x v="0"/>
    <s v="Indoor Lighting"/>
    <x v="3"/>
    <n v="0"/>
    <n v="1597.8230000000001"/>
    <n v="0.38881100000000002"/>
    <x v="0"/>
    <x v="0"/>
    <n v="14.727540500736399"/>
    <s v="Qty / 1,000"/>
    <m/>
    <s v="Private-Lighting"/>
    <x v="0"/>
    <n v="3"/>
    <n v="1"/>
    <s v="Lighting"/>
    <n v="0.91633259480590001"/>
    <n v="1.30467645558681"/>
    <n v="1464.1372956305499"/>
    <n v="0.50727255737316201"/>
    <n v="0.71"/>
    <n v="1039.53747989769"/>
    <n v="0.36016351573494498"/>
    <n v="3395"/>
    <n v="1.06"/>
    <n v="1.39"/>
    <n v="0.02"/>
    <n v="0.63"/>
    <n v="20.618556701030901"/>
    <d v="1900-01-13T17:27:39"/>
    <n v="43370"/>
    <n v="0.579276644253925"/>
    <n v="27.6252319930292"/>
    <n v="0"/>
    <n v="15309.83033722668"/>
  </r>
  <r>
    <s v="STND-60708"/>
    <s v="Hebrew Theological College"/>
    <s v="Hebrew Theological College - 7135 N Carpenter Road - Skokie"/>
    <x v="0"/>
    <s v="Indoor Lighting"/>
    <x v="3"/>
    <n v="0"/>
    <n v="6254.5410000000002"/>
    <n v="1.5219670000000001"/>
    <x v="0"/>
    <x v="0"/>
    <n v="14.727540500736399"/>
    <s v="Qty / 1,000"/>
    <m/>
    <s v="Private-Lighting"/>
    <x v="0"/>
    <n v="3"/>
    <n v="1"/>
    <s v="Lighting"/>
    <n v="0.91633259480590001"/>
    <n v="1.30467645558681"/>
    <n v="5731.23978384989"/>
    <n v="1.98567451108009"/>
    <n v="0.71"/>
    <n v="4069.1802465334199"/>
    <n v="1.40982890286686"/>
    <n v="3395"/>
    <n v="1.06"/>
    <n v="1.39"/>
    <n v="0.02"/>
    <n v="0.63"/>
    <n v="20.618556701030901"/>
    <d v="1900-01-13T17:27:39"/>
    <n v="43370"/>
    <n v="2.26752827575663"/>
    <n v="108.13659969528101"/>
    <n v="0"/>
    <n v="59929.016885617464"/>
  </r>
  <r>
    <s v="STND-60708"/>
    <s v="Hebrew Theological College"/>
    <s v="Hebrew Theological College - 7135 N Carpenter Road - Skokie"/>
    <x v="1"/>
    <s v="Outdoor &amp; Garage Lighting"/>
    <x v="1"/>
    <n v="0"/>
    <n v="21107.415000000001"/>
    <n v="0"/>
    <x v="0"/>
    <x v="0"/>
    <n v="10.1978380583316"/>
    <s v="Qty / 1,000"/>
    <m/>
    <s v="Private-Lighting"/>
    <x v="0"/>
    <n v="3"/>
    <n v="1"/>
    <s v="Lighting"/>
    <n v="0.91633259480590001"/>
    <n v="1.30467645558681"/>
    <n v="19341.412356594999"/>
    <n v="0"/>
    <n v="0.71"/>
    <n v="13732.402773182401"/>
    <n v="0"/>
    <n v="4903"/>
    <n v="1"/>
    <n v="1"/>
    <n v="0"/>
    <n v="0"/>
    <n v="14.276973281664301"/>
    <d v="1900-01-09T04:44:53"/>
    <n v="43370"/>
    <n v="0"/>
    <n v="0"/>
    <n v="0"/>
    <n v="140040.81963269788"/>
  </r>
  <r>
    <s v="STND-60708"/>
    <s v="Hebrew Theological College"/>
    <s v="Hebrew Theological College - 7135 N Carpenter Road - Skokie"/>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370"/>
    <n v="0"/>
    <n v="0"/>
    <n v="0"/>
    <n v="39686.364681043415"/>
  </r>
  <r>
    <s v="STND-60709"/>
    <s v="Martingale Rd LLC"/>
    <s v="Lincoln Property Company  Commercial - 425 N Martingale  Road - Schaumburg"/>
    <x v="2"/>
    <s v="Energy Management System"/>
    <x v="6"/>
    <n v="97059.839999999997"/>
    <n v="630888.95999999996"/>
    <n v="0"/>
    <x v="1"/>
    <x v="0"/>
    <n v="15"/>
    <s v="NA"/>
    <m/>
    <s v="EMS"/>
    <x v="1"/>
    <n v="2"/>
    <n v="1"/>
    <s v="EMS"/>
    <n v="0.79332965142744905"/>
    <n v="0.53298697738882195"/>
    <n v="500502.91872622602"/>
    <n v="0"/>
    <n v="0.7"/>
    <n v="350352.04310835799"/>
    <n v="0"/>
    <n v="2885"/>
    <n v="1.165"/>
    <n v="1.3779999999999999"/>
    <n v="2.5499999999999998E-2"/>
    <n v="0.55000000000000004"/>
    <n v="24.263431542460999"/>
    <d v="1900-01-16T07:56:40"/>
    <n v="43320"/>
    <n v="0"/>
    <n v="0"/>
    <n v="0"/>
    <n v="5255280.6466253698"/>
  </r>
  <r>
    <s v="STND-60710"/>
    <s v="1255 Normantown LLC"/>
    <s v="1255 Normantown LLC - 1255 Normantown Rd - Romeoville"/>
    <x v="1"/>
    <s v="Outdoor &amp; Garage Lighting"/>
    <x v="1"/>
    <n v="0"/>
    <n v="14954.15"/>
    <n v="0"/>
    <x v="0"/>
    <x v="0"/>
    <n v="10.1978380583316"/>
    <s v="Qty / 1,000"/>
    <m/>
    <s v="Private-Lighting"/>
    <x v="0"/>
    <n v="3"/>
    <n v="1"/>
    <s v="Lighting"/>
    <n v="0.91633259480590001"/>
    <n v="1.30467645558681"/>
    <n v="13702.9750726166"/>
    <n v="0"/>
    <n v="0.71"/>
    <n v="9729.1123015578196"/>
    <n v="0"/>
    <n v="4903"/>
    <n v="1"/>
    <n v="1"/>
    <n v="0"/>
    <n v="0"/>
    <n v="14.276973281664301"/>
    <d v="1900-01-09T04:44:53"/>
    <n v="43316"/>
    <n v="0"/>
    <n v="0"/>
    <n v="0"/>
    <n v="99215.911702608471"/>
  </r>
  <r>
    <s v="STND-60710"/>
    <s v="1255 Normantown LLC"/>
    <s v="1255 Normantown LLC - 1255 Normantown Rd - Romeoville"/>
    <x v="0"/>
    <s v="Indoor Lighting"/>
    <x v="14"/>
    <n v="0"/>
    <n v="20857.928"/>
    <n v="4.1673450000000001"/>
    <x v="0"/>
    <x v="0"/>
    <n v="12.215978499877799"/>
    <s v="Qty / 1,000"/>
    <m/>
    <s v="Private-Lighting"/>
    <x v="0"/>
    <n v="3"/>
    <n v="1"/>
    <s v="Lighting"/>
    <n v="0.91633259480590001"/>
    <n v="1.30467645558681"/>
    <n v="19112.799286514601"/>
    <n v="5.4370369038073996"/>
    <n v="0.71"/>
    <n v="13570.087493425401"/>
    <n v="3.8602962017032501"/>
    <n v="4093"/>
    <n v="1.1200000000000001"/>
    <n v="1.29"/>
    <n v="1.9E-2"/>
    <n v="0.71"/>
    <n v="17.102369899829"/>
    <d v="1900-01-11T05:11:01"/>
    <n v="43316"/>
    <n v="5.9362778729199697"/>
    <n v="324.23498789623"/>
    <n v="0"/>
    <n v="165771.89706114531"/>
  </r>
  <r>
    <s v="STND-60710"/>
    <s v="1255 Normantown LLC"/>
    <s v="1255 Normantown LLC - 1255 Normantown Rd - Romeoville"/>
    <x v="0"/>
    <s v="Indoor Lighting"/>
    <x v="14"/>
    <n v="0"/>
    <n v="9764.2610000000004"/>
    <n v="1.9508669999999999"/>
    <x v="0"/>
    <x v="0"/>
    <n v="12.215978499877799"/>
    <s v="Qty / 1,000"/>
    <m/>
    <s v="Private-Lighting"/>
    <x v="0"/>
    <n v="3"/>
    <n v="1"/>
    <s v="Lighting"/>
    <n v="0.91633259480590001"/>
    <n v="1.30467645558681"/>
    <n v="8947.3106184920507"/>
    <n v="2.54525024288127"/>
    <n v="0.71"/>
    <n v="6352.59053912936"/>
    <n v="1.8071276724456999"/>
    <n v="4093"/>
    <n v="1.1200000000000001"/>
    <n v="1.29"/>
    <n v="1.9E-2"/>
    <n v="0.71"/>
    <n v="17.102369899829"/>
    <d v="1900-01-11T05:11:01"/>
    <n v="43316"/>
    <n v="2.7789608503998999"/>
    <n v="151.78473370656201"/>
    <n v="0"/>
    <n v="77603.109444531379"/>
  </r>
  <r>
    <s v="STND-60710"/>
    <s v="1255 Normantown LLC"/>
    <s v="1255 Normantown LLC - 1255 Normantown Rd - Romeoville"/>
    <x v="0"/>
    <s v="Indoor Lighting"/>
    <x v="14"/>
    <n v="0"/>
    <n v="5941.0709999999999"/>
    <n v="1.187006"/>
    <x v="0"/>
    <x v="0"/>
    <n v="12.215978499877799"/>
    <s v="Qty / 1,000"/>
    <m/>
    <s v="Private-Lighting"/>
    <x v="0"/>
    <n v="3"/>
    <n v="1"/>
    <s v="Lighting"/>
    <n v="0.91633259480590001"/>
    <n v="1.30467645558681"/>
    <n v="5443.9970053560801"/>
    <n v="1.5486587808402701"/>
    <n v="0.71"/>
    <n v="3865.2378738028201"/>
    <n v="1.09954773439659"/>
    <n v="4093"/>
    <n v="1.1200000000000001"/>
    <n v="1.29"/>
    <n v="1.9E-2"/>
    <n v="0.71"/>
    <n v="17.102369899829"/>
    <d v="1900-01-11T05:11:01"/>
    <n v="43316"/>
    <n v="1.6908601166505901"/>
    <n v="92.353520626576397"/>
    <n v="0"/>
    <n v="47217.66276328863"/>
  </r>
  <r>
    <s v="STND-60710"/>
    <s v="1255 Normantown LLC"/>
    <s v="1255 Normantown LLC - 1255 Normantown Rd - Romeoville"/>
    <x v="0"/>
    <s v="Indoor Lighting"/>
    <x v="14"/>
    <n v="0"/>
    <n v="19528.522000000001"/>
    <n v="3.9017339999999998"/>
    <x v="0"/>
    <x v="0"/>
    <n v="12.215978499877799"/>
    <s v="Qty / 1,000"/>
    <m/>
    <s v="Private-Lighting"/>
    <x v="0"/>
    <n v="3"/>
    <n v="1"/>
    <s v="Lighting"/>
    <n v="0.91633259480590001"/>
    <n v="1.30467645558681"/>
    <n v="17894.621236984101"/>
    <n v="5.0905004857625302"/>
    <n v="0.71"/>
    <n v="12705.1810782587"/>
    <n v="3.6142553448913999"/>
    <n v="4093"/>
    <n v="1.1200000000000001"/>
    <n v="1.29"/>
    <n v="1.9E-2"/>
    <n v="0.71"/>
    <n v="17.102369899829"/>
    <d v="1900-01-11T05:11:01"/>
    <n v="43316"/>
    <n v="5.5579217007997901"/>
    <n v="303.56946741312299"/>
    <n v="0"/>
    <n v="155206.21888906253"/>
  </r>
  <r>
    <s v="STND-60712"/>
    <s v="G&amp;I 1X O'Hare Industrial  Portfolio LLC"/>
    <s v="G&amp;I 1X O'hare Industrial - 1471 Business Center Dr - Mount Prospect"/>
    <x v="0"/>
    <s v="Indoor Lighting"/>
    <x v="6"/>
    <n v="0"/>
    <n v="52798.788999999997"/>
    <n v="11.872278"/>
    <x v="0"/>
    <x v="0"/>
    <n v="15"/>
    <s v="Qty / 1,000"/>
    <m/>
    <s v="Private-Lighting"/>
    <x v="0"/>
    <n v="3"/>
    <n v="1"/>
    <s v="Lighting"/>
    <n v="0.91633259480590001"/>
    <n v="1.30467645558681"/>
    <n v="48381.251326979203"/>
    <n v="15.489481580781201"/>
    <n v="0.71"/>
    <n v="34350.688442155202"/>
    <n v="10.9975319223547"/>
    <n v="2885"/>
    <n v="1.165"/>
    <n v="1.3779999999999999"/>
    <n v="2.5499999999999998E-2"/>
    <n v="0.55000000000000004"/>
    <n v="24.263431542460999"/>
    <d v="1900-01-16T07:56:40"/>
    <n v="43239"/>
    <n v="20.4373684929162"/>
    <n v="1058.9887629510499"/>
    <n v="1"/>
    <n v="515260.32663232804"/>
  </r>
  <r>
    <s v="STND-60712"/>
    <s v="G&amp;I 1X O'Hare Industrial  Portfolio LLC"/>
    <s v="G&amp;I 1X O'hare Industrial - 1471 Business Center Dr - Mount Prospect"/>
    <x v="0"/>
    <s v="Indoor Lighting"/>
    <x v="6"/>
    <n v="0"/>
    <n v="2956.8939999999998"/>
    <n v="0.66488400000000003"/>
    <x v="0"/>
    <x v="0"/>
    <n v="15"/>
    <s v="Qty / 1,000"/>
    <m/>
    <s v="Private-Lighting"/>
    <x v="0"/>
    <n v="3"/>
    <n v="1"/>
    <s v="Lighting"/>
    <n v="0.91633259480590001"/>
    <n v="1.30467645558681"/>
    <n v="2709.4983515859999"/>
    <n v="0.86745850049637796"/>
    <n v="0.71"/>
    <n v="1923.74382962606"/>
    <n v="0.61589553535242902"/>
    <n v="2885"/>
    <n v="1.165"/>
    <n v="1.3779999999999999"/>
    <n v="2.5499999999999998E-2"/>
    <n v="0.55000000000000004"/>
    <n v="24.263431542460999"/>
    <d v="1900-01-16T07:56:40"/>
    <n v="43239"/>
    <n v="1.1445553509650099"/>
    <n v="59.306616279350102"/>
    <n v="1"/>
    <n v="28856.157444390901"/>
  </r>
  <r>
    <s v="STND-60712"/>
    <s v="G&amp;I 1X O'Hare Industrial  Portfolio LLC"/>
    <s v="G&amp;I 1X O'hare Industrial - 1471 Business Center Dr - Mount Prospect"/>
    <x v="0"/>
    <s v="Indoor Lighting"/>
    <x v="6"/>
    <n v="0"/>
    <n v="5103.68"/>
    <n v="1.147608"/>
    <x v="0"/>
    <x v="0"/>
    <n v="15"/>
    <s v="Qty / 1,000"/>
    <m/>
    <s v="Private-Lighting"/>
    <x v="0"/>
    <n v="3"/>
    <n v="1"/>
    <s v="Lighting"/>
    <n v="0.91633259480590001"/>
    <n v="1.30467645558681"/>
    <n v="4676.6683374589702"/>
    <n v="1.4972571378430599"/>
    <n v="0.71"/>
    <n v="3320.4345195958699"/>
    <n v="1.06305256786858"/>
    <n v="2885"/>
    <n v="1.165"/>
    <n v="1.3779999999999999"/>
    <n v="2.5499999999999998E-2"/>
    <n v="0.55000000000000004"/>
    <n v="24.263431542460999"/>
    <d v="1900-01-16T07:56:40"/>
    <n v="43239"/>
    <n v="1.9755338934464499"/>
    <n v="102.36484343794299"/>
    <n v="1"/>
    <n v="49806.517793938052"/>
  </r>
  <r>
    <s v="STND-60712"/>
    <s v="G&amp;I 1X O'Hare Industrial  Portfolio LLC"/>
    <s v="G&amp;I 1X O'hare Industrial - 1471 Business Center Dr - Mount Prospect"/>
    <x v="0"/>
    <s v="Indoor Lighting"/>
    <x v="6"/>
    <n v="0"/>
    <n v="-911.37199999999996"/>
    <n v="-0.20493"/>
    <x v="0"/>
    <x v="0"/>
    <n v="15"/>
    <s v="Qty / 1,000"/>
    <m/>
    <s v="Private-Lighting"/>
    <x v="0"/>
    <n v="3"/>
    <n v="1"/>
    <s v="Lighting"/>
    <n v="0.91633259480590001"/>
    <n v="1.30467645558681"/>
    <n v="-835.11986959344199"/>
    <n v="-0.26736734604340401"/>
    <n v="0.71"/>
    <n v="-592.93510741134401"/>
    <n v="-0.189830815690817"/>
    <n v="2885"/>
    <n v="1.165"/>
    <n v="1.3779999999999999"/>
    <n v="2.5499999999999998E-2"/>
    <n v="0.55000000000000004"/>
    <n v="24.263431542460999"/>
    <d v="1900-01-16T07:56:40"/>
    <n v="43239"/>
    <n v="-0.352773909544009"/>
    <n v="-18.279447789384399"/>
    <n v="1"/>
    <n v="-8894.0266111701603"/>
  </r>
  <r>
    <s v="STND-60713"/>
    <s v="VAN DIEST SUPPLY COMPANY"/>
    <s v="Van Diest Supply Co - 1771 Lincoln Dr - Freeport"/>
    <x v="0"/>
    <s v="Indoor Lighting"/>
    <x v="8"/>
    <n v="0"/>
    <n v="9058.1759999999995"/>
    <n v="1.433549"/>
    <x v="0"/>
    <x v="0"/>
    <n v="9.5383441434566993"/>
    <s v="Qty / 1,000"/>
    <m/>
    <s v="Private-Lighting"/>
    <x v="0"/>
    <n v="3"/>
    <n v="1"/>
    <s v="Lighting"/>
    <n v="0.91633259480590001"/>
    <n v="1.30467645558681"/>
    <n v="8300.3019182885291"/>
    <n v="1.87031762823001"/>
    <n v="0.71"/>
    <n v="5893.2143619848503"/>
    <n v="1.3279255160433101"/>
    <n v="5242"/>
    <n v="1"/>
    <n v="1.22"/>
    <n v="1.0999999999999999E-2"/>
    <n v="0.68"/>
    <n v="13.3536818008394"/>
    <d v="1900-01-08T12:55:13"/>
    <n v="43344"/>
    <n v="2.25448122978545"/>
    <n v="91.303321101173793"/>
    <n v="0"/>
    <n v="56211.506695773103"/>
  </r>
  <r>
    <s v="STND-60713"/>
    <s v="VAN DIEST SUPPLY COMPANY"/>
    <s v="Van Diest Supply Co - 1771 Lincoln Dr - Freeport"/>
    <x v="0"/>
    <s v="Indoor Lighting"/>
    <x v="8"/>
    <n v="0"/>
    <n v="48436.08"/>
    <n v="7.0184160000000002"/>
    <x v="0"/>
    <x v="0"/>
    <n v="9.5383441434566993"/>
    <s v="Qty / 1,000"/>
    <m/>
    <s v="Private-Lighting"/>
    <x v="0"/>
    <n v="3"/>
    <n v="1"/>
    <s v="Lighting"/>
    <n v="0.91633259480590001"/>
    <n v="1.30467645558681"/>
    <n v="44383.558868626104"/>
    <n v="9.1567621107137303"/>
    <n v="0.71"/>
    <n v="31512.326796724599"/>
    <n v="6.5013010986067501"/>
    <n v="5242"/>
    <n v="1"/>
    <n v="1.22"/>
    <n v="1.0999999999999999E-2"/>
    <n v="0.68"/>
    <n v="13.3536818008394"/>
    <d v="1900-01-08T12:55:13"/>
    <n v="43344"/>
    <n v="11.037562814264399"/>
    <n v="488.21914755488802"/>
    <n v="0"/>
    <n v="300575.41774823167"/>
  </r>
  <r>
    <s v="STND-60714"/>
    <s v="CE Rentals"/>
    <s v="CE Rental Co - 1021 IL-83 - Elmhurst"/>
    <x v="0"/>
    <s v="Indoor Lighting"/>
    <x v="19"/>
    <n v="0"/>
    <n v="461.29599999999999"/>
    <n v="7.3005E-2"/>
    <x v="0"/>
    <x v="0"/>
    <n v="15"/>
    <s v="Qty / 1,000"/>
    <m/>
    <s v="Private-Lighting"/>
    <x v="0"/>
    <n v="3"/>
    <n v="1"/>
    <s v="Lighting"/>
    <n v="0.91633259480590001"/>
    <n v="1.30467645558681"/>
    <n v="422.70056065358199"/>
    <n v="9.5247904640114803E-2"/>
    <n v="0.71"/>
    <n v="300.11739806404302"/>
    <n v="6.7626012294481494E-2"/>
    <n v="3221.7142857142899"/>
    <n v="1.1414285714285699"/>
    <n v="1.3557142857142901"/>
    <n v="2.3428571428571399E-2"/>
    <n v="0.56857142857142895"/>
    <n v="21.7275629655906"/>
    <d v="1900-01-14T12:28:21"/>
    <n v="43274"/>
    <n v="0.12356692120681401"/>
    <n v="8.6762067518382402"/>
    <n v="0"/>
    <n v="4501.760970960645"/>
  </r>
  <r>
    <s v="STND-60714"/>
    <s v="CE Rentals"/>
    <s v="CE Rental Co - 1021 IL-83 - Elmhurst"/>
    <x v="63"/>
    <s v="Outdoor &amp; Garage Lighting"/>
    <x v="1"/>
    <n v="0"/>
    <n v="2588.7840000000001"/>
    <n v="0"/>
    <x v="0"/>
    <x v="0"/>
    <n v="10.1978380583316"/>
    <s v="Qty / 1,000"/>
    <m/>
    <s v="Private-Lighting"/>
    <x v="0"/>
    <n v="3"/>
    <n v="1"/>
    <s v="Lighting"/>
    <n v="0.91633259480590001"/>
    <n v="1.30467645558681"/>
    <n v="2372.1871601120001"/>
    <n v="0"/>
    <n v="0.71"/>
    <n v="1684.25288367952"/>
    <n v="0"/>
    <n v="4903"/>
    <n v="1"/>
    <n v="1"/>
    <n v="0"/>
    <n v="0"/>
    <n v="14.276973281664301"/>
    <d v="1900-01-09T04:44:53"/>
    <n v="43274"/>
    <n v="0"/>
    <n v="0"/>
    <n v="0"/>
    <n v="17175.738157041753"/>
  </r>
  <r>
    <s v="STND-60715"/>
    <s v="MJH Wacker LLC"/>
    <s v="Lincoln Property Company - 100 S Wacker Dr - Chicago"/>
    <x v="12"/>
    <s v="Variable Speed Drives"/>
    <x v="6"/>
    <n v="0"/>
    <n v="194195.08900000001"/>
    <n v="11.084853000000001"/>
    <x v="6"/>
    <x v="0"/>
    <n v="15"/>
    <s v="ΔkWpeak"/>
    <m/>
    <s v="Private-Non-Lighting"/>
    <x v="2"/>
    <n v="2"/>
    <n v="1"/>
    <s v="Non-Lighting"/>
    <n v="0.76002432528749297"/>
    <n v="0.465462131779591"/>
    <n v="147592.99149136999"/>
    <n v="5.1595793078433996"/>
    <n v="0.7"/>
    <n v="103315.094043959"/>
    <n v="3.6117055154903799"/>
    <n v="2885"/>
    <n v="1.165"/>
    <n v="1.3779999999999999"/>
    <n v="2.5499999999999998E-2"/>
    <n v="0.55000000000000004"/>
    <n v="24.263431542460999"/>
    <d v="1900-01-16T07:56:40"/>
    <n v="43405"/>
    <n v="5.1595793078433996"/>
    <n v="0"/>
    <n v="0"/>
    <n v="1549726.4106593851"/>
  </r>
  <r>
    <s v="STND-60715"/>
    <s v="MJH Wacker LLC"/>
    <s v="Lincoln Property Company - 100 S Wacker Dr - Chicago"/>
    <x v="12"/>
    <s v="Variable Speed Drives"/>
    <x v="6"/>
    <n v="0"/>
    <n v="25892.679"/>
    <n v="1.4779800000000001"/>
    <x v="6"/>
    <x v="0"/>
    <n v="15"/>
    <s v="ΔkWpeak"/>
    <m/>
    <s v="Private-Non-Lighting"/>
    <x v="2"/>
    <n v="2"/>
    <n v="1"/>
    <s v="Non-Lighting"/>
    <n v="0.76002432528749297"/>
    <n v="0.465462131779591"/>
    <n v="19679.065886860601"/>
    <n v="0.68794372152759997"/>
    <n v="0.7"/>
    <n v="13775.3461208025"/>
    <n v="0.48156060506932002"/>
    <n v="2885"/>
    <n v="1.165"/>
    <n v="1.3779999999999999"/>
    <n v="2.5499999999999998E-2"/>
    <n v="0.55000000000000004"/>
    <n v="24.263431542460999"/>
    <d v="1900-01-16T07:56:40"/>
    <n v="43405"/>
    <n v="0.68794372152759997"/>
    <n v="0"/>
    <n v="0"/>
    <n v="206630.19181203749"/>
  </r>
  <r>
    <s v="STND-60717"/>
    <s v="Kishwaukee Family YMCA"/>
    <s v="Kishwaukee Family YMCA - 2500 W Bethany Rd - Sycamore"/>
    <x v="0"/>
    <s v="Indoor Lighting"/>
    <x v="2"/>
    <n v="0"/>
    <n v="19115.341"/>
    <n v="4.0938720000000002"/>
    <x v="0"/>
    <x v="0"/>
    <n v="14.797277300976599"/>
    <s v="Qty / 1,000"/>
    <m/>
    <s v="Private-Lighting"/>
    <x v="0"/>
    <n v="3"/>
    <n v="1"/>
    <s v="Lighting"/>
    <n v="0.91633259480590001"/>
    <n v="1.30467645558681"/>
    <n v="17516.010019129601"/>
    <n v="5.3411784105860702"/>
    <n v="0.71"/>
    <n v="12436.367113582"/>
    <n v="3.7922366715161102"/>
    <n v="3379"/>
    <n v="1.0900000000000001"/>
    <n v="1.36"/>
    <n v="2.1999999999999999E-2"/>
    <n v="0.57999999999999996"/>
    <n v="20.7161882213673"/>
    <d v="1900-01-13T19:08:05"/>
    <n v="43286"/>
    <n v="6.7712708044955301"/>
    <n v="353.53414717509298"/>
    <n v="0"/>
    <n v="184024.37279641881"/>
  </r>
  <r>
    <s v="STND-60717"/>
    <s v="Kishwaukee Family YMCA"/>
    <s v="Kishwaukee Family YMCA - 2500 W Bethany Rd - Sycamore"/>
    <x v="0"/>
    <s v="Indoor Lighting"/>
    <x v="2"/>
    <n v="0"/>
    <n v="45132.83"/>
    <n v="9.6659550000000003"/>
    <x v="0"/>
    <x v="0"/>
    <n v="14.797277300976599"/>
    <s v="Qty / 1,000"/>
    <m/>
    <s v="Private-Lighting"/>
    <x v="0"/>
    <n v="3"/>
    <n v="1"/>
    <s v="Lighting"/>
    <n v="0.91633259480590001"/>
    <n v="1.30467645558681"/>
    <n v="41356.6832248336"/>
    <n v="12.6109439092616"/>
    <n v="0.71"/>
    <n v="29363.245089631801"/>
    <n v="8.9537701755757109"/>
    <n v="3379"/>
    <n v="1.0900000000000001"/>
    <n v="1.36"/>
    <n v="2.1999999999999999E-2"/>
    <n v="0.57999999999999996"/>
    <n v="20.7161882213673"/>
    <d v="1900-01-13T19:08:05"/>
    <n v="43286"/>
    <n v="15.9875049559604"/>
    <n v="834.72204673976"/>
    <n v="0"/>
    <n v="434496.08004782122"/>
  </r>
  <r>
    <s v="STND-60718"/>
    <s v="Delaware Place Private Residences Condominium Association"/>
    <s v="Delaware Pl Private Res Condo Association - 33 W Delaware - Chicago"/>
    <x v="12"/>
    <s v="Variable Speed Drives"/>
    <x v="18"/>
    <n v="0"/>
    <n v="38653.332999999999"/>
    <n v="6.4301079999999997"/>
    <x v="6"/>
    <x v="0"/>
    <n v="15"/>
    <s v="ΔkWpeak"/>
    <m/>
    <s v="Private-Non-Lighting"/>
    <x v="2"/>
    <n v="3"/>
    <n v="1"/>
    <s v="Non-Lighting"/>
    <n v="0.98952339343681495"/>
    <n v="0.43468415683807998"/>
    <n v="38248.377237803201"/>
    <n v="2.7950660743578002"/>
    <n v="0.7"/>
    <n v="26773.864066462302"/>
    <n v="1.95654625205046"/>
    <n v="6138"/>
    <n v="1.1399999999999999"/>
    <n v="1.32"/>
    <n v="2.5000000000000001E-2"/>
    <n v="0.64"/>
    <n v="11.4043662430759"/>
    <d v="1900-01-07T03:30:12"/>
    <n v="43286"/>
    <n v="2.7950660743578002"/>
    <n v="0"/>
    <n v="0"/>
    <n v="401607.9609969345"/>
  </r>
  <r>
    <s v="STND-60719"/>
    <s v="MJH Wacker LLC"/>
    <s v="Lincoln Property Company - 150 S Wacker Dr - Chicago"/>
    <x v="12"/>
    <s v="Variable Speed Drives"/>
    <x v="6"/>
    <n v="0"/>
    <n v="323658.48200000002"/>
    <n v="18.474754999999998"/>
    <x v="6"/>
    <x v="0"/>
    <n v="15"/>
    <s v="ΔkWpeak"/>
    <m/>
    <s v="Private-Non-Lighting"/>
    <x v="2"/>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282"/>
    <n v="8.9957297224904504"/>
    <n v="0"/>
    <n v="0"/>
    <n v="2165450.3032900048"/>
  </r>
  <r>
    <s v="STND-60719"/>
    <s v="MJH Wacker LLC"/>
    <s v="Lincoln Property Company - 150 S Wacker Dr - Chicago"/>
    <x v="12"/>
    <s v="Variable Speed Drives"/>
    <x v="6"/>
    <n v="0"/>
    <n v="194195.08900000001"/>
    <n v="11.084853000000001"/>
    <x v="6"/>
    <x v="0"/>
    <n v="15"/>
    <s v="ΔkWpeak"/>
    <m/>
    <s v="Private-Non-Lighting"/>
    <x v="2"/>
    <n v="1"/>
    <n v="1"/>
    <s v="Non-Lighting"/>
    <n v="0.63719436902659499"/>
    <n v="0.48692010922420598"/>
    <n v="123740.017203418"/>
    <n v="5.3974378334942701"/>
    <n v="0.7"/>
    <n v="86618.012042392904"/>
    <n v="3.7782064834459899"/>
    <n v="2885"/>
    <n v="1.165"/>
    <n v="1.3779999999999999"/>
    <n v="2.5499999999999998E-2"/>
    <n v="0.55000000000000004"/>
    <n v="24.263431542460999"/>
    <d v="1900-01-16T07:56:40"/>
    <n v="43282"/>
    <n v="5.3974378334942701"/>
    <n v="0"/>
    <n v="0"/>
    <n v="1299270.1806358935"/>
  </r>
  <r>
    <s v="STND-60719"/>
    <s v="MJH Wacker LLC"/>
    <s v="Lincoln Property Company - 150 S Wacker Dr - Chicago"/>
    <x v="12"/>
    <s v="Variable Speed Drives"/>
    <x v="6"/>
    <n v="0"/>
    <n v="258926.785"/>
    <n v="14.779804"/>
    <x v="6"/>
    <x v="0"/>
    <n v="15"/>
    <s v="ΔkWpeak"/>
    <m/>
    <s v="Private-Non-Lighting"/>
    <x v="2"/>
    <n v="1"/>
    <n v="1"/>
    <s v="Non-Lighting"/>
    <n v="0.63719436902659499"/>
    <n v="0.48692010922420598"/>
    <n v="164986.68939216001"/>
    <n v="7.1965837779923598"/>
    <n v="0.7"/>
    <n v="115490.682574512"/>
    <n v="5.0376086445946502"/>
    <n v="2885"/>
    <n v="1.165"/>
    <n v="1.3779999999999999"/>
    <n v="2.5499999999999998E-2"/>
    <n v="0.55000000000000004"/>
    <n v="24.263431542460999"/>
    <d v="1900-01-16T07:56:40"/>
    <n v="43282"/>
    <n v="7.1965837779923598"/>
    <n v="0"/>
    <n v="0"/>
    <n v="1732360.23861768"/>
  </r>
  <r>
    <s v="STND-60719"/>
    <s v="MJH Wacker LLC"/>
    <s v="Lincoln Property Company - 150 S Wacker Dr - Chicago"/>
    <x v="12"/>
    <s v="Variable Speed Drives"/>
    <x v="6"/>
    <n v="0"/>
    <n v="194195.08900000001"/>
    <n v="11.084853000000001"/>
    <x v="6"/>
    <x v="0"/>
    <n v="15"/>
    <s v="ΔkWpeak"/>
    <m/>
    <s v="Private-Non-Lighting"/>
    <x v="2"/>
    <n v="1"/>
    <n v="1"/>
    <s v="Non-Lighting"/>
    <n v="0.63719436902659499"/>
    <n v="0.48692010922420598"/>
    <n v="123740.017203418"/>
    <n v="5.3974378334942701"/>
    <n v="0.7"/>
    <n v="86618.012042392904"/>
    <n v="3.7782064834459899"/>
    <n v="2885"/>
    <n v="1.165"/>
    <n v="1.3779999999999999"/>
    <n v="2.5499999999999998E-2"/>
    <n v="0.55000000000000004"/>
    <n v="24.263431542460999"/>
    <d v="1900-01-16T07:56:40"/>
    <n v="43282"/>
    <n v="5.3974378334942701"/>
    <n v="0"/>
    <n v="0"/>
    <n v="1299270.1806358935"/>
  </r>
  <r>
    <s v="STND-60719"/>
    <s v="MJH Wacker LLC"/>
    <s v="Lincoln Property Company - 150 S Wacker Dr - Chicago"/>
    <x v="12"/>
    <s v="Variable Speed Drives"/>
    <x v="6"/>
    <n v="0"/>
    <n v="323658.48200000002"/>
    <n v="18.474754999999998"/>
    <x v="6"/>
    <x v="0"/>
    <n v="15"/>
    <s v="ΔkWpeak"/>
    <m/>
    <s v="Private-Non-Lighting"/>
    <x v="2"/>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282"/>
    <n v="8.9957297224904504"/>
    <n v="0"/>
    <n v="0"/>
    <n v="2165450.3032900048"/>
  </r>
  <r>
    <s v="STND-60719"/>
    <s v="MJH Wacker LLC"/>
    <s v="Lincoln Property Company - 150 S Wacker Dr - Chicago"/>
    <x v="12"/>
    <s v="Variable Speed Drives"/>
    <x v="6"/>
    <n v="0"/>
    <n v="194195.08900000001"/>
    <n v="11.084853000000001"/>
    <x v="6"/>
    <x v="0"/>
    <n v="15"/>
    <s v="ΔkWpeak"/>
    <m/>
    <s v="Private-Non-Lighting"/>
    <x v="2"/>
    <n v="1"/>
    <n v="1"/>
    <s v="Non-Lighting"/>
    <n v="0.63719436902659499"/>
    <n v="0.48692010922420598"/>
    <n v="123740.017203418"/>
    <n v="5.3974378334942701"/>
    <n v="0.7"/>
    <n v="86618.012042392904"/>
    <n v="3.7782064834459899"/>
    <n v="2885"/>
    <n v="1.165"/>
    <n v="1.3779999999999999"/>
    <n v="2.5499999999999998E-2"/>
    <n v="0.55000000000000004"/>
    <n v="24.263431542460999"/>
    <d v="1900-01-16T07:56:40"/>
    <n v="43282"/>
    <n v="5.3974378334942701"/>
    <n v="0"/>
    <n v="0"/>
    <n v="1299270.1806358935"/>
  </r>
  <r>
    <s v="STND-60720"/>
    <s v="Valley View Public Schools - CUSD 365U"/>
    <s v="Valley View School District - 365U - RC Hill Elementary - 616 Dalhart Ave - Romeoville"/>
    <x v="0"/>
    <s v="Indoor Lighting"/>
    <x v="12"/>
    <n v="0"/>
    <n v="7193.9279999999999"/>
    <n v="1.9616260000000001"/>
    <x v="0"/>
    <x v="1"/>
    <n v="15"/>
    <s v="Qty / 1,000"/>
    <m/>
    <s v="Public-Lighting"/>
    <x v="0"/>
    <n v="3"/>
    <n v="1"/>
    <s v="Lighting"/>
    <n v="0.99829244462109001"/>
    <n v="0.987374621353864"/>
    <n v="7181.6439695481104"/>
    <n v="1.9368597289878999"/>
    <n v="0.71"/>
    <n v="5098.9672183791599"/>
    <n v="1.37517040758141"/>
    <n v="2979"/>
    <n v="1.17333333333333"/>
    <n v="1.323"/>
    <n v="2.1333333333333301E-2"/>
    <n v="0.72"/>
    <n v="23.497818059751602"/>
    <d v="1900-01-15T18:49:11"/>
    <n v="43283"/>
    <n v="2.0333204511924698"/>
    <n v="130.575344900875"/>
    <n v="0"/>
    <n v="76484.508275687404"/>
  </r>
  <r>
    <s v="STND-60720"/>
    <s v="Valley View Public Schools - CUSD 365U"/>
    <s v="Valley View School District - 365U - RC Hill Elementary - 616 Dalhart Ave - Romeoville"/>
    <x v="7"/>
    <s v="Indoor Lighting"/>
    <x v="12"/>
    <n v="0"/>
    <n v="1318.329"/>
    <n v="1.1857819999999999"/>
    <x v="0"/>
    <x v="1"/>
    <n v="8"/>
    <s v="Qty / 1,000"/>
    <m/>
    <s v="Public-Lighting"/>
    <x v="0"/>
    <n v="3"/>
    <n v="1"/>
    <s v="Lighting"/>
    <n v="0.99829244462109001"/>
    <n v="0.987374621353864"/>
    <n v="1316.0778802248799"/>
    <n v="1.1708110532582301"/>
    <n v="0.71"/>
    <n v="934.41529495966302"/>
    <n v="0.83127584781334196"/>
    <n v="2979"/>
    <n v="1.17333333333333"/>
    <n v="1.323"/>
    <n v="2.1333333333333301E-2"/>
    <n v="0.72"/>
    <n v="23.497818059751602"/>
    <d v="1900-01-15T18:49:11"/>
    <n v="43283"/>
    <n v="1.5525733026458"/>
    <n v="23.928688731361401"/>
    <n v="0"/>
    <n v="7475.3223596773041"/>
  </r>
  <r>
    <s v="STND-60720"/>
    <s v="Valley View Public Schools - CUSD 365U"/>
    <s v="Valley View School District - 365U - RC Hill Elementary - 616 Dalhart Ave - Romeoville"/>
    <x v="0"/>
    <s v="Indoor Lighting"/>
    <x v="12"/>
    <n v="0"/>
    <n v="223.06800000000001"/>
    <n v="6.0825999999999998E-2"/>
    <x v="0"/>
    <x v="1"/>
    <n v="15"/>
    <s v="Qty / 1,000"/>
    <m/>
    <s v="Public-Lighting"/>
    <x v="0"/>
    <n v="3"/>
    <n v="1"/>
    <s v="Lighting"/>
    <n v="0.99829244462109001"/>
    <n v="0.987374621353864"/>
    <n v="222.68709903673701"/>
    <n v="6.0058048718470099E-2"/>
    <n v="0.71"/>
    <n v="158.10784031608401"/>
    <n v="4.2641214590113802E-2"/>
    <n v="2979"/>
    <n v="1.17333333333333"/>
    <n v="1.323"/>
    <n v="2.1333333333333301E-2"/>
    <n v="0.72"/>
    <n v="23.497818059751602"/>
    <d v="1900-01-15T18:49:11"/>
    <n v="43283"/>
    <n v="6.3049097923983902E-2"/>
    <n v="4.0488563461225002"/>
    <n v="0"/>
    <n v="2371.61760474126"/>
  </r>
  <r>
    <s v="STND-60721"/>
    <s v="Community High School District 155"/>
    <s v="Community High School District 155 - 1200 McHenry Ave - Crystal Lake"/>
    <x v="0"/>
    <s v="Indoor Lighting"/>
    <x v="12"/>
    <n v="0"/>
    <n v="32372.673999999999"/>
    <n v="8.8273150000000005"/>
    <x v="0"/>
    <x v="1"/>
    <n v="15"/>
    <s v="Qty / 1,000"/>
    <m/>
    <s v="Public-Lighting"/>
    <x v="0"/>
    <n v="3"/>
    <n v="1"/>
    <s v="Lighting"/>
    <n v="0.99829244462109001"/>
    <n v="0.987374621353864"/>
    <n v="32317.395866381601"/>
    <n v="8.7158668056962902"/>
    <n v="0.71"/>
    <n v="22945.351065130901"/>
    <n v="6.1882654320443597"/>
    <n v="2979"/>
    <n v="1.17333333333333"/>
    <n v="1.323"/>
    <n v="2.1333333333333301E-2"/>
    <n v="0.72"/>
    <n v="23.497818059751602"/>
    <d v="1900-01-15T18:49:11"/>
    <n v="43344"/>
    <n v="9.1499399572691296"/>
    <n v="587.58901575239304"/>
    <n v="0"/>
    <n v="344180.26597696351"/>
  </r>
  <r>
    <s v="STND-60723"/>
    <s v="Elmwood Park School District Unit #401"/>
    <s v="Elmwood Park C.U.S.D. 401 - 8201 W Fullerton Ave - River Grove"/>
    <x v="0"/>
    <s v="Indoor Lighting"/>
    <x v="12"/>
    <n v="0"/>
    <n v="18737.671999999999"/>
    <n v="5.1093500000000001"/>
    <x v="0"/>
    <x v="1"/>
    <n v="15"/>
    <s v="Qty / 1,000"/>
    <m/>
    <s v="Public-Lighting"/>
    <x v="0"/>
    <n v="3"/>
    <n v="1"/>
    <s v="Lighting"/>
    <n v="0.99829244462109001"/>
    <n v="0.987374621353864"/>
    <n v="18705.676387388201"/>
    <n v="5.0448425216143704"/>
    <n v="0.71"/>
    <n v="13281.0302350456"/>
    <n v="3.5818381903462"/>
    <n v="2979"/>
    <n v="1.17333333333333"/>
    <n v="1.323"/>
    <n v="2.1333333333333301E-2"/>
    <n v="0.72"/>
    <n v="23.497818059751602"/>
    <d v="1900-01-15T18:49:11"/>
    <n v="43316"/>
    <n v="5.2960889829662898"/>
    <n v="340.10320704342098"/>
    <n v="0"/>
    <n v="199215.45352568402"/>
  </r>
  <r>
    <s v="STND-60723"/>
    <s v="Elmwood Park School District Unit #401"/>
    <s v="Elmwood Park C.U.S.D. 401 - 8201 W Fullerton Ave - River Grove"/>
    <x v="0"/>
    <s v="Indoor Lighting"/>
    <x v="12"/>
    <n v="0"/>
    <n v="34345.427000000003"/>
    <n v="9.3652420000000003"/>
    <x v="0"/>
    <x v="1"/>
    <n v="15"/>
    <s v="Qty / 1,000"/>
    <m/>
    <s v="Public-Lighting"/>
    <x v="0"/>
    <n v="3"/>
    <n v="1"/>
    <s v="Lighting"/>
    <n v="0.99829244462109001"/>
    <n v="0.987374621353864"/>
    <n v="34286.780281385203"/>
    <n v="9.2470022736373103"/>
    <n v="0.71"/>
    <n v="24343.613999783502"/>
    <n v="6.5653716142824896"/>
    <n v="2979"/>
    <n v="1.17333333333333"/>
    <n v="1.323"/>
    <n v="2.1333333333333301E-2"/>
    <n v="0.72"/>
    <n v="23.497818059751602"/>
    <d v="1900-01-15T18:49:11"/>
    <n v="43316"/>
    <n v="9.7075273721731996"/>
    <n v="623.39600511609501"/>
    <n v="0"/>
    <n v="365154.2099967525"/>
  </r>
  <r>
    <s v="STND-60724"/>
    <s v="Creekwood Baptist Church"/>
    <s v="Creekwood Baptist Church - 7281 Old Creek Rd - Rockford"/>
    <x v="1"/>
    <s v="Outdoor &amp; Garage Lighting"/>
    <x v="1"/>
    <n v="0"/>
    <n v="7329.9849999999997"/>
    <n v="0"/>
    <x v="0"/>
    <x v="0"/>
    <n v="10.1978380583316"/>
    <s v="Qty / 1,000"/>
    <m/>
    <s v="Private-Lighting"/>
    <x v="0"/>
    <n v="3"/>
    <n v="1"/>
    <s v="Lighting"/>
    <n v="0.91633259480590001"/>
    <n v="1.30467645558681"/>
    <n v="6716.7041749383197"/>
    <n v="0"/>
    <n v="0.71"/>
    <n v="4768.85996420621"/>
    <n v="0"/>
    <n v="4903"/>
    <n v="1"/>
    <n v="1"/>
    <n v="0"/>
    <n v="0"/>
    <n v="14.276973281664301"/>
    <d v="1900-01-09T04:44:53"/>
    <n v="43263"/>
    <n v="0"/>
    <n v="0"/>
    <n v="0"/>
    <n v="48632.061637835963"/>
  </r>
  <r>
    <s v="STND-60725"/>
    <s v="Chicago BT Property LLC"/>
    <s v="Chicago BT Properties LLC - 141 W Jackson Blvd - Chicago"/>
    <x v="12"/>
    <s v="Variable Speed Drives"/>
    <x v="6"/>
    <n v="0"/>
    <n v="74962.02"/>
    <n v="3.4385669999999999"/>
    <x v="6"/>
    <x v="0"/>
    <n v="15"/>
    <s v="ΔkWpeak"/>
    <m/>
    <s v="Private-Non-Lighting"/>
    <x v="2"/>
    <n v="3"/>
    <n v="1"/>
    <s v="Non-Lighting"/>
    <n v="0.98952339343681495"/>
    <n v="0.43468415683807998"/>
    <n v="74176.672409278399"/>
    <n v="1.4946905971262501"/>
    <n v="0.7"/>
    <n v="51923.670686494901"/>
    <n v="1.04628341798837"/>
    <n v="2885"/>
    <n v="1.165"/>
    <n v="1.3779999999999999"/>
    <n v="2.5499999999999998E-2"/>
    <n v="0.55000000000000004"/>
    <n v="24.263431542460999"/>
    <d v="1900-01-16T07:56:40"/>
    <n v="43239"/>
    <n v="1.4946905971262501"/>
    <n v="0"/>
    <n v="1"/>
    <n v="778855.06029742351"/>
  </r>
  <r>
    <s v="STND-60726"/>
    <s v="Valley View Public Schools - CUSD 365U"/>
    <s v="Valley View School District 365U - Woodview Elementary - 197 Winston Dr - Bolingbrook"/>
    <x v="0"/>
    <s v="Indoor Lighting"/>
    <x v="12"/>
    <n v="0"/>
    <n v="7193.9279999999999"/>
    <n v="1.9616260000000001"/>
    <x v="0"/>
    <x v="1"/>
    <n v="15"/>
    <s v="Qty / 1,000"/>
    <m/>
    <s v="Public-Lighting"/>
    <x v="0"/>
    <n v="3"/>
    <n v="1"/>
    <s v="Lighting"/>
    <n v="0.99829244462109001"/>
    <n v="0.987374621353864"/>
    <n v="7181.6439695481104"/>
    <n v="1.9368597289878999"/>
    <n v="0.71"/>
    <n v="5098.9672183791599"/>
    <n v="1.37517040758141"/>
    <n v="2979"/>
    <n v="1.17333333333333"/>
    <n v="1.323"/>
    <n v="2.1333333333333301E-2"/>
    <n v="0.72"/>
    <n v="23.497818059751602"/>
    <d v="1900-01-15T18:49:11"/>
    <n v="43283"/>
    <n v="2.0333204511924698"/>
    <n v="130.575344900875"/>
    <n v="0"/>
    <n v="76484.508275687404"/>
  </r>
  <r>
    <s v="STND-60726"/>
    <s v="Valley View Public Schools - CUSD 365U"/>
    <s v="Valley View School District 365U - Woodview Elementary - 197 Winston Dr - Bolingbrook"/>
    <x v="7"/>
    <s v="Indoor Lighting"/>
    <x v="12"/>
    <n v="0"/>
    <n v="1318.329"/>
    <n v="1.1857819999999999"/>
    <x v="0"/>
    <x v="1"/>
    <n v="8"/>
    <s v="Qty / 1,000"/>
    <m/>
    <s v="Public-Lighting"/>
    <x v="0"/>
    <n v="3"/>
    <n v="1"/>
    <s v="Lighting"/>
    <n v="0.99829244462109001"/>
    <n v="0.987374621353864"/>
    <n v="1316.0778802248799"/>
    <n v="1.1708110532582301"/>
    <n v="0.71"/>
    <n v="934.41529495966302"/>
    <n v="0.83127584781334196"/>
    <n v="2979"/>
    <n v="1.17333333333333"/>
    <n v="1.323"/>
    <n v="2.1333333333333301E-2"/>
    <n v="0.72"/>
    <n v="23.497818059751602"/>
    <d v="1900-01-15T18:49:11"/>
    <n v="43283"/>
    <n v="1.5525733026458"/>
    <n v="23.928688731361401"/>
    <n v="0"/>
    <n v="7475.3223596773041"/>
  </r>
  <r>
    <s v="STND-60727"/>
    <s v="Village of Oswego"/>
    <s v="Village of Oswego - Oswego Police Department - 3355 Woolley Road - Oswego"/>
    <x v="18"/>
    <s v="HVAC"/>
    <x v="2"/>
    <n v="0"/>
    <n v="382297.48800000001"/>
    <n v="42.805855999999999"/>
    <x v="3"/>
    <x v="1"/>
    <n v="20"/>
    <s v="ΔkWpeak / CF"/>
    <n v="1"/>
    <s v="Public-Non-Lighting"/>
    <x v="2"/>
    <n v="1"/>
    <n v="1"/>
    <s v="Non-Lighting"/>
    <n v="0.46348031721691302"/>
    <n v="0.21642929544533601"/>
    <n v="177187.36100946899"/>
    <n v="9.2644412550145105"/>
    <n v="0.7"/>
    <n v="124031.152706628"/>
    <n v="6.48510887851016"/>
    <n v="3379"/>
    <n v="1.0900000000000001"/>
    <n v="1.36"/>
    <n v="2.1999999999999999E-2"/>
    <n v="0.57999999999999996"/>
    <n v="20.7161882213673"/>
    <d v="1900-01-13T19:08:05"/>
    <n v="43408"/>
    <n v="9.2644412550145105"/>
    <n v="0"/>
    <n v="0"/>
    <n v="2480623.0541325598"/>
  </r>
  <r>
    <s v="STND-60727"/>
    <s v="Village of Oswego"/>
    <s v="Village of Oswego - Oswego Police Department - 3355 Woolley Road - Oswego"/>
    <x v="58"/>
    <s v="Outdoor Advanced Lighting"/>
    <x v="2"/>
    <n v="0"/>
    <n v="15"/>
    <n v="0"/>
    <x v="0"/>
    <x v="1"/>
    <n v="15"/>
    <s v="Qty / 1,000"/>
    <m/>
    <s v="Public-Non-Lighting"/>
    <x v="2"/>
    <n v="1"/>
    <n v="1"/>
    <s v="Lighting"/>
    <n v="0.46348031721691302"/>
    <n v="0.21642929544533601"/>
    <n v="6.9522047582536999"/>
    <n v="0"/>
    <n v="0.71"/>
    <n v="4.93606537836013"/>
    <n v="0"/>
    <n v="3379"/>
    <n v="1.0900000000000001"/>
    <n v="1.36"/>
    <n v="2.1999999999999999E-2"/>
    <n v="0.57999999999999996"/>
    <n v="20.7161882213673"/>
    <d v="1900-01-13T19:08:05"/>
    <n v="43408"/>
    <n v="0"/>
    <n v="0.140319729065671"/>
    <n v="0"/>
    <n v="74.040980675401954"/>
  </r>
  <r>
    <s v="STND-60727"/>
    <s v="Village of Oswego"/>
    <s v="Village of Oswego - Oswego Police Department - 3355 Woolley Road - Oswego"/>
    <x v="58"/>
    <s v="Outdoor Advanced Lighting"/>
    <x v="2"/>
    <n v="0"/>
    <n v="235.2"/>
    <n v="0"/>
    <x v="0"/>
    <x v="1"/>
    <n v="15"/>
    <s v="Qty / 1,000"/>
    <m/>
    <s v="Public-Non-Lighting"/>
    <x v="2"/>
    <n v="1"/>
    <n v="1"/>
    <s v="Lighting"/>
    <n v="0.46348031721691302"/>
    <n v="0.21642929544533601"/>
    <n v="109.010570609418"/>
    <n v="0"/>
    <n v="0.71"/>
    <n v="77.397505132686803"/>
    <n v="0"/>
    <n v="3379"/>
    <n v="1.0900000000000001"/>
    <n v="1.36"/>
    <n v="2.1999999999999999E-2"/>
    <n v="0.57999999999999996"/>
    <n v="20.7161882213673"/>
    <d v="1900-01-13T19:08:05"/>
    <n v="43408"/>
    <n v="0"/>
    <n v="2.2002133517497202"/>
    <n v="0"/>
    <n v="1160.9625769903021"/>
  </r>
  <r>
    <s v="STND-60727"/>
    <s v="Village of Oswego"/>
    <s v="Village of Oswego - Oswego Police Department - 3355 Woolley Road - Oswego"/>
    <x v="58"/>
    <s v="Outdoor Advanced Lighting"/>
    <x v="2"/>
    <n v="0"/>
    <n v="734.4"/>
    <n v="0"/>
    <x v="0"/>
    <x v="1"/>
    <n v="15"/>
    <s v="Qty / 1,000"/>
    <m/>
    <s v="Public-Non-Lighting"/>
    <x v="2"/>
    <n v="1"/>
    <n v="1"/>
    <s v="Lighting"/>
    <n v="0.46348031721691302"/>
    <n v="0.21642929544533601"/>
    <n v="340.37994496410101"/>
    <n v="0"/>
    <n v="0.71"/>
    <n v="241.66976092451199"/>
    <n v="0"/>
    <n v="3379"/>
    <n v="1.0900000000000001"/>
    <n v="1.36"/>
    <n v="2.1999999999999999E-2"/>
    <n v="0.57999999999999996"/>
    <n v="20.7161882213673"/>
    <d v="1900-01-13T19:08:05"/>
    <n v="43408"/>
    <n v="0"/>
    <n v="6.8700539350552496"/>
    <n v="0"/>
    <n v="3625.0464138676798"/>
  </r>
  <r>
    <s v="STND-60727"/>
    <s v="Village of Oswego"/>
    <s v="Village of Oswego - Oswego Police Department - 3355 Woolley Road - Oswego"/>
    <x v="58"/>
    <s v="Outdoor Advanced Lighting"/>
    <x v="2"/>
    <n v="0"/>
    <n v="136.19999999999999"/>
    <n v="0"/>
    <x v="0"/>
    <x v="1"/>
    <n v="15"/>
    <s v="Qty / 1,000"/>
    <m/>
    <s v="Public-Non-Lighting"/>
    <x v="2"/>
    <n v="1"/>
    <n v="1"/>
    <s v="Lighting"/>
    <n v="0.46348031721691302"/>
    <n v="0.21642929544533601"/>
    <n v="63.126019204943603"/>
    <n v="0"/>
    <n v="0.71"/>
    <n v="44.819473635509901"/>
    <n v="0"/>
    <n v="3379"/>
    <n v="1.0900000000000001"/>
    <n v="1.36"/>
    <n v="2.1999999999999999E-2"/>
    <n v="0.57999999999999996"/>
    <n v="20.7161882213673"/>
    <d v="1900-01-13T19:08:05"/>
    <n v="43408"/>
    <n v="0"/>
    <n v="1.2741031399162901"/>
    <n v="0"/>
    <n v="672.29210453264852"/>
  </r>
  <r>
    <s v="STND-60727"/>
    <s v="Village of Oswego"/>
    <s v="Village of Oswego - Oswego Police Department - 3355 Woolley Road - Oswego"/>
    <x v="58"/>
    <s v="Outdoor Advanced Lighting"/>
    <x v="2"/>
    <n v="0"/>
    <n v="336.6"/>
    <n v="0"/>
    <x v="0"/>
    <x v="1"/>
    <n v="15"/>
    <s v="Qty / 1,000"/>
    <m/>
    <s v="Public-Non-Lighting"/>
    <x v="2"/>
    <n v="1"/>
    <n v="1"/>
    <s v="Lighting"/>
    <n v="0.46348031721691302"/>
    <n v="0.21642929544533601"/>
    <n v="156.00747477521301"/>
    <n v="0"/>
    <n v="0.71"/>
    <n v="110.765307090401"/>
    <n v="0"/>
    <n v="3379"/>
    <n v="1.0900000000000001"/>
    <n v="1.36"/>
    <n v="2.1999999999999999E-2"/>
    <n v="0.57999999999999996"/>
    <n v="20.7161882213673"/>
    <d v="1900-01-13T19:08:05"/>
    <n v="43408"/>
    <n v="0"/>
    <n v="3.1487747202336598"/>
    <n v="0"/>
    <n v="1661.479606356015"/>
  </r>
  <r>
    <s v="STND-60727"/>
    <s v="Village of Oswego"/>
    <s v="Village of Oswego - Oswego Police Department - 3355 Woolley Road - Oswego"/>
    <x v="58"/>
    <s v="Outdoor Advanced Lighting"/>
    <x v="2"/>
    <n v="0"/>
    <n v="61.2"/>
    <n v="0"/>
    <x v="0"/>
    <x v="1"/>
    <n v="15"/>
    <s v="Qty / 1,000"/>
    <m/>
    <s v="Public-Non-Lighting"/>
    <x v="2"/>
    <n v="1"/>
    <n v="1"/>
    <s v="Lighting"/>
    <n v="0.46348031721691302"/>
    <n v="0.21642929544533601"/>
    <n v="28.3649954136751"/>
    <n v="0"/>
    <n v="0.71"/>
    <n v="20.139146743709301"/>
    <n v="0"/>
    <n v="3379"/>
    <n v="1.0900000000000001"/>
    <n v="1.36"/>
    <n v="2.1999999999999999E-2"/>
    <n v="0.57999999999999996"/>
    <n v="20.7161882213673"/>
    <d v="1900-01-13T19:08:05"/>
    <n v="43408"/>
    <n v="0"/>
    <n v="0.57250449458793795"/>
    <n v="0"/>
    <n v="302.08720115563949"/>
  </r>
  <r>
    <s v="STND-60727"/>
    <s v="Village of Oswego"/>
    <s v="Village of Oswego - Oswego Police Department - 3355 Woolley Road - Oswego"/>
    <x v="58"/>
    <s v="Outdoor Advanced Lighting"/>
    <x v="2"/>
    <n v="0"/>
    <n v="30.6"/>
    <n v="0"/>
    <x v="0"/>
    <x v="1"/>
    <n v="15"/>
    <s v="Qty / 1,000"/>
    <m/>
    <s v="Public-Non-Lighting"/>
    <x v="2"/>
    <n v="1"/>
    <n v="1"/>
    <s v="Lighting"/>
    <n v="0.46348031721691302"/>
    <n v="0.21642929544533601"/>
    <n v="14.1824977068375"/>
    <n v="0"/>
    <n v="0.71"/>
    <n v="10.0695733718547"/>
    <n v="0"/>
    <n v="3379"/>
    <n v="1.0900000000000001"/>
    <n v="1.36"/>
    <n v="2.1999999999999999E-2"/>
    <n v="0.57999999999999996"/>
    <n v="20.7161882213673"/>
    <d v="1900-01-13T19:08:05"/>
    <n v="43408"/>
    <n v="0"/>
    <n v="0.28625224729396898"/>
    <n v="0"/>
    <n v="151.04360057782051"/>
  </r>
  <r>
    <s v="STND-60727"/>
    <s v="Village of Oswego"/>
    <s v="Village of Oswego - Oswego Police Department - 3355 Woolley Road - Oswego"/>
    <x v="58"/>
    <s v="Outdoor Advanced Lighting"/>
    <x v="2"/>
    <n v="0"/>
    <n v="112.5"/>
    <n v="0"/>
    <x v="0"/>
    <x v="1"/>
    <n v="15"/>
    <s v="Qty / 1,000"/>
    <m/>
    <s v="Public-Non-Lighting"/>
    <x v="2"/>
    <n v="1"/>
    <n v="1"/>
    <s v="Lighting"/>
    <n v="0.46348031721691302"/>
    <n v="0.21642929544533601"/>
    <n v="52.141535686902699"/>
    <n v="0"/>
    <n v="0.71"/>
    <n v="37.020490337700899"/>
    <n v="0"/>
    <n v="3379"/>
    <n v="1.0900000000000001"/>
    <n v="1.36"/>
    <n v="2.1999999999999999E-2"/>
    <n v="0.57999999999999996"/>
    <n v="20.7161882213673"/>
    <d v="1900-01-13T19:08:05"/>
    <n v="43408"/>
    <n v="0"/>
    <n v="1.0523979679925299"/>
    <n v="0"/>
    <n v="555.30735506551343"/>
  </r>
  <r>
    <s v="STND-60727"/>
    <s v="Village of Oswego"/>
    <s v="Village of Oswego - Oswego Police Department - 3355 Woolley Road - Oswego"/>
    <x v="58"/>
    <s v="Outdoor Advanced Lighting"/>
    <x v="2"/>
    <n v="0"/>
    <n v="108"/>
    <n v="0"/>
    <x v="0"/>
    <x v="1"/>
    <n v="15"/>
    <s v="Qty / 1,000"/>
    <m/>
    <s v="Public-Non-Lighting"/>
    <x v="2"/>
    <n v="1"/>
    <n v="1"/>
    <s v="Lighting"/>
    <n v="0.46348031721691302"/>
    <n v="0.21642929544533601"/>
    <n v="50.055874259426602"/>
    <n v="0"/>
    <n v="0.71"/>
    <n v="35.539670724192902"/>
    <n v="0"/>
    <n v="3379"/>
    <n v="1.0900000000000001"/>
    <n v="1.36"/>
    <n v="2.1999999999999999E-2"/>
    <n v="0.57999999999999996"/>
    <n v="20.7161882213673"/>
    <d v="1900-01-13T19:08:05"/>
    <n v="43408"/>
    <n v="0"/>
    <n v="1.0103020492728301"/>
    <n v="0"/>
    <n v="533.09506086289355"/>
  </r>
  <r>
    <s v="STND-60727"/>
    <s v="Village of Oswego"/>
    <s v="Village of Oswego - Oswego Police Department - 3355 Woolley Road - Oswego"/>
    <x v="58"/>
    <s v="Outdoor Advanced Lighting"/>
    <x v="2"/>
    <n v="0"/>
    <n v="6"/>
    <n v="0"/>
    <x v="0"/>
    <x v="1"/>
    <n v="15"/>
    <s v="Qty / 1,000"/>
    <m/>
    <s v="Public-Non-Lighting"/>
    <x v="2"/>
    <n v="1"/>
    <n v="1"/>
    <s v="Lighting"/>
    <n v="0.46348031721691302"/>
    <n v="0.21642929544533601"/>
    <n v="2.7808819033014802"/>
    <n v="0"/>
    <n v="0.71"/>
    <n v="1.97442615134405"/>
    <n v="0"/>
    <n v="3379"/>
    <n v="1.0900000000000001"/>
    <n v="1.36"/>
    <n v="2.1999999999999999E-2"/>
    <n v="0.57999999999999996"/>
    <n v="20.7161882213673"/>
    <d v="1900-01-13T19:08:05"/>
    <n v="43408"/>
    <n v="0"/>
    <n v="5.6127891626268397E-2"/>
    <n v="0"/>
    <n v="29.616392270160748"/>
  </r>
  <r>
    <s v="STND-60727"/>
    <s v="Village of Oswego"/>
    <s v="Village of Oswego - Oswego Police Department - 3355 Woolley Road - Oswego"/>
    <x v="58"/>
    <s v="Outdoor Advanced Lighting"/>
    <x v="2"/>
    <n v="0"/>
    <n v="52.8"/>
    <n v="0"/>
    <x v="0"/>
    <x v="1"/>
    <n v="15"/>
    <s v="Qty / 1,000"/>
    <m/>
    <s v="Public-Non-Lighting"/>
    <x v="2"/>
    <n v="1"/>
    <n v="1"/>
    <s v="Lighting"/>
    <n v="0.46348031721691302"/>
    <n v="0.21642929544533601"/>
    <n v="24.471760749053001"/>
    <n v="0"/>
    <n v="0.71"/>
    <n v="17.3749501318276"/>
    <n v="0"/>
    <n v="3379"/>
    <n v="1.0900000000000001"/>
    <n v="1.36"/>
    <n v="2.1999999999999999E-2"/>
    <n v="0.57999999999999996"/>
    <n v="20.7161882213673"/>
    <d v="1900-01-13T19:08:05"/>
    <n v="43408"/>
    <n v="0"/>
    <n v="0.49392544631116198"/>
    <n v="0"/>
    <n v="260.62425197741402"/>
  </r>
  <r>
    <s v="STND-60727"/>
    <s v="Village of Oswego"/>
    <s v="Village of Oswego - Oswego Police Department - 3355 Woolley Road - Oswego"/>
    <x v="58"/>
    <s v="Outdoor Advanced Lighting"/>
    <x v="2"/>
    <n v="0"/>
    <n v="18.48"/>
    <n v="0"/>
    <x v="0"/>
    <x v="1"/>
    <n v="15"/>
    <s v="Qty / 1,000"/>
    <m/>
    <s v="Public-Non-Lighting"/>
    <x v="2"/>
    <n v="1"/>
    <n v="1"/>
    <s v="Lighting"/>
    <n v="0.46348031721691302"/>
    <n v="0.21642929544533601"/>
    <n v="8.5651162621685604"/>
    <n v="0"/>
    <n v="0.71"/>
    <n v="6.0812325461396703"/>
    <n v="0"/>
    <n v="3379"/>
    <n v="1.0900000000000001"/>
    <n v="1.36"/>
    <n v="2.1999999999999999E-2"/>
    <n v="0.57999999999999996"/>
    <n v="20.7161882213673"/>
    <d v="1900-01-13T19:08:05"/>
    <n v="43408"/>
    <n v="0"/>
    <n v="0.172873906208907"/>
    <n v="0"/>
    <n v="91.218488192095052"/>
  </r>
  <r>
    <s v="STND-60727"/>
    <s v="Village of Oswego"/>
    <s v="Village of Oswego - Oswego Police Department - 3355 Woolley Road - Oswego"/>
    <x v="58"/>
    <s v="Outdoor Advanced Lighting"/>
    <x v="2"/>
    <n v="0"/>
    <n v="138"/>
    <n v="0"/>
    <x v="0"/>
    <x v="1"/>
    <n v="15"/>
    <s v="Qty / 1,000"/>
    <m/>
    <s v="Public-Non-Lighting"/>
    <x v="2"/>
    <n v="1"/>
    <n v="1"/>
    <s v="Lighting"/>
    <n v="0.46348031721691302"/>
    <n v="0.21642929544533601"/>
    <n v="63.960283775934002"/>
    <n v="0"/>
    <n v="0.71"/>
    <n v="45.411801480913198"/>
    <n v="0"/>
    <n v="3379"/>
    <n v="1.0900000000000001"/>
    <n v="1.36"/>
    <n v="2.1999999999999999E-2"/>
    <n v="0.57999999999999996"/>
    <n v="20.7161882213673"/>
    <d v="1900-01-13T19:08:05"/>
    <n v="43408"/>
    <n v="0"/>
    <n v="1.2909415074041699"/>
    <n v="0"/>
    <n v="681.17702221369791"/>
  </r>
  <r>
    <s v="STND-60727"/>
    <s v="Village of Oswego"/>
    <s v="Village of Oswego - Oswego Police Department - 3355 Woolley Road - Oswego"/>
    <x v="58"/>
    <s v="Outdoor Advanced Lighting"/>
    <x v="2"/>
    <n v="0"/>
    <n v="82.8"/>
    <n v="0"/>
    <x v="0"/>
    <x v="1"/>
    <n v="15"/>
    <s v="Qty / 1,000"/>
    <m/>
    <s v="Public-Non-Lighting"/>
    <x v="2"/>
    <n v="1"/>
    <n v="1"/>
    <s v="Lighting"/>
    <n v="0.46348031721691302"/>
    <n v="0.21642929544533601"/>
    <n v="38.376170265560397"/>
    <n v="0"/>
    <n v="0.71"/>
    <n v="27.247080888547899"/>
    <n v="0"/>
    <n v="3379"/>
    <n v="1.0900000000000001"/>
    <n v="1.36"/>
    <n v="2.1999999999999999E-2"/>
    <n v="0.57999999999999996"/>
    <n v="20.7161882213673"/>
    <d v="1900-01-13T19:08:05"/>
    <n v="43408"/>
    <n v="0"/>
    <n v="0.77456490444250403"/>
    <n v="0"/>
    <n v="408.7062133282185"/>
  </r>
  <r>
    <s v="STND-60727"/>
    <s v="Village of Oswego"/>
    <s v="Village of Oswego - Oswego Police Department - 3355 Woolley Road - Oswego"/>
    <x v="58"/>
    <s v="Outdoor Advanced Lighting"/>
    <x v="2"/>
    <n v="0"/>
    <n v="12.6"/>
    <n v="0"/>
    <x v="0"/>
    <x v="1"/>
    <n v="15"/>
    <s v="Qty / 1,000"/>
    <m/>
    <s v="Public-Non-Lighting"/>
    <x v="2"/>
    <n v="1"/>
    <n v="1"/>
    <s v="Lighting"/>
    <n v="0.46348031721691302"/>
    <n v="0.21642929544533601"/>
    <n v="5.8398519969331097"/>
    <n v="0"/>
    <n v="0.71"/>
    <n v="4.1462949178225097"/>
    <n v="0"/>
    <n v="3379"/>
    <n v="1.0900000000000001"/>
    <n v="1.36"/>
    <n v="2.1999999999999999E-2"/>
    <n v="0.57999999999999996"/>
    <n v="20.7161882213673"/>
    <d v="1900-01-13T19:08:05"/>
    <n v="43408"/>
    <n v="0"/>
    <n v="0.11786857241516401"/>
    <n v="0"/>
    <n v="62.194423767337646"/>
  </r>
  <r>
    <s v="STND-60727"/>
    <s v="Village of Oswego"/>
    <s v="Village of Oswego - Oswego Police Department - 3355 Woolley Road - Oswego"/>
    <x v="58"/>
    <s v="Outdoor Advanced Lighting"/>
    <x v="2"/>
    <n v="0"/>
    <n v="10.5"/>
    <n v="0"/>
    <x v="0"/>
    <x v="1"/>
    <n v="15"/>
    <s v="Qty / 1,000"/>
    <m/>
    <s v="Public-Non-Lighting"/>
    <x v="2"/>
    <n v="1"/>
    <n v="1"/>
    <s v="Lighting"/>
    <n v="0.46348031721691302"/>
    <n v="0.21642929544533601"/>
    <n v="4.8665433307775903"/>
    <n v="0"/>
    <n v="0.71"/>
    <n v="3.4552457648520898"/>
    <n v="0"/>
    <n v="3379"/>
    <n v="1.0900000000000001"/>
    <n v="1.36"/>
    <n v="2.1999999999999999E-2"/>
    <n v="0.57999999999999996"/>
    <n v="20.7161882213673"/>
    <d v="1900-01-13T19:08:05"/>
    <n v="43408"/>
    <n v="0"/>
    <n v="9.8223810345969706E-2"/>
    <n v="0"/>
    <n v="51.828686472781349"/>
  </r>
  <r>
    <s v="STND-60727"/>
    <s v="Village of Oswego"/>
    <s v="Village of Oswego - Oswego Police Department - 3355 Woolley Road - Oswego"/>
    <x v="58"/>
    <s v="Outdoor Advanced Lighting"/>
    <x v="2"/>
    <n v="0"/>
    <n v="6"/>
    <n v="0"/>
    <x v="0"/>
    <x v="1"/>
    <n v="15"/>
    <s v="Qty / 1,000"/>
    <m/>
    <s v="Public-Non-Lighting"/>
    <x v="2"/>
    <n v="1"/>
    <n v="1"/>
    <s v="Lighting"/>
    <n v="0.46348031721691302"/>
    <n v="0.21642929544533601"/>
    <n v="2.7808819033014802"/>
    <n v="0"/>
    <n v="0.71"/>
    <n v="1.97442615134405"/>
    <n v="0"/>
    <n v="3379"/>
    <n v="1.0900000000000001"/>
    <n v="1.36"/>
    <n v="2.1999999999999999E-2"/>
    <n v="0.57999999999999996"/>
    <n v="20.7161882213673"/>
    <d v="1900-01-13T19:08:05"/>
    <n v="43408"/>
    <n v="0"/>
    <n v="5.6127891626268397E-2"/>
    <n v="0"/>
    <n v="29.616392270160748"/>
  </r>
  <r>
    <s v="STND-60727"/>
    <s v="Village of Oswego"/>
    <s v="Village of Oswego - Oswego Police Department - 3355 Woolley Road - Oswego"/>
    <x v="5"/>
    <s v="Indoor Advanced Lighting"/>
    <x v="2"/>
    <n v="0"/>
    <n v="202"/>
    <n v="0.11600000000000001"/>
    <x v="0"/>
    <x v="1"/>
    <n v="15"/>
    <s v="Qty / 1,000"/>
    <m/>
    <s v="Public-Non-Lighting"/>
    <x v="2"/>
    <n v="1"/>
    <n v="1"/>
    <s v="Lighting"/>
    <n v="0.46348031721691302"/>
    <n v="0.21642929544533601"/>
    <n v="93.623024077816495"/>
    <n v="2.5105798271658999E-2"/>
    <n v="0.71"/>
    <n v="66.472347095249702"/>
    <n v="1.7825116772877899E-2"/>
    <n v="3379"/>
    <n v="1.0900000000000001"/>
    <n v="1.36"/>
    <n v="2.1999999999999999E-2"/>
    <n v="0.57999999999999996"/>
    <n v="20.7161882213673"/>
    <d v="1900-01-13T19:08:05"/>
    <n v="43408"/>
    <n v="3.1827837565490603E-2"/>
    <n v="1.8896390180843701"/>
    <n v="0"/>
    <n v="997.08520642874555"/>
  </r>
  <r>
    <s v="STND-60727"/>
    <s v="Village of Oswego"/>
    <s v="Village of Oswego - Oswego Police Department - 3355 Woolley Road - Oswego"/>
    <x v="5"/>
    <s v="Indoor Advanced Lighting"/>
    <x v="2"/>
    <n v="0"/>
    <n v="254.52"/>
    <n v="0.14616000000000001"/>
    <x v="0"/>
    <x v="1"/>
    <n v="15"/>
    <s v="Qty / 1,000"/>
    <m/>
    <s v="Public-Non-Lighting"/>
    <x v="2"/>
    <n v="1"/>
    <n v="1"/>
    <s v="Lighting"/>
    <n v="0.46348031721691302"/>
    <n v="0.21642929544533601"/>
    <n v="117.965010338049"/>
    <n v="3.1633305822290299E-2"/>
    <n v="0.71"/>
    <n v="83.755157340014605"/>
    <n v="2.2459647133826099E-2"/>
    <n v="3379"/>
    <n v="1.0900000000000001"/>
    <n v="1.36"/>
    <n v="2.1999999999999999E-2"/>
    <n v="0.57999999999999996"/>
    <n v="20.7161882213673"/>
    <d v="1900-01-13T19:08:05"/>
    <n v="43408"/>
    <n v="4.0103075332518202E-2"/>
    <n v="2.3809451627863001"/>
    <n v="0"/>
    <n v="1256.327360100219"/>
  </r>
  <r>
    <s v="STND-60727"/>
    <s v="Village of Oswego"/>
    <s v="Village of Oswego - Oswego Police Department - 3355 Woolley Road - Oswego"/>
    <x v="5"/>
    <s v="Indoor Advanced Lighting"/>
    <x v="2"/>
    <n v="0"/>
    <n v="232.3"/>
    <n v="0.13339999999999999"/>
    <x v="0"/>
    <x v="1"/>
    <n v="15"/>
    <s v="Qty / 1,000"/>
    <m/>
    <s v="Public-Non-Lighting"/>
    <x v="2"/>
    <n v="1"/>
    <n v="1"/>
    <s v="Lighting"/>
    <n v="0.46348031721691302"/>
    <n v="0.21642929544533601"/>
    <n v="107.666477689489"/>
    <n v="2.88716680124078E-2"/>
    <n v="0.71"/>
    <n v="76.443199159537201"/>
    <n v="2.04988842888096E-2"/>
    <n v="3379"/>
    <n v="1.0900000000000001"/>
    <n v="1.36"/>
    <n v="2.1999999999999999E-2"/>
    <n v="0.57999999999999996"/>
    <n v="20.7161882213673"/>
    <d v="1900-01-13T19:08:05"/>
    <n v="43408"/>
    <n v="3.6602013200314198E-2"/>
    <n v="2.1730848707970201"/>
    <n v="0"/>
    <n v="1146.647987393058"/>
  </r>
  <r>
    <s v="STND-60727"/>
    <s v="Village of Oswego"/>
    <s v="Village of Oswego - Oswego Police Department - 3355 Woolley Road - Oswego"/>
    <x v="5"/>
    <s v="Indoor Advanced Lighting"/>
    <x v="2"/>
    <n v="0"/>
    <n v="899.91"/>
    <n v="0.51678000000000002"/>
    <x v="0"/>
    <x v="1"/>
    <n v="15"/>
    <s v="Qty / 1,000"/>
    <m/>
    <s v="Public-Non-Lighting"/>
    <x v="2"/>
    <n v="1"/>
    <n v="1"/>
    <s v="Lighting"/>
    <n v="0.46348031721691302"/>
    <n v="0.21642929544533601"/>
    <n v="417.09057226667198"/>
    <n v="0.11184633130024101"/>
    <n v="0.71"/>
    <n v="296.13430630933698"/>
    <n v="7.9410895223171005E-2"/>
    <n v="3379"/>
    <n v="1.0900000000000001"/>
    <n v="1.36"/>
    <n v="2.1999999999999999E-2"/>
    <n v="0.57999999999999996"/>
    <n v="20.7161882213673"/>
    <d v="1900-01-13T19:08:05"/>
    <n v="43408"/>
    <n v="0.141793016354261"/>
    <n v="8.4183418255658609"/>
    <n v="0"/>
    <n v="4442.0145946400544"/>
  </r>
  <r>
    <s v="STND-60727"/>
    <s v="Village of Oswego"/>
    <s v="Village of Oswego - Oswego Police Department - 3355 Woolley Road - Oswego"/>
    <x v="5"/>
    <s v="Indoor Advanced Lighting"/>
    <x v="2"/>
    <n v="0"/>
    <n v="266.64"/>
    <n v="0.15312000000000001"/>
    <x v="0"/>
    <x v="1"/>
    <n v="15"/>
    <s v="Qty / 1,000"/>
    <m/>
    <s v="Public-Non-Lighting"/>
    <x v="2"/>
    <n v="1"/>
    <n v="1"/>
    <s v="Lighting"/>
    <n v="0.46348031721691302"/>
    <n v="0.21642929544533601"/>
    <n v="123.58239178271801"/>
    <n v="3.3139653718589901E-2"/>
    <n v="0.71"/>
    <n v="87.743498165729605"/>
    <n v="2.3529154140198801E-2"/>
    <n v="3379"/>
    <n v="1.0900000000000001"/>
    <n v="1.36"/>
    <n v="2.1999999999999999E-2"/>
    <n v="0.57999999999999996"/>
    <n v="20.7161882213673"/>
    <d v="1900-01-13T19:08:05"/>
    <n v="43408"/>
    <n v="4.2012745586447603E-2"/>
    <n v="2.49432350387137"/>
    <n v="0"/>
    <n v="1316.1524724859441"/>
  </r>
  <r>
    <s v="STND-60727"/>
    <s v="Village of Oswego"/>
    <s v="Village of Oswego - Oswego Police Department - 3355 Woolley Road - Oswego"/>
    <x v="5"/>
    <s v="Indoor Advanced Lighting"/>
    <x v="2"/>
    <n v="0"/>
    <n v="131.30000000000001"/>
    <n v="7.5399999999999995E-2"/>
    <x v="0"/>
    <x v="1"/>
    <n v="15"/>
    <s v="Qty / 1,000"/>
    <m/>
    <s v="Public-Non-Lighting"/>
    <x v="2"/>
    <n v="1"/>
    <n v="1"/>
    <s v="Lighting"/>
    <n v="0.46348031721691302"/>
    <n v="0.21642929544533601"/>
    <n v="60.854965650580702"/>
    <n v="1.63187688765783E-2"/>
    <n v="0.71"/>
    <n v="43.2070256119123"/>
    <n v="1.15863259023706E-2"/>
    <n v="3379"/>
    <n v="1.0900000000000001"/>
    <n v="1.36"/>
    <n v="2.1999999999999999E-2"/>
    <n v="0.57999999999999996"/>
    <n v="20.7161882213673"/>
    <d v="1900-01-13T19:08:05"/>
    <n v="43408"/>
    <n v="2.06880944175689E-2"/>
    <n v="1.22826536175484"/>
    <n v="0"/>
    <n v="648.10538417868452"/>
  </r>
  <r>
    <s v="STND-60727"/>
    <s v="Village of Oswego"/>
    <s v="Village of Oswego - Oswego Police Department - 3355 Woolley Road - Oswego"/>
    <x v="5"/>
    <s v="Indoor Advanced Lighting"/>
    <x v="2"/>
    <n v="0"/>
    <n v="727.2"/>
    <n v="0.41760000000000003"/>
    <x v="0"/>
    <x v="1"/>
    <n v="15"/>
    <s v="Qty / 1,000"/>
    <m/>
    <s v="Public-Non-Lighting"/>
    <x v="2"/>
    <n v="1"/>
    <n v="1"/>
    <s v="Lighting"/>
    <n v="0.46348031721691302"/>
    <n v="0.21642929544533601"/>
    <n v="337.04288668013902"/>
    <n v="9.0380873777972395E-2"/>
    <n v="0.71"/>
    <n v="239.300449542899"/>
    <n v="6.4170420382360399E-2"/>
    <n v="3379"/>
    <n v="1.0900000000000001"/>
    <n v="1.36"/>
    <n v="2.1999999999999999E-2"/>
    <n v="0.57999999999999996"/>
    <n v="20.7161882213673"/>
    <d v="1900-01-13T19:08:05"/>
    <n v="43408"/>
    <n v="0.114580215235766"/>
    <n v="6.8027004651037304"/>
    <n v="0"/>
    <n v="3589.506743143485"/>
  </r>
  <r>
    <s v="STND-60727"/>
    <s v="Village of Oswego"/>
    <s v="Village of Oswego - Oswego Police Department - 3355 Woolley Road - Oswego"/>
    <x v="5"/>
    <s v="Indoor Advanced Lighting"/>
    <x v="2"/>
    <n v="0"/>
    <n v="448.44"/>
    <n v="0.25752000000000003"/>
    <x v="0"/>
    <x v="1"/>
    <n v="15"/>
    <s v="Qty / 1,000"/>
    <m/>
    <s v="Public-Non-Lighting"/>
    <x v="2"/>
    <n v="1"/>
    <n v="1"/>
    <s v="Lighting"/>
    <n v="0.46348031721691302"/>
    <n v="0.21642929544533601"/>
    <n v="207.84311345275299"/>
    <n v="5.5734872163083003E-2"/>
    <n v="0.71"/>
    <n v="147.56861055145399"/>
    <n v="3.95717592357889E-2"/>
    <n v="3379"/>
    <n v="1.0900000000000001"/>
    <n v="1.36"/>
    <n v="2.1999999999999999E-2"/>
    <n v="0.57999999999999996"/>
    <n v="20.7161882213673"/>
    <d v="1900-01-13T19:08:05"/>
    <n v="43408"/>
    <n v="7.0657799395389104E-2"/>
    <n v="4.1949986201472997"/>
    <n v="0"/>
    <n v="2213.5291582718096"/>
  </r>
  <r>
    <s v="STND-60727"/>
    <s v="Village of Oswego"/>
    <s v="Village of Oswego - Oswego Police Department - 3355 Woolley Road - Oswego"/>
    <x v="5"/>
    <s v="Indoor Advanced Lighting"/>
    <x v="2"/>
    <n v="0"/>
    <n v="412.08"/>
    <n v="0.23663999999999999"/>
    <x v="0"/>
    <x v="1"/>
    <n v="15"/>
    <s v="Qty / 1,000"/>
    <m/>
    <s v="Public-Non-Lighting"/>
    <x v="2"/>
    <n v="1"/>
    <n v="1"/>
    <s v="Lighting"/>
    <n v="0.46348031721691302"/>
    <n v="0.21642929544533601"/>
    <n v="190.99096911874599"/>
    <n v="5.1215828474184301E-2"/>
    <n v="0.71"/>
    <n v="135.60358807430899"/>
    <n v="3.6363238216670903E-2"/>
    <n v="3379"/>
    <n v="1.0900000000000001"/>
    <n v="1.36"/>
    <n v="2.1999999999999999E-2"/>
    <n v="0.57999999999999996"/>
    <n v="20.7161882213673"/>
    <d v="1900-01-13T19:08:05"/>
    <n v="43408"/>
    <n v="6.4928788633600798E-2"/>
    <n v="3.8548635968921099"/>
    <n v="0"/>
    <n v="2034.0538211146347"/>
  </r>
  <r>
    <s v="STND-60727"/>
    <s v="Village of Oswego"/>
    <s v="Village of Oswego - Oswego Police Department - 3355 Woolley Road - Oswego"/>
    <x v="5"/>
    <s v="Indoor Advanced Lighting"/>
    <x v="2"/>
    <n v="0"/>
    <n v="333.3"/>
    <n v="0.19139999999999999"/>
    <x v="0"/>
    <x v="1"/>
    <n v="15"/>
    <s v="Qty / 1,000"/>
    <m/>
    <s v="Public-Non-Lighting"/>
    <x v="2"/>
    <n v="1"/>
    <n v="1"/>
    <s v="Lighting"/>
    <n v="0.46348031721691302"/>
    <n v="0.21642929544533601"/>
    <n v="154.47798972839701"/>
    <n v="4.14245671482373E-2"/>
    <n v="0.71"/>
    <n v="109.679372707162"/>
    <n v="2.9411442675248499E-2"/>
    <n v="3379"/>
    <n v="1.0900000000000001"/>
    <n v="1.36"/>
    <n v="2.1999999999999999E-2"/>
    <n v="0.57999999999999996"/>
    <n v="20.7161882213673"/>
    <d v="1900-01-13T19:08:05"/>
    <n v="43408"/>
    <n v="5.2515931983059497E-2"/>
    <n v="3.1179043798392101"/>
    <n v="0"/>
    <n v="1645.1905906074301"/>
  </r>
  <r>
    <s v="STND-60727"/>
    <s v="Village of Oswego"/>
    <s v="Village of Oswego - Oswego Police Department - 3355 Woolley Road - Oswego"/>
    <x v="5"/>
    <s v="Indoor Advanced Lighting"/>
    <x v="2"/>
    <n v="0"/>
    <n v="90.9"/>
    <n v="5.2200000000000003E-2"/>
    <x v="0"/>
    <x v="1"/>
    <n v="15"/>
    <s v="Qty / 1,000"/>
    <m/>
    <s v="Public-Non-Lighting"/>
    <x v="2"/>
    <n v="1"/>
    <n v="1"/>
    <s v="Lighting"/>
    <n v="0.46348031721691302"/>
    <n v="0.21642929544533601"/>
    <n v="42.130360835017399"/>
    <n v="1.1297609222246501E-2"/>
    <n v="0.71"/>
    <n v="29.9125561928624"/>
    <n v="8.0213025477950499E-3"/>
    <n v="3379"/>
    <n v="1.0900000000000001"/>
    <n v="1.36"/>
    <n v="2.1999999999999999E-2"/>
    <n v="0.57999999999999996"/>
    <n v="20.7161882213673"/>
    <d v="1900-01-13T19:08:05"/>
    <n v="43408"/>
    <n v="1.4322526904470801E-2"/>
    <n v="0.85033755813796597"/>
    <n v="0"/>
    <n v="448.68834289293602"/>
  </r>
  <r>
    <s v="STND-60727"/>
    <s v="Village of Oswego"/>
    <s v="Village of Oswego - Oswego Police Department - 3355 Woolley Road - Oswego"/>
    <x v="5"/>
    <s v="Indoor Advanced Lighting"/>
    <x v="2"/>
    <n v="0"/>
    <n v="303"/>
    <n v="0.17399999999999999"/>
    <x v="0"/>
    <x v="1"/>
    <n v="15"/>
    <s v="Qty / 1,000"/>
    <m/>
    <s v="Public-Non-Lighting"/>
    <x v="2"/>
    <n v="1"/>
    <n v="1"/>
    <s v="Lighting"/>
    <n v="0.46348031721691302"/>
    <n v="0.21642929544533601"/>
    <n v="140.43453611672501"/>
    <n v="3.7658697407488499E-2"/>
    <n v="0.71"/>
    <n v="99.708520642874504"/>
    <n v="2.6737675159316798E-2"/>
    <n v="3379"/>
    <n v="1.0900000000000001"/>
    <n v="1.36"/>
    <n v="2.1999999999999999E-2"/>
    <n v="0.57999999999999996"/>
    <n v="20.7161882213673"/>
    <d v="1900-01-13T19:08:05"/>
    <n v="43408"/>
    <n v="4.7741756348235902E-2"/>
    <n v="2.8344585271265501"/>
    <n v="0"/>
    <n v="1495.6278096431176"/>
  </r>
  <r>
    <s v="STND-60727"/>
    <s v="Village of Oswego"/>
    <s v="Village of Oswego - Oswego Police Department - 3355 Woolley Road - Oswego"/>
    <x v="5"/>
    <s v="Indoor Advanced Lighting"/>
    <x v="2"/>
    <n v="0"/>
    <n v="5429.76"/>
    <n v="3.11808"/>
    <x v="0"/>
    <x v="1"/>
    <n v="15"/>
    <s v="Qty / 1,000"/>
    <m/>
    <s v="Public-Non-Lighting"/>
    <x v="2"/>
    <n v="1"/>
    <n v="1"/>
    <s v="Lighting"/>
    <n v="0.46348031721691302"/>
    <n v="0.21642929544533601"/>
    <n v="2516.5868872117098"/>
    <n v="0.674843857542194"/>
    <n v="0.71"/>
    <n v="1786.77668992031"/>
    <n v="0.47913913885495701"/>
    <n v="3379"/>
    <n v="1.0900000000000001"/>
    <n v="1.36"/>
    <n v="2.1999999999999999E-2"/>
    <n v="0.57999999999999996"/>
    <n v="20.7161882213673"/>
    <d v="1900-01-13T19:08:05"/>
    <n v="43408"/>
    <n v="0.85553227376038798"/>
    <n v="50.793496806107797"/>
    <n v="0"/>
    <n v="26801.650348804651"/>
  </r>
  <r>
    <s v="STND-60727"/>
    <s v="Village of Oswego"/>
    <s v="Village of Oswego - Oswego Police Department - 3355 Woolley Road - Oswego"/>
    <x v="5"/>
    <s v="Indoor Advanced Lighting"/>
    <x v="2"/>
    <n v="0"/>
    <n v="404"/>
    <n v="0.23200000000000001"/>
    <x v="0"/>
    <x v="1"/>
    <n v="15"/>
    <s v="Qty / 1,000"/>
    <m/>
    <s v="Public-Non-Lighting"/>
    <x v="2"/>
    <n v="1"/>
    <n v="1"/>
    <s v="Lighting"/>
    <n v="0.46348031721691302"/>
    <n v="0.21642929544533601"/>
    <n v="187.24604815563299"/>
    <n v="5.0211596543317999E-2"/>
    <n v="0.71"/>
    <n v="132.94469419049901"/>
    <n v="3.5650233545755798E-2"/>
    <n v="3379"/>
    <n v="1.0900000000000001"/>
    <n v="1.36"/>
    <n v="2.1999999999999999E-2"/>
    <n v="0.57999999999999996"/>
    <n v="20.7161882213673"/>
    <d v="1900-01-13T19:08:05"/>
    <n v="43408"/>
    <n v="6.3655675130981207E-2"/>
    <n v="3.7792780361687401"/>
    <n v="0"/>
    <n v="1994.1704128574852"/>
  </r>
  <r>
    <s v="STND-60727"/>
    <s v="Village of Oswego"/>
    <s v="Village of Oswego - Oswego Police Department - 3355 Woolley Road - Oswego"/>
    <x v="5"/>
    <s v="Indoor Advanced Lighting"/>
    <x v="2"/>
    <n v="0"/>
    <n v="448.44"/>
    <n v="0.25752000000000003"/>
    <x v="0"/>
    <x v="1"/>
    <n v="15"/>
    <s v="Qty / 1,000"/>
    <m/>
    <s v="Public-Non-Lighting"/>
    <x v="2"/>
    <n v="1"/>
    <n v="1"/>
    <s v="Lighting"/>
    <n v="0.46348031721691302"/>
    <n v="0.21642929544533601"/>
    <n v="207.84311345275299"/>
    <n v="5.5734872163083003E-2"/>
    <n v="0.71"/>
    <n v="147.56861055145399"/>
    <n v="3.95717592357889E-2"/>
    <n v="3379"/>
    <n v="1.0900000000000001"/>
    <n v="1.36"/>
    <n v="2.1999999999999999E-2"/>
    <n v="0.57999999999999996"/>
    <n v="20.7161882213673"/>
    <d v="1900-01-13T19:08:05"/>
    <n v="43408"/>
    <n v="7.0657799395389104E-2"/>
    <n v="4.1949986201472997"/>
    <n v="0"/>
    <n v="2213.5291582718096"/>
  </r>
  <r>
    <s v="STND-60727"/>
    <s v="Village of Oswego"/>
    <s v="Village of Oswego - Oswego Police Department - 3355 Woolley Road - Oswego"/>
    <x v="5"/>
    <s v="Indoor Advanced Lighting"/>
    <x v="2"/>
    <n v="0"/>
    <n v="1181.7"/>
    <n v="0.67859999999999998"/>
    <x v="0"/>
    <x v="1"/>
    <n v="15"/>
    <s v="Qty / 1,000"/>
    <m/>
    <s v="Public-Non-Lighting"/>
    <x v="2"/>
    <n v="1"/>
    <n v="1"/>
    <s v="Lighting"/>
    <n v="0.46348031721691302"/>
    <n v="0.21642929544533601"/>
    <n v="547.69469085522599"/>
    <n v="0.146868919889205"/>
    <n v="0.71"/>
    <n v="388.86323050721097"/>
    <n v="0.104276933121336"/>
    <n v="3379"/>
    <n v="1.0900000000000001"/>
    <n v="1.36"/>
    <n v="2.1999999999999999E-2"/>
    <n v="0.57999999999999996"/>
    <n v="20.7161882213673"/>
    <d v="1900-01-13T19:08:05"/>
    <n v="43408"/>
    <n v="0.18619284975812"/>
    <n v="11.054388255793601"/>
    <n v="0"/>
    <n v="5832.948457608165"/>
  </r>
  <r>
    <s v="STND-60727"/>
    <s v="Village of Oswego"/>
    <s v="Village of Oswego - Oswego Police Department - 3355 Woolley Road - Oswego"/>
    <x v="5"/>
    <s v="Indoor Advanced Lighting"/>
    <x v="2"/>
    <n v="0"/>
    <n v="1329.16"/>
    <n v="0.76327999999999996"/>
    <x v="0"/>
    <x v="1"/>
    <n v="15"/>
    <s v="Qty / 1,000"/>
    <m/>
    <s v="Public-Non-Lighting"/>
    <x v="2"/>
    <n v="1"/>
    <n v="1"/>
    <s v="Lighting"/>
    <n v="0.46348031721691302"/>
    <n v="0.21642929544533601"/>
    <n v="616.03949843203202"/>
    <n v="0.165196152627516"/>
    <n v="0.71"/>
    <n v="437.38804388674299"/>
    <n v="0.11728926836553601"/>
    <n v="3379"/>
    <n v="1.0900000000000001"/>
    <n v="1.36"/>
    <n v="2.1999999999999999E-2"/>
    <n v="0.57999999999999996"/>
    <n v="20.7161882213673"/>
    <d v="1900-01-13T19:08:05"/>
    <n v="43408"/>
    <n v="0.20942717118092799"/>
    <n v="12.433824738995201"/>
    <n v="0"/>
    <n v="6560.8206583011452"/>
  </r>
  <r>
    <s v="STND-60727"/>
    <s v="Village of Oswego"/>
    <s v="Village of Oswego - Oswego Police Department - 3355 Woolley Road - Oswego"/>
    <x v="5"/>
    <s v="Indoor Advanced Lighting"/>
    <x v="2"/>
    <n v="0"/>
    <n v="567.6"/>
    <n v="0.18260000000000001"/>
    <x v="0"/>
    <x v="1"/>
    <n v="15"/>
    <s v="Qty / 1,000"/>
    <m/>
    <s v="Public-Non-Lighting"/>
    <x v="2"/>
    <n v="1"/>
    <n v="1"/>
    <s v="Lighting"/>
    <n v="0.46348031721691302"/>
    <n v="0.21642929544533601"/>
    <n v="263.07142805232002"/>
    <n v="3.95199893483184E-2"/>
    <n v="0.71"/>
    <n v="186.78071391714701"/>
    <n v="2.8059192437306001E-2"/>
    <n v="3379"/>
    <n v="1.0900000000000001"/>
    <n v="1.36"/>
    <n v="2.1999999999999999E-2"/>
    <n v="0.57999999999999996"/>
    <n v="20.7161882213673"/>
    <d v="1900-01-13T19:08:05"/>
    <n v="43408"/>
    <n v="5.0101406374642998E-2"/>
    <n v="5.3096985478449898"/>
    <n v="0"/>
    <n v="2801.7107087572053"/>
  </r>
  <r>
    <s v="STND-60727"/>
    <s v="Village of Oswego"/>
    <s v="Village of Oswego - Oswego Police Department - 3355 Woolley Road - Oswego"/>
    <x v="5"/>
    <s v="Indoor Advanced Lighting"/>
    <x v="2"/>
    <n v="0"/>
    <n v="696.6"/>
    <n v="0.22409999999999999"/>
    <x v="0"/>
    <x v="1"/>
    <n v="15"/>
    <s v="Qty / 1,000"/>
    <m/>
    <s v="Public-Non-Lighting"/>
    <x v="2"/>
    <n v="1"/>
    <n v="1"/>
    <s v="Lighting"/>
    <n v="0.46348031721691302"/>
    <n v="0.21642929544533601"/>
    <n v="322.86038897330201"/>
    <n v="4.85018051092998E-2"/>
    <n v="0.71"/>
    <n v="229.230876171044"/>
    <n v="3.4436281627602899E-2"/>
    <n v="3379"/>
    <n v="1.0900000000000001"/>
    <n v="1.36"/>
    <n v="2.1999999999999999E-2"/>
    <n v="0.57999999999999996"/>
    <n v="20.7161882213673"/>
    <d v="1900-01-13T19:08:05"/>
    <n v="43408"/>
    <n v="6.1488089641607298E-2"/>
    <n v="6.51644821780976"/>
    <n v="0"/>
    <n v="3438.4631425656598"/>
  </r>
  <r>
    <s v="STND-60727"/>
    <s v="Village of Oswego"/>
    <s v="Village of Oswego - Oswego Police Department - 3355 Woolley Road - Oswego"/>
    <x v="5"/>
    <s v="Indoor Advanced Lighting"/>
    <x v="2"/>
    <n v="0"/>
    <n v="1186.8"/>
    <n v="0.38179999999999997"/>
    <x v="0"/>
    <x v="1"/>
    <n v="15"/>
    <s v="Qty / 1,000"/>
    <m/>
    <s v="Public-Non-Lighting"/>
    <x v="2"/>
    <n v="1"/>
    <n v="1"/>
    <s v="Lighting"/>
    <n v="0.46348031721691302"/>
    <n v="0.21642929544533601"/>
    <n v="550.05844047303299"/>
    <n v="8.2632705001029302E-2"/>
    <n v="0.71"/>
    <n v="390.54149273585301"/>
    <n v="5.8669220550730802E-2"/>
    <n v="3379"/>
    <n v="1.0900000000000001"/>
    <n v="1.36"/>
    <n v="2.1999999999999999E-2"/>
    <n v="0.57999999999999996"/>
    <n v="20.7161882213673"/>
    <d v="1900-01-13T19:08:05"/>
    <n v="43408"/>
    <n v="0.10475748605607201"/>
    <n v="11.102096963675899"/>
    <n v="0"/>
    <n v="5858.1223910377948"/>
  </r>
  <r>
    <s v="STND-60727"/>
    <s v="Village of Oswego"/>
    <s v="Village of Oswego - Oswego Police Department - 3355 Woolley Road - Oswego"/>
    <x v="5"/>
    <s v="Indoor Advanced Lighting"/>
    <x v="2"/>
    <n v="0"/>
    <n v="6037.2"/>
    <n v="1.9421999999999999"/>
    <x v="0"/>
    <x v="1"/>
    <n v="15"/>
    <s v="Qty / 1,000"/>
    <m/>
    <s v="Public-Non-Lighting"/>
    <x v="2"/>
    <n v="1"/>
    <n v="1"/>
    <s v="Lighting"/>
    <n v="0.46348031721691302"/>
    <n v="0.21642929544533601"/>
    <n v="2798.1233711019499"/>
    <n v="0.42034897761393197"/>
    <n v="0.71"/>
    <n v="1986.66759348238"/>
    <n v="0.29844777410589202"/>
    <n v="3379"/>
    <n v="1.0900000000000001"/>
    <n v="1.36"/>
    <n v="2.1999999999999999E-2"/>
    <n v="0.57999999999999996"/>
    <n v="20.7161882213673"/>
    <d v="1900-01-13T19:08:05"/>
    <n v="43408"/>
    <n v="0.53289677689393"/>
    <n v="56.475884554351303"/>
    <n v="0"/>
    <n v="29800.0139022357"/>
  </r>
  <r>
    <s v="STND-60727"/>
    <s v="Village of Oswego"/>
    <s v="Village of Oswego - Oswego Police Department - 3355 Woolley Road - Oswego"/>
    <x v="5"/>
    <s v="Indoor Advanced Lighting"/>
    <x v="2"/>
    <n v="0"/>
    <n v="16857.72"/>
    <n v="5.4232199999999997"/>
    <x v="0"/>
    <x v="1"/>
    <n v="15"/>
    <s v="Qty / 1,000"/>
    <m/>
    <s v="Public-Non-Lighting"/>
    <x v="2"/>
    <n v="1"/>
    <n v="1"/>
    <s v="Lighting"/>
    <n v="0.46348031721691302"/>
    <n v="0.21642929544533601"/>
    <n v="7813.2214131539004"/>
    <n v="1.1737436836450601"/>
    <n v="0.71"/>
    <n v="5547.3872033392699"/>
    <n v="0.83335801538798904"/>
    <n v="3379"/>
    <n v="1.0900000000000001"/>
    <n v="1.36"/>
    <n v="2.1999999999999999E-2"/>
    <n v="0.57999999999999996"/>
    <n v="20.7161882213673"/>
    <d v="1900-01-13T19:08:05"/>
    <n v="43408"/>
    <n v="1.4880117693268999"/>
    <n v="157.698046870996"/>
    <n v="0"/>
    <n v="83210.80805008905"/>
  </r>
  <r>
    <s v="STND-60727"/>
    <s v="Village of Oswego"/>
    <s v="Village of Oswego - Oswego Police Department - 3355 Woolley Road - Oswego"/>
    <x v="5"/>
    <s v="Indoor Advanced Lighting"/>
    <x v="2"/>
    <n v="0"/>
    <n v="835.92"/>
    <n v="0.26891999999999999"/>
    <x v="0"/>
    <x v="1"/>
    <n v="15"/>
    <s v="Qty / 1,000"/>
    <m/>
    <s v="Public-Non-Lighting"/>
    <x v="2"/>
    <n v="1"/>
    <n v="1"/>
    <s v="Lighting"/>
    <n v="0.46348031721691302"/>
    <n v="0.21642929544533601"/>
    <n v="387.43246676796201"/>
    <n v="5.8202166131159798E-2"/>
    <n v="0.71"/>
    <n v="275.07705140525297"/>
    <n v="4.13235379531234E-2"/>
    <n v="3379"/>
    <n v="1.0900000000000001"/>
    <n v="1.36"/>
    <n v="2.1999999999999999E-2"/>
    <n v="0.57999999999999996"/>
    <n v="20.7161882213673"/>
    <d v="1900-01-13T19:08:05"/>
    <n v="43408"/>
    <n v="7.3785707569928694E-2"/>
    <n v="7.8197378613717099"/>
    <n v="0"/>
    <n v="4126.1557710787947"/>
  </r>
  <r>
    <s v="STND-60727"/>
    <s v="Village of Oswego"/>
    <s v="Village of Oswego - Oswego Police Department - 3355 Woolley Road - Oswego"/>
    <x v="5"/>
    <s v="Indoor Advanced Lighting"/>
    <x v="2"/>
    <n v="0"/>
    <n v="11811.24"/>
    <n v="3.7997399999999999"/>
    <x v="0"/>
    <x v="1"/>
    <n v="15"/>
    <s v="Qty / 1,000"/>
    <m/>
    <s v="Public-Non-Lighting"/>
    <x v="2"/>
    <n v="1"/>
    <n v="1"/>
    <s v="Lighting"/>
    <n v="0.46348031721691302"/>
    <n v="0.21642929544533601"/>
    <n v="5474.27726192509"/>
    <n v="0.82237505107546105"/>
    <n v="0.71"/>
    <n v="3886.7368559668198"/>
    <n v="0.58388628626357797"/>
    <n v="3379"/>
    <n v="1.0900000000000001"/>
    <n v="1.36"/>
    <n v="2.1999999999999999E-2"/>
    <n v="0.57999999999999996"/>
    <n v="20.7161882213673"/>
    <d v="1900-01-13T19:08:05"/>
    <n v="43408"/>
    <n v="1.0425647199232499"/>
    <n v="110.48999978197401"/>
    <n v="0"/>
    <n v="58301.052839502299"/>
  </r>
  <r>
    <s v="STND-60727"/>
    <s v="Village of Oswego"/>
    <s v="Village of Oswego - Oswego Police Department - 3355 Woolley Road - Oswego"/>
    <x v="5"/>
    <s v="Indoor Advanced Lighting"/>
    <x v="2"/>
    <n v="0"/>
    <n v="758.52"/>
    <n v="0.24401999999999999"/>
    <x v="0"/>
    <x v="1"/>
    <n v="15"/>
    <s v="Qty / 1,000"/>
    <m/>
    <s v="Public-Non-Lighting"/>
    <x v="2"/>
    <n v="1"/>
    <n v="1"/>
    <s v="Lighting"/>
    <n v="0.46348031721691302"/>
    <n v="0.21642929544533601"/>
    <n v="351.55909021537298"/>
    <n v="5.28130766745709E-2"/>
    <n v="0.71"/>
    <n v="249.606954052915"/>
    <n v="3.74972844389454E-2"/>
    <n v="3379"/>
    <n v="1.0900000000000001"/>
    <n v="1.36"/>
    <n v="2.1999999999999999E-2"/>
    <n v="0.57999999999999996"/>
    <n v="20.7161882213673"/>
    <d v="1900-01-13T19:08:05"/>
    <n v="43408"/>
    <n v="6.6953697609750104E-2"/>
    <n v="7.0956880593928497"/>
    <n v="0"/>
    <n v="3744.1043107937248"/>
  </r>
  <r>
    <s v="STND-60727"/>
    <s v="Village of Oswego"/>
    <s v="Village of Oswego - Oswego Police Department - 3355 Woolley Road - Oswego"/>
    <x v="5"/>
    <s v="Indoor Advanced Lighting"/>
    <x v="2"/>
    <n v="0"/>
    <n v="1078.44"/>
    <n v="0.34694000000000003"/>
    <x v="0"/>
    <x v="1"/>
    <n v="15"/>
    <s v="Qty / 1,000"/>
    <m/>
    <s v="Public-Non-Lighting"/>
    <x v="2"/>
    <n v="1"/>
    <n v="1"/>
    <s v="Lighting"/>
    <n v="0.46348031721691302"/>
    <n v="0.21642929544533601"/>
    <n v="499.83571329940798"/>
    <n v="7.5087979761804896E-2"/>
    <n v="0.71"/>
    <n v="354.88335644258001"/>
    <n v="5.3312465630881503E-2"/>
    <n v="3379"/>
    <n v="1.0900000000000001"/>
    <n v="1.36"/>
    <n v="2.1999999999999999E-2"/>
    <n v="0.57999999999999996"/>
    <n v="20.7161882213673"/>
    <d v="1900-01-13T19:08:05"/>
    <n v="43408"/>
    <n v="9.5192672111821697E-2"/>
    <n v="10.088427240905499"/>
    <n v="0"/>
    <n v="5323.2503466386997"/>
  </r>
  <r>
    <s v="STND-60727"/>
    <s v="Village of Oswego"/>
    <s v="Village of Oswego - Oswego Police Department - 3355 Woolley Road - Oswego"/>
    <x v="5"/>
    <s v="Indoor Advanced Lighting"/>
    <x v="2"/>
    <n v="0"/>
    <n v="4128"/>
    <n v="1.3280000000000001"/>
    <x v="0"/>
    <x v="1"/>
    <n v="15"/>
    <s v="Qty / 1,000"/>
    <m/>
    <s v="Public-Non-Lighting"/>
    <x v="2"/>
    <n v="1"/>
    <n v="1"/>
    <s v="Lighting"/>
    <n v="0.46348031721691302"/>
    <n v="0.21642929544533601"/>
    <n v="1913.2467494714199"/>
    <n v="0.28741810435140602"/>
    <n v="0.71"/>
    <n v="1358.4051921247101"/>
    <n v="0.20406685408949901"/>
    <n v="3379"/>
    <n v="1.0900000000000001"/>
    <n v="1.36"/>
    <n v="2.1999999999999999E-2"/>
    <n v="0.57999999999999996"/>
    <n v="20.7161882213673"/>
    <d v="1900-01-13T19:08:05"/>
    <n v="43408"/>
    <n v="0.36437386454285797"/>
    <n v="38.615989438872603"/>
    <n v="0"/>
    <n v="20376.077881870653"/>
  </r>
  <r>
    <s v="STND-60727"/>
    <s v="Village of Oswego"/>
    <s v="Village of Oswego - Oswego Police Department - 3355 Woolley Road - Oswego"/>
    <x v="5"/>
    <s v="Indoor Advanced Lighting"/>
    <x v="2"/>
    <n v="0"/>
    <n v="516"/>
    <n v="0.16600000000000001"/>
    <x v="0"/>
    <x v="1"/>
    <n v="15"/>
    <s v="Qty / 1,000"/>
    <m/>
    <s v="Public-Non-Lighting"/>
    <x v="2"/>
    <n v="1"/>
    <n v="1"/>
    <s v="Lighting"/>
    <n v="0.46348031721691302"/>
    <n v="0.21642929544533601"/>
    <n v="239.155843683927"/>
    <n v="3.5927263043925801E-2"/>
    <n v="0.71"/>
    <n v="169.80064901558799"/>
    <n v="2.55083567611873E-2"/>
    <n v="3379"/>
    <n v="1.0900000000000001"/>
    <n v="1.36"/>
    <n v="2.1999999999999999E-2"/>
    <n v="0.57999999999999996"/>
    <n v="20.7161882213673"/>
    <d v="1900-01-13T19:08:05"/>
    <n v="43408"/>
    <n v="4.5546733067857302E-2"/>
    <n v="4.8269986798590798"/>
    <n v="0"/>
    <n v="2547.0097352338198"/>
  </r>
  <r>
    <s v="STND-60727"/>
    <s v="Village of Oswego"/>
    <s v="Village of Oswego - Oswego Police Department - 3355 Woolley Road - Oswego"/>
    <x v="5"/>
    <s v="Indoor Advanced Lighting"/>
    <x v="2"/>
    <n v="0"/>
    <n v="990.72"/>
    <n v="0.31872"/>
    <x v="0"/>
    <x v="1"/>
    <n v="15"/>
    <s v="Qty / 1,000"/>
    <m/>
    <s v="Public-Non-Lighting"/>
    <x v="2"/>
    <n v="1"/>
    <n v="1"/>
    <s v="Lighting"/>
    <n v="0.46348031721691302"/>
    <n v="0.21642929544533601"/>
    <n v="459.17921987314003"/>
    <n v="6.8980345044337504E-2"/>
    <n v="0.71"/>
    <n v="326.01724610993"/>
    <n v="4.8976044981479602E-2"/>
    <n v="3379"/>
    <n v="1.0900000000000001"/>
    <n v="1.36"/>
    <n v="2.1999999999999999E-2"/>
    <n v="0.57999999999999996"/>
    <n v="20.7161882213673"/>
    <d v="1900-01-13T19:08:05"/>
    <n v="43408"/>
    <n v="8.74497274902859E-2"/>
    <n v="9.2678374653294409"/>
    <n v="0"/>
    <n v="4890.2586916489499"/>
  </r>
  <r>
    <s v="STND-60727"/>
    <s v="Village of Oswego"/>
    <s v="Village of Oswego - Oswego Police Department - 3355 Woolley Road - Oswego"/>
    <x v="5"/>
    <s v="Indoor Advanced Lighting"/>
    <x v="2"/>
    <n v="0"/>
    <n v="1718.28"/>
    <n v="0.55278000000000005"/>
    <x v="0"/>
    <x v="1"/>
    <n v="15"/>
    <s v="Qty / 1,000"/>
    <m/>
    <s v="Public-Non-Lighting"/>
    <x v="2"/>
    <n v="1"/>
    <n v="1"/>
    <s v="Lighting"/>
    <n v="0.46348031721691302"/>
    <n v="0.21642929544533601"/>
    <n v="796.388959467478"/>
    <n v="0.119637785936273"/>
    <n v="0.71"/>
    <n v="565.43616122190895"/>
    <n v="8.4942828014753793E-2"/>
    <n v="3379"/>
    <n v="1.0900000000000001"/>
    <n v="1.36"/>
    <n v="2.1999999999999999E-2"/>
    <n v="0.57999999999999996"/>
    <n v="20.7161882213673"/>
    <d v="1900-01-13T19:08:05"/>
    <n v="43408"/>
    <n v="0.15167062111596499"/>
    <n v="16.073905603930701"/>
    <n v="0"/>
    <n v="8481.5424183286341"/>
  </r>
  <r>
    <s v="STND-60727"/>
    <s v="Village of Oswego"/>
    <s v="Village of Oswego - Oswego Police Department - 3355 Woolley Road - Oswego"/>
    <x v="5"/>
    <s v="Indoor Advanced Lighting"/>
    <x v="2"/>
    <n v="0"/>
    <n v="2322"/>
    <n v="0.747"/>
    <x v="0"/>
    <x v="1"/>
    <n v="15"/>
    <s v="Qty / 1,000"/>
    <m/>
    <s v="Public-Non-Lighting"/>
    <x v="2"/>
    <n v="1"/>
    <n v="1"/>
    <s v="Lighting"/>
    <n v="0.46348031721691302"/>
    <n v="0.21642929544533601"/>
    <n v="1076.2012965776701"/>
    <n v="0.16167268369766599"/>
    <n v="0.71"/>
    <n v="764.10292057014703"/>
    <n v="0.114787605425343"/>
    <n v="3379"/>
    <n v="1.0900000000000001"/>
    <n v="1.36"/>
    <n v="2.1999999999999999E-2"/>
    <n v="0.57999999999999996"/>
    <n v="20.7161882213673"/>
    <d v="1900-01-13T19:08:05"/>
    <n v="43408"/>
    <n v="0.20496029880535799"/>
    <n v="21.721494059365899"/>
    <n v="0"/>
    <n v="11461.543808552206"/>
  </r>
  <r>
    <s v="STND-60727"/>
    <s v="Village of Oswego"/>
    <s v="Village of Oswego - Oswego Police Department - 3355 Woolley Road - Oswego"/>
    <x v="5"/>
    <s v="Indoor Advanced Lighting"/>
    <x v="2"/>
    <n v="0"/>
    <n v="103.2"/>
    <n v="3.32E-2"/>
    <x v="0"/>
    <x v="1"/>
    <n v="15"/>
    <s v="Qty / 1,000"/>
    <m/>
    <s v="Public-Non-Lighting"/>
    <x v="2"/>
    <n v="1"/>
    <n v="1"/>
    <s v="Lighting"/>
    <n v="0.46348031721691302"/>
    <n v="0.21642929544533601"/>
    <n v="47.8311687367855"/>
    <n v="7.1854526087851596E-3"/>
    <n v="0.71"/>
    <n v="33.960129803117702"/>
    <n v="5.10167135223746E-3"/>
    <n v="3379"/>
    <n v="1.0900000000000001"/>
    <n v="1.36"/>
    <n v="2.1999999999999999E-2"/>
    <n v="0.57999999999999996"/>
    <n v="20.7161882213673"/>
    <d v="1900-01-13T19:08:05"/>
    <n v="43408"/>
    <n v="9.1093466135714497E-3"/>
    <n v="0.96539973597181605"/>
    <n v="0"/>
    <n v="509.40194704676554"/>
  </r>
  <r>
    <s v="STND-60727"/>
    <s v="Village of Oswego"/>
    <s v="Village of Oswego - Oswego Police Department - 3355 Woolley Road - Oswego"/>
    <x v="5"/>
    <s v="Indoor Advanced Lighting"/>
    <x v="2"/>
    <n v="0"/>
    <n v="6192"/>
    <n v="1.992"/>
    <x v="0"/>
    <x v="1"/>
    <n v="15"/>
    <s v="Qty / 1,000"/>
    <m/>
    <s v="Public-Non-Lighting"/>
    <x v="2"/>
    <n v="1"/>
    <n v="1"/>
    <s v="Lighting"/>
    <n v="0.46348031721691302"/>
    <n v="0.21642929544533601"/>
    <n v="2869.8701242071302"/>
    <n v="0.43112715652710998"/>
    <n v="0.71"/>
    <n v="2037.6077881870599"/>
    <n v="0.30610028113424798"/>
    <n v="3379"/>
    <n v="1.0900000000000001"/>
    <n v="1.36"/>
    <n v="2.1999999999999999E-2"/>
    <n v="0.57999999999999996"/>
    <n v="20.7161882213673"/>
    <d v="1900-01-13T19:08:05"/>
    <n v="43408"/>
    <n v="0.54656079681428704"/>
    <n v="57.923984158308997"/>
    <n v="0"/>
    <n v="30564.1168228059"/>
  </r>
  <r>
    <s v="STND-60727"/>
    <s v="Village of Oswego"/>
    <s v="Village of Oswego - Oswego Police Department - 3355 Woolley Road - Oswego"/>
    <x v="5"/>
    <s v="Indoor Advanced Lighting"/>
    <x v="2"/>
    <n v="0"/>
    <n v="193.92"/>
    <n v="0.11136"/>
    <x v="0"/>
    <x v="1"/>
    <n v="15"/>
    <s v="Qty / 1,000"/>
    <m/>
    <s v="Public-Non-Lighting"/>
    <x v="2"/>
    <n v="1"/>
    <n v="1"/>
    <s v="Lighting"/>
    <n v="0.46348031721691302"/>
    <n v="0.21642929544533601"/>
    <n v="89.878103114703805"/>
    <n v="2.41015663407926E-2"/>
    <n v="0.71"/>
    <n v="63.8134532114397"/>
    <n v="1.7112112101962802E-2"/>
    <n v="3379"/>
    <n v="1.0900000000000001"/>
    <n v="1.36"/>
    <n v="2.1999999999999999E-2"/>
    <n v="0.57999999999999996"/>
    <n v="20.7161882213673"/>
    <d v="1900-01-13T19:08:05"/>
    <n v="43408"/>
    <n v="3.0554724062870998E-2"/>
    <n v="1.8140534573609901"/>
    <n v="0"/>
    <n v="957.20179817159556"/>
  </r>
  <r>
    <s v="STND-60727"/>
    <s v="Village of Oswego"/>
    <s v="Village of Oswego - Oswego Police Department - 3355 Woolley Road - Oswego"/>
    <x v="5"/>
    <s v="Indoor Advanced Lighting"/>
    <x v="2"/>
    <n v="0"/>
    <n v="157.56"/>
    <n v="9.0480000000000005E-2"/>
    <x v="0"/>
    <x v="1"/>
    <n v="15"/>
    <s v="Qty / 1,000"/>
    <m/>
    <s v="Public-Non-Lighting"/>
    <x v="2"/>
    <n v="1"/>
    <n v="1"/>
    <s v="Lighting"/>
    <n v="0.46348031721691302"/>
    <n v="0.21642929544533601"/>
    <n v="73.025958780696897"/>
    <n v="1.9582522651893999E-2"/>
    <n v="0.71"/>
    <n v="51.848430734294801"/>
    <n v="1.39035910828447E-2"/>
    <n v="3379"/>
    <n v="1.0900000000000001"/>
    <n v="1.36"/>
    <n v="2.1999999999999999E-2"/>
    <n v="0.57999999999999996"/>
    <n v="20.7161882213673"/>
    <d v="1900-01-13T19:08:05"/>
    <n v="43408"/>
    <n v="2.48257133010827E-2"/>
    <n v="1.47391843410581"/>
    <n v="0"/>
    <n v="777.72646101442206"/>
  </r>
  <r>
    <s v="STND-60727"/>
    <s v="Village of Oswego"/>
    <s v="Village of Oswego - Oswego Police Department - 3355 Woolley Road - Oswego"/>
    <x v="5"/>
    <s v="Indoor Advanced Lighting"/>
    <x v="2"/>
    <n v="0"/>
    <n v="1248.72"/>
    <n v="0.40172000000000002"/>
    <x v="0"/>
    <x v="1"/>
    <n v="15"/>
    <s v="Qty / 1,000"/>
    <m/>
    <s v="Public-Non-Lighting"/>
    <x v="2"/>
    <n v="1"/>
    <n v="1"/>
    <s v="Lighting"/>
    <n v="0.46348031721691302"/>
    <n v="0.21642929544533601"/>
    <n v="578.75714171510401"/>
    <n v="8.6943976566300402E-2"/>
    <n v="0.71"/>
    <n v="410.91757061772398"/>
    <n v="6.1730223362073303E-2"/>
    <n v="3379"/>
    <n v="1.0900000000000001"/>
    <n v="1.36"/>
    <n v="2.1999999999999999E-2"/>
    <n v="0.57999999999999996"/>
    <n v="20.7161882213673"/>
    <d v="1900-01-13T19:08:05"/>
    <n v="43408"/>
    <n v="0.110223094024215"/>
    <n v="11.681336805259001"/>
    <n v="0"/>
    <n v="6163.7635592658598"/>
  </r>
  <r>
    <s v="STND-60729"/>
    <s v="Family Worship Center Assembly of God"/>
    <s v="The Dwelling Place Church - 1559 S Mulford Rd - Rockford"/>
    <x v="0"/>
    <s v="Indoor Lighting"/>
    <x v="2"/>
    <n v="0"/>
    <n v="15469.062"/>
    <n v="3.3129599999999999"/>
    <x v="0"/>
    <x v="0"/>
    <n v="14.797277300976599"/>
    <s v="Qty / 1,000"/>
    <m/>
    <s v="Private-Lighting"/>
    <x v="0"/>
    <n v="3"/>
    <n v="1"/>
    <s v="Lighting"/>
    <n v="0.91633259480590001"/>
    <n v="1.30467645558681"/>
    <n v="14174.8057216733"/>
    <n v="4.3223409103008699"/>
    <n v="0.71"/>
    <n v="10064.1120623881"/>
    <n v="3.06886204631361"/>
    <n v="3379"/>
    <n v="1.0900000000000001"/>
    <n v="1.36"/>
    <n v="2.1999999999999999E-2"/>
    <n v="0.57999999999999996"/>
    <n v="20.7161882213673"/>
    <d v="1900-01-13T19:08:05"/>
    <n v="43239"/>
    <n v="5.4796411134645897"/>
    <n v="286.09699621726003"/>
    <n v="1"/>
    <n v="148921.45697526023"/>
  </r>
  <r>
    <s v="STND-60731"/>
    <s v="GCC, Co. LLC"/>
    <s v="Leamington Foods - 7520 Roosevelt Rd - Forest Park"/>
    <x v="3"/>
    <s v="Refrigeration"/>
    <x v="5"/>
    <n v="0"/>
    <n v="53691.66"/>
    <n v="6.3894000000000002"/>
    <x v="2"/>
    <x v="0"/>
    <n v="8.6177180282661094"/>
    <s v="ΔkWpeak / CF"/>
    <n v="0.69"/>
    <s v="Private-Lighting"/>
    <x v="0"/>
    <n v="2"/>
    <n v="1"/>
    <s v="Non-Lighting"/>
    <n v="0.97902139861649395"/>
    <n v="0.93591656730105399"/>
    <n v="52565.284067241198"/>
    <n v="5.9799453151133504"/>
    <n v="0.7"/>
    <n v="36795.698847068903"/>
    <n v="4.1859617205793498"/>
    <n v="4661"/>
    <n v="1.07"/>
    <n v="1.24"/>
    <n v="2.9000000000000001E-2"/>
    <n v="0.745"/>
    <n v="15.018236429950701"/>
    <d v="1900-01-09T17:27:20"/>
    <n v="43254"/>
    <n v="8.6665874132077594"/>
    <n v="0"/>
    <n v="0"/>
    <n v="317094.95731703617"/>
  </r>
  <r>
    <s v="STND-60731"/>
    <s v="GCC, Co. LLC"/>
    <s v="Leamington Foods - 7520 Roosevelt Rd - Forest Park"/>
    <x v="3"/>
    <s v="Refrigeration"/>
    <x v="5"/>
    <n v="0"/>
    <n v="36659.96"/>
    <n v="4.3627200000000004"/>
    <x v="2"/>
    <x v="0"/>
    <n v="8.6177180282661094"/>
    <s v="ΔkWpeak / CF"/>
    <n v="0.69"/>
    <s v="Private-Lighting"/>
    <x v="0"/>
    <n v="2"/>
    <n v="1"/>
    <s v="Non-Lighting"/>
    <n v="0.97902139861649395"/>
    <n v="0.93591656730105399"/>
    <n v="35890.885312424703"/>
    <n v="4.0831419264956503"/>
    <n v="0.7"/>
    <n v="25123.6197186973"/>
    <n v="2.8581993485469601"/>
    <n v="4661"/>
    <n v="1.07"/>
    <n v="1.24"/>
    <n v="2.9000000000000001E-2"/>
    <n v="0.745"/>
    <n v="15.018236429950701"/>
    <d v="1900-01-09T17:27:20"/>
    <n v="43254"/>
    <n v="5.9175969949212401"/>
    <n v="0"/>
    <n v="0"/>
    <n v="216508.27058511964"/>
  </r>
  <r>
    <s v="STND-60731"/>
    <s v="GCC, Co. LLC"/>
    <s v="Leamington Foods - 7520 Roosevelt Rd - Forest Park"/>
    <x v="0"/>
    <s v="Indoor Lighting"/>
    <x v="5"/>
    <n v="0"/>
    <n v="5835.1059999999998"/>
    <n v="1.0881000000000001"/>
    <x v="0"/>
    <x v="0"/>
    <n v="10.727311735679001"/>
    <s v="Qty / 1,000"/>
    <m/>
    <s v="Private-Lighting"/>
    <x v="0"/>
    <n v="2"/>
    <n v="1"/>
    <s v="Lighting"/>
    <n v="0.97902139861649395"/>
    <n v="0.93591656730105399"/>
    <n v="5712.6936371954898"/>
    <n v="1.0183708168802801"/>
    <n v="0.71"/>
    <n v="4056.0124824088002"/>
    <n v="0.72304327998499596"/>
    <n v="4661"/>
    <n v="1.07"/>
    <n v="1.24"/>
    <n v="2.9000000000000001E-2"/>
    <n v="0.745"/>
    <n v="15.018236429950701"/>
    <d v="1900-01-09T17:27:20"/>
    <n v="43254"/>
    <n v="1.10237152725728"/>
    <n v="154.83001446604601"/>
    <n v="0"/>
    <n v="43510.110302604437"/>
  </r>
  <r>
    <s v="STND-60731"/>
    <s v="GCC, Co. LLC"/>
    <s v="Leamington Foods - 7520 Roosevelt Rd - Forest Park"/>
    <x v="0"/>
    <s v="Indoor Lighting"/>
    <x v="5"/>
    <n v="0"/>
    <n v="18762.11"/>
    <n v="3.4986600000000001"/>
    <x v="0"/>
    <x v="0"/>
    <n v="10.727311735679001"/>
    <s v="Qty / 1,000"/>
    <m/>
    <s v="Private-Lighting"/>
    <x v="0"/>
    <n v="2"/>
    <n v="1"/>
    <s v="Lighting"/>
    <n v="0.97902139861649395"/>
    <n v="0.93591656730105399"/>
    <n v="18368.5071731965"/>
    <n v="3.2744538573535"/>
    <n v="0.71"/>
    <n v="13041.640092969499"/>
    <n v="2.3248622387209901"/>
    <n v="4661"/>
    <n v="1.07"/>
    <n v="1.24"/>
    <n v="2.9000000000000001E-2"/>
    <n v="0.745"/>
    <n v="15.018236429950701"/>
    <d v="1900-01-09T17:27:20"/>
    <n v="43254"/>
    <n v="3.5445484491811099"/>
    <n v="497.83804488102697"/>
    <n v="0"/>
    <n v="139901.73882181349"/>
  </r>
  <r>
    <s v="STND-60731"/>
    <s v="GCC, Co. LLC"/>
    <s v="Leamington Foods - 7520 Roosevelt Rd - Forest Park"/>
    <x v="0"/>
    <s v="Indoor Lighting"/>
    <x v="5"/>
    <n v="0"/>
    <n v="349.10899999999998"/>
    <n v="6.5100000000000005E-2"/>
    <x v="0"/>
    <x v="0"/>
    <n v="10.727311735679001"/>
    <s v="Qty / 1,000"/>
    <m/>
    <s v="Private-Lighting"/>
    <x v="0"/>
    <n v="2"/>
    <n v="1"/>
    <s v="Lighting"/>
    <n v="0.97902139861649395"/>
    <n v="0.93591656730105399"/>
    <n v="341.78518144960498"/>
    <n v="6.09281685312986E-2"/>
    <n v="0.71"/>
    <n v="242.66747882921999"/>
    <n v="4.3258999657221998E-2"/>
    <n v="4661"/>
    <n v="1.07"/>
    <n v="1.24"/>
    <n v="2.9000000000000001E-2"/>
    <n v="0.745"/>
    <n v="15.018236429950701"/>
    <d v="1900-01-09T17:27:20"/>
    <n v="43254"/>
    <n v="6.5953852058127996E-2"/>
    <n v="9.2633366934939794"/>
    <n v="0"/>
    <n v="2603.1696935123268"/>
  </r>
  <r>
    <s v="STND-60731"/>
    <s v="GCC, Co. LLC"/>
    <s v="Leamington Foods - 7520 Roosevelt Rd - Forest Park"/>
    <x v="0"/>
    <s v="Indoor Lighting"/>
    <x v="5"/>
    <n v="0"/>
    <n v="4538.4160000000002"/>
    <n v="0.84630000000000005"/>
    <x v="0"/>
    <x v="0"/>
    <n v="10.727311735679001"/>
    <s v="Qty / 1,000"/>
    <m/>
    <s v="Private-Lighting"/>
    <x v="0"/>
    <n v="2"/>
    <n v="1"/>
    <s v="Lighting"/>
    <n v="0.97902139861649395"/>
    <n v="0.93591656730105399"/>
    <n v="4443.2063798234703"/>
    <n v="0.79206619090688202"/>
    <n v="0.71"/>
    <n v="3154.6765296746698"/>
    <n v="0.56236699554388603"/>
    <n v="4661"/>
    <n v="1.07"/>
    <n v="1.24"/>
    <n v="2.9000000000000001E-2"/>
    <n v="0.745"/>
    <n v="15.018236429950701"/>
    <d v="1900-01-09T17:27:20"/>
    <n v="43254"/>
    <n v="0.85740007675566299"/>
    <n v="120.42335048119701"/>
    <n v="0"/>
    <n v="33841.198559050186"/>
  </r>
  <r>
    <s v="STND-60731"/>
    <s v="GCC, Co. LLC"/>
    <s v="Leamington Foods - 7520 Roosevelt Rd - Forest Park"/>
    <x v="0"/>
    <s v="Indoor Lighting"/>
    <x v="5"/>
    <n v="0"/>
    <n v="71846.611999999994"/>
    <n v="13.39758"/>
    <x v="0"/>
    <x v="0"/>
    <n v="10.727311735679001"/>
    <s v="Qty / 1,000"/>
    <m/>
    <s v="Private-Lighting"/>
    <x v="0"/>
    <n v="2"/>
    <n v="1"/>
    <s v="Lighting"/>
    <n v="0.97902139861649395"/>
    <n v="0.93591656730105399"/>
    <n v="70339.370566096506"/>
    <n v="12.5390170837412"/>
    <n v="0.71"/>
    <n v="49940.953101928499"/>
    <n v="8.9027021294562907"/>
    <n v="4661"/>
    <n v="1.07"/>
    <n v="1.24"/>
    <n v="2.9000000000000001E-2"/>
    <n v="0.745"/>
    <n v="15.018236429950701"/>
    <d v="1900-01-09T17:27:20"/>
    <n v="43254"/>
    <n v="13.5733027535627"/>
    <n v="1906.3941555297199"/>
    <n v="0"/>
    <n v="535732.17230131221"/>
  </r>
  <r>
    <s v="STND-60731"/>
    <s v="GCC, Co. LLC"/>
    <s v="Leamington Foods - 7520 Roosevelt Rd - Forest Park"/>
    <x v="0"/>
    <s v="Indoor Lighting"/>
    <x v="5"/>
    <n v="0"/>
    <n v="4832.665"/>
    <n v="0.90117000000000003"/>
    <x v="0"/>
    <x v="0"/>
    <n v="10.727311735679001"/>
    <s v="Qty / 1,000"/>
    <m/>
    <s v="Private-Lighting"/>
    <x v="0"/>
    <n v="2"/>
    <n v="1"/>
    <s v="Lighting"/>
    <n v="0.97902139861649395"/>
    <n v="0.93591656730105399"/>
    <n v="4731.28244734498"/>
    <n v="0.84341993295469098"/>
    <n v="0.71"/>
    <n v="3359.2105376149302"/>
    <n v="0.59882815239783005"/>
    <n v="4661"/>
    <n v="1.07"/>
    <n v="1.24"/>
    <n v="2.9000000000000001E-2"/>
    <n v="0.745"/>
    <n v="15.018236429950701"/>
    <d v="1900-01-09T17:27:20"/>
    <n v="43254"/>
    <n v="0.9129897520618"/>
    <n v="128.23101960093899"/>
    <n v="0"/>
    <n v="36035.298622773204"/>
  </r>
  <r>
    <s v="STND-60731"/>
    <s v="GCC, Co. LLC"/>
    <s v="Leamington Foods - 7520 Roosevelt Rd - Forest Park"/>
    <x v="0"/>
    <s v="Indoor Lighting"/>
    <x v="5"/>
    <n v="0"/>
    <n v="2633.279"/>
    <n v="0.49103999999999998"/>
    <x v="0"/>
    <x v="0"/>
    <n v="10.727311735679001"/>
    <s v="Qty / 1,000"/>
    <m/>
    <s v="Private-Lighting"/>
    <x v="0"/>
    <n v="2"/>
    <n v="1"/>
    <s v="Lighting"/>
    <n v="0.97902139861649395"/>
    <n v="0.93591656730105399"/>
    <n v="2578.0364895274402"/>
    <n v="0.45957247120750899"/>
    <n v="0.71"/>
    <n v="1830.40590756448"/>
    <n v="0.32629645455733203"/>
    <n v="4661"/>
    <n v="1.07"/>
    <n v="1.24"/>
    <n v="2.9000000000000001E-2"/>
    <n v="0.745"/>
    <n v="15.018236429950701"/>
    <d v="1900-01-09T17:27:20"/>
    <n v="43254"/>
    <n v="0.49748048409559398"/>
    <n v="69.872017005883905"/>
    <n v="0"/>
    <n v="19635.334773272618"/>
  </r>
  <r>
    <s v="STND-60731"/>
    <s v="GCC, Co. LLC"/>
    <s v="Leamington Foods - 7520 Roosevelt Rd - Forest Park"/>
    <x v="0"/>
    <s v="Indoor Lighting"/>
    <x v="5"/>
    <n v="0"/>
    <n v="30262.754000000001"/>
    <n v="5.6432399999999996"/>
    <x v="0"/>
    <x v="0"/>
    <n v="10.727311735679001"/>
    <s v="Qty / 1,000"/>
    <m/>
    <s v="Private-Lighting"/>
    <x v="0"/>
    <n v="2"/>
    <n v="1"/>
    <s v="Lighting"/>
    <n v="0.97902139861649395"/>
    <n v="0.93591656730105399"/>
    <n v="29627.883747066899"/>
    <n v="5.2816018092560002"/>
    <n v="0.71"/>
    <n v="21035.7974604175"/>
    <n v="3.74993728457176"/>
    <n v="4661"/>
    <n v="1.07"/>
    <n v="1.24"/>
    <n v="2.9000000000000001E-2"/>
    <n v="0.745"/>
    <n v="15.018236429950701"/>
    <d v="1900-01-09T17:27:20"/>
    <n v="43254"/>
    <n v="5.7172567755531496"/>
    <n v="802.99871837844796"/>
    <n v="0"/>
    <n v="225657.55696650315"/>
  </r>
  <r>
    <s v="STND-60731"/>
    <s v="GCC, Co. LLC"/>
    <s v="Leamington Foods - 7520 Roosevelt Rd - Forest Park"/>
    <x v="0"/>
    <s v="Indoor Lighting"/>
    <x v="5"/>
    <n v="0"/>
    <n v="568.54899999999998"/>
    <n v="0.10602"/>
    <x v="0"/>
    <x v="0"/>
    <n v="10.727311735679001"/>
    <s v="Qty / 1,000"/>
    <m/>
    <s v="Private-Lighting"/>
    <x v="0"/>
    <n v="2"/>
    <n v="1"/>
    <s v="Lighting"/>
    <n v="0.97902139861649395"/>
    <n v="0.93591656730105399"/>
    <n v="556.62163716200905"/>
    <n v="9.9225874465257699E-2"/>
    <n v="0.71"/>
    <n v="395.20136238502602"/>
    <n v="7.0450370870332998E-2"/>
    <n v="4661"/>
    <n v="1.07"/>
    <n v="1.24"/>
    <n v="2.9000000000000001E-2"/>
    <n v="0.745"/>
    <n v="15.018236429950701"/>
    <d v="1900-01-09T17:27:20"/>
    <n v="43254"/>
    <n v="0.10741055906609399"/>
    <n v="15.086006988503"/>
    <n v="0"/>
    <n v="4239.4482126692192"/>
  </r>
  <r>
    <s v="STND-60731"/>
    <s v="GCC, Co. LLC"/>
    <s v="Leamington Foods - 7520 Roosevelt Rd - Forest Park"/>
    <x v="1"/>
    <s v="Outdoor &amp; Garage Lighting"/>
    <x v="1"/>
    <n v="0"/>
    <n v="8923.4599999999991"/>
    <n v="0"/>
    <x v="0"/>
    <x v="0"/>
    <n v="10.1978380583316"/>
    <s v="Qty / 1,000"/>
    <m/>
    <s v="Private-Lighting"/>
    <x v="0"/>
    <n v="2"/>
    <n v="1"/>
    <s v="Lighting"/>
    <n v="0.97902139861649395"/>
    <n v="0.93591656730105399"/>
    <n v="8736.2582896983295"/>
    <n v="0"/>
    <n v="0.71"/>
    <n v="6202.7433856858197"/>
    <n v="0"/>
    <n v="4903"/>
    <n v="1"/>
    <n v="1"/>
    <n v="0"/>
    <n v="0"/>
    <n v="14.276973281664301"/>
    <d v="1900-01-09T04:44:53"/>
    <n v="43254"/>
    <n v="0"/>
    <n v="0"/>
    <n v="0"/>
    <n v="63254.572564611452"/>
  </r>
  <r>
    <s v="STND-60731"/>
    <s v="GCC, Co. LLC"/>
    <s v="Leamington Foods - 7520 Roosevelt Rd - Forest Park"/>
    <x v="1"/>
    <s v="Outdoor &amp; Garage Lighting"/>
    <x v="1"/>
    <n v="0"/>
    <n v="27579.375"/>
    <n v="0"/>
    <x v="0"/>
    <x v="0"/>
    <n v="10.1978380583316"/>
    <s v="Qty / 1,000"/>
    <m/>
    <s v="Private-Lighting"/>
    <x v="0"/>
    <n v="2"/>
    <n v="1"/>
    <s v="Lighting"/>
    <n v="0.97902139861649395"/>
    <n v="0.93591656730105399"/>
    <n v="27000.798285468802"/>
    <n v="0"/>
    <n v="0.71"/>
    <n v="19170.566782682799"/>
    <n v="0"/>
    <n v="4903"/>
    <n v="1"/>
    <n v="1"/>
    <n v="0"/>
    <n v="0"/>
    <n v="14.276973281664301"/>
    <d v="1900-01-09T04:44:53"/>
    <n v="43254"/>
    <n v="0"/>
    <n v="0"/>
    <n v="0"/>
    <n v="195498.33553623024"/>
  </r>
  <r>
    <s v="STND-60733"/>
    <s v="Captive Plastics, LLC"/>
    <s v="Captive Plastics, LLC - 1228 E Tower Rd - Schaumburg"/>
    <x v="19"/>
    <s v="Compressed Air"/>
    <x v="10"/>
    <n v="0"/>
    <n v="1012.44"/>
    <n v="0.157"/>
    <x v="4"/>
    <x v="0"/>
    <n v="10"/>
    <s v="ΔkWpeak / CF"/>
    <n v="0.95"/>
    <s v="Private-Non-Lighting"/>
    <x v="2"/>
    <n v="3"/>
    <n v="1"/>
    <s v="Non-Lighting"/>
    <n v="0.98952339343681495"/>
    <n v="0.43468415683807998"/>
    <n v="1001.83306445117"/>
    <n v="6.8245412623578597E-2"/>
    <n v="0.7"/>
    <n v="701.283145115818"/>
    <n v="4.7771788836505E-2"/>
    <n v="4618"/>
    <n v="1.02"/>
    <n v="1.04"/>
    <n v="1.2E-2"/>
    <n v="0.81"/>
    <n v="15.158077089649201"/>
    <d v="1900-01-09T19:51:10"/>
    <n v="43350"/>
    <n v="7.1837276445872206E-2"/>
    <n v="0"/>
    <n v="0"/>
    <n v="7012.8314511581802"/>
  </r>
  <r>
    <s v="STND-60733"/>
    <s v="Captive Plastics, LLC"/>
    <s v="Captive Plastics, LLC - 1228 E Tower Rd - Schaumburg"/>
    <x v="10"/>
    <s v="Compressed Air"/>
    <x v="10"/>
    <n v="0"/>
    <n v="108945"/>
    <n v="17.475000000000001"/>
    <x v="4"/>
    <x v="0"/>
    <n v="10"/>
    <s v="ΔkWpeak / CF"/>
    <n v="0.95"/>
    <s v="Private-Non-Lighting"/>
    <x v="2"/>
    <n v="3"/>
    <n v="1"/>
    <s v="Non-Lighting"/>
    <n v="0.98952339343681495"/>
    <n v="0.43468415683807998"/>
    <n v="107803.626097974"/>
    <n v="7.5961056407454599"/>
    <n v="0.7"/>
    <n v="75462.538268581702"/>
    <n v="5.3172739485218203"/>
    <n v="4618"/>
    <n v="1.02"/>
    <n v="1.04"/>
    <n v="1.2E-2"/>
    <n v="0.81"/>
    <n v="15.158077089649201"/>
    <d v="1900-01-09T19:51:10"/>
    <n v="43350"/>
    <n v="7.9959006744689001"/>
    <n v="0"/>
    <n v="0"/>
    <n v="754625.38268581708"/>
  </r>
  <r>
    <s v="STND-60733"/>
    <s v="Captive Plastics, LLC"/>
    <s v="Captive Plastics, LLC - 1228 E Tower Rd - Schaumburg"/>
    <x v="20"/>
    <s v="Compressed Air"/>
    <x v="10"/>
    <n v="0"/>
    <n v="4240.6000000000004"/>
    <n v="0.93200000000000005"/>
    <x v="4"/>
    <x v="0"/>
    <n v="10"/>
    <s v="ΔkWpeak / CF"/>
    <n v="0.95"/>
    <s v="Private-Non-Lighting"/>
    <x v="2"/>
    <n v="3"/>
    <n v="1"/>
    <s v="Non-Lighting"/>
    <n v="0.98952339343681495"/>
    <n v="0.43468415683807998"/>
    <n v="4196.1729022081599"/>
    <n v="0.405125634173091"/>
    <n v="0.7"/>
    <n v="2937.32103154571"/>
    <n v="0.28358794392116399"/>
    <n v="4618"/>
    <n v="1.02"/>
    <n v="1.04"/>
    <n v="1.2E-2"/>
    <n v="0.81"/>
    <n v="15.158077089649201"/>
    <d v="1900-01-09T19:51:10"/>
    <n v="43350"/>
    <n v="0.42644803597167502"/>
    <n v="0"/>
    <n v="0"/>
    <n v="29373.210315457101"/>
  </r>
  <r>
    <s v="STND-60735"/>
    <s v="APLPD HOLDCO, INC"/>
    <s v="APLPD HOLDCO, INC  DBA PODS Enterprises, Inc - 2794 Spectrum Dr - Elgin"/>
    <x v="0"/>
    <s v="Indoor Lighting"/>
    <x v="6"/>
    <n v="0"/>
    <n v="2983.8980000000001"/>
    <n v="0.670956"/>
    <x v="0"/>
    <x v="0"/>
    <n v="15"/>
    <s v="Qty / 1,000"/>
    <m/>
    <s v="Private-Lighting"/>
    <x v="0"/>
    <n v="3"/>
    <n v="1"/>
    <s v="Lighting"/>
    <n v="0.91633259480590001"/>
    <n v="1.30467645558681"/>
    <n v="2734.2429969761301"/>
    <n v="0.87538049593470102"/>
    <n v="0.71"/>
    <n v="1941.3125278530599"/>
    <n v="0.62152015211363798"/>
    <n v="2885"/>
    <n v="1.165"/>
    <n v="1.3779999999999999"/>
    <n v="2.5499999999999998E-2"/>
    <n v="0.55000000000000004"/>
    <n v="24.263431542460999"/>
    <d v="1900-01-16T07:56:40"/>
    <n v="43313"/>
    <n v="1.15500791124779"/>
    <n v="59.848237272868197"/>
    <n v="0"/>
    <n v="29119.687917795898"/>
  </r>
  <r>
    <s v="STND-60735"/>
    <s v="APLPD HOLDCO, INC"/>
    <s v="APLPD HOLDCO, INC  DBA PODS Enterprises, Inc - 2794 Spectrum Dr - Elgin"/>
    <x v="0"/>
    <s v="Indoor Lighting"/>
    <x v="6"/>
    <n v="0"/>
    <n v="232.90600000000001"/>
    <n v="5.2371000000000001E-2"/>
    <x v="0"/>
    <x v="0"/>
    <n v="15"/>
    <s v="Qty / 1,000"/>
    <m/>
    <s v="Private-Lighting"/>
    <x v="0"/>
    <n v="3"/>
    <n v="1"/>
    <s v="Lighting"/>
    <n v="0.91633259480590001"/>
    <n v="1.30467645558681"/>
    <n v="213.41935932586301"/>
    <n v="6.8327210655536597E-2"/>
    <n v="0.71"/>
    <n v="151.52774512136301"/>
    <n v="4.8512319565430999E-2"/>
    <n v="2885"/>
    <n v="1.165"/>
    <n v="1.3779999999999999"/>
    <n v="2.5499999999999998E-2"/>
    <n v="0.55000000000000004"/>
    <n v="24.263431542460999"/>
    <d v="1900-01-16T07:56:40"/>
    <n v="43313"/>
    <n v="9.01533324390245E-2"/>
    <n v="4.6714108693643803"/>
    <n v="0"/>
    <n v="2272.9161768204453"/>
  </r>
  <r>
    <s v="STND-60736"/>
    <s v="Manlius Foods, Inc."/>
    <s v="Manlius Foods Inc d/b/a Hinckley Fresh Market - 710 James St - Hinckley"/>
    <x v="24"/>
    <s v="Refrigeration"/>
    <x v="5"/>
    <n v="0"/>
    <n v="36988"/>
    <n v="4.2279999999999998"/>
    <x v="2"/>
    <x v="0"/>
    <n v="12"/>
    <s v="ΔkWpeak"/>
    <m/>
    <s v="Private-Non-Lighting"/>
    <x v="2"/>
    <n v="3"/>
    <n v="1"/>
    <s v="Non-Lighting"/>
    <n v="0.98952339343681495"/>
    <n v="0.43468415683807998"/>
    <n v="36600.491276440902"/>
    <n v="1.8378446151114001"/>
    <n v="0.7"/>
    <n v="25620.343893508601"/>
    <n v="1.2864912305779801"/>
    <n v="4661"/>
    <n v="1.07"/>
    <n v="1.24"/>
    <n v="2.9000000000000001E-2"/>
    <n v="0.745"/>
    <n v="15.018236429950701"/>
    <d v="1900-01-09T17:27:20"/>
    <n v="43267"/>
    <n v="1.8378446151114001"/>
    <n v="0"/>
    <n v="0"/>
    <n v="307444.12672210322"/>
  </r>
  <r>
    <s v="STND-60737"/>
    <s v="Joseph J. Reina"/>
    <s v="Broadview Partners - 2600 S 25th Ave Ste L Bldg A - Broadview"/>
    <x v="18"/>
    <s v="HVAC"/>
    <x v="6"/>
    <n v="0"/>
    <n v="47656.44"/>
    <n v="19.01484"/>
    <x v="3"/>
    <x v="0"/>
    <n v="20"/>
    <s v="ΔkWpeak / CF"/>
    <n v="1"/>
    <s v="Private-Non-Lighting"/>
    <x v="2"/>
    <n v="3"/>
    <n v="1"/>
    <s v="Non-Lighting"/>
    <n v="0.98952339343681495"/>
    <n v="0.43468415683807998"/>
    <n v="47157.162227918001"/>
    <n v="8.2654496928110106"/>
    <n v="0.7"/>
    <n v="33010.013559542604"/>
    <n v="5.7858147849677"/>
    <n v="2885"/>
    <n v="1.165"/>
    <n v="1.3779999999999999"/>
    <n v="2.5499999999999998E-2"/>
    <n v="0.55000000000000004"/>
    <n v="24.263431542460999"/>
    <d v="1900-01-16T07:56:40"/>
    <n v="43264"/>
    <n v="8.2654496928110106"/>
    <n v="0"/>
    <n v="0"/>
    <n v="660200.27119085204"/>
  </r>
  <r>
    <s v="STND-60739"/>
    <s v="Rosecrance, Inc."/>
    <s v="Rosecrance Inc - 8616 Northern Ave - Rockford"/>
    <x v="1"/>
    <s v="Outdoor &amp; Garage Lighting"/>
    <x v="1"/>
    <n v="0"/>
    <n v="4868.6790000000001"/>
    <n v="0"/>
    <x v="0"/>
    <x v="0"/>
    <n v="10.1978380583316"/>
    <s v="Qty / 1,000"/>
    <m/>
    <s v="Private-Lighting"/>
    <x v="0"/>
    <n v="3"/>
    <n v="1"/>
    <s v="Lighting"/>
    <n v="0.91633259480590001"/>
    <n v="1.30467645558681"/>
    <n v="4461.3292613469903"/>
    <n v="0"/>
    <n v="0.71"/>
    <n v="3167.5437755563698"/>
    <n v="0"/>
    <n v="4903"/>
    <n v="1"/>
    <n v="1"/>
    <n v="0"/>
    <n v="0"/>
    <n v="14.276973281664301"/>
    <d v="1900-01-09T04:44:53"/>
    <n v="43302"/>
    <n v="0"/>
    <n v="0"/>
    <n v="0"/>
    <n v="32302.098465800114"/>
  </r>
  <r>
    <s v="STND-60739"/>
    <s v="Rosecrance, Inc."/>
    <s v="Rosecrance Inc - 8616 Northern Ave - Rockford"/>
    <x v="1"/>
    <s v="Outdoor &amp; Garage Lighting"/>
    <x v="1"/>
    <n v="0"/>
    <n v="1725.856"/>
    <n v="0"/>
    <x v="0"/>
    <x v="0"/>
    <n v="10.1978380583316"/>
    <s v="Qty / 1,000"/>
    <m/>
    <s v="Private-Lighting"/>
    <x v="0"/>
    <n v="3"/>
    <n v="1"/>
    <s v="Lighting"/>
    <n v="0.91633259480590001"/>
    <n v="1.30467645558681"/>
    <n v="1581.4581067413301"/>
    <n v="0"/>
    <n v="0.71"/>
    <n v="1122.83525578634"/>
    <n v="0"/>
    <n v="4903"/>
    <n v="1"/>
    <n v="1"/>
    <n v="0"/>
    <n v="0"/>
    <n v="14.276973281664301"/>
    <d v="1900-01-09T04:44:53"/>
    <n v="43302"/>
    <n v="0"/>
    <n v="0"/>
    <n v="0"/>
    <n v="11450.492104694435"/>
  </r>
  <r>
    <s v="STND-60739"/>
    <s v="Rosecrance, Inc."/>
    <s v="Rosecrance Inc - 8616 Northern Ave - Rockford"/>
    <x v="1"/>
    <s v="Outdoor &amp; Garage Lighting"/>
    <x v="1"/>
    <n v="0"/>
    <n v="3696.8620000000001"/>
    <n v="0"/>
    <x v="0"/>
    <x v="0"/>
    <n v="10.1978380583316"/>
    <s v="Qty / 1,000"/>
    <m/>
    <s v="Private-Lighting"/>
    <x v="0"/>
    <n v="3"/>
    <n v="1"/>
    <s v="Lighting"/>
    <n v="0.91633259480590001"/>
    <n v="1.30467645558681"/>
    <n v="3387.5551490993298"/>
    <n v="0"/>
    <n v="0.71"/>
    <n v="2405.1641558605202"/>
    <n v="0"/>
    <n v="4903"/>
    <n v="1"/>
    <n v="1"/>
    <n v="0"/>
    <n v="0"/>
    <n v="14.276973281664301"/>
    <d v="1900-01-09T04:44:53"/>
    <n v="43302"/>
    <n v="0"/>
    <n v="0"/>
    <n v="0"/>
    <n v="24527.47456516941"/>
  </r>
  <r>
    <s v="STND-60739"/>
    <s v="Rosecrance, Inc."/>
    <s v="Rosecrance Inc - 8616 Northern Ave - Rockford"/>
    <x v="1"/>
    <s v="Outdoor &amp; Garage Lighting"/>
    <x v="1"/>
    <n v="0"/>
    <n v="4868.6790000000001"/>
    <n v="0"/>
    <x v="0"/>
    <x v="0"/>
    <n v="10.1978380583316"/>
    <s v="Qty / 1,000"/>
    <m/>
    <s v="Private-Lighting"/>
    <x v="0"/>
    <n v="3"/>
    <n v="1"/>
    <s v="Lighting"/>
    <n v="0.91633259480590001"/>
    <n v="1.30467645558681"/>
    <n v="4461.3292613469903"/>
    <n v="0"/>
    <n v="0.71"/>
    <n v="3167.5437755563698"/>
    <n v="0"/>
    <n v="4903"/>
    <n v="1"/>
    <n v="1"/>
    <n v="0"/>
    <n v="0"/>
    <n v="14.276973281664301"/>
    <d v="1900-01-09T04:44:53"/>
    <n v="43302"/>
    <n v="0"/>
    <n v="0"/>
    <n v="0"/>
    <n v="32302.098465800114"/>
  </r>
  <r>
    <s v="STND-60739"/>
    <s v="Rosecrance, Inc."/>
    <s v="Rosecrance Inc - 8616 Northern Ave - Rockford"/>
    <x v="1"/>
    <s v="Outdoor &amp; Garage Lighting"/>
    <x v="1"/>
    <n v="0"/>
    <n v="1470.9"/>
    <n v="0"/>
    <x v="0"/>
    <x v="0"/>
    <n v="10.1978380583316"/>
    <s v="Qty / 1,000"/>
    <m/>
    <s v="Private-Lighting"/>
    <x v="0"/>
    <n v="3"/>
    <n v="1"/>
    <s v="Lighting"/>
    <n v="0.91633259480590001"/>
    <n v="1.30467645558681"/>
    <n v="1347.8336136999999"/>
    <n v="0"/>
    <n v="0.71"/>
    <n v="956.96186572699901"/>
    <n v="0"/>
    <n v="4903"/>
    <n v="1"/>
    <n v="1"/>
    <n v="0"/>
    <n v="0"/>
    <n v="14.276973281664301"/>
    <d v="1900-01-09T04:44:53"/>
    <n v="43302"/>
    <n v="0"/>
    <n v="0"/>
    <n v="0"/>
    <n v="9758.942134682804"/>
  </r>
  <r>
    <s v="STND-60740"/>
    <s v="Lexington Health Care Center Of Wheeling, Inc."/>
    <s v="Lexington Health Care of Wheeling - 730 W Hintz Rd - Wheeling"/>
    <x v="18"/>
    <s v="HVAC"/>
    <x v="9"/>
    <n v="0"/>
    <n v="32868"/>
    <n v="5.7359999999999998"/>
    <x v="3"/>
    <x v="0"/>
    <n v="20"/>
    <s v="ΔkWpeak / CF"/>
    <n v="1"/>
    <s v="Private-Non-Lighting"/>
    <x v="2"/>
    <n v="3"/>
    <n v="1"/>
    <s v="Non-Lighting"/>
    <n v="0.98952339343681495"/>
    <n v="0.43468415683807998"/>
    <n v="32523.654895481199"/>
    <n v="2.4933483236232301"/>
    <n v="0.7"/>
    <n v="22766.558426836898"/>
    <n v="1.74534382653626"/>
    <n v="3890"/>
    <n v="1.4"/>
    <n v="1.85"/>
    <n v="6.0000000000000001E-3"/>
    <n v="0.65"/>
    <n v="17.994858611825201"/>
    <d v="1900-01-11T20:29:00"/>
    <n v="43260"/>
    <n v="2.4933483236232301"/>
    <n v="0"/>
    <n v="0"/>
    <n v="455331.16853673797"/>
  </r>
  <r>
    <s v="STND-60742"/>
    <s v="Rosecrance, Inc."/>
    <s v="Rosecrance Inc - 3815 Harrison  Ave - Rockford"/>
    <x v="1"/>
    <s v="Outdoor &amp; Garage Lighting"/>
    <x v="1"/>
    <n v="0"/>
    <n v="34080.752999999997"/>
    <n v="0"/>
    <x v="0"/>
    <x v="0"/>
    <n v="10.1978380583316"/>
    <s v="Qty / 1,000"/>
    <m/>
    <s v="Private-Lighting"/>
    <x v="0"/>
    <n v="3"/>
    <n v="1"/>
    <s v="Lighting"/>
    <n v="0.91633259480590001"/>
    <n v="1.30467645558681"/>
    <n v="31229.304829428998"/>
    <n v="0"/>
    <n v="0.71"/>
    <n v="22172.806428894601"/>
    <n v="0"/>
    <n v="4903"/>
    <n v="1"/>
    <n v="1"/>
    <n v="0"/>
    <n v="0"/>
    <n v="14.276973281664301"/>
    <d v="1900-01-09T04:44:53"/>
    <n v="43313"/>
    <n v="0"/>
    <n v="0"/>
    <n v="0"/>
    <n v="226114.68926060092"/>
  </r>
  <r>
    <s v="STND-60742"/>
    <s v="Rosecrance, Inc."/>
    <s v="Rosecrance Inc - 3815 Harrison  Ave - Rockford"/>
    <x v="1"/>
    <s v="Outdoor &amp; Garage Lighting"/>
    <x v="1"/>
    <n v="0"/>
    <n v="10296.299999999999"/>
    <n v="0"/>
    <x v="0"/>
    <x v="0"/>
    <n v="10.1978380583316"/>
    <s v="Qty / 1,000"/>
    <m/>
    <s v="Private-Lighting"/>
    <x v="0"/>
    <n v="3"/>
    <n v="1"/>
    <s v="Lighting"/>
    <n v="0.91633259480590001"/>
    <n v="1.30467645558681"/>
    <n v="9434.8352958999894"/>
    <n v="0"/>
    <n v="0.71"/>
    <n v="6698.73306008899"/>
    <n v="0"/>
    <n v="4903"/>
    <n v="1"/>
    <n v="1"/>
    <n v="0"/>
    <n v="0"/>
    <n v="14.276973281664301"/>
    <d v="1900-01-09T04:44:53"/>
    <n v="43313"/>
    <n v="0"/>
    <n v="0"/>
    <n v="0"/>
    <n v="68312.5949427796"/>
  </r>
  <r>
    <s v="STND-60742"/>
    <s v="Rosecrance, Inc."/>
    <s v="Rosecrance Inc - 3815 Harrison  Ave - Rockford"/>
    <x v="27"/>
    <s v="Outdoor &amp; Garage Lighting"/>
    <x v="9"/>
    <n v="0"/>
    <n v="134.4"/>
    <n v="0"/>
    <x v="0"/>
    <x v="0"/>
    <n v="8"/>
    <s v="Qty / 1,000"/>
    <m/>
    <s v="Private-Lighting"/>
    <x v="0"/>
    <n v="3"/>
    <n v="1"/>
    <s v="Lighting"/>
    <n v="0.91633259480590001"/>
    <n v="1.30467645558681"/>
    <n v="123.155100741913"/>
    <n v="0"/>
    <n v="0.71"/>
    <n v="87.440121526758205"/>
    <n v="0"/>
    <n v="3890"/>
    <n v="1.4"/>
    <n v="1.85"/>
    <n v="6.0000000000000001E-3"/>
    <n v="0.65"/>
    <n v="17.994858611825201"/>
    <d v="1900-01-11T20:29:00"/>
    <n v="43313"/>
    <n v="0"/>
    <n v="0.52780757460819805"/>
    <n v="0"/>
    <n v="699.52097221406564"/>
  </r>
  <r>
    <s v="STND-60743"/>
    <s v="Gateway-Walden, LLC"/>
    <s v="Gateway Walden LLC - 1834 Walden - Schaumburg"/>
    <x v="0"/>
    <s v="Indoor Lighting"/>
    <x v="6"/>
    <n v="0"/>
    <n v="2646.3530000000001"/>
    <n v="0.59505600000000003"/>
    <x v="0"/>
    <x v="0"/>
    <n v="15"/>
    <s v="Qty / 1,000"/>
    <m/>
    <s v="Private-Lighting"/>
    <x v="0"/>
    <n v="3"/>
    <n v="1"/>
    <s v="Lighting"/>
    <n v="0.91633259480590001"/>
    <n v="1.30467645558681"/>
    <n v="2424.9395112623802"/>
    <n v="0.77635555295566305"/>
    <n v="0.71"/>
    <n v="1721.70705299629"/>
    <n v="0.55121244259852098"/>
    <n v="2885"/>
    <n v="1.165"/>
    <n v="1.3779999999999999"/>
    <n v="2.5499999999999998E-2"/>
    <n v="0.55000000000000004"/>
    <n v="24.263431542460999"/>
    <d v="1900-01-16T07:56:40"/>
    <n v="43274"/>
    <n v="1.02435090771297"/>
    <n v="53.078075139219401"/>
    <n v="0"/>
    <n v="25825.605794944349"/>
  </r>
  <r>
    <s v="STND-60743"/>
    <s v="Gateway-Walden, LLC"/>
    <s v="Gateway Walden LLC - 1834 Walden - Schaumburg"/>
    <x v="7"/>
    <s v="Indoor Lighting"/>
    <x v="6"/>
    <n v="0"/>
    <n v="631.88400000000001"/>
    <n v="0.43056"/>
    <x v="0"/>
    <x v="0"/>
    <n v="8"/>
    <s v="Qty / 1,000"/>
    <m/>
    <s v="Private-Lighting"/>
    <x v="0"/>
    <n v="3"/>
    <n v="1"/>
    <s v="Lighting"/>
    <n v="0.91633259480590001"/>
    <n v="1.30467645558681"/>
    <n v="579.015905336331"/>
    <n v="0.56174149471745505"/>
    <n v="0.71"/>
    <n v="411.10129278879498"/>
    <n v="0.39883646124939298"/>
    <n v="2885"/>
    <n v="1.165"/>
    <n v="1.3779999999999999"/>
    <n v="2.5499999999999998E-2"/>
    <n v="0.55000000000000004"/>
    <n v="24.263431542460999"/>
    <d v="1900-01-16T07:56:40"/>
    <n v="43274"/>
    <n v="1.01912462757158"/>
    <n v="12.6737387004948"/>
    <n v="0"/>
    <n v="3288.8103423103598"/>
  </r>
  <r>
    <s v="STND-60743"/>
    <s v="Gateway-Walden, LLC"/>
    <s v="Gateway Walden LLC - 1834 Walden - Schaumburg"/>
    <x v="0"/>
    <s v="Indoor Lighting"/>
    <x v="6"/>
    <n v="0"/>
    <n v="229.53100000000001"/>
    <n v="5.1611999999999998E-2"/>
    <x v="0"/>
    <x v="0"/>
    <n v="15"/>
    <s v="Qty / 1,000"/>
    <m/>
    <s v="Private-Lighting"/>
    <x v="0"/>
    <n v="3"/>
    <n v="1"/>
    <s v="Lighting"/>
    <n v="0.91633259480590001"/>
    <n v="1.30467645558681"/>
    <n v="210.32673681839299"/>
    <n v="6.7336961225746297E-2"/>
    <n v="0.71"/>
    <n v="149.331983141059"/>
    <n v="4.7809242470279803E-2"/>
    <n v="2885"/>
    <n v="1.165"/>
    <n v="1.3779999999999999"/>
    <n v="2.5499999999999998E-2"/>
    <n v="0.55000000000000004"/>
    <n v="24.263431542460999"/>
    <d v="1900-01-16T07:56:40"/>
    <n v="43274"/>
    <n v="8.8846762403676297E-2"/>
    <n v="4.6037182737073099"/>
    <n v="0"/>
    <n v="2239.9797471158849"/>
  </r>
  <r>
    <s v="STND-60746"/>
    <s v="Gateway-Walden, LLC"/>
    <s v="Gateway Walden LLC - 1821 Walden Office Sqaure - Schuamburg"/>
    <x v="0"/>
    <s v="Indoor Lighting"/>
    <x v="6"/>
    <n v="0"/>
    <n v="3473.3380000000002"/>
    <n v="0.78101100000000001"/>
    <x v="0"/>
    <x v="0"/>
    <n v="15"/>
    <s v="Qty / 1,000"/>
    <m/>
    <s v="Private-Lighting"/>
    <x v="0"/>
    <n v="3"/>
    <n v="1"/>
    <s v="Lighting"/>
    <n v="0.91633259480590001"/>
    <n v="1.30467645558681"/>
    <n v="3182.7328221779298"/>
    <n v="1.01896666325431"/>
    <n v="0.71"/>
    <n v="2259.74030374633"/>
    <n v="0.72346633091055801"/>
    <n v="2885"/>
    <n v="1.165"/>
    <n v="1.3779999999999999"/>
    <n v="2.5499999999999998E-2"/>
    <n v="0.55000000000000004"/>
    <n v="24.263431542460999"/>
    <d v="1900-01-16T07:56:40"/>
    <n v="43323"/>
    <n v="1.34446056637328"/>
    <n v="69.664967352392495"/>
    <n v="0"/>
    <n v="33896.10455619495"/>
  </r>
  <r>
    <s v="STND-60746"/>
    <s v="Gateway-Walden, LLC"/>
    <s v="Gateway Walden LLC - 1821 Walden Office Sqaure - Schuamburg"/>
    <x v="7"/>
    <s v="Indoor Lighting"/>
    <x v="6"/>
    <n v="0"/>
    <n v="663.47799999999995"/>
    <n v="0.45208799999999999"/>
    <x v="0"/>
    <x v="0"/>
    <n v="8"/>
    <s v="Qty / 1,000"/>
    <m/>
    <s v="Private-Lighting"/>
    <x v="0"/>
    <n v="3"/>
    <n v="1"/>
    <s v="Lighting"/>
    <n v="0.91633259480590001"/>
    <n v="1.30467645558681"/>
    <n v="607.96651733662895"/>
    <n v="0.58982856945332796"/>
    <n v="0.71"/>
    <n v="431.656227309006"/>
    <n v="0.41877828431186298"/>
    <n v="2885"/>
    <n v="1.165"/>
    <n v="1.3779999999999999"/>
    <n v="2.5499999999999998E-2"/>
    <n v="0.55000000000000004"/>
    <n v="24.263431542460999"/>
    <d v="1900-01-16T07:56:40"/>
    <n v="43323"/>
    <n v="1.07008085895016"/>
    <n v="13.3074216241065"/>
    <n v="0"/>
    <n v="3453.249818472048"/>
  </r>
  <r>
    <s v="STND-60747"/>
    <s v="Rosecrance Health Network"/>
    <s v="Rosecrance Health Network - 1021 N Mulford Rd - Rockford"/>
    <x v="1"/>
    <s v="Outdoor &amp; Garage Lighting"/>
    <x v="1"/>
    <n v="0"/>
    <n v="11017.040999999999"/>
    <n v="0"/>
    <x v="0"/>
    <x v="0"/>
    <n v="10.1978380583316"/>
    <s v="Qty / 1,000"/>
    <m/>
    <s v="Private-Lighting"/>
    <x v="0"/>
    <n v="3"/>
    <n v="1"/>
    <s v="Lighting"/>
    <n v="0.91633259480590001"/>
    <n v="1.30467645558681"/>
    <n v="10095.273766613"/>
    <n v="0"/>
    <n v="0.71"/>
    <n v="7167.6443742952197"/>
    <n v="0"/>
    <n v="4903"/>
    <n v="1"/>
    <n v="1"/>
    <n v="0"/>
    <n v="0"/>
    <n v="14.276973281664301"/>
    <d v="1900-01-09T04:44:53"/>
    <n v="43297"/>
    <n v="0"/>
    <n v="0"/>
    <n v="0"/>
    <n v="73094.476588774181"/>
  </r>
  <r>
    <s v="STND-60747"/>
    <s v="Rosecrance Health Network"/>
    <s v="Rosecrance Health Network - 1021 N Mulford Rd - Rockford"/>
    <x v="1"/>
    <s v="Outdoor &amp; Garage Lighting"/>
    <x v="1"/>
    <n v="0"/>
    <n v="1250.2650000000001"/>
    <n v="0"/>
    <x v="0"/>
    <x v="0"/>
    <n v="10.1978380583316"/>
    <s v="Qty / 1,000"/>
    <m/>
    <s v="Private-Lighting"/>
    <x v="0"/>
    <n v="3"/>
    <n v="1"/>
    <s v="Lighting"/>
    <n v="0.91633259480590001"/>
    <n v="1.30467645558681"/>
    <n v="1145.6585716449999"/>
    <n v="0"/>
    <n v="0.71"/>
    <n v="813.41758586794901"/>
    <n v="0"/>
    <n v="4903"/>
    <n v="1"/>
    <n v="1"/>
    <n v="0"/>
    <n v="0"/>
    <n v="14.276973281664301"/>
    <d v="1900-01-09T04:44:53"/>
    <n v="43297"/>
    <n v="0"/>
    <n v="0"/>
    <n v="0"/>
    <n v="8295.1008144803818"/>
  </r>
  <r>
    <s v="STND-60748"/>
    <s v="Terry L Seggebruch"/>
    <s v="Terry L Seggebruch / Seggebruch Farms - NS Minooka Rd 1E Brisbin Rd AUX Sable TWP - Morris"/>
    <x v="0"/>
    <s v="Indoor Lighting"/>
    <x v="2"/>
    <n v="0"/>
    <n v="15071.286"/>
    <n v="3.22777"/>
    <x v="0"/>
    <x v="0"/>
    <n v="14.797277300976599"/>
    <s v="Qty / 1,000"/>
    <m/>
    <s v="Private-Lighting"/>
    <x v="0"/>
    <n v="3"/>
    <n v="1"/>
    <s v="Lighting"/>
    <n v="0.91633259480590001"/>
    <n v="1.30467645558681"/>
    <n v="13810.310607441799"/>
    <n v="4.2111955230494296"/>
    <n v="0.71"/>
    <n v="9805.3205312836999"/>
    <n v="2.9899488213650902"/>
    <n v="3379"/>
    <n v="1.0900000000000001"/>
    <n v="1.36"/>
    <n v="2.1999999999999999E-2"/>
    <n v="0.57999999999999996"/>
    <n v="20.7161882213673"/>
    <d v="1900-01-13T19:08:05"/>
    <n v="43251"/>
    <n v="5.3387367178618499"/>
    <n v="278.74021409515598"/>
    <n v="1"/>
    <n v="145092.0469263641"/>
  </r>
  <r>
    <s v="STND-60749"/>
    <s v="Charlies Tree Service Ltd"/>
    <s v="Charlie's Tree Service Ltd - 350 Elliott St - West Chicago"/>
    <x v="0"/>
    <s v="Indoor Lighting"/>
    <x v="8"/>
    <n v="0"/>
    <n v="18855.473999999998"/>
    <n v="2.9840710000000001"/>
    <x v="0"/>
    <x v="0"/>
    <n v="9.5383441434566993"/>
    <s v="Qty / 1,000"/>
    <m/>
    <s v="Private-Lighting"/>
    <x v="0"/>
    <n v="3"/>
    <n v="1"/>
    <s v="Lighting"/>
    <n v="0.91633259480590001"/>
    <n v="1.30467645558681"/>
    <n v="17277.885416715199"/>
    <n v="3.89324717549938"/>
    <n v="0.71"/>
    <n v="12267.298645867801"/>
    <n v="2.76420549460456"/>
    <n v="5242"/>
    <n v="1"/>
    <n v="1.22"/>
    <n v="1.0999999999999999E-2"/>
    <n v="0.68"/>
    <n v="13.3536818008394"/>
    <d v="1900-01-08T12:55:13"/>
    <n v="43370"/>
    <n v="4.6929208962142903"/>
    <n v="190.056739583867"/>
    <n v="0"/>
    <n v="117009.71619484744"/>
  </r>
  <r>
    <s v="STND-60749"/>
    <s v="Charlies Tree Service Ltd"/>
    <s v="Charlie's Tree Service Ltd - 350 Elliott St - West Chicago"/>
    <x v="1"/>
    <s v="Outdoor &amp; Garage Lighting"/>
    <x v="1"/>
    <n v="0"/>
    <n v="10198.24"/>
    <n v="0"/>
    <x v="0"/>
    <x v="0"/>
    <n v="10.1978380583316"/>
    <s v="Qty / 1,000"/>
    <m/>
    <s v="Private-Lighting"/>
    <x v="0"/>
    <n v="3"/>
    <n v="1"/>
    <s v="Lighting"/>
    <n v="0.91633259480590001"/>
    <n v="1.30467645558681"/>
    <n v="9344.9797216533207"/>
    <n v="0"/>
    <n v="0.71"/>
    <n v="6634.9356023738601"/>
    <n v="0"/>
    <n v="4903"/>
    <n v="1"/>
    <n v="1"/>
    <n v="0"/>
    <n v="0"/>
    <n v="14.276973281664301"/>
    <d v="1900-01-09T04:44:53"/>
    <n v="43370"/>
    <n v="0"/>
    <n v="0"/>
    <n v="0"/>
    <n v="67661.998800467452"/>
  </r>
  <r>
    <s v="STND-60750"/>
    <s v="Park Ridge Recreation and Park District"/>
    <s v="Park Ridge Park District - 1515 W Touhy - Park Ridge"/>
    <x v="0"/>
    <s v="Indoor Lighting"/>
    <x v="4"/>
    <n v="0"/>
    <n v="45714.277999999998"/>
    <n v="5.0917919999999999"/>
    <x v="0"/>
    <x v="1"/>
    <n v="6.5651260504201696"/>
    <s v="Qty / 1,000"/>
    <m/>
    <s v="Public-Lighting"/>
    <x v="0"/>
    <n v="3"/>
    <n v="1"/>
    <s v="Lighting"/>
    <n v="0.99829244462109001"/>
    <n v="0.987374621353864"/>
    <n v="45636.218338708102"/>
    <n v="5.0275061980126301"/>
    <n v="0.71"/>
    <n v="32401.715020482799"/>
    <n v="3.5695294005889702"/>
    <n v="7616"/>
    <n v="1.1100000000000001"/>
    <n v="1.29"/>
    <n v="2.1999999999999999E-2"/>
    <n v="0.76"/>
    <n v="9.1911764705882408"/>
    <d v="1900-01-05T13:33:47"/>
    <n v="43224"/>
    <n v="5.1280152978505003"/>
    <n v="904.50162473115199"/>
    <n v="1"/>
    <n v="212721.34335926213"/>
  </r>
  <r>
    <s v="STND-60751"/>
    <s v="Rosecrance, Inc."/>
    <s v="Rosecrance Inc - 1601 University Dr - Rockford"/>
    <x v="1"/>
    <s v="Outdoor &amp; Garage Lighting"/>
    <x v="1"/>
    <n v="0"/>
    <n v="25966.288"/>
    <n v="0"/>
    <x v="0"/>
    <x v="0"/>
    <n v="10.1978380583316"/>
    <s v="Qty / 1,000"/>
    <m/>
    <s v="Private-Lighting"/>
    <x v="0"/>
    <n v="3"/>
    <n v="1"/>
    <s v="Lighting"/>
    <n v="0.91633259480590001"/>
    <n v="1.30467645558681"/>
    <n v="23793.756060517298"/>
    <n v="0"/>
    <n v="0.71"/>
    <n v="16893.5668029673"/>
    <n v="0"/>
    <n v="4903"/>
    <n v="1"/>
    <n v="1"/>
    <n v="0"/>
    <n v="0"/>
    <n v="14.276973281664301"/>
    <d v="1900-01-09T04:44:53"/>
    <n v="43302"/>
    <n v="0"/>
    <n v="0"/>
    <n v="0"/>
    <n v="172277.85848426723"/>
  </r>
  <r>
    <s v="STND-60751"/>
    <s v="Rosecrance, Inc."/>
    <s v="Rosecrance Inc - 1601 University Dr - Rockford"/>
    <x v="1"/>
    <s v="Outdoor &amp; Garage Lighting"/>
    <x v="1"/>
    <n v="0"/>
    <n v="14277.536"/>
    <n v="0"/>
    <x v="0"/>
    <x v="0"/>
    <n v="10.1978380583316"/>
    <s v="Qty / 1,000"/>
    <m/>
    <s v="Private-Lighting"/>
    <x v="0"/>
    <n v="3"/>
    <n v="1"/>
    <s v="Lighting"/>
    <n v="0.91633259480590001"/>
    <n v="1.30467645558681"/>
    <n v="13082.9716103146"/>
    <n v="0"/>
    <n v="0.71"/>
    <n v="9288.9098433233994"/>
    <n v="0"/>
    <n v="4903"/>
    <n v="1"/>
    <n v="1"/>
    <n v="0"/>
    <n v="0"/>
    <n v="14.276973281664301"/>
    <d v="1900-01-09T04:44:53"/>
    <n v="43302"/>
    <n v="0"/>
    <n v="0"/>
    <n v="0"/>
    <n v="94726.798320654387"/>
  </r>
  <r>
    <s v="STND-60751"/>
    <s v="Rosecrance, Inc."/>
    <s v="Rosecrance Inc - 1601 University Dr - Rockford"/>
    <x v="1"/>
    <s v="Outdoor &amp; Garage Lighting"/>
    <x v="1"/>
    <n v="0"/>
    <n v="5334.4639999999999"/>
    <n v="0"/>
    <x v="0"/>
    <x v="0"/>
    <n v="10.1978380583316"/>
    <s v="Qty / 1,000"/>
    <m/>
    <s v="Private-Lighting"/>
    <x v="0"/>
    <n v="3"/>
    <n v="1"/>
    <s v="Lighting"/>
    <n v="0.91633259480590001"/>
    <n v="1.30467645558681"/>
    <n v="4888.1432390186601"/>
    <n v="0"/>
    <n v="0.71"/>
    <n v="3470.5816997032498"/>
    <n v="0"/>
    <n v="4903"/>
    <n v="1"/>
    <n v="1"/>
    <n v="0"/>
    <n v="0"/>
    <n v="14.276973281664301"/>
    <d v="1900-01-09T04:44:53"/>
    <n v="43302"/>
    <n v="0"/>
    <n v="0"/>
    <n v="0"/>
    <n v="35392.43014178297"/>
  </r>
  <r>
    <s v="STND-60751"/>
    <s v="Rosecrance, Inc."/>
    <s v="Rosecrance Inc - 1601 University Dr - Rockford"/>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02"/>
    <n v="0"/>
    <n v="0"/>
    <n v="0"/>
    <n v="11255.31326200088"/>
  </r>
  <r>
    <s v="STND-60752"/>
    <s v="New Albertson's Inc"/>
    <s v="New Albertsons Inc - 423 E Dundee Rd #3474 - Palatine"/>
    <x v="62"/>
    <s v="Indoor Lighting"/>
    <x v="5"/>
    <n v="0"/>
    <n v="4663.0969999999998"/>
    <n v="0.86955000000000005"/>
    <x v="0"/>
    <x v="0"/>
    <n v="10.727311735679001"/>
    <s v="Qty / 1,000"/>
    <m/>
    <s v="Private-Lighting"/>
    <x v="0"/>
    <n v="1"/>
    <n v="1"/>
    <s v="Lighting"/>
    <n v="0.99989942556735301"/>
    <n v="1.019640158801"/>
    <n v="4662.6280116648404"/>
    <n v="0.88662810008541304"/>
    <n v="0.71"/>
    <n v="3310.4658882820399"/>
    <n v="0.629505951060643"/>
    <n v="4661"/>
    <n v="1.07"/>
    <n v="1.24"/>
    <n v="2.9000000000000001E-2"/>
    <n v="0.745"/>
    <n v="15.018236429950701"/>
    <d v="1900-01-09T17:27:20"/>
    <n v="43380"/>
    <n v="0.95976196155597904"/>
    <n v="126.370291904935"/>
    <n v="0"/>
    <n v="35512.399573932933"/>
  </r>
  <r>
    <s v="STND-60752"/>
    <s v="New Albertson's Inc"/>
    <s v="New Albertsons Inc - 423 E Dundee Rd #3474 - Palatine"/>
    <x v="62"/>
    <s v="Indoor Lighting"/>
    <x v="5"/>
    <n v="0"/>
    <n v="239.38900000000001"/>
    <n v="4.4639999999999999E-2"/>
    <x v="0"/>
    <x v="0"/>
    <n v="10.727311735679001"/>
    <s v="Qty / 1,000"/>
    <m/>
    <s v="Private-Lighting"/>
    <x v="0"/>
    <n v="1"/>
    <n v="1"/>
    <s v="Lighting"/>
    <n v="0.99989942556735301"/>
    <n v="1.019640158801"/>
    <n v="239.36492358714301"/>
    <n v="4.5516736688876798E-2"/>
    <n v="0.71"/>
    <n v="169.94909574687199"/>
    <n v="3.2316883049102497E-2"/>
    <n v="4661"/>
    <n v="1.07"/>
    <n v="1.24"/>
    <n v="2.9000000000000001E-2"/>
    <n v="0.745"/>
    <n v="15.018236429950701"/>
    <d v="1900-01-09T17:27:20"/>
    <n v="43380"/>
    <n v="4.9271202304477998E-2"/>
    <n v="6.4874605458197596"/>
    <n v="0"/>
    <n v="1823.096929273454"/>
  </r>
  <r>
    <s v="STND-60752"/>
    <s v="New Albertson's Inc"/>
    <s v="New Albertsons Inc - 423 E Dundee Rd #3474 - Palatine"/>
    <x v="62"/>
    <s v="Indoor Lighting"/>
    <x v="5"/>
    <n v="0"/>
    <n v="7780.1409999999996"/>
    <n v="1.4508000000000001"/>
    <x v="0"/>
    <x v="0"/>
    <n v="10.727311735679001"/>
    <s v="Qty / 1,000"/>
    <m/>
    <s v="Private-Lighting"/>
    <x v="0"/>
    <n v="1"/>
    <n v="1"/>
    <s v="Lighting"/>
    <n v="0.99989942556735301"/>
    <n v="1.019640158801"/>
    <n v="7779.3585167330102"/>
    <n v="1.4792939423885001"/>
    <n v="0.71"/>
    <n v="5523.3445468804402"/>
    <n v="1.0502986990958301"/>
    <n v="4661"/>
    <n v="1.07"/>
    <n v="1.24"/>
    <n v="2.9000000000000001E-2"/>
    <n v="0.745"/>
    <n v="15.018236429950701"/>
    <d v="1900-01-09T17:27:20"/>
    <n v="43380"/>
    <n v="1.6013140748955399"/>
    <n v="210.84242708902499"/>
    <n v="0"/>
    <n v="59250.638777949156"/>
  </r>
  <r>
    <s v="STND-60752"/>
    <s v="New Albertson's Inc"/>
    <s v="New Albertsons Inc - 423 E Dundee Rd #3474 - Palatine"/>
    <x v="62"/>
    <s v="Indoor Lighting"/>
    <x v="5"/>
    <n v="0"/>
    <n v="86733.612999999998"/>
    <n v="16.173629999999999"/>
    <x v="0"/>
    <x v="0"/>
    <n v="10.727311735679001"/>
    <s v="Qty / 1,000"/>
    <m/>
    <s v="Private-Lighting"/>
    <x v="0"/>
    <n v="1"/>
    <n v="1"/>
    <s v="Lighting"/>
    <n v="0.99989942556735301"/>
    <n v="1.019640158801"/>
    <n v="86724.889816081093"/>
    <n v="16.491282661588698"/>
    <n v="0.71"/>
    <n v="61574.671769417597"/>
    <n v="11.708810689728001"/>
    <n v="4661"/>
    <n v="1.07"/>
    <n v="1.24"/>
    <n v="2.9000000000000001E-2"/>
    <n v="0.745"/>
    <n v="15.018236429950701"/>
    <d v="1900-01-09T17:27:20"/>
    <n v="43380"/>
    <n v="17.851572484941201"/>
    <n v="2350.48766791248"/>
    <n v="0"/>
    <n v="660530.69909265579"/>
  </r>
  <r>
    <s v="STND-60752"/>
    <s v="New Albertson's Inc"/>
    <s v="New Albertsons Inc - 423 E Dundee Rd #3474 - Palatine"/>
    <x v="62"/>
    <s v="Indoor Lighting"/>
    <x v="5"/>
    <n v="0"/>
    <n v="43688.485000000001"/>
    <n v="8.1468000000000007"/>
    <x v="0"/>
    <x v="0"/>
    <n v="10.727311735679001"/>
    <s v="Qty / 1,000"/>
    <m/>
    <s v="Private-Lighting"/>
    <x v="0"/>
    <n v="1"/>
    <n v="1"/>
    <s v="Lighting"/>
    <n v="0.99989942556735301"/>
    <n v="1.019640158801"/>
    <n v="43684.091055407902"/>
    <n v="8.3068044457200205"/>
    <n v="0.71"/>
    <n v="31015.704649339601"/>
    <n v="5.8978311564612103"/>
    <n v="4661"/>
    <n v="1.07"/>
    <n v="1.24"/>
    <n v="2.9000000000000001E-2"/>
    <n v="0.745"/>
    <n v="15.018236429950701"/>
    <d v="1900-01-09T17:27:20"/>
    <n v="43380"/>
    <n v="8.9919944205672397"/>
    <n v="1183.9613463615201"/>
    <n v="0"/>
    <n v="332715.13247521443"/>
  </r>
  <r>
    <s v="STND-60752"/>
    <s v="New Albertson's Inc"/>
    <s v="New Albertsons Inc - 423 E Dundee Rd #3474 - Palatine"/>
    <x v="62"/>
    <s v="Indoor Lighting"/>
    <x v="5"/>
    <n v="0"/>
    <n v="215908.89300000001"/>
    <n v="40.261560000000003"/>
    <x v="0"/>
    <x v="0"/>
    <n v="10.727311735679001"/>
    <s v="Qty / 1,000"/>
    <m/>
    <s v="Private-Lighting"/>
    <x v="0"/>
    <n v="1"/>
    <n v="1"/>
    <s v="Lighting"/>
    <n v="0.99989942556735301"/>
    <n v="1.019640158801"/>
    <n v="215887.178085583"/>
    <n v="41.052303431976199"/>
    <n v="0.71"/>
    <n v="153279.89644076399"/>
    <n v="29.147135436703099"/>
    <n v="4661"/>
    <n v="1.07"/>
    <n v="1.24"/>
    <n v="2.9000000000000001E-2"/>
    <n v="0.745"/>
    <n v="15.018236429950701"/>
    <d v="1900-01-09T17:27:20"/>
    <n v="43380"/>
    <n v="44.438518545113801"/>
    <n v="5851.1478172728102"/>
    <n v="0"/>
    <n v="1644281.2319326694"/>
  </r>
  <r>
    <s v="STND-60752"/>
    <s v="New Albertson's Inc"/>
    <s v="New Albertsons Inc - 423 E Dundee Rd #3474 - Palatine"/>
    <x v="3"/>
    <s v="Refrigeration"/>
    <x v="5"/>
    <n v="0"/>
    <n v="60305.85"/>
    <n v="7.1764999999999999"/>
    <x v="2"/>
    <x v="0"/>
    <n v="8.6177180282661094"/>
    <s v="ΔkWpeak / CF"/>
    <n v="0.69"/>
    <s v="Private-Lighting"/>
    <x v="0"/>
    <n v="1"/>
    <n v="1"/>
    <s v="Non-Lighting"/>
    <n v="0.99989942556735301"/>
    <n v="1.019640158801"/>
    <n v="60299.784773350897"/>
    <n v="7.3174475996353996"/>
    <n v="0.7"/>
    <n v="42209.849341345704"/>
    <n v="5.1222133197447803"/>
    <n v="4661"/>
    <n v="1.07"/>
    <n v="1.24"/>
    <n v="2.9000000000000001E-2"/>
    <n v="0.745"/>
    <n v="15.018236429950701"/>
    <d v="1900-01-09T17:27:20"/>
    <n v="43380"/>
    <n v="10.604996521210699"/>
    <n v="0"/>
    <n v="0"/>
    <n v="363752.57963931124"/>
  </r>
  <r>
    <s v="STND-60752"/>
    <s v="New Albertson's Inc"/>
    <s v="New Albertsons Inc - 423 E Dundee Rd #3474 - Palatine"/>
    <x v="3"/>
    <s v="Refrigeration"/>
    <x v="5"/>
    <n v="0"/>
    <n v="64462.48"/>
    <n v="7.67136"/>
    <x v="2"/>
    <x v="0"/>
    <n v="8.6177180282661094"/>
    <s v="ΔkWpeak / CF"/>
    <n v="0.69"/>
    <s v="Private-Lighting"/>
    <x v="0"/>
    <n v="1"/>
    <n v="1"/>
    <s v="Non-Lighting"/>
    <n v="0.99989942556735301"/>
    <n v="1.019640158801"/>
    <n v="64455.996722647003"/>
    <n v="7.8220267286196696"/>
    <n v="0.7"/>
    <n v="45119.197705852901"/>
    <n v="5.4754187100337699"/>
    <n v="4661"/>
    <n v="1.07"/>
    <n v="1.24"/>
    <n v="2.9000000000000001E-2"/>
    <n v="0.745"/>
    <n v="15.018236429950701"/>
    <d v="1900-01-09T17:27:20"/>
    <n v="43380"/>
    <n v="11.3362706211879"/>
    <n v="0"/>
    <n v="0"/>
    <n v="388824.52349063143"/>
  </r>
  <r>
    <s v="STND-60754"/>
    <s v="Forsyth Building, LLC"/>
    <s v="Forsyth Building LLC - 1011 Lake St Suite 313 - Oak Park"/>
    <x v="0"/>
    <s v="Indoor Lighting"/>
    <x v="6"/>
    <n v="0"/>
    <n v="3375.45"/>
    <n v="0.75900000000000001"/>
    <x v="0"/>
    <x v="0"/>
    <n v="15"/>
    <s v="Qty / 1,000"/>
    <m/>
    <s v="Private-Lighting"/>
    <x v="0"/>
    <n v="3"/>
    <n v="1"/>
    <s v="Lighting"/>
    <n v="0.91633259480590001"/>
    <n v="1.30467645558681"/>
    <n v="3093.0348571375698"/>
    <n v="0.99024942979038599"/>
    <n v="0.71"/>
    <n v="2196.0547485676798"/>
    <n v="0.703077095151174"/>
    <n v="2885"/>
    <n v="1.165"/>
    <n v="1.3779999999999999"/>
    <n v="2.5499999999999998E-2"/>
    <n v="0.55000000000000004"/>
    <n v="24.263431542460999"/>
    <d v="1900-01-16T07:56:40"/>
    <n v="43344"/>
    <n v="1.3065700353481799"/>
    <n v="67.701621336487705"/>
    <n v="0"/>
    <n v="32940.821228515197"/>
  </r>
  <r>
    <s v="STND-60755"/>
    <s v="Harvest Baptist Church of Oswego"/>
    <s v="Harvest Baptist Church of Oswego - 5315 Douglas Rd - Oswego"/>
    <x v="1"/>
    <s v="Outdoor &amp; Garage Lighting"/>
    <x v="1"/>
    <n v="0"/>
    <n v="21989.955000000002"/>
    <n v="0"/>
    <x v="0"/>
    <x v="0"/>
    <n v="10.1978380583316"/>
    <s v="Qty / 1,000"/>
    <m/>
    <s v="Private-Lighting"/>
    <x v="0"/>
    <n v="3"/>
    <n v="1"/>
    <s v="Lighting"/>
    <n v="0.91633259480590001"/>
    <n v="1.30467645558681"/>
    <n v="20150.112524814998"/>
    <n v="0"/>
    <n v="0.71"/>
    <n v="14306.5798926186"/>
    <n v="0"/>
    <n v="4903"/>
    <n v="1"/>
    <n v="1"/>
    <n v="0"/>
    <n v="0"/>
    <n v="14.276973281664301"/>
    <d v="1900-01-09T04:44:53"/>
    <n v="43306"/>
    <n v="0"/>
    <n v="0"/>
    <n v="0"/>
    <n v="145896.18491350758"/>
  </r>
  <r>
    <s v="STND-60755"/>
    <s v="Harvest Baptist Church of Oswego"/>
    <s v="Harvest Baptist Church of Oswego - 5315 Douglas Rd - Oswego"/>
    <x v="1"/>
    <s v="Outdoor &amp; Garage Lighting"/>
    <x v="1"/>
    <n v="0"/>
    <n v="35522.235000000001"/>
    <n v="0"/>
    <x v="0"/>
    <x v="0"/>
    <n v="10.1978380583316"/>
    <s v="Qty / 1,000"/>
    <m/>
    <s v="Private-Lighting"/>
    <x v="0"/>
    <n v="3"/>
    <n v="1"/>
    <s v="Lighting"/>
    <n v="0.91633259480590001"/>
    <n v="1.30467645558681"/>
    <n v="32550.181770855001"/>
    <n v="0"/>
    <n v="0.71"/>
    <n v="23110.629057307"/>
    <n v="0"/>
    <n v="4903"/>
    <n v="1"/>
    <n v="1"/>
    <n v="0"/>
    <n v="0"/>
    <n v="14.276973281664301"/>
    <d v="1900-01-09T04:44:53"/>
    <n v="43306"/>
    <n v="0"/>
    <n v="0"/>
    <n v="0"/>
    <n v="235678.45255258947"/>
  </r>
  <r>
    <s v="STND-60755"/>
    <s v="Harvest Baptist Church of Oswego"/>
    <s v="Harvest Baptist Church of Oswego - 5315 Douglas Rd - Oswego"/>
    <x v="1"/>
    <s v="Outdoor &amp; Garage Lighting"/>
    <x v="1"/>
    <n v="0"/>
    <n v="7276.0519999999997"/>
    <n v="0"/>
    <x v="0"/>
    <x v="0"/>
    <n v="10.1978380583316"/>
    <s v="Qty / 1,000"/>
    <m/>
    <s v="Private-Lighting"/>
    <x v="0"/>
    <n v="3"/>
    <n v="1"/>
    <s v="Lighting"/>
    <n v="0.91633259480590001"/>
    <n v="1.30467645558681"/>
    <n v="6667.2836091026602"/>
    <n v="0"/>
    <n v="0.71"/>
    <n v="4733.7713624628896"/>
    <n v="0"/>
    <n v="4903"/>
    <n v="1"/>
    <n v="1"/>
    <n v="0"/>
    <n v="0"/>
    <n v="14.276973281664301"/>
    <d v="1900-01-09T04:44:53"/>
    <n v="43306"/>
    <n v="0"/>
    <n v="0"/>
    <n v="0"/>
    <n v="48274.233759564289"/>
  </r>
  <r>
    <s v="STND-60758"/>
    <s v="County of Stephenson"/>
    <s v="Stephenson County Jail - 1583 S Adams Ave - Freeport"/>
    <x v="62"/>
    <s v="Indoor Lighting"/>
    <x v="4"/>
    <n v="0"/>
    <n v="20543.322"/>
    <n v="2.288176"/>
    <x v="0"/>
    <x v="1"/>
    <n v="6.5651260504201696"/>
    <s v="Qty / 1,000"/>
    <m/>
    <s v="Public-Lighting"/>
    <x v="0"/>
    <n v="3"/>
    <n v="1"/>
    <s v="Lighting"/>
    <n v="0.99829244462109001"/>
    <n v="0.987374621353864"/>
    <n v="20508.243140018199"/>
    <n v="2.2592869115909999"/>
    <n v="0.71"/>
    <n v="14560.852629412901"/>
    <n v="1.60409370722961"/>
    <n v="7616"/>
    <n v="1.1100000000000001"/>
    <n v="1.29"/>
    <n v="2.1999999999999999E-2"/>
    <n v="0.76"/>
    <n v="9.1911764705882408"/>
    <d v="1900-01-05T13:33:47"/>
    <n v="43264"/>
    <n v="2.3044542141891098"/>
    <n v="406.46968385621699"/>
    <n v="0"/>
    <n v="95593.832913687656"/>
  </r>
  <r>
    <s v="STND-60759"/>
    <s v="1550 Spring Rd LLC"/>
    <s v="1550 Spring Rd LLC c/o Suburban Real Estate Services-1550 Spring Rd #1550-Oak Brook"/>
    <x v="0"/>
    <s v="Indoor Lighting"/>
    <x v="6"/>
    <n v="0"/>
    <n v="5346.7129999999997"/>
    <n v="1.202256"/>
    <x v="0"/>
    <x v="0"/>
    <n v="15"/>
    <s v="Qty / 1,000"/>
    <m/>
    <s v="Private-Lighting"/>
    <x v="0"/>
    <n v="3"/>
    <n v="1"/>
    <s v="Lighting"/>
    <n v="0.91633259480590001"/>
    <n v="1.30467645558681"/>
    <n v="4899.3673969724396"/>
    <n v="1.56855509678797"/>
    <n v="0.71"/>
    <n v="3478.5508518504298"/>
    <n v="1.1136741187194601"/>
    <n v="2885"/>
    <n v="1.165"/>
    <n v="1.3779999999999999"/>
    <n v="2.5499999999999998E-2"/>
    <n v="0.55000000000000004"/>
    <n v="24.263431542460999"/>
    <d v="1900-01-16T07:56:40"/>
    <n v="43264"/>
    <n v="2.0696069359915201"/>
    <n v="107.23937220841"/>
    <n v="0"/>
    <n v="52178.262777756448"/>
  </r>
  <r>
    <s v="STND-60759"/>
    <s v="1550 Spring Rd LLC"/>
    <s v="1550 Spring Rd LLC c/o Suburban Real Estate Services-1550 Spring Rd #1550-Oak Brook"/>
    <x v="62"/>
    <s v="Indoor Lighting"/>
    <x v="6"/>
    <n v="0"/>
    <n v="4192.3090000000002"/>
    <n v="0.94267800000000002"/>
    <x v="0"/>
    <x v="0"/>
    <n v="15"/>
    <s v="Qty / 1,000"/>
    <m/>
    <s v="Private-Lighting"/>
    <x v="0"/>
    <n v="3"/>
    <n v="1"/>
    <s v="Lighting"/>
    <n v="0.91633259480590001"/>
    <n v="1.30467645558681"/>
    <n v="3841.5493841981302"/>
    <n v="1.2298897917996601"/>
    <n v="0.71"/>
    <n v="2727.5000627806699"/>
    <n v="0.87322175217775799"/>
    <n v="2885"/>
    <n v="1.165"/>
    <n v="1.3779999999999999"/>
    <n v="2.5499999999999998E-2"/>
    <n v="0.55000000000000004"/>
    <n v="24.263431542460999"/>
    <d v="1900-01-16T07:56:40"/>
    <n v="43264"/>
    <n v="1.62275998390244"/>
    <n v="84.0854157056242"/>
    <n v="0"/>
    <n v="40912.500941710045"/>
  </r>
  <r>
    <s v="STND-60759"/>
    <s v="1550 Spring Rd LLC"/>
    <s v="1550 Spring Rd LLC c/o Suburban Real Estate Services-1550 Spring Rd #1550-Oak Brook"/>
    <x v="38"/>
    <s v="Indoor Lighting"/>
    <x v="6"/>
    <n v="0"/>
    <n v="485.28699999999998"/>
    <n v="0.117642"/>
    <x v="0"/>
    <x v="0"/>
    <n v="8"/>
    <s v="Qty / 1,000"/>
    <m/>
    <s v="Private-Lighting"/>
    <x v="0"/>
    <n v="3"/>
    <n v="1"/>
    <s v="Lighting"/>
    <n v="0.91633259480590001"/>
    <n v="1.30467645558681"/>
    <n v="444.68429593557101"/>
    <n v="0.15348474758814301"/>
    <n v="0.71"/>
    <n v="315.72585011425502"/>
    <n v="0.10897417078758199"/>
    <n v="2885"/>
    <n v="1.165"/>
    <n v="1.3779999999999999"/>
    <n v="2.5499999999999998E-2"/>
    <n v="0.55000000000000004"/>
    <n v="24.263431542460999"/>
    <d v="1900-01-16T07:56:40"/>
    <n v="43264"/>
    <n v="0.20251319117052799"/>
    <n v="9.7334330870017602"/>
    <n v="0"/>
    <n v="2525.8068009140402"/>
  </r>
  <r>
    <s v="STND-60760"/>
    <s v="Community High School District #155"/>
    <s v="Community High School District 155 - 2208 Three Oaks Rd - Cary"/>
    <x v="0"/>
    <s v="Indoor Lighting"/>
    <x v="12"/>
    <n v="0"/>
    <n v="29695.864000000001"/>
    <n v="8.0974079999999997"/>
    <x v="0"/>
    <x v="1"/>
    <n v="15"/>
    <s v="Qty / 1,000"/>
    <m/>
    <s v="Public-Lighting"/>
    <x v="0"/>
    <n v="3"/>
    <n v="1"/>
    <s v="Lighting"/>
    <n v="0.99829244462109001"/>
    <n v="0.987374621353864"/>
    <n v="29645.156667695399"/>
    <n v="7.9951751579477497"/>
    <n v="0.71"/>
    <n v="21048.0612340638"/>
    <n v="5.6765743621429001"/>
    <n v="2979"/>
    <n v="1.17333333333333"/>
    <n v="1.323"/>
    <n v="2.1333333333333301E-2"/>
    <n v="0.72"/>
    <n v="23.497818059751602"/>
    <d v="1900-01-15T18:49:11"/>
    <n v="43336"/>
    <n v="8.3933559649237299"/>
    <n v="539.00284850355297"/>
    <n v="0"/>
    <n v="315720.91851095698"/>
  </r>
  <r>
    <s v="STND-60760"/>
    <s v="Community High School District #155"/>
    <s v="Community High School District 155 - 2208 Three Oaks Rd - Cary"/>
    <x v="0"/>
    <s v="Indoor Lighting"/>
    <x v="12"/>
    <n v="0"/>
    <n v="8643.866"/>
    <n v="2.356992"/>
    <x v="0"/>
    <x v="1"/>
    <n v="15"/>
    <s v="Qty / 1,000"/>
    <m/>
    <s v="Public-Lighting"/>
    <x v="0"/>
    <n v="3"/>
    <n v="1"/>
    <s v="Lighting"/>
    <n v="0.99829244462109001"/>
    <n v="0.987374621353864"/>
    <n v="8629.1061201171306"/>
    <n v="2.3272340835340901"/>
    <n v="0.71"/>
    <n v="6126.6653452831597"/>
    <n v="1.6523361993092001"/>
    <n v="2979"/>
    <n v="1.17333333333333"/>
    <n v="1.323"/>
    <n v="2.1333333333333301E-2"/>
    <n v="0.72"/>
    <n v="23.497818059751602"/>
    <d v="1900-01-15T18:49:11"/>
    <n v="43336"/>
    <n v="2.4431364780529199"/>
    <n v="156.89283854758401"/>
    <n v="0"/>
    <n v="91899.980179247388"/>
  </r>
  <r>
    <s v="STND-60760"/>
    <s v="Community High School District #155"/>
    <s v="Community High School District 155 - 2208 Three Oaks Rd - Cary"/>
    <x v="0"/>
    <s v="Indoor Lighting"/>
    <x v="12"/>
    <n v="0"/>
    <n v="10163.513999999999"/>
    <n v="2.771366"/>
    <x v="0"/>
    <x v="1"/>
    <n v="15"/>
    <s v="Qty / 1,000"/>
    <m/>
    <s v="Public-Lighting"/>
    <x v="0"/>
    <n v="3"/>
    <n v="1"/>
    <s v="Lighting"/>
    <n v="0.99829244462109001"/>
    <n v="0.987374621353864"/>
    <n v="10146.1592370007"/>
    <n v="2.7363764548829699"/>
    <n v="0.71"/>
    <n v="7203.7730582704799"/>
    <n v="1.94282728296691"/>
    <n v="2979"/>
    <n v="1.17333333333333"/>
    <n v="1.323"/>
    <n v="2.1333333333333301E-2"/>
    <n v="0.72"/>
    <n v="23.497818059751602"/>
    <d v="1900-01-15T18:49:11"/>
    <n v="43336"/>
    <n v="2.8726552184460501"/>
    <n v="184.47562249092101"/>
    <n v="0"/>
    <n v="108056.5958740572"/>
  </r>
  <r>
    <s v="STND-60761"/>
    <s v="Tangent Technologies LLC"/>
    <s v="Tangent Technologies - 1001 Sullivan Rd - Aurora"/>
    <x v="69"/>
    <s v="Industrial"/>
    <x v="10"/>
    <n v="0"/>
    <n v="51900"/>
    <n v="8.6999999999999993"/>
    <x v="5"/>
    <x v="0"/>
    <n v="15"/>
    <s v="ΔkWpeak / CF"/>
    <n v="1"/>
    <s v="Private-Non-Lighting"/>
    <x v="2"/>
    <n v="3"/>
    <n v="1"/>
    <s v="Non-Lighting"/>
    <n v="0.98952339343681495"/>
    <n v="0.43468415683807998"/>
    <n v="51356.264119370702"/>
    <n v="3.7817521644913001"/>
    <n v="0.7"/>
    <n v="35949.384883559498"/>
    <n v="2.6472265151439101"/>
    <n v="4618"/>
    <n v="1.02"/>
    <n v="1.04"/>
    <n v="1.2E-2"/>
    <n v="0.81"/>
    <n v="15.158077089649201"/>
    <d v="1900-01-09T19:51:10"/>
    <n v="43249"/>
    <n v="3.7817521644913001"/>
    <n v="0"/>
    <n v="1"/>
    <n v="539240.77325339243"/>
  </r>
  <r>
    <s v="STND-60762"/>
    <s v="Temperature Equipment Corp"/>
    <s v="Temperature Equipment Corp - 17725 Volbrecht Rd - Lansing"/>
    <x v="0"/>
    <s v="Indoor Lighting"/>
    <x v="8"/>
    <n v="0"/>
    <n v="27258.400000000001"/>
    <n v="4.3139200000000004"/>
    <x v="0"/>
    <x v="0"/>
    <n v="9.5383441434566993"/>
    <s v="Qty / 1,000"/>
    <m/>
    <s v="Private-Lighting"/>
    <x v="0"/>
    <n v="1"/>
    <n v="1"/>
    <s v="Lighting"/>
    <n v="0.99989942556735301"/>
    <n v="1.019640158801"/>
    <n v="27255.6585018851"/>
    <n v="4.3986460738548301"/>
    <n v="0.71"/>
    <n v="19351.517536338401"/>
    <n v="3.1230387124369301"/>
    <n v="5242"/>
    <n v="1"/>
    <n v="1.22"/>
    <n v="1.0999999999999999E-2"/>
    <n v="0.68"/>
    <n v="13.3536818008394"/>
    <d v="1900-01-08T12:55:13"/>
    <n v="43406"/>
    <n v="5.3021288257652204"/>
    <n v="299.81224352073599"/>
    <n v="0"/>
    <n v="184581.433959733"/>
  </r>
  <r>
    <s v="STND-60762"/>
    <s v="Temperature Equipment Corp"/>
    <s v="Temperature Equipment Corp - 17725 Volbrecht Rd - Lansing"/>
    <x v="0"/>
    <s v="Indoor Lighting"/>
    <x v="8"/>
    <n v="0"/>
    <n v="261104.02"/>
    <n v="41.322375999999998"/>
    <x v="0"/>
    <x v="0"/>
    <n v="9.5383441434566993"/>
    <s v="Qty / 1,000"/>
    <m/>
    <s v="Private-Lighting"/>
    <x v="0"/>
    <n v="1"/>
    <n v="1"/>
    <s v="Lighting"/>
    <n v="0.99989942556735301"/>
    <n v="1.019640158801"/>
    <n v="261077.759611327"/>
    <n v="42.1339540266748"/>
    <n v="0.71"/>
    <n v="185365.20932404199"/>
    <n v="29.9151073589391"/>
    <n v="5242"/>
    <n v="1"/>
    <n v="1.22"/>
    <n v="1.0999999999999999E-2"/>
    <n v="0.68"/>
    <n v="13.3536818008394"/>
    <d v="1900-01-08T12:55:13"/>
    <n v="43406"/>
    <n v="50.788276309878"/>
    <n v="2871.85535572459"/>
    <n v="0"/>
    <n v="1768077.1587566012"/>
  </r>
  <r>
    <s v="STND-60762"/>
    <s v="Temperature Equipment Corp"/>
    <s v="Temperature Equipment Corp - 17725 Volbrecht Rd - Lansing"/>
    <x v="0"/>
    <s v="Indoor Lighting"/>
    <x v="8"/>
    <n v="0"/>
    <n v="4246.0200000000004"/>
    <n v="0.67197600000000002"/>
    <x v="0"/>
    <x v="0"/>
    <n v="9.5383441434566993"/>
    <s v="Qty / 1,000"/>
    <m/>
    <s v="Private-Lighting"/>
    <x v="0"/>
    <n v="1"/>
    <n v="1"/>
    <s v="Lighting"/>
    <n v="0.99989942556735301"/>
    <n v="1.019640158801"/>
    <n v="4245.5929589474899"/>
    <n v="0.68517371535046301"/>
    <n v="0.71"/>
    <n v="3014.37100085272"/>
    <n v="0.48647333789882902"/>
    <n v="5242"/>
    <n v="1"/>
    <n v="1.22"/>
    <n v="1.0999999999999999E-2"/>
    <n v="0.68"/>
    <n v="13.3536818008394"/>
    <d v="1900-01-08T12:55:13"/>
    <n v="43406"/>
    <n v="0.82590852862881303"/>
    <n v="46.701522548422403"/>
    <n v="0"/>
    <n v="28752.107982189253"/>
  </r>
  <r>
    <s v="STND-60762"/>
    <s v="Temperature Equipment Corp"/>
    <s v="Temperature Equipment Corp - 17725 Volbrecht Rd - Lansing"/>
    <x v="0"/>
    <s v="Indoor Lighting"/>
    <x v="8"/>
    <n v="0"/>
    <n v="24883.774000000001"/>
    <n v="3.9381110000000001"/>
    <x v="0"/>
    <x v="0"/>
    <n v="9.5383441434566993"/>
    <s v="Qty / 1,000"/>
    <m/>
    <s v="Private-Lighting"/>
    <x v="0"/>
    <n v="1"/>
    <n v="1"/>
    <s v="Lighting"/>
    <n v="0.99989942556735301"/>
    <n v="1.019640158801"/>
    <n v="24881.271328547798"/>
    <n v="4.0154561254159802"/>
    <n v="0.71"/>
    <n v="17665.702643269"/>
    <n v="2.8509738490453498"/>
    <n v="5242"/>
    <n v="1"/>
    <n v="1.22"/>
    <n v="1.0999999999999999E-2"/>
    <n v="0.68"/>
    <n v="13.3536818008394"/>
    <d v="1900-01-08T12:55:13"/>
    <n v="43406"/>
    <n v="4.8402315880134799"/>
    <n v="273.69398461402602"/>
    <n v="0"/>
    <n v="168501.55134747238"/>
  </r>
  <r>
    <s v="STND-60762"/>
    <s v="Temperature Equipment Corp"/>
    <s v="Temperature Equipment Corp - 17725 Volbrecht Rd - Lansing"/>
    <x v="0"/>
    <s v="Indoor Lighting"/>
    <x v="8"/>
    <n v="0"/>
    <n v="1258.08"/>
    <n v="0.199104"/>
    <x v="0"/>
    <x v="0"/>
    <n v="9.5383441434566993"/>
    <s v="Qty / 1,000"/>
    <m/>
    <s v="Private-Lighting"/>
    <x v="0"/>
    <n v="1"/>
    <n v="1"/>
    <s v="Lighting"/>
    <n v="0.99989942556735301"/>
    <n v="1.019640158801"/>
    <n v="1257.95346931777"/>
    <n v="0.20301443417791501"/>
    <n v="0.71"/>
    <n v="893.14696321561996"/>
    <n v="0.14414024826631999"/>
    <n v="5242"/>
    <n v="1"/>
    <n v="1.22"/>
    <n v="1.0999999999999999E-2"/>
    <n v="0.68"/>
    <n v="13.3536818008394"/>
    <d v="1900-01-08T12:55:13"/>
    <n v="43406"/>
    <n v="0.24471363811224101"/>
    <n v="13.8374881624955"/>
    <n v="0"/>
    <n v="8519.1431058338439"/>
  </r>
  <r>
    <s v="STND-60762"/>
    <s v="Temperature Equipment Corp"/>
    <s v="Temperature Equipment Corp - 17725 Volbrecht Rd - Lansing"/>
    <x v="0"/>
    <s v="Indoor Lighting"/>
    <x v="8"/>
    <n v="0"/>
    <n v="629.04"/>
    <n v="9.9552000000000002E-2"/>
    <x v="0"/>
    <x v="0"/>
    <n v="9.5383441434566993"/>
    <s v="Qty / 1,000"/>
    <m/>
    <s v="Private-Lighting"/>
    <x v="0"/>
    <n v="1"/>
    <n v="1"/>
    <s v="Lighting"/>
    <n v="0.99989942556735301"/>
    <n v="1.019640158801"/>
    <n v="628.97673465888704"/>
    <n v="0.101507217088958"/>
    <n v="0.71"/>
    <n v="446.57348160780998"/>
    <n v="7.2070124133159899E-2"/>
    <n v="5242"/>
    <n v="1"/>
    <n v="1.22"/>
    <n v="1.0999999999999999E-2"/>
    <n v="0.68"/>
    <n v="13.3536818008394"/>
    <d v="1900-01-08T12:55:13"/>
    <n v="43406"/>
    <n v="0.12235681905612"/>
    <n v="6.9187440812477599"/>
    <n v="0"/>
    <n v="4259.571552916922"/>
  </r>
  <r>
    <s v="STND-60762"/>
    <s v="Temperature Equipment Corp"/>
    <s v="Temperature Equipment Corp - 17725 Volbrecht Rd - Lansing"/>
    <x v="0"/>
    <s v="Indoor Lighting"/>
    <x v="8"/>
    <n v="0"/>
    <n v="1635.5039999999999"/>
    <n v="0.25883499999999998"/>
    <x v="0"/>
    <x v="0"/>
    <n v="9.5383441434566993"/>
    <s v="Qty / 1,000"/>
    <m/>
    <s v="Private-Lighting"/>
    <x v="0"/>
    <n v="1"/>
    <n v="1"/>
    <s v="Lighting"/>
    <n v="0.99989942556735301"/>
    <n v="1.019640158801"/>
    <n v="1635.33951011311"/>
    <n v="0.26391856050325802"/>
    <n v="0.71"/>
    <n v="1161.09105218031"/>
    <n v="0.18738217795731299"/>
    <n v="5242"/>
    <n v="1"/>
    <n v="1.22"/>
    <n v="1.0999999999999999E-2"/>
    <n v="0.68"/>
    <n v="13.3536818008394"/>
    <d v="1900-01-08T12:55:13"/>
    <n v="43406"/>
    <n v="0.31812748373102401"/>
    <n v="17.988734611244201"/>
    <n v="0"/>
    <n v="11074.886037584038"/>
  </r>
  <r>
    <s v="STND-60762"/>
    <s v="Temperature Equipment Corp"/>
    <s v="Temperature Equipment Corp - 17725 Volbrecht Rd - Lansing"/>
    <x v="0"/>
    <s v="Indoor Lighting"/>
    <x v="8"/>
    <n v="0"/>
    <n v="29355.200000000001"/>
    <n v="4.6457600000000001"/>
    <x v="0"/>
    <x v="0"/>
    <n v="9.5383441434566993"/>
    <s v="Qty / 1,000"/>
    <m/>
    <s v="Private-Lighting"/>
    <x v="0"/>
    <n v="1"/>
    <n v="1"/>
    <s v="Lighting"/>
    <n v="0.99989942556735301"/>
    <n v="1.019640158801"/>
    <n v="29352.2476174148"/>
    <n v="4.7370034641513499"/>
    <n v="0.71"/>
    <n v="20840.095808364498"/>
    <n v="3.3632724595474599"/>
    <n v="5242"/>
    <n v="1"/>
    <n v="1.22"/>
    <n v="1.0999999999999999E-2"/>
    <n v="0.68"/>
    <n v="13.3536818008394"/>
    <d v="1900-01-08T12:55:13"/>
    <n v="43406"/>
    <n v="5.7099848892856198"/>
    <n v="322.87472379156202"/>
    <n v="0"/>
    <n v="198780.00580279002"/>
  </r>
  <r>
    <s v="STND-60762"/>
    <s v="Temperature Equipment Corp"/>
    <s v="Temperature Equipment Corp - 17725 Volbrecht Rd - Lansing"/>
    <x v="1"/>
    <s v="Outdoor &amp; Garage Lighting"/>
    <x v="1"/>
    <n v="0"/>
    <n v="10296.299999999999"/>
    <n v="0"/>
    <x v="0"/>
    <x v="0"/>
    <n v="10.1978380583316"/>
    <s v="Qty / 1,000"/>
    <m/>
    <s v="Private-Lighting"/>
    <x v="0"/>
    <n v="1"/>
    <n v="1"/>
    <s v="Lighting"/>
    <n v="0.99989942556735301"/>
    <n v="1.019640158801"/>
    <n v="10295.2644554691"/>
    <n v="0"/>
    <n v="0.71"/>
    <n v="7309.6377633830798"/>
    <n v="0"/>
    <n v="4903"/>
    <n v="1"/>
    <n v="1"/>
    <n v="0"/>
    <n v="0"/>
    <n v="14.276973281664301"/>
    <d v="1900-01-09T04:44:53"/>
    <n v="43406"/>
    <n v="0"/>
    <n v="0"/>
    <n v="0"/>
    <n v="74542.502176045848"/>
  </r>
  <r>
    <s v="STND-60762"/>
    <s v="Temperature Equipment Corp"/>
    <s v="Temperature Equipment Corp - 17725 Volbrecht Rd - Lansing"/>
    <x v="1"/>
    <s v="Outdoor &amp; Garage Lighting"/>
    <x v="1"/>
    <n v="0"/>
    <n v="10002.120000000001"/>
    <n v="0"/>
    <x v="0"/>
    <x v="0"/>
    <n v="10.1978380583316"/>
    <s v="Qty / 1,000"/>
    <m/>
    <s v="Private-Lighting"/>
    <x v="0"/>
    <n v="1"/>
    <n v="1"/>
    <s v="Lighting"/>
    <n v="0.99989942556735301"/>
    <n v="1.019640158801"/>
    <n v="10001.1140424557"/>
    <n v="0"/>
    <n v="0.71"/>
    <n v="7100.7909701435701"/>
    <n v="0"/>
    <n v="4903"/>
    <n v="1"/>
    <n v="1"/>
    <n v="0"/>
    <n v="0"/>
    <n v="14.276973281664301"/>
    <d v="1900-01-09T04:44:53"/>
    <n v="43406"/>
    <n v="0"/>
    <n v="0"/>
    <n v="0"/>
    <n v="72412.716399587458"/>
  </r>
  <r>
    <s v="STND-60762"/>
    <s v="Temperature Equipment Corp"/>
    <s v="Temperature Equipment Corp - 17725 Volbrecht Rd - Lansing"/>
    <x v="1"/>
    <s v="Outdoor &amp; Garage Lighting"/>
    <x v="1"/>
    <n v="0"/>
    <n v="127674.12"/>
    <n v="0"/>
    <x v="0"/>
    <x v="0"/>
    <n v="10.1978380583316"/>
    <s v="Qty / 1,000"/>
    <m/>
    <s v="Private-Lighting"/>
    <x v="0"/>
    <n v="1"/>
    <n v="1"/>
    <s v="Lighting"/>
    <n v="0.99989942556735301"/>
    <n v="1.019640158801"/>
    <n v="127661.279247817"/>
    <n v="0"/>
    <n v="0.71"/>
    <n v="90639.508265950193"/>
    <n v="0"/>
    <n v="4903"/>
    <n v="1"/>
    <n v="1"/>
    <n v="0"/>
    <n v="0"/>
    <n v="14.276973281664301"/>
    <d v="1900-01-09T04:44:53"/>
    <n v="43406"/>
    <n v="0"/>
    <n v="0"/>
    <n v="0"/>
    <n v="924327.02698296856"/>
  </r>
  <r>
    <s v="STND-60762"/>
    <s v="Temperature Equipment Corp"/>
    <s v="Temperature Equipment Corp - 17725 Volbrecht Rd - Lansing"/>
    <x v="1"/>
    <s v="Outdoor &amp; Garage Lighting"/>
    <x v="1"/>
    <n v="0"/>
    <n v="28633.52"/>
    <n v="0"/>
    <x v="0"/>
    <x v="0"/>
    <n v="10.1978380583316"/>
    <s v="Qty / 1,000"/>
    <m/>
    <s v="Private-Lighting"/>
    <x v="0"/>
    <n v="1"/>
    <n v="1"/>
    <s v="Lighting"/>
    <n v="0.99989942556735301"/>
    <n v="1.019640158801"/>
    <n v="28630.640199971302"/>
    <n v="0"/>
    <n v="0.71"/>
    <n v="20327.754541979601"/>
    <n v="0"/>
    <n v="4903"/>
    <n v="1"/>
    <n v="1"/>
    <n v="0"/>
    <n v="0"/>
    <n v="14.276973281664301"/>
    <d v="1900-01-09T04:44:53"/>
    <n v="43406"/>
    <n v="0"/>
    <n v="0"/>
    <n v="0"/>
    <n v="207299.14890862262"/>
  </r>
  <r>
    <s v="STND-60762"/>
    <s v="Temperature Equipment Corp"/>
    <s v="Temperature Equipment Corp - 17725 Volbrecht Rd - Lansing"/>
    <x v="0"/>
    <s v="Indoor Lighting"/>
    <x v="8"/>
    <n v="0"/>
    <n v="622487.5"/>
    <n v="98.515000000000001"/>
    <x v="0"/>
    <x v="0"/>
    <n v="9.5383441434566993"/>
    <s v="Qty / 1,000"/>
    <m/>
    <s v="Private-Lighting"/>
    <x v="0"/>
    <n v="1"/>
    <n v="1"/>
    <s v="Lighting"/>
    <n v="0.99989942556735301"/>
    <n v="1.019640158801"/>
    <n v="622424.89367285697"/>
    <n v="100.449850244281"/>
    <n v="0.71"/>
    <n v="441921.67450772901"/>
    <n v="71.319393673439393"/>
    <n v="5242"/>
    <n v="1"/>
    <n v="1.22"/>
    <n v="1.0999999999999999E-2"/>
    <n v="0.68"/>
    <n v="13.3536818008394"/>
    <d v="1900-01-08T12:55:13"/>
    <n v="43406"/>
    <n v="121.082268857619"/>
    <n v="6846.6738304014298"/>
    <n v="0"/>
    <n v="4215201.0159073751"/>
  </r>
  <r>
    <s v="STND-60762"/>
    <s v="Temperature Equipment Corp"/>
    <s v="Temperature Equipment Corp - 17725 Volbrecht Rd - Lansing"/>
    <x v="0"/>
    <s v="Indoor Lighting"/>
    <x v="8"/>
    <n v="0"/>
    <n v="18892.168000000001"/>
    <n v="2.989878"/>
    <x v="0"/>
    <x v="0"/>
    <n v="9.5383441434566993"/>
    <s v="Qty / 1,000"/>
    <m/>
    <s v="Private-Lighting"/>
    <x v="0"/>
    <n v="1"/>
    <n v="1"/>
    <s v="Lighting"/>
    <n v="0.99989942556735301"/>
    <n v="1.019640158801"/>
    <n v="18890.267930921898"/>
    <n v="3.0485996787156302"/>
    <n v="0.71"/>
    <n v="13412.0902309546"/>
    <n v="2.1645057718880998"/>
    <n v="5242"/>
    <n v="1"/>
    <n v="1.22"/>
    <n v="1.0999999999999999E-2"/>
    <n v="0.68"/>
    <n v="13.3536818008394"/>
    <d v="1900-01-08T12:55:13"/>
    <n v="43406"/>
    <n v="3.67478264068904"/>
    <n v="207.79294724014099"/>
    <n v="0"/>
    <n v="127929.13230593862"/>
  </r>
  <r>
    <s v="STND-60763"/>
    <s v="Loop Paper Recycling"/>
    <s v="Loop Paper Recycling Inc - 2355 S Laflin St - Chicago"/>
    <x v="0"/>
    <s v="Indoor Lighting"/>
    <x v="2"/>
    <n v="0"/>
    <n v="8692.14"/>
    <n v="1.8615679999999999"/>
    <x v="0"/>
    <x v="0"/>
    <n v="14.797277300976599"/>
    <s v="Qty / 1,000"/>
    <m/>
    <s v="Private-Lighting"/>
    <x v="0"/>
    <n v="3"/>
    <n v="1"/>
    <s v="Lighting"/>
    <n v="0.91633259480590001"/>
    <n v="1.30467645558681"/>
    <n v="7964.8912006161499"/>
    <n v="2.42874394007382"/>
    <n v="0.71"/>
    <n v="5655.0727524374697"/>
    <n v="1.7244081974524099"/>
    <n v="3379"/>
    <n v="1.0900000000000001"/>
    <n v="1.36"/>
    <n v="2.1999999999999999E-2"/>
    <n v="0.57999999999999996"/>
    <n v="20.7161882213673"/>
    <d v="1900-01-13T19:08:05"/>
    <n v="43338"/>
    <n v="3.07903643518486"/>
    <n v="160.75927193904201"/>
    <n v="0"/>
    <n v="83679.679675014224"/>
  </r>
  <r>
    <s v="STND-60763"/>
    <s v="Loop Paper Recycling"/>
    <s v="Loop Paper Recycling Inc - 2355 S Laflin St - Chicago"/>
    <x v="1"/>
    <s v="Outdoor &amp; Garage Lighting"/>
    <x v="1"/>
    <n v="0"/>
    <n v="5148.1499999999996"/>
    <n v="0"/>
    <x v="0"/>
    <x v="0"/>
    <n v="10.1978380583316"/>
    <s v="Qty / 1,000"/>
    <m/>
    <s v="Private-Lighting"/>
    <x v="0"/>
    <n v="3"/>
    <n v="1"/>
    <s v="Lighting"/>
    <n v="0.91633259480590001"/>
    <n v="1.30467645558681"/>
    <n v="4717.4176479499902"/>
    <n v="0"/>
    <n v="0.71"/>
    <n v="3349.36653004449"/>
    <n v="0"/>
    <n v="4903"/>
    <n v="1"/>
    <n v="1"/>
    <n v="0"/>
    <n v="0"/>
    <n v="14.276973281664301"/>
    <d v="1900-01-09T04:44:53"/>
    <n v="43338"/>
    <n v="0"/>
    <n v="0"/>
    <n v="0"/>
    <n v="34156.297471389749"/>
  </r>
  <r>
    <s v="STND-60764"/>
    <s v="Montgomery Place"/>
    <s v="Montgomery Place Retirement Community &amp; Home Care Services - 5550 S Shore Dr - Chicago"/>
    <x v="35"/>
    <s v="HVAC"/>
    <x v="18"/>
    <n v="0"/>
    <n v="622.79999999999995"/>
    <n v="0.14399999999999999"/>
    <x v="3"/>
    <x v="0"/>
    <n v="15"/>
    <s v="ΔkWpeak"/>
    <m/>
    <s v="Private-Non-Lighting"/>
    <x v="2"/>
    <n v="3"/>
    <n v="1"/>
    <s v="Non-Lighting"/>
    <n v="0.98952339343681495"/>
    <n v="0.43468415683807998"/>
    <n v="616.27516943244802"/>
    <n v="6.2594518584683595E-2"/>
    <n v="0.7"/>
    <n v="431.39261860271398"/>
    <n v="4.38161630092785E-2"/>
    <n v="6138"/>
    <n v="1.1399999999999999"/>
    <n v="1.32"/>
    <n v="2.5000000000000001E-2"/>
    <n v="0.64"/>
    <n v="11.4043662430759"/>
    <d v="1900-01-07T03:30:12"/>
    <n v="43370"/>
    <n v="6.2594518584683595E-2"/>
    <n v="0"/>
    <n v="0"/>
    <n v="6470.8892790407099"/>
  </r>
  <r>
    <s v="STND-60765"/>
    <s v="Imperial Realty"/>
    <s v="Imperial Realty - 121 S Wilke Road - Arlington Heights"/>
    <x v="2"/>
    <s v="Energy Management System"/>
    <x v="6"/>
    <n v="18735.12"/>
    <n v="121778.28"/>
    <n v="0"/>
    <x v="1"/>
    <x v="0"/>
    <n v="15"/>
    <s v="NA"/>
    <m/>
    <s v="EMS"/>
    <x v="1"/>
    <n v="3"/>
    <n v="1"/>
    <s v="EMS"/>
    <n v="0.91036333343406195"/>
    <n v="0"/>
    <n v="110862.480920667"/>
    <n v="0"/>
    <n v="0.7"/>
    <n v="77603.736644466597"/>
    <n v="0"/>
    <n v="2885"/>
    <n v="1.165"/>
    <n v="1.3779999999999999"/>
    <n v="2.5499999999999998E-2"/>
    <n v="0.55000000000000004"/>
    <n v="24.263431542460999"/>
    <d v="1900-01-16T07:56:40"/>
    <n v="43216"/>
    <n v="0"/>
    <n v="0"/>
    <n v="1"/>
    <n v="1164056.0496669989"/>
  </r>
  <r>
    <s v="STND-60766"/>
    <s v="Imperial Realty Company"/>
    <s v="Imperial Realty - 125 S Wilke Road - Arlington Heights"/>
    <x v="2"/>
    <s v="Energy Management System"/>
    <x v="6"/>
    <n v="6289.92"/>
    <n v="40884.480000000003"/>
    <n v="0"/>
    <x v="1"/>
    <x v="0"/>
    <n v="15"/>
    <s v="NA"/>
    <m/>
    <s v="EMS"/>
    <x v="1"/>
    <n v="3"/>
    <n v="1"/>
    <s v="EMS"/>
    <n v="0.91036333343406195"/>
    <n v="0"/>
    <n v="37219.731498518202"/>
    <n v="0"/>
    <n v="0.7"/>
    <n v="26053.812048962802"/>
    <n v="0"/>
    <n v="2885"/>
    <n v="1.165"/>
    <n v="1.3779999999999999"/>
    <n v="2.5499999999999998E-2"/>
    <n v="0.55000000000000004"/>
    <n v="24.263431542460999"/>
    <d v="1900-01-16T07:56:40"/>
    <n v="43216"/>
    <n v="0"/>
    <n v="0"/>
    <n v="1"/>
    <n v="390807.18073444202"/>
  </r>
  <r>
    <s v="STND-60767"/>
    <s v="Leyden High School District 212"/>
    <s v="Leyden High School District 212 - 1000 Wolf Rd - Northlake"/>
    <x v="63"/>
    <s v="Outdoor &amp; Garage Lighting"/>
    <x v="1"/>
    <n v="0"/>
    <n v="47853.279999999999"/>
    <n v="0"/>
    <x v="0"/>
    <x v="1"/>
    <n v="10.1978380583316"/>
    <s v="Qty / 1,000"/>
    <m/>
    <s v="Public-Lighting"/>
    <x v="0"/>
    <n v="2"/>
    <n v="1"/>
    <s v="Lighting"/>
    <n v="0.98996686498346598"/>
    <n v="2.5626279547341602"/>
    <n v="47373.161580776003"/>
    <n v="0"/>
    <n v="0.71"/>
    <n v="33634.944722350898"/>
    <n v="0"/>
    <n v="4903"/>
    <n v="1"/>
    <n v="1"/>
    <n v="0"/>
    <n v="0"/>
    <n v="14.276973281664301"/>
    <d v="1900-01-09T04:44:53"/>
    <n v="43362"/>
    <n v="0"/>
    <n v="0"/>
    <n v="0"/>
    <n v="343003.71937946958"/>
  </r>
  <r>
    <s v="STND-60767"/>
    <s v="Leyden High School District 212"/>
    <s v="Leyden High School District 212 - 1000 Wolf Rd - Northlake"/>
    <x v="63"/>
    <s v="Outdoor &amp; Garage Lighting"/>
    <x v="1"/>
    <n v="0"/>
    <n v="18827.52"/>
    <n v="0"/>
    <x v="0"/>
    <x v="1"/>
    <n v="10.1978380583316"/>
    <s v="Qty / 1,000"/>
    <m/>
    <s v="Public-Lighting"/>
    <x v="0"/>
    <n v="2"/>
    <n v="1"/>
    <s v="Lighting"/>
    <n v="0.98996686498346598"/>
    <n v="2.5626279547341602"/>
    <n v="18638.620949813499"/>
    <n v="0"/>
    <n v="0.71"/>
    <n v="13233.420874367601"/>
    <n v="0"/>
    <n v="4903"/>
    <n v="1"/>
    <n v="1"/>
    <n v="0"/>
    <n v="0"/>
    <n v="14.276973281664301"/>
    <d v="1900-01-09T04:44:53"/>
    <n v="43362"/>
    <n v="0"/>
    <n v="0"/>
    <n v="0"/>
    <n v="134952.28303454575"/>
  </r>
  <r>
    <s v="STND-60768"/>
    <s v="United Electronics Corp. Inc."/>
    <s v="United Electronics - 3615 Wolf Rd - Franklin Park"/>
    <x v="1"/>
    <s v="Outdoor &amp; Garage Lighting"/>
    <x v="1"/>
    <n v="0"/>
    <n v="8335.1"/>
    <n v="0"/>
    <x v="0"/>
    <x v="0"/>
    <n v="10.1978380583316"/>
    <s v="Qty / 1,000"/>
    <m/>
    <s v="Private-Lighting"/>
    <x v="0"/>
    <n v="3"/>
    <n v="1"/>
    <s v="Lighting"/>
    <n v="0.91633259480590001"/>
    <n v="1.30467645558681"/>
    <n v="7637.7238109666596"/>
    <n v="0"/>
    <n v="0.71"/>
    <n v="5422.7839057863303"/>
    <n v="0"/>
    <n v="4903"/>
    <n v="1"/>
    <n v="1"/>
    <n v="0"/>
    <n v="0"/>
    <n v="14.276973281664301"/>
    <d v="1900-01-09T04:44:53"/>
    <n v="43301"/>
    <n v="0"/>
    <n v="0"/>
    <n v="0"/>
    <n v="55300.67209653592"/>
  </r>
  <r>
    <s v="STND-60768"/>
    <s v="United Electronics Corp. Inc."/>
    <s v="United Electronics - 3615 Wolf Rd - Franklin Park"/>
    <x v="1"/>
    <s v="Outdoor &amp; Garage Lighting"/>
    <x v="1"/>
    <n v="0"/>
    <n v="4069.49"/>
    <n v="0"/>
    <x v="0"/>
    <x v="0"/>
    <n v="10.1978380583316"/>
    <s v="Qty / 1,000"/>
    <m/>
    <s v="Private-Lighting"/>
    <x v="0"/>
    <n v="3"/>
    <n v="1"/>
    <s v="Lighting"/>
    <n v="0.91633259480590001"/>
    <n v="1.30467645558681"/>
    <n v="3729.0063312366601"/>
    <n v="0"/>
    <n v="0.71"/>
    <n v="2647.5944951780298"/>
    <n v="0"/>
    <n v="4903"/>
    <n v="1"/>
    <n v="1"/>
    <n v="0"/>
    <n v="0"/>
    <n v="14.276973281664301"/>
    <d v="1900-01-09T04:44:53"/>
    <n v="43301"/>
    <n v="0"/>
    <n v="0"/>
    <n v="0"/>
    <n v="26999.73990595575"/>
  </r>
  <r>
    <s v="STND-60769"/>
    <s v="4500 Kishwaukee, LLC"/>
    <s v="4500 Kishwaukee, LLC c/o HSA Commercial (J&amp;M Plating, Inc) -  4500 Kishwaukee - Rockford"/>
    <x v="0"/>
    <s v="Indoor Lighting"/>
    <x v="10"/>
    <n v="0"/>
    <n v="142229.32"/>
    <n v="25.436267999999998"/>
    <x v="0"/>
    <x v="0"/>
    <n v="10.827197921178"/>
    <s v="Qty / 1,000"/>
    <m/>
    <s v="Private-Lighting"/>
    <x v="0"/>
    <n v="2"/>
    <n v="1"/>
    <s v="Lighting"/>
    <n v="0.97902139861649395"/>
    <n v="0.93591656730105399"/>
    <n v="139245.54779067301"/>
    <n v="23.8062246315096"/>
    <n v="0.71"/>
    <n v="98864.338931377701"/>
    <n v="16.902419488371802"/>
    <n v="4618"/>
    <n v="1.02"/>
    <n v="1.04"/>
    <n v="1.2E-2"/>
    <n v="0.81"/>
    <n v="15.158077089649201"/>
    <d v="1900-01-09T19:51:10"/>
    <n v="43286"/>
    <n v="28.260000749655301"/>
    <n v="1638.1829151843899"/>
    <n v="0"/>
    <n v="1070423.7649564499"/>
  </r>
  <r>
    <s v="STND-60769"/>
    <s v="4500 Kishwaukee, LLC"/>
    <s v="4500 Kishwaukee, LLC c/o HSA Commercial (J&amp;M Plating, Inc) -  4500 Kishwaukee - Rockford"/>
    <x v="0"/>
    <s v="Indoor Lighting"/>
    <x v="10"/>
    <n v="0"/>
    <n v="800.76099999999997"/>
    <n v="0.143208"/>
    <x v="0"/>
    <x v="0"/>
    <n v="10.827197921178"/>
    <s v="Qty / 1,000"/>
    <m/>
    <s v="Private-Lighting"/>
    <x v="0"/>
    <n v="2"/>
    <n v="1"/>
    <s v="Lighting"/>
    <n v="0.97902139861649395"/>
    <n v="0.93591656730105399"/>
    <n v="783.96215417754195"/>
    <n v="0.13403073977004901"/>
    <n v="0.71"/>
    <n v="556.61312946605506"/>
    <n v="9.5161825236734998E-2"/>
    <n v="4618"/>
    <n v="1.02"/>
    <n v="1.04"/>
    <n v="1.2E-2"/>
    <n v="0.81"/>
    <n v="15.158077089649201"/>
    <d v="1900-01-09T19:51:10"/>
    <n v="43286"/>
    <n v="0.15910581644117899"/>
    <n v="9.2230841667946102"/>
    <n v="0"/>
    <n v="6026.5605182552517"/>
  </r>
  <r>
    <s v="STND-60770"/>
    <s v="BGP Orland Park, LLC"/>
    <s v="BGP Orland Park LLC - 14650 S LaGrange Rd - Orland Park"/>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331"/>
    <n v="0"/>
    <n v="0"/>
    <n v="0"/>
    <n v="39686.364681043415"/>
  </r>
  <r>
    <s v="STND-60770"/>
    <s v="BGP Orland Park, LLC"/>
    <s v="BGP Orland Park LLC - 14650 S LaGrange Rd - Orland Park"/>
    <x v="1"/>
    <s v="Outdoor &amp; Garage Lighting"/>
    <x v="1"/>
    <n v="0"/>
    <n v="2500.5300000000002"/>
    <n v="0"/>
    <x v="0"/>
    <x v="0"/>
    <n v="10.1978380583316"/>
    <s v="Qty / 1,000"/>
    <m/>
    <s v="Private-Lighting"/>
    <x v="0"/>
    <n v="3"/>
    <n v="1"/>
    <s v="Lighting"/>
    <n v="0.91633259480590001"/>
    <n v="1.30467645558681"/>
    <n v="2291.3171432899999"/>
    <n v="0"/>
    <n v="0.71"/>
    <n v="1626.8351717359001"/>
    <n v="0"/>
    <n v="4903"/>
    <n v="1"/>
    <n v="1"/>
    <n v="0"/>
    <n v="0"/>
    <n v="14.276973281664301"/>
    <d v="1900-01-09T04:44:53"/>
    <n v="43331"/>
    <n v="0"/>
    <n v="0"/>
    <n v="0"/>
    <n v="16590.201628960785"/>
  </r>
  <r>
    <s v="STND-60771"/>
    <s v="IHP - TRI STATE LLC"/>
    <s v="IHP Tri_State LLC - 100 Tri-State International - Lincolnshire"/>
    <x v="2"/>
    <s v="Energy Management System"/>
    <x v="6"/>
    <n v="0"/>
    <n v="301418.84999999998"/>
    <n v="0"/>
    <x v="1"/>
    <x v="0"/>
    <n v="15"/>
    <s v="NA"/>
    <m/>
    <s v="EMS"/>
    <x v="1"/>
    <n v="2"/>
    <n v="1"/>
    <s v="EMS"/>
    <n v="0.79332965142744905"/>
    <n v="0.53298697738882195"/>
    <n v="239124.51120416299"/>
    <n v="0"/>
    <n v="0.7"/>
    <n v="167387.15784291399"/>
    <n v="0"/>
    <n v="2885"/>
    <n v="1.165"/>
    <n v="1.3779999999999999"/>
    <n v="2.5499999999999998E-2"/>
    <n v="0.55000000000000004"/>
    <n v="24.263431542460999"/>
    <d v="1900-01-16T07:56:40"/>
    <n v="43446"/>
    <n v="0"/>
    <n v="0"/>
    <n v="0"/>
    <n v="2510807.3676437098"/>
  </r>
  <r>
    <s v="STND-60772"/>
    <s v="Park Ridge Park District"/>
    <s v="Park Ridge Park Dist - 1515 W Touhy Ave - Park Ridge"/>
    <x v="0"/>
    <s v="Indoor Lighting"/>
    <x v="6"/>
    <n v="0"/>
    <n v="11881.584000000001"/>
    <n v="2.6716799999999998"/>
    <x v="0"/>
    <x v="1"/>
    <n v="15"/>
    <s v="Qty / 1,000"/>
    <m/>
    <s v="Public-Lighting"/>
    <x v="0"/>
    <n v="3"/>
    <n v="1"/>
    <s v="Lighting"/>
    <n v="0.99829244462109001"/>
    <n v="0.987374621353864"/>
    <n v="11861.2955373308"/>
    <n v="2.6379490283786899"/>
    <n v="0.71"/>
    <n v="8421.5198315048892"/>
    <n v="1.87294381014887"/>
    <n v="2885"/>
    <n v="1.165"/>
    <n v="1.3779999999999999"/>
    <n v="2.5499999999999998E-2"/>
    <n v="0.55000000000000004"/>
    <n v="24.263431542460999"/>
    <d v="1900-01-16T07:56:40"/>
    <n v="43283"/>
    <n v="3.4806030193675799"/>
    <n v="259.62492377848599"/>
    <n v="0"/>
    <n v="126322.79747257334"/>
  </r>
  <r>
    <s v="STND-60773"/>
    <s v="Community Bank"/>
    <s v="Community Bank - 420 E Lena St - Lena"/>
    <x v="1"/>
    <s v="Outdoor &amp; Garage Lighting"/>
    <x v="1"/>
    <n v="0"/>
    <n v="7452.56"/>
    <n v="0"/>
    <x v="0"/>
    <x v="0"/>
    <n v="10.1978380583316"/>
    <s v="Qty / 1,000"/>
    <m/>
    <s v="Private-Lighting"/>
    <x v="0"/>
    <n v="3"/>
    <n v="1"/>
    <s v="Lighting"/>
    <n v="0.91633259480590001"/>
    <n v="1.30467645558681"/>
    <n v="6829.0236427466598"/>
    <n v="0"/>
    <n v="0.71"/>
    <n v="4848.6067863501303"/>
    <n v="0"/>
    <n v="4903"/>
    <n v="1"/>
    <n v="1"/>
    <n v="0"/>
    <n v="0"/>
    <n v="14.276973281664301"/>
    <d v="1900-01-09T04:44:53"/>
    <n v="43331"/>
    <n v="0"/>
    <n v="0"/>
    <n v="0"/>
    <n v="49445.306815726231"/>
  </r>
  <r>
    <s v="STND-60773"/>
    <s v="Community Bank"/>
    <s v="Community Bank - 420 E Lena St - Lena"/>
    <x v="1"/>
    <s v="Outdoor &amp; Garage Lighting"/>
    <x v="1"/>
    <n v="0"/>
    <n v="4942.2240000000002"/>
    <n v="0"/>
    <x v="0"/>
    <x v="0"/>
    <n v="10.1978380583316"/>
    <s v="Qty / 1,000"/>
    <m/>
    <s v="Private-Lighting"/>
    <x v="0"/>
    <n v="3"/>
    <n v="1"/>
    <s v="Lighting"/>
    <n v="0.91633259480590001"/>
    <n v="1.30467645558681"/>
    <n v="4528.7209420319896"/>
    <n v="0"/>
    <n v="0.71"/>
    <n v="3215.3918688427202"/>
    <n v="0"/>
    <n v="4903"/>
    <n v="1"/>
    <n v="1"/>
    <n v="0"/>
    <n v="0"/>
    <n v="14.276973281664301"/>
    <d v="1900-01-09T04:44:53"/>
    <n v="43331"/>
    <n v="0"/>
    <n v="0"/>
    <n v="0"/>
    <n v="32790.045572534262"/>
  </r>
  <r>
    <s v="STND-60773"/>
    <s v="Community Bank"/>
    <s v="Community Bank - 420 E Lena St - Lena"/>
    <x v="1"/>
    <s v="Outdoor &amp; Garage Lighting"/>
    <x v="1"/>
    <n v="0"/>
    <n v="3868.4670000000001"/>
    <n v="0"/>
    <x v="0"/>
    <x v="0"/>
    <n v="10.1978380583316"/>
    <s v="Qty / 1,000"/>
    <m/>
    <s v="Private-Lighting"/>
    <x v="0"/>
    <n v="3"/>
    <n v="1"/>
    <s v="Lighting"/>
    <n v="0.91633259480590001"/>
    <n v="1.30467645558681"/>
    <n v="3544.8024040309901"/>
    <n v="0"/>
    <n v="0.71"/>
    <n v="2516.80970686201"/>
    <n v="0"/>
    <n v="4903"/>
    <n v="1"/>
    <n v="1"/>
    <n v="0"/>
    <n v="0"/>
    <n v="14.276973281664301"/>
    <d v="1900-01-09T04:44:53"/>
    <n v="43331"/>
    <n v="0"/>
    <n v="0"/>
    <n v="0"/>
    <n v="25666.017814215804"/>
  </r>
  <r>
    <s v="STND-60774"/>
    <s v="7-Eleven Inc"/>
    <s v="7-Eleven Inc 33769 - 5105 Fairview - Downers Grove"/>
    <x v="15"/>
    <s v="Refrigeration"/>
    <x v="4"/>
    <n v="0"/>
    <n v="19942.650000000001"/>
    <n v="2.2749999999999999"/>
    <x v="2"/>
    <x v="0"/>
    <n v="15"/>
    <s v="ΔkWpeak"/>
    <m/>
    <s v="Private-Non-Lighting"/>
    <x v="2"/>
    <n v="3"/>
    <n v="1"/>
    <s v="Non-Lighting"/>
    <n v="0.98952339343681495"/>
    <n v="0.43468415683807998"/>
    <n v="19733.7187021227"/>
    <n v="0.98890645680663303"/>
    <n v="0.7"/>
    <n v="13813.6030914859"/>
    <n v="0.69223451976464301"/>
    <n v="7616"/>
    <n v="1.1100000000000001"/>
    <n v="1.29"/>
    <n v="2.1999999999999999E-2"/>
    <n v="0.76"/>
    <n v="9.1911764705882408"/>
    <d v="1900-01-05T13:33:47"/>
    <n v="43314"/>
    <n v="0.98890645680663303"/>
    <n v="0"/>
    <n v="0"/>
    <n v="207204.04637228849"/>
  </r>
  <r>
    <s v="STND-60774"/>
    <s v="7-Eleven Inc"/>
    <s v="7-Eleven Inc 33769 - 5105 Fairview - Downers Grove"/>
    <x v="3"/>
    <s v="Refrigeration"/>
    <x v="4"/>
    <n v="0"/>
    <n v="5057.91"/>
    <n v="0.60189999999999999"/>
    <x v="2"/>
    <x v="0"/>
    <n v="8.6177180282661094"/>
    <s v="ΔkWpeak / CF"/>
    <n v="0.69"/>
    <s v="Private-Non-Lighting"/>
    <x v="2"/>
    <n v="3"/>
    <n v="1"/>
    <s v="Non-Lighting"/>
    <n v="0.98952339343681495"/>
    <n v="0.43468415683807998"/>
    <n v="5004.9202668979997"/>
    <n v="0.26163639400084099"/>
    <n v="0.7"/>
    <n v="3503.4441868285999"/>
    <n v="0.18314547580058799"/>
    <n v="7616"/>
    <n v="1.1100000000000001"/>
    <n v="1.29"/>
    <n v="2.1999999999999999E-2"/>
    <n v="0.76"/>
    <n v="9.1911764705882408"/>
    <d v="1900-01-05T13:33:47"/>
    <n v="43314"/>
    <n v="0.37918317971136301"/>
    <n v="0"/>
    <n v="0"/>
    <n v="30191.694129856925"/>
  </r>
  <r>
    <s v="STND-60775"/>
    <s v="Arlington Thorndale, LLC"/>
    <s v="Arlington Thorndale LLC - 900 N Arlington Heights Rd - Itasca"/>
    <x v="12"/>
    <s v="Variable Speed Drives"/>
    <x v="6"/>
    <n v="0"/>
    <n v="57445.868000000002"/>
    <n v="12.53871"/>
    <x v="6"/>
    <x v="0"/>
    <n v="15"/>
    <s v="ΔkWpeak"/>
    <m/>
    <s v="Private-Non-Lighting"/>
    <x v="2"/>
    <n v="3"/>
    <n v="1"/>
    <s v="Non-Lighting"/>
    <n v="0.98952339343681495"/>
    <n v="0.43468415683807998"/>
    <n v="56844.030242283297"/>
    <n v="5.4503785841872103"/>
    <n v="0.7"/>
    <n v="39790.821169598297"/>
    <n v="3.81526500893104"/>
    <n v="2885"/>
    <n v="1.165"/>
    <n v="1.3779999999999999"/>
    <n v="2.5499999999999998E-2"/>
    <n v="0.55000000000000004"/>
    <n v="24.263431542460999"/>
    <d v="1900-01-16T07:56:40"/>
    <n v="43405"/>
    <n v="5.4503785841872103"/>
    <n v="0"/>
    <n v="0"/>
    <n v="596862.3175439745"/>
  </r>
  <r>
    <s v="STND-60775"/>
    <s v="Arlington Thorndale, LLC"/>
    <s v="Arlington Thorndale LLC - 900 N Arlington Heights Rd - Itasca"/>
    <x v="12"/>
    <s v="Variable Speed Drives"/>
    <x v="6"/>
    <n v="0"/>
    <n v="57445.868000000002"/>
    <n v="12.53871"/>
    <x v="6"/>
    <x v="0"/>
    <n v="15"/>
    <s v="ΔkWpeak"/>
    <m/>
    <s v="Private-Non-Lighting"/>
    <x v="2"/>
    <n v="3"/>
    <n v="1"/>
    <s v="Non-Lighting"/>
    <n v="0.98952339343681495"/>
    <n v="0.43468415683807998"/>
    <n v="56844.030242283297"/>
    <n v="5.4503785841872103"/>
    <n v="0.7"/>
    <n v="39790.821169598297"/>
    <n v="3.81526500893104"/>
    <n v="2885"/>
    <n v="1.165"/>
    <n v="1.3779999999999999"/>
    <n v="2.5499999999999998E-2"/>
    <n v="0.55000000000000004"/>
    <n v="24.263431542460999"/>
    <d v="1900-01-16T07:56:40"/>
    <n v="43405"/>
    <n v="5.4503785841872103"/>
    <n v="0"/>
    <n v="0"/>
    <n v="596862.3175439745"/>
  </r>
  <r>
    <s v="STND-60776"/>
    <s v="MSTEEL (IL) LLC"/>
    <s v="MSTEEL (IL) LLC - 2200 Pratt Blvd - Elk Grove Village"/>
    <x v="1"/>
    <s v="Outdoor &amp; Garage Lighting"/>
    <x v="1"/>
    <n v="0"/>
    <n v="29785.724999999999"/>
    <n v="0"/>
    <x v="0"/>
    <x v="0"/>
    <n v="10.1978380583316"/>
    <s v="Qty / 1,000"/>
    <m/>
    <s v="Private-Lighting"/>
    <x v="0"/>
    <n v="3"/>
    <n v="1"/>
    <s v="Lighting"/>
    <n v="0.91633259480590001"/>
    <n v="1.30467645558681"/>
    <n v="27293.630677425001"/>
    <n v="0"/>
    <n v="0.71"/>
    <n v="19378.477780971702"/>
    <n v="0"/>
    <n v="4903"/>
    <n v="1"/>
    <n v="1"/>
    <n v="0"/>
    <n v="0"/>
    <n v="14.276973281664301"/>
    <d v="1900-01-09T04:44:53"/>
    <n v="43346"/>
    <n v="0"/>
    <n v="0"/>
    <n v="0"/>
    <n v="197618.57822732651"/>
  </r>
  <r>
    <s v="STND-60776"/>
    <s v="MSTEEL (IL) LLC"/>
    <s v="MSTEEL (IL) LLC - 2200 Pratt Blvd - Elk Grove Village"/>
    <x v="1"/>
    <s v="Outdoor &amp; Garage Lighting"/>
    <x v="1"/>
    <n v="0"/>
    <n v="6060.1080000000002"/>
    <n v="0"/>
    <x v="0"/>
    <x v="0"/>
    <n v="10.1978380583316"/>
    <s v="Qty / 1,000"/>
    <m/>
    <s v="Private-Lighting"/>
    <x v="0"/>
    <n v="3"/>
    <n v="1"/>
    <s v="Lighting"/>
    <n v="0.91633259480590001"/>
    <n v="1.30467645558681"/>
    <n v="5553.07448844399"/>
    <n v="0"/>
    <n v="0.71"/>
    <n v="3942.6828867952299"/>
    <n v="0"/>
    <n v="4903"/>
    <n v="1"/>
    <n v="1"/>
    <n v="0"/>
    <n v="0"/>
    <n v="14.276973281664301"/>
    <d v="1900-01-09T04:44:53"/>
    <n v="43346"/>
    <n v="0"/>
    <n v="0"/>
    <n v="0"/>
    <n v="40206.841594893092"/>
  </r>
  <r>
    <s v="STND-60776"/>
    <s v="MSTEEL (IL) LLC"/>
    <s v="MSTEEL (IL) LLC - 2200 Pratt Blvd - Elk Grove Village"/>
    <x v="1"/>
    <s v="Outdoor &amp; Garage Lighting"/>
    <x v="1"/>
    <n v="0"/>
    <n v="6084.6229999999996"/>
    <n v="0"/>
    <x v="0"/>
    <x v="0"/>
    <n v="10.1978380583316"/>
    <s v="Qty / 1,000"/>
    <m/>
    <s v="Private-Lighting"/>
    <x v="0"/>
    <n v="3"/>
    <n v="1"/>
    <s v="Lighting"/>
    <n v="0.91633259480590001"/>
    <n v="1.30467645558681"/>
    <n v="5575.5383820056604"/>
    <n v="0"/>
    <n v="0.71"/>
    <n v="3958.6322512240199"/>
    <n v="0"/>
    <n v="4903"/>
    <n v="1"/>
    <n v="1"/>
    <n v="0"/>
    <n v="0"/>
    <n v="14.276973281664301"/>
    <d v="1900-01-09T04:44:53"/>
    <n v="43346"/>
    <n v="0"/>
    <n v="0"/>
    <n v="0"/>
    <n v="40369.490630471213"/>
  </r>
  <r>
    <s v="STND-60776"/>
    <s v="MSTEEL (IL) LLC"/>
    <s v="MSTEEL (IL) LLC - 2200 Pratt Blvd - Elk Grove Village"/>
    <x v="1"/>
    <s v="Outdoor &amp; Garage Lighting"/>
    <x v="1"/>
    <n v="0"/>
    <n v="9090.1620000000003"/>
    <n v="0"/>
    <x v="0"/>
    <x v="0"/>
    <n v="10.1978380583316"/>
    <s v="Qty / 1,000"/>
    <m/>
    <s v="Private-Lighting"/>
    <x v="0"/>
    <n v="3"/>
    <n v="1"/>
    <s v="Lighting"/>
    <n v="0.91633259480590001"/>
    <n v="1.30467645558681"/>
    <n v="8329.6117326659896"/>
    <n v="0"/>
    <n v="0.71"/>
    <n v="5914.0243301928504"/>
    <n v="0"/>
    <n v="4903"/>
    <n v="1"/>
    <n v="1"/>
    <n v="0"/>
    <n v="0"/>
    <n v="14.276973281664301"/>
    <d v="1900-01-09T04:44:53"/>
    <n v="43346"/>
    <n v="0"/>
    <n v="0"/>
    <n v="0"/>
    <n v="60310.262392339697"/>
  </r>
  <r>
    <s v="STND-60776"/>
    <s v="MSTEEL (IL) LLC"/>
    <s v="MSTEEL (IL) LLC - 2200 Pratt Blvd - Elk Grove Village"/>
    <x v="1"/>
    <s v="Outdoor &amp; Garage Lighting"/>
    <x v="1"/>
    <n v="0"/>
    <n v="5089.3140000000003"/>
    <n v="0"/>
    <x v="0"/>
    <x v="0"/>
    <n v="10.1978380583316"/>
    <s v="Qty / 1,000"/>
    <m/>
    <s v="Private-Lighting"/>
    <x v="0"/>
    <n v="3"/>
    <n v="1"/>
    <s v="Lighting"/>
    <n v="0.91633259480590001"/>
    <n v="1.30467645558681"/>
    <n v="4663.50430340199"/>
    <n v="0"/>
    <n v="0.71"/>
    <n v="3311.0880554154201"/>
    <n v="0"/>
    <n v="4903"/>
    <n v="1"/>
    <n v="1"/>
    <n v="0"/>
    <n v="0"/>
    <n v="14.276973281664301"/>
    <d v="1900-01-09T04:44:53"/>
    <n v="43346"/>
    <n v="0"/>
    <n v="0"/>
    <n v="0"/>
    <n v="33765.939786002542"/>
  </r>
  <r>
    <s v="STND-60776"/>
    <s v="MSTEEL (IL) LLC"/>
    <s v="MSTEEL (IL) LLC - 2200 Pratt Blvd - Elk Grove Village"/>
    <x v="1"/>
    <s v="Outdoor &amp; Garage Lighting"/>
    <x v="1"/>
    <n v="0"/>
    <n v="2078.8719999999998"/>
    <n v="0"/>
    <x v="0"/>
    <x v="0"/>
    <n v="10.1978380583316"/>
    <s v="Qty / 1,000"/>
    <m/>
    <s v="Private-Lighting"/>
    <x v="0"/>
    <n v="3"/>
    <n v="1"/>
    <s v="Lighting"/>
    <n v="0.91633259480590001"/>
    <n v="1.30467645558681"/>
    <n v="1904.93817402933"/>
    <n v="0"/>
    <n v="0.71"/>
    <n v="1352.5061035608201"/>
    <n v="0"/>
    <n v="4903"/>
    <n v="1"/>
    <n v="1"/>
    <n v="0"/>
    <n v="0"/>
    <n v="14.276973281664301"/>
    <d v="1900-01-09T04:44:53"/>
    <n v="43346"/>
    <n v="0"/>
    <n v="0"/>
    <n v="0"/>
    <n v="13792.638217018311"/>
  </r>
  <r>
    <s v="STND-60776"/>
    <s v="MSTEEL (IL) LLC"/>
    <s v="MSTEEL (IL) LLC - 2200 Pratt Blvd - Elk Grove Village"/>
    <x v="27"/>
    <s v="Outdoor &amp; Garage Lighting"/>
    <x v="10"/>
    <n v="0"/>
    <n v="252"/>
    <n v="0"/>
    <x v="0"/>
    <x v="0"/>
    <n v="8"/>
    <s v="Qty / 1,000"/>
    <m/>
    <s v="Private-Lighting"/>
    <x v="0"/>
    <n v="3"/>
    <n v="1"/>
    <s v="Lighting"/>
    <n v="0.91633259480590001"/>
    <n v="1.30467645558681"/>
    <n v="230.915813891087"/>
    <n v="0"/>
    <n v="0.71"/>
    <n v="163.95022786267199"/>
    <n v="0"/>
    <n v="4618"/>
    <n v="1.02"/>
    <n v="1.04"/>
    <n v="1.2E-2"/>
    <n v="0.81"/>
    <n v="15.158077089649201"/>
    <d v="1900-01-09T19:51:10"/>
    <n v="43346"/>
    <n v="0"/>
    <n v="2.7166566340127898"/>
    <n v="0"/>
    <n v="1311.601822901376"/>
  </r>
  <r>
    <s v="STND-60776"/>
    <s v="MSTEEL (IL) LLC"/>
    <s v="MSTEEL (IL) LLC - 2200 Pratt Blvd - Elk Grove Village"/>
    <x v="1"/>
    <s v="Outdoor &amp; Garage Lighting"/>
    <x v="1"/>
    <n v="0"/>
    <n v="1907.2670000000001"/>
    <n v="0"/>
    <x v="0"/>
    <x v="0"/>
    <n v="10.1978380583316"/>
    <s v="Qty / 1,000"/>
    <m/>
    <s v="Private-Lighting"/>
    <x v="0"/>
    <n v="3"/>
    <n v="1"/>
    <s v="Lighting"/>
    <n v="0.91633259480590001"/>
    <n v="1.30467645558681"/>
    <n v="1747.6909190976601"/>
    <n v="0"/>
    <n v="0.71"/>
    <n v="1240.86055255934"/>
    <n v="0"/>
    <n v="4903"/>
    <n v="1"/>
    <n v="1"/>
    <n v="0"/>
    <n v="0"/>
    <n v="14.276973281664301"/>
    <d v="1900-01-09T04:44:53"/>
    <n v="43346"/>
    <n v="0"/>
    <n v="0"/>
    <n v="0"/>
    <n v="12654.094967972016"/>
  </r>
  <r>
    <s v="STND-60777"/>
    <s v="Medline Industries, Inc."/>
    <s v="Medline Industries - 3 Lakes Drive - Northfield"/>
    <x v="0"/>
    <s v="Indoor Lighting"/>
    <x v="6"/>
    <n v="0"/>
    <n v="3206.6779999999999"/>
    <n v="0.72104999999999997"/>
    <x v="0"/>
    <x v="0"/>
    <n v="15"/>
    <s v="Qty / 1,000"/>
    <m/>
    <s v="Private-Lighting"/>
    <x v="0"/>
    <n v="3"/>
    <n v="1"/>
    <s v="Lighting"/>
    <n v="0.91633259480590001"/>
    <n v="1.30467645558681"/>
    <n v="2938.38357244699"/>
    <n v="0.94073695830086701"/>
    <n v="0.71"/>
    <n v="2086.2523364373701"/>
    <n v="0.66792324039361495"/>
    <n v="2885"/>
    <n v="1.165"/>
    <n v="1.3779999999999999"/>
    <n v="2.5499999999999998E-2"/>
    <n v="0.55000000000000004"/>
    <n v="24.263431542460999"/>
    <d v="1900-01-16T07:56:40"/>
    <n v="43331"/>
    <n v="1.2412415335807701"/>
    <n v="64.316550298196006"/>
    <n v="0"/>
    <n v="31293.785046560552"/>
  </r>
  <r>
    <s v="STND-60777"/>
    <s v="Medline Industries, Inc."/>
    <s v="Medline Industries - 3 Lakes Drive - Northfield"/>
    <x v="0"/>
    <s v="Indoor Lighting"/>
    <x v="6"/>
    <n v="0"/>
    <n v="4725.63"/>
    <n v="1.0626"/>
    <x v="0"/>
    <x v="0"/>
    <n v="15"/>
    <s v="Qty / 1,000"/>
    <m/>
    <s v="Private-Lighting"/>
    <x v="0"/>
    <n v="3"/>
    <n v="1"/>
    <s v="Lighting"/>
    <n v="0.91633259480590001"/>
    <n v="1.30467645558681"/>
    <n v="4330.2487999925997"/>
    <n v="1.38634920170654"/>
    <n v="0.71"/>
    <n v="3074.4766479947498"/>
    <n v="0.984307933211644"/>
    <n v="2885"/>
    <n v="1.165"/>
    <n v="1.3779999999999999"/>
    <n v="2.5499999999999998E-2"/>
    <n v="0.55000000000000004"/>
    <n v="24.263431542460999"/>
    <d v="1900-01-16T07:56:40"/>
    <n v="43331"/>
    <n v="1.82919804948745"/>
    <n v="94.782269871082704"/>
    <n v="0"/>
    <n v="46117.149719921246"/>
  </r>
  <r>
    <s v="STND-60777"/>
    <s v="Medline Industries, Inc."/>
    <s v="Medline Industries - 3 Lakes Drive - Northfield"/>
    <x v="0"/>
    <s v="Indoor Lighting"/>
    <x v="6"/>
    <n v="0"/>
    <n v="20414.722000000002"/>
    <n v="4.5904319999999998"/>
    <x v="0"/>
    <x v="0"/>
    <n v="15"/>
    <s v="Qty / 1,000"/>
    <m/>
    <s v="Private-Lighting"/>
    <x v="0"/>
    <n v="3"/>
    <n v="1"/>
    <s v="Lighting"/>
    <n v="0.91633259480590001"/>
    <n v="1.30467645558681"/>
    <n v="18706.675182501102"/>
    <n v="5.9890285513722503"/>
    <n v="0.71"/>
    <n v="13281.7393795758"/>
    <n v="4.2522102714742998"/>
    <n v="2885"/>
    <n v="1.165"/>
    <n v="1.3779999999999999"/>
    <n v="2.5499999999999998E-2"/>
    <n v="0.55000000000000004"/>
    <n v="24.263431542460999"/>
    <d v="1900-01-16T07:56:40"/>
    <n v="43331"/>
    <n v="7.9021355737857997"/>
    <n v="409.45941386590403"/>
    <n v="0"/>
    <n v="199226.090693637"/>
  </r>
  <r>
    <s v="STND-60777"/>
    <s v="Medline Industries, Inc."/>
    <s v="Medline Industries - 3 Lakes Drive - Northfield"/>
    <x v="0"/>
    <s v="Indoor Lighting"/>
    <x v="6"/>
    <n v="0"/>
    <n v="5873.2830000000004"/>
    <n v="1.3206599999999999"/>
    <x v="0"/>
    <x v="0"/>
    <n v="15"/>
    <s v="Qty / 1,000"/>
    <m/>
    <s v="Private-Lighting"/>
    <x v="0"/>
    <n v="3"/>
    <n v="1"/>
    <s v="Lighting"/>
    <n v="0.91633259480590001"/>
    <n v="1.30467645558681"/>
    <n v="5381.8806514193802"/>
    <n v="1.7230340078352699"/>
    <n v="0.71"/>
    <n v="3821.1352625077602"/>
    <n v="1.2233541455630399"/>
    <n v="2885"/>
    <n v="1.165"/>
    <n v="1.3779999999999999"/>
    <n v="2.5499999999999998E-2"/>
    <n v="0.55000000000000004"/>
    <n v="24.263431542460999"/>
    <d v="1900-01-16T07:56:40"/>
    <n v="43331"/>
    <n v="2.2734318615058302"/>
    <n v="117.80082112548899"/>
    <n v="0"/>
    <n v="57317.0289376164"/>
  </r>
  <r>
    <s v="STND-60777"/>
    <s v="Medline Industries, Inc."/>
    <s v="Medline Industries - 3 Lakes Drive - Northfield"/>
    <x v="0"/>
    <s v="Indoor Lighting"/>
    <x v="6"/>
    <n v="0"/>
    <n v="526.57000000000005"/>
    <n v="0.118404"/>
    <x v="0"/>
    <x v="0"/>
    <n v="15"/>
    <s v="Qty / 1,000"/>
    <m/>
    <s v="Private-Lighting"/>
    <x v="0"/>
    <n v="3"/>
    <n v="1"/>
    <s v="Lighting"/>
    <n v="0.91633259480590001"/>
    <n v="1.30467645558681"/>
    <n v="482.51325444694299"/>
    <n v="0.15447891104729999"/>
    <n v="0.71"/>
    <n v="342.58441065732899"/>
    <n v="0.109680026843583"/>
    <n v="2885"/>
    <n v="1.165"/>
    <n v="1.3779999999999999"/>
    <n v="2.5499999999999998E-2"/>
    <n v="0.55000000000000004"/>
    <n v="24.263431542460999"/>
    <d v="1900-01-16T07:56:40"/>
    <n v="43331"/>
    <n v="0.203824925514316"/>
    <n v="10.561448917079"/>
    <n v="0"/>
    <n v="5138.7661598599352"/>
  </r>
  <r>
    <s v="STND-60777"/>
    <s v="Medline Industries, Inc."/>
    <s v="Medline Industries - 3 Lakes Drive - Northfield"/>
    <x v="7"/>
    <s v="Indoor Lighting"/>
    <x v="6"/>
    <n v="0"/>
    <n v="8891.7450000000008"/>
    <n v="6.0587520000000001"/>
    <x v="0"/>
    <x v="0"/>
    <n v="8"/>
    <s v="Qty / 1,000"/>
    <m/>
    <s v="Private-Lighting"/>
    <x v="0"/>
    <n v="3"/>
    <n v="1"/>
    <s v="Lighting"/>
    <n v="0.91633259480590001"/>
    <n v="1.30467645558681"/>
    <n v="8147.7957682023898"/>
    <n v="7.9047110846394704"/>
    <n v="0.71"/>
    <n v="5784.9349954236905"/>
    <n v="5.6123448700940299"/>
    <n v="2885"/>
    <n v="1.165"/>
    <n v="1.3779999999999999"/>
    <n v="2.5499999999999998E-2"/>
    <n v="0.55000000000000004"/>
    <n v="24.263431542460999"/>
    <d v="1900-01-16T07:56:40"/>
    <n v="43331"/>
    <n v="14.3409127079816"/>
    <n v="178.342310806147"/>
    <n v="0"/>
    <n v="46279.479963389524"/>
  </r>
  <r>
    <s v="STND-60778"/>
    <s v="Rosalind Franklin University of Medicine &amp; Science"/>
    <s v="Rosalind Franklin Univ of Med &amp; Science - Bridge Walkway - 3333 Green Bay Rd - North Chicago"/>
    <x v="0"/>
    <s v="Indoor Lighting"/>
    <x v="3"/>
    <n v="0"/>
    <n v="6017.0259999999998"/>
    <n v="1.46417"/>
    <x v="0"/>
    <x v="0"/>
    <n v="14.727540500736399"/>
    <s v="Qty / 1,000"/>
    <m/>
    <s v="Private-Lighting"/>
    <x v="0"/>
    <n v="3"/>
    <n v="1"/>
    <s v="Lighting"/>
    <n v="0.91633259480590001"/>
    <n v="1.30467645558681"/>
    <n v="5513.5970475945596"/>
    <n v="1.91026812597653"/>
    <n v="0.71"/>
    <n v="3914.6539037921402"/>
    <n v="1.3562903694433399"/>
    <n v="3395"/>
    <n v="1.06"/>
    <n v="1.39"/>
    <n v="0.02"/>
    <n v="0.63"/>
    <n v="20.618556701030901"/>
    <d v="1900-01-13T17:27:39"/>
    <n v="43252"/>
    <n v="2.1814184377943802"/>
    <n v="104.030132973482"/>
    <n v="0"/>
    <n v="57653.223914464594"/>
  </r>
  <r>
    <s v="STND-60779"/>
    <s v="Ingersoll Production Systems, LLC"/>
    <s v="Ingersoll Production Systems - 1301 Eddy Ave - Rockford"/>
    <x v="0"/>
    <s v="Indoor Lighting"/>
    <x v="10"/>
    <n v="0"/>
    <n v="22072.746999999999"/>
    <n v="3.9474860000000001"/>
    <x v="0"/>
    <x v="0"/>
    <n v="10.827197921178"/>
    <s v="Qty / 1,000"/>
    <m/>
    <s v="Private-Lighting"/>
    <x v="0"/>
    <n v="1"/>
    <n v="1"/>
    <s v="Lighting"/>
    <n v="0.99989942556735301"/>
    <n v="1.019640158801"/>
    <n v="22070.527045993502"/>
    <n v="4.0250152519047404"/>
    <n v="0.71"/>
    <n v="15670.0742026554"/>
    <n v="2.8577608288523701"/>
    <n v="4618"/>
    <n v="1.02"/>
    <n v="1.04"/>
    <n v="1.2E-2"/>
    <n v="0.81"/>
    <n v="15.158077089649201"/>
    <d v="1900-01-09T19:51:10"/>
    <n v="43380"/>
    <n v="4.77803329998188"/>
    <n v="259.65325936462898"/>
    <n v="0"/>
    <n v="169662.99483169554"/>
  </r>
  <r>
    <s v="STND-60779"/>
    <s v="Ingersoll Production Systems, LLC"/>
    <s v="Ingersoll Production Systems - 1301 Eddy Ave - Rockford"/>
    <x v="0"/>
    <s v="Indoor Lighting"/>
    <x v="10"/>
    <n v="0"/>
    <n v="4041.489"/>
    <n v="0.72277899999999995"/>
    <x v="0"/>
    <x v="0"/>
    <n v="10.827197921178"/>
    <s v="Qty / 1,000"/>
    <m/>
    <s v="Private-Lighting"/>
    <x v="0"/>
    <n v="1"/>
    <n v="1"/>
    <s v="Lighting"/>
    <n v="0.99989942556735301"/>
    <n v="1.019640158801"/>
    <n v="4041.0825295367699"/>
    <n v="0.73697449433803097"/>
    <n v="0.71"/>
    <n v="2869.1685959711099"/>
    <n v="0.52325189098000202"/>
    <n v="4618"/>
    <n v="1.02"/>
    <n v="1.04"/>
    <n v="1.2E-2"/>
    <n v="0.81"/>
    <n v="15.158077089649201"/>
    <d v="1900-01-09T19:51:10"/>
    <n v="43380"/>
    <n v="0.87485101417145195"/>
    <n v="47.542147406315003"/>
    <n v="0"/>
    <n v="31065.056257807602"/>
  </r>
  <r>
    <s v="STND-60779"/>
    <s v="Ingersoll Production Systems, LLC"/>
    <s v="Ingersoll Production Systems - 1301 Eddy Ave - Rockford"/>
    <x v="0"/>
    <s v="Indoor Lighting"/>
    <x v="10"/>
    <n v="0"/>
    <n v="54772.065999999999"/>
    <n v="9.7954270000000001"/>
    <x v="0"/>
    <x v="0"/>
    <n v="10.827197921178"/>
    <s v="Qty / 1,000"/>
    <m/>
    <s v="Private-Lighting"/>
    <x v="0"/>
    <n v="1"/>
    <n v="1"/>
    <s v="Lighting"/>
    <n v="0.99989942556735301"/>
    <n v="1.019640158801"/>
    <n v="54766.5573305371"/>
    <n v="9.9878107418036404"/>
    <n v="0.71"/>
    <n v="38884.255704681404"/>
    <n v="7.0913456266805897"/>
    <n v="4618"/>
    <n v="1.02"/>
    <n v="1.04"/>
    <n v="1.2E-2"/>
    <n v="0.81"/>
    <n v="15.158077089649201"/>
    <d v="1900-01-09T19:51:10"/>
    <n v="43380"/>
    <n v="11.856375524458301"/>
    <n v="644.31243918278994"/>
    <n v="0"/>
    <n v="421007.53253228025"/>
  </r>
  <r>
    <s v="STND-60779"/>
    <s v="Ingersoll Production Systems, LLC"/>
    <s v="Ingersoll Production Systems - 1301 Eddy Ave - Rockford"/>
    <x v="0"/>
    <s v="Indoor Lighting"/>
    <x v="10"/>
    <n v="0"/>
    <n v="6895.9669999999996"/>
    <n v="1.233274"/>
    <x v="0"/>
    <x v="0"/>
    <n v="10.827197921178"/>
    <s v="Qty / 1,000"/>
    <m/>
    <s v="Private-Lighting"/>
    <x v="0"/>
    <n v="1"/>
    <n v="1"/>
    <s v="Lighting"/>
    <n v="0.99989942556735301"/>
    <n v="1.019640158801"/>
    <n v="6895.27344203142"/>
    <n v="1.2574956972051501"/>
    <n v="0.71"/>
    <n v="4895.6441438423099"/>
    <n v="0.89282194501565604"/>
    <n v="4618"/>
    <n v="1.02"/>
    <n v="1.04"/>
    <n v="1.2E-2"/>
    <n v="0.81"/>
    <n v="15.158077089649201"/>
    <d v="1900-01-09T19:51:10"/>
    <n v="43380"/>
    <n v="1.4927536766442899"/>
    <n v="81.120864023899102"/>
    <n v="0"/>
    <n v="53006.108097036704"/>
  </r>
  <r>
    <s v="STND-60779"/>
    <s v="Ingersoll Production Systems, LLC"/>
    <s v="Ingersoll Production Systems - 1301 Eddy Ave - Rockford"/>
    <x v="0"/>
    <s v="Indoor Lighting"/>
    <x v="10"/>
    <n v="0"/>
    <n v="14672.771000000001"/>
    <n v="2.6240760000000001"/>
    <x v="0"/>
    <x v="0"/>
    <n v="10.827197921178"/>
    <s v="Qty / 1,000"/>
    <m/>
    <s v="Private-Lighting"/>
    <x v="0"/>
    <n v="1"/>
    <n v="1"/>
    <s v="Lighting"/>
    <n v="0.99989942556735301"/>
    <n v="1.019640158801"/>
    <n v="14671.2952943813"/>
    <n v="2.6756132693459"/>
    <n v="0.71"/>
    <n v="10416.619659010699"/>
    <n v="1.89968542123559"/>
    <n v="4618"/>
    <n v="1.02"/>
    <n v="1.04"/>
    <n v="1.2E-2"/>
    <n v="0.81"/>
    <n v="15.158077089649201"/>
    <d v="1900-01-09T19:51:10"/>
    <n v="43380"/>
    <n v="3.1761790946651298"/>
    <n v="172.60347405154499"/>
    <n v="0"/>
    <n v="112782.80271774252"/>
  </r>
  <r>
    <s v="STND-60779"/>
    <s v="Ingersoll Production Systems, LLC"/>
    <s v="Ingersoll Production Systems - 1301 Eddy Ave - Rockford"/>
    <x v="0"/>
    <s v="Indoor Lighting"/>
    <x v="10"/>
    <n v="0"/>
    <n v="11163.553"/>
    <n v="1.996488"/>
    <x v="0"/>
    <x v="0"/>
    <n v="10.827197921178"/>
    <s v="Qty / 1,000"/>
    <m/>
    <s v="Private-Lighting"/>
    <x v="0"/>
    <n v="1"/>
    <n v="1"/>
    <s v="Lighting"/>
    <n v="0.99989942556735301"/>
    <n v="1.019640158801"/>
    <n v="11162.4302319907"/>
    <n v="2.0356993413643001"/>
    <n v="0.71"/>
    <n v="7925.3254647133899"/>
    <n v="1.4453465323686501"/>
    <n v="4618"/>
    <n v="1.02"/>
    <n v="1.04"/>
    <n v="1.2E-2"/>
    <n v="0.81"/>
    <n v="15.158077089649201"/>
    <d v="1900-01-09T19:51:10"/>
    <n v="43380"/>
    <n v="2.4165471763583799"/>
    <n v="131.322708611655"/>
    <n v="0"/>
    <n v="85809.067396203885"/>
  </r>
  <r>
    <s v="STND-60779"/>
    <s v="Ingersoll Production Systems, LLC"/>
    <s v="Ingersoll Production Systems - 1301 Eddy Ave - Rockford"/>
    <x v="0"/>
    <s v="Indoor Lighting"/>
    <x v="10"/>
    <n v="0"/>
    <n v="15261.566000000001"/>
    <n v="2.7293759999999998"/>
    <x v="0"/>
    <x v="0"/>
    <n v="10.827197921178"/>
    <s v="Qty / 1,000"/>
    <m/>
    <s v="Private-Lighting"/>
    <x v="0"/>
    <n v="1"/>
    <n v="1"/>
    <s v="Lighting"/>
    <n v="0.99989942556735301"/>
    <n v="1.019640158801"/>
    <n v="15260.031076658201"/>
    <n v="2.78298137806765"/>
    <n v="0.71"/>
    <n v="10834.6220644274"/>
    <n v="1.97591677842803"/>
    <n v="4618"/>
    <n v="1.02"/>
    <n v="1.04"/>
    <n v="1.2E-2"/>
    <n v="0.81"/>
    <n v="15.158077089649201"/>
    <d v="1900-01-09T19:51:10"/>
    <n v="43380"/>
    <n v="3.3036341145152499"/>
    <n v="179.52977737245001"/>
    <n v="0"/>
    <n v="117308.59749271763"/>
  </r>
  <r>
    <s v="STND-60779"/>
    <s v="Ingersoll Production Systems, LLC"/>
    <s v="Ingersoll Production Systems - 1301 Eddy Ave - Rockford"/>
    <x v="0"/>
    <s v="Indoor Lighting"/>
    <x v="10"/>
    <n v="0"/>
    <n v="1921.827"/>
    <n v="0.34369899999999998"/>
    <x v="0"/>
    <x v="0"/>
    <n v="10.827197921178"/>
    <s v="Qty / 1,000"/>
    <m/>
    <s v="Private-Lighting"/>
    <x v="0"/>
    <n v="1"/>
    <n v="1"/>
    <s v="Lighting"/>
    <n v="0.99989942556735301"/>
    <n v="1.019640158801"/>
    <n v="1921.6337133398299"/>
    <n v="0.35044930293974602"/>
    <n v="0.71"/>
    <n v="1364.35993647128"/>
    <n v="0.24881900508721999"/>
    <n v="4618"/>
    <n v="1.02"/>
    <n v="1.04"/>
    <n v="1.2E-2"/>
    <n v="0.81"/>
    <n v="15.158077089649201"/>
    <d v="1900-01-09T19:51:10"/>
    <n v="43380"/>
    <n v="0.41601294271099998"/>
    <n v="22.607455451056801"/>
    <n v="0"/>
    <n v="14772.195067900389"/>
  </r>
  <r>
    <s v="STND-60779"/>
    <s v="Ingersoll Production Systems, LLC"/>
    <s v="Ingersoll Production Systems - 1301 Eddy Ave - Rockford"/>
    <x v="0"/>
    <s v="Indoor Lighting"/>
    <x v="10"/>
    <n v="0"/>
    <n v="28.262"/>
    <n v="5.0540000000000003E-3"/>
    <x v="0"/>
    <x v="0"/>
    <n v="10.827197921178"/>
    <s v="Qty / 1,000"/>
    <m/>
    <s v="Private-Lighting"/>
    <x v="0"/>
    <n v="1"/>
    <n v="1"/>
    <s v="Lighting"/>
    <n v="0.99989942556735301"/>
    <n v="1.019640158801"/>
    <n v="28.259157565384498"/>
    <n v="5.1532613625802698E-3"/>
    <n v="0.71"/>
    <n v="20.064001871422999"/>
    <n v="3.658815567432E-3"/>
    <n v="4618"/>
    <n v="1.02"/>
    <n v="1.04"/>
    <n v="1.2E-2"/>
    <n v="0.81"/>
    <n v="15.158077089649201"/>
    <d v="1900-01-09T19:51:10"/>
    <n v="43380"/>
    <n v="6.1173567931864601E-3"/>
    <n v="0.33246067723981798"/>
    <n v="0"/>
    <n v="217.23691935278259"/>
  </r>
  <r>
    <s v="STND-60779"/>
    <s v="Ingersoll Production Systems, LLC"/>
    <s v="Ingersoll Production Systems - 1301 Eddy Ave - Rockford"/>
    <x v="0"/>
    <s v="Indoor Lighting"/>
    <x v="10"/>
    <n v="0"/>
    <n v="80038.437000000005"/>
    <n v="14.314061000000001"/>
    <x v="0"/>
    <x v="0"/>
    <n v="10.827197921178"/>
    <s v="Qty / 1,000"/>
    <m/>
    <s v="Private-Lighting"/>
    <x v="0"/>
    <n v="1"/>
    <n v="1"/>
    <s v="Lighting"/>
    <n v="0.99989942556735301"/>
    <n v="1.019640158801"/>
    <n v="80030.387179608704"/>
    <n v="14.595191431127301"/>
    <n v="0.71"/>
    <n v="56821.574897522201"/>
    <n v="10.3625859161004"/>
    <n v="4618"/>
    <n v="1.02"/>
    <n v="1.04"/>
    <n v="1.2E-2"/>
    <n v="0.81"/>
    <n v="15.158077089649201"/>
    <d v="1900-01-09T19:51:10"/>
    <n v="43380"/>
    <n v="17.325725820426499"/>
    <n v="941.53396681892696"/>
    <n v="0"/>
    <n v="615218.43760851235"/>
  </r>
  <r>
    <s v="STND-60779"/>
    <s v="Ingersoll Production Systems, LLC"/>
    <s v="Ingersoll Production Systems - 1301 Eddy Ave - Rockford"/>
    <x v="0"/>
    <s v="Indoor Lighting"/>
    <x v="10"/>
    <n v="0"/>
    <n v="449245.875"/>
    <n v="80.343057999999999"/>
    <x v="0"/>
    <x v="0"/>
    <n v="10.827197921178"/>
    <s v="Qty / 1,000"/>
    <m/>
    <s v="Private-Lighting"/>
    <x v="0"/>
    <n v="1"/>
    <n v="1"/>
    <s v="Lighting"/>
    <n v="0.99989942556735301"/>
    <n v="1.019640158801"/>
    <n v="449200.692351003"/>
    <n v="81.921008417678294"/>
    <n v="0.71"/>
    <n v="318932.491569212"/>
    <n v="58.1639159765516"/>
    <n v="4618"/>
    <n v="1.02"/>
    <n v="1.04"/>
    <n v="1.2E-2"/>
    <n v="0.81"/>
    <n v="15.158077089649201"/>
    <d v="1900-01-09T19:51:10"/>
    <n v="43380"/>
    <n v="97.247160989646602"/>
    <n v="5284.7140276588598"/>
    <n v="0"/>
    <n v="3453145.2097142921"/>
  </r>
  <r>
    <s v="STND-60779"/>
    <s v="Ingersoll Production Systems, LLC"/>
    <s v="Ingersoll Production Systems - 1301 Eddy Ave - Rockford"/>
    <x v="0"/>
    <s v="Indoor Lighting"/>
    <x v="10"/>
    <n v="0"/>
    <n v="23156.13"/>
    <n v="4.1412380000000004"/>
    <x v="0"/>
    <x v="0"/>
    <n v="10.827197921178"/>
    <s v="Qty / 1,000"/>
    <m/>
    <s v="Private-Lighting"/>
    <x v="0"/>
    <n v="1"/>
    <n v="1"/>
    <s v="Lighting"/>
    <n v="0.99989942556735301"/>
    <n v="1.019640158801"/>
    <n v="23153.801085362898"/>
    <n v="4.2225725719527496"/>
    <n v="0.71"/>
    <n v="16439.198770607702"/>
    <n v="2.9980265260864498"/>
    <n v="4618"/>
    <n v="1.02"/>
    <n v="1.04"/>
    <n v="1.2E-2"/>
    <n v="0.81"/>
    <n v="15.158077089649201"/>
    <d v="1900-01-09T19:51:10"/>
    <n v="43380"/>
    <n v="5.0125505365061196"/>
    <n v="272.39765982779898"/>
    <n v="0"/>
    <n v="177990.45875495565"/>
  </r>
  <r>
    <s v="STND-60779"/>
    <s v="Ingersoll Production Systems, LLC"/>
    <s v="Ingersoll Production Systems - 1301 Eddy Ave - Rockford"/>
    <x v="62"/>
    <s v="Indoor Lighting"/>
    <x v="10"/>
    <n v="0"/>
    <n v="664.16099999999994"/>
    <n v="0.11877799999999999"/>
    <x v="0"/>
    <x v="0"/>
    <n v="10.827197921178"/>
    <s v="Qty / 1,000"/>
    <m/>
    <s v="Private-Lighting"/>
    <x v="0"/>
    <n v="1"/>
    <n v="1"/>
    <s v="Lighting"/>
    <n v="0.99989942556735301"/>
    <n v="1.019640158801"/>
    <n v="664.09420238423797"/>
    <n v="0.121110818782066"/>
    <n v="0.71"/>
    <n v="471.50688369280903"/>
    <n v="8.5988681335266604E-2"/>
    <n v="4618"/>
    <n v="1.02"/>
    <n v="1.04"/>
    <n v="1.2E-2"/>
    <n v="0.81"/>
    <n v="15.158077089649201"/>
    <d v="1900-01-09T19:51:10"/>
    <n v="43380"/>
    <n v="0.143768778231322"/>
    <n v="7.8128729692263299"/>
    <n v="0"/>
    <n v="5105.0983509398984"/>
  </r>
  <r>
    <s v="STND-60779"/>
    <s v="Ingersoll Production Systems, LLC"/>
    <s v="Ingersoll Production Systems - 1301 Eddy Ave - Rockford"/>
    <x v="62"/>
    <s v="Indoor Lighting"/>
    <x v="10"/>
    <n v="0"/>
    <n v="11191.815000000001"/>
    <n v="2.0015420000000002"/>
    <x v="0"/>
    <x v="0"/>
    <n v="10.827197921178"/>
    <s v="Qty / 1,000"/>
    <m/>
    <s v="Private-Lighting"/>
    <x v="0"/>
    <n v="1"/>
    <n v="1"/>
    <s v="Lighting"/>
    <n v="0.99989942556735301"/>
    <n v="1.019640158801"/>
    <n v="11190.689389556101"/>
    <n v="2.0408526027268801"/>
    <n v="0.71"/>
    <n v="7945.3894665848202"/>
    <n v="1.44900534793608"/>
    <n v="4618"/>
    <n v="1.02"/>
    <n v="1.04"/>
    <n v="1.2E-2"/>
    <n v="0.81"/>
    <n v="15.158077089649201"/>
    <d v="1900-01-09T19:51:10"/>
    <n v="43380"/>
    <n v="2.4226645331515702"/>
    <n v="131.655169288895"/>
    <n v="0"/>
    <n v="86026.304315556743"/>
  </r>
  <r>
    <s v="STND-60779"/>
    <s v="Ingersoll Production Systems, LLC"/>
    <s v="Ingersoll Production Systems - 1301 Eddy Ave - Rockford"/>
    <x v="62"/>
    <s v="Indoor Lighting"/>
    <x v="10"/>
    <n v="0"/>
    <n v="263.77999999999997"/>
    <n v="4.7174000000000001E-2"/>
    <x v="0"/>
    <x v="0"/>
    <n v="10.827197921178"/>
    <s v="Qty / 1,000"/>
    <m/>
    <s v="Private-Lighting"/>
    <x v="0"/>
    <n v="1"/>
    <n v="1"/>
    <s v="Lighting"/>
    <n v="0.99989942556735301"/>
    <n v="1.019640158801"/>
    <n v="263.753470476156"/>
    <n v="4.8100504851278598E-2"/>
    <n v="0.71"/>
    <n v="187.26496403807101"/>
    <n v="3.4151358444407802E-2"/>
    <n v="4618"/>
    <n v="1.02"/>
    <n v="1.04"/>
    <n v="1.2E-2"/>
    <n v="0.81"/>
    <n v="15.158077089649201"/>
    <d v="1900-01-09T19:51:10"/>
    <n v="43380"/>
    <n v="5.70993647332367E-2"/>
    <n v="3.1029820056018398"/>
    <n v="0"/>
    <n v="2027.5548293424754"/>
  </r>
  <r>
    <s v="STND-60779"/>
    <s v="Ingersoll Production Systems, LLC"/>
    <s v="Ingersoll Production Systems - 1301 Eddy Ave - Rockford"/>
    <x v="62"/>
    <s v="Indoor Lighting"/>
    <x v="10"/>
    <n v="0"/>
    <n v="3457.404"/>
    <n v="0.61832200000000004"/>
    <x v="0"/>
    <x v="0"/>
    <n v="10.827197921178"/>
    <s v="Qty / 1,000"/>
    <m/>
    <s v="Private-Lighting"/>
    <x v="0"/>
    <n v="1"/>
    <n v="1"/>
    <s v="Lighting"/>
    <n v="0.99989942556735301"/>
    <n v="1.019640158801"/>
    <n v="3457.0562735542699"/>
    <n v="0.63046594227015396"/>
    <n v="0.71"/>
    <n v="2454.5099542235298"/>
    <n v="0.44763081901181001"/>
    <n v="4618"/>
    <n v="1.02"/>
    <n v="1.04"/>
    <n v="1.2E-2"/>
    <n v="0.81"/>
    <n v="15.158077089649201"/>
    <d v="1900-01-09T19:51:10"/>
    <n v="43380"/>
    <n v="0.74841636071955697"/>
    <n v="40.671250277109003"/>
    <n v="0"/>
    <n v="26575.46507387971"/>
  </r>
  <r>
    <s v="STND-60779"/>
    <s v="Ingersoll Production Systems, LLC"/>
    <s v="Ingersoll Production Systems - 1301 Eddy Ave - Rockford"/>
    <x v="62"/>
    <s v="Indoor Lighting"/>
    <x v="10"/>
    <n v="0"/>
    <n v="27480.240000000002"/>
    <n v="4.9145620000000001"/>
    <x v="0"/>
    <x v="0"/>
    <n v="10.827197921178"/>
    <s v="Qty / 1,000"/>
    <m/>
    <s v="Private-Lighting"/>
    <x v="0"/>
    <n v="1"/>
    <n v="1"/>
    <s v="Lighting"/>
    <n v="0.99989942556735301"/>
    <n v="1.019640158801"/>
    <n v="27477.476190452999"/>
    <n v="5.0110847781173797"/>
    <n v="0.71"/>
    <n v="19509.008095221601"/>
    <n v="3.5578701924633398"/>
    <n v="4618"/>
    <n v="1.02"/>
    <n v="1.04"/>
    <n v="1.2E-2"/>
    <n v="0.81"/>
    <n v="15.158077089649201"/>
    <d v="1900-01-09T19:51:10"/>
    <n v="43380"/>
    <n v="5.9485811706046796"/>
    <n v="323.26442577003502"/>
    <n v="0"/>
    <n v="211227.89189282808"/>
  </r>
  <r>
    <s v="STND-60779"/>
    <s v="Ingersoll Production Systems, LLC"/>
    <s v="Ingersoll Production Systems - 1301 Eddy Ave - Rockford"/>
    <x v="0"/>
    <s v="Indoor Lighting"/>
    <x v="10"/>
    <n v="0"/>
    <n v="25143.901999999998"/>
    <n v="4.4967309999999996"/>
    <x v="0"/>
    <x v="0"/>
    <n v="10.827197921178"/>
    <s v="Qty / 1,000"/>
    <m/>
    <s v="Private-Lighting"/>
    <x v="0"/>
    <n v="1"/>
    <n v="1"/>
    <s v="Lighting"/>
    <n v="0.99989942556735301"/>
    <n v="1.019640158801"/>
    <n v="25141.373166321799"/>
    <n v="4.5850475109254001"/>
    <n v="0.71"/>
    <n v="17850.374948088502"/>
    <n v="3.2553837327570299"/>
    <n v="4618"/>
    <n v="1.02"/>
    <n v="1.04"/>
    <n v="1.2E-2"/>
    <n v="0.81"/>
    <n v="15.158077089649201"/>
    <d v="1900-01-09T19:51:10"/>
    <n v="43380"/>
    <n v="5.4428389255999496"/>
    <n v="295.780860780257"/>
    <n v="0"/>
    <n v="193269.54253019165"/>
  </r>
  <r>
    <s v="STND-60779"/>
    <s v="Ingersoll Production Systems, LLC"/>
    <s v="Ingersoll Production Systems - 1301 Eddy Ave - Rockford"/>
    <x v="1"/>
    <s v="Outdoor &amp; Garage Lighting"/>
    <x v="1"/>
    <n v="0"/>
    <n v="18386.25"/>
    <n v="0"/>
    <x v="0"/>
    <x v="0"/>
    <n v="10.1978380583316"/>
    <s v="Qty / 1,000"/>
    <m/>
    <s v="Private-Lighting"/>
    <x v="0"/>
    <n v="1"/>
    <n v="1"/>
    <s v="Lighting"/>
    <n v="0.99989942556735301"/>
    <n v="1.019640158801"/>
    <n v="18384.400813337699"/>
    <n v="0"/>
    <n v="0.71"/>
    <n v="13052.924577469799"/>
    <n v="0"/>
    <n v="4903"/>
    <n v="1"/>
    <n v="1"/>
    <n v="0"/>
    <n v="0"/>
    <n v="14.276973281664301"/>
    <d v="1900-01-09T04:44:53"/>
    <n v="43380"/>
    <n v="0"/>
    <n v="0"/>
    <n v="0"/>
    <n v="133111.61102865342"/>
  </r>
  <r>
    <s v="STND-60779"/>
    <s v="Ingersoll Production Systems, LLC"/>
    <s v="Ingersoll Production Systems - 1301 Eddy Ave - Rockford"/>
    <x v="1"/>
    <s v="Outdoor &amp; Garage Lighting"/>
    <x v="1"/>
    <n v="0"/>
    <n v="17895.95"/>
    <n v="0"/>
    <x v="0"/>
    <x v="0"/>
    <n v="10.1978380583316"/>
    <s v="Qty / 1,000"/>
    <m/>
    <s v="Private-Lighting"/>
    <x v="0"/>
    <n v="1"/>
    <n v="1"/>
    <s v="Lighting"/>
    <n v="0.99989942556735301"/>
    <n v="1.019640158801"/>
    <n v="17894.150124982101"/>
    <n v="0"/>
    <n v="0.71"/>
    <n v="12704.8465887373"/>
    <n v="0"/>
    <n v="4903"/>
    <n v="1"/>
    <n v="1"/>
    <n v="0"/>
    <n v="0"/>
    <n v="14.276973281664301"/>
    <d v="1900-01-09T04:44:53"/>
    <n v="43380"/>
    <n v="0"/>
    <n v="0"/>
    <n v="0"/>
    <n v="129561.96806788964"/>
  </r>
  <r>
    <s v="STND-60779"/>
    <s v="Ingersoll Production Systems, LLC"/>
    <s v="Ingersoll Production Systems - 1301 Eddy Ave - Rockford"/>
    <x v="1"/>
    <s v="Outdoor &amp; Garage Lighting"/>
    <x v="1"/>
    <n v="0"/>
    <n v="4383.2820000000002"/>
    <n v="0"/>
    <x v="0"/>
    <x v="0"/>
    <n v="10.1978380583316"/>
    <s v="Qty / 1,000"/>
    <m/>
    <s v="Private-Lighting"/>
    <x v="0"/>
    <n v="1"/>
    <n v="1"/>
    <s v="Lighting"/>
    <n v="0.99989942556735301"/>
    <n v="1.019640158801"/>
    <n v="4382.8411538997198"/>
    <n v="0"/>
    <n v="0.71"/>
    <n v="3111.8172192687998"/>
    <n v="0"/>
    <n v="4903"/>
    <n v="1"/>
    <n v="1"/>
    <n v="0"/>
    <n v="0"/>
    <n v="14.276973281664301"/>
    <d v="1900-01-09T04:44:53"/>
    <n v="43380"/>
    <n v="0"/>
    <n v="0"/>
    <n v="0"/>
    <n v="31733.808069230978"/>
  </r>
  <r>
    <s v="STND-60779"/>
    <s v="Ingersoll Production Systems, LLC"/>
    <s v="Ingersoll Production Systems - 1301 Eddy Ave - Rockford"/>
    <x v="1"/>
    <s v="Outdoor &amp; Garage Lighting"/>
    <x v="1"/>
    <n v="0"/>
    <n v="6197.3919999999998"/>
    <n v="0"/>
    <x v="0"/>
    <x v="0"/>
    <n v="10.1978380583316"/>
    <s v="Qty / 1,000"/>
    <m/>
    <s v="Private-Lighting"/>
    <x v="0"/>
    <n v="1"/>
    <n v="1"/>
    <s v="Lighting"/>
    <n v="0.99989942556735301"/>
    <n v="1.019640158801"/>
    <n v="6196.76870081571"/>
    <n v="0"/>
    <n v="0.71"/>
    <n v="4399.70577757915"/>
    <n v="0"/>
    <n v="4903"/>
    <n v="1"/>
    <n v="1"/>
    <n v="0"/>
    <n v="0"/>
    <n v="14.276973281664301"/>
    <d v="1900-01-09T04:44:53"/>
    <n v="43380"/>
    <n v="0"/>
    <n v="0"/>
    <n v="0"/>
    <n v="44867.487024058079"/>
  </r>
  <r>
    <s v="STND-60779"/>
    <s v="Ingersoll Production Systems, LLC"/>
    <s v="Ingersoll Production Systems - 1301 Eddy Ave - Rockford"/>
    <x v="1"/>
    <s v="Outdoor &amp; Garage Lighting"/>
    <x v="1"/>
    <n v="0"/>
    <n v="4535.2749999999996"/>
    <n v="0"/>
    <x v="0"/>
    <x v="0"/>
    <n v="10.1978380583316"/>
    <s v="Qty / 1,000"/>
    <m/>
    <s v="Private-Lighting"/>
    <x v="0"/>
    <n v="1"/>
    <n v="1"/>
    <s v="Lighting"/>
    <n v="0.99989942556735301"/>
    <n v="1.019640158801"/>
    <n v="4534.8188672899796"/>
    <n v="0"/>
    <n v="0.71"/>
    <n v="3219.72139577588"/>
    <n v="0"/>
    <n v="4903"/>
    <n v="1"/>
    <n v="1"/>
    <n v="0"/>
    <n v="0"/>
    <n v="14.276973281664301"/>
    <d v="1900-01-09T04:44:53"/>
    <n v="43380"/>
    <n v="0"/>
    <n v="0"/>
    <n v="0"/>
    <n v="32834.197387067812"/>
  </r>
  <r>
    <s v="STND-60779"/>
    <s v="Ingersoll Production Systems, LLC"/>
    <s v="Ingersoll Production Systems - 1301 Eddy Ave - Rockford"/>
    <x v="1"/>
    <s v="Outdoor &amp; Garage Lighting"/>
    <x v="1"/>
    <n v="0"/>
    <n v="862.928"/>
    <n v="0"/>
    <x v="0"/>
    <x v="0"/>
    <n v="10.1978380583316"/>
    <s v="Qty / 1,000"/>
    <m/>
    <s v="Private-Lighting"/>
    <x v="0"/>
    <n v="1"/>
    <n v="1"/>
    <s v="Lighting"/>
    <n v="0.99989942556735301"/>
    <n v="1.019640158801"/>
    <n v="862.84121150598401"/>
    <n v="0"/>
    <n v="0.71"/>
    <n v="612.61726016924899"/>
    <n v="0"/>
    <n v="4903"/>
    <n v="1"/>
    <n v="1"/>
    <n v="0"/>
    <n v="0"/>
    <n v="14.276973281664301"/>
    <d v="1900-01-09T04:44:53"/>
    <n v="43380"/>
    <n v="0"/>
    <n v="0"/>
    <n v="0"/>
    <n v="6247.3716109447987"/>
  </r>
  <r>
    <s v="STND-60779"/>
    <s v="Ingersoll Production Systems, LLC"/>
    <s v="Ingersoll Production Systems - 1301 Eddy Ave - Rockford"/>
    <x v="7"/>
    <s v="Indoor Lighting"/>
    <x v="10"/>
    <n v="0"/>
    <n v="1044.569"/>
    <n v="0.63423399999999996"/>
    <x v="0"/>
    <x v="0"/>
    <n v="8"/>
    <s v="Qty / 1,000"/>
    <m/>
    <s v="Private-Lighting"/>
    <x v="0"/>
    <n v="1"/>
    <n v="1"/>
    <s v="Lighting"/>
    <n v="0.99989942556735301"/>
    <n v="1.019640158801"/>
    <n v="1044.4639430654599"/>
    <n v="0.64669045647699597"/>
    <n v="0.71"/>
    <n v="741.56939957647899"/>
    <n v="0.45915022409866701"/>
    <n v="4618"/>
    <n v="1.02"/>
    <n v="1.04"/>
    <n v="1.2E-2"/>
    <n v="0.81"/>
    <n v="15.158077089649201"/>
    <d v="1900-01-09T19:51:10"/>
    <n v="43380"/>
    <n v="0.94214810092802403"/>
    <n v="12.2878110948878"/>
    <n v="0"/>
    <n v="5932.5551966118319"/>
  </r>
  <r>
    <s v="STND-60779"/>
    <s v="Ingersoll Production Systems, LLC"/>
    <s v="Ingersoll Production Systems - 1301 Eddy Ave - Rockford"/>
    <x v="7"/>
    <s v="Indoor Lighting"/>
    <x v="10"/>
    <n v="0"/>
    <n v="1566.854"/>
    <n v="0.95135000000000003"/>
    <x v="0"/>
    <x v="0"/>
    <n v="8"/>
    <s v="Qty / 1,000"/>
    <m/>
    <s v="Private-Lighting"/>
    <x v="0"/>
    <n v="1"/>
    <n v="1"/>
    <s v="Lighting"/>
    <n v="0.99989942556735301"/>
    <n v="1.019640158801"/>
    <n v="1566.6964145479101"/>
    <n v="0.97003466507533498"/>
    <n v="0.71"/>
    <n v="1112.35445432902"/>
    <n v="0.68872461220348802"/>
    <n v="4618"/>
    <n v="1.02"/>
    <n v="1.04"/>
    <n v="1.2E-2"/>
    <n v="0.81"/>
    <n v="15.158077089649201"/>
    <d v="1900-01-09T19:51:10"/>
    <n v="43380"/>
    <n v="1.4132206659022899"/>
    <n v="18.431722524093001"/>
    <n v="0"/>
    <n v="8898.8356346321598"/>
  </r>
  <r>
    <s v="STND-60779"/>
    <s v="Ingersoll Production Systems, LLC"/>
    <s v="Ingersoll Production Systems - 1301 Eddy Ave - Rockford"/>
    <x v="7"/>
    <s v="Indoor Lighting"/>
    <x v="10"/>
    <n v="0"/>
    <n v="1614.335"/>
    <n v="0.98017900000000002"/>
    <x v="0"/>
    <x v="0"/>
    <n v="8"/>
    <s v="Qty / 1,000"/>
    <m/>
    <s v="Private-Lighting"/>
    <x v="0"/>
    <n v="1"/>
    <n v="1"/>
    <s v="Lighting"/>
    <n v="0.99989942556735301"/>
    <n v="1.019640158801"/>
    <n v="1614.17263917327"/>
    <n v="0.99942987121340898"/>
    <n v="0.71"/>
    <n v="1146.06257381302"/>
    <n v="0.70959520856152103"/>
    <n v="4618"/>
    <n v="1.02"/>
    <n v="1.04"/>
    <n v="1.2E-2"/>
    <n v="0.81"/>
    <n v="15.158077089649201"/>
    <d v="1900-01-09T19:51:10"/>
    <n v="43380"/>
    <n v="1.45604584966989"/>
    <n v="18.990266343215001"/>
    <n v="0"/>
    <n v="9168.5005905041598"/>
  </r>
  <r>
    <s v="STND-60779"/>
    <s v="Ingersoll Production Systems, LLC"/>
    <s v="Ingersoll Production Systems - 1301 Eddy Ave - Rockford"/>
    <x v="7"/>
    <s v="Indoor Lighting"/>
    <x v="10"/>
    <n v="0"/>
    <n v="406.97500000000002"/>
    <n v="0.24710399999999999"/>
    <x v="0"/>
    <x v="0"/>
    <n v="8"/>
    <s v="Qty / 1,000"/>
    <m/>
    <s v="Private-Lighting"/>
    <x v="0"/>
    <n v="1"/>
    <n v="1"/>
    <s v="Lighting"/>
    <n v="0.99989942556735301"/>
    <n v="1.019640158801"/>
    <n v="406.93406872027299"/>
    <n v="0.25195716180036298"/>
    <n v="0.71"/>
    <n v="288.92318879139401"/>
    <n v="0.17888958487825801"/>
    <n v="4618"/>
    <n v="1.02"/>
    <n v="1.04"/>
    <n v="1.2E-2"/>
    <n v="0.81"/>
    <n v="15.158077089649201"/>
    <d v="1900-01-09T19:51:10"/>
    <n v="43380"/>
    <n v="0.36707045716836101"/>
    <n v="4.7874596320032197"/>
    <n v="0"/>
    <n v="2311.3855103311521"/>
  </r>
  <r>
    <s v="STND-60779"/>
    <s v="Ingersoll Production Systems, LLC"/>
    <s v="Ingersoll Production Systems - 1301 Eddy Ave - Rockford"/>
    <x v="7"/>
    <s v="Indoor Lighting"/>
    <x v="10"/>
    <n v="0"/>
    <n v="84.786000000000001"/>
    <n v="5.1479999999999998E-2"/>
    <x v="0"/>
    <x v="0"/>
    <n v="8"/>
    <s v="Qty / 1,000"/>
    <m/>
    <s v="Private-Lighting"/>
    <x v="0"/>
    <n v="1"/>
    <n v="1"/>
    <s v="Lighting"/>
    <n v="0.99989942556735301"/>
    <n v="1.019640158801"/>
    <n v="84.777472696153595"/>
    <n v="5.2491075375075698E-2"/>
    <n v="0.71"/>
    <n v="60.192005614269"/>
    <n v="3.7268663516303702E-2"/>
    <n v="4618"/>
    <n v="1.02"/>
    <n v="1.04"/>
    <n v="1.2E-2"/>
    <n v="0.81"/>
    <n v="15.158077089649201"/>
    <d v="1900-01-09T19:51:10"/>
    <n v="43380"/>
    <n v="7.64730119100753E-2"/>
    <n v="0.99738203171945405"/>
    <n v="0"/>
    <n v="481.536044914152"/>
  </r>
  <r>
    <s v="STND-60779"/>
    <s v="Ingersoll Production Systems, LLC"/>
    <s v="Ingersoll Production Systems - 1301 Eddy Ave - Rockford"/>
    <x v="7"/>
    <s v="Indoor Lighting"/>
    <x v="10"/>
    <n v="0"/>
    <n v="770.99199999999996"/>
    <n v="0.46812500000000001"/>
    <x v="0"/>
    <x v="0"/>
    <n v="8"/>
    <s v="Qty / 1,000"/>
    <m/>
    <s v="Private-Lighting"/>
    <x v="0"/>
    <n v="1"/>
    <n v="1"/>
    <s v="Lighting"/>
    <n v="0.99989942556735301"/>
    <n v="1.019640158801"/>
    <n v="770.91445791702404"/>
    <n v="0.47731904933871999"/>
    <n v="0.71"/>
    <n v="547.349265121087"/>
    <n v="0.338896525030491"/>
    <n v="4618"/>
    <n v="1.02"/>
    <n v="1.04"/>
    <n v="1.2E-2"/>
    <n v="0.81"/>
    <n v="15.158077089649201"/>
    <d v="1900-01-09T19:51:10"/>
    <n v="43380"/>
    <n v="0.69539488540023298"/>
    <n v="9.0695818578473393"/>
    <n v="0"/>
    <n v="4378.794120968696"/>
  </r>
  <r>
    <s v="STND-60779"/>
    <s v="Ingersoll Production Systems, LLC"/>
    <s v="Ingersoll Production Systems - 1301 Eddy Ave - Rockford"/>
    <x v="27"/>
    <s v="Outdoor &amp; Garage Lighting"/>
    <x v="10"/>
    <n v="0"/>
    <n v="252"/>
    <n v="0"/>
    <x v="0"/>
    <x v="0"/>
    <n v="8"/>
    <s v="Qty / 1,000"/>
    <m/>
    <s v="Private-Lighting"/>
    <x v="0"/>
    <n v="1"/>
    <n v="1"/>
    <s v="Lighting"/>
    <n v="0.99989942556735301"/>
    <n v="1.019640158801"/>
    <n v="251.974655242973"/>
    <n v="0"/>
    <n v="0.71"/>
    <n v="178.90200522251101"/>
    <n v="0"/>
    <n v="4618"/>
    <n v="1.02"/>
    <n v="1.04"/>
    <n v="1.2E-2"/>
    <n v="0.81"/>
    <n v="15.158077089649201"/>
    <d v="1900-01-09T19:51:10"/>
    <n v="43380"/>
    <n v="0"/>
    <n v="2.9644077087408598"/>
    <n v="0"/>
    <n v="1431.2160417800881"/>
  </r>
  <r>
    <s v="STND-60779"/>
    <s v="Ingersoll Production Systems, LLC"/>
    <s v="Ingersoll Production Systems - 1301 Eddy Ave - Rockford"/>
    <x v="27"/>
    <s v="Outdoor &amp; Garage Lighting"/>
    <x v="10"/>
    <n v="0"/>
    <n v="280"/>
    <n v="0"/>
    <x v="0"/>
    <x v="0"/>
    <n v="8"/>
    <s v="Qty / 1,000"/>
    <m/>
    <s v="Private-Lighting"/>
    <x v="0"/>
    <n v="1"/>
    <n v="1"/>
    <s v="Lighting"/>
    <n v="0.99989942556735301"/>
    <n v="1.019640158801"/>
    <n v="279.97183915885898"/>
    <n v="0"/>
    <n v="0.71"/>
    <n v="198.78000580278999"/>
    <n v="0"/>
    <n v="4618"/>
    <n v="1.02"/>
    <n v="1.04"/>
    <n v="1.2E-2"/>
    <n v="0.81"/>
    <n v="15.158077089649201"/>
    <d v="1900-01-09T19:51:10"/>
    <n v="43380"/>
    <n v="0"/>
    <n v="3.2937863430454"/>
    <n v="0"/>
    <n v="1590.2400464223199"/>
  </r>
  <r>
    <s v="STND-60779"/>
    <s v="Ingersoll Production Systems, LLC"/>
    <s v="Ingersoll Production Systems - 1301 Eddy Ave - Rockford"/>
    <x v="27"/>
    <s v="Outdoor &amp; Garage Lighting"/>
    <x v="10"/>
    <n v="0"/>
    <n v="52.08"/>
    <n v="0"/>
    <x v="0"/>
    <x v="0"/>
    <n v="8"/>
    <s v="Qty / 1,000"/>
    <m/>
    <s v="Private-Lighting"/>
    <x v="0"/>
    <n v="1"/>
    <n v="1"/>
    <s v="Lighting"/>
    <n v="0.99989942556735301"/>
    <n v="1.019640158801"/>
    <n v="52.074762083547697"/>
    <n v="0"/>
    <n v="0.71"/>
    <n v="36.973081079318902"/>
    <n v="0"/>
    <n v="4618"/>
    <n v="1.02"/>
    <n v="1.04"/>
    <n v="1.2E-2"/>
    <n v="0.81"/>
    <n v="15.158077089649201"/>
    <d v="1900-01-09T19:51:10"/>
    <n v="43380"/>
    <n v="0"/>
    <n v="0.61264425980644399"/>
    <n v="0"/>
    <n v="295.78464863455122"/>
  </r>
  <r>
    <s v="STND-60779"/>
    <s v="Ingersoll Production Systems, LLC"/>
    <s v="Ingersoll Production Systems - 1301 Eddy Ave - Rockford"/>
    <x v="27"/>
    <s v="Outdoor &amp; Garage Lighting"/>
    <x v="10"/>
    <n v="0"/>
    <n v="67.2"/>
    <n v="0"/>
    <x v="0"/>
    <x v="0"/>
    <n v="8"/>
    <s v="Qty / 1,000"/>
    <m/>
    <s v="Private-Lighting"/>
    <x v="0"/>
    <n v="1"/>
    <n v="1"/>
    <s v="Lighting"/>
    <n v="0.99989942556735301"/>
    <n v="1.019640158801"/>
    <n v="67.193241398126105"/>
    <n v="0"/>
    <n v="0.71"/>
    <n v="47.707201392669504"/>
    <n v="0"/>
    <n v="4618"/>
    <n v="1.02"/>
    <n v="1.04"/>
    <n v="1.2E-2"/>
    <n v="0.81"/>
    <n v="15.158077089649201"/>
    <d v="1900-01-09T19:51:10"/>
    <n v="43380"/>
    <n v="0"/>
    <n v="0.79050872233089498"/>
    <n v="0"/>
    <n v="381.65761114135603"/>
  </r>
  <r>
    <s v="STND-60779"/>
    <s v="Ingersoll Production Systems, LLC"/>
    <s v="Ingersoll Production Systems - 1301 Eddy Ave - Rockford"/>
    <x v="27"/>
    <s v="Outdoor &amp; Garage Lighting"/>
    <x v="10"/>
    <n v="0"/>
    <n v="42"/>
    <n v="0"/>
    <x v="0"/>
    <x v="0"/>
    <n v="8"/>
    <s v="Qty / 1,000"/>
    <m/>
    <s v="Private-Lighting"/>
    <x v="0"/>
    <n v="1"/>
    <n v="1"/>
    <s v="Lighting"/>
    <n v="0.99989942556735301"/>
    <n v="1.019640158801"/>
    <n v="41.995775873828798"/>
    <n v="0"/>
    <n v="0.71"/>
    <n v="29.8170008704185"/>
    <n v="0"/>
    <n v="4618"/>
    <n v="1.02"/>
    <n v="1.04"/>
    <n v="1.2E-2"/>
    <n v="0.81"/>
    <n v="15.158077089649201"/>
    <d v="1900-01-09T19:51:10"/>
    <n v="43380"/>
    <n v="0"/>
    <n v="0.49406795145680998"/>
    <n v="0"/>
    <n v="238.536006963348"/>
  </r>
  <r>
    <s v="STND-60779"/>
    <s v="Ingersoll Production Systems, LLC"/>
    <s v="Ingersoll Production Systems - 1301 Eddy Ave - Rockford"/>
    <x v="27"/>
    <s v="Outdoor &amp; Garage Lighting"/>
    <x v="10"/>
    <n v="0"/>
    <n v="10.92"/>
    <n v="0"/>
    <x v="0"/>
    <x v="0"/>
    <n v="8"/>
    <s v="Qty / 1,000"/>
    <m/>
    <s v="Private-Lighting"/>
    <x v="0"/>
    <n v="1"/>
    <n v="1"/>
    <s v="Lighting"/>
    <n v="0.99989942556735301"/>
    <n v="1.019640158801"/>
    <n v="10.9189017271955"/>
    <n v="0"/>
    <n v="0.71"/>
    <n v="7.7524202263088"/>
    <n v="0"/>
    <n v="4618"/>
    <n v="1.02"/>
    <n v="1.04"/>
    <n v="1.2E-2"/>
    <n v="0.81"/>
    <n v="15.158077089649201"/>
    <d v="1900-01-09T19:51:10"/>
    <n v="43380"/>
    <n v="0"/>
    <n v="0.12845766737877001"/>
    <n v="0"/>
    <n v="62.0193618104704"/>
  </r>
  <r>
    <s v="STND-60780"/>
    <s v="7-Eleven Inc"/>
    <s v="7-Eleven Inc  33887 - 399 S Prospect - Bartlett"/>
    <x v="15"/>
    <s v="Refrigeration"/>
    <x v="4"/>
    <n v="0"/>
    <n v="18408.599999999999"/>
    <n v="2.1"/>
    <x v="2"/>
    <x v="0"/>
    <n v="15"/>
    <s v="ΔkWpeak"/>
    <m/>
    <s v="Private-Non-Lighting"/>
    <x v="2"/>
    <n v="3"/>
    <n v="1"/>
    <s v="Non-Lighting"/>
    <n v="0.98952339343681495"/>
    <n v="0.43468415683807998"/>
    <n v="18215.740340421002"/>
    <n v="0.91283672935996896"/>
    <n v="0.7"/>
    <n v="12751.0182382947"/>
    <n v="0.63898571055197795"/>
    <n v="7616"/>
    <n v="1.1100000000000001"/>
    <n v="1.29"/>
    <n v="2.1999999999999999E-2"/>
    <n v="0.76"/>
    <n v="9.1911764705882408"/>
    <d v="1900-01-05T13:33:47"/>
    <n v="43349"/>
    <n v="0.91283672935996896"/>
    <n v="0"/>
    <n v="0"/>
    <n v="191265.27357442051"/>
  </r>
  <r>
    <s v="STND-60780"/>
    <s v="7-Eleven Inc"/>
    <s v="7-Eleven Inc  33887 - 399 S Prospect - Bartlett"/>
    <x v="3"/>
    <s v="Refrigeration"/>
    <x v="4"/>
    <n v="0"/>
    <n v="4668.84"/>
    <n v="0.55559999999999998"/>
    <x v="2"/>
    <x v="0"/>
    <n v="8.6177180282661094"/>
    <s v="ΔkWpeak / CF"/>
    <n v="0.69"/>
    <s v="Private-Non-Lighting"/>
    <x v="2"/>
    <n v="3"/>
    <n v="1"/>
    <s v="Non-Lighting"/>
    <n v="0.98952339343681495"/>
    <n v="0.43468415683807998"/>
    <n v="4619.9264002135396"/>
    <n v="0.241510517539237"/>
    <n v="0.7"/>
    <n v="3233.94848014948"/>
    <n v="0.16905736227746601"/>
    <n v="7616"/>
    <n v="1.1100000000000001"/>
    <n v="1.29"/>
    <n v="2.1999999999999999E-2"/>
    <n v="0.76"/>
    <n v="9.1911764705882408"/>
    <d v="1900-01-05T13:33:47"/>
    <n v="43349"/>
    <n v="0.35001524281048901"/>
    <n v="0"/>
    <n v="0"/>
    <n v="27869.256119867958"/>
  </r>
  <r>
    <s v="STND-60781"/>
    <s v="Mega Enterprises Inc."/>
    <s v="Mega Pros Home Improvement - 427 S Harrison St - Algonquin"/>
    <x v="0"/>
    <s v="Indoor Lighting"/>
    <x v="6"/>
    <n v="0"/>
    <n v="2835.3780000000002"/>
    <n v="0.63756000000000002"/>
    <x v="0"/>
    <x v="0"/>
    <n v="15"/>
    <s v="Qty / 1,000"/>
    <m/>
    <s v="Private-Lighting"/>
    <x v="0"/>
    <n v="3"/>
    <n v="1"/>
    <s v="Lighting"/>
    <n v="0.91633259480590001"/>
    <n v="1.30467645558681"/>
    <n v="2598.1492799955599"/>
    <n v="0.83180952102392403"/>
    <n v="0.71"/>
    <n v="1844.6859887968501"/>
    <n v="0.590584759926986"/>
    <n v="2885"/>
    <n v="1.165"/>
    <n v="1.3779999999999999"/>
    <n v="2.5499999999999998E-2"/>
    <n v="0.55000000000000004"/>
    <n v="24.263431542460999"/>
    <d v="1900-01-16T07:56:40"/>
    <n v="43301"/>
    <n v="1.0975188296924701"/>
    <n v="56.869361922649603"/>
    <n v="0"/>
    <n v="27670.289831952752"/>
  </r>
  <r>
    <s v="STND-60781"/>
    <s v="Mega Enterprises Inc."/>
    <s v="Mega Pros Home Improvement - 427 S Harrison St - Algonquin"/>
    <x v="0"/>
    <s v="Indoor Lighting"/>
    <x v="6"/>
    <n v="0"/>
    <n v="1404.1869999999999"/>
    <n v="0.31574400000000002"/>
    <x v="0"/>
    <x v="0"/>
    <n v="15"/>
    <s v="Qty / 1,000"/>
    <m/>
    <s v="Private-Lighting"/>
    <x v="0"/>
    <n v="3"/>
    <n v="1"/>
    <s v="Lighting"/>
    <n v="0.91633259480590001"/>
    <n v="1.30467645558681"/>
    <n v="1286.7023173027101"/>
    <n v="0.41194376279280098"/>
    <n v="0.71"/>
    <n v="913.55864528492498"/>
    <n v="0.29248007158288802"/>
    <n v="2885"/>
    <n v="1.165"/>
    <n v="1.3779999999999999"/>
    <n v="2.5499999999999998E-2"/>
    <n v="0.55000000000000004"/>
    <n v="24.263431542460999"/>
    <d v="1900-01-16T07:56:40"/>
    <n v="43301"/>
    <n v="0.54353313470484299"/>
    <n v="28.1638704645658"/>
    <n v="0"/>
    <n v="13703.379679273874"/>
  </r>
  <r>
    <s v="STND-60782"/>
    <s v="600 Fulton Owner, LLC"/>
    <s v="600 Fulton Owner, LLC c/o CBRE Inc - 600 W Fulton Street - Chicago"/>
    <x v="2"/>
    <s v="Energy Management System"/>
    <x v="6"/>
    <n v="0"/>
    <n v="70742.7"/>
    <n v="0"/>
    <x v="1"/>
    <x v="0"/>
    <n v="15"/>
    <s v="NA"/>
    <m/>
    <s v="EMS"/>
    <x v="1"/>
    <n v="3"/>
    <n v="1"/>
    <s v="EMS"/>
    <n v="0.91036333343406195"/>
    <n v="0"/>
    <n v="64401.560188125797"/>
    <n v="0"/>
    <n v="0.7"/>
    <n v="45081.092131688099"/>
    <n v="0"/>
    <n v="2885"/>
    <n v="1.165"/>
    <n v="1.3779999999999999"/>
    <n v="2.5499999999999998E-2"/>
    <n v="0.55000000000000004"/>
    <n v="24.263431542460999"/>
    <d v="1900-01-16T07:56:40"/>
    <n v="43302"/>
    <n v="0"/>
    <n v="0"/>
    <n v="0"/>
    <n v="676216.38197532145"/>
  </r>
  <r>
    <s v="STND-60782"/>
    <s v="600 Fulton Owner, LLC"/>
    <s v="600 Fulton Owner, LLC c/o CBRE Inc - 600 W Fulton Street - Chicago"/>
    <x v="12"/>
    <s v="Variable Speed Drives"/>
    <x v="6"/>
    <n v="0"/>
    <n v="53777.101999999999"/>
    <n v="4.7958959999999999"/>
    <x v="6"/>
    <x v="0"/>
    <n v="15"/>
    <s v="ΔkWpeak"/>
    <m/>
    <s v="EMS"/>
    <x v="1"/>
    <n v="3"/>
    <n v="1"/>
    <s v="Non-Lighting"/>
    <n v="0.91036333343406195"/>
    <n v="0"/>
    <n v="48956.701839143599"/>
    <n v="0"/>
    <n v="0.7"/>
    <n v="34269.691287400499"/>
    <n v="0"/>
    <n v="2885"/>
    <n v="1.165"/>
    <n v="1.3779999999999999"/>
    <n v="2.5499999999999998E-2"/>
    <n v="0.55000000000000004"/>
    <n v="24.263431542460999"/>
    <d v="1900-01-16T07:56:40"/>
    <n v="43302"/>
    <n v="0"/>
    <n v="0"/>
    <n v="0"/>
    <n v="514045.3693110075"/>
  </r>
  <r>
    <s v="STND-60783"/>
    <s v="Vinayaka Hospitality Oakbrook LLC"/>
    <s v="Vinayaka Hospitality Oakbrook LLC - 1909 Spring Rd - Oak Brook"/>
    <x v="62"/>
    <s v="Indoor Lighting"/>
    <x v="11"/>
    <n v="0"/>
    <n v="6733.98"/>
    <n v="1.8216000000000001"/>
    <x v="0"/>
    <x v="0"/>
    <n v="8.1459758879113693"/>
    <s v="Qty / 1,000"/>
    <m/>
    <s v="Private-Lighting"/>
    <x v="0"/>
    <n v="1"/>
    <n v="1"/>
    <s v="Lighting"/>
    <n v="0.99989942556735301"/>
    <n v="1.019640158801"/>
    <n v="6733.3027337820404"/>
    <n v="1.85737651327191"/>
    <n v="0.71"/>
    <n v="4780.6449409852503"/>
    <n v="1.31873732442306"/>
    <n v="6138"/>
    <n v="1.2"/>
    <n v="1.24"/>
    <n v="3.2000000000000001E-2"/>
    <n v="0.73"/>
    <n v="11.4043662430759"/>
    <d v="1900-01-07T03:30:12"/>
    <n v="43379"/>
    <n v="2.0518962806804102"/>
    <n v="179.55473956752101"/>
    <n v="0"/>
    <n v="38943.018417931322"/>
  </r>
  <r>
    <s v="STND-60783"/>
    <s v="Vinayaka Hospitality Oakbrook LLC"/>
    <s v="Vinayaka Hospitality Oakbrook LLC - 1909 Spring Rd - Oak Brook"/>
    <x v="62"/>
    <s v="Indoor Lighting"/>
    <x v="11"/>
    <n v="0"/>
    <n v="139239.302"/>
    <n v="17.111901"/>
    <x v="0"/>
    <x v="0"/>
    <n v="8.1459758879113693"/>
    <s v="Qty / 1,000"/>
    <m/>
    <s v="Private-Lighting"/>
    <x v="0"/>
    <n v="1"/>
    <n v="1"/>
    <s v="Lighting"/>
    <n v="0.99989942556735301"/>
    <n v="1.019640158801"/>
    <n v="139225.29808619901"/>
    <n v="17.447981453027101"/>
    <n v="0.71"/>
    <n v="98849.9616412014"/>
    <n v="12.3880668316492"/>
    <n v="6138"/>
    <n v="1.2"/>
    <n v="1.24"/>
    <n v="3.2000000000000001E-2"/>
    <n v="0.73"/>
    <n v="11.4043662430759"/>
    <d v="1900-01-07T03:30:12"/>
    <n v="43379"/>
    <n v="19.275277787259199"/>
    <n v="3712.67461563198"/>
    <n v="0"/>
    <n v="805229.40405019035"/>
  </r>
  <r>
    <s v="STND-60783"/>
    <s v="Vinayaka Hospitality Oakbrook LLC"/>
    <s v="Vinayaka Hospitality Oakbrook LLC - 1909 Spring Rd - Oak Brook"/>
    <x v="62"/>
    <s v="Indoor Lighting"/>
    <x v="11"/>
    <n v="0"/>
    <n v="693.80399999999997"/>
    <n v="0.18768000000000001"/>
    <x v="0"/>
    <x v="0"/>
    <n v="8.1459758879113693"/>
    <s v="Qty / 1,000"/>
    <m/>
    <s v="Private-Lighting"/>
    <x v="0"/>
    <n v="1"/>
    <n v="1"/>
    <s v="Lighting"/>
    <n v="0.99989942556735301"/>
    <n v="1.019640158801"/>
    <n v="693.73422105633199"/>
    <n v="0.19136606500377201"/>
    <n v="0.71"/>
    <n v="492.55129694999499"/>
    <n v="0.13586990615267799"/>
    <n v="6138"/>
    <n v="1.2"/>
    <n v="1.24"/>
    <n v="3.2000000000000001E-2"/>
    <n v="0.73"/>
    <n v="11.4043662430759"/>
    <d v="1900-01-07T03:30:12"/>
    <n v="43379"/>
    <n v="0.21140749558525501"/>
    <n v="18.499579228168798"/>
    <n v="0"/>
    <n v="4012.3109885141321"/>
  </r>
  <r>
    <s v="STND-60783"/>
    <s v="Vinayaka Hospitality Oakbrook LLC"/>
    <s v="Vinayaka Hospitality Oakbrook LLC - 1909 Spring Rd - Oak Brook"/>
    <x v="62"/>
    <s v="Indoor Lighting"/>
    <x v="11"/>
    <n v="0"/>
    <n v="4330.973"/>
    <n v="0.53225800000000001"/>
    <x v="0"/>
    <x v="0"/>
    <n v="8.1459758879113693"/>
    <s v="Qty / 1,000"/>
    <m/>
    <s v="Private-Lighting"/>
    <x v="0"/>
    <n v="1"/>
    <n v="1"/>
    <s v="Lighting"/>
    <n v="0.99989942556735301"/>
    <n v="1.019640158801"/>
    <n v="4330.5374148477104"/>
    <n v="0.54271163164310499"/>
    <n v="0.71"/>
    <n v="3074.6815645418801"/>
    <n v="0.38532525846660398"/>
    <n v="6138"/>
    <n v="1.2"/>
    <n v="1.24"/>
    <n v="3.2000000000000001E-2"/>
    <n v="0.73"/>
    <n v="11.4043662430759"/>
    <d v="1900-01-07T03:30:12"/>
    <n v="43379"/>
    <n v="0.59954886394509999"/>
    <n v="115.480997729272"/>
    <n v="0"/>
    <n v="25046.281887763758"/>
  </r>
  <r>
    <s v="STND-60783"/>
    <s v="Vinayaka Hospitality Oakbrook LLC"/>
    <s v="Vinayaka Hospitality Oakbrook LLC - 1909 Spring Rd - Oak Brook"/>
    <x v="62"/>
    <s v="Indoor Lighting"/>
    <x v="11"/>
    <n v="0"/>
    <n v="5671.5119999999997"/>
    <n v="0.69700399999999996"/>
    <x v="0"/>
    <x v="0"/>
    <n v="8.1459758879113693"/>
    <s v="Qty / 1,000"/>
    <m/>
    <s v="Private-Lighting"/>
    <x v="0"/>
    <n v="1"/>
    <n v="1"/>
    <s v="Lighting"/>
    <n v="0.99989942556735301"/>
    <n v="1.019640158801"/>
    <n v="5670.9415908983501"/>
    <n v="0.71069326924493503"/>
    <n v="0.71"/>
    <n v="4026.36852953783"/>
    <n v="0.50459222116390401"/>
    <n v="6138"/>
    <n v="1.2"/>
    <n v="1.24"/>
    <n v="3.2000000000000001E-2"/>
    <n v="0.73"/>
    <n v="11.4043662430759"/>
    <d v="1900-01-07T03:30:12"/>
    <n v="43379"/>
    <n v="0.78512292227677305"/>
    <n v="151.22510909062299"/>
    <n v="0"/>
    <n v="32798.700957460322"/>
  </r>
  <r>
    <s v="STND-60783"/>
    <s v="Vinayaka Hospitality Oakbrook LLC"/>
    <s v="Vinayaka Hospitality Oakbrook LLC - 1909 Spring Rd - Oak Brook"/>
    <x v="62"/>
    <s v="Indoor Lighting"/>
    <x v="11"/>
    <n v="0"/>
    <n v="34559.394999999997"/>
    <n v="4.247198"/>
    <x v="0"/>
    <x v="0"/>
    <n v="8.1459758879113693"/>
    <s v="Qty / 1,000"/>
    <m/>
    <s v="Private-Lighting"/>
    <x v="0"/>
    <n v="1"/>
    <n v="1"/>
    <s v="Lighting"/>
    <n v="0.99989942556735301"/>
    <n v="1.019640158801"/>
    <n v="34555.919208455198"/>
    <n v="4.3306136431793103"/>
    <n v="0.71"/>
    <n v="24534.7026380032"/>
    <n v="3.0747356866573101"/>
    <n v="6138"/>
    <n v="1.2"/>
    <n v="1.24"/>
    <n v="3.2000000000000001E-2"/>
    <n v="0.73"/>
    <n v="11.4043662430759"/>
    <d v="1900-01-07T03:30:12"/>
    <n v="43379"/>
    <n v="4.7841511745242"/>
    <n v="921.49117889214006"/>
    <n v="0"/>
    <n v="199859.09610624955"/>
  </r>
  <r>
    <s v="STND-60783"/>
    <s v="Vinayaka Hospitality Oakbrook LLC"/>
    <s v="Vinayaka Hospitality Oakbrook LLC - 1909 Spring Rd - Oak Brook"/>
    <x v="62"/>
    <s v="Indoor Lighting"/>
    <x v="11"/>
    <n v="0"/>
    <n v="5303.232"/>
    <n v="0.65174399999999999"/>
    <x v="0"/>
    <x v="0"/>
    <n v="8.1459758879113693"/>
    <s v="Qty / 1,000"/>
    <m/>
    <s v="Private-Lighting"/>
    <x v="0"/>
    <n v="1"/>
    <n v="1"/>
    <s v="Lighting"/>
    <n v="0.99989942556735301"/>
    <n v="1.019640158801"/>
    <n v="5302.6986304503998"/>
    <n v="0.66454435565760195"/>
    <n v="0.71"/>
    <n v="3764.9160276197899"/>
    <n v="0.47182649251689701"/>
    <n v="6138"/>
    <n v="1.2"/>
    <n v="1.24"/>
    <n v="3.2000000000000001E-2"/>
    <n v="0.73"/>
    <n v="11.4043662430759"/>
    <d v="1900-01-07T03:30:12"/>
    <n v="43379"/>
    <n v="0.73414091433672302"/>
    <n v="141.40529681201099"/>
    <n v="0"/>
    <n v="30668.915181001863"/>
  </r>
  <r>
    <s v="STND-60783"/>
    <s v="Vinayaka Hospitality Oakbrook LLC"/>
    <s v="Vinayaka Hospitality Oakbrook LLC - 1909 Spring Rd - Oak Brook"/>
    <x v="62"/>
    <s v="Indoor Lighting"/>
    <x v="11"/>
    <n v="0"/>
    <n v="60059.101999999999"/>
    <n v="7.3810010000000004"/>
    <x v="0"/>
    <x v="0"/>
    <n v="8.1459758879113693"/>
    <s v="Qty / 1,000"/>
    <m/>
    <s v="Private-Lighting"/>
    <x v="0"/>
    <n v="1"/>
    <n v="1"/>
    <s v="Lighting"/>
    <n v="0.99989942556735301"/>
    <n v="1.019640158801"/>
    <n v="60053.061589890996"/>
    <n v="7.5259650317503697"/>
    <n v="0.71"/>
    <n v="42637.6737288226"/>
    <n v="5.34343517254276"/>
    <n v="6138"/>
    <n v="1.2"/>
    <n v="1.24"/>
    <n v="3.2000000000000001E-2"/>
    <n v="0.73"/>
    <n v="11.4043662430759"/>
    <d v="1900-01-07T03:30:12"/>
    <n v="43379"/>
    <n v="8.3141460801484399"/>
    <n v="1601.4149757304299"/>
    <n v="0"/>
    <n v="347325.46211162093"/>
  </r>
  <r>
    <s v="STND-60783"/>
    <s v="Vinayaka Hospitality Oakbrook LLC"/>
    <s v="Vinayaka Hospitality Oakbrook LLC - 1909 Spring Rd - Oak Brook"/>
    <x v="62"/>
    <s v="Indoor Lighting"/>
    <x v="11"/>
    <n v="0"/>
    <n v="5340.06"/>
    <n v="0.65627000000000002"/>
    <x v="0"/>
    <x v="0"/>
    <n v="8.1459758879113693"/>
    <s v="Qty / 1,000"/>
    <m/>
    <s v="Private-Lighting"/>
    <x v="0"/>
    <n v="1"/>
    <n v="1"/>
    <s v="Lighting"/>
    <n v="0.99989942556735301"/>
    <n v="1.019640158801"/>
    <n v="5339.5229264952004"/>
    <n v="0.669159247016335"/>
    <n v="0.71"/>
    <n v="3791.0612778115901"/>
    <n v="0.47510306538159802"/>
    <n v="6138"/>
    <n v="1.2"/>
    <n v="1.24"/>
    <n v="3.2000000000000001E-2"/>
    <n v="0.73"/>
    <n v="11.4043662430759"/>
    <d v="1900-01-07T03:30:12"/>
    <n v="43379"/>
    <n v="0.73923911513072804"/>
    <n v="142.387278039872"/>
    <n v="0"/>
    <n v="30881.893758647679"/>
  </r>
  <r>
    <s v="STND-60783"/>
    <s v="Vinayaka Hospitality Oakbrook LLC"/>
    <s v="Vinayaka Hospitality Oakbrook LLC - 1909 Spring Rd - Oak Brook"/>
    <x v="62"/>
    <s v="Indoor Lighting"/>
    <x v="11"/>
    <n v="0"/>
    <n v="751.29100000000005"/>
    <n v="9.2329999999999995E-2"/>
    <x v="0"/>
    <x v="0"/>
    <n v="8.1459758879113693"/>
    <s v="Qty / 1,000"/>
    <m/>
    <s v="Private-Lighting"/>
    <x v="0"/>
    <n v="1"/>
    <n v="1"/>
    <s v="Lighting"/>
    <n v="0.99989942556735301"/>
    <n v="1.019640158801"/>
    <n v="751.21543933392195"/>
    <n v="9.4143375862096701E-2"/>
    <n v="0.71"/>
    <n v="533.36296192708505"/>
    <n v="6.6841796862088701E-2"/>
    <n v="6138"/>
    <n v="1.2"/>
    <n v="1.24"/>
    <n v="3.2000000000000001E-2"/>
    <n v="0.73"/>
    <n v="11.4043662430759"/>
    <d v="1900-01-07T03:30:12"/>
    <n v="43379"/>
    <n v="0.104002845627592"/>
    <n v="20.0324117155713"/>
    <n v="0"/>
    <n v="4344.7618273630242"/>
  </r>
  <r>
    <s v="STND-60783"/>
    <s v="Vinayaka Hospitality Oakbrook LLC"/>
    <s v="Vinayaka Hospitality Oakbrook LLC - 1909 Spring Rd - Oak Brook"/>
    <x v="1"/>
    <s v="Outdoor &amp; Garage Lighting"/>
    <x v="1"/>
    <n v="0"/>
    <n v="8408.6450000000004"/>
    <n v="0"/>
    <x v="0"/>
    <x v="0"/>
    <n v="10.1978380583316"/>
    <s v="Qty / 1,000"/>
    <m/>
    <s v="Private-Lighting"/>
    <x v="0"/>
    <n v="1"/>
    <n v="1"/>
    <s v="Lighting"/>
    <n v="0.99989942556735301"/>
    <n v="1.019640158801"/>
    <n v="8407.7993052997899"/>
    <n v="0"/>
    <n v="0.71"/>
    <n v="5969.5375067628502"/>
    <n v="0"/>
    <n v="4903"/>
    <n v="1"/>
    <n v="1"/>
    <n v="0"/>
    <n v="0"/>
    <n v="14.276973281664301"/>
    <d v="1900-01-09T04:44:53"/>
    <n v="43379"/>
    <n v="0"/>
    <n v="0"/>
    <n v="0"/>
    <n v="60876.376777104124"/>
  </r>
  <r>
    <s v="STND-60783"/>
    <s v="Vinayaka Hospitality Oakbrook LLC"/>
    <s v="Vinayaka Hospitality Oakbrook LLC - 1909 Spring Rd - Oak Brook"/>
    <x v="1"/>
    <s v="Outdoor &amp; Garage Lighting"/>
    <x v="1"/>
    <n v="0"/>
    <n v="4853.97"/>
    <n v="0"/>
    <x v="0"/>
    <x v="0"/>
    <n v="10.1978380583316"/>
    <s v="Qty / 1,000"/>
    <m/>
    <s v="Private-Lighting"/>
    <x v="0"/>
    <n v="1"/>
    <n v="1"/>
    <s v="Lighting"/>
    <n v="0.99989942556735301"/>
    <n v="1.019640158801"/>
    <n v="4853.4818147211599"/>
    <n v="0"/>
    <n v="0.71"/>
    <n v="3445.9720884520302"/>
    <n v="0"/>
    <n v="4903"/>
    <n v="1"/>
    <n v="1"/>
    <n v="0"/>
    <n v="0"/>
    <n v="14.276973281664301"/>
    <d v="1900-01-09T04:44:53"/>
    <n v="43379"/>
    <n v="0"/>
    <n v="0"/>
    <n v="0"/>
    <n v="35141.465311564541"/>
  </r>
  <r>
    <s v="STND-60783"/>
    <s v="Vinayaka Hospitality Oakbrook LLC"/>
    <s v="Vinayaka Hospitality Oakbrook LLC - 1909 Spring Rd - Oak Brook"/>
    <x v="1"/>
    <s v="Outdoor &amp; Garage Lighting"/>
    <x v="1"/>
    <n v="0"/>
    <n v="30202.48"/>
    <n v="0"/>
    <x v="0"/>
    <x v="0"/>
    <n v="10.1978380583316"/>
    <s v="Qty / 1,000"/>
    <m/>
    <s v="Private-Lighting"/>
    <x v="0"/>
    <n v="1"/>
    <n v="1"/>
    <s v="Lighting"/>
    <n v="0.99989942556735301"/>
    <n v="1.019640158801"/>
    <n v="30199.442402709501"/>
    <n v="0"/>
    <n v="0.71"/>
    <n v="21441.6041059237"/>
    <n v="0"/>
    <n v="4903"/>
    <n v="1"/>
    <n v="1"/>
    <n v="0"/>
    <n v="0"/>
    <n v="14.276973281664301"/>
    <d v="1900-01-09T04:44:53"/>
    <n v="43379"/>
    <n v="0"/>
    <n v="0"/>
    <n v="0"/>
    <n v="218658.00638306781"/>
  </r>
  <r>
    <s v="STND-60783"/>
    <s v="Vinayaka Hospitality Oakbrook LLC"/>
    <s v="Vinayaka Hospitality Oakbrook LLC - 1909 Spring Rd - Oak Brook"/>
    <x v="1"/>
    <s v="Outdoor &amp; Garage Lighting"/>
    <x v="1"/>
    <n v="0"/>
    <n v="3603.7049999999999"/>
    <n v="0"/>
    <x v="0"/>
    <x v="0"/>
    <n v="10.1978380583316"/>
    <s v="Qty / 1,000"/>
    <m/>
    <s v="Private-Lighting"/>
    <x v="0"/>
    <n v="1"/>
    <n v="1"/>
    <s v="Lighting"/>
    <n v="0.99989942556735301"/>
    <n v="1.019640158801"/>
    <n v="3603.3425594142"/>
    <n v="0"/>
    <n v="0.71"/>
    <n v="2558.3732171840802"/>
    <n v="0"/>
    <n v="4903"/>
    <n v="1"/>
    <n v="1"/>
    <n v="0"/>
    <n v="0"/>
    <n v="14.276973281664301"/>
    <d v="1900-01-09T04:44:53"/>
    <n v="43379"/>
    <n v="0"/>
    <n v="0"/>
    <n v="0"/>
    <n v="26089.875761616069"/>
  </r>
  <r>
    <s v="STND-60783"/>
    <s v="Vinayaka Hospitality Oakbrook LLC"/>
    <s v="Vinayaka Hospitality Oakbrook LLC - 1909 Spring Rd - Oak Brook"/>
    <x v="1"/>
    <s v="Outdoor &amp; Garage Lighting"/>
    <x v="1"/>
    <n v="0"/>
    <n v="35791.9"/>
    <n v="0"/>
    <x v="0"/>
    <x v="0"/>
    <n v="10.1978380583316"/>
    <s v="Qty / 1,000"/>
    <m/>
    <s v="Private-Lighting"/>
    <x v="0"/>
    <n v="1"/>
    <n v="1"/>
    <s v="Lighting"/>
    <n v="0.99989942556735301"/>
    <n v="1.019640158801"/>
    <n v="35788.300249964101"/>
    <n v="0"/>
    <n v="0.71"/>
    <n v="25409.693177474499"/>
    <n v="0"/>
    <n v="4903"/>
    <n v="1"/>
    <n v="1"/>
    <n v="0"/>
    <n v="0"/>
    <n v="14.276973281664301"/>
    <d v="1900-01-09T04:44:53"/>
    <n v="43379"/>
    <n v="0"/>
    <n v="0"/>
    <n v="0"/>
    <n v="259123.93613577823"/>
  </r>
  <r>
    <s v="STND-60783"/>
    <s v="Vinayaka Hospitality Oakbrook LLC"/>
    <s v="Vinayaka Hospitality Oakbrook LLC - 1909 Spring Rd - Oak Brook"/>
    <x v="1"/>
    <s v="Outdoor &amp; Garage Lighting"/>
    <x v="1"/>
    <n v="0"/>
    <n v="7207.41"/>
    <n v="0"/>
    <x v="0"/>
    <x v="0"/>
    <n v="10.1978380583316"/>
    <s v="Qty / 1,000"/>
    <m/>
    <s v="Private-Lighting"/>
    <x v="0"/>
    <n v="1"/>
    <n v="1"/>
    <s v="Lighting"/>
    <n v="0.99989942556735301"/>
    <n v="1.019640158801"/>
    <n v="7206.6851188283899"/>
    <n v="0"/>
    <n v="0.71"/>
    <n v="5116.7464343681604"/>
    <n v="0"/>
    <n v="4903"/>
    <n v="1"/>
    <n v="1"/>
    <n v="0"/>
    <n v="0"/>
    <n v="14.276973281664301"/>
    <d v="1900-01-09T04:44:53"/>
    <n v="43379"/>
    <n v="0"/>
    <n v="0"/>
    <n v="0"/>
    <n v="52179.751523232138"/>
  </r>
  <r>
    <s v="STND-60783"/>
    <s v="Vinayaka Hospitality Oakbrook LLC"/>
    <s v="Vinayaka Hospitality Oakbrook LLC - 1909 Spring Rd - Oak Brook"/>
    <x v="1"/>
    <s v="Outdoor &amp; Garage Lighting"/>
    <x v="1"/>
    <n v="0"/>
    <n v="17797.89"/>
    <n v="0"/>
    <x v="0"/>
    <x v="0"/>
    <n v="10.1978380583316"/>
    <s v="Qty / 1,000"/>
    <m/>
    <s v="Private-Lighting"/>
    <x v="0"/>
    <n v="1"/>
    <n v="1"/>
    <s v="Lighting"/>
    <n v="0.99989942556735301"/>
    <n v="1.019640158801"/>
    <n v="17796.099987310899"/>
    <n v="0"/>
    <n v="0.71"/>
    <n v="12635.2309909908"/>
    <n v="0"/>
    <n v="4903"/>
    <n v="1"/>
    <n v="1"/>
    <n v="0"/>
    <n v="0"/>
    <n v="14.276973281664301"/>
    <d v="1900-01-09T04:44:53"/>
    <n v="43379"/>
    <n v="0"/>
    <n v="0"/>
    <n v="0"/>
    <n v="128852.03947573688"/>
  </r>
  <r>
    <s v="STND-60783"/>
    <s v="Vinayaka Hospitality Oakbrook LLC"/>
    <s v="Vinayaka Hospitality Oakbrook LLC - 1909 Spring Rd - Oak Brook"/>
    <x v="1"/>
    <s v="Outdoor &amp; Garage Lighting"/>
    <x v="1"/>
    <n v="0"/>
    <n v="4044.9749999999999"/>
    <n v="0"/>
    <x v="0"/>
    <x v="0"/>
    <n v="10.1978380583316"/>
    <s v="Qty / 1,000"/>
    <m/>
    <s v="Private-Lighting"/>
    <x v="0"/>
    <n v="1"/>
    <n v="1"/>
    <s v="Lighting"/>
    <n v="0.99989942556735301"/>
    <n v="1.019640158801"/>
    <n v="4044.5681789342998"/>
    <n v="0"/>
    <n v="0.71"/>
    <n v="2871.6434070433502"/>
    <n v="0"/>
    <n v="4903"/>
    <n v="1"/>
    <n v="1"/>
    <n v="0"/>
    <n v="0"/>
    <n v="14.276973281664301"/>
    <d v="1900-01-09T04:44:53"/>
    <n v="43379"/>
    <n v="0"/>
    <n v="0"/>
    <n v="0"/>
    <n v="29284.554426303697"/>
  </r>
  <r>
    <s v="STND-60783"/>
    <s v="Vinayaka Hospitality Oakbrook LLC"/>
    <s v="Vinayaka Hospitality Oakbrook LLC - 1909 Spring Rd - Oak Brook"/>
    <x v="27"/>
    <s v="Outdoor &amp; Garage Lighting"/>
    <x v="11"/>
    <n v="0"/>
    <n v="560"/>
    <n v="0"/>
    <x v="0"/>
    <x v="0"/>
    <n v="8"/>
    <s v="Qty / 1,000"/>
    <m/>
    <s v="Private-Lighting"/>
    <x v="0"/>
    <n v="1"/>
    <n v="1"/>
    <s v="Lighting"/>
    <n v="0.99989942556735301"/>
    <n v="1.019640158801"/>
    <n v="559.94367831771797"/>
    <n v="0"/>
    <n v="0.71"/>
    <n v="397.56001160557901"/>
    <n v="0"/>
    <n v="6138"/>
    <n v="1.2"/>
    <n v="1.24"/>
    <n v="3.2000000000000001E-2"/>
    <n v="0.73"/>
    <n v="11.4043662430759"/>
    <d v="1900-01-07T03:30:12"/>
    <n v="43379"/>
    <n v="0"/>
    <n v="14.9318314218058"/>
    <n v="0"/>
    <n v="3180.4800928446321"/>
  </r>
  <r>
    <s v="STND-60783"/>
    <s v="Vinayaka Hospitality Oakbrook LLC"/>
    <s v="Vinayaka Hospitality Oakbrook LLC - 1909 Spring Rd - Oak Brook"/>
    <x v="51"/>
    <s v="Commercial Kitchen Equipment"/>
    <x v="11"/>
    <n v="0"/>
    <n v="9677.64"/>
    <n v="0"/>
    <x v="2"/>
    <x v="0"/>
    <n v="5"/>
    <s v="NA"/>
    <m/>
    <s v="Private-Lighting"/>
    <x v="0"/>
    <n v="1"/>
    <n v="1"/>
    <s v="Non-Lighting"/>
    <n v="0.99989942556735301"/>
    <n v="1.019640158801"/>
    <n v="9676.6666768476407"/>
    <n v="0"/>
    <n v="0.7"/>
    <n v="6773.6666737933401"/>
    <n v="0"/>
    <n v="6138"/>
    <n v="1.2"/>
    <n v="1.24"/>
    <n v="3.2000000000000001E-2"/>
    <n v="0.73"/>
    <n v="11.4043662430759"/>
    <d v="1900-01-07T03:30:12"/>
    <n v="43379"/>
    <n v="0"/>
    <n v="0"/>
    <n v="0"/>
    <n v="33868.333368966698"/>
  </r>
  <r>
    <s v="STND-60783"/>
    <s v="Vinayaka Hospitality Oakbrook LLC"/>
    <s v="Vinayaka Hospitality Oakbrook LLC - 1909 Spring Rd - Oak Brook"/>
    <x v="62"/>
    <s v="Indoor Lighting"/>
    <x v="11"/>
    <n v="0"/>
    <n v="5745.1679999999997"/>
    <n v="0.70605600000000002"/>
    <x v="0"/>
    <x v="0"/>
    <n v="8.1459758879113693"/>
    <s v="Qty / 1,000"/>
    <m/>
    <s v="Private-Lighting"/>
    <x v="0"/>
    <n v="1"/>
    <n v="1"/>
    <s v="Lighting"/>
    <n v="0.99989942556735301"/>
    <n v="1.019640158801"/>
    <n v="5744.5901829879404"/>
    <n v="0.71992305196240203"/>
    <n v="0.71"/>
    <n v="4078.6590299214299"/>
    <n v="0.51114536689330503"/>
    <n v="6138"/>
    <n v="1.2"/>
    <n v="1.24"/>
    <n v="3.2000000000000001E-2"/>
    <n v="0.73"/>
    <n v="11.4043662430759"/>
    <d v="1900-01-07T03:30:12"/>
    <n v="43379"/>
    <n v="0.79531932386478299"/>
    <n v="153.18907154634499"/>
    <n v="0"/>
    <n v="33224.658112751946"/>
  </r>
  <r>
    <s v="STND-60783"/>
    <s v="Vinayaka Hospitality Oakbrook LLC"/>
    <s v="Vinayaka Hospitality Oakbrook LLC - 1909 Spring Rd - Oak Brook"/>
    <x v="62"/>
    <s v="Indoor Lighting"/>
    <x v="11"/>
    <n v="0"/>
    <n v="4198.3919999999998"/>
    <n v="0.51596399999999998"/>
    <x v="0"/>
    <x v="0"/>
    <n v="8.1459758879113693"/>
    <s v="Qty / 1,000"/>
    <m/>
    <s v="Private-Lighting"/>
    <x v="0"/>
    <n v="1"/>
    <n v="1"/>
    <s v="Lighting"/>
    <n v="0.99989942556735301"/>
    <n v="1.019640158801"/>
    <n v="4197.9697491065699"/>
    <n v="0.52609761489560103"/>
    <n v="0.71"/>
    <n v="2980.5585218656602"/>
    <n v="0.37352930657587702"/>
    <n v="6138"/>
    <n v="1.2"/>
    <n v="1.24"/>
    <n v="3.2000000000000001E-2"/>
    <n v="0.73"/>
    <n v="11.4043662430759"/>
    <d v="1900-01-07T03:30:12"/>
    <n v="43379"/>
    <n v="0.58119489051657203"/>
    <n v="111.945859976175"/>
    <n v="0"/>
    <n v="24279.557851626418"/>
  </r>
  <r>
    <s v="STND-60783"/>
    <s v="Vinayaka Hospitality Oakbrook LLC"/>
    <s v="Vinayaka Hospitality Oakbrook LLC - 1909 Spring Rd - Oak Brook"/>
    <x v="62"/>
    <s v="Indoor Lighting"/>
    <x v="11"/>
    <n v="0"/>
    <n v="10856.894"/>
    <n v="1.334265"/>
    <x v="0"/>
    <x v="0"/>
    <n v="8.1459758879113693"/>
    <s v="Qty / 1,000"/>
    <m/>
    <s v="Private-Lighting"/>
    <x v="0"/>
    <n v="1"/>
    <n v="1"/>
    <s v="Lighting"/>
    <n v="0.99989942556735301"/>
    <n v="1.019640158801"/>
    <n v="10855.8020740456"/>
    <n v="1.3604701764826199"/>
    <n v="0.71"/>
    <n v="7707.6194725723999"/>
    <n v="0.96593382530266103"/>
    <n v="6138"/>
    <n v="1.2"/>
    <n v="1.24"/>
    <n v="3.2000000000000001E-2"/>
    <n v="0.73"/>
    <n v="11.4043662430759"/>
    <d v="1900-01-07T03:30:12"/>
    <n v="43379"/>
    <n v="1.50294981935774"/>
    <n v="289.488055307884"/>
    <n v="0"/>
    <n v="62786.082376770915"/>
  </r>
  <r>
    <s v="STND-60783"/>
    <s v="Vinayaka Hospitality Oakbrook LLC"/>
    <s v="Vinayaka Hospitality Oakbrook LLC - 1909 Spring Rd - Oak Brook"/>
    <x v="62"/>
    <s v="Indoor Lighting"/>
    <x v="11"/>
    <n v="0"/>
    <n v="9133.3439999999991"/>
    <n v="1.1224479999999999"/>
    <x v="0"/>
    <x v="0"/>
    <n v="8.1459758879113693"/>
    <s v="Qty / 1,000"/>
    <m/>
    <s v="Private-Lighting"/>
    <x v="0"/>
    <n v="1"/>
    <n v="1"/>
    <s v="Lighting"/>
    <n v="0.99989942556735301"/>
    <n v="1.019640158801"/>
    <n v="9132.4254191090295"/>
    <n v="1.14449305696587"/>
    <n v="0.71"/>
    <n v="6484.0220475674096"/>
    <n v="0.81259007044576703"/>
    <n v="6138"/>
    <n v="1.2"/>
    <n v="1.24"/>
    <n v="3.2000000000000001E-2"/>
    <n v="0.73"/>
    <n v="11.4043662430759"/>
    <d v="1900-01-07T03:30:12"/>
    <n v="43379"/>
    <n v="1.2643537969132499"/>
    <n v="243.53134450957401"/>
    <n v="0"/>
    <n v="52818.687256169826"/>
  </r>
  <r>
    <s v="STND-60783"/>
    <s v="Vinayaka Hospitality Oakbrook LLC"/>
    <s v="Vinayaka Hospitality Oakbrook LLC - 1909 Spring Rd - Oak Brook"/>
    <x v="62"/>
    <s v="Indoor Lighting"/>
    <x v="11"/>
    <n v="0"/>
    <n v="2983.0680000000002"/>
    <n v="0.36660599999999999"/>
    <x v="0"/>
    <x v="0"/>
    <n v="8.1459758879113693"/>
    <s v="Qty / 1,000"/>
    <m/>
    <s v="Private-Lighting"/>
    <x v="0"/>
    <n v="1"/>
    <n v="1"/>
    <s v="Lighting"/>
    <n v="0.99989942556735301"/>
    <n v="1.019640158801"/>
    <n v="2982.7679796283501"/>
    <n v="0.37380620005740101"/>
    <n v="0.71"/>
    <n v="2117.7652655361298"/>
    <n v="0.26540240204075499"/>
    <n v="6138"/>
    <n v="1.2"/>
    <n v="1.24"/>
    <n v="3.2000000000000001E-2"/>
    <n v="0.73"/>
    <n v="11.4043662430759"/>
    <d v="1900-01-07T03:30:12"/>
    <n v="43379"/>
    <n v="0.41295426431440702"/>
    <n v="79.540479456756103"/>
    <n v="0"/>
    <n v="17251.264789313533"/>
  </r>
  <r>
    <s v="STND-60783"/>
    <s v="Vinayaka Hospitality Oakbrook LLC"/>
    <s v="Vinayaka Hospitality Oakbrook LLC - 1909 Spring Rd - Oak Brook"/>
    <x v="62"/>
    <s v="Indoor Lighting"/>
    <x v="11"/>
    <n v="0"/>
    <n v="5833.5550000000003"/>
    <n v="0.71691800000000006"/>
    <x v="0"/>
    <x v="0"/>
    <n v="8.1459758879113693"/>
    <s v="Qty / 1,000"/>
    <m/>
    <s v="Private-Lighting"/>
    <x v="0"/>
    <n v="1"/>
    <n v="1"/>
    <s v="Lighting"/>
    <n v="0.99989942556735301"/>
    <n v="1.019640158801"/>
    <n v="5832.9682935155597"/>
    <n v="0.73099838336729805"/>
    <n v="0.71"/>
    <n v="4141.4074883960502"/>
    <n v="0.51900885219078197"/>
    <n v="6138"/>
    <n v="1.2"/>
    <n v="1.24"/>
    <n v="3.2000000000000001E-2"/>
    <n v="0.73"/>
    <n v="11.4043662430759"/>
    <d v="1900-01-07T03:30:12"/>
    <n v="43379"/>
    <n v="0.80755455520028496"/>
    <n v="155.54582116041499"/>
    <n v="0"/>
    <n v="33735.805542489812"/>
  </r>
  <r>
    <s v="STND-60783"/>
    <s v="Vinayaka Hospitality Oakbrook LLC"/>
    <s v="Vinayaka Hospitality Oakbrook LLC - 1909 Spring Rd - Oak Brook"/>
    <x v="62"/>
    <s v="Indoor Lighting"/>
    <x v="11"/>
    <n v="0"/>
    <n v="4934.9520000000002"/>
    <n v="0.60648400000000002"/>
    <x v="0"/>
    <x v="0"/>
    <n v="8.1459758879113693"/>
    <s v="Qty / 1,000"/>
    <m/>
    <s v="Private-Lighting"/>
    <x v="0"/>
    <n v="1"/>
    <n v="1"/>
    <s v="Lighting"/>
    <n v="0.99989942556735301"/>
    <n v="1.019640158801"/>
    <n v="4934.4556700024596"/>
    <n v="0.61839544207026798"/>
    <n v="0.71"/>
    <n v="3503.4635257017499"/>
    <n v="0.43906076386989001"/>
    <n v="6138"/>
    <n v="1.2"/>
    <n v="1.24"/>
    <n v="3.2000000000000001E-2"/>
    <n v="0.73"/>
    <n v="11.4043662430759"/>
    <d v="1900-01-07T03:30:12"/>
    <n v="43379"/>
    <n v="0.68315890639667298"/>
    <n v="131.58548453339901"/>
    <n v="0"/>
    <n v="28539.129404543408"/>
  </r>
  <r>
    <s v="STND-60783"/>
    <s v="Vinayaka Hospitality Oakbrook LLC"/>
    <s v="Vinayaka Hospitality Oakbrook LLC - 1909 Spring Rd - Oak Brook"/>
    <x v="62"/>
    <s v="Indoor Lighting"/>
    <x v="11"/>
    <n v="0"/>
    <n v="1178.4960000000001"/>
    <n v="0.14483199999999999"/>
    <x v="0"/>
    <x v="0"/>
    <n v="8.1459758879113693"/>
    <s v="Qty / 1,000"/>
    <m/>
    <s v="Private-Lighting"/>
    <x v="0"/>
    <n v="1"/>
    <n v="1"/>
    <s v="Lighting"/>
    <n v="0.99989942556735301"/>
    <n v="1.019640158801"/>
    <n v="1178.3774734334199"/>
    <n v="0.147676523479467"/>
    <n v="0.71"/>
    <n v="836.64800613773002"/>
    <n v="0.104850331670422"/>
    <n v="6138"/>
    <n v="1.2"/>
    <n v="1.24"/>
    <n v="3.2000000000000001E-2"/>
    <n v="0.73"/>
    <n v="11.4043662430759"/>
    <d v="1900-01-07T03:30:12"/>
    <n v="43379"/>
    <n v="0.16314242540816101"/>
    <n v="31.423399291557899"/>
    <n v="0"/>
    <n v="6815.3144846670721"/>
  </r>
  <r>
    <s v="STND-60783"/>
    <s v="Vinayaka Hospitality Oakbrook LLC"/>
    <s v="Vinayaka Hospitality Oakbrook LLC - 1909 Spring Rd - Oak Brook"/>
    <x v="62"/>
    <s v="Indoor Lighting"/>
    <x v="11"/>
    <n v="0"/>
    <n v="4124.7359999999999"/>
    <n v="0.50691200000000003"/>
    <x v="0"/>
    <x v="0"/>
    <n v="8.1459758879113693"/>
    <s v="Qty / 1,000"/>
    <m/>
    <s v="Private-Lighting"/>
    <x v="0"/>
    <n v="1"/>
    <n v="1"/>
    <s v="Lighting"/>
    <n v="0.99989942556735301"/>
    <n v="1.019640158801"/>
    <n v="4124.3211570169797"/>
    <n v="0.51686783217813503"/>
    <n v="0.71"/>
    <n v="2928.2680214820598"/>
    <n v="0.366976160846476"/>
    <n v="6138"/>
    <n v="1.2"/>
    <n v="1.24"/>
    <n v="3.2000000000000001E-2"/>
    <n v="0.73"/>
    <n v="11.4043662430759"/>
    <d v="1900-01-07T03:30:12"/>
    <n v="43379"/>
    <n v="0.57099848892856198"/>
    <n v="109.981897520453"/>
    <n v="0"/>
    <n v="23853.60069633479"/>
  </r>
  <r>
    <s v="STND-60783"/>
    <s v="Vinayaka Hospitality Oakbrook LLC"/>
    <s v="Vinayaka Hospitality Oakbrook LLC - 1909 Spring Rd - Oak Brook"/>
    <x v="62"/>
    <s v="Indoor Lighting"/>
    <x v="11"/>
    <n v="0"/>
    <n v="427.20499999999998"/>
    <n v="5.2502E-2"/>
    <x v="0"/>
    <x v="0"/>
    <n v="8.1459758879113693"/>
    <s v="Qty / 1,000"/>
    <m/>
    <s v="Private-Lighting"/>
    <x v="0"/>
    <n v="1"/>
    <n v="1"/>
    <s v="Lighting"/>
    <n v="0.99989942556735301"/>
    <n v="1.019640158801"/>
    <n v="427.162034099501"/>
    <n v="5.3533147617370297E-2"/>
    <n v="0.71"/>
    <n v="303.28504421064599"/>
    <n v="3.8008534808332897E-2"/>
    <n v="6138"/>
    <n v="1.2"/>
    <n v="1.24"/>
    <n v="3.2000000000000001E-2"/>
    <n v="0.73"/>
    <n v="11.4043662430759"/>
    <d v="1900-01-07T03:30:12"/>
    <n v="43379"/>
    <n v="5.9139579780568198E-2"/>
    <n v="11.390987575986699"/>
    <n v="0"/>
    <n v="2470.5526573040561"/>
  </r>
  <r>
    <s v="STND-60783"/>
    <s v="Vinayaka Hospitality Oakbrook LLC"/>
    <s v="Vinayaka Hospitality Oakbrook LLC - 1909 Spring Rd - Oak Brook"/>
    <x v="62"/>
    <s v="Indoor Lighting"/>
    <x v="11"/>
    <n v="0"/>
    <n v="28998.366999999998"/>
    <n v="3.5637720000000002"/>
    <x v="0"/>
    <x v="0"/>
    <n v="8.1459758879113693"/>
    <s v="Qty / 1,000"/>
    <m/>
    <s v="Private-Lighting"/>
    <x v="0"/>
    <n v="1"/>
    <n v="1"/>
    <s v="Lighting"/>
    <n v="0.99989942556735301"/>
    <n v="1.019640158801"/>
    <n v="28995.4505056913"/>
    <n v="3.6337650480105701"/>
    <n v="0.71"/>
    <n v="20586.7698590408"/>
    <n v="2.57997318408751"/>
    <n v="6138"/>
    <n v="1.2"/>
    <n v="1.24"/>
    <n v="3.2000000000000001E-2"/>
    <n v="0.73"/>
    <n v="11.4043662430759"/>
    <d v="1900-01-07T03:30:12"/>
    <n v="43379"/>
    <n v="4.0143228546294401"/>
    <n v="773.21201348510101"/>
    <n v="0"/>
    <n v="167699.3308817269"/>
  </r>
  <r>
    <s v="STND-60784"/>
    <s v="American Blue Ribbon Holdings, LLC"/>
    <s v="American Blue Ribbon Holdings LLC Bakers Square - 4839 W 111th St - Alsip"/>
    <x v="1"/>
    <s v="Outdoor &amp; Garage Lighting"/>
    <x v="1"/>
    <n v="0"/>
    <n v="8629.2800000000007"/>
    <n v="0"/>
    <x v="0"/>
    <x v="0"/>
    <n v="10.1978380583316"/>
    <s v="Qty / 1,000"/>
    <m/>
    <s v="Private-Lighting"/>
    <x v="0"/>
    <n v="3"/>
    <n v="1"/>
    <s v="Lighting"/>
    <n v="0.91633259480590001"/>
    <n v="1.30467645558681"/>
    <n v="7907.2905337066604"/>
    <n v="0"/>
    <n v="0.71"/>
    <n v="5614.1762789317299"/>
    <n v="0"/>
    <n v="4903"/>
    <n v="1"/>
    <n v="1"/>
    <n v="0"/>
    <n v="0"/>
    <n v="14.276973281664301"/>
    <d v="1900-01-09T04:44:53"/>
    <n v="43313"/>
    <n v="0"/>
    <n v="0"/>
    <n v="0"/>
    <n v="57252.46052347248"/>
  </r>
  <r>
    <s v="STND-60785"/>
    <s v="New Lenox School District 122"/>
    <s v="New Lenox School District 122 - 151 Lenox Street - New Lenox"/>
    <x v="0"/>
    <s v="Indoor Lighting"/>
    <x v="12"/>
    <n v="0"/>
    <n v="18484.310000000001"/>
    <n v="0"/>
    <x v="0"/>
    <x v="1"/>
    <n v="15"/>
    <s v="Qty / 1,000"/>
    <m/>
    <s v="Public-Lighting"/>
    <x v="0"/>
    <n v="3"/>
    <n v="1"/>
    <s v="Lighting"/>
    <n v="0.99829244462109001"/>
    <n v="0.987374621353864"/>
    <n v="18452.7470170341"/>
    <n v="0"/>
    <n v="0.71"/>
    <n v="13101.450382094201"/>
    <n v="0"/>
    <n v="2979"/>
    <n v="1.17333333333333"/>
    <n v="1.323"/>
    <n v="2.1333333333333301E-2"/>
    <n v="0.72"/>
    <n v="23.497818059751602"/>
    <d v="1900-01-15T18:49:11"/>
    <n v="43263"/>
    <n v="0"/>
    <n v="335.50449121880098"/>
    <n v="0"/>
    <n v="196521.75573141302"/>
  </r>
  <r>
    <s v="STND-60785"/>
    <s v="New Lenox School District 122"/>
    <s v="New Lenox School District 122 - 151 Lenox Street - New Lenox"/>
    <x v="27"/>
    <s v="Outdoor &amp; Garage Lighting"/>
    <x v="12"/>
    <n v="0"/>
    <n v="509.6"/>
    <n v="0"/>
    <x v="0"/>
    <x v="1"/>
    <n v="8"/>
    <s v="Qty / 1,000"/>
    <m/>
    <s v="Public-Lighting"/>
    <x v="0"/>
    <n v="3"/>
    <n v="1"/>
    <s v="Lighting"/>
    <n v="0.99829244462109001"/>
    <n v="0.987374621353864"/>
    <n v="508.72982977890803"/>
    <n v="0"/>
    <n v="0.71"/>
    <n v="361.19817914302502"/>
    <n v="0"/>
    <n v="2979"/>
    <n v="1.17333333333333"/>
    <n v="1.323"/>
    <n v="2.1333333333333301E-2"/>
    <n v="0.72"/>
    <n v="23.497818059751602"/>
    <d v="1900-01-15T18:49:11"/>
    <n v="43263"/>
    <n v="0"/>
    <n v="9.2496332687074094"/>
    <n v="0"/>
    <n v="2889.5854331442001"/>
  </r>
  <r>
    <s v="STND-60786"/>
    <s v="Owens Corning"/>
    <s v="Owens Corning - 2710 Laude Dr - Rockford"/>
    <x v="0"/>
    <s v="Indoor Lighting"/>
    <x v="10"/>
    <n v="0"/>
    <n v="28733.196"/>
    <n v="5.1386399999999997"/>
    <x v="0"/>
    <x v="0"/>
    <n v="10.827197921178"/>
    <s v="Qty / 1,000"/>
    <m/>
    <s v="Private-Lighting"/>
    <x v="0"/>
    <n v="3"/>
    <n v="1"/>
    <s v="Lighting"/>
    <n v="0.91633259480590001"/>
    <n v="1.30467645558681"/>
    <n v="26329.164047746501"/>
    <n v="6.7042626217365902"/>
    <n v="0.71"/>
    <n v="18693.706473900002"/>
    <n v="4.7600264614329797"/>
    <n v="4618"/>
    <n v="1.02"/>
    <n v="1.04"/>
    <n v="1.2E-2"/>
    <n v="0.81"/>
    <n v="15.158077089649201"/>
    <d v="1900-01-09T19:51:10"/>
    <n v="43362"/>
    <n v="7.9585263790795198"/>
    <n v="309.754871149959"/>
    <n v="0"/>
    <n v="202400.45987332182"/>
  </r>
  <r>
    <s v="STND-60787"/>
    <s v="Rosalind Franklin University of Medicine and Science"/>
    <s v="Rosalind Franklin University of Medicine and Science - Gross Anatomy - 3333 Green Bay Rd - North Chicago"/>
    <x v="0"/>
    <s v="Indoor Lighting"/>
    <x v="3"/>
    <n v="0"/>
    <n v="4030.5439999999999"/>
    <n v="0.98078399999999999"/>
    <x v="0"/>
    <x v="0"/>
    <n v="14.727540500736399"/>
    <s v="Qty / 1,000"/>
    <m/>
    <s v="Private-Lighting"/>
    <x v="0"/>
    <n v="3"/>
    <n v="1"/>
    <s v="Lighting"/>
    <n v="0.91633259480590001"/>
    <n v="1.30467645558681"/>
    <n v="3693.3188419993498"/>
    <n v="1.2796057928162501"/>
    <n v="0.71"/>
    <n v="2622.2563778195399"/>
    <n v="0.90852011289953805"/>
    <n v="3395"/>
    <n v="1.06"/>
    <n v="1.39"/>
    <n v="0.02"/>
    <n v="0.63"/>
    <n v="20.618556701030901"/>
    <d v="1900-01-13T17:27:39"/>
    <n v="43252"/>
    <n v="1.4612376302572201"/>
    <n v="69.685261169799105"/>
    <n v="0"/>
    <n v="38619.387007651603"/>
  </r>
  <r>
    <s v="STND-60788"/>
    <s v="Village of South Holland"/>
    <s v="Village of South Holland Public Works - 15910 Seton Drive - South Holland"/>
    <x v="1"/>
    <s v="Outdoor &amp; Garage Lighting"/>
    <x v="1"/>
    <n v="0"/>
    <n v="144050.14000000001"/>
    <n v="0"/>
    <x v="0"/>
    <x v="1"/>
    <n v="10.1978380583316"/>
    <s v="Qty / 1,000"/>
    <m/>
    <s v="Public-Lighting"/>
    <x v="0"/>
    <n v="1"/>
    <n v="1"/>
    <s v="Lighting"/>
    <n v="0.95625781801464005"/>
    <n v="1.47347312606477"/>
    <n v="137749.07256110301"/>
    <n v="0"/>
    <n v="0.71"/>
    <n v="97801.8415183834"/>
    <n v="0"/>
    <n v="4903"/>
    <n v="1"/>
    <n v="1"/>
    <n v="0"/>
    <n v="0"/>
    <n v="14.276973281664301"/>
    <d v="1900-01-09T04:44:53"/>
    <n v="43267"/>
    <n v="0"/>
    <n v="0"/>
    <n v="0"/>
    <n v="997367.34161108581"/>
  </r>
  <r>
    <s v="STND-60789"/>
    <s v="School Association for Special Education in DuPage County (SASED)"/>
    <s v="School Association for Special Education in DuPage County - 6S331 Cornwall Rd - Naperville"/>
    <x v="0"/>
    <s v="Indoor Lighting"/>
    <x v="12"/>
    <n v="0"/>
    <n v="72385.41"/>
    <n v="19.737907"/>
    <x v="0"/>
    <x v="1"/>
    <n v="15"/>
    <s v="Qty / 1,000"/>
    <m/>
    <s v="Public-Lighting"/>
    <x v="0"/>
    <n v="2"/>
    <n v="1"/>
    <s v="Lighting"/>
    <n v="0.98996686498346598"/>
    <n v="2.5626279547341602"/>
    <n v="71659.157408242798"/>
    <n v="50.5809122461431"/>
    <n v="0.71"/>
    <n v="50878.001759852399"/>
    <n v="35.912447694761603"/>
    <n v="2979"/>
    <n v="1.17333333333333"/>
    <n v="1.323"/>
    <n v="2.1333333333333301E-2"/>
    <n v="0.72"/>
    <n v="23.497818059751602"/>
    <d v="1900-01-15T18:49:11"/>
    <n v="43271"/>
    <n v="53.099975063138402"/>
    <n v="1302.8937710589601"/>
    <n v="0"/>
    <n v="763170.02639778599"/>
  </r>
  <r>
    <s v="STND-60789"/>
    <s v="School Association for Special Education in DuPage County (SASED)"/>
    <s v="School Association for Special Education in DuPage County - 6S331 Cornwall Rd - Naperville"/>
    <x v="0"/>
    <s v="Indoor Lighting"/>
    <x v="12"/>
    <n v="0"/>
    <n v="278.834"/>
    <n v="7.6032000000000002E-2"/>
    <x v="0"/>
    <x v="1"/>
    <n v="15"/>
    <s v="Qty / 1,000"/>
    <m/>
    <s v="Public-Lighting"/>
    <x v="0"/>
    <n v="2"/>
    <n v="1"/>
    <s v="Lighting"/>
    <n v="0.98996686498346598"/>
    <n v="2.5626279547341602"/>
    <n v="276.03642083080001"/>
    <n v="0.19484172865434801"/>
    <n v="0.71"/>
    <n v="195.98585878986799"/>
    <n v="0.13833762734458699"/>
    <n v="2979"/>
    <n v="1.17333333333333"/>
    <n v="1.323"/>
    <n v="2.1333333333333301E-2"/>
    <n v="0.72"/>
    <n v="23.497818059751602"/>
    <d v="1900-01-15T18:49:11"/>
    <n v="43271"/>
    <n v="0.20454536055927999"/>
    <n v="5.0188440151054499"/>
    <n v="0"/>
    <n v="2939.7878818480199"/>
  </r>
  <r>
    <s v="STND-60789"/>
    <s v="School Association for Special Education in DuPage County (SASED)"/>
    <s v="School Association for Special Education in DuPage County - 6S331 Cornwall Rd - Naperville"/>
    <x v="0"/>
    <s v="Indoor Lighting"/>
    <x v="12"/>
    <n v="0"/>
    <n v="11118.522000000001"/>
    <n v="3.0317759999999998"/>
    <x v="0"/>
    <x v="1"/>
    <n v="15"/>
    <s v="Qty / 1,000"/>
    <m/>
    <s v="Public-Lighting"/>
    <x v="0"/>
    <n v="2"/>
    <n v="1"/>
    <s v="Lighting"/>
    <n v="0.98996686498346598"/>
    <n v="2.5626279547341602"/>
    <n v="11006.968367589699"/>
    <n v="7.7693139300921201"/>
    <n v="0.71"/>
    <n v="7814.94754098868"/>
    <n v="5.5162128903654102"/>
    <n v="2979"/>
    <n v="1.17333333333333"/>
    <n v="1.323"/>
    <n v="2.1333333333333301E-2"/>
    <n v="0.72"/>
    <n v="23.497818059751602"/>
    <d v="1900-01-15T18:49:11"/>
    <n v="43271"/>
    <n v="8.1562462523012904"/>
    <n v="200.12669759254001"/>
    <n v="0"/>
    <n v="117224.2131148302"/>
  </r>
  <r>
    <s v="STND-60789"/>
    <s v="School Association for Special Education in DuPage County (SASED)"/>
    <s v="School Association for Special Education in DuPage County - 6S331 Cornwall Rd - Naperville"/>
    <x v="0"/>
    <s v="Indoor Lighting"/>
    <x v="12"/>
    <n v="0"/>
    <n v="118.505"/>
    <n v="3.2314000000000002E-2"/>
    <x v="0"/>
    <x v="1"/>
    <n v="15"/>
    <s v="Qty / 1,000"/>
    <m/>
    <s v="Public-Lighting"/>
    <x v="0"/>
    <n v="2"/>
    <n v="1"/>
    <s v="Lighting"/>
    <n v="0.98996686498346598"/>
    <n v="2.5626279547341602"/>
    <n v="117.316023334866"/>
    <n v="8.2808759729279702E-2"/>
    <n v="0.71"/>
    <n v="83.294376567754597"/>
    <n v="5.8794219407788603E-2"/>
    <n v="2979"/>
    <n v="1.17333333333333"/>
    <n v="1.323"/>
    <n v="2.1333333333333301E-2"/>
    <n v="0.72"/>
    <n v="23.497818059751602"/>
    <d v="1900-01-15T18:49:11"/>
    <n v="43271"/>
    <n v="8.6932854339127993E-2"/>
    <n v="2.1330186060884699"/>
    <n v="0"/>
    <n v="1249.4156485163189"/>
  </r>
  <r>
    <s v="STND-60789"/>
    <s v="School Association for Special Education in DuPage County (SASED)"/>
    <s v="School Association for Special Education in DuPage County - 6S331 Cornwall Rd - Naperville"/>
    <x v="38"/>
    <s v="Indoor Lighting"/>
    <x v="12"/>
    <n v="0"/>
    <n v="4948.3509999999997"/>
    <n v="1.111208"/>
    <x v="0"/>
    <x v="1"/>
    <n v="8"/>
    <s v="Qty / 1,000"/>
    <m/>
    <s v="Public-Lighting"/>
    <x v="0"/>
    <n v="2"/>
    <n v="1"/>
    <s v="Lighting"/>
    <n v="0.98996686498346598"/>
    <n v="2.5626279547341602"/>
    <n v="4898.7035263077996"/>
    <n v="2.8476126843242402"/>
    <n v="0.71"/>
    <n v="3478.0795036785398"/>
    <n v="2.0218050058702102"/>
    <n v="2979"/>
    <n v="1.17333333333333"/>
    <n v="1.323"/>
    <n v="2.1333333333333301E-2"/>
    <n v="0.72"/>
    <n v="23.497818059751602"/>
    <d v="1900-01-15T18:49:11"/>
    <n v="43271"/>
    <n v="2.9894313054550299"/>
    <n v="89.06733684196"/>
    <n v="0"/>
    <n v="27824.636029428319"/>
  </r>
  <r>
    <s v="STND-60789"/>
    <s v="School Association for Special Education in DuPage County (SASED)"/>
    <s v="School Association for Special Education in DuPage County - 6S331 Cornwall Rd - Naperville"/>
    <x v="1"/>
    <s v="Outdoor &amp; Garage Lighting"/>
    <x v="1"/>
    <n v="0"/>
    <n v="18141.099999999999"/>
    <n v="0"/>
    <x v="0"/>
    <x v="1"/>
    <n v="10.1978380583316"/>
    <s v="Qty / 1,000"/>
    <m/>
    <s v="Public-Lighting"/>
    <x v="0"/>
    <n v="2"/>
    <n v="1"/>
    <s v="Lighting"/>
    <n v="0.98996686498346598"/>
    <n v="2.5626279547341602"/>
    <n v="17959.087894351502"/>
    <n v="0"/>
    <n v="0.71"/>
    <n v="12750.952404989601"/>
    <n v="0"/>
    <n v="4903"/>
    <n v="1"/>
    <n v="1"/>
    <n v="0"/>
    <n v="0"/>
    <n v="14.276973281664301"/>
    <d v="1900-01-09T04:44:53"/>
    <n v="43271"/>
    <n v="0"/>
    <n v="0"/>
    <n v="0"/>
    <n v="130032.1477155778"/>
  </r>
  <r>
    <s v="STND-60789"/>
    <s v="School Association for Special Education in DuPage County (SASED)"/>
    <s v="School Association for Special Education in DuPage County - 6S331 Cornwall Rd - Naperville"/>
    <x v="7"/>
    <s v="Indoor Lighting"/>
    <x v="12"/>
    <n v="0"/>
    <n v="102.053"/>
    <n v="9.1793E-2"/>
    <x v="0"/>
    <x v="1"/>
    <n v="8"/>
    <s v="Qty / 1,000"/>
    <m/>
    <s v="Public-Lighting"/>
    <x v="0"/>
    <n v="2"/>
    <n v="1"/>
    <s v="Lighting"/>
    <n v="0.98996686498346598"/>
    <n v="2.5626279547341602"/>
    <n v="101.02908847215799"/>
    <n v="0.235231307848913"/>
    <n v="0.71"/>
    <n v="71.730652815231906"/>
    <n v="0.16701422857272799"/>
    <n v="2979"/>
    <n v="1.17333333333333"/>
    <n v="1.323"/>
    <n v="2.1333333333333301E-2"/>
    <n v="0.72"/>
    <n v="23.497818059751602"/>
    <d v="1900-01-15T18:49:11"/>
    <n v="43271"/>
    <n v="0.311932354495913"/>
    <n v="1.8368925176755899"/>
    <n v="0"/>
    <n v="573.84522252185525"/>
  </r>
  <r>
    <s v="STND-60790"/>
    <s v="FIESTA SUPERMERCADO INC"/>
    <s v="FIESTA SUPERMERCADO INC - 3307 WEST 63RD ST - CHICAGO"/>
    <x v="1"/>
    <s v="Outdoor &amp; Garage Lighting"/>
    <x v="1"/>
    <n v="0"/>
    <n v="58071.131999999998"/>
    <n v="0"/>
    <x v="0"/>
    <x v="0"/>
    <n v="10.1978380583316"/>
    <s v="Qty / 1,000"/>
    <m/>
    <s v="Private-Lighting"/>
    <x v="0"/>
    <n v="3"/>
    <n v="1"/>
    <s v="Lighting"/>
    <n v="0.91633259480590001"/>
    <n v="1.30467645558681"/>
    <n v="53212.471068875901"/>
    <n v="0"/>
    <n v="0.71"/>
    <n v="37780.8544589019"/>
    <n v="0"/>
    <n v="4903"/>
    <n v="1"/>
    <n v="1"/>
    <n v="0"/>
    <n v="0"/>
    <n v="14.276973281664301"/>
    <d v="1900-01-09T04:44:53"/>
    <n v="43282"/>
    <n v="0"/>
    <n v="0"/>
    <n v="0"/>
    <n v="385283.03547727695"/>
  </r>
  <r>
    <s v="STND-60790"/>
    <s v="FIESTA SUPERMERCADO INC"/>
    <s v="FIESTA SUPERMERCADO INC - 3307 WEST 63RD ST - CHICAGO"/>
    <x v="1"/>
    <s v="Outdoor &amp; Garage Lighting"/>
    <x v="1"/>
    <n v="0"/>
    <n v="20082.687999999998"/>
    <n v="0"/>
    <x v="0"/>
    <x v="0"/>
    <n v="10.1978380583316"/>
    <s v="Qty / 1,000"/>
    <m/>
    <s v="Private-Lighting"/>
    <x v="0"/>
    <n v="3"/>
    <n v="1"/>
    <s v="Lighting"/>
    <n v="0.91633259480590001"/>
    <n v="1.30467645558681"/>
    <n v="18402.4216057173"/>
    <n v="0"/>
    <n v="0.71"/>
    <n v="13065.719340059301"/>
    <n v="0"/>
    <n v="4903"/>
    <n v="1"/>
    <n v="1"/>
    <n v="0"/>
    <n v="0"/>
    <n v="14.276973281664301"/>
    <d v="1900-01-09T04:44:53"/>
    <n v="43282"/>
    <n v="0"/>
    <n v="0"/>
    <n v="0"/>
    <n v="133242.08994553596"/>
  </r>
  <r>
    <s v="STND-60790"/>
    <s v="FIESTA SUPERMERCADO INC"/>
    <s v="FIESTA SUPERMERCADO INC - 3307 WEST 63RD ST - CHICAGO"/>
    <x v="1"/>
    <s v="Outdoor &amp; Garage Lighting"/>
    <x v="1"/>
    <n v="0"/>
    <n v="4510.76"/>
    <n v="0"/>
    <x v="0"/>
    <x v="0"/>
    <n v="10.1978380583316"/>
    <s v="Qty / 1,000"/>
    <m/>
    <s v="Private-Lighting"/>
    <x v="0"/>
    <n v="3"/>
    <n v="1"/>
    <s v="Lighting"/>
    <n v="0.91633259480590001"/>
    <n v="1.30467645558681"/>
    <n v="4133.3564153466596"/>
    <n v="0"/>
    <n v="0.71"/>
    <n v="2934.6830548961302"/>
    <n v="0"/>
    <n v="4903"/>
    <n v="1"/>
    <n v="1"/>
    <n v="0"/>
    <n v="0"/>
    <n v="14.276973281664301"/>
    <d v="1900-01-09T04:44:53"/>
    <n v="43282"/>
    <n v="0"/>
    <n v="0"/>
    <n v="0"/>
    <n v="29927.422546360602"/>
  </r>
  <r>
    <s v="STND-60791"/>
    <s v="IHP -  Tri State LLC"/>
    <s v="IHP Tri State LLC - 200 Tri-State International - Lincolnshire"/>
    <x v="2"/>
    <s v="Energy Management System"/>
    <x v="6"/>
    <n v="0"/>
    <n v="205858.35"/>
    <n v="0"/>
    <x v="1"/>
    <x v="0"/>
    <n v="15"/>
    <s v="NA"/>
    <m/>
    <s v="EMS"/>
    <x v="1"/>
    <n v="3"/>
    <n v="1"/>
    <s v="EMS"/>
    <n v="0.91036333343406195"/>
    <n v="0"/>
    <n v="187405.893721236"/>
    <n v="0"/>
    <n v="0.7"/>
    <n v="131184.125604865"/>
    <n v="0"/>
    <n v="2885"/>
    <n v="1.165"/>
    <n v="1.3779999999999999"/>
    <n v="2.5499999999999998E-2"/>
    <n v="0.55000000000000004"/>
    <n v="24.263431542460999"/>
    <d v="1900-01-16T07:56:40"/>
    <n v="43446"/>
    <n v="0"/>
    <n v="0"/>
    <n v="0"/>
    <n v="1967761.884072975"/>
  </r>
  <r>
    <s v="STND-60792"/>
    <s v="IHP -  Tri State LLC"/>
    <s v="IHP Tri_State LLC - 300 Tri-State International - Lincolnshire"/>
    <x v="2"/>
    <s v="Energy Management System"/>
    <x v="6"/>
    <n v="0"/>
    <n v="403896.3"/>
    <n v="0"/>
    <x v="1"/>
    <x v="0"/>
    <n v="15"/>
    <s v="NA"/>
    <m/>
    <s v="EMS"/>
    <x v="1"/>
    <n v="2"/>
    <n v="1"/>
    <s v="EMS"/>
    <n v="0.79332965142744905"/>
    <n v="0.53298697738882195"/>
    <n v="320422.91089183599"/>
    <n v="0"/>
    <n v="0.7"/>
    <n v="224296.037624285"/>
    <n v="0"/>
    <n v="2885"/>
    <n v="1.165"/>
    <n v="1.3779999999999999"/>
    <n v="2.5499999999999998E-2"/>
    <n v="0.55000000000000004"/>
    <n v="24.263431542460999"/>
    <d v="1900-01-16T07:56:40"/>
    <n v="43446"/>
    <n v="0"/>
    <n v="0"/>
    <n v="0"/>
    <n v="3364440.564364275"/>
  </r>
  <r>
    <s v="STND-60796"/>
    <s v="Olivet Nazarene University"/>
    <s v="Olivet Nazarene University - One University Ave - Bourbonnais"/>
    <x v="1"/>
    <s v="Outdoor &amp; Garage Lighting"/>
    <x v="1"/>
    <n v="0"/>
    <n v="13238.1"/>
    <n v="0"/>
    <x v="0"/>
    <x v="0"/>
    <n v="10.1978380583316"/>
    <s v="Qty / 1,000"/>
    <m/>
    <s v="Private-Lighting"/>
    <x v="0"/>
    <n v="1"/>
    <n v="1"/>
    <s v="Lighting"/>
    <n v="0.99989942556735301"/>
    <n v="1.019640158801"/>
    <n v="13236.7685856032"/>
    <n v="0"/>
    <n v="0.71"/>
    <n v="9398.1056957782494"/>
    <n v="0"/>
    <n v="4903"/>
    <n v="1"/>
    <n v="1"/>
    <n v="0"/>
    <n v="0"/>
    <n v="14.276973281664301"/>
    <d v="1900-01-09T04:44:53"/>
    <n v="43412"/>
    <n v="0"/>
    <n v="0"/>
    <n v="0"/>
    <n v="95840.359940630413"/>
  </r>
  <r>
    <s v="STND-60796"/>
    <s v="Olivet Nazarene University"/>
    <s v="Olivet Nazarene University - One University Ave - Bourbonnais"/>
    <x v="1"/>
    <s v="Outdoor &amp; Garage Lighting"/>
    <x v="1"/>
    <n v="0"/>
    <n v="38782.730000000003"/>
    <n v="0"/>
    <x v="0"/>
    <x v="0"/>
    <n v="10.1978380583316"/>
    <s v="Qty / 1,000"/>
    <m/>
    <s v="Private-Lighting"/>
    <x v="0"/>
    <n v="1"/>
    <n v="1"/>
    <s v="Lighting"/>
    <n v="0.99989942556735301"/>
    <n v="1.019640158801"/>
    <n v="38778.829448933699"/>
    <n v="0"/>
    <n v="0.71"/>
    <n v="27532.968908743002"/>
    <n v="0"/>
    <n v="4903"/>
    <n v="1"/>
    <n v="1"/>
    <n v="0"/>
    <n v="0"/>
    <n v="14.276973281664301"/>
    <d v="1900-01-09T04:44:53"/>
    <n v="43412"/>
    <n v="0"/>
    <n v="0"/>
    <n v="0"/>
    <n v="280776.75819644006"/>
  </r>
  <r>
    <s v="STND-60796"/>
    <s v="Olivet Nazarene University"/>
    <s v="Olivet Nazarene University - One University Ave - Bourbonnais"/>
    <x v="1"/>
    <s v="Outdoor &amp; Garage Lighting"/>
    <x v="1"/>
    <n v="0"/>
    <n v="9855.0300000000007"/>
    <n v="0"/>
    <x v="0"/>
    <x v="0"/>
    <n v="10.1978380583316"/>
    <s v="Qty / 1,000"/>
    <m/>
    <s v="Private-Lighting"/>
    <x v="0"/>
    <n v="1"/>
    <n v="1"/>
    <s v="Lighting"/>
    <n v="0.99989942556735301"/>
    <n v="1.019640158801"/>
    <n v="9854.0388359490298"/>
    <n v="0"/>
    <n v="0.71"/>
    <n v="6996.3675735238103"/>
    <n v="0"/>
    <n v="4903"/>
    <n v="1"/>
    <n v="1"/>
    <n v="0"/>
    <n v="0"/>
    <n v="14.276973281664301"/>
    <d v="1900-01-09T04:44:53"/>
    <n v="43412"/>
    <n v="0"/>
    <n v="0"/>
    <n v="0"/>
    <n v="71347.82351135822"/>
  </r>
  <r>
    <s v="STND-60796"/>
    <s v="Olivet Nazarene University"/>
    <s v="Olivet Nazarene University - One University Ave - Bourbonnais"/>
    <x v="1"/>
    <s v="Outdoor &amp; Garage Lighting"/>
    <x v="1"/>
    <n v="0"/>
    <n v="77075.16"/>
    <n v="0"/>
    <x v="0"/>
    <x v="0"/>
    <n v="10.1978380583316"/>
    <s v="Qty / 1,000"/>
    <m/>
    <s v="Private-Lighting"/>
    <x v="0"/>
    <n v="1"/>
    <n v="1"/>
    <s v="Lighting"/>
    <n v="0.99989942556735301"/>
    <n v="1.019640158801"/>
    <n v="77067.408209511806"/>
    <n v="0"/>
    <n v="0.71"/>
    <n v="54717.859828753397"/>
    <n v="0"/>
    <n v="4903"/>
    <n v="1"/>
    <n v="1"/>
    <n v="0"/>
    <n v="0"/>
    <n v="14.276973281664301"/>
    <d v="1900-01-09T04:44:53"/>
    <n v="43412"/>
    <n v="0"/>
    <n v="0"/>
    <n v="0"/>
    <n v="558003.87343211519"/>
  </r>
  <r>
    <s v="STND-60796"/>
    <s v="Olivet Nazarene University"/>
    <s v="Olivet Nazarene University - One University Ave - Bourbonnais"/>
    <x v="1"/>
    <s v="Outdoor &amp; Garage Lighting"/>
    <x v="1"/>
    <n v="0"/>
    <n v="22995.07"/>
    <n v="0"/>
    <x v="0"/>
    <x v="0"/>
    <n v="10.1978380583316"/>
    <s v="Qty / 1,000"/>
    <m/>
    <s v="Private-Lighting"/>
    <x v="0"/>
    <n v="1"/>
    <n v="1"/>
    <s v="Lighting"/>
    <n v="0.99989942556735301"/>
    <n v="1.019640158801"/>
    <n v="22992.757283881099"/>
    <n v="0"/>
    <n v="0.71"/>
    <n v="16324.857671555599"/>
    <n v="0"/>
    <n v="4903"/>
    <n v="1"/>
    <n v="1"/>
    <n v="0"/>
    <n v="0"/>
    <n v="14.276973281664301"/>
    <d v="1900-01-09T04:44:53"/>
    <n v="43412"/>
    <n v="0"/>
    <n v="0"/>
    <n v="0"/>
    <n v="166478.25485983628"/>
  </r>
  <r>
    <s v="STND-60796"/>
    <s v="Olivet Nazarene University"/>
    <s v="Olivet Nazarene University - One University Ave - Bourbonnais"/>
    <x v="1"/>
    <s v="Outdoor &amp; Garage Lighting"/>
    <x v="1"/>
    <n v="0"/>
    <n v="188888.07500000001"/>
    <n v="0"/>
    <x v="0"/>
    <x v="0"/>
    <n v="10.1978380583316"/>
    <s v="Qty / 1,000"/>
    <m/>
    <s v="Private-Lighting"/>
    <x v="0"/>
    <n v="1"/>
    <n v="1"/>
    <s v="Lighting"/>
    <n v="0.99989942556735301"/>
    <n v="1.019640158801"/>
    <n v="188869.07768902299"/>
    <n v="0"/>
    <n v="0.71"/>
    <n v="134097.045159206"/>
    <n v="0"/>
    <n v="4903"/>
    <n v="1"/>
    <n v="1"/>
    <n v="0"/>
    <n v="0"/>
    <n v="14.276973281664301"/>
    <d v="1900-01-09T04:44:53"/>
    <n v="43412"/>
    <n v="0"/>
    <n v="0"/>
    <n v="0"/>
    <n v="1367499.9506343622"/>
  </r>
  <r>
    <s v="STND-60796"/>
    <s v="Olivet Nazarene University"/>
    <s v="Olivet Nazarene University - One University Ave - Bourbonnais"/>
    <x v="1"/>
    <s v="Outdoor &amp; Garage Lighting"/>
    <x v="1"/>
    <n v="0"/>
    <n v="1152.2049999999999"/>
    <n v="0"/>
    <x v="0"/>
    <x v="0"/>
    <n v="10.1978380583316"/>
    <s v="Qty / 1,000"/>
    <m/>
    <s v="Private-Lighting"/>
    <x v="0"/>
    <n v="1"/>
    <n v="1"/>
    <s v="Lighting"/>
    <n v="0.99989942556735301"/>
    <n v="1.019640158801"/>
    <n v="1152.08911763583"/>
    <n v="0"/>
    <n v="0.71"/>
    <n v="817.98327352143997"/>
    <n v="0"/>
    <n v="4903"/>
    <n v="1"/>
    <n v="1"/>
    <n v="0"/>
    <n v="0"/>
    <n v="14.276973281664301"/>
    <d v="1900-01-09T04:44:53"/>
    <n v="43412"/>
    <n v="0"/>
    <n v="0"/>
    <n v="0"/>
    <n v="8341.6609577956078"/>
  </r>
  <r>
    <s v="STND-60796"/>
    <s v="Olivet Nazarene University"/>
    <s v="Olivet Nazarene University - One University Ave - Bourbonnais"/>
    <x v="1"/>
    <s v="Outdoor &amp; Garage Lighting"/>
    <x v="1"/>
    <n v="0"/>
    <n v="17895.95"/>
    <n v="0"/>
    <x v="0"/>
    <x v="0"/>
    <n v="10.1978380583316"/>
    <s v="Qty / 1,000"/>
    <m/>
    <s v="Private-Lighting"/>
    <x v="0"/>
    <n v="1"/>
    <n v="1"/>
    <s v="Lighting"/>
    <n v="0.99989942556735301"/>
    <n v="1.019640158801"/>
    <n v="17894.150124982101"/>
    <n v="0"/>
    <n v="0.71"/>
    <n v="12704.8465887373"/>
    <n v="0"/>
    <n v="4903"/>
    <n v="1"/>
    <n v="1"/>
    <n v="0"/>
    <n v="0"/>
    <n v="14.276973281664301"/>
    <d v="1900-01-09T04:44:53"/>
    <n v="43412"/>
    <n v="0"/>
    <n v="0"/>
    <n v="0"/>
    <n v="129561.96806788964"/>
  </r>
  <r>
    <s v="STND-60796"/>
    <s v="Olivet Nazarene University"/>
    <s v="Olivet Nazarene University - One University Ave - Bourbonnais"/>
    <x v="1"/>
    <s v="Outdoor &amp; Garage Lighting"/>
    <x v="1"/>
    <n v="0"/>
    <n v="15297.36"/>
    <n v="0"/>
    <x v="0"/>
    <x v="0"/>
    <n v="10.1978380583316"/>
    <s v="Qty / 1,000"/>
    <m/>
    <s v="Private-Lighting"/>
    <x v="0"/>
    <n v="1"/>
    <n v="1"/>
    <s v="Lighting"/>
    <n v="0.99989942556735301"/>
    <n v="1.019640158801"/>
    <n v="15295.821476697"/>
    <n v="0"/>
    <n v="0.71"/>
    <n v="10860.0332484549"/>
    <n v="0"/>
    <n v="4903"/>
    <n v="1"/>
    <n v="1"/>
    <n v="0"/>
    <n v="0"/>
    <n v="14.276973281664301"/>
    <d v="1900-01-09T04:44:53"/>
    <n v="43412"/>
    <n v="0"/>
    <n v="0"/>
    <n v="0"/>
    <n v="110748.86037583994"/>
  </r>
  <r>
    <s v="STND-60796"/>
    <s v="Olivet Nazarene University"/>
    <s v="Olivet Nazarene University - One University Ave - Bourbonnais"/>
    <x v="1"/>
    <s v="Outdoor &amp; Garage Lighting"/>
    <x v="1"/>
    <n v="0"/>
    <n v="164740.79999999999"/>
    <n v="0"/>
    <x v="0"/>
    <x v="0"/>
    <n v="10.1978380583316"/>
    <s v="Qty / 1,000"/>
    <m/>
    <s v="Private-Lighting"/>
    <x v="0"/>
    <n v="1"/>
    <n v="1"/>
    <s v="Lighting"/>
    <n v="0.99989942556735301"/>
    <n v="1.019640158801"/>
    <n v="164724.231287506"/>
    <n v="0"/>
    <n v="0.71"/>
    <n v="116954.204214129"/>
    <n v="0"/>
    <n v="4903"/>
    <n v="1"/>
    <n v="1"/>
    <n v="0"/>
    <n v="0"/>
    <n v="14.276973281664301"/>
    <d v="1900-01-09T04:44:53"/>
    <n v="43412"/>
    <n v="0"/>
    <n v="0"/>
    <n v="0"/>
    <n v="1192680.0348167308"/>
  </r>
  <r>
    <s v="STND-60796"/>
    <s v="Olivet Nazarene University"/>
    <s v="Olivet Nazarene University - One University Ave - Bourbonnais"/>
    <x v="1"/>
    <s v="Outdoor &amp; Garage Lighting"/>
    <x v="1"/>
    <n v="0"/>
    <n v="6913.23"/>
    <n v="0"/>
    <x v="0"/>
    <x v="0"/>
    <n v="10.1978380583316"/>
    <s v="Qty / 1,000"/>
    <m/>
    <s v="Private-Lighting"/>
    <x v="0"/>
    <n v="1"/>
    <n v="1"/>
    <s v="Lighting"/>
    <n v="0.99989942556735301"/>
    <n v="1.019640158801"/>
    <n v="6912.53470581499"/>
    <n v="0"/>
    <n v="0.71"/>
    <n v="4907.8996411286398"/>
    <n v="0"/>
    <n v="4903"/>
    <n v="1"/>
    <n v="1"/>
    <n v="0"/>
    <n v="0"/>
    <n v="14.276973281664301"/>
    <d v="1900-01-09T04:44:53"/>
    <n v="43412"/>
    <n v="0"/>
    <n v="0"/>
    <n v="0"/>
    <n v="50049.965746773647"/>
  </r>
  <r>
    <s v="STND-60796"/>
    <s v="Olivet Nazarene University"/>
    <s v="Olivet Nazarene University - One University Ave - Bourbonnais"/>
    <x v="1"/>
    <s v="Outdoor &amp; Garage Lighting"/>
    <x v="1"/>
    <n v="0"/>
    <n v="26843.924999999999"/>
    <n v="0"/>
    <x v="0"/>
    <x v="0"/>
    <n v="10.1978380583316"/>
    <s v="Qty / 1,000"/>
    <m/>
    <s v="Private-Lighting"/>
    <x v="0"/>
    <n v="1"/>
    <n v="1"/>
    <s v="Lighting"/>
    <n v="0.99989942556735301"/>
    <n v="1.019640158801"/>
    <n v="26841.225187473101"/>
    <n v="0"/>
    <n v="0.71"/>
    <n v="19057.269883105899"/>
    <n v="0"/>
    <n v="4903"/>
    <n v="1"/>
    <n v="1"/>
    <n v="0"/>
    <n v="0"/>
    <n v="14.276973281664301"/>
    <d v="1900-01-09T04:44:53"/>
    <n v="43412"/>
    <n v="0"/>
    <n v="0"/>
    <n v="0"/>
    <n v="194342.95210183394"/>
  </r>
  <r>
    <s v="STND-60796"/>
    <s v="Olivet Nazarene University"/>
    <s v="Olivet Nazarene University - One University Ave - Bourbonnais"/>
    <x v="0"/>
    <s v="Indoor Lighting"/>
    <x v="3"/>
    <n v="0"/>
    <n v="24111.29"/>
    <n v="5.8671899999999999"/>
    <x v="0"/>
    <x v="0"/>
    <n v="14.727540500736399"/>
    <s v="Qty / 1,000"/>
    <m/>
    <s v="Private-Lighting"/>
    <x v="0"/>
    <n v="1"/>
    <n v="1"/>
    <s v="Lighting"/>
    <n v="0.99989942556735301"/>
    <n v="1.019640158801"/>
    <n v="24108.865020687899"/>
    <n v="5.9824225433156597"/>
    <n v="0.71"/>
    <n v="17117.294164688399"/>
    <n v="4.2475200057541196"/>
    <n v="3395"/>
    <n v="1.06"/>
    <n v="1.39"/>
    <n v="0.02"/>
    <n v="0.63"/>
    <n v="20.618556701030901"/>
    <d v="1900-01-13T17:27:39"/>
    <n v="43412"/>
    <n v="6.8315890639667298"/>
    <n v="454.88424567335602"/>
    <n v="0"/>
    <n v="252095.64307346725"/>
  </r>
  <r>
    <s v="STND-60796"/>
    <s v="Olivet Nazarene University"/>
    <s v="Olivet Nazarene University - One University Ave - Bourbonnais"/>
    <x v="0"/>
    <s v="Indoor Lighting"/>
    <x v="3"/>
    <n v="0"/>
    <n v="148770.258"/>
    <n v="36.201438000000003"/>
    <x v="0"/>
    <x v="0"/>
    <n v="14.727540500736399"/>
    <s v="Qty / 1,000"/>
    <m/>
    <s v="Private-Lighting"/>
    <x v="0"/>
    <n v="1"/>
    <n v="1"/>
    <s v="Lighting"/>
    <n v="0.99989942556735301"/>
    <n v="1.019640158801"/>
    <n v="148755.295515707"/>
    <n v="36.912439991144701"/>
    <n v="0.71"/>
    <n v="105616.259816152"/>
    <n v="26.2078323937127"/>
    <n v="3395"/>
    <n v="1.06"/>
    <n v="1.39"/>
    <n v="0.02"/>
    <n v="0.63"/>
    <n v="20.618556701030901"/>
    <d v="1900-01-13T17:27:39"/>
    <n v="43412"/>
    <n v="42.151924164833503"/>
    <n v="2806.7036889756"/>
    <n v="0"/>
    <n v="1555467.7439786769"/>
  </r>
  <r>
    <s v="STND-60796"/>
    <s v="Olivet Nazarene University"/>
    <s v="Olivet Nazarene University - One University Ave - Bourbonnais"/>
    <x v="0"/>
    <s v="Indoor Lighting"/>
    <x v="3"/>
    <n v="0"/>
    <n v="15330.462"/>
    <n v="3.7304819999999999"/>
    <x v="0"/>
    <x v="0"/>
    <n v="14.727540500736399"/>
    <s v="Qty / 1,000"/>
    <m/>
    <s v="Private-Lighting"/>
    <x v="0"/>
    <n v="1"/>
    <n v="1"/>
    <s v="Lighting"/>
    <n v="0.99989942556735301"/>
    <n v="1.019640158801"/>
    <n v="15328.9201474821"/>
    <n v="3.8037492588842898"/>
    <n v="0.71"/>
    <n v="10883.5333047123"/>
    <n v="2.7006619738078399"/>
    <n v="3395"/>
    <n v="1.06"/>
    <n v="1.39"/>
    <n v="0.02"/>
    <n v="0.63"/>
    <n v="20.618556701030901"/>
    <d v="1900-01-13T17:27:39"/>
    <n v="43412"/>
    <n v="4.34366707649228"/>
    <n v="289.22490844305901"/>
    <n v="0"/>
    <n v="160287.67753626386"/>
  </r>
  <r>
    <s v="STND-60796"/>
    <s v="Olivet Nazarene University"/>
    <s v="Olivet Nazarene University - One University Ave - Bourbonnais"/>
    <x v="0"/>
    <s v="Indoor Lighting"/>
    <x v="3"/>
    <n v="0"/>
    <n v="2447.116"/>
    <n v="0.59547600000000001"/>
    <x v="0"/>
    <x v="0"/>
    <n v="14.727540500736399"/>
    <s v="Qty / 1,000"/>
    <m/>
    <s v="Private-Lighting"/>
    <x v="0"/>
    <n v="1"/>
    <n v="1"/>
    <s v="Lighting"/>
    <n v="0.99989942556735301"/>
    <n v="1.019640158801"/>
    <n v="2446.8698826966802"/>
    <n v="0.60717124320218696"/>
    <n v="0.71"/>
    <n v="1737.2776167146401"/>
    <n v="0.43109158267355202"/>
    <n v="3395"/>
    <n v="1.06"/>
    <n v="1.39"/>
    <n v="0.02"/>
    <n v="0.63"/>
    <n v="20.618556701030901"/>
    <d v="1900-01-13T17:27:39"/>
    <n v="43412"/>
    <n v="0.69335530798468303"/>
    <n v="46.167356277295802"/>
    <n v="0"/>
    <n v="25585.826461187669"/>
  </r>
  <r>
    <s v="STND-60796"/>
    <s v="Olivet Nazarene University"/>
    <s v="Olivet Nazarene University - One University Ave - Bourbonnais"/>
    <x v="0"/>
    <s v="Indoor Lighting"/>
    <x v="3"/>
    <n v="0"/>
    <n v="183533.7"/>
    <n v="44.660699999999999"/>
    <x v="0"/>
    <x v="0"/>
    <n v="14.727540500736399"/>
    <s v="Qty / 1,000"/>
    <m/>
    <s v="Private-Lighting"/>
    <x v="0"/>
    <n v="1"/>
    <n v="1"/>
    <s v="Lighting"/>
    <n v="0.99989942556735301"/>
    <n v="1.019640158801"/>
    <n v="183515.241202251"/>
    <n v="45.537843240164001"/>
    <n v="0.71"/>
    <n v="130295.821253598"/>
    <n v="32.331868700516402"/>
    <n v="3395"/>
    <n v="1.06"/>
    <n v="1.39"/>
    <n v="0.02"/>
    <n v="0.63"/>
    <n v="20.618556701030901"/>
    <d v="1900-01-13T17:27:39"/>
    <n v="43412"/>
    <n v="52.001648098851199"/>
    <n v="3462.5517207971898"/>
    <n v="0"/>
    <n v="1918936.984589075"/>
  </r>
  <r>
    <s v="STND-60796"/>
    <s v="Olivet Nazarene University"/>
    <s v="Olivet Nazarene University - One University Ave - Bourbonnais"/>
    <x v="0"/>
    <s v="Indoor Lighting"/>
    <x v="3"/>
    <n v="0"/>
    <n v="75572.7"/>
    <n v="18.389700000000001"/>
    <x v="0"/>
    <x v="0"/>
    <n v="14.727540500736399"/>
    <s v="Qty / 1,000"/>
    <m/>
    <s v="Private-Lighting"/>
    <x v="0"/>
    <n v="1"/>
    <n v="1"/>
    <s v="Lighting"/>
    <n v="0.99989942556735301"/>
    <n v="1.019640158801"/>
    <n v="75565.099318573906"/>
    <n v="18.750876628302802"/>
    <n v="0.71"/>
    <n v="53651.220516187503"/>
    <n v="13.313122406094999"/>
    <n v="3395"/>
    <n v="1.06"/>
    <n v="1.39"/>
    <n v="0.02"/>
    <n v="0.63"/>
    <n v="20.618556701030901"/>
    <d v="1900-01-13T17:27:39"/>
    <n v="43412"/>
    <n v="21.412443334821099"/>
    <n v="1425.75659091649"/>
    <n v="0"/>
    <n v="790150.52306609112"/>
  </r>
  <r>
    <s v="STND-60796"/>
    <s v="Olivet Nazarene University"/>
    <s v="Olivet Nazarene University - One University Ave - Bourbonnais"/>
    <x v="0"/>
    <s v="Indoor Lighting"/>
    <x v="3"/>
    <n v="0"/>
    <n v="12595.45"/>
    <n v="3.0649500000000001"/>
    <x v="0"/>
    <x v="0"/>
    <n v="14.727540500736399"/>
    <s v="Qty / 1,000"/>
    <m/>
    <s v="Private-Lighting"/>
    <x v="0"/>
    <n v="1"/>
    <n v="1"/>
    <s v="Lighting"/>
    <n v="0.99989942556735301"/>
    <n v="1.019640158801"/>
    <n v="12594.183219762301"/>
    <n v="3.1251461047171398"/>
    <n v="0.71"/>
    <n v="8941.8700860312401"/>
    <n v="2.2188537343491701"/>
    <n v="3395"/>
    <n v="1.06"/>
    <n v="1.39"/>
    <n v="0.02"/>
    <n v="0.63"/>
    <n v="20.618556701030901"/>
    <d v="1900-01-13T17:27:39"/>
    <n v="43412"/>
    <n v="3.5687405558035099"/>
    <n v="237.62609848608099"/>
    <n v="0"/>
    <n v="131691.75384434836"/>
  </r>
  <r>
    <s v="STND-60797"/>
    <s v="New Lenox School District 122"/>
    <s v="New Lenox School District 122 - 1701 S Spencer Rd Campus - New Lenox"/>
    <x v="1"/>
    <s v="Outdoor &amp; Garage Lighting"/>
    <x v="1"/>
    <n v="0"/>
    <n v="24882.724999999999"/>
    <n v="0"/>
    <x v="0"/>
    <x v="1"/>
    <n v="10.1978380583316"/>
    <s v="Qty / 1,000"/>
    <m/>
    <s v="Public-Lighting"/>
    <x v="0"/>
    <n v="3"/>
    <n v="1"/>
    <s v="Lighting"/>
    <n v="0.99829244462109001"/>
    <n v="0.987374621353864"/>
    <n v="24840.236369084301"/>
    <n v="0"/>
    <n v="0.71"/>
    <n v="17636.567822049899"/>
    <n v="0"/>
    <n v="4903"/>
    <n v="1"/>
    <n v="1"/>
    <n v="0"/>
    <n v="0"/>
    <n v="14.276973281664301"/>
    <d v="1900-01-09T04:44:53"/>
    <n v="43263"/>
    <n v="0"/>
    <n v="0"/>
    <n v="0"/>
    <n v="179854.86255404691"/>
  </r>
  <r>
    <s v="STND-60797"/>
    <s v="New Lenox School District 122"/>
    <s v="New Lenox School District 122 - 1701 S Spencer Rd Campus - New Lenox"/>
    <x v="1"/>
    <s v="Outdoor &amp; Garage Lighting"/>
    <x v="1"/>
    <n v="0"/>
    <n v="3971.43"/>
    <n v="0"/>
    <x v="0"/>
    <x v="1"/>
    <n v="10.1978380583316"/>
    <s v="Qty / 1,000"/>
    <m/>
    <s v="Public-Lighting"/>
    <x v="0"/>
    <n v="3"/>
    <n v="1"/>
    <s v="Lighting"/>
    <n v="0.99829244462109001"/>
    <n v="0.987374621353864"/>
    <n v="3964.64856334154"/>
    <n v="0"/>
    <n v="0.71"/>
    <n v="2814.9004799724898"/>
    <n v="0"/>
    <n v="4903"/>
    <n v="1"/>
    <n v="1"/>
    <n v="0"/>
    <n v="0"/>
    <n v="14.276973281664301"/>
    <d v="1900-01-09T04:44:53"/>
    <n v="43263"/>
    <n v="0"/>
    <n v="0"/>
    <n v="0"/>
    <n v="28705.899245079345"/>
  </r>
  <r>
    <s v="STND-60797"/>
    <s v="New Lenox School District 122"/>
    <s v="New Lenox School District 122 - 1701 S Spencer Rd Campus - New Lenox"/>
    <x v="27"/>
    <s v="Outdoor &amp; Garage Lighting"/>
    <x v="12"/>
    <n v="0"/>
    <n v="686"/>
    <n v="0"/>
    <x v="0"/>
    <x v="1"/>
    <n v="8"/>
    <s v="Qty / 1,000"/>
    <m/>
    <s v="Public-Lighting"/>
    <x v="0"/>
    <n v="3"/>
    <n v="1"/>
    <s v="Lighting"/>
    <n v="0.99829244462109001"/>
    <n v="0.987374621353864"/>
    <n v="684.828617010068"/>
    <n v="0"/>
    <n v="0.71"/>
    <n v="486.228318077148"/>
    <n v="0"/>
    <n v="2979"/>
    <n v="1.17333333333333"/>
    <n v="1.323"/>
    <n v="2.1333333333333301E-2"/>
    <n v="0.72"/>
    <n v="23.497818059751602"/>
    <d v="1900-01-15T18:49:11"/>
    <n v="43263"/>
    <n v="0"/>
    <n v="12.4514294001831"/>
    <n v="0"/>
    <n v="3889.826544617184"/>
  </r>
  <r>
    <s v="STND-60797"/>
    <s v="New Lenox School District 122"/>
    <s v="New Lenox School District 122 - 1701 S Spencer Rd Campus - New Lenox"/>
    <x v="27"/>
    <s v="Outdoor &amp; Garage Lighting"/>
    <x v="12"/>
    <n v="0"/>
    <n v="134.4"/>
    <n v="0"/>
    <x v="0"/>
    <x v="1"/>
    <n v="8"/>
    <s v="Qty / 1,000"/>
    <m/>
    <s v="Public-Lighting"/>
    <x v="0"/>
    <n v="3"/>
    <n v="1"/>
    <s v="Lighting"/>
    <n v="0.99829244462109001"/>
    <n v="0.987374621353864"/>
    <n v="134.17050455707499"/>
    <n v="0"/>
    <n v="0.71"/>
    <n v="95.261058235522896"/>
    <n v="0"/>
    <n v="2979"/>
    <n v="1.17333333333333"/>
    <n v="1.323"/>
    <n v="2.1333333333333301E-2"/>
    <n v="0.72"/>
    <n v="23.497818059751602"/>
    <d v="1900-01-15T18:49:11"/>
    <n v="43263"/>
    <n v="0"/>
    <n v="2.4394637192195399"/>
    <n v="0"/>
    <n v="762.08846588418317"/>
  </r>
  <r>
    <s v="STND-60798"/>
    <s v="Manteno Township"/>
    <s v="Manteno Township - 1030 Boudreau Rd - Manteno"/>
    <x v="0"/>
    <s v="Indoor Lighting"/>
    <x v="16"/>
    <n v="0"/>
    <n v="24487.200000000001"/>
    <n v="6.6239999999999997"/>
    <x v="0"/>
    <x v="1"/>
    <n v="14.701558365186701"/>
    <s v="Qty / 1,000"/>
    <m/>
    <s v="Public-Lighting"/>
    <x v="0"/>
    <n v="3"/>
    <n v="1"/>
    <s v="Lighting"/>
    <n v="0.99829244462109001"/>
    <n v="0.987374621353864"/>
    <n v="24445.386749925601"/>
    <n v="6.5403694918479998"/>
    <n v="0.71"/>
    <n v="17356.224592447201"/>
    <n v="4.6436623392120797"/>
    <n v="3401"/>
    <n v="1"/>
    <n v="1"/>
    <n v="0"/>
    <n v="0.92"/>
    <n v="20.582181711261399"/>
    <d v="1900-01-13T16:50:15"/>
    <n v="43283"/>
    <n v="7.1090972737478202"/>
    <n v="0"/>
    <n v="0"/>
    <n v="255163.54884515129"/>
  </r>
  <r>
    <s v="STND-60799"/>
    <s v="Android Industries - Belvidere LLC"/>
    <s v="Android Industries - 1222 Crosslink Parkway - Belvidere"/>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297"/>
    <n v="3.8206449574715502"/>
    <n v="0"/>
    <n v="0"/>
    <n v="360325.048486082"/>
  </r>
  <r>
    <s v="STND-60800"/>
    <s v="NWP Acquisition LLC"/>
    <s v="NWP Acquisition LLC-  25 NW Point - Elk Grove Village"/>
    <x v="2"/>
    <s v="Energy Management System"/>
    <x v="6"/>
    <n v="0"/>
    <n v="559372.35"/>
    <n v="0"/>
    <x v="1"/>
    <x v="0"/>
    <n v="15"/>
    <s v="NA"/>
    <m/>
    <s v="EMS"/>
    <x v="1"/>
    <n v="2"/>
    <n v="1"/>
    <s v="EMS"/>
    <n v="0.79332965142744905"/>
    <n v="0.53298697738882195"/>
    <n v="443766.671443653"/>
    <n v="0"/>
    <n v="0.7"/>
    <n v="310636.67001055699"/>
    <n v="0"/>
    <n v="2885"/>
    <n v="1.165"/>
    <n v="1.3779999999999999"/>
    <n v="2.5499999999999998E-2"/>
    <n v="0.55000000000000004"/>
    <n v="24.263431542460999"/>
    <d v="1900-01-16T07:56:40"/>
    <n v="43408"/>
    <n v="0"/>
    <n v="0"/>
    <n v="0"/>
    <n v="4659550.0501583545"/>
  </r>
  <r>
    <s v="STND-60801"/>
    <s v="Kinnikinnick Community Consolidated School Dist 131"/>
    <s v="Kinnikinnick CCSD 131 - Kinnikinnick School Cafe - 5410 Pine Ln - Roscoe"/>
    <x v="0"/>
    <s v="Indoor Lighting"/>
    <x v="12"/>
    <n v="0"/>
    <n v="146.38800000000001"/>
    <n v="3.9917000000000001E-2"/>
    <x v="0"/>
    <x v="1"/>
    <n v="15"/>
    <s v="Qty / 1,000"/>
    <m/>
    <s v="Public-Lighting"/>
    <x v="0"/>
    <n v="3"/>
    <n v="1"/>
    <s v="Lighting"/>
    <n v="0.99829244462109001"/>
    <n v="0.987374621353864"/>
    <n v="146.13803438319201"/>
    <n v="3.9413032760582202E-2"/>
    <n v="0.71"/>
    <n v="103.758004412066"/>
    <n v="2.7983253260013399E-2"/>
    <n v="2979"/>
    <n v="1.17333333333333"/>
    <n v="1.323"/>
    <n v="2.1333333333333301E-2"/>
    <n v="0.72"/>
    <n v="23.497818059751602"/>
    <d v="1900-01-15T18:49:11"/>
    <n v="43267"/>
    <n v="4.1375905728334397E-2"/>
    <n v="2.6570551706034999"/>
    <n v="0"/>
    <n v="1556.3700661809901"/>
  </r>
  <r>
    <s v="STND-60801"/>
    <s v="Kinnikinnick Community Consolidated School Dist 131"/>
    <s v="Kinnikinnick CCSD 131 - Kinnikinnick School Cafe - 5410 Pine Ln - Roscoe"/>
    <x v="0"/>
    <s v="Indoor Lighting"/>
    <x v="12"/>
    <n v="0"/>
    <n v="285.80500000000001"/>
    <n v="7.7933000000000002E-2"/>
    <x v="0"/>
    <x v="1"/>
    <n v="15"/>
    <s v="Qty / 1,000"/>
    <m/>
    <s v="Public-Lighting"/>
    <x v="0"/>
    <n v="3"/>
    <n v="1"/>
    <s v="Lighting"/>
    <n v="0.99829244462109001"/>
    <n v="0.987374621353864"/>
    <n v="285.31697213493101"/>
    <n v="7.6949066365970695E-2"/>
    <n v="0.71"/>
    <n v="202.57505021580101"/>
    <n v="5.4633837119839199E-2"/>
    <n v="2979"/>
    <n v="1.17333333333333"/>
    <n v="1.323"/>
    <n v="2.1333333333333301E-2"/>
    <n v="0.72"/>
    <n v="23.497818059751602"/>
    <d v="1900-01-15T18:49:11"/>
    <n v="43267"/>
    <n v="8.0781332793704003E-2"/>
    <n v="5.1875813115442"/>
    <n v="0"/>
    <n v="3038.625753237015"/>
  </r>
  <r>
    <s v="STND-60801"/>
    <s v="Kinnikinnick Community Consolidated School Dist 131"/>
    <s v="Kinnikinnick CCSD 131 - Kinnikinnick School Cafe - 5410 Pine Ln - Roscoe"/>
    <x v="0"/>
    <s v="Indoor Lighting"/>
    <x v="12"/>
    <n v="0"/>
    <n v="3366.9250000000002"/>
    <n v="0.91808599999999996"/>
    <x v="0"/>
    <x v="1"/>
    <n v="15"/>
    <s v="Qty / 1,000"/>
    <m/>
    <s v="Public-Lighting"/>
    <x v="0"/>
    <n v="3"/>
    <n v="1"/>
    <s v="Lighting"/>
    <n v="0.99829244462109001"/>
    <n v="0.987374621353864"/>
    <n v="3361.1757891058701"/>
    <n v="0.90649481662028397"/>
    <n v="0.71"/>
    <n v="2386.4348102651602"/>
    <n v="0.64361131980040098"/>
    <n v="2979"/>
    <n v="1.17333333333333"/>
    <n v="1.323"/>
    <n v="2.1333333333333301E-2"/>
    <n v="0.72"/>
    <n v="23.497818059751602"/>
    <d v="1900-01-15T18:49:11"/>
    <n v="43267"/>
    <n v="0.95164064900928402"/>
    <n v="61.112287074652102"/>
    <n v="0"/>
    <n v="35796.522153977407"/>
  </r>
  <r>
    <s v="STND-60801"/>
    <s v="Kinnikinnick Community Consolidated School Dist 131"/>
    <s v="Kinnikinnick CCSD 131 - Kinnikinnick School Cafe - 5410 Pine Ln - Roscoe"/>
    <x v="0"/>
    <s v="Indoor Lighting"/>
    <x v="12"/>
    <n v="0"/>
    <n v="1498.7349999999999"/>
    <n v="0.40867199999999998"/>
    <x v="0"/>
    <x v="1"/>
    <n v="15"/>
    <s v="Qty / 1,000"/>
    <m/>
    <s v="Public-Lighting"/>
    <x v="0"/>
    <n v="3"/>
    <n v="1"/>
    <s v="Lighting"/>
    <n v="0.99829244462109001"/>
    <n v="0.987374621353864"/>
    <n v="1496.17582698919"/>
    <n v="0.403512361257926"/>
    <n v="0.71"/>
    <n v="1062.2848371623199"/>
    <n v="0.28649377649312802"/>
    <n v="2979"/>
    <n v="1.17333333333333"/>
    <n v="1.323"/>
    <n v="2.1333333333333301E-2"/>
    <n v="0.72"/>
    <n v="23.497818059751602"/>
    <d v="1900-01-15T18:49:11"/>
    <n v="43267"/>
    <n v="0.42360834095272398"/>
    <n v="27.203196854348899"/>
    <n v="0"/>
    <n v="15934.272557434799"/>
  </r>
  <r>
    <s v="STND-60803"/>
    <s v="Smithfield Packaged Meats Corp"/>
    <s v="DBA Saratoga Specialties - 771 W Crossroads Pkwy #A - Bolingbrook"/>
    <x v="7"/>
    <s v="Indoor Lighting"/>
    <x v="4"/>
    <n v="0"/>
    <n v="64749.404000000002"/>
    <n v="23.95872"/>
    <x v="0"/>
    <x v="0"/>
    <n v="8"/>
    <s v="Qty / 1,000"/>
    <m/>
    <s v="Private-Lighting"/>
    <x v="0"/>
    <n v="1"/>
    <n v="1"/>
    <s v="Lighting"/>
    <n v="0.99989942556735301"/>
    <n v="1.019640158801"/>
    <n v="64742.891865428399"/>
    <n v="24.429273065468799"/>
    <n v="0.71"/>
    <n v="45967.453224454199"/>
    <n v="17.344783876482801"/>
    <n v="7616"/>
    <n v="1.1100000000000001"/>
    <n v="1.29"/>
    <n v="2.1999999999999999E-2"/>
    <n v="0.76"/>
    <n v="9.1911764705882408"/>
    <d v="1900-01-05T13:33:47"/>
    <n v="43433"/>
    <n v="31.044952427841899"/>
    <n v="1283.1924513868701"/>
    <n v="0"/>
    <n v="367739.62579563359"/>
  </r>
  <r>
    <s v="STND-60803"/>
    <s v="Smithfield Packaged Meats Corp"/>
    <s v="DBA Saratoga Specialties - 771 W Crossroads Pkwy #A - Bolingbrook"/>
    <x v="0"/>
    <s v="Indoor Lighting"/>
    <x v="4"/>
    <n v="0"/>
    <n v="93.677000000000007"/>
    <n v="1.0434000000000001E-2"/>
    <x v="0"/>
    <x v="0"/>
    <n v="6.5651260504201696"/>
    <s v="Qty / 1,000"/>
    <m/>
    <s v="Private-Lighting"/>
    <x v="0"/>
    <n v="1"/>
    <n v="1"/>
    <s v="Lighting"/>
    <n v="0.99989942556735301"/>
    <n v="1.019640158801"/>
    <n v="93.667578488872905"/>
    <n v="1.06389254169297E-2"/>
    <n v="0.71"/>
    <n v="66.503980727099801"/>
    <n v="7.5536370460200699E-3"/>
    <n v="7616"/>
    <n v="1.1100000000000001"/>
    <n v="1.29"/>
    <n v="2.1999999999999999E-2"/>
    <n v="0.76"/>
    <n v="9.1911764705882408"/>
    <d v="1900-01-05T13:33:47"/>
    <n v="43433"/>
    <n v="1.08516171123314E-2"/>
    <n v="1.85647452860829"/>
    <n v="0"/>
    <n v="436.60701632812379"/>
  </r>
  <r>
    <s v="STND-60803"/>
    <s v="Smithfield Packaged Meats Corp"/>
    <s v="DBA Saratoga Specialties - 771 W Crossroads Pkwy #A - Bolingbrook"/>
    <x v="0"/>
    <s v="Indoor Lighting"/>
    <x v="4"/>
    <n v="0"/>
    <n v="377704.85800000001"/>
    <n v="42.069887999999999"/>
    <x v="0"/>
    <x v="0"/>
    <n v="6.5651260504201696"/>
    <s v="Qty / 1,000"/>
    <m/>
    <s v="Private-Lighting"/>
    <x v="0"/>
    <n v="1"/>
    <n v="1"/>
    <s v="Lighting"/>
    <n v="0.99989942556735301"/>
    <n v="1.019640158801"/>
    <n v="377666.87054819899"/>
    <n v="42.8961472810605"/>
    <n v="0.71"/>
    <n v="268143.478089221"/>
    <n v="30.4562645695529"/>
    <n v="7616"/>
    <n v="1.1100000000000001"/>
    <n v="1.29"/>
    <n v="2.1999999999999999E-2"/>
    <n v="0.76"/>
    <n v="9.1911764705882408"/>
    <d v="1900-01-05T13:33:47"/>
    <n v="43433"/>
    <n v="43.753720196920099"/>
    <n v="7485.2893261805102"/>
    <n v="0"/>
    <n v="1760395.7332538147"/>
  </r>
  <r>
    <s v="STND-60803"/>
    <s v="Smithfield Packaged Meats Corp"/>
    <s v="DBA Saratoga Specialties - 771 W Crossroads Pkwy #A - Bolingbrook"/>
    <x v="0"/>
    <s v="Indoor Lighting"/>
    <x v="4"/>
    <n v="0"/>
    <n v="4402.8100000000004"/>
    <n v="0.490398"/>
    <x v="0"/>
    <x v="0"/>
    <n v="6.5651260504201696"/>
    <s v="Qty / 1,000"/>
    <m/>
    <s v="Private-Lighting"/>
    <x v="0"/>
    <n v="1"/>
    <n v="1"/>
    <s v="Lighting"/>
    <n v="0.99989942556735301"/>
    <n v="1.019640158801"/>
    <n v="4402.3671898822004"/>
    <n v="0.50002949459569501"/>
    <n v="0.71"/>
    <n v="3125.68070481636"/>
    <n v="0.35502094116294303"/>
    <n v="7616"/>
    <n v="1.1100000000000001"/>
    <n v="1.29"/>
    <n v="2.1999999999999999E-2"/>
    <n v="0.76"/>
    <n v="9.1911764705882408"/>
    <d v="1900-01-05T13:33:47"/>
    <n v="43433"/>
    <n v="0.51002600427957401"/>
    <n v="87.254124484151603"/>
    <n v="0"/>
    <n v="20520.487820485563"/>
  </r>
  <r>
    <s v="STND-60803"/>
    <s v="Smithfield Packaged Meats Corp"/>
    <s v="DBA Saratoga Specialties - 771 W Crossroads Pkwy #A - Bolingbrook"/>
    <x v="0"/>
    <s v="Indoor Lighting"/>
    <x v="4"/>
    <n v="0"/>
    <n v="227934.39"/>
    <n v="25.388009"/>
    <x v="0"/>
    <x v="0"/>
    <n v="6.5651260504201696"/>
    <s v="Qty / 1,000"/>
    <m/>
    <s v="Private-Lighting"/>
    <x v="0"/>
    <n v="1"/>
    <n v="1"/>
    <s v="Lighting"/>
    <n v="0.99989942556735301"/>
    <n v="1.019640158801"/>
    <n v="227911.465628045"/>
    <n v="25.886633528401301"/>
    <n v="0.71"/>
    <n v="161817.140595912"/>
    <n v="18.379509805164901"/>
    <n v="7616"/>
    <n v="1.1100000000000001"/>
    <n v="1.29"/>
    <n v="2.1999999999999999E-2"/>
    <n v="0.76"/>
    <n v="9.1911764705882408"/>
    <d v="1900-01-05T13:33:47"/>
    <n v="43433"/>
    <n v="26.4041549657296"/>
    <n v="4517.1641836189101"/>
    <n v="0"/>
    <n v="1062349.9251307251"/>
  </r>
  <r>
    <s v="STND-60803"/>
    <s v="Smithfield Packaged Meats Corp"/>
    <s v="DBA Saratoga Specialties - 771 W Crossroads Pkwy #A - Bolingbrook"/>
    <x v="0"/>
    <s v="Indoor Lighting"/>
    <x v="4"/>
    <n v="0"/>
    <n v="562.06100000000004"/>
    <n v="6.2604000000000007E-2"/>
    <x v="0"/>
    <x v="0"/>
    <n v="6.5651260504201696"/>
    <s v="Qty / 1,000"/>
    <m/>
    <s v="Private-Lighting"/>
    <x v="0"/>
    <n v="1"/>
    <n v="1"/>
    <s v="Lighting"/>
    <n v="0.99989942556735301"/>
    <n v="1.019640158801"/>
    <n v="562.00447103381202"/>
    <n v="6.38335525015781E-2"/>
    <n v="0.71"/>
    <n v="399.02317443400602"/>
    <n v="4.5321822276120402E-2"/>
    <n v="7616"/>
    <n v="1.1100000000000001"/>
    <n v="1.29"/>
    <n v="2.1999999999999999E-2"/>
    <n v="0.76"/>
    <n v="9.1911764705882408"/>
    <d v="1900-01-05T13:33:47"/>
    <n v="43433"/>
    <n v="6.5109702673988204E-2"/>
    <n v="11.1388273538233"/>
    <n v="0"/>
    <n v="2619.6374371980442"/>
  </r>
  <r>
    <s v="STND-60804"/>
    <s v="Dekalb County Government"/>
    <s v="Dekalb County Government - 133 W State Street - Sycamore"/>
    <x v="2"/>
    <s v="Energy Management System"/>
    <x v="4"/>
    <n v="6500"/>
    <n v="15600"/>
    <n v="0"/>
    <x v="1"/>
    <x v="1"/>
    <n v="15"/>
    <s v="NA"/>
    <m/>
    <s v="EMS"/>
    <x v="1"/>
    <n v="3"/>
    <n v="1"/>
    <s v="EMS"/>
    <n v="0.91036333343406195"/>
    <n v="0"/>
    <n v="14201.668001571399"/>
    <n v="0"/>
    <n v="0.7"/>
    <n v="9941.1676010999599"/>
    <n v="0"/>
    <n v="7616"/>
    <n v="1.1100000000000001"/>
    <n v="1.29"/>
    <n v="2.1999999999999999E-2"/>
    <n v="0.76"/>
    <n v="9.1911764705882408"/>
    <d v="1900-01-05T13:33:47"/>
    <n v="43470"/>
    <n v="0"/>
    <n v="0"/>
    <n v="0"/>
    <n v="149117.51401649939"/>
  </r>
  <r>
    <s v="STND-60805"/>
    <s v="McKesson Corporation"/>
    <s v="McKesson HBOC Medical Group - 20951 W Walter Strawn Dr - Elwood"/>
    <x v="0"/>
    <s v="Indoor Lighting"/>
    <x v="10"/>
    <n v="0"/>
    <n v="274171.21399999998"/>
    <n v="49.032733999999998"/>
    <x v="0"/>
    <x v="0"/>
    <n v="10.827197921178"/>
    <s v="Qty / 1,000"/>
    <m/>
    <s v="Private-Lighting"/>
    <x v="0"/>
    <n v="2"/>
    <n v="1"/>
    <s v="Lighting"/>
    <n v="0.97902139861649395"/>
    <n v="0.93591656730105399"/>
    <n v="268419.48539066198"/>
    <n v="45.890548090665703"/>
    <n v="0.71"/>
    <n v="190577.83462737"/>
    <n v="32.582289144372602"/>
    <n v="4618"/>
    <n v="1.02"/>
    <n v="1.04"/>
    <n v="1.2E-2"/>
    <n v="0.81"/>
    <n v="15.158077089649201"/>
    <d v="1900-01-09T19:51:10"/>
    <n v="43371"/>
    <n v="54.475959271920303"/>
    <n v="3157.8762987136702"/>
    <n v="0"/>
    <n v="2063423.934900065"/>
  </r>
  <r>
    <s v="STND-60805"/>
    <s v="McKesson Corporation"/>
    <s v="McKesson HBOC Medical Group - 20951 W Walter Strawn Dr - Elwood"/>
    <x v="7"/>
    <s v="Indoor Lighting"/>
    <x v="10"/>
    <n v="0"/>
    <n v="49905.322"/>
    <n v="30.301127999999999"/>
    <x v="0"/>
    <x v="0"/>
    <n v="8"/>
    <s v="Qty / 1,000"/>
    <m/>
    <s v="Private-Lighting"/>
    <x v="0"/>
    <n v="2"/>
    <n v="1"/>
    <s v="Lighting"/>
    <n v="0.97902139861649395"/>
    <n v="0.93591656730105399"/>
    <n v="48858.378142846501"/>
    <n v="28.359327703109798"/>
    <n v="0.71"/>
    <n v="34689.448481421001"/>
    <n v="20.135122669207998"/>
    <n v="4618"/>
    <n v="1.02"/>
    <n v="1.04"/>
    <n v="1.2E-2"/>
    <n v="0.81"/>
    <n v="15.158077089649201"/>
    <d v="1900-01-09T19:51:10"/>
    <n v="43371"/>
    <n v="41.316036863504998"/>
    <n v="574.80444873936995"/>
    <n v="0"/>
    <n v="277515.58785136801"/>
  </r>
  <r>
    <s v="STND-60806"/>
    <s v="Del Monte Foods Inc"/>
    <s v="Del Monte Foods - 347 N 43rd Rd - Mendota"/>
    <x v="0"/>
    <s v="Indoor Lighting"/>
    <x v="10"/>
    <n v="0"/>
    <n v="81922.581000000006"/>
    <n v="14.651021"/>
    <x v="0"/>
    <x v="0"/>
    <n v="10.827197921178"/>
    <s v="Qty / 1,000"/>
    <m/>
    <s v="Private-Lighting"/>
    <x v="0"/>
    <n v="2"/>
    <n v="1"/>
    <s v="Lighting"/>
    <n v="0.97902139861649395"/>
    <n v="0.93591656730105399"/>
    <n v="80203.959828892999"/>
    <n v="13.712133281775699"/>
    <n v="0.71"/>
    <n v="56944.811478513999"/>
    <n v="9.7356146300607094"/>
    <n v="4618"/>
    <n v="1.02"/>
    <n v="1.04"/>
    <n v="1.2E-2"/>
    <n v="0.81"/>
    <n v="15.158077089649201"/>
    <d v="1900-01-09T19:51:10"/>
    <n v="43267"/>
    <n v="16.277461160702298"/>
    <n v="943.57599798697595"/>
    <n v="0"/>
    <n v="616552.7444620399"/>
  </r>
  <r>
    <s v="STND-60806"/>
    <s v="Del Monte Foods Inc"/>
    <s v="Del Monte Foods - 347 N 43rd Rd - Mendota"/>
    <x v="0"/>
    <s v="Indoor Lighting"/>
    <x v="10"/>
    <n v="0"/>
    <n v="69119.823000000004"/>
    <n v="12.361378"/>
    <x v="0"/>
    <x v="0"/>
    <n v="10.827197921178"/>
    <s v="Qty / 1,000"/>
    <m/>
    <s v="Private-Lighting"/>
    <x v="0"/>
    <n v="2"/>
    <n v="1"/>
    <s v="Lighting"/>
    <n v="0.97902139861649395"/>
    <n v="0.93591656730105399"/>
    <n v="67669.785785584507"/>
    <n v="11.569218464870801"/>
    <n v="0.71"/>
    <n v="48045.547907765002"/>
    <n v="8.2141451100582401"/>
    <n v="4618"/>
    <n v="1.02"/>
    <n v="1.04"/>
    <n v="1.2E-2"/>
    <n v="0.81"/>
    <n v="15.158077089649201"/>
    <d v="1900-01-09T19:51:10"/>
    <n v="43267"/>
    <n v="13.733640152980501"/>
    <n v="796.11512688922903"/>
    <n v="0"/>
    <n v="520198.6564288112"/>
  </r>
  <r>
    <s v="STND-60806"/>
    <s v="Del Monte Foods Inc"/>
    <s v="Del Monte Foods - 347 N 43rd Rd - Mendota"/>
    <x v="7"/>
    <s v="Indoor Lighting"/>
    <x v="10"/>
    <n v="0"/>
    <n v="10563.264999999999"/>
    <n v="6.4137219999999999"/>
    <x v="0"/>
    <x v="0"/>
    <n v="8"/>
    <s v="Qty / 1,000"/>
    <m/>
    <s v="Private-Lighting"/>
    <x v="0"/>
    <n v="2"/>
    <n v="1"/>
    <s v="Lighting"/>
    <n v="0.97902139861649395"/>
    <n v="0.93591656730105399"/>
    <n v="10341.6624742567"/>
    <n v="6.0027086778632501"/>
    <n v="0.71"/>
    <n v="7342.5803567222201"/>
    <n v="4.26192316128291"/>
    <n v="4618"/>
    <n v="1.02"/>
    <n v="1.04"/>
    <n v="1.2E-2"/>
    <n v="0.81"/>
    <n v="15.158077089649201"/>
    <d v="1900-01-09T19:51:10"/>
    <n v="43267"/>
    <n v="8.7452049502669702"/>
    <n v="121.666617344196"/>
    <n v="0"/>
    <n v="58740.642853777761"/>
  </r>
  <r>
    <s v="STND-60807"/>
    <s v="Kinnikinnick Community Consolidated School Dist 131"/>
    <s v="Kinnikinnick CCSD #131/ Roscoe Middle School - 6121 Elevator Rd - Roscoe"/>
    <x v="1"/>
    <s v="Outdoor &amp; Garage Lighting"/>
    <x v="1"/>
    <n v="0"/>
    <n v="4802.9229999999998"/>
    <n v="1.3096509999999999"/>
    <x v="0"/>
    <x v="1"/>
    <n v="10.1978380583316"/>
    <s v="Qty / 1,000"/>
    <m/>
    <s v="Public-Lighting"/>
    <x v="0"/>
    <n v="3"/>
    <n v="1"/>
    <s v="Lighting"/>
    <n v="0.99829244462109001"/>
    <n v="0.987374621353864"/>
    <n v="4794.7217429968596"/>
    <n v="1.29311616023071"/>
    <n v="0.71"/>
    <n v="3404.2524375277699"/>
    <n v="0.918112473763804"/>
    <n v="4903"/>
    <n v="1"/>
    <n v="1"/>
    <n v="0"/>
    <n v="0"/>
    <n v="14.276973281664301"/>
    <d v="1900-01-09T04:44:53"/>
    <n v="43270"/>
    <n v="1.29311616023071"/>
    <n v="0"/>
    <n v="0"/>
    <n v="34716.015067588807"/>
  </r>
  <r>
    <s v="STND-60807"/>
    <s v="Kinnikinnick Community Consolidated School Dist 131"/>
    <s v="Kinnikinnick CCSD #131/ Roscoe Middle School - 6121 Elevator Rd - Roscoe"/>
    <x v="1"/>
    <s v="Outdoor &amp; Garage Lighting"/>
    <x v="1"/>
    <n v="0"/>
    <n v="1505.7059999999999"/>
    <n v="0.41057300000000002"/>
    <x v="0"/>
    <x v="1"/>
    <n v="10.1978380583316"/>
    <s v="Qty / 1,000"/>
    <m/>
    <s v="Public-Lighting"/>
    <x v="0"/>
    <n v="3"/>
    <n v="1"/>
    <s v="Lighting"/>
    <n v="0.99829244462109001"/>
    <n v="0.987374621353864"/>
    <n v="1503.1349236206399"/>
    <n v="0.40538936041312001"/>
    <n v="0.71"/>
    <n v="1067.2257957706599"/>
    <n v="0.28782644589331502"/>
    <n v="4903"/>
    <n v="1"/>
    <n v="1"/>
    <n v="0"/>
    <n v="0"/>
    <n v="14.276973281664301"/>
    <d v="1900-01-09T04:44:53"/>
    <n v="43270"/>
    <n v="0.40538936041312001"/>
    <n v="0"/>
    <n v="0"/>
    <n v="10883.395836943264"/>
  </r>
  <r>
    <s v="STND-60807"/>
    <s v="Kinnikinnick Community Consolidated School Dist 131"/>
    <s v="Kinnikinnick CCSD #131/ Roscoe Middle School - 6121 Elevator Rd - Roscoe"/>
    <x v="1"/>
    <s v="Outdoor &amp; Garage Lighting"/>
    <x v="1"/>
    <n v="0"/>
    <n v="24007.642"/>
    <n v="6.5463550000000001"/>
    <x v="0"/>
    <x v="1"/>
    <n v="10.1978380583316"/>
    <s v="Qty / 1,000"/>
    <m/>
    <s v="Public-Lighting"/>
    <x v="0"/>
    <n v="3"/>
    <n v="1"/>
    <s v="Lighting"/>
    <n v="0.99829244462109001"/>
    <n v="0.987374621353864"/>
    <n v="23966.647621767999"/>
    <n v="6.4637047893729802"/>
    <n v="0.71"/>
    <n v="17016.319811455302"/>
    <n v="4.5892304004548103"/>
    <n v="4903"/>
    <n v="1"/>
    <n v="1"/>
    <n v="0"/>
    <n v="0"/>
    <n v="14.276973281664301"/>
    <d v="1900-01-09T04:44:53"/>
    <n v="43270"/>
    <n v="6.4637047893729802"/>
    <n v="0"/>
    <n v="0"/>
    <n v="173529.67378600087"/>
  </r>
  <r>
    <s v="STND-60808"/>
    <s v="Fabrik Molded Plastics"/>
    <s v="Fabrik Molded Plastics - 1515 Miller Pkwy - McHenry"/>
    <x v="1"/>
    <s v="Outdoor &amp; Garage Lighting"/>
    <x v="1"/>
    <n v="0"/>
    <n v="8408.6450000000004"/>
    <n v="0"/>
    <x v="0"/>
    <x v="0"/>
    <n v="10.1978380583316"/>
    <s v="Qty / 1,000"/>
    <m/>
    <s v="Private-Lighting"/>
    <x v="0"/>
    <n v="3"/>
    <n v="1"/>
    <s v="Lighting"/>
    <n v="0.91633259480590001"/>
    <n v="1.30467645558681"/>
    <n v="7705.1154916516598"/>
    <n v="0"/>
    <n v="0.71"/>
    <n v="5470.6319990726797"/>
    <n v="0"/>
    <n v="4903"/>
    <n v="1"/>
    <n v="1"/>
    <n v="0"/>
    <n v="0"/>
    <n v="14.276973281664301"/>
    <d v="1900-01-09T04:44:53"/>
    <n v="43441"/>
    <n v="0"/>
    <n v="0"/>
    <n v="0"/>
    <n v="55788.619203270056"/>
  </r>
  <r>
    <s v="STND-60808"/>
    <s v="Fabrik Molded Plastics"/>
    <s v="Fabrik Molded Plastics - 1515 Miller Pkwy - McHenry"/>
    <x v="27"/>
    <s v="Outdoor &amp; Garage Lighting"/>
    <x v="10"/>
    <n v="0"/>
    <n v="170.8"/>
    <n v="0"/>
    <x v="0"/>
    <x v="0"/>
    <n v="8"/>
    <s v="Qty / 1,000"/>
    <m/>
    <s v="Private-Lighting"/>
    <x v="0"/>
    <n v="3"/>
    <n v="1"/>
    <s v="Lighting"/>
    <n v="0.91633259480590001"/>
    <n v="1.30467645558681"/>
    <n v="156.50960719284799"/>
    <n v="0"/>
    <n v="0.71"/>
    <n v="111.121821106922"/>
    <n v="0"/>
    <n v="4618"/>
    <n v="1.02"/>
    <n v="1.04"/>
    <n v="1.2E-2"/>
    <n v="0.81"/>
    <n v="15.158077089649201"/>
    <d v="1900-01-09T19:51:10"/>
    <n v="43441"/>
    <n v="0"/>
    <n v="1.8412894963864399"/>
    <n v="0"/>
    <n v="888.97456885537599"/>
  </r>
  <r>
    <s v="STND-60809"/>
    <s v="Lock Up - Evergreen Development Series LLC, Willowbrook Development Series LLC"/>
    <s v="Lock Up Evergreen Development Series LLC Willowbrook Development Series LLC - 755 Plainfield Rd - Willowbrook"/>
    <x v="59"/>
    <s v="Outdoor &amp; Garage Lighting"/>
    <x v="1"/>
    <n v="0"/>
    <n v="4638.26"/>
    <n v="0.94599999999999995"/>
    <x v="0"/>
    <x v="0"/>
    <n v="10.1978380583316"/>
    <s v="Qty / 1,000"/>
    <m/>
    <s v="Private-Lighting"/>
    <x v="0"/>
    <n v="3"/>
    <n v="1"/>
    <s v="Lighting"/>
    <n v="0.91633259480590001"/>
    <n v="1.30467645558681"/>
    <n v="4250.1888211844098"/>
    <n v="1.2342239269851201"/>
    <n v="0.71"/>
    <n v="3017.63406304093"/>
    <n v="0.87629898815943397"/>
    <n v="4903"/>
    <n v="1"/>
    <n v="1"/>
    <n v="0"/>
    <n v="0"/>
    <n v="14.276973281664301"/>
    <d v="1900-01-09T04:44:53"/>
    <n v="43262"/>
    <n v="1.2342239269851201"/>
    <n v="0"/>
    <n v="0"/>
    <n v="30773.343494196615"/>
  </r>
  <r>
    <s v="STND-60810"/>
    <s v="DeKalb County Government"/>
    <s v="DeKalb County - Legislative Center - 200 N Main Street - Sycamore"/>
    <x v="2"/>
    <s v="Energy Management System"/>
    <x v="6"/>
    <n v="4800"/>
    <n v="31200"/>
    <n v="0"/>
    <x v="1"/>
    <x v="1"/>
    <n v="15"/>
    <s v="NA"/>
    <m/>
    <s v="EMS"/>
    <x v="1"/>
    <n v="3"/>
    <n v="1"/>
    <s v="EMS"/>
    <n v="0.91036333343406195"/>
    <n v="0"/>
    <n v="28403.3360031427"/>
    <n v="0"/>
    <n v="0.7"/>
    <n v="19882.335202199902"/>
    <n v="0"/>
    <n v="2885"/>
    <n v="1.165"/>
    <n v="1.3779999999999999"/>
    <n v="2.5499999999999998E-2"/>
    <n v="0.55000000000000004"/>
    <n v="24.263431542460999"/>
    <d v="1900-01-16T07:56:40"/>
    <n v="43471"/>
    <n v="0"/>
    <n v="0"/>
    <n v="0"/>
    <n v="298235.02803299855"/>
  </r>
  <r>
    <s v="STND-60811"/>
    <s v="Plainfield Community School District"/>
    <s v="Plainfield Community School District 202 - Central Elementarv School-23723 W  Getson Ave-Plainfield"/>
    <x v="0"/>
    <s v="Indoor Lighting"/>
    <x v="12"/>
    <n v="0"/>
    <n v="44920.222000000002"/>
    <n v="12.248754999999999"/>
    <x v="0"/>
    <x v="1"/>
    <n v="15"/>
    <s v="Qty / 1,000"/>
    <m/>
    <s v="Public-Lighting"/>
    <x v="0"/>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12"/>
    <s v="Sheffield Meadows LLC"/>
    <s v="Sheffield Meadows LLC - 1800 Maple Ave - Belvidere"/>
    <x v="1"/>
    <s v="Outdoor &amp; Garage Lighting"/>
    <x v="1"/>
    <n v="0"/>
    <n v="10639.51"/>
    <n v="0"/>
    <x v="0"/>
    <x v="0"/>
    <n v="10.1978380583316"/>
    <s v="Qty / 1,000"/>
    <m/>
    <s v="Private-Lighting"/>
    <x v="0"/>
    <n v="3"/>
    <n v="1"/>
    <s v="Lighting"/>
    <n v="0.91633259480590001"/>
    <n v="1.30467645558681"/>
    <n v="9749.3298057633201"/>
    <n v="0"/>
    <n v="0.71"/>
    <n v="6922.0241620919596"/>
    <n v="0"/>
    <n v="4903"/>
    <n v="1"/>
    <n v="1"/>
    <n v="0"/>
    <n v="0"/>
    <n v="14.276973281664301"/>
    <d v="1900-01-09T04:44:53"/>
    <n v="43280"/>
    <n v="0"/>
    <n v="0"/>
    <n v="0"/>
    <n v="70589.681440872286"/>
  </r>
  <r>
    <s v="STND-60812"/>
    <s v="Sheffield Meadows LLC"/>
    <s v="Sheffield Meadows LLC - 1800 Maple Ave - Belvidere"/>
    <x v="1"/>
    <s v="Outdoor &amp; Garage Lighting"/>
    <x v="1"/>
    <n v="0"/>
    <n v="3162.4349999999999"/>
    <n v="0"/>
    <x v="0"/>
    <x v="0"/>
    <n v="10.1978380583316"/>
    <s v="Qty / 1,000"/>
    <m/>
    <s v="Private-Lighting"/>
    <x v="0"/>
    <n v="3"/>
    <n v="1"/>
    <s v="Lighting"/>
    <n v="0.91633259480590001"/>
    <n v="1.30467645558681"/>
    <n v="2897.842269455"/>
    <n v="0"/>
    <n v="0.71"/>
    <n v="2057.4680113130498"/>
    <n v="0"/>
    <n v="4903"/>
    <n v="1"/>
    <n v="1"/>
    <n v="0"/>
    <n v="0"/>
    <n v="14.276973281664301"/>
    <d v="1900-01-09T04:44:53"/>
    <n v="43280"/>
    <n v="0"/>
    <n v="0"/>
    <n v="0"/>
    <n v="20981.72558956805"/>
  </r>
  <r>
    <s v="STND-60814"/>
    <s v="Plainfield Community School District"/>
    <s v="Plainfield Community School District 202  - Charles Reed Elementary School - 2110 Clublands Pkwy - Plainfield"/>
    <x v="0"/>
    <s v="Indoor Lighting"/>
    <x v="12"/>
    <n v="0"/>
    <n v="44920.222000000002"/>
    <n v="12.248754999999999"/>
    <x v="0"/>
    <x v="1"/>
    <n v="15"/>
    <s v="Qty / 1,000"/>
    <m/>
    <s v="Public-Lighting"/>
    <x v="0"/>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16"/>
    <s v="Dukane Precast, Inc"/>
    <s v="Dukane Precast - 2000 Plain Ave - Aurora"/>
    <x v="0"/>
    <s v="Indoor Lighting"/>
    <x v="10"/>
    <n v="0"/>
    <n v="20838.633000000002"/>
    <n v="3.7267779999999999"/>
    <x v="0"/>
    <x v="0"/>
    <n v="10.827197921178"/>
    <s v="Qty / 1,000"/>
    <m/>
    <s v="Private-Lighting"/>
    <x v="0"/>
    <n v="3"/>
    <n v="1"/>
    <s v="Lighting"/>
    <n v="0.91633259480590001"/>
    <n v="1.30467645558681"/>
    <n v="19095.118649097902"/>
    <n v="4.8622395117988901"/>
    <n v="0.71"/>
    <n v="13557.534240859501"/>
    <n v="3.4521900533772101"/>
    <n v="4618"/>
    <n v="1.02"/>
    <n v="1.04"/>
    <n v="1.2E-2"/>
    <n v="0.81"/>
    <n v="15.158077089649201"/>
    <d v="1900-01-09T19:51:10"/>
    <n v="43386"/>
    <n v="5.7718892590205204"/>
    <n v="224.64845469526901"/>
    <n v="0"/>
    <n v="146790.10654893355"/>
  </r>
  <r>
    <s v="STND-60816"/>
    <s v="Dukane Precast, Inc"/>
    <s v="Dukane Precast - 2000 Plain Ave - Aurora"/>
    <x v="0"/>
    <s v="Indoor Lighting"/>
    <x v="10"/>
    <n v="0"/>
    <n v="25322.895"/>
    <n v="4.5287420000000003"/>
    <x v="0"/>
    <x v="0"/>
    <n v="10.827197921178"/>
    <s v="Qty / 1,000"/>
    <m/>
    <s v="Private-Lighting"/>
    <x v="0"/>
    <n v="3"/>
    <n v="1"/>
    <s v="Lighting"/>
    <n v="0.91633259480590001"/>
    <n v="1.30467645558681"/>
    <n v="23204.194083347302"/>
    <n v="5.9085430608271103"/>
    <n v="0.71"/>
    <n v="16474.977799176599"/>
    <n v="4.1950655731872404"/>
    <n v="4618"/>
    <n v="1.02"/>
    <n v="1.04"/>
    <n v="1.2E-2"/>
    <n v="0.81"/>
    <n v="15.158077089649201"/>
    <d v="1900-01-09T19:51:10"/>
    <n v="43386"/>
    <n v="7.0139400057301797"/>
    <n v="272.99051862761598"/>
    <n v="0"/>
    <n v="178377.84537869858"/>
  </r>
  <r>
    <s v="STND-60816"/>
    <s v="Dukane Precast, Inc"/>
    <s v="Dukane Precast - 2000 Plain Ave - Aurora"/>
    <x v="0"/>
    <s v="Indoor Lighting"/>
    <x v="10"/>
    <n v="0"/>
    <n v="8506.91"/>
    <n v="1.521374"/>
    <x v="0"/>
    <x v="0"/>
    <n v="10.827197921178"/>
    <s v="Qty / 1,000"/>
    <m/>
    <s v="Private-Lighting"/>
    <x v="0"/>
    <n v="3"/>
    <n v="1"/>
    <s v="Lighting"/>
    <n v="0.91633259480590001"/>
    <n v="1.30467645558681"/>
    <n v="7795.1589140802598"/>
    <n v="1.98490083794192"/>
    <n v="0.71"/>
    <n v="5534.56282899698"/>
    <n v="1.40927959493876"/>
    <n v="4618"/>
    <n v="1.02"/>
    <n v="1.04"/>
    <n v="1.2E-2"/>
    <n v="0.81"/>
    <n v="15.158077089649201"/>
    <d v="1900-01-09T19:51:10"/>
    <n v="43386"/>
    <n v="2.3562450592852802"/>
    <n v="91.707751930355997"/>
    <n v="0"/>
    <n v="59923.807156745133"/>
  </r>
  <r>
    <s v="STND-60816"/>
    <s v="Dukane Precast, Inc"/>
    <s v="Dukane Precast - 2000 Plain Ave - Aurora"/>
    <x v="0"/>
    <s v="Indoor Lighting"/>
    <x v="10"/>
    <n v="0"/>
    <n v="7183.299"/>
    <n v="1.2846599999999999"/>
    <x v="0"/>
    <x v="0"/>
    <n v="10.827197921178"/>
    <s v="Qty / 1,000"/>
    <m/>
    <s v="Private-Lighting"/>
    <x v="0"/>
    <n v="3"/>
    <n v="1"/>
    <s v="Lighting"/>
    <n v="0.91633259480590001"/>
    <n v="1.30467645558681"/>
    <n v="6582.2910119366297"/>
    <n v="1.67606565543415"/>
    <n v="0.71"/>
    <n v="4673.4266184750004"/>
    <n v="1.19000661535824"/>
    <n v="4618"/>
    <n v="1.02"/>
    <n v="1.04"/>
    <n v="1.2E-2"/>
    <n v="0.81"/>
    <n v="15.158077089649201"/>
    <d v="1900-01-09T19:51:10"/>
    <n v="43386"/>
    <n v="1.9896315947698799"/>
    <n v="77.438717787489693"/>
    <n v="0"/>
    <n v="50600.114968330454"/>
  </r>
  <r>
    <s v="STND-60816"/>
    <s v="Dukane Precast, Inc"/>
    <s v="Dukane Precast - 2000 Plain Ave - Aurora"/>
    <x v="0"/>
    <s v="Indoor Lighting"/>
    <x v="10"/>
    <n v="0"/>
    <n v="2920.4229999999998"/>
    <n v="0.52228799999999997"/>
    <x v="0"/>
    <x v="0"/>
    <n v="10.827197921178"/>
    <s v="Qty / 1,000"/>
    <m/>
    <s v="Private-Lighting"/>
    <x v="0"/>
    <n v="3"/>
    <n v="1"/>
    <s v="Lighting"/>
    <n v="0.91633259480590001"/>
    <n v="1.30467645558681"/>
    <n v="2676.07878552083"/>
    <n v="0.68141685663552198"/>
    <n v="0.71"/>
    <n v="1900.0159377197899"/>
    <n v="0.48380596821122102"/>
    <n v="4618"/>
    <n v="1.02"/>
    <n v="1.04"/>
    <n v="1.2E-2"/>
    <n v="0.81"/>
    <n v="15.158077089649201"/>
    <d v="1900-01-09T19:51:10"/>
    <n v="43386"/>
    <n v="0.80889940246381997"/>
    <n v="31.483279829656801"/>
    <n v="0"/>
    <n v="20571.848611084777"/>
  </r>
  <r>
    <s v="STND-60816"/>
    <s v="Dukane Precast, Inc"/>
    <s v="Dukane Precast - 2000 Plain Ave - Aurora"/>
    <x v="7"/>
    <s v="Indoor Lighting"/>
    <x v="10"/>
    <n v="0"/>
    <n v="2487.0700000000002"/>
    <n v="1.5100800000000001"/>
    <x v="0"/>
    <x v="0"/>
    <n v="8"/>
    <s v="Qty / 1,000"/>
    <m/>
    <s v="Private-Lighting"/>
    <x v="0"/>
    <n v="3"/>
    <n v="1"/>
    <s v="Lighting"/>
    <n v="0.91633259480590001"/>
    <n v="1.30467645558681"/>
    <n v="2278.98330656391"/>
    <n v="1.97016582205252"/>
    <n v="0.71"/>
    <n v="1618.07814766038"/>
    <n v="1.39881773365729"/>
    <n v="4618"/>
    <n v="1.02"/>
    <n v="1.04"/>
    <n v="1.2E-2"/>
    <n v="0.81"/>
    <n v="15.158077089649201"/>
    <d v="1900-01-09T19:51:10"/>
    <n v="43386"/>
    <n v="2.8702882022909701"/>
    <n v="26.811568312516599"/>
    <n v="0"/>
    <n v="12944.62518128304"/>
  </r>
  <r>
    <s v="STND-60816"/>
    <s v="Dukane Precast, Inc"/>
    <s v="Dukane Precast - 2000 Plain Ave - Aurora"/>
    <x v="7"/>
    <s v="Indoor Lighting"/>
    <x v="10"/>
    <n v="0"/>
    <n v="1085.2670000000001"/>
    <n v="0.65894399999999997"/>
    <x v="0"/>
    <x v="0"/>
    <n v="8"/>
    <s v="Qty / 1,000"/>
    <m/>
    <s v="Private-Lighting"/>
    <x v="0"/>
    <n v="3"/>
    <n v="1"/>
    <s v="Lighting"/>
    <n v="0.91633259480590001"/>
    <n v="1.30467645558681"/>
    <n v="994.46552616721499"/>
    <n v="0.85970872235019302"/>
    <n v="0.71"/>
    <n v="706.07052357872203"/>
    <n v="0.61039319286863702"/>
    <n v="4618"/>
    <n v="1.02"/>
    <n v="1.04"/>
    <n v="1.2E-2"/>
    <n v="0.81"/>
    <n v="15.158077089649201"/>
    <d v="1900-01-09T19:51:10"/>
    <n v="43386"/>
    <n v="1.25248939736333"/>
    <n v="11.699594425496599"/>
    <n v="0"/>
    <n v="5648.5641886297763"/>
  </r>
  <r>
    <s v="STND-60816"/>
    <s v="Dukane Precast, Inc"/>
    <s v="Dukane Precast - 2000 Plain Ave - Aurora"/>
    <x v="7"/>
    <s v="Indoor Lighting"/>
    <x v="10"/>
    <n v="0"/>
    <n v="1044.569"/>
    <n v="0.63423399999999996"/>
    <x v="0"/>
    <x v="0"/>
    <n v="8"/>
    <s v="Qty / 1,000"/>
    <m/>
    <s v="Private-Lighting"/>
    <x v="0"/>
    <n v="3"/>
    <n v="1"/>
    <s v="Lighting"/>
    <n v="0.91633259480590001"/>
    <n v="1.30467645558681"/>
    <n v="957.17262222380396"/>
    <n v="0.82747016713264299"/>
    <n v="0.71"/>
    <n v="679.59256177890097"/>
    <n v="0.587503818664176"/>
    <n v="4618"/>
    <n v="1.02"/>
    <n v="1.04"/>
    <n v="1.2E-2"/>
    <n v="0.81"/>
    <n v="15.158077089649201"/>
    <d v="1900-01-09T19:51:10"/>
    <n v="43386"/>
    <n v="1.20552180526317"/>
    <n v="11.2608543791036"/>
    <n v="0"/>
    <n v="5436.7404942312078"/>
  </r>
  <r>
    <s v="STND-60816"/>
    <s v="Dukane Precast, Inc"/>
    <s v="Dukane Precast - 2000 Plain Ave - Aurora"/>
    <x v="7"/>
    <s v="Indoor Lighting"/>
    <x v="10"/>
    <n v="0"/>
    <n v="847.86500000000001"/>
    <n v="0.51480000000000004"/>
    <x v="0"/>
    <x v="0"/>
    <n v="8"/>
    <s v="Qty / 1,000"/>
    <m/>
    <s v="Private-Lighting"/>
    <x v="0"/>
    <n v="3"/>
    <n v="1"/>
    <s v="Lighting"/>
    <n v="0.91633259480590001"/>
    <n v="1.30467645558681"/>
    <n v="776.92633549510401"/>
    <n v="0.67164743933608795"/>
    <n v="0.71"/>
    <n v="551.61769820152404"/>
    <n v="0.476869681928623"/>
    <n v="4618"/>
    <n v="1.02"/>
    <n v="1.04"/>
    <n v="1.2E-2"/>
    <n v="0.81"/>
    <n v="15.158077089649201"/>
    <d v="1900-01-09T19:51:10"/>
    <n v="43386"/>
    <n v="0.978507341690105"/>
    <n v="9.1403098293541696"/>
    <n v="0"/>
    <n v="4412.9415856121923"/>
  </r>
  <r>
    <s v="STND-60816"/>
    <s v="Dukane Precast, Inc"/>
    <s v="Dukane Precast - 2000 Plain Ave - Aurora"/>
    <x v="7"/>
    <s v="Indoor Lighting"/>
    <x v="10"/>
    <n v="0"/>
    <n v="226.09700000000001"/>
    <n v="0.13728000000000001"/>
    <x v="0"/>
    <x v="0"/>
    <n v="8"/>
    <s v="Qty / 1,000"/>
    <m/>
    <s v="Private-Lighting"/>
    <x v="0"/>
    <n v="3"/>
    <n v="1"/>
    <s v="Lighting"/>
    <n v="0.91633259480590001"/>
    <n v="1.30467645558681"/>
    <n v="207.18005068783"/>
    <n v="0.179105983822957"/>
    <n v="0.71"/>
    <n v="147.09783598835901"/>
    <n v="0.127165248514299"/>
    <n v="4618"/>
    <n v="1.02"/>
    <n v="1.04"/>
    <n v="1.2E-2"/>
    <n v="0.81"/>
    <n v="15.158077089649201"/>
    <d v="1900-01-09T19:51:10"/>
    <n v="43386"/>
    <n v="0.26093529111736102"/>
    <n v="2.4374123610332901"/>
    <n v="0"/>
    <n v="1176.7826879068721"/>
  </r>
  <r>
    <s v="STND-60816"/>
    <s v="Dukane Precast, Inc"/>
    <s v="Dukane Precast - 2000 Plain Ave - Aurora"/>
    <x v="7"/>
    <s v="Indoor Lighting"/>
    <x v="10"/>
    <n v="0"/>
    <n v="1591.7249999999999"/>
    <n v="0.96645099999999995"/>
    <x v="0"/>
    <x v="0"/>
    <n v="8"/>
    <s v="Qty / 1,000"/>
    <m/>
    <s v="Private-Lighting"/>
    <x v="0"/>
    <n v="3"/>
    <n v="1"/>
    <s v="Lighting"/>
    <n v="0.91633259480590001"/>
    <n v="1.30467645558681"/>
    <n v="1458.54949946742"/>
    <n v="1.26090586517832"/>
    <n v="0.71"/>
    <n v="1035.57014462187"/>
    <n v="0.89524316427661099"/>
    <n v="4618"/>
    <n v="1.02"/>
    <n v="1.04"/>
    <n v="1.2E-2"/>
    <n v="0.81"/>
    <n v="15.158077089649201"/>
    <d v="1900-01-09T19:51:10"/>
    <n v="43386"/>
    <n v="1.83698406931574"/>
    <n v="17.159405876087298"/>
    <n v="0"/>
    <n v="8284.5611569749599"/>
  </r>
  <r>
    <s v="STND-60817"/>
    <s v="Oak Creek Center Illinois Realty LP"/>
    <s v="Oak Creek Center Illinois Realty LP - 801 Oak Creek - Lombard"/>
    <x v="0"/>
    <s v="Indoor Lighting"/>
    <x v="6"/>
    <n v="0"/>
    <n v="21440.858"/>
    <n v="4.8211680000000001"/>
    <x v="0"/>
    <x v="0"/>
    <n v="15"/>
    <s v="Qty / 1,000"/>
    <m/>
    <s v="Private-Lighting"/>
    <x v="0"/>
    <n v="3"/>
    <n v="1"/>
    <s v="Lighting"/>
    <n v="0.91633259480590001"/>
    <n v="1.30467645558681"/>
    <n v="19646.957046004802"/>
    <n v="6.2900643780285304"/>
    <n v="0.71"/>
    <n v="13949.339502663401"/>
    <n v="4.4659457084002598"/>
    <n v="2885"/>
    <n v="1.165"/>
    <n v="1.3779999999999999"/>
    <n v="2.5499999999999998E-2"/>
    <n v="0.55000000000000004"/>
    <n v="24.263431542460999"/>
    <d v="1900-01-16T07:56:40"/>
    <n v="43323"/>
    <n v="8.2993328645316407"/>
    <n v="430.04069070654401"/>
    <n v="0"/>
    <n v="209240.092539951"/>
  </r>
  <r>
    <s v="STND-60817"/>
    <s v="Oak Creek Center Illinois Realty LP"/>
    <s v="Oak Creek Center Illinois Realty LP - 801 Oak Creek - Lombard"/>
    <x v="0"/>
    <s v="Indoor Lighting"/>
    <x v="6"/>
    <n v="0"/>
    <n v="313.91699999999997"/>
    <n v="7.0586999999999997E-2"/>
    <x v="0"/>
    <x v="0"/>
    <n v="15"/>
    <s v="Qty / 1,000"/>
    <m/>
    <s v="Private-Lighting"/>
    <x v="0"/>
    <n v="3"/>
    <n v="1"/>
    <s v="Lighting"/>
    <n v="0.91633259480590001"/>
    <n v="1.30467645558681"/>
    <n v="287.65237916368397"/>
    <n v="9.20931969705059E-2"/>
    <n v="0.71"/>
    <n v="204.233189206215"/>
    <n v="6.5386169849059206E-2"/>
    <n v="2885"/>
    <n v="1.165"/>
    <n v="1.3779999999999999"/>
    <n v="2.5499999999999998E-2"/>
    <n v="0.55000000000000004"/>
    <n v="24.263431542460999"/>
    <d v="1900-01-16T07:56:40"/>
    <n v="43323"/>
    <n v="0.121511013287381"/>
    <n v="6.2962537928531601"/>
    <n v="0"/>
    <n v="3063.4978380932253"/>
  </r>
  <r>
    <s v="STND-60817"/>
    <s v="Oak Creek Center Illinois Realty LP"/>
    <s v="Oak Creek Center Illinois Realty LP - 801 Oak Creek - Lombard"/>
    <x v="7"/>
    <s v="Indoor Lighting"/>
    <x v="6"/>
    <n v="0"/>
    <n v="2043.902"/>
    <n v="1.3926959999999999"/>
    <x v="0"/>
    <x v="0"/>
    <n v="8"/>
    <s v="Qty / 1,000"/>
    <m/>
    <s v="Private-Lighting"/>
    <x v="0"/>
    <n v="3"/>
    <n v="1"/>
    <s v="Lighting"/>
    <n v="0.91633259480590001"/>
    <n v="1.30467645558681"/>
    <n v="1872.8940231889701"/>
    <n v="1.8170176809899199"/>
    <n v="0.71"/>
    <n v="1329.75475646417"/>
    <n v="1.2900825535028499"/>
    <n v="2885"/>
    <n v="1.165"/>
    <n v="1.3779999999999999"/>
    <n v="2.5499999999999998E-2"/>
    <n v="0.55000000000000004"/>
    <n v="24.263431542460999"/>
    <d v="1900-01-16T07:56:40"/>
    <n v="43323"/>
    <n v="3.2964761991834601"/>
    <n v="40.994676044050401"/>
    <n v="0"/>
    <n v="10638.03805171336"/>
  </r>
  <r>
    <s v="STND-60818"/>
    <s v="Lake County JATC"/>
    <s v="Lake County JATC - 31290 N US HWY 45 - Libertyville"/>
    <x v="0"/>
    <s v="Indoor Lighting"/>
    <x v="6"/>
    <n v="0"/>
    <n v="16961.635999999999"/>
    <n v="3.8139750000000001"/>
    <x v="0"/>
    <x v="0"/>
    <n v="15"/>
    <s v="Qty / 1,000"/>
    <m/>
    <s v="Private-Lighting"/>
    <x v="0"/>
    <n v="3"/>
    <n v="1"/>
    <s v="Lighting"/>
    <n v="0.91633259480590001"/>
    <n v="1.30467645558681"/>
    <n v="15542.499928033199"/>
    <n v="4.97600338469669"/>
    <n v="0.71"/>
    <n v="11035.174948903499"/>
    <n v="3.53296240313465"/>
    <n v="2885"/>
    <n v="1.165"/>
    <n v="1.3779999999999999"/>
    <n v="2.5499999999999998E-2"/>
    <n v="0.55000000000000004"/>
    <n v="24.263431542460999"/>
    <d v="1900-01-16T07:56:40"/>
    <n v="43249"/>
    <n v="6.5655144276246098"/>
    <n v="340.200642201584"/>
    <n v="1"/>
    <n v="165527.62423355249"/>
  </r>
  <r>
    <s v="STND-60819"/>
    <s v="Tischler Finer Foods"/>
    <s v="Tischler Finer Foods - 9118 Broadway Ave - Brookfield"/>
    <x v="62"/>
    <s v="Indoor Lighting"/>
    <x v="5"/>
    <n v="0"/>
    <n v="6463.5020000000004"/>
    <n v="1.2052799999999999"/>
    <x v="0"/>
    <x v="0"/>
    <n v="10.727311735679001"/>
    <s v="Qty / 1,000"/>
    <m/>
    <s v="Private-Lighting"/>
    <x v="0"/>
    <n v="3"/>
    <n v="1"/>
    <s v="Lighting"/>
    <n v="0.91633259480590001"/>
    <n v="1.30467645558681"/>
    <n v="5922.71755919312"/>
    <n v="1.5725004383896699"/>
    <n v="0.71"/>
    <n v="4205.12946702712"/>
    <n v="1.1164753112566601"/>
    <n v="4661"/>
    <n v="1.07"/>
    <n v="1.24"/>
    <n v="2.9000000000000001E-2"/>
    <n v="0.745"/>
    <n v="15.018236429950701"/>
    <d v="1900-01-09T17:27:20"/>
    <n v="43251"/>
    <n v="1.7022087447387599"/>
    <n v="160.52225160430001"/>
    <n v="1"/>
    <n v="45109.734681689602"/>
  </r>
  <r>
    <s v="STND-60821"/>
    <s v="Plainfield Community School District"/>
    <s v="Plainfield Community School District 202 - Lincoln Elementary - 14740 Meadow Ave - Plainfield"/>
    <x v="0"/>
    <s v="Indoor Lighting"/>
    <x v="12"/>
    <n v="0"/>
    <n v="44920.222000000002"/>
    <n v="12.248754999999999"/>
    <x v="0"/>
    <x v="1"/>
    <n v="15"/>
    <s v="Qty / 1,000"/>
    <m/>
    <s v="Public-Lighting"/>
    <x v="0"/>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22"/>
    <s v="Clarence Davids &amp; Company"/>
    <s v="Clarence David's - 36651 N Fairfield Rd - Ingleside"/>
    <x v="0"/>
    <s v="Indoor Lighting"/>
    <x v="6"/>
    <n v="0"/>
    <n v="5650.5029999999997"/>
    <n v="1.2705660000000001"/>
    <x v="0"/>
    <x v="0"/>
    <n v="15"/>
    <s v="Qty / 1,000"/>
    <m/>
    <s v="Private-Lighting"/>
    <x v="0"/>
    <n v="3"/>
    <n v="1"/>
    <s v="Lighting"/>
    <n v="0.91633259480590001"/>
    <n v="1.30467645558681"/>
    <n v="5177.7400759485199"/>
    <n v="1.6576775454691099"/>
    <n v="0.71"/>
    <n v="3676.1954539234498"/>
    <n v="1.1769510572830699"/>
    <n v="2885"/>
    <n v="1.165"/>
    <n v="1.3779999999999999"/>
    <n v="2.5499999999999998E-2"/>
    <n v="0.55000000000000004"/>
    <n v="24.263431542460999"/>
    <d v="1900-01-16T07:56:40"/>
    <n v="43330"/>
    <n v="2.1871982391728499"/>
    <n v="113.33250810016099"/>
    <n v="0"/>
    <n v="55142.931808851747"/>
  </r>
  <r>
    <s v="STND-60822"/>
    <s v="Clarence Davids &amp; Company"/>
    <s v="Clarence David's - 36651 N Fairfield Rd - Ingleside"/>
    <x v="0"/>
    <s v="Indoor Lighting"/>
    <x v="6"/>
    <n v="0"/>
    <n v="3834.511"/>
    <n v="0.86222399999999999"/>
    <x v="0"/>
    <x v="0"/>
    <n v="15"/>
    <s v="Qty / 1,000"/>
    <m/>
    <s v="Private-Lighting"/>
    <x v="0"/>
    <n v="3"/>
    <n v="1"/>
    <s v="Lighting"/>
    <n v="0.91633259480590001"/>
    <n v="1.30467645558681"/>
    <n v="3513.6874144417702"/>
    <n v="1.12492335224188"/>
    <n v="0.71"/>
    <n v="2494.71806425365"/>
    <n v="0.79869558009173403"/>
    <n v="2885"/>
    <n v="1.165"/>
    <n v="1.3779999999999999"/>
    <n v="2.5499999999999998E-2"/>
    <n v="0.55000000000000004"/>
    <n v="24.263431542460999"/>
    <d v="1900-01-16T07:56:40"/>
    <n v="43330"/>
    <n v="1.4842635601555301"/>
    <n v="76.909037826836894"/>
    <n v="0"/>
    <n v="37420.770963804753"/>
  </r>
  <r>
    <s v="STND-60822"/>
    <s v="Clarence Davids &amp; Company"/>
    <s v="Clarence David's - 36651 N Fairfield Rd - Ingleside"/>
    <x v="1"/>
    <s v="Outdoor &amp; Garage Lighting"/>
    <x v="1"/>
    <n v="0"/>
    <n v="3432.1"/>
    <n v="0"/>
    <x v="0"/>
    <x v="0"/>
    <n v="10.1978380583316"/>
    <s v="Qty / 1,000"/>
    <m/>
    <s v="Private-Lighting"/>
    <x v="0"/>
    <n v="3"/>
    <n v="1"/>
    <s v="Lighting"/>
    <n v="0.91633259480590001"/>
    <n v="1.30467645558681"/>
    <n v="3144.94509863333"/>
    <n v="0"/>
    <n v="0.71"/>
    <n v="2232.91102002966"/>
    <n v="0"/>
    <n v="4903"/>
    <n v="1"/>
    <n v="1"/>
    <n v="0"/>
    <n v="0"/>
    <n v="14.276973281664301"/>
    <d v="1900-01-09T04:44:53"/>
    <n v="43330"/>
    <n v="0"/>
    <n v="0"/>
    <n v="0"/>
    <n v="22770.864980926501"/>
  </r>
  <r>
    <s v="STND-60823"/>
    <s v="Chicago Public Schools"/>
    <s v="Sullivan High School - 6631 N Bosworth - Chicago"/>
    <x v="1"/>
    <s v="Outdoor &amp; Garage Lighting"/>
    <x v="1"/>
    <n v="0"/>
    <n v="87028.25"/>
    <n v="0"/>
    <x v="0"/>
    <x v="1"/>
    <n v="10.1978380583316"/>
    <s v="Qty / 1,000"/>
    <m/>
    <s v="Public-Lighting"/>
    <x v="0"/>
    <n v="2"/>
    <n v="1"/>
    <s v="Lighting"/>
    <n v="0.98996686498346598"/>
    <n v="2.5626279547341602"/>
    <n v="86155.083817497303"/>
    <n v="0"/>
    <n v="0.71"/>
    <n v="61170.109510423099"/>
    <n v="0"/>
    <n v="4903"/>
    <n v="1"/>
    <n v="1"/>
    <n v="0"/>
    <n v="0"/>
    <n v="14.276973281664301"/>
    <d v="1900-01-09T04:44:53"/>
    <n v="43280"/>
    <n v="0"/>
    <n v="0"/>
    <n v="0"/>
    <n v="623802.87079770444"/>
  </r>
  <r>
    <s v="STND-60823"/>
    <s v="Chicago Public Schools"/>
    <s v="Sullivan High School - 6631 N Bosworth - Chicago"/>
    <x v="1"/>
    <s v="Outdoor &amp; Garage Lighting"/>
    <x v="1"/>
    <n v="0"/>
    <n v="1716.05"/>
    <n v="0"/>
    <x v="0"/>
    <x v="1"/>
    <n v="10.1978380583316"/>
    <s v="Qty / 1,000"/>
    <m/>
    <s v="Public-Lighting"/>
    <x v="0"/>
    <n v="2"/>
    <n v="1"/>
    <s v="Lighting"/>
    <n v="0.98996686498346598"/>
    <n v="2.5626279547341602"/>
    <n v="1698.8326386548799"/>
    <n v="0"/>
    <n v="0.71"/>
    <n v="1206.17117344496"/>
    <n v="0"/>
    <n v="4903"/>
    <n v="1"/>
    <n v="1"/>
    <n v="0"/>
    <n v="0"/>
    <n v="14.276973281664301"/>
    <d v="1900-01-09T04:44:53"/>
    <n v="43280"/>
    <n v="0"/>
    <n v="0"/>
    <n v="0"/>
    <n v="12300.338297419499"/>
  </r>
  <r>
    <s v="STND-60826"/>
    <s v="Border Town Properties"/>
    <s v="Border Town Properties - 6701 Clinton Rd - Loves Park"/>
    <x v="7"/>
    <s v="Indoor Lighting"/>
    <x v="8"/>
    <n v="0"/>
    <n v="29075.487000000001"/>
    <n v="14.943573000000001"/>
    <x v="0"/>
    <x v="0"/>
    <n v="8"/>
    <s v="Qty / 1,000"/>
    <m/>
    <s v="Private-Lighting"/>
    <x v="0"/>
    <n v="2"/>
    <n v="1"/>
    <s v="Lighting"/>
    <n v="0.97902139861649395"/>
    <n v="0.93591656730105399"/>
    <n v="28465.5239481957"/>
    <n v="13.9859375453727"/>
    <n v="0.71"/>
    <n v="20210.522003218899"/>
    <n v="9.9300156572146197"/>
    <n v="5242"/>
    <n v="1"/>
    <n v="1.22"/>
    <n v="1.0999999999999999E-2"/>
    <n v="0.68"/>
    <n v="13.3536818008394"/>
    <d v="1900-01-08T12:55:13"/>
    <n v="43344"/>
    <n v="21.6299683658718"/>
    <n v="313.12076343015201"/>
    <n v="0"/>
    <n v="161684.17602575119"/>
  </r>
  <r>
    <s v="STND-60826"/>
    <s v="Border Town Properties"/>
    <s v="Border Town Properties - 6701 Clinton Rd - Loves Park"/>
    <x v="1"/>
    <s v="Outdoor &amp; Garage Lighting"/>
    <x v="1"/>
    <n v="0"/>
    <n v="1814.11"/>
    <n v="0"/>
    <x v="0"/>
    <x v="0"/>
    <n v="10.1978380583316"/>
    <s v="Qty / 1,000"/>
    <m/>
    <s v="Private-Lighting"/>
    <x v="0"/>
    <n v="2"/>
    <n v="1"/>
    <s v="Lighting"/>
    <n v="0.97902139861649395"/>
    <n v="0.93591656730105399"/>
    <n v="1776.05250944417"/>
    <n v="0"/>
    <n v="0.71"/>
    <n v="1260.9972817053599"/>
    <n v="0"/>
    <n v="4903"/>
    <n v="1"/>
    <n v="1"/>
    <n v="0"/>
    <n v="0"/>
    <n v="14.276973281664301"/>
    <d v="1900-01-09T04:44:53"/>
    <n v="43344"/>
    <n v="0"/>
    <n v="0"/>
    <n v="0"/>
    <n v="12859.446070827613"/>
  </r>
  <r>
    <s v="STND-60826"/>
    <s v="Border Town Properties"/>
    <s v="Border Town Properties - 6701 Clinton Rd - Loves Park"/>
    <x v="0"/>
    <s v="Indoor Lighting"/>
    <x v="8"/>
    <n v="0"/>
    <n v="204846.87599999999"/>
    <n v="32.419108999999999"/>
    <x v="0"/>
    <x v="0"/>
    <n v="9.5383441434566993"/>
    <s v="Qty / 1,000"/>
    <m/>
    <s v="Private-Lighting"/>
    <x v="0"/>
    <n v="2"/>
    <n v="1"/>
    <s v="Lighting"/>
    <n v="0.97902139861649395"/>
    <n v="0.93591656730105399"/>
    <n v="200549.47504373899"/>
    <n v="30.341581210238701"/>
    <n v="0.71"/>
    <n v="142390.127281055"/>
    <n v="21.542522659269501"/>
    <n v="5242"/>
    <n v="1"/>
    <n v="1.22"/>
    <n v="1.0999999999999999E-2"/>
    <n v="0.68"/>
    <n v="13.3536818008394"/>
    <d v="1900-01-08T12:55:13"/>
    <n v="43344"/>
    <n v="36.573747842621401"/>
    <n v="2206.0442254811301"/>
    <n v="0"/>
    <n v="1358166.036637305"/>
  </r>
  <r>
    <s v="STND-60826"/>
    <s v="Border Town Properties"/>
    <s v="Border Town Properties - 6701 Clinton Rd - Loves Park"/>
    <x v="0"/>
    <s v="Indoor Lighting"/>
    <x v="8"/>
    <n v="0"/>
    <n v="6237.98"/>
    <n v="0.98722399999999999"/>
    <x v="0"/>
    <x v="0"/>
    <n v="9.5383441434566993"/>
    <s v="Qty / 1,000"/>
    <m/>
    <s v="Private-Lighting"/>
    <x v="0"/>
    <n v="2"/>
    <n v="1"/>
    <s v="Lighting"/>
    <n v="0.97902139861649395"/>
    <n v="0.93591656730105399"/>
    <n v="6107.1159041417104"/>
    <n v="0.92395929723721504"/>
    <n v="0.71"/>
    <n v="4336.0522919406203"/>
    <n v="0.65601110103842297"/>
    <n v="5242"/>
    <n v="1"/>
    <n v="1.22"/>
    <n v="1.0999999999999999E-2"/>
    <n v="0.68"/>
    <n v="13.3536818008394"/>
    <d v="1900-01-08T12:55:13"/>
    <n v="43344"/>
    <n v="1.1137407150882499"/>
    <n v="67.178274945558897"/>
    <n v="0"/>
    <n v="41358.758984553817"/>
  </r>
  <r>
    <s v="STND-60826"/>
    <s v="Border Town Properties"/>
    <s v="Border Town Properties - 6701 Clinton Rd - Loves Park"/>
    <x v="0"/>
    <s v="Indoor Lighting"/>
    <x v="8"/>
    <n v="0"/>
    <n v="19033.702000000001"/>
    <n v="3.0122779999999998"/>
    <x v="0"/>
    <x v="0"/>
    <n v="9.5383441434566993"/>
    <s v="Qty / 1,000"/>
    <m/>
    <s v="Private-Lighting"/>
    <x v="0"/>
    <n v="2"/>
    <n v="1"/>
    <s v="Lighting"/>
    <n v="0.97902139861649395"/>
    <n v="0.93591656730105399"/>
    <n v="18634.401552889602"/>
    <n v="2.8192408855164799"/>
    <n v="0.71"/>
    <n v="13230.425102551601"/>
    <n v="2.0016610287167"/>
    <n v="5242"/>
    <n v="1"/>
    <n v="1.22"/>
    <n v="1.0999999999999999E-2"/>
    <n v="0.68"/>
    <n v="13.3536818008394"/>
    <d v="1900-01-08T12:55:13"/>
    <n v="43344"/>
    <n v="3.3983135071317299"/>
    <n v="204.97841708178501"/>
    <n v="0"/>
    <n v="126196.34779236556"/>
  </r>
  <r>
    <s v="STND-60826"/>
    <s v="Border Town Properties"/>
    <s v="Border Town Properties - 6701 Clinton Rd - Loves Park"/>
    <x v="0"/>
    <s v="Indoor Lighting"/>
    <x v="8"/>
    <n v="0"/>
    <n v="1341.952"/>
    <n v="0.21237800000000001"/>
    <x v="0"/>
    <x v="0"/>
    <n v="9.5383441434566993"/>
    <s v="Qty / 1,000"/>
    <m/>
    <s v="Private-Lighting"/>
    <x v="0"/>
    <n v="2"/>
    <n v="1"/>
    <s v="Lighting"/>
    <n v="0.97902139861649395"/>
    <n v="0.93591656730105399"/>
    <n v="1313.7997239162"/>
    <n v="0.198768088730263"/>
    <n v="0.71"/>
    <n v="932.79780398050195"/>
    <n v="0.141125342998487"/>
    <n v="5242"/>
    <n v="1"/>
    <n v="1.22"/>
    <n v="1.0999999999999999E-2"/>
    <n v="0.68"/>
    <n v="13.3536818008394"/>
    <d v="1900-01-08T12:55:13"/>
    <n v="43344"/>
    <n v="0.23959509249067401"/>
    <n v="14.4517969630782"/>
    <n v="0"/>
    <n v="8897.3464706266914"/>
  </r>
  <r>
    <s v="STND-60826"/>
    <s v="Border Town Properties"/>
    <s v="Border Town Properties - 6701 Clinton Rd - Loves Park"/>
    <x v="0"/>
    <s v="Indoor Lighting"/>
    <x v="8"/>
    <n v="0"/>
    <n v="1761.3119999999999"/>
    <n v="0.27874599999999999"/>
    <x v="0"/>
    <x v="0"/>
    <n v="9.5383441434566993"/>
    <s v="Qty / 1,000"/>
    <m/>
    <s v="Private-Lighting"/>
    <x v="0"/>
    <n v="2"/>
    <n v="1"/>
    <s v="Lighting"/>
    <n v="0.97902139861649395"/>
    <n v="0.93591656730105399"/>
    <n v="1724.3621376400099"/>
    <n v="0.26088299946889898"/>
    <n v="0.71"/>
    <n v="1224.2971177244101"/>
    <n v="0.18522692962291901"/>
    <n v="5242"/>
    <n v="1"/>
    <n v="1.22"/>
    <n v="1.0999999999999999E-2"/>
    <n v="0.68"/>
    <n v="13.3536818008394"/>
    <d v="1900-01-08T12:55:13"/>
    <n v="43344"/>
    <n v="0.31446841787475799"/>
    <n v="18.9679835140401"/>
    <n v="0"/>
    <n v="11677.767242697544"/>
  </r>
  <r>
    <s v="STND-60826"/>
    <s v="Border Town Properties"/>
    <s v="Border Town Properties - 6701 Clinton Rd - Loves Park"/>
    <x v="0"/>
    <s v="Indoor Lighting"/>
    <x v="8"/>
    <n v="0"/>
    <n v="16438.912"/>
    <n v="2.601626"/>
    <x v="0"/>
    <x v="0"/>
    <n v="9.5383441434566993"/>
    <s v="Qty / 1,000"/>
    <m/>
    <s v="Private-Lighting"/>
    <x v="0"/>
    <n v="2"/>
    <n v="1"/>
    <s v="Lighting"/>
    <n v="0.97902139861649395"/>
    <n v="0.93591656730105399"/>
    <n v="16094.046617973499"/>
    <n v="2.4349048753211702"/>
    <n v="0.71"/>
    <n v="11426.773098761199"/>
    <n v="1.7287824614780301"/>
    <n v="5242"/>
    <n v="1"/>
    <n v="1.22"/>
    <n v="1.0999999999999999E-2"/>
    <n v="0.68"/>
    <n v="13.3536818008394"/>
    <d v="1900-01-08T12:55:13"/>
    <n v="43344"/>
    <n v="2.9350348063177099"/>
    <n v="177.034512797708"/>
    <n v="0"/>
    <n v="108992.49426517745"/>
  </r>
  <r>
    <s v="STND-60826"/>
    <s v="Border Town Properties"/>
    <s v="Border Town Properties - 6701 Clinton Rd - Loves Park"/>
    <x v="0"/>
    <s v="Indoor Lighting"/>
    <x v="8"/>
    <n v="0"/>
    <n v="1320.9839999999999"/>
    <n v="0.20905899999999999"/>
    <x v="0"/>
    <x v="0"/>
    <n v="9.5383441434566993"/>
    <s v="Qty / 1,000"/>
    <m/>
    <s v="Private-Lighting"/>
    <x v="0"/>
    <n v="2"/>
    <n v="1"/>
    <s v="Lighting"/>
    <n v="0.97902139861649395"/>
    <n v="0.93591656730105399"/>
    <n v="1293.27160323001"/>
    <n v="0.19566178164339099"/>
    <n v="0.71"/>
    <n v="918.22283829330695"/>
    <n v="0.138919864966808"/>
    <n v="5242"/>
    <n v="1"/>
    <n v="1.22"/>
    <n v="1.0999999999999999E-2"/>
    <n v="0.68"/>
    <n v="13.3536818008394"/>
    <d v="1900-01-08T12:55:13"/>
    <n v="43344"/>
    <n v="0.235850749329063"/>
    <n v="14.2259876355301"/>
    <n v="0"/>
    <n v="8758.3254320231517"/>
  </r>
  <r>
    <s v="STND-60826"/>
    <s v="Border Town Properties"/>
    <s v="Border Town Properties - 6701 Clinton Rd - Loves Park"/>
    <x v="0"/>
    <s v="Indoor Lighting"/>
    <x v="8"/>
    <n v="0"/>
    <n v="16879.240000000002"/>
    <n v="2.6713119999999999"/>
    <x v="0"/>
    <x v="0"/>
    <n v="9.5383441434566993"/>
    <s v="Qty / 1,000"/>
    <m/>
    <s v="Private-Lighting"/>
    <x v="0"/>
    <n v="2"/>
    <n v="1"/>
    <s v="Lighting"/>
    <n v="0.97902139861649395"/>
    <n v="0.93591656730105399"/>
    <n v="16525.137152383501"/>
    <n v="2.50012515723011"/>
    <n v="0.71"/>
    <n v="11732.8473781923"/>
    <n v="1.77508886163338"/>
    <n v="5242"/>
    <n v="1"/>
    <n v="1.22"/>
    <n v="1.0999999999999999E-2"/>
    <n v="0.68"/>
    <n v="13.3536818008394"/>
    <d v="1900-01-08T12:55:13"/>
    <n v="43344"/>
    <n v="3.0136513467093899"/>
    <n v="181.77650867621799"/>
    <n v="0"/>
    <n v="111911.93607585182"/>
  </r>
  <r>
    <s v="STND-60826"/>
    <s v="Border Town Properties"/>
    <s v="Border Town Properties - 6701 Clinton Rd - Loves Park"/>
    <x v="0"/>
    <s v="Indoor Lighting"/>
    <x v="8"/>
    <n v="0"/>
    <n v="17859.493999999999"/>
    <n v="2.8264469999999999"/>
    <x v="0"/>
    <x v="0"/>
    <n v="9.5383441434566993"/>
    <s v="Qty / 1,000"/>
    <m/>
    <s v="Private-Lighting"/>
    <x v="0"/>
    <n v="2"/>
    <n v="1"/>
    <s v="Lighting"/>
    <n v="0.97902139861649395"/>
    <n v="0.93591656730105399"/>
    <n v="17484.826794462901"/>
    <n v="2.64531857389836"/>
    <n v="0.71"/>
    <n v="12414.227024068599"/>
    <n v="1.87817618746784"/>
    <n v="5242"/>
    <n v="1"/>
    <n v="1.22"/>
    <n v="1.0999999999999999E-2"/>
    <n v="0.68"/>
    <n v="13.3536818008394"/>
    <d v="1900-01-08T12:55:13"/>
    <n v="43344"/>
    <n v="3.1886675191638898"/>
    <n v="192.33309473909199"/>
    <n v="0"/>
    <n v="118411.16963056661"/>
  </r>
  <r>
    <s v="STND-60826"/>
    <s v="Border Town Properties"/>
    <s v="Border Town Properties - 6701 Clinton Rd - Loves Park"/>
    <x v="0"/>
    <s v="Indoor Lighting"/>
    <x v="8"/>
    <n v="0"/>
    <n v="1174.2080000000001"/>
    <n v="0.18583"/>
    <x v="0"/>
    <x v="0"/>
    <n v="9.5383441434566993"/>
    <s v="Qty / 1,000"/>
    <m/>
    <s v="Private-Lighting"/>
    <x v="0"/>
    <n v="2"/>
    <n v="1"/>
    <s v="Lighting"/>
    <n v="0.97902139861649395"/>
    <n v="0.93591656730105399"/>
    <n v="1149.5747584266801"/>
    <n v="0.173921375701555"/>
    <n v="0.71"/>
    <n v="816.19807848293999"/>
    <n v="0.123484176748104"/>
    <n v="5242"/>
    <n v="1"/>
    <n v="1.22"/>
    <n v="1.0999999999999999E-2"/>
    <n v="0.68"/>
    <n v="13.3536818008394"/>
    <d v="1900-01-08T12:55:13"/>
    <n v="43344"/>
    <n v="0.20964485981383199"/>
    <n v="12.645322342693399"/>
    <n v="0"/>
    <n v="7785.1781617983625"/>
  </r>
  <r>
    <s v="STND-60826"/>
    <s v="Border Town Properties"/>
    <s v="Border Town Properties - 6701 Clinton Rd - Loves Park"/>
    <x v="7"/>
    <s v="Indoor Lighting"/>
    <x v="8"/>
    <n v="0"/>
    <n v="322.06799999999998"/>
    <n v="0.16553000000000001"/>
    <x v="0"/>
    <x v="0"/>
    <n v="8"/>
    <s v="Qty / 1,000"/>
    <m/>
    <s v="Private-Lighting"/>
    <x v="0"/>
    <n v="2"/>
    <n v="1"/>
    <s v="Lighting"/>
    <n v="0.97902139861649395"/>
    <n v="0.93591656730105399"/>
    <n v="315.31146380961701"/>
    <n v="0.15492226938534301"/>
    <n v="0.71"/>
    <n v="223.87113930482801"/>
    <n v="0.10999481126359401"/>
    <n v="5242"/>
    <n v="1"/>
    <n v="1.22"/>
    <n v="1.0999999999999999E-2"/>
    <n v="0.68"/>
    <n v="13.3536818008394"/>
    <d v="1900-01-08T12:55:13"/>
    <n v="43344"/>
    <n v="0.23959522020622201"/>
    <n v="3.46842610190579"/>
    <n v="0"/>
    <n v="1790.969114438624"/>
  </r>
  <r>
    <s v="STND-60827"/>
    <s v="Marriott Chicago at Medical District / UIC"/>
    <s v="Marriott Medical District Hotel - 625 S Ashland Ave - Chicago"/>
    <x v="18"/>
    <s v="HVAC"/>
    <x v="11"/>
    <n v="0"/>
    <n v="71469.440000000002"/>
    <n v="16.213760000000001"/>
    <x v="3"/>
    <x v="0"/>
    <n v="20"/>
    <s v="ΔkWpeak / CF"/>
    <n v="1"/>
    <s v="Private-Non-Lighting"/>
    <x v="2"/>
    <n v="3"/>
    <n v="1"/>
    <s v="Non-Lighting"/>
    <n v="0.98952339343681495"/>
    <n v="0.43468415683807998"/>
    <n v="70720.682795828805"/>
    <n v="7.0478645947749996"/>
    <n v="0.7"/>
    <n v="49504.477957080198"/>
    <n v="4.9335052163424997"/>
    <n v="6138"/>
    <n v="1.2"/>
    <n v="1.24"/>
    <n v="3.2000000000000001E-2"/>
    <n v="0.73"/>
    <n v="11.4043662430759"/>
    <d v="1900-01-07T03:30:12"/>
    <n v="43265"/>
    <n v="7.0478645947749996"/>
    <n v="0"/>
    <n v="0"/>
    <n v="990089.559141604"/>
  </r>
  <r>
    <s v="STND-60828"/>
    <s v="Community Presbyterian Church of Lombard"/>
    <s v="Community Presbyterian Church of Lombard - 1111 E Madison St - Lombard"/>
    <x v="0"/>
    <s v="Indoor Lighting"/>
    <x v="2"/>
    <n v="0"/>
    <n v="7867.1229999999996"/>
    <n v="1.684877"/>
    <x v="0"/>
    <x v="0"/>
    <n v="14.797277300976599"/>
    <s v="Qty / 1,000"/>
    <m/>
    <s v="Private-Lighting"/>
    <x v="0"/>
    <n v="3"/>
    <n v="1"/>
    <s v="Lighting"/>
    <n v="0.91633259480590001"/>
    <n v="1.30467645558681"/>
    <n v="7208.9012322471699"/>
    <n v="2.1982193524597302"/>
    <n v="0.71"/>
    <n v="5118.3198748954901"/>
    <n v="1.5607357402464099"/>
    <n v="3379"/>
    <n v="1.0900000000000001"/>
    <n v="1.36"/>
    <n v="2.1999999999999999E-2"/>
    <n v="0.57999999999999996"/>
    <n v="20.7161882213673"/>
    <d v="1900-01-13T19:08:05"/>
    <n v="43348"/>
    <n v="2.7867892399337402"/>
    <n v="145.50075881599801"/>
    <n v="0"/>
    <n v="75737.198503928419"/>
  </r>
  <r>
    <s v="STND-60829"/>
    <s v="Plainfield Community School District"/>
    <s v="Plainfield Community School District 202 - MeadowView Elementary-2501 Mirage Ave-Plainfield"/>
    <x v="0"/>
    <s v="Indoor Lighting"/>
    <x v="12"/>
    <n v="0"/>
    <n v="44920.222000000002"/>
    <n v="12.248754999999999"/>
    <x v="0"/>
    <x v="1"/>
    <n v="15"/>
    <s v="Qty / 1,000"/>
    <m/>
    <s v="Public-Lighting"/>
    <x v="0"/>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30"/>
    <s v="Clarke Mosquito Control Products, Inc."/>
    <s v="Clarke Mosquito - 610 Lunt Ave - Schaumburg"/>
    <x v="10"/>
    <s v="Compressed Air"/>
    <x v="10"/>
    <n v="0"/>
    <n v="20808"/>
    <n v="3.34"/>
    <x v="4"/>
    <x v="0"/>
    <n v="10"/>
    <s v="ΔkWpeak / CF"/>
    <n v="0.95"/>
    <s v="Private-Non-Lighting"/>
    <x v="2"/>
    <n v="3"/>
    <n v="1"/>
    <s v="Non-Lighting"/>
    <n v="0.98952339343681495"/>
    <n v="0.43468415683807998"/>
    <n v="20590.0027706332"/>
    <n v="1.4518450838391901"/>
    <n v="0.7"/>
    <n v="14413.0019394433"/>
    <n v="1.0162915586874299"/>
    <n v="4618"/>
    <n v="1.02"/>
    <n v="1.04"/>
    <n v="1.2E-2"/>
    <n v="0.81"/>
    <n v="15.158077089649201"/>
    <d v="1900-01-09T19:51:10"/>
    <n v="43286"/>
    <n v="1.52825798298862"/>
    <n v="0"/>
    <n v="0"/>
    <n v="144130.01939443301"/>
  </r>
  <r>
    <s v="STND-60831"/>
    <s v="Pet Factory Inc."/>
    <s v="Pet Factory - 845 E High St - Mundelein"/>
    <x v="1"/>
    <s v="Outdoor &amp; Garage Lighting"/>
    <x v="1"/>
    <n v="0"/>
    <n v="5354.076"/>
    <n v="0"/>
    <x v="0"/>
    <x v="0"/>
    <n v="10.1978380583316"/>
    <s v="Qty / 1,000"/>
    <m/>
    <s v="Private-Lighting"/>
    <x v="0"/>
    <n v="3"/>
    <n v="1"/>
    <s v="Lighting"/>
    <n v="0.91633259480590001"/>
    <n v="1.30467645558681"/>
    <n v="4906.1143538679898"/>
    <n v="0"/>
    <n v="0.71"/>
    <n v="3483.3411912462698"/>
    <n v="0"/>
    <n v="4903"/>
    <n v="1"/>
    <n v="1"/>
    <n v="0"/>
    <n v="0"/>
    <n v="14.276973281664301"/>
    <d v="1900-01-09T04:44:53"/>
    <n v="43334"/>
    <n v="0"/>
    <n v="0"/>
    <n v="0"/>
    <n v="35522.549370245339"/>
  </r>
  <r>
    <s v="STND-60831"/>
    <s v="Pet Factory Inc."/>
    <s v="Pet Factory - 845 E High St - Mundelein"/>
    <x v="1"/>
    <s v="Outdoor &amp; Garage Lighting"/>
    <x v="1"/>
    <n v="0"/>
    <n v="1980.8119999999999"/>
    <n v="0"/>
    <x v="0"/>
    <x v="0"/>
    <n v="10.1978380583316"/>
    <s v="Qty / 1,000"/>
    <m/>
    <s v="Private-Lighting"/>
    <x v="0"/>
    <n v="3"/>
    <n v="1"/>
    <s v="Lighting"/>
    <n v="0.91633259480590001"/>
    <n v="1.30467645558681"/>
    <n v="1815.0825997826601"/>
    <n v="0"/>
    <n v="0.71"/>
    <n v="1288.7086458456899"/>
    <n v="0"/>
    <n v="4903"/>
    <n v="1"/>
    <n v="1"/>
    <n v="0"/>
    <n v="0"/>
    <n v="14.276973281664301"/>
    <d v="1900-01-09T04:44:53"/>
    <n v="43334"/>
    <n v="0"/>
    <n v="0"/>
    <n v="0"/>
    <n v="13142.042074706156"/>
  </r>
  <r>
    <s v="STND-60831"/>
    <s v="Pet Factory Inc."/>
    <s v="Pet Factory - 845 E High St - Mundelein"/>
    <x v="1"/>
    <s v="Outdoor &amp; Garage Lighting"/>
    <x v="1"/>
    <n v="0"/>
    <n v="451.07600000000002"/>
    <n v="0"/>
    <x v="0"/>
    <x v="0"/>
    <n v="10.1978380583316"/>
    <s v="Qty / 1,000"/>
    <m/>
    <s v="Private-Lighting"/>
    <x v="0"/>
    <n v="3"/>
    <n v="1"/>
    <s v="Lighting"/>
    <n v="0.91633259480590001"/>
    <n v="1.30467645558681"/>
    <n v="413.33564153466602"/>
    <n v="0"/>
    <n v="0.71"/>
    <n v="293.46830548961299"/>
    <n v="0"/>
    <n v="4903"/>
    <n v="1"/>
    <n v="1"/>
    <n v="0"/>
    <n v="0"/>
    <n v="14.276973281664301"/>
    <d v="1900-01-09T04:44:53"/>
    <n v="43334"/>
    <n v="0"/>
    <n v="0"/>
    <n v="0"/>
    <n v="2992.7422546360599"/>
  </r>
  <r>
    <s v="STND-60832"/>
    <s v="Bay Insulation of Illinois Inc."/>
    <s v="Bay Insulation of Illinois Inc - 5810 East Ave - Countryside"/>
    <x v="0"/>
    <s v="Indoor Lighting"/>
    <x v="8"/>
    <n v="0"/>
    <n v="53468.4"/>
    <n v="8.4619199999999992"/>
    <x v="0"/>
    <x v="0"/>
    <n v="9.5383441434566993"/>
    <s v="Qty / 1,000"/>
    <m/>
    <s v="Private-Lighting"/>
    <x v="0"/>
    <n v="3"/>
    <n v="1"/>
    <s v="Lighting"/>
    <n v="0.91633259480590001"/>
    <n v="1.30467645558681"/>
    <n v="48994.837712119799"/>
    <n v="11.0400677930591"/>
    <n v="0.71"/>
    <n v="34786.334775604999"/>
    <n v="7.83844813307197"/>
    <n v="5242"/>
    <n v="1"/>
    <n v="1.22"/>
    <n v="1.0999999999999999E-2"/>
    <n v="0.68"/>
    <n v="13.3536818008394"/>
    <d v="1900-01-08T12:55:13"/>
    <n v="43239"/>
    <n v="13.3076998469854"/>
    <n v="538.94321483331703"/>
    <n v="1"/>
    <n v="331804.03257921606"/>
  </r>
  <r>
    <s v="STND-60832"/>
    <s v="Bay Insulation of Illinois Inc."/>
    <s v="Bay Insulation of Illinois Inc - 5810 East Ave - Countryside"/>
    <x v="0"/>
    <s v="Indoor Lighting"/>
    <x v="8"/>
    <n v="0"/>
    <n v="5970.6379999999999"/>
    <n v="0.94491400000000003"/>
    <x v="0"/>
    <x v="0"/>
    <n v="9.5383441434566993"/>
    <s v="Qty / 1,000"/>
    <m/>
    <s v="Private-Lighting"/>
    <x v="0"/>
    <n v="3"/>
    <n v="1"/>
    <s v="Lighting"/>
    <n v="0.91633259480590001"/>
    <n v="1.30467645558681"/>
    <n v="5471.0902111867099"/>
    <n v="1.2328070483543501"/>
    <n v="0.71"/>
    <n v="3884.4740499425602"/>
    <n v="0.87529300433158996"/>
    <n v="5242"/>
    <n v="1"/>
    <n v="1.22"/>
    <n v="1.0999999999999999E-2"/>
    <n v="0.68"/>
    <n v="13.3536818008394"/>
    <d v="1900-01-08T12:55:13"/>
    <n v="43239"/>
    <n v="1.48602585385047"/>
    <n v="60.181992323053798"/>
    <n v="1"/>
    <n v="37051.450304679143"/>
  </r>
  <r>
    <s v="STND-60833"/>
    <s v="Yaskawa America, Inc."/>
    <s v="Yaskawa Electric America - 2121 Norman Dr So - Waukegan"/>
    <x v="1"/>
    <s v="Outdoor &amp; Garage Lighting"/>
    <x v="1"/>
    <n v="0"/>
    <n v="2176.9319999999998"/>
    <n v="0"/>
    <x v="0"/>
    <x v="0"/>
    <n v="10.1978380583316"/>
    <s v="Qty / 1,000"/>
    <m/>
    <s v="Private-Lighting"/>
    <x v="0"/>
    <n v="3"/>
    <n v="1"/>
    <s v="Lighting"/>
    <n v="0.91633259480590001"/>
    <n v="1.30467645558681"/>
    <n v="1994.7937482760001"/>
    <n v="0"/>
    <n v="0.71"/>
    <n v="1416.30356127596"/>
    <n v="0"/>
    <n v="4903"/>
    <n v="1"/>
    <n v="1"/>
    <n v="0"/>
    <n v="0"/>
    <n v="14.276973281664301"/>
    <d v="1900-01-09T04:44:53"/>
    <n v="43273"/>
    <n v="0"/>
    <n v="0"/>
    <n v="0"/>
    <n v="14443.234359330565"/>
  </r>
  <r>
    <s v="STND-60834"/>
    <s v="Plainfield Community School District"/>
    <s v="Plainfield  Communitv School  District 2029 (Plainfield North High School)-12005 S 248th Ave - Plainfield"/>
    <x v="0"/>
    <s v="Indoor Lighting"/>
    <x v="12"/>
    <n v="0"/>
    <n v="48663.574000000001"/>
    <n v="13.269485"/>
    <x v="0"/>
    <x v="1"/>
    <n v="15"/>
    <s v="Qty / 1,000"/>
    <m/>
    <s v="Public-Lighting"/>
    <x v="0"/>
    <n v="2"/>
    <n v="1"/>
    <s v="Lighting"/>
    <n v="0.98996686498346598"/>
    <n v="2.5626279547341602"/>
    <n v="48175.325791670897"/>
    <n v="34.004753205925702"/>
    <n v="0.71"/>
    <n v="34204.481312086296"/>
    <n v="24.1433747762072"/>
    <n v="2979"/>
    <n v="1.17333333333333"/>
    <n v="1.323"/>
    <n v="2.1333333333333301E-2"/>
    <n v="0.72"/>
    <n v="23.497818059751602"/>
    <d v="1900-01-15T18:49:11"/>
    <n v="43313"/>
    <n v="35.698279589659101"/>
    <n v="875.915014394016"/>
    <n v="0"/>
    <n v="513067.21968129446"/>
  </r>
  <r>
    <s v="STND-60834"/>
    <s v="Plainfield Community School District"/>
    <s v="Plainfield  Communitv School  District 2029 (Plainfield North High School)-12005 S 248th Ave - Plainfield"/>
    <x v="0"/>
    <s v="Indoor Lighting"/>
    <x v="12"/>
    <n v="0"/>
    <n v="66557.770999999993"/>
    <n v="18.148838000000001"/>
    <x v="0"/>
    <x v="1"/>
    <n v="15"/>
    <s v="Qty / 1,000"/>
    <m/>
    <s v="Public-Lighting"/>
    <x v="0"/>
    <n v="2"/>
    <n v="1"/>
    <s v="Lighting"/>
    <n v="0.98996686498346598"/>
    <n v="2.5626279547341602"/>
    <n v="65889.987897157407"/>
    <n v="46.5087196047417"/>
    <n v="0.71"/>
    <n v="46781.891406981798"/>
    <n v="33.021190919366603"/>
    <n v="2979"/>
    <n v="1.17333333333333"/>
    <n v="1.323"/>
    <n v="2.1333333333333301E-2"/>
    <n v="0.72"/>
    <n v="23.497818059751602"/>
    <d v="1900-01-15T18:49:11"/>
    <n v="43313"/>
    <n v="48.824976489398701"/>
    <n v="1197.9997799483201"/>
    <n v="0"/>
    <n v="701728.37110472703"/>
  </r>
  <r>
    <s v="STND-60835"/>
    <s v="Mokena Corridors LLC"/>
    <s v="Mokena Corridors LLC - 18861 S 90th Ave - Mokena"/>
    <x v="0"/>
    <s v="Indoor Lighting"/>
    <x v="6"/>
    <n v="0"/>
    <n v="16539.705000000002"/>
    <n v="3.7191000000000001"/>
    <x v="0"/>
    <x v="0"/>
    <n v="15"/>
    <s v="Qty / 1,000"/>
    <m/>
    <s v="Private-Lighting"/>
    <x v="0"/>
    <n v="3"/>
    <n v="1"/>
    <s v="Lighting"/>
    <n v="0.91633259480590001"/>
    <n v="1.30467645558681"/>
    <n v="15155.8707999741"/>
    <n v="4.8522222059728897"/>
    <n v="0.71"/>
    <n v="10760.6682679816"/>
    <n v="3.4450777662407499"/>
    <n v="2885"/>
    <n v="1.165"/>
    <n v="1.3779999999999999"/>
    <n v="2.5499999999999998E-2"/>
    <n v="0.55000000000000004"/>
    <n v="24.263431542460999"/>
    <d v="1900-01-16T07:56:40"/>
    <n v="43270"/>
    <n v="6.4021931732060899"/>
    <n v="331.73794454878998"/>
    <n v="0"/>
    <n v="161410.02401972399"/>
  </r>
  <r>
    <s v="STND-60836"/>
    <s v="Plano School District #88"/>
    <s v="Plano School District #88 - 704 W Abe St - Plano"/>
    <x v="7"/>
    <s v="Indoor Lighting"/>
    <x v="12"/>
    <n v="0"/>
    <n v="9820.9050000000007"/>
    <n v="-1.2519"/>
    <x v="0"/>
    <x v="1"/>
    <n v="8"/>
    <s v="Qty / 1,000"/>
    <m/>
    <s v="Public-Lighting"/>
    <x v="0"/>
    <n v="3"/>
    <n v="1"/>
    <s v="Lighting"/>
    <n v="0.99829244462109001"/>
    <n v="0.987374621353864"/>
    <n v="9804.1352608414909"/>
    <n v="-1.2360942884729"/>
    <n v="0.71"/>
    <n v="6960.9360351974601"/>
    <n v="-0.87762694481576098"/>
    <n v="2979"/>
    <n v="1.17333333333333"/>
    <n v="1.323"/>
    <n v="2.1333333333333301E-2"/>
    <n v="0.72"/>
    <n v="23.497818059751602"/>
    <d v="1900-01-15T18:49:11"/>
    <n v="43412"/>
    <n v="-1.6391432131557799"/>
    <n v="178.257004742573"/>
    <n v="0"/>
    <n v="55687.488281579681"/>
  </r>
  <r>
    <s v="STND-60836"/>
    <s v="Plano School District #88"/>
    <s v="Plano School District #88 - 704 W Abe St - Plano"/>
    <x v="1"/>
    <s v="Outdoor &amp; Garage Lighting"/>
    <x v="1"/>
    <n v="0"/>
    <n v="17082.052"/>
    <n v="0"/>
    <x v="0"/>
    <x v="1"/>
    <n v="10.1978380583316"/>
    <s v="Qty / 1,000"/>
    <m/>
    <s v="Public-Lighting"/>
    <x v="0"/>
    <n v="3"/>
    <n v="1"/>
    <s v="Lighting"/>
    <n v="0.99829244462109001"/>
    <n v="0.987374621353864"/>
    <n v="17052.883450224599"/>
    <n v="0"/>
    <n v="0.71"/>
    <n v="12107.547249659499"/>
    <n v="0"/>
    <n v="4903"/>
    <n v="1"/>
    <n v="1"/>
    <n v="0"/>
    <n v="0"/>
    <n v="14.276973281664301"/>
    <d v="1900-01-09T04:44:53"/>
    <n v="43412"/>
    <n v="0"/>
    <n v="0"/>
    <n v="0"/>
    <n v="123470.80613562574"/>
  </r>
  <r>
    <s v="STND-60836"/>
    <s v="Plano School District #88"/>
    <s v="Plano School District #88 - 704 W Abe St - Plano"/>
    <x v="27"/>
    <s v="Outdoor &amp; Garage Lighting"/>
    <x v="12"/>
    <n v="0"/>
    <n v="2336.88"/>
    <n v="0"/>
    <x v="0"/>
    <x v="1"/>
    <n v="8"/>
    <s v="Qty / 1,000"/>
    <m/>
    <s v="Public-Lighting"/>
    <x v="0"/>
    <n v="3"/>
    <n v="1"/>
    <s v="Lighting"/>
    <n v="0.99829244462109001"/>
    <n v="0.987374621353864"/>
    <n v="2332.8896479861301"/>
    <n v="0"/>
    <n v="0.71"/>
    <n v="1656.3516500701601"/>
    <n v="0"/>
    <n v="2979"/>
    <n v="1.17333333333333"/>
    <n v="1.323"/>
    <n v="2.1333333333333301E-2"/>
    <n v="0.72"/>
    <n v="23.497818059751602"/>
    <d v="1900-01-15T18:49:11"/>
    <n v="43412"/>
    <n v="0"/>
    <n v="42.416175417929701"/>
    <n v="0"/>
    <n v="13250.813200561281"/>
  </r>
  <r>
    <s v="STND-60836"/>
    <s v="Plano School District #88"/>
    <s v="Plano School District #88 - 704 W Abe St - Plano"/>
    <x v="7"/>
    <s v="Indoor Lighting"/>
    <x v="12"/>
    <n v="0"/>
    <n v="653.08000000000004"/>
    <n v="-8.3250000000000005E-2"/>
    <x v="0"/>
    <x v="1"/>
    <n v="8"/>
    <s v="Qty / 1,000"/>
    <m/>
    <s v="Public-Lighting"/>
    <x v="0"/>
    <n v="3"/>
    <n v="1"/>
    <s v="Lighting"/>
    <n v="0.99829244462109001"/>
    <n v="0.987374621353864"/>
    <n v="651.96482973314198"/>
    <n v="-8.2198937227709198E-2"/>
    <n v="0.71"/>
    <n v="462.89502911053103"/>
    <n v="-5.8361245431673502E-2"/>
    <n v="2979"/>
    <n v="1.17333333333333"/>
    <n v="1.323"/>
    <n v="2.1333333333333301E-2"/>
    <n v="0.72"/>
    <n v="23.497818059751602"/>
    <d v="1900-01-15T18:49:11"/>
    <n v="43412"/>
    <n v="-0.109001256086923"/>
    <n v="11.853905995148001"/>
    <n v="0"/>
    <n v="3703.1602328842482"/>
  </r>
  <r>
    <s v="STND-60836"/>
    <s v="Plano School District #88"/>
    <s v="Plano School District #88 - 704 W Abe St - Plano"/>
    <x v="1"/>
    <s v="Outdoor &amp; Garage Lighting"/>
    <x v="1"/>
    <n v="0"/>
    <n v="3971.43"/>
    <n v="0"/>
    <x v="0"/>
    <x v="1"/>
    <n v="10.1978380583316"/>
    <s v="Qty / 1,000"/>
    <m/>
    <s v="Public-Lighting"/>
    <x v="0"/>
    <n v="3"/>
    <n v="1"/>
    <s v="Lighting"/>
    <n v="0.99829244462109001"/>
    <n v="0.987374621353864"/>
    <n v="3964.64856334154"/>
    <n v="0"/>
    <n v="0.71"/>
    <n v="2814.9004799724898"/>
    <n v="0"/>
    <n v="4903"/>
    <n v="1"/>
    <n v="1"/>
    <n v="0"/>
    <n v="0"/>
    <n v="14.276973281664301"/>
    <d v="1900-01-09T04:44:53"/>
    <n v="43412"/>
    <n v="0"/>
    <n v="0"/>
    <n v="0"/>
    <n v="28705.899245079345"/>
  </r>
  <r>
    <s v="STND-60836"/>
    <s v="Plano School District #88"/>
    <s v="Plano School District #88 - 704 W Abe St - Plano"/>
    <x v="27"/>
    <s v="Outdoor &amp; Garage Lighting"/>
    <x v="12"/>
    <n v="0"/>
    <n v="155.4"/>
    <n v="0"/>
    <x v="0"/>
    <x v="1"/>
    <n v="8"/>
    <s v="Qty / 1,000"/>
    <m/>
    <s v="Public-Lighting"/>
    <x v="0"/>
    <n v="3"/>
    <n v="1"/>
    <s v="Lighting"/>
    <n v="0.99829244462109001"/>
    <n v="0.987374621353864"/>
    <n v="155.134645894117"/>
    <n v="0"/>
    <n v="0.71"/>
    <n v="110.14559858482301"/>
    <n v="0"/>
    <n v="2979"/>
    <n v="1.17333333333333"/>
    <n v="1.323"/>
    <n v="2.1333333333333301E-2"/>
    <n v="0.72"/>
    <n v="23.497818059751602"/>
    <d v="1900-01-15T18:49:11"/>
    <n v="43412"/>
    <n v="0"/>
    <n v="2.8206299253475899"/>
    <n v="0"/>
    <n v="881.16478867858405"/>
  </r>
  <r>
    <s v="STND-60839"/>
    <s v="B &amp; R Gasoline Inc"/>
    <s v="B and R Gasoline Inc - 9001 W Belmont Ave - Franklin Park"/>
    <x v="0"/>
    <s v="Indoor Lighting"/>
    <x v="14"/>
    <n v="0"/>
    <n v="4469.5559999999996"/>
    <n v="0.89300299999999999"/>
    <x v="0"/>
    <x v="0"/>
    <n v="12.215978499877799"/>
    <s v="Qty / 1,000"/>
    <m/>
    <s v="Private-Lighting"/>
    <x v="0"/>
    <n v="3"/>
    <n v="1"/>
    <s v="Lighting"/>
    <n v="0.91633259480590001"/>
    <n v="1.30467645558681"/>
    <n v="4095.5998471102798"/>
    <n v="1.16507998886838"/>
    <n v="0.71"/>
    <n v="2907.8758914483001"/>
    <n v="0.82720679209655301"/>
    <n v="4093"/>
    <n v="1.1200000000000001"/>
    <n v="1.29"/>
    <n v="1.9E-2"/>
    <n v="0.71"/>
    <n v="17.102369899829"/>
    <d v="1900-01-11T05:11:01"/>
    <n v="43251"/>
    <n v="1.27206025643453"/>
    <n v="69.478925977763595"/>
    <n v="1"/>
    <n v="35522.549370245426"/>
  </r>
  <r>
    <s v="STND-60839"/>
    <s v="B &amp; R Gasoline Inc"/>
    <s v="B and R Gasoline Inc - 9001 W Belmont Ave - Franklin Park"/>
    <x v="3"/>
    <s v="Refrigeration"/>
    <x v="14"/>
    <n v="0"/>
    <n v="3890.7"/>
    <n v="0.46300000000000002"/>
    <x v="2"/>
    <x v="0"/>
    <n v="8.6177180282661094"/>
    <s v="ΔkWpeak / CF"/>
    <n v="0.69"/>
    <s v="Private-Lighting"/>
    <x v="0"/>
    <n v="3"/>
    <n v="1"/>
    <s v="Non-Lighting"/>
    <n v="0.91633259480590001"/>
    <n v="1.30467645558681"/>
    <n v="3565.1752266113099"/>
    <n v="0.60406519893669097"/>
    <n v="0.7"/>
    <n v="2495.6226586279199"/>
    <n v="0.42284563925568402"/>
    <n v="4093"/>
    <n v="1.1200000000000001"/>
    <n v="1.29"/>
    <n v="1.9E-2"/>
    <n v="0.71"/>
    <n v="17.102369899829"/>
    <d v="1900-01-11T05:11:01"/>
    <n v="43251"/>
    <n v="0.87545681005317599"/>
    <n v="0"/>
    <n v="1"/>
    <n v="21506.572377007225"/>
  </r>
  <r>
    <s v="STND-60840"/>
    <s v="Lewis University"/>
    <s v="Lewis University - One University Parkway - Romeoville"/>
    <x v="0"/>
    <s v="Indoor Lighting"/>
    <x v="3"/>
    <n v="0"/>
    <n v="4275.2560000000003"/>
    <n v="1.040332"/>
    <x v="0"/>
    <x v="0"/>
    <n v="14.727540500736399"/>
    <s v="Qty / 1,000"/>
    <m/>
    <s v="Private-Lighting"/>
    <x v="0"/>
    <n v="3"/>
    <n v="1"/>
    <s v="Lighting"/>
    <n v="0.91633259480590001"/>
    <n v="1.30467645558681"/>
    <n v="3917.5564239394898"/>
    <n v="1.35729666639353"/>
    <n v="0.71"/>
    <n v="2781.4650609970399"/>
    <n v="0.96368063313940899"/>
    <n v="3395"/>
    <n v="1.06"/>
    <n v="1.39"/>
    <n v="0.02"/>
    <n v="0.63"/>
    <n v="20.618556701030901"/>
    <d v="1900-01-13T17:27:39"/>
    <n v="43331"/>
    <n v="1.5499562251838901"/>
    <n v="73.916158942254597"/>
    <n v="0"/>
    <n v="40964.139337217144"/>
  </r>
  <r>
    <s v="STND-60840"/>
    <s v="Lewis University"/>
    <s v="Lewis University - One University Parkway - Romeoville"/>
    <x v="0"/>
    <s v="Indoor Lighting"/>
    <x v="3"/>
    <n v="0"/>
    <n v="359.87"/>
    <n v="8.7569999999999995E-2"/>
    <x v="0"/>
    <x v="0"/>
    <n v="14.727540500736399"/>
    <s v="Qty / 1,000"/>
    <m/>
    <s v="Private-Lighting"/>
    <x v="0"/>
    <n v="3"/>
    <n v="1"/>
    <s v="Lighting"/>
    <n v="0.91633259480590001"/>
    <n v="1.30467645558681"/>
    <n v="329.76061089279898"/>
    <n v="0.11425051721573699"/>
    <n v="0.71"/>
    <n v="234.13003373388699"/>
    <n v="8.1117867223173004E-2"/>
    <n v="3395"/>
    <n v="1.06"/>
    <n v="1.39"/>
    <n v="0.02"/>
    <n v="0.63"/>
    <n v="20.618556701030901"/>
    <d v="1900-01-13T17:27:39"/>
    <n v="43331"/>
    <n v="0.13046764555868101"/>
    <n v="6.2218983187320598"/>
    <n v="0"/>
    <n v="3448.1595542546002"/>
  </r>
  <r>
    <s v="STND-60840"/>
    <s v="Lewis University"/>
    <s v="Lewis University - One University Parkway - Romeoville"/>
    <x v="0"/>
    <s v="Indoor Lighting"/>
    <x v="3"/>
    <n v="0"/>
    <n v="12437.107"/>
    <n v="3.0264190000000002"/>
    <x v="0"/>
    <x v="0"/>
    <n v="14.727540500736399"/>
    <s v="Qty / 1,000"/>
    <m/>
    <s v="Private-Lighting"/>
    <x v="0"/>
    <n v="3"/>
    <n v="1"/>
    <s v="Lighting"/>
    <n v="0.91633259480590001"/>
    <n v="1.30467645558681"/>
    <n v="11396.526529188601"/>
    <n v="3.9484976140405701"/>
    <n v="0.71"/>
    <n v="8091.5338357239198"/>
    <n v="2.8034333059688001"/>
    <n v="3395"/>
    <n v="1.06"/>
    <n v="1.39"/>
    <n v="0.02"/>
    <n v="0.63"/>
    <n v="20.618556701030901"/>
    <d v="1900-01-13T17:27:39"/>
    <n v="43331"/>
    <n v="4.5089615325346202"/>
    <n v="215.02880243752099"/>
    <n v="0"/>
    <n v="119168.39227870297"/>
  </r>
  <r>
    <s v="STND-60841"/>
    <s v="Novaspect Inc"/>
    <s v="Novaspect - 1555 Basswood - Schaumburg"/>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297"/>
    <n v="0"/>
    <n v="0"/>
    <n v="0"/>
    <n v="39686.364681043415"/>
  </r>
  <r>
    <s v="STND-60841"/>
    <s v="Novaspect Inc"/>
    <s v="Novaspect - 1555 Basswood - Schaumburg"/>
    <x v="1"/>
    <s v="Outdoor &amp; Garage Lighting"/>
    <x v="1"/>
    <n v="0"/>
    <n v="1495.415"/>
    <n v="0"/>
    <x v="0"/>
    <x v="0"/>
    <n v="10.1978380583316"/>
    <s v="Qty / 1,000"/>
    <m/>
    <s v="Private-Lighting"/>
    <x v="0"/>
    <n v="3"/>
    <n v="1"/>
    <s v="Lighting"/>
    <n v="0.91633259480590001"/>
    <n v="1.30467645558681"/>
    <n v="1370.29750726166"/>
    <n v="0"/>
    <n v="0.71"/>
    <n v="972.91123015578205"/>
    <n v="0"/>
    <n v="4903"/>
    <n v="1"/>
    <n v="1"/>
    <n v="0"/>
    <n v="0"/>
    <n v="14.276973281664301"/>
    <d v="1900-01-09T04:44:53"/>
    <n v="43297"/>
    <n v="0"/>
    <n v="0"/>
    <n v="0"/>
    <n v="9921.5911702608482"/>
  </r>
  <r>
    <s v="STND-60841"/>
    <s v="Novaspect Inc"/>
    <s v="Novaspect - 1555 Basswood - Schaumburg"/>
    <x v="1"/>
    <s v="Outdoor &amp; Garage Lighting"/>
    <x v="1"/>
    <n v="0"/>
    <n v="9462.7900000000009"/>
    <n v="0"/>
    <x v="0"/>
    <x v="0"/>
    <n v="10.1978380583316"/>
    <s v="Qty / 1,000"/>
    <m/>
    <s v="Private-Lighting"/>
    <x v="0"/>
    <n v="3"/>
    <n v="1"/>
    <s v="Lighting"/>
    <n v="0.91633259480590001"/>
    <n v="1.30467645558681"/>
    <n v="8671.0629148033204"/>
    <n v="0"/>
    <n v="0.71"/>
    <n v="6156.45466951036"/>
    <n v="0"/>
    <n v="4903"/>
    <n v="1"/>
    <n v="1"/>
    <n v="0"/>
    <n v="0"/>
    <n v="14.276973281664301"/>
    <d v="1900-01-09T04:44:53"/>
    <n v="43297"/>
    <n v="0"/>
    <n v="0"/>
    <n v="0"/>
    <n v="62782.527733126044"/>
  </r>
  <r>
    <s v="STND-60842"/>
    <s v="Seaway Bank and Trust Company"/>
    <s v="Seaway Bank &amp; Trust Company - 645 E 87th St - Chicago"/>
    <x v="1"/>
    <s v="Outdoor &amp; Garage Lighting"/>
    <x v="1"/>
    <n v="0"/>
    <n v="27849.040000000001"/>
    <n v="0"/>
    <x v="0"/>
    <x v="0"/>
    <n v="10.1978380583316"/>
    <s v="Qty / 1,000"/>
    <m/>
    <s v="Private-Lighting"/>
    <x v="0"/>
    <n v="3"/>
    <n v="1"/>
    <s v="Lighting"/>
    <n v="0.91633259480590001"/>
    <n v="1.30467645558681"/>
    <n v="25518.9830860533"/>
    <n v="0"/>
    <n v="0.71"/>
    <n v="18118.4779910978"/>
    <n v="0"/>
    <n v="4903"/>
    <n v="1"/>
    <n v="1"/>
    <n v="0"/>
    <n v="0"/>
    <n v="14.276973281664301"/>
    <d v="1900-01-09T04:44:53"/>
    <n v="43275"/>
    <n v="0"/>
    <n v="0"/>
    <n v="0"/>
    <n v="184769.3044166606"/>
  </r>
  <r>
    <s v="STND-60842"/>
    <s v="Seaway Bank and Trust Company"/>
    <s v="Seaway Bank &amp; Trust Company - 645 E 87th St - Chicago"/>
    <x v="1"/>
    <s v="Outdoor &amp; Garage Lighting"/>
    <x v="1"/>
    <n v="0"/>
    <n v="1833.722"/>
    <n v="0"/>
    <x v="0"/>
    <x v="0"/>
    <n v="10.1978380583316"/>
    <s v="Qty / 1,000"/>
    <m/>
    <s v="Private-Lighting"/>
    <x v="0"/>
    <n v="3"/>
    <n v="1"/>
    <s v="Lighting"/>
    <n v="0.91633259480590001"/>
    <n v="1.30467645558681"/>
    <n v="1680.2992384126601"/>
    <n v="0"/>
    <n v="0.71"/>
    <n v="1193.0124592729901"/>
    <n v="0"/>
    <n v="4903"/>
    <n v="1"/>
    <n v="1"/>
    <n v="0"/>
    <n v="0"/>
    <n v="14.276973281664301"/>
    <d v="1900-01-09T04:44:53"/>
    <n v="43275"/>
    <n v="0"/>
    <n v="0"/>
    <n v="0"/>
    <n v="12166.147861237876"/>
  </r>
  <r>
    <s v="STND-60842"/>
    <s v="Seaway Bank and Trust Company"/>
    <s v="Seaway Bank &amp; Trust Company - 645 E 87th St - Chicago"/>
    <x v="1"/>
    <s v="Outdoor &amp; Garage Lighting"/>
    <x v="1"/>
    <n v="0"/>
    <n v="5221.6949999999997"/>
    <n v="0"/>
    <x v="0"/>
    <x v="0"/>
    <n v="10.1978380583316"/>
    <s v="Qty / 1,000"/>
    <m/>
    <s v="Private-Lighting"/>
    <x v="0"/>
    <n v="3"/>
    <n v="1"/>
    <s v="Lighting"/>
    <n v="0.91633259480590001"/>
    <n v="1.30467645558681"/>
    <n v="4784.8093286349904"/>
    <n v="0"/>
    <n v="0.71"/>
    <n v="3397.2146233308399"/>
    <n v="0"/>
    <n v="4903"/>
    <n v="1"/>
    <n v="1"/>
    <n v="0"/>
    <n v="0"/>
    <n v="14.276973281664301"/>
    <d v="1900-01-09T04:44:53"/>
    <n v="43275"/>
    <n v="0"/>
    <n v="0"/>
    <n v="0"/>
    <n v="34644.244578123893"/>
  </r>
  <r>
    <s v="STND-60843"/>
    <s v="South Holland Public Library"/>
    <s v="South Holland Public Library - 16250 Wausau - South Holland"/>
    <x v="0"/>
    <s v="Indoor Lighting"/>
    <x v="2"/>
    <n v="0"/>
    <n v="2165.6689999999999"/>
    <n v="0.463814"/>
    <x v="0"/>
    <x v="1"/>
    <n v="14.797277300976599"/>
    <s v="Qty / 1,000"/>
    <m/>
    <s v="Public-Lighting"/>
    <x v="0"/>
    <n v="2"/>
    <n v="1"/>
    <s v="Lighting"/>
    <n v="0.98996686498346598"/>
    <n v="2.5626279547341602"/>
    <n v="2143.9405505218801"/>
    <n v="1.18858272219707"/>
    <n v="0.71"/>
    <n v="1522.1977908705301"/>
    <n v="0.84389373275991997"/>
    <n v="3379"/>
    <n v="1.0900000000000001"/>
    <n v="1.36"/>
    <n v="2.1999999999999999E-2"/>
    <n v="0.57999999999999996"/>
    <n v="20.7161882213673"/>
    <d v="1900-01-13T19:08:05"/>
    <n v="43289"/>
    <n v="1.50682393787661"/>
    <n v="43.2721945976893"/>
    <n v="0"/>
    <n v="22524.382818445218"/>
  </r>
  <r>
    <s v="STND-60843"/>
    <s v="South Holland Public Library"/>
    <s v="South Holland Public Library - 16250 Wausau - South Holland"/>
    <x v="0"/>
    <s v="Indoor Lighting"/>
    <x v="2"/>
    <n v="0"/>
    <n v="5303.6779999999999"/>
    <n v="1.135872"/>
    <x v="0"/>
    <x v="1"/>
    <n v="14.797277300976599"/>
    <s v="Qty / 1,000"/>
    <m/>
    <s v="Public-Lighting"/>
    <x v="0"/>
    <n v="2"/>
    <n v="1"/>
    <s v="Lighting"/>
    <n v="0.98996686498346598"/>
    <n v="2.5626279547341602"/>
    <n v="5250.4654825417801"/>
    <n v="2.9108173401998001"/>
    <n v="0.71"/>
    <n v="3727.8304926046599"/>
    <n v="2.0666803115418602"/>
    <n v="3379"/>
    <n v="1.0900000000000001"/>
    <n v="1.36"/>
    <n v="2.1999999999999999E-2"/>
    <n v="0.57999999999999996"/>
    <n v="20.7161882213673"/>
    <d v="1900-01-13T19:08:05"/>
    <n v="43289"/>
    <n v="3.6901842548171899"/>
    <n v="105.97269781276999"/>
    <n v="0"/>
    <n v="55161.741530107349"/>
  </r>
  <r>
    <s v="STND-60843"/>
    <s v="South Holland Public Library"/>
    <s v="South Holland Public Library - 16250 Wausau - South Holland"/>
    <x v="0"/>
    <s v="Indoor Lighting"/>
    <x v="2"/>
    <n v="0"/>
    <n v="10283.243"/>
    <n v="2.2023299999999999"/>
    <x v="0"/>
    <x v="1"/>
    <n v="14.797277300976599"/>
    <s v="Qty / 1,000"/>
    <m/>
    <s v="Public-Lighting"/>
    <x v="0"/>
    <n v="2"/>
    <n v="1"/>
    <s v="Lighting"/>
    <n v="0.98996686498346598"/>
    <n v="2.5626279547341602"/>
    <n v="10180.0698345732"/>
    <n v="5.6437524235496896"/>
    <n v="0.71"/>
    <n v="7227.8495825469499"/>
    <n v="4.00706422072028"/>
    <n v="3379"/>
    <n v="1.0900000000000001"/>
    <n v="1.36"/>
    <n v="2.1999999999999999E-2"/>
    <n v="0.57999999999999996"/>
    <n v="20.7161882213673"/>
    <d v="1900-01-13T19:08:05"/>
    <n v="43289"/>
    <n v="7.1548585491248602"/>
    <n v="205.46929941340301"/>
    <n v="0"/>
    <n v="106952.49456269517"/>
  </r>
  <r>
    <s v="STND-60843"/>
    <s v="South Holland Public Library"/>
    <s v="South Holland Public Library - 16250 Wausau - South Holland"/>
    <x v="0"/>
    <s v="Indoor Lighting"/>
    <x v="2"/>
    <n v="0"/>
    <n v="17196.440999999999"/>
    <n v="3.6829070000000002"/>
    <x v="0"/>
    <x v="1"/>
    <n v="14.797277300976599"/>
    <s v="Qty / 1,000"/>
    <m/>
    <s v="Public-Lighting"/>
    <x v="0"/>
    <n v="2"/>
    <n v="1"/>
    <s v="Lighting"/>
    <n v="0.98996686498346598"/>
    <n v="2.5626279547341602"/>
    <n v="17023.906785643099"/>
    <n v="9.4379204328861306"/>
    <n v="0.71"/>
    <n v="12086.9738178066"/>
    <n v="6.7009235073491498"/>
    <n v="3379"/>
    <n v="1.0900000000000001"/>
    <n v="1.36"/>
    <n v="2.1999999999999999E-2"/>
    <n v="0.57999999999999996"/>
    <n v="20.7161882213673"/>
    <d v="1900-01-13T19:08:05"/>
    <n v="43289"/>
    <n v="11.9649092709003"/>
    <n v="343.60178833408202"/>
    <n v="0"/>
    <n v="178854.30331172806"/>
  </r>
  <r>
    <s v="STND-60843"/>
    <s v="South Holland Public Library"/>
    <s v="South Holland Public Library - 16250 Wausau - South Holland"/>
    <x v="0"/>
    <s v="Indoor Lighting"/>
    <x v="2"/>
    <n v="0"/>
    <n v="4773.3109999999997"/>
    <n v="1.0222850000000001"/>
    <x v="0"/>
    <x v="1"/>
    <n v="14.797277300976599"/>
    <s v="Qty / 1,000"/>
    <m/>
    <s v="Public-Lighting"/>
    <x v="0"/>
    <n v="2"/>
    <n v="1"/>
    <s v="Lighting"/>
    <n v="0.98996686498346598"/>
    <n v="2.5626279547341602"/>
    <n v="4725.4197262610896"/>
    <n v="2.61973611870541"/>
    <n v="0.71"/>
    <n v="3355.0480056453698"/>
    <n v="1.86001264428084"/>
    <n v="3379"/>
    <n v="1.0900000000000001"/>
    <n v="1.36"/>
    <n v="2.1999999999999999E-2"/>
    <n v="0.57999999999999996"/>
    <n v="20.7161882213673"/>
    <d v="1900-01-13T19:08:05"/>
    <n v="43289"/>
    <n v="3.3211664790890101"/>
    <n v="95.375444016278905"/>
    <n v="0"/>
    <n v="49645.57569762304"/>
  </r>
  <r>
    <s v="STND-60843"/>
    <s v="South Holland Public Library"/>
    <s v="South Holland Public Library - 16250 Wausau - South Holland"/>
    <x v="0"/>
    <s v="Indoor Lighting"/>
    <x v="2"/>
    <n v="0"/>
    <n v="33536.519999999997"/>
    <n v="0"/>
    <x v="0"/>
    <x v="1"/>
    <n v="14.797277300976599"/>
    <s v="Qty / 1,000"/>
    <m/>
    <s v="Public-Lighting"/>
    <x v="0"/>
    <n v="2"/>
    <n v="1"/>
    <s v="Lighting"/>
    <n v="0.98996686498346598"/>
    <n v="2.5626279547341602"/>
    <n v="33200.043566855296"/>
    <n v="0"/>
    <n v="0.71"/>
    <n v="23572.0309324673"/>
    <n v="0"/>
    <n v="3379"/>
    <n v="1.0900000000000001"/>
    <n v="1.36"/>
    <n v="2.1999999999999999E-2"/>
    <n v="0.57999999999999996"/>
    <n v="20.7161882213673"/>
    <d v="1900-01-13T19:08:05"/>
    <n v="43289"/>
    <n v="0"/>
    <n v="670.09262245029004"/>
    <n v="0"/>
    <n v="348801.87825491664"/>
  </r>
  <r>
    <s v="STND-60844"/>
    <s v="Waxberg's Walk Shoppe"/>
    <s v="Waxberg's Walk Shoppe - 7013 W Dempster Street - Niles"/>
    <x v="0"/>
    <s v="Indoor Lighting"/>
    <x v="0"/>
    <n v="0"/>
    <n v="39241.762999999999"/>
    <n v="7.959822"/>
    <x v="0"/>
    <x v="0"/>
    <n v="9.1274187659729797"/>
    <s v="Qty / 1,000"/>
    <m/>
    <s v="Private-Lighting"/>
    <x v="0"/>
    <n v="3"/>
    <n v="1"/>
    <s v="Lighting"/>
    <n v="0.91633259480590001"/>
    <n v="1.30467645558681"/>
    <n v="35958.506514548098"/>
    <n v="10.3849923540619"/>
    <n v="0.71"/>
    <n v="25530.539625329198"/>
    <n v="7.3733445713839396"/>
    <n v="5478"/>
    <n v="1.1200000000000001"/>
    <n v="1.31"/>
    <n v="2.1999999999999999E-2"/>
    <n v="0.95"/>
    <n v="12.7783862723622"/>
    <d v="1900-01-08T03:03:29"/>
    <n v="43239"/>
    <n v="8.3447106099332107"/>
    <n v="706.32780653576697"/>
    <n v="1"/>
    <n v="233027.92648164649"/>
  </r>
  <r>
    <s v="STND-60844"/>
    <s v="Waxberg's Walk Shoppe"/>
    <s v="Waxberg's Walk Shoppe - 7013 W Dempster Street - Niles"/>
    <x v="0"/>
    <s v="Indoor Lighting"/>
    <x v="0"/>
    <n v="0"/>
    <n v="331.30900000000003"/>
    <n v="6.7202999999999999E-2"/>
    <x v="0"/>
    <x v="0"/>
    <n v="9.1274187659729797"/>
    <s v="Qty / 1,000"/>
    <m/>
    <s v="Private-Lighting"/>
    <x v="0"/>
    <n v="3"/>
    <n v="1"/>
    <s v="Lighting"/>
    <n v="0.91633259480590001"/>
    <n v="1.30467645558681"/>
    <n v="303.58923565254798"/>
    <n v="8.7678171844800104E-2"/>
    <n v="0.71"/>
    <n v="215.548357313309"/>
    <n v="6.2251502009808099E-2"/>
    <n v="5478"/>
    <n v="1.1200000000000001"/>
    <n v="1.31"/>
    <n v="2.1999999999999999E-2"/>
    <n v="0.95"/>
    <n v="12.7783862723622"/>
    <d v="1900-01-08T03:03:29"/>
    <n v="43239"/>
    <n v="7.0452528601687506E-2"/>
    <n v="5.9633599860321898"/>
    <n v="1"/>
    <n v="1967.4001215161456"/>
  </r>
  <r>
    <s v="STND-60845"/>
    <s v="Next Gateway, LLC"/>
    <s v="Next Gateway LLC - 620 N LaSalle St - Chicago"/>
    <x v="18"/>
    <s v="HVAC"/>
    <x v="6"/>
    <n v="0"/>
    <n v="48132.644999999997"/>
    <n v="19.204844999999999"/>
    <x v="3"/>
    <x v="0"/>
    <n v="20"/>
    <s v="ΔkWpeak / CF"/>
    <n v="1"/>
    <s v="Private-Non-Lighting"/>
    <x v="2"/>
    <n v="2"/>
    <n v="1"/>
    <s v="Non-Lighting"/>
    <n v="0.76002432528749297"/>
    <n v="0.465462131779591"/>
    <n v="36581.981040427403"/>
    <n v="8.9391280941966205"/>
    <n v="0.7"/>
    <n v="25607.3867282992"/>
    <n v="6.2573896659376302"/>
    <n v="2885"/>
    <n v="1.165"/>
    <n v="1.3779999999999999"/>
    <n v="2.5499999999999998E-2"/>
    <n v="0.55000000000000004"/>
    <n v="24.263431542460999"/>
    <d v="1900-01-16T07:56:40"/>
    <n v="43411"/>
    <n v="8.9391280941966205"/>
    <n v="0"/>
    <n v="0"/>
    <n v="512147.73456598399"/>
  </r>
  <r>
    <s v="STND-60845"/>
    <s v="Next Gateway, LLC"/>
    <s v="Next Gateway LLC - 620 N LaSalle St - Chicago"/>
    <x v="12"/>
    <s v="Variable Speed Drives"/>
    <x v="6"/>
    <n v="0"/>
    <n v="131183.53599999999"/>
    <n v="6.0174919999999998"/>
    <x v="6"/>
    <x v="0"/>
    <n v="15"/>
    <s v="ΔkWpeak"/>
    <m/>
    <s v="Private-Non-Lighting"/>
    <x v="2"/>
    <n v="2"/>
    <n v="1"/>
    <s v="Non-Lighting"/>
    <n v="0.76002432528749297"/>
    <n v="0.465462131779591"/>
    <n v="99702.678437227602"/>
    <n v="2.8009146542866299"/>
    <n v="0.7"/>
    <n v="69791.874906059296"/>
    <n v="1.9606402580006399"/>
    <n v="2885"/>
    <n v="1.165"/>
    <n v="1.3779999999999999"/>
    <n v="2.5499999999999998E-2"/>
    <n v="0.55000000000000004"/>
    <n v="24.263431542460999"/>
    <d v="1900-01-16T07:56:40"/>
    <n v="43411"/>
    <n v="2.8009146542866299"/>
    <n v="0"/>
    <n v="0"/>
    <n v="1046878.1235908894"/>
  </r>
  <r>
    <s v="STND-60845"/>
    <s v="Next Gateway, LLC"/>
    <s v="Next Gateway LLC - 620 N LaSalle St - Chicago"/>
    <x v="12"/>
    <s v="Variable Speed Drives"/>
    <x v="6"/>
    <n v="0"/>
    <n v="65591.767999999996"/>
    <n v="3.0087459999999999"/>
    <x v="6"/>
    <x v="0"/>
    <n v="15"/>
    <s v="ΔkWpeak"/>
    <m/>
    <s v="Private-Non-Lighting"/>
    <x v="2"/>
    <n v="2"/>
    <n v="1"/>
    <s v="Non-Lighting"/>
    <n v="0.76002432528749297"/>
    <n v="0.465462131779591"/>
    <n v="49851.339218613801"/>
    <n v="1.4004573271433201"/>
    <n v="0.7"/>
    <n v="34895.937453029699"/>
    <n v="0.98032012900032195"/>
    <n v="2885"/>
    <n v="1.165"/>
    <n v="1.3779999999999999"/>
    <n v="2.5499999999999998E-2"/>
    <n v="0.55000000000000004"/>
    <n v="24.263431542460999"/>
    <d v="1900-01-16T07:56:40"/>
    <n v="43411"/>
    <n v="1.4004573271433201"/>
    <n v="0"/>
    <n v="0"/>
    <n v="523439.06179544551"/>
  </r>
  <r>
    <s v="STND-60847"/>
    <s v="Valles Produce"/>
    <s v="Valles Produce - 6323 Cermak - Berwyn"/>
    <x v="0"/>
    <s v="Indoor Lighting"/>
    <x v="5"/>
    <n v="0"/>
    <n v="7181.6689999999999"/>
    <n v="1.3391999999999999"/>
    <x v="0"/>
    <x v="0"/>
    <n v="10.727311735679001"/>
    <s v="Qty / 1,000"/>
    <m/>
    <s v="Private-Lighting"/>
    <x v="0"/>
    <n v="3"/>
    <n v="1"/>
    <s v="Lighting"/>
    <n v="0.91633259480590001"/>
    <n v="1.30467645558681"/>
    <n v="6580.7973898070904"/>
    <n v="1.74722270932185"/>
    <n v="0.71"/>
    <n v="4672.36614676303"/>
    <n v="1.2405281236185099"/>
    <n v="4661"/>
    <n v="1.07"/>
    <n v="1.24"/>
    <n v="2.9000000000000001E-2"/>
    <n v="0.745"/>
    <n v="15.018236429950701"/>
    <d v="1900-01-09T17:27:20"/>
    <n v="43302"/>
    <n v="1.8913430497097301"/>
    <n v="178.35806009757499"/>
    <n v="0"/>
    <n v="50121.928199560323"/>
  </r>
  <r>
    <s v="STND-60847"/>
    <s v="Valles Produce"/>
    <s v="Valles Produce - 6323 Cermak - Berwyn"/>
    <x v="0"/>
    <s v="Indoor Lighting"/>
    <x v="5"/>
    <n v="0"/>
    <n v="2952.4639999999999"/>
    <n v="0.55056000000000005"/>
    <x v="0"/>
    <x v="0"/>
    <n v="10.727311735679001"/>
    <s v="Qty / 1,000"/>
    <m/>
    <s v="Private-Lighting"/>
    <x v="0"/>
    <n v="3"/>
    <n v="1"/>
    <s v="Lighting"/>
    <n v="0.91633259480590001"/>
    <n v="1.30467645558681"/>
    <n v="2705.4389981910099"/>
    <n v="0.71830266938787202"/>
    <n v="0.71"/>
    <n v="1920.8616887156099"/>
    <n v="0.50999489526538899"/>
    <n v="4661"/>
    <n v="1.07"/>
    <n v="1.24"/>
    <n v="2.9000000000000001E-2"/>
    <n v="0.745"/>
    <n v="15.018236429950701"/>
    <d v="1900-01-09T17:27:20"/>
    <n v="43302"/>
    <n v="0.77755214265844597"/>
    <n v="73.324982193961802"/>
    <n v="0"/>
    <n v="20605.682135975145"/>
  </r>
  <r>
    <s v="STND-60847"/>
    <s v="Valles Produce"/>
    <s v="Valles Produce - 6323 Cermak - Berwyn"/>
    <x v="0"/>
    <s v="Indoor Lighting"/>
    <x v="5"/>
    <n v="0"/>
    <n v="10772.503000000001"/>
    <n v="2.0087999999999999"/>
    <x v="0"/>
    <x v="0"/>
    <n v="10.727311735679001"/>
    <s v="Qty / 1,000"/>
    <m/>
    <s v="Private-Lighting"/>
    <x v="0"/>
    <n v="3"/>
    <n v="1"/>
    <s v="Lighting"/>
    <n v="0.91633259480590001"/>
    <n v="1.30467645558681"/>
    <n v="9871.1956265443405"/>
    <n v="2.6208340639827798"/>
    <n v="0.71"/>
    <n v="7008.5488948464799"/>
    <n v="1.86079218542777"/>
    <n v="4661"/>
    <n v="1.07"/>
    <n v="1.24"/>
    <n v="2.9000000000000001E-2"/>
    <n v="0.745"/>
    <n v="15.018236429950701"/>
    <d v="1900-01-09T17:27:20"/>
    <n v="43302"/>
    <n v="2.8370145745645998"/>
    <n v="267.53707772877198"/>
    <n v="0"/>
    <n v="75182.888809766737"/>
  </r>
  <r>
    <s v="STND-60847"/>
    <s v="Valles Produce"/>
    <s v="Valles Produce - 6323 Cermak - Berwyn"/>
    <x v="3"/>
    <s v="Refrigeration"/>
    <x v="5"/>
    <n v="0"/>
    <n v="8170.47"/>
    <n v="0.97230000000000005"/>
    <x v="2"/>
    <x v="0"/>
    <n v="8.6177180282661094"/>
    <s v="ΔkWpeak / CF"/>
    <n v="0.69"/>
    <s v="Private-Lighting"/>
    <x v="0"/>
    <n v="3"/>
    <n v="1"/>
    <s v="Non-Lighting"/>
    <n v="0.91633259480590001"/>
    <n v="1.30467645558681"/>
    <n v="7486.8679758837598"/>
    <n v="1.26853691776705"/>
    <n v="0.7"/>
    <n v="5240.8075831186297"/>
    <n v="0.88797584243693595"/>
    <n v="4661"/>
    <n v="1.07"/>
    <n v="1.24"/>
    <n v="2.9000000000000001E-2"/>
    <n v="0.745"/>
    <n v="15.018236429950701"/>
    <d v="1900-01-09T17:27:20"/>
    <n v="43302"/>
    <n v="1.8384593011116701"/>
    <n v="0"/>
    <n v="0"/>
    <n v="45163.801991715154"/>
  </r>
  <r>
    <s v="STND-60847"/>
    <s v="Valles Produce"/>
    <s v="Valles Produce - 6323 Cermak - Berwyn"/>
    <x v="3"/>
    <s v="Refrigeration"/>
    <x v="5"/>
    <n v="0"/>
    <n v="17468.84"/>
    <n v="2.0788799999999998"/>
    <x v="2"/>
    <x v="0"/>
    <n v="8.6177180282661094"/>
    <s v="ΔkWpeak / CF"/>
    <n v="0.69"/>
    <s v="Private-Lighting"/>
    <x v="0"/>
    <n v="3"/>
    <n v="1"/>
    <s v="Non-Lighting"/>
    <n v="0.91633259480590001"/>
    <n v="1.30467645558681"/>
    <n v="16007.2674854491"/>
    <n v="2.7122657899903002"/>
    <n v="0.7"/>
    <n v="11205.0872398144"/>
    <n v="1.8985860529932099"/>
    <n v="4661"/>
    <n v="1.07"/>
    <n v="1.24"/>
    <n v="2.9000000000000001E-2"/>
    <n v="0.745"/>
    <n v="15.018236429950701"/>
    <d v="1900-01-09T17:27:20"/>
    <n v="43302"/>
    <n v="3.9308199854931898"/>
    <n v="0"/>
    <n v="0"/>
    <n v="96562.282314843091"/>
  </r>
  <r>
    <s v="STND-60847"/>
    <s v="Valles Produce"/>
    <s v="Valles Produce - 6323 Cermak - Berwyn"/>
    <x v="1"/>
    <s v="Outdoor &amp; Garage Lighting"/>
    <x v="1"/>
    <n v="0"/>
    <n v="9928.5750000000007"/>
    <n v="0"/>
    <x v="0"/>
    <x v="0"/>
    <n v="10.1978380583316"/>
    <s v="Qty / 1,000"/>
    <m/>
    <s v="Private-Lighting"/>
    <x v="0"/>
    <n v="3"/>
    <n v="1"/>
    <s v="Lighting"/>
    <n v="0.91633259480590001"/>
    <n v="1.30467645558681"/>
    <n v="9097.8768924749893"/>
    <n v="0"/>
    <n v="0.71"/>
    <n v="6459.4925936572399"/>
    <n v="0"/>
    <n v="4903"/>
    <n v="1"/>
    <n v="1"/>
    <n v="0"/>
    <n v="0"/>
    <n v="14.276973281664301"/>
    <d v="1900-01-09T04:44:53"/>
    <n v="43302"/>
    <n v="0"/>
    <n v="0"/>
    <n v="0"/>
    <n v="65872.859409108903"/>
  </r>
  <r>
    <s v="STND-60847"/>
    <s v="Valles Produce"/>
    <s v="Valles Produce - 6323 Cermak - Berwyn"/>
    <x v="4"/>
    <s v="Refrigeration"/>
    <x v="5"/>
    <n v="0"/>
    <n v="560"/>
    <n v="6.3882999999999995E-2"/>
    <x v="2"/>
    <x v="0"/>
    <n v="4"/>
    <s v="ΔkWpeak / CF"/>
    <n v="1"/>
    <s v="Private-Lighting"/>
    <x v="0"/>
    <n v="3"/>
    <n v="1"/>
    <s v="Non-Lighting"/>
    <n v="0.91633259480590001"/>
    <n v="1.30467645558681"/>
    <n v="513.14625309130395"/>
    <n v="8.3346646012251904E-2"/>
    <n v="0.7"/>
    <n v="359.20237716391301"/>
    <n v="5.8342652208576401E-2"/>
    <n v="4661"/>
    <n v="1.07"/>
    <n v="1.24"/>
    <n v="2.9000000000000001E-2"/>
    <n v="0.745"/>
    <n v="15.018236429950701"/>
    <d v="1900-01-09T17:27:20"/>
    <n v="43302"/>
    <n v="8.3346646012251904E-2"/>
    <n v="0"/>
    <n v="0"/>
    <n v="1436.8095086556521"/>
  </r>
  <r>
    <s v="STND-60848"/>
    <s v="GHP Group Inc."/>
    <s v="GHP Group Inc - 1501 Nicholas Blvd - Elk Grove Village"/>
    <x v="0"/>
    <s v="Indoor Lighting"/>
    <x v="8"/>
    <n v="0"/>
    <n v="84029.26"/>
    <n v="13.298488000000001"/>
    <x v="0"/>
    <x v="0"/>
    <n v="9.5383441434566993"/>
    <s v="Qty / 1,000"/>
    <m/>
    <s v="Private-Lighting"/>
    <x v="0"/>
    <n v="2"/>
    <n v="1"/>
    <s v="Lighting"/>
    <n v="0.97902139861649395"/>
    <n v="0.93591656730105399"/>
    <n v="82266.443649908993"/>
    <n v="12.4462752392543"/>
    <n v="0.71"/>
    <n v="58409.1749914354"/>
    <n v="8.8368554198705205"/>
    <n v="5242"/>
    <n v="1"/>
    <n v="1.22"/>
    <n v="1.0999999999999999E-2"/>
    <n v="0.68"/>
    <n v="13.3536818008394"/>
    <d v="1900-01-08T12:55:13"/>
    <n v="43344"/>
    <n v="15.002742573835899"/>
    <n v="904.93088014899899"/>
    <n v="0"/>
    <n v="557126.81220369542"/>
  </r>
  <r>
    <s v="STND-60848"/>
    <s v="GHP Group Inc."/>
    <s v="GHP Group Inc - 1501 Nicholas Blvd - Elk Grove Village"/>
    <x v="0"/>
    <s v="Indoor Lighting"/>
    <x v="8"/>
    <n v="0"/>
    <n v="20548.64"/>
    <n v="3.2520319999999998"/>
    <x v="0"/>
    <x v="0"/>
    <n v="9.5383441434566993"/>
    <s v="Qty / 1,000"/>
    <m/>
    <s v="Private-Lighting"/>
    <x v="0"/>
    <n v="2"/>
    <n v="1"/>
    <s v="Lighting"/>
    <n v="0.97902139861649395"/>
    <n v="0.93591656730105399"/>
    <n v="20117.558272466798"/>
    <n v="3.0436306261931798"/>
    <n v="0.71"/>
    <n v="14283.4663734514"/>
    <n v="2.1609777445971599"/>
    <n v="5242"/>
    <n v="1"/>
    <n v="1.22"/>
    <n v="1.0999999999999999E-2"/>
    <n v="0.68"/>
    <n v="13.3536818008394"/>
    <d v="1900-01-08T12:55:13"/>
    <n v="43344"/>
    <n v="3.6687929438201299"/>
    <n v="221.293140997135"/>
    <n v="0"/>
    <n v="136240.61783147085"/>
  </r>
  <r>
    <s v="STND-60848"/>
    <s v="GHP Group Inc."/>
    <s v="GHP Group Inc - 1501 Nicholas Blvd - Elk Grove Village"/>
    <x v="0"/>
    <s v="Indoor Lighting"/>
    <x v="8"/>
    <n v="0"/>
    <n v="6421.45"/>
    <n v="1.0162599999999999"/>
    <x v="0"/>
    <x v="0"/>
    <n v="9.5383441434566993"/>
    <s v="Qty / 1,000"/>
    <m/>
    <s v="Private-Lighting"/>
    <x v="0"/>
    <n v="2"/>
    <n v="1"/>
    <s v="Lighting"/>
    <n v="0.97902139861649395"/>
    <n v="0.93591656730105399"/>
    <n v="6286.7369601458804"/>
    <n v="0.951134570685369"/>
    <n v="0.71"/>
    <n v="4463.5832417035799"/>
    <n v="0.67530554518661201"/>
    <n v="5242"/>
    <n v="1"/>
    <n v="1.22"/>
    <n v="1.0999999999999999E-2"/>
    <n v="0.68"/>
    <n v="13.3536818008394"/>
    <d v="1900-01-08T12:55:13"/>
    <n v="43344"/>
    <n v="1.14649779494379"/>
    <n v="69.154106561604706"/>
    <n v="0"/>
    <n v="42575.193072334812"/>
  </r>
  <r>
    <s v="STND-60848"/>
    <s v="GHP Group Inc."/>
    <s v="GHP Group Inc - 1501 Nicholas Blvd - Elk Grove Village"/>
    <x v="7"/>
    <s v="Indoor Lighting"/>
    <x v="8"/>
    <n v="0"/>
    <n v="11888.856"/>
    <n v="6.1103699999999996"/>
    <x v="0"/>
    <x v="0"/>
    <n v="8"/>
    <s v="Qty / 1,000"/>
    <m/>
    <s v="Private-Lighting"/>
    <x v="0"/>
    <n v="2"/>
    <n v="1"/>
    <s v="Lighting"/>
    <n v="0.97902139861649395"/>
    <n v="0.93591656730105399"/>
    <n v="11639.444429070099"/>
    <n v="5.7187965153393403"/>
    <n v="0.71"/>
    <n v="8264.00554463976"/>
    <n v="4.0603455258909298"/>
    <n v="5242"/>
    <n v="1"/>
    <n v="1.22"/>
    <n v="1.0999999999999999E-2"/>
    <n v="0.68"/>
    <n v="13.3536818008394"/>
    <d v="1900-01-08T12:55:13"/>
    <n v="43344"/>
    <n v="8.8444115609949598"/>
    <n v="128.033888719771"/>
    <n v="0"/>
    <n v="66112.04435711808"/>
  </r>
  <r>
    <s v="STND-60849"/>
    <s v="Rana Meal Solutions, LLC"/>
    <s v="Rana Meal Solutions LLC - 550 S Spitzer Road -  Bartlett"/>
    <x v="62"/>
    <s v="Indoor Lighting"/>
    <x v="10"/>
    <n v="0"/>
    <n v="316065.15600000002"/>
    <n v="56.525039999999997"/>
    <x v="0"/>
    <x v="0"/>
    <n v="10.827197921178"/>
    <s v="Qty / 1,000"/>
    <m/>
    <s v="Private-Lighting"/>
    <x v="0"/>
    <n v="1"/>
    <n v="1"/>
    <s v="Lighting"/>
    <n v="0.99989942556735301"/>
    <n v="1.019640158801"/>
    <n v="316033.36792625597"/>
    <n v="57.635200761833097"/>
    <n v="0.71"/>
    <n v="224383.691227642"/>
    <n v="40.920992540901501"/>
    <n v="4618"/>
    <n v="1.02"/>
    <n v="1.04"/>
    <n v="1.2E-2"/>
    <n v="0.81"/>
    <n v="15.158077089649201"/>
    <d v="1900-01-09T19:51:10"/>
    <n v="43356"/>
    <n v="68.417854655547302"/>
    <n v="3718.03962266183"/>
    <n v="0"/>
    <n v="2429446.6352061718"/>
  </r>
  <r>
    <s v="STND-60849"/>
    <s v="Rana Meal Solutions, LLC"/>
    <s v="Rana Meal Solutions LLC - 550 S Spitzer Road -  Bartlett"/>
    <x v="62"/>
    <s v="Indoor Lighting"/>
    <x v="10"/>
    <n v="0"/>
    <n v="282.62200000000001"/>
    <n v="5.0543999999999999E-2"/>
    <x v="0"/>
    <x v="0"/>
    <n v="10.827197921178"/>
    <s v="Qty / 1,000"/>
    <m/>
    <s v="Private-Lighting"/>
    <x v="0"/>
    <n v="1"/>
    <n v="1"/>
    <s v="Lighting"/>
    <n v="0.99989942556735301"/>
    <n v="1.019640158801"/>
    <n v="282.59357545269597"/>
    <n v="5.1536692186437902E-2"/>
    <n v="0.71"/>
    <n v="200.641438571414"/>
    <n v="3.6591051452370897E-2"/>
    <n v="4618"/>
    <n v="1.02"/>
    <n v="1.04"/>
    <n v="1.2E-2"/>
    <n v="0.81"/>
    <n v="15.158077089649201"/>
    <d v="1900-01-09T19:51:10"/>
    <n v="43356"/>
    <n v="6.1178409528060203E-2"/>
    <n v="3.32463029944349"/>
    <n v="0"/>
    <n v="2172.3845666025768"/>
  </r>
  <r>
    <s v="STND-60849"/>
    <s v="Rana Meal Solutions, LLC"/>
    <s v="Rana Meal Solutions LLC - 550 S Spitzer Road -  Bartlett"/>
    <x v="62"/>
    <s v="Indoor Lighting"/>
    <x v="10"/>
    <n v="0"/>
    <n v="4616.1530000000002"/>
    <n v="0.82555199999999995"/>
    <x v="0"/>
    <x v="0"/>
    <n v="10.827197921178"/>
    <s v="Qty / 1,000"/>
    <m/>
    <s v="Private-Lighting"/>
    <x v="0"/>
    <n v="1"/>
    <n v="1"/>
    <s v="Lighting"/>
    <n v="0.99989942556735301"/>
    <n v="1.019640158801"/>
    <n v="4615.6887330310101"/>
    <n v="0.84176597237848605"/>
    <n v="0.71"/>
    <n v="3277.1390004520199"/>
    <n v="0.59765384038872504"/>
    <n v="4618"/>
    <n v="1.02"/>
    <n v="1.04"/>
    <n v="1.2E-2"/>
    <n v="0.81"/>
    <n v="15.158077089649201"/>
    <d v="1900-01-09T19:51:10"/>
    <n v="43356"/>
    <n v="0.99924735562498401"/>
    <n v="54.302220388600098"/>
    <n v="0"/>
    <n v="35482.232573105459"/>
  </r>
  <r>
    <s v="STND-60849"/>
    <s v="Rana Meal Solutions, LLC"/>
    <s v="Rana Meal Solutions LLC - 550 S Spitzer Road -  Bartlett"/>
    <x v="62"/>
    <s v="Indoor Lighting"/>
    <x v="10"/>
    <n v="0"/>
    <n v="12411.799000000001"/>
    <n v="2.2197239999999998"/>
    <x v="0"/>
    <x v="0"/>
    <n v="10.827197921178"/>
    <s v="Qty / 1,000"/>
    <m/>
    <s v="Private-Lighting"/>
    <x v="0"/>
    <n v="1"/>
    <n v="1"/>
    <s v="Lighting"/>
    <n v="0.99989942556735301"/>
    <n v="1.019640158801"/>
    <n v="12410.550690357401"/>
    <n v="2.2633197318543998"/>
    <n v="0.71"/>
    <n v="8811.4909901537794"/>
    <n v="1.6069570096166199"/>
    <n v="4618"/>
    <n v="1.02"/>
    <n v="1.04"/>
    <n v="1.2E-2"/>
    <n v="0.81"/>
    <n v="15.158077089649201"/>
    <d v="1900-01-09T19:51:10"/>
    <n v="43356"/>
    <n v="2.68675181844065"/>
    <n v="146.006478710088"/>
    <n v="0"/>
    <n v="95403.756931071679"/>
  </r>
  <r>
    <s v="STND-60849"/>
    <s v="Rana Meal Solutions, LLC"/>
    <s v="Rana Meal Solutions LLC - 550 S Spitzer Road -  Bartlett"/>
    <x v="62"/>
    <s v="Indoor Lighting"/>
    <x v="10"/>
    <n v="0"/>
    <n v="2355.1799999999998"/>
    <n v="0.42120000000000002"/>
    <x v="0"/>
    <x v="0"/>
    <n v="10.827197921178"/>
    <s v="Qty / 1,000"/>
    <m/>
    <s v="Private-Lighting"/>
    <x v="0"/>
    <n v="1"/>
    <n v="1"/>
    <s v="Lighting"/>
    <n v="0.99989942556735301"/>
    <n v="1.019640158801"/>
    <n v="2354.9431291077199"/>
    <n v="0.429472434886983"/>
    <n v="0.71"/>
    <n v="1672.0096216664799"/>
    <n v="0.30492542876975798"/>
    <n v="4618"/>
    <n v="1.02"/>
    <n v="1.04"/>
    <n v="1.2E-2"/>
    <n v="0.81"/>
    <n v="15.158077089649201"/>
    <d v="1900-01-09T19:51:10"/>
    <n v="43356"/>
    <n v="0.509820079400502"/>
    <n v="27.7052132836202"/>
    <n v="0"/>
    <n v="18103.179099896926"/>
  </r>
  <r>
    <s v="STND-60849"/>
    <s v="Rana Meal Solutions, LLC"/>
    <s v="Rana Meal Solutions LLC - 550 S Spitzer Road -  Bartlett"/>
    <x v="62"/>
    <s v="Indoor Lighting"/>
    <x v="10"/>
    <n v="0"/>
    <n v="5200.2370000000001"/>
    <n v="0.93001"/>
    <x v="0"/>
    <x v="0"/>
    <n v="10.827197921178"/>
    <s v="Qty / 1,000"/>
    <m/>
    <s v="Private-Lighting"/>
    <x v="0"/>
    <n v="1"/>
    <n v="1"/>
    <s v="Lighting"/>
    <n v="0.99989942556735301"/>
    <n v="1.019640158801"/>
    <n v="5199.7139891140896"/>
    <n v="0.94827554408652204"/>
    <n v="0.71"/>
    <n v="3691.7969322710101"/>
    <n v="0.67327563630142995"/>
    <n v="4618"/>
    <n v="1.02"/>
    <n v="1.04"/>
    <n v="1.2E-2"/>
    <n v="0.81"/>
    <n v="15.158077089649201"/>
    <d v="1900-01-09T19:51:10"/>
    <n v="43356"/>
    <n v="1.1256832194759301"/>
    <n v="61.173105754283398"/>
    <n v="0"/>
    <n v="39971.816070495996"/>
  </r>
  <r>
    <s v="STND-60849"/>
    <s v="Rana Meal Solutions, LLC"/>
    <s v="Rana Meal Solutions LLC - 550 S Spitzer Road -  Bartlett"/>
    <x v="62"/>
    <s v="Indoor Lighting"/>
    <x v="10"/>
    <n v="0"/>
    <n v="7583.68"/>
    <n v="1.3562639999999999"/>
    <x v="0"/>
    <x v="0"/>
    <n v="10.827197921178"/>
    <s v="Qty / 1,000"/>
    <m/>
    <s v="Private-Lighting"/>
    <x v="0"/>
    <n v="1"/>
    <n v="1"/>
    <s v="Lighting"/>
    <n v="0.99989942556735301"/>
    <n v="1.019640158801"/>
    <n v="7582.9172756866201"/>
    <n v="1.3829012403360801"/>
    <n v="0.71"/>
    <n v="5383.8712657374999"/>
    <n v="0.98185988063861995"/>
    <n v="4618"/>
    <n v="1.02"/>
    <n v="1.04"/>
    <n v="1.2E-2"/>
    <n v="0.81"/>
    <n v="15.158077089649201"/>
    <d v="1900-01-09T19:51:10"/>
    <n v="43356"/>
    <n v="1.64162065566962"/>
    <n v="89.210791478666096"/>
    <n v="0"/>
    <n v="58292.239776283022"/>
  </r>
  <r>
    <s v="STND-60849"/>
    <s v="Rana Meal Solutions, LLC"/>
    <s v="Rana Meal Solutions LLC - 550 S Spitzer Road -  Bartlett"/>
    <x v="62"/>
    <s v="Indoor Lighting"/>
    <x v="10"/>
    <n v="0"/>
    <n v="1752.2539999999999"/>
    <n v="0.31337300000000001"/>
    <x v="0"/>
    <x v="0"/>
    <n v="10.827197921178"/>
    <s v="Qty / 1,000"/>
    <m/>
    <s v="Private-Lighting"/>
    <x v="0"/>
    <n v="1"/>
    <n v="1"/>
    <s v="Lighting"/>
    <n v="0.99989942556735301"/>
    <n v="1.019640158801"/>
    <n v="1752.0777680481001"/>
    <n v="0.31952769548394699"/>
    <n v="0.71"/>
    <n v="1243.9752153141501"/>
    <n v="0.22686466379360201"/>
    <n v="4618"/>
    <n v="1.02"/>
    <n v="1.04"/>
    <n v="1.2E-2"/>
    <n v="0.81"/>
    <n v="15.158077089649201"/>
    <d v="1900-01-09T19:51:10"/>
    <n v="43356"/>
    <n v="0.37930638115378301"/>
    <n v="20.6126796240952"/>
    <n v="0"/>
    <n v="13468.76586524632"/>
  </r>
  <r>
    <s v="STND-60849"/>
    <s v="Rana Meal Solutions, LLC"/>
    <s v="Rana Meal Solutions LLC - 550 S Spitzer Road -  Bartlett"/>
    <x v="62"/>
    <s v="Indoor Lighting"/>
    <x v="10"/>
    <n v="0"/>
    <n v="12953.49"/>
    <n v="2.3166000000000002"/>
    <x v="0"/>
    <x v="0"/>
    <n v="10.827197921178"/>
    <s v="Qty / 1,000"/>
    <m/>
    <s v="Private-Lighting"/>
    <x v="0"/>
    <n v="1"/>
    <n v="1"/>
    <s v="Lighting"/>
    <n v="0.99989942556735301"/>
    <n v="1.019640158801"/>
    <n v="12952.187210092399"/>
    <n v="2.3620983918784102"/>
    <n v="0.71"/>
    <n v="9196.0529191656406"/>
    <n v="1.67708985823367"/>
    <n v="4618"/>
    <n v="1.02"/>
    <n v="1.04"/>
    <n v="1.2E-2"/>
    <n v="0.81"/>
    <n v="15.158077089649201"/>
    <d v="1900-01-09T19:51:10"/>
    <n v="43356"/>
    <n v="2.8040104367027601"/>
    <n v="152.37867305991099"/>
    <n v="0"/>
    <n v="99567.485049433104"/>
  </r>
  <r>
    <s v="STND-60849"/>
    <s v="Rana Meal Solutions, LLC"/>
    <s v="Rana Meal Solutions LLC - 550 S Spitzer Road -  Bartlett"/>
    <x v="62"/>
    <s v="Indoor Lighting"/>
    <x v="10"/>
    <n v="0"/>
    <n v="115719.414"/>
    <n v="20.695240999999999"/>
    <x v="0"/>
    <x v="0"/>
    <n v="10.827197921178"/>
    <s v="Qty / 1,000"/>
    <m/>
    <s v="Private-Lighting"/>
    <x v="0"/>
    <n v="1"/>
    <n v="1"/>
    <s v="Lighting"/>
    <n v="0.99989942556735301"/>
    <n v="1.019640158801"/>
    <n v="115707.77558559101"/>
    <n v="21.101698819665"/>
    <n v="0.71"/>
    <n v="82152.520665769407"/>
    <n v="14.9822061619622"/>
    <n v="4618"/>
    <n v="1.02"/>
    <n v="1.04"/>
    <n v="1.2E-2"/>
    <n v="0.81"/>
    <n v="15.158077089649201"/>
    <d v="1900-01-09T19:51:10"/>
    <n v="43356"/>
    <n v="25.049500023344098"/>
    <n v="1361.26794806577"/>
    <n v="0"/>
    <n v="889481.60097195115"/>
  </r>
  <r>
    <s v="STND-60849"/>
    <s v="Rana Meal Solutions, LLC"/>
    <s v="Rana Meal Solutions LLC - 550 S Spitzer Road -  Bartlett"/>
    <x v="62"/>
    <s v="Indoor Lighting"/>
    <x v="10"/>
    <n v="0"/>
    <n v="3843.654"/>
    <n v="0.68739799999999995"/>
    <x v="0"/>
    <x v="0"/>
    <n v="10.827197921178"/>
    <s v="Qty / 1,000"/>
    <m/>
    <s v="Private-Lighting"/>
    <x v="0"/>
    <n v="1"/>
    <n v="1"/>
    <s v="Lighting"/>
    <n v="0.99989942556735301"/>
    <n v="1.019640158801"/>
    <n v="3843.2674266796598"/>
    <n v="0.70089860587949204"/>
    <n v="0.71"/>
    <n v="2728.71987294256"/>
    <n v="0.49763801017443998"/>
    <n v="4618"/>
    <n v="1.02"/>
    <n v="1.04"/>
    <n v="1.2E-2"/>
    <n v="0.81"/>
    <n v="15.158077089649201"/>
    <d v="1900-01-09T19:51:10"/>
    <n v="43356"/>
    <n v="0.83202588542199996"/>
    <n v="45.214910902113601"/>
    <n v="0"/>
    <n v="29544.390135800779"/>
  </r>
  <r>
    <s v="STND-60849"/>
    <s v="Rana Meal Solutions, LLC"/>
    <s v="Rana Meal Solutions LLC - 550 S Spitzer Road -  Bartlett"/>
    <x v="62"/>
    <s v="Indoor Lighting"/>
    <x v="10"/>
    <n v="0"/>
    <n v="4394.7659999999996"/>
    <n v="0.78595899999999996"/>
    <x v="0"/>
    <x v="0"/>
    <n v="10.827197921178"/>
    <s v="Qty / 1,000"/>
    <m/>
    <s v="Private-Lighting"/>
    <x v="0"/>
    <n v="1"/>
    <n v="1"/>
    <s v="Lighting"/>
    <n v="0.99989942556735301"/>
    <n v="1.019640158801"/>
    <n v="4394.3239989029298"/>
    <n v="0.80139535957107799"/>
    <n v="0.71"/>
    <n v="3119.9700392210798"/>
    <n v="0.56899070529546503"/>
    <n v="4618"/>
    <n v="1.02"/>
    <n v="1.04"/>
    <n v="1.2E-2"/>
    <n v="0.81"/>
    <n v="15.158077089649201"/>
    <d v="1900-01-09T19:51:10"/>
    <n v="43356"/>
    <n v="0.951324026081527"/>
    <n v="51.697929398858001"/>
    <n v="0"/>
    <n v="33780.53312279212"/>
  </r>
  <r>
    <s v="STND-60849"/>
    <s v="Rana Meal Solutions, LLC"/>
    <s v="Rana Meal Solutions LLC - 550 S Spitzer Road -  Bartlett"/>
    <x v="62"/>
    <s v="Indoor Lighting"/>
    <x v="10"/>
    <n v="0"/>
    <n v="3523.3490000000002"/>
    <n v="0.63011499999999998"/>
    <x v="0"/>
    <x v="0"/>
    <n v="10.827197921178"/>
    <s v="Qty / 1,000"/>
    <m/>
    <s v="Private-Lighting"/>
    <x v="0"/>
    <n v="1"/>
    <n v="1"/>
    <s v="Lighting"/>
    <n v="0.99989942556735301"/>
    <n v="1.019640158801"/>
    <n v="3522.9946411733099"/>
    <n v="0.64249055866289495"/>
    <n v="0.71"/>
    <n v="2501.3261952330499"/>
    <n v="0.456168296650655"/>
    <n v="4618"/>
    <n v="1.02"/>
    <n v="1.04"/>
    <n v="1.2E-2"/>
    <n v="0.81"/>
    <n v="15.158077089649201"/>
    <d v="1900-01-09T19:51:10"/>
    <n v="43356"/>
    <n v="0.76269059670334105"/>
    <n v="41.446995778509503"/>
    <n v="0"/>
    <n v="27082.353781215352"/>
  </r>
  <r>
    <s v="STND-60850"/>
    <s v="Commerce Plaza Property, L.L.C."/>
    <s v="Commerce Plaza Property LLC - 2015 Spring Rd STE 125 - Oakbrook"/>
    <x v="7"/>
    <s v="Indoor Lighting"/>
    <x v="6"/>
    <n v="0"/>
    <n v="9460.8289999999997"/>
    <n v="-1.206"/>
    <x v="0"/>
    <x v="0"/>
    <n v="8"/>
    <s v="Qty / 1,000"/>
    <m/>
    <s v="Private-Lighting"/>
    <x v="0"/>
    <n v="3"/>
    <n v="1"/>
    <s v="Lighting"/>
    <n v="0.91633259480590001"/>
    <n v="1.30467645558681"/>
    <n v="8669.2659865849091"/>
    <n v="-1.5734398054376899"/>
    <n v="0.71"/>
    <n v="6155.1788504752803"/>
    <n v="-1.11714226186076"/>
    <n v="2885"/>
    <n v="1.165"/>
    <n v="1.3779999999999999"/>
    <n v="2.5499999999999998E-2"/>
    <n v="0.55000000000000004"/>
    <n v="24.263431542460999"/>
    <d v="1900-01-16T07:56:40"/>
    <n v="43313"/>
    <n v="-2.85457149027157"/>
    <n v="189.75646580078501"/>
    <n v="0"/>
    <n v="49241.430803802243"/>
  </r>
  <r>
    <s v="STND-60850"/>
    <s v="Commerce Plaza Property, L.L.C."/>
    <s v="Commerce Plaza Property LLC - 2015 Spring Rd STE 125 - Oakbrook"/>
    <x v="27"/>
    <s v="Outdoor &amp; Garage Lighting"/>
    <x v="6"/>
    <n v="0"/>
    <n v="2251.1999999999998"/>
    <n v="0"/>
    <x v="0"/>
    <x v="0"/>
    <n v="8"/>
    <s v="Qty / 1,000"/>
    <m/>
    <s v="Private-Lighting"/>
    <x v="0"/>
    <n v="3"/>
    <n v="1"/>
    <s v="Lighting"/>
    <n v="0.91633259480590001"/>
    <n v="1.30467645558681"/>
    <n v="2062.8479374270401"/>
    <n v="0"/>
    <n v="0.71"/>
    <n v="1464.6220355732"/>
    <n v="0"/>
    <n v="2885"/>
    <n v="1.165"/>
    <n v="1.3779999999999999"/>
    <n v="2.5499999999999998E-2"/>
    <n v="0.55000000000000004"/>
    <n v="24.263431542460999"/>
    <d v="1900-01-16T07:56:40"/>
    <n v="43313"/>
    <n v="0"/>
    <n v="45.152465583167"/>
    <n v="0"/>
    <n v="11716.9762845856"/>
  </r>
  <r>
    <s v="STND-60850"/>
    <s v="Commerce Plaza Property, L.L.C."/>
    <s v="Commerce Plaza Property LLC - 2015 Spring Rd STE 125 - Oakbrook"/>
    <x v="1"/>
    <s v="Outdoor &amp; Garage Lighting"/>
    <x v="1"/>
    <n v="0"/>
    <n v="97373.58"/>
    <n v="0"/>
    <x v="0"/>
    <x v="0"/>
    <n v="10.1978380583316"/>
    <s v="Qty / 1,000"/>
    <m/>
    <s v="Private-Lighting"/>
    <x v="0"/>
    <n v="3"/>
    <n v="1"/>
    <s v="Lighting"/>
    <n v="0.91633259480590001"/>
    <n v="1.30467645558681"/>
    <n v="89226.585226939904"/>
    <n v="0"/>
    <n v="0.71"/>
    <n v="63350.875511127299"/>
    <n v="0"/>
    <n v="4903"/>
    <n v="1"/>
    <n v="1"/>
    <n v="0"/>
    <n v="0"/>
    <n v="14.276973281664301"/>
    <d v="1900-01-09T04:44:53"/>
    <n v="43313"/>
    <n v="0"/>
    <n v="0"/>
    <n v="0"/>
    <n v="646041.96931600128"/>
  </r>
  <r>
    <s v="STND-60851"/>
    <s v="Structure Properties LLC"/>
    <s v="Structure Properties - 3311 S State Route 31 - Crystal Lake"/>
    <x v="0"/>
    <s v="Indoor Lighting"/>
    <x v="8"/>
    <n v="0"/>
    <n v="15767.936"/>
    <n v="2.4954369999999999"/>
    <x v="0"/>
    <x v="0"/>
    <n v="9.5383441434566993"/>
    <s v="Qty / 1,000"/>
    <m/>
    <s v="Private-Lighting"/>
    <x v="0"/>
    <n v="3"/>
    <n v="1"/>
    <s v="Lighting"/>
    <n v="0.91633259480590001"/>
    <n v="1.30467645558681"/>
    <n v="14448.6737096134"/>
    <n v="3.2557379003001699"/>
    <n v="0.71"/>
    <n v="10258.5583338255"/>
    <n v="2.31157390921312"/>
    <n v="5242"/>
    <n v="1"/>
    <n v="1.22"/>
    <n v="1.0999999999999999E-2"/>
    <n v="0.68"/>
    <n v="13.3536818008394"/>
    <d v="1900-01-08T12:55:13"/>
    <n v="43237"/>
    <n v="3.9244670929365602"/>
    <n v="158.93541080574701"/>
    <n v="1"/>
    <n v="97849.659803753369"/>
  </r>
  <r>
    <s v="STND-60852"/>
    <s v="Greater Rockford Airport Authority"/>
    <s v="Chicago Rockford International Airport - 60 Airport Drive - Rockford"/>
    <x v="0"/>
    <s v="Indoor Lighting"/>
    <x v="4"/>
    <n v="0"/>
    <n v="111259.935"/>
    <n v="12.392462"/>
    <x v="0"/>
    <x v="1"/>
    <n v="6.5651260504201696"/>
    <s v="Qty / 1,000"/>
    <m/>
    <s v="Public-Lighting"/>
    <x v="0"/>
    <n v="1"/>
    <n v="1"/>
    <s v="Lighting"/>
    <n v="0.95625781801464005"/>
    <n v="1.47347312606477"/>
    <n v="106393.182675551"/>
    <n v="18.259959722778799"/>
    <n v="0.71"/>
    <n v="75539.159699640906"/>
    <n v="12.964571403173"/>
    <n v="7616"/>
    <n v="1.1100000000000001"/>
    <n v="1.29"/>
    <n v="2.1999999999999999E-2"/>
    <n v="0.76"/>
    <n v="9.1911764705882408"/>
    <d v="1900-01-05T13:33:47"/>
    <n v="43266"/>
    <n v="18.625009917155101"/>
    <n v="2108.6937106865898"/>
    <n v="0"/>
    <n v="495924.10517096194"/>
  </r>
  <r>
    <s v="STND-60852"/>
    <s v="Greater Rockford Airport Authority"/>
    <s v="Chicago Rockford International Airport - 60 Airport Drive - Rockford"/>
    <x v="0"/>
    <s v="Indoor Lighting"/>
    <x v="4"/>
    <n v="0"/>
    <n v="3850.116"/>
    <n v="0.42883700000000002"/>
    <x v="0"/>
    <x v="1"/>
    <n v="6.5651260504201696"/>
    <s v="Qty / 1,000"/>
    <m/>
    <s v="Public-Lighting"/>
    <x v="0"/>
    <n v="1"/>
    <n v="1"/>
    <s v="Lighting"/>
    <n v="0.95625781801464005"/>
    <n v="1.47347312606477"/>
    <n v="3681.70352526325"/>
    <n v="0.63187979496223601"/>
    <n v="0.71"/>
    <n v="2614.0095029369099"/>
    <n v="0.44863465442318801"/>
    <n v="7616"/>
    <n v="1.1100000000000001"/>
    <n v="1.29"/>
    <n v="2.1999999999999999E-2"/>
    <n v="0.76"/>
    <n v="9.1911764705882408"/>
    <d v="1900-01-05T13:33:47"/>
    <n v="43266"/>
    <n v="0.64451223476360298"/>
    <n v="72.970700500713093"/>
    <n v="0"/>
    <n v="17161.301883776985"/>
  </r>
  <r>
    <s v="STND-60852"/>
    <s v="Greater Rockford Airport Authority"/>
    <s v="Chicago Rockford International Airport - 60 Airport Drive - Rockford"/>
    <x v="0"/>
    <s v="Indoor Lighting"/>
    <x v="4"/>
    <n v="0"/>
    <n v="36721.305999999997"/>
    <n v="4.090128"/>
    <x v="0"/>
    <x v="1"/>
    <n v="6.5651260504201696"/>
    <s v="Qty / 1,000"/>
    <m/>
    <s v="Public-Lighting"/>
    <x v="0"/>
    <n v="1"/>
    <n v="1"/>
    <s v="Lighting"/>
    <n v="0.95625781801464005"/>
    <n v="1.47347312606477"/>
    <n v="35115.035950207901"/>
    <n v="6.0266936901650299"/>
    <n v="0.71"/>
    <n v="24931.675524647599"/>
    <n v="4.2789525200171701"/>
    <n v="7616"/>
    <n v="1.1100000000000001"/>
    <n v="1.29"/>
    <n v="2.1999999999999999E-2"/>
    <n v="0.76"/>
    <n v="9.1911764705882408"/>
    <d v="1900-01-05T13:33:47"/>
    <n v="43266"/>
    <n v="6.1471783865412402"/>
    <n v="695.97368549961595"/>
    <n v="0"/>
    <n v="163679.59246748689"/>
  </r>
  <r>
    <s v="STND-60852"/>
    <s v="Greater Rockford Airport Authority"/>
    <s v="Chicago Rockford International Airport - 60 Airport Drive - Rockford"/>
    <x v="0"/>
    <s v="Indoor Lighting"/>
    <x v="4"/>
    <n v="0"/>
    <n v="1629.9760000000001"/>
    <n v="0.18155199999999999"/>
    <x v="0"/>
    <x v="1"/>
    <n v="6.5651260504201696"/>
    <s v="Qty / 1,000"/>
    <m/>
    <s v="Public-Lighting"/>
    <x v="0"/>
    <n v="1"/>
    <n v="1"/>
    <s v="Lighting"/>
    <n v="0.95625781801464005"/>
    <n v="1.47347312606477"/>
    <n v="1558.67729317623"/>
    <n v="0.26751199298331102"/>
    <n v="0.71"/>
    <n v="1106.6608781551199"/>
    <n v="0.18993351501815001"/>
    <n v="7616"/>
    <n v="1.1100000000000001"/>
    <n v="1.29"/>
    <n v="2.1999999999999999E-2"/>
    <n v="0.76"/>
    <n v="9.1911764705882408"/>
    <d v="1900-01-05T13:33:47"/>
    <n v="43266"/>
    <n v="0.27286004996257701"/>
    <n v="30.892703107997399"/>
    <n v="0"/>
    <n v="7265.3681601570388"/>
  </r>
  <r>
    <s v="STND-60852"/>
    <s v="Greater Rockford Airport Authority"/>
    <s v="Chicago Rockford International Airport - 60 Airport Drive - Rockford"/>
    <x v="0"/>
    <s v="Indoor Lighting"/>
    <x v="4"/>
    <n v="0"/>
    <n v="23231.846000000001"/>
    <n v="2.5876320000000002"/>
    <x v="0"/>
    <x v="1"/>
    <n v="6.5651260504201696"/>
    <s v="Qty / 1,000"/>
    <m/>
    <s v="Public-Lighting"/>
    <x v="0"/>
    <n v="1"/>
    <n v="1"/>
    <s v="Lighting"/>
    <n v="0.95625781801464005"/>
    <n v="1.47347312606477"/>
    <n v="22215.634364412101"/>
    <n v="3.8128062121452202"/>
    <n v="0.71"/>
    <n v="15773.1003987326"/>
    <n v="2.70709241062311"/>
    <n v="7616"/>
    <n v="1.1100000000000001"/>
    <n v="1.29"/>
    <n v="2.1999999999999999E-2"/>
    <n v="0.76"/>
    <n v="9.1911764705882408"/>
    <d v="1900-01-05T13:33:47"/>
    <n v="43266"/>
    <n v="3.88903122413834"/>
    <n v="440.30987028564601"/>
    <n v="0"/>
    <n v="103552.39232361216"/>
  </r>
  <r>
    <s v="STND-60852"/>
    <s v="Greater Rockford Airport Authority"/>
    <s v="Chicago Rockford International Airport - 60 Airport Drive - Rockford"/>
    <x v="0"/>
    <s v="Indoor Lighting"/>
    <x v="4"/>
    <n v="0"/>
    <n v="130304.429"/>
    <n v="14.513693999999999"/>
    <x v="0"/>
    <x v="1"/>
    <n v="6.5651260504201696"/>
    <s v="Qty / 1,000"/>
    <m/>
    <s v="Public-Lighting"/>
    <x v="0"/>
    <n v="1"/>
    <n v="1"/>
    <s v="Lighting"/>
    <n v="0.95625781801464005"/>
    <n v="1.47347312606477"/>
    <n v="124604.628953184"/>
    <n v="21.385538068927399"/>
    <n v="0.71"/>
    <n v="88469.2865567603"/>
    <n v="15.1837320289385"/>
    <n v="7616"/>
    <n v="1.1100000000000001"/>
    <n v="1.29"/>
    <n v="2.1999999999999999E-2"/>
    <n v="0.76"/>
    <n v="9.1911764705882408"/>
    <d v="1900-01-05T13:33:47"/>
    <n v="43266"/>
    <n v="21.813074325711401"/>
    <n v="2469.6412945676002"/>
    <n v="0"/>
    <n v="580812.01783587399"/>
  </r>
  <r>
    <s v="STND-60852"/>
    <s v="Greater Rockford Airport Authority"/>
    <s v="Chicago Rockford International Airport - 60 Airport Drive - Rockford"/>
    <x v="1"/>
    <s v="Outdoor &amp; Garage Lighting"/>
    <x v="1"/>
    <n v="0"/>
    <n v="2216.1559999999999"/>
    <n v="0"/>
    <x v="0"/>
    <x v="1"/>
    <n v="10.1978380583316"/>
    <s v="Qty / 1,000"/>
    <m/>
    <s v="Public-Lighting"/>
    <x v="0"/>
    <n v="1"/>
    <n v="1"/>
    <s v="Lighting"/>
    <n v="0.95625781801464005"/>
    <n v="1.47347312606477"/>
    <n v="2119.2165009400501"/>
    <n v="0"/>
    <n v="0.71"/>
    <n v="1504.6437156674399"/>
    <n v="0"/>
    <n v="4903"/>
    <n v="1"/>
    <n v="1"/>
    <n v="0"/>
    <n v="0"/>
    <n v="14.276973281664301"/>
    <d v="1900-01-09T04:44:53"/>
    <n v="43266"/>
    <n v="0"/>
    <n v="0"/>
    <n v="0"/>
    <n v="15344.11294786289"/>
  </r>
  <r>
    <s v="STND-60852"/>
    <s v="Greater Rockford Airport Authority"/>
    <s v="Chicago Rockford International Airport - 60 Airport Drive - Rockford"/>
    <x v="1"/>
    <s v="Outdoor &amp; Garage Lighting"/>
    <x v="1"/>
    <n v="0"/>
    <n v="8065.4350000000004"/>
    <n v="0"/>
    <x v="0"/>
    <x v="1"/>
    <n v="10.1978380583316"/>
    <s v="Qty / 1,000"/>
    <m/>
    <s v="Public-Lighting"/>
    <x v="0"/>
    <n v="1"/>
    <n v="1"/>
    <s v="Lighting"/>
    <n v="0.95625781801464005"/>
    <n v="1.47347312606477"/>
    <n v="7712.6352744389096"/>
    <n v="0"/>
    <n v="0.71"/>
    <n v="5475.9710448516198"/>
    <n v="0"/>
    <n v="4903"/>
    <n v="1"/>
    <n v="1"/>
    <n v="0"/>
    <n v="0"/>
    <n v="14.276973281664301"/>
    <d v="1900-01-09T04:44:53"/>
    <n v="43266"/>
    <n v="0"/>
    <n v="0"/>
    <n v="0"/>
    <n v="55843.065927509706"/>
  </r>
  <r>
    <s v="STND-60852"/>
    <s v="Greater Rockford Airport Authority"/>
    <s v="Chicago Rockford International Airport - 60 Airport Drive - Rockford"/>
    <x v="1"/>
    <s v="Outdoor &amp; Garage Lighting"/>
    <x v="1"/>
    <n v="0"/>
    <n v="11031.75"/>
    <n v="0"/>
    <x v="0"/>
    <x v="1"/>
    <n v="10.1978380583316"/>
    <s v="Qty / 1,000"/>
    <m/>
    <s v="Public-Lighting"/>
    <x v="0"/>
    <n v="1"/>
    <n v="1"/>
    <s v="Lighting"/>
    <n v="0.95625781801464005"/>
    <n v="1.47347312606477"/>
    <n v="10549.197183883"/>
    <n v="0"/>
    <n v="0.71"/>
    <n v="7489.9300005569303"/>
    <n v="0"/>
    <n v="4903"/>
    <n v="1"/>
    <n v="1"/>
    <n v="0"/>
    <n v="0"/>
    <n v="14.276973281664301"/>
    <d v="1900-01-09T04:44:53"/>
    <n v="43266"/>
    <n v="0"/>
    <n v="0"/>
    <n v="0"/>
    <n v="76381.093213919085"/>
  </r>
  <r>
    <s v="STND-60852"/>
    <s v="Greater Rockford Airport Authority"/>
    <s v="Chicago Rockford International Airport - 60 Airport Drive - Rockford"/>
    <x v="1"/>
    <s v="Outdoor &amp; Garage Lighting"/>
    <x v="1"/>
    <n v="0"/>
    <n v="3383.07"/>
    <n v="0"/>
    <x v="0"/>
    <x v="1"/>
    <n v="10.1978380583316"/>
    <s v="Qty / 1,000"/>
    <m/>
    <s v="Public-Lighting"/>
    <x v="0"/>
    <n v="1"/>
    <n v="1"/>
    <s v="Lighting"/>
    <n v="0.95625781801464005"/>
    <n v="1.47347312606477"/>
    <n v="3235.08713639079"/>
    <n v="0"/>
    <n v="0.71"/>
    <n v="2296.9118668374599"/>
    <n v="0"/>
    <n v="4903"/>
    <n v="1"/>
    <n v="1"/>
    <n v="0"/>
    <n v="0"/>
    <n v="14.276973281664301"/>
    <d v="1900-01-09T04:44:53"/>
    <n v="43266"/>
    <n v="0"/>
    <n v="0"/>
    <n v="0"/>
    <n v="23423.535252268532"/>
  </r>
  <r>
    <s v="STND-60852"/>
    <s v="Greater Rockford Airport Authority"/>
    <s v="Chicago Rockford International Airport - 60 Airport Drive - Rockford"/>
    <x v="27"/>
    <s v="Outdoor &amp; Garage Lighting"/>
    <x v="4"/>
    <n v="0"/>
    <n v="28"/>
    <n v="0"/>
    <x v="0"/>
    <x v="1"/>
    <n v="8"/>
    <s v="Qty / 1,000"/>
    <m/>
    <s v="Public-Lighting"/>
    <x v="0"/>
    <n v="1"/>
    <n v="1"/>
    <s v="Lighting"/>
    <n v="0.95625781801464005"/>
    <n v="1.47347312606477"/>
    <n v="26.7752189044099"/>
    <n v="0"/>
    <n v="0.71"/>
    <n v="19.010405422131001"/>
    <n v="0"/>
    <n v="7616"/>
    <n v="1.1100000000000001"/>
    <n v="1.29"/>
    <n v="2.1999999999999999E-2"/>
    <n v="0.76"/>
    <n v="9.1911764705882408"/>
    <d v="1900-01-05T13:33:47"/>
    <n v="43266"/>
    <n v="0"/>
    <n v="0.53068001432163803"/>
    <n v="0"/>
    <n v="152.08324337704801"/>
  </r>
  <r>
    <s v="STND-60852"/>
    <s v="Greater Rockford Airport Authority"/>
    <s v="Chicago Rockford International Airport - 60 Airport Drive - Rockford"/>
    <x v="27"/>
    <s v="Outdoor &amp; Garage Lighting"/>
    <x v="4"/>
    <n v="0"/>
    <n v="67.2"/>
    <n v="0"/>
    <x v="0"/>
    <x v="1"/>
    <n v="8"/>
    <s v="Qty / 1,000"/>
    <m/>
    <s v="Public-Lighting"/>
    <x v="0"/>
    <n v="1"/>
    <n v="1"/>
    <s v="Lighting"/>
    <n v="0.95625781801464005"/>
    <n v="1.47347312606477"/>
    <n v="64.260525370583807"/>
    <n v="0"/>
    <n v="0.71"/>
    <n v="45.624973013114499"/>
    <n v="0"/>
    <n v="7616"/>
    <n v="1.1100000000000001"/>
    <n v="1.29"/>
    <n v="2.1999999999999999E-2"/>
    <n v="0.76"/>
    <n v="9.1911764705882408"/>
    <d v="1900-01-05T13:33:47"/>
    <n v="43266"/>
    <n v="0"/>
    <n v="1.2736320343719301"/>
    <n v="0"/>
    <n v="364.99978410491599"/>
  </r>
  <r>
    <s v="STND-60853"/>
    <s v="Dick's Sporting Goods, Inc."/>
    <s v="Dick's Sporting Goods Inc - 3436 Shoppers Dr - McHenry"/>
    <x v="0"/>
    <s v="Indoor Lighting"/>
    <x v="0"/>
    <n v="0"/>
    <n v="272544.962"/>
    <n v="55.283178999999997"/>
    <x v="0"/>
    <x v="0"/>
    <n v="9.1274187659729797"/>
    <s v="Qty / 1,000"/>
    <m/>
    <s v="Private-Lighting"/>
    <x v="0"/>
    <n v="2"/>
    <n v="1"/>
    <s v="Lighting"/>
    <n v="0.97902139861649395"/>
    <n v="0.93591656730105399"/>
    <n v="266827.34988311899"/>
    <n v="51.740443119169697"/>
    <n v="0.71"/>
    <n v="189447.418417015"/>
    <n v="36.735714614610501"/>
    <n v="5478"/>
    <n v="1.1200000000000001"/>
    <n v="1.31"/>
    <n v="2.1999999999999999E-2"/>
    <n v="0.95"/>
    <n v="12.7783862723622"/>
    <d v="1900-01-08T03:03:29"/>
    <n v="43317"/>
    <n v="41.575285752647403"/>
    <n v="5241.25151556127"/>
    <n v="0"/>
    <n v="1729165.9220245979"/>
  </r>
  <r>
    <s v="STND-60854"/>
    <s v="Limerick Lounge Inc"/>
    <s v="Joe Fisher Limerick Lounge Inc - 912 Toft Ave - Antioch"/>
    <x v="0"/>
    <s v="Indoor Lighting"/>
    <x v="13"/>
    <n v="0"/>
    <n v="3624.047"/>
    <n v="0.49528499999999998"/>
    <x v="0"/>
    <x v="0"/>
    <n v="8.9750493627714896"/>
    <s v="Qty / 1,000"/>
    <m/>
    <s v="Private-Lighting"/>
    <x v="0"/>
    <n v="3"/>
    <n v="1"/>
    <s v="Lighting"/>
    <n v="0.91633259480590001"/>
    <n v="1.30467645558681"/>
    <n v="3320.8323912085398"/>
    <n v="0.64618667830531096"/>
    <n v="0.71"/>
    <n v="2357.7909977580598"/>
    <n v="0.45879254159677102"/>
    <n v="5571"/>
    <n v="1.17"/>
    <n v="1.31"/>
    <n v="2.1000000000000001E-2"/>
    <n v="0.68"/>
    <n v="12.565069107880101"/>
    <d v="1900-01-07T23:24:04"/>
    <n v="43240"/>
    <n v="0.72540040222868396"/>
    <n v="59.604683944768603"/>
    <n v="1"/>
    <n v="21161.290591976831"/>
  </r>
  <r>
    <s v="STND-60855"/>
    <s v="Dick's Sporting Goods, Inc."/>
    <s v="Dick's Sporting Goods Inc - 7370 W 191st St - Tinley Park"/>
    <x v="0"/>
    <s v="Indoor Lighting"/>
    <x v="0"/>
    <n v="0"/>
    <n v="257856.91"/>
    <n v="52.303846"/>
    <x v="0"/>
    <x v="0"/>
    <n v="9.1274187659729797"/>
    <s v="Qty / 1,000"/>
    <m/>
    <s v="Private-Lighting"/>
    <x v="0"/>
    <n v="2"/>
    <n v="1"/>
    <s v="Lighting"/>
    <n v="0.97902139861649395"/>
    <n v="0.93591656730105399"/>
    <n v="252447.432671127"/>
    <n v="48.952036004962899"/>
    <n v="0.71"/>
    <n v="179237.67719650001"/>
    <n v="34.755945563523703"/>
    <n v="5478"/>
    <n v="1.1200000000000001"/>
    <n v="1.31"/>
    <n v="2.1999999999999999E-2"/>
    <n v="0.95"/>
    <n v="12.7783862723622"/>
    <d v="1900-01-08T03:03:29"/>
    <n v="43322"/>
    <n v="39.334701490528701"/>
    <n v="4958.7888560399997"/>
    <n v="0"/>
    <n v="1635977.3384127414"/>
  </r>
  <r>
    <s v="STND-60857"/>
    <s v="Dick's Sporting Goods, Inc."/>
    <s v="Dick's Sporting Goods Inc - 2054 N State Rte 50 - Bourbonnais"/>
    <x v="0"/>
    <s v="Indoor Lighting"/>
    <x v="0"/>
    <n v="0"/>
    <n v="256973.41800000001"/>
    <n v="52.124637999999997"/>
    <x v="0"/>
    <x v="0"/>
    <n v="9.1274187659729797"/>
    <s v="Qty / 1,000"/>
    <m/>
    <s v="Private-Lighting"/>
    <x v="0"/>
    <n v="2"/>
    <n v="1"/>
    <s v="Lighting"/>
    <n v="0.97902139861649395"/>
    <n v="0.93591656730105399"/>
    <n v="251582.47509762101"/>
    <n v="48.784312268770101"/>
    <n v="0.71"/>
    <n v="178623.55731931099"/>
    <n v="34.6368617108267"/>
    <n v="5478"/>
    <n v="1.1200000000000001"/>
    <n v="1.31"/>
    <n v="2.1999999999999999E-2"/>
    <n v="0.95"/>
    <n v="12.7783862723622"/>
    <d v="1900-01-08T03:03:29"/>
    <n v="43324"/>
    <n v="39.1999295048373"/>
    <n v="4941.7986179889804"/>
    <n v="0"/>
    <n v="1630372.0091211293"/>
  </r>
  <r>
    <s v="STND-60860"/>
    <s v="LaMonica Beverages, Inc."/>
    <s v="LaMonica Beverage Inc - 4050 Rock Valley Pkwy - Loves Park"/>
    <x v="0"/>
    <s v="Indoor Lighting"/>
    <x v="8"/>
    <n v="0"/>
    <n v="118705.09"/>
    <n v="18.786292"/>
    <x v="0"/>
    <x v="0"/>
    <n v="9.5383441434566993"/>
    <s v="Qty / 1,000"/>
    <m/>
    <s v="Private-Lighting"/>
    <x v="0"/>
    <n v="2"/>
    <n v="1"/>
    <s v="Lighting"/>
    <n v="0.97902139861649395"/>
    <n v="0.93591656730105399"/>
    <n v="116214.823234697"/>
    <n v="17.582401920955199"/>
    <n v="0.71"/>
    <n v="82512.524496634695"/>
    <n v="12.4835053638782"/>
    <n v="5242"/>
    <n v="1"/>
    <n v="1.22"/>
    <n v="1.0999999999999999E-2"/>
    <n v="0.68"/>
    <n v="13.3536818008394"/>
    <d v="1900-01-08T12:55:13"/>
    <n v="43338"/>
    <n v="21.193830666532399"/>
    <n v="1278.3630555816601"/>
    <n v="0"/>
    <n v="787032.85479430296"/>
  </r>
  <r>
    <s v="STND-60860"/>
    <s v="LaMonica Beverages, Inc."/>
    <s v="LaMonica Beverage Inc - 4050 Rock Valley Pkwy - Loves Park"/>
    <x v="0"/>
    <s v="Indoor Lighting"/>
    <x v="8"/>
    <n v="0"/>
    <n v="1918.5719999999999"/>
    <n v="0.30363400000000001"/>
    <x v="0"/>
    <x v="0"/>
    <n v="9.5383441434566993"/>
    <s v="Qty / 1,000"/>
    <m/>
    <s v="Private-Lighting"/>
    <x v="0"/>
    <n v="2"/>
    <n v="1"/>
    <s v="Lighting"/>
    <n v="0.97902139861649395"/>
    <n v="0.93591656730105399"/>
    <n v="1878.3230427864401"/>
    <n v="0.28417609099588798"/>
    <n v="0.71"/>
    <n v="1333.60936037837"/>
    <n v="0.20176502460708101"/>
    <n v="5242"/>
    <n v="1"/>
    <n v="1.22"/>
    <n v="1.0999999999999999E-2"/>
    <n v="0.68"/>
    <n v="13.3536818008394"/>
    <d v="1900-01-08T12:55:13"/>
    <n v="43338"/>
    <n v="0.34254591489378999"/>
    <n v="20.661553470650901"/>
    <n v="0"/>
    <n v="12720.42503222406"/>
  </r>
  <r>
    <s v="STND-60860"/>
    <s v="LaMonica Beverages, Inc."/>
    <s v="LaMonica Beverage Inc - 4050 Rock Valley Pkwy - Loves Park"/>
    <x v="0"/>
    <s v="Indoor Lighting"/>
    <x v="8"/>
    <n v="0"/>
    <n v="5378.2920000000004"/>
    <n v="0.85116999999999998"/>
    <x v="0"/>
    <x v="0"/>
    <n v="9.5383441434566993"/>
    <s v="Qty / 1,000"/>
    <m/>
    <s v="Private-Lighting"/>
    <x v="0"/>
    <n v="2"/>
    <n v="1"/>
    <s v="Lighting"/>
    <n v="0.97902139861649395"/>
    <n v="0.93591656730105399"/>
    <n v="5265.4629560079002"/>
    <n v="0.79662410458963795"/>
    <n v="0.71"/>
    <n v="3738.4786987656098"/>
    <n v="0.56560311425864296"/>
    <n v="5242"/>
    <n v="1"/>
    <n v="1.22"/>
    <n v="1.0999999999999999E-2"/>
    <n v="0.68"/>
    <n v="13.3536818008394"/>
    <d v="1900-01-08T12:55:13"/>
    <n v="43338"/>
    <n v="0.96025084931248506"/>
    <n v="57.920092516086903"/>
    <n v="0"/>
    <n v="35658.896401808575"/>
  </r>
  <r>
    <s v="STND-60860"/>
    <s v="LaMonica Beverages, Inc."/>
    <s v="LaMonica Beverage Inc - 4050 Rock Valley Pkwy - Loves Park"/>
    <x v="0"/>
    <s v="Indoor Lighting"/>
    <x v="8"/>
    <n v="0"/>
    <n v="10971.505999999999"/>
    <n v="1.736353"/>
    <x v="0"/>
    <x v="0"/>
    <n v="9.5383441434566993"/>
    <s v="Qty / 1,000"/>
    <m/>
    <s v="Private-Lighting"/>
    <x v="0"/>
    <n v="2"/>
    <n v="1"/>
    <s v="Lighting"/>
    <n v="0.97902139861649395"/>
    <n v="0.93591656730105399"/>
    <n v="10741.3391490493"/>
    <n v="1.6250815393828899"/>
    <n v="0.71"/>
    <n v="7626.3507958249702"/>
    <n v="1.15380789296185"/>
    <n v="5242"/>
    <n v="1"/>
    <n v="1.22"/>
    <n v="1.0999999999999999E-2"/>
    <n v="0.68"/>
    <n v="13.3536818008394"/>
    <d v="1900-01-08T12:55:13"/>
    <n v="43338"/>
    <n v="1.9588736009919101"/>
    <n v="118.154730639542"/>
    <n v="0"/>
    <n v="72742.758449303437"/>
  </r>
  <r>
    <s v="STND-60860"/>
    <s v="LaMonica Beverages, Inc."/>
    <s v="LaMonica Beverage Inc - 4050 Rock Valley Pkwy - Loves Park"/>
    <x v="7"/>
    <s v="Indoor Lighting"/>
    <x v="8"/>
    <n v="0"/>
    <n v="10145.156999999999"/>
    <n v="5.2141820000000001"/>
    <x v="0"/>
    <x v="0"/>
    <n v="8"/>
    <s v="Qty / 1,000"/>
    <m/>
    <s v="Private-Lighting"/>
    <x v="0"/>
    <n v="2"/>
    <n v="1"/>
    <s v="Lighting"/>
    <n v="0.97902139861649395"/>
    <n v="0.93591656730105399"/>
    <n v="9932.3257953239099"/>
    <n v="4.8800393187229396"/>
    <n v="0.71"/>
    <n v="7051.95131467997"/>
    <n v="3.4648279162932898"/>
    <n v="5242"/>
    <n v="1"/>
    <n v="1.22"/>
    <n v="1.0999999999999999E-2"/>
    <n v="0.68"/>
    <n v="13.3536818008394"/>
    <d v="1900-01-08T12:55:13"/>
    <n v="43338"/>
    <n v="7.5472306197385404"/>
    <n v="109.255583748563"/>
    <n v="0"/>
    <n v="56415.61051743976"/>
  </r>
  <r>
    <s v="STND-60861"/>
    <s v="Village of Lake in the Hills"/>
    <s v="Village of Lake in the Hills (600 Building) - 600 Harvest Gate - Lake in the Hills"/>
    <x v="0"/>
    <s v="Indoor Lighting"/>
    <x v="2"/>
    <n v="0"/>
    <n v="4707.0150000000003"/>
    <n v="1.008086"/>
    <x v="0"/>
    <x v="1"/>
    <n v="14.797277300976599"/>
    <s v="Qty / 1,000"/>
    <m/>
    <s v="Public-Lighting"/>
    <x v="0"/>
    <n v="3"/>
    <n v="1"/>
    <s v="Lighting"/>
    <n v="0.99829244462109001"/>
    <n v="0.987374621353864"/>
    <n v="4698.9775112181396"/>
    <n v="0.99535853254213202"/>
    <n v="0.71"/>
    <n v="3336.27403296488"/>
    <n v="0.70670455810491295"/>
    <n v="3379"/>
    <n v="1.0900000000000001"/>
    <n v="1.36"/>
    <n v="2.1999999999999999E-2"/>
    <n v="0.57999999999999996"/>
    <n v="20.7161882213673"/>
    <d v="1900-01-13T19:08:05"/>
    <n v="43297"/>
    <n v="1.26186426539317"/>
    <n v="94.841747932843205"/>
    <n v="0"/>
    <n v="49367.772017828873"/>
  </r>
  <r>
    <s v="STND-60861"/>
    <s v="Village of Lake in the Hills"/>
    <s v="Village of Lake in the Hills (600 Building) - 600 Harvest Gate - Lake in the Hills"/>
    <x v="0"/>
    <s v="Indoor Lighting"/>
    <x v="2"/>
    <n v="0"/>
    <n v="2312.9929999999999"/>
    <n v="0.49536599999999997"/>
    <x v="0"/>
    <x v="1"/>
    <n v="14.797277300976599"/>
    <s v="Qty / 1,000"/>
    <m/>
    <s v="Public-Lighting"/>
    <x v="0"/>
    <n v="3"/>
    <n v="1"/>
    <s v="Lighting"/>
    <n v="0.99829244462109001"/>
    <n v="0.987374621353864"/>
    <n v="2309.04343636147"/>
    <n v="0.48911181668157799"/>
    <n v="0.71"/>
    <n v="1639.42083981664"/>
    <n v="0.34726938984392097"/>
    <n v="3379"/>
    <n v="1.0900000000000001"/>
    <n v="1.36"/>
    <n v="2.1999999999999999E-2"/>
    <n v="0.57999999999999996"/>
    <n v="20.7161882213673"/>
    <d v="1900-01-13T19:08:05"/>
    <n v="43297"/>
    <n v="0.62007076151315699"/>
    <n v="46.604546421974597"/>
    <n v="0"/>
    <n v="24258.96477976676"/>
  </r>
  <r>
    <s v="STND-60861"/>
    <s v="Village of Lake in the Hills"/>
    <s v="Village of Lake in the Hills (600 Building) - 600 Harvest Gate - Lake in the Hills"/>
    <x v="1"/>
    <s v="Outdoor &amp; Garage Lighting"/>
    <x v="1"/>
    <n v="0"/>
    <n v="6104.2349999999997"/>
    <n v="0"/>
    <x v="0"/>
    <x v="1"/>
    <n v="10.1978380583316"/>
    <s v="Qty / 1,000"/>
    <m/>
    <s v="Public-Lighting"/>
    <x v="0"/>
    <n v="3"/>
    <n v="1"/>
    <s v="Lighting"/>
    <n v="0.99829244462109001"/>
    <n v="0.987374621353864"/>
    <n v="6093.8116806916196"/>
    <n v="0"/>
    <n v="0.71"/>
    <n v="4326.60629329105"/>
    <n v="0"/>
    <n v="4903"/>
    <n v="1"/>
    <n v="1"/>
    <n v="0"/>
    <n v="0"/>
    <n v="14.276973281664301"/>
    <d v="1900-01-09T04:44:53"/>
    <n v="43297"/>
    <n v="0"/>
    <n v="0"/>
    <n v="0"/>
    <n v="44122.030321140483"/>
  </r>
  <r>
    <s v="STND-60861"/>
    <s v="Village of Lake in the Hills"/>
    <s v="Village of Lake in the Hills (600 Building) - 600 Harvest Gate - Lake in the Hills"/>
    <x v="63"/>
    <s v="Outdoor &amp; Garage Lighting"/>
    <x v="1"/>
    <n v="0"/>
    <n v="5515.875"/>
    <n v="0"/>
    <x v="0"/>
    <x v="1"/>
    <n v="10.1978380583316"/>
    <s v="Qty / 1,000"/>
    <m/>
    <s v="Public-Lighting"/>
    <x v="0"/>
    <n v="3"/>
    <n v="1"/>
    <s v="Lighting"/>
    <n v="0.99829244462109001"/>
    <n v="0.987374621353864"/>
    <n v="5506.4563379743604"/>
    <n v="0"/>
    <n v="0.71"/>
    <n v="3909.5839999617901"/>
    <n v="0"/>
    <n v="4903"/>
    <n v="1"/>
    <n v="1"/>
    <n v="0"/>
    <n v="0"/>
    <n v="14.276973281664301"/>
    <d v="1900-01-09T04:44:53"/>
    <n v="43297"/>
    <n v="0"/>
    <n v="0"/>
    <n v="0"/>
    <n v="39869.304507054629"/>
  </r>
  <r>
    <s v="STND-60862"/>
    <s v="Lake Zurich Community Unit School District 95"/>
    <s v="Lake Zurich High School - 300 Church St - Lake Zurich"/>
    <x v="1"/>
    <s v="Outdoor &amp; Garage Lighting"/>
    <x v="1"/>
    <n v="0"/>
    <n v="15488.576999999999"/>
    <n v="0"/>
    <x v="0"/>
    <x v="1"/>
    <n v="10.1978380583316"/>
    <s v="Qty / 1,000"/>
    <m/>
    <s v="Public-Lighting"/>
    <x v="0"/>
    <n v="3"/>
    <n v="1"/>
    <s v="Lighting"/>
    <n v="0.99829244462109001"/>
    <n v="0.987374621353864"/>
    <n v="15462.129397032"/>
    <n v="0"/>
    <n v="0.71"/>
    <n v="10978.111871892699"/>
    <n v="0"/>
    <n v="4903"/>
    <n v="1"/>
    <n v="1"/>
    <n v="0"/>
    <n v="0"/>
    <n v="14.276973281664301"/>
    <d v="1900-01-09T04:44:53"/>
    <n v="43262"/>
    <n v="0"/>
    <n v="0"/>
    <n v="0"/>
    <n v="111953.00705580933"/>
  </r>
  <r>
    <s v="STND-60862"/>
    <s v="Lake Zurich Community Unit School District 95"/>
    <s v="Lake Zurich High School - 300 Church St - Lake Zurich"/>
    <x v="1"/>
    <s v="Outdoor &amp; Garage Lighting"/>
    <x v="1"/>
    <n v="0"/>
    <n v="1716.05"/>
    <n v="0"/>
    <x v="0"/>
    <x v="1"/>
    <n v="10.1978380583316"/>
    <s v="Qty / 1,000"/>
    <m/>
    <s v="Public-Lighting"/>
    <x v="0"/>
    <n v="3"/>
    <n v="1"/>
    <s v="Lighting"/>
    <n v="0.99829244462109001"/>
    <n v="0.987374621353864"/>
    <n v="1713.1197495920201"/>
    <n v="0"/>
    <n v="0.71"/>
    <n v="1216.31502221034"/>
    <n v="0"/>
    <n v="4903"/>
    <n v="1"/>
    <n v="1"/>
    <n v="0"/>
    <n v="0"/>
    <n v="14.276973281664301"/>
    <d v="1900-01-09T04:44:53"/>
    <n v="43262"/>
    <n v="0"/>
    <n v="0"/>
    <n v="0"/>
    <n v="12403.78362441705"/>
  </r>
  <r>
    <s v="STND-60862"/>
    <s v="Lake Zurich Community Unit School District 95"/>
    <s v="Lake Zurich High School - 300 Church St - Lake Zurich"/>
    <x v="1"/>
    <s v="Outdoor &amp; Garage Lighting"/>
    <x v="1"/>
    <n v="0"/>
    <n v="3912.5940000000001"/>
    <n v="0"/>
    <x v="0"/>
    <x v="1"/>
    <n v="10.1978380583316"/>
    <s v="Qty / 1,000"/>
    <m/>
    <s v="Public-Lighting"/>
    <x v="0"/>
    <n v="3"/>
    <n v="1"/>
    <s v="Lighting"/>
    <n v="0.99829244462109001"/>
    <n v="0.987374621353864"/>
    <n v="3905.9130290698099"/>
    <n v="0"/>
    <n v="0.71"/>
    <n v="2773.1982506395698"/>
    <n v="0"/>
    <n v="4903"/>
    <n v="1"/>
    <n v="1"/>
    <n v="0"/>
    <n v="0"/>
    <n v="14.276973281664301"/>
    <d v="1900-01-09T04:44:53"/>
    <n v="43262"/>
    <n v="0"/>
    <n v="0"/>
    <n v="0"/>
    <n v="28280.626663670821"/>
  </r>
  <r>
    <s v="STND-60863"/>
    <s v="South Suburban Community College District 510"/>
    <s v="South Suburban College - 15800 S State St - South Holland"/>
    <x v="8"/>
    <s v="Indoor Advanced Lighting"/>
    <x v="3"/>
    <n v="0"/>
    <n v="35769.599999999999"/>
    <n v="7.6790000000000001E-3"/>
    <x v="0"/>
    <x v="1"/>
    <n v="14.727540500736399"/>
    <s v="Qty / 1,000"/>
    <m/>
    <s v="Public-Lighting"/>
    <x v="0"/>
    <n v="2"/>
    <n v="1"/>
    <s v="Lighting"/>
    <n v="0.98996686498346598"/>
    <n v="2.5626279547341602"/>
    <n v="35410.718773712601"/>
    <n v="1.9678420064403599E-2"/>
    <n v="0.71"/>
    <n v="25141.610329335901"/>
    <n v="1.39716782457266E-2"/>
    <n v="3395"/>
    <n v="1.06"/>
    <n v="1.39"/>
    <n v="0.02"/>
    <n v="0.63"/>
    <n v="20.618556701030901"/>
    <d v="1900-01-13T17:27:39"/>
    <n v="43303"/>
    <n v="2.24716456142556E-2"/>
    <n v="668.12676931533201"/>
    <n v="0"/>
    <n v="370274.08437902707"/>
  </r>
  <r>
    <s v="STND-60863"/>
    <s v="South Suburban Community College District 510"/>
    <s v="South Suburban College - 15800 S State St - South Holland"/>
    <x v="8"/>
    <s v="Indoor Advanced Lighting"/>
    <x v="3"/>
    <n v="0"/>
    <n v="7948.8"/>
    <n v="1.7060000000000001E-3"/>
    <x v="0"/>
    <x v="1"/>
    <n v="14.727540500736399"/>
    <s v="Qty / 1,000"/>
    <m/>
    <s v="Public-Lighting"/>
    <x v="0"/>
    <n v="2"/>
    <n v="1"/>
    <s v="Lighting"/>
    <n v="0.98996686498346598"/>
    <n v="2.5626279547341602"/>
    <n v="7869.0486163805699"/>
    <n v="4.3718432907764804E-3"/>
    <n v="0.71"/>
    <n v="5587.0245176302096"/>
    <n v="3.1040087364512998E-3"/>
    <n v="3395"/>
    <n v="1.06"/>
    <n v="1.39"/>
    <n v="0.02"/>
    <n v="0.63"/>
    <n v="20.618556701030901"/>
    <d v="1900-01-13T17:27:39"/>
    <n v="43303"/>
    <n v="4.9923984135851101E-3"/>
    <n v="148.47261540340699"/>
    <n v="0"/>
    <n v="82283.129862006157"/>
  </r>
  <r>
    <s v="STND-60863"/>
    <s v="South Suburban Community College District 510"/>
    <s v="South Suburban College - 15800 S State St - South Holland"/>
    <x v="5"/>
    <s v="Indoor Advanced Lighting"/>
    <x v="3"/>
    <n v="0"/>
    <n v="6726.6"/>
    <n v="3.8628"/>
    <x v="0"/>
    <x v="1"/>
    <n v="15"/>
    <s v="Qty / 1,000"/>
    <m/>
    <s v="Public-Lighting"/>
    <x v="0"/>
    <n v="2"/>
    <n v="1"/>
    <s v="Lighting"/>
    <n v="0.98996686498346598"/>
    <n v="2.5626279547341602"/>
    <n v="6659.1111139977802"/>
    <n v="9.8989192635471195"/>
    <n v="0.71"/>
    <n v="4727.9688909384204"/>
    <n v="7.02823267711846"/>
    <n v="3395"/>
    <n v="1.06"/>
    <n v="1.39"/>
    <n v="0.02"/>
    <n v="0.63"/>
    <n v="20.618556701030901"/>
    <d v="1900-01-13T17:27:39"/>
    <n v="43303"/>
    <n v="11.304007381006199"/>
    <n v="125.643605924486"/>
    <n v="0"/>
    <n v="70919.533364076313"/>
  </r>
  <r>
    <s v="STND-60863"/>
    <s v="South Suburban Community College District 510"/>
    <s v="South Suburban College - 15800 S State St - South Holland"/>
    <x v="5"/>
    <s v="Indoor Advanced Lighting"/>
    <x v="3"/>
    <n v="0"/>
    <n v="525.20000000000005"/>
    <n v="0.30159999999999998"/>
    <x v="0"/>
    <x v="1"/>
    <n v="15"/>
    <s v="Qty / 1,000"/>
    <m/>
    <s v="Public-Lighting"/>
    <x v="0"/>
    <n v="2"/>
    <n v="1"/>
    <s v="Lighting"/>
    <n v="0.98996686498346598"/>
    <n v="2.5626279547341602"/>
    <n v="519.93059748931603"/>
    <n v="0.77288859114782305"/>
    <n v="0.71"/>
    <n v="369.15072421741502"/>
    <n v="0.54875089971495505"/>
    <n v="3395"/>
    <n v="1.06"/>
    <n v="1.39"/>
    <n v="0.02"/>
    <n v="0.63"/>
    <n v="20.618556701030901"/>
    <d v="1900-01-13T17:27:39"/>
    <n v="43303"/>
    <n v="0.882595170889373"/>
    <n v="9.8100112733833207"/>
    <n v="0"/>
    <n v="5537.2608632612255"/>
  </r>
  <r>
    <s v="STND-60863"/>
    <s v="South Suburban Community College District 510"/>
    <s v="South Suburban College - 15800 S State St - South Holland"/>
    <x v="8"/>
    <s v="Indoor Advanced Lighting"/>
    <x v="3"/>
    <n v="0"/>
    <n v="3540.16"/>
    <n v="7.6000000000000004E-4"/>
    <x v="0"/>
    <x v="1"/>
    <n v="14.727540500736399"/>
    <s v="Qty / 1,000"/>
    <m/>
    <s v="Public-Lighting"/>
    <x v="0"/>
    <n v="2"/>
    <n v="1"/>
    <s v="Lighting"/>
    <n v="0.98996686498346598"/>
    <n v="2.5626279547341602"/>
    <n v="3504.6410967398701"/>
    <n v="1.9475972455979601E-3"/>
    <n v="0.71"/>
    <n v="2488.2951786853"/>
    <n v="1.3827940443745499E-3"/>
    <n v="3395"/>
    <n v="1.06"/>
    <n v="1.39"/>
    <n v="0.02"/>
    <n v="0.63"/>
    <n v="20.618556701030901"/>
    <d v="1900-01-13T17:27:39"/>
    <n v="43303"/>
    <n v="2.2240461865912602E-3"/>
    <n v="66.125303712072906"/>
    <n v="0"/>
    <n v="36646.468021874869"/>
  </r>
  <r>
    <s v="STND-60863"/>
    <s v="South Suburban Community College District 510"/>
    <s v="South Suburban College - 15800 S State St - South Holland"/>
    <x v="5"/>
    <s v="Indoor Advanced Lighting"/>
    <x v="3"/>
    <n v="0"/>
    <n v="575.70000000000005"/>
    <n v="0.3306"/>
    <x v="0"/>
    <x v="1"/>
    <n v="15"/>
    <s v="Qty / 1,000"/>
    <m/>
    <s v="Public-Lighting"/>
    <x v="0"/>
    <n v="2"/>
    <n v="1"/>
    <s v="Lighting"/>
    <n v="0.98996686498346598"/>
    <n v="2.5626279547341602"/>
    <n v="569.92392417098097"/>
    <n v="0.84720480183511404"/>
    <n v="0.71"/>
    <n v="404.64598616139699"/>
    <n v="0.60151540930293101"/>
    <n v="3395"/>
    <n v="1.06"/>
    <n v="1.39"/>
    <n v="0.02"/>
    <n v="0.63"/>
    <n v="20.618556701030901"/>
    <d v="1900-01-13T17:27:39"/>
    <n v="43303"/>
    <n v="0.967460091167197"/>
    <n v="10.753281588131699"/>
    <n v="0"/>
    <n v="6069.6897924209552"/>
  </r>
  <r>
    <s v="STND-60865"/>
    <s v="Village of Lake in the Hills"/>
    <s v="Village of Lake in the Hills (Pre-School Academy) - 2 E Oak St - Lake in the Hills"/>
    <x v="0"/>
    <s v="Indoor Lighting"/>
    <x v="2"/>
    <n v="0"/>
    <n v="10047.523999999999"/>
    <n v="2.1518459999999999"/>
    <x v="0"/>
    <x v="1"/>
    <n v="14.797277300976599"/>
    <s v="Qty / 1,000"/>
    <m/>
    <s v="Public-Lighting"/>
    <x v="0"/>
    <n v="3"/>
    <n v="1"/>
    <s v="Lighting"/>
    <n v="0.99829244462109001"/>
    <n v="0.987374621353864"/>
    <n v="10030.367296349101"/>
    <n v="2.12467812946183"/>
    <n v="0.71"/>
    <n v="7121.56078040784"/>
    <n v="1.5085214719179001"/>
    <n v="3379"/>
    <n v="1.0900000000000001"/>
    <n v="1.36"/>
    <n v="2.1999999999999999E-2"/>
    <n v="0.57999999999999996"/>
    <n v="20.7161882213673"/>
    <d v="1900-01-13T19:08:05"/>
    <n v="43283"/>
    <n v="2.6935574663562698"/>
    <n v="202.44778029328401"/>
    <n v="0"/>
    <n v="105379.70968345413"/>
  </r>
  <r>
    <s v="STND-60865"/>
    <s v="Village of Lake in the Hills"/>
    <s v="Village of Lake in the Hills (Pre-School Academy) - 2 E Oak St - Lake in the Hills"/>
    <x v="62"/>
    <s v="Indoor Lighting"/>
    <x v="2"/>
    <n v="0"/>
    <n v="928.14400000000001"/>
    <n v="0.19877800000000001"/>
    <x v="0"/>
    <x v="1"/>
    <n v="14.797277300976599"/>
    <s v="Qty / 1,000"/>
    <m/>
    <s v="Public-Lighting"/>
    <x v="0"/>
    <n v="3"/>
    <n v="1"/>
    <s v="Lighting"/>
    <n v="0.99829244462109001"/>
    <n v="0.987374621353864"/>
    <n v="926.55914272039695"/>
    <n v="0.19626835248347799"/>
    <n v="0.71"/>
    <n v="657.85699133148205"/>
    <n v="0.13935053026326999"/>
    <n v="3379"/>
    <n v="1.0900000000000001"/>
    <n v="1.36"/>
    <n v="2.1999999999999999E-2"/>
    <n v="0.57999999999999996"/>
    <n v="20.7161882213673"/>
    <d v="1900-01-13T19:08:05"/>
    <n v="43283"/>
    <n v="0.24881890527824299"/>
    <n v="18.701193706283199"/>
    <n v="0"/>
    <n v="9734.492325118099"/>
  </r>
  <r>
    <s v="STND-60865"/>
    <s v="Village of Lake in the Hills"/>
    <s v="Village of Lake in the Hills (Pre-School Academy) - 2 E Oak St - Lake in the Hills"/>
    <x v="0"/>
    <s v="Indoor Lighting"/>
    <x v="2"/>
    <n v="0"/>
    <n v="8327.5120000000006"/>
    <n v="1.783477"/>
    <x v="0"/>
    <x v="1"/>
    <n v="14.797277300976599"/>
    <s v="Qty / 1,000"/>
    <m/>
    <s v="Public-Lighting"/>
    <x v="0"/>
    <n v="3"/>
    <n v="1"/>
    <s v="Lighting"/>
    <n v="0.99829244462109001"/>
    <n v="0.987374621353864"/>
    <n v="8313.2923120914693"/>
    <n v="1.7609599275683301"/>
    <n v="0.71"/>
    <n v="5902.4375415849399"/>
    <n v="1.2502815485735099"/>
    <n v="3379"/>
    <n v="1.0900000000000001"/>
    <n v="1.36"/>
    <n v="2.1999999999999999E-2"/>
    <n v="0.57999999999999996"/>
    <n v="20.7161882213673"/>
    <d v="1900-01-13T19:08:05"/>
    <n v="43283"/>
    <n v="2.2324542692296201"/>
    <n v="167.79122097799299"/>
    <n v="0"/>
    <n v="87340.005054526948"/>
  </r>
  <r>
    <s v="STND-60866"/>
    <s v="Village of Lake in the Hills"/>
    <s v="Village of Lake in the Hills (Police Department) - 1115 Crystal Lake Rd - Lake in the Hills"/>
    <x v="0"/>
    <s v="Indoor Lighting"/>
    <x v="2"/>
    <n v="0"/>
    <n v="21236.812000000002"/>
    <n v="4.5482209999999998"/>
    <x v="0"/>
    <x v="1"/>
    <n v="14.797277300976599"/>
    <s v="Qty / 1,000"/>
    <m/>
    <s v="Public-Lighting"/>
    <x v="0"/>
    <n v="2"/>
    <n v="1"/>
    <s v="Lighting"/>
    <n v="0.98996686498346598"/>
    <n v="2.5626279547341602"/>
    <n v="21023.740197883199"/>
    <n v="11.655398278909001"/>
    <n v="0.71"/>
    <n v="14926.855540497099"/>
    <n v="8.2753327780253692"/>
    <n v="3379"/>
    <n v="1.0900000000000001"/>
    <n v="1.36"/>
    <n v="2.1999999999999999E-2"/>
    <n v="0.57999999999999996"/>
    <n v="20.7161882213673"/>
    <d v="1900-01-13T19:08:05"/>
    <n v="43297"/>
    <n v="14.7761134367507"/>
    <n v="424.33237096645098"/>
    <n v="0"/>
    <n v="220876.82066435451"/>
  </r>
  <r>
    <s v="STND-60866"/>
    <s v="Village of Lake in the Hills"/>
    <s v="Village of Lake in the Hills (Police Department) - 1115 Crystal Lake Rd - Lake in the Hills"/>
    <x v="0"/>
    <s v="Indoor Lighting"/>
    <x v="2"/>
    <n v="0"/>
    <n v="12382.616"/>
    <n v="2.6519460000000001"/>
    <x v="0"/>
    <x v="1"/>
    <n v="14.797277300976599"/>
    <s v="Qty / 1,000"/>
    <m/>
    <s v="Public-Lighting"/>
    <x v="0"/>
    <n v="2"/>
    <n v="1"/>
    <s v="Lighting"/>
    <n v="0.98996686498346598"/>
    <n v="2.5626279547341602"/>
    <n v="12258.3795418141"/>
    <n v="6.7959509540454404"/>
    <n v="0.71"/>
    <n v="8703.44947468801"/>
    <n v="4.8251251773722696"/>
    <n v="3379"/>
    <n v="1.0900000000000001"/>
    <n v="1.36"/>
    <n v="2.1999999999999999E-2"/>
    <n v="0.57999999999999996"/>
    <n v="20.7161882213673"/>
    <d v="1900-01-13T19:08:05"/>
    <n v="43297"/>
    <n v="8.6155564833233296"/>
    <n v="247.41683478890801"/>
    <n v="0"/>
    <n v="128787.3553519976"/>
  </r>
  <r>
    <s v="STND-60866"/>
    <s v="Village of Lake in the Hills"/>
    <s v="Village of Lake in the Hills (Police Department) - 1115 Crystal Lake Rd - Lake in the Hills"/>
    <x v="62"/>
    <s v="Indoor Lighting"/>
    <x v="2"/>
    <n v="0"/>
    <n v="4640.7190000000001"/>
    <n v="0.99388799999999999"/>
    <x v="0"/>
    <x v="1"/>
    <n v="14.797277300976599"/>
    <s v="Qty / 1,000"/>
    <m/>
    <s v="Public-Lighting"/>
    <x v="0"/>
    <n v="2"/>
    <n v="1"/>
    <s v="Lighting"/>
    <n v="0.98996686498346598"/>
    <n v="2.5626279547341602"/>
    <n v="4594.1580396992003"/>
    <n v="2.5469651726748301"/>
    <n v="0.71"/>
    <n v="3261.8522081864298"/>
    <n v="1.80834527259913"/>
    <n v="3379"/>
    <n v="1.0900000000000001"/>
    <n v="1.36"/>
    <n v="2.1999999999999999E-2"/>
    <n v="0.57999999999999996"/>
    <n v="20.7161882213673"/>
    <d v="1900-01-13T19:08:05"/>
    <n v="43297"/>
    <n v="3.2289112229650501"/>
    <n v="92.726125571910501"/>
    <n v="0"/>
    <n v="48266.531639337452"/>
  </r>
  <r>
    <s v="STND-60866"/>
    <s v="Village of Lake in the Hills"/>
    <s v="Village of Lake in the Hills (Police Department) - 1115 Crystal Lake Rd - Lake in the Hills"/>
    <x v="63"/>
    <s v="Outdoor &amp; Garage Lighting"/>
    <x v="1"/>
    <n v="0"/>
    <n v="20224.875"/>
    <n v="0"/>
    <x v="0"/>
    <x v="1"/>
    <n v="10.1978380583316"/>
    <s v="Qty / 1,000"/>
    <m/>
    <s v="Public-Lighting"/>
    <x v="0"/>
    <n v="2"/>
    <n v="1"/>
    <s v="Lighting"/>
    <n v="0.98996686498346598"/>
    <n v="2.5626279547341602"/>
    <n v="20021.9560984325"/>
    <n v="0"/>
    <n v="0.71"/>
    <n v="14215.5888298871"/>
    <n v="0"/>
    <n v="4903"/>
    <n v="1"/>
    <n v="1"/>
    <n v="0"/>
    <n v="0"/>
    <n v="14.276973281664301"/>
    <d v="1900-01-09T04:44:53"/>
    <n v="43297"/>
    <n v="0"/>
    <n v="0"/>
    <n v="0"/>
    <n v="144968.27279101624"/>
  </r>
  <r>
    <s v="STND-60866"/>
    <s v="Village of Lake in the Hills"/>
    <s v="Village of Lake in the Hills (Police Department) - 1115 Crystal Lake Rd - Lake in the Hills"/>
    <x v="1"/>
    <s v="Outdoor &amp; Garage Lighting"/>
    <x v="1"/>
    <n v="0"/>
    <n v="3750.7950000000001"/>
    <n v="0"/>
    <x v="0"/>
    <x v="1"/>
    <n v="10.1978380583316"/>
    <s v="Qty / 1,000"/>
    <m/>
    <s v="Public-Lighting"/>
    <x v="0"/>
    <n v="2"/>
    <n v="1"/>
    <s v="Lighting"/>
    <n v="0.98996686498346598"/>
    <n v="2.5626279547341602"/>
    <n v="3713.1627673456601"/>
    <n v="0"/>
    <n v="0.71"/>
    <n v="2636.3455648154199"/>
    <n v="0"/>
    <n v="4903"/>
    <n v="1"/>
    <n v="1"/>
    <n v="0"/>
    <n v="0"/>
    <n v="14.276973281664301"/>
    <d v="1900-01-09T04:44:53"/>
    <n v="43297"/>
    <n v="0"/>
    <n v="0"/>
    <n v="0"/>
    <n v="26885.025135788408"/>
  </r>
  <r>
    <s v="STND-60866"/>
    <s v="Village of Lake in the Hills"/>
    <s v="Village of Lake in the Hills (Police Department) - 1115 Crystal Lake Rd - Lake in the Hills"/>
    <x v="1"/>
    <s v="Outdoor &amp; Garage Lighting"/>
    <x v="1"/>
    <n v="0"/>
    <n v="858.02499999999998"/>
    <n v="0"/>
    <x v="0"/>
    <x v="1"/>
    <n v="10.1978380583316"/>
    <s v="Qty / 1,000"/>
    <m/>
    <s v="Public-Lighting"/>
    <x v="0"/>
    <n v="2"/>
    <n v="1"/>
    <s v="Lighting"/>
    <n v="0.98996686498346598"/>
    <n v="2.5626279547341602"/>
    <n v="849.41631932743803"/>
    <n v="0"/>
    <n v="0.71"/>
    <n v="603.08558672248103"/>
    <n v="0"/>
    <n v="4903"/>
    <n v="1"/>
    <n v="1"/>
    <n v="0"/>
    <n v="0"/>
    <n v="14.276973281664301"/>
    <d v="1900-01-09T04:44:53"/>
    <n v="43297"/>
    <n v="0"/>
    <n v="0"/>
    <n v="0"/>
    <n v="6150.1691487097596"/>
  </r>
  <r>
    <s v="STND-60867"/>
    <s v="The TJX Companies, Inc."/>
    <s v="TJX Companies Inc - 701 N Milwaukee Ave 252 - Vernon Hills"/>
    <x v="0"/>
    <s v="Indoor Lighting"/>
    <x v="14"/>
    <n v="0"/>
    <n v="1994.11"/>
    <n v="0.39841700000000002"/>
    <x v="0"/>
    <x v="0"/>
    <n v="12.215978499877799"/>
    <s v="Qty / 1,000"/>
    <m/>
    <s v="Private-Lighting"/>
    <x v="0"/>
    <n v="3"/>
    <n v="1"/>
    <s v="Lighting"/>
    <n v="0.91633259480590001"/>
    <n v="1.30467645558681"/>
    <n v="1827.26799062839"/>
    <n v="0.51980527940552901"/>
    <n v="0.71"/>
    <n v="1297.3602733461601"/>
    <n v="0.36906174837792499"/>
    <n v="4093"/>
    <n v="1.1200000000000001"/>
    <n v="1.29"/>
    <n v="1.9E-2"/>
    <n v="0.71"/>
    <n v="17.102369899829"/>
    <d v="1900-01-11T05:11:01"/>
    <n v="43345"/>
    <n v="0.567534970417653"/>
    <n v="30.998296269588799"/>
    <n v="0"/>
    <n v="15848.525205792275"/>
  </r>
  <r>
    <s v="STND-60867"/>
    <s v="The TJX Companies, Inc."/>
    <s v="TJX Companies Inc - 701 N Milwaukee Ave 252 - Vernon Hills"/>
    <x v="0"/>
    <s v="Indoor Lighting"/>
    <x v="14"/>
    <n v="0"/>
    <n v="5611.0119999999997"/>
    <n v="1.121062"/>
    <x v="0"/>
    <x v="0"/>
    <n v="12.215978499877799"/>
    <s v="Qty / 1,000"/>
    <m/>
    <s v="Private-Lighting"/>
    <x v="0"/>
    <n v="3"/>
    <n v="1"/>
    <s v="Lighting"/>
    <n v="0.91633259480590001"/>
    <n v="1.30467645558681"/>
    <n v="5141.5531854470401"/>
    <n v="1.4626231966530601"/>
    <n v="0.71"/>
    <n v="3650.5027616674001"/>
    <n v="1.0384624696236699"/>
    <n v="4093"/>
    <n v="1.1200000000000001"/>
    <n v="1.29"/>
    <n v="1.9E-2"/>
    <n v="0.71"/>
    <n v="17.102369899829"/>
    <d v="1900-01-11T05:11:01"/>
    <n v="43345"/>
    <n v="1.59692455142817"/>
    <n v="87.222777253119403"/>
    <n v="0"/>
    <n v="44594.463250273489"/>
  </r>
  <r>
    <s v="STND-60867"/>
    <s v="The TJX Companies, Inc."/>
    <s v="TJX Companies Inc - 701 N Milwaukee Ave 252 - Vernon Hills"/>
    <x v="62"/>
    <s v="Indoor Lighting"/>
    <x v="14"/>
    <n v="0"/>
    <n v="90362.962"/>
    <n v="18.054220999999998"/>
    <x v="0"/>
    <x v="0"/>
    <n v="12.215978499877799"/>
    <s v="Qty / 1,000"/>
    <m/>
    <s v="Private-Lighting"/>
    <x v="0"/>
    <n v="3"/>
    <n v="1"/>
    <s v="Lighting"/>
    <n v="0.91633259480590001"/>
    <n v="1.30467645558681"/>
    <n v="82802.527443806903"/>
    <n v="23.554917062660898"/>
    <n v="0.71"/>
    <n v="58789.794485102902"/>
    <n v="16.723991114489198"/>
    <n v="4093"/>
    <n v="1.1200000000000001"/>
    <n v="1.29"/>
    <n v="1.9E-2"/>
    <n v="0.71"/>
    <n v="17.102369899829"/>
    <d v="1900-01-11T05:11:01"/>
    <n v="43345"/>
    <n v="25.717782577422099"/>
    <n v="1404.68573342172"/>
    <n v="0"/>
    <n v="718174.86544225144"/>
  </r>
  <r>
    <s v="STND-60867"/>
    <s v="The TJX Companies, Inc."/>
    <s v="TJX Companies Inc - 701 N Milwaukee Ave 252 - Vernon Hills"/>
    <x v="62"/>
    <s v="Indoor Lighting"/>
    <x v="14"/>
    <n v="0"/>
    <n v="201.703"/>
    <n v="4.0300000000000002E-2"/>
    <x v="0"/>
    <x v="0"/>
    <n v="12.215978499877799"/>
    <s v="Qty / 1,000"/>
    <m/>
    <s v="Private-Lighting"/>
    <x v="0"/>
    <n v="3"/>
    <n v="1"/>
    <s v="Lighting"/>
    <n v="0.91633259480590001"/>
    <n v="1.30467645558681"/>
    <n v="184.82703337013399"/>
    <n v="5.2578461160148297E-2"/>
    <n v="0.71"/>
    <n v="131.227193692795"/>
    <n v="3.7330707423705298E-2"/>
    <n v="4093"/>
    <n v="1.1200000000000001"/>
    <n v="1.29"/>
    <n v="1.9E-2"/>
    <n v="0.71"/>
    <n v="17.102369899829"/>
    <d v="1900-01-11T05:11:01"/>
    <n v="43345"/>
    <n v="5.74063338357335E-2"/>
    <n v="3.1354586018147801"/>
    <n v="0"/>
    <n v="1603.0685767504833"/>
  </r>
  <r>
    <s v="STND-60867"/>
    <s v="The TJX Companies, Inc."/>
    <s v="TJX Companies Inc - 701 N Milwaukee Ave 252 - Vernon Hills"/>
    <x v="62"/>
    <s v="Indoor Lighting"/>
    <x v="14"/>
    <n v="0"/>
    <n v="137.52500000000001"/>
    <n v="2.7477000000000001E-2"/>
    <x v="0"/>
    <x v="0"/>
    <n v="12.215978499877799"/>
    <s v="Qty / 1,000"/>
    <m/>
    <s v="Private-Lighting"/>
    <x v="0"/>
    <n v="3"/>
    <n v="1"/>
    <s v="Lighting"/>
    <n v="0.91633259480590001"/>
    <n v="1.30467645558681"/>
    <n v="126.018640100681"/>
    <n v="3.5848594970158701E-2"/>
    <n v="0.71"/>
    <n v="89.473234471483806"/>
    <n v="2.5452502428812699E-2"/>
    <n v="4093"/>
    <n v="1.1200000000000001"/>
    <n v="1.29"/>
    <n v="1.9E-2"/>
    <n v="0.71"/>
    <n v="17.102369899829"/>
    <d v="1900-01-11T05:11:01"/>
    <n v="43345"/>
    <n v="3.9140293667604201E-2"/>
    <n v="2.1378162159937002"/>
    <n v="0"/>
    <n v="1093.0031086181714"/>
  </r>
  <r>
    <s v="STND-60867"/>
    <s v="The TJX Companies, Inc."/>
    <s v="TJX Companies Inc - 701 N Milwaukee Ave 252 - Vernon Hills"/>
    <x v="62"/>
    <s v="Indoor Lighting"/>
    <x v="14"/>
    <n v="0"/>
    <n v="618.86199999999997"/>
    <n v="0.12364700000000001"/>
    <x v="0"/>
    <x v="0"/>
    <n v="12.215978499877799"/>
    <s v="Qty / 1,000"/>
    <m/>
    <s v="Private-Lighting"/>
    <x v="0"/>
    <n v="3"/>
    <n v="1"/>
    <s v="Lighting"/>
    <n v="0.91633259480590001"/>
    <n v="1.30467645558681"/>
    <n v="567.08342228676895"/>
    <n v="0.161319329703942"/>
    <n v="0.71"/>
    <n v="402.62922982360601"/>
    <n v="0.11453672408979899"/>
    <n v="4093"/>
    <n v="1.1200000000000001"/>
    <n v="1.29"/>
    <n v="1.9E-2"/>
    <n v="0.71"/>
    <n v="17.102369899829"/>
    <d v="1900-01-11T05:11:01"/>
    <n v="43345"/>
    <n v="0.17613203374161099"/>
    <n v="9.6201651995076798"/>
    <n v="0"/>
    <n v="4918.5100149475284"/>
  </r>
  <r>
    <s v="STND-60867"/>
    <s v="The TJX Companies, Inc."/>
    <s v="TJX Companies Inc - 701 N Milwaukee Ave 252 - Vernon Hills"/>
    <x v="62"/>
    <s v="Indoor Lighting"/>
    <x v="14"/>
    <n v="0"/>
    <n v="8664.0619999999999"/>
    <n v="1.7310509999999999"/>
    <x v="0"/>
    <x v="0"/>
    <n v="12.215978499877799"/>
    <s v="Qty / 1,000"/>
    <m/>
    <s v="Private-Lighting"/>
    <x v="0"/>
    <n v="3"/>
    <n v="1"/>
    <s v="Lighting"/>
    <n v="0.91633259480590001"/>
    <n v="1.30467645558681"/>
    <n v="7939.1624140191898"/>
    <n v="2.2584614831200001"/>
    <n v="0.71"/>
    <n v="5636.8053139536296"/>
    <n v="1.6035076530151999"/>
    <n v="4093"/>
    <n v="1.1200000000000001"/>
    <n v="1.29"/>
    <n v="1.9E-2"/>
    <n v="0.71"/>
    <n v="17.102369899829"/>
    <d v="1900-01-11T05:11:01"/>
    <n v="43345"/>
    <n v="2.4658385010590602"/>
    <n v="134.68221952354"/>
    <n v="0"/>
    <n v="68859.092523254469"/>
  </r>
  <r>
    <s v="STND-60869"/>
    <s v="Village of Lake in the Hills"/>
    <s v="Village of Lake in the Hills (Public Works) - 9010 Haligus Rd - Lake in the Hills"/>
    <x v="0"/>
    <s v="Indoor Lighting"/>
    <x v="2"/>
    <n v="0"/>
    <n v="10754.681"/>
    <n v="2.303296"/>
    <x v="0"/>
    <x v="1"/>
    <n v="14.797277300976599"/>
    <s v="Qty / 1,000"/>
    <m/>
    <s v="Public-Lighting"/>
    <x v="0"/>
    <n v="3"/>
    <n v="1"/>
    <s v="Lighting"/>
    <n v="0.99829244462109001"/>
    <n v="0.987374621353864"/>
    <n v="10736.316786609999"/>
    <n v="2.27421601586587"/>
    <n v="0.71"/>
    <n v="7622.7849184931001"/>
    <n v="1.61469337126477"/>
    <n v="3379"/>
    <n v="1.0900000000000001"/>
    <n v="1.36"/>
    <n v="2.1999999999999999E-2"/>
    <n v="0.57999999999999996"/>
    <n v="20.7161882213673"/>
    <d v="1900-01-13T19:08:05"/>
    <n v="43282"/>
    <n v="2.8831338943532798"/>
    <n v="216.69630211506399"/>
    <n v="0"/>
    <n v="112796.4622446447"/>
  </r>
  <r>
    <s v="STND-60869"/>
    <s v="Village of Lake in the Hills"/>
    <s v="Village of Lake in the Hills (Public Works) - 9010 Haligus Rd - Lake in the Hills"/>
    <x v="1"/>
    <s v="Outdoor &amp; Garage Lighting"/>
    <x v="1"/>
    <n v="0"/>
    <n v="34590.665000000001"/>
    <n v="0"/>
    <x v="0"/>
    <x v="1"/>
    <n v="10.1978380583316"/>
    <s v="Qty / 1,000"/>
    <m/>
    <s v="Public-Lighting"/>
    <x v="0"/>
    <n v="3"/>
    <n v="1"/>
    <s v="Lighting"/>
    <n v="0.99829244462109001"/>
    <n v="0.987374621353864"/>
    <n v="34531.599523919198"/>
    <n v="0"/>
    <n v="0.71"/>
    <n v="24517.435661982599"/>
    <n v="0"/>
    <n v="4903"/>
    <n v="1"/>
    <n v="1"/>
    <n v="0"/>
    <n v="0"/>
    <n v="14.276973281664301"/>
    <d v="1900-01-09T04:44:53"/>
    <n v="43282"/>
    <n v="0"/>
    <n v="0"/>
    <n v="0"/>
    <n v="250024.83848646257"/>
  </r>
  <r>
    <s v="STND-60869"/>
    <s v="Village of Lake in the Hills"/>
    <s v="Village of Lake in the Hills (Public Works) - 9010 Haligus Rd - Lake in the Hills"/>
    <x v="63"/>
    <s v="Outdoor &amp; Garage Lighting"/>
    <x v="1"/>
    <n v="0"/>
    <n v="1054.145"/>
    <n v="0"/>
    <x v="0"/>
    <x v="1"/>
    <n v="10.1978380583316"/>
    <s v="Qty / 1,000"/>
    <m/>
    <s v="Public-Lighting"/>
    <x v="0"/>
    <n v="3"/>
    <n v="1"/>
    <s v="Lighting"/>
    <n v="0.99829244462109001"/>
    <n v="0.987374621353864"/>
    <n v="1052.3449890351001"/>
    <n v="0"/>
    <n v="0.71"/>
    <n v="747.16494221492098"/>
    <n v="0"/>
    <n v="4903"/>
    <n v="1"/>
    <n v="1"/>
    <n v="0"/>
    <n v="0"/>
    <n v="14.276973281664301"/>
    <d v="1900-01-09T04:44:53"/>
    <n v="43282"/>
    <n v="0"/>
    <n v="0"/>
    <n v="0"/>
    <n v="7619.4670835704519"/>
  </r>
  <r>
    <s v="STND-60871"/>
    <s v="The Compass Evangelical Free Church"/>
    <s v="The Compass Church - 520 Roosevelt Rd - Wheaton"/>
    <x v="1"/>
    <s v="Outdoor &amp; Garage Lighting"/>
    <x v="1"/>
    <n v="0"/>
    <n v="13924.52"/>
    <n v="0"/>
    <x v="0"/>
    <x v="0"/>
    <n v="10.1978380583316"/>
    <s v="Qty / 1,000"/>
    <m/>
    <s v="Private-Lighting"/>
    <x v="0"/>
    <n v="3"/>
    <n v="1"/>
    <s v="Lighting"/>
    <n v="0.91633259480590001"/>
    <n v="1.30467645558681"/>
    <n v="12759.491543026599"/>
    <n v="0"/>
    <n v="0.71"/>
    <n v="9059.2389955489198"/>
    <n v="0"/>
    <n v="4903"/>
    <n v="1"/>
    <n v="1"/>
    <n v="0"/>
    <n v="0"/>
    <n v="14.276973281664301"/>
    <d v="1900-01-09T04:44:53"/>
    <n v="43329"/>
    <n v="0"/>
    <n v="0"/>
    <n v="0"/>
    <n v="92384.652208330517"/>
  </r>
  <r>
    <s v="STND-60871"/>
    <s v="The Compass Evangelical Free Church"/>
    <s v="The Compass Church - 520 Roosevelt Rd - Wheaton"/>
    <x v="1"/>
    <s v="Outdoor &amp; Garage Lighting"/>
    <x v="1"/>
    <n v="0"/>
    <n v="666.80799999999999"/>
    <n v="0"/>
    <x v="0"/>
    <x v="0"/>
    <n v="10.1978380583316"/>
    <s v="Qty / 1,000"/>
    <m/>
    <s v="Private-Lighting"/>
    <x v="0"/>
    <n v="3"/>
    <n v="1"/>
    <s v="Lighting"/>
    <n v="0.91633259480590001"/>
    <n v="1.30467645558681"/>
    <n v="611.01790487733194"/>
    <n v="0"/>
    <n v="0.71"/>
    <n v="433.822712462906"/>
    <n v="0"/>
    <n v="4903"/>
    <n v="1"/>
    <n v="1"/>
    <n v="0"/>
    <n v="0"/>
    <n v="14.276973281664301"/>
    <d v="1900-01-09T04:44:53"/>
    <n v="43329"/>
    <n v="0"/>
    <n v="0"/>
    <n v="0"/>
    <n v="4424.0537677228695"/>
  </r>
  <r>
    <s v="STND-60871"/>
    <s v="The Compass Evangelical Free Church"/>
    <s v="The Compass Church - 520 Roosevelt Rd - Wheaton"/>
    <x v="1"/>
    <s v="Outdoor &amp; Garage Lighting"/>
    <x v="1"/>
    <n v="0"/>
    <n v="3432.1"/>
    <n v="0"/>
    <x v="0"/>
    <x v="0"/>
    <n v="10.1978380583316"/>
    <s v="Qty / 1,000"/>
    <m/>
    <s v="Private-Lighting"/>
    <x v="0"/>
    <n v="3"/>
    <n v="1"/>
    <s v="Lighting"/>
    <n v="0.91633259480590001"/>
    <n v="1.30467645558681"/>
    <n v="3144.94509863333"/>
    <n v="0"/>
    <n v="0.71"/>
    <n v="2232.91102002966"/>
    <n v="0"/>
    <n v="4903"/>
    <n v="1"/>
    <n v="1"/>
    <n v="0"/>
    <n v="0"/>
    <n v="14.276973281664301"/>
    <d v="1900-01-09T04:44:53"/>
    <n v="43329"/>
    <n v="0"/>
    <n v="0"/>
    <n v="0"/>
    <n v="22770.864980926501"/>
  </r>
  <r>
    <s v="STND-60872"/>
    <s v="Sleep Inn, Lake Bluff"/>
    <s v="Sleep Inn - 3250 Bittersweet Ave - Lake Buff"/>
    <x v="0"/>
    <s v="Indoor Lighting"/>
    <x v="11"/>
    <n v="0"/>
    <n v="34883.482000000004"/>
    <n v="4.2870270000000001"/>
    <x v="0"/>
    <x v="0"/>
    <n v="8.1459758879113693"/>
    <s v="Qty / 1,000"/>
    <m/>
    <s v="Private-Lighting"/>
    <x v="0"/>
    <n v="2"/>
    <n v="1"/>
    <s v="Lighting"/>
    <n v="0.97902139861649395"/>
    <n v="0.93591656730105399"/>
    <n v="34151.675336253298"/>
    <n v="4.0122995937669304"/>
    <n v="0.71"/>
    <n v="24247.689488739801"/>
    <n v="2.8487327115745198"/>
    <n v="6138"/>
    <n v="1.2"/>
    <n v="1.24"/>
    <n v="3.2000000000000001E-2"/>
    <n v="0.73"/>
    <n v="11.4043662430759"/>
    <d v="1900-01-07T03:30:12"/>
    <n v="43275"/>
    <n v="4.4325006559510998"/>
    <n v="910.71134230008704"/>
    <n v="0"/>
    <n v="197521.09391283637"/>
  </r>
  <r>
    <s v="STND-60872"/>
    <s v="Sleep Inn, Lake Bluff"/>
    <s v="Sleep Inn - 3250 Bittersweet Ave - Lake Buff"/>
    <x v="0"/>
    <s v="Indoor Lighting"/>
    <x v="11"/>
    <n v="0"/>
    <n v="176177.78599999999"/>
    <n v="21.651478999999998"/>
    <x v="0"/>
    <x v="0"/>
    <n v="8.1459758879113693"/>
    <s v="Qty / 1,000"/>
    <m/>
    <s v="Private-Lighting"/>
    <x v="0"/>
    <n v="2"/>
    <n v="1"/>
    <s v="Lighting"/>
    <n v="0.97902139861649395"/>
    <n v="0.93591656730105399"/>
    <n v="172481.82245487699"/>
    <n v="20.263977902670799"/>
    <n v="0.71"/>
    <n v="122462.09394296299"/>
    <n v="14.3874243108963"/>
    <n v="6138"/>
    <n v="1.2"/>
    <n v="1.24"/>
    <n v="3.2000000000000001E-2"/>
    <n v="0.73"/>
    <n v="11.4043662430759"/>
    <d v="1900-01-07T03:30:12"/>
    <n v="43275"/>
    <n v="22.386188580060601"/>
    <n v="4599.5152654633903"/>
    <n v="0"/>
    <n v="997573.26444251346"/>
  </r>
  <r>
    <s v="STND-60873"/>
    <s v="Village of McCook"/>
    <s v="Village of McCook - Field House - 4750 S Vernon Ave - McCook"/>
    <x v="0"/>
    <s v="Indoor Lighting"/>
    <x v="2"/>
    <n v="0"/>
    <n v="317307.29300000001"/>
    <n v="67.956698000000003"/>
    <x v="0"/>
    <x v="1"/>
    <n v="14.797277300976599"/>
    <s v="Qty / 1,000"/>
    <m/>
    <s v="Public-Lighting"/>
    <x v="0"/>
    <n v="1"/>
    <n v="1"/>
    <s v="Lighting"/>
    <n v="0.95625781801464005"/>
    <n v="1.47347312606477"/>
    <n v="303427.57964431198"/>
    <n v="100.13236823909899"/>
    <n v="0.71"/>
    <n v="215433.58154746101"/>
    <n v="71.093981449760506"/>
    <n v="3379"/>
    <n v="1.0900000000000001"/>
    <n v="1.36"/>
    <n v="2.1999999999999999E-2"/>
    <n v="0.57999999999999996"/>
    <n v="20.7161882213673"/>
    <d v="1900-01-13T19:08:05"/>
    <n v="43352"/>
    <n v="126.942657503929"/>
    <n v="6124.2263781420797"/>
    <n v="0"/>
    <n v="3187830.446100336"/>
  </r>
  <r>
    <s v="STND-60873"/>
    <s v="Village of McCook"/>
    <s v="Village of McCook - Field House - 4750 S Vernon Ave - McCook"/>
    <x v="0"/>
    <s v="Indoor Lighting"/>
    <x v="2"/>
    <n v="0"/>
    <n v="19848.28"/>
    <n v="4.2508429999999997"/>
    <x v="0"/>
    <x v="1"/>
    <n v="14.797277300976599"/>
    <s v="Qty / 1,000"/>
    <m/>
    <s v="Public-Lighting"/>
    <x v="0"/>
    <n v="1"/>
    <n v="1"/>
    <s v="Lighting"/>
    <n v="0.95625781801464005"/>
    <n v="1.47347312606477"/>
    <n v="18980.072924143598"/>
    <n v="6.2635029236205302"/>
    <n v="0.71"/>
    <n v="13475.851776142001"/>
    <n v="4.4470870757705798"/>
    <n v="3379"/>
    <n v="1.0900000000000001"/>
    <n v="1.36"/>
    <n v="2.1999999999999999E-2"/>
    <n v="0.57999999999999996"/>
    <n v="20.7161882213673"/>
    <d v="1900-01-13T19:08:05"/>
    <n v="43352"/>
    <n v="7.9405463027643597"/>
    <n v="383.08404067078902"/>
    <n v="0"/>
    <n v="199405.91559843122"/>
  </r>
  <r>
    <s v="STND-60873"/>
    <s v="Village of McCook"/>
    <s v="Village of McCook - Field House - 4750 S Vernon Ave - McCook"/>
    <x v="0"/>
    <s v="Indoor Lighting"/>
    <x v="2"/>
    <n v="0"/>
    <n v="12787.758"/>
    <n v="2.7387139999999999"/>
    <x v="0"/>
    <x v="1"/>
    <n v="14.797277300976599"/>
    <s v="Qty / 1,000"/>
    <m/>
    <s v="Public-Lighting"/>
    <x v="0"/>
    <n v="1"/>
    <n v="1"/>
    <s v="Lighting"/>
    <n v="0.95625781801464005"/>
    <n v="1.47347312606477"/>
    <n v="12228.3935623793"/>
    <n v="4.0354214789773399"/>
    <n v="0.71"/>
    <n v="8682.1594292892696"/>
    <n v="2.8651492500739102"/>
    <n v="3379"/>
    <n v="1.0900000000000001"/>
    <n v="1.36"/>
    <n v="2.1999999999999999E-2"/>
    <n v="0.57999999999999996"/>
    <n v="20.7161882213673"/>
    <d v="1900-01-13T19:08:05"/>
    <n v="43352"/>
    <n v="5.1158994408941902"/>
    <n v="246.81161318563599"/>
    <n v="0"/>
    <n v="128472.32064648205"/>
  </r>
  <r>
    <s v="STND-60873"/>
    <s v="Village of McCook"/>
    <s v="Village of McCook - Field House - 4750 S Vernon Ave - McCook"/>
    <x v="0"/>
    <s v="Indoor Lighting"/>
    <x v="2"/>
    <n v="0"/>
    <n v="41825.396999999997"/>
    <n v="8.9576130000000003"/>
    <x v="0"/>
    <x v="1"/>
    <n v="14.797277300976599"/>
    <s v="Qty / 1,000"/>
    <m/>
    <s v="Public-Lighting"/>
    <x v="0"/>
    <n v="1"/>
    <n v="1"/>
    <s v="Lighting"/>
    <n v="0.95625781801464005"/>
    <n v="1.47347312606477"/>
    <n v="39995.862872816098"/>
    <n v="13.1988020291884"/>
    <n v="0.71"/>
    <n v="28397.062639699401"/>
    <n v="9.3711494407237605"/>
    <n v="3379"/>
    <n v="1.0900000000000001"/>
    <n v="1.36"/>
    <n v="2.1999999999999999E-2"/>
    <n v="0.57999999999999996"/>
    <n v="20.7161882213673"/>
    <d v="1900-01-13T19:08:05"/>
    <n v="43352"/>
    <n v="16.7327611931902"/>
    <n v="807.25594789169998"/>
    <n v="0"/>
    <n v="420199.2104128346"/>
  </r>
  <r>
    <s v="STND-60873"/>
    <s v="Village of McCook"/>
    <s v="Village of McCook - Field House - 4750 S Vernon Ave - McCook"/>
    <x v="1"/>
    <s v="Outdoor &amp; Garage Lighting"/>
    <x v="1"/>
    <n v="0"/>
    <n v="6520.99"/>
    <n v="0"/>
    <x v="0"/>
    <x v="1"/>
    <n v="10.1978380583316"/>
    <s v="Qty / 1,000"/>
    <m/>
    <s v="Public-Lighting"/>
    <x v="0"/>
    <n v="1"/>
    <n v="1"/>
    <s v="Lighting"/>
    <n v="0.95625781801464005"/>
    <n v="1.47347312606477"/>
    <n v="6235.7476686952896"/>
    <n v="0"/>
    <n v="0.71"/>
    <n v="4427.3808447736501"/>
    <n v="0"/>
    <n v="4903"/>
    <n v="1"/>
    <n v="1"/>
    <n v="0"/>
    <n v="0"/>
    <n v="14.276973281664301"/>
    <d v="1900-01-09T04:44:53"/>
    <n v="43352"/>
    <n v="0"/>
    <n v="0"/>
    <n v="0"/>
    <n v="45149.71287756104"/>
  </r>
  <r>
    <s v="STND-60873"/>
    <s v="Village of McCook"/>
    <s v="Village of McCook - Field House - 4750 S Vernon Ave - McCook"/>
    <x v="1"/>
    <s v="Outdoor &amp; Garage Lighting"/>
    <x v="1"/>
    <n v="0"/>
    <n v="31281.14"/>
    <n v="0"/>
    <x v="0"/>
    <x v="1"/>
    <n v="10.1978380583316"/>
    <s v="Qty / 1,000"/>
    <m/>
    <s v="Public-Lighting"/>
    <x v="0"/>
    <n v="1"/>
    <n v="1"/>
    <s v="Lighting"/>
    <n v="0.95625781801464005"/>
    <n v="1.47347312606477"/>
    <n v="29912.834681410499"/>
    <n v="0"/>
    <n v="0.71"/>
    <n v="21238.1126238014"/>
    <n v="0"/>
    <n v="4903"/>
    <n v="1"/>
    <n v="1"/>
    <n v="0"/>
    <n v="0"/>
    <n v="14.276973281664301"/>
    <d v="1900-01-09T04:44:53"/>
    <n v="43352"/>
    <n v="0"/>
    <n v="0"/>
    <n v="0"/>
    <n v="216582.8332021347"/>
  </r>
  <r>
    <s v="STND-60873"/>
    <s v="Village of McCook"/>
    <s v="Village of McCook - Field House - 4750 S Vernon Ave - McCook"/>
    <x v="1"/>
    <s v="Outdoor &amp; Garage Lighting"/>
    <x v="1"/>
    <n v="0"/>
    <n v="31379.200000000001"/>
    <n v="0"/>
    <x v="0"/>
    <x v="1"/>
    <n v="10.1978380583316"/>
    <s v="Qty / 1,000"/>
    <m/>
    <s v="Public-Lighting"/>
    <x v="0"/>
    <n v="1"/>
    <n v="1"/>
    <s v="Lighting"/>
    <n v="0.95625781801464005"/>
    <n v="1.47347312606477"/>
    <n v="30006.605323045002"/>
    <n v="0"/>
    <n v="0.71"/>
    <n v="21304.689779361899"/>
    <n v="0"/>
    <n v="4903"/>
    <n v="1"/>
    <n v="1"/>
    <n v="0"/>
    <n v="0"/>
    <n v="14.276973281664301"/>
    <d v="1900-01-09T04:44:53"/>
    <n v="43352"/>
    <n v="0"/>
    <n v="0"/>
    <n v="0"/>
    <n v="217261.77625292502"/>
  </r>
  <r>
    <s v="STND-60874"/>
    <s v="Related BIT 500 Lake Shore Owner, LLC"/>
    <s v="Related BIT 500 Lake Shore Owner LLC - 500 Lake Shore Drive - Chicago"/>
    <x v="62"/>
    <s v="Indoor Lighting"/>
    <x v="18"/>
    <n v="0"/>
    <n v="5947.7219999999998"/>
    <n v="0.71808000000000005"/>
    <x v="0"/>
    <x v="0"/>
    <n v="8.1459758879113693"/>
    <s v="Qty / 1,000"/>
    <m/>
    <s v="Private-Lighting"/>
    <x v="0"/>
    <n v="2"/>
    <n v="1"/>
    <s v="Lighting"/>
    <n v="0.97902139861649395"/>
    <n v="0.93591656730105399"/>
    <n v="5822.9471110220902"/>
    <n v="0.672062968647541"/>
    <n v="0.71"/>
    <n v="4134.2924488256804"/>
    <n v="0.477164707739754"/>
    <n v="6138"/>
    <n v="1.1399999999999999"/>
    <n v="1.32"/>
    <n v="2.5000000000000001E-2"/>
    <n v="0.64"/>
    <n v="11.4043662430759"/>
    <d v="1900-01-07T03:30:12"/>
    <n v="43433"/>
    <n v="0.79552908220589602"/>
    <n v="127.696208575046"/>
    <n v="0"/>
    <n v="33677.846601708043"/>
  </r>
  <r>
    <s v="STND-60874"/>
    <s v="Related BIT 500 Lake Shore Owner, LLC"/>
    <s v="Related BIT 500 Lake Shore Owner LLC - 500 Lake Shore Drive - Chicago"/>
    <x v="62"/>
    <s v="Indoor Lighting"/>
    <x v="18"/>
    <n v="0"/>
    <n v="5947.7219999999998"/>
    <n v="0.71808000000000005"/>
    <x v="0"/>
    <x v="0"/>
    <n v="8.1459758879113693"/>
    <s v="Qty / 1,000"/>
    <m/>
    <s v="Private-Lighting"/>
    <x v="0"/>
    <n v="2"/>
    <n v="1"/>
    <s v="Lighting"/>
    <n v="0.97902139861649395"/>
    <n v="0.93591656730105399"/>
    <n v="5822.9471110220902"/>
    <n v="0.672062968647541"/>
    <n v="0.71"/>
    <n v="4134.2924488256804"/>
    <n v="0.477164707739754"/>
    <n v="6138"/>
    <n v="1.1399999999999999"/>
    <n v="1.32"/>
    <n v="2.5000000000000001E-2"/>
    <n v="0.64"/>
    <n v="11.4043662430759"/>
    <d v="1900-01-07T03:30:12"/>
    <n v="43433"/>
    <n v="0.79552908220589602"/>
    <n v="127.696208575046"/>
    <n v="0"/>
    <n v="33677.846601708043"/>
  </r>
  <r>
    <s v="STND-60874"/>
    <s v="Related BIT 500 Lake Shore Owner, LLC"/>
    <s v="Related BIT 500 Lake Shore Owner LLC - 500 Lake Shore Drive - Chicago"/>
    <x v="62"/>
    <s v="Indoor Lighting"/>
    <x v="18"/>
    <n v="0"/>
    <n v="10467.991"/>
    <n v="1.2638210000000001"/>
    <x v="0"/>
    <x v="0"/>
    <n v="8.1459758879113693"/>
    <s v="Qty / 1,000"/>
    <m/>
    <s v="Private-Lighting"/>
    <x v="0"/>
    <n v="2"/>
    <n v="1"/>
    <s v="Lighting"/>
    <n v="0.97902139861649395"/>
    <n v="0.93591656730105399"/>
    <n v="10248.387189524899"/>
    <n v="1.1828310120029899"/>
    <n v="0.71"/>
    <n v="7276.3549045626596"/>
    <n v="0.83981001852211901"/>
    <n v="6138"/>
    <n v="1.1399999999999999"/>
    <n v="1.32"/>
    <n v="2.5000000000000001E-2"/>
    <n v="0.64"/>
    <n v="11.4043662430759"/>
    <d v="1900-01-07T03:30:12"/>
    <n v="43433"/>
    <n v="1.4001314062535299"/>
    <n v="224.74533310361599"/>
    <n v="0"/>
    <n v="59273.011604453059"/>
  </r>
  <r>
    <s v="STND-60874"/>
    <s v="Related BIT 500 Lake Shore Owner, LLC"/>
    <s v="Related BIT 500 Lake Shore Owner LLC - 500 Lake Shore Drive - Chicago"/>
    <x v="62"/>
    <s v="Indoor Lighting"/>
    <x v="18"/>
    <n v="0"/>
    <n v="839.678"/>
    <n v="0.10137599999999999"/>
    <x v="0"/>
    <x v="0"/>
    <n v="8.1459758879113693"/>
    <s v="Qty / 1,000"/>
    <m/>
    <s v="Private-Lighting"/>
    <x v="0"/>
    <n v="2"/>
    <n v="1"/>
    <s v="Lighting"/>
    <n v="0.97902139861649395"/>
    <n v="0.93591656730105399"/>
    <n v="822.06272994749997"/>
    <n v="9.48794779267116E-2"/>
    <n v="0.71"/>
    <n v="583.66453826272505"/>
    <n v="6.73644293279652E-2"/>
    <n v="6138"/>
    <n v="1.1399999999999999"/>
    <n v="1.32"/>
    <n v="2.5000000000000001E-2"/>
    <n v="0.64"/>
    <n v="11.4043662430759"/>
    <d v="1900-01-07T03:30:12"/>
    <n v="43433"/>
    <n v="0.11230998807612599"/>
    <n v="18.027691446217101"/>
    <n v="0"/>
    <n v="4754.5172553170814"/>
  </r>
  <r>
    <s v="STND-60874"/>
    <s v="Related BIT 500 Lake Shore Owner, LLC"/>
    <s v="Related BIT 500 Lake Shore Owner LLC - 500 Lake Shore Drive - Chicago"/>
    <x v="62"/>
    <s v="Indoor Lighting"/>
    <x v="18"/>
    <n v="0"/>
    <n v="162127.90400000001"/>
    <n v="19.574016"/>
    <x v="0"/>
    <x v="0"/>
    <n v="8.1459758879113693"/>
    <s v="Qty / 1,000"/>
    <m/>
    <s v="Private-Lighting"/>
    <x v="0"/>
    <n v="2"/>
    <n v="1"/>
    <s v="Lighting"/>
    <n v="0.97902139861649395"/>
    <n v="0.93591656730105399"/>
    <n v="158726.68732884101"/>
    <n v="18.3196458630159"/>
    <n v="0.71"/>
    <n v="112695.94800347699"/>
    <n v="13.0069485627413"/>
    <n v="6138"/>
    <n v="1.1399999999999999"/>
    <n v="1.32"/>
    <n v="2.5000000000000001E-2"/>
    <n v="0.64"/>
    <n v="11.4043662430759"/>
    <d v="1900-01-07T03:30:12"/>
    <n v="43433"/>
    <n v="21.685186864365399"/>
    <n v="3480.8484063342198"/>
    <n v="0"/>
    <n v="918018.47510163707"/>
  </r>
  <r>
    <s v="STND-60874"/>
    <s v="Related BIT 500 Lake Shore Owner, LLC"/>
    <s v="Related BIT 500 Lake Shore Owner LLC - 500 Lake Shore Drive - Chicago"/>
    <x v="62"/>
    <s v="Indoor Lighting"/>
    <x v="18"/>
    <n v="0"/>
    <n v="6549.4920000000002"/>
    <n v="0.79073300000000002"/>
    <x v="0"/>
    <x v="0"/>
    <n v="8.1459758879113693"/>
    <s v="Qty / 1,000"/>
    <m/>
    <s v="Private-Lighting"/>
    <x v="0"/>
    <n v="2"/>
    <n v="1"/>
    <s v="Lighting"/>
    <n v="0.97902139861649395"/>
    <n v="0.93591656730105399"/>
    <n v="6412.0928180675401"/>
    <n v="0.74006011501166402"/>
    <n v="0.71"/>
    <n v="4552.5859008279504"/>
    <n v="0.52544268165828201"/>
    <n v="6138"/>
    <n v="1.1399999999999999"/>
    <n v="1.32"/>
    <n v="2.5000000000000001E-2"/>
    <n v="0.64"/>
    <n v="11.4043662430759"/>
    <d v="1900-01-07T03:30:12"/>
    <n v="43433"/>
    <n v="0.87601812856494299"/>
    <n v="140.61607057165699"/>
    <n v="0"/>
    <n v="37085.254975789743"/>
  </r>
  <r>
    <s v="STND-60874"/>
    <s v="Related BIT 500 Lake Shore Owner, LLC"/>
    <s v="Related BIT 500 Lake Shore Owner LLC - 500 Lake Shore Drive - Chicago"/>
    <x v="1"/>
    <s v="Outdoor &amp; Garage Lighting"/>
    <x v="1"/>
    <n v="0"/>
    <n v="7501.59"/>
    <n v="0"/>
    <x v="0"/>
    <x v="0"/>
    <n v="10.1978380583316"/>
    <s v="Qty / 1,000"/>
    <m/>
    <s v="Private-Lighting"/>
    <x v="0"/>
    <n v="2"/>
    <n v="1"/>
    <s v="Lighting"/>
    <n v="0.97902139861649395"/>
    <n v="0.93591656730105399"/>
    <n v="7344.2171336475003"/>
    <n v="0"/>
    <n v="0.71"/>
    <n v="5214.3941648897298"/>
    <n v="0"/>
    <n v="4903"/>
    <n v="1"/>
    <n v="1"/>
    <n v="0"/>
    <n v="0"/>
    <n v="14.276973281664301"/>
    <d v="1900-01-09T04:44:53"/>
    <n v="43433"/>
    <n v="0"/>
    <n v="0"/>
    <n v="0"/>
    <n v="53175.547265854708"/>
  </r>
  <r>
    <s v="STND-60876"/>
    <s v="UL LLC"/>
    <s v="Underwriters Laboratories (Basement) - 333 Pfingsten Rd - Northbrook"/>
    <x v="0"/>
    <s v="Indoor Lighting"/>
    <x v="2"/>
    <n v="0"/>
    <n v="5793.5320000000002"/>
    <n v="1.2407820000000001"/>
    <x v="0"/>
    <x v="0"/>
    <n v="14.797277300976599"/>
    <s v="Qty / 1,000"/>
    <m/>
    <s v="Private-Lighting"/>
    <x v="0"/>
    <n v="3"/>
    <n v="1"/>
    <s v="Lighting"/>
    <n v="0.91633259480590001"/>
    <n v="1.30467645558681"/>
    <n v="5308.8022106510098"/>
    <n v="1.61881906191591"/>
    <n v="0.71"/>
    <n v="3769.2495695622201"/>
    <n v="1.1493615339603001"/>
    <n v="3379"/>
    <n v="1.0900000000000001"/>
    <n v="1.36"/>
    <n v="2.1999999999999999E-2"/>
    <n v="0.57999999999999996"/>
    <n v="20.7161882213673"/>
    <d v="1900-01-13T19:08:05"/>
    <n v="43280"/>
    <n v="2.0522554030374098"/>
    <n v="107.150136361764"/>
    <n v="0"/>
    <n v="55774.631097398858"/>
  </r>
  <r>
    <s v="STND-60876"/>
    <s v="UL LLC"/>
    <s v="Underwriters Laboratories (Basement) - 333 Pfingsten Rd - Northbrook"/>
    <x v="7"/>
    <s v="Indoor Lighting"/>
    <x v="2"/>
    <n v="0"/>
    <n v="1060.7360000000001"/>
    <n v="0.70176000000000005"/>
    <x v="0"/>
    <x v="0"/>
    <n v="8"/>
    <s v="Qty / 1,000"/>
    <m/>
    <s v="Private-Lighting"/>
    <x v="0"/>
    <n v="3"/>
    <n v="1"/>
    <s v="Lighting"/>
    <n v="0.91633259480590001"/>
    <n v="1.30467645558681"/>
    <n v="971.98697128403103"/>
    <n v="0.91556974947259695"/>
    <n v="0.71"/>
    <n v="690.11074961166196"/>
    <n v="0.65005452212554404"/>
    <n v="3379"/>
    <n v="1.0900000000000001"/>
    <n v="1.36"/>
    <n v="2.1999999999999999E-2"/>
    <n v="0.57999999999999996"/>
    <n v="20.7161882213673"/>
    <d v="1900-01-13T19:08:05"/>
    <n v="43280"/>
    <n v="1.5656117467041699"/>
    <n v="19.618085658943698"/>
    <n v="0"/>
    <n v="5520.8859968932957"/>
  </r>
  <r>
    <s v="STND-60879"/>
    <s v="MacLean Senior Industries LLC"/>
    <s v="MacLean Senior Industries Inc - 610 Pond Dr - Wood Dale"/>
    <x v="0"/>
    <s v="Indoor Lighting"/>
    <x v="8"/>
    <n v="0"/>
    <n v="99493.16"/>
    <n v="15.745808"/>
    <x v="0"/>
    <x v="0"/>
    <n v="9.5383441434566993"/>
    <s v="Qty / 1,000"/>
    <m/>
    <s v="Private-Lighting"/>
    <x v="0"/>
    <n v="3"/>
    <n v="1"/>
    <s v="Lighting"/>
    <n v="0.91633259480590001"/>
    <n v="1.30467645558681"/>
    <n v="91168.825468238603"/>
    <n v="20.543184971790399"/>
    <n v="0.71"/>
    <n v="64729.8660824494"/>
    <n v="14.585661329971201"/>
    <n v="5242"/>
    <n v="1"/>
    <n v="1.22"/>
    <n v="1.0999999999999999E-2"/>
    <n v="0.68"/>
    <n v="13.3536818008394"/>
    <d v="1900-01-08T12:55:13"/>
    <n v="43254"/>
    <n v="24.762759127037601"/>
    <n v="1002.85708015062"/>
    <n v="0"/>
    <n v="617415.73905426764"/>
  </r>
  <r>
    <s v="STND-60879"/>
    <s v="MacLean Senior Industries LLC"/>
    <s v="MacLean Senior Industries Inc - 610 Pond Dr - Wood Dale"/>
    <x v="7"/>
    <s v="Indoor Lighting"/>
    <x v="8"/>
    <n v="0"/>
    <n v="6542.0159999999996"/>
    <n v="3.36232"/>
    <x v="0"/>
    <x v="0"/>
    <n v="8"/>
    <s v="Qty / 1,000"/>
    <m/>
    <s v="Private-Lighting"/>
    <x v="0"/>
    <n v="3"/>
    <n v="1"/>
    <s v="Lighting"/>
    <n v="0.91633259480590001"/>
    <n v="1.30467645558681"/>
    <n v="5994.6624965417104"/>
    <n v="4.3867397401486299"/>
    <n v="0.71"/>
    <n v="4256.2103725446204"/>
    <n v="3.1145852155055298"/>
    <n v="5242"/>
    <n v="1"/>
    <n v="1.22"/>
    <n v="1.0999999999999999E-2"/>
    <n v="0.68"/>
    <n v="13.3536818008394"/>
    <d v="1900-01-08T12:55:13"/>
    <n v="43254"/>
    <n v="6.7843175690513897"/>
    <n v="65.941287461958794"/>
    <n v="0"/>
    <n v="34049.682980356964"/>
  </r>
  <r>
    <s v="STND-60879"/>
    <s v="MacLean Senior Industries LLC"/>
    <s v="MacLean Senior Industries Inc - 610 Pond Dr - Wood Dale"/>
    <x v="1"/>
    <s v="Outdoor &amp; Garage Lighting"/>
    <x v="1"/>
    <n v="0"/>
    <n v="11031.75"/>
    <n v="0"/>
    <x v="0"/>
    <x v="0"/>
    <n v="10.1978380583316"/>
    <s v="Qty / 1,000"/>
    <m/>
    <s v="Private-Lighting"/>
    <x v="0"/>
    <n v="3"/>
    <n v="1"/>
    <s v="Lighting"/>
    <n v="0.91633259480590001"/>
    <n v="1.30467645558681"/>
    <n v="10108.752102750001"/>
    <n v="0"/>
    <n v="0.71"/>
    <n v="7177.2139929524901"/>
    <n v="0"/>
    <n v="4903"/>
    <n v="1"/>
    <n v="1"/>
    <n v="0"/>
    <n v="0"/>
    <n v="14.276973281664301"/>
    <d v="1900-01-09T04:44:53"/>
    <n v="43254"/>
    <n v="0"/>
    <n v="0"/>
    <n v="0"/>
    <n v="73192.066010121009"/>
  </r>
  <r>
    <s v="STND-60879"/>
    <s v="MacLean Senior Industries LLC"/>
    <s v="MacLean Senior Industries Inc - 610 Pond Dr - Wood Dale"/>
    <x v="1"/>
    <s v="Outdoor &amp; Garage Lighting"/>
    <x v="1"/>
    <n v="0"/>
    <n v="382.43400000000003"/>
    <n v="0"/>
    <x v="0"/>
    <x v="0"/>
    <n v="10.1978380583316"/>
    <s v="Qty / 1,000"/>
    <m/>
    <s v="Private-Lighting"/>
    <x v="0"/>
    <n v="3"/>
    <n v="1"/>
    <s v="Lighting"/>
    <n v="0.91633259480590001"/>
    <n v="1.30467645558681"/>
    <n v="350.43673956200001"/>
    <n v="0"/>
    <n v="0.71"/>
    <n v="248.81008508901999"/>
    <n v="0"/>
    <n v="4903"/>
    <n v="1"/>
    <n v="1"/>
    <n v="0"/>
    <n v="0"/>
    <n v="14.276973281664301"/>
    <d v="1900-01-09T04:44:53"/>
    <n v="43254"/>
    <n v="0"/>
    <n v="0"/>
    <n v="0"/>
    <n v="2537.3249550175319"/>
  </r>
  <r>
    <s v="STND-60880"/>
    <s v="Stateline Church"/>
    <s v="Stateline Church - 601 N Perryville Rd - Rockford"/>
    <x v="63"/>
    <s v="Outdoor &amp; Garage Lighting"/>
    <x v="1"/>
    <n v="0"/>
    <n v="16130.87"/>
    <n v="0"/>
    <x v="0"/>
    <x v="0"/>
    <n v="10.1978380583316"/>
    <s v="Qty / 1,000"/>
    <m/>
    <s v="Private-Lighting"/>
    <x v="0"/>
    <n v="3"/>
    <n v="1"/>
    <s v="Lighting"/>
    <n v="0.91633259480590001"/>
    <n v="1.30467645558681"/>
    <n v="14781.2419635766"/>
    <n v="0"/>
    <n v="0.71"/>
    <n v="10494.6817941394"/>
    <n v="0"/>
    <n v="4903"/>
    <n v="1"/>
    <n v="1"/>
    <n v="0"/>
    <n v="0"/>
    <n v="14.276973281664301"/>
    <d v="1900-01-09T04:44:53"/>
    <n v="43346"/>
    <n v="0"/>
    <n v="0"/>
    <n v="0"/>
    <n v="107023.06541035454"/>
  </r>
  <r>
    <s v="STND-60880"/>
    <s v="Stateline Church"/>
    <s v="Stateline Church - 601 N Perryville Rd - Rockford"/>
    <x v="63"/>
    <s v="Outdoor &amp; Garage Lighting"/>
    <x v="1"/>
    <n v="0"/>
    <n v="3603.7049999999999"/>
    <n v="0"/>
    <x v="0"/>
    <x v="0"/>
    <n v="10.1978380583316"/>
    <s v="Qty / 1,000"/>
    <m/>
    <s v="Private-Lighting"/>
    <x v="0"/>
    <n v="3"/>
    <n v="1"/>
    <s v="Lighting"/>
    <n v="0.91633259480590001"/>
    <n v="1.30467645558681"/>
    <n v="3302.1923535649898"/>
    <n v="0"/>
    <n v="0.71"/>
    <n v="2344.5565710311498"/>
    <n v="0"/>
    <n v="4903"/>
    <n v="1"/>
    <n v="1"/>
    <n v="0"/>
    <n v="0"/>
    <n v="14.276973281664301"/>
    <d v="1900-01-09T04:44:53"/>
    <n v="43346"/>
    <n v="0"/>
    <n v="0"/>
    <n v="0"/>
    <n v="23909.408229972894"/>
  </r>
  <r>
    <s v="STND-60880"/>
    <s v="Stateline Church"/>
    <s v="Stateline Church - 601 N Perryville Rd - Rockford"/>
    <x v="63"/>
    <s v="Outdoor &amp; Garage Lighting"/>
    <x v="1"/>
    <n v="0"/>
    <n v="3726.28"/>
    <n v="0"/>
    <x v="0"/>
    <x v="0"/>
    <n v="10.1978380583316"/>
    <s v="Qty / 1,000"/>
    <m/>
    <s v="Private-Lighting"/>
    <x v="0"/>
    <n v="3"/>
    <n v="1"/>
    <s v="Lighting"/>
    <n v="0.91633259480590001"/>
    <n v="1.30467645558681"/>
    <n v="3414.5118213733299"/>
    <n v="0"/>
    <n v="0.71"/>
    <n v="2424.3033931750601"/>
    <n v="0"/>
    <n v="4903"/>
    <n v="1"/>
    <n v="1"/>
    <n v="0"/>
    <n v="0"/>
    <n v="14.276973281664301"/>
    <d v="1900-01-09T04:44:53"/>
    <n v="43346"/>
    <n v="0"/>
    <n v="0"/>
    <n v="0"/>
    <n v="24722.653407863065"/>
  </r>
  <r>
    <s v="STND-60880"/>
    <s v="Stateline Church"/>
    <s v="Stateline Church - 601 N Perryville Rd - Rockford"/>
    <x v="27"/>
    <s v="Outdoor &amp; Garage Lighting"/>
    <x v="4"/>
    <n v="0"/>
    <n v="436.8"/>
    <n v="0"/>
    <x v="0"/>
    <x v="0"/>
    <n v="8"/>
    <s v="Qty / 1,000"/>
    <m/>
    <s v="Private-Lighting"/>
    <x v="0"/>
    <n v="3"/>
    <n v="1"/>
    <s v="Lighting"/>
    <n v="0.91633259480590001"/>
    <n v="1.30467645558681"/>
    <n v="400.254077411217"/>
    <n v="0"/>
    <n v="0.71"/>
    <n v="284.180394961964"/>
    <n v="0"/>
    <n v="7616"/>
    <n v="1.1100000000000001"/>
    <n v="1.29"/>
    <n v="2.1999999999999999E-2"/>
    <n v="0.76"/>
    <n v="9.1911764705882408"/>
    <d v="1900-01-05T13:33:47"/>
    <n v="43346"/>
    <n v="0"/>
    <n v="7.9329636964385397"/>
    <n v="0"/>
    <n v="2273.443159695712"/>
  </r>
  <r>
    <s v="STND-60881"/>
    <s v="Emecole Metro, LLC"/>
    <s v="Emecole Metro LLC - 724 Parkwood Ave - Romeoville"/>
    <x v="0"/>
    <s v="Indoor Lighting"/>
    <x v="6"/>
    <n v="0"/>
    <n v="11739.815000000001"/>
    <n v="2.639802"/>
    <x v="0"/>
    <x v="0"/>
    <n v="15"/>
    <s v="Qty / 1,000"/>
    <m/>
    <s v="Private-Lighting"/>
    <x v="0"/>
    <n v="3"/>
    <n v="1"/>
    <s v="Lighting"/>
    <n v="0.91633259480590001"/>
    <n v="1.30467645558681"/>
    <n v="10757.575141491199"/>
    <n v="3.4440875168109599"/>
    <n v="0.71"/>
    <n v="7637.87835045877"/>
    <n v="2.4453021369357799"/>
    <n v="2885"/>
    <n v="1.165"/>
    <n v="1.3779999999999999"/>
    <n v="2.5499999999999998E-2"/>
    <n v="0.55000000000000004"/>
    <n v="24.263431542460999"/>
    <d v="1900-01-16T07:56:40"/>
    <n v="43334"/>
    <n v="4.5442505829409701"/>
    <n v="235.46623700259801"/>
    <n v="0"/>
    <n v="114568.17525688154"/>
  </r>
  <r>
    <s v="STND-60882"/>
    <s v="Crete Monee Community Unit School District 201-U"/>
    <s v="Crete Monee Comm Unit 201-U (Monee Middle School) - 635 Olmstead Ln - University Park"/>
    <x v="0"/>
    <s v="Indoor Lighting"/>
    <x v="12"/>
    <n v="0"/>
    <n v="55976.006000000001"/>
    <n v="15.263424000000001"/>
    <x v="0"/>
    <x v="1"/>
    <n v="15"/>
    <s v="Qty / 1,000"/>
    <m/>
    <s v="Public-Lighting"/>
    <x v="0"/>
    <n v="2"/>
    <n v="1"/>
    <s v="Lighting"/>
    <n v="0.98996686498346598"/>
    <n v="2.5626279547341602"/>
    <n v="55414.391174115699"/>
    <n v="39.114477027360302"/>
    <n v="0.71"/>
    <n v="39344.217733622099"/>
    <n v="27.771278689425799"/>
    <n v="2979"/>
    <n v="1.17333333333333"/>
    <n v="1.323"/>
    <n v="2.1333333333333301E-2"/>
    <n v="0.72"/>
    <n v="23.497818059751602"/>
    <d v="1900-01-15T18:49:11"/>
    <n v="43273"/>
    <n v="41.062481132275501"/>
    <n v="1007.5343849839199"/>
    <n v="0"/>
    <n v="590163.26600433153"/>
  </r>
  <r>
    <s v="STND-60883"/>
    <s v="St.  Joan of Arc Church"/>
    <s v="St Joan of Arc Church - 820 Division St - Lisle"/>
    <x v="1"/>
    <s v="Outdoor &amp; Garage Lighting"/>
    <x v="1"/>
    <n v="0"/>
    <n v="18141.099999999999"/>
    <n v="0"/>
    <x v="0"/>
    <x v="0"/>
    <n v="10.1978380583316"/>
    <s v="Qty / 1,000"/>
    <m/>
    <s v="Private-Lighting"/>
    <x v="0"/>
    <n v="3"/>
    <n v="1"/>
    <s v="Lighting"/>
    <n v="0.91633259480590001"/>
    <n v="1.30467645558681"/>
    <n v="16623.281235633302"/>
    <n v="0"/>
    <n v="0.71"/>
    <n v="11802.529677299601"/>
    <n v="0"/>
    <n v="4903"/>
    <n v="1"/>
    <n v="1"/>
    <n v="0"/>
    <n v="0"/>
    <n v="14.276973281664301"/>
    <d v="1900-01-09T04:44:53"/>
    <n v="43441"/>
    <n v="0"/>
    <n v="0"/>
    <n v="0"/>
    <n v="120360.28632775405"/>
  </r>
  <r>
    <s v="STND-60883"/>
    <s v="St.  Joan of Arc Church"/>
    <s v="St Joan of Arc Church - 820 Division St - Lisle"/>
    <x v="1"/>
    <s v="Outdoor &amp; Garage Lighting"/>
    <x v="1"/>
    <n v="0"/>
    <n v="16915.349999999999"/>
    <n v="0"/>
    <x v="0"/>
    <x v="0"/>
    <n v="10.1978380583316"/>
    <s v="Qty / 1,000"/>
    <m/>
    <s v="Private-Lighting"/>
    <x v="0"/>
    <n v="3"/>
    <n v="1"/>
    <s v="Lighting"/>
    <n v="0.91633259480590001"/>
    <n v="1.30467645558681"/>
    <n v="15500.086557549999"/>
    <n v="0"/>
    <n v="0.71"/>
    <n v="11005.061455860499"/>
    <n v="0"/>
    <n v="4903"/>
    <n v="1"/>
    <n v="1"/>
    <n v="0"/>
    <n v="0"/>
    <n v="14.276973281664301"/>
    <d v="1900-01-09T04:44:53"/>
    <n v="43441"/>
    <n v="0"/>
    <n v="0"/>
    <n v="0"/>
    <n v="112227.83454885236"/>
  </r>
  <r>
    <s v="STND-60883"/>
    <s v="St.  Joan of Arc Church"/>
    <s v="St Joan of Arc Church - 820 Division St - Lisle"/>
    <x v="1"/>
    <s v="Outdoor &amp; Garage Lighting"/>
    <x v="1"/>
    <n v="0"/>
    <n v="13532.28"/>
    <n v="0"/>
    <x v="0"/>
    <x v="0"/>
    <n v="10.1978380583316"/>
    <s v="Qty / 1,000"/>
    <m/>
    <s v="Private-Lighting"/>
    <x v="0"/>
    <n v="3"/>
    <n v="1"/>
    <s v="Lighting"/>
    <n v="0.91633259480590001"/>
    <n v="1.30467645558681"/>
    <n v="12400.069246040001"/>
    <n v="0"/>
    <n v="0.71"/>
    <n v="8804.0491646883893"/>
    <n v="0"/>
    <n v="4903"/>
    <n v="1"/>
    <n v="1"/>
    <n v="0"/>
    <n v="0"/>
    <n v="14.276973281664301"/>
    <d v="1900-01-09T04:44:53"/>
    <n v="43441"/>
    <n v="0"/>
    <n v="0"/>
    <n v="0"/>
    <n v="89782.267639081794"/>
  </r>
  <r>
    <s v="STND-60883"/>
    <s v="St.  Joan of Arc Church"/>
    <s v="St Joan of Arc Church - 820 Division St - Lisle"/>
    <x v="1"/>
    <s v="Outdoor &amp; Garage Lighting"/>
    <x v="1"/>
    <n v="0"/>
    <n v="4535.2749999999996"/>
    <n v="0"/>
    <x v="0"/>
    <x v="0"/>
    <n v="10.1978380583316"/>
    <s v="Qty / 1,000"/>
    <m/>
    <s v="Private-Lighting"/>
    <x v="0"/>
    <n v="3"/>
    <n v="1"/>
    <s v="Lighting"/>
    <n v="0.91633259480590001"/>
    <n v="1.30467645558681"/>
    <n v="4155.8203089083299"/>
    <n v="0"/>
    <n v="0.71"/>
    <n v="2950.6324193249102"/>
    <n v="0"/>
    <n v="4903"/>
    <n v="1"/>
    <n v="1"/>
    <n v="0"/>
    <n v="0"/>
    <n v="14.276973281664301"/>
    <d v="1900-01-09T04:44:53"/>
    <n v="43441"/>
    <n v="0"/>
    <n v="0"/>
    <n v="0"/>
    <n v="30090.071581938613"/>
  </r>
  <r>
    <s v="STND-60883"/>
    <s v="St.  Joan of Arc Church"/>
    <s v="St Joan of Arc Church - 820 Division St - Lisle"/>
    <x v="1"/>
    <s v="Outdoor &amp; Garage Lighting"/>
    <x v="1"/>
    <n v="0"/>
    <n v="4118.5200000000004"/>
    <n v="0"/>
    <x v="0"/>
    <x v="0"/>
    <n v="10.1978380583316"/>
    <s v="Qty / 1,000"/>
    <m/>
    <s v="Private-Lighting"/>
    <x v="0"/>
    <n v="3"/>
    <n v="1"/>
    <s v="Lighting"/>
    <n v="0.91633259480590001"/>
    <n v="1.30467645558681"/>
    <n v="3773.93411835999"/>
    <n v="0"/>
    <n v="0.71"/>
    <n v="2679.4932240356002"/>
    <n v="0"/>
    <n v="4903"/>
    <n v="1"/>
    <n v="1"/>
    <n v="0"/>
    <n v="0"/>
    <n v="14.276973281664301"/>
    <d v="1900-01-09T04:44:53"/>
    <n v="43441"/>
    <n v="0"/>
    <n v="0"/>
    <n v="0"/>
    <n v="27325.037977111882"/>
  </r>
  <r>
    <s v="STND-60883"/>
    <s v="St.  Joan of Arc Church"/>
    <s v="St Joan of Arc Church - 820 Division St - Lisle"/>
    <x v="1"/>
    <s v="Outdoor &amp; Garage Lighting"/>
    <x v="1"/>
    <n v="0"/>
    <n v="1132.5930000000001"/>
    <n v="0"/>
    <x v="0"/>
    <x v="0"/>
    <n v="10.1978380583316"/>
    <s v="Qty / 1,000"/>
    <m/>
    <s v="Private-Lighting"/>
    <x v="0"/>
    <n v="3"/>
    <n v="1"/>
    <s v="Lighting"/>
    <n v="0.91633259480590001"/>
    <n v="1.30467645558681"/>
    <n v="1037.8318825490001"/>
    <n v="0"/>
    <n v="0.71"/>
    <n v="736.86063660978903"/>
    <n v="0"/>
    <n v="4903"/>
    <n v="1"/>
    <n v="1"/>
    <n v="0"/>
    <n v="0"/>
    <n v="14.276973281664301"/>
    <d v="1900-01-09T04:44:53"/>
    <n v="43441"/>
    <n v="0"/>
    <n v="0"/>
    <n v="0"/>
    <n v="7514.385443705758"/>
  </r>
  <r>
    <s v="STND-60884"/>
    <s v="School District 64 Consolidated Board of Education"/>
    <s v="Community Consolidated School District 64 - 300 N Hamlin - Park Ridge"/>
    <x v="0"/>
    <s v="Indoor Lighting"/>
    <x v="12"/>
    <n v="0"/>
    <n v="585.55200000000002"/>
    <n v="0.159667"/>
    <x v="0"/>
    <x v="1"/>
    <n v="15"/>
    <s v="Qty / 1,000"/>
    <m/>
    <s v="Public-Lighting"/>
    <x v="0"/>
    <n v="3"/>
    <n v="1"/>
    <s v="Lighting"/>
    <n v="0.99829244462109001"/>
    <n v="0.987374621353864"/>
    <n v="584.55213753276905"/>
    <n v="0.15765114366770699"/>
    <n v="0.71"/>
    <n v="415.03201764826599"/>
    <n v="0.111932312004072"/>
    <n v="2979"/>
    <n v="1.17333333333333"/>
    <n v="1.323"/>
    <n v="2.1333333333333301E-2"/>
    <n v="0.72"/>
    <n v="23.497818059751602"/>
    <d v="1900-01-15T18:49:11"/>
    <n v="43267"/>
    <n v="0.16550258636485601"/>
    <n v="10.628220682414"/>
    <n v="0"/>
    <n v="6225.4802647239903"/>
  </r>
  <r>
    <s v="STND-60884"/>
    <s v="School District 64 Consolidated Board of Education"/>
    <s v="Community Consolidated School District 64 - 300 N Hamlin - Park Ridge"/>
    <x v="0"/>
    <s v="Indoor Lighting"/>
    <x v="12"/>
    <n v="0"/>
    <n v="1631.181"/>
    <n v="0.44478699999999999"/>
    <x v="0"/>
    <x v="1"/>
    <n v="15"/>
    <s v="Qty / 1,000"/>
    <m/>
    <s v="Public-Lighting"/>
    <x v="0"/>
    <n v="3"/>
    <n v="1"/>
    <s v="Lighting"/>
    <n v="0.99829244462109001"/>
    <n v="0.987374621353864"/>
    <n v="1628.3956681094801"/>
    <n v="0.43917139570812103"/>
    <n v="0.71"/>
    <n v="1156.16092435773"/>
    <n v="0.31181169095276601"/>
    <n v="2979"/>
    <n v="1.17333333333333"/>
    <n v="1.323"/>
    <n v="2.1333333333333301E-2"/>
    <n v="0.72"/>
    <n v="23.497818059751602"/>
    <d v="1900-01-15T18:49:11"/>
    <n v="43267"/>
    <n v="0.461043289355129"/>
    <n v="29.607193965626799"/>
    <n v="0"/>
    <n v="17342.41386536595"/>
  </r>
  <r>
    <s v="STND-60884"/>
    <s v="School District 64 Consolidated Board of Education"/>
    <s v="Community Consolidated School District 64 - 300 N Hamlin - Park Ridge"/>
    <x v="62"/>
    <s v="Indoor Lighting"/>
    <x v="12"/>
    <n v="0"/>
    <n v="9567.5049999999992"/>
    <n v="2.6088480000000001"/>
    <x v="0"/>
    <x v="1"/>
    <n v="15"/>
    <s v="Qty / 1,000"/>
    <m/>
    <s v="Public-Lighting"/>
    <x v="0"/>
    <n v="3"/>
    <n v="1"/>
    <s v="Lighting"/>
    <n v="0.99829244462109001"/>
    <n v="0.987374621353864"/>
    <n v="9551.1679553745107"/>
    <n v="2.5759103061697899"/>
    <n v="0.71"/>
    <n v="6781.3292483159003"/>
    <n v="1.8288963173805499"/>
    <n v="2979"/>
    <n v="1.17333333333333"/>
    <n v="1.323"/>
    <n v="2.1333333333333301E-2"/>
    <n v="0.72"/>
    <n v="23.497818059751602"/>
    <d v="1900-01-15T18:49:11"/>
    <n v="43267"/>
    <n v="2.7041974323609899"/>
    <n v="173.65759918862699"/>
    <n v="0"/>
    <n v="101719.9387247385"/>
  </r>
  <r>
    <s v="STND-60884"/>
    <s v="School District 64 Consolidated Board of Education"/>
    <s v="Community Consolidated School District 64 - 300 N Hamlin - Park Ridge"/>
    <x v="38"/>
    <s v="Indoor Lighting"/>
    <x v="12"/>
    <n v="0"/>
    <n v="375.82400000000001"/>
    <n v="8.4395999999999999E-2"/>
    <x v="0"/>
    <x v="1"/>
    <n v="8"/>
    <s v="Qty / 1,000"/>
    <m/>
    <s v="Public-Lighting"/>
    <x v="0"/>
    <n v="3"/>
    <n v="1"/>
    <s v="Lighting"/>
    <n v="0.99829244462109001"/>
    <n v="0.987374621353864"/>
    <n v="375.18225970727701"/>
    <n v="8.3330468543780706E-2"/>
    <n v="0.71"/>
    <n v="266.37940439216601"/>
    <n v="5.9164632666084301E-2"/>
    <n v="2979"/>
    <n v="1.17333333333333"/>
    <n v="1.323"/>
    <n v="2.1333333333333301E-2"/>
    <n v="0.72"/>
    <n v="23.497818059751602"/>
    <d v="1900-01-15T18:49:11"/>
    <n v="43267"/>
    <n v="8.7480545628391596E-2"/>
    <n v="6.8214956310414001"/>
    <n v="0"/>
    <n v="2131.0352351373281"/>
  </r>
  <r>
    <s v="STND-60886"/>
    <s v="Terry L Seggebruch"/>
    <s v="Terry L Seggebruch/Seggebruch Farms - NS Minooka Rd 1E Brisbin Rd Aux Sable Twp - Morris"/>
    <x v="0"/>
    <s v="Indoor Lighting"/>
    <x v="2"/>
    <n v="0"/>
    <n v="12559.405000000001"/>
    <n v="2.6898080000000002"/>
    <x v="0"/>
    <x v="0"/>
    <n v="14.797277300976599"/>
    <s v="Qty / 1,000"/>
    <m/>
    <s v="Private-Lighting"/>
    <x v="0"/>
    <n v="3"/>
    <n v="1"/>
    <s v="Lighting"/>
    <n v="0.91633259480590001"/>
    <n v="1.30467645558681"/>
    <n v="11508.592172868201"/>
    <n v="3.5093291676490401"/>
    <n v="0.71"/>
    <n v="8171.1004427364196"/>
    <n v="2.49162370903082"/>
    <n v="3379"/>
    <n v="1.0900000000000001"/>
    <n v="1.36"/>
    <n v="2.1999999999999999E-2"/>
    <n v="0.57999999999999996"/>
    <n v="20.7161882213673"/>
    <d v="1900-01-13T19:08:05"/>
    <n v="43297"/>
    <n v="4.4489467135510097"/>
    <n v="232.28351174596401"/>
    <n v="0"/>
    <n v="120910.03910530347"/>
  </r>
  <r>
    <s v="STND-60887"/>
    <s v="The Board of Trustees of the University of Illinois"/>
    <s v="University of Illinois College of Medicine - 1601 Parkview Ave - Rockford"/>
    <x v="1"/>
    <s v="Outdoor &amp; Garage Lighting"/>
    <x v="1"/>
    <n v="0"/>
    <n v="77222.25"/>
    <n v="0"/>
    <x v="0"/>
    <x v="1"/>
    <n v="10.1978380583316"/>
    <s v="Qty / 1,000"/>
    <m/>
    <s v="Public-Lighting"/>
    <x v="0"/>
    <n v="2"/>
    <n v="1"/>
    <s v="Lighting"/>
    <n v="0.98996686498346598"/>
    <n v="2.5626279547341602"/>
    <n v="76447.468739469405"/>
    <n v="0"/>
    <n v="0.71"/>
    <n v="54277.702805023298"/>
    <n v="0"/>
    <n v="4903"/>
    <n v="1"/>
    <n v="1"/>
    <n v="0"/>
    <n v="0"/>
    <n v="14.276973281664301"/>
    <d v="1900-01-09T04:44:53"/>
    <n v="43267"/>
    <n v="0"/>
    <n v="0"/>
    <n v="0"/>
    <n v="553515.22338387847"/>
  </r>
  <r>
    <s v="STND-60887"/>
    <s v="The Board of Trustees of the University of Illinois"/>
    <s v="University of Illinois College of Medicine - 1601 Parkview Ave - Rockford"/>
    <x v="1"/>
    <s v="Outdoor &amp; Garage Lighting"/>
    <x v="1"/>
    <n v="0"/>
    <n v="17209.53"/>
    <n v="0"/>
    <x v="0"/>
    <x v="1"/>
    <n v="10.1978380583316"/>
    <s v="Qty / 1,000"/>
    <m/>
    <s v="Public-Lighting"/>
    <x v="0"/>
    <n v="2"/>
    <n v="1"/>
    <s v="Lighting"/>
    <n v="0.98996686498346598"/>
    <n v="2.5626279547341602"/>
    <n v="17036.864461938902"/>
    <n v="0"/>
    <n v="0.71"/>
    <n v="12096.173767976599"/>
    <n v="0"/>
    <n v="4903"/>
    <n v="1"/>
    <n v="1"/>
    <n v="0"/>
    <n v="0"/>
    <n v="14.276973281664301"/>
    <d v="1900-01-09T04:44:53"/>
    <n v="43267"/>
    <n v="0"/>
    <n v="0"/>
    <n v="0"/>
    <n v="123354.82121126412"/>
  </r>
  <r>
    <s v="STND-60887"/>
    <s v="The Board of Trustees of the University of Illinois"/>
    <s v="University of Illinois College of Medicine - 1601 Parkview Ave - Rockford"/>
    <x v="1"/>
    <s v="Outdoor &amp; Garage Lighting"/>
    <x v="1"/>
    <n v="0"/>
    <n v="6373.9"/>
    <n v="0"/>
    <x v="0"/>
    <x v="1"/>
    <n v="10.1978380583316"/>
    <s v="Qty / 1,000"/>
    <m/>
    <s v="Public-Lighting"/>
    <x v="0"/>
    <n v="2"/>
    <n v="1"/>
    <s v="Lighting"/>
    <n v="0.98996686498346598"/>
    <n v="2.5626279547341602"/>
    <n v="6309.9498007181101"/>
    <n v="0"/>
    <n v="0.71"/>
    <n v="4480.0643585098596"/>
    <n v="0"/>
    <n v="4903"/>
    <n v="1"/>
    <n v="1"/>
    <n v="0"/>
    <n v="0"/>
    <n v="14.276973281664301"/>
    <d v="1900-01-09T04:44:53"/>
    <n v="43267"/>
    <n v="0"/>
    <n v="0"/>
    <n v="0"/>
    <n v="45686.970818986789"/>
  </r>
  <r>
    <s v="STND-60889"/>
    <s v="Advocate Health and Hospitality Corporation"/>
    <s v="Advocate Health Care - 1425 Randall Rd - Elgin"/>
    <x v="18"/>
    <s v="HVAC"/>
    <x v="7"/>
    <n v="0"/>
    <n v="73870.83"/>
    <n v="12.89166"/>
    <x v="3"/>
    <x v="0"/>
    <n v="20"/>
    <s v="ΔkWpeak / CF"/>
    <n v="1"/>
    <s v="Private-Non-Lighting"/>
    <x v="2"/>
    <n v="2"/>
    <n v="1"/>
    <s v="Non-Lighting"/>
    <n v="0.76002432528749297"/>
    <n v="0.465462131779591"/>
    <n v="56143.627729177097"/>
    <n v="6.00057954577768"/>
    <n v="0.7"/>
    <n v="39300.539410423997"/>
    <n v="4.20040568204438"/>
    <n v="7616"/>
    <n v="1.23"/>
    <n v="1.41"/>
    <n v="1.4E-2"/>
    <n v="0.73499999999999999"/>
    <n v="9.1911764705882408"/>
    <d v="1900-01-05T13:33:47"/>
    <n v="43471"/>
    <n v="6.00057954577768"/>
    <n v="0"/>
    <n v="0"/>
    <n v="786010.78820847999"/>
  </r>
  <r>
    <s v="STND-60889"/>
    <s v="Advocate Health and Hospitality Corporation"/>
    <s v="Advocate Health Care - 1425 Randall Rd - Elgin"/>
    <x v="18"/>
    <s v="HVAC"/>
    <x v="7"/>
    <n v="0"/>
    <n v="225178.66800000001"/>
    <n v="39.297336000000001"/>
    <x v="3"/>
    <x v="0"/>
    <n v="20"/>
    <s v="ΔkWpeak / CF"/>
    <n v="1"/>
    <s v="Private-Non-Lighting"/>
    <x v="2"/>
    <n v="2"/>
    <n v="1"/>
    <s v="Non-Lighting"/>
    <n v="0.76002432528749297"/>
    <n v="0.465462131779591"/>
    <n v="171141.265215836"/>
    <n v="18.291421787818901"/>
    <n v="0.7"/>
    <n v="119798.88565108601"/>
    <n v="12.8039952514732"/>
    <n v="7616"/>
    <n v="1.23"/>
    <n v="1.41"/>
    <n v="1.4E-2"/>
    <n v="0.73499999999999999"/>
    <n v="9.1911764705882408"/>
    <d v="1900-01-05T13:33:47"/>
    <n v="43471"/>
    <n v="18.291421787818901"/>
    <n v="0"/>
    <n v="0"/>
    <n v="2395977.7130217203"/>
  </r>
  <r>
    <s v="STND-60889"/>
    <s v="Advocate Health and Hospitality Corporation"/>
    <s v="Advocate Health Care - 1425 Randall Rd - Elgin"/>
    <x v="12"/>
    <s v="Variable Speed Drives"/>
    <x v="7"/>
    <n v="0"/>
    <n v="33264.483999999997"/>
    <n v="4.17957"/>
    <x v="6"/>
    <x v="0"/>
    <n v="15"/>
    <s v="ΔkWpeak"/>
    <m/>
    <s v="Private-Non-Lighting"/>
    <x v="2"/>
    <n v="2"/>
    <n v="1"/>
    <s v="Non-Lighting"/>
    <n v="0.76002432528749297"/>
    <n v="0.465462131779591"/>
    <n v="25281.817008136601"/>
    <n v="1.9454315621220299"/>
    <n v="0.7"/>
    <n v="17697.271905695601"/>
    <n v="1.36180209348542"/>
    <n v="7616"/>
    <n v="1.23"/>
    <n v="1.41"/>
    <n v="1.4E-2"/>
    <n v="0.73499999999999999"/>
    <n v="9.1911764705882408"/>
    <d v="1900-01-05T13:33:47"/>
    <n v="43471"/>
    <n v="1.9454315621220299"/>
    <n v="0"/>
    <n v="0"/>
    <n v="265459.07858543401"/>
  </r>
  <r>
    <s v="STND-60891"/>
    <s v="Chicago Transit Authority"/>
    <s v="Chicago Transit Authority (CTA) - 210 W 79th St - Chicago"/>
    <x v="0"/>
    <s v="Indoor Lighting"/>
    <x v="17"/>
    <n v="0"/>
    <n v="106945.2"/>
    <n v="12.2"/>
    <x v="0"/>
    <x v="1"/>
    <n v="5.7038558065252101"/>
    <s v="Qty / 1,000"/>
    <m/>
    <s v="Public-Lighting"/>
    <x v="0"/>
    <n v="1"/>
    <n v="1"/>
    <s v="Lighting"/>
    <n v="0.95625781801464005"/>
    <n v="1.47347312606477"/>
    <n v="102267.183599139"/>
    <n v="17.9763721379902"/>
    <n v="0.71"/>
    <n v="72609.700355388894"/>
    <n v="12.763224217973001"/>
    <n v="8766"/>
    <n v="1"/>
    <n v="1"/>
    <n v="0"/>
    <n v="1"/>
    <n v="7.9853981291352998"/>
    <d v="1900-01-04T16:53:33"/>
    <n v="43441"/>
    <n v="17.9763721379902"/>
    <n v="0"/>
    <n v="0"/>
    <n v="414155.26098214055"/>
  </r>
  <r>
    <s v="STND-60891"/>
    <s v="Chicago Transit Authority"/>
    <s v="Chicago Transit Authority (CTA) - 210 W 79th St - Chicago"/>
    <x v="0"/>
    <s v="Indoor Lighting"/>
    <x v="17"/>
    <n v="0"/>
    <n v="93357.9"/>
    <n v="10.65"/>
    <x v="0"/>
    <x v="1"/>
    <n v="5.7038558065252101"/>
    <s v="Qty / 1,000"/>
    <m/>
    <s v="Public-Lighting"/>
    <x v="0"/>
    <n v="1"/>
    <n v="1"/>
    <s v="Lighting"/>
    <n v="0.95625781801464005"/>
    <n v="1.47347312606477"/>
    <n v="89274.221748428899"/>
    <n v="15.692488792589799"/>
    <n v="0.71"/>
    <n v="63384.697441384502"/>
    <n v="11.1416670427387"/>
    <n v="8766"/>
    <n v="1"/>
    <n v="1"/>
    <n v="0"/>
    <n v="1"/>
    <n v="7.9853981291352998"/>
    <d v="1900-01-04T16:53:33"/>
    <n v="43441"/>
    <n v="15.692488792589799"/>
    <n v="0"/>
    <n v="0"/>
    <n v="361537.1745458846"/>
  </r>
  <r>
    <s v="STND-60891"/>
    <s v="Chicago Transit Authority"/>
    <s v="Chicago Transit Authority (CTA) - 210 W 79th St - Chicago"/>
    <x v="0"/>
    <s v="Indoor Lighting"/>
    <x v="17"/>
    <n v="0"/>
    <n v="14200.92"/>
    <n v="1.62"/>
    <x v="0"/>
    <x v="1"/>
    <n v="5.7038558065252101"/>
    <s v="Qty / 1,000"/>
    <m/>
    <s v="Public-Lighting"/>
    <x v="0"/>
    <n v="1"/>
    <n v="1"/>
    <s v="Lighting"/>
    <n v="0.95625781801464005"/>
    <n v="1.47347312606477"/>
    <n v="13579.7407730005"/>
    <n v="2.3870264642249199"/>
    <n v="0.71"/>
    <n v="9641.6159488303201"/>
    <n v="1.69478878959969"/>
    <n v="8766"/>
    <n v="1"/>
    <n v="1"/>
    <n v="0"/>
    <n v="1"/>
    <n v="7.9853981291352998"/>
    <d v="1900-01-04T16:53:33"/>
    <n v="43441"/>
    <n v="2.3870264642249199"/>
    <n v="0"/>
    <n v="0"/>
    <n v="54994.387114021891"/>
  </r>
  <r>
    <s v="STND-60891"/>
    <s v="Chicago Transit Authority"/>
    <s v="Chicago Transit Authority (CTA) - 210 W 79th St - Chicago"/>
    <x v="7"/>
    <s v="Indoor Lighting"/>
    <x v="17"/>
    <n v="0"/>
    <n v="19355.328000000001"/>
    <n v="7.82"/>
    <x v="0"/>
    <x v="1"/>
    <n v="8"/>
    <s v="Qty / 1,000"/>
    <m/>
    <s v="Public-Lighting"/>
    <x v="0"/>
    <n v="1"/>
    <n v="1"/>
    <s v="Lighting"/>
    <n v="0.95625781801464005"/>
    <n v="1.47347312606477"/>
    <n v="18508.683720237699"/>
    <n v="11.5225598458265"/>
    <n v="0.71"/>
    <n v="13141.165441368699"/>
    <n v="8.1810174905367994"/>
    <n v="8766"/>
    <n v="1"/>
    <n v="1"/>
    <n v="0"/>
    <n v="1"/>
    <n v="7.9853981291352998"/>
    <d v="1900-01-04T16:53:33"/>
    <n v="43441"/>
    <n v="13.5559527597959"/>
    <n v="0"/>
    <n v="0"/>
    <n v="105129.32353094959"/>
  </r>
  <r>
    <s v="STND-60892"/>
    <s v="ONSITE Woodwork Corporation"/>
    <s v="Onsite Woodwork Corp - 4100 Rock Valley Pkwy - Loves Park"/>
    <x v="1"/>
    <s v="Outdoor &amp; Garage Lighting"/>
    <x v="1"/>
    <n v="0"/>
    <n v="4236.192"/>
    <n v="0"/>
    <x v="0"/>
    <x v="0"/>
    <n v="10.1978380583316"/>
    <s v="Qty / 1,000"/>
    <m/>
    <s v="Private-Lighting"/>
    <x v="0"/>
    <n v="3"/>
    <n v="1"/>
    <s v="Lighting"/>
    <n v="0.91633259480590001"/>
    <n v="1.30467645558681"/>
    <n v="3881.7608074559898"/>
    <n v="0"/>
    <n v="0.71"/>
    <n v="2756.0501732937601"/>
    <n v="0"/>
    <n v="4903"/>
    <n v="1"/>
    <n v="1"/>
    <n v="0"/>
    <n v="0"/>
    <n v="14.276973281664301"/>
    <d v="1900-01-09T04:44:53"/>
    <n v="43344"/>
    <n v="0"/>
    <n v="0"/>
    <n v="0"/>
    <n v="28105.753347886508"/>
  </r>
  <r>
    <s v="STND-60892"/>
    <s v="ONSITE Woodwork Corporation"/>
    <s v="Onsite Woodwork Corp - 4100 Rock Valley Pkwy - Loves Park"/>
    <x v="1"/>
    <s v="Outdoor &amp; Garage Lighting"/>
    <x v="1"/>
    <n v="0"/>
    <n v="2000.424"/>
    <n v="0"/>
    <x v="0"/>
    <x v="0"/>
    <n v="10.1978380583316"/>
    <s v="Qty / 1,000"/>
    <m/>
    <s v="Private-Lighting"/>
    <x v="0"/>
    <n v="3"/>
    <n v="1"/>
    <s v="Lighting"/>
    <n v="0.91633259480590001"/>
    <n v="1.30467645558681"/>
    <n v="1833.053714632"/>
    <n v="0"/>
    <n v="0.71"/>
    <n v="1301.4681373887199"/>
    <n v="0"/>
    <n v="4903"/>
    <n v="1"/>
    <n v="1"/>
    <n v="0"/>
    <n v="0"/>
    <n v="14.276973281664301"/>
    <d v="1900-01-09T04:44:53"/>
    <n v="43344"/>
    <n v="0"/>
    <n v="0"/>
    <n v="0"/>
    <n v="13272.161303168628"/>
  </r>
  <r>
    <s v="STND-60892"/>
    <s v="ONSITE Woodwork Corporation"/>
    <s v="Onsite Woodwork Corp - 4100 Rock Valley Pkwy - Loves Park"/>
    <x v="1"/>
    <s v="Outdoor &amp; Garage Lighting"/>
    <x v="1"/>
    <n v="0"/>
    <n v="2039.6479999999999"/>
    <n v="0"/>
    <x v="0"/>
    <x v="0"/>
    <n v="10.1978380583316"/>
    <s v="Qty / 1,000"/>
    <m/>
    <s v="Private-Lighting"/>
    <x v="0"/>
    <n v="3"/>
    <n v="1"/>
    <s v="Lighting"/>
    <n v="0.91633259480590001"/>
    <n v="1.30467645558681"/>
    <n v="1868.99594433066"/>
    <n v="0"/>
    <n v="0.71"/>
    <n v="1326.9871204747701"/>
    <n v="0"/>
    <n v="4903"/>
    <n v="1"/>
    <n v="1"/>
    <n v="0"/>
    <n v="0"/>
    <n v="14.276973281664301"/>
    <d v="1900-01-09T04:44:53"/>
    <n v="43344"/>
    <n v="0"/>
    <n v="0"/>
    <n v="0"/>
    <n v="13532.399760093471"/>
  </r>
  <r>
    <s v="STND-60892"/>
    <s v="ONSITE Woodwork Corporation"/>
    <s v="Onsite Woodwork Corp - 4100 Rock Valley Pkwy - Loves Park"/>
    <x v="1"/>
    <s v="Outdoor &amp; Garage Lighting"/>
    <x v="1"/>
    <n v="0"/>
    <n v="1716.05"/>
    <n v="0"/>
    <x v="0"/>
    <x v="0"/>
    <n v="10.1978380583316"/>
    <s v="Qty / 1,000"/>
    <m/>
    <s v="Private-Lighting"/>
    <x v="0"/>
    <n v="3"/>
    <n v="1"/>
    <s v="Lighting"/>
    <n v="0.91633259480590001"/>
    <n v="1.30467645558681"/>
    <n v="1572.47254931666"/>
    <n v="0"/>
    <n v="0.71"/>
    <n v="1116.45551001483"/>
    <n v="0"/>
    <n v="4903"/>
    <n v="1"/>
    <n v="1"/>
    <n v="0"/>
    <n v="0"/>
    <n v="14.276973281664301"/>
    <d v="1900-01-09T04:44:53"/>
    <n v="43344"/>
    <n v="0"/>
    <n v="0"/>
    <n v="0"/>
    <n v="11385.43249046325"/>
  </r>
  <r>
    <s v="STND-60893"/>
    <s v="Arco Machinery Movers LLC"/>
    <s v="Arco Machinery Movers - 545 Blackhawk Park Ave - Rockford"/>
    <x v="0"/>
    <s v="Indoor Lighting"/>
    <x v="8"/>
    <n v="0"/>
    <n v="278381.652"/>
    <n v="44.056738000000003"/>
    <x v="0"/>
    <x v="0"/>
    <n v="9.5383441434566993"/>
    <s v="Qty / 1,000"/>
    <m/>
    <s v="Private-Lighting"/>
    <x v="0"/>
    <n v="1"/>
    <n v="1"/>
    <s v="Lighting"/>
    <n v="0.99989942556735301"/>
    <n v="1.019640158801"/>
    <n v="278353.65392329101"/>
    <n v="44.922019330574201"/>
    <n v="0.71"/>
    <n v="197631.094285536"/>
    <n v="31.894633724707699"/>
    <n v="5242"/>
    <n v="1"/>
    <n v="1.22"/>
    <n v="1.0999999999999999E-2"/>
    <n v="0.68"/>
    <n v="13.3536818008394"/>
    <d v="1900-01-08T12:55:13"/>
    <n v="43336"/>
    <n v="54.1490107649159"/>
    <n v="3061.8901931562"/>
    <n v="0"/>
    <n v="1885073.3907433811"/>
  </r>
  <r>
    <s v="STND-60893"/>
    <s v="Arco Machinery Movers LLC"/>
    <s v="Arco Machinery Movers - 545 Blackhawk Park Ave - Rockford"/>
    <x v="0"/>
    <s v="Indoor Lighting"/>
    <x v="8"/>
    <n v="0"/>
    <n v="357583.03"/>
    <n v="56.591163999999999"/>
    <x v="0"/>
    <x v="0"/>
    <n v="9.5383441434566993"/>
    <s v="Qty / 1,000"/>
    <m/>
    <s v="Private-Lighting"/>
    <x v="0"/>
    <n v="1"/>
    <n v="1"/>
    <s v="Lighting"/>
    <n v="0.99989942556735301"/>
    <n v="1.019640158801"/>
    <n v="357547.06628963299"/>
    <n v="57.702623447693703"/>
    <n v="0.71"/>
    <n v="253858.41706564001"/>
    <n v="40.968862647862501"/>
    <n v="5242"/>
    <n v="1"/>
    <n v="1.22"/>
    <n v="1.0999999999999999E-2"/>
    <n v="0.68"/>
    <n v="13.3536818008394"/>
    <d v="1900-01-08T12:55:13"/>
    <n v="43336"/>
    <n v="69.554753432610497"/>
    <n v="3933.01772918597"/>
    <n v="0"/>
    <n v="2421388.9456852358"/>
  </r>
  <r>
    <s v="STND-60893"/>
    <s v="Arco Machinery Movers LLC"/>
    <s v="Arco Machinery Movers - 545 Blackhawk Park Ave - Rockford"/>
    <x v="0"/>
    <s v="Indoor Lighting"/>
    <x v="8"/>
    <n v="0"/>
    <n v="20863.16"/>
    <n v="3.3018079999999999"/>
    <x v="0"/>
    <x v="0"/>
    <n v="9.5383441434566993"/>
    <s v="Qty / 1,000"/>
    <m/>
    <s v="Private-Lighting"/>
    <x v="0"/>
    <n v="1"/>
    <n v="1"/>
    <s v="Lighting"/>
    <n v="0.99989942556735301"/>
    <n v="1.019640158801"/>
    <n v="20861.0616995198"/>
    <n v="3.3666560334504299"/>
    <n v="0.71"/>
    <n v="14811.353806659001"/>
    <n v="2.3903257837498"/>
    <n v="5242"/>
    <n v="1"/>
    <n v="1.22"/>
    <n v="1.0999999999999999E-2"/>
    <n v="0.68"/>
    <n v="13.3536818008394"/>
    <d v="1900-01-08T12:55:13"/>
    <n v="43336"/>
    <n v="4.0581678320280004"/>
    <n v="229.47167869471701"/>
    <n v="0"/>
    <n v="141275.78983841097"/>
  </r>
  <r>
    <s v="STND-60893"/>
    <s v="Arco Machinery Movers LLC"/>
    <s v="Arco Machinery Movers - 545 Blackhawk Park Ave - Rockford"/>
    <x v="0"/>
    <s v="Indoor Lighting"/>
    <x v="8"/>
    <n v="0"/>
    <n v="4487.152"/>
    <n v="0.71013800000000005"/>
    <x v="0"/>
    <x v="0"/>
    <n v="9.5383441434566993"/>
    <s v="Qty / 1,000"/>
    <m/>
    <s v="Private-Lighting"/>
    <x v="0"/>
    <n v="1"/>
    <n v="1"/>
    <s v="Lighting"/>
    <n v="0.99989942556735301"/>
    <n v="1.019640158801"/>
    <n v="4486.7007072334"/>
    <n v="0.72408522309062695"/>
    <n v="0.71"/>
    <n v="3185.5575021357099"/>
    <n v="0.51410050839434496"/>
    <n v="5242"/>
    <n v="1"/>
    <n v="1.22"/>
    <n v="1.0999999999999999E-2"/>
    <n v="0.68"/>
    <n v="13.3536818008394"/>
    <d v="1900-01-08T12:55:13"/>
    <n v="43336"/>
    <n v="0.872812467563437"/>
    <n v="49.353707779567401"/>
    <n v="0"/>
    <n v="30384.943744140699"/>
  </r>
  <r>
    <s v="STND-60893"/>
    <s v="Arco Machinery Movers LLC"/>
    <s v="Arco Machinery Movers - 545 Blackhawk Park Ave - Rockford"/>
    <x v="7"/>
    <s v="Indoor Lighting"/>
    <x v="8"/>
    <n v="0"/>
    <n v="26227.194"/>
    <n v="13.47967"/>
    <x v="0"/>
    <x v="0"/>
    <n v="8"/>
    <s v="Qty / 1,000"/>
    <m/>
    <s v="Private-Lighting"/>
    <x v="0"/>
    <n v="1"/>
    <n v="1"/>
    <s v="Lighting"/>
    <n v="0.99989942556735301"/>
    <n v="1.019640158801"/>
    <n v="26224.556214843498"/>
    <n v="13.7444128593851"/>
    <n v="0.71"/>
    <n v="18619.434912538902"/>
    <n v="9.7585331301634408"/>
    <n v="5242"/>
    <n v="1"/>
    <n v="1.22"/>
    <n v="1.0999999999999999E-2"/>
    <n v="0.68"/>
    <n v="13.3536818008394"/>
    <d v="1900-01-08T12:55:13"/>
    <n v="43336"/>
    <n v="21.2564380751394"/>
    <n v="288.47011836327903"/>
    <n v="0"/>
    <n v="148955.47930031121"/>
  </r>
  <r>
    <s v="STND-60893"/>
    <s v="Arco Machinery Movers LLC"/>
    <s v="Arco Machinery Movers - 545 Blackhawk Park Ave - Rockford"/>
    <x v="0"/>
    <s v="Indoor Lighting"/>
    <x v="8"/>
    <n v="0"/>
    <n v="5242"/>
    <n v="0.8296"/>
    <x v="0"/>
    <x v="0"/>
    <n v="9.5383441434566993"/>
    <s v="Qty / 1,000"/>
    <m/>
    <s v="Private-Lighting"/>
    <x v="0"/>
    <n v="1"/>
    <n v="1"/>
    <s v="Lighting"/>
    <n v="0.99989942556735301"/>
    <n v="1.019640158801"/>
    <n v="5241.4727888240604"/>
    <n v="0.84589347574131302"/>
    <n v="0.71"/>
    <n v="3721.4456800650801"/>
    <n v="0.60058436777633195"/>
    <n v="5242"/>
    <n v="1"/>
    <n v="1.22"/>
    <n v="1.0999999999999999E-2"/>
    <n v="0.68"/>
    <n v="13.3536818008394"/>
    <d v="1900-01-08T12:55:13"/>
    <n v="43336"/>
    <n v="1.019640158801"/>
    <n v="57.656200677064703"/>
    <n v="0"/>
    <n v="35496.429607640988"/>
  </r>
  <r>
    <s v="STND-60894"/>
    <s v="Ridgeland Inc"/>
    <s v="Ridgeland Inc - 8723 Ridgeland Ave - Oaklawn"/>
    <x v="1"/>
    <s v="Outdoor &amp; Garage Lighting"/>
    <x v="1"/>
    <n v="0"/>
    <n v="8972.49"/>
    <n v="0"/>
    <x v="0"/>
    <x v="0"/>
    <n v="10.1978380583316"/>
    <s v="Qty / 1,000"/>
    <m/>
    <s v="Private-Lighting"/>
    <x v="0"/>
    <n v="3"/>
    <n v="1"/>
    <s v="Lighting"/>
    <n v="0.91633259480590001"/>
    <n v="1.30467645558681"/>
    <n v="8221.7850435699893"/>
    <n v="0"/>
    <n v="0.71"/>
    <n v="5837.4673809346896"/>
    <n v="0"/>
    <n v="4903"/>
    <n v="1"/>
    <n v="1"/>
    <n v="0"/>
    <n v="0"/>
    <n v="14.276973281664301"/>
    <d v="1900-01-09T04:44:53"/>
    <n v="43251"/>
    <n v="0"/>
    <n v="0"/>
    <n v="1"/>
    <n v="59529.547021565064"/>
  </r>
  <r>
    <s v="STND-60895"/>
    <s v="Trend Technologies LLC"/>
    <s v="Trend Technologies - 737 Fargo Ave - Elk Grove"/>
    <x v="0"/>
    <s v="Indoor Lighting"/>
    <x v="10"/>
    <n v="0"/>
    <n v="552525.228"/>
    <n v="98.813519999999997"/>
    <x v="0"/>
    <x v="0"/>
    <n v="10.827197921178"/>
    <s v="Qty / 1,000"/>
    <m/>
    <s v="Private-Lighting"/>
    <x v="0"/>
    <n v="1"/>
    <n v="1"/>
    <s v="Lighting"/>
    <n v="0.99989942556735301"/>
    <n v="1.019640158801"/>
    <n v="552469.65808867104"/>
    <n v="100.754233224486"/>
    <n v="0.71"/>
    <n v="392253.45724295598"/>
    <n v="71.535505589385195"/>
    <n v="4618"/>
    <n v="1.02"/>
    <n v="1.04"/>
    <n v="1.2E-2"/>
    <n v="0.81"/>
    <n v="15.158077089649201"/>
    <d v="1900-01-09T19:51:10"/>
    <n v="43289"/>
    <n v="119.60379062735799"/>
    <n v="6499.6430363373001"/>
    <n v="0"/>
    <n v="4247005.816835816"/>
  </r>
  <r>
    <s v="STND-60896"/>
    <s v="Kane County"/>
    <s v="Kane County Division of Transportation - 41W011 Burlington Rd - St Charles"/>
    <x v="1"/>
    <s v="Outdoor &amp; Garage Lighting"/>
    <x v="17"/>
    <n v="0"/>
    <n v="99581.759999999995"/>
    <n v="11.36"/>
    <x v="0"/>
    <x v="1"/>
    <n v="5.7038558065252101"/>
    <s v="Qty / 1,000"/>
    <m/>
    <s v="Public-Lighting"/>
    <x v="0"/>
    <n v="1"/>
    <n v="1"/>
    <s v="Lighting"/>
    <n v="0.95625781801464005"/>
    <n v="1.47347312606477"/>
    <n v="95225.836531657493"/>
    <n v="16.738654712095698"/>
    <n v="0.71"/>
    <n v="67610.343937476806"/>
    <n v="11.884444845588"/>
    <n v="8766"/>
    <n v="1"/>
    <n v="1"/>
    <n v="0"/>
    <n v="1"/>
    <n v="7.9853981291352998"/>
    <d v="1900-01-04T16:53:33"/>
    <n v="43326"/>
    <n v="16.738654712095698"/>
    <n v="0"/>
    <n v="0"/>
    <n v="385639.6528489436"/>
  </r>
  <r>
    <s v="STND-60896"/>
    <s v="Kane County"/>
    <s v="Kane County Division of Transportation - 41W011 Burlington Rd - St Charles"/>
    <x v="1"/>
    <s v="Outdoor &amp; Garage Lighting"/>
    <x v="17"/>
    <n v="0"/>
    <n v="87134.04"/>
    <n v="9.94"/>
    <x v="0"/>
    <x v="1"/>
    <n v="5.7038558065252101"/>
    <s v="Qty / 1,000"/>
    <m/>
    <s v="Public-Lighting"/>
    <x v="0"/>
    <n v="1"/>
    <n v="1"/>
    <s v="Lighting"/>
    <n v="0.95625781801464005"/>
    <n v="1.47347312606477"/>
    <n v="83322.606965200306"/>
    <n v="14.6463228730838"/>
    <n v="0.71"/>
    <n v="59159.050945292198"/>
    <n v="10.398889239889501"/>
    <n v="8766"/>
    <n v="1"/>
    <n v="1"/>
    <n v="0"/>
    <n v="1"/>
    <n v="7.9853981291352998"/>
    <d v="1900-01-04T16:53:33"/>
    <n v="43326"/>
    <n v="14.6463228730838"/>
    <n v="0"/>
    <n v="0"/>
    <n v="337434.69624282559"/>
  </r>
  <r>
    <s v="STND-60896"/>
    <s v="Kane County"/>
    <s v="Kane County Division of Transportation - 41W011 Burlington Rd - St Charles"/>
    <x v="1"/>
    <s v="Outdoor &amp; Garage Lighting"/>
    <x v="17"/>
    <n v="0"/>
    <n v="31294.62"/>
    <n v="3.57"/>
    <x v="0"/>
    <x v="1"/>
    <n v="5.7038558065252101"/>
    <s v="Qty / 1,000"/>
    <m/>
    <s v="Public-Lighting"/>
    <x v="0"/>
    <n v="1"/>
    <n v="1"/>
    <s v="Lighting"/>
    <n v="0.95625781801464005"/>
    <n v="1.47347312606477"/>
    <n v="29925.725036797299"/>
    <n v="5.2602990600512198"/>
    <n v="0.71"/>
    <n v="21247.2647761261"/>
    <n v="3.73481233263636"/>
    <n v="8766"/>
    <n v="1"/>
    <n v="1"/>
    <n v="0"/>
    <n v="1"/>
    <n v="7.9853981291352998"/>
    <d v="1900-01-04T16:53:33"/>
    <n v="43326"/>
    <n v="5.2602990600512198"/>
    <n v="0"/>
    <n v="0"/>
    <n v="121191.33456608542"/>
  </r>
  <r>
    <s v="STND-60897"/>
    <s v="Lake County"/>
    <s v="Lake County Division of Transportation - 600 W Winchester Rd - Libertyville"/>
    <x v="0"/>
    <s v="Indoor Lighting"/>
    <x v="16"/>
    <n v="0"/>
    <n v="44587.11"/>
    <n v="12.061199999999999"/>
    <x v="0"/>
    <x v="1"/>
    <n v="14.701558365186701"/>
    <s v="Qty / 1,000"/>
    <m/>
    <s v="Public-Lighting"/>
    <x v="0"/>
    <n v="2"/>
    <n v="1"/>
    <s v="Lighting"/>
    <n v="0.98996686498346598"/>
    <n v="2.5626279547341602"/>
    <n v="44139.761505372902"/>
    <n v="30.9083682876397"/>
    <n v="0.71"/>
    <n v="31339.230668814798"/>
    <n v="21.944941484224199"/>
    <n v="3401"/>
    <n v="1"/>
    <n v="1"/>
    <n v="0"/>
    <n v="0.92"/>
    <n v="20.582181711261399"/>
    <d v="1900-01-13T16:50:15"/>
    <n v="43286"/>
    <n v="33.596052486564901"/>
    <n v="0"/>
    <n v="0"/>
    <n v="460735.52879762981"/>
  </r>
  <r>
    <s v="STND-60897"/>
    <s v="Lake County"/>
    <s v="Lake County Division of Transportation - 600 W Winchester Rd - Libertyville"/>
    <x v="0"/>
    <s v="Indoor Lighting"/>
    <x v="16"/>
    <n v="0"/>
    <n v="6904.03"/>
    <n v="1.8675999999999999"/>
    <x v="0"/>
    <x v="1"/>
    <n v="14.701558365186701"/>
    <s v="Qty / 1,000"/>
    <m/>
    <s v="Public-Lighting"/>
    <x v="0"/>
    <n v="2"/>
    <n v="1"/>
    <s v="Lighting"/>
    <n v="0.98996686498346598"/>
    <n v="2.5626279547341602"/>
    <n v="6834.7609348517999"/>
    <n v="4.7859639682615196"/>
    <n v="0.71"/>
    <n v="4852.6802637447799"/>
    <n v="3.3980344174656798"/>
    <n v="3401"/>
    <n v="1"/>
    <n v="1"/>
    <n v="0"/>
    <n v="0.92"/>
    <n v="20.582181711261399"/>
    <d v="1900-01-13T16:50:15"/>
    <n v="43286"/>
    <n v="5.2021347481103497"/>
    <n v="0"/>
    <n v="0"/>
    <n v="71341.962125033475"/>
  </r>
  <r>
    <s v="STND-60897"/>
    <s v="Lake County"/>
    <s v="Lake County Division of Transportation - 600 W Winchester Rd - Libertyville"/>
    <x v="0"/>
    <s v="Indoor Lighting"/>
    <x v="16"/>
    <n v="0"/>
    <n v="163.24799999999999"/>
    <n v="4.4159999999999998E-2"/>
    <x v="0"/>
    <x v="1"/>
    <n v="14.701558365186701"/>
    <s v="Qty / 1,000"/>
    <m/>
    <s v="Public-Lighting"/>
    <x v="0"/>
    <n v="2"/>
    <n v="1"/>
    <s v="Lighting"/>
    <n v="0.98996686498346598"/>
    <n v="2.5626279547341602"/>
    <n v="161.61011077482101"/>
    <n v="0.113165650481061"/>
    <n v="0.71"/>
    <n v="114.743178650123"/>
    <n v="8.0347611841552993E-2"/>
    <n v="3401"/>
    <n v="1"/>
    <n v="1"/>
    <n v="0"/>
    <n v="0.92"/>
    <n v="20.582181711261399"/>
    <d v="1900-01-13T16:50:15"/>
    <n v="43286"/>
    <n v="0.12300614182724"/>
    <n v="0"/>
    <n v="0"/>
    <n v="1686.9035379318279"/>
  </r>
  <r>
    <s v="STND-60897"/>
    <s v="Lake County"/>
    <s v="Lake County Division of Transportation - 600 W Winchester Rd - Libertyville"/>
    <x v="0"/>
    <s v="Indoor Lighting"/>
    <x v="16"/>
    <n v="0"/>
    <n v="578.16999999999996"/>
    <n v="0.15640000000000001"/>
    <x v="0"/>
    <x v="1"/>
    <n v="14.701558365186701"/>
    <s v="Qty / 1,000"/>
    <m/>
    <s v="Public-Lighting"/>
    <x v="0"/>
    <n v="2"/>
    <n v="1"/>
    <s v="Lighting"/>
    <n v="0.98996686498346598"/>
    <n v="2.5626279547341602"/>
    <n v="572.36914232748995"/>
    <n v="0.40079501212042301"/>
    <n v="0.71"/>
    <n v="406.38209105251798"/>
    <n v="0.2845644586055"/>
    <n v="3401"/>
    <n v="1"/>
    <n v="1"/>
    <n v="0"/>
    <n v="0.92"/>
    <n v="20.582181711261399"/>
    <d v="1900-01-13T16:50:15"/>
    <n v="43286"/>
    <n v="0.43564675230480798"/>
    <n v="0"/>
    <n v="0"/>
    <n v="5974.4500301752096"/>
  </r>
  <r>
    <s v="STND-60897"/>
    <s v="Lake County"/>
    <s v="Lake County Division of Transportation - 600 W Winchester Rd - Libertyville"/>
    <x v="0"/>
    <s v="Indoor Lighting"/>
    <x v="16"/>
    <n v="0"/>
    <n v="5713.68"/>
    <n v="1.5456000000000001"/>
    <x v="0"/>
    <x v="1"/>
    <n v="14.701558365186701"/>
    <s v="Qty / 1,000"/>
    <m/>
    <s v="Public-Lighting"/>
    <x v="0"/>
    <n v="2"/>
    <n v="1"/>
    <s v="Lighting"/>
    <n v="0.98996686498346598"/>
    <n v="2.5626279547341602"/>
    <n v="5656.3538771187305"/>
    <n v="3.9607977668371199"/>
    <n v="0.71"/>
    <n v="4016.0112527543001"/>
    <n v="2.8121664144543601"/>
    <n v="3401"/>
    <n v="1"/>
    <n v="1"/>
    <n v="0"/>
    <n v="0.92"/>
    <n v="20.582181711261399"/>
    <d v="1900-01-13T16:50:15"/>
    <n v="43286"/>
    <n v="4.3052149639533903"/>
    <n v="0"/>
    <n v="0"/>
    <n v="59041.623827613905"/>
  </r>
  <r>
    <s v="STND-60897"/>
    <s v="Lake County"/>
    <s v="Lake County Division of Transportation - 600 W Winchester Rd - Libertyville"/>
    <x v="0"/>
    <s v="Indoor Lighting"/>
    <x v="16"/>
    <n v="0"/>
    <n v="14522.27"/>
    <n v="3.9283999999999999"/>
    <x v="0"/>
    <x v="1"/>
    <n v="14.701558365186701"/>
    <s v="Qty / 1,000"/>
    <m/>
    <s v="Public-Lighting"/>
    <x v="0"/>
    <n v="2"/>
    <n v="1"/>
    <s v="Lighting"/>
    <n v="0.98996686498346598"/>
    <n v="2.5626279547341602"/>
    <n v="14376.566104343399"/>
    <n v="10.0670276573777"/>
    <n v="0.71"/>
    <n v="10207.361934083799"/>
    <n v="7.1475896367381599"/>
    <n v="3401"/>
    <n v="1"/>
    <n v="1"/>
    <n v="0"/>
    <n v="0.92"/>
    <n v="20.582181711261399"/>
    <d v="1900-01-13T16:50:15"/>
    <n v="43286"/>
    <n v="10.9424213667149"/>
    <n v="0"/>
    <n v="0"/>
    <n v="150064.12722851799"/>
  </r>
  <r>
    <s v="STND-60897"/>
    <s v="Lake County"/>
    <s v="Lake County Division of Transportation - 600 W Winchester Rd - Libertyville"/>
    <x v="0"/>
    <s v="Indoor Lighting"/>
    <x v="16"/>
    <n v="0"/>
    <n v="8383.4650000000001"/>
    <n v="2.2677999999999998"/>
    <x v="0"/>
    <x v="1"/>
    <n v="14.701558365186701"/>
    <s v="Qty / 1,000"/>
    <m/>
    <s v="Public-Lighting"/>
    <x v="0"/>
    <n v="2"/>
    <n v="1"/>
    <s v="Lighting"/>
    <n v="0.98996686498346598"/>
    <n v="2.5626279547341602"/>
    <n v="8299.3525637486091"/>
    <n v="5.8115276757461301"/>
    <n v="0.71"/>
    <n v="5892.5403202615098"/>
    <n v="4.1261846497797503"/>
    <n v="3401"/>
    <n v="1"/>
    <n v="1"/>
    <n v="0"/>
    <n v="0.92"/>
    <n v="20.582181711261399"/>
    <d v="1900-01-13T16:50:15"/>
    <n v="43286"/>
    <n v="6.31687790841971"/>
    <n v="0"/>
    <n v="0"/>
    <n v="86629.52543754052"/>
  </r>
  <r>
    <s v="STND-60897"/>
    <s v="Lake County"/>
    <s v="Lake County Division of Transportation - 600 W Winchester Rd - Libertyville"/>
    <x v="0"/>
    <s v="Indoor Lighting"/>
    <x v="16"/>
    <n v="0"/>
    <n v="476.14"/>
    <n v="0.1288"/>
    <x v="0"/>
    <x v="1"/>
    <n v="14.701558365186701"/>
    <s v="Qty / 1,000"/>
    <m/>
    <s v="Public-Lighting"/>
    <x v="0"/>
    <n v="2"/>
    <n v="1"/>
    <s v="Lighting"/>
    <n v="0.98996686498346598"/>
    <n v="2.5626279547341602"/>
    <n v="471.36282309322701"/>
    <n v="0.33006648056976001"/>
    <n v="0.71"/>
    <n v="334.667604396191"/>
    <n v="0.23434720120453001"/>
    <n v="3401"/>
    <n v="1"/>
    <n v="1"/>
    <n v="0"/>
    <n v="0.92"/>
    <n v="20.582181711261399"/>
    <d v="1900-01-13T16:50:15"/>
    <n v="43286"/>
    <n v="0.35876791366278299"/>
    <n v="0"/>
    <n v="0"/>
    <n v="4920.1353189678148"/>
  </r>
  <r>
    <s v="STND-60897"/>
    <s v="Lake County"/>
    <s v="Lake County Division of Transportation - 600 W Winchester Rd - Libertyville"/>
    <x v="7"/>
    <s v="Indoor Lighting"/>
    <x v="16"/>
    <n v="0"/>
    <n v="7113.5320000000002"/>
    <n v="6.7105499999999996"/>
    <x v="0"/>
    <x v="1"/>
    <n v="8"/>
    <s v="Qty / 1,000"/>
    <m/>
    <s v="Public-Lighting"/>
    <x v="0"/>
    <n v="2"/>
    <n v="1"/>
    <s v="Lighting"/>
    <n v="0.98996686498346598"/>
    <n v="2.5626279547341602"/>
    <n v="7042.1609729995598"/>
    <n v="17.1966430216413"/>
    <n v="0.71"/>
    <n v="4999.9342908296903"/>
    <n v="12.2096165453653"/>
    <n v="3401"/>
    <n v="1"/>
    <n v="1"/>
    <n v="0"/>
    <n v="0.92"/>
    <n v="20.582181711261399"/>
    <d v="1900-01-13T16:50:15"/>
    <n v="43286"/>
    <n v="22.3333026255082"/>
    <n v="0"/>
    <n v="0"/>
    <n v="39999.474326637523"/>
  </r>
  <r>
    <s v="STND-60897"/>
    <s v="Lake County"/>
    <s v="Lake County Division of Transportation - 600 W Winchester Rd - Libertyville"/>
    <x v="1"/>
    <s v="Outdoor &amp; Garage Lighting"/>
    <x v="16"/>
    <n v="0"/>
    <n v="1863.14"/>
    <n v="0"/>
    <x v="0"/>
    <x v="1"/>
    <n v="14.701558365186701"/>
    <s v="Qty / 1,000"/>
    <m/>
    <s v="Public-Lighting"/>
    <x v="0"/>
    <n v="2"/>
    <n v="1"/>
    <s v="Lighting"/>
    <n v="0.98996686498346598"/>
    <n v="2.5626279547341602"/>
    <n v="1844.44686482529"/>
    <n v="0"/>
    <n v="0.71"/>
    <n v="1309.5572740259599"/>
    <n v="0"/>
    <n v="3401"/>
    <n v="1"/>
    <n v="1"/>
    <n v="0"/>
    <n v="0.92"/>
    <n v="20.582181711261399"/>
    <d v="1900-01-13T16:50:15"/>
    <n v="43286"/>
    <n v="0"/>
    <n v="0"/>
    <n v="0"/>
    <n v="19252.532696647442"/>
  </r>
  <r>
    <s v="STND-60897"/>
    <s v="Lake County"/>
    <s v="Lake County Division of Transportation - 600 W Winchester Rd - Libertyville"/>
    <x v="1"/>
    <s v="Outdoor &amp; Garage Lighting"/>
    <x v="16"/>
    <n v="0"/>
    <n v="6177.78"/>
    <n v="0"/>
    <x v="0"/>
    <x v="1"/>
    <n v="14.701558365186701"/>
    <s v="Qty / 1,000"/>
    <m/>
    <s v="Public-Lighting"/>
    <x v="0"/>
    <n v="2"/>
    <n v="1"/>
    <s v="Lighting"/>
    <n v="0.98996686498346598"/>
    <n v="2.5626279547341602"/>
    <n v="6115.7974991575502"/>
    <n v="0"/>
    <n v="0.71"/>
    <n v="4342.21622440186"/>
    <n v="0"/>
    <n v="3401"/>
    <n v="1"/>
    <n v="1"/>
    <n v="0"/>
    <n v="0.92"/>
    <n v="20.582181711261399"/>
    <d v="1900-01-13T16:50:15"/>
    <n v="43286"/>
    <n v="0"/>
    <n v="0"/>
    <n v="0"/>
    <n v="63837.34525730458"/>
  </r>
  <r>
    <s v="STND-60898"/>
    <s v="Waukegan Public Schools"/>
    <s v="Andrew Cooke Magnet Elementary School - 522  Belvidere St - Waukegan"/>
    <x v="1"/>
    <s v="Outdoor &amp; Garage Lighting"/>
    <x v="1"/>
    <n v="0"/>
    <n v="2132.8049999999998"/>
    <n v="0"/>
    <x v="0"/>
    <x v="1"/>
    <n v="10.1978380583316"/>
    <s v="Qty / 1,000"/>
    <m/>
    <s v="Public-Lighting"/>
    <x v="0"/>
    <n v="3"/>
    <n v="1"/>
    <s v="Lighting"/>
    <n v="0.99829244462109001"/>
    <n v="0.987374621353864"/>
    <n v="2129.16311735008"/>
    <n v="0"/>
    <n v="0.71"/>
    <n v="1511.7058133185601"/>
    <n v="0"/>
    <n v="4903"/>
    <n v="1"/>
    <n v="1"/>
    <n v="0"/>
    <n v="0"/>
    <n v="14.276973281664301"/>
    <d v="1900-01-09T04:44:53"/>
    <n v="43282"/>
    <n v="0"/>
    <n v="0"/>
    <n v="0"/>
    <n v="15416.131076061138"/>
  </r>
  <r>
    <s v="STND-60898"/>
    <s v="Waukegan Public Schools"/>
    <s v="Andrew Cooke Magnet Elementary School - 522  Belvidere St - Waukegan"/>
    <x v="1"/>
    <s v="Outdoor &amp; Garage Lighting"/>
    <x v="1"/>
    <n v="0"/>
    <n v="11914.29"/>
    <n v="0"/>
    <x v="0"/>
    <x v="1"/>
    <n v="10.1978380583316"/>
    <s v="Qty / 1,000"/>
    <m/>
    <s v="Public-Lighting"/>
    <x v="0"/>
    <n v="3"/>
    <n v="1"/>
    <s v="Lighting"/>
    <n v="0.99829244462109001"/>
    <n v="0.987374621353864"/>
    <n v="11893.9456900246"/>
    <n v="0"/>
    <n v="0.71"/>
    <n v="8444.7014399174695"/>
    <n v="0"/>
    <n v="4903"/>
    <n v="1"/>
    <n v="1"/>
    <n v="0"/>
    <n v="0"/>
    <n v="14.276973281664301"/>
    <d v="1900-01-09T04:44:53"/>
    <n v="43282"/>
    <n v="0"/>
    <n v="0"/>
    <n v="0"/>
    <n v="86117.697735238035"/>
  </r>
  <r>
    <s v="STND-60898"/>
    <s v="Waukegan Public Schools"/>
    <s v="Andrew Cooke Magnet Elementary School - 522  Belvidere St - Waukegan"/>
    <x v="1"/>
    <s v="Outdoor &amp; Garage Lighting"/>
    <x v="1"/>
    <n v="0"/>
    <n v="1250.2650000000001"/>
    <n v="0"/>
    <x v="0"/>
    <x v="1"/>
    <n v="10.1978380583316"/>
    <s v="Qty / 1,000"/>
    <m/>
    <s v="Public-Lighting"/>
    <x v="0"/>
    <n v="3"/>
    <n v="1"/>
    <s v="Lighting"/>
    <n v="0.99829244462109001"/>
    <n v="0.987374621353864"/>
    <n v="1248.1301032741901"/>
    <n v="0"/>
    <n v="0.71"/>
    <n v="886.172373324673"/>
    <n v="0"/>
    <n v="4903"/>
    <n v="1"/>
    <n v="1"/>
    <n v="0"/>
    <n v="0"/>
    <n v="14.276973281664301"/>
    <d v="1900-01-09T04:44:53"/>
    <n v="43282"/>
    <n v="0"/>
    <n v="0"/>
    <n v="0"/>
    <n v="9037.0423549323896"/>
  </r>
  <r>
    <s v="STND-60899"/>
    <s v="One Museum Park East Condominium Association"/>
    <s v="One Museum Park East - 1211 S Prairie - Chicago"/>
    <x v="1"/>
    <s v="Outdoor &amp; Garage Lighting"/>
    <x v="1"/>
    <n v="0"/>
    <n v="6197.3919999999998"/>
    <n v="0"/>
    <x v="0"/>
    <x v="0"/>
    <n v="10.1978380583316"/>
    <s v="Qty / 1,000"/>
    <m/>
    <s v="Private-Lighting"/>
    <x v="0"/>
    <n v="3"/>
    <n v="1"/>
    <s v="Lighting"/>
    <n v="0.91633259480590001"/>
    <n v="1.30467645558681"/>
    <n v="5678.8722923893201"/>
    <n v="0"/>
    <n v="0.71"/>
    <n v="4031.9993275964198"/>
    <n v="0"/>
    <n v="4903"/>
    <n v="1"/>
    <n v="1"/>
    <n v="0"/>
    <n v="0"/>
    <n v="14.276973281664301"/>
    <d v="1900-01-09T04:44:53"/>
    <n v="43296"/>
    <n v="0"/>
    <n v="0"/>
    <n v="0"/>
    <n v="41117.676194130188"/>
  </r>
  <r>
    <s v="STND-60900"/>
    <s v="Byron Forest Preserve"/>
    <s v="Byron Forest Preserve Dist - 7993 N River Rd - Byron"/>
    <x v="62"/>
    <s v="Indoor Lighting"/>
    <x v="2"/>
    <n v="0"/>
    <n v="10592.624"/>
    <n v="2.268589"/>
    <x v="0"/>
    <x v="1"/>
    <n v="14.797277300976599"/>
    <s v="Qty / 1,000"/>
    <m/>
    <s v="Public-Lighting"/>
    <x v="0"/>
    <n v="3"/>
    <n v="1"/>
    <s v="Lighting"/>
    <n v="0.99829244462109001"/>
    <n v="0.987374621353864"/>
    <n v="10574.536507912"/>
    <n v="2.2399472048825402"/>
    <n v="0.71"/>
    <n v="7507.9209206175401"/>
    <n v="1.5903625154665999"/>
    <n v="3379"/>
    <n v="1.0900000000000001"/>
    <n v="1.36"/>
    <n v="2.1999999999999999E-2"/>
    <n v="0.57999999999999996"/>
    <n v="20.7161882213673"/>
    <d v="1900-01-13T19:08:05"/>
    <n v="43282"/>
    <n v="2.8396896613622502"/>
    <n v="213.43101208629801"/>
    <n v="0"/>
    <n v="111096.78781618126"/>
  </r>
  <r>
    <s v="STND-60900"/>
    <s v="Byron Forest Preserve"/>
    <s v="Byron Forest Preserve Dist - 7993 N River Rd - Byron"/>
    <x v="62"/>
    <s v="Indoor Lighting"/>
    <x v="2"/>
    <n v="0"/>
    <n v="987.07299999999998"/>
    <n v="0.211398"/>
    <x v="0"/>
    <x v="1"/>
    <n v="14.797277300976599"/>
    <s v="Qty / 1,000"/>
    <m/>
    <s v="Public-Lighting"/>
    <x v="0"/>
    <n v="3"/>
    <n v="1"/>
    <s v="Lighting"/>
    <n v="0.99829244462109001"/>
    <n v="0.987374621353864"/>
    <n v="985.38751818947401"/>
    <n v="0.20872902020496401"/>
    <n v="0.71"/>
    <n v="699.62513791452602"/>
    <n v="0.14819760434552501"/>
    <n v="3379"/>
    <n v="1.0900000000000001"/>
    <n v="1.36"/>
    <n v="2.1999999999999999E-2"/>
    <n v="0.57999999999999996"/>
    <n v="20.7161882213673"/>
    <d v="1900-01-13T19:08:05"/>
    <n v="43282"/>
    <n v="0.264615897825766"/>
    <n v="19.8885554129985"/>
    <n v="0"/>
    <n v="10352.547172455239"/>
  </r>
  <r>
    <s v="STND-60900"/>
    <s v="Byron Forest Preserve"/>
    <s v="Byron Forest Preserve Dist - 7993 N River Rd - Byron"/>
    <x v="1"/>
    <s v="Outdoor &amp; Garage Lighting"/>
    <x v="1"/>
    <n v="0"/>
    <n v="7844.8"/>
    <n v="0"/>
    <x v="0"/>
    <x v="1"/>
    <n v="10.1978380583316"/>
    <s v="Qty / 1,000"/>
    <m/>
    <s v="Public-Lighting"/>
    <x v="0"/>
    <n v="3"/>
    <n v="1"/>
    <s v="Lighting"/>
    <n v="0.99829244462109001"/>
    <n v="0.987374621353864"/>
    <n v="7831.4045695635295"/>
    <n v="0"/>
    <n v="0.71"/>
    <n v="5560.2972443901099"/>
    <n v="0"/>
    <n v="4903"/>
    <n v="1"/>
    <n v="1"/>
    <n v="0"/>
    <n v="0"/>
    <n v="14.276973281664301"/>
    <d v="1900-01-09T04:44:53"/>
    <n v="43282"/>
    <n v="0"/>
    <n v="0"/>
    <n v="0"/>
    <n v="56703.010854477783"/>
  </r>
  <r>
    <s v="STND-60900"/>
    <s v="Byron Forest Preserve"/>
    <s v="Byron Forest Preserve Dist - 7993 N River Rd - Byron"/>
    <x v="1"/>
    <s v="Outdoor &amp; Garage Lighting"/>
    <x v="1"/>
    <n v="0"/>
    <n v="818.80100000000004"/>
    <n v="0"/>
    <x v="0"/>
    <x v="1"/>
    <n v="10.1978380583316"/>
    <s v="Qty / 1,000"/>
    <m/>
    <s v="Public-Lighting"/>
    <x v="0"/>
    <n v="3"/>
    <n v="1"/>
    <s v="Lighting"/>
    <n v="0.99829244462109001"/>
    <n v="0.987374621353864"/>
    <n v="817.40285194819398"/>
    <n v="0"/>
    <n v="0.71"/>
    <n v="580.35602488321695"/>
    <n v="0"/>
    <n v="4903"/>
    <n v="1"/>
    <n v="1"/>
    <n v="0"/>
    <n v="0"/>
    <n v="14.276973281664301"/>
    <d v="1900-01-09T04:44:53"/>
    <n v="43282"/>
    <n v="0"/>
    <n v="0"/>
    <n v="0"/>
    <n v="5918.3767579361111"/>
  </r>
  <r>
    <s v="STND-60900"/>
    <s v="Byron Forest Preserve"/>
    <s v="Byron Forest Preserve Dist - 7993 N River Rd - Byron"/>
    <x v="1"/>
    <s v="Outdoor &amp; Garage Lighting"/>
    <x v="1"/>
    <n v="0"/>
    <n v="13532.28"/>
    <n v="0"/>
    <x v="0"/>
    <x v="1"/>
    <n v="10.1978380583316"/>
    <s v="Qty / 1,000"/>
    <m/>
    <s v="Public-Lighting"/>
    <x v="0"/>
    <n v="3"/>
    <n v="1"/>
    <s v="Lighting"/>
    <n v="0.99829244462109001"/>
    <n v="0.987374621353864"/>
    <n v="13509.1728824971"/>
    <n v="0"/>
    <n v="0.71"/>
    <n v="9591.5127465729292"/>
    <n v="0"/>
    <n v="4903"/>
    <n v="1"/>
    <n v="1"/>
    <n v="0"/>
    <n v="0"/>
    <n v="14.276973281664301"/>
    <d v="1900-01-09T04:44:53"/>
    <n v="43282"/>
    <n v="0"/>
    <n v="0"/>
    <n v="0"/>
    <n v="97812.693723974066"/>
  </r>
  <r>
    <s v="STND-60900"/>
    <s v="Byron Forest Preserve"/>
    <s v="Byron Forest Preserve Dist - 7993 N River Rd - Byron"/>
    <x v="70"/>
    <s v="Refrigeration"/>
    <x v="1"/>
    <n v="0"/>
    <n v="6153"/>
    <n v="0.70199999999999996"/>
    <x v="2"/>
    <x v="1"/>
    <n v="15"/>
    <s v="ΔkWpeak / CF"/>
    <n v="1"/>
    <s v="Public-Lighting"/>
    <x v="0"/>
    <n v="3"/>
    <n v="1"/>
    <s v="Non-Lighting"/>
    <n v="0.99829244462109001"/>
    <n v="0.987374621353864"/>
    <n v="6142.4934117535704"/>
    <n v="0.69313698419041303"/>
    <n v="0.7"/>
    <n v="4299.7453882275004"/>
    <n v="0.48519588893328902"/>
    <n v="4903"/>
    <n v="1"/>
    <n v="1"/>
    <n v="0"/>
    <n v="0"/>
    <n v="14.276973281664301"/>
    <d v="1900-01-09T04:44:53"/>
    <n v="43282"/>
    <n v="0.69313698419041303"/>
    <n v="0"/>
    <n v="0"/>
    <n v="64496.180823412506"/>
  </r>
  <r>
    <s v="STND-60900"/>
    <s v="Byron Forest Preserve"/>
    <s v="Byron Forest Preserve Dist - 7993 N River Rd - Byron"/>
    <x v="3"/>
    <s v="Refrigeration"/>
    <x v="1"/>
    <n v="0"/>
    <n v="1167.21"/>
    <n v="0.1389"/>
    <x v="2"/>
    <x v="1"/>
    <n v="8.6177180282661094"/>
    <s v="ΔkWpeak / CF"/>
    <n v="0.69"/>
    <s v="Public-Lighting"/>
    <x v="0"/>
    <n v="3"/>
    <n v="1"/>
    <s v="Non-Lighting"/>
    <n v="0.99829244462109001"/>
    <n v="0.987374621353864"/>
    <n v="1165.2169242861801"/>
    <n v="0.13714633490605199"/>
    <n v="0.7"/>
    <n v="815.65184700032796"/>
    <n v="9.60024344342362E-2"/>
    <n v="4903"/>
    <n v="1"/>
    <n v="1"/>
    <n v="0"/>
    <n v="0"/>
    <n v="14.276973281664301"/>
    <d v="1900-01-09T04:44:53"/>
    <n v="43282"/>
    <n v="0.198762804211669"/>
    <n v="0"/>
    <n v="0"/>
    <n v="7029.0576266832768"/>
  </r>
  <r>
    <s v="STND-60900"/>
    <s v="Byron Forest Preserve"/>
    <s v="Byron Forest Preserve Dist - 7993 N River Rd - Byron"/>
    <x v="4"/>
    <s v="Refrigeration"/>
    <x v="1"/>
    <n v="0"/>
    <n v="280"/>
    <n v="3.1941999999999998E-2"/>
    <x v="2"/>
    <x v="1"/>
    <n v="4"/>
    <s v="ΔkWpeak / CF"/>
    <n v="1"/>
    <s v="Public-Lighting"/>
    <x v="0"/>
    <n v="3"/>
    <n v="1"/>
    <s v="Non-Lighting"/>
    <n v="0.99829244462109001"/>
    <n v="0.987374621353864"/>
    <n v="279.52188449390502"/>
    <n v="3.1538720155285097E-2"/>
    <n v="0.7"/>
    <n v="195.665319145734"/>
    <n v="2.2077104108699602E-2"/>
    <n v="4903"/>
    <n v="1"/>
    <n v="1"/>
    <n v="0"/>
    <n v="0"/>
    <n v="14.276973281664301"/>
    <d v="1900-01-09T04:44:53"/>
    <n v="43282"/>
    <n v="3.1538720155285097E-2"/>
    <n v="0"/>
    <n v="0"/>
    <n v="782.66127658293601"/>
  </r>
  <r>
    <s v="STND-60901"/>
    <s v="Arctic Ice Arena"/>
    <s v="Arctic Ice Arena - 10700 160th St - Orland Park"/>
    <x v="1"/>
    <s v="Outdoor &amp; Garage Lighting"/>
    <x v="1"/>
    <n v="0"/>
    <n v="42165.8"/>
    <n v="0"/>
    <x v="0"/>
    <x v="0"/>
    <n v="10.1978380583316"/>
    <s v="Qty / 1,000"/>
    <m/>
    <s v="Private-Lighting"/>
    <x v="0"/>
    <n v="3"/>
    <n v="1"/>
    <s v="Lighting"/>
    <n v="0.91633259480590001"/>
    <n v="1.30467645558681"/>
    <n v="38637.896926066598"/>
    <n v="0"/>
    <n v="0.71"/>
    <n v="27432.906817507301"/>
    <n v="0"/>
    <n v="4903"/>
    <n v="1"/>
    <n v="1"/>
    <n v="0"/>
    <n v="0"/>
    <n v="14.276973281664301"/>
    <d v="1900-01-09T04:44:53"/>
    <n v="43331"/>
    <n v="0"/>
    <n v="0"/>
    <n v="0"/>
    <n v="279756.34119424038"/>
  </r>
  <r>
    <s v="STND-60901"/>
    <s v="Arctic Ice Arena"/>
    <s v="Arctic Ice Arena - 10700 160th St - Orland Park"/>
    <x v="1"/>
    <s v="Outdoor &amp; Garage Lighting"/>
    <x v="1"/>
    <n v="0"/>
    <n v="14905.12"/>
    <n v="0"/>
    <x v="0"/>
    <x v="0"/>
    <n v="10.1978380583316"/>
    <s v="Qty / 1,000"/>
    <m/>
    <s v="Private-Lighting"/>
    <x v="0"/>
    <n v="3"/>
    <n v="1"/>
    <s v="Lighting"/>
    <n v="0.91633259480590001"/>
    <n v="1.30467645558681"/>
    <n v="13658.0472854933"/>
    <n v="0"/>
    <n v="0.71"/>
    <n v="9697.2135727002496"/>
    <n v="0"/>
    <n v="4903"/>
    <n v="1"/>
    <n v="1"/>
    <n v="0"/>
    <n v="0"/>
    <n v="14.276973281664301"/>
    <d v="1900-01-09T04:44:53"/>
    <n v="43331"/>
    <n v="0"/>
    <n v="0"/>
    <n v="0"/>
    <n v="98890.613631452346"/>
  </r>
  <r>
    <s v="STND-60901"/>
    <s v="Arctic Ice Arena"/>
    <s v="Arctic Ice Arena - 10700 160th St - Orland Park"/>
    <x v="59"/>
    <s v="Outdoor &amp; Garage Lighting"/>
    <x v="1"/>
    <n v="0"/>
    <n v="3334"/>
    <n v="0.68"/>
    <x v="0"/>
    <x v="0"/>
    <n v="10.1978380583316"/>
    <s v="Qty / 1,000"/>
    <m/>
    <s v="Private-Lighting"/>
    <x v="0"/>
    <n v="3"/>
    <n v="1"/>
    <s v="Lighting"/>
    <n v="0.91633259480590001"/>
    <n v="1.30467645558681"/>
    <n v="3055.0528710828698"/>
    <n v="0.88717998979902801"/>
    <n v="0.71"/>
    <n v="2169.0875384688402"/>
    <n v="0.62989779275730995"/>
    <n v="4903"/>
    <n v="1"/>
    <n v="1"/>
    <n v="0"/>
    <n v="0"/>
    <n v="14.276973281664301"/>
    <d v="1900-01-09T04:44:53"/>
    <n v="43331"/>
    <n v="0.88717998979902801"/>
    <n v="0"/>
    <n v="0"/>
    <n v="22120.003451650347"/>
  </r>
  <r>
    <s v="STND-60901"/>
    <s v="Arctic Ice Arena"/>
    <s v="Arctic Ice Arena - 10700 160th St - Orland Park"/>
    <x v="59"/>
    <s v="Outdoor &amp; Garage Lighting"/>
    <x v="1"/>
    <n v="0"/>
    <n v="20239.68"/>
    <n v="4.1280000000000001"/>
    <x v="0"/>
    <x v="0"/>
    <n v="10.1978380583316"/>
    <s v="Qty / 1,000"/>
    <m/>
    <s v="Private-Lighting"/>
    <x v="0"/>
    <n v="3"/>
    <n v="1"/>
    <s v="Lighting"/>
    <n v="0.91633259480590001"/>
    <n v="1.30467645558681"/>
    <n v="18546.278492441099"/>
    <n v="5.38570440866234"/>
    <n v="0.71"/>
    <n v="13167.857729633201"/>
    <n v="3.8238501301502601"/>
    <n v="4903"/>
    <n v="1"/>
    <n v="1"/>
    <n v="0"/>
    <n v="0"/>
    <n v="14.276973281664301"/>
    <d v="1900-01-09T04:44:53"/>
    <n v="43331"/>
    <n v="5.38570440866234"/>
    <n v="0"/>
    <n v="0"/>
    <n v="134283.6807019494"/>
  </r>
  <r>
    <s v="STND-60902"/>
    <s v="Swissotel Chicago"/>
    <s v="Swissotel - 323 E Upper Wacker Dr - Chicago"/>
    <x v="37"/>
    <s v="Commercial Kitchen Equipment"/>
    <x v="11"/>
    <n v="0"/>
    <n v="74490"/>
    <n v="10.199999999999999"/>
    <x v="7"/>
    <x v="0"/>
    <n v="15"/>
    <s v="ΔkWpeak"/>
    <n v="1"/>
    <s v="Private-Non-Lighting"/>
    <x v="2"/>
    <n v="3"/>
    <n v="1"/>
    <s v="Non-Lighting"/>
    <n v="0.98952339343681495"/>
    <n v="0.43468415683807998"/>
    <n v="73709.597577108303"/>
    <n v="4.4337783997484204"/>
    <n v="0.7"/>
    <n v="51596.718303975802"/>
    <n v="3.1036448798238898"/>
    <n v="6138"/>
    <n v="1.2"/>
    <n v="1.24"/>
    <n v="3.2000000000000001E-2"/>
    <n v="0.73"/>
    <n v="11.4043662430759"/>
    <d v="1900-01-07T03:30:12"/>
    <n v="43328"/>
    <n v="4.4337783997484204"/>
    <n v="0"/>
    <n v="0"/>
    <n v="773950.77455963707"/>
  </r>
  <r>
    <s v="STND-60903"/>
    <s v="Rocking L Farms"/>
    <s v="Roger Lippens - 4831 Washington Rd - Prophetstown"/>
    <x v="0"/>
    <s v="Indoor Lighting"/>
    <x v="8"/>
    <n v="0"/>
    <n v="17613.12"/>
    <n v="2.7874560000000002"/>
    <x v="0"/>
    <x v="0"/>
    <n v="9.5383441434566993"/>
    <s v="Qty / 1,000"/>
    <m/>
    <s v="Private-Lighting"/>
    <x v="0"/>
    <n v="3"/>
    <n v="1"/>
    <s v="Lighting"/>
    <n v="0.91633259480590001"/>
    <n v="1.30467645558681"/>
    <n v="16139.4759522277"/>
    <n v="3.6367282141841799"/>
    <n v="0.71"/>
    <n v="11459.027926081701"/>
    <n v="2.58207703207077"/>
    <n v="5242"/>
    <n v="1"/>
    <n v="1.22"/>
    <n v="1.0999999999999999E-2"/>
    <n v="0.68"/>
    <n v="13.3536818008394"/>
    <d v="1900-01-08T12:55:13"/>
    <n v="43336"/>
    <n v="4.3837128907716698"/>
    <n v="177.53423547450501"/>
    <n v="0"/>
    <n v="109300.15190844816"/>
  </r>
  <r>
    <s v="STND-60903"/>
    <s v="Rocking L Farms"/>
    <s v="Roger Lippens - 4831 Washington Rd - Prophetstown"/>
    <x v="0"/>
    <s v="Indoor Lighting"/>
    <x v="8"/>
    <n v="0"/>
    <n v="1887.12"/>
    <n v="0.29865599999999998"/>
    <x v="0"/>
    <x v="0"/>
    <n v="9.5383441434566993"/>
    <s v="Qty / 1,000"/>
    <m/>
    <s v="Private-Lighting"/>
    <x v="0"/>
    <n v="3"/>
    <n v="1"/>
    <s v="Lighting"/>
    <n v="0.91633259480590001"/>
    <n v="1.30467645558681"/>
    <n v="1729.2295663101099"/>
    <n v="0.38964945151973301"/>
    <n v="0.71"/>
    <n v="1227.7529920801801"/>
    <n v="0.27665111057901098"/>
    <n v="5242"/>
    <n v="1"/>
    <n v="1.22"/>
    <n v="1.0999999999999999E-2"/>
    <n v="0.68"/>
    <n v="13.3536818008394"/>
    <d v="1900-01-08T12:55:13"/>
    <n v="43336"/>
    <n v="0.46968352401125002"/>
    <n v="19.0215252294112"/>
    <n v="0"/>
    <n v="11710.730561619424"/>
  </r>
  <r>
    <s v="STND-60904"/>
    <s v="Shri Krishma Hospitality Inc"/>
    <s v="Shri Krishma Hospitality Inc - 4580 E State St - Rockford"/>
    <x v="26"/>
    <s v="HVAC"/>
    <x v="11"/>
    <n v="0"/>
    <n v="14418"/>
    <n v="1.9237500000000001"/>
    <x v="3"/>
    <x v="0"/>
    <n v="15"/>
    <s v="ΔkWpeak"/>
    <m/>
    <s v="Private-Non-Lighting"/>
    <x v="2"/>
    <n v="3"/>
    <n v="1"/>
    <s v="Non-Lighting"/>
    <n v="0.98952339343681495"/>
    <n v="0.43468415683807998"/>
    <n v="14266.948286572"/>
    <n v="0.83622364671725702"/>
    <n v="0.7"/>
    <n v="9986.8638006004003"/>
    <n v="0.58535655270207998"/>
    <n v="6138"/>
    <n v="1.2"/>
    <n v="1.24"/>
    <n v="3.2000000000000001E-2"/>
    <n v="0.73"/>
    <n v="11.4043662430759"/>
    <d v="1900-01-07T03:30:12"/>
    <n v="43313"/>
    <n v="0.83622364671725702"/>
    <n v="0"/>
    <n v="0"/>
    <n v="149802.957009006"/>
  </r>
  <r>
    <s v="STND-60905"/>
    <s v="Crystal Lake Travel Inc"/>
    <s v="Crystal Lake Travel Agency Inc - 13 Crystal Lake Plaza - Crystal Lake"/>
    <x v="0"/>
    <s v="Indoor Lighting"/>
    <x v="6"/>
    <n v="0"/>
    <n v="6075.81"/>
    <n v="1.3662000000000001"/>
    <x v="0"/>
    <x v="0"/>
    <n v="15"/>
    <s v="Qty / 1,000"/>
    <m/>
    <s v="Private-Lighting"/>
    <x v="0"/>
    <n v="3"/>
    <n v="1"/>
    <s v="Lighting"/>
    <n v="0.91633259480590001"/>
    <n v="1.30467645558681"/>
    <n v="5567.4627428476297"/>
    <n v="1.7824489736227001"/>
    <n v="0.71"/>
    <n v="3952.8985474218198"/>
    <n v="1.26553877127211"/>
    <n v="2885"/>
    <n v="1.165"/>
    <n v="1.3779999999999999"/>
    <n v="2.5499999999999998E-2"/>
    <n v="0.55000000000000004"/>
    <n v="24.263431542460999"/>
    <d v="1900-01-16T07:56:40"/>
    <n v="43302"/>
    <n v="2.3518260636267301"/>
    <n v="121.862918405678"/>
    <n v="0"/>
    <n v="59293.478211327296"/>
  </r>
  <r>
    <s v="STND-60906"/>
    <s v="Quest Diagnostics LLC"/>
    <s v="Quest Diagnostics - 1301 N Mittel Blvd - Wood Dale"/>
    <x v="1"/>
    <s v="Outdoor &amp; Garage Lighting"/>
    <x v="1"/>
    <n v="0"/>
    <n v="22406.71"/>
    <n v="0"/>
    <x v="0"/>
    <x v="0"/>
    <n v="10.1978380583316"/>
    <s v="Qty / 1,000"/>
    <m/>
    <s v="Private-Lighting"/>
    <x v="0"/>
    <n v="3"/>
    <n v="1"/>
    <s v="Lighting"/>
    <n v="0.91633259480590001"/>
    <n v="1.30467645558681"/>
    <n v="20531.998715363301"/>
    <n v="0"/>
    <n v="0.71"/>
    <n v="14577.719087907901"/>
    <n v="0"/>
    <n v="4903"/>
    <n v="1"/>
    <n v="1"/>
    <n v="0"/>
    <n v="0"/>
    <n v="14.276973281664301"/>
    <d v="1900-01-09T04:44:53"/>
    <n v="43330"/>
    <n v="0"/>
    <n v="0"/>
    <n v="0"/>
    <n v="148661.21851833421"/>
  </r>
  <r>
    <s v="STND-60906"/>
    <s v="Quest Diagnostics LLC"/>
    <s v="Quest Diagnostics - 1301 N Mittel Blvd - Wood Dale"/>
    <x v="1"/>
    <s v="Outdoor &amp; Garage Lighting"/>
    <x v="1"/>
    <n v="0"/>
    <n v="8457.6749999999993"/>
    <n v="0"/>
    <x v="0"/>
    <x v="0"/>
    <n v="10.1978380583316"/>
    <s v="Qty / 1,000"/>
    <m/>
    <s v="Private-Lighting"/>
    <x v="0"/>
    <n v="3"/>
    <n v="1"/>
    <s v="Lighting"/>
    <n v="0.91633259480590001"/>
    <n v="1.30467645558681"/>
    <n v="7750.0432787749896"/>
    <n v="0"/>
    <n v="0.71"/>
    <n v="5502.5307279302397"/>
    <n v="0"/>
    <n v="4903"/>
    <n v="1"/>
    <n v="1"/>
    <n v="0"/>
    <n v="0"/>
    <n v="14.276973281664301"/>
    <d v="1900-01-09T04:44:53"/>
    <n v="43330"/>
    <n v="0"/>
    <n v="0"/>
    <n v="0"/>
    <n v="56113.91727442608"/>
  </r>
  <r>
    <s v="STND-60907"/>
    <s v="Michigan Plaza LLC"/>
    <s v="Michigan Plaza LLC - 205 N Michigan - Chicago"/>
    <x v="0"/>
    <s v="Indoor Lighting"/>
    <x v="6"/>
    <n v="0"/>
    <n v="13839.344999999999"/>
    <n v="3.1118999999999999"/>
    <x v="0"/>
    <x v="0"/>
    <n v="15"/>
    <s v="Qty / 1,000"/>
    <m/>
    <s v="Private-Lighting"/>
    <x v="0"/>
    <n v="3"/>
    <n v="1"/>
    <s v="Lighting"/>
    <n v="0.91633259480590001"/>
    <n v="1.30467645558681"/>
    <n v="12681.4429142641"/>
    <n v="4.0600226621405797"/>
    <n v="0.71"/>
    <n v="9003.8244691274795"/>
    <n v="2.8826160901198099"/>
    <n v="2885"/>
    <n v="1.165"/>
    <n v="1.3779999999999999"/>
    <n v="2.5499999999999998E-2"/>
    <n v="0.55000000000000004"/>
    <n v="24.263431542460999"/>
    <d v="1900-01-16T07:56:40"/>
    <n v="43316"/>
    <n v="5.3569371449275396"/>
    <n v="277.57664747959899"/>
    <n v="0"/>
    <n v="135057.36703691218"/>
  </r>
  <r>
    <s v="STND-60908"/>
    <s v="Waukegan Public Schools"/>
    <s v="Carman-Buckner  Elementary School - 520 Helmholz Avenue - Waukegan"/>
    <x v="1"/>
    <s v="Outdoor &amp; Garage Lighting"/>
    <x v="1"/>
    <n v="0"/>
    <n v="10173.725"/>
    <n v="0"/>
    <x v="0"/>
    <x v="1"/>
    <n v="10.1978380583316"/>
    <s v="Qty / 1,000"/>
    <m/>
    <s v="Public-Lighting"/>
    <x v="0"/>
    <n v="3"/>
    <n v="1"/>
    <s v="Lighting"/>
    <n v="0.99829244462109001"/>
    <n v="0.987374621353864"/>
    <n v="10156.3528011527"/>
    <n v="0"/>
    <n v="0.71"/>
    <n v="7211.0104888184196"/>
    <n v="0"/>
    <n v="4903"/>
    <n v="1"/>
    <n v="1"/>
    <n v="0"/>
    <n v="0"/>
    <n v="14.276973281664301"/>
    <d v="1900-01-09T04:44:53"/>
    <n v="43282"/>
    <n v="0"/>
    <n v="0"/>
    <n v="0"/>
    <n v="73536.717201900829"/>
  </r>
  <r>
    <s v="STND-60908"/>
    <s v="Waukegan Public Schools"/>
    <s v="Carman-Buckner  Elementary School - 520 Helmholz Avenue - Waukegan"/>
    <x v="1"/>
    <s v="Outdoor &amp; Garage Lighting"/>
    <x v="1"/>
    <n v="0"/>
    <n v="12012.35"/>
    <n v="0"/>
    <x v="0"/>
    <x v="1"/>
    <n v="10.1978380583316"/>
    <s v="Qty / 1,000"/>
    <m/>
    <s v="Public-Lighting"/>
    <x v="0"/>
    <n v="3"/>
    <n v="1"/>
    <s v="Lighting"/>
    <n v="0.99829244462109001"/>
    <n v="0.987374621353864"/>
    <n v="11991.8382471442"/>
    <n v="0"/>
    <n v="0.71"/>
    <n v="8514.2051554723494"/>
    <n v="0"/>
    <n v="4903"/>
    <n v="1"/>
    <n v="1"/>
    <n v="0"/>
    <n v="0"/>
    <n v="14.276973281664301"/>
    <d v="1900-01-09T04:44:53"/>
    <n v="43282"/>
    <n v="0"/>
    <n v="0"/>
    <n v="0"/>
    <n v="86826.485370919036"/>
  </r>
  <r>
    <s v="STND-60908"/>
    <s v="Waukegan Public Schools"/>
    <s v="Carman-Buckner  Elementary School - 520 Helmholz Avenue - Waukegan"/>
    <x v="1"/>
    <s v="Outdoor &amp; Garage Lighting"/>
    <x v="1"/>
    <n v="0"/>
    <n v="6251.3249999999998"/>
    <n v="0"/>
    <x v="0"/>
    <x v="1"/>
    <n v="10.1978380583316"/>
    <s v="Qty / 1,000"/>
    <m/>
    <s v="Public-Lighting"/>
    <x v="0"/>
    <n v="3"/>
    <n v="1"/>
    <s v="Lighting"/>
    <n v="0.99829244462109001"/>
    <n v="0.987374621353864"/>
    <n v="6240.6505163709398"/>
    <n v="0"/>
    <n v="0.71"/>
    <n v="4430.8618666233697"/>
    <n v="0"/>
    <n v="4903"/>
    <n v="1"/>
    <n v="1"/>
    <n v="0"/>
    <n v="0"/>
    <n v="14.276973281664301"/>
    <d v="1900-01-09T04:44:53"/>
    <n v="43282"/>
    <n v="0"/>
    <n v="0"/>
    <n v="0"/>
    <n v="45185.211774661992"/>
  </r>
  <r>
    <s v="STND-60909"/>
    <s v="Dollar Tree Stores, Inc."/>
    <s v="Dollar Tree Stores Inc - 4443 N Sheridan Rd - Chicago"/>
    <x v="24"/>
    <s v="Refrigeration"/>
    <x v="14"/>
    <n v="0"/>
    <n v="6869.2"/>
    <n v="0.78520000000000001"/>
    <x v="2"/>
    <x v="0"/>
    <n v="12"/>
    <s v="ΔkWpeak"/>
    <m/>
    <s v="Private-Non-Lighting"/>
    <x v="2"/>
    <n v="3"/>
    <n v="1"/>
    <s v="Non-Lighting"/>
    <n v="0.98952339343681495"/>
    <n v="0.43468415683807998"/>
    <n v="6797.2340941961702"/>
    <n v="0.34131399994926098"/>
    <n v="0.7"/>
    <n v="4758.0638659373199"/>
    <n v="0.23891979996448301"/>
    <n v="4093"/>
    <n v="1.1200000000000001"/>
    <n v="1.29"/>
    <n v="1.9E-2"/>
    <n v="0.71"/>
    <n v="17.102369899829"/>
    <d v="1900-01-11T05:11:01"/>
    <n v="43350"/>
    <n v="0.34131399994926098"/>
    <n v="0"/>
    <n v="0"/>
    <n v="57096.766391247838"/>
  </r>
  <r>
    <s v="STND-60909"/>
    <s v="Dollar Tree Stores, Inc."/>
    <s v="Dollar Tree Stores Inc - 4443 N Sheridan Rd - Chicago"/>
    <x v="49"/>
    <s v="Refrigeration"/>
    <x v="14"/>
    <n v="0"/>
    <n v="55193.599999999999"/>
    <n v="6.2976000000000001"/>
    <x v="2"/>
    <x v="0"/>
    <n v="12"/>
    <s v="ΔkWpeak"/>
    <m/>
    <s v="Private-Non-Lighting"/>
    <x v="2"/>
    <n v="3"/>
    <n v="1"/>
    <s v="Non-Lighting"/>
    <n v="0.98952339343681495"/>
    <n v="0.43468415683807998"/>
    <n v="54615.358367994202"/>
    <n v="2.7374669461034999"/>
    <n v="0.7"/>
    <n v="38230.7508575959"/>
    <n v="1.9162268622724501"/>
    <n v="4093"/>
    <n v="1.1200000000000001"/>
    <n v="1.29"/>
    <n v="1.9E-2"/>
    <n v="0.71"/>
    <n v="17.102369899829"/>
    <d v="1900-01-11T05:11:01"/>
    <n v="43350"/>
    <n v="2.7374669461034999"/>
    <n v="0"/>
    <n v="0"/>
    <n v="458769.01029115077"/>
  </r>
  <r>
    <s v="STND-60911"/>
    <s v="Dollar Tree Stores, Inc."/>
    <s v="Dollar Tree Stores Inc - 9937-9943 E Sibley Blvd - Dolton"/>
    <x v="24"/>
    <s v="Refrigeration"/>
    <x v="14"/>
    <n v="0"/>
    <n v="3963"/>
    <n v="0.45300000000000001"/>
    <x v="2"/>
    <x v="0"/>
    <n v="12"/>
    <s v="ΔkWpeak"/>
    <m/>
    <s v="Private-Non-Lighting"/>
    <x v="2"/>
    <n v="3"/>
    <n v="1"/>
    <s v="Non-Lighting"/>
    <n v="0.98952339343681495"/>
    <n v="0.43468415683807998"/>
    <n v="3921.4812081901"/>
    <n v="0.19691192304765001"/>
    <n v="0.7"/>
    <n v="2745.0368457330701"/>
    <n v="0.13783834613335499"/>
    <n v="4093"/>
    <n v="1.1200000000000001"/>
    <n v="1.29"/>
    <n v="1.9E-2"/>
    <n v="0.71"/>
    <n v="17.102369899829"/>
    <d v="1900-01-11T05:11:01"/>
    <n v="43324"/>
    <n v="0.19691192304765001"/>
    <n v="0"/>
    <n v="0"/>
    <n v="32940.442148796843"/>
  </r>
  <r>
    <s v="STND-60911"/>
    <s v="Dollar Tree Stores, Inc."/>
    <s v="Dollar Tree Stores Inc - 9937-9943 E Sibley Blvd - Dolton"/>
    <x v="49"/>
    <s v="Refrigeration"/>
    <x v="14"/>
    <n v="0"/>
    <n v="38808"/>
    <n v="4.4279999999999999"/>
    <x v="2"/>
    <x v="0"/>
    <n v="12"/>
    <s v="ΔkWpeak"/>
    <m/>
    <s v="Private-Non-Lighting"/>
    <x v="2"/>
    <n v="3"/>
    <n v="1"/>
    <s v="Non-Lighting"/>
    <n v="0.98952339343681495"/>
    <n v="0.43468415683807998"/>
    <n v="38401.4238524959"/>
    <n v="1.9247814464790201"/>
    <n v="0.7"/>
    <n v="26880.996696747101"/>
    <n v="1.34734701253531"/>
    <n v="4093"/>
    <n v="1.1200000000000001"/>
    <n v="1.29"/>
    <n v="1.9E-2"/>
    <n v="0.71"/>
    <n v="17.102369899829"/>
    <d v="1900-01-11T05:11:01"/>
    <n v="43324"/>
    <n v="1.9247814464790201"/>
    <n v="0"/>
    <n v="0"/>
    <n v="322571.96036096523"/>
  </r>
  <r>
    <s v="STND-60913"/>
    <s v="Weinstein Wholesale Meats, Inc."/>
    <s v="Weinstein Wholesale Meats Inc - 7501 Industrial Dr - Forest Park"/>
    <x v="0"/>
    <s v="Indoor Lighting"/>
    <x v="8"/>
    <n v="0"/>
    <n v="162.02199999999999"/>
    <n v="3.6431999999999999E-2"/>
    <x v="0"/>
    <x v="0"/>
    <n v="9.5383441434566993"/>
    <s v="Qty / 1,000"/>
    <m/>
    <s v="Private-Lighting"/>
    <x v="0"/>
    <n v="2"/>
    <n v="1"/>
    <s v="Lighting"/>
    <n v="0.97902139861649395"/>
    <n v="0.93591656730105399"/>
    <n v="158.62300504664199"/>
    <n v="3.4097312379912002E-2"/>
    <n v="0.71"/>
    <n v="112.62233358311499"/>
    <n v="2.42090917897375E-2"/>
    <n v="5242"/>
    <n v="1"/>
    <n v="1.22"/>
    <n v="1.0999999999999999E-2"/>
    <n v="0.68"/>
    <n v="13.3536818008394"/>
    <d v="1900-01-08T12:55:13"/>
    <n v="43338"/>
    <n v="4.1100906918890998E-2"/>
    <n v="1.7448530555130599"/>
    <n v="0"/>
    <n v="1074.2305759549317"/>
  </r>
  <r>
    <s v="STND-60913"/>
    <s v="Weinstein Wholesale Meats, Inc."/>
    <s v="Weinstein Wholesale Meats Inc - 7501 Industrial Dr - Forest Park"/>
    <x v="0"/>
    <s v="Indoor Lighting"/>
    <x v="8"/>
    <n v="0"/>
    <n v="10902.704"/>
    <n v="2.4515699999999998"/>
    <x v="0"/>
    <x v="0"/>
    <n v="9.5383441434566993"/>
    <s v="Qty / 1,000"/>
    <m/>
    <s v="Private-Lighting"/>
    <x v="0"/>
    <n v="2"/>
    <n v="1"/>
    <s v="Lighting"/>
    <n v="0.97902139861649395"/>
    <n v="0.93591656730105399"/>
    <n v="10673.9805187816"/>
    <n v="2.2944649788982399"/>
    <n v="0.71"/>
    <n v="7578.5261683349599"/>
    <n v="1.6290701350177501"/>
    <n v="5242"/>
    <n v="1"/>
    <n v="1.22"/>
    <n v="1.0999999999999999E-2"/>
    <n v="0.68"/>
    <n v="13.3536818008394"/>
    <d v="1900-01-08T12:55:13"/>
    <n v="43338"/>
    <n v="2.76574852808371"/>
    <n v="117.41378570659801"/>
    <n v="0"/>
    <n v="72286.590693771112"/>
  </r>
  <r>
    <s v="STND-60913"/>
    <s v="Weinstein Wholesale Meats, Inc."/>
    <s v="Weinstein Wholesale Meats Inc - 7501 Industrial Dr - Forest Park"/>
    <x v="0"/>
    <s v="Indoor Lighting"/>
    <x v="8"/>
    <n v="0"/>
    <n v="1687.7249999999999"/>
    <n v="0.3795"/>
    <x v="0"/>
    <x v="0"/>
    <n v="9.5383441434566993"/>
    <s v="Qty / 1,000"/>
    <m/>
    <s v="Private-Lighting"/>
    <x v="0"/>
    <n v="2"/>
    <n v="1"/>
    <s v="Lighting"/>
    <n v="0.97902139861649395"/>
    <n v="0.93591656730105399"/>
    <n v="1652.31888998002"/>
    <n v="0.35518033729074999"/>
    <n v="0.71"/>
    <n v="1173.14641188582"/>
    <n v="0.25217803947643203"/>
    <n v="5242"/>
    <n v="1"/>
    <n v="1.22"/>
    <n v="1.0999999999999999E-2"/>
    <n v="0.68"/>
    <n v="13.3536818008394"/>
    <d v="1900-01-08T12:55:13"/>
    <n v="43338"/>
    <n v="0.428134447071781"/>
    <n v="18.175507789780202"/>
    <n v="0"/>
    <n v="11189.874207228353"/>
  </r>
  <r>
    <s v="STND-60913"/>
    <s v="Weinstein Wholesale Meats, Inc."/>
    <s v="Weinstein Wholesale Meats Inc - 7501 Industrial Dr - Forest Park"/>
    <x v="0"/>
    <s v="Indoor Lighting"/>
    <x v="8"/>
    <n v="0"/>
    <n v="546.82299999999998"/>
    <n v="0.122958"/>
    <x v="0"/>
    <x v="0"/>
    <n v="9.5383441434566993"/>
    <s v="Qty / 1,000"/>
    <m/>
    <s v="Private-Lighting"/>
    <x v="0"/>
    <n v="2"/>
    <n v="1"/>
    <s v="Lighting"/>
    <n v="0.97902139861649395"/>
    <n v="0.93591656730105399"/>
    <n v="535.351418255667"/>
    <n v="0.11507842928220301"/>
    <n v="0.71"/>
    <n v="380.09950696152299"/>
    <n v="8.1705684790364094E-2"/>
    <n v="5242"/>
    <n v="1"/>
    <n v="1.22"/>
    <n v="1.0999999999999999E-2"/>
    <n v="0.68"/>
    <n v="13.3536818008394"/>
    <d v="1900-01-08T12:55:13"/>
    <n v="43338"/>
    <n v="0.138715560851257"/>
    <n v="5.8888656008123297"/>
    <n v="0"/>
    <n v="3625.5199061572216"/>
  </r>
  <r>
    <s v="STND-60913"/>
    <s v="Weinstein Wholesale Meats, Inc."/>
    <s v="Weinstein Wholesale Meats Inc - 7501 Industrial Dr - Forest Park"/>
    <x v="0"/>
    <s v="Indoor Lighting"/>
    <x v="8"/>
    <n v="0"/>
    <n v="17298.599999999999"/>
    <n v="2.7376800000000001"/>
    <x v="0"/>
    <x v="0"/>
    <n v="9.5383441434566993"/>
    <s v="Qty / 1,000"/>
    <m/>
    <s v="Private-Lighting"/>
    <x v="0"/>
    <n v="2"/>
    <n v="1"/>
    <s v="Lighting"/>
    <n v="0.97902139861649395"/>
    <n v="0.93591656730105399"/>
    <n v="16935.699566107302"/>
    <n v="2.5622400679687498"/>
    <n v="0.71"/>
    <n v="12024.3466919362"/>
    <n v="1.8191904482578101"/>
    <n v="5242"/>
    <n v="1"/>
    <n v="1.22"/>
    <n v="1.0999999999999999E-2"/>
    <n v="0.68"/>
    <n v="13.3536818008394"/>
    <d v="1900-01-08T12:55:13"/>
    <n v="43338"/>
    <n v="3.08852467209348"/>
    <n v="186.29269522717999"/>
    <n v="0"/>
    <n v="114692.35684792259"/>
  </r>
  <r>
    <s v="STND-60913"/>
    <s v="Weinstein Wholesale Meats, Inc."/>
    <s v="Weinstein Wholesale Meats Inc - 7501 Industrial Dr - Forest Park"/>
    <x v="0"/>
    <s v="Indoor Lighting"/>
    <x v="8"/>
    <n v="0"/>
    <n v="7076.7"/>
    <n v="1.1199600000000001"/>
    <x v="0"/>
    <x v="0"/>
    <n v="9.5383441434566993"/>
    <s v="Qty / 1,000"/>
    <m/>
    <s v="Private-Lighting"/>
    <x v="0"/>
    <n v="2"/>
    <n v="1"/>
    <s v="Lighting"/>
    <n v="0.97902139861649395"/>
    <n v="0.93591656730105399"/>
    <n v="6928.2407315893397"/>
    <n v="1.0481891187144901"/>
    <n v="0.71"/>
    <n v="4919.0509194284296"/>
    <n v="0.74421427428728604"/>
    <n v="5242"/>
    <n v="1"/>
    <n v="1.22"/>
    <n v="1.0999999999999999E-2"/>
    <n v="0.68"/>
    <n v="13.3536818008394"/>
    <d v="1900-01-08T12:55:13"/>
    <n v="43338"/>
    <n v="1.2634873658564201"/>
    <n v="76.210648047482707"/>
    <n v="0"/>
    <n v="46919.600528695453"/>
  </r>
  <r>
    <s v="STND-60913"/>
    <s v="Weinstein Wholesale Meats, Inc."/>
    <s v="Weinstein Wholesale Meats Inc - 7501 Industrial Dr - Forest Park"/>
    <x v="0"/>
    <s v="Indoor Lighting"/>
    <x v="8"/>
    <n v="0"/>
    <n v="115114.32"/>
    <n v="18.218015999999999"/>
    <x v="0"/>
    <x v="0"/>
    <n v="9.5383441434566993"/>
    <s v="Qty / 1,000"/>
    <m/>
    <s v="Private-Lighting"/>
    <x v="0"/>
    <n v="2"/>
    <n v="1"/>
    <s v="Lighting"/>
    <n v="0.97902139861649395"/>
    <n v="0.93591656730105399"/>
    <n v="112699.382567187"/>
    <n v="17.050542997755699"/>
    <n v="0.71"/>
    <n v="80016.561622702502"/>
    <n v="12.1058855284065"/>
    <n v="5242"/>
    <n v="1"/>
    <n v="1.22"/>
    <n v="1.0999999999999999E-2"/>
    <n v="0.68"/>
    <n v="13.3536818008394"/>
    <d v="1900-01-08T12:55:13"/>
    <n v="43338"/>
    <n v="20.5527278179311"/>
    <n v="1239.6932082390499"/>
    <n v="0"/>
    <n v="763225.5019334465"/>
  </r>
  <r>
    <s v="STND-60913"/>
    <s v="Weinstein Wholesale Meats, Inc."/>
    <s v="Weinstein Wholesale Meats Inc - 7501 Industrial Dr - Forest Park"/>
    <x v="0"/>
    <s v="Indoor Lighting"/>
    <x v="8"/>
    <n v="0"/>
    <n v="8072.68"/>
    <n v="1.2775840000000001"/>
    <x v="0"/>
    <x v="0"/>
    <n v="9.5383441434566993"/>
    <s v="Qty / 1,000"/>
    <m/>
    <s v="Private-Lighting"/>
    <x v="0"/>
    <n v="2"/>
    <n v="1"/>
    <s v="Lighting"/>
    <n v="0.97902139861649395"/>
    <n v="0.93591656730105399"/>
    <n v="7903.3264641833903"/>
    <n v="1.19571203171875"/>
    <n v="0.71"/>
    <n v="5611.36178957021"/>
    <n v="0.84895554252031202"/>
    <n v="5242"/>
    <n v="1"/>
    <n v="1.22"/>
    <n v="1.0999999999999999E-2"/>
    <n v="0.68"/>
    <n v="13.3536818008394"/>
    <d v="1900-01-08T12:55:13"/>
    <n v="43338"/>
    <n v="1.4413115136436201"/>
    <n v="86.936591106017303"/>
    <n v="0"/>
    <n v="53523.099862363713"/>
  </r>
  <r>
    <s v="STND-60913"/>
    <s v="Weinstein Wholesale Meats, Inc."/>
    <s v="Weinstein Wholesale Meats Inc - 7501 Industrial Dr - Forest Park"/>
    <x v="7"/>
    <s v="Indoor Lighting"/>
    <x v="8"/>
    <n v="0"/>
    <n v="97.212999999999994"/>
    <n v="6.6239999999999993E-2"/>
    <x v="0"/>
    <x v="0"/>
    <n v="8"/>
    <s v="Qty / 1,000"/>
    <m/>
    <s v="Private-Lighting"/>
    <x v="0"/>
    <n v="2"/>
    <n v="1"/>
    <s v="Lighting"/>
    <n v="0.97902139861649395"/>
    <n v="0.93591656730105399"/>
    <n v="95.173607223705204"/>
    <n v="6.1995113418021802E-2"/>
    <n v="0.71"/>
    <n v="67.573261128830694"/>
    <n v="4.4016530526795501E-2"/>
    <n v="5242"/>
    <n v="1"/>
    <n v="1.22"/>
    <n v="1.0999999999999999E-2"/>
    <n v="0.68"/>
    <n v="13.3536818008394"/>
    <d v="1900-01-08T12:55:13"/>
    <n v="43338"/>
    <n v="9.5878616483176304E-2"/>
    <n v="1.04690967946076"/>
    <n v="0"/>
    <n v="540.58608903064555"/>
  </r>
  <r>
    <s v="STND-60913"/>
    <s v="Weinstein Wholesale Meats, Inc."/>
    <s v="Weinstein Wholesale Meats Inc - 7501 Industrial Dr - Forest Park"/>
    <x v="7"/>
    <s v="Indoor Lighting"/>
    <x v="8"/>
    <n v="0"/>
    <n v="3442.9589999999998"/>
    <n v="2.3460000000000001"/>
    <x v="0"/>
    <x v="0"/>
    <n v="8"/>
    <s v="Qty / 1,000"/>
    <m/>
    <s v="Private-Lighting"/>
    <x v="0"/>
    <n v="2"/>
    <n v="1"/>
    <s v="Lighting"/>
    <n v="0.97902139861649395"/>
    <n v="0.93591656730105399"/>
    <n v="3370.7305355592398"/>
    <n v="2.1956602668882699"/>
    <n v="0.71"/>
    <n v="2393.2186802470601"/>
    <n v="1.55891878949067"/>
    <n v="5242"/>
    <n v="1"/>
    <n v="1.22"/>
    <n v="1.0999999999999999E-2"/>
    <n v="0.68"/>
    <n v="13.3536818008394"/>
    <d v="1900-01-08T12:55:13"/>
    <n v="43338"/>
    <n v="3.3957010004458299"/>
    <n v="37.0780358911517"/>
    <n v="0"/>
    <n v="19145.749441976481"/>
  </r>
  <r>
    <s v="STND-60913"/>
    <s v="Weinstein Wholesale Meats, Inc."/>
    <s v="Weinstein Wholesale Meats Inc - 7501 Industrial Dr - Forest Park"/>
    <x v="7"/>
    <s v="Indoor Lighting"/>
    <x v="8"/>
    <n v="0"/>
    <n v="2264.5439999999999"/>
    <n v="1.16388"/>
    <x v="0"/>
    <x v="0"/>
    <n v="8"/>
    <s v="Qty / 1,000"/>
    <m/>
    <s v="Private-Lighting"/>
    <x v="0"/>
    <n v="2"/>
    <n v="1"/>
    <s v="Lighting"/>
    <n v="0.97902139861649395"/>
    <n v="0.93591656730105399"/>
    <n v="2217.03703410859"/>
    <n v="1.0892945743503499"/>
    <n v="0.71"/>
    <n v="1574.0962942171"/>
    <n v="0.77339914778874896"/>
    <n v="5242"/>
    <n v="1"/>
    <n v="1.22"/>
    <n v="1.0999999999999999E-2"/>
    <n v="0.68"/>
    <n v="13.3536818008394"/>
    <d v="1900-01-08T12:55:13"/>
    <n v="43338"/>
    <n v="1.6846498211419001"/>
    <n v="24.387407375194499"/>
    <n v="0"/>
    <n v="12592.7703537368"/>
  </r>
  <r>
    <s v="STND-60916"/>
    <s v="Sysmex America, Inc."/>
    <s v="Sysmex America Inc - One Nelson C White Pkwy - Mundelein"/>
    <x v="1"/>
    <s v="Outdoor &amp; Garage Lighting"/>
    <x v="1"/>
    <n v="0"/>
    <n v="35889.96"/>
    <n v="0"/>
    <x v="0"/>
    <x v="0"/>
    <n v="10.1978380583316"/>
    <s v="Qty / 1,000"/>
    <m/>
    <s v="Private-Lighting"/>
    <x v="0"/>
    <n v="3"/>
    <n v="1"/>
    <s v="Lighting"/>
    <n v="0.91633259480590001"/>
    <n v="1.30467645558681"/>
    <n v="32887.140174279899"/>
    <n v="0"/>
    <n v="0.71"/>
    <n v="23349.869523738798"/>
    <n v="0"/>
    <n v="4903"/>
    <n v="1"/>
    <n v="1"/>
    <n v="0"/>
    <n v="0"/>
    <n v="14.276973281664301"/>
    <d v="1900-01-09T04:44:53"/>
    <n v="43336"/>
    <n v="0"/>
    <n v="0"/>
    <n v="0"/>
    <n v="238118.18808626066"/>
  </r>
  <r>
    <s v="STND-60916"/>
    <s v="Sysmex America, Inc."/>
    <s v="Sysmex America Inc - One Nelson C White Pkwy - Mundelein"/>
    <x v="1"/>
    <s v="Outdoor &amp; Garage Lighting"/>
    <x v="1"/>
    <n v="0"/>
    <n v="338.30700000000002"/>
    <n v="0"/>
    <x v="0"/>
    <x v="0"/>
    <n v="10.1978380583316"/>
    <s v="Qty / 1,000"/>
    <m/>
    <s v="Private-Lighting"/>
    <x v="0"/>
    <n v="3"/>
    <n v="1"/>
    <s v="Lighting"/>
    <n v="0.91633259480590001"/>
    <n v="1.30467645558681"/>
    <n v="310.001731151"/>
    <n v="0"/>
    <n v="0.71"/>
    <n v="220.10122911721001"/>
    <n v="0"/>
    <n v="4903"/>
    <n v="1"/>
    <n v="1"/>
    <n v="0"/>
    <n v="0"/>
    <n v="14.276973281664301"/>
    <d v="1900-01-09T04:44:53"/>
    <n v="43336"/>
    <n v="0"/>
    <n v="0"/>
    <n v="0"/>
    <n v="2244.5566909770478"/>
  </r>
  <r>
    <s v="STND-60916"/>
    <s v="Sysmex America, Inc."/>
    <s v="Sysmex America Inc - One Nelson C White Pkwy - Mundelein"/>
    <x v="27"/>
    <s v="Outdoor &amp; Garage Lighting"/>
    <x v="1"/>
    <n v="0"/>
    <n v="7.28"/>
    <n v="0"/>
    <x v="0"/>
    <x v="0"/>
    <n v="8"/>
    <s v="Qty / 1,000"/>
    <m/>
    <s v="Private-Lighting"/>
    <x v="0"/>
    <n v="3"/>
    <n v="1"/>
    <s v="Lighting"/>
    <n v="0.91633259480590001"/>
    <n v="1.30467645558681"/>
    <n v="6.6709012901869498"/>
    <n v="0"/>
    <n v="0.71"/>
    <n v="4.7363399160327404"/>
    <n v="0"/>
    <n v="4903"/>
    <n v="1"/>
    <n v="1"/>
    <n v="0"/>
    <n v="0"/>
    <n v="14.276973281664301"/>
    <d v="1900-01-09T04:44:53"/>
    <n v="43336"/>
    <n v="0"/>
    <n v="0"/>
    <n v="0"/>
    <n v="37.890719328261923"/>
  </r>
  <r>
    <s v="STND-60916"/>
    <s v="Sysmex America, Inc."/>
    <s v="Sysmex America Inc - One Nelson C White Pkwy - Mundelein"/>
    <x v="27"/>
    <s v="Outdoor &amp; Garage Lighting"/>
    <x v="1"/>
    <n v="0"/>
    <n v="1008"/>
    <n v="0"/>
    <x v="0"/>
    <x v="0"/>
    <n v="8"/>
    <s v="Qty / 1,000"/>
    <m/>
    <s v="Private-Lighting"/>
    <x v="0"/>
    <n v="3"/>
    <n v="1"/>
    <s v="Lighting"/>
    <n v="0.91633259480590001"/>
    <n v="1.30467645558681"/>
    <n v="923.66325556434697"/>
    <n v="0"/>
    <n v="0.71"/>
    <n v="655.80091145068604"/>
    <n v="0"/>
    <n v="4903"/>
    <n v="1"/>
    <n v="1"/>
    <n v="0"/>
    <n v="0"/>
    <n v="14.276973281664301"/>
    <d v="1900-01-09T04:44:53"/>
    <n v="43336"/>
    <n v="0"/>
    <n v="0"/>
    <n v="0"/>
    <n v="5246.4072916054884"/>
  </r>
  <r>
    <s v="STND-60916"/>
    <s v="Sysmex America, Inc."/>
    <s v="Sysmex America Inc - One Nelson C White Pkwy - Mundelein"/>
    <x v="1"/>
    <s v="Outdoor &amp; Garage Lighting"/>
    <x v="1"/>
    <n v="0"/>
    <n v="7722.2250000000004"/>
    <n v="0"/>
    <x v="0"/>
    <x v="0"/>
    <n v="10.1978380583316"/>
    <s v="Qty / 1,000"/>
    <m/>
    <s v="Private-Lighting"/>
    <x v="0"/>
    <n v="3"/>
    <n v="1"/>
    <s v="Lighting"/>
    <n v="0.91633259480590001"/>
    <n v="1.30467645558681"/>
    <n v="7076.1264719249903"/>
    <n v="0"/>
    <n v="0.71"/>
    <n v="5024.0497950667404"/>
    <n v="0"/>
    <n v="4903"/>
    <n v="1"/>
    <n v="1"/>
    <n v="0"/>
    <n v="0"/>
    <n v="14.276973281664301"/>
    <d v="1900-01-09T04:44:53"/>
    <n v="43336"/>
    <n v="0"/>
    <n v="0"/>
    <n v="0"/>
    <n v="51234.446207084678"/>
  </r>
  <r>
    <s v="STND-60918"/>
    <s v="Sysmex America, Inc."/>
    <s v="Sysmex America Inc - 1701 Leider Ln - Buffalo Grove"/>
    <x v="1"/>
    <s v="Outdoor &amp; Garage Lighting"/>
    <x v="1"/>
    <n v="0"/>
    <n v="36345.938999999998"/>
    <n v="0"/>
    <x v="0"/>
    <x v="0"/>
    <n v="10.1978380583316"/>
    <s v="Qty / 1,000"/>
    <m/>
    <s v="Private-Lighting"/>
    <x v="0"/>
    <n v="3"/>
    <n v="1"/>
    <s v="Lighting"/>
    <n v="0.91633259480590001"/>
    <n v="1.30467645558681"/>
    <n v="33304.968594527003"/>
    <n v="0"/>
    <n v="0.71"/>
    <n v="23646.527702114101"/>
    <n v="0"/>
    <n v="4903"/>
    <n v="1"/>
    <n v="1"/>
    <n v="0"/>
    <n v="0"/>
    <n v="14.276973281664301"/>
    <d v="1900-01-09T04:44:53"/>
    <n v="43348"/>
    <n v="0"/>
    <n v="0"/>
    <n v="0"/>
    <n v="241143.46014801165"/>
  </r>
  <r>
    <s v="STND-60918"/>
    <s v="Sysmex America, Inc."/>
    <s v="Sysmex America Inc - 1701 Leider Ln - Buffalo Grove"/>
    <x v="1"/>
    <s v="Outdoor &amp; Garage Lighting"/>
    <x v="1"/>
    <n v="0"/>
    <n v="4059.6840000000002"/>
    <n v="0"/>
    <x v="0"/>
    <x v="0"/>
    <n v="10.1978380583316"/>
    <s v="Qty / 1,000"/>
    <m/>
    <s v="Private-Lighting"/>
    <x v="0"/>
    <n v="3"/>
    <n v="1"/>
    <s v="Lighting"/>
    <n v="0.91633259480590001"/>
    <n v="1.30467645558681"/>
    <n v="3720.0207738119898"/>
    <n v="0"/>
    <n v="0.71"/>
    <n v="2641.2147494065198"/>
    <n v="0"/>
    <n v="4903"/>
    <n v="1"/>
    <n v="1"/>
    <n v="0"/>
    <n v="0"/>
    <n v="14.276973281664301"/>
    <d v="1900-01-09T04:44:53"/>
    <n v="43348"/>
    <n v="0"/>
    <n v="0"/>
    <n v="0"/>
    <n v="26934.680291724566"/>
  </r>
  <r>
    <s v="STND-60918"/>
    <s v="Sysmex America, Inc."/>
    <s v="Sysmex America Inc - 1701 Leider Ln - Buffalo Grove"/>
    <x v="27"/>
    <s v="Outdoor &amp; Garage Lighting"/>
    <x v="1"/>
    <n v="0"/>
    <n v="87.36"/>
    <n v="0"/>
    <x v="0"/>
    <x v="0"/>
    <n v="8"/>
    <s v="Qty / 1,000"/>
    <m/>
    <s v="Private-Lighting"/>
    <x v="0"/>
    <n v="3"/>
    <n v="1"/>
    <s v="Lighting"/>
    <n v="0.91633259480590001"/>
    <n v="1.30467645558681"/>
    <n v="80.050815482243394"/>
    <n v="0"/>
    <n v="0.71"/>
    <n v="56.8360789923928"/>
    <n v="0"/>
    <n v="4903"/>
    <n v="1"/>
    <n v="1"/>
    <n v="0"/>
    <n v="0"/>
    <n v="14.276973281664301"/>
    <d v="1900-01-09T04:44:53"/>
    <n v="43348"/>
    <n v="0"/>
    <n v="0"/>
    <n v="0"/>
    <n v="454.6886319391424"/>
  </r>
  <r>
    <s v="STND-60918"/>
    <s v="Sysmex America, Inc."/>
    <s v="Sysmex America Inc - 1701 Leider Ln - Buffalo Grove"/>
    <x v="27"/>
    <s v="Outdoor &amp; Garage Lighting"/>
    <x v="1"/>
    <n v="0"/>
    <n v="599.76"/>
    <n v="0"/>
    <x v="0"/>
    <x v="0"/>
    <n v="8"/>
    <s v="Qty / 1,000"/>
    <m/>
    <s v="Private-Lighting"/>
    <x v="0"/>
    <n v="3"/>
    <n v="1"/>
    <s v="Lighting"/>
    <n v="0.91633259480590001"/>
    <n v="1.30467645558681"/>
    <n v="549.57963706078601"/>
    <n v="0"/>
    <n v="0.71"/>
    <n v="390.20154231315797"/>
    <n v="0"/>
    <n v="4903"/>
    <n v="1"/>
    <n v="1"/>
    <n v="0"/>
    <n v="0"/>
    <n v="14.276973281664301"/>
    <d v="1900-01-09T04:44:53"/>
    <n v="43348"/>
    <n v="0"/>
    <n v="0"/>
    <n v="0"/>
    <n v="3121.6123385052638"/>
  </r>
  <r>
    <s v="STND-60919"/>
    <s v="I/G Capital, LLC"/>
    <s v="IG Capital - 2099 Mannheim Rd - Melrose Park"/>
    <x v="1"/>
    <s v="Outdoor &amp; Garage Lighting"/>
    <x v="1"/>
    <n v="0"/>
    <n v="107081.52"/>
    <n v="0"/>
    <x v="0"/>
    <x v="0"/>
    <n v="10.1978380583316"/>
    <s v="Qty / 1,000"/>
    <m/>
    <s v="Private-Lighting"/>
    <x v="0"/>
    <n v="2"/>
    <n v="1"/>
    <s v="Lighting"/>
    <n v="0.97902139861649395"/>
    <n v="0.93591656730105399"/>
    <n v="104835.09947638"/>
    <n v="0"/>
    <n v="0.71"/>
    <n v="74432.920628229796"/>
    <n v="0"/>
    <n v="4903"/>
    <n v="1"/>
    <n v="1"/>
    <n v="0"/>
    <n v="0"/>
    <n v="14.276973281664301"/>
    <d v="1900-01-09T04:44:53"/>
    <n v="43324"/>
    <n v="0"/>
    <n v="0"/>
    <n v="0"/>
    <n v="759054.8707753371"/>
  </r>
  <r>
    <s v="STND-60919"/>
    <s v="I/G Capital, LLC"/>
    <s v="IG Capital - 2099 Mannheim Rd - Melrose Park"/>
    <x v="1"/>
    <s v="Outdoor &amp; Garage Lighting"/>
    <x v="1"/>
    <n v="0"/>
    <n v="51481.5"/>
    <n v="0"/>
    <x v="0"/>
    <x v="0"/>
    <n v="10.1978380583316"/>
    <s v="Qty / 1,000"/>
    <m/>
    <s v="Private-Lighting"/>
    <x v="0"/>
    <n v="2"/>
    <n v="1"/>
    <s v="Lighting"/>
    <n v="0.97902139861649395"/>
    <n v="0.93591656730105399"/>
    <n v="50401.490132874998"/>
    <n v="0"/>
    <n v="0.71"/>
    <n v="35785.057994341303"/>
    <n v="0"/>
    <n v="4903"/>
    <n v="1"/>
    <n v="1"/>
    <n v="0"/>
    <n v="0"/>
    <n v="14.276973281664301"/>
    <d v="1900-01-09T04:44:53"/>
    <n v="43324"/>
    <n v="0"/>
    <n v="0"/>
    <n v="0"/>
    <n v="364930.22633429721"/>
  </r>
  <r>
    <s v="STND-60919"/>
    <s v="I/G Capital, LLC"/>
    <s v="IG Capital - 2099 Mannheim Rd - Melrose Park"/>
    <x v="1"/>
    <s v="Outdoor &amp; Garage Lighting"/>
    <x v="1"/>
    <n v="0"/>
    <n v="1642.5050000000001"/>
    <n v="0"/>
    <x v="0"/>
    <x v="0"/>
    <n v="10.1978380583316"/>
    <s v="Qty / 1,000"/>
    <m/>
    <s v="Private-Lighting"/>
    <x v="0"/>
    <n v="2"/>
    <n v="1"/>
    <s v="Lighting"/>
    <n v="0.97902139861649395"/>
    <n v="0.93591656730105399"/>
    <n v="1608.0475423345799"/>
    <n v="0"/>
    <n v="0.71"/>
    <n v="1141.7137550575501"/>
    <n v="0"/>
    <n v="4903"/>
    <n v="1"/>
    <n v="1"/>
    <n v="0"/>
    <n v="0"/>
    <n v="14.276973281664301"/>
    <d v="1900-01-09T04:44:53"/>
    <n v="43324"/>
    <n v="0"/>
    <n v="0"/>
    <n v="0"/>
    <n v="11643.011983046566"/>
  </r>
  <r>
    <s v="STND-60919"/>
    <s v="I/G Capital, LLC"/>
    <s v="IG Capital - 2099 Mannheim Rd - Melrose Park"/>
    <x v="1"/>
    <s v="Outdoor &amp; Garage Lighting"/>
    <x v="1"/>
    <n v="0"/>
    <n v="14414.82"/>
    <n v="0"/>
    <x v="0"/>
    <x v="0"/>
    <n v="10.1978380583316"/>
    <s v="Qty / 1,000"/>
    <m/>
    <s v="Private-Lighting"/>
    <x v="0"/>
    <n v="2"/>
    <n v="1"/>
    <s v="Lighting"/>
    <n v="0.97902139861649395"/>
    <n v="0.93591656730105399"/>
    <n v="14112.417237205"/>
    <n v="0"/>
    <n v="0.71"/>
    <n v="10019.8162384156"/>
    <n v="0"/>
    <n v="4903"/>
    <n v="1"/>
    <n v="1"/>
    <n v="0"/>
    <n v="0"/>
    <n v="14.276973281664301"/>
    <d v="1900-01-09T04:44:53"/>
    <n v="43324"/>
    <n v="0"/>
    <n v="0"/>
    <n v="0"/>
    <n v="102180.46337360358"/>
  </r>
  <r>
    <s v="STND-60919"/>
    <s v="I/G Capital, LLC"/>
    <s v="IG Capital - 2099 Mannheim Rd - Melrose Park"/>
    <x v="1"/>
    <s v="Outdoor &amp; Garage Lighting"/>
    <x v="1"/>
    <n v="0"/>
    <n v="931.57"/>
    <n v="0"/>
    <x v="0"/>
    <x v="0"/>
    <n v="10.1978380583316"/>
    <s v="Qty / 1,000"/>
    <m/>
    <s v="Private-Lighting"/>
    <x v="0"/>
    <n v="2"/>
    <n v="1"/>
    <s v="Lighting"/>
    <n v="0.97902139861649395"/>
    <n v="0.93591656730105399"/>
    <n v="912.02696430916706"/>
    <n v="0"/>
    <n v="0.71"/>
    <n v="647.539144659508"/>
    <n v="0"/>
    <n v="4903"/>
    <n v="1"/>
    <n v="1"/>
    <n v="0"/>
    <n v="0"/>
    <n v="14.276973281664301"/>
    <d v="1900-01-09T04:44:53"/>
    <n v="43324"/>
    <n v="0"/>
    <n v="0"/>
    <n v="0"/>
    <n v="6603.4993336682219"/>
  </r>
  <r>
    <s v="STND-60919"/>
    <s v="I/G Capital, LLC"/>
    <s v="IG Capital - 2099 Mannheim Rd - Melrose Park"/>
    <x v="1"/>
    <s v="Outdoor &amp; Garage Lighting"/>
    <x v="1"/>
    <n v="0"/>
    <n v="8663.6010000000006"/>
    <n v="0"/>
    <x v="0"/>
    <x v="0"/>
    <n v="10.1978380583316"/>
    <s v="Qty / 1,000"/>
    <m/>
    <s v="Private-Lighting"/>
    <x v="0"/>
    <n v="2"/>
    <n v="1"/>
    <s v="Lighting"/>
    <n v="0.97902139861649395"/>
    <n v="0.93591656730105399"/>
    <n v="8481.85076807525"/>
    <n v="0"/>
    <n v="0.71"/>
    <n v="6022.1140453334301"/>
    <n v="0"/>
    <n v="4903"/>
    <n v="1"/>
    <n v="1"/>
    <n v="0"/>
    <n v="0"/>
    <n v="14.276973281664301"/>
    <d v="1900-01-09T04:44:53"/>
    <n v="43324"/>
    <n v="0"/>
    <n v="0"/>
    <n v="0"/>
    <n v="61412.543803114524"/>
  </r>
  <r>
    <s v="STND-60924"/>
    <s v="Sysmex America, Inc."/>
    <s v="Sysmex America Inc - 577 Aptakisic Rd - Lincolnshire"/>
    <x v="1"/>
    <s v="Outdoor &amp; Garage Lighting"/>
    <x v="1"/>
    <n v="0"/>
    <n v="38880.79"/>
    <n v="0"/>
    <x v="0"/>
    <x v="0"/>
    <n v="10.1978380583316"/>
    <s v="Qty / 1,000"/>
    <m/>
    <s v="Private-Lighting"/>
    <x v="0"/>
    <n v="3"/>
    <n v="1"/>
    <s v="Lighting"/>
    <n v="0.91633259480590001"/>
    <n v="1.30467645558681"/>
    <n v="35627.735188803301"/>
    <n v="0"/>
    <n v="0.71"/>
    <n v="25295.6919840503"/>
    <n v="0"/>
    <n v="4903"/>
    <n v="1"/>
    <n v="1"/>
    <n v="0"/>
    <n v="0"/>
    <n v="14.276973281664301"/>
    <d v="1900-01-09T04:44:53"/>
    <n v="43316"/>
    <n v="0"/>
    <n v="0"/>
    <n v="0"/>
    <n v="257961.37042678174"/>
  </r>
  <r>
    <s v="STND-60924"/>
    <s v="Sysmex America, Inc."/>
    <s v="Sysmex America Inc - 577 Aptakisic Rd - Lincolnshire"/>
    <x v="27"/>
    <s v="Outdoor &amp; Garage Lighting"/>
    <x v="1"/>
    <n v="0"/>
    <n v="1092"/>
    <n v="0"/>
    <x v="0"/>
    <x v="0"/>
    <n v="8"/>
    <s v="Qty / 1,000"/>
    <m/>
    <s v="Private-Lighting"/>
    <x v="0"/>
    <n v="3"/>
    <n v="1"/>
    <s v="Lighting"/>
    <n v="0.91633259480590001"/>
    <n v="1.30467645558681"/>
    <n v="1000.63519352804"/>
    <n v="0"/>
    <n v="0.71"/>
    <n v="710.45098740491005"/>
    <n v="0"/>
    <n v="4903"/>
    <n v="1"/>
    <n v="1"/>
    <n v="0"/>
    <n v="0"/>
    <n v="14.276973281664301"/>
    <d v="1900-01-09T04:44:53"/>
    <n v="43316"/>
    <n v="0"/>
    <n v="0"/>
    <n v="0"/>
    <n v="5683.6078992392804"/>
  </r>
  <r>
    <s v="STND-60926"/>
    <s v="Sysmex America, Inc."/>
    <s v="Sysmex America Inc - 1011 Woodland Pkwy - Vernon Hills"/>
    <x v="1"/>
    <s v="Outdoor &amp; Garage Lighting"/>
    <x v="1"/>
    <n v="0"/>
    <n v="25422.055"/>
    <n v="0"/>
    <x v="0"/>
    <x v="0"/>
    <n v="10.1978380583316"/>
    <s v="Qty / 1,000"/>
    <m/>
    <s v="Private-Lighting"/>
    <x v="0"/>
    <n v="3"/>
    <n v="1"/>
    <s v="Lighting"/>
    <n v="0.91633259480590001"/>
    <n v="1.30467645558681"/>
    <n v="23295.057623448301"/>
    <n v="0"/>
    <n v="0.71"/>
    <n v="16539.4909126483"/>
    <n v="0"/>
    <n v="4903"/>
    <n v="1"/>
    <n v="1"/>
    <n v="0"/>
    <n v="0"/>
    <n v="14.276973281664301"/>
    <d v="1900-01-09T04:44:53"/>
    <n v="43316"/>
    <n v="0"/>
    <n v="0"/>
    <n v="0"/>
    <n v="168667.04989443449"/>
  </r>
  <r>
    <s v="STND-60926"/>
    <s v="Sysmex America, Inc."/>
    <s v="Sysmex America Inc - 1011 Woodland Pkwy - Vernon Hills"/>
    <x v="1"/>
    <s v="Outdoor &amp; Garage Lighting"/>
    <x v="1"/>
    <n v="0"/>
    <n v="1201.2349999999999"/>
    <n v="0"/>
    <x v="0"/>
    <x v="0"/>
    <n v="10.1978380583316"/>
    <s v="Qty / 1,000"/>
    <m/>
    <s v="Private-Lighting"/>
    <x v="0"/>
    <n v="3"/>
    <n v="1"/>
    <s v="Lighting"/>
    <n v="0.91633259480590001"/>
    <n v="1.30467645558681"/>
    <n v="1100.7307845216601"/>
    <n v="0"/>
    <n v="0.71"/>
    <n v="781.51885701038202"/>
    <n v="0"/>
    <n v="4903"/>
    <n v="1"/>
    <n v="1"/>
    <n v="0"/>
    <n v="0"/>
    <n v="14.276973281664301"/>
    <d v="1900-01-09T04:44:53"/>
    <n v="43316"/>
    <n v="0"/>
    <n v="0"/>
    <n v="0"/>
    <n v="7969.8027433242851"/>
  </r>
  <r>
    <s v="STND-60926"/>
    <s v="Sysmex America, Inc."/>
    <s v="Sysmex America Inc - 1011 Woodland Pkwy - Vernon Hills"/>
    <x v="1"/>
    <s v="Outdoor &amp; Garage Lighting"/>
    <x v="1"/>
    <n v="0"/>
    <n v="2696.65"/>
    <n v="0"/>
    <x v="0"/>
    <x v="0"/>
    <n v="10.1978380583316"/>
    <s v="Qty / 1,000"/>
    <m/>
    <s v="Private-Lighting"/>
    <x v="0"/>
    <n v="3"/>
    <n v="1"/>
    <s v="Lighting"/>
    <n v="0.91633259480590001"/>
    <n v="1.30467645558681"/>
    <n v="2471.0282917833301"/>
    <n v="0"/>
    <n v="0.71"/>
    <n v="1754.4300871661601"/>
    <n v="0"/>
    <n v="4903"/>
    <n v="1"/>
    <n v="1"/>
    <n v="0"/>
    <n v="0"/>
    <n v="14.276973281664301"/>
    <d v="1900-01-09T04:44:53"/>
    <n v="43316"/>
    <n v="0"/>
    <n v="0"/>
    <n v="0"/>
    <n v="17891.393913585092"/>
  </r>
  <r>
    <s v="STND-60926"/>
    <s v="Sysmex America, Inc."/>
    <s v="Sysmex America Inc - 1011 Woodland Pkwy - Vernon Hills"/>
    <x v="27"/>
    <s v="Outdoor &amp; Garage Lighting"/>
    <x v="1"/>
    <n v="0"/>
    <n v="714"/>
    <n v="0"/>
    <x v="0"/>
    <x v="0"/>
    <n v="8"/>
    <s v="Qty / 1,000"/>
    <m/>
    <s v="Private-Lighting"/>
    <x v="0"/>
    <n v="3"/>
    <n v="1"/>
    <s v="Lighting"/>
    <n v="0.91633259480590001"/>
    <n v="1.30467645558681"/>
    <n v="654.261472691412"/>
    <n v="0"/>
    <n v="0.71"/>
    <n v="464.52564561090298"/>
    <n v="0"/>
    <n v="4903"/>
    <n v="1"/>
    <n v="1"/>
    <n v="0"/>
    <n v="0"/>
    <n v="14.276973281664301"/>
    <d v="1900-01-09T04:44:53"/>
    <n v="43316"/>
    <n v="0"/>
    <n v="0"/>
    <n v="0"/>
    <n v="3716.2051648872239"/>
  </r>
  <r>
    <s v="STND-60928"/>
    <s v="Waukegan Public Schools"/>
    <s v="Lyon Magnet Elementary School - 800 S Elmwood Ave - Waukegan"/>
    <x v="1"/>
    <s v="Outdoor &amp; Garage Lighting"/>
    <x v="1"/>
    <n v="0"/>
    <n v="17503.71"/>
    <n v="0"/>
    <x v="0"/>
    <x v="1"/>
    <n v="10.1978380583316"/>
    <s v="Qty / 1,000"/>
    <m/>
    <s v="Public-Lighting"/>
    <x v="0"/>
    <n v="3"/>
    <n v="1"/>
    <s v="Lighting"/>
    <n v="0.99829244462109001"/>
    <n v="0.987374621353864"/>
    <n v="17473.821445838599"/>
    <n v="0"/>
    <n v="0.71"/>
    <n v="12406.413226545401"/>
    <n v="0"/>
    <n v="4903"/>
    <n v="1"/>
    <n v="1"/>
    <n v="0"/>
    <n v="0"/>
    <n v="14.276973281664301"/>
    <d v="1900-01-09T04:44:53"/>
    <n v="43297"/>
    <n v="0"/>
    <n v="0"/>
    <n v="0"/>
    <n v="126518.59296905324"/>
  </r>
  <r>
    <s v="STND-60928"/>
    <s v="Waukegan Public Schools"/>
    <s v="Lyon Magnet Elementary School - 800 S Elmwood Ave - Waukegan"/>
    <x v="1"/>
    <s v="Outdoor &amp; Garage Lighting"/>
    <x v="1"/>
    <n v="0"/>
    <n v="3922.4"/>
    <n v="0"/>
    <x v="0"/>
    <x v="1"/>
    <n v="10.1978380583316"/>
    <s v="Qty / 1,000"/>
    <m/>
    <s v="Public-Lighting"/>
    <x v="0"/>
    <n v="3"/>
    <n v="1"/>
    <s v="Lighting"/>
    <n v="0.99829244462109001"/>
    <n v="0.987374621353864"/>
    <n v="3915.7022847817698"/>
    <n v="0"/>
    <n v="0.71"/>
    <n v="2780.1486221950499"/>
    <n v="0"/>
    <n v="4903"/>
    <n v="1"/>
    <n v="1"/>
    <n v="0"/>
    <n v="0"/>
    <n v="14.276973281664301"/>
    <d v="1900-01-09T04:44:53"/>
    <n v="43297"/>
    <n v="0"/>
    <n v="0"/>
    <n v="0"/>
    <n v="28351.505427238841"/>
  </r>
  <r>
    <s v="STND-60928"/>
    <s v="Waukegan Public Schools"/>
    <s v="Lyon Magnet Elementary School - 800 S Elmwood Ave - Waukegan"/>
    <x v="1"/>
    <s v="Outdoor &amp; Garage Lighting"/>
    <x v="1"/>
    <n v="0"/>
    <n v="3873.37"/>
    <n v="0"/>
    <x v="0"/>
    <x v="1"/>
    <n v="10.1978380583316"/>
    <s v="Qty / 1,000"/>
    <m/>
    <s v="Public-Lighting"/>
    <x v="0"/>
    <n v="3"/>
    <n v="1"/>
    <s v="Lighting"/>
    <n v="0.99829244462109001"/>
    <n v="0.987374621353864"/>
    <n v="3866.75600622199"/>
    <n v="0"/>
    <n v="0.71"/>
    <n v="2745.39676441762"/>
    <n v="0"/>
    <n v="4903"/>
    <n v="1"/>
    <n v="1"/>
    <n v="0"/>
    <n v="0"/>
    <n v="14.276973281664301"/>
    <d v="1900-01-09T04:44:53"/>
    <n v="43297"/>
    <n v="0"/>
    <n v="0"/>
    <n v="0"/>
    <n v="27997.111609398438"/>
  </r>
  <r>
    <s v="STND-60931"/>
    <s v="Waukegan Public Schools"/>
    <s v="Thomas Jefferson Middle School  - 600 S Lewis Ave - Waukegan"/>
    <x v="0"/>
    <s v="Indoor Lighting"/>
    <x v="12"/>
    <n v="0"/>
    <n v="11449.638000000001"/>
    <n v="3.122064"/>
    <x v="0"/>
    <x v="1"/>
    <n v="15"/>
    <s v="Qty / 1,000"/>
    <m/>
    <s v="Public-Lighting"/>
    <x v="0"/>
    <n v="2"/>
    <n v="1"/>
    <s v="Lighting"/>
    <n v="0.98996686498346598"/>
    <n v="2.5626279547341602"/>
    <n v="11334.7622360556"/>
    <n v="8.00068848286916"/>
    <n v="0.71"/>
    <n v="8047.6811875994499"/>
    <n v="5.6804888228371002"/>
    <n v="2979"/>
    <n v="1.17333333333333"/>
    <n v="1.323"/>
    <n v="2.1333333333333301E-2"/>
    <n v="0.72"/>
    <n v="23.497818059751602"/>
    <d v="1900-01-15T18:49:11"/>
    <n v="43281"/>
    <n v="8.3991438679654404"/>
    <n v="206.086586110101"/>
    <n v="0"/>
    <n v="120715.21781399175"/>
  </r>
  <r>
    <s v="STND-60931"/>
    <s v="Waukegan Public Schools"/>
    <s v="Thomas Jefferson Middle School  - 600 S Lewis Ave - Waukegan"/>
    <x v="1"/>
    <s v="Outdoor &amp; Garage Lighting"/>
    <x v="1"/>
    <n v="0"/>
    <n v="2206.35"/>
    <n v="0"/>
    <x v="0"/>
    <x v="1"/>
    <n v="10.1978380583316"/>
    <s v="Qty / 1,000"/>
    <m/>
    <s v="Public-Lighting"/>
    <x v="0"/>
    <n v="2"/>
    <n v="1"/>
    <s v="Lighting"/>
    <n v="0.98996686498346598"/>
    <n v="2.5626279547341602"/>
    <n v="2184.2133925562698"/>
    <n v="0"/>
    <n v="0.71"/>
    <n v="1550.7915087149499"/>
    <n v="0"/>
    <n v="4903"/>
    <n v="1"/>
    <n v="1"/>
    <n v="0"/>
    <n v="0"/>
    <n v="14.276973281664301"/>
    <d v="1900-01-09T04:44:53"/>
    <n v="43281"/>
    <n v="0"/>
    <n v="0"/>
    <n v="0"/>
    <n v="15814.720668110798"/>
  </r>
  <r>
    <s v="STND-60931"/>
    <s v="Waukegan Public Schools"/>
    <s v="Thomas Jefferson Middle School  - 600 S Lewis Ave - Waukegan"/>
    <x v="1"/>
    <s v="Outdoor &amp; Garage Lighting"/>
    <x v="1"/>
    <n v="0"/>
    <n v="32506.89"/>
    <n v="0"/>
    <x v="0"/>
    <x v="1"/>
    <n v="10.1978380583316"/>
    <s v="Qty / 1,000"/>
    <m/>
    <s v="Public-Lighting"/>
    <x v="0"/>
    <n v="2"/>
    <n v="1"/>
    <s v="Lighting"/>
    <n v="0.98996686498346598"/>
    <n v="2.5626279547341602"/>
    <n v="32180.7439836624"/>
    <n v="0"/>
    <n v="0.71"/>
    <n v="22848.3282284003"/>
    <n v="0"/>
    <n v="4903"/>
    <n v="1"/>
    <n v="1"/>
    <n v="0"/>
    <n v="0"/>
    <n v="14.276973281664301"/>
    <d v="1900-01-09T04:44:53"/>
    <n v="43281"/>
    <n v="0"/>
    <n v="0"/>
    <n v="0"/>
    <n v="233003.55117683279"/>
  </r>
  <r>
    <s v="STND-60931"/>
    <s v="Waukegan Public Schools"/>
    <s v="Thomas Jefferson Middle School  - 600 S Lewis Ave - Waukegan"/>
    <x v="1"/>
    <s v="Outdoor &amp; Garage Lighting"/>
    <x v="1"/>
    <n v="0"/>
    <n v="14243.215"/>
    <n v="0"/>
    <x v="0"/>
    <x v="1"/>
    <n v="10.1978380583316"/>
    <s v="Qty / 1,000"/>
    <m/>
    <s v="Public-Lighting"/>
    <x v="0"/>
    <n v="2"/>
    <n v="1"/>
    <s v="Lighting"/>
    <n v="0.98996686498346598"/>
    <n v="2.5626279547341602"/>
    <n v="14100.3109008355"/>
    <n v="0"/>
    <n v="0.71"/>
    <n v="10011.2207395932"/>
    <n v="0"/>
    <n v="4903"/>
    <n v="1"/>
    <n v="1"/>
    <n v="0"/>
    <n v="0"/>
    <n v="14.276973281664301"/>
    <d v="1900-01-09T04:44:53"/>
    <n v="43281"/>
    <n v="0"/>
    <n v="0"/>
    <n v="0"/>
    <n v="102092.80786858217"/>
  </r>
  <r>
    <s v="STND-60931"/>
    <s v="Waukegan Public Schools"/>
    <s v="Thomas Jefferson Middle School  - 600 S Lewis Ave - Waukegan"/>
    <x v="63"/>
    <s v="Outdoor &amp; Garage Lighting"/>
    <x v="1"/>
    <n v="0"/>
    <n v="1495.415"/>
    <n v="0"/>
    <x v="0"/>
    <x v="1"/>
    <n v="10.1978380583316"/>
    <s v="Qty / 1,000"/>
    <m/>
    <s v="Public-Lighting"/>
    <x v="0"/>
    <n v="2"/>
    <n v="1"/>
    <s v="Lighting"/>
    <n v="0.98996686498346598"/>
    <n v="2.5626279547341602"/>
    <n v="1480.4112993992501"/>
    <n v="0"/>
    <n v="0.71"/>
    <n v="1051.0920225734701"/>
    <n v="0"/>
    <n v="4903"/>
    <n v="1"/>
    <n v="1"/>
    <n v="0"/>
    <n v="0"/>
    <n v="14.276973281664301"/>
    <d v="1900-01-09T04:44:53"/>
    <n v="43281"/>
    <n v="0"/>
    <n v="0"/>
    <n v="0"/>
    <n v="10718.86623060847"/>
  </r>
  <r>
    <s v="STND-60934"/>
    <s v="BorgWarner Transmission Systems LLC"/>
    <s v="Borg Warner - 620-720 25th Avenue - Bellwood"/>
    <x v="0"/>
    <s v="Indoor Lighting"/>
    <x v="10"/>
    <n v="0"/>
    <n v="27630.972000000002"/>
    <n v="4.9415180000000003"/>
    <x v="0"/>
    <x v="0"/>
    <n v="10.827197921178"/>
    <s v="Qty / 1,000"/>
    <m/>
    <s v="Private-Lighting"/>
    <x v="0"/>
    <n v="3"/>
    <n v="1"/>
    <s v="Lighting"/>
    <n v="0.91633259480590001"/>
    <n v="1.30467645558681"/>
    <n v="25319.1602697692"/>
    <n v="6.4470821894584098"/>
    <n v="0.71"/>
    <n v="17976.603791536101"/>
    <n v="4.5774283545154697"/>
    <n v="4618"/>
    <n v="1.02"/>
    <n v="1.04"/>
    <n v="1.2E-2"/>
    <n v="0.81"/>
    <n v="15.158077089649201"/>
    <d v="1900-01-09T19:51:10"/>
    <n v="43317"/>
    <n v="7.6532314689677197"/>
    <n v="297.87247376199002"/>
    <n v="0"/>
    <n v="194636.24720156021"/>
  </r>
  <r>
    <s v="STND-60934"/>
    <s v="BorgWarner Transmission Systems LLC"/>
    <s v="Borg Warner - 620-720 25th Avenue - Bellwood"/>
    <x v="0"/>
    <s v="Indoor Lighting"/>
    <x v="10"/>
    <n v="0"/>
    <n v="9825.8109999999997"/>
    <n v="1.7572460000000001"/>
    <x v="0"/>
    <x v="0"/>
    <n v="10.827197921178"/>
    <s v="Qty / 1,000"/>
    <m/>
    <s v="Private-Lighting"/>
    <x v="0"/>
    <n v="3"/>
    <n v="1"/>
    <s v="Lighting"/>
    <n v="0.91633259480590001"/>
    <n v="1.30467645558681"/>
    <n v="9003.71088970235"/>
    <n v="2.2926374828740901"/>
    <n v="0.71"/>
    <n v="6392.6347316886704"/>
    <n v="1.62777261284061"/>
    <n v="4618"/>
    <n v="1.02"/>
    <n v="1.04"/>
    <n v="1.2E-2"/>
    <n v="0.81"/>
    <n v="15.158077089649201"/>
    <d v="1900-01-09T19:51:10"/>
    <n v="43317"/>
    <n v="2.7215544668495899"/>
    <n v="105.926010467086"/>
    <n v="0"/>
    <n v="69214.321477789854"/>
  </r>
  <r>
    <s v="STND-60934"/>
    <s v="BorgWarner Transmission Systems LLC"/>
    <s v="Borg Warner - 620-720 25th Avenue - Bellwood"/>
    <x v="0"/>
    <s v="Indoor Lighting"/>
    <x v="10"/>
    <n v="0"/>
    <n v="2063.1379999999999"/>
    <n v="0.36897099999999999"/>
    <x v="0"/>
    <x v="0"/>
    <n v="10.827197921178"/>
    <s v="Qty / 1,000"/>
    <m/>
    <s v="Private-Lighting"/>
    <x v="0"/>
    <n v="3"/>
    <n v="1"/>
    <s v="Lighting"/>
    <n v="0.91633259480590001"/>
    <n v="1.30467645558681"/>
    <n v="1890.52059698265"/>
    <n v="0.48138777649432002"/>
    <n v="0.71"/>
    <n v="1342.26962385768"/>
    <n v="0.34178532131096701"/>
    <n v="4618"/>
    <n v="1.02"/>
    <n v="1.04"/>
    <n v="1.2E-2"/>
    <n v="0.81"/>
    <n v="15.158077089649201"/>
    <d v="1900-01-09T19:51:10"/>
    <n v="43317"/>
    <n v="0.57144797779477596"/>
    <n v="22.241418788031201"/>
    <n v="0"/>
    <n v="14533.018881092248"/>
  </r>
  <r>
    <s v="STND-60935"/>
    <s v="Fridh Corporation"/>
    <s v="Fridh Corporation - 6595 E State St - Rockford"/>
    <x v="1"/>
    <s v="Outdoor &amp; Garage Lighting"/>
    <x v="1"/>
    <n v="0"/>
    <n v="11963.32"/>
    <n v="0"/>
    <x v="0"/>
    <x v="0"/>
    <n v="10.1978380583316"/>
    <s v="Qty / 1,000"/>
    <m/>
    <s v="Private-Lighting"/>
    <x v="0"/>
    <n v="3"/>
    <n v="1"/>
    <s v="Lighting"/>
    <n v="0.91633259480590001"/>
    <n v="1.30467645558681"/>
    <n v="10962.3800580933"/>
    <n v="0"/>
    <n v="0.71"/>
    <n v="7783.28984124625"/>
    <n v="0"/>
    <n v="4903"/>
    <n v="1"/>
    <n v="1"/>
    <n v="0"/>
    <n v="0"/>
    <n v="14.276973281664301"/>
    <d v="1900-01-09T04:44:53"/>
    <n v="43350"/>
    <n v="0"/>
    <n v="0"/>
    <n v="0"/>
    <n v="79372.729362086728"/>
  </r>
  <r>
    <s v="STND-60935"/>
    <s v="Fridh Corporation"/>
    <s v="Fridh Corporation - 6595 E State St - Rockford"/>
    <x v="27"/>
    <s v="Outdoor &amp; Garage Lighting"/>
    <x v="6"/>
    <n v="0"/>
    <n v="336"/>
    <n v="0"/>
    <x v="0"/>
    <x v="0"/>
    <n v="8"/>
    <s v="Qty / 1,000"/>
    <m/>
    <s v="Private-Lighting"/>
    <x v="0"/>
    <n v="3"/>
    <n v="1"/>
    <s v="Lighting"/>
    <n v="0.91633259480590001"/>
    <n v="1.30467645558681"/>
    <n v="307.88775185478198"/>
    <n v="0"/>
    <n v="0.71"/>
    <n v="218.60030381689501"/>
    <n v="0"/>
    <n v="2885"/>
    <n v="1.165"/>
    <n v="1.3779999999999999"/>
    <n v="2.5499999999999998E-2"/>
    <n v="0.55000000000000004"/>
    <n v="24.263431542460999"/>
    <d v="1900-01-16T07:56:40"/>
    <n v="43350"/>
    <n v="0"/>
    <n v="6.7391739676368703"/>
    <n v="0"/>
    <n v="1748.8024305351601"/>
  </r>
  <r>
    <s v="STND-60937"/>
    <s v="Olivet Nazarene University"/>
    <s v="Olivet Nazarene University - One University Ave - Bourbonnais"/>
    <x v="57"/>
    <s v="Variable Speed Drives"/>
    <x v="3"/>
    <n v="0"/>
    <n v="46826.5"/>
    <n v="5.95"/>
    <x v="6"/>
    <x v="0"/>
    <n v="15"/>
    <s v="ΔkWpeak / CF"/>
    <n v="0.203252032520325"/>
    <s v="Private-Non-Lighting"/>
    <x v="2"/>
    <n v="3"/>
    <n v="1"/>
    <s v="Non-Lighting"/>
    <n v="0.98952339343681495"/>
    <n v="0.43468415683807998"/>
    <n v="46335.917182769001"/>
    <n v="2.58637073318658"/>
    <n v="0.7"/>
    <n v="32435.142027938298"/>
    <n v="1.8104595132306001"/>
    <n v="3395"/>
    <n v="1.06"/>
    <n v="1.39"/>
    <n v="0.02"/>
    <n v="0.63"/>
    <n v="20.618556701030901"/>
    <d v="1900-01-13T17:27:39"/>
    <n v="43471"/>
    <n v="12.724944007277999"/>
    <n v="0"/>
    <n v="0"/>
    <n v="486527.1304190745"/>
  </r>
  <r>
    <s v="STND-60938"/>
    <s v="Village of Riverside"/>
    <s v="Village of Riverside - 27 Riverside Rd - Riverside"/>
    <x v="62"/>
    <s v="Indoor Lighting"/>
    <x v="6"/>
    <n v="0"/>
    <n v="7196.4589999999998"/>
    <n v="1.618188"/>
    <x v="0"/>
    <x v="1"/>
    <n v="15"/>
    <s v="Qty / 1,000"/>
    <m/>
    <s v="Public-Lighting"/>
    <x v="0"/>
    <n v="3"/>
    <n v="1"/>
    <s v="Lighting"/>
    <n v="0.99829244462109001"/>
    <n v="0.987374621353864"/>
    <n v="7184.1706477254502"/>
    <n v="1.5977577637793701"/>
    <n v="0.71"/>
    <n v="5100.7611598850699"/>
    <n v="1.13440801228335"/>
    <n v="2885"/>
    <n v="1.165"/>
    <n v="1.3779999999999999"/>
    <n v="2.5499999999999998E-2"/>
    <n v="0.55000000000000004"/>
    <n v="24.263431542460999"/>
    <d v="1900-01-16T07:56:40"/>
    <n v="43280"/>
    <n v="2.1081379651396799"/>
    <n v="157.25008713905501"/>
    <n v="0"/>
    <n v="76511.417398276055"/>
  </r>
  <r>
    <s v="STND-60939"/>
    <s v="Illinois Mathematics and Science Academy"/>
    <s v="Illinois Mathematics and Science Academy - 1500 Sullivan Rd - Aurora"/>
    <x v="0"/>
    <s v="Indoor Lighting"/>
    <x v="12"/>
    <n v="0"/>
    <n v="2899.8780000000002"/>
    <n v="0.79073300000000002"/>
    <x v="0"/>
    <x v="1"/>
    <n v="15"/>
    <s v="Qty / 1,000"/>
    <m/>
    <s v="Public-Lighting"/>
    <x v="0"/>
    <n v="3"/>
    <n v="1"/>
    <s v="Lighting"/>
    <n v="0.99829244462109001"/>
    <n v="0.987374621353864"/>
    <n v="2894.92629772292"/>
    <n v="0.78074969646700498"/>
    <n v="0.71"/>
    <n v="2055.3976713832699"/>
    <n v="0.55433228449157401"/>
    <n v="2979"/>
    <n v="1.17333333333333"/>
    <n v="1.323"/>
    <n v="2.1333333333333301E-2"/>
    <n v="0.72"/>
    <n v="23.497818059751602"/>
    <d v="1900-01-15T18:49:11"/>
    <n v="43282"/>
    <n v="0.81963309026938502"/>
    <n v="52.635023594962199"/>
    <n v="0"/>
    <n v="30830.965070749047"/>
  </r>
  <r>
    <s v="STND-60939"/>
    <s v="Illinois Mathematics and Science Academy"/>
    <s v="Illinois Mathematics and Science Academy - 1500 Sullivan Rd - Aurora"/>
    <x v="0"/>
    <s v="Indoor Lighting"/>
    <x v="12"/>
    <n v="0"/>
    <n v="14743.369000000001"/>
    <n v="4.0201919999999998"/>
    <x v="0"/>
    <x v="1"/>
    <n v="15"/>
    <s v="Qty / 1,000"/>
    <m/>
    <s v="Public-Lighting"/>
    <x v="0"/>
    <n v="3"/>
    <n v="1"/>
    <s v="Lighting"/>
    <n v="0.99829244462109001"/>
    <n v="0.987374621353864"/>
    <n v="14718.1938809608"/>
    <n v="3.9694355537698298"/>
    <n v="0.71"/>
    <n v="10449.917655482201"/>
    <n v="2.8182992431765799"/>
    <n v="2979"/>
    <n v="1.17333333333333"/>
    <n v="1.323"/>
    <n v="2.1333333333333301E-2"/>
    <n v="0.72"/>
    <n v="23.497818059751602"/>
    <d v="1900-01-15T18:49:11"/>
    <n v="43282"/>
    <n v="4.1671239121628396"/>
    <n v="267.60352510837799"/>
    <n v="0"/>
    <n v="156748.76483223302"/>
  </r>
  <r>
    <s v="STND-60940"/>
    <s v="Horse Thief Hollow Inc"/>
    <s v="Horse Thief Hollow - 10426 S Western Ave - Chicago"/>
    <x v="4"/>
    <s v="Refrigeration"/>
    <x v="13"/>
    <n v="0"/>
    <n v="2700"/>
    <n v="0.308008"/>
    <x v="2"/>
    <x v="0"/>
    <n v="4"/>
    <s v="ΔkWpeak / CF"/>
    <n v="1"/>
    <s v="Private-Non-Lighting"/>
    <x v="2"/>
    <n v="3"/>
    <n v="1"/>
    <s v="Non-Lighting"/>
    <n v="0.98952339343681495"/>
    <n v="0.43468415683807998"/>
    <n v="2671.7131622794"/>
    <n v="0.13388619777938299"/>
    <n v="0.7"/>
    <n v="1870.19921359558"/>
    <n v="9.3720338445568402E-2"/>
    <n v="5571"/>
    <n v="1.17"/>
    <n v="1.31"/>
    <n v="2.1000000000000001E-2"/>
    <n v="0.68"/>
    <n v="12.565069107880101"/>
    <d v="1900-01-07T23:24:04"/>
    <n v="43301"/>
    <n v="0.13388619777938299"/>
    <n v="0"/>
    <n v="0"/>
    <n v="7480.7968543823199"/>
  </r>
  <r>
    <s v="STND-60941"/>
    <s v="Durand CUSD #322"/>
    <s v="Durand School Dist #322 - Dolan School 10104 Farm School Rd - Durand"/>
    <x v="0"/>
    <s v="Indoor Lighting"/>
    <x v="12"/>
    <n v="0"/>
    <n v="17566.566999999999"/>
    <n v="4.7900159999999996"/>
    <x v="0"/>
    <x v="1"/>
    <n v="15"/>
    <s v="Qty / 1,000"/>
    <m/>
    <s v="Public-Lighting"/>
    <x v="0"/>
    <n v="3"/>
    <n v="1"/>
    <s v="Lighting"/>
    <n v="0.99829244462109001"/>
    <n v="0.987374621353864"/>
    <n v="17536.571114030201"/>
    <n v="4.7295402342789501"/>
    <n v="0.71"/>
    <n v="12450.9654909614"/>
    <n v="3.3579735663380501"/>
    <n v="2979"/>
    <n v="1.17333333333333"/>
    <n v="1.323"/>
    <n v="2.1333333333333301E-2"/>
    <n v="0.72"/>
    <n v="23.497818059751602"/>
    <d v="1900-01-15T18:49:11"/>
    <n v="43262"/>
    <n v="4.9650838102365702"/>
    <n v="318.84674752782098"/>
    <n v="0"/>
    <n v="186764.48236442101"/>
  </r>
  <r>
    <s v="STND-60943"/>
    <s v="Adam Walsh"/>
    <s v="Adam Walsh - 7326 N Cherryvale Mall Dr - Rockford"/>
    <x v="1"/>
    <s v="Outdoor &amp; Garage Lighting"/>
    <x v="1"/>
    <n v="0"/>
    <n v="12870.375"/>
    <n v="0"/>
    <x v="0"/>
    <x v="0"/>
    <n v="10.1978380583316"/>
    <s v="Qty / 1,000"/>
    <m/>
    <s v="Private-Lighting"/>
    <x v="0"/>
    <n v="3"/>
    <n v="1"/>
    <s v="Lighting"/>
    <n v="0.91633259480590001"/>
    <n v="1.30467645558681"/>
    <n v="11793.544119875"/>
    <n v="0"/>
    <n v="0.71"/>
    <n v="8373.4163251112404"/>
    <n v="0"/>
    <n v="4903"/>
    <n v="1"/>
    <n v="1"/>
    <n v="0"/>
    <n v="0"/>
    <n v="14.276973281664301"/>
    <d v="1900-01-09T04:44:53"/>
    <n v="43338"/>
    <n v="0"/>
    <n v="0"/>
    <n v="0"/>
    <n v="85390.743678474537"/>
  </r>
  <r>
    <s v="STND-60944"/>
    <s v="NuStar Terminals Services, Inc."/>
    <s v="NuStar Terminals Services, Inc - 3210 W 131st St - Alsip - Worth Twnshp"/>
    <x v="0"/>
    <s v="Indoor Lighting"/>
    <x v="8"/>
    <n v="0"/>
    <n v="23237.786"/>
    <n v="3.6776170000000001"/>
    <x v="0"/>
    <x v="0"/>
    <n v="9.5383441434566993"/>
    <s v="Qty / 1,000"/>
    <m/>
    <s v="Private-Lighting"/>
    <x v="0"/>
    <n v="3"/>
    <n v="1"/>
    <s v="Lighting"/>
    <n v="0.91633259480590001"/>
    <n v="1.30467645558681"/>
    <n v="21293.5407429242"/>
    <n v="4.7981003125657802"/>
    <n v="0.71"/>
    <n v="15118.4139274762"/>
    <n v="3.40665122192171"/>
    <n v="5242"/>
    <n v="1"/>
    <n v="1.22"/>
    <n v="1.0999999999999999E-2"/>
    <n v="0.68"/>
    <n v="13.3536818008394"/>
    <d v="1900-01-08T12:55:13"/>
    <n v="43379"/>
    <n v="5.7836310421477597"/>
    <n v="234.22894817216601"/>
    <n v="0"/>
    <n v="144204.63494349681"/>
  </r>
  <r>
    <s v="STND-60944"/>
    <s v="NuStar Terminals Services, Inc."/>
    <s v="NuStar Terminals Services, Inc - 3210 W 131st St - Alsip - Worth Twnshp"/>
    <x v="1"/>
    <s v="Outdoor &amp; Garage Lighting"/>
    <x v="1"/>
    <n v="0"/>
    <n v="8889.1389999999992"/>
    <n v="0"/>
    <x v="0"/>
    <x v="0"/>
    <n v="10.1978380583316"/>
    <s v="Qty / 1,000"/>
    <m/>
    <s v="Private-Lighting"/>
    <x v="0"/>
    <n v="3"/>
    <n v="1"/>
    <s v="Lighting"/>
    <n v="0.91633259480590001"/>
    <n v="1.30467645558681"/>
    <n v="8145.4078054603197"/>
    <n v="0"/>
    <n v="0.71"/>
    <n v="5783.2395418768301"/>
    <n v="0"/>
    <n v="4903"/>
    <n v="1"/>
    <n v="1"/>
    <n v="0"/>
    <n v="0"/>
    <n v="14.276973281664301"/>
    <d v="1900-01-09T04:44:53"/>
    <n v="43379"/>
    <n v="0"/>
    <n v="0"/>
    <n v="0"/>
    <n v="58976.540300599743"/>
  </r>
  <r>
    <s v="STND-60944"/>
    <s v="NuStar Terminals Services, Inc."/>
    <s v="NuStar Terminals Services, Inc - 3210 W 131st St - Alsip - Worth Twnshp"/>
    <x v="1"/>
    <s v="Outdoor &amp; Garage Lighting"/>
    <x v="1"/>
    <n v="0"/>
    <n v="269.66500000000002"/>
    <n v="0"/>
    <x v="0"/>
    <x v="0"/>
    <n v="10.1978380583316"/>
    <s v="Qty / 1,000"/>
    <m/>
    <s v="Private-Lighting"/>
    <x v="0"/>
    <n v="3"/>
    <n v="1"/>
    <s v="Lighting"/>
    <n v="0.91633259480590001"/>
    <n v="1.30467645558681"/>
    <n v="247.102829178333"/>
    <n v="0"/>
    <n v="0.71"/>
    <n v="175.44300871661599"/>
    <n v="0"/>
    <n v="4903"/>
    <n v="1"/>
    <n v="1"/>
    <n v="0"/>
    <n v="0"/>
    <n v="14.276973281664301"/>
    <d v="1900-01-09T04:44:53"/>
    <n v="43379"/>
    <n v="0"/>
    <n v="0"/>
    <n v="0"/>
    <n v="1789.1393913585091"/>
  </r>
  <r>
    <s v="STND-60944"/>
    <s v="NuStar Terminals Services, Inc."/>
    <s v="NuStar Terminals Services, Inc - 3210 W 131st St - Alsip - Worth Twnshp"/>
    <x v="1"/>
    <s v="Outdoor &amp; Garage Lighting"/>
    <x v="1"/>
    <n v="0"/>
    <n v="18753.974999999999"/>
    <n v="0"/>
    <x v="0"/>
    <x v="0"/>
    <n v="10.1978380583316"/>
    <s v="Qty / 1,000"/>
    <m/>
    <s v="Private-Lighting"/>
    <x v="0"/>
    <n v="3"/>
    <n v="1"/>
    <s v="Lighting"/>
    <n v="0.91633259480590001"/>
    <n v="1.30467645558681"/>
    <n v="17184.878574675"/>
    <n v="0"/>
    <n v="0.71"/>
    <n v="12201.2637880192"/>
    <n v="0"/>
    <n v="4903"/>
    <n v="1"/>
    <n v="1"/>
    <n v="0"/>
    <n v="0"/>
    <n v="14.276973281664301"/>
    <d v="1900-01-09T04:44:53"/>
    <n v="43379"/>
    <n v="0"/>
    <n v="0"/>
    <n v="0"/>
    <n v="124426.51221720538"/>
  </r>
  <r>
    <s v="STND-60945"/>
    <s v="Berwyn North School District 98"/>
    <s v="Berwyn North School Dist - 1427 Oak Park Ave - Berwyn"/>
    <x v="1"/>
    <s v="Outdoor &amp; Garage Lighting"/>
    <x v="1"/>
    <n v="0"/>
    <n v="14561.91"/>
    <n v="0"/>
    <x v="0"/>
    <x v="1"/>
    <n v="10.1978380583316"/>
    <s v="Qty / 1,000"/>
    <m/>
    <s v="Public-Lighting"/>
    <x v="0"/>
    <n v="3"/>
    <n v="1"/>
    <s v="Lighting"/>
    <n v="0.99829244462109001"/>
    <n v="0.987374621353864"/>
    <n v="14537.0447322523"/>
    <n v="0"/>
    <n v="0.71"/>
    <n v="10321.301759899099"/>
    <n v="0"/>
    <n v="4903"/>
    <n v="1"/>
    <n v="1"/>
    <n v="0"/>
    <n v="0"/>
    <n v="14.276973281664301"/>
    <d v="1900-01-09T04:44:53"/>
    <n v="43267"/>
    <n v="0"/>
    <n v="0"/>
    <n v="0"/>
    <n v="105254.96389862396"/>
  </r>
  <r>
    <s v="STND-60946"/>
    <s v="Lake Forest School District 67"/>
    <s v="Lake Forest Schools District 67 (Sheridan Elementary School) - 1360 N Sheridan Rd - Lake Forest"/>
    <x v="0"/>
    <s v="Indoor Lighting"/>
    <x v="12"/>
    <n v="0"/>
    <n v="345.05799999999999"/>
    <n v="9.4089999999999993E-2"/>
    <x v="0"/>
    <x v="1"/>
    <n v="15"/>
    <s v="Qty / 1,000"/>
    <m/>
    <s v="Public-Lighting"/>
    <x v="0"/>
    <n v="2"/>
    <n v="1"/>
    <s v="Lighting"/>
    <n v="0.98996686498346598"/>
    <n v="2.5626279547341602"/>
    <n v="341.59598649746499"/>
    <n v="0.241117664260937"/>
    <n v="0.71"/>
    <n v="242.53315041319999"/>
    <n v="0.17119354162526601"/>
    <n v="2979"/>
    <n v="1.17333333333333"/>
    <n v="1.323"/>
    <n v="2.1333333333333301E-2"/>
    <n v="0.72"/>
    <n v="23.497818059751602"/>
    <d v="1900-01-15T18:49:11"/>
    <n v="43348"/>
    <n v="0.25312595979354302"/>
    <n v="6.2108361181357203"/>
    <n v="0"/>
    <n v="3637.9972561979998"/>
  </r>
  <r>
    <s v="STND-60946"/>
    <s v="Lake Forest School District 67"/>
    <s v="Lake Forest Schools District 67 (Sheridan Elementary School) - 1360 N Sheridan Rd - Lake Forest"/>
    <x v="0"/>
    <s v="Indoor Lighting"/>
    <x v="12"/>
    <n v="0"/>
    <n v="52511.487999999998"/>
    <n v="14.318726"/>
    <x v="0"/>
    <x v="1"/>
    <n v="15"/>
    <s v="Qty / 1,000"/>
    <m/>
    <s v="Public-Lighting"/>
    <x v="0"/>
    <n v="2"/>
    <n v="1"/>
    <s v="Lighting"/>
    <n v="0.98996686498346598"/>
    <n v="2.5626279547341602"/>
    <n v="51984.633150976901"/>
    <n v="36.693567523778903"/>
    <n v="0.71"/>
    <n v="36909.089537193599"/>
    <n v="26.052432941883001"/>
    <n v="2979"/>
    <n v="1.17333333333333"/>
    <n v="1.323"/>
    <n v="2.1333333333333301E-2"/>
    <n v="0.72"/>
    <n v="23.497818059751602"/>
    <d v="1900-01-15T18:49:11"/>
    <n v="43348"/>
    <n v="38.521003951224998"/>
    <n v="945.17514819958001"/>
    <n v="0"/>
    <n v="553636.34305790393"/>
  </r>
  <r>
    <s v="STND-60946"/>
    <s v="Lake Forest School District 67"/>
    <s v="Lake Forest Schools District 67 (Sheridan Elementary School) - 1360 N Sheridan Rd - Lake Forest"/>
    <x v="7"/>
    <s v="Indoor Lighting"/>
    <x v="12"/>
    <n v="0"/>
    <n v="6085.5609999999997"/>
    <n v="5.4737099999999996"/>
    <x v="0"/>
    <x v="1"/>
    <n v="8"/>
    <s v="Qty / 1,000"/>
    <m/>
    <s v="Public-Lighting"/>
    <x v="0"/>
    <n v="2"/>
    <n v="1"/>
    <s v="Lighting"/>
    <n v="0.98996686498346598"/>
    <n v="2.5626279547341602"/>
    <n v="6024.5037448356397"/>
    <n v="14.0270822621079"/>
    <n v="0.71"/>
    <n v="4277.3976588333098"/>
    <n v="9.9592284060966296"/>
    <n v="2979"/>
    <n v="1.17333333333333"/>
    <n v="1.323"/>
    <n v="2.1333333333333301E-2"/>
    <n v="0.72"/>
    <n v="23.497818059751602"/>
    <d v="1900-01-15T18:49:11"/>
    <n v="43348"/>
    <n v="18.600843725859502"/>
    <n v="109.536431724284"/>
    <n v="0"/>
    <n v="34219.181270666479"/>
  </r>
  <r>
    <s v="STND-60947"/>
    <s v="AptarGroup, Inc"/>
    <s v="Aptar - 801 Technology Way - Libertyville"/>
    <x v="1"/>
    <s v="Outdoor &amp; Garage Lighting"/>
    <x v="1"/>
    <n v="0"/>
    <n v="17591.964"/>
    <n v="0"/>
    <x v="0"/>
    <x v="0"/>
    <n v="10.1978380583316"/>
    <s v="Qty / 1,000"/>
    <m/>
    <s v="Private-Lighting"/>
    <x v="0"/>
    <n v="3"/>
    <n v="1"/>
    <s v="Lighting"/>
    <n v="0.91633259480590001"/>
    <n v="1.30467645558681"/>
    <n v="16120.090019851999"/>
    <n v="0"/>
    <n v="0.71"/>
    <n v="11445.2639140949"/>
    <n v="0"/>
    <n v="4903"/>
    <n v="1"/>
    <n v="1"/>
    <n v="0"/>
    <n v="0"/>
    <n v="14.276973281664301"/>
    <d v="1900-01-09T04:44:53"/>
    <n v="43215"/>
    <n v="0"/>
    <n v="0"/>
    <n v="1"/>
    <n v="116716.94793080626"/>
  </r>
  <r>
    <s v="STND-60947"/>
    <s v="AptarGroup, Inc"/>
    <s v="Aptar - 801 Technology Way - Libertyville"/>
    <x v="1"/>
    <s v="Outdoor &amp; Garage Lighting"/>
    <x v="1"/>
    <n v="0"/>
    <n v="11325.93"/>
    <n v="0"/>
    <x v="0"/>
    <x v="0"/>
    <n v="10.1978380583316"/>
    <s v="Qty / 1,000"/>
    <m/>
    <s v="Private-Lighting"/>
    <x v="0"/>
    <n v="3"/>
    <n v="1"/>
    <s v="Lighting"/>
    <n v="0.91633259480590001"/>
    <n v="1.30467645558681"/>
    <n v="10378.31882549"/>
    <n v="0"/>
    <n v="0.71"/>
    <n v="7368.6063660978898"/>
    <n v="0"/>
    <n v="4903"/>
    <n v="1"/>
    <n v="1"/>
    <n v="0"/>
    <n v="0"/>
    <n v="14.276973281664301"/>
    <d v="1900-01-09T04:44:53"/>
    <n v="43215"/>
    <n v="0"/>
    <n v="0"/>
    <n v="1"/>
    <n v="75143.854437057569"/>
  </r>
  <r>
    <s v="STND-60947"/>
    <s v="AptarGroup, Inc"/>
    <s v="Aptar - 801 Technology Way - Libertyville"/>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215"/>
    <n v="0"/>
    <n v="0"/>
    <n v="1"/>
    <n v="11255.31326200088"/>
  </r>
  <r>
    <s v="STND-60948"/>
    <s v="Whitney Young H S"/>
    <s v="Whitney Young CPS - 211 S Lafflin - Chicago"/>
    <x v="0"/>
    <s v="Indoor Lighting"/>
    <x v="12"/>
    <n v="0"/>
    <n v="85236.191000000006"/>
    <n v="23.242031999999998"/>
    <x v="0"/>
    <x v="1"/>
    <n v="15"/>
    <s v="Qty / 1,000"/>
    <m/>
    <s v="Public-Lighting"/>
    <x v="0"/>
    <n v="2"/>
    <n v="1"/>
    <s v="Lighting"/>
    <n v="0.98996686498346598"/>
    <n v="2.5626279547341602"/>
    <n v="84381.004787401893"/>
    <n v="59.560680928026002"/>
    <n v="0.71"/>
    <n v="59910.513399055402"/>
    <n v="42.288083458898399"/>
    <n v="2979"/>
    <n v="1.17333333333333"/>
    <n v="1.323"/>
    <n v="2.1333333333333301E-2"/>
    <n v="0.72"/>
    <n v="23.497818059751602"/>
    <d v="1900-01-15T18:49:11"/>
    <n v="43286"/>
    <n v="62.526959905964901"/>
    <n v="1534.20008704367"/>
    <n v="0"/>
    <n v="898657.70098583098"/>
  </r>
  <r>
    <s v="STND-60949"/>
    <s v="Schaumburg Park District"/>
    <s v="Schaumburg Park District - 601 Morse Ave - Schaumburg"/>
    <x v="1"/>
    <s v="Outdoor &amp; Garage Lighting"/>
    <x v="1"/>
    <n v="0"/>
    <n v="4706.88"/>
    <n v="0"/>
    <x v="0"/>
    <x v="1"/>
    <n v="10.1978380583316"/>
    <s v="Qty / 1,000"/>
    <m/>
    <s v="Public-Lighting"/>
    <x v="0"/>
    <n v="3"/>
    <n v="1"/>
    <s v="Lighting"/>
    <n v="0.99829244462109001"/>
    <n v="0.987374621353864"/>
    <n v="4698.8427417381199"/>
    <n v="0"/>
    <n v="0.71"/>
    <n v="3336.1783466340598"/>
    <n v="0"/>
    <n v="4903"/>
    <n v="1"/>
    <n v="1"/>
    <n v="0"/>
    <n v="0"/>
    <n v="14.276973281664301"/>
    <d v="1900-01-09T04:44:53"/>
    <n v="43287"/>
    <n v="0"/>
    <n v="0"/>
    <n v="0"/>
    <n v="34021.806512686606"/>
  </r>
  <r>
    <s v="STND-60949"/>
    <s v="Schaumburg Park District"/>
    <s v="Schaumburg Park District - 601 Morse Ave - Schaumburg"/>
    <x v="1"/>
    <s v="Outdoor &amp; Garage Lighting"/>
    <x v="1"/>
    <n v="0"/>
    <n v="3397.779"/>
    <n v="0"/>
    <x v="0"/>
    <x v="1"/>
    <n v="10.1978380583316"/>
    <s v="Qty / 1,000"/>
    <m/>
    <s v="Public-Lighting"/>
    <x v="0"/>
    <n v="3"/>
    <n v="1"/>
    <s v="Lighting"/>
    <n v="0.99829244462109001"/>
    <n v="0.987374621353864"/>
    <n v="3391.9771041921999"/>
    <n v="0"/>
    <n v="0.71"/>
    <n v="2408.3037439764598"/>
    <n v="0"/>
    <n v="4903"/>
    <n v="1"/>
    <n v="1"/>
    <n v="0"/>
    <n v="0"/>
    <n v="14.276973281664301"/>
    <d v="1900-01-09T04:44:53"/>
    <n v="43287"/>
    <n v="0"/>
    <n v="0"/>
    <n v="0"/>
    <n v="24559.491576345623"/>
  </r>
  <r>
    <s v="STND-60950"/>
    <s v="Lake Forest School District 67"/>
    <s v="Lake Forest Schools District 67 (Everett Elementary School) - 1111 Everett School Rd - Lake Forest"/>
    <x v="0"/>
    <s v="Indoor Lighting"/>
    <x v="12"/>
    <n v="0"/>
    <n v="1610.269"/>
    <n v="0.439085"/>
    <x v="0"/>
    <x v="1"/>
    <n v="15"/>
    <s v="Qty / 1,000"/>
    <m/>
    <s v="Public-Lighting"/>
    <x v="0"/>
    <n v="2"/>
    <n v="1"/>
    <s v="Lighting"/>
    <n v="0.98996686498346598"/>
    <n v="2.5626279547341602"/>
    <n v="1594.1129537100601"/>
    <n v="1.1252114955044501"/>
    <n v="0.71"/>
    <n v="1131.82019713414"/>
    <n v="0.79890016180815904"/>
    <n v="2979"/>
    <n v="1.17333333333333"/>
    <n v="1.323"/>
    <n v="2.1333333333333301E-2"/>
    <n v="0.72"/>
    <n v="23.497818059751602"/>
    <d v="1900-01-15T18:49:11"/>
    <n v="43344"/>
    <n v="1.18124999528056"/>
    <n v="28.983871885637502"/>
    <n v="0"/>
    <n v="16977.3029570121"/>
  </r>
  <r>
    <s v="STND-60950"/>
    <s v="Lake Forest School District 67"/>
    <s v="Lake Forest Schools District 67 (Everett Elementary School) - 1111 Everett School Rd - Lake Forest"/>
    <x v="0"/>
    <s v="Indoor Lighting"/>
    <x v="12"/>
    <n v="0"/>
    <n v="66125.577999999994"/>
    <n v="18.030989000000002"/>
    <x v="0"/>
    <x v="1"/>
    <n v="15"/>
    <s v="Qty / 1,000"/>
    <m/>
    <s v="Public-Lighting"/>
    <x v="0"/>
    <n v="2"/>
    <n v="1"/>
    <s v="Lighting"/>
    <n v="0.98996686498346598"/>
    <n v="2.5626279547341602"/>
    <n v="65462.131147879598"/>
    <n v="46.206716462904197"/>
    <n v="0.71"/>
    <n v="46478.113114994499"/>
    <n v="32.806768688661997"/>
    <n v="2979"/>
    <n v="1.17333333333333"/>
    <n v="1.323"/>
    <n v="2.1333333333333301E-2"/>
    <n v="0.72"/>
    <n v="23.497818059751602"/>
    <d v="1900-01-15T18:49:11"/>
    <n v="43344"/>
    <n v="48.507932794684002"/>
    <n v="1190.22056632508"/>
    <n v="0"/>
    <n v="697171.69672491751"/>
  </r>
  <r>
    <s v="STND-60950"/>
    <s v="Lake Forest School District 67"/>
    <s v="Lake Forest Schools District 67 (Everett Elementary School) - 1111 Everett School Rd - Lake Forest"/>
    <x v="0"/>
    <s v="Indoor Lighting"/>
    <x v="12"/>
    <n v="0"/>
    <n v="2258.5590000000002"/>
    <n v="0.61585900000000005"/>
    <x v="0"/>
    <x v="1"/>
    <n v="15"/>
    <s v="Qty / 1,000"/>
    <m/>
    <s v="Public-Lighting"/>
    <x v="0"/>
    <n v="2"/>
    <n v="1"/>
    <s v="Lighting"/>
    <n v="0.98996686498346598"/>
    <n v="2.5626279547341602"/>
    <n v="2235.8985726101901"/>
    <n v="1.5782174895746299"/>
    <n v="0.71"/>
    <n v="1587.48798655324"/>
    <n v="1.1205344175979799"/>
    <n v="2979"/>
    <n v="1.17333333333333"/>
    <n v="1.323"/>
    <n v="2.1333333333333301E-2"/>
    <n v="0.72"/>
    <n v="23.497818059751602"/>
    <d v="1900-01-15T18:49:11"/>
    <n v="43344"/>
    <n v="1.65681688247945"/>
    <n v="40.652701320185301"/>
    <n v="0"/>
    <n v="23812.319798298602"/>
  </r>
  <r>
    <s v="STND-60950"/>
    <s v="Lake Forest School District 67"/>
    <s v="Lake Forest Schools District 67 (Everett Elementary School) - 1111 Everett School Rd - Lake Forest"/>
    <x v="0"/>
    <s v="Indoor Lighting"/>
    <x v="12"/>
    <n v="0"/>
    <n v="1533.5889999999999"/>
    <n v="0.41817599999999999"/>
    <x v="0"/>
    <x v="1"/>
    <n v="15"/>
    <s v="Qty / 1,000"/>
    <m/>
    <s v="Public-Lighting"/>
    <x v="0"/>
    <n v="2"/>
    <n v="1"/>
    <s v="Lighting"/>
    <n v="0.98996686498346598"/>
    <n v="2.5626279547341602"/>
    <n v="1518.2022945031299"/>
    <n v="1.07162950759891"/>
    <n v="0.71"/>
    <n v="1077.9236290972201"/>
    <n v="0.76085695039522805"/>
    <n v="2979"/>
    <n v="1.17333333333333"/>
    <n v="1.323"/>
    <n v="2.1333333333333301E-2"/>
    <n v="0.72"/>
    <n v="23.497818059751602"/>
    <d v="1900-01-15T18:49:11"/>
    <n v="43344"/>
    <n v="1.1249994830760399"/>
    <n v="27.603678081875099"/>
    <n v="0"/>
    <n v="16168.854436458301"/>
  </r>
  <r>
    <s v="STND-60950"/>
    <s v="Lake Forest School District 67"/>
    <s v="Lake Forest Schools District 67 (Everett Elementary School) - 1111 Everett School Rd - Lake Forest"/>
    <x v="7"/>
    <s v="Indoor Lighting"/>
    <x v="12"/>
    <n v="0"/>
    <n v="7401.38"/>
    <n v="6.657235"/>
    <x v="0"/>
    <x v="1"/>
    <n v="8"/>
    <s v="Qty / 1,000"/>
    <m/>
    <s v="Public-Lighting"/>
    <x v="0"/>
    <n v="2"/>
    <n v="1"/>
    <s v="Lighting"/>
    <n v="0.98996686498346598"/>
    <n v="2.5626279547341602"/>
    <n v="7327.1209551513202"/>
    <n v="17.0600165122347"/>
    <n v="0.71"/>
    <n v="5202.2558781574398"/>
    <n v="12.1126117236866"/>
    <n v="2979"/>
    <n v="1.17333333333333"/>
    <n v="1.323"/>
    <n v="2.1333333333333301E-2"/>
    <n v="0.72"/>
    <n v="23.497818059751602"/>
    <d v="1900-01-15T18:49:11"/>
    <n v="43344"/>
    <n v="22.6227161982134"/>
    <n v="133.220381002751"/>
    <n v="0"/>
    <n v="41618.047025259519"/>
  </r>
  <r>
    <s v="STND-60951"/>
    <s v="Lake Forest School District 67"/>
    <s v="Lake Forest Schools District (Deer Path Elementary School) - 95 W Deerpath Rd - Lake Forest"/>
    <x v="0"/>
    <s v="Indoor Lighting"/>
    <x v="12"/>
    <n v="0"/>
    <n v="94361.046000000002"/>
    <n v="25.730179"/>
    <x v="0"/>
    <x v="1"/>
    <n v="15"/>
    <s v="Qty / 1,000"/>
    <m/>
    <s v="Public-Lighting"/>
    <x v="0"/>
    <n v="1"/>
    <n v="1"/>
    <s v="Lighting"/>
    <n v="0.95625781801464005"/>
    <n v="1.47347312606477"/>
    <n v="90233.487953539094"/>
    <n v="37.912727285335997"/>
    <n v="0.71"/>
    <n v="64065.7764470127"/>
    <n v="26.918036372588599"/>
    <n v="2979"/>
    <n v="1.17333333333333"/>
    <n v="1.323"/>
    <n v="2.1333333333333301E-2"/>
    <n v="0.72"/>
    <n v="23.497818059751602"/>
    <d v="1900-01-15T18:49:11"/>
    <n v="43342"/>
    <n v="39.800881083958998"/>
    <n v="1640.6088718825299"/>
    <n v="0"/>
    <n v="960986.64670519053"/>
  </r>
  <r>
    <s v="STND-60951"/>
    <s v="Lake Forest School District 67"/>
    <s v="Lake Forest Schools District (Deer Path Elementary School) - 95 W Deerpath Rd - Lake Forest"/>
    <x v="0"/>
    <s v="Indoor Lighting"/>
    <x v="12"/>
    <n v="0"/>
    <n v="82221.293999999994"/>
    <n v="22.419936"/>
    <x v="0"/>
    <x v="1"/>
    <n v="15"/>
    <s v="Qty / 1,000"/>
    <m/>
    <s v="Public-Lighting"/>
    <x v="0"/>
    <n v="1"/>
    <n v="1"/>
    <s v="Lighting"/>
    <n v="0.95625781801464005"/>
    <n v="1.47347312606477"/>
    <n v="78624.755194780199"/>
    <n v="33.035173184092002"/>
    <n v="0.71"/>
    <n v="55823.576188293897"/>
    <n v="23.454972960705302"/>
    <n v="2979"/>
    <n v="1.17333333333333"/>
    <n v="1.323"/>
    <n v="2.1333333333333301E-2"/>
    <n v="0.72"/>
    <n v="23.497818059751602"/>
    <d v="1900-01-15T18:49:11"/>
    <n v="43342"/>
    <n v="34.6804119258545"/>
    <n v="1429.54100354146"/>
    <n v="0"/>
    <n v="837353.64282440848"/>
  </r>
  <r>
    <s v="STND-60951"/>
    <s v="Lake Forest School District 67"/>
    <s v="Lake Forest Schools District (Deer Path Elementary School) - 95 W Deerpath Rd - Lake Forest"/>
    <x v="0"/>
    <s v="Indoor Lighting"/>
    <x v="12"/>
    <n v="0"/>
    <n v="15538.047"/>
    <n v="4.2368829999999997"/>
    <x v="0"/>
    <x v="1"/>
    <n v="15"/>
    <s v="Qty / 1,000"/>
    <m/>
    <s v="Public-Lighting"/>
    <x v="0"/>
    <n v="1"/>
    <n v="1"/>
    <s v="Lighting"/>
    <n v="0.95625781801464005"/>
    <n v="1.47347312606477"/>
    <n v="14858.378920428901"/>
    <n v="6.2429332387806697"/>
    <n v="0.71"/>
    <n v="10549.449033504499"/>
    <n v="4.4324825995342696"/>
    <n v="2979"/>
    <n v="1.17333333333333"/>
    <n v="1.323"/>
    <n v="2.1333333333333301E-2"/>
    <n v="0.72"/>
    <n v="23.497818059751602"/>
    <d v="1900-01-15T18:49:11"/>
    <n v="43342"/>
    <n v="6.5538477773375599"/>
    <n v="270.152344007799"/>
    <n v="0"/>
    <n v="158241.73550256749"/>
  </r>
  <r>
    <s v="STND-60951"/>
    <s v="Lake Forest School District 67"/>
    <s v="Lake Forest Schools District (Deer Path Elementary School) - 95 W Deerpath Rd - Lake Forest"/>
    <x v="7"/>
    <s v="Indoor Lighting"/>
    <x v="12"/>
    <n v="0"/>
    <n v="17508.011999999999"/>
    <n v="15.747731999999999"/>
    <x v="0"/>
    <x v="1"/>
    <n v="8"/>
    <s v="Qty / 1,000"/>
    <m/>
    <s v="Public-Lighting"/>
    <x v="0"/>
    <n v="1"/>
    <n v="1"/>
    <s v="Lighting"/>
    <n v="0.95625781801464005"/>
    <n v="1.47347312606477"/>
    <n v="16742.1733528941"/>
    <n v="23.203859898470199"/>
    <n v="0.71"/>
    <n v="11886.9430805548"/>
    <n v="16.474740527913799"/>
    <n v="2979"/>
    <n v="1.17333333333333"/>
    <n v="1.323"/>
    <n v="2.1333333333333301E-2"/>
    <n v="0.72"/>
    <n v="23.497818059751602"/>
    <d v="1900-01-15T18:49:11"/>
    <n v="43342"/>
    <n v="30.769861026203301"/>
    <n v="304.40315187080199"/>
    <n v="0"/>
    <n v="95095.5446444384"/>
  </r>
  <r>
    <s v="STND-60952"/>
    <s v="Lake Forest School District 67"/>
    <s v="Lake Forest Schools District (Cherokee Elementary School) - 475 E Cherokee Rd - Lake Forest"/>
    <x v="0"/>
    <s v="Indoor Lighting"/>
    <x v="12"/>
    <n v="0"/>
    <n v="65909.481"/>
    <n v="17.972064"/>
    <x v="0"/>
    <x v="1"/>
    <n v="15"/>
    <s v="Qty / 1,000"/>
    <m/>
    <s v="Public-Lighting"/>
    <x v="0"/>
    <n v="2"/>
    <n v="1"/>
    <s v="Lighting"/>
    <n v="0.98996686498346598"/>
    <n v="2.5626279547341602"/>
    <n v="65248.202278257297"/>
    <n v="46.055713610671503"/>
    <n v="0.71"/>
    <n v="46326.223617562697"/>
    <n v="32.699556663576701"/>
    <n v="2979"/>
    <n v="1.17333333333333"/>
    <n v="1.323"/>
    <n v="2.1333333333333301E-2"/>
    <n v="0.72"/>
    <n v="23.497818059751602"/>
    <d v="1900-01-15T18:49:11"/>
    <n v="43348"/>
    <n v="48.349409602199799"/>
    <n v="1186.3309505137699"/>
    <n v="0"/>
    <n v="694893.35426344047"/>
  </r>
  <r>
    <s v="STND-60952"/>
    <s v="Lake Forest School District 67"/>
    <s v="Lake Forest Schools District (Cherokee Elementary School) - 475 E Cherokee Rd - Lake Forest"/>
    <x v="7"/>
    <s v="Indoor Lighting"/>
    <x v="12"/>
    <n v="0"/>
    <n v="6633.47"/>
    <n v="5.9665319999999999"/>
    <x v="0"/>
    <x v="1"/>
    <n v="8"/>
    <s v="Qty / 1,000"/>
    <m/>
    <s v="Public-Lighting"/>
    <x v="0"/>
    <n v="2"/>
    <n v="1"/>
    <s v="Lighting"/>
    <n v="0.98996686498346598"/>
    <n v="2.5626279547341602"/>
    <n v="6566.9154998618696"/>
    <n v="15.290001696015899"/>
    <n v="0.71"/>
    <n v="4662.5100049019302"/>
    <n v="10.8559012041713"/>
    <n v="2979"/>
    <n v="1.17333333333333"/>
    <n v="1.323"/>
    <n v="2.1333333333333301E-2"/>
    <n v="0.72"/>
    <n v="23.497818059751602"/>
    <d v="1900-01-15T18:49:11"/>
    <n v="43348"/>
    <n v="20.275558865438601"/>
    <n v="119.398463633852"/>
    <n v="0"/>
    <n v="37300.080039215442"/>
  </r>
  <r>
    <s v="STND-60953"/>
    <s v="Arlington Heights School District 25"/>
    <s v="Arlington Heights School District 25 - 400 S Highland Avenue - Arlington Heights"/>
    <x v="0"/>
    <s v="Indoor Lighting"/>
    <x v="12"/>
    <n v="0"/>
    <n v="106124.37300000001"/>
    <n v="28.937778999999999"/>
    <x v="0"/>
    <x v="1"/>
    <n v="15"/>
    <s v="Qty / 1,000"/>
    <m/>
    <s v="Public-Lighting"/>
    <x v="0"/>
    <n v="2"/>
    <n v="1"/>
    <s v="Lighting"/>
    <n v="0.98996686498346598"/>
    <n v="2.5626279547341602"/>
    <n v="105059.61283714601"/>
    <n v="74.156761413319202"/>
    <n v="0.71"/>
    <n v="74592.325114373598"/>
    <n v="52.651300603456598"/>
    <n v="2979"/>
    <n v="1.17333333333333"/>
    <n v="1.323"/>
    <n v="2.1333333333333301E-2"/>
    <n v="0.72"/>
    <n v="23.497818059751602"/>
    <d v="1900-01-15T18:49:11"/>
    <n v="43378"/>
    <n v="77.849963690811293"/>
    <n v="1910.1747788572"/>
    <n v="0"/>
    <n v="1118884.876715604"/>
  </r>
  <r>
    <s v="STND-60953"/>
    <s v="Arlington Heights School District 25"/>
    <s v="Arlington Heights School District 25 - 400 S Highland Avenue - Arlington Heights"/>
    <x v="0"/>
    <s v="Indoor Lighting"/>
    <x v="12"/>
    <n v="0"/>
    <n v="1861.22"/>
    <n v="0.50751400000000002"/>
    <x v="0"/>
    <x v="1"/>
    <n v="15"/>
    <s v="Qty / 1,000"/>
    <m/>
    <s v="Public-Lighting"/>
    <x v="0"/>
    <n v="2"/>
    <n v="1"/>
    <s v="Lighting"/>
    <n v="0.98996686498346598"/>
    <n v="2.5626279547341602"/>
    <n v="1842.54612844453"/>
    <n v="1.3005695638189501"/>
    <n v="0.71"/>
    <n v="1308.2077511956099"/>
    <n v="0.92340439031145705"/>
    <n v="2979"/>
    <n v="1.17333333333333"/>
    <n v="1.323"/>
    <n v="2.1333333333333301E-2"/>
    <n v="0.72"/>
    <n v="23.497818059751602"/>
    <d v="1900-01-15T18:49:11"/>
    <n v="43378"/>
    <n v="1.3653413578346301"/>
    <n v="33.500838698991402"/>
    <n v="0"/>
    <n v="19623.116267934151"/>
  </r>
  <r>
    <s v="STND-60953"/>
    <s v="Arlington Heights School District 25"/>
    <s v="Arlington Heights School District 25 - 400 S Highland Avenue - Arlington Heights"/>
    <x v="7"/>
    <s v="Indoor Lighting"/>
    <x v="12"/>
    <n v="0"/>
    <n v="245.93199999999999"/>
    <n v="0.22120600000000001"/>
    <x v="0"/>
    <x v="1"/>
    <n v="8"/>
    <s v="Qty / 1,000"/>
    <m/>
    <s v="Public-Lighting"/>
    <x v="0"/>
    <n v="2"/>
    <n v="1"/>
    <s v="Lighting"/>
    <n v="0.98996686498346598"/>
    <n v="2.5626279547341602"/>
    <n v="243.46453103911401"/>
    <n v="0.56686867935492502"/>
    <n v="0.71"/>
    <n v="172.85981703777099"/>
    <n v="0.40247676234199697"/>
    <n v="2979"/>
    <n v="1.17333333333333"/>
    <n v="1.323"/>
    <n v="2.1333333333333301E-2"/>
    <n v="0.72"/>
    <n v="23.497818059751602"/>
    <d v="1900-01-15T18:49:11"/>
    <n v="43378"/>
    <n v="0.75170555934137595"/>
    <n v="4.4266278370747996"/>
    <n v="0"/>
    <n v="1382.878536302168"/>
  </r>
  <r>
    <s v="STND-60953"/>
    <s v="Arlington Heights School District 25"/>
    <s v="Arlington Heights School District 25 - 400 S Highland Avenue - Arlington Heights"/>
    <x v="47"/>
    <s v="Indoor Lighting"/>
    <x v="12"/>
    <n v="0"/>
    <n v="6089.7430000000004"/>
    <n v="1"/>
    <x v="0"/>
    <x v="1"/>
    <n v="8"/>
    <s v="Qty / 1,000"/>
    <m/>
    <s v="Public-Lighting"/>
    <x v="0"/>
    <n v="2"/>
    <n v="1"/>
    <s v="Lighting"/>
    <n v="0.98996686498346598"/>
    <n v="2.5626279547341602"/>
    <n v="6028.64378626501"/>
    <n v="2.5626279547341602"/>
    <n v="0.71"/>
    <n v="4280.3370882481504"/>
    <n v="1.81946584786126"/>
    <n v="2979"/>
    <n v="1.17333333333333"/>
    <n v="1.323"/>
    <n v="2.1333333333333301E-2"/>
    <n v="0.72"/>
    <n v="23.497818059751602"/>
    <d v="1900-01-15T18:49:11"/>
    <n v="43378"/>
    <n v="2.6902535847969302"/>
    <n v="109.61170520481799"/>
    <n v="0"/>
    <n v="34242.696705985203"/>
  </r>
  <r>
    <s v="STND-60953"/>
    <s v="Arlington Heights School District 25"/>
    <s v="Arlington Heights School District 25 - 400 S Highland Avenue - Arlington Heights"/>
    <x v="0"/>
    <s v="Indoor Lighting"/>
    <x v="12"/>
    <n v="0"/>
    <n v="13.942"/>
    <n v="3.8019999999999998E-3"/>
    <x v="0"/>
    <x v="1"/>
    <n v="15"/>
    <s v="Qty / 1,000"/>
    <m/>
    <s v="Public-Lighting"/>
    <x v="0"/>
    <n v="2"/>
    <n v="1"/>
    <s v="Lighting"/>
    <n v="0.98996686498346598"/>
    <n v="2.5626279547341602"/>
    <n v="13.8021180315995"/>
    <n v="9.7431114838992892E-3"/>
    <n v="0.71"/>
    <n v="9.7995038024356305"/>
    <n v="6.9176091535684903E-3"/>
    <n v="2979"/>
    <n v="1.17333333333333"/>
    <n v="1.323"/>
    <n v="2.1333333333333301E-2"/>
    <n v="0.72"/>
    <n v="23.497818059751602"/>
    <d v="1900-01-15T18:49:11"/>
    <n v="43378"/>
    <n v="1.0228344129397901E-2"/>
    <n v="0.25094760057453602"/>
    <n v="0"/>
    <n v="146.99255703653446"/>
  </r>
  <r>
    <s v="STND-60954"/>
    <s v="Exmoor Country Club"/>
    <s v="Exmoor Country Club - 700 Vine Ave - Highland Park"/>
    <x v="0"/>
    <s v="Indoor Lighting"/>
    <x v="2"/>
    <n v="0"/>
    <n v="28765.089"/>
    <n v="6.1605280000000002"/>
    <x v="0"/>
    <x v="0"/>
    <n v="14.797277300976599"/>
    <s v="Qty / 1,000"/>
    <m/>
    <s v="Private-Lighting"/>
    <x v="0"/>
    <n v="3"/>
    <n v="1"/>
    <s v="Lighting"/>
    <n v="0.91633259480590001"/>
    <n v="1.30467645558681"/>
    <n v="26358.3886431926"/>
    <n v="8.0374958355832806"/>
    <n v="0.71"/>
    <n v="18714.4559366668"/>
    <n v="5.7066220432641304"/>
    <n v="3379"/>
    <n v="1.0900000000000001"/>
    <n v="1.36"/>
    <n v="2.1999999999999999E-2"/>
    <n v="0.57999999999999996"/>
    <n v="20.7161882213673"/>
    <d v="1900-01-13T19:08:05"/>
    <n v="43350"/>
    <n v="10.189523118133"/>
    <n v="532.00417444975994"/>
    <n v="0"/>
    <n v="276922.99403176643"/>
  </r>
  <r>
    <s v="STND-60955"/>
    <s v="HA-USA, Inc."/>
    <s v="H.A. International - 1449 Devils Backbone Rd - Oregon"/>
    <x v="0"/>
    <s v="Indoor Lighting"/>
    <x v="10"/>
    <n v="0"/>
    <n v="11587.486000000001"/>
    <n v="2.0723039999999999"/>
    <x v="0"/>
    <x v="0"/>
    <n v="10.827197921178"/>
    <s v="Qty / 1,000"/>
    <m/>
    <s v="Private-Lighting"/>
    <x v="0"/>
    <n v="3"/>
    <n v="1"/>
    <s v="Lighting"/>
    <n v="0.91633259480590001"/>
    <n v="1.30467645558681"/>
    <n v="10617.991113657001"/>
    <n v="2.7036862376183599"/>
    <n v="0.71"/>
    <n v="7538.7736906965001"/>
    <n v="1.9196172287090401"/>
    <n v="4618"/>
    <n v="1.02"/>
    <n v="1.04"/>
    <n v="1.2E-2"/>
    <n v="0.81"/>
    <n v="15.158077089649201"/>
    <d v="1900-01-09T19:51:10"/>
    <n v="43350"/>
    <n v="3.2095040807435402"/>
    <n v="124.91754251361201"/>
    <n v="0"/>
    <n v="81623.794832140542"/>
  </r>
  <r>
    <s v="STND-60955"/>
    <s v="HA-USA, Inc."/>
    <s v="H.A. International - 1449 Devils Backbone Rd - Oregon"/>
    <x v="0"/>
    <s v="Indoor Lighting"/>
    <x v="10"/>
    <n v="0"/>
    <n v="904.38900000000001"/>
    <n v="0.161741"/>
    <x v="0"/>
    <x v="0"/>
    <n v="10.827197921178"/>
    <s v="Qty / 1,000"/>
    <m/>
    <s v="Private-Lighting"/>
    <x v="0"/>
    <n v="3"/>
    <n v="1"/>
    <s v="Lighting"/>
    <n v="0.91633259480590001"/>
    <n v="1.30467645558681"/>
    <n v="828.72111908391298"/>
    <n v="0.211019674603066"/>
    <n v="0.71"/>
    <n v="588.39199454957804"/>
    <n v="0.14982396896817701"/>
    <n v="4618"/>
    <n v="1.02"/>
    <n v="1.04"/>
    <n v="1.2E-2"/>
    <n v="0.81"/>
    <n v="15.158077089649201"/>
    <d v="1900-01-09T19:51:10"/>
    <n v="43350"/>
    <n v="0.25049818922491202"/>
    <n v="9.7496602245166208"/>
    <n v="0"/>
    <n v="6370.6365802249684"/>
  </r>
  <r>
    <s v="STND-60955"/>
    <s v="HA-USA, Inc."/>
    <s v="H.A. International - 1449 Devils Backbone Rd - Oregon"/>
    <x v="0"/>
    <s v="Indoor Lighting"/>
    <x v="10"/>
    <n v="0"/>
    <n v="160.15199999999999"/>
    <n v="2.8642000000000001E-2"/>
    <x v="0"/>
    <x v="0"/>
    <n v="10.827197921178"/>
    <s v="Qty / 1,000"/>
    <m/>
    <s v="Private-Lighting"/>
    <x v="0"/>
    <n v="3"/>
    <n v="1"/>
    <s v="Lighting"/>
    <n v="0.91633259480590001"/>
    <n v="1.30467645558681"/>
    <n v="146.752497723354"/>
    <n v="3.7368543040917301E-2"/>
    <n v="0.71"/>
    <n v="104.194273383582"/>
    <n v="2.6531665559051301E-2"/>
    <n v="4618"/>
    <n v="1.02"/>
    <n v="1.04"/>
    <n v="1.2E-2"/>
    <n v="0.81"/>
    <n v="15.158077089649201"/>
    <d v="1900-01-09T19:51:10"/>
    <n v="43350"/>
    <n v="4.4359618994441199E-2"/>
    <n v="1.7264999732159301"/>
    <n v="0"/>
    <n v="1128.1320201773713"/>
  </r>
  <r>
    <s v="STND-60956"/>
    <s v="J Sterling Morton High School District 201"/>
    <s v="J Sterling Morton HS Dist 201 - Freshman Cntr - 1801 S 55th Ave - Cicero"/>
    <x v="62"/>
    <s v="Indoor Lighting"/>
    <x v="12"/>
    <n v="0"/>
    <n v="14889.757"/>
    <n v="4.0601089999999997"/>
    <x v="0"/>
    <x v="1"/>
    <n v="15"/>
    <s v="Qty / 1,000"/>
    <m/>
    <s v="Public-Lighting"/>
    <x v="0"/>
    <n v="3"/>
    <n v="1"/>
    <s v="Lighting"/>
    <n v="0.99829244462109001"/>
    <n v="0.987374621353864"/>
    <n v="14864.331915344001"/>
    <n v="4.0088485865304202"/>
    <n v="0.71"/>
    <n v="10553.675659894199"/>
    <n v="2.84628249643659"/>
    <n v="2979"/>
    <n v="1.17333333333333"/>
    <n v="1.323"/>
    <n v="2.1333333333333301E-2"/>
    <n v="0.72"/>
    <n v="23.497818059751602"/>
    <d v="1900-01-15T18:49:11"/>
    <n v="43286"/>
    <n v="4.2084998178911697"/>
    <n v="270.26058027898199"/>
    <n v="0"/>
    <n v="158305.134898413"/>
  </r>
  <r>
    <s v="STND-60956"/>
    <s v="J Sterling Morton High School District 201"/>
    <s v="J Sterling Morton HS Dist 201 - Freshman Cntr - 1801 S 55th Ave - Cicero"/>
    <x v="62"/>
    <s v="Indoor Lighting"/>
    <x v="12"/>
    <n v="0"/>
    <n v="34798.533000000003"/>
    <n v="9.4887940000000004"/>
    <x v="0"/>
    <x v="1"/>
    <n v="15"/>
    <s v="Qty / 1,000"/>
    <m/>
    <s v="Public-Lighting"/>
    <x v="0"/>
    <n v="3"/>
    <n v="1"/>
    <s v="Lighting"/>
    <n v="0.99829244462109001"/>
    <n v="0.987374621353864"/>
    <n v="34739.112577797699"/>
    <n v="9.3689943828548206"/>
    <n v="0.71"/>
    <n v="24664.769930236402"/>
    <n v="6.6519860118269198"/>
    <n v="2979"/>
    <n v="1.17333333333333"/>
    <n v="1.323"/>
    <n v="2.1333333333333301E-2"/>
    <n v="0.72"/>
    <n v="23.497818059751602"/>
    <d v="1900-01-15T18:49:11"/>
    <n v="43286"/>
    <n v="9.8355950101356502"/>
    <n v="631.62022868723102"/>
    <n v="0"/>
    <n v="369971.54895354604"/>
  </r>
  <r>
    <s v="STND-60957"/>
    <s v="Freedman Seating Company"/>
    <s v="Freedman Seating Company - 4545 W Augusta Blvd - Chicago"/>
    <x v="0"/>
    <s v="Indoor Lighting"/>
    <x v="10"/>
    <n v="0"/>
    <n v="21432.137999999999"/>
    <n v="3.8329200000000001"/>
    <x v="0"/>
    <x v="0"/>
    <n v="10.827197921178"/>
    <s v="Qty / 1,000"/>
    <m/>
    <s v="Private-Lighting"/>
    <x v="0"/>
    <n v="2"/>
    <n v="1"/>
    <s v="Lighting"/>
    <n v="0.97902139861649395"/>
    <n v="0.93591656730105399"/>
    <n v="20982.5217201017"/>
    <n v="3.5872933291395501"/>
    <n v="0.71"/>
    <n v="14897.5904212722"/>
    <n v="2.5469782636890801"/>
    <n v="4618"/>
    <n v="1.02"/>
    <n v="1.04"/>
    <n v="1.2E-2"/>
    <n v="0.81"/>
    <n v="15.158077089649201"/>
    <d v="1900-01-09T19:51:10"/>
    <n v="43448"/>
    <n v="4.2584203812197901"/>
    <n v="246.85319670707901"/>
    <n v="0"/>
    <n v="161299.16003975965"/>
  </r>
  <r>
    <s v="STND-60957"/>
    <s v="Freedman Seating Company"/>
    <s v="Freedman Seating Company - 4545 W Augusta Blvd - Chicago"/>
    <x v="0"/>
    <s v="Indoor Lighting"/>
    <x v="10"/>
    <n v="0"/>
    <n v="26378.016"/>
    <n v="4.7174399999999999"/>
    <x v="0"/>
    <x v="0"/>
    <n v="10.827197921178"/>
    <s v="Qty / 1,000"/>
    <m/>
    <s v="Private-Lighting"/>
    <x v="0"/>
    <n v="2"/>
    <n v="1"/>
    <s v="Lighting"/>
    <n v="0.97902139861649395"/>
    <n v="0.93591656730105399"/>
    <n v="25824.642117048199"/>
    <n v="4.4151302512486801"/>
    <n v="0.71"/>
    <n v="18335.4959031043"/>
    <n v="3.1347424783865598"/>
    <n v="4618"/>
    <n v="1.02"/>
    <n v="1.04"/>
    <n v="1.2E-2"/>
    <n v="0.81"/>
    <n v="15.158077089649201"/>
    <d v="1900-01-09T19:51:10"/>
    <n v="43448"/>
    <n v="5.2411327768859"/>
    <n v="303.81931902409701"/>
    <n v="0"/>
    <n v="198522.04312585862"/>
  </r>
  <r>
    <s v="STND-60957"/>
    <s v="Freedman Seating Company"/>
    <s v="Freedman Seating Company - 4545 W Augusta Blvd - Chicago"/>
    <x v="7"/>
    <s v="Indoor Lighting"/>
    <x v="10"/>
    <n v="0"/>
    <n v="1243.5350000000001"/>
    <n v="0.75504000000000004"/>
    <x v="0"/>
    <x v="0"/>
    <n v="8"/>
    <s v="Qty / 1,000"/>
    <m/>
    <s v="Private-Lighting"/>
    <x v="0"/>
    <n v="2"/>
    <n v="1"/>
    <s v="Lighting"/>
    <n v="0.97902139861649395"/>
    <n v="0.93591656730105399"/>
    <n v="1217.4473749285601"/>
    <n v="0.70665444497498797"/>
    <n v="0.71"/>
    <n v="864.38763619927897"/>
    <n v="0.50172465593224103"/>
    <n v="4618"/>
    <n v="1.02"/>
    <n v="1.04"/>
    <n v="1.2E-2"/>
    <n v="0.81"/>
    <n v="15.158077089649201"/>
    <d v="1900-01-09T19:51:10"/>
    <n v="43448"/>
    <n v="1.0295082240311599"/>
    <n v="14.3229102932772"/>
    <n v="0"/>
    <n v="6915.1010895942318"/>
  </r>
  <r>
    <s v="STND-60957"/>
    <s v="Freedman Seating Company"/>
    <s v="Freedman Seating Company - 4545 W Augusta Blvd - Chicago"/>
    <x v="1"/>
    <s v="Outdoor &amp; Garage Lighting"/>
    <x v="1"/>
    <n v="0"/>
    <n v="27947.1"/>
    <n v="0"/>
    <x v="0"/>
    <x v="0"/>
    <n v="10.1978380583316"/>
    <s v="Qty / 1,000"/>
    <m/>
    <s v="Private-Lighting"/>
    <x v="0"/>
    <n v="2"/>
    <n v="1"/>
    <s v="Lighting"/>
    <n v="0.97902139861649395"/>
    <n v="0.93591656730105399"/>
    <n v="27360.808929275001"/>
    <n v="0"/>
    <n v="0.71"/>
    <n v="19426.174339785299"/>
    <n v="0"/>
    <n v="4903"/>
    <n v="1"/>
    <n v="1"/>
    <n v="0"/>
    <n v="0"/>
    <n v="14.276973281664301"/>
    <d v="1900-01-09T04:44:53"/>
    <n v="43448"/>
    <n v="0"/>
    <n v="0"/>
    <n v="0"/>
    <n v="198104.98001004726"/>
  </r>
  <r>
    <s v="STND-60957"/>
    <s v="Freedman Seating Company"/>
    <s v="Freedman Seating Company - 4545 W Augusta Blvd - Chicago"/>
    <x v="27"/>
    <s v="Outdoor &amp; Garage Lighting"/>
    <x v="10"/>
    <n v="0"/>
    <n v="252"/>
    <n v="0"/>
    <x v="0"/>
    <x v="0"/>
    <n v="8"/>
    <s v="Qty / 1,000"/>
    <m/>
    <s v="Private-Lighting"/>
    <x v="0"/>
    <n v="2"/>
    <n v="1"/>
    <s v="Lighting"/>
    <n v="0.97902139861649395"/>
    <n v="0.93591656730105399"/>
    <n v="246.71339245135599"/>
    <n v="0"/>
    <n v="0.71"/>
    <n v="175.16650864046301"/>
    <n v="0"/>
    <n v="4618"/>
    <n v="1.02"/>
    <n v="1.04"/>
    <n v="1.2E-2"/>
    <n v="0.81"/>
    <n v="15.158077089649201"/>
    <d v="1900-01-09T19:51:10"/>
    <n v="43448"/>
    <n v="0"/>
    <n v="2.90251049942772"/>
    <n v="0"/>
    <n v="1401.3320691237041"/>
  </r>
  <r>
    <s v="STND-60957"/>
    <s v="Freedman Seating Company"/>
    <s v="Freedman Seating Company - 4545 W Augusta Blvd - Chicago"/>
    <x v="62"/>
    <s v="Indoor Lighting"/>
    <x v="10"/>
    <n v="0"/>
    <n v="7258.665"/>
    <n v="1.298138"/>
    <x v="0"/>
    <x v="0"/>
    <n v="10.827197921178"/>
    <s v="Qty / 1,000"/>
    <m/>
    <s v="Private-Lighting"/>
    <x v="0"/>
    <n v="2"/>
    <n v="1"/>
    <s v="Lighting"/>
    <n v="0.97902139861649395"/>
    <n v="0.93591656730105399"/>
    <n v="7106.3883603885897"/>
    <n v="1.2149488608430601"/>
    <n v="0.71"/>
    <n v="5045.5357358759002"/>
    <n v="0.86261369119856901"/>
    <n v="4618"/>
    <n v="1.02"/>
    <n v="1.04"/>
    <n v="1.2E-2"/>
    <n v="0.81"/>
    <n v="15.158077089649201"/>
    <d v="1900-01-09T19:51:10"/>
    <n v="43448"/>
    <n v="1.4422469858061"/>
    <n v="83.604568945748099"/>
    <n v="0"/>
    <n v="54629.014030704857"/>
  </r>
  <r>
    <s v="STND-60957"/>
    <s v="Freedman Seating Company"/>
    <s v="Freedman Seating Company - 4545 W Augusta Blvd - Chicago"/>
    <x v="62"/>
    <s v="Indoor Lighting"/>
    <x v="10"/>
    <n v="0"/>
    <n v="35968.309000000001"/>
    <n v="6.4325659999999996"/>
    <x v="0"/>
    <x v="0"/>
    <n v="10.827197921178"/>
    <s v="Qty / 1,000"/>
    <m/>
    <s v="Private-Lighting"/>
    <x v="0"/>
    <n v="2"/>
    <n v="1"/>
    <s v="Lighting"/>
    <n v="0.97902139861649395"/>
    <n v="0.93591656730105399"/>
    <n v="35213.744183050199"/>
    <n v="6.0203450896574697"/>
    <n v="0.71"/>
    <n v="25001.758369965599"/>
    <n v="4.2744450136568002"/>
    <n v="4618"/>
    <n v="1.02"/>
    <n v="1.04"/>
    <n v="1.2E-2"/>
    <n v="0.81"/>
    <n v="15.158077089649201"/>
    <d v="1900-01-09T19:51:10"/>
    <n v="43448"/>
    <n v="7.1466584635060197"/>
    <n v="414.27934333000297"/>
    <n v="0"/>
    <n v="270698.98624908616"/>
  </r>
  <r>
    <s v="STND-60957"/>
    <s v="Freedman Seating Company"/>
    <s v="Freedman Seating Company - 4545 W Augusta Blvd - Chicago"/>
    <x v="62"/>
    <s v="Indoor Lighting"/>
    <x v="10"/>
    <n v="0"/>
    <n v="29576.35"/>
    <n v="5.2894300000000003"/>
    <x v="0"/>
    <x v="0"/>
    <n v="10.827197921178"/>
    <s v="Qty / 1,000"/>
    <m/>
    <s v="Private-Lighting"/>
    <x v="0"/>
    <n v="2"/>
    <n v="1"/>
    <s v="Lighting"/>
    <n v="0.97902139861649395"/>
    <n v="0.93591656730105399"/>
    <n v="28955.879542970899"/>
    <n v="4.9504651685792096"/>
    <n v="0.71"/>
    <n v="20558.674475509401"/>
    <n v="3.5148302696912399"/>
    <n v="4618"/>
    <n v="1.02"/>
    <n v="1.04"/>
    <n v="1.2E-2"/>
    <n v="0.81"/>
    <n v="15.158077089649201"/>
    <d v="1900-01-09T19:51:10"/>
    <n v="43448"/>
    <n v="5.8766205704881402"/>
    <n v="340.65740638789299"/>
    <n v="0"/>
    <n v="222592.83754341057"/>
  </r>
  <r>
    <s v="STND-60957"/>
    <s v="Freedman Seating Company"/>
    <s v="Freedman Seating Company - 4545 W Augusta Blvd - Chicago"/>
    <x v="62"/>
    <s v="Indoor Lighting"/>
    <x v="10"/>
    <n v="0"/>
    <n v="15826.81"/>
    <n v="2.8304640000000001"/>
    <x v="0"/>
    <x v="0"/>
    <n v="10.827197921178"/>
    <s v="Qty / 1,000"/>
    <m/>
    <s v="Private-Lighting"/>
    <x v="0"/>
    <n v="2"/>
    <n v="1"/>
    <s v="Lighting"/>
    <n v="0.97902139861649395"/>
    <n v="0.93591656730105399"/>
    <n v="15494.785661837501"/>
    <n v="2.6490781507492098"/>
    <n v="0.71"/>
    <n v="11001.297819904599"/>
    <n v="1.88084548703194"/>
    <n v="4618"/>
    <n v="1.02"/>
    <n v="1.04"/>
    <n v="1.2E-2"/>
    <n v="0.81"/>
    <n v="15.158077089649201"/>
    <d v="1900-01-09T19:51:10"/>
    <n v="43448"/>
    <n v="3.1446796661315402"/>
    <n v="182.29159602161801"/>
    <n v="0"/>
    <n v="119113.22888593114"/>
  </r>
  <r>
    <s v="STND-60957"/>
    <s v="Freedman Seating Company"/>
    <s v="Freedman Seating Company - 4545 W Augusta Blvd - Chicago"/>
    <x v="38"/>
    <s v="Indoor Lighting"/>
    <x v="10"/>
    <n v="0"/>
    <n v="3879.8290000000002"/>
    <n v="0.50793600000000005"/>
    <x v="0"/>
    <x v="0"/>
    <n v="8"/>
    <s v="Qty / 1,000"/>
    <m/>
    <s v="Private-Lighting"/>
    <x v="0"/>
    <n v="2"/>
    <n v="1"/>
    <s v="Lighting"/>
    <n v="0.97902139861649395"/>
    <n v="0.93591656730105399"/>
    <n v="3798.4356139728302"/>
    <n v="0.47538571752862802"/>
    <n v="0.71"/>
    <n v="2696.8892859207099"/>
    <n v="0.33752385944532598"/>
    <n v="4618"/>
    <n v="1.02"/>
    <n v="1.04"/>
    <n v="1.2E-2"/>
    <n v="0.81"/>
    <n v="15.158077089649201"/>
    <d v="1900-01-09T19:51:10"/>
    <n v="43448"/>
    <n v="0.56432302650596899"/>
    <n v="44.687477811445099"/>
    <n v="0"/>
    <n v="21575.114287365679"/>
  </r>
  <r>
    <s v="STND-60959"/>
    <s v="Roselle Park District"/>
    <s v="Roselle Park District - Barn - 430 Mensching -  Roselle"/>
    <x v="1"/>
    <s v="Outdoor &amp; Garage Lighting"/>
    <x v="1"/>
    <n v="0"/>
    <n v="3598.8020000000001"/>
    <n v="0"/>
    <x v="0"/>
    <x v="1"/>
    <n v="10.1978380583316"/>
    <s v="Qty / 1,000"/>
    <m/>
    <s v="Public-Lighting"/>
    <x v="0"/>
    <n v="3"/>
    <n v="1"/>
    <s v="Lighting"/>
    <n v="0.99829244462109001"/>
    <n v="0.987374621353864"/>
    <n v="3592.6568462872701"/>
    <n v="0"/>
    <n v="0.71"/>
    <n v="2550.78636086396"/>
    <n v="0"/>
    <n v="4903"/>
    <n v="1"/>
    <n v="1"/>
    <n v="0"/>
    <n v="0"/>
    <n v="14.276973281664301"/>
    <d v="1900-01-09T04:44:53"/>
    <n v="43282"/>
    <n v="0"/>
    <n v="0"/>
    <n v="0"/>
    <n v="26012.506229491653"/>
  </r>
  <r>
    <s v="STND-60959"/>
    <s v="Roselle Park District"/>
    <s v="Roselle Park District - Barn - 430 Mensching -  Roselle"/>
    <x v="1"/>
    <s v="Outdoor &amp; Garage Lighting"/>
    <x v="1"/>
    <n v="0"/>
    <n v="8884.2360000000008"/>
    <n v="0"/>
    <x v="0"/>
    <x v="1"/>
    <n v="10.1978380583316"/>
    <s v="Qty / 1,000"/>
    <m/>
    <s v="Public-Lighting"/>
    <x v="0"/>
    <n v="3"/>
    <n v="1"/>
    <s v="Lighting"/>
    <n v="0.99829244462109001"/>
    <n v="0.987374621353864"/>
    <n v="8869.0656750307007"/>
    <n v="0"/>
    <n v="0.71"/>
    <n v="6297.0366292717999"/>
    <n v="0"/>
    <n v="4903"/>
    <n v="1"/>
    <n v="1"/>
    <n v="0"/>
    <n v="0"/>
    <n v="14.276973281664301"/>
    <d v="1900-01-09T04:44:53"/>
    <n v="43282"/>
    <n v="0"/>
    <n v="0"/>
    <n v="0"/>
    <n v="64216.159792696097"/>
  </r>
  <r>
    <s v="STND-60959"/>
    <s v="Roselle Park District"/>
    <s v="Roselle Park District - Barn - 430 Mensching -  Roselle"/>
    <x v="1"/>
    <s v="Outdoor &amp; Garage Lighting"/>
    <x v="1"/>
    <n v="0"/>
    <n v="7501.59"/>
    <n v="0"/>
    <x v="0"/>
    <x v="1"/>
    <n v="10.1978380583316"/>
    <s v="Qty / 1,000"/>
    <m/>
    <s v="Public-Lighting"/>
    <x v="0"/>
    <n v="3"/>
    <n v="1"/>
    <s v="Lighting"/>
    <n v="0.99829244462109001"/>
    <n v="0.987374621353864"/>
    <n v="7488.7806196451302"/>
    <n v="0"/>
    <n v="0.71"/>
    <n v="5317.0342399480396"/>
    <n v="0"/>
    <n v="4903"/>
    <n v="1"/>
    <n v="1"/>
    <n v="0"/>
    <n v="0"/>
    <n v="14.276973281664301"/>
    <d v="1900-01-09T04:44:53"/>
    <n v="43282"/>
    <n v="0"/>
    <n v="0"/>
    <n v="0"/>
    <n v="54222.254129594352"/>
  </r>
  <r>
    <s v="STND-60960"/>
    <s v="Roselle Park District"/>
    <s v="Roselle Park District - Main Bldg - 555 W Bryn Mawr - Roselle"/>
    <x v="0"/>
    <s v="Indoor Lighting"/>
    <x v="2"/>
    <n v="0"/>
    <n v="4950.1000000000004"/>
    <n v="1.060147"/>
    <x v="0"/>
    <x v="1"/>
    <n v="14.797277300976599"/>
    <s v="Qty / 1,000"/>
    <m/>
    <s v="Public-Lighting"/>
    <x v="0"/>
    <n v="2"/>
    <n v="1"/>
    <s v="Lighting"/>
    <n v="0.98996686498346598"/>
    <n v="2.5626279547341602"/>
    <n v="4900.4349783546504"/>
    <n v="2.7167623383275599"/>
    <n v="0.71"/>
    <n v="3479.3088346318"/>
    <n v="1.9289012602125699"/>
    <n v="3379"/>
    <n v="1.0900000000000001"/>
    <n v="1.36"/>
    <n v="2.1999999999999999E-2"/>
    <n v="0.57999999999999996"/>
    <n v="20.7161882213673"/>
    <d v="1900-01-13T19:08:05"/>
    <n v="43286"/>
    <n v="3.44417132140918"/>
    <n v="98.907861948442601"/>
    <n v="0"/>
    <n v="51484.297641784477"/>
  </r>
  <r>
    <s v="STND-60960"/>
    <s v="Roselle Park District"/>
    <s v="Roselle Park District - Main Bldg - 555 W Bryn Mawr - Roselle"/>
    <x v="1"/>
    <s v="Outdoor &amp; Garage Lighting"/>
    <x v="1"/>
    <n v="0"/>
    <n v="34188.618999999999"/>
    <n v="0"/>
    <x v="0"/>
    <x v="1"/>
    <n v="10.1978380583316"/>
    <s v="Qty / 1,000"/>
    <m/>
    <s v="Public-Lighting"/>
    <x v="0"/>
    <n v="2"/>
    <n v="1"/>
    <s v="Lighting"/>
    <n v="0.98996686498346598"/>
    <n v="2.5626279547341602"/>
    <n v="33845.599969544099"/>
    <n v="0"/>
    <n v="0.71"/>
    <n v="24030.375978376302"/>
    <n v="0"/>
    <n v="4903"/>
    <n v="1"/>
    <n v="1"/>
    <n v="0"/>
    <n v="0"/>
    <n v="14.276973281664301"/>
    <d v="1900-01-09T04:44:53"/>
    <n v="43286"/>
    <n v="0"/>
    <n v="0"/>
    <n v="0"/>
    <n v="245057.88270830331"/>
  </r>
  <r>
    <s v="STND-60960"/>
    <s v="Roselle Park District"/>
    <s v="Roselle Park District - Main Bldg - 555 W Bryn Mawr - Roselle"/>
    <x v="1"/>
    <s v="Outdoor &amp; Garage Lighting"/>
    <x v="1"/>
    <n v="0"/>
    <n v="4589.2079999999996"/>
    <n v="0"/>
    <x v="0"/>
    <x v="1"/>
    <n v="10.1978380583316"/>
    <s v="Qty / 1,000"/>
    <m/>
    <s v="Public-Lighting"/>
    <x v="0"/>
    <n v="2"/>
    <n v="1"/>
    <s v="Lighting"/>
    <n v="0.98996686498346598"/>
    <n v="2.5626279547341602"/>
    <n v="4543.1638565170397"/>
    <n v="0"/>
    <n v="0.71"/>
    <n v="3225.6463381271001"/>
    <n v="0"/>
    <n v="4903"/>
    <n v="1"/>
    <n v="1"/>
    <n v="0"/>
    <n v="0"/>
    <n v="14.276973281664301"/>
    <d v="1900-01-09T04:44:53"/>
    <n v="43286"/>
    <n v="0"/>
    <n v="0"/>
    <n v="0"/>
    <n v="32894.618989670504"/>
  </r>
  <r>
    <s v="STND-60960"/>
    <s v="Roselle Park District"/>
    <s v="Roselle Park District - Main Bldg - 555 W Bryn Mawr - Roselle"/>
    <x v="1"/>
    <s v="Outdoor &amp; Garage Lighting"/>
    <x v="1"/>
    <n v="0"/>
    <n v="20004.240000000002"/>
    <n v="0"/>
    <x v="0"/>
    <x v="1"/>
    <n v="10.1978380583316"/>
    <s v="Qty / 1,000"/>
    <m/>
    <s v="Public-Lighting"/>
    <x v="0"/>
    <n v="2"/>
    <n v="1"/>
    <s v="Lighting"/>
    <n v="0.98996686498346598"/>
    <n v="2.5626279547341602"/>
    <n v="19803.5347591768"/>
    <n v="0"/>
    <n v="0.71"/>
    <n v="14060.5096790156"/>
    <n v="0"/>
    <n v="4903"/>
    <n v="1"/>
    <n v="1"/>
    <n v="0"/>
    <n v="0"/>
    <n v="14.276973281664301"/>
    <d v="1900-01-09T04:44:53"/>
    <n v="43286"/>
    <n v="0"/>
    <n v="0"/>
    <n v="0"/>
    <n v="143386.80072420512"/>
  </r>
  <r>
    <s v="STND-60960"/>
    <s v="Roselle Park District"/>
    <s v="Roselle Park District - Main Bldg - 555 W Bryn Mawr - Roselle"/>
    <x v="0"/>
    <s v="Indoor Lighting"/>
    <x v="2"/>
    <n v="0"/>
    <n v="5185.8190000000004"/>
    <n v="1.11063"/>
    <x v="0"/>
    <x v="1"/>
    <n v="14.797277300976599"/>
    <s v="Qty / 1,000"/>
    <m/>
    <s v="Public-Lighting"/>
    <x v="0"/>
    <n v="2"/>
    <n v="1"/>
    <s v="Lighting"/>
    <n v="0.98996686498346598"/>
    <n v="2.5626279547341602"/>
    <n v="5133.7889778016897"/>
    <n v="2.8461314853664001"/>
    <n v="0.71"/>
    <n v="3644.9901742391999"/>
    <n v="2.0207533546101502"/>
    <n v="3379"/>
    <n v="1.0900000000000001"/>
    <n v="1.36"/>
    <n v="2.1999999999999999E-2"/>
    <n v="0.57999999999999996"/>
    <n v="20.7161882213673"/>
    <d v="1900-01-13T19:08:05"/>
    <n v="43286"/>
    <n v="3.60817886075862"/>
    <n v="103.617759184988"/>
    <n v="0"/>
    <n v="53935.93036755245"/>
  </r>
  <r>
    <s v="STND-60960"/>
    <s v="Roselle Park District"/>
    <s v="Roselle Park District - Main Bldg - 555 W Bryn Mawr - Roselle"/>
    <x v="38"/>
    <s v="Indoor Lighting"/>
    <x v="2"/>
    <n v="0"/>
    <n v="4440.24"/>
    <n v="0.97218199999999999"/>
    <x v="0"/>
    <x v="1"/>
    <n v="8"/>
    <s v="Qty / 1,000"/>
    <m/>
    <s v="Public-Lighting"/>
    <x v="0"/>
    <n v="2"/>
    <n v="1"/>
    <s v="Lighting"/>
    <n v="0.98996686498346598"/>
    <n v="2.5626279547341602"/>
    <n v="4395.6904725741797"/>
    <n v="2.4913407702893702"/>
    <n v="0.71"/>
    <n v="3120.9402355276702"/>
    <n v="1.76885194690545"/>
    <n v="3379"/>
    <n v="1.0900000000000001"/>
    <n v="1.36"/>
    <n v="2.1999999999999999E-2"/>
    <n v="0.57999999999999996"/>
    <n v="20.7161882213673"/>
    <d v="1900-01-13T19:08:05"/>
    <n v="43286"/>
    <n v="3.1583934714621802"/>
    <n v="88.720358162047702"/>
    <n v="0"/>
    <n v="24967.521884221362"/>
  </r>
  <r>
    <s v="STND-60960"/>
    <s v="Roselle Park District"/>
    <s v="Roselle Park District - Main Bldg - 555 W Bryn Mawr - Roselle"/>
    <x v="0"/>
    <s v="Indoor Lighting"/>
    <x v="2"/>
    <n v="0"/>
    <n v="780.81899999999996"/>
    <n v="0.16722600000000001"/>
    <x v="0"/>
    <x v="1"/>
    <n v="14.797277300976599"/>
    <s v="Qty / 1,000"/>
    <m/>
    <s v="Public-Lighting"/>
    <x v="0"/>
    <n v="2"/>
    <n v="1"/>
    <s v="Lighting"/>
    <n v="0.98996686498346598"/>
    <n v="2.5626279547341602"/>
    <n v="772.98493754952494"/>
    <n v="0.42853802235837501"/>
    <n v="0.71"/>
    <n v="548.81930566016297"/>
    <n v="0.30426199587444602"/>
    <n v="3379"/>
    <n v="1.0900000000000001"/>
    <n v="1.36"/>
    <n v="2.1999999999999999E-2"/>
    <n v="0.57999999999999996"/>
    <n v="20.7161882213673"/>
    <d v="1900-01-13T19:08:05"/>
    <n v="43286"/>
    <n v="0.54327842591071895"/>
    <n v="15.6015308496234"/>
    <n v="0"/>
    <n v="8121.0314539828678"/>
  </r>
  <r>
    <s v="STND-60960"/>
    <s v="Roselle Park District"/>
    <s v="Roselle Park District - Main Bldg - 555 W Bryn Mawr - Roselle"/>
    <x v="27"/>
    <s v="Outdoor &amp; Garage Lighting"/>
    <x v="2"/>
    <n v="0"/>
    <n v="468.16"/>
    <n v="0"/>
    <x v="0"/>
    <x v="1"/>
    <n v="8"/>
    <s v="Qty / 1,000"/>
    <m/>
    <s v="Public-Lighting"/>
    <x v="0"/>
    <n v="2"/>
    <n v="1"/>
    <s v="Lighting"/>
    <n v="0.98996686498346598"/>
    <n v="2.5626279547341602"/>
    <n v="463.46288751065902"/>
    <n v="0"/>
    <n v="0.71"/>
    <n v="329.058650132568"/>
    <n v="0"/>
    <n v="3379"/>
    <n v="1.0900000000000001"/>
    <n v="1.36"/>
    <n v="2.1999999999999999E-2"/>
    <n v="0.57999999999999996"/>
    <n v="20.7161882213673"/>
    <d v="1900-01-13T19:08:05"/>
    <n v="43286"/>
    <n v="0"/>
    <n v="9.3542968121417491"/>
    <n v="0"/>
    <n v="2632.469201060544"/>
  </r>
  <r>
    <s v="STND-60961"/>
    <s v="All Star Management #12 Inc"/>
    <s v="Wendy's - All Star Management Inc - 12723 Ashland Ave - Calumet Park"/>
    <x v="13"/>
    <s v="Commercial Kitchen Equipment"/>
    <x v="13"/>
    <n v="0"/>
    <n v="1476"/>
    <n v="0.158"/>
    <x v="7"/>
    <x v="0"/>
    <n v="12"/>
    <s v="ΔkWpeak / CF"/>
    <n v="0.93700000000000006"/>
    <s v="Private-Non-Lighting"/>
    <x v="2"/>
    <n v="3"/>
    <n v="1"/>
    <s v="Non-Lighting"/>
    <n v="0.98952339343681495"/>
    <n v="0.43468415683807998"/>
    <n v="1460.5365287127399"/>
    <n v="6.86800967804167E-2"/>
    <n v="0.7"/>
    <n v="1022.37557009892"/>
    <n v="4.8076067746291702E-2"/>
    <n v="5571"/>
    <n v="1.17"/>
    <n v="1.31"/>
    <n v="2.1000000000000001E-2"/>
    <n v="0.68"/>
    <n v="12.565069107880101"/>
    <d v="1900-01-07T23:24:04"/>
    <n v="43229"/>
    <n v="7.3297862092226995E-2"/>
    <n v="0"/>
    <n v="1"/>
    <n v="12268.50684118704"/>
  </r>
  <r>
    <s v="STND-60961"/>
    <s v="All Star Management #12 Inc"/>
    <s v="Wendy's - All Star Management Inc - 12723 Ashland Ave - Calumet Park"/>
    <x v="13"/>
    <s v="Commercial Kitchen Equipment"/>
    <x v="13"/>
    <n v="0"/>
    <n v="625"/>
    <n v="6.7000000000000004E-2"/>
    <x v="7"/>
    <x v="0"/>
    <n v="12"/>
    <s v="ΔkWpeak / CF"/>
    <n v="0.93700000000000006"/>
    <s v="Private-Non-Lighting"/>
    <x v="2"/>
    <n v="3"/>
    <n v="1"/>
    <s v="Non-Lighting"/>
    <n v="0.98952339343681495"/>
    <n v="0.43468415683807998"/>
    <n v="618.45212089800896"/>
    <n v="2.9123838508151399E-2"/>
    <n v="0.7"/>
    <n v="432.91648462860701"/>
    <n v="2.0386686955706002E-2"/>
    <n v="5571"/>
    <n v="1.17"/>
    <n v="1.31"/>
    <n v="2.1000000000000001E-2"/>
    <n v="0.68"/>
    <n v="12.565069107880101"/>
    <d v="1900-01-07T23:24:04"/>
    <n v="43229"/>
    <n v="3.1082004811260801E-2"/>
    <n v="0"/>
    <n v="1"/>
    <n v="5194.9978155432837"/>
  </r>
  <r>
    <s v="STND-60961"/>
    <s v="All Star Management #12 Inc"/>
    <s v="Wendy's - All Star Management Inc - 12723 Ashland Ave - Calumet Park"/>
    <x v="46"/>
    <s v="Commercial Kitchen Equipment"/>
    <x v="13"/>
    <n v="0"/>
    <n v="6368"/>
    <n v="0.58599999999999997"/>
    <x v="7"/>
    <x v="0"/>
    <n v="12"/>
    <s v="ΔkWpeak / CF"/>
    <n v="0.40300000000000002"/>
    <s v="Private-Non-Lighting"/>
    <x v="2"/>
    <n v="3"/>
    <n v="1"/>
    <s v="Non-Lighting"/>
    <n v="0.98952339343681495"/>
    <n v="0.43468415683807998"/>
    <n v="6301.2849694056404"/>
    <n v="0.25472491590711499"/>
    <n v="0.7"/>
    <n v="4410.8994785839504"/>
    <n v="0.17830744113498101"/>
    <n v="5571"/>
    <n v="1.17"/>
    <n v="1.31"/>
    <n v="2.1000000000000001E-2"/>
    <n v="0.68"/>
    <n v="12.565069107880101"/>
    <d v="1900-01-07T23:24:04"/>
    <n v="43229"/>
    <n v="0.63207175163055895"/>
    <n v="0"/>
    <n v="1"/>
    <n v="52930.793743007409"/>
  </r>
  <r>
    <s v="STND-60962"/>
    <s v="Tri City Foods, Inc"/>
    <s v="Tri City Foods Inc #213 - 6701 W Roosevelt - Berwyn"/>
    <x v="0"/>
    <s v="Indoor Lighting"/>
    <x v="13"/>
    <n v="0"/>
    <n v="175.988"/>
    <n v="2.4052E-2"/>
    <x v="0"/>
    <x v="0"/>
    <n v="8.9750493627714896"/>
    <s v="Qty / 1,000"/>
    <m/>
    <s v="Private-Lighting"/>
    <x v="0"/>
    <n v="3"/>
    <n v="1"/>
    <s v="Lighting"/>
    <n v="0.91633259480590001"/>
    <n v="1.30467645558681"/>
    <n v="161.26354069470099"/>
    <n v="3.1380078109773897E-2"/>
    <n v="0.71"/>
    <n v="114.497113893237"/>
    <n v="2.2279855457939399E-2"/>
    <n v="5571"/>
    <n v="1.17"/>
    <n v="1.31"/>
    <n v="2.1000000000000001E-2"/>
    <n v="0.68"/>
    <n v="12.565069107880101"/>
    <d v="1900-01-07T23:24:04"/>
    <n v="43471"/>
    <n v="3.5226850145682401E-2"/>
    <n v="2.8944738073407801"/>
    <n v="0"/>
    <n v="1027.6172490866713"/>
  </r>
  <r>
    <s v="STND-60962"/>
    <s v="Tri City Foods, Inc"/>
    <s v="Tri City Foods Inc #213 - 6701 W Roosevelt - Berwyn"/>
    <x v="0"/>
    <s v="Indoor Lighting"/>
    <x v="13"/>
    <n v="0"/>
    <n v="7925.973"/>
    <n v="1.083213"/>
    <x v="0"/>
    <x v="0"/>
    <n v="8.9750493627714896"/>
    <s v="Qty / 1,000"/>
    <m/>
    <s v="Private-Lighting"/>
    <x v="0"/>
    <n v="3"/>
    <n v="1"/>
    <s v="Lighting"/>
    <n v="0.91633259480590001"/>
    <n v="1.30467645558681"/>
    <n v="7262.8274054515005"/>
    <n v="1.41324249748555"/>
    <n v="0.71"/>
    <n v="5156.6074578705702"/>
    <n v="1.00340217321474"/>
    <n v="5571"/>
    <n v="1.17"/>
    <n v="1.31"/>
    <n v="2.1000000000000001E-2"/>
    <n v="0.68"/>
    <n v="12.565069107880101"/>
    <d v="1900-01-07T23:24:04"/>
    <n v="43471"/>
    <n v="1.5864868629159801"/>
    <n v="130.358440610668"/>
    <n v="0"/>
    <n v="46280.806478823972"/>
  </r>
  <r>
    <s v="STND-60962"/>
    <s v="Tri City Foods, Inc"/>
    <s v="Tri City Foods Inc #213 - 6701 W Roosevelt - Berwyn"/>
    <x v="1"/>
    <s v="Outdoor &amp; Garage Lighting"/>
    <x v="1"/>
    <n v="0"/>
    <n v="5030.4780000000001"/>
    <n v="0"/>
    <x v="0"/>
    <x v="0"/>
    <n v="10.1978380583316"/>
    <s v="Qty / 1,000"/>
    <m/>
    <s v="Private-Lighting"/>
    <x v="0"/>
    <n v="3"/>
    <n v="1"/>
    <s v="Lighting"/>
    <n v="0.91633259480590001"/>
    <n v="1.30467645558681"/>
    <n v="4609.5909588539898"/>
    <n v="0"/>
    <n v="0.71"/>
    <n v="3272.8095807863401"/>
    <n v="0"/>
    <n v="4903"/>
    <n v="1"/>
    <n v="1"/>
    <n v="0"/>
    <n v="0"/>
    <n v="14.276973281664301"/>
    <d v="1900-01-09T04:44:53"/>
    <n v="43471"/>
    <n v="0"/>
    <n v="0"/>
    <n v="0"/>
    <n v="33375.582100615225"/>
  </r>
  <r>
    <s v="STND-60962"/>
    <s v="Tri City Foods, Inc"/>
    <s v="Tri City Foods Inc #213 - 6701 W Roosevelt - Berwyn"/>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63"/>
    <s v="Tri City Foods, Inc"/>
    <s v="Tri City Foods Inc #2748 - 919 E 9th St - Lockport"/>
    <x v="0"/>
    <s v="Indoor Lighting"/>
    <x v="13"/>
    <n v="0"/>
    <n v="527.96400000000006"/>
    <n v="7.2154999999999997E-2"/>
    <x v="0"/>
    <x v="0"/>
    <n v="8.9750493627714896"/>
    <s v="Qty / 1,000"/>
    <m/>
    <s v="Private-Lighting"/>
    <x v="0"/>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63"/>
    <s v="Tri City Foods, Inc"/>
    <s v="Tri City Foods Inc #2748 - 919 E 9th St - Lockport"/>
    <x v="0"/>
    <s v="Indoor Lighting"/>
    <x v="13"/>
    <n v="0"/>
    <n v="7430.6"/>
    <n v="1.015512"/>
    <x v="0"/>
    <x v="0"/>
    <n v="8.9750493627714896"/>
    <s v="Qty / 1,000"/>
    <m/>
    <s v="Private-Lighting"/>
    <x v="0"/>
    <n v="3"/>
    <n v="1"/>
    <s v="Lighting"/>
    <n v="0.91633259480590001"/>
    <n v="1.30467645558681"/>
    <n v="6808.9009789647198"/>
    <n v="1.32491459676587"/>
    <n v="0.71"/>
    <n v="4834.3196950649499"/>
    <n v="0.94068936370376699"/>
    <n v="5571"/>
    <n v="1.17"/>
    <n v="1.31"/>
    <n v="2.1000000000000001E-2"/>
    <n v="0.68"/>
    <n v="12.565069107880101"/>
    <d v="1900-01-07T23:24:04"/>
    <n v="43471"/>
    <n v="1.48733115936896"/>
    <n v="122.21104321218699"/>
    <n v="0"/>
    <n v="43388.25789862634"/>
  </r>
  <r>
    <s v="STND-60963"/>
    <s v="Tri City Foods, Inc"/>
    <s v="Tri City Foods Inc #2748 - 919 E 9th St - Lockport"/>
    <x v="1"/>
    <s v="Outdoor &amp; Garage Lighting"/>
    <x v="1"/>
    <n v="0"/>
    <n v="6707.3040000000001"/>
    <n v="0"/>
    <x v="0"/>
    <x v="0"/>
    <n v="10.1978380583316"/>
    <s v="Qty / 1,000"/>
    <m/>
    <s v="Private-Lighting"/>
    <x v="0"/>
    <n v="3"/>
    <n v="1"/>
    <s v="Lighting"/>
    <n v="0.91633259480590001"/>
    <n v="1.30467645558681"/>
    <n v="6146.1212784719901"/>
    <n v="0"/>
    <n v="0.71"/>
    <n v="4363.7461077151102"/>
    <n v="0"/>
    <n v="4903"/>
    <n v="1"/>
    <n v="1"/>
    <n v="0"/>
    <n v="0"/>
    <n v="14.276973281664301"/>
    <d v="1900-01-09T04:44:53"/>
    <n v="43471"/>
    <n v="0"/>
    <n v="0"/>
    <n v="0"/>
    <n v="44500.776134153537"/>
  </r>
  <r>
    <s v="STND-60963"/>
    <s v="Tri City Foods, Inc"/>
    <s v="Tri City Foods Inc #2748 - 919 E 9th St - Lockport"/>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64"/>
    <s v="Tri City Foods, Inc"/>
    <s v="Tri City Foods Inc #7673 - 1750 N Harlem Ave - Elmwood Park"/>
    <x v="0"/>
    <s v="Indoor Lighting"/>
    <x v="13"/>
    <n v="0"/>
    <n v="703.952"/>
    <n v="9.6206E-2"/>
    <x v="0"/>
    <x v="0"/>
    <n v="8.9750493627714896"/>
    <s v="Qty / 1,000"/>
    <m/>
    <s v="Private-Lighting"/>
    <x v="0"/>
    <n v="3"/>
    <n v="1"/>
    <s v="Lighting"/>
    <n v="0.91633259480590001"/>
    <n v="1.30467645558681"/>
    <n v="645.05416277880295"/>
    <n v="0.12551770308618401"/>
    <n v="0.71"/>
    <n v="457.98845557294999"/>
    <n v="8.9117569191190807E-2"/>
    <n v="5571"/>
    <n v="1.17"/>
    <n v="1.31"/>
    <n v="2.1000000000000001E-2"/>
    <n v="0.68"/>
    <n v="12.565069107880101"/>
    <d v="1900-01-07T23:24:04"/>
    <n v="43471"/>
    <n v="0.14090447135853601"/>
    <n v="11.577895229363101"/>
    <n v="0"/>
    <n v="4110.4689963467035"/>
  </r>
  <r>
    <s v="STND-60964"/>
    <s v="Tri City Foods, Inc"/>
    <s v="Tri City Foods Inc #7673 - 1750 N Harlem Ave - Elmwood Park"/>
    <x v="0"/>
    <s v="Indoor Lighting"/>
    <x v="13"/>
    <n v="0"/>
    <n v="8916.7199999999993"/>
    <n v="1.2186140000000001"/>
    <x v="0"/>
    <x v="0"/>
    <n v="8.9750493627714896"/>
    <s v="Qty / 1,000"/>
    <m/>
    <s v="Private-Lighting"/>
    <x v="0"/>
    <n v="3"/>
    <n v="1"/>
    <s v="Lighting"/>
    <n v="0.91633259480590001"/>
    <n v="1.30467645558681"/>
    <n v="8170.6811747576603"/>
    <n v="1.58989699424846"/>
    <n v="0.71"/>
    <n v="5801.18363407794"/>
    <n v="1.12882686591641"/>
    <n v="5571"/>
    <n v="1.17"/>
    <n v="1.31"/>
    <n v="2.1000000000000001E-2"/>
    <n v="0.68"/>
    <n v="12.565069107880101"/>
    <d v="1900-01-07T23:24:04"/>
    <n v="43471"/>
    <n v="1.78479680539791"/>
    <n v="146.65325185462501"/>
    <n v="0"/>
    <n v="52065.909478351612"/>
  </r>
  <r>
    <s v="STND-60964"/>
    <s v="Tri City Foods, Inc"/>
    <s v="Tri City Foods Inc #7673 - 1750 N Harlem Ave - Elmwood Park"/>
    <x v="1"/>
    <s v="Outdoor &amp; Garage Lighting"/>
    <x v="1"/>
    <n v="0"/>
    <n v="3353.652"/>
    <n v="0"/>
    <x v="0"/>
    <x v="0"/>
    <n v="10.1978380583316"/>
    <s v="Qty / 1,000"/>
    <m/>
    <s v="Private-Lighting"/>
    <x v="0"/>
    <n v="3"/>
    <n v="1"/>
    <s v="Lighting"/>
    <n v="0.91633259480590001"/>
    <n v="1.30467645558681"/>
    <n v="3073.060639236"/>
    <n v="0"/>
    <n v="0.71"/>
    <n v="2181.8730538575601"/>
    <n v="0"/>
    <n v="4903"/>
    <n v="1"/>
    <n v="1"/>
    <n v="0"/>
    <n v="0"/>
    <n v="14.276973281664301"/>
    <d v="1900-01-09T04:44:53"/>
    <n v="43471"/>
    <n v="0"/>
    <n v="0"/>
    <n v="0"/>
    <n v="22250.388067076819"/>
  </r>
  <r>
    <s v="STND-60964"/>
    <s v="Tri City Foods, Inc"/>
    <s v="Tri City Foods Inc #7673 - 1750 N Harlem Ave - Elmwood Park"/>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65"/>
    <s v="Tri City Foods, Inc"/>
    <s v="Tri City Foods Inc #7974 - 2333 Ogden Ave - Aurora"/>
    <x v="0"/>
    <s v="Indoor Lighting"/>
    <x v="13"/>
    <n v="0"/>
    <n v="175.988"/>
    <n v="2.4052E-2"/>
    <x v="0"/>
    <x v="0"/>
    <n v="8.9750493627714896"/>
    <s v="Qty / 1,000"/>
    <m/>
    <s v="Private-Lighting"/>
    <x v="0"/>
    <n v="3"/>
    <n v="1"/>
    <s v="Lighting"/>
    <n v="0.91633259480590001"/>
    <n v="1.30467645558681"/>
    <n v="161.26354069470099"/>
    <n v="3.1380078109773897E-2"/>
    <n v="0.71"/>
    <n v="114.497113893237"/>
    <n v="2.2279855457939399E-2"/>
    <n v="5571"/>
    <n v="1.17"/>
    <n v="1.31"/>
    <n v="2.1000000000000001E-2"/>
    <n v="0.68"/>
    <n v="12.565069107880101"/>
    <d v="1900-01-07T23:24:04"/>
    <n v="43471"/>
    <n v="3.5226850145682401E-2"/>
    <n v="2.8944738073407801"/>
    <n v="0"/>
    <n v="1027.6172490866713"/>
  </r>
  <r>
    <s v="STND-60965"/>
    <s v="Tri City Foods, Inc"/>
    <s v="Tri City Foods Inc #7974 - 2333 Ogden Ave - Aurora"/>
    <x v="0"/>
    <s v="Indoor Lighting"/>
    <x v="13"/>
    <n v="0"/>
    <n v="11888.96"/>
    <n v="1.624819"/>
    <x v="0"/>
    <x v="0"/>
    <n v="8.9750493627714896"/>
    <s v="Qty / 1,000"/>
    <m/>
    <s v="Private-Lighting"/>
    <x v="0"/>
    <n v="3"/>
    <n v="1"/>
    <s v="Lighting"/>
    <n v="0.91633259480590001"/>
    <n v="1.30467645558681"/>
    <n v="10894.2415663435"/>
    <n v="2.1198630938901002"/>
    <n v="0.71"/>
    <n v="7734.9115121039204"/>
    <n v="1.5051027966619701"/>
    <n v="5571"/>
    <n v="1.17"/>
    <n v="1.31"/>
    <n v="2.1000000000000001E-2"/>
    <n v="0.68"/>
    <n v="12.565069107880101"/>
    <d v="1900-01-07T23:24:04"/>
    <n v="43471"/>
    <n v="2.37972956206792"/>
    <n v="195.5376691395"/>
    <n v="0"/>
    <n v="69421.212637802149"/>
  </r>
  <r>
    <s v="STND-60965"/>
    <s v="Tri City Foods, Inc"/>
    <s v="Tri City Foods Inc #7974 - 2333 Ogden Ave - Aurora"/>
    <x v="1"/>
    <s v="Outdoor &amp; Garage Lighting"/>
    <x v="1"/>
    <n v="0"/>
    <n v="2235.768"/>
    <n v="0"/>
    <x v="0"/>
    <x v="0"/>
    <n v="10.1978380583316"/>
    <s v="Qty / 1,000"/>
    <m/>
    <s v="Private-Lighting"/>
    <x v="0"/>
    <n v="3"/>
    <n v="1"/>
    <s v="Lighting"/>
    <n v="0.91633259480590001"/>
    <n v="1.30467645558681"/>
    <n v="2048.707092824"/>
    <n v="0"/>
    <n v="0.71"/>
    <n v="1454.5820359050399"/>
    <n v="0"/>
    <n v="4903"/>
    <n v="1"/>
    <n v="1"/>
    <n v="0"/>
    <n v="0"/>
    <n v="14.276973281664301"/>
    <d v="1900-01-09T04:44:53"/>
    <n v="43471"/>
    <n v="0"/>
    <n v="0"/>
    <n v="0"/>
    <n v="14833.592044717878"/>
  </r>
  <r>
    <s v="STND-60966"/>
    <s v="Tri City Foods, Inc"/>
    <s v="Tri City Foods Inc #11289 - 6200 Lakeside Dr - Plano"/>
    <x v="0"/>
    <s v="Indoor Lighting"/>
    <x v="13"/>
    <n v="0"/>
    <n v="527.96400000000006"/>
    <n v="7.2154999999999997E-2"/>
    <x v="0"/>
    <x v="0"/>
    <n v="8.9750493627714896"/>
    <s v="Qty / 1,000"/>
    <m/>
    <s v="Private-Lighting"/>
    <x v="0"/>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66"/>
    <s v="Tri City Foods, Inc"/>
    <s v="Tri City Foods Inc #11289 - 6200 Lakeside Dr - Plano"/>
    <x v="0"/>
    <s v="Indoor Lighting"/>
    <x v="13"/>
    <n v="0"/>
    <n v="8421.3459999999995"/>
    <n v="1.150914"/>
    <x v="0"/>
    <x v="0"/>
    <n v="8.9750493627714896"/>
    <s v="Qty / 1,000"/>
    <m/>
    <s v="Private-Lighting"/>
    <x v="0"/>
    <n v="3"/>
    <n v="1"/>
    <s v="Lighting"/>
    <n v="0.91633259480590001"/>
    <n v="1.30467645558681"/>
    <n v="7716.7538319382802"/>
    <n v="1.50157039820523"/>
    <n v="0.71"/>
    <n v="5478.8952206761796"/>
    <n v="1.0661149827257199"/>
    <n v="5571"/>
    <n v="1.17"/>
    <n v="1.31"/>
    <n v="2.1000000000000001E-2"/>
    <n v="0.68"/>
    <n v="12.565069107880101"/>
    <d v="1900-01-07T23:24:04"/>
    <n v="43471"/>
    <n v="1.6856425664629899"/>
    <n v="138.50583800914899"/>
    <n v="0"/>
    <n v="49173.355059021509"/>
  </r>
  <r>
    <s v="STND-60966"/>
    <s v="Tri City Foods, Inc"/>
    <s v="Tri City Foods Inc #11289 - 6200 Lakeside Dr - Plano"/>
    <x v="1"/>
    <s v="Outdoor &amp; Garage Lighting"/>
    <x v="1"/>
    <n v="0"/>
    <n v="8943.0720000000001"/>
    <n v="0"/>
    <x v="0"/>
    <x v="0"/>
    <n v="10.1978380583316"/>
    <s v="Qty / 1,000"/>
    <m/>
    <s v="Private-Lighting"/>
    <x v="0"/>
    <n v="3"/>
    <n v="1"/>
    <s v="Lighting"/>
    <n v="0.91633259480590001"/>
    <n v="1.30467645558681"/>
    <n v="8194.8283712959892"/>
    <n v="0"/>
    <n v="0.71"/>
    <n v="5818.3281436201496"/>
    <n v="0"/>
    <n v="4903"/>
    <n v="1"/>
    <n v="1"/>
    <n v="0"/>
    <n v="0"/>
    <n v="14.276973281664301"/>
    <d v="1900-01-09T04:44:53"/>
    <n v="43471"/>
    <n v="0"/>
    <n v="0"/>
    <n v="0"/>
    <n v="59334.368178871409"/>
  </r>
  <r>
    <s v="STND-60966"/>
    <s v="Tri City Foods, Inc"/>
    <s v="Tri City Foods Inc #11289 - 6200 Lakeside Dr - Plano"/>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68"/>
    <s v="Tri City Foods, Inc"/>
    <s v="Tri City Foods Inc #207 - 2700 S Kedzie - Chicago"/>
    <x v="0"/>
    <s v="Indoor Lighting"/>
    <x v="13"/>
    <n v="0"/>
    <n v="1231.915"/>
    <n v="0.16836100000000001"/>
    <x v="0"/>
    <x v="0"/>
    <n v="8.9750493627714896"/>
    <s v="Qty / 1,000"/>
    <m/>
    <s v="Private-Lighting"/>
    <x v="0"/>
    <n v="3"/>
    <n v="1"/>
    <s v="Lighting"/>
    <n v="0.91633259480590001"/>
    <n v="1.30467645558681"/>
    <n v="1128.8438685303099"/>
    <n v="0.21965663273905001"/>
    <n v="0.71"/>
    <n v="801.47914665652002"/>
    <n v="0.155956209244726"/>
    <n v="5571"/>
    <n v="1.17"/>
    <n v="1.31"/>
    <n v="2.1000000000000001E-2"/>
    <n v="0.68"/>
    <n v="12.565069107880101"/>
    <d v="1900-01-07T23:24:04"/>
    <n v="43471"/>
    <n v="0.24658355718348701"/>
    <n v="20.261300204390199"/>
    <n v="0"/>
    <n v="7193.3149044742368"/>
  </r>
  <r>
    <s v="STND-60968"/>
    <s v="Tri City Foods, Inc"/>
    <s v="Tri City Foods Inc #207 - 2700 S Kedzie - Chicago"/>
    <x v="0"/>
    <s v="Indoor Lighting"/>
    <x v="13"/>
    <n v="0"/>
    <n v="6935.2259999999997"/>
    <n v="0.94781099999999996"/>
    <x v="0"/>
    <x v="0"/>
    <n v="8.9750493627714896"/>
    <s v="Qty / 1,000"/>
    <m/>
    <s v="Private-Lighting"/>
    <x v="0"/>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0968"/>
    <s v="Tri City Foods, Inc"/>
    <s v="Tri City Foods Inc #207 - 2700 S Kedzie - Chicago"/>
    <x v="1"/>
    <s v="Outdoor &amp; Garage Lighting"/>
    <x v="1"/>
    <n v="0"/>
    <n v="4471.5360000000001"/>
    <n v="0"/>
    <x v="0"/>
    <x v="0"/>
    <n v="10.1978380583316"/>
    <s v="Qty / 1,000"/>
    <m/>
    <s v="Private-Lighting"/>
    <x v="0"/>
    <n v="3"/>
    <n v="1"/>
    <s v="Lighting"/>
    <n v="0.91633259480590001"/>
    <n v="1.30467645558681"/>
    <n v="4097.4141856479901"/>
    <n v="0"/>
    <n v="0.71"/>
    <n v="2909.1640718100798"/>
    <n v="0"/>
    <n v="4903"/>
    <n v="1"/>
    <n v="1"/>
    <n v="0"/>
    <n v="0"/>
    <n v="14.276973281664301"/>
    <d v="1900-01-09T04:44:53"/>
    <n v="43471"/>
    <n v="0"/>
    <n v="0"/>
    <n v="0"/>
    <n v="29667.184089435756"/>
  </r>
  <r>
    <s v="STND-60968"/>
    <s v="Tri City Foods, Inc"/>
    <s v="Tri City Foods Inc #207 - 2700 S Kedzie - Chicago"/>
    <x v="1"/>
    <s v="Outdoor &amp; Garage Lighting"/>
    <x v="1"/>
    <n v="0"/>
    <n v="1706.2439999999999"/>
    <n v="0"/>
    <x v="0"/>
    <x v="0"/>
    <n v="10.1978380583316"/>
    <s v="Qty / 1,000"/>
    <m/>
    <s v="Private-Lighting"/>
    <x v="0"/>
    <n v="3"/>
    <n v="1"/>
    <s v="Lighting"/>
    <n v="0.91633259480590001"/>
    <n v="1.30467645558681"/>
    <n v="1563.4869918920001"/>
    <n v="0"/>
    <n v="0.71"/>
    <n v="1110.07576424332"/>
    <n v="0"/>
    <n v="4903"/>
    <n v="1"/>
    <n v="1"/>
    <n v="0"/>
    <n v="0"/>
    <n v="14.276973281664301"/>
    <d v="1900-01-09T04:44:53"/>
    <n v="43471"/>
    <n v="0"/>
    <n v="0"/>
    <n v="0"/>
    <n v="11320.372876232066"/>
  </r>
  <r>
    <s v="STND-60970"/>
    <s v="Tri City Foods, Inc"/>
    <s v="Tri City Foods Inc #5122 - 15901 S Kedzie - Markham"/>
    <x v="0"/>
    <s v="Indoor Lighting"/>
    <x v="13"/>
    <n v="0"/>
    <n v="9907.4660000000003"/>
    <n v="1.3540160000000001"/>
    <x v="0"/>
    <x v="0"/>
    <n v="8.9750493627714896"/>
    <s v="Qty / 1,000"/>
    <m/>
    <s v="Private-Lighting"/>
    <x v="0"/>
    <n v="3"/>
    <n v="1"/>
    <s v="Lighting"/>
    <n v="0.91633259480590001"/>
    <n v="1.30467645558681"/>
    <n v="9078.5340277312298"/>
    <n v="1.76655279568783"/>
    <n v="0.71"/>
    <n v="6445.7591596891698"/>
    <n v="1.2542524849383601"/>
    <n v="5571"/>
    <n v="1.17"/>
    <n v="1.31"/>
    <n v="2.1000000000000001E-2"/>
    <n v="0.68"/>
    <n v="12.565069107880101"/>
    <d v="1900-01-07T23:24:04"/>
    <n v="43472"/>
    <n v="1.9831082124919499"/>
    <n v="162.948046651586"/>
    <n v="0"/>
    <n v="57851.006638746774"/>
  </r>
  <r>
    <s v="STND-60970"/>
    <s v="Tri City Foods, Inc"/>
    <s v="Tri City Foods Inc #5122 - 15901 S Kedzie - Markham"/>
    <x v="1"/>
    <s v="Outdoor &amp; Garage Lighting"/>
    <x v="1"/>
    <n v="0"/>
    <n v="6707.3040000000001"/>
    <n v="0"/>
    <x v="0"/>
    <x v="0"/>
    <n v="10.1978380583316"/>
    <s v="Qty / 1,000"/>
    <m/>
    <s v="Private-Lighting"/>
    <x v="0"/>
    <n v="3"/>
    <n v="1"/>
    <s v="Lighting"/>
    <n v="0.91633259480590001"/>
    <n v="1.30467645558681"/>
    <n v="6146.1212784719901"/>
    <n v="0"/>
    <n v="0.71"/>
    <n v="4363.7461077151102"/>
    <n v="0"/>
    <n v="4903"/>
    <n v="1"/>
    <n v="1"/>
    <n v="0"/>
    <n v="0"/>
    <n v="14.276973281664301"/>
    <d v="1900-01-09T04:44:53"/>
    <n v="43472"/>
    <n v="0"/>
    <n v="0"/>
    <n v="0"/>
    <n v="44500.776134153537"/>
  </r>
  <r>
    <s v="STND-60970"/>
    <s v="Tri City Foods, Inc"/>
    <s v="Tri City Foods Inc #5122 - 15901 S Kedzie - Markham"/>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2"/>
    <n v="0"/>
    <n v="0"/>
    <n v="0"/>
    <n v="5660.1864381160221"/>
  </r>
  <r>
    <s v="STND-60972"/>
    <s v="Tri City Foods, Inc"/>
    <s v="Tri City Foods Inc #12371 - 3953 W Chicago Ave - Chicago"/>
    <x v="0"/>
    <s v="Indoor Lighting"/>
    <x v="13"/>
    <n v="0"/>
    <n v="7925.973"/>
    <n v="1.083213"/>
    <x v="0"/>
    <x v="0"/>
    <n v="8.9750493627714896"/>
    <s v="Qty / 1,000"/>
    <m/>
    <s v="Private-Lighting"/>
    <x v="0"/>
    <n v="3"/>
    <n v="1"/>
    <s v="Lighting"/>
    <n v="0.91633259480590001"/>
    <n v="1.30467645558681"/>
    <n v="7262.8274054515005"/>
    <n v="1.41324249748555"/>
    <n v="0.71"/>
    <n v="5156.6074578705702"/>
    <n v="1.00340217321474"/>
    <n v="5571"/>
    <n v="1.17"/>
    <n v="1.31"/>
    <n v="2.1000000000000001E-2"/>
    <n v="0.68"/>
    <n v="12.565069107880101"/>
    <d v="1900-01-07T23:24:04"/>
    <n v="43471"/>
    <n v="1.5864868629159801"/>
    <n v="130.358440610668"/>
    <n v="0"/>
    <n v="46280.806478823972"/>
  </r>
  <r>
    <s v="STND-60972"/>
    <s v="Tri City Foods, Inc"/>
    <s v="Tri City Foods Inc #12371 - 3953 W Chicago Ave - Chicago"/>
    <x v="1"/>
    <s v="Outdoor &amp; Garage Lighting"/>
    <x v="1"/>
    <n v="0"/>
    <n v="6707.3040000000001"/>
    <n v="0"/>
    <x v="0"/>
    <x v="0"/>
    <n v="10.1978380583316"/>
    <s v="Qty / 1,000"/>
    <m/>
    <s v="Private-Lighting"/>
    <x v="0"/>
    <n v="3"/>
    <n v="1"/>
    <s v="Lighting"/>
    <n v="0.91633259480590001"/>
    <n v="1.30467645558681"/>
    <n v="6146.1212784719901"/>
    <n v="0"/>
    <n v="0.71"/>
    <n v="4363.7461077151102"/>
    <n v="0"/>
    <n v="4903"/>
    <n v="1"/>
    <n v="1"/>
    <n v="0"/>
    <n v="0"/>
    <n v="14.276973281664301"/>
    <d v="1900-01-09T04:44:53"/>
    <n v="43471"/>
    <n v="0"/>
    <n v="0"/>
    <n v="0"/>
    <n v="44500.776134153537"/>
  </r>
  <r>
    <s v="STND-60972"/>
    <s v="Tri City Foods, Inc"/>
    <s v="Tri City Foods Inc #12371 - 3953 W Chicago Ave - Chicago"/>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74"/>
    <s v="Tri City Foods, Inc"/>
    <s v="Tri City Foods Inc #1308 - 110 E 95th St - Chicago"/>
    <x v="0"/>
    <s v="Indoor Lighting"/>
    <x v="13"/>
    <n v="0"/>
    <n v="527.96400000000006"/>
    <n v="7.2154999999999997E-2"/>
    <x v="0"/>
    <x v="0"/>
    <n v="8.9750493627714896"/>
    <s v="Qty / 1,000"/>
    <m/>
    <s v="Private-Lighting"/>
    <x v="0"/>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74"/>
    <s v="Tri City Foods, Inc"/>
    <s v="Tri City Foods Inc #1308 - 110 E 95th St - Chicago"/>
    <x v="0"/>
    <s v="Indoor Lighting"/>
    <x v="13"/>
    <n v="0"/>
    <n v="6935.2259999999997"/>
    <n v="0.94781099999999996"/>
    <x v="0"/>
    <x v="0"/>
    <n v="8.9750493627714896"/>
    <s v="Qty / 1,000"/>
    <m/>
    <s v="Private-Lighting"/>
    <x v="0"/>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0974"/>
    <s v="Tri City Foods, Inc"/>
    <s v="Tri City Foods Inc #1308 - 110 E 95th St - Chicago"/>
    <x v="1"/>
    <s v="Outdoor &amp; Garage Lighting"/>
    <x v="1"/>
    <n v="0"/>
    <n v="5030.4780000000001"/>
    <n v="0"/>
    <x v="0"/>
    <x v="0"/>
    <n v="10.1978380583316"/>
    <s v="Qty / 1,000"/>
    <m/>
    <s v="Private-Lighting"/>
    <x v="0"/>
    <n v="3"/>
    <n v="1"/>
    <s v="Lighting"/>
    <n v="0.91633259480590001"/>
    <n v="1.30467645558681"/>
    <n v="4609.5909588539898"/>
    <n v="0"/>
    <n v="0.71"/>
    <n v="3272.8095807863401"/>
    <n v="0"/>
    <n v="4903"/>
    <n v="1"/>
    <n v="1"/>
    <n v="0"/>
    <n v="0"/>
    <n v="14.276973281664301"/>
    <d v="1900-01-09T04:44:53"/>
    <n v="43471"/>
    <n v="0"/>
    <n v="0"/>
    <n v="0"/>
    <n v="33375.582100615225"/>
  </r>
  <r>
    <s v="STND-60974"/>
    <s v="Tri City Foods, Inc"/>
    <s v="Tri City Foods Inc #1308 - 110 E 95th St - Chicago"/>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79"/>
    <s v="Tri City Foods, Inc"/>
    <s v="Tri City Foods Inc #10366 - 4060 S Pulaski - Chicago"/>
    <x v="0"/>
    <s v="Indoor Lighting"/>
    <x v="13"/>
    <n v="0"/>
    <n v="4927.6610000000001"/>
    <n v="0.67344499999999996"/>
    <x v="0"/>
    <x v="0"/>
    <n v="8.9750493627714896"/>
    <s v="Qty / 1,000"/>
    <m/>
    <s v="Private-Lighting"/>
    <x v="0"/>
    <n v="3"/>
    <n v="1"/>
    <s v="Lighting"/>
    <n v="0.91633259480590001"/>
    <n v="1.30467645558681"/>
    <n v="4515.37639045383"/>
    <n v="0.87862783563265701"/>
    <n v="0.71"/>
    <n v="3205.9172372222201"/>
    <n v="0.62382576329918604"/>
    <n v="5571"/>
    <n v="1.17"/>
    <n v="1.31"/>
    <n v="2.1000000000000001E-2"/>
    <n v="0.68"/>
    <n v="12.565069107880101"/>
    <d v="1900-01-07T23:24:04"/>
    <n v="43471"/>
    <n v="0.98633569334604498"/>
    <n v="81.045217264556001"/>
    <n v="0"/>
    <n v="28773.265457029422"/>
  </r>
  <r>
    <s v="STND-60979"/>
    <s v="Tri City Foods, Inc"/>
    <s v="Tri City Foods Inc #10366 - 4060 S Pulaski - Chicago"/>
    <x v="0"/>
    <s v="Indoor Lighting"/>
    <x v="13"/>
    <n v="0"/>
    <n v="10402.84"/>
    <n v="1.4217169999999999"/>
    <x v="0"/>
    <x v="0"/>
    <n v="8.9750493627714896"/>
    <s v="Qty / 1,000"/>
    <m/>
    <s v="Private-Lighting"/>
    <x v="0"/>
    <n v="3"/>
    <n v="1"/>
    <s v="Lighting"/>
    <n v="0.91633259480590001"/>
    <n v="1.30467645558681"/>
    <n v="9532.4613705506108"/>
    <n v="1.85488069640751"/>
    <n v="0.71"/>
    <n v="6768.0475730909302"/>
    <n v="1.31696529444933"/>
    <n v="5571"/>
    <n v="1.17"/>
    <n v="1.31"/>
    <n v="2.1000000000000001E-2"/>
    <n v="0.68"/>
    <n v="12.565069107880101"/>
    <d v="1900-01-07T23:24:04"/>
    <n v="43471"/>
    <n v="2.08226391603896"/>
    <n v="171.09546049706199"/>
    <n v="0"/>
    <n v="60743.561058076877"/>
  </r>
  <r>
    <s v="STND-60979"/>
    <s v="Tri City Foods, Inc"/>
    <s v="Tri City Foods Inc #10366 - 4060 S Pulaski - Chicago"/>
    <x v="1"/>
    <s v="Outdoor &amp; Garage Lighting"/>
    <x v="1"/>
    <n v="0"/>
    <n v="7266.2460000000001"/>
    <n v="0"/>
    <x v="0"/>
    <x v="0"/>
    <n v="10.1978380583316"/>
    <s v="Qty / 1,000"/>
    <m/>
    <s v="Private-Lighting"/>
    <x v="0"/>
    <n v="3"/>
    <n v="1"/>
    <s v="Lighting"/>
    <n v="0.91633259480590001"/>
    <n v="1.30467645558681"/>
    <n v="6658.2980516779899"/>
    <n v="0"/>
    <n v="0.71"/>
    <n v="4727.3916166913696"/>
    <n v="0"/>
    <n v="4903"/>
    <n v="1"/>
    <n v="1"/>
    <n v="0"/>
    <n v="0"/>
    <n v="14.276973281664301"/>
    <d v="1900-01-09T04:44:53"/>
    <n v="43471"/>
    <n v="0"/>
    <n v="0"/>
    <n v="0"/>
    <n v="48209.174145332996"/>
  </r>
  <r>
    <s v="STND-60979"/>
    <s v="Tri City Foods, Inc"/>
    <s v="Tri City Foods Inc #10366 - 4060 S Pulaski - Chicago"/>
    <x v="1"/>
    <s v="Outdoor &amp; Garage Lighting"/>
    <x v="1"/>
    <n v="0"/>
    <n v="0"/>
    <n v="0"/>
    <x v="0"/>
    <x v="0"/>
    <n v="10.1978380583316"/>
    <s v="Qty / 1,000"/>
    <m/>
    <s v="Private-Lighting"/>
    <x v="0"/>
    <n v="3"/>
    <n v="1"/>
    <s v="Lighting"/>
    <n v="0.91633259480590001"/>
    <n v="1.30467645558681"/>
    <n v="0"/>
    <n v="0"/>
    <n v="0.71"/>
    <n v="0"/>
    <n v="0"/>
    <n v="4903"/>
    <n v="1"/>
    <n v="1"/>
    <n v="0"/>
    <n v="0"/>
    <n v="14.276973281664301"/>
    <d v="1900-01-09T04:44:53"/>
    <n v="43471"/>
    <n v="0"/>
    <n v="0"/>
    <n v="0"/>
    <n v="0"/>
  </r>
  <r>
    <s v="STND-60980"/>
    <s v="Tri City Foods, Inc"/>
    <s v="Tri City Foods Inc #11586 - 4 W 63rd St - Westmont"/>
    <x v="0"/>
    <s v="Indoor Lighting"/>
    <x v="13"/>
    <n v="0"/>
    <n v="0"/>
    <n v="0"/>
    <x v="0"/>
    <x v="0"/>
    <n v="8.9750493627714896"/>
    <s v="Qty / 1,000"/>
    <m/>
    <s v="Private-Lighting"/>
    <x v="0"/>
    <n v="3"/>
    <n v="1"/>
    <s v="Lighting"/>
    <n v="0.91633259480590001"/>
    <n v="1.30467645558681"/>
    <n v="0"/>
    <n v="0"/>
    <n v="0.71"/>
    <n v="0"/>
    <n v="0"/>
    <n v="5571"/>
    <n v="1.17"/>
    <n v="1.31"/>
    <n v="2.1000000000000001E-2"/>
    <n v="0.68"/>
    <n v="12.565069107880101"/>
    <d v="1900-01-07T23:24:04"/>
    <n v="43471"/>
    <n v="0"/>
    <n v="0"/>
    <n v="0"/>
    <n v="0"/>
  </r>
  <r>
    <s v="STND-60980"/>
    <s v="Tri City Foods, Inc"/>
    <s v="Tri City Foods Inc #11586 - 4 W 63rd St - Westmont"/>
    <x v="0"/>
    <s v="Indoor Lighting"/>
    <x v="13"/>
    <n v="0"/>
    <n v="7925.973"/>
    <n v="1.083213"/>
    <x v="0"/>
    <x v="0"/>
    <n v="8.9750493627714896"/>
    <s v="Qty / 1,000"/>
    <m/>
    <s v="Private-Lighting"/>
    <x v="0"/>
    <n v="3"/>
    <n v="1"/>
    <s v="Lighting"/>
    <n v="0.91633259480590001"/>
    <n v="1.30467645558681"/>
    <n v="7262.8274054515005"/>
    <n v="1.41324249748555"/>
    <n v="0.71"/>
    <n v="5156.6074578705702"/>
    <n v="1.00340217321474"/>
    <n v="5571"/>
    <n v="1.17"/>
    <n v="1.31"/>
    <n v="2.1000000000000001E-2"/>
    <n v="0.68"/>
    <n v="12.565069107880101"/>
    <d v="1900-01-07T23:24:04"/>
    <n v="43471"/>
    <n v="1.5864868629159801"/>
    <n v="130.358440610668"/>
    <n v="0"/>
    <n v="46280.806478823972"/>
  </r>
  <r>
    <s v="STND-60982"/>
    <s v="Tri City Foods, Inc"/>
    <s v="Tri City Foods Inc #13855 - 4851 S Central Ave - Chicago"/>
    <x v="0"/>
    <s v="Indoor Lighting"/>
    <x v="13"/>
    <n v="0"/>
    <n v="527.96400000000006"/>
    <n v="7.2154999999999997E-2"/>
    <x v="0"/>
    <x v="0"/>
    <n v="8.9750493627714896"/>
    <s v="Qty / 1,000"/>
    <m/>
    <s v="Private-Lighting"/>
    <x v="0"/>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82"/>
    <s v="Tri City Foods, Inc"/>
    <s v="Tri City Foods Inc #13855 - 4851 S Central Ave - Chicago"/>
    <x v="0"/>
    <s v="Indoor Lighting"/>
    <x v="13"/>
    <n v="0"/>
    <n v="6935.2259999999997"/>
    <n v="0.94781099999999996"/>
    <x v="0"/>
    <x v="0"/>
    <n v="8.9750493627714896"/>
    <s v="Qty / 1,000"/>
    <m/>
    <s v="Private-Lighting"/>
    <x v="0"/>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0982"/>
    <s v="Tri City Foods, Inc"/>
    <s v="Tri City Foods Inc #13855 - 4851 S Central Ave - Chicago"/>
    <x v="1"/>
    <s v="Outdoor &amp; Garage Lighting"/>
    <x v="1"/>
    <n v="0"/>
    <n v="6148.3620000000001"/>
    <n v="0"/>
    <x v="0"/>
    <x v="0"/>
    <n v="10.1978380583316"/>
    <s v="Qty / 1,000"/>
    <m/>
    <s v="Private-Lighting"/>
    <x v="0"/>
    <n v="3"/>
    <n v="1"/>
    <s v="Lighting"/>
    <n v="0.91633259480590001"/>
    <n v="1.30467645558681"/>
    <n v="5633.9445052659903"/>
    <n v="0"/>
    <n v="0.71"/>
    <n v="4000.1005987388498"/>
    <n v="0"/>
    <n v="4903"/>
    <n v="1"/>
    <n v="1"/>
    <n v="0"/>
    <n v="0"/>
    <n v="14.276973281664301"/>
    <d v="1900-01-09T04:44:53"/>
    <n v="43471"/>
    <n v="0"/>
    <n v="0"/>
    <n v="0"/>
    <n v="40792.378122974063"/>
  </r>
  <r>
    <s v="STND-60982"/>
    <s v="Tri City Foods, Inc"/>
    <s v="Tri City Foods Inc #13855 - 4851 S Central Ave - Chicago"/>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0983"/>
    <s v="State Lake LLC"/>
    <s v="State Lake LLC - 177 N State - Chicago"/>
    <x v="47"/>
    <s v="Indoor Lighting"/>
    <x v="6"/>
    <n v="0"/>
    <n v="1296.173"/>
    <n v="1"/>
    <x v="0"/>
    <x v="0"/>
    <n v="8"/>
    <s v="Qty / 1,000"/>
    <m/>
    <s v="Private-Lighting"/>
    <x v="0"/>
    <n v="3"/>
    <n v="1"/>
    <s v="Lighting"/>
    <n v="0.91633259480590001"/>
    <n v="1.30467645558681"/>
    <n v="1187.72556840735"/>
    <n v="1.30467645558681"/>
    <n v="0.71"/>
    <n v="843.28515356921696"/>
    <n v="0.92632028346663298"/>
    <n v="2885"/>
    <n v="1.165"/>
    <n v="1.3779999999999999"/>
    <n v="2.5499999999999998E-2"/>
    <n v="0.55000000000000004"/>
    <n v="24.263431542460999"/>
    <d v="1900-01-16T07:56:40"/>
    <n v="43331"/>
    <n v="1.7214361467038"/>
    <n v="25.997426604624302"/>
    <n v="0"/>
    <n v="6746.2812285537357"/>
  </r>
  <r>
    <s v="STND-60983"/>
    <s v="State Lake LLC"/>
    <s v="State Lake LLC - 177 N State - Chicago"/>
    <x v="0"/>
    <s v="Indoor Lighting"/>
    <x v="6"/>
    <n v="0"/>
    <n v="573.827"/>
    <n v="0.12903000000000001"/>
    <x v="0"/>
    <x v="0"/>
    <n v="15"/>
    <s v="Qty / 1,000"/>
    <m/>
    <s v="Private-Lighting"/>
    <x v="0"/>
    <n v="3"/>
    <n v="1"/>
    <s v="Lighting"/>
    <n v="0.91633259480590001"/>
    <n v="1.30467645558681"/>
    <n v="525.81638387968496"/>
    <n v="0.16834240306436599"/>
    <n v="0.71"/>
    <n v="373.32963255457599"/>
    <n v="0.1195231061757"/>
    <n v="2885"/>
    <n v="1.165"/>
    <n v="1.3779999999999999"/>
    <n v="2.5499999999999998E-2"/>
    <n v="0.55000000000000004"/>
    <n v="24.263431542460999"/>
    <d v="1900-01-16T07:56:40"/>
    <n v="43331"/>
    <n v="0.22211690600919101"/>
    <n v="11.509285655735599"/>
    <n v="0"/>
    <n v="5599.9444883186397"/>
  </r>
  <r>
    <s v="STND-60983"/>
    <s v="State Lake LLC"/>
    <s v="State Lake LLC - 177 N State - Chicago"/>
    <x v="0"/>
    <s v="Indoor Lighting"/>
    <x v="6"/>
    <n v="0"/>
    <n v="3024.4029999999998"/>
    <n v="0.680064"/>
    <x v="0"/>
    <x v="0"/>
    <n v="15"/>
    <s v="Qty / 1,000"/>
    <m/>
    <s v="Private-Lighting"/>
    <x v="0"/>
    <n v="3"/>
    <n v="1"/>
    <s v="Lighting"/>
    <n v="0.91633259480590001"/>
    <n v="1.30467645558681"/>
    <n v="2771.3590487287502"/>
    <n v="0.887263489092186"/>
    <n v="0.71"/>
    <n v="1967.6649245974099"/>
    <n v="0.62995707725545202"/>
    <n v="2885"/>
    <n v="1.165"/>
    <n v="1.3779999999999999"/>
    <n v="2.5499999999999998E-2"/>
    <n v="0.55000000000000004"/>
    <n v="24.263431542460999"/>
    <d v="1900-01-16T07:56:40"/>
    <n v="43331"/>
    <n v="1.1706867516719699"/>
    <n v="60.660648706079897"/>
    <n v="0"/>
    <n v="29514.973868961148"/>
  </r>
  <r>
    <s v="STND-60983"/>
    <s v="State Lake LLC"/>
    <s v="State Lake LLC - 177 N State - Chicago"/>
    <x v="0"/>
    <s v="Indoor Lighting"/>
    <x v="6"/>
    <n v="0"/>
    <n v="5528.9870000000001"/>
    <n v="1.243242"/>
    <x v="0"/>
    <x v="0"/>
    <n v="15"/>
    <s v="Qty / 1,000"/>
    <m/>
    <s v="Private-Lighting"/>
    <x v="0"/>
    <n v="3"/>
    <n v="1"/>
    <s v="Lighting"/>
    <n v="0.91633259480590001"/>
    <n v="1.30467645558681"/>
    <n v="5066.39100435809"/>
    <n v="1.62202856599665"/>
    <n v="0.71"/>
    <n v="3597.1376130942399"/>
    <n v="1.1516402818576199"/>
    <n v="2885"/>
    <n v="1.165"/>
    <n v="1.3779999999999999"/>
    <n v="2.5499999999999998E-2"/>
    <n v="0.55000000000000004"/>
    <n v="24.263431542460999"/>
    <d v="1900-01-16T07:56:40"/>
    <n v="43331"/>
    <n v="2.1401617179003201"/>
    <n v="110.89525374346"/>
    <n v="0"/>
    <n v="53957.064196413601"/>
  </r>
  <r>
    <s v="STND-60983"/>
    <s v="State Lake LLC"/>
    <s v="State Lake LLC - 177 N State - Chicago"/>
    <x v="7"/>
    <s v="Indoor Lighting"/>
    <x v="6"/>
    <n v="0"/>
    <n v="1531.104"/>
    <n v="1.04328"/>
    <x v="0"/>
    <x v="0"/>
    <n v="8"/>
    <s v="Qty / 1,000"/>
    <m/>
    <s v="Private-Lighting"/>
    <x v="0"/>
    <n v="3"/>
    <n v="1"/>
    <s v="Lighting"/>
    <n v="0.91633259480590001"/>
    <n v="1.30467645558681"/>
    <n v="1403.0005012376901"/>
    <n v="1.3611428525846001"/>
    <n v="0.71"/>
    <n v="996.13035587876197"/>
    <n v="0.96641142533506796"/>
    <n v="2885"/>
    <n v="1.165"/>
    <n v="1.3779999999999999"/>
    <n v="2.5499999999999998E-2"/>
    <n v="0.55000000000000004"/>
    <n v="24.263431542460999"/>
    <d v="1900-01-16T07:56:40"/>
    <n v="43331"/>
    <n v="2.4694173668080599"/>
    <n v="30.709453031382999"/>
    <n v="0"/>
    <n v="7969.0428470300958"/>
  </r>
  <r>
    <s v="STND-60984"/>
    <s v="Windy City Restaurant Holdings, LLC"/>
    <s v="Windy City Restaurant Holdings LLC - 15657 Harlem Ave - Orland Park"/>
    <x v="1"/>
    <s v="Outdoor &amp; Garage Lighting"/>
    <x v="1"/>
    <n v="0"/>
    <n v="5457.0389999999998"/>
    <n v="0"/>
    <x v="0"/>
    <x v="0"/>
    <n v="10.1978380583316"/>
    <s v="Qty / 1,000"/>
    <m/>
    <s v="Private-Lighting"/>
    <x v="0"/>
    <n v="3"/>
    <n v="1"/>
    <s v="Lighting"/>
    <n v="0.91633259480590001"/>
    <n v="1.30467645558681"/>
    <n v="5000.4627068269901"/>
    <n v="0"/>
    <n v="0.71"/>
    <n v="3550.3285218471601"/>
    <n v="0"/>
    <n v="4903"/>
    <n v="1"/>
    <n v="1"/>
    <n v="0"/>
    <n v="0"/>
    <n v="14.276973281664301"/>
    <d v="1900-01-09T04:44:53"/>
    <n v="43313"/>
    <n v="0"/>
    <n v="0"/>
    <n v="0"/>
    <n v="36205.675319673144"/>
  </r>
  <r>
    <s v="STND-60985"/>
    <s v="Resurrection Catholic Church"/>
    <s v="Resurrection Parish - 30W350 Army Trail Rd - Wayne"/>
    <x v="1"/>
    <s v="Outdoor &amp; Garage Lighting"/>
    <x v="1"/>
    <n v="0"/>
    <n v="23681.49"/>
    <n v="0"/>
    <x v="0"/>
    <x v="0"/>
    <n v="10.1978380583316"/>
    <s v="Qty / 1,000"/>
    <m/>
    <s v="Private-Lighting"/>
    <x v="0"/>
    <n v="3"/>
    <n v="1"/>
    <s v="Lighting"/>
    <n v="0.91633259480590001"/>
    <n v="1.30467645558681"/>
    <n v="21700.12118057"/>
    <n v="0"/>
    <n v="0.71"/>
    <n v="15407.086038204699"/>
    <n v="0"/>
    <n v="4903"/>
    <n v="1"/>
    <n v="1"/>
    <n v="0"/>
    <n v="0"/>
    <n v="14.276973281664301"/>
    <d v="1900-01-09T04:44:53"/>
    <n v="43343"/>
    <n v="0"/>
    <n v="0"/>
    <n v="0"/>
    <n v="157118.96836839331"/>
  </r>
  <r>
    <s v="STND-60985"/>
    <s v="Resurrection Catholic Church"/>
    <s v="Resurrection Parish - 30W350 Army Trail Rd - Wayne"/>
    <x v="1"/>
    <s v="Outdoor &amp; Garage Lighting"/>
    <x v="1"/>
    <n v="0"/>
    <n v="19464.91"/>
    <n v="0"/>
    <x v="0"/>
    <x v="0"/>
    <n v="10.1978380583316"/>
    <s v="Qty / 1,000"/>
    <m/>
    <s v="Private-Lighting"/>
    <x v="0"/>
    <n v="3"/>
    <n v="1"/>
    <s v="Lighting"/>
    <n v="0.91633259480590001"/>
    <n v="1.30467645558681"/>
    <n v="17836.3314879633"/>
    <n v="0"/>
    <n v="0.71"/>
    <n v="12663.7953564539"/>
    <n v="0"/>
    <n v="4903"/>
    <n v="1"/>
    <n v="1"/>
    <n v="0"/>
    <n v="0"/>
    <n v="14.276973281664301"/>
    <d v="1900-01-09T04:44:53"/>
    <n v="43343"/>
    <n v="0"/>
    <n v="0"/>
    <n v="0"/>
    <n v="129143.33424896857"/>
  </r>
  <r>
    <s v="STND-60986"/>
    <s v="Ozinga Ready Mix Concrete, Inc."/>
    <s v="OZINGA Ready Mix Concrete Inc - 2222 S Lumber St - Chicago"/>
    <x v="1"/>
    <s v="Outdoor &amp; Garage Lighting"/>
    <x v="1"/>
    <n v="0"/>
    <n v="23926.639999999999"/>
    <n v="0"/>
    <x v="0"/>
    <x v="0"/>
    <n v="10.1978380583316"/>
    <s v="Qty / 1,000"/>
    <m/>
    <s v="Private-Lighting"/>
    <x v="0"/>
    <n v="3"/>
    <n v="1"/>
    <s v="Lighting"/>
    <n v="0.91633259480590001"/>
    <n v="1.30467645558681"/>
    <n v="21924.7601161866"/>
    <n v="0"/>
    <n v="0.71"/>
    <n v="15566.5796824925"/>
    <n v="0"/>
    <n v="4903"/>
    <n v="1"/>
    <n v="1"/>
    <n v="0"/>
    <n v="0"/>
    <n v="14.276973281664301"/>
    <d v="1900-01-09T04:44:53"/>
    <n v="43301"/>
    <n v="0"/>
    <n v="0"/>
    <n v="0"/>
    <n v="158745.45872417346"/>
  </r>
  <r>
    <s v="STND-60986"/>
    <s v="Ozinga Ready Mix Concrete, Inc."/>
    <s v="OZINGA Ready Mix Concrete Inc - 2222 S Lumber St - Chicago"/>
    <x v="1"/>
    <s v="Outdoor &amp; Garage Lighting"/>
    <x v="1"/>
    <n v="0"/>
    <n v="1912.17"/>
    <n v="0"/>
    <x v="0"/>
    <x v="0"/>
    <n v="10.1978380583316"/>
    <s v="Qty / 1,000"/>
    <m/>
    <s v="Private-Lighting"/>
    <x v="0"/>
    <n v="3"/>
    <n v="1"/>
    <s v="Lighting"/>
    <n v="0.91633259480590001"/>
    <n v="1.30467645558681"/>
    <n v="1752.18369781"/>
    <n v="0"/>
    <n v="0.71"/>
    <n v="1244.0504254451"/>
    <n v="0"/>
    <n v="4903"/>
    <n v="1"/>
    <n v="1"/>
    <n v="0"/>
    <n v="0"/>
    <n v="14.276973281664301"/>
    <d v="1900-01-09T04:44:53"/>
    <n v="43301"/>
    <n v="0"/>
    <n v="0"/>
    <n v="0"/>
    <n v="12686.624775087659"/>
  </r>
  <r>
    <s v="STND-60987"/>
    <s v="Belgravia Terrace Condominium Association"/>
    <s v="Belgravia Terrace Condominium Association - 414 W Wisconsin St - Chicago"/>
    <x v="7"/>
    <s v="Indoor Lighting"/>
    <x v="16"/>
    <n v="0"/>
    <n v="848.89"/>
    <n v="0.80079999999999996"/>
    <x v="0"/>
    <x v="0"/>
    <n v="8"/>
    <s v="Qty / 1,000"/>
    <m/>
    <s v="Private-Lighting"/>
    <x v="0"/>
    <n v="3"/>
    <n v="1"/>
    <s v="Lighting"/>
    <n v="0.91633259480590001"/>
    <n v="1.30467645558681"/>
    <n v="777.86557640477997"/>
    <n v="1.04478490563391"/>
    <n v="0.71"/>
    <n v="552.28455924739399"/>
    <n v="0.74179728300007897"/>
    <n v="3401"/>
    <n v="1"/>
    <n v="1"/>
    <n v="0"/>
    <n v="0.92"/>
    <n v="20.582181711261399"/>
    <d v="1900-01-13T16:50:15"/>
    <n v="43331"/>
    <n v="1.35686351381028"/>
    <n v="0"/>
    <n v="0"/>
    <n v="4418.2764739791519"/>
  </r>
  <r>
    <s v="STND-60987"/>
    <s v="Belgravia Terrace Condominium Association"/>
    <s v="Belgravia Terrace Condominium Association - 414 W Wisconsin St - Chicago"/>
    <x v="1"/>
    <s v="Outdoor &amp; Garage Lighting"/>
    <x v="16"/>
    <n v="0"/>
    <n v="4734.192"/>
    <n v="1.28064"/>
    <x v="0"/>
    <x v="0"/>
    <n v="14.701558365186701"/>
    <s v="Qty / 1,000"/>
    <m/>
    <s v="Private-Lighting"/>
    <x v="0"/>
    <n v="3"/>
    <n v="1"/>
    <s v="Lighting"/>
    <n v="0.91633259480590001"/>
    <n v="1.30467645558681"/>
    <n v="4338.0944396693303"/>
    <n v="1.67082085608269"/>
    <n v="0.71"/>
    <n v="3080.0470521652301"/>
    <n v="1.18628280781871"/>
    <n v="3401"/>
    <n v="1"/>
    <n v="1"/>
    <n v="0"/>
    <n v="0.92"/>
    <n v="20.582181711261399"/>
    <d v="1900-01-13T16:50:15"/>
    <n v="43331"/>
    <n v="1.67082085608269"/>
    <n v="0"/>
    <n v="0"/>
    <n v="45281.491504928374"/>
  </r>
  <r>
    <s v="STND-60987"/>
    <s v="Belgravia Terrace Condominium Association"/>
    <s v="Belgravia Terrace Condominium Association - 414 W Wisconsin St - Chicago"/>
    <x v="1"/>
    <s v="Outdoor &amp; Garage Lighting"/>
    <x v="16"/>
    <n v="0"/>
    <n v="122.43600000000001"/>
    <n v="3.3119999999999997E-2"/>
    <x v="0"/>
    <x v="0"/>
    <n v="14.701558365186701"/>
    <s v="Qty / 1,000"/>
    <m/>
    <s v="Private-Lighting"/>
    <x v="0"/>
    <n v="3"/>
    <n v="1"/>
    <s v="Lighting"/>
    <n v="0.91633259480590001"/>
    <n v="1.30467645558681"/>
    <n v="112.19209757765501"/>
    <n v="4.3210884209035003E-2"/>
    <n v="0.71"/>
    <n v="79.656389280135102"/>
    <n v="3.06797277884149E-2"/>
    <n v="3401"/>
    <n v="1"/>
    <n v="1"/>
    <n v="0"/>
    <n v="0.92"/>
    <n v="20.582181711261399"/>
    <d v="1900-01-13T16:50:15"/>
    <n v="43331"/>
    <n v="4.3210884209035003E-2"/>
    <n v="0"/>
    <n v="0"/>
    <n v="1171.0730561619384"/>
  </r>
  <r>
    <s v="STND-60988"/>
    <s v="Mundelein Elementary School Unit District #75"/>
    <s v="Mundelein School Dist #75 - 855 W Hawley St - Mundelein"/>
    <x v="0"/>
    <s v="Indoor Lighting"/>
    <x v="12"/>
    <n v="0"/>
    <n v="7884.0429999999997"/>
    <n v="2.1498050000000002"/>
    <x v="0"/>
    <x v="1"/>
    <n v="15"/>
    <s v="Qty / 1,000"/>
    <m/>
    <s v="Public-Lighting"/>
    <x v="0"/>
    <n v="3"/>
    <n v="1"/>
    <s v="Lighting"/>
    <n v="0.99829244462109001"/>
    <n v="0.987374621353864"/>
    <n v="7870.5805599677997"/>
    <n v="2.12266289785964"/>
    <n v="0.71"/>
    <n v="5588.1121975771302"/>
    <n v="1.50709065748035"/>
    <n v="2979"/>
    <n v="1.17333333333333"/>
    <n v="1.323"/>
    <n v="2.1333333333333301E-2"/>
    <n v="0.72"/>
    <n v="23.497818059751602"/>
    <d v="1900-01-15T18:49:11"/>
    <n v="43282"/>
    <n v="2.2283771078563501"/>
    <n v="143.101464726687"/>
    <n v="0"/>
    <n v="83821.68296365696"/>
  </r>
  <r>
    <s v="STND-60988"/>
    <s v="Mundelein Elementary School Unit District #75"/>
    <s v="Mundelein School Dist #75 - 855 W Hawley St - Mundelein"/>
    <x v="0"/>
    <s v="Indoor Lighting"/>
    <x v="12"/>
    <n v="0"/>
    <n v="3569.08"/>
    <n v="0.97321000000000002"/>
    <x v="0"/>
    <x v="1"/>
    <n v="15"/>
    <s v="Qty / 1,000"/>
    <m/>
    <s v="Public-Lighting"/>
    <x v="0"/>
    <n v="3"/>
    <n v="1"/>
    <s v="Lighting"/>
    <n v="0.99829244462109001"/>
    <n v="0.987374621353864"/>
    <n v="3562.98559824824"/>
    <n v="0.96092285524779397"/>
    <n v="0.71"/>
    <n v="2529.71977475625"/>
    <n v="0.68225522722593401"/>
    <n v="2979"/>
    <n v="1.17333333333333"/>
    <n v="1.323"/>
    <n v="2.1333333333333301E-2"/>
    <n v="0.72"/>
    <n v="23.497818059751602"/>
    <d v="1900-01-15T18:49:11"/>
    <n v="43282"/>
    <n v="1.0087793474928599"/>
    <n v="64.781556331786206"/>
    <n v="0"/>
    <n v="37945.796621343747"/>
  </r>
  <r>
    <s v="STND-60989"/>
    <s v="4343 Commerce TMG LLC"/>
    <s v="4343 Commerce TMG LLC - 4343 Commerce - Lisle"/>
    <x v="0"/>
    <s v="Indoor Lighting"/>
    <x v="6"/>
    <n v="0"/>
    <n v="6845.4129999999996"/>
    <n v="1.5392520000000001"/>
    <x v="0"/>
    <x v="0"/>
    <n v="15"/>
    <s v="Qty / 1,000"/>
    <m/>
    <s v="Private-Lighting"/>
    <x v="0"/>
    <n v="3"/>
    <n v="1"/>
    <s v="Lighting"/>
    <n v="0.91633259480590001"/>
    <n v="1.30467645558681"/>
    <n v="6272.6750568080397"/>
    <n v="2.0082258436149001"/>
    <n v="0.71"/>
    <n v="4453.5992903337101"/>
    <n v="1.4258403489665801"/>
    <n v="2885"/>
    <n v="1.165"/>
    <n v="1.3779999999999999"/>
    <n v="2.5499999999999998E-2"/>
    <n v="0.55000000000000004"/>
    <n v="24.263431542460999"/>
    <d v="1900-01-16T07:56:40"/>
    <n v="43280"/>
    <n v="2.6497240316861101"/>
    <n v="137.29889609322299"/>
    <n v="0"/>
    <n v="66803.989355005644"/>
  </r>
  <r>
    <s v="STND-60989"/>
    <s v="4343 Commerce TMG LLC"/>
    <s v="4343 Commerce TMG LLC - 4343 Commerce - Lisle"/>
    <x v="7"/>
    <s v="Indoor Lighting"/>
    <x v="6"/>
    <n v="0"/>
    <n v="463.38200000000001"/>
    <n v="0.31574400000000002"/>
    <x v="0"/>
    <x v="0"/>
    <n v="8"/>
    <s v="Qty / 1,000"/>
    <m/>
    <s v="Private-Lighting"/>
    <x v="0"/>
    <n v="3"/>
    <n v="1"/>
    <s v="Lighting"/>
    <n v="0.91633259480590001"/>
    <n v="1.30467645558681"/>
    <n v="424.61203044634698"/>
    <n v="0.41194376279280098"/>
    <n v="0.71"/>
    <n v="301.474541616907"/>
    <n v="0.29248007158288802"/>
    <n v="2885"/>
    <n v="1.165"/>
    <n v="1.3779999999999999"/>
    <n v="2.5499999999999998E-2"/>
    <n v="0.55000000000000004"/>
    <n v="24.263431542460999"/>
    <d v="1900-01-16T07:56:40"/>
    <n v="43280"/>
    <n v="0.74735806021915896"/>
    <n v="9.2940830698556702"/>
    <n v="0"/>
    <n v="2411.796332935256"/>
  </r>
  <r>
    <s v="STND-60990"/>
    <s v="Scot Industries, Inc."/>
    <s v="Scot Industries Inc - 1961 US 30 - Sugar Grove"/>
    <x v="1"/>
    <s v="Outdoor &amp; Garage Lighting"/>
    <x v="1"/>
    <n v="0"/>
    <n v="31683.186000000002"/>
    <n v="0"/>
    <x v="0"/>
    <x v="0"/>
    <n v="10.1978380583316"/>
    <s v="Qty / 1,000"/>
    <m/>
    <s v="Private-Lighting"/>
    <x v="0"/>
    <n v="3"/>
    <n v="1"/>
    <s v="Lighting"/>
    <n v="0.91633259480590001"/>
    <n v="1.30467645558681"/>
    <n v="29032.336039098001"/>
    <n v="0"/>
    <n v="0.71"/>
    <n v="20612.958587759498"/>
    <n v="0"/>
    <n v="4903"/>
    <n v="1"/>
    <n v="1"/>
    <n v="0"/>
    <n v="0"/>
    <n v="14.276973281664301"/>
    <d v="1900-01-09T04:44:53"/>
    <n v="43336"/>
    <n v="0"/>
    <n v="0"/>
    <n v="0"/>
    <n v="210207.61358106701"/>
  </r>
  <r>
    <s v="STND-60993"/>
    <s v="Belgravia Terrace Condominium Association"/>
    <s v="Belgravia Terrace Condominium Association - 410 W Wisconsin St - Chicago"/>
    <x v="7"/>
    <s v="Indoor Lighting"/>
    <x v="16"/>
    <n v="0"/>
    <n v="339.55599999999998"/>
    <n v="0.32031999999999999"/>
    <x v="0"/>
    <x v="0"/>
    <n v="8"/>
    <s v="Qty / 1,000"/>
    <m/>
    <s v="Private-Lighting"/>
    <x v="0"/>
    <n v="3"/>
    <n v="1"/>
    <s v="Lighting"/>
    <n v="0.91633259480590001"/>
    <n v="1.30467645558681"/>
    <n v="311.14623056191198"/>
    <n v="0.41791396225356597"/>
    <n v="0.71"/>
    <n v="220.913823698958"/>
    <n v="0.29671891320003202"/>
    <n v="3401"/>
    <n v="1"/>
    <n v="1"/>
    <n v="0"/>
    <n v="0.92"/>
    <n v="20.582181711261399"/>
    <d v="1900-01-13T16:50:15"/>
    <n v="43350"/>
    <n v="0.54274540552411099"/>
    <n v="0"/>
    <n v="0"/>
    <n v="1767.310589591664"/>
  </r>
  <r>
    <s v="STND-60993"/>
    <s v="Belgravia Terrace Condominium Association"/>
    <s v="Belgravia Terrace Condominium Association - 410 W Wisconsin St - Chicago"/>
    <x v="1"/>
    <s v="Outdoor &amp; Garage Lighting"/>
    <x v="16"/>
    <n v="0"/>
    <n v="2367.096"/>
    <n v="0.64032"/>
    <x v="0"/>
    <x v="0"/>
    <n v="14.701558365186701"/>
    <s v="Qty / 1,000"/>
    <m/>
    <s v="Private-Lighting"/>
    <x v="0"/>
    <n v="3"/>
    <n v="1"/>
    <s v="Lighting"/>
    <n v="0.91633259480590001"/>
    <n v="1.30467645558681"/>
    <n v="2169.0472198346702"/>
    <n v="0.83541042804134402"/>
    <n v="0.71"/>
    <n v="1540.02352608261"/>
    <n v="0.59314140390935399"/>
    <n v="3401"/>
    <n v="1"/>
    <n v="1"/>
    <n v="0"/>
    <n v="0.92"/>
    <n v="20.582181711261399"/>
    <d v="1900-01-13T16:50:15"/>
    <n v="43350"/>
    <n v="0.83541042804134402"/>
    <n v="0"/>
    <n v="0"/>
    <n v="22640.745752464114"/>
  </r>
  <r>
    <s v="STND-60993"/>
    <s v="Belgravia Terrace Condominium Association"/>
    <s v="Belgravia Terrace Condominium Association - 410 W Wisconsin St - Chicago"/>
    <x v="1"/>
    <s v="Outdoor &amp; Garage Lighting"/>
    <x v="16"/>
    <n v="0"/>
    <n v="367.30799999999999"/>
    <n v="9.9360000000000004E-2"/>
    <x v="0"/>
    <x v="0"/>
    <n v="14.701558365186701"/>
    <s v="Qty / 1,000"/>
    <m/>
    <s v="Private-Lighting"/>
    <x v="0"/>
    <n v="3"/>
    <n v="1"/>
    <s v="Lighting"/>
    <n v="0.91633259480590001"/>
    <n v="1.30467645558681"/>
    <n v="336.57629273296499"/>
    <n v="0.12963265262710499"/>
    <n v="0.71"/>
    <n v="238.96916784040499"/>
    <n v="9.2039183365244595E-2"/>
    <n v="3401"/>
    <n v="1"/>
    <n v="1"/>
    <n v="0"/>
    <n v="0.92"/>
    <n v="20.582181711261399"/>
    <d v="1900-01-13T16:50:15"/>
    <n v="43350"/>
    <n v="0.12963265262710499"/>
    <n v="0"/>
    <n v="0"/>
    <n v="3513.2191684858108"/>
  </r>
  <r>
    <s v="STND-60994"/>
    <s v="Wheaton Society for Christian Instruction"/>
    <s v="Wheaton Christian Grammar School - 1N350 Taylor Dr - Winfield"/>
    <x v="1"/>
    <s v="Outdoor &amp; Garage Lighting"/>
    <x v="1"/>
    <n v="0"/>
    <n v="19710.060000000001"/>
    <n v="0"/>
    <x v="0"/>
    <x v="0"/>
    <n v="10.1978380583316"/>
    <s v="Qty / 1,000"/>
    <m/>
    <s v="Private-Lighting"/>
    <x v="0"/>
    <n v="3"/>
    <n v="1"/>
    <s v="Lighting"/>
    <n v="0.91633259480590001"/>
    <n v="1.30467645558681"/>
    <n v="18060.970423580002"/>
    <n v="0"/>
    <n v="0.71"/>
    <n v="12823.289000741799"/>
    <n v="0"/>
    <n v="4903"/>
    <n v="1"/>
    <n v="1"/>
    <n v="0"/>
    <n v="0"/>
    <n v="14.276973281664301"/>
    <d v="1900-01-09T04:44:53"/>
    <n v="43410"/>
    <n v="0"/>
    <n v="0"/>
    <n v="0"/>
    <n v="130769.82460474971"/>
  </r>
  <r>
    <s v="STND-60994"/>
    <s v="Wheaton Society for Christian Instruction"/>
    <s v="Wheaton Christian Grammar School - 1N350 Taylor Dr - Winfield"/>
    <x v="1"/>
    <s v="Outdoor &amp; Garage Lighting"/>
    <x v="1"/>
    <n v="0"/>
    <n v="2304.41"/>
    <n v="0"/>
    <x v="0"/>
    <x v="0"/>
    <n v="10.1978380583316"/>
    <s v="Qty / 1,000"/>
    <m/>
    <s v="Private-Lighting"/>
    <x v="0"/>
    <n v="3"/>
    <n v="1"/>
    <s v="Lighting"/>
    <n v="0.91633259480590001"/>
    <n v="1.30467645558681"/>
    <n v="2111.6059947966601"/>
    <n v="0"/>
    <n v="0.71"/>
    <n v="1499.2402563056301"/>
    <n v="0"/>
    <n v="4903"/>
    <n v="1"/>
    <n v="1"/>
    <n v="0"/>
    <n v="0"/>
    <n v="14.276973281664301"/>
    <d v="1900-01-09T04:44:53"/>
    <n v="43410"/>
    <n v="0"/>
    <n v="0"/>
    <n v="0"/>
    <n v="15289.009344336377"/>
  </r>
  <r>
    <s v="STND-60995"/>
    <s v="3D Brick Paving"/>
    <s v="3D Brick Paving - 1000 Lee St - Des Plaines"/>
    <x v="0"/>
    <s v="Indoor Lighting"/>
    <x v="6"/>
    <n v="0"/>
    <n v="6460.6109999999999"/>
    <n v="1.452726"/>
    <x v="0"/>
    <x v="0"/>
    <n v="15"/>
    <s v="Qty / 1,000"/>
    <m/>
    <s v="Private-Lighting"/>
    <x v="0"/>
    <n v="3"/>
    <n v="1"/>
    <s v="Lighting"/>
    <n v="0.91633259480590001"/>
    <n v="1.30467645558681"/>
    <n v="5920.0684416615404"/>
    <n v="1.8953374086188"/>
    <n v="0.71"/>
    <n v="4203.2485935796904"/>
    <n v="1.3456895601193499"/>
    <n v="2885"/>
    <n v="1.165"/>
    <n v="1.3779999999999999"/>
    <n v="2.5499999999999998E-2"/>
    <n v="0.55000000000000004"/>
    <n v="24.263431542460999"/>
    <d v="1900-01-16T07:56:40"/>
    <n v="43296"/>
    <n v="2.5007750476564201"/>
    <n v="129.58089722091799"/>
    <n v="0"/>
    <n v="63048.728903695359"/>
  </r>
  <r>
    <s v="STND-60995"/>
    <s v="3D Brick Paving"/>
    <s v="3D Brick Paving - 1000 Lee St - Des Plaines"/>
    <x v="0"/>
    <s v="Indoor Lighting"/>
    <x v="6"/>
    <n v="0"/>
    <n v="6177.0739999999996"/>
    <n v="1.38897"/>
    <x v="0"/>
    <x v="0"/>
    <n v="15"/>
    <s v="Qty / 1,000"/>
    <m/>
    <s v="Private-Lighting"/>
    <x v="0"/>
    <n v="3"/>
    <n v="1"/>
    <s v="Lighting"/>
    <n v="0.91633259480590001"/>
    <n v="1.30467645558681"/>
    <n v="5660.25424672806"/>
    <n v="1.8121564565164101"/>
    <n v="0.71"/>
    <n v="4018.7805151769198"/>
    <n v="1.2866310841266499"/>
    <n v="2885"/>
    <n v="1.165"/>
    <n v="1.3779999999999999"/>
    <n v="2.5499999999999998E-2"/>
    <n v="0.55000000000000004"/>
    <n v="24.263431542460999"/>
    <d v="1900-01-16T07:56:40"/>
    <n v="43296"/>
    <n v="2.3910231646871698"/>
    <n v="123.893977074305"/>
    <n v="0"/>
    <n v="60281.707727653797"/>
  </r>
  <r>
    <s v="STND-60996"/>
    <s v="1430 Branding Downers Grove LLC"/>
    <s v="1430 Branding Downers Grove LLC - 1430 Branding Ln - Downers Grove"/>
    <x v="1"/>
    <s v="Outdoor &amp; Garage Lighting"/>
    <x v="1"/>
    <n v="0"/>
    <n v="31379.200000000001"/>
    <n v="0"/>
    <x v="0"/>
    <x v="0"/>
    <n v="10.1978380583316"/>
    <s v="Qty / 1,000"/>
    <m/>
    <s v="Private-Lighting"/>
    <x v="0"/>
    <n v="3"/>
    <n v="1"/>
    <s v="Lighting"/>
    <n v="0.91633259480590001"/>
    <n v="1.30467645558681"/>
    <n v="28753.783758933299"/>
    <n v="0"/>
    <n v="0.71"/>
    <n v="20415.186468842599"/>
    <n v="0"/>
    <n v="4903"/>
    <n v="1"/>
    <n v="1"/>
    <n v="0"/>
    <n v="0"/>
    <n v="14.276973281664301"/>
    <d v="1900-01-09T04:44:53"/>
    <n v="43275"/>
    <n v="0"/>
    <n v="0"/>
    <n v="0"/>
    <n v="208190.76553989935"/>
  </r>
  <r>
    <s v="STND-60996"/>
    <s v="1430 Branding Downers Grove LLC"/>
    <s v="1430 Branding Downers Grove LLC - 1430 Branding Ln - Downers Grove"/>
    <x v="1"/>
    <s v="Outdoor &amp; Garage Lighting"/>
    <x v="1"/>
    <n v="0"/>
    <n v="19464.91"/>
    <n v="0"/>
    <x v="0"/>
    <x v="0"/>
    <n v="10.1978380583316"/>
    <s v="Qty / 1,000"/>
    <m/>
    <s v="Private-Lighting"/>
    <x v="0"/>
    <n v="3"/>
    <n v="1"/>
    <s v="Lighting"/>
    <n v="0.91633259480590001"/>
    <n v="1.30467645558681"/>
    <n v="17836.3314879633"/>
    <n v="0"/>
    <n v="0.71"/>
    <n v="12663.7953564539"/>
    <n v="0"/>
    <n v="4903"/>
    <n v="1"/>
    <n v="1"/>
    <n v="0"/>
    <n v="0"/>
    <n v="14.276973281664301"/>
    <d v="1900-01-09T04:44:53"/>
    <n v="43275"/>
    <n v="0"/>
    <n v="0"/>
    <n v="0"/>
    <n v="129143.33424896857"/>
  </r>
  <r>
    <s v="STND-60997"/>
    <s v="6575 N. Avondale Ave LP"/>
    <s v="6575 N Avondale Ave LP - 6575 N Avondale - Chicago"/>
    <x v="0"/>
    <s v="Indoor Lighting"/>
    <x v="8"/>
    <n v="0"/>
    <n v="7506.5439999999999"/>
    <n v="1.1879869999999999"/>
    <x v="0"/>
    <x v="0"/>
    <n v="9.5383441434566993"/>
    <s v="Qty / 1,000"/>
    <m/>
    <s v="Private-Lighting"/>
    <x v="0"/>
    <n v="3"/>
    <n v="1"/>
    <s v="Lighting"/>
    <n v="0.91633259480590001"/>
    <n v="1.30467645558681"/>
    <n v="6878.49094154466"/>
    <n v="1.5499386684431999"/>
    <n v="0.71"/>
    <n v="4883.7285684967101"/>
    <n v="1.10045645459467"/>
    <n v="5242"/>
    <n v="1"/>
    <n v="1.22"/>
    <n v="1.0999999999999999E-2"/>
    <n v="0.68"/>
    <n v="13.3536818008394"/>
    <d v="1900-01-08T12:55:13"/>
    <n v="43349"/>
    <n v="1.8682963698688599"/>
    <n v="75.663400356991204"/>
    <n v="0"/>
    <n v="46582.683789552764"/>
  </r>
  <r>
    <s v="STND-60997"/>
    <s v="6575 N. Avondale Ave LP"/>
    <s v="6575 N Avondale Ave LP - 6575 N Avondale - Chicago"/>
    <x v="0"/>
    <s v="Indoor Lighting"/>
    <x v="8"/>
    <n v="0"/>
    <n v="2217.366"/>
    <n v="0.35092099999999998"/>
    <x v="0"/>
    <x v="0"/>
    <n v="9.5383441434566993"/>
    <s v="Qty / 1,000"/>
    <m/>
    <s v="Private-Lighting"/>
    <x v="0"/>
    <n v="3"/>
    <n v="1"/>
    <s v="Lighting"/>
    <n v="0.91633259480590001"/>
    <n v="1.30467645558681"/>
    <n v="2031.8447404143801"/>
    <n v="0.45783836647097798"/>
    <n v="0.71"/>
    <n v="1442.60976569421"/>
    <n v="0.32506524019439398"/>
    <n v="5242"/>
    <n v="1"/>
    <n v="1.22"/>
    <n v="1.0999999999999999E-2"/>
    <n v="0.68"/>
    <n v="13.3536818008394"/>
    <d v="1900-01-08T12:55:13"/>
    <n v="43349"/>
    <n v="0.55187845524466905"/>
    <n v="22.3502921445582"/>
    <n v="0"/>
    <n v="13760.108409902808"/>
  </r>
  <r>
    <s v="STND-60998"/>
    <s v="Kowalis Motors, Inc"/>
    <s v="Kowalis Motors, Inc - DBA Orland Toyota - 8505 W 159th St - Orland Park"/>
    <x v="0"/>
    <s v="Indoor Lighting"/>
    <x v="0"/>
    <n v="0"/>
    <n v="8834.9179999999997"/>
    <n v="1.7920799999999999"/>
    <x v="0"/>
    <x v="0"/>
    <n v="9.1274187659729797"/>
    <s v="Qty / 1,000"/>
    <m/>
    <s v="Private-Lighting"/>
    <x v="0"/>
    <n v="3"/>
    <n v="1"/>
    <s v="Lighting"/>
    <n v="0.91633259480590001"/>
    <n v="1.30467645558681"/>
    <n v="8095.7233358373496"/>
    <n v="2.3380845825279999"/>
    <n v="0.71"/>
    <n v="5747.9635684445202"/>
    <n v="1.66004005359488"/>
    <n v="5478"/>
    <n v="1.1200000000000001"/>
    <n v="1.31"/>
    <n v="2.1999999999999999E-2"/>
    <n v="0.95"/>
    <n v="12.7783862723622"/>
    <d v="1900-01-08T03:03:29"/>
    <n v="43316"/>
    <n v="1.8787340960450001"/>
    <n v="159.02313695394801"/>
    <n v="0"/>
    <n v="52464.070540749526"/>
  </r>
  <r>
    <s v="STND-60999"/>
    <s v="Freeport Park District"/>
    <s v="Park Hills Golf Club Freeport Park Dist - 2892 W Stephenson St - Freeport"/>
    <x v="1"/>
    <s v="Outdoor &amp; Garage Lighting"/>
    <x v="1"/>
    <n v="0"/>
    <n v="5981.66"/>
    <n v="0"/>
    <x v="0"/>
    <x v="1"/>
    <n v="10.1978380583316"/>
    <s v="Qty / 1,000"/>
    <m/>
    <s v="Public-Lighting"/>
    <x v="0"/>
    <n v="3"/>
    <n v="1"/>
    <s v="Lighting"/>
    <n v="0.99829244462109001"/>
    <n v="0.987374621353864"/>
    <n v="5971.4459842921897"/>
    <n v="0"/>
    <n v="0.71"/>
    <n v="4239.7266488474597"/>
    <n v="0"/>
    <n v="4903"/>
    <n v="1"/>
    <n v="1"/>
    <n v="0"/>
    <n v="0"/>
    <n v="14.276973281664301"/>
    <d v="1900-01-09T04:44:53"/>
    <n v="43267"/>
    <n v="0"/>
    <n v="0"/>
    <n v="0"/>
    <n v="43236.045776539322"/>
  </r>
  <r>
    <s v="STND-60999"/>
    <s v="Freeport Park District"/>
    <s v="Park Hills Golf Club Freeport Park Dist - 2892 W Stephenson St - Freeport"/>
    <x v="1"/>
    <s v="Outdoor &amp; Garage Lighting"/>
    <x v="1"/>
    <n v="0"/>
    <n v="2990.83"/>
    <n v="0"/>
    <x v="0"/>
    <x v="1"/>
    <n v="10.1978380583316"/>
    <s v="Qty / 1,000"/>
    <m/>
    <s v="Public-Lighting"/>
    <x v="0"/>
    <n v="3"/>
    <n v="1"/>
    <s v="Lighting"/>
    <n v="0.99829244462109001"/>
    <n v="0.987374621353864"/>
    <n v="2985.7229921460998"/>
    <n v="0"/>
    <n v="0.71"/>
    <n v="2119.8633244237299"/>
    <n v="0"/>
    <n v="4903"/>
    <n v="1"/>
    <n v="1"/>
    <n v="0"/>
    <n v="0"/>
    <n v="14.276973281664301"/>
    <d v="1900-01-09T04:44:53"/>
    <n v="43267"/>
    <n v="0"/>
    <n v="0"/>
    <n v="0"/>
    <n v="21618.022888269661"/>
  </r>
  <r>
    <s v="STND-60999"/>
    <s v="Freeport Park District"/>
    <s v="Park Hills Golf Club Freeport Park Dist - 2892 W Stephenson St - Freeport"/>
    <x v="27"/>
    <s v="Outdoor &amp; Garage Lighting"/>
    <x v="1"/>
    <n v="0"/>
    <n v="84"/>
    <n v="0"/>
    <x v="0"/>
    <x v="1"/>
    <n v="8"/>
    <s v="Qty / 1,000"/>
    <m/>
    <s v="Public-Lighting"/>
    <x v="0"/>
    <n v="3"/>
    <n v="1"/>
    <s v="Lighting"/>
    <n v="0.99829244462109001"/>
    <n v="0.987374621353864"/>
    <n v="83.8565653481716"/>
    <n v="0"/>
    <n v="0.71"/>
    <n v="59.538161397201797"/>
    <n v="0"/>
    <n v="4903"/>
    <n v="1"/>
    <n v="1"/>
    <n v="0"/>
    <n v="0"/>
    <n v="14.276973281664301"/>
    <d v="1900-01-09T04:44:53"/>
    <n v="43267"/>
    <n v="0"/>
    <n v="0"/>
    <n v="0"/>
    <n v="476.30529117761438"/>
  </r>
  <r>
    <s v="STND-61000"/>
    <s v="1200 Karl Court Properties, LLC"/>
    <s v="1200 Karl Court Properties - 1200 Karl Ct - Wauconda"/>
    <x v="0"/>
    <s v="Indoor Lighting"/>
    <x v="8"/>
    <n v="0"/>
    <n v="86126.06"/>
    <n v="13.630328"/>
    <x v="0"/>
    <x v="0"/>
    <n v="9.5383441434566993"/>
    <s v="Qty / 1,000"/>
    <m/>
    <s v="Private-Lighting"/>
    <x v="0"/>
    <n v="2"/>
    <n v="1"/>
    <s v="Lighting"/>
    <n v="0.97902139861649395"/>
    <n v="0.93591656730105399"/>
    <n v="84319.255718528002"/>
    <n v="12.756849792947399"/>
    <n v="0.71"/>
    <n v="59866.6715601549"/>
    <n v="9.0573633529926791"/>
    <n v="5242"/>
    <n v="1"/>
    <n v="1.22"/>
    <n v="1.0999999999999999E-2"/>
    <n v="0.68"/>
    <n v="13.3536818008394"/>
    <d v="1900-01-08T12:55:13"/>
    <n v="43338"/>
    <n v="15.3771092007563"/>
    <n v="927.51181290380805"/>
    <n v="0"/>
    <n v="571028.91606404923"/>
  </r>
  <r>
    <s v="STND-61000"/>
    <s v="1200 Karl Court Properties, LLC"/>
    <s v="1200 Karl Court Properties - 1200 Karl Ct - Wauconda"/>
    <x v="0"/>
    <s v="Indoor Lighting"/>
    <x v="8"/>
    <n v="0"/>
    <n v="39629.519999999997"/>
    <n v="6.271776"/>
    <x v="0"/>
    <x v="0"/>
    <n v="9.5383441434566993"/>
    <s v="Qty / 1,000"/>
    <m/>
    <s v="Private-Lighting"/>
    <x v="0"/>
    <n v="2"/>
    <n v="1"/>
    <s v="Lighting"/>
    <n v="0.97902139861649395"/>
    <n v="0.93591656730105399"/>
    <n v="38798.148096900302"/>
    <n v="5.8698590648011297"/>
    <n v="0.71"/>
    <n v="27546.685148799199"/>
    <n v="4.1675999360088003"/>
    <n v="5242"/>
    <n v="1"/>
    <n v="1.22"/>
    <n v="1.0999999999999999E-2"/>
    <n v="0.68"/>
    <n v="13.3536818008394"/>
    <d v="1900-01-08T12:55:13"/>
    <n v="43338"/>
    <n v="7.07552924879597"/>
    <n v="426.77962906590301"/>
    <n v="0"/>
    <n v="262749.7629606945"/>
  </r>
  <r>
    <s v="STND-61001"/>
    <s v="Michigan Plaza LLC"/>
    <s v="Michigan Plaza LLC - 225 N Michigan - Chicago"/>
    <x v="12"/>
    <s v="Variable Speed Drives"/>
    <x v="6"/>
    <n v="0"/>
    <n v="72215"/>
    <n v="12.860215"/>
    <x v="6"/>
    <x v="0"/>
    <n v="15"/>
    <s v="ΔkWpeak"/>
    <m/>
    <s v="Private-Non-Lighting"/>
    <x v="2"/>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x v="12"/>
    <s v="Variable Speed Drives"/>
    <x v="6"/>
    <n v="0"/>
    <n v="72215"/>
    <n v="12.860215"/>
    <x v="6"/>
    <x v="0"/>
    <n v="15"/>
    <s v="ΔkWpeak"/>
    <m/>
    <s v="Private-Non-Lighting"/>
    <x v="2"/>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x v="12"/>
    <s v="Variable Speed Drives"/>
    <x v="6"/>
    <n v="0"/>
    <n v="72215"/>
    <n v="12.860215"/>
    <x v="6"/>
    <x v="0"/>
    <n v="15"/>
    <s v="ΔkWpeak"/>
    <m/>
    <s v="Private-Non-Lighting"/>
    <x v="2"/>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x v="12"/>
    <s v="Variable Speed Drives"/>
    <x v="6"/>
    <n v="0"/>
    <n v="72215"/>
    <n v="12.860215"/>
    <x v="6"/>
    <x v="0"/>
    <n v="15"/>
    <s v="ΔkWpeak"/>
    <m/>
    <s v="Private-Non-Lighting"/>
    <x v="2"/>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x v="12"/>
    <s v="Variable Speed Drives"/>
    <x v="6"/>
    <n v="0"/>
    <n v="72215"/>
    <n v="12.860215"/>
    <x v="6"/>
    <x v="0"/>
    <n v="15"/>
    <s v="ΔkWpeak"/>
    <m/>
    <s v="Private-Non-Lighting"/>
    <x v="2"/>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x v="12"/>
    <s v="Variable Speed Drives"/>
    <x v="6"/>
    <n v="0"/>
    <n v="72215"/>
    <n v="12.860215"/>
    <x v="6"/>
    <x v="0"/>
    <n v="15"/>
    <s v="ΔkWpeak"/>
    <m/>
    <s v="Private-Non-Lighting"/>
    <x v="2"/>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3"/>
    <s v="Marengo Community High School"/>
    <s v="Marengo Community High School - 110 Franks Rd - Marengo"/>
    <x v="1"/>
    <s v="Outdoor &amp; Garage Lighting"/>
    <x v="1"/>
    <n v="0"/>
    <n v="11737.781999999999"/>
    <n v="0"/>
    <x v="0"/>
    <x v="1"/>
    <n v="10.1978380583316"/>
    <s v="Qty / 1,000"/>
    <m/>
    <s v="Public-Lighting"/>
    <x v="0"/>
    <n v="3"/>
    <n v="1"/>
    <s v="Lighting"/>
    <n v="0.99829244462109001"/>
    <n v="0.987374621353864"/>
    <n v="11717.7390872094"/>
    <n v="0"/>
    <n v="0.71"/>
    <n v="8319.5947519186993"/>
    <n v="0"/>
    <n v="4903"/>
    <n v="1"/>
    <n v="1"/>
    <n v="0"/>
    <n v="0"/>
    <n v="14.276973281664301"/>
    <d v="1900-01-09T04:44:53"/>
    <n v="43286"/>
    <n v="0"/>
    <n v="0"/>
    <n v="0"/>
    <n v="84841.879991012363"/>
  </r>
  <r>
    <s v="STND-61003"/>
    <s v="Marengo Community High School"/>
    <s v="Marengo Community High School - 110 Franks Rd - Marengo"/>
    <x v="27"/>
    <s v="Outdoor &amp; Garage Lighting"/>
    <x v="12"/>
    <n v="0"/>
    <n v="73.08"/>
    <n v="0"/>
    <x v="0"/>
    <x v="1"/>
    <n v="8"/>
    <s v="Qty / 1,000"/>
    <m/>
    <s v="Public-Lighting"/>
    <x v="0"/>
    <n v="3"/>
    <n v="1"/>
    <s v="Lighting"/>
    <n v="0.99829244462109001"/>
    <n v="0.987374621353864"/>
    <n v="72.955211852909301"/>
    <n v="0"/>
    <n v="0.71"/>
    <n v="51.798200415565603"/>
    <n v="0"/>
    <n v="2979"/>
    <n v="1.17333333333333"/>
    <n v="1.323"/>
    <n v="2.1333333333333301E-2"/>
    <n v="0.72"/>
    <n v="23.497818059751602"/>
    <d v="1900-01-15T18:49:11"/>
    <n v="43286"/>
    <n v="0"/>
    <n v="1.3264583973256201"/>
    <n v="0"/>
    <n v="414.38560332452482"/>
  </r>
  <r>
    <s v="STND-61004"/>
    <s v="Imperial Realty Company"/>
    <s v="Imperial Realty - 513 Central Ave - Highland Park"/>
    <x v="1"/>
    <s v="Outdoor &amp; Garage Lighting"/>
    <x v="1"/>
    <n v="0"/>
    <n v="15120.852000000001"/>
    <n v="0"/>
    <x v="0"/>
    <x v="0"/>
    <n v="10.1978380583316"/>
    <s v="Qty / 1,000"/>
    <m/>
    <s v="Private-Lighting"/>
    <x v="0"/>
    <n v="3"/>
    <n v="1"/>
    <s v="Lighting"/>
    <n v="0.91633259480590001"/>
    <n v="1.30467645558681"/>
    <n v="13855.729548836"/>
    <n v="0"/>
    <n v="0.71"/>
    <n v="9837.5679796735494"/>
    <n v="0"/>
    <n v="4903"/>
    <n v="1"/>
    <n v="1"/>
    <n v="0"/>
    <n v="0"/>
    <n v="14.276973281664301"/>
    <d v="1900-01-09T04:44:53"/>
    <n v="43338"/>
    <n v="0"/>
    <n v="0"/>
    <n v="0"/>
    <n v="100321.92514453923"/>
  </r>
  <r>
    <s v="STND-61005"/>
    <s v="North Boone Community Unit School District #200"/>
    <s v="North Boone Community Unit School District 200 - Manchester School - 3501 Blaine Rd - Poplar Grove"/>
    <x v="1"/>
    <s v="Outdoor &amp; Garage Lighting"/>
    <x v="1"/>
    <n v="0"/>
    <n v="2069.0659999999998"/>
    <n v="0"/>
    <x v="0"/>
    <x v="1"/>
    <n v="10.1978380583316"/>
    <s v="Qty / 1,000"/>
    <m/>
    <s v="Public-Lighting"/>
    <x v="0"/>
    <n v="3"/>
    <n v="1"/>
    <s v="Lighting"/>
    <n v="0.99829244462109001"/>
    <n v="0.987374621353864"/>
    <n v="2065.5329552223802"/>
    <n v="0"/>
    <n v="0.71"/>
    <n v="1466.5283982078899"/>
    <n v="0"/>
    <n v="4903"/>
    <n v="1"/>
    <n v="1"/>
    <n v="0"/>
    <n v="0"/>
    <n v="14.276973281664301"/>
    <d v="1900-01-09T04:44:53"/>
    <n v="43273"/>
    <n v="0"/>
    <n v="0"/>
    <n v="0"/>
    <n v="14955.4191128685"/>
  </r>
  <r>
    <s v="STND-61006"/>
    <s v="All Star Management #43 Inc"/>
    <s v="Wendy's - All Star Management Inc - 206 W North Ave - Villa Park"/>
    <x v="13"/>
    <s v="Commercial Kitchen Equipment"/>
    <x v="13"/>
    <n v="0"/>
    <n v="1476"/>
    <n v="0.158"/>
    <x v="7"/>
    <x v="0"/>
    <n v="12"/>
    <s v="ΔkWpeak / CF"/>
    <n v="0.93700000000000006"/>
    <s v="Private-Non-Lighting"/>
    <x v="2"/>
    <n v="3"/>
    <n v="1"/>
    <s v="Non-Lighting"/>
    <n v="0.98952339343681495"/>
    <n v="0.43468415683807998"/>
    <n v="1460.5365287127399"/>
    <n v="6.86800967804167E-2"/>
    <n v="0.7"/>
    <n v="1022.37557009892"/>
    <n v="4.8076067746291702E-2"/>
    <n v="5571"/>
    <n v="1.17"/>
    <n v="1.31"/>
    <n v="2.1000000000000001E-2"/>
    <n v="0.68"/>
    <n v="12.565069107880101"/>
    <d v="1900-01-07T23:24:04"/>
    <n v="43229"/>
    <n v="7.3297862092226995E-2"/>
    <n v="0"/>
    <n v="1"/>
    <n v="12268.50684118704"/>
  </r>
  <r>
    <s v="STND-61006"/>
    <s v="All Star Management #43 Inc"/>
    <s v="Wendy's - All Star Management Inc - 206 W North Ave - Villa Park"/>
    <x v="46"/>
    <s v="Commercial Kitchen Equipment"/>
    <x v="13"/>
    <n v="0"/>
    <n v="6368"/>
    <n v="0.58599999999999997"/>
    <x v="7"/>
    <x v="0"/>
    <n v="12"/>
    <s v="ΔkWpeak / CF"/>
    <n v="0.40300000000000002"/>
    <s v="Private-Non-Lighting"/>
    <x v="2"/>
    <n v="3"/>
    <n v="1"/>
    <s v="Non-Lighting"/>
    <n v="0.98952339343681495"/>
    <n v="0.43468415683807998"/>
    <n v="6301.2849694056404"/>
    <n v="0.25472491590711499"/>
    <n v="0.7"/>
    <n v="4410.8994785839504"/>
    <n v="0.17830744113498101"/>
    <n v="5571"/>
    <n v="1.17"/>
    <n v="1.31"/>
    <n v="2.1000000000000001E-2"/>
    <n v="0.68"/>
    <n v="12.565069107880101"/>
    <d v="1900-01-07T23:24:04"/>
    <n v="43229"/>
    <n v="0.63207175163055895"/>
    <n v="0"/>
    <n v="1"/>
    <n v="52930.793743007409"/>
  </r>
  <r>
    <s v="STND-61007"/>
    <s v="North Boone Community Unit School District #200"/>
    <s v="North Boone Community Unit School District 200 - Capron Elementary  - 200 N Wooster St - Capron"/>
    <x v="1"/>
    <s v="Outdoor &amp; Garage Lighting"/>
    <x v="1"/>
    <n v="0"/>
    <n v="2069.0659999999998"/>
    <n v="0"/>
    <x v="0"/>
    <x v="1"/>
    <n v="10.1978380583316"/>
    <s v="Qty / 1,000"/>
    <m/>
    <s v="Public-Lighting"/>
    <x v="0"/>
    <n v="3"/>
    <n v="1"/>
    <s v="Lighting"/>
    <n v="0.99829244462109001"/>
    <n v="0.987374621353864"/>
    <n v="2065.5329552223802"/>
    <n v="0"/>
    <n v="0.71"/>
    <n v="1466.5283982078899"/>
    <n v="0"/>
    <n v="4903"/>
    <n v="1"/>
    <n v="1"/>
    <n v="0"/>
    <n v="0"/>
    <n v="14.276973281664301"/>
    <d v="1900-01-09T04:44:53"/>
    <n v="43273"/>
    <n v="0"/>
    <n v="0"/>
    <n v="0"/>
    <n v="14955.4191128685"/>
  </r>
  <r>
    <s v="STND-61008"/>
    <s v="North Boone Community Unit School District #200"/>
    <s v="North Boone Community Unit School District 200 - Poplar Grove School - 208 N State St - Poplar Grove"/>
    <x v="1"/>
    <s v="Outdoor &amp; Garage Lighting"/>
    <x v="1"/>
    <n v="0"/>
    <n v="2696.65"/>
    <n v="0"/>
    <x v="0"/>
    <x v="1"/>
    <n v="10.1978380583316"/>
    <s v="Qty / 1,000"/>
    <m/>
    <s v="Public-Lighting"/>
    <x v="0"/>
    <n v="3"/>
    <n v="1"/>
    <s v="Lighting"/>
    <n v="0.99829244462109001"/>
    <n v="0.987374621353864"/>
    <n v="2692.0453207874598"/>
    <n v="0"/>
    <n v="0.71"/>
    <n v="1911.3521777591"/>
    <n v="0"/>
    <n v="4903"/>
    <n v="1"/>
    <n v="1"/>
    <n v="0"/>
    <n v="0"/>
    <n v="14.276973281664301"/>
    <d v="1900-01-09T04:44:53"/>
    <n v="43273"/>
    <n v="0"/>
    <n v="0"/>
    <n v="0"/>
    <n v="19491.659981226734"/>
  </r>
  <r>
    <s v="STND-61009"/>
    <s v="Museum Park Lofts"/>
    <s v="Museum Park Lofts Homeowners Association - 125 E 13th St - Chicago"/>
    <x v="0"/>
    <s v="Indoor Lighting"/>
    <x v="18"/>
    <n v="0"/>
    <n v="20775.419999999998"/>
    <n v="2.37"/>
    <x v="0"/>
    <x v="0"/>
    <n v="8.1459758879113693"/>
    <s v="Qty / 1,000"/>
    <m/>
    <s v="Private-Lighting"/>
    <x v="0"/>
    <n v="3"/>
    <n v="1"/>
    <s v="Lighting"/>
    <n v="0.91633259480590001"/>
    <n v="1.30467645558681"/>
    <n v="19037.194516782401"/>
    <n v="3.0920831997407299"/>
    <n v="0.71"/>
    <n v="13516.4081069155"/>
    <n v="2.1953790718159198"/>
    <n v="6138"/>
    <n v="1.1399999999999999"/>
    <n v="1.32"/>
    <n v="2.5000000000000001E-2"/>
    <n v="0.64"/>
    <n v="11.4043662430759"/>
    <d v="1900-01-07T03:30:12"/>
    <n v="43346"/>
    <n v="3.6601363633294599"/>
    <n v="417.48233589435102"/>
    <n v="0"/>
    <n v="110104.33453010341"/>
  </r>
  <r>
    <s v="STND-61010"/>
    <s v="North Boone Community Unit School District #200"/>
    <s v="North Boone Community Unit School District 200 - Middle School - 17823 Poplar Grove Rd - Poplar Grove"/>
    <x v="1"/>
    <s v="Outdoor &amp; Garage Lighting"/>
    <x v="1"/>
    <n v="0"/>
    <n v="4545.0810000000001"/>
    <n v="0"/>
    <x v="0"/>
    <x v="1"/>
    <n v="10.1978380583316"/>
    <s v="Qty / 1,000"/>
    <m/>
    <s v="Public-Lighting"/>
    <x v="0"/>
    <n v="3"/>
    <n v="1"/>
    <s v="Lighting"/>
    <n v="0.99829244462109001"/>
    <n v="0.987374621353864"/>
    <n v="4537.3200224908696"/>
    <n v="0"/>
    <n v="0.71"/>
    <n v="3221.4972159685199"/>
    <n v="0"/>
    <n v="4903"/>
    <n v="1"/>
    <n v="1"/>
    <n v="0"/>
    <n v="0"/>
    <n v="14.276973281664301"/>
    <d v="1900-01-09T04:44:53"/>
    <n v="43273"/>
    <n v="0"/>
    <n v="0"/>
    <n v="0"/>
    <n v="32852.306913813067"/>
  </r>
  <r>
    <s v="STND-61011"/>
    <s v="North Boone Community Unit School District #200"/>
    <s v="North Boone Community Unit School District 200 - Elementary School - 6200 N Boone School Rd - Poplar Grove"/>
    <x v="1"/>
    <s v="Outdoor &amp; Garage Lighting"/>
    <x v="1"/>
    <n v="0"/>
    <n v="1220.847"/>
    <n v="0"/>
    <x v="0"/>
    <x v="1"/>
    <n v="10.1978380583316"/>
    <s v="Qty / 1,000"/>
    <m/>
    <s v="Public-Lighting"/>
    <x v="0"/>
    <n v="3"/>
    <n v="1"/>
    <s v="Lighting"/>
    <n v="0.99829244462109001"/>
    <n v="0.987374621353864"/>
    <n v="1218.7623361383201"/>
    <n v="0"/>
    <n v="0.71"/>
    <n v="865.32125865821001"/>
    <n v="0"/>
    <n v="4903"/>
    <n v="1"/>
    <n v="1"/>
    <n v="0"/>
    <n v="0"/>
    <n v="14.276973281664301"/>
    <d v="1900-01-09T04:44:53"/>
    <n v="43273"/>
    <n v="0"/>
    <n v="0"/>
    <n v="0"/>
    <n v="8824.4060642280965"/>
  </r>
  <r>
    <s v="STND-61012"/>
    <s v="International Paper Company"/>
    <s v="International Paper - 2540 Prospect Ct - Aurora"/>
    <x v="63"/>
    <s v="Outdoor &amp; Garage Lighting"/>
    <x v="1"/>
    <n v="0"/>
    <n v="27628.404999999999"/>
    <n v="0"/>
    <x v="0"/>
    <x v="0"/>
    <n v="10.1978380583316"/>
    <s v="Qty / 1,000"/>
    <m/>
    <s v="Private-Lighting"/>
    <x v="0"/>
    <n v="3"/>
    <n v="1"/>
    <s v="Lighting"/>
    <n v="0.91633259480590001"/>
    <n v="1.30467645558681"/>
    <n v="25316.808043998299"/>
    <n v="0"/>
    <n v="0.71"/>
    <n v="17974.933711238798"/>
    <n v="0"/>
    <n v="4903"/>
    <n v="1"/>
    <n v="1"/>
    <n v="0"/>
    <n v="0"/>
    <n v="14.276973281664301"/>
    <d v="1900-01-09T04:44:53"/>
    <n v="43378"/>
    <n v="0"/>
    <n v="0"/>
    <n v="0"/>
    <n v="183305.4630964587"/>
  </r>
  <r>
    <s v="STND-61012"/>
    <s v="International Paper Company"/>
    <s v="International Paper - 2540 Prospect Ct - Aurora"/>
    <x v="63"/>
    <s v="Outdoor &amp; Garage Lighting"/>
    <x v="1"/>
    <n v="0"/>
    <n v="19219.759999999998"/>
    <n v="0"/>
    <x v="0"/>
    <x v="0"/>
    <n v="10.1978380583316"/>
    <s v="Qty / 1,000"/>
    <m/>
    <s v="Private-Lighting"/>
    <x v="0"/>
    <n v="3"/>
    <n v="1"/>
    <s v="Lighting"/>
    <n v="0.91633259480590001"/>
    <n v="1.30467645558681"/>
    <n v="17611.692552346602"/>
    <n v="0"/>
    <n v="0.71"/>
    <n v="12504.3017121661"/>
    <n v="0"/>
    <n v="4903"/>
    <n v="1"/>
    <n v="1"/>
    <n v="0"/>
    <n v="0"/>
    <n v="14.276973281664301"/>
    <d v="1900-01-09T04:44:53"/>
    <n v="43378"/>
    <n v="0"/>
    <n v="0"/>
    <n v="0"/>
    <n v="127516.84389318844"/>
  </r>
  <r>
    <s v="STND-61012"/>
    <s v="International Paper Company"/>
    <s v="International Paper - 2540 Prospect Ct - Aurora"/>
    <x v="63"/>
    <s v="Outdoor &amp; Garage Lighting"/>
    <x v="1"/>
    <n v="0"/>
    <n v="12355.56"/>
    <n v="0"/>
    <x v="0"/>
    <x v="0"/>
    <n v="10.1978380583316"/>
    <s v="Qty / 1,000"/>
    <m/>
    <s v="Private-Lighting"/>
    <x v="0"/>
    <n v="3"/>
    <n v="1"/>
    <s v="Lighting"/>
    <n v="0.91633259480590001"/>
    <n v="1.30467645558681"/>
    <n v="11321.802355080001"/>
    <n v="0"/>
    <n v="0.71"/>
    <n v="8038.4796721067896"/>
    <n v="0"/>
    <n v="4903"/>
    <n v="1"/>
    <n v="1"/>
    <n v="0"/>
    <n v="0"/>
    <n v="14.276973281664301"/>
    <d v="1900-01-09T04:44:53"/>
    <n v="43378"/>
    <n v="0"/>
    <n v="0"/>
    <n v="0"/>
    <n v="81975.113931335538"/>
  </r>
  <r>
    <s v="STND-61012"/>
    <s v="International Paper Company"/>
    <s v="International Paper - 2540 Prospect Ct - Aurora"/>
    <x v="63"/>
    <s v="Outdoor &amp; Garage Lighting"/>
    <x v="1"/>
    <n v="0"/>
    <n v="13679.37"/>
    <n v="0"/>
    <x v="0"/>
    <x v="0"/>
    <n v="10.1978380583316"/>
    <s v="Qty / 1,000"/>
    <m/>
    <s v="Private-Lighting"/>
    <x v="0"/>
    <n v="3"/>
    <n v="1"/>
    <s v="Lighting"/>
    <n v="0.91633259480590001"/>
    <n v="1.30467645558681"/>
    <n v="12534.852607409999"/>
    <n v="0"/>
    <n v="0.71"/>
    <n v="8899.74535126109"/>
    <n v="0"/>
    <n v="4903"/>
    <n v="1"/>
    <n v="1"/>
    <n v="0"/>
    <n v="0"/>
    <n v="14.276973281664301"/>
    <d v="1900-01-09T04:44:53"/>
    <n v="43378"/>
    <n v="0"/>
    <n v="0"/>
    <n v="0"/>
    <n v="90758.161852550082"/>
  </r>
  <r>
    <s v="STND-61014"/>
    <s v="Walgreen Co"/>
    <s v="Walgreens - Corporate 1411 - 1419 Lake Cook Rd - Deefield"/>
    <x v="1"/>
    <s v="Outdoor &amp; Garage Lighting"/>
    <x v="1"/>
    <n v="0"/>
    <n v="4304.8339999999998"/>
    <n v="0"/>
    <x v="0"/>
    <x v="0"/>
    <n v="10.1978380583316"/>
    <s v="Qty / 1,000"/>
    <m/>
    <s v="Private-Lighting"/>
    <x v="0"/>
    <n v="3"/>
    <n v="1"/>
    <s v="Lighting"/>
    <n v="0.91633259480590001"/>
    <n v="1.30467645558681"/>
    <n v="3944.6597094286599"/>
    <n v="0"/>
    <n v="0.71"/>
    <n v="2800.70839369435"/>
    <n v="0"/>
    <n v="4903"/>
    <n v="1"/>
    <n v="1"/>
    <n v="0"/>
    <n v="0"/>
    <n v="14.276973281664301"/>
    <d v="1900-01-09T04:44:53"/>
    <n v="43460"/>
    <n v="0"/>
    <n v="0"/>
    <n v="0"/>
    <n v="28561.170647505005"/>
  </r>
  <r>
    <s v="STND-61014"/>
    <s v="Walgreen Co"/>
    <s v="Walgreens - Corporate 1411 - 1419 Lake Cook Rd - Deefield"/>
    <x v="1"/>
    <s v="Outdoor &amp; Garage Lighting"/>
    <x v="1"/>
    <n v="0"/>
    <n v="2235.768"/>
    <n v="0"/>
    <x v="0"/>
    <x v="0"/>
    <n v="10.1978380583316"/>
    <s v="Qty / 1,000"/>
    <m/>
    <s v="Private-Lighting"/>
    <x v="0"/>
    <n v="3"/>
    <n v="1"/>
    <s v="Lighting"/>
    <n v="0.91633259480590001"/>
    <n v="1.30467645558681"/>
    <n v="2048.707092824"/>
    <n v="0"/>
    <n v="0.71"/>
    <n v="1454.5820359050399"/>
    <n v="0"/>
    <n v="4903"/>
    <n v="1"/>
    <n v="1"/>
    <n v="0"/>
    <n v="0"/>
    <n v="14.276973281664301"/>
    <d v="1900-01-09T04:44:53"/>
    <n v="43460"/>
    <n v="0"/>
    <n v="0"/>
    <n v="0"/>
    <n v="14833.592044717878"/>
  </r>
  <r>
    <s v="STND-61015"/>
    <s v="North Boone Community Unit School District #200"/>
    <s v="North Boone Community Unit School District 200 - High School - 17641 Poplar Grove Rd - Poplar Grove"/>
    <x v="1"/>
    <s v="Outdoor &amp; Garage Lighting"/>
    <x v="1"/>
    <n v="0"/>
    <n v="8359.6149999999998"/>
    <n v="0"/>
    <x v="0"/>
    <x v="1"/>
    <n v="10.1978380583316"/>
    <s v="Qty / 1,000"/>
    <m/>
    <s v="Public-Lighting"/>
    <x v="0"/>
    <n v="3"/>
    <n v="1"/>
    <s v="Lighting"/>
    <n v="0.99829244462109001"/>
    <n v="0.987374621353864"/>
    <n v="8345.3404944411395"/>
    <n v="0"/>
    <n v="0.71"/>
    <n v="5925.1917510532103"/>
    <n v="0"/>
    <n v="4903"/>
    <n v="1"/>
    <n v="1"/>
    <n v="0"/>
    <n v="0"/>
    <n v="14.276973281664301"/>
    <d v="1900-01-09T04:44:53"/>
    <n v="43273"/>
    <n v="0"/>
    <n v="0"/>
    <n v="0"/>
    <n v="60424.145941802883"/>
  </r>
  <r>
    <s v="STND-61016"/>
    <s v="Cook County School District 39"/>
    <s v="Wilmette Public School District 39 - 600 Romona Rd - Wilmette"/>
    <x v="1"/>
    <s v="Outdoor &amp; Garage Lighting"/>
    <x v="1"/>
    <n v="0"/>
    <n v="1323.81"/>
    <n v="0"/>
    <x v="0"/>
    <x v="1"/>
    <n v="10.1978380583316"/>
    <s v="Qty / 1,000"/>
    <m/>
    <s v="Public-Lighting"/>
    <x v="0"/>
    <n v="3"/>
    <n v="1"/>
    <s v="Lighting"/>
    <n v="0.99829244462109001"/>
    <n v="0.987374621353864"/>
    <n v="1321.54952111385"/>
    <n v="0"/>
    <n v="0.71"/>
    <n v="938.30015999083002"/>
    <n v="0"/>
    <n v="4903"/>
    <n v="1"/>
    <n v="1"/>
    <n v="0"/>
    <n v="0"/>
    <n v="14.276973281664301"/>
    <d v="1900-01-09T04:44:53"/>
    <n v="43270"/>
    <n v="0"/>
    <n v="0"/>
    <n v="0"/>
    <n v="9568.6330816931149"/>
  </r>
  <r>
    <s v="STND-61016"/>
    <s v="Cook County School District 39"/>
    <s v="Wilmette Public School District 39 - 600 Romona Rd - Wilmette"/>
    <x v="1"/>
    <s v="Outdoor &amp; Garage Lighting"/>
    <x v="1"/>
    <n v="0"/>
    <n v="725.64400000000001"/>
    <n v="0"/>
    <x v="0"/>
    <x v="1"/>
    <n v="10.1978380583316"/>
    <s v="Qty / 1,000"/>
    <m/>
    <s v="Public-Lighting"/>
    <x v="0"/>
    <n v="3"/>
    <n v="1"/>
    <s v="Lighting"/>
    <n v="0.99829244462109001"/>
    <n v="0.987374621353864"/>
    <n v="724.40492268462697"/>
    <n v="0"/>
    <n v="0.71"/>
    <n v="514.32749510608505"/>
    <n v="0"/>
    <n v="4903"/>
    <n v="1"/>
    <n v="1"/>
    <n v="0"/>
    <n v="0"/>
    <n v="14.276973281664301"/>
    <d v="1900-01-09T04:44:53"/>
    <n v="43270"/>
    <n v="0"/>
    <n v="0"/>
    <n v="0"/>
    <n v="5245.0285040391936"/>
  </r>
  <r>
    <s v="STND-61016"/>
    <s v="Cook County School District 39"/>
    <s v="Wilmette Public School District 39 - 600 Romona Rd - Wilmette"/>
    <x v="1"/>
    <s v="Outdoor &amp; Garage Lighting"/>
    <x v="1"/>
    <n v="0"/>
    <n v="676.61400000000003"/>
    <n v="0"/>
    <x v="0"/>
    <x v="1"/>
    <n v="10.1978380583316"/>
    <s v="Qty / 1,000"/>
    <m/>
    <s v="Public-Lighting"/>
    <x v="0"/>
    <n v="3"/>
    <n v="1"/>
    <s v="Lighting"/>
    <n v="0.99829244462109001"/>
    <n v="0.987374621353864"/>
    <n v="675.45864412485503"/>
    <n v="0"/>
    <n v="0.71"/>
    <n v="479.57563732864702"/>
    <n v="0"/>
    <n v="4903"/>
    <n v="1"/>
    <n v="1"/>
    <n v="0"/>
    <n v="0"/>
    <n v="14.276973281664301"/>
    <d v="1900-01-09T04:44:53"/>
    <n v="43270"/>
    <n v="0"/>
    <n v="0"/>
    <n v="0"/>
    <n v="4890.6346861987095"/>
  </r>
  <r>
    <s v="STND-61016"/>
    <s v="Cook County School District 39"/>
    <s v="Wilmette Public School District 39 - 600 Romona Rd - Wilmette"/>
    <x v="1"/>
    <s v="Outdoor &amp; Garage Lighting"/>
    <x v="1"/>
    <n v="0"/>
    <n v="769.77099999999996"/>
    <n v="0"/>
    <x v="0"/>
    <x v="1"/>
    <n v="10.1978380583316"/>
    <s v="Qty / 1,000"/>
    <m/>
    <s v="Public-Lighting"/>
    <x v="0"/>
    <n v="3"/>
    <n v="1"/>
    <s v="Lighting"/>
    <n v="0.99829244462109001"/>
    <n v="0.987374621353864"/>
    <n v="768.45657338842102"/>
    <n v="0"/>
    <n v="0.71"/>
    <n v="545.60416710577897"/>
    <n v="0"/>
    <n v="4903"/>
    <n v="1"/>
    <n v="1"/>
    <n v="0"/>
    <n v="0"/>
    <n v="14.276973281664301"/>
    <d v="1900-01-09T04:44:53"/>
    <n v="43270"/>
    <n v="0"/>
    <n v="0"/>
    <n v="0"/>
    <n v="5563.9829400956269"/>
  </r>
  <r>
    <s v="STND-61016"/>
    <s v="Cook County School District 39"/>
    <s v="Wilmette Public School District 39 - 600 Romona Rd - Wilmette"/>
    <x v="1"/>
    <s v="Outdoor &amp; Garage Lighting"/>
    <x v="1"/>
    <n v="0"/>
    <n v="1451.288"/>
    <n v="0"/>
    <x v="0"/>
    <x v="1"/>
    <n v="10.1978380583316"/>
    <s v="Qty / 1,000"/>
    <m/>
    <s v="Public-Lighting"/>
    <x v="0"/>
    <n v="3"/>
    <n v="1"/>
    <s v="Lighting"/>
    <n v="0.99829244462109001"/>
    <n v="0.987374621353864"/>
    <n v="1448.8098453692501"/>
    <n v="0"/>
    <n v="0.71"/>
    <n v="1028.6549902121701"/>
    <n v="0"/>
    <n v="4903"/>
    <n v="1"/>
    <n v="1"/>
    <n v="0"/>
    <n v="0"/>
    <n v="14.276973281664301"/>
    <d v="1900-01-09T04:44:53"/>
    <n v="43270"/>
    <n v="0"/>
    <n v="0"/>
    <n v="0"/>
    <n v="10490.057008078387"/>
  </r>
  <r>
    <s v="STND-61016"/>
    <s v="Cook County School District 39"/>
    <s v="Wilmette Public School District 39 - 600 Romona Rd - Wilmette"/>
    <x v="1"/>
    <s v="Outdoor &amp; Garage Lighting"/>
    <x v="1"/>
    <n v="0"/>
    <n v="2353.44"/>
    <n v="0"/>
    <x v="0"/>
    <x v="1"/>
    <n v="10.1978380583316"/>
    <s v="Qty / 1,000"/>
    <m/>
    <s v="Public-Lighting"/>
    <x v="0"/>
    <n v="3"/>
    <n v="1"/>
    <s v="Lighting"/>
    <n v="0.99829244462109001"/>
    <n v="0.987374621353864"/>
    <n v="2349.42137086906"/>
    <n v="0"/>
    <n v="0.71"/>
    <n v="1668.0891733170299"/>
    <n v="0"/>
    <n v="4903"/>
    <n v="1"/>
    <n v="1"/>
    <n v="0"/>
    <n v="0"/>
    <n v="14.276973281664301"/>
    <d v="1900-01-09T04:44:53"/>
    <n v="43270"/>
    <n v="0"/>
    <n v="0"/>
    <n v="0"/>
    <n v="17010.903256343303"/>
  </r>
  <r>
    <s v="STND-61016"/>
    <s v="Cook County School District 39"/>
    <s v="Wilmette Public School District 39 - 600 Romona Rd - Wilmette"/>
    <x v="1"/>
    <s v="Outdoor &amp; Garage Lighting"/>
    <x v="1"/>
    <n v="0"/>
    <n v="1323.81"/>
    <n v="0"/>
    <x v="0"/>
    <x v="1"/>
    <n v="10.1978380583316"/>
    <s v="Qty / 1,000"/>
    <m/>
    <s v="Public-Lighting"/>
    <x v="0"/>
    <n v="3"/>
    <n v="1"/>
    <s v="Lighting"/>
    <n v="0.99829244462109001"/>
    <n v="0.987374621353864"/>
    <n v="1321.54952111385"/>
    <n v="0"/>
    <n v="0.71"/>
    <n v="938.30015999083002"/>
    <n v="0"/>
    <n v="4903"/>
    <n v="1"/>
    <n v="1"/>
    <n v="0"/>
    <n v="0"/>
    <n v="14.276973281664301"/>
    <d v="1900-01-09T04:44:53"/>
    <n v="43270"/>
    <n v="0"/>
    <n v="0"/>
    <n v="0"/>
    <n v="9568.6330816931149"/>
  </r>
  <r>
    <s v="STND-61016"/>
    <s v="Cook County School District 39"/>
    <s v="Wilmette Public School District 39 - 600 Romona Rd - Wilmette"/>
    <x v="1"/>
    <s v="Outdoor &amp; Garage Lighting"/>
    <x v="1"/>
    <n v="0"/>
    <n v="1176.72"/>
    <n v="0"/>
    <x v="0"/>
    <x v="1"/>
    <n v="10.1978380583316"/>
    <s v="Qty / 1,000"/>
    <m/>
    <s v="Public-Lighting"/>
    <x v="0"/>
    <n v="3"/>
    <n v="1"/>
    <s v="Lighting"/>
    <n v="0.99829244462109001"/>
    <n v="0.987374621353864"/>
    <n v="1174.71068543453"/>
    <n v="0"/>
    <n v="0.71"/>
    <n v="834.04458665851598"/>
    <n v="0"/>
    <n v="4903"/>
    <n v="1"/>
    <n v="1"/>
    <n v="0"/>
    <n v="0"/>
    <n v="14.276973281664301"/>
    <d v="1900-01-09T04:44:53"/>
    <n v="43270"/>
    <n v="0"/>
    <n v="0"/>
    <n v="0"/>
    <n v="8505.4516281716624"/>
  </r>
  <r>
    <s v="STND-61016"/>
    <s v="Cook County School District 39"/>
    <s v="Wilmette Public School District 39 - 600 Romona Rd - Wilmette"/>
    <x v="1"/>
    <s v="Outdoor &amp; Garage Lighting"/>
    <x v="1"/>
    <n v="0"/>
    <n v="529.524"/>
    <n v="0"/>
    <x v="0"/>
    <x v="1"/>
    <n v="10.1978380583316"/>
    <s v="Qty / 1,000"/>
    <m/>
    <s v="Public-Lighting"/>
    <x v="0"/>
    <n v="3"/>
    <n v="1"/>
    <s v="Lighting"/>
    <n v="0.99829244462109001"/>
    <n v="0.987374621353864"/>
    <n v="528.61980844553796"/>
    <n v="0"/>
    <n v="0.71"/>
    <n v="375.32006399633201"/>
    <n v="0"/>
    <n v="4903"/>
    <n v="1"/>
    <n v="1"/>
    <n v="0"/>
    <n v="0"/>
    <n v="14.276973281664301"/>
    <d v="1900-01-09T04:44:53"/>
    <n v="43270"/>
    <n v="0"/>
    <n v="0"/>
    <n v="0"/>
    <n v="3827.4532326772464"/>
  </r>
  <r>
    <s v="STND-61016"/>
    <s v="Cook County School District 39"/>
    <s v="Wilmette Public School District 39 - 600 Romona Rd - Wilmette"/>
    <x v="27"/>
    <s v="Outdoor &amp; Garage Lighting"/>
    <x v="12"/>
    <n v="0"/>
    <n v="169.68"/>
    <n v="0"/>
    <x v="0"/>
    <x v="1"/>
    <n v="8"/>
    <s v="Qty / 1,000"/>
    <m/>
    <s v="Public-Lighting"/>
    <x v="0"/>
    <n v="3"/>
    <n v="1"/>
    <s v="Lighting"/>
    <n v="0.99829244462109001"/>
    <n v="0.987374621353864"/>
    <n v="169.39026200330699"/>
    <n v="0"/>
    <n v="0.71"/>
    <n v="120.267086022348"/>
    <n v="0"/>
    <n v="2979"/>
    <n v="1.17333333333333"/>
    <n v="1.323"/>
    <n v="2.1333333333333301E-2"/>
    <n v="0.72"/>
    <n v="23.497818059751602"/>
    <d v="1900-01-15T18:49:11"/>
    <n v="43270"/>
    <n v="0"/>
    <n v="3.0798229455146702"/>
    <n v="0"/>
    <n v="962.13668817878397"/>
  </r>
  <r>
    <s v="STND-61017"/>
    <s v="OSF Health System"/>
    <s v="OSF Saint James John W Albrecht Medical Center - 2500 W Reynolds St - Pontiac"/>
    <x v="0"/>
    <s v="Indoor Lighting"/>
    <x v="7"/>
    <n v="0"/>
    <n v="11953.16"/>
    <n v="1.331378"/>
    <x v="0"/>
    <x v="0"/>
    <n v="6.5651260504201696"/>
    <s v="Qty / 1,000"/>
    <m/>
    <s v="Private-Lighting"/>
    <x v="0"/>
    <n v="3"/>
    <n v="1"/>
    <s v="Lighting"/>
    <n v="0.91633259480590001"/>
    <n v="1.30467645558681"/>
    <n v="10953.0701189301"/>
    <n v="1.73701753008625"/>
    <n v="0.71"/>
    <n v="7776.67978444036"/>
    <n v="1.23328244636124"/>
    <n v="7616"/>
    <n v="1.23"/>
    <n v="1.41"/>
    <n v="1.4E-2"/>
    <n v="0.73499999999999999"/>
    <n v="9.1911764705882408"/>
    <d v="1900-01-05T13:33:47"/>
    <n v="43410"/>
    <n v="1.6760916004113"/>
    <n v="124.66909078457"/>
    <n v="0"/>
    <n v="51054.883038605316"/>
  </r>
  <r>
    <s v="STND-61018"/>
    <s v="Kankakee Country Club"/>
    <s v="Kankakee Country Club - 2011 Bobb Blvd - Kankakee"/>
    <x v="0"/>
    <s v="Indoor Lighting"/>
    <x v="2"/>
    <n v="0"/>
    <n v="13248.147000000001"/>
    <n v="2.8373140000000001"/>
    <x v="0"/>
    <x v="0"/>
    <n v="14.797277300976599"/>
    <s v="Qty / 1,000"/>
    <m/>
    <s v="Private-Lighting"/>
    <x v="0"/>
    <n v="3"/>
    <n v="1"/>
    <s v="Lighting"/>
    <n v="0.91633259480590001"/>
    <n v="1.30467645558681"/>
    <n v="12139.708916879999"/>
    <n v="3.7017767729068201"/>
    <n v="0.71"/>
    <n v="8619.1933309847991"/>
    <n v="2.6282615087638499"/>
    <n v="3379"/>
    <n v="1.0900000000000001"/>
    <n v="1.36"/>
    <n v="2.1999999999999999E-2"/>
    <n v="0.57999999999999996"/>
    <n v="20.7161882213673"/>
    <d v="1900-01-13T19:08:05"/>
    <n v="43350"/>
    <n v="4.6929218723463801"/>
    <n v="245.02164786363301"/>
    <n v="0"/>
    <n v="127540.59382931025"/>
  </r>
  <r>
    <s v="STND-61018"/>
    <s v="Kankakee Country Club"/>
    <s v="Kankakee Country Club - 2011 Bobb Blvd - Kankakee"/>
    <x v="0"/>
    <s v="Indoor Lighting"/>
    <x v="2"/>
    <n v="0"/>
    <n v="1012.855"/>
    <n v="0.21692"/>
    <x v="0"/>
    <x v="0"/>
    <n v="14.797277300976599"/>
    <s v="Qty / 1,000"/>
    <m/>
    <s v="Private-Lighting"/>
    <x v="0"/>
    <n v="3"/>
    <n v="1"/>
    <s v="Lighting"/>
    <n v="0.91633259480590001"/>
    <n v="1.30467645558681"/>
    <n v="928.11205031213001"/>
    <n v="0.28301041674589"/>
    <n v="0.71"/>
    <n v="658.95955572161199"/>
    <n v="0.20093739588958201"/>
    <n v="3379"/>
    <n v="1.0900000000000001"/>
    <n v="1.36"/>
    <n v="2.1999999999999999E-2"/>
    <n v="0.57999999999999996"/>
    <n v="20.7161882213673"/>
    <d v="1900-01-13T19:08:05"/>
    <n v="43350"/>
    <n v="0.35878602528637199"/>
    <n v="18.732536795290699"/>
    <n v="0"/>
    <n v="9750.8072761410331"/>
  </r>
  <r>
    <s v="STND-61018"/>
    <s v="Kankakee Country Club"/>
    <s v="Kankakee Country Club - 2011 Bobb Blvd - Kankakee"/>
    <x v="1"/>
    <s v="Outdoor &amp; Garage Lighting"/>
    <x v="1"/>
    <n v="0"/>
    <n v="3088.89"/>
    <n v="0"/>
    <x v="0"/>
    <x v="0"/>
    <n v="10.1978380583316"/>
    <s v="Qty / 1,000"/>
    <m/>
    <s v="Private-Lighting"/>
    <x v="0"/>
    <n v="3"/>
    <n v="1"/>
    <s v="Lighting"/>
    <n v="0.91633259480590001"/>
    <n v="1.30467645558681"/>
    <n v="2830.4505887700002"/>
    <n v="0"/>
    <n v="0.71"/>
    <n v="2009.6199180266999"/>
    <n v="0"/>
    <n v="4903"/>
    <n v="1"/>
    <n v="1"/>
    <n v="0"/>
    <n v="0"/>
    <n v="14.276973281664301"/>
    <d v="1900-01-09T04:44:53"/>
    <n v="43350"/>
    <n v="0"/>
    <n v="0"/>
    <n v="0"/>
    <n v="20493.77848283391"/>
  </r>
  <r>
    <s v="STND-61018"/>
    <s v="Kankakee Country Club"/>
    <s v="Kankakee Country Club - 2011 Bobb Blvd - Kankakee"/>
    <x v="1"/>
    <s v="Outdoor &amp; Garage Lighting"/>
    <x v="1"/>
    <n v="0"/>
    <n v="12992.95"/>
    <n v="0"/>
    <x v="0"/>
    <x v="0"/>
    <n v="10.1978380583316"/>
    <s v="Qty / 1,000"/>
    <m/>
    <s v="Private-Lighting"/>
    <x v="0"/>
    <n v="3"/>
    <n v="1"/>
    <s v="Lighting"/>
    <n v="0.91633259480590001"/>
    <n v="1.30467645558681"/>
    <n v="11905.8635876833"/>
    <n v="0"/>
    <n v="0.71"/>
    <n v="8453.1631472551508"/>
    <n v="0"/>
    <n v="4903"/>
    <n v="1"/>
    <n v="1"/>
    <n v="0"/>
    <n v="0"/>
    <n v="14.276973281664301"/>
    <d v="1900-01-09T04:44:53"/>
    <n v="43350"/>
    <n v="0"/>
    <n v="0"/>
    <n v="0"/>
    <n v="86203.988856364696"/>
  </r>
  <r>
    <s v="STND-61018"/>
    <s v="Kankakee Country Club"/>
    <s v="Kankakee Country Club - 2011 Bobb Blvd - Kankakee"/>
    <x v="1"/>
    <s v="Outdoor &amp; Garage Lighting"/>
    <x v="1"/>
    <n v="0"/>
    <n v="171.60499999999999"/>
    <n v="0"/>
    <x v="0"/>
    <x v="0"/>
    <n v="10.1978380583316"/>
    <s v="Qty / 1,000"/>
    <m/>
    <s v="Private-Lighting"/>
    <x v="0"/>
    <n v="3"/>
    <n v="1"/>
    <s v="Lighting"/>
    <n v="0.91633259480590001"/>
    <n v="1.30467645558681"/>
    <n v="157.24725493166599"/>
    <n v="0"/>
    <n v="0.71"/>
    <n v="111.645551001483"/>
    <n v="0"/>
    <n v="4903"/>
    <n v="1"/>
    <n v="1"/>
    <n v="0"/>
    <n v="0"/>
    <n v="14.276973281664301"/>
    <d v="1900-01-09T04:44:53"/>
    <n v="43350"/>
    <n v="0"/>
    <n v="0"/>
    <n v="0"/>
    <n v="1138.5432490463249"/>
  </r>
  <r>
    <s v="STND-61018"/>
    <s v="Kankakee Country Club"/>
    <s v="Kankakee Country Club - 2011 Bobb Blvd - Kankakee"/>
    <x v="1"/>
    <s v="Outdoor &amp; Garage Lighting"/>
    <x v="1"/>
    <n v="0"/>
    <n v="1059.048"/>
    <n v="0"/>
    <x v="0"/>
    <x v="0"/>
    <n v="10.1978380583316"/>
    <s v="Qty / 1,000"/>
    <m/>
    <s v="Private-Lighting"/>
    <x v="0"/>
    <n v="3"/>
    <n v="1"/>
    <s v="Lighting"/>
    <n v="0.91633259480590001"/>
    <n v="1.30467645558681"/>
    <n v="970.44020186399905"/>
    <n v="0"/>
    <n v="0.71"/>
    <n v="689.01254332343899"/>
    <n v="0"/>
    <n v="4903"/>
    <n v="1"/>
    <n v="1"/>
    <n v="0"/>
    <n v="0"/>
    <n v="14.276973281664301"/>
    <d v="1900-01-09T04:44:53"/>
    <n v="43350"/>
    <n v="0"/>
    <n v="0"/>
    <n v="0"/>
    <n v="7026.4383369716161"/>
  </r>
  <r>
    <s v="STND-61025"/>
    <s v="Chicago Circuits Corp."/>
    <s v="Chicago Circuits Corp - 2685 United Ln - Elk Grove Village"/>
    <x v="0"/>
    <s v="Indoor Lighting"/>
    <x v="10"/>
    <n v="0"/>
    <n v="20207.444"/>
    <n v="3.613896"/>
    <x v="0"/>
    <x v="0"/>
    <n v="10.827197921178"/>
    <s v="Qty / 1,000"/>
    <m/>
    <s v="Private-Lighting"/>
    <x v="0"/>
    <n v="3"/>
    <n v="1"/>
    <s v="Lighting"/>
    <n v="0.91633259480590001"/>
    <n v="1.30467645558681"/>
    <n v="18516.739594914899"/>
    <n v="4.7149650241393397"/>
    <n v="0.71"/>
    <n v="13146.8851123896"/>
    <n v="3.3476251671389301"/>
    <n v="4618"/>
    <n v="1.02"/>
    <n v="1.04"/>
    <n v="1.2E-2"/>
    <n v="0.81"/>
    <n v="15.158077089649201"/>
    <d v="1900-01-09T19:51:10"/>
    <n v="43250"/>
    <n v="5.5970619944674"/>
    <n v="217.843995234293"/>
    <n v="1"/>
    <n v="142343.92715883066"/>
  </r>
  <r>
    <s v="STND-61025"/>
    <s v="Chicago Circuits Corp."/>
    <s v="Chicago Circuits Corp - 2685 United Ln - Elk Grove Village"/>
    <x v="1"/>
    <s v="Outdoor &amp; Garage Lighting"/>
    <x v="1"/>
    <n v="0"/>
    <n v="1274.78"/>
    <n v="0"/>
    <x v="0"/>
    <x v="0"/>
    <n v="10.1978380583316"/>
    <s v="Qty / 1,000"/>
    <m/>
    <s v="Private-Lighting"/>
    <x v="0"/>
    <n v="3"/>
    <n v="1"/>
    <s v="Lighting"/>
    <n v="0.91633259480590001"/>
    <n v="1.30467645558681"/>
    <n v="1168.1224652066601"/>
    <n v="0"/>
    <n v="0.71"/>
    <n v="829.36695029673206"/>
    <n v="0"/>
    <n v="4903"/>
    <n v="1"/>
    <n v="1"/>
    <n v="0"/>
    <n v="0"/>
    <n v="14.276973281664301"/>
    <d v="1900-01-09T04:44:53"/>
    <n v="43250"/>
    <n v="0"/>
    <n v="0"/>
    <n v="1"/>
    <n v="8457.7498500584261"/>
  </r>
  <r>
    <s v="STND-61025"/>
    <s v="Chicago Circuits Corp."/>
    <s v="Chicago Circuits Corp - 2685 United Ln - Elk Grove Village"/>
    <x v="1"/>
    <s v="Outdoor &amp; Garage Lighting"/>
    <x v="1"/>
    <n v="0"/>
    <n v="2059.2600000000002"/>
    <n v="0"/>
    <x v="0"/>
    <x v="0"/>
    <n v="10.1978380583316"/>
    <s v="Qty / 1,000"/>
    <m/>
    <s v="Private-Lighting"/>
    <x v="0"/>
    <n v="3"/>
    <n v="1"/>
    <s v="Lighting"/>
    <n v="0.91633259480590001"/>
    <n v="1.30467645558681"/>
    <n v="1886.96705918"/>
    <n v="0"/>
    <n v="0.71"/>
    <n v="1339.7466120178001"/>
    <n v="0"/>
    <n v="4903"/>
    <n v="1"/>
    <n v="1"/>
    <n v="0"/>
    <n v="0"/>
    <n v="14.276973281664301"/>
    <d v="1900-01-09T04:44:53"/>
    <n v="43250"/>
    <n v="0"/>
    <n v="0"/>
    <n v="1"/>
    <n v="13662.518988555941"/>
  </r>
  <r>
    <s v="STND-61025"/>
    <s v="Chicago Circuits Corp."/>
    <s v="Chicago Circuits Corp - 2685 United Ln - Elk Grove Village"/>
    <x v="1"/>
    <s v="Outdoor &amp; Garage Lighting"/>
    <x v="1"/>
    <n v="0"/>
    <n v="2745.68"/>
    <n v="0"/>
    <x v="0"/>
    <x v="0"/>
    <n v="10.1978380583316"/>
    <s v="Qty / 1,000"/>
    <m/>
    <s v="Private-Lighting"/>
    <x v="0"/>
    <n v="3"/>
    <n v="1"/>
    <s v="Lighting"/>
    <n v="0.91633259480590001"/>
    <n v="1.30467645558681"/>
    <n v="2515.95607890666"/>
    <n v="0"/>
    <n v="0.71"/>
    <n v="1786.32881602373"/>
    <n v="0"/>
    <n v="4903"/>
    <n v="1"/>
    <n v="1"/>
    <n v="0"/>
    <n v="0"/>
    <n v="14.276973281664301"/>
    <d v="1900-01-09T04:44:53"/>
    <n v="43250"/>
    <n v="0"/>
    <n v="0"/>
    <n v="1"/>
    <n v="18216.691984741221"/>
  </r>
  <r>
    <s v="STND-61025"/>
    <s v="Chicago Circuits Corp."/>
    <s v="Chicago Circuits Corp - 2685 United Ln - Elk Grove Village"/>
    <x v="1"/>
    <s v="Outdoor &amp; Garage Lighting"/>
    <x v="1"/>
    <n v="0"/>
    <n v="858.02499999999998"/>
    <n v="0"/>
    <x v="0"/>
    <x v="0"/>
    <n v="10.1978380583316"/>
    <s v="Qty / 1,000"/>
    <m/>
    <s v="Private-Lighting"/>
    <x v="0"/>
    <n v="3"/>
    <n v="1"/>
    <s v="Lighting"/>
    <n v="0.91633259480590001"/>
    <n v="1.30467645558681"/>
    <n v="786.23627465833204"/>
    <n v="0"/>
    <n v="0.71"/>
    <n v="558.22775500741602"/>
    <n v="0"/>
    <n v="4903"/>
    <n v="1"/>
    <n v="1"/>
    <n v="0"/>
    <n v="0"/>
    <n v="14.276973281664301"/>
    <d v="1900-01-09T04:44:53"/>
    <n v="43250"/>
    <n v="0"/>
    <n v="0"/>
    <n v="1"/>
    <n v="5692.7162452316352"/>
  </r>
  <r>
    <s v="STND-61025"/>
    <s v="Chicago Circuits Corp."/>
    <s v="Chicago Circuits Corp - 2685 United Ln - Elk Grove Village"/>
    <x v="27"/>
    <s v="Outdoor &amp; Garage Lighting"/>
    <x v="10"/>
    <n v="0"/>
    <n v="32.200000000000003"/>
    <n v="0"/>
    <x v="0"/>
    <x v="0"/>
    <n v="8"/>
    <s v="Qty / 1,000"/>
    <m/>
    <s v="Private-Lighting"/>
    <x v="0"/>
    <n v="3"/>
    <n v="1"/>
    <s v="Lighting"/>
    <n v="0.91633259480590001"/>
    <n v="1.30467645558681"/>
    <n v="29.505909552750001"/>
    <n v="0"/>
    <n v="0.71"/>
    <n v="20.949195782452499"/>
    <n v="0"/>
    <n v="4618"/>
    <n v="1.02"/>
    <n v="1.04"/>
    <n v="1.2E-2"/>
    <n v="0.81"/>
    <n v="15.158077089649201"/>
    <d v="1900-01-09T19:51:10"/>
    <n v="43250"/>
    <n v="0"/>
    <n v="0.34712834767941098"/>
    <n v="1"/>
    <n v="167.59356625961999"/>
  </r>
  <r>
    <s v="STND-61025"/>
    <s v="Chicago Circuits Corp."/>
    <s v="Chicago Circuits Corp - 2685 United Ln - Elk Grove Village"/>
    <x v="0"/>
    <s v="Indoor Lighting"/>
    <x v="10"/>
    <n v="0"/>
    <n v="56.524000000000001"/>
    <n v="1.0109E-2"/>
    <x v="0"/>
    <x v="0"/>
    <n v="10.827197921178"/>
    <s v="Qty / 1,000"/>
    <m/>
    <s v="Private-Lighting"/>
    <x v="0"/>
    <n v="3"/>
    <n v="1"/>
    <s v="Lighting"/>
    <n v="0.91633259480590001"/>
    <n v="1.30467645558681"/>
    <n v="51.794783588808698"/>
    <n v="1.3188974289527E-2"/>
    <n v="0.71"/>
    <n v="36.7742963480542"/>
    <n v="9.3641717455641895E-3"/>
    <n v="4618"/>
    <n v="1.02"/>
    <n v="1.04"/>
    <n v="1.2E-2"/>
    <n v="0.81"/>
    <n v="15.158077089649201"/>
    <d v="1900-01-09T19:51:10"/>
    <n v="43250"/>
    <n v="1.56564272192866E-2"/>
    <n v="0.60935039516245504"/>
    <n v="1"/>
    <n v="398.16258497243615"/>
  </r>
  <r>
    <s v="STND-61025"/>
    <s v="Chicago Circuits Corp."/>
    <s v="Chicago Circuits Corp - 2685 United Ln - Elk Grove Village"/>
    <x v="0"/>
    <s v="Indoor Lighting"/>
    <x v="10"/>
    <n v="0"/>
    <n v="84.786000000000001"/>
    <n v="1.5162999999999999E-2"/>
    <x v="0"/>
    <x v="0"/>
    <n v="10.827197921178"/>
    <s v="Qty / 1,000"/>
    <m/>
    <s v="Private-Lighting"/>
    <x v="0"/>
    <n v="3"/>
    <n v="1"/>
    <s v="Lighting"/>
    <n v="0.91633259480590001"/>
    <n v="1.30467645558681"/>
    <n v="77.692175383212998"/>
    <n v="1.9782809096062701E-2"/>
    <n v="0.71"/>
    <n v="55.161444522081197"/>
    <n v="1.4045794458204501E-2"/>
    <n v="4618"/>
    <n v="1.02"/>
    <n v="1.04"/>
    <n v="1.2E-2"/>
    <n v="0.81"/>
    <n v="15.158077089649201"/>
    <d v="1900-01-09T19:51:10"/>
    <n v="43250"/>
    <n v="2.3483866448317601E-2"/>
    <n v="0.914025592743683"/>
    <n v="1"/>
    <n v="597.24387745865306"/>
  </r>
  <r>
    <s v="STND-61025"/>
    <s v="Chicago Circuits Corp."/>
    <s v="Chicago Circuits Corp - 2685 United Ln - Elk Grove Village"/>
    <x v="0"/>
    <s v="Indoor Lighting"/>
    <x v="10"/>
    <n v="0"/>
    <n v="136.6"/>
    <n v="2.443E-2"/>
    <x v="0"/>
    <x v="0"/>
    <n v="10.827197921178"/>
    <s v="Qty / 1,000"/>
    <m/>
    <s v="Private-Lighting"/>
    <x v="0"/>
    <n v="3"/>
    <n v="1"/>
    <s v="Lighting"/>
    <n v="0.91633259480590001"/>
    <n v="1.30467645558681"/>
    <n v="125.171032450486"/>
    <n v="3.1873245809985698E-2"/>
    <n v="0.71"/>
    <n v="88.871433039845002"/>
    <n v="2.26300045250898E-2"/>
    <n v="4618"/>
    <n v="1.02"/>
    <n v="1.04"/>
    <n v="1.2E-2"/>
    <n v="0.81"/>
    <n v="15.158077089649201"/>
    <d v="1900-01-09T19:51:10"/>
    <n v="43250"/>
    <n v="3.7836236716507203E-2"/>
    <n v="1.4726003817704201"/>
    <n v="1"/>
    <n v="962.22859506111956"/>
  </r>
  <r>
    <s v="STND-61025"/>
    <s v="Chicago Circuits Corp."/>
    <s v="Chicago Circuits Corp - 2685 United Ln - Elk Grove Village"/>
    <x v="0"/>
    <s v="Indoor Lighting"/>
    <x v="10"/>
    <n v="0"/>
    <n v="6495.5860000000002"/>
    <n v="1.16167"/>
    <x v="0"/>
    <x v="0"/>
    <n v="10.827197921178"/>
    <s v="Qty / 1,000"/>
    <m/>
    <s v="Private-Lighting"/>
    <x v="0"/>
    <n v="3"/>
    <n v="1"/>
    <s v="Lighting"/>
    <n v="0.91633259480590001"/>
    <n v="1.30467645558681"/>
    <n v="5952.1171741648805"/>
    <n v="1.5156034981615301"/>
    <n v="0.71"/>
    <n v="4226.0031936570604"/>
    <n v="1.07607848369468"/>
    <n v="4618"/>
    <n v="1.02"/>
    <n v="1.04"/>
    <n v="1.2E-2"/>
    <n v="0.81"/>
    <n v="15.158077089649201"/>
    <d v="1900-01-09T19:51:10"/>
    <n v="43250"/>
    <n v="1.7991494517586999"/>
    <n v="70.024907931351507"/>
    <n v="1"/>
    <n v="45755.772993255312"/>
  </r>
  <r>
    <s v="STND-61025"/>
    <s v="Chicago Circuits Corp."/>
    <s v="Chicago Circuits Corp - 2685 United Ln - Elk Grove Village"/>
    <x v="0"/>
    <s v="Indoor Lighting"/>
    <x v="10"/>
    <n v="0"/>
    <n v="683.00199999999995"/>
    <n v="0.12214800000000001"/>
    <x v="0"/>
    <x v="0"/>
    <n v="10.827197921178"/>
    <s v="Qty / 1,000"/>
    <m/>
    <s v="Private-Lighting"/>
    <x v="0"/>
    <n v="3"/>
    <n v="1"/>
    <s v="Lighting"/>
    <n v="0.91633259480590001"/>
    <n v="1.30467645558681"/>
    <n v="625.85699491761898"/>
    <n v="0.15936361969701701"/>
    <n v="0.71"/>
    <n v="444.35846639150998"/>
    <n v="0.113148169984882"/>
    <n v="4618"/>
    <n v="1.02"/>
    <n v="1.04"/>
    <n v="1.2E-2"/>
    <n v="0.81"/>
    <n v="15.158077089649201"/>
    <d v="1900-01-09T19:51:10"/>
    <n v="43250"/>
    <n v="0.18917808606008699"/>
    <n v="7.3630234696190504"/>
    <n v="1"/>
    <n v="4811.1570635720009"/>
  </r>
  <r>
    <s v="STND-61026"/>
    <s v="4100 Venture, L.L.C."/>
    <s v="4100 Venture LLC - 4100 W 76th St - Chicago"/>
    <x v="0"/>
    <s v="Indoor Lighting"/>
    <x v="8"/>
    <n v="0"/>
    <n v="545.16800000000001"/>
    <n v="8.6277999999999994E-2"/>
    <x v="0"/>
    <x v="0"/>
    <n v="9.5383441434566993"/>
    <s v="Qty / 1,000"/>
    <m/>
    <s v="Private-Lighting"/>
    <x v="0"/>
    <n v="3"/>
    <n v="1"/>
    <s v="Lighting"/>
    <n v="0.91633259480590001"/>
    <n v="1.30467645558681"/>
    <n v="499.55520804514299"/>
    <n v="0.112564875235118"/>
    <n v="0.71"/>
    <n v="354.684197712051"/>
    <n v="7.99210614169341E-2"/>
    <n v="5242"/>
    <n v="1"/>
    <n v="1.22"/>
    <n v="1.0999999999999999E-2"/>
    <n v="0.68"/>
    <n v="13.3536818008394"/>
    <d v="1900-01-08T12:55:13"/>
    <n v="43314"/>
    <n v="0.13568572231812701"/>
    <n v="5.4951072884965697"/>
    <n v="0"/>
    <n v="3383.0999400233795"/>
  </r>
  <r>
    <s v="STND-61026"/>
    <s v="4100 Venture, L.L.C."/>
    <s v="4100 Venture LLC - 4100 W 76th St - Chicago"/>
    <x v="0"/>
    <s v="Indoor Lighting"/>
    <x v="8"/>
    <n v="0"/>
    <n v="11259.816000000001"/>
    <n v="1.781981"/>
    <x v="0"/>
    <x v="0"/>
    <n v="9.5383441434566993"/>
    <s v="Qty / 1,000"/>
    <m/>
    <s v="Private-Lighting"/>
    <x v="0"/>
    <n v="3"/>
    <n v="1"/>
    <s v="Lighting"/>
    <n v="0.91633259480590001"/>
    <n v="1.30467645558681"/>
    <n v="10317.736412316999"/>
    <n v="2.3249086550030298"/>
    <n v="0.71"/>
    <n v="7325.5928527450596"/>
    <n v="1.65068514505215"/>
    <n v="5242"/>
    <n v="1"/>
    <n v="1.22"/>
    <n v="1.0999999999999999E-2"/>
    <n v="0.68"/>
    <n v="13.3536818008394"/>
    <d v="1900-01-08T12:55:13"/>
    <n v="43314"/>
    <n v="2.8024453411319099"/>
    <n v="113.495100535487"/>
    <n v="0"/>
    <n v="69874.025684329099"/>
  </r>
  <r>
    <s v="STND-61026"/>
    <s v="4100 Venture, L.L.C."/>
    <s v="4100 Venture LLC - 4100 W 76th St - Chicago"/>
    <x v="0"/>
    <s v="Indoor Lighting"/>
    <x v="8"/>
    <n v="0"/>
    <n v="14950.183999999999"/>
    <n v="2.3660190000000001"/>
    <x v="0"/>
    <x v="0"/>
    <n v="9.5383441434566993"/>
    <s v="Qty / 1,000"/>
    <m/>
    <s v="Private-Lighting"/>
    <x v="0"/>
    <n v="3"/>
    <n v="1"/>
    <s v="Lighting"/>
    <n v="0.91633259480590001"/>
    <n v="1.30467645558681"/>
    <n v="13699.3408975456"/>
    <n v="3.0868892827710401"/>
    <n v="0.71"/>
    <n v="9726.5320372574097"/>
    <n v="2.1916913907674398"/>
    <n v="5242"/>
    <n v="1"/>
    <n v="1.22"/>
    <n v="1.0999999999999999E-2"/>
    <n v="0.68"/>
    <n v="13.3536818008394"/>
    <d v="1900-01-08T12:55:13"/>
    <n v="43314"/>
    <n v="3.7209369368021199"/>
    <n v="150.69274987300199"/>
    <n v="0"/>
    <n v="92775.009893718176"/>
  </r>
  <r>
    <s v="STND-61027"/>
    <s v="Speedway LLC"/>
    <s v="Speedway LLC - 505 Townline Rd - Mundelein"/>
    <x v="59"/>
    <s v="Outdoor &amp; Garage Lighting"/>
    <x v="1"/>
    <n v="0"/>
    <n v="2000.4"/>
    <n v="0.40799999999999997"/>
    <x v="0"/>
    <x v="0"/>
    <n v="10.1978380583316"/>
    <s v="Qty / 1,000"/>
    <m/>
    <s v="Private-Lighting"/>
    <x v="0"/>
    <n v="3"/>
    <n v="1"/>
    <s v="Lighting"/>
    <n v="0.91633259480590001"/>
    <n v="1.30467645558681"/>
    <n v="1833.03172264972"/>
    <n v="0.53230799387941696"/>
    <n v="0.71"/>
    <n v="1301.4525230812999"/>
    <n v="0.37793867565438599"/>
    <n v="4903"/>
    <n v="1"/>
    <n v="1"/>
    <n v="0"/>
    <n v="0"/>
    <n v="14.276973281664301"/>
    <d v="1900-01-09T04:44:53"/>
    <n v="43334"/>
    <n v="0.53230799387941696"/>
    <n v="0"/>
    <n v="0"/>
    <n v="13272.002070990166"/>
  </r>
  <r>
    <s v="STND-61029"/>
    <s v="J.L. Clark LLC"/>
    <s v="J L CLark - 923 23rd Ave - Rockford"/>
    <x v="0"/>
    <s v="Indoor Lighting"/>
    <x v="10"/>
    <n v="0"/>
    <n v="19670.463"/>
    <n v="3.517862"/>
    <x v="0"/>
    <x v="0"/>
    <n v="10.827197921178"/>
    <s v="Qty / 1,000"/>
    <m/>
    <s v="Private-Lighting"/>
    <x v="0"/>
    <n v="3"/>
    <n v="1"/>
    <s v="Lighting"/>
    <n v="0.91633259480590001"/>
    <n v="1.30467645558681"/>
    <n v="18024.686401823401"/>
    <n v="4.5896717254035098"/>
    <n v="0.71"/>
    <n v="12797.5273452946"/>
    <n v="3.2586669250364899"/>
    <n v="4618"/>
    <n v="1.02"/>
    <n v="1.04"/>
    <n v="1.2E-2"/>
    <n v="0.81"/>
    <n v="15.158077089649201"/>
    <d v="1900-01-09T19:51:10"/>
    <n v="43247"/>
    <n v="5.4483282590260096"/>
    <n v="212.05513413909901"/>
    <n v="1"/>
    <n v="138561.36146919231"/>
  </r>
  <r>
    <s v="STND-61030"/>
    <s v="Quest Diagnostics, LLC."/>
    <s v="Quest Diagnostics - 506 E State Parkway - Schaumburg"/>
    <x v="1"/>
    <s v="Outdoor &amp; Garage Lighting"/>
    <x v="1"/>
    <n v="0"/>
    <n v="46215.678"/>
    <n v="0"/>
    <x v="0"/>
    <x v="0"/>
    <n v="10.1978380583316"/>
    <s v="Qty / 1,000"/>
    <m/>
    <s v="Private-Lighting"/>
    <x v="0"/>
    <n v="3"/>
    <n v="1"/>
    <s v="Lighting"/>
    <n v="0.91633259480590001"/>
    <n v="1.30467645558681"/>
    <n v="42348.932142453901"/>
    <n v="0"/>
    <n v="0.71"/>
    <n v="30067.741821142299"/>
    <n v="0"/>
    <n v="4903"/>
    <n v="1"/>
    <n v="1"/>
    <n v="0"/>
    <n v="0"/>
    <n v="14.276973281664301"/>
    <d v="1900-01-09T04:44:53"/>
    <n v="43331"/>
    <n v="0"/>
    <n v="0"/>
    <n v="0"/>
    <n v="306625.96187173366"/>
  </r>
  <r>
    <s v="STND-61030"/>
    <s v="Quest Diagnostics, LLC."/>
    <s v="Quest Diagnostics - 506 E State Parkway - Schaumburg"/>
    <x v="1"/>
    <s v="Outdoor &amp; Garage Lighting"/>
    <x v="1"/>
    <n v="0"/>
    <n v="1274.78"/>
    <n v="0"/>
    <x v="0"/>
    <x v="0"/>
    <n v="10.1978380583316"/>
    <s v="Qty / 1,000"/>
    <m/>
    <s v="Private-Lighting"/>
    <x v="0"/>
    <n v="3"/>
    <n v="1"/>
    <s v="Lighting"/>
    <n v="0.91633259480590001"/>
    <n v="1.30467645558681"/>
    <n v="1168.1224652066601"/>
    <n v="0"/>
    <n v="0.71"/>
    <n v="829.36695029673206"/>
    <n v="0"/>
    <n v="4903"/>
    <n v="1"/>
    <n v="1"/>
    <n v="0"/>
    <n v="0"/>
    <n v="14.276973281664301"/>
    <d v="1900-01-09T04:44:53"/>
    <n v="43331"/>
    <n v="0"/>
    <n v="0"/>
    <n v="0"/>
    <n v="8457.7498500584261"/>
  </r>
  <r>
    <s v="STND-61030"/>
    <s v="Quest Diagnostics, LLC."/>
    <s v="Quest Diagnostics - 506 E State Parkway - Schaumburg"/>
    <x v="1"/>
    <s v="Outdoor &amp; Garage Lighting"/>
    <x v="1"/>
    <n v="0"/>
    <n v="2824.1280000000002"/>
    <n v="0"/>
    <x v="0"/>
    <x v="0"/>
    <n v="10.1978380583316"/>
    <s v="Qty / 1,000"/>
    <m/>
    <s v="Private-Lighting"/>
    <x v="0"/>
    <n v="3"/>
    <n v="1"/>
    <s v="Lighting"/>
    <n v="0.91633259480590001"/>
    <n v="1.30467645558681"/>
    <n v="2587.8405383039999"/>
    <n v="0"/>
    <n v="0.71"/>
    <n v="1837.36678219584"/>
    <n v="0"/>
    <n v="4903"/>
    <n v="1"/>
    <n v="1"/>
    <n v="0"/>
    <n v="0"/>
    <n v="14.276973281664301"/>
    <d v="1900-01-09T04:44:53"/>
    <n v="43331"/>
    <n v="0"/>
    <n v="0"/>
    <n v="0"/>
    <n v="18737.168898591004"/>
  </r>
  <r>
    <s v="STND-61030"/>
    <s v="Quest Diagnostics, LLC."/>
    <s v="Quest Diagnostics - 506 E State Parkway - Schaumburg"/>
    <x v="1"/>
    <s v="Outdoor &amp; Garage Lighting"/>
    <x v="1"/>
    <n v="0"/>
    <n v="3687.056"/>
    <n v="0"/>
    <x v="0"/>
    <x v="0"/>
    <n v="10.1978380583316"/>
    <s v="Qty / 1,000"/>
    <m/>
    <s v="Private-Lighting"/>
    <x v="0"/>
    <n v="3"/>
    <n v="1"/>
    <s v="Lighting"/>
    <n v="0.91633259480590001"/>
    <n v="1.30467645558681"/>
    <n v="3378.5695916746599"/>
    <n v="0"/>
    <n v="0.71"/>
    <n v="2398.7844100890102"/>
    <n v="0"/>
    <n v="4903"/>
    <n v="1"/>
    <n v="1"/>
    <n v="0"/>
    <n v="0"/>
    <n v="14.276973281664301"/>
    <d v="1900-01-09T04:44:53"/>
    <n v="43331"/>
    <n v="0"/>
    <n v="0"/>
    <n v="0"/>
    <n v="24462.414950938222"/>
  </r>
  <r>
    <s v="STND-61030"/>
    <s v="Quest Diagnostics, LLC."/>
    <s v="Quest Diagnostics - 506 E State Parkway - Schaumburg"/>
    <x v="1"/>
    <s v="Outdoor &amp; Garage Lighting"/>
    <x v="1"/>
    <n v="0"/>
    <n v="534.42700000000002"/>
    <n v="0"/>
    <x v="0"/>
    <x v="0"/>
    <n v="10.1978380583316"/>
    <s v="Qty / 1,000"/>
    <m/>
    <s v="Private-Lighting"/>
    <x v="0"/>
    <n v="3"/>
    <n v="1"/>
    <s v="Lighting"/>
    <n v="0.91633259480590001"/>
    <n v="1.30467645558681"/>
    <n v="489.71287964433299"/>
    <n v="0"/>
    <n v="0.71"/>
    <n v="347.69614454747602"/>
    <n v="0"/>
    <n v="4903"/>
    <n v="1"/>
    <n v="1"/>
    <n v="0"/>
    <n v="0"/>
    <n v="14.276973281664301"/>
    <d v="1900-01-09T04:44:53"/>
    <n v="43331"/>
    <n v="0"/>
    <n v="0"/>
    <n v="0"/>
    <n v="3545.7489756014161"/>
  </r>
  <r>
    <s v="STND-61030"/>
    <s v="Quest Diagnostics, LLC."/>
    <s v="Quest Diagnostics - 506 E State Parkway - Schaumburg"/>
    <x v="1"/>
    <s v="Outdoor &amp; Garage Lighting"/>
    <x v="1"/>
    <n v="0"/>
    <n v="686.42"/>
    <n v="0"/>
    <x v="0"/>
    <x v="0"/>
    <n v="10.1978380583316"/>
    <s v="Qty / 1,000"/>
    <m/>
    <s v="Private-Lighting"/>
    <x v="0"/>
    <n v="3"/>
    <n v="1"/>
    <s v="Lighting"/>
    <n v="0.91633259480590001"/>
    <n v="1.30467645558681"/>
    <n v="628.98901972666602"/>
    <n v="0"/>
    <n v="0.71"/>
    <n v="446.58220400593302"/>
    <n v="0"/>
    <n v="4903"/>
    <n v="1"/>
    <n v="1"/>
    <n v="0"/>
    <n v="0"/>
    <n v="14.276973281664301"/>
    <d v="1900-01-09T04:44:53"/>
    <n v="43331"/>
    <n v="0"/>
    <n v="0"/>
    <n v="0"/>
    <n v="4554.1729961853107"/>
  </r>
  <r>
    <s v="STND-61031"/>
    <s v="Liberty Lithographers, Inc."/>
    <s v="Liberty Lithographers Inc - 18625 W Creek Dr - Tinley Park"/>
    <x v="1"/>
    <s v="Outdoor &amp; Garage Lighting"/>
    <x v="1"/>
    <n v="0"/>
    <n v="27299.903999999999"/>
    <n v="0"/>
    <x v="0"/>
    <x v="0"/>
    <n v="10.1978380583316"/>
    <s v="Qty / 1,000"/>
    <m/>
    <s v="Private-Lighting"/>
    <x v="0"/>
    <n v="3"/>
    <n v="1"/>
    <s v="Lighting"/>
    <n v="0.91633259480590001"/>
    <n v="1.30467645558681"/>
    <n v="25015.791870272002"/>
    <n v="0"/>
    <n v="0.71"/>
    <n v="17761.212227893098"/>
    <n v="0"/>
    <n v="4903"/>
    <n v="1"/>
    <n v="1"/>
    <n v="0"/>
    <n v="0"/>
    <n v="14.276973281664301"/>
    <d v="1900-01-09T04:44:53"/>
    <n v="43305"/>
    <n v="0"/>
    <n v="0"/>
    <n v="0"/>
    <n v="181125.96601971283"/>
  </r>
  <r>
    <s v="STND-61031"/>
    <s v="Liberty Lithographers, Inc."/>
    <s v="Liberty Lithographers Inc - 18625 W Creek Dr - Tinley Park"/>
    <x v="1"/>
    <s v="Outdoor &amp; Garage Lighting"/>
    <x v="1"/>
    <n v="0"/>
    <n v="5697.2860000000001"/>
    <n v="0"/>
    <x v="0"/>
    <x v="0"/>
    <n v="10.1978380583316"/>
    <s v="Qty / 1,000"/>
    <m/>
    <s v="Private-Lighting"/>
    <x v="0"/>
    <n v="3"/>
    <n v="1"/>
    <s v="Lighting"/>
    <n v="0.91633259480590001"/>
    <n v="1.30467645558681"/>
    <n v="5220.6088637313296"/>
    <n v="0"/>
    <n v="0.71"/>
    <n v="3706.6322932492399"/>
    <n v="0"/>
    <n v="4903"/>
    <n v="1"/>
    <n v="1"/>
    <n v="0"/>
    <n v="0"/>
    <n v="14.276973281664301"/>
    <d v="1900-01-09T04:44:53"/>
    <n v="43305"/>
    <n v="0"/>
    <n v="0"/>
    <n v="0"/>
    <n v="37799.635868338031"/>
  </r>
  <r>
    <s v="STND-61033"/>
    <s v="School Dist 131 Kane Co"/>
    <s v="Aurora East School District 131 (East Aurora High School) - 500 Tomcat Ln - Aurora"/>
    <x v="0"/>
    <s v="Indoor Lighting"/>
    <x v="12"/>
    <n v="0"/>
    <n v="3513.3130000000001"/>
    <n v="0.95800300000000005"/>
    <x v="0"/>
    <x v="1"/>
    <n v="15"/>
    <s v="Qty / 1,000"/>
    <m/>
    <s v="Public-Lighting"/>
    <x v="0"/>
    <n v="1"/>
    <n v="1"/>
    <s v="Lighting"/>
    <n v="0.95625781801464005"/>
    <n v="1.47347312606477"/>
    <n v="3359.6330233824701"/>
    <n v="1.41159167518942"/>
    <n v="0.71"/>
    <n v="2385.3394466015502"/>
    <n v="1.00223008938449"/>
    <n v="2979"/>
    <n v="1.17333333333333"/>
    <n v="1.323"/>
    <n v="2.1333333333333301E-2"/>
    <n v="0.72"/>
    <n v="23.497818059751602"/>
    <d v="1900-01-15T18:49:11"/>
    <n v="43266"/>
    <n v="1.4818926631282301"/>
    <n v="61.084236788772202"/>
    <n v="0"/>
    <n v="35780.091699023251"/>
  </r>
  <r>
    <s v="STND-61033"/>
    <s v="School Dist 131 Kane Co"/>
    <s v="Aurora East School District 131 (East Aurora High School) - 500 Tomcat Ln - Aurora"/>
    <x v="0"/>
    <s v="Indoor Lighting"/>
    <x v="12"/>
    <n v="0"/>
    <n v="19072.273000000001"/>
    <n v="5.2005889999999999"/>
    <x v="0"/>
    <x v="1"/>
    <n v="15"/>
    <s v="Qty / 1,000"/>
    <m/>
    <s v="Public-Lighting"/>
    <x v="0"/>
    <n v="1"/>
    <n v="1"/>
    <s v="Lighting"/>
    <n v="0.95625781801464005"/>
    <n v="1.47347312606477"/>
    <n v="18238.010163559498"/>
    <n v="7.66292813120804"/>
    <n v="0.71"/>
    <n v="12948.9872161273"/>
    <n v="5.4406789731577101"/>
    <n v="2979"/>
    <n v="1.17333333333333"/>
    <n v="1.323"/>
    <n v="2.1333333333333301E-2"/>
    <n v="0.72"/>
    <n v="23.497818059751602"/>
    <d v="1900-01-15T18:49:11"/>
    <n v="43266"/>
    <n v="8.04456216008235"/>
    <n v="331.60018479199101"/>
    <n v="0"/>
    <n v="194234.80824190949"/>
  </r>
  <r>
    <s v="STND-61033"/>
    <s v="School Dist 131 Kane Co"/>
    <s v="Aurora East School District 131 (East Aurora High School) - 500 Tomcat Ln - Aurora"/>
    <x v="0"/>
    <s v="Indoor Lighting"/>
    <x v="12"/>
    <n v="0"/>
    <n v="118894.988"/>
    <n v="32.420045000000002"/>
    <x v="0"/>
    <x v="1"/>
    <n v="15"/>
    <s v="Qty / 1,000"/>
    <m/>
    <s v="Public-Lighting"/>
    <x v="0"/>
    <n v="1"/>
    <n v="1"/>
    <s v="Lighting"/>
    <n v="0.95625781801464005"/>
    <n v="1.47347312606477"/>
    <n v="113694.261797757"/>
    <n v="47.770065053310397"/>
    <n v="0.71"/>
    <n v="80722.925876407302"/>
    <n v="33.9167461878504"/>
    <n v="2979"/>
    <n v="1.17333333333333"/>
    <n v="1.323"/>
    <n v="2.1333333333333301E-2"/>
    <n v="0.72"/>
    <n v="23.497818059751602"/>
    <d v="1900-01-15T18:49:11"/>
    <n v="43266"/>
    <n v="50.149140267605603"/>
    <n v="2067.1683963228502"/>
    <n v="0"/>
    <n v="1210843.8881461094"/>
  </r>
  <r>
    <s v="STND-61033"/>
    <s v="School Dist 131 Kane Co"/>
    <s v="Aurora East School District 131 (East Aurora High School) - 500 Tomcat Ln - Aurora"/>
    <x v="38"/>
    <s v="Indoor Lighting"/>
    <x v="12"/>
    <n v="0"/>
    <n v="13529.67"/>
    <n v="3.0382389999999999"/>
    <x v="0"/>
    <x v="1"/>
    <n v="8"/>
    <s v="Qty / 1,000"/>
    <m/>
    <s v="Public-Lighting"/>
    <x v="0"/>
    <n v="1"/>
    <n v="1"/>
    <s v="Lighting"/>
    <n v="0.95625781801464005"/>
    <n v="1.47347312606477"/>
    <n v="12937.852712658099"/>
    <n v="4.4767635170618902"/>
    <n v="0.71"/>
    <n v="9185.8754259872694"/>
    <n v="3.1785020971139399"/>
    <n v="2979"/>
    <n v="1.17333333333333"/>
    <n v="1.323"/>
    <n v="2.1333333333333301E-2"/>
    <n v="0.72"/>
    <n v="23.497818059751602"/>
    <d v="1900-01-15T18:49:11"/>
    <n v="43266"/>
    <n v="4.6997181459035504"/>
    <n v="235.233685684693"/>
    <n v="0"/>
    <n v="73487.003407898155"/>
  </r>
  <r>
    <s v="STND-61034"/>
    <s v="Rock River Disposal Services, Inc"/>
    <s v="Rock River Disposal Services Inc - 4002 S Main St - Rockford"/>
    <x v="0"/>
    <s v="Indoor Lighting"/>
    <x v="16"/>
    <n v="0"/>
    <n v="12298.016"/>
    <n v="3.3267199999999999"/>
    <x v="0"/>
    <x v="0"/>
    <n v="14.701558365186701"/>
    <s v="Qty / 1,000"/>
    <m/>
    <s v="Private-Lighting"/>
    <x v="0"/>
    <n v="3"/>
    <n v="1"/>
    <s v="Lighting"/>
    <n v="0.91633259480590001"/>
    <n v="1.30467645558681"/>
    <n v="11269.072912244499"/>
    <n v="4.3402932583297398"/>
    <n v="0.71"/>
    <n v="8001.0417676935704"/>
    <n v="3.0816082134141198"/>
    <n v="3401"/>
    <n v="1"/>
    <n v="1"/>
    <n v="0"/>
    <n v="0.92"/>
    <n v="20.582181711261399"/>
    <d v="1900-01-13T16:50:15"/>
    <n v="43313"/>
    <n v="4.7177100634018903"/>
    <n v="0"/>
    <n v="0"/>
    <n v="117627.78253004359"/>
  </r>
  <r>
    <s v="STND-61034"/>
    <s v="Rock River Disposal Services, Inc"/>
    <s v="Rock River Disposal Services Inc - 4002 S Main St - Rockford"/>
    <x v="0"/>
    <s v="Indoor Lighting"/>
    <x v="16"/>
    <n v="0"/>
    <n v="1135.934"/>
    <n v="0.30728"/>
    <x v="0"/>
    <x v="0"/>
    <n v="14.701558365186701"/>
    <s v="Qty / 1,000"/>
    <m/>
    <s v="Private-Lighting"/>
    <x v="0"/>
    <n v="3"/>
    <n v="1"/>
    <s v="Lighting"/>
    <n v="0.91633259480590001"/>
    <n v="1.30467645558681"/>
    <n v="1040.8933497482401"/>
    <n v="0.40090098127271401"/>
    <n v="0.71"/>
    <n v="739.03427832125396"/>
    <n v="0.28463969670362699"/>
    <n v="3401"/>
    <n v="1"/>
    <n v="1"/>
    <n v="0"/>
    <n v="0.92"/>
    <n v="20.582181711261399"/>
    <d v="1900-01-13T16:50:15"/>
    <n v="43313"/>
    <n v="0.43576193616599301"/>
    <n v="0"/>
    <n v="0"/>
    <n v="10864.955576613547"/>
  </r>
  <r>
    <s v="STND-61034"/>
    <s v="Rock River Disposal Services, Inc"/>
    <s v="Rock River Disposal Services Inc - 4002 S Main St - Rockford"/>
    <x v="0"/>
    <s v="Indoor Lighting"/>
    <x v="16"/>
    <n v="0"/>
    <n v="2224.2539999999999"/>
    <n v="0.60167999999999999"/>
    <x v="0"/>
    <x v="0"/>
    <n v="14.701558365186701"/>
    <s v="Qty / 1,000"/>
    <m/>
    <s v="Private-Lighting"/>
    <x v="0"/>
    <n v="3"/>
    <n v="1"/>
    <s v="Lighting"/>
    <n v="0.91633259480590001"/>
    <n v="1.30467645558681"/>
    <n v="2038.1564393274"/>
    <n v="0.78499772979746996"/>
    <n v="0.71"/>
    <n v="1447.0910719224601"/>
    <n v="0.55734838815620302"/>
    <n v="3401"/>
    <n v="1"/>
    <n v="1"/>
    <n v="0"/>
    <n v="0.92"/>
    <n v="20.582181711261399"/>
    <d v="1900-01-13T16:50:15"/>
    <n v="43313"/>
    <n v="0.85325840195377101"/>
    <n v="0"/>
    <n v="0"/>
    <n v="21274.493853608634"/>
  </r>
  <r>
    <s v="STND-61036"/>
    <s v="TJX Companies Inc"/>
    <s v="TJX Companies Inc  -  62 Danada Sq West  - Wheaton"/>
    <x v="0"/>
    <s v="Indoor Lighting"/>
    <x v="14"/>
    <n v="0"/>
    <n v="935.16899999999998"/>
    <n v="0.18684400000000001"/>
    <x v="0"/>
    <x v="0"/>
    <n v="12.215978499877799"/>
    <s v="Qty / 1,000"/>
    <m/>
    <s v="Private-Lighting"/>
    <x v="0"/>
    <n v="2"/>
    <n v="1"/>
    <s v="Lighting"/>
    <n v="0.97902139861649395"/>
    <n v="0.93591656730105399"/>
    <n v="915.55046232278801"/>
    <n v="0.17487039510079799"/>
    <n v="0.71"/>
    <n v="650.04082824917896"/>
    <n v="0.124157980521567"/>
    <n v="4093"/>
    <n v="1.1200000000000001"/>
    <n v="1.29"/>
    <n v="1.9E-2"/>
    <n v="0.71"/>
    <n v="17.102369899829"/>
    <d v="1900-01-11T05:11:01"/>
    <n v="43383"/>
    <n v="0.190927388471228"/>
    <n v="15.5316596286901"/>
    <n v="0"/>
    <n v="7940.8847819347275"/>
  </r>
  <r>
    <s v="STND-61036"/>
    <s v="TJX Companies Inc"/>
    <s v="TJX Companies Inc  -  62 Danada Sq West  - Wheaton"/>
    <x v="0"/>
    <s v="Indoor Lighting"/>
    <x v="14"/>
    <n v="0"/>
    <n v="102364.29300000001"/>
    <n v="20.452047"/>
    <x v="0"/>
    <x v="0"/>
    <n v="12.215978499877799"/>
    <s v="Qty / 1,000"/>
    <m/>
    <s v="Private-Lighting"/>
    <x v="0"/>
    <n v="2"/>
    <n v="1"/>
    <s v="Lighting"/>
    <n v="0.97902139861649395"/>
    <n v="0.93591656730105399"/>
    <n v="100216.833301249"/>
    <n v="19.141409622519799"/>
    <n v="0.71"/>
    <n v="71153.951643886496"/>
    <n v="13.590400831989101"/>
    <n v="4093"/>
    <n v="1.1200000000000001"/>
    <n v="1.29"/>
    <n v="1.9E-2"/>
    <n v="0.71"/>
    <n v="17.102369899829"/>
    <d v="1900-01-11T05:11:01"/>
    <n v="43383"/>
    <n v="20.8990169478325"/>
    <n v="1700.1069935033199"/>
    <n v="0"/>
    <n v="869215.14346306201"/>
  </r>
  <r>
    <s v="STND-61036"/>
    <s v="TJX Companies Inc"/>
    <s v="TJX Companies Inc  -  62 Danada Sq West  - Wheaton"/>
    <x v="0"/>
    <s v="Indoor Lighting"/>
    <x v="14"/>
    <n v="0"/>
    <n v="201.703"/>
    <n v="4.0300000000000002E-2"/>
    <x v="0"/>
    <x v="0"/>
    <n v="12.215978499877799"/>
    <s v="Qty / 1,000"/>
    <m/>
    <s v="Private-Lighting"/>
    <x v="0"/>
    <n v="2"/>
    <n v="1"/>
    <s v="Lighting"/>
    <n v="0.97902139861649395"/>
    <n v="0.93591656730105399"/>
    <n v="197.47155316514301"/>
    <n v="3.7717437662232497E-2"/>
    <n v="0.71"/>
    <n v="140.20480274725099"/>
    <n v="2.6779380740184999E-2"/>
    <n v="4093"/>
    <n v="1.1200000000000001"/>
    <n v="1.29"/>
    <n v="1.9E-2"/>
    <n v="0.71"/>
    <n v="17.102369899829"/>
    <d v="1900-01-11T05:11:01"/>
    <n v="43383"/>
    <n v="4.11807377030598E-2"/>
    <n v="3.3499638483372398"/>
    <n v="0"/>
    <n v="1712.738855940026"/>
  </r>
  <r>
    <s v="STND-61036"/>
    <s v="TJX Companies Inc"/>
    <s v="TJX Companies Inc  -  62 Danada Sq West  - Wheaton"/>
    <x v="0"/>
    <s v="Indoor Lighting"/>
    <x v="14"/>
    <n v="0"/>
    <n v="1063.5250000000001"/>
    <n v="0.21248900000000001"/>
    <x v="0"/>
    <x v="0"/>
    <n v="12.215978499877799"/>
    <s v="Qty / 1,000"/>
    <m/>
    <s v="Private-Lighting"/>
    <x v="0"/>
    <n v="2"/>
    <n v="1"/>
    <s v="Lighting"/>
    <n v="0.97902139861649395"/>
    <n v="0.93591656730105399"/>
    <n v="1041.21373296361"/>
    <n v="0.19887197546923399"/>
    <n v="0.71"/>
    <n v="739.26175040416001"/>
    <n v="0.14119910258315599"/>
    <n v="4093"/>
    <n v="1.1200000000000001"/>
    <n v="1.29"/>
    <n v="1.9E-2"/>
    <n v="0.71"/>
    <n v="17.102369899829"/>
    <d v="1900-01-11T05:11:01"/>
    <n v="43383"/>
    <n v="0.21713284798475099"/>
    <n v="17.663447255632601"/>
    <n v="0"/>
    <n v="9030.8056487192462"/>
  </r>
  <r>
    <s v="STND-61036"/>
    <s v="TJX Companies Inc"/>
    <s v="TJX Companies Inc  -  62 Danada Sq West  - Wheaton"/>
    <x v="0"/>
    <s v="Indoor Lighting"/>
    <x v="14"/>
    <n v="0"/>
    <n v="412.57400000000001"/>
    <n v="8.2431000000000004E-2"/>
    <x v="0"/>
    <x v="0"/>
    <n v="12.215978499877799"/>
    <s v="Qty / 1,000"/>
    <m/>
    <s v="Private-Lighting"/>
    <x v="0"/>
    <n v="2"/>
    <n v="1"/>
    <s v="Lighting"/>
    <n v="0.97902139861649395"/>
    <n v="0.93591656730105399"/>
    <n v="403.91877451280101"/>
    <n v="7.7148538559193194E-2"/>
    <n v="0.71"/>
    <n v="286.78232990408901"/>
    <n v="5.4775462377027101E-2"/>
    <n v="4093"/>
    <n v="1.1200000000000001"/>
    <n v="1.29"/>
    <n v="1.9E-2"/>
    <n v="0.71"/>
    <n v="17.102369899829"/>
    <d v="1900-01-11T05:11:01"/>
    <n v="43383"/>
    <n v="8.4232491057094794E-2"/>
    <n v="6.8521934961993001"/>
    <n v="0"/>
    <n v="3503.3267762532132"/>
  </r>
  <r>
    <s v="STND-61036"/>
    <s v="TJX Companies Inc"/>
    <s v="TJX Companies Inc  -  62 Danada Sq West  - Wheaton"/>
    <x v="0"/>
    <s v="Indoor Lighting"/>
    <x v="14"/>
    <n v="0"/>
    <n v="1320.2380000000001"/>
    <n v="0.26377899999999999"/>
    <x v="0"/>
    <x v="0"/>
    <n v="12.215978499877799"/>
    <s v="Qty / 1,000"/>
    <m/>
    <s v="Private-Lighting"/>
    <x v="0"/>
    <n v="2"/>
    <n v="1"/>
    <s v="Lighting"/>
    <n v="0.97902139861649395"/>
    <n v="0.93591656730105399"/>
    <n v="1292.5412532666401"/>
    <n v="0.24687513620610499"/>
    <n v="0.71"/>
    <n v="917.70428981931605"/>
    <n v="0.175281346706334"/>
    <n v="4093"/>
    <n v="1.1200000000000001"/>
    <n v="1.29"/>
    <n v="1.9E-2"/>
    <n v="0.71"/>
    <n v="17.102369899829"/>
    <d v="1900-01-11T05:11:01"/>
    <n v="43383"/>
    <n v="0.269543767011797"/>
    <n v="21.927039117916198"/>
    <n v="0"/>
    <n v="11210.65587367839"/>
  </r>
  <r>
    <s v="STND-61036"/>
    <s v="TJX Companies Inc"/>
    <s v="TJX Companies Inc  -  62 Danada Sq West  - Wheaton"/>
    <x v="0"/>
    <s v="Indoor Lighting"/>
    <x v="14"/>
    <n v="0"/>
    <n v="4675.8429999999998"/>
    <n v="0.93421799999999999"/>
    <x v="0"/>
    <x v="0"/>
    <n v="12.215978499877799"/>
    <s v="Qty / 1,000"/>
    <m/>
    <s v="Private-Lighting"/>
    <x v="0"/>
    <n v="2"/>
    <n v="1"/>
    <s v="Lighting"/>
    <n v="0.97902139861649395"/>
    <n v="0.93591656730105399"/>
    <n v="4577.7503535711403"/>
    <n v="0.87435010367085597"/>
    <n v="0.71"/>
    <n v="3250.2027510355101"/>
    <n v="0.62078857360630801"/>
    <n v="4093"/>
    <n v="1.1200000000000001"/>
    <n v="1.29"/>
    <n v="1.9E-2"/>
    <n v="0.71"/>
    <n v="17.102369899829"/>
    <d v="1900-01-11T05:11:01"/>
    <n v="43383"/>
    <n v="0.95463489864707496"/>
    <n v="77.658264926653302"/>
    <n v="0"/>
    <n v="39704.406926893469"/>
  </r>
  <r>
    <s v="STND-61036"/>
    <s v="TJX Companies Inc"/>
    <s v="TJX Companies Inc  -  62 Danada Sq West  - Wheaton"/>
    <x v="0"/>
    <s v="Indoor Lighting"/>
    <x v="14"/>
    <n v="0"/>
    <n v="495.089"/>
    <n v="9.8917000000000005E-2"/>
    <x v="0"/>
    <x v="0"/>
    <n v="12.215978499877799"/>
    <s v="Qty / 1,000"/>
    <m/>
    <s v="Private-Lighting"/>
    <x v="0"/>
    <n v="2"/>
    <n v="1"/>
    <s v="Lighting"/>
    <n v="0.97902139861649395"/>
    <n v="0.93591656730105399"/>
    <n v="484.70272521964102"/>
    <n v="9.2578059087718295E-2"/>
    <n v="0.71"/>
    <n v="344.13893490594501"/>
    <n v="6.5730421952280002E-2"/>
    <n v="4093"/>
    <n v="1.1200000000000001"/>
    <n v="1.29"/>
    <n v="1.9E-2"/>
    <n v="0.71"/>
    <n v="17.102369899829"/>
    <d v="1900-01-11T05:11:01"/>
    <n v="43383"/>
    <n v="0.10107878489760699"/>
    <n v="8.2226355171189098"/>
    <n v="0"/>
    <n v="4203.9938297818699"/>
  </r>
  <r>
    <s v="STND-61036"/>
    <s v="TJX Companies Inc"/>
    <s v="TJX Companies Inc  -  62 Danada Sq West  - Wheaton"/>
    <x v="0"/>
    <s v="Indoor Lighting"/>
    <x v="14"/>
    <n v="0"/>
    <n v="13514.103999999999"/>
    <n v="2.7000730000000002"/>
    <x v="0"/>
    <x v="0"/>
    <n v="12.215978499877799"/>
    <s v="Qty / 1,000"/>
    <m/>
    <s v="Private-Lighting"/>
    <x v="0"/>
    <n v="2"/>
    <n v="1"/>
    <s v="Lighting"/>
    <n v="0.97902139861649395"/>
    <n v="0.93591656730105399"/>
    <n v="13230.5969991287"/>
    <n v="2.5270430536222599"/>
    <n v="0.71"/>
    <n v="9393.7238693814106"/>
    <n v="1.7942005680718001"/>
    <n v="4093"/>
    <n v="1.1200000000000001"/>
    <n v="1.29"/>
    <n v="1.9E-2"/>
    <n v="0.71"/>
    <n v="17.102369899829"/>
    <d v="1900-01-11T05:11:01"/>
    <n v="43383"/>
    <n v="2.7590818360326002"/>
    <n v="224.447627663791"/>
    <n v="0"/>
    <n v="114753.52882215221"/>
  </r>
  <r>
    <s v="STND-61038"/>
    <s v="School Dist 131 Kane Co"/>
    <s v="Aurora East School District 131 (Edna Rollins Elementary) - 950 Kane St - Aurora"/>
    <x v="0"/>
    <s v="Indoor Lighting"/>
    <x v="12"/>
    <n v="0"/>
    <n v="2927.761"/>
    <n v="0.79833600000000005"/>
    <x v="0"/>
    <x v="1"/>
    <n v="15"/>
    <s v="Qty / 1,000"/>
    <m/>
    <s v="Public-Lighting"/>
    <x v="0"/>
    <n v="3"/>
    <n v="1"/>
    <s v="Lighting"/>
    <n v="0.99829244462109001"/>
    <n v="0.987374621353864"/>
    <n v="2922.76168595629"/>
    <n v="0.78825670571315898"/>
    <n v="0.71"/>
    <n v="2075.1607970289601"/>
    <n v="0.55966226105634298"/>
    <n v="2979"/>
    <n v="1.17333333333333"/>
    <n v="1.323"/>
    <n v="2.1333333333333301E-2"/>
    <n v="0.72"/>
    <n v="23.497818059751602"/>
    <d v="1900-01-15T18:49:11"/>
    <n v="43267"/>
    <n v="0.82751396837276203"/>
    <n v="53.141121562841597"/>
    <n v="0"/>
    <n v="31127.411955434403"/>
  </r>
  <r>
    <s v="STND-61038"/>
    <s v="School Dist 131 Kane Co"/>
    <s v="Aurora East School District 131 (Edna Rollins Elementary) - 950 Kane St - Aurora"/>
    <x v="38"/>
    <s v="Indoor Lighting"/>
    <x v="12"/>
    <n v="0"/>
    <n v="626.37400000000002"/>
    <n v="0.14065900000000001"/>
    <x v="0"/>
    <x v="1"/>
    <n v="8"/>
    <s v="Qty / 1,000"/>
    <m/>
    <s v="Public-Lighting"/>
    <x v="0"/>
    <n v="3"/>
    <n v="1"/>
    <s v="Lighting"/>
    <n v="0.99829244462109001"/>
    <n v="0.987374621353864"/>
    <n v="625.304431707091"/>
    <n v="0.138883126865013"/>
    <n v="0.71"/>
    <n v="443.96614651203498"/>
    <n v="9.8607020074159404E-2"/>
    <n v="2979"/>
    <n v="1.17333333333333"/>
    <n v="1.323"/>
    <n v="2.1333333333333301E-2"/>
    <n v="0.72"/>
    <n v="23.497818059751602"/>
    <d v="1900-01-15T18:49:11"/>
    <n v="43267"/>
    <n v="0.145799872832171"/>
    <n v="11.3691714855835"/>
    <n v="0"/>
    <n v="3551.7291720962799"/>
  </r>
  <r>
    <s v="STND-61039"/>
    <s v="Prospect Heights Park District"/>
    <s v="Prospect Heights Park District - 110 W Camp McDonald Rd - Prospect Heights"/>
    <x v="1"/>
    <s v="Outdoor &amp; Garage Lighting"/>
    <x v="1"/>
    <n v="0"/>
    <n v="17944.98"/>
    <n v="0"/>
    <x v="0"/>
    <x v="1"/>
    <n v="10.1978380583316"/>
    <s v="Qty / 1,000"/>
    <m/>
    <s v="Public-Lighting"/>
    <x v="0"/>
    <n v="3"/>
    <n v="1"/>
    <s v="Lighting"/>
    <n v="0.99829244462109001"/>
    <n v="0.987374621353864"/>
    <n v="17914.337952876602"/>
    <n v="0"/>
    <n v="0.71"/>
    <n v="12719.179946542399"/>
    <n v="0"/>
    <n v="4903"/>
    <n v="1"/>
    <n v="1"/>
    <n v="0"/>
    <n v="0"/>
    <n v="14.276973281664301"/>
    <d v="1900-01-09T04:44:53"/>
    <n v="43313"/>
    <n v="0"/>
    <n v="0"/>
    <n v="0"/>
    <n v="129708.13732961817"/>
  </r>
  <r>
    <s v="STND-61039"/>
    <s v="Prospect Heights Park District"/>
    <s v="Prospect Heights Park District - 110 W Camp McDonald Rd - Prospect Heights"/>
    <x v="1"/>
    <s v="Outdoor &amp; Garage Lighting"/>
    <x v="1"/>
    <n v="0"/>
    <n v="3530.16"/>
    <n v="0"/>
    <x v="0"/>
    <x v="1"/>
    <n v="10.1978380583316"/>
    <s v="Qty / 1,000"/>
    <m/>
    <s v="Public-Lighting"/>
    <x v="0"/>
    <n v="3"/>
    <n v="1"/>
    <s v="Lighting"/>
    <n v="0.99829244462109001"/>
    <n v="0.987374621353864"/>
    <n v="3524.1320563035902"/>
    <n v="0"/>
    <n v="0.71"/>
    <n v="2502.1337599755502"/>
    <n v="0"/>
    <n v="4903"/>
    <n v="1"/>
    <n v="1"/>
    <n v="0"/>
    <n v="0"/>
    <n v="14.276973281664301"/>
    <d v="1900-01-09T04:44:53"/>
    <n v="43313"/>
    <n v="0"/>
    <n v="0"/>
    <n v="0"/>
    <n v="25516.354884515011"/>
  </r>
  <r>
    <s v="STND-61040"/>
    <s v="Kowalis Motor Car, Inc"/>
    <s v="Kowalis Motor Car Inc DBA Lexus of Orland - 8300 W 159th Street - Orland Park"/>
    <x v="0"/>
    <s v="Indoor Lighting"/>
    <x v="0"/>
    <n v="0"/>
    <n v="1570.652"/>
    <n v="0.31859199999999999"/>
    <x v="0"/>
    <x v="0"/>
    <n v="9.1274187659729797"/>
    <s v="Qty / 1,000"/>
    <m/>
    <s v="Private-Lighting"/>
    <x v="0"/>
    <n v="3"/>
    <n v="1"/>
    <s v="Lighting"/>
    <n v="0.91633259480590001"/>
    <n v="1.30467645558681"/>
    <n v="1439.23962269708"/>
    <n v="0.41565948133831199"/>
    <n v="0.71"/>
    <n v="1021.86013211492"/>
    <n v="0.29511823175020102"/>
    <n v="5478"/>
    <n v="1.1200000000000001"/>
    <n v="1.31"/>
    <n v="2.1999999999999999E-2"/>
    <n v="0.95"/>
    <n v="12.7783862723622"/>
    <d v="1900-01-08T03:03:29"/>
    <n v="43316"/>
    <n v="0.33399717263022199"/>
    <n v="28.2707783029783"/>
    <n v="0"/>
    <n v="9326.9453460653494"/>
  </r>
  <r>
    <s v="STND-61041"/>
    <s v="Dewey Academy of Fine Arts"/>
    <s v="Dewey Academy of Fine Arts - 5415 S Union Ave - Chicago"/>
    <x v="1"/>
    <s v="Outdoor &amp; Garage Lighting"/>
    <x v="1"/>
    <n v="0"/>
    <n v="27849.040000000001"/>
    <n v="0"/>
    <x v="0"/>
    <x v="1"/>
    <n v="10.1978380583316"/>
    <s v="Qty / 1,000"/>
    <m/>
    <s v="Public-Lighting"/>
    <x v="0"/>
    <n v="3"/>
    <n v="1"/>
    <s v="Lighting"/>
    <n v="0.99829244462109001"/>
    <n v="0.987374621353864"/>
    <n v="27801.486221950501"/>
    <n v="0"/>
    <n v="0.71"/>
    <n v="19739.055217584901"/>
    <n v="0"/>
    <n v="4903"/>
    <n v="1"/>
    <n v="1"/>
    <n v="0"/>
    <n v="0"/>
    <n v="14.276973281664301"/>
    <d v="1900-01-09T04:44:53"/>
    <n v="43296"/>
    <n v="0"/>
    <n v="0"/>
    <n v="0"/>
    <n v="201295.68853339623"/>
  </r>
  <r>
    <s v="STND-61042"/>
    <s v="Salt Creek Rural Park District"/>
    <s v="Salt Creek Rural Park District - 1200 E Lake Dr - Palatine"/>
    <x v="1"/>
    <s v="Outdoor &amp; Garage Lighting"/>
    <x v="1"/>
    <n v="0"/>
    <n v="-455.73399999999998"/>
    <n v="-0.12328"/>
    <x v="0"/>
    <x v="1"/>
    <n v="10.1978380583316"/>
    <s v="Qty / 1,000"/>
    <m/>
    <s v="Public-Lighting"/>
    <x v="0"/>
    <n v="3"/>
    <n v="1"/>
    <s v="Lighting"/>
    <n v="0.99829244462109001"/>
    <n v="0.987374621353864"/>
    <n v="-454.95580895694798"/>
    <n v="-0.121723543320504"/>
    <n v="0.71"/>
    <n v="-323.01862435943298"/>
    <n v="-8.6423715757558098E-2"/>
    <n v="4903"/>
    <n v="1"/>
    <n v="1"/>
    <n v="0"/>
    <n v="0"/>
    <n v="14.276973281664301"/>
    <d v="1900-01-09T04:44:53"/>
    <n v="43286"/>
    <n v="-0.121723543320504"/>
    <n v="0"/>
    <n v="0"/>
    <n v="-3294.0916210425444"/>
  </r>
  <r>
    <s v="STND-61042"/>
    <s v="Salt Creek Rural Park District"/>
    <s v="Salt Creek Rural Park District - 1200 E Lake Dr - Palatine"/>
    <x v="1"/>
    <s v="Outdoor &amp; Garage Lighting"/>
    <x v="1"/>
    <n v="0"/>
    <n v="9577.2160000000003"/>
    <n v="2.5907200000000001"/>
    <x v="0"/>
    <x v="1"/>
    <n v="10.1978380583316"/>
    <s v="Qty / 1,000"/>
    <m/>
    <s v="Public-Lighting"/>
    <x v="0"/>
    <n v="3"/>
    <n v="1"/>
    <s v="Lighting"/>
    <n v="0.99829244462109001"/>
    <n v="0.987374621353864"/>
    <n v="9560.8623733042205"/>
    <n v="2.5580111790338802"/>
    <n v="0.71"/>
    <n v="6788.212285046"/>
    <n v="1.8161879371140599"/>
    <n v="4903"/>
    <n v="1"/>
    <n v="1"/>
    <n v="0"/>
    <n v="0"/>
    <n v="14.276973281664301"/>
    <d v="1900-01-09T04:44:53"/>
    <n v="43286"/>
    <n v="2.5580111790338802"/>
    <n v="0"/>
    <n v="0"/>
    <n v="69225.089588476214"/>
  </r>
  <r>
    <s v="STND-61042"/>
    <s v="Salt Creek Rural Park District"/>
    <s v="Salt Creek Rural Park District - 1200 E Lake Dr - Palatine"/>
    <x v="1"/>
    <s v="Outdoor &amp; Garage Lighting"/>
    <x v="1"/>
    <n v="0"/>
    <n v="2206.35"/>
    <n v="0"/>
    <x v="0"/>
    <x v="1"/>
    <n v="10.1978380583316"/>
    <s v="Qty / 1,000"/>
    <m/>
    <s v="Public-Lighting"/>
    <x v="0"/>
    <n v="3"/>
    <n v="1"/>
    <s v="Lighting"/>
    <n v="0.99829244462109001"/>
    <n v="0.987374621353864"/>
    <n v="2202.5825351897402"/>
    <n v="0"/>
    <n v="0.71"/>
    <n v="1563.83359998472"/>
    <n v="0"/>
    <n v="4903"/>
    <n v="1"/>
    <n v="1"/>
    <n v="0"/>
    <n v="0"/>
    <n v="14.276973281664301"/>
    <d v="1900-01-09T04:44:53"/>
    <n v="43286"/>
    <n v="0"/>
    <n v="0"/>
    <n v="0"/>
    <n v="15947.721802821892"/>
  </r>
  <r>
    <s v="STND-61042"/>
    <s v="Salt Creek Rural Park District"/>
    <s v="Salt Creek Rural Park District - 1200 E Lake Dr - Palatine"/>
    <x v="1"/>
    <s v="Outdoor &amp; Garage Lighting"/>
    <x v="1"/>
    <n v="0"/>
    <n v="3942.0120000000002"/>
    <n v="0"/>
    <x v="0"/>
    <x v="1"/>
    <n v="10.1978380583316"/>
    <s v="Qty / 1,000"/>
    <m/>
    <s v="Public-Lighting"/>
    <x v="0"/>
    <n v="3"/>
    <n v="1"/>
    <s v="Lighting"/>
    <n v="0.99829244462109001"/>
    <n v="0.987374621353864"/>
    <n v="3935.28079620567"/>
    <n v="0"/>
    <n v="0.71"/>
    <n v="2794.0493653060298"/>
    <n v="0"/>
    <n v="4903"/>
    <n v="1"/>
    <n v="1"/>
    <n v="0"/>
    <n v="0"/>
    <n v="14.276973281664301"/>
    <d v="1900-01-09T04:44:53"/>
    <n v="43286"/>
    <n v="0"/>
    <n v="0"/>
    <n v="0"/>
    <n v="28493.262954375081"/>
  </r>
  <r>
    <s v="STND-61042"/>
    <s v="Salt Creek Rural Park District"/>
    <s v="Salt Creek Rural Park District - 1200 E Lake Dr - Palatine"/>
    <x v="1"/>
    <s v="Outdoor &amp; Garage Lighting"/>
    <x v="1"/>
    <n v="0"/>
    <n v="7625.0420000000004"/>
    <n v="2.06264"/>
    <x v="0"/>
    <x v="1"/>
    <n v="10.1978380583316"/>
    <s v="Qty / 1,000"/>
    <m/>
    <s v="Public-Lighting"/>
    <x v="0"/>
    <n v="3"/>
    <n v="1"/>
    <s v="Lighting"/>
    <n v="0.99829244462109001"/>
    <n v="0.987374621353864"/>
    <n v="7612.0218185184904"/>
    <n v="2.0365983889893302"/>
    <n v="0.71"/>
    <n v="5404.5354911481299"/>
    <n v="1.44598485618243"/>
    <n v="4903"/>
    <n v="1"/>
    <n v="1"/>
    <n v="0"/>
    <n v="0"/>
    <n v="14.276973281664301"/>
    <d v="1900-01-09T04:44:53"/>
    <n v="43286"/>
    <n v="2.0365983889893302"/>
    <n v="0"/>
    <n v="0"/>
    <n v="55114.577719234265"/>
  </r>
  <r>
    <s v="STND-61042"/>
    <s v="Salt Creek Rural Park District"/>
    <s v="Salt Creek Rural Park District - 1200 E Lake Dr - Palatine"/>
    <x v="1"/>
    <s v="Outdoor &amp; Garage Lighting"/>
    <x v="1"/>
    <n v="0"/>
    <n v="2013.3920000000001"/>
    <n v="0.54464000000000001"/>
    <x v="0"/>
    <x v="1"/>
    <n v="10.1978380583316"/>
    <s v="Qty / 1,000"/>
    <m/>
    <s v="Public-Lighting"/>
    <x v="0"/>
    <n v="3"/>
    <n v="1"/>
    <s v="Lighting"/>
    <n v="0.99829244462109001"/>
    <n v="0.987374621353864"/>
    <n v="2009.9540216605501"/>
    <n v="0.53776371377416898"/>
    <n v="0.71"/>
    <n v="1427.06735537899"/>
    <n v="0.38181223677965997"/>
    <n v="4903"/>
    <n v="1"/>
    <n v="1"/>
    <n v="0"/>
    <n v="0"/>
    <n v="14.276973281664301"/>
    <d v="1900-01-09T04:44:53"/>
    <n v="43286"/>
    <n v="0.53776371377416898"/>
    <n v="0"/>
    <n v="0"/>
    <n v="14553.00178848649"/>
  </r>
  <r>
    <s v="STND-61042"/>
    <s v="Salt Creek Rural Park District"/>
    <s v="Salt Creek Rural Park District - 1200 E Lake Dr - Palatine"/>
    <x v="1"/>
    <s v="Outdoor &amp; Garage Lighting"/>
    <x v="1"/>
    <n v="0"/>
    <n v="380.91199999999998"/>
    <n v="0.10304000000000001"/>
    <x v="0"/>
    <x v="1"/>
    <n v="10.1978380583316"/>
    <s v="Qty / 1,000"/>
    <m/>
    <s v="Public-Lighting"/>
    <x v="0"/>
    <n v="3"/>
    <n v="1"/>
    <s v="Lighting"/>
    <n v="0.99829244462109001"/>
    <n v="0.987374621353864"/>
    <n v="380.261571665509"/>
    <n v="0.101739080984302"/>
    <n v="0.71"/>
    <n v="269.98571588251099"/>
    <n v="7.2234747498854501E-2"/>
    <n v="4903"/>
    <n v="1"/>
    <n v="1"/>
    <n v="0"/>
    <n v="0"/>
    <n v="14.276973281664301"/>
    <d v="1900-01-09T04:44:53"/>
    <n v="43286"/>
    <n v="0.101739080984302"/>
    <n v="0"/>
    <n v="0"/>
    <n v="2753.2706086325729"/>
  </r>
  <r>
    <s v="STND-61042"/>
    <s v="Salt Creek Rural Park District"/>
    <s v="Salt Creek Rural Park District - 1200 E Lake Dr - Palatine"/>
    <x v="1"/>
    <s v="Outdoor &amp; Garage Lighting"/>
    <x v="1"/>
    <n v="0"/>
    <n v="387.714"/>
    <n v="0.10488"/>
    <x v="0"/>
    <x v="1"/>
    <n v="10.1978380583316"/>
    <s v="Qty / 1,000"/>
    <m/>
    <s v="Public-Lighting"/>
    <x v="0"/>
    <n v="3"/>
    <n v="1"/>
    <s v="Lighting"/>
    <n v="0.99829244462109001"/>
    <n v="0.987374621353864"/>
    <n v="387.05195687382098"/>
    <n v="0.103555850287593"/>
    <n v="0.71"/>
    <n v="274.806889380413"/>
    <n v="7.3524653704191201E-2"/>
    <n v="4903"/>
    <n v="1"/>
    <n v="1"/>
    <n v="0"/>
    <n v="0"/>
    <n v="14.276973281664301"/>
    <d v="1900-01-09T04:44:53"/>
    <n v="43286"/>
    <n v="0.103555850287593"/>
    <n v="0"/>
    <n v="0"/>
    <n v="2802.4361552152977"/>
  </r>
  <r>
    <s v="STND-61042"/>
    <s v="Salt Creek Rural Park District"/>
    <s v="Salt Creek Rural Park District - 1200 E Lake Dr - Palatine"/>
    <x v="36"/>
    <s v="Outdoor &amp; Garage Lighting"/>
    <x v="1"/>
    <n v="0"/>
    <n v="1725.5309999999999"/>
    <n v="1.62778"/>
    <x v="0"/>
    <x v="1"/>
    <n v="8"/>
    <s v="Qty / 1,000"/>
    <m/>
    <s v="Public-Lighting"/>
    <x v="0"/>
    <n v="3"/>
    <n v="1"/>
    <s v="Lighting"/>
    <n v="0.99829244462109001"/>
    <n v="0.987374621353864"/>
    <n v="1722.58456025947"/>
    <n v="1.60722866114739"/>
    <n v="0.71"/>
    <n v="1223.0350377842301"/>
    <n v="1.1411323494146499"/>
    <n v="4903"/>
    <n v="1"/>
    <n v="1"/>
    <n v="0"/>
    <n v="0"/>
    <n v="14.276973281664301"/>
    <d v="1900-01-09T04:44:53"/>
    <n v="43286"/>
    <n v="1.60722866114739"/>
    <n v="0"/>
    <n v="0"/>
    <n v="9784.2803022738408"/>
  </r>
  <r>
    <s v="STND-61043"/>
    <s v="JVM Avant Apartments, LLC"/>
    <s v="JVM Avant Apartments LLC - 450 Warrenville Rd - Lisle"/>
    <x v="1"/>
    <s v="Outdoor &amp; Garage Lighting"/>
    <x v="1"/>
    <n v="0"/>
    <n v="51996.315000000002"/>
    <n v="0"/>
    <x v="0"/>
    <x v="0"/>
    <n v="10.1978380583316"/>
    <s v="Qty / 1,000"/>
    <m/>
    <s v="Private-Lighting"/>
    <x v="0"/>
    <n v="2"/>
    <n v="1"/>
    <s v="Lighting"/>
    <n v="0.97902139861649395"/>
    <n v="0.93591656730105399"/>
    <n v="50905.505034203801"/>
    <n v="0"/>
    <n v="0.71"/>
    <n v="36142.908574284702"/>
    <n v="0"/>
    <n v="4903"/>
    <n v="1"/>
    <n v="1"/>
    <n v="0"/>
    <n v="0"/>
    <n v="14.276973281664301"/>
    <d v="1900-01-09T04:44:53"/>
    <n v="43344"/>
    <n v="0"/>
    <n v="0"/>
    <n v="0"/>
    <n v="368579.52859764005"/>
  </r>
  <r>
    <s v="STND-61043"/>
    <s v="JVM Avant Apartments, LLC"/>
    <s v="JVM Avant Apartments LLC - 450 Warrenville Rd - Lisle"/>
    <x v="1"/>
    <s v="Outdoor &amp; Garage Lighting"/>
    <x v="1"/>
    <n v="0"/>
    <n v="44063.260999999999"/>
    <n v="0"/>
    <x v="0"/>
    <x v="0"/>
    <n v="10.1978380583316"/>
    <s v="Qty / 1,000"/>
    <m/>
    <s v="Private-Lighting"/>
    <x v="0"/>
    <n v="2"/>
    <n v="1"/>
    <s v="Lighting"/>
    <n v="0.97902139861649395"/>
    <n v="0.93591656730105399"/>
    <n v="43138.875411823603"/>
    <n v="0"/>
    <n v="0.71"/>
    <n v="30628.601542394699"/>
    <n v="0"/>
    <n v="4903"/>
    <n v="1"/>
    <n v="1"/>
    <n v="0"/>
    <n v="0"/>
    <n v="14.276973281664301"/>
    <d v="1900-01-09T04:44:53"/>
    <n v="43344"/>
    <n v="0"/>
    <n v="0"/>
    <n v="0"/>
    <n v="312345.51848250662"/>
  </r>
  <r>
    <s v="STND-61043"/>
    <s v="JVM Avant Apartments, LLC"/>
    <s v="JVM Avant Apartments LLC - 450 Warrenville Rd - Lisle"/>
    <x v="1"/>
    <s v="Outdoor &amp; Garage Lighting"/>
    <x v="1"/>
    <n v="0"/>
    <n v="4378.3789999999999"/>
    <n v="0"/>
    <x v="0"/>
    <x v="0"/>
    <n v="10.1978380583316"/>
    <s v="Qty / 1,000"/>
    <m/>
    <s v="Private-Lighting"/>
    <x v="0"/>
    <n v="2"/>
    <n v="1"/>
    <s v="Lighting"/>
    <n v="0.97902139861649395"/>
    <n v="0.93591656730105399"/>
    <n v="4286.5267322530799"/>
    <n v="0"/>
    <n v="0.71"/>
    <n v="3043.4339798996898"/>
    <n v="0"/>
    <n v="4903"/>
    <n v="1"/>
    <n v="1"/>
    <n v="0"/>
    <n v="0"/>
    <n v="14.276973281664301"/>
    <d v="1900-01-09T04:44:53"/>
    <n v="43344"/>
    <n v="0"/>
    <n v="0"/>
    <n v="0"/>
    <n v="31036.446868240666"/>
  </r>
  <r>
    <s v="STND-61043"/>
    <s v="JVM Avant Apartments, LLC"/>
    <s v="JVM Avant Apartments LLC - 450 Warrenville Rd - Lisle"/>
    <x v="1"/>
    <s v="Outdoor &amp; Garage Lighting"/>
    <x v="1"/>
    <n v="0"/>
    <n v="46951.127999999997"/>
    <n v="0"/>
    <x v="0"/>
    <x v="0"/>
    <n v="10.1978380583316"/>
    <s v="Qty / 1,000"/>
    <m/>
    <s v="Private-Lighting"/>
    <x v="0"/>
    <n v="2"/>
    <n v="1"/>
    <s v="Lighting"/>
    <n v="0.97902139861649395"/>
    <n v="0.93591656730105399"/>
    <n v="45966.159001182001"/>
    <n v="0"/>
    <n v="0.71"/>
    <n v="32635.972890839199"/>
    <n v="0"/>
    <n v="4903"/>
    <n v="1"/>
    <n v="1"/>
    <n v="0"/>
    <n v="0"/>
    <n v="14.276973281664301"/>
    <d v="1900-01-09T04:44:53"/>
    <n v="43344"/>
    <n v="0"/>
    <n v="0"/>
    <n v="0"/>
    <n v="332816.36641687836"/>
  </r>
  <r>
    <s v="STND-61044"/>
    <s v="Sandifer Thomas"/>
    <s v="Sandifer Thomas DBA: Direct Thy Path Daycare - 140 Republic Ave - Joliet"/>
    <x v="0"/>
    <s v="Indoor Lighting"/>
    <x v="2"/>
    <n v="0"/>
    <n v="19932.991000000002"/>
    <n v="4.2689859999999999"/>
    <x v="0"/>
    <x v="0"/>
    <n v="14.797277300976599"/>
    <s v="Qty / 1,000"/>
    <m/>
    <s v="Private-Lighting"/>
    <x v="0"/>
    <n v="3"/>
    <n v="1"/>
    <s v="Lighting"/>
    <n v="0.91633259480590001"/>
    <n v="1.30467645558681"/>
    <n v="18265.249365272601"/>
    <n v="5.5696455234297"/>
    <n v="0.71"/>
    <n v="12968.327049343599"/>
    <n v="3.9544483216350899"/>
    <n v="3379"/>
    <n v="1.0900000000000001"/>
    <n v="1.36"/>
    <n v="2.1999999999999999E-2"/>
    <n v="0.57999999999999996"/>
    <n v="20.7161882213673"/>
    <d v="1900-01-13T19:08:05"/>
    <n v="43259"/>
    <n v="7.0609096392364297"/>
    <n v="368.65640920733802"/>
    <n v="0"/>
    <n v="191895.93147889289"/>
  </r>
  <r>
    <s v="STND-61044"/>
    <s v="Sandifer Thomas"/>
    <s v="Sandifer Thomas DBA: Direct Thy Path Daycare - 140 Republic Ave - Joliet"/>
    <x v="0"/>
    <s v="Indoor Lighting"/>
    <x v="2"/>
    <n v="0"/>
    <n v="165.74"/>
    <n v="3.5496E-2"/>
    <x v="0"/>
    <x v="0"/>
    <n v="14.797277300976599"/>
    <s v="Qty / 1,000"/>
    <m/>
    <s v="Private-Lighting"/>
    <x v="0"/>
    <n v="3"/>
    <n v="1"/>
    <s v="Lighting"/>
    <n v="0.91633259480590001"/>
    <n v="1.30467645558681"/>
    <n v="151.87296426313"/>
    <n v="4.6310795467509297E-2"/>
    <n v="0.71"/>
    <n v="107.829804626822"/>
    <n v="3.28806647819316E-2"/>
    <n v="3379"/>
    <n v="1.0900000000000001"/>
    <n v="1.36"/>
    <n v="2.1999999999999999E-2"/>
    <n v="0.57999999999999996"/>
    <n v="20.7161882213673"/>
    <d v="1900-01-13T19:08:05"/>
    <n v="43259"/>
    <n v="5.8710440501406301E-2"/>
    <n v="3.06532588420996"/>
    <n v="0"/>
    <n v="1595.5875203732146"/>
  </r>
  <r>
    <s v="STND-61045"/>
    <s v="RMS Properties, Inc."/>
    <s v="RMS Properties Inc - 3400 W 183rd St - Hazel Crest"/>
    <x v="1"/>
    <s v="Outdoor &amp; Garage Lighting"/>
    <x v="1"/>
    <n v="0"/>
    <n v="46480.44"/>
    <n v="0"/>
    <x v="0"/>
    <x v="0"/>
    <n v="10.1978380583316"/>
    <s v="Qty / 1,000"/>
    <m/>
    <s v="Private-Lighting"/>
    <x v="0"/>
    <n v="3"/>
    <n v="1"/>
    <s v="Lighting"/>
    <n v="0.91633259480590001"/>
    <n v="1.30467645558681"/>
    <n v="42591.5421929199"/>
    <n v="0"/>
    <n v="0.71"/>
    <n v="30239.994956973202"/>
    <n v="0"/>
    <n v="4903"/>
    <n v="1"/>
    <n v="1"/>
    <n v="0"/>
    <n v="0"/>
    <n v="14.276973281664301"/>
    <d v="1900-01-09T04:44:53"/>
    <n v="43328"/>
    <n v="0"/>
    <n v="0"/>
    <n v="0"/>
    <n v="308382.57145597698"/>
  </r>
  <r>
    <s v="STND-61045"/>
    <s v="RMS Properties, Inc."/>
    <s v="RMS Properties Inc - 3400 W 183rd St - Hazel Crest"/>
    <x v="1"/>
    <s v="Outdoor &amp; Garage Lighting"/>
    <x v="1"/>
    <n v="0"/>
    <n v="9413.76"/>
    <n v="0"/>
    <x v="0"/>
    <x v="0"/>
    <n v="10.1978380583316"/>
    <s v="Qty / 1,000"/>
    <m/>
    <s v="Private-Lighting"/>
    <x v="0"/>
    <n v="3"/>
    <n v="1"/>
    <s v="Lighting"/>
    <n v="0.91633259480590001"/>
    <n v="1.30467645558681"/>
    <n v="8626.1351276799905"/>
    <n v="0"/>
    <n v="0.71"/>
    <n v="6124.55594065279"/>
    <n v="0"/>
    <n v="4903"/>
    <n v="1"/>
    <n v="1"/>
    <n v="0"/>
    <n v="0"/>
    <n v="14.276973281664301"/>
    <d v="1900-01-09T04:44:53"/>
    <n v="43328"/>
    <n v="0"/>
    <n v="0"/>
    <n v="0"/>
    <n v="62457.229661969912"/>
  </r>
  <r>
    <s v="STND-61046"/>
    <s v="Interstate Chemical Company, Inc."/>
    <s v="Interstate Chemical Company Inc - 24534 W Durkee Road - Channahon"/>
    <x v="1"/>
    <s v="Outdoor &amp; Garage Lighting"/>
    <x v="1"/>
    <n v="0"/>
    <n v="63322.245000000003"/>
    <n v="0"/>
    <x v="0"/>
    <x v="0"/>
    <n v="10.1978380583316"/>
    <s v="Qty / 1,000"/>
    <m/>
    <s v="Private-Lighting"/>
    <x v="0"/>
    <n v="3"/>
    <n v="1"/>
    <s v="Lighting"/>
    <n v="0.91633259480590001"/>
    <n v="1.30467645558681"/>
    <n v="58024.237069784896"/>
    <n v="0"/>
    <n v="0.71"/>
    <n v="41197.208319547302"/>
    <n v="0"/>
    <n v="4903"/>
    <n v="1"/>
    <n v="1"/>
    <n v="0"/>
    <n v="0"/>
    <n v="14.276973281664301"/>
    <d v="1900-01-09T04:44:53"/>
    <n v="43398"/>
    <n v="0"/>
    <n v="0"/>
    <n v="0"/>
    <n v="420122.45889809472"/>
  </r>
  <r>
    <s v="STND-61046"/>
    <s v="Interstate Chemical Company, Inc."/>
    <s v="Interstate Chemical Company Inc - 24534 W Durkee Road - Channahon"/>
    <x v="1"/>
    <s v="Outdoor &amp; Garage Lighting"/>
    <x v="1"/>
    <n v="0"/>
    <n v="14954.15"/>
    <n v="0"/>
    <x v="0"/>
    <x v="0"/>
    <n v="10.1978380583316"/>
    <s v="Qty / 1,000"/>
    <m/>
    <s v="Private-Lighting"/>
    <x v="0"/>
    <n v="3"/>
    <n v="1"/>
    <s v="Lighting"/>
    <n v="0.91633259480590001"/>
    <n v="1.30467645558681"/>
    <n v="13702.9750726166"/>
    <n v="0"/>
    <n v="0.71"/>
    <n v="9729.1123015578196"/>
    <n v="0"/>
    <n v="4903"/>
    <n v="1"/>
    <n v="1"/>
    <n v="0"/>
    <n v="0"/>
    <n v="14.276973281664301"/>
    <d v="1900-01-09T04:44:53"/>
    <n v="43398"/>
    <n v="0"/>
    <n v="0"/>
    <n v="0"/>
    <n v="99215.911702608471"/>
  </r>
  <r>
    <s v="STND-61046"/>
    <s v="Interstate Chemical Company, Inc."/>
    <s v="Interstate Chemical Company Inc - 24534 W Durkee Road - Channahon"/>
    <x v="1"/>
    <s v="Outdoor &amp; Garage Lighting"/>
    <x v="1"/>
    <n v="0"/>
    <n v="15444.45"/>
    <n v="0"/>
    <x v="0"/>
    <x v="0"/>
    <n v="10.1978380583316"/>
    <s v="Qty / 1,000"/>
    <m/>
    <s v="Private-Lighting"/>
    <x v="0"/>
    <n v="3"/>
    <n v="1"/>
    <s v="Lighting"/>
    <n v="0.91633259480590001"/>
    <n v="1.30467645558681"/>
    <n v="14152.252943850001"/>
    <n v="0"/>
    <n v="0.71"/>
    <n v="10048.099590133501"/>
    <n v="0"/>
    <n v="4903"/>
    <n v="1"/>
    <n v="1"/>
    <n v="0"/>
    <n v="0"/>
    <n v="14.276973281664301"/>
    <d v="1900-01-09T04:44:53"/>
    <n v="43398"/>
    <n v="0"/>
    <n v="0"/>
    <n v="0"/>
    <n v="102468.89241416956"/>
  </r>
  <r>
    <s v="STND-61046"/>
    <s v="Interstate Chemical Company, Inc."/>
    <s v="Interstate Chemical Company Inc - 24534 W Durkee Road - Channahon"/>
    <x v="1"/>
    <s v="Outdoor &amp; Garage Lighting"/>
    <x v="1"/>
    <n v="0"/>
    <n v="9193.125"/>
    <n v="0"/>
    <x v="0"/>
    <x v="0"/>
    <n v="10.1978380583316"/>
    <s v="Qty / 1,000"/>
    <m/>
    <s v="Private-Lighting"/>
    <x v="0"/>
    <n v="3"/>
    <n v="1"/>
    <s v="Lighting"/>
    <n v="0.91633259480590001"/>
    <n v="1.30467645558681"/>
    <n v="8423.9600856249908"/>
    <n v="0"/>
    <n v="0.71"/>
    <n v="5981.0116607937398"/>
    <n v="0"/>
    <n v="4903"/>
    <n v="1"/>
    <n v="1"/>
    <n v="0"/>
    <n v="0"/>
    <n v="14.276973281664301"/>
    <d v="1900-01-09T04:44:53"/>
    <n v="43398"/>
    <n v="0"/>
    <n v="0"/>
    <n v="0"/>
    <n v="60993.388341767488"/>
  </r>
  <r>
    <s v="STND-61046"/>
    <s v="Interstate Chemical Company, Inc."/>
    <s v="Interstate Chemical Company Inc - 24534 W Durkee Road - Channahon"/>
    <x v="1"/>
    <s v="Outdoor &amp; Garage Lighting"/>
    <x v="1"/>
    <n v="0"/>
    <n v="960.98800000000006"/>
    <n v="0"/>
    <x v="0"/>
    <x v="0"/>
    <n v="10.1978380583316"/>
    <s v="Qty / 1,000"/>
    <m/>
    <s v="Private-Lighting"/>
    <x v="0"/>
    <n v="3"/>
    <n v="1"/>
    <s v="Lighting"/>
    <n v="0.91633259480590001"/>
    <n v="1.30467645558681"/>
    <n v="880.58462761733199"/>
    <n v="0"/>
    <n v="0.71"/>
    <n v="625.21508560830603"/>
    <n v="0"/>
    <n v="4903"/>
    <n v="1"/>
    <n v="1"/>
    <n v="0"/>
    <n v="0"/>
    <n v="14.276973281664301"/>
    <d v="1900-01-09T04:44:53"/>
    <n v="43398"/>
    <n v="0"/>
    <n v="0"/>
    <n v="0"/>
    <n v="6375.8421946594326"/>
  </r>
  <r>
    <s v="STND-61046"/>
    <s v="Interstate Chemical Company, Inc."/>
    <s v="Interstate Chemical Company Inc - 24534 W Durkee Road - Channahon"/>
    <x v="1"/>
    <s v="Outdoor &amp; Garage Lighting"/>
    <x v="1"/>
    <n v="0"/>
    <n v="10056.619000000001"/>
    <n v="1.798524"/>
    <x v="0"/>
    <x v="0"/>
    <n v="10.1978380583316"/>
    <s v="Qty / 1,000"/>
    <m/>
    <s v="Private-Lighting"/>
    <x v="0"/>
    <n v="3"/>
    <n v="1"/>
    <s v="Lighting"/>
    <n v="0.91633259480590001"/>
    <n v="1.30467645558681"/>
    <n v="9215.2077832443101"/>
    <n v="2.3464919176078101"/>
    <n v="0.71"/>
    <n v="6542.7975261034599"/>
    <n v="1.6660092615015401"/>
    <n v="4903"/>
    <n v="1"/>
    <n v="1"/>
    <n v="0"/>
    <n v="0"/>
    <n v="14.276973281664301"/>
    <d v="1900-01-09T04:44:53"/>
    <n v="43398"/>
    <n v="2.3464919176078101"/>
    <n v="0"/>
    <n v="0"/>
    <n v="66722.389619655703"/>
  </r>
  <r>
    <s v="STND-61046"/>
    <s v="Interstate Chemical Company, Inc."/>
    <s v="Interstate Chemical Company Inc - 24534 W Durkee Road - Channahon"/>
    <x v="1"/>
    <s v="Outdoor &amp; Garage Lighting"/>
    <x v="1"/>
    <n v="0"/>
    <n v="1055.1210000000001"/>
    <n v="0.188698"/>
    <x v="0"/>
    <x v="0"/>
    <n v="10.1978380583316"/>
    <s v="Qty / 1,000"/>
    <m/>
    <s v="Private-Lighting"/>
    <x v="0"/>
    <n v="3"/>
    <n v="1"/>
    <s v="Lighting"/>
    <n v="0.91633259480590001"/>
    <n v="1.30467645558681"/>
    <n v="966.841763764196"/>
    <n v="0.24618983781631901"/>
    <n v="0.71"/>
    <n v="686.45765227257903"/>
    <n v="0.17479478484958699"/>
    <n v="4903"/>
    <n v="1"/>
    <n v="1"/>
    <n v="0"/>
    <n v="0"/>
    <n v="14.276973281664301"/>
    <d v="1900-01-09T04:44:53"/>
    <n v="43398"/>
    <n v="0.24618983781631901"/>
    <n v="0"/>
    <n v="0"/>
    <n v="7000.3839717782657"/>
  </r>
  <r>
    <s v="STND-61049"/>
    <s v="J.L. Clark LLC"/>
    <s v="J L CLark - 923 23rd Ave - Rockford"/>
    <x v="0"/>
    <s v="Indoor Lighting"/>
    <x v="10"/>
    <n v="0"/>
    <n v="28337.526000000002"/>
    <n v="5.0678780000000003"/>
    <x v="0"/>
    <x v="0"/>
    <n v="10.827197921178"/>
    <s v="Qty / 1,000"/>
    <m/>
    <s v="Private-Lighting"/>
    <x v="0"/>
    <n v="3"/>
    <n v="1"/>
    <s v="Lighting"/>
    <n v="0.91633259480590001"/>
    <n v="1.30467645558681"/>
    <n v="25966.5987299597"/>
    <n v="6.6119411063863502"/>
    <n v="0.71"/>
    <n v="18436.285098271401"/>
    <n v="4.6944781855343098"/>
    <n v="4618"/>
    <n v="1.02"/>
    <n v="1.04"/>
    <n v="1.2E-2"/>
    <n v="0.81"/>
    <n v="15.158077089649201"/>
    <d v="1900-01-09T19:51:10"/>
    <n v="43240"/>
    <n v="7.8489329373057402"/>
    <n v="305.48939682305502"/>
    <n v="1"/>
    <n v="199613.30769024906"/>
  </r>
  <r>
    <s v="STND-61050"/>
    <s v="Riverton Cabinet Company"/>
    <s v="Riverton Custom Cabinets - 22000 S Schoolhouse Rd - New Lenox"/>
    <x v="0"/>
    <s v="Indoor Lighting"/>
    <x v="10"/>
    <n v="0"/>
    <n v="1747.5440000000001"/>
    <n v="0.31252999999999997"/>
    <x v="0"/>
    <x v="0"/>
    <n v="10.827197921178"/>
    <s v="Qty / 1,000"/>
    <m/>
    <s v="Private-Lighting"/>
    <x v="0"/>
    <n v="3"/>
    <n v="1"/>
    <s v="Lighting"/>
    <n v="0.91633259480590001"/>
    <n v="1.30467645558681"/>
    <n v="1601.33152805748"/>
    <n v="0.40775053266454497"/>
    <n v="0.71"/>
    <n v="1136.9453849208101"/>
    <n v="0.28950287819182702"/>
    <n v="4618"/>
    <n v="1.02"/>
    <n v="1.04"/>
    <n v="1.2E-2"/>
    <n v="0.81"/>
    <n v="15.158077089649201"/>
    <d v="1900-01-09T19:51:10"/>
    <n v="43280"/>
    <n v="0.484034345518215"/>
    <n v="18.8391944477351"/>
    <n v="0"/>
    <n v="12309.932708107515"/>
  </r>
  <r>
    <s v="STND-61050"/>
    <s v="Riverton Cabinet Company"/>
    <s v="Riverton Custom Cabinets - 22000 S Schoolhouse Rd - New Lenox"/>
    <x v="0"/>
    <s v="Indoor Lighting"/>
    <x v="10"/>
    <n v="0"/>
    <n v="8148.9229999999998"/>
    <n v="1.457352"/>
    <x v="0"/>
    <x v="0"/>
    <n v="10.827197921178"/>
    <s v="Qty / 1,000"/>
    <m/>
    <s v="Private-Lighting"/>
    <x v="0"/>
    <n v="3"/>
    <n v="1"/>
    <s v="Lighting"/>
    <n v="0.91633259480590001"/>
    <n v="1.30467645558681"/>
    <n v="7467.1237574634797"/>
    <n v="1.9013728419023399"/>
    <n v="0.71"/>
    <n v="5301.6578677990701"/>
    <n v="1.34997471775066"/>
    <n v="4618"/>
    <n v="1.02"/>
    <n v="1.04"/>
    <n v="1.2E-2"/>
    <n v="0.81"/>
    <n v="15.158077089649201"/>
    <d v="1900-01-09T19:51:10"/>
    <n v="43280"/>
    <n v="2.2570902681651699"/>
    <n v="87.848514793687997"/>
    <n v="0"/>
    <n v="57402.099045031078"/>
  </r>
  <r>
    <s v="STND-61051"/>
    <s v="Glenbrook High School District 225"/>
    <s v="Glenbrook High School District #225 - 4000 W Lake Ave - Glenview"/>
    <x v="0"/>
    <s v="Indoor Lighting"/>
    <x v="12"/>
    <n v="0"/>
    <n v="30846.056"/>
    <n v="8.4110399999999998"/>
    <x v="0"/>
    <x v="1"/>
    <n v="15"/>
    <s v="Qty / 1,000"/>
    <m/>
    <s v="Public-Lighting"/>
    <x v="0"/>
    <n v="3"/>
    <n v="1"/>
    <s v="Lighting"/>
    <n v="0.99829244462109001"/>
    <n v="0.987374621353864"/>
    <n v="30793.3846511591"/>
    <n v="8.3048474351922099"/>
    <n v="0.71"/>
    <n v="21863.303102322901"/>
    <n v="5.89644167898647"/>
    <n v="2979"/>
    <n v="1.17333333333333"/>
    <n v="1.323"/>
    <n v="2.1333333333333301E-2"/>
    <n v="0.72"/>
    <n v="23.497818059751602"/>
    <d v="1900-01-15T18:49:11"/>
    <n v="43270"/>
    <n v="8.7184507382130292"/>
    <n v="559.87972093016504"/>
    <n v="0"/>
    <n v="327949.54653484351"/>
  </r>
  <r>
    <s v="STND-61051"/>
    <s v="Glenbrook High School District 225"/>
    <s v="Glenbrook High School District #225 - 4000 W Lake Ave - Glenview"/>
    <x v="0"/>
    <s v="Indoor Lighting"/>
    <x v="12"/>
    <n v="0"/>
    <n v="19239.574000000001"/>
    <n v="5.2462080000000002"/>
    <x v="0"/>
    <x v="1"/>
    <n v="15"/>
    <s v="Qty / 1,000"/>
    <m/>
    <s v="Public-Lighting"/>
    <x v="0"/>
    <n v="3"/>
    <n v="1"/>
    <s v="Lighting"/>
    <n v="0.99829244462109001"/>
    <n v="0.987374621353864"/>
    <n v="19206.721361928401"/>
    <n v="5.1799726375436101"/>
    <n v="0.71"/>
    <n v="13636.7721669691"/>
    <n v="3.67778057265597"/>
    <n v="2979"/>
    <n v="1.17333333333333"/>
    <n v="1.323"/>
    <n v="2.1333333333333301E-2"/>
    <n v="0.72"/>
    <n v="23.497818059751602"/>
    <d v="1900-01-15T18:49:11"/>
    <n v="43270"/>
    <n v="5.4379489350210104"/>
    <n v="349.21311567142499"/>
    <n v="0"/>
    <n v="204551.58250453649"/>
  </r>
  <r>
    <s v="STND-61051"/>
    <s v="Glenbrook High School District 225"/>
    <s v="Glenbrook High School District #225 - 4000 W Lake Ave - Glenview"/>
    <x v="0"/>
    <s v="Indoor Lighting"/>
    <x v="12"/>
    <n v="0"/>
    <n v="1366.289"/>
    <n v="0.37255700000000003"/>
    <x v="0"/>
    <x v="1"/>
    <n v="15"/>
    <s v="Qty / 1,000"/>
    <m/>
    <s v="Public-Lighting"/>
    <x v="0"/>
    <n v="3"/>
    <n v="1"/>
    <s v="Lighting"/>
    <n v="0.99829244462109001"/>
    <n v="0.987374621353864"/>
    <n v="1363.9559858689099"/>
    <n v="0.36785332680773197"/>
    <n v="0.71"/>
    <n v="968.40874996692298"/>
    <n v="0.26117586203348903"/>
    <n v="2979"/>
    <n v="1.17333333333333"/>
    <n v="1.323"/>
    <n v="2.1333333333333301E-2"/>
    <n v="0.72"/>
    <n v="23.497818059751602"/>
    <d v="1900-01-15T18:49:11"/>
    <n v="43270"/>
    <n v="0.38617339255031902"/>
    <n v="24.799199743071"/>
    <n v="0"/>
    <n v="14526.131249503846"/>
  </r>
  <r>
    <s v="STND-61052"/>
    <s v="Tri City Foods, Inc"/>
    <s v="Tri City Foods Inc #12324 - 5315 W Touhy Ave - Skokie"/>
    <x v="0"/>
    <s v="Indoor Lighting"/>
    <x v="13"/>
    <n v="0"/>
    <n v="0"/>
    <n v="0"/>
    <x v="0"/>
    <x v="0"/>
    <n v="8.9750493627714896"/>
    <s v="Qty / 1,000"/>
    <m/>
    <s v="Private-Lighting"/>
    <x v="0"/>
    <n v="3"/>
    <n v="1"/>
    <s v="Lighting"/>
    <n v="0.91633259480590001"/>
    <n v="1.30467645558681"/>
    <n v="0"/>
    <n v="0"/>
    <n v="0.71"/>
    <n v="0"/>
    <n v="0"/>
    <n v="5571"/>
    <n v="1.17"/>
    <n v="1.31"/>
    <n v="2.1000000000000001E-2"/>
    <n v="0.68"/>
    <n v="12.565069107880101"/>
    <d v="1900-01-07T23:24:04"/>
    <n v="43471"/>
    <n v="0"/>
    <n v="0"/>
    <n v="0"/>
    <n v="0"/>
  </r>
  <r>
    <s v="STND-61052"/>
    <s v="Tri City Foods, Inc"/>
    <s v="Tri City Foods Inc #12324 - 5315 W Touhy Ave - Skokie"/>
    <x v="0"/>
    <s v="Indoor Lighting"/>
    <x v="13"/>
    <n v="0"/>
    <n v="6935.2259999999997"/>
    <n v="0.94781099999999996"/>
    <x v="0"/>
    <x v="0"/>
    <n v="8.9750493627714896"/>
    <s v="Qty / 1,000"/>
    <m/>
    <s v="Private-Lighting"/>
    <x v="0"/>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1052"/>
    <s v="Tri City Foods, Inc"/>
    <s v="Tri City Foods Inc #12324 - 5315 W Touhy Ave - Skokie"/>
    <x v="1"/>
    <s v="Outdoor &amp; Garage Lighting"/>
    <x v="1"/>
    <n v="0"/>
    <n v="5030.4780000000001"/>
    <n v="0"/>
    <x v="0"/>
    <x v="0"/>
    <n v="10.1978380583316"/>
    <s v="Qty / 1,000"/>
    <m/>
    <s v="Private-Lighting"/>
    <x v="0"/>
    <n v="3"/>
    <n v="1"/>
    <s v="Lighting"/>
    <n v="0.91633259480590001"/>
    <n v="1.30467645558681"/>
    <n v="4609.5909588539898"/>
    <n v="0"/>
    <n v="0.71"/>
    <n v="3272.8095807863401"/>
    <n v="0"/>
    <n v="4903"/>
    <n v="1"/>
    <n v="1"/>
    <n v="0"/>
    <n v="0"/>
    <n v="14.276973281664301"/>
    <d v="1900-01-09T04:44:53"/>
    <n v="43471"/>
    <n v="0"/>
    <n v="0"/>
    <n v="0"/>
    <n v="33375.582100615225"/>
  </r>
  <r>
    <s v="STND-61052"/>
    <s v="Tri City Foods, Inc"/>
    <s v="Tri City Foods Inc #12324 - 5315 W Touhy Ave - Skokie"/>
    <x v="1"/>
    <s v="Outdoor &amp; Garage Lighting"/>
    <x v="1"/>
    <n v="0"/>
    <n v="853.12199999999996"/>
    <n v="0"/>
    <x v="0"/>
    <x v="0"/>
    <n v="10.1978380583316"/>
    <s v="Qty / 1,000"/>
    <m/>
    <s v="Private-Lighting"/>
    <x v="0"/>
    <n v="3"/>
    <n v="1"/>
    <s v="Lighting"/>
    <n v="0.91633259480590001"/>
    <n v="1.30467645558681"/>
    <n v="781.74349594599903"/>
    <n v="0"/>
    <n v="0.71"/>
    <n v="555.03788212165898"/>
    <n v="0"/>
    <n v="4903"/>
    <n v="1"/>
    <n v="1"/>
    <n v="0"/>
    <n v="0"/>
    <n v="14.276973281664301"/>
    <d v="1900-01-09T04:44:53"/>
    <n v="43471"/>
    <n v="0"/>
    <n v="0"/>
    <n v="0"/>
    <n v="5660.1864381160221"/>
  </r>
  <r>
    <s v="STND-61055"/>
    <s v="H&amp;K Perforating LLC"/>
    <s v="H&amp;K Perforating LLC - 5655 W Fillmore Ave - Chicago"/>
    <x v="20"/>
    <s v="Compressed Air"/>
    <x v="10"/>
    <n v="0"/>
    <n v="1638"/>
    <n v="0.36"/>
    <x v="4"/>
    <x v="0"/>
    <n v="10"/>
    <s v="ΔkWpeak / CF"/>
    <n v="0.95"/>
    <s v="Private-Non-Lighting"/>
    <x v="2"/>
    <n v="3"/>
    <n v="1"/>
    <s v="Non-Lighting"/>
    <n v="0.98952339343681495"/>
    <n v="0.43468415683807998"/>
    <n v="1620.8393184495001"/>
    <n v="0.156486296461709"/>
    <n v="0.7"/>
    <n v="1134.58752291465"/>
    <n v="0.10954040752319601"/>
    <n v="4618"/>
    <n v="1.02"/>
    <n v="1.04"/>
    <n v="1.2E-2"/>
    <n v="0.81"/>
    <n v="15.158077089649201"/>
    <d v="1900-01-09T19:51:10"/>
    <n v="43374"/>
    <n v="0.16472241732811499"/>
    <n v="0"/>
    <n v="0"/>
    <n v="11345.875229146499"/>
  </r>
  <r>
    <s v="STND-61055"/>
    <s v="H&amp;K Perforating LLC"/>
    <s v="H&amp;K Perforating LLC - 5655 W Fillmore Ave - Chicago"/>
    <x v="10"/>
    <s v="Compressed Air"/>
    <x v="10"/>
    <n v="0"/>
    <n v="108945"/>
    <n v="17.475000000000001"/>
    <x v="4"/>
    <x v="0"/>
    <n v="10"/>
    <s v="ΔkWpeak / CF"/>
    <n v="0.95"/>
    <s v="Private-Non-Lighting"/>
    <x v="2"/>
    <n v="3"/>
    <n v="1"/>
    <s v="Non-Lighting"/>
    <n v="0.98952339343681495"/>
    <n v="0.43468415683807998"/>
    <n v="107803.626097974"/>
    <n v="7.5961056407454599"/>
    <n v="0.7"/>
    <n v="75462.538268581702"/>
    <n v="5.3172739485218203"/>
    <n v="4618"/>
    <n v="1.02"/>
    <n v="1.04"/>
    <n v="1.2E-2"/>
    <n v="0.81"/>
    <n v="15.158077089649201"/>
    <d v="1900-01-09T19:51:10"/>
    <n v="43374"/>
    <n v="7.9959006744689001"/>
    <n v="0"/>
    <n v="0"/>
    <n v="754625.38268581708"/>
  </r>
  <r>
    <s v="STND-61057"/>
    <s v="Morgan Stanley Capital 2007 IQ15 Remic I"/>
    <s v="Morgan Stanley Barber Greene - 12101 Barber Greene Road - DeKalb"/>
    <x v="1"/>
    <s v="Outdoor &amp; Garage Lighting"/>
    <x v="1"/>
    <n v="0"/>
    <n v="8972.49"/>
    <n v="0"/>
    <x v="0"/>
    <x v="0"/>
    <n v="10.1978380583316"/>
    <s v="Qty / 1,000"/>
    <m/>
    <s v="Private-Lighting"/>
    <x v="0"/>
    <n v="2"/>
    <n v="1"/>
    <s v="Lighting"/>
    <n v="0.97902139861649395"/>
    <n v="0.93591656730105399"/>
    <n v="8784.2597088724997"/>
    <n v="0"/>
    <n v="0.71"/>
    <n v="6236.8243932994801"/>
    <n v="0"/>
    <n v="4903"/>
    <n v="1"/>
    <n v="1"/>
    <n v="0"/>
    <n v="0"/>
    <n v="14.276973281664301"/>
    <d v="1900-01-09T04:44:53"/>
    <n v="43301"/>
    <n v="0"/>
    <n v="0"/>
    <n v="0"/>
    <n v="63602.125161120326"/>
  </r>
  <r>
    <s v="STND-61057"/>
    <s v="Morgan Stanley Capital 2007 IQ15 Remic I"/>
    <s v="Morgan Stanley Barber Greene - 12101 Barber Greene Road - DeKalb"/>
    <x v="1"/>
    <s v="Outdoor &amp; Garage Lighting"/>
    <x v="1"/>
    <n v="0"/>
    <n v="45303.72"/>
    <n v="0"/>
    <x v="0"/>
    <x v="0"/>
    <n v="10.1978380583316"/>
    <s v="Qty / 1,000"/>
    <m/>
    <s v="Private-Lighting"/>
    <x v="0"/>
    <n v="2"/>
    <n v="1"/>
    <s v="Lighting"/>
    <n v="0.97902139861649395"/>
    <n v="0.93591656730105399"/>
    <n v="44353.311316929998"/>
    <n v="0"/>
    <n v="0.71"/>
    <n v="31490.8510350203"/>
    <n v="0"/>
    <n v="4903"/>
    <n v="1"/>
    <n v="1"/>
    <n v="0"/>
    <n v="0"/>
    <n v="14.276973281664301"/>
    <d v="1900-01-09T04:44:53"/>
    <n v="43301"/>
    <n v="0"/>
    <n v="0"/>
    <n v="0"/>
    <n v="321138.59917418106"/>
  </r>
  <r>
    <s v="STND-61057"/>
    <s v="Morgan Stanley Capital 2007 IQ15 Remic I"/>
    <s v="Morgan Stanley Barber Greene - 12101 Barber Greene Road - DeKalb"/>
    <x v="1"/>
    <s v="Outdoor &amp; Garage Lighting"/>
    <x v="1"/>
    <n v="0"/>
    <n v="78251.88"/>
    <n v="0"/>
    <x v="0"/>
    <x v="0"/>
    <n v="10.1978380583316"/>
    <s v="Qty / 1,000"/>
    <m/>
    <s v="Private-Lighting"/>
    <x v="0"/>
    <n v="2"/>
    <n v="1"/>
    <s v="Lighting"/>
    <n v="0.97902139861649395"/>
    <n v="0.93591656730105399"/>
    <n v="76610.265001969994"/>
    <n v="0"/>
    <n v="0.71"/>
    <n v="54393.288151398701"/>
    <n v="0"/>
    <n v="4903"/>
    <n v="1"/>
    <n v="1"/>
    <n v="0"/>
    <n v="0"/>
    <n v="14.276973281664301"/>
    <d v="1900-01-09T04:44:53"/>
    <n v="43301"/>
    <n v="0"/>
    <n v="0"/>
    <n v="0"/>
    <n v="554693.94402813097"/>
  </r>
  <r>
    <s v="STND-61057"/>
    <s v="Morgan Stanley Capital 2007 IQ15 Remic I"/>
    <s v="Morgan Stanley Barber Greene - 12101 Barber Greene Road - DeKalb"/>
    <x v="1"/>
    <s v="Outdoor &amp; Garage Lighting"/>
    <x v="1"/>
    <n v="0"/>
    <n v="67980.095000000001"/>
    <n v="0"/>
    <x v="0"/>
    <x v="0"/>
    <n v="10.1978380583316"/>
    <s v="Qty / 1,000"/>
    <m/>
    <s v="Private-Lighting"/>
    <x v="0"/>
    <n v="2"/>
    <n v="1"/>
    <s v="Lighting"/>
    <n v="0.97902139861649395"/>
    <n v="0.93591656730105399"/>
    <n v="66553.967684982097"/>
    <n v="0"/>
    <n v="0.71"/>
    <n v="47253.317056337299"/>
    <n v="0"/>
    <n v="4903"/>
    <n v="1"/>
    <n v="1"/>
    <n v="0"/>
    <n v="0"/>
    <n v="14.276973281664301"/>
    <d v="1900-01-09T04:44:53"/>
    <n v="43301"/>
    <n v="0"/>
    <n v="0"/>
    <n v="0"/>
    <n v="481881.67505952623"/>
  </r>
  <r>
    <s v="STND-61057"/>
    <s v="Morgan Stanley Capital 2007 IQ15 Remic I"/>
    <s v="Morgan Stanley Barber Greene - 12101 Barber Greene Road - DeKalb"/>
    <x v="1"/>
    <s v="Outdoor &amp; Garage Lighting"/>
    <x v="1"/>
    <n v="0"/>
    <n v="1274.78"/>
    <n v="0"/>
    <x v="0"/>
    <x v="0"/>
    <n v="10.1978380583316"/>
    <s v="Qty / 1,000"/>
    <m/>
    <s v="Private-Lighting"/>
    <x v="0"/>
    <n v="2"/>
    <n v="1"/>
    <s v="Lighting"/>
    <n v="0.97902139861649395"/>
    <n v="0.93591656730105399"/>
    <n v="1248.0368985283301"/>
    <n v="0"/>
    <n v="0.71"/>
    <n v="886.10619795511695"/>
    <n v="0"/>
    <n v="4903"/>
    <n v="1"/>
    <n v="1"/>
    <n v="0"/>
    <n v="0"/>
    <n v="14.276973281664301"/>
    <d v="1900-01-09T04:44:53"/>
    <n v="43301"/>
    <n v="0"/>
    <n v="0"/>
    <n v="0"/>
    <n v="9036.3675092302055"/>
  </r>
  <r>
    <s v="STND-61058"/>
    <s v="USF Holland Inc"/>
    <s v="USF Holland Inc - 0 Mound Rd NS 1W of Houbolt - Joliet"/>
    <x v="1"/>
    <s v="Outdoor &amp; Garage Lighting"/>
    <x v="1"/>
    <n v="0"/>
    <n v="25574.047999999999"/>
    <n v="0"/>
    <x v="0"/>
    <x v="0"/>
    <n v="10.1978380583316"/>
    <s v="Qty / 1,000"/>
    <m/>
    <s v="Private-Lighting"/>
    <x v="0"/>
    <n v="3"/>
    <n v="1"/>
    <s v="Lighting"/>
    <n v="0.91633259480590001"/>
    <n v="1.30467645558681"/>
    <n v="23434.333763530602"/>
    <n v="0"/>
    <n v="0.71"/>
    <n v="16638.3769721067"/>
    <n v="0"/>
    <n v="4903"/>
    <n v="1"/>
    <n v="1"/>
    <n v="0"/>
    <n v="0"/>
    <n v="14.276973281664301"/>
    <d v="1900-01-09T04:44:53"/>
    <n v="43262"/>
    <n v="0"/>
    <n v="0"/>
    <n v="0"/>
    <n v="169675.47391501779"/>
  </r>
  <r>
    <s v="STND-61058"/>
    <s v="USF Holland Inc"/>
    <s v="USF Holland Inc - 0 Mound Rd NS 1W of Houbolt - Joliet"/>
    <x v="42"/>
    <s v="Outdoor &amp; Garage Lighting"/>
    <x v="1"/>
    <n v="0"/>
    <n v="2060.16"/>
    <n v="0"/>
    <x v="0"/>
    <x v="0"/>
    <n v="8"/>
    <s v="Qty / 1,000"/>
    <m/>
    <s v="Private-Lighting"/>
    <x v="0"/>
    <n v="3"/>
    <n v="1"/>
    <s v="Lighting"/>
    <n v="0.91633259480590001"/>
    <n v="1.30467645558681"/>
    <n v="1887.79175851532"/>
    <n v="0"/>
    <n v="0.71"/>
    <n v="1340.33214854588"/>
    <n v="0"/>
    <n v="4903"/>
    <n v="1"/>
    <n v="1"/>
    <n v="0"/>
    <n v="0"/>
    <n v="14.276973281664301"/>
    <d v="1900-01-09T04:44:53"/>
    <n v="43262"/>
    <n v="0"/>
    <n v="0"/>
    <n v="0"/>
    <n v="10722.65718836704"/>
  </r>
  <r>
    <s v="STND-61060"/>
    <s v="Board of Education of Orland School District Number 135"/>
    <s v="Orland School District 135 - 10959 W 159th St - Orland"/>
    <x v="1"/>
    <s v="Outdoor &amp; Garage Lighting"/>
    <x v="1"/>
    <n v="0"/>
    <n v="31183.08"/>
    <n v="0"/>
    <x v="0"/>
    <x v="1"/>
    <n v="10.1978380583316"/>
    <s v="Qty / 1,000"/>
    <m/>
    <s v="Public-Lighting"/>
    <x v="0"/>
    <n v="3"/>
    <n v="1"/>
    <s v="Lighting"/>
    <n v="0.99829244462109001"/>
    <n v="0.987374621353864"/>
    <n v="31129.833164014999"/>
    <n v="0"/>
    <n v="0.71"/>
    <n v="22102.181546450702"/>
    <n v="0"/>
    <n v="4903"/>
    <n v="1"/>
    <n v="1"/>
    <n v="0"/>
    <n v="0"/>
    <n v="14.276973281664301"/>
    <d v="1900-01-09T04:44:53"/>
    <n v="43283"/>
    <n v="0"/>
    <n v="0"/>
    <n v="0"/>
    <n v="225394.46814654933"/>
  </r>
  <r>
    <s v="STND-61062"/>
    <s v="30 North LaSalle Partners LLC"/>
    <s v="AmTrust Realty Corp  AAF 30 North LaSalle Partners LLC - 30 N LaSalle Ste 1200 - Chicago"/>
    <x v="12"/>
    <s v="Variable Speed Drives"/>
    <x v="6"/>
    <n v="0"/>
    <n v="155356.071"/>
    <n v="8.8678819999999998"/>
    <x v="6"/>
    <x v="0"/>
    <n v="15"/>
    <s v="ΔkWpeak"/>
    <m/>
    <s v="Private-Non-Lighting"/>
    <x v="2"/>
    <n v="2"/>
    <n v="1"/>
    <s v="Non-Lighting"/>
    <n v="0.76002432528749297"/>
    <n v="0.465462131779591"/>
    <n v="118074.393041091"/>
    <n v="4.12766326008986"/>
    <n v="0.7"/>
    <n v="82652.075128763594"/>
    <n v="2.8893642820629002"/>
    <n v="2885"/>
    <n v="1.165"/>
    <n v="1.3779999999999999"/>
    <n v="2.5499999999999998E-2"/>
    <n v="0.55000000000000004"/>
    <n v="24.263431542460999"/>
    <d v="1900-01-16T07:56:40"/>
    <n v="43410"/>
    <n v="4.12766326008986"/>
    <n v="0"/>
    <n v="0"/>
    <n v="1239781.1269314538"/>
  </r>
  <r>
    <s v="STND-61062"/>
    <s v="30 North LaSalle Partners LLC"/>
    <s v="AmTrust Realty Corp  AAF 30 North LaSalle Partners LLC - 30 N LaSalle Ste 1200 - Chicago"/>
    <x v="12"/>
    <s v="Variable Speed Drives"/>
    <x v="6"/>
    <n v="0"/>
    <n v="155356.071"/>
    <n v="8.8678819999999998"/>
    <x v="6"/>
    <x v="0"/>
    <n v="15"/>
    <s v="ΔkWpeak"/>
    <m/>
    <s v="Private-Non-Lighting"/>
    <x v="2"/>
    <n v="2"/>
    <n v="1"/>
    <s v="Non-Lighting"/>
    <n v="0.76002432528749297"/>
    <n v="0.465462131779591"/>
    <n v="118074.393041091"/>
    <n v="4.12766326008986"/>
    <n v="0.7"/>
    <n v="82652.075128763594"/>
    <n v="2.8893642820629002"/>
    <n v="2885"/>
    <n v="1.165"/>
    <n v="1.3779999999999999"/>
    <n v="2.5499999999999998E-2"/>
    <n v="0.55000000000000004"/>
    <n v="24.263431542460999"/>
    <d v="1900-01-16T07:56:40"/>
    <n v="43410"/>
    <n v="4.12766326008986"/>
    <n v="0"/>
    <n v="0"/>
    <n v="1239781.1269314538"/>
  </r>
  <r>
    <s v="STND-61063"/>
    <s v="7-Eleven Inc"/>
    <s v="7-Eleven Inc - 10759 S Ewing - Chicago"/>
    <x v="3"/>
    <s v="Refrigeration"/>
    <x v="4"/>
    <n v="0"/>
    <n v="3890.7"/>
    <n v="0.46300000000000002"/>
    <x v="2"/>
    <x v="0"/>
    <n v="8.6177180282661094"/>
    <s v="ΔkWpeak / CF"/>
    <n v="0.69"/>
    <s v="Private-Non-Lighting"/>
    <x v="2"/>
    <n v="3"/>
    <n v="1"/>
    <s v="Non-Lighting"/>
    <n v="0.98952339343681495"/>
    <n v="0.43468415683807998"/>
    <n v="3849.93866684462"/>
    <n v="0.20125876461603101"/>
    <n v="0.7"/>
    <n v="2694.9570667912299"/>
    <n v="0.140881135231222"/>
    <n v="7616"/>
    <n v="1.1100000000000001"/>
    <n v="1.29"/>
    <n v="2.1999999999999999E-2"/>
    <n v="0.76"/>
    <n v="9.1911764705882408"/>
    <d v="1900-01-05T13:33:47"/>
    <n v="43302"/>
    <n v="0.29167936900874097"/>
    <n v="0"/>
    <n v="0"/>
    <n v="23224.380099889935"/>
  </r>
  <r>
    <s v="STND-61063"/>
    <s v="7-Eleven Inc"/>
    <s v="7-Eleven Inc - 10759 S Ewing - Chicago"/>
    <x v="15"/>
    <s v="Refrigeration"/>
    <x v="4"/>
    <n v="0"/>
    <n v="15340.5"/>
    <n v="1.75"/>
    <x v="2"/>
    <x v="0"/>
    <n v="15"/>
    <s v="ΔkWpeak"/>
    <m/>
    <s v="Private-Non-Lighting"/>
    <x v="2"/>
    <n v="3"/>
    <n v="1"/>
    <s v="Non-Lighting"/>
    <n v="0.98952339343681495"/>
    <n v="0.43468415683807998"/>
    <n v="15179.7836170175"/>
    <n v="0.76069727446664104"/>
    <n v="0.7"/>
    <n v="10625.848531912199"/>
    <n v="0.53248809212664805"/>
    <n v="7616"/>
    <n v="1.1100000000000001"/>
    <n v="1.29"/>
    <n v="2.1999999999999999E-2"/>
    <n v="0.76"/>
    <n v="9.1911764705882408"/>
    <d v="1900-01-05T13:33:47"/>
    <n v="43302"/>
    <n v="0.76069727446664104"/>
    <n v="0"/>
    <n v="0"/>
    <n v="159387.72797868299"/>
  </r>
  <r>
    <s v="STND-61064"/>
    <s v="Nielsen Enterprises, Inc."/>
    <s v="Nielsen Enterprises Inc - 130 S Milwaukee Ave - Lake Villa"/>
    <x v="0"/>
    <s v="Indoor Lighting"/>
    <x v="0"/>
    <n v="0"/>
    <n v="8282.7360000000008"/>
    <n v="1.680075"/>
    <x v="0"/>
    <x v="0"/>
    <n v="9.1274187659729797"/>
    <s v="Qty / 1,000"/>
    <m/>
    <s v="Private-Lighting"/>
    <x v="0"/>
    <n v="2"/>
    <n v="1"/>
    <s v="Lighting"/>
    <n v="0.97902139861649395"/>
    <n v="0.93591656730105399"/>
    <n v="8108.9757830911803"/>
    <n v="1.5724100268083201"/>
    <n v="0.71"/>
    <n v="5757.3728059947398"/>
    <n v="1.1164111190339101"/>
    <n v="5478"/>
    <n v="1.1200000000000001"/>
    <n v="1.31"/>
    <n v="2.1999999999999999E-2"/>
    <n v="0.95"/>
    <n v="12.7783862723622"/>
    <d v="1900-01-08T03:03:29"/>
    <n v="43301"/>
    <n v="1.2634873658564201"/>
    <n v="159.283452882148"/>
    <n v="0"/>
    <n v="52549.952592138899"/>
  </r>
  <r>
    <s v="STND-61064"/>
    <s v="Nielsen Enterprises, Inc."/>
    <s v="Nielsen Enterprises Inc - 130 S Milwaukee Ave - Lake Villa"/>
    <x v="62"/>
    <s v="Indoor Lighting"/>
    <x v="0"/>
    <n v="0"/>
    <n v="40677.436999999998"/>
    <n v="8.2510349999999999"/>
    <x v="0"/>
    <x v="0"/>
    <n v="9.1274187659729797"/>
    <s v="Qty / 1,000"/>
    <m/>
    <s v="Private-Lighting"/>
    <x v="0"/>
    <n v="2"/>
    <n v="1"/>
    <s v="Lighting"/>
    <n v="0.97902139861649395"/>
    <n v="0.93591656730105399"/>
    <n v="39824.081263874301"/>
    <n v="7.7222803538808504"/>
    <n v="0.71"/>
    <n v="28275.0976973508"/>
    <n v="5.4828190512554"/>
    <n v="5478"/>
    <n v="1.1200000000000001"/>
    <n v="1.31"/>
    <n v="2.1999999999999999E-2"/>
    <n v="0.95"/>
    <n v="12.7783862723622"/>
    <d v="1900-01-08T03:03:29"/>
    <n v="43301"/>
    <n v="6.2051268412059901"/>
    <n v="782.258739111816"/>
    <n v="0"/>
    <n v="258078.6573325191"/>
  </r>
  <r>
    <s v="STND-61064"/>
    <s v="Nielsen Enterprises, Inc."/>
    <s v="Nielsen Enterprises Inc - 130 S Milwaukee Ave - Lake Villa"/>
    <x v="62"/>
    <s v="Indoor Lighting"/>
    <x v="0"/>
    <n v="0"/>
    <n v="6540.2939999999999"/>
    <n v="1.3266370000000001"/>
    <x v="0"/>
    <x v="0"/>
    <n v="9.1274187659729797"/>
    <s v="Qty / 1,000"/>
    <m/>
    <s v="Private-Lighting"/>
    <x v="0"/>
    <n v="2"/>
    <n v="1"/>
    <s v="Lighting"/>
    <n v="0.97902139861649395"/>
    <n v="0.93591656730105399"/>
    <n v="6403.0877792430601"/>
    <n v="1.24162154709457"/>
    <n v="0.71"/>
    <n v="4546.1923232625704"/>
    <n v="0.88155129843714297"/>
    <n v="5478"/>
    <n v="1.1200000000000001"/>
    <n v="1.31"/>
    <n v="2.1999999999999999E-2"/>
    <n v="0.95"/>
    <n v="12.7783862723622"/>
    <d v="1900-01-08T03:03:29"/>
    <n v="43301"/>
    <n v="0.99768706074292302"/>
    <n v="125.77493852084601"/>
    <n v="0"/>
    <n v="41495.001125069088"/>
  </r>
  <r>
    <s v="STND-61064"/>
    <s v="Nielsen Enterprises, Inc."/>
    <s v="Nielsen Enterprises Inc - 130 S Milwaukee Ave - Lake Villa"/>
    <x v="62"/>
    <s v="Indoor Lighting"/>
    <x v="0"/>
    <n v="0"/>
    <n v="8025.0510000000004"/>
    <n v="1.6278060000000001"/>
    <x v="0"/>
    <x v="0"/>
    <n v="9.1274187659729797"/>
    <s v="Qty / 1,000"/>
    <m/>
    <s v="Private-Lighting"/>
    <x v="0"/>
    <n v="2"/>
    <n v="1"/>
    <s v="Lighting"/>
    <n v="0.97902139861649395"/>
    <n v="0.93591656730105399"/>
    <n v="7856.6966539886898"/>
    <n v="1.5234906037520599"/>
    <n v="0.71"/>
    <n v="5578.2546243319703"/>
    <n v="1.08167832866396"/>
    <n v="5478"/>
    <n v="1.1200000000000001"/>
    <n v="1.31"/>
    <n v="2.1999999999999999E-2"/>
    <n v="0.95"/>
    <n v="12.7783862723622"/>
    <d v="1900-01-08T03:03:29"/>
    <n v="43301"/>
    <n v="1.22417887002978"/>
    <n v="154.327969989064"/>
    <n v="0"/>
    <n v="50915.065939503176"/>
  </r>
  <r>
    <s v="STND-61064"/>
    <s v="Nielsen Enterprises, Inc."/>
    <s v="Nielsen Enterprises Inc - 130 S Milwaukee Ave - Lake Villa"/>
    <x v="62"/>
    <s v="Indoor Lighting"/>
    <x v="0"/>
    <n v="0"/>
    <n v="4797.8519999999999"/>
    <n v="0.97319900000000004"/>
    <x v="0"/>
    <x v="0"/>
    <n v="9.1274187659729797"/>
    <s v="Qty / 1,000"/>
    <m/>
    <s v="Private-Lighting"/>
    <x v="0"/>
    <n v="2"/>
    <n v="1"/>
    <s v="Lighting"/>
    <n v="0.97902139861649395"/>
    <n v="0.93591656730105399"/>
    <n v="4697.1997753949399"/>
    <n v="0.91083306738081804"/>
    <n v="0.71"/>
    <n v="3335.0118405304102"/>
    <n v="0.64669147784038095"/>
    <n v="5478"/>
    <n v="1.1200000000000001"/>
    <n v="1.31"/>
    <n v="2.1999999999999999E-2"/>
    <n v="0.95"/>
    <n v="12.7783862723622"/>
    <d v="1900-01-08T03:03:29"/>
    <n v="43301"/>
    <n v="0.73188675562942396"/>
    <n v="92.266424159543504"/>
    <n v="0"/>
    <n v="30440.049657999352"/>
  </r>
  <r>
    <s v="STND-61064"/>
    <s v="Nielsen Enterprises, Inc."/>
    <s v="Nielsen Enterprises Inc - 130 S Milwaukee Ave - Lake Villa"/>
    <x v="62"/>
    <s v="Indoor Lighting"/>
    <x v="0"/>
    <n v="0"/>
    <n v="7509.6809999999996"/>
    <n v="1.5232680000000001"/>
    <x v="0"/>
    <x v="0"/>
    <n v="9.1274187659729797"/>
    <s v="Qty / 1,000"/>
    <m/>
    <s v="Private-Lighting"/>
    <x v="0"/>
    <n v="2"/>
    <n v="1"/>
    <s v="Lighting"/>
    <n v="0.97902139861649395"/>
    <n v="0.93591656730105399"/>
    <n v="7352.1383957837097"/>
    <n v="1.42565175763954"/>
    <n v="0.71"/>
    <n v="5220.0182610064303"/>
    <n v="1.0122127479240699"/>
    <n v="5478"/>
    <n v="1.1200000000000001"/>
    <n v="1.31"/>
    <n v="2.1999999999999999E-2"/>
    <n v="0.95"/>
    <n v="12.7783862723622"/>
    <d v="1900-01-08T03:03:29"/>
    <n v="43301"/>
    <n v="1.14556187837649"/>
    <n v="144.41700420289399"/>
    <n v="0"/>
    <n v="47645.29263423173"/>
  </r>
  <r>
    <s v="STND-61064"/>
    <s v="Nielsen Enterprises, Inc."/>
    <s v="Nielsen Enterprises Inc - 130 S Milwaukee Ave - Lake Villa"/>
    <x v="62"/>
    <s v="Indoor Lighting"/>
    <x v="0"/>
    <n v="0"/>
    <n v="171.79"/>
    <n v="3.4846000000000002E-2"/>
    <x v="0"/>
    <x v="0"/>
    <n v="9.1274187659729797"/>
    <s v="Qty / 1,000"/>
    <m/>
    <s v="Private-Lighting"/>
    <x v="0"/>
    <n v="2"/>
    <n v="1"/>
    <s v="Lighting"/>
    <n v="0.97902139861649395"/>
    <n v="0.93591656730105399"/>
    <n v="168.186086068327"/>
    <n v="3.2612948704172501E-2"/>
    <n v="0.71"/>
    <n v="119.412121108512"/>
    <n v="2.3155193579962499E-2"/>
    <n v="5478"/>
    <n v="1.1200000000000001"/>
    <n v="1.31"/>
    <n v="2.1999999999999999E-2"/>
    <n v="0.95"/>
    <n v="12.7783862723622"/>
    <d v="1900-01-08T03:03:29"/>
    <n v="43301"/>
    <n v="2.6205663884429499E-2"/>
    <n v="3.3036552620564299"/>
    <n v="0"/>
    <n v="1089.9244350904705"/>
  </r>
  <r>
    <s v="STND-61064"/>
    <s v="Nielsen Enterprises, Inc."/>
    <s v="Nielsen Enterprises Inc - 130 S Milwaukee Ave - Lake Villa"/>
    <x v="62"/>
    <s v="Indoor Lighting"/>
    <x v="0"/>
    <n v="0"/>
    <n v="15185.016"/>
    <n v="3.0801379999999998"/>
    <x v="0"/>
    <x v="0"/>
    <n v="9.1274187659729797"/>
    <s v="Qty / 1,000"/>
    <m/>
    <s v="Private-Lighting"/>
    <x v="0"/>
    <n v="2"/>
    <n v="1"/>
    <s v="Lighting"/>
    <n v="0.97902139861649395"/>
    <n v="0.93591656730105399"/>
    <n v="14866.455602333799"/>
    <n v="2.8827521837735302"/>
    <n v="0.71"/>
    <n v="10555.183477656999"/>
    <n v="2.0467540504792101"/>
    <n v="5478"/>
    <n v="1.1200000000000001"/>
    <n v="1.31"/>
    <n v="2.1999999999999999E-2"/>
    <n v="0.95"/>
    <n v="12.7783862723622"/>
    <d v="1900-01-08T03:03:29"/>
    <n v="43301"/>
    <n v="2.3163938800912298"/>
    <n v="292.01966361727199"/>
    <n v="0"/>
    <n v="96341.579752254431"/>
  </r>
  <r>
    <s v="STND-61064"/>
    <s v="Nielsen Enterprises, Inc."/>
    <s v="Nielsen Enterprises Inc - 130 S Milwaukee Ave - Lake Villa"/>
    <x v="62"/>
    <s v="Indoor Lighting"/>
    <x v="0"/>
    <n v="0"/>
    <n v="957.11599999999999"/>
    <n v="0.19414200000000001"/>
    <x v="0"/>
    <x v="0"/>
    <n v="9.1274187659729797"/>
    <s v="Qty / 1,000"/>
    <m/>
    <s v="Private-Lighting"/>
    <x v="0"/>
    <n v="2"/>
    <n v="1"/>
    <s v="Lighting"/>
    <n v="0.97902139861649395"/>
    <n v="0.93591656730105399"/>
    <n v="937.03704495822399"/>
    <n v="0.181700714208961"/>
    <n v="0.71"/>
    <n v="665.29630192033903"/>
    <n v="0.12900750708836201"/>
    <n v="5478"/>
    <n v="1.1200000000000001"/>
    <n v="1.31"/>
    <n v="2.1999999999999999E-2"/>
    <n v="0.95"/>
    <n v="12.7783862723622"/>
    <d v="1900-01-08T03:03:29"/>
    <n v="43301"/>
    <n v="0.14600298449896401"/>
    <n v="18.406084811679399"/>
    <n v="0"/>
    <n v="6072.4379510801282"/>
  </r>
  <r>
    <s v="STND-61064"/>
    <s v="Nielsen Enterprises, Inc."/>
    <s v="Nielsen Enterprises Inc - 130 S Milwaukee Ave - Lake Villa"/>
    <x v="62"/>
    <s v="Indoor Lighting"/>
    <x v="0"/>
    <n v="0"/>
    <n v="687.16"/>
    <n v="0.13938400000000001"/>
    <x v="0"/>
    <x v="0"/>
    <n v="9.1274187659729797"/>
    <s v="Qty / 1,000"/>
    <m/>
    <s v="Private-Lighting"/>
    <x v="0"/>
    <n v="2"/>
    <n v="1"/>
    <s v="Lighting"/>
    <n v="0.97902139861649395"/>
    <n v="0.93591656730105399"/>
    <n v="672.74434427331005"/>
    <n v="0.13045179481669"/>
    <n v="0.71"/>
    <n v="477.64848443404998"/>
    <n v="9.26207743198499E-2"/>
    <n v="5478"/>
    <n v="1.1200000000000001"/>
    <n v="1.31"/>
    <n v="2.1999999999999999E-2"/>
    <n v="0.95"/>
    <n v="12.7783862723622"/>
    <d v="1900-01-08T03:03:29"/>
    <n v="43301"/>
    <n v="0.104822655537718"/>
    <n v="13.2146210482257"/>
    <n v="0"/>
    <n v="4359.6977403619003"/>
  </r>
  <r>
    <s v="STND-61064"/>
    <s v="Nielsen Enterprises, Inc."/>
    <s v="Nielsen Enterprises Inc - 130 S Milwaukee Ave - Lake Villa"/>
    <x v="62"/>
    <s v="Indoor Lighting"/>
    <x v="0"/>
    <n v="0"/>
    <n v="220.87299999999999"/>
    <n v="4.4802000000000002E-2"/>
    <x v="0"/>
    <x v="0"/>
    <n v="9.1274187659729797"/>
    <s v="Qty / 1,000"/>
    <m/>
    <s v="Private-Lighting"/>
    <x v="0"/>
    <n v="2"/>
    <n v="1"/>
    <s v="Lighting"/>
    <n v="0.97902139861649395"/>
    <n v="0.93591656730105399"/>
    <n v="216.239393376621"/>
    <n v="4.1930934048221798E-2"/>
    <n v="0.71"/>
    <n v="153.52996929740101"/>
    <n v="2.97709631742375E-2"/>
    <n v="5478"/>
    <n v="1.1200000000000001"/>
    <n v="1.31"/>
    <n v="2.1999999999999999E-2"/>
    <n v="0.95"/>
    <n v="12.7783862723622"/>
    <d v="1900-01-08T03:03:29"/>
    <n v="43301"/>
    <n v="3.3692996422837899E-2"/>
    <n v="4.2475595127550498"/>
    <n v="0"/>
    <n v="1401.3323229043533"/>
  </r>
  <r>
    <s v="STND-61064"/>
    <s v="Nielsen Enterprises, Inc."/>
    <s v="Nielsen Enterprises Inc - 130 S Milwaukee Ave - Lake Villa"/>
    <x v="0"/>
    <s v="Indoor Lighting"/>
    <x v="0"/>
    <n v="0"/>
    <n v="17105.383999999998"/>
    <n v="3.4696660000000001"/>
    <x v="0"/>
    <x v="0"/>
    <n v="9.1274187659729797"/>
    <s v="Qty / 1,000"/>
    <m/>
    <s v="Private-Lighting"/>
    <x v="0"/>
    <n v="2"/>
    <n v="1"/>
    <s v="Lighting"/>
    <n v="0.97902139861649395"/>
    <n v="0.93591656730105399"/>
    <n v="16746.536967552202"/>
    <n v="3.2473178924011799"/>
    <n v="0.71"/>
    <n v="11890.041246962101"/>
    <n v="2.30559570360484"/>
    <n v="5478"/>
    <n v="1.1200000000000001"/>
    <n v="1.31"/>
    <n v="2.1999999999999999E-2"/>
    <n v="0.95"/>
    <n v="12.7783862723622"/>
    <d v="1900-01-08T03:03:29"/>
    <n v="43301"/>
    <n v="2.6093353896353402"/>
    <n v="328.94983329120402"/>
    <n v="0"/>
    <n v="108525.38560571465"/>
  </r>
  <r>
    <s v="STND-61064"/>
    <s v="Nielsen Enterprises, Inc."/>
    <s v="Nielsen Enterprises Inc - 130 S Milwaukee Ave - Lake Villa"/>
    <x v="0"/>
    <s v="Indoor Lighting"/>
    <x v="0"/>
    <n v="0"/>
    <n v="24406.462"/>
    <n v="4.9506209999999999"/>
    <x v="0"/>
    <x v="0"/>
    <n v="9.1274187659729797"/>
    <s v="Qty / 1,000"/>
    <m/>
    <s v="Private-Lighting"/>
    <x v="0"/>
    <n v="2"/>
    <n v="1"/>
    <s v="Lighting"/>
    <n v="0.97902139861649395"/>
    <n v="0.93591656730105399"/>
    <n v="23894.448562520301"/>
    <n v="4.6333682123285103"/>
    <n v="0.71"/>
    <n v="16965.058479389401"/>
    <n v="3.2896914307532401"/>
    <n v="5478"/>
    <n v="1.1200000000000001"/>
    <n v="1.31"/>
    <n v="2.1999999999999999E-2"/>
    <n v="0.95"/>
    <n v="12.7783862723622"/>
    <d v="1900-01-08T03:03:29"/>
    <n v="43301"/>
    <n v="3.7230761047235901"/>
    <n v="469.35523962093401"/>
    <n v="0"/>
    <n v="154847.19313060783"/>
  </r>
  <r>
    <s v="STND-61064"/>
    <s v="Nielsen Enterprises, Inc."/>
    <s v="Nielsen Enterprises Inc - 130 S Milwaukee Ave - Lake Villa"/>
    <x v="0"/>
    <s v="Indoor Lighting"/>
    <x v="0"/>
    <n v="0"/>
    <n v="5264.1390000000001"/>
    <n v="1.0677810000000001"/>
    <x v="0"/>
    <x v="0"/>
    <n v="9.1274187659729797"/>
    <s v="Qty / 1,000"/>
    <m/>
    <s v="Private-Lighting"/>
    <x v="0"/>
    <n v="2"/>
    <n v="1"/>
    <s v="Lighting"/>
    <n v="0.97902139861649395"/>
    <n v="0.93591656730105399"/>
    <n v="5153.7047262916303"/>
    <n v="0.99935392814928603"/>
    <n v="0.71"/>
    <n v="3659.13035566706"/>
    <n v="0.709541288985993"/>
    <n v="5478"/>
    <n v="1.1200000000000001"/>
    <n v="1.31"/>
    <n v="2.1999999999999999E-2"/>
    <n v="0.95"/>
    <n v="12.7783862723622"/>
    <d v="1900-01-08T03:03:29"/>
    <n v="43301"/>
    <n v="0.80301641474430396"/>
    <n v="101.233485695014"/>
    <n v="0"/>
    <n v="33398.415075456905"/>
  </r>
  <r>
    <s v="STND-61064"/>
    <s v="Nielsen Enterprises, Inc."/>
    <s v="Nielsen Enterprises Inc - 130 S Milwaukee Ave - Lake Villa"/>
    <x v="0"/>
    <s v="Indoor Lighting"/>
    <x v="0"/>
    <n v="0"/>
    <n v="3018.5970000000002"/>
    <n v="0.612294"/>
    <x v="0"/>
    <x v="0"/>
    <n v="9.1274187659729797"/>
    <s v="Qty / 1,000"/>
    <m/>
    <s v="Private-Lighting"/>
    <x v="0"/>
    <n v="2"/>
    <n v="1"/>
    <s v="Lighting"/>
    <n v="0.97902139861649395"/>
    <n v="0.93591656730105399"/>
    <n v="2955.27105679955"/>
    <n v="0.57305609865903095"/>
    <n v="0.71"/>
    <n v="2098.2424503276802"/>
    <n v="0.406869830047912"/>
    <n v="5478"/>
    <n v="1.1200000000000001"/>
    <n v="1.31"/>
    <n v="2.1999999999999999E-2"/>
    <n v="0.95"/>
    <n v="12.7783862723622"/>
    <d v="1900-01-08T03:03:29"/>
    <n v="43301"/>
    <n v="0.460470951112118"/>
    <n v="58.049967187134101"/>
    <n v="0"/>
    <n v="19151.537516681998"/>
  </r>
  <r>
    <s v="STND-61064"/>
    <s v="Nielsen Enterprises, Inc."/>
    <s v="Nielsen Enterprises Inc - 130 S Milwaukee Ave - Lake Villa"/>
    <x v="0"/>
    <s v="Indoor Lighting"/>
    <x v="0"/>
    <n v="0"/>
    <n v="24848.207999999999"/>
    <n v="5.0402250000000004"/>
    <x v="0"/>
    <x v="0"/>
    <n v="9.1274187659729797"/>
    <s v="Qty / 1,000"/>
    <m/>
    <s v="Private-Lighting"/>
    <x v="0"/>
    <n v="2"/>
    <n v="1"/>
    <s v="Lighting"/>
    <n v="0.97902139861649395"/>
    <n v="0.93591656730105399"/>
    <n v="24326.927349273501"/>
    <n v="4.7172300804249501"/>
    <n v="0.71"/>
    <n v="17272.118417984198"/>
    <n v="3.3492333571017201"/>
    <n v="5478"/>
    <n v="1.1200000000000001"/>
    <n v="1.31"/>
    <n v="2.1999999999999999E-2"/>
    <n v="0.95"/>
    <n v="12.7783862723622"/>
    <d v="1900-01-08T03:03:29"/>
    <n v="43301"/>
    <n v="3.7904620975692702"/>
    <n v="477.85035864644402"/>
    <n v="0"/>
    <n v="157649.85777641649"/>
  </r>
  <r>
    <s v="STND-61064"/>
    <s v="Nielsen Enterprises, Inc."/>
    <s v="Nielsen Enterprises Inc - 130 S Milwaukee Ave - Lake Villa"/>
    <x v="0"/>
    <s v="Indoor Lighting"/>
    <x v="0"/>
    <n v="0"/>
    <n v="3828.4650000000001"/>
    <n v="0.77656800000000004"/>
    <x v="0"/>
    <x v="0"/>
    <n v="9.1274187659729797"/>
    <s v="Qty / 1,000"/>
    <m/>
    <s v="Private-Lighting"/>
    <x v="0"/>
    <n v="2"/>
    <n v="1"/>
    <s v="Lighting"/>
    <n v="0.97902139861649395"/>
    <n v="0.93591656730105399"/>
    <n v="3748.1491588542899"/>
    <n v="0.726802856835845"/>
    <n v="0.71"/>
    <n v="2661.1859027865498"/>
    <n v="0.51603002835345002"/>
    <n v="5478"/>
    <n v="1.1200000000000001"/>
    <n v="1.31"/>
    <n v="2.1999999999999999E-2"/>
    <n v="0.95"/>
    <n v="12.7783862723622"/>
    <d v="1900-01-08T03:03:29"/>
    <n v="43301"/>
    <n v="0.58401193799585704"/>
    <n v="73.624358477495093"/>
    <n v="0"/>
    <n v="24289.7581488367"/>
  </r>
  <r>
    <s v="STND-61064"/>
    <s v="Nielsen Enterprises, Inc."/>
    <s v="Nielsen Enterprises Inc - 130 S Milwaukee Ave - Lake Villa"/>
    <x v="0"/>
    <s v="Indoor Lighting"/>
    <x v="0"/>
    <n v="0"/>
    <n v="957.11599999999999"/>
    <n v="0.19414200000000001"/>
    <x v="0"/>
    <x v="0"/>
    <n v="9.1274187659729797"/>
    <s v="Qty / 1,000"/>
    <m/>
    <s v="Private-Lighting"/>
    <x v="0"/>
    <n v="2"/>
    <n v="1"/>
    <s v="Lighting"/>
    <n v="0.97902139861649395"/>
    <n v="0.93591656730105399"/>
    <n v="937.03704495822399"/>
    <n v="0.181700714208961"/>
    <n v="0.71"/>
    <n v="665.29630192033903"/>
    <n v="0.12900750708836201"/>
    <n v="5478"/>
    <n v="1.1200000000000001"/>
    <n v="1.31"/>
    <n v="2.1999999999999999E-2"/>
    <n v="0.95"/>
    <n v="12.7783862723622"/>
    <d v="1900-01-08T03:03:29"/>
    <n v="43301"/>
    <n v="0.14600298449896401"/>
    <n v="18.406084811679399"/>
    <n v="0"/>
    <n v="6072.4379510801282"/>
  </r>
  <r>
    <s v="STND-61064"/>
    <s v="Nielsen Enterprises, Inc."/>
    <s v="Nielsen Enterprises Inc - 130 S Milwaukee Ave - Lake Villa"/>
    <x v="0"/>
    <s v="Indoor Lighting"/>
    <x v="0"/>
    <n v="0"/>
    <n v="2871.348"/>
    <n v="0.582426"/>
    <x v="0"/>
    <x v="0"/>
    <n v="9.1274187659729797"/>
    <s v="Qty / 1,000"/>
    <m/>
    <s v="Private-Lighting"/>
    <x v="0"/>
    <n v="2"/>
    <n v="1"/>
    <s v="Lighting"/>
    <n v="0.97902139861649395"/>
    <n v="0.93591656730105399"/>
    <n v="2811.1111348746699"/>
    <n v="0.54510214262688395"/>
    <n v="0.71"/>
    <n v="1995.8889057610199"/>
    <n v="0.38702252126508702"/>
    <n v="5478"/>
    <n v="1.1200000000000001"/>
    <n v="1.31"/>
    <n v="2.1999999999999999E-2"/>
    <n v="0.95"/>
    <n v="12.7783862723622"/>
    <d v="1900-01-08T03:03:29"/>
    <n v="43301"/>
    <n v="0.43800895349689301"/>
    <n v="55.218254435038197"/>
    <n v="0"/>
    <n v="18217.313853240408"/>
  </r>
  <r>
    <s v="STND-61064"/>
    <s v="Nielsen Enterprises, Inc."/>
    <s v="Nielsen Enterprises Inc - 130 S Milwaukee Ave - Lake Villa"/>
    <x v="0"/>
    <s v="Indoor Lighting"/>
    <x v="0"/>
    <n v="0"/>
    <n v="55659.985999999997"/>
    <n v="11.290103999999999"/>
    <x v="0"/>
    <x v="0"/>
    <n v="9.1274187659729797"/>
    <s v="Qty / 1,000"/>
    <m/>
    <s v="Private-Lighting"/>
    <x v="0"/>
    <n v="2"/>
    <n v="1"/>
    <s v="Lighting"/>
    <n v="0.97902139861649395"/>
    <n v="0.93591656730105399"/>
    <n v="54492.317340694397"/>
    <n v="10.566595380151901"/>
    <n v="0.71"/>
    <n v="38689.545311893096"/>
    <n v="7.5022827199078499"/>
    <n v="5478"/>
    <n v="1.1200000000000001"/>
    <n v="1.31"/>
    <n v="2.1999999999999999E-2"/>
    <n v="0.95"/>
    <n v="12.7783862723622"/>
    <d v="1900-01-08T03:03:29"/>
    <n v="43301"/>
    <n v="8.4906350985551597"/>
    <n v="1070.3848049065"/>
    <n v="0"/>
    <n v="353135.68192673498"/>
  </r>
  <r>
    <s v="STND-61064"/>
    <s v="Nielsen Enterprises, Inc."/>
    <s v="Nielsen Enterprises Inc - 130 S Milwaukee Ave - Lake Villa"/>
    <x v="0"/>
    <s v="Indoor Lighting"/>
    <x v="0"/>
    <n v="0"/>
    <n v="26228.664000000001"/>
    <n v="5.3202379999999998"/>
    <x v="0"/>
    <x v="0"/>
    <n v="9.1274187659729797"/>
    <s v="Qty / 1,000"/>
    <m/>
    <s v="Private-Lighting"/>
    <x v="0"/>
    <n v="2"/>
    <n v="1"/>
    <s v="Lighting"/>
    <n v="0.97902139861649395"/>
    <n v="0.93591656730105399"/>
    <n v="25678.423313122101"/>
    <n v="4.9792988861846199"/>
    <n v="0.71"/>
    <n v="18231.680552316699"/>
    <n v="3.5353022091910802"/>
    <n v="5478"/>
    <n v="1.1200000000000001"/>
    <n v="1.31"/>
    <n v="2.1999999999999999E-2"/>
    <n v="0.95"/>
    <n v="12.7783862723622"/>
    <d v="1900-01-08T03:03:29"/>
    <n v="43301"/>
    <n v="4.0010437012331197"/>
    <n v="504.397600793469"/>
    <n v="0"/>
    <n v="166408.18320844005"/>
  </r>
  <r>
    <s v="STND-61064"/>
    <s v="Nielsen Enterprises, Inc."/>
    <s v="Nielsen Enterprises Inc - 130 S Milwaukee Ave - Lake Villa"/>
    <x v="0"/>
    <s v="Indoor Lighting"/>
    <x v="0"/>
    <n v="0"/>
    <n v="1914.232"/>
    <n v="0.38828400000000002"/>
    <x v="0"/>
    <x v="0"/>
    <n v="9.1274187659729797"/>
    <s v="Qty / 1,000"/>
    <m/>
    <s v="Private-Lighting"/>
    <x v="0"/>
    <n v="2"/>
    <n v="1"/>
    <s v="Lighting"/>
    <n v="0.97902139861649395"/>
    <n v="0.93591656730105399"/>
    <n v="1874.07408991645"/>
    <n v="0.363401428417922"/>
    <n v="0.71"/>
    <n v="1330.5926038406801"/>
    <n v="0.25801501417672501"/>
    <n v="5478"/>
    <n v="1.1200000000000001"/>
    <n v="1.31"/>
    <n v="2.1999999999999999E-2"/>
    <n v="0.95"/>
    <n v="12.7783862723622"/>
    <d v="1900-01-08T03:03:29"/>
    <n v="43301"/>
    <n v="0.29200596899792902"/>
    <n v="36.812169623358798"/>
    <n v="0"/>
    <n v="12144.875902160275"/>
  </r>
  <r>
    <s v="STND-61064"/>
    <s v="Nielsen Enterprises, Inc."/>
    <s v="Nielsen Enterprises Inc - 130 S Milwaukee Ave - Lake Villa"/>
    <x v="62"/>
    <s v="Indoor Lighting"/>
    <x v="0"/>
    <n v="0"/>
    <n v="773.05499999999995"/>
    <n v="0.156807"/>
    <x v="0"/>
    <x v="0"/>
    <n v="9.1274187659729797"/>
    <s v="Qty / 1,000"/>
    <m/>
    <s v="Private-Lighting"/>
    <x v="0"/>
    <n v="2"/>
    <n v="1"/>
    <s v="Lighting"/>
    <n v="0.97902139861649395"/>
    <n v="0.93591656730105399"/>
    <n v="756.83738730747302"/>
    <n v="0.14675826916877599"/>
    <n v="0.71"/>
    <n v="537.35454498830597"/>
    <n v="0.104198371109831"/>
    <n v="5478"/>
    <n v="1.1200000000000001"/>
    <n v="1.31"/>
    <n v="2.1999999999999999E-2"/>
    <n v="0.95"/>
    <n v="12.7783862723622"/>
    <d v="1900-01-08T03:03:29"/>
    <n v="43301"/>
    <n v="0.11792548747993301"/>
    <n v="14.866448679253899"/>
    <n v="0"/>
    <n v="4904.6599579071353"/>
  </r>
  <r>
    <s v="STND-61064"/>
    <s v="Nielsen Enterprises, Inc."/>
    <s v="Nielsen Enterprises Inc - 130 S Milwaukee Ave - Lake Villa"/>
    <x v="62"/>
    <s v="Indoor Lighting"/>
    <x v="0"/>
    <n v="0"/>
    <n v="3828.4650000000001"/>
    <n v="0.77656800000000004"/>
    <x v="0"/>
    <x v="0"/>
    <n v="9.1274187659729797"/>
    <s v="Qty / 1,000"/>
    <m/>
    <s v="Private-Lighting"/>
    <x v="0"/>
    <n v="2"/>
    <n v="1"/>
    <s v="Lighting"/>
    <n v="0.97902139861649395"/>
    <n v="0.93591656730105399"/>
    <n v="3748.1491588542899"/>
    <n v="0.726802856835845"/>
    <n v="0.71"/>
    <n v="2661.1859027865498"/>
    <n v="0.51603002835345002"/>
    <n v="5478"/>
    <n v="1.1200000000000001"/>
    <n v="1.31"/>
    <n v="2.1999999999999999E-2"/>
    <n v="0.95"/>
    <n v="12.7783862723622"/>
    <d v="1900-01-08T03:03:29"/>
    <n v="43301"/>
    <n v="0.58401193799585704"/>
    <n v="73.624358477495093"/>
    <n v="0"/>
    <n v="24289.7581488367"/>
  </r>
  <r>
    <s v="STND-61065"/>
    <s v="Bloomingdale School District 13"/>
    <s v="Bloomingdale School District 13 - 149 Fairfield Way - Bloomingdale"/>
    <x v="1"/>
    <s v="Outdoor &amp; Garage Lighting"/>
    <x v="1"/>
    <n v="0"/>
    <n v="11620.11"/>
    <n v="0"/>
    <x v="0"/>
    <x v="1"/>
    <n v="10.1978380583316"/>
    <s v="Qty / 1,000"/>
    <m/>
    <s v="Public-Lighting"/>
    <x v="0"/>
    <n v="3"/>
    <n v="1"/>
    <s v="Lighting"/>
    <n v="0.99829244462109001"/>
    <n v="0.987374621353864"/>
    <n v="11600.268018666"/>
    <n v="0"/>
    <n v="0.71"/>
    <n v="8236.1902932528392"/>
    <n v="0"/>
    <n v="4903"/>
    <n v="1"/>
    <n v="1"/>
    <n v="0"/>
    <n v="0"/>
    <n v="14.276973281664301"/>
    <d v="1900-01-09T04:44:53"/>
    <n v="43313"/>
    <n v="0"/>
    <n v="0"/>
    <n v="0"/>
    <n v="83991.334828195104"/>
  </r>
  <r>
    <s v="STND-61065"/>
    <s v="Bloomingdale School District 13"/>
    <s v="Bloomingdale School District 13 - 149 Fairfield Way - Bloomingdale"/>
    <x v="42"/>
    <s v="Outdoor &amp; Garage Lighting"/>
    <x v="12"/>
    <n v="0"/>
    <n v="626.4"/>
    <n v="0"/>
    <x v="0"/>
    <x v="1"/>
    <n v="8"/>
    <s v="Qty / 1,000"/>
    <m/>
    <s v="Public-Lighting"/>
    <x v="0"/>
    <n v="3"/>
    <n v="1"/>
    <s v="Lighting"/>
    <n v="0.99829244462109001"/>
    <n v="0.987374621353864"/>
    <n v="625.33038731065096"/>
    <n v="0"/>
    <n v="0.71"/>
    <n v="443.98457499056201"/>
    <n v="0"/>
    <n v="2979"/>
    <n v="1.17333333333333"/>
    <n v="1.323"/>
    <n v="2.1333333333333301E-2"/>
    <n v="0.72"/>
    <n v="23.497818059751602"/>
    <d v="1900-01-15T18:49:11"/>
    <n v="43313"/>
    <n v="0"/>
    <n v="11.369643405648199"/>
    <n v="0"/>
    <n v="3551.8765999244961"/>
  </r>
  <r>
    <s v="STND-61066"/>
    <s v="Motorola Solutions, Inc."/>
    <s v="Motorola Solutions Inc - 1299 E Algonquin Road - Schaumburg"/>
    <x v="12"/>
    <s v="Variable Speed Drives"/>
    <x v="6"/>
    <n v="0"/>
    <n v="38297.245000000003"/>
    <n v="8.35914"/>
    <x v="6"/>
    <x v="0"/>
    <n v="15"/>
    <s v="ΔkWpeak"/>
    <m/>
    <s v="Private-Non-Lighting"/>
    <x v="2"/>
    <n v="3"/>
    <n v="1"/>
    <s v="Non-Lighting"/>
    <n v="0.98952339343681495"/>
    <n v="0.43468415683807998"/>
    <n v="37896.0198316811"/>
    <n v="3.6335857227914699"/>
    <n v="0.7"/>
    <n v="26527.213882176799"/>
    <n v="2.5435100059540301"/>
    <n v="2885"/>
    <n v="1.165"/>
    <n v="1.3779999999999999"/>
    <n v="2.5499999999999998E-2"/>
    <n v="0.55000000000000004"/>
    <n v="24.263431542460999"/>
    <d v="1900-01-16T07:56:40"/>
    <n v="43371"/>
    <n v="3.6335857227914699"/>
    <n v="0"/>
    <n v="0"/>
    <n v="397908.20823265199"/>
  </r>
  <r>
    <s v="STND-61067"/>
    <s v="Village of Cary"/>
    <s v="Village of Cary - 100 W Main St - Cary"/>
    <x v="1"/>
    <s v="Outdoor &amp; Garage Lighting"/>
    <x v="1"/>
    <n v="0"/>
    <n v="46166.648000000001"/>
    <n v="0"/>
    <x v="0"/>
    <x v="1"/>
    <n v="10.1978380583316"/>
    <s v="Qty / 1,000"/>
    <m/>
    <s v="Public-Lighting"/>
    <x v="0"/>
    <n v="3"/>
    <n v="1"/>
    <s v="Lighting"/>
    <n v="0.99829244462109001"/>
    <n v="0.987374621353864"/>
    <n v="46087.815891881401"/>
    <n v="0"/>
    <n v="0.71"/>
    <n v="32722.349283235799"/>
    <n v="0"/>
    <n v="4903"/>
    <n v="1"/>
    <n v="1"/>
    <n v="0"/>
    <n v="0"/>
    <n v="14.276973281664301"/>
    <d v="1900-01-09T04:44:53"/>
    <n v="43280"/>
    <n v="0"/>
    <n v="0"/>
    <n v="0"/>
    <n v="333697.21887860179"/>
  </r>
  <r>
    <s v="STND-61068"/>
    <s v="Plumbers &amp; Pipefitters U.A. Local 23"/>
    <s v="United Association of Plumbers &amp; Pipe-Fitters Local Union 23 - 4525 Boeing Dr - Rockford"/>
    <x v="1"/>
    <s v="Outdoor &amp; Garage Lighting"/>
    <x v="1"/>
    <n v="0"/>
    <n v="24367.91"/>
    <n v="0"/>
    <x v="0"/>
    <x v="0"/>
    <n v="10.1978380583316"/>
    <s v="Qty / 1,000"/>
    <m/>
    <s v="Private-Lighting"/>
    <x v="0"/>
    <n v="3"/>
    <n v="1"/>
    <s v="Lighting"/>
    <n v="0.91633259480590001"/>
    <n v="1.30467645558681"/>
    <n v="22329.1102002966"/>
    <n v="0"/>
    <n v="0.71"/>
    <n v="15853.668242210601"/>
    <n v="0"/>
    <n v="4903"/>
    <n v="1"/>
    <n v="1"/>
    <n v="0"/>
    <n v="0"/>
    <n v="14.276973281664301"/>
    <d v="1900-01-09T04:44:53"/>
    <n v="43334"/>
    <n v="0"/>
    <n v="0"/>
    <n v="0"/>
    <n v="161673.1413645783"/>
  </r>
  <r>
    <s v="STND-61068"/>
    <s v="Plumbers &amp; Pipefitters U.A. Local 23"/>
    <s v="United Association of Plumbers &amp; Pipe-Fitters Local Union 23 - 4525 Boeing Dr - Rockford"/>
    <x v="1"/>
    <s v="Outdoor &amp; Garage Lighting"/>
    <x v="1"/>
    <n v="0"/>
    <n v="1299.2950000000001"/>
    <n v="0"/>
    <x v="0"/>
    <x v="0"/>
    <n v="10.1978380583316"/>
    <s v="Qty / 1,000"/>
    <m/>
    <s v="Private-Lighting"/>
    <x v="0"/>
    <n v="3"/>
    <n v="1"/>
    <s v="Lighting"/>
    <n v="0.91633259480590001"/>
    <n v="1.30467645558681"/>
    <n v="1190.58635876833"/>
    <n v="0"/>
    <n v="0.71"/>
    <n v="845.31631472551499"/>
    <n v="0"/>
    <n v="4903"/>
    <n v="1"/>
    <n v="1"/>
    <n v="0"/>
    <n v="0"/>
    <n v="14.276973281664301"/>
    <d v="1900-01-09T04:44:53"/>
    <n v="43334"/>
    <n v="0"/>
    <n v="0"/>
    <n v="0"/>
    <n v="8620.3988856364685"/>
  </r>
  <r>
    <s v="STND-61068"/>
    <s v="Plumbers &amp; Pipefitters U.A. Local 23"/>
    <s v="United Association of Plumbers &amp; Pipe-Fitters Local Union 23 - 4525 Boeing Dr - Rockford"/>
    <x v="1"/>
    <s v="Outdoor &amp; Garage Lighting"/>
    <x v="1"/>
    <n v="0"/>
    <n v="14292.245000000001"/>
    <n v="0"/>
    <x v="0"/>
    <x v="0"/>
    <n v="10.1978380583316"/>
    <s v="Qty / 1,000"/>
    <m/>
    <s v="Private-Lighting"/>
    <x v="0"/>
    <n v="3"/>
    <n v="1"/>
    <s v="Lighting"/>
    <n v="0.91633259480590001"/>
    <n v="1.30467645558681"/>
    <n v="13096.449946451599"/>
    <n v="0"/>
    <n v="0.71"/>
    <n v="9298.4794619806707"/>
    <n v="0"/>
    <n v="4903"/>
    <n v="1"/>
    <n v="1"/>
    <n v="0"/>
    <n v="0"/>
    <n v="14.276973281664301"/>
    <d v="1900-01-09T04:44:53"/>
    <n v="43334"/>
    <n v="0"/>
    <n v="0"/>
    <n v="0"/>
    <n v="94824.387742001229"/>
  </r>
  <r>
    <s v="STND-61068"/>
    <s v="Plumbers &amp; Pipefitters U.A. Local 23"/>
    <s v="United Association of Plumbers &amp; Pipe-Fitters Local Union 23 - 4525 Boeing Dr - Rockford"/>
    <x v="1"/>
    <s v="Outdoor &amp; Garage Lighting"/>
    <x v="1"/>
    <n v="0"/>
    <n v="6692.5950000000003"/>
    <n v="0"/>
    <x v="0"/>
    <x v="0"/>
    <n v="10.1978380583316"/>
    <s v="Qty / 1,000"/>
    <m/>
    <s v="Private-Lighting"/>
    <x v="0"/>
    <n v="3"/>
    <n v="1"/>
    <s v="Lighting"/>
    <n v="0.91633259480590001"/>
    <n v="1.30467645558681"/>
    <n v="6132.64294233499"/>
    <n v="0"/>
    <n v="0.71"/>
    <n v="4354.1764890578397"/>
    <n v="0"/>
    <n v="4903"/>
    <n v="1"/>
    <n v="1"/>
    <n v="0"/>
    <n v="0"/>
    <n v="14.276973281664301"/>
    <d v="1900-01-09T04:44:53"/>
    <n v="43334"/>
    <n v="0"/>
    <n v="0"/>
    <n v="0"/>
    <n v="44403.186712806702"/>
  </r>
  <r>
    <s v="STND-61069"/>
    <s v="7-Eleven Inc"/>
    <s v="7 Eleven Inc - 60 W Terra Cotta - Crystal Lake"/>
    <x v="3"/>
    <s v="Refrigeration"/>
    <x v="4"/>
    <n v="0"/>
    <n v="4668.84"/>
    <n v="0.55559999999999998"/>
    <x v="2"/>
    <x v="0"/>
    <n v="8.6177180282661094"/>
    <s v="ΔkWpeak / CF"/>
    <n v="0.69"/>
    <s v="Private-Non-Lighting"/>
    <x v="2"/>
    <n v="3"/>
    <n v="1"/>
    <s v="Non-Lighting"/>
    <n v="0.98952339343681495"/>
    <n v="0.43468415683807998"/>
    <n v="4619.9264002135396"/>
    <n v="0.241510517539237"/>
    <n v="0.7"/>
    <n v="3233.94848014948"/>
    <n v="0.16905736227746601"/>
    <n v="7616"/>
    <n v="1.1100000000000001"/>
    <n v="1.29"/>
    <n v="2.1999999999999999E-2"/>
    <n v="0.76"/>
    <n v="9.1911764705882408"/>
    <d v="1900-01-05T13:33:47"/>
    <n v="43322"/>
    <n v="0.35001524281048901"/>
    <n v="0"/>
    <n v="0"/>
    <n v="27869.256119867958"/>
  </r>
  <r>
    <s v="STND-61069"/>
    <s v="7-Eleven Inc"/>
    <s v="7 Eleven Inc - 60 W Terra Cotta - Crystal Lake"/>
    <x v="15"/>
    <s v="Refrigeration"/>
    <x v="4"/>
    <n v="0"/>
    <n v="18408.599999999999"/>
    <n v="2.1"/>
    <x v="2"/>
    <x v="0"/>
    <n v="15"/>
    <s v="ΔkWpeak"/>
    <m/>
    <s v="Private-Non-Lighting"/>
    <x v="2"/>
    <n v="3"/>
    <n v="1"/>
    <s v="Non-Lighting"/>
    <n v="0.98952339343681495"/>
    <n v="0.43468415683807998"/>
    <n v="18215.740340421002"/>
    <n v="0.91283672935996896"/>
    <n v="0.7"/>
    <n v="12751.0182382947"/>
    <n v="0.63898571055197795"/>
    <n v="7616"/>
    <n v="1.1100000000000001"/>
    <n v="1.29"/>
    <n v="2.1999999999999999E-2"/>
    <n v="0.76"/>
    <n v="9.1911764705882408"/>
    <d v="1900-01-05T13:33:47"/>
    <n v="43322"/>
    <n v="0.91283672935996896"/>
    <n v="0"/>
    <n v="0"/>
    <n v="191265.27357442051"/>
  </r>
  <r>
    <s v="STND-61070"/>
    <s v="Wintrust Financial Corportation"/>
    <s v="Wintrust Financial Corporation - 9701 Higgins Rd - Rosemont"/>
    <x v="0"/>
    <s v="Indoor Lighting"/>
    <x v="6"/>
    <n v="0"/>
    <n v="38615.148000000001"/>
    <n v="8.6829599999999996"/>
    <x v="0"/>
    <x v="0"/>
    <n v="15"/>
    <s v="Qty / 1,000"/>
    <m/>
    <s v="Private-Lighting"/>
    <x v="0"/>
    <n v="3"/>
    <n v="1"/>
    <s v="Lighting"/>
    <n v="0.91633259480590001"/>
    <n v="1.30467645558681"/>
    <n v="35384.318765653901"/>
    <n v="11.328453476802"/>
    <n v="0.71"/>
    <n v="25122.866323614198"/>
    <n v="8.0432019685294307"/>
    <n v="2885"/>
    <n v="1.165"/>
    <n v="1.3779999999999999"/>
    <n v="2.5499999999999998E-2"/>
    <n v="0.55000000000000004"/>
    <n v="24.263431542460999"/>
    <d v="1900-01-16T07:56:40"/>
    <n v="43426"/>
    <n v="14.9471612043832"/>
    <n v="774.50654808941897"/>
    <n v="0"/>
    <n v="376842.99485421297"/>
  </r>
  <r>
    <s v="STND-61070"/>
    <s v="Wintrust Financial Corportation"/>
    <s v="Wintrust Financial Corporation - 9701 Higgins Rd - Rosemont"/>
    <x v="0"/>
    <s v="Indoor Lighting"/>
    <x v="6"/>
    <n v="0"/>
    <n v="567.07600000000002"/>
    <n v="0.12751199999999999"/>
    <x v="0"/>
    <x v="0"/>
    <n v="15"/>
    <s v="Qty / 1,000"/>
    <m/>
    <s v="Private-Lighting"/>
    <x v="0"/>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426"/>
    <n v="0.21950376593849399"/>
    <n v="11.373880407356101"/>
    <n v="0"/>
    <n v="5534.0618699674051"/>
  </r>
  <r>
    <s v="STND-61071"/>
    <s v="Jump Park Carol Stream LLC"/>
    <s v="Rockin' Jump Carol Stream - 485 Mission St - Carol Stream"/>
    <x v="0"/>
    <s v="Indoor Lighting"/>
    <x v="8"/>
    <n v="0"/>
    <n v="120172.85"/>
    <n v="19.01858"/>
    <x v="0"/>
    <x v="0"/>
    <n v="9.5383441434566993"/>
    <s v="Qty / 1,000"/>
    <m/>
    <s v="Private-Lighting"/>
    <x v="0"/>
    <n v="2"/>
    <n v="1"/>
    <s v="Lighting"/>
    <n v="0.97902139861649395"/>
    <n v="0.93591656730105399"/>
    <n v="117651.79168273001"/>
    <n v="17.799804108540499"/>
    <n v="0.71"/>
    <n v="83532.772094738393"/>
    <n v="12.6378609170637"/>
    <n v="5242"/>
    <n v="1"/>
    <n v="1.22"/>
    <n v="1.0999999999999999E-2"/>
    <n v="0.68"/>
    <n v="13.3536818008394"/>
    <d v="1900-01-08T12:55:13"/>
    <n v="43345"/>
    <n v="21.455887305376699"/>
    <n v="1294.16970851003"/>
    <n v="0"/>
    <n v="796764.32749655121"/>
  </r>
  <r>
    <s v="STND-61072"/>
    <s v="TJX Companies, Inc."/>
    <s v="TJX Companies Inc - 7507 N Clark St - Chicago"/>
    <x v="0"/>
    <s v="Indoor Lighting"/>
    <x v="14"/>
    <n v="0"/>
    <n v="605.10900000000004"/>
    <n v="0.12089900000000001"/>
    <x v="0"/>
    <x v="0"/>
    <n v="12.215978499877799"/>
    <s v="Qty / 1,000"/>
    <m/>
    <s v="Private-Lighting"/>
    <x v="0"/>
    <n v="2"/>
    <n v="1"/>
    <s v="Lighting"/>
    <n v="0.97902139861649395"/>
    <n v="0.93591656730105399"/>
    <n v="592.41465949542805"/>
    <n v="0.11315137707013"/>
    <n v="0.71"/>
    <n v="420.61440824175401"/>
    <n v="8.0337477719792397E-2"/>
    <n v="4093"/>
    <n v="1.1200000000000001"/>
    <n v="1.29"/>
    <n v="1.9E-2"/>
    <n v="0.71"/>
    <n v="17.102369899829"/>
    <d v="1900-01-11T05:11:01"/>
    <n v="43411"/>
    <n v="0.12354119125464599"/>
    <n v="10.0498915450117"/>
    <n v="0"/>
    <n v="5138.2165678200899"/>
  </r>
  <r>
    <s v="STND-61072"/>
    <s v="TJX Companies, Inc."/>
    <s v="TJX Companies Inc - 7507 N Clark St - Chicago"/>
    <x v="0"/>
    <s v="Indoor Lighting"/>
    <x v="14"/>
    <n v="0"/>
    <n v="98128.528999999995"/>
    <n v="19.605754999999998"/>
    <x v="0"/>
    <x v="0"/>
    <n v="12.215978499877799"/>
    <s v="Qty / 1,000"/>
    <m/>
    <s v="Private-Lighting"/>
    <x v="0"/>
    <n v="2"/>
    <n v="1"/>
    <s v="Lighting"/>
    <n v="0.97902139861649395"/>
    <n v="0.93591656730105399"/>
    <n v="96069.929705759103"/>
    <n v="18.3493509189455"/>
    <n v="0.71"/>
    <n v="68209.650091089003"/>
    <n v="13.028039152451299"/>
    <n v="4093"/>
    <n v="1.1200000000000001"/>
    <n v="1.29"/>
    <n v="1.9E-2"/>
    <n v="0.71"/>
    <n v="17.102369899829"/>
    <d v="1900-01-11T05:11:01"/>
    <n v="43411"/>
    <n v="20.034229630904498"/>
    <n v="1629.75773607984"/>
    <n v="0"/>
    <n v="833247.61899693101"/>
  </r>
  <r>
    <s v="STND-61072"/>
    <s v="TJX Companies, Inc."/>
    <s v="TJX Companies Inc - 7507 N Clark St - Chicago"/>
    <x v="0"/>
    <s v="Indoor Lighting"/>
    <x v="14"/>
    <n v="0"/>
    <n v="2888.0210000000002"/>
    <n v="0.577017"/>
    <x v="0"/>
    <x v="0"/>
    <n v="12.215978499877799"/>
    <s v="Qty / 1,000"/>
    <m/>
    <s v="Private-Lighting"/>
    <x v="0"/>
    <n v="2"/>
    <n v="1"/>
    <s v="Lighting"/>
    <n v="0.97902139861649395"/>
    <n v="0.93591656730105399"/>
    <n v="2827.4343586537998"/>
    <n v="0.54003976991435199"/>
    <n v="0.71"/>
    <n v="2007.4783946442001"/>
    <n v="0.38342823663919001"/>
    <n v="4093"/>
    <n v="1.1200000000000001"/>
    <n v="1.29"/>
    <n v="1.9E-2"/>
    <n v="0.71"/>
    <n v="17.102369899829"/>
    <d v="1900-01-11T05:11:01"/>
    <n v="43411"/>
    <n v="0.58962743739966395"/>
    <n v="47.965404298591302"/>
    <n v="0"/>
    <n v="24523.312907942749"/>
  </r>
  <r>
    <s v="STND-61072"/>
    <s v="TJX Companies, Inc."/>
    <s v="TJX Companies Inc - 7507 N Clark St - Chicago"/>
    <x v="0"/>
    <s v="Indoor Lighting"/>
    <x v="14"/>
    <n v="0"/>
    <n v="2145.3870000000002"/>
    <n v="0.42864099999999999"/>
    <x v="0"/>
    <x v="0"/>
    <n v="12.215978499877799"/>
    <s v="Qty / 1,000"/>
    <m/>
    <s v="Private-Lighting"/>
    <x v="0"/>
    <n v="2"/>
    <n v="1"/>
    <s v="Lighting"/>
    <n v="0.97902139861649395"/>
    <n v="0.93591656730105399"/>
    <n v="2100.3797813136398"/>
    <n v="0.40117221332449099"/>
    <n v="0.71"/>
    <n v="1491.26964473269"/>
    <n v="0.28483227146038897"/>
    <n v="4093"/>
    <n v="1.1200000000000001"/>
    <n v="1.29"/>
    <n v="1.9E-2"/>
    <n v="0.71"/>
    <n v="17.102369899829"/>
    <d v="1900-01-11T05:11:01"/>
    <n v="43411"/>
    <n v="0.43800874912598597"/>
    <n v="35.6314427187136"/>
    <n v="0"/>
    <n v="18217.317917574946"/>
  </r>
  <r>
    <s v="STND-61072"/>
    <s v="TJX Companies, Inc."/>
    <s v="TJX Companies Inc - 7507 N Clark St - Chicago"/>
    <x v="0"/>
    <s v="Indoor Lighting"/>
    <x v="14"/>
    <n v="0"/>
    <n v="9975.1319999999996"/>
    <n v="1.992998"/>
    <x v="0"/>
    <x v="0"/>
    <n v="12.215978499877799"/>
    <s v="Qty / 1,000"/>
    <m/>
    <s v="Private-Lighting"/>
    <x v="0"/>
    <n v="2"/>
    <n v="1"/>
    <s v="Lighting"/>
    <n v="0.97902139861649395"/>
    <n v="0.93591656730105399"/>
    <n v="9765.8676820241399"/>
    <n v="1.86527984679787"/>
    <n v="0.71"/>
    <n v="6933.7660542371405"/>
    <n v="1.3243486912264799"/>
    <n v="4093"/>
    <n v="1.1200000000000001"/>
    <n v="1.29"/>
    <n v="1.9E-2"/>
    <n v="0.71"/>
    <n v="17.102369899829"/>
    <d v="1900-01-11T05:11:01"/>
    <n v="43411"/>
    <n v="2.0365540417052799"/>
    <n v="165.670969605767"/>
    <n v="0"/>
    <n v="84702.737041743429"/>
  </r>
  <r>
    <s v="STND-61072"/>
    <s v="TJX Companies, Inc."/>
    <s v="TJX Companies Inc - 7507 N Clark St - Chicago"/>
    <x v="0"/>
    <s v="Indoor Lighting"/>
    <x v="14"/>
    <n v="0"/>
    <n v="128.35599999999999"/>
    <n v="2.5645000000000001E-2"/>
    <x v="0"/>
    <x v="0"/>
    <n v="12.215978499877799"/>
    <s v="Qty / 1,000"/>
    <m/>
    <s v="Private-Lighting"/>
    <x v="0"/>
    <n v="2"/>
    <n v="1"/>
    <s v="Lighting"/>
    <n v="0.97902139861649395"/>
    <n v="0.93591656730105399"/>
    <n v="125.66327064081899"/>
    <n v="2.4001580368435499E-2"/>
    <n v="0.71"/>
    <n v="89.220922154981196"/>
    <n v="1.7041122061589201E-2"/>
    <n v="4093"/>
    <n v="1.1200000000000001"/>
    <n v="1.29"/>
    <n v="1.9E-2"/>
    <n v="0.71"/>
    <n v="17.102369899829"/>
    <d v="1900-01-11T05:11:01"/>
    <n v="43411"/>
    <n v="2.6205459513522801E-2"/>
    <n v="2.1317876269424598"/>
    <n v="0"/>
    <n v="1089.9208667845212"/>
  </r>
  <r>
    <s v="STND-61072"/>
    <s v="TJX Companies, Inc."/>
    <s v="TJX Companies Inc - 7507 N Clark St - Chicago"/>
    <x v="0"/>
    <s v="Indoor Lighting"/>
    <x v="14"/>
    <n v="0"/>
    <n v="12652.281999999999"/>
    <n v="2.5278839999999998"/>
    <x v="0"/>
    <x v="0"/>
    <n v="12.215978499877799"/>
    <s v="Qty / 1,000"/>
    <m/>
    <s v="Private-Lighting"/>
    <x v="0"/>
    <n v="2"/>
    <n v="1"/>
    <s v="Lighting"/>
    <n v="0.97902139861649395"/>
    <n v="0.93591656730105399"/>
    <n v="12386.8548193303"/>
    <n v="2.3658885158152598"/>
    <n v="0.71"/>
    <n v="8794.6669217244998"/>
    <n v="1.6797808462288299"/>
    <n v="4093"/>
    <n v="1.1200000000000001"/>
    <n v="1.29"/>
    <n v="1.9E-2"/>
    <n v="0.71"/>
    <n v="17.102369899829"/>
    <d v="1900-01-11T05:11:01"/>
    <n v="43411"/>
    <n v="2.58312972575091"/>
    <n v="210.134144256496"/>
    <n v="0"/>
    <n v="107435.46202937295"/>
  </r>
  <r>
    <s v="STND-61072"/>
    <s v="TJX Companies, Inc."/>
    <s v="TJX Companies Inc - 7507 N Clark St - Chicago"/>
    <x v="0"/>
    <s v="Indoor Lighting"/>
    <x v="14"/>
    <n v="0"/>
    <n v="531.76300000000003"/>
    <n v="0.10624400000000001"/>
    <x v="0"/>
    <x v="0"/>
    <n v="12.215978499877799"/>
    <s v="Qty / 1,000"/>
    <m/>
    <s v="Private-Lighting"/>
    <x v="0"/>
    <n v="2"/>
    <n v="1"/>
    <s v="Lighting"/>
    <n v="0.97902139861649395"/>
    <n v="0.93591656730105399"/>
    <n v="520.60735599250199"/>
    <n v="9.9435519776333206E-2"/>
    <n v="0.71"/>
    <n v="369.63122275467703"/>
    <n v="7.0599219041196495E-2"/>
    <n v="4093"/>
    <n v="1.1200000000000001"/>
    <n v="1.29"/>
    <n v="1.9E-2"/>
    <n v="0.71"/>
    <n v="17.102369899829"/>
    <d v="1900-01-11T05:11:01"/>
    <n v="43411"/>
    <n v="0.108565913065109"/>
    <n v="8.8317319320156606"/>
    <n v="0"/>
    <n v="4515.4070700546763"/>
  </r>
  <r>
    <s v="STND-61072"/>
    <s v="TJX Companies, Inc."/>
    <s v="TJX Companies Inc - 7507 N Clark St - Chicago"/>
    <x v="0"/>
    <s v="Indoor Lighting"/>
    <x v="14"/>
    <n v="0"/>
    <n v="128.35599999999999"/>
    <n v="2.5645000000000001E-2"/>
    <x v="0"/>
    <x v="0"/>
    <n v="12.215978499877799"/>
    <s v="Qty / 1,000"/>
    <m/>
    <s v="Private-Lighting"/>
    <x v="0"/>
    <n v="2"/>
    <n v="1"/>
    <s v="Lighting"/>
    <n v="0.97902139861649395"/>
    <n v="0.93591656730105399"/>
    <n v="125.66327064081899"/>
    <n v="2.4001580368435499E-2"/>
    <n v="0.71"/>
    <n v="89.220922154981196"/>
    <n v="1.7041122061589201E-2"/>
    <n v="4093"/>
    <n v="1.1200000000000001"/>
    <n v="1.29"/>
    <n v="1.9E-2"/>
    <n v="0.71"/>
    <n v="17.102369899829"/>
    <d v="1900-01-11T05:11:01"/>
    <n v="43411"/>
    <n v="2.6205459513522801E-2"/>
    <n v="2.1317876269424598"/>
    <n v="0"/>
    <n v="1089.9208667845212"/>
  </r>
  <r>
    <s v="STND-61073"/>
    <s v="The TJX Companies, Inc."/>
    <s v="TJX Companies Inc - 17900 Halsted St - Homewood"/>
    <x v="0"/>
    <s v="Indoor Lighting"/>
    <x v="14"/>
    <n v="0"/>
    <n v="403.40600000000001"/>
    <n v="8.0599000000000004E-2"/>
    <x v="0"/>
    <x v="0"/>
    <n v="12.215978499877799"/>
    <s v="Qty / 1,000"/>
    <m/>
    <s v="Private-Lighting"/>
    <x v="0"/>
    <n v="3"/>
    <n v="1"/>
    <s v="Lighting"/>
    <n v="0.91633259480590001"/>
    <n v="1.30467645558681"/>
    <n v="369.654066740269"/>
    <n v="0.105155617643841"/>
    <n v="0.71"/>
    <n v="262.45438738559102"/>
    <n v="7.4660488527127103E-2"/>
    <n v="4093"/>
    <n v="1.1200000000000001"/>
    <n v="1.29"/>
    <n v="1.9E-2"/>
    <n v="0.71"/>
    <n v="17.102369899829"/>
    <d v="1900-01-11T05:11:01"/>
    <n v="43346"/>
    <n v="0.114811243196682"/>
    <n v="6.2709172036295602"/>
    <n v="0"/>
    <n v="3206.1371535009789"/>
  </r>
  <r>
    <s v="STND-61073"/>
    <s v="The TJX Companies, Inc."/>
    <s v="TJX Companies Inc - 17900 Halsted St - Homewood"/>
    <x v="0"/>
    <s v="Indoor Lighting"/>
    <x v="14"/>
    <n v="0"/>
    <n v="86127.198000000004"/>
    <n v="17.207929"/>
    <x v="0"/>
    <x v="0"/>
    <n v="12.215978499877799"/>
    <s v="Qty / 1,000"/>
    <m/>
    <s v="Private-Lighting"/>
    <x v="0"/>
    <n v="3"/>
    <n v="1"/>
    <s v="Lighting"/>
    <n v="0.91633259480590001"/>
    <n v="1.30467645558681"/>
    <n v="78921.158826701503"/>
    <n v="22.450779815709399"/>
    <n v="0.71"/>
    <n v="56034.0227669581"/>
    <n v="15.9400536691537"/>
    <n v="4093"/>
    <n v="1.1200000000000001"/>
    <n v="1.29"/>
    <n v="1.9E-2"/>
    <n v="0.71"/>
    <n v="17.102369899829"/>
    <d v="1900-01-11T05:11:01"/>
    <n v="43346"/>
    <n v="24.512260962669998"/>
    <n v="1338.8410872386901"/>
    <n v="0"/>
    <n v="684510.4173828233"/>
  </r>
  <r>
    <s v="STND-61073"/>
    <s v="The TJX Companies, Inc."/>
    <s v="TJX Companies Inc - 17900 Halsted St - Homewood"/>
    <x v="0"/>
    <s v="Indoor Lighting"/>
    <x v="14"/>
    <n v="0"/>
    <n v="26569.791000000001"/>
    <n v="5.3085560000000003"/>
    <x v="0"/>
    <x v="0"/>
    <n v="12.215978499877799"/>
    <s v="Qty / 1,000"/>
    <m/>
    <s v="Private-Lighting"/>
    <x v="0"/>
    <n v="3"/>
    <n v="1"/>
    <s v="Lighting"/>
    <n v="0.91633259480590001"/>
    <n v="1.30467645558681"/>
    <n v="24346.765530480399"/>
    <n v="6.9259480263640798"/>
    <n v="0.71"/>
    <n v="17286.2035266411"/>
    <n v="4.9174230987184897"/>
    <n v="4093"/>
    <n v="1.1200000000000001"/>
    <n v="1.29"/>
    <n v="1.9E-2"/>
    <n v="0.71"/>
    <n v="17.102369899829"/>
    <d v="1900-01-11T05:11:01"/>
    <n v="43346"/>
    <n v="7.5619041667912201"/>
    <n v="413.02548667779303"/>
    <n v="0"/>
    <n v="211167.89062595947"/>
  </r>
  <r>
    <s v="STND-61073"/>
    <s v="The TJX Companies, Inc."/>
    <s v="TJX Companies Inc - 17900 Halsted St - Homewood"/>
    <x v="0"/>
    <s v="Indoor Lighting"/>
    <x v="14"/>
    <n v="0"/>
    <n v="664.70299999999997"/>
    <n v="0.13280600000000001"/>
    <x v="0"/>
    <x v="0"/>
    <n v="12.215978499877799"/>
    <s v="Qty / 1,000"/>
    <m/>
    <s v="Private-Lighting"/>
    <x v="0"/>
    <n v="3"/>
    <n v="1"/>
    <s v="Lighting"/>
    <n v="0.91633259480590001"/>
    <n v="1.30467645558681"/>
    <n v="609.089024765266"/>
    <n v="0.173268861360661"/>
    <n v="0.71"/>
    <n v="432.45320758333901"/>
    <n v="0.12302089156607"/>
    <n v="4093"/>
    <n v="1.1200000000000001"/>
    <n v="1.29"/>
    <n v="1.9E-2"/>
    <n v="0.71"/>
    <n v="17.102369899829"/>
    <d v="1900-01-11T05:11:01"/>
    <n v="43346"/>
    <n v="0.189178798297479"/>
    <n v="10.332760241553601"/>
    <n v="0"/>
    <n v="5282.8390860412601"/>
  </r>
  <r>
    <s v="STND-61073"/>
    <s v="The TJX Companies, Inc."/>
    <s v="TJX Companies Inc - 17900 Halsted St - Homewood"/>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346"/>
    <n v="3.6530655861473603E-2"/>
    <n v="1.99528477164216"/>
    <n v="0"/>
    <n v="1020.1309362646351"/>
  </r>
  <r>
    <s v="STND-61073"/>
    <s v="The TJX Companies, Inc."/>
    <s v="TJX Companies Inc - 17900 Halsted St - Homewood"/>
    <x v="0"/>
    <s v="Indoor Lighting"/>
    <x v="14"/>
    <n v="0"/>
    <n v="586.77200000000005"/>
    <n v="0.11723500000000001"/>
    <x v="0"/>
    <x v="0"/>
    <n v="12.215978499877799"/>
    <s v="Qty / 1,000"/>
    <m/>
    <s v="Private-Lighting"/>
    <x v="0"/>
    <n v="3"/>
    <n v="1"/>
    <s v="Lighting"/>
    <n v="0.91633259480590001"/>
    <n v="1.30467645558681"/>
    <n v="537.67830931944798"/>
    <n v="0.15295374427071901"/>
    <n v="0.71"/>
    <n v="381.75159961680799"/>
    <n v="0.108597158432211"/>
    <n v="4093"/>
    <n v="1.1200000000000001"/>
    <n v="1.29"/>
    <n v="1.9E-2"/>
    <n v="0.71"/>
    <n v="17.102369899829"/>
    <d v="1900-01-11T05:11:01"/>
    <n v="43346"/>
    <n v="0.16699830142015401"/>
    <n v="9.1213284616692007"/>
    <n v="0"/>
    <n v="4663.4693332128845"/>
  </r>
  <r>
    <s v="STND-61074"/>
    <s v="Citizens State Bank"/>
    <s v="Citizens State Bank - 133 W Front Ave - Stockton"/>
    <x v="0"/>
    <s v="Indoor Lighting"/>
    <x v="6"/>
    <n v="0"/>
    <n v="7402.3620000000001"/>
    <n v="1.664487"/>
    <x v="0"/>
    <x v="0"/>
    <n v="15"/>
    <s v="Qty / 1,000"/>
    <m/>
    <s v="Private-Lighting"/>
    <x v="0"/>
    <n v="3"/>
    <n v="1"/>
    <s v="Lighting"/>
    <n v="0.91633259480590001"/>
    <n v="1.30467645558681"/>
    <n v="6783.0255791525897"/>
    <n v="2.1716169995303201"/>
    <n v="0.71"/>
    <n v="4815.9481611983401"/>
    <n v="1.54184806966652"/>
    <n v="2885"/>
    <n v="1.165"/>
    <n v="1.3779999999999999"/>
    <n v="2.5499999999999998E-2"/>
    <n v="0.55000000000000004"/>
    <n v="24.263431542460999"/>
    <d v="1900-01-16T07:56:40"/>
    <n v="43289"/>
    <n v="2.8653080875185601"/>
    <n v="148.46965859947699"/>
    <n v="0"/>
    <n v="72239.222417975107"/>
  </r>
  <r>
    <s v="STND-61074"/>
    <s v="Citizens State Bank"/>
    <s v="Citizens State Bank - 133 W Front Ave - Stockton"/>
    <x v="0"/>
    <s v="Indoor Lighting"/>
    <x v="6"/>
    <n v="0"/>
    <n v="421.93099999999998"/>
    <n v="9.4875000000000001E-2"/>
    <x v="0"/>
    <x v="0"/>
    <n v="15"/>
    <s v="Qty / 1,000"/>
    <m/>
    <s v="Private-Lighting"/>
    <x v="0"/>
    <n v="3"/>
    <n v="1"/>
    <s v="Lighting"/>
    <n v="0.91633259480590001"/>
    <n v="1.30467645558681"/>
    <n v="386.62912805904801"/>
    <n v="0.123781178723798"/>
    <n v="0.71"/>
    <n v="274.50668092192399"/>
    <n v="8.7884636893896806E-2"/>
    <n v="2885"/>
    <n v="1.165"/>
    <n v="1.3779999999999999"/>
    <n v="2.5499999999999998E-2"/>
    <n v="0.55000000000000004"/>
    <n v="24.263431542460999"/>
    <d v="1900-01-16T07:56:40"/>
    <n v="43289"/>
    <n v="0.16332125441852299"/>
    <n v="8.4626976527946098"/>
    <n v="0"/>
    <n v="4117.6002138288595"/>
  </r>
  <r>
    <s v="STND-61074"/>
    <s v="Citizens State Bank"/>
    <s v="Citizens State Bank - 133 W Front Ave - Stockton"/>
    <x v="0"/>
    <s v="Indoor Lighting"/>
    <x v="6"/>
    <n v="0"/>
    <n v="10548.281000000001"/>
    <n v="2.3718750000000002"/>
    <x v="0"/>
    <x v="0"/>
    <n v="15"/>
    <s v="Qty / 1,000"/>
    <m/>
    <s v="Private-Lighting"/>
    <x v="0"/>
    <n v="3"/>
    <n v="1"/>
    <s v="Lighting"/>
    <n v="0.91633259480590001"/>
    <n v="1.30467645558681"/>
    <n v="9665.7336994717698"/>
    <n v="3.0945294680949602"/>
    <n v="0.71"/>
    <n v="6862.67092662496"/>
    <n v="2.1971159223474199"/>
    <n v="2885"/>
    <n v="1.165"/>
    <n v="1.3779999999999999"/>
    <n v="2.5499999999999998E-2"/>
    <n v="0.55000000000000004"/>
    <n v="24.263431542460999"/>
    <d v="1900-01-16T07:56:40"/>
    <n v="43289"/>
    <n v="4.0830313604630604"/>
    <n v="211.56756166225799"/>
    <n v="0"/>
    <n v="102940.06389937439"/>
  </r>
  <r>
    <s v="STND-61074"/>
    <s v="Citizens State Bank"/>
    <s v="Citizens State Bank - 133 W Front Ave - Stockton"/>
    <x v="0"/>
    <s v="Indoor Lighting"/>
    <x v="6"/>
    <n v="0"/>
    <n v="2869.1329999999998"/>
    <n v="0.64515"/>
    <x v="0"/>
    <x v="0"/>
    <n v="15"/>
    <s v="Qty / 1,000"/>
    <m/>
    <s v="Private-Lighting"/>
    <x v="0"/>
    <n v="3"/>
    <n v="1"/>
    <s v="Lighting"/>
    <n v="0.91633259480590001"/>
    <n v="1.30467645558681"/>
    <n v="2629.08008673324"/>
    <n v="0.84171201532182804"/>
    <n v="0.71"/>
    <n v="1866.6468615806"/>
    <n v="0.59761553087849795"/>
    <n v="2885"/>
    <n v="1.165"/>
    <n v="1.3779999999999999"/>
    <n v="2.5499999999999998E-2"/>
    <n v="0.55000000000000004"/>
    <n v="24.263431542460999"/>
    <d v="1900-01-16T07:56:40"/>
    <n v="43289"/>
    <n v="1.11058453004595"/>
    <n v="57.546388164547203"/>
    <n v="0"/>
    <n v="27999.702923708999"/>
  </r>
  <r>
    <s v="STND-61074"/>
    <s v="Citizens State Bank"/>
    <s v="Citizens State Bank - 133 W Front Ave - Stockton"/>
    <x v="0"/>
    <s v="Indoor Lighting"/>
    <x v="6"/>
    <n v="0"/>
    <n v="688.59199999999998"/>
    <n v="0.154836"/>
    <x v="0"/>
    <x v="0"/>
    <n v="15"/>
    <s v="Qty / 1,000"/>
    <m/>
    <s v="Private-Lighting"/>
    <x v="0"/>
    <n v="3"/>
    <n v="1"/>
    <s v="Lighting"/>
    <n v="0.91633259480590001"/>
    <n v="1.30467645558681"/>
    <n v="630.97929412258395"/>
    <n v="0.20201088367723899"/>
    <n v="0.71"/>
    <n v="447.99529882703501"/>
    <n v="0.14342772741084001"/>
    <n v="2885"/>
    <n v="1.165"/>
    <n v="1.3779999999999999"/>
    <n v="2.5499999999999998E-2"/>
    <n v="0.55000000000000004"/>
    <n v="24.263431542460999"/>
    <d v="1900-01-16T07:56:40"/>
    <n v="43289"/>
    <n v="0.26654028721102901"/>
    <n v="13.8111347640566"/>
    <n v="0"/>
    <n v="6719.9294824055251"/>
  </r>
  <r>
    <s v="STND-61076"/>
    <s v="Ozinga Ready Mix Concrete, Inc."/>
    <s v="Ozinga Illinois RMC Inc - 284 May St - Sycamore"/>
    <x v="0"/>
    <s v="Indoor Lighting"/>
    <x v="6"/>
    <n v="0"/>
    <n v="2430.3240000000001"/>
    <n v="0.54647999999999997"/>
    <x v="0"/>
    <x v="0"/>
    <n v="15"/>
    <s v="Qty / 1,000"/>
    <m/>
    <s v="Private-Lighting"/>
    <x v="0"/>
    <n v="3"/>
    <n v="1"/>
    <s v="Lighting"/>
    <n v="0.91633259480590001"/>
    <n v="1.30467645558681"/>
    <n v="2226.9850971390501"/>
    <n v="0.71297958944907802"/>
    <n v="0.71"/>
    <n v="1581.1594189687301"/>
    <n v="0.506215508508845"/>
    <n v="2885"/>
    <n v="1.165"/>
    <n v="1.3779999999999999"/>
    <n v="2.5499999999999998E-2"/>
    <n v="0.55000000000000004"/>
    <n v="24.263431542460999"/>
    <d v="1900-01-16T07:56:40"/>
    <n v="43297"/>
    <n v="0.94073042545068997"/>
    <n v="48.745167362271097"/>
    <n v="0"/>
    <n v="23717.39128453095"/>
  </r>
  <r>
    <s v="STND-61076"/>
    <s v="Ozinga Ready Mix Concrete, Inc."/>
    <s v="Ozinga Illinois RMC Inc - 284 May St - Sycamore"/>
    <x v="0"/>
    <s v="Indoor Lighting"/>
    <x v="6"/>
    <n v="0"/>
    <n v="1323.1759999999999"/>
    <n v="0.29752800000000001"/>
    <x v="0"/>
    <x v="0"/>
    <n v="15"/>
    <s v="Qty / 1,000"/>
    <m/>
    <s v="Private-Lighting"/>
    <x v="0"/>
    <n v="3"/>
    <n v="1"/>
    <s v="Lighting"/>
    <n v="0.91633259480590001"/>
    <n v="1.30467645558681"/>
    <n v="1212.4692974648899"/>
    <n v="0.38817777647783103"/>
    <n v="0.71"/>
    <n v="860.85320120007304"/>
    <n v="0.27560622129925999"/>
    <n v="2885"/>
    <n v="1.165"/>
    <n v="1.3779999999999999"/>
    <n v="2.5499999999999998E-2"/>
    <n v="0.55000000000000004"/>
    <n v="24.263431542460999"/>
    <d v="1900-01-16T07:56:40"/>
    <n v="43297"/>
    <n v="0.512175453856487"/>
    <n v="26.539027541077001"/>
    <n v="0"/>
    <n v="12912.798018001096"/>
  </r>
  <r>
    <s v="STND-61077"/>
    <s v="ABT Owner 1, L.P."/>
    <s v="ABT Owner 1 LP - 100 W Higgins Rd - Barrington"/>
    <x v="63"/>
    <s v="Outdoor &amp; Garage Lighting"/>
    <x v="1"/>
    <n v="0"/>
    <n v="330207.24400000001"/>
    <n v="0"/>
    <x v="0"/>
    <x v="0"/>
    <n v="10.1978380583316"/>
    <s v="Qty / 1,000"/>
    <m/>
    <s v="Private-Lighting"/>
    <x v="0"/>
    <n v="1"/>
    <n v="1"/>
    <s v="Lighting"/>
    <n v="0.99989942556735301"/>
    <n v="1.019640158801"/>
    <n v="330174.03359377902"/>
    <n v="0"/>
    <n v="0.71"/>
    <n v="234423.56385158299"/>
    <n v="0"/>
    <n v="4903"/>
    <n v="1"/>
    <n v="1"/>
    <n v="0"/>
    <n v="0"/>
    <n v="14.276973281664301"/>
    <d v="1900-01-09T04:44:53"/>
    <n v="43351"/>
    <n v="0"/>
    <n v="0"/>
    <n v="0"/>
    <n v="2390613.5412154011"/>
  </r>
  <r>
    <s v="STND-61077"/>
    <s v="ABT Owner 1, L.P."/>
    <s v="ABT Owner 1 LP - 100 W Higgins Rd - Barrington"/>
    <x v="63"/>
    <s v="Outdoor &amp; Garage Lighting"/>
    <x v="1"/>
    <n v="0"/>
    <n v="161445.984"/>
    <n v="0"/>
    <x v="0"/>
    <x v="0"/>
    <n v="10.1978380583316"/>
    <s v="Qty / 1,000"/>
    <m/>
    <s v="Private-Lighting"/>
    <x v="0"/>
    <n v="1"/>
    <n v="1"/>
    <s v="Lighting"/>
    <n v="0.99989942556735301"/>
    <n v="1.019640158801"/>
    <n v="161429.74666175601"/>
    <n v="0"/>
    <n v="0.71"/>
    <n v="114615.120129847"/>
    <n v="0"/>
    <n v="4903"/>
    <n v="1"/>
    <n v="1"/>
    <n v="0"/>
    <n v="0"/>
    <n v="14.276973281664301"/>
    <d v="1900-01-09T04:44:53"/>
    <n v="43351"/>
    <n v="0"/>
    <n v="0"/>
    <n v="0"/>
    <n v="1168826.434120402"/>
  </r>
  <r>
    <s v="STND-61078"/>
    <s v="School District U-46"/>
    <s v="School District U-46 (Elgin High School) - 1200 Marron Dr - Elgin"/>
    <x v="51"/>
    <s v="Commercial Kitchen Equipment"/>
    <x v="12"/>
    <n v="0"/>
    <n v="4838.82"/>
    <n v="0"/>
    <x v="2"/>
    <x v="1"/>
    <n v="5"/>
    <s v="NA"/>
    <m/>
    <s v="Public-Non-Lighting"/>
    <x v="2"/>
    <n v="3"/>
    <n v="1"/>
    <s v="Non-Lighting"/>
    <n v="1.01534080484258"/>
    <n v="0.52563350510805795"/>
    <n v="4913.0513932883596"/>
    <n v="0"/>
    <n v="0.7"/>
    <n v="3439.1359753018501"/>
    <n v="0"/>
    <n v="2979"/>
    <n v="1.17333333333333"/>
    <n v="1.323"/>
    <n v="2.1333333333333301E-2"/>
    <n v="0.72"/>
    <n v="23.497818059751602"/>
    <d v="1900-01-15T18:49:11"/>
    <n v="43300"/>
    <n v="0"/>
    <n v="0"/>
    <n v="0"/>
    <n v="17195.67987650925"/>
  </r>
  <r>
    <s v="STND-61079"/>
    <s v="Skyway Cement Company LLC"/>
    <s v="Skyway Cement Company LLC - 3200 E 102nd St - Chicago"/>
    <x v="0"/>
    <s v="Indoor Lighting"/>
    <x v="10"/>
    <n v="0"/>
    <n v="23292.73"/>
    <n v="4.1656680000000001"/>
    <x v="0"/>
    <x v="0"/>
    <n v="10.827197921178"/>
    <s v="Qty / 1,000"/>
    <m/>
    <s v="Private-Lighting"/>
    <x v="0"/>
    <n v="3"/>
    <n v="1"/>
    <s v="Lighting"/>
    <n v="0.91633259480590001"/>
    <n v="1.30467645558681"/>
    <n v="21343.887721013201"/>
    <n v="5.4348489613913804"/>
    <n v="0.71"/>
    <n v="15154.160281919399"/>
    <n v="3.8587427625878798"/>
    <n v="4618"/>
    <n v="1.02"/>
    <n v="1.04"/>
    <n v="1.2E-2"/>
    <n v="0.81"/>
    <n v="15.158077089649201"/>
    <d v="1900-01-09T19:51:10"/>
    <n v="43370"/>
    <n v="6.4516250728767597"/>
    <n v="251.104561423685"/>
    <n v="0"/>
    <n v="164077.09270159592"/>
  </r>
  <r>
    <s v="STND-61079"/>
    <s v="Skyway Cement Company LLC"/>
    <s v="Skyway Cement Company LLC - 3200 E 102nd St - Chicago"/>
    <x v="0"/>
    <s v="Indoor Lighting"/>
    <x v="10"/>
    <n v="0"/>
    <n v="3014.63"/>
    <n v="0.53913599999999995"/>
    <x v="0"/>
    <x v="0"/>
    <n v="10.827197921178"/>
    <s v="Qty / 1,000"/>
    <m/>
    <s v="Private-Lighting"/>
    <x v="0"/>
    <n v="3"/>
    <n v="1"/>
    <s v="Lighting"/>
    <n v="0.91633259480590001"/>
    <n v="1.30467645558681"/>
    <n v="2762.4037302797101"/>
    <n v="0.70339804555924801"/>
    <n v="0.71"/>
    <n v="1961.30664849859"/>
    <n v="0.49941261234706602"/>
    <n v="4618"/>
    <n v="1.02"/>
    <n v="1.04"/>
    <n v="1.2E-2"/>
    <n v="0.81"/>
    <n v="15.158077089649201"/>
    <d v="1900-01-09T19:51:10"/>
    <n v="43370"/>
    <n v="0.83499293157555599"/>
    <n v="32.4988674150554"/>
    <n v="0"/>
    <n v="21235.455267416524"/>
  </r>
  <r>
    <s v="STND-61080"/>
    <s v="Northeast Christian Church"/>
    <s v="Northeast Christian Church - 5651 E Riverside Blvd - Rockford"/>
    <x v="1"/>
    <s v="Outdoor &amp; Garage Lighting"/>
    <x v="1"/>
    <n v="0"/>
    <n v="12551.68"/>
    <n v="0"/>
    <x v="0"/>
    <x v="0"/>
    <n v="10.1978380583316"/>
    <s v="Qty / 1,000"/>
    <m/>
    <s v="Private-Lighting"/>
    <x v="0"/>
    <n v="3"/>
    <n v="1"/>
    <s v="Lighting"/>
    <n v="0.91633259480590001"/>
    <n v="1.30467645558681"/>
    <n v="11501.5135035733"/>
    <n v="0"/>
    <n v="0.71"/>
    <n v="8166.0745875370503"/>
    <n v="0"/>
    <n v="4903"/>
    <n v="1"/>
    <n v="1"/>
    <n v="0"/>
    <n v="0"/>
    <n v="14.276973281664301"/>
    <d v="1900-01-09T04:44:53"/>
    <n v="43346"/>
    <n v="0"/>
    <n v="0"/>
    <n v="0"/>
    <n v="83276.306215959848"/>
  </r>
  <r>
    <s v="STND-61081"/>
    <s v="Continental Electrical Construction Company, LLC"/>
    <s v="Continental Electric - 5700 McDermott Dr - Berkeley"/>
    <x v="0"/>
    <s v="Indoor Lighting"/>
    <x v="10"/>
    <n v="0"/>
    <n v="34738.904999999999"/>
    <n v="6.2126999999999999"/>
    <x v="0"/>
    <x v="0"/>
    <n v="10.827197921178"/>
    <s v="Qty / 1,000"/>
    <m/>
    <s v="Private-Lighting"/>
    <x v="0"/>
    <n v="3"/>
    <n v="1"/>
    <s v="Lighting"/>
    <n v="0.91633259480590001"/>
    <n v="1.30467645558681"/>
    <n v="31832.390959365599"/>
    <n v="8.1055634156241503"/>
    <n v="0.71"/>
    <n v="22600.997581149601"/>
    <n v="5.7549500250931498"/>
    <n v="4618"/>
    <n v="1.02"/>
    <n v="1.04"/>
    <n v="1.2E-2"/>
    <n v="0.81"/>
    <n v="15.158077089649201"/>
    <d v="1900-01-09T19:51:10"/>
    <n v="43401"/>
    <n v="9.6219888599526993"/>
    <n v="374.49871716900799"/>
    <n v="0"/>
    <n v="244705.47402717196"/>
  </r>
  <r>
    <s v="STND-61081"/>
    <s v="Continental Electrical Construction Company, LLC"/>
    <s v="Continental Electric - 5700 McDermott Dr - Berkeley"/>
    <x v="0"/>
    <s v="Indoor Lighting"/>
    <x v="10"/>
    <n v="0"/>
    <n v="37381.417000000001"/>
    <n v="6.6852859999999996"/>
    <x v="0"/>
    <x v="0"/>
    <n v="10.827197921178"/>
    <s v="Qty / 1,000"/>
    <m/>
    <s v="Private-Lighting"/>
    <x v="0"/>
    <n v="3"/>
    <n v="1"/>
    <s v="Lighting"/>
    <n v="0.91633259480590001"/>
    <n v="1.30467645558681"/>
    <n v="34253.810837131401"/>
    <n v="8.7221352430641002"/>
    <n v="0.71"/>
    <n v="24320.2056943633"/>
    <n v="6.1927160225755102"/>
    <n v="4618"/>
    <n v="1.02"/>
    <n v="1.04"/>
    <n v="1.2E-2"/>
    <n v="0.81"/>
    <n v="15.158077089649201"/>
    <d v="1900-01-09T19:51:10"/>
    <n v="43401"/>
    <n v="10.353911732032399"/>
    <n v="402.986009848604"/>
    <n v="0"/>
    <n v="263319.68053663167"/>
  </r>
  <r>
    <s v="STND-61081"/>
    <s v="Continental Electrical Construction Company, LLC"/>
    <s v="Continental Electric - 5700 McDermott Dr - Berkeley"/>
    <x v="0"/>
    <s v="Indoor Lighting"/>
    <x v="10"/>
    <n v="0"/>
    <n v="-2298.6559999999999"/>
    <n v="-0.41109099999999998"/>
    <x v="0"/>
    <x v="0"/>
    <n v="10.827197921178"/>
    <s v="Qty / 1,000"/>
    <m/>
    <s v="Private-Lighting"/>
    <x v="0"/>
    <n v="3"/>
    <n v="1"/>
    <s v="Lighting"/>
    <n v="0.91633259480590001"/>
    <n v="1.30467645558681"/>
    <n v="-2106.3334170461499"/>
    <n v="-0.53634074880363602"/>
    <n v="0.71"/>
    <n v="-1495.49672610277"/>
    <n v="-0.38080193165058102"/>
    <n v="4618"/>
    <n v="1.02"/>
    <n v="1.04"/>
    <n v="1.2E-2"/>
    <n v="0.81"/>
    <n v="15.158077089649201"/>
    <d v="1900-01-09T19:51:10"/>
    <n v="43401"/>
    <n v="-0.63668180057411605"/>
    <n v="-24.780393141719401"/>
    <n v="0"/>
    <n v="-16192.039043988416"/>
  </r>
  <r>
    <s v="STND-61081"/>
    <s v="Continental Electrical Construction Company, LLC"/>
    <s v="Continental Electric - 5700 McDermott Dr - Berkeley"/>
    <x v="0"/>
    <s v="Indoor Lighting"/>
    <x v="10"/>
    <n v="0"/>
    <n v="-3089.9960000000001"/>
    <n v="-0.55261400000000005"/>
    <x v="0"/>
    <x v="0"/>
    <n v="10.827197921178"/>
    <s v="Qty / 1,000"/>
    <m/>
    <s v="Private-Lighting"/>
    <x v="0"/>
    <n v="3"/>
    <n v="1"/>
    <s v="Lighting"/>
    <n v="0.91633259480590001"/>
    <n v="1.30467645558681"/>
    <n v="-2831.46405261985"/>
    <n v="-0.72098247482764799"/>
    <n v="0.71"/>
    <n v="-2010.3394773600901"/>
    <n v="-0.51189755712762997"/>
    <n v="4618"/>
    <n v="1.02"/>
    <n v="1.04"/>
    <n v="1.2E-2"/>
    <n v="0.81"/>
    <n v="15.158077089649201"/>
    <d v="1900-01-09T19:51:10"/>
    <n v="43401"/>
    <n v="-0.855867135360455"/>
    <n v="-33.311341795527703"/>
    <n v="0"/>
    <n v="-21766.343410135232"/>
  </r>
  <r>
    <s v="STND-61081"/>
    <s v="Continental Electrical Construction Company, LLC"/>
    <s v="Continental Electric - 5700 McDermott Dr - Berkeley"/>
    <x v="0"/>
    <s v="Indoor Lighting"/>
    <x v="10"/>
    <n v="0"/>
    <n v="-11455.596"/>
    <n v="-2.0487169999999999"/>
    <x v="0"/>
    <x v="0"/>
    <n v="10.827197921178"/>
    <s v="Qty / 1,000"/>
    <m/>
    <s v="Private-Lighting"/>
    <x v="0"/>
    <n v="3"/>
    <n v="1"/>
    <s v="Lighting"/>
    <n v="0.91633259480590001"/>
    <n v="1.30467645558681"/>
    <n v="-10497.136007728101"/>
    <n v="-2.67291283406044"/>
    <n v="0.71"/>
    <n v="-7452.9665654869405"/>
    <n v="-1.89776811218291"/>
    <n v="4618"/>
    <n v="1.02"/>
    <n v="1.04"/>
    <n v="1.2E-2"/>
    <n v="0.81"/>
    <n v="15.158077089649201"/>
    <d v="1900-01-09T19:51:10"/>
    <n v="43401"/>
    <n v="-3.1729734497393598"/>
    <n v="-123.495717737977"/>
    <n v="0"/>
    <n v="-80694.744104449332"/>
  </r>
  <r>
    <s v="STND-61081"/>
    <s v="Continental Electrical Construction Company, LLC"/>
    <s v="Continental Electric - 5700 McDermott Dr - Berkeley"/>
    <x v="0"/>
    <s v="Indoor Lighting"/>
    <x v="10"/>
    <n v="0"/>
    <n v="5633.5910000000003"/>
    <n v="1.0075099999999999"/>
    <x v="0"/>
    <x v="0"/>
    <n v="10.827197921178"/>
    <s v="Qty / 1,000"/>
    <m/>
    <s v="Private-Lighting"/>
    <x v="0"/>
    <n v="3"/>
    <n v="1"/>
    <s v="Lighting"/>
    <n v="0.91633259480590001"/>
    <n v="1.30467645558681"/>
    <n v="5162.2430591051598"/>
    <n v="1.3144745757682601"/>
    <n v="0.71"/>
    <n v="3665.1925719646702"/>
    <n v="0.93327694879546697"/>
    <n v="4618"/>
    <n v="1.02"/>
    <n v="1.04"/>
    <n v="1.2E-2"/>
    <n v="0.81"/>
    <n v="15.158077089649201"/>
    <d v="1900-01-09T19:51:10"/>
    <n v="43401"/>
    <n v="1.5603924213773299"/>
    <n v="60.732271283590201"/>
    <n v="0"/>
    <n v="39683.765395892922"/>
  </r>
  <r>
    <s v="STND-61081"/>
    <s v="Continental Electrical Construction Company, LLC"/>
    <s v="Continental Electric - 5700 McDermott Dr - Berkeley"/>
    <x v="7"/>
    <s v="Indoor Lighting"/>
    <x v="10"/>
    <n v="0"/>
    <n v="5448.9440000000004"/>
    <n v="3.3084479999999998"/>
    <x v="0"/>
    <x v="0"/>
    <n v="8"/>
    <s v="Qty / 1,000"/>
    <m/>
    <s v="Private-Lighting"/>
    <x v="0"/>
    <n v="3"/>
    <n v="1"/>
    <s v="Lighting"/>
    <n v="0.91633259480590001"/>
    <n v="1.30467645558681"/>
    <n v="4993.0449944720403"/>
    <n v="4.3164542101332604"/>
    <n v="0.71"/>
    <n v="3545.06194607515"/>
    <n v="3.0646824891946101"/>
    <n v="4618"/>
    <n v="1.02"/>
    <n v="1.04"/>
    <n v="1.2E-2"/>
    <n v="0.81"/>
    <n v="15.158077089649201"/>
    <d v="1900-01-09T19:51:10"/>
    <n v="43401"/>
    <n v="6.2885405159284096"/>
    <n v="58.741705817318099"/>
    <n v="0"/>
    <n v="28360.4955686012"/>
  </r>
  <r>
    <s v="STND-61081"/>
    <s v="Continental Electrical Construction Company, LLC"/>
    <s v="Continental Electric - 5700 McDermott Dr - Berkeley"/>
    <x v="1"/>
    <s v="Outdoor &amp; Garage Lighting"/>
    <x v="1"/>
    <n v="0"/>
    <n v="15179.688"/>
    <n v="0"/>
    <x v="0"/>
    <x v="0"/>
    <n v="10.1978380583316"/>
    <s v="Qty / 1,000"/>
    <m/>
    <s v="Private-Lighting"/>
    <x v="0"/>
    <n v="3"/>
    <n v="1"/>
    <s v="Lighting"/>
    <n v="0.91633259480590001"/>
    <n v="1.30467645558681"/>
    <n v="13909.642893384"/>
    <n v="0"/>
    <n v="0.71"/>
    <n v="9875.8464543026294"/>
    <n v="0"/>
    <n v="4903"/>
    <n v="1"/>
    <n v="1"/>
    <n v="0"/>
    <n v="0"/>
    <n v="14.276973281664301"/>
    <d v="1900-01-09T04:44:53"/>
    <n v="43401"/>
    <n v="0"/>
    <n v="0"/>
    <n v="0"/>
    <n v="100712.28282992654"/>
  </r>
  <r>
    <s v="STND-61081"/>
    <s v="Continental Electrical Construction Company, LLC"/>
    <s v="Continental Electric - 5700 McDermott Dr - Berkeley"/>
    <x v="27"/>
    <s v="Outdoor &amp; Garage Lighting"/>
    <x v="10"/>
    <n v="0"/>
    <n v="220.08"/>
    <n v="0"/>
    <x v="0"/>
    <x v="0"/>
    <n v="8"/>
    <s v="Qty / 1,000"/>
    <m/>
    <s v="Private-Lighting"/>
    <x v="0"/>
    <n v="3"/>
    <n v="1"/>
    <s v="Lighting"/>
    <n v="0.91633259480590001"/>
    <n v="1.30467645558681"/>
    <n v="201.66647746488201"/>
    <n v="0"/>
    <n v="0.71"/>
    <n v="143.18319900006699"/>
    <n v="0"/>
    <n v="4618"/>
    <n v="1.02"/>
    <n v="1.04"/>
    <n v="1.2E-2"/>
    <n v="0.81"/>
    <n v="15.158077089649201"/>
    <d v="1900-01-09T19:51:10"/>
    <n v="43401"/>
    <n v="0"/>
    <n v="2.3725467937045002"/>
    <n v="0"/>
    <n v="1145.4655920005359"/>
  </r>
  <r>
    <s v="STND-61081"/>
    <s v="Continental Electrical Construction Company, LLC"/>
    <s v="Continental Electric - 5700 McDermott Dr - Berkeley"/>
    <x v="1"/>
    <s v="Outdoor &amp; Garage Lighting"/>
    <x v="1"/>
    <n v="0"/>
    <n v="2662.3290000000002"/>
    <n v="0"/>
    <x v="0"/>
    <x v="0"/>
    <n v="10.1978380583316"/>
    <s v="Qty / 1,000"/>
    <m/>
    <s v="Private-Lighting"/>
    <x v="0"/>
    <n v="3"/>
    <n v="1"/>
    <s v="Lighting"/>
    <n v="0.91633259480590001"/>
    <n v="1.30467645558681"/>
    <n v="2439.5788407969999"/>
    <n v="0"/>
    <n v="0.71"/>
    <n v="1732.1009769658699"/>
    <n v="0"/>
    <n v="4903"/>
    <n v="1"/>
    <n v="1"/>
    <n v="0"/>
    <n v="0"/>
    <n v="14.276973281664301"/>
    <d v="1900-01-09T04:44:53"/>
    <n v="43401"/>
    <n v="0"/>
    <n v="0"/>
    <n v="0"/>
    <n v="17663.685263775893"/>
  </r>
  <r>
    <s v="STND-61081"/>
    <s v="Continental Electrical Construction Company, LLC"/>
    <s v="Continental Electric - 5700 McDermott Dr - Berkeley"/>
    <x v="50"/>
    <s v="Indoor Lighting"/>
    <x v="10"/>
    <n v="0"/>
    <n v="11738.217000000001"/>
    <n v="2.0992609999999998"/>
    <x v="0"/>
    <x v="0"/>
    <n v="8"/>
    <s v="Qty / 1,000"/>
    <m/>
    <s v="Private-Lighting"/>
    <x v="0"/>
    <n v="3"/>
    <n v="1"/>
    <s v="Lighting"/>
    <n v="0.91633259480590001"/>
    <n v="1.30467645558681"/>
    <n v="10756.1108420047"/>
    <n v="2.7388564008316099"/>
    <n v="0.71"/>
    <n v="7636.8386978233502"/>
    <n v="1.94458804459045"/>
    <n v="4618"/>
    <n v="1.02"/>
    <n v="1.04"/>
    <n v="1.2E-2"/>
    <n v="0.81"/>
    <n v="15.158077089649201"/>
    <d v="1900-01-09T19:51:10"/>
    <n v="43401"/>
    <n v="3.2512540370745699"/>
    <n v="126.54248049417301"/>
    <n v="0"/>
    <n v="61094.709582586802"/>
  </r>
  <r>
    <s v="STND-61082"/>
    <s v="School District U-46"/>
    <s v="School District U-46 (Streamwood High School) - 701 W Schaumburg Rd - Streamwood"/>
    <x v="51"/>
    <s v="Commercial Kitchen Equipment"/>
    <x v="12"/>
    <n v="0"/>
    <n v="3225.88"/>
    <n v="0"/>
    <x v="2"/>
    <x v="1"/>
    <n v="5"/>
    <s v="NA"/>
    <m/>
    <s v="Public-Non-Lighting"/>
    <x v="2"/>
    <n v="3"/>
    <n v="1"/>
    <s v="Non-Lighting"/>
    <n v="1.01534080484258"/>
    <n v="0.52563350510805795"/>
    <n v="3275.3675955255699"/>
    <n v="0"/>
    <n v="0.7"/>
    <n v="2292.7573168679"/>
    <n v="0"/>
    <n v="2979"/>
    <n v="1.17333333333333"/>
    <n v="1.323"/>
    <n v="2.1333333333333301E-2"/>
    <n v="0.72"/>
    <n v="23.497818059751602"/>
    <d v="1900-01-15T18:49:11"/>
    <n v="43300"/>
    <n v="0"/>
    <n v="0"/>
    <n v="0"/>
    <n v="11463.786584339501"/>
  </r>
  <r>
    <s v="STND-61083"/>
    <s v="909 Washington Condominium Association"/>
    <s v="909 Washington Condominium Associations - 909 Washington St - Chicago"/>
    <x v="1"/>
    <s v="Outdoor &amp; Garage Lighting"/>
    <x v="1"/>
    <n v="0"/>
    <n v="2304.41"/>
    <n v="0"/>
    <x v="0"/>
    <x v="0"/>
    <n v="10.1978380583316"/>
    <s v="Qty / 1,000"/>
    <m/>
    <s v="Private-Lighting"/>
    <x v="0"/>
    <n v="2"/>
    <n v="1"/>
    <s v="Lighting"/>
    <n v="0.97902139861649395"/>
    <n v="0.93591656730105399"/>
    <n v="2256.06670118583"/>
    <n v="0"/>
    <n v="0.71"/>
    <n v="1601.8073578419401"/>
    <n v="0"/>
    <n v="4903"/>
    <n v="1"/>
    <n v="1"/>
    <n v="0"/>
    <n v="0"/>
    <n v="14.276973281664301"/>
    <d v="1900-01-09T04:44:53"/>
    <n v="43316"/>
    <n v="0"/>
    <n v="0"/>
    <n v="0"/>
    <n v="16334.97203591612"/>
  </r>
  <r>
    <s v="STND-61083"/>
    <s v="909 Washington Condominium Association"/>
    <s v="909 Washington Condominium Associations - 909 Washington St - Chicago"/>
    <x v="62"/>
    <s v="Indoor Lighting"/>
    <x v="18"/>
    <n v="0"/>
    <n v="14190.565000000001"/>
    <n v="1.7132540000000001"/>
    <x v="0"/>
    <x v="0"/>
    <n v="8.1459758879113693"/>
    <s v="Qty / 1,000"/>
    <m/>
    <s v="Private-Lighting"/>
    <x v="0"/>
    <n v="2"/>
    <n v="1"/>
    <s v="Lighting"/>
    <n v="0.97902139861649395"/>
    <n v="0.93591656730105399"/>
    <n v="13892.866793458301"/>
    <n v="1.6034628025947999"/>
    <n v="0.71"/>
    <n v="9863.9354233553604"/>
    <n v="1.1384585898423101"/>
    <n v="6138"/>
    <n v="1.1399999999999999"/>
    <n v="1.32"/>
    <n v="2.5000000000000001E-2"/>
    <n v="0.64"/>
    <n v="11.4043662430759"/>
    <d v="1900-01-07T03:30:12"/>
    <n v="43316"/>
    <n v="1.8980383553442199"/>
    <n v="304.66813143548802"/>
    <n v="0"/>
    <n v="80351.380118567584"/>
  </r>
  <r>
    <s v="STND-61083"/>
    <s v="909 Washington Condominium Association"/>
    <s v="909 Washington Condominium Associations - 909 Washington St - Chicago"/>
    <x v="62"/>
    <s v="Indoor Lighting"/>
    <x v="18"/>
    <n v="0"/>
    <n v="18584.882000000001"/>
    <n v="2.243789"/>
    <x v="0"/>
    <x v="0"/>
    <n v="8.1459758879113693"/>
    <s v="Qty / 1,000"/>
    <m/>
    <s v="Private-Lighting"/>
    <x v="0"/>
    <n v="2"/>
    <n v="1"/>
    <s v="Lighting"/>
    <n v="0.97902139861649395"/>
    <n v="0.93591656730105399"/>
    <n v="18194.9971687625"/>
    <n v="2.0999992986278602"/>
    <n v="0.71"/>
    <n v="12918.447989821399"/>
    <n v="1.49099950202578"/>
    <n v="6138"/>
    <n v="1.1399999999999999"/>
    <n v="1.32"/>
    <n v="2.5000000000000001E-2"/>
    <n v="0.64"/>
    <n v="11.4043662430759"/>
    <d v="1900-01-07T03:30:12"/>
    <n v="43316"/>
    <n v="2.48579462432276"/>
    <n v="399.013095806195"/>
    <n v="0"/>
    <n v="105233.36583432222"/>
  </r>
  <r>
    <s v="STND-61083"/>
    <s v="909 Washington Condominium Association"/>
    <s v="909 Washington Condominium Associations - 909 Washington St - Chicago"/>
    <x v="62"/>
    <s v="Indoor Lighting"/>
    <x v="18"/>
    <n v="0"/>
    <n v="6661.4489999999996"/>
    <n v="0.80425000000000002"/>
    <x v="0"/>
    <x v="0"/>
    <n v="8.1459758879113693"/>
    <s v="Qty / 1,000"/>
    <m/>
    <s v="Private-Lighting"/>
    <x v="0"/>
    <n v="2"/>
    <n v="1"/>
    <s v="Lighting"/>
    <n v="0.97902139861649395"/>
    <n v="0.93591656730105399"/>
    <n v="6521.7011167924402"/>
    <n v="0.75271089925187196"/>
    <n v="0.71"/>
    <n v="4630.4077929226296"/>
    <n v="0.53442473846882899"/>
    <n v="6138"/>
    <n v="1.1399999999999999"/>
    <n v="1.32"/>
    <n v="2.5000000000000001E-2"/>
    <n v="0.64"/>
    <n v="11.4043662430759"/>
    <d v="1900-01-07T03:30:12"/>
    <n v="43316"/>
    <n v="0.89099301521291696"/>
    <n v="143.01976133316799"/>
    <n v="0"/>
    <n v="37719.190232344641"/>
  </r>
  <r>
    <s v="STND-61083"/>
    <s v="909 Washington Condominium Association"/>
    <s v="909 Washington Condominium Associations - 909 Washington St - Chicago"/>
    <x v="62"/>
    <s v="Indoor Lighting"/>
    <x v="18"/>
    <n v="0"/>
    <n v="80301.244000000006"/>
    <n v="9.6949249999999996"/>
    <x v="0"/>
    <x v="0"/>
    <n v="8.1459758879113693"/>
    <s v="Qty / 1,000"/>
    <m/>
    <s v="Private-Lighting"/>
    <x v="0"/>
    <n v="2"/>
    <n v="1"/>
    <s v="Lighting"/>
    <n v="0.97902139861649395"/>
    <n v="0.93591656730105399"/>
    <n v="78616.636211524296"/>
    <n v="9.0736409262411701"/>
    <n v="0.71"/>
    <n v="55817.811710182301"/>
    <n v="6.4422850576312296"/>
    <n v="6138"/>
    <n v="1.1399999999999999"/>
    <n v="1.32"/>
    <n v="2.5000000000000001E-2"/>
    <n v="0.64"/>
    <n v="11.4043662430759"/>
    <d v="1900-01-07T03:30:12"/>
    <n v="43316"/>
    <n v="10.740578747918001"/>
    <n v="1724.04903972641"/>
    <n v="0"/>
    <n v="454690.54830712191"/>
  </r>
  <r>
    <s v="STND-61083"/>
    <s v="909 Washington Condominium Association"/>
    <s v="909 Washington Condominium Associations - 909 Washington St - Chicago"/>
    <x v="62"/>
    <s v="Indoor Lighting"/>
    <x v="18"/>
    <n v="0"/>
    <n v="41480.112999999998"/>
    <n v="5.0079739999999999"/>
    <x v="0"/>
    <x v="0"/>
    <n v="8.1459758879113693"/>
    <s v="Qty / 1,000"/>
    <m/>
    <s v="Private-Lighting"/>
    <x v="0"/>
    <n v="2"/>
    <n v="1"/>
    <s v="Lighting"/>
    <n v="0.97902139861649395"/>
    <n v="0.93591656730105399"/>
    <n v="40609.918244030203"/>
    <n v="4.6870458352129303"/>
    <n v="0.71"/>
    <n v="28833.0419532614"/>
    <n v="3.3278025430011802"/>
    <n v="6138"/>
    <n v="1.1399999999999999"/>
    <n v="1.32"/>
    <n v="2.5000000000000001E-2"/>
    <n v="0.64"/>
    <n v="11.4043662430759"/>
    <d v="1900-01-07T03:30:12"/>
    <n v="43316"/>
    <n v="5.5481129678183301"/>
    <n v="890.56838254452202"/>
    <n v="0"/>
    <n v="234873.26452640429"/>
  </r>
  <r>
    <s v="STND-61084"/>
    <s v="CDH, P.C."/>
    <s v="CDH Realty LLC - 100 Pierce Rd - Itasca"/>
    <x v="0"/>
    <s v="Indoor Lighting"/>
    <x v="6"/>
    <n v="0"/>
    <n v="4796.5140000000001"/>
    <n v="1.0785389999999999"/>
    <x v="0"/>
    <x v="0"/>
    <n v="15"/>
    <s v="Qty / 1,000"/>
    <m/>
    <s v="Private-Lighting"/>
    <x v="0"/>
    <n v="3"/>
    <n v="1"/>
    <s v="Lighting"/>
    <n v="0.91633259480590001"/>
    <n v="1.30467645558681"/>
    <n v="4395.2021196428304"/>
    <n v="1.40714443973214"/>
    <n v="0.71"/>
    <n v="3120.5935049464101"/>
    <n v="0.99907255220981805"/>
    <n v="2885"/>
    <n v="1.165"/>
    <n v="1.3779999999999999"/>
    <n v="2.5499999999999998E-2"/>
    <n v="0.55000000000000004"/>
    <n v="24.263431542460999"/>
    <d v="1900-01-16T07:56:40"/>
    <n v="43313"/>
    <n v="1.85663602022976"/>
    <n v="96.203994893469599"/>
    <n v="0"/>
    <n v="46808.902574196152"/>
  </r>
  <r>
    <s v="STND-61085"/>
    <s v="School District U-46"/>
    <s v="School District U-46 (Elgin Central Building) - 355 E Chicago - Elgin"/>
    <x v="51"/>
    <s v="Commercial Kitchen Equipment"/>
    <x v="12"/>
    <n v="0"/>
    <n v="3225.88"/>
    <n v="0"/>
    <x v="2"/>
    <x v="1"/>
    <n v="5"/>
    <s v="NA"/>
    <m/>
    <s v="Public-Non-Lighting"/>
    <x v="2"/>
    <n v="3"/>
    <n v="1"/>
    <s v="Non-Lighting"/>
    <n v="1.01534080484258"/>
    <n v="0.52563350510805795"/>
    <n v="3275.3675955255699"/>
    <n v="0"/>
    <n v="0.7"/>
    <n v="2292.7573168679"/>
    <n v="0"/>
    <n v="2979"/>
    <n v="1.17333333333333"/>
    <n v="1.323"/>
    <n v="2.1333333333333301E-2"/>
    <n v="0.72"/>
    <n v="23.497818059751602"/>
    <d v="1900-01-15T18:49:11"/>
    <n v="43313"/>
    <n v="0"/>
    <n v="0"/>
    <n v="0"/>
    <n v="11463.786584339501"/>
  </r>
  <r>
    <s v="STND-61087"/>
    <s v="School District U-46"/>
    <s v="School District U-46 (Elgin High School- Outside Room 200 ) - 1200 Marron Dr - Elgin"/>
    <x v="51"/>
    <s v="Commercial Kitchen Equipment"/>
    <x v="12"/>
    <n v="0"/>
    <n v="6451.76"/>
    <n v="0"/>
    <x v="2"/>
    <x v="1"/>
    <n v="5"/>
    <s v="NA"/>
    <m/>
    <s v="Public-Non-Lighting"/>
    <x v="2"/>
    <n v="3"/>
    <n v="1"/>
    <s v="Non-Lighting"/>
    <n v="1.01534080484258"/>
    <n v="0.52563350510805795"/>
    <n v="6550.7351910511497"/>
    <n v="0"/>
    <n v="0.7"/>
    <n v="4585.5146337358001"/>
    <n v="0"/>
    <n v="2979"/>
    <n v="1.17333333333333"/>
    <n v="1.323"/>
    <n v="2.1333333333333301E-2"/>
    <n v="0.72"/>
    <n v="23.497818059751602"/>
    <d v="1900-01-15T18:49:11"/>
    <n v="43300"/>
    <n v="0"/>
    <n v="0"/>
    <n v="0"/>
    <n v="22927.573168679002"/>
  </r>
  <r>
    <s v="STND-61088"/>
    <s v="BPRE Itasca Holdings Limited Partnership"/>
    <s v="Itasca Holdings Inc - 500 Park Blvd - Itasca"/>
    <x v="0"/>
    <s v="Indoor Lighting"/>
    <x v="6"/>
    <n v="0"/>
    <n v="7290.9719999999998"/>
    <n v="1.63944"/>
    <x v="0"/>
    <x v="0"/>
    <n v="15"/>
    <s v="Qty / 1,000"/>
    <m/>
    <s v="Private-Lighting"/>
    <x v="0"/>
    <n v="3"/>
    <n v="1"/>
    <s v="Lighting"/>
    <n v="0.91633259480590001"/>
    <n v="1.30467645558681"/>
    <n v="6680.95529141716"/>
    <n v="2.1389387683472298"/>
    <n v="0.71"/>
    <n v="4743.4782569061799"/>
    <n v="1.51864652552654"/>
    <n v="2885"/>
    <n v="1.165"/>
    <n v="1.3779999999999999"/>
    <n v="2.5499999999999998E-2"/>
    <n v="0.55000000000000004"/>
    <n v="24.263431542460999"/>
    <d v="1900-01-16T07:56:40"/>
    <n v="43282"/>
    <n v="2.8221912763520698"/>
    <n v="146.235502086813"/>
    <n v="0"/>
    <n v="71152.1738535927"/>
  </r>
  <r>
    <s v="STND-61089"/>
    <s v="Infant Jesus Oil Corporation"/>
    <s v="Luke Abraham - 17460 Kedzie Ave - Hazel Crest"/>
    <x v="1"/>
    <s v="Outdoor &amp; Garage Lighting"/>
    <x v="1"/>
    <n v="0"/>
    <n v="6324.87"/>
    <n v="0"/>
    <x v="0"/>
    <x v="0"/>
    <n v="10.1978380583316"/>
    <s v="Qty / 1,000"/>
    <m/>
    <s v="Private-Lighting"/>
    <x v="0"/>
    <n v="3"/>
    <n v="1"/>
    <s v="Lighting"/>
    <n v="0.91633259480590001"/>
    <n v="1.30467645558681"/>
    <n v="5795.6845389099899"/>
    <n v="0"/>
    <n v="0.71"/>
    <n v="4114.9360226260897"/>
    <n v="0"/>
    <n v="4903"/>
    <n v="1"/>
    <n v="1"/>
    <n v="0"/>
    <n v="0"/>
    <n v="14.276973281664301"/>
    <d v="1900-01-09T04:44:53"/>
    <n v="43296"/>
    <n v="0"/>
    <n v="0"/>
    <n v="0"/>
    <n v="41963.451179135998"/>
  </r>
  <r>
    <s v="STND-61091"/>
    <s v="Board of Education District 41"/>
    <s v="School District 41 - 240 Geneva Rd - Glen Ellyn"/>
    <x v="0"/>
    <s v="Indoor Lighting"/>
    <x v="12"/>
    <n v="0"/>
    <n v="4070.982"/>
    <n v="1.1100669999999999"/>
    <x v="0"/>
    <x v="1"/>
    <n v="15"/>
    <s v="Qty / 1,000"/>
    <m/>
    <s v="Public-Lighting"/>
    <x v="0"/>
    <n v="3"/>
    <n v="1"/>
    <s v="Lighting"/>
    <n v="0.99829244462109001"/>
    <n v="0.987374621353864"/>
    <n v="4064.0305727884602"/>
    <n v="1.0960519838024201"/>
    <n v="0.71"/>
    <n v="2885.4617066798"/>
    <n v="0.77819690849971801"/>
    <n v="2979"/>
    <n v="1.17333333333333"/>
    <n v="1.323"/>
    <n v="2.1333333333333301E-2"/>
    <n v="0.72"/>
    <n v="23.497818059751602"/>
    <d v="1900-01-15T18:49:11"/>
    <n v="43329"/>
    <n v="1.1506382629991001"/>
    <n v="73.891464959790099"/>
    <n v="0"/>
    <n v="43281.925600196999"/>
  </r>
  <r>
    <s v="STND-61092"/>
    <s v="Board of Education District 41"/>
    <s v="School District 41 - 793 N Main St - Glen Ellyn"/>
    <x v="0"/>
    <s v="Indoor Lighting"/>
    <x v="12"/>
    <n v="0"/>
    <n v="2676.81"/>
    <n v="0.72990699999999997"/>
    <x v="0"/>
    <x v="1"/>
    <n v="15"/>
    <s v="Qty / 1,000"/>
    <m/>
    <s v="Public-Lighting"/>
    <x v="0"/>
    <n v="3"/>
    <n v="1"/>
    <s v="Lighting"/>
    <n v="0.99829244462109001"/>
    <n v="0.987374621353864"/>
    <n v="2672.2391986861799"/>
    <n v="0.720691647748535"/>
    <n v="0.71"/>
    <n v="1897.2898310671901"/>
    <n v="0.51169106990145996"/>
    <n v="2979"/>
    <n v="1.17333333333333"/>
    <n v="1.323"/>
    <n v="2.1333333333333301E-2"/>
    <n v="0.72"/>
    <n v="23.497818059751602"/>
    <d v="1900-01-15T18:49:11"/>
    <n v="43264"/>
    <n v="0.75658399234540097"/>
    <n v="48.586167248839701"/>
    <n v="0"/>
    <n v="28459.34746600785"/>
  </r>
  <r>
    <s v="STND-61093"/>
    <s v="Glen Ellyn School District 41"/>
    <s v="School District 41 - 240 Hawthorne St - Glen Ellyn"/>
    <x v="0"/>
    <s v="Indoor Lighting"/>
    <x v="12"/>
    <n v="0"/>
    <n v="1784.54"/>
    <n v="0.48660500000000001"/>
    <x v="0"/>
    <x v="1"/>
    <n v="15"/>
    <s v="Qty / 1,000"/>
    <m/>
    <s v="Public-Lighting"/>
    <x v="0"/>
    <n v="3"/>
    <n v="1"/>
    <s v="Lighting"/>
    <n v="0.99829244462109001"/>
    <n v="0.987374621353864"/>
    <n v="1781.49279912412"/>
    <n v="0.48046142762389699"/>
    <n v="0.71"/>
    <n v="1264.85988737813"/>
    <n v="0.34112761361296701"/>
    <n v="2979"/>
    <n v="1.17333333333333"/>
    <n v="1.323"/>
    <n v="2.1333333333333301E-2"/>
    <n v="0.72"/>
    <n v="23.497818059751602"/>
    <d v="1900-01-15T18:49:11"/>
    <n v="43346"/>
    <n v="0.50438967374642796"/>
    <n v="32.390778165893103"/>
    <n v="0"/>
    <n v="18972.89831067195"/>
  </r>
  <r>
    <s v="STND-61094"/>
    <s v="Advocate Health and Hospital Corporation"/>
    <s v="Advocate Health Care - 1400 Kensington Rd - Oak Brook"/>
    <x v="28"/>
    <s v="HVAC"/>
    <x v="6"/>
    <n v="0"/>
    <n v="62475.7"/>
    <n v="24.927700000000002"/>
    <x v="3"/>
    <x v="0"/>
    <n v="20"/>
    <s v="ΔkWpeak / CF"/>
    <n v="1"/>
    <s v="Private-Non-Lighting"/>
    <x v="2"/>
    <n v="3"/>
    <n v="1"/>
    <s v="Non-Lighting"/>
    <n v="0.98952339343681495"/>
    <n v="0.43468415683807998"/>
    <n v="61821.166671340397"/>
    <n v="10.835676256412601"/>
    <n v="0.7"/>
    <n v="43274.8166699383"/>
    <n v="7.5849733794888303"/>
    <n v="2885"/>
    <n v="1.165"/>
    <n v="1.3779999999999999"/>
    <n v="2.5499999999999998E-2"/>
    <n v="0.55000000000000004"/>
    <n v="24.263431542460999"/>
    <d v="1900-01-16T07:56:40"/>
    <n v="43350"/>
    <n v="10.835676256412601"/>
    <n v="0"/>
    <n v="0"/>
    <n v="865496.333398766"/>
  </r>
  <r>
    <s v="STND-61095"/>
    <s v="Applied Systems, Inc"/>
    <s v="Applied Systems Inc - 200 Applied Pkwy - University Park"/>
    <x v="1"/>
    <s v="Outdoor &amp; Garage Lighting"/>
    <x v="1"/>
    <n v="0"/>
    <n v="90622.149000000005"/>
    <n v="0"/>
    <x v="0"/>
    <x v="0"/>
    <n v="10.1978380583316"/>
    <s v="Qty / 1,000"/>
    <m/>
    <s v="Private-Lighting"/>
    <x v="0"/>
    <n v="3"/>
    <n v="1"/>
    <s v="Lighting"/>
    <n v="0.91633259480590001"/>
    <n v="1.30467645558681"/>
    <n v="83040.028940056902"/>
    <n v="0"/>
    <n v="0.71"/>
    <n v="58958.420547440401"/>
    <n v="0"/>
    <n v="4903"/>
    <n v="1"/>
    <n v="1"/>
    <n v="0"/>
    <n v="0"/>
    <n v="14.276973281664301"/>
    <d v="1900-01-09T04:44:53"/>
    <n v="43283"/>
    <n v="0"/>
    <n v="0"/>
    <n v="0"/>
    <n v="601248.42491780757"/>
  </r>
  <r>
    <s v="STND-61095"/>
    <s v="Applied Systems, Inc"/>
    <s v="Applied Systems Inc - 200 Applied Pkwy - University Park"/>
    <x v="1"/>
    <s v="Outdoor &amp; Garage Lighting"/>
    <x v="1"/>
    <n v="0"/>
    <n v="-1971.0060000000001"/>
    <n v="0"/>
    <x v="0"/>
    <x v="0"/>
    <n v="10.1978380583316"/>
    <s v="Qty / 1,000"/>
    <m/>
    <s v="Private-Lighting"/>
    <x v="0"/>
    <n v="3"/>
    <n v="1"/>
    <s v="Lighting"/>
    <n v="0.91633259480590001"/>
    <n v="1.30467645558681"/>
    <n v="-1806.097042358"/>
    <n v="0"/>
    <n v="0.71"/>
    <n v="-1282.32890007418"/>
    <n v="0"/>
    <n v="4903"/>
    <n v="1"/>
    <n v="1"/>
    <n v="0"/>
    <n v="0"/>
    <n v="14.276973281664301"/>
    <d v="1900-01-09T04:44:53"/>
    <n v="43283"/>
    <n v="0"/>
    <n v="0"/>
    <n v="0"/>
    <n v="-13076.982460474972"/>
  </r>
  <r>
    <s v="STND-61096"/>
    <s v="The Salvation Army"/>
    <s v="Salvation Army - 112 N Division St - Pontiac"/>
    <x v="0"/>
    <s v="Indoor Lighting"/>
    <x v="2"/>
    <n v="0"/>
    <n v="7992.3490000000002"/>
    <n v="1.7116960000000001"/>
    <x v="0"/>
    <x v="0"/>
    <n v="14.797277300976599"/>
    <s v="Qty / 1,000"/>
    <m/>
    <s v="Private-Lighting"/>
    <x v="0"/>
    <n v="3"/>
    <n v="1"/>
    <s v="Lighting"/>
    <n v="0.91633259480590001"/>
    <n v="1.30467645558681"/>
    <n v="7323.6498977643396"/>
    <n v="2.2332094703221101"/>
    <n v="0.71"/>
    <n v="5199.7914274126797"/>
    <n v="1.5855787239287"/>
    <n v="3379"/>
    <n v="1.0900000000000001"/>
    <n v="1.36"/>
    <n v="2.1999999999999999E-2"/>
    <n v="0.57999999999999996"/>
    <n v="20.7161882213673"/>
    <d v="1900-01-13T19:08:05"/>
    <n v="43313"/>
    <n v="2.83114790862337"/>
    <n v="147.816786927354"/>
    <n v="0"/>
    <n v="76942.755658666356"/>
  </r>
  <r>
    <s v="STND-61097"/>
    <s v="CarMax Auto Superstores Inc"/>
    <s v="CarMax Auto Superstores Inc - Site 7123 - 18800 S Oak Park Ave - Tinley Park"/>
    <x v="58"/>
    <s v="Outdoor Advanced Lighting"/>
    <x v="1"/>
    <n v="0"/>
    <n v="17832"/>
    <n v="0"/>
    <x v="0"/>
    <x v="0"/>
    <n v="15"/>
    <s v="Qty / 1,000"/>
    <m/>
    <s v="Private-Lighting"/>
    <x v="0"/>
    <n v="1"/>
    <n v="1"/>
    <s v="Lighting"/>
    <n v="0.99989942556735301"/>
    <n v="1.019640158801"/>
    <n v="17830.206556716999"/>
    <n v="0"/>
    <n v="0.71"/>
    <n v="12659.446655269099"/>
    <n v="0"/>
    <n v="4903"/>
    <n v="1"/>
    <n v="1"/>
    <n v="0"/>
    <n v="0"/>
    <n v="14.276973281664301"/>
    <d v="1900-01-09T04:44:53"/>
    <n v="43439"/>
    <n v="0"/>
    <n v="0"/>
    <n v="0"/>
    <n v="189891.69982903649"/>
  </r>
  <r>
    <s v="STND-61097"/>
    <s v="CarMax Auto Superstores Inc"/>
    <s v="CarMax Auto Superstores Inc - Site 7123 - 18800 S Oak Park Ave - Tinley Park"/>
    <x v="60"/>
    <s v="Outdoor Advanced Lighting"/>
    <x v="1"/>
    <n v="0"/>
    <n v="1046003"/>
    <n v="0"/>
    <x v="0"/>
    <x v="0"/>
    <n v="10.1978380583316"/>
    <s v="Qty / 1,000"/>
    <m/>
    <s v="Private-Lighting"/>
    <x v="0"/>
    <n v="1"/>
    <n v="1"/>
    <s v="Lighting"/>
    <n v="0.99989942556735301"/>
    <n v="1.019640158801"/>
    <n v="1045897.79884173"/>
    <n v="0"/>
    <n v="0.71"/>
    <n v="742587.437177627"/>
    <n v="0"/>
    <n v="4903"/>
    <n v="1"/>
    <n v="1"/>
    <n v="0"/>
    <n v="0"/>
    <n v="14.276973281664301"/>
    <d v="1900-01-09T04:44:53"/>
    <n v="43439"/>
    <n v="0"/>
    <n v="0"/>
    <n v="0"/>
    <n v="7572786.4284889307"/>
  </r>
  <r>
    <s v="STND-61097"/>
    <s v="CarMax Auto Superstores Inc"/>
    <s v="CarMax Auto Superstores Inc - Site 7123 - 18800 S Oak Park Ave - Tinley Park"/>
    <x v="60"/>
    <s v="Outdoor Advanced Lighting"/>
    <x v="1"/>
    <n v="0"/>
    <n v="91630"/>
    <n v="0"/>
    <x v="0"/>
    <x v="0"/>
    <n v="10.1978380583316"/>
    <s v="Qty / 1,000"/>
    <m/>
    <s v="Private-Lighting"/>
    <x v="0"/>
    <n v="1"/>
    <n v="1"/>
    <s v="Lighting"/>
    <n v="0.99989942556735301"/>
    <n v="1.019640158801"/>
    <n v="91620.784364736493"/>
    <n v="0"/>
    <n v="0.71"/>
    <n v="65050.7568989629"/>
    <n v="0"/>
    <n v="4903"/>
    <n v="1"/>
    <n v="1"/>
    <n v="0"/>
    <n v="0"/>
    <n v="14.276973281664301"/>
    <d v="1900-01-09T04:44:53"/>
    <n v="43439"/>
    <n v="0"/>
    <n v="0"/>
    <n v="0"/>
    <n v="663377.08442752075"/>
  </r>
  <r>
    <s v="STND-61097"/>
    <s v="CarMax Auto Superstores Inc"/>
    <s v="CarMax Auto Superstores Inc - Site 7123 - 18800 S Oak Park Ave - Tinley Park"/>
    <x v="60"/>
    <s v="Outdoor Advanced Lighting"/>
    <x v="1"/>
    <n v="0"/>
    <n v="67105.5"/>
    <n v="0"/>
    <x v="0"/>
    <x v="0"/>
    <n v="10.1978380583316"/>
    <s v="Qty / 1,000"/>
    <m/>
    <s v="Private-Lighting"/>
    <x v="0"/>
    <n v="1"/>
    <n v="1"/>
    <s v="Lighting"/>
    <n v="0.99989942556735301"/>
    <n v="1.019640158801"/>
    <n v="67098.75090241"/>
    <n v="0"/>
    <n v="0.71"/>
    <n v="47640.113140711102"/>
    <n v="0"/>
    <n v="4903"/>
    <n v="1"/>
    <n v="1"/>
    <n v="0"/>
    <n v="0"/>
    <n v="14.276973281664301"/>
    <d v="1900-01-09T04:44:53"/>
    <n v="43439"/>
    <n v="0"/>
    <n v="0"/>
    <n v="0"/>
    <n v="485826.15888956707"/>
  </r>
  <r>
    <s v="STND-61097"/>
    <s v="CarMax Auto Superstores Inc"/>
    <s v="CarMax Auto Superstores Inc - Site 7123 - 18800 S Oak Park Ave - Tinley Park"/>
    <x v="60"/>
    <s v="Outdoor Advanced Lighting"/>
    <x v="1"/>
    <n v="0"/>
    <n v="33736.5"/>
    <n v="0"/>
    <x v="0"/>
    <x v="0"/>
    <n v="10.1978380583316"/>
    <s v="Qty / 1,000"/>
    <m/>
    <s v="Private-Lighting"/>
    <x v="0"/>
    <n v="1"/>
    <n v="1"/>
    <s v="Lighting"/>
    <n v="0.99989942556735301"/>
    <n v="1.019640158801"/>
    <n v="33733.106970653003"/>
    <n v="0"/>
    <n v="0.71"/>
    <n v="23950.505949163598"/>
    <n v="0"/>
    <n v="4903"/>
    <n v="1"/>
    <n v="1"/>
    <n v="0"/>
    <n v="0"/>
    <n v="14.276973281664301"/>
    <d v="1900-01-09T04:44:53"/>
    <n v="43439"/>
    <n v="0"/>
    <n v="0"/>
    <n v="0"/>
    <n v="244243.38108467794"/>
  </r>
  <r>
    <s v="STND-61098"/>
    <s v="CarMax Auto Superstores, Inc."/>
    <s v="CarMax Auto Superstores Inc - Site 7128 - 250 E Golf Rd - Schaumburg"/>
    <x v="58"/>
    <s v="Outdoor Advanced Lighting"/>
    <x v="1"/>
    <n v="0"/>
    <n v="22770"/>
    <n v="0"/>
    <x v="0"/>
    <x v="0"/>
    <n v="15"/>
    <s v="Qty / 1,000"/>
    <m/>
    <s v="Private-Lighting"/>
    <x v="0"/>
    <n v="1"/>
    <n v="1"/>
    <s v="Lighting"/>
    <n v="0.99989942556735301"/>
    <n v="1.019640158801"/>
    <n v="22767.7099201686"/>
    <n v="0"/>
    <n v="0.71"/>
    <n v="16165.074043319701"/>
    <n v="0"/>
    <n v="4903"/>
    <n v="1"/>
    <n v="1"/>
    <n v="0"/>
    <n v="0"/>
    <n v="14.276973281664301"/>
    <d v="1900-01-09T04:44:53"/>
    <n v="43434"/>
    <n v="0"/>
    <n v="0"/>
    <n v="0"/>
    <n v="242476.1106497955"/>
  </r>
  <r>
    <s v="STND-61098"/>
    <s v="CarMax Auto Superstores, Inc."/>
    <s v="CarMax Auto Superstores Inc - Site 7128 - 250 E Golf Rd - Schaumburg"/>
    <x v="58"/>
    <s v="Outdoor Advanced Lighting"/>
    <x v="1"/>
    <n v="0"/>
    <n v="414"/>
    <n v="0"/>
    <x v="0"/>
    <x v="0"/>
    <n v="15"/>
    <s v="Qty / 1,000"/>
    <m/>
    <s v="Private-Lighting"/>
    <x v="0"/>
    <n v="1"/>
    <n v="1"/>
    <s v="Lighting"/>
    <n v="0.99989942556735301"/>
    <n v="1.019640158801"/>
    <n v="413.95836218488398"/>
    <n v="0"/>
    <n v="0.71"/>
    <n v="293.91043715126801"/>
    <n v="0"/>
    <n v="4903"/>
    <n v="1"/>
    <n v="1"/>
    <n v="0"/>
    <n v="0"/>
    <n v="14.276973281664301"/>
    <d v="1900-01-09T04:44:53"/>
    <n v="43434"/>
    <n v="0"/>
    <n v="0"/>
    <n v="0"/>
    <n v="4408.6565572690206"/>
  </r>
  <r>
    <s v="STND-61098"/>
    <s v="CarMax Auto Superstores, Inc."/>
    <s v="CarMax Auto Superstores Inc - Site 7128 - 250 E Golf Rd - Schaumburg"/>
    <x v="58"/>
    <s v="Outdoor Advanced Lighting"/>
    <x v="1"/>
    <n v="0"/>
    <n v="420"/>
    <n v="0"/>
    <x v="0"/>
    <x v="0"/>
    <n v="15"/>
    <s v="Qty / 1,000"/>
    <m/>
    <s v="Private-Lighting"/>
    <x v="0"/>
    <n v="1"/>
    <n v="1"/>
    <s v="Lighting"/>
    <n v="0.99989942556735301"/>
    <n v="1.019640158801"/>
    <n v="419.95775873828802"/>
    <n v="0"/>
    <n v="0.71"/>
    <n v="298.17000870418502"/>
    <n v="0"/>
    <n v="4903"/>
    <n v="1"/>
    <n v="1"/>
    <n v="0"/>
    <n v="0"/>
    <n v="14.276973281664301"/>
    <d v="1900-01-09T04:44:53"/>
    <n v="43434"/>
    <n v="0"/>
    <n v="0"/>
    <n v="0"/>
    <n v="4472.5501305627749"/>
  </r>
  <r>
    <s v="STND-61098"/>
    <s v="CarMax Auto Superstores, Inc."/>
    <s v="CarMax Auto Superstores Inc - Site 7128 - 250 E Golf Rd - Schaumburg"/>
    <x v="58"/>
    <s v="Outdoor Advanced Lighting"/>
    <x v="1"/>
    <n v="0"/>
    <n v="270"/>
    <n v="0"/>
    <x v="0"/>
    <x v="0"/>
    <n v="15"/>
    <s v="Qty / 1,000"/>
    <m/>
    <s v="Private-Lighting"/>
    <x v="0"/>
    <n v="1"/>
    <n v="1"/>
    <s v="Lighting"/>
    <n v="0.99989942556735301"/>
    <n v="1.019640158801"/>
    <n v="269.97284490318498"/>
    <n v="0"/>
    <n v="0.71"/>
    <n v="191.68071988126101"/>
    <n v="0"/>
    <n v="4903"/>
    <n v="1"/>
    <n v="1"/>
    <n v="0"/>
    <n v="0"/>
    <n v="14.276973281664301"/>
    <d v="1900-01-09T04:44:53"/>
    <n v="43434"/>
    <n v="0"/>
    <n v="0"/>
    <n v="0"/>
    <n v="2875.210798218915"/>
  </r>
  <r>
    <s v="STND-61098"/>
    <s v="CarMax Auto Superstores, Inc."/>
    <s v="CarMax Auto Superstores Inc - Site 7128 - 250 E Golf Rd - Schaumburg"/>
    <x v="60"/>
    <s v="Outdoor Advanced Lighting"/>
    <x v="1"/>
    <n v="0"/>
    <n v="1517334"/>
    <n v="0"/>
    <x v="0"/>
    <x v="0"/>
    <n v="10.1978380583316"/>
    <s v="Qty / 1,000"/>
    <m/>
    <s v="Private-Lighting"/>
    <x v="0"/>
    <n v="1"/>
    <n v="1"/>
    <s v="Lighting"/>
    <n v="0.99989942556735301"/>
    <n v="1.019640158801"/>
    <n v="1517181.39499381"/>
    <n v="0"/>
    <n v="0.71"/>
    <n v="1077198.7904456099"/>
    <n v="0"/>
    <n v="4903"/>
    <n v="1"/>
    <n v="1"/>
    <n v="0"/>
    <n v="0"/>
    <n v="14.276973281664301"/>
    <d v="1900-01-09T04:44:53"/>
    <n v="43434"/>
    <n v="0"/>
    <n v="0"/>
    <n v="0"/>
    <n v="10985098.821595008"/>
  </r>
  <r>
    <s v="STND-61098"/>
    <s v="CarMax Auto Superstores, Inc."/>
    <s v="CarMax Auto Superstores Inc - Site 7128 - 250 E Golf Rd - Schaumburg"/>
    <x v="60"/>
    <s v="Outdoor Advanced Lighting"/>
    <x v="1"/>
    <n v="0"/>
    <n v="24990"/>
    <n v="0"/>
    <x v="0"/>
    <x v="0"/>
    <n v="10.1978380583316"/>
    <s v="Qty / 1,000"/>
    <m/>
    <s v="Private-Lighting"/>
    <x v="0"/>
    <n v="1"/>
    <n v="1"/>
    <s v="Lighting"/>
    <n v="0.99989942556735301"/>
    <n v="1.019640158801"/>
    <n v="24987.4866449281"/>
    <n v="0"/>
    <n v="0.71"/>
    <n v="17741.115517899001"/>
    <n v="0"/>
    <n v="4903"/>
    <n v="1"/>
    <n v="1"/>
    <n v="0"/>
    <n v="0"/>
    <n v="14.276973281664301"/>
    <d v="1900-01-09T04:44:53"/>
    <n v="43434"/>
    <n v="0"/>
    <n v="0"/>
    <n v="0"/>
    <n v="180921.02302568775"/>
  </r>
  <r>
    <s v="STND-61098"/>
    <s v="CarMax Auto Superstores, Inc."/>
    <s v="CarMax Auto Superstores Inc - Site 7128 - 250 E Golf Rd - Schaumburg"/>
    <x v="60"/>
    <s v="Outdoor Advanced Lighting"/>
    <x v="1"/>
    <n v="0"/>
    <n v="71172.5"/>
    <n v="0"/>
    <x v="0"/>
    <x v="0"/>
    <n v="10.1978380583316"/>
    <s v="Qty / 1,000"/>
    <m/>
    <s v="Private-Lighting"/>
    <x v="0"/>
    <n v="1"/>
    <n v="1"/>
    <s v="Lighting"/>
    <n v="0.99989942556735301"/>
    <n v="1.019640158801"/>
    <n v="71165.341866192393"/>
    <n v="0"/>
    <n v="0.71"/>
    <n v="50527.3927249966"/>
    <n v="0"/>
    <n v="4903"/>
    <n v="1"/>
    <n v="1"/>
    <n v="0"/>
    <n v="0"/>
    <n v="14.276973281664301"/>
    <d v="1900-01-09T04:44:53"/>
    <n v="43434"/>
    <n v="0"/>
    <n v="0"/>
    <n v="0"/>
    <n v="515270.16851923754"/>
  </r>
  <r>
    <s v="STND-61098"/>
    <s v="CarMax Auto Superstores, Inc."/>
    <s v="CarMax Auto Superstores Inc - Site 7128 - 250 E Golf Rd - Schaumburg"/>
    <x v="60"/>
    <s v="Outdoor Advanced Lighting"/>
    <x v="1"/>
    <n v="0"/>
    <n v="35721"/>
    <n v="0"/>
    <x v="0"/>
    <x v="0"/>
    <n v="10.1978380583316"/>
    <s v="Qty / 1,000"/>
    <m/>
    <s v="Private-Lighting"/>
    <x v="0"/>
    <n v="1"/>
    <n v="1"/>
    <s v="Lighting"/>
    <n v="0.99989942556735301"/>
    <n v="1.019640158801"/>
    <n v="35717.407380691402"/>
    <n v="0"/>
    <n v="0.71"/>
    <n v="25359.359240290902"/>
    <n v="0"/>
    <n v="4903"/>
    <n v="1"/>
    <n v="1"/>
    <n v="0"/>
    <n v="0"/>
    <n v="14.276973281664301"/>
    <d v="1900-01-09T04:44:53"/>
    <n v="43434"/>
    <n v="0"/>
    <n v="0"/>
    <n v="0"/>
    <n v="258610.63879554169"/>
  </r>
  <r>
    <s v="STND-61099"/>
    <s v="CarMax Auto Superstores Inc"/>
    <s v="CarMax Auto Superstores Inc - Site 7146 - 101 N Wolf Rd - Hillside"/>
    <x v="58"/>
    <s v="Outdoor Advanced Lighting"/>
    <x v="1"/>
    <n v="0"/>
    <n v="17283"/>
    <n v="0"/>
    <x v="0"/>
    <x v="0"/>
    <n v="15"/>
    <s v="Qty / 1,000"/>
    <m/>
    <s v="Private-Lighting"/>
    <x v="0"/>
    <n v="1"/>
    <n v="1"/>
    <s v="Lighting"/>
    <n v="0.99989942556735301"/>
    <n v="1.019640158801"/>
    <n v="17281.261772080601"/>
    <n v="0"/>
    <n v="0.71"/>
    <n v="12269.6958581772"/>
    <n v="0"/>
    <n v="4903"/>
    <n v="1"/>
    <n v="1"/>
    <n v="0"/>
    <n v="0"/>
    <n v="14.276973281664301"/>
    <d v="1900-01-09T04:44:53"/>
    <n v="43434"/>
    <n v="0"/>
    <n v="0"/>
    <n v="0"/>
    <n v="184045.43787265799"/>
  </r>
  <r>
    <s v="STND-61099"/>
    <s v="CarMax Auto Superstores Inc"/>
    <s v="CarMax Auto Superstores Inc - Site 7146 - 101 N Wolf Rd - Hillside"/>
    <x v="60"/>
    <s v="Outdoor Advanced Lighting"/>
    <x v="1"/>
    <n v="0"/>
    <n v="1087898"/>
    <n v="0"/>
    <x v="0"/>
    <x v="0"/>
    <n v="10.1978380583316"/>
    <s v="Qty / 1,000"/>
    <m/>
    <s v="Private-Lighting"/>
    <x v="0"/>
    <n v="1"/>
    <n v="1"/>
    <s v="Lighting"/>
    <n v="0.99989942556735301"/>
    <n v="1.019640158801"/>
    <n v="1087788.58527587"/>
    <n v="0"/>
    <n v="0.71"/>
    <n v="772329.89554586902"/>
    <n v="0"/>
    <n v="4903"/>
    <n v="1"/>
    <n v="1"/>
    <n v="0"/>
    <n v="0"/>
    <n v="14.276973281664301"/>
    <d v="1900-01-09T04:44:53"/>
    <n v="43434"/>
    <n v="0"/>
    <n v="0"/>
    <n v="0"/>
    <n v="7876095.202384932"/>
  </r>
  <r>
    <s v="STND-61099"/>
    <s v="CarMax Auto Superstores Inc"/>
    <s v="CarMax Auto Superstores Inc - Site 7146 - 101 N Wolf Rd - Hillside"/>
    <x v="60"/>
    <s v="Outdoor Advanced Lighting"/>
    <x v="1"/>
    <n v="0"/>
    <n v="91630"/>
    <n v="0"/>
    <x v="0"/>
    <x v="0"/>
    <n v="10.1978380583316"/>
    <s v="Qty / 1,000"/>
    <m/>
    <s v="Private-Lighting"/>
    <x v="0"/>
    <n v="1"/>
    <n v="1"/>
    <s v="Lighting"/>
    <n v="0.99989942556735301"/>
    <n v="1.019640158801"/>
    <n v="91620.784364736493"/>
    <n v="0"/>
    <n v="0.71"/>
    <n v="65050.7568989629"/>
    <n v="0"/>
    <n v="4903"/>
    <n v="1"/>
    <n v="1"/>
    <n v="0"/>
    <n v="0"/>
    <n v="14.276973281664301"/>
    <d v="1900-01-09T04:44:53"/>
    <n v="43434"/>
    <n v="0"/>
    <n v="0"/>
    <n v="0"/>
    <n v="663377.08442752075"/>
  </r>
  <r>
    <s v="STND-61099"/>
    <s v="CarMax Auto Superstores Inc"/>
    <s v="CarMax Auto Superstores Inc - Site 7146 - 101 N Wolf Rd - Hillside"/>
    <x v="60"/>
    <s v="Outdoor Advanced Lighting"/>
    <x v="1"/>
    <n v="0"/>
    <n v="69139"/>
    <n v="0"/>
    <x v="0"/>
    <x v="0"/>
    <n v="10.1978380583316"/>
    <s v="Qty / 1,000"/>
    <m/>
    <s v="Private-Lighting"/>
    <x v="0"/>
    <n v="1"/>
    <n v="1"/>
    <s v="Lighting"/>
    <n v="0.99989942556735301"/>
    <n v="1.019640158801"/>
    <n v="69132.046384301197"/>
    <n v="0"/>
    <n v="0.71"/>
    <n v="49083.7529328538"/>
    <n v="0"/>
    <n v="4903"/>
    <n v="1"/>
    <n v="1"/>
    <n v="0"/>
    <n v="0"/>
    <n v="14.276973281664301"/>
    <d v="1900-01-09T04:44:53"/>
    <n v="43434"/>
    <n v="0"/>
    <n v="0"/>
    <n v="0"/>
    <n v="500548.16370440176"/>
  </r>
  <r>
    <s v="STND-61099"/>
    <s v="CarMax Auto Superstores Inc"/>
    <s v="CarMax Auto Superstores Inc - Site 7146 - 101 N Wolf Rd - Hillside"/>
    <x v="60"/>
    <s v="Outdoor Advanced Lighting"/>
    <x v="1"/>
    <n v="0"/>
    <n v="41674.5"/>
    <n v="0"/>
    <x v="0"/>
    <x v="0"/>
    <n v="10.1978380583316"/>
    <s v="Qty / 1,000"/>
    <m/>
    <s v="Private-Lighting"/>
    <x v="0"/>
    <n v="1"/>
    <n v="1"/>
    <s v="Lighting"/>
    <n v="0.99989942556735301"/>
    <n v="1.019640158801"/>
    <n v="41670.308610806598"/>
    <n v="0"/>
    <n v="0.71"/>
    <n v="29585.919113672699"/>
    <n v="0"/>
    <n v="4903"/>
    <n v="1"/>
    <n v="1"/>
    <n v="0"/>
    <n v="0"/>
    <n v="14.276973281664301"/>
    <d v="1900-01-09T04:44:53"/>
    <n v="43434"/>
    <n v="0"/>
    <n v="0"/>
    <n v="0"/>
    <n v="301712.41192813177"/>
  </r>
  <r>
    <s v="STND-61100"/>
    <s v="CarMax Auto Superstores Inc"/>
    <s v="CarMax Auto Superstores Inc- Site 7199 - 6540 W 95th St - OakLawn"/>
    <x v="58"/>
    <s v="Outdoor Advanced Lighting"/>
    <x v="1"/>
    <n v="0"/>
    <n v="6348"/>
    <n v="0"/>
    <x v="0"/>
    <x v="0"/>
    <n v="15"/>
    <s v="Qty / 1,000"/>
    <m/>
    <s v="Private-Lighting"/>
    <x v="0"/>
    <n v="1"/>
    <n v="1"/>
    <s v="Lighting"/>
    <n v="0.99989942556735301"/>
    <n v="1.019640158801"/>
    <n v="6347.3615535015597"/>
    <n v="0"/>
    <n v="0.71"/>
    <n v="4506.6267029861001"/>
    <n v="0"/>
    <n v="4903"/>
    <n v="1"/>
    <n v="1"/>
    <n v="0"/>
    <n v="0"/>
    <n v="14.276973281664301"/>
    <d v="1900-01-09T04:44:53"/>
    <n v="43434"/>
    <n v="0"/>
    <n v="0"/>
    <n v="0"/>
    <n v="67599.400544791497"/>
  </r>
  <r>
    <s v="STND-61100"/>
    <s v="CarMax Auto Superstores Inc"/>
    <s v="CarMax Auto Superstores Inc- Site 7199 - 6540 W 95th St - OakLawn"/>
    <x v="58"/>
    <s v="Outdoor Advanced Lighting"/>
    <x v="1"/>
    <n v="0"/>
    <n v="414"/>
    <n v="0"/>
    <x v="0"/>
    <x v="0"/>
    <n v="15"/>
    <s v="Qty / 1,000"/>
    <m/>
    <s v="Private-Lighting"/>
    <x v="0"/>
    <n v="1"/>
    <n v="1"/>
    <s v="Lighting"/>
    <n v="0.99989942556735301"/>
    <n v="1.019640158801"/>
    <n v="413.95836218488398"/>
    <n v="0"/>
    <n v="0.71"/>
    <n v="293.91043715126801"/>
    <n v="0"/>
    <n v="4903"/>
    <n v="1"/>
    <n v="1"/>
    <n v="0"/>
    <n v="0"/>
    <n v="14.276973281664301"/>
    <d v="1900-01-09T04:44:53"/>
    <n v="43434"/>
    <n v="0"/>
    <n v="0"/>
    <n v="0"/>
    <n v="4408.6565572690206"/>
  </r>
  <r>
    <s v="STND-61100"/>
    <s v="CarMax Auto Superstores Inc"/>
    <s v="CarMax Auto Superstores Inc- Site 7199 - 6540 W 95th St - OakLawn"/>
    <x v="58"/>
    <s v="Outdoor Advanced Lighting"/>
    <x v="1"/>
    <n v="0"/>
    <n v="132"/>
    <n v="0"/>
    <x v="0"/>
    <x v="0"/>
    <n v="15"/>
    <s v="Qty / 1,000"/>
    <m/>
    <s v="Private-Lighting"/>
    <x v="0"/>
    <n v="1"/>
    <n v="1"/>
    <s v="Lighting"/>
    <n v="0.99989942556735301"/>
    <n v="1.019640158801"/>
    <n v="131.98672417489101"/>
    <n v="0"/>
    <n v="0.71"/>
    <n v="93.7105741641723"/>
    <n v="0"/>
    <n v="4903"/>
    <n v="1"/>
    <n v="1"/>
    <n v="0"/>
    <n v="0"/>
    <n v="14.276973281664301"/>
    <d v="1900-01-09T04:44:53"/>
    <n v="43434"/>
    <n v="0"/>
    <n v="0"/>
    <n v="0"/>
    <n v="1405.6586124625844"/>
  </r>
  <r>
    <s v="STND-61100"/>
    <s v="CarMax Auto Superstores Inc"/>
    <s v="CarMax Auto Superstores Inc- Site 7199 - 6540 W 95th St - OakLawn"/>
    <x v="58"/>
    <s v="Outdoor Advanced Lighting"/>
    <x v="1"/>
    <n v="0"/>
    <n v="75"/>
    <n v="0"/>
    <x v="0"/>
    <x v="0"/>
    <n v="15"/>
    <s v="Qty / 1,000"/>
    <m/>
    <s v="Private-Lighting"/>
    <x v="0"/>
    <n v="1"/>
    <n v="1"/>
    <s v="Lighting"/>
    <n v="0.99989942556735301"/>
    <n v="1.019640158801"/>
    <n v="74.992456917551493"/>
    <n v="0"/>
    <n v="0.71"/>
    <n v="53.244644411461501"/>
    <n v="0"/>
    <n v="4903"/>
    <n v="1"/>
    <n v="1"/>
    <n v="0"/>
    <n v="0"/>
    <n v="14.276973281664301"/>
    <d v="1900-01-09T04:44:53"/>
    <n v="43434"/>
    <n v="0"/>
    <n v="0"/>
    <n v="0"/>
    <n v="798.66966617192247"/>
  </r>
  <r>
    <s v="STND-61100"/>
    <s v="CarMax Auto Superstores Inc"/>
    <s v="CarMax Auto Superstores Inc- Site 7199 - 6540 W 95th St - OakLawn"/>
    <x v="60"/>
    <s v="Outdoor Advanced Lighting"/>
    <x v="1"/>
    <n v="0"/>
    <n v="393764"/>
    <n v="0"/>
    <x v="0"/>
    <x v="0"/>
    <n v="10.1978380583316"/>
    <s v="Qty / 1,000"/>
    <m/>
    <s v="Private-Lighting"/>
    <x v="0"/>
    <n v="1"/>
    <n v="1"/>
    <s v="Lighting"/>
    <n v="0.99989942556735301"/>
    <n v="1.019640158801"/>
    <n v="393724.397409103"/>
    <n v="0"/>
    <n v="0.71"/>
    <n v="279544.32216046302"/>
    <n v="0"/>
    <n v="4903"/>
    <n v="1"/>
    <n v="1"/>
    <n v="0"/>
    <n v="0"/>
    <n v="14.276973281664301"/>
    <d v="1900-01-09T04:44:53"/>
    <n v="43434"/>
    <n v="0"/>
    <n v="0"/>
    <n v="0"/>
    <n v="2850747.7275184793"/>
  </r>
  <r>
    <s v="STND-61100"/>
    <s v="CarMax Auto Superstores Inc"/>
    <s v="CarMax Auto Superstores Inc- Site 7199 - 6540 W 95th St - OakLawn"/>
    <x v="60"/>
    <s v="Outdoor Advanced Lighting"/>
    <x v="1"/>
    <n v="0"/>
    <n v="24990"/>
    <n v="0"/>
    <x v="0"/>
    <x v="0"/>
    <n v="10.1978380583316"/>
    <s v="Qty / 1,000"/>
    <m/>
    <s v="Private-Lighting"/>
    <x v="0"/>
    <n v="1"/>
    <n v="1"/>
    <s v="Lighting"/>
    <n v="0.99989942556735301"/>
    <n v="1.019640158801"/>
    <n v="24987.4866449281"/>
    <n v="0"/>
    <n v="0.71"/>
    <n v="17741.115517899001"/>
    <n v="0"/>
    <n v="4903"/>
    <n v="1"/>
    <n v="1"/>
    <n v="0"/>
    <n v="0"/>
    <n v="14.276973281664301"/>
    <d v="1900-01-09T04:44:53"/>
    <n v="43434"/>
    <n v="0"/>
    <n v="0"/>
    <n v="0"/>
    <n v="180921.02302568775"/>
  </r>
  <r>
    <s v="STND-61100"/>
    <s v="CarMax Auto Superstores Inc"/>
    <s v="CarMax Auto Superstores Inc- Site 7199 - 6540 W 95th St - OakLawn"/>
    <x v="60"/>
    <s v="Outdoor Advanced Lighting"/>
    <x v="1"/>
    <n v="0"/>
    <n v="22368.5"/>
    <n v="0"/>
    <x v="0"/>
    <x v="0"/>
    <n v="10.1978380583316"/>
    <s v="Qty / 1,000"/>
    <m/>
    <s v="Private-Lighting"/>
    <x v="0"/>
    <n v="1"/>
    <n v="1"/>
    <s v="Lighting"/>
    <n v="0.99989942556735301"/>
    <n v="1.019640158801"/>
    <n v="22366.250300803302"/>
    <n v="0"/>
    <n v="0.71"/>
    <n v="15880.0377135704"/>
    <n v="0"/>
    <n v="4903"/>
    <n v="1"/>
    <n v="1"/>
    <n v="0"/>
    <n v="0"/>
    <n v="14.276973281664301"/>
    <d v="1900-01-09T04:44:53"/>
    <n v="43434"/>
    <n v="0"/>
    <n v="0"/>
    <n v="0"/>
    <n v="161942.05296318934"/>
  </r>
  <r>
    <s v="STND-61100"/>
    <s v="CarMax Auto Superstores Inc"/>
    <s v="CarMax Auto Superstores Inc- Site 7199 - 6540 W 95th St - OakLawn"/>
    <x v="60"/>
    <s v="Outdoor Advanced Lighting"/>
    <x v="1"/>
    <n v="0"/>
    <n v="9922.5"/>
    <n v="0"/>
    <x v="0"/>
    <x v="0"/>
    <n v="10.1978380583316"/>
    <s v="Qty / 1,000"/>
    <m/>
    <s v="Private-Lighting"/>
    <x v="0"/>
    <n v="1"/>
    <n v="1"/>
    <s v="Lighting"/>
    <n v="0.99989942556735301"/>
    <n v="1.019640158801"/>
    <n v="9921.5020501920608"/>
    <n v="0"/>
    <n v="0.71"/>
    <n v="7044.2664556363598"/>
    <n v="0"/>
    <n v="4903"/>
    <n v="1"/>
    <n v="1"/>
    <n v="0"/>
    <n v="0"/>
    <n v="14.276973281664301"/>
    <d v="1900-01-09T04:44:53"/>
    <n v="43434"/>
    <n v="0"/>
    <n v="0"/>
    <n v="0"/>
    <n v="71836.288554317114"/>
  </r>
  <r>
    <s v="STND-61101"/>
    <s v="CarMax Auto Superstores Inc"/>
    <s v="CarMax Auto Superstores Inc - Site 7208 - 2000 Frontage Rd - Glencoe"/>
    <x v="58"/>
    <s v="Outdoor Advanced Lighting"/>
    <x v="1"/>
    <n v="0"/>
    <n v="6864"/>
    <n v="0"/>
    <x v="0"/>
    <x v="0"/>
    <n v="15"/>
    <s v="Qty / 1,000"/>
    <m/>
    <s v="Private-Lighting"/>
    <x v="0"/>
    <n v="1"/>
    <n v="1"/>
    <s v="Lighting"/>
    <n v="0.99989942556735301"/>
    <n v="1.019640158801"/>
    <n v="6863.3096570943098"/>
    <n v="0"/>
    <n v="0.71"/>
    <n v="4872.9498565369604"/>
    <n v="0"/>
    <n v="4903"/>
    <n v="1"/>
    <n v="1"/>
    <n v="0"/>
    <n v="0"/>
    <n v="14.276973281664301"/>
    <d v="1900-01-09T04:44:53"/>
    <n v="43439"/>
    <n v="0"/>
    <n v="0"/>
    <n v="0"/>
    <n v="73094.247848054409"/>
  </r>
  <r>
    <s v="STND-61101"/>
    <s v="CarMax Auto Superstores Inc"/>
    <s v="CarMax Auto Superstores Inc - Site 7208 - 2000 Frontage Rd - Glencoe"/>
    <x v="60"/>
    <s v="Outdoor Advanced Lighting"/>
    <x v="1"/>
    <n v="0"/>
    <n v="387345"/>
    <n v="0"/>
    <x v="0"/>
    <x v="0"/>
    <n v="10.1978380583316"/>
    <s v="Qty / 1,000"/>
    <m/>
    <s v="Private-Lighting"/>
    <x v="0"/>
    <n v="1"/>
    <n v="1"/>
    <s v="Lighting"/>
    <n v="0.99989942556735301"/>
    <n v="1.019640158801"/>
    <n v="387306.04299638601"/>
    <n v="0"/>
    <n v="0.71"/>
    <n v="274987.29052743397"/>
    <n v="0"/>
    <n v="4903"/>
    <n v="1"/>
    <n v="1"/>
    <n v="0"/>
    <n v="0"/>
    <n v="14.276973281664301"/>
    <d v="1900-01-09T04:44:53"/>
    <n v="43439"/>
    <n v="0"/>
    <n v="0"/>
    <n v="0"/>
    <n v="2804275.8568981546"/>
  </r>
  <r>
    <s v="STND-61101"/>
    <s v="CarMax Auto Superstores Inc"/>
    <s v="CarMax Auto Superstores Inc - Site 7208 - 2000 Frontage Rd - Glencoe"/>
    <x v="60"/>
    <s v="Outdoor Advanced Lighting"/>
    <x v="1"/>
    <n v="0"/>
    <n v="4165"/>
    <n v="0"/>
    <x v="0"/>
    <x v="0"/>
    <n v="10.1978380583316"/>
    <s v="Qty / 1,000"/>
    <m/>
    <s v="Private-Lighting"/>
    <x v="0"/>
    <n v="1"/>
    <n v="1"/>
    <s v="Lighting"/>
    <n v="0.99989942556735301"/>
    <n v="1.019640158801"/>
    <n v="4164.5811074880203"/>
    <n v="0"/>
    <n v="0.71"/>
    <n v="2956.8525863165"/>
    <n v="0"/>
    <n v="4903"/>
    <n v="1"/>
    <n v="1"/>
    <n v="0"/>
    <n v="0"/>
    <n v="14.276973281664301"/>
    <d v="1900-01-09T04:44:53"/>
    <n v="43439"/>
    <n v="0"/>
    <n v="0"/>
    <n v="0"/>
    <n v="30153.503837614626"/>
  </r>
  <r>
    <s v="STND-61101"/>
    <s v="CarMax Auto Superstores Inc"/>
    <s v="CarMax Auto Superstores Inc - Site 7208 - 2000 Frontage Rd - Glencoe"/>
    <x v="60"/>
    <s v="Outdoor Advanced Lighting"/>
    <x v="1"/>
    <n v="0"/>
    <n v="38636.5"/>
    <n v="0"/>
    <x v="0"/>
    <x v="0"/>
    <n v="10.1978380583316"/>
    <s v="Qty / 1,000"/>
    <m/>
    <s v="Private-Lighting"/>
    <x v="0"/>
    <n v="1"/>
    <n v="1"/>
    <s v="Lighting"/>
    <n v="0.99989942556735301"/>
    <n v="1.019640158801"/>
    <n v="38632.614155932999"/>
    <n v="0"/>
    <n v="0.71"/>
    <n v="27429.156050712401"/>
    <n v="0"/>
    <n v="4903"/>
    <n v="1"/>
    <n v="1"/>
    <n v="0"/>
    <n v="0"/>
    <n v="14.276973281664301"/>
    <d v="1900-01-09T04:44:53"/>
    <n v="43439"/>
    <n v="0"/>
    <n v="0"/>
    <n v="0"/>
    <n v="279718.09148187144"/>
  </r>
  <r>
    <s v="STND-61101"/>
    <s v="CarMax Auto Superstores Inc"/>
    <s v="CarMax Auto Superstores Inc - Site 7208 - 2000 Frontage Rd - Glencoe"/>
    <x v="60"/>
    <s v="Outdoor Advanced Lighting"/>
    <x v="1"/>
    <n v="0"/>
    <n v="19845"/>
    <n v="0"/>
    <x v="0"/>
    <x v="0"/>
    <n v="10.1978380583316"/>
    <s v="Qty / 1,000"/>
    <m/>
    <s v="Private-Lighting"/>
    <x v="0"/>
    <n v="1"/>
    <n v="1"/>
    <s v="Lighting"/>
    <n v="0.99989942556735301"/>
    <n v="1.019640158801"/>
    <n v="19843.0041003841"/>
    <n v="0"/>
    <n v="0.71"/>
    <n v="14088.532911272699"/>
    <n v="0"/>
    <n v="4903"/>
    <n v="1"/>
    <n v="1"/>
    <n v="0"/>
    <n v="0"/>
    <n v="14.276973281664301"/>
    <d v="1900-01-09T04:44:53"/>
    <n v="43439"/>
    <n v="0"/>
    <n v="0"/>
    <n v="0"/>
    <n v="143672.57710863402"/>
  </r>
  <r>
    <s v="STND-61102"/>
    <s v="Chicago Tube &amp; Iron Company"/>
    <s v="Chicago Tube and Iron Corporation - 1 Chicago Tube Dr - Romeoville"/>
    <x v="0"/>
    <s v="Indoor Lighting"/>
    <x v="10"/>
    <n v="0"/>
    <n v="493560.94199999998"/>
    <n v="88.268356999999995"/>
    <x v="0"/>
    <x v="0"/>
    <n v="10.827197921178"/>
    <s v="Qty / 1,000"/>
    <m/>
    <s v="Private-Lighting"/>
    <x v="0"/>
    <n v="1"/>
    <n v="1"/>
    <s v="Lighting"/>
    <n v="0.99989942556735301"/>
    <n v="1.019640158801"/>
    <n v="493511.30238828098"/>
    <n v="90.001961548583694"/>
    <n v="0.71"/>
    <n v="350393.02469568001"/>
    <n v="63.901392699494401"/>
    <n v="4618"/>
    <n v="1.02"/>
    <n v="1.04"/>
    <n v="1.2E-2"/>
    <n v="0.81"/>
    <n v="15.158077089649201"/>
    <d v="1900-01-09T19:51:10"/>
    <n v="43373"/>
    <n v="106.839935361567"/>
    <n v="5806.0153222150802"/>
    <n v="0"/>
    <n v="3793774.6285803383"/>
  </r>
  <r>
    <s v="STND-61102"/>
    <s v="Chicago Tube &amp; Iron Company"/>
    <s v="Chicago Tube and Iron Corporation - 1 Chicago Tube Dr - Romeoville"/>
    <x v="0"/>
    <s v="Indoor Lighting"/>
    <x v="10"/>
    <n v="0"/>
    <n v="2077.2689999999998"/>
    <n v="0.37149799999999999"/>
    <x v="0"/>
    <x v="0"/>
    <n v="10.827197921178"/>
    <s v="Qty / 1,000"/>
    <m/>
    <s v="Private-Lighting"/>
    <x v="0"/>
    <n v="1"/>
    <n v="1"/>
    <s v="Lighting"/>
    <n v="0.99989942556735301"/>
    <n v="1.019640158801"/>
    <n v="2077.0600798488699"/>
    <n v="0.378794279714255"/>
    <n v="0.71"/>
    <n v="1474.7126566927"/>
    <n v="0.26894393859712101"/>
    <n v="4618"/>
    <n v="1.02"/>
    <n v="1.04"/>
    <n v="1.2E-2"/>
    <n v="0.81"/>
    <n v="15.158077089649201"/>
    <d v="1900-01-09T19:51:10"/>
    <n v="43373"/>
    <n v="0.44966082587162298"/>
    <n v="24.4360009393985"/>
    <n v="0"/>
    <n v="15967.005810878087"/>
  </r>
  <r>
    <s v="STND-61102"/>
    <s v="Chicago Tube &amp; Iron Company"/>
    <s v="Chicago Tube and Iron Corporation - 1 Chicago Tube Dr - Romeoville"/>
    <x v="0"/>
    <s v="Indoor Lighting"/>
    <x v="10"/>
    <n v="0"/>
    <n v="185088.886"/>
    <n v="33.101266000000003"/>
    <x v="0"/>
    <x v="0"/>
    <n v="10.827197921178"/>
    <s v="Qty / 1,000"/>
    <m/>
    <s v="Private-Lighting"/>
    <x v="0"/>
    <n v="1"/>
    <n v="1"/>
    <s v="Lighting"/>
    <n v="0.99989942556735301"/>
    <n v="1.019640158801"/>
    <n v="185070.270790301"/>
    <n v="33.751380120754298"/>
    <n v="0.71"/>
    <n v="131399.892261114"/>
    <n v="23.963479885735499"/>
    <n v="4618"/>
    <n v="1.02"/>
    <n v="1.04"/>
    <n v="1.2E-2"/>
    <n v="0.81"/>
    <n v="15.158077089649201"/>
    <d v="1900-01-09T19:51:10"/>
    <n v="43373"/>
    <n v="40.065740884086303"/>
    <n v="2177.2973034153101"/>
    <n v="0"/>
    <n v="1422692.6403325466"/>
  </r>
  <r>
    <s v="STND-61102"/>
    <s v="Chicago Tube &amp; Iron Company"/>
    <s v="Chicago Tube and Iron Corporation - 1 Chicago Tube Dr - Romeoville"/>
    <x v="0"/>
    <s v="Indoor Lighting"/>
    <x v="10"/>
    <n v="0"/>
    <n v="20537.169999999998"/>
    <n v="3.6728640000000001"/>
    <x v="0"/>
    <x v="0"/>
    <n v="10.827197921178"/>
    <s v="Qty / 1,000"/>
    <m/>
    <s v="Private-Lighting"/>
    <x v="0"/>
    <n v="1"/>
    <n v="1"/>
    <s v="Lighting"/>
    <n v="0.99989942556735301"/>
    <n v="1.019640158801"/>
    <n v="20535.104485779098"/>
    <n v="3.7449996322144901"/>
    <n v="0.71"/>
    <n v="14579.9241849031"/>
    <n v="2.6589497388722898"/>
    <n v="4618"/>
    <n v="1.02"/>
    <n v="1.04"/>
    <n v="1.2E-2"/>
    <n v="0.81"/>
    <n v="15.158077089649201"/>
    <d v="1900-01-09T19:51:10"/>
    <n v="43373"/>
    <n v="4.4456310923723796"/>
    <n v="241.589464538577"/>
    <n v="0"/>
    <n v="157859.7248257157"/>
  </r>
  <r>
    <s v="STND-61102"/>
    <s v="Chicago Tube &amp; Iron Company"/>
    <s v="Chicago Tube and Iron Corporation - 1 Chicago Tube Dr - Romeoville"/>
    <x v="0"/>
    <s v="Indoor Lighting"/>
    <x v="10"/>
    <n v="0"/>
    <n v="932.65099999999995"/>
    <n v="0.166795"/>
    <x v="0"/>
    <x v="0"/>
    <n v="10.827197921178"/>
    <s v="Qty / 1,000"/>
    <m/>
    <s v="Private-Lighting"/>
    <x v="0"/>
    <n v="1"/>
    <n v="1"/>
    <s v="Lighting"/>
    <n v="0.99989942556735301"/>
    <n v="1.019640158801"/>
    <n v="932.557199154817"/>
    <n v="0.17007088028721301"/>
    <n v="0.71"/>
    <n v="662.11561139992"/>
    <n v="0.12075032500392199"/>
    <n v="4618"/>
    <n v="1.02"/>
    <n v="1.04"/>
    <n v="1.2E-2"/>
    <n v="0.81"/>
    <n v="15.158077089649201"/>
    <d v="1900-01-09T19:51:10"/>
    <n v="43373"/>
    <n v="0.20188850936278899"/>
    <n v="10.971261166527301"/>
    <n v="0"/>
    <n v="7168.8567713287139"/>
  </r>
  <r>
    <s v="STND-61103"/>
    <s v="RMS Properties, Inc."/>
    <s v="RMS Properties Inc - 3330 183rd St - Hazel Crest"/>
    <x v="1"/>
    <s v="Outdoor &amp; Garage Lighting"/>
    <x v="1"/>
    <n v="0"/>
    <n v="80566.096000000005"/>
    <n v="0"/>
    <x v="0"/>
    <x v="0"/>
    <n v="10.1978380583316"/>
    <s v="Qty / 1,000"/>
    <m/>
    <s v="Private-Lighting"/>
    <x v="0"/>
    <n v="3"/>
    <n v="1"/>
    <s v="Lighting"/>
    <n v="0.91633259480590001"/>
    <n v="1.30467645558681"/>
    <n v="73825.3398010612"/>
    <n v="0"/>
    <n v="0.71"/>
    <n v="52415.9912587535"/>
    <n v="0"/>
    <n v="4903"/>
    <n v="1"/>
    <n v="1"/>
    <n v="0"/>
    <n v="0"/>
    <n v="14.276973281664301"/>
    <d v="1900-01-09T04:44:53"/>
    <n v="43310"/>
    <n v="0"/>
    <n v="0"/>
    <n v="0"/>
    <n v="534529.79052369297"/>
  </r>
  <r>
    <s v="STND-61103"/>
    <s v="RMS Properties, Inc."/>
    <s v="RMS Properties Inc - 3330 183rd St - Hazel Crest"/>
    <x v="1"/>
    <s v="Outdoor &amp; Garage Lighting"/>
    <x v="1"/>
    <n v="0"/>
    <n v="7177.9920000000002"/>
    <n v="0"/>
    <x v="0"/>
    <x v="0"/>
    <n v="10.1978380583316"/>
    <s v="Qty / 1,000"/>
    <m/>
    <s v="Private-Lighting"/>
    <x v="0"/>
    <n v="3"/>
    <n v="1"/>
    <s v="Lighting"/>
    <n v="0.91633259480590001"/>
    <n v="1.30467645558681"/>
    <n v="6577.4280348559896"/>
    <n v="0"/>
    <n v="0.71"/>
    <n v="4669.9739047477497"/>
    <n v="0"/>
    <n v="4903"/>
    <n v="1"/>
    <n v="1"/>
    <n v="0"/>
    <n v="0"/>
    <n v="14.276973281664301"/>
    <d v="1900-01-09T04:44:53"/>
    <n v="43310"/>
    <n v="0"/>
    <n v="0"/>
    <n v="0"/>
    <n v="47623.637617252032"/>
  </r>
  <r>
    <s v="STND-61103"/>
    <s v="RMS Properties, Inc."/>
    <s v="RMS Properties Inc - 3330 183rd St - Hazel Crest"/>
    <x v="1"/>
    <s v="Outdoor &amp; Garage Lighting"/>
    <x v="1"/>
    <n v="0"/>
    <n v="19254.080999999998"/>
    <n v="0"/>
    <x v="0"/>
    <x v="0"/>
    <n v="10.1978380583316"/>
    <s v="Qty / 1,000"/>
    <m/>
    <s v="Private-Lighting"/>
    <x v="0"/>
    <n v="3"/>
    <n v="1"/>
    <s v="Lighting"/>
    <n v="0.91633259480590001"/>
    <n v="1.30467645558681"/>
    <n v="17643.142003333"/>
    <n v="0"/>
    <n v="0.71"/>
    <n v="12526.6308223664"/>
    <n v="0"/>
    <n v="4903"/>
    <n v="1"/>
    <n v="1"/>
    <n v="0"/>
    <n v="0"/>
    <n v="14.276973281664301"/>
    <d v="1900-01-09T04:44:53"/>
    <n v="43310"/>
    <n v="0"/>
    <n v="0"/>
    <n v="0"/>
    <n v="127744.55254299774"/>
  </r>
  <r>
    <s v="STND-61103"/>
    <s v="RMS Properties, Inc."/>
    <s v="RMS Properties Inc - 3330 183rd St - Hazel Crest"/>
    <x v="1"/>
    <s v="Outdoor &amp; Garage Lighting"/>
    <x v="1"/>
    <n v="0"/>
    <n v="5334.4639999999999"/>
    <n v="0"/>
    <x v="0"/>
    <x v="0"/>
    <n v="10.1978380583316"/>
    <s v="Qty / 1,000"/>
    <m/>
    <s v="Private-Lighting"/>
    <x v="0"/>
    <n v="3"/>
    <n v="1"/>
    <s v="Lighting"/>
    <n v="0.91633259480590001"/>
    <n v="1.30467645558681"/>
    <n v="4888.1432390186601"/>
    <n v="0"/>
    <n v="0.71"/>
    <n v="3470.5816997032498"/>
    <n v="0"/>
    <n v="4903"/>
    <n v="1"/>
    <n v="1"/>
    <n v="0"/>
    <n v="0"/>
    <n v="14.276973281664301"/>
    <d v="1900-01-09T04:44:53"/>
    <n v="43310"/>
    <n v="0"/>
    <n v="0"/>
    <n v="0"/>
    <n v="35392.43014178297"/>
  </r>
  <r>
    <s v="STND-61104"/>
    <s v="RMS Properties, Inc."/>
    <s v="RMS Properties Inc - 22420 Governors HWY - Richton Park"/>
    <x v="1"/>
    <s v="Outdoor &amp; Garage Lighting"/>
    <x v="1"/>
    <n v="0"/>
    <n v="92960.88"/>
    <n v="0"/>
    <x v="0"/>
    <x v="0"/>
    <n v="10.1978380583316"/>
    <s v="Qty / 1,000"/>
    <m/>
    <s v="Private-Lighting"/>
    <x v="0"/>
    <n v="3"/>
    <n v="1"/>
    <s v="Lighting"/>
    <n v="0.91633259480590001"/>
    <n v="1.30467645558681"/>
    <n v="85183.084385839902"/>
    <n v="0"/>
    <n v="0.71"/>
    <n v="60479.989913946301"/>
    <n v="0"/>
    <n v="4903"/>
    <n v="1"/>
    <n v="1"/>
    <n v="0"/>
    <n v="0"/>
    <n v="14.276973281664301"/>
    <d v="1900-01-09T04:44:53"/>
    <n v="43346"/>
    <n v="0"/>
    <n v="0"/>
    <n v="0"/>
    <n v="616765.14291195292"/>
  </r>
  <r>
    <s v="STND-61104"/>
    <s v="RMS Properties, Inc."/>
    <s v="RMS Properties Inc - 22420 Governors HWY - Richton Park"/>
    <x v="1"/>
    <s v="Outdoor &amp; Garage Lighting"/>
    <x v="1"/>
    <n v="0"/>
    <n v="10668.928"/>
    <n v="0"/>
    <x v="0"/>
    <x v="0"/>
    <n v="10.1978380583316"/>
    <s v="Qty / 1,000"/>
    <m/>
    <s v="Private-Lighting"/>
    <x v="0"/>
    <n v="3"/>
    <n v="1"/>
    <s v="Lighting"/>
    <n v="0.91633259480590001"/>
    <n v="1.30467645558681"/>
    <n v="9776.2864780373202"/>
    <n v="0"/>
    <n v="0.71"/>
    <n v="6941.1633994064996"/>
    <n v="0"/>
    <n v="4903"/>
    <n v="1"/>
    <n v="1"/>
    <n v="0"/>
    <n v="0"/>
    <n v="14.276973281664301"/>
    <d v="1900-01-09T04:44:53"/>
    <n v="43346"/>
    <n v="0"/>
    <n v="0"/>
    <n v="0"/>
    <n v="70784.86028356594"/>
  </r>
  <r>
    <s v="STND-61105"/>
    <s v="KORE-Harmswood, LLC"/>
    <s v="KORE - Harmswood LLC - 5750 Old Orchard Rd - Skokie"/>
    <x v="0"/>
    <s v="Indoor Lighting"/>
    <x v="6"/>
    <n v="0"/>
    <n v="452.31"/>
    <n v="0.101706"/>
    <x v="0"/>
    <x v="0"/>
    <n v="15"/>
    <s v="Qty / 1,000"/>
    <m/>
    <s v="Private-Lighting"/>
    <x v="0"/>
    <n v="3"/>
    <n v="1"/>
    <s v="Lighting"/>
    <n v="0.91633259480590001"/>
    <n v="1.30467645558681"/>
    <n v="414.46639595665698"/>
    <n v="0.132693423591912"/>
    <n v="0.71"/>
    <n v="294.27114112922601"/>
    <n v="9.4212330750257298E-2"/>
    <n v="2885"/>
    <n v="1.165"/>
    <n v="1.3779999999999999"/>
    <n v="2.5499999999999998E-2"/>
    <n v="0.55000000000000004"/>
    <n v="24.263431542460999"/>
    <d v="1900-01-16T07:56:40"/>
    <n v="43380"/>
    <n v="0.17508038473665599"/>
    <n v="9.0720112419697294"/>
    <n v="0"/>
    <n v="4414.0671169383904"/>
  </r>
  <r>
    <s v="STND-61105"/>
    <s v="KORE-Harmswood, LLC"/>
    <s v="KORE - Harmswood LLC - 5750 Old Orchard Rd - Skokie"/>
    <x v="0"/>
    <s v="Indoor Lighting"/>
    <x v="6"/>
    <n v="0"/>
    <n v="2052.2739999999999"/>
    <n v="0.46147199999999999"/>
    <x v="0"/>
    <x v="0"/>
    <n v="15"/>
    <s v="Qty / 1,000"/>
    <m/>
    <s v="Private-Lighting"/>
    <x v="0"/>
    <n v="3"/>
    <n v="1"/>
    <s v="Lighting"/>
    <n v="0.91633259480590001"/>
    <n v="1.30467645558681"/>
    <n v="1880.5655596726799"/>
    <n v="0.60207165331255497"/>
    <n v="0.71"/>
    <n v="1335.2015473675999"/>
    <n v="0.42747087385191401"/>
    <n v="2885"/>
    <n v="1.165"/>
    <n v="1.3779999999999999"/>
    <n v="2.5499999999999998E-2"/>
    <n v="0.55000000000000004"/>
    <n v="24.263431542460999"/>
    <d v="1900-01-16T07:56:40"/>
    <n v="43380"/>
    <n v="0.79439458149169395"/>
    <n v="41.1625937954107"/>
    <n v="0"/>
    <n v="20028.023210513998"/>
  </r>
  <r>
    <s v="STND-61105"/>
    <s v="KORE-Harmswood, LLC"/>
    <s v="KORE - Harmswood LLC - 5750 Old Orchard Rd - Skokie"/>
    <x v="7"/>
    <s v="Indoor Lighting"/>
    <x v="6"/>
    <n v="0"/>
    <n v="307.84100000000001"/>
    <n v="0.20976"/>
    <x v="0"/>
    <x v="0"/>
    <n v="8"/>
    <s v="Qty / 1,000"/>
    <m/>
    <s v="Private-Lighting"/>
    <x v="0"/>
    <n v="3"/>
    <n v="1"/>
    <s v="Lighting"/>
    <n v="0.91633259480590001"/>
    <n v="1.30467645558681"/>
    <n v="282.08474231764302"/>
    <n v="0.27366893332388897"/>
    <n v="0.71"/>
    <n v="200.28016704552701"/>
    <n v="0.19430494265996101"/>
    <n v="2885"/>
    <n v="1.165"/>
    <n v="1.3779999999999999"/>
    <n v="2.5499999999999998E-2"/>
    <n v="0.55000000000000004"/>
    <n v="24.263431542460999"/>
    <d v="1900-01-16T07:56:40"/>
    <n v="43380"/>
    <n v="0.496496613432309"/>
    <n v="6.1743870636050602"/>
    <n v="0"/>
    <n v="1602.2413363642161"/>
  </r>
  <r>
    <s v="STND-61105"/>
    <s v="KORE-Harmswood, LLC"/>
    <s v="KORE - Harmswood LLC - 5750 Old Orchard Rd - Skokie"/>
    <x v="1"/>
    <s v="Outdoor &amp; Garage Lighting"/>
    <x v="1"/>
    <n v="0"/>
    <n v="3047.2959999999998"/>
    <n v="0.82432000000000005"/>
    <x v="0"/>
    <x v="0"/>
    <n v="10.1978380583316"/>
    <s v="Qty / 1,000"/>
    <m/>
    <s v="Private-Lighting"/>
    <x v="0"/>
    <n v="3"/>
    <n v="1"/>
    <s v="Lighting"/>
    <n v="0.91633259480590001"/>
    <n v="1.30467645558681"/>
    <n v="2792.33665082164"/>
    <n v="1.07547089586932"/>
    <n v="0.71"/>
    <n v="1982.5590220833601"/>
    <n v="0.76358433606721499"/>
    <n v="4903"/>
    <n v="1"/>
    <n v="1"/>
    <n v="0"/>
    <n v="0"/>
    <n v="14.276973281664301"/>
    <d v="1900-01-09T04:44:53"/>
    <n v="43380"/>
    <n v="1.07547089586932"/>
    <n v="0"/>
    <n v="0"/>
    <n v="20217.815848290367"/>
  </r>
  <r>
    <s v="STND-61105"/>
    <s v="KORE-Harmswood, LLC"/>
    <s v="KORE - Harmswood LLC - 5750 Old Orchard Rd - Skokie"/>
    <x v="1"/>
    <s v="Outdoor &amp; Garage Lighting"/>
    <x v="1"/>
    <n v="0"/>
    <n v="2550.75"/>
    <n v="0.69"/>
    <x v="0"/>
    <x v="0"/>
    <n v="10.1978380583316"/>
    <s v="Qty / 1,000"/>
    <m/>
    <s v="Private-Lighting"/>
    <x v="0"/>
    <n v="3"/>
    <n v="1"/>
    <s v="Lighting"/>
    <n v="0.91633259480590001"/>
    <n v="1.30467645558681"/>
    <n v="2337.33536620115"/>
    <n v="0.90022675435489596"/>
    <n v="0.71"/>
    <n v="1659.5081100028201"/>
    <n v="0.63916099559197603"/>
    <n v="4903"/>
    <n v="1"/>
    <n v="1"/>
    <n v="0"/>
    <n v="0"/>
    <n v="14.276973281664301"/>
    <d v="1900-01-09T04:44:53"/>
    <n v="43380"/>
    <n v="0.90022675435489596"/>
    <n v="0"/>
    <n v="0"/>
    <n v="16923.394962296701"/>
  </r>
  <r>
    <s v="STND-61105"/>
    <s v="KORE-Harmswood, LLC"/>
    <s v="KORE - Harmswood LLC - 5750 Old Orchard Rd - Skokie"/>
    <x v="1"/>
    <s v="Outdoor &amp; Garage Lighting"/>
    <x v="1"/>
    <n v="0"/>
    <n v="13885.296"/>
    <n v="0"/>
    <x v="0"/>
    <x v="0"/>
    <n v="10.1978380583316"/>
    <s v="Qty / 1,000"/>
    <m/>
    <s v="Private-Lighting"/>
    <x v="0"/>
    <n v="3"/>
    <n v="1"/>
    <s v="Lighting"/>
    <n v="0.91633259480590001"/>
    <n v="1.30467645558681"/>
    <n v="12723.549313328"/>
    <n v="0"/>
    <n v="0.71"/>
    <n v="9033.7200124628707"/>
    <n v="0"/>
    <n v="4903"/>
    <n v="1"/>
    <n v="1"/>
    <n v="0"/>
    <n v="0"/>
    <n v="14.276973281664301"/>
    <d v="1900-01-09T04:44:53"/>
    <n v="43380"/>
    <n v="0"/>
    <n v="0"/>
    <n v="0"/>
    <n v="92124.413751405678"/>
  </r>
  <r>
    <s v="STND-61105"/>
    <s v="KORE-Harmswood, LLC"/>
    <s v="KORE - Harmswood LLC - 5750 Old Orchard Rd - Skokie"/>
    <x v="1"/>
    <s v="Outdoor &amp; Garage Lighting"/>
    <x v="1"/>
    <n v="0"/>
    <n v="17518.419000000002"/>
    <n v="0"/>
    <x v="0"/>
    <x v="0"/>
    <n v="10.1978380583316"/>
    <s v="Qty / 1,000"/>
    <m/>
    <s v="Private-Lighting"/>
    <x v="0"/>
    <n v="3"/>
    <n v="1"/>
    <s v="Lighting"/>
    <n v="0.91633259480590001"/>
    <n v="1.30467645558681"/>
    <n v="16052.698339167"/>
    <n v="0"/>
    <n v="0.71"/>
    <n v="11397.415820808599"/>
    <n v="0"/>
    <n v="4903"/>
    <n v="1"/>
    <n v="1"/>
    <n v="0"/>
    <n v="0"/>
    <n v="14.276973281664301"/>
    <d v="1900-01-09T04:44:53"/>
    <n v="43380"/>
    <n v="0"/>
    <n v="0"/>
    <n v="0"/>
    <n v="116229.00082407262"/>
  </r>
  <r>
    <s v="STND-61105"/>
    <s v="KORE-Harmswood, LLC"/>
    <s v="KORE - Harmswood LLC - 5750 Old Orchard Rd - Skokie"/>
    <x v="1"/>
    <s v="Outdoor &amp; Garage Lighting"/>
    <x v="1"/>
    <n v="0"/>
    <n v="15689.6"/>
    <n v="0"/>
    <x v="0"/>
    <x v="0"/>
    <n v="10.1978380583316"/>
    <s v="Qty / 1,000"/>
    <m/>
    <s v="Private-Lighting"/>
    <x v="0"/>
    <n v="3"/>
    <n v="1"/>
    <s v="Lighting"/>
    <n v="0.91633259480590001"/>
    <n v="1.30467645558681"/>
    <n v="14376.891879466601"/>
    <n v="0"/>
    <n v="0.71"/>
    <n v="10207.5932344213"/>
    <n v="0"/>
    <n v="4903"/>
    <n v="1"/>
    <n v="1"/>
    <n v="0"/>
    <n v="0"/>
    <n v="14.276973281664301"/>
    <d v="1900-01-09T04:44:53"/>
    <n v="43380"/>
    <n v="0"/>
    <n v="0"/>
    <n v="0"/>
    <n v="104095.38276994968"/>
  </r>
  <r>
    <s v="STND-61105"/>
    <s v="KORE-Harmswood, LLC"/>
    <s v="KORE - Harmswood LLC - 5750 Old Orchard Rd - Skokie"/>
    <x v="1"/>
    <s v="Outdoor &amp; Garage Lighting"/>
    <x v="1"/>
    <n v="0"/>
    <n v="1912.17"/>
    <n v="0"/>
    <x v="0"/>
    <x v="0"/>
    <n v="10.1978380583316"/>
    <s v="Qty / 1,000"/>
    <m/>
    <s v="Private-Lighting"/>
    <x v="0"/>
    <n v="3"/>
    <n v="1"/>
    <s v="Lighting"/>
    <n v="0.91633259480590001"/>
    <n v="1.30467645558681"/>
    <n v="1752.18369781"/>
    <n v="0"/>
    <n v="0.71"/>
    <n v="1244.0504254451"/>
    <n v="0"/>
    <n v="4903"/>
    <n v="1"/>
    <n v="1"/>
    <n v="0"/>
    <n v="0"/>
    <n v="14.276973281664301"/>
    <d v="1900-01-09T04:44:53"/>
    <n v="43380"/>
    <n v="0"/>
    <n v="0"/>
    <n v="0"/>
    <n v="12686.624775087659"/>
  </r>
  <r>
    <s v="STND-61105"/>
    <s v="KORE-Harmswood, LLC"/>
    <s v="KORE - Harmswood LLC - 5750 Old Orchard Rd - Skokie"/>
    <x v="36"/>
    <s v="Outdoor &amp; Garage Lighting"/>
    <x v="6"/>
    <n v="0"/>
    <n v="757.471"/>
    <n v="0.71455999999999997"/>
    <x v="0"/>
    <x v="0"/>
    <n v="8"/>
    <s v="Qty / 1,000"/>
    <m/>
    <s v="Private-Lighting"/>
    <x v="0"/>
    <n v="3"/>
    <n v="1"/>
    <s v="Lighting"/>
    <n v="0.91633259480590001"/>
    <n v="1.30467645558681"/>
    <n v="694.09536692022004"/>
    <n v="0.93226960810410797"/>
    <n v="0.71"/>
    <n v="492.80771051335603"/>
    <n v="0.66191142175391704"/>
    <n v="2885"/>
    <n v="1.165"/>
    <n v="1.3779999999999999"/>
    <n v="2.5499999999999998E-2"/>
    <n v="0.55000000000000004"/>
    <n v="24.263431542460999"/>
    <d v="1900-01-16T07:56:40"/>
    <n v="43380"/>
    <n v="0.93226960810410797"/>
    <n v="15.192645370356701"/>
    <n v="0"/>
    <n v="3942.4616841068482"/>
  </r>
  <r>
    <s v="STND-61105"/>
    <s v="KORE-Harmswood, LLC"/>
    <s v="KORE - Harmswood LLC - 5750 Old Orchard Rd - Skokie"/>
    <x v="36"/>
    <s v="Outdoor &amp; Garage Lighting"/>
    <x v="6"/>
    <n v="0"/>
    <n v="591.774"/>
    <n v="0.55825000000000002"/>
    <x v="0"/>
    <x v="0"/>
    <n v="8"/>
    <s v="Qty / 1,000"/>
    <m/>
    <s v="Private-Lighting"/>
    <x v="0"/>
    <n v="3"/>
    <n v="1"/>
    <s v="Lighting"/>
    <n v="0.91633259480590001"/>
    <n v="1.30467645558681"/>
    <n v="542.26180495866697"/>
    <n v="0.72833563133133505"/>
    <n v="0.71"/>
    <n v="385.00588152065302"/>
    <n v="0.51711829824524802"/>
    <n v="2885"/>
    <n v="1.165"/>
    <n v="1.3779999999999999"/>
    <n v="2.5499999999999998E-2"/>
    <n v="0.55000000000000004"/>
    <n v="24.263431542460999"/>
    <d v="1900-01-16T07:56:40"/>
    <n v="43380"/>
    <n v="0.72833563133133505"/>
    <n v="11.869249808108201"/>
    <n v="0"/>
    <n v="3080.0470521652242"/>
  </r>
  <r>
    <s v="STND-61106"/>
    <s v="Schmid Tool &amp; Engineering Corp."/>
    <s v="Schmid Tool &amp; Eng Corp - 930 N Willa Ave - Villa Park"/>
    <x v="0"/>
    <s v="Indoor Lighting"/>
    <x v="10"/>
    <n v="0"/>
    <n v="46444.15"/>
    <n v="8.3060639999999992"/>
    <x v="0"/>
    <x v="0"/>
    <n v="10.827197921178"/>
    <s v="Qty / 1,000"/>
    <m/>
    <s v="Private-Lighting"/>
    <x v="0"/>
    <n v="2"/>
    <n v="1"/>
    <s v="Lighting"/>
    <n v="0.97902139861649395"/>
    <n v="0.93591656730105399"/>
    <n v="45469.816690554202"/>
    <n v="7.7737829066628601"/>
    <n v="0.71"/>
    <n v="32283.569850293501"/>
    <n v="5.5193858637306299"/>
    <n v="4618"/>
    <n v="1.02"/>
    <n v="1.04"/>
    <n v="1.2E-2"/>
    <n v="0.81"/>
    <n v="15.158077089649201"/>
    <d v="1900-01-09T19:51:10"/>
    <n v="43463"/>
    <n v="9.2281373535883908"/>
    <n v="534.93901988887296"/>
    <n v="0"/>
    <n v="349540.60037130251"/>
  </r>
  <r>
    <s v="STND-61106"/>
    <s v="Schmid Tool &amp; Engineering Corp."/>
    <s v="Schmid Tool &amp; Eng Corp - 930 N Willa Ave - Villa Park"/>
    <x v="0"/>
    <s v="Indoor Lighting"/>
    <x v="10"/>
    <n v="0"/>
    <n v="40650.406999999999"/>
    <n v="7.2699119999999997"/>
    <x v="0"/>
    <x v="0"/>
    <n v="10.827197921178"/>
    <s v="Qty / 1,000"/>
    <m/>
    <s v="Private-Lighting"/>
    <x v="0"/>
    <n v="2"/>
    <n v="1"/>
    <s v="Lighting"/>
    <n v="0.97902139861649395"/>
    <n v="0.93591656730105399"/>
    <n v="39797.618315469699"/>
    <n v="6.8040310836207398"/>
    <n v="0.71"/>
    <n v="28256.309003983501"/>
    <n v="4.8308620693707196"/>
    <n v="4618"/>
    <n v="1.02"/>
    <n v="1.04"/>
    <n v="1.2E-2"/>
    <n v="0.81"/>
    <n v="15.158077089649201"/>
    <d v="1900-01-09T19:51:10"/>
    <n v="43463"/>
    <n v="8.0769599758080908"/>
    <n v="468.20727429964302"/>
    <n v="0"/>
    <n v="305936.65010809334"/>
  </r>
  <r>
    <s v="STND-61106"/>
    <s v="Schmid Tool &amp; Engineering Corp."/>
    <s v="Schmid Tool &amp; Eng Corp - 930 N Willa Ave - Villa Park"/>
    <x v="0"/>
    <s v="Indoor Lighting"/>
    <x v="10"/>
    <n v="0"/>
    <n v="11154.132"/>
    <n v="1.9948030000000001"/>
    <x v="0"/>
    <x v="0"/>
    <n v="10.827197921178"/>
    <s v="Qty / 1,000"/>
    <m/>
    <s v="Private-Lighting"/>
    <x v="0"/>
    <n v="2"/>
    <n v="1"/>
    <s v="Lighting"/>
    <n v="0.97902139861649395"/>
    <n v="0.93591656730105399"/>
    <n v="10920.133910993"/>
    <n v="1.8669691762018401"/>
    <n v="0.71"/>
    <n v="7753.2950768050196"/>
    <n v="1.3255481151033099"/>
    <n v="4618"/>
    <n v="1.02"/>
    <n v="1.04"/>
    <n v="1.2E-2"/>
    <n v="0.81"/>
    <n v="15.158077089649201"/>
    <d v="1900-01-09T19:51:10"/>
    <n v="43463"/>
    <n v="2.2162502091664802"/>
    <n v="128.47216365874101"/>
    <n v="0"/>
    <n v="83946.460337862925"/>
  </r>
  <r>
    <s v="STND-61106"/>
    <s v="Schmid Tool &amp; Engineering Corp."/>
    <s v="Schmid Tool &amp; Eng Corp - 930 N Willa Ave - Villa Park"/>
    <x v="0"/>
    <s v="Indoor Lighting"/>
    <x v="10"/>
    <n v="0"/>
    <n v="1092.8040000000001"/>
    <n v="0.195437"/>
    <x v="0"/>
    <x v="0"/>
    <n v="10.827197921178"/>
    <s v="Qty / 1,000"/>
    <m/>
    <s v="Private-Lighting"/>
    <x v="0"/>
    <n v="2"/>
    <n v="1"/>
    <s v="Lighting"/>
    <n v="0.97902139861649395"/>
    <n v="0.93591656730105399"/>
    <n v="1069.8785004936999"/>
    <n v="0.18291272616361601"/>
    <n v="0.71"/>
    <n v="759.61373535052599"/>
    <n v="0.129868035576167"/>
    <n v="4618"/>
    <n v="1.02"/>
    <n v="1.04"/>
    <n v="1.2E-2"/>
    <n v="0.81"/>
    <n v="15.158077089649201"/>
    <d v="1900-01-09T19:51:10"/>
    <n v="43463"/>
    <n v="0.21713286581625801"/>
    <n v="12.5868058881612"/>
    <n v="0"/>
    <n v="8224.4882562854709"/>
  </r>
  <r>
    <s v="STND-61106"/>
    <s v="Schmid Tool &amp; Engineering Corp."/>
    <s v="Schmid Tool &amp; Eng Corp - 930 N Willa Ave - Villa Park"/>
    <x v="0"/>
    <s v="Indoor Lighting"/>
    <x v="10"/>
    <n v="0"/>
    <n v="3344.3560000000002"/>
    <n v="0.59810399999999997"/>
    <x v="0"/>
    <x v="0"/>
    <n v="10.827197921178"/>
    <s v="Qty / 1,000"/>
    <m/>
    <s v="Private-Lighting"/>
    <x v="0"/>
    <n v="2"/>
    <n v="1"/>
    <s v="Lighting"/>
    <n v="0.97902139861649395"/>
    <n v="0.93591656730105399"/>
    <n v="3274.19608859146"/>
    <n v="0.559775442569029"/>
    <n v="0.71"/>
    <n v="2324.6792228999402"/>
    <n v="0.39744056422401097"/>
    <n v="4618"/>
    <n v="1.02"/>
    <n v="1.04"/>
    <n v="1.2E-2"/>
    <n v="0.81"/>
    <n v="15.158077089649201"/>
    <d v="1900-01-09T19:51:10"/>
    <n v="43463"/>
    <n v="0.66450076278374803"/>
    <n v="38.519953983428998"/>
    <n v="0"/>
    <n v="25169.76204958792"/>
  </r>
  <r>
    <s v="STND-61106"/>
    <s v="Schmid Tool &amp; Engineering Corp."/>
    <s v="Schmid Tool &amp; Eng Corp - 930 N Willa Ave - Villa Park"/>
    <x v="0"/>
    <s v="Indoor Lighting"/>
    <x v="10"/>
    <n v="0"/>
    <n v="2732.009"/>
    <n v="0.48859200000000003"/>
    <x v="0"/>
    <x v="0"/>
    <n v="10.827197921178"/>
    <s v="Qty / 1,000"/>
    <m/>
    <s v="Private-Lighting"/>
    <x v="0"/>
    <n v="2"/>
    <n v="1"/>
    <s v="Lighting"/>
    <n v="0.97902139861649395"/>
    <n v="0.93591656730105399"/>
    <n v="2674.6952722128499"/>
    <n v="0.45728134745075599"/>
    <n v="0.71"/>
    <n v="1899.0336432711199"/>
    <n v="0.324669756690037"/>
    <n v="4618"/>
    <n v="1.02"/>
    <n v="1.04"/>
    <n v="1.2E-2"/>
    <n v="0.81"/>
    <n v="15.158077089649201"/>
    <d v="1900-01-09T19:51:10"/>
    <n v="43463"/>
    <n v="0.54283160903461103"/>
    <n v="31.467003202504099"/>
    <n v="0"/>
    <n v="20561.213114672151"/>
  </r>
  <r>
    <s v="STND-61106"/>
    <s v="Schmid Tool &amp; Engineering Corp."/>
    <s v="Schmid Tool &amp; Eng Corp - 930 N Willa Ave - Villa Park"/>
    <x v="1"/>
    <s v="Outdoor &amp; Garage Lighting"/>
    <x v="1"/>
    <n v="0"/>
    <n v="20102.3"/>
    <n v="0"/>
    <x v="0"/>
    <x v="0"/>
    <n v="10.1978380583316"/>
    <s v="Qty / 1,000"/>
    <m/>
    <s v="Private-Lighting"/>
    <x v="0"/>
    <n v="2"/>
    <n v="1"/>
    <s v="Lighting"/>
    <n v="0.97902139861649395"/>
    <n v="0.93591656730105399"/>
    <n v="19680.5818614083"/>
    <n v="0"/>
    <n v="0.71"/>
    <n v="13973.2131215999"/>
    <n v="0"/>
    <n v="4903"/>
    <n v="1"/>
    <n v="1"/>
    <n v="0"/>
    <n v="0"/>
    <n v="14.276973281664301"/>
    <d v="1900-01-09T04:44:53"/>
    <n v="43463"/>
    <n v="0"/>
    <n v="0"/>
    <n v="0"/>
    <n v="142496.56456862995"/>
  </r>
  <r>
    <s v="STND-61107"/>
    <s v="Wal-Mart Stores, Inc."/>
    <s v="Wal-Mart Stores Inc - 900 S Route 83 - Villa Park"/>
    <x v="3"/>
    <s v="Refrigeration"/>
    <x v="14"/>
    <n v="0"/>
    <n v="59138.64"/>
    <n v="7.0376000000000003"/>
    <x v="2"/>
    <x v="0"/>
    <n v="8.6177180282661094"/>
    <s v="ΔkWpeak / CF"/>
    <n v="0.69"/>
    <s v="Private-Non-Lighting"/>
    <x v="2"/>
    <n v="3"/>
    <n v="1"/>
    <s v="Non-Lighting"/>
    <n v="0.98952339343681495"/>
    <n v="0.43468415683807998"/>
    <n v="58519.067736038203"/>
    <n v="3.05913322216368"/>
    <n v="0.7"/>
    <n v="40963.347415226701"/>
    <n v="2.1413932555145698"/>
    <n v="4093"/>
    <n v="1.1200000000000001"/>
    <n v="1.29"/>
    <n v="1.9E-2"/>
    <n v="0.71"/>
    <n v="17.102369899829"/>
    <d v="1900-01-11T05:11:01"/>
    <n v="43286"/>
    <n v="4.4335264089328597"/>
    <n v="0"/>
    <n v="0"/>
    <n v="353010.5775183271"/>
  </r>
  <r>
    <s v="STND-61108"/>
    <s v="Rolled Metal Products"/>
    <s v="Rolled Metal Products - 12550 Lombard Ln - Alsip"/>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309"/>
    <n v="1.91032247873577"/>
    <n v="0"/>
    <n v="0"/>
    <n v="180162.524243041"/>
  </r>
  <r>
    <s v="STND-61110"/>
    <s v="WalMart Stores, Inc."/>
    <s v="Wal-Mart Stores Inc - 9450 Joliet Rd - Hodgkins"/>
    <x v="3"/>
    <s v="Refrigeration"/>
    <x v="14"/>
    <n v="0"/>
    <n v="69254.460000000006"/>
    <n v="8.2414000000000005"/>
    <x v="2"/>
    <x v="0"/>
    <n v="8.6177180282661094"/>
    <s v="ΔkWpeak / CF"/>
    <n v="0.69"/>
    <s v="Private-Non-Lighting"/>
    <x v="2"/>
    <n v="3"/>
    <n v="1"/>
    <s v="Non-Lighting"/>
    <n v="0.98952339343681495"/>
    <n v="0.43468415683807998"/>
    <n v="68528.908269834195"/>
    <n v="3.5824060101653599"/>
    <n v="0.7"/>
    <n v="47970.235788883903"/>
    <n v="2.5076842071157501"/>
    <n v="4093"/>
    <n v="1.1200000000000001"/>
    <n v="1.29"/>
    <n v="1.9E-2"/>
    <n v="0.71"/>
    <n v="17.102369899829"/>
    <d v="1900-01-11T05:11:01"/>
    <n v="43286"/>
    <n v="5.19189276835559"/>
    <n v="0"/>
    <n v="0"/>
    <n v="413393.96577804093"/>
  </r>
  <r>
    <s v="STND-61112"/>
    <s v="Oak Hill Center LLC"/>
    <s v="The Napleton Group (Basement Common) - One E Oak Hill Dr - Westmont"/>
    <x v="2"/>
    <s v="Energy Management System"/>
    <x v="6"/>
    <n v="0"/>
    <n v="53847.9"/>
    <n v="0"/>
    <x v="1"/>
    <x v="0"/>
    <n v="15"/>
    <s v="NA"/>
    <m/>
    <s v="EMS"/>
    <x v="1"/>
    <n v="3"/>
    <n v="1"/>
    <s v="EMS"/>
    <n v="0.91036333343406195"/>
    <n v="0"/>
    <n v="49021.153742424001"/>
    <n v="0"/>
    <n v="0.7"/>
    <n v="34314.807619696803"/>
    <n v="0"/>
    <n v="2885"/>
    <n v="1.165"/>
    <n v="1.3779999999999999"/>
    <n v="2.5499999999999998E-2"/>
    <n v="0.55000000000000004"/>
    <n v="24.263431542460999"/>
    <d v="1900-01-16T07:56:40"/>
    <n v="43397"/>
    <n v="0"/>
    <n v="0"/>
    <n v="0"/>
    <n v="514722.11429545202"/>
  </r>
  <r>
    <s v="STND-61113"/>
    <s v="Aldi Inc. (Illinois)"/>
    <s v="Aldi #34 - 7030 Burroughs Ave - Plan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38"/>
    <n v="2.5646365253446701"/>
    <n v="0"/>
    <n v="0"/>
    <n v="54027.977281650055"/>
  </r>
  <r>
    <s v="STND-61115"/>
    <s v="Caffiend"/>
    <s v="Caffiend - 5056 Rockrose Ct - Roscoe"/>
    <x v="1"/>
    <s v="Outdoor &amp; Garage Lighting"/>
    <x v="1"/>
    <n v="0"/>
    <n v="5491.36"/>
    <n v="0"/>
    <x v="0"/>
    <x v="0"/>
    <n v="10.1978380583316"/>
    <s v="Qty / 1,000"/>
    <m/>
    <s v="Private-Lighting"/>
    <x v="0"/>
    <n v="3"/>
    <n v="1"/>
    <s v="Lighting"/>
    <n v="0.91633259480590001"/>
    <n v="1.30467645558681"/>
    <n v="5031.9121578133299"/>
    <n v="0"/>
    <n v="0.71"/>
    <n v="3572.6576320474601"/>
    <n v="0"/>
    <n v="4903"/>
    <n v="1"/>
    <n v="1"/>
    <n v="0"/>
    <n v="0"/>
    <n v="14.276973281664301"/>
    <d v="1900-01-09T04:44:53"/>
    <n v="43374"/>
    <n v="0"/>
    <n v="0"/>
    <n v="0"/>
    <n v="36433.383969482442"/>
  </r>
  <r>
    <s v="STND-61116"/>
    <s v="Bond Drug Company of Illinois, LLC"/>
    <s v="Walgreens Co - 4343 N Kedzie Ave - Chicago"/>
    <x v="1"/>
    <s v="Outdoor &amp; Garage Lighting"/>
    <x v="1"/>
    <n v="0"/>
    <n v="1941.588"/>
    <n v="0"/>
    <x v="0"/>
    <x v="0"/>
    <n v="10.1978380583316"/>
    <s v="Qty / 1,000"/>
    <m/>
    <s v="Private-Lighting"/>
    <x v="0"/>
    <n v="3"/>
    <n v="1"/>
    <s v="Lighting"/>
    <n v="0.91633259480590001"/>
    <n v="1.30467645558681"/>
    <n v="1779.1403700840001"/>
    <n v="0"/>
    <n v="0.71"/>
    <n v="1263.18966275964"/>
    <n v="0"/>
    <n v="4903"/>
    <n v="1"/>
    <n v="1"/>
    <n v="0"/>
    <n v="0"/>
    <n v="14.276973281664301"/>
    <d v="1900-01-09T04:44:53"/>
    <n v="43377"/>
    <n v="0"/>
    <n v="0"/>
    <n v="0"/>
    <n v="12881.803617781316"/>
  </r>
  <r>
    <s v="STND-61116"/>
    <s v="Bond Drug Company of Illinois, LLC"/>
    <s v="Walgreens Co - 4343 N Kedzie Ave - Chicago"/>
    <x v="1"/>
    <s v="Outdoor &amp; Garage Lighting"/>
    <x v="1"/>
    <n v="0"/>
    <n v="892.346"/>
    <n v="0"/>
    <x v="0"/>
    <x v="0"/>
    <n v="10.1978380583316"/>
    <s v="Qty / 1,000"/>
    <m/>
    <s v="Private-Lighting"/>
    <x v="0"/>
    <n v="3"/>
    <n v="1"/>
    <s v="Lighting"/>
    <n v="0.91633259480590001"/>
    <n v="1.30467645558681"/>
    <n v="817.68572564466501"/>
    <n v="0"/>
    <n v="0.71"/>
    <n v="580.55686520771201"/>
    <n v="0"/>
    <n v="4903"/>
    <n v="1"/>
    <n v="1"/>
    <n v="0"/>
    <n v="0"/>
    <n v="14.276973281664301"/>
    <d v="1900-01-09T04:44:53"/>
    <n v="43377"/>
    <n v="0"/>
    <n v="0"/>
    <n v="0"/>
    <n v="5920.4248950408946"/>
  </r>
  <r>
    <s v="STND-61116"/>
    <s v="Bond Drug Company of Illinois, LLC"/>
    <s v="Walgreens Co - 4343 N Kedzie Ave - Chicago"/>
    <x v="1"/>
    <s v="Outdoor &amp; Garage Lighting"/>
    <x v="1"/>
    <n v="0"/>
    <n v="2618.2020000000002"/>
    <n v="0"/>
    <x v="0"/>
    <x v="0"/>
    <n v="10.1978380583316"/>
    <s v="Qty / 1,000"/>
    <m/>
    <s v="Private-Lighting"/>
    <x v="0"/>
    <n v="3"/>
    <n v="1"/>
    <s v="Lighting"/>
    <n v="0.91633259480590001"/>
    <n v="1.30467645558681"/>
    <n v="2399.1438323860002"/>
    <n v="0"/>
    <n v="0.71"/>
    <n v="1703.39212099406"/>
    <n v="0"/>
    <n v="4903"/>
    <n v="1"/>
    <n v="1"/>
    <n v="0"/>
    <n v="0"/>
    <n v="14.276973281664301"/>
    <d v="1900-01-09T04:44:53"/>
    <n v="43377"/>
    <n v="0"/>
    <n v="0"/>
    <n v="0"/>
    <n v="17370.916999735411"/>
  </r>
  <r>
    <s v="STND-61116"/>
    <s v="Bond Drug Company of Illinois, LLC"/>
    <s v="Walgreens Co - 4343 N Kedzie Ave - Chicago"/>
    <x v="1"/>
    <s v="Outdoor &amp; Garage Lighting"/>
    <x v="1"/>
    <n v="0"/>
    <n v="15591.54"/>
    <n v="0"/>
    <x v="0"/>
    <x v="0"/>
    <n v="10.1978380583316"/>
    <s v="Qty / 1,000"/>
    <m/>
    <s v="Private-Lighting"/>
    <x v="0"/>
    <n v="3"/>
    <n v="1"/>
    <s v="Lighting"/>
    <n v="0.91633259480590001"/>
    <n v="1.30467645558681"/>
    <n v="14287.036305219999"/>
    <n v="0"/>
    <n v="0.71"/>
    <n v="10143.7957767062"/>
    <n v="0"/>
    <n v="4903"/>
    <n v="1"/>
    <n v="1"/>
    <n v="0"/>
    <n v="0"/>
    <n v="14.276973281664301"/>
    <d v="1900-01-09T04:44:53"/>
    <n v="43377"/>
    <n v="0"/>
    <n v="0"/>
    <n v="0"/>
    <n v="103444.78662763783"/>
  </r>
  <r>
    <s v="STND-61117"/>
    <s v="DO &amp; CO Chicago Catering, Inc"/>
    <s v="DO &amp; CO Chicago Catering Inc - 2150 Frontage Rd - Des Plaines"/>
    <x v="1"/>
    <s v="Outdoor &amp; Garage Lighting"/>
    <x v="1"/>
    <n v="0"/>
    <n v="3677.25"/>
    <n v="0"/>
    <x v="0"/>
    <x v="0"/>
    <n v="10.1978380583316"/>
    <s v="Qty / 1,000"/>
    <m/>
    <s v="Private-Lighting"/>
    <x v="0"/>
    <n v="3"/>
    <n v="1"/>
    <s v="Lighting"/>
    <n v="0.91633259480590001"/>
    <n v="1.30467645558681"/>
    <n v="3369.5840342500001"/>
    <n v="0"/>
    <n v="0.71"/>
    <n v="2392.4046643175002"/>
    <n v="0"/>
    <n v="4903"/>
    <n v="1"/>
    <n v="1"/>
    <n v="0"/>
    <n v="0"/>
    <n v="14.276973281664301"/>
    <d v="1900-01-09T04:44:53"/>
    <n v="43306"/>
    <n v="0"/>
    <n v="0"/>
    <n v="0"/>
    <n v="24397.355336707038"/>
  </r>
  <r>
    <s v="STND-61117"/>
    <s v="DO &amp; CO Chicago Catering, Inc"/>
    <s v="DO &amp; CO Chicago Catering Inc - 2150 Frontage Rd - Des Plaines"/>
    <x v="1"/>
    <s v="Outdoor &amp; Garage Lighting"/>
    <x v="1"/>
    <n v="0"/>
    <n v="23338.28"/>
    <n v="0"/>
    <x v="0"/>
    <x v="0"/>
    <n v="10.1978380583316"/>
    <s v="Qty / 1,000"/>
    <m/>
    <s v="Private-Lighting"/>
    <x v="0"/>
    <n v="3"/>
    <n v="1"/>
    <s v="Lighting"/>
    <n v="0.91633259480590001"/>
    <n v="1.30467645558681"/>
    <n v="21385.626670706599"/>
    <n v="0"/>
    <n v="0.71"/>
    <n v="15183.794936201701"/>
    <n v="0"/>
    <n v="4903"/>
    <n v="1"/>
    <n v="1"/>
    <n v="0"/>
    <n v="0"/>
    <n v="14.276973281664301"/>
    <d v="1900-01-09T04:44:53"/>
    <n v="43306"/>
    <n v="0"/>
    <n v="0"/>
    <n v="0"/>
    <n v="154841.88187030033"/>
  </r>
  <r>
    <s v="STND-61117"/>
    <s v="DO &amp; CO Chicago Catering, Inc"/>
    <s v="DO &amp; CO Chicago Catering Inc - 2150 Frontage Rd - Des Plaines"/>
    <x v="1"/>
    <s v="Outdoor &amp; Garage Lighting"/>
    <x v="1"/>
    <n v="0"/>
    <n v="1103.175"/>
    <n v="0"/>
    <x v="0"/>
    <x v="0"/>
    <n v="10.1978380583316"/>
    <s v="Qty / 1,000"/>
    <m/>
    <s v="Private-Lighting"/>
    <x v="0"/>
    <n v="3"/>
    <n v="1"/>
    <s v="Lighting"/>
    <n v="0.91633259480590001"/>
    <n v="1.30467645558681"/>
    <n v="1010.875210275"/>
    <n v="0"/>
    <n v="0.71"/>
    <n v="717.72139929524894"/>
    <n v="0"/>
    <n v="4903"/>
    <n v="1"/>
    <n v="1"/>
    <n v="0"/>
    <n v="0"/>
    <n v="14.276973281664301"/>
    <d v="1900-01-09T04:44:53"/>
    <n v="43306"/>
    <n v="0"/>
    <n v="0"/>
    <n v="0"/>
    <n v="7319.2066010121007"/>
  </r>
  <r>
    <s v="STND-61117"/>
    <s v="DO &amp; CO Chicago Catering, Inc"/>
    <s v="DO &amp; CO Chicago Catering Inc - 2150 Frontage Rd - Des Plaines"/>
    <x v="1"/>
    <s v="Outdoor &amp; Garage Lighting"/>
    <x v="1"/>
    <n v="0"/>
    <n v="1789.595"/>
    <n v="0"/>
    <x v="0"/>
    <x v="0"/>
    <n v="10.1978380583316"/>
    <s v="Qty / 1,000"/>
    <m/>
    <s v="Private-Lighting"/>
    <x v="0"/>
    <n v="3"/>
    <n v="1"/>
    <s v="Lighting"/>
    <n v="0.91633259480590001"/>
    <n v="1.30467645558681"/>
    <n v="1639.86423000166"/>
    <n v="0"/>
    <n v="0.71"/>
    <n v="1164.3036033011799"/>
    <n v="0"/>
    <n v="4903"/>
    <n v="1"/>
    <n v="1"/>
    <n v="0"/>
    <n v="0"/>
    <n v="14.276973281664301"/>
    <d v="1900-01-09T04:44:53"/>
    <n v="43306"/>
    <n v="0"/>
    <n v="0"/>
    <n v="0"/>
    <n v="11873.37959719739"/>
  </r>
  <r>
    <s v="STND-61117"/>
    <s v="DO &amp; CO Chicago Catering, Inc"/>
    <s v="DO &amp; CO Chicago Catering Inc - 2150 Frontage Rd - Des Plaines"/>
    <x v="1"/>
    <s v="Outdoor &amp; Garage Lighting"/>
    <x v="1"/>
    <n v="0"/>
    <n v="3775.31"/>
    <n v="0"/>
    <x v="0"/>
    <x v="0"/>
    <n v="10.1978380583316"/>
    <s v="Qty / 1,000"/>
    <m/>
    <s v="Private-Lighting"/>
    <x v="0"/>
    <n v="3"/>
    <n v="1"/>
    <s v="Lighting"/>
    <n v="0.91633259480590001"/>
    <n v="1.30467645558681"/>
    <n v="3459.4396084966602"/>
    <n v="0"/>
    <n v="0.71"/>
    <n v="2456.2021220326301"/>
    <n v="0"/>
    <n v="4903"/>
    <n v="1"/>
    <n v="1"/>
    <n v="0"/>
    <n v="0"/>
    <n v="14.276973281664301"/>
    <d v="1900-01-09T04:44:53"/>
    <n v="43306"/>
    <n v="0"/>
    <n v="0"/>
    <n v="0"/>
    <n v="25047.951479019193"/>
  </r>
  <r>
    <s v="STND-61117"/>
    <s v="DO &amp; CO Chicago Catering, Inc"/>
    <s v="DO &amp; CO Chicago Catering Inc - 2150 Frontage Rd - Des Plaines"/>
    <x v="27"/>
    <s v="Outdoor &amp; Garage Lighting"/>
    <x v="2"/>
    <n v="0"/>
    <n v="572.6"/>
    <n v="0"/>
    <x v="0"/>
    <x v="0"/>
    <n v="8"/>
    <s v="Qty / 1,000"/>
    <m/>
    <s v="Private-Lighting"/>
    <x v="0"/>
    <n v="3"/>
    <n v="1"/>
    <s v="Lighting"/>
    <n v="0.91633259480590001"/>
    <n v="1.30467645558681"/>
    <n v="524.692043785858"/>
    <n v="0"/>
    <n v="0.71"/>
    <n v="372.53135108795902"/>
    <n v="0"/>
    <n v="3379"/>
    <n v="1.0900000000000001"/>
    <n v="1.36"/>
    <n v="2.1999999999999999E-2"/>
    <n v="0.57999999999999996"/>
    <n v="20.7161882213673"/>
    <d v="1900-01-13T19:08:05"/>
    <n v="43306"/>
    <n v="0"/>
    <n v="10.590114645219201"/>
    <n v="0"/>
    <n v="2980.2508087036722"/>
  </r>
  <r>
    <s v="STND-61118"/>
    <s v="Walgreen Co"/>
    <s v="Bond Drug Company of Illinois LLC - 901 W Touhy Ave - Park Ridge"/>
    <x v="1"/>
    <s v="Outdoor &amp; Garage Lighting"/>
    <x v="1"/>
    <n v="0"/>
    <n v="30094.614000000001"/>
    <n v="0"/>
    <x v="0"/>
    <x v="0"/>
    <n v="10.1978380583316"/>
    <s v="Qty / 1,000"/>
    <m/>
    <s v="Private-Lighting"/>
    <x v="0"/>
    <n v="3"/>
    <n v="1"/>
    <s v="Lighting"/>
    <n v="0.91633259480590001"/>
    <n v="1.30467645558681"/>
    <n v="27576.675736302001"/>
    <n v="0"/>
    <n v="0.71"/>
    <n v="19579.4397727744"/>
    <n v="0"/>
    <n v="4903"/>
    <n v="1"/>
    <n v="1"/>
    <n v="0"/>
    <n v="0"/>
    <n v="14.276973281664301"/>
    <d v="1900-01-09T04:44:53"/>
    <n v="43380"/>
    <n v="0"/>
    <n v="0"/>
    <n v="0"/>
    <n v="199667.95607561019"/>
  </r>
  <r>
    <s v="STND-61118"/>
    <s v="Walgreen Co"/>
    <s v="Bond Drug Company of Illinois LLC - 901 W Touhy Ave - Park Ridge"/>
    <x v="1"/>
    <s v="Outdoor &amp; Garage Lighting"/>
    <x v="1"/>
    <n v="0"/>
    <n v="1745.4680000000001"/>
    <n v="0"/>
    <x v="0"/>
    <x v="0"/>
    <n v="10.1978380583316"/>
    <s v="Qty / 1,000"/>
    <m/>
    <s v="Private-Lighting"/>
    <x v="0"/>
    <n v="3"/>
    <n v="1"/>
    <s v="Lighting"/>
    <n v="0.91633259480590001"/>
    <n v="1.30467645558681"/>
    <n v="1599.4292215906601"/>
    <n v="0"/>
    <n v="0.71"/>
    <n v="1135.59474732937"/>
    <n v="0"/>
    <n v="4903"/>
    <n v="1"/>
    <n v="1"/>
    <n v="0"/>
    <n v="0"/>
    <n v="14.276973281664301"/>
    <d v="1900-01-09T04:44:53"/>
    <n v="43380"/>
    <n v="0"/>
    <n v="0"/>
    <n v="0"/>
    <n v="11580.611333156907"/>
  </r>
  <r>
    <s v="STND-61118"/>
    <s v="Walgreen Co"/>
    <s v="Bond Drug Company of Illinois LLC - 901 W Touhy Ave - Park Ridge"/>
    <x v="1"/>
    <s v="Outdoor &amp; Garage Lighting"/>
    <x v="1"/>
    <n v="0"/>
    <n v="8668.5040000000008"/>
    <n v="0"/>
    <x v="0"/>
    <x v="0"/>
    <n v="10.1978380583316"/>
    <s v="Qty / 1,000"/>
    <m/>
    <s v="Private-Lighting"/>
    <x v="0"/>
    <n v="3"/>
    <n v="1"/>
    <s v="Lighting"/>
    <n v="0.91633259480590001"/>
    <n v="1.30467645558681"/>
    <n v="7943.2327634053199"/>
    <n v="0"/>
    <n v="0.71"/>
    <n v="5639.6952620177799"/>
    <n v="0"/>
    <n v="4903"/>
    <n v="1"/>
    <n v="1"/>
    <n v="0"/>
    <n v="0"/>
    <n v="14.276973281664301"/>
    <d v="1900-01-09T04:44:53"/>
    <n v="43380"/>
    <n v="0"/>
    <n v="0"/>
    <n v="0"/>
    <n v="57512.698980397319"/>
  </r>
  <r>
    <s v="STND-61118"/>
    <s v="Walgreen Co"/>
    <s v="Bond Drug Company of Illinois LLC - 901 W Touhy Ave - Park Ridge"/>
    <x v="1"/>
    <s v="Outdoor &amp; Garage Lighting"/>
    <x v="1"/>
    <n v="0"/>
    <n v="12664.449000000001"/>
    <n v="0"/>
    <x v="0"/>
    <x v="0"/>
    <n v="10.1978380583316"/>
    <s v="Qty / 1,000"/>
    <m/>
    <s v="Private-Lighting"/>
    <x v="0"/>
    <n v="3"/>
    <n v="1"/>
    <s v="Lighting"/>
    <n v="0.91633259480590001"/>
    <n v="1.30467645558681"/>
    <n v="11604.847413957001"/>
    <n v="0"/>
    <n v="0.71"/>
    <n v="8239.4416639094597"/>
    <n v="0"/>
    <n v="4903"/>
    <n v="1"/>
    <n v="1"/>
    <n v="0"/>
    <n v="0"/>
    <n v="14.276973281664301"/>
    <d v="1900-01-09T04:44:53"/>
    <n v="43380"/>
    <n v="0"/>
    <n v="0"/>
    <n v="0"/>
    <n v="84024.491779618926"/>
  </r>
  <r>
    <s v="STND-61118"/>
    <s v="Walgreen Co"/>
    <s v="Bond Drug Company of Illinois LLC - 901 W Touhy Ave - Park Ridge"/>
    <x v="1"/>
    <s v="Outdoor &amp; Garage Lighting"/>
    <x v="1"/>
    <n v="0"/>
    <n v="4098.9080000000004"/>
    <n v="0"/>
    <x v="0"/>
    <x v="0"/>
    <n v="10.1978380583316"/>
    <s v="Qty / 1,000"/>
    <m/>
    <s v="Private-Lighting"/>
    <x v="0"/>
    <n v="3"/>
    <n v="1"/>
    <s v="Lighting"/>
    <n v="0.91633259480590001"/>
    <n v="1.30467645558681"/>
    <n v="3755.9630035106602"/>
    <n v="0"/>
    <n v="0.71"/>
    <n v="2666.7337324925702"/>
    <n v="0"/>
    <n v="4903"/>
    <n v="1"/>
    <n v="1"/>
    <n v="0"/>
    <n v="0"/>
    <n v="14.276973281664301"/>
    <d v="1900-01-09T04:44:53"/>
    <n v="43380"/>
    <n v="0"/>
    <n v="0"/>
    <n v="0"/>
    <n v="27194.918748649412"/>
  </r>
  <r>
    <s v="STND-61119"/>
    <s v="Community High School District 155"/>
    <s v="Prairie Ridge High School Dist 155 - 6000 Dvorak Rd - Crystal Lake"/>
    <x v="0"/>
    <s v="Indoor Lighting"/>
    <x v="12"/>
    <n v="0"/>
    <n v="6399.2489999999998"/>
    <n v="1.744934"/>
    <x v="0"/>
    <x v="1"/>
    <n v="15"/>
    <s v="Qty / 1,000"/>
    <m/>
    <s v="Public-Lighting"/>
    <x v="0"/>
    <n v="3"/>
    <n v="1"/>
    <s v="Lighting"/>
    <n v="0.99829244462109001"/>
    <n v="0.987374621353864"/>
    <n v="6388.3219279490704"/>
    <n v="1.7229035475374801"/>
    <n v="0.71"/>
    <n v="4535.7085688438401"/>
    <n v="1.22326151875161"/>
    <n v="2979"/>
    <n v="1.17333333333333"/>
    <n v="1.323"/>
    <n v="2.1333333333333301E-2"/>
    <n v="0.72"/>
    <n v="23.497818059751602"/>
    <d v="1900-01-15T18:49:11"/>
    <n v="43302"/>
    <n v="1.8087086876810701"/>
    <n v="116.151307780892"/>
    <n v="0"/>
    <n v="68035.628532657604"/>
  </r>
  <r>
    <s v="STND-61119"/>
    <s v="Community High School District 155"/>
    <s v="Prairie Ridge High School Dist 155 - 6000 Dvorak Rd - Crystal Lake"/>
    <x v="0"/>
    <s v="Indoor Lighting"/>
    <x v="12"/>
    <n v="0"/>
    <n v="11362.502"/>
    <n v="3.0983040000000002"/>
    <x v="0"/>
    <x v="1"/>
    <n v="15"/>
    <s v="Qty / 1,000"/>
    <m/>
    <s v="Public-Lighting"/>
    <x v="0"/>
    <n v="3"/>
    <n v="1"/>
    <s v="Lighting"/>
    <n v="0.99829244462109001"/>
    <n v="0.987374621353864"/>
    <n v="11343.099898592"/>
    <n v="3.05918673883916"/>
    <n v="0.71"/>
    <n v="8053.60092800034"/>
    <n v="2.1720225845758101"/>
    <n v="2979"/>
    <n v="1.17333333333333"/>
    <n v="1.323"/>
    <n v="2.1333333333333301E-2"/>
    <n v="0.72"/>
    <n v="23.497818059751602"/>
    <d v="1900-01-15T18:49:11"/>
    <n v="43302"/>
    <n v="3.21154230582763"/>
    <n v="206.23817997440099"/>
    <n v="0"/>
    <n v="120804.01392000511"/>
  </r>
  <r>
    <s v="STND-61120"/>
    <s v="Grand Motors, Inc"/>
    <s v="Grand Motors DBA Luxury Car Outlet - 601 W Roosevelt Rd - West Chicago"/>
    <x v="0"/>
    <s v="Indoor Lighting"/>
    <x v="2"/>
    <n v="0"/>
    <n v="17290.684000000001"/>
    <n v="4.6772799999999997"/>
    <x v="0"/>
    <x v="0"/>
    <n v="14.797277300976599"/>
    <s v="Qty / 1,000"/>
    <m/>
    <s v="Private-Lighting"/>
    <x v="0"/>
    <n v="2"/>
    <n v="1"/>
    <s v="Lighting"/>
    <n v="0.97902139861649395"/>
    <n v="0.93591656730105399"/>
    <n v="16927.949632715801"/>
    <n v="4.3775438419058696"/>
    <n v="0.71"/>
    <n v="12018.8442392282"/>
    <n v="3.1080561277531702"/>
    <n v="3379"/>
    <n v="1.0900000000000001"/>
    <n v="1.36"/>
    <n v="2.1999999999999999E-2"/>
    <n v="0.57999999999999996"/>
    <n v="20.7161882213673"/>
    <d v="1900-01-13T19:08:05"/>
    <n v="43357"/>
    <n v="5.5496245460267097"/>
    <n v="341.66503845848501"/>
    <n v="0"/>
    <n v="177846.1710451048"/>
  </r>
  <r>
    <s v="STND-61120"/>
    <s v="Grand Motors, Inc"/>
    <s v="Grand Motors DBA Luxury Car Outlet - 601 W Roosevelt Rd - West Chicago"/>
    <x v="0"/>
    <s v="Indoor Lighting"/>
    <x v="2"/>
    <n v="0"/>
    <n v="8815.3919999999998"/>
    <n v="2.3846400000000001"/>
    <x v="0"/>
    <x v="0"/>
    <n v="14.797277300976599"/>
    <s v="Qty / 1,000"/>
    <m/>
    <s v="Private-Lighting"/>
    <x v="0"/>
    <n v="2"/>
    <n v="1"/>
    <s v="Lighting"/>
    <n v="0.97902139861649395"/>
    <n v="0.93591656730105399"/>
    <n v="8630.4574051926502"/>
    <n v="2.2318240830487799"/>
    <n v="0.71"/>
    <n v="6127.62475768678"/>
    <n v="1.58459509896464"/>
    <n v="3379"/>
    <n v="1.0900000000000001"/>
    <n v="1.36"/>
    <n v="2.1999999999999999E-2"/>
    <n v="0.57999999999999996"/>
    <n v="20.7161882213673"/>
    <d v="1900-01-13T19:08:05"/>
    <n v="43357"/>
    <n v="2.8293915860151899"/>
    <n v="174.19271826994299"/>
    <n v="0"/>
    <n v="90672.162735820821"/>
  </r>
  <r>
    <s v="STND-61120"/>
    <s v="Grand Motors, Inc"/>
    <s v="Grand Motors DBA Luxury Car Outlet - 601 W Roosevelt Rd - West Chicago"/>
    <x v="0"/>
    <s v="Indoor Lighting"/>
    <x v="2"/>
    <n v="0"/>
    <n v="5632.0559999999996"/>
    <n v="1.52352"/>
    <x v="0"/>
    <x v="0"/>
    <n v="14.797277300976599"/>
    <s v="Qty / 1,000"/>
    <m/>
    <s v="Private-Lighting"/>
    <x v="0"/>
    <n v="2"/>
    <n v="1"/>
    <s v="Lighting"/>
    <n v="0.97902139861649395"/>
    <n v="0.93591656730105399"/>
    <n v="5513.9033422064103"/>
    <n v="1.4258876086145"/>
    <n v="0.71"/>
    <n v="3914.8713729665501"/>
    <n v="1.0123802021163"/>
    <n v="3379"/>
    <n v="1.0900000000000001"/>
    <n v="1.36"/>
    <n v="2.1999999999999999E-2"/>
    <n v="0.57999999999999996"/>
    <n v="20.7161882213673"/>
    <d v="1900-01-13T19:08:05"/>
    <n v="43357"/>
    <n v="1.8076668466208199"/>
    <n v="111.289792228019"/>
    <n v="0"/>
    <n v="57929.437303441024"/>
  </r>
  <r>
    <s v="STND-61120"/>
    <s v="Grand Motors, Inc"/>
    <s v="Grand Motors DBA Luxury Car Outlet - 601 W Roosevelt Rd - West Chicago"/>
    <x v="0"/>
    <s v="Indoor Lighting"/>
    <x v="2"/>
    <n v="0"/>
    <n v="11236.904"/>
    <n v="3.0396800000000002"/>
    <x v="0"/>
    <x v="0"/>
    <n v="14.797277300976599"/>
    <s v="Qty / 1,000"/>
    <m/>
    <s v="Private-Lighting"/>
    <x v="0"/>
    <n v="2"/>
    <n v="1"/>
    <s v="Lighting"/>
    <n v="0.97902139861649395"/>
    <n v="0.93591656730105399"/>
    <n v="11001.1694701993"/>
    <n v="2.8448868712936699"/>
    <n v="0.71"/>
    <n v="7810.8303238414801"/>
    <n v="2.0198696786185"/>
    <n v="3379"/>
    <n v="1.0900000000000001"/>
    <n v="1.36"/>
    <n v="2.1999999999999999E-2"/>
    <n v="0.57999999999999996"/>
    <n v="20.7161882213673"/>
    <d v="1900-01-13T19:08:05"/>
    <n v="43357"/>
    <n v="3.60660100316134"/>
    <n v="222.04195260952699"/>
    <n v="0"/>
    <n v="115579.02225275924"/>
  </r>
  <r>
    <s v="STND-61120"/>
    <s v="Grand Motors, Inc"/>
    <s v="Grand Motors DBA Luxury Car Outlet - 601 W Roosevelt Rd - West Chicago"/>
    <x v="0"/>
    <s v="Indoor Lighting"/>
    <x v="2"/>
    <n v="0"/>
    <n v="2775.2159999999999"/>
    <n v="0.75072000000000005"/>
    <x v="0"/>
    <x v="0"/>
    <n v="14.797277300976599"/>
    <s v="Qty / 1,000"/>
    <m/>
    <s v="Private-Lighting"/>
    <x v="0"/>
    <n v="2"/>
    <n v="1"/>
    <s v="Lighting"/>
    <n v="0.97902139861649395"/>
    <n v="0.93591656730105399"/>
    <n v="2716.9958497828702"/>
    <n v="0.702611285404247"/>
    <n v="0.71"/>
    <n v="1929.0670533458399"/>
    <n v="0.49885401263701501"/>
    <n v="3379"/>
    <n v="1.0900000000000001"/>
    <n v="1.36"/>
    <n v="2.1999999999999999E-2"/>
    <n v="0.57999999999999996"/>
    <n v="20.7161882213673"/>
    <d v="1900-01-13T19:08:05"/>
    <n v="43357"/>
    <n v="0.89073438818996797"/>
    <n v="54.838448344241399"/>
    <n v="0"/>
    <n v="28544.940120536212"/>
  </r>
  <r>
    <s v="STND-61120"/>
    <s v="Grand Motors, Inc"/>
    <s v="Grand Motors DBA Luxury Car Outlet - 601 W Roosevelt Rd - West Chicago"/>
    <x v="0"/>
    <s v="Indoor Lighting"/>
    <x v="2"/>
    <n v="0"/>
    <n v="1686.896"/>
    <n v="0.45632"/>
    <x v="0"/>
    <x v="0"/>
    <n v="14.797277300976599"/>
    <s v="Qty / 1,000"/>
    <m/>
    <s v="Private-Lighting"/>
    <x v="0"/>
    <n v="2"/>
    <n v="1"/>
    <s v="Lighting"/>
    <n v="0.97902139861649395"/>
    <n v="0.93591656730105399"/>
    <n v="1651.5072812405699"/>
    <n v="0.42707744799081698"/>
    <n v="0.71"/>
    <n v="1172.5701696808001"/>
    <n v="0.30322498807347997"/>
    <n v="3379"/>
    <n v="1.0900000000000001"/>
    <n v="1.36"/>
    <n v="2.1999999999999999E-2"/>
    <n v="0.57999999999999996"/>
    <n v="20.7161882213673"/>
    <d v="1900-01-13T19:08:05"/>
    <n v="43357"/>
    <n v="0.54142678497821595"/>
    <n v="33.333174483754597"/>
    <n v="0"/>
    <n v="17350.845955619981"/>
  </r>
  <r>
    <s v="STND-61120"/>
    <s v="Grand Motors, Inc"/>
    <s v="Grand Motors DBA Luxury Car Outlet - 601 W Roosevelt Rd - West Chicago"/>
    <x v="0"/>
    <s v="Indoor Lighting"/>
    <x v="2"/>
    <n v="0"/>
    <n v="12896.592000000001"/>
    <n v="3.4886400000000002"/>
    <x v="0"/>
    <x v="0"/>
    <n v="14.797277300976599"/>
    <s v="Qty / 1,000"/>
    <m/>
    <s v="Private-Lighting"/>
    <x v="0"/>
    <n v="2"/>
    <n v="1"/>
    <s v="Lighting"/>
    <n v="0.97902139861649395"/>
    <n v="0.93591656730105399"/>
    <n v="12626.039537226299"/>
    <n v="3.2650759733491501"/>
    <n v="0.71"/>
    <n v="8964.4880714306601"/>
    <n v="2.3182039410778899"/>
    <n v="3379"/>
    <n v="1.0900000000000001"/>
    <n v="1.36"/>
    <n v="2.1999999999999999E-2"/>
    <n v="0.57999999999999996"/>
    <n v="20.7161882213673"/>
    <d v="1900-01-13T19:08:05"/>
    <n v="43357"/>
    <n v="4.13929509805926"/>
    <n v="254.83749524676901"/>
    <n v="0"/>
    <n v="132650.0158542564"/>
  </r>
  <r>
    <s v="STND-61120"/>
    <s v="Grand Motors, Inc"/>
    <s v="Grand Motors DBA Luxury Car Outlet - 601 W Roosevelt Rd - West Chicago"/>
    <x v="1"/>
    <s v="Outdoor &amp; Garage Lighting"/>
    <x v="1"/>
    <n v="0"/>
    <n v="131792.64000000001"/>
    <n v="0"/>
    <x v="0"/>
    <x v="0"/>
    <n v="10.1978380583316"/>
    <s v="Qty / 1,000"/>
    <m/>
    <s v="Private-Lighting"/>
    <x v="0"/>
    <n v="2"/>
    <n v="1"/>
    <s v="Lighting"/>
    <n v="0.97902139861649395"/>
    <n v="0.93591656730105399"/>
    <n v="129027.81474016"/>
    <n v="0"/>
    <n v="0.71"/>
    <n v="91609.748465513607"/>
    <n v="0"/>
    <n v="4903"/>
    <n v="1"/>
    <n v="1"/>
    <n v="0"/>
    <n v="0"/>
    <n v="14.276973281664301"/>
    <d v="1900-01-09T04:44:53"/>
    <n v="43357"/>
    <n v="0"/>
    <n v="0"/>
    <n v="0"/>
    <n v="934221.37941579951"/>
  </r>
  <r>
    <s v="STND-61120"/>
    <s v="Grand Motors, Inc"/>
    <s v="Grand Motors DBA Luxury Car Outlet - 601 W Roosevelt Rd - West Chicago"/>
    <x v="1"/>
    <s v="Outdoor &amp; Garage Lighting"/>
    <x v="1"/>
    <n v="0"/>
    <n v="2647.62"/>
    <n v="0"/>
    <x v="0"/>
    <x v="0"/>
    <n v="10.1978380583316"/>
    <s v="Qty / 1,000"/>
    <m/>
    <s v="Private-Lighting"/>
    <x v="0"/>
    <n v="2"/>
    <n v="1"/>
    <s v="Lighting"/>
    <n v="0.97902139861649395"/>
    <n v="0.93591656730105399"/>
    <n v="2592.0766354050002"/>
    <n v="0"/>
    <n v="0.71"/>
    <n v="1840.3744111375499"/>
    <n v="0"/>
    <n v="4903"/>
    <n v="1"/>
    <n v="1"/>
    <n v="0"/>
    <n v="0"/>
    <n v="14.276973281664301"/>
    <d v="1900-01-09T04:44:53"/>
    <n v="43357"/>
    <n v="0"/>
    <n v="0"/>
    <n v="0"/>
    <n v="18767.840211478113"/>
  </r>
  <r>
    <s v="STND-61121"/>
    <s v="Middleton Tallgrass Investors LLC"/>
    <s v="Middleton Tallgrass Investors LLC - 1000 Remington Blvd - Bollingbrook"/>
    <x v="1"/>
    <s v="Outdoor &amp; Garage Lighting"/>
    <x v="1"/>
    <n v="0"/>
    <n v="120290.202"/>
    <n v="0"/>
    <x v="0"/>
    <x v="0"/>
    <n v="10.1978380583316"/>
    <s v="Qty / 1,000"/>
    <m/>
    <s v="Private-Lighting"/>
    <x v="0"/>
    <n v="2"/>
    <n v="1"/>
    <s v="Lighting"/>
    <n v="0.97902139861649395"/>
    <n v="0.93591656730105399"/>
    <n v="117766.681801901"/>
    <n v="0"/>
    <n v="0.71"/>
    <n v="83614.344079349394"/>
    <n v="0"/>
    <n v="4903"/>
    <n v="1"/>
    <n v="1"/>
    <n v="0"/>
    <n v="0"/>
    <n v="14.276973281664301"/>
    <d v="1900-01-09T04:44:53"/>
    <n v="43349"/>
    <n v="0"/>
    <n v="0"/>
    <n v="0"/>
    <n v="852685.54027482274"/>
  </r>
  <r>
    <s v="STND-61122"/>
    <s v="School District U-46"/>
    <s v="School District U-46 (Garfield Elementary Room 115) - 420 May St Building - Elgin"/>
    <x v="51"/>
    <s v="Commercial Kitchen Equipment"/>
    <x v="12"/>
    <n v="0"/>
    <n v="1612.94"/>
    <n v="0"/>
    <x v="2"/>
    <x v="1"/>
    <n v="5"/>
    <s v="NA"/>
    <m/>
    <s v="Public-Non-Lighting"/>
    <x v="2"/>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23"/>
    <s v="Fuller's Carwash of Westmont"/>
    <s v="Fullers Car Wash - 417 Odgen Ave - Wesmont"/>
    <x v="62"/>
    <s v="Indoor Lighting"/>
    <x v="2"/>
    <n v="0"/>
    <n v="22894.212"/>
    <n v="4.903181"/>
    <x v="0"/>
    <x v="0"/>
    <n v="14.797277300976599"/>
    <s v="Qty / 1,000"/>
    <m/>
    <s v="Private-Lighting"/>
    <x v="0"/>
    <n v="3"/>
    <n v="1"/>
    <s v="Lighting"/>
    <n v="0.91633259480590001"/>
    <n v="1.30467645558681"/>
    <n v="20978.712687996402"/>
    <n v="6.3970648081805699"/>
    <n v="0.71"/>
    <n v="14894.886008477401"/>
    <n v="4.5419160138082102"/>
    <n v="3379"/>
    <n v="1.0900000000000001"/>
    <n v="1.36"/>
    <n v="2.1999999999999999E-2"/>
    <n v="0.57999999999999996"/>
    <n v="20.7161882213673"/>
    <d v="1900-01-13T19:08:05"/>
    <n v="43313"/>
    <n v="8.1098691787279105"/>
    <n v="423.42355884029399"/>
    <n v="0"/>
    <n v="220403.7586338766"/>
  </r>
  <r>
    <s v="STND-61123"/>
    <s v="Fuller's Carwash of Westmont"/>
    <s v="Fullers Car Wash - 417 Odgen Ave - Wesmont"/>
    <x v="62"/>
    <s v="Indoor Lighting"/>
    <x v="2"/>
    <n v="0"/>
    <n v="324.11399999999998"/>
    <n v="6.9414000000000003E-2"/>
    <x v="0"/>
    <x v="0"/>
    <n v="14.797277300976599"/>
    <s v="Qty / 1,000"/>
    <m/>
    <s v="Private-Lighting"/>
    <x v="0"/>
    <n v="3"/>
    <n v="1"/>
    <s v="Lighting"/>
    <n v="0.91633259480590001"/>
    <n v="1.30467645558681"/>
    <n v="296.996222632919"/>
    <n v="9.0562811488102593E-2"/>
    <n v="0.71"/>
    <n v="210.867318069373"/>
    <n v="6.4299596156552799E-2"/>
    <n v="3379"/>
    <n v="1.0900000000000001"/>
    <n v="1.36"/>
    <n v="2.1999999999999999E-2"/>
    <n v="0.57999999999999996"/>
    <n v="20.7161882213673"/>
    <d v="1900-01-13T19:08:05"/>
    <n v="43313"/>
    <n v="0.114810866491002"/>
    <n v="5.9944191724075502"/>
    <n v="0"/>
    <n v="3120.2621791857459"/>
  </r>
  <r>
    <s v="STND-61125"/>
    <s v="Gurnee Medical LLC"/>
    <s v="Gurnee Medical LLC - 36100 Brookside Drive #101 - Gurnee"/>
    <x v="63"/>
    <s v="Outdoor &amp; Garage Lighting"/>
    <x v="1"/>
    <n v="0"/>
    <n v="19710.060000000001"/>
    <n v="0"/>
    <x v="0"/>
    <x v="0"/>
    <n v="10.1978380583316"/>
    <s v="Qty / 1,000"/>
    <m/>
    <s v="Private-Lighting"/>
    <x v="0"/>
    <n v="3"/>
    <n v="1"/>
    <s v="Lighting"/>
    <n v="0.91633259480590001"/>
    <n v="1.30467645558681"/>
    <n v="18060.970423580002"/>
    <n v="0"/>
    <n v="0.71"/>
    <n v="12823.289000741799"/>
    <n v="0"/>
    <n v="4903"/>
    <n v="1"/>
    <n v="1"/>
    <n v="0"/>
    <n v="0"/>
    <n v="14.276973281664301"/>
    <d v="1900-01-09T04:44:53"/>
    <n v="43346"/>
    <n v="0"/>
    <n v="0"/>
    <n v="0"/>
    <n v="130769.82460474971"/>
  </r>
  <r>
    <s v="STND-61126"/>
    <s v="School District U-46"/>
    <s v="School District U-46 (Hanover Countryside Elementary Room 4C) - 6 S Bartlett Rd - Streamwood"/>
    <x v="51"/>
    <s v="Commercial Kitchen Equipment"/>
    <x v="12"/>
    <n v="0"/>
    <n v="1612.94"/>
    <n v="0"/>
    <x v="2"/>
    <x v="1"/>
    <n v="5"/>
    <s v="NA"/>
    <m/>
    <s v="Public-Non-Lighting"/>
    <x v="2"/>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27"/>
    <s v="Libertyville Medical LLC"/>
    <s v="Libertyville Medical LLC - 1900 USG Drive - Libertyville"/>
    <x v="63"/>
    <s v="Outdoor &amp; Garage Lighting"/>
    <x v="1"/>
    <n v="0"/>
    <n v="22995.07"/>
    <n v="0"/>
    <x v="0"/>
    <x v="0"/>
    <n v="10.1978380583316"/>
    <s v="Qty / 1,000"/>
    <m/>
    <s v="Private-Lighting"/>
    <x v="0"/>
    <n v="3"/>
    <n v="1"/>
    <s v="Lighting"/>
    <n v="0.91633259480590001"/>
    <n v="1.30467645558681"/>
    <n v="21071.132160843299"/>
    <n v="0"/>
    <n v="0.71"/>
    <n v="14960.5038341987"/>
    <n v="0"/>
    <n v="4903"/>
    <n v="1"/>
    <n v="1"/>
    <n v="0"/>
    <n v="0"/>
    <n v="14.276973281664301"/>
    <d v="1900-01-09T04:44:53"/>
    <n v="43310"/>
    <n v="0"/>
    <n v="0"/>
    <n v="0"/>
    <n v="152564.79537220733"/>
  </r>
  <r>
    <s v="STND-61128"/>
    <s v="School District U-46"/>
    <s v="School District U-46 (Huff Elementary Room 48B) - 801 Hastings - Elgin"/>
    <x v="51"/>
    <s v="Commercial Kitchen Equipment"/>
    <x v="12"/>
    <n v="0"/>
    <n v="1612.94"/>
    <n v="0"/>
    <x v="2"/>
    <x v="1"/>
    <n v="5"/>
    <s v="NA"/>
    <m/>
    <s v="Public-Non-Lighting"/>
    <x v="2"/>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29"/>
    <s v="North American Spine Society"/>
    <s v="North American Spine Society - 7075 Veterans Blvd - Burr Ridge"/>
    <x v="1"/>
    <s v="Outdoor &amp; Garage Lighting"/>
    <x v="1"/>
    <n v="0"/>
    <n v="31403.715"/>
    <n v="0"/>
    <x v="0"/>
    <x v="0"/>
    <n v="10.1978380583316"/>
    <s v="Qty / 1,000"/>
    <m/>
    <s v="Private-Lighting"/>
    <x v="0"/>
    <n v="3"/>
    <n v="1"/>
    <s v="Lighting"/>
    <n v="0.91633259480590001"/>
    <n v="1.30467645558681"/>
    <n v="28776.247652495"/>
    <n v="0"/>
    <n v="0.71"/>
    <n v="20431.135833271401"/>
    <n v="0"/>
    <n v="4903"/>
    <n v="1"/>
    <n v="1"/>
    <n v="0"/>
    <n v="0"/>
    <n v="14.276973281664301"/>
    <d v="1900-01-09T04:44:53"/>
    <n v="43329"/>
    <n v="0"/>
    <n v="0"/>
    <n v="0"/>
    <n v="208353.4145754776"/>
  </r>
  <r>
    <s v="STND-61129"/>
    <s v="North American Spine Society"/>
    <s v="North American Spine Society - 7075 Veterans Blvd - Burr Ridge"/>
    <x v="1"/>
    <s v="Outdoor &amp; Garage Lighting"/>
    <x v="1"/>
    <n v="0"/>
    <n v="1421.87"/>
    <n v="0"/>
    <x v="0"/>
    <x v="0"/>
    <n v="10.1978380583316"/>
    <s v="Qty / 1,000"/>
    <m/>
    <s v="Private-Lighting"/>
    <x v="0"/>
    <n v="3"/>
    <n v="1"/>
    <s v="Lighting"/>
    <n v="0.91633259480590001"/>
    <n v="1.30467645558681"/>
    <n v="1302.90582657666"/>
    <n v="0"/>
    <n v="0.71"/>
    <n v="925.06313686943201"/>
    <n v="0"/>
    <n v="4903"/>
    <n v="1"/>
    <n v="1"/>
    <n v="0"/>
    <n v="0"/>
    <n v="14.276973281664301"/>
    <d v="1900-01-09T04:44:53"/>
    <n v="43329"/>
    <n v="0"/>
    <n v="0"/>
    <n v="0"/>
    <n v="9433.6440635267081"/>
  </r>
  <r>
    <s v="STND-61130"/>
    <s v="Salt Creek SD 48"/>
    <s v="Salt Creek SD 48 (Albright School) - 1110 S Villa Ave - Villa Park"/>
    <x v="0"/>
    <s v="Indoor Lighting"/>
    <x v="12"/>
    <n v="0"/>
    <n v="5646.3969999999999"/>
    <n v="1.5396479999999999"/>
    <x v="0"/>
    <x v="1"/>
    <n v="15"/>
    <s v="Qty / 1,000"/>
    <m/>
    <s v="Public-Lighting"/>
    <x v="0"/>
    <n v="3"/>
    <n v="1"/>
    <s v="Lighting"/>
    <n v="0.99829244462109001"/>
    <n v="0.987374621353864"/>
    <n v="5636.7554644311904"/>
    <n v="1.5202093610182299"/>
    <n v="0.71"/>
    <n v="4002.09637974615"/>
    <n v="1.07934864632295"/>
    <n v="2979"/>
    <n v="1.17333333333333"/>
    <n v="1.323"/>
    <n v="2.1333333333333301E-2"/>
    <n v="0.72"/>
    <n v="23.497818059751602"/>
    <d v="1900-01-15T18:49:11"/>
    <n v="43262"/>
    <n v="1.59591979614747"/>
    <n v="102.48646298965799"/>
    <n v="0"/>
    <n v="60031.445696192248"/>
  </r>
  <r>
    <s v="STND-61130"/>
    <s v="Salt Creek SD 48"/>
    <s v="Salt Creek SD 48 (Albright School) - 1110 S Villa Ave - Villa Park"/>
    <x v="38"/>
    <s v="Indoor Lighting"/>
    <x v="12"/>
    <n v="0"/>
    <n v="2505.4940000000001"/>
    <n v="0.56263700000000005"/>
    <x v="0"/>
    <x v="1"/>
    <n v="8"/>
    <s v="Qty / 1,000"/>
    <m/>
    <s v="Public-Lighting"/>
    <x v="0"/>
    <n v="3"/>
    <n v="1"/>
    <s v="Lighting"/>
    <n v="0.99829244462109001"/>
    <n v="0.987374621353864"/>
    <n v="2501.2157302434698"/>
    <n v="0.55553349483467396"/>
    <n v="0.71"/>
    <n v="1775.86316847287"/>
    <n v="0.39442878133261899"/>
    <n v="2979"/>
    <n v="1.17333333333333"/>
    <n v="1.323"/>
    <n v="2.1333333333333301E-2"/>
    <n v="0.72"/>
    <n v="23.497818059751602"/>
    <d v="1900-01-15T18:49:11"/>
    <n v="43262"/>
    <n v="0.58320052787716703"/>
    <n v="45.476649640790399"/>
    <n v="0"/>
    <n v="14206.90534778296"/>
  </r>
  <r>
    <s v="STND-61131"/>
    <s v="School District U-46"/>
    <s v="School District U-46 (Liberty Elementary Room 524) - 1375 Bartlett Rd - Bartlett"/>
    <x v="51"/>
    <s v="Commercial Kitchen Equipment"/>
    <x v="12"/>
    <n v="0"/>
    <n v="3225.88"/>
    <n v="0"/>
    <x v="2"/>
    <x v="1"/>
    <n v="5"/>
    <s v="NA"/>
    <m/>
    <s v="Public-Non-Lighting"/>
    <x v="2"/>
    <n v="3"/>
    <n v="1"/>
    <s v="Non-Lighting"/>
    <n v="1.01534080484258"/>
    <n v="0.52563350510805795"/>
    <n v="3275.3675955255699"/>
    <n v="0"/>
    <n v="0.7"/>
    <n v="2292.7573168679"/>
    <n v="0"/>
    <n v="2979"/>
    <n v="1.17333333333333"/>
    <n v="1.323"/>
    <n v="2.1333333333333301E-2"/>
    <n v="0.72"/>
    <n v="23.497818059751602"/>
    <d v="1900-01-15T18:49:11"/>
    <n v="43300"/>
    <n v="0"/>
    <n v="0"/>
    <n v="0"/>
    <n v="11463.786584339501"/>
  </r>
  <r>
    <s v="STND-61132"/>
    <s v="Manhattan School District 114"/>
    <s v="Manhattan School District 114 - Anna McDonald School - 200 2nd St - Manhattan"/>
    <x v="18"/>
    <s v="HVAC"/>
    <x v="12"/>
    <n v="0"/>
    <n v="19436.099999999999"/>
    <n v="12.55467"/>
    <x v="3"/>
    <x v="1"/>
    <n v="20"/>
    <s v="ΔkWpeak / CF"/>
    <n v="1"/>
    <s v="Public-Non-Lighting"/>
    <x v="2"/>
    <n v="3"/>
    <n v="1"/>
    <s v="Non-Lighting"/>
    <n v="1.01534080484258"/>
    <n v="0.52563350510805795"/>
    <n v="19734.265417000799"/>
    <n v="6.59915519757498"/>
    <n v="0.7"/>
    <n v="13813.985791900601"/>
    <n v="4.6194086383024899"/>
    <n v="2979"/>
    <n v="1.17333333333333"/>
    <n v="1.323"/>
    <n v="2.1333333333333301E-2"/>
    <n v="0.72"/>
    <n v="23.497818059751602"/>
    <d v="1900-01-15T18:49:11"/>
    <n v="43408"/>
    <n v="6.59915519757498"/>
    <n v="0"/>
    <n v="0"/>
    <n v="276279.71583801199"/>
  </r>
  <r>
    <s v="STND-61133"/>
    <s v="Manhattan School District 144"/>
    <s v="Manhattan School District 114 - Manhattan Junior HS - 15606 Smith Rd - Manhattan"/>
    <x v="18"/>
    <s v="HVAC"/>
    <x v="12"/>
    <n v="0"/>
    <n v="25763.47"/>
    <n v="16.641808999999999"/>
    <x v="3"/>
    <x v="1"/>
    <n v="20"/>
    <s v="ΔkWpeak / CF"/>
    <n v="1"/>
    <s v="Public-Non-Lighting"/>
    <x v="2"/>
    <n v="3"/>
    <n v="1"/>
    <s v="Non-Lighting"/>
    <n v="1.01534080484258"/>
    <n v="0.52563350510805795"/>
    <n v="26158.702365337602"/>
    <n v="8.7474923960088198"/>
    <n v="0.7"/>
    <n v="18311.091655736302"/>
    <n v="6.1232446772061797"/>
    <n v="2979"/>
    <n v="1.17333333333333"/>
    <n v="1.323"/>
    <n v="2.1333333333333301E-2"/>
    <n v="0.72"/>
    <n v="23.497818059751602"/>
    <d v="1900-01-15T18:49:11"/>
    <n v="43408"/>
    <n v="8.7474923960088198"/>
    <n v="0"/>
    <n v="0"/>
    <n v="366221.833114726"/>
  </r>
  <r>
    <s v="STND-61134"/>
    <s v="School District U-46"/>
    <s v="School District U-46 (Parkwood Elementary Room 144) - 2150 Laurel Ave - Hanover Pk"/>
    <x v="51"/>
    <s v="Commercial Kitchen Equipment"/>
    <x v="12"/>
    <n v="0"/>
    <n v="1612.94"/>
    <n v="0"/>
    <x v="2"/>
    <x v="1"/>
    <n v="5"/>
    <s v="NA"/>
    <m/>
    <s v="Public-Non-Lighting"/>
    <x v="2"/>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35"/>
    <s v="School District U-46"/>
    <s v="School District U-46 (Ridge Circle Elementary Room 154) - 420 Ridge Circle - Streamwood"/>
    <x v="51"/>
    <s v="Commercial Kitchen Equipment"/>
    <x v="12"/>
    <n v="0"/>
    <n v="1612.94"/>
    <n v="0"/>
    <x v="2"/>
    <x v="1"/>
    <n v="5"/>
    <s v="NA"/>
    <m/>
    <s v="Public-Non-Lighting"/>
    <x v="2"/>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36"/>
    <s v="Salt Creek SD 48"/>
    <s v="Salt Creek SD 48 - 17W160 16th St - Oakbrook Terrace (Swartz School)"/>
    <x v="0"/>
    <s v="Indoor Lighting"/>
    <x v="12"/>
    <n v="0"/>
    <n v="331.11599999999999"/>
    <n v="9.0287999999999993E-2"/>
    <x v="0"/>
    <x v="1"/>
    <n v="15"/>
    <s v="Qty / 1,000"/>
    <m/>
    <s v="Public-Lighting"/>
    <x v="0"/>
    <n v="3"/>
    <n v="1"/>
    <s v="Lighting"/>
    <n v="0.99829244462109001"/>
    <n v="0.987374621353864"/>
    <n v="330.55060109315701"/>
    <n v="8.9148079812797695E-2"/>
    <n v="0.71"/>
    <n v="234.690926776141"/>
    <n v="6.3295136667086305E-2"/>
    <n v="2979"/>
    <n v="1.17333333333333"/>
    <n v="1.323"/>
    <n v="2.1333333333333301E-2"/>
    <n v="0.72"/>
    <n v="23.497818059751602"/>
    <d v="1900-01-15T18:49:11"/>
    <n v="43316"/>
    <n v="9.3587889280252898E-2"/>
    <n v="6.0100109289664898"/>
    <n v="0"/>
    <n v="3520.3639016421148"/>
  </r>
  <r>
    <s v="STND-61136"/>
    <s v="Salt Creek SD 48"/>
    <s v="Salt Creek SD 48 - 17W160 16th St - Oakbrook Terrace (Swartz School)"/>
    <x v="0"/>
    <s v="Indoor Lighting"/>
    <x v="12"/>
    <n v="0"/>
    <n v="4705.3310000000001"/>
    <n v="1.28304"/>
    <x v="0"/>
    <x v="1"/>
    <n v="15"/>
    <s v="Qty / 1,000"/>
    <m/>
    <s v="Public-Lighting"/>
    <x v="0"/>
    <n v="3"/>
    <n v="1"/>
    <s v="Lighting"/>
    <n v="0.99829244462109001"/>
    <n v="0.987374621353864"/>
    <n v="4697.2963867414001"/>
    <n v="1.26684113418186"/>
    <n v="0.71"/>
    <n v="3335.0804345863899"/>
    <n v="0.89945720526912198"/>
    <n v="2979"/>
    <n v="1.17333333333333"/>
    <n v="1.323"/>
    <n v="2.1333333333333301E-2"/>
    <n v="0.72"/>
    <n v="23.497818059751602"/>
    <d v="1900-01-15T18:49:11"/>
    <n v="43316"/>
    <n v="1.3299331634562299"/>
    <n v="85.405388849843604"/>
    <n v="0"/>
    <n v="50026.206518795851"/>
  </r>
  <r>
    <s v="STND-61136"/>
    <s v="Salt Creek SD 48"/>
    <s v="Salt Creek SD 48 - 17W160 16th St - Oakbrook Terrace (Swartz School)"/>
    <x v="38"/>
    <s v="Indoor Lighting"/>
    <x v="12"/>
    <n v="0"/>
    <n v="2087.9119999999998"/>
    <n v="0.468864"/>
    <x v="0"/>
    <x v="1"/>
    <n v="8"/>
    <s v="Qty / 1,000"/>
    <m/>
    <s v="Public-Lighting"/>
    <x v="0"/>
    <n v="3"/>
    <n v="1"/>
    <s v="Lighting"/>
    <n v="0.99829244462109001"/>
    <n v="0.987374621353864"/>
    <n v="2084.3467746337101"/>
    <n v="0.46294441446645801"/>
    <n v="0.71"/>
    <n v="1479.88620998993"/>
    <n v="0.328690534271185"/>
    <n v="2979"/>
    <n v="1.17333333333333"/>
    <n v="1.323"/>
    <n v="2.1333333333333301E-2"/>
    <n v="0.72"/>
    <n v="23.497818059751602"/>
    <d v="1900-01-15T18:49:11"/>
    <n v="43316"/>
    <n v="0.48600026713955902"/>
    <n v="37.897214084249299"/>
    <n v="0"/>
    <n v="11839.08967991944"/>
  </r>
  <r>
    <s v="STND-61137"/>
    <s v="Arlington Auto Grp Inc"/>
    <s v="DNA Realty Corp - 2095 N Rand Rd - Palatine"/>
    <x v="0"/>
    <s v="Indoor Lighting"/>
    <x v="0"/>
    <n v="0"/>
    <n v="5276.41"/>
    <n v="1.0702700000000001"/>
    <x v="0"/>
    <x v="0"/>
    <n v="9.1274187659729797"/>
    <s v="Qty / 1,000"/>
    <m/>
    <s v="Private-Lighting"/>
    <x v="0"/>
    <n v="2"/>
    <n v="1"/>
    <s v="Lighting"/>
    <n v="0.97902139861649395"/>
    <n v="0.93591656730105399"/>
    <n v="5165.7182978740502"/>
    <n v="1.0016834244852999"/>
    <n v="0.71"/>
    <n v="3667.6599914905801"/>
    <n v="0.71119523138456198"/>
    <n v="5478"/>
    <n v="1.1200000000000001"/>
    <n v="1.31"/>
    <n v="2.1999999999999999E-2"/>
    <n v="0.95"/>
    <n v="12.7783862723622"/>
    <d v="1900-01-08T03:03:29"/>
    <n v="43370"/>
    <n v="0.804888247878906"/>
    <n v="101.469466565383"/>
    <n v="0"/>
    <n v="33476.268633539417"/>
  </r>
  <r>
    <s v="STND-61137"/>
    <s v="Arlington Auto Grp Inc"/>
    <s v="DNA Realty Corp - 2095 N Rand Rd - Palatine"/>
    <x v="0"/>
    <s v="Indoor Lighting"/>
    <x v="0"/>
    <n v="0"/>
    <n v="68593.324999999997"/>
    <n v="13.91351"/>
    <x v="0"/>
    <x v="0"/>
    <n v="9.1274187659729797"/>
    <s v="Qty / 1,000"/>
    <m/>
    <s v="Private-Lighting"/>
    <x v="0"/>
    <n v="2"/>
    <n v="1"/>
    <s v="Lighting"/>
    <n v="0.97902139861649395"/>
    <n v="0.93591656730105399"/>
    <n v="67154.332977255704"/>
    <n v="13.0218845183089"/>
    <n v="0.71"/>
    <n v="47679.576413851501"/>
    <n v="9.2455380079993095"/>
    <n v="5478"/>
    <n v="1.1200000000000001"/>
    <n v="1.31"/>
    <n v="2.1999999999999999E-2"/>
    <n v="0.95"/>
    <n v="12.7783862723622"/>
    <d v="1900-01-08T03:03:29"/>
    <n v="43370"/>
    <n v="10.463547222425801"/>
    <n v="1319.10296919609"/>
    <n v="0"/>
    <n v="435191.46051343088"/>
  </r>
  <r>
    <s v="STND-61137"/>
    <s v="Arlington Auto Grp Inc"/>
    <s v="DNA Realty Corp - 2095 N Rand Rd - Palatine"/>
    <x v="0"/>
    <s v="Indoor Lighting"/>
    <x v="0"/>
    <n v="0"/>
    <n v="2208.73"/>
    <n v="0.44801999999999997"/>
    <x v="0"/>
    <x v="0"/>
    <n v="9.1274187659729797"/>
    <s v="Qty / 1,000"/>
    <m/>
    <s v="Private-Lighting"/>
    <x v="0"/>
    <n v="2"/>
    <n v="1"/>
    <s v="Lighting"/>
    <n v="0.97902139861649395"/>
    <n v="0.93591656730105399"/>
    <n v="2162.39393376621"/>
    <n v="0.41930934048221802"/>
    <n v="0.71"/>
    <n v="1535.29969297401"/>
    <n v="0.29770963174237502"/>
    <n v="5478"/>
    <n v="1.1200000000000001"/>
    <n v="1.31"/>
    <n v="2.1999999999999999E-2"/>
    <n v="0.95"/>
    <n v="12.7783862723622"/>
    <d v="1900-01-08T03:03:29"/>
    <n v="43370"/>
    <n v="0.33692996422837901"/>
    <n v="42.475595127550498"/>
    <n v="0"/>
    <n v="14013.323229043534"/>
  </r>
  <r>
    <s v="STND-61137"/>
    <s v="Arlington Auto Grp Inc"/>
    <s v="DNA Realty Corp - 2095 N Rand Rd - Palatine"/>
    <x v="0"/>
    <s v="Indoor Lighting"/>
    <x v="0"/>
    <n v="0"/>
    <n v="4417.4589999999998"/>
    <n v="0.89603999999999995"/>
    <x v="0"/>
    <x v="0"/>
    <n v="9.1274187659729797"/>
    <s v="Qty / 1,000"/>
    <m/>
    <s v="Private-Lighting"/>
    <x v="0"/>
    <n v="2"/>
    <n v="1"/>
    <s v="Lighting"/>
    <n v="0.97902139861649395"/>
    <n v="0.93591656730105399"/>
    <n v="4324.7868885110202"/>
    <n v="0.83861868096443604"/>
    <n v="0.71"/>
    <n v="3070.5986908428199"/>
    <n v="0.59541926348475005"/>
    <n v="5478"/>
    <n v="1.1200000000000001"/>
    <n v="1.31"/>
    <n v="2.1999999999999999E-2"/>
    <n v="0.95"/>
    <n v="12.7783862723622"/>
    <d v="1900-01-08T03:03:29"/>
    <n v="43370"/>
    <n v="0.67385992845675902"/>
    <n v="84.9511710243235"/>
    <n v="0"/>
    <n v="28026.640113570818"/>
  </r>
  <r>
    <s v="STND-61137"/>
    <s v="Arlington Auto Grp Inc"/>
    <s v="DNA Realty Corp - 2095 N Rand Rd - Palatine"/>
    <x v="0"/>
    <s v="Indoor Lighting"/>
    <x v="0"/>
    <n v="0"/>
    <n v="10552.819"/>
    <n v="2.1405400000000001"/>
    <x v="0"/>
    <x v="0"/>
    <n v="9.1274187659729797"/>
    <s v="Qty / 1,000"/>
    <m/>
    <s v="Private-Lighting"/>
    <x v="0"/>
    <n v="2"/>
    <n v="1"/>
    <s v="Lighting"/>
    <n v="0.97902139861649395"/>
    <n v="0.93591656730105399"/>
    <n v="10331.4356167267"/>
    <n v="2.0033668489705998"/>
    <n v="0.71"/>
    <n v="7335.3192878759601"/>
    <n v="1.42239046276912"/>
    <n v="5478"/>
    <n v="1.1200000000000001"/>
    <n v="1.31"/>
    <n v="2.1999999999999999E-2"/>
    <n v="0.95"/>
    <n v="12.7783862723622"/>
    <d v="1900-01-08T03:03:29"/>
    <n v="43370"/>
    <n v="1.60977649575781"/>
    <n v="202.93891389998899"/>
    <n v="0"/>
    <n v="66952.530922562597"/>
  </r>
  <r>
    <s v="STND-61137"/>
    <s v="Arlington Auto Grp Inc"/>
    <s v="DNA Realty Corp - 2095 N Rand Rd - Palatine"/>
    <x v="0"/>
    <s v="Indoor Lighting"/>
    <x v="0"/>
    <n v="0"/>
    <n v="14510.126"/>
    <n v="2.9432429999999998"/>
    <x v="0"/>
    <x v="0"/>
    <n v="9.1274187659729797"/>
    <s v="Qty / 1,000"/>
    <m/>
    <s v="Private-Lighting"/>
    <x v="0"/>
    <n v="2"/>
    <n v="1"/>
    <s v="Lighting"/>
    <n v="0.97902139861649395"/>
    <n v="0.93591656730105399"/>
    <n v="14205.7238506215"/>
    <n v="2.7546298852928599"/>
    <n v="0.71"/>
    <n v="10086.063933941299"/>
    <n v="1.9557872185579299"/>
    <n v="5478"/>
    <n v="1.1200000000000001"/>
    <n v="1.31"/>
    <n v="2.1999999999999999E-2"/>
    <n v="0.95"/>
    <n v="12.7783862723622"/>
    <d v="1900-01-08T03:03:29"/>
    <n v="43370"/>
    <n v="2.2134430576881101"/>
    <n v="279.04100420863801"/>
    <n v="0"/>
    <n v="92059.729225459072"/>
  </r>
  <r>
    <s v="STND-61137"/>
    <s v="Arlington Auto Grp Inc"/>
    <s v="DNA Realty Corp - 2095 N Rand Rd - Palatine"/>
    <x v="0"/>
    <s v="Indoor Lighting"/>
    <x v="0"/>
    <n v="0"/>
    <n v="33499.065999999999"/>
    <n v="6.7949700000000002"/>
    <x v="0"/>
    <x v="0"/>
    <n v="9.1274187659729797"/>
    <s v="Qty / 1,000"/>
    <m/>
    <s v="Private-Lighting"/>
    <x v="0"/>
    <n v="2"/>
    <n v="1"/>
    <s v="Lighting"/>
    <n v="0.97902139861649395"/>
    <n v="0.93591656730105399"/>
    <n v="32796.302447666203"/>
    <n v="6.3595249973136401"/>
    <n v="0.71"/>
    <n v="23285.374737843002"/>
    <n v="4.5152627480926801"/>
    <n v="5478"/>
    <n v="1.1200000000000001"/>
    <n v="1.31"/>
    <n v="2.1999999999999999E-2"/>
    <n v="0.95"/>
    <n v="12.7783862723622"/>
    <d v="1900-01-08T03:03:29"/>
    <n v="43370"/>
    <n v="5.1101044574637502"/>
    <n v="644.21308379344396"/>
    <n v="0"/>
    <n v="212535.36635490137"/>
  </r>
  <r>
    <s v="STND-61137"/>
    <s v="Arlington Auto Grp Inc"/>
    <s v="DNA Realty Corp - 2095 N Rand Rd - Palatine"/>
    <x v="0"/>
    <s v="Indoor Lighting"/>
    <x v="0"/>
    <n v="0"/>
    <n v="133505.43400000001"/>
    <n v="27.08032"/>
    <x v="0"/>
    <x v="0"/>
    <n v="9.1274187659729797"/>
    <s v="Qty / 1,000"/>
    <m/>
    <s v="Private-Lighting"/>
    <x v="0"/>
    <n v="2"/>
    <n v="1"/>
    <s v="Lighting"/>
    <n v="0.97902139861649395"/>
    <n v="0.93591656730105399"/>
    <n v="130704.676717582"/>
    <n v="25.3449201358141"/>
    <n v="0.71"/>
    <n v="92800.320469483195"/>
    <n v="17.994893296428"/>
    <n v="5478"/>
    <n v="1.1200000000000001"/>
    <n v="1.31"/>
    <n v="2.1999999999999999E-2"/>
    <n v="0.95"/>
    <n v="12.7783862723622"/>
    <d v="1900-01-08T03:03:29"/>
    <n v="43370"/>
    <n v="20.3655445044709"/>
    <n v="2567.4132926667899"/>
    <n v="0"/>
    <n v="847027.38654146739"/>
  </r>
  <r>
    <s v="STND-61137"/>
    <s v="Arlington Auto Grp Inc"/>
    <s v="DNA Realty Corp - 2095 N Rand Rd - Palatine"/>
    <x v="0"/>
    <s v="Indoor Lighting"/>
    <x v="0"/>
    <n v="0"/>
    <n v="35339.673999999999"/>
    <n v="7.1683199999999996"/>
    <x v="0"/>
    <x v="0"/>
    <n v="9.1274187659729797"/>
    <s v="Qty / 1,000"/>
    <m/>
    <s v="Private-Lighting"/>
    <x v="0"/>
    <n v="2"/>
    <n v="1"/>
    <s v="Lighting"/>
    <n v="0.97902139861649395"/>
    <n v="0.93591656730105399"/>
    <n v="34598.297066130901"/>
    <n v="6.7089494477154901"/>
    <n v="0.71"/>
    <n v="24564.790916952999"/>
    <n v="4.7633541078780004"/>
    <n v="5478"/>
    <n v="1.1200000000000001"/>
    <n v="1.31"/>
    <n v="2.1999999999999999E-2"/>
    <n v="0.95"/>
    <n v="12.7783862723622"/>
    <d v="1900-01-08T03:03:29"/>
    <n v="43370"/>
    <n v="5.3908794276540704"/>
    <n v="679.60940665614305"/>
    <n v="0"/>
    <n v="224213.1335975994"/>
  </r>
  <r>
    <s v="STND-61138"/>
    <s v="School District Number 99, Cook County, IL"/>
    <s v="School District Number 99 Cook County IL - (Comprehensive) - 2215 S 54th Ave - Cicero"/>
    <x v="28"/>
    <s v="HVAC"/>
    <x v="12"/>
    <n v="0"/>
    <n v="47656"/>
    <n v="30.783200000000001"/>
    <x v="3"/>
    <x v="1"/>
    <n v="20"/>
    <s v="ΔkWpeak / CF"/>
    <n v="1"/>
    <s v="Public-Non-Lighting"/>
    <x v="2"/>
    <n v="2"/>
    <n v="1"/>
    <s v="Non-Lighting"/>
    <n v="0.84130066610770204"/>
    <n v="0.74264480108891695"/>
    <n v="40093.024544028704"/>
    <n v="22.8609834408804"/>
    <n v="0.7"/>
    <n v="28065.1171808201"/>
    <n v="16.002688408616201"/>
    <n v="2979"/>
    <n v="1.17333333333333"/>
    <n v="1.323"/>
    <n v="2.1333333333333301E-2"/>
    <n v="0.72"/>
    <n v="23.497818059751602"/>
    <d v="1900-01-15T18:49:11"/>
    <n v="43464"/>
    <n v="22.8609834408804"/>
    <n v="0"/>
    <n v="0"/>
    <n v="561302.34361640201"/>
  </r>
  <r>
    <s v="STND-61138"/>
    <s v="School District Number 99, Cook County, IL"/>
    <s v="School District Number 99 Cook County IL - (Comprehensive) - 2215 S 54th Ave - Cicero"/>
    <x v="12"/>
    <s v="Variable Speed Drives"/>
    <x v="12"/>
    <n v="0"/>
    <n v="36872.445"/>
    <n v="8.35914"/>
    <x v="6"/>
    <x v="1"/>
    <n v="15"/>
    <s v="ΔkWpeak"/>
    <m/>
    <s v="Public-Non-Lighting"/>
    <x v="2"/>
    <n v="2"/>
    <n v="1"/>
    <s v="Non-Lighting"/>
    <n v="0.84130066610770204"/>
    <n v="0.74264480108891695"/>
    <n v="31020.8125395196"/>
    <n v="6.20787186257441"/>
    <n v="0.7"/>
    <n v="21714.568777663699"/>
    <n v="4.3455103038020901"/>
    <n v="2979"/>
    <n v="1.17333333333333"/>
    <n v="1.323"/>
    <n v="2.1333333333333301E-2"/>
    <n v="0.72"/>
    <n v="23.497818059751602"/>
    <d v="1900-01-15T18:49:11"/>
    <n v="43464"/>
    <n v="6.20787186257441"/>
    <n v="0"/>
    <n v="0"/>
    <n v="325718.53166495549"/>
  </r>
  <r>
    <s v="STND-61138"/>
    <s v="School District Number 99, Cook County, IL"/>
    <s v="School District Number 99 Cook County IL - (Comprehensive) - 2215 S 54th Ave - Cicero"/>
    <x v="12"/>
    <s v="Variable Speed Drives"/>
    <x v="12"/>
    <n v="0"/>
    <n v="23045.277999999998"/>
    <n v="5.2244619999999999"/>
    <x v="6"/>
    <x v="1"/>
    <n v="15"/>
    <s v="ΔkWpeak"/>
    <m/>
    <s v="Public-Non-Lighting"/>
    <x v="2"/>
    <n v="2"/>
    <n v="1"/>
    <s v="Non-Lighting"/>
    <n v="0.84130066610770204"/>
    <n v="0.74264480108891695"/>
    <n v="19388.0077320372"/>
    <n v="3.87991954278661"/>
    <n v="0.7"/>
    <n v="13571.605412426001"/>
    <n v="2.71594367995062"/>
    <n v="2979"/>
    <n v="1.17333333333333"/>
    <n v="1.323"/>
    <n v="2.1333333333333301E-2"/>
    <n v="0.72"/>
    <n v="23.497818059751602"/>
    <d v="1900-01-15T18:49:11"/>
    <n v="43464"/>
    <n v="3.87991954278661"/>
    <n v="0"/>
    <n v="0"/>
    <n v="203574.08118639002"/>
  </r>
  <r>
    <s v="STND-61138"/>
    <s v="School District Number 99, Cook County, IL"/>
    <s v="School District Number 99 Cook County IL - (Comprehensive) - 2215 S 54th Ave - Cicero"/>
    <x v="12"/>
    <s v="Variable Speed Drives"/>
    <x v="12"/>
    <n v="0"/>
    <n v="23045.277999999998"/>
    <n v="5.2244619999999999"/>
    <x v="6"/>
    <x v="1"/>
    <n v="15"/>
    <s v="ΔkWpeak"/>
    <m/>
    <s v="Public-Non-Lighting"/>
    <x v="2"/>
    <n v="2"/>
    <n v="1"/>
    <s v="Non-Lighting"/>
    <n v="0.84130066610770204"/>
    <n v="0.74264480108891695"/>
    <n v="19388.0077320372"/>
    <n v="3.87991954278661"/>
    <n v="0.7"/>
    <n v="13571.605412426001"/>
    <n v="2.71594367995062"/>
    <n v="2979"/>
    <n v="1.17333333333333"/>
    <n v="1.323"/>
    <n v="2.1333333333333301E-2"/>
    <n v="0.72"/>
    <n v="23.497818059751602"/>
    <d v="1900-01-15T18:49:11"/>
    <n v="43464"/>
    <n v="3.87991954278661"/>
    <n v="0"/>
    <n v="0"/>
    <n v="203574.08118639002"/>
  </r>
  <r>
    <s v="STND-61138"/>
    <s v="School District Number 99, Cook County, IL"/>
    <s v="School District Number 99 Cook County IL - (Comprehensive) - 2215 S 54th Ave - Cicero"/>
    <x v="12"/>
    <s v="Variable Speed Drives"/>
    <x v="12"/>
    <n v="0"/>
    <n v="13827.166999999999"/>
    <n v="3.1346769999999999"/>
    <x v="6"/>
    <x v="1"/>
    <n v="15"/>
    <s v="ΔkWpeak"/>
    <m/>
    <s v="Public-Non-Lighting"/>
    <x v="2"/>
    <n v="2"/>
    <n v="1"/>
    <s v="Non-Lighting"/>
    <n v="0.84130066610770204"/>
    <n v="0.74264480108891695"/>
    <n v="11632.8048074824"/>
    <n v="2.3279515771430002"/>
    <n v="0.7"/>
    <n v="8142.9633652377097"/>
    <n v="1.6295661040000999"/>
    <n v="2979"/>
    <n v="1.17333333333333"/>
    <n v="1.323"/>
    <n v="2.1333333333333301E-2"/>
    <n v="0.72"/>
    <n v="23.497818059751602"/>
    <d v="1900-01-15T18:49:11"/>
    <n v="43464"/>
    <n v="2.3279515771430002"/>
    <n v="0"/>
    <n v="0"/>
    <n v="122144.45047856565"/>
  </r>
  <r>
    <s v="STND-61139"/>
    <s v="Currie Motors Frankfort Inc"/>
    <s v="Currie Motors Frankfort - 9423 W Lincoln Hwy - Frankfort"/>
    <x v="1"/>
    <s v="Outdoor &amp; Garage Lighting"/>
    <x v="1"/>
    <n v="0"/>
    <n v="364077.16800000001"/>
    <n v="0"/>
    <x v="0"/>
    <x v="0"/>
    <n v="10.1978380583316"/>
    <s v="Qty / 1,000"/>
    <m/>
    <s v="Private-Lighting"/>
    <x v="0"/>
    <n v="2"/>
    <n v="1"/>
    <s v="Lighting"/>
    <n v="0.97902139861649395"/>
    <n v="0.93591656730105399"/>
    <n v="356439.338219692"/>
    <n v="0"/>
    <n v="0.71"/>
    <n v="253071.93013598101"/>
    <n v="0"/>
    <n v="4903"/>
    <n v="1"/>
    <n v="1"/>
    <n v="0"/>
    <n v="0"/>
    <n v="14.276973281664301"/>
    <d v="1900-01-09T04:44:53"/>
    <n v="43324"/>
    <n v="0"/>
    <n v="0"/>
    <n v="0"/>
    <n v="2580786.5606361427"/>
  </r>
  <r>
    <s v="STND-61139"/>
    <s v="Currie Motors Frankfort Inc"/>
    <s v="Currie Motors Frankfort - 9423 W Lincoln Hwy - Frankfort"/>
    <x v="1"/>
    <s v="Outdoor &amp; Garage Lighting"/>
    <x v="1"/>
    <n v="0"/>
    <n v="25740.75"/>
    <n v="0"/>
    <x v="0"/>
    <x v="0"/>
    <n v="10.1978380583316"/>
    <s v="Qty / 1,000"/>
    <m/>
    <s v="Private-Lighting"/>
    <x v="0"/>
    <n v="2"/>
    <n v="1"/>
    <s v="Lighting"/>
    <n v="0.97902139861649395"/>
    <n v="0.93591656730105399"/>
    <n v="25200.745066437499"/>
    <n v="0"/>
    <n v="0.71"/>
    <n v="17892.528997170601"/>
    <n v="0"/>
    <n v="4903"/>
    <n v="1"/>
    <n v="1"/>
    <n v="0"/>
    <n v="0"/>
    <n v="14.276973281664301"/>
    <d v="1900-01-09T04:44:53"/>
    <n v="43324"/>
    <n v="0"/>
    <n v="0"/>
    <n v="0"/>
    <n v="182465.11316714808"/>
  </r>
  <r>
    <s v="STND-61140"/>
    <s v="The Austin 1900 Building Limited Partnership"/>
    <s v="The Austin 1900 Building Limited Partnership"/>
    <x v="0"/>
    <s v="Indoor Lighting"/>
    <x v="2"/>
    <n v="0"/>
    <n v="14319.932000000001"/>
    <n v="3.0668540000000002"/>
    <x v="0"/>
    <x v="0"/>
    <n v="14.797277300976599"/>
    <s v="Qty / 1,000"/>
    <m/>
    <s v="Private-Lighting"/>
    <x v="0"/>
    <n v="1"/>
    <n v="1"/>
    <s v="Lighting"/>
    <n v="0.99989942556735301"/>
    <n v="1.019640158801"/>
    <n v="14318.491780963601"/>
    <n v="3.1270874995794902"/>
    <n v="0.71"/>
    <n v="10166.1291644841"/>
    <n v="2.22023212470144"/>
    <n v="3379"/>
    <n v="1.0900000000000001"/>
    <n v="1.36"/>
    <n v="2.1999999999999999E-2"/>
    <n v="0.57999999999999996"/>
    <n v="20.7161882213673"/>
    <d v="1900-01-13T19:08:05"/>
    <n v="43264"/>
    <n v="3.9643604203593998"/>
    <n v="288.99708181761298"/>
    <n v="0"/>
    <n v="150431.03232441677"/>
  </r>
  <r>
    <s v="STND-61140"/>
    <s v="The Austin 1900 Building Limited Partnership"/>
    <s v="The Austin 1900 Building Limited Partnership"/>
    <x v="0"/>
    <s v="Indoor Lighting"/>
    <x v="2"/>
    <n v="0"/>
    <n v="85466.567999999999"/>
    <n v="18.304103999999999"/>
    <x v="0"/>
    <x v="0"/>
    <n v="14.797277300976599"/>
    <s v="Qty / 1,000"/>
    <m/>
    <s v="Private-Lighting"/>
    <x v="0"/>
    <n v="1"/>
    <n v="1"/>
    <s v="Lighting"/>
    <n v="0.99989942556735301"/>
    <n v="1.019640158801"/>
    <n v="85457.972248413105"/>
    <n v="18.663599509270099"/>
    <n v="0.71"/>
    <n v="60675.160296373302"/>
    <n v="13.251155651581801"/>
    <n v="3379"/>
    <n v="1.0900000000000001"/>
    <n v="1.36"/>
    <n v="2.1999999999999999E-2"/>
    <n v="0.57999999999999996"/>
    <n v="20.7161882213673"/>
    <d v="1900-01-13T19:08:05"/>
    <n v="43264"/>
    <n v="23.660749884977299"/>
    <n v="1724.8398068486999"/>
    <n v="0"/>
    <n v="897827.17218664126"/>
  </r>
  <r>
    <s v="STND-61140"/>
    <s v="The Austin 1900 Building Limited Partnership"/>
    <s v="The Austin 1900 Building Limited Partnership"/>
    <x v="0"/>
    <s v="Indoor Lighting"/>
    <x v="2"/>
    <n v="0"/>
    <n v="316430.71299999999"/>
    <n v="67.768962999999999"/>
    <x v="0"/>
    <x v="0"/>
    <n v="14.797277300976599"/>
    <s v="Qty / 1,000"/>
    <m/>
    <s v="Private-Lighting"/>
    <x v="0"/>
    <n v="1"/>
    <n v="1"/>
    <s v="Lighting"/>
    <n v="0.99989942556735301"/>
    <n v="1.019640158801"/>
    <n v="316398.88816056802"/>
    <n v="69.099956195099395"/>
    <n v="0.71"/>
    <n v="224643.210594003"/>
    <n v="49.0609688985205"/>
    <n v="3379"/>
    <n v="1.0900000000000001"/>
    <n v="1.36"/>
    <n v="2.1999999999999999E-2"/>
    <n v="0.57999999999999996"/>
    <n v="20.7161882213673"/>
    <d v="1900-01-13T19:08:05"/>
    <n v="43264"/>
    <n v="87.601364344700002"/>
    <n v="6386.0326050756803"/>
    <n v="0"/>
    <n v="3324107.8809411465"/>
  </r>
  <r>
    <s v="STND-61140"/>
    <s v="The Austin 1900 Building Limited Partnership"/>
    <s v="The Austin 1900 Building Limited Partnership"/>
    <x v="0"/>
    <s v="Indoor Lighting"/>
    <x v="2"/>
    <n v="0"/>
    <n v="861.84799999999996"/>
    <n v="0.18457899999999999"/>
    <x v="0"/>
    <x v="0"/>
    <n v="14.797277300976599"/>
    <s v="Qty / 1,000"/>
    <m/>
    <s v="Private-Lighting"/>
    <x v="0"/>
    <n v="1"/>
    <n v="1"/>
    <s v="Lighting"/>
    <n v="0.99989942556735301"/>
    <n v="1.019640158801"/>
    <n v="861.76132012637197"/>
    <n v="0.18820416087133099"/>
    <n v="0.71"/>
    <n v="611.850537289724"/>
    <n v="0.13362495421864501"/>
    <n v="3379"/>
    <n v="1.0900000000000001"/>
    <n v="1.36"/>
    <n v="2.1999999999999999E-2"/>
    <n v="0.57999999999999996"/>
    <n v="20.7161882213673"/>
    <d v="1900-01-13T19:08:05"/>
    <n v="43264"/>
    <n v="0.23859553862998301"/>
    <n v="17.393347745669899"/>
    <n v="0"/>
    <n v="9053.7220670275692"/>
  </r>
  <r>
    <s v="STND-61140"/>
    <s v="The Austin 1900 Building Limited Partnership"/>
    <s v="The Austin 1900 Building Limited Partnership"/>
    <x v="0"/>
    <s v="Indoor Lighting"/>
    <x v="2"/>
    <n v="0"/>
    <n v="197451.527"/>
    <n v="42.287568"/>
    <x v="0"/>
    <x v="0"/>
    <n v="14.797277300976599"/>
    <s v="Qty / 1,000"/>
    <m/>
    <s v="Private-Lighting"/>
    <x v="0"/>
    <n v="1"/>
    <n v="1"/>
    <s v="Lighting"/>
    <n v="0.99989942556735301"/>
    <n v="1.019640158801"/>
    <n v="197431.66842469701"/>
    <n v="43.118102550828297"/>
    <n v="0.71"/>
    <n v="140176.48458153501"/>
    <n v="30.613852811088101"/>
    <n v="3379"/>
    <n v="1.0900000000000001"/>
    <n v="1.36"/>
    <n v="2.1999999999999999E-2"/>
    <n v="0.57999999999999996"/>
    <n v="20.7161882213673"/>
    <d v="1900-01-13T19:08:05"/>
    <n v="43264"/>
    <n v="54.6629089133218"/>
    <n v="3984.8593627003002"/>
    <n v="0"/>
    <n v="2074230.3134290443"/>
  </r>
  <r>
    <s v="STND-61140"/>
    <s v="The Austin 1900 Building Limited Partnership"/>
    <s v="The Austin 1900 Building Limited Partnership"/>
    <x v="0"/>
    <s v="Indoor Lighting"/>
    <x v="2"/>
    <n v="0"/>
    <n v="6541.2030000000004"/>
    <n v="1.400909"/>
    <x v="0"/>
    <x v="0"/>
    <n v="14.797277300976599"/>
    <s v="Qty / 1,000"/>
    <m/>
    <s v="Private-Lighting"/>
    <x v="0"/>
    <n v="1"/>
    <n v="1"/>
    <s v="Lighting"/>
    <n v="0.99989942556735301"/>
    <n v="1.019640158801"/>
    <n v="6540.5451222194397"/>
    <n v="1.4284230752257601"/>
    <n v="0.71"/>
    <n v="4643.7870367758096"/>
    <n v="1.01418038341029"/>
    <n v="3379"/>
    <n v="1.0900000000000001"/>
    <n v="1.36"/>
    <n v="2.1999999999999999E-2"/>
    <n v="0.57999999999999996"/>
    <n v="20.7161882213673"/>
    <d v="1900-01-13T19:08:05"/>
    <n v="43264"/>
    <n v="1.81088118056003"/>
    <n v="132.01100246681401"/>
    <n v="0"/>
    <n v="68715.404509852073"/>
  </r>
  <r>
    <s v="STND-61140"/>
    <s v="The Austin 1900 Building Limited Partnership"/>
    <s v="The Austin 1900 Building Limited Partnership"/>
    <x v="0"/>
    <s v="Indoor Lighting"/>
    <x v="2"/>
    <n v="0"/>
    <n v="28242.087"/>
    <n v="6.0485179999999996"/>
    <x v="0"/>
    <x v="0"/>
    <n v="14.797277300976599"/>
    <s v="Qty / 1,000"/>
    <m/>
    <s v="Private-Lighting"/>
    <x v="0"/>
    <n v="1"/>
    <n v="1"/>
    <s v="Lighting"/>
    <n v="0.99989942556735301"/>
    <n v="1.019640158801"/>
    <n v="28239.246568123199"/>
    <n v="6.1673118540307303"/>
    <n v="0.71"/>
    <n v="20049.865063367499"/>
    <n v="4.3787914163618202"/>
    <n v="3379"/>
    <n v="1.0900000000000001"/>
    <n v="1.36"/>
    <n v="2.1999999999999999E-2"/>
    <n v="0.57999999999999996"/>
    <n v="20.7161882213673"/>
    <d v="1900-01-13T19:08:05"/>
    <n v="43264"/>
    <n v="7.8186002206271903"/>
    <n v="569.96644449423002"/>
    <n v="0"/>
    <n v="296683.41318981163"/>
  </r>
  <r>
    <s v="STND-61140"/>
    <s v="The Austin 1900 Building Limited Partnership"/>
    <s v="The Austin 1900 Building Limited Partnership"/>
    <x v="0"/>
    <s v="Indoor Lighting"/>
    <x v="2"/>
    <n v="0"/>
    <n v="643494.56400000001"/>
    <n v="137.815192"/>
    <x v="0"/>
    <x v="0"/>
    <n v="14.797277300976599"/>
    <s v="Qty / 1,000"/>
    <m/>
    <s v="Private-Lighting"/>
    <x v="0"/>
    <n v="1"/>
    <n v="1"/>
    <s v="Lighting"/>
    <n v="0.99989942556735301"/>
    <n v="1.019640158801"/>
    <n v="643429.84489931399"/>
    <n v="140.521904256071"/>
    <n v="0.71"/>
    <n v="456835.18987851299"/>
    <n v="99.770552021810303"/>
    <n v="3379"/>
    <n v="1.0900000000000001"/>
    <n v="1.36"/>
    <n v="2.1999999999999999E-2"/>
    <n v="0.57999999999999996"/>
    <n v="20.7161882213673"/>
    <d v="1900-01-13T19:08:05"/>
    <n v="43264"/>
    <n v="178.14643034491701"/>
    <n v="12986.657419986201"/>
    <n v="0"/>
    <n v="6759916.985476655"/>
  </r>
  <r>
    <s v="STND-61140"/>
    <s v="The Austin 1900 Building Limited Partnership"/>
    <s v="The Austin 1900 Building Limited Partnership"/>
    <x v="0"/>
    <s v="Indoor Lighting"/>
    <x v="2"/>
    <n v="0"/>
    <n v="15653.218000000001"/>
    <n v="3.3523999999999998"/>
    <x v="0"/>
    <x v="0"/>
    <n v="14.797277300976599"/>
    <s v="Qty / 1,000"/>
    <m/>
    <s v="Private-Lighting"/>
    <x v="0"/>
    <n v="1"/>
    <n v="1"/>
    <s v="Lighting"/>
    <n v="0.99989942556735301"/>
    <n v="1.019640158801"/>
    <n v="15651.6436864805"/>
    <n v="3.4182416683644901"/>
    <n v="0.71"/>
    <n v="11112.6670174012"/>
    <n v="2.4269515845387799"/>
    <n v="3379"/>
    <n v="1.0900000000000001"/>
    <n v="1.36"/>
    <n v="2.1999999999999999E-2"/>
    <n v="0.57999999999999996"/>
    <n v="20.7161882213673"/>
    <d v="1900-01-13T19:08:05"/>
    <n v="43264"/>
    <n v="4.3334706749042704"/>
    <n v="315.90473495648803"/>
    <n v="0"/>
    <n v="164437.2154099021"/>
  </r>
  <r>
    <s v="STND-61140"/>
    <s v="The Austin 1900 Building Limited Partnership"/>
    <s v="The Austin 1900 Building Limited Partnership"/>
    <x v="0"/>
    <s v="Indoor Lighting"/>
    <x v="2"/>
    <n v="0"/>
    <n v="13936.888000000001"/>
    <n v="2.9848189999999999"/>
    <x v="0"/>
    <x v="0"/>
    <n v="14.797277300976599"/>
    <s v="Qty / 1,000"/>
    <m/>
    <s v="Private-Lighting"/>
    <x v="0"/>
    <n v="1"/>
    <n v="1"/>
    <s v="Lighting"/>
    <n v="0.99989942556735301"/>
    <n v="1.019640158801"/>
    <n v="13935.4863053965"/>
    <n v="3.04344131915225"/>
    <n v="0.71"/>
    <n v="9894.1952768315405"/>
    <n v="2.1608433365980999"/>
    <n v="3379"/>
    <n v="1.0900000000000001"/>
    <n v="1.36"/>
    <n v="2.1999999999999999E-2"/>
    <n v="0.57999999999999996"/>
    <n v="20.7161882213673"/>
    <d v="1900-01-13T19:08:05"/>
    <n v="43264"/>
    <n v="3.8583181023735502"/>
    <n v="281.26669607222402"/>
    <n v="0"/>
    <n v="146407.15118128923"/>
  </r>
  <r>
    <s v="STND-61141"/>
    <s v="Seneca Township High School"/>
    <s v="Seneca Township High School District 160 - 307 E Scott Street - Seneca"/>
    <x v="1"/>
    <s v="Outdoor &amp; Garage Lighting"/>
    <x v="1"/>
    <n v="0"/>
    <n v="11399.475"/>
    <n v="0"/>
    <x v="0"/>
    <x v="1"/>
    <n v="10.1978380583316"/>
    <s v="Qty / 1,000"/>
    <m/>
    <s v="Public-Lighting"/>
    <x v="0"/>
    <n v="3"/>
    <n v="1"/>
    <s v="Lighting"/>
    <n v="0.99829244462109001"/>
    <n v="0.987374621353864"/>
    <n v="11380.009765147001"/>
    <n v="0"/>
    <n v="0.71"/>
    <n v="8079.8069332543701"/>
    <n v="0"/>
    <n v="4903"/>
    <n v="1"/>
    <n v="1"/>
    <n v="0"/>
    <n v="0"/>
    <n v="14.276973281664301"/>
    <d v="1900-01-09T04:44:53"/>
    <n v="43364"/>
    <n v="0"/>
    <n v="0"/>
    <n v="0"/>
    <n v="82396.562647912942"/>
  </r>
  <r>
    <s v="STND-61141"/>
    <s v="Seneca Township High School"/>
    <s v="Seneca Township High School District 160 - 307 E Scott Street - Seneca"/>
    <x v="27"/>
    <s v="Outdoor &amp; Garage Lighting"/>
    <x v="12"/>
    <n v="0"/>
    <n v="260.39999999999998"/>
    <n v="0"/>
    <x v="0"/>
    <x v="1"/>
    <n v="8"/>
    <s v="Qty / 1,000"/>
    <m/>
    <s v="Public-Lighting"/>
    <x v="0"/>
    <n v="3"/>
    <n v="1"/>
    <s v="Lighting"/>
    <n v="0.99829244462109001"/>
    <n v="0.987374621353864"/>
    <n v="259.95535257933199"/>
    <n v="0"/>
    <n v="0.71"/>
    <n v="184.56830033132599"/>
    <n v="0"/>
    <n v="2979"/>
    <n v="1.17333333333333"/>
    <n v="1.323"/>
    <n v="2.1333333333333301E-2"/>
    <n v="0.72"/>
    <n v="23.497818059751602"/>
    <d v="1900-01-15T18:49:11"/>
    <n v="43364"/>
    <n v="0"/>
    <n v="4.7264609559878501"/>
    <n v="0"/>
    <n v="1476.5464026506079"/>
  </r>
  <r>
    <s v="STND-61142"/>
    <s v="Municipal Trust &amp; Savings Bank"/>
    <s v="Municipal Trust &amp; Savings Bank - 720 Main St NW - Bourbonnais"/>
    <x v="0"/>
    <s v="Indoor Lighting"/>
    <x v="2"/>
    <n v="0"/>
    <n v="48390.451000000001"/>
    <n v="10.881024"/>
    <x v="0"/>
    <x v="0"/>
    <n v="14.797277300976599"/>
    <s v="Qty / 1,000"/>
    <m/>
    <s v="Private-Lighting"/>
    <x v="0"/>
    <n v="3"/>
    <n v="1"/>
    <s v="Lighting"/>
    <n v="0.91633259480590001"/>
    <n v="1.30467645558681"/>
    <n v="44341.747528657703"/>
    <n v="14.196215825475001"/>
    <n v="0.71"/>
    <n v="31482.640745346998"/>
    <n v="10.0793132360872"/>
    <n v="3379"/>
    <n v="1.0900000000000001"/>
    <n v="1.36"/>
    <n v="2.1999999999999999E-2"/>
    <n v="0.57999999999999996"/>
    <n v="20.7161882213673"/>
    <d v="1900-01-13T19:08:05"/>
    <n v="43338"/>
    <n v="17.997231016068699"/>
    <n v="894.97105103712897"/>
    <n v="0"/>
    <n v="465857.36527592415"/>
  </r>
  <r>
    <s v="STND-61142"/>
    <s v="Municipal Trust &amp; Savings Bank"/>
    <s v="Municipal Trust &amp; Savings Bank - 720 Main St NW - Bourbonnais"/>
    <x v="0"/>
    <s v="Indoor Lighting"/>
    <x v="2"/>
    <n v="0"/>
    <n v="567.07600000000002"/>
    <n v="0.12751199999999999"/>
    <x v="0"/>
    <x v="0"/>
    <n v="14.797277300976599"/>
    <s v="Qty / 1,000"/>
    <m/>
    <s v="Private-Lighting"/>
    <x v="0"/>
    <n v="3"/>
    <n v="1"/>
    <s v="Lighting"/>
    <n v="0.91633259480590001"/>
    <n v="1.30467645558681"/>
    <n v="519.63022253215001"/>
    <n v="0.166361904204785"/>
    <n v="0.71"/>
    <n v="368.93745799782698"/>
    <n v="0.118116951985397"/>
    <n v="3379"/>
    <n v="1.0900000000000001"/>
    <n v="1.36"/>
    <n v="2.1999999999999999E-2"/>
    <n v="0.57999999999999996"/>
    <n v="20.7161882213673"/>
    <d v="1900-01-13T19:08:05"/>
    <n v="43338"/>
    <n v="0.210905050969555"/>
    <n v="10.487949445603"/>
    <n v="0"/>
    <n v="5459.2698727112529"/>
  </r>
  <r>
    <s v="STND-61142"/>
    <s v="Municipal Trust &amp; Savings Bank"/>
    <s v="Municipal Trust &amp; Savings Bank - 720 Main St NW - Bourbonnais"/>
    <x v="0"/>
    <s v="Indoor Lighting"/>
    <x v="2"/>
    <n v="0"/>
    <n v="999.13300000000004"/>
    <n v="0.224664"/>
    <x v="0"/>
    <x v="0"/>
    <n v="14.797277300976599"/>
    <s v="Qty / 1,000"/>
    <m/>
    <s v="Private-Lighting"/>
    <x v="0"/>
    <n v="3"/>
    <n v="1"/>
    <s v="Lighting"/>
    <n v="0.91633259480590001"/>
    <n v="1.30467645558681"/>
    <n v="915.538134446203"/>
    <n v="0.29311383121795398"/>
    <n v="0.71"/>
    <n v="650.03207545680402"/>
    <n v="0.20811082016474799"/>
    <n v="3379"/>
    <n v="1.0900000000000001"/>
    <n v="1.36"/>
    <n v="2.1999999999999999E-2"/>
    <n v="0.57999999999999996"/>
    <n v="20.7161882213673"/>
    <d v="1900-01-13T19:08:05"/>
    <n v="43338"/>
    <n v="0.37159461361302498"/>
    <n v="18.478751337446301"/>
    <n v="0"/>
    <n v="9618.704875063675"/>
  </r>
  <r>
    <s v="STND-61142"/>
    <s v="Municipal Trust &amp; Savings Bank"/>
    <s v="Municipal Trust &amp; Savings Bank - 720 Main St NW - Bourbonnais"/>
    <x v="1"/>
    <s v="Outdoor &amp; Garage Lighting"/>
    <x v="1"/>
    <n v="0"/>
    <n v="26436.975999999999"/>
    <n v="0"/>
    <x v="0"/>
    <x v="0"/>
    <n v="10.1978380583316"/>
    <s v="Qty / 1,000"/>
    <m/>
    <s v="Private-Lighting"/>
    <x v="0"/>
    <n v="3"/>
    <n v="1"/>
    <s v="Lighting"/>
    <n v="0.91633259480590001"/>
    <n v="1.30467645558681"/>
    <n v="24225.0628169013"/>
    <n v="0"/>
    <n v="0.71"/>
    <n v="17199.794599999899"/>
    <n v="0"/>
    <n v="4903"/>
    <n v="1"/>
    <n v="1"/>
    <n v="0"/>
    <n v="0"/>
    <n v="14.276973281664301"/>
    <d v="1900-01-09T04:44:53"/>
    <n v="43338"/>
    <n v="0"/>
    <n v="0"/>
    <n v="0"/>
    <n v="175400.71996736532"/>
  </r>
  <r>
    <s v="STND-61142"/>
    <s v="Municipal Trust &amp; Savings Bank"/>
    <s v="Municipal Trust &amp; Savings Bank - 720 Main St NW - Bourbonnais"/>
    <x v="1"/>
    <s v="Outdoor &amp; Garage Lighting"/>
    <x v="1"/>
    <n v="0"/>
    <n v="18224.451000000001"/>
    <n v="0"/>
    <x v="0"/>
    <x v="0"/>
    <n v="10.1978380583316"/>
    <s v="Qty / 1,000"/>
    <m/>
    <s v="Private-Lighting"/>
    <x v="0"/>
    <n v="3"/>
    <n v="1"/>
    <s v="Lighting"/>
    <n v="0.91633259480590001"/>
    <n v="1.30467645558681"/>
    <n v="16699.658473742998"/>
    <n v="0"/>
    <n v="0.71"/>
    <n v="11856.7575163575"/>
    <n v="0"/>
    <n v="4903"/>
    <n v="1"/>
    <n v="1"/>
    <n v="0"/>
    <n v="0"/>
    <n v="14.276973281664301"/>
    <d v="1900-01-09T04:44:53"/>
    <n v="43338"/>
    <n v="0"/>
    <n v="0"/>
    <n v="0"/>
    <n v="120913.29304871977"/>
  </r>
  <r>
    <s v="STND-61142"/>
    <s v="Municipal Trust &amp; Savings Bank"/>
    <s v="Municipal Trust &amp; Savings Bank - 720 Main St NW - Bourbonnais"/>
    <x v="1"/>
    <s v="Outdoor &amp; Garage Lighting"/>
    <x v="1"/>
    <n v="0"/>
    <n v="11600.498"/>
    <n v="0"/>
    <x v="0"/>
    <x v="0"/>
    <n v="10.1978380583316"/>
    <s v="Qty / 1,000"/>
    <m/>
    <s v="Private-Lighting"/>
    <x v="0"/>
    <n v="3"/>
    <n v="1"/>
    <s v="Lighting"/>
    <n v="0.91633259480590001"/>
    <n v="1.30467645558681"/>
    <n v="10629.9144333807"/>
    <n v="0"/>
    <n v="0.71"/>
    <n v="7547.2392477002604"/>
    <n v="0"/>
    <n v="4903"/>
    <n v="1"/>
    <n v="1"/>
    <n v="0"/>
    <n v="0"/>
    <n v="14.276973281664301"/>
    <d v="1900-01-09T04:44:53"/>
    <n v="43338"/>
    <n v="0"/>
    <n v="0"/>
    <n v="0"/>
    <n v="76965.523635531674"/>
  </r>
  <r>
    <s v="STND-61143"/>
    <s v="GRM Information Management Services, Inc."/>
    <s v="GRM Information Management Services of Chicago LLC - 7123 W 64th St -  Bedford Park"/>
    <x v="0"/>
    <s v="Indoor Lighting"/>
    <x v="8"/>
    <n v="0"/>
    <n v="45065.474000000002"/>
    <n v="7.1320709999999998"/>
    <x v="0"/>
    <x v="0"/>
    <n v="9.5383441434566993"/>
    <s v="Qty / 1,000"/>
    <m/>
    <s v="Private-Lighting"/>
    <x v="0"/>
    <n v="3"/>
    <n v="1"/>
    <s v="Lighting"/>
    <n v="0.91633259480590001"/>
    <n v="1.30467645558681"/>
    <n v="41294.962726577804"/>
    <n v="9.3050451132734509"/>
    <n v="0.71"/>
    <n v="29319.423535870199"/>
    <n v="6.6065820304241498"/>
    <n v="5242"/>
    <n v="1"/>
    <n v="1.22"/>
    <n v="1.0999999999999999E-2"/>
    <n v="0.68"/>
    <n v="13.3536818008394"/>
    <d v="1900-01-08T12:55:13"/>
    <n v="43328"/>
    <n v="11.216303174148299"/>
    <n v="454.244589992356"/>
    <n v="0"/>
    <n v="279658.751772894"/>
  </r>
  <r>
    <s v="STND-61143"/>
    <s v="GRM Information Management Services, Inc."/>
    <s v="GRM Information Management Services of Chicago LLC - 7123 W 64th St -  Bedford Park"/>
    <x v="7"/>
    <s v="Indoor Lighting"/>
    <x v="8"/>
    <n v="0"/>
    <n v="1765.086"/>
    <n v="0.90717999999999999"/>
    <x v="0"/>
    <x v="0"/>
    <n v="8"/>
    <s v="Qty / 1,000"/>
    <m/>
    <s v="Private-Lighting"/>
    <x v="0"/>
    <n v="3"/>
    <n v="1"/>
    <s v="Lighting"/>
    <n v="0.91633259480590001"/>
    <n v="1.30467645558681"/>
    <n v="1617.4058344355699"/>
    <n v="1.1835763869792399"/>
    <n v="0.71"/>
    <n v="1148.35814244925"/>
    <n v="0.84033923475525996"/>
    <n v="5242"/>
    <n v="1"/>
    <n v="1.22"/>
    <n v="1.0999999999999999E-2"/>
    <n v="0.68"/>
    <n v="13.3536818008394"/>
    <d v="1900-01-08T12:55:13"/>
    <n v="43328"/>
    <n v="1.83046147073807"/>
    <n v="17.791464178791198"/>
    <n v="0"/>
    <n v="9186.8651395939996"/>
  </r>
  <r>
    <s v="STND-61144"/>
    <s v="BCSP 330 North Wabash Co-Investment JV, L.P."/>
    <s v="BCSP 330 North Wabash Property LLC - 330 N Wabash - Chicago"/>
    <x v="71"/>
    <s v="HVAC"/>
    <x v="6"/>
    <n v="0"/>
    <n v="1330596"/>
    <n v="0"/>
    <x v="3"/>
    <x v="0"/>
    <n v="9"/>
    <s v="NA"/>
    <m/>
    <s v="Private-Non-Lighting"/>
    <x v="2"/>
    <n v="1"/>
    <n v="1"/>
    <s v="Non-Lighting"/>
    <n v="0.63719436902659499"/>
    <n v="0.48692010922420598"/>
    <n v="847848.27864931105"/>
    <n v="0"/>
    <n v="0.7"/>
    <n v="593493.79505451699"/>
    <n v="0"/>
    <n v="2885"/>
    <n v="1.165"/>
    <n v="1.3779999999999999"/>
    <n v="2.5499999999999998E-2"/>
    <n v="0.55000000000000004"/>
    <n v="24.263431542460999"/>
    <d v="1900-01-16T07:56:40"/>
    <n v="43448"/>
    <n v="0"/>
    <n v="0"/>
    <n v="0"/>
    <n v="5341444.1554906527"/>
  </r>
  <r>
    <s v="STND-61145"/>
    <s v="NB Coatings Inc."/>
    <s v="NB Coatings - 2701 E 170th St - Lansing"/>
    <x v="5"/>
    <s v="Indoor Advanced Lighting"/>
    <x v="10"/>
    <n v="0"/>
    <n v="630.24"/>
    <n v="0.36192000000000002"/>
    <x v="0"/>
    <x v="0"/>
    <n v="15"/>
    <s v="Qty / 1,000"/>
    <m/>
    <s v="Private-Lighting"/>
    <x v="0"/>
    <n v="2"/>
    <n v="1"/>
    <s v="Lighting"/>
    <n v="0.97902139861649395"/>
    <n v="0.93591656730105399"/>
    <n v="617.01844626405898"/>
    <n v="0.33872692403759702"/>
    <n v="0.71"/>
    <n v="438.08309684748201"/>
    <n v="0.24049611606669399"/>
    <n v="4618"/>
    <n v="1.02"/>
    <n v="1.04"/>
    <n v="1.2E-2"/>
    <n v="0.81"/>
    <n v="15.158077089649201"/>
    <d v="1900-01-09T19:51:10"/>
    <n v="43380"/>
    <n v="0.40209748817378599"/>
    <n v="7.2590405442830503"/>
    <n v="0"/>
    <n v="6571.2464527122302"/>
  </r>
  <r>
    <s v="STND-61145"/>
    <s v="NB Coatings Inc."/>
    <s v="NB Coatings - 2701 E 170th St - Lansing"/>
    <x v="8"/>
    <s v="Indoor Advanced Lighting"/>
    <x v="10"/>
    <n v="0"/>
    <n v="92828"/>
    <n v="19.92775"/>
    <x v="0"/>
    <x v="0"/>
    <n v="10.827197921178"/>
    <s v="Qty / 1,000"/>
    <m/>
    <s v="Private-Lighting"/>
    <x v="0"/>
    <n v="2"/>
    <n v="1"/>
    <s v="Lighting"/>
    <n v="0.97902139861649395"/>
    <n v="0.93591656730105399"/>
    <n v="90880.598390771906"/>
    <n v="18.650711374033602"/>
    <n v="0.71"/>
    <n v="64525.224857448004"/>
    <n v="13.242005075563799"/>
    <n v="4618"/>
    <n v="1.02"/>
    <n v="1.04"/>
    <n v="1.2E-2"/>
    <n v="0.81"/>
    <n v="15.158077089649201"/>
    <d v="1900-01-09T19:51:10"/>
    <n v="43380"/>
    <n v="22.1399707668965"/>
    <n v="1069.1835104796701"/>
    <n v="0"/>
    <n v="698627.38044010405"/>
  </r>
  <r>
    <s v="STND-61145"/>
    <s v="NB Coatings Inc."/>
    <s v="NB Coatings - 2701 E 170th St - Lansing"/>
    <x v="8"/>
    <s v="Indoor Advanced Lighting"/>
    <x v="10"/>
    <n v="0"/>
    <n v="-412.16"/>
    <n v="-8.8480000000000003E-2"/>
    <x v="0"/>
    <x v="0"/>
    <n v="10.827197921178"/>
    <s v="Qty / 1,000"/>
    <m/>
    <s v="Private-Lighting"/>
    <x v="0"/>
    <n v="2"/>
    <n v="1"/>
    <s v="Lighting"/>
    <n v="0.97902139861649395"/>
    <n v="0.93591656730105399"/>
    <n v="-403.51345965377402"/>
    <n v="-8.28098978747972E-2"/>
    <n v="0.71"/>
    <n v="-286.49455635418002"/>
    <n v="-5.8795027491106003E-2"/>
    <n v="4618"/>
    <n v="1.02"/>
    <n v="1.04"/>
    <n v="1.2E-2"/>
    <n v="0.81"/>
    <n v="15.158077089649201"/>
    <d v="1900-01-09T19:51:10"/>
    <n v="43380"/>
    <n v="-9.8302347904555096E-2"/>
    <n v="-4.74721717239734"/>
    <n v="0"/>
    <n v="-3101.9332649867911"/>
  </r>
  <r>
    <s v="STND-61145"/>
    <s v="NB Coatings Inc."/>
    <s v="NB Coatings - 2701 E 170th St - Lansing"/>
    <x v="8"/>
    <s v="Indoor Advanced Lighting"/>
    <x v="10"/>
    <n v="0"/>
    <n v="58655.519999999997"/>
    <n v="12.591810000000001"/>
    <x v="0"/>
    <x v="0"/>
    <n v="10.827197921178"/>
    <s v="Qty / 1,000"/>
    <m/>
    <s v="Private-Lighting"/>
    <x v="0"/>
    <n v="2"/>
    <n v="1"/>
    <s v="Lighting"/>
    <n v="0.97902139861649395"/>
    <n v="0.93591656730105399"/>
    <n v="57425.009226977701"/>
    <n v="11.7848835913071"/>
    <n v="0.71"/>
    <n v="40771.756551154198"/>
    <n v="8.3672673498280297"/>
    <n v="4618"/>
    <n v="1.02"/>
    <n v="1.04"/>
    <n v="1.2E-2"/>
    <n v="0.81"/>
    <n v="15.158077089649201"/>
    <d v="1900-01-09T19:51:10"/>
    <n v="43380"/>
    <n v="13.989652886167001"/>
    <n v="675.58834384679699"/>
    <n v="0"/>
    <n v="441443.87777343224"/>
  </r>
  <r>
    <s v="STND-61145"/>
    <s v="NB Coatings Inc."/>
    <s v="NB Coatings - 2701 E 170th St - Lansing"/>
    <x v="5"/>
    <s v="Indoor Advanced Lighting"/>
    <x v="10"/>
    <n v="0"/>
    <n v="12665.4"/>
    <n v="7.2732000000000001"/>
    <x v="0"/>
    <x v="0"/>
    <n v="15"/>
    <s v="Qty / 1,000"/>
    <m/>
    <s v="Private-Lighting"/>
    <x v="0"/>
    <n v="2"/>
    <n v="1"/>
    <s v="Lighting"/>
    <n v="0.97902139861649395"/>
    <n v="0.93591656730105399"/>
    <n v="12399.6976220373"/>
    <n v="6.8071083772940204"/>
    <n v="0.71"/>
    <n v="8803.7853116465103"/>
    <n v="4.8330469478787599"/>
    <n v="4618"/>
    <n v="1.02"/>
    <n v="1.04"/>
    <n v="1.2E-2"/>
    <n v="0.81"/>
    <n v="15.158077089649201"/>
    <d v="1900-01-09T19:51:10"/>
    <n v="43380"/>
    <n v="8.0806129834924292"/>
    <n v="145.87879555338"/>
    <n v="0"/>
    <n v="132056.77967469767"/>
  </r>
  <r>
    <s v="STND-61146"/>
    <s v="Erect-A-Tube Inc"/>
    <s v="Erect A Tube - 701 W Park Street - Harvard"/>
    <x v="0"/>
    <s v="Indoor Lighting"/>
    <x v="10"/>
    <n v="0"/>
    <n v="109186.145"/>
    <n v="19.526831999999999"/>
    <x v="0"/>
    <x v="0"/>
    <n v="10.827197921178"/>
    <s v="Qty / 1,000"/>
    <m/>
    <s v="Private-Lighting"/>
    <x v="0"/>
    <n v="2"/>
    <n v="1"/>
    <s v="Lighting"/>
    <n v="0.97902139861649395"/>
    <n v="0.93591656730105399"/>
    <n v="106895.572387443"/>
    <n v="18.275485575704401"/>
    <n v="0.71"/>
    <n v="75895.856395084702"/>
    <n v="12.9755947587501"/>
    <n v="4618"/>
    <n v="1.02"/>
    <n v="1.04"/>
    <n v="1.2E-2"/>
    <n v="0.81"/>
    <n v="15.158077089649201"/>
    <d v="1900-01-09T19:51:10"/>
    <n v="43327"/>
    <n v="21.694546030038399"/>
    <n v="1257.5949692640399"/>
    <n v="0"/>
    <n v="821739.45858688513"/>
  </r>
  <r>
    <s v="STND-61146"/>
    <s v="Erect-A-Tube Inc"/>
    <s v="Erect A Tube - 701 W Park Street - Harvard"/>
    <x v="0"/>
    <s v="Indoor Lighting"/>
    <x v="10"/>
    <n v="0"/>
    <n v="11493.278"/>
    <n v="2.0554559999999999"/>
    <x v="0"/>
    <x v="0"/>
    <n v="10.827197921178"/>
    <s v="Qty / 1,000"/>
    <m/>
    <s v="Private-Lighting"/>
    <x v="0"/>
    <n v="2"/>
    <n v="1"/>
    <s v="Lighting"/>
    <n v="0.97902139861649395"/>
    <n v="0.93591656730105399"/>
    <n v="11252.1651022482"/>
    <n v="1.9237353237583501"/>
    <n v="0.71"/>
    <n v="7989.0372225962001"/>
    <n v="1.3658520798684299"/>
    <n v="4618"/>
    <n v="1.02"/>
    <n v="1.04"/>
    <n v="1.2E-2"/>
    <n v="0.81"/>
    <n v="15.158077089649201"/>
    <d v="1900-01-09T19:51:10"/>
    <n v="43327"/>
    <n v="2.2836364242145701"/>
    <n v="132.37841296762599"/>
    <n v="0"/>
    <n v="86498.887208707238"/>
  </r>
  <r>
    <s v="STND-61146"/>
    <s v="Erect-A-Tube Inc"/>
    <s v="Erect A Tube - 701 W Park Street - Harvard"/>
    <x v="0"/>
    <s v="Indoor Lighting"/>
    <x v="10"/>
    <n v="0"/>
    <n v="5746.6390000000001"/>
    <n v="1.027728"/>
    <x v="0"/>
    <x v="0"/>
    <n v="10.827197921178"/>
    <s v="Qty / 1,000"/>
    <m/>
    <s v="Private-Lighting"/>
    <x v="0"/>
    <n v="2"/>
    <n v="1"/>
    <s v="Lighting"/>
    <n v="0.97902139861649395"/>
    <n v="0.93591656730105399"/>
    <n v="5626.0825511240901"/>
    <n v="0.96186766187917705"/>
    <n v="0.71"/>
    <n v="3994.5186112981"/>
    <n v="0.68292603993421597"/>
    <n v="4618"/>
    <n v="1.02"/>
    <n v="1.04"/>
    <n v="1.2E-2"/>
    <n v="0.81"/>
    <n v="15.158077089649201"/>
    <d v="1900-01-09T19:51:10"/>
    <n v="43327"/>
    <n v="1.14181821210729"/>
    <n v="66.189206483812796"/>
    <n v="0"/>
    <n v="43249.443604353619"/>
  </r>
  <r>
    <s v="STND-61146"/>
    <s v="Erect-A-Tube Inc"/>
    <s v="Erect A Tube - 701 W Park Street - Harvard"/>
    <x v="7"/>
    <s v="Indoor Lighting"/>
    <x v="10"/>
    <n v="0"/>
    <n v="14922.42"/>
    <n v="9.0604800000000001"/>
    <x v="0"/>
    <x v="0"/>
    <n v="8"/>
    <s v="Qty / 1,000"/>
    <m/>
    <s v="Private-Lighting"/>
    <x v="0"/>
    <n v="2"/>
    <n v="1"/>
    <s v="Lighting"/>
    <n v="0.97902139861649395"/>
    <n v="0.93591656730105399"/>
    <n v="14609.3684991427"/>
    <n v="8.4798533396998508"/>
    <n v="0.71"/>
    <n v="10372.651634391301"/>
    <n v="6.0206958711868896"/>
    <n v="4618"/>
    <n v="1.02"/>
    <n v="1.04"/>
    <n v="1.2E-2"/>
    <n v="0.81"/>
    <n v="15.158077089649201"/>
    <d v="1900-01-09T19:51:10"/>
    <n v="43327"/>
    <n v="12.354098688373901"/>
    <n v="171.87492351932599"/>
    <n v="0"/>
    <n v="82981.213075130407"/>
  </r>
  <r>
    <s v="STND-61147"/>
    <s v="TJX Companies, Inc."/>
    <s v="TJX Companies Inc  -  725 W Rt 22 - Lake Zurich"/>
    <x v="0"/>
    <s v="Indoor Lighting"/>
    <x v="14"/>
    <n v="0"/>
    <n v="92833.823999999993"/>
    <n v="18.547891"/>
    <x v="0"/>
    <x v="0"/>
    <n v="12.215978499877799"/>
    <s v="Qty / 1,000"/>
    <m/>
    <s v="Private-Lighting"/>
    <x v="0"/>
    <n v="3"/>
    <n v="1"/>
    <s v="Lighting"/>
    <n v="0.91633259480590001"/>
    <n v="1.30467645558681"/>
    <n v="85066.658831674198"/>
    <n v="24.1989966884904"/>
    <n v="0.71"/>
    <n v="60397.3277704887"/>
    <n v="17.181287648828199"/>
    <n v="4093"/>
    <n v="1.1200000000000001"/>
    <n v="1.29"/>
    <n v="1.9E-2"/>
    <n v="0.71"/>
    <n v="17.102369899829"/>
    <d v="1900-01-11T05:11:01"/>
    <n v="43369"/>
    <n v="26.421003044535901"/>
    <n v="1443.0951051801901"/>
    <n v="0"/>
    <n v="737812.45749436226"/>
  </r>
  <r>
    <s v="STND-61147"/>
    <s v="TJX Companies, Inc."/>
    <s v="TJX Companies Inc  -  725 W Rt 22 - Lake Zurich"/>
    <x v="0"/>
    <s v="Indoor Lighting"/>
    <x v="14"/>
    <n v="0"/>
    <n v="339.22800000000001"/>
    <n v="6.7777000000000004E-2"/>
    <x v="0"/>
    <x v="0"/>
    <n v="12.215978499877799"/>
    <s v="Qty / 1,000"/>
    <m/>
    <s v="Private-Lighting"/>
    <x v="0"/>
    <n v="3"/>
    <n v="1"/>
    <s v="Lighting"/>
    <n v="0.91633259480590001"/>
    <n v="1.30467645558681"/>
    <n v="310.845673470816"/>
    <n v="8.8427056130307005E-2"/>
    <n v="0.71"/>
    <n v="220.700428164279"/>
    <n v="6.2783209852517993E-2"/>
    <n v="4093"/>
    <n v="1.1200000000000001"/>
    <n v="1.29"/>
    <n v="1.9E-2"/>
    <n v="0.71"/>
    <n v="17.102369899829"/>
    <d v="1900-01-11T05:11:01"/>
    <n v="43369"/>
    <n v="9.6546627503337701E-2"/>
    <n v="5.2732748178084803"/>
    <n v="0"/>
    <n v="2696.0716853686572"/>
  </r>
  <r>
    <s v="STND-61147"/>
    <s v="TJX Companies, Inc."/>
    <s v="TJX Companies Inc  -  725 W Rt 22 - Lake Zurich"/>
    <x v="0"/>
    <s v="Indoor Lighting"/>
    <x v="14"/>
    <n v="0"/>
    <n v="1503.604"/>
    <n v="0.30041499999999999"/>
    <x v="0"/>
    <x v="0"/>
    <n v="12.215978499877799"/>
    <s v="Qty / 1,000"/>
    <m/>
    <s v="Private-Lighting"/>
    <x v="0"/>
    <n v="3"/>
    <n v="1"/>
    <s v="Lighting"/>
    <n v="0.91633259480590001"/>
    <n v="1.30467645558681"/>
    <n v="1377.80135488053"/>
    <n v="0.39194437740511001"/>
    <n v="0.71"/>
    <n v="978.23896196517603"/>
    <n v="0.27828050795762799"/>
    <n v="4093"/>
    <n v="1.1200000000000001"/>
    <n v="1.29"/>
    <n v="1.9E-2"/>
    <n v="0.71"/>
    <n v="17.102369899829"/>
    <d v="1900-01-11T05:11:01"/>
    <n v="43369"/>
    <n v="0.42793359253751601"/>
    <n v="23.3734158417233"/>
    <n v="0"/>
    <n v="11950.146127109367"/>
  </r>
  <r>
    <s v="STND-61147"/>
    <s v="TJX Companies, Inc."/>
    <s v="TJX Companies Inc  -  725 W Rt 22 - Lake Zurich"/>
    <x v="0"/>
    <s v="Indoor Lighting"/>
    <x v="14"/>
    <n v="0"/>
    <n v="206.28700000000001"/>
    <n v="4.1216000000000003E-2"/>
    <x v="0"/>
    <x v="0"/>
    <n v="12.215978499877799"/>
    <s v="Qty / 1,000"/>
    <m/>
    <s v="Private-Lighting"/>
    <x v="0"/>
    <n v="3"/>
    <n v="1"/>
    <s v="Lighting"/>
    <n v="0.91633259480590001"/>
    <n v="1.30467645558681"/>
    <n v="189.02750198472501"/>
    <n v="5.37735447934658E-2"/>
    <n v="0.71"/>
    <n v="134.20952640915499"/>
    <n v="3.8179216803360699E-2"/>
    <n v="4093"/>
    <n v="1.1200000000000001"/>
    <n v="1.29"/>
    <n v="1.9E-2"/>
    <n v="0.71"/>
    <n v="17.102369899829"/>
    <d v="1900-01-11T05:11:01"/>
    <n v="43369"/>
    <n v="5.8711152738798802E-2"/>
    <n v="3.2067165515265801"/>
    <n v="0"/>
    <n v="1639.500689093019"/>
  </r>
  <r>
    <s v="STND-61147"/>
    <s v="TJX Companies, Inc."/>
    <s v="TJX Companies Inc  -  725 W Rt 22 - Lake Zurich"/>
    <x v="0"/>
    <s v="Indoor Lighting"/>
    <x v="14"/>
    <n v="0"/>
    <n v="13601.203"/>
    <n v="2.7174749999999999"/>
    <x v="0"/>
    <x v="0"/>
    <n v="12.215978499877799"/>
    <s v="Qty / 1,000"/>
    <m/>
    <s v="Private-Lighting"/>
    <x v="0"/>
    <n v="3"/>
    <n v="1"/>
    <s v="Lighting"/>
    <n v="0.91633259480590001"/>
    <n v="1.30467645558681"/>
    <n v="12463.2256374718"/>
    <n v="3.5454256511457598"/>
    <n v="0.71"/>
    <n v="8848.8902026049709"/>
    <n v="2.5172522123134899"/>
    <n v="4093"/>
    <n v="1.1200000000000001"/>
    <n v="1.29"/>
    <n v="1.9E-2"/>
    <n v="0.71"/>
    <n v="17.102369899829"/>
    <d v="1900-01-11T05:11:01"/>
    <n v="43369"/>
    <n v="3.8709746163836201"/>
    <n v="211.429720635682"/>
    <n v="0"/>
    <n v="108097.85246280163"/>
  </r>
  <r>
    <s v="STND-61148"/>
    <s v="The Morton Arboretum"/>
    <s v="The Morton Arboretum - 4100 Illinois Rte 53 - Lisle"/>
    <x v="0"/>
    <s v="Indoor Lighting"/>
    <x v="2"/>
    <n v="0"/>
    <n v="7403.0510000000004"/>
    <n v="1.585488"/>
    <x v="0"/>
    <x v="0"/>
    <n v="14.797277300976599"/>
    <s v="Qty / 1,000"/>
    <m/>
    <s v="Private-Lighting"/>
    <x v="0"/>
    <n v="3"/>
    <n v="1"/>
    <s v="Lighting"/>
    <n v="0.91633259480590001"/>
    <n v="1.30467645558681"/>
    <n v="6783.6569323104104"/>
    <n v="2.0685488642154102"/>
    <n v="0.71"/>
    <n v="4816.3964219403897"/>
    <n v="1.46866969359294"/>
    <n v="3379"/>
    <n v="1.0900000000000001"/>
    <n v="1.36"/>
    <n v="2.1999999999999999E-2"/>
    <n v="0.57999999999999996"/>
    <n v="20.7161882213673"/>
    <d v="1900-01-13T19:08:05"/>
    <n v="43286"/>
    <n v="2.6223996757294801"/>
    <n v="136.91784634020999"/>
    <n v="0"/>
    <n v="71269.553446883438"/>
  </r>
  <r>
    <s v="STND-61148"/>
    <s v="The Morton Arboretum"/>
    <s v="The Morton Arboretum - 4100 Illinois Rte 53 - Lisle"/>
    <x v="38"/>
    <s v="Indoor Lighting"/>
    <x v="2"/>
    <n v="0"/>
    <n v="992.84900000000005"/>
    <n v="0.21738199999999999"/>
    <x v="0"/>
    <x v="0"/>
    <n v="8"/>
    <s v="Qty / 1,000"/>
    <m/>
    <s v="Private-Lighting"/>
    <x v="0"/>
    <n v="3"/>
    <n v="1"/>
    <s v="Lighting"/>
    <n v="0.91633259480590001"/>
    <n v="1.30467645558681"/>
    <n v="909.77990042044303"/>
    <n v="0.28361317726837099"/>
    <n v="0.71"/>
    <n v="645.94372929851397"/>
    <n v="0.20136535586054399"/>
    <n v="3379"/>
    <n v="1.0900000000000001"/>
    <n v="1.36"/>
    <n v="2.1999999999999999E-2"/>
    <n v="0.57999999999999996"/>
    <n v="20.7161882213673"/>
    <d v="1900-01-13T19:08:05"/>
    <n v="43286"/>
    <n v="0.35955017402176898"/>
    <n v="18.362530100229101"/>
    <n v="0"/>
    <n v="5167.5498343881118"/>
  </r>
  <r>
    <s v="STND-61149"/>
    <s v="PM Mold Company Inc."/>
    <s v="PM Mold Company Inc - 521 Morse Ave - Schaumburg"/>
    <x v="0"/>
    <s v="Indoor Lighting"/>
    <x v="10"/>
    <n v="0"/>
    <n v="7225.692"/>
    <n v="1.2922419999999999"/>
    <x v="0"/>
    <x v="0"/>
    <n v="10.827197921178"/>
    <s v="Qty / 1,000"/>
    <m/>
    <s v="Private-Lighting"/>
    <x v="0"/>
    <n v="3"/>
    <n v="1"/>
    <s v="Lighting"/>
    <n v="0.91633259480590001"/>
    <n v="1.30467645558681"/>
    <n v="6621.1370996282303"/>
    <n v="1.6859577123204099"/>
    <n v="0.71"/>
    <n v="4701.0073407360396"/>
    <n v="1.19702997574749"/>
    <n v="4618"/>
    <n v="1.02"/>
    <n v="1.04"/>
    <n v="1.2E-2"/>
    <n v="0.81"/>
    <n v="15.158077089649201"/>
    <d v="1900-01-09T19:51:10"/>
    <n v="43322"/>
    <n v="2.00137430237465"/>
    <n v="77.895730583861507"/>
    <n v="0"/>
    <n v="50898.736907059763"/>
  </r>
  <r>
    <s v="STND-61149"/>
    <s v="PM Mold Company Inc."/>
    <s v="PM Mold Company Inc - 521 Morse Ave - Schaumburg"/>
    <x v="0"/>
    <s v="Indoor Lighting"/>
    <x v="10"/>
    <n v="0"/>
    <n v="10725.49"/>
    <n v="1.918145"/>
    <x v="0"/>
    <x v="0"/>
    <n v="10.827197921178"/>
    <s v="Qty / 1,000"/>
    <m/>
    <s v="Private-Lighting"/>
    <x v="0"/>
    <n v="3"/>
    <n v="1"/>
    <s v="Lighting"/>
    <n v="0.91633259480590001"/>
    <n v="1.30467645558681"/>
    <n v="9828.1160822647307"/>
    <n v="2.5025586199015599"/>
    <n v="0.71"/>
    <n v="6977.9624184079603"/>
    <n v="1.7768166201301001"/>
    <n v="4618"/>
    <n v="1.02"/>
    <n v="1.04"/>
    <n v="1.2E-2"/>
    <n v="0.81"/>
    <n v="15.158077089649201"/>
    <d v="1900-01-09T19:51:10"/>
    <n v="43322"/>
    <n v="2.9707485991234002"/>
    <n v="115.624895085467"/>
    <n v="0"/>
    <n v="75551.780190644873"/>
  </r>
  <r>
    <s v="STND-61149"/>
    <s v="PM Mold Company Inc."/>
    <s v="PM Mold Company Inc - 521 Morse Ave - Schaumburg"/>
    <x v="0"/>
    <s v="Indoor Lighting"/>
    <x v="10"/>
    <n v="0"/>
    <n v="1884.144"/>
    <n v="0.33695999999999998"/>
    <x v="0"/>
    <x v="0"/>
    <n v="10.827197921178"/>
    <s v="Qty / 1,000"/>
    <m/>
    <s v="Private-Lighting"/>
    <x v="0"/>
    <n v="3"/>
    <n v="1"/>
    <s v="Lighting"/>
    <n v="0.91633259480590001"/>
    <n v="1.30467645558681"/>
    <n v="1726.50256050797"/>
    <n v="0.43962377847452999"/>
    <n v="0.71"/>
    <n v="1225.81681796066"/>
    <n v="0.31213288271691603"/>
    <n v="4618"/>
    <n v="1.02"/>
    <n v="1.04"/>
    <n v="1.2E-2"/>
    <n v="0.81"/>
    <n v="15.158077089649201"/>
    <d v="1900-01-09T19:51:10"/>
    <n v="43322"/>
    <n v="0.52187058223472205"/>
    <n v="20.311794829505502"/>
    <n v="0"/>
    <n v="13272.161303168688"/>
  </r>
  <r>
    <s v="STND-61150"/>
    <s v="Fullers Carwash Bedford Park"/>
    <s v="Fullers Car Wash - 7459 S State Rd - Bedford Park"/>
    <x v="62"/>
    <s v="Indoor Lighting"/>
    <x v="2"/>
    <n v="0"/>
    <n v="20713.811000000002"/>
    <n v="4.4362110000000001"/>
    <x v="0"/>
    <x v="0"/>
    <n v="14.797277300976599"/>
    <s v="Qty / 1,000"/>
    <m/>
    <s v="Private-Lighting"/>
    <x v="0"/>
    <n v="3"/>
    <n v="1"/>
    <s v="Lighting"/>
    <n v="0.91633259480590001"/>
    <n v="1.30467645558681"/>
    <n v="18980.740181949001"/>
    <n v="5.7878200437152003"/>
    <n v="0.71"/>
    <n v="13476.3255291838"/>
    <n v="4.1093522310377901"/>
    <n v="3379"/>
    <n v="1.0900000000000001"/>
    <n v="1.36"/>
    <n v="2.1999999999999999E-2"/>
    <n v="0.57999999999999996"/>
    <n v="20.7161882213673"/>
    <d v="1900-01-13T19:08:05"/>
    <n v="43329"/>
    <n v="7.3375000554198797"/>
    <n v="383.09750825952102"/>
    <n v="0"/>
    <n v="199412.92585356289"/>
  </r>
  <r>
    <s v="STND-61151"/>
    <s v="Deerfield-Bannockburn Fire Protection District"/>
    <s v="Bannockburn Fire Department #19 - 1935 Half Day Rd - Bannockburn"/>
    <x v="0"/>
    <s v="Indoor Lighting"/>
    <x v="2"/>
    <n v="0"/>
    <n v="16850.227999999999"/>
    <n v="3.6087600000000002"/>
    <x v="0"/>
    <x v="1"/>
    <n v="14.797277300976599"/>
    <s v="Qty / 1,000"/>
    <m/>
    <s v="Public-Lighting"/>
    <x v="0"/>
    <n v="3"/>
    <n v="1"/>
    <s v="Lighting"/>
    <n v="0.99829244462109001"/>
    <n v="0.987374621353864"/>
    <n v="16821.455302542701"/>
    <n v="3.5631980385569699"/>
    <n v="0.71"/>
    <n v="11943.2332648054"/>
    <n v="2.5298706073754502"/>
    <n v="3379"/>
    <n v="1.0900000000000001"/>
    <n v="1.36"/>
    <n v="2.1999999999999999E-2"/>
    <n v="0.57999999999999996"/>
    <n v="20.7161882213673"/>
    <d v="1900-01-13T19:08:05"/>
    <n v="43267"/>
    <n v="4.5172388926939302"/>
    <n v="339.51561161095498"/>
    <n v="0"/>
    <n v="176727.33448957358"/>
  </r>
  <r>
    <s v="STND-61152"/>
    <s v="Cook County Government"/>
    <s v="Cook County - 69 W Washington - Chicago"/>
    <x v="12"/>
    <s v="Variable Speed Drives"/>
    <x v="6"/>
    <n v="0"/>
    <n v="26036.791000000001"/>
    <n v="0"/>
    <x v="6"/>
    <x v="1"/>
    <n v="15"/>
    <s v="ΔkWpeak"/>
    <m/>
    <s v="Public-Non-Lighting"/>
    <x v="2"/>
    <n v="3"/>
    <n v="1"/>
    <s v="Non-Lighting"/>
    <n v="1.01534080484258"/>
    <n v="0.52563350510805795"/>
    <n v="26436.216329457999"/>
    <n v="0"/>
    <n v="0.7"/>
    <n v="18505.351430620602"/>
    <n v="0"/>
    <n v="2885"/>
    <n v="1.165"/>
    <n v="1.3779999999999999"/>
    <n v="2.5499999999999998E-2"/>
    <n v="0.55000000000000004"/>
    <n v="24.263431542460999"/>
    <d v="1900-01-16T07:56:40"/>
    <n v="43432"/>
    <n v="0"/>
    <n v="0"/>
    <n v="0"/>
    <n v="277580.27145930903"/>
  </r>
  <r>
    <s v="STND-61152"/>
    <s v="Cook County Government"/>
    <s v="Cook County - 69 W Washington - Chicago"/>
    <x v="12"/>
    <s v="Variable Speed Drives"/>
    <x v="6"/>
    <n v="0"/>
    <n v="19148.623"/>
    <n v="4.17957"/>
    <x v="6"/>
    <x v="1"/>
    <n v="15"/>
    <s v="ΔkWpeak"/>
    <m/>
    <s v="Public-Non-Lighting"/>
    <x v="2"/>
    <n v="3"/>
    <n v="1"/>
    <s v="Non-Lighting"/>
    <n v="1.01534080484258"/>
    <n v="0.52563350510805795"/>
    <n v="19442.3782884471"/>
    <n v="2.1969220289444902"/>
    <n v="0.7"/>
    <n v="13609.664801913001"/>
    <n v="1.53784542026114"/>
    <n v="2885"/>
    <n v="1.165"/>
    <n v="1.3779999999999999"/>
    <n v="2.5499999999999998E-2"/>
    <n v="0.55000000000000004"/>
    <n v="24.263431542460999"/>
    <d v="1900-01-16T07:56:40"/>
    <n v="43432"/>
    <n v="2.1969220289444902"/>
    <n v="0"/>
    <n v="0"/>
    <n v="204144.97202869502"/>
  </r>
  <r>
    <s v="STND-61152"/>
    <s v="Cook County Government"/>
    <s v="Cook County - 69 W Washington - Chicago"/>
    <x v="12"/>
    <s v="Variable Speed Drives"/>
    <x v="6"/>
    <n v="0"/>
    <n v="26036.791000000001"/>
    <n v="0"/>
    <x v="6"/>
    <x v="1"/>
    <n v="15"/>
    <s v="ΔkWpeak"/>
    <m/>
    <s v="Public-Non-Lighting"/>
    <x v="2"/>
    <n v="3"/>
    <n v="1"/>
    <s v="Non-Lighting"/>
    <n v="1.01534080484258"/>
    <n v="0.52563350510805795"/>
    <n v="26436.216329457999"/>
    <n v="0"/>
    <n v="0.7"/>
    <n v="18505.351430620602"/>
    <n v="0"/>
    <n v="2885"/>
    <n v="1.165"/>
    <n v="1.3779999999999999"/>
    <n v="2.5499999999999998E-2"/>
    <n v="0.55000000000000004"/>
    <n v="24.263431542460999"/>
    <d v="1900-01-16T07:56:40"/>
    <n v="43432"/>
    <n v="0"/>
    <n v="0"/>
    <n v="0"/>
    <n v="277580.27145930903"/>
  </r>
  <r>
    <s v="STND-61152"/>
    <s v="Cook County Government"/>
    <s v="Cook County - 69 W Washington - Chicago"/>
    <x v="12"/>
    <s v="Variable Speed Drives"/>
    <x v="6"/>
    <n v="0"/>
    <n v="19148.623"/>
    <n v="4.17957"/>
    <x v="6"/>
    <x v="1"/>
    <n v="15"/>
    <s v="ΔkWpeak"/>
    <m/>
    <s v="Public-Non-Lighting"/>
    <x v="2"/>
    <n v="3"/>
    <n v="1"/>
    <s v="Non-Lighting"/>
    <n v="1.01534080484258"/>
    <n v="0.52563350510805795"/>
    <n v="19442.3782884471"/>
    <n v="2.1969220289444902"/>
    <n v="0.7"/>
    <n v="13609.664801913001"/>
    <n v="1.53784542026114"/>
    <n v="2885"/>
    <n v="1.165"/>
    <n v="1.3779999999999999"/>
    <n v="2.5499999999999998E-2"/>
    <n v="0.55000000000000004"/>
    <n v="24.263431542460999"/>
    <d v="1900-01-16T07:56:40"/>
    <n v="43432"/>
    <n v="2.1969220289444902"/>
    <n v="0"/>
    <n v="0"/>
    <n v="204144.97202869502"/>
  </r>
  <r>
    <s v="STND-61152"/>
    <s v="Cook County Government"/>
    <s v="Cook County - 69 W Washington - Chicago"/>
    <x v="12"/>
    <s v="Variable Speed Drives"/>
    <x v="6"/>
    <n v="0"/>
    <n v="13018.396000000001"/>
    <n v="0"/>
    <x v="6"/>
    <x v="1"/>
    <n v="15"/>
    <s v="ΔkWpeak"/>
    <m/>
    <s v="Public-Non-Lighting"/>
    <x v="2"/>
    <n v="3"/>
    <n v="1"/>
    <s v="Non-Lighting"/>
    <n v="1.01534080484258"/>
    <n v="0.52563350510805795"/>
    <n v="13218.108672399399"/>
    <n v="0"/>
    <n v="0.7"/>
    <n v="9252.6760706795703"/>
    <n v="0"/>
    <n v="2885"/>
    <n v="1.165"/>
    <n v="1.3779999999999999"/>
    <n v="2.5499999999999998E-2"/>
    <n v="0.55000000000000004"/>
    <n v="24.263431542460999"/>
    <d v="1900-01-16T07:56:40"/>
    <n v="43432"/>
    <n v="0"/>
    <n v="0"/>
    <n v="0"/>
    <n v="138790.14106019356"/>
  </r>
  <r>
    <s v="STND-61152"/>
    <s v="Cook County Government"/>
    <s v="Cook County - 69 W Washington - Chicago"/>
    <x v="12"/>
    <s v="Variable Speed Drives"/>
    <x v="6"/>
    <n v="0"/>
    <n v="9574.3109999999997"/>
    <n v="2.089785"/>
    <x v="6"/>
    <x v="1"/>
    <n v="15"/>
    <s v="ΔkWpeak"/>
    <m/>
    <s v="Public-Non-Lighting"/>
    <x v="2"/>
    <n v="3"/>
    <n v="1"/>
    <s v="Non-Lighting"/>
    <n v="1.01534080484258"/>
    <n v="0.52563350510805795"/>
    <n v="9721.1886365531409"/>
    <n v="1.09846101447224"/>
    <n v="0.7"/>
    <n v="6804.8320455871999"/>
    <n v="0.76892271013057001"/>
    <n v="2885"/>
    <n v="1.165"/>
    <n v="1.3779999999999999"/>
    <n v="2.5499999999999998E-2"/>
    <n v="0.55000000000000004"/>
    <n v="24.263431542460999"/>
    <d v="1900-01-16T07:56:40"/>
    <n v="43432"/>
    <n v="1.09846101447224"/>
    <n v="0"/>
    <n v="0"/>
    <n v="102072.480683808"/>
  </r>
  <r>
    <s v="STND-61153"/>
    <s v="All-Rite Industries"/>
    <s v="All-Rite Industries - 3613 N Richmond Rd - Johnsburg"/>
    <x v="72"/>
    <s v="Compressed Air"/>
    <x v="10"/>
    <n v="0"/>
    <n v="31212"/>
    <n v="5.01"/>
    <x v="4"/>
    <x v="0"/>
    <n v="10"/>
    <s v="ΔkWpeak / CF"/>
    <n v="0.95"/>
    <s v="Private-Non-Lighting"/>
    <x v="2"/>
    <n v="3"/>
    <n v="1"/>
    <s v="Non-Lighting"/>
    <n v="0.98952339343681495"/>
    <n v="0.43468415683807998"/>
    <n v="30885.0041559499"/>
    <n v="2.1777676257587801"/>
    <n v="0.7"/>
    <n v="21619.502909164901"/>
    <n v="1.52443733803115"/>
    <n v="4618"/>
    <n v="1.02"/>
    <n v="1.04"/>
    <n v="1.2E-2"/>
    <n v="0.81"/>
    <n v="15.158077089649201"/>
    <d v="1900-01-09T19:51:10"/>
    <n v="43386"/>
    <n v="2.2923869744829299"/>
    <n v="0"/>
    <n v="0"/>
    <n v="216195.02909164902"/>
  </r>
  <r>
    <s v="STND-61154"/>
    <s v="ATS Sortimat USA, LLC"/>
    <s v="Sortimat Technology Inc - 5655 Meadow Brook Ind Ct - Rolling Meadows"/>
    <x v="0"/>
    <s v="Indoor Lighting"/>
    <x v="10"/>
    <n v="0"/>
    <n v="65596.472999999998"/>
    <n v="11.731261999999999"/>
    <x v="0"/>
    <x v="0"/>
    <n v="10.827197921178"/>
    <s v="Qty / 1,000"/>
    <m/>
    <s v="Private-Lighting"/>
    <x v="0"/>
    <n v="2"/>
    <n v="1"/>
    <s v="Lighting"/>
    <n v="0.97902139861649395"/>
    <n v="0.93591656730105399"/>
    <n v="64220.350740768998"/>
    <n v="10.979482461149299"/>
    <n v="0.71"/>
    <n v="45596.449025946"/>
    <n v="7.7954325474159996"/>
    <n v="4618"/>
    <n v="1.02"/>
    <n v="1.04"/>
    <n v="1.2E-2"/>
    <n v="0.81"/>
    <n v="15.158077089649201"/>
    <d v="1900-01-09T19:51:10"/>
    <n v="43338"/>
    <n v="13.0335736718296"/>
    <n v="755.53353812669502"/>
    <n v="0"/>
    <n v="493681.77810682118"/>
  </r>
  <r>
    <s v="STND-61154"/>
    <s v="ATS Sortimat USA, LLC"/>
    <s v="Sortimat Technology Inc - 5655 Meadow Brook Ind Ct - Rolling Meadows"/>
    <x v="7"/>
    <s v="Indoor Lighting"/>
    <x v="10"/>
    <n v="0"/>
    <n v="4847.5259999999998"/>
    <n v="2.9432830000000001"/>
    <x v="0"/>
    <x v="0"/>
    <n v="8"/>
    <s v="Qty / 1,000"/>
    <m/>
    <s v="Private-Lighting"/>
    <x v="0"/>
    <n v="2"/>
    <n v="1"/>
    <s v="Lighting"/>
    <n v="0.97902139861649395"/>
    <n v="0.93591656730105399"/>
    <n v="4745.8316843498196"/>
    <n v="2.7546673219555502"/>
    <n v="0.71"/>
    <n v="3369.5404958883701"/>
    <n v="1.9558137985884401"/>
    <n v="4618"/>
    <n v="1.02"/>
    <n v="1.04"/>
    <n v="1.2E-2"/>
    <n v="0.81"/>
    <n v="15.158077089649201"/>
    <d v="1900-01-09T19:51:10"/>
    <n v="43338"/>
    <n v="4.0132099678839603"/>
    <n v="55.8333139335273"/>
    <n v="0"/>
    <n v="26956.32396710696"/>
  </r>
  <r>
    <s v="STND-61154"/>
    <s v="ATS Sortimat USA, LLC"/>
    <s v="Sortimat Technology Inc - 5655 Meadow Brook Ind Ct - Rolling Meadows"/>
    <x v="62"/>
    <s v="Indoor Lighting"/>
    <x v="10"/>
    <n v="0"/>
    <n v="2769.692"/>
    <n v="0.49533100000000002"/>
    <x v="0"/>
    <x v="0"/>
    <n v="10.827197921178"/>
    <s v="Qty / 1,000"/>
    <m/>
    <s v="Private-Lighting"/>
    <x v="0"/>
    <n v="2"/>
    <n v="1"/>
    <s v="Lighting"/>
    <n v="0.97902139861649395"/>
    <n v="0.93591656730105399"/>
    <n v="2711.5877355769098"/>
    <n v="0.46358848919779799"/>
    <n v="0.71"/>
    <n v="1925.2272922596101"/>
    <n v="0.32914782733043702"/>
    <n v="4618"/>
    <n v="1.02"/>
    <n v="1.04"/>
    <n v="1.2E-2"/>
    <n v="0.81"/>
    <n v="15.158077089649201"/>
    <d v="1900-01-09T19:51:10"/>
    <n v="43338"/>
    <n v="0.55031871937060595"/>
    <n v="31.901032183257801"/>
    <n v="0"/>
    <n v="20844.816936548399"/>
  </r>
  <r>
    <s v="STND-61154"/>
    <s v="ATS Sortimat USA, LLC"/>
    <s v="Sortimat Technology Inc - 5655 Meadow Brook Ind Ct - Rolling Meadows"/>
    <x v="62"/>
    <s v="Indoor Lighting"/>
    <x v="10"/>
    <n v="0"/>
    <n v="9693.9210000000003"/>
    <n v="1.7336590000000001"/>
    <x v="0"/>
    <x v="0"/>
    <n v="10.827197921178"/>
    <s v="Qty / 1,000"/>
    <m/>
    <s v="Private-Lighting"/>
    <x v="0"/>
    <n v="2"/>
    <n v="1"/>
    <s v="Lighting"/>
    <n v="0.97902139861649395"/>
    <n v="0.93591656730105399"/>
    <n v="9490.5560954977991"/>
    <n v="1.62256018015058"/>
    <n v="0.71"/>
    <n v="6738.2948278034401"/>
    <n v="1.1520177279069099"/>
    <n v="4618"/>
    <n v="1.02"/>
    <n v="1.04"/>
    <n v="1.2E-2"/>
    <n v="0.81"/>
    <n v="15.158077089649201"/>
    <d v="1900-01-09T19:51:10"/>
    <n v="43338"/>
    <n v="1.9261160733031499"/>
    <n v="111.65360112350299"/>
    <n v="0"/>
    <n v="72956.851751877868"/>
  </r>
  <r>
    <s v="STND-61154"/>
    <s v="ATS Sortimat USA, LLC"/>
    <s v="Sortimat Technology Inc - 5655 Meadow Brook Ind Ct - Rolling Meadows"/>
    <x v="62"/>
    <s v="Indoor Lighting"/>
    <x v="10"/>
    <n v="0"/>
    <n v="3857.7849999999999"/>
    <n v="0.68992600000000004"/>
    <x v="0"/>
    <x v="0"/>
    <n v="10.827197921178"/>
    <s v="Qty / 1,000"/>
    <m/>
    <s v="Private-Lighting"/>
    <x v="0"/>
    <n v="2"/>
    <n v="1"/>
    <s v="Lighting"/>
    <n v="0.97902139861649395"/>
    <n v="0.93591656730105399"/>
    <n v="3776.8540662617302"/>
    <n v="0.64571317361174696"/>
    <n v="0.71"/>
    <n v="2681.5663870458302"/>
    <n v="0.45845635326433998"/>
    <n v="4618"/>
    <n v="1.02"/>
    <n v="1.04"/>
    <n v="1.2E-2"/>
    <n v="0.81"/>
    <n v="15.158077089649201"/>
    <d v="1900-01-09T19:51:10"/>
    <n v="43338"/>
    <n v="0.76651611302439104"/>
    <n v="44.433577250138001"/>
    <n v="0"/>
    <n v="29033.850011323411"/>
  </r>
  <r>
    <s v="STND-61154"/>
    <s v="ATS Sortimat USA, LLC"/>
    <s v="Sortimat Technology Inc - 5655 Meadow Brook Ind Ct - Rolling Meadows"/>
    <x v="62"/>
    <s v="Indoor Lighting"/>
    <x v="10"/>
    <n v="0"/>
    <n v="22101.008999999998"/>
    <n v="3.9525410000000001"/>
    <x v="0"/>
    <x v="0"/>
    <n v="10.827197921178"/>
    <s v="Qty / 1,000"/>
    <m/>
    <s v="Private-Lighting"/>
    <x v="0"/>
    <n v="2"/>
    <n v="1"/>
    <s v="Lighting"/>
    <n v="0.97902139861649395"/>
    <n v="0.93591656730105399"/>
    <n v="21637.360742015699"/>
    <n v="3.69924860483667"/>
    <n v="0.71"/>
    <n v="15362.526126831201"/>
    <n v="2.62646650943404"/>
    <n v="4618"/>
    <n v="1.02"/>
    <n v="1.04"/>
    <n v="1.2E-2"/>
    <n v="0.81"/>
    <n v="15.158077089649201"/>
    <d v="1900-01-09T19:51:10"/>
    <n v="43338"/>
    <n v="4.3913207559789598"/>
    <n v="254.55718520018499"/>
    <n v="0"/>
    <n v="166333.11094446949"/>
  </r>
  <r>
    <s v="STND-61154"/>
    <s v="ATS Sortimat USA, LLC"/>
    <s v="Sortimat Technology Inc - 5655 Meadow Brook Ind Ct - Rolling Meadows"/>
    <x v="62"/>
    <s v="Indoor Lighting"/>
    <x v="10"/>
    <n v="0"/>
    <n v="254.35900000000001"/>
    <n v="4.5490000000000003E-2"/>
    <x v="0"/>
    <x v="0"/>
    <n v="10.827197921178"/>
    <s v="Qty / 1,000"/>
    <m/>
    <s v="Private-Lighting"/>
    <x v="0"/>
    <n v="2"/>
    <n v="1"/>
    <s v="Lighting"/>
    <n v="0.97902139861649395"/>
    <n v="0.93591656730105399"/>
    <n v="249.02290393069299"/>
    <n v="4.2574844646524897E-2"/>
    <n v="0.71"/>
    <n v="176.80626179079201"/>
    <n v="3.0228139699032701E-2"/>
    <n v="4618"/>
    <n v="1.02"/>
    <n v="1.04"/>
    <n v="1.2E-2"/>
    <n v="0.81"/>
    <n v="15.158077089649201"/>
    <d v="1900-01-09T19:51:10"/>
    <n v="43338"/>
    <n v="5.05399390390847E-2"/>
    <n v="2.9296812227140299"/>
    <n v="0"/>
    <n v="1914.3163901125165"/>
  </r>
  <r>
    <s v="STND-61154"/>
    <s v="ATS Sortimat USA, LLC"/>
    <s v="Sortimat Technology Inc - 5655 Meadow Brook Ind Ct - Rolling Meadows"/>
    <x v="62"/>
    <s v="Indoor Lighting"/>
    <x v="10"/>
    <n v="0"/>
    <n v="9420.7199999999993"/>
    <n v="1.6848000000000001"/>
    <x v="0"/>
    <x v="0"/>
    <n v="10.827197921178"/>
    <s v="Qty / 1,000"/>
    <m/>
    <s v="Private-Lighting"/>
    <x v="0"/>
    <n v="2"/>
    <n v="1"/>
    <s v="Lighting"/>
    <n v="0.97902139861649395"/>
    <n v="0.93591656730105399"/>
    <n v="9223.08647037437"/>
    <n v="1.57683223258882"/>
    <n v="0.71"/>
    <n v="6548.3913939657996"/>
    <n v="1.11955088513806"/>
    <n v="4618"/>
    <n v="1.02"/>
    <n v="1.04"/>
    <n v="1.2E-2"/>
    <n v="0.81"/>
    <n v="15.158077089649201"/>
    <d v="1900-01-09T19:51:10"/>
    <n v="43338"/>
    <n v="1.87183313460211"/>
    <n v="108.506899651463"/>
    <n v="0"/>
    <n v="70900.729687806408"/>
  </r>
  <r>
    <s v="STND-61154"/>
    <s v="ATS Sortimat USA, LLC"/>
    <s v="Sortimat Technology Inc - 5655 Meadow Brook Ind Ct - Rolling Meadows"/>
    <x v="62"/>
    <s v="Indoor Lighting"/>
    <x v="10"/>
    <n v="0"/>
    <n v="1526.1569999999999"/>
    <n v="0.27293800000000001"/>
    <x v="0"/>
    <x v="0"/>
    <n v="10.827197921178"/>
    <s v="Qty / 1,000"/>
    <m/>
    <s v="Private-Lighting"/>
    <x v="0"/>
    <n v="2"/>
    <n v="1"/>
    <s v="Lighting"/>
    <n v="0.97902139861649395"/>
    <n v="0.93591656730105399"/>
    <n v="1494.14036064835"/>
    <n v="0.25544719604601501"/>
    <n v="0.71"/>
    <n v="1060.8396560603301"/>
    <n v="0.181367509192671"/>
    <n v="4618"/>
    <n v="1.02"/>
    <n v="1.04"/>
    <n v="1.2E-2"/>
    <n v="0.81"/>
    <n v="15.158077089649201"/>
    <d v="1900-01-09T19:51:10"/>
    <n v="43338"/>
    <n v="0.30323741221036898"/>
    <n v="17.578121889980601"/>
    <n v="0"/>
    <n v="11485.920918799589"/>
  </r>
  <r>
    <s v="STND-61154"/>
    <s v="ATS Sortimat USA, LLC"/>
    <s v="Sortimat Technology Inc - 5655 Meadow Brook Ind Ct - Rolling Meadows"/>
    <x v="62"/>
    <s v="Indoor Lighting"/>
    <x v="10"/>
    <n v="0"/>
    <n v="1808.778"/>
    <n v="0.32348199999999999"/>
    <x v="0"/>
    <x v="0"/>
    <n v="10.827197921178"/>
    <s v="Qty / 1,000"/>
    <m/>
    <s v="Private-Lighting"/>
    <x v="0"/>
    <n v="2"/>
    <n v="1"/>
    <s v="Lighting"/>
    <n v="0.97902139861649395"/>
    <n v="0.93591656730105399"/>
    <n v="1770.8323673467401"/>
    <n v="0.30275216302367902"/>
    <n v="0.71"/>
    <n v="1257.2909808161901"/>
    <n v="0.21495403574681199"/>
    <n v="4618"/>
    <n v="1.02"/>
    <n v="1.04"/>
    <n v="1.2E-2"/>
    <n v="0.81"/>
    <n v="15.158077089649201"/>
    <d v="1900-01-09T19:51:10"/>
    <n v="43338"/>
    <n v="0.35939240624843199"/>
    <n v="20.833321968785199"/>
    <n v="0"/>
    <n v="13612.938293808902"/>
  </r>
  <r>
    <s v="STND-61155"/>
    <s v="First Evangelical Covenant Church"/>
    <s v="First Evangelical Covenant Church - 316 Wood Rd - Rockford"/>
    <x v="1"/>
    <s v="Outdoor &amp; Garage Lighting"/>
    <x v="1"/>
    <n v="0"/>
    <n v="15179.688"/>
    <n v="0"/>
    <x v="0"/>
    <x v="0"/>
    <n v="10.1978380583316"/>
    <s v="Qty / 1,000"/>
    <m/>
    <s v="Private-Lighting"/>
    <x v="0"/>
    <n v="3"/>
    <n v="1"/>
    <s v="Lighting"/>
    <n v="0.91633259480590001"/>
    <n v="1.30467645558681"/>
    <n v="13909.642893384"/>
    <n v="0"/>
    <n v="0.71"/>
    <n v="9875.8464543026294"/>
    <n v="0"/>
    <n v="4903"/>
    <n v="1"/>
    <n v="1"/>
    <n v="0"/>
    <n v="0"/>
    <n v="14.276973281664301"/>
    <d v="1900-01-09T04:44:53"/>
    <n v="43329"/>
    <n v="0"/>
    <n v="0"/>
    <n v="0"/>
    <n v="100712.28282992654"/>
  </r>
  <r>
    <s v="STND-61156"/>
    <s v="River Trails School District 26"/>
    <s v="River Trails District 26 - 1211 N Wheeling Rd - Mount Prospect"/>
    <x v="0"/>
    <s v="Indoor Lighting"/>
    <x v="12"/>
    <n v="0"/>
    <n v="1087.454"/>
    <n v="0.29652499999999998"/>
    <x v="0"/>
    <x v="1"/>
    <n v="15"/>
    <s v="Qty / 1,000"/>
    <m/>
    <s v="Public-Lighting"/>
    <x v="0"/>
    <n v="3"/>
    <n v="1"/>
    <s v="Lighting"/>
    <n v="0.99829244462109001"/>
    <n v="0.987374621353864"/>
    <n v="1085.5971120729801"/>
    <n v="0.292781259596955"/>
    <n v="0.71"/>
    <n v="770.77394957181798"/>
    <n v="0.20787469431383801"/>
    <n v="2979"/>
    <n v="1.17333333333333"/>
    <n v="1.323"/>
    <n v="2.1333333333333301E-2"/>
    <n v="0.72"/>
    <n v="23.497818059751602"/>
    <d v="1900-01-15T18:49:11"/>
    <n v="43267"/>
    <n v="0.307362538419579"/>
    <n v="19.7381293104179"/>
    <n v="0"/>
    <n v="11561.60924357727"/>
  </r>
  <r>
    <s v="STND-61158"/>
    <s v="Lake Forest College"/>
    <s v="Lake Forest College - 555 N Sheridan Rd - Lake Forest"/>
    <x v="0"/>
    <s v="Indoor Lighting"/>
    <x v="3"/>
    <n v="0"/>
    <n v="141522.476"/>
    <n v="34.437778000000002"/>
    <x v="0"/>
    <x v="0"/>
    <n v="14.727540500736399"/>
    <s v="Qty / 1,000"/>
    <m/>
    <s v="Private-Lighting"/>
    <x v="0"/>
    <n v="2"/>
    <n v="1"/>
    <s v="Lighting"/>
    <n v="0.97902139861649395"/>
    <n v="0.93591656730105399"/>
    <n v="138553.532389189"/>
    <n v="32.230886971235698"/>
    <n v="0.71"/>
    <n v="98373.007996324304"/>
    <n v="22.883929749577401"/>
    <n v="3395"/>
    <n v="1.06"/>
    <n v="1.39"/>
    <n v="0.02"/>
    <n v="0.63"/>
    <n v="20.618556701030901"/>
    <d v="1900-01-13T17:27:39"/>
    <n v="43299"/>
    <n v="36.805854711928497"/>
    <n v="2614.21759224885"/>
    <n v="0"/>
    <n v="1448792.4594451319"/>
  </r>
  <r>
    <s v="STND-61158"/>
    <s v="Lake Forest College"/>
    <s v="Lake Forest College - 555 N Sheridan Rd - Lake Forest"/>
    <x v="38"/>
    <s v="Indoor Lighting"/>
    <x v="3"/>
    <n v="0"/>
    <n v="21805.564999999999"/>
    <n v="4.994059"/>
    <x v="0"/>
    <x v="0"/>
    <n v="8"/>
    <s v="Qty / 1,000"/>
    <m/>
    <s v="Private-Lighting"/>
    <x v="0"/>
    <n v="2"/>
    <n v="1"/>
    <s v="Lighting"/>
    <n v="0.97902139861649395"/>
    <n v="0.93591656730105399"/>
    <n v="21348.114743922899"/>
    <n v="4.6740225561789304"/>
    <n v="0.71"/>
    <n v="15157.161468185201"/>
    <n v="3.3185560148870401"/>
    <n v="3395"/>
    <n v="1.06"/>
    <n v="1.39"/>
    <n v="0.02"/>
    <n v="0.63"/>
    <n v="20.618556701030901"/>
    <d v="1900-01-13T17:27:39"/>
    <n v="43299"/>
    <n v="5.3374700881339896"/>
    <n v="402.79461780986497"/>
    <n v="0"/>
    <n v="121257.29174548161"/>
  </r>
  <r>
    <s v="STND-61159"/>
    <s v="Cintas Corporation No. 2"/>
    <s v="Cintas Corp - 5100 26th Ave - Rockford"/>
    <x v="1"/>
    <s v="Outdoor &amp; Garage Lighting"/>
    <x v="1"/>
    <n v="0"/>
    <n v="1353.2280000000001"/>
    <n v="0"/>
    <x v="0"/>
    <x v="0"/>
    <n v="10.1978380583316"/>
    <s v="Qty / 1,000"/>
    <m/>
    <s v="Private-Lighting"/>
    <x v="0"/>
    <n v="3"/>
    <n v="1"/>
    <s v="Lighting"/>
    <n v="0.91633259480590001"/>
    <n v="1.30467645558681"/>
    <n v="1240.006924604"/>
    <n v="0"/>
    <n v="0.71"/>
    <n v="880.40491646883902"/>
    <n v="0"/>
    <n v="4903"/>
    <n v="1"/>
    <n v="1"/>
    <n v="0"/>
    <n v="0"/>
    <n v="14.276973281664301"/>
    <d v="1900-01-09T04:44:53"/>
    <n v="43336"/>
    <n v="0"/>
    <n v="0"/>
    <n v="0"/>
    <n v="8978.2267639081801"/>
  </r>
  <r>
    <s v="STND-61159"/>
    <s v="Cintas Corporation No. 2"/>
    <s v="Cintas Corp - 5100 26th Ave - Rockford"/>
    <x v="1"/>
    <s v="Outdoor &amp; Garage Lighting"/>
    <x v="1"/>
    <n v="0"/>
    <n v="2176.9319999999998"/>
    <n v="0"/>
    <x v="0"/>
    <x v="0"/>
    <n v="10.1978380583316"/>
    <s v="Qty / 1,000"/>
    <m/>
    <s v="Private-Lighting"/>
    <x v="0"/>
    <n v="3"/>
    <n v="1"/>
    <s v="Lighting"/>
    <n v="0.91633259480590001"/>
    <n v="1.30467645558681"/>
    <n v="1994.7937482760001"/>
    <n v="0"/>
    <n v="0.71"/>
    <n v="1416.30356127596"/>
    <n v="0"/>
    <n v="4903"/>
    <n v="1"/>
    <n v="1"/>
    <n v="0"/>
    <n v="0"/>
    <n v="14.276973281664301"/>
    <d v="1900-01-09T04:44:53"/>
    <n v="43336"/>
    <n v="0"/>
    <n v="0"/>
    <n v="0"/>
    <n v="14443.234359330565"/>
  </r>
  <r>
    <s v="STND-61159"/>
    <s v="Cintas Corporation No. 2"/>
    <s v="Cintas Corp - 5100 26th Ave - Rockford"/>
    <x v="1"/>
    <s v="Outdoor &amp; Garage Lighting"/>
    <x v="1"/>
    <n v="0"/>
    <n v="1843.528"/>
    <n v="0"/>
    <x v="0"/>
    <x v="0"/>
    <n v="10.1978380583316"/>
    <s v="Qty / 1,000"/>
    <m/>
    <s v="Private-Lighting"/>
    <x v="0"/>
    <n v="3"/>
    <n v="1"/>
    <s v="Lighting"/>
    <n v="0.91633259480590001"/>
    <n v="1.30467645558681"/>
    <n v="1689.28479583733"/>
    <n v="0"/>
    <n v="0.71"/>
    <n v="1199.3922050445001"/>
    <n v="0"/>
    <n v="4903"/>
    <n v="1"/>
    <n v="1"/>
    <n v="0"/>
    <n v="0"/>
    <n v="14.276973281664301"/>
    <d v="1900-01-09T04:44:53"/>
    <n v="43336"/>
    <n v="0"/>
    <n v="0"/>
    <n v="0"/>
    <n v="12231.20747546906"/>
  </r>
  <r>
    <s v="STND-61159"/>
    <s v="Cintas Corporation No. 2"/>
    <s v="Cintas Corp - 5100 26th Ave - Rockford"/>
    <x v="1"/>
    <s v="Outdoor &amp; Garage Lighting"/>
    <x v="1"/>
    <n v="0"/>
    <n v="10369.844999999999"/>
    <n v="0"/>
    <x v="0"/>
    <x v="0"/>
    <n v="10.1978380583316"/>
    <s v="Qty / 1,000"/>
    <m/>
    <s v="Private-Lighting"/>
    <x v="0"/>
    <n v="3"/>
    <n v="1"/>
    <s v="Lighting"/>
    <n v="0.91633259480590001"/>
    <n v="1.30467645558681"/>
    <n v="9502.2269765849906"/>
    <n v="0"/>
    <n v="0.71"/>
    <n v="6746.5811533753404"/>
    <n v="0"/>
    <n v="4903"/>
    <n v="1"/>
    <n v="1"/>
    <n v="0"/>
    <n v="0"/>
    <n v="14.276973281664301"/>
    <d v="1900-01-09T04:44:53"/>
    <n v="43336"/>
    <n v="0"/>
    <n v="0"/>
    <n v="0"/>
    <n v="68800.542049513751"/>
  </r>
  <r>
    <s v="STND-61159"/>
    <s v="Cintas Corporation No. 2"/>
    <s v="Cintas Corp - 5100 26th Ave - Rockford"/>
    <x v="1"/>
    <s v="Outdoor &amp; Garage Lighting"/>
    <x v="1"/>
    <n v="0"/>
    <n v="5001.0600000000004"/>
    <n v="0"/>
    <x v="0"/>
    <x v="0"/>
    <n v="10.1978380583316"/>
    <s v="Qty / 1,000"/>
    <m/>
    <s v="Private-Lighting"/>
    <x v="0"/>
    <n v="3"/>
    <n v="1"/>
    <s v="Lighting"/>
    <n v="0.91633259480590001"/>
    <n v="1.30467645558681"/>
    <n v="4582.6342865799897"/>
    <n v="0"/>
    <n v="0.71"/>
    <n v="3253.6703434718002"/>
    <n v="0"/>
    <n v="4903"/>
    <n v="1"/>
    <n v="1"/>
    <n v="0"/>
    <n v="0"/>
    <n v="14.276973281664301"/>
    <d v="1900-01-09T04:44:53"/>
    <n v="43336"/>
    <n v="0"/>
    <n v="0"/>
    <n v="0"/>
    <n v="33180.403257921571"/>
  </r>
  <r>
    <s v="STND-61159"/>
    <s v="Cintas Corporation No. 2"/>
    <s v="Cintas Corp - 5100 26th Ave - Rockford"/>
    <x v="1"/>
    <s v="Outdoor &amp; Garage Lighting"/>
    <x v="1"/>
    <n v="0"/>
    <n v="6177.78"/>
    <n v="0"/>
    <x v="0"/>
    <x v="0"/>
    <n v="10.1978380583316"/>
    <s v="Qty / 1,000"/>
    <m/>
    <s v="Private-Lighting"/>
    <x v="0"/>
    <n v="3"/>
    <n v="1"/>
    <s v="Lighting"/>
    <n v="0.91633259480590001"/>
    <n v="1.30467645558681"/>
    <n v="5660.9011775399904"/>
    <n v="0"/>
    <n v="0.71"/>
    <n v="4019.2398360533898"/>
    <n v="0"/>
    <n v="4903"/>
    <n v="1"/>
    <n v="1"/>
    <n v="0"/>
    <n v="0"/>
    <n v="14.276973281664301"/>
    <d v="1900-01-09T04:44:53"/>
    <n v="43336"/>
    <n v="0"/>
    <n v="0"/>
    <n v="0"/>
    <n v="40987.556965667718"/>
  </r>
  <r>
    <s v="STND-61159"/>
    <s v="Cintas Corporation No. 2"/>
    <s v="Cintas Corp - 5100 26th Ave - Rockford"/>
    <x v="1"/>
    <s v="Outdoor &amp; Garage Lighting"/>
    <x v="1"/>
    <n v="0"/>
    <n v="9193.125"/>
    <n v="0"/>
    <x v="0"/>
    <x v="0"/>
    <n v="10.1978380583316"/>
    <s v="Qty / 1,000"/>
    <m/>
    <s v="Private-Lighting"/>
    <x v="0"/>
    <n v="3"/>
    <n v="1"/>
    <s v="Lighting"/>
    <n v="0.91633259480590001"/>
    <n v="1.30467645558681"/>
    <n v="8423.9600856249908"/>
    <n v="0"/>
    <n v="0.71"/>
    <n v="5981.0116607937398"/>
    <n v="0"/>
    <n v="4903"/>
    <n v="1"/>
    <n v="1"/>
    <n v="0"/>
    <n v="0"/>
    <n v="14.276973281664301"/>
    <d v="1900-01-09T04:44:53"/>
    <n v="43336"/>
    <n v="0"/>
    <n v="0"/>
    <n v="0"/>
    <n v="60993.388341767488"/>
  </r>
  <r>
    <s v="STND-61159"/>
    <s v="Cintas Corporation No. 2"/>
    <s v="Cintas Corp - 5100 26th Ave - Rockford"/>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336"/>
    <n v="0"/>
    <n v="0"/>
    <n v="0"/>
    <n v="19843.182340521656"/>
  </r>
  <r>
    <s v="STND-61160"/>
    <s v="CONGREGATION BETH SHALOM"/>
    <s v="CONGREGATION BETH SHALOM - 3433 WALTERS AVE - NORTH BROOK"/>
    <x v="0"/>
    <s v="Indoor Lighting"/>
    <x v="2"/>
    <n v="0"/>
    <n v="13723.268"/>
    <n v="2.9390689999999999"/>
    <x v="0"/>
    <x v="0"/>
    <n v="14.797277300976599"/>
    <s v="Qty / 1,000"/>
    <m/>
    <s v="Private-Lighting"/>
    <x v="0"/>
    <n v="3"/>
    <n v="1"/>
    <s v="Lighting"/>
    <n v="0.91633259480590001"/>
    <n v="1.30467645558681"/>
    <n v="12575.0777756568"/>
    <n v="3.8345341256450598"/>
    <n v="0.71"/>
    <n v="8928.3052207163091"/>
    <n v="2.7225192292079901"/>
    <n v="3379"/>
    <n v="1.0900000000000001"/>
    <n v="1.36"/>
    <n v="2.1999999999999999E-2"/>
    <n v="0.57999999999999996"/>
    <n v="20.7161882213673"/>
    <d v="1900-01-13T19:08:05"/>
    <n v="43345"/>
    <n v="4.8612248043167599"/>
    <n v="253.80890923343901"/>
    <n v="0"/>
    <n v="132114.6081786963"/>
  </r>
  <r>
    <s v="STND-61160"/>
    <s v="CONGREGATION BETH SHALOM"/>
    <s v="CONGREGATION BETH SHALOM - 3433 WALTERS AVE - NORTH BROOK"/>
    <x v="0"/>
    <s v="Indoor Lighting"/>
    <x v="2"/>
    <n v="0"/>
    <n v="287.28300000000002"/>
    <n v="6.1525999999999997E-2"/>
    <x v="0"/>
    <x v="0"/>
    <n v="14.797277300976599"/>
    <s v="Qty / 1,000"/>
    <m/>
    <s v="Private-Lighting"/>
    <x v="0"/>
    <n v="3"/>
    <n v="1"/>
    <s v="Lighting"/>
    <n v="0.91633259480590001"/>
    <n v="1.30467645558681"/>
    <n v="263.24677683362302"/>
    <n v="8.0271523606433803E-2"/>
    <n v="0.71"/>
    <n v="186.90521155187301"/>
    <n v="5.6992781760567997E-2"/>
    <n v="3379"/>
    <n v="1.0900000000000001"/>
    <n v="1.36"/>
    <n v="2.1999999999999999E-2"/>
    <n v="0.57999999999999996"/>
    <n v="20.7161882213673"/>
    <d v="1900-01-13T19:08:05"/>
    <n v="43345"/>
    <n v="0.10176410193513399"/>
    <n v="5.3132376975593703"/>
    <n v="0"/>
    <n v="2765.68824433076"/>
  </r>
  <r>
    <s v="STND-61162"/>
    <s v="The Ambassador Condominium Homeowners Association"/>
    <s v="The Ambassador Condominium Homeowners Association - 1300 N State Parkway - Chicago"/>
    <x v="1"/>
    <s v="Outdoor &amp; Garage Lighting"/>
    <x v="1"/>
    <n v="0"/>
    <n v="3750.7950000000001"/>
    <n v="0"/>
    <x v="0"/>
    <x v="0"/>
    <n v="10.1978380583316"/>
    <s v="Qty / 1,000"/>
    <m/>
    <s v="Private-Lighting"/>
    <x v="0"/>
    <n v="3"/>
    <n v="1"/>
    <s v="Lighting"/>
    <n v="0.91633259480590001"/>
    <n v="1.30467645558681"/>
    <n v="3436.9757149349898"/>
    <n v="0"/>
    <n v="0.71"/>
    <n v="2440.2527576038501"/>
    <n v="0"/>
    <n v="4903"/>
    <n v="1"/>
    <n v="1"/>
    <n v="0"/>
    <n v="0"/>
    <n v="14.276973281664301"/>
    <d v="1900-01-09T04:44:53"/>
    <n v="43349"/>
    <n v="0"/>
    <n v="0"/>
    <n v="0"/>
    <n v="24885.302443441178"/>
  </r>
  <r>
    <s v="STND-61163"/>
    <s v="MCDONALD'S CORPORATION"/>
    <s v="McDonald's Corporation - 2609 S Kedzie - Chicago"/>
    <x v="1"/>
    <s v="Outdoor &amp; Garage Lighting"/>
    <x v="1"/>
    <n v="0"/>
    <n v="9438.2749999999996"/>
    <n v="0"/>
    <x v="0"/>
    <x v="0"/>
    <n v="10.1978380583316"/>
    <s v="Qty / 1,000"/>
    <m/>
    <s v="Private-Lighting"/>
    <x v="0"/>
    <n v="3"/>
    <n v="1"/>
    <s v="Lighting"/>
    <n v="0.91633259480590001"/>
    <n v="1.30467645558681"/>
    <n v="8648.5990212416491"/>
    <n v="0"/>
    <n v="0.71"/>
    <n v="6140.5053050815704"/>
    <n v="0"/>
    <n v="4903"/>
    <n v="1"/>
    <n v="1"/>
    <n v="0"/>
    <n v="0"/>
    <n v="14.276973281664301"/>
    <d v="1900-01-09T04:44:53"/>
    <n v="43264"/>
    <n v="0"/>
    <n v="0"/>
    <n v="0"/>
    <n v="62619.878697547931"/>
  </r>
  <r>
    <s v="STND-61164"/>
    <s v="Joliet Township High School District 204"/>
    <s v="Joliet Township High School District 204 - 201 Jefferson St - Joliet"/>
    <x v="0"/>
    <s v="Indoor Lighting"/>
    <x v="6"/>
    <n v="0"/>
    <n v="30622.081999999999"/>
    <n v="6.8856479999999998"/>
    <x v="0"/>
    <x v="1"/>
    <n v="15"/>
    <s v="Qty / 1,000"/>
    <m/>
    <s v="Public-Lighting"/>
    <x v="0"/>
    <n v="3"/>
    <n v="1"/>
    <s v="Lighting"/>
    <n v="0.99829244462109001"/>
    <n v="0.987374621353864"/>
    <n v="30569.793099167498"/>
    <n v="6.7987140867759903"/>
    <n v="0.71"/>
    <n v="21704.553100408899"/>
    <n v="4.8270870016109502"/>
    <n v="2885"/>
    <n v="1.165"/>
    <n v="1.3779999999999999"/>
    <n v="2.5499999999999998E-2"/>
    <n v="0.55000000000000004"/>
    <n v="24.263431542460999"/>
    <d v="1900-01-16T07:56:40"/>
    <n v="43251"/>
    <n v="8.9704632362791799"/>
    <n v="669.12422663413804"/>
    <n v="1"/>
    <n v="325568.29650613351"/>
  </r>
  <r>
    <s v="STND-61165"/>
    <s v="Michael Lewis Company"/>
    <s v="Michael Lewis Co - 8900 W 50th St - McCook"/>
    <x v="1"/>
    <s v="Outdoor &amp; Garage Lighting"/>
    <x v="1"/>
    <n v="0"/>
    <n v="31403.715"/>
    <n v="0"/>
    <x v="0"/>
    <x v="0"/>
    <n v="10.1978380583316"/>
    <s v="Qty / 1,000"/>
    <m/>
    <s v="Private-Lighting"/>
    <x v="0"/>
    <n v="3"/>
    <n v="1"/>
    <s v="Lighting"/>
    <n v="0.91633259480590001"/>
    <n v="1.30467645558681"/>
    <n v="28776.247652495"/>
    <n v="0"/>
    <n v="0.71"/>
    <n v="20431.135833271401"/>
    <n v="0"/>
    <n v="4903"/>
    <n v="1"/>
    <n v="1"/>
    <n v="0"/>
    <n v="0"/>
    <n v="14.276973281664301"/>
    <d v="1900-01-09T04:44:53"/>
    <n v="43410"/>
    <n v="0"/>
    <n v="0"/>
    <n v="0"/>
    <n v="208353.4145754776"/>
  </r>
  <r>
    <s v="STND-61165"/>
    <s v="Michael Lewis Company"/>
    <s v="Michael Lewis Co - 8900 W 50th St - McCook"/>
    <x v="1"/>
    <s v="Outdoor &amp; Garage Lighting"/>
    <x v="1"/>
    <n v="0"/>
    <n v="10443.39"/>
    <n v="0"/>
    <x v="0"/>
    <x v="0"/>
    <n v="10.1978380583316"/>
    <s v="Qty / 1,000"/>
    <m/>
    <s v="Private-Lighting"/>
    <x v="0"/>
    <n v="3"/>
    <n v="1"/>
    <s v="Lighting"/>
    <n v="0.91633259480590001"/>
    <n v="1.30467645558681"/>
    <n v="9569.6186572699808"/>
    <n v="0"/>
    <n v="0.71"/>
    <n v="6794.4292466616898"/>
    <n v="0"/>
    <n v="4903"/>
    <n v="1"/>
    <n v="1"/>
    <n v="0"/>
    <n v="0"/>
    <n v="14.276973281664301"/>
    <d v="1900-01-09T04:44:53"/>
    <n v="43410"/>
    <n v="0"/>
    <n v="0"/>
    <n v="0"/>
    <n v="69288.489156247888"/>
  </r>
  <r>
    <s v="STND-61165"/>
    <s v="Michael Lewis Company"/>
    <s v="Michael Lewis Co - 8900 W 50th St - McCook"/>
    <x v="1"/>
    <s v="Outdoor &amp; Garage Lighting"/>
    <x v="1"/>
    <n v="0"/>
    <n v="12649.74"/>
    <n v="0"/>
    <x v="0"/>
    <x v="0"/>
    <n v="10.1978380583316"/>
    <s v="Qty / 1,000"/>
    <m/>
    <s v="Private-Lighting"/>
    <x v="0"/>
    <n v="3"/>
    <n v="1"/>
    <s v="Lighting"/>
    <n v="0.91633259480590001"/>
    <n v="1.30467645558681"/>
    <n v="11591.36907782"/>
    <n v="0"/>
    <n v="0.71"/>
    <n v="8229.8720452521902"/>
    <n v="0"/>
    <n v="4903"/>
    <n v="1"/>
    <n v="1"/>
    <n v="0"/>
    <n v="0"/>
    <n v="14.276973281664301"/>
    <d v="1900-01-09T04:44:53"/>
    <n v="43410"/>
    <n v="0"/>
    <n v="0"/>
    <n v="0"/>
    <n v="83926.902358272113"/>
  </r>
  <r>
    <s v="STND-61165"/>
    <s v="Michael Lewis Company"/>
    <s v="Michael Lewis Co - 8900 W 50th St - McCook"/>
    <x v="1"/>
    <s v="Outdoor &amp; Garage Lighting"/>
    <x v="1"/>
    <n v="0"/>
    <n v="10786.6"/>
    <n v="0"/>
    <x v="0"/>
    <x v="0"/>
    <n v="10.1978380583316"/>
    <s v="Qty / 1,000"/>
    <m/>
    <s v="Private-Lighting"/>
    <x v="0"/>
    <n v="3"/>
    <n v="1"/>
    <s v="Lighting"/>
    <n v="0.91633259480590001"/>
    <n v="1.30467645558681"/>
    <n v="9884.1131671333205"/>
    <n v="0"/>
    <n v="0.71"/>
    <n v="7017.7203486646604"/>
    <n v="0"/>
    <n v="4903"/>
    <n v="1"/>
    <n v="1"/>
    <n v="0"/>
    <n v="0"/>
    <n v="14.276973281664301"/>
    <d v="1900-01-09T04:44:53"/>
    <n v="43410"/>
    <n v="0"/>
    <n v="0"/>
    <n v="0"/>
    <n v="71565.575654340573"/>
  </r>
  <r>
    <s v="STND-61166"/>
    <s v="Symphony of South Shore"/>
    <s v="Symphony of South Shore - 2425 E 71st - Chicago"/>
    <x v="18"/>
    <s v="HVAC"/>
    <x v="9"/>
    <n v="0"/>
    <n v="15765"/>
    <n v="5.78"/>
    <x v="3"/>
    <x v="0"/>
    <n v="20"/>
    <s v="ΔkWpeak / CF"/>
    <n v="1"/>
    <s v="Private-Non-Lighting"/>
    <x v="2"/>
    <n v="3"/>
    <n v="1"/>
    <s v="Non-Lighting"/>
    <n v="0.98952339343681495"/>
    <n v="0.43468415683807998"/>
    <n v="15599.836297531399"/>
    <n v="2.5124744265241099"/>
    <n v="0.7"/>
    <n v="10919.885408272001"/>
    <n v="1.75873209856687"/>
    <n v="3890"/>
    <n v="1.4"/>
    <n v="1.85"/>
    <n v="6.0000000000000001E-3"/>
    <n v="0.65"/>
    <n v="17.994858611825201"/>
    <d v="1900-01-11T20:29:00"/>
    <n v="43246"/>
    <n v="2.5124744265241099"/>
    <n v="0"/>
    <n v="1"/>
    <n v="218397.70816544001"/>
  </r>
  <r>
    <s v="STND-61167"/>
    <s v="Kankakee County Fair and Exposition, Inc."/>
    <s v="Kankakee CO Fair &amp; Expo Inc - 213 W 4000S Rd - Kankakee"/>
    <x v="0"/>
    <s v="Indoor Lighting"/>
    <x v="2"/>
    <n v="0"/>
    <n v="35302.608999999997"/>
    <n v="7.5606479999999996"/>
    <x v="0"/>
    <x v="1"/>
    <n v="14.797277300976599"/>
    <s v="Qty / 1,000"/>
    <m/>
    <s v="Public-Lighting"/>
    <x v="0"/>
    <n v="3"/>
    <n v="1"/>
    <s v="Lighting"/>
    <n v="0.99829244462109001"/>
    <n v="0.987374621353864"/>
    <n v="35242.327840112499"/>
    <n v="7.4651919561898499"/>
    <n v="0.71"/>
    <n v="25022.052766479901"/>
    <n v="5.3002862888947897"/>
    <n v="3379"/>
    <n v="1.0900000000000001"/>
    <n v="1.36"/>
    <n v="2.1999999999999999E-2"/>
    <n v="0.57999999999999996"/>
    <n v="20.7161882213673"/>
    <d v="1900-01-13T19:08:05"/>
    <n v="43263"/>
    <n v="9.4639857456767906"/>
    <n v="711.313038974748"/>
    <n v="0"/>
    <n v="370258.25342527177"/>
  </r>
  <r>
    <s v="STND-61168"/>
    <s v="Prikos &amp; Becker, LLC"/>
    <s v="Prikos and Becker LLC - 8109 Lawndale Ave - Skokie"/>
    <x v="0"/>
    <s v="Indoor Lighting"/>
    <x v="10"/>
    <n v="0"/>
    <n v="3151.2310000000002"/>
    <n v="0.56356600000000001"/>
    <x v="0"/>
    <x v="0"/>
    <n v="10.827197921178"/>
    <s v="Qty / 1,000"/>
    <m/>
    <s v="Private-Lighting"/>
    <x v="0"/>
    <n v="3"/>
    <n v="1"/>
    <s v="Lighting"/>
    <n v="0.91633259480590001"/>
    <n v="1.30467645558681"/>
    <n v="2887.5756790627902"/>
    <n v="0.73527129136923397"/>
    <n v="0.71"/>
    <n v="2050.1787321345801"/>
    <n v="0.52204261687215603"/>
    <n v="4618"/>
    <n v="1.02"/>
    <n v="1.04"/>
    <n v="1.2E-2"/>
    <n v="0.81"/>
    <n v="15.158077089649201"/>
    <d v="1900-01-09T19:51:10"/>
    <n v="43287"/>
    <n v="0.87282916829206303"/>
    <n v="33.971478577209297"/>
    <n v="0"/>
    <n v="22197.690906610871"/>
  </r>
  <r>
    <s v="STND-61168"/>
    <s v="Prikos &amp; Becker, LLC"/>
    <s v="Prikos and Becker LLC - 8109 Lawndale Ave - Skokie"/>
    <x v="0"/>
    <s v="Indoor Lighting"/>
    <x v="10"/>
    <n v="0"/>
    <n v="5054.2160000000003"/>
    <n v="0.903895"/>
    <x v="0"/>
    <x v="0"/>
    <n v="10.827197921178"/>
    <s v="Qty / 1,000"/>
    <m/>
    <s v="Private-Lighting"/>
    <x v="0"/>
    <n v="3"/>
    <n v="1"/>
    <s v="Lighting"/>
    <n v="0.91633259480590001"/>
    <n v="1.30467645558681"/>
    <n v="4631.3428619895003"/>
    <n v="1.17929052482264"/>
    <n v="0.71"/>
    <n v="3288.2534320125401"/>
    <n v="0.83729627262407202"/>
    <n v="4618"/>
    <n v="1.02"/>
    <n v="1.04"/>
    <n v="1.2E-2"/>
    <n v="0.81"/>
    <n v="15.158077089649201"/>
    <d v="1900-01-09T19:51:10"/>
    <n v="43287"/>
    <n v="1.3999175270924"/>
    <n v="54.486386611641102"/>
    <n v="0"/>
    <n v="35602.570723392593"/>
  </r>
  <r>
    <s v="STND-61168"/>
    <s v="Prikos &amp; Becker, LLC"/>
    <s v="Prikos and Becker LLC - 8109 Lawndale Ave - Skokie"/>
    <x v="0"/>
    <s v="Indoor Lighting"/>
    <x v="10"/>
    <n v="0"/>
    <n v="3122.9690000000001"/>
    <n v="0.55851099999999998"/>
    <x v="0"/>
    <x v="0"/>
    <n v="10.827197921178"/>
    <s v="Qty / 1,000"/>
    <m/>
    <s v="Private-Lighting"/>
    <x v="0"/>
    <n v="3"/>
    <n v="1"/>
    <s v="Lighting"/>
    <n v="0.91633259480590001"/>
    <n v="1.30467645558681"/>
    <n v="2861.6782872683898"/>
    <n v="0.72867615188624302"/>
    <n v="0.71"/>
    <n v="2031.79158396055"/>
    <n v="0.51736006783923205"/>
    <n v="4618"/>
    <n v="1.02"/>
    <n v="1.04"/>
    <n v="1.2E-2"/>
    <n v="0.81"/>
    <n v="15.158077089649201"/>
    <d v="1900-01-09T19:51:10"/>
    <n v="43287"/>
    <n v="0.86500018030180803"/>
    <n v="33.666803379628099"/>
    <n v="0"/>
    <n v="21998.609614124623"/>
  </r>
  <r>
    <s v="STND-61168"/>
    <s v="Prikos &amp; Becker, LLC"/>
    <s v="Prikos and Becker LLC - 8109 Lawndale Ave - Skokie"/>
    <x v="0"/>
    <s v="Indoor Lighting"/>
    <x v="10"/>
    <n v="0"/>
    <n v="376.82900000000001"/>
    <n v="6.7391999999999994E-2"/>
    <x v="0"/>
    <x v="0"/>
    <n v="10.827197921178"/>
    <s v="Qty / 1,000"/>
    <m/>
    <s v="Private-Lighting"/>
    <x v="0"/>
    <n v="3"/>
    <n v="1"/>
    <s v="Lighting"/>
    <n v="0.91633259480590001"/>
    <n v="1.30467645558681"/>
    <n v="345.30069536811197"/>
    <n v="8.7924755694906098E-2"/>
    <n v="0.71"/>
    <n v="245.16349371135999"/>
    <n v="6.2426576543383301E-2"/>
    <n v="4618"/>
    <n v="1.02"/>
    <n v="1.04"/>
    <n v="1.2E-2"/>
    <n v="0.81"/>
    <n v="15.158077089649201"/>
    <d v="1900-01-09T19:51:10"/>
    <n v="43287"/>
    <n v="0.104374116446944"/>
    <n v="4.0623611219777898"/>
    <n v="0"/>
    <n v="2654.4336694603726"/>
  </r>
  <r>
    <s v="STND-61168"/>
    <s v="Prikos &amp; Becker, LLC"/>
    <s v="Prikos and Becker LLC - 8109 Lawndale Ave - Skokie"/>
    <x v="0"/>
    <s v="Indoor Lighting"/>
    <x v="10"/>
    <n v="0"/>
    <n v="1804.068"/>
    <n v="0.32263900000000001"/>
    <x v="0"/>
    <x v="0"/>
    <n v="10.827197921178"/>
    <s v="Qty / 1,000"/>
    <m/>
    <s v="Private-Lighting"/>
    <x v="0"/>
    <n v="3"/>
    <n v="1"/>
    <s v="Lighting"/>
    <n v="0.91633259480590001"/>
    <n v="1.30467645558681"/>
    <n v="1653.1263116462901"/>
    <n v="0.42093950695407201"/>
    <n v="0.71"/>
    <n v="1173.7196812688701"/>
    <n v="0.29886704993739099"/>
    <n v="4618"/>
    <n v="1.02"/>
    <n v="1.04"/>
    <n v="1.2E-2"/>
    <n v="0.81"/>
    <n v="15.158077089649201"/>
    <d v="1900-01-09T19:51:10"/>
    <n v="43287"/>
    <n v="0.49969077273750201"/>
    <n v="19.448544842897501"/>
    <n v="0"/>
    <n v="12708.095293080014"/>
  </r>
  <r>
    <s v="STND-61168"/>
    <s v="Prikos &amp; Becker, LLC"/>
    <s v="Prikos and Becker LLC - 8109 Lawndale Ave - Skokie"/>
    <x v="0"/>
    <s v="Indoor Lighting"/>
    <x v="10"/>
    <n v="0"/>
    <n v="16863.089"/>
    <n v="3.0157919999999998"/>
    <x v="0"/>
    <x v="0"/>
    <n v="10.827197921178"/>
    <s v="Qty / 1,000"/>
    <m/>
    <s v="Private-Lighting"/>
    <x v="0"/>
    <n v="3"/>
    <n v="1"/>
    <s v="Lighting"/>
    <n v="0.91633259480590001"/>
    <n v="1.30467645558681"/>
    <n v="15452.1980998128"/>
    <n v="3.9346328173470502"/>
    <n v="0.71"/>
    <n v="10971.060650867101"/>
    <n v="2.7935893003164001"/>
    <n v="4618"/>
    <n v="1.02"/>
    <n v="1.04"/>
    <n v="1.2E-2"/>
    <n v="0.81"/>
    <n v="15.158077089649201"/>
    <d v="1900-01-09T19:51:10"/>
    <n v="43287"/>
    <n v="4.6707417110007698"/>
    <n v="181.79056588015101"/>
    <n v="0"/>
    <n v="118785.84507218603"/>
  </r>
  <r>
    <s v="STND-61168"/>
    <s v="Prikos &amp; Becker, LLC"/>
    <s v="Prikos and Becker LLC - 8109 Lawndale Ave - Skokie"/>
    <x v="0"/>
    <s v="Indoor Lighting"/>
    <x v="10"/>
    <n v="0"/>
    <n v="1347.163"/>
    <n v="0.240926"/>
    <x v="0"/>
    <x v="0"/>
    <n v="10.827197921178"/>
    <s v="Qty / 1,000"/>
    <m/>
    <s v="Private-Lighting"/>
    <x v="0"/>
    <n v="3"/>
    <n v="1"/>
    <s v="Lighting"/>
    <n v="0.91633259480590001"/>
    <n v="1.30467645558681"/>
    <n v="1234.4493674165001"/>
    <n v="0.31433047973870698"/>
    <n v="0.71"/>
    <n v="876.45905086571497"/>
    <n v="0.223174640614482"/>
    <n v="4618"/>
    <n v="1.02"/>
    <n v="1.04"/>
    <n v="1.2E-2"/>
    <n v="0.81"/>
    <n v="15.158077089649201"/>
    <d v="1900-01-09T19:51:10"/>
    <n v="43287"/>
    <n v="0.37313684679333697"/>
    <n v="14.522933734311801"/>
    <n v="0"/>
    <n v="9489.5956135309116"/>
  </r>
  <r>
    <s v="STND-61168"/>
    <s v="Prikos &amp; Becker, LLC"/>
    <s v="Prikos and Becker LLC - 8109 Lawndale Ave - Skokie"/>
    <x v="0"/>
    <s v="Indoor Lighting"/>
    <x v="10"/>
    <n v="0"/>
    <n v="1333.0319999999999"/>
    <n v="0.238399"/>
    <x v="0"/>
    <x v="0"/>
    <n v="10.827197921178"/>
    <s v="Qty / 1,000"/>
    <m/>
    <s v="Private-Lighting"/>
    <x v="0"/>
    <n v="3"/>
    <n v="1"/>
    <s v="Lighting"/>
    <n v="0.91633259480590001"/>
    <n v="1.30467645558681"/>
    <n v="1221.5006715193001"/>
    <n v="0.311033562335439"/>
    <n v="0.71"/>
    <n v="867.26547677870201"/>
    <n v="0.220833829258162"/>
    <n v="4618"/>
    <n v="1.02"/>
    <n v="1.04"/>
    <n v="1.2E-2"/>
    <n v="0.81"/>
    <n v="15.158077089649201"/>
    <d v="1900-01-09T19:51:10"/>
    <n v="43287"/>
    <n v="0.369223127178821"/>
    <n v="14.3705961355212"/>
    <n v="0"/>
    <n v="9390.0549672878096"/>
  </r>
  <r>
    <s v="STND-61169"/>
    <s v="Downers Grove Public Library"/>
    <s v="Downers Grove Public Library - 1050 Curtiss St - Downers Grove"/>
    <x v="0"/>
    <s v="Indoor Lighting"/>
    <x v="2"/>
    <n v="0"/>
    <n v="33914.076999999997"/>
    <n v="7.2632700000000003"/>
    <x v="0"/>
    <x v="1"/>
    <n v="14.797277300976599"/>
    <s v="Qty / 1,000"/>
    <m/>
    <s v="Public-Lighting"/>
    <x v="0"/>
    <n v="3"/>
    <n v="1"/>
    <s v="Lighting"/>
    <n v="0.99829244462109001"/>
    <n v="0.987374621353864"/>
    <n v="33856.166835397897"/>
    <n v="7.1715684660408803"/>
    <n v="0.71"/>
    <n v="24037.8784531325"/>
    <n v="5.0918136108890302"/>
    <n v="3379"/>
    <n v="1.0900000000000001"/>
    <n v="1.36"/>
    <n v="2.1999999999999999E-2"/>
    <n v="0.57999999999999996"/>
    <n v="20.7161882213673"/>
    <d v="1900-01-13T19:08:05"/>
    <n v="43263"/>
    <n v="9.0917450127293105"/>
    <n v="683.33547741170105"/>
    <n v="0"/>
    <n v="355695.15319817205"/>
  </r>
  <r>
    <s v="STND-61170"/>
    <s v="Oak Hill Center LLC"/>
    <s v="The Napleton Group (1st Left) - One E Oak Hill Dr - Westmont"/>
    <x v="2"/>
    <s v="Energy Management System"/>
    <x v="6"/>
    <n v="0"/>
    <n v="21791.1"/>
    <n v="0"/>
    <x v="1"/>
    <x v="0"/>
    <n v="15"/>
    <s v="NA"/>
    <m/>
    <s v="EMS"/>
    <x v="1"/>
    <n v="3"/>
    <n v="1"/>
    <s v="EMS"/>
    <n v="0.91036333343406195"/>
    <n v="0"/>
    <n v="19837.818435195"/>
    <n v="0"/>
    <n v="0.7"/>
    <n v="13886.472904636499"/>
    <n v="0"/>
    <n v="2885"/>
    <n v="1.165"/>
    <n v="1.3779999999999999"/>
    <n v="2.5499999999999998E-2"/>
    <n v="0.55000000000000004"/>
    <n v="24.263431542460999"/>
    <d v="1900-01-16T07:56:40"/>
    <n v="43394"/>
    <n v="0"/>
    <n v="0"/>
    <n v="0"/>
    <n v="208297.09356954749"/>
  </r>
  <r>
    <s v="STND-61171"/>
    <s v="Oak Hill Center LLC"/>
    <s v="The Napleton Group (1st Right) - One E Oak Hill Dr - Westmont"/>
    <x v="2"/>
    <s v="Energy Management System"/>
    <x v="6"/>
    <n v="0"/>
    <n v="22241.4"/>
    <n v="0"/>
    <x v="1"/>
    <x v="0"/>
    <n v="15"/>
    <s v="NA"/>
    <m/>
    <s v="EMS"/>
    <x v="1"/>
    <n v="3"/>
    <n v="1"/>
    <s v="EMS"/>
    <n v="0.91036333343406195"/>
    <n v="0"/>
    <n v="20247.755044240399"/>
    <n v="0"/>
    <n v="0.7"/>
    <n v="14173.4285309682"/>
    <n v="0"/>
    <n v="2885"/>
    <n v="1.165"/>
    <n v="1.3779999999999999"/>
    <n v="2.5499999999999998E-2"/>
    <n v="0.55000000000000004"/>
    <n v="24.263431542460999"/>
    <d v="1900-01-16T07:56:40"/>
    <n v="43394"/>
    <n v="0"/>
    <n v="0"/>
    <n v="0"/>
    <n v="212601.427964523"/>
  </r>
  <r>
    <s v="STND-61172"/>
    <s v="Oak Hill Center LLC"/>
    <s v="The Napleton Group (2nd Left) - One E Oak Hill Dr - Westmont"/>
    <x v="2"/>
    <s v="Energy Management System"/>
    <x v="6"/>
    <n v="0"/>
    <n v="21967.8"/>
    <n v="0"/>
    <x v="1"/>
    <x v="0"/>
    <n v="15"/>
    <s v="NA"/>
    <m/>
    <s v="EMS"/>
    <x v="1"/>
    <n v="3"/>
    <n v="1"/>
    <s v="EMS"/>
    <n v="0.91036333343406195"/>
    <n v="0"/>
    <n v="19998.679636212801"/>
    <n v="0"/>
    <n v="0.7"/>
    <n v="13999.075745349"/>
    <n v="0"/>
    <n v="2885"/>
    <n v="1.165"/>
    <n v="1.3779999999999999"/>
    <n v="2.5499999999999998E-2"/>
    <n v="0.55000000000000004"/>
    <n v="24.263431542460999"/>
    <d v="1900-01-16T07:56:40"/>
    <n v="43394"/>
    <n v="0"/>
    <n v="0"/>
    <n v="0"/>
    <n v="209986.13618023501"/>
  </r>
  <r>
    <s v="STND-61173"/>
    <s v="Oak Hill Center LLC"/>
    <s v="Oak Hill Center LLC (2nd Right) - One East Oak Hill Dr - Westmont"/>
    <x v="2"/>
    <s v="Energy Management System"/>
    <x v="6"/>
    <n v="0"/>
    <n v="21973.5"/>
    <n v="0"/>
    <x v="1"/>
    <x v="0"/>
    <n v="15"/>
    <s v="NA"/>
    <m/>
    <s v="EMS"/>
    <x v="1"/>
    <n v="3"/>
    <n v="1"/>
    <s v="EMS"/>
    <n v="0.91036333343406195"/>
    <n v="0"/>
    <n v="20003.868707213402"/>
    <n v="0"/>
    <n v="0.7"/>
    <n v="14002.7080950494"/>
    <n v="0"/>
    <n v="2885"/>
    <n v="1.165"/>
    <n v="1.3779999999999999"/>
    <n v="2.5499999999999998E-2"/>
    <n v="0.55000000000000004"/>
    <n v="24.263431542460999"/>
    <d v="1900-01-16T07:56:40"/>
    <n v="43394"/>
    <n v="0"/>
    <n v="0"/>
    <n v="0"/>
    <n v="210040.621425741"/>
  </r>
  <r>
    <s v="STND-61174"/>
    <s v="W R  Meadows Inc"/>
    <s v="W R Meadows Inc - 300 Industrial Dr - Hampshire"/>
    <x v="0"/>
    <s v="Indoor Lighting"/>
    <x v="10"/>
    <n v="0"/>
    <n v="32948.968000000001"/>
    <n v="5.8925879999999999"/>
    <x v="0"/>
    <x v="0"/>
    <n v="10.827197921178"/>
    <s v="Qty / 1,000"/>
    <m/>
    <s v="Private-Lighting"/>
    <x v="0"/>
    <n v="3"/>
    <n v="1"/>
    <s v="Lighting"/>
    <n v="0.91633259480590001"/>
    <n v="1.30467645558681"/>
    <n v="30192.2133436166"/>
    <n v="7.6879208260733503"/>
    <n v="0.71"/>
    <n v="21436.471473967798"/>
    <n v="5.4584237865120802"/>
    <n v="4618"/>
    <n v="1.02"/>
    <n v="1.04"/>
    <n v="1.2E-2"/>
    <n v="0.81"/>
    <n v="15.158077089649201"/>
    <d v="1900-01-09T19:51:10"/>
    <n v="43322"/>
    <n v="9.1262118068297102"/>
    <n v="355.20250992490099"/>
    <n v="0"/>
    <n v="232096.91938033563"/>
  </r>
  <r>
    <s v="STND-61174"/>
    <s v="W R  Meadows Inc"/>
    <s v="W R Meadows Inc - 300 Industrial Dr - Hampshire"/>
    <x v="0"/>
    <s v="Indoor Lighting"/>
    <x v="10"/>
    <n v="0"/>
    <n v="1719.2809999999999"/>
    <n v="0.30747600000000003"/>
    <x v="0"/>
    <x v="0"/>
    <n v="10.827197921178"/>
    <s v="Qty / 1,000"/>
    <m/>
    <s v="Private-Lighting"/>
    <x v="0"/>
    <n v="3"/>
    <n v="1"/>
    <s v="Lighting"/>
    <n v="0.91633259480590001"/>
    <n v="1.30467645558681"/>
    <n v="1575.4332199304799"/>
    <n v="0.401156697858009"/>
    <n v="0.71"/>
    <n v="1118.55758615064"/>
    <n v="0.28482125547918602"/>
    <n v="4618"/>
    <n v="1.02"/>
    <n v="1.04"/>
    <n v="1.2E-2"/>
    <n v="0.81"/>
    <n v="15.158077089649201"/>
    <d v="1900-01-09T19:51:10"/>
    <n v="43322"/>
    <n v="0.476206906289184"/>
    <n v="18.534508469770401"/>
    <n v="0"/>
    <n v="12110.84437148809"/>
  </r>
  <r>
    <s v="STND-61175"/>
    <s v="Oak Hill Center LLC"/>
    <s v="The Napleton Group (3rd Left) - One E Oak Hill Dr - Westmont"/>
    <x v="2"/>
    <s v="Energy Management System"/>
    <x v="6"/>
    <n v="0"/>
    <n v="21848.1"/>
    <n v="0"/>
    <x v="1"/>
    <x v="0"/>
    <n v="15"/>
    <s v="NA"/>
    <m/>
    <s v="EMS"/>
    <x v="1"/>
    <n v="3"/>
    <n v="1"/>
    <s v="EMS"/>
    <n v="0.91036333343406195"/>
    <n v="0"/>
    <n v="19889.709145200701"/>
    <n v="0"/>
    <n v="0.7"/>
    <n v="13922.7964016405"/>
    <n v="0"/>
    <n v="2885"/>
    <n v="1.165"/>
    <n v="1.3779999999999999"/>
    <n v="2.5499999999999998E-2"/>
    <n v="0.55000000000000004"/>
    <n v="24.263431542460999"/>
    <d v="1900-01-16T07:56:40"/>
    <n v="43400"/>
    <n v="0"/>
    <n v="0"/>
    <n v="0"/>
    <n v="208841.94602460752"/>
  </r>
  <r>
    <s v="STND-61176"/>
    <s v="Oak Hill Center LLC"/>
    <s v="The Napleton Group (3rd Right) - One E Oak Hill Dr - Westmont"/>
    <x v="2"/>
    <s v="Energy Management System"/>
    <x v="6"/>
    <n v="0"/>
    <n v="22982.400000000001"/>
    <n v="0"/>
    <x v="1"/>
    <x v="0"/>
    <n v="15"/>
    <s v="NA"/>
    <m/>
    <s v="EMS"/>
    <x v="1"/>
    <n v="3"/>
    <n v="1"/>
    <s v="EMS"/>
    <n v="0.91036333343406195"/>
    <n v="0"/>
    <n v="20922.334274314999"/>
    <n v="0"/>
    <n v="0.7"/>
    <n v="14645.633992020499"/>
    <n v="0"/>
    <n v="2885"/>
    <n v="1.165"/>
    <n v="1.3779999999999999"/>
    <n v="2.5499999999999998E-2"/>
    <n v="0.55000000000000004"/>
    <n v="24.263431542460999"/>
    <d v="1900-01-16T07:56:40"/>
    <n v="43397"/>
    <n v="0"/>
    <n v="0"/>
    <n v="0"/>
    <n v="219684.50988030748"/>
  </r>
  <r>
    <s v="STND-61177"/>
    <s v="Oak Hill Center LLC"/>
    <s v="The Napleton Group (4th) - One E Oak Hill Dr - Westmont"/>
    <x v="2"/>
    <s v="Energy Management System"/>
    <x v="6"/>
    <n v="0"/>
    <n v="12619.8"/>
    <n v="0"/>
    <x v="1"/>
    <x v="0"/>
    <n v="15"/>
    <s v="NA"/>
    <m/>
    <s v="EMS"/>
    <x v="1"/>
    <n v="3"/>
    <n v="1"/>
    <s v="EMS"/>
    <n v="0.91036333343406195"/>
    <n v="0"/>
    <n v="11488.6031952712"/>
    <n v="0"/>
    <n v="0.7"/>
    <n v="8042.0222366898197"/>
    <n v="0"/>
    <n v="2885"/>
    <n v="1.165"/>
    <n v="1.3779999999999999"/>
    <n v="2.5499999999999998E-2"/>
    <n v="0.55000000000000004"/>
    <n v="24.263431542460999"/>
    <d v="1900-01-16T07:56:40"/>
    <n v="43398"/>
    <n v="0"/>
    <n v="0"/>
    <n v="0"/>
    <n v="120630.33355034729"/>
  </r>
  <r>
    <s v="STND-61179"/>
    <s v="Saucedo Elementary"/>
    <s v="Saucedo Elementary School - 2850 W 24th Blvd - Chicago"/>
    <x v="0"/>
    <s v="Indoor Lighting"/>
    <x v="12"/>
    <n v="0"/>
    <n v="20264.29"/>
    <n v="5.5256259999999999"/>
    <x v="0"/>
    <x v="1"/>
    <n v="15"/>
    <s v="Qty / 1,000"/>
    <m/>
    <s v="Public-Lighting"/>
    <x v="0"/>
    <n v="3"/>
    <n v="1"/>
    <s v="Lighting"/>
    <n v="0.99829244462109001"/>
    <n v="0.987374621353864"/>
    <n v="20229.687602610698"/>
    <n v="5.4558628794930701"/>
    <n v="0.71"/>
    <n v="14363.0781978536"/>
    <n v="3.8736626444400799"/>
    <n v="2979"/>
    <n v="1.17333333333333"/>
    <n v="1.323"/>
    <n v="2.1333333333333301E-2"/>
    <n v="0.72"/>
    <n v="23.497818059751602"/>
    <d v="1900-01-15T18:49:11"/>
    <n v="43365"/>
    <n v="5.7275792385708701"/>
    <n v="367.81250186564898"/>
    <n v="0"/>
    <n v="215446.17296780398"/>
  </r>
  <r>
    <s v="STND-61180"/>
    <s v="Kaneland Community Unit School District 302"/>
    <s v="Kaneland CUSD 302 - 47W326 Keslinger Rd - Maple Park"/>
    <x v="0"/>
    <s v="Indoor Lighting"/>
    <x v="12"/>
    <n v="0"/>
    <n v="18472.778999999999"/>
    <n v="5.0371199999999998"/>
    <x v="0"/>
    <x v="1"/>
    <n v="15"/>
    <s v="Qty / 1,000"/>
    <m/>
    <s v="Public-Lighting"/>
    <x v="0"/>
    <n v="3"/>
    <n v="1"/>
    <s v="Lighting"/>
    <n v="0.99829244462109001"/>
    <n v="0.987374621353864"/>
    <n v="18441.235706855099"/>
    <n v="4.9735244527139804"/>
    <n v="0.71"/>
    <n v="13093.2773518672"/>
    <n v="3.5312023614269199"/>
    <n v="2979"/>
    <n v="1.17333333333333"/>
    <n v="1.323"/>
    <n v="2.1333333333333301E-2"/>
    <n v="0.72"/>
    <n v="23.497818059751602"/>
    <d v="1900-01-15T18:49:11"/>
    <n v="43329"/>
    <n v="5.2212190861614802"/>
    <n v="335.29519467009402"/>
    <n v="0"/>
    <n v="196399.160278008"/>
  </r>
  <r>
    <s v="STND-61180"/>
    <s v="Kaneland Community Unit School District 302"/>
    <s v="Kaneland CUSD 302 - 47W326 Keslinger Rd - Maple Park"/>
    <x v="7"/>
    <s v="Indoor Lighting"/>
    <x v="12"/>
    <n v="0"/>
    <n v="2927.761"/>
    <n v="2.6334"/>
    <x v="0"/>
    <x v="1"/>
    <n v="8"/>
    <s v="Qty / 1,000"/>
    <m/>
    <s v="Public-Lighting"/>
    <x v="0"/>
    <n v="3"/>
    <n v="1"/>
    <s v="Lighting"/>
    <n v="0.99829244462109001"/>
    <n v="0.987374621353864"/>
    <n v="2922.76168595629"/>
    <n v="2.6001523278732699"/>
    <n v="0.71"/>
    <n v="2075.1607970289601"/>
    <n v="1.8461081527900201"/>
    <n v="2979"/>
    <n v="1.17333333333333"/>
    <n v="1.323"/>
    <n v="2.1333333333333301E-2"/>
    <n v="0.72"/>
    <n v="23.497818059751602"/>
    <d v="1900-01-15T18:49:11"/>
    <n v="43329"/>
    <n v="3.4479748682198399"/>
    <n v="53.141121562841597"/>
    <n v="0"/>
    <n v="16601.286376231681"/>
  </r>
  <r>
    <s v="STND-61181"/>
    <s v="National Business &amp; Industrial"/>
    <s v="National Business and Industrial Centre Job C - 1902 7th St - Rockford"/>
    <x v="0"/>
    <s v="Indoor Lighting"/>
    <x v="6"/>
    <n v="0"/>
    <n v="334.17"/>
    <n v="7.5140999999999999E-2"/>
    <x v="0"/>
    <x v="0"/>
    <n v="15"/>
    <s v="Qty / 1,000"/>
    <m/>
    <s v="Private-Lighting"/>
    <x v="0"/>
    <n v="3"/>
    <n v="1"/>
    <s v="Lighting"/>
    <n v="0.91633259480590001"/>
    <n v="1.30467645558681"/>
    <n v="306.21086320628802"/>
    <n v="9.8034693549248195E-2"/>
    <n v="0.71"/>
    <n v="217.409712876464"/>
    <n v="6.96046324199662E-2"/>
    <n v="2885"/>
    <n v="1.165"/>
    <n v="1.3779999999999999"/>
    <n v="2.5499999999999998E-2"/>
    <n v="0.55000000000000004"/>
    <n v="24.263431542460999"/>
    <d v="1900-01-16T07:56:40"/>
    <n v="43314"/>
    <n v="0.12935043349947001"/>
    <n v="6.7024695379916999"/>
    <n v="0"/>
    <n v="3261.1456931469602"/>
  </r>
  <r>
    <s v="STND-61181"/>
    <s v="National Business &amp; Industrial"/>
    <s v="National Business and Industrial Centre Job C - 1902 7th St - Rockford"/>
    <x v="62"/>
    <s v="Indoor Lighting"/>
    <x v="6"/>
    <n v="0"/>
    <n v="590.70399999999995"/>
    <n v="0.132825"/>
    <x v="0"/>
    <x v="0"/>
    <n v="15"/>
    <s v="Qty / 1,000"/>
    <m/>
    <s v="Private-Lighting"/>
    <x v="0"/>
    <n v="3"/>
    <n v="1"/>
    <s v="Lighting"/>
    <n v="0.91633259480590001"/>
    <n v="1.30467645558681"/>
    <n v="541.28132908222403"/>
    <n v="0.173293650213318"/>
    <n v="0.71"/>
    <n v="384.30974364837903"/>
    <n v="0.123038491651455"/>
    <n v="2885"/>
    <n v="1.165"/>
    <n v="1.3779999999999999"/>
    <n v="2.5499999999999998E-2"/>
    <n v="0.55000000000000004"/>
    <n v="24.263431542460999"/>
    <d v="1900-01-16T07:56:40"/>
    <n v="43314"/>
    <n v="0.228649756185932"/>
    <n v="11.8477887481517"/>
    <n v="0"/>
    <n v="5764.6461547256858"/>
  </r>
  <r>
    <s v="STND-61181"/>
    <s v="National Business &amp; Industrial"/>
    <s v="National Business and Industrial Centre Job C - 1902 7th St - Rockford"/>
    <x v="62"/>
    <s v="Indoor Lighting"/>
    <x v="6"/>
    <n v="0"/>
    <n v="3976.28"/>
    <n v="0.89410199999999995"/>
    <x v="0"/>
    <x v="0"/>
    <n v="15"/>
    <s v="Qty / 1,000"/>
    <m/>
    <s v="Private-Lighting"/>
    <x v="0"/>
    <n v="3"/>
    <n v="1"/>
    <s v="Lighting"/>
    <n v="0.91633259480590001"/>
    <n v="1.30467645558681"/>
    <n v="3643.5949700748001"/>
    <n v="1.16651382829307"/>
    <n v="0.71"/>
    <n v="2586.9524287531099"/>
    <n v="0.82822481808808301"/>
    <n v="2885"/>
    <n v="1.165"/>
    <n v="1.3779999999999999"/>
    <n v="2.5499999999999998E-2"/>
    <n v="0.55000000000000004"/>
    <n v="24.263431542460999"/>
    <d v="1900-01-16T07:56:40"/>
    <n v="43314"/>
    <n v="1.5391395016401599"/>
    <n v="79.752507928675897"/>
    <n v="0"/>
    <n v="38804.286431296649"/>
  </r>
  <r>
    <s v="STND-61181"/>
    <s v="National Business &amp; Industrial"/>
    <s v="National Business and Industrial Centre Job C - 1902 7th St - Rockford"/>
    <x v="62"/>
    <s v="Indoor Lighting"/>
    <x v="6"/>
    <n v="0"/>
    <n v="22915.93"/>
    <n v="5.1528510000000001"/>
    <x v="0"/>
    <x v="0"/>
    <n v="15"/>
    <s v="Qty / 1,000"/>
    <m/>
    <s v="Private-Lighting"/>
    <x v="0"/>
    <n v="3"/>
    <n v="1"/>
    <s v="Lighting"/>
    <n v="0.91633259480590001"/>
    <n v="1.30467645558681"/>
    <n v="20998.613599290398"/>
    <n v="6.7228033788469297"/>
    <n v="0.71"/>
    <n v="14909.0156554962"/>
    <n v="4.7731903989813196"/>
    <n v="2885"/>
    <n v="1.165"/>
    <n v="1.3779999999999999"/>
    <n v="2.5499999999999998E-2"/>
    <n v="0.55000000000000004"/>
    <n v="24.263431542460999"/>
    <d v="1900-01-16T07:56:40"/>
    <n v="43314"/>
    <n v="8.8703039699787993"/>
    <n v="459.62630625056198"/>
    <n v="0"/>
    <n v="223635.23483244301"/>
  </r>
  <r>
    <s v="STND-61181"/>
    <s v="National Business &amp; Industrial"/>
    <s v="National Business and Industrial Centre Job C - 1902 7th St - Rockford"/>
    <x v="62"/>
    <s v="Indoor Lighting"/>
    <x v="6"/>
    <n v="0"/>
    <n v="8691.7839999999997"/>
    <n v="1.9544250000000001"/>
    <x v="0"/>
    <x v="0"/>
    <n v="15"/>
    <s v="Qty / 1,000"/>
    <m/>
    <s v="Private-Lighting"/>
    <x v="0"/>
    <n v="3"/>
    <n v="1"/>
    <s v="Lighting"/>
    <n v="0.91633259480590001"/>
    <n v="1.30467645558681"/>
    <n v="7964.5649862124001"/>
    <n v="2.5498922817102398"/>
    <n v="0.71"/>
    <n v="5654.8411402108104"/>
    <n v="1.81042352001427"/>
    <n v="2885"/>
    <n v="1.165"/>
    <n v="1.3779999999999999"/>
    <n v="2.5499999999999998E-2"/>
    <n v="0.55000000000000004"/>
    <n v="24.263431542460999"/>
    <d v="1900-01-16T07:56:40"/>
    <n v="43314"/>
    <n v="3.3644178410215599"/>
    <n v="174.331679955722"/>
    <n v="0"/>
    <n v="84822.617103162163"/>
  </r>
  <r>
    <s v="STND-61181"/>
    <s v="National Business &amp; Industrial"/>
    <s v="National Business and Industrial Centre Job C - 1902 7th St - Rockford"/>
    <x v="62"/>
    <s v="Indoor Lighting"/>
    <x v="6"/>
    <n v="0"/>
    <n v="796.60599999999999"/>
    <n v="0.17912400000000001"/>
    <x v="0"/>
    <x v="0"/>
    <n v="15"/>
    <s v="Qty / 1,000"/>
    <m/>
    <s v="Private-Lighting"/>
    <x v="0"/>
    <n v="3"/>
    <n v="1"/>
    <s v="Lighting"/>
    <n v="0.91633259480590001"/>
    <n v="1.30467645558681"/>
    <n v="729.95604301794901"/>
    <n v="0.23369886543053101"/>
    <n v="0.71"/>
    <n v="518.26879054274298"/>
    <n v="0.165926194455677"/>
    <n v="2885"/>
    <n v="1.165"/>
    <n v="1.3779999999999999"/>
    <n v="2.5499999999999998E-2"/>
    <n v="0.55000000000000004"/>
    <n v="24.263431542460999"/>
    <d v="1900-01-16T07:56:40"/>
    <n v="43314"/>
    <n v="0.30835052834217103"/>
    <n v="15.977578623997999"/>
    <n v="0"/>
    <n v="7774.0318581411448"/>
  </r>
  <r>
    <s v="STND-61181"/>
    <s v="National Business &amp; Industrial"/>
    <s v="National Business and Industrial Centre Job C - 1902 7th St - Rockford"/>
    <x v="62"/>
    <s v="Indoor Lighting"/>
    <x v="6"/>
    <n v="0"/>
    <n v="2086.0279999999998"/>
    <n v="0.46906199999999998"/>
    <x v="0"/>
    <x v="0"/>
    <n v="15"/>
    <s v="Qty / 1,000"/>
    <m/>
    <s v="Private-Lighting"/>
    <x v="0"/>
    <n v="3"/>
    <n v="1"/>
    <s v="Lighting"/>
    <n v="0.91633259480590001"/>
    <n v="1.30467645558681"/>
    <n v="1911.4954500777601"/>
    <n v="0.61197414761045899"/>
    <n v="0.71"/>
    <n v="1357.16176955521"/>
    <n v="0.43450164480342601"/>
    <n v="2885"/>
    <n v="1.165"/>
    <n v="1.3779999999999999"/>
    <n v="2.5499999999999998E-2"/>
    <n v="0.55000000000000004"/>
    <n v="24.263431542460999"/>
    <d v="1900-01-16T07:56:40"/>
    <n v="43314"/>
    <n v="0.80746028184517504"/>
    <n v="41.839599980242802"/>
    <n v="0"/>
    <n v="20357.426543328151"/>
  </r>
  <r>
    <s v="STND-61182"/>
    <s v="N and A Liquor Inc"/>
    <s v="N and A Liquor Inc - 2008 W 63rd St - Chicago"/>
    <x v="1"/>
    <s v="Outdoor &amp; Garage Lighting"/>
    <x v="1"/>
    <n v="0"/>
    <n v="8648.8919999999998"/>
    <n v="0"/>
    <x v="0"/>
    <x v="0"/>
    <n v="10.1978380583316"/>
    <s v="Qty / 1,000"/>
    <m/>
    <s v="Private-Lighting"/>
    <x v="0"/>
    <n v="3"/>
    <n v="1"/>
    <s v="Lighting"/>
    <n v="0.91633259480590001"/>
    <n v="1.30467645558681"/>
    <n v="7925.2616485559902"/>
    <n v="0"/>
    <n v="0.71"/>
    <n v="5626.9357704747499"/>
    <n v="0"/>
    <n v="4903"/>
    <n v="1"/>
    <n v="1"/>
    <n v="0"/>
    <n v="0"/>
    <n v="14.276973281664301"/>
    <d v="1900-01-09T04:44:53"/>
    <n v="43254"/>
    <n v="0"/>
    <n v="0"/>
    <n v="0"/>
    <n v="57382.579751934849"/>
  </r>
  <r>
    <s v="STND-61182"/>
    <s v="N and A Liquor Inc"/>
    <s v="N and A Liquor Inc - 2008 W 63rd St - Chicago"/>
    <x v="1"/>
    <s v="Outdoor &amp; Garage Lighting"/>
    <x v="1"/>
    <n v="0"/>
    <n v="2353.44"/>
    <n v="0"/>
    <x v="0"/>
    <x v="0"/>
    <n v="10.1978380583316"/>
    <s v="Qty / 1,000"/>
    <m/>
    <s v="Private-Lighting"/>
    <x v="0"/>
    <n v="3"/>
    <n v="1"/>
    <s v="Lighting"/>
    <n v="0.91633259480590001"/>
    <n v="1.30467645558681"/>
    <n v="2156.5337819199999"/>
    <n v="0"/>
    <n v="0.71"/>
    <n v="1531.1389851632"/>
    <n v="0"/>
    <n v="4903"/>
    <n v="1"/>
    <n v="1"/>
    <n v="0"/>
    <n v="0"/>
    <n v="14.276973281664301"/>
    <d v="1900-01-09T04:44:53"/>
    <n v="43254"/>
    <n v="0"/>
    <n v="0"/>
    <n v="0"/>
    <n v="15614.307415492503"/>
  </r>
  <r>
    <s v="STND-61182"/>
    <s v="N and A Liquor Inc"/>
    <s v="N and A Liquor Inc - 2008 W 63rd St - Chicago"/>
    <x v="1"/>
    <s v="Outdoor &amp; Garage Lighting"/>
    <x v="1"/>
    <n v="0"/>
    <n v="1765.08"/>
    <n v="0"/>
    <x v="0"/>
    <x v="0"/>
    <n v="10.1978380583316"/>
    <s v="Qty / 1,000"/>
    <m/>
    <s v="Private-Lighting"/>
    <x v="0"/>
    <n v="3"/>
    <n v="1"/>
    <s v="Lighting"/>
    <n v="0.91633259480590001"/>
    <n v="1.30467645558681"/>
    <n v="1617.40033644"/>
    <n v="0"/>
    <n v="0.71"/>
    <n v="1148.3542388723999"/>
    <n v="0"/>
    <n v="4903"/>
    <n v="1"/>
    <n v="1"/>
    <n v="0"/>
    <n v="0"/>
    <n v="14.276973281664301"/>
    <d v="1900-01-09T04:44:53"/>
    <n v="43254"/>
    <n v="0"/>
    <n v="0"/>
    <n v="0"/>
    <n v="11710.730561619377"/>
  </r>
  <r>
    <s v="STND-61183"/>
    <s v="Argo Community High School District 217"/>
    <s v="Argo Community High School Dist #217 - 7329 W 63rd St - Summit"/>
    <x v="0"/>
    <s v="Indoor Lighting"/>
    <x v="12"/>
    <n v="0"/>
    <n v="24.398"/>
    <n v="6.6530000000000001E-3"/>
    <x v="0"/>
    <x v="1"/>
    <n v="15"/>
    <s v="Qty / 1,000"/>
    <m/>
    <s v="Public-Non-Lighting"/>
    <x v="2"/>
    <n v="3"/>
    <n v="1"/>
    <s v="Lighting"/>
    <n v="1.01534080484258"/>
    <n v="0.52563350510805795"/>
    <n v="24.7722849565492"/>
    <n v="3.49703970948391E-3"/>
    <n v="0.71"/>
    <n v="17.588322319149899"/>
    <n v="2.4828981937335798E-3"/>
    <n v="2979"/>
    <n v="1.17333333333333"/>
    <n v="1.323"/>
    <n v="2.1333333333333301E-2"/>
    <n v="0.72"/>
    <n v="23.497818059751602"/>
    <d v="1900-01-15T18:49:11"/>
    <n v="43406"/>
    <n v="3.6712015090744001E-3"/>
    <n v="0.45040518102816701"/>
    <n v="0"/>
    <n v="263.82483478724851"/>
  </r>
  <r>
    <s v="STND-61183"/>
    <s v="Argo Community High School District 217"/>
    <s v="Argo Community High School Dist #217 - 7329 W 63rd St - Summit"/>
    <x v="0"/>
    <s v="Indoor Lighting"/>
    <x v="12"/>
    <n v="0"/>
    <n v="2453.7429999999999"/>
    <n v="0.66908199999999995"/>
    <x v="0"/>
    <x v="1"/>
    <n v="15"/>
    <s v="Qty / 1,000"/>
    <m/>
    <s v="Public-Non-Lighting"/>
    <x v="2"/>
    <n v="3"/>
    <n v="1"/>
    <s v="Lighting"/>
    <n v="1.01534080484258"/>
    <n v="0.52563350510805795"/>
    <n v="2491.3853924968398"/>
    <n v="0.35169191686471002"/>
    <n v="0.71"/>
    <n v="1768.8836286727601"/>
    <n v="0.24970126097394399"/>
    <n v="2979"/>
    <n v="1.17333333333333"/>
    <n v="1.323"/>
    <n v="2.1333333333333301E-2"/>
    <n v="0.72"/>
    <n v="23.497818059751602"/>
    <d v="1900-01-15T18:49:11"/>
    <n v="43406"/>
    <n v="0.36920710177281202"/>
    <n v="45.297916227215303"/>
    <n v="0"/>
    <n v="26533.254430091401"/>
  </r>
  <r>
    <s v="STND-61183"/>
    <s v="Argo Community High School District 217"/>
    <s v="Argo Community High School Dist #217 - 7329 W 63rd St - Summit"/>
    <x v="12"/>
    <s v="Variable Speed Drives"/>
    <x v="12"/>
    <n v="0"/>
    <n v="11764.119000000001"/>
    <n v="0"/>
    <x v="6"/>
    <x v="1"/>
    <n v="15"/>
    <s v="ΔkWpeak"/>
    <m/>
    <s v="Public-Non-Lighting"/>
    <x v="2"/>
    <n v="3"/>
    <n v="1"/>
    <s v="Non-Lighting"/>
    <n v="1.01534080484258"/>
    <n v="0.52563350510805795"/>
    <n v="11944.590053723899"/>
    <n v="0"/>
    <n v="0.7"/>
    <n v="8361.2130376066998"/>
    <n v="0"/>
    <n v="2979"/>
    <n v="1.17333333333333"/>
    <n v="1.323"/>
    <n v="2.1333333333333301E-2"/>
    <n v="0.72"/>
    <n v="23.497818059751602"/>
    <d v="1900-01-15T18:49:11"/>
    <n v="43406"/>
    <n v="0"/>
    <n v="0"/>
    <n v="0"/>
    <n v="125418.19556410049"/>
  </r>
  <r>
    <s v="STND-61183"/>
    <s v="Argo Community High School District 217"/>
    <s v="Argo Community High School Dist #217 - 7329 W 63rd St - Summit"/>
    <x v="12"/>
    <s v="Variable Speed Drives"/>
    <x v="12"/>
    <n v="0"/>
    <n v="11764.119000000001"/>
    <n v="0"/>
    <x v="6"/>
    <x v="1"/>
    <n v="15"/>
    <s v="ΔkWpeak"/>
    <m/>
    <s v="Public-Non-Lighting"/>
    <x v="2"/>
    <n v="3"/>
    <n v="1"/>
    <s v="Non-Lighting"/>
    <n v="1.01534080484258"/>
    <n v="0.52563350510805795"/>
    <n v="11944.590053723899"/>
    <n v="0"/>
    <n v="0.7"/>
    <n v="8361.2130376066998"/>
    <n v="0"/>
    <n v="2979"/>
    <n v="1.17333333333333"/>
    <n v="1.323"/>
    <n v="2.1333333333333301E-2"/>
    <n v="0.72"/>
    <n v="23.497818059751602"/>
    <d v="1900-01-15T18:49:11"/>
    <n v="43406"/>
    <n v="0"/>
    <n v="0"/>
    <n v="0"/>
    <n v="125418.19556410049"/>
  </r>
  <r>
    <s v="STND-61184"/>
    <s v="New Albertson's Inc"/>
    <s v="New Albertson's Inc - 6140 Northwest Hwy - Crystal Lake"/>
    <x v="62"/>
    <s v="Indoor Lighting"/>
    <x v="5"/>
    <n v="0"/>
    <n v="11031.841"/>
    <n v="2.0571600000000001"/>
    <x v="0"/>
    <x v="0"/>
    <n v="10.727311735679001"/>
    <s v="Qty / 1,000"/>
    <m/>
    <s v="Private-Lighting"/>
    <x v="0"/>
    <n v="2"/>
    <n v="1"/>
    <s v="Lighting"/>
    <n v="0.97902139861649395"/>
    <n v="0.93591656730105399"/>
    <n v="10800.4084051348"/>
    <n v="1.92533012558904"/>
    <n v="0.71"/>
    <n v="7668.28996764569"/>
    <n v="1.3669843891682201"/>
    <n v="4661"/>
    <n v="1.07"/>
    <n v="1.24"/>
    <n v="2.9000000000000001E-2"/>
    <n v="0.745"/>
    <n v="15.018236429950701"/>
    <d v="1900-01-09T17:27:20"/>
    <n v="43373"/>
    <n v="2.0841417250368401"/>
    <n v="292.72134929804503"/>
    <n v="0"/>
    <n v="82260.136962515156"/>
  </r>
  <r>
    <s v="STND-61184"/>
    <s v="New Albertson's Inc"/>
    <s v="New Albertson's Inc - 6140 Northwest Hwy - Crystal Lake"/>
    <x v="62"/>
    <s v="Indoor Lighting"/>
    <x v="5"/>
    <n v="0"/>
    <n v="242979.79399999999"/>
    <n v="45.309600000000003"/>
    <x v="0"/>
    <x v="0"/>
    <n v="10.727311735679001"/>
    <s v="Qty / 1,000"/>
    <m/>
    <s v="Private-Lighting"/>
    <x v="0"/>
    <n v="2"/>
    <n v="1"/>
    <s v="Lighting"/>
    <n v="0.97902139861649395"/>
    <n v="0.93591656730105399"/>
    <n v="237882.417757427"/>
    <n v="42.4060052977838"/>
    <n v="0.71"/>
    <n v="168896.516607773"/>
    <n v="30.1082637614265"/>
    <n v="4661"/>
    <n v="1.07"/>
    <n v="1.24"/>
    <n v="2.9000000000000001E-2"/>
    <n v="0.745"/>
    <n v="15.018236429950701"/>
    <d v="1900-01-09T17:27:20"/>
    <n v="43373"/>
    <n v="45.9038810324571"/>
    <n v="6447.2804812760696"/>
    <n v="0"/>
    <n v="1811805.5847218665"/>
  </r>
  <r>
    <s v="STND-61184"/>
    <s v="New Albertson's Inc"/>
    <s v="New Albertson's Inc - 6140 Northwest Hwy - Crystal Lake"/>
    <x v="62"/>
    <s v="Indoor Lighting"/>
    <x v="5"/>
    <n v="0"/>
    <n v="58131.618999999999"/>
    <n v="10.84008"/>
    <x v="0"/>
    <x v="0"/>
    <n v="10.727311735679001"/>
    <s v="Qty / 1,000"/>
    <m/>
    <s v="Private-Lighting"/>
    <x v="0"/>
    <n v="2"/>
    <n v="1"/>
    <s v="Lighting"/>
    <n v="0.97902139861649395"/>
    <n v="0.93591656730105399"/>
    <n v="56912.098937221097"/>
    <n v="10.145410462868799"/>
    <n v="0.71"/>
    <n v="40407.590245427004"/>
    <n v="7.2032414286368498"/>
    <n v="4661"/>
    <n v="1.07"/>
    <n v="1.24"/>
    <n v="2.9000000000000001E-2"/>
    <n v="0.745"/>
    <n v="15.018236429950701"/>
    <d v="1900-01-09T17:27:20"/>
    <n v="43373"/>
    <n v="10.9822585655648"/>
    <n v="1542.4774478312299"/>
    <n v="0"/>
    <n v="433464.81705027743"/>
  </r>
  <r>
    <s v="STND-61184"/>
    <s v="New Albertson's Inc"/>
    <s v="New Albertson's Inc - 6140 Northwest Hwy - Crystal Lake"/>
    <x v="62"/>
    <s v="Indoor Lighting"/>
    <x v="5"/>
    <n v="0"/>
    <n v="4309.0010000000002"/>
    <n v="0.80352000000000001"/>
    <x v="0"/>
    <x v="0"/>
    <n v="10.727311735679001"/>
    <s v="Qty / 1,000"/>
    <m/>
    <s v="Private-Lighting"/>
    <x v="0"/>
    <n v="2"/>
    <n v="1"/>
    <s v="Lighting"/>
    <n v="0.97902139861649395"/>
    <n v="0.93591656730105399"/>
    <n v="4218.6041856598704"/>
    <n v="0.75202768015774302"/>
    <n v="0.71"/>
    <n v="2995.2089718185098"/>
    <n v="0.53393965291199696"/>
    <n v="4661"/>
    <n v="1.07"/>
    <n v="1.24"/>
    <n v="2.9000000000000001E-2"/>
    <n v="0.745"/>
    <n v="15.018236429950701"/>
    <d v="1900-01-09T17:27:20"/>
    <n v="43373"/>
    <n v="0.81405897397460802"/>
    <n v="114.336001293585"/>
    <n v="0"/>
    <n v="32130.540354199733"/>
  </r>
  <r>
    <s v="STND-61184"/>
    <s v="New Albertson's Inc"/>
    <s v="New Albertson's Inc - 6140 Northwest Hwy - Crystal Lake"/>
    <x v="62"/>
    <s v="Indoor Lighting"/>
    <x v="5"/>
    <n v="0"/>
    <n v="0"/>
    <n v="0"/>
    <x v="0"/>
    <x v="0"/>
    <n v="10.727311735679001"/>
    <s v="Qty / 1,000"/>
    <m/>
    <s v="Private-Lighting"/>
    <x v="0"/>
    <n v="2"/>
    <n v="1"/>
    <s v="Lighting"/>
    <n v="0.97902139861649395"/>
    <n v="0.93591656730105399"/>
    <n v="0"/>
    <n v="0"/>
    <n v="0.71"/>
    <n v="0"/>
    <n v="0"/>
    <n v="4661"/>
    <n v="1.07"/>
    <n v="1.24"/>
    <n v="2.9000000000000001E-2"/>
    <n v="0.745"/>
    <n v="15.018236429950701"/>
    <d v="1900-01-09T17:27:20"/>
    <n v="43373"/>
    <n v="0"/>
    <n v="0"/>
    <n v="0"/>
    <n v="0"/>
  </r>
  <r>
    <s v="STND-61184"/>
    <s v="New Albertson's Inc"/>
    <s v="New Albertson's Inc - 6140 Northwest Hwy - Crystal Lake"/>
    <x v="62"/>
    <s v="Indoor Lighting"/>
    <x v="5"/>
    <n v="0"/>
    <n v="84.784000000000006"/>
    <n v="1.5810000000000001E-2"/>
    <x v="0"/>
    <x v="0"/>
    <n v="10.727311735679001"/>
    <s v="Qty / 1,000"/>
    <m/>
    <s v="Private-Lighting"/>
    <x v="0"/>
    <n v="2"/>
    <n v="1"/>
    <s v="Lighting"/>
    <n v="0.97902139861649395"/>
    <n v="0.93591656730105399"/>
    <n v="83.005350260300801"/>
    <n v="1.4796840929029701E-2"/>
    <n v="0.71"/>
    <n v="58.933798684813603"/>
    <n v="1.05057570596111E-2"/>
    <n v="4661"/>
    <n v="1.07"/>
    <n v="1.24"/>
    <n v="2.9000000000000001E-2"/>
    <n v="0.745"/>
    <n v="15.018236429950701"/>
    <d v="1900-01-09T17:27:20"/>
    <n v="43373"/>
    <n v="1.6017364071259602E-2"/>
    <n v="2.24967771733525"/>
    <n v="0"/>
    <n v="632.20123025974465"/>
  </r>
  <r>
    <s v="STND-61184"/>
    <s v="New Albertson's Inc"/>
    <s v="New Albertson's Inc - 6140 Northwest Hwy - Crystal Lake"/>
    <x v="62"/>
    <s v="Indoor Lighting"/>
    <x v="5"/>
    <n v="0"/>
    <n v="0"/>
    <n v="0"/>
    <x v="0"/>
    <x v="0"/>
    <n v="10.727311735679001"/>
    <s v="Qty / 1,000"/>
    <m/>
    <s v="Private-Lighting"/>
    <x v="0"/>
    <n v="2"/>
    <n v="1"/>
    <s v="Lighting"/>
    <n v="0.97902139861649395"/>
    <n v="0.93591656730105399"/>
    <n v="0"/>
    <n v="0"/>
    <n v="0.71"/>
    <n v="0"/>
    <n v="0"/>
    <n v="4661"/>
    <n v="1.07"/>
    <n v="1.24"/>
    <n v="2.9000000000000001E-2"/>
    <n v="0.745"/>
    <n v="15.018236429950701"/>
    <d v="1900-01-09T17:27:20"/>
    <n v="43373"/>
    <n v="0"/>
    <n v="0"/>
    <n v="0"/>
    <n v="0"/>
  </r>
  <r>
    <s v="STND-61184"/>
    <s v="New Albertson's Inc"/>
    <s v="New Albertson's Inc - 6140 Northwest Hwy - Crystal Lake"/>
    <x v="3"/>
    <s v="Refrigeration"/>
    <x v="5"/>
    <n v="0"/>
    <n v="64974.69"/>
    <n v="7.7321"/>
    <x v="2"/>
    <x v="0"/>
    <n v="8.6177180282661094"/>
    <s v="ΔkWpeak / CF"/>
    <n v="0.69"/>
    <s v="Private-Lighting"/>
    <x v="0"/>
    <n v="2"/>
    <n v="1"/>
    <s v="Non-Lighting"/>
    <n v="0.97902139861649395"/>
    <n v="0.93591656730105399"/>
    <n v="63611.611878473101"/>
    <n v="7.2366004900284802"/>
    <n v="0.7"/>
    <n v="44528.1283149312"/>
    <n v="5.0656203430199298"/>
    <n v="4661"/>
    <n v="1.07"/>
    <n v="1.24"/>
    <n v="2.9000000000000001E-2"/>
    <n v="0.745"/>
    <n v="15.018236429950701"/>
    <d v="1900-01-09T17:27:20"/>
    <n v="43373"/>
    <n v="10.4878267971427"/>
    <n v="0"/>
    <n v="0"/>
    <n v="383730.85414452921"/>
  </r>
  <r>
    <s v="STND-61184"/>
    <s v="New Albertson's Inc"/>
    <s v="New Albertson's Inc - 6140 Northwest Hwy - Crystal Lake"/>
    <x v="3"/>
    <s v="Refrigeration"/>
    <x v="5"/>
    <n v="0"/>
    <n v="53390.68"/>
    <n v="6.3537600000000003"/>
    <x v="2"/>
    <x v="0"/>
    <n v="8.6177180282661094"/>
    <s v="ΔkWpeak / CF"/>
    <n v="0.69"/>
    <s v="Private-Lighting"/>
    <x v="0"/>
    <n v="2"/>
    <n v="1"/>
    <s v="Non-Lighting"/>
    <n v="0.97902139861649395"/>
    <n v="0.93591656730105399"/>
    <n v="52270.618206685598"/>
    <n v="5.9465892486547398"/>
    <n v="0.7"/>
    <n v="36589.432744680002"/>
    <n v="4.1626124740583199"/>
    <n v="4661"/>
    <n v="1.07"/>
    <n v="1.24"/>
    <n v="2.9000000000000001E-2"/>
    <n v="0.745"/>
    <n v="15.018236429950701"/>
    <d v="1900-01-09T17:27:20"/>
    <n v="43373"/>
    <n v="8.6182452879054292"/>
    <n v="0"/>
    <n v="0"/>
    <n v="315317.41420785914"/>
  </r>
  <r>
    <s v="STND-61185"/>
    <s v="Price Circuits LLC"/>
    <s v="Price Circuits LLC - NC - 1300 Holmes Rd - Elgin"/>
    <x v="38"/>
    <s v="Indoor Lighting"/>
    <x v="10"/>
    <n v="0"/>
    <n v="6348.8119999999999"/>
    <n v="0.83116800000000002"/>
    <x v="0"/>
    <x v="0"/>
    <n v="8"/>
    <s v="Qty / 1,000"/>
    <m/>
    <s v="Private-Lighting"/>
    <x v="0"/>
    <n v="3"/>
    <n v="1"/>
    <s v="Lighting"/>
    <n v="0.91633259480590001"/>
    <n v="1.30467645558681"/>
    <n v="5817.6233738948304"/>
    <n v="1.08440532023717"/>
    <n v="0.71"/>
    <n v="4130.5125954653304"/>
    <n v="0.76992777736839402"/>
    <n v="4618"/>
    <n v="1.02"/>
    <n v="1.04"/>
    <n v="1.2E-2"/>
    <n v="0.81"/>
    <n v="15.158077089649201"/>
    <d v="1900-01-09T19:51:10"/>
    <n v="43374"/>
    <n v="1.2872807695123201"/>
    <n v="68.442627928174502"/>
    <n v="0"/>
    <n v="33044.100763722643"/>
  </r>
  <r>
    <s v="STND-61186"/>
    <s v="Chicago Heights School District 170"/>
    <s v="Chicago Heights SD 170 Garfield Elementary School - 140 E 23rd St - Chicago Heights"/>
    <x v="0"/>
    <s v="Indoor Lighting"/>
    <x v="12"/>
    <n v="0"/>
    <n v="54477.271000000001"/>
    <n v="14.854752"/>
    <x v="0"/>
    <x v="1"/>
    <n v="15"/>
    <s v="Qty / 1,000"/>
    <m/>
    <s v="Public-Lighting"/>
    <x v="0"/>
    <n v="2"/>
    <n v="1"/>
    <s v="Lighting"/>
    <n v="0.98996686498346598"/>
    <n v="2.5626279547341602"/>
    <n v="53930.693184724703"/>
    <n v="38.067202735843203"/>
    <n v="0.71"/>
    <n v="38290.792161154503"/>
    <n v="27.027713942448699"/>
    <n v="2979"/>
    <n v="1.17333333333333"/>
    <n v="1.323"/>
    <n v="2.1333333333333301E-2"/>
    <n v="0.72"/>
    <n v="23.497818059751602"/>
    <d v="1900-01-15T18:49:11"/>
    <n v="43344"/>
    <n v="39.963049819269401"/>
    <n v="980.55805790408499"/>
    <n v="0"/>
    <n v="574361.88241731748"/>
  </r>
  <r>
    <s v="STND-61186"/>
    <s v="Chicago Heights School District 170"/>
    <s v="Chicago Heights SD 170 Garfield Elementary School - 140 E 23rd St - Chicago Heights"/>
    <x v="0"/>
    <s v="Indoor Lighting"/>
    <x v="12"/>
    <n v="0"/>
    <n v="14429.68"/>
    <n v="3.9346559999999999"/>
    <x v="0"/>
    <x v="1"/>
    <n v="15"/>
    <s v="Qty / 1,000"/>
    <m/>
    <s v="Public-Lighting"/>
    <x v="0"/>
    <n v="2"/>
    <n v="1"/>
    <s v="Lighting"/>
    <n v="0.98996686498346598"/>
    <n v="2.5626279547341602"/>
    <n v="14284.905072314599"/>
    <n v="10.0830594578625"/>
    <n v="0.71"/>
    <n v="10142.282601343401"/>
    <n v="7.1589722150823798"/>
    <n v="2979"/>
    <n v="1.17333333333333"/>
    <n v="1.323"/>
    <n v="2.1333333333333301E-2"/>
    <n v="0.72"/>
    <n v="23.497818059751602"/>
    <d v="1900-01-15T18:49:11"/>
    <n v="43344"/>
    <n v="10.5852224089427"/>
    <n v="259.72554676935698"/>
    <n v="0"/>
    <n v="152134.239020151"/>
  </r>
  <r>
    <s v="STND-61186"/>
    <s v="Chicago Heights School District 170"/>
    <s v="Chicago Heights SD 170 Garfield Elementary School - 140 E 23rd St - Chicago Heights"/>
    <x v="0"/>
    <s v="Indoor Lighting"/>
    <x v="12"/>
    <n v="0"/>
    <n v="3827.002"/>
    <n v="1.043539"/>
    <x v="0"/>
    <x v="1"/>
    <n v="15"/>
    <s v="Qty / 1,000"/>
    <m/>
    <s v="Public-Lighting"/>
    <x v="0"/>
    <n v="2"/>
    <n v="1"/>
    <s v="Lighting"/>
    <n v="0.98996686498346598"/>
    <n v="2.5626279547341602"/>
    <n v="3788.6051722254501"/>
    <n v="2.67420221325533"/>
    <n v="0.71"/>
    <n v="2689.90967228007"/>
    <n v="1.89868357141129"/>
    <n v="2979"/>
    <n v="1.17333333333333"/>
    <n v="1.323"/>
    <n v="2.1333333333333301E-2"/>
    <n v="0.72"/>
    <n v="23.497818059751602"/>
    <d v="1900-01-15T18:49:11"/>
    <n v="43344"/>
    <n v="2.8073845356253999"/>
    <n v="68.883730404099197"/>
    <n v="0"/>
    <n v="40348.645084201053"/>
  </r>
  <r>
    <s v="STND-61186"/>
    <s v="Chicago Heights School District 170"/>
    <s v="Chicago Heights SD 170 Garfield Elementary School - 140 E 23rd St - Chicago Heights"/>
    <x v="0"/>
    <s v="Indoor Lighting"/>
    <x v="12"/>
    <n v="0"/>
    <n v="3576.0509999999999"/>
    <n v="0.97511000000000003"/>
    <x v="0"/>
    <x v="1"/>
    <n v="15"/>
    <s v="Qty / 1,000"/>
    <m/>
    <s v="Public-Lighting"/>
    <x v="0"/>
    <n v="2"/>
    <n v="1"/>
    <s v="Lighting"/>
    <n v="0.98996686498346598"/>
    <n v="2.5626279547341602"/>
    <n v="3540.1719974909902"/>
    <n v="2.4988441449408301"/>
    <n v="0.71"/>
    <n v="2513.5221182186001"/>
    <n v="1.77417934290799"/>
    <n v="2979"/>
    <n v="1.17333333333333"/>
    <n v="1.323"/>
    <n v="2.1333333333333301E-2"/>
    <n v="0.72"/>
    <n v="23.497818059751602"/>
    <d v="1900-01-15T18:49:11"/>
    <n v="43344"/>
    <n v="2.62329317307133"/>
    <n v="64.366763590745194"/>
    <n v="0"/>
    <n v="37702.831773279002"/>
  </r>
  <r>
    <s v="STND-61186"/>
    <s v="Chicago Heights School District 170"/>
    <s v="Chicago Heights SD 170 Garfield Elementary School - 140 E 23rd St - Chicago Heights"/>
    <x v="0"/>
    <s v="Indoor Lighting"/>
    <x v="12"/>
    <n v="0"/>
    <n v="522.81500000000005"/>
    <n v="0.14255999999999999"/>
    <x v="0"/>
    <x v="1"/>
    <n v="15"/>
    <s v="Qty / 1,000"/>
    <m/>
    <s v="Public-Lighting"/>
    <x v="0"/>
    <n v="2"/>
    <n v="1"/>
    <s v="Lighting"/>
    <n v="0.98996686498346598"/>
    <n v="2.5626279547341602"/>
    <n v="517.56952651633105"/>
    <n v="0.365328241226902"/>
    <n v="0.71"/>
    <n v="367.47436382659498"/>
    <n v="0.25938305127110101"/>
    <n v="2979"/>
    <n v="1.17333333333333"/>
    <n v="1.323"/>
    <n v="2.1333333333333301E-2"/>
    <n v="0.72"/>
    <n v="23.497818059751602"/>
    <d v="1900-01-15T18:49:11"/>
    <n v="43344"/>
    <n v="0.38352255104865002"/>
    <n v="9.4103550275696506"/>
    <n v="0"/>
    <n v="5512.1154573989243"/>
  </r>
  <r>
    <s v="STND-61186"/>
    <s v="Chicago Heights School District 170"/>
    <s v="Chicago Heights SD 170 Garfield Elementary School - 140 E 23rd St - Chicago Heights"/>
    <x v="0"/>
    <s v="Indoor Lighting"/>
    <x v="12"/>
    <n v="0"/>
    <n v="808.62"/>
    <n v="0.22049299999999999"/>
    <x v="0"/>
    <x v="1"/>
    <n v="15"/>
    <s v="Qty / 1,000"/>
    <m/>
    <s v="Public-Lighting"/>
    <x v="0"/>
    <n v="2"/>
    <n v="1"/>
    <s v="Lighting"/>
    <n v="0.98996686498346598"/>
    <n v="2.5626279547341602"/>
    <n v="800.50700636293004"/>
    <n v="0.56504152562319998"/>
    <n v="0.71"/>
    <n v="568.35997451768003"/>
    <n v="0.40117948319247199"/>
    <n v="2979"/>
    <n v="1.17333333333333"/>
    <n v="1.323"/>
    <n v="2.1333333333333301E-2"/>
    <n v="0.72"/>
    <n v="23.497818059751602"/>
    <d v="1900-01-15T18:49:11"/>
    <n v="43344"/>
    <n v="0.59318208367262903"/>
    <n v="14.5546728429624"/>
    <n v="0"/>
    <n v="8525.3996177652007"/>
  </r>
  <r>
    <s v="STND-61186"/>
    <s v="Chicago Heights School District 170"/>
    <s v="Chicago Heights SD 170 Garfield Elementary School - 140 E 23rd St - Chicago Heights"/>
    <x v="0"/>
    <s v="Indoor Lighting"/>
    <x v="12"/>
    <n v="0"/>
    <n v="2760.4609999999998"/>
    <n v="0.75271699999999997"/>
    <x v="0"/>
    <x v="1"/>
    <n v="15"/>
    <s v="Qty / 1,000"/>
    <m/>
    <s v="Public-Lighting"/>
    <x v="0"/>
    <n v="2"/>
    <n v="1"/>
    <s v="Lighting"/>
    <n v="0.98996686498346598"/>
    <n v="2.5626279547341602"/>
    <n v="2732.76492207912"/>
    <n v="1.9289336262036301"/>
    <n v="0.71"/>
    <n v="1940.2630946761799"/>
    <n v="1.3695428746045799"/>
    <n v="2979"/>
    <n v="1.17333333333333"/>
    <n v="1.323"/>
    <n v="2.1333333333333301E-2"/>
    <n v="0.72"/>
    <n v="23.497818059751602"/>
    <d v="1900-01-15T18:49:11"/>
    <n v="43344"/>
    <n v="2.0249996075875898"/>
    <n v="49.6866349468932"/>
    <n v="0"/>
    <n v="29103.9464201427"/>
  </r>
  <r>
    <s v="STND-61186"/>
    <s v="Chicago Heights School District 170"/>
    <s v="Chicago Heights SD 170 Garfield Elementary School - 140 E 23rd St - Chicago Heights"/>
    <x v="0"/>
    <s v="Indoor Lighting"/>
    <x v="12"/>
    <n v="0"/>
    <n v="3896.7109999999998"/>
    <n v="1.0625469999999999"/>
    <x v="0"/>
    <x v="1"/>
    <n v="15"/>
    <s v="Qty / 1,000"/>
    <m/>
    <s v="Public-Lighting"/>
    <x v="0"/>
    <n v="2"/>
    <n v="1"/>
    <s v="Lighting"/>
    <n v="0.98996686498346598"/>
    <n v="2.5626279547341602"/>
    <n v="3857.6147724165899"/>
    <n v="2.7229126454189201"/>
    <n v="0.71"/>
    <n v="2738.9064884157801"/>
    <n v="1.93326797824743"/>
    <n v="2979"/>
    <n v="1.17333333333333"/>
    <n v="1.323"/>
    <n v="2.1333333333333301E-2"/>
    <n v="0.72"/>
    <n v="23.497818059751602"/>
    <d v="1900-01-15T18:49:11"/>
    <n v="43344"/>
    <n v="2.8585208757652198"/>
    <n v="70.138450407574297"/>
    <n v="0"/>
    <n v="41083.597326236704"/>
  </r>
  <r>
    <s v="STND-61186"/>
    <s v="Chicago Heights School District 170"/>
    <s v="Chicago Heights SD 170 Garfield Elementary School - 140 E 23rd St - Chicago Heights"/>
    <x v="0"/>
    <s v="Indoor Lighting"/>
    <x v="12"/>
    <n v="0"/>
    <n v="15370.745999999999"/>
    <n v="4.1912640000000003"/>
    <x v="0"/>
    <x v="1"/>
    <n v="15"/>
    <s v="Qty / 1,000"/>
    <m/>
    <s v="Public-Lighting"/>
    <x v="0"/>
    <n v="2"/>
    <n v="1"/>
    <s v="Lighting"/>
    <n v="0.98996686498346598"/>
    <n v="2.5626279547341602"/>
    <n v="15216.5292300771"/>
    <n v="10.740650292070899"/>
    <n v="0.71"/>
    <n v="10803.7357533548"/>
    <n v="7.6258617073703601"/>
    <n v="2979"/>
    <n v="1.17333333333333"/>
    <n v="1.323"/>
    <n v="2.1333333333333301E-2"/>
    <n v="0.72"/>
    <n v="23.497818059751602"/>
    <d v="1900-01-15T18:49:11"/>
    <n v="43344"/>
    <n v="11.275563000830299"/>
    <n v="276.66416781958497"/>
    <n v="0"/>
    <n v="162056.03630032201"/>
  </r>
  <r>
    <s v="STND-61186"/>
    <s v="Chicago Heights School District 170"/>
    <s v="Chicago Heights SD 170 Garfield Elementary School - 140 E 23rd St - Chicago Heights"/>
    <x v="0"/>
    <s v="Indoor Lighting"/>
    <x v="12"/>
    <n v="0"/>
    <n v="1951.8409999999999"/>
    <n v="0.53222400000000003"/>
    <x v="0"/>
    <x v="1"/>
    <n v="15"/>
    <s v="Qty / 1,000"/>
    <m/>
    <s v="Public-Lighting"/>
    <x v="0"/>
    <n v="2"/>
    <n v="1"/>
    <s v="Lighting"/>
    <n v="0.98996686498346598"/>
    <n v="2.5626279547341602"/>
    <n v="1932.2579157161899"/>
    <n v="1.3638921005804401"/>
    <n v="0.71"/>
    <n v="1371.9031201585001"/>
    <n v="0.96836339141210903"/>
    <n v="2979"/>
    <n v="1.17333333333333"/>
    <n v="1.323"/>
    <n v="2.1333333333333301E-2"/>
    <n v="0.72"/>
    <n v="23.497818059751602"/>
    <d v="1900-01-15T18:49:11"/>
    <n v="43344"/>
    <n v="1.43181752391496"/>
    <n v="35.131962103930803"/>
    <n v="0"/>
    <n v="20578.546802377503"/>
  </r>
  <r>
    <s v="STND-61186"/>
    <s v="Chicago Heights School District 170"/>
    <s v="Chicago Heights SD 170 Garfield Elementary School - 140 E 23rd St - Chicago Heights"/>
    <x v="0"/>
    <s v="Indoor Lighting"/>
    <x v="12"/>
    <n v="0"/>
    <n v="1132.7650000000001"/>
    <n v="0.30887999999999999"/>
    <x v="0"/>
    <x v="1"/>
    <n v="15"/>
    <s v="Qty / 1,000"/>
    <m/>
    <s v="Public-Lighting"/>
    <x v="0"/>
    <n v="2"/>
    <n v="1"/>
    <s v="Lighting"/>
    <n v="0.98996686498346598"/>
    <n v="2.5626279547341602"/>
    <n v="1121.399815813"/>
    <n v="0.79154452265828801"/>
    <n v="0.71"/>
    <n v="796.19386922722697"/>
    <n v="0.56199661108738497"/>
    <n v="2979"/>
    <n v="1.17333333333333"/>
    <n v="1.323"/>
    <n v="2.1333333333333301E-2"/>
    <n v="0.72"/>
    <n v="23.497818059751602"/>
    <d v="1900-01-15T18:49:11"/>
    <n v="43344"/>
    <n v="0.83096552727207595"/>
    <n v="20.389087560236302"/>
    <n v="0"/>
    <n v="11942.908038408405"/>
  </r>
  <r>
    <s v="STND-61186"/>
    <s v="Chicago Heights School District 170"/>
    <s v="Chicago Heights SD 170 Garfield Elementary School - 140 E 23rd St - Chicago Heights"/>
    <x v="7"/>
    <s v="Indoor Lighting"/>
    <x v="12"/>
    <n v="0"/>
    <n v="7963.51"/>
    <n v="7.1628480000000003"/>
    <x v="0"/>
    <x v="1"/>
    <n v="8"/>
    <s v="Qty / 1,000"/>
    <m/>
    <s v="Public-Lighting"/>
    <x v="0"/>
    <n v="2"/>
    <n v="1"/>
    <s v="Lighting"/>
    <n v="0.98996686498346598"/>
    <n v="2.5626279547341602"/>
    <n v="7883.6110289644803"/>
    <n v="18.3557145203117"/>
    <n v="0.71"/>
    <n v="5597.3638305647801"/>
    <n v="13.0325573094213"/>
    <n v="2979"/>
    <n v="1.17333333333333"/>
    <n v="1.323"/>
    <n v="2.1333333333333301E-2"/>
    <n v="0.72"/>
    <n v="23.497818059751602"/>
    <d v="1900-01-15T18:49:11"/>
    <n v="43344"/>
    <n v="24.3408979065543"/>
    <n v="143.33838234480899"/>
    <n v="0"/>
    <n v="44778.910644518241"/>
  </r>
  <r>
    <s v="STND-61186"/>
    <s v="Chicago Heights School District 170"/>
    <s v="Chicago Heights SD 170 Garfield Elementary School - 140 E 23rd St - Chicago Heights"/>
    <x v="7"/>
    <s v="Indoor Lighting"/>
    <x v="12"/>
    <n v="0"/>
    <n v="3347.6860000000001"/>
    <n v="3.0111050000000001"/>
    <x v="0"/>
    <x v="1"/>
    <n v="8"/>
    <s v="Qty / 1,000"/>
    <m/>
    <s v="Public-Lighting"/>
    <x v="0"/>
    <n v="2"/>
    <n v="1"/>
    <s v="Lighting"/>
    <n v="0.98996686498346598"/>
    <n v="2.5626279547341602"/>
    <n v="3314.0982143690399"/>
    <n v="7.7163418476398098"/>
    <n v="0.71"/>
    <n v="2353.0097322020201"/>
    <n v="5.4786027118242702"/>
    <n v="2979"/>
    <n v="1.17333333333333"/>
    <n v="1.323"/>
    <n v="2.1333333333333301E-2"/>
    <n v="0.72"/>
    <n v="23.497818059751602"/>
    <d v="1900-01-15T18:49:11"/>
    <n v="43344"/>
    <n v="10.232382341620999"/>
    <n v="60.256331170346201"/>
    <n v="0"/>
    <n v="18824.077857616161"/>
  </r>
  <r>
    <s v="STND-61186"/>
    <s v="Chicago Heights School District 170"/>
    <s v="Chicago Heights SD 170 Garfield Elementary School - 140 E 23rd St - Chicago Heights"/>
    <x v="7"/>
    <s v="Indoor Lighting"/>
    <x v="12"/>
    <n v="0"/>
    <n v="798.024"/>
    <n v="0.71779000000000004"/>
    <x v="0"/>
    <x v="1"/>
    <n v="8"/>
    <s v="Qty / 1,000"/>
    <m/>
    <s v="Public-Lighting"/>
    <x v="0"/>
    <n v="2"/>
    <n v="1"/>
    <s v="Lighting"/>
    <n v="0.98996686498346598"/>
    <n v="2.5626279547341602"/>
    <n v="790.01731746156497"/>
    <n v="1.8394287196286301"/>
    <n v="0.71"/>
    <n v="560.91229539771098"/>
    <n v="1.3059943909363301"/>
    <n v="2979"/>
    <n v="1.17333333333333"/>
    <n v="1.323"/>
    <n v="2.1333333333333301E-2"/>
    <n v="0.72"/>
    <n v="23.497818059751602"/>
    <d v="1900-01-15T18:49:11"/>
    <n v="43344"/>
    <n v="2.4392047839554398"/>
    <n v="14.363951226573899"/>
    <n v="0"/>
    <n v="4487.2983631816878"/>
  </r>
  <r>
    <s v="STND-61186"/>
    <s v="Chicago Heights School District 170"/>
    <s v="Chicago Heights SD 170 Garfield Elementary School - 140 E 23rd St - Chicago Heights"/>
    <x v="7"/>
    <s v="Indoor Lighting"/>
    <x v="12"/>
    <n v="0"/>
    <n v="466.76900000000001"/>
    <n v="0.41983900000000002"/>
    <x v="0"/>
    <x v="1"/>
    <n v="8"/>
    <s v="Qty / 1,000"/>
    <m/>
    <s v="Public-Lighting"/>
    <x v="0"/>
    <n v="2"/>
    <n v="1"/>
    <s v="Lighting"/>
    <n v="0.98996686498346598"/>
    <n v="2.5626279547341602"/>
    <n v="462.08584360146699"/>
    <n v="1.07589115788764"/>
    <n v="0.71"/>
    <n v="328.08094895704198"/>
    <n v="0.76388272210022201"/>
    <n v="2979"/>
    <n v="1.17333333333333"/>
    <n v="1.323"/>
    <n v="2.1333333333333301E-2"/>
    <n v="0.72"/>
    <n v="23.497818059751602"/>
    <d v="1900-01-15T18:49:11"/>
    <n v="43344"/>
    <n v="1.42670321025797"/>
    <n v="8.4015607927539495"/>
    <n v="0"/>
    <n v="2624.6475916563359"/>
  </r>
  <r>
    <s v="STND-61186"/>
    <s v="Chicago Heights School District 170"/>
    <s v="Chicago Heights SD 170 Garfield Elementary School - 140 E 23rd St - Chicago Heights"/>
    <x v="7"/>
    <s v="Indoor Lighting"/>
    <x v="12"/>
    <n v="0"/>
    <n v="155.59"/>
    <n v="0.13994599999999999"/>
    <x v="0"/>
    <x v="1"/>
    <n v="8"/>
    <s v="Qty / 1,000"/>
    <m/>
    <s v="Public-Lighting"/>
    <x v="0"/>
    <n v="2"/>
    <n v="1"/>
    <s v="Lighting"/>
    <n v="0.98996686498346598"/>
    <n v="2.5626279547341602"/>
    <n v="154.02894452277701"/>
    <n v="0.35862953175322698"/>
    <n v="0.71"/>
    <n v="109.360550611172"/>
    <n v="0.25462696754479103"/>
    <n v="2979"/>
    <n v="1.17333333333333"/>
    <n v="1.323"/>
    <n v="2.1333333333333301E-2"/>
    <n v="0.72"/>
    <n v="23.497818059751602"/>
    <d v="1900-01-15T18:49:11"/>
    <n v="43344"/>
    <n v="0.47556660401430501"/>
    <n v="2.8005262640505002"/>
    <n v="0"/>
    <n v="874.88440488937601"/>
  </r>
  <r>
    <s v="STND-61186"/>
    <s v="Chicago Heights School District 170"/>
    <s v="Chicago Heights SD 170 Garfield Elementary School - 140 E 23rd St - Chicago Heights"/>
    <x v="7"/>
    <s v="Indoor Lighting"/>
    <x v="12"/>
    <n v="0"/>
    <n v="200.761"/>
    <n v="0.18057599999999999"/>
    <x v="0"/>
    <x v="1"/>
    <n v="8"/>
    <s v="Qty / 1,000"/>
    <m/>
    <s v="Public-Lighting"/>
    <x v="0"/>
    <n v="2"/>
    <n v="1"/>
    <s v="Lighting"/>
    <n v="0.98996686498346598"/>
    <n v="2.5626279547341602"/>
    <n v="198.74673778094601"/>
    <n v="0.462749105554076"/>
    <n v="0.71"/>
    <n v="141.11018382447099"/>
    <n v="0.328551864943394"/>
    <n v="2979"/>
    <n v="1.17333333333333"/>
    <n v="1.323"/>
    <n v="2.1333333333333301E-2"/>
    <n v="0.72"/>
    <n v="23.497818059751602"/>
    <d v="1900-01-15T18:49:11"/>
    <n v="43344"/>
    <n v="0.61363608167784001"/>
    <n v="3.6135770505626499"/>
    <n v="0"/>
    <n v="1128.881470595768"/>
  </r>
  <r>
    <s v="STND-61186"/>
    <s v="Chicago Heights School District 170"/>
    <s v="Chicago Heights SD 170 Garfield Elementary School - 140 E 23rd St - Chicago Heights"/>
    <x v="7"/>
    <s v="Indoor Lighting"/>
    <x v="12"/>
    <n v="0"/>
    <n v="481.82600000000002"/>
    <n v="0.43338199999999999"/>
    <x v="0"/>
    <x v="1"/>
    <n v="8"/>
    <s v="Qty / 1,000"/>
    <m/>
    <s v="Public-Lighting"/>
    <x v="0"/>
    <n v="2"/>
    <n v="1"/>
    <s v="Lighting"/>
    <n v="0.98996686498346598"/>
    <n v="2.5626279547341602"/>
    <n v="476.99177468752299"/>
    <n v="1.1105968282786001"/>
    <n v="0.71"/>
    <n v="338.66416002814202"/>
    <n v="0.78852374807780701"/>
    <n v="2979"/>
    <n v="1.17333333333333"/>
    <n v="1.323"/>
    <n v="2.1333333333333301E-2"/>
    <n v="0.72"/>
    <n v="23.497818059751602"/>
    <d v="1900-01-15T18:49:11"/>
    <n v="43344"/>
    <n v="1.4727252367407999"/>
    <n v="8.6725777215913293"/>
    <n v="0"/>
    <n v="2709.3132802251362"/>
  </r>
  <r>
    <s v="STND-61186"/>
    <s v="Chicago Heights School District 170"/>
    <s v="Chicago Heights SD 170 Garfield Elementary School - 140 E 23rd St - Chicago Heights"/>
    <x v="7"/>
    <s v="Indoor Lighting"/>
    <x v="12"/>
    <n v="0"/>
    <n v="1505.7059999999999"/>
    <n v="1.35432"/>
    <x v="0"/>
    <x v="1"/>
    <n v="8"/>
    <s v="Qty / 1,000"/>
    <m/>
    <s v="Public-Lighting"/>
    <x v="0"/>
    <n v="2"/>
    <n v="1"/>
    <s v="Lighting"/>
    <n v="0.98996686498346598"/>
    <n v="2.5626279547341602"/>
    <n v="1490.59904840679"/>
    <n v="3.4706182916555699"/>
    <n v="0.71"/>
    <n v="1058.32532436882"/>
    <n v="2.4641389870754602"/>
    <n v="2979"/>
    <n v="1.17333333333333"/>
    <n v="1.323"/>
    <n v="2.1333333333333301E-2"/>
    <n v="0.72"/>
    <n v="23.497818059751602"/>
    <d v="1900-01-15T18:49:11"/>
    <n v="43344"/>
    <n v="4.6022706125838004"/>
    <n v="27.101800880123498"/>
    <n v="0"/>
    <n v="8466.6025949505602"/>
  </r>
  <r>
    <s v="STND-61186"/>
    <s v="Chicago Heights School District 170"/>
    <s v="Chicago Heights SD 170 Garfield Elementary School - 140 E 23rd St - Chicago Heights"/>
    <x v="7"/>
    <s v="Indoor Lighting"/>
    <x v="12"/>
    <n v="0"/>
    <n v="369.73399999999998"/>
    <n v="0.332561"/>
    <x v="0"/>
    <x v="1"/>
    <n v="8"/>
    <s v="Qty / 1,000"/>
    <m/>
    <s v="Public-Lighting"/>
    <x v="0"/>
    <n v="2"/>
    <n v="1"/>
    <s v="Lighting"/>
    <n v="0.98996686498346598"/>
    <n v="2.5626279547341602"/>
    <n v="366.02440885779703"/>
    <n v="0.852230115254348"/>
    <n v="0.71"/>
    <n v="259.87733028903602"/>
    <n v="0.60508338183058696"/>
    <n v="2979"/>
    <n v="1.17333333333333"/>
    <n v="1.323"/>
    <n v="2.1333333333333301E-2"/>
    <n v="0.72"/>
    <n v="23.497818059751602"/>
    <d v="1900-01-15T18:49:11"/>
    <n v="43344"/>
    <n v="1.1301137967330299"/>
    <n v="6.6549892519599396"/>
    <n v="0"/>
    <n v="2079.0186423122882"/>
  </r>
  <r>
    <s v="STND-61187"/>
    <s v="Greif Packaging"/>
    <s v="Greif Corp - 4300 W 130th St - Alsip"/>
    <x v="18"/>
    <s v="HVAC"/>
    <x v="10"/>
    <n v="0"/>
    <n v="31156.164000000001"/>
    <n v="14.143064000000001"/>
    <x v="3"/>
    <x v="0"/>
    <n v="20"/>
    <s v="ΔkWpeak / CF"/>
    <n v="1"/>
    <s v="Private-Non-Lighting"/>
    <x v="2"/>
    <n v="3"/>
    <n v="1"/>
    <s v="Non-Lighting"/>
    <n v="0.98952339343681495"/>
    <n v="0.43468415683807998"/>
    <n v="30829.753127753898"/>
    <n v="6.1477658499470103"/>
    <n v="0.7"/>
    <n v="21580.8271894278"/>
    <n v="4.30343609496291"/>
    <n v="4618"/>
    <n v="1.02"/>
    <n v="1.04"/>
    <n v="1.2E-2"/>
    <n v="0.81"/>
    <n v="15.158077089649201"/>
    <d v="1900-01-09T19:51:10"/>
    <n v="43310"/>
    <n v="6.1477658499470103"/>
    <n v="0"/>
    <n v="0"/>
    <n v="431616.54378855601"/>
  </r>
  <r>
    <s v="STND-61188"/>
    <s v="GAP VII GB (Chicago Ridge), LLC"/>
    <s v="Gap VII GB (Chicago Ridge) LLC - 10047 Virginia - Chicago Ridge"/>
    <x v="62"/>
    <s v="Indoor Lighting"/>
    <x v="8"/>
    <n v="0"/>
    <n v="9949.3160000000007"/>
    <n v="1.574581"/>
    <x v="0"/>
    <x v="0"/>
    <n v="9.5383441434566993"/>
    <s v="Qty / 1,000"/>
    <m/>
    <s v="Private-Lighting"/>
    <x v="0"/>
    <n v="3"/>
    <n v="1"/>
    <s v="Lighting"/>
    <n v="0.91633259480590001"/>
    <n v="1.30467645558681"/>
    <n v="9116.8825468238592"/>
    <n v="2.0543187581143298"/>
    <n v="0.71"/>
    <n v="6472.9866082449398"/>
    <n v="1.4585663182611699"/>
    <n v="5242"/>
    <n v="1"/>
    <n v="1.22"/>
    <n v="1.0999999999999999E-2"/>
    <n v="0.68"/>
    <n v="13.3536818008394"/>
    <d v="1900-01-08T12:55:13"/>
    <n v="43273"/>
    <n v="2.4762762272352101"/>
    <n v="100.285708015062"/>
    <n v="0"/>
    <n v="61741.573905426769"/>
  </r>
  <r>
    <s v="STND-61189"/>
    <s v="Laxmi 10 Inc."/>
    <s v="Laxmi 10 Inc - 14030 Western Ave - Posen"/>
    <x v="0"/>
    <s v="Indoor Lighting"/>
    <x v="5"/>
    <n v="0"/>
    <n v="16866.947"/>
    <n v="3.1452599999999999"/>
    <x v="0"/>
    <x v="0"/>
    <n v="10.727311735679001"/>
    <s v="Qty / 1,000"/>
    <m/>
    <s v="Private-Lighting"/>
    <x v="0"/>
    <n v="3"/>
    <n v="1"/>
    <s v="Lighting"/>
    <n v="0.91633259480590001"/>
    <n v="1.30467645558681"/>
    <n v="15455.7333109636"/>
    <n v="4.1035466686989599"/>
    <n v="0.71"/>
    <n v="10973.570650784101"/>
    <n v="2.9135181347762602"/>
    <n v="4661"/>
    <n v="1.07"/>
    <n v="1.24"/>
    <n v="2.9000000000000001E-2"/>
    <n v="0.745"/>
    <n v="15.018236429950701"/>
    <d v="1900-01-09T17:27:20"/>
    <n v="43280"/>
    <n v="4.4420293014710497"/>
    <n v="418.89370655882601"/>
    <n v="0"/>
    <n v="117716.91322445893"/>
  </r>
  <r>
    <s v="STND-61189"/>
    <s v="Laxmi 10 Inc."/>
    <s v="Laxmi 10 Inc - 14030 Western Ave - Posen"/>
    <x v="1"/>
    <s v="Outdoor &amp; Garage Lighting"/>
    <x v="1"/>
    <n v="0"/>
    <n v="5311.4430000000002"/>
    <n v="0.99045000000000005"/>
    <x v="0"/>
    <x v="0"/>
    <n v="10.1978380583316"/>
    <s v="Qty / 1,000"/>
    <m/>
    <s v="Private-Lighting"/>
    <x v="0"/>
    <n v="3"/>
    <n v="1"/>
    <s v="Lighting"/>
    <n v="0.91633259480590001"/>
    <n v="1.30467645558681"/>
    <n v="4867.0483463536302"/>
    <n v="1.29221679543595"/>
    <n v="0.71"/>
    <n v="3455.6043259110802"/>
    <n v="0.91747392475952605"/>
    <n v="4903"/>
    <n v="1"/>
    <n v="1"/>
    <n v="0"/>
    <n v="0"/>
    <n v="14.276973281664301"/>
    <d v="1900-01-09T04:44:53"/>
    <n v="43280"/>
    <n v="1.29221679543595"/>
    <n v="0"/>
    <n v="0"/>
    <n v="35239.693309311326"/>
  </r>
  <r>
    <s v="STND-61189"/>
    <s v="Laxmi 10 Inc."/>
    <s v="Laxmi 10 Inc - 14030 Western Ave - Posen"/>
    <x v="1"/>
    <s v="Outdoor &amp; Garage Lighting"/>
    <x v="1"/>
    <n v="0"/>
    <n v="16208.628000000001"/>
    <n v="3.0225"/>
    <x v="0"/>
    <x v="0"/>
    <n v="10.1978380583316"/>
    <s v="Qty / 1,000"/>
    <m/>
    <s v="Private-Lighting"/>
    <x v="0"/>
    <n v="3"/>
    <n v="1"/>
    <s v="Lighting"/>
    <n v="0.91633259480590001"/>
    <n v="1.30467645558681"/>
    <n v="14852.4941534836"/>
    <n v="3.9433845870111202"/>
    <n v="0.71"/>
    <n v="10545.2708489733"/>
    <n v="2.7998030567779"/>
    <n v="4903"/>
    <n v="1"/>
    <n v="1"/>
    <n v="0"/>
    <n v="0"/>
    <n v="14.276973281664301"/>
    <d v="1900-01-09T04:44:53"/>
    <n v="43280"/>
    <n v="3.9433845870111202"/>
    <n v="0"/>
    <n v="0"/>
    <n v="107538.9643990747"/>
  </r>
  <r>
    <s v="STND-61189"/>
    <s v="Laxmi 10 Inc."/>
    <s v="Laxmi 10 Inc - 14030 Western Ave - Posen"/>
    <x v="1"/>
    <s v="Outdoor &amp; Garage Lighting"/>
    <x v="1"/>
    <n v="0"/>
    <n v="6084.4690000000001"/>
    <n v="1.1346000000000001"/>
    <x v="0"/>
    <x v="0"/>
    <n v="10.1978380583316"/>
    <s v="Qty / 1,000"/>
    <m/>
    <s v="Private-Lighting"/>
    <x v="0"/>
    <n v="3"/>
    <n v="1"/>
    <s v="Lighting"/>
    <n v="0.91633259480590001"/>
    <n v="1.30467645558681"/>
    <n v="5575.3972667860598"/>
    <n v="1.4802859065087901"/>
    <n v="0.71"/>
    <n v="3958.5320594180998"/>
    <n v="1.0510029936212399"/>
    <n v="4903"/>
    <n v="1"/>
    <n v="1"/>
    <n v="0"/>
    <n v="0"/>
    <n v="14.276973281664301"/>
    <d v="1900-01-09T04:44:53"/>
    <n v="43280"/>
    <n v="1.4802859065087901"/>
    <n v="0"/>
    <n v="0"/>
    <n v="40368.468890659664"/>
  </r>
  <r>
    <s v="STND-61189"/>
    <s v="Laxmi 10 Inc."/>
    <s v="Laxmi 10 Inc - 14030 Western Ave - Posen"/>
    <x v="1"/>
    <s v="Outdoor &amp; Garage Lighting"/>
    <x v="1"/>
    <n v="0"/>
    <n v="7231.5420000000004"/>
    <n v="1.3485"/>
    <x v="0"/>
    <x v="0"/>
    <n v="10.1978380583316"/>
    <s v="Qty / 1,000"/>
    <m/>
    <s v="Private-Lighting"/>
    <x v="0"/>
    <n v="3"/>
    <n v="1"/>
    <s v="Lighting"/>
    <n v="0.91633259480590001"/>
    <n v="1.30467645558681"/>
    <n v="6626.4976453078498"/>
    <n v="1.7593562003588099"/>
    <n v="0.71"/>
    <n v="4704.8133281685696"/>
    <n v="1.24914290225475"/>
    <n v="4903"/>
    <n v="1"/>
    <n v="1"/>
    <n v="0"/>
    <n v="0"/>
    <n v="14.276973281664301"/>
    <d v="1900-01-09T04:44:53"/>
    <n v="43280"/>
    <n v="1.7593562003588099"/>
    <n v="0"/>
    <n v="0"/>
    <n v="47978.924415343201"/>
  </r>
  <r>
    <s v="STND-61189"/>
    <s v="Laxmi 10 Inc."/>
    <s v="Laxmi 10 Inc - 14030 Western Ave - Posen"/>
    <x v="1"/>
    <s v="Outdoor &amp; Garage Lighting"/>
    <x v="1"/>
    <n v="0"/>
    <n v="1446.308"/>
    <n v="0.2697"/>
    <x v="0"/>
    <x v="0"/>
    <n v="10.1978380583316"/>
    <s v="Qty / 1,000"/>
    <m/>
    <s v="Private-Lighting"/>
    <x v="0"/>
    <n v="3"/>
    <n v="1"/>
    <s v="Lighting"/>
    <n v="0.91633259480590001"/>
    <n v="1.30467645558681"/>
    <n v="1325.2991625285299"/>
    <n v="0.35187124007176201"/>
    <n v="0.71"/>
    <n v="940.96240539525695"/>
    <n v="0.24982858045095099"/>
    <n v="4903"/>
    <n v="1"/>
    <n v="1"/>
    <n v="0"/>
    <n v="0"/>
    <n v="14.276973281664301"/>
    <d v="1900-01-09T04:44:53"/>
    <n v="43280"/>
    <n v="0.35187124007176201"/>
    <n v="0"/>
    <n v="0"/>
    <n v="9595.7822291989996"/>
  </r>
  <r>
    <s v="STND-61190"/>
    <s v="Northlake Public Library District"/>
    <s v="Northlake Public Library District - 231 N Wolf Rd - Northlake"/>
    <x v="0"/>
    <s v="Indoor Lighting"/>
    <x v="6"/>
    <n v="0"/>
    <n v="11138.985000000001"/>
    <n v="2.5047000000000001"/>
    <x v="0"/>
    <x v="1"/>
    <n v="15"/>
    <s v="Qty / 1,000"/>
    <m/>
    <s v="Public-Lighting"/>
    <x v="0"/>
    <n v="2"/>
    <n v="1"/>
    <s v="Lighting"/>
    <n v="0.98996686498346598"/>
    <n v="2.5626279547341602"/>
    <n v="11027.2260595479"/>
    <n v="6.4186142382226601"/>
    <n v="0.71"/>
    <n v="7829.33050227897"/>
    <n v="4.5572161091380901"/>
    <n v="2885"/>
    <n v="1.165"/>
    <n v="1.3779999999999999"/>
    <n v="2.5499999999999998E-2"/>
    <n v="0.55000000000000004"/>
    <n v="24.263431542460999"/>
    <d v="1900-01-16T07:56:40"/>
    <n v="43391"/>
    <n v="8.4689460855292999"/>
    <n v="241.368467397828"/>
    <n v="0"/>
    <n v="117439.95753418455"/>
  </r>
  <r>
    <s v="STND-61190"/>
    <s v="Northlake Public Library District"/>
    <s v="Northlake Public Library District - 231 N Wolf Rd - Northlake"/>
    <x v="62"/>
    <s v="Indoor Lighting"/>
    <x v="6"/>
    <n v="0"/>
    <n v="26885.458999999999"/>
    <n v="6.0454350000000003"/>
    <x v="0"/>
    <x v="1"/>
    <n v="15"/>
    <s v="Qty / 1,000"/>
    <m/>
    <s v="Public-Lighting"/>
    <x v="0"/>
    <n v="2"/>
    <n v="1"/>
    <s v="Lighting"/>
    <n v="0.98996686498346598"/>
    <n v="2.5626279547341602"/>
    <n v="26615.713559871499"/>
    <n v="15.4922007295283"/>
    <n v="0.71"/>
    <n v="18897.156627508801"/>
    <n v="10.9994625179651"/>
    <n v="2885"/>
    <n v="1.165"/>
    <n v="1.3779999999999999"/>
    <n v="2.5499999999999998E-2"/>
    <n v="0.55000000000000004"/>
    <n v="24.263431542460999"/>
    <d v="1900-01-16T07:56:40"/>
    <n v="43391"/>
    <n v="20.4409562337094"/>
    <n v="582.57570452937603"/>
    <n v="0"/>
    <n v="283457.349412632"/>
  </r>
  <r>
    <s v="STND-61190"/>
    <s v="Northlake Public Library District"/>
    <s v="Northlake Public Library District - 231 N Wolf Rd - Northlake"/>
    <x v="62"/>
    <s v="Indoor Lighting"/>
    <x v="6"/>
    <n v="0"/>
    <n v="2123.1579999999999"/>
    <n v="0.47741099999999997"/>
    <x v="0"/>
    <x v="1"/>
    <n v="15"/>
    <s v="Qty / 1,000"/>
    <m/>
    <s v="Public-Lighting"/>
    <x v="0"/>
    <n v="2"/>
    <n v="1"/>
    <s v="Lighting"/>
    <n v="0.98996686498346598"/>
    <n v="2.5626279547341602"/>
    <n v="2101.8560691245698"/>
    <n v="1.22342677449759"/>
    <n v="0.71"/>
    <n v="1492.31780907844"/>
    <n v="0.86863300989328995"/>
    <n v="2885"/>
    <n v="1.165"/>
    <n v="1.3779999999999999"/>
    <n v="2.5499999999999998E-2"/>
    <n v="0.55000000000000004"/>
    <n v="24.263431542460999"/>
    <d v="1900-01-16T07:56:40"/>
    <n v="43391"/>
    <n v="1.61423245084786"/>
    <n v="46.006291641782298"/>
    <n v="0"/>
    <n v="22384.767136176601"/>
  </r>
  <r>
    <s v="STND-61190"/>
    <s v="Northlake Public Library District"/>
    <s v="Northlake Public Library District - 231 N Wolf Rd - Northlake"/>
    <x v="62"/>
    <s v="Indoor Lighting"/>
    <x v="6"/>
    <n v="0"/>
    <n v="60690.591"/>
    <n v="13.64682"/>
    <x v="0"/>
    <x v="1"/>
    <n v="15"/>
    <s v="Qty / 1,000"/>
    <m/>
    <s v="Public-Lighting"/>
    <x v="0"/>
    <n v="2"/>
    <n v="1"/>
    <s v="Lighting"/>
    <n v="0.98996686498346598"/>
    <n v="2.5626279547341602"/>
    <n v="60081.674106263701"/>
    <n v="34.971722425225302"/>
    <n v="0.71"/>
    <n v="42657.988615447299"/>
    <n v="24.829922921909901"/>
    <n v="2885"/>
    <n v="1.165"/>
    <n v="1.3779999999999999"/>
    <n v="2.5499999999999998E-2"/>
    <n v="0.55000000000000004"/>
    <n v="24.263431542460999"/>
    <d v="1900-01-16T07:56:40"/>
    <n v="43391"/>
    <n v="46.142924429641504"/>
    <n v="1315.09243751908"/>
    <n v="0"/>
    <n v="639869.82923170947"/>
  </r>
  <r>
    <s v="STND-61190"/>
    <s v="Northlake Public Library District"/>
    <s v="Northlake Public Library District - 231 N Wolf Rd - Northlake"/>
    <x v="62"/>
    <s v="Indoor Lighting"/>
    <x v="6"/>
    <n v="0"/>
    <n v="1930.7570000000001"/>
    <n v="0.43414799999999998"/>
    <x v="0"/>
    <x v="1"/>
    <n v="15"/>
    <s v="Qty / 1,000"/>
    <m/>
    <s v="Public-Lighting"/>
    <x v="0"/>
    <n v="2"/>
    <n v="1"/>
    <s v="Lighting"/>
    <n v="0.98996686498346598"/>
    <n v="2.5626279547341602"/>
    <n v="1911.38545433488"/>
    <n v="1.11255980129193"/>
    <n v="0.71"/>
    <n v="1357.0836725777699"/>
    <n v="0.78991745891726795"/>
    <n v="2885"/>
    <n v="1.165"/>
    <n v="1.3779999999999999"/>
    <n v="2.5499999999999998E-2"/>
    <n v="0.55000000000000004"/>
    <n v="24.263431542460999"/>
    <d v="1900-01-16T07:56:40"/>
    <n v="43391"/>
    <n v="1.46795065482508"/>
    <n v="41.837192348102498"/>
    <n v="0"/>
    <n v="20356.255088666549"/>
  </r>
  <r>
    <s v="STND-61190"/>
    <s v="Northlake Public Library District"/>
    <s v="Northlake Public Library District - 231 N Wolf Rd - Northlake"/>
    <x v="62"/>
    <s v="Indoor Lighting"/>
    <x v="6"/>
    <n v="0"/>
    <n v="5954.2939999999999"/>
    <n v="1.338876"/>
    <x v="0"/>
    <x v="1"/>
    <n v="15"/>
    <s v="Qty / 1,000"/>
    <m/>
    <s v="Public-Lighting"/>
    <x v="0"/>
    <n v="2"/>
    <n v="1"/>
    <s v="Lighting"/>
    <n v="0.98996686498346598"/>
    <n v="2.5626279547341602"/>
    <n v="5894.5537643698599"/>
    <n v="3.4310410655226602"/>
    <n v="0.71"/>
    <n v="4185.1331727025999"/>
    <n v="2.4360391565210899"/>
    <n v="2885"/>
    <n v="1.165"/>
    <n v="1.3779999999999999"/>
    <n v="2.5499999999999998E-2"/>
    <n v="0.55000000000000004"/>
    <n v="24.263431542460999"/>
    <d v="1900-01-16T07:56:40"/>
    <n v="43391"/>
    <n v="4.5270366348102096"/>
    <n v="129.02242145187199"/>
    <n v="0"/>
    <n v="62776.997590539002"/>
  </r>
  <r>
    <s v="STND-61191"/>
    <s v="A-Special Electric Service &amp; Supply Co Inc"/>
    <s v="A-Special - 230 W Irving Park Rd - Wood Dale"/>
    <x v="0"/>
    <s v="Indoor Lighting"/>
    <x v="8"/>
    <n v="0"/>
    <n v="28699.95"/>
    <n v="4.5420600000000002"/>
    <x v="0"/>
    <x v="0"/>
    <n v="9.5383441434566993"/>
    <s v="Qty / 1,000"/>
    <m/>
    <s v="Private-Lighting"/>
    <x v="0"/>
    <n v="3"/>
    <n v="1"/>
    <s v="Lighting"/>
    <n v="0.91633259480590001"/>
    <n v="1.30467645558681"/>
    <n v="26298.699654299598"/>
    <n v="5.9259187418626098"/>
    <n v="0.71"/>
    <n v="18672.076754552701"/>
    <n v="4.2074023067224502"/>
    <n v="5242"/>
    <n v="1"/>
    <n v="1.22"/>
    <n v="1.0999999999999999E-2"/>
    <n v="0.68"/>
    <n v="13.3536818008394"/>
    <d v="1900-01-08T12:55:13"/>
    <n v="43316"/>
    <n v="7.1431035943377701"/>
    <n v="289.28569619729501"/>
    <n v="0"/>
    <n v="178100.69395796175"/>
  </r>
  <r>
    <s v="STND-61192"/>
    <s v="Michael Lewis Company"/>
    <s v="Michael Lewis Co - 8900 W 50th St - McCook"/>
    <x v="0"/>
    <s v="Indoor Lighting"/>
    <x v="8"/>
    <n v="0"/>
    <n v="942197.08"/>
    <n v="149.11230399999999"/>
    <x v="0"/>
    <x v="0"/>
    <n v="9.5383441434566993"/>
    <s v="Qty / 1,000"/>
    <m/>
    <s v="Private-Lighting"/>
    <x v="0"/>
    <n v="1"/>
    <n v="1"/>
    <s v="Lighting"/>
    <n v="0.99989942556735301"/>
    <n v="1.019640158801"/>
    <n v="942102.31906323705"/>
    <n v="152.04089332974399"/>
    <n v="0.71"/>
    <n v="668892.64653489797"/>
    <n v="107.949034264118"/>
    <n v="5242"/>
    <n v="1"/>
    <n v="1.22"/>
    <n v="1.0999999999999999E-2"/>
    <n v="0.68"/>
    <n v="13.3536818008394"/>
    <d v="1900-01-08T12:55:13"/>
    <n v="43411"/>
    <n v="183.27012214289201"/>
    <n v="10363.125509695599"/>
    <n v="0"/>
    <n v="6380128.2576773958"/>
  </r>
  <r>
    <s v="STND-61192"/>
    <s v="Michael Lewis Company"/>
    <s v="Michael Lewis Co - 8900 W 50th St - McCook"/>
    <x v="0"/>
    <s v="Indoor Lighting"/>
    <x v="8"/>
    <n v="0"/>
    <n v="16250.2"/>
    <n v="2.5717599999999998"/>
    <x v="0"/>
    <x v="0"/>
    <n v="9.5383441434566993"/>
    <s v="Qty / 1,000"/>
    <m/>
    <s v="Private-Lighting"/>
    <x v="0"/>
    <n v="1"/>
    <n v="1"/>
    <s v="Lighting"/>
    <n v="0.99989942556735301"/>
    <n v="1.019640158801"/>
    <n v="16248.5656453546"/>
    <n v="2.6222697747980699"/>
    <n v="0.71"/>
    <n v="11536.481608201801"/>
    <n v="1.86181154010663"/>
    <n v="5242"/>
    <n v="1"/>
    <n v="1.22"/>
    <n v="1.0999999999999999E-2"/>
    <n v="0.68"/>
    <n v="13.3536818008394"/>
    <d v="1900-01-08T12:55:13"/>
    <n v="43411"/>
    <n v="3.1608844922831101"/>
    <n v="178.734222098901"/>
    <n v="0"/>
    <n v="110038.93178368757"/>
  </r>
  <r>
    <s v="STND-61192"/>
    <s v="Michael Lewis Company"/>
    <s v="Michael Lewis Co - 8900 W 50th St - McCook"/>
    <x v="7"/>
    <s v="Indoor Lighting"/>
    <x v="8"/>
    <n v="0"/>
    <n v="52663.228999999999"/>
    <n v="27.066676000000001"/>
    <x v="0"/>
    <x v="0"/>
    <n v="8"/>
    <s v="Qty / 1,000"/>
    <m/>
    <s v="Private-Lighting"/>
    <x v="0"/>
    <n v="1"/>
    <n v="1"/>
    <s v="Lighting"/>
    <n v="0.99989942556735301"/>
    <n v="1.019640158801"/>
    <n v="52657.932425621897"/>
    <n v="27.5982698148553"/>
    <n v="0.71"/>
    <n v="37387.132022191603"/>
    <n v="19.594771568547301"/>
    <n v="5242"/>
    <n v="1"/>
    <n v="1.22"/>
    <n v="1.0999999999999999E-2"/>
    <n v="0.68"/>
    <n v="13.3536818008394"/>
    <d v="1900-01-08T12:55:13"/>
    <n v="43411"/>
    <n v="42.682137047410002"/>
    <n v="579.23725668184102"/>
    <n v="0"/>
    <n v="299097.05617753282"/>
  </r>
  <r>
    <s v="STND-61192"/>
    <s v="Michael Lewis Company"/>
    <s v="Michael Lewis Co - 8900 W 50th St - McCook"/>
    <x v="38"/>
    <s v="Indoor Lighting"/>
    <x v="8"/>
    <n v="0"/>
    <n v="150845.80499999999"/>
    <n v="20.816762000000001"/>
    <x v="0"/>
    <x v="0"/>
    <n v="8"/>
    <s v="Qty / 1,000"/>
    <m/>
    <s v="Private-Lighting"/>
    <x v="0"/>
    <n v="1"/>
    <n v="1"/>
    <s v="Lighting"/>
    <n v="0.99989942556735301"/>
    <n v="1.019640158801"/>
    <n v="150830.633768745"/>
    <n v="21.225606511402699"/>
    <n v="0.71"/>
    <n v="107089.749975809"/>
    <n v="15.070180623095901"/>
    <n v="5242"/>
    <n v="1"/>
    <n v="1.22"/>
    <n v="1.0999999999999999E-2"/>
    <n v="0.68"/>
    <n v="13.3536818008394"/>
    <d v="1900-01-08T12:55:13"/>
    <n v="43411"/>
    <n v="25.5853501825009"/>
    <n v="1659.1369714561899"/>
    <n v="0"/>
    <n v="856717.99980647198"/>
  </r>
  <r>
    <s v="STND-61193"/>
    <s v="Sun Steel Company, LLC"/>
    <s v="Sun Steel Company LLC DBA Esmark Steel Group Midwest LLC - 2500 Euclid Ave - Chicago Heights"/>
    <x v="5"/>
    <s v="Indoor Advanced Lighting"/>
    <x v="8"/>
    <n v="0"/>
    <n v="29633.4"/>
    <n v="17.017199999999999"/>
    <x v="0"/>
    <x v="0"/>
    <n v="15"/>
    <s v="Qty / 1,000"/>
    <m/>
    <s v="Private-Lighting"/>
    <x v="0"/>
    <n v="2"/>
    <n v="1"/>
    <s v="Lighting"/>
    <n v="0.97902139861649395"/>
    <n v="0.93591656730105399"/>
    <n v="29011.732713762001"/>
    <n v="15.926679409075501"/>
    <n v="0.71"/>
    <n v="20598.330226770999"/>
    <n v="11.307942380443601"/>
    <n v="5242"/>
    <n v="1"/>
    <n v="1.22"/>
    <n v="1.0999999999999999E-2"/>
    <n v="0.68"/>
    <n v="13.3536818008394"/>
    <d v="1900-01-08T12:55:13"/>
    <n v="43379"/>
    <n v="19.198022431383201"/>
    <n v="319.12905985138201"/>
    <n v="0"/>
    <n v="308974.95340156497"/>
  </r>
  <r>
    <s v="STND-61193"/>
    <s v="Sun Steel Company, LLC"/>
    <s v="Sun Steel Company LLC DBA Esmark Steel Group Midwest LLC - 2500 Euclid Ave - Chicago Heights"/>
    <x v="8"/>
    <s v="Indoor Advanced Lighting"/>
    <x v="8"/>
    <n v="0"/>
    <n v="94428.800000000003"/>
    <n v="20.2714"/>
    <x v="0"/>
    <x v="0"/>
    <n v="9.5383441434566993"/>
    <s v="Qty / 1,000"/>
    <m/>
    <s v="Private-Lighting"/>
    <x v="0"/>
    <n v="2"/>
    <n v="1"/>
    <s v="Lighting"/>
    <n v="0.97902139861649395"/>
    <n v="0.93591656730105399"/>
    <n v="92447.815845677105"/>
    <n v="18.972339102386599"/>
    <n v="0.71"/>
    <n v="65637.9492504308"/>
    <n v="13.470360762694501"/>
    <n v="5242"/>
    <n v="1"/>
    <n v="1.22"/>
    <n v="1.0999999999999999E-2"/>
    <n v="0.68"/>
    <n v="13.3536818008394"/>
    <d v="1900-01-08T12:55:13"/>
    <n v="43379"/>
    <n v="22.8692612130986"/>
    <n v="1016.92597430245"/>
    <n v="0"/>
    <n v="626077.34882135468"/>
  </r>
  <r>
    <s v="STND-61194"/>
    <s v="2/20 Fitness Corporation"/>
    <s v="2/20 Fitness Inc - 117 E Lake St - Bloomingdale"/>
    <x v="0"/>
    <s v="Indoor Lighting"/>
    <x v="14"/>
    <n v="0"/>
    <n v="3648.991"/>
    <n v="0.72905600000000004"/>
    <x v="0"/>
    <x v="0"/>
    <n v="12.215978499877799"/>
    <s v="Qty / 1,000"/>
    <m/>
    <s v="Private-Lighting"/>
    <x v="0"/>
    <n v="3"/>
    <n v="1"/>
    <s v="Lighting"/>
    <n v="0.91633259480590001"/>
    <n v="1.30467645558681"/>
    <n v="3343.6893914533798"/>
    <n v="0.95118219800429504"/>
    <n v="0.71"/>
    <n v="2374.0194679319002"/>
    <n v="0.675339360583049"/>
    <n v="4093"/>
    <n v="1.1200000000000001"/>
    <n v="1.29"/>
    <n v="1.9E-2"/>
    <n v="0.71"/>
    <n v="17.102369899829"/>
    <d v="1900-01-11T05:11:01"/>
    <n v="43254"/>
    <n v="1.0385218888571801"/>
    <n v="56.723302176441202"/>
    <n v="0"/>
    <n v="29000.970778547424"/>
  </r>
  <r>
    <s v="STND-61195"/>
    <s v="J.B. Sullivan Inc."/>
    <s v="J B Sullivan Inc d/b/a Sullivan's Foods - 300 N Madison St - Morrison"/>
    <x v="0"/>
    <s v="Indoor Lighting"/>
    <x v="5"/>
    <n v="0"/>
    <n v="98239.244000000006"/>
    <n v="18.319140000000001"/>
    <x v="0"/>
    <x v="0"/>
    <n v="10.727311735679001"/>
    <s v="Qty / 1,000"/>
    <m/>
    <s v="Private-Lighting"/>
    <x v="0"/>
    <n v="3"/>
    <n v="1"/>
    <s v="Lighting"/>
    <n v="0.91633259480590001"/>
    <n v="1.30467645558681"/>
    <n v="90019.821366289907"/>
    <n v="23.9005506445985"/>
    <n v="0.71"/>
    <n v="63914.0731700658"/>
    <n v="16.969390957664899"/>
    <n v="4661"/>
    <n v="1.07"/>
    <n v="1.24"/>
    <n v="2.9000000000000001E-2"/>
    <n v="0.745"/>
    <n v="15.018236429950701"/>
    <d v="1900-01-09T17:27:20"/>
    <n v="43338"/>
    <n v="25.871996800821101"/>
    <n v="2439.7895510489798"/>
    <n v="0"/>
    <n v="685626.18719229323"/>
  </r>
  <r>
    <s v="STND-61195"/>
    <s v="J.B. Sullivan Inc."/>
    <s v="J B Sullivan Inc d/b/a Sullivan's Foods - 300 N Madison St - Morrison"/>
    <x v="0"/>
    <s v="Indoor Lighting"/>
    <x v="5"/>
    <n v="0"/>
    <n v="11081.714"/>
    <n v="2.0664600000000002"/>
    <x v="0"/>
    <x v="0"/>
    <n v="10.727311735679001"/>
    <s v="Qty / 1,000"/>
    <m/>
    <s v="Private-Lighting"/>
    <x v="0"/>
    <n v="3"/>
    <n v="1"/>
    <s v="Lighting"/>
    <n v="0.91633259480590001"/>
    <n v="1.30467645558681"/>
    <n v="10154.535744516899"/>
    <n v="2.6960617084119098"/>
    <n v="0.71"/>
    <n v="7209.7203786069704"/>
    <n v="1.9142038129724599"/>
    <n v="4661"/>
    <n v="1.07"/>
    <n v="1.24"/>
    <n v="2.9000000000000001E-2"/>
    <n v="0.745"/>
    <n v="15.018236429950701"/>
    <d v="1900-01-09T17:27:20"/>
    <n v="43338"/>
    <n v="2.9184474003159901"/>
    <n v="275.21638933737302"/>
    <n v="0"/>
    <n v="77340.918028394604"/>
  </r>
  <r>
    <s v="STND-61197"/>
    <s v="Westrock Company"/>
    <s v="Meadwestvaco Packaging - 9450 S Dorchester Ave - Chicago"/>
    <x v="1"/>
    <s v="Outdoor &amp; Garage Lighting"/>
    <x v="1"/>
    <n v="0"/>
    <n v="5810.0550000000003"/>
    <n v="0"/>
    <x v="0"/>
    <x v="0"/>
    <n v="10.1978380583316"/>
    <s v="Qty / 1,000"/>
    <m/>
    <s v="Private-Lighting"/>
    <x v="0"/>
    <n v="3"/>
    <n v="1"/>
    <s v="Lighting"/>
    <n v="0.91633259480590001"/>
    <n v="1.30467645558681"/>
    <n v="5323.9427741149902"/>
    <n v="0"/>
    <n v="0.71"/>
    <n v="3779.9993696216402"/>
    <n v="0"/>
    <n v="4903"/>
    <n v="1"/>
    <n v="1"/>
    <n v="0"/>
    <n v="0"/>
    <n v="14.276973281664301"/>
    <d v="1900-01-09T04:44:53"/>
    <n v="43282"/>
    <n v="0"/>
    <n v="0"/>
    <n v="0"/>
    <n v="38547.821431997021"/>
  </r>
  <r>
    <s v="STND-61197"/>
    <s v="Westrock Company"/>
    <s v="Meadwestvaco Packaging - 9450 S Dorchester Ave - Chicago"/>
    <x v="1"/>
    <s v="Outdoor &amp; Garage Lighting"/>
    <x v="1"/>
    <n v="0"/>
    <n v="2304.41"/>
    <n v="0"/>
    <x v="0"/>
    <x v="0"/>
    <n v="10.1978380583316"/>
    <s v="Qty / 1,000"/>
    <m/>
    <s v="Private-Lighting"/>
    <x v="0"/>
    <n v="3"/>
    <n v="1"/>
    <s v="Lighting"/>
    <n v="0.91633259480590001"/>
    <n v="1.30467645558681"/>
    <n v="2111.6059947966601"/>
    <n v="0"/>
    <n v="0.71"/>
    <n v="1499.2402563056301"/>
    <n v="0"/>
    <n v="4903"/>
    <n v="1"/>
    <n v="1"/>
    <n v="0"/>
    <n v="0"/>
    <n v="14.276973281664301"/>
    <d v="1900-01-09T04:44:53"/>
    <n v="43282"/>
    <n v="0"/>
    <n v="0"/>
    <n v="0"/>
    <n v="15289.009344336377"/>
  </r>
  <r>
    <s v="STND-61198"/>
    <s v="Aldi Inc."/>
    <s v="Aldi #55 - 550 Golf Rd - Arlington Heights"/>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38"/>
    <n v="2.5646365253446701"/>
    <n v="0"/>
    <n v="0"/>
    <n v="54027.977281650055"/>
  </r>
  <r>
    <s v="STND-61198"/>
    <s v="Aldi Inc."/>
    <s v="Aldi #55 - 550 Golf Rd - Arlington Heights"/>
    <x v="1"/>
    <s v="Outdoor &amp; Garage Lighting"/>
    <x v="1"/>
    <n v="0"/>
    <n v="30756.519"/>
    <n v="0"/>
    <x v="0"/>
    <x v="0"/>
    <n v="10.1978380583316"/>
    <s v="Qty / 1,000"/>
    <m/>
    <s v="Private-Non-Lighting"/>
    <x v="2"/>
    <n v="3"/>
    <n v="1"/>
    <s v="Lighting"/>
    <n v="0.98952339343681495"/>
    <n v="0.43468415683807998"/>
    <n v="30434.295051183901"/>
    <n v="0"/>
    <n v="0.71"/>
    <n v="21608.349486340601"/>
    <n v="0"/>
    <n v="4903"/>
    <n v="1"/>
    <n v="1"/>
    <n v="0"/>
    <n v="0"/>
    <n v="14.276973281664301"/>
    <d v="1900-01-09T04:44:53"/>
    <n v="43338"/>
    <n v="0"/>
    <n v="0"/>
    <n v="0"/>
    <n v="220358.44876953427"/>
  </r>
  <r>
    <s v="STND-61198"/>
    <s v="Aldi Inc."/>
    <s v="Aldi #55 - 550 Golf Rd - Arlington Heights"/>
    <x v="1"/>
    <s v="Outdoor &amp; Garage Lighting"/>
    <x v="1"/>
    <n v="0"/>
    <n v="1696.4380000000001"/>
    <n v="0"/>
    <x v="0"/>
    <x v="0"/>
    <n v="10.1978380583316"/>
    <s v="Qty / 1,000"/>
    <m/>
    <s v="Private-Non-Lighting"/>
    <x v="2"/>
    <n v="3"/>
    <n v="1"/>
    <s v="Lighting"/>
    <n v="0.98952339343681495"/>
    <n v="0.43468415683807998"/>
    <n v="1678.6650865151601"/>
    <n v="0"/>
    <n v="0.71"/>
    <n v="1191.8522114257701"/>
    <n v="0"/>
    <n v="4903"/>
    <n v="1"/>
    <n v="1"/>
    <n v="0"/>
    <n v="0"/>
    <n v="14.276973281664301"/>
    <d v="1900-01-09T04:44:53"/>
    <n v="43338"/>
    <n v="0"/>
    <n v="0"/>
    <n v="0"/>
    <n v="12154.315841584399"/>
  </r>
  <r>
    <s v="STND-61198"/>
    <s v="Aldi Inc."/>
    <s v="Aldi #55 - 550 Golf Rd - Arlington Heights"/>
    <x v="27"/>
    <s v="Outdoor &amp; Garage Lighting"/>
    <x v="5"/>
    <n v="0"/>
    <n v="432.88"/>
    <n v="0"/>
    <x v="0"/>
    <x v="0"/>
    <n v="8"/>
    <s v="Qty / 1,000"/>
    <m/>
    <s v="Private-Non-Lighting"/>
    <x v="2"/>
    <n v="3"/>
    <n v="1"/>
    <s v="Lighting"/>
    <n v="0.98952339343681495"/>
    <n v="0.43468415683807998"/>
    <n v="428.34488655092798"/>
    <n v="0"/>
    <n v="0.71"/>
    <n v="304.12486945115899"/>
    <n v="0"/>
    <n v="4661"/>
    <n v="1.07"/>
    <n v="1.24"/>
    <n v="2.9000000000000001E-2"/>
    <n v="0.745"/>
    <n v="15.018236429950701"/>
    <d v="1900-01-09T17:27:20"/>
    <n v="43338"/>
    <n v="0"/>
    <n v="11.6093473925018"/>
    <n v="0"/>
    <n v="2432.9989556092719"/>
  </r>
  <r>
    <s v="STND-61198"/>
    <s v="Aldi Inc."/>
    <s v="Aldi #55 - 550 Golf Rd - Arlington Heights"/>
    <x v="54"/>
    <s v="Refrigeration"/>
    <x v="5"/>
    <n v="0"/>
    <n v="24096.1"/>
    <n v="0"/>
    <x v="2"/>
    <x v="0"/>
    <n v="12"/>
    <s v="NA"/>
    <m/>
    <s v="Private-Non-Lighting"/>
    <x v="2"/>
    <n v="3"/>
    <n v="1"/>
    <s v="Non-Lighting"/>
    <n v="0.98952339343681495"/>
    <n v="0.43468415683807998"/>
    <n v="23843.654640592798"/>
    <n v="0"/>
    <n v="0.7"/>
    <n v="16690.558248415"/>
    <n v="0"/>
    <n v="4661"/>
    <n v="1.07"/>
    <n v="1.24"/>
    <n v="2.9000000000000001E-2"/>
    <n v="0.745"/>
    <n v="15.018236429950701"/>
    <d v="1900-01-09T17:27:20"/>
    <n v="43338"/>
    <n v="0"/>
    <n v="0"/>
    <n v="0"/>
    <n v="200286.69898098"/>
  </r>
  <r>
    <s v="STND-61198"/>
    <s v="Aldi Inc."/>
    <s v="Aldi #55 - 550 Golf Rd - Arlington Heights"/>
    <x v="40"/>
    <s v="Refrigeration"/>
    <x v="5"/>
    <n v="0"/>
    <n v="13624"/>
    <n v="0"/>
    <x v="2"/>
    <x v="0"/>
    <n v="5"/>
    <s v="NA"/>
    <m/>
    <s v="Private-Non-Lighting"/>
    <x v="2"/>
    <n v="3"/>
    <n v="1"/>
    <s v="Non-Lighting"/>
    <n v="0.98952339343681495"/>
    <n v="0.43468415683807998"/>
    <n v="13481.2667121832"/>
    <n v="0"/>
    <n v="0.7"/>
    <n v="9436.8866985282202"/>
    <n v="0"/>
    <n v="4661"/>
    <n v="1.07"/>
    <n v="1.24"/>
    <n v="2.9000000000000001E-2"/>
    <n v="0.745"/>
    <n v="15.018236429950701"/>
    <d v="1900-01-09T17:27:20"/>
    <n v="43338"/>
    <n v="0"/>
    <n v="0"/>
    <n v="0"/>
    <n v="47184.433492641103"/>
  </r>
  <r>
    <s v="STND-61198"/>
    <s v="Aldi Inc."/>
    <s v="Aldi #55 - 550 Golf Rd - Arlington Heights"/>
    <x v="4"/>
    <s v="Refrigeration"/>
    <x v="5"/>
    <n v="0"/>
    <n v="3848"/>
    <n v="0.438969"/>
    <x v="2"/>
    <x v="0"/>
    <n v="4"/>
    <s v="ΔkWpeak / CF"/>
    <n v="1"/>
    <s v="Private-Non-Lighting"/>
    <x v="2"/>
    <n v="3"/>
    <n v="1"/>
    <s v="Non-Lighting"/>
    <n v="0.98952339343681495"/>
    <n v="0.43468415683807998"/>
    <n v="3807.6860179448599"/>
    <n v="0.19081286964305499"/>
    <n v="0.7"/>
    <n v="2665.3802125614102"/>
    <n v="0.133569008750139"/>
    <n v="4661"/>
    <n v="1.07"/>
    <n v="1.24"/>
    <n v="2.9000000000000001E-2"/>
    <n v="0.745"/>
    <n v="15.018236429950701"/>
    <d v="1900-01-09T17:27:20"/>
    <n v="43338"/>
    <n v="0.19081286964305499"/>
    <n v="0"/>
    <n v="0"/>
    <n v="10661.520850245641"/>
  </r>
  <r>
    <s v="STND-61198"/>
    <s v="Aldi Inc."/>
    <s v="Aldi #55 - 550 Golf Rd - Arlington Heights"/>
    <x v="4"/>
    <s v="Refrigeration"/>
    <x v="5"/>
    <n v="0"/>
    <n v="5712"/>
    <n v="0.65160799999999997"/>
    <x v="2"/>
    <x v="0"/>
    <n v="4"/>
    <s v="ΔkWpeak / CF"/>
    <n v="1"/>
    <s v="Private-Non-Lighting"/>
    <x v="2"/>
    <n v="3"/>
    <n v="1"/>
    <s v="Non-Lighting"/>
    <n v="0.98952339343681495"/>
    <n v="0.43468415683807998"/>
    <n v="5652.15762331109"/>
    <n v="0.28324367406894801"/>
    <n v="0.7"/>
    <n v="3956.51033631776"/>
    <n v="0.19827057184826399"/>
    <n v="4661"/>
    <n v="1.07"/>
    <n v="1.24"/>
    <n v="2.9000000000000001E-2"/>
    <n v="0.745"/>
    <n v="15.018236429950701"/>
    <d v="1900-01-09T17:27:20"/>
    <n v="43338"/>
    <n v="0.28324367406894801"/>
    <n v="0"/>
    <n v="0"/>
    <n v="15826.04134527104"/>
  </r>
  <r>
    <s v="STND-61199"/>
    <s v="Nation Pizza Products, LP"/>
    <s v="Nation Pizza LP - 601 E Algonquin Rd - Schaumburg"/>
    <x v="0"/>
    <s v="Indoor Lighting"/>
    <x v="10"/>
    <n v="0"/>
    <n v="45935.430999999997"/>
    <n v="8.2150850000000002"/>
    <x v="0"/>
    <x v="0"/>
    <n v="10.827197921178"/>
    <s v="Qty / 1,000"/>
    <m/>
    <s v="Private-Lighting"/>
    <x v="0"/>
    <n v="3"/>
    <n v="1"/>
    <s v="Lighting"/>
    <n v="0.91633259480590001"/>
    <n v="1.30467645558681"/>
    <n v="42092.132681757401"/>
    <n v="10.718027980144299"/>
    <n v="0.71"/>
    <n v="29885.414204047702"/>
    <n v="7.6097998659024801"/>
    <n v="4618"/>
    <n v="1.02"/>
    <n v="1.04"/>
    <n v="1.2E-2"/>
    <n v="0.81"/>
    <n v="15.158077089649201"/>
    <d v="1900-01-09T19:51:10"/>
    <n v="43370"/>
    <n v="12.7232051046348"/>
    <n v="495.20156096185099"/>
    <n v="0"/>
    <n v="323575.29454360873"/>
  </r>
  <r>
    <s v="STND-61200"/>
    <s v="Bourbonnais Elementary School District #53"/>
    <s v="Bourbonnais Elementary School Dist #53 - 325 N Convent St - Bourbonnais"/>
    <x v="1"/>
    <s v="Outdoor &amp; Garage Lighting"/>
    <x v="1"/>
    <n v="0"/>
    <n v="490.3"/>
    <n v="0"/>
    <x v="0"/>
    <x v="1"/>
    <n v="10.1978380583316"/>
    <s v="Qty / 1,000"/>
    <m/>
    <s v="Public-Lighting"/>
    <x v="0"/>
    <n v="3"/>
    <n v="1"/>
    <s v="Lighting"/>
    <n v="0.99829244462109001"/>
    <n v="0.987374621353864"/>
    <n v="489.46278559772099"/>
    <n v="0"/>
    <n v="0.71"/>
    <n v="347.51857777438198"/>
    <n v="0"/>
    <n v="4903"/>
    <n v="1"/>
    <n v="1"/>
    <n v="0"/>
    <n v="0"/>
    <n v="14.276973281664301"/>
    <d v="1900-01-09T04:44:53"/>
    <n v="43317"/>
    <n v="0"/>
    <n v="0"/>
    <n v="0"/>
    <n v="3543.9381784048628"/>
  </r>
  <r>
    <s v="STND-61200"/>
    <s v="Bourbonnais Elementary School District #53"/>
    <s v="Bourbonnais Elementary School Dist #53 - 325 N Convent St - Bourbonnais"/>
    <x v="1"/>
    <s v="Outdoor &amp; Garage Lighting"/>
    <x v="1"/>
    <n v="0"/>
    <n v="2230.8649999999998"/>
    <n v="0"/>
    <x v="0"/>
    <x v="1"/>
    <n v="10.1978380583316"/>
    <s v="Qty / 1,000"/>
    <m/>
    <s v="Public-Lighting"/>
    <x v="0"/>
    <n v="3"/>
    <n v="1"/>
    <s v="Lighting"/>
    <n v="0.99829244462109001"/>
    <n v="0.987374621353864"/>
    <n v="2227.05567446963"/>
    <n v="0"/>
    <n v="0.71"/>
    <n v="1581.2095288734399"/>
    <n v="0"/>
    <n v="4903"/>
    <n v="1"/>
    <n v="1"/>
    <n v="0"/>
    <n v="0"/>
    <n v="14.276973281664301"/>
    <d v="1900-01-09T04:44:53"/>
    <n v="43317"/>
    <n v="0"/>
    <n v="0"/>
    <n v="0"/>
    <n v="16124.918711742144"/>
  </r>
  <r>
    <s v="STND-61201"/>
    <s v="Will County"/>
    <s v="Will County Land Use Department NC - 16915 W Laraway Rd - Joliet"/>
    <x v="7"/>
    <s v="Indoor Lighting"/>
    <x v="2"/>
    <n v="0"/>
    <n v="4360.5079999999998"/>
    <n v="2.8848180000000001"/>
    <x v="0"/>
    <x v="1"/>
    <n v="8"/>
    <s v="Qty / 1,000"/>
    <m/>
    <s v="Public-Lighting"/>
    <x v="0"/>
    <n v="3"/>
    <n v="1"/>
    <s v="Lighting"/>
    <n v="0.99829244462109001"/>
    <n v="0.987374621353864"/>
    <n v="4353.0621911098197"/>
    <n v="2.8483960804248101"/>
    <n v="0.71"/>
    <n v="3090.6741556879701"/>
    <n v="2.0223612171016199"/>
    <n v="3379"/>
    <n v="1.0900000000000001"/>
    <n v="1.36"/>
    <n v="2.1999999999999999E-2"/>
    <n v="0.57999999999999996"/>
    <n v="20.7161882213673"/>
    <d v="1900-01-13T19:08:05"/>
    <n v="43406"/>
    <n v="4.87071833177977"/>
    <n v="87.859970829739495"/>
    <n v="0"/>
    <n v="24725.393245503761"/>
  </r>
  <r>
    <s v="STND-61202"/>
    <s v="Bourbonnais Elementary School District #53"/>
    <s v="Bourbonnais Elementary School Dist 53 - Upper Grd - 200 W John Casey Rd - Bourbonnais"/>
    <x v="1"/>
    <s v="Outdoor &amp; Garage Lighting"/>
    <x v="1"/>
    <n v="0"/>
    <n v="7060.32"/>
    <n v="0"/>
    <x v="0"/>
    <x v="1"/>
    <n v="10.1978380583316"/>
    <s v="Qty / 1,000"/>
    <m/>
    <s v="Public-Lighting"/>
    <x v="0"/>
    <n v="3"/>
    <n v="1"/>
    <s v="Lighting"/>
    <n v="0.99829244462109001"/>
    <n v="0.987374621353864"/>
    <n v="7048.2641126071803"/>
    <n v="0"/>
    <n v="0.71"/>
    <n v="5004.2675199510904"/>
    <n v="0"/>
    <n v="4903"/>
    <n v="1"/>
    <n v="1"/>
    <n v="0"/>
    <n v="0"/>
    <n v="14.276973281664301"/>
    <d v="1900-01-09T04:44:53"/>
    <n v="43316"/>
    <n v="0"/>
    <n v="0"/>
    <n v="0"/>
    <n v="51032.70976902992"/>
  </r>
  <r>
    <s v="STND-61202"/>
    <s v="Bourbonnais Elementary School District #53"/>
    <s v="Bourbonnais Elementary School Dist 53 - Upper Grd - 200 W John Casey Rd - Bourbonnais"/>
    <x v="1"/>
    <s v="Outdoor &amp; Garage Lighting"/>
    <x v="1"/>
    <n v="0"/>
    <n v="1225.75"/>
    <n v="0"/>
    <x v="0"/>
    <x v="1"/>
    <n v="10.1978380583316"/>
    <s v="Qty / 1,000"/>
    <m/>
    <s v="Public-Lighting"/>
    <x v="0"/>
    <n v="3"/>
    <n v="1"/>
    <s v="Lighting"/>
    <n v="0.99829244462109001"/>
    <n v="0.987374621353864"/>
    <n v="1223.6569639943"/>
    <n v="0"/>
    <n v="0.71"/>
    <n v="868.79644443595396"/>
    <n v="0"/>
    <n v="4903"/>
    <n v="1"/>
    <n v="1"/>
    <n v="0"/>
    <n v="0"/>
    <n v="14.276973281664301"/>
    <d v="1900-01-09T04:44:53"/>
    <n v="43316"/>
    <n v="0"/>
    <n v="0"/>
    <n v="0"/>
    <n v="8859.8454460121466"/>
  </r>
  <r>
    <s v="STND-61203"/>
    <s v="Franklin Street Properties Corp."/>
    <s v="FSP 909 DAVIS - 909 Davis St - Evanston"/>
    <x v="0"/>
    <s v="Indoor Lighting"/>
    <x v="6"/>
    <n v="0"/>
    <n v="7088.4449999999997"/>
    <n v="1.5939000000000001"/>
    <x v="0"/>
    <x v="0"/>
    <n v="15"/>
    <s v="Qty / 1,000"/>
    <m/>
    <s v="Private-Lighting"/>
    <x v="0"/>
    <n v="3"/>
    <n v="1"/>
    <s v="Lighting"/>
    <n v="0.91633259480590001"/>
    <n v="1.30467645558681"/>
    <n v="6495.3731999889096"/>
    <n v="2.0795238025598102"/>
    <n v="0.71"/>
    <n v="4611.7149719921199"/>
    <n v="1.4764618998174699"/>
    <n v="2885"/>
    <n v="1.165"/>
    <n v="1.3779999999999999"/>
    <n v="2.5499999999999998E-2"/>
    <n v="0.55000000000000004"/>
    <n v="24.263431542460999"/>
    <d v="1900-01-16T07:56:40"/>
    <n v="43334"/>
    <n v="2.7437970742311801"/>
    <n v="142.17340480662401"/>
    <n v="0"/>
    <n v="69175.724579881804"/>
  </r>
  <r>
    <s v="STND-61203"/>
    <s v="Franklin Street Properties Corp."/>
    <s v="FSP 909 DAVIS - 909 Davis St - Evanston"/>
    <x v="0"/>
    <s v="Indoor Lighting"/>
    <x v="6"/>
    <n v="0"/>
    <n v="273.411"/>
    <n v="6.1478999999999999E-2"/>
    <x v="0"/>
    <x v="0"/>
    <n v="15"/>
    <s v="Qty / 1,000"/>
    <m/>
    <s v="Private-Lighting"/>
    <x v="0"/>
    <n v="3"/>
    <n v="1"/>
    <s v="Lighting"/>
    <n v="0.91633259480590001"/>
    <n v="1.30467645558681"/>
    <n v="250.53541107847599"/>
    <n v="8.0210203813021297E-2"/>
    <n v="0.71"/>
    <n v="177.880141865718"/>
    <n v="5.6949244707245099E-2"/>
    <n v="2885"/>
    <n v="1.165"/>
    <n v="1.3779999999999999"/>
    <n v="2.5499999999999998E-2"/>
    <n v="0.55000000000000004"/>
    <n v="24.263431542460999"/>
    <d v="1900-01-16T07:56:40"/>
    <n v="43334"/>
    <n v="0.105832172863203"/>
    <n v="5.4838223025760797"/>
    <n v="0"/>
    <n v="2668.2021279857699"/>
  </r>
  <r>
    <s v="STND-61203"/>
    <s v="Franklin Street Properties Corp."/>
    <s v="FSP 909 DAVIS - 909 Davis St - Evanston"/>
    <x v="7"/>
    <s v="Indoor Lighting"/>
    <x v="6"/>
    <n v="0"/>
    <n v="583.27800000000002"/>
    <n v="0.39744000000000002"/>
    <x v="0"/>
    <x v="0"/>
    <n v="8"/>
    <s v="Qty / 1,000"/>
    <m/>
    <s v="Private-Lighting"/>
    <x v="0"/>
    <n v="3"/>
    <n v="1"/>
    <s v="Lighting"/>
    <n v="0.91633259480590001"/>
    <n v="1.30467645558681"/>
    <n v="534.476643233196"/>
    <n v="0.51853061050841998"/>
    <n v="0.71"/>
    <n v="379.47841669556902"/>
    <n v="0.36815673346097799"/>
    <n v="2885"/>
    <n v="1.165"/>
    <n v="1.3779999999999999"/>
    <n v="2.5499999999999998E-2"/>
    <n v="0.55000000000000004"/>
    <n v="24.263431542460999"/>
    <d v="1900-01-16T07:56:40"/>
    <n v="43334"/>
    <n v="0.94073042545068997"/>
    <n v="11.6988449806408"/>
    <n v="0"/>
    <n v="3035.8273335645522"/>
  </r>
  <r>
    <s v="STND-61204"/>
    <s v="Color Communications, LLC"/>
    <s v="Color Communications, LLC - 4100 W Fillmore St - Chicago"/>
    <x v="10"/>
    <s v="Compressed Air"/>
    <x v="10"/>
    <n v="0"/>
    <n v="36414"/>
    <n v="5.8449999999999998"/>
    <x v="4"/>
    <x v="0"/>
    <n v="10"/>
    <s v="ΔkWpeak / CF"/>
    <n v="0.95"/>
    <s v="Private-Non-Lighting"/>
    <x v="2"/>
    <n v="3"/>
    <n v="1"/>
    <s v="Non-Lighting"/>
    <n v="0.98952339343681495"/>
    <n v="0.43468415683807998"/>
    <n v="36032.504848608201"/>
    <n v="2.5407288967185799"/>
    <n v="0.7"/>
    <n v="25222.753394025702"/>
    <n v="1.77851022770301"/>
    <n v="4618"/>
    <n v="1.02"/>
    <n v="1.04"/>
    <n v="1.2E-2"/>
    <n v="0.81"/>
    <n v="15.158077089649201"/>
    <d v="1900-01-09T19:51:10"/>
    <n v="43401"/>
    <n v="2.6744514702300801"/>
    <n v="0"/>
    <n v="0"/>
    <n v="252227.53394025701"/>
  </r>
  <r>
    <s v="STND-61205"/>
    <s v="Elgin Industries Inc."/>
    <s v="Elgin Industries - 1100 Jansen Farm Dr - Elgin"/>
    <x v="0"/>
    <s v="Indoor Lighting"/>
    <x v="10"/>
    <n v="0"/>
    <n v="37381.417000000001"/>
    <n v="6.6852859999999996"/>
    <x v="0"/>
    <x v="0"/>
    <n v="10.827197921178"/>
    <s v="Qty / 1,000"/>
    <m/>
    <s v="Private-Lighting"/>
    <x v="0"/>
    <n v="3"/>
    <n v="1"/>
    <s v="Lighting"/>
    <n v="0.91633259480590001"/>
    <n v="1.30467645558681"/>
    <n v="34253.810837131401"/>
    <n v="8.7221352430641002"/>
    <n v="0.71"/>
    <n v="24320.2056943633"/>
    <n v="6.1927160225755102"/>
    <n v="4618"/>
    <n v="1.02"/>
    <n v="1.04"/>
    <n v="1.2E-2"/>
    <n v="0.81"/>
    <n v="15.158077089649201"/>
    <d v="1900-01-09T19:51:10"/>
    <n v="43447"/>
    <n v="10.353911732032399"/>
    <n v="402.986009848604"/>
    <n v="0"/>
    <n v="263319.68053663167"/>
  </r>
  <r>
    <s v="STND-61205"/>
    <s v="Elgin Industries Inc."/>
    <s v="Elgin Industries - 1100 Jansen Farm Dr - Elgin"/>
    <x v="0"/>
    <s v="Indoor Lighting"/>
    <x v="10"/>
    <n v="0"/>
    <n v="1224.694"/>
    <n v="0.219024"/>
    <x v="0"/>
    <x v="0"/>
    <n v="10.827197921178"/>
    <s v="Qty / 1,000"/>
    <m/>
    <s v="Private-Lighting"/>
    <x v="0"/>
    <n v="3"/>
    <n v="1"/>
    <s v="Lighting"/>
    <n v="0.91633259480590001"/>
    <n v="1.30467645558681"/>
    <n v="1122.2270308632201"/>
    <n v="0.28575545600844499"/>
    <n v="0.71"/>
    <n v="796.78119191288397"/>
    <n v="0.202886373765996"/>
    <n v="4618"/>
    <n v="1.02"/>
    <n v="1.04"/>
    <n v="1.2E-2"/>
    <n v="0.81"/>
    <n v="15.158077089649201"/>
    <d v="1900-01-09T19:51:10"/>
    <n v="43447"/>
    <n v="0.33921587845257001"/>
    <n v="13.202670951331999"/>
    <n v="0"/>
    <n v="8626.9076647129059"/>
  </r>
  <r>
    <s v="STND-61206"/>
    <s v="JP Morgan Chase Bank, N.A."/>
    <s v="J P Morgan Chase Bank N A - 2150 Bloomingdale Rd - Glendale Heights"/>
    <x v="1"/>
    <s v="Outdoor &amp; Garage Lighting"/>
    <x v="1"/>
    <n v="0"/>
    <n v="5020.6719999999996"/>
    <n v="0"/>
    <x v="0"/>
    <x v="0"/>
    <n v="10.1978380583316"/>
    <s v="Qty / 1,000"/>
    <m/>
    <s v="Private-Lighting"/>
    <x v="0"/>
    <n v="3"/>
    <n v="1"/>
    <s v="Lighting"/>
    <n v="0.91633259480590001"/>
    <n v="1.30467645558681"/>
    <n v="4600.6054014293304"/>
    <n v="0"/>
    <n v="0.71"/>
    <n v="3266.4298350148201"/>
    <n v="0"/>
    <n v="4903"/>
    <n v="1"/>
    <n v="1"/>
    <n v="0"/>
    <n v="0"/>
    <n v="14.276973281664301"/>
    <d v="1900-01-09T04:44:53"/>
    <n v="43239"/>
    <n v="0"/>
    <n v="0"/>
    <n v="1"/>
    <n v="33310.522486383939"/>
  </r>
  <r>
    <s v="STND-61206"/>
    <s v="JP Morgan Chase Bank, N.A."/>
    <s v="J P Morgan Chase Bank N A - 2150 Bloomingdale Rd - Glendale Heights"/>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239"/>
    <n v="0"/>
    <n v="0"/>
    <n v="1"/>
    <n v="5595.1268238848079"/>
  </r>
  <r>
    <s v="STND-61206"/>
    <s v="JP Morgan Chase Bank, N.A."/>
    <s v="J P Morgan Chase Bank N A - 2150 Bloomingdale Rd - Glendale Heights"/>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239"/>
    <n v="0"/>
    <n v="0"/>
    <n v="1"/>
    <n v="5595.1268238848079"/>
  </r>
  <r>
    <s v="STND-61207"/>
    <s v="Life Time"/>
    <s v="Life Time Fitness - 900 E Higgins Rd - Schaumburg"/>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5"/>
    <n v="0.39121574115427199"/>
    <n v="0"/>
    <n v="0"/>
    <n v="94393.110308421397"/>
  </r>
  <r>
    <s v="STND-61207"/>
    <s v="Life Time"/>
    <s v="Life Time Fitness - 900 E Higgins Rd - Schaumburg"/>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65"/>
    <n v="0.78243148230854498"/>
    <n v="0"/>
    <n v="0"/>
    <n v="188786.22061684297"/>
  </r>
  <r>
    <s v="STND-61207"/>
    <s v="Life Time"/>
    <s v="Life Time Fitness - 900 E Higgins Rd - Schaumburg"/>
    <x v="73"/>
    <s v="Variable Speed Drives"/>
    <x v="4"/>
    <n v="0"/>
    <n v="36340"/>
    <n v="2.4"/>
    <x v="6"/>
    <x v="0"/>
    <n v="10"/>
    <s v="ΔkWpeak"/>
    <m/>
    <s v="Private-Non-Lighting"/>
    <x v="2"/>
    <n v="3"/>
    <n v="1"/>
    <s v="Non-Lighting"/>
    <n v="0.98952339343681495"/>
    <n v="0.43468415683807998"/>
    <n v="35959.280117493901"/>
    <n v="1.04324197641139"/>
    <n v="0.7"/>
    <n v="25171.4960822457"/>
    <n v="0.73026938348797499"/>
    <n v="7616"/>
    <n v="1.1100000000000001"/>
    <n v="1.29"/>
    <n v="2.1999999999999999E-2"/>
    <n v="0.76"/>
    <n v="9.1911764705882408"/>
    <d v="1900-01-05T13:33:47"/>
    <n v="43365"/>
    <n v="1.04324197641139"/>
    <n v="0"/>
    <n v="0"/>
    <n v="251714.96082245698"/>
  </r>
  <r>
    <s v="STND-61207"/>
    <s v="Life Time"/>
    <s v="Life Time Fitness - 900 E Higgins Rd - Schaumburg"/>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7"/>
    <s v="Life Time"/>
    <s v="Life Time Fitness - 900 E Higgins Rd - Schaumburg"/>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8"/>
    <s v="Life Time"/>
    <s v="Life Time Fitness - 455 Scott Dr - Bloomingdale"/>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5"/>
    <n v="0.39121574115427199"/>
    <n v="0"/>
    <n v="0"/>
    <n v="94393.110308421397"/>
  </r>
  <r>
    <s v="STND-61208"/>
    <s v="Life Time"/>
    <s v="Life Time Fitness - 455 Scott Dr - Bloomingdale"/>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65"/>
    <n v="0.78243148230854498"/>
    <n v="0"/>
    <n v="0"/>
    <n v="188786.22061684297"/>
  </r>
  <r>
    <s v="STND-61208"/>
    <s v="Life Time"/>
    <s v="Life Time Fitness - 455 Scott Dr - Bloomingdale"/>
    <x v="73"/>
    <s v="Variable Speed Drives"/>
    <x v="4"/>
    <n v="0"/>
    <n v="36340"/>
    <n v="2.4"/>
    <x v="6"/>
    <x v="0"/>
    <n v="10"/>
    <s v="ΔkWpeak"/>
    <m/>
    <s v="Private-Non-Lighting"/>
    <x v="2"/>
    <n v="3"/>
    <n v="1"/>
    <s v="Non-Lighting"/>
    <n v="0.98952339343681495"/>
    <n v="0.43468415683807998"/>
    <n v="35959.280117493901"/>
    <n v="1.04324197641139"/>
    <n v="0.7"/>
    <n v="25171.4960822457"/>
    <n v="0.73026938348797499"/>
    <n v="7616"/>
    <n v="1.1100000000000001"/>
    <n v="1.29"/>
    <n v="2.1999999999999999E-2"/>
    <n v="0.76"/>
    <n v="9.1911764705882408"/>
    <d v="1900-01-05T13:33:47"/>
    <n v="43365"/>
    <n v="1.04324197641139"/>
    <n v="0"/>
    <n v="0"/>
    <n v="251714.96082245698"/>
  </r>
  <r>
    <s v="STND-61208"/>
    <s v="Life Time"/>
    <s v="Life Time Fitness - 455 Scott Dr - Bloomingdal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8"/>
    <s v="Life Time"/>
    <s v="Life Time Fitness - 455 Scott Dr - Bloomingdal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9"/>
    <s v="Life Time"/>
    <s v="Life Time Fitness - 5300 Old Orchard Rd - Skokie"/>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404"/>
    <n v="0.39121574115427199"/>
    <n v="0"/>
    <n v="0"/>
    <n v="94393.110308421397"/>
  </r>
  <r>
    <s v="STND-61209"/>
    <s v="Life Time"/>
    <s v="Life Time Fitness - 5300 Old Orchard Rd - Skokie"/>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404"/>
    <n v="0.78243148230854498"/>
    <n v="0"/>
    <n v="0"/>
    <n v="188786.22061684297"/>
  </r>
  <r>
    <s v="STND-61209"/>
    <s v="Life Time"/>
    <s v="Life Time Fitness - 5300 Old Orchard Rd - Skokie"/>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404"/>
    <n v="0.78243148230854498"/>
    <n v="0"/>
    <n v="0"/>
    <n v="188786.22061684297"/>
  </r>
  <r>
    <s v="STND-61209"/>
    <s v="Life Time"/>
    <s v="Life Time Fitness - 5300 Old Orchard Rd - Skoki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404"/>
    <n v="0.26081049410284801"/>
    <n v="0"/>
    <n v="0"/>
    <n v="62928.740205614202"/>
  </r>
  <r>
    <s v="STND-61209"/>
    <s v="Life Time"/>
    <s v="Life Time Fitness - 5300 Old Orchard Rd - Skoki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404"/>
    <n v="0.26081049410284801"/>
    <n v="0"/>
    <n v="0"/>
    <n v="62928.740205614202"/>
  </r>
  <r>
    <s v="STND-61210"/>
    <s v="Life Time"/>
    <s v="Life Time Fitness - 601 Burr Ridge - Burr Ridg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10"/>
    <s v="Life Time"/>
    <s v="Life Time Fitness - 601 Burr Ridge - Burr Ridge"/>
    <x v="73"/>
    <s v="Variable Speed Drives"/>
    <x v="4"/>
    <n v="0"/>
    <n v="18170"/>
    <n v="1.2"/>
    <x v="6"/>
    <x v="0"/>
    <n v="10"/>
    <s v="ΔkWpeak"/>
    <m/>
    <s v="Private-Non-Lighting"/>
    <x v="2"/>
    <n v="3"/>
    <n v="1"/>
    <s v="Non-Lighting"/>
    <n v="0.98952339343681495"/>
    <n v="0.43468415683807998"/>
    <n v="17979.6400587469"/>
    <n v="0.52162098820569602"/>
    <n v="0.7"/>
    <n v="12585.748041122801"/>
    <n v="0.36513469174398699"/>
    <n v="7616"/>
    <n v="1.1100000000000001"/>
    <n v="1.29"/>
    <n v="2.1999999999999999E-2"/>
    <n v="0.76"/>
    <n v="9.1911764705882408"/>
    <d v="1900-01-05T13:33:47"/>
    <n v="43365"/>
    <n v="0.52162098820569602"/>
    <n v="0"/>
    <n v="0"/>
    <n v="125857.48041122801"/>
  </r>
  <r>
    <s v="STND-61210"/>
    <s v="Life Time"/>
    <s v="Life Time Fitness - 601 Burr Ridge - Burr Ridge"/>
    <x v="73"/>
    <s v="Variable Speed Drives"/>
    <x v="4"/>
    <n v="0"/>
    <n v="36340"/>
    <n v="2.4"/>
    <x v="6"/>
    <x v="0"/>
    <n v="10"/>
    <s v="ΔkWpeak"/>
    <m/>
    <s v="Private-Non-Lighting"/>
    <x v="2"/>
    <n v="3"/>
    <n v="1"/>
    <s v="Non-Lighting"/>
    <n v="0.98952339343681495"/>
    <n v="0.43468415683807998"/>
    <n v="35959.280117493901"/>
    <n v="1.04324197641139"/>
    <n v="0.7"/>
    <n v="25171.4960822457"/>
    <n v="0.73026938348797499"/>
    <n v="7616"/>
    <n v="1.1100000000000001"/>
    <n v="1.29"/>
    <n v="2.1999999999999999E-2"/>
    <n v="0.76"/>
    <n v="9.1911764705882408"/>
    <d v="1900-01-05T13:33:47"/>
    <n v="43365"/>
    <n v="1.04324197641139"/>
    <n v="0"/>
    <n v="0"/>
    <n v="251714.96082245698"/>
  </r>
  <r>
    <s v="STND-61210"/>
    <s v="Life Time"/>
    <s v="Life Time Fitness - 601 Burr Ridge - Burr Ridge"/>
    <x v="73"/>
    <s v="Variable Speed Drives"/>
    <x v="4"/>
    <n v="0"/>
    <n v="18170"/>
    <n v="1.2"/>
    <x v="6"/>
    <x v="0"/>
    <n v="10"/>
    <s v="ΔkWpeak"/>
    <m/>
    <s v="Private-Non-Lighting"/>
    <x v="2"/>
    <n v="3"/>
    <n v="1"/>
    <s v="Non-Lighting"/>
    <n v="0.98952339343681495"/>
    <n v="0.43468415683807998"/>
    <n v="17979.6400587469"/>
    <n v="0.52162098820569602"/>
    <n v="0.7"/>
    <n v="12585.748041122801"/>
    <n v="0.36513469174398699"/>
    <n v="7616"/>
    <n v="1.1100000000000001"/>
    <n v="1.29"/>
    <n v="2.1999999999999999E-2"/>
    <n v="0.76"/>
    <n v="9.1911764705882408"/>
    <d v="1900-01-05T13:33:47"/>
    <n v="43365"/>
    <n v="0.52162098820569602"/>
    <n v="0"/>
    <n v="0"/>
    <n v="125857.48041122801"/>
  </r>
  <r>
    <s v="STND-61210"/>
    <s v="Life Time"/>
    <s v="Life Time Fitness - 601 Burr Ridge - Burr Ridg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11"/>
    <s v="Life Time"/>
    <s v="Life Time Fitness - 1220 Lakeview Dr - Romeovill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6"/>
    <n v="0.26081049410284801"/>
    <n v="0"/>
    <n v="0"/>
    <n v="62928.740205614202"/>
  </r>
  <r>
    <s v="STND-61211"/>
    <s v="Life Time"/>
    <s v="Life Time Fitness - 1220 Lakeview Dr - Romeoville"/>
    <x v="73"/>
    <s v="Variable Speed Drives"/>
    <x v="4"/>
    <n v="0"/>
    <n v="18170"/>
    <n v="1.2"/>
    <x v="6"/>
    <x v="0"/>
    <n v="10"/>
    <s v="ΔkWpeak"/>
    <m/>
    <s v="Private-Non-Lighting"/>
    <x v="2"/>
    <n v="3"/>
    <n v="1"/>
    <s v="Non-Lighting"/>
    <n v="0.98952339343681495"/>
    <n v="0.43468415683807998"/>
    <n v="17979.6400587469"/>
    <n v="0.52162098820569602"/>
    <n v="0.7"/>
    <n v="12585.748041122801"/>
    <n v="0.36513469174398699"/>
    <n v="7616"/>
    <n v="1.1100000000000001"/>
    <n v="1.29"/>
    <n v="2.1999999999999999E-2"/>
    <n v="0.76"/>
    <n v="9.1911764705882408"/>
    <d v="1900-01-05T13:33:47"/>
    <n v="43366"/>
    <n v="0.52162098820569602"/>
    <n v="0"/>
    <n v="0"/>
    <n v="125857.48041122801"/>
  </r>
  <r>
    <s v="STND-61211"/>
    <s v="Life Time"/>
    <s v="Life Time Fitness - 1220 Lakeview Dr - Romeoville"/>
    <x v="73"/>
    <s v="Variable Speed Drives"/>
    <x v="4"/>
    <n v="0"/>
    <n v="36340"/>
    <n v="2.4"/>
    <x v="6"/>
    <x v="0"/>
    <n v="10"/>
    <s v="ΔkWpeak"/>
    <m/>
    <s v="Private-Non-Lighting"/>
    <x v="2"/>
    <n v="3"/>
    <n v="1"/>
    <s v="Non-Lighting"/>
    <n v="0.98952339343681495"/>
    <n v="0.43468415683807998"/>
    <n v="35959.280117493901"/>
    <n v="1.04324197641139"/>
    <n v="0.7"/>
    <n v="25171.4960822457"/>
    <n v="0.73026938348797499"/>
    <n v="7616"/>
    <n v="1.1100000000000001"/>
    <n v="1.29"/>
    <n v="2.1999999999999999E-2"/>
    <n v="0.76"/>
    <n v="9.1911764705882408"/>
    <d v="1900-01-05T13:33:47"/>
    <n v="43366"/>
    <n v="1.04324197641139"/>
    <n v="0"/>
    <n v="0"/>
    <n v="251714.96082245698"/>
  </r>
  <r>
    <s v="STND-61212"/>
    <s v="Life Time"/>
    <s v="Life Time Fitness - 680 Woodlands Pkwy - Vernon Hills"/>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2"/>
    <s v="Life Time"/>
    <s v="Life Time Fitness - 680 Woodlands Pkwy - Vernon Hills"/>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63"/>
    <n v="0.78243148230854498"/>
    <n v="0"/>
    <n v="0"/>
    <n v="188786.22061684297"/>
  </r>
  <r>
    <s v="STND-61212"/>
    <s v="Life Time"/>
    <s v="Life Time Fitness - 680 Woodlands Pkwy - Vernon Hills"/>
    <x v="73"/>
    <s v="Variable Speed Drives"/>
    <x v="4"/>
    <n v="0"/>
    <n v="45425"/>
    <n v="3"/>
    <x v="6"/>
    <x v="0"/>
    <n v="10"/>
    <s v="ΔkWpeak"/>
    <m/>
    <s v="Private-Non-Lighting"/>
    <x v="2"/>
    <n v="3"/>
    <n v="1"/>
    <s v="Non-Lighting"/>
    <n v="0.98952339343681495"/>
    <n v="0.43468415683807998"/>
    <n v="44949.100146867298"/>
    <n v="1.30405247051424"/>
    <n v="0.7"/>
    <n v="31464.370102807101"/>
    <n v="0.91283672935996896"/>
    <n v="7616"/>
    <n v="1.1100000000000001"/>
    <n v="1.29"/>
    <n v="2.1999999999999999E-2"/>
    <n v="0.76"/>
    <n v="9.1911764705882408"/>
    <d v="1900-01-05T13:33:47"/>
    <n v="43363"/>
    <n v="1.30405247051424"/>
    <n v="0"/>
    <n v="0"/>
    <n v="314643.70102807099"/>
  </r>
  <r>
    <s v="STND-61212"/>
    <s v="Life Time"/>
    <s v="Life Time Fitness - 680 Woodlands Pkwy - Vernon Hills"/>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2"/>
    <s v="Life Time"/>
    <s v="Life Time Fitness - 680 Woodlands Pkwy - Vernon Hills"/>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2"/>
    <s v="Life Time"/>
    <s v="Life Time Fitness - 680 Woodlands Pkwy - Vernon Hills"/>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4"/>
    <s v="Indian Springs SD 109"/>
    <s v="Indian Springs School District 109 - Lyle Elementary - 7801 W 75th St - Bridgeview"/>
    <x v="0"/>
    <s v="Indoor Lighting"/>
    <x v="12"/>
    <n v="0"/>
    <n v="4496.2049999999999"/>
    <n v="1.226016"/>
    <x v="0"/>
    <x v="1"/>
    <n v="15"/>
    <s v="Qty / 1,000"/>
    <m/>
    <s v="Public-Lighting"/>
    <x v="0"/>
    <n v="3"/>
    <n v="1"/>
    <s v="Lighting"/>
    <n v="0.99829244462109001"/>
    <n v="0.987374621353864"/>
    <n v="4488.5274809675702"/>
    <n v="1.2105370837737801"/>
    <n v="0.71"/>
    <n v="3186.8545114869698"/>
    <n v="0.85948132947938305"/>
    <n v="2979"/>
    <n v="1.17333333333333"/>
    <n v="1.323"/>
    <n v="2.1333333333333301E-2"/>
    <n v="0.72"/>
    <n v="23.497818059751602"/>
    <d v="1900-01-15T18:49:11"/>
    <n v="43386"/>
    <n v="1.2708250228581699"/>
    <n v="81.609590563046694"/>
    <n v="0"/>
    <n v="47802.817672304547"/>
  </r>
  <r>
    <s v="STND-61215"/>
    <s v="Indian Springs SD 109"/>
    <s v="Indian Springs School District 109 - 8025 S 82nd Ave - Justice"/>
    <x v="12"/>
    <s v="Variable Speed Drives"/>
    <x v="12"/>
    <n v="0"/>
    <n v="78427.462"/>
    <n v="0"/>
    <x v="6"/>
    <x v="1"/>
    <n v="15"/>
    <s v="ΔkWpeak"/>
    <m/>
    <s v="Public-Non-Lighting"/>
    <x v="2"/>
    <n v="3"/>
    <n v="1"/>
    <s v="Non-Lighting"/>
    <n v="1.01534080484258"/>
    <n v="0.52563350510805795"/>
    <n v="79630.602388840605"/>
    <n v="0"/>
    <n v="0.7"/>
    <n v="55741.4216721884"/>
    <n v="0"/>
    <n v="2979"/>
    <n v="1.17333333333333"/>
    <n v="1.323"/>
    <n v="2.1333333333333301E-2"/>
    <n v="0.72"/>
    <n v="23.497818059751602"/>
    <d v="1900-01-15T18:49:11"/>
    <n v="43407"/>
    <n v="0"/>
    <n v="0"/>
    <n v="0"/>
    <n v="836121.32508282596"/>
  </r>
  <r>
    <s v="STND-61216"/>
    <s v="GLL BVK West Adams, L.P."/>
    <s v="GLL BVK West Adams LP - 550 W Adams St STE 220 - Chicago"/>
    <x v="57"/>
    <s v="Variable Speed Drives"/>
    <x v="6"/>
    <n v="0"/>
    <n v="400447.6"/>
    <n v="24.5"/>
    <x v="6"/>
    <x v="0"/>
    <n v="15"/>
    <s v="ΔkWpeak / CF"/>
    <n v="0.203252032520325"/>
    <s v="Private-Non-Lighting"/>
    <x v="2"/>
    <n v="2"/>
    <n v="1"/>
    <s v="Non-Lighting"/>
    <n v="0.76002432528749297"/>
    <n v="0.465462131779591"/>
    <n v="304349.91700299602"/>
    <n v="11.403822228599999"/>
    <n v="0.7"/>
    <n v="213044.94190209699"/>
    <n v="7.9826755600199899"/>
    <n v="2885"/>
    <n v="1.165"/>
    <n v="1.3779999999999999"/>
    <n v="2.5499999999999998E-2"/>
    <n v="0.55000000000000004"/>
    <n v="24.263431542460999"/>
    <d v="1900-01-16T07:56:40"/>
    <n v="43471"/>
    <n v="56.106805364711903"/>
    <n v="0"/>
    <n v="0"/>
    <n v="3195674.1285314551"/>
  </r>
  <r>
    <s v="STND-61217"/>
    <s v="Wal-Mart Stores, Inc."/>
    <s v="Wal Mart Stores Inc - 5630 W Touhy Ave - Niles"/>
    <x v="1"/>
    <s v="Outdoor &amp; Garage Lighting"/>
    <x v="1"/>
    <n v="0"/>
    <n v="102904.164"/>
    <n v="0"/>
    <x v="0"/>
    <x v="0"/>
    <n v="10.1978380583316"/>
    <s v="Qty / 1,000"/>
    <m/>
    <s v="Private-Lighting"/>
    <x v="0"/>
    <n v="3"/>
    <n v="1"/>
    <s v="Lighting"/>
    <n v="0.91633259480590001"/>
    <n v="1.30467645558681"/>
    <n v="94294.439614451898"/>
    <n v="0"/>
    <n v="0.71"/>
    <n v="66949.052126260794"/>
    <n v="0"/>
    <n v="4903"/>
    <n v="1"/>
    <n v="1"/>
    <n v="0"/>
    <n v="0"/>
    <n v="14.276973281664301"/>
    <d v="1900-01-09T04:44:53"/>
    <n v="43379"/>
    <n v="0"/>
    <n v="0"/>
    <n v="0"/>
    <n v="682735.59174240846"/>
  </r>
  <r>
    <s v="STND-61217"/>
    <s v="Wal-Mart Stores, Inc."/>
    <s v="Wal Mart Stores Inc - 5630 W Touhy Ave - Niles"/>
    <x v="1"/>
    <s v="Outdoor &amp; Garage Lighting"/>
    <x v="1"/>
    <n v="0"/>
    <n v="-3334.04"/>
    <n v="0"/>
    <x v="0"/>
    <x v="0"/>
    <n v="10.1978380583316"/>
    <s v="Qty / 1,000"/>
    <m/>
    <s v="Private-Lighting"/>
    <x v="0"/>
    <n v="3"/>
    <n v="1"/>
    <s v="Lighting"/>
    <n v="0.91633259480590001"/>
    <n v="1.30467645558681"/>
    <n v="-3055.0895243866598"/>
    <n v="0"/>
    <n v="0.71"/>
    <n v="-2169.1135623145301"/>
    <n v="0"/>
    <n v="4903"/>
    <n v="1"/>
    <n v="1"/>
    <n v="0"/>
    <n v="0"/>
    <n v="14.276973281664301"/>
    <d v="1900-01-09T04:44:53"/>
    <n v="43379"/>
    <n v="0"/>
    <n v="0"/>
    <n v="0"/>
    <n v="-22120.268838614349"/>
  </r>
  <r>
    <s v="STND-61217"/>
    <s v="Wal-Mart Stores, Inc."/>
    <s v="Wal Mart Stores Inc - 5630 W Touhy Ave - Niles"/>
    <x v="1"/>
    <s v="Outdoor &amp; Garage Lighting"/>
    <x v="1"/>
    <n v="0"/>
    <n v="-6177.78"/>
    <n v="0"/>
    <x v="0"/>
    <x v="0"/>
    <n v="10.1978380583316"/>
    <s v="Qty / 1,000"/>
    <m/>
    <s v="Private-Lighting"/>
    <x v="0"/>
    <n v="3"/>
    <n v="1"/>
    <s v="Lighting"/>
    <n v="0.91633259480590001"/>
    <n v="1.30467645558681"/>
    <n v="-5660.9011775399904"/>
    <n v="0"/>
    <n v="0.71"/>
    <n v="-4019.2398360533898"/>
    <n v="0"/>
    <n v="4903"/>
    <n v="1"/>
    <n v="1"/>
    <n v="0"/>
    <n v="0"/>
    <n v="14.276973281664301"/>
    <d v="1900-01-09T04:44:53"/>
    <n v="43379"/>
    <n v="0"/>
    <n v="0"/>
    <n v="0"/>
    <n v="-40987.556965667718"/>
  </r>
  <r>
    <s v="STND-61217"/>
    <s v="Wal-Mart Stores, Inc."/>
    <s v="Wal Mart Stores Inc - 5630 W Touhy Ave - Niles"/>
    <x v="1"/>
    <s v="Outdoor &amp; Garage Lighting"/>
    <x v="1"/>
    <n v="0"/>
    <n v="-2691.7469999999998"/>
    <n v="0"/>
    <x v="0"/>
    <x v="0"/>
    <n v="10.1978380583316"/>
    <s v="Qty / 1,000"/>
    <m/>
    <s v="Private-Lighting"/>
    <x v="0"/>
    <n v="3"/>
    <n v="1"/>
    <s v="Lighting"/>
    <n v="0.91633259480590001"/>
    <n v="1.30467645558681"/>
    <n v="-2466.535513071"/>
    <n v="0"/>
    <n v="0.71"/>
    <n v="-1751.2402142804101"/>
    <n v="0"/>
    <n v="4903"/>
    <n v="1"/>
    <n v="1"/>
    <n v="0"/>
    <n v="0"/>
    <n v="14.276973281664301"/>
    <d v="1900-01-09T04:44:53"/>
    <n v="43379"/>
    <n v="0"/>
    <n v="0"/>
    <n v="0"/>
    <n v="-17858.864106469551"/>
  </r>
  <r>
    <s v="STND-61217"/>
    <s v="Wal-Mart Stores, Inc."/>
    <s v="Wal Mart Stores Inc - 5630 W Touhy Ave - Niles"/>
    <x v="1"/>
    <s v="Outdoor &amp; Garage Lighting"/>
    <x v="1"/>
    <n v="0"/>
    <n v="11178.84"/>
    <n v="0"/>
    <x v="0"/>
    <x v="0"/>
    <n v="10.1978380583316"/>
    <s v="Qty / 1,000"/>
    <m/>
    <s v="Private-Lighting"/>
    <x v="0"/>
    <n v="3"/>
    <n v="1"/>
    <s v="Lighting"/>
    <n v="0.91633259480590001"/>
    <n v="1.30467645558681"/>
    <n v="10243.535464119999"/>
    <n v="0"/>
    <n v="0.71"/>
    <n v="7272.91017952519"/>
    <n v="0"/>
    <n v="4903"/>
    <n v="1"/>
    <n v="1"/>
    <n v="0"/>
    <n v="0"/>
    <n v="14.276973281664301"/>
    <d v="1900-01-09T04:44:53"/>
    <n v="43379"/>
    <n v="0"/>
    <n v="0"/>
    <n v="0"/>
    <n v="74167.960223589296"/>
  </r>
  <r>
    <s v="STND-61217"/>
    <s v="Wal-Mart Stores, Inc."/>
    <s v="Wal Mart Stores Inc - 5630 W Touhy Ave - Niles"/>
    <x v="1"/>
    <s v="Outdoor &amp; Garage Lighting"/>
    <x v="1"/>
    <n v="0"/>
    <n v="2176.9319999999998"/>
    <n v="0"/>
    <x v="0"/>
    <x v="0"/>
    <n v="10.1978380583316"/>
    <s v="Qty / 1,000"/>
    <m/>
    <s v="Private-Lighting"/>
    <x v="0"/>
    <n v="3"/>
    <n v="1"/>
    <s v="Lighting"/>
    <n v="0.91633259480590001"/>
    <n v="1.30467645558681"/>
    <n v="1994.7937482760001"/>
    <n v="0"/>
    <n v="0.71"/>
    <n v="1416.30356127596"/>
    <n v="0"/>
    <n v="4903"/>
    <n v="1"/>
    <n v="1"/>
    <n v="0"/>
    <n v="0"/>
    <n v="14.276973281664301"/>
    <d v="1900-01-09T04:44:53"/>
    <n v="43379"/>
    <n v="0"/>
    <n v="0"/>
    <n v="0"/>
    <n v="14443.234359330565"/>
  </r>
  <r>
    <s v="STND-61217"/>
    <s v="Wal-Mart Stores, Inc."/>
    <s v="Wal Mart Stores Inc - 5630 W Touhy Ave - Niles"/>
    <x v="1"/>
    <s v="Outdoor &amp; Garage Lighting"/>
    <x v="1"/>
    <n v="0"/>
    <n v="1985.7149999999999"/>
    <n v="0"/>
    <x v="0"/>
    <x v="0"/>
    <n v="10.1978380583316"/>
    <s v="Qty / 1,000"/>
    <m/>
    <s v="Private-Lighting"/>
    <x v="0"/>
    <n v="3"/>
    <n v="1"/>
    <s v="Lighting"/>
    <n v="0.91633259480590001"/>
    <n v="1.30467645558681"/>
    <n v="1819.575378495"/>
    <n v="0"/>
    <n v="0.71"/>
    <n v="1291.8985187314499"/>
    <n v="0"/>
    <n v="4903"/>
    <n v="1"/>
    <n v="1"/>
    <n v="0"/>
    <n v="0"/>
    <n v="14.276973281664301"/>
    <d v="1900-01-09T04:44:53"/>
    <n v="43379"/>
    <n v="0"/>
    <n v="0"/>
    <n v="0"/>
    <n v="13174.571881821799"/>
  </r>
  <r>
    <s v="STND-61219"/>
    <s v="Ed Miniat, LLC"/>
    <s v="Ed Miniat LLC - 16250 Vincennes Ave - South Holland"/>
    <x v="62"/>
    <s v="Indoor Lighting"/>
    <x v="10"/>
    <n v="0"/>
    <n v="158564.84899999999"/>
    <n v="28.357710999999998"/>
    <x v="0"/>
    <x v="0"/>
    <n v="10.827197921178"/>
    <s v="Qty / 1,000"/>
    <m/>
    <s v="Private-Lighting"/>
    <x v="0"/>
    <n v="2"/>
    <n v="1"/>
    <s v="Lighting"/>
    <n v="0.97902139861649395"/>
    <n v="0.93591656730105399"/>
    <n v="155238.38023939301"/>
    <n v="26.540451535635299"/>
    <n v="0.71"/>
    <n v="110219.24996996899"/>
    <n v="18.8437205903011"/>
    <n v="4618"/>
    <n v="1.02"/>
    <n v="1.04"/>
    <n v="1.2E-2"/>
    <n v="0.81"/>
    <n v="15.158077089649201"/>
    <d v="1900-01-09T19:51:10"/>
    <n v="43373"/>
    <n v="31.505759182853001"/>
    <n v="1826.33388516933"/>
    <n v="0"/>
    <n v="1193365.6341486466"/>
  </r>
  <r>
    <s v="STND-61220"/>
    <s v="Leaf River Telephone Company"/>
    <s v="Leaf River Telephone - 102 2nd St - Leaf River"/>
    <x v="0"/>
    <s v="Indoor Lighting"/>
    <x v="6"/>
    <n v="0"/>
    <n v="1248.9169999999999"/>
    <n v="0.28083000000000002"/>
    <x v="0"/>
    <x v="0"/>
    <n v="15"/>
    <s v="Qty / 1,000"/>
    <m/>
    <s v="Private-Lighting"/>
    <x v="0"/>
    <n v="3"/>
    <n v="1"/>
    <s v="Lighting"/>
    <n v="0.91633259480590001"/>
    <n v="1.30467645558681"/>
    <n v="1144.4233553071999"/>
    <n v="0.36639228902244297"/>
    <n v="0.71"/>
    <n v="812.54058226811196"/>
    <n v="0.260138525205934"/>
    <n v="2885"/>
    <n v="1.165"/>
    <n v="1.3779999999999999"/>
    <n v="2.5499999999999998E-2"/>
    <n v="0.55000000000000004"/>
    <n v="24.263431542460999"/>
    <d v="1900-01-16T07:56:40"/>
    <n v="43345"/>
    <n v="0.48343091307882702"/>
    <n v="25.049609923033099"/>
    <n v="0"/>
    <n v="12188.10873402168"/>
  </r>
  <r>
    <s v="STND-61221"/>
    <s v="MLRP 7300 Linder LLC"/>
    <s v="MLRP 7300 Linder LLC - 7300 Linder - Skokie"/>
    <x v="0"/>
    <s v="Indoor Lighting"/>
    <x v="8"/>
    <n v="0"/>
    <n v="6962.26"/>
    <n v="0"/>
    <x v="0"/>
    <x v="0"/>
    <n v="9.5383441434566993"/>
    <s v="Qty / 1,000"/>
    <m/>
    <s v="Private-Lighting"/>
    <x v="0"/>
    <n v="3"/>
    <n v="1"/>
    <s v="Lighting"/>
    <n v="0.91633259480590001"/>
    <n v="1.30467645558681"/>
    <n v="6379.7457715133196"/>
    <n v="0"/>
    <n v="0.71"/>
    <n v="4529.6194977744599"/>
    <n v="0"/>
    <n v="5242"/>
    <n v="1"/>
    <n v="1.22"/>
    <n v="1.0999999999999999E-2"/>
    <n v="0.68"/>
    <n v="13.3536818008394"/>
    <d v="1900-01-08T12:55:13"/>
    <n v="43297"/>
    <n v="0"/>
    <n v="70.177203486646604"/>
    <n v="0"/>
    <n v="43205.069608684295"/>
  </r>
  <r>
    <s v="STND-61221"/>
    <s v="MLRP 7300 Linder LLC"/>
    <s v="MLRP 7300 Linder LLC - 7300 Linder - Skokie"/>
    <x v="0"/>
    <s v="Indoor Lighting"/>
    <x v="8"/>
    <n v="0"/>
    <n v="3456.6149999999998"/>
    <n v="0"/>
    <x v="0"/>
    <x v="0"/>
    <n v="9.5383441434566993"/>
    <s v="Qty / 1,000"/>
    <m/>
    <s v="Private-Lighting"/>
    <x v="0"/>
    <n v="3"/>
    <n v="1"/>
    <s v="Lighting"/>
    <n v="0.91633259480590001"/>
    <n v="1.30467645558681"/>
    <n v="3167.4089921949999"/>
    <n v="0"/>
    <n v="0.71"/>
    <n v="2248.86038445845"/>
    <n v="0"/>
    <n v="5242"/>
    <n v="1"/>
    <n v="1.22"/>
    <n v="1.0999999999999999E-2"/>
    <n v="0.68"/>
    <n v="13.3536818008394"/>
    <d v="1900-01-08T12:55:13"/>
    <n v="43297"/>
    <n v="0"/>
    <n v="34.8414989141449"/>
    <n v="0"/>
    <n v="21450.404277551039"/>
  </r>
  <r>
    <s v="STND-61221"/>
    <s v="MLRP 7300 Linder LLC"/>
    <s v="MLRP 7300 Linder LLC - 7300 Linder - Skokie"/>
    <x v="0"/>
    <s v="Indoor Lighting"/>
    <x v="8"/>
    <n v="0"/>
    <n v="23926.639999999999"/>
    <n v="0"/>
    <x v="0"/>
    <x v="0"/>
    <n v="9.5383441434566993"/>
    <s v="Qty / 1,000"/>
    <m/>
    <s v="Private-Lighting"/>
    <x v="0"/>
    <n v="3"/>
    <n v="1"/>
    <s v="Lighting"/>
    <n v="0.91633259480590001"/>
    <n v="1.30467645558681"/>
    <n v="21924.7601161866"/>
    <n v="0"/>
    <n v="0.71"/>
    <n v="15566.5796824925"/>
    <n v="0"/>
    <n v="5242"/>
    <n v="1"/>
    <n v="1.22"/>
    <n v="1.0999999999999999E-2"/>
    <n v="0.68"/>
    <n v="13.3536818008394"/>
    <d v="1900-01-08T12:55:13"/>
    <n v="43297"/>
    <n v="0"/>
    <n v="241.17236127805299"/>
    <n v="0"/>
    <n v="148479.39414815439"/>
  </r>
  <r>
    <s v="STND-61222"/>
    <s v="Russell Dean, Inc."/>
    <s v="Garlock Chicago - Russell Dean - 626 Thomas Dr - Bensenville"/>
    <x v="0"/>
    <s v="Indoor Lighting"/>
    <x v="8"/>
    <n v="0"/>
    <n v="26241.452000000001"/>
    <n v="4.1529780000000001"/>
    <x v="0"/>
    <x v="0"/>
    <n v="9.5383441434566993"/>
    <s v="Qty / 1,000"/>
    <m/>
    <s v="Private-Lighting"/>
    <x v="0"/>
    <n v="3"/>
    <n v="1"/>
    <s v="Lighting"/>
    <n v="0.91633259480590001"/>
    <n v="1.30467645558681"/>
    <n v="24045.897802634499"/>
    <n v="5.4182926171699801"/>
    <n v="0.71"/>
    <n v="17072.587439870498"/>
    <n v="3.8469877581906902"/>
    <n v="5242"/>
    <n v="1"/>
    <n v="1.22"/>
    <n v="1.0999999999999999E-2"/>
    <n v="0.68"/>
    <n v="13.3536818008394"/>
    <d v="1900-01-08T12:55:13"/>
    <n v="43376"/>
    <n v="6.53121096573045"/>
    <n v="264.50487582897898"/>
    <n v="0"/>
    <n v="162844.21442074116"/>
  </r>
  <r>
    <s v="STND-61222"/>
    <s v="Russell Dean, Inc."/>
    <s v="Garlock Chicago - Russell Dean - 626 Thomas Dr - Bensenville"/>
    <x v="0"/>
    <s v="Indoor Lighting"/>
    <x v="8"/>
    <n v="0"/>
    <n v="19898.632000000001"/>
    <n v="3.149162"/>
    <x v="0"/>
    <x v="0"/>
    <n v="9.5383441434566993"/>
    <s v="Qty / 1,000"/>
    <m/>
    <s v="Private-Lighting"/>
    <x v="0"/>
    <n v="3"/>
    <n v="1"/>
    <s v="Lighting"/>
    <n v="0.91633259480590001"/>
    <n v="1.30467645558681"/>
    <n v="18233.7650936477"/>
    <n v="4.1086375162286597"/>
    <n v="0.71"/>
    <n v="12945.9732164899"/>
    <n v="2.91713263652235"/>
    <n v="5242"/>
    <n v="1"/>
    <n v="1.22"/>
    <n v="1.0999999999999999E-2"/>
    <n v="0.68"/>
    <n v="13.3536818008394"/>
    <d v="1900-01-08T12:55:13"/>
    <n v="43376"/>
    <n v="4.9525524544704203"/>
    <n v="200.57141603012499"/>
    <n v="0"/>
    <n v="123483.14781085373"/>
  </r>
  <r>
    <s v="STND-61222"/>
    <s v="Russell Dean, Inc."/>
    <s v="Garlock Chicago - Russell Dean - 626 Thomas Dr - Bensenville"/>
    <x v="7"/>
    <s v="Indoor Lighting"/>
    <x v="8"/>
    <n v="0"/>
    <n v="2407.9650000000001"/>
    <n v="1.237592"/>
    <x v="0"/>
    <x v="0"/>
    <n v="8"/>
    <s v="Qty / 1,000"/>
    <m/>
    <s v="Private-Lighting"/>
    <x v="0"/>
    <n v="3"/>
    <n v="1"/>
    <s v="Lighting"/>
    <n v="0.91633259480590001"/>
    <n v="1.30467645558681"/>
    <n v="2206.4968166517901"/>
    <n v="1.6146571440225901"/>
    <n v="0.71"/>
    <n v="1566.61273982277"/>
    <n v="1.1464065722560399"/>
    <n v="5242"/>
    <n v="1"/>
    <n v="1.22"/>
    <n v="1.0999999999999999E-2"/>
    <n v="0.68"/>
    <n v="13.3536818008394"/>
    <d v="1900-01-08T12:55:13"/>
    <n v="43376"/>
    <n v="2.4971499288935801"/>
    <n v="24.2714649831697"/>
    <n v="0"/>
    <n v="12532.90191858216"/>
  </r>
  <r>
    <s v="STND-61223"/>
    <s v="Masterblend International, LLC"/>
    <s v="Masterblend International LLC - 4673 Weitz Rd - Morris"/>
    <x v="0"/>
    <s v="Indoor Lighting"/>
    <x v="10"/>
    <n v="0"/>
    <n v="11493.278"/>
    <n v="2.0554559999999999"/>
    <x v="0"/>
    <x v="0"/>
    <n v="10.827197921178"/>
    <s v="Qty / 1,000"/>
    <m/>
    <s v="Private-Lighting"/>
    <x v="0"/>
    <n v="3"/>
    <n v="1"/>
    <s v="Lighting"/>
    <n v="0.91633259480590001"/>
    <n v="1.30467645558681"/>
    <n v="10531.665252565601"/>
    <n v="2.6817050486946301"/>
    <n v="0.71"/>
    <n v="7477.4823293215504"/>
    <n v="1.9040105845731901"/>
    <n v="4618"/>
    <n v="1.02"/>
    <n v="1.04"/>
    <n v="1.2E-2"/>
    <n v="0.81"/>
    <n v="15.158077089649201"/>
    <d v="1900-01-09T19:51:10"/>
    <n v="43400"/>
    <n v="3.1834105516318099"/>
    <n v="123.90194414782999"/>
    <n v="0"/>
    <n v="80960.181131675519"/>
  </r>
  <r>
    <s v="STND-61224"/>
    <s v="Interstate Chemical Company, Inc."/>
    <s v="Interstate Chemical Company Inc - 23247 W Eames St - Channahon"/>
    <x v="0"/>
    <s v="Indoor Lighting"/>
    <x v="8"/>
    <n v="0"/>
    <n v="27179.77"/>
    <n v="4.3014760000000001"/>
    <x v="0"/>
    <x v="0"/>
    <n v="9.5383441434566993"/>
    <s v="Qty / 1,000"/>
    <m/>
    <s v="Private-Lighting"/>
    <x v="0"/>
    <n v="3"/>
    <n v="1"/>
    <s v="Lighting"/>
    <n v="0.91633259480590001"/>
    <n v="1.30467645558681"/>
    <n v="24905.709170327598"/>
    <n v="5.6120344614717101"/>
    <n v="0.71"/>
    <n v="17683.053510932601"/>
    <n v="3.9845444676449202"/>
    <n v="5242"/>
    <n v="1"/>
    <n v="1.22"/>
    <n v="1.0999999999999999E-2"/>
    <n v="0.68"/>
    <n v="13.3536818008394"/>
    <d v="1900-01-08T12:55:13"/>
    <n v="43346"/>
    <n v="6.7647474222175896"/>
    <n v="273.96280087360299"/>
    <n v="0"/>
    <n v="168667.04989443539"/>
  </r>
  <r>
    <s v="STND-61227"/>
    <s v="Sheffield Properties of Illinois, Inc."/>
    <s v="One Magnificent Mile - 980 N Michigan - Chicago"/>
    <x v="12"/>
    <s v="Variable Speed Drives"/>
    <x v="6"/>
    <n v="0"/>
    <n v="64731.696000000004"/>
    <n v="3.6949510000000001"/>
    <x v="6"/>
    <x v="0"/>
    <n v="15"/>
    <s v="ΔkWpeak"/>
    <m/>
    <s v="Private-Non-Lighting"/>
    <x v="2"/>
    <n v="3"/>
    <n v="1"/>
    <s v="Non-Lighting"/>
    <n v="0.98952339343681495"/>
    <n v="0.43468415683807998"/>
    <n v="64053.5274888403"/>
    <n v="1.60613665999302"/>
    <n v="0.7"/>
    <n v="44837.469242188199"/>
    <n v="1.1242956619951201"/>
    <n v="2885"/>
    <n v="1.165"/>
    <n v="1.3779999999999999"/>
    <n v="2.5499999999999998E-2"/>
    <n v="0.55000000000000004"/>
    <n v="24.263431542460999"/>
    <d v="1900-01-16T07:56:40"/>
    <n v="43316"/>
    <n v="1.60613665999302"/>
    <n v="0"/>
    <n v="0"/>
    <n v="672562.03863282304"/>
  </r>
  <r>
    <s v="STND-61227"/>
    <s v="Sheffield Properties of Illinois, Inc."/>
    <s v="One Magnificent Mile - 980 N Michigan - Chicago"/>
    <x v="12"/>
    <s v="Variable Speed Drives"/>
    <x v="6"/>
    <n v="0"/>
    <n v="38839.017999999996"/>
    <n v="2.216971"/>
    <x v="6"/>
    <x v="0"/>
    <n v="15"/>
    <s v="ΔkWpeak"/>
    <m/>
    <s v="Private-Non-Lighting"/>
    <x v="2"/>
    <n v="3"/>
    <n v="1"/>
    <s v="Non-Lighting"/>
    <n v="0.98952339343681495"/>
    <n v="0.43468415683807998"/>
    <n v="38432.116889113502"/>
    <n v="0.96368216986947597"/>
    <n v="0.7"/>
    <n v="26902.481822379501"/>
    <n v="0.67457751890863304"/>
    <n v="2885"/>
    <n v="1.165"/>
    <n v="1.3779999999999999"/>
    <n v="2.5499999999999998E-2"/>
    <n v="0.55000000000000004"/>
    <n v="24.263431542460999"/>
    <d v="1900-01-16T07:56:40"/>
    <n v="43316"/>
    <n v="0.96368216986947597"/>
    <n v="0"/>
    <n v="0"/>
    <n v="403537.2273356925"/>
  </r>
  <r>
    <s v="STND-61228"/>
    <s v="7-Eleven Inc"/>
    <s v="7-Eleven Inc - 550 W Washington - Chicago"/>
    <x v="13"/>
    <s v="Commercial Kitchen Equipment"/>
    <x v="5"/>
    <n v="0"/>
    <n v="7740"/>
    <n v="0.82799999999999996"/>
    <x v="7"/>
    <x v="0"/>
    <n v="12"/>
    <s v="ΔkWpeak / CF"/>
    <n v="0.93700000000000006"/>
    <s v="Private-Non-Lighting"/>
    <x v="2"/>
    <n v="3"/>
    <n v="1"/>
    <s v="Non-Lighting"/>
    <n v="0.98952339343681495"/>
    <n v="0.43468415683807998"/>
    <n v="7658.9110652009504"/>
    <n v="0.35991848186193098"/>
    <n v="0.7"/>
    <n v="5361.2377456406603"/>
    <n v="0.25194293730335099"/>
    <n v="4661"/>
    <n v="1.07"/>
    <n v="1.24"/>
    <n v="2.9000000000000001E-2"/>
    <n v="0.745"/>
    <n v="15.018236429950701"/>
    <d v="1900-01-09T17:27:20"/>
    <n v="43366"/>
    <n v="0.38411791020483499"/>
    <n v="0"/>
    <n v="0"/>
    <n v="64334.852947687919"/>
  </r>
  <r>
    <s v="STND-61229"/>
    <s v="Timothy Christian Schools"/>
    <s v="Timothy Christian School - 188 W Butterfield Rd - Elmhurst"/>
    <x v="0"/>
    <s v="Indoor Lighting"/>
    <x v="12"/>
    <n v="0"/>
    <n v="6489.8710000000001"/>
    <n v="1.7696449999999999"/>
    <x v="0"/>
    <x v="0"/>
    <n v="15"/>
    <s v="Qty / 1,000"/>
    <m/>
    <s v="Private-Lighting"/>
    <x v="0"/>
    <n v="3"/>
    <n v="1"/>
    <s v="Lighting"/>
    <n v="0.91633259480590001"/>
    <n v="1.30467645558681"/>
    <n v="5946.8803333855603"/>
    <n v="2.3088141662469099"/>
    <n v="0.71"/>
    <n v="4222.2850367037499"/>
    <n v="1.63925805803531"/>
    <n v="2979"/>
    <n v="1.17333333333333"/>
    <n v="1.323"/>
    <n v="2.1333333333333301E-2"/>
    <n v="0.72"/>
    <n v="23.497818059751602"/>
    <d v="1900-01-15T18:49:11"/>
    <n v="43369"/>
    <n v="2.4237992003095998"/>
    <n v="108.12509697064699"/>
    <n v="0"/>
    <n v="63334.275550556253"/>
  </r>
  <r>
    <s v="STND-61229"/>
    <s v="Timothy Christian Schools"/>
    <s v="Timothy Christian School - 188 W Butterfield Rd - Elmhurst"/>
    <x v="0"/>
    <s v="Indoor Lighting"/>
    <x v="12"/>
    <n v="0"/>
    <n v="3227.5079999999998"/>
    <n v="0.88007000000000002"/>
    <x v="0"/>
    <x v="0"/>
    <n v="15"/>
    <s v="Qty / 1,000"/>
    <m/>
    <s v="Private-Lighting"/>
    <x v="0"/>
    <n v="3"/>
    <n v="1"/>
    <s v="Lighting"/>
    <n v="0.91633259480590001"/>
    <n v="1.30467645558681"/>
    <n v="2957.4707803967999"/>
    <n v="1.14820660826828"/>
    <n v="0.71"/>
    <n v="2099.8042540817301"/>
    <n v="0.81522669187047903"/>
    <n v="2979"/>
    <n v="1.17333333333333"/>
    <n v="1.323"/>
    <n v="2.1333333333333301E-2"/>
    <n v="0.72"/>
    <n v="23.497818059751602"/>
    <d v="1900-01-15T18:49:11"/>
    <n v="43369"/>
    <n v="1.20539032530054"/>
    <n v="53.772196007214603"/>
    <n v="0"/>
    <n v="31497.063811225951"/>
  </r>
  <r>
    <s v="STND-61229"/>
    <s v="Timothy Christian Schools"/>
    <s v="Timothy Christian School - 188 W Butterfield Rd - Elmhurst"/>
    <x v="38"/>
    <s v="Indoor Lighting"/>
    <x v="12"/>
    <n v="0"/>
    <n v="1294.5050000000001"/>
    <n v="0.29069600000000001"/>
    <x v="0"/>
    <x v="0"/>
    <n v="8"/>
    <s v="Qty / 1,000"/>
    <m/>
    <s v="Private-Lighting"/>
    <x v="0"/>
    <n v="3"/>
    <n v="1"/>
    <s v="Lighting"/>
    <n v="0.91633259480590001"/>
    <n v="1.30467645558681"/>
    <n v="1186.1971256392101"/>
    <n v="0.37926422693326201"/>
    <n v="0.71"/>
    <n v="842.19995920383997"/>
    <n v="0.26927760112261601"/>
    <n v="2979"/>
    <n v="1.17333333333333"/>
    <n v="1.323"/>
    <n v="2.1333333333333301E-2"/>
    <n v="0.72"/>
    <n v="23.497818059751602"/>
    <d v="1900-01-15T18:49:11"/>
    <n v="43369"/>
    <n v="0.39815258559383399"/>
    <n v="21.567220466167502"/>
    <n v="0"/>
    <n v="6737.5996736307197"/>
  </r>
  <r>
    <s v="STND-61229"/>
    <s v="Timothy Christian Schools"/>
    <s v="Timothy Christian School - 188 W Butterfield Rd - Elmhurst"/>
    <x v="0"/>
    <s v="Indoor Lighting"/>
    <x v="12"/>
    <n v="0"/>
    <n v="1735.7439999999999"/>
    <n v="0.47329900000000003"/>
    <x v="0"/>
    <x v="0"/>
    <n v="15"/>
    <s v="Qty / 1,000"/>
    <m/>
    <s v="Private-Lighting"/>
    <x v="0"/>
    <n v="3"/>
    <n v="1"/>
    <s v="Lighting"/>
    <n v="0.91633259480590001"/>
    <n v="1.30467645558681"/>
    <n v="1590.51880343877"/>
    <n v="0.61750206175278"/>
    <n v="0.71"/>
    <n v="1129.2683504415299"/>
    <n v="0.43842646384447398"/>
    <n v="2979"/>
    <n v="1.17333333333333"/>
    <n v="1.323"/>
    <n v="2.1333333333333301E-2"/>
    <n v="0.72"/>
    <n v="23.497818059751602"/>
    <d v="1900-01-15T18:49:11"/>
    <n v="43369"/>
    <n v="0.64825529284536398"/>
    <n v="28.918523698886801"/>
    <n v="0"/>
    <n v="16939.02525662295"/>
  </r>
  <r>
    <s v="STND-61230"/>
    <s v="Nypro Inc"/>
    <s v="Nypro Inc - 6325 Muirfield Dr - Hanover Park"/>
    <x v="1"/>
    <s v="Outdoor &amp; Garage Lighting"/>
    <x v="1"/>
    <n v="0"/>
    <n v="14498.487999999999"/>
    <n v="2.5929069999999999"/>
    <x v="0"/>
    <x v="0"/>
    <n v="10.1978380583316"/>
    <s v="Qty / 1,000"/>
    <m/>
    <s v="Private-Lighting"/>
    <x v="0"/>
    <n v="3"/>
    <n v="1"/>
    <s v="Lighting"/>
    <n v="0.91633259480590001"/>
    <n v="1.30467645558681"/>
    <n v="13285.4371298022"/>
    <n v="3.3829047144262199"/>
    <n v="0.71"/>
    <n v="9432.6603621595605"/>
    <n v="2.4018623472426199"/>
    <n v="4903"/>
    <n v="1"/>
    <n v="1"/>
    <n v="0"/>
    <n v="0"/>
    <n v="14.276973281664301"/>
    <d v="1900-01-09T04:44:53"/>
    <n v="43345"/>
    <n v="3.3829047144262199"/>
    <n v="0"/>
    <n v="0"/>
    <n v="96192.742832546704"/>
  </r>
  <r>
    <s v="STND-61230"/>
    <s v="Nypro Inc"/>
    <s v="Nypro Inc - 6325 Muirfield Dr - Hanover Park"/>
    <x v="1"/>
    <s v="Outdoor &amp; Garage Lighting"/>
    <x v="1"/>
    <n v="0"/>
    <n v="2119.6619999999998"/>
    <n v="0.37907999999999997"/>
    <x v="0"/>
    <x v="0"/>
    <n v="10.1978380583316"/>
    <s v="Qty / 1,000"/>
    <m/>
    <s v="Private-Lighting"/>
    <x v="0"/>
    <n v="3"/>
    <n v="1"/>
    <s v="Lighting"/>
    <n v="0.91633259480590001"/>
    <n v="1.30467645558681"/>
    <n v="1942.3153805714601"/>
    <n v="0.494576750783847"/>
    <n v="0.71"/>
    <n v="1379.0439202057401"/>
    <n v="0.35114949305653098"/>
    <n v="4903"/>
    <n v="1"/>
    <n v="1"/>
    <n v="0"/>
    <n v="0"/>
    <n v="14.276973281664301"/>
    <d v="1900-01-09T04:44:53"/>
    <n v="43345"/>
    <n v="0.494576750783847"/>
    <n v="0"/>
    <n v="0"/>
    <n v="14063.266573584902"/>
  </r>
  <r>
    <s v="STND-61230"/>
    <s v="Nypro Inc"/>
    <s v="Nypro Inc - 6325 Muirfield Dr - Hanover Park"/>
    <x v="1"/>
    <s v="Outdoor &amp; Garage Lighting"/>
    <x v="1"/>
    <n v="0"/>
    <n v="4832.8289999999997"/>
    <n v="0.86430200000000001"/>
    <x v="0"/>
    <x v="0"/>
    <n v="10.1978380583316"/>
    <s v="Qty / 1,000"/>
    <m/>
    <s v="Private-Lighting"/>
    <x v="0"/>
    <n v="3"/>
    <n v="1"/>
    <s v="Lighting"/>
    <n v="0.91633259480590001"/>
    <n v="1.30467645558681"/>
    <n v="4428.4787378232004"/>
    <n v="1.1276344699165901"/>
    <n v="0.71"/>
    <n v="3144.21990385447"/>
    <n v="0.80062047364077704"/>
    <n v="4903"/>
    <n v="1"/>
    <n v="1"/>
    <n v="0"/>
    <n v="0"/>
    <n v="14.276973281664301"/>
    <d v="1900-01-09T04:44:53"/>
    <n v="43345"/>
    <n v="1.1276344699165901"/>
    <n v="0"/>
    <n v="0"/>
    <n v="32064.245399290838"/>
  </r>
  <r>
    <s v="STND-61230"/>
    <s v="Nypro Inc"/>
    <s v="Nypro Inc - 6325 Muirfield Dr - Hanover Park"/>
    <x v="1"/>
    <s v="Outdoor &amp; Garage Lighting"/>
    <x v="1"/>
    <n v="0"/>
    <n v="9665.6589999999997"/>
    <n v="1.7286049999999999"/>
    <x v="0"/>
    <x v="0"/>
    <n v="10.1978380583316"/>
    <s v="Qty / 1,000"/>
    <m/>
    <s v="Private-Lighting"/>
    <x v="0"/>
    <n v="3"/>
    <n v="1"/>
    <s v="Lighting"/>
    <n v="0.91633259480590001"/>
    <n v="1.30467645558681"/>
    <n v="8856.9583919790002"/>
    <n v="2.2552702445096302"/>
    <n v="0.71"/>
    <n v="6288.44045830509"/>
    <n v="1.6012418736018399"/>
    <n v="4903"/>
    <n v="1"/>
    <n v="1"/>
    <n v="0"/>
    <n v="0"/>
    <n v="14.276973281664301"/>
    <d v="1900-01-09T04:44:53"/>
    <n v="43345"/>
    <n v="2.2552702445096302"/>
    <n v="0"/>
    <n v="0"/>
    <n v="64128.497433255856"/>
  </r>
  <r>
    <s v="STND-61230"/>
    <s v="Nypro Inc"/>
    <s v="Nypro Inc - 6325 Muirfield Dr - Hanover Park"/>
    <x v="1"/>
    <s v="Outdoor &amp; Garage Lighting"/>
    <x v="1"/>
    <n v="0"/>
    <n v="12887.545"/>
    <n v="2.3048060000000001"/>
    <x v="0"/>
    <x v="0"/>
    <n v="10.1978380583316"/>
    <s v="Qty / 1,000"/>
    <m/>
    <s v="Private-Lighting"/>
    <x v="0"/>
    <n v="3"/>
    <n v="1"/>
    <s v="Lighting"/>
    <n v="0.91633259480590001"/>
    <n v="1.30467645558681"/>
    <n v="11809.2775505278"/>
    <n v="3.0070261228952102"/>
    <n v="0.71"/>
    <n v="8384.5870608747391"/>
    <n v="2.1349885472555998"/>
    <n v="4903"/>
    <n v="1"/>
    <n v="1"/>
    <n v="0"/>
    <n v="0"/>
    <n v="14.276973281664301"/>
    <d v="1900-01-09T04:44:53"/>
    <n v="43345"/>
    <n v="3.0070261228952102"/>
    <n v="0"/>
    <n v="0"/>
    <n v="85504.6610327831"/>
  </r>
  <r>
    <s v="STND-61230"/>
    <s v="Nypro Inc"/>
    <s v="Nypro Inc - 6325 Muirfield Dr - Hanover Park"/>
    <x v="1"/>
    <s v="Outdoor &amp; Garage Lighting"/>
    <x v="1"/>
    <n v="0"/>
    <n v="1125.7760000000001"/>
    <n v="0.20133400000000001"/>
    <x v="0"/>
    <x v="0"/>
    <n v="10.1978380583316"/>
    <s v="Qty / 1,000"/>
    <m/>
    <s v="Private-Lighting"/>
    <x v="0"/>
    <n v="3"/>
    <n v="1"/>
    <s v="Lighting"/>
    <n v="0.91633259480590001"/>
    <n v="1.30467645558681"/>
    <n v="1031.5852432502099"/>
    <n v="0.262675729509114"/>
    <n v="0.71"/>
    <n v="732.42552270764702"/>
    <n v="0.186499767951471"/>
    <n v="4903"/>
    <n v="1"/>
    <n v="1"/>
    <n v="0"/>
    <n v="0"/>
    <n v="14.276973281664301"/>
    <d v="1900-01-09T04:44:53"/>
    <n v="43345"/>
    <n v="0.262675729509114"/>
    <n v="0"/>
    <n v="0"/>
    <n v="7469.1568703614585"/>
  </r>
  <r>
    <s v="STND-61231"/>
    <s v="Glenbrook High School District 225"/>
    <s v="Glenbrook High School District 225 GBN - 2300 Shermer Rd - Northbrook"/>
    <x v="0"/>
    <s v="Indoor Lighting"/>
    <x v="12"/>
    <n v="0"/>
    <n v="53065.671999999999"/>
    <n v="14.46984"/>
    <x v="0"/>
    <x v="1"/>
    <n v="15"/>
    <s v="Qty / 1,000"/>
    <m/>
    <s v="Public-Lighting"/>
    <x v="0"/>
    <n v="2"/>
    <n v="1"/>
    <s v="Lighting"/>
    <n v="0.98996686498346598"/>
    <n v="2.5626279547341602"/>
    <n v="52533.256948080903"/>
    <n v="37.080816484530601"/>
    <n v="0.71"/>
    <n v="37298.612433137401"/>
    <n v="26.3273797040167"/>
    <n v="2979"/>
    <n v="1.17333333333333"/>
    <n v="1.323"/>
    <n v="2.1333333333333301E-2"/>
    <n v="0.72"/>
    <n v="23.497818059751602"/>
    <d v="1900-01-15T18:49:11"/>
    <n v="43282"/>
    <n v="38.927538931438001"/>
    <n v="955.150126328743"/>
    <n v="0"/>
    <n v="559479.18649706105"/>
  </r>
  <r>
    <s v="STND-61231"/>
    <s v="Glenbrook High School District 225"/>
    <s v="Glenbrook High School District 225 GBN - 2300 Shermer Rd - Northbrook"/>
    <x v="0"/>
    <s v="Indoor Lighting"/>
    <x v="12"/>
    <n v="0"/>
    <n v="11240.512000000001"/>
    <n v="3.0650400000000002"/>
    <x v="0"/>
    <x v="1"/>
    <n v="15"/>
    <s v="Qty / 1,000"/>
    <m/>
    <s v="Public-Lighting"/>
    <x v="0"/>
    <n v="2"/>
    <n v="1"/>
    <s v="Lighting"/>
    <n v="0.98996686498346598"/>
    <n v="2.5626279547341602"/>
    <n v="11127.734425449"/>
    <n v="7.8545571863783996"/>
    <n v="0.71"/>
    <n v="7900.6914420688099"/>
    <n v="5.5767356023286601"/>
    <n v="2979"/>
    <n v="1.17333333333333"/>
    <n v="1.323"/>
    <n v="2.1333333333333301E-2"/>
    <n v="0.72"/>
    <n v="23.497818059751602"/>
    <d v="1900-01-15T18:49:11"/>
    <n v="43282"/>
    <n v="8.2457348475459806"/>
    <n v="202.32244409907301"/>
    <n v="0"/>
    <n v="118510.37163103215"/>
  </r>
  <r>
    <s v="STND-61231"/>
    <s v="Glenbrook High School District 225"/>
    <s v="Glenbrook High School District 225 GBN - 2300 Shermer Rd - Northbrook"/>
    <x v="0"/>
    <s v="Indoor Lighting"/>
    <x v="12"/>
    <n v="0"/>
    <n v="6071.6189999999997"/>
    <n v="1.655597"/>
    <x v="0"/>
    <x v="1"/>
    <n v="15"/>
    <s v="Qty / 1,000"/>
    <m/>
    <s v="Public-Lighting"/>
    <x v="0"/>
    <n v="2"/>
    <n v="1"/>
    <s v="Lighting"/>
    <n v="0.98996686498346598"/>
    <n v="2.5626279547341602"/>
    <n v="6010.7016268040497"/>
    <n v="4.2426791539740201"/>
    <n v="0.71"/>
    <n v="4267.5981550308697"/>
    <n v="3.01230219932155"/>
    <n v="2979"/>
    <n v="1.17333333333333"/>
    <n v="1.323"/>
    <n v="2.1333333333333301E-2"/>
    <n v="0.72"/>
    <n v="23.497818059751602"/>
    <d v="1900-01-15T18:49:11"/>
    <n v="43282"/>
    <n v="4.4539757642290398"/>
    <n v="109.28548412371001"/>
    <n v="0"/>
    <n v="64013.972325463044"/>
  </r>
  <r>
    <s v="STND-61231"/>
    <s v="Glenbrook High School District 225"/>
    <s v="Glenbrook High School District 225 GBN - 2300 Shermer Rd - Northbrook"/>
    <x v="0"/>
    <s v="Indoor Lighting"/>
    <x v="12"/>
    <n v="0"/>
    <n v="14847.932000000001"/>
    <n v="4.0487039999999999"/>
    <x v="0"/>
    <x v="1"/>
    <n v="15"/>
    <s v="Qty / 1,000"/>
    <m/>
    <s v="Public-Lighting"/>
    <x v="0"/>
    <n v="2"/>
    <n v="1"/>
    <s v="Lighting"/>
    <n v="0.98996686498346598"/>
    <n v="2.5626279547341602"/>
    <n v="14698.960693527701"/>
    <n v="10.375322050844"/>
    <n v="0.71"/>
    <n v="10436.262092404701"/>
    <n v="7.3664786560992601"/>
    <n v="2979"/>
    <n v="1.17333333333333"/>
    <n v="1.323"/>
    <n v="2.1333333333333301E-2"/>
    <n v="0.72"/>
    <n v="23.497818059751602"/>
    <d v="1900-01-15T18:49:11"/>
    <n v="43282"/>
    <n v="10.8920404497817"/>
    <n v="267.25383079141199"/>
    <n v="0"/>
    <n v="156543.9313860705"/>
  </r>
  <r>
    <s v="STND-61231"/>
    <s v="Glenbrook High School District 225"/>
    <s v="Glenbrook High School District 225 GBN - 2300 Shermer Rd - Northbrook"/>
    <x v="0"/>
    <s v="Indoor Lighting"/>
    <x v="12"/>
    <n v="0"/>
    <n v="3659.7020000000002"/>
    <n v="0.99792000000000003"/>
    <x v="0"/>
    <x v="1"/>
    <n v="15"/>
    <s v="Qty / 1,000"/>
    <m/>
    <s v="Public-Lighting"/>
    <x v="0"/>
    <n v="2"/>
    <n v="1"/>
    <s v="Lighting"/>
    <n v="0.98996686498346598"/>
    <n v="2.5626279547341602"/>
    <n v="3622.9837157137199"/>
    <n v="2.5572976885883199"/>
    <n v="0.71"/>
    <n v="2572.3184381567398"/>
    <n v="1.8156813588977001"/>
    <n v="2979"/>
    <n v="1.17333333333333"/>
    <n v="1.323"/>
    <n v="2.1333333333333301E-2"/>
    <n v="0.72"/>
    <n v="23.497818059751602"/>
    <d v="1900-01-15T18:49:11"/>
    <n v="43282"/>
    <n v="2.6846578573405502"/>
    <n v="65.872431194794899"/>
    <n v="0"/>
    <n v="38584.776572351097"/>
  </r>
  <r>
    <s v="STND-61233"/>
    <s v="Calumet Armature &amp; Electric LLC"/>
    <s v="Calumet Armature and Electric Co - 1050 W 134th St - Riverdale"/>
    <x v="62"/>
    <s v="Indoor Lighting"/>
    <x v="10"/>
    <n v="0"/>
    <n v="10381.633"/>
    <n v="1.8566499999999999"/>
    <x v="0"/>
    <x v="0"/>
    <n v="10.827197921178"/>
    <s v="Qty / 1,000"/>
    <m/>
    <s v="Private-Lighting"/>
    <x v="0"/>
    <n v="3"/>
    <n v="1"/>
    <s v="Lighting"/>
    <n v="0.91633259480590001"/>
    <n v="1.30467645558681"/>
    <n v="9513.0287052125605"/>
    <n v="2.4223275412652399"/>
    <n v="0.71"/>
    <n v="6754.2503807009198"/>
    <n v="1.7198525542983201"/>
    <n v="4618"/>
    <n v="1.02"/>
    <n v="1.04"/>
    <n v="1.2E-2"/>
    <n v="0.81"/>
    <n v="15.158077089649201"/>
    <d v="1900-01-09T19:51:10"/>
    <n v="43283"/>
    <n v="2.8755075276178101"/>
    <n v="111.917984767207"/>
    <n v="0"/>
    <n v="73129.605681040717"/>
  </r>
  <r>
    <s v="STND-61233"/>
    <s v="Calumet Armature &amp; Electric LLC"/>
    <s v="Calumet Armature and Electric Co - 1050 W 134th St - Riverdale"/>
    <x v="0"/>
    <s v="Indoor Lighting"/>
    <x v="10"/>
    <n v="0"/>
    <n v="4371.2139999999999"/>
    <n v="0.78174699999999997"/>
    <x v="0"/>
    <x v="0"/>
    <n v="10.827197921178"/>
    <s v="Qty / 1,000"/>
    <m/>
    <s v="Private-Lighting"/>
    <x v="0"/>
    <n v="3"/>
    <n v="1"/>
    <s v="Lighting"/>
    <n v="0.91633259480590001"/>
    <n v="1.30467645558681"/>
    <n v="4005.48586707188"/>
    <n v="1.0199269051256199"/>
    <n v="0.71"/>
    <n v="2843.8949656210302"/>
    <n v="0.72414810263919005"/>
    <n v="4618"/>
    <n v="1.02"/>
    <n v="1.04"/>
    <n v="1.2E-2"/>
    <n v="0.81"/>
    <n v="15.158077089649201"/>
    <d v="1900-01-09T19:51:10"/>
    <n v="43283"/>
    <n v="1.21073944103231"/>
    <n v="47.1233631420221"/>
    <n v="0"/>
    <n v="30791.413659820599"/>
  </r>
  <r>
    <s v="STND-61233"/>
    <s v="Calumet Armature &amp; Electric LLC"/>
    <s v="Calumet Armature and Electric Co - 1050 W 134th St - Riverdale"/>
    <x v="0"/>
    <s v="Indoor Lighting"/>
    <x v="10"/>
    <n v="0"/>
    <n v="8360.8889999999992"/>
    <n v="1.49526"/>
    <x v="0"/>
    <x v="0"/>
    <n v="10.827197921178"/>
    <s v="Qty / 1,000"/>
    <m/>
    <s v="Private-Lighting"/>
    <x v="0"/>
    <n v="3"/>
    <n v="1"/>
    <s v="Lighting"/>
    <n v="0.91633259480590001"/>
    <n v="1.30467645558681"/>
    <n v="7661.3551122541003"/>
    <n v="1.9508305169807301"/>
    <n v="0.71"/>
    <n v="5439.56212970041"/>
    <n v="1.38508966705632"/>
    <n v="4618"/>
    <n v="1.02"/>
    <n v="1.04"/>
    <n v="1.2E-2"/>
    <n v="0.81"/>
    <n v="15.158077089649201"/>
    <d v="1900-01-09T19:51:10"/>
    <n v="43283"/>
    <n v="2.3158007086665799"/>
    <n v="90.133589555930598"/>
    <n v="0"/>
    <n v="58895.215782810854"/>
  </r>
  <r>
    <s v="STND-61233"/>
    <s v="Calumet Armature &amp; Electric LLC"/>
    <s v="Calumet Armature and Electric Co - 1050 W 134th St - Riverdale"/>
    <x v="0"/>
    <s v="Indoor Lighting"/>
    <x v="10"/>
    <n v="0"/>
    <n v="4917.616"/>
    <n v="0.87946599999999997"/>
    <x v="0"/>
    <x v="0"/>
    <n v="10.827197921178"/>
    <s v="Qty / 1,000"/>
    <m/>
    <s v="Private-Lighting"/>
    <x v="0"/>
    <n v="3"/>
    <n v="1"/>
    <s v="Lighting"/>
    <n v="0.91633259480590001"/>
    <n v="1.30467645558681"/>
    <n v="4506.1718295390101"/>
    <n v="1.14741858368911"/>
    <n v="0.71"/>
    <n v="3199.3819989726999"/>
    <n v="0.81466719441926505"/>
    <n v="4618"/>
    <n v="1.02"/>
    <n v="1.04"/>
    <n v="1.2E-2"/>
    <n v="0.81"/>
    <n v="15.158077089649201"/>
    <d v="1900-01-09T19:51:10"/>
    <n v="43283"/>
    <n v="1.36208283913712"/>
    <n v="53.013786229870703"/>
    <n v="0"/>
    <n v="34640.342128331526"/>
  </r>
  <r>
    <s v="STND-61233"/>
    <s v="Calumet Armature &amp; Electric LLC"/>
    <s v="Calumet Armature and Electric Co - 1050 W 134th St - Riverdale"/>
    <x v="0"/>
    <s v="Indoor Lighting"/>
    <x v="10"/>
    <n v="0"/>
    <n v="942.072"/>
    <n v="0.16847999999999999"/>
    <x v="0"/>
    <x v="0"/>
    <n v="10.827197921178"/>
    <s v="Qty / 1,000"/>
    <m/>
    <s v="Private-Lighting"/>
    <x v="0"/>
    <n v="3"/>
    <n v="1"/>
    <s v="Lighting"/>
    <n v="0.91633259480590001"/>
    <n v="1.30467645558681"/>
    <n v="863.25128025398396"/>
    <n v="0.219811889237265"/>
    <n v="0.71"/>
    <n v="612.90840898032798"/>
    <n v="0.15606644135845801"/>
    <n v="4618"/>
    <n v="1.02"/>
    <n v="1.04"/>
    <n v="1.2E-2"/>
    <n v="0.81"/>
    <n v="15.158077089649201"/>
    <d v="1900-01-09T19:51:10"/>
    <n v="43283"/>
    <n v="0.26093529111736102"/>
    <n v="10.155897414752699"/>
    <n v="0"/>
    <n v="6636.0806515843224"/>
  </r>
  <r>
    <s v="STND-61233"/>
    <s v="Calumet Armature &amp; Electric LLC"/>
    <s v="Calumet Armature and Electric Co - 1050 W 134th St - Riverdale"/>
    <x v="0"/>
    <s v="Indoor Lighting"/>
    <x v="10"/>
    <n v="0"/>
    <n v="5581.777"/>
    <n v="0.99824400000000002"/>
    <x v="0"/>
    <x v="0"/>
    <n v="10.827197921178"/>
    <s v="Qty / 1,000"/>
    <m/>
    <s v="Private-Lighting"/>
    <x v="0"/>
    <n v="3"/>
    <n v="1"/>
    <s v="Lighting"/>
    <n v="0.91633259480590001"/>
    <n v="1.30467645558681"/>
    <n v="5114.7642020378898"/>
    <n v="1.3023854437308"/>
    <n v="0.71"/>
    <n v="3631.4825834469002"/>
    <n v="0.92469366504886497"/>
    <n v="4618"/>
    <n v="1.02"/>
    <n v="1.04"/>
    <n v="1.2E-2"/>
    <n v="0.81"/>
    <n v="15.158077089649201"/>
    <d v="1900-01-09T19:51:10"/>
    <n v="43283"/>
    <n v="1.54604159987037"/>
    <n v="60.173696494563401"/>
    <n v="0"/>
    <n v="39318.780678290386"/>
  </r>
  <r>
    <s v="STND-61234"/>
    <s v="YNS Food Partnership"/>
    <s v="YNS Food Partnership - 45 Northwest Hwy - Palatine"/>
    <x v="1"/>
    <s v="Outdoor &amp; Garage Lighting"/>
    <x v="1"/>
    <n v="0"/>
    <n v="18712.848000000002"/>
    <n v="3.795725"/>
    <x v="0"/>
    <x v="0"/>
    <n v="10.1978380583316"/>
    <s v="Qty / 1,000"/>
    <m/>
    <s v="Private-Lighting"/>
    <x v="0"/>
    <n v="3"/>
    <n v="1"/>
    <s v="Lighting"/>
    <n v="0.91633259480590001"/>
    <n v="1.30467645558681"/>
    <n v="17147.192564048401"/>
    <n v="4.9521930393822302"/>
    <n v="0.71"/>
    <n v="12174.506720474399"/>
    <n v="3.5160570579613801"/>
    <n v="4903"/>
    <n v="1"/>
    <n v="1"/>
    <n v="0"/>
    <n v="0"/>
    <n v="14.276973281664301"/>
    <d v="1900-01-09T04:44:53"/>
    <n v="43254"/>
    <n v="4.9521930393822302"/>
    <n v="0"/>
    <n v="0"/>
    <n v="124153.64797546765"/>
  </r>
  <r>
    <s v="STND-61235"/>
    <s v="Boone County Fairgrounds Association"/>
    <s v="Boone County Fairgrounds Association - 8847 RT 76 - Belvidere"/>
    <x v="0"/>
    <s v="Indoor Lighting"/>
    <x v="2"/>
    <n v="0"/>
    <n v="7484.08"/>
    <n v="1.6028420000000001"/>
    <x v="0"/>
    <x v="1"/>
    <n v="14.797277300976599"/>
    <s v="Qty / 1,000"/>
    <m/>
    <s v="Public-Lighting"/>
    <x v="0"/>
    <n v="3"/>
    <n v="1"/>
    <s v="Lighting"/>
    <n v="0.99829244462109001"/>
    <n v="0.987374621353864"/>
    <n v="7471.30051893981"/>
    <n v="1.58260551284007"/>
    <n v="0.71"/>
    <n v="5304.62336844727"/>
    <n v="1.12364991411645"/>
    <n v="3379"/>
    <n v="1.0900000000000001"/>
    <n v="1.36"/>
    <n v="2.1999999999999999E-2"/>
    <n v="0.57999999999999996"/>
    <n v="20.7161882213673"/>
    <d v="1900-01-13T19:08:05"/>
    <n v="43281"/>
    <n v="2.0063457312881199"/>
    <n v="150.79689120795899"/>
    <n v="0"/>
    <n v="78493.982960154812"/>
  </r>
  <r>
    <s v="STND-61236"/>
    <s v="Lakeshore Sport &amp; Fitness"/>
    <s v="Lake Shore Sport and Fitness - 211 N Stetson - Chicago"/>
    <x v="0"/>
    <s v="Indoor Lighting"/>
    <x v="2"/>
    <n v="0"/>
    <n v="19152.171999999999"/>
    <n v="4.1017599999999996"/>
    <x v="0"/>
    <x v="0"/>
    <n v="14.797277300976599"/>
    <s v="Qty / 1,000"/>
    <m/>
    <s v="Private-Lighting"/>
    <x v="0"/>
    <n v="3"/>
    <n v="1"/>
    <s v="Lighting"/>
    <n v="0.91633259480590001"/>
    <n v="1.30467645558681"/>
    <n v="17549.759464928899"/>
    <n v="5.3514696984677403"/>
    <n v="0.71"/>
    <n v="12460.3292200995"/>
    <n v="3.79954348591209"/>
    <n v="3379"/>
    <n v="1.0900000000000001"/>
    <n v="1.36"/>
    <n v="2.1999999999999999E-2"/>
    <n v="0.57999999999999996"/>
    <n v="20.7161882213673"/>
    <d v="1900-01-13T19:08:05"/>
    <n v="43296"/>
    <n v="6.7843175690513897"/>
    <n v="354.215328649941"/>
    <n v="0"/>
    <n v="184378.94673127378"/>
  </r>
  <r>
    <s v="STND-61236"/>
    <s v="Lakeshore Sport &amp; Fitness"/>
    <s v="Lake Shore Sport and Fitness - 211 N Stetson - Chicago"/>
    <x v="38"/>
    <s v="Indoor Lighting"/>
    <x v="2"/>
    <n v="0"/>
    <n v="2868.2289999999998"/>
    <n v="0.62799400000000005"/>
    <x v="0"/>
    <x v="0"/>
    <n v="8"/>
    <s v="Qty / 1,000"/>
    <m/>
    <s v="Private-Lighting"/>
    <x v="0"/>
    <n v="3"/>
    <n v="1"/>
    <s v="Lighting"/>
    <n v="0.91633259480590001"/>
    <n v="1.30467645558681"/>
    <n v="2628.25172206753"/>
    <n v="0.81932898604978099"/>
    <n v="0.71"/>
    <n v="1866.05872266795"/>
    <n v="0.58172358009534497"/>
    <n v="3379"/>
    <n v="1.0900000000000001"/>
    <n v="1.36"/>
    <n v="2.1999999999999999E-2"/>
    <n v="0.57999999999999996"/>
    <n v="20.7161882213673"/>
    <d v="1900-01-13T19:08:05"/>
    <n v="43296"/>
    <n v="1.0387030756209199"/>
    <n v="53.047282463748303"/>
    <n v="0"/>
    <n v="14928.4697813436"/>
  </r>
  <r>
    <s v="STND-61238"/>
    <s v="Duneland Property Management LLC"/>
    <s v="Duneland Property Mgmt LLC - 1806 S Highland Ave - Lombard"/>
    <x v="2"/>
    <s v="Energy Management System"/>
    <x v="6"/>
    <n v="8400"/>
    <n v="54600"/>
    <n v="0"/>
    <x v="1"/>
    <x v="0"/>
    <n v="15"/>
    <s v="NA"/>
    <m/>
    <s v="EMS"/>
    <x v="1"/>
    <n v="3"/>
    <n v="1"/>
    <s v="EMS"/>
    <n v="0.91036333343406195"/>
    <n v="0"/>
    <n v="49705.838005499798"/>
    <n v="0"/>
    <n v="0.7"/>
    <n v="34794.086603849901"/>
    <n v="0"/>
    <n v="2885"/>
    <n v="1.165"/>
    <n v="1.3779999999999999"/>
    <n v="2.5499999999999998E-2"/>
    <n v="0.55000000000000004"/>
    <n v="24.263431542460999"/>
    <d v="1900-01-16T07:56:40"/>
    <n v="43408"/>
    <n v="0"/>
    <n v="0"/>
    <n v="0"/>
    <n v="521911.29905774852"/>
  </r>
  <r>
    <s v="STND-61239"/>
    <s v="U-Haul"/>
    <s v="U Haul - 5201 Tollview Dr - Rolling Meadows"/>
    <x v="1"/>
    <s v="Outdoor &amp; Garage Lighting"/>
    <x v="1"/>
    <n v="0"/>
    <n v="33536.519999999997"/>
    <n v="0"/>
    <x v="0"/>
    <x v="0"/>
    <n v="10.1978380583316"/>
    <s v="Qty / 1,000"/>
    <m/>
    <s v="Private-Lighting"/>
    <x v="0"/>
    <n v="3"/>
    <n v="1"/>
    <s v="Lighting"/>
    <n v="0.91633259480590001"/>
    <n v="1.30467645558681"/>
    <n v="30730.606392360001"/>
    <n v="0"/>
    <n v="0.71"/>
    <n v="21818.730538575601"/>
    <n v="0"/>
    <n v="4903"/>
    <n v="1"/>
    <n v="1"/>
    <n v="0"/>
    <n v="0"/>
    <n v="14.276973281664301"/>
    <d v="1900-01-09T04:44:53"/>
    <n v="43408"/>
    <n v="0"/>
    <n v="0"/>
    <n v="0"/>
    <n v="222503.88067076818"/>
  </r>
  <r>
    <s v="STND-61239"/>
    <s v="U-Haul"/>
    <s v="U Haul - 5201 Tollview Dr - Rolling Meadows"/>
    <x v="1"/>
    <s v="Outdoor &amp; Garage Lighting"/>
    <x v="1"/>
    <n v="0"/>
    <n v="6824.9759999999997"/>
    <n v="0"/>
    <x v="0"/>
    <x v="0"/>
    <n v="10.1978380583316"/>
    <s v="Qty / 1,000"/>
    <m/>
    <s v="Private-Lighting"/>
    <x v="0"/>
    <n v="3"/>
    <n v="1"/>
    <s v="Lighting"/>
    <n v="0.91633259480590001"/>
    <n v="1.30467645558681"/>
    <n v="6253.9479675679904"/>
    <n v="0"/>
    <n v="0.71"/>
    <n v="4440.30305697327"/>
    <n v="0"/>
    <n v="4903"/>
    <n v="1"/>
    <n v="1"/>
    <n v="0"/>
    <n v="0"/>
    <n v="14.276973281664301"/>
    <d v="1900-01-09T04:44:53"/>
    <n v="43408"/>
    <n v="0"/>
    <n v="0"/>
    <n v="0"/>
    <n v="45281.491504928163"/>
  </r>
  <r>
    <s v="STND-61240"/>
    <s v="Aqua at Lakeshore East LLC/Aqua Realty Holding Company LLC"/>
    <s v="Aqua at Lakeshore Gas and LLC - Aqua Realty Holding Co and LLC - 225 Columbus Dr - Chicago"/>
    <x v="7"/>
    <s v="Indoor Lighting"/>
    <x v="16"/>
    <n v="0"/>
    <n v="5105.5810000000001"/>
    <n v="4.8163499999999999"/>
    <x v="0"/>
    <x v="0"/>
    <n v="8"/>
    <s v="Qty / 1,000"/>
    <m/>
    <s v="Private-Lighting"/>
    <x v="0"/>
    <n v="3"/>
    <n v="1"/>
    <s v="Lighting"/>
    <n v="0.91633259480590001"/>
    <n v="1.30467645558681"/>
    <n v="4678.4102857217003"/>
    <n v="6.2837784468655196"/>
    <n v="0.71"/>
    <n v="3321.6713028624099"/>
    <n v="4.4614826972745201"/>
    <n v="3401"/>
    <n v="1"/>
    <n v="1"/>
    <n v="0"/>
    <n v="0.92"/>
    <n v="20.582181711261399"/>
    <d v="1900-01-13T16:50:15"/>
    <n v="43273"/>
    <n v="8.1607512296954692"/>
    <n v="0"/>
    <n v="0"/>
    <n v="26573.370422899279"/>
  </r>
  <r>
    <s v="STND-61240"/>
    <s v="Aqua at Lakeshore East LLC/Aqua Realty Holding Company LLC"/>
    <s v="Aqua at Lakeshore Gas and LLC - Aqua Realty Holding Co and LLC - 225 Columbus Dr - Chicago"/>
    <x v="1"/>
    <s v="Outdoor &amp; Garage Lighting"/>
    <x v="16"/>
    <n v="0"/>
    <n v="68547.154999999999"/>
    <n v="18.5426"/>
    <x v="0"/>
    <x v="0"/>
    <n v="14.701558365186701"/>
    <s v="Qty / 1,000"/>
    <m/>
    <s v="Private-Lighting"/>
    <x v="0"/>
    <n v="3"/>
    <n v="1"/>
    <s v="Lighting"/>
    <n v="0.91633259480590001"/>
    <n v="1.30467645558681"/>
    <n v="62811.992407712198"/>
    <n v="24.192093645363901"/>
    <n v="0.71"/>
    <n v="44596.5146094757"/>
    <n v="17.176386488208401"/>
    <n v="3401"/>
    <n v="1"/>
    <n v="1"/>
    <n v="0"/>
    <n v="0.92"/>
    <n v="20.582181711261399"/>
    <d v="1900-01-13T16:50:15"/>
    <n v="43273"/>
    <n v="24.192093645363901"/>
    <n v="0"/>
    <n v="0"/>
    <n v="655638.26241510839"/>
  </r>
  <r>
    <s v="STND-61241"/>
    <s v="Coopers Hawk Arlington Heights, LLC"/>
    <s v="Cooper's Hawk Winery - 798 W Algonquin Rd - Arlington Heights"/>
    <x v="1"/>
    <s v="Outdoor &amp; Garage Lighting"/>
    <x v="1"/>
    <n v="0"/>
    <n v="78997.135999999999"/>
    <n v="0"/>
    <x v="0"/>
    <x v="0"/>
    <n v="10.1978380583316"/>
    <s v="Qty / 1,000"/>
    <m/>
    <s v="Private-Lighting"/>
    <x v="0"/>
    <n v="2"/>
    <n v="1"/>
    <s v="Lighting"/>
    <n v="0.97902139861649395"/>
    <n v="0.93591656730105399"/>
    <n v="77339.886573417301"/>
    <n v="0"/>
    <n v="0.71"/>
    <n v="54911.319467126297"/>
    <n v="0"/>
    <n v="4903"/>
    <n v="1"/>
    <n v="1"/>
    <n v="0"/>
    <n v="0"/>
    <n v="14.276973281664301"/>
    <d v="1900-01-09T04:44:53"/>
    <n v="43338"/>
    <n v="0"/>
    <n v="0"/>
    <n v="0"/>
    <n v="559976.74349506537"/>
  </r>
  <r>
    <s v="STND-61241"/>
    <s v="Coopers Hawk Arlington Heights, LLC"/>
    <s v="Cooper's Hawk Winery - 798 W Algonquin Rd - Arlington Heights"/>
    <x v="1"/>
    <s v="Outdoor &amp; Garage Lighting"/>
    <x v="1"/>
    <n v="0"/>
    <n v="117426.85"/>
    <n v="0"/>
    <x v="0"/>
    <x v="0"/>
    <n v="10.1978380583316"/>
    <s v="Qty / 1,000"/>
    <m/>
    <s v="Private-Lighting"/>
    <x v="0"/>
    <n v="2"/>
    <n v="1"/>
    <s v="Lighting"/>
    <n v="0.97902139861649395"/>
    <n v="0.93591656730105399"/>
    <n v="114963.398922129"/>
    <n v="0"/>
    <n v="0.71"/>
    <n v="81624.013234711703"/>
    <n v="0"/>
    <n v="4903"/>
    <n v="1"/>
    <n v="1"/>
    <n v="0"/>
    <n v="0"/>
    <n v="14.276973281664301"/>
    <d v="1900-01-09T04:44:53"/>
    <n v="43338"/>
    <n v="0"/>
    <n v="0"/>
    <n v="0"/>
    <n v="832388.46863870521"/>
  </r>
  <r>
    <s v="STND-61242"/>
    <s v="Berkeley School District 87"/>
    <s v="Berkeley School District 87 - Jefferson - 215 46th Ave - Bellwood"/>
    <x v="1"/>
    <s v="Outdoor &amp; Garage Lighting"/>
    <x v="1"/>
    <n v="0"/>
    <n v="6619.05"/>
    <n v="0"/>
    <x v="0"/>
    <x v="1"/>
    <n v="10.1978380583316"/>
    <s v="Qty / 1,000"/>
    <m/>
    <s v="Public-Lighting"/>
    <x v="0"/>
    <n v="3"/>
    <n v="1"/>
    <s v="Lighting"/>
    <n v="0.99829244462109001"/>
    <n v="0.987374621353864"/>
    <n v="6607.7476055692296"/>
    <n v="0"/>
    <n v="0.71"/>
    <n v="4691.5007999541504"/>
    <n v="0"/>
    <n v="4903"/>
    <n v="1"/>
    <n v="1"/>
    <n v="0"/>
    <n v="0"/>
    <n v="14.276973281664301"/>
    <d v="1900-01-09T04:44:53"/>
    <n v="43267"/>
    <n v="0"/>
    <n v="0"/>
    <n v="0"/>
    <n v="47843.165408465582"/>
  </r>
  <r>
    <s v="STND-61242"/>
    <s v="Berkeley School District 87"/>
    <s v="Berkeley School District 87 - Jefferson - 215 46th Ave - Bellwood"/>
    <x v="1"/>
    <s v="Outdoor &amp; Garage Lighting"/>
    <x v="1"/>
    <n v="0"/>
    <n v="17797.89"/>
    <n v="0"/>
    <x v="0"/>
    <x v="1"/>
    <n v="10.1978380583316"/>
    <s v="Qty / 1,000"/>
    <m/>
    <s v="Public-Lighting"/>
    <x v="0"/>
    <n v="3"/>
    <n v="1"/>
    <s v="Lighting"/>
    <n v="0.99829244462109001"/>
    <n v="0.987374621353864"/>
    <n v="17767.499117197302"/>
    <n v="0"/>
    <n v="0.71"/>
    <n v="12614.9243732101"/>
    <n v="0"/>
    <n v="4903"/>
    <n v="1"/>
    <n v="1"/>
    <n v="0"/>
    <n v="0"/>
    <n v="14.276973281664301"/>
    <d v="1900-01-09T04:44:53"/>
    <n v="43267"/>
    <n v="0"/>
    <n v="0"/>
    <n v="0"/>
    <n v="128644.95587609686"/>
  </r>
  <r>
    <s v="STND-61242"/>
    <s v="Berkeley School District 87"/>
    <s v="Berkeley School District 87 - Jefferson - 215 46th Ave - Bellwood"/>
    <x v="1"/>
    <s v="Outdoor &amp; Garage Lighting"/>
    <x v="1"/>
    <n v="0"/>
    <n v="7452.56"/>
    <n v="0"/>
    <x v="0"/>
    <x v="1"/>
    <n v="10.1978380583316"/>
    <s v="Qty / 1,000"/>
    <m/>
    <s v="Public-Lighting"/>
    <x v="0"/>
    <n v="3"/>
    <n v="1"/>
    <s v="Lighting"/>
    <n v="0.99829244462109001"/>
    <n v="0.987374621353864"/>
    <n v="7439.8343410853504"/>
    <n v="0"/>
    <n v="0.71"/>
    <n v="5282.2823821705997"/>
    <n v="0"/>
    <n v="4903"/>
    <n v="1"/>
    <n v="1"/>
    <n v="0"/>
    <n v="0"/>
    <n v="14.276973281664301"/>
    <d v="1900-01-09T04:44:53"/>
    <n v="43267"/>
    <n v="0"/>
    <n v="0"/>
    <n v="0"/>
    <n v="53867.860311753844"/>
  </r>
  <r>
    <s v="STND-61242"/>
    <s v="Berkeley School District 87"/>
    <s v="Berkeley School District 87 - Jefferson - 215 46th Ave - Bellwood"/>
    <x v="1"/>
    <s v="Outdoor &amp; Garage Lighting"/>
    <x v="1"/>
    <n v="0"/>
    <n v="6555.3109999999997"/>
    <n v="0"/>
    <x v="0"/>
    <x v="1"/>
    <n v="10.1978380583316"/>
    <s v="Qty / 1,000"/>
    <m/>
    <s v="Public-Lighting"/>
    <x v="0"/>
    <n v="3"/>
    <n v="1"/>
    <s v="Lighting"/>
    <n v="0.99829244462109001"/>
    <n v="0.987374621353864"/>
    <n v="6544.1174434415298"/>
    <n v="0"/>
    <n v="0.71"/>
    <n v="4646.3233848434802"/>
    <n v="0"/>
    <n v="4903"/>
    <n v="1"/>
    <n v="1"/>
    <n v="0"/>
    <n v="0"/>
    <n v="14.276973281664301"/>
    <d v="1900-01-09T04:44:53"/>
    <n v="43267"/>
    <n v="0"/>
    <n v="0"/>
    <n v="0"/>
    <n v="47382.453445272942"/>
  </r>
  <r>
    <s v="STND-61242"/>
    <s v="Berkeley School District 87"/>
    <s v="Berkeley School District 87 - Jefferson - 215 46th Ave - Bellwood"/>
    <x v="1"/>
    <s v="Outdoor &amp; Garage Lighting"/>
    <x v="1"/>
    <n v="0"/>
    <n v="1014.921"/>
    <n v="0"/>
    <x v="0"/>
    <x v="1"/>
    <n v="10.1978380583316"/>
    <s v="Qty / 1,000"/>
    <m/>
    <s v="Public-Lighting"/>
    <x v="0"/>
    <n v="3"/>
    <n v="1"/>
    <s v="Lighting"/>
    <n v="0.99829244462109001"/>
    <n v="0.987374621353864"/>
    <n v="1013.18796618728"/>
    <n v="0"/>
    <n v="0.71"/>
    <n v="719.36345599296999"/>
    <n v="0"/>
    <n v="4903"/>
    <n v="1"/>
    <n v="1"/>
    <n v="0"/>
    <n v="0"/>
    <n v="14.276973281664301"/>
    <d v="1900-01-09T04:44:53"/>
    <n v="43267"/>
    <n v="0"/>
    <n v="0"/>
    <n v="0"/>
    <n v="7335.9520292980587"/>
  </r>
  <r>
    <s v="STND-61243"/>
    <s v="Bond Drug Company of Illinois, LLC"/>
    <s v="Bond Drug Company of Illinois - 6 E North Ave - Northlake"/>
    <x v="0"/>
    <s v="Indoor Lighting"/>
    <x v="0"/>
    <n v="0"/>
    <n v="809.86800000000005"/>
    <n v="0.164274"/>
    <x v="0"/>
    <x v="0"/>
    <n v="9.1274187659729797"/>
    <s v="Qty / 1,000"/>
    <m/>
    <s v="Private-Lighting"/>
    <x v="0"/>
    <n v="3"/>
    <n v="1"/>
    <s v="Lighting"/>
    <n v="0.91633259480590001"/>
    <n v="1.30467645558681"/>
    <n v="742.10844589026499"/>
    <n v="0.214324420065067"/>
    <n v="0.71"/>
    <n v="526.89699658208804"/>
    <n v="0.15217033824619799"/>
    <n v="5478"/>
    <n v="1.1200000000000001"/>
    <n v="1.31"/>
    <n v="2.1999999999999999E-2"/>
    <n v="0.95"/>
    <n v="12.7783862723622"/>
    <d v="1900-01-08T03:03:29"/>
    <n v="43364"/>
    <n v="0.17221729213745801"/>
    <n v="14.5771301871302"/>
    <n v="0"/>
    <n v="4809.2095343381516"/>
  </r>
  <r>
    <s v="STND-61243"/>
    <s v="Bond Drug Company of Illinois, LLC"/>
    <s v="Bond Drug Company of Illinois - 6 E North Ave - Northlake"/>
    <x v="0"/>
    <s v="Indoor Lighting"/>
    <x v="0"/>
    <n v="0"/>
    <n v="5889.9459999999999"/>
    <n v="1.19472"/>
    <x v="0"/>
    <x v="0"/>
    <n v="9.1274187659729797"/>
    <s v="Qty / 1,000"/>
    <m/>
    <s v="Private-Lighting"/>
    <x v="0"/>
    <n v="3"/>
    <n v="1"/>
    <s v="Lighting"/>
    <n v="0.91633259480590001"/>
    <n v="1.30467645558681"/>
    <n v="5397.14950144663"/>
    <n v="1.5587230550186699"/>
    <n v="0.71"/>
    <n v="3831.9761460271102"/>
    <n v="1.1066933690632601"/>
    <n v="5478"/>
    <n v="1.1200000000000001"/>
    <n v="1.31"/>
    <n v="2.1999999999999999E-2"/>
    <n v="0.95"/>
    <n v="12.7783862723622"/>
    <d v="1900-01-08T03:03:29"/>
    <n v="43364"/>
    <n v="1.25248939736333"/>
    <n v="106.015436635559"/>
    <n v="0"/>
    <n v="34976.05098600866"/>
  </r>
  <r>
    <s v="STND-61243"/>
    <s v="Bond Drug Company of Illinois, LLC"/>
    <s v="Bond Drug Company of Illinois - 6 E North Ave - Northlake"/>
    <x v="0"/>
    <s v="Indoor Lighting"/>
    <x v="0"/>
    <n v="0"/>
    <n v="4754.9040000000005"/>
    <n v="0.96448800000000001"/>
    <x v="0"/>
    <x v="0"/>
    <n v="9.1274187659729797"/>
    <s v="Qty / 1,000"/>
    <m/>
    <s v="Private-Lighting"/>
    <x v="0"/>
    <n v="3"/>
    <n v="1"/>
    <s v="Lighting"/>
    <n v="0.91633259480590001"/>
    <n v="1.30467645558681"/>
    <n v="4357.07352037295"/>
    <n v="1.2583447852960099"/>
    <n v="0.71"/>
    <n v="3093.5221994648"/>
    <n v="0.89342479756016502"/>
    <n v="5478"/>
    <n v="1.1200000000000001"/>
    <n v="1.31"/>
    <n v="2.1999999999999999E-2"/>
    <n v="0.95"/>
    <n v="12.7783862723622"/>
    <d v="1900-01-08T03:03:29"/>
    <n v="43364"/>
    <n v="1.01112477725674"/>
    <n v="85.585372721611506"/>
    <n v="0"/>
    <n v="28235.872576349022"/>
  </r>
  <r>
    <s v="STND-61243"/>
    <s v="Bond Drug Company of Illinois, LLC"/>
    <s v="Bond Drug Company of Illinois - 6 E North Ave - Northlake"/>
    <x v="0"/>
    <s v="Indoor Lighting"/>
    <x v="0"/>
    <n v="0"/>
    <n v="4638.3320000000003"/>
    <n v="0.94084199999999996"/>
    <x v="0"/>
    <x v="0"/>
    <n v="9.1274187659729797"/>
    <s v="Qty / 1,000"/>
    <m/>
    <s v="Private-Lighting"/>
    <x v="0"/>
    <n v="3"/>
    <n v="1"/>
    <s v="Lighting"/>
    <n v="0.91633259480590001"/>
    <n v="1.30467645558681"/>
    <n v="4250.2547971312397"/>
    <n v="1.2274944058271999"/>
    <n v="0.71"/>
    <n v="3017.6809059631801"/>
    <n v="0.87152102813731303"/>
    <n v="5478"/>
    <n v="1.1200000000000001"/>
    <n v="1.31"/>
    <n v="2.1999999999999999E-2"/>
    <n v="0.95"/>
    <n v="12.7783862723622"/>
    <d v="1900-01-08T03:03:29"/>
    <n v="43364"/>
    <n v="0.986335400423626"/>
    <n v="83.487147800792201"/>
    <n v="0"/>
    <n v="27543.637330806672"/>
  </r>
  <r>
    <s v="STND-61243"/>
    <s v="Bond Drug Company of Illinois, LLC"/>
    <s v="Bond Drug Company of Illinois - 6 E North Ave - Northlake"/>
    <x v="0"/>
    <s v="Indoor Lighting"/>
    <x v="0"/>
    <n v="0"/>
    <n v="1472.4860000000001"/>
    <n v="0.29868"/>
    <x v="0"/>
    <x v="0"/>
    <n v="9.1274187659729797"/>
    <s v="Qty / 1,000"/>
    <m/>
    <s v="Private-Lighting"/>
    <x v="0"/>
    <n v="3"/>
    <n v="1"/>
    <s v="Lighting"/>
    <n v="0.91633259480590001"/>
    <n v="1.30467645558681"/>
    <n v="1349.28691719536"/>
    <n v="0.38968076375466698"/>
    <n v="0.71"/>
    <n v="957.99371120870603"/>
    <n v="0.27667334226581403"/>
    <n v="5478"/>
    <n v="1.1200000000000001"/>
    <n v="1.31"/>
    <n v="2.1999999999999999E-2"/>
    <n v="0.95"/>
    <n v="12.7783862723622"/>
    <d v="1900-01-08T03:03:29"/>
    <n v="43364"/>
    <n v="0.31312234934083399"/>
    <n v="26.503850159194599"/>
    <n v="0"/>
    <n v="8744.009777370442"/>
  </r>
  <r>
    <s v="STND-61243"/>
    <s v="Bond Drug Company of Illinois, LLC"/>
    <s v="Bond Drug Company of Illinois - 6 E North Ave - Northlake"/>
    <x v="0"/>
    <s v="Indoor Lighting"/>
    <x v="0"/>
    <n v="0"/>
    <n v="3037.0030000000002"/>
    <n v="0.61602800000000002"/>
    <x v="0"/>
    <x v="0"/>
    <n v="9.1274187659729797"/>
    <s v="Qty / 1,000"/>
    <m/>
    <s v="Private-Lighting"/>
    <x v="0"/>
    <n v="3"/>
    <n v="1"/>
    <s v="Lighting"/>
    <n v="0.91633259480590001"/>
    <n v="1.30467645558681"/>
    <n v="2782.9048394233"/>
    <n v="0.80371722758222897"/>
    <n v="0.71"/>
    <n v="1975.86243599054"/>
    <n v="0.57063923158338303"/>
    <n v="5478"/>
    <n v="1.1200000000000001"/>
    <n v="1.31"/>
    <n v="2.1999999999999999E-2"/>
    <n v="0.95"/>
    <n v="12.7783862723622"/>
    <d v="1900-01-08T03:03:29"/>
    <n v="43364"/>
    <n v="0.64581536969243003"/>
    <n v="54.664202202957703"/>
    <n v="0"/>
    <n v="18034.523877241139"/>
  </r>
  <r>
    <s v="STND-61243"/>
    <s v="Bond Drug Company of Illinois, LLC"/>
    <s v="Bond Drug Company of Illinois - 6 E North Ave - Northlake"/>
    <x v="0"/>
    <s v="Indoor Lighting"/>
    <x v="0"/>
    <n v="0"/>
    <n v="2227.136"/>
    <n v="0.45175399999999999"/>
    <x v="0"/>
    <x v="0"/>
    <n v="9.1274187659729797"/>
    <s v="Qty / 1,000"/>
    <m/>
    <s v="Private-Lighting"/>
    <x v="0"/>
    <n v="3"/>
    <n v="1"/>
    <s v="Lighting"/>
    <n v="0.91633259480590001"/>
    <n v="1.30467645558681"/>
    <n v="2040.79730986563"/>
    <n v="0.58939280751716205"/>
    <n v="0.71"/>
    <n v="1448.9660900045999"/>
    <n v="0.41846889333718501"/>
    <n v="5478"/>
    <n v="1.1200000000000001"/>
    <n v="1.31"/>
    <n v="2.1999999999999999E-2"/>
    <n v="0.95"/>
    <n v="12.7783862723622"/>
    <d v="1900-01-08T03:03:29"/>
    <n v="43364"/>
    <n v="0.47359807755497202"/>
    <n v="40.087090015217797"/>
    <n v="0"/>
    <n v="13225.320281166478"/>
  </r>
  <r>
    <s v="STND-61243"/>
    <s v="Bond Drug Company of Illinois, LLC"/>
    <s v="Bond Drug Company of Illinois - 6 E North Ave - Northlake"/>
    <x v="0"/>
    <s v="Indoor Lighting"/>
    <x v="0"/>
    <n v="0"/>
    <n v="81134.001000000004"/>
    <n v="16.457267999999999"/>
    <x v="0"/>
    <x v="0"/>
    <n v="9.1274187659729797"/>
    <s v="Qty / 1,000"/>
    <m/>
    <s v="Private-Lighting"/>
    <x v="0"/>
    <n v="3"/>
    <n v="1"/>
    <s v="Lighting"/>
    <n v="0.91633259480590001"/>
    <n v="1.30467645558681"/>
    <n v="74345.729663314502"/>
    <n v="21.471410082882201"/>
    <n v="0.71"/>
    <n v="52785.468060953302"/>
    <n v="15.244701158846301"/>
    <n v="5478"/>
    <n v="1.1200000000000001"/>
    <n v="1.31"/>
    <n v="2.1999999999999999E-2"/>
    <n v="0.95"/>
    <n v="12.7783862723622"/>
    <d v="1900-01-08T03:03:29"/>
    <n v="43364"/>
    <n v="17.253041448679902"/>
    <n v="1460.3625469579599"/>
    <n v="0"/>
    <n v="481795.07175021252"/>
  </r>
  <r>
    <s v="STND-61244"/>
    <s v="Berkeley School District 87"/>
    <s v="Berkeley School District 87 - Whittier - 338 Whitehall - Northlake"/>
    <x v="1"/>
    <s v="Outdoor &amp; Garage Lighting"/>
    <x v="1"/>
    <n v="0"/>
    <n v="6587.4629999999997"/>
    <n v="1.7962560000000001"/>
    <x v="0"/>
    <x v="1"/>
    <n v="10.1978380583316"/>
    <s v="Qty / 1,000"/>
    <m/>
    <s v="Public-Lighting"/>
    <x v="0"/>
    <n v="3"/>
    <n v="1"/>
    <s v="Lighting"/>
    <n v="0.99829244462109001"/>
    <n v="0.987374621353864"/>
    <n v="6576.2145421209798"/>
    <n v="1.7735775878546101"/>
    <n v="0.71"/>
    <n v="4669.1123249059001"/>
    <n v="1.25924008737677"/>
    <n v="4903"/>
    <n v="1"/>
    <n v="1"/>
    <n v="0"/>
    <n v="0"/>
    <n v="14.276973281664301"/>
    <d v="1900-01-09T04:44:53"/>
    <n v="43270"/>
    <n v="1.7735775878546101"/>
    <n v="0"/>
    <n v="0"/>
    <n v="47614.85136555053"/>
  </r>
  <r>
    <s v="STND-61244"/>
    <s v="Berkeley School District 87"/>
    <s v="Berkeley School District 87 - Whittier - 338 Whitehall - Northlake"/>
    <x v="1"/>
    <s v="Outdoor &amp; Garage Lighting"/>
    <x v="1"/>
    <n v="0"/>
    <n v="12652.111000000001"/>
    <n v="3.4499520000000001"/>
    <x v="0"/>
    <x v="1"/>
    <n v="10.1978380583316"/>
    <s v="Qty / 1,000"/>
    <m/>
    <s v="Public-Lighting"/>
    <x v="0"/>
    <n v="3"/>
    <n v="1"/>
    <s v="Lighting"/>
    <n v="0.99829244462109001"/>
    <n v="0.987374621353864"/>
    <n v="12630.5068198074"/>
    <n v="3.4063950496890101"/>
    <n v="0.71"/>
    <n v="8967.6598420632508"/>
    <n v="2.4185404852791899"/>
    <n v="4903"/>
    <n v="1"/>
    <n v="1"/>
    <n v="0"/>
    <n v="0"/>
    <n v="14.276973281664301"/>
    <d v="1900-01-09T04:44:53"/>
    <n v="43270"/>
    <n v="3.4063950496890101"/>
    <n v="0"/>
    <n v="0"/>
    <n v="91450.742831564567"/>
  </r>
  <r>
    <s v="STND-61244"/>
    <s v="Berkeley School District 87"/>
    <s v="Berkeley School District 87 - Whittier - 338 Whitehall - Northlake"/>
    <x v="1"/>
    <s v="Outdoor &amp; Garage Lighting"/>
    <x v="1"/>
    <n v="0"/>
    <n v="6622.317"/>
    <n v="1.80576"/>
    <x v="0"/>
    <x v="1"/>
    <n v="10.1978380583316"/>
    <s v="Qty / 1,000"/>
    <m/>
    <s v="Public-Lighting"/>
    <x v="0"/>
    <n v="3"/>
    <n v="1"/>
    <s v="Lighting"/>
    <n v="0.99829244462109001"/>
    <n v="0.987374621353864"/>
    <n v="6611.0090269858101"/>
    <n v="1.78296159625595"/>
    <n v="0.71"/>
    <n v="4693.8164091599201"/>
    <n v="1.2659027333417301"/>
    <n v="4903"/>
    <n v="1"/>
    <n v="1"/>
    <n v="0"/>
    <n v="0"/>
    <n v="14.276973281664301"/>
    <d v="1900-01-09T04:44:53"/>
    <n v="43270"/>
    <n v="1.78296159625595"/>
    <n v="0"/>
    <n v="0"/>
    <n v="47866.779616152402"/>
  </r>
  <r>
    <s v="STND-61244"/>
    <s v="Berkeley School District 87"/>
    <s v="Berkeley School District 87 - Whittier - 338 Whitehall - Northlake"/>
    <x v="1"/>
    <s v="Outdoor &amp; Garage Lighting"/>
    <x v="1"/>
    <n v="0"/>
    <n v="4660.0200000000004"/>
    <n v="1.2706850000000001"/>
    <x v="0"/>
    <x v="1"/>
    <n v="10.1978380583316"/>
    <s v="Qty / 1,000"/>
    <m/>
    <s v="Public-Lighting"/>
    <x v="0"/>
    <n v="3"/>
    <n v="1"/>
    <s v="Lighting"/>
    <n v="0.99829244462109001"/>
    <n v="0.987374621353864"/>
    <n v="4652.0627577831701"/>
    <n v="1.25464212073504"/>
    <n v="0.71"/>
    <n v="3302.9645580260499"/>
    <n v="0.89079590572187495"/>
    <n v="4903"/>
    <n v="1"/>
    <n v="1"/>
    <n v="0"/>
    <n v="0"/>
    <n v="14.276973281664301"/>
    <d v="1900-01-09T04:44:53"/>
    <n v="43270"/>
    <n v="1.25464212073504"/>
    <n v="0"/>
    <n v="0"/>
    <n v="33683.09767515846"/>
  </r>
  <r>
    <s v="STND-61245"/>
    <s v="Nalco Company"/>
    <s v="Nalco Company Bldg 10 - 6216 W 66th Pl - Bedford Pk"/>
    <x v="0"/>
    <s v="Indoor Lighting"/>
    <x v="8"/>
    <n v="0"/>
    <n v="57478.53"/>
    <n v="9.0965640000000008"/>
    <x v="0"/>
    <x v="0"/>
    <n v="9.5383441434566993"/>
    <s v="Qty / 1,000"/>
    <m/>
    <s v="Private-Lighting"/>
    <x v="0"/>
    <n v="3"/>
    <n v="1"/>
    <s v="Lighting"/>
    <n v="0.91633259480590001"/>
    <n v="1.30467645558681"/>
    <n v="52669.4505405288"/>
    <n v="11.8680728775385"/>
    <n v="0.71"/>
    <n v="37395.309883775401"/>
    <n v="8.4263317430523692"/>
    <n v="5242"/>
    <n v="1"/>
    <n v="1.22"/>
    <n v="1.0999999999999999E-2"/>
    <n v="0.68"/>
    <n v="13.3536818008394"/>
    <d v="1900-01-08T12:55:13"/>
    <n v="43322"/>
    <n v="14.305777335509299"/>
    <n v="579.36395594581597"/>
    <n v="0"/>
    <n v="356689.33502265753"/>
  </r>
  <r>
    <s v="STND-61246"/>
    <s v="Sam Petroleum LLC"/>
    <s v="Sam Petroleum LLC - 10051 W Irving Park Rd - Schiller Park"/>
    <x v="0"/>
    <s v="Indoor Lighting"/>
    <x v="5"/>
    <n v="0"/>
    <n v="11670.212"/>
    <n v="2.1762000000000001"/>
    <x v="0"/>
    <x v="0"/>
    <n v="10.727311735679001"/>
    <s v="Qty / 1,000"/>
    <m/>
    <s v="Private-Lighting"/>
    <x v="0"/>
    <n v="3"/>
    <n v="1"/>
    <s v="Lighting"/>
    <n v="0.91633259480590001"/>
    <n v="1.30467645558681"/>
    <n v="10693.7956438949"/>
    <n v="2.8392369026480102"/>
    <n v="0.71"/>
    <n v="7592.5949071654104"/>
    <n v="2.01585820088009"/>
    <n v="4661"/>
    <n v="1.07"/>
    <n v="1.24"/>
    <n v="2.9000000000000001E-2"/>
    <n v="0.745"/>
    <n v="15.018236429950701"/>
    <d v="1900-01-09T17:27:20"/>
    <n v="43273"/>
    <n v="3.0734324557783199"/>
    <n v="289.83184455416199"/>
    <n v="0"/>
    <n v="81448.132451892117"/>
  </r>
  <r>
    <s v="STND-61248"/>
    <s v="St. Damian Church &amp; School"/>
    <s v="St Damian Catholic School - 5300 W 155th St - Oak Forest"/>
    <x v="0"/>
    <s v="Indoor Lighting"/>
    <x v="12"/>
    <n v="0"/>
    <n v="22780.77"/>
    <n v="6.2118140000000004"/>
    <x v="0"/>
    <x v="0"/>
    <n v="15"/>
    <s v="Qty / 1,000"/>
    <m/>
    <s v="Private-Lighting"/>
    <x v="0"/>
    <n v="3"/>
    <n v="1"/>
    <s v="Lighting"/>
    <n v="0.91633259480590001"/>
    <n v="1.30467645558681"/>
    <n v="20874.762085776401"/>
    <n v="8.1044074722844996"/>
    <n v="0.71"/>
    <n v="14821.0810809012"/>
    <n v="5.7541293053220004"/>
    <n v="2979"/>
    <n v="1.17333333333333"/>
    <n v="1.323"/>
    <n v="2.1333333333333301E-2"/>
    <n v="0.72"/>
    <n v="23.497818059751602"/>
    <d v="1900-01-15T18:49:11"/>
    <n v="43267"/>
    <n v="8.5080283365714493"/>
    <n v="379.541128832298"/>
    <n v="0"/>
    <n v="222316.216213518"/>
  </r>
  <r>
    <s v="STND-61249"/>
    <s v="Village of Pecatonica"/>
    <s v="Village of Pecatonica - Wastewater Plant - 200 Taylor St - Pecatonica"/>
    <x v="0"/>
    <s v="Indoor Lighting"/>
    <x v="2"/>
    <n v="0"/>
    <n v="1289.0889999999999"/>
    <n v="0.27607999999999999"/>
    <x v="0"/>
    <x v="1"/>
    <n v="14.797277300976599"/>
    <s v="Qty / 1,000"/>
    <m/>
    <s v="Public-Lighting"/>
    <x v="0"/>
    <n v="3"/>
    <n v="1"/>
    <s v="Lighting"/>
    <n v="0.99829244462109001"/>
    <n v="0.987374621353864"/>
    <n v="1286.88780914416"/>
    <n v="0.272594385463375"/>
    <n v="0.71"/>
    <n v="913.69034449235096"/>
    <n v="0.19354201367899601"/>
    <n v="3379"/>
    <n v="1.0900000000000001"/>
    <n v="1.36"/>
    <n v="2.1999999999999999E-2"/>
    <n v="0.57999999999999996"/>
    <n v="20.7161882213673"/>
    <d v="1900-01-13T19:08:05"/>
    <n v="43411"/>
    <n v="0.34558111747385201"/>
    <n v="25.9738823863958"/>
    <n v="0"/>
    <n v="13520.129394678155"/>
  </r>
  <r>
    <s v="STND-61249"/>
    <s v="Village of Pecatonica"/>
    <s v="Village of Pecatonica - Wastewater Plant - 200 Taylor St - Pecatonica"/>
    <x v="62"/>
    <s v="Indoor Lighting"/>
    <x v="2"/>
    <n v="0"/>
    <n v="4699.6480000000001"/>
    <n v="1.0065090000000001"/>
    <x v="0"/>
    <x v="1"/>
    <n v="14.797277300976599"/>
    <s v="Qty / 1,000"/>
    <m/>
    <s v="Public-Lighting"/>
    <x v="0"/>
    <n v="3"/>
    <n v="1"/>
    <s v="Lighting"/>
    <n v="0.99829244462109001"/>
    <n v="0.987374621353864"/>
    <n v="4691.6230907786203"/>
    <n v="0.99380144276425697"/>
    <n v="0.71"/>
    <n v="3331.05239445282"/>
    <n v="0.70559902436262201"/>
    <n v="3379"/>
    <n v="1.0900000000000001"/>
    <n v="1.36"/>
    <n v="2.1999999999999999E-2"/>
    <n v="0.57999999999999996"/>
    <n v="20.7161882213673"/>
    <d v="1900-01-13T19:08:05"/>
    <n v="43411"/>
    <n v="1.2598902671960699"/>
    <n v="94.693310089109701"/>
    <n v="0"/>
    <n v="49290.50598480046"/>
  </r>
  <r>
    <s v="STND-61249"/>
    <s v="Village of Pecatonica"/>
    <s v="Village of Pecatonica - Wastewater Plant - 200 Taylor St - Pecatonica"/>
    <x v="62"/>
    <s v="Indoor Lighting"/>
    <x v="2"/>
    <n v="0"/>
    <n v="4997.9799999999996"/>
    <n v="1.0704020000000001"/>
    <x v="0"/>
    <x v="1"/>
    <n v="14.797277300976599"/>
    <s v="Qty / 1,000"/>
    <m/>
    <s v="Public-Lighting"/>
    <x v="0"/>
    <n v="3"/>
    <n v="1"/>
    <s v="Lighting"/>
    <n v="0.99829244462109001"/>
    <n v="0.987374621353864"/>
    <n v="4989.4456723673202"/>
    <n v="1.05688776944642"/>
    <n v="0.71"/>
    <n v="3542.5064273807998"/>
    <n v="0.75039031630695796"/>
    <n v="3379"/>
    <n v="1.0900000000000001"/>
    <n v="1.36"/>
    <n v="2.1999999999999999E-2"/>
    <n v="0.57999999999999996"/>
    <n v="20.7161882213673"/>
    <d v="1900-01-13T19:08:05"/>
    <n v="43411"/>
    <n v="1.3398678618742601"/>
    <n v="100.70440806612901"/>
    <n v="0"/>
    <n v="52419.449946445617"/>
  </r>
  <r>
    <s v="STND-61249"/>
    <s v="Village of Pecatonica"/>
    <s v="Village of Pecatonica - Wastewater Plant - 200 Taylor St - Pecatonica"/>
    <x v="62"/>
    <s v="Indoor Lighting"/>
    <x v="2"/>
    <n v="0"/>
    <n v="154.691"/>
    <n v="3.313E-2"/>
    <x v="0"/>
    <x v="1"/>
    <n v="14.797277300976599"/>
    <s v="Qty / 1,000"/>
    <m/>
    <s v="Public-Lighting"/>
    <x v="0"/>
    <n v="3"/>
    <n v="1"/>
    <s v="Lighting"/>
    <n v="0.99829244462109001"/>
    <n v="0.987374621353864"/>
    <n v="154.42685655088101"/>
    <n v="3.2711721205453501E-2"/>
    <n v="0.71"/>
    <n v="109.643068151126"/>
    <n v="2.3225322055872001E-2"/>
    <n v="3379"/>
    <n v="1.0900000000000001"/>
    <n v="1.36"/>
    <n v="2.1999999999999999E-2"/>
    <n v="0.57999999999999996"/>
    <n v="20.7161882213673"/>
    <d v="1900-01-13T19:08:05"/>
    <n v="43411"/>
    <n v="4.1470234793931901E-2"/>
    <n v="3.1168723340544799"/>
    <n v="0"/>
    <n v="1622.4188835620871"/>
  </r>
  <r>
    <s v="STND-61249"/>
    <s v="Village of Pecatonica"/>
    <s v="Village of Pecatonica - Wastewater Plant - 200 Taylor St - Pecatonica"/>
    <x v="62"/>
    <s v="Indoor Lighting"/>
    <x v="2"/>
    <n v="0"/>
    <n v="6629.598"/>
    <n v="1.41984"/>
    <x v="0"/>
    <x v="1"/>
    <n v="14.797277300976599"/>
    <s v="Qty / 1,000"/>
    <m/>
    <s v="Public-Lighting"/>
    <x v="0"/>
    <n v="3"/>
    <n v="1"/>
    <s v="Lighting"/>
    <n v="0.99829244462109001"/>
    <n v="0.987374621353864"/>
    <n v="6618.2775942750905"/>
    <n v="1.40191398238307"/>
    <n v="0.71"/>
    <n v="4698.9770919353195"/>
    <n v="0.99535892749197996"/>
    <n v="3379"/>
    <n v="1.0900000000000001"/>
    <n v="1.36"/>
    <n v="2.1999999999999999E-2"/>
    <n v="0.57999999999999996"/>
    <n v="20.7161882213673"/>
    <d v="1900-01-13T19:08:05"/>
    <n v="43411"/>
    <n v="1.7772743184369599"/>
    <n v="133.57991474683701"/>
    <n v="0"/>
    <n v="69532.06706030354"/>
  </r>
  <r>
    <s v="STND-61250"/>
    <s v="Valley View Public School CUSD 365U"/>
    <s v="Valley View School District 365U - 39 &amp; 41 Forestwood Drive - Romeoville"/>
    <x v="0"/>
    <s v="Indoor Lighting"/>
    <x v="16"/>
    <n v="0"/>
    <n v="28466.37"/>
    <n v="7.7004000000000001"/>
    <x v="0"/>
    <x v="1"/>
    <n v="14.701558365186701"/>
    <s v="Qty / 1,000"/>
    <m/>
    <s v="Public-Lighting"/>
    <x v="0"/>
    <n v="3"/>
    <n v="1"/>
    <s v="Lighting"/>
    <n v="0.99829244462109001"/>
    <n v="0.987374621353864"/>
    <n v="28417.762096788501"/>
    <n v="7.6031795342733002"/>
    <n v="0.71"/>
    <n v="20176.611088719801"/>
    <n v="5.3982574693340402"/>
    <n v="3401"/>
    <n v="1"/>
    <n v="1"/>
    <n v="0"/>
    <n v="0.92"/>
    <n v="20.582181711261399"/>
    <d v="1900-01-13T16:50:15"/>
    <n v="43273"/>
    <n v="8.2643255807318408"/>
    <n v="0"/>
    <n v="0"/>
    <n v="296627.62553248735"/>
  </r>
  <r>
    <s v="STND-61250"/>
    <s v="Valley View Public School CUSD 365U"/>
    <s v="Valley View School District 365U - 39 &amp; 41 Forestwood Drive - Romeoville"/>
    <x v="0"/>
    <s v="Indoor Lighting"/>
    <x v="16"/>
    <n v="0"/>
    <n v="149.64400000000001"/>
    <n v="4.0480000000000002E-2"/>
    <x v="0"/>
    <x v="1"/>
    <n v="14.701558365186701"/>
    <s v="Qty / 1,000"/>
    <m/>
    <s v="Public-Lighting"/>
    <x v="0"/>
    <n v="3"/>
    <n v="1"/>
    <s v="Lighting"/>
    <n v="0.99829244462109001"/>
    <n v="0.987374621353864"/>
    <n v="149.38847458287799"/>
    <n v="3.9968924672404399E-2"/>
    <n v="0.71"/>
    <n v="106.06581695384401"/>
    <n v="2.8377936517407099E-2"/>
    <n v="3401"/>
    <n v="1"/>
    <n v="1"/>
    <n v="0"/>
    <n v="0.92"/>
    <n v="20.582181711261399"/>
    <d v="1900-01-13T16:50:15"/>
    <n v="43273"/>
    <n v="4.3444483339570003E-2"/>
    <n v="0"/>
    <n v="0"/>
    <n v="1559.3327984981468"/>
  </r>
  <r>
    <s v="STND-61250"/>
    <s v="Valley View Public School CUSD 365U"/>
    <s v="Valley View School District 365U - 39 &amp; 41 Forestwood Drive - Romeoville"/>
    <x v="0"/>
    <s v="Indoor Lighting"/>
    <x v="16"/>
    <n v="0"/>
    <n v="2469.1260000000002"/>
    <n v="0.66791999999999996"/>
    <x v="0"/>
    <x v="1"/>
    <n v="14.701558365186701"/>
    <s v="Qty / 1,000"/>
    <m/>
    <s v="Public-Lighting"/>
    <x v="0"/>
    <n v="3"/>
    <n v="1"/>
    <s v="Lighting"/>
    <n v="0.99829244462109001"/>
    <n v="0.987374621353864"/>
    <n v="2464.9098306174901"/>
    <n v="0.65948725709467304"/>
    <n v="0.71"/>
    <n v="1750.0859797384201"/>
    <n v="0.468235952537218"/>
    <n v="3401"/>
    <n v="1"/>
    <n v="1"/>
    <n v="0"/>
    <n v="0.92"/>
    <n v="20.582181711261399"/>
    <d v="1900-01-13T16:50:15"/>
    <n v="43273"/>
    <n v="0.71683397510290503"/>
    <n v="0"/>
    <n v="0"/>
    <n v="25728.991175219333"/>
  </r>
  <r>
    <s v="STND-61250"/>
    <s v="Valley View Public School CUSD 365U"/>
    <s v="Valley View School District 365U - 39 &amp; 41 Forestwood Drive - Romeoville"/>
    <x v="7"/>
    <s v="Indoor Lighting"/>
    <x v="16"/>
    <n v="0"/>
    <n v="4681.1360000000004"/>
    <n v="4.4159499999999996"/>
    <x v="0"/>
    <x v="1"/>
    <n v="8"/>
    <s v="Qty / 1,000"/>
    <m/>
    <s v="Public-Lighting"/>
    <x v="0"/>
    <n v="3"/>
    <n v="1"/>
    <s v="Lighting"/>
    <n v="0.99829244462109001"/>
    <n v="0.987374621353864"/>
    <n v="4673.1427010437901"/>
    <n v="4.3601969591675998"/>
    <n v="0.71"/>
    <n v="3317.93131774109"/>
    <n v="3.09573984100899"/>
    <n v="3401"/>
    <n v="1"/>
    <n v="1"/>
    <n v="0"/>
    <n v="0.92"/>
    <n v="20.582181711261399"/>
    <d v="1900-01-13T16:50:15"/>
    <n v="43273"/>
    <n v="5.6625934534644102"/>
    <n v="0"/>
    <n v="0"/>
    <n v="26543.45054192872"/>
  </r>
  <r>
    <s v="STND-61251"/>
    <s v="Aldi Inc."/>
    <s v="Aldi Inc - 1 Aldi Dr - Dwight"/>
    <x v="0"/>
    <s v="Indoor Lighting"/>
    <x v="8"/>
    <n v="0"/>
    <n v="46879.205999999998"/>
    <n v="7.4191130000000003"/>
    <x v="0"/>
    <x v="0"/>
    <n v="9.5383441434566993"/>
    <s v="Qty / 1,000"/>
    <m/>
    <s v="Private-Lighting"/>
    <x v="0"/>
    <n v="3"/>
    <n v="1"/>
    <s v="Lighting"/>
    <n v="0.91633259480590001"/>
    <n v="1.30467645558681"/>
    <n v="42956.9444764203"/>
    <n v="9.6795420524380003"/>
    <n v="0.71"/>
    <n v="30499.430578258402"/>
    <n v="6.8724748572309799"/>
    <n v="5242"/>
    <n v="1"/>
    <n v="1.22"/>
    <n v="1.0999999999999999E-2"/>
    <n v="0.68"/>
    <n v="13.3536818008394"/>
    <d v="1900-01-08T12:55:13"/>
    <n v="43240"/>
    <n v="11.667721856844301"/>
    <n v="472.52638924062302"/>
    <n v="1"/>
    <n v="290914.0650348952"/>
  </r>
  <r>
    <s v="STND-61252"/>
    <s v="Village of Bartlett"/>
    <s v="Village of Bartlett - 1150 Bittersweet Dr - Bartlett"/>
    <x v="0"/>
    <s v="Indoor Lighting"/>
    <x v="2"/>
    <n v="0"/>
    <n v="7358.8540000000003"/>
    <n v="1.576022"/>
    <x v="0"/>
    <x v="1"/>
    <n v="14.797277300976599"/>
    <s v="Qty / 1,000"/>
    <m/>
    <s v="Public-Lighting"/>
    <x v="0"/>
    <n v="3"/>
    <n v="1"/>
    <s v="Lighting"/>
    <n v="0.99829244462109001"/>
    <n v="0.987374621353864"/>
    <n v="7346.2883492696901"/>
    <n v="1.5561241254953599"/>
    <n v="0.71"/>
    <n v="5215.8647279814804"/>
    <n v="1.10484812910171"/>
    <n v="3379"/>
    <n v="1.0900000000000001"/>
    <n v="1.36"/>
    <n v="2.1999999999999999E-2"/>
    <n v="0.57999999999999996"/>
    <n v="20.7161882213673"/>
    <d v="1900-01-13T19:08:05"/>
    <n v="43254"/>
    <n v="1.97277399276795"/>
    <n v="148.273709801774"/>
    <n v="0"/>
    <n v="77180.596744324852"/>
  </r>
  <r>
    <s v="STND-61253"/>
    <s v="J.C. Penney Corporation, Inc."/>
    <s v="JC Penney Corporation Inc - 3 Orland Square Dr - Orland Park"/>
    <x v="0"/>
    <s v="Indoor Lighting"/>
    <x v="0"/>
    <n v="0"/>
    <n v="68851.009999999995"/>
    <n v="13.965778999999999"/>
    <x v="0"/>
    <x v="0"/>
    <n v="9.1274187659729797"/>
    <s v="Qty / 1,000"/>
    <m/>
    <s v="Private-Lighting"/>
    <x v="0"/>
    <n v="1"/>
    <n v="1"/>
    <s v="Lighting"/>
    <n v="0.99989942556735301"/>
    <n v="1.019640158801"/>
    <n v="68844.0853487321"/>
    <n v="14.240069117339701"/>
    <n v="0.71"/>
    <n v="48879.300597599802"/>
    <n v="10.1104490733112"/>
    <n v="5478"/>
    <n v="1.1200000000000001"/>
    <n v="1.31"/>
    <n v="2.1999999999999999E-2"/>
    <n v="0.95"/>
    <n v="12.7783862723622"/>
    <d v="1900-01-08T03:03:29"/>
    <n v="43373"/>
    <n v="11.4424018620649"/>
    <n v="1352.29453363581"/>
    <n v="0"/>
    <n v="446141.84554216673"/>
  </r>
  <r>
    <s v="STND-61253"/>
    <s v="J.C. Penney Corporation, Inc."/>
    <s v="JC Penney Corporation Inc - 3 Orland Square Dr - Orland Park"/>
    <x v="0"/>
    <s v="Indoor Lighting"/>
    <x v="0"/>
    <n v="0"/>
    <n v="4662.8739999999998"/>
    <n v="0.94581999999999999"/>
    <x v="0"/>
    <x v="0"/>
    <n v="9.1274187659729797"/>
    <s v="Qty / 1,000"/>
    <m/>
    <s v="Private-Lighting"/>
    <x v="0"/>
    <n v="1"/>
    <n v="1"/>
    <s v="Lighting"/>
    <n v="0.99989942556735301"/>
    <n v="1.019640158801"/>
    <n v="4662.4050340929398"/>
    <n v="0.96439605499716596"/>
    <n v="0.71"/>
    <n v="3310.30757420599"/>
    <n v="0.68472119904798801"/>
    <n v="5478"/>
    <n v="1.1200000000000001"/>
    <n v="1.31"/>
    <n v="2.1999999999999999E-2"/>
    <n v="0.95"/>
    <n v="12.7783862723622"/>
    <d v="1900-01-08T03:03:29"/>
    <n v="43373"/>
    <n v="0.774926520688763"/>
    <n v="91.582956026825698"/>
    <n v="0"/>
    <n v="30214.563473950246"/>
  </r>
  <r>
    <s v="STND-61253"/>
    <s v="J.C. Penney Corporation, Inc."/>
    <s v="JC Penney Corporation Inc - 3 Orland Square Dr - Orland Park"/>
    <x v="0"/>
    <s v="Indoor Lighting"/>
    <x v="0"/>
    <n v="0"/>
    <n v="543580.625"/>
    <n v="110.260211"/>
    <x v="0"/>
    <x v="0"/>
    <n v="9.1274187659729797"/>
    <s v="Qty / 1,000"/>
    <m/>
    <s v="Private-Lighting"/>
    <x v="0"/>
    <n v="1"/>
    <n v="1"/>
    <s v="Lighting"/>
    <n v="0.99989942556735301"/>
    <n v="1.019640158801"/>
    <n v="543525.95468704298"/>
    <n v="112.425739053472"/>
    <n v="0.71"/>
    <n v="385903.42782779998"/>
    <n v="79.822274727965294"/>
    <n v="5478"/>
    <n v="1.1200000000000001"/>
    <n v="1.31"/>
    <n v="2.1999999999999999E-2"/>
    <n v="0.95"/>
    <n v="12.7783862723622"/>
    <d v="1900-01-08T03:03:29"/>
    <n v="43373"/>
    <n v="90.338078789451401"/>
    <n v="10676.4026813526"/>
    <n v="0"/>
    <n v="3522302.1890087612"/>
  </r>
  <r>
    <s v="STND-61255"/>
    <s v="B &amp; B Pullman Properties LP"/>
    <s v="B and B Pullman Properties LP - 700 E 107th St - Chicago"/>
    <x v="10"/>
    <s v="Compressed Air"/>
    <x v="10"/>
    <n v="0"/>
    <n v="181575"/>
    <n v="29.125"/>
    <x v="4"/>
    <x v="0"/>
    <n v="10"/>
    <s v="ΔkWpeak / CF"/>
    <n v="0.95"/>
    <s v="Private-Non-Lighting"/>
    <x v="2"/>
    <n v="2"/>
    <n v="1"/>
    <s v="Non-Lighting"/>
    <n v="0.76002432528749297"/>
    <n v="0.465462131779591"/>
    <n v="138001.41686407701"/>
    <n v="13.5565845880806"/>
    <n v="0.7"/>
    <n v="96600.991804853606"/>
    <n v="9.4896092116564095"/>
    <n v="4618"/>
    <n v="1.02"/>
    <n v="1.04"/>
    <n v="1.2E-2"/>
    <n v="0.81"/>
    <n v="15.158077089649201"/>
    <d v="1900-01-09T19:51:10"/>
    <n v="43306"/>
    <n v="14.2700890400848"/>
    <n v="0"/>
    <n v="0"/>
    <n v="966009.91804853606"/>
  </r>
  <r>
    <s v="STND-61260"/>
    <s v="Valley View Public Schools - CUSD 365U"/>
    <s v="Valley View School Dist 365U - 179 Commonwealth Dr - Bolingbrook"/>
    <x v="1"/>
    <s v="Outdoor &amp; Garage Lighting"/>
    <x v="1"/>
    <n v="0"/>
    <n v="3750.7950000000001"/>
    <n v="0"/>
    <x v="0"/>
    <x v="1"/>
    <n v="10.1978380583316"/>
    <s v="Qty / 1,000"/>
    <m/>
    <s v="Public-Lighting"/>
    <x v="0"/>
    <n v="3"/>
    <n v="1"/>
    <s v="Lighting"/>
    <n v="0.99829244462109001"/>
    <n v="0.987374621353864"/>
    <n v="3744.3903098225601"/>
    <n v="0"/>
    <n v="0.71"/>
    <n v="2658.5171199740198"/>
    <n v="0"/>
    <n v="4903"/>
    <n v="1"/>
    <n v="1"/>
    <n v="0"/>
    <n v="0"/>
    <n v="14.276973281664301"/>
    <d v="1900-01-09T04:44:53"/>
    <n v="43411"/>
    <n v="0"/>
    <n v="0"/>
    <n v="0"/>
    <n v="27111.127064797176"/>
  </r>
  <r>
    <s v="STND-61260"/>
    <s v="Valley View Public Schools - CUSD 365U"/>
    <s v="Valley View School Dist 365U - 179 Commonwealth Dr - Bolingbrook"/>
    <x v="1"/>
    <s v="Outdoor &amp; Garage Lighting"/>
    <x v="1"/>
    <n v="0"/>
    <n v="2525.0450000000001"/>
    <n v="0"/>
    <x v="0"/>
    <x v="1"/>
    <n v="10.1978380583316"/>
    <s v="Qty / 1,000"/>
    <m/>
    <s v="Public-Lighting"/>
    <x v="0"/>
    <n v="3"/>
    <n v="1"/>
    <s v="Lighting"/>
    <n v="0.99829244462109001"/>
    <n v="0.987374621353864"/>
    <n v="2520.7333458282601"/>
    <n v="0"/>
    <n v="0.71"/>
    <n v="1789.7206755380701"/>
    <n v="0"/>
    <n v="4903"/>
    <n v="1"/>
    <n v="1"/>
    <n v="0"/>
    <n v="0"/>
    <n v="14.276973281664301"/>
    <d v="1900-01-09T04:44:53"/>
    <n v="43411"/>
    <n v="0"/>
    <n v="0"/>
    <n v="0"/>
    <n v="18251.281618785073"/>
  </r>
  <r>
    <s v="STND-61260"/>
    <s v="Valley View Public Schools - CUSD 365U"/>
    <s v="Valley View School Dist 365U - 179 Commonwealth Dr - Bolingbrook"/>
    <x v="1"/>
    <s v="Outdoor &amp; Garage Lighting"/>
    <x v="1"/>
    <n v="0"/>
    <n v="9193.125"/>
    <n v="0"/>
    <x v="0"/>
    <x v="1"/>
    <n v="10.1978380583316"/>
    <s v="Qty / 1,000"/>
    <m/>
    <s v="Public-Lighting"/>
    <x v="0"/>
    <n v="3"/>
    <n v="1"/>
    <s v="Lighting"/>
    <n v="0.99829244462109001"/>
    <n v="0.987374621353864"/>
    <n v="9177.4272299572604"/>
    <n v="0"/>
    <n v="0.71"/>
    <n v="6515.9733332696596"/>
    <n v="0"/>
    <n v="4903"/>
    <n v="1"/>
    <n v="1"/>
    <n v="0"/>
    <n v="0"/>
    <n v="14.276973281664301"/>
    <d v="1900-01-09T04:44:53"/>
    <n v="43411"/>
    <n v="0"/>
    <n v="0"/>
    <n v="0"/>
    <n v="66448.840845091152"/>
  </r>
  <r>
    <s v="STND-61260"/>
    <s v="Valley View Public Schools - CUSD 365U"/>
    <s v="Valley View School Dist 365U - 179 Commonwealth Dr - Bolingbrook"/>
    <x v="1"/>
    <s v="Outdoor &amp; Garage Lighting"/>
    <x v="1"/>
    <n v="0"/>
    <n v="-676.61400000000003"/>
    <n v="0"/>
    <x v="0"/>
    <x v="1"/>
    <n v="10.1978380583316"/>
    <s v="Qty / 1,000"/>
    <m/>
    <s v="Public-Lighting"/>
    <x v="0"/>
    <n v="3"/>
    <n v="1"/>
    <s v="Lighting"/>
    <n v="0.99829244462109001"/>
    <n v="0.987374621353864"/>
    <n v="-675.45864412485503"/>
    <n v="0"/>
    <n v="0.71"/>
    <n v="-479.57563732864702"/>
    <n v="0"/>
    <n v="4903"/>
    <n v="1"/>
    <n v="1"/>
    <n v="0"/>
    <n v="0"/>
    <n v="14.276973281664301"/>
    <d v="1900-01-09T04:44:53"/>
    <n v="43411"/>
    <n v="0"/>
    <n v="0"/>
    <n v="0"/>
    <n v="-4890.6346861987095"/>
  </r>
  <r>
    <s v="STND-61260"/>
    <s v="Valley View Public Schools - CUSD 365U"/>
    <s v="Valley View School Dist 365U - 179 Commonwealth Dr - Bolingbrook"/>
    <x v="1"/>
    <s v="Outdoor &amp; Garage Lighting"/>
    <x v="1"/>
    <n v="0"/>
    <n v="-53.933"/>
    <n v="0"/>
    <x v="0"/>
    <x v="1"/>
    <n v="10.1978380583316"/>
    <s v="Qty / 1,000"/>
    <m/>
    <s v="Public-Lighting"/>
    <x v="0"/>
    <n v="3"/>
    <n v="1"/>
    <s v="Lighting"/>
    <n v="0.99829244462109001"/>
    <n v="0.987374621353864"/>
    <n v="-53.840906415749302"/>
    <n v="0"/>
    <n v="0.71"/>
    <n v="-38.227043555182"/>
    <n v="0"/>
    <n v="4903"/>
    <n v="1"/>
    <n v="1"/>
    <n v="0"/>
    <n v="0"/>
    <n v="14.276973281664301"/>
    <d v="1900-01-09T04:44:53"/>
    <n v="43411"/>
    <n v="0"/>
    <n v="0"/>
    <n v="0"/>
    <n v="-389.8331996245347"/>
  </r>
  <r>
    <s v="STND-61260"/>
    <s v="Valley View Public Schools - CUSD 365U"/>
    <s v="Valley View School Dist 365U - 179 Commonwealth Dr - Bolingbrook"/>
    <x v="1"/>
    <s v="Outdoor &amp; Garage Lighting"/>
    <x v="1"/>
    <n v="0"/>
    <n v="-676.61400000000003"/>
    <n v="0"/>
    <x v="0"/>
    <x v="1"/>
    <n v="10.1978380583316"/>
    <s v="Qty / 1,000"/>
    <m/>
    <s v="Public-Lighting"/>
    <x v="0"/>
    <n v="3"/>
    <n v="1"/>
    <s v="Lighting"/>
    <n v="0.99829244462109001"/>
    <n v="0.987374621353864"/>
    <n v="-675.45864412485503"/>
    <n v="0"/>
    <n v="0.71"/>
    <n v="-479.57563732864702"/>
    <n v="0"/>
    <n v="4903"/>
    <n v="1"/>
    <n v="1"/>
    <n v="0"/>
    <n v="0"/>
    <n v="14.276973281664301"/>
    <d v="1900-01-09T04:44:53"/>
    <n v="43411"/>
    <n v="0"/>
    <n v="0"/>
    <n v="0"/>
    <n v="-4890.6346861987095"/>
  </r>
  <r>
    <s v="STND-61260"/>
    <s v="Valley View Public Schools - CUSD 365U"/>
    <s v="Valley View School Dist 365U - 179 Commonwealth Dr - Bolingbrook"/>
    <x v="27"/>
    <s v="Outdoor &amp; Garage Lighting"/>
    <x v="12"/>
    <n v="0"/>
    <n v="78.400000000000006"/>
    <n v="0"/>
    <x v="0"/>
    <x v="1"/>
    <n v="8"/>
    <s v="Qty / 1,000"/>
    <m/>
    <s v="Public-Lighting"/>
    <x v="0"/>
    <n v="3"/>
    <n v="1"/>
    <s v="Lighting"/>
    <n v="0.99829244462109001"/>
    <n v="0.987374621353864"/>
    <n v="78.266127658293499"/>
    <n v="0"/>
    <n v="0.71"/>
    <n v="55.568950637388397"/>
    <n v="0"/>
    <n v="2979"/>
    <n v="1.17333333333333"/>
    <n v="1.323"/>
    <n v="2.1333333333333301E-2"/>
    <n v="0.72"/>
    <n v="23.497818059751602"/>
    <d v="1900-01-15T18:49:11"/>
    <n v="43411"/>
    <n v="0"/>
    <n v="1.42302050287806"/>
    <n v="0"/>
    <n v="444.55160509910718"/>
  </r>
  <r>
    <s v="STND-61260"/>
    <s v="Valley View Public Schools - CUSD 365U"/>
    <s v="Valley View School Dist 365U - 179 Commonwealth Dr - Bolingbrook"/>
    <x v="27"/>
    <s v="Outdoor &amp; Garage Lighting"/>
    <x v="12"/>
    <n v="0"/>
    <n v="414.4"/>
    <n v="0"/>
    <x v="0"/>
    <x v="1"/>
    <n v="8"/>
    <s v="Qty / 1,000"/>
    <m/>
    <s v="Public-Lighting"/>
    <x v="0"/>
    <n v="3"/>
    <n v="1"/>
    <s v="Lighting"/>
    <n v="0.99829244462109001"/>
    <n v="0.987374621353864"/>
    <n v="413.69238905098001"/>
    <n v="0"/>
    <n v="0.71"/>
    <n v="293.72159622619603"/>
    <n v="0"/>
    <n v="2979"/>
    <n v="1.17333333333333"/>
    <n v="1.323"/>
    <n v="2.1333333333333301E-2"/>
    <n v="0.72"/>
    <n v="23.497818059751602"/>
    <d v="1900-01-15T18:49:11"/>
    <n v="43411"/>
    <n v="0"/>
    <n v="7.5216798009269104"/>
    <n v="0"/>
    <n v="2349.7727698095682"/>
  </r>
  <r>
    <s v="STND-61260"/>
    <s v="Valley View Public Schools - CUSD 365U"/>
    <s v="Valley View School Dist 365U - 179 Commonwealth Dr - Bolingbrook"/>
    <x v="27"/>
    <s v="Outdoor &amp; Garage Lighting"/>
    <x v="12"/>
    <n v="0"/>
    <n v="256.2"/>
    <n v="0"/>
    <x v="0"/>
    <x v="1"/>
    <n v="8"/>
    <s v="Qty / 1,000"/>
    <m/>
    <s v="Public-Lighting"/>
    <x v="0"/>
    <n v="3"/>
    <n v="1"/>
    <s v="Lighting"/>
    <n v="0.99829244462109001"/>
    <n v="0.987374621353864"/>
    <n v="255.76252431192299"/>
    <n v="0"/>
    <n v="0.71"/>
    <n v="181.59139226146601"/>
    <n v="0"/>
    <n v="2979"/>
    <n v="1.17333333333333"/>
    <n v="1.323"/>
    <n v="2.1333333333333301E-2"/>
    <n v="0.72"/>
    <n v="23.497818059751602"/>
    <d v="1900-01-15T18:49:11"/>
    <n v="43411"/>
    <n v="0"/>
    <n v="4.6502277147622397"/>
    <n v="0"/>
    <n v="1452.7311380917281"/>
  </r>
  <r>
    <s v="STND-61260"/>
    <s v="Valley View Public Schools - CUSD 365U"/>
    <s v="Valley View School Dist 365U - 179 Commonwealth Dr - Bolingbrook"/>
    <x v="27"/>
    <s v="Outdoor &amp; Garage Lighting"/>
    <x v="12"/>
    <n v="0"/>
    <n v="77.28"/>
    <n v="0"/>
    <x v="0"/>
    <x v="1"/>
    <n v="8"/>
    <s v="Qty / 1,000"/>
    <m/>
    <s v="Public-Lighting"/>
    <x v="0"/>
    <n v="3"/>
    <n v="1"/>
    <s v="Lighting"/>
    <n v="0.99829244462109001"/>
    <n v="0.987374621353864"/>
    <n v="77.148040120317901"/>
    <n v="0"/>
    <n v="0.71"/>
    <n v="54.775108485425697"/>
    <n v="0"/>
    <n v="2979"/>
    <n v="1.17333333333333"/>
    <n v="1.323"/>
    <n v="2.1333333333333301E-2"/>
    <n v="0.72"/>
    <n v="23.497818059751602"/>
    <d v="1900-01-15T18:49:11"/>
    <n v="43411"/>
    <n v="0"/>
    <n v="1.40269163855123"/>
    <n v="0"/>
    <n v="438.20086788340558"/>
  </r>
  <r>
    <s v="STND-61260"/>
    <s v="Valley View Public Schools - CUSD 365U"/>
    <s v="Valley View School Dist 365U - 179 Commonwealth Dr - Bolingbrook"/>
    <x v="27"/>
    <s v="Outdoor &amp; Garage Lighting"/>
    <x v="12"/>
    <n v="0"/>
    <n v="3.08"/>
    <n v="0"/>
    <x v="0"/>
    <x v="1"/>
    <n v="8"/>
    <s v="Qty / 1,000"/>
    <m/>
    <s v="Public-Lighting"/>
    <x v="0"/>
    <n v="3"/>
    <n v="1"/>
    <s v="Lighting"/>
    <n v="0.99829244462109001"/>
    <n v="0.987374621353864"/>
    <n v="3.0747407294329601"/>
    <n v="0"/>
    <n v="0.71"/>
    <n v="2.1830659178973999"/>
    <n v="0"/>
    <n v="2979"/>
    <n v="1.17333333333333"/>
    <n v="1.323"/>
    <n v="2.1333333333333301E-2"/>
    <n v="0.72"/>
    <n v="23.497818059751602"/>
    <d v="1900-01-15T18:49:11"/>
    <n v="43411"/>
    <n v="0"/>
    <n v="5.5904376898781097E-2"/>
    <n v="0"/>
    <n v="17.464527343179199"/>
  </r>
  <r>
    <s v="STND-61261"/>
    <s v="Midwest Converting Inc."/>
    <s v="Midwest Converting Inc - 6634 W 68th St - Bedford Park"/>
    <x v="0"/>
    <s v="Indoor Lighting"/>
    <x v="8"/>
    <n v="0"/>
    <n v="3742.788"/>
    <n v="0.59233400000000003"/>
    <x v="0"/>
    <x v="0"/>
    <n v="9.5383441434566993"/>
    <s v="Qty / 1,000"/>
    <m/>
    <s v="Private-Lighting"/>
    <x v="0"/>
    <n v="3"/>
    <n v="1"/>
    <s v="Lighting"/>
    <n v="0.91633259480590001"/>
    <n v="1.30467645558681"/>
    <n v="3429.6386398483801"/>
    <n v="0.77280422364355505"/>
    <n v="0.71"/>
    <n v="2435.04343429235"/>
    <n v="0.54869099878692396"/>
    <n v="5242"/>
    <n v="1"/>
    <n v="1.22"/>
    <n v="1.0999999999999999E-2"/>
    <n v="0.68"/>
    <n v="13.3536818008394"/>
    <d v="1900-01-08T12:55:13"/>
    <n v="43313"/>
    <n v="0.93153836022607905"/>
    <n v="37.726025038332203"/>
    <n v="0"/>
    <n v="23226.282280545125"/>
  </r>
  <r>
    <s v="STND-61261"/>
    <s v="Midwest Converting Inc."/>
    <s v="Midwest Converting Inc - 6634 W 68th St - Bedford Park"/>
    <x v="0"/>
    <s v="Indoor Lighting"/>
    <x v="8"/>
    <n v="0"/>
    <n v="1593.568"/>
    <n v="0.25219799999999998"/>
    <x v="0"/>
    <x v="0"/>
    <n v="9.5383441434566993"/>
    <s v="Qty / 1,000"/>
    <m/>
    <s v="Private-Lighting"/>
    <x v="0"/>
    <n v="3"/>
    <n v="1"/>
    <s v="Lighting"/>
    <n v="0.91633259480590001"/>
    <n v="1.30467645558681"/>
    <n v="1460.2383004396499"/>
    <n v="0.329036792746081"/>
    <n v="0.71"/>
    <n v="1036.76919331215"/>
    <n v="0.233616122849718"/>
    <n v="5242"/>
    <n v="1"/>
    <n v="1.22"/>
    <n v="1.0999999999999999E-2"/>
    <n v="0.68"/>
    <n v="13.3536818008394"/>
    <d v="1900-01-08T12:55:13"/>
    <n v="43313"/>
    <n v="0.396621013435489"/>
    <n v="16.0626213048361"/>
    <n v="0"/>
    <n v="9889.0613631452725"/>
  </r>
  <r>
    <s v="STND-61261"/>
    <s v="Midwest Converting Inc."/>
    <s v="Midwest Converting Inc - 6634 W 68th St - Bedford Park"/>
    <x v="38"/>
    <s v="Indoor Lighting"/>
    <x v="8"/>
    <n v="0"/>
    <n v="2162.79"/>
    <n v="0.29846600000000001"/>
    <x v="0"/>
    <x v="0"/>
    <n v="8"/>
    <s v="Qty / 1,000"/>
    <m/>
    <s v="Private-Lighting"/>
    <x v="0"/>
    <n v="3"/>
    <n v="1"/>
    <s v="Lighting"/>
    <n v="0.91633259480590001"/>
    <n v="1.30467645558681"/>
    <n v="1981.8349727202501"/>
    <n v="0.38940156299317202"/>
    <n v="0.71"/>
    <n v="1407.1028306313799"/>
    <n v="0.27647510972515199"/>
    <n v="5242"/>
    <n v="1"/>
    <n v="1.22"/>
    <n v="1.0999999999999999E-2"/>
    <n v="0.68"/>
    <n v="13.3536818008394"/>
    <d v="1900-01-08T12:55:13"/>
    <n v="43313"/>
    <n v="0.46938471913352398"/>
    <n v="21.800184699922799"/>
    <n v="0"/>
    <n v="11256.822645051039"/>
  </r>
  <r>
    <s v="STND-61262"/>
    <s v="Immanuel Evangelical Lutheran Congregation, Inc."/>
    <s v="Immanuel Evangelical Lutheran Congregation Inc - 300 Pathway Ct - Crystal Lake"/>
    <x v="1"/>
    <s v="Outdoor &amp; Garage Lighting"/>
    <x v="1"/>
    <n v="0"/>
    <n v="43514.125"/>
    <n v="0"/>
    <x v="0"/>
    <x v="0"/>
    <n v="10.1978380583316"/>
    <s v="Qty / 1,000"/>
    <m/>
    <s v="Private-Lighting"/>
    <x v="0"/>
    <n v="3"/>
    <n v="1"/>
    <s v="Lighting"/>
    <n v="0.91633259480590001"/>
    <n v="1.30467645558681"/>
    <n v="39873.411071958297"/>
    <n v="0"/>
    <n v="0.71"/>
    <n v="28310.1218610904"/>
    <n v="0"/>
    <n v="4903"/>
    <n v="1"/>
    <n v="1"/>
    <n v="0"/>
    <n v="0"/>
    <n v="14.276973281664301"/>
    <d v="1900-01-09T04:44:53"/>
    <n v="43380"/>
    <n v="0"/>
    <n v="0"/>
    <n v="0"/>
    <n v="288702.03815103311"/>
  </r>
  <r>
    <s v="STND-61263"/>
    <s v="The Gold Coast Condo Assn."/>
    <s v="The Gold Coast Condo Assn - 71 E Division - Chicago"/>
    <x v="0"/>
    <s v="Indoor Lighting"/>
    <x v="18"/>
    <n v="0"/>
    <n v="1595.3889999999999"/>
    <n v="0.19261400000000001"/>
    <x v="0"/>
    <x v="0"/>
    <n v="8.1459758879113693"/>
    <s v="Qty / 1,000"/>
    <m/>
    <s v="Private-Lighting"/>
    <x v="0"/>
    <n v="3"/>
    <n v="1"/>
    <s v="Lighting"/>
    <n v="0.91633259480590001"/>
    <n v="1.30467645558681"/>
    <n v="1461.9069420947901"/>
    <n v="0.25129895081639703"/>
    <n v="0.71"/>
    <n v="1037.9539288873"/>
    <n v="0.17842225507964199"/>
    <n v="6138"/>
    <n v="1.1399999999999999"/>
    <n v="1.32"/>
    <n v="2.5000000000000001E-2"/>
    <n v="0.64"/>
    <n v="11.4043662430759"/>
    <d v="1900-01-07T03:30:12"/>
    <n v="43283"/>
    <n v="0.29746561412925798"/>
    <n v="32.0593627652366"/>
    <n v="0"/>
    <n v="8455.1476774788171"/>
  </r>
  <r>
    <s v="STND-61263"/>
    <s v="The Gold Coast Condo Assn."/>
    <s v="The Gold Coast Condo Assn - 71 E Division - Chicago"/>
    <x v="0"/>
    <s v="Indoor Lighting"/>
    <x v="18"/>
    <n v="0"/>
    <n v="56762.26"/>
    <n v="6.8530179999999996"/>
    <x v="0"/>
    <x v="0"/>
    <n v="8.1459758879113693"/>
    <s v="Qty / 1,000"/>
    <m/>
    <s v="Private-Lighting"/>
    <x v="0"/>
    <n v="3"/>
    <n v="1"/>
    <s v="Lighting"/>
    <n v="0.91633259480590001"/>
    <n v="1.30467645558681"/>
    <n v="52013.108992847097"/>
    <n v="8.9409712343125793"/>
    <n v="0.71"/>
    <n v="36929.3073849215"/>
    <n v="6.3480895763619296"/>
    <n v="6138"/>
    <n v="1.1399999999999999"/>
    <n v="1.32"/>
    <n v="2.5000000000000001E-2"/>
    <n v="0.64"/>
    <n v="11.4043662430759"/>
    <d v="1900-01-07T03:30:12"/>
    <n v="43283"/>
    <n v="10.583536025464699"/>
    <n v="1140.6383551063"/>
    <n v="0"/>
    <n v="300825.24751483783"/>
  </r>
  <r>
    <s v="STND-61265"/>
    <s v="Life Time"/>
    <s v="Life Time Fitness - 16333 S Lagrange Rd - Orland Park"/>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62"/>
    <n v="0.39121574115427199"/>
    <n v="0"/>
    <n v="0"/>
    <n v="94393.110308421397"/>
  </r>
  <r>
    <s v="STND-61265"/>
    <s v="Life Time"/>
    <s v="Life Time Fitness - 16333 S Lagrange Rd - Orland Park"/>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62"/>
    <n v="0.78243148230854498"/>
    <n v="0"/>
    <n v="0"/>
    <n v="188786.22061684297"/>
  </r>
  <r>
    <s v="STND-61265"/>
    <s v="Life Time"/>
    <s v="Life Time Fitness - 16333 S Lagrange Rd - Orland Park"/>
    <x v="73"/>
    <s v="Variable Speed Drives"/>
    <x v="4"/>
    <n v="0"/>
    <n v="36340"/>
    <n v="2.4"/>
    <x v="6"/>
    <x v="0"/>
    <n v="10"/>
    <s v="ΔkWpeak"/>
    <m/>
    <s v="Private-Non-Lighting"/>
    <x v="2"/>
    <n v="3"/>
    <n v="1"/>
    <s v="Non-Lighting"/>
    <n v="0.98952339343681495"/>
    <n v="0.43468415683807998"/>
    <n v="35959.280117493901"/>
    <n v="1.04324197641139"/>
    <n v="0.7"/>
    <n v="25171.4960822457"/>
    <n v="0.73026938348797499"/>
    <n v="7616"/>
    <n v="1.1100000000000001"/>
    <n v="1.29"/>
    <n v="2.1999999999999999E-2"/>
    <n v="0.76"/>
    <n v="9.1911764705882408"/>
    <d v="1900-01-05T13:33:47"/>
    <n v="43362"/>
    <n v="1.04324197641139"/>
    <n v="0"/>
    <n v="0"/>
    <n v="251714.96082245698"/>
  </r>
  <r>
    <s v="STND-61265"/>
    <s v="Life Time"/>
    <s v="Life Time Fitness - 16333 S Lagrange Rd - Orland Park"/>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2"/>
    <n v="0.26081049410284801"/>
    <n v="0"/>
    <n v="0"/>
    <n v="62928.740205614202"/>
  </r>
  <r>
    <s v="STND-61265"/>
    <s v="Life Time"/>
    <s v="Life Time Fitness - 16333 S Lagrange Rd - Orland Park"/>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62"/>
    <n v="0.26081049410284801"/>
    <n v="0"/>
    <n v="0"/>
    <n v="62928.740205614202"/>
  </r>
  <r>
    <s v="STND-61266"/>
    <s v="PM Mold Company,  Inc."/>
    <s v="PM Mold Co Inc - 736 Estes Ave - Schaumburg"/>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281"/>
    <n v="6.3967205395751199"/>
    <n v="0"/>
    <n v="0"/>
    <n v="603700.30614865304"/>
  </r>
  <r>
    <s v="STND-61267"/>
    <s v="Life Time"/>
    <s v="Life Time Fitness - 451 Rolls Dr - Algonquin"/>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7"/>
    <s v="Life Time"/>
    <s v="Life Time Fitness - 451 Rolls Dr - Algonquin"/>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58"/>
    <n v="0.78243148230854498"/>
    <n v="0"/>
    <n v="0"/>
    <n v="188786.22061684297"/>
  </r>
  <r>
    <s v="STND-61267"/>
    <s v="Life Time"/>
    <s v="Life Time Fitness - 451 Rolls Dr - Algonquin"/>
    <x v="73"/>
    <s v="Variable Speed Drives"/>
    <x v="4"/>
    <n v="0"/>
    <n v="36340"/>
    <n v="2.4"/>
    <x v="6"/>
    <x v="0"/>
    <n v="10"/>
    <s v="ΔkWpeak"/>
    <m/>
    <s v="Private-Non-Lighting"/>
    <x v="2"/>
    <n v="3"/>
    <n v="1"/>
    <s v="Non-Lighting"/>
    <n v="0.98952339343681495"/>
    <n v="0.43468415683807998"/>
    <n v="35959.280117493901"/>
    <n v="1.04324197641139"/>
    <n v="0.7"/>
    <n v="25171.4960822457"/>
    <n v="0.73026938348797499"/>
    <n v="7616"/>
    <n v="1.1100000000000001"/>
    <n v="1.29"/>
    <n v="2.1999999999999999E-2"/>
    <n v="0.76"/>
    <n v="9.1911764705882408"/>
    <d v="1900-01-05T13:33:47"/>
    <n v="43358"/>
    <n v="1.04324197641139"/>
    <n v="0"/>
    <n v="0"/>
    <n v="251714.96082245698"/>
  </r>
  <r>
    <s v="STND-61267"/>
    <s v="Life Time"/>
    <s v="Life Time Fitness - 451 Rolls Dr - Algonquin"/>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7"/>
    <s v="Life Time"/>
    <s v="Life Time Fitness - 451 Rolls Dr - Algonquin"/>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8"/>
    <s v="Life Time"/>
    <s v="Life Time Fitness - 28141 Diehl Rd - Warrenville"/>
    <x v="73"/>
    <s v="Variable Speed Drives"/>
    <x v="4"/>
    <n v="0"/>
    <n v="13627.5"/>
    <n v="0.9"/>
    <x v="6"/>
    <x v="0"/>
    <n v="10"/>
    <s v="ΔkWpeak"/>
    <m/>
    <s v="Private-Non-Lighting"/>
    <x v="2"/>
    <n v="3"/>
    <n v="1"/>
    <s v="Non-Lighting"/>
    <n v="0.98952339343681495"/>
    <n v="0.43468415683807998"/>
    <n v="13484.730044060199"/>
    <n v="0.39121574115427199"/>
    <n v="0.7"/>
    <n v="9439.3110308421401"/>
    <n v="0.27385101880799101"/>
    <n v="7616"/>
    <n v="1.1100000000000001"/>
    <n v="1.29"/>
    <n v="2.1999999999999999E-2"/>
    <n v="0.76"/>
    <n v="9.1911764705882408"/>
    <d v="1900-01-05T13:33:47"/>
    <n v="43358"/>
    <n v="0.39121574115427199"/>
    <n v="0"/>
    <n v="0"/>
    <n v="94393.110308421397"/>
  </r>
  <r>
    <s v="STND-61268"/>
    <s v="Life Time"/>
    <s v="Life Time Fitness - 28141 Diehl Rd - Warrenville"/>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58"/>
    <n v="0.78243148230854498"/>
    <n v="0"/>
    <n v="0"/>
    <n v="188786.22061684297"/>
  </r>
  <r>
    <s v="STND-61268"/>
    <s v="Life Time"/>
    <s v="Life Time Fitness - 28141 Diehl Rd - Warrenville"/>
    <x v="73"/>
    <s v="Variable Speed Drives"/>
    <x v="4"/>
    <n v="0"/>
    <n v="27255"/>
    <n v="1.8"/>
    <x v="6"/>
    <x v="0"/>
    <n v="10"/>
    <s v="ΔkWpeak"/>
    <m/>
    <s v="Private-Non-Lighting"/>
    <x v="2"/>
    <n v="3"/>
    <n v="1"/>
    <s v="Non-Lighting"/>
    <n v="0.98952339343681495"/>
    <n v="0.43468415683807998"/>
    <n v="26969.460088120399"/>
    <n v="0.78243148230854498"/>
    <n v="0.7"/>
    <n v="18878.622061684298"/>
    <n v="0.54770203761598102"/>
    <n v="7616"/>
    <n v="1.1100000000000001"/>
    <n v="1.29"/>
    <n v="2.1999999999999999E-2"/>
    <n v="0.76"/>
    <n v="9.1911764705882408"/>
    <d v="1900-01-05T13:33:47"/>
    <n v="43358"/>
    <n v="0.78243148230854498"/>
    <n v="0"/>
    <n v="0"/>
    <n v="188786.22061684297"/>
  </r>
  <r>
    <s v="STND-61268"/>
    <s v="Life Time"/>
    <s v="Life Time Fitness - 28141 Diehl Rd - Warrenvill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8"/>
    <s v="Life Time"/>
    <s v="Life Time Fitness - 28141 Diehl Rd - Warrenville"/>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9"/>
    <s v="Forest Ridge School District - Lee R. Foster Elementary School"/>
    <s v="Forest Ridge School District 142 - Foster School - 5931 School St - Oak Forest"/>
    <x v="2"/>
    <s v="Energy Management System"/>
    <x v="12"/>
    <n v="34431.99"/>
    <n v="85777.94"/>
    <n v="0"/>
    <x v="1"/>
    <x v="1"/>
    <n v="15"/>
    <s v="NA"/>
    <m/>
    <s v="EMS"/>
    <x v="1"/>
    <n v="3"/>
    <n v="1"/>
    <s v="EMS"/>
    <n v="0.91036333343406195"/>
    <n v="0"/>
    <n v="78089.091393506998"/>
    <n v="0"/>
    <n v="0.7"/>
    <n v="54662.3639754549"/>
    <n v="0"/>
    <n v="2979"/>
    <n v="1.17333333333333"/>
    <n v="1.323"/>
    <n v="2.1333333333333301E-2"/>
    <n v="0.72"/>
    <n v="23.497818059751602"/>
    <d v="1900-01-15T18:49:11"/>
    <n v="43373"/>
    <n v="0"/>
    <n v="0"/>
    <n v="0"/>
    <n v="819935.45963182347"/>
  </r>
  <r>
    <s v="STND-61270"/>
    <s v="Forest Ridge School District - Ridge Early Childhood"/>
    <s v="Forest Ridge School District 142 - Ridge Early Childhood - 5151 W 149th St - Oak Forest"/>
    <x v="2"/>
    <s v="Energy Management System"/>
    <x v="12"/>
    <n v="20538.240000000002"/>
    <n v="51165.440000000002"/>
    <n v="0"/>
    <x v="1"/>
    <x v="1"/>
    <n v="15"/>
    <s v="NA"/>
    <m/>
    <s v="EMS"/>
    <x v="1"/>
    <n v="3"/>
    <n v="1"/>
    <s v="EMS"/>
    <n v="0.91036333343406195"/>
    <n v="0"/>
    <n v="46579.140515020503"/>
    <n v="0"/>
    <n v="0.7"/>
    <n v="32605.398360514399"/>
    <n v="0"/>
    <n v="2979"/>
    <n v="1.17333333333333"/>
    <n v="1.323"/>
    <n v="2.1333333333333301E-2"/>
    <n v="0.72"/>
    <n v="23.497818059751602"/>
    <d v="1900-01-15T18:49:11"/>
    <n v="43357"/>
    <n v="0"/>
    <n v="0"/>
    <n v="0"/>
    <n v="489080.975407716"/>
  </r>
  <r>
    <s v="STND-61271"/>
    <s v="Forest Ridge School District - Kerkstra Elementary School"/>
    <s v="Forest Ridge School District 142 - G Kerkstra Elementary School - 14950 S Laramie Ave - Oak Forest"/>
    <x v="2"/>
    <s v="Energy Management System"/>
    <x v="12"/>
    <n v="37311.629999999997"/>
    <n v="92951.78"/>
    <n v="0"/>
    <x v="1"/>
    <x v="1"/>
    <n v="15"/>
    <s v="NA"/>
    <m/>
    <s v="EMS"/>
    <x v="1"/>
    <n v="3"/>
    <n v="1"/>
    <s v="EMS"/>
    <n v="0.91036333343406195"/>
    <n v="0"/>
    <n v="84619.892289429597"/>
    <n v="0"/>
    <n v="0.7"/>
    <n v="59233.924602600702"/>
    <n v="0"/>
    <n v="2979"/>
    <n v="1.17333333333333"/>
    <n v="1.323"/>
    <n v="2.1333333333333301E-2"/>
    <n v="0.72"/>
    <n v="23.497818059751602"/>
    <d v="1900-01-15T18:49:11"/>
    <n v="43373"/>
    <n v="0"/>
    <n v="0"/>
    <n v="0"/>
    <n v="888508.86903901049"/>
  </r>
  <r>
    <s v="STND-61272"/>
    <s v="The Cary Company"/>
    <s v="The Cary Company - 1195 W Fullerton Ave - Addison"/>
    <x v="0"/>
    <s v="Indoor Lighting"/>
    <x v="8"/>
    <n v="0"/>
    <n v="21796.236000000001"/>
    <n v="3.4494769999999999"/>
    <x v="0"/>
    <x v="0"/>
    <n v="9.5383441434566993"/>
    <s v="Qty / 1,000"/>
    <m/>
    <s v="Private-Lighting"/>
    <x v="0"/>
    <n v="3"/>
    <n v="1"/>
    <s v="Lighting"/>
    <n v="0.91633259480590001"/>
    <n v="1.30467645558681"/>
    <n v="19972.6014908818"/>
    <n v="4.50045142598821"/>
    <n v="0.71"/>
    <n v="14180.547058526099"/>
    <n v="3.1953205124516302"/>
    <n v="5242"/>
    <n v="1"/>
    <n v="1.22"/>
    <n v="1.0999999999999999E-2"/>
    <n v="0.68"/>
    <n v="13.3536818008394"/>
    <d v="1900-01-08T12:55:13"/>
    <n v="43350"/>
    <n v="5.42484501686139"/>
    <n v="219.69861639969901"/>
    <n v="0"/>
    <n v="135258.93798670455"/>
  </r>
  <r>
    <s v="STND-61272"/>
    <s v="The Cary Company"/>
    <s v="The Cary Company - 1195 W Fullerton Ave - Addison"/>
    <x v="0"/>
    <s v="Indoor Lighting"/>
    <x v="8"/>
    <n v="0"/>
    <n v="20585.333999999999"/>
    <n v="3.2578390000000002"/>
    <x v="0"/>
    <x v="0"/>
    <n v="9.5383441434566993"/>
    <s v="Qty / 1,000"/>
    <m/>
    <s v="Private-Lighting"/>
    <x v="0"/>
    <n v="3"/>
    <n v="1"/>
    <s v="Lighting"/>
    <n v="0.91633259480590001"/>
    <n v="1.30467645558681"/>
    <n v="18863.012519166099"/>
    <n v="4.2504258393924701"/>
    <n v="0.71"/>
    <n v="13392.738888607901"/>
    <n v="3.0178023459686498"/>
    <n v="5242"/>
    <n v="1"/>
    <n v="1.22"/>
    <n v="1.0999999999999999E-2"/>
    <n v="0.68"/>
    <n v="13.3536818008394"/>
    <d v="1900-01-08T12:55:13"/>
    <n v="43350"/>
    <n v="5.1234641265579404"/>
    <n v="207.493137710827"/>
    <n v="0"/>
    <n v="127744.55254299796"/>
  </r>
  <r>
    <s v="STND-61272"/>
    <s v="The Cary Company"/>
    <s v="The Cary Company - 1195 W Fullerton Ave - Addison"/>
    <x v="7"/>
    <s v="Indoor Lighting"/>
    <x v="8"/>
    <n v="0"/>
    <n v="19154.268"/>
    <n v="9.8444850000000006"/>
    <x v="0"/>
    <x v="0"/>
    <n v="8"/>
    <s v="Qty / 1,000"/>
    <m/>
    <s v="Private-Lighting"/>
    <x v="0"/>
    <n v="3"/>
    <n v="1"/>
    <s v="Lighting"/>
    <n v="0.91633259480590001"/>
    <n v="1.30467645558681"/>
    <n v="17551.6800980476"/>
    <n v="12.8438677968775"/>
    <n v="0.71"/>
    <n v="12461.6928696138"/>
    <n v="9.1191461357830104"/>
    <n v="5242"/>
    <n v="1"/>
    <n v="1.22"/>
    <n v="1.0999999999999999E-2"/>
    <n v="0.68"/>
    <n v="13.3536818008394"/>
    <d v="1900-01-08T12:55:13"/>
    <n v="43350"/>
    <n v="19.8636990363091"/>
    <n v="193.068481078524"/>
    <n v="0"/>
    <n v="99693.542956910402"/>
  </r>
  <r>
    <s v="STND-61273"/>
    <s v="Forest Ridge School District  - Jack Hille Middle School"/>
    <s v="Forest Ridge School District 142 - Jack Hille Middle School - 5800 W 151st St - Oak Forest"/>
    <x v="2"/>
    <s v="Energy Management System"/>
    <x v="12"/>
    <n v="51403.17"/>
    <n v="128057.02"/>
    <n v="0"/>
    <x v="1"/>
    <x v="1"/>
    <n v="15"/>
    <s v="NA"/>
    <m/>
    <s v="EMS"/>
    <x v="1"/>
    <n v="3"/>
    <n v="1"/>
    <s v="EMS"/>
    <n v="0.91036333343406195"/>
    <n v="0"/>
    <n v="116578.415596832"/>
    <n v="0"/>
    <n v="0.7"/>
    <n v="81604.890917782701"/>
    <n v="0"/>
    <n v="2979"/>
    <n v="1.17333333333333"/>
    <n v="1.323"/>
    <n v="2.1333333333333301E-2"/>
    <n v="0.72"/>
    <n v="23.497818059751602"/>
    <d v="1900-01-15T18:49:11"/>
    <n v="43357"/>
    <n v="0"/>
    <n v="0"/>
    <n v="0"/>
    <n v="1224073.3637667405"/>
  </r>
  <r>
    <s v="STND-61276"/>
    <s v="LaGrange Highlands School District 106"/>
    <s v="LaGrange Elementary School - 5850 Laurel Ave - LaGrange"/>
    <x v="0"/>
    <s v="Indoor Lighting"/>
    <x v="12"/>
    <n v="0"/>
    <n v="20828.93"/>
    <n v="5.6795900000000001"/>
    <x v="0"/>
    <x v="1"/>
    <n v="15"/>
    <s v="Qty / 1,000"/>
    <m/>
    <s v="Public-Lighting"/>
    <x v="0"/>
    <n v="3"/>
    <n v="1"/>
    <s v="Lighting"/>
    <n v="0.99829244462109001"/>
    <n v="0.987374621353864"/>
    <n v="20793.363448541601"/>
    <n v="5.6078830256951901"/>
    <n v="0.71"/>
    <n v="14763.288048464499"/>
    <n v="3.98159694824359"/>
    <n v="2979"/>
    <n v="1.17333333333333"/>
    <n v="1.323"/>
    <n v="2.1333333333333301E-2"/>
    <n v="0.72"/>
    <n v="23.497818059751602"/>
    <d v="1900-01-15T18:49:11"/>
    <n v="43351"/>
    <n v="5.8871703889468296"/>
    <n v="378.061153609847"/>
    <n v="0"/>
    <n v="221449.32072696747"/>
  </r>
  <r>
    <s v="STND-61276"/>
    <s v="LaGrange Highlands School District 106"/>
    <s v="LaGrange Elementary School - 5850 Laurel Ave - LaGrange"/>
    <x v="0"/>
    <s v="Indoor Lighting"/>
    <x v="12"/>
    <n v="0"/>
    <n v="1157.163"/>
    <n v="0.31553300000000001"/>
    <x v="0"/>
    <x v="1"/>
    <n v="15"/>
    <s v="Qty / 1,000"/>
    <m/>
    <s v="Public-Lighting"/>
    <x v="0"/>
    <n v="3"/>
    <n v="1"/>
    <s v="Lighting"/>
    <n v="0.99829244462109001"/>
    <n v="0.987374621353864"/>
    <n v="1155.1870800950701"/>
    <n v="0.31154927639964902"/>
    <n v="0.71"/>
    <n v="820.18282686750297"/>
    <n v="0.22119998624375101"/>
    <n v="2979"/>
    <n v="1.17333333333333"/>
    <n v="1.323"/>
    <n v="2.1333333333333301E-2"/>
    <n v="0.72"/>
    <n v="23.497818059751602"/>
    <d v="1900-01-15T18:49:11"/>
    <n v="43351"/>
    <n v="0.32706525195226399"/>
    <n v="21.003401456274101"/>
    <n v="0"/>
    <n v="12302.742403012544"/>
  </r>
  <r>
    <s v="STND-61276"/>
    <s v="LaGrange Highlands School District 106"/>
    <s v="LaGrange Elementary School - 5850 Laurel Ave - LaGrange"/>
    <x v="0"/>
    <s v="Indoor Lighting"/>
    <x v="12"/>
    <n v="0"/>
    <n v="3.4849999999999999"/>
    <n v="9.5E-4"/>
    <x v="0"/>
    <x v="1"/>
    <n v="15"/>
    <s v="Qty / 1,000"/>
    <m/>
    <s v="Public-Lighting"/>
    <x v="0"/>
    <n v="3"/>
    <n v="1"/>
    <s v="Lighting"/>
    <n v="0.99829244462109001"/>
    <n v="0.987374621353864"/>
    <n v="3.4790491695045"/>
    <n v="9.3800589028617096E-4"/>
    <n v="0.71"/>
    <n v="2.4701249103481899"/>
    <n v="6.6598418210318095E-4"/>
    <n v="2979"/>
    <n v="1.17333333333333"/>
    <n v="1.323"/>
    <n v="2.1333333333333301E-2"/>
    <n v="0.72"/>
    <n v="23.497818059751602"/>
    <d v="1900-01-15T18:49:11"/>
    <n v="43351"/>
    <n v="9.8472105724171791E-4"/>
    <n v="6.3255439445536396E-2"/>
    <n v="0"/>
    <n v="37.051873655222849"/>
  </r>
  <r>
    <s v="STND-61277"/>
    <s v="3400 Management LLC"/>
    <s v="3400 Management LLC - 3400 Dundee Road - Northbrook"/>
    <x v="0"/>
    <s v="Indoor Lighting"/>
    <x v="6"/>
    <n v="0"/>
    <n v="3240.4319999999998"/>
    <n v="0.72863999999999995"/>
    <x v="0"/>
    <x v="0"/>
    <n v="15"/>
    <s v="Qty / 1,000"/>
    <m/>
    <s v="Private-Lighting"/>
    <x v="0"/>
    <n v="3"/>
    <n v="1"/>
    <s v="Lighting"/>
    <n v="0.91633259480590001"/>
    <n v="1.30467645558681"/>
    <n v="2969.3134628520702"/>
    <n v="0.95063945259877103"/>
    <n v="0.71"/>
    <n v="2108.2125586249699"/>
    <n v="0.674954011345127"/>
    <n v="2885"/>
    <n v="1.165"/>
    <n v="1.3779999999999999"/>
    <n v="2.5499999999999998E-2"/>
    <n v="0.55000000000000004"/>
    <n v="24.263431542460999"/>
    <d v="1900-01-16T07:56:40"/>
    <n v="43338"/>
    <n v="1.25430723393425"/>
    <n v="64.9935564830282"/>
    <n v="0"/>
    <n v="31623.188379374547"/>
  </r>
  <r>
    <s v="STND-61277"/>
    <s v="3400 Management LLC"/>
    <s v="3400 Management LLC - 3400 Dundee Road - Northbrook"/>
    <x v="0"/>
    <s v="Indoor Lighting"/>
    <x v="6"/>
    <n v="0"/>
    <n v="1620.2159999999999"/>
    <n v="0.36431999999999998"/>
    <x v="0"/>
    <x v="0"/>
    <n v="15"/>
    <s v="Qty / 1,000"/>
    <m/>
    <s v="Private-Lighting"/>
    <x v="0"/>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338"/>
    <n v="0.62715361696712701"/>
    <n v="32.4967782415141"/>
    <n v="0"/>
    <n v="15811.59418968735"/>
  </r>
  <r>
    <s v="STND-61278"/>
    <s v="Parenti &amp; Raffaelli, Ltd"/>
    <s v="Parenti &amp; Raffaelli Ltd - 1401 Feehanville - Mount Prospect"/>
    <x v="10"/>
    <s v="Compressed Air"/>
    <x v="10"/>
    <n v="0"/>
    <n v="83232"/>
    <n v="13.36"/>
    <x v="4"/>
    <x v="0"/>
    <n v="10"/>
    <s v="ΔkWpeak / CF"/>
    <n v="0.95"/>
    <s v="Private-Non-Lighting"/>
    <x v="2"/>
    <n v="3"/>
    <n v="1"/>
    <s v="Non-Lighting"/>
    <n v="0.98952339343681495"/>
    <n v="0.43468415683807998"/>
    <n v="82360.011082533005"/>
    <n v="5.8073803353567497"/>
    <n v="0.7"/>
    <n v="57652.007757773099"/>
    <n v="4.0651662347497304"/>
    <n v="4618"/>
    <n v="1.02"/>
    <n v="1.04"/>
    <n v="1.2E-2"/>
    <n v="0.81"/>
    <n v="15.158077089649201"/>
    <d v="1900-01-09T19:51:10"/>
    <n v="43378"/>
    <n v="6.1130319319544801"/>
    <n v="0"/>
    <n v="0"/>
    <n v="576520.07757773099"/>
  </r>
  <r>
    <s v="STND-61279"/>
    <s v="County of DuPage School District 48"/>
    <s v="Salt Creek School District 48 (Stella May Swartz Elementary School) - 17W160 16th St - Oakbrook Terrace"/>
    <x v="18"/>
    <s v="HVAC"/>
    <x v="12"/>
    <n v="0"/>
    <n v="7636.3559999999998"/>
    <n v="4.9326730000000003"/>
    <x v="3"/>
    <x v="1"/>
    <n v="20"/>
    <s v="ΔkWpeak / CF"/>
    <n v="1"/>
    <s v="Public-Non-Lighting"/>
    <x v="2"/>
    <n v="3"/>
    <n v="1"/>
    <s v="Non-Lighting"/>
    <n v="1.01534080484258"/>
    <n v="0.52563350510805795"/>
    <n v="7753.50384710444"/>
    <n v="2.5927781985418799"/>
    <n v="0.7"/>
    <n v="5427.4526929731101"/>
    <n v="1.8149447389793201"/>
    <n v="2979"/>
    <n v="1.17333333333333"/>
    <n v="1.323"/>
    <n v="2.1333333333333301E-2"/>
    <n v="0.72"/>
    <n v="23.497818059751602"/>
    <d v="1900-01-15T18:49:11"/>
    <n v="43457"/>
    <n v="2.5927781985418799"/>
    <n v="0"/>
    <n v="0"/>
    <n v="108549.0538594622"/>
  </r>
  <r>
    <s v="STND-61280"/>
    <s v="Parkway North Owners Association"/>
    <s v="Parkway North Owners Association - c/o Colliers International - 3 Parkway N Ste 150-S - Deerfield"/>
    <x v="63"/>
    <s v="Outdoor &amp; Garage Lighting"/>
    <x v="1"/>
    <n v="0"/>
    <n v="53516.245000000003"/>
    <n v="0"/>
    <x v="0"/>
    <x v="0"/>
    <n v="10.1978380583316"/>
    <s v="Qty / 1,000"/>
    <m/>
    <s v="Private-Lighting"/>
    <x v="0"/>
    <n v="3"/>
    <n v="1"/>
    <s v="Lighting"/>
    <n v="0.91633259480590001"/>
    <n v="1.30467645558681"/>
    <n v="49038.679645118304"/>
    <n v="0"/>
    <n v="0.71"/>
    <n v="34817.462548033996"/>
    <n v="0"/>
    <n v="4903"/>
    <n v="1"/>
    <n v="1"/>
    <n v="0"/>
    <n v="0"/>
    <n v="14.276973281664301"/>
    <d v="1900-01-09T04:44:53"/>
    <n v="43398"/>
    <n v="0"/>
    <n v="0"/>
    <n v="0"/>
    <n v="355062.84466687619"/>
  </r>
  <r>
    <s v="STND-61281"/>
    <s v="7-Eleven Inc"/>
    <s v="7-Eleven Inc #30109 - 2441 W Glenview Rd - Glenview"/>
    <x v="14"/>
    <s v="Refrigeration"/>
    <x v="4"/>
    <n v="0"/>
    <n v="1204.2"/>
    <n v="0.12659999999999999"/>
    <x v="2"/>
    <x v="0"/>
    <n v="15"/>
    <s v="ΔkWpeak / CF"/>
    <n v="1"/>
    <s v="Private-Non-Lighting"/>
    <x v="2"/>
    <n v="3"/>
    <n v="1"/>
    <s v="Non-Lighting"/>
    <n v="0.98952339343681495"/>
    <n v="0.43468415683807998"/>
    <n v="1191.58407037661"/>
    <n v="5.5031014255700998E-2"/>
    <n v="0.7"/>
    <n v="834.10884926362905"/>
    <n v="3.8521709978990702E-2"/>
    <n v="7616"/>
    <n v="1.1100000000000001"/>
    <n v="1.29"/>
    <n v="2.1999999999999999E-2"/>
    <n v="0.76"/>
    <n v="9.1911764705882408"/>
    <d v="1900-01-05T13:33:47"/>
    <n v="43380"/>
    <n v="5.5031014255700998E-2"/>
    <n v="0"/>
    <n v="0"/>
    <n v="12511.632738954435"/>
  </r>
  <r>
    <s v="STND-61282"/>
    <s v="Prologis USLV SubREIT 1, LLC"/>
    <s v="Prologis - 3710 River Rd Suite 300 - Franklin Park"/>
    <x v="0"/>
    <s v="Indoor Lighting"/>
    <x v="8"/>
    <n v="0"/>
    <n v="39681.94"/>
    <n v="6.2800719999999997"/>
    <x v="0"/>
    <x v="0"/>
    <n v="9.5383441434566993"/>
    <s v="Qty / 1,000"/>
    <m/>
    <s v="Private-Lighting"/>
    <x v="0"/>
    <n v="3"/>
    <n v="1"/>
    <s v="Lighting"/>
    <n v="0.91633259480590001"/>
    <n v="1.30467645558681"/>
    <n v="36361.855047131998"/>
    <n v="8.1934620777899507"/>
    <n v="0.71"/>
    <n v="25816.917083463701"/>
    <n v="5.8173580752308602"/>
    <n v="5242"/>
    <n v="1"/>
    <n v="1.22"/>
    <n v="1.0999999999999999E-2"/>
    <n v="0.68"/>
    <n v="13.3536818008394"/>
    <d v="1900-01-08T12:55:13"/>
    <n v="43379"/>
    <n v="9.8764007687921307"/>
    <n v="399.98040551845202"/>
    <n v="0"/>
    <n v="246250.63986516319"/>
  </r>
  <r>
    <s v="STND-61282"/>
    <s v="Prologis USLV SubREIT 1, LLC"/>
    <s v="Prologis - 3710 River Rd Suite 300 - Franklin Park"/>
    <x v="7"/>
    <s v="Indoor Lighting"/>
    <x v="8"/>
    <n v="0"/>
    <n v="7649.1260000000002"/>
    <n v="3.9313280000000002"/>
    <x v="0"/>
    <x v="0"/>
    <n v="8"/>
    <s v="Qty / 1,000"/>
    <m/>
    <s v="Private-Lighting"/>
    <x v="0"/>
    <n v="3"/>
    <n v="1"/>
    <s v="Lighting"/>
    <n v="0.91633259480590001"/>
    <n v="1.30467645558681"/>
    <n v="7009.1434755772698"/>
    <n v="5.12911108078917"/>
    <n v="0.71"/>
    <n v="4976.49186765986"/>
    <n v="3.6416688673603099"/>
    <n v="5242"/>
    <n v="1"/>
    <n v="1.22"/>
    <n v="1.0999999999999999E-2"/>
    <n v="0.68"/>
    <n v="13.3536818008394"/>
    <d v="1900-01-08T12:55:13"/>
    <n v="43379"/>
    <n v="7.9324328499677801"/>
    <n v="77.100578231349999"/>
    <n v="0"/>
    <n v="39811.93494127888"/>
  </r>
  <r>
    <s v="STND-61283"/>
    <s v="Bottling Group LLC"/>
    <s v="Bottling Group LLC - 1400 W 35th Street - Chicago"/>
    <x v="0"/>
    <s v="Indoor Lighting"/>
    <x v="8"/>
    <n v="0"/>
    <n v="200852.47200000001"/>
    <n v="31.786954000000001"/>
    <x v="0"/>
    <x v="0"/>
    <n v="9.5383441434566993"/>
    <s v="Qty / 1,000"/>
    <m/>
    <s v="Private-Lighting"/>
    <x v="0"/>
    <n v="1"/>
    <n v="1"/>
    <s v="Lighting"/>
    <n v="0.99989942556735301"/>
    <n v="1.019640158801"/>
    <n v="200832.271376583"/>
    <n v="32.411254824360199"/>
    <n v="0.71"/>
    <n v="142590.912677374"/>
    <n v="23.011990925295802"/>
    <n v="5242"/>
    <n v="1"/>
    <n v="1.22"/>
    <n v="1.0999999999999999E-2"/>
    <n v="0.68"/>
    <n v="13.3536818008394"/>
    <d v="1900-01-08T12:55:13"/>
    <n v="43378"/>
    <n v="39.068532816248997"/>
    <n v="2209.1549851424102"/>
    <n v="0"/>
    <n v="1360081.1968463759"/>
  </r>
  <r>
    <s v="STND-61283"/>
    <s v="Bottling Group LLC"/>
    <s v="Bottling Group LLC - 1400 W 35th Street - Chicago"/>
    <x v="0"/>
    <s v="Indoor Lighting"/>
    <x v="8"/>
    <n v="0"/>
    <n v="115.324"/>
    <n v="1.8251E-2"/>
    <x v="0"/>
    <x v="0"/>
    <n v="9.5383441434566993"/>
    <s v="Qty / 1,000"/>
    <m/>
    <s v="Private-Lighting"/>
    <x v="0"/>
    <n v="1"/>
    <n v="1"/>
    <s v="Lighting"/>
    <n v="0.99989942556735301"/>
    <n v="1.019640158801"/>
    <n v="115.31240135412899"/>
    <n v="1.8609452538277099E-2"/>
    <n v="0.71"/>
    <n v="81.871804961431806"/>
    <n v="1.3212711302176799E-2"/>
    <n v="5242"/>
    <n v="1"/>
    <n v="1.22"/>
    <n v="1.0999999999999999E-2"/>
    <n v="0.68"/>
    <n v="13.3536818008394"/>
    <d v="1900-01-08T12:55:13"/>
    <n v="43378"/>
    <n v="2.2431837678733298E-2"/>
    <n v="1.2684364148954199"/>
    <n v="0"/>
    <n v="780.92145136810223"/>
  </r>
  <r>
    <s v="STND-61283"/>
    <s v="Bottling Group LLC"/>
    <s v="Bottling Group LLC - 1400 W 35th Street - Chicago"/>
    <x v="0"/>
    <s v="Indoor Lighting"/>
    <x v="8"/>
    <n v="0"/>
    <n v="13713.072"/>
    <n v="2.1702340000000002"/>
    <x v="0"/>
    <x v="0"/>
    <n v="9.5383441434566993"/>
    <s v="Qty / 1,000"/>
    <m/>
    <s v="Private-Lighting"/>
    <x v="0"/>
    <n v="1"/>
    <n v="1"/>
    <s v="Lighting"/>
    <n v="0.99989942556735301"/>
    <n v="1.019640158801"/>
    <n v="13711.6928155637"/>
    <n v="2.2128577403953398"/>
    <n v="0.71"/>
    <n v="9735.3018990502605"/>
    <n v="1.57112899568069"/>
    <n v="5242"/>
    <n v="1"/>
    <n v="1.22"/>
    <n v="1.0999999999999999E-2"/>
    <n v="0.68"/>
    <n v="13.3536818008394"/>
    <d v="1900-01-08T12:55:13"/>
    <n v="43378"/>
    <n v="2.6673791470531998"/>
    <n v="150.82862097120099"/>
    <n v="0"/>
    <n v="92858.659853588935"/>
  </r>
  <r>
    <s v="STND-61283"/>
    <s v="Bottling Group LLC"/>
    <s v="Bottling Group LLC - 1400 W 35th Street - Chicago"/>
    <x v="0"/>
    <s v="Indoor Lighting"/>
    <x v="8"/>
    <n v="0"/>
    <n v="-26.21"/>
    <n v="-4.1479999999999998E-3"/>
    <x v="0"/>
    <x v="0"/>
    <n v="9.5383441434566993"/>
    <s v="Qty / 1,000"/>
    <m/>
    <s v="Private-Lighting"/>
    <x v="0"/>
    <n v="1"/>
    <n v="1"/>
    <s v="Lighting"/>
    <n v="0.99989942556735301"/>
    <n v="1.019640158801"/>
    <n v="-26.207363944120299"/>
    <n v="-4.2294673787065598E-3"/>
    <n v="0.71"/>
    <n v="-18.6072284003254"/>
    <n v="-3.0029218388816599E-3"/>
    <n v="5242"/>
    <n v="1"/>
    <n v="1.22"/>
    <n v="1.0999999999999999E-2"/>
    <n v="0.68"/>
    <n v="13.3536818008394"/>
    <d v="1900-01-08T12:55:13"/>
    <n v="43378"/>
    <n v="-5.0982007940050204E-3"/>
    <n v="-0.28828100338532298"/>
    <n v="0"/>
    <n v="-177.48214803820494"/>
  </r>
  <r>
    <s v="STND-61283"/>
    <s v="Bottling Group LLC"/>
    <s v="Bottling Group LLC - 1400 W 35th Street - Chicago"/>
    <x v="0"/>
    <s v="Indoor Lighting"/>
    <x v="8"/>
    <n v="0"/>
    <n v="3344.3960000000002"/>
    <n v="0.52928500000000001"/>
    <x v="0"/>
    <x v="0"/>
    <n v="9.5383441434566993"/>
    <s v="Qty / 1,000"/>
    <m/>
    <s v="Private-Lighting"/>
    <x v="0"/>
    <n v="1"/>
    <n v="1"/>
    <s v="Lighting"/>
    <n v="0.99989942556735301"/>
    <n v="1.019640158801"/>
    <n v="3344.0596392697498"/>
    <n v="0.53968024145098903"/>
    <n v="0.71"/>
    <n v="2374.2823438815199"/>
    <n v="0.38317297143020201"/>
    <n v="5242"/>
    <n v="1"/>
    <n v="1.22"/>
    <n v="1.0999999999999999E-2"/>
    <n v="0.68"/>
    <n v="13.3536818008394"/>
    <d v="1900-01-08T12:55:13"/>
    <n v="43378"/>
    <n v="0.65053066712992902"/>
    <n v="36.784656031967302"/>
    <n v="0"/>
    <n v="22646.722089674939"/>
  </r>
  <r>
    <s v="STND-61283"/>
    <s v="Bottling Group LLC"/>
    <s v="Bottling Group LLC - 1400 W 35th Street - Chicago"/>
    <x v="0"/>
    <s v="Indoor Lighting"/>
    <x v="8"/>
    <n v="0"/>
    <n v="896.38199999999995"/>
    <n v="0.14186199999999999"/>
    <x v="0"/>
    <x v="0"/>
    <n v="9.5383441434566993"/>
    <s v="Qty / 1,000"/>
    <m/>
    <s v="Private-Lighting"/>
    <x v="0"/>
    <n v="1"/>
    <n v="1"/>
    <s v="Lighting"/>
    <n v="0.99989942556735301"/>
    <n v="1.019640158801"/>
    <n v="896.29184688891496"/>
    <n v="0.14464819220782801"/>
    <n v="0.71"/>
    <n v="636.36721129112902"/>
    <n v="0.102700216467558"/>
    <n v="5242"/>
    <n v="1"/>
    <n v="1.22"/>
    <n v="1.0999999999999999E-2"/>
    <n v="0.68"/>
    <n v="13.3536818008394"/>
    <d v="1900-01-08T12:55:13"/>
    <n v="43378"/>
    <n v="0.174358958784749"/>
    <n v="9.8592103157780606"/>
    <n v="0"/>
    <n v="6069.8894629066126"/>
  </r>
  <r>
    <s v="STND-61283"/>
    <s v="Bottling Group LLC"/>
    <s v="Bottling Group LLC - 1400 W 35th Street - Chicago"/>
    <x v="0"/>
    <s v="Indoor Lighting"/>
    <x v="8"/>
    <n v="0"/>
    <n v="7265.4120000000003"/>
    <n v="1.149826"/>
    <x v="0"/>
    <x v="0"/>
    <n v="9.5383441434566993"/>
    <s v="Qty / 1,000"/>
    <m/>
    <s v="Private-Lighting"/>
    <x v="0"/>
    <n v="1"/>
    <n v="1"/>
    <s v="Lighting"/>
    <n v="0.99989942556735301"/>
    <n v="1.019640158801"/>
    <n v="7264.6812853101501"/>
    <n v="1.17240876523352"/>
    <n v="0.71"/>
    <n v="5157.9237125702102"/>
    <n v="0.83241022331580194"/>
    <n v="5242"/>
    <n v="1"/>
    <n v="1.22"/>
    <n v="1.0999999999999999E-2"/>
    <n v="0.68"/>
    <n v="13.3536818008394"/>
    <d v="1900-01-08T12:55:13"/>
    <n v="43378"/>
    <n v="1.4132217517279699"/>
    <n v="79.911494138411697"/>
    <n v="0"/>
    <n v="49198.051436190501"/>
  </r>
  <r>
    <s v="STND-61283"/>
    <s v="Bottling Group LLC"/>
    <s v="Bottling Group LLC - 1400 W 35th Street - Chicago"/>
    <x v="0"/>
    <s v="Indoor Lighting"/>
    <x v="8"/>
    <n v="0"/>
    <n v="6080.72"/>
    <n v="0.96233599999999997"/>
    <x v="0"/>
    <x v="0"/>
    <n v="9.5383441434566993"/>
    <s v="Qty / 1,000"/>
    <m/>
    <s v="Private-Lighting"/>
    <x v="0"/>
    <n v="1"/>
    <n v="1"/>
    <s v="Lighting"/>
    <n v="0.99989942556735301"/>
    <n v="1.019640158801"/>
    <n v="6080.1084350359097"/>
    <n v="0.98123643185992304"/>
    <n v="0.71"/>
    <n v="4316.8769888754996"/>
    <n v="0.69667786662054498"/>
    <n v="5242"/>
    <n v="1"/>
    <n v="1.22"/>
    <n v="1.0999999999999999E-2"/>
    <n v="0.68"/>
    <n v="13.3536818008394"/>
    <d v="1900-01-08T12:55:13"/>
    <n v="43378"/>
    <n v="1.1827825842091599"/>
    <n v="66.881192785395001"/>
    <n v="0"/>
    <n v="41175.858344863613"/>
  </r>
  <r>
    <s v="STND-61283"/>
    <s v="Bottling Group LLC"/>
    <s v="Bottling Group LLC - 1400 W 35th Street - Chicago"/>
    <x v="0"/>
    <s v="Indoor Lighting"/>
    <x v="8"/>
    <n v="0"/>
    <n v="2044.38"/>
    <n v="0.323544"/>
    <x v="0"/>
    <x v="0"/>
    <n v="9.5383441434566993"/>
    <s v="Qty / 1,000"/>
    <m/>
    <s v="Private-Lighting"/>
    <x v="0"/>
    <n v="1"/>
    <n v="1"/>
    <s v="Lighting"/>
    <n v="0.99989942556735301"/>
    <n v="1.019640158801"/>
    <n v="2044.17438764138"/>
    <n v="0.32989845553911201"/>
    <n v="0.71"/>
    <n v="1451.36381522538"/>
    <n v="0.23422790343277"/>
    <n v="5242"/>
    <n v="1"/>
    <n v="1.22"/>
    <n v="1.0999999999999999E-2"/>
    <n v="0.68"/>
    <n v="13.3536818008394"/>
    <d v="1900-01-08T12:55:13"/>
    <n v="43378"/>
    <n v="0.397659661932391"/>
    <n v="22.485918264055201"/>
    <n v="0"/>
    <n v="13843.607546979974"/>
  </r>
  <r>
    <s v="STND-61283"/>
    <s v="Bottling Group LLC"/>
    <s v="Bottling Group LLC - 1400 W 35th Street - Chicago"/>
    <x v="62"/>
    <s v="Indoor Lighting"/>
    <x v="8"/>
    <n v="0"/>
    <n v="172.98599999999999"/>
    <n v="2.7376999999999999E-2"/>
    <x v="0"/>
    <x v="0"/>
    <n v="9.5383441434566993"/>
    <s v="Qty / 1,000"/>
    <m/>
    <s v="Private-Lighting"/>
    <x v="0"/>
    <n v="1"/>
    <n v="1"/>
    <s v="Lighting"/>
    <n v="0.99989942556735301"/>
    <n v="1.019640158801"/>
    <n v="172.968602031194"/>
    <n v="2.7914688627495101E-2"/>
    <n v="0.71"/>
    <n v="122.807707442148"/>
    <n v="1.98194289255215E-2"/>
    <n v="5242"/>
    <n v="1"/>
    <n v="1.22"/>
    <n v="1.0999999999999999E-2"/>
    <n v="0.68"/>
    <n v="13.3536818008394"/>
    <d v="1900-01-08T12:55:13"/>
    <n v="43378"/>
    <n v="3.3648371055321903E-2"/>
    <n v="1.90265462234313"/>
    <n v="0"/>
    <n v="1171.3821770521561"/>
  </r>
  <r>
    <s v="STND-61283"/>
    <s v="Bottling Group LLC"/>
    <s v="Bottling Group LLC - 1400 W 35th Street - Chicago"/>
    <x v="62"/>
    <s v="Indoor Lighting"/>
    <x v="8"/>
    <n v="0"/>
    <n v="182631.28"/>
    <n v="28.903264"/>
    <x v="0"/>
    <x v="0"/>
    <n v="9.5383441434566993"/>
    <s v="Qty / 1,000"/>
    <m/>
    <s v="Private-Lighting"/>
    <x v="0"/>
    <n v="1"/>
    <n v="1"/>
    <s v="Lighting"/>
    <n v="0.99989942556735301"/>
    <n v="1.019640158801"/>
    <n v="182612.91196262999"/>
    <n v="29.4709286948273"/>
    <n v="0.71"/>
    <n v="129655.167493468"/>
    <n v="20.924359373327398"/>
    <n v="5242"/>
    <n v="1"/>
    <n v="1.22"/>
    <n v="1.0999999999999999E-2"/>
    <n v="0.68"/>
    <n v="13.3536818008394"/>
    <d v="1900-01-08T12:55:13"/>
    <n v="43378"/>
    <n v="35.524263132626999"/>
    <n v="2008.7420315889301"/>
    <n v="0"/>
    <n v="1236695.6075302179"/>
  </r>
  <r>
    <s v="STND-61283"/>
    <s v="Bottling Group LLC"/>
    <s v="Bottling Group LLC - 1400 W 35th Street - Chicago"/>
    <x v="62"/>
    <s v="Indoor Lighting"/>
    <x v="8"/>
    <n v="0"/>
    <n v="817.75199999999995"/>
    <n v="0.12941800000000001"/>
    <x v="0"/>
    <x v="0"/>
    <n v="9.5383441434566993"/>
    <s v="Qty / 1,000"/>
    <m/>
    <s v="Private-Lighting"/>
    <x v="0"/>
    <n v="1"/>
    <n v="1"/>
    <s v="Lighting"/>
    <n v="0.99989942556735301"/>
    <n v="1.019640158801"/>
    <n v="817.66975505655398"/>
    <n v="0.13195979007170799"/>
    <n v="0.71"/>
    <n v="580.54552609015298"/>
    <n v="9.36914509509129E-2"/>
    <n v="5242"/>
    <n v="1"/>
    <n v="1.22"/>
    <n v="1.0999999999999999E-2"/>
    <n v="0.68"/>
    <n v="13.3536818008394"/>
    <d v="1900-01-08T12:55:13"/>
    <n v="43378"/>
    <n v="0.159064356402734"/>
    <n v="8.9943673056220899"/>
    <n v="0"/>
    <n v="5537.4430187919988"/>
  </r>
  <r>
    <s v="STND-61283"/>
    <s v="Bottling Group LLC"/>
    <s v="Bottling Group LLC - 1400 W 35th Street - Chicago"/>
    <x v="62"/>
    <s v="Indoor Lighting"/>
    <x v="8"/>
    <n v="0"/>
    <n v="-10.484"/>
    <n v="-1.6590000000000001E-3"/>
    <x v="0"/>
    <x v="0"/>
    <n v="9.5383441434566993"/>
    <s v="Qty / 1,000"/>
    <m/>
    <s v="Private-Lighting"/>
    <x v="0"/>
    <n v="1"/>
    <n v="1"/>
    <s v="Lighting"/>
    <n v="0.99989942556735301"/>
    <n v="1.019640158801"/>
    <n v="-10.482945577648101"/>
    <n v="-1.6915830234508699E-3"/>
    <n v="0.71"/>
    <n v="-7.4428913601301696"/>
    <n v="-1.2010239466501099E-3"/>
    <n v="5242"/>
    <n v="1"/>
    <n v="1.22"/>
    <n v="1.0999999999999999E-2"/>
    <n v="0.68"/>
    <n v="13.3536818008394"/>
    <d v="1900-01-08T12:55:13"/>
    <n v="43378"/>
    <n v="-2.03903450271319E-3"/>
    <n v="-0.115312401354129"/>
    <n v="0"/>
    <n v="-70.992859215282067"/>
  </r>
  <r>
    <s v="STND-61283"/>
    <s v="Bottling Group LLC"/>
    <s v="Bottling Group LLC - 1400 W 35th Street - Chicago"/>
    <x v="62"/>
    <s v="Indoor Lighting"/>
    <x v="8"/>
    <n v="0"/>
    <n v="2316.9639999999999"/>
    <n v="0.36668299999999998"/>
    <x v="0"/>
    <x v="0"/>
    <n v="9.5383441434566993"/>
    <s v="Qty / 1,000"/>
    <m/>
    <s v="Private-Lighting"/>
    <x v="0"/>
    <n v="1"/>
    <n v="1"/>
    <s v="Lighting"/>
    <n v="0.99989942556735301"/>
    <n v="1.019640158801"/>
    <n v="2316.7309726602398"/>
    <n v="0.373884712349629"/>
    <n v="0.71"/>
    <n v="1644.87899058877"/>
    <n v="0.26545814576823601"/>
    <n v="5242"/>
    <n v="1"/>
    <n v="1.22"/>
    <n v="1.0999999999999999E-2"/>
    <n v="0.68"/>
    <n v="13.3536818008394"/>
    <d v="1900-01-08T12:55:13"/>
    <n v="43378"/>
    <n v="0.45068070437515501"/>
    <n v="25.4840406992626"/>
    <n v="0"/>
    <n v="15689.421886577362"/>
  </r>
  <r>
    <s v="STND-61283"/>
    <s v="Bottling Group LLC"/>
    <s v="Bottling Group LLC - 1400 W 35th Street - Chicago"/>
    <x v="62"/>
    <s v="Indoor Lighting"/>
    <x v="8"/>
    <n v="0"/>
    <n v="1147.998"/>
    <n v="0.18168200000000001"/>
    <x v="0"/>
    <x v="0"/>
    <n v="9.5383441434566993"/>
    <s v="Qty / 1,000"/>
    <m/>
    <s v="Private-Lighting"/>
    <x v="0"/>
    <n v="1"/>
    <n v="1"/>
    <s v="Lighting"/>
    <n v="0.99989942556735301"/>
    <n v="1.019640158801"/>
    <n v="1147.88254075247"/>
    <n v="0.185250263331284"/>
    <n v="0.71"/>
    <n v="814.99660393425404"/>
    <n v="0.131527686965212"/>
    <n v="5242"/>
    <n v="1"/>
    <n v="1.22"/>
    <n v="1.0999999999999999E-2"/>
    <n v="0.68"/>
    <n v="13.3536818008394"/>
    <d v="1900-01-08T12:55:13"/>
    <n v="43378"/>
    <n v="0.223300703147642"/>
    <n v="12.6267079482772"/>
    <n v="0"/>
    <n v="7773.7180840733909"/>
  </r>
  <r>
    <s v="STND-61283"/>
    <s v="Bottling Group LLC"/>
    <s v="Bottling Group LLC - 1400 W 35th Street - Chicago"/>
    <x v="62"/>
    <s v="Indoor Lighting"/>
    <x v="8"/>
    <n v="0"/>
    <n v="3475.4459999999999"/>
    <n v="0.55002499999999999"/>
    <x v="0"/>
    <x v="0"/>
    <n v="9.5383441434566993"/>
    <s v="Qty / 1,000"/>
    <m/>
    <s v="Private-Lighting"/>
    <x v="0"/>
    <n v="1"/>
    <n v="1"/>
    <s v="Lighting"/>
    <n v="0.99989942556735301"/>
    <n v="1.019640158801"/>
    <n v="3475.0964589903501"/>
    <n v="0.56082757834452202"/>
    <n v="0.71"/>
    <n v="2467.3184858831501"/>
    <n v="0.39818758062461101"/>
    <n v="5242"/>
    <n v="1"/>
    <n v="1.22"/>
    <n v="1.0999999999999999E-2"/>
    <n v="0.68"/>
    <n v="13.3536818008394"/>
    <d v="1900-01-08T12:55:13"/>
    <n v="43378"/>
    <n v="0.67602167109995404"/>
    <n v="38.226061048893897"/>
    <n v="0"/>
    <n v="23534.132829865994"/>
  </r>
  <r>
    <s v="STND-61283"/>
    <s v="Bottling Group LLC"/>
    <s v="Bottling Group LLC - 1400 W 35th Street - Chicago"/>
    <x v="7"/>
    <s v="Indoor Lighting"/>
    <x v="8"/>
    <n v="0"/>
    <n v="101792.511"/>
    <n v="52.317053000000001"/>
    <x v="0"/>
    <x v="0"/>
    <n v="8"/>
    <s v="Qty / 1,000"/>
    <m/>
    <s v="Private-Lighting"/>
    <x v="0"/>
    <n v="1"/>
    <n v="1"/>
    <s v="Lighting"/>
    <n v="0.99989942556735301"/>
    <n v="1.019640158801"/>
    <n v="101782.273275958"/>
    <n v="53.344568228920501"/>
    <n v="0.71"/>
    <n v="72265.414025930499"/>
    <n v="37.874643442533603"/>
    <n v="5242"/>
    <n v="1"/>
    <n v="1.22"/>
    <n v="1.0999999999999999E-2"/>
    <n v="0.68"/>
    <n v="13.3536818008394"/>
    <d v="1900-01-08T12:55:13"/>
    <n v="43378"/>
    <n v="82.5001055195183"/>
    <n v="1119.6050060355401"/>
    <n v="0"/>
    <n v="578123.31220744399"/>
  </r>
  <r>
    <s v="STND-61283"/>
    <s v="Bottling Group LLC"/>
    <s v="Bottling Group LLC - 1400 W 35th Street - Chicago"/>
    <x v="1"/>
    <s v="Outdoor &amp; Garage Lighting"/>
    <x v="1"/>
    <n v="0"/>
    <n v="2324.0219999999999"/>
    <n v="0"/>
    <x v="0"/>
    <x v="0"/>
    <n v="10.1978380583316"/>
    <s v="Qty / 1,000"/>
    <m/>
    <s v="Private-Lighting"/>
    <x v="0"/>
    <n v="1"/>
    <n v="1"/>
    <s v="Lighting"/>
    <n v="0.99989942556735301"/>
    <n v="1.019640158801"/>
    <n v="2323.7882628058901"/>
    <n v="0"/>
    <n v="0.71"/>
    <n v="1649.88966659218"/>
    <n v="0"/>
    <n v="4903"/>
    <n v="1"/>
    <n v="1"/>
    <n v="0"/>
    <n v="0"/>
    <n v="14.276973281664301"/>
    <d v="1900-01-09T04:44:53"/>
    <n v="43378"/>
    <n v="0"/>
    <n v="0"/>
    <n v="0"/>
    <n v="16825.307634021767"/>
  </r>
  <r>
    <s v="STND-61283"/>
    <s v="Bottling Group LLC"/>
    <s v="Bottling Group LLC - 1400 W 35th Street - Chicago"/>
    <x v="1"/>
    <s v="Outdoor &amp; Garage Lighting"/>
    <x v="1"/>
    <n v="0"/>
    <n v="10590.48"/>
    <n v="0"/>
    <x v="0"/>
    <x v="0"/>
    <n v="10.1978380583316"/>
    <s v="Qty / 1,000"/>
    <m/>
    <s v="Private-Lighting"/>
    <x v="0"/>
    <n v="1"/>
    <n v="1"/>
    <s v="Lighting"/>
    <n v="0.99989942556735301"/>
    <n v="1.019640158801"/>
    <n v="10589.4148684825"/>
    <n v="0"/>
    <n v="0.71"/>
    <n v="7518.4845566226004"/>
    <n v="0"/>
    <n v="4903"/>
    <n v="1"/>
    <n v="1"/>
    <n v="0"/>
    <n v="0"/>
    <n v="14.276973281664301"/>
    <d v="1900-01-09T04:44:53"/>
    <n v="43378"/>
    <n v="0"/>
    <n v="0"/>
    <n v="0"/>
    <n v="76672.287952504339"/>
  </r>
  <r>
    <s v="STND-61283"/>
    <s v="Bottling Group LLC"/>
    <s v="Bottling Group LLC - 1400 W 35th Street - Chicago"/>
    <x v="1"/>
    <s v="Outdoor &amp; Garage Lighting"/>
    <x v="1"/>
    <n v="0"/>
    <n v="57830.885000000002"/>
    <n v="0"/>
    <x v="0"/>
    <x v="0"/>
    <n v="10.1978380583316"/>
    <s v="Qty / 1,000"/>
    <m/>
    <s v="Private-Lighting"/>
    <x v="0"/>
    <n v="1"/>
    <n v="1"/>
    <s v="Lighting"/>
    <n v="0.99989942556735301"/>
    <n v="1.019640158801"/>
    <n v="57825.068691551598"/>
    <n v="0"/>
    <n v="0.71"/>
    <n v="41055.798771001697"/>
    <n v="0"/>
    <n v="4903"/>
    <n v="1"/>
    <n v="1"/>
    <n v="0"/>
    <n v="0"/>
    <n v="14.276973281664301"/>
    <d v="1900-01-09T04:44:53"/>
    <n v="43378"/>
    <n v="0"/>
    <n v="0"/>
    <n v="0"/>
    <n v="418680.38722212485"/>
  </r>
  <r>
    <s v="STND-61283"/>
    <s v="Bottling Group LLC"/>
    <s v="Bottling Group LLC - 1400 W 35th Street - Chicago"/>
    <x v="1"/>
    <s v="Outdoor &amp; Garage Lighting"/>
    <x v="1"/>
    <n v="0"/>
    <n v="22117.433000000001"/>
    <n v="0"/>
    <x v="0"/>
    <x v="0"/>
    <n v="10.1978380583316"/>
    <s v="Qty / 1,000"/>
    <m/>
    <s v="Private-Lighting"/>
    <x v="0"/>
    <n v="1"/>
    <n v="1"/>
    <s v="Lighting"/>
    <n v="0.99989942556735301"/>
    <n v="1.019640158801"/>
    <n v="22115.208551724401"/>
    <n v="0"/>
    <n v="0.71"/>
    <n v="15701.798071724301"/>
    <n v="0"/>
    <n v="4903"/>
    <n v="1"/>
    <n v="1"/>
    <n v="0"/>
    <n v="0"/>
    <n v="14.276973281664301"/>
    <d v="1900-01-09T04:44:53"/>
    <n v="43378"/>
    <n v="0"/>
    <n v="0"/>
    <n v="0"/>
    <n v="160124.3939600678"/>
  </r>
  <r>
    <s v="STND-61283"/>
    <s v="Bottling Group LLC"/>
    <s v="Bottling Group LLC - 1400 W 35th Street - Chicago"/>
    <x v="1"/>
    <s v="Outdoor &amp; Garage Lighting"/>
    <x v="1"/>
    <n v="0"/>
    <n v="24887.628000000001"/>
    <n v="0"/>
    <x v="0"/>
    <x v="0"/>
    <n v="10.1978380583316"/>
    <s v="Qty / 1,000"/>
    <m/>
    <s v="Private-Lighting"/>
    <x v="0"/>
    <n v="1"/>
    <n v="1"/>
    <s v="Lighting"/>
    <n v="0.99989942556735301"/>
    <n v="1.019640158801"/>
    <n v="24885.124940934002"/>
    <n v="0"/>
    <n v="0.71"/>
    <n v="17668.438708063099"/>
    <n v="0"/>
    <n v="4903"/>
    <n v="1"/>
    <n v="1"/>
    <n v="0"/>
    <n v="0"/>
    <n v="14.276973281664301"/>
    <d v="1900-01-09T04:44:53"/>
    <n v="43378"/>
    <n v="0"/>
    <n v="0"/>
    <n v="0"/>
    <n v="180179.87668838506"/>
  </r>
  <r>
    <s v="STND-61283"/>
    <s v="Bottling Group LLC"/>
    <s v="Bottling Group LLC - 1400 W 35th Street - Chicago"/>
    <x v="62"/>
    <s v="Indoor Lighting"/>
    <x v="8"/>
    <n v="0"/>
    <n v="4329.8919999999998"/>
    <n v="0.68525000000000003"/>
    <x v="0"/>
    <x v="0"/>
    <n v="9.5383441434566993"/>
    <s v="Qty / 1,000"/>
    <m/>
    <s v="Private-Lighting"/>
    <x v="0"/>
    <n v="1"/>
    <n v="1"/>
    <s v="Lighting"/>
    <n v="0.99989942556735301"/>
    <n v="1.019640158801"/>
    <n v="4329.4565235686796"/>
    <n v="0.69870841881838797"/>
    <n v="0.71"/>
    <n v="3073.9141317337599"/>
    <n v="0.496082977361055"/>
    <n v="5242"/>
    <n v="1"/>
    <n v="1.22"/>
    <n v="1.0999999999999999E-2"/>
    <n v="0.68"/>
    <n v="13.3536818008394"/>
    <d v="1900-01-08T12:55:13"/>
    <n v="43378"/>
    <n v="0.84222326279940696"/>
    <n v="47.624021759255399"/>
    <n v="0"/>
    <n v="29320.050855911493"/>
  </r>
  <r>
    <s v="STND-61283"/>
    <s v="Bottling Group LLC"/>
    <s v="Bottling Group LLC - 1400 W 35th Street - Chicago"/>
    <x v="0"/>
    <s v="Indoor Lighting"/>
    <x v="8"/>
    <n v="0"/>
    <n v="3690.3679999999999"/>
    <n v="0.58403799999999995"/>
    <x v="0"/>
    <x v="0"/>
    <n v="9.5383441434566993"/>
    <s v="Qty / 1,000"/>
    <m/>
    <s v="Private-Lighting"/>
    <x v="0"/>
    <n v="1"/>
    <n v="1"/>
    <s v="Lighting"/>
    <n v="0.99989942556735301"/>
    <n v="1.019640158801"/>
    <n v="3689.9968433321401"/>
    <n v="0.59550859906582099"/>
    <n v="0.71"/>
    <n v="2619.8977587658201"/>
    <n v="0.422811105336733"/>
    <n v="5242"/>
    <n v="1"/>
    <n v="1.22"/>
    <n v="1.0999999999999999E-2"/>
    <n v="0.68"/>
    <n v="13.3536818008394"/>
    <d v="1900-01-08T12:55:13"/>
    <n v="43378"/>
    <n v="0.71782618016612898"/>
    <n v="40.589965276653501"/>
    <n v="0"/>
    <n v="24989.486443779293"/>
  </r>
  <r>
    <s v="STND-61284"/>
    <s v="7-Eleven, Inc"/>
    <s v="7-Eleven Inc #33391 - 103 W Margaret St - Thornton"/>
    <x v="14"/>
    <s v="Refrigeration"/>
    <x v="4"/>
    <n v="0"/>
    <n v="2408.4"/>
    <n v="0.25319999999999998"/>
    <x v="2"/>
    <x v="0"/>
    <n v="15"/>
    <s v="ΔkWpeak / CF"/>
    <n v="1"/>
    <s v="Private-Non-Lighting"/>
    <x v="2"/>
    <n v="3"/>
    <n v="1"/>
    <s v="Non-Lighting"/>
    <n v="0.98952339343681495"/>
    <n v="0.43468415683807998"/>
    <n v="2383.1681407532301"/>
    <n v="0.110062028511402"/>
    <n v="0.7"/>
    <n v="1668.2176985272599"/>
    <n v="7.7043419957981404E-2"/>
    <n v="7616"/>
    <n v="1.1100000000000001"/>
    <n v="1.29"/>
    <n v="2.1999999999999999E-2"/>
    <n v="0.76"/>
    <n v="9.1911764705882408"/>
    <d v="1900-01-05T13:33:47"/>
    <n v="43316"/>
    <n v="0.110062028511402"/>
    <n v="0"/>
    <n v="0"/>
    <n v="25023.265477908899"/>
  </r>
  <r>
    <s v="STND-61285"/>
    <s v="Wal-Mart Stores, Inc."/>
    <s v="Wal Mart Stores Inc - Store 1228 - 2680 N IL Route 83 - Round Lakes Beach"/>
    <x v="1"/>
    <s v="Outdoor &amp; Garage Lighting"/>
    <x v="1"/>
    <n v="0"/>
    <n v="4824.5519999999997"/>
    <n v="0"/>
    <x v="0"/>
    <x v="0"/>
    <n v="10.1978380583316"/>
    <s v="Qty / 1,000"/>
    <m/>
    <s v="Private-Lighting"/>
    <x v="0"/>
    <n v="2"/>
    <n v="1"/>
    <s v="Lighting"/>
    <n v="0.97902139861649395"/>
    <n v="0.93591656730105399"/>
    <n v="4723.3396467379998"/>
    <n v="0"/>
    <n v="0.71"/>
    <n v="3353.5711491839802"/>
    <n v="0"/>
    <n v="4903"/>
    <n v="1"/>
    <n v="1"/>
    <n v="0"/>
    <n v="0"/>
    <n v="14.276973281664301"/>
    <d v="1900-01-09T04:44:53"/>
    <n v="43364"/>
    <n v="0"/>
    <n v="0"/>
    <n v="0"/>
    <n v="34199.175496471231"/>
  </r>
  <r>
    <s v="STND-61285"/>
    <s v="Wal-Mart Stores, Inc."/>
    <s v="Wal Mart Stores Inc - Store 1228 - 2680 N IL Route 83 - Round Lakes Beach"/>
    <x v="1"/>
    <s v="Outdoor &amp; Garage Lighting"/>
    <x v="1"/>
    <n v="0"/>
    <n v="33713.027999999998"/>
    <n v="0"/>
    <x v="0"/>
    <x v="0"/>
    <n v="10.1978380583316"/>
    <s v="Qty / 1,000"/>
    <m/>
    <s v="Private-Lighting"/>
    <x v="0"/>
    <n v="2"/>
    <n v="1"/>
    <s v="Lighting"/>
    <n v="0.97902139861649395"/>
    <n v="0.93591656730105399"/>
    <n v="33005.775824156997"/>
    <n v="0"/>
    <n v="0.71"/>
    <n v="23434.100835151501"/>
    <n v="0"/>
    <n v="4903"/>
    <n v="1"/>
    <n v="1"/>
    <n v="0"/>
    <n v="0"/>
    <n v="14.276973281664301"/>
    <d v="1900-01-09T04:44:53"/>
    <n v="43364"/>
    <n v="0"/>
    <n v="0"/>
    <n v="0"/>
    <n v="238977.16535948831"/>
  </r>
  <r>
    <s v="STND-61285"/>
    <s v="Wal-Mart Stores, Inc."/>
    <s v="Wal Mart Stores Inc - Store 1228 - 2680 N IL Route 83 - Round Lakes Beach"/>
    <x v="1"/>
    <s v="Outdoor &amp; Garage Lighting"/>
    <x v="1"/>
    <n v="0"/>
    <n v="11325.93"/>
    <n v="0"/>
    <x v="0"/>
    <x v="0"/>
    <n v="10.1978380583316"/>
    <s v="Qty / 1,000"/>
    <m/>
    <s v="Private-Lighting"/>
    <x v="0"/>
    <n v="2"/>
    <n v="1"/>
    <s v="Lighting"/>
    <n v="0.97902139861649395"/>
    <n v="0.93591656730105399"/>
    <n v="11088.327829232499"/>
    <n v="0"/>
    <n v="0.71"/>
    <n v="7872.7127587550804"/>
    <n v="0"/>
    <n v="4903"/>
    <n v="1"/>
    <n v="1"/>
    <n v="0"/>
    <n v="0"/>
    <n v="14.276973281664301"/>
    <d v="1900-01-09T04:44:53"/>
    <n v="43364"/>
    <n v="0"/>
    <n v="0"/>
    <n v="0"/>
    <n v="80284.649793545323"/>
  </r>
  <r>
    <s v="STND-61285"/>
    <s v="Wal-Mart Stores, Inc."/>
    <s v="Wal Mart Stores Inc - Store 1228 - 2680 N IL Route 83 - Round Lakes Beach"/>
    <x v="1"/>
    <s v="Outdoor &amp; Garage Lighting"/>
    <x v="1"/>
    <n v="0"/>
    <n v="27594.083999999999"/>
    <n v="0"/>
    <x v="0"/>
    <x v="0"/>
    <n v="10.1978380583316"/>
    <s v="Qty / 1,000"/>
    <m/>
    <s v="Private-Lighting"/>
    <x v="0"/>
    <n v="2"/>
    <n v="1"/>
    <s v="Lighting"/>
    <n v="0.97902139861649395"/>
    <n v="0.93591656730105399"/>
    <n v="27015.198711221001"/>
    <n v="0"/>
    <n v="0.71"/>
    <n v="19180.791084966899"/>
    <n v="0"/>
    <n v="4903"/>
    <n v="1"/>
    <n v="1"/>
    <n v="0"/>
    <n v="0"/>
    <n v="14.276973281664301"/>
    <d v="1900-01-09T04:44:53"/>
    <n v="43364"/>
    <n v="0"/>
    <n v="0"/>
    <n v="0"/>
    <n v="195602.6013151829"/>
  </r>
  <r>
    <s v="STND-61285"/>
    <s v="Wal-Mart Stores, Inc."/>
    <s v="Wal Mart Stores Inc - Store 1228 - 2680 N IL Route 83 - Round Lakes Beach"/>
    <x v="1"/>
    <s v="Outdoor &amp; Garage Lighting"/>
    <x v="1"/>
    <n v="0"/>
    <n v="77349.728000000003"/>
    <n v="0"/>
    <x v="0"/>
    <x v="0"/>
    <n v="10.1978380583316"/>
    <s v="Qty / 1,000"/>
    <m/>
    <s v="Private-Lighting"/>
    <x v="0"/>
    <n v="2"/>
    <n v="1"/>
    <s v="Lighting"/>
    <n v="0.97902139861649395"/>
    <n v="0.93591656730105399"/>
    <n v="75727.0388891654"/>
    <n v="0"/>
    <n v="0.71"/>
    <n v="53766.197611307398"/>
    <n v="0"/>
    <n v="4903"/>
    <n v="1"/>
    <n v="1"/>
    <n v="0"/>
    <n v="0"/>
    <n v="14.276973281664301"/>
    <d v="1900-01-09T04:44:53"/>
    <n v="43364"/>
    <n v="0"/>
    <n v="0"/>
    <n v="0"/>
    <n v="548298.97625236819"/>
  </r>
  <r>
    <s v="STND-61285"/>
    <s v="Wal-Mart Stores, Inc."/>
    <s v="Wal Mart Stores Inc - Store 1228 - 2680 N IL Route 83 - Round Lakes Beach"/>
    <x v="1"/>
    <s v="Outdoor &amp; Garage Lighting"/>
    <x v="1"/>
    <n v="0"/>
    <n v="1985.7149999999999"/>
    <n v="0"/>
    <x v="0"/>
    <x v="0"/>
    <n v="10.1978380583316"/>
    <s v="Qty / 1,000"/>
    <m/>
    <s v="Private-Lighting"/>
    <x v="0"/>
    <n v="2"/>
    <n v="1"/>
    <s v="Lighting"/>
    <n v="0.97902139861649395"/>
    <n v="0.93591656730105399"/>
    <n v="1944.0574765537499"/>
    <n v="0"/>
    <n v="0.71"/>
    <n v="1380.28080835316"/>
    <n v="0"/>
    <n v="4903"/>
    <n v="1"/>
    <n v="1"/>
    <n v="0"/>
    <n v="0"/>
    <n v="14.276973281664301"/>
    <d v="1900-01-09T04:44:53"/>
    <n v="43364"/>
    <n v="0"/>
    <n v="0"/>
    <n v="0"/>
    <n v="14075.880158608559"/>
  </r>
  <r>
    <s v="STND-61286"/>
    <s v="CRP-3 5100 River Road LLC"/>
    <s v="CRP-3 5100 River Road LLC - 5100 River Rd - Schiller Park"/>
    <x v="1"/>
    <s v="Outdoor &amp; Garage Lighting"/>
    <x v="1"/>
    <n v="0"/>
    <n v="18474.504000000001"/>
    <n v="0"/>
    <x v="0"/>
    <x v="0"/>
    <n v="10.1978380583316"/>
    <s v="Qty / 1,000"/>
    <m/>
    <s v="Private-Lighting"/>
    <x v="0"/>
    <n v="3"/>
    <n v="1"/>
    <s v="Lighting"/>
    <n v="0.91633259480590001"/>
    <n v="1.30467645558681"/>
    <n v="16928.790188071998"/>
    <n v="0"/>
    <n v="0.71"/>
    <n v="12019.4410335311"/>
    <n v="0"/>
    <n v="4903"/>
    <n v="1"/>
    <n v="1"/>
    <n v="0"/>
    <n v="0"/>
    <n v="14.276973281664301"/>
    <d v="1900-01-09T04:44:53"/>
    <n v="43344"/>
    <n v="0"/>
    <n v="0"/>
    <n v="0"/>
    <n v="122572.31321161595"/>
  </r>
  <r>
    <s v="STND-61287"/>
    <s v="Wal-Mart Stores, Inc."/>
    <s v="Wal Mart Stores Inc - Store 891 - 4115 E Lincolnway Ave - Sterling"/>
    <x v="1"/>
    <s v="Outdoor &amp; Garage Lighting"/>
    <x v="1"/>
    <n v="0"/>
    <n v="1985.7149999999999"/>
    <n v="0"/>
    <x v="0"/>
    <x v="0"/>
    <n v="10.1978380583316"/>
    <s v="Qty / 1,000"/>
    <m/>
    <s v="Private-Lighting"/>
    <x v="0"/>
    <n v="2"/>
    <n v="1"/>
    <s v="Lighting"/>
    <n v="0.97902139861649395"/>
    <n v="0.93591656730105399"/>
    <n v="1944.0574765537499"/>
    <n v="0"/>
    <n v="0.71"/>
    <n v="1380.28080835316"/>
    <n v="0"/>
    <n v="4903"/>
    <n v="1"/>
    <n v="1"/>
    <n v="0"/>
    <n v="0"/>
    <n v="14.276973281664301"/>
    <d v="1900-01-09T04:44:53"/>
    <n v="43371"/>
    <n v="0"/>
    <n v="0"/>
    <n v="0"/>
    <n v="14075.880158608559"/>
  </r>
  <r>
    <s v="STND-61287"/>
    <s v="Wal-Mart Stores, Inc."/>
    <s v="Wal Mart Stores Inc - Store 891 - 4115 E Lincolnway Ave - Sterling"/>
    <x v="1"/>
    <s v="Outdoor &amp; Garage Lighting"/>
    <x v="1"/>
    <n v="0"/>
    <n v="113965.33199999999"/>
    <n v="0"/>
    <x v="0"/>
    <x v="0"/>
    <n v="10.1978380583316"/>
    <s v="Qty / 1,000"/>
    <m/>
    <s v="Private-Lighting"/>
    <x v="0"/>
    <n v="2"/>
    <n v="1"/>
    <s v="Lighting"/>
    <n v="0.97902139861649395"/>
    <n v="0.93591656730105399"/>
    <n v="111574.498728433"/>
    <n v="0"/>
    <n v="0.71"/>
    <n v="79217.894097187396"/>
    <n v="0"/>
    <n v="4903"/>
    <n v="1"/>
    <n v="1"/>
    <n v="0"/>
    <n v="0"/>
    <n v="14.276973281664301"/>
    <d v="1900-01-09T04:44:53"/>
    <n v="43371"/>
    <n v="0"/>
    <n v="0"/>
    <n v="0"/>
    <n v="807851.25532517978"/>
  </r>
  <r>
    <s v="STND-61287"/>
    <s v="Wal-Mart Stores, Inc."/>
    <s v="Wal Mart Stores Inc - Store 891 - 4115 E Lincolnway Ave - Sterling"/>
    <x v="1"/>
    <s v="Outdoor &amp; Garage Lighting"/>
    <x v="1"/>
    <n v="0"/>
    <n v="3628.22"/>
    <n v="0"/>
    <x v="0"/>
    <x v="0"/>
    <n v="10.1978380583316"/>
    <s v="Qty / 1,000"/>
    <m/>
    <s v="Private-Lighting"/>
    <x v="0"/>
    <n v="2"/>
    <n v="1"/>
    <s v="Lighting"/>
    <n v="0.97902139861649395"/>
    <n v="0.93591656730105399"/>
    <n v="3552.1050188883301"/>
    <n v="0"/>
    <n v="0.71"/>
    <n v="2521.9945634107198"/>
    <n v="0"/>
    <n v="4903"/>
    <n v="1"/>
    <n v="1"/>
    <n v="0"/>
    <n v="0"/>
    <n v="14.276973281664301"/>
    <d v="1900-01-09T04:44:53"/>
    <n v="43371"/>
    <n v="0"/>
    <n v="0"/>
    <n v="0"/>
    <n v="25718.892141655226"/>
  </r>
  <r>
    <s v="STND-61287"/>
    <s v="Wal-Mart Stores, Inc."/>
    <s v="Wal Mart Stores Inc - Store 891 - 4115 E Lincolnway Ave - Sterling"/>
    <x v="1"/>
    <s v="Outdoor &amp; Garage Lighting"/>
    <x v="1"/>
    <n v="0"/>
    <n v="18606.884999999998"/>
    <n v="0"/>
    <x v="0"/>
    <x v="0"/>
    <n v="10.1978380583316"/>
    <s v="Qty / 1,000"/>
    <m/>
    <s v="Private-Lighting"/>
    <x v="0"/>
    <n v="2"/>
    <n v="1"/>
    <s v="Lighting"/>
    <n v="0.97902139861649395"/>
    <n v="0.93591656730105399"/>
    <n v="18216.5385765963"/>
    <n v="0"/>
    <n v="0.71"/>
    <n v="12933.7423893833"/>
    <n v="0"/>
    <n v="4903"/>
    <n v="1"/>
    <n v="1"/>
    <n v="0"/>
    <n v="0"/>
    <n v="14.276973281664301"/>
    <d v="1900-01-09T04:44:53"/>
    <n v="43371"/>
    <n v="0"/>
    <n v="0"/>
    <n v="0"/>
    <n v="131896.21037510972"/>
  </r>
  <r>
    <s v="STND-61287"/>
    <s v="Wal-Mart Stores, Inc."/>
    <s v="Wal Mart Stores Inc - Store 891 - 4115 E Lincolnway Ave - Sterling"/>
    <x v="1"/>
    <s v="Outdoor &amp; Garage Lighting"/>
    <x v="1"/>
    <n v="0"/>
    <n v="13110.621999999999"/>
    <n v="0"/>
    <x v="0"/>
    <x v="0"/>
    <n v="10.1978380583316"/>
    <s v="Qty / 1,000"/>
    <m/>
    <s v="Private-Lighting"/>
    <x v="0"/>
    <n v="2"/>
    <n v="1"/>
    <s v="Lighting"/>
    <n v="0.97902139861649395"/>
    <n v="0.93591656730105399"/>
    <n v="12835.579487172199"/>
    <n v="0"/>
    <n v="0.71"/>
    <n v="9113.2614358922401"/>
    <n v="0"/>
    <n v="4903"/>
    <n v="1"/>
    <n v="1"/>
    <n v="0"/>
    <n v="0"/>
    <n v="14.276973281664301"/>
    <d v="1900-01-09T04:44:53"/>
    <n v="43371"/>
    <n v="0"/>
    <n v="0"/>
    <n v="0"/>
    <n v="92935.564306467568"/>
  </r>
  <r>
    <s v="STND-61287"/>
    <s v="Wal-Mart Stores, Inc."/>
    <s v="Wal Mart Stores Inc - Store 891 - 4115 E Lincolnway Ave - Sterling"/>
    <x v="1"/>
    <s v="Outdoor &amp; Garage Lighting"/>
    <x v="1"/>
    <n v="0"/>
    <n v="11237.675999999999"/>
    <n v="0"/>
    <x v="0"/>
    <x v="0"/>
    <n v="10.1978380583316"/>
    <s v="Qty / 1,000"/>
    <m/>
    <s v="Private-Lighting"/>
    <x v="0"/>
    <n v="2"/>
    <n v="1"/>
    <s v="Lighting"/>
    <n v="0.97902139861649395"/>
    <n v="0.93591656730105399"/>
    <n v="11001.925274719"/>
    <n v="0"/>
    <n v="0.71"/>
    <n v="7811.3669450504904"/>
    <n v="0"/>
    <n v="4903"/>
    <n v="1"/>
    <n v="1"/>
    <n v="0"/>
    <n v="0"/>
    <n v="14.276973281664301"/>
    <d v="1900-01-09T04:44:53"/>
    <n v="43371"/>
    <n v="0"/>
    <n v="0"/>
    <n v="0"/>
    <n v="79659.05511982934"/>
  </r>
  <r>
    <s v="STND-61288"/>
    <s v="Wal-Mart Stores, Inc."/>
    <s v="Wal Mart Stores Inc - Store 1489 - 555 Townline Rd - Vernon Hills"/>
    <x v="1"/>
    <s v="Outdoor &amp; Garage Lighting"/>
    <x v="1"/>
    <n v="0"/>
    <n v="1985.7149999999999"/>
    <n v="0"/>
    <x v="0"/>
    <x v="0"/>
    <n v="10.1978380583316"/>
    <s v="Qty / 1,000"/>
    <m/>
    <s v="Private-Lighting"/>
    <x v="0"/>
    <n v="3"/>
    <n v="1"/>
    <s v="Lighting"/>
    <n v="0.91633259480590001"/>
    <n v="1.30467645558681"/>
    <n v="1819.575378495"/>
    <n v="0"/>
    <n v="0.71"/>
    <n v="1291.8985187314499"/>
    <n v="0"/>
    <n v="4903"/>
    <n v="1"/>
    <n v="1"/>
    <n v="0"/>
    <n v="0"/>
    <n v="14.276973281664301"/>
    <d v="1900-01-09T04:44:53"/>
    <n v="43369"/>
    <n v="0"/>
    <n v="0"/>
    <n v="0"/>
    <n v="13174.571881821799"/>
  </r>
  <r>
    <s v="STND-61288"/>
    <s v="Wal-Mart Stores, Inc."/>
    <s v="Wal Mart Stores Inc - Store 1489 - 555 Townline Rd - Vernon Hills"/>
    <x v="1"/>
    <s v="Outdoor &amp; Garage Lighting"/>
    <x v="1"/>
    <n v="0"/>
    <n v="5079.5079999999998"/>
    <n v="0"/>
    <x v="0"/>
    <x v="0"/>
    <n v="10.1978380583316"/>
    <s v="Qty / 1,000"/>
    <m/>
    <s v="Private-Lighting"/>
    <x v="0"/>
    <n v="3"/>
    <n v="1"/>
    <s v="Lighting"/>
    <n v="0.91633259480590001"/>
    <n v="1.30467645558681"/>
    <n v="4654.5187459773297"/>
    <n v="0"/>
    <n v="0.71"/>
    <n v="3304.7083096439001"/>
    <n v="0"/>
    <n v="4903"/>
    <n v="1"/>
    <n v="1"/>
    <n v="0"/>
    <n v="0"/>
    <n v="14.276973281664301"/>
    <d v="1900-01-09T04:44:53"/>
    <n v="43369"/>
    <n v="0"/>
    <n v="0"/>
    <n v="0"/>
    <n v="33700.880171771256"/>
  </r>
  <r>
    <s v="STND-61289"/>
    <s v="NCG Yorkville Inc."/>
    <s v="NCG Cinemas - 1505 Bridge St - Yorkville"/>
    <x v="1"/>
    <s v="Outdoor &amp; Garage Lighting"/>
    <x v="1"/>
    <n v="0"/>
    <n v="70284.505000000005"/>
    <n v="0"/>
    <x v="0"/>
    <x v="0"/>
    <n v="10.1978380583316"/>
    <s v="Qty / 1,000"/>
    <m/>
    <s v="Private-Lighting"/>
    <x v="0"/>
    <n v="3"/>
    <n v="1"/>
    <s v="Lighting"/>
    <n v="0.91633259480590001"/>
    <n v="1.30467645558681"/>
    <n v="64403.982841298202"/>
    <n v="0"/>
    <n v="0.71"/>
    <n v="45726.827817321697"/>
    <n v="0"/>
    <n v="4903"/>
    <n v="1"/>
    <n v="1"/>
    <n v="0"/>
    <n v="0"/>
    <n v="14.276973281664301"/>
    <d v="1900-01-09T04:44:53"/>
    <n v="43285"/>
    <n v="0"/>
    <n v="0"/>
    <n v="0"/>
    <n v="466314.7850022593"/>
  </r>
  <r>
    <s v="STND-61289"/>
    <s v="NCG Yorkville Inc."/>
    <s v="NCG Cinemas - 1505 Bridge St - Yorkville"/>
    <x v="1"/>
    <s v="Outdoor &amp; Garage Lighting"/>
    <x v="1"/>
    <n v="0"/>
    <n v="12551.68"/>
    <n v="0"/>
    <x v="0"/>
    <x v="0"/>
    <n v="10.1978380583316"/>
    <s v="Qty / 1,000"/>
    <m/>
    <s v="Private-Lighting"/>
    <x v="0"/>
    <n v="3"/>
    <n v="1"/>
    <s v="Lighting"/>
    <n v="0.91633259480590001"/>
    <n v="1.30467645558681"/>
    <n v="11501.5135035733"/>
    <n v="0"/>
    <n v="0.71"/>
    <n v="8166.0745875370503"/>
    <n v="0"/>
    <n v="4903"/>
    <n v="1"/>
    <n v="1"/>
    <n v="0"/>
    <n v="0"/>
    <n v="14.276973281664301"/>
    <d v="1900-01-09T04:44:53"/>
    <n v="43285"/>
    <n v="0"/>
    <n v="0"/>
    <n v="0"/>
    <n v="83276.306215959848"/>
  </r>
  <r>
    <s v="STND-61291"/>
    <s v="P.S. Greetings, Inc"/>
    <s v="PS Greetings - 4820 Searle Pkwy - Skokie"/>
    <x v="10"/>
    <s v="Compressed Air"/>
    <x v="10"/>
    <n v="0"/>
    <n v="108945"/>
    <n v="17.475000000000001"/>
    <x v="4"/>
    <x v="0"/>
    <n v="10"/>
    <s v="ΔkWpeak / CF"/>
    <n v="0.95"/>
    <s v="Private-Non-Lighting"/>
    <x v="2"/>
    <n v="3"/>
    <n v="1"/>
    <s v="Non-Lighting"/>
    <n v="0.98952339343681495"/>
    <n v="0.43468415683807998"/>
    <n v="107803.626097974"/>
    <n v="7.5961056407454599"/>
    <n v="0.7"/>
    <n v="75462.538268581702"/>
    <n v="5.3172739485218203"/>
    <n v="4618"/>
    <n v="1.02"/>
    <n v="1.04"/>
    <n v="1.2E-2"/>
    <n v="0.81"/>
    <n v="15.158077089649201"/>
    <d v="1900-01-09T19:51:10"/>
    <n v="43303"/>
    <n v="7.9959006744689001"/>
    <n v="0"/>
    <n v="0"/>
    <n v="754625.38268581708"/>
  </r>
  <r>
    <s v="STND-61292"/>
    <s v="Laser Precision, LLC"/>
    <s v="Laser Precision - 2400 Commerce Dr - Libertyville"/>
    <x v="0"/>
    <s v="Indoor Lighting"/>
    <x v="8"/>
    <n v="0"/>
    <n v="98056.851999999999"/>
    <n v="15.518497999999999"/>
    <x v="0"/>
    <x v="0"/>
    <n v="9.5383441434566993"/>
    <s v="Qty / 1,000"/>
    <m/>
    <s v="Private-Lighting"/>
    <x v="0"/>
    <n v="2"/>
    <n v="1"/>
    <s v="Lighting"/>
    <n v="0.97902139861649395"/>
    <n v="0.93591656730105399"/>
    <n v="95999.756388970505"/>
    <n v="14.524019377828299"/>
    <n v="0.71"/>
    <n v="68159.827036169096"/>
    <n v="10.3120537582581"/>
    <n v="5242"/>
    <n v="1"/>
    <n v="1.22"/>
    <n v="1.0999999999999999E-2"/>
    <n v="0.68"/>
    <n v="13.3536818008394"/>
    <d v="1900-01-08T12:55:13"/>
    <n v="43401"/>
    <n v="17.5072557591951"/>
    <n v="1055.99732027868"/>
    <n v="0"/>
    <n v="650131.88702946506"/>
  </r>
  <r>
    <s v="STND-61292"/>
    <s v="Laser Precision, LLC"/>
    <s v="Laser Precision - 2400 Commerce Dr - Libertyville"/>
    <x v="0"/>
    <s v="Indoor Lighting"/>
    <x v="8"/>
    <n v="0"/>
    <n v="39252.095999999998"/>
    <n v="6.2120449999999998"/>
    <x v="0"/>
    <x v="0"/>
    <n v="9.5383441434566993"/>
    <s v="Qty / 1,000"/>
    <m/>
    <s v="Private-Lighting"/>
    <x v="0"/>
    <n v="2"/>
    <n v="1"/>
    <s v="Lighting"/>
    <n v="0.97902139861649395"/>
    <n v="0.93591656730105399"/>
    <n v="38428.641924548901"/>
    <n v="5.8139558323196701"/>
    <n v="0.71"/>
    <n v="27284.3357664297"/>
    <n v="4.1279086409469699"/>
    <n v="5242"/>
    <n v="1"/>
    <n v="1.22"/>
    <n v="1.0999999999999999E-2"/>
    <n v="0.68"/>
    <n v="13.3536818008394"/>
    <d v="1900-01-08T12:55:13"/>
    <n v="43401"/>
    <n v="7.0081434815810901"/>
    <n v="422.71506117003702"/>
    <n v="0"/>
    <n v="260247.38426583089"/>
  </r>
  <r>
    <s v="STND-61292"/>
    <s v="Laser Precision, LLC"/>
    <s v="Laser Precision - 2400 Commerce Dr - Libertyville"/>
    <x v="1"/>
    <s v="Outdoor &amp; Garage Lighting"/>
    <x v="1"/>
    <n v="0"/>
    <n v="4898.0969999999998"/>
    <n v="0"/>
    <x v="0"/>
    <x v="0"/>
    <n v="10.1978380583316"/>
    <s v="Qty / 1,000"/>
    <m/>
    <s v="Private-Lighting"/>
    <x v="0"/>
    <n v="2"/>
    <n v="1"/>
    <s v="Lighting"/>
    <n v="0.97902139861649395"/>
    <n v="0.93591656730105399"/>
    <n v="4795.3417754992497"/>
    <n v="0"/>
    <n v="0.71"/>
    <n v="3404.6926606044699"/>
    <n v="0"/>
    <n v="4903"/>
    <n v="1"/>
    <n v="1"/>
    <n v="0"/>
    <n v="0"/>
    <n v="14.276973281664301"/>
    <d v="1900-01-09T04:44:53"/>
    <n v="43401"/>
    <n v="0"/>
    <n v="0"/>
    <n v="0"/>
    <n v="34720.504391234535"/>
  </r>
  <r>
    <s v="STND-61292"/>
    <s v="Laser Precision, LLC"/>
    <s v="Laser Precision - 2400 Commerce Dr - Libertyville"/>
    <x v="1"/>
    <s v="Outdoor &amp; Garage Lighting"/>
    <x v="1"/>
    <n v="0"/>
    <n v="12355.56"/>
    <n v="0"/>
    <x v="0"/>
    <x v="0"/>
    <n v="10.1978380583316"/>
    <s v="Qty / 1,000"/>
    <m/>
    <s v="Private-Lighting"/>
    <x v="0"/>
    <n v="2"/>
    <n v="1"/>
    <s v="Lighting"/>
    <n v="0.97902139861649395"/>
    <n v="0.93591656730105399"/>
    <n v="12096.35763189"/>
    <n v="0"/>
    <n v="0.71"/>
    <n v="8588.4139186418997"/>
    <n v="0"/>
    <n v="4903"/>
    <n v="1"/>
    <n v="1"/>
    <n v="0"/>
    <n v="0"/>
    <n v="14.276973281664301"/>
    <d v="1900-01-09T04:44:53"/>
    <n v="43401"/>
    <n v="0"/>
    <n v="0"/>
    <n v="0"/>
    <n v="87583.254320231194"/>
  </r>
  <r>
    <s v="STND-61292"/>
    <s v="Laser Precision, LLC"/>
    <s v="Laser Precision - 2400 Commerce Dr - Libertyville"/>
    <x v="1"/>
    <s v="Outdoor &amp; Garage Lighting"/>
    <x v="1"/>
    <n v="0"/>
    <n v="14591.328"/>
    <n v="0"/>
    <x v="0"/>
    <x v="0"/>
    <n v="10.1978380583316"/>
    <s v="Qty / 1,000"/>
    <m/>
    <s v="Private-Lighting"/>
    <x v="0"/>
    <n v="2"/>
    <n v="1"/>
    <s v="Lighting"/>
    <n v="0.97902139861649395"/>
    <n v="0.93591656730105399"/>
    <n v="14285.222346232"/>
    <n v="0"/>
    <n v="0.71"/>
    <n v="10142.5078658247"/>
    <n v="0"/>
    <n v="4903"/>
    <n v="1"/>
    <n v="1"/>
    <n v="0"/>
    <n v="0"/>
    <n v="14.276973281664301"/>
    <d v="1900-01-09T04:44:53"/>
    <n v="43401"/>
    <n v="0"/>
    <n v="0"/>
    <n v="0"/>
    <n v="103431.65272103474"/>
  </r>
  <r>
    <s v="STND-61292"/>
    <s v="Laser Precision, LLC"/>
    <s v="Laser Precision - 2400 Commerce Dr - Libertyville"/>
    <x v="0"/>
    <s v="Indoor Lighting"/>
    <x v="8"/>
    <n v="0"/>
    <n v="37553.688000000002"/>
    <n v="5.9432539999999996"/>
    <x v="0"/>
    <x v="0"/>
    <n v="9.5383441434566993"/>
    <s v="Qty / 1,000"/>
    <m/>
    <s v="Private-Lighting"/>
    <x v="0"/>
    <n v="2"/>
    <n v="1"/>
    <s v="Lighting"/>
    <n v="0.97902139861649395"/>
    <n v="0.93591656730105399"/>
    <n v="36765.864148967397"/>
    <n v="5.5623898822782598"/>
    <n v="0.71"/>
    <n v="26103.763545766898"/>
    <n v="3.9492968164175601"/>
    <n v="5242"/>
    <n v="1"/>
    <n v="1.22"/>
    <n v="1.0999999999999999E-2"/>
    <n v="0.68"/>
    <n v="13.3536818008394"/>
    <d v="1900-01-08T12:55:13"/>
    <n v="43401"/>
    <n v="6.7049058368831398"/>
    <n v="404.42450563864202"/>
    <n v="0"/>
    <n v="248986.68013894418"/>
  </r>
  <r>
    <s v="STND-61293"/>
    <s v="Motorola Solutions Inc"/>
    <s v="Motorola Solutions Inc. - 1303 E. Algonquin Rd  - Schaumburg"/>
    <x v="28"/>
    <s v="HVAC"/>
    <x v="6"/>
    <n v="0"/>
    <n v="127587"/>
    <n v="50.906999999999996"/>
    <x v="3"/>
    <x v="0"/>
    <n v="20"/>
    <s v="ΔkWpeak / CF"/>
    <n v="1"/>
    <s v="Private-Non-Lighting"/>
    <x v="2"/>
    <n v="3"/>
    <n v="1"/>
    <s v="Non-Lighting"/>
    <n v="0.98952339343681495"/>
    <n v="0.43468415683807998"/>
    <n v="126250.321198423"/>
    <n v="22.1284663721562"/>
    <n v="0.7"/>
    <n v="88375.224838896"/>
    <n v="15.489926460509301"/>
    <n v="2885"/>
    <n v="1.165"/>
    <n v="1.3779999999999999"/>
    <n v="2.5499999999999998E-2"/>
    <n v="0.55000000000000004"/>
    <n v="24.263431542460999"/>
    <d v="1900-01-16T07:56:40"/>
    <n v="43450"/>
    <n v="22.1284663721562"/>
    <n v="0"/>
    <n v="0"/>
    <n v="1767504.4967779201"/>
  </r>
  <r>
    <s v="STND-61294"/>
    <s v="Wal-Mart Stores, Inc."/>
    <s v="Walmart Stores Inc - 4005 167th St - Country Club Hills"/>
    <x v="3"/>
    <s v="Refrigeration"/>
    <x v="0"/>
    <n v="0"/>
    <n v="65363.76"/>
    <n v="7.7784000000000004"/>
    <x v="2"/>
    <x v="0"/>
    <n v="8.6177180282661094"/>
    <s v="ΔkWpeak / CF"/>
    <n v="0.69"/>
    <s v="Private-Non-Lighting"/>
    <x v="2"/>
    <n v="3"/>
    <n v="1"/>
    <s v="Non-Lighting"/>
    <n v="0.98952339343681495"/>
    <n v="0.43468415683807998"/>
    <n v="64678.9696029896"/>
    <n v="3.3811472455493199"/>
    <n v="0.7"/>
    <n v="45275.278722092698"/>
    <n v="2.3668030718845299"/>
    <n v="5478"/>
    <n v="1.1200000000000001"/>
    <n v="1.31"/>
    <n v="2.1999999999999999E-2"/>
    <n v="0.95"/>
    <n v="12.7783862723622"/>
    <d v="1900-01-08T03:03:29"/>
    <n v="43418"/>
    <n v="4.9002133993468497"/>
    <n v="0"/>
    <n v="0"/>
    <n v="390169.58567815123"/>
  </r>
  <r>
    <s v="STND-61295"/>
    <s v="Institute of Gas Technology dba Gas Technology Institute"/>
    <s v="Gas Technology Institute - 1700 S Mount Prospect Rd - Des Plaines"/>
    <x v="0"/>
    <s v="Indoor Lighting"/>
    <x v="2"/>
    <n v="0"/>
    <n v="132.59200000000001"/>
    <n v="2.8396999999999999E-2"/>
    <x v="0"/>
    <x v="0"/>
    <n v="14.797277300976599"/>
    <s v="Qty / 1,000"/>
    <m/>
    <s v="Private-Lighting"/>
    <x v="0"/>
    <n v="3"/>
    <n v="1"/>
    <s v="Lighting"/>
    <n v="0.91633259480590001"/>
    <n v="1.30467645558681"/>
    <n v="121.49837141050401"/>
    <n v="3.7048897309298501E-2"/>
    <n v="0.71"/>
    <n v="86.263843701457702"/>
    <n v="2.6304717089602001E-2"/>
    <n v="3379"/>
    <n v="1.0900000000000001"/>
    <n v="1.36"/>
    <n v="2.1999999999999999E-2"/>
    <n v="0.57999999999999996"/>
    <n v="20.7161882213673"/>
    <d v="1900-01-13T19:08:05"/>
    <n v="43313"/>
    <n v="4.6968683201443401E-2"/>
    <n v="2.4522607073679699"/>
    <n v="0"/>
    <n v="1276.4700162985732"/>
  </r>
  <r>
    <s v="STND-61295"/>
    <s v="Institute of Gas Technology dba Gas Technology Institute"/>
    <s v="Gas Technology Institute - 1700 S Mount Prospect Rd - Des Plaines"/>
    <x v="0"/>
    <s v="Indoor Lighting"/>
    <x v="2"/>
    <n v="0"/>
    <n v="26046.954000000002"/>
    <n v="5.5783940000000003"/>
    <x v="0"/>
    <x v="0"/>
    <n v="14.797277300976599"/>
    <s v="Qty / 1,000"/>
    <m/>
    <s v="Private-Lighting"/>
    <x v="0"/>
    <n v="3"/>
    <n v="1"/>
    <s v="Lighting"/>
    <n v="0.91633259480590001"/>
    <n v="1.30467645558681"/>
    <n v="23867.672945609898"/>
    <n v="7.2779993117867097"/>
    <n v="0.71"/>
    <n v="16946.047791383"/>
    <n v="5.1673795113685603"/>
    <n v="3379"/>
    <n v="1.0900000000000001"/>
    <n v="1.36"/>
    <n v="2.1999999999999999E-2"/>
    <n v="0.57999999999999996"/>
    <n v="20.7161882213673"/>
    <d v="1900-01-13T19:08:05"/>
    <n v="43313"/>
    <n v="9.2266725555105307"/>
    <n v="481.73284844350297"/>
    <n v="0"/>
    <n v="250755.36832469629"/>
  </r>
  <r>
    <s v="STND-61296"/>
    <s v="Oak Ridge Products, LLC"/>
    <s v="OakRidge Products - 4612 Century Ct - McHenry"/>
    <x v="0"/>
    <s v="Indoor Lighting"/>
    <x v="8"/>
    <n v="0"/>
    <n v="43246.5"/>
    <n v="6.8441999999999998"/>
    <x v="0"/>
    <x v="0"/>
    <n v="9.5383441434566993"/>
    <s v="Qty / 1,000"/>
    <m/>
    <s v="Private-Lighting"/>
    <x v="0"/>
    <n v="3"/>
    <n v="1"/>
    <s v="Lighting"/>
    <n v="0.91633259480590001"/>
    <n v="1.30467645558681"/>
    <n v="39628.177561273304"/>
    <n v="8.9294665973272203"/>
    <n v="0.71"/>
    <n v="28136.006068504099"/>
    <n v="6.3399212841023296"/>
    <n v="5242"/>
    <n v="1"/>
    <n v="1.22"/>
    <n v="1.0999999999999999E-2"/>
    <n v="0.68"/>
    <n v="13.3536818008394"/>
    <d v="1900-01-08T12:55:13"/>
    <n v="43305"/>
    <n v="10.7635807585912"/>
    <n v="435.909953174007"/>
    <n v="0"/>
    <n v="268370.90870377823"/>
  </r>
  <r>
    <s v="STND-61297"/>
    <s v="Village of Burr Ridge"/>
    <s v="Village of Burr Ridge - 7660 S County Line Rd - Burr Ridge"/>
    <x v="18"/>
    <s v="HVAC"/>
    <x v="2"/>
    <n v="0"/>
    <n v="7057.38"/>
    <n v="2.7628400000000002"/>
    <x v="3"/>
    <x v="1"/>
    <n v="20"/>
    <s v="ΔkWpeak / CF"/>
    <n v="1"/>
    <s v="Public-Non-Lighting"/>
    <x v="2"/>
    <n v="3"/>
    <n v="1"/>
    <s v="Non-Lighting"/>
    <n v="1.01534080484258"/>
    <n v="0.52563350510805795"/>
    <n v="7165.6458892799101"/>
    <n v="1.4522412732527501"/>
    <n v="0.7"/>
    <n v="5015.9521224959299"/>
    <n v="1.01656889127692"/>
    <n v="3379"/>
    <n v="1.0900000000000001"/>
    <n v="1.36"/>
    <n v="2.1999999999999999E-2"/>
    <n v="0.57999999999999996"/>
    <n v="20.7161882213673"/>
    <d v="1900-01-13T19:08:05"/>
    <n v="43369"/>
    <n v="1.4522412732527501"/>
    <n v="0"/>
    <n v="0"/>
    <n v="100319.0424499186"/>
  </r>
  <r>
    <s v="STND-61298"/>
    <s v="Jewel Food Stores"/>
    <s v="IRC Retail Centers - 217 W Irving Park Rd - Streamwood"/>
    <x v="1"/>
    <s v="Outdoor &amp; Garage Lighting"/>
    <x v="1"/>
    <n v="0"/>
    <n v="102840.425"/>
    <n v="0"/>
    <x v="0"/>
    <x v="0"/>
    <n v="10.1978380583316"/>
    <s v="Qty / 1,000"/>
    <m/>
    <s v="Private-Lighting"/>
    <x v="0"/>
    <n v="2"/>
    <n v="1"/>
    <s v="Lighting"/>
    <n v="0.97902139861649395"/>
    <n v="0.93591656730105399"/>
    <n v="100682.97671781501"/>
    <n v="0"/>
    <n v="0.71"/>
    <n v="71484.913469648396"/>
    <n v="0"/>
    <n v="4903"/>
    <n v="1"/>
    <n v="1"/>
    <n v="0"/>
    <n v="0"/>
    <n v="14.276973281664301"/>
    <d v="1900-01-09T04:44:53"/>
    <n v="43278"/>
    <n v="0"/>
    <n v="0"/>
    <n v="0"/>
    <n v="728991.5711773216"/>
  </r>
  <r>
    <s v="STND-61298"/>
    <s v="Jewel Food Stores"/>
    <s v="IRC Retail Centers - 217 W Irving Park Rd - Streamwood"/>
    <x v="1"/>
    <s v="Outdoor &amp; Garage Lighting"/>
    <x v="1"/>
    <n v="0"/>
    <n v="5677.674"/>
    <n v="0"/>
    <x v="0"/>
    <x v="0"/>
    <n v="10.1978380583316"/>
    <s v="Qty / 1,000"/>
    <m/>
    <s v="Private-Lighting"/>
    <x v="0"/>
    <n v="2"/>
    <n v="1"/>
    <s v="Lighting"/>
    <n v="0.97902139861649395"/>
    <n v="0.93591656730105399"/>
    <n v="5558.5643403684999"/>
    <n v="0"/>
    <n v="0.71"/>
    <n v="3946.58068166164"/>
    <n v="0"/>
    <n v="4903"/>
    <n v="1"/>
    <n v="1"/>
    <n v="0"/>
    <n v="0"/>
    <n v="14.276973281664301"/>
    <d v="1900-01-09T04:44:53"/>
    <n v="43278"/>
    <n v="0"/>
    <n v="0"/>
    <n v="0"/>
    <n v="40246.59067572534"/>
  </r>
  <r>
    <s v="STND-61298"/>
    <s v="Jewel Food Stores"/>
    <s v="IRC Retail Centers - 217 W Irving Park Rd - Streamwood"/>
    <x v="1"/>
    <s v="Outdoor &amp; Garage Lighting"/>
    <x v="1"/>
    <n v="0"/>
    <n v="9413.76"/>
    <n v="0"/>
    <x v="0"/>
    <x v="0"/>
    <n v="10.1978380583316"/>
    <s v="Qty / 1,000"/>
    <m/>
    <s v="Private-Lighting"/>
    <x v="0"/>
    <n v="2"/>
    <n v="1"/>
    <s v="Lighting"/>
    <n v="0.97902139861649395"/>
    <n v="0.93591656730105399"/>
    <n v="9216.2724814400008"/>
    <n v="0"/>
    <n v="0.71"/>
    <n v="6543.5534618224001"/>
    <n v="0"/>
    <n v="4903"/>
    <n v="1"/>
    <n v="1"/>
    <n v="0"/>
    <n v="0"/>
    <n v="14.276973281664301"/>
    <d v="1900-01-09T04:44:53"/>
    <n v="43278"/>
    <n v="0"/>
    <n v="0"/>
    <n v="0"/>
    <n v="66730.098529699957"/>
  </r>
  <r>
    <s v="STND-61298"/>
    <s v="Jewel Food Stores"/>
    <s v="IRC Retail Centers - 217 W Irving Park Rd - Streamwood"/>
    <x v="1"/>
    <s v="Outdoor &amp; Garage Lighting"/>
    <x v="1"/>
    <n v="0"/>
    <n v="7697.71"/>
    <n v="0"/>
    <x v="0"/>
    <x v="0"/>
    <n v="10.1978380583316"/>
    <s v="Qty / 1,000"/>
    <m/>
    <s v="Private-Lighting"/>
    <x v="0"/>
    <n v="2"/>
    <n v="1"/>
    <s v="Lighting"/>
    <n v="0.97902139861649395"/>
    <n v="0.93591656730105399"/>
    <n v="7536.2228103441703"/>
    <n v="0"/>
    <n v="0.71"/>
    <n v="5350.7181953443596"/>
    <n v="0"/>
    <n v="4903"/>
    <n v="1"/>
    <n v="1"/>
    <n v="0"/>
    <n v="0"/>
    <n v="14.276973281664301"/>
    <d v="1900-01-09T04:44:53"/>
    <n v="43278"/>
    <n v="0"/>
    <n v="0"/>
    <n v="0"/>
    <n v="54565.75765189009"/>
  </r>
  <r>
    <s v="STND-61298"/>
    <s v="Jewel Food Stores"/>
    <s v="IRC Retail Centers - 217 W Irving Park Rd - Streamwood"/>
    <x v="1"/>
    <s v="Outdoor &amp; Garage Lighting"/>
    <x v="1"/>
    <n v="0"/>
    <n v="2824.1280000000002"/>
    <n v="0"/>
    <x v="0"/>
    <x v="0"/>
    <n v="10.1978380583316"/>
    <s v="Qty / 1,000"/>
    <m/>
    <s v="Private-Lighting"/>
    <x v="0"/>
    <n v="2"/>
    <n v="1"/>
    <s v="Lighting"/>
    <n v="0.97902139861649395"/>
    <n v="0.93591656730105399"/>
    <n v="2764.8817444319998"/>
    <n v="0"/>
    <n v="0.71"/>
    <n v="1963.0660385467199"/>
    <n v="0"/>
    <n v="4903"/>
    <n v="1"/>
    <n v="1"/>
    <n v="0"/>
    <n v="0"/>
    <n v="14.276973281664301"/>
    <d v="1900-01-09T04:44:53"/>
    <n v="43278"/>
    <n v="0"/>
    <n v="0"/>
    <n v="0"/>
    <n v="20019.029558909988"/>
  </r>
  <r>
    <s v="STND-61299"/>
    <s v="Landmeier &amp; Busse Hotel Associates Ltd."/>
    <s v="Holiday Inn Elk Grove - 1000 Busse Rd - Elk Grove Village"/>
    <x v="0"/>
    <s v="Indoor Lighting"/>
    <x v="11"/>
    <n v="0"/>
    <n v="35957.550000000003"/>
    <n v="4.8552"/>
    <x v="0"/>
    <x v="0"/>
    <n v="8.1459758879113693"/>
    <s v="Qty / 1,000"/>
    <m/>
    <s v="Private-Lighting"/>
    <x v="0"/>
    <n v="2"/>
    <n v="1"/>
    <s v="Lighting"/>
    <n v="0.97902139861649395"/>
    <n v="0.93591656730105399"/>
    <n v="35203.210891822499"/>
    <n v="4.5440621175600802"/>
    <n v="0.71"/>
    <n v="24994.279733193998"/>
    <n v="3.2262841034676502"/>
    <n v="6138"/>
    <n v="1.2"/>
    <n v="1.24"/>
    <n v="3.2000000000000001E-2"/>
    <n v="0.73"/>
    <n v="11.4043662430759"/>
    <d v="1900-01-07T03:30:12"/>
    <n v="43373"/>
    <n v="5.0199537312859901"/>
    <n v="938.75229044859998"/>
    <n v="0"/>
    <n v="203602.80004231012"/>
  </r>
  <r>
    <s v="STND-61299"/>
    <s v="Landmeier &amp; Busse Hotel Associates Ltd."/>
    <s v="Holiday Inn Elk Grove - 1000 Busse Rd - Elk Grove Village"/>
    <x v="1"/>
    <s v="Outdoor &amp; Garage Lighting"/>
    <x v="1"/>
    <n v="0"/>
    <n v="36478.32"/>
    <n v="0"/>
    <x v="0"/>
    <x v="0"/>
    <n v="10.1978380583316"/>
    <s v="Qty / 1,000"/>
    <m/>
    <s v="Private-Lighting"/>
    <x v="0"/>
    <n v="2"/>
    <n v="1"/>
    <s v="Lighting"/>
    <n v="0.97902139861649395"/>
    <n v="0.93591656730105399"/>
    <n v="35713.055865579998"/>
    <n v="0"/>
    <n v="0.71"/>
    <n v="25356.269664561802"/>
    <n v="0"/>
    <n v="4903"/>
    <n v="1"/>
    <n v="1"/>
    <n v="0"/>
    <n v="0"/>
    <n v="14.276973281664301"/>
    <d v="1900-01-09T04:44:53"/>
    <n v="43373"/>
    <n v="0"/>
    <n v="0"/>
    <n v="0"/>
    <n v="258579.13180258736"/>
  </r>
  <r>
    <s v="STND-61299"/>
    <s v="Landmeier &amp; Busse Hotel Associates Ltd."/>
    <s v="Holiday Inn Elk Grove - 1000 Busse Rd - Elk Grove Village"/>
    <x v="1"/>
    <s v="Outdoor &amp; Garage Lighting"/>
    <x v="1"/>
    <n v="0"/>
    <n v="77516.429999999993"/>
    <n v="0"/>
    <x v="0"/>
    <x v="0"/>
    <n v="10.1978380583316"/>
    <s v="Qty / 1,000"/>
    <m/>
    <s v="Private-Lighting"/>
    <x v="0"/>
    <n v="2"/>
    <n v="1"/>
    <s v="Lighting"/>
    <n v="0.97902139861649395"/>
    <n v="0.93591656730105399"/>
    <n v="75890.243714357493"/>
    <n v="0"/>
    <n v="0.71"/>
    <n v="53882.073037193797"/>
    <n v="0"/>
    <n v="4903"/>
    <n v="1"/>
    <n v="1"/>
    <n v="0"/>
    <n v="0"/>
    <n v="14.276973281664301"/>
    <d v="1900-01-09T04:44:53"/>
    <n v="43373"/>
    <n v="0"/>
    <n v="0"/>
    <n v="0"/>
    <n v="549480.65508049785"/>
  </r>
  <r>
    <s v="STND-61300"/>
    <s v="Advocate Trinity Hospital"/>
    <s v="Advocate Trinity Hospital - 2320 E 93rd St - Chicago"/>
    <x v="1"/>
    <s v="Outdoor &amp; Garage Lighting"/>
    <x v="1"/>
    <n v="0"/>
    <n v="7109.35"/>
    <n v="0"/>
    <x v="0"/>
    <x v="0"/>
    <n v="10.1978380583316"/>
    <s v="Qty / 1,000"/>
    <m/>
    <s v="Private-Lighting"/>
    <x v="0"/>
    <n v="3"/>
    <n v="1"/>
    <s v="Lighting"/>
    <n v="0.91633259480590001"/>
    <n v="1.30467645558681"/>
    <n v="6514.52913288332"/>
    <n v="0"/>
    <n v="0.71"/>
    <n v="4625.3156843471597"/>
    <n v="0"/>
    <n v="4903"/>
    <n v="1"/>
    <n v="1"/>
    <n v="0"/>
    <n v="0"/>
    <n v="14.276973281664301"/>
    <d v="1900-01-09T04:44:53"/>
    <n v="43338"/>
    <n v="0"/>
    <n v="0"/>
    <n v="0"/>
    <n v="47168.220317633532"/>
  </r>
  <r>
    <s v="STND-61300"/>
    <s v="Advocate Trinity Hospital"/>
    <s v="Advocate Trinity Hospital - 2320 E 93rd St - Chicago"/>
    <x v="1"/>
    <s v="Outdoor &amp; Garage Lighting"/>
    <x v="1"/>
    <n v="0"/>
    <n v="10786.6"/>
    <n v="0"/>
    <x v="0"/>
    <x v="0"/>
    <n v="10.1978380583316"/>
    <s v="Qty / 1,000"/>
    <m/>
    <s v="Private-Lighting"/>
    <x v="0"/>
    <n v="3"/>
    <n v="1"/>
    <s v="Lighting"/>
    <n v="0.91633259480590001"/>
    <n v="1.30467645558681"/>
    <n v="9884.1131671333205"/>
    <n v="0"/>
    <n v="0.71"/>
    <n v="7017.7203486646604"/>
    <n v="0"/>
    <n v="4903"/>
    <n v="1"/>
    <n v="1"/>
    <n v="0"/>
    <n v="0"/>
    <n v="14.276973281664301"/>
    <d v="1900-01-09T04:44:53"/>
    <n v="43338"/>
    <n v="0"/>
    <n v="0"/>
    <n v="0"/>
    <n v="71565.575654340573"/>
  </r>
  <r>
    <s v="STND-61300"/>
    <s v="Advocate Trinity Hospital"/>
    <s v="Advocate Trinity Hospital - 2320 E 93rd St - Chicago"/>
    <x v="1"/>
    <s v="Outdoor &amp; Garage Lighting"/>
    <x v="1"/>
    <n v="0"/>
    <n v="1078.6600000000001"/>
    <n v="0"/>
    <x v="0"/>
    <x v="0"/>
    <n v="10.1978380583316"/>
    <s v="Qty / 1,000"/>
    <m/>
    <s v="Private-Lighting"/>
    <x v="0"/>
    <n v="3"/>
    <n v="1"/>
    <s v="Lighting"/>
    <n v="0.91633259480590001"/>
    <n v="1.30467645558681"/>
    <n v="988.41131671333198"/>
    <n v="0"/>
    <n v="0.71"/>
    <n v="701.77203486646602"/>
    <n v="0"/>
    <n v="4903"/>
    <n v="1"/>
    <n v="1"/>
    <n v="0"/>
    <n v="0"/>
    <n v="14.276973281664301"/>
    <d v="1900-01-09T04:44:53"/>
    <n v="43338"/>
    <n v="0"/>
    <n v="0"/>
    <n v="0"/>
    <n v="7156.5575654340573"/>
  </r>
  <r>
    <s v="STND-61300"/>
    <s v="Advocate Trinity Hospital"/>
    <s v="Advocate Trinity Hospital - 2320 E 93rd St - Chicago"/>
    <x v="1"/>
    <s v="Outdoor &amp; Garage Lighting"/>
    <x v="1"/>
    <n v="0"/>
    <n v="4118.5200000000004"/>
    <n v="0"/>
    <x v="0"/>
    <x v="0"/>
    <n v="10.1978380583316"/>
    <s v="Qty / 1,000"/>
    <m/>
    <s v="Private-Lighting"/>
    <x v="0"/>
    <n v="3"/>
    <n v="1"/>
    <s v="Lighting"/>
    <n v="0.91633259480590001"/>
    <n v="1.30467645558681"/>
    <n v="3773.93411835999"/>
    <n v="0"/>
    <n v="0.71"/>
    <n v="2679.4932240356002"/>
    <n v="0"/>
    <n v="4903"/>
    <n v="1"/>
    <n v="1"/>
    <n v="0"/>
    <n v="0"/>
    <n v="14.276973281664301"/>
    <d v="1900-01-09T04:44:53"/>
    <n v="43338"/>
    <n v="0"/>
    <n v="0"/>
    <n v="0"/>
    <n v="27325.037977111882"/>
  </r>
  <r>
    <s v="STND-61301"/>
    <s v="Arntzen Corporation"/>
    <s v="Arntzen Corporation - 1025 School St - Rockford"/>
    <x v="0"/>
    <s v="Indoor Lighting"/>
    <x v="10"/>
    <n v="0"/>
    <n v="18676.577000000001"/>
    <n v="3.3401160000000001"/>
    <x v="0"/>
    <x v="0"/>
    <n v="10.827197921178"/>
    <s v="Qty / 1,000"/>
    <m/>
    <s v="Private-Lighting"/>
    <x v="0"/>
    <n v="3"/>
    <n v="1"/>
    <s v="Lighting"/>
    <n v="0.91633259480590001"/>
    <n v="1.30467645558681"/>
    <n v="17113.956264502202"/>
    <n v="4.3577707041287796"/>
    <n v="0.71"/>
    <n v="12150.908947796601"/>
    <n v="3.0940171999314301"/>
    <n v="4618"/>
    <n v="1.02"/>
    <n v="1.04"/>
    <n v="1.2E-2"/>
    <n v="0.81"/>
    <n v="15.158077089649201"/>
    <d v="1900-01-09T19:51:10"/>
    <n v="43350"/>
    <n v="5.1730421464016896"/>
    <n v="201.34066193531999"/>
    <n v="0"/>
    <n v="131560.2961000065"/>
  </r>
  <r>
    <s v="STND-61301"/>
    <s v="Arntzen Corporation"/>
    <s v="Arntzen Corporation - 1025 School St - Rockford"/>
    <x v="0"/>
    <s v="Indoor Lighting"/>
    <x v="10"/>
    <n v="0"/>
    <n v="4239.3239999999996"/>
    <n v="0.75815999999999995"/>
    <x v="0"/>
    <x v="0"/>
    <n v="10.827197921178"/>
    <s v="Qty / 1,000"/>
    <m/>
    <s v="Private-Lighting"/>
    <x v="0"/>
    <n v="3"/>
    <n v="1"/>
    <s v="Lighting"/>
    <n v="0.91633259480590001"/>
    <n v="1.30467645558681"/>
    <n v="3884.6307611429302"/>
    <n v="0.98915350156769299"/>
    <n v="0.71"/>
    <n v="2758.0878404114801"/>
    <n v="0.70229898611306196"/>
    <n v="4618"/>
    <n v="1.02"/>
    <n v="1.04"/>
    <n v="1.2E-2"/>
    <n v="0.81"/>
    <n v="15.158077089649201"/>
    <d v="1900-01-09T19:51:10"/>
    <n v="43350"/>
    <n v="1.17420881002813"/>
    <n v="45.701538366387403"/>
    <n v="0"/>
    <n v="29862.362932129497"/>
  </r>
  <r>
    <s v="STND-61301"/>
    <s v="Arntzen Corporation"/>
    <s v="Arntzen Corporation - 1025 School St - Rockford"/>
    <x v="0"/>
    <s v="Indoor Lighting"/>
    <x v="10"/>
    <n v="0"/>
    <n v="12034.97"/>
    <n v="2.1523319999999999"/>
    <x v="0"/>
    <x v="0"/>
    <n v="10.827197921178"/>
    <s v="Qty / 1,000"/>
    <m/>
    <s v="Private-Lighting"/>
    <x v="0"/>
    <n v="3"/>
    <n v="1"/>
    <s v="Lighting"/>
    <n v="0.91633259480590001"/>
    <n v="1.30467645558681"/>
    <n v="11028.035288511201"/>
    <n v="2.8080968850060599"/>
    <n v="0.71"/>
    <n v="7829.9050548429204"/>
    <n v="1.9937487883542999"/>
    <n v="4618"/>
    <n v="1.02"/>
    <n v="1.04"/>
    <n v="1.2E-2"/>
    <n v="0.81"/>
    <n v="15.158077089649201"/>
    <d v="1900-01-09T19:51:10"/>
    <n v="43350"/>
    <n v="3.3334483440242901"/>
    <n v="129.741591629543"/>
    <n v="0"/>
    <n v="84775.931732816374"/>
  </r>
  <r>
    <s v="STND-61301"/>
    <s v="Arntzen Corporation"/>
    <s v="Arntzen Corporation - 1025 School St - Rockford"/>
    <x v="0"/>
    <s v="Indoor Lighting"/>
    <x v="10"/>
    <n v="0"/>
    <n v="395.67"/>
    <n v="7.0762000000000005E-2"/>
    <x v="0"/>
    <x v="0"/>
    <n v="10.827197921178"/>
    <s v="Qty / 1,000"/>
    <m/>
    <s v="Private-Lighting"/>
    <x v="0"/>
    <n v="3"/>
    <n v="1"/>
    <s v="Lighting"/>
    <n v="0.91633259480590001"/>
    <n v="1.30467645558681"/>
    <n v="362.56531778685002"/>
    <n v="9.2321515350233599E-2"/>
    <n v="0.71"/>
    <n v="257.42137562866401"/>
    <n v="6.5548275898665895E-2"/>
    <n v="4618"/>
    <n v="1.02"/>
    <n v="1.04"/>
    <n v="1.2E-2"/>
    <n v="0.81"/>
    <n v="15.158077089649201"/>
    <d v="1900-01-09T19:51:10"/>
    <n v="43350"/>
    <n v="0.109593441773782"/>
    <n v="4.26547432690412"/>
    <n v="0"/>
    <n v="2787.1521830734519"/>
  </r>
  <r>
    <s v="STND-61301"/>
    <s v="Arntzen Corporation"/>
    <s v="Arntzen Corporation - 1025 School St - Rockford"/>
    <x v="0"/>
    <s v="Indoor Lighting"/>
    <x v="10"/>
    <n v="0"/>
    <n v="13377.422"/>
    <n v="2.3924159999999999"/>
    <x v="0"/>
    <x v="0"/>
    <n v="10.827197921178"/>
    <s v="Qty / 1,000"/>
    <m/>
    <s v="Private-Lighting"/>
    <x v="0"/>
    <n v="3"/>
    <n v="1"/>
    <s v="Lighting"/>
    <n v="0.91633259480590001"/>
    <n v="1.30467645558681"/>
    <n v="12258.1678130735"/>
    <n v="3.1213288271691599"/>
    <n v="0.71"/>
    <n v="8703.2991472822105"/>
    <n v="2.2161434672901099"/>
    <n v="4618"/>
    <n v="1.02"/>
    <n v="1.04"/>
    <n v="1.2E-2"/>
    <n v="0.81"/>
    <n v="15.158077089649201"/>
    <d v="1900-01-09T19:51:10"/>
    <n v="43350"/>
    <n v="3.7052811338665301"/>
    <n v="144.21373897733599"/>
    <n v="0"/>
    <n v="94232.342434844206"/>
  </r>
  <r>
    <s v="STND-61301"/>
    <s v="Arntzen Corporation"/>
    <s v="Arntzen Corporation - 1025 School St - Rockford"/>
    <x v="0"/>
    <s v="Indoor Lighting"/>
    <x v="10"/>
    <n v="0"/>
    <n v="8619.9590000000007"/>
    <n v="1.5415920000000001"/>
    <x v="0"/>
    <x v="0"/>
    <n v="10.827197921178"/>
    <s v="Qty / 1,000"/>
    <m/>
    <s v="Private-Lighting"/>
    <x v="0"/>
    <n v="3"/>
    <n v="1"/>
    <s v="Lighting"/>
    <n v="0.91633259480590001"/>
    <n v="1.30467645558681"/>
    <n v="7898.7493975904699"/>
    <n v="2.0112787865209798"/>
    <n v="0.71"/>
    <n v="5608.1120722892301"/>
    <n v="1.42800793842989"/>
    <n v="4618"/>
    <n v="1.02"/>
    <n v="1.04"/>
    <n v="1.2E-2"/>
    <n v="0.81"/>
    <n v="15.158077089649201"/>
    <d v="1900-01-09T19:51:10"/>
    <n v="43350"/>
    <n v="2.3875579137238598"/>
    <n v="92.926463501064305"/>
    <n v="0"/>
    <n v="60720.139370823199"/>
  </r>
  <r>
    <s v="STND-61301"/>
    <s v="Arntzen Corporation"/>
    <s v="Arntzen Corporation - 1025 School St - Rockford"/>
    <x v="0"/>
    <s v="Indoor Lighting"/>
    <x v="10"/>
    <n v="0"/>
    <n v="706.55399999999997"/>
    <n v="0.12636"/>
    <x v="0"/>
    <x v="0"/>
    <n v="10.827197921178"/>
    <s v="Qty / 1,000"/>
    <m/>
    <s v="Private-Lighting"/>
    <x v="0"/>
    <n v="3"/>
    <n v="1"/>
    <s v="Lighting"/>
    <n v="0.91633259480590001"/>
    <n v="1.30467645558681"/>
    <n v="647.43846019048794"/>
    <n v="0.16485891692794899"/>
    <n v="0.71"/>
    <n v="459.68130673524598"/>
    <n v="0.117049831018844"/>
    <n v="4618"/>
    <n v="1.02"/>
    <n v="1.04"/>
    <n v="1.2E-2"/>
    <n v="0.81"/>
    <n v="15.158077089649201"/>
    <d v="1900-01-09T19:51:10"/>
    <n v="43350"/>
    <n v="0.19570146833802099"/>
    <n v="7.6169230610645604"/>
    <n v="0"/>
    <n v="4977.060488688242"/>
  </r>
  <r>
    <s v="STND-61301"/>
    <s v="Arntzen Corporation"/>
    <s v="Arntzen Corporation - 1025 School St - Rockford"/>
    <x v="0"/>
    <s v="Indoor Lighting"/>
    <x v="10"/>
    <n v="0"/>
    <n v="10056.619000000001"/>
    <n v="1.798524"/>
    <x v="0"/>
    <x v="0"/>
    <n v="10.827197921178"/>
    <s v="Qty / 1,000"/>
    <m/>
    <s v="Private-Lighting"/>
    <x v="0"/>
    <n v="3"/>
    <n v="1"/>
    <s v="Lighting"/>
    <n v="0.91633259480590001"/>
    <n v="1.30467645558681"/>
    <n v="9215.2077832443101"/>
    <n v="2.3464919176078101"/>
    <n v="0.71"/>
    <n v="6542.7975261034599"/>
    <n v="1.6660092615015401"/>
    <n v="4618"/>
    <n v="1.02"/>
    <n v="1.04"/>
    <n v="1.2E-2"/>
    <n v="0.81"/>
    <n v="15.158077089649201"/>
    <d v="1900-01-09T19:51:10"/>
    <n v="43350"/>
    <n v="2.7854842326778302"/>
    <n v="108.414209214639"/>
    <n v="0"/>
    <n v="70840.163773315944"/>
  </r>
  <r>
    <s v="STND-61301"/>
    <s v="Arntzen Corporation"/>
    <s v="Arntzen Corporation - 1025 School St - Rockford"/>
    <x v="0"/>
    <s v="Indoor Lighting"/>
    <x v="10"/>
    <n v="0"/>
    <n v="588.79499999999996"/>
    <n v="0.1053"/>
    <x v="0"/>
    <x v="0"/>
    <n v="10.827197921178"/>
    <s v="Qty / 1,000"/>
    <m/>
    <s v="Private-Lighting"/>
    <x v="0"/>
    <n v="3"/>
    <n v="1"/>
    <s v="Lighting"/>
    <n v="0.91633259480590001"/>
    <n v="1.30467645558681"/>
    <n v="539.53205015874005"/>
    <n v="0.13738243077329099"/>
    <n v="0.71"/>
    <n v="383.06775561270501"/>
    <n v="9.7541525849036401E-2"/>
    <n v="4618"/>
    <n v="1.02"/>
    <n v="1.04"/>
    <n v="1.2E-2"/>
    <n v="0.81"/>
    <n v="15.158077089649201"/>
    <d v="1900-01-09T19:51:10"/>
    <n v="43350"/>
    <n v="0.163084556948351"/>
    <n v="6.3474358842204701"/>
    <n v="0"/>
    <n v="4147.5504072402018"/>
  </r>
  <r>
    <s v="STND-61301"/>
    <s v="Arntzen Corporation"/>
    <s v="Arntzen Corporation - 1025 School St - Rockford"/>
    <x v="0"/>
    <s v="Indoor Lighting"/>
    <x v="10"/>
    <n v="0"/>
    <n v="188.41399999999999"/>
    <n v="3.3695999999999997E-2"/>
    <x v="0"/>
    <x v="0"/>
    <n v="10.827197921178"/>
    <s v="Qty / 1,000"/>
    <m/>
    <s v="Private-Lighting"/>
    <x v="0"/>
    <n v="3"/>
    <n v="1"/>
    <s v="Lighting"/>
    <n v="0.91633259480590001"/>
    <n v="1.30467645558681"/>
    <n v="172.64988951775899"/>
    <n v="4.3962377847453001E-2"/>
    <n v="0.71"/>
    <n v="122.581421557609"/>
    <n v="3.1213288271691599E-2"/>
    <n v="4618"/>
    <n v="1.02"/>
    <n v="1.04"/>
    <n v="1.2E-2"/>
    <n v="0.81"/>
    <n v="15.158077089649201"/>
    <d v="1900-01-09T19:51:10"/>
    <n v="43350"/>
    <n v="5.2187058223472201E-2"/>
    <n v="2.0311751707971601"/>
    <n v="0"/>
    <n v="1327.2133126635883"/>
  </r>
  <r>
    <s v="STND-61301"/>
    <s v="Arntzen Corporation"/>
    <s v="Arntzen Corporation - 1025 School St - Rockford"/>
    <x v="7"/>
    <s v="Indoor Lighting"/>
    <x v="10"/>
    <n v="0"/>
    <n v="5765.4809999999998"/>
    <n v="3.5006400000000002"/>
    <x v="0"/>
    <x v="0"/>
    <n v="8"/>
    <s v="Qty / 1,000"/>
    <m/>
    <s v="Private-Lighting"/>
    <x v="0"/>
    <n v="3"/>
    <n v="1"/>
    <s v="Lighting"/>
    <n v="0.91633259480590001"/>
    <n v="1.30467645558681"/>
    <n v="5283.09816503411"/>
    <n v="4.5672025874853999"/>
    <n v="0.71"/>
    <n v="3750.9996971742198"/>
    <n v="3.2427138371146298"/>
    <n v="4618"/>
    <n v="1.02"/>
    <n v="1.04"/>
    <n v="1.2E-2"/>
    <n v="0.81"/>
    <n v="15.158077089649201"/>
    <d v="1900-01-09T19:51:10"/>
    <n v="43350"/>
    <n v="6.65384992349271"/>
    <n v="62.154096059224898"/>
    <n v="0"/>
    <n v="30007.997577393759"/>
  </r>
  <r>
    <s v="STND-61302"/>
    <s v="Jewel Food Stores"/>
    <s v="IRC Retail Centers - 885 E Belvidere Rd - Grayslake"/>
    <x v="1"/>
    <s v="Outdoor &amp; Garage Lighting"/>
    <x v="1"/>
    <n v="0"/>
    <n v="182685.78"/>
    <n v="0"/>
    <x v="0"/>
    <x v="0"/>
    <n v="10.1978380583316"/>
    <s v="Qty / 1,000"/>
    <m/>
    <s v="Private-Lighting"/>
    <x v="0"/>
    <n v="2"/>
    <n v="1"/>
    <s v="Lighting"/>
    <n v="0.97902139861649395"/>
    <n v="0.93591656730105399"/>
    <n v="178853.28784294499"/>
    <n v="0"/>
    <n v="0.71"/>
    <n v="126985.83436849101"/>
    <n v="0"/>
    <n v="4903"/>
    <n v="1"/>
    <n v="1"/>
    <n v="0"/>
    <n v="0"/>
    <n v="14.276973281664301"/>
    <d v="1900-01-09T04:44:53"/>
    <n v="43274"/>
    <n v="0"/>
    <n v="0"/>
    <n v="0"/>
    <n v="1294980.9745919905"/>
  </r>
  <r>
    <s v="STND-61302"/>
    <s v="Jewel Food Stores"/>
    <s v="IRC Retail Centers - 885 E Belvidere Rd - Grayslake"/>
    <x v="1"/>
    <s v="Outdoor &amp; Garage Lighting"/>
    <x v="1"/>
    <n v="0"/>
    <n v="1250.2650000000001"/>
    <n v="0"/>
    <x v="0"/>
    <x v="0"/>
    <n v="10.1978380583316"/>
    <s v="Qty / 1,000"/>
    <m/>
    <s v="Private-Lighting"/>
    <x v="0"/>
    <n v="2"/>
    <n v="1"/>
    <s v="Lighting"/>
    <n v="0.97902139861649395"/>
    <n v="0.93591656730105399"/>
    <n v="1224.03618894125"/>
    <n v="0"/>
    <n v="0.71"/>
    <n v="869.065694148288"/>
    <n v="0"/>
    <n v="4903"/>
    <n v="1"/>
    <n v="1"/>
    <n v="0"/>
    <n v="0"/>
    <n v="14.276973281664301"/>
    <d v="1900-01-09T04:44:53"/>
    <n v="43274"/>
    <n v="0"/>
    <n v="0"/>
    <n v="0"/>
    <n v="8862.591210975781"/>
  </r>
  <r>
    <s v="STND-61303"/>
    <s v="Rosalind Franklin University of Medicine &amp; Science"/>
    <s v="Rosalind Franklin University of Medicine and Science - Stairwell - 3333 Green Bay Road - North Chicago"/>
    <x v="0"/>
    <s v="Indoor Lighting"/>
    <x v="3"/>
    <n v="0"/>
    <n v="748.53"/>
    <n v="0.182146"/>
    <x v="0"/>
    <x v="0"/>
    <n v="14.727540500736399"/>
    <s v="Qty / 1,000"/>
    <m/>
    <s v="Private-Lighting"/>
    <x v="0"/>
    <n v="3"/>
    <n v="1"/>
    <s v="Lighting"/>
    <n v="0.91633259480590001"/>
    <n v="1.30467645558681"/>
    <n v="685.90243719006003"/>
    <n v="0.237641597679314"/>
    <n v="0.71"/>
    <n v="486.99073040494301"/>
    <n v="0.16872553435231299"/>
    <n v="3395"/>
    <n v="1.06"/>
    <n v="1.39"/>
    <n v="0.02"/>
    <n v="0.63"/>
    <n v="20.618556701030901"/>
    <d v="1900-01-13T17:27:39"/>
    <n v="43346"/>
    <n v="0.27137329870882099"/>
    <n v="12.9415554186804"/>
    <n v="0"/>
    <n v="7172.1757055219996"/>
  </r>
  <r>
    <s v="STND-61304"/>
    <s v="Rosalind Franklin University of Medicine and Science"/>
    <s v="Rosalind Franklin University of Medicine and Science - Entry - 3333 Green Bay Road - North Chicago"/>
    <x v="0"/>
    <s v="Indoor Lighting"/>
    <x v="3"/>
    <n v="0"/>
    <n v="1626.6120000000001"/>
    <n v="0.395816"/>
    <x v="0"/>
    <x v="0"/>
    <n v="14.727540500736399"/>
    <s v="Qty / 1,000"/>
    <m/>
    <s v="Private-Lighting"/>
    <x v="0"/>
    <n v="3"/>
    <n v="1"/>
    <s v="Lighting"/>
    <n v="0.91633259480590001"/>
    <n v="1.30467645558681"/>
    <n v="1490.51759470241"/>
    <n v="0.51641181594454699"/>
    <n v="0.71"/>
    <n v="1058.26749223871"/>
    <n v="0.36665238932062899"/>
    <n v="3395"/>
    <n v="1.06"/>
    <n v="1.39"/>
    <n v="0.02"/>
    <n v="0.63"/>
    <n v="20.618556701030901"/>
    <d v="1900-01-13T17:27:39"/>
    <n v="43280"/>
    <n v="0.58971316197847101"/>
    <n v="28.122973484951199"/>
    <n v="0"/>
    <n v="15585.677352558345"/>
  </r>
  <r>
    <s v="STND-61304"/>
    <s v="Rosalind Franklin University of Medicine and Science"/>
    <s v="Rosalind Franklin University of Medicine and Science - Entry - 3333 Green Bay Road - North Chicago"/>
    <x v="0"/>
    <s v="Indoor Lighting"/>
    <x v="3"/>
    <n v="0"/>
    <n v="669.35799999999995"/>
    <n v="0.16288"/>
    <x v="0"/>
    <x v="0"/>
    <n v="14.727540500736399"/>
    <s v="Qty / 1,000"/>
    <m/>
    <s v="Private-Lighting"/>
    <x v="0"/>
    <n v="3"/>
    <n v="1"/>
    <s v="Lighting"/>
    <n v="0.91633259480590001"/>
    <n v="1.30467645558681"/>
    <n v="613.35455299408704"/>
    <n v="0.21250570108597899"/>
    <n v="0.71"/>
    <n v="435.48173262580201"/>
    <n v="0.15087904777104499"/>
    <n v="3395"/>
    <n v="1.06"/>
    <n v="1.39"/>
    <n v="0.02"/>
    <n v="0.63"/>
    <n v="20.618556701030901"/>
    <d v="1900-01-13T17:27:39"/>
    <n v="43280"/>
    <n v="0.24266952276576301"/>
    <n v="11.572727414982801"/>
    <n v="0"/>
    <n v="6413.5748545773586"/>
  </r>
  <r>
    <s v="STND-61305"/>
    <s v="ColFin Colbart I-II Owner, LLC"/>
    <s v="ColFin Cobalt I-II Owner LLC - 220 Exchange Dr Suite A&amp;B (Willow Creek Space) - Crystal Lake"/>
    <x v="0"/>
    <s v="Indoor Lighting"/>
    <x v="8"/>
    <n v="0"/>
    <n v="155325.70199999999"/>
    <n v="24.581878"/>
    <x v="0"/>
    <x v="0"/>
    <n v="9.5383441434566993"/>
    <s v="Qty / 1,000"/>
    <m/>
    <s v="Private-Lighting"/>
    <x v="0"/>
    <n v="2"/>
    <n v="1"/>
    <s v="Lighting"/>
    <n v="0.97902139861649395"/>
    <n v="0.93591656730105399"/>
    <n v="152067.18601312899"/>
    <n v="23.006586875573301"/>
    <n v="0.71"/>
    <n v="107967.70206932101"/>
    <n v="16.334676681657001"/>
    <n v="5242"/>
    <n v="1"/>
    <n v="1.22"/>
    <n v="1.0999999999999999E-2"/>
    <n v="0.68"/>
    <n v="13.3536818008394"/>
    <d v="1900-01-08T12:55:13"/>
    <n v="43380"/>
    <n v="27.732144256959099"/>
    <n v="1672.7390461444199"/>
    <n v="0"/>
    <n v="1029833.0987153858"/>
  </r>
  <r>
    <s v="STND-61305"/>
    <s v="ColFin Colbart I-II Owner, LLC"/>
    <s v="ColFin Cobalt I-II Owner LLC - 220 Exchange Dr Suite A&amp;B (Willow Creek Space) - Crystal Lake"/>
    <x v="7"/>
    <s v="Indoor Lighting"/>
    <x v="8"/>
    <n v="0"/>
    <n v="17674.766"/>
    <n v="9.0840829999999997"/>
    <x v="0"/>
    <x v="0"/>
    <n v="8"/>
    <s v="Qty / 1,000"/>
    <m/>
    <s v="Private-Lighting"/>
    <x v="0"/>
    <n v="2"/>
    <n v="1"/>
    <s v="Lighting"/>
    <n v="0.97902139861649395"/>
    <n v="0.93591656730105399"/>
    <n v="17303.974129539201"/>
    <n v="8.5019437784378606"/>
    <n v="0.71"/>
    <n v="12285.8216319729"/>
    <n v="6.0363800826908802"/>
    <n v="5242"/>
    <n v="1"/>
    <n v="1.22"/>
    <n v="1.0999999999999999E-2"/>
    <n v="0.68"/>
    <n v="13.3536818008394"/>
    <d v="1900-01-08T12:55:13"/>
    <n v="43380"/>
    <n v="13.148691275035301"/>
    <n v="190.34371542493199"/>
    <n v="0"/>
    <n v="98286.573055783199"/>
  </r>
  <r>
    <s v="STND-61306"/>
    <s v="Batavia Container Inc."/>
    <s v="Batavia Container Inc - 5101 W 65th St - Bedford Park"/>
    <x v="0"/>
    <s v="Indoor Lighting"/>
    <x v="8"/>
    <n v="0"/>
    <n v="37081.908000000003"/>
    <n v="5.8685900000000002"/>
    <x v="0"/>
    <x v="0"/>
    <n v="9.5383441434566993"/>
    <s v="Qty / 1,000"/>
    <m/>
    <s v="Private-Lighting"/>
    <x v="0"/>
    <n v="2"/>
    <n v="1"/>
    <s v="Lighting"/>
    <n v="0.97902139861649395"/>
    <n v="0.93591656730105399"/>
    <n v="36303.981433528097"/>
    <n v="5.49251060769729"/>
    <n v="0.71"/>
    <n v="25775.826817804998"/>
    <n v="3.8996825314650798"/>
    <n v="5242"/>
    <n v="1"/>
    <n v="1.22"/>
    <n v="1.0999999999999999E-2"/>
    <n v="0.68"/>
    <n v="13.3536818008394"/>
    <d v="1900-01-08T12:55:13"/>
    <n v="43299"/>
    <n v="6.6206733458260496"/>
    <n v="399.34379576881003"/>
    <n v="0"/>
    <n v="245858.70677036443"/>
  </r>
  <r>
    <s v="STND-61306"/>
    <s v="Batavia Container Inc."/>
    <s v="Batavia Container Inc - 5101 W 65th St - Bedford Park"/>
    <x v="0"/>
    <s v="Indoor Lighting"/>
    <x v="8"/>
    <n v="0"/>
    <n v="110207.808"/>
    <n v="17.441510000000001"/>
    <x v="0"/>
    <x v="0"/>
    <n v="9.5383441434566993"/>
    <s v="Qty / 1,000"/>
    <m/>
    <s v="Private-Lighting"/>
    <x v="0"/>
    <n v="2"/>
    <n v="1"/>
    <s v="Lighting"/>
    <n v="0.97902139861649395"/>
    <n v="0.93591656730105399"/>
    <n v="107895.802326618"/>
    <n v="16.323798167747"/>
    <n v="0.71"/>
    <n v="76606.019651898794"/>
    <n v="11.5898966991004"/>
    <n v="5242"/>
    <n v="1"/>
    <n v="1.22"/>
    <n v="1.0999999999999999E-2"/>
    <n v="0.68"/>
    <n v="13.3536818008394"/>
    <d v="1900-01-08T12:55:13"/>
    <n v="43299"/>
    <n v="19.676709459675699"/>
    <n v="1186.8538255927999"/>
    <n v="0"/>
    <n v="730694.57890021766"/>
  </r>
  <r>
    <s v="STND-61307"/>
    <s v="RE/MAX PLAZA"/>
    <s v="ReMax Plaza - 4005 Kane Ave - Mchenry"/>
    <x v="62"/>
    <s v="Indoor Lighting"/>
    <x v="6"/>
    <n v="0"/>
    <n v="2808.3739999999998"/>
    <n v="0.63148800000000005"/>
    <x v="0"/>
    <x v="0"/>
    <n v="15"/>
    <s v="Qty / 1,000"/>
    <m/>
    <s v="Private-Lighting"/>
    <x v="0"/>
    <n v="3"/>
    <n v="1"/>
    <s v="Lighting"/>
    <n v="0.91633259480590001"/>
    <n v="1.30467645558681"/>
    <n v="2573.4046346054201"/>
    <n v="0.82388752558560097"/>
    <n v="0.71"/>
    <n v="1827.11729056985"/>
    <n v="0.58496014316577705"/>
    <n v="2885"/>
    <n v="1.165"/>
    <n v="1.3779999999999999"/>
    <n v="2.5499999999999998E-2"/>
    <n v="0.55000000000000004"/>
    <n v="24.263431542460999"/>
    <d v="1900-01-16T07:56:40"/>
    <n v="43302"/>
    <n v="1.08706626940969"/>
    <n v="56.3277409291316"/>
    <n v="0"/>
    <n v="27406.759358547748"/>
  </r>
  <r>
    <s v="STND-61307"/>
    <s v="RE/MAX PLAZA"/>
    <s v="ReMax Plaza - 4005 Kane Ave - Mchenry"/>
    <x v="62"/>
    <s v="Indoor Lighting"/>
    <x v="6"/>
    <n v="0"/>
    <n v="810.10799999999995"/>
    <n v="0.18215999999999999"/>
    <x v="0"/>
    <x v="0"/>
    <n v="15"/>
    <s v="Qty / 1,000"/>
    <m/>
    <s v="Private-Lighting"/>
    <x v="0"/>
    <n v="3"/>
    <n v="1"/>
    <s v="Lighting"/>
    <n v="0.91633259480590001"/>
    <n v="1.30467645558681"/>
    <n v="742.328365713018"/>
    <n v="0.23765986314969301"/>
    <n v="0.71"/>
    <n v="527.05313965624305"/>
    <n v="0.168738502836282"/>
    <n v="2885"/>
    <n v="1.165"/>
    <n v="1.3779999999999999"/>
    <n v="2.5499999999999998E-2"/>
    <n v="0.55000000000000004"/>
    <n v="24.263431542460999"/>
    <d v="1900-01-16T07:56:40"/>
    <n v="43302"/>
    <n v="0.31357680848356301"/>
    <n v="16.248389120757"/>
    <n v="0"/>
    <n v="7905.7970948436459"/>
  </r>
  <r>
    <s v="STND-61307"/>
    <s v="RE/MAX PLAZA"/>
    <s v="ReMax Plaza - 4005 Kane Ave - Mchenry"/>
    <x v="62"/>
    <s v="Indoor Lighting"/>
    <x v="6"/>
    <n v="0"/>
    <n v="11847.83"/>
    <n v="2.6640899999999998"/>
    <x v="0"/>
    <x v="0"/>
    <n v="15"/>
    <s v="Qty / 1,000"/>
    <m/>
    <s v="Private-Lighting"/>
    <x v="0"/>
    <n v="3"/>
    <n v="1"/>
    <s v="Lighting"/>
    <n v="0.91633259480590001"/>
    <n v="1.30467645558681"/>
    <n v="10856.552806719201"/>
    <n v="3.4757754985642499"/>
    <n v="0.71"/>
    <n v="7708.1524927706196"/>
    <n v="2.4678006039806202"/>
    <n v="2885"/>
    <n v="1.165"/>
    <n v="1.3779999999999999"/>
    <n v="2.5499999999999998E-2"/>
    <n v="0.55000000000000004"/>
    <n v="24.263431542460999"/>
    <d v="1900-01-16T07:56:40"/>
    <n v="43302"/>
    <n v="4.5860608240721099"/>
    <n v="237.63270091960399"/>
    <n v="0"/>
    <n v="115622.28739155929"/>
  </r>
  <r>
    <s v="STND-61307"/>
    <s v="RE/MAX PLAZA"/>
    <s v="ReMax Plaza - 4005 Kane Ave - Mchenry"/>
    <x v="62"/>
    <s v="Indoor Lighting"/>
    <x v="6"/>
    <n v="0"/>
    <n v="378.05"/>
    <n v="8.5008E-2"/>
    <x v="0"/>
    <x v="0"/>
    <n v="15"/>
    <s v="Qty / 1,000"/>
    <m/>
    <s v="Private-Lighting"/>
    <x v="0"/>
    <n v="3"/>
    <n v="1"/>
    <s v="Lighting"/>
    <n v="0.91633259480590001"/>
    <n v="1.30467645558681"/>
    <n v="346.41953746637"/>
    <n v="0.110907936136523"/>
    <n v="0.71"/>
    <n v="245.957871601123"/>
    <n v="7.8744634656931503E-2"/>
    <n v="2885"/>
    <n v="1.165"/>
    <n v="1.3779999999999999"/>
    <n v="2.5499999999999998E-2"/>
    <n v="0.55000000000000004"/>
    <n v="24.263431542460999"/>
    <d v="1900-01-16T07:56:40"/>
    <n v="43302"/>
    <n v="0.14633584395899599"/>
    <n v="7.5825735668604697"/>
    <n v="0"/>
    <n v="3689.3680740168452"/>
  </r>
  <r>
    <s v="STND-61308"/>
    <s v="North American EN, Inc."/>
    <s v="North American EN - 776 Lunt Ave - Elk Grove Village"/>
    <x v="0"/>
    <s v="Indoor Lighting"/>
    <x v="10"/>
    <n v="0"/>
    <n v="34244.317000000003"/>
    <n v="6.1242479999999997"/>
    <x v="0"/>
    <x v="0"/>
    <n v="10.827197921178"/>
    <s v="Qty / 1,000"/>
    <m/>
    <s v="Private-Lighting"/>
    <x v="0"/>
    <n v="3"/>
    <n v="1"/>
    <s v="Lighting"/>
    <n v="0.91633259480590001"/>
    <n v="1.30467645558681"/>
    <n v="31379.183853965798"/>
    <n v="7.99016217377459"/>
    <n v="0.71"/>
    <n v="22279.220536315701"/>
    <n v="5.6730151433799598"/>
    <n v="4618"/>
    <n v="1.02"/>
    <n v="1.04"/>
    <n v="1.2E-2"/>
    <n v="0.81"/>
    <n v="15.158077089649201"/>
    <d v="1900-01-09T19:51:10"/>
    <n v="43397"/>
    <n v="9.4849978321160808"/>
    <n v="369.16686887018602"/>
    <n v="0"/>
    <n v="241221.53027626354"/>
  </r>
  <r>
    <s v="STND-61308"/>
    <s v="North American EN, Inc."/>
    <s v="North American EN - 776 Lunt Ave - Elk Grove Village"/>
    <x v="0"/>
    <s v="Indoor Lighting"/>
    <x v="10"/>
    <n v="0"/>
    <n v="259.07"/>
    <n v="4.6331999999999998E-2"/>
    <x v="0"/>
    <x v="0"/>
    <n v="10.827197921178"/>
    <s v="Qty / 1,000"/>
    <m/>
    <s v="Private-Lighting"/>
    <x v="0"/>
    <n v="3"/>
    <n v="1"/>
    <s v="Lighting"/>
    <n v="0.91633259480590001"/>
    <n v="1.30467645558681"/>
    <n v="237.39428533636399"/>
    <n v="6.0448269540247901E-2"/>
    <n v="0.71"/>
    <n v="168.54994258881899"/>
    <n v="4.2918271373575997E-2"/>
    <n v="4618"/>
    <n v="1.02"/>
    <n v="1.04"/>
    <n v="1.2E-2"/>
    <n v="0.81"/>
    <n v="15.158077089649201"/>
    <d v="1900-01-09T19:51:10"/>
    <n v="43397"/>
    <n v="7.1757205057274301E-2"/>
    <n v="2.7928739451336999"/>
    <n v="0"/>
    <n v="1824.9235880123322"/>
  </r>
  <r>
    <s v="STND-61308"/>
    <s v="North American EN, Inc."/>
    <s v="North American EN - 776 Lunt Ave - Elk Grove Village"/>
    <x v="62"/>
    <s v="Indoor Lighting"/>
    <x v="10"/>
    <n v="0"/>
    <n v="3561.0320000000002"/>
    <n v="0.63685400000000003"/>
    <x v="0"/>
    <x v="0"/>
    <n v="10.827197921178"/>
    <s v="Qty / 1,000"/>
    <m/>
    <s v="Private-Lighting"/>
    <x v="0"/>
    <n v="3"/>
    <n v="1"/>
    <s v="Lighting"/>
    <n v="0.91633259480590001"/>
    <n v="1.30467645558681"/>
    <n v="3263.0896927468398"/>
    <n v="0.83088841944628"/>
    <n v="0.71"/>
    <n v="2316.7936818502599"/>
    <n v="0.58993077780685899"/>
    <n v="4618"/>
    <n v="1.02"/>
    <n v="1.04"/>
    <n v="1.2E-2"/>
    <n v="0.81"/>
    <n v="15.158077089649201"/>
    <d v="1900-01-09T19:51:10"/>
    <n v="43397"/>
    <n v="0.98633478091913596"/>
    <n v="38.389290502903997"/>
    <n v="0"/>
    <n v="25084.383735927458"/>
  </r>
  <r>
    <s v="STND-61308"/>
    <s v="North American EN, Inc."/>
    <s v="North American EN - 776 Lunt Ave - Elk Grove Village"/>
    <x v="62"/>
    <s v="Indoor Lighting"/>
    <x v="10"/>
    <n v="0"/>
    <n v="1512.0260000000001"/>
    <n v="0.27040999999999998"/>
    <x v="0"/>
    <x v="0"/>
    <n v="10.827197921178"/>
    <s v="Qty / 1,000"/>
    <m/>
    <s v="Private-Lighting"/>
    <x v="0"/>
    <n v="3"/>
    <n v="1"/>
    <s v="Lighting"/>
    <n v="0.91633259480590001"/>
    <n v="1.30467645558681"/>
    <n v="1385.5187079939899"/>
    <n v="0.35279756035522802"/>
    <n v="0.71"/>
    <n v="983.71828267573005"/>
    <n v="0.25048626785221201"/>
    <n v="4618"/>
    <n v="1.02"/>
    <n v="1.04"/>
    <n v="1.2E-2"/>
    <n v="0.81"/>
    <n v="15.158077089649201"/>
    <d v="1900-01-09T19:51:10"/>
    <n v="43397"/>
    <n v="0.41880052273887503"/>
    <n v="16.3002200940469"/>
    <n v="0"/>
    <n v="10650.912545211457"/>
  </r>
  <r>
    <s v="STND-61308"/>
    <s v="North American EN, Inc."/>
    <s v="North American EN - 776 Lunt Ave - Elk Grove Village"/>
    <x v="62"/>
    <s v="Indoor Lighting"/>
    <x v="10"/>
    <n v="0"/>
    <n v="-734.81600000000003"/>
    <n v="-0.131414"/>
    <x v="0"/>
    <x v="0"/>
    <n v="10.827197921178"/>
    <s v="Qty / 1,000"/>
    <m/>
    <s v="Private-Lighting"/>
    <x v="0"/>
    <n v="3"/>
    <n v="1"/>
    <s v="Lighting"/>
    <n v="0.91633259480590001"/>
    <n v="1.30467645558681"/>
    <n v="-673.33585198489197"/>
    <n v="-0.17145275173448499"/>
    <n v="0.71"/>
    <n v="-478.06845490927299"/>
    <n v="-0.121731453731484"/>
    <n v="4618"/>
    <n v="1.02"/>
    <n v="1.04"/>
    <n v="1.2E-2"/>
    <n v="0.81"/>
    <n v="15.158077089649201"/>
    <d v="1900-01-09T19:51:10"/>
    <n v="43397"/>
    <n v="-0.203528907567052"/>
    <n v="-7.9215982586457896"/>
    <n v="0"/>
    <n v="-5176.1417811744586"/>
  </r>
  <r>
    <s v="STND-61308"/>
    <s v="North American EN, Inc."/>
    <s v="North American EN - 776 Lunt Ave - Elk Grove Village"/>
    <x v="62"/>
    <s v="Indoor Lighting"/>
    <x v="10"/>
    <n v="0"/>
    <n v="9995.384"/>
    <n v="1.7875730000000001"/>
    <x v="0"/>
    <x v="0"/>
    <n v="10.827197921178"/>
    <s v="Qty / 1,000"/>
    <m/>
    <s v="Private-Lighting"/>
    <x v="0"/>
    <n v="3"/>
    <n v="1"/>
    <s v="Lighting"/>
    <n v="0.91633259480590001"/>
    <n v="1.30467645558681"/>
    <n v="9159.0961568013699"/>
    <n v="2.3322044057426701"/>
    <n v="0.71"/>
    <n v="6502.9582713289701"/>
    <n v="1.6558651280773"/>
    <n v="4618"/>
    <n v="1.02"/>
    <n v="1.04"/>
    <n v="1.2E-2"/>
    <n v="0.81"/>
    <n v="15.158077089649201"/>
    <d v="1900-01-09T19:51:10"/>
    <n v="43397"/>
    <n v="2.7685237485074499"/>
    <n v="107.754072432957"/>
    <n v="0"/>
    <n v="70408.816276840298"/>
  </r>
  <r>
    <s v="STND-61308"/>
    <s v="North American EN, Inc."/>
    <s v="North American EN - 776 Lunt Ave - Elk Grove Village"/>
    <x v="62"/>
    <s v="Indoor Lighting"/>
    <x v="10"/>
    <n v="0"/>
    <n v="508.71899999999999"/>
    <n v="9.0979000000000004E-2"/>
    <x v="0"/>
    <x v="0"/>
    <n v="10.827197921178"/>
    <s v="Qty / 1,000"/>
    <m/>
    <s v="Private-Lighting"/>
    <x v="0"/>
    <n v="3"/>
    <n v="1"/>
    <s v="Lighting"/>
    <n v="0.91633259480590001"/>
    <n v="1.30467645558681"/>
    <n v="466.15580129706302"/>
    <n v="0.118698159252832"/>
    <n v="0.71"/>
    <n v="330.97061892091398"/>
    <n v="8.4275693069510799E-2"/>
    <n v="4618"/>
    <n v="1.02"/>
    <n v="1.04"/>
    <n v="1.2E-2"/>
    <n v="0.81"/>
    <n v="15.158077089649201"/>
    <d v="1900-01-09T19:51:10"/>
    <n v="43397"/>
    <n v="0.14090474745112999"/>
    <n v="5.4841858976125"/>
    <n v="0"/>
    <n v="3583.4843971515156"/>
  </r>
  <r>
    <s v="STND-61308"/>
    <s v="North American EN, Inc."/>
    <s v="North American EN - 776 Lunt Ave - Elk Grove Village"/>
    <x v="7"/>
    <s v="Indoor Lighting"/>
    <x v="10"/>
    <n v="0"/>
    <n v="1976.09"/>
    <n v="1.199827"/>
    <x v="0"/>
    <x v="0"/>
    <n v="8"/>
    <s v="Qty / 1,000"/>
    <m/>
    <s v="Private-Lighting"/>
    <x v="0"/>
    <n v="3"/>
    <n v="1"/>
    <s v="Lighting"/>
    <n v="0.91633259480590001"/>
    <n v="1.30467645558681"/>
    <n v="1810.75567726999"/>
    <n v="1.5653860376773501"/>
    <n v="0.71"/>
    <n v="1285.6365308616901"/>
    <n v="1.11142408675092"/>
    <n v="4618"/>
    <n v="1.02"/>
    <n v="1.04"/>
    <n v="1.2E-2"/>
    <n v="0.81"/>
    <n v="15.158077089649201"/>
    <d v="1900-01-09T19:51:10"/>
    <n v="43397"/>
    <n v="2.2805740642152501"/>
    <n v="21.303007967882198"/>
    <n v="0"/>
    <n v="10285.09224689352"/>
  </r>
  <r>
    <s v="STND-61308"/>
    <s v="North American EN, Inc."/>
    <s v="North American EN - 776 Lunt Ave - Elk Grove Village"/>
    <x v="0"/>
    <s v="Indoor Lighting"/>
    <x v="10"/>
    <n v="0"/>
    <n v="29062.920999999998"/>
    <n v="5.1976079999999998"/>
    <x v="0"/>
    <x v="0"/>
    <n v="10.827197921178"/>
    <s v="Qty / 1,000"/>
    <m/>
    <s v="Private-Lighting"/>
    <x v="0"/>
    <n v="3"/>
    <n v="1"/>
    <s v="Lighting"/>
    <n v="0.91633259480590001"/>
    <n v="1.30467645558681"/>
    <n v="26631.301812568901"/>
    <n v="6.78119678296963"/>
    <n v="0.71"/>
    <n v="18908.224286923902"/>
    <n v="4.8146497159084403"/>
    <n v="4618"/>
    <n v="1.02"/>
    <n v="1.04"/>
    <n v="1.2E-2"/>
    <n v="0.81"/>
    <n v="15.158077089649201"/>
    <d v="1900-01-09T19:51:10"/>
    <n v="43397"/>
    <n v="8.0498537309705895"/>
    <n v="313.30943308904602"/>
    <n v="0"/>
    <n v="204723.08669254984"/>
  </r>
  <r>
    <s v="STND-61308"/>
    <s v="North American EN, Inc."/>
    <s v="North American EN - 776 Lunt Ave - Elk Grove Village"/>
    <x v="62"/>
    <s v="Indoor Lighting"/>
    <x v="10"/>
    <n v="0"/>
    <n v="4634.9939999999997"/>
    <n v="0.82892200000000005"/>
    <x v="0"/>
    <x v="0"/>
    <n v="10.827197921178"/>
    <s v="Qty / 1,000"/>
    <m/>
    <s v="Private-Lighting"/>
    <x v="0"/>
    <n v="3"/>
    <n v="1"/>
    <s v="Lighting"/>
    <n v="0.91633259480590001"/>
    <n v="1.30467645558681"/>
    <n v="4247.19607892978"/>
    <n v="1.0814750169179299"/>
    <n v="0.71"/>
    <n v="3015.50921604014"/>
    <n v="0.76784726201172804"/>
    <n v="4618"/>
    <n v="1.02"/>
    <n v="1.04"/>
    <n v="1.2E-2"/>
    <n v="0.81"/>
    <n v="15.158077089649201"/>
    <d v="1900-01-09T19:51:10"/>
    <n v="43397"/>
    <n v="1.2838022518019101"/>
    <n v="49.967012693291501"/>
    <n v="0"/>
    <n v="32649.515115202903"/>
  </r>
  <r>
    <s v="STND-61309"/>
    <s v="Joyful Harvest Church, ELCA"/>
    <s v="Joyful Harvest Church ELCA - 5050 N Johnsburg Rd - Johnsburg"/>
    <x v="0"/>
    <s v="Indoor Lighting"/>
    <x v="6"/>
    <n v="0"/>
    <n v="14217.395"/>
    <n v="3.1969080000000001"/>
    <x v="0"/>
    <x v="0"/>
    <n v="15"/>
    <s v="Qty / 1,000"/>
    <m/>
    <s v="Private-Lighting"/>
    <x v="0"/>
    <n v="3"/>
    <n v="1"/>
    <s v="Lighting"/>
    <n v="0.91633259480590001"/>
    <n v="1.30467645558681"/>
    <n v="13027.8624517304"/>
    <n v="4.1709305982771099"/>
    <n v="0.71"/>
    <n v="9249.7823407285996"/>
    <n v="2.9613607247767502"/>
    <n v="2885"/>
    <n v="1.165"/>
    <n v="1.3779999999999999"/>
    <n v="2.5499999999999998E-2"/>
    <n v="0.55000000000000004"/>
    <n v="24.263431542460999"/>
    <d v="1900-01-16T07:56:40"/>
    <n v="43302"/>
    <n v="5.5032729888865397"/>
    <n v="285.15922104646"/>
    <n v="0"/>
    <n v="138746.735110929"/>
  </r>
  <r>
    <s v="STND-61309"/>
    <s v="Joyful Harvest Church, ELCA"/>
    <s v="Joyful Harvest Church ELCA - 5050 N Johnsburg Rd - Johnsburg"/>
    <x v="0"/>
    <s v="Indoor Lighting"/>
    <x v="6"/>
    <n v="0"/>
    <n v="1552.7070000000001"/>
    <n v="0.34914000000000001"/>
    <x v="0"/>
    <x v="0"/>
    <n v="15"/>
    <s v="Qty / 1,000"/>
    <m/>
    <s v="Private-Lighting"/>
    <x v="0"/>
    <n v="3"/>
    <n v="1"/>
    <s v="Lighting"/>
    <n v="0.91633259480590001"/>
    <n v="1.30467645558681"/>
    <n v="1422.7960342832801"/>
    <n v="0.45551473770357798"/>
    <n v="0.71"/>
    <n v="1010.18518434113"/>
    <n v="0.32341546376954"/>
    <n v="2885"/>
    <n v="1.165"/>
    <n v="1.3779999999999999"/>
    <n v="2.5499999999999998E-2"/>
    <n v="0.55000000000000004"/>
    <n v="24.263431542460999"/>
    <d v="1900-01-16T07:56:40"/>
    <n v="43302"/>
    <n v="0.60102221626016294"/>
    <n v="31.142745814784298"/>
    <n v="0"/>
    <n v="15152.777765116951"/>
  </r>
  <r>
    <s v="STND-61309"/>
    <s v="Joyful Harvest Church, ELCA"/>
    <s v="Joyful Harvest Church ELCA - 5050 N Johnsburg Rd - Johnsburg"/>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02"/>
    <n v="1.8291980494874498E-2"/>
    <n v="0.94781668159121402"/>
    <n v="0"/>
    <n v="461.16856951657201"/>
  </r>
  <r>
    <s v="STND-61309"/>
    <s v="Joyful Harvest Church, ELCA"/>
    <s v="Joyful Harvest Church ELCA - 5050 N Johnsburg Rd - Johnsburg"/>
    <x v="0"/>
    <s v="Indoor Lighting"/>
    <x v="6"/>
    <n v="0"/>
    <n v="283.53800000000001"/>
    <n v="6.3755999999999993E-2"/>
    <x v="0"/>
    <x v="0"/>
    <n v="15"/>
    <s v="Qty / 1,000"/>
    <m/>
    <s v="Private-Lighting"/>
    <x v="0"/>
    <n v="3"/>
    <n v="1"/>
    <s v="Lighting"/>
    <n v="0.91633259480590001"/>
    <n v="1.30467645558681"/>
    <n v="259.81511126607501"/>
    <n v="8.3180952102392403E-2"/>
    <n v="0.71"/>
    <n v="184.46872899891301"/>
    <n v="5.9058475992698603E-2"/>
    <n v="2885"/>
    <n v="1.165"/>
    <n v="1.3779999999999999"/>
    <n v="2.5499999999999998E-2"/>
    <n v="0.55000000000000004"/>
    <n v="24.263431542460999"/>
    <d v="1900-01-16T07:56:40"/>
    <n v="43302"/>
    <n v="0.109751882969247"/>
    <n v="5.6869402036780397"/>
    <n v="0"/>
    <n v="2767.0309349836953"/>
  </r>
  <r>
    <s v="STND-61309"/>
    <s v="Joyful Harvest Church, ELCA"/>
    <s v="Joyful Harvest Church ELCA - 5050 N Johnsburg Rd - Johnsburg"/>
    <x v="0"/>
    <s v="Indoor Lighting"/>
    <x v="6"/>
    <n v="0"/>
    <n v="11982.848"/>
    <n v="2.6944499999999998"/>
    <x v="0"/>
    <x v="0"/>
    <n v="15"/>
    <s v="Qty / 1,000"/>
    <m/>
    <s v="Private-Lighting"/>
    <x v="0"/>
    <n v="3"/>
    <n v="1"/>
    <s v="Lighting"/>
    <n v="0.91633259480590001"/>
    <n v="1.30467645558681"/>
    <n v="10980.2742010047"/>
    <n v="3.51538547575587"/>
    <n v="0.71"/>
    <n v="7795.9946827133299"/>
    <n v="2.4959236877866702"/>
    <n v="2885"/>
    <n v="1.165"/>
    <n v="1.3779999999999999"/>
    <n v="2.5499999999999998E-2"/>
    <n v="0.55000000000000004"/>
    <n v="24.263431542460999"/>
    <d v="1900-01-16T07:56:40"/>
    <n v="43302"/>
    <n v="4.6383236254860396"/>
    <n v="240.34076577306399"/>
    <n v="0"/>
    <n v="116939.92024069995"/>
  </r>
  <r>
    <s v="STND-61309"/>
    <s v="Joyful Harvest Church, ELCA"/>
    <s v="Joyful Harvest Church ELCA - 5050 N Johnsburg Rd - Johnsburg"/>
    <x v="0"/>
    <s v="Indoor Lighting"/>
    <x v="6"/>
    <n v="0"/>
    <n v="4793.1390000000001"/>
    <n v="1.07778"/>
    <x v="0"/>
    <x v="0"/>
    <n v="15"/>
    <s v="Qty / 1,000"/>
    <m/>
    <s v="Private-Lighting"/>
    <x v="0"/>
    <n v="3"/>
    <n v="1"/>
    <s v="Lighting"/>
    <n v="0.91633259480590001"/>
    <n v="1.30467645558681"/>
    <n v="4392.1094971353596"/>
    <n v="1.40615419030235"/>
    <n v="0.71"/>
    <n v="3118.3977429660999"/>
    <n v="0.998369475114667"/>
    <n v="2885"/>
    <n v="1.165"/>
    <n v="1.3779999999999999"/>
    <n v="2.5499999999999998E-2"/>
    <n v="0.55000000000000004"/>
    <n v="24.263431542460999"/>
    <d v="1900-01-16T07:56:40"/>
    <n v="43302"/>
    <n v="1.85532945019442"/>
    <n v="96.136302297812506"/>
    <n v="0"/>
    <n v="46775.966144491496"/>
  </r>
  <r>
    <s v="STND-61310"/>
    <s v="TJX Companies Inc"/>
    <s v="TJX Companies Inc-1031 Sutton Rd (Rt. 59)-Streamwood"/>
    <x v="0"/>
    <s v="Indoor Lighting"/>
    <x v="14"/>
    <n v="0"/>
    <n v="797.64400000000001"/>
    <n v="0.15936700000000001"/>
    <x v="0"/>
    <x v="0"/>
    <n v="12.215978499877799"/>
    <s v="Qty / 1,000"/>
    <m/>
    <s v="Private-Lighting"/>
    <x v="0"/>
    <n v="2"/>
    <n v="1"/>
    <s v="Lighting"/>
    <n v="0.97902139861649395"/>
    <n v="0.93591656730105399"/>
    <n v="780.91054447805402"/>
    <n v="0.14915421558106701"/>
    <n v="0.71"/>
    <n v="554.446486579419"/>
    <n v="0.105899493062558"/>
    <n v="4093"/>
    <n v="1.1200000000000001"/>
    <n v="1.29"/>
    <n v="1.9E-2"/>
    <n v="0.71"/>
    <n v="17.102369899829"/>
    <d v="1900-01-11T05:11:01"/>
    <n v="43344"/>
    <n v="0.162849891452197"/>
    <n v="13.247589593824101"/>
    <n v="0"/>
    <n v="6773.1063593869676"/>
  </r>
  <r>
    <s v="STND-61310"/>
    <s v="TJX Companies Inc"/>
    <s v="TJX Companies Inc-1031 Sutton Rd (Rt. 59)-Streamwood"/>
    <x v="0"/>
    <s v="Indoor Lighting"/>
    <x v="14"/>
    <n v="0"/>
    <n v="118954.368"/>
    <n v="23.766689"/>
    <x v="0"/>
    <x v="0"/>
    <n v="12.215978499877799"/>
    <s v="Qty / 1,000"/>
    <m/>
    <s v="Private-Lighting"/>
    <x v="0"/>
    <n v="2"/>
    <n v="1"/>
    <s v="Lighting"/>
    <n v="0.97902139861649395"/>
    <n v="0.93591656730105399"/>
    <n v="116458.871730901"/>
    <n v="22.2436379849917"/>
    <n v="0.71"/>
    <n v="82685.798928939796"/>
    <n v="15.7929829693441"/>
    <n v="4093"/>
    <n v="1.1200000000000001"/>
    <n v="1.29"/>
    <n v="1.9E-2"/>
    <n v="0.71"/>
    <n v="17.102369899829"/>
    <d v="1900-01-11T05:11:01"/>
    <n v="43344"/>
    <n v="24.2860989027096"/>
    <n v="1975.6415740063601"/>
    <n v="0"/>
    <n v="1010087.9419611474"/>
  </r>
  <r>
    <s v="STND-61310"/>
    <s v="TJX Companies Inc"/>
    <s v="TJX Companies Inc-1031 Sutton Rd (Rt. 59)-Streamwood"/>
    <x v="0"/>
    <s v="Indoor Lighting"/>
    <x v="14"/>
    <n v="0"/>
    <n v="825.149"/>
    <n v="0.16486200000000001"/>
    <x v="0"/>
    <x v="0"/>
    <n v="12.215978499877799"/>
    <s v="Qty / 1,000"/>
    <m/>
    <s v="Private-Lighting"/>
    <x v="0"/>
    <n v="2"/>
    <n v="1"/>
    <s v="Lighting"/>
    <n v="0.97902139861649395"/>
    <n v="0.93591656730105399"/>
    <n v="807.83852804700098"/>
    <n v="0.154297077118386"/>
    <n v="0.71"/>
    <n v="573.56535491337104"/>
    <n v="0.10955092475405399"/>
    <n v="4093"/>
    <n v="1.1200000000000001"/>
    <n v="1.29"/>
    <n v="1.9E-2"/>
    <n v="0.71"/>
    <n v="17.102369899829"/>
    <d v="1900-01-11T05:11:01"/>
    <n v="43344"/>
    <n v="0.16846498211419"/>
    <n v="13.704403600797299"/>
    <n v="0"/>
    <n v="7006.6620438965201"/>
  </r>
  <r>
    <s v="STND-61310"/>
    <s v="TJX Companies Inc"/>
    <s v="TJX Companies Inc-1031 Sutton Rd (Rt. 59)-Streamwood"/>
    <x v="0"/>
    <s v="Indoor Lighting"/>
    <x v="14"/>
    <n v="0"/>
    <n v="1650.298"/>
    <n v="0.32972400000000002"/>
    <x v="0"/>
    <x v="0"/>
    <n v="12.215978499877799"/>
    <s v="Qty / 1,000"/>
    <m/>
    <s v="Private-Lighting"/>
    <x v="0"/>
    <n v="2"/>
    <n v="1"/>
    <s v="Lighting"/>
    <n v="0.97902139861649395"/>
    <n v="0.93591656730105399"/>
    <n v="1615.6770560939999"/>
    <n v="0.308594154236773"/>
    <n v="0.71"/>
    <n v="1147.13070982674"/>
    <n v="0.21910184950810899"/>
    <n v="4093"/>
    <n v="1.1200000000000001"/>
    <n v="1.29"/>
    <n v="1.9E-2"/>
    <n v="0.71"/>
    <n v="17.102369899829"/>
    <d v="1900-01-11T05:11:01"/>
    <n v="43344"/>
    <n v="0.33692996422837901"/>
    <n v="27.408807201594701"/>
    <n v="0"/>
    <n v="14013.324087793015"/>
  </r>
  <r>
    <s v="STND-61310"/>
    <s v="TJX Companies Inc"/>
    <s v="TJX Companies Inc-1031 Sutton Rd (Rt. 59)-Streamwood"/>
    <x v="0"/>
    <s v="Indoor Lighting"/>
    <x v="14"/>
    <n v="0"/>
    <n v="18079.927"/>
    <n v="3.6123099999999999"/>
    <x v="0"/>
    <x v="0"/>
    <n v="12.215978499877799"/>
    <s v="Qty / 1,000"/>
    <m/>
    <s v="Private-Lighting"/>
    <x v="0"/>
    <n v="2"/>
    <n v="1"/>
    <s v="Lighting"/>
    <n v="0.97902139861649395"/>
    <n v="0.93591656730105399"/>
    <n v="17700.635418424099"/>
    <n v="3.3808207752272699"/>
    <n v="0.71"/>
    <n v="12567.451147081099"/>
    <n v="2.4003827504113602"/>
    <n v="4093"/>
    <n v="1.1200000000000001"/>
    <n v="1.29"/>
    <n v="1.9E-2"/>
    <n v="0.71"/>
    <n v="17.102369899829"/>
    <d v="1900-01-11T05:11:01"/>
    <n v="43344"/>
    <n v="3.6912553501771699"/>
    <n v="300.27863656255198"/>
    <n v="0"/>
    <n v="153523.71301100729"/>
  </r>
  <r>
    <s v="STND-61310"/>
    <s v="TJX Companies Inc"/>
    <s v="TJX Companies Inc-1031 Sutton Rd (Rt. 59)-Streamwood"/>
    <x v="0"/>
    <s v="Indoor Lighting"/>
    <x v="14"/>
    <n v="0"/>
    <n v="64.177999999999997"/>
    <n v="1.2822999999999999E-2"/>
    <x v="0"/>
    <x v="0"/>
    <n v="12.215978499877799"/>
    <s v="Qty / 1,000"/>
    <m/>
    <s v="Private-Lighting"/>
    <x v="0"/>
    <n v="2"/>
    <n v="1"/>
    <s v="Lighting"/>
    <n v="0.97902139861649395"/>
    <n v="0.93591656730105399"/>
    <n v="62.831635320409298"/>
    <n v="1.20012581425014E-2"/>
    <n v="0.71"/>
    <n v="44.610461077490598"/>
    <n v="8.5208932811760008E-3"/>
    <n v="4093"/>
    <n v="1.1200000000000001"/>
    <n v="1.29"/>
    <n v="1.9E-2"/>
    <n v="0.71"/>
    <n v="17.102369899829"/>
    <d v="1900-01-11T05:11:01"/>
    <n v="43344"/>
    <n v="1.3103240684028201E-2"/>
    <n v="1.0658938134712299"/>
    <n v="0"/>
    <n v="544.9604333922606"/>
  </r>
  <r>
    <s v="STND-61310"/>
    <s v="TJX Companies Inc"/>
    <s v="TJX Companies Inc-1031 Sutton Rd (Rt. 59)-Streamwood"/>
    <x v="0"/>
    <s v="Indoor Lighting"/>
    <x v="14"/>
    <n v="0"/>
    <n v="11387.053"/>
    <n v="2.275096"/>
    <x v="0"/>
    <x v="0"/>
    <n v="12.215978499877799"/>
    <s v="Qty / 1,000"/>
    <m/>
    <s v="Private-Lighting"/>
    <x v="0"/>
    <n v="2"/>
    <n v="1"/>
    <s v="Lighting"/>
    <n v="0.97902139861649395"/>
    <n v="0.93591656730105399"/>
    <n v="11148.1685541801"/>
    <n v="2.12930003860036"/>
    <n v="0.71"/>
    <n v="7915.1996734678996"/>
    <n v="1.5118030274062499"/>
    <n v="4093"/>
    <n v="1.1200000000000001"/>
    <n v="1.29"/>
    <n v="1.9E-2"/>
    <n v="0.71"/>
    <n v="17.102369899829"/>
    <d v="1900-01-11T05:11:01"/>
    <n v="43344"/>
    <n v="2.3248171619176299"/>
    <n v="189.12071654412699"/>
    <n v="0"/>
    <n v="96691.909033323638"/>
  </r>
  <r>
    <s v="STND-61312"/>
    <s v="SPUS8 150 NMA, LP"/>
    <s v="SPUS8S8 150NMA, LP - 7th floor - 150 N Michigan Ave - Chicago"/>
    <x v="2"/>
    <s v="Energy Management System"/>
    <x v="6"/>
    <n v="0"/>
    <n v="42621.75"/>
    <n v="0"/>
    <x v="1"/>
    <x v="0"/>
    <n v="15"/>
    <s v="NA"/>
    <m/>
    <s v="EMS"/>
    <x v="1"/>
    <n v="3"/>
    <n v="1"/>
    <s v="EMS"/>
    <n v="0.91036333343406195"/>
    <n v="0"/>
    <n v="38801.278406793201"/>
    <n v="0"/>
    <n v="0.7"/>
    <n v="27160.8948847553"/>
    <n v="0"/>
    <n v="2885"/>
    <n v="1.165"/>
    <n v="1.3779999999999999"/>
    <n v="2.5499999999999998E-2"/>
    <n v="0.55000000000000004"/>
    <n v="24.263431542460999"/>
    <d v="1900-01-16T07:56:40"/>
    <n v="43442"/>
    <n v="0"/>
    <n v="0"/>
    <n v="0"/>
    <n v="407413.42327132949"/>
  </r>
  <r>
    <s v="STND-61313"/>
    <s v="Ace Hardware Corporation"/>
    <s v="Ace Hardware - 2200 Kensington Ct - Oak Brook"/>
    <x v="7"/>
    <s v="Indoor Lighting"/>
    <x v="6"/>
    <n v="0"/>
    <n v="5383.4939999999997"/>
    <n v="-0.68625000000000003"/>
    <x v="0"/>
    <x v="0"/>
    <n v="8"/>
    <s v="Qty / 1,000"/>
    <m/>
    <s v="Private-Lighting"/>
    <x v="0"/>
    <n v="3"/>
    <n v="1"/>
    <s v="Lighting"/>
    <n v="0.91633259480590001"/>
    <n v="1.30467645558681"/>
    <n v="4933.0710261419899"/>
    <n v="-0.89533421764644605"/>
    <n v="0.71"/>
    <n v="3502.4804285608102"/>
    <n v="-0.63568729452897699"/>
    <n v="2885"/>
    <n v="1.165"/>
    <n v="1.3779999999999999"/>
    <n v="2.5499999999999998E-2"/>
    <n v="0.55000000000000004"/>
    <n v="24.263431542460999"/>
    <d v="1900-01-16T07:56:40"/>
    <n v="43346"/>
    <n v="-1.6243363890537801"/>
    <n v="107.977091130147"/>
    <n v="0"/>
    <n v="28019.843428486482"/>
  </r>
  <r>
    <s v="STND-61313"/>
    <s v="Ace Hardware Corporation"/>
    <s v="Ace Hardware - 2200 Kensington Ct - Oak Brook"/>
    <x v="1"/>
    <s v="Outdoor &amp; Garage Lighting"/>
    <x v="1"/>
    <n v="0"/>
    <n v="33340.400000000001"/>
    <n v="0"/>
    <x v="0"/>
    <x v="0"/>
    <n v="10.1978380583316"/>
    <s v="Qty / 1,000"/>
    <m/>
    <s v="Private-Lighting"/>
    <x v="0"/>
    <n v="3"/>
    <n v="1"/>
    <s v="Lighting"/>
    <n v="0.91633259480590001"/>
    <n v="1.30467645558681"/>
    <n v="30550.895243866598"/>
    <n v="0"/>
    <n v="0.71"/>
    <n v="21691.135623145299"/>
    <n v="0"/>
    <n v="4903"/>
    <n v="1"/>
    <n v="1"/>
    <n v="0"/>
    <n v="0"/>
    <n v="14.276973281664301"/>
    <d v="1900-01-09T04:44:53"/>
    <n v="43346"/>
    <n v="0"/>
    <n v="0"/>
    <n v="0"/>
    <n v="221202.68838614345"/>
  </r>
  <r>
    <s v="STND-61313"/>
    <s v="Ace Hardware Corporation"/>
    <s v="Ace Hardware - 2200 Kensington Ct - Oak Brook"/>
    <x v="1"/>
    <s v="Outdoor &amp; Garage Lighting"/>
    <x v="1"/>
    <n v="0"/>
    <n v="1500.318"/>
    <n v="0"/>
    <x v="0"/>
    <x v="0"/>
    <n v="10.1978380583316"/>
    <s v="Qty / 1,000"/>
    <m/>
    <s v="Private-Lighting"/>
    <x v="0"/>
    <n v="3"/>
    <n v="1"/>
    <s v="Lighting"/>
    <n v="0.91633259480590001"/>
    <n v="1.30467645558681"/>
    <n v="1374.790285974"/>
    <n v="0"/>
    <n v="0.71"/>
    <n v="976.10110304153898"/>
    <n v="0"/>
    <n v="4903"/>
    <n v="1"/>
    <n v="1"/>
    <n v="0"/>
    <n v="0"/>
    <n v="14.276973281664301"/>
    <d v="1900-01-09T04:44:53"/>
    <n v="43346"/>
    <n v="0"/>
    <n v="0"/>
    <n v="0"/>
    <n v="9954.1209773764604"/>
  </r>
  <r>
    <s v="STND-61313"/>
    <s v="Ace Hardware Corporation"/>
    <s v="Ace Hardware - 2200 Kensington Ct - Oak Brook"/>
    <x v="1"/>
    <s v="Outdoor &amp; Garage Lighting"/>
    <x v="1"/>
    <n v="0"/>
    <n v="3461.518"/>
    <n v="0"/>
    <x v="0"/>
    <x v="0"/>
    <n v="10.1978380583316"/>
    <s v="Qty / 1,000"/>
    <m/>
    <s v="Private-Lighting"/>
    <x v="0"/>
    <n v="3"/>
    <n v="1"/>
    <s v="Lighting"/>
    <n v="0.91633259480590001"/>
    <n v="1.30467645558681"/>
    <n v="3171.90177090733"/>
    <n v="0"/>
    <n v="0.71"/>
    <n v="2252.0502573442"/>
    <n v="0"/>
    <n v="4903"/>
    <n v="1"/>
    <n v="1"/>
    <n v="0"/>
    <n v="0"/>
    <n v="14.276973281664301"/>
    <d v="1900-01-09T04:44:53"/>
    <n v="43346"/>
    <n v="0"/>
    <n v="0"/>
    <n v="0"/>
    <n v="22966.043823620155"/>
  </r>
  <r>
    <s v="STND-61313"/>
    <s v="Ace Hardware Corporation"/>
    <s v="Ace Hardware - 2200 Kensington Ct - Oak Brook"/>
    <x v="27"/>
    <s v="Outdoor &amp; Garage Lighting"/>
    <x v="6"/>
    <n v="0"/>
    <n v="1281"/>
    <n v="0"/>
    <x v="0"/>
    <x v="0"/>
    <n v="8"/>
    <s v="Qty / 1,000"/>
    <m/>
    <s v="Private-Lighting"/>
    <x v="0"/>
    <n v="3"/>
    <n v="1"/>
    <s v="Lighting"/>
    <n v="0.91633259480590001"/>
    <n v="1.30467645558681"/>
    <n v="1173.82205394636"/>
    <n v="0"/>
    <n v="0.71"/>
    <n v="833.41365830191398"/>
    <n v="0"/>
    <n v="2885"/>
    <n v="1.165"/>
    <n v="1.3779999999999999"/>
    <n v="2.5499999999999998E-2"/>
    <n v="0.55000000000000004"/>
    <n v="24.263431542460999"/>
    <d v="1900-01-16T07:56:40"/>
    <n v="43346"/>
    <n v="0"/>
    <n v="25.6931007516155"/>
    <n v="0"/>
    <n v="6667.3092664153119"/>
  </r>
  <r>
    <s v="STND-61314"/>
    <s v="SPUS8 150 NMA, LP"/>
    <s v="SPUS8S8 150NMA, LP - 35th floor - 150 N Michigan Ave - Chicago"/>
    <x v="2"/>
    <s v="Energy Management System"/>
    <x v="6"/>
    <n v="0"/>
    <n v="40943.1"/>
    <n v="0"/>
    <x v="1"/>
    <x v="0"/>
    <n v="15"/>
    <s v="NA"/>
    <m/>
    <s v="EMS"/>
    <x v="1"/>
    <n v="3"/>
    <n v="1"/>
    <s v="EMS"/>
    <n v="0.91036333343406195"/>
    <n v="0"/>
    <n v="37273.096997124201"/>
    <n v="0"/>
    <n v="0.7"/>
    <n v="26091.167897986899"/>
    <n v="0"/>
    <n v="2885"/>
    <n v="1.165"/>
    <n v="1.3779999999999999"/>
    <n v="2.5499999999999998E-2"/>
    <n v="0.55000000000000004"/>
    <n v="24.263431542460999"/>
    <d v="1900-01-16T07:56:40"/>
    <n v="43442"/>
    <n v="0"/>
    <n v="0"/>
    <n v="0"/>
    <n v="391367.5184698035"/>
  </r>
  <r>
    <s v="STND-61315"/>
    <s v="Ace Hardware Corporation"/>
    <s v="Ace Hardware - 2222 Kensington Ct - Oak Brook"/>
    <x v="7"/>
    <s v="Indoor Lighting"/>
    <x v="6"/>
    <n v="0"/>
    <n v="3230.096"/>
    <n v="-0.41175"/>
    <x v="0"/>
    <x v="0"/>
    <n v="8"/>
    <s v="Qty / 1,000"/>
    <m/>
    <s v="Private-Lighting"/>
    <x v="0"/>
    <n v="3"/>
    <n v="1"/>
    <s v="Lighting"/>
    <n v="0.91633259480590001"/>
    <n v="1.30467645558681"/>
    <n v="2959.8422491521601"/>
    <n v="-0.53720053058786799"/>
    <n v="0.71"/>
    <n v="2101.4879968980299"/>
    <n v="-0.38141237671738598"/>
    <n v="2885"/>
    <n v="1.165"/>
    <n v="1.3779999999999999"/>
    <n v="2.5499999999999998E-2"/>
    <n v="0.55000000000000004"/>
    <n v="24.263431542460999"/>
    <d v="1900-01-16T07:56:40"/>
    <n v="43346"/>
    <n v="-0.97460183343227103"/>
    <n v="64.786246655261806"/>
    <n v="0"/>
    <n v="16811.903975184239"/>
  </r>
  <r>
    <s v="STND-61315"/>
    <s v="Ace Hardware Corporation"/>
    <s v="Ace Hardware - 2222 Kensington Ct - Oak Brook"/>
    <x v="1"/>
    <s v="Outdoor &amp; Garage Lighting"/>
    <x v="1"/>
    <n v="0"/>
    <n v="20004.240000000002"/>
    <n v="0"/>
    <x v="0"/>
    <x v="0"/>
    <n v="10.1978380583316"/>
    <s v="Qty / 1,000"/>
    <m/>
    <s v="Private-Lighting"/>
    <x v="0"/>
    <n v="3"/>
    <n v="1"/>
    <s v="Lighting"/>
    <n v="0.91633259480590001"/>
    <n v="1.30467645558681"/>
    <n v="18330.537146319999"/>
    <n v="0"/>
    <n v="0.71"/>
    <n v="13014.681373887201"/>
    <n v="0"/>
    <n v="4903"/>
    <n v="1"/>
    <n v="1"/>
    <n v="0"/>
    <n v="0"/>
    <n v="14.276973281664301"/>
    <d v="1900-01-09T04:44:53"/>
    <n v="43346"/>
    <n v="0"/>
    <n v="0"/>
    <n v="0"/>
    <n v="132721.61303168628"/>
  </r>
  <r>
    <s v="STND-61315"/>
    <s v="Ace Hardware Corporation"/>
    <s v="Ace Hardware - 2222 Kensington Ct - Oak Brook"/>
    <x v="1"/>
    <s v="Outdoor &amp; Garage Lighting"/>
    <x v="1"/>
    <n v="0"/>
    <n v="1500.318"/>
    <n v="0"/>
    <x v="0"/>
    <x v="0"/>
    <n v="10.1978380583316"/>
    <s v="Qty / 1,000"/>
    <m/>
    <s v="Private-Lighting"/>
    <x v="0"/>
    <n v="3"/>
    <n v="1"/>
    <s v="Lighting"/>
    <n v="0.91633259480590001"/>
    <n v="1.30467645558681"/>
    <n v="1374.790285974"/>
    <n v="0"/>
    <n v="0.71"/>
    <n v="976.10110304153898"/>
    <n v="0"/>
    <n v="4903"/>
    <n v="1"/>
    <n v="1"/>
    <n v="0"/>
    <n v="0"/>
    <n v="14.276973281664301"/>
    <d v="1900-01-09T04:44:53"/>
    <n v="43346"/>
    <n v="0"/>
    <n v="0"/>
    <n v="0"/>
    <n v="9954.1209773764604"/>
  </r>
  <r>
    <s v="STND-61315"/>
    <s v="Ace Hardware Corporation"/>
    <s v="Ace Hardware - 2222 Kensington Ct - Oak Brook"/>
    <x v="27"/>
    <s v="Outdoor &amp; Garage Lighting"/>
    <x v="6"/>
    <n v="0"/>
    <n v="768.6"/>
    <n v="0"/>
    <x v="0"/>
    <x v="0"/>
    <n v="8"/>
    <s v="Qty / 1,000"/>
    <m/>
    <s v="Private-Lighting"/>
    <x v="0"/>
    <n v="3"/>
    <n v="1"/>
    <s v="Lighting"/>
    <n v="0.91633259480590001"/>
    <n v="1.30467645558681"/>
    <n v="704.29323236781499"/>
    <n v="0"/>
    <n v="0.71"/>
    <n v="500.04819498114801"/>
    <n v="0"/>
    <n v="2885"/>
    <n v="1.165"/>
    <n v="1.3779999999999999"/>
    <n v="2.5499999999999998E-2"/>
    <n v="0.55000000000000004"/>
    <n v="24.263431542460999"/>
    <d v="1900-01-16T07:56:40"/>
    <n v="43346"/>
    <n v="0"/>
    <n v="15.4158604509693"/>
    <n v="0"/>
    <n v="4000.3855598491841"/>
  </r>
  <r>
    <s v="STND-61316"/>
    <s v="SPUS8 150 NMA, LP"/>
    <s v="SPUS8S8 150NMA, LP - 37th floor - 150 N Michigan Ave - Chicago"/>
    <x v="2"/>
    <s v="Energy Management System"/>
    <x v="6"/>
    <n v="0"/>
    <n v="37004.400000000001"/>
    <n v="0"/>
    <x v="1"/>
    <x v="0"/>
    <n v="15"/>
    <s v="NA"/>
    <m/>
    <s v="EMS"/>
    <x v="1"/>
    <n v="3"/>
    <n v="1"/>
    <s v="EMS"/>
    <n v="0.91036333343406195"/>
    <n v="0"/>
    <n v="33687.4489357274"/>
    <n v="0"/>
    <n v="0.7"/>
    <n v="23581.214255009199"/>
    <n v="0"/>
    <n v="2885"/>
    <n v="1.165"/>
    <n v="1.3779999999999999"/>
    <n v="2.5499999999999998E-2"/>
    <n v="0.55000000000000004"/>
    <n v="24.263431542460999"/>
    <d v="1900-01-16T07:56:40"/>
    <n v="43442"/>
    <n v="0"/>
    <n v="0"/>
    <n v="0"/>
    <n v="353718.21382513799"/>
  </r>
  <r>
    <s v="STND-61317"/>
    <s v="SPUS8 150 NMA, LP"/>
    <s v="SPUS8S8 150NMA, LP - 11th floor - 150 N Michigan Ave - Chicago"/>
    <x v="2"/>
    <s v="Energy Management System"/>
    <x v="6"/>
    <n v="0"/>
    <n v="42721.5"/>
    <n v="0"/>
    <x v="1"/>
    <x v="0"/>
    <n v="15"/>
    <s v="NA"/>
    <m/>
    <s v="EMS"/>
    <x v="1"/>
    <n v="3"/>
    <n v="1"/>
    <s v="EMS"/>
    <n v="0.91036333343406195"/>
    <n v="0"/>
    <n v="38892.087149303297"/>
    <n v="0"/>
    <n v="0.7"/>
    <n v="27224.461004512301"/>
    <n v="0"/>
    <n v="2885"/>
    <n v="1.165"/>
    <n v="1.3779999999999999"/>
    <n v="2.5499999999999998E-2"/>
    <n v="0.55000000000000004"/>
    <n v="24.263431542460999"/>
    <d v="1900-01-16T07:56:40"/>
    <n v="43441"/>
    <n v="0"/>
    <n v="0"/>
    <n v="0"/>
    <n v="408366.91506768449"/>
  </r>
  <r>
    <s v="STND-61318"/>
    <s v="SPUS8 150 NMA, LP"/>
    <s v="SPUS8S8 150NMA, LP - 10th floor - 150 N Michigan Ave - Chicago"/>
    <x v="2"/>
    <s v="Energy Management System"/>
    <x v="6"/>
    <n v="0"/>
    <n v="43225.95"/>
    <n v="0"/>
    <x v="1"/>
    <x v="0"/>
    <n v="15"/>
    <s v="NA"/>
    <m/>
    <s v="EMS"/>
    <x v="1"/>
    <n v="3"/>
    <n v="1"/>
    <s v="EMS"/>
    <n v="0.91036333343406195"/>
    <n v="0"/>
    <n v="39351.319932854101"/>
    <n v="0"/>
    <n v="0.7"/>
    <n v="27545.923952997899"/>
    <n v="0"/>
    <n v="2885"/>
    <n v="1.165"/>
    <n v="1.3779999999999999"/>
    <n v="2.5499999999999998E-2"/>
    <n v="0.55000000000000004"/>
    <n v="24.263431542460999"/>
    <d v="1900-01-16T07:56:40"/>
    <n v="43442"/>
    <n v="0"/>
    <n v="0"/>
    <n v="0"/>
    <n v="413188.85929496848"/>
  </r>
  <r>
    <s v="STND-61319"/>
    <s v="Finn and Conway Inc"/>
    <s v="Finn and Conway Inc - 7524 W 98th Pl - Bridgeview"/>
    <x v="0"/>
    <s v="Indoor Lighting"/>
    <x v="6"/>
    <n v="0"/>
    <n v="20505.859"/>
    <n v="4.6109249999999999"/>
    <x v="0"/>
    <x v="0"/>
    <n v="15"/>
    <s v="Qty / 1,000"/>
    <m/>
    <s v="Private-Lighting"/>
    <x v="0"/>
    <n v="3"/>
    <n v="1"/>
    <s v="Lighting"/>
    <n v="0.91633259480590001"/>
    <n v="1.30467645558681"/>
    <n v="18790.186986193901"/>
    <n v="6.0157652859765998"/>
    <n v="0.71"/>
    <n v="13341.032760197701"/>
    <n v="4.2711933530433797"/>
    <n v="2885"/>
    <n v="1.165"/>
    <n v="1.3779999999999999"/>
    <n v="2.5499999999999998E-2"/>
    <n v="0.55000000000000004"/>
    <n v="24.263431542460999"/>
    <d v="1900-01-16T07:56:40"/>
    <n v="43345"/>
    <n v="7.9374129647401999"/>
    <n v="411.287354633429"/>
    <n v="0"/>
    <n v="200115.4914029655"/>
  </r>
  <r>
    <s v="STND-61319"/>
    <s v="Finn and Conway Inc"/>
    <s v="Finn and Conway Inc - 7524 W 98th Pl - Bridgeview"/>
    <x v="0"/>
    <s v="Indoor Lighting"/>
    <x v="6"/>
    <n v="0"/>
    <n v="270.036"/>
    <n v="6.0720000000000003E-2"/>
    <x v="0"/>
    <x v="0"/>
    <n v="15"/>
    <s v="Qty / 1,000"/>
    <m/>
    <s v="Private-Lighting"/>
    <x v="0"/>
    <n v="3"/>
    <n v="1"/>
    <s v="Lighting"/>
    <n v="0.91633259480590001"/>
    <n v="1.30467645558681"/>
    <n v="247.44278857100599"/>
    <n v="7.9219954383230901E-2"/>
    <n v="0.71"/>
    <n v="175.68437988541399"/>
    <n v="5.6246167612093903E-2"/>
    <n v="2885"/>
    <n v="1.165"/>
    <n v="1.3779999999999999"/>
    <n v="2.5499999999999998E-2"/>
    <n v="0.55000000000000004"/>
    <n v="24.263431542460999"/>
    <d v="1900-01-16T07:56:40"/>
    <n v="43345"/>
    <n v="0.104525602827854"/>
    <n v="5.4161297069190102"/>
    <n v="0"/>
    <n v="2635.26569828121"/>
  </r>
  <r>
    <s v="STND-61319"/>
    <s v="Finn and Conway Inc"/>
    <s v="Finn and Conway Inc - 7524 W 98th Pl - Bridgeview"/>
    <x v="0"/>
    <s v="Indoor Lighting"/>
    <x v="6"/>
    <n v="0"/>
    <n v="2943.3919999999998"/>
    <n v="0.66184799999999999"/>
    <x v="0"/>
    <x v="0"/>
    <n v="15"/>
    <s v="Qty / 1,000"/>
    <m/>
    <s v="Private-Lighting"/>
    <x v="0"/>
    <n v="3"/>
    <n v="1"/>
    <s v="Lighting"/>
    <n v="0.91633259480590001"/>
    <n v="1.30467645558681"/>
    <n v="2697.1260288909298"/>
    <n v="0.86349750277721704"/>
    <n v="0.71"/>
    <n v="1914.95948051256"/>
    <n v="0.61308322697182405"/>
    <n v="2885"/>
    <n v="1.165"/>
    <n v="1.3779999999999999"/>
    <n v="2.5499999999999998E-2"/>
    <n v="0.55000000000000004"/>
    <n v="24.263431542460999"/>
    <d v="1900-01-16T07:56:40"/>
    <n v="43345"/>
    <n v="1.1393290708236099"/>
    <n v="59.035805782591098"/>
    <n v="0"/>
    <n v="28724.392207688401"/>
  </r>
  <r>
    <s v="STND-61320"/>
    <s v="KRM Inc"/>
    <s v="KRM Inc - 6254 N Western Ave - Chicago"/>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305"/>
    <n v="0"/>
    <n v="0"/>
    <n v="0"/>
    <n v="39686.364681043415"/>
  </r>
  <r>
    <s v="STND-61320"/>
    <s v="KRM Inc"/>
    <s v="KRM Inc - 6254 N Western Ave - Chicago"/>
    <x v="1"/>
    <s v="Outdoor &amp; Garage Lighting"/>
    <x v="1"/>
    <n v="0"/>
    <n v="7477.0749999999998"/>
    <n v="0"/>
    <x v="0"/>
    <x v="0"/>
    <n v="10.1978380583316"/>
    <s v="Qty / 1,000"/>
    <m/>
    <s v="Private-Lighting"/>
    <x v="0"/>
    <n v="3"/>
    <n v="1"/>
    <s v="Lighting"/>
    <n v="0.91633259480590001"/>
    <n v="1.30467645558681"/>
    <n v="6851.4875363083202"/>
    <n v="0"/>
    <n v="0.71"/>
    <n v="4864.5561507789098"/>
    <n v="0"/>
    <n v="4903"/>
    <n v="1"/>
    <n v="1"/>
    <n v="0"/>
    <n v="0"/>
    <n v="14.276973281664301"/>
    <d v="1900-01-09T04:44:53"/>
    <n v="43305"/>
    <n v="0"/>
    <n v="0"/>
    <n v="0"/>
    <n v="49607.955851304236"/>
  </r>
  <r>
    <s v="STND-61321"/>
    <s v="McHenry Optical"/>
    <s v="McHenry Optical - 4005 Kane Ave F - McHenry"/>
    <x v="0"/>
    <s v="Indoor Lighting"/>
    <x v="14"/>
    <n v="0"/>
    <n v="210.87100000000001"/>
    <n v="4.2131000000000002E-2"/>
    <x v="0"/>
    <x v="0"/>
    <n v="12.215978499877799"/>
    <s v="Qty / 1,000"/>
    <m/>
    <s v="Private-Lighting"/>
    <x v="0"/>
    <n v="3"/>
    <n v="1"/>
    <s v="Lighting"/>
    <n v="0.91633259480590001"/>
    <n v="1.30467645558681"/>
    <n v="193.227970599315"/>
    <n v="5.4967323750327701E-2"/>
    <n v="0.71"/>
    <n v="137.19185912551399"/>
    <n v="3.9026799862732699E-2"/>
    <n v="4093"/>
    <n v="1.1200000000000001"/>
    <n v="1.29"/>
    <n v="1.9E-2"/>
    <n v="0.71"/>
    <n v="17.102369899829"/>
    <d v="1900-01-11T05:11:01"/>
    <n v="43358"/>
    <n v="6.0014547167079102E-2"/>
    <n v="3.2779745012383801"/>
    <n v="0"/>
    <n v="1675.9328014355426"/>
  </r>
  <r>
    <s v="STND-61321"/>
    <s v="McHenry Optical"/>
    <s v="McHenry Optical - 4005 Kane Ave F - McHenry"/>
    <x v="0"/>
    <s v="Indoor Lighting"/>
    <x v="14"/>
    <n v="0"/>
    <n v="5005.9030000000002"/>
    <n v="1.0001629999999999"/>
    <x v="0"/>
    <x v="0"/>
    <n v="12.215978499877799"/>
    <s v="Qty / 1,000"/>
    <m/>
    <s v="Private-Lighting"/>
    <x v="0"/>
    <n v="3"/>
    <n v="1"/>
    <s v="Lighting"/>
    <n v="0.91633259480590001"/>
    <n v="1.30467645558681"/>
    <n v="4587.0720853366402"/>
    <n v="1.30488911784907"/>
    <n v="0.71"/>
    <n v="3256.8211805890101"/>
    <n v="0.92647127367283699"/>
    <n v="4093"/>
    <n v="1.1200000000000001"/>
    <n v="1.29"/>
    <n v="1.9E-2"/>
    <n v="0.71"/>
    <n v="17.102369899829"/>
    <d v="1900-01-11T05:11:01"/>
    <n v="43358"/>
    <n v="1.4247069743957499"/>
    <n v="77.816401447675105"/>
    <n v="0"/>
    <n v="39785.25752002198"/>
  </r>
  <r>
    <s v="STND-61322"/>
    <s v="Bond Drug Company of Illinois, LLC"/>
    <s v="Walgreens Co - 6800 Ogden Ave - Berwyn"/>
    <x v="1"/>
    <s v="Outdoor &amp; Garage Lighting"/>
    <x v="1"/>
    <n v="0"/>
    <n v="5368.7849999999999"/>
    <n v="0"/>
    <x v="0"/>
    <x v="0"/>
    <n v="10.1978380583316"/>
    <s v="Qty / 1,000"/>
    <m/>
    <s v="Private-Lighting"/>
    <x v="0"/>
    <n v="3"/>
    <n v="1"/>
    <s v="Lighting"/>
    <n v="0.91633259480590001"/>
    <n v="1.30467645558681"/>
    <n v="4919.5926900049899"/>
    <n v="0"/>
    <n v="0.71"/>
    <n v="3492.9108099035402"/>
    <n v="0"/>
    <n v="4903"/>
    <n v="1"/>
    <n v="1"/>
    <n v="0"/>
    <n v="0"/>
    <n v="14.276973281664301"/>
    <d v="1900-01-09T04:44:53"/>
    <n v="43338"/>
    <n v="0"/>
    <n v="0"/>
    <n v="0"/>
    <n v="35620.138791592173"/>
  </r>
  <r>
    <s v="STND-61322"/>
    <s v="Bond Drug Company of Illinois, LLC"/>
    <s v="Walgreens Co - 6800 Ogden Ave - Berwyn"/>
    <x v="1"/>
    <s v="Outdoor &amp; Garage Lighting"/>
    <x v="1"/>
    <n v="0"/>
    <n v="12262.403"/>
    <n v="0"/>
    <x v="0"/>
    <x v="0"/>
    <n v="10.1978380583316"/>
    <s v="Qty / 1,000"/>
    <m/>
    <s v="Private-Lighting"/>
    <x v="0"/>
    <n v="3"/>
    <n v="1"/>
    <s v="Lighting"/>
    <n v="0.91633259480590001"/>
    <n v="1.30467645558681"/>
    <n v="11236.439559545601"/>
    <n v="0"/>
    <n v="0.71"/>
    <n v="7977.8720872774102"/>
    <n v="0"/>
    <n v="4903"/>
    <n v="1"/>
    <n v="1"/>
    <n v="0"/>
    <n v="0"/>
    <n v="14.276973281664301"/>
    <d v="1900-01-09T04:44:53"/>
    <n v="43338"/>
    <n v="0"/>
    <n v="0"/>
    <n v="0"/>
    <n v="81357.047596138931"/>
  </r>
  <r>
    <s v="STND-61322"/>
    <s v="Bond Drug Company of Illinois, LLC"/>
    <s v="Walgreens Co - 6800 Ogden Ave - Berwyn"/>
    <x v="1"/>
    <s v="Outdoor &amp; Garage Lighting"/>
    <x v="1"/>
    <n v="0"/>
    <n v="8639.0859999999993"/>
    <n v="0"/>
    <x v="0"/>
    <x v="0"/>
    <n v="10.1978380583316"/>
    <s v="Qty / 1,000"/>
    <m/>
    <s v="Private-Lighting"/>
    <x v="0"/>
    <n v="3"/>
    <n v="1"/>
    <s v="Lighting"/>
    <n v="0.91633259480590001"/>
    <n v="1.30467645558681"/>
    <n v="7916.2760911313198"/>
    <n v="0"/>
    <n v="0.71"/>
    <n v="5620.5560247032399"/>
    <n v="0"/>
    <n v="4903"/>
    <n v="1"/>
    <n v="1"/>
    <n v="0"/>
    <n v="0"/>
    <n v="14.276973281664301"/>
    <d v="1900-01-09T04:44:53"/>
    <n v="43338"/>
    <n v="0"/>
    <n v="0"/>
    <n v="0"/>
    <n v="57317.520137703665"/>
  </r>
  <r>
    <s v="STND-61322"/>
    <s v="Bond Drug Company of Illinois, LLC"/>
    <s v="Walgreens Co - 6800 Ogden Ave - Berwyn"/>
    <x v="1"/>
    <s v="Outdoor &amp; Garage Lighting"/>
    <x v="1"/>
    <n v="0"/>
    <n v="14076.513000000001"/>
    <n v="0"/>
    <x v="0"/>
    <x v="0"/>
    <n v="10.1978380583316"/>
    <s v="Qty / 1,000"/>
    <m/>
    <s v="Private-Lighting"/>
    <x v="0"/>
    <n v="3"/>
    <n v="1"/>
    <s v="Lighting"/>
    <n v="0.91633259480590001"/>
    <n v="1.30467645558681"/>
    <n v="12898.767683108999"/>
    <n v="0"/>
    <n v="0.71"/>
    <n v="9158.1250550073801"/>
    <n v="0"/>
    <n v="4903"/>
    <n v="1"/>
    <n v="1"/>
    <n v="0"/>
    <n v="0"/>
    <n v="14.276973281664301"/>
    <d v="1900-01-09T04:44:53"/>
    <n v="43338"/>
    <n v="0"/>
    <n v="0"/>
    <n v="0"/>
    <n v="93393.076228914433"/>
  </r>
  <r>
    <s v="STND-61322"/>
    <s v="Bond Drug Company of Illinois, LLC"/>
    <s v="Walgreens Co - 6800 Ogden Ave - Berwyn"/>
    <x v="1"/>
    <s v="Outdoor &amp; Garage Lighting"/>
    <x v="1"/>
    <n v="0"/>
    <n v="1338.519"/>
    <n v="0"/>
    <x v="0"/>
    <x v="0"/>
    <n v="10.1978380583316"/>
    <s v="Qty / 1,000"/>
    <m/>
    <s v="Private-Lighting"/>
    <x v="0"/>
    <n v="3"/>
    <n v="1"/>
    <s v="Lighting"/>
    <n v="0.91633259480590001"/>
    <n v="1.30467645558681"/>
    <n v="1226.528588467"/>
    <n v="0"/>
    <n v="0.71"/>
    <n v="870.83529781156903"/>
    <n v="0"/>
    <n v="4903"/>
    <n v="1"/>
    <n v="1"/>
    <n v="0"/>
    <n v="0"/>
    <n v="14.276973281664301"/>
    <d v="1900-01-09T04:44:53"/>
    <n v="43338"/>
    <n v="0"/>
    <n v="0"/>
    <n v="0"/>
    <n v="8880.637342561351"/>
  </r>
  <r>
    <s v="STND-61323"/>
    <s v="422 NNW Company LLC"/>
    <s v="422 NNW COMP LLC - 422 N NW Highway - Park Ridge"/>
    <x v="0"/>
    <s v="Indoor Lighting"/>
    <x v="6"/>
    <n v="0"/>
    <n v="128915.186"/>
    <n v="28.987728000000001"/>
    <x v="0"/>
    <x v="0"/>
    <n v="15"/>
    <s v="Qty / 1,000"/>
    <m/>
    <s v="Private-Lighting"/>
    <x v="0"/>
    <n v="2"/>
    <n v="1"/>
    <s v="Lighting"/>
    <n v="0.97902139861649395"/>
    <n v="0.93591656730105399"/>
    <n v="126210.725700625"/>
    <n v="27.1300948836166"/>
    <n v="0.71"/>
    <n v="89609.615247444002"/>
    <n v="19.262367367367801"/>
    <n v="2885"/>
    <n v="1.165"/>
    <n v="1.3779999999999999"/>
    <n v="2.5499999999999998E-2"/>
    <n v="0.55000000000000004"/>
    <n v="24.263431542460999"/>
    <d v="1900-01-16T07:56:40"/>
    <n v="43324"/>
    <n v="35.796404385297102"/>
    <n v="2762.5523651209901"/>
    <n v="0"/>
    <n v="1344144.22871166"/>
  </r>
  <r>
    <s v="STND-61323"/>
    <s v="422 NNW Company LLC"/>
    <s v="422 NNW COMP LLC - 422 N NW Highway - Park Ridge"/>
    <x v="0"/>
    <s v="Indoor Lighting"/>
    <x v="6"/>
    <n v="0"/>
    <n v="9518.7690000000002"/>
    <n v="2.1403799999999999"/>
    <x v="0"/>
    <x v="0"/>
    <n v="15"/>
    <s v="Qty / 1,000"/>
    <m/>
    <s v="Private-Lighting"/>
    <x v="0"/>
    <n v="2"/>
    <n v="1"/>
    <s v="Lighting"/>
    <n v="0.97902139861649395"/>
    <n v="0.93591656730105399"/>
    <n v="9319.0785394873201"/>
    <n v="2.0032171023198302"/>
    <n v="0.71"/>
    <n v="6616.5457630359997"/>
    <n v="1.42228414264708"/>
    <n v="2885"/>
    <n v="1.165"/>
    <n v="1.3779999999999999"/>
    <n v="2.5499999999999998E-2"/>
    <n v="0.55000000000000004"/>
    <n v="24.263431542460999"/>
    <d v="1900-01-16T07:56:40"/>
    <n v="43324"/>
    <n v="2.64311532170449"/>
    <n v="203.979830692641"/>
    <n v="0"/>
    <n v="99248.186445539992"/>
  </r>
  <r>
    <s v="STND-61323"/>
    <s v="422 NNW Company LLC"/>
    <s v="422 NNW COMP LLC - 422 N NW Highway - Park Ridge"/>
    <x v="0"/>
    <s v="Indoor Lighting"/>
    <x v="6"/>
    <n v="0"/>
    <n v="148.52000000000001"/>
    <n v="3.3396000000000002E-2"/>
    <x v="0"/>
    <x v="0"/>
    <n v="15"/>
    <s v="Qty / 1,000"/>
    <m/>
    <s v="Private-Lighting"/>
    <x v="0"/>
    <n v="2"/>
    <n v="1"/>
    <s v="Lighting"/>
    <n v="0.97902139861649395"/>
    <n v="0.93591656730105399"/>
    <n v="145.40425812252201"/>
    <n v="3.1255869681586002E-2"/>
    <n v="0.71"/>
    <n v="103.23702326698999"/>
    <n v="2.2191667473926001E-2"/>
    <n v="2885"/>
    <n v="1.165"/>
    <n v="1.3779999999999999"/>
    <n v="2.5499999999999998E-2"/>
    <n v="0.55000000000000004"/>
    <n v="24.263431542460999"/>
    <d v="1900-01-16T07:56:40"/>
    <n v="43324"/>
    <n v="4.12400972180842E-2"/>
    <n v="3.1826683108363101"/>
    <n v="0"/>
    <n v="1548.5553490048499"/>
  </r>
  <r>
    <s v="STND-61323"/>
    <s v="422 NNW Company LLC"/>
    <s v="422 NNW COMP LLC - 422 N NW Highway - Park Ridge"/>
    <x v="0"/>
    <s v="Indoor Lighting"/>
    <x v="6"/>
    <n v="0"/>
    <n v="648.08600000000001"/>
    <n v="0.145728"/>
    <x v="0"/>
    <x v="0"/>
    <n v="15"/>
    <s v="Qty / 1,000"/>
    <m/>
    <s v="Private-Lighting"/>
    <x v="0"/>
    <n v="2"/>
    <n v="1"/>
    <s v="Lighting"/>
    <n v="0.97902139861649395"/>
    <n v="0.93591656730105399"/>
    <n v="634.49006214376902"/>
    <n v="0.13638924951964801"/>
    <n v="0.71"/>
    <n v="450.48794412207599"/>
    <n v="9.6836367158949999E-2"/>
    <n v="2885"/>
    <n v="1.165"/>
    <n v="1.3779999999999999"/>
    <n v="2.5499999999999998E-2"/>
    <n v="0.55000000000000004"/>
    <n v="24.263431542460999"/>
    <d v="1900-01-16T07:56:40"/>
    <n v="43324"/>
    <n v="0.17995678786073099"/>
    <n v="13.8879799010009"/>
    <n v="0"/>
    <n v="6757.3191618311394"/>
  </r>
  <r>
    <s v="STND-61323"/>
    <s v="422 NNW Company LLC"/>
    <s v="422 NNW COMP LLC - 422 N NW Highway - Park Ridge"/>
    <x v="0"/>
    <s v="Indoor Lighting"/>
    <x v="6"/>
    <n v="0"/>
    <n v="182.274"/>
    <n v="4.0986000000000002E-2"/>
    <x v="0"/>
    <x v="0"/>
    <n v="15"/>
    <s v="Qty / 1,000"/>
    <m/>
    <s v="Private-Lighting"/>
    <x v="0"/>
    <n v="2"/>
    <n v="1"/>
    <s v="Lighting"/>
    <n v="0.97902139861649395"/>
    <n v="0.93591656730105399"/>
    <n v="178.45014641142299"/>
    <n v="3.8359476427401E-2"/>
    <n v="0.71"/>
    <n v="126.69960395211"/>
    <n v="2.7235228263454699E-2"/>
    <n v="2885"/>
    <n v="1.165"/>
    <n v="1.3779999999999999"/>
    <n v="2.5499999999999998E-2"/>
    <n v="0.55000000000000004"/>
    <n v="24.263431542460999"/>
    <d v="1900-01-16T07:56:40"/>
    <n v="43324"/>
    <n v="5.0612846585830602E-2"/>
    <n v="3.9059903291770599"/>
    <n v="0"/>
    <n v="1900.4940592816499"/>
  </r>
  <r>
    <s v="STND-61323"/>
    <s v="422 NNW Company LLC"/>
    <s v="422 NNW COMP LLC - 422 N NW Highway - Park Ridge"/>
    <x v="0"/>
    <s v="Indoor Lighting"/>
    <x v="6"/>
    <n v="0"/>
    <n v="270.036"/>
    <n v="6.0720000000000003E-2"/>
    <x v="0"/>
    <x v="0"/>
    <n v="15"/>
    <s v="Qty / 1,000"/>
    <m/>
    <s v="Private-Lighting"/>
    <x v="0"/>
    <n v="2"/>
    <n v="1"/>
    <s v="Lighting"/>
    <n v="0.97902139861649395"/>
    <n v="0.93591656730105399"/>
    <n v="264.37102239680303"/>
    <n v="5.6828853966520002E-2"/>
    <n v="0.71"/>
    <n v="187.70342590172999"/>
    <n v="4.0348486316229198E-2"/>
    <n v="2885"/>
    <n v="1.165"/>
    <n v="1.3779999999999999"/>
    <n v="2.5499999999999998E-2"/>
    <n v="0.55000000000000004"/>
    <n v="24.263431542460999"/>
    <d v="1900-01-16T07:56:40"/>
    <n v="43324"/>
    <n v="7.4981994941971206E-2"/>
    <n v="5.7866618636210196"/>
    <n v="0"/>
    <n v="2815.5513885259497"/>
  </r>
  <r>
    <s v="STND-61325"/>
    <s v="Insurhaus Inc"/>
    <s v="Insursaus Inc - 17W045 Hodges Rd - Oakbrook Terrace"/>
    <x v="0"/>
    <s v="Indoor Lighting"/>
    <x v="6"/>
    <n v="0"/>
    <n v="6987.1819999999998"/>
    <n v="1.5711299999999999"/>
    <x v="0"/>
    <x v="0"/>
    <n v="15"/>
    <s v="Qty / 1,000"/>
    <m/>
    <s v="Private-Lighting"/>
    <x v="0"/>
    <n v="3"/>
    <n v="1"/>
    <s v="Lighting"/>
    <n v="0.91633259480590001"/>
    <n v="1.30467645558681"/>
    <n v="6402.5826124410796"/>
    <n v="2.0498163196661001"/>
    <n v="0.71"/>
    <n v="4545.8336548331599"/>
    <n v="1.45536958696293"/>
    <n v="2885"/>
    <n v="1.165"/>
    <n v="1.3779999999999999"/>
    <n v="2.5499999999999998E-2"/>
    <n v="0.55000000000000004"/>
    <n v="24.263431542460999"/>
    <d v="1900-01-16T07:56:40"/>
    <n v="43338"/>
    <n v="2.7045999731707302"/>
    <n v="140.14236619506201"/>
    <n v="0"/>
    <n v="68187.504822497402"/>
  </r>
  <r>
    <s v="STND-61325"/>
    <s v="Insurhaus Inc"/>
    <s v="Insursaus Inc - 17W045 Hodges Rd - Oakbrook Terrace"/>
    <x v="0"/>
    <s v="Indoor Lighting"/>
    <x v="6"/>
    <n v="0"/>
    <n v="151.89500000000001"/>
    <n v="3.4154999999999998E-2"/>
    <x v="0"/>
    <x v="0"/>
    <n v="15"/>
    <s v="Qty / 1,000"/>
    <m/>
    <s v="Private-Lighting"/>
    <x v="0"/>
    <n v="3"/>
    <n v="1"/>
    <s v="Lighting"/>
    <n v="0.91633259480590001"/>
    <n v="1.30467645558681"/>
    <n v="139.18633948804199"/>
    <n v="4.4561224340567397E-2"/>
    <n v="0.71"/>
    <n v="98.822301036509899"/>
    <n v="3.1638469281802799E-2"/>
    <n v="2885"/>
    <n v="1.165"/>
    <n v="1.3779999999999999"/>
    <n v="2.5499999999999998E-2"/>
    <n v="0.55000000000000004"/>
    <n v="24.263431542460999"/>
    <d v="1900-01-16T07:56:40"/>
    <n v="43338"/>
    <n v="5.8795651590668102E-2"/>
    <n v="3.0465679458756001"/>
    <n v="0"/>
    <n v="1482.3345155476484"/>
  </r>
  <r>
    <s v="STND-61325"/>
    <s v="Insurhaus Inc"/>
    <s v="Insursaus Inc - 17W045 Hodges Rd - Oakbrook Terrace"/>
    <x v="0"/>
    <s v="Indoor Lighting"/>
    <x v="6"/>
    <n v="0"/>
    <n v="472.56299999999999"/>
    <n v="0.10625999999999999"/>
    <x v="0"/>
    <x v="0"/>
    <n v="15"/>
    <s v="Qty / 1,000"/>
    <m/>
    <s v="Private-Lighting"/>
    <x v="0"/>
    <n v="3"/>
    <n v="1"/>
    <s v="Lighting"/>
    <n v="0.91633259480590001"/>
    <n v="1.30467645558681"/>
    <n v="433.02487999926001"/>
    <n v="0.13863492017065401"/>
    <n v="0.71"/>
    <n v="307.44766479947498"/>
    <n v="9.8430793321164403E-2"/>
    <n v="2885"/>
    <n v="1.165"/>
    <n v="1.3779999999999999"/>
    <n v="2.5499999999999998E-2"/>
    <n v="0.55000000000000004"/>
    <n v="24.263431542460999"/>
    <d v="1900-01-16T07:56:40"/>
    <n v="43338"/>
    <n v="0.18291980494874499"/>
    <n v="9.4782269871082701"/>
    <n v="0"/>
    <n v="4611.7149719921244"/>
  </r>
  <r>
    <s v="STND-61325"/>
    <s v="Insurhaus Inc"/>
    <s v="Insursaus Inc - 17W045 Hodges Rd - Oakbrook Terrace"/>
    <x v="0"/>
    <s v="Indoor Lighting"/>
    <x v="6"/>
    <n v="0"/>
    <n v="1586.462"/>
    <n v="0.35672999999999999"/>
    <x v="0"/>
    <x v="0"/>
    <n v="15"/>
    <s v="Qty / 1,000"/>
    <m/>
    <s v="Private-Lighting"/>
    <x v="0"/>
    <n v="3"/>
    <n v="1"/>
    <s v="Lighting"/>
    <n v="0.91633259480590001"/>
    <n v="1.30467645558681"/>
    <n v="1453.7268410209599"/>
    <n v="0.465417232001481"/>
    <n v="0.71"/>
    <n v="1032.1460571248799"/>
    <n v="0.330446234721052"/>
    <n v="2885"/>
    <n v="1.165"/>
    <n v="1.3779999999999999"/>
    <n v="2.5499999999999998E-2"/>
    <n v="0.55000000000000004"/>
    <n v="24.263431542460999"/>
    <d v="1900-01-16T07:56:40"/>
    <n v="43338"/>
    <n v="0.61408791661364504"/>
    <n v="31.819772056681899"/>
    <n v="0"/>
    <n v="15482.1908568732"/>
  </r>
  <r>
    <s v="STND-61327"/>
    <s v="Argo Community High School District 217"/>
    <s v="Argo Community High School Dist #217 (Pool) - 7329 W 63rd St - Summit"/>
    <x v="0"/>
    <s v="Indoor Lighting"/>
    <x v="12"/>
    <n v="0"/>
    <n v="3178.712"/>
    <n v="0.86676500000000001"/>
    <x v="0"/>
    <x v="1"/>
    <n v="15"/>
    <s v="Qty / 1,000"/>
    <m/>
    <s v="Public-Non-Lighting"/>
    <x v="2"/>
    <n v="3"/>
    <n v="1"/>
    <s v="Lighting"/>
    <n v="1.01534080484258"/>
    <n v="0.52563350510805795"/>
    <n v="3227.4760004427599"/>
    <n v="0.455600725054986"/>
    <n v="0.71"/>
    <n v="2291.5079603143599"/>
    <n v="0.32347651478903999"/>
    <n v="2979"/>
    <n v="1.17333333333333"/>
    <n v="1.323"/>
    <n v="2.1333333333333301E-2"/>
    <n v="0.72"/>
    <n v="23.497818059751602"/>
    <d v="1900-01-15T18:49:11"/>
    <n v="43404"/>
    <n v="0.47829084262932098"/>
    <n v="58.681381826231998"/>
    <n v="0"/>
    <n v="34372.619404715399"/>
  </r>
  <r>
    <s v="STND-61327"/>
    <s v="Argo Community High School District 217"/>
    <s v="Argo Community High School Dist #217 (Pool) - 7329 W 63rd St - Summit"/>
    <x v="0"/>
    <s v="Indoor Lighting"/>
    <x v="12"/>
    <n v="0"/>
    <n v="1568.444"/>
    <n v="0.42768"/>
    <x v="0"/>
    <x v="1"/>
    <n v="15"/>
    <s v="Qty / 1,000"/>
    <m/>
    <s v="Public-Non-Lighting"/>
    <x v="2"/>
    <n v="3"/>
    <n v="1"/>
    <s v="Lighting"/>
    <n v="1.01534080484258"/>
    <n v="0.52563350510805795"/>
    <n v="1592.5051933105101"/>
    <n v="0.22480293746461399"/>
    <n v="0.71"/>
    <n v="1130.6786872504599"/>
    <n v="0.15961008559987599"/>
    <n v="2979"/>
    <n v="1.17333333333333"/>
    <n v="1.323"/>
    <n v="2.1333333333333301E-2"/>
    <n v="0.72"/>
    <n v="23.497818059751602"/>
    <d v="1900-01-15T18:49:11"/>
    <n v="43404"/>
    <n v="0.23599871657912799"/>
    <n v="28.954639878372902"/>
    <n v="0"/>
    <n v="16960.180308756899"/>
  </r>
  <r>
    <s v="STND-61327"/>
    <s v="Argo Community High School District 217"/>
    <s v="Argo Community High School Dist #217 (Pool) - 7329 W 63rd St - Summit"/>
    <x v="0"/>
    <s v="Indoor Lighting"/>
    <x v="12"/>
    <n v="0"/>
    <n v="449.62"/>
    <n v="0.122602"/>
    <x v="0"/>
    <x v="1"/>
    <n v="15"/>
    <s v="Qty / 1,000"/>
    <m/>
    <s v="Public-Non-Lighting"/>
    <x v="2"/>
    <n v="3"/>
    <n v="1"/>
    <s v="Lighting"/>
    <n v="1.01534080484258"/>
    <n v="0.52563350510805795"/>
    <n v="456.51753267331998"/>
    <n v="6.4443718993258098E-2"/>
    <n v="0.71"/>
    <n v="324.12744819805698"/>
    <n v="4.5755040485213297E-2"/>
    <n v="2979"/>
    <n v="1.17333333333333"/>
    <n v="1.323"/>
    <n v="2.1333333333333301E-2"/>
    <n v="0.72"/>
    <n v="23.497818059751602"/>
    <d v="1900-01-15T18:49:11"/>
    <n v="43404"/>
    <n v="6.7653186143926E-2"/>
    <n v="8.3003187758785408"/>
    <n v="0"/>
    <n v="4861.9117229708545"/>
  </r>
  <r>
    <s v="STND-61327"/>
    <s v="Argo Community High School District 217"/>
    <s v="Argo Community High School Dist #217 (Pool) - 7329 W 63rd St - Summit"/>
    <x v="73"/>
    <s v="Variable Speed Drives"/>
    <x v="12"/>
    <n v="0"/>
    <n v="27255"/>
    <n v="1.8"/>
    <x v="6"/>
    <x v="1"/>
    <n v="10"/>
    <s v="ΔkWpeak"/>
    <m/>
    <s v="Public-Non-Lighting"/>
    <x v="2"/>
    <n v="3"/>
    <n v="1"/>
    <s v="Non-Lighting"/>
    <n v="1.01534080484258"/>
    <n v="0.52563350510805795"/>
    <n v="27673.113635984399"/>
    <n v="0.94614030919450398"/>
    <n v="0.7"/>
    <n v="19371.179545189101"/>
    <n v="0.66229821643615305"/>
    <n v="2979"/>
    <n v="1.17333333333333"/>
    <n v="1.323"/>
    <n v="2.1333333333333301E-2"/>
    <n v="0.72"/>
    <n v="23.497818059751602"/>
    <d v="1900-01-15T18:49:11"/>
    <n v="43404"/>
    <n v="0.94614030919450398"/>
    <n v="0"/>
    <n v="0"/>
    <n v="193711.79545189103"/>
  </r>
  <r>
    <s v="STND-61328"/>
    <s v="Lake County Area Vocational System"/>
    <s v="Lake County Area Vocational Center - 19525 W Washington - Grayslake"/>
    <x v="0"/>
    <s v="Indoor Lighting"/>
    <x v="12"/>
    <n v="0"/>
    <n v="3502.857"/>
    <n v="0.955152"/>
    <x v="0"/>
    <x v="1"/>
    <n v="15"/>
    <s v="Qty / 1,000"/>
    <m/>
    <s v="Public-Lighting"/>
    <x v="0"/>
    <n v="3"/>
    <n v="1"/>
    <s v="Lighting"/>
    <n v="0.99829244462109001"/>
    <n v="0.987374621353864"/>
    <n v="3496.8756776881"/>
    <n v="0.94309284433538598"/>
    <n v="0.71"/>
    <n v="2482.78173115855"/>
    <n v="0.66959591947812402"/>
    <n v="2979"/>
    <n v="1.17333333333333"/>
    <n v="1.323"/>
    <n v="2.1333333333333301E-2"/>
    <n v="0.72"/>
    <n v="23.497818059751602"/>
    <d v="1900-01-15T18:49:11"/>
    <n v="43369"/>
    <n v="0.99006135501741199"/>
    <n v="63.579557776147297"/>
    <n v="0"/>
    <n v="37241.725967378246"/>
  </r>
  <r>
    <s v="STND-61329"/>
    <s v="Whiteside County"/>
    <s v="Whiteside County Law Enforcement - 400 N Cherry St - Morrison"/>
    <x v="62"/>
    <s v="Indoor Lighting"/>
    <x v="6"/>
    <n v="0"/>
    <n v="2173.79"/>
    <n v="0.48879600000000001"/>
    <x v="0"/>
    <x v="1"/>
    <n v="15"/>
    <s v="Qty / 1,000"/>
    <m/>
    <s v="Public-Lighting"/>
    <x v="0"/>
    <n v="3"/>
    <n v="1"/>
    <s v="Lighting"/>
    <n v="0.99829244462109001"/>
    <n v="0.987374621353864"/>
    <n v="2170.0781331928802"/>
    <n v="0.48262476541928301"/>
    <n v="0.71"/>
    <n v="1540.7554745669399"/>
    <n v="0.34266358344769099"/>
    <n v="2885"/>
    <n v="1.165"/>
    <n v="1.3779999999999999"/>
    <n v="2.5499999999999998E-2"/>
    <n v="0.55000000000000004"/>
    <n v="24.263431542460999"/>
    <d v="1900-01-16T07:56:40"/>
    <n v="43370"/>
    <n v="0.636792143316115"/>
    <n v="47.499564288771197"/>
    <n v="0"/>
    <n v="23111.332118504099"/>
  </r>
  <r>
    <s v="STND-61329"/>
    <s v="Whiteside County"/>
    <s v="Whiteside County Law Enforcement - 400 N Cherry St - Morrison"/>
    <x v="62"/>
    <s v="Indoor Lighting"/>
    <x v="6"/>
    <n v="0"/>
    <n v="7777.0370000000003"/>
    <n v="1.7487360000000001"/>
    <x v="0"/>
    <x v="1"/>
    <n v="15"/>
    <s v="Qty / 1,000"/>
    <m/>
    <s v="Public-Lighting"/>
    <x v="0"/>
    <n v="3"/>
    <n v="1"/>
    <s v="Lighting"/>
    <n v="0.99829244462109001"/>
    <n v="0.987374621353864"/>
    <n v="7763.75727863867"/>
    <n v="1.7266575458478699"/>
    <n v="0.71"/>
    <n v="5512.2676678334601"/>
    <n v="1.2259268575519899"/>
    <n v="2885"/>
    <n v="1.165"/>
    <n v="1.3779999999999999"/>
    <n v="2.5499999999999998E-2"/>
    <n v="0.55000000000000004"/>
    <n v="24.263431542460999"/>
    <d v="1900-01-16T07:56:40"/>
    <n v="43370"/>
    <n v="2.2782128854042401"/>
    <n v="169.93631811612499"/>
    <n v="0"/>
    <n v="82684.015017501908"/>
  </r>
  <r>
    <s v="STND-61330"/>
    <s v="Marquette Manor Baptist Church"/>
    <s v="Marquette Manor Baptist - 333 75th St - Downers Grove"/>
    <x v="27"/>
    <s v="Outdoor &amp; Garage Lighting"/>
    <x v="1"/>
    <n v="0"/>
    <n v="672"/>
    <n v="0"/>
    <x v="0"/>
    <x v="0"/>
    <n v="8"/>
    <s v="Qty / 1,000"/>
    <m/>
    <s v="Private-Lighting"/>
    <x v="0"/>
    <n v="3"/>
    <n v="1"/>
    <s v="Lighting"/>
    <n v="0.91633259480590001"/>
    <n v="1.30467645558681"/>
    <n v="615.77550370956499"/>
    <n v="0"/>
    <n v="0.71"/>
    <n v="437.20060763379098"/>
    <n v="0"/>
    <n v="4903"/>
    <n v="1"/>
    <n v="1"/>
    <n v="0"/>
    <n v="0"/>
    <n v="14.276973281664301"/>
    <d v="1900-01-09T04:44:53"/>
    <n v="43350"/>
    <n v="0"/>
    <n v="0"/>
    <n v="0"/>
    <n v="3497.6048610703278"/>
  </r>
  <r>
    <s v="STND-61330"/>
    <s v="Marquette Manor Baptist Church"/>
    <s v="Marquette Manor Baptist - 333 75th St - Downers Grove"/>
    <x v="1"/>
    <s v="Outdoor &amp; Garage Lighting"/>
    <x v="1"/>
    <n v="0"/>
    <n v="22946.04"/>
    <n v="0"/>
    <x v="0"/>
    <x v="0"/>
    <n v="10.1978380583316"/>
    <s v="Qty / 1,000"/>
    <m/>
    <s v="Private-Lighting"/>
    <x v="0"/>
    <n v="3"/>
    <n v="1"/>
    <s v="Lighting"/>
    <n v="0.91633259480590001"/>
    <n v="1.30467645558681"/>
    <n v="21026.20437372"/>
    <n v="0"/>
    <n v="0.71"/>
    <n v="14928.605105341199"/>
    <n v="0"/>
    <n v="4903"/>
    <n v="1"/>
    <n v="1"/>
    <n v="0"/>
    <n v="0"/>
    <n v="14.276973281664301"/>
    <d v="1900-01-09T04:44:53"/>
    <n v="43350"/>
    <n v="0"/>
    <n v="0"/>
    <n v="0"/>
    <n v="152239.49730105192"/>
  </r>
  <r>
    <s v="STND-61330"/>
    <s v="Marquette Manor Baptist Church"/>
    <s v="Marquette Manor Baptist - 333 75th St - Downers Grove"/>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350"/>
    <n v="0"/>
    <n v="0"/>
    <n v="0"/>
    <n v="39686.364681043415"/>
  </r>
  <r>
    <s v="STND-61331"/>
    <s v="Elliott Electric Inc"/>
    <s v="Elliott Electric Inc - 1600 S Broadway Box 245 - Coal City"/>
    <x v="0"/>
    <s v="Indoor Lighting"/>
    <x v="8"/>
    <n v="0"/>
    <n v="20443.8"/>
    <n v="3.2354400000000001"/>
    <x v="0"/>
    <x v="0"/>
    <n v="9.5383441434566993"/>
    <s v="Qty / 1,000"/>
    <m/>
    <s v="Private-Lighting"/>
    <x v="0"/>
    <n v="3"/>
    <n v="1"/>
    <s v="Lighting"/>
    <n v="0.91633259480590001"/>
    <n v="1.30467645558681"/>
    <n v="18733.3203016929"/>
    <n v="4.2212023914637804"/>
    <n v="0.71"/>
    <n v="13300.6574142019"/>
    <n v="2.9970536979392799"/>
    <n v="5242"/>
    <n v="1"/>
    <n v="1.22"/>
    <n v="1.0999999999999999E-2"/>
    <n v="0.68"/>
    <n v="13.3536818008394"/>
    <d v="1900-01-08T12:55:13"/>
    <n v="43286"/>
    <n v="5.0882381767885398"/>
    <n v="206.06652331862099"/>
    <n v="0"/>
    <n v="126866.24775087662"/>
  </r>
  <r>
    <s v="STND-61331"/>
    <s v="Elliott Electric Inc"/>
    <s v="Elliott Electric Inc - 1600 S Broadway Box 245 - Coal City"/>
    <x v="0"/>
    <s v="Indoor Lighting"/>
    <x v="8"/>
    <n v="0"/>
    <n v="1541.1479999999999"/>
    <n v="0.24390200000000001"/>
    <x v="0"/>
    <x v="0"/>
    <n v="9.5383441434566993"/>
    <s v="Qty / 1,000"/>
    <m/>
    <s v="Private-Lighting"/>
    <x v="0"/>
    <n v="3"/>
    <n v="1"/>
    <s v="Lighting"/>
    <n v="0.91633259480590001"/>
    <n v="1.30467645558681"/>
    <n v="1412.2041458199201"/>
    <n v="0.31821319687053301"/>
    <n v="0.71"/>
    <n v="1002.66494353215"/>
    <n v="0.22593136977807901"/>
    <n v="5242"/>
    <n v="1"/>
    <n v="1.22"/>
    <n v="1.0999999999999999E-2"/>
    <n v="0.68"/>
    <n v="13.3536818008394"/>
    <d v="1900-01-08T12:55:13"/>
    <n v="43286"/>
    <n v="0.38357424887962099"/>
    <n v="15.5342456040191"/>
    <n v="0"/>
    <n v="9563.7632919892258"/>
  </r>
  <r>
    <s v="STND-61334"/>
    <s v="Pro Fitness Gym, LLC"/>
    <s v="Pro Fitness Gym LLC - 2172 Lake Cook Rd - Algonquin"/>
    <x v="0"/>
    <s v="Indoor Lighting"/>
    <x v="14"/>
    <n v="0"/>
    <n v="26991.534"/>
    <n v="5.3928190000000003"/>
    <x v="0"/>
    <x v="0"/>
    <n v="12.215978499877799"/>
    <s v="Qty / 1,000"/>
    <m/>
    <s v="Private-Lighting"/>
    <x v="0"/>
    <n v="3"/>
    <n v="1"/>
    <s v="Lighting"/>
    <n v="0.91633259480590001"/>
    <n v="1.30467645558681"/>
    <n v="24733.222388011702"/>
    <n v="7.0358839785411904"/>
    <n v="0.71"/>
    <n v="17560.587895488301"/>
    <n v="4.9954776247642396"/>
    <n v="4093"/>
    <n v="1.1200000000000001"/>
    <n v="1.29"/>
    <n v="1.9E-2"/>
    <n v="0.71"/>
    <n v="17.102369899829"/>
    <d v="1900-01-11T05:11:01"/>
    <n v="43297"/>
    <n v="7.6819346856001598"/>
    <n v="419.58145122519801"/>
    <n v="0"/>
    <n v="214519.76417649942"/>
  </r>
  <r>
    <s v="STND-61334"/>
    <s v="Pro Fitness Gym, LLC"/>
    <s v="Pro Fitness Gym LLC - 2172 Lake Cook Rd - Algonquin"/>
    <x v="0"/>
    <s v="Indoor Lighting"/>
    <x v="14"/>
    <n v="0"/>
    <n v="238.376"/>
    <n v="4.7627000000000003E-2"/>
    <x v="0"/>
    <x v="0"/>
    <n v="12.215978499877799"/>
    <s v="Qty / 1,000"/>
    <m/>
    <s v="Private-Lighting"/>
    <x v="0"/>
    <n v="3"/>
    <n v="1"/>
    <s v="Lighting"/>
    <n v="0.91633259480590001"/>
    <n v="1.30467645558681"/>
    <n v="218.431698619451"/>
    <n v="6.2137825550232798E-2"/>
    <n v="0.71"/>
    <n v="155.08650601981"/>
    <n v="4.4117856140665303E-2"/>
    <n v="4093"/>
    <n v="1.1200000000000001"/>
    <n v="1.29"/>
    <n v="1.9E-2"/>
    <n v="0.71"/>
    <n v="17.102369899829"/>
    <d v="1900-01-11T05:11:01"/>
    <n v="43297"/>
    <n v="6.7843460585470902E-2"/>
    <n v="3.70553774443712"/>
    <n v="0"/>
    <n v="1894.5334231591678"/>
  </r>
  <r>
    <s v="STND-61334"/>
    <s v="Pro Fitness Gym, LLC"/>
    <s v="Pro Fitness Gym LLC - 2172 Lake Cook Rd - Algonquin"/>
    <x v="7"/>
    <s v="Indoor Lighting"/>
    <x v="14"/>
    <n v="0"/>
    <n v="0"/>
    <n v="0"/>
    <x v="0"/>
    <x v="0"/>
    <n v="8"/>
    <s v="Qty / 1,000"/>
    <m/>
    <s v="Private-Lighting"/>
    <x v="0"/>
    <n v="3"/>
    <n v="1"/>
    <s v="Lighting"/>
    <n v="0.91633259480590001"/>
    <n v="1.30467645558681"/>
    <n v="0"/>
    <n v="0"/>
    <n v="0.71"/>
    <n v="0"/>
    <n v="0"/>
    <n v="4093"/>
    <n v="1.1200000000000001"/>
    <n v="1.29"/>
    <n v="1.9E-2"/>
    <n v="0.71"/>
    <n v="17.102369899829"/>
    <d v="1900-01-11T05:11:01"/>
    <n v="43297"/>
    <n v="0"/>
    <n v="0"/>
    <n v="0"/>
    <n v="0"/>
  </r>
  <r>
    <s v="STND-61337"/>
    <s v="Navy Pier, Inc."/>
    <s v="Navy Pier Inc - 600 E Grand Avenue - Chicago"/>
    <x v="8"/>
    <s v="Indoor Advanced Lighting"/>
    <x v="17"/>
    <n v="0"/>
    <n v="96445.440000000002"/>
    <n v="20.704319999999999"/>
    <x v="0"/>
    <x v="1"/>
    <n v="5.7038558065252101"/>
    <s v="Qty / 1,000"/>
    <m/>
    <s v="Public-Lighting"/>
    <x v="0"/>
    <n v="1"/>
    <n v="1"/>
    <s v="Lighting"/>
    <n v="0.95625781801464005"/>
    <n v="1.47347312606477"/>
    <n v="92226.706011861897"/>
    <n v="30.507259113445301"/>
    <n v="0.71"/>
    <n v="65480.961268421903"/>
    <n v="21.660153970546101"/>
    <n v="8766"/>
    <n v="1"/>
    <n v="1"/>
    <n v="0"/>
    <n v="1"/>
    <n v="7.9853981291352998"/>
    <d v="1900-01-04T16:53:33"/>
    <n v="43441"/>
    <n v="30.507259113445301"/>
    <n v="0"/>
    <n v="0"/>
    <n v="373493.96114774066"/>
  </r>
  <r>
    <s v="STND-61337"/>
    <s v="Navy Pier, Inc."/>
    <s v="Navy Pier Inc - 600 E Grand Avenue - Chicago"/>
    <x v="5"/>
    <s v="Indoor Advanced Lighting"/>
    <x v="17"/>
    <n v="0"/>
    <n v="26785.200000000001"/>
    <n v="15.381600000000001"/>
    <x v="0"/>
    <x v="1"/>
    <n v="15"/>
    <s v="Qty / 1,000"/>
    <m/>
    <s v="Public-Lighting"/>
    <x v="0"/>
    <n v="1"/>
    <n v="1"/>
    <s v="Lighting"/>
    <n v="0.95625781801464005"/>
    <n v="1.47347312606477"/>
    <n v="25613.556907085698"/>
    <n v="22.664374235877801"/>
    <n v="0.71"/>
    <n v="18185.6254040309"/>
    <n v="16.091705707473199"/>
    <n v="8766"/>
    <n v="1"/>
    <n v="1"/>
    <n v="0"/>
    <n v="1"/>
    <n v="7.9853981291352998"/>
    <d v="1900-01-04T16:53:33"/>
    <n v="43441"/>
    <n v="22.664374235877801"/>
    <n v="0"/>
    <n v="0"/>
    <n v="272784.38106046349"/>
  </r>
  <r>
    <s v="STND-61337"/>
    <s v="Navy Pier, Inc."/>
    <s v="Navy Pier Inc - 600 E Grand Avenue - Chicago"/>
    <x v="8"/>
    <s v="Indoor Advanced Lighting"/>
    <x v="17"/>
    <n v="0"/>
    <n v="121462.08"/>
    <n v="26.074739999999998"/>
    <x v="0"/>
    <x v="1"/>
    <n v="5.7038558065252101"/>
    <s v="Qty / 1,000"/>
    <m/>
    <s v="Public-Lighting"/>
    <x v="0"/>
    <n v="1"/>
    <n v="1"/>
    <s v="Lighting"/>
    <n v="0.95625781801464005"/>
    <n v="1.47347312606477"/>
    <n v="116149.06359232"/>
    <n v="38.420428659126003"/>
    <n v="0.71"/>
    <n v="82465.835150546904"/>
    <n v="27.278504347979499"/>
    <n v="8766"/>
    <n v="1"/>
    <n v="1"/>
    <n v="0"/>
    <n v="1"/>
    <n v="7.9853981291352998"/>
    <d v="1900-01-04T16:53:33"/>
    <n v="43441"/>
    <n v="38.420428659126003"/>
    <n v="0"/>
    <n v="0"/>
    <n v="470373.23266339774"/>
  </r>
  <r>
    <s v="STND-61338"/>
    <s v="Mitek Corporation"/>
    <s v="Mitek Corporation - 555 W Lamm Rd - Freeport"/>
    <x v="0"/>
    <s v="Indoor Lighting"/>
    <x v="8"/>
    <n v="0"/>
    <n v="64214.5"/>
    <n v="10.162599999999999"/>
    <x v="0"/>
    <x v="0"/>
    <n v="9.5383441434566993"/>
    <s v="Qty / 1,000"/>
    <m/>
    <s v="Private-Lighting"/>
    <x v="0"/>
    <n v="3"/>
    <n v="1"/>
    <s v="Lighting"/>
    <n v="0.91633259480590001"/>
    <n v="1.30467645558681"/>
    <n v="58841.839409163498"/>
    <n v="13.258904947546499"/>
    <n v="0.71"/>
    <n v="41777.705980505998"/>
    <n v="9.4138225127579993"/>
    <n v="5242"/>
    <n v="1"/>
    <n v="1.22"/>
    <n v="1.0999999999999999E-2"/>
    <n v="0.68"/>
    <n v="13.3536818008394"/>
    <d v="1900-01-08T12:55:13"/>
    <n v="43341"/>
    <n v="15.9822865809384"/>
    <n v="647.26023350079799"/>
    <n v="0"/>
    <n v="398490.13716621528"/>
  </r>
  <r>
    <s v="STND-61339"/>
    <s v="Karlyn Building  Joint Venture"/>
    <s v="Karlyn Building Joint Venture - 16W241 S Frontage Rd - Burr Ridge"/>
    <x v="1"/>
    <s v="Outdoor &amp; Garage Lighting"/>
    <x v="1"/>
    <n v="0"/>
    <n v="4461.7299999999996"/>
    <n v="0"/>
    <x v="0"/>
    <x v="0"/>
    <n v="10.1978380583316"/>
    <s v="Qty / 1,000"/>
    <m/>
    <s v="Private-Lighting"/>
    <x v="0"/>
    <n v="3"/>
    <n v="1"/>
    <s v="Lighting"/>
    <n v="0.91633259480590001"/>
    <n v="1.30467645558681"/>
    <n v="4088.4286282233302"/>
    <n v="0"/>
    <n v="0.71"/>
    <n v="2902.7843260385598"/>
    <n v="0"/>
    <n v="4903"/>
    <n v="1"/>
    <n v="1"/>
    <n v="0"/>
    <n v="0"/>
    <n v="14.276973281664301"/>
    <d v="1900-01-09T04:44:53"/>
    <n v="43412"/>
    <n v="0"/>
    <n v="0"/>
    <n v="0"/>
    <n v="29602.124475204469"/>
  </r>
  <r>
    <s v="STND-61339"/>
    <s v="Karlyn Building  Joint Venture"/>
    <s v="Karlyn Building Joint Venture - 16W241 S Frontage Rd - Burr Ridge"/>
    <x v="1"/>
    <s v="Outdoor &amp; Garage Lighting"/>
    <x v="1"/>
    <n v="0"/>
    <n v="51775.68"/>
    <n v="0"/>
    <x v="0"/>
    <x v="0"/>
    <n v="10.1978380583316"/>
    <s v="Qty / 1,000"/>
    <m/>
    <s v="Private-Lighting"/>
    <x v="0"/>
    <n v="3"/>
    <n v="1"/>
    <s v="Lighting"/>
    <n v="0.91633259480590001"/>
    <n v="1.30467645558681"/>
    <n v="47443.743202239901"/>
    <n v="0"/>
    <n v="0.71"/>
    <n v="33685.057673590301"/>
    <n v="0"/>
    <n v="4903"/>
    <n v="1"/>
    <n v="1"/>
    <n v="0"/>
    <n v="0"/>
    <n v="14.276973281664301"/>
    <d v="1900-01-09T04:44:53"/>
    <n v="43412"/>
    <n v="0"/>
    <n v="0"/>
    <n v="0"/>
    <n v="343514.76314083405"/>
  </r>
  <r>
    <s v="STND-61339"/>
    <s v="Karlyn Building  Joint Venture"/>
    <s v="Karlyn Building Joint Venture - 16W241 S Frontage Rd - Burr Ridge"/>
    <x v="1"/>
    <s v="Outdoor &amp; Garage Lighting"/>
    <x v="1"/>
    <n v="0"/>
    <n v="17135.985000000001"/>
    <n v="0"/>
    <x v="0"/>
    <x v="0"/>
    <n v="10.1978380583316"/>
    <s v="Qty / 1,000"/>
    <m/>
    <s v="Private-Lighting"/>
    <x v="0"/>
    <n v="3"/>
    <n v="1"/>
    <s v="Lighting"/>
    <n v="0.91633259480590001"/>
    <n v="1.30467645558681"/>
    <n v="15702.261599605001"/>
    <n v="0"/>
    <n v="0.71"/>
    <n v="11148.6057357195"/>
    <n v="0"/>
    <n v="4903"/>
    <n v="1"/>
    <n v="1"/>
    <n v="0"/>
    <n v="0"/>
    <n v="14.276973281664301"/>
    <d v="1900-01-09T04:44:53"/>
    <n v="43412"/>
    <n v="0"/>
    <n v="0"/>
    <n v="0"/>
    <n v="113691.67586905429"/>
  </r>
  <r>
    <s v="STND-61339"/>
    <s v="Karlyn Building  Joint Venture"/>
    <s v="Karlyn Building Joint Venture - 16W241 S Frontage Rd - Burr Ridge"/>
    <x v="1"/>
    <s v="Outdoor &amp; Garage Lighting"/>
    <x v="1"/>
    <n v="0"/>
    <n v="-3706.6680000000001"/>
    <n v="0"/>
    <x v="0"/>
    <x v="0"/>
    <n v="10.1978380583316"/>
    <s v="Qty / 1,000"/>
    <m/>
    <s v="Private-Lighting"/>
    <x v="0"/>
    <n v="3"/>
    <n v="1"/>
    <s v="Lighting"/>
    <n v="0.91633259480590001"/>
    <n v="1.30467645558681"/>
    <n v="-3396.5407065240001"/>
    <n v="0"/>
    <n v="0.71"/>
    <n v="-2411.5439016320402"/>
    <n v="0"/>
    <n v="4903"/>
    <n v="1"/>
    <n v="1"/>
    <n v="0"/>
    <n v="0"/>
    <n v="14.276973281664301"/>
    <d v="1900-01-09T04:44:53"/>
    <n v="43412"/>
    <n v="0"/>
    <n v="0"/>
    <n v="0"/>
    <n v="-24592.534179400696"/>
  </r>
  <r>
    <s v="STND-61339"/>
    <s v="Karlyn Building  Joint Venture"/>
    <s v="Karlyn Building Joint Venture - 16W241 S Frontage Rd - Burr Ridge"/>
    <x v="1"/>
    <s v="Outdoor &amp; Garage Lighting"/>
    <x v="1"/>
    <n v="0"/>
    <n v="3186.95"/>
    <n v="0"/>
    <x v="0"/>
    <x v="0"/>
    <n v="10.1978380583316"/>
    <s v="Qty / 1,000"/>
    <m/>
    <s v="Private-Lighting"/>
    <x v="0"/>
    <n v="3"/>
    <n v="1"/>
    <s v="Lighting"/>
    <n v="0.91633259480590001"/>
    <n v="1.30467645558681"/>
    <n v="2920.3061630166599"/>
    <n v="0"/>
    <n v="0.71"/>
    <n v="2073.4173757418298"/>
    <n v="0"/>
    <n v="4903"/>
    <n v="1"/>
    <n v="1"/>
    <n v="0"/>
    <n v="0"/>
    <n v="14.276973281664301"/>
    <d v="1900-01-09T04:44:53"/>
    <n v="43412"/>
    <n v="0"/>
    <n v="0"/>
    <n v="0"/>
    <n v="21144.374625146062"/>
  </r>
  <r>
    <s v="STND-61339"/>
    <s v="Karlyn Building  Joint Venture"/>
    <s v="Karlyn Building Joint Venture - 16W241 S Frontage Rd - Burr Ridge"/>
    <x v="1"/>
    <s v="Outdoor &amp; Garage Lighting"/>
    <x v="1"/>
    <n v="0"/>
    <n v="9315.7000000000007"/>
    <n v="0"/>
    <x v="0"/>
    <x v="0"/>
    <n v="10.1978380583316"/>
    <s v="Qty / 1,000"/>
    <m/>
    <s v="Private-Lighting"/>
    <x v="0"/>
    <n v="3"/>
    <n v="1"/>
    <s v="Lighting"/>
    <n v="0.91633259480590001"/>
    <n v="1.30467645558681"/>
    <n v="8536.27955343332"/>
    <n v="0"/>
    <n v="0.71"/>
    <n v="6060.7584829376601"/>
    <n v="0"/>
    <n v="4903"/>
    <n v="1"/>
    <n v="1"/>
    <n v="0"/>
    <n v="0"/>
    <n v="14.276973281664301"/>
    <d v="1900-01-09T04:44:53"/>
    <n v="43412"/>
    <n v="0"/>
    <n v="0"/>
    <n v="0"/>
    <n v="61806.633519657764"/>
  </r>
  <r>
    <s v="STND-61339"/>
    <s v="Karlyn Building  Joint Venture"/>
    <s v="Karlyn Building Joint Venture - 16W241 S Frontage Rd - Burr Ridge"/>
    <x v="42"/>
    <s v="Outdoor &amp; Garage Lighting"/>
    <x v="6"/>
    <n v="0"/>
    <n v="4176"/>
    <n v="0"/>
    <x v="0"/>
    <x v="0"/>
    <n v="8"/>
    <s v="Qty / 1,000"/>
    <m/>
    <s v="Private-Lighting"/>
    <x v="0"/>
    <n v="3"/>
    <n v="1"/>
    <s v="Lighting"/>
    <n v="0.91633259480590001"/>
    <n v="1.30467645558681"/>
    <n v="3826.60491590944"/>
    <n v="0"/>
    <n v="0.71"/>
    <n v="2716.8894902956999"/>
    <n v="0"/>
    <n v="2885"/>
    <n v="1.165"/>
    <n v="1.3779999999999999"/>
    <n v="2.5499999999999998E-2"/>
    <n v="0.55000000000000004"/>
    <n v="24.263431542460999"/>
    <d v="1900-01-16T07:56:40"/>
    <n v="43412"/>
    <n v="0"/>
    <n v="83.758305026343905"/>
    <n v="0"/>
    <n v="21735.1159223656"/>
  </r>
  <r>
    <s v="STND-61339"/>
    <s v="Karlyn Building  Joint Venture"/>
    <s v="Karlyn Building Joint Venture - 16W241 S Frontage Rd - Burr Ridge"/>
    <x v="42"/>
    <s v="Outdoor &amp; Garage Lighting"/>
    <x v="6"/>
    <n v="0"/>
    <n v="1044"/>
    <n v="0"/>
    <x v="0"/>
    <x v="0"/>
    <n v="8"/>
    <s v="Qty / 1,000"/>
    <m/>
    <s v="Private-Lighting"/>
    <x v="0"/>
    <n v="3"/>
    <n v="1"/>
    <s v="Lighting"/>
    <n v="0.91633259480590001"/>
    <n v="1.30467645558681"/>
    <n v="956.65122897735898"/>
    <n v="0"/>
    <n v="0.71"/>
    <n v="679.22237257392499"/>
    <n v="0"/>
    <n v="2885"/>
    <n v="1.165"/>
    <n v="1.3779999999999999"/>
    <n v="2.5499999999999998E-2"/>
    <n v="0.55000000000000004"/>
    <n v="24.263431542460999"/>
    <d v="1900-01-16T07:56:40"/>
    <n v="43412"/>
    <n v="0"/>
    <n v="20.939576256586001"/>
    <n v="0"/>
    <n v="5433.7789805913999"/>
  </r>
  <r>
    <s v="STND-61339"/>
    <s v="Karlyn Building  Joint Venture"/>
    <s v="Karlyn Building Joint Venture - 16W241 S Frontage Rd - Burr Ridge"/>
    <x v="1"/>
    <s v="Outdoor &amp; Garage Lighting"/>
    <x v="1"/>
    <n v="0"/>
    <n v="2941.8"/>
    <n v="0"/>
    <x v="0"/>
    <x v="0"/>
    <n v="10.1978380583316"/>
    <s v="Qty / 1,000"/>
    <m/>
    <s v="Private-Lighting"/>
    <x v="0"/>
    <n v="3"/>
    <n v="1"/>
    <s v="Lighting"/>
    <n v="0.91633259480590001"/>
    <n v="1.30467645558681"/>
    <n v="2695.6672273999998"/>
    <n v="0"/>
    <n v="0.71"/>
    <n v="1913.9237314540001"/>
    <n v="0"/>
    <n v="4903"/>
    <n v="1"/>
    <n v="1"/>
    <n v="0"/>
    <n v="0"/>
    <n v="14.276973281664301"/>
    <d v="1900-01-09T04:44:53"/>
    <n v="43412"/>
    <n v="0"/>
    <n v="0"/>
    <n v="0"/>
    <n v="19517.88426936563"/>
  </r>
  <r>
    <s v="STND-61339"/>
    <s v="Karlyn Building  Joint Venture"/>
    <s v="Karlyn Building Joint Venture - 16W241 S Frontage Rd - Burr Ridge"/>
    <x v="1"/>
    <s v="Outdoor &amp; Garage Lighting"/>
    <x v="1"/>
    <n v="0"/>
    <n v="1446.385"/>
    <n v="0"/>
    <x v="0"/>
    <x v="0"/>
    <n v="10.1978380583316"/>
    <s v="Qty / 1,000"/>
    <m/>
    <s v="Private-Lighting"/>
    <x v="0"/>
    <n v="3"/>
    <n v="1"/>
    <s v="Lighting"/>
    <n v="0.91633259480590001"/>
    <n v="1.30467645558681"/>
    <n v="1325.36972013833"/>
    <n v="0"/>
    <n v="0.71"/>
    <n v="941.01250129821506"/>
    <n v="0"/>
    <n v="4903"/>
    <n v="1"/>
    <n v="1"/>
    <n v="0"/>
    <n v="0"/>
    <n v="14.276973281664301"/>
    <d v="1900-01-09T04:44:53"/>
    <n v="43412"/>
    <n v="0"/>
    <n v="0"/>
    <n v="0"/>
    <n v="9596.2930991047524"/>
  </r>
  <r>
    <s v="STND-61340"/>
    <s v="ECHO joint Agreement"/>
    <s v="ECHO Joint Agreement - 306 E 144th St - Dolton"/>
    <x v="1"/>
    <s v="Outdoor &amp; Garage Lighting"/>
    <x v="1"/>
    <n v="0"/>
    <n v="68053.64"/>
    <n v="0"/>
    <x v="0"/>
    <x v="1"/>
    <n v="10.1978380583316"/>
    <s v="Qty / 1,000"/>
    <m/>
    <s v="Public-Lighting"/>
    <x v="0"/>
    <n v="2"/>
    <n v="1"/>
    <s v="Lighting"/>
    <n v="0.98996686498346598"/>
    <n v="2.5626279547341602"/>
    <n v="67370.848641513396"/>
    <n v="0"/>
    <n v="0.71"/>
    <n v="47833.302535474497"/>
    <n v="0"/>
    <n v="4903"/>
    <n v="1"/>
    <n v="1"/>
    <n v="0"/>
    <n v="0"/>
    <n v="14.276973281664301"/>
    <d v="1900-01-09T04:44:53"/>
    <n v="43301"/>
    <n v="0"/>
    <n v="0"/>
    <n v="0"/>
    <n v="487796.27305195126"/>
  </r>
  <r>
    <s v="STND-61340"/>
    <s v="ECHO joint Agreement"/>
    <s v="ECHO Joint Agreement - 306 E 144th St - Dolton"/>
    <x v="1"/>
    <s v="Outdoor &amp; Garage Lighting"/>
    <x v="1"/>
    <n v="0"/>
    <n v="11325.93"/>
    <n v="0"/>
    <x v="0"/>
    <x v="1"/>
    <n v="10.1978380583316"/>
    <s v="Qty / 1,000"/>
    <m/>
    <s v="Public-Lighting"/>
    <x v="0"/>
    <n v="2"/>
    <n v="1"/>
    <s v="Lighting"/>
    <n v="0.98996686498346598"/>
    <n v="2.5626279547341602"/>
    <n v="11212.2954151222"/>
    <n v="0"/>
    <n v="0.71"/>
    <n v="7960.72974473675"/>
    <n v="0"/>
    <n v="4903"/>
    <n v="1"/>
    <n v="1"/>
    <n v="0"/>
    <n v="0"/>
    <n v="14.276973281664301"/>
    <d v="1900-01-09T04:44:53"/>
    <n v="43301"/>
    <n v="0"/>
    <n v="0"/>
    <n v="0"/>
    <n v="81182.232762968837"/>
  </r>
  <r>
    <s v="STND-61340"/>
    <s v="ECHO joint Agreement"/>
    <s v="ECHO Joint Agreement - 306 E 144th St - Dolton"/>
    <x v="1"/>
    <s v="Outdoor &amp; Garage Lighting"/>
    <x v="1"/>
    <n v="0"/>
    <n v="9256.8639999999996"/>
    <n v="0"/>
    <x v="0"/>
    <x v="1"/>
    <n v="10.1978380583316"/>
    <s v="Qty / 1,000"/>
    <m/>
    <s v="Public-Lighting"/>
    <x v="0"/>
    <n v="2"/>
    <n v="1"/>
    <s v="Lighting"/>
    <n v="0.98996686498346598"/>
    <n v="2.5626279547341602"/>
    <n v="9163.9886336583004"/>
    <n v="0"/>
    <n v="0.71"/>
    <n v="6506.4319298973996"/>
    <n v="0"/>
    <n v="4903"/>
    <n v="1"/>
    <n v="1"/>
    <n v="0"/>
    <n v="0"/>
    <n v="14.276973281664301"/>
    <d v="1900-01-09T04:44:53"/>
    <n v="43301"/>
    <n v="0"/>
    <n v="0"/>
    <n v="0"/>
    <n v="66351.53915865162"/>
  </r>
  <r>
    <s v="STND-61340"/>
    <s v="ECHO joint Agreement"/>
    <s v="ECHO Joint Agreement - 306 E 144th St - Dolton"/>
    <x v="1"/>
    <s v="Outdoor &amp; Garage Lighting"/>
    <x v="1"/>
    <n v="0"/>
    <n v="1637.6020000000001"/>
    <n v="0"/>
    <x v="0"/>
    <x v="1"/>
    <n v="10.1978380583316"/>
    <s v="Qty / 1,000"/>
    <m/>
    <s v="Public-Lighting"/>
    <x v="0"/>
    <n v="2"/>
    <n v="1"/>
    <s v="Lighting"/>
    <n v="0.98996686498346598"/>
    <n v="2.5626279547341602"/>
    <n v="1621.17171803065"/>
    <n v="0"/>
    <n v="0.71"/>
    <n v="1151.0319198017601"/>
    <n v="0"/>
    <n v="4903"/>
    <n v="1"/>
    <n v="1"/>
    <n v="0"/>
    <n v="0"/>
    <n v="14.276973281664301"/>
    <d v="1900-01-09T04:44:53"/>
    <n v="43301"/>
    <n v="0"/>
    <n v="0"/>
    <n v="0"/>
    <n v="11738.037118108874"/>
  </r>
  <r>
    <s v="STND-61341"/>
    <s v="St Emily Parish Catholic Bishop of Chicago A Corporation Sole"/>
    <s v="St Emily School - 1400 E Central Rd - Mt Prospect"/>
    <x v="0"/>
    <s v="Indoor Lighting"/>
    <x v="12"/>
    <n v="0"/>
    <n v="99334.755000000005"/>
    <n v="27.086400000000001"/>
    <x v="0"/>
    <x v="0"/>
    <n v="15"/>
    <s v="Qty / 1,000"/>
    <m/>
    <s v="Private-Lighting"/>
    <x v="0"/>
    <n v="2"/>
    <n v="1"/>
    <s v="Lighting"/>
    <n v="0.97902139861649395"/>
    <n v="0.93591656730105399"/>
    <n v="97250.850771326703"/>
    <n v="25.350610508543301"/>
    <n v="0.71"/>
    <n v="69048.104047642002"/>
    <n v="17.9989334610657"/>
    <n v="2979"/>
    <n v="1.17333333333333"/>
    <n v="1.323"/>
    <n v="2.1333333333333301E-2"/>
    <n v="0.72"/>
    <n v="23.497818059751602"/>
    <d v="1900-01-15T18:49:11"/>
    <n v="43345"/>
    <n v="26.6131377640708"/>
    <n v="1768.1972867514"/>
    <n v="0"/>
    <n v="1035721.5607146301"/>
  </r>
  <r>
    <s v="STND-61341"/>
    <s v="St Emily Parish Catholic Bishop of Chicago A Corporation Sole"/>
    <s v="St Emily School - 1400 E Central Rd - Mt Prospect"/>
    <x v="0"/>
    <s v="Indoor Lighting"/>
    <x v="12"/>
    <n v="0"/>
    <n v="6796.5889999999999"/>
    <n v="1.85328"/>
    <x v="0"/>
    <x v="0"/>
    <n v="15"/>
    <s v="Qty / 1,000"/>
    <m/>
    <s v="Private-Lighting"/>
    <x v="0"/>
    <n v="2"/>
    <n v="1"/>
    <s v="Lighting"/>
    <n v="0.97902139861649395"/>
    <n v="0.93591656730105399"/>
    <n v="6654.0060686014704"/>
    <n v="1.7345154558477001"/>
    <n v="0.71"/>
    <n v="4724.34430870705"/>
    <n v="1.2315059736518601"/>
    <n v="2979"/>
    <n v="1.17333333333333"/>
    <n v="1.323"/>
    <n v="2.1333333333333301E-2"/>
    <n v="0.72"/>
    <n v="23.497818059751602"/>
    <d v="1900-01-15T18:49:11"/>
    <n v="43345"/>
    <n v="1.82089889964695"/>
    <n v="120.981928520027"/>
    <n v="0"/>
    <n v="70865.164630605752"/>
  </r>
  <r>
    <s v="STND-61341"/>
    <s v="St Emily Parish Catholic Bishop of Chicago A Corporation Sole"/>
    <s v="St Emily School - 1400 E Central Rd - Mt Prospect"/>
    <x v="0"/>
    <s v="Indoor Lighting"/>
    <x v="12"/>
    <n v="0"/>
    <n v="474.01799999999997"/>
    <n v="0.12925400000000001"/>
    <x v="0"/>
    <x v="0"/>
    <n v="15"/>
    <s v="Qty / 1,000"/>
    <m/>
    <s v="Private-Lighting"/>
    <x v="0"/>
    <n v="2"/>
    <n v="1"/>
    <s v="Lighting"/>
    <n v="0.97902139861649395"/>
    <n v="0.93591656730105399"/>
    <n v="464.07376532939298"/>
    <n v="0.12097095998993"/>
    <n v="0.71"/>
    <n v="329.49237338386899"/>
    <n v="8.5889381592850603E-2"/>
    <n v="2979"/>
    <n v="1.17333333333333"/>
    <n v="1.323"/>
    <n v="2.1333333333333301E-2"/>
    <n v="0.72"/>
    <n v="23.497818059751602"/>
    <d v="1900-01-15T18:49:11"/>
    <n v="43345"/>
    <n v="0.126995632810459"/>
    <n v="8.4377048241707797"/>
    <n v="0"/>
    <n v="4942.3856007580353"/>
  </r>
  <r>
    <s v="STND-61341"/>
    <s v="St Emily Parish Catholic Bishop of Chicago A Corporation Sole"/>
    <s v="St Emily School - 1400 E Central Rd - Mt Prospect"/>
    <x v="0"/>
    <s v="Indoor Lighting"/>
    <x v="12"/>
    <n v="0"/>
    <n v="17615.363000000001"/>
    <n v="4.8033219999999996"/>
    <x v="0"/>
    <x v="0"/>
    <n v="15"/>
    <s v="Qty / 1,000"/>
    <m/>
    <s v="Private-Lighting"/>
    <x v="0"/>
    <n v="2"/>
    <n v="1"/>
    <s v="Lighting"/>
    <n v="0.97902139861649395"/>
    <n v="0.93591656730105399"/>
    <n v="17245.8173213972"/>
    <n v="4.4955086378816302"/>
    <n v="0.71"/>
    <n v="12244.530298191999"/>
    <n v="3.19181113289596"/>
    <n v="2979"/>
    <n v="1.17333333333333"/>
    <n v="1.323"/>
    <n v="2.1333333333333301E-2"/>
    <n v="0.72"/>
    <n v="23.497818059751602"/>
    <d v="1900-01-15T18:49:11"/>
    <n v="43345"/>
    <n v="4.7193968231729597"/>
    <n v="313.56031493449501"/>
    <n v="0"/>
    <n v="183667.95447288"/>
  </r>
  <r>
    <s v="STND-61341"/>
    <s v="St Emily Parish Catholic Bishop of Chicago A Corporation Sole"/>
    <s v="St Emily School - 1400 E Central Rd - Mt Prospect"/>
    <x v="62"/>
    <s v="Indoor Lighting"/>
    <x v="12"/>
    <n v="0"/>
    <n v="2021.549"/>
    <n v="0.55123200000000006"/>
    <x v="0"/>
    <x v="0"/>
    <n v="15"/>
    <s v="Qty / 1,000"/>
    <m/>
    <s v="Private-Lighting"/>
    <x v="0"/>
    <n v="2"/>
    <n v="1"/>
    <s v="Lighting"/>
    <n v="0.97902139861649395"/>
    <n v="0.93591656730105399"/>
    <n v="1979.13972935177"/>
    <n v="0.51590716122649405"/>
    <n v="0.71"/>
    <n v="1405.18920783976"/>
    <n v="0.36629408447081102"/>
    <n v="2979"/>
    <n v="1.17333333333333"/>
    <n v="1.323"/>
    <n v="2.1333333333333301E-2"/>
    <n v="0.72"/>
    <n v="23.497818059751602"/>
    <d v="1900-01-15T18:49:11"/>
    <n v="43345"/>
    <n v="0.54160069835652802"/>
    <n v="35.984358715486799"/>
    <n v="0"/>
    <n v="21077.838117596399"/>
  </r>
  <r>
    <s v="STND-61342"/>
    <s v="Dappers West"/>
    <s v="Dapper's Restaurant - 980 W Lake Street - Addison"/>
    <x v="0"/>
    <s v="Indoor Lighting"/>
    <x v="13"/>
    <n v="0"/>
    <n v="20166.909"/>
    <n v="2.756135"/>
    <x v="0"/>
    <x v="0"/>
    <n v="8.9750493627714896"/>
    <s v="Qty / 1,000"/>
    <m/>
    <s v="Private-Lighting"/>
    <x v="0"/>
    <n v="3"/>
    <n v="1"/>
    <s v="Lighting"/>
    <n v="0.91633259480590001"/>
    <n v="1.30467645558681"/>
    <n v="18479.596053184501"/>
    <n v="3.5958644429187401"/>
    <n v="0.71"/>
    <n v="13120.513197761"/>
    <n v="2.5530637544723098"/>
    <n v="5571"/>
    <n v="1.17"/>
    <n v="1.31"/>
    <n v="2.1000000000000001E-2"/>
    <n v="0.68"/>
    <n v="12.565069107880101"/>
    <d v="1900-01-07T23:24:04"/>
    <n v="43380"/>
    <n v="4.0366686606631603"/>
    <n v="331.685057364849"/>
    <n v="0"/>
    <n v="117757.25361479977"/>
  </r>
  <r>
    <s v="STND-61342"/>
    <s v="Dappers West"/>
    <s v="Dapper's Restaurant - 980 W Lake Street - Addison"/>
    <x v="1"/>
    <s v="Outdoor &amp; Garage Lighting"/>
    <x v="1"/>
    <n v="0"/>
    <n v="8089.95"/>
    <n v="0"/>
    <x v="0"/>
    <x v="0"/>
    <n v="10.1978380583316"/>
    <s v="Qty / 1,000"/>
    <m/>
    <s v="Private-Lighting"/>
    <x v="0"/>
    <n v="3"/>
    <n v="1"/>
    <s v="Lighting"/>
    <n v="0.91633259480590001"/>
    <n v="1.30467645558681"/>
    <n v="7413.0848753499904"/>
    <n v="0"/>
    <n v="0.71"/>
    <n v="5263.2902614984896"/>
    <n v="0"/>
    <n v="4903"/>
    <n v="1"/>
    <n v="1"/>
    <n v="0"/>
    <n v="0"/>
    <n v="14.276973281664301"/>
    <d v="1900-01-09T04:44:53"/>
    <n v="43380"/>
    <n v="0"/>
    <n v="0"/>
    <n v="0"/>
    <n v="53674.181740755375"/>
  </r>
  <r>
    <s v="STND-61342"/>
    <s v="Dappers West"/>
    <s v="Dapper's Restaurant - 980 W Lake Street - Addison"/>
    <x v="1"/>
    <s v="Outdoor &amp; Garage Lighting"/>
    <x v="1"/>
    <n v="0"/>
    <n v="7942.86"/>
    <n v="0"/>
    <x v="0"/>
    <x v="0"/>
    <n v="10.1978380583316"/>
    <s v="Qty / 1,000"/>
    <m/>
    <s v="Private-Lighting"/>
    <x v="0"/>
    <n v="3"/>
    <n v="1"/>
    <s v="Lighting"/>
    <n v="0.91633259480590001"/>
    <n v="1.30467645558681"/>
    <n v="7278.30151397999"/>
    <n v="0"/>
    <n v="0.71"/>
    <n v="5167.5940749257898"/>
    <n v="0"/>
    <n v="4903"/>
    <n v="1"/>
    <n v="1"/>
    <n v="0"/>
    <n v="0"/>
    <n v="14.276973281664301"/>
    <d v="1900-01-09T04:44:53"/>
    <n v="43380"/>
    <n v="0"/>
    <n v="0"/>
    <n v="0"/>
    <n v="52698.287527287095"/>
  </r>
  <r>
    <s v="STND-61342"/>
    <s v="Dappers West"/>
    <s v="Dapper's Restaurant - 980 W Lake Street - Addison"/>
    <x v="1"/>
    <s v="Outdoor &amp; Garage Lighting"/>
    <x v="1"/>
    <n v="0"/>
    <n v="9119.58"/>
    <n v="0"/>
    <x v="0"/>
    <x v="0"/>
    <n v="10.1978380583316"/>
    <s v="Qty / 1,000"/>
    <m/>
    <s v="Private-Lighting"/>
    <x v="0"/>
    <n v="3"/>
    <n v="1"/>
    <s v="Lighting"/>
    <n v="0.91633259480590001"/>
    <n v="1.30467645558681"/>
    <n v="8356.5684049399897"/>
    <n v="0"/>
    <n v="0.71"/>
    <n v="5933.1635675073903"/>
    <n v="0"/>
    <n v="4903"/>
    <n v="1"/>
    <n v="1"/>
    <n v="0"/>
    <n v="0"/>
    <n v="14.276973281664301"/>
    <d v="1900-01-09T04:44:53"/>
    <n v="43380"/>
    <n v="0"/>
    <n v="0"/>
    <n v="0"/>
    <n v="60505.441235033351"/>
  </r>
  <r>
    <s v="STND-61342"/>
    <s v="Dappers West"/>
    <s v="Dapper's Restaurant - 980 W Lake Street - Addison"/>
    <x v="1"/>
    <s v="Outdoor &amp; Garage Lighting"/>
    <x v="1"/>
    <n v="0"/>
    <n v="2304.41"/>
    <n v="0"/>
    <x v="0"/>
    <x v="0"/>
    <n v="10.1978380583316"/>
    <s v="Qty / 1,000"/>
    <m/>
    <s v="Private-Lighting"/>
    <x v="0"/>
    <n v="3"/>
    <n v="1"/>
    <s v="Lighting"/>
    <n v="0.91633259480590001"/>
    <n v="1.30467645558681"/>
    <n v="2111.6059947966601"/>
    <n v="0"/>
    <n v="0.71"/>
    <n v="1499.2402563056301"/>
    <n v="0"/>
    <n v="4903"/>
    <n v="1"/>
    <n v="1"/>
    <n v="0"/>
    <n v="0"/>
    <n v="14.276973281664301"/>
    <d v="1900-01-09T04:44:53"/>
    <n v="43380"/>
    <n v="0"/>
    <n v="0"/>
    <n v="0"/>
    <n v="15289.009344336377"/>
  </r>
  <r>
    <s v="STND-61342"/>
    <s v="Dappers West"/>
    <s v="Dapper's Restaurant - 980 W Lake Street - Addison"/>
    <x v="1"/>
    <s v="Outdoor &amp; Garage Lighting"/>
    <x v="1"/>
    <n v="0"/>
    <n v="2304.41"/>
    <n v="0"/>
    <x v="0"/>
    <x v="0"/>
    <n v="10.1978380583316"/>
    <s v="Qty / 1,000"/>
    <m/>
    <s v="Private-Lighting"/>
    <x v="0"/>
    <n v="3"/>
    <n v="1"/>
    <s v="Lighting"/>
    <n v="0.91633259480590001"/>
    <n v="1.30467645558681"/>
    <n v="2111.6059947966601"/>
    <n v="0"/>
    <n v="0.71"/>
    <n v="1499.2402563056301"/>
    <n v="0"/>
    <n v="4903"/>
    <n v="1"/>
    <n v="1"/>
    <n v="0"/>
    <n v="0"/>
    <n v="14.276973281664301"/>
    <d v="1900-01-09T04:44:53"/>
    <n v="43380"/>
    <n v="0"/>
    <n v="0"/>
    <n v="0"/>
    <n v="15289.009344336377"/>
  </r>
  <r>
    <s v="STND-61343"/>
    <s v="Marquette Manor Baptist Church"/>
    <s v="Marquette Manor Baptist Church - 333 75th St - Downers Grove"/>
    <x v="0"/>
    <s v="Indoor Lighting"/>
    <x v="2"/>
    <n v="0"/>
    <n v="11711.045"/>
    <n v="3.1933440000000002"/>
    <x v="0"/>
    <x v="0"/>
    <n v="14.797277300976599"/>
    <s v="Qty / 1,000"/>
    <m/>
    <s v="Private-Lighting"/>
    <x v="0"/>
    <n v="3"/>
    <n v="1"/>
    <s v="Lighting"/>
    <n v="0.91633259480590001"/>
    <n v="1.30467645558681"/>
    <n v="10731.2122527387"/>
    <n v="4.1662807313893904"/>
    <n v="0.71"/>
    <n v="7619.1606994444501"/>
    <n v="2.9580593192864701"/>
    <n v="3379"/>
    <n v="1.0900000000000001"/>
    <n v="1.36"/>
    <n v="2.1999999999999999E-2"/>
    <n v="0.57999999999999996"/>
    <n v="20.7161882213673"/>
    <d v="1900-01-13T19:08:05"/>
    <n v="43338"/>
    <n v="5.2817960590636304"/>
    <n v="216.593274825918"/>
    <n v="0"/>
    <n v="112742.83367038236"/>
  </r>
  <r>
    <s v="STND-61344"/>
    <s v="CDW Logistics Inc"/>
    <s v="CDW Logistics, Inc - 200 N Milwaukee Ave - Vernon Hills"/>
    <x v="18"/>
    <s v="HVAC"/>
    <x v="8"/>
    <n v="0"/>
    <n v="15356.7"/>
    <n v="21.653400000000001"/>
    <x v="3"/>
    <x v="0"/>
    <n v="20"/>
    <s v="ΔkWpeak / CF"/>
    <n v="1"/>
    <s v="Private-Non-Lighting"/>
    <x v="2"/>
    <n v="3"/>
    <n v="1"/>
    <s v="Non-Lighting"/>
    <n v="0.98952339343681495"/>
    <n v="0.43468415683807998"/>
    <n v="15195.813895991099"/>
    <n v="9.4123899216776898"/>
    <n v="0.7"/>
    <n v="10637.069727193801"/>
    <n v="6.5886729451743804"/>
    <n v="5242"/>
    <n v="1"/>
    <n v="1.22"/>
    <n v="1.0999999999999999E-2"/>
    <n v="0.68"/>
    <n v="13.3536818008394"/>
    <d v="1900-01-08T12:55:13"/>
    <n v="43471"/>
    <n v="9.4123899216776898"/>
    <n v="0"/>
    <n v="0"/>
    <n v="212741.394543876"/>
  </r>
  <r>
    <s v="STND-61345"/>
    <s v="Cook County School District 130"/>
    <s v="Cook County School District 130 - 5324 W 135th St - Crestwood"/>
    <x v="0"/>
    <s v="Indoor Lighting"/>
    <x v="12"/>
    <n v="0"/>
    <n v="5165.4070000000002"/>
    <n v="1.408493"/>
    <x v="0"/>
    <x v="1"/>
    <n v="15"/>
    <s v="Qty / 1,000"/>
    <m/>
    <s v="Public-Lighting"/>
    <x v="0"/>
    <n v="2"/>
    <n v="1"/>
    <s v="Lighting"/>
    <n v="0.98996686498346598"/>
    <n v="2.5626279547341602"/>
    <n v="5113.5817741536503"/>
    <n v="3.6094435358473902"/>
    <n v="0.71"/>
    <n v="3630.64305964909"/>
    <n v="2.56270491045164"/>
    <n v="2979"/>
    <n v="1.17333333333333"/>
    <n v="1.323"/>
    <n v="2.1333333333333301E-2"/>
    <n v="0.72"/>
    <n v="23.497818059751602"/>
    <d v="1900-01-15T18:49:11"/>
    <n v="43288"/>
    <n v="3.7892033424113798"/>
    <n v="92.974214075520905"/>
    <n v="0"/>
    <n v="54459.64589473635"/>
  </r>
  <r>
    <s v="STND-61345"/>
    <s v="Cook County School District 130"/>
    <s v="Cook County School District 130 - 5324 W 135th St - Crestwood"/>
    <x v="0"/>
    <s v="Indoor Lighting"/>
    <x v="12"/>
    <n v="0"/>
    <n v="83650.320000000007"/>
    <n v="22.8096"/>
    <x v="0"/>
    <x v="1"/>
    <n v="15"/>
    <s v="Qty / 1,000"/>
    <m/>
    <s v="Public-Lighting"/>
    <x v="0"/>
    <n v="2"/>
    <n v="1"/>
    <s v="Lighting"/>
    <n v="0.98996686498346598"/>
    <n v="2.5626279547341602"/>
    <n v="82811.045045263701"/>
    <n v="58.452518596304401"/>
    <n v="0.71"/>
    <n v="58795.841982137201"/>
    <n v="41.501288203376099"/>
    <n v="2979"/>
    <n v="1.17333333333333"/>
    <n v="1.323"/>
    <n v="2.1333333333333301E-2"/>
    <n v="0.72"/>
    <n v="23.497818059751602"/>
    <d v="1900-01-15T18:49:11"/>
    <n v="43288"/>
    <n v="61.363608167784001"/>
    <n v="1505.65536445934"/>
    <n v="0"/>
    <n v="881937.62973205803"/>
  </r>
  <r>
    <s v="STND-61345"/>
    <s v="Cook County School District 130"/>
    <s v="Cook County School District 130 - 5324 W 135th St - Crestwood"/>
    <x v="0"/>
    <s v="Indoor Lighting"/>
    <x v="12"/>
    <n v="0"/>
    <n v="111.53400000000001"/>
    <n v="3.0412999999999999E-2"/>
    <x v="0"/>
    <x v="1"/>
    <n v="15"/>
    <s v="Qty / 1,000"/>
    <m/>
    <s v="Public-Lighting"/>
    <x v="0"/>
    <n v="2"/>
    <n v="1"/>
    <s v="Lighting"/>
    <n v="0.98996686498346598"/>
    <n v="2.5626279547341602"/>
    <n v="110.414964319066"/>
    <n v="7.7937203987330103E-2"/>
    <n v="0.71"/>
    <n v="78.394624666536799"/>
    <n v="5.5335414831004397E-2"/>
    <n v="2979"/>
    <n v="1.17333333333333"/>
    <n v="1.323"/>
    <n v="2.1333333333333301E-2"/>
    <n v="0.72"/>
    <n v="23.497818059751602"/>
    <d v="1900-01-15T18:49:11"/>
    <n v="43288"/>
    <n v="8.1818682274428997E-2"/>
    <n v="2.0075448058012002"/>
    <n v="0"/>
    <n v="1175.9193699980519"/>
  </r>
  <r>
    <s v="STND-61346"/>
    <s v="Marketplace Brands, LLC"/>
    <s v="Marketplace Brands - 951 Fargo Ave - Elk Grove Village"/>
    <x v="0"/>
    <s v="Indoor Lighting"/>
    <x v="8"/>
    <n v="0"/>
    <n v="35688.633000000002"/>
    <n v="8.0249070000000007"/>
    <x v="0"/>
    <x v="0"/>
    <n v="9.5383441434566993"/>
    <s v="Qty / 1,000"/>
    <m/>
    <s v="Private-Lighting"/>
    <x v="0"/>
    <n v="2"/>
    <n v="1"/>
    <s v="Lighting"/>
    <n v="0.97902139861649395"/>
    <n v="0.93591656730105399"/>
    <n v="34939.935394370703"/>
    <n v="7.5106434123502002"/>
    <n v="0.71"/>
    <n v="24807.354130003201"/>
    <n v="5.3325568227686402"/>
    <n v="5242"/>
    <n v="1"/>
    <n v="1.22"/>
    <n v="1.0999999999999999E-2"/>
    <n v="0.68"/>
    <n v="13.3536818008394"/>
    <d v="1900-01-08T12:55:13"/>
    <n v="43338"/>
    <n v="9.0533310177798896"/>
    <n v="384.339289338078"/>
    <n v="0"/>
    <n v="236621.08098057238"/>
  </r>
  <r>
    <s v="STND-61346"/>
    <s v="Marketplace Brands, LLC"/>
    <s v="Marketplace Brands - 951 Fargo Ave - Elk Grove Village"/>
    <x v="0"/>
    <s v="Indoor Lighting"/>
    <x v="8"/>
    <n v="0"/>
    <n v="1262.4179999999999"/>
    <n v="0.28386600000000001"/>
    <x v="0"/>
    <x v="0"/>
    <n v="9.5383441434566993"/>
    <s v="Qty / 1,000"/>
    <m/>
    <s v="Private-Lighting"/>
    <x v="0"/>
    <n v="2"/>
    <n v="1"/>
    <s v="Lighting"/>
    <n v="0.97902139861649395"/>
    <n v="0.93591656730105399"/>
    <n v="1235.9342359986399"/>
    <n v="0.26567489229348101"/>
    <n v="0.71"/>
    <n v="877.513307559032"/>
    <n v="0.188629173528371"/>
    <n v="5242"/>
    <n v="1"/>
    <n v="1.22"/>
    <n v="1.0999999999999999E-2"/>
    <n v="0.68"/>
    <n v="13.3536818008394"/>
    <d v="1900-01-08T12:55:13"/>
    <n v="43338"/>
    <n v="0.32024456640969301"/>
    <n v="13.595276595985"/>
    <n v="0"/>
    <n v="8370.0239179610107"/>
  </r>
  <r>
    <s v="STND-61346"/>
    <s v="Marketplace Brands, LLC"/>
    <s v="Marketplace Brands - 951 Fargo Ave - Elk Grove Village"/>
    <x v="0"/>
    <s v="Indoor Lighting"/>
    <x v="8"/>
    <n v="0"/>
    <n v="202393.62"/>
    <n v="32.030856"/>
    <x v="0"/>
    <x v="0"/>
    <n v="9.5383441434566993"/>
    <s v="Qty / 1,000"/>
    <m/>
    <s v="Private-Lighting"/>
    <x v="0"/>
    <n v="2"/>
    <n v="1"/>
    <s v="Lighting"/>
    <n v="0.97902139861649395"/>
    <n v="0.93591656730105399"/>
    <n v="198147.684923455"/>
    <n v="29.978208795234401"/>
    <n v="0.71"/>
    <n v="140684.85629565301"/>
    <n v="21.2845282446164"/>
    <n v="5242"/>
    <n v="1"/>
    <n v="1.22"/>
    <n v="1.0999999999999999E-2"/>
    <n v="0.68"/>
    <n v="13.3536818008394"/>
    <d v="1900-01-08T12:55:13"/>
    <n v="43338"/>
    <n v="36.135738663493697"/>
    <n v="2179.6245341580102"/>
    <n v="0"/>
    <n v="1341900.5751206891"/>
  </r>
  <r>
    <s v="STND-61346"/>
    <s v="Marketplace Brands, LLC"/>
    <s v="Marketplace Brands - 951 Fargo Ave - Elk Grove Village"/>
    <x v="0"/>
    <s v="Indoor Lighting"/>
    <x v="8"/>
    <n v="0"/>
    <n v="270.036"/>
    <n v="6.0720000000000003E-2"/>
    <x v="0"/>
    <x v="0"/>
    <n v="9.5383441434566993"/>
    <s v="Qty / 1,000"/>
    <m/>
    <s v="Private-Lighting"/>
    <x v="0"/>
    <n v="2"/>
    <n v="1"/>
    <s v="Lighting"/>
    <n v="0.97902139861649395"/>
    <n v="0.93591656730105399"/>
    <n v="264.37102239680303"/>
    <n v="5.6828853966520002E-2"/>
    <n v="0.71"/>
    <n v="187.70342590172999"/>
    <n v="4.0348486316229198E-2"/>
    <n v="5242"/>
    <n v="1"/>
    <n v="1.22"/>
    <n v="1.0999999999999999E-2"/>
    <n v="0.68"/>
    <n v="13.3536818008394"/>
    <d v="1900-01-08T12:55:13"/>
    <n v="43338"/>
    <n v="6.8501511531484996E-2"/>
    <n v="2.9080812463648398"/>
    <n v="0"/>
    <n v="1790.3798731565248"/>
  </r>
  <r>
    <s v="STND-61346"/>
    <s v="Marketplace Brands, LLC"/>
    <s v="Marketplace Brands - 951 Fargo Ave - Elk Grove Village"/>
    <x v="7"/>
    <s v="Indoor Lighting"/>
    <x v="8"/>
    <n v="0"/>
    <n v="16191.49"/>
    <n v="8.3217420000000004"/>
    <x v="0"/>
    <x v="0"/>
    <n v="8"/>
    <s v="Qty / 1,000"/>
    <m/>
    <s v="Private-Lighting"/>
    <x v="0"/>
    <n v="2"/>
    <n v="1"/>
    <s v="Lighting"/>
    <n v="0.97902139861649395"/>
    <n v="0.93591656730105399"/>
    <n v="15851.815185485"/>
    <n v="7.7884562066050096"/>
    <n v="0.71"/>
    <n v="11254.7887816943"/>
    <n v="5.5298039066895504"/>
    <n v="5242"/>
    <n v="1"/>
    <n v="1.22"/>
    <n v="1.0999999999999999E-2"/>
    <n v="0.68"/>
    <n v="13.3536818008394"/>
    <d v="1900-01-08T12:55:13"/>
    <n v="43338"/>
    <n v="12.0452462211646"/>
    <n v="174.36996704033501"/>
    <n v="0"/>
    <n v="90038.310253554402"/>
  </r>
  <r>
    <s v="STND-61346"/>
    <s v="Marketplace Brands, LLC"/>
    <s v="Marketplace Brands - 951 Fargo Ave - Elk Grove Village"/>
    <x v="0"/>
    <s v="Indoor Lighting"/>
    <x v="8"/>
    <n v="0"/>
    <n v="2746.808"/>
    <n v="0.43470999999999999"/>
    <x v="0"/>
    <x v="0"/>
    <n v="9.5383441434566993"/>
    <s v="Qty / 1,000"/>
    <m/>
    <s v="Private-Lighting"/>
    <x v="0"/>
    <n v="2"/>
    <n v="1"/>
    <s v="Lighting"/>
    <n v="0.97902139861649395"/>
    <n v="0.93591656730105399"/>
    <n v="2689.1838098909702"/>
    <n v="0.40685229097144099"/>
    <n v="0.71"/>
    <n v="1909.3205050225899"/>
    <n v="0.28886512658972302"/>
    <n v="5242"/>
    <n v="1"/>
    <n v="1.22"/>
    <n v="1.0999999999999999E-2"/>
    <n v="0.68"/>
    <n v="13.3536818008394"/>
    <d v="1900-01-08T12:55:13"/>
    <n v="43338"/>
    <n v="0.49041983000414802"/>
    <n v="29.5810219088007"/>
    <n v="0"/>
    <n v="18211.756057064009"/>
  </r>
  <r>
    <s v="STND-61347"/>
    <s v="School District U-46"/>
    <s v="School Dist U 46 - Kenyon Woods Middle School - 1515 Raymond St - Elgin"/>
    <x v="0"/>
    <s v="Indoor Lighting"/>
    <x v="12"/>
    <n v="0"/>
    <n v="50211.105000000003"/>
    <n v="13.691462"/>
    <x v="0"/>
    <x v="1"/>
    <n v="15"/>
    <s v="Qty / 1,000"/>
    <m/>
    <s v="Public-Lighting"/>
    <x v="0"/>
    <n v="1"/>
    <n v="1"/>
    <s v="Lighting"/>
    <n v="0.95625781801464005"/>
    <n v="1.47347312606477"/>
    <n v="48014.761707404003"/>
    <n v="20.174001313537001"/>
    <n v="0.71"/>
    <n v="34090.480812256799"/>
    <n v="14.3235409326112"/>
    <n v="2979"/>
    <n v="1.17333333333333"/>
    <n v="1.323"/>
    <n v="2.1333333333333301E-2"/>
    <n v="0.72"/>
    <n v="23.497818059751602"/>
    <d v="1900-01-15T18:49:11"/>
    <n v="43267"/>
    <n v="21.1787197798952"/>
    <n v="872.99566740734497"/>
    <n v="0"/>
    <n v="511357.21218385198"/>
  </r>
  <r>
    <s v="STND-61347"/>
    <s v="School District U-46"/>
    <s v="School Dist U 46 - Kenyon Woods Middle School - 1515 Raymond St - Elgin"/>
    <x v="0"/>
    <s v="Indoor Lighting"/>
    <x v="12"/>
    <n v="0"/>
    <n v="14534.243"/>
    <n v="3.963168"/>
    <x v="0"/>
    <x v="1"/>
    <n v="15"/>
    <s v="Qty / 1,000"/>
    <m/>
    <s v="Public-Lighting"/>
    <x v="0"/>
    <n v="1"/>
    <n v="1"/>
    <s v="Lighting"/>
    <n v="0.95625781801464005"/>
    <n v="1.47347312606477"/>
    <n v="13898.483497674601"/>
    <n v="5.8396215420798496"/>
    <n v="0.71"/>
    <n v="9867.9232833489295"/>
    <n v="4.1461312948766897"/>
    <n v="2979"/>
    <n v="1.17333333333333"/>
    <n v="1.323"/>
    <n v="2.1333333333333301E-2"/>
    <n v="0.72"/>
    <n v="23.497818059751602"/>
    <d v="1900-01-15T18:49:11"/>
    <n v="43267"/>
    <n v="6.1304500945660596"/>
    <n v="252.69969995771899"/>
    <n v="0"/>
    <n v="148018.84925023394"/>
  </r>
  <r>
    <s v="STND-61347"/>
    <s v="School District U-46"/>
    <s v="School Dist U 46 - Kenyon Woods Middle School - 1515 Raymond St - Elgin"/>
    <x v="0"/>
    <s v="Indoor Lighting"/>
    <x v="12"/>
    <n v="0"/>
    <n v="139.417"/>
    <n v="3.8016000000000001E-2"/>
    <x v="0"/>
    <x v="1"/>
    <n v="15"/>
    <s v="Qty / 1,000"/>
    <m/>
    <s v="Public-Lighting"/>
    <x v="0"/>
    <n v="1"/>
    <n v="1"/>
    <s v="Lighting"/>
    <n v="0.95625781801464005"/>
    <n v="1.47347312606477"/>
    <n v="133.31859621414699"/>
    <n v="5.6015554360478198E-2"/>
    <n v="0.71"/>
    <n v="94.656203312044397"/>
    <n v="3.9771043595939498E-2"/>
    <n v="2979"/>
    <n v="1.17333333333333"/>
    <n v="1.323"/>
    <n v="2.1333333333333301E-2"/>
    <n v="0.72"/>
    <n v="23.497818059751602"/>
    <d v="1900-01-15T18:49:11"/>
    <n v="43267"/>
    <n v="5.8805276686484997E-2"/>
    <n v="2.42397447662086"/>
    <n v="0"/>
    <n v="1419.8430496806659"/>
  </r>
  <r>
    <s v="STND-61347"/>
    <s v="School District U-46"/>
    <s v="School Dist U 46 - Kenyon Woods Middle School - 1515 Raymond St - Elgin"/>
    <x v="7"/>
    <s v="Indoor Lighting"/>
    <x v="12"/>
    <n v="0"/>
    <n v="5907.3860000000004"/>
    <n v="5.3134490000000003"/>
    <x v="0"/>
    <x v="1"/>
    <n v="8"/>
    <s v="Qty / 1,000"/>
    <m/>
    <s v="Public-Lighting"/>
    <x v="0"/>
    <n v="1"/>
    <n v="1"/>
    <s v="Lighting"/>
    <n v="0.95625781801464005"/>
    <n v="1.47347312606477"/>
    <n v="5648.9840465302304"/>
    <n v="7.8292243082157098"/>
    <n v="0.71"/>
    <n v="4010.7786730364601"/>
    <n v="5.5587492588331502"/>
    <n v="2979"/>
    <n v="1.17333333333333"/>
    <n v="1.323"/>
    <n v="2.1333333333333301E-2"/>
    <n v="0.72"/>
    <n v="23.497818059751602"/>
    <d v="1900-01-15T18:49:11"/>
    <n v="43267"/>
    <n v="10.382071989783601"/>
    <n v="102.708800846004"/>
    <n v="0"/>
    <n v="32086.229384291681"/>
  </r>
  <r>
    <s v="STND-61347"/>
    <s v="School District U-46"/>
    <s v="School Dist U 46 - Kenyon Woods Middle School - 1515 Raymond St - Elgin"/>
    <x v="1"/>
    <s v="Outdoor &amp; Garage Lighting"/>
    <x v="1"/>
    <n v="0"/>
    <n v="100379.11900000001"/>
    <n v="0"/>
    <x v="0"/>
    <x v="1"/>
    <n v="10.1978380583316"/>
    <s v="Qty / 1,000"/>
    <m/>
    <s v="Public-Lighting"/>
    <x v="0"/>
    <n v="1"/>
    <n v="1"/>
    <s v="Lighting"/>
    <n v="0.95625781801464005"/>
    <n v="1.47347312606477"/>
    <n v="95988.317309171907"/>
    <n v="0"/>
    <n v="0.71"/>
    <n v="68151.705289512"/>
    <n v="0"/>
    <n v="4903"/>
    <n v="1"/>
    <n v="1"/>
    <n v="0"/>
    <n v="0"/>
    <n v="14.276973281664301"/>
    <d v="1900-01-09T04:44:53"/>
    <n v="43267"/>
    <n v="0"/>
    <n v="0"/>
    <n v="0"/>
    <n v="695000.05394158443"/>
  </r>
  <r>
    <s v="STND-61347"/>
    <s v="School District U-46"/>
    <s v="School Dist U 46 - Kenyon Woods Middle School - 1515 Raymond St - Elgin"/>
    <x v="27"/>
    <s v="Outdoor &amp; Garage Lighting"/>
    <x v="12"/>
    <n v="0"/>
    <n v="1784.16"/>
    <n v="0"/>
    <x v="0"/>
    <x v="1"/>
    <n v="8"/>
    <s v="Qty / 1,000"/>
    <m/>
    <s v="Public-Lighting"/>
    <x v="0"/>
    <n v="1"/>
    <n v="1"/>
    <s v="Lighting"/>
    <n v="0.95625781801464005"/>
    <n v="1.47347312606477"/>
    <n v="1706.116948589"/>
    <n v="0"/>
    <n v="0.71"/>
    <n v="1211.3430334981899"/>
    <n v="0"/>
    <n v="2979"/>
    <n v="1.17333333333333"/>
    <n v="1.323"/>
    <n v="2.1333333333333301E-2"/>
    <n v="0.72"/>
    <n v="23.497818059751602"/>
    <d v="1900-01-15T18:49:11"/>
    <n v="43267"/>
    <n v="0"/>
    <n v="31.020308156163601"/>
    <n v="0"/>
    <n v="9690.7442679855194"/>
  </r>
  <r>
    <s v="STND-61348"/>
    <s v="Star-West Louis Joliet, LLC"/>
    <s v="Star West Louis Joliet LLC - 3340 Mall Loop Drive - Mall Main Office - Joliet"/>
    <x v="12"/>
    <s v="Variable Speed Drives"/>
    <x v="0"/>
    <n v="0"/>
    <n v="82297.569000000003"/>
    <n v="6.3945280000000002"/>
    <x v="6"/>
    <x v="0"/>
    <n v="15"/>
    <s v="ΔkWpeak"/>
    <m/>
    <s v="Private-Non-Lighting"/>
    <x v="2"/>
    <n v="2"/>
    <n v="1"/>
    <s v="Non-Lighting"/>
    <n v="0.76002432528749297"/>
    <n v="0.465462131779591"/>
    <n v="62548.1543520259"/>
    <n v="2.9764106346042798"/>
    <n v="0.7"/>
    <n v="43783.708046418098"/>
    <n v="2.083487444223"/>
    <n v="5478"/>
    <n v="1.1200000000000001"/>
    <n v="1.31"/>
    <n v="2.1999999999999999E-2"/>
    <n v="0.95"/>
    <n v="12.7783862723622"/>
    <d v="1900-01-08T03:03:29"/>
    <n v="43394"/>
    <n v="2.9764106346042798"/>
    <n v="0"/>
    <n v="0"/>
    <n v="656755.62069627142"/>
  </r>
  <r>
    <s v="STND-61348"/>
    <s v="Star-West Louis Joliet, LLC"/>
    <s v="Star West Louis Joliet LLC - 3340 Mall Loop Drive - Mall Main Office - Joliet"/>
    <x v="12"/>
    <s v="Variable Speed Drives"/>
    <x v="0"/>
    <n v="0"/>
    <n v="82297.569000000003"/>
    <n v="6.3945280000000002"/>
    <x v="6"/>
    <x v="0"/>
    <n v="15"/>
    <s v="ΔkWpeak"/>
    <m/>
    <s v="Private-Non-Lighting"/>
    <x v="2"/>
    <n v="2"/>
    <n v="1"/>
    <s v="Non-Lighting"/>
    <n v="0.76002432528749297"/>
    <n v="0.465462131779591"/>
    <n v="62548.1543520259"/>
    <n v="2.9764106346042798"/>
    <n v="0.7"/>
    <n v="43783.708046418098"/>
    <n v="2.083487444223"/>
    <n v="5478"/>
    <n v="1.1200000000000001"/>
    <n v="1.31"/>
    <n v="2.1999999999999999E-2"/>
    <n v="0.95"/>
    <n v="12.7783862723622"/>
    <d v="1900-01-08T03:03:29"/>
    <n v="43394"/>
    <n v="2.9764106346042798"/>
    <n v="0"/>
    <n v="0"/>
    <n v="656755.62069627142"/>
  </r>
  <r>
    <s v="STND-61348"/>
    <s v="Star-West Louis Joliet, LLC"/>
    <s v="Star West Louis Joliet LLC - 3340 Mall Loop Drive - Mall Main Office - Joliet"/>
    <x v="12"/>
    <s v="Variable Speed Drives"/>
    <x v="0"/>
    <n v="0"/>
    <n v="82297.569000000003"/>
    <n v="6.3945280000000002"/>
    <x v="6"/>
    <x v="0"/>
    <n v="15"/>
    <s v="ΔkWpeak"/>
    <m/>
    <s v="Private-Non-Lighting"/>
    <x v="2"/>
    <n v="2"/>
    <n v="1"/>
    <s v="Non-Lighting"/>
    <n v="0.76002432528749297"/>
    <n v="0.465462131779591"/>
    <n v="62548.1543520259"/>
    <n v="2.9764106346042798"/>
    <n v="0.7"/>
    <n v="43783.708046418098"/>
    <n v="2.083487444223"/>
    <n v="5478"/>
    <n v="1.1200000000000001"/>
    <n v="1.31"/>
    <n v="2.1999999999999999E-2"/>
    <n v="0.95"/>
    <n v="12.7783862723622"/>
    <d v="1900-01-08T03:03:29"/>
    <n v="43394"/>
    <n v="2.9764106346042798"/>
    <n v="0"/>
    <n v="0"/>
    <n v="656755.62069627142"/>
  </r>
  <r>
    <s v="STND-61349"/>
    <s v="O'Toole's of Libertyville, LLC"/>
    <s v="Otoole-412 N Milwaukee Ave-Libertyville"/>
    <x v="0"/>
    <s v="Indoor Lighting"/>
    <x v="13"/>
    <n v="0"/>
    <n v="8173.66"/>
    <n v="1.1170629999999999"/>
    <x v="0"/>
    <x v="0"/>
    <n v="8.9750493627714896"/>
    <s v="Qty / 1,000"/>
    <m/>
    <s v="Private-Lighting"/>
    <x v="0"/>
    <n v="3"/>
    <n v="1"/>
    <s v="Lighting"/>
    <n v="0.91633259480590001"/>
    <n v="1.30467645558681"/>
    <n v="7489.79107686119"/>
    <n v="1.45740579550716"/>
    <n v="0.71"/>
    <n v="5317.7516645714404"/>
    <n v="1.0347581148100899"/>
    <n v="5571"/>
    <n v="1.17"/>
    <n v="1.31"/>
    <n v="2.1000000000000001E-2"/>
    <n v="0.68"/>
    <n v="12.565069107880101"/>
    <d v="1900-01-07T23:24:04"/>
    <n v="43334"/>
    <n v="1.63606398238344"/>
    <n v="134.43214753340601"/>
    <n v="0"/>
    <n v="47727.083688488936"/>
  </r>
  <r>
    <s v="STND-61349"/>
    <s v="O'Toole's of Libertyville, LLC"/>
    <s v="Otoole-412 N Milwaukee Ave-Libertyville"/>
    <x v="0"/>
    <s v="Indoor Lighting"/>
    <x v="13"/>
    <n v="0"/>
    <n v="651.80700000000002"/>
    <n v="8.9080000000000006E-2"/>
    <x v="0"/>
    <x v="0"/>
    <n v="8.9750493627714896"/>
    <s v="Qty / 1,000"/>
    <m/>
    <s v="Private-Lighting"/>
    <x v="0"/>
    <n v="3"/>
    <n v="1"/>
    <s v="Lighting"/>
    <n v="0.91633259480590001"/>
    <n v="1.30467645558681"/>
    <n v="597.27199962264899"/>
    <n v="0.116220578663673"/>
    <n v="0.71"/>
    <n v="424.06311973208102"/>
    <n v="8.2516610851207595E-2"/>
    <n v="5571"/>
    <n v="1.17"/>
    <n v="1.31"/>
    <n v="2.1000000000000001E-2"/>
    <n v="0.68"/>
    <n v="12.565069107880101"/>
    <d v="1900-01-07T23:24:04"/>
    <n v="43334"/>
    <n v="0.13046764555868101"/>
    <n v="10.720266659893699"/>
    <n v="0"/>
    <n v="3805.9874325263036"/>
  </r>
  <r>
    <s v="STND-61349"/>
    <s v="O'Toole's of Libertyville, LLC"/>
    <s v="Otoole-412 N Milwaukee Ave-Libertyville"/>
    <x v="62"/>
    <s v="Indoor Lighting"/>
    <x v="13"/>
    <n v="0"/>
    <n v="1251.4690000000001"/>
    <n v="0.17103399999999999"/>
    <x v="0"/>
    <x v="0"/>
    <n v="8.9750493627714896"/>
    <s v="Qty / 1,000"/>
    <m/>
    <s v="Private-Lighting"/>
    <x v="0"/>
    <n v="3"/>
    <n v="1"/>
    <s v="Lighting"/>
    <n v="0.91633259480590001"/>
    <n v="1.30467645558681"/>
    <n v="1146.7618360891399"/>
    <n v="0.22314403290483401"/>
    <n v="0.71"/>
    <n v="814.20090362329302"/>
    <n v="0.15843226336243199"/>
    <n v="5571"/>
    <n v="1.17"/>
    <n v="1.31"/>
    <n v="2.1000000000000001E-2"/>
    <n v="0.68"/>
    <n v="12.565069107880101"/>
    <d v="1900-01-07T23:24:04"/>
    <n v="43334"/>
    <n v="0.25049846531750503"/>
    <n v="20.582904750318001"/>
    <n v="0"/>
    <n v="7307.4933012322072"/>
  </r>
  <r>
    <s v="STND-61349"/>
    <s v="O'Toole's of Libertyville, LLC"/>
    <s v="Otoole-412 N Milwaukee Ave-Libertyville"/>
    <x v="62"/>
    <s v="Indoor Lighting"/>
    <x v="13"/>
    <n v="0"/>
    <n v="2033.6379999999999"/>
    <n v="0.27793000000000001"/>
    <x v="0"/>
    <x v="0"/>
    <n v="8.9750493627714896"/>
    <s v="Qty / 1,000"/>
    <m/>
    <s v="Private-Lighting"/>
    <x v="0"/>
    <n v="3"/>
    <n v="1"/>
    <s v="Lighting"/>
    <n v="0.91633259480590001"/>
    <n v="1.30467645558681"/>
    <n v="1863.4887854358799"/>
    <n v="0.362608727301241"/>
    <n v="0.71"/>
    <n v="1323.0770376594801"/>
    <n v="0.257452196383881"/>
    <n v="5571"/>
    <n v="1.17"/>
    <n v="1.31"/>
    <n v="2.1000000000000001E-2"/>
    <n v="0.68"/>
    <n v="12.565069107880101"/>
    <d v="1900-01-07T23:24:04"/>
    <n v="43334"/>
    <n v="0.407059639987922"/>
    <n v="33.447234610387603"/>
    <n v="0"/>
    <n v="11874.681723743306"/>
  </r>
  <r>
    <s v="STND-61350"/>
    <s v="Kraft Heinz Foods Company"/>
    <s v="Kraft Heinz Foods Company - 801 Waukegan Rd - Glenview"/>
    <x v="0"/>
    <s v="Indoor Lighting"/>
    <x v="10"/>
    <n v="0"/>
    <n v="13565.837"/>
    <n v="2.4261119999999998"/>
    <x v="0"/>
    <x v="0"/>
    <n v="10.827197921178"/>
    <s v="Qty / 1,000"/>
    <m/>
    <s v="Private-Lighting"/>
    <x v="0"/>
    <n v="3"/>
    <n v="1"/>
    <s v="Lighting"/>
    <n v="0.91633259480590001"/>
    <n v="1.30467645558681"/>
    <n v="12430.8186189239"/>
    <n v="3.16529120501662"/>
    <n v="0.71"/>
    <n v="8825.8812194359598"/>
    <n v="2.2473567555618001"/>
    <n v="4618"/>
    <n v="1.02"/>
    <n v="1.04"/>
    <n v="1.2E-2"/>
    <n v="0.81"/>
    <n v="15.158077089649201"/>
    <d v="1900-01-09T19:51:10"/>
    <n v="43324"/>
    <n v="3.7574681920900002"/>
    <n v="146.24492492851601"/>
    <n v="0"/>
    <n v="95559.562791640972"/>
  </r>
  <r>
    <s v="STND-61351"/>
    <s v="O'Toole's of Libertyville, LLC"/>
    <s v="Otoole - 5572 Grand Ave - Gurnee"/>
    <x v="0"/>
    <s v="Indoor Lighting"/>
    <x v="13"/>
    <n v="0"/>
    <n v="13766.164000000001"/>
    <n v="1.88137"/>
    <x v="0"/>
    <x v="0"/>
    <n v="8.9750493627714896"/>
    <s v="Qty / 1,000"/>
    <m/>
    <s v="Private-Lighting"/>
    <x v="0"/>
    <n v="3"/>
    <n v="1"/>
    <s v="Lighting"/>
    <n v="0.91633259480590001"/>
    <n v="1.30467645558681"/>
    <n v="12614.3847786436"/>
    <n v="2.4545791432473498"/>
    <n v="0.71"/>
    <n v="8956.2131928369308"/>
    <n v="1.74275119170562"/>
    <n v="5571"/>
    <n v="1.17"/>
    <n v="1.31"/>
    <n v="2.1000000000000001E-2"/>
    <n v="0.68"/>
    <n v="12.565069107880101"/>
    <d v="1900-01-07T23:24:04"/>
    <n v="43334"/>
    <n v="2.7554772600441702"/>
    <n v="226.41203448847401"/>
    <n v="0"/>
    <n v="80382.455509216699"/>
  </r>
  <r>
    <s v="STND-61351"/>
    <s v="O'Toole's of Libertyville, LLC"/>
    <s v="Otoole - 5572 Grand Ave - Gurnee"/>
    <x v="62"/>
    <s v="Indoor Lighting"/>
    <x v="13"/>
    <n v="0"/>
    <n v="5084.0950000000003"/>
    <n v="0.694824"/>
    <x v="0"/>
    <x v="0"/>
    <n v="8.9750493627714896"/>
    <s v="Qty / 1,000"/>
    <m/>
    <s v="Private-Lighting"/>
    <x v="0"/>
    <n v="3"/>
    <n v="1"/>
    <s v="Lighting"/>
    <n v="0.91633259480590001"/>
    <n v="1.30467645558681"/>
    <n v="4658.7219635897"/>
    <n v="0.90652051357664698"/>
    <n v="0.71"/>
    <n v="3307.6925941486902"/>
    <n v="0.64362956463941901"/>
    <n v="5571"/>
    <n v="1.17"/>
    <n v="1.31"/>
    <n v="2.1000000000000001E-2"/>
    <n v="0.68"/>
    <n v="12.565069107880101"/>
    <d v="1900-01-07T23:24:04"/>
    <n v="43334"/>
    <n v="1.01764763535771"/>
    <n v="83.618086525969005"/>
    <n v="0"/>
    <n v="29686.704309358178"/>
  </r>
  <r>
    <s v="STND-61352"/>
    <s v="B &amp; B Jewelry and Pawn, Inc."/>
    <s v="B and B Jewelry and Pawn - 4005 Kane Ave K - McHenry"/>
    <x v="0"/>
    <s v="Indoor Lighting"/>
    <x v="14"/>
    <n v="0"/>
    <n v="3933.2089999999998"/>
    <n v="0.78584200000000004"/>
    <x v="0"/>
    <x v="0"/>
    <n v="12.215978499877799"/>
    <s v="Qty / 1,000"/>
    <m/>
    <s v="Private-Lighting"/>
    <x v="0"/>
    <n v="3"/>
    <n v="1"/>
    <s v="Lighting"/>
    <n v="0.91633259480590001"/>
    <n v="1.30467645558681"/>
    <n v="3604.1276088839199"/>
    <n v="1.0252695552112501"/>
    <n v="0.71"/>
    <n v="2558.9306023075801"/>
    <n v="0.727941384199985"/>
    <n v="4093"/>
    <n v="1.1200000000000001"/>
    <n v="1.29"/>
    <n v="1.9E-2"/>
    <n v="0.71"/>
    <n v="17.102369899829"/>
    <d v="1900-01-11T05:11:01"/>
    <n v="43273"/>
    <n v="1.11941211399852"/>
    <n v="61.141450507852198"/>
    <n v="0"/>
    <n v="31259.841220468745"/>
  </r>
  <r>
    <s v="STND-61353"/>
    <s v="Titan Tire of Freeport"/>
    <s v="Titan Tire Corporation -  Phase 2 - 3769 Route 20 East - Freeport"/>
    <x v="0"/>
    <s v="Indoor Lighting"/>
    <x v="10"/>
    <n v="0"/>
    <n v="15803.258"/>
    <n v="2.8262520000000002"/>
    <x v="0"/>
    <x v="0"/>
    <n v="10.827197921178"/>
    <s v="Qty / 1,000"/>
    <m/>
    <s v="Private-Lighting"/>
    <x v="0"/>
    <n v="3"/>
    <n v="1"/>
    <s v="Lighting"/>
    <n v="0.91633259480590001"/>
    <n v="1.30467645558681"/>
    <n v="14481.040409527101"/>
    <n v="3.68734444195512"/>
    <n v="0.71"/>
    <n v="10281.538690764201"/>
    <n v="2.6180145537881399"/>
    <n v="4618"/>
    <n v="1.02"/>
    <n v="1.04"/>
    <n v="1.2E-2"/>
    <n v="0.81"/>
    <n v="15.158077089649201"/>
    <d v="1900-01-09T19:51:10"/>
    <n v="43302"/>
    <n v="4.37718950849374"/>
    <n v="170.365181288554"/>
    <n v="0"/>
    <n v="111320.25433915333"/>
  </r>
  <r>
    <s v="STND-61353"/>
    <s v="Titan Tire of Freeport"/>
    <s v="Titan Tire Corporation -  Phase 2 - 3769 Route 20 East - Freeport"/>
    <x v="0"/>
    <s v="Indoor Lighting"/>
    <x v="10"/>
    <n v="0"/>
    <n v="4945.8779999999997"/>
    <n v="0.88451999999999997"/>
    <x v="0"/>
    <x v="0"/>
    <n v="10.827197921178"/>
    <s v="Qty / 1,000"/>
    <m/>
    <s v="Private-Lighting"/>
    <x v="0"/>
    <n v="3"/>
    <n v="1"/>
    <s v="Lighting"/>
    <n v="0.91633259480590001"/>
    <n v="1.30467645558681"/>
    <n v="4532.0692213334096"/>
    <n v="1.15401241849564"/>
    <n v="0.71"/>
    <n v="3217.7691471467201"/>
    <n v="0.81934881713190599"/>
    <n v="4618"/>
    <n v="1.02"/>
    <n v="1.04"/>
    <n v="1.2E-2"/>
    <n v="0.81"/>
    <n v="15.158077089649201"/>
    <d v="1900-01-09T19:51:10"/>
    <n v="43302"/>
    <n v="1.3699102783661501"/>
    <n v="53.318461427451901"/>
    <n v="0"/>
    <n v="34839.423420817671"/>
  </r>
  <r>
    <s v="STND-61353"/>
    <s v="Titan Tire of Freeport"/>
    <s v="Titan Tire Corporation -  Phase 2 - 3769 Route 20 East - Freeport"/>
    <x v="0"/>
    <s v="Indoor Lighting"/>
    <x v="10"/>
    <n v="0"/>
    <n v="10843.249"/>
    <n v="1.9392050000000001"/>
    <x v="0"/>
    <x v="0"/>
    <n v="10.827197921178"/>
    <s v="Qty / 1,000"/>
    <m/>
    <s v="Private-Lighting"/>
    <x v="0"/>
    <n v="3"/>
    <n v="1"/>
    <s v="Lighting"/>
    <n v="0.91633259480590001"/>
    <n v="1.30467645558681"/>
    <n v="9936.0224922964808"/>
    <n v="2.5300351060562098"/>
    <n v="0.71"/>
    <n v="7054.5759695304996"/>
    <n v="1.7963249252999101"/>
    <n v="4618"/>
    <n v="1.02"/>
    <n v="1.04"/>
    <n v="1.2E-2"/>
    <n v="0.81"/>
    <n v="15.158077089649201"/>
    <d v="1900-01-09T19:51:10"/>
    <n v="43302"/>
    <n v="3.0033655105130701"/>
    <n v="116.894382262311"/>
    <n v="0"/>
    <n v="76381.290272092898"/>
  </r>
  <r>
    <s v="STND-61355"/>
    <s v="Fox River Grove Consolidated School District 3"/>
    <s v="Fox River Grove School District #3 - 975 Algonquin Rd - Fox River Grove"/>
    <x v="1"/>
    <s v="Outdoor &amp; Garage Lighting"/>
    <x v="1"/>
    <n v="0"/>
    <n v="9438.2749999999996"/>
    <n v="0"/>
    <x v="0"/>
    <x v="1"/>
    <n v="10.1978380583316"/>
    <s v="Qty / 1,000"/>
    <m/>
    <s v="Public-Lighting"/>
    <x v="0"/>
    <n v="3"/>
    <n v="1"/>
    <s v="Lighting"/>
    <n v="0.99829244462109001"/>
    <n v="0.987374621353864"/>
    <n v="9422.1586227561202"/>
    <n v="0"/>
    <n v="0.71"/>
    <n v="6689.7326221568501"/>
    <n v="0"/>
    <n v="4903"/>
    <n v="1"/>
    <n v="1"/>
    <n v="0"/>
    <n v="0"/>
    <n v="14.276973281664301"/>
    <d v="1900-01-09T04:44:53"/>
    <n v="43406"/>
    <n v="0"/>
    <n v="0"/>
    <n v="0"/>
    <n v="68220.809934293575"/>
  </r>
  <r>
    <s v="STND-61355"/>
    <s v="Fox River Grove Consolidated School District 3"/>
    <s v="Fox River Grove School District #3 - 975 Algonquin Rd - Fox River Grove"/>
    <x v="1"/>
    <s v="Outdoor &amp; Garage Lighting"/>
    <x v="1"/>
    <n v="0"/>
    <n v="3255.5920000000001"/>
    <n v="0"/>
    <x v="0"/>
    <x v="1"/>
    <n v="10.1978380583316"/>
    <s v="Qty / 1,000"/>
    <m/>
    <s v="Public-Lighting"/>
    <x v="0"/>
    <n v="3"/>
    <n v="1"/>
    <s v="Lighting"/>
    <n v="0.99829244462109001"/>
    <n v="0.987374621353864"/>
    <n v="3250.0328963688698"/>
    <n v="0"/>
    <n v="0.71"/>
    <n v="2307.5233564218902"/>
    <n v="0"/>
    <n v="4903"/>
    <n v="1"/>
    <n v="1"/>
    <n v="0"/>
    <n v="0"/>
    <n v="14.276973281664301"/>
    <d v="1900-01-09T04:44:53"/>
    <n v="43406"/>
    <n v="0"/>
    <n v="0"/>
    <n v="0"/>
    <n v="23531.749504608226"/>
  </r>
  <r>
    <s v="STND-61355"/>
    <s v="Fox River Grove Consolidated School District 3"/>
    <s v="Fox River Grove School District #3 - 975 Algonquin Rd - Fox River Grove"/>
    <x v="1"/>
    <s v="Outdoor &amp; Garage Lighting"/>
    <x v="1"/>
    <n v="0"/>
    <n v="2843.74"/>
    <n v="0"/>
    <x v="0"/>
    <x v="1"/>
    <n v="10.1978380583316"/>
    <s v="Qty / 1,000"/>
    <m/>
    <s v="Public-Lighting"/>
    <x v="0"/>
    <n v="3"/>
    <n v="1"/>
    <s v="Lighting"/>
    <n v="0.99829244462109001"/>
    <n v="0.987374621353864"/>
    <n v="2838.88415646678"/>
    <n v="0"/>
    <n v="0.71"/>
    <n v="2015.6077510914099"/>
    <n v="0"/>
    <n v="4903"/>
    <n v="1"/>
    <n v="1"/>
    <n v="0"/>
    <n v="0"/>
    <n v="14.276973281664301"/>
    <d v="1900-01-09T04:44:53"/>
    <n v="43406"/>
    <n v="0"/>
    <n v="0"/>
    <n v="0"/>
    <n v="20554.841434748145"/>
  </r>
  <r>
    <s v="STND-61355"/>
    <s v="Fox River Grove Consolidated School District 3"/>
    <s v="Fox River Grove School District #3 - 975 Algonquin Rd - Fox River Grove"/>
    <x v="1"/>
    <s v="Outdoor &amp; Garage Lighting"/>
    <x v="1"/>
    <n v="0"/>
    <n v="6741.625"/>
    <n v="0"/>
    <x v="0"/>
    <x v="1"/>
    <n v="10.1978380583316"/>
    <s v="Qty / 1,000"/>
    <m/>
    <s v="Public-Lighting"/>
    <x v="0"/>
    <n v="3"/>
    <n v="1"/>
    <s v="Lighting"/>
    <n v="0.99829244462109001"/>
    <n v="0.987374621353864"/>
    <n v="6730.1133019686604"/>
    <n v="0"/>
    <n v="0.71"/>
    <n v="4778.3804443977497"/>
    <n v="0"/>
    <n v="4903"/>
    <n v="1"/>
    <n v="1"/>
    <n v="0"/>
    <n v="0"/>
    <n v="14.276973281664301"/>
    <d v="1900-01-09T04:44:53"/>
    <n v="43406"/>
    <n v="0"/>
    <n v="0"/>
    <n v="0"/>
    <n v="48729.149953066837"/>
  </r>
  <r>
    <s v="STND-61355"/>
    <s v="Fox River Grove Consolidated School District 3"/>
    <s v="Fox River Grove School District #3 - 975 Algonquin Rd - Fox River Grove"/>
    <x v="1"/>
    <s v="Outdoor &amp; Garage Lighting"/>
    <x v="1"/>
    <n v="0"/>
    <n v="5422.7179999999998"/>
    <n v="0"/>
    <x v="0"/>
    <x v="1"/>
    <n v="10.1978380583316"/>
    <s v="Qty / 1,000"/>
    <m/>
    <s v="Public-Lighting"/>
    <x v="0"/>
    <n v="3"/>
    <n v="1"/>
    <s v="Lighting"/>
    <n v="0.99829244462109001"/>
    <n v="0.987374621353864"/>
    <n v="5413.4584087107896"/>
    <n v="0"/>
    <n v="0.71"/>
    <n v="3843.55547018466"/>
    <n v="0"/>
    <n v="4903"/>
    <n v="1"/>
    <n v="1"/>
    <n v="0"/>
    <n v="0"/>
    <n v="14.276973281664301"/>
    <d v="1900-01-09T04:44:53"/>
    <n v="43406"/>
    <n v="0"/>
    <n v="0"/>
    <n v="0"/>
    <n v="39195.956253157732"/>
  </r>
  <r>
    <s v="STND-61355"/>
    <s v="Fox River Grove Consolidated School District 3"/>
    <s v="Fox River Grove School District #3 - 975 Algonquin Rd - Fox River Grove"/>
    <x v="1"/>
    <s v="Outdoor &amp; Garage Lighting"/>
    <x v="1"/>
    <n v="0"/>
    <n v="2426.9850000000001"/>
    <n v="0"/>
    <x v="0"/>
    <x v="1"/>
    <n v="10.1978380583316"/>
    <s v="Qty / 1,000"/>
    <m/>
    <s v="Public-Lighting"/>
    <x v="0"/>
    <n v="3"/>
    <n v="1"/>
    <s v="Lighting"/>
    <n v="0.99829244462109001"/>
    <n v="0.987374621353864"/>
    <n v="2422.8407887087201"/>
    <n v="0"/>
    <n v="0.71"/>
    <n v="1720.21695998319"/>
    <n v="0"/>
    <n v="4903"/>
    <n v="1"/>
    <n v="1"/>
    <n v="0"/>
    <n v="0"/>
    <n v="14.276973281664301"/>
    <d v="1900-01-09T04:44:53"/>
    <n v="43406"/>
    <n v="0"/>
    <n v="0"/>
    <n v="0"/>
    <n v="17542.493983104061"/>
  </r>
  <r>
    <s v="STND-61355"/>
    <s v="Fox River Grove Consolidated School District 3"/>
    <s v="Fox River Grove School District #3 - 975 Algonquin Rd - Fox River Grove"/>
    <x v="1"/>
    <s v="Outdoor &amp; Garage Lighting"/>
    <x v="1"/>
    <n v="0"/>
    <n v="1985.7149999999999"/>
    <n v="0"/>
    <x v="0"/>
    <x v="1"/>
    <n v="10.1978380583316"/>
    <s v="Qty / 1,000"/>
    <m/>
    <s v="Public-Lighting"/>
    <x v="0"/>
    <n v="3"/>
    <n v="1"/>
    <s v="Lighting"/>
    <n v="0.99829244462109001"/>
    <n v="0.987374621353864"/>
    <n v="1982.32428167077"/>
    <n v="0"/>
    <n v="0.71"/>
    <n v="1407.4502399862499"/>
    <n v="0"/>
    <n v="4903"/>
    <n v="1"/>
    <n v="1"/>
    <n v="0"/>
    <n v="0"/>
    <n v="14.276973281664301"/>
    <d v="1900-01-09T04:44:53"/>
    <n v="43406"/>
    <n v="0"/>
    <n v="0"/>
    <n v="0"/>
    <n v="14352.949622539723"/>
  </r>
  <r>
    <s v="STND-61356"/>
    <s v="Subway Inc"/>
    <s v="Subway Inc - 4005 Kane Ave P - McHenry"/>
    <x v="0"/>
    <s v="Indoor Lighting"/>
    <x v="14"/>
    <n v="0"/>
    <n v="1787.8219999999999"/>
    <n v="0.35720099999999999"/>
    <x v="0"/>
    <x v="0"/>
    <n v="12.215978499877799"/>
    <s v="Qty / 1,000"/>
    <m/>
    <s v="Private-Lighting"/>
    <x v="0"/>
    <n v="3"/>
    <n v="1"/>
    <s v="Lighting"/>
    <n v="0.91633259480590001"/>
    <n v="1.30467645558681"/>
    <n v="1638.2395723110701"/>
    <n v="0.46603173461206299"/>
    <n v="0.71"/>
    <n v="1163.15009634086"/>
    <n v="0.33088253157456499"/>
    <n v="4093"/>
    <n v="1.1200000000000001"/>
    <n v="1.29"/>
    <n v="1.9E-2"/>
    <n v="0.71"/>
    <n v="17.102369899829"/>
    <d v="1900-01-11T05:11:01"/>
    <n v="43283"/>
    <n v="0.50882381767885498"/>
    <n v="27.791564173134301"/>
    <n v="0"/>
    <n v="14209.016569030737"/>
  </r>
  <r>
    <s v="STND-61356"/>
    <s v="Subway Inc"/>
    <s v="Subway Inc - 4005 Kane Ave P - McHenry"/>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283"/>
    <n v="0.109593392059206"/>
    <n v="5.9858698598544198"/>
    <n v="0"/>
    <n v="3060.4007564623889"/>
  </r>
  <r>
    <s v="STND-61356"/>
    <s v="Subway Inc"/>
    <s v="Subway Inc - 4005 Kane Ave P - McHenry"/>
    <x v="0"/>
    <s v="Indoor Lighting"/>
    <x v="14"/>
    <n v="0"/>
    <n v="64.177999999999997"/>
    <n v="1.2822999999999999E-2"/>
    <x v="0"/>
    <x v="0"/>
    <n v="12.215978499877799"/>
    <s v="Qty / 1,000"/>
    <m/>
    <s v="Private-Lighting"/>
    <x v="0"/>
    <n v="3"/>
    <n v="1"/>
    <s v="Lighting"/>
    <n v="0.91633259480590001"/>
    <n v="1.30467645558681"/>
    <n v="58.808393269452999"/>
    <n v="1.67298661899896E-2"/>
    <n v="0.71"/>
    <n v="41.753959221311703"/>
    <n v="1.18782049948926E-2"/>
    <n v="4093"/>
    <n v="1.1200000000000001"/>
    <n v="1.29"/>
    <n v="1.9E-2"/>
    <n v="0.71"/>
    <n v="17.102369899829"/>
    <d v="1900-01-11T05:11:01"/>
    <n v="43283"/>
    <n v="1.8266040168129299E-2"/>
    <n v="0.997642385821078"/>
    <n v="0"/>
    <n v="510.06546813231813"/>
  </r>
  <r>
    <s v="STND-61357"/>
    <s v="RMC, Inc"/>
    <s v="RMC Inc - 780 AEC - Wood Dale"/>
    <x v="0"/>
    <s v="Indoor Lighting"/>
    <x v="6"/>
    <n v="0"/>
    <n v="5383.8429999999998"/>
    <n v="1.2106049999999999"/>
    <x v="0"/>
    <x v="0"/>
    <n v="15"/>
    <s v="Qty / 1,000"/>
    <m/>
    <s v="Private-Lighting"/>
    <x v="0"/>
    <n v="3"/>
    <n v="1"/>
    <s v="Lighting"/>
    <n v="0.91633259480590001"/>
    <n v="1.30467645558681"/>
    <n v="4933.3908262175801"/>
    <n v="1.57944784051567"/>
    <n v="0.71"/>
    <n v="3502.7074866144799"/>
    <n v="1.1214079667661201"/>
    <n v="2885"/>
    <n v="1.165"/>
    <n v="1.3779999999999999"/>
    <n v="2.5499999999999998E-2"/>
    <n v="0.55000000000000004"/>
    <n v="24.263431542460999"/>
    <d v="1900-01-16T07:56:40"/>
    <n v="43324"/>
    <n v="2.0839792063803499"/>
    <n v="107.98409104596401"/>
    <n v="0"/>
    <n v="52540.612299217195"/>
  </r>
  <r>
    <s v="STND-61357"/>
    <s v="RMC, Inc"/>
    <s v="RMC Inc - 780 AEC - Wood Dale"/>
    <x v="0"/>
    <s v="Indoor Lighting"/>
    <x v="6"/>
    <n v="0"/>
    <n v="1323.1759999999999"/>
    <n v="0.29752800000000001"/>
    <x v="0"/>
    <x v="0"/>
    <n v="15"/>
    <s v="Qty / 1,000"/>
    <m/>
    <s v="Private-Lighting"/>
    <x v="0"/>
    <n v="3"/>
    <n v="1"/>
    <s v="Lighting"/>
    <n v="0.91633259480590001"/>
    <n v="1.30467645558681"/>
    <n v="1212.4692974648899"/>
    <n v="0.38817777647783103"/>
    <n v="0.71"/>
    <n v="860.85320120007304"/>
    <n v="0.27560622129925999"/>
    <n v="2885"/>
    <n v="1.165"/>
    <n v="1.3779999999999999"/>
    <n v="2.5499999999999998E-2"/>
    <n v="0.55000000000000004"/>
    <n v="24.263431542460999"/>
    <d v="1900-01-16T07:56:40"/>
    <n v="43324"/>
    <n v="0.512175453856487"/>
    <n v="26.539027541077001"/>
    <n v="0"/>
    <n v="12912.798018001096"/>
  </r>
  <r>
    <s v="STND-61357"/>
    <s v="RMC, Inc"/>
    <s v="RMC Inc - 780 AEC - Wood Dale"/>
    <x v="7"/>
    <s v="Indoor Lighting"/>
    <x v="6"/>
    <n v="0"/>
    <n v="2770.569"/>
    <n v="1.88784"/>
    <x v="0"/>
    <x v="0"/>
    <n v="8"/>
    <s v="Qty / 1,000"/>
    <m/>
    <s v="Private-Lighting"/>
    <x v="0"/>
    <n v="3"/>
    <n v="1"/>
    <s v="Lighting"/>
    <n v="0.91633259480590001"/>
    <n v="1.30467645558681"/>
    <n v="2538.7626808587902"/>
    <n v="2.463020399915"/>
    <n v="0.71"/>
    <n v="1802.52150340974"/>
    <n v="1.74874448393965"/>
    <n v="2885"/>
    <n v="1.165"/>
    <n v="1.3779999999999999"/>
    <n v="2.5499999999999998E-2"/>
    <n v="0.55000000000000004"/>
    <n v="24.263431542460999"/>
    <d v="1900-01-16T07:56:40"/>
    <n v="43324"/>
    <n v="4.4684695208907801"/>
    <n v="55.569483572445499"/>
    <n v="0"/>
    <n v="14420.17202727792"/>
  </r>
  <r>
    <s v="STND-61358"/>
    <s v="Our Lady of Perpetual Help (Playdium)"/>
    <s v="Our Lady of Perpetual Help (Playdium) - 1776 Glenview Rd - Glenview"/>
    <x v="0"/>
    <s v="Indoor Lighting"/>
    <x v="12"/>
    <n v="0"/>
    <n v="29173.048999999999"/>
    <n v="7.9548480000000001"/>
    <x v="0"/>
    <x v="0"/>
    <n v="15"/>
    <s v="Qty / 1,000"/>
    <m/>
    <s v="Private-Lighting"/>
    <x v="0"/>
    <n v="3"/>
    <n v="1"/>
    <s v="Lighting"/>
    <n v="0.91633259480590001"/>
    <n v="1.30467645558681"/>
    <n v="26732.2156885697"/>
    <n v="10.378502893371801"/>
    <n v="0.71"/>
    <n v="18979.873138884501"/>
    <n v="7.3687370542939803"/>
    <n v="2979"/>
    <n v="1.17333333333333"/>
    <n v="1.323"/>
    <n v="2.1333333333333301E-2"/>
    <n v="0.72"/>
    <n v="23.497818059751602"/>
    <d v="1900-01-15T18:49:11"/>
    <n v="43362"/>
    <n v="10.8953797066555"/>
    <n v="486.040285246721"/>
    <n v="0"/>
    <n v="284698.09708326752"/>
  </r>
  <r>
    <s v="STND-61358"/>
    <s v="Our Lady of Perpetual Help (Playdium)"/>
    <s v="Our Lady of Perpetual Help (Playdium) - 1776 Glenview Rd - Glenview"/>
    <x v="0"/>
    <s v="Indoor Lighting"/>
    <x v="12"/>
    <n v="0"/>
    <n v="13342.226000000001"/>
    <n v="3.638131"/>
    <x v="0"/>
    <x v="0"/>
    <n v="15"/>
    <s v="Qty / 1,000"/>
    <m/>
    <s v="Private-Lighting"/>
    <x v="0"/>
    <n v="3"/>
    <n v="1"/>
    <s v="Lighting"/>
    <n v="0.91633259480590001"/>
    <n v="1.30467645558681"/>
    <n v="12225.9165710667"/>
    <n v="4.7465838580404798"/>
    <n v="0.71"/>
    <n v="8680.4007654573907"/>
    <n v="3.3700745392087401"/>
    <n v="2979"/>
    <n v="1.17333333333333"/>
    <n v="1.323"/>
    <n v="2.1333333333333301E-2"/>
    <n v="0.72"/>
    <n v="23.497818059751602"/>
    <d v="1900-01-15T18:49:11"/>
    <n v="43362"/>
    <n v="4.9829762514072398"/>
    <n v="222.28939220121401"/>
    <n v="0"/>
    <n v="130206.01148186086"/>
  </r>
  <r>
    <s v="STND-61359"/>
    <s v="Rockford University"/>
    <s v="Rockford University (Rockford College) Cummings Complex - 5050 E State St - Rockford"/>
    <x v="1"/>
    <s v="Outdoor &amp; Garage Lighting"/>
    <x v="1"/>
    <n v="0"/>
    <n v="46333.35"/>
    <n v="0"/>
    <x v="0"/>
    <x v="0"/>
    <n v="10.1978380583316"/>
    <s v="Qty / 1,000"/>
    <m/>
    <s v="Private-Lighting"/>
    <x v="0"/>
    <n v="3"/>
    <n v="1"/>
    <s v="Lighting"/>
    <n v="0.91633259480590001"/>
    <n v="1.30467645558681"/>
    <n v="42456.758831549902"/>
    <n v="0"/>
    <n v="0.71"/>
    <n v="30144.298770400499"/>
    <n v="0"/>
    <n v="4903"/>
    <n v="1"/>
    <n v="1"/>
    <n v="0"/>
    <n v="0"/>
    <n v="14.276973281664301"/>
    <d v="1900-01-09T04:44:53"/>
    <n v="43405"/>
    <n v="0"/>
    <n v="0"/>
    <n v="0"/>
    <n v="307406.67724250868"/>
  </r>
  <r>
    <s v="STND-61359"/>
    <s v="Rockford University"/>
    <s v="Rockford University (Rockford College) Cummings Complex - 5050 E State St - Rockford"/>
    <x v="1"/>
    <s v="Outdoor &amp; Garage Lighting"/>
    <x v="1"/>
    <n v="0"/>
    <n v="1863.14"/>
    <n v="0"/>
    <x v="0"/>
    <x v="0"/>
    <n v="10.1978380583316"/>
    <s v="Qty / 1,000"/>
    <m/>
    <s v="Private-Lighting"/>
    <x v="0"/>
    <n v="3"/>
    <n v="1"/>
    <s v="Lighting"/>
    <n v="0.91633259480590001"/>
    <n v="1.30467645558681"/>
    <n v="1707.2559106866599"/>
    <n v="0"/>
    <n v="0.71"/>
    <n v="1212.1516965875301"/>
    <n v="0"/>
    <n v="4903"/>
    <n v="1"/>
    <n v="1"/>
    <n v="0"/>
    <n v="0"/>
    <n v="14.276973281664301"/>
    <d v="1900-01-09T04:44:53"/>
    <n v="43405"/>
    <n v="0"/>
    <n v="0"/>
    <n v="0"/>
    <n v="12361.326703931532"/>
  </r>
  <r>
    <s v="STND-61359"/>
    <s v="Rockford University"/>
    <s v="Rockford University (Rockford College) Cummings Complex - 5050 E State St - Rockford"/>
    <x v="1"/>
    <s v="Outdoor &amp; Garage Lighting"/>
    <x v="1"/>
    <n v="0"/>
    <n v="8653.7950000000001"/>
    <n v="0"/>
    <x v="0"/>
    <x v="0"/>
    <n v="10.1978380583316"/>
    <s v="Qty / 1,000"/>
    <m/>
    <s v="Private-Lighting"/>
    <x v="0"/>
    <n v="3"/>
    <n v="1"/>
    <s v="Lighting"/>
    <n v="0.91633259480590001"/>
    <n v="1.30467645558681"/>
    <n v="7929.7544272683199"/>
    <n v="0"/>
    <n v="0.71"/>
    <n v="5630.1256433605104"/>
    <n v="0"/>
    <n v="4903"/>
    <n v="1"/>
    <n v="1"/>
    <n v="0"/>
    <n v="0"/>
    <n v="14.276973281664301"/>
    <d v="1900-01-09T04:44:53"/>
    <n v="43405"/>
    <n v="0"/>
    <n v="0"/>
    <n v="0"/>
    <n v="57415.109559050499"/>
  </r>
  <r>
    <s v="STND-61359"/>
    <s v="Rockford University"/>
    <s v="Rockford University (Rockford College) Cummings Complex - 5050 E State St - Rockford"/>
    <x v="27"/>
    <s v="Outdoor &amp; Garage Lighting"/>
    <x v="3"/>
    <n v="0"/>
    <n v="541.79999999999995"/>
    <n v="0"/>
    <x v="0"/>
    <x v="0"/>
    <n v="8"/>
    <s v="Qty / 1,000"/>
    <m/>
    <s v="Private-Lighting"/>
    <x v="0"/>
    <n v="3"/>
    <n v="1"/>
    <s v="Lighting"/>
    <n v="0.91633259480590001"/>
    <n v="1.30467645558681"/>
    <n v="496.468999865836"/>
    <n v="0"/>
    <n v="0.71"/>
    <n v="352.49298990474398"/>
    <n v="0"/>
    <n v="3395"/>
    <n v="1.06"/>
    <n v="1.39"/>
    <n v="0.02"/>
    <n v="0.63"/>
    <n v="20.618556701030901"/>
    <d v="1900-01-13T17:27:39"/>
    <n v="43405"/>
    <n v="0"/>
    <n v="9.3673396201101191"/>
    <n v="0"/>
    <n v="2819.9439192379518"/>
  </r>
  <r>
    <s v="STND-61360"/>
    <s v="Aptakisic-Tripp Community Consolidated School District No. 102"/>
    <s v="Aptakisic-Tripp School District 102 (Aptakisic Junior High School) - 1231 Weiland Dr - Buffalo Grove"/>
    <x v="0"/>
    <s v="Indoor Lighting"/>
    <x v="12"/>
    <n v="0"/>
    <n v="10282.019"/>
    <n v="2.8036799999999999"/>
    <x v="0"/>
    <x v="1"/>
    <n v="15"/>
    <s v="Qty / 1,000"/>
    <m/>
    <s v="Public-Lighting"/>
    <x v="0"/>
    <n v="3"/>
    <n v="1"/>
    <s v="Lighting"/>
    <n v="0.99829244462109001"/>
    <n v="0.987374621353864"/>
    <n v="10264.461883150499"/>
    <n v="2.7682824783974"/>
    <n v="0.71"/>
    <n v="7287.7679370368496"/>
    <n v="1.9654805596621601"/>
    <n v="2979"/>
    <n v="1.17333333333333"/>
    <n v="1.323"/>
    <n v="2.1333333333333301E-2"/>
    <n v="0.72"/>
    <n v="23.497818059751602"/>
    <d v="1900-01-15T18:49:11"/>
    <n v="43408"/>
    <n v="2.90615024607101"/>
    <n v="186.626579693645"/>
    <n v="0"/>
    <n v="109316.51905555275"/>
  </r>
  <r>
    <s v="STND-61360"/>
    <s v="Aptakisic-Tripp Community Consolidated School District No. 102"/>
    <s v="Aptakisic-Tripp School District 102 (Aptakisic Junior High School) - 1231 Weiland Dr - Buffalo Grove"/>
    <x v="0"/>
    <s v="Indoor Lighting"/>
    <x v="12"/>
    <n v="0"/>
    <n v="3907.1669999999999"/>
    <n v="1.0653980000000001"/>
    <x v="0"/>
    <x v="1"/>
    <n v="15"/>
    <s v="Qty / 1,000"/>
    <m/>
    <s v="Public-Lighting"/>
    <x v="0"/>
    <n v="3"/>
    <n v="1"/>
    <s v="Lighting"/>
    <n v="0.99829244462109001"/>
    <n v="0.987374621353864"/>
    <n v="3900.4952959728498"/>
    <n v="1.05194694684116"/>
    <n v="0.71"/>
    <n v="2769.35166014073"/>
    <n v="0.746882332257227"/>
    <n v="2979"/>
    <n v="1.17333333333333"/>
    <n v="1.323"/>
    <n v="2.1333333333333301E-2"/>
    <n v="0.72"/>
    <n v="23.497818059751602"/>
    <d v="1900-01-15T18:49:11"/>
    <n v="43408"/>
    <n v="1.1043366788875899"/>
    <n v="70.918096290415505"/>
    <n v="0"/>
    <n v="41540.274902110948"/>
  </r>
  <r>
    <s v="STND-61360"/>
    <s v="Aptakisic-Tripp Community Consolidated School District No. 102"/>
    <s v="Aptakisic-Tripp School District 102 (Aptakisic Junior High School) - 1231 Weiland Dr - Buffalo Grove"/>
    <x v="7"/>
    <s v="Indoor Lighting"/>
    <x v="12"/>
    <n v="0"/>
    <n v="2346.3910000000001"/>
    <n v="2.1104820000000002"/>
    <x v="0"/>
    <x v="1"/>
    <n v="8"/>
    <s v="Qty / 1,000"/>
    <m/>
    <s v="Public-Lighting"/>
    <x v="0"/>
    <n v="3"/>
    <n v="1"/>
    <s v="Lighting"/>
    <n v="0.99829244462109001"/>
    <n v="0.987374621353864"/>
    <n v="2342.38440742693"/>
    <n v="2.0838363656241499"/>
    <n v="0.71"/>
    <n v="1663.09292927312"/>
    <n v="1.4795238195931399"/>
    <n v="2979"/>
    <n v="1.17333333333333"/>
    <n v="1.323"/>
    <n v="2.1333333333333301E-2"/>
    <n v="0.72"/>
    <n v="23.497818059751602"/>
    <d v="1900-01-15T18:49:11"/>
    <n v="43408"/>
    <n v="2.7633055729590499"/>
    <n v="42.588807407762303"/>
    <n v="0"/>
    <n v="13304.74343418496"/>
  </r>
  <r>
    <s v="STND-61360"/>
    <s v="Aptakisic-Tripp Community Consolidated School District No. 102"/>
    <s v="Aptakisic-Tripp School District 102 (Aptakisic Junior High School) - 1231 Weiland Dr - Buffalo Grove"/>
    <x v="0"/>
    <s v="Indoor Lighting"/>
    <x v="12"/>
    <n v="0"/>
    <n v="-7821.3050000000003"/>
    <n v="-2.132698"/>
    <x v="0"/>
    <x v="1"/>
    <n v="15"/>
    <s v="Qty / 1,000"/>
    <m/>
    <s v="Public-Lighting"/>
    <x v="0"/>
    <n v="3"/>
    <n v="1"/>
    <s v="Lighting"/>
    <n v="0.99829244462109001"/>
    <n v="0.987374621353864"/>
    <n v="-7807.9496885771596"/>
    <n v="-2.1057718802121399"/>
    <n v="0.71"/>
    <n v="-5543.6442788897803"/>
    <n v="-1.49509803495062"/>
    <n v="2979"/>
    <n v="1.17333333333333"/>
    <n v="1.323"/>
    <n v="2.1333333333333301E-2"/>
    <n v="0.72"/>
    <n v="23.497818059751602"/>
    <d v="1900-01-15T18:49:11"/>
    <n v="43408"/>
    <n v="-2.2106448729866299"/>
    <n v="-141.96272161049399"/>
    <n v="0"/>
    <n v="-83154.6641833467"/>
  </r>
  <r>
    <s v="STND-61360"/>
    <s v="Aptakisic-Tripp Community Consolidated School District No. 102"/>
    <s v="Aptakisic-Tripp School District 102 (Aptakisic Junior High School) - 1231 Weiland Dr - Buffalo Grove"/>
    <x v="0"/>
    <s v="Indoor Lighting"/>
    <x v="12"/>
    <n v="0"/>
    <n v="-1955.326"/>
    <n v="-0.53317400000000004"/>
    <x v="0"/>
    <x v="1"/>
    <n v="15"/>
    <s v="Qty / 1,000"/>
    <m/>
    <s v="Public-Lighting"/>
    <x v="0"/>
    <n v="3"/>
    <n v="1"/>
    <s v="Lighting"/>
    <n v="0.99829244462109001"/>
    <n v="0.987374621353864"/>
    <n v="-1951.9871725711801"/>
    <n v="-0.52644247636572505"/>
    <n v="0.71"/>
    <n v="-1385.91089252554"/>
    <n v="-0.37377415821966498"/>
    <n v="2979"/>
    <n v="1.17333333333333"/>
    <n v="1.323"/>
    <n v="2.1333333333333301E-2"/>
    <n v="0.72"/>
    <n v="23.497818059751602"/>
    <d v="1900-01-15T18:49:11"/>
    <n v="43408"/>
    <n v="-0.55266069997241696"/>
    <n v="-35.490675864930502"/>
    <n v="0"/>
    <n v="-20788.663387883102"/>
  </r>
  <r>
    <s v="STND-61361"/>
    <s v="Riverside Brookfield High School District 208"/>
    <s v="Riverside Brookfield H S - 160 Ridgewood Rd - Riverside"/>
    <x v="0"/>
    <s v="Indoor Lighting"/>
    <x v="12"/>
    <n v="0"/>
    <n v="41563.752999999997"/>
    <n v="11.33352"/>
    <x v="0"/>
    <x v="1"/>
    <n v="15"/>
    <s v="Qty / 1,000"/>
    <m/>
    <s v="Public-Lighting"/>
    <x v="0"/>
    <n v="3"/>
    <n v="1"/>
    <s v="Lighting"/>
    <n v="0.99829244462109001"/>
    <n v="0.987374621353864"/>
    <n v="41492.780589997201"/>
    <n v="11.190430018606399"/>
    <n v="0.71"/>
    <n v="29459.874218898"/>
    <n v="7.9452053132105798"/>
    <n v="2979"/>
    <n v="1.17333333333333"/>
    <n v="1.323"/>
    <n v="2.1333333333333301E-2"/>
    <n v="0.72"/>
    <n v="23.497818059751602"/>
    <d v="1900-01-15T18:49:11"/>
    <n v="43346"/>
    <n v="11.747742943863299"/>
    <n v="754.41419254540301"/>
    <n v="0"/>
    <n v="441898.11328346998"/>
  </r>
  <r>
    <s v="STND-61362"/>
    <s v="Morgan Stanley Domestic Holdings, Inc."/>
    <s v="Morgan Stanley - 2215 York Rd Unit 1 - Oak Brook"/>
    <x v="0"/>
    <s v="Indoor Lighting"/>
    <x v="6"/>
    <n v="0"/>
    <n v="465.81200000000001"/>
    <n v="0.104742"/>
    <x v="0"/>
    <x v="0"/>
    <n v="15"/>
    <s v="Qty / 1,000"/>
    <m/>
    <s v="Private-Lighting"/>
    <x v="0"/>
    <n v="3"/>
    <n v="1"/>
    <s v="Lighting"/>
    <n v="0.91633259480590001"/>
    <n v="1.30467645558681"/>
    <n v="426.83871865172603"/>
    <n v="0.136654421311073"/>
    <n v="0.71"/>
    <n v="303.055490242725"/>
    <n v="9.7024639130861998E-2"/>
    <n v="2885"/>
    <n v="1.165"/>
    <n v="1.3779999999999999"/>
    <n v="2.5499999999999998E-2"/>
    <n v="0.55000000000000004"/>
    <n v="24.263431542460999"/>
    <d v="1900-01-16T07:56:40"/>
    <n v="43426"/>
    <n v="0.180306664878049"/>
    <n v="9.3428217387287606"/>
    <n v="0"/>
    <n v="4545.8323536408752"/>
  </r>
  <r>
    <s v="STND-61362"/>
    <s v="Morgan Stanley Domestic Holdings, Inc."/>
    <s v="Morgan Stanley - 2215 York Rd Unit 1 - Oak Brook"/>
    <x v="0"/>
    <s v="Indoor Lighting"/>
    <x v="6"/>
    <n v="0"/>
    <n v="94.513000000000005"/>
    <n v="2.1252E-2"/>
    <x v="0"/>
    <x v="0"/>
    <n v="15"/>
    <s v="Qty / 1,000"/>
    <m/>
    <s v="Private-Lighting"/>
    <x v="0"/>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426"/>
    <n v="3.6583960989749101E-2"/>
    <n v="1.8956534202478099"/>
    <n v="0"/>
    <n v="922.34689797527847"/>
  </r>
  <r>
    <s v="STND-61362"/>
    <s v="Morgan Stanley Domestic Holdings, Inc."/>
    <s v="Morgan Stanley - 2215 York Rd Unit 1 - Oak Brook"/>
    <x v="0"/>
    <s v="Indoor Lighting"/>
    <x v="6"/>
    <n v="0"/>
    <n v="1053.1400000000001"/>
    <n v="0.23680799999999999"/>
    <x v="0"/>
    <x v="0"/>
    <n v="15"/>
    <s v="Qty / 1,000"/>
    <m/>
    <s v="Private-Lighting"/>
    <x v="0"/>
    <n v="3"/>
    <n v="1"/>
    <s v="Lighting"/>
    <n v="0.91633259480590001"/>
    <n v="1.30467645558681"/>
    <n v="965.02650889388497"/>
    <n v="0.30895782209459999"/>
    <n v="0.71"/>
    <n v="685.168821314659"/>
    <n v="0.21936005368716599"/>
    <n v="2885"/>
    <n v="1.165"/>
    <n v="1.3779999999999999"/>
    <n v="2.5499999999999998E-2"/>
    <n v="0.55000000000000004"/>
    <n v="24.263431542460999"/>
    <d v="1900-01-16T07:56:40"/>
    <n v="43426"/>
    <n v="0.40764985102863199"/>
    <n v="21.122897834158"/>
    <n v="0"/>
    <n v="10277.532319719885"/>
  </r>
  <r>
    <s v="STND-61362"/>
    <s v="Morgan Stanley Domestic Holdings, Inc."/>
    <s v="Morgan Stanley - 2215 York Rd Unit 1 - Oak Brook"/>
    <x v="0"/>
    <s v="Indoor Lighting"/>
    <x v="6"/>
    <n v="0"/>
    <n v="448.935"/>
    <n v="0.100947"/>
    <x v="0"/>
    <x v="0"/>
    <n v="15"/>
    <s v="Qty / 1,000"/>
    <m/>
    <s v="Private-Lighting"/>
    <x v="0"/>
    <n v="3"/>
    <n v="1"/>
    <s v="Lighting"/>
    <n v="0.91633259480590001"/>
    <n v="1.30467645558681"/>
    <n v="411.37377344918701"/>
    <n v="0.13170317416212099"/>
    <n v="0.71"/>
    <n v="292.07537914892202"/>
    <n v="9.3509253655106206E-2"/>
    <n v="2885"/>
    <n v="1.165"/>
    <n v="1.3779999999999999"/>
    <n v="2.5499999999999998E-2"/>
    <n v="0.55000000000000004"/>
    <n v="24.263431542460999"/>
    <d v="1900-01-16T07:56:40"/>
    <n v="43426"/>
    <n v="0.17377381470130801"/>
    <n v="9.0043186463126705"/>
    <n v="0"/>
    <n v="4381.13068723383"/>
  </r>
  <r>
    <s v="STND-61362"/>
    <s v="Morgan Stanley Domestic Holdings, Inc."/>
    <s v="Morgan Stanley - 2215 York Rd Unit 1 - Oak Brook"/>
    <x v="0"/>
    <s v="Indoor Lighting"/>
    <x v="6"/>
    <n v="0"/>
    <n v="7054.6909999999998"/>
    <n v="1.5863100000000001"/>
    <x v="0"/>
    <x v="0"/>
    <n v="15"/>
    <s v="Qty / 1,000"/>
    <m/>
    <s v="Private-Lighting"/>
    <x v="0"/>
    <n v="3"/>
    <n v="1"/>
    <s v="Lighting"/>
    <n v="0.91633259480590001"/>
    <n v="1.30467645558681"/>
    <n v="6464.4433095838303"/>
    <n v="2.0696213082619099"/>
    <n v="0.71"/>
    <n v="4589.7547498045196"/>
    <n v="1.4694311288659501"/>
    <n v="2885"/>
    <n v="1.165"/>
    <n v="1.3779999999999999"/>
    <n v="2.5499999999999998E-2"/>
    <n v="0.55000000000000004"/>
    <n v="24.263431542460999"/>
    <d v="1900-01-16T07:56:40"/>
    <n v="43426"/>
    <n v="2.7307313738776999"/>
    <n v="141.496398621792"/>
    <n v="0"/>
    <n v="68846.321247067797"/>
  </r>
  <r>
    <s v="STND-61362"/>
    <s v="Morgan Stanley Domestic Holdings, Inc."/>
    <s v="Morgan Stanley - 2215 York Rd Unit 1 - Oak Brook"/>
    <x v="0"/>
    <s v="Indoor Lighting"/>
    <x v="6"/>
    <n v="0"/>
    <n v="4759.3850000000002"/>
    <n v="1.07019"/>
    <x v="0"/>
    <x v="0"/>
    <n v="15"/>
    <s v="Qty / 1,000"/>
    <m/>
    <s v="Private-Lighting"/>
    <x v="0"/>
    <n v="3"/>
    <n v="1"/>
    <s v="Lighting"/>
    <n v="0.91633259480590001"/>
    <n v="1.30467645558681"/>
    <n v="4361.1796067302803"/>
    <n v="1.39625169600444"/>
    <n v="0.71"/>
    <n v="3096.4375207785001"/>
    <n v="0.99133870416315595"/>
    <n v="2885"/>
    <n v="1.165"/>
    <n v="1.3779999999999999"/>
    <n v="2.5499999999999998E-2"/>
    <n v="0.55000000000000004"/>
    <n v="24.263431542460999"/>
    <d v="1900-01-16T07:56:40"/>
    <n v="43426"/>
    <n v="1.84226374984093"/>
    <n v="95.459296112980297"/>
    <n v="0"/>
    <n v="46446.562811677504"/>
  </r>
  <r>
    <s v="STND-61362"/>
    <s v="Morgan Stanley Domestic Holdings, Inc."/>
    <s v="Morgan Stanley - 2215 York Rd Unit 1 - Oak Brook"/>
    <x v="0"/>
    <s v="Indoor Lighting"/>
    <x v="6"/>
    <n v="0"/>
    <n v="47799.747000000003"/>
    <n v="10.748199"/>
    <x v="0"/>
    <x v="0"/>
    <n v="15"/>
    <s v="Qty / 1,000"/>
    <m/>
    <s v="Private-Lighting"/>
    <x v="0"/>
    <n v="3"/>
    <n v="1"/>
    <s v="Lighting"/>
    <n v="0.91633259480590001"/>
    <n v="1.30467645558681"/>
    <n v="43800.466199575501"/>
    <n v="14.0229221752617"/>
    <n v="0.71"/>
    <n v="31098.3310016986"/>
    <n v="9.9562747444357793"/>
    <n v="2885"/>
    <n v="1.165"/>
    <n v="1.3779999999999999"/>
    <n v="2.5499999999999998E-2"/>
    <n v="0.55000000000000004"/>
    <n v="24.263431542460999"/>
    <d v="1900-01-16T07:56:40"/>
    <n v="43426"/>
    <n v="18.502338270565598"/>
    <n v="958.72265072032303"/>
    <n v="0"/>
    <n v="466474.96502547897"/>
  </r>
  <r>
    <s v="STND-61363"/>
    <s v="Zion-Benton Public Library District"/>
    <s v="Zion Benton Public Library - 2400 Gabriel Ave - Zion"/>
    <x v="0"/>
    <s v="Indoor Lighting"/>
    <x v="2"/>
    <n v="0"/>
    <n v="441.97300000000001"/>
    <n v="9.4656000000000004E-2"/>
    <x v="0"/>
    <x v="1"/>
    <n v="14.797277300976599"/>
    <s v="Qty / 1,000"/>
    <m/>
    <s v="Public-Lighting"/>
    <x v="0"/>
    <n v="3"/>
    <n v="1"/>
    <s v="Lighting"/>
    <n v="0.99829244462109001"/>
    <n v="0.987374621353864"/>
    <n v="441.21830662651701"/>
    <n v="9.3460932158871399E-2"/>
    <n v="0.71"/>
    <n v="313.26499770482701"/>
    <n v="6.6357261832798706E-2"/>
    <n v="3379"/>
    <n v="1.0900000000000001"/>
    <n v="1.36"/>
    <n v="2.1999999999999999E-2"/>
    <n v="0.57999999999999996"/>
    <n v="20.7161882213673"/>
    <d v="1900-01-13T19:08:05"/>
    <n v="43428"/>
    <n v="0.118484954562464"/>
    <n v="8.9053236199847507"/>
    <n v="0"/>
    <n v="4635.4690397281229"/>
  </r>
  <r>
    <s v="STND-61363"/>
    <s v="Zion-Benton Public Library District"/>
    <s v="Zion Benton Public Library - 2400 Gabriel Ave - Zion"/>
    <x v="1"/>
    <s v="Outdoor &amp; Garage Lighting"/>
    <x v="1"/>
    <n v="0"/>
    <n v="22627.345000000001"/>
    <n v="0"/>
    <x v="0"/>
    <x v="1"/>
    <n v="10.1978380583316"/>
    <s v="Qty / 1,000"/>
    <m/>
    <s v="Public-Lighting"/>
    <x v="0"/>
    <n v="3"/>
    <n v="1"/>
    <s v="Lighting"/>
    <n v="0.99829244462109001"/>
    <n v="0.987374621353864"/>
    <n v="22588.7075553348"/>
    <n v="0"/>
    <n v="0.71"/>
    <n v="16037.9823642877"/>
    <n v="0"/>
    <n v="4903"/>
    <n v="1"/>
    <n v="1"/>
    <n v="0"/>
    <n v="0"/>
    <n v="14.276973281664301"/>
    <d v="1900-01-09T04:44:53"/>
    <n v="43428"/>
    <n v="0"/>
    <n v="0"/>
    <n v="0"/>
    <n v="163552.74693338413"/>
  </r>
  <r>
    <s v="STND-61363"/>
    <s v="Zion-Benton Public Library District"/>
    <s v="Zion Benton Public Library - 2400 Gabriel Ave - Zion"/>
    <x v="63"/>
    <s v="Outdoor &amp; Garage Lighting"/>
    <x v="1"/>
    <n v="0"/>
    <n v="2353.44"/>
    <n v="0"/>
    <x v="0"/>
    <x v="1"/>
    <n v="10.1978380583316"/>
    <s v="Qty / 1,000"/>
    <m/>
    <s v="Public-Lighting"/>
    <x v="0"/>
    <n v="3"/>
    <n v="1"/>
    <s v="Lighting"/>
    <n v="0.99829244462109001"/>
    <n v="0.987374621353864"/>
    <n v="2349.42137086906"/>
    <n v="0"/>
    <n v="0.71"/>
    <n v="1668.0891733170299"/>
    <n v="0"/>
    <n v="4903"/>
    <n v="1"/>
    <n v="1"/>
    <n v="0"/>
    <n v="0"/>
    <n v="14.276973281664301"/>
    <d v="1900-01-09T04:44:53"/>
    <n v="43428"/>
    <n v="0"/>
    <n v="0"/>
    <n v="0"/>
    <n v="17010.903256343303"/>
  </r>
  <r>
    <s v="STND-61363"/>
    <s v="Zion-Benton Public Library District"/>
    <s v="Zion Benton Public Library - 2400 Gabriel Ave - Zion"/>
    <x v="62"/>
    <s v="Indoor Lighting"/>
    <x v="2"/>
    <n v="0"/>
    <n v="618.76199999999994"/>
    <n v="0.132518"/>
    <x v="0"/>
    <x v="1"/>
    <n v="14.797277300976599"/>
    <s v="Qty / 1,000"/>
    <m/>
    <s v="Public-Lighting"/>
    <x v="0"/>
    <n v="3"/>
    <n v="1"/>
    <s v="Lighting"/>
    <n v="0.99829244462109001"/>
    <n v="0.987374621353864"/>
    <n v="617.70542961863498"/>
    <n v="0.13084491007257101"/>
    <n v="0.71"/>
    <n v="438.57085502923098"/>
    <n v="9.2899886151525696E-2"/>
    <n v="3379"/>
    <n v="1.0900000000000001"/>
    <n v="1.36"/>
    <n v="2.1999999999999999E-2"/>
    <n v="0.57999999999999996"/>
    <n v="20.7161882213673"/>
    <d v="1900-01-13T19:08:05"/>
    <n v="43428"/>
    <n v="0.16587843569037999"/>
    <n v="12.4674490381743"/>
    <n v="0"/>
    <n v="6489.6545579939384"/>
  </r>
  <r>
    <s v="STND-61363"/>
    <s v="Zion-Benton Public Library District"/>
    <s v="Zion Benton Public Library - 2400 Gabriel Ave - Zion"/>
    <x v="1"/>
    <s v="Outdoor &amp; Garage Lighting"/>
    <x v="1"/>
    <n v="0"/>
    <n v="2283.5279999999998"/>
    <n v="0.48905599999999999"/>
    <x v="0"/>
    <x v="1"/>
    <n v="10.1978380583316"/>
    <s v="Qty / 1,000"/>
    <m/>
    <s v="Public-Lighting"/>
    <x v="0"/>
    <n v="3"/>
    <n v="1"/>
    <s v="Lighting"/>
    <n v="0.99829244462109001"/>
    <n v="0.987374621353864"/>
    <n v="2279.6287494807102"/>
    <n v="0.48288148282083498"/>
    <n v="0.71"/>
    <n v="1618.5364121313"/>
    <n v="0.34284585280279301"/>
    <n v="4903"/>
    <n v="1"/>
    <n v="1"/>
    <n v="0"/>
    <n v="0"/>
    <n v="14.276973281664301"/>
    <d v="1900-01-09T04:44:53"/>
    <n v="43428"/>
    <n v="0.48288148282083498"/>
    <n v="0"/>
    <n v="0"/>
    <n v="16505.572222428051"/>
  </r>
  <r>
    <s v="STND-61363"/>
    <s v="Zion-Benton Public Library District"/>
    <s v="Zion Benton Public Library - 2400 Gabriel Ave - Zion"/>
    <x v="38"/>
    <s v="Indoor Lighting"/>
    <x v="2"/>
    <n v="0"/>
    <n v="496.42399999999998"/>
    <n v="0.108691"/>
    <x v="0"/>
    <x v="1"/>
    <n v="8"/>
    <s v="Qty / 1,000"/>
    <m/>
    <s v="Public-Lighting"/>
    <x v="0"/>
    <n v="3"/>
    <n v="1"/>
    <s v="Lighting"/>
    <n v="0.99829244462109001"/>
    <n v="0.987374621353864"/>
    <n v="495.57632852858001"/>
    <n v="0.107318734969573"/>
    <n v="0.71"/>
    <n v="351.85919325529198"/>
    <n v="7.6196301828396706E-2"/>
    <n v="3379"/>
    <n v="1.0900000000000001"/>
    <n v="1.36"/>
    <n v="2.1999999999999999E-2"/>
    <n v="0.57999999999999996"/>
    <n v="20.7161882213673"/>
    <d v="1900-01-13T19:08:05"/>
    <n v="43428"/>
    <n v="0.13605316299388001"/>
    <n v="10.0024580069989"/>
    <n v="0"/>
    <n v="2814.8735460423359"/>
  </r>
  <r>
    <s v="STND-61363"/>
    <s v="Zion-Benton Public Library District"/>
    <s v="Zion Benton Public Library - 2400 Gabriel Ave - Zion"/>
    <x v="7"/>
    <s v="Indoor Lighting"/>
    <x v="2"/>
    <n v="0"/>
    <n v="1529.7360000000001"/>
    <n v="-0.19500000000000001"/>
    <x v="0"/>
    <x v="1"/>
    <n v="8"/>
    <s v="Qty / 1,000"/>
    <m/>
    <s v="Public-Lighting"/>
    <x v="0"/>
    <n v="3"/>
    <n v="1"/>
    <s v="Lighting"/>
    <n v="0.99829244462109001"/>
    <n v="0.987374621353864"/>
    <n v="1527.1238910648899"/>
    <n v="-0.19253805116400399"/>
    <n v="0.71"/>
    <n v="1084.25796265607"/>
    <n v="-0.13670201632644199"/>
    <n v="3379"/>
    <n v="1.0900000000000001"/>
    <n v="1.36"/>
    <n v="2.1999999999999999E-2"/>
    <n v="0.57999999999999996"/>
    <n v="20.7161882213673"/>
    <d v="1900-01-13T19:08:05"/>
    <n v="43428"/>
    <n v="-0.32923743359097701"/>
    <n v="30.8226840398418"/>
    <n v="0"/>
    <n v="8674.0637012485604"/>
  </r>
  <r>
    <s v="STND-61364"/>
    <s v="H2O Auto Spa"/>
    <s v="H2O Autospa - 1365 N Arlington Heights Rd - Itasca"/>
    <x v="62"/>
    <s v="Indoor Lighting"/>
    <x v="2"/>
    <n v="0"/>
    <n v="15027.089"/>
    <n v="3.2183039999999998"/>
    <x v="0"/>
    <x v="0"/>
    <n v="14.797277300976599"/>
    <s v="Qty / 1,000"/>
    <m/>
    <s v="Private-Lighting"/>
    <x v="0"/>
    <n v="3"/>
    <n v="1"/>
    <s v="Lighting"/>
    <n v="0.91633259480590001"/>
    <n v="1.30467645558681"/>
    <n v="13769.811455749201"/>
    <n v="4.1988454557208401"/>
    <n v="0.71"/>
    <n v="9776.5661335819295"/>
    <n v="2.9811802735618"/>
    <n v="3379"/>
    <n v="1.0900000000000001"/>
    <n v="1.36"/>
    <n v="2.1999999999999999E-2"/>
    <n v="0.57999999999999996"/>
    <n v="20.7161882213673"/>
    <d v="1900-01-13T19:08:05"/>
    <n v="43380"/>
    <n v="5.3230799387941703"/>
    <n v="277.92280002429601"/>
    <n v="0"/>
    <n v="144666.56012994846"/>
  </r>
  <r>
    <s v="STND-61364"/>
    <s v="H2O Auto Spa"/>
    <s v="H2O Autospa - 1365 N Arlington Heights Rd - Itasca"/>
    <x v="1"/>
    <s v="Outdoor &amp; Garage Lighting"/>
    <x v="1"/>
    <n v="0"/>
    <n v="5834.57"/>
    <n v="0"/>
    <x v="0"/>
    <x v="0"/>
    <n v="10.1978380583316"/>
    <s v="Qty / 1,000"/>
    <m/>
    <s v="Private-Lighting"/>
    <x v="0"/>
    <n v="3"/>
    <n v="1"/>
    <s v="Lighting"/>
    <n v="0.91633259480590001"/>
    <n v="1.30467645558681"/>
    <n v="5346.4066676766597"/>
    <n v="0"/>
    <n v="0.71"/>
    <n v="3795.9487340504302"/>
    <n v="0"/>
    <n v="4903"/>
    <n v="1"/>
    <n v="1"/>
    <n v="0"/>
    <n v="0"/>
    <n v="14.276973281664301"/>
    <d v="1900-01-09T04:44:53"/>
    <n v="43380"/>
    <n v="0"/>
    <n v="0"/>
    <n v="0"/>
    <n v="38710.470467575135"/>
  </r>
  <r>
    <s v="STND-61364"/>
    <s v="H2O Auto Spa"/>
    <s v="H2O Autospa - 1365 N Arlington Heights Rd - Itasca"/>
    <x v="1"/>
    <s v="Outdoor &amp; Garage Lighting"/>
    <x v="1"/>
    <n v="0"/>
    <n v="6766.14"/>
    <n v="0"/>
    <x v="0"/>
    <x v="0"/>
    <n v="10.1978380583316"/>
    <s v="Qty / 1,000"/>
    <m/>
    <s v="Private-Lighting"/>
    <x v="0"/>
    <n v="3"/>
    <n v="1"/>
    <s v="Lighting"/>
    <n v="0.91633259480590001"/>
    <n v="1.30467645558681"/>
    <n v="6200.0346230199902"/>
    <n v="0"/>
    <n v="0.71"/>
    <n v="4402.0245823441901"/>
    <n v="0"/>
    <n v="4903"/>
    <n v="1"/>
    <n v="1"/>
    <n v="0"/>
    <n v="0"/>
    <n v="14.276973281664301"/>
    <d v="1900-01-09T04:44:53"/>
    <n v="43380"/>
    <n v="0"/>
    <n v="0"/>
    <n v="0"/>
    <n v="44891.133819540846"/>
  </r>
  <r>
    <s v="STND-61365"/>
    <s v="Perfect Partners LLC"/>
    <s v="Perfect Partners LLC - 1 S 376 Summit Ave - Unit F - Oak Brook"/>
    <x v="0"/>
    <s v="Indoor Lighting"/>
    <x v="6"/>
    <n v="0"/>
    <n v="32080.276999999998"/>
    <n v="7.2135360000000004"/>
    <x v="0"/>
    <x v="0"/>
    <n v="15"/>
    <s v="Qty / 1,000"/>
    <m/>
    <s v="Private-Lighting"/>
    <x v="0"/>
    <n v="3"/>
    <n v="1"/>
    <s v="Lighting"/>
    <n v="0.91633259480590001"/>
    <n v="1.30467645558681"/>
    <n v="29396.203465502"/>
    <n v="9.4113305807278298"/>
    <n v="0.71"/>
    <n v="20871.304460506399"/>
    <n v="6.6820447123167597"/>
    <n v="2885"/>
    <n v="1.165"/>
    <n v="1.3779999999999999"/>
    <n v="2.5499999999999998E-2"/>
    <n v="0.55000000000000004"/>
    <n v="24.263431542460999"/>
    <d v="1900-01-16T07:56:40"/>
    <n v="43329"/>
    <n v="12.417641615949099"/>
    <n v="643.43621319339195"/>
    <n v="0"/>
    <n v="313069.56690759596"/>
  </r>
  <r>
    <s v="STND-61365"/>
    <s v="Perfect Partners LLC"/>
    <s v="Perfect Partners LLC - 1 S 376 Summit Ave - Unit F - Oak Brook"/>
    <x v="0"/>
    <s v="Indoor Lighting"/>
    <x v="6"/>
    <n v="0"/>
    <n v="2106.2809999999999"/>
    <n v="0.47361599999999998"/>
    <x v="0"/>
    <x v="0"/>
    <n v="15"/>
    <s v="Qty / 1,000"/>
    <m/>
    <s v="Private-Lighting"/>
    <x v="0"/>
    <n v="3"/>
    <n v="1"/>
    <s v="Lighting"/>
    <n v="0.91633259480590001"/>
    <n v="1.30467645558681"/>
    <n v="1930.0539341203701"/>
    <n v="0.61791564418920097"/>
    <n v="0.71"/>
    <n v="1370.3382932254599"/>
    <n v="0.43872010737433298"/>
    <n v="2885"/>
    <n v="1.165"/>
    <n v="1.3779999999999999"/>
    <n v="2.5499999999999998E-2"/>
    <n v="0.55000000000000004"/>
    <n v="24.263431542460999"/>
    <d v="1900-01-16T07:56:40"/>
    <n v="43329"/>
    <n v="0.81529970205726499"/>
    <n v="42.245815725381398"/>
    <n v="0"/>
    <n v="20555.074398381897"/>
  </r>
  <r>
    <s v="STND-61365"/>
    <s v="Perfect Partners LLC"/>
    <s v="Perfect Partners LLC - 1 S 376 Summit Ave - Unit F - Oak Brook"/>
    <x v="7"/>
    <s v="Indoor Lighting"/>
    <x v="6"/>
    <n v="0"/>
    <n v="1460.625"/>
    <n v="0.99525600000000003"/>
    <x v="0"/>
    <x v="0"/>
    <n v="8"/>
    <s v="Qty / 1,000"/>
    <m/>
    <s v="Private-Lighting"/>
    <x v="0"/>
    <n v="3"/>
    <n v="1"/>
    <s v="Lighting"/>
    <n v="0.91633259480590001"/>
    <n v="1.30467645558681"/>
    <n v="1338.4182962883699"/>
    <n v="1.2984870704814999"/>
    <n v="0.71"/>
    <n v="950.27699036474098"/>
    <n v="0.92192582004186696"/>
    <n v="2885"/>
    <n v="1.165"/>
    <n v="1.3779999999999999"/>
    <n v="2.5499999999999998E-2"/>
    <n v="0.55000000000000004"/>
    <n v="24.263431542460999"/>
    <d v="1900-01-16T07:56:40"/>
    <n v="43329"/>
    <n v="2.3557457737327701"/>
    <n v="29.295851120475"/>
    <n v="0"/>
    <n v="7602.2159229179279"/>
  </r>
  <r>
    <s v="STND-61366"/>
    <s v="Cummins-Allison Corp."/>
    <s v="Cummins Allison - 903 Feehanville Dr - Mt Prospect"/>
    <x v="74"/>
    <s v="Compressed Air"/>
    <x v="10"/>
    <n v="0"/>
    <n v="110126.8"/>
    <n v="18.352"/>
    <x v="4"/>
    <x v="0"/>
    <n v="15"/>
    <s v="ΔkWpeak / CF"/>
    <n v="0.95"/>
    <s v="Private-Non-Lighting"/>
    <x v="2"/>
    <n v="3"/>
    <n v="1"/>
    <s v="Non-Lighting"/>
    <n v="0.98952339343681495"/>
    <n v="0.43468415683807998"/>
    <n v="108973.044844337"/>
    <n v="7.9773236462924499"/>
    <n v="0.7"/>
    <n v="76281.131391036193"/>
    <n v="5.5841265524047197"/>
    <n v="4618"/>
    <n v="1.02"/>
    <n v="1.04"/>
    <n v="1.2E-2"/>
    <n v="0.81"/>
    <n v="15.158077089649201"/>
    <d v="1900-01-09T19:51:10"/>
    <n v="43370"/>
    <n v="8.3971827855709993"/>
    <n v="0"/>
    <n v="0"/>
    <n v="1144216.970865543"/>
  </r>
  <r>
    <s v="STND-61367"/>
    <s v="Family Dollar Retail Properties, LLC"/>
    <s v="Family Dollar Retail Properties LLC - NC - 4728 N Pulaski Road - Chicago"/>
    <x v="24"/>
    <s v="Refrigeration"/>
    <x v="14"/>
    <n v="0"/>
    <n v="71201.899999999994"/>
    <n v="8.1388999999999996"/>
    <x v="2"/>
    <x v="0"/>
    <n v="12"/>
    <s v="ΔkWpeak"/>
    <m/>
    <s v="Private-Non-Lighting"/>
    <x v="2"/>
    <n v="3"/>
    <n v="1"/>
    <s v="Non-Lighting"/>
    <n v="0.98952339343681495"/>
    <n v="0.43468415683807998"/>
    <n v="70455.9457071488"/>
    <n v="3.5378508840894498"/>
    <n v="0.7"/>
    <n v="49319.161995004099"/>
    <n v="2.4764956188626202"/>
    <n v="4093"/>
    <n v="1.1200000000000001"/>
    <n v="1.29"/>
    <n v="1.9E-2"/>
    <n v="0.71"/>
    <n v="17.102369899829"/>
    <d v="1900-01-11T05:11:01"/>
    <n v="43398"/>
    <n v="3.5378508840894498"/>
    <n v="0"/>
    <n v="0"/>
    <n v="591829.94394004915"/>
  </r>
  <r>
    <s v="STND-61368"/>
    <s v="Fremont School District 79"/>
    <s v="Fremont SD 79 - 28871 N Fremont Center Rd - Mundelein"/>
    <x v="0"/>
    <s v="Indoor Lighting"/>
    <x v="12"/>
    <n v="0"/>
    <n v="98526.134999999995"/>
    <n v="26.865907"/>
    <x v="0"/>
    <x v="1"/>
    <n v="15"/>
    <s v="Qty / 1,000"/>
    <m/>
    <s v="Public-Lighting"/>
    <x v="0"/>
    <n v="2"/>
    <n v="1"/>
    <s v="Lighting"/>
    <n v="0.98996686498346598"/>
    <n v="2.5626279547341602"/>
    <n v="97537.608984887702"/>
    <n v="68.847324307488194"/>
    <n v="0.71"/>
    <n v="69251.702379270297"/>
    <n v="48.881600258316602"/>
    <n v="2979"/>
    <n v="1.17333333333333"/>
    <n v="1.323"/>
    <n v="2.1333333333333301E-2"/>
    <n v="0.72"/>
    <n v="23.497818059751602"/>
    <d v="1900-01-15T18:49:11"/>
    <n v="43379"/>
    <n v="72.276102615570906"/>
    <n v="1773.4110724525001"/>
    <n v="0"/>
    <n v="1038775.5356890544"/>
  </r>
  <r>
    <s v="STND-61368"/>
    <s v="Fremont School District 79"/>
    <s v="Fremont SD 79 - 28871 N Fremont Center Rd - Mundelein"/>
    <x v="0"/>
    <s v="Indoor Lighting"/>
    <x v="12"/>
    <n v="0"/>
    <n v="13174.924999999999"/>
    <n v="3.5925120000000001"/>
    <x v="0"/>
    <x v="1"/>
    <n v="15"/>
    <s v="Qty / 1,000"/>
    <m/>
    <s v="Public-Lighting"/>
    <x v="0"/>
    <n v="2"/>
    <n v="1"/>
    <s v="Lighting"/>
    <n v="0.98996686498346598"/>
    <n v="2.5626279547341602"/>
    <n v="13042.739198642301"/>
    <n v="9.2062716789179397"/>
    <n v="0.71"/>
    <n v="9260.34483103602"/>
    <n v="6.5364528920317397"/>
    <n v="2979"/>
    <n v="1.17333333333333"/>
    <n v="1.323"/>
    <n v="2.1333333333333301E-2"/>
    <n v="0.72"/>
    <n v="23.497818059751602"/>
    <d v="1900-01-15T18:49:11"/>
    <n v="43379"/>
    <n v="9.6647682864259892"/>
    <n v="237.140712702587"/>
    <n v="0"/>
    <n v="138905.17246554029"/>
  </r>
  <r>
    <s v="STND-61368"/>
    <s v="Fremont School District 79"/>
    <s v="Fremont SD 79 - 28871 N Fremont Center Rd - Mundelein"/>
    <x v="0"/>
    <s v="Indoor Lighting"/>
    <x v="12"/>
    <n v="0"/>
    <n v="264.89299999999997"/>
    <n v="7.2230000000000003E-2"/>
    <x v="0"/>
    <x v="1"/>
    <n v="15"/>
    <s v="Qty / 1,000"/>
    <m/>
    <s v="Public-Lighting"/>
    <x v="0"/>
    <n v="2"/>
    <n v="1"/>
    <s v="Lighting"/>
    <n v="0.98996686498346598"/>
    <n v="2.5626279547341602"/>
    <n v="262.23529276606502"/>
    <n v="0.18509861717044901"/>
    <n v="0.71"/>
    <n v="186.18705786390601"/>
    <n v="0.13142001819101901"/>
    <n v="2979"/>
    <n v="1.17333333333333"/>
    <n v="1.323"/>
    <n v="2.1333333333333301E-2"/>
    <n v="0.72"/>
    <n v="23.497818059751602"/>
    <d v="1900-01-15T18:49:11"/>
    <n v="43379"/>
    <n v="0.194317016429882"/>
    <n v="4.7679144139284597"/>
    <n v="0"/>
    <n v="2792.8058679585902"/>
  </r>
  <r>
    <s v="STND-61368"/>
    <s v="Fremont School District 79"/>
    <s v="Fremont SD 79 - 28871 N Fremont Center Rd - Mundelein"/>
    <x v="0"/>
    <s v="Indoor Lighting"/>
    <x v="12"/>
    <n v="0"/>
    <n v="83.65"/>
    <n v="2.281E-2"/>
    <x v="0"/>
    <x v="1"/>
    <n v="15"/>
    <s v="Qty / 1,000"/>
    <m/>
    <s v="Public-Lighting"/>
    <x v="0"/>
    <n v="2"/>
    <n v="1"/>
    <s v="Lighting"/>
    <n v="0.98996686498346598"/>
    <n v="2.5626279547341602"/>
    <n v="82.810728255866906"/>
    <n v="5.8453543647486297E-2"/>
    <n v="0.71"/>
    <n v="58.795617061665503"/>
    <n v="4.1502015989715202E-2"/>
    <n v="2979"/>
    <n v="1.17333333333333"/>
    <n v="1.323"/>
    <n v="2.1333333333333301E-2"/>
    <n v="0.72"/>
    <n v="23.497818059751602"/>
    <d v="1900-01-15T18:49:11"/>
    <n v="43379"/>
    <n v="6.1364684269217998E-2"/>
    <n v="1.5056496046521299"/>
    <n v="0"/>
    <n v="881.93425592498249"/>
  </r>
  <r>
    <s v="STND-61368"/>
    <s v="Fremont School District 79"/>
    <s v="Fremont SD 79 - 28871 N Fremont Center Rd - Mundelein"/>
    <x v="7"/>
    <s v="Indoor Lighting"/>
    <x v="12"/>
    <n v="0"/>
    <n v="12052.338"/>
    <n v="10.840579"/>
    <x v="0"/>
    <x v="1"/>
    <n v="8"/>
    <s v="Qty / 1,000"/>
    <m/>
    <s v="Public-Lighting"/>
    <x v="0"/>
    <n v="2"/>
    <n v="1"/>
    <s v="Lighting"/>
    <n v="0.98996686498346598"/>
    <n v="2.5626279547341602"/>
    <n v="11931.415265581099"/>
    <n v="27.780370790904101"/>
    <n v="0.71"/>
    <n v="8471.3048385625807"/>
    <n v="19.7240632615419"/>
    <n v="2979"/>
    <n v="1.17333333333333"/>
    <n v="1.323"/>
    <n v="2.1333333333333301E-2"/>
    <n v="0.72"/>
    <n v="23.497818059751602"/>
    <d v="1900-01-15T18:49:11"/>
    <n v="43379"/>
    <n v="36.838618757083303"/>
    <n v="216.934823010565"/>
    <n v="0"/>
    <n v="67770.438708500646"/>
  </r>
  <r>
    <s v="STND-61368"/>
    <s v="Fremont School District 79"/>
    <s v="Fremont SD 79 - 28871 N Fremont Center Rd - Mundelein"/>
    <x v="38"/>
    <s v="Indoor Lighting"/>
    <x v="12"/>
    <n v="0"/>
    <n v="4175.8239999999996"/>
    <n v="0.93772800000000001"/>
    <x v="0"/>
    <x v="1"/>
    <n v="8"/>
    <s v="Qty / 1,000"/>
    <m/>
    <s v="Public-Lighting"/>
    <x v="0"/>
    <n v="2"/>
    <n v="1"/>
    <s v="Lighting"/>
    <n v="0.98996686498346598"/>
    <n v="2.5626279547341602"/>
    <n v="4133.9273940027197"/>
    <n v="2.4030479867369601"/>
    <n v="0.71"/>
    <n v="2935.0884497419302"/>
    <n v="1.7061640705832399"/>
    <n v="2979"/>
    <n v="1.17333333333333"/>
    <n v="1.323"/>
    <n v="2.1333333333333301E-2"/>
    <n v="0.72"/>
    <n v="23.497818059751602"/>
    <d v="1900-01-15T18:49:11"/>
    <n v="43379"/>
    <n v="2.5227261135644499"/>
    <n v="75.162316254594799"/>
    <n v="0"/>
    <n v="23480.707597935441"/>
  </r>
  <r>
    <s v="STND-61368"/>
    <s v="Fremont School District 79"/>
    <s v="Fremont SD 79 - 28871 N Fremont Center Rd - Mundelein"/>
    <x v="34"/>
    <s v="Indoor Lighting"/>
    <x v="12"/>
    <n v="0"/>
    <n v="259.31599999999997"/>
    <n v="0.18057599999999999"/>
    <x v="0"/>
    <x v="1"/>
    <n v="8"/>
    <s v="Qty / 1,000"/>
    <m/>
    <s v="Public-Lighting"/>
    <x v="0"/>
    <n v="2"/>
    <n v="1"/>
    <s v="Lighting"/>
    <n v="0.98996686498346598"/>
    <n v="2.5626279547341602"/>
    <n v="256.714247560052"/>
    <n v="0.462749105554076"/>
    <n v="0.71"/>
    <n v="182.26711576763699"/>
    <n v="0.328551864943394"/>
    <n v="2979"/>
    <n v="1.17333333333333"/>
    <n v="1.323"/>
    <n v="2.1333333333333301E-2"/>
    <n v="0.72"/>
    <n v="23.497818059751602"/>
    <d v="1900-01-15T18:49:11"/>
    <n v="43379"/>
    <n v="0.48579523132829"/>
    <n v="4.6675317738191398"/>
    <n v="0"/>
    <n v="1458.136926141096"/>
  </r>
  <r>
    <s v="STND-61369"/>
    <s v="7-ELEVEN INC"/>
    <s v="7-Eleven - 100 E Maple - New Lenox"/>
    <x v="13"/>
    <s v="Commercial Kitchen Equipment"/>
    <x v="5"/>
    <n v="0"/>
    <n v="1476"/>
    <n v="0.158"/>
    <x v="7"/>
    <x v="0"/>
    <n v="12"/>
    <s v="ΔkWpeak / CF"/>
    <n v="0.93700000000000006"/>
    <s v="Private-Non-Lighting"/>
    <x v="2"/>
    <n v="3"/>
    <n v="1"/>
    <s v="Non-Lighting"/>
    <n v="0.98952339343681495"/>
    <n v="0.43468415683807998"/>
    <n v="1460.5365287127399"/>
    <n v="6.86800967804167E-2"/>
    <n v="0.7"/>
    <n v="1022.37557009892"/>
    <n v="4.8076067746291702E-2"/>
    <n v="4661"/>
    <n v="1.07"/>
    <n v="1.24"/>
    <n v="2.9000000000000001E-2"/>
    <n v="0.745"/>
    <n v="15.018236429950701"/>
    <d v="1900-01-09T17:27:20"/>
    <n v="43370"/>
    <n v="7.3297862092226995E-2"/>
    <n v="0"/>
    <n v="0"/>
    <n v="12268.50684118704"/>
  </r>
  <r>
    <s v="STND-61371"/>
    <s v="CP-Midway Busines Center LLC"/>
    <s v="C-P Midway Business Center LLC - 5248 S Cicero Ave - Chicago"/>
    <x v="0"/>
    <s v="Indoor Lighting"/>
    <x v="16"/>
    <n v="0"/>
    <n v="1053.1400000000001"/>
    <n v="0.23680799999999999"/>
    <x v="0"/>
    <x v="0"/>
    <n v="14.701558365186701"/>
    <s v="Qty / 1,000"/>
    <m/>
    <s v="Private-Lighting"/>
    <x v="0"/>
    <n v="3"/>
    <n v="1"/>
    <s v="Lighting"/>
    <n v="0.91633259480590001"/>
    <n v="1.30467645558681"/>
    <n v="965.02650889388497"/>
    <n v="0.30895782209459999"/>
    <n v="0.71"/>
    <n v="685.168821314659"/>
    <n v="0.21936005368716599"/>
    <n v="3401"/>
    <n v="1"/>
    <n v="1"/>
    <n v="0"/>
    <n v="0.92"/>
    <n v="20.582181711261399"/>
    <d v="1900-01-13T16:50:15"/>
    <n v="43434"/>
    <n v="0.33582371966804397"/>
    <n v="0"/>
    <n v="0"/>
    <n v="10073.049416563637"/>
  </r>
  <r>
    <s v="STND-61371"/>
    <s v="CP-Midway Busines Center LLC"/>
    <s v="C-P Midway Business Center LLC - 5248 S Cicero Ave - Chicago"/>
    <x v="0"/>
    <s v="Indoor Lighting"/>
    <x v="16"/>
    <n v="0"/>
    <n v="-2835.3780000000002"/>
    <n v="-0.63756000000000002"/>
    <x v="0"/>
    <x v="0"/>
    <n v="14.701558365186701"/>
    <s v="Qty / 1,000"/>
    <m/>
    <s v="Private-Lighting"/>
    <x v="0"/>
    <n v="3"/>
    <n v="1"/>
    <s v="Lighting"/>
    <n v="0.91633259480590001"/>
    <n v="1.30467645558681"/>
    <n v="-2598.1492799955599"/>
    <n v="-0.83180952102392403"/>
    <n v="0.71"/>
    <n v="-1844.6859887968501"/>
    <n v="-0.590584759926986"/>
    <n v="3401"/>
    <n v="1"/>
    <n v="1"/>
    <n v="0"/>
    <n v="0.92"/>
    <n v="20.582181711261399"/>
    <d v="1900-01-13T16:50:15"/>
    <n v="43434"/>
    <n v="-0.90414078372165696"/>
    <n v="0"/>
    <n v="0"/>
    <n v="-27119.758729739031"/>
  </r>
  <r>
    <s v="STND-61371"/>
    <s v="CP-Midway Busines Center LLC"/>
    <s v="C-P Midway Business Center LLC - 5248 S Cicero Ave - Chicago"/>
    <x v="0"/>
    <s v="Indoor Lighting"/>
    <x v="16"/>
    <n v="0"/>
    <n v="71002.89"/>
    <n v="11.236931999999999"/>
    <x v="0"/>
    <x v="0"/>
    <n v="14.701558365186701"/>
    <s v="Qty / 1,000"/>
    <m/>
    <s v="Private-Lighting"/>
    <x v="0"/>
    <n v="3"/>
    <n v="1"/>
    <s v="Lighting"/>
    <n v="0.91633259480590001"/>
    <n v="1.30467645558681"/>
    <n v="65062.262432417898"/>
    <n v="14.66056061343"/>
    <n v="0.71"/>
    <n v="46194.206327016698"/>
    <n v="10.4089980355353"/>
    <n v="3401"/>
    <n v="1"/>
    <n v="1"/>
    <n v="0"/>
    <n v="0.92"/>
    <n v="20.582181711261399"/>
    <d v="1900-01-13T16:50:15"/>
    <n v="43434"/>
    <n v="15.9353919711195"/>
    <n v="0"/>
    <n v="0"/>
    <n v="679126.82045011281"/>
  </r>
  <r>
    <s v="STND-61371"/>
    <s v="CP-Midway Busines Center LLC"/>
    <s v="C-P Midway Business Center LLC - 5248 S Cicero Ave - Chicago"/>
    <x v="0"/>
    <s v="Indoor Lighting"/>
    <x v="16"/>
    <n v="0"/>
    <n v="906.86599999999999"/>
    <n v="0.14352100000000001"/>
    <x v="0"/>
    <x v="0"/>
    <n v="14.701558365186701"/>
    <s v="Qty / 1,000"/>
    <m/>
    <s v="Private-Lighting"/>
    <x v="0"/>
    <n v="3"/>
    <n v="1"/>
    <s v="Lighting"/>
    <n v="0.91633259480590001"/>
    <n v="1.30467645558681"/>
    <n v="830.99087492124704"/>
    <n v="0.18724846958227401"/>
    <n v="0.71"/>
    <n v="590.00352119408501"/>
    <n v="0.13294641340341501"/>
    <n v="3401"/>
    <n v="1"/>
    <n v="1"/>
    <n v="0"/>
    <n v="0.92"/>
    <n v="20.582181711261399"/>
    <d v="1900-01-13T16:50:15"/>
    <n v="43434"/>
    <n v="0.20353094519812401"/>
    <n v="0"/>
    <n v="0"/>
    <n v="8673.9712025005101"/>
  </r>
  <r>
    <s v="STND-61372"/>
    <s v="Aptakisic-Tripp Community Consolidated School District No. 102"/>
    <s v="Aptakisic-Tripp School District 102 (Pritchett Elementary School) - 200 Horatio Blvd - Buffalo Grove"/>
    <x v="0"/>
    <s v="Indoor Lighting"/>
    <x v="12"/>
    <n v="0"/>
    <n v="8636.8960000000006"/>
    <n v="2.3550909999999998"/>
    <x v="0"/>
    <x v="1"/>
    <n v="15"/>
    <s v="Qty / 1,000"/>
    <m/>
    <s v="Public-Lighting"/>
    <x v="0"/>
    <n v="3"/>
    <n v="1"/>
    <s v="Lighting"/>
    <n v="0.99829244462109001"/>
    <n v="0.987374621353864"/>
    <n v="8622.1480217781209"/>
    <n v="2.32535708437889"/>
    <n v="0.71"/>
    <n v="6121.7250954624596"/>
    <n v="1.65100352990901"/>
    <n v="2979"/>
    <n v="1.17333333333333"/>
    <n v="1.323"/>
    <n v="2.1333333333333301E-2"/>
    <n v="0.72"/>
    <n v="23.497818059751602"/>
    <d v="1900-01-15T18:49:11"/>
    <n v="43408"/>
    <n v="2.4411659993899502"/>
    <n v="156.76632766869301"/>
    <n v="0"/>
    <n v="91825.876431936893"/>
  </r>
  <r>
    <s v="STND-61372"/>
    <s v="Aptakisic-Tripp Community Consolidated School District No. 102"/>
    <s v="Aptakisic-Tripp School District 102 (Pritchett Elementary School) - 200 Horatio Blvd - Buffalo Grove"/>
    <x v="0"/>
    <s v="Indoor Lighting"/>
    <x v="12"/>
    <n v="0"/>
    <n v="6991.7730000000001"/>
    <n v="1.9065019999999999"/>
    <x v="0"/>
    <x v="1"/>
    <n v="15"/>
    <s v="Qty / 1,000"/>
    <m/>
    <s v="Public-Lighting"/>
    <x v="0"/>
    <n v="3"/>
    <n v="1"/>
    <s v="Lighting"/>
    <n v="0.99829244462109001"/>
    <n v="0.987374621353864"/>
    <n v="6979.8341604057396"/>
    <n v="1.8824316903603799"/>
    <n v="0.71"/>
    <n v="4955.6822538880697"/>
    <n v="1.3365265001558699"/>
    <n v="2979"/>
    <n v="1.17333333333333"/>
    <n v="1.323"/>
    <n v="2.1333333333333301E-2"/>
    <n v="0.72"/>
    <n v="23.497818059751602"/>
    <d v="1900-01-15T18:49:11"/>
    <n v="43408"/>
    <n v="1.9761817527088901"/>
    <n v="126.906075643741"/>
    <n v="0"/>
    <n v="74335.233808321049"/>
  </r>
  <r>
    <s v="STND-61372"/>
    <s v="Aptakisic-Tripp Community Consolidated School District No. 102"/>
    <s v="Aptakisic-Tripp School District 102 (Pritchett Elementary School) - 200 Horatio Blvd - Buffalo Grove"/>
    <x v="0"/>
    <s v="Indoor Lighting"/>
    <x v="12"/>
    <n v="0"/>
    <n v="16290.9"/>
    <n v="4.44217"/>
    <x v="0"/>
    <x v="1"/>
    <n v="15"/>
    <s v="Qty / 1,000"/>
    <m/>
    <s v="Public-Lighting"/>
    <x v="0"/>
    <n v="3"/>
    <n v="1"/>
    <s v="Lighting"/>
    <n v="0.99829244462109001"/>
    <n v="0.987374621353864"/>
    <n v="16263.0823860777"/>
    <n v="4.3860859217394896"/>
    <n v="0.71"/>
    <n v="11546.788494115201"/>
    <n v="3.1141210044350398"/>
    <n v="2979"/>
    <n v="1.17333333333333"/>
    <n v="1.323"/>
    <n v="2.1333333333333301E-2"/>
    <n v="0.72"/>
    <n v="23.497818059751602"/>
    <d v="1900-01-15T18:49:11"/>
    <n v="43408"/>
    <n v="4.6045245672078297"/>
    <n v="295.69240701959501"/>
    <n v="0"/>
    <n v="173201.82741172801"/>
  </r>
  <r>
    <s v="STND-61372"/>
    <s v="Aptakisic-Tripp Community Consolidated School District No. 102"/>
    <s v="Aptakisic-Tripp School District 102 (Pritchett Elementary School) - 200 Horatio Blvd - Buffalo Grove"/>
    <x v="0"/>
    <s v="Indoor Lighting"/>
    <x v="12"/>
    <n v="0"/>
    <n v="794.678"/>
    <n v="0.21669099999999999"/>
    <x v="0"/>
    <x v="1"/>
    <n v="15"/>
    <s v="Qty / 1,000"/>
    <m/>
    <s v="Public-Lighting"/>
    <x v="0"/>
    <n v="3"/>
    <n v="1"/>
    <s v="Lighting"/>
    <n v="0.99829244462109001"/>
    <n v="0.987374621353864"/>
    <n v="793.32104330659899"/>
    <n v="0.21395519407579"/>
    <n v="0.71"/>
    <n v="563.25794074768498"/>
    <n v="0.15190818779381099"/>
    <n v="2979"/>
    <n v="1.17333333333333"/>
    <n v="1.323"/>
    <n v="2.1333333333333301E-2"/>
    <n v="0.72"/>
    <n v="23.497818059751602"/>
    <d v="1900-01-15T18:49:11"/>
    <n v="43408"/>
    <n v="0.22461072696291101"/>
    <n v="14.4240189692109"/>
    <n v="0"/>
    <n v="8448.8691112152756"/>
  </r>
  <r>
    <s v="STND-61372"/>
    <s v="Aptakisic-Tripp Community Consolidated School District No. 102"/>
    <s v="Aptakisic-Tripp School District 102 (Pritchett Elementary School) - 200 Horatio Blvd - Buffalo Grove"/>
    <x v="0"/>
    <s v="Indoor Lighting"/>
    <x v="12"/>
    <n v="0"/>
    <n v="-9086.5159999999996"/>
    <n v="-2.4776929999999999"/>
    <x v="0"/>
    <x v="1"/>
    <n v="15"/>
    <s v="Qty / 1,000"/>
    <m/>
    <s v="Public-Lighting"/>
    <x v="0"/>
    <n v="3"/>
    <n v="1"/>
    <s v="Lighting"/>
    <n v="0.99829244462109001"/>
    <n v="0.987374621353864"/>
    <n v="-9071.0002707286494"/>
    <n v="-2.4464111877061199"/>
    <n v="0.71"/>
    <n v="-6440.4101922173404"/>
    <n v="-1.7369519432713401"/>
    <n v="2979"/>
    <n v="1.17333333333333"/>
    <n v="1.323"/>
    <n v="2.1333333333333301E-2"/>
    <n v="0.72"/>
    <n v="23.497818059751602"/>
    <d v="1900-01-15T18:49:11"/>
    <n v="43408"/>
    <n v="-2.5682489162951598"/>
    <n v="-164.92727764961199"/>
    <n v="0"/>
    <n v="-96606.152883260103"/>
  </r>
  <r>
    <s v="STND-61372"/>
    <s v="Aptakisic-Tripp Community Consolidated School District No. 102"/>
    <s v="Aptakisic-Tripp School District 102 (Pritchett Elementary School) - 200 Horatio Blvd - Buffalo Grove"/>
    <x v="0"/>
    <s v="Indoor Lighting"/>
    <x v="12"/>
    <n v="0"/>
    <n v="-505.387"/>
    <n v="-0.13780800000000001"/>
    <x v="0"/>
    <x v="1"/>
    <n v="15"/>
    <s v="Qty / 1,000"/>
    <m/>
    <s v="Public-Lighting"/>
    <x v="0"/>
    <n v="3"/>
    <n v="1"/>
    <s v="Lighting"/>
    <n v="0.99829244462109001"/>
    <n v="0.987374621353864"/>
    <n v="-504.52402370971902"/>
    <n v="-0.13606812181953301"/>
    <n v="0.71"/>
    <n v="-358.21205683390002"/>
    <n v="-9.66083664918687E-2"/>
    <n v="2979"/>
    <n v="1.17333333333333"/>
    <n v="1.323"/>
    <n v="2.1333333333333301E-2"/>
    <n v="0.72"/>
    <n v="23.497818059751602"/>
    <d v="1900-01-15T18:49:11"/>
    <n v="43408"/>
    <n v="-0.142844673111965"/>
    <n v="-9.1731640674494397"/>
    <n v="0"/>
    <n v="-5373.1808525085007"/>
  </r>
  <r>
    <s v="STND-61372"/>
    <s v="Aptakisic-Tripp Community Consolidated School District No. 102"/>
    <s v="Aptakisic-Tripp School District 102 (Pritchett Elementary School) - 200 Horatio Blvd - Buffalo Grove"/>
    <x v="0"/>
    <s v="Indoor Lighting"/>
    <x v="12"/>
    <n v="0"/>
    <n v="-2004.1220000000001"/>
    <n v="-0.54647999999999997"/>
    <x v="0"/>
    <x v="1"/>
    <n v="15"/>
    <s v="Qty / 1,000"/>
    <m/>
    <s v="Public-Lighting"/>
    <x v="0"/>
    <n v="3"/>
    <n v="1"/>
    <s v="Lighting"/>
    <n v="0.99829244462109001"/>
    <n v="0.987374621353864"/>
    <n v="-2000.69985069891"/>
    <n v="-0.53958048307745998"/>
    <n v="0.71"/>
    <n v="-1420.49689399623"/>
    <n v="-0.38310214298499601"/>
    <n v="2979"/>
    <n v="1.17333333333333"/>
    <n v="1.323"/>
    <n v="2.1333333333333301E-2"/>
    <n v="0.72"/>
    <n v="23.497818059751602"/>
    <d v="1900-01-15T18:49:11"/>
    <n v="43408"/>
    <n v="-0.56645301406468895"/>
    <n v="-36.376360921798401"/>
    <n v="0"/>
    <n v="-21307.45340994345"/>
  </r>
  <r>
    <s v="STND-61372"/>
    <s v="Aptakisic-Tripp Community Consolidated School District No. 102"/>
    <s v="Aptakisic-Tripp School District 102 (Pritchett Elementary School) - 200 Horatio Blvd - Buffalo Grove"/>
    <x v="0"/>
    <s v="Indoor Lighting"/>
    <x v="12"/>
    <n v="0"/>
    <n v="-4600.768"/>
    <n v="-1.2545280000000001"/>
    <x v="0"/>
    <x v="1"/>
    <n v="15"/>
    <s v="Qty / 1,000"/>
    <m/>
    <s v="Public-Lighting"/>
    <x v="0"/>
    <n v="3"/>
    <n v="1"/>
    <s v="Lighting"/>
    <n v="0.99829244462109001"/>
    <n v="0.987374621353864"/>
    <n v="-4592.9119338544897"/>
    <n v="-1.23868910897782"/>
    <n v="0.71"/>
    <n v="-3260.9674730366801"/>
    <n v="-0.87946926737425302"/>
    <n v="2979"/>
    <n v="1.17333333333333"/>
    <n v="1.323"/>
    <n v="2.1333333333333301E-2"/>
    <n v="0.72"/>
    <n v="23.497818059751602"/>
    <d v="1900-01-15T18:49:11"/>
    <n v="43408"/>
    <n v="-1.3003790931571999"/>
    <n v="-83.507489706445199"/>
    <n v="0"/>
    <n v="-48914.512095550199"/>
  </r>
  <r>
    <s v="STND-61372"/>
    <s v="Aptakisic-Tripp Community Consolidated School District No. 102"/>
    <s v="Aptakisic-Tripp School District 102 (Pritchett Elementary School) - 200 Horatio Blvd - Buffalo Grove"/>
    <x v="0"/>
    <s v="Indoor Lighting"/>
    <x v="12"/>
    <n v="0"/>
    <n v="-1840.307"/>
    <n v="-0.50181100000000001"/>
    <x v="0"/>
    <x v="1"/>
    <n v="15"/>
    <s v="Qty / 1,000"/>
    <m/>
    <s v="Public-Lighting"/>
    <x v="0"/>
    <n v="3"/>
    <n v="1"/>
    <s v="Lighting"/>
    <n v="0.99829244462109001"/>
    <n v="0.987374621353864"/>
    <n v="-1837.1645738833099"/>
    <n v="-0.49547544611620398"/>
    <n v="0.71"/>
    <n v="-1304.38684745715"/>
    <n v="-0.351787566742505"/>
    <n v="2979"/>
    <n v="1.17333333333333"/>
    <n v="1.323"/>
    <n v="2.1333333333333301E-2"/>
    <n v="0.72"/>
    <n v="23.497818059751602"/>
    <d v="1900-01-15T18:49:11"/>
    <n v="43408"/>
    <n v="-0.52015142995318298"/>
    <n v="-33.402992252423701"/>
    <n v="0"/>
    <n v="-19565.80271185725"/>
  </r>
  <r>
    <s v="STND-61372"/>
    <s v="Aptakisic-Tripp Community Consolidated School District No. 102"/>
    <s v="Aptakisic-Tripp School District 102 (Pritchett Elementary School) - 200 Horatio Blvd - Buffalo Grove"/>
    <x v="7"/>
    <s v="Indoor Lighting"/>
    <x v="12"/>
    <n v="0"/>
    <n v="2180.7640000000001"/>
    <n v="1.9615069999999999"/>
    <x v="0"/>
    <x v="1"/>
    <n v="8"/>
    <s v="Qty / 1,000"/>
    <m/>
    <s v="Public-Lighting"/>
    <x v="0"/>
    <n v="3"/>
    <n v="1"/>
    <s v="Lighting"/>
    <n v="0.99829244462109001"/>
    <n v="0.987374621353864"/>
    <n v="2177.04022470167"/>
    <n v="1.9367422314079501"/>
    <n v="0.71"/>
    <n v="1545.69855953818"/>
    <n v="1.37508698429965"/>
    <n v="2979"/>
    <n v="1.17333333333333"/>
    <n v="1.323"/>
    <n v="2.1333333333333301E-2"/>
    <n v="0.72"/>
    <n v="23.497818059751602"/>
    <d v="1900-01-15T18:49:11"/>
    <n v="43408"/>
    <n v="2.56824897085035"/>
    <n v="39.5825495400303"/>
    <n v="0"/>
    <n v="12365.58847630544"/>
  </r>
  <r>
    <s v="STND-61372"/>
    <s v="Aptakisic-Tripp Community Consolidated School District No. 102"/>
    <s v="Aptakisic-Tripp School District 102 (Pritchett Elementary School) - 200 Horatio Blvd - Buffalo Grove"/>
    <x v="7"/>
    <s v="Indoor Lighting"/>
    <x v="12"/>
    <n v="0"/>
    <n v="121.29300000000001"/>
    <n v="0.109098"/>
    <x v="0"/>
    <x v="1"/>
    <n v="8"/>
    <s v="Qty / 1,000"/>
    <m/>
    <s v="Public-Lighting"/>
    <x v="0"/>
    <n v="3"/>
    <n v="1"/>
    <s v="Lighting"/>
    <n v="0.99829244462109001"/>
    <n v="0.987374621353864"/>
    <n v="121.085885485426"/>
    <n v="0.107720596440464"/>
    <n v="0.71"/>
    <n v="85.970978694652402"/>
    <n v="7.6481623472729396E-2"/>
    <n v="2979"/>
    <n v="1.17333333333333"/>
    <n v="1.323"/>
    <n v="2.1333333333333301E-2"/>
    <n v="0.72"/>
    <n v="23.497818059751602"/>
    <d v="1900-01-15T18:49:11"/>
    <n v="43408"/>
    <n v="0.142844673111965"/>
    <n v="2.2015615542804698"/>
    <n v="0"/>
    <n v="687.76782955721922"/>
  </r>
  <r>
    <s v="STND-61372"/>
    <s v="Aptakisic-Tripp Community Consolidated School District No. 102"/>
    <s v="Aptakisic-Tripp School District 102 (Pritchett Elementary School) - 200 Horatio Blvd - Buffalo Grove"/>
    <x v="7"/>
    <s v="Indoor Lighting"/>
    <x v="12"/>
    <n v="0"/>
    <n v="480.98899999999998"/>
    <n v="0.43263000000000001"/>
    <x v="0"/>
    <x v="1"/>
    <n v="8"/>
    <s v="Qty / 1,000"/>
    <m/>
    <s v="Public-Lighting"/>
    <x v="0"/>
    <n v="3"/>
    <n v="1"/>
    <s v="Lighting"/>
    <n v="0.99829244462109001"/>
    <n v="0.987374621353864"/>
    <n v="480.16768464585402"/>
    <n v="0.42716788243632198"/>
    <n v="0.71"/>
    <n v="340.91905609855598"/>
    <n v="0.30328919652978897"/>
    <n v="2979"/>
    <n v="1.17333333333333"/>
    <n v="1.323"/>
    <n v="2.1333333333333301E-2"/>
    <n v="0.72"/>
    <n v="23.497818059751602"/>
    <d v="1900-01-15T18:49:11"/>
    <n v="43408"/>
    <n v="0.56645301406468895"/>
    <n v="8.7303215390155202"/>
    <n v="0"/>
    <n v="2727.3524487884479"/>
  </r>
  <r>
    <s v="STND-61372"/>
    <s v="Aptakisic-Tripp Community Consolidated School District No. 102"/>
    <s v="Aptakisic-Tripp School District 102 (Pritchett Elementary School) - 200 Horatio Blvd - Buffalo Grove"/>
    <x v="7"/>
    <s v="Indoor Lighting"/>
    <x v="12"/>
    <n v="0"/>
    <n v="1104.184"/>
    <n v="0.99316800000000005"/>
    <x v="0"/>
    <x v="1"/>
    <n v="8"/>
    <s v="Qty / 1,000"/>
    <m/>
    <s v="Public-Lighting"/>
    <x v="0"/>
    <n v="3"/>
    <n v="1"/>
    <s v="Lighting"/>
    <n v="0.99829244462109001"/>
    <n v="0.987374621353864"/>
    <n v="1102.2985446714899"/>
    <n v="0.98062887794077502"/>
    <n v="0.71"/>
    <n v="782.63196671676099"/>
    <n v="0.69624650333795002"/>
    <n v="2979"/>
    <n v="1.17333333333333"/>
    <n v="1.323"/>
    <n v="2.1333333333333301E-2"/>
    <n v="0.72"/>
    <n v="23.497818059751602"/>
    <d v="1900-01-15T18:49:11"/>
    <n v="43408"/>
    <n v="1.3003790931571999"/>
    <n v="20.041791721299901"/>
    <n v="0"/>
    <n v="6261.0557337340879"/>
  </r>
  <r>
    <s v="STND-61372"/>
    <s v="Aptakisic-Tripp Community Consolidated School District No. 102"/>
    <s v="Aptakisic-Tripp School District 102 (Pritchett Elementary School) - 200 Horatio Blvd - Buffalo Grove"/>
    <x v="7"/>
    <s v="Indoor Lighting"/>
    <x v="12"/>
    <n v="0"/>
    <n v="441.67399999999998"/>
    <n v="0.39726699999999998"/>
    <x v="0"/>
    <x v="1"/>
    <n v="8"/>
    <s v="Qty / 1,000"/>
    <m/>
    <s v="Public-Lighting"/>
    <x v="0"/>
    <n v="3"/>
    <n v="1"/>
    <s v="Lighting"/>
    <n v="0.99829244462109001"/>
    <n v="0.987374621353864"/>
    <n v="440.91981718557503"/>
    <n v="0.39225135370138597"/>
    <n v="0.71"/>
    <n v="313.053070201759"/>
    <n v="0.27849846112798399"/>
    <n v="2979"/>
    <n v="1.17333333333333"/>
    <n v="1.323"/>
    <n v="2.1333333333333301E-2"/>
    <n v="0.72"/>
    <n v="23.497818059751602"/>
    <d v="1900-01-15T18:49:11"/>
    <n v="43408"/>
    <n v="0.52015137539800005"/>
    <n v="8.0167239488286501"/>
    <n v="0"/>
    <n v="2504.424561614072"/>
  </r>
  <r>
    <s v="STND-61373"/>
    <s v="Aptakisic-Tripp Community Consolidated School District No. 102"/>
    <s v="Aptakisic-Tripp Community Consolidated School District No. 102 (Tripp Elementary School) - 850 Highland Grove Dr - Buffalo Grove"/>
    <x v="0"/>
    <s v="Indoor Lighting"/>
    <x v="12"/>
    <n v="0"/>
    <n v="3325.1"/>
    <n v="0.90668199999999999"/>
    <x v="0"/>
    <x v="1"/>
    <n v="15"/>
    <s v="Qty / 1,000"/>
    <m/>
    <s v="Public-Lighting"/>
    <x v="0"/>
    <n v="3"/>
    <n v="1"/>
    <s v="Lighting"/>
    <n v="0.99829244462109001"/>
    <n v="0.987374621353864"/>
    <n v="3319.4222076095898"/>
    <n v="0.89523479643836401"/>
    <n v="0.71"/>
    <n v="2356.78976740281"/>
    <n v="0.63561670547123905"/>
    <n v="2979"/>
    <n v="1.17333333333333"/>
    <n v="1.323"/>
    <n v="2.1333333333333301E-2"/>
    <n v="0.72"/>
    <n v="23.497818059751602"/>
    <d v="1900-01-15T18:49:11"/>
    <n v="43408"/>
    <n v="0.93981985012845803"/>
    <n v="60.3531310474471"/>
    <n v="0"/>
    <n v="35351.846511042153"/>
  </r>
  <r>
    <s v="STND-61373"/>
    <s v="Aptakisic-Tripp Community Consolidated School District No. 102"/>
    <s v="Aptakisic-Tripp Community Consolidated School District No. 102 (Tripp Elementary School) - 850 Highland Grove Dr - Buffalo Grove"/>
    <x v="0"/>
    <s v="Indoor Lighting"/>
    <x v="12"/>
    <n v="0"/>
    <n v="4945.8249999999998"/>
    <n v="1.3486180000000001"/>
    <x v="0"/>
    <x v="1"/>
    <n v="15"/>
    <s v="Qty / 1,000"/>
    <m/>
    <s v="Public-Lighting"/>
    <x v="0"/>
    <n v="3"/>
    <n v="1"/>
    <s v="Lighting"/>
    <n v="0.99829244462109001"/>
    <n v="0.987374621353864"/>
    <n v="4937.3797299180997"/>
    <n v="1.33159118710101"/>
    <n v="0.71"/>
    <n v="3505.5396082418501"/>
    <n v="0.94542974284171399"/>
    <n v="2979"/>
    <n v="1.17333333333333"/>
    <n v="1.323"/>
    <n v="2.1333333333333301E-2"/>
    <n v="0.72"/>
    <n v="23.497818059751602"/>
    <d v="1900-01-15T18:49:11"/>
    <n v="43408"/>
    <n v="1.39790793976338"/>
    <n v="89.770540543965595"/>
    <n v="0"/>
    <n v="52583.09412362775"/>
  </r>
  <r>
    <s v="STND-61373"/>
    <s v="Aptakisic-Tripp Community Consolidated School District No. 102"/>
    <s v="Aptakisic-Tripp Community Consolidated School District No. 102 (Tripp Elementary School) - 850 Highland Grove Dr - Buffalo Grove"/>
    <x v="7"/>
    <s v="Indoor Lighting"/>
    <x v="12"/>
    <n v="0"/>
    <n v="966.16099999999994"/>
    <n v="0.86902199999999996"/>
    <x v="0"/>
    <x v="1"/>
    <n v="8"/>
    <s v="Qty / 1,000"/>
    <m/>
    <s v="Public-Lighting"/>
    <x v="0"/>
    <n v="3"/>
    <n v="1"/>
    <s v="Lighting"/>
    <n v="0.99829244462109001"/>
    <n v="0.987374621353864"/>
    <n v="964.51122658755696"/>
    <n v="0.85805026819817798"/>
    <n v="0.71"/>
    <n v="684.80297087716599"/>
    <n v="0.609215690420706"/>
    <n v="2979"/>
    <n v="1.17333333333333"/>
    <n v="1.323"/>
    <n v="2.1333333333333301E-2"/>
    <n v="0.72"/>
    <n v="23.497818059751602"/>
    <d v="1900-01-15T18:49:11"/>
    <n v="43408"/>
    <n v="1.1378317065125501"/>
    <n v="17.536567756137401"/>
    <n v="0"/>
    <n v="5478.4237670173279"/>
  </r>
  <r>
    <s v="STND-61374"/>
    <s v="Central Big R Stores, INC"/>
    <s v="Big R Stores - 1027 W Reynolds - Pontiac"/>
    <x v="62"/>
    <s v="Indoor Lighting"/>
    <x v="0"/>
    <n v="0"/>
    <n v="195797.74400000001"/>
    <n v="39.715729000000003"/>
    <x v="0"/>
    <x v="0"/>
    <n v="9.1274187659729797"/>
    <s v="Qty / 1,000"/>
    <m/>
    <s v="Private-Lighting"/>
    <x v="0"/>
    <n v="2"/>
    <n v="1"/>
    <s v="Lighting"/>
    <n v="0.97902139861649395"/>
    <n v="0.93591656730105399"/>
    <n v="191690.18117683401"/>
    <n v="37.1706087535389"/>
    <n v="0.71"/>
    <n v="136100.02863555201"/>
    <n v="26.3911322150126"/>
    <n v="5478"/>
    <n v="1.1200000000000001"/>
    <n v="1.31"/>
    <n v="2.1999999999999999E-2"/>
    <n v="0.95"/>
    <n v="12.7783862723622"/>
    <d v="1900-01-08T03:03:29"/>
    <n v="43343"/>
    <n v="29.867905788299598"/>
    <n v="3765.3428445449599"/>
    <n v="0"/>
    <n v="1242241.9554175972"/>
  </r>
  <r>
    <s v="STND-61375"/>
    <s v="DeKalb Community Unit School District 428"/>
    <s v="Lincoln Elementary School District 428 - 222 E Sunset Pl - DeKalb"/>
    <x v="18"/>
    <s v="HVAC"/>
    <x v="12"/>
    <n v="0"/>
    <n v="5098.6000000000004"/>
    <n v="3.2934199999999998"/>
    <x v="3"/>
    <x v="1"/>
    <n v="20"/>
    <s v="ΔkWpeak / CF"/>
    <n v="1"/>
    <s v="Public-Non-Lighting"/>
    <x v="2"/>
    <n v="3"/>
    <n v="1"/>
    <s v="Non-Lighting"/>
    <n v="1.01534080484258"/>
    <n v="0.52563350510805795"/>
    <n v="5176.8166275703597"/>
    <n v="1.73113189839298"/>
    <n v="0.7"/>
    <n v="3623.7716392992502"/>
    <n v="1.21179232887509"/>
    <n v="2979"/>
    <n v="1.17333333333333"/>
    <n v="1.323"/>
    <n v="2.1333333333333301E-2"/>
    <n v="0.72"/>
    <n v="23.497818059751602"/>
    <d v="1900-01-15T18:49:11"/>
    <n v="43394"/>
    <n v="1.73113189839298"/>
    <n v="0"/>
    <n v="0"/>
    <n v="72475.432785985002"/>
  </r>
  <r>
    <s v="STND-61378"/>
    <s v="WM Bolthouse Farms Inc"/>
    <s v="Campbell's Soup Company - 7300 Santa Fe Dr - Hodgkins"/>
    <x v="0"/>
    <s v="Indoor Lighting"/>
    <x v="10"/>
    <n v="0"/>
    <n v="142215.18900000001"/>
    <n v="25.433741000000001"/>
    <x v="0"/>
    <x v="0"/>
    <n v="10.827197921178"/>
    <s v="Qty / 1,000"/>
    <m/>
    <s v="Private-Lighting"/>
    <x v="0"/>
    <n v="1"/>
    <n v="1"/>
    <s v="Lighting"/>
    <n v="0.99989942556735301"/>
    <n v="1.019640158801"/>
    <n v="142200.88578805301"/>
    <n v="25.933263712143599"/>
    <n v="0.71"/>
    <n v="100962.62890951701"/>
    <n v="18.412617235622001"/>
    <n v="4618"/>
    <n v="1.02"/>
    <n v="1.04"/>
    <n v="1.2E-2"/>
    <n v="0.81"/>
    <n v="15.158077089649201"/>
    <d v="1900-01-09T19:51:10"/>
    <n v="43373"/>
    <n v="30.784975916599699"/>
    <n v="1672.9515975065001"/>
    <n v="0"/>
    <n v="1093142.3658457883"/>
  </r>
  <r>
    <s v="STND-61378"/>
    <s v="WM Bolthouse Farms Inc"/>
    <s v="Campbell's Soup Company - 7300 Santa Fe Dr - Hodgkins"/>
    <x v="0"/>
    <s v="Indoor Lighting"/>
    <x v="10"/>
    <n v="0"/>
    <n v="494.58800000000002"/>
    <n v="8.8452000000000003E-2"/>
    <x v="0"/>
    <x v="0"/>
    <n v="10.827197921178"/>
    <s v="Qty / 1,000"/>
    <m/>
    <s v="Private-Lighting"/>
    <x v="0"/>
    <n v="1"/>
    <n v="1"/>
    <s v="Lighting"/>
    <n v="0.99989942556735301"/>
    <n v="1.019640158801"/>
    <n v="494.538257092506"/>
    <n v="9.0189211326266394E-2"/>
    <n v="0.71"/>
    <n v="351.12216253567902"/>
    <n v="6.4034340041649193E-2"/>
    <n v="4618"/>
    <n v="1.02"/>
    <n v="1.04"/>
    <n v="1.2E-2"/>
    <n v="0.81"/>
    <n v="15.158077089649201"/>
    <d v="1900-01-09T19:51:10"/>
    <n v="43373"/>
    <n v="0.107062216674105"/>
    <n v="5.8180971422647696"/>
    <n v="0"/>
    <n v="3801.6691482858278"/>
  </r>
  <r>
    <s v="STND-61378"/>
    <s v="WM Bolthouse Farms Inc"/>
    <s v="Campbell's Soup Company - 7300 Santa Fe Dr - Hodgkins"/>
    <x v="0"/>
    <s v="Indoor Lighting"/>
    <x v="10"/>
    <n v="0"/>
    <n v="8266.6820000000007"/>
    <n v="1.4784120000000001"/>
    <x v="0"/>
    <x v="0"/>
    <n v="10.827197921178"/>
    <s v="Qty / 1,000"/>
    <m/>
    <s v="Private-Lighting"/>
    <x v="0"/>
    <n v="1"/>
    <n v="1"/>
    <s v="Lighting"/>
    <n v="0.99989942556735301"/>
    <n v="1.019640158801"/>
    <n v="8265.8505831479706"/>
    <n v="1.5074482464533101"/>
    <n v="0.71"/>
    <n v="5868.75391403506"/>
    <n v="1.07028825498185"/>
    <n v="4618"/>
    <n v="1.02"/>
    <n v="1.04"/>
    <n v="1.2E-2"/>
    <n v="0.81"/>
    <n v="15.158077089649201"/>
    <d v="1900-01-09T19:51:10"/>
    <n v="43373"/>
    <n v="1.78946847869576"/>
    <n v="97.245300978211503"/>
    <n v="0"/>
    <n v="63542.160177945647"/>
  </r>
  <r>
    <s v="STND-61378"/>
    <s v="WM Bolthouse Farms Inc"/>
    <s v="Campbell's Soup Company - 7300 Santa Fe Dr - Hodgkins"/>
    <x v="0"/>
    <s v="Indoor Lighting"/>
    <x v="10"/>
    <n v="0"/>
    <n v="335712.06800000003"/>
    <n v="60.038690000000003"/>
    <x v="0"/>
    <x v="0"/>
    <n v="10.827197921178"/>
    <s v="Qty / 1,000"/>
    <m/>
    <s v="Private-Lighting"/>
    <x v="0"/>
    <n v="1"/>
    <n v="1"/>
    <s v="Lighting"/>
    <n v="0.99989942556735301"/>
    <n v="1.019640158801"/>
    <n v="335678.30394922802"/>
    <n v="61.217859405804298"/>
    <n v="0.71"/>
    <n v="238331.59580395199"/>
    <n v="43.464680178121"/>
    <n v="4618"/>
    <n v="1.02"/>
    <n v="1.04"/>
    <n v="1.2E-2"/>
    <n v="0.81"/>
    <n v="15.158077089649201"/>
    <d v="1900-01-09T19:51:10"/>
    <n v="43373"/>
    <n v="72.670773273746704"/>
    <n v="3949.1565170497402"/>
    <n v="0"/>
    <n v="2580463.3586395844"/>
  </r>
  <r>
    <s v="STND-61378"/>
    <s v="WM Bolthouse Farms Inc"/>
    <s v="Campbell's Soup Company - 7300 Santa Fe Dr - Hodgkins"/>
    <x v="0"/>
    <s v="Indoor Lighting"/>
    <x v="10"/>
    <n v="0"/>
    <n v="7687.308"/>
    <n v="1.374797"/>
    <x v="0"/>
    <x v="0"/>
    <n v="10.827197921178"/>
    <s v="Qty / 1,000"/>
    <m/>
    <s v="Private-Lighting"/>
    <x v="0"/>
    <n v="1"/>
    <n v="1"/>
    <s v="Lighting"/>
    <n v="0.99989942556735301"/>
    <n v="1.019640158801"/>
    <n v="7686.5348533593196"/>
    <n v="1.4017982313991399"/>
    <n v="0.71"/>
    <n v="5457.4397458851099"/>
    <n v="0.99527674429339197"/>
    <n v="4618"/>
    <n v="1.02"/>
    <n v="1.04"/>
    <n v="1.2E-2"/>
    <n v="0.81"/>
    <n v="15.158077089649201"/>
    <d v="1900-01-09T19:51:10"/>
    <n v="43373"/>
    <n v="1.66405298124305"/>
    <n v="90.429821804227203"/>
    <n v="0"/>
    <n v="59088.780271601456"/>
  </r>
  <r>
    <s v="STND-61378"/>
    <s v="WM Bolthouse Farms Inc"/>
    <s v="Campbell's Soup Company - 7300 Santa Fe Dr - Hodgkins"/>
    <x v="0"/>
    <s v="Indoor Lighting"/>
    <x v="10"/>
    <n v="0"/>
    <n v="18153.726999999999"/>
    <n v="3.24661"/>
    <x v="0"/>
    <x v="0"/>
    <n v="10.827197921178"/>
    <s v="Qty / 1,000"/>
    <m/>
    <s v="Private-Lighting"/>
    <x v="0"/>
    <n v="1"/>
    <n v="1"/>
    <s v="Lighting"/>
    <n v="0.99989942556735301"/>
    <n v="1.019640158801"/>
    <n v="18151.901199206499"/>
    <n v="3.3103739359649298"/>
    <n v="0.71"/>
    <n v="12887.8498514366"/>
    <n v="2.3503654945351"/>
    <n v="4618"/>
    <n v="1.02"/>
    <n v="1.04"/>
    <n v="1.2E-2"/>
    <n v="0.81"/>
    <n v="15.158077089649201"/>
    <d v="1900-01-09T19:51:10"/>
    <n v="43373"/>
    <n v="3.9296936561786899"/>
    <n v="213.55177881419499"/>
    <n v="0"/>
    <n v="139539.30111992854"/>
  </r>
  <r>
    <s v="STND-61378"/>
    <s v="WM Bolthouse Farms Inc"/>
    <s v="Campbell's Soup Company - 7300 Santa Fe Dr - Hodgkins"/>
    <x v="0"/>
    <s v="Indoor Lighting"/>
    <x v="10"/>
    <n v="0"/>
    <n v="1738.123"/>
    <n v="0.31084600000000001"/>
    <x v="0"/>
    <x v="0"/>
    <n v="10.827197921178"/>
    <s v="Qty / 1,000"/>
    <m/>
    <s v="Private-Lighting"/>
    <x v="0"/>
    <n v="1"/>
    <n v="1"/>
    <s v="Lighting"/>
    <n v="0.99989942556735301"/>
    <n v="1.019640158801"/>
    <n v="1737.9481892654001"/>
    <n v="0.316951064802657"/>
    <n v="0.71"/>
    <n v="1233.94321437844"/>
    <n v="0.225035256009886"/>
    <n v="4618"/>
    <n v="1.02"/>
    <n v="1.04"/>
    <n v="1.2E-2"/>
    <n v="0.81"/>
    <n v="15.158077089649201"/>
    <d v="1900-01-09T19:51:10"/>
    <n v="43373"/>
    <n v="0.37624770275718999"/>
    <n v="20.4464492854753"/>
    <n v="0"/>
    <n v="13360.147405569944"/>
  </r>
  <r>
    <s v="STND-61378"/>
    <s v="WM Bolthouse Farms Inc"/>
    <s v="Campbell's Soup Company - 7300 Santa Fe Dr - Hodgkins"/>
    <x v="7"/>
    <s v="Indoor Lighting"/>
    <x v="10"/>
    <n v="0"/>
    <n v="54835.373"/>
    <n v="33.294517999999997"/>
    <x v="0"/>
    <x v="0"/>
    <n v="8"/>
    <s v="Qty / 1,000"/>
    <m/>
    <s v="Private-Lighting"/>
    <x v="0"/>
    <n v="1"/>
    <n v="1"/>
    <s v="Lighting"/>
    <n v="0.99989942556735301"/>
    <n v="1.019640158801"/>
    <n v="54829.857963471499"/>
    <n v="33.948427620722903"/>
    <n v="0.71"/>
    <n v="38929.199154064801"/>
    <n v="24.103383610713198"/>
    <n v="4618"/>
    <n v="1.02"/>
    <n v="1.04"/>
    <n v="1.2E-2"/>
    <n v="0.81"/>
    <n v="15.158077089649201"/>
    <d v="1900-01-09T19:51:10"/>
    <n v="43373"/>
    <n v="49.458664948605602"/>
    <n v="645.05715251142999"/>
    <n v="0"/>
    <n v="311433.59323251841"/>
  </r>
  <r>
    <s v="STND-61378"/>
    <s v="WM Bolthouse Farms Inc"/>
    <s v="Campbell's Soup Company - 7300 Santa Fe Dr - Hodgkins"/>
    <x v="62"/>
    <s v="Indoor Lighting"/>
    <x v="10"/>
    <n v="0"/>
    <n v="942.072"/>
    <n v="0.16847999999999999"/>
    <x v="0"/>
    <x v="0"/>
    <n v="10.827197921178"/>
    <s v="Qty / 1,000"/>
    <m/>
    <s v="Private-Lighting"/>
    <x v="0"/>
    <n v="1"/>
    <n v="1"/>
    <s v="Lighting"/>
    <n v="0.99989942556735301"/>
    <n v="1.019640158801"/>
    <n v="941.97725164308702"/>
    <n v="0.17178897395479301"/>
    <n v="0.71"/>
    <n v="668.80384866659199"/>
    <n v="0.121970171507903"/>
    <n v="4618"/>
    <n v="1.02"/>
    <n v="1.04"/>
    <n v="1.2E-2"/>
    <n v="0.81"/>
    <n v="15.158077089649201"/>
    <d v="1900-01-09T19:51:10"/>
    <n v="43373"/>
    <n v="0.203928031760201"/>
    <n v="11.082085313448101"/>
    <n v="0"/>
    <n v="7241.2716399587698"/>
  </r>
  <r>
    <s v="STND-61378"/>
    <s v="WM Bolthouse Farms Inc"/>
    <s v="Campbell's Soup Company - 7300 Santa Fe Dr - Hodgkins"/>
    <x v="62"/>
    <s v="Indoor Lighting"/>
    <x v="10"/>
    <n v="0"/>
    <n v="230.80799999999999"/>
    <n v="4.1278000000000002E-2"/>
    <x v="0"/>
    <x v="0"/>
    <n v="10.827197921178"/>
    <s v="Qty / 1,000"/>
    <m/>
    <s v="Private-Lighting"/>
    <x v="0"/>
    <n v="1"/>
    <n v="1"/>
    <s v="Lighting"/>
    <n v="0.99989942556735301"/>
    <n v="1.019640158801"/>
    <n v="230.78478661635"/>
    <n v="4.2088706474987803E-2"/>
    <n v="0.71"/>
    <n v="163.85719849760801"/>
    <n v="2.9882981597241402E-2"/>
    <n v="4618"/>
    <n v="1.02"/>
    <n v="1.04"/>
    <n v="1.2E-2"/>
    <n v="0.81"/>
    <n v="15.158077089649201"/>
    <d v="1900-01-09T19:51:10"/>
    <n v="43373"/>
    <n v="4.9962851940868802E-2"/>
    <n v="2.71511513666294"/>
    <n v="0"/>
    <n v="1774.1143189433524"/>
  </r>
  <r>
    <s v="STND-61378"/>
    <s v="WM Bolthouse Farms Inc"/>
    <s v="Campbell's Soup Company - 7300 Santa Fe Dr - Hodgkins"/>
    <x v="62"/>
    <s v="Indoor Lighting"/>
    <x v="10"/>
    <n v="0"/>
    <n v="2020.7439999999999"/>
    <n v="0.36138999999999999"/>
    <x v="0"/>
    <x v="0"/>
    <n v="10.827197921178"/>
    <s v="Qty / 1,000"/>
    <m/>
    <s v="Private-Lighting"/>
    <x v="0"/>
    <n v="1"/>
    <n v="1"/>
    <s v="Lighting"/>
    <n v="0.99989942556735301"/>
    <n v="1.019640158801"/>
    <n v="2020.5407648186699"/>
    <n v="0.36848775698909503"/>
    <n v="0.71"/>
    <n v="1434.58394302126"/>
    <n v="0.26162630746225701"/>
    <n v="4618"/>
    <n v="1.02"/>
    <n v="1.04"/>
    <n v="1.2E-2"/>
    <n v="0.81"/>
    <n v="15.158077089649201"/>
    <d v="1900-01-09T19:51:10"/>
    <n v="43373"/>
    <n v="0.43742611228525002"/>
    <n v="23.771067821396201"/>
    <n v="0"/>
    <n v="15532.524285635123"/>
  </r>
  <r>
    <s v="STND-61378"/>
    <s v="WM Bolthouse Farms Inc"/>
    <s v="Campbell's Soup Company - 7300 Santa Fe Dr - Hodgkins"/>
    <x v="62"/>
    <s v="Indoor Lighting"/>
    <x v="10"/>
    <n v="0"/>
    <n v="230.80799999999999"/>
    <n v="4.1278000000000002E-2"/>
    <x v="0"/>
    <x v="0"/>
    <n v="10.827197921178"/>
    <s v="Qty / 1,000"/>
    <m/>
    <s v="Private-Lighting"/>
    <x v="0"/>
    <n v="1"/>
    <n v="1"/>
    <s v="Lighting"/>
    <n v="0.99989942556735301"/>
    <n v="1.019640158801"/>
    <n v="230.78478661635"/>
    <n v="4.2088706474987803E-2"/>
    <n v="0.71"/>
    <n v="163.85719849760801"/>
    <n v="2.9882981597241402E-2"/>
    <n v="4618"/>
    <n v="1.02"/>
    <n v="1.04"/>
    <n v="1.2E-2"/>
    <n v="0.81"/>
    <n v="15.158077089649201"/>
    <d v="1900-01-09T19:51:10"/>
    <n v="43373"/>
    <n v="4.9962851940868802E-2"/>
    <n v="2.71511513666294"/>
    <n v="0"/>
    <n v="1774.1143189433524"/>
  </r>
  <r>
    <s v="STND-61378"/>
    <s v="WM Bolthouse Farms Inc"/>
    <s v="Campbell's Soup Company - 7300 Santa Fe Dr - Hodgkins"/>
    <x v="0"/>
    <s v="Indoor Lighting"/>
    <x v="10"/>
    <n v="0"/>
    <n v="310.88400000000001"/>
    <n v="5.5598000000000002E-2"/>
    <x v="0"/>
    <x v="0"/>
    <n v="10.827197921178"/>
    <s v="Qty / 1,000"/>
    <m/>
    <s v="Private-Lighting"/>
    <x v="0"/>
    <n v="1"/>
    <n v="1"/>
    <s v="Lighting"/>
    <n v="0.99989942556735301"/>
    <n v="1.019640158801"/>
    <n v="310.85273301808098"/>
    <n v="5.66899535490182E-2"/>
    <n v="0.71"/>
    <n v="220.70544044283699"/>
    <n v="4.0249867019802897E-2"/>
    <n v="4618"/>
    <n v="1.02"/>
    <n v="1.04"/>
    <n v="1.2E-2"/>
    <n v="0.81"/>
    <n v="15.158077089649201"/>
    <d v="1900-01-09T19:51:10"/>
    <n v="43373"/>
    <n v="6.7295766321246703E-2"/>
    <n v="3.6570909766833002"/>
    <n v="0"/>
    <n v="2389.6214859553593"/>
  </r>
  <r>
    <s v="STND-61378"/>
    <s v="WM Bolthouse Farms Inc"/>
    <s v="Campbell's Soup Company - 7300 Santa Fe Dr - Hodgkins"/>
    <x v="0"/>
    <s v="Indoor Lighting"/>
    <x v="10"/>
    <n v="0"/>
    <n v="706.55399999999997"/>
    <n v="0.12636"/>
    <x v="0"/>
    <x v="0"/>
    <n v="10.827197921178"/>
    <s v="Qty / 1,000"/>
    <m/>
    <s v="Private-Lighting"/>
    <x v="0"/>
    <n v="1"/>
    <n v="1"/>
    <s v="Lighting"/>
    <n v="0.99989942556735301"/>
    <n v="1.019640158801"/>
    <n v="706.48293873231501"/>
    <n v="0.12884173046609501"/>
    <n v="0.71"/>
    <n v="501.60288649994402"/>
    <n v="9.1477628630927399E-2"/>
    <n v="4618"/>
    <n v="1.02"/>
    <n v="1.04"/>
    <n v="1.2E-2"/>
    <n v="0.81"/>
    <n v="15.158077089649201"/>
    <d v="1900-01-09T19:51:10"/>
    <n v="43373"/>
    <n v="0.15294602382015099"/>
    <n v="8.3115639850860603"/>
    <n v="0"/>
    <n v="5430.9537299690783"/>
  </r>
  <r>
    <s v="STND-61378"/>
    <s v="WM Bolthouse Farms Inc"/>
    <s v="Campbell's Soup Company - 7300 Santa Fe Dr - Hodgkins"/>
    <x v="0"/>
    <s v="Indoor Lighting"/>
    <x v="10"/>
    <n v="0"/>
    <n v="4352.3729999999996"/>
    <n v="0.77837800000000001"/>
    <x v="0"/>
    <x v="0"/>
    <n v="10.827197921178"/>
    <s v="Qty / 1,000"/>
    <m/>
    <s v="Private-Lighting"/>
    <x v="0"/>
    <n v="1"/>
    <n v="1"/>
    <s v="Lighting"/>
    <n v="0.99989942556735301"/>
    <n v="1.019640158801"/>
    <n v="4351.9352625548599"/>
    <n v="0.79366546752720801"/>
    <n v="0.71"/>
    <n v="3089.8740364139499"/>
    <n v="0.56350248194431796"/>
    <n v="4618"/>
    <n v="1.02"/>
    <n v="1.04"/>
    <n v="1.2E-2"/>
    <n v="0.81"/>
    <n v="15.158077089649201"/>
    <d v="1900-01-09T19:51:10"/>
    <n v="43373"/>
    <n v="0.94214799089174694"/>
    <n v="51.199238382998303"/>
    <n v="0"/>
    <n v="33454.677743762993"/>
  </r>
  <r>
    <s v="STND-61380"/>
    <s v="GMRI, Inc."/>
    <s v="GMRI DBA Olive Garden 1179 - 4801 W 77th St - Burbank"/>
    <x v="1"/>
    <s v="Outdoor &amp; Garage Lighting"/>
    <x v="1"/>
    <n v="0"/>
    <n v="11987.834999999999"/>
    <n v="0"/>
    <x v="0"/>
    <x v="0"/>
    <n v="10.1978380583316"/>
    <s v="Qty / 1,000"/>
    <m/>
    <s v="Private-Lighting"/>
    <x v="0"/>
    <n v="3"/>
    <n v="1"/>
    <s v="Lighting"/>
    <n v="0.91633259480590001"/>
    <n v="1.30467645558681"/>
    <n v="10984.843951655001"/>
    <n v="0"/>
    <n v="0.71"/>
    <n v="7799.2392056750396"/>
    <n v="0"/>
    <n v="4903"/>
    <n v="1"/>
    <n v="1"/>
    <n v="0"/>
    <n v="0"/>
    <n v="14.276973281664301"/>
    <d v="1900-01-09T04:44:53"/>
    <n v="43305"/>
    <n v="0"/>
    <n v="0"/>
    <n v="0"/>
    <n v="79535.378397664841"/>
  </r>
  <r>
    <s v="STND-61380"/>
    <s v="GMRI, Inc."/>
    <s v="GMRI DBA Olive Garden 1179 - 4801 W 77th St - Burbank"/>
    <x v="1"/>
    <s v="Outdoor &amp; Garage Lighting"/>
    <x v="1"/>
    <n v="0"/>
    <n v="686.42"/>
    <n v="0"/>
    <x v="0"/>
    <x v="0"/>
    <n v="10.1978380583316"/>
    <s v="Qty / 1,000"/>
    <m/>
    <s v="Private-Lighting"/>
    <x v="0"/>
    <n v="3"/>
    <n v="1"/>
    <s v="Lighting"/>
    <n v="0.91633259480590001"/>
    <n v="1.30467645558681"/>
    <n v="628.98901972666602"/>
    <n v="0"/>
    <n v="0.71"/>
    <n v="446.58220400593302"/>
    <n v="0"/>
    <n v="4903"/>
    <n v="1"/>
    <n v="1"/>
    <n v="0"/>
    <n v="0"/>
    <n v="14.276973281664301"/>
    <d v="1900-01-09T04:44:53"/>
    <n v="43305"/>
    <n v="0"/>
    <n v="0"/>
    <n v="0"/>
    <n v="4554.1729961853107"/>
  </r>
  <r>
    <s v="STND-61380"/>
    <s v="GMRI, Inc."/>
    <s v="GMRI DBA Olive Garden 1179 - 4801 W 77th St - Burbank"/>
    <x v="1"/>
    <s v="Outdoor &amp; Garage Lighting"/>
    <x v="1"/>
    <n v="0"/>
    <n v="39.223999999999997"/>
    <n v="0"/>
    <x v="0"/>
    <x v="0"/>
    <n v="10.1978380583316"/>
    <s v="Qty / 1,000"/>
    <m/>
    <s v="Private-Lighting"/>
    <x v="0"/>
    <n v="3"/>
    <n v="1"/>
    <s v="Lighting"/>
    <n v="0.91633259480590001"/>
    <n v="1.30467645558681"/>
    <n v="35.942229698666601"/>
    <n v="0"/>
    <n v="0.71"/>
    <n v="25.5189830860533"/>
    <n v="0"/>
    <n v="4903"/>
    <n v="1"/>
    <n v="1"/>
    <n v="0"/>
    <n v="0"/>
    <n v="14.276973281664301"/>
    <d v="1900-01-09T04:44:53"/>
    <n v="43305"/>
    <n v="0"/>
    <n v="0"/>
    <n v="0"/>
    <n v="260.23845692487475"/>
  </r>
  <r>
    <s v="STND-61381"/>
    <s v="United Conveyor Corporation"/>
    <s v="United Conveyor Corporation - 2100 Norman Dr - Waukegan"/>
    <x v="1"/>
    <s v="Outdoor &amp; Garage Lighting"/>
    <x v="1"/>
    <n v="0"/>
    <n v="23475.563999999998"/>
    <n v="0"/>
    <x v="0"/>
    <x v="0"/>
    <n v="10.1978380583316"/>
    <s v="Qty / 1,000"/>
    <m/>
    <s v="Private-Lighting"/>
    <x v="0"/>
    <n v="3"/>
    <n v="1"/>
    <s v="Lighting"/>
    <n v="0.91633259480590001"/>
    <n v="1.30467645558681"/>
    <n v="21511.424474652002"/>
    <n v="0"/>
    <n v="0.71"/>
    <n v="15273.111377002901"/>
    <n v="0"/>
    <n v="4903"/>
    <n v="1"/>
    <n v="1"/>
    <n v="0"/>
    <n v="0"/>
    <n v="14.276973281664301"/>
    <d v="1900-01-09T04:44:53"/>
    <n v="43369"/>
    <n v="0"/>
    <n v="0"/>
    <n v="0"/>
    <n v="155752.71646953752"/>
  </r>
  <r>
    <s v="STND-61382"/>
    <s v="Lombard School District 44"/>
    <s v="Lombard School District 44 - 1514 S Main St - Lombard"/>
    <x v="0"/>
    <s v="Indoor Lighting"/>
    <x v="12"/>
    <n v="0"/>
    <n v="8922.7009999999991"/>
    <n v="2.4330240000000001"/>
    <x v="0"/>
    <x v="1"/>
    <n v="15"/>
    <s v="Qty / 1,000"/>
    <m/>
    <s v="Public-Lighting"/>
    <x v="0"/>
    <n v="3"/>
    <n v="1"/>
    <s v="Lighting"/>
    <n v="0.99829244462109001"/>
    <n v="0.987374621353864"/>
    <n v="8907.4649939130504"/>
    <n v="2.40230615074486"/>
    <n v="0.71"/>
    <n v="6324.3001456782604"/>
    <n v="1.70563736702885"/>
    <n v="2979"/>
    <n v="1.17333333333333"/>
    <n v="1.323"/>
    <n v="2.1333333333333301E-2"/>
    <n v="0.72"/>
    <n v="23.497818059751602"/>
    <d v="1900-01-15T18:49:11"/>
    <n v="43398"/>
    <n v="2.5219473321836601"/>
    <n v="161.953908980237"/>
    <n v="0"/>
    <n v="94864.5021851739"/>
  </r>
  <r>
    <s v="STND-61383"/>
    <s v="Lombard School District 44"/>
    <s v="Lombard School District 44 - 617 S Hammerschmidt - Lombard"/>
    <x v="0"/>
    <s v="Indoor Lighting"/>
    <x v="12"/>
    <n v="0"/>
    <n v="9536.1360000000004"/>
    <n v="2.6002939999999999"/>
    <x v="0"/>
    <x v="1"/>
    <n v="15"/>
    <s v="Qty / 1,000"/>
    <m/>
    <s v="Public-Lighting"/>
    <x v="0"/>
    <n v="3"/>
    <n v="1"/>
    <s v="Lighting"/>
    <n v="0.99829244462109001"/>
    <n v="0.987374621353864"/>
    <n v="9519.8525196791907"/>
    <n v="2.5674643036587299"/>
    <n v="0.71"/>
    <n v="6759.0952889722203"/>
    <n v="1.82289965559769"/>
    <n v="2979"/>
    <n v="1.17333333333333"/>
    <n v="1.323"/>
    <n v="2.1333333333333301E-2"/>
    <n v="0.72"/>
    <n v="23.497818059751602"/>
    <d v="1900-01-15T18:49:11"/>
    <n v="43398"/>
    <n v="2.69533079665189"/>
    <n v="173.08822763053101"/>
    <n v="0"/>
    <n v="101386.4293345833"/>
  </r>
  <r>
    <s v="STND-61384"/>
    <s v="Lombard School District 44"/>
    <s v="Lombard School District 44 - 150 W Madison - Lombard"/>
    <x v="0"/>
    <s v="Indoor Lighting"/>
    <x v="12"/>
    <n v="0"/>
    <n v="2648.9270000000001"/>
    <n v="0.72230399999999995"/>
    <x v="0"/>
    <x v="1"/>
    <n v="15"/>
    <s v="Qty / 1,000"/>
    <m/>
    <s v="Public-Lighting"/>
    <x v="0"/>
    <n v="3"/>
    <n v="1"/>
    <s v="Lighting"/>
    <n v="0.99829244462109001"/>
    <n v="0.987374621353864"/>
    <n v="2644.4038104528099"/>
    <n v="0.71318463850238101"/>
    <n v="0.71"/>
    <n v="1877.5267054215001"/>
    <n v="0.50636109333669099"/>
    <n v="2979"/>
    <n v="1.17333333333333"/>
    <n v="1.323"/>
    <n v="2.1333333333333301E-2"/>
    <n v="0.72"/>
    <n v="23.497818059751602"/>
    <d v="1900-01-15T18:49:11"/>
    <n v="43398"/>
    <n v="0.74870311424202296"/>
    <n v="48.080069280960203"/>
    <n v="0"/>
    <n v="28162.900581322501"/>
  </r>
  <r>
    <s v="STND-61384"/>
    <s v="Lombard School District 44"/>
    <s v="Lombard School District 44 - 150 W Madison - Lombard"/>
    <x v="0"/>
    <s v="Indoor Lighting"/>
    <x v="12"/>
    <n v="0"/>
    <n v="3928.08"/>
    <n v="1.0711010000000001"/>
    <x v="0"/>
    <x v="1"/>
    <n v="15"/>
    <s v="Qty / 1,000"/>
    <m/>
    <s v="Public-Lighting"/>
    <x v="0"/>
    <n v="3"/>
    <n v="1"/>
    <s v="Lighting"/>
    <n v="0.99829244462109001"/>
    <n v="0.987374621353864"/>
    <n v="3921.3725858672101"/>
    <n v="1.0575779443067499"/>
    <n v="0.71"/>
    <n v="2784.1745359657202"/>
    <n v="0.75088034045778895"/>
    <n v="2979"/>
    <n v="1.17333333333333"/>
    <n v="1.323"/>
    <n v="2.1333333333333301E-2"/>
    <n v="0.72"/>
    <n v="23.497818059751602"/>
    <d v="1900-01-15T18:49:11"/>
    <n v="43398"/>
    <n v="1.11024811487649"/>
    <n v="71.297683379403907"/>
    <n v="0"/>
    <n v="41762.618039485802"/>
  </r>
  <r>
    <s v="STND-61386"/>
    <s v="Ishan Properties LLC"/>
    <s v="Ishan Properties LLC - 7756 S Harlem Ave - Bridgeview"/>
    <x v="0"/>
    <s v="Indoor Lighting"/>
    <x v="0"/>
    <n v="0"/>
    <n v="16197.35"/>
    <n v="3.2854800000000002"/>
    <x v="0"/>
    <x v="0"/>
    <n v="9.1274187659729797"/>
    <s v="Qty / 1,000"/>
    <m/>
    <s v="Private-Lighting"/>
    <x v="0"/>
    <n v="3"/>
    <n v="1"/>
    <s v="Lighting"/>
    <n v="0.91633259480590001"/>
    <n v="1.30467645558681"/>
    <n v="14842.1597544793"/>
    <n v="4.28648840130134"/>
    <n v="0.71"/>
    <n v="10537.933425680299"/>
    <n v="3.04340676492395"/>
    <n v="5478"/>
    <n v="1.1200000000000001"/>
    <n v="1.31"/>
    <n v="2.1999999999999999E-2"/>
    <n v="0.95"/>
    <n v="12.7783862723622"/>
    <d v="1900-01-08T03:03:29"/>
    <n v="43323"/>
    <n v="3.4443458427491702"/>
    <n v="291.54242374870103"/>
    <n v="0"/>
    <n v="96184.131304128299"/>
  </r>
  <r>
    <s v="STND-61387"/>
    <s v="Freeport School District #145"/>
    <s v="Freeport School District 145 - 806 E Stephenson St - Freeport"/>
    <x v="0"/>
    <s v="Indoor Lighting"/>
    <x v="12"/>
    <n v="0"/>
    <n v="6692.0259999999998"/>
    <n v="1.8247679999999999"/>
    <x v="0"/>
    <x v="1"/>
    <n v="15"/>
    <s v="Qty / 1,000"/>
    <m/>
    <s v="Public-Lighting"/>
    <x v="0"/>
    <n v="3"/>
    <n v="1"/>
    <s v="Lighting"/>
    <n v="0.99829244462109001"/>
    <n v="0.987374621353864"/>
    <n v="6680.5989950079002"/>
    <n v="1.80172961305865"/>
    <n v="0.71"/>
    <n v="4743.2252864556103"/>
    <n v="1.2792280252716399"/>
    <n v="2979"/>
    <n v="1.17333333333333"/>
    <n v="1.323"/>
    <n v="2.1333333333333301E-2"/>
    <n v="0.72"/>
    <n v="23.497818059751602"/>
    <d v="1900-01-15T18:49:11"/>
    <n v="43331"/>
    <n v="1.8914604991377399"/>
    <n v="121.465436272871"/>
    <n v="0"/>
    <n v="71148.379296834159"/>
  </r>
  <r>
    <s v="STND-61388"/>
    <s v="Freeport School District #145"/>
    <s v="Freeport School District 145 - 1717 W Eby St - Freeport"/>
    <x v="0"/>
    <s v="Indoor Lighting"/>
    <x v="12"/>
    <n v="0"/>
    <n v="752.85299999999995"/>
    <n v="0.205286"/>
    <x v="0"/>
    <x v="1"/>
    <n v="15"/>
    <s v="Qty / 1,000"/>
    <m/>
    <s v="Public-Lighting"/>
    <x v="0"/>
    <n v="3"/>
    <n v="1"/>
    <s v="Lighting"/>
    <n v="0.99829244462109001"/>
    <n v="0.987374621353864"/>
    <n v="751.56746181032202"/>
    <n v="0.202694186519249"/>
    <n v="0.71"/>
    <n v="533.61289788532804"/>
    <n v="0.14391287242866699"/>
    <n v="2979"/>
    <n v="1.17333333333333"/>
    <n v="1.323"/>
    <n v="2.1333333333333301E-2"/>
    <n v="0.72"/>
    <n v="23.497818059751602"/>
    <d v="1900-01-15T18:49:11"/>
    <n v="43390"/>
    <n v="0.212788891533604"/>
    <n v="13.6648629420059"/>
    <n v="0"/>
    <n v="8004.1934682799201"/>
  </r>
  <r>
    <s v="STND-61388"/>
    <s v="Freeport School District #145"/>
    <s v="Freeport School District 145 - 1717 W Eby St - Freeport"/>
    <x v="0"/>
    <s v="Indoor Lighting"/>
    <x v="12"/>
    <n v="0"/>
    <n v="1673.0060000000001"/>
    <n v="0.45619199999999999"/>
    <x v="0"/>
    <x v="1"/>
    <n v="15"/>
    <s v="Qty / 1,000"/>
    <m/>
    <s v="Public-Lighting"/>
    <x v="0"/>
    <n v="3"/>
    <n v="1"/>
    <s v="Lighting"/>
    <n v="0.99829244462109001"/>
    <n v="0.987374621353864"/>
    <n v="1670.1492496057499"/>
    <n v="0.450432403264662"/>
    <n v="0.71"/>
    <n v="1185.80596722008"/>
    <n v="0.31980700631790998"/>
    <n v="2979"/>
    <n v="1.17333333333333"/>
    <n v="1.323"/>
    <n v="2.1333333333333301E-2"/>
    <n v="0.72"/>
    <n v="23.497818059751602"/>
    <d v="1900-01-15T18:49:11"/>
    <n v="43390"/>
    <n v="0.47286512478443599"/>
    <n v="30.3663499928319"/>
    <n v="0"/>
    <n v="17787.0895083012"/>
  </r>
  <r>
    <s v="STND-61388"/>
    <s v="Freeport School District #145"/>
    <s v="Freeport School District 145 - 1717 W Eby St - Freeport"/>
    <x v="0"/>
    <s v="Indoor Lighting"/>
    <x v="12"/>
    <n v="0"/>
    <n v="0"/>
    <n v="0"/>
    <x v="0"/>
    <x v="1"/>
    <n v="15"/>
    <s v="Qty / 1,000"/>
    <m/>
    <s v="Public-Lighting"/>
    <x v="0"/>
    <n v="3"/>
    <n v="1"/>
    <s v="Lighting"/>
    <n v="0.99829244462109001"/>
    <n v="0.987374621353864"/>
    <n v="0"/>
    <n v="0"/>
    <n v="0.71"/>
    <n v="0"/>
    <n v="0"/>
    <n v="2979"/>
    <n v="1.17333333333333"/>
    <n v="1.323"/>
    <n v="2.1333333333333301E-2"/>
    <n v="0.72"/>
    <n v="23.497818059751602"/>
    <d v="1900-01-15T18:49:11"/>
    <n v="43390"/>
    <n v="0"/>
    <n v="0"/>
    <n v="0"/>
    <n v="0"/>
  </r>
  <r>
    <s v="STND-61389"/>
    <s v="TJX Companies, Inc."/>
    <s v="TJX Companies Inc - 1745 Fullerton - Chicago"/>
    <x v="0"/>
    <s v="Indoor Lighting"/>
    <x v="0"/>
    <n v="0"/>
    <n v="116688.412"/>
    <n v="23.669146000000001"/>
    <x v="0"/>
    <x v="0"/>
    <n v="9.1274187659729797"/>
    <s v="Qty / 1,000"/>
    <m/>
    <s v="Private-Lighting"/>
    <x v="0"/>
    <n v="2"/>
    <n v="1"/>
    <s v="Lighting"/>
    <n v="0.97902139861649395"/>
    <n v="0.93591656730105399"/>
    <n v="114240.452318578"/>
    <n v="22.1523458752675"/>
    <n v="0.71"/>
    <n v="81110.721146190102"/>
    <n v="15.7281655714399"/>
    <n v="5478"/>
    <n v="1.1200000000000001"/>
    <n v="1.31"/>
    <n v="2.1999999999999999E-2"/>
    <n v="0.95"/>
    <n v="12.7783862723622"/>
    <d v="1900-01-08T03:03:29"/>
    <n v="43380"/>
    <n v="17.800197569519899"/>
    <n v="2244.0088848291998"/>
    <n v="0"/>
    <n v="740331.51831133699"/>
  </r>
  <r>
    <s v="STND-61389"/>
    <s v="TJX Companies, Inc."/>
    <s v="TJX Companies Inc - 1745 Fullerton - Chicago"/>
    <x v="0"/>
    <s v="Indoor Lighting"/>
    <x v="0"/>
    <n v="0"/>
    <n v="355.851"/>
    <n v="7.2180999999999995E-2"/>
    <x v="0"/>
    <x v="0"/>
    <n v="9.1274187659729797"/>
    <s v="Qty / 1,000"/>
    <m/>
    <s v="Private-Lighting"/>
    <x v="0"/>
    <n v="2"/>
    <n v="1"/>
    <s v="Lighting"/>
    <n v="0.97902139861649395"/>
    <n v="0.93591656730105399"/>
    <n v="348.38574371907799"/>
    <n v="6.7555393744357303E-2"/>
    <n v="0.71"/>
    <n v="247.353878040545"/>
    <n v="4.7964329558493703E-2"/>
    <n v="5478"/>
    <n v="1.1200000000000001"/>
    <n v="1.31"/>
    <n v="2.1999999999999999E-2"/>
    <n v="0.95"/>
    <n v="12.7783862723622"/>
    <d v="1900-01-08T03:03:29"/>
    <n v="43380"/>
    <n v="5.4283160903461102E-2"/>
    <n v="6.8432913944818798"/>
    <n v="0"/>
    <n v="2257.702428263462"/>
  </r>
  <r>
    <s v="STND-61389"/>
    <s v="TJX Companies, Inc."/>
    <s v="TJX Companies Inc - 1745 Fullerton - Chicago"/>
    <x v="0"/>
    <s v="Indoor Lighting"/>
    <x v="0"/>
    <n v="0"/>
    <n v="1374.3209999999999"/>
    <n v="0.27876800000000002"/>
    <x v="0"/>
    <x v="0"/>
    <n v="9.1274187659729797"/>
    <s v="Qty / 1,000"/>
    <m/>
    <s v="Private-Lighting"/>
    <x v="0"/>
    <n v="2"/>
    <n v="1"/>
    <s v="Lighting"/>
    <n v="0.97902139861649395"/>
    <n v="0.93591656730105399"/>
    <n v="1345.48966756802"/>
    <n v="0.26090358963338001"/>
    <n v="0.71"/>
    <n v="955.29766397329297"/>
    <n v="0.18524154863969999"/>
    <n v="5478"/>
    <n v="1.1200000000000001"/>
    <n v="1.31"/>
    <n v="2.1999999999999999E-2"/>
    <n v="0.95"/>
    <n v="12.7783862723622"/>
    <d v="1900-01-08T03:03:29"/>
    <n v="43380"/>
    <n v="0.20964531107543599"/>
    <n v="26.4292613272289"/>
    <n v="0"/>
    <n v="8719.4018252399837"/>
  </r>
  <r>
    <s v="STND-61389"/>
    <s v="TJX Companies, Inc."/>
    <s v="TJX Companies Inc - 1745 Fullerton - Chicago"/>
    <x v="0"/>
    <s v="Indoor Lighting"/>
    <x v="0"/>
    <n v="0"/>
    <n v="1325.2380000000001"/>
    <n v="0.268812"/>
    <x v="0"/>
    <x v="0"/>
    <n v="9.1274187659729797"/>
    <s v="Qty / 1,000"/>
    <m/>
    <s v="Private-Lighting"/>
    <x v="0"/>
    <n v="2"/>
    <n v="1"/>
    <s v="Lighting"/>
    <n v="0.97902139861649395"/>
    <n v="0.93591656730105399"/>
    <n v="1297.43636025972"/>
    <n v="0.25158560428933102"/>
    <n v="0.71"/>
    <n v="921.17981578440504"/>
    <n v="0.17862577904542501"/>
    <n v="5478"/>
    <n v="1.1200000000000001"/>
    <n v="1.31"/>
    <n v="2.1999999999999999E-2"/>
    <n v="0.95"/>
    <n v="12.7783862723622"/>
    <d v="1900-01-08T03:03:29"/>
    <n v="43380"/>
    <n v="0.20215797853702799"/>
    <n v="25.485357076530299"/>
    <n v="0"/>
    <n v="8407.9939374261103"/>
  </r>
  <r>
    <s v="STND-61389"/>
    <s v="TJX Companies, Inc."/>
    <s v="TJX Companies Inc - 1745 Fullerton - Chicago"/>
    <x v="0"/>
    <s v="Indoor Lighting"/>
    <x v="0"/>
    <n v="0"/>
    <n v="6258.067"/>
    <n v="1.26939"/>
    <x v="0"/>
    <x v="0"/>
    <n v="9.1274187659729797"/>
    <s v="Qty / 1,000"/>
    <m/>
    <s v="Private-Lighting"/>
    <x v="0"/>
    <n v="2"/>
    <n v="1"/>
    <s v="Lighting"/>
    <n v="0.97902139861649395"/>
    <n v="0.93591656730105399"/>
    <n v="6126.7815069757198"/>
    <n v="1.18804313136628"/>
    <n v="0.71"/>
    <n v="4350.0148699527599"/>
    <n v="0.84351062327006199"/>
    <n v="5478"/>
    <n v="1.1200000000000001"/>
    <n v="1.31"/>
    <n v="2.1999999999999999E-2"/>
    <n v="0.95"/>
    <n v="12.7783862723622"/>
    <d v="1900-01-08T03:03:29"/>
    <n v="43380"/>
    <n v="0.95463489864707496"/>
    <n v="120.34749388702301"/>
    <n v="0"/>
    <n v="39704.407356268333"/>
  </r>
  <r>
    <s v="STND-61389"/>
    <s v="TJX Companies, Inc."/>
    <s v="TJX Companies Inc - 1745 Fullerton - Chicago"/>
    <x v="0"/>
    <s v="Indoor Lighting"/>
    <x v="0"/>
    <n v="0"/>
    <n v="26247.07"/>
    <n v="5.3239710000000002"/>
    <x v="0"/>
    <x v="0"/>
    <n v="9.1274187659729797"/>
    <s v="Qty / 1,000"/>
    <m/>
    <s v="Private-Lighting"/>
    <x v="0"/>
    <n v="2"/>
    <n v="1"/>
    <s v="Lighting"/>
    <n v="0.97902139861649395"/>
    <n v="0.93591656730105399"/>
    <n v="25696.443180984999"/>
    <n v="4.9827926627303603"/>
    <n v="0.71"/>
    <n v="18244.474658499399"/>
    <n v="3.5377827905385502"/>
    <n v="5478"/>
    <n v="1.1200000000000001"/>
    <n v="1.31"/>
    <n v="2.1999999999999999E-2"/>
    <n v="0.95"/>
    <n v="12.7783862723622"/>
    <d v="1900-01-08T03:03:29"/>
    <n v="43380"/>
    <n v="4.0038510749139098"/>
    <n v="504.75156248363402"/>
    <n v="0"/>
    <n v="166524.96037330589"/>
  </r>
  <r>
    <s v="STND-61389"/>
    <s v="TJX Companies, Inc."/>
    <s v="TJX Companies Inc - 1745 Fullerton - Chicago"/>
    <x v="0"/>
    <s v="Indoor Lighting"/>
    <x v="0"/>
    <n v="0"/>
    <n v="883.49199999999996"/>
    <n v="0.17920800000000001"/>
    <x v="0"/>
    <x v="0"/>
    <n v="9.1274187659729797"/>
    <s v="Qty / 1,000"/>
    <m/>
    <s v="Private-Lighting"/>
    <x v="0"/>
    <n v="2"/>
    <n v="1"/>
    <s v="Lighting"/>
    <n v="0.97902139861649395"/>
    <n v="0.93591656730105399"/>
    <n v="864.95757350648296"/>
    <n v="0.167723736192887"/>
    <n v="0.71"/>
    <n v="614.11987718960302"/>
    <n v="0.11908385269695"/>
    <n v="5478"/>
    <n v="1.1200000000000001"/>
    <n v="1.31"/>
    <n v="2.1999999999999999E-2"/>
    <n v="0.95"/>
    <n v="12.7783862723622"/>
    <d v="1900-01-08T03:03:29"/>
    <n v="43380"/>
    <n v="0.13477198569135199"/>
    <n v="16.990238051020199"/>
    <n v="0"/>
    <n v="5605.3292916174041"/>
  </r>
  <r>
    <s v="STND-61389"/>
    <s v="TJX Companies, Inc."/>
    <s v="TJX Companies Inc - 1745 Fullerton - Chicago"/>
    <x v="0"/>
    <s v="Indoor Lighting"/>
    <x v="0"/>
    <n v="0"/>
    <n v="2024.6690000000001"/>
    <n v="0.41068500000000002"/>
    <x v="0"/>
    <x v="0"/>
    <n v="9.1274187659729797"/>
    <s v="Qty / 1,000"/>
    <m/>
    <s v="Private-Lighting"/>
    <x v="0"/>
    <n v="2"/>
    <n v="1"/>
    <s v="Lighting"/>
    <n v="0.97902139861649395"/>
    <n v="0.93591656730105399"/>
    <n v="1982.1942761154601"/>
    <n v="0.38436689544203301"/>
    <n v="0.71"/>
    <n v="1407.3579360419701"/>
    <n v="0.27290049576384401"/>
    <n v="5478"/>
    <n v="1.1200000000000001"/>
    <n v="1.31"/>
    <n v="2.1999999999999999E-2"/>
    <n v="0.95"/>
    <n v="12.7783862723622"/>
    <d v="1900-01-08T03:03:29"/>
    <n v="43380"/>
    <n v="0.308852467209348"/>
    <n v="38.935958995124999"/>
    <n v="0"/>
    <n v="12845.545235870479"/>
  </r>
  <r>
    <s v="STND-61389"/>
    <s v="TJX Companies, Inc."/>
    <s v="TJX Companies Inc - 1745 Fullerton - Chicago"/>
    <x v="0"/>
    <s v="Indoor Lighting"/>
    <x v="0"/>
    <n v="0"/>
    <n v="110.43600000000001"/>
    <n v="2.2401000000000001E-2"/>
    <x v="0"/>
    <x v="0"/>
    <n v="9.1274187659729797"/>
    <s v="Qty / 1,000"/>
    <m/>
    <s v="Private-Lighting"/>
    <x v="0"/>
    <n v="2"/>
    <n v="1"/>
    <s v="Lighting"/>
    <n v="0.97902139861649395"/>
    <n v="0.93591656730105399"/>
    <n v="108.119207177611"/>
    <n v="2.0965467024110899E-2"/>
    <n v="0.71"/>
    <n v="76.764637096103897"/>
    <n v="1.48854815871187E-2"/>
    <n v="5478"/>
    <n v="1.1200000000000001"/>
    <n v="1.31"/>
    <n v="2.1999999999999999E-2"/>
    <n v="0.95"/>
    <n v="12.7783862723622"/>
    <d v="1900-01-08T03:03:29"/>
    <n v="43380"/>
    <n v="1.6846498211418998E-2"/>
    <n v="2.1237701409887899"/>
    <n v="0"/>
    <n v="700.66298919408428"/>
  </r>
  <r>
    <s v="STND-61391"/>
    <s v="Breezy's Enterprise, Inc"/>
    <s v="Breezy's Self Storage - 635 Brickville Road - Sycamore"/>
    <x v="1"/>
    <s v="Outdoor &amp; Garage Lighting"/>
    <x v="1"/>
    <n v="0"/>
    <n v="6766.14"/>
    <n v="0"/>
    <x v="0"/>
    <x v="0"/>
    <n v="10.1978380583316"/>
    <s v="Qty / 1,000"/>
    <m/>
    <s v="Private-Lighting"/>
    <x v="0"/>
    <n v="3"/>
    <n v="1"/>
    <s v="Lighting"/>
    <n v="0.91633259480590001"/>
    <n v="1.30467645558681"/>
    <n v="6200.0346230199902"/>
    <n v="0"/>
    <n v="0.71"/>
    <n v="4402.0245823441901"/>
    <n v="0"/>
    <n v="4903"/>
    <n v="1"/>
    <n v="1"/>
    <n v="0"/>
    <n v="0"/>
    <n v="14.276973281664301"/>
    <d v="1900-01-09T04:44:53"/>
    <n v="43351"/>
    <n v="0"/>
    <n v="0"/>
    <n v="0"/>
    <n v="44891.133819540846"/>
  </r>
  <r>
    <s v="STND-61392"/>
    <s v="BLI Properties LLC"/>
    <s v="BLI Properties - 505 Bonnie Lane - Elk Grove Village"/>
    <x v="1"/>
    <s v="Outdoor &amp; Garage Lighting"/>
    <x v="1"/>
    <n v="0"/>
    <n v="588.36"/>
    <n v="0"/>
    <x v="0"/>
    <x v="0"/>
    <n v="10.1978380583316"/>
    <s v="Qty / 1,000"/>
    <m/>
    <s v="Private-Lighting"/>
    <x v="0"/>
    <n v="2"/>
    <n v="1"/>
    <s v="Lighting"/>
    <n v="0.97902139861649395"/>
    <n v="0.93591656730105399"/>
    <n v="576.01703009000005"/>
    <n v="0"/>
    <n v="0.71"/>
    <n v="408.97209136390001"/>
    <n v="0"/>
    <n v="4903"/>
    <n v="1"/>
    <n v="1"/>
    <n v="0"/>
    <n v="0"/>
    <n v="14.276973281664301"/>
    <d v="1900-01-09T04:44:53"/>
    <n v="43350"/>
    <n v="0"/>
    <n v="0"/>
    <n v="0"/>
    <n v="4170.6311581062473"/>
  </r>
  <r>
    <s v="STND-61392"/>
    <s v="BLI Properties LLC"/>
    <s v="BLI Properties - 505 Bonnie Lane - Elk Grove Village"/>
    <x v="1"/>
    <s v="Outdoor &amp; Garage Lighting"/>
    <x v="1"/>
    <n v="0"/>
    <n v="1152.2049999999999"/>
    <n v="0"/>
    <x v="0"/>
    <x v="0"/>
    <n v="10.1978380583316"/>
    <s v="Qty / 1,000"/>
    <m/>
    <s v="Private-Lighting"/>
    <x v="0"/>
    <n v="2"/>
    <n v="1"/>
    <s v="Lighting"/>
    <n v="0.97902139861649395"/>
    <n v="0.93591656730105399"/>
    <n v="1128.03335059292"/>
    <n v="0"/>
    <n v="0.71"/>
    <n v="800.90367892097095"/>
    <n v="0"/>
    <n v="4903"/>
    <n v="1"/>
    <n v="1"/>
    <n v="0"/>
    <n v="0"/>
    <n v="14.276973281664301"/>
    <d v="1900-01-09T04:44:53"/>
    <n v="43350"/>
    <n v="0"/>
    <n v="0"/>
    <n v="0"/>
    <n v="8167.4860179580692"/>
  </r>
  <r>
    <s v="STND-61392"/>
    <s v="BLI Properties LLC"/>
    <s v="BLI Properties - 505 Bonnie Lane - Elk Grove Village"/>
    <x v="1"/>
    <s v="Outdoor &amp; Garage Lighting"/>
    <x v="1"/>
    <n v="0"/>
    <n v="377.53100000000001"/>
    <n v="0"/>
    <x v="0"/>
    <x v="0"/>
    <n v="10.1978380583316"/>
    <s v="Qty / 1,000"/>
    <m/>
    <s v="Private-Lighting"/>
    <x v="0"/>
    <n v="2"/>
    <n v="1"/>
    <s v="Lighting"/>
    <n v="0.97902139861649395"/>
    <n v="0.93591656730105399"/>
    <n v="369.61092764108298"/>
    <n v="0"/>
    <n v="0.71"/>
    <n v="262.423758625169"/>
    <n v="0"/>
    <n v="4903"/>
    <n v="1"/>
    <n v="1"/>
    <n v="0"/>
    <n v="0"/>
    <n v="14.276973281664301"/>
    <d v="1900-01-09T04:44:53"/>
    <n v="43350"/>
    <n v="0"/>
    <n v="0"/>
    <n v="0"/>
    <n v="2676.1549931181739"/>
  </r>
  <r>
    <s v="STND-61392"/>
    <s v="BLI Properties LLC"/>
    <s v="BLI Properties - 505 Bonnie Lane - Elk Grove Village"/>
    <x v="1"/>
    <s v="Outdoor &amp; Garage Lighting"/>
    <x v="1"/>
    <n v="0"/>
    <n v="13826.46"/>
    <n v="0"/>
    <x v="0"/>
    <x v="0"/>
    <n v="10.1978380583316"/>
    <s v="Qty / 1,000"/>
    <m/>
    <s v="Private-Lighting"/>
    <x v="0"/>
    <n v="2"/>
    <n v="1"/>
    <s v="Lighting"/>
    <n v="0.97902139861649395"/>
    <n v="0.93591656730105399"/>
    <n v="13536.400207115001"/>
    <n v="0"/>
    <n v="0.71"/>
    <n v="9610.84414705165"/>
    <n v="0"/>
    <n v="4903"/>
    <n v="1"/>
    <n v="1"/>
    <n v="0"/>
    <n v="0"/>
    <n v="14.276973281664301"/>
    <d v="1900-01-09T04:44:53"/>
    <n v="43350"/>
    <n v="0"/>
    <n v="0"/>
    <n v="0"/>
    <n v="98009.832215496819"/>
  </r>
  <r>
    <s v="STND-61392"/>
    <s v="BLI Properties LLC"/>
    <s v="BLI Properties - 505 Bonnie Lane - Elk Grove Village"/>
    <x v="62"/>
    <s v="Indoor Lighting"/>
    <x v="10"/>
    <n v="0"/>
    <n v="2331.6280000000002"/>
    <n v="0.41698800000000003"/>
    <x v="0"/>
    <x v="0"/>
    <n v="10.827197921178"/>
    <s v="Qty / 1,000"/>
    <m/>
    <s v="Private-Lighting"/>
    <x v="0"/>
    <n v="2"/>
    <n v="1"/>
    <s v="Lighting"/>
    <n v="0.97902139861649395"/>
    <n v="0.93591656730105399"/>
    <n v="2282.7137056133802"/>
    <n v="0.390265977565732"/>
    <n v="0.71"/>
    <n v="1620.7267309854999"/>
    <n v="0.27708884407167"/>
    <n v="4618"/>
    <n v="1.02"/>
    <n v="1.04"/>
    <n v="1.2E-2"/>
    <n v="0.81"/>
    <n v="15.158077089649201"/>
    <d v="1900-01-09T19:51:10"/>
    <n v="43350"/>
    <n v="0.463278700814022"/>
    <n v="26.8554553601574"/>
    <n v="0"/>
    <n v="17547.92909252382"/>
  </r>
  <r>
    <s v="STND-61392"/>
    <s v="BLI Properties LLC"/>
    <s v="BLI Properties - 505 Bonnie Lane - Elk Grove Village"/>
    <x v="62"/>
    <s v="Indoor Lighting"/>
    <x v="10"/>
    <n v="0"/>
    <n v="0"/>
    <n v="0"/>
    <x v="0"/>
    <x v="0"/>
    <n v="10.827197921178"/>
    <s v="Qty / 1,000"/>
    <m/>
    <s v="Private-Lighting"/>
    <x v="0"/>
    <n v="2"/>
    <n v="1"/>
    <s v="Lighting"/>
    <n v="0.97902139861649395"/>
    <n v="0.93591656730105399"/>
    <n v="0"/>
    <n v="0"/>
    <n v="0.71"/>
    <n v="0"/>
    <n v="0"/>
    <n v="4618"/>
    <n v="1.02"/>
    <n v="1.04"/>
    <n v="1.2E-2"/>
    <n v="0.81"/>
    <n v="15.158077089649201"/>
    <d v="1900-01-09T19:51:10"/>
    <n v="43350"/>
    <n v="0"/>
    <n v="0"/>
    <n v="0"/>
    <n v="0"/>
  </r>
  <r>
    <s v="STND-61392"/>
    <s v="BLI Properties LLC"/>
    <s v="BLI Properties - 505 Bonnie Lane - Elk Grove Village"/>
    <x v="62"/>
    <s v="Indoor Lighting"/>
    <x v="10"/>
    <n v="0"/>
    <n v="2472.9389999999999"/>
    <n v="0.44225999999999999"/>
    <x v="0"/>
    <x v="0"/>
    <n v="10.827197921178"/>
    <s v="Qty / 1,000"/>
    <m/>
    <s v="Private-Lighting"/>
    <x v="0"/>
    <n v="2"/>
    <n v="1"/>
    <s v="Lighting"/>
    <n v="0.97902139861649395"/>
    <n v="0.93591656730105399"/>
    <n v="2421.0601984732698"/>
    <n v="0.41391846105456398"/>
    <n v="0.71"/>
    <n v="1718.95274091602"/>
    <n v="0.29388210734873998"/>
    <n v="4618"/>
    <n v="1.02"/>
    <n v="1.04"/>
    <n v="1.2E-2"/>
    <n v="0.81"/>
    <n v="15.158077089649201"/>
    <d v="1900-01-09T19:51:10"/>
    <n v="43350"/>
    <n v="0.49135619783305301"/>
    <n v="28.483061158509098"/>
    <n v="0"/>
    <n v="18611.441543049157"/>
  </r>
  <r>
    <s v="STND-61392"/>
    <s v="BLI Properties LLC"/>
    <s v="BLI Properties - 505 Bonnie Lane - Elk Grove Village"/>
    <x v="62"/>
    <s v="Indoor Lighting"/>
    <x v="10"/>
    <n v="0"/>
    <n v="5190.817"/>
    <n v="0.92832499999999996"/>
    <x v="0"/>
    <x v="0"/>
    <n v="10.827197921178"/>
    <s v="Qty / 1,000"/>
    <m/>
    <s v="Private-Lighting"/>
    <x v="0"/>
    <n v="2"/>
    <n v="1"/>
    <s v="Lighting"/>
    <n v="0.97902139861649395"/>
    <n v="0.93591656730105399"/>
    <n v="5081.9209193022698"/>
    <n v="0.86883474733975097"/>
    <n v="0.71"/>
    <n v="3608.1638527046098"/>
    <n v="0.61687267061122297"/>
    <n v="4618"/>
    <n v="1.02"/>
    <n v="1.04"/>
    <n v="1.2E-2"/>
    <n v="0.81"/>
    <n v="15.158077089649201"/>
    <d v="1900-01-09T19:51:10"/>
    <n v="43350"/>
    <n v="1.0313802793681699"/>
    <n v="59.787304932967899"/>
    <n v="0"/>
    <n v="39066.304165272952"/>
  </r>
  <r>
    <s v="STND-61392"/>
    <s v="BLI Properties LLC"/>
    <s v="BLI Properties - 505 Bonnie Lane - Elk Grove Village"/>
    <x v="62"/>
    <s v="Indoor Lighting"/>
    <x v="10"/>
    <n v="0"/>
    <n v="2374.0210000000002"/>
    <n v="0.42457"/>
    <x v="0"/>
    <x v="0"/>
    <n v="10.827197921178"/>
    <s v="Qty / 1,000"/>
    <m/>
    <s v="Private-Lighting"/>
    <x v="0"/>
    <n v="2"/>
    <n v="1"/>
    <s v="Lighting"/>
    <n v="0.97902139861649395"/>
    <n v="0.93591656730105399"/>
    <n v="2324.2173597649298"/>
    <n v="0.39736209697900798"/>
    <n v="0.71"/>
    <n v="1650.1943254330999"/>
    <n v="0.28212708885509602"/>
    <n v="4618"/>
    <n v="1.02"/>
    <n v="1.04"/>
    <n v="1.2E-2"/>
    <n v="0.81"/>
    <n v="15.158077089649201"/>
    <d v="1900-01-09T19:51:10"/>
    <n v="43350"/>
    <n v="0.47170239432455902"/>
    <n v="27.343733644293302"/>
    <n v="0"/>
    <n v="17866.980569868992"/>
  </r>
  <r>
    <s v="STND-61392"/>
    <s v="BLI Properties LLC"/>
    <s v="BLI Properties - 505 Bonnie Lane - Elk Grove Village"/>
    <x v="62"/>
    <s v="Indoor Lighting"/>
    <x v="10"/>
    <n v="0"/>
    <n v="1262.376"/>
    <n v="0.22576299999999999"/>
    <x v="0"/>
    <x v="0"/>
    <n v="10.827197921178"/>
    <s v="Qty / 1,000"/>
    <m/>
    <s v="Private-Lighting"/>
    <x v="0"/>
    <n v="2"/>
    <n v="1"/>
    <s v="Lighting"/>
    <n v="0.97902139861649395"/>
    <n v="0.93591656730105399"/>
    <n v="1235.8931170998901"/>
    <n v="0.21129533198358799"/>
    <n v="0.71"/>
    <n v="877.48411314092505"/>
    <n v="0.15001968570834701"/>
    <n v="4618"/>
    <n v="1.02"/>
    <n v="1.04"/>
    <n v="1.2E-2"/>
    <n v="0.81"/>
    <n v="15.158077089649201"/>
    <d v="1900-01-09T19:51:10"/>
    <n v="43350"/>
    <n v="0.25082541783426798"/>
    <n v="14.5399190247046"/>
    <n v="0"/>
    <n v="9500.6941656661438"/>
  </r>
  <r>
    <s v="STND-61392"/>
    <s v="BLI Properties LLC"/>
    <s v="BLI Properties - 505 Bonnie Lane - Elk Grove Village"/>
    <x v="62"/>
    <s v="Indoor Lighting"/>
    <x v="10"/>
    <n v="0"/>
    <n v="155032.079"/>
    <n v="27.725911"/>
    <x v="0"/>
    <x v="0"/>
    <n v="10.827197921178"/>
    <s v="Qty / 1,000"/>
    <m/>
    <s v="Private-Lighting"/>
    <x v="0"/>
    <n v="2"/>
    <n v="1"/>
    <s v="Lighting"/>
    <n v="0.97902139861649395"/>
    <n v="0.93591656730105399"/>
    <n v="151779.722813003"/>
    <n v="25.949139448414499"/>
    <n v="0.71"/>
    <n v="107763.60319723201"/>
    <n v="18.423889008374299"/>
    <n v="4618"/>
    <n v="1.02"/>
    <n v="1.04"/>
    <n v="1.2E-2"/>
    <n v="0.81"/>
    <n v="15.158077089649201"/>
    <d v="1900-01-09T19:51:10"/>
    <n v="43350"/>
    <n v="30.8038217573772"/>
    <n v="1785.6437978000299"/>
    <n v="0"/>
    <n v="1166777.8605157211"/>
  </r>
  <r>
    <s v="STND-61392"/>
    <s v="BLI Properties LLC"/>
    <s v="BLI Properties - 505 Bonnie Lane - Elk Grove Village"/>
    <x v="62"/>
    <s v="Indoor Lighting"/>
    <x v="10"/>
    <n v="0"/>
    <n v="10400.475"/>
    <n v="1.8600190000000001"/>
    <x v="0"/>
    <x v="0"/>
    <n v="10.827197921178"/>
    <s v="Qty / 1,000"/>
    <m/>
    <s v="Private-Lighting"/>
    <x v="0"/>
    <n v="2"/>
    <n v="1"/>
    <s v="Lighting"/>
    <n v="0.97902139861649395"/>
    <n v="0.93591656730105399"/>
    <n v="10182.287580775899"/>
    <n v="1.74082259759474"/>
    <n v="0.71"/>
    <n v="7229.4241823508701"/>
    <n v="1.2359840442922601"/>
    <n v="4618"/>
    <n v="1.02"/>
    <n v="1.04"/>
    <n v="1.2E-2"/>
    <n v="0.81"/>
    <n v="15.158077089649201"/>
    <d v="1900-01-09T19:51:10"/>
    <n v="43350"/>
    <n v="2.0665035583983098"/>
    <n v="119.791618597363"/>
    <n v="0"/>
    <n v="78274.406478463294"/>
  </r>
  <r>
    <s v="STND-61392"/>
    <s v="BLI Properties LLC"/>
    <s v="BLI Properties - 505 Bonnie Lane - Elk Grove Village"/>
    <x v="62"/>
    <s v="Indoor Lighting"/>
    <x v="10"/>
    <n v="0"/>
    <n v="0"/>
    <n v="0"/>
    <x v="0"/>
    <x v="0"/>
    <n v="10.827197921178"/>
    <s v="Qty / 1,000"/>
    <m/>
    <s v="Private-Lighting"/>
    <x v="0"/>
    <n v="2"/>
    <n v="1"/>
    <s v="Lighting"/>
    <n v="0.97902139861649395"/>
    <n v="0.93591656730105399"/>
    <n v="0"/>
    <n v="0"/>
    <n v="0.71"/>
    <n v="0"/>
    <n v="0"/>
    <n v="4618"/>
    <n v="1.02"/>
    <n v="1.04"/>
    <n v="1.2E-2"/>
    <n v="0.81"/>
    <n v="15.158077089649201"/>
    <d v="1900-01-09T19:51:10"/>
    <n v="43350"/>
    <n v="0"/>
    <n v="0"/>
    <n v="0"/>
    <n v="0"/>
  </r>
  <r>
    <s v="STND-61393"/>
    <s v="Great Lakes Coca-Cola Distribution, L.L.C."/>
    <s v="Great Lakes Coca Cola Distribution LLC - 7400 N Oak Park Avenue - Niles"/>
    <x v="0"/>
    <s v="Indoor Lighting"/>
    <x v="6"/>
    <n v="0"/>
    <n v="14919.489"/>
    <n v="3.3547799999999999"/>
    <x v="0"/>
    <x v="0"/>
    <n v="15"/>
    <s v="Qty / 1,000"/>
    <m/>
    <s v="Private-Lighting"/>
    <x v="0"/>
    <n v="3"/>
    <n v="1"/>
    <s v="Lighting"/>
    <n v="0.91633259480590001"/>
    <n v="1.30467645558681"/>
    <n v="13671.214068548101"/>
    <n v="4.3769024796735101"/>
    <n v="0.71"/>
    <n v="9706.5619886691293"/>
    <n v="3.1076007605681899"/>
    <n v="2885"/>
    <n v="1.165"/>
    <n v="1.3779999999999999"/>
    <n v="2.5499999999999998E-2"/>
    <n v="0.55000000000000004"/>
    <n v="24.263431542460999"/>
    <d v="1900-01-16T07:56:40"/>
    <n v="43391"/>
    <n v="5.7750395562389603"/>
    <n v="299.24116630727599"/>
    <n v="0"/>
    <n v="145598.42983003694"/>
  </r>
  <r>
    <s v="STND-61393"/>
    <s v="Great Lakes Coca-Cola Distribution, L.L.C."/>
    <s v="Great Lakes Coca Cola Distribution LLC - 7400 N Oak Park Avenue - Niles"/>
    <x v="0"/>
    <s v="Indoor Lighting"/>
    <x v="6"/>
    <n v="0"/>
    <n v="337.54500000000002"/>
    <n v="7.5899999999999995E-2"/>
    <x v="0"/>
    <x v="0"/>
    <n v="15"/>
    <s v="Qty / 1,000"/>
    <m/>
    <s v="Private-Lighting"/>
    <x v="0"/>
    <n v="3"/>
    <n v="1"/>
    <s v="Lighting"/>
    <n v="0.91633259480590001"/>
    <n v="1.30467645558681"/>
    <n v="309.30348571375703"/>
    <n v="9.9024942979038605E-2"/>
    <n v="0.71"/>
    <n v="219.60547485676801"/>
    <n v="7.0307709515117403E-2"/>
    <n v="2885"/>
    <n v="1.165"/>
    <n v="1.3779999999999999"/>
    <n v="2.5499999999999998E-2"/>
    <n v="0.55000000000000004"/>
    <n v="24.263431542460999"/>
    <d v="1900-01-16T07:56:40"/>
    <n v="43391"/>
    <n v="0.13065700353481799"/>
    <n v="6.7701621336487703"/>
    <n v="0"/>
    <n v="3294.0821228515201"/>
  </r>
  <r>
    <s v="STND-61393"/>
    <s v="Great Lakes Coca-Cola Distribution, L.L.C."/>
    <s v="Great Lakes Coca Cola Distribution LLC - 7400 N Oak Park Avenue - Niles"/>
    <x v="0"/>
    <s v="Indoor Lighting"/>
    <x v="6"/>
    <n v="0"/>
    <n v="1157.779"/>
    <n v="0.26033699999999999"/>
    <x v="0"/>
    <x v="0"/>
    <n v="15"/>
    <s v="Qty / 1,000"/>
    <m/>
    <s v="Private-Lighting"/>
    <x v="0"/>
    <n v="3"/>
    <n v="1"/>
    <s v="Lighting"/>
    <n v="0.91633259480590001"/>
    <n v="1.30467645558681"/>
    <n v="1060.9106352817801"/>
    <n v="0.33965555441810202"/>
    <n v="0.71"/>
    <n v="753.246551050064"/>
    <n v="0.24115544363685301"/>
    <n v="2885"/>
    <n v="1.165"/>
    <n v="1.3779999999999999"/>
    <n v="2.5499999999999998E-2"/>
    <n v="0.55000000000000004"/>
    <n v="24.263431542460999"/>
    <d v="1900-01-16T07:56:40"/>
    <n v="43391"/>
    <n v="0.448153522124426"/>
    <n v="23.221649098442398"/>
    <n v="0"/>
    <n v="11298.69826575096"/>
  </r>
  <r>
    <s v="STND-61394"/>
    <s v="International Body Shop, Inc."/>
    <s v="International Auto Body - 652 W Lake St - Elmhurst"/>
    <x v="0"/>
    <s v="Indoor Lighting"/>
    <x v="8"/>
    <n v="0"/>
    <n v="8303.3279999999995"/>
    <n v="1.3140860000000001"/>
    <x v="0"/>
    <x v="0"/>
    <n v="9.5383441434566993"/>
    <s v="Qty / 1,000"/>
    <m/>
    <s v="Private-Lighting"/>
    <x v="0"/>
    <n v="3"/>
    <n v="1"/>
    <s v="Lighting"/>
    <n v="0.91633259480590001"/>
    <n v="1.30467645558681"/>
    <n v="7608.6100917644799"/>
    <n v="1.7144570648162401"/>
    <n v="0.71"/>
    <n v="5402.1131651527803"/>
    <n v="1.2172645160195299"/>
    <n v="5242"/>
    <n v="1"/>
    <n v="1.22"/>
    <n v="1.0999999999999999E-2"/>
    <n v="0.68"/>
    <n v="13.3536818008394"/>
    <d v="1900-01-08T12:55:13"/>
    <n v="43464"/>
    <n v="2.0666068765865999"/>
    <n v="83.694711009409303"/>
    <n v="0"/>
    <n v="51527.214471125357"/>
  </r>
  <r>
    <s v="STND-61395"/>
    <s v="Renaissance Partners Holdings, LLC"/>
    <s v="Renaissance Partners LLC - 612 Harrison Ave - Rockford"/>
    <x v="0"/>
    <s v="Indoor Lighting"/>
    <x v="10"/>
    <n v="0"/>
    <n v="30146.304"/>
    <n v="5.3913599999999997"/>
    <x v="0"/>
    <x v="0"/>
    <n v="10.827197921178"/>
    <s v="Qty / 1,000"/>
    <m/>
    <s v="Private-Lighting"/>
    <x v="0"/>
    <n v="3"/>
    <n v="1"/>
    <s v="Lighting"/>
    <n v="0.91633259480590001"/>
    <n v="1.30467645558681"/>
    <n v="27624.040968127501"/>
    <n v="7.0339804555924799"/>
    <n v="0.71"/>
    <n v="19613.069087370499"/>
    <n v="4.99412612347066"/>
    <n v="4618"/>
    <n v="1.02"/>
    <n v="1.04"/>
    <n v="1.2E-2"/>
    <n v="0.81"/>
    <n v="15.158077089649201"/>
    <d v="1900-01-09T19:51:10"/>
    <n v="43316"/>
    <n v="8.3499293157555599"/>
    <n v="324.98871727208802"/>
    <n v="0"/>
    <n v="212354.58085069834"/>
  </r>
  <r>
    <s v="STND-61396"/>
    <s v="Fisher &amp; Ludlow Inc."/>
    <s v="Fisher and Ludlow Inc - 1115 E 05000 N Road - Bourbonnais"/>
    <x v="0"/>
    <s v="Indoor Lighting"/>
    <x v="10"/>
    <n v="0"/>
    <n v="349715.96799999999"/>
    <n v="62.543146"/>
    <x v="0"/>
    <x v="0"/>
    <n v="10.827197921178"/>
    <s v="Qty / 1,000"/>
    <m/>
    <s v="Private-Lighting"/>
    <x v="0"/>
    <n v="1"/>
    <n v="1"/>
    <s v="Lighting"/>
    <n v="0.99989942556735301"/>
    <n v="1.019640158801"/>
    <n v="349680.79551493097"/>
    <n v="63.771503319354402"/>
    <n v="0.71"/>
    <n v="248273.364815601"/>
    <n v="45.277767356741599"/>
    <n v="4618"/>
    <n v="1.02"/>
    <n v="1.04"/>
    <n v="1.2E-2"/>
    <n v="0.81"/>
    <n v="15.158077089649201"/>
    <d v="1900-01-09T19:51:10"/>
    <n v="43351"/>
    <n v="75.702164434181398"/>
    <n v="4113.8917119403604"/>
    <n v="0"/>
    <n v="2688104.8594153421"/>
  </r>
  <r>
    <s v="STND-61396"/>
    <s v="Fisher &amp; Ludlow Inc."/>
    <s v="Fisher and Ludlow Inc - 1115 E 05000 N Road - Bourbonnais"/>
    <x v="0"/>
    <s v="Indoor Lighting"/>
    <x v="10"/>
    <n v="0"/>
    <n v="303196.45199999999"/>
    <n v="54.223602999999997"/>
    <x v="0"/>
    <x v="0"/>
    <n v="10.827197921178"/>
    <s v="Qty / 1,000"/>
    <m/>
    <s v="Private-Lighting"/>
    <x v="0"/>
    <n v="1"/>
    <n v="1"/>
    <s v="Lighting"/>
    <n v="0.99989942556735301"/>
    <n v="1.019640158801"/>
    <n v="303165.95818885899"/>
    <n v="55.288563173682597"/>
    <n v="0.71"/>
    <n v="215247.83031409001"/>
    <n v="39.254879853314598"/>
    <n v="4618"/>
    <n v="1.02"/>
    <n v="1.04"/>
    <n v="1.2E-2"/>
    <n v="0.81"/>
    <n v="15.158077089649201"/>
    <d v="1900-01-09T19:51:10"/>
    <n v="43351"/>
    <n v="65.632197499623203"/>
    <n v="3566.65833163364"/>
    <n v="0"/>
    <n v="2330530.8609147901"/>
  </r>
  <r>
    <s v="STND-61396"/>
    <s v="Fisher &amp; Ludlow Inc."/>
    <s v="Fisher and Ludlow Inc - 1115 E 05000 N Road - Bourbonnais"/>
    <x v="0"/>
    <s v="Indoor Lighting"/>
    <x v="10"/>
    <n v="0"/>
    <n v="16024.645"/>
    <n v="2.8658450000000002"/>
    <x v="0"/>
    <x v="0"/>
    <n v="10.827197921178"/>
    <s v="Qty / 1,000"/>
    <m/>
    <s v="Private-Lighting"/>
    <x v="0"/>
    <n v="1"/>
    <n v="1"/>
    <s v="Lighting"/>
    <n v="0.99989942556735301"/>
    <n v="1.019640158801"/>
    <n v="16023.0333304208"/>
    <n v="2.9221306508990601"/>
    <n v="0.71"/>
    <n v="11376.353664598701"/>
    <n v="2.0747127621383301"/>
    <n v="4618"/>
    <n v="1.02"/>
    <n v="1.04"/>
    <n v="1.2E-2"/>
    <n v="0.81"/>
    <n v="15.158077089649201"/>
    <d v="1900-01-09T19:51:10"/>
    <n v="43351"/>
    <n v="3.4688160623208302"/>
    <n v="188.50627447553799"/>
    <n v="0"/>
    <n v="123174.03274792877"/>
  </r>
  <r>
    <s v="STND-61396"/>
    <s v="Fisher &amp; Ludlow Inc."/>
    <s v="Fisher and Ludlow Inc - 1115 E 05000 N Road - Bourbonnais"/>
    <x v="0"/>
    <s v="Indoor Lighting"/>
    <x v="10"/>
    <n v="0"/>
    <n v="19783.511999999999"/>
    <n v="3.5380799999999999"/>
    <x v="0"/>
    <x v="0"/>
    <n v="10.827197921178"/>
    <s v="Qty / 1,000"/>
    <m/>
    <s v="Private-Lighting"/>
    <x v="0"/>
    <n v="1"/>
    <n v="1"/>
    <s v="Lighting"/>
    <n v="0.99989942556735301"/>
    <n v="1.019640158801"/>
    <n v="19781.522284504801"/>
    <n v="3.6075684530506602"/>
    <n v="0.71"/>
    <n v="14044.8808219984"/>
    <n v="2.5613736016659701"/>
    <n v="4618"/>
    <n v="1.02"/>
    <n v="1.04"/>
    <n v="1.2E-2"/>
    <n v="0.81"/>
    <n v="15.158077089649201"/>
    <d v="1900-01-09T19:51:10"/>
    <n v="43351"/>
    <n v="4.2824886669642197"/>
    <n v="232.72379158241"/>
    <n v="0"/>
    <n v="152066.70443913384"/>
  </r>
  <r>
    <s v="STND-61396"/>
    <s v="Fisher &amp; Ludlow Inc."/>
    <s v="Fisher and Ludlow Inc - 1115 E 05000 N Road - Bourbonnais"/>
    <x v="0"/>
    <s v="Indoor Lighting"/>
    <x v="10"/>
    <n v="0"/>
    <n v="866.70600000000002"/>
    <n v="0.155002"/>
    <x v="0"/>
    <x v="0"/>
    <n v="10.827197921178"/>
    <s v="Qty / 1,000"/>
    <m/>
    <s v="Private-Lighting"/>
    <x v="0"/>
    <n v="1"/>
    <n v="1"/>
    <s v="Lighting"/>
    <n v="0.99989942556735301"/>
    <n v="1.019640158801"/>
    <n v="866.61883153577799"/>
    <n v="0.15804626389447299"/>
    <n v="0.71"/>
    <n v="615.29937039040203"/>
    <n v="0.112212847365076"/>
    <n v="4618"/>
    <n v="1.02"/>
    <n v="1.04"/>
    <n v="1.2E-2"/>
    <n v="0.81"/>
    <n v="15.158077089649201"/>
    <d v="1900-01-09T19:51:10"/>
    <n v="43351"/>
    <n v="0.18761427337900399"/>
    <n v="10.1955156651268"/>
    <n v="0"/>
    <n v="6661.968063993093"/>
  </r>
  <r>
    <s v="STND-61397"/>
    <s v="Pepper Construction Company"/>
    <s v="Pepper Construction Company - 324 S Hager Ave - Barrington"/>
    <x v="0"/>
    <s v="Indoor Lighting"/>
    <x v="8"/>
    <n v="0"/>
    <n v="28474.544000000002"/>
    <n v="4.5063870000000001"/>
    <x v="0"/>
    <x v="0"/>
    <n v="9.5383441434566993"/>
    <s v="Qty / 1,000"/>
    <m/>
    <s v="Private-Lighting"/>
    <x v="0"/>
    <n v="3"/>
    <n v="1"/>
    <s v="Lighting"/>
    <n v="0.91633259480590001"/>
    <n v="1.30467645558681"/>
    <n v="26092.1527894348"/>
    <n v="5.8793770186624599"/>
    <n v="0.71"/>
    <n v="18525.4284804987"/>
    <n v="4.1743576832503502"/>
    <n v="5242"/>
    <n v="1"/>
    <n v="1.22"/>
    <n v="1.0999999999999999E-2"/>
    <n v="0.68"/>
    <n v="13.3536818008394"/>
    <d v="1900-01-08T12:55:13"/>
    <n v="43338"/>
    <n v="7.0870021922160804"/>
    <n v="287.01368068378201"/>
    <n v="0"/>
    <n v="176701.91225199073"/>
  </r>
  <r>
    <s v="STND-61397"/>
    <s v="Pepper Construction Company"/>
    <s v="Pepper Construction Company - 324 S Hager Ave - Barrington"/>
    <x v="0"/>
    <s v="Indoor Lighting"/>
    <x v="8"/>
    <n v="0"/>
    <n v="18163.53"/>
    <n v="2.8745639999999999"/>
    <x v="0"/>
    <x v="0"/>
    <n v="9.5383441434566993"/>
    <s v="Qty / 1,000"/>
    <m/>
    <s v="Private-Lighting"/>
    <x v="0"/>
    <n v="3"/>
    <n v="1"/>
    <s v="Lighting"/>
    <n v="0.91633259480590001"/>
    <n v="1.30467645558681"/>
    <n v="16643.8345757348"/>
    <n v="3.75037597087743"/>
    <n v="0.71"/>
    <n v="11817.1225487717"/>
    <n v="2.6627669393229798"/>
    <n v="5242"/>
    <n v="1"/>
    <n v="1.22"/>
    <n v="1.0999999999999999E-2"/>
    <n v="0.68"/>
    <n v="13.3536818008394"/>
    <d v="1900-01-08T12:55:13"/>
    <n v="43338"/>
    <n v="4.5207039186082802"/>
    <n v="183.08218033308299"/>
    <n v="0"/>
    <n v="112715.78165558664"/>
  </r>
  <r>
    <s v="STND-61397"/>
    <s v="Pepper Construction Company"/>
    <s v="Pepper Construction Company - 324 S Hager Ave - Barrington"/>
    <x v="7"/>
    <s v="Indoor Lighting"/>
    <x v="8"/>
    <n v="0"/>
    <n v="1180.079"/>
    <n v="0.60651100000000002"/>
    <x v="0"/>
    <x v="0"/>
    <n v="8"/>
    <s v="Qty / 1,000"/>
    <m/>
    <s v="Private-Lighting"/>
    <x v="0"/>
    <n v="3"/>
    <n v="1"/>
    <s v="Lighting"/>
    <n v="0.91633259480590001"/>
    <n v="1.30467645558681"/>
    <n v="1081.34485214595"/>
    <n v="0.79130062175440996"/>
    <n v="0.71"/>
    <n v="767.75484502362497"/>
    <n v="0.56182344144563101"/>
    <n v="5242"/>
    <n v="1"/>
    <n v="1.22"/>
    <n v="1.0999999999999999E-2"/>
    <n v="0.68"/>
    <n v="13.3536818008394"/>
    <d v="1900-01-08T12:55:13"/>
    <n v="43338"/>
    <n v="1.22378691889021"/>
    <n v="11.8947933736055"/>
    <n v="0"/>
    <n v="6142.0387601889997"/>
  </r>
  <r>
    <s v="STND-61418"/>
    <s v="Village of Lombard"/>
    <s v="Village of Lombard - Various Intersections - Lombard"/>
    <x v="68"/>
    <s v="Outdoor &amp; Garage Lighting"/>
    <x v="1"/>
    <n v="0"/>
    <n v="64542"/>
    <n v="7.3655999999999997"/>
    <x v="0"/>
    <x v="1"/>
    <n v="10"/>
    <s v="ΔkWpeak / CF"/>
    <n v="0.387777777777778"/>
    <s v="Public-Lighting"/>
    <x v="0"/>
    <n v="1"/>
    <n v="1"/>
    <s v="Lighting"/>
    <n v="0.95625781801464005"/>
    <n v="1.47347312606477"/>
    <n v="61718.7920903009"/>
    <n v="10.853013657342601"/>
    <n v="0.71"/>
    <n v="43820.342384113603"/>
    <n v="7.7056396967132796"/>
    <n v="4903"/>
    <n v="1"/>
    <n v="1"/>
    <n v="0"/>
    <n v="0"/>
    <n v="14.276973281664301"/>
    <d v="1900-01-09T04:44:53"/>
    <n v="43443"/>
    <n v="27.9877143026028"/>
    <n v="0"/>
    <n v="0"/>
    <n v="438203.42384113604"/>
  </r>
  <r>
    <s v="STND-61418"/>
    <s v="Village of Lombard"/>
    <s v="Village of Lombard - Various Intersections - Lombard"/>
    <x v="68"/>
    <s v="Outdoor &amp; Garage Lighting"/>
    <x v="1"/>
    <n v="0"/>
    <n v="2232"/>
    <n v="0.25481999999999999"/>
    <x v="0"/>
    <x v="1"/>
    <n v="10"/>
    <s v="ΔkWpeak / CF"/>
    <n v="0.387777777777778"/>
    <s v="Public-Lighting"/>
    <x v="0"/>
    <n v="1"/>
    <n v="1"/>
    <s v="Lighting"/>
    <n v="0.95625781801464005"/>
    <n v="1.47347312606477"/>
    <n v="2134.3674498086798"/>
    <n v="0.37547042198382402"/>
    <n v="0.71"/>
    <n v="1515.4008893641601"/>
    <n v="0.26658399960851498"/>
    <n v="4903"/>
    <n v="1"/>
    <n v="1"/>
    <n v="0"/>
    <n v="0"/>
    <n v="14.276973281664301"/>
    <d v="1900-01-09T04:44:53"/>
    <n v="43443"/>
    <n v="0.96826183319610704"/>
    <n v="0"/>
    <n v="0"/>
    <n v="15154.008893641601"/>
  </r>
  <r>
    <s v="STND-61418"/>
    <s v="Village of Lombard"/>
    <s v="Village of Lombard - Various Intersections - Lombard"/>
    <x v="68"/>
    <s v="Outdoor &amp; Garage Lighting"/>
    <x v="1"/>
    <n v="0"/>
    <n v="48360"/>
    <n v="5.5186200000000003"/>
    <x v="0"/>
    <x v="1"/>
    <n v="10"/>
    <s v="ΔkWpeak / CF"/>
    <n v="0.387777777777778"/>
    <s v="Public-Lighting"/>
    <x v="0"/>
    <n v="1"/>
    <n v="1"/>
    <s v="Lighting"/>
    <n v="0.95625781801464005"/>
    <n v="1.47347312606477"/>
    <n v="46244.628079187998"/>
    <n v="8.1315382629635398"/>
    <n v="0.71"/>
    <n v="32833.685936223497"/>
    <n v="5.7733921667041201"/>
    <n v="4903"/>
    <n v="1"/>
    <n v="1"/>
    <n v="0"/>
    <n v="0"/>
    <n v="14.276973281664301"/>
    <d v="1900-01-09T04:44:53"/>
    <n v="43443"/>
    <n v="20.969582913086501"/>
    <n v="0"/>
    <n v="0"/>
    <n v="328336.85936223494"/>
  </r>
  <r>
    <s v="STND-61418"/>
    <s v="Village of Lombard"/>
    <s v="Village of Lombard - Various Intersections - Lombard"/>
    <x v="68"/>
    <s v="Outdoor &amp; Garage Lighting"/>
    <x v="1"/>
    <n v="0"/>
    <n v="3000"/>
    <n v="0.12839999999999999"/>
    <x v="0"/>
    <x v="1"/>
    <n v="10"/>
    <s v="ΔkWpeak / CF"/>
    <n v="0.387777777777778"/>
    <s v="Public-Lighting"/>
    <x v="0"/>
    <n v="1"/>
    <n v="1"/>
    <s v="Lighting"/>
    <n v="0.95625781801464005"/>
    <n v="1.47347312606477"/>
    <n v="2868.7734540439201"/>
    <n v="0.18919394938671599"/>
    <n v="0.71"/>
    <n v="2036.82915237118"/>
    <n v="0.13432770406456801"/>
    <n v="4903"/>
    <n v="1"/>
    <n v="1"/>
    <n v="0"/>
    <n v="0"/>
    <n v="14.276973281664301"/>
    <d v="1900-01-09T04:44:53"/>
    <n v="43443"/>
    <n v="0.48789270615485503"/>
    <n v="0"/>
    <n v="0"/>
    <n v="20368.2915237118"/>
  </r>
  <r>
    <s v="STND-61418"/>
    <s v="Village of Lombard"/>
    <s v="Village of Lombard - Various Intersections - Lombard"/>
    <x v="68"/>
    <s v="Outdoor &amp; Garage Lighting"/>
    <x v="1"/>
    <n v="0"/>
    <n v="3040"/>
    <n v="0.436"/>
    <x v="0"/>
    <x v="1"/>
    <n v="10"/>
    <s v="ΔkWpeak / CF"/>
    <n v="0.387777777777778"/>
    <s v="Public-Lighting"/>
    <x v="0"/>
    <n v="1"/>
    <n v="1"/>
    <s v="Lighting"/>
    <n v="0.95625781801464005"/>
    <n v="1.47347312606477"/>
    <n v="2907.0237667645001"/>
    <n v="0.64243428296423799"/>
    <n v="0.71"/>
    <n v="2063.9868744027999"/>
    <n v="0.45612834090460902"/>
    <n v="4903"/>
    <n v="1"/>
    <n v="1"/>
    <n v="0"/>
    <n v="0"/>
    <n v="14.276973281664301"/>
    <d v="1900-01-09T04:44:53"/>
    <n v="43443"/>
    <n v="1.6567073199650799"/>
    <n v="0"/>
    <n v="0"/>
    <n v="20639.868744027997"/>
  </r>
  <r>
    <s v="STND-61418"/>
    <s v="Village of Lombard"/>
    <s v="Village of Lombard - Various Intersections - Lombard"/>
    <x v="68"/>
    <s v="Outdoor &amp; Garage Lighting"/>
    <x v="1"/>
    <n v="0"/>
    <n v="65274"/>
    <n v="5.5890000000000004"/>
    <x v="0"/>
    <x v="1"/>
    <n v="10"/>
    <s v="ΔkWpeak / CF"/>
    <n v="0.387777777777778"/>
    <s v="Public-Lighting"/>
    <x v="0"/>
    <n v="1"/>
    <n v="1"/>
    <s v="Lighting"/>
    <n v="0.95625781801464005"/>
    <n v="1.47347312606477"/>
    <n v="62418.772813087598"/>
    <n v="8.2352413015759804"/>
    <n v="0.71"/>
    <n v="44317.3286972922"/>
    <n v="5.8470213241189501"/>
    <n v="4903"/>
    <n v="1"/>
    <n v="1"/>
    <n v="0"/>
    <n v="0"/>
    <n v="14.276973281664301"/>
    <d v="1900-01-09T04:44:53"/>
    <n v="43443"/>
    <n v="21.237011952488199"/>
    <n v="0"/>
    <n v="0"/>
    <n v="443173.28697292198"/>
  </r>
  <r>
    <s v="STND-61419"/>
    <s v="Aldi Inc."/>
    <s v="Aldi 14 - 978 N Neltnor Blvd - West Chicag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46"/>
    <n v="2.5646365253446701"/>
    <n v="0"/>
    <n v="0"/>
    <n v="54027.977281650055"/>
  </r>
  <r>
    <s v="STND-61421"/>
    <s v="School Association for Special Education in DuPage County (SASED)"/>
    <s v="School Association for Special Education in DuPage County - 65331 Cornwall Rd - Naperville"/>
    <x v="0"/>
    <s v="Indoor Lighting"/>
    <x v="12"/>
    <n v="0"/>
    <n v="501.90199999999999"/>
    <n v="0.13685800000000001"/>
    <x v="0"/>
    <x v="1"/>
    <n v="15"/>
    <s v="Qty / 1,000"/>
    <m/>
    <s v="Public-Lighting"/>
    <x v="0"/>
    <n v="3"/>
    <n v="1"/>
    <s v="Lighting"/>
    <n v="0.99829244462109001"/>
    <n v="0.987374621353864"/>
    <n v="501.04497454021498"/>
    <n v="0.13513011592924701"/>
    <n v="0.71"/>
    <n v="355.74193192355199"/>
    <n v="9.5942382309765498E-2"/>
    <n v="2979"/>
    <n v="1.17333333333333"/>
    <n v="1.323"/>
    <n v="2.1333333333333301E-2"/>
    <n v="0.72"/>
    <n v="23.497818059751602"/>
    <d v="1900-01-15T18:49:11"/>
    <n v="43362"/>
    <n v="0.14185995205472299"/>
    <n v="9.1099086280039003"/>
    <n v="0"/>
    <n v="5336.1289788532795"/>
  </r>
  <r>
    <s v="STND-61421"/>
    <s v="School Association for Special Education in DuPage County (SASED)"/>
    <s v="School Association for Special Education in DuPage County - 65331 Cornwall Rd - Naperville"/>
    <x v="0"/>
    <s v="Indoor Lighting"/>
    <x v="12"/>
    <n v="0"/>
    <n v="11878.344999999999"/>
    <n v="3.238963"/>
    <x v="0"/>
    <x v="1"/>
    <n v="15"/>
    <s v="Qty / 1,000"/>
    <m/>
    <s v="Public-Lighting"/>
    <x v="0"/>
    <n v="3"/>
    <n v="1"/>
    <s v="Lighting"/>
    <n v="0.99829244462109001"/>
    <n v="0.987374621353864"/>
    <n v="11858.062068102699"/>
    <n v="3.1980698657041802"/>
    <n v="0.71"/>
    <n v="8419.2240683529199"/>
    <n v="2.2706296046499599"/>
    <n v="2979"/>
    <n v="1.17333333333333"/>
    <n v="1.323"/>
    <n v="2.1333333333333301E-2"/>
    <n v="0.72"/>
    <n v="23.497818059751602"/>
    <d v="1900-01-15T18:49:11"/>
    <n v="43362"/>
    <n v="3.3573421786597999"/>
    <n v="215.60112851095801"/>
    <n v="0"/>
    <n v="126288.36102529379"/>
  </r>
  <r>
    <s v="STND-61421"/>
    <s v="School Association for Special Education in DuPage County (SASED)"/>
    <s v="School Association for Special Education in DuPage County - 65331 Cornwall Rd - Naperville"/>
    <x v="0"/>
    <s v="Indoor Lighting"/>
    <x v="12"/>
    <n v="0"/>
    <n v="1714.8320000000001"/>
    <n v="0.46759699999999998"/>
    <x v="0"/>
    <x v="1"/>
    <n v="15"/>
    <s v="Qty / 1,000"/>
    <m/>
    <s v="Public-Lighting"/>
    <x v="0"/>
    <n v="3"/>
    <n v="1"/>
    <s v="Lighting"/>
    <n v="0.99829244462109001"/>
    <n v="0.987374621353864"/>
    <n v="1711.90382939447"/>
    <n v="0.46169341082120302"/>
    <n v="0.71"/>
    <n v="1215.45171887008"/>
    <n v="0.32780232168305401"/>
    <n v="2979"/>
    <n v="1.17333333333333"/>
    <n v="1.323"/>
    <n v="2.1333333333333301E-2"/>
    <n v="0.72"/>
    <n v="23.497818059751602"/>
    <d v="1900-01-15T18:49:11"/>
    <n v="43362"/>
    <n v="0.48468696021374302"/>
    <n v="31.1255241708086"/>
    <n v="0"/>
    <n v="18231.775783051198"/>
  </r>
  <r>
    <s v="STND-61421"/>
    <s v="School Association for Special Education in DuPage County (SASED)"/>
    <s v="School Association for Special Education in DuPage County - 65331 Cornwall Rd - Naperville"/>
    <x v="38"/>
    <s v="Indoor Lighting"/>
    <x v="12"/>
    <n v="0"/>
    <n v="1586.8130000000001"/>
    <n v="0.35633700000000001"/>
    <x v="0"/>
    <x v="1"/>
    <n v="8"/>
    <s v="Qty / 1,000"/>
    <m/>
    <s v="Public-Lighting"/>
    <x v="0"/>
    <n v="3"/>
    <n v="1"/>
    <s v="Lighting"/>
    <n v="0.99829244462109001"/>
    <n v="0.987374621353864"/>
    <n v="1584.1034289265299"/>
    <n v="0.35183811044937202"/>
    <n v="0.71"/>
    <n v="1124.7134345378299"/>
    <n v="0.24980505841905401"/>
    <n v="2979"/>
    <n v="1.17333333333333"/>
    <n v="1.323"/>
    <n v="2.1333333333333301E-2"/>
    <n v="0.72"/>
    <n v="23.497818059751602"/>
    <d v="1900-01-15T18:49:11"/>
    <n v="43362"/>
    <n v="0.36936057618351797"/>
    <n v="28.801880525936799"/>
    <n v="0"/>
    <n v="8997.7074763026394"/>
  </r>
  <r>
    <s v="STND-61421"/>
    <s v="School Association for Special Education in DuPage County (SASED)"/>
    <s v="School Association for Special Education in DuPage County - 65331 Cornwall Rd - Naperville"/>
    <x v="38"/>
    <s v="Indoor Lighting"/>
    <x v="12"/>
    <n v="0"/>
    <n v="93.956000000000003"/>
    <n v="2.1099E-2"/>
    <x v="0"/>
    <x v="1"/>
    <n v="8"/>
    <s v="Qty / 1,000"/>
    <m/>
    <s v="Public-Lighting"/>
    <x v="0"/>
    <n v="3"/>
    <n v="1"/>
    <s v="Lighting"/>
    <n v="0.99829244462109001"/>
    <n v="0.987374621353864"/>
    <n v="93.795564926819196"/>
    <n v="2.0832617135945201E-2"/>
    <n v="0.71"/>
    <n v="66.594851098041602"/>
    <n v="1.4791158166521099E-2"/>
    <n v="2979"/>
    <n v="1.17333333333333"/>
    <n v="1.323"/>
    <n v="2.1333333333333301E-2"/>
    <n v="0.72"/>
    <n v="23.497818059751602"/>
    <d v="1900-01-15T18:49:11"/>
    <n v="43362"/>
    <n v="2.1870136407097899E-2"/>
    <n v="1.70537390776035"/>
    <n v="0"/>
    <n v="532.75880878433281"/>
  </r>
  <r>
    <s v="STND-61422"/>
    <s v="St. Mary Of The Angels"/>
    <s v="St Mary Of The Angels - 1810 N Hermitage Ave - Chicago"/>
    <x v="8"/>
    <s v="Indoor Advanced Lighting"/>
    <x v="2"/>
    <n v="0"/>
    <n v="56856"/>
    <n v="12.205500000000001"/>
    <x v="0"/>
    <x v="0"/>
    <n v="14.797277300976599"/>
    <s v="Qty / 1,000"/>
    <m/>
    <s v="Private-Lighting"/>
    <x v="0"/>
    <n v="3"/>
    <n v="1"/>
    <s v="Lighting"/>
    <n v="0.91633259480590001"/>
    <n v="1.30467645558681"/>
    <n v="52099.006010284204"/>
    <n v="15.9242284786648"/>
    <n v="0.71"/>
    <n v="36990.294267301797"/>
    <n v="11.306202219852"/>
    <n v="3379"/>
    <n v="1.0900000000000001"/>
    <n v="1.36"/>
    <n v="2.1999999999999999E-2"/>
    <n v="0.57999999999999996"/>
    <n v="20.7161882213673"/>
    <d v="1900-01-13T19:08:05"/>
    <n v="43442"/>
    <n v="20.187916428327501"/>
    <n v="1051.5395708497699"/>
    <n v="0"/>
    <n v="547355.6417179897"/>
  </r>
  <r>
    <s v="STND-61422"/>
    <s v="St. Mary Of The Angels"/>
    <s v="St Mary Of The Angels - 1810 N Hermitage Ave - Chicago"/>
    <x v="8"/>
    <s v="Indoor Advanced Lighting"/>
    <x v="2"/>
    <n v="0"/>
    <n v="191.36"/>
    <n v="4.1079999999999998E-2"/>
    <x v="0"/>
    <x v="0"/>
    <n v="14.797277300976599"/>
    <s v="Qty / 1,000"/>
    <m/>
    <s v="Private-Lighting"/>
    <x v="0"/>
    <n v="3"/>
    <n v="1"/>
    <s v="Lighting"/>
    <n v="0.91633259480590001"/>
    <n v="1.30467645558681"/>
    <n v="175.349405342057"/>
    <n v="5.3596108795505998E-2"/>
    <n v="0.71"/>
    <n v="124.49807779286"/>
    <n v="3.8053237244809301E-2"/>
    <n v="3379"/>
    <n v="1.0900000000000001"/>
    <n v="1.36"/>
    <n v="2.1999999999999999E-2"/>
    <n v="0.57999999999999996"/>
    <n v="20.7161882213673"/>
    <d v="1900-01-13T19:08:05"/>
    <n v="43442"/>
    <n v="6.7946385389840297E-2"/>
    <n v="3.5391623096561999"/>
    <n v="0"/>
    <n v="1842.2325805395062"/>
  </r>
  <r>
    <s v="STND-61422"/>
    <s v="St. Mary Of The Angels"/>
    <s v="St Mary Of The Angels - 1810 N Hermitage Ave - Chicago"/>
    <x v="8"/>
    <s v="Indoor Advanced Lighting"/>
    <x v="2"/>
    <n v="0"/>
    <n v="45955.839999999997"/>
    <n v="9.8655200000000001"/>
    <x v="0"/>
    <x v="0"/>
    <n v="14.797277300976599"/>
    <s v="Qty / 1,000"/>
    <m/>
    <s v="Private-Lighting"/>
    <x v="0"/>
    <n v="3"/>
    <n v="1"/>
    <s v="Lighting"/>
    <n v="0.91633259480590001"/>
    <n v="1.30467645558681"/>
    <n v="42110.834113684803"/>
    <n v="12.8713116661208"/>
    <n v="0.71"/>
    <n v="29898.692220716199"/>
    <n v="9.1386312829457292"/>
    <n v="3379"/>
    <n v="1.0900000000000001"/>
    <n v="1.36"/>
    <n v="2.1999999999999999E-2"/>
    <n v="0.57999999999999996"/>
    <n v="20.7161882213673"/>
    <d v="1900-01-13T19:08:05"/>
    <n v="43442"/>
    <n v="16.317585783621599"/>
    <n v="849.94344082666498"/>
    <n v="0"/>
    <n v="442419.23972648947"/>
  </r>
  <r>
    <s v="STND-61422"/>
    <s v="St. Mary Of The Angels"/>
    <s v="St Mary Of The Angels - 1810 N Hermitage Ave - Chicago"/>
    <x v="8"/>
    <s v="Indoor Advanced Lighting"/>
    <x v="2"/>
    <n v="0"/>
    <n v="1398.4"/>
    <n v="0.30020000000000002"/>
    <x v="0"/>
    <x v="0"/>
    <n v="14.797277300976599"/>
    <s v="Qty / 1,000"/>
    <m/>
    <s v="Private-Lighting"/>
    <x v="0"/>
    <n v="3"/>
    <n v="1"/>
    <s v="Lighting"/>
    <n v="0.91633259480590001"/>
    <n v="1.30467645558681"/>
    <n v="1281.3995005765701"/>
    <n v="0.39166387196715902"/>
    <n v="0.71"/>
    <n v="909.79364540936501"/>
    <n v="0.27808134909668297"/>
    <n v="3379"/>
    <n v="1.0900000000000001"/>
    <n v="1.36"/>
    <n v="2.1999999999999999E-2"/>
    <n v="0.57999999999999996"/>
    <n v="20.7161882213673"/>
    <d v="1900-01-13T19:08:05"/>
    <n v="43442"/>
    <n v="0.496531277848833"/>
    <n v="25.863109185949099"/>
    <n v="0"/>
    <n v="13462.46885778875"/>
  </r>
  <r>
    <s v="STND-61422"/>
    <s v="St. Mary Of The Angels"/>
    <s v="St Mary Of The Angels - 1810 N Hermitage Ave - Chicago"/>
    <x v="0"/>
    <s v="Indoor Lighting"/>
    <x v="2"/>
    <n v="0"/>
    <n v="1370.117"/>
    <n v="0.29343399999999997"/>
    <x v="0"/>
    <x v="0"/>
    <n v="14.797277300976599"/>
    <s v="Qty / 1,000"/>
    <m/>
    <s v="Private-Lighting"/>
    <x v="0"/>
    <n v="3"/>
    <n v="1"/>
    <s v="Lighting"/>
    <n v="0.91633259480590001"/>
    <n v="1.30467645558681"/>
    <n v="1255.48286579768"/>
    <n v="0.382836431068659"/>
    <n v="0.71"/>
    <n v="891.39283471634894"/>
    <n v="0.27181386605874802"/>
    <n v="3379"/>
    <n v="1.0900000000000001"/>
    <n v="1.36"/>
    <n v="2.1999999999999999E-2"/>
    <n v="0.57999999999999996"/>
    <n v="20.7161882213673"/>
    <d v="1900-01-13T19:08:05"/>
    <n v="43442"/>
    <n v="0.485340303078929"/>
    <n v="25.340021144540199"/>
    <n v="0"/>
    <n v="13190.186959401415"/>
  </r>
  <r>
    <s v="STND-61422"/>
    <s v="St. Mary Of The Angels"/>
    <s v="St Mary Of The Angels - 1810 N Hermitage Ave - Chicago"/>
    <x v="5"/>
    <s v="Indoor Advanced Lighting"/>
    <x v="2"/>
    <n v="0"/>
    <n v="2493.69"/>
    <n v="1.4320200000000001"/>
    <x v="0"/>
    <x v="0"/>
    <n v="15"/>
    <s v="Qty / 1,000"/>
    <m/>
    <s v="Private-Lighting"/>
    <x v="0"/>
    <n v="3"/>
    <n v="1"/>
    <s v="Lighting"/>
    <n v="0.91633259480590001"/>
    <n v="1.30467645558681"/>
    <n v="2285.0494283415201"/>
    <n v="1.86832277792942"/>
    <n v="0.71"/>
    <n v="1622.38509412248"/>
    <n v="1.3265091723298901"/>
    <n v="3379"/>
    <n v="1.0900000000000001"/>
    <n v="1.36"/>
    <n v="2.1999999999999999E-2"/>
    <n v="0.57999999999999996"/>
    <n v="20.7161882213673"/>
    <d v="1900-01-13T19:08:05"/>
    <n v="43442"/>
    <n v="2.3685633594439901"/>
    <n v="46.120263691296799"/>
    <n v="0"/>
    <n v="24335.7764118372"/>
  </r>
  <r>
    <s v="STND-61422"/>
    <s v="St. Mary Of The Angels"/>
    <s v="St Mary Of The Angels - 1810 N Hermitage Ave - Chicago"/>
    <x v="7"/>
    <s v="Indoor Lighting"/>
    <x v="2"/>
    <n v="0"/>
    <n v="297.00599999999997"/>
    <n v="0.196493"/>
    <x v="0"/>
    <x v="0"/>
    <n v="8"/>
    <s v="Qty / 1,000"/>
    <m/>
    <s v="Private-Lighting"/>
    <x v="0"/>
    <n v="3"/>
    <n v="1"/>
    <s v="Lighting"/>
    <n v="0.91633259480590001"/>
    <n v="1.30467645558681"/>
    <n v="272.156278652921"/>
    <n v="0.256359790787618"/>
    <n v="0.71"/>
    <n v="193.230957843574"/>
    <n v="0.182015451459209"/>
    <n v="3379"/>
    <n v="1.0900000000000001"/>
    <n v="1.36"/>
    <n v="2.1999999999999999E-2"/>
    <n v="0.57999999999999996"/>
    <n v="20.7161882213673"/>
    <d v="1900-01-13T19:08:05"/>
    <n v="43442"/>
    <n v="0.43837173527294498"/>
    <n v="5.4930625049213404"/>
    <n v="0"/>
    <n v="1545.847662748592"/>
  </r>
  <r>
    <s v="STND-61422"/>
    <s v="St. Mary Of The Angels"/>
    <s v="St Mary Of The Angels - 1810 N Hermitage Ave - Chicago"/>
    <x v="8"/>
    <s v="Indoor Advanced Lighting"/>
    <x v="2"/>
    <n v="0"/>
    <n v="7084"/>
    <n v="1.52075"/>
    <x v="0"/>
    <x v="0"/>
    <n v="14.797277300976599"/>
    <s v="Qty / 1,000"/>
    <m/>
    <s v="Private-Lighting"/>
    <x v="0"/>
    <n v="3"/>
    <n v="1"/>
    <s v="Lighting"/>
    <n v="0.91633259480590001"/>
    <n v="1.30467645558681"/>
    <n v="6491.3001016049902"/>
    <n v="1.98408671983364"/>
    <n v="0.71"/>
    <n v="4608.8230721395503"/>
    <n v="1.40870157108188"/>
    <n v="3379"/>
    <n v="1.0900000000000001"/>
    <n v="1.36"/>
    <n v="2.1999999999999999E-2"/>
    <n v="0.57999999999999996"/>
    <n v="20.7161882213673"/>
    <d v="1900-01-13T19:08:05"/>
    <n v="43442"/>
    <n v="2.5153229206815899"/>
    <n v="131.01706627092599"/>
    <n v="0"/>
    <n v="68198.033029587808"/>
  </r>
  <r>
    <s v="STND-61423"/>
    <s v="Grace Property Mgmt Inc"/>
    <s v="Grace Property Management - 260 Stone Gate - Algonquin"/>
    <x v="1"/>
    <s v="Outdoor &amp; Garage Lighting"/>
    <x v="1"/>
    <n v="0"/>
    <n v="4293.5720000000001"/>
    <n v="0.96544799999999997"/>
    <x v="0"/>
    <x v="0"/>
    <n v="10.1978380583316"/>
    <s v="Qty / 1,000"/>
    <m/>
    <s v="Private-Lighting"/>
    <x v="0"/>
    <n v="3"/>
    <n v="1"/>
    <s v="Lighting"/>
    <n v="0.91633259480590001"/>
    <n v="1.30467645558681"/>
    <n v="3934.3399717459602"/>
    <n v="1.2595972746933699"/>
    <n v="0.71"/>
    <n v="2793.3813799396298"/>
    <n v="0.89431406503229305"/>
    <n v="4903"/>
    <n v="1"/>
    <n v="1"/>
    <n v="0"/>
    <n v="0"/>
    <n v="14.276973281664301"/>
    <d v="1900-01-09T04:44:53"/>
    <n v="43336"/>
    <n v="1.2595972746933699"/>
    <n v="0"/>
    <n v="0"/>
    <n v="28486.4509477832"/>
  </r>
  <r>
    <s v="STND-61424"/>
    <s v="Wal-Mart Stores, Inc."/>
    <s v="Walmart Stores Inc - 2500 W 95th St - Evergreen Park"/>
    <x v="3"/>
    <s v="Refrigeration"/>
    <x v="0"/>
    <n v="0"/>
    <n v="29180.25"/>
    <n v="3.4725000000000001"/>
    <x v="2"/>
    <x v="0"/>
    <n v="8.6177180282661094"/>
    <s v="ΔkWpeak / CF"/>
    <n v="0.69"/>
    <s v="Private-Non-Lighting"/>
    <x v="2"/>
    <n v="3"/>
    <n v="1"/>
    <s v="Non-Lighting"/>
    <n v="0.98952339343681495"/>
    <n v="0.43468415683807998"/>
    <n v="28874.540001334601"/>
    <n v="1.5094407346202301"/>
    <n v="0.7"/>
    <n v="20212.1780009342"/>
    <n v="1.0566085142341599"/>
    <n v="5478"/>
    <n v="1.1200000000000001"/>
    <n v="1.31"/>
    <n v="2.1999999999999999E-2"/>
    <n v="0.95"/>
    <n v="12.7783862723622"/>
    <d v="1900-01-08T03:03:29"/>
    <n v="43412"/>
    <n v="2.1875952675655599"/>
    <n v="0"/>
    <n v="0"/>
    <n v="174182.85074917431"/>
  </r>
  <r>
    <s v="STND-61426"/>
    <s v="High Point Plaza"/>
    <s v="High Point Plaza LLC - 4415 W Harrison St - Hillside"/>
    <x v="1"/>
    <s v="Outdoor &amp; Garage Lighting"/>
    <x v="1"/>
    <n v="0"/>
    <n v="10467.905000000001"/>
    <n v="0"/>
    <x v="0"/>
    <x v="0"/>
    <n v="10.1978380583316"/>
    <s v="Qty / 1,000"/>
    <m/>
    <s v="Private-Lighting"/>
    <x v="0"/>
    <n v="3"/>
    <n v="1"/>
    <s v="Lighting"/>
    <n v="0.91633259480590001"/>
    <n v="1.30467645558681"/>
    <n v="9592.0825508316502"/>
    <n v="0"/>
    <n v="0.71"/>
    <n v="6810.3786110904703"/>
    <n v="0"/>
    <n v="4903"/>
    <n v="1"/>
    <n v="1"/>
    <n v="0"/>
    <n v="0"/>
    <n v="14.276973281664301"/>
    <d v="1900-01-09T04:44:53"/>
    <n v="43380"/>
    <n v="0"/>
    <n v="0"/>
    <n v="0"/>
    <n v="69451.138191825899"/>
  </r>
  <r>
    <s v="STND-61426"/>
    <s v="High Point Plaza"/>
    <s v="High Point Plaza LLC - 4415 W Harrison St - Hillside"/>
    <x v="1"/>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380"/>
    <n v="0"/>
    <n v="0"/>
    <n v="0"/>
    <n v="138902.27638365139"/>
  </r>
  <r>
    <s v="STND-61426"/>
    <s v="High Point Plaza"/>
    <s v="High Point Plaza LLC - 4415 W Harrison St - Hillside"/>
    <x v="1"/>
    <s v="Outdoor &amp; Garage Lighting"/>
    <x v="1"/>
    <n v="0"/>
    <n v="3309.5250000000001"/>
    <n v="0"/>
    <x v="0"/>
    <x v="0"/>
    <n v="10.1978380583316"/>
    <s v="Qty / 1,000"/>
    <m/>
    <s v="Private-Lighting"/>
    <x v="0"/>
    <n v="3"/>
    <n v="1"/>
    <s v="Lighting"/>
    <n v="0.91633259480590001"/>
    <n v="1.30467645558681"/>
    <n v="3032.6256308249999"/>
    <n v="0"/>
    <n v="0.71"/>
    <n v="2153.1641978857501"/>
    <n v="0"/>
    <n v="4903"/>
    <n v="1"/>
    <n v="1"/>
    <n v="0"/>
    <n v="0"/>
    <n v="14.276973281664301"/>
    <d v="1900-01-09T04:44:53"/>
    <n v="43380"/>
    <n v="0"/>
    <n v="0"/>
    <n v="0"/>
    <n v="21957.619803036334"/>
  </r>
  <r>
    <s v="STND-61426"/>
    <s v="High Point Plaza"/>
    <s v="High Point Plaza LLC - 4415 W Harrison St - Hillside"/>
    <x v="27"/>
    <s v="Outdoor &amp; Garage Lighting"/>
    <x v="6"/>
    <n v="0"/>
    <n v="940.8"/>
    <n v="0"/>
    <x v="0"/>
    <x v="0"/>
    <n v="8"/>
    <s v="Qty / 1,000"/>
    <m/>
    <s v="Private-Lighting"/>
    <x v="0"/>
    <n v="3"/>
    <n v="1"/>
    <s v="Lighting"/>
    <n v="0.91633259480590001"/>
    <n v="1.30467645558681"/>
    <n v="862.08570519339003"/>
    <n v="0"/>
    <n v="0.71"/>
    <n v="612.08085068730702"/>
    <n v="0"/>
    <n v="2885"/>
    <n v="1.165"/>
    <n v="1.3779999999999999"/>
    <n v="2.5499999999999998E-2"/>
    <n v="0.55000000000000004"/>
    <n v="24.263431542460999"/>
    <d v="1900-01-16T07:56:40"/>
    <n v="43380"/>
    <n v="0"/>
    <n v="18.8696871093832"/>
    <n v="0"/>
    <n v="4896.6468054984562"/>
  </r>
  <r>
    <s v="STND-61427"/>
    <s v="Animal  Care Clinic of Fox Valley"/>
    <s v="Animal Clinic of Fox Valley - 230 Stonegate - Algonquin"/>
    <x v="1"/>
    <s v="Outdoor &amp; Garage Lighting"/>
    <x v="1"/>
    <n v="0"/>
    <n v="6236.616"/>
    <n v="0"/>
    <x v="0"/>
    <x v="0"/>
    <n v="10.1978380583316"/>
    <s v="Qty / 1,000"/>
    <m/>
    <s v="Private-Lighting"/>
    <x v="0"/>
    <n v="3"/>
    <n v="1"/>
    <s v="Lighting"/>
    <n v="0.91633259480590001"/>
    <n v="1.30467645558681"/>
    <n v="5714.8145220879896"/>
    <n v="0"/>
    <n v="0.71"/>
    <n v="4057.5183106824702"/>
    <n v="0"/>
    <n v="4903"/>
    <n v="1"/>
    <n v="1"/>
    <n v="0"/>
    <n v="0"/>
    <n v="14.276973281664301"/>
    <d v="1900-01-09T04:44:53"/>
    <n v="43316"/>
    <n v="0"/>
    <n v="0"/>
    <n v="0"/>
    <n v="41377.914651055034"/>
  </r>
  <r>
    <s v="STND-61428"/>
    <s v="Field Museum of Natural History"/>
    <s v="Field Museum - 1400 S Lake Shore Dr - Chicago"/>
    <x v="0"/>
    <s v="Indoor Lighting"/>
    <x v="6"/>
    <n v="0"/>
    <n v="7736.5309999999999"/>
    <n v="1.739628"/>
    <x v="0"/>
    <x v="0"/>
    <n v="15"/>
    <s v="Qty / 1,000"/>
    <m/>
    <s v="Private-Lighting"/>
    <x v="0"/>
    <n v="3"/>
    <n v="1"/>
    <s v="Lighting"/>
    <n v="0.91633259480590001"/>
    <n v="1.30467645558681"/>
    <n v="7089.2355260262802"/>
    <n v="2.2696516930795601"/>
    <n v="0.71"/>
    <n v="5033.3572234786598"/>
    <n v="1.6114527020864899"/>
    <n v="2885"/>
    <n v="1.165"/>
    <n v="1.3779999999999999"/>
    <n v="2.5499999999999998E-2"/>
    <n v="0.55000000000000004"/>
    <n v="24.263431542460999"/>
    <d v="1900-01-16T07:56:40"/>
    <n v="43373"/>
    <n v="2.9946585210180299"/>
    <n v="155.172108080404"/>
    <n v="0"/>
    <n v="75500.358352179901"/>
  </r>
  <r>
    <s v="STND-61428"/>
    <s v="Field Museum of Natural History"/>
    <s v="Field Museum - 1400 S Lake Shore Dr - Chicago"/>
    <x v="0"/>
    <s v="Indoor Lighting"/>
    <x v="6"/>
    <n v="0"/>
    <n v="46564.332999999999"/>
    <n v="10.470405"/>
    <x v="0"/>
    <x v="0"/>
    <n v="15"/>
    <s v="Qty / 1,000"/>
    <m/>
    <s v="Private-Lighting"/>
    <x v="0"/>
    <n v="3"/>
    <n v="1"/>
    <s v="Lighting"/>
    <n v="0.91633259480590001"/>
    <n v="1.30467645558681"/>
    <n v="42668.416083295997"/>
    <n v="13.660490883958399"/>
    <n v="0.71"/>
    <n v="30294.575419140201"/>
    <n v="9.6989485276104492"/>
    <n v="2885"/>
    <n v="1.165"/>
    <n v="1.3779999999999999"/>
    <n v="2.5499999999999998E-2"/>
    <n v="0.55000000000000004"/>
    <n v="24.263431542460999"/>
    <d v="1900-01-16T07:56:40"/>
    <n v="43373"/>
    <n v="18.0241336376282"/>
    <n v="933.94387135111401"/>
    <n v="0"/>
    <n v="454418.63128710299"/>
  </r>
  <r>
    <s v="STND-61428"/>
    <s v="Field Museum of Natural History"/>
    <s v="Field Museum - 1400 S Lake Shore Dr - Chicago"/>
    <x v="0"/>
    <s v="Indoor Lighting"/>
    <x v="6"/>
    <n v="0"/>
    <n v="2632.8510000000001"/>
    <n v="0.59201999999999999"/>
    <x v="0"/>
    <x v="0"/>
    <n v="15"/>
    <s v="Qty / 1,000"/>
    <m/>
    <s v="Private-Lighting"/>
    <x v="0"/>
    <n v="3"/>
    <n v="1"/>
    <s v="Lighting"/>
    <n v="0.91633259480590001"/>
    <n v="1.30467645558681"/>
    <n v="2412.56718856731"/>
    <n v="0.77239455523650102"/>
    <n v="0.71"/>
    <n v="1712.9227038827901"/>
    <n v="0.548400134217916"/>
    <n v="2885"/>
    <n v="1.165"/>
    <n v="1.3779999999999999"/>
    <n v="2.5499999999999998E-2"/>
    <n v="0.55000000000000004"/>
    <n v="24.263431542460999"/>
    <d v="1900-01-16T07:56:40"/>
    <n v="43373"/>
    <n v="1.01912462757158"/>
    <n v="52.807264642460403"/>
    <n v="0"/>
    <n v="25693.840558241853"/>
  </r>
  <r>
    <s v="STND-61428"/>
    <s v="Field Museum of Natural History"/>
    <s v="Field Museum - 1400 S Lake Shore Dr - Chicago"/>
    <x v="0"/>
    <s v="Indoor Lighting"/>
    <x v="6"/>
    <n v="0"/>
    <n v="5184.6909999999998"/>
    <n v="1.165824"/>
    <x v="0"/>
    <x v="0"/>
    <n v="15"/>
    <s v="Qty / 1,000"/>
    <m/>
    <s v="Private-Lighting"/>
    <x v="0"/>
    <n v="3"/>
    <n v="1"/>
    <s v="Lighting"/>
    <n v="0.91633259480590001"/>
    <n v="1.30467645558681"/>
    <n v="4750.9013572967997"/>
    <n v="1.5210231241580301"/>
    <n v="0.71"/>
    <n v="3373.13996368072"/>
    <n v="1.0799264181521999"/>
    <n v="2885"/>
    <n v="1.165"/>
    <n v="1.3779999999999999"/>
    <n v="2.5499999999999998E-2"/>
    <n v="0.55000000000000004"/>
    <n v="24.263431542460999"/>
    <d v="1900-01-16T07:56:40"/>
    <n v="43373"/>
    <n v="2.0068915742948099"/>
    <n v="103.98968636143201"/>
    <n v="0"/>
    <n v="50597.099455210802"/>
  </r>
  <r>
    <s v="STND-61429"/>
    <s v="Frontenac Partners LLC"/>
    <s v="Frontenac Partners - 892 Frontenac - Aurora"/>
    <x v="1"/>
    <s v="Outdoor &amp; Garage Lighting"/>
    <x v="1"/>
    <n v="0"/>
    <n v="3873.37"/>
    <n v="0"/>
    <x v="0"/>
    <x v="0"/>
    <n v="10.1978380583316"/>
    <s v="Qty / 1,000"/>
    <m/>
    <s v="Private-Lighting"/>
    <x v="0"/>
    <n v="3"/>
    <n v="1"/>
    <s v="Lighting"/>
    <n v="0.91633259480590001"/>
    <n v="1.30467645558681"/>
    <n v="3549.2951827433299"/>
    <n v="0"/>
    <n v="0.71"/>
    <n v="2519.99957974776"/>
    <n v="0"/>
    <n v="4903"/>
    <n v="1"/>
    <n v="1"/>
    <n v="0"/>
    <n v="0"/>
    <n v="14.276973281664301"/>
    <d v="1900-01-09T04:44:53"/>
    <n v="43329"/>
    <n v="0"/>
    <n v="0"/>
    <n v="0"/>
    <n v="25698.547621331345"/>
  </r>
  <r>
    <s v="STND-61431"/>
    <s v="Convent Street Property LLC"/>
    <s v="Convent Street Property, LLC - 515 1-2 N Convent St Unit BD - Bourbonnais"/>
    <x v="1"/>
    <s v="Outdoor &amp; Garage Lighting"/>
    <x v="1"/>
    <n v="0"/>
    <n v="17474.292000000001"/>
    <n v="0"/>
    <x v="0"/>
    <x v="0"/>
    <n v="10.1978380583316"/>
    <s v="Qty / 1,000"/>
    <m/>
    <s v="Private-Lighting"/>
    <x v="0"/>
    <n v="3"/>
    <n v="1"/>
    <s v="Lighting"/>
    <n v="0.91633259480590001"/>
    <n v="1.30467645558681"/>
    <n v="16012.263330756001"/>
    <n v="0"/>
    <n v="0.71"/>
    <n v="11368.7069648367"/>
    <n v="0"/>
    <n v="4903"/>
    <n v="1"/>
    <n v="1"/>
    <n v="0"/>
    <n v="0"/>
    <n v="14.276973281664301"/>
    <d v="1900-01-09T04:44:53"/>
    <n v="43366"/>
    <n v="0"/>
    <n v="0"/>
    <n v="0"/>
    <n v="115936.23256003123"/>
  </r>
  <r>
    <s v="STND-61431"/>
    <s v="Convent Street Property LLC"/>
    <s v="Convent Street Property, LLC - 515 1-2 N Convent St Unit BD - Bourbonnais"/>
    <x v="1"/>
    <s v="Outdoor &amp; Garage Lighting"/>
    <x v="1"/>
    <n v="0"/>
    <n v="14105.931"/>
    <n v="0"/>
    <x v="0"/>
    <x v="0"/>
    <n v="10.1978380583316"/>
    <s v="Qty / 1,000"/>
    <m/>
    <s v="Private-Lighting"/>
    <x v="0"/>
    <n v="3"/>
    <n v="1"/>
    <s v="Lighting"/>
    <n v="0.91633259480590001"/>
    <n v="1.30467645558681"/>
    <n v="12925.724355382999"/>
    <n v="0"/>
    <n v="0.71"/>
    <n v="9177.2642923219191"/>
    <n v="0"/>
    <n v="4903"/>
    <n v="1"/>
    <n v="1"/>
    <n v="0"/>
    <n v="0"/>
    <n v="14.276973281664301"/>
    <d v="1900-01-09T04:44:53"/>
    <n v="43366"/>
    <n v="0"/>
    <n v="0"/>
    <n v="0"/>
    <n v="93588.255071608088"/>
  </r>
  <r>
    <s v="STND-61431"/>
    <s v="Convent Street Property LLC"/>
    <s v="Convent Street Property, LLC - 515 1-2 N Convent St Unit BD - Bourbonnais"/>
    <x v="1"/>
    <s v="Outdoor &amp; Garage Lighting"/>
    <x v="1"/>
    <n v="0"/>
    <n v="4500.9539999999997"/>
    <n v="0"/>
    <x v="0"/>
    <x v="0"/>
    <n v="10.1978380583316"/>
    <s v="Qty / 1,000"/>
    <m/>
    <s v="Private-Lighting"/>
    <x v="0"/>
    <n v="3"/>
    <n v="1"/>
    <s v="Lighting"/>
    <n v="0.91633259480590001"/>
    <n v="1.30467645558681"/>
    <n v="4124.3708579219901"/>
    <n v="0"/>
    <n v="0.71"/>
    <n v="2928.3033091246198"/>
    <n v="0"/>
    <n v="4903"/>
    <n v="1"/>
    <n v="1"/>
    <n v="0"/>
    <n v="0"/>
    <n v="14.276973281664301"/>
    <d v="1900-01-09T04:44:53"/>
    <n v="43366"/>
    <n v="0"/>
    <n v="0"/>
    <n v="0"/>
    <n v="29862.36293212941"/>
  </r>
  <r>
    <s v="STND-61431"/>
    <s v="Convent Street Property LLC"/>
    <s v="Convent Street Property, LLC - 515 1-2 N Convent St Unit BD - Bourbonnais"/>
    <x v="1"/>
    <s v="Outdoor &amp; Garage Lighting"/>
    <x v="1"/>
    <n v="0"/>
    <n v="514.81500000000005"/>
    <n v="0"/>
    <x v="0"/>
    <x v="0"/>
    <n v="10.1978380583316"/>
    <s v="Qty / 1,000"/>
    <m/>
    <s v="Private-Lighting"/>
    <x v="0"/>
    <n v="3"/>
    <n v="1"/>
    <s v="Lighting"/>
    <n v="0.91633259480590001"/>
    <n v="1.30467645558681"/>
    <n v="471.74176479499903"/>
    <n v="0"/>
    <n v="0.71"/>
    <n v="334.93665300445002"/>
    <n v="0"/>
    <n v="4903"/>
    <n v="1"/>
    <n v="1"/>
    <n v="0"/>
    <n v="0"/>
    <n v="14.276973281664301"/>
    <d v="1900-01-09T04:44:53"/>
    <n v="43366"/>
    <n v="0"/>
    <n v="0"/>
    <n v="0"/>
    <n v="3415.6297471389853"/>
  </r>
  <r>
    <s v="STND-61431"/>
    <s v="Convent Street Property LLC"/>
    <s v="Convent Street Property, LLC - 515 1-2 N Convent St Unit BD - Bourbonnais"/>
    <x v="27"/>
    <s v="Outdoor &amp; Garage Lighting"/>
    <x v="14"/>
    <n v="0"/>
    <n v="365.4"/>
    <n v="0"/>
    <x v="0"/>
    <x v="0"/>
    <n v="8"/>
    <s v="Qty / 1,000"/>
    <m/>
    <s v="Private-Lighting"/>
    <x v="0"/>
    <n v="3"/>
    <n v="1"/>
    <s v="Lighting"/>
    <n v="0.91633259480590001"/>
    <n v="1.30467645558681"/>
    <n v="334.82793014207601"/>
    <n v="0"/>
    <n v="0.71"/>
    <n v="237.72783040087401"/>
    <n v="0"/>
    <n v="4093"/>
    <n v="1.1200000000000001"/>
    <n v="1.29"/>
    <n v="1.9E-2"/>
    <n v="0.71"/>
    <n v="17.102369899829"/>
    <d v="1900-01-11T05:11:01"/>
    <n v="43366"/>
    <n v="0"/>
    <n v="5.68011667205307"/>
    <n v="0"/>
    <n v="1901.8226432069921"/>
  </r>
  <r>
    <s v="STND-61433"/>
    <s v="Mars Incorporated"/>
    <s v="Mars Wrigley Confectionery (Indoor Lighting) - 15W660 79th St - Burr Ridge"/>
    <x v="0"/>
    <s v="Indoor Lighting"/>
    <x v="10"/>
    <n v="0"/>
    <n v="12633.186"/>
    <n v="2.2593169999999998"/>
    <x v="0"/>
    <x v="0"/>
    <n v="10.827197921178"/>
    <s v="Qty / 1,000"/>
    <m/>
    <s v="Private-Lighting"/>
    <x v="0"/>
    <n v="3"/>
    <n v="1"/>
    <s v="Lighting"/>
    <n v="0.91633259480590001"/>
    <n v="1.30467645558681"/>
    <n v="11576.200108045599"/>
    <n v="2.9476776956070201"/>
    <n v="0.71"/>
    <n v="8219.10207671235"/>
    <n v="2.0928511638809799"/>
    <n v="4618"/>
    <n v="1.02"/>
    <n v="1.04"/>
    <n v="1.2E-2"/>
    <n v="0.81"/>
    <n v="15.158077089649201"/>
    <d v="1900-01-09T19:51:10"/>
    <n v="43345"/>
    <n v="3.49914256363606"/>
    <n v="136.19058950641801"/>
    <n v="0"/>
    <n v="88989.844918929739"/>
  </r>
  <r>
    <s v="STND-61433"/>
    <s v="Mars Incorporated"/>
    <s v="Mars Wrigley Confectionery (Indoor Lighting) - 15W660 79th St - Burr Ridge"/>
    <x v="0"/>
    <s v="Indoor Lighting"/>
    <x v="10"/>
    <n v="0"/>
    <n v="-541.69100000000003"/>
    <n v="-9.6876000000000004E-2"/>
    <x v="0"/>
    <x v="0"/>
    <n v="10.827197921178"/>
    <s v="Qty / 1,000"/>
    <m/>
    <s v="Private-Lighting"/>
    <x v="0"/>
    <n v="3"/>
    <n v="1"/>
    <s v="Lighting"/>
    <n v="0.91633259480590001"/>
    <n v="1.30467645558681"/>
    <n v="-496.36911961300302"/>
    <n v="-0.126391836311427"/>
    <n v="0.71"/>
    <n v="-352.42207492523198"/>
    <n v="-8.9738203781113496E-2"/>
    <n v="4618"/>
    <n v="1.02"/>
    <n v="1.04"/>
    <n v="1.2E-2"/>
    <n v="0.81"/>
    <n v="15.158077089649201"/>
    <d v="1900-01-09T19:51:10"/>
    <n v="43345"/>
    <n v="-0.15003779239248299"/>
    <n v="-5.8396367013294403"/>
    <n v="0"/>
    <n v="-3815.7435570077091"/>
  </r>
  <r>
    <s v="STND-61434"/>
    <s v="CCII 1033 LLC"/>
    <s v="CCII 1033 LLC - 1033 Skokie Blvd - Northbrook"/>
    <x v="1"/>
    <s v="Outdoor &amp; Garage Lighting"/>
    <x v="1"/>
    <n v="0"/>
    <n v="42626.682000000001"/>
    <n v="0"/>
    <x v="0"/>
    <x v="0"/>
    <n v="10.1978380583316"/>
    <s v="Qty / 1,000"/>
    <m/>
    <s v="Private-Lighting"/>
    <x v="0"/>
    <n v="3"/>
    <n v="1"/>
    <s v="Lighting"/>
    <n v="0.91633259480590001"/>
    <n v="1.30467645558681"/>
    <n v="39060.218125025902"/>
    <n v="0"/>
    <n v="0.71"/>
    <n v="27732.754868768399"/>
    <n v="0"/>
    <n v="4903"/>
    <n v="1"/>
    <n v="1"/>
    <n v="0"/>
    <n v="0"/>
    <n v="14.276973281664301"/>
    <d v="1900-01-09T04:44:53"/>
    <n v="43351"/>
    <n v="0"/>
    <n v="0"/>
    <n v="0"/>
    <n v="282814.14306310733"/>
  </r>
  <r>
    <s v="STND-61436"/>
    <s v="CCI 1101 LLC"/>
    <s v="CCI 1101 LLC  - 1101 Skokie Blvd - Northbrook"/>
    <x v="1"/>
    <s v="Outdoor &amp; Garage Lighting"/>
    <x v="1"/>
    <n v="0"/>
    <n v="38566.998"/>
    <n v="0"/>
    <x v="0"/>
    <x v="0"/>
    <n v="10.1978380583316"/>
    <s v="Qty / 1,000"/>
    <m/>
    <s v="Private-Lighting"/>
    <x v="0"/>
    <n v="3"/>
    <n v="1"/>
    <s v="Lighting"/>
    <n v="0.91633259480590001"/>
    <n v="1.30467645558681"/>
    <n v="35340.197351213901"/>
    <n v="0"/>
    <n v="0.71"/>
    <n v="25091.5401193619"/>
    <n v="0"/>
    <n v="4903"/>
    <n v="1"/>
    <n v="1"/>
    <n v="0"/>
    <n v="0"/>
    <n v="14.276973281664301"/>
    <d v="1900-01-09T04:44:53"/>
    <n v="43364"/>
    <n v="0"/>
    <n v="0"/>
    <n v="0"/>
    <n v="255879.462771383"/>
  </r>
  <r>
    <s v="STND-61438"/>
    <s v="Trader Joe's Company"/>
    <s v="Trader Joe's #680 - 680 Roosevelt Rd - Glen Ellyn"/>
    <x v="14"/>
    <s v="Refrigeration"/>
    <x v="5"/>
    <n v="0"/>
    <n v="2007"/>
    <n v="0.21099999999999999"/>
    <x v="2"/>
    <x v="0"/>
    <n v="15"/>
    <s v="ΔkWpeak / CF"/>
    <n v="1"/>
    <s v="Private-Non-Lighting"/>
    <x v="2"/>
    <n v="3"/>
    <n v="1"/>
    <s v="Non-Lighting"/>
    <n v="0.98952339343681495"/>
    <n v="0.43468415683807998"/>
    <n v="1985.97345062769"/>
    <n v="9.1718357092835004E-2"/>
    <n v="0.7"/>
    <n v="1390.1814154393801"/>
    <n v="6.4202849964984501E-2"/>
    <n v="4661"/>
    <n v="1.07"/>
    <n v="1.24"/>
    <n v="2.9000000000000001E-2"/>
    <n v="0.745"/>
    <n v="15.018236429950701"/>
    <d v="1900-01-09T17:27:20"/>
    <n v="43371"/>
    <n v="9.1718357092835004E-2"/>
    <n v="0"/>
    <n v="0"/>
    <n v="20852.721231590702"/>
  </r>
  <r>
    <s v="STND-61438"/>
    <s v="Trader Joe's Company"/>
    <s v="Trader Joe's #680 - 680 Roosevelt Rd - Glen Ellyn"/>
    <x v="40"/>
    <s v="Refrigeration"/>
    <x v="5"/>
    <n v="0"/>
    <n v="5040"/>
    <n v="0"/>
    <x v="2"/>
    <x v="0"/>
    <n v="5"/>
    <s v="NA"/>
    <m/>
    <s v="Private-Non-Lighting"/>
    <x v="2"/>
    <n v="3"/>
    <n v="1"/>
    <s v="Non-Lighting"/>
    <n v="0.98952339343681495"/>
    <n v="0.43468415683807998"/>
    <n v="4987.1979029215499"/>
    <n v="0"/>
    <n v="0.7"/>
    <n v="3491.03853204508"/>
    <n v="0"/>
    <n v="4661"/>
    <n v="1.07"/>
    <n v="1.24"/>
    <n v="2.9000000000000001E-2"/>
    <n v="0.745"/>
    <n v="15.018236429950701"/>
    <d v="1900-01-09T17:27:20"/>
    <n v="43371"/>
    <n v="0"/>
    <n v="0"/>
    <n v="0"/>
    <n v="17455.192660225399"/>
  </r>
  <r>
    <s v="STND-61439"/>
    <s v="Pepe's Xpress"/>
    <s v="Pepe's Xpress - 8313 S Cottage Grove Ave - Chicago"/>
    <x v="0"/>
    <s v="Indoor Lighting"/>
    <x v="13"/>
    <n v="0"/>
    <n v="4399.6970000000001"/>
    <n v="0.60128999999999999"/>
    <x v="0"/>
    <x v="0"/>
    <n v="8.9750493627714896"/>
    <s v="Qty / 1,000"/>
    <m/>
    <s v="Private-Lighting"/>
    <x v="0"/>
    <n v="3"/>
    <n v="1"/>
    <s v="Lighting"/>
    <n v="0.91633259480590001"/>
    <n v="1.30467645558681"/>
    <n v="4031.58576836973"/>
    <n v="0.78448890597979104"/>
    <n v="0.71"/>
    <n v="2862.4258955425098"/>
    <n v="0.55698712324565103"/>
    <n v="5571"/>
    <n v="1.17"/>
    <n v="1.31"/>
    <n v="2.1000000000000001E-2"/>
    <n v="0.68"/>
    <n v="12.565069107880101"/>
    <d v="1900-01-07T23:24:04"/>
    <n v="43350"/>
    <n v="0.88065660752109398"/>
    <n v="72.361795842533695"/>
    <n v="0"/>
    <n v="25690.413709769415"/>
  </r>
  <r>
    <s v="STND-61439"/>
    <s v="Pepe's Xpress"/>
    <s v="Pepe's Xpress - 8313 S Cottage Grove Ave - Chicago"/>
    <x v="0"/>
    <s v="Indoor Lighting"/>
    <x v="13"/>
    <n v="0"/>
    <n v="7430.6"/>
    <n v="1.015512"/>
    <x v="0"/>
    <x v="0"/>
    <n v="8.9750493627714896"/>
    <s v="Qty / 1,000"/>
    <m/>
    <s v="Private-Lighting"/>
    <x v="0"/>
    <n v="3"/>
    <n v="1"/>
    <s v="Lighting"/>
    <n v="0.91633259480590001"/>
    <n v="1.30467645558681"/>
    <n v="6808.9009789647198"/>
    <n v="1.32491459676587"/>
    <n v="0.71"/>
    <n v="4834.3196950649499"/>
    <n v="0.94068936370376699"/>
    <n v="5571"/>
    <n v="1.17"/>
    <n v="1.31"/>
    <n v="2.1000000000000001E-2"/>
    <n v="0.68"/>
    <n v="12.565069107880101"/>
    <d v="1900-01-07T23:24:04"/>
    <n v="43350"/>
    <n v="1.48733115936896"/>
    <n v="122.21104321218699"/>
    <n v="0"/>
    <n v="43388.25789862634"/>
  </r>
  <r>
    <s v="STND-61440"/>
    <s v="Valley View Public School CUSD 365U"/>
    <s v="Valley View 365U Community  Unit School District - 350 Blair Lane - Bolingbrook"/>
    <x v="0"/>
    <s v="Indoor Lighting"/>
    <x v="12"/>
    <n v="0"/>
    <n v="10348.242"/>
    <n v="2.8217379999999999"/>
    <x v="0"/>
    <x v="1"/>
    <n v="15"/>
    <s v="Qty / 1,000"/>
    <m/>
    <s v="Public-Lighting"/>
    <x v="0"/>
    <n v="2"/>
    <n v="1"/>
    <s v="Lighting"/>
    <n v="0.98996686498346598"/>
    <n v="2.5626279547341602"/>
    <n v="10244.4166908302"/>
    <n v="7.2310646797356704"/>
    <n v="0.71"/>
    <n v="7273.5358504894602"/>
    <n v="5.1340559226123199"/>
    <n v="2979"/>
    <n v="1.17333333333333"/>
    <n v="1.323"/>
    <n v="2.1333333333333301E-2"/>
    <n v="0.72"/>
    <n v="23.497818059751602"/>
    <d v="1900-01-15T18:49:11"/>
    <n v="43369"/>
    <n v="7.5911907698577199"/>
    <n v="186.26212165145901"/>
    <n v="0"/>
    <n v="109103.03775734191"/>
  </r>
  <r>
    <s v="STND-61440"/>
    <s v="Valley View Public School CUSD 365U"/>
    <s v="Valley View 365U Community  Unit School District - 350 Blair Lane - Bolingbrook"/>
    <x v="0"/>
    <s v="Indoor Lighting"/>
    <x v="12"/>
    <n v="0"/>
    <n v="22376.460999999999"/>
    <n v="6.1015680000000003"/>
    <x v="0"/>
    <x v="1"/>
    <n v="15"/>
    <s v="Qty / 1,000"/>
    <m/>
    <s v="Public-Lighting"/>
    <x v="0"/>
    <n v="2"/>
    <n v="1"/>
    <s v="Lighting"/>
    <n v="0.98996686498346598"/>
    <n v="2.5626279547341602"/>
    <n v="22151.9549455948"/>
    <n v="15.636048724511401"/>
    <n v="0.71"/>
    <n v="15727.888011372301"/>
    <n v="11.1015945944031"/>
    <n v="2979"/>
    <n v="1.17333333333333"/>
    <n v="1.323"/>
    <n v="2.1333333333333301E-2"/>
    <n v="0.72"/>
    <n v="23.497818059751602"/>
    <d v="1900-01-15T18:49:11"/>
    <n v="43369"/>
    <n v="16.414765184882199"/>
    <n v="402.76281719263301"/>
    <n v="0"/>
    <n v="235918.32017058451"/>
  </r>
  <r>
    <s v="STND-61440"/>
    <s v="Valley View Public School CUSD 365U"/>
    <s v="Valley View 365U Community  Unit School District - 350 Blair Lane - Bolingbrook"/>
    <x v="0"/>
    <s v="Indoor Lighting"/>
    <x v="12"/>
    <n v="0"/>
    <n v="18333.362000000001"/>
    <n v="4.999104"/>
    <x v="0"/>
    <x v="1"/>
    <n v="15"/>
    <s v="Qty / 1,000"/>
    <m/>
    <s v="Public-Lighting"/>
    <x v="0"/>
    <n v="2"/>
    <n v="1"/>
    <s v="Lighting"/>
    <n v="0.98996686498346598"/>
    <n v="2.5626279547341602"/>
    <n v="18149.420903746999"/>
    <n v="12.8108436590234"/>
    <n v="0.71"/>
    <n v="12886.088841660399"/>
    <n v="9.0956989979066005"/>
    <n v="2979"/>
    <n v="1.17333333333333"/>
    <n v="1.323"/>
    <n v="2.1333333333333301E-2"/>
    <n v="0.72"/>
    <n v="23.497818059751602"/>
    <d v="1900-01-15T18:49:11"/>
    <n v="43369"/>
    <n v="13.4488574567727"/>
    <n v="329.98947097721799"/>
    <n v="0"/>
    <n v="193291.33262490598"/>
  </r>
  <r>
    <s v="STND-61440"/>
    <s v="Valley View Public School CUSD 365U"/>
    <s v="Valley View 365U Community  Unit School District - 350 Blair Lane - Bolingbrook"/>
    <x v="0"/>
    <s v="Indoor Lighting"/>
    <x v="12"/>
    <n v="0"/>
    <n v="1150.192"/>
    <n v="0.31363200000000002"/>
    <x v="0"/>
    <x v="1"/>
    <n v="15"/>
    <s v="Qty / 1,000"/>
    <m/>
    <s v="Public-Lighting"/>
    <x v="0"/>
    <n v="2"/>
    <n v="1"/>
    <s v="Lighting"/>
    <n v="0.98996686498346598"/>
    <n v="2.5626279547341602"/>
    <n v="1138.6519683690599"/>
    <n v="0.80372213069918497"/>
    <n v="0.71"/>
    <n v="808.44289754203396"/>
    <n v="0.57064271279642098"/>
    <n v="2979"/>
    <n v="1.17333333333333"/>
    <n v="1.323"/>
    <n v="2.1333333333333301E-2"/>
    <n v="0.72"/>
    <n v="23.497818059751602"/>
    <d v="1900-01-15T18:49:11"/>
    <n v="43369"/>
    <n v="0.84374961230703105"/>
    <n v="20.702763061255698"/>
    <n v="0"/>
    <n v="12126.643463130509"/>
  </r>
  <r>
    <s v="STND-61440"/>
    <s v="Valley View Public School CUSD 365U"/>
    <s v="Valley View 365U Community  Unit School District - 350 Blair Lane - Bolingbrook"/>
    <x v="0"/>
    <s v="Indoor Lighting"/>
    <x v="12"/>
    <n v="0"/>
    <n v="181.24199999999999"/>
    <n v="4.9421E-2"/>
    <x v="0"/>
    <x v="1"/>
    <n v="15"/>
    <s v="Qty / 1,000"/>
    <m/>
    <s v="Public-Lighting"/>
    <x v="0"/>
    <n v="2"/>
    <n v="1"/>
    <s v="Lighting"/>
    <n v="0.98996686498346598"/>
    <n v="2.5626279547341602"/>
    <n v="179.42357454333299"/>
    <n v="0.12664763615091701"/>
    <n v="0.71"/>
    <n v="127.390737925767"/>
    <n v="8.9919821667151095E-2"/>
    <n v="2979"/>
    <n v="1.17333333333333"/>
    <n v="1.323"/>
    <n v="2.1333333333333301E-2"/>
    <n v="0.72"/>
    <n v="23.497818059751602"/>
    <d v="1900-01-15T18:49:11"/>
    <n v="43369"/>
    <n v="0.132955022414249"/>
    <n v="3.26224680987879"/>
    <n v="0"/>
    <n v="1910.8610688865049"/>
  </r>
  <r>
    <s v="STND-61440"/>
    <s v="Valley View Public School CUSD 365U"/>
    <s v="Valley View 365U Community  Unit School District - 350 Blair Lane - Bolingbrook"/>
    <x v="0"/>
    <s v="Indoor Lighting"/>
    <x v="12"/>
    <n v="0"/>
    <n v="836.50300000000004"/>
    <n v="0.22809599999999999"/>
    <x v="0"/>
    <x v="1"/>
    <n v="15"/>
    <s v="Qty / 1,000"/>
    <m/>
    <s v="Public-Lighting"/>
    <x v="0"/>
    <n v="2"/>
    <n v="1"/>
    <s v="Lighting"/>
    <n v="0.98996686498346598"/>
    <n v="2.5626279547341602"/>
    <n v="828.11025245926396"/>
    <n v="0.58452518596304404"/>
    <n v="0.71"/>
    <n v="587.95827924607704"/>
    <n v="0.41501288203376102"/>
    <n v="2979"/>
    <n v="1.17333333333333"/>
    <n v="1.323"/>
    <n v="2.1333333333333301E-2"/>
    <n v="0.72"/>
    <n v="23.497818059751602"/>
    <d v="1900-01-15T18:49:11"/>
    <n v="43369"/>
    <n v="0.61363608167784001"/>
    <n v="15.0565500447139"/>
    <n v="0"/>
    <n v="8819.3741886911557"/>
  </r>
  <r>
    <s v="STND-61440"/>
    <s v="Valley View Public School CUSD 365U"/>
    <s v="Valley View 365U Community  Unit School District - 350 Blair Lane - Bolingbrook"/>
    <x v="0"/>
    <s v="Indoor Lighting"/>
    <x v="12"/>
    <n v="0"/>
    <n v="355.51400000000001"/>
    <n v="9.6940999999999999E-2"/>
    <x v="0"/>
    <x v="1"/>
    <n v="15"/>
    <s v="Qty / 1,000"/>
    <m/>
    <s v="Public-Lighting"/>
    <x v="0"/>
    <n v="2"/>
    <n v="1"/>
    <s v="Lighting"/>
    <n v="0.98996686498346598"/>
    <n v="2.5626279547341602"/>
    <n v="351.94708003773201"/>
    <n v="0.24842371655988399"/>
    <n v="0.71"/>
    <n v="249.88242682679001"/>
    <n v="0.176380838757518"/>
    <n v="2979"/>
    <n v="1.17333333333333"/>
    <n v="1.323"/>
    <n v="2.1333333333333301E-2"/>
    <n v="0.72"/>
    <n v="23.497818059751602"/>
    <d v="1900-01-15T18:49:11"/>
    <n v="43369"/>
    <n v="0.26079587276379901"/>
    <n v="6.3990378188678498"/>
    <n v="0"/>
    <n v="3748.2364024018502"/>
  </r>
  <r>
    <s v="STND-61440"/>
    <s v="Valley View Public School CUSD 365U"/>
    <s v="Valley View 365U Community  Unit School District - 350 Blair Lane - Bolingbrook"/>
    <x v="7"/>
    <s v="Indoor Lighting"/>
    <x v="12"/>
    <n v="0"/>
    <n v="12718.195"/>
    <n v="11.439489999999999"/>
    <x v="0"/>
    <x v="1"/>
    <n v="8"/>
    <s v="Qty / 1,000"/>
    <m/>
    <s v="Public-Lighting"/>
    <x v="0"/>
    <n v="2"/>
    <n v="1"/>
    <s v="Lighting"/>
    <n v="0.98996686498346598"/>
    <n v="2.5626279547341602"/>
    <n v="12590.5916323984"/>
    <n v="29.315156861901901"/>
    <n v="0.71"/>
    <n v="8939.3200590028591"/>
    <n v="20.813761371950399"/>
    <n v="2979"/>
    <n v="1.17333333333333"/>
    <n v="1.323"/>
    <n v="2.1333333333333301E-2"/>
    <n v="0.72"/>
    <n v="23.497818059751602"/>
    <d v="1900-01-15T18:49:11"/>
    <n v="43369"/>
    <n v="38.8738471335772"/>
    <n v="228.91984786178901"/>
    <n v="0"/>
    <n v="71514.560472022873"/>
  </r>
  <r>
    <s v="STND-61441"/>
    <s v="United States Cold Storage Inc."/>
    <s v="United States Cold Storage - 800 E Kankakee River Dr - Wilmington"/>
    <x v="1"/>
    <s v="Outdoor &amp; Garage Lighting"/>
    <x v="1"/>
    <n v="0"/>
    <n v="5697.2860000000001"/>
    <n v="0"/>
    <x v="0"/>
    <x v="0"/>
    <n v="10.1978380583316"/>
    <s v="Qty / 1,000"/>
    <m/>
    <s v="Private-Lighting"/>
    <x v="0"/>
    <n v="2"/>
    <n v="1"/>
    <s v="Lighting"/>
    <n v="0.97902139861649395"/>
    <n v="0.93591656730105399"/>
    <n v="5577.7649080381698"/>
    <n v="0"/>
    <n v="0.71"/>
    <n v="3960.2130847070998"/>
    <n v="0"/>
    <n v="4903"/>
    <n v="1"/>
    <n v="1"/>
    <n v="0"/>
    <n v="0"/>
    <n v="14.276973281664301"/>
    <d v="1900-01-09T04:44:53"/>
    <n v="43427"/>
    <n v="0"/>
    <n v="0"/>
    <n v="0"/>
    <n v="40385.61171432885"/>
  </r>
  <r>
    <s v="STND-61441"/>
    <s v="United States Cold Storage Inc."/>
    <s v="United States Cold Storage - 800 E Kankakee River Dr - Wilmington"/>
    <x v="1"/>
    <s v="Outdoor &amp; Garage Lighting"/>
    <x v="1"/>
    <n v="0"/>
    <n v="85027.826000000001"/>
    <n v="0"/>
    <x v="0"/>
    <x v="0"/>
    <n v="10.1978380583316"/>
    <s v="Qty / 1,000"/>
    <m/>
    <s v="Private-Lighting"/>
    <x v="0"/>
    <n v="2"/>
    <n v="1"/>
    <s v="Lighting"/>
    <n v="0.97902139861649395"/>
    <n v="0.93591656730105399"/>
    <n v="83244.061131839902"/>
    <n v="0"/>
    <n v="0.71"/>
    <n v="59103.2834036063"/>
    <n v="0"/>
    <n v="4903"/>
    <n v="1"/>
    <n v="1"/>
    <n v="0"/>
    <n v="0"/>
    <n v="14.276973281664301"/>
    <d v="1900-01-09T04:44:53"/>
    <n v="43427"/>
    <n v="0"/>
    <n v="0"/>
    <n v="0"/>
    <n v="602725.71286565473"/>
  </r>
  <r>
    <s v="STND-61441"/>
    <s v="United States Cold Storage Inc."/>
    <s v="United States Cold Storage - 800 E Kankakee River Dr - Wilmington"/>
    <x v="1"/>
    <s v="Outdoor &amp; Garage Lighting"/>
    <x v="1"/>
    <n v="0"/>
    <n v="23259.831999999999"/>
    <n v="0"/>
    <x v="0"/>
    <x v="0"/>
    <n v="10.1978380583316"/>
    <s v="Qty / 1,000"/>
    <m/>
    <s v="Private-Lighting"/>
    <x v="0"/>
    <n v="2"/>
    <n v="1"/>
    <s v="Lighting"/>
    <n v="0.97902139861649395"/>
    <n v="0.93591656730105399"/>
    <n v="22771.873256224699"/>
    <n v="0"/>
    <n v="0.71"/>
    <n v="16168.0300119195"/>
    <n v="0"/>
    <n v="4903"/>
    <n v="1"/>
    <n v="1"/>
    <n v="0"/>
    <n v="0"/>
    <n v="14.276973281664301"/>
    <d v="1900-01-09T04:44:53"/>
    <n v="43427"/>
    <n v="0"/>
    <n v="0"/>
    <n v="0"/>
    <n v="164878.95178380018"/>
  </r>
  <r>
    <s v="STND-61441"/>
    <s v="United States Cold Storage Inc."/>
    <s v="United States Cold Storage - 800 E Kankakee River Dr - Wilmington"/>
    <x v="1"/>
    <s v="Outdoor &amp; Garage Lighting"/>
    <x v="1"/>
    <n v="0"/>
    <n v="2907.4789999999998"/>
    <n v="0"/>
    <x v="0"/>
    <x v="0"/>
    <n v="10.1978380583316"/>
    <s v="Qty / 1,000"/>
    <m/>
    <s v="Private-Lighting"/>
    <x v="0"/>
    <n v="2"/>
    <n v="1"/>
    <s v="Lighting"/>
    <n v="0.97902139861649395"/>
    <n v="0.93591656730105399"/>
    <n v="2846.4841570280801"/>
    <n v="0"/>
    <n v="0.71"/>
    <n v="2021.00375148994"/>
    <n v="0"/>
    <n v="4903"/>
    <n v="1"/>
    <n v="1"/>
    <n v="0"/>
    <n v="0"/>
    <n v="14.276973281664301"/>
    <d v="1900-01-09T04:44:53"/>
    <n v="43427"/>
    <n v="0"/>
    <n v="0"/>
    <n v="0"/>
    <n v="20609.868972975048"/>
  </r>
  <r>
    <s v="STND-61441"/>
    <s v="United States Cold Storage Inc."/>
    <s v="United States Cold Storage - 800 E Kankakee River Dr - Wilmington"/>
    <x v="1"/>
    <s v="Outdoor &amp; Garage Lighting"/>
    <x v="1"/>
    <n v="0"/>
    <n v="17650.8"/>
    <n v="0"/>
    <x v="0"/>
    <x v="0"/>
    <n v="10.1978380583316"/>
    <s v="Qty / 1,000"/>
    <m/>
    <s v="Private-Lighting"/>
    <x v="0"/>
    <n v="2"/>
    <n v="1"/>
    <s v="Lighting"/>
    <n v="0.97902139861649395"/>
    <n v="0.93591656730105399"/>
    <n v="17280.5109027"/>
    <n v="0"/>
    <n v="0.71"/>
    <n v="12269.162740917"/>
    <n v="0"/>
    <n v="4903"/>
    <n v="1"/>
    <n v="1"/>
    <n v="0"/>
    <n v="0"/>
    <n v="14.276973281664301"/>
    <d v="1900-01-09T04:44:53"/>
    <n v="43427"/>
    <n v="0"/>
    <n v="0"/>
    <n v="0"/>
    <n v="125118.93474318742"/>
  </r>
  <r>
    <s v="STND-61441"/>
    <s v="United States Cold Storage Inc."/>
    <s v="United States Cold Storage - 800 E Kankakee River Dr - Wilmington"/>
    <x v="1"/>
    <s v="Outdoor &amp; Garage Lighting"/>
    <x v="1"/>
    <n v="0"/>
    <n v="4157.7439999999997"/>
    <n v="0"/>
    <x v="0"/>
    <x v="0"/>
    <n v="10.1978380583316"/>
    <s v="Qty / 1,000"/>
    <m/>
    <s v="Private-Lighting"/>
    <x v="0"/>
    <n v="2"/>
    <n v="1"/>
    <s v="Lighting"/>
    <n v="0.97902139861649395"/>
    <n v="0.93591656730105399"/>
    <n v="4070.5203459693298"/>
    <n v="0"/>
    <n v="0.71"/>
    <n v="2890.0694456382298"/>
    <n v="0"/>
    <n v="4903"/>
    <n v="1"/>
    <n v="1"/>
    <n v="0"/>
    <n v="0"/>
    <n v="14.276973281664301"/>
    <d v="1900-01-09T04:44:53"/>
    <n v="43427"/>
    <n v="0"/>
    <n v="0"/>
    <n v="0"/>
    <n v="29472.46018395085"/>
  </r>
  <r>
    <s v="STND-61441"/>
    <s v="United States Cold Storage Inc."/>
    <s v="United States Cold Storage - 800 E Kankakee River Dr - Wilmington"/>
    <x v="1"/>
    <s v="Outdoor &amp; Garage Lighting"/>
    <x v="1"/>
    <n v="0"/>
    <n v="941.37599999999998"/>
    <n v="0"/>
    <x v="0"/>
    <x v="0"/>
    <n v="10.1978380583316"/>
    <s v="Qty / 1,000"/>
    <m/>
    <s v="Private-Lighting"/>
    <x v="0"/>
    <n v="2"/>
    <n v="1"/>
    <s v="Lighting"/>
    <n v="0.97902139861649395"/>
    <n v="0.93591656730105399"/>
    <n v="921.62724814399996"/>
    <n v="0"/>
    <n v="0.71"/>
    <n v="654.35534618224005"/>
    <n v="0"/>
    <n v="4903"/>
    <n v="1"/>
    <n v="1"/>
    <n v="0"/>
    <n v="0"/>
    <n v="14.276973281664301"/>
    <d v="1900-01-09T04:44:53"/>
    <n v="43427"/>
    <n v="0"/>
    <n v="0"/>
    <n v="0"/>
    <n v="6673.0098529699972"/>
  </r>
  <r>
    <s v="STND-61443"/>
    <s v="C.E. Niehoff &amp; Co."/>
    <s v="C.E. Niehoff - 1000 Grey Ave - Evanston"/>
    <x v="1"/>
    <s v="Outdoor &amp; Garage Lighting"/>
    <x v="1"/>
    <n v="0"/>
    <n v="15101.24"/>
    <n v="0"/>
    <x v="0"/>
    <x v="0"/>
    <n v="10.1978380583316"/>
    <s v="Qty / 1,000"/>
    <m/>
    <s v="Private-Lighting"/>
    <x v="0"/>
    <n v="3"/>
    <n v="1"/>
    <s v="Lighting"/>
    <n v="0.91633259480590001"/>
    <n v="1.30467645558681"/>
    <n v="13837.758433986601"/>
    <n v="0"/>
    <n v="0.71"/>
    <n v="9824.8084881305203"/>
    <n v="0"/>
    <n v="4903"/>
    <n v="1"/>
    <n v="1"/>
    <n v="0"/>
    <n v="0"/>
    <n v="14.276973281664301"/>
    <d v="1900-01-09T04:44:53"/>
    <n v="43378"/>
    <n v="0"/>
    <n v="0"/>
    <n v="0"/>
    <n v="100191.80591607677"/>
  </r>
  <r>
    <s v="STND-61443"/>
    <s v="C.E. Niehoff &amp; Co."/>
    <s v="C.E. Niehoff - 1000 Grey Ave - Evanston"/>
    <x v="1"/>
    <s v="Outdoor &amp; Garage Lighting"/>
    <x v="1"/>
    <n v="0"/>
    <n v="20778.914000000001"/>
    <n v="0"/>
    <x v="0"/>
    <x v="0"/>
    <n v="10.1978380583316"/>
    <s v="Qty / 1,000"/>
    <m/>
    <s v="Private-Lighting"/>
    <x v="0"/>
    <n v="3"/>
    <n v="1"/>
    <s v="Lighting"/>
    <n v="0.91633259480590001"/>
    <n v="1.30467645558681"/>
    <n v="19040.396182868601"/>
    <n v="0"/>
    <n v="0.71"/>
    <n v="13518.681289836701"/>
    <n v="0"/>
    <n v="4903"/>
    <n v="1"/>
    <n v="1"/>
    <n v="0"/>
    <n v="0"/>
    <n v="14.276973281664301"/>
    <d v="1900-01-09T04:44:53"/>
    <n v="43378"/>
    <n v="0"/>
    <n v="0"/>
    <n v="0"/>
    <n v="137861.32255595204"/>
  </r>
  <r>
    <s v="STND-61443"/>
    <s v="C.E. Niehoff &amp; Co."/>
    <s v="C.E. Niehoff - 1000 Grey Ave - Evanston"/>
    <x v="27"/>
    <s v="Outdoor &amp; Garage Lighting"/>
    <x v="10"/>
    <n v="0"/>
    <n v="763.56"/>
    <n v="0"/>
    <x v="0"/>
    <x v="0"/>
    <n v="8"/>
    <s v="Qty / 1,000"/>
    <m/>
    <s v="Private-Lighting"/>
    <x v="0"/>
    <n v="3"/>
    <n v="1"/>
    <s v="Lighting"/>
    <n v="0.91633259480590001"/>
    <n v="1.30467645558681"/>
    <n v="699.67491608999296"/>
    <n v="0"/>
    <n v="0.71"/>
    <n v="496.769190423895"/>
    <n v="0"/>
    <n v="4618"/>
    <n v="1.02"/>
    <n v="1.04"/>
    <n v="1.2E-2"/>
    <n v="0.81"/>
    <n v="15.158077089649201"/>
    <d v="1900-01-09T19:51:10"/>
    <n v="43378"/>
    <n v="0"/>
    <n v="8.2314696010587394"/>
    <n v="0"/>
    <n v="3974.15352339116"/>
  </r>
  <r>
    <s v="STND-61444"/>
    <s v="JDM Steel"/>
    <s v="JDM Steel - 330 E Joe Orr Rd Bldg C - Chicago Heights"/>
    <x v="0"/>
    <s v="Indoor Lighting"/>
    <x v="8"/>
    <n v="0"/>
    <n v="317036.15999999997"/>
    <n v="50.174208"/>
    <x v="0"/>
    <x v="0"/>
    <n v="9.5383441434566993"/>
    <s v="Qty / 1,000"/>
    <m/>
    <s v="Private-Lighting"/>
    <x v="0"/>
    <n v="2"/>
    <n v="1"/>
    <s v="Lighting"/>
    <n v="0.97902139861649395"/>
    <n v="0.93591656730105399"/>
    <n v="310385.18477520201"/>
    <n v="46.958872518409102"/>
    <n v="0.71"/>
    <n v="220373.481190394"/>
    <n v="33.340799488070402"/>
    <n v="5242"/>
    <n v="1"/>
    <n v="1.22"/>
    <n v="1.0999999999999999E-2"/>
    <n v="0.68"/>
    <n v="13.3536818008394"/>
    <d v="1900-01-08T12:55:13"/>
    <n v="43350"/>
    <n v="56.604233990367703"/>
    <n v="3414.23703252723"/>
    <n v="0"/>
    <n v="2101998.1036855597"/>
  </r>
  <r>
    <s v="STND-61445"/>
    <s v="C.E. Niehoff &amp; Co."/>
    <s v="C.E. Niehoff - 2205 Lee St - Evanston"/>
    <x v="1"/>
    <s v="Outdoor &amp; Garage Lighting"/>
    <x v="1"/>
    <n v="0"/>
    <n v="9707.94"/>
    <n v="0"/>
    <x v="0"/>
    <x v="0"/>
    <n v="10.1978380583316"/>
    <s v="Qty / 1,000"/>
    <m/>
    <s v="Private-Lighting"/>
    <x v="0"/>
    <n v="3"/>
    <n v="1"/>
    <s v="Lighting"/>
    <n v="0.91633259480590001"/>
    <n v="1.30467645558681"/>
    <n v="8895.7018504199896"/>
    <n v="0"/>
    <n v="0.71"/>
    <n v="6315.9483137981897"/>
    <n v="0"/>
    <n v="4903"/>
    <n v="1"/>
    <n v="1"/>
    <n v="0"/>
    <n v="0"/>
    <n v="14.276973281664301"/>
    <d v="1900-01-09T04:44:53"/>
    <n v="43377"/>
    <n v="0"/>
    <n v="0"/>
    <n v="0"/>
    <n v="64409.018088906472"/>
  </r>
  <r>
    <s v="STND-61445"/>
    <s v="C.E. Niehoff &amp; Co."/>
    <s v="C.E. Niehoff - 2205 Lee St - Evanston"/>
    <x v="1"/>
    <s v="Outdoor &amp; Garage Lighting"/>
    <x v="1"/>
    <n v="0"/>
    <n v="1706.2439999999999"/>
    <n v="0"/>
    <x v="0"/>
    <x v="0"/>
    <n v="10.1978380583316"/>
    <s v="Qty / 1,000"/>
    <m/>
    <s v="Private-Lighting"/>
    <x v="0"/>
    <n v="3"/>
    <n v="1"/>
    <s v="Lighting"/>
    <n v="0.91633259480590001"/>
    <n v="1.30467645558681"/>
    <n v="1563.4869918920001"/>
    <n v="0"/>
    <n v="0.71"/>
    <n v="1110.07576424332"/>
    <n v="0"/>
    <n v="4903"/>
    <n v="1"/>
    <n v="1"/>
    <n v="0"/>
    <n v="0"/>
    <n v="14.276973281664301"/>
    <d v="1900-01-09T04:44:53"/>
    <n v="43377"/>
    <n v="0"/>
    <n v="0"/>
    <n v="0"/>
    <n v="11320.372876232066"/>
  </r>
  <r>
    <s v="STND-61445"/>
    <s v="C.E. Niehoff &amp; Co."/>
    <s v="C.E. Niehoff - 2205 Lee St - Evanston"/>
    <x v="63"/>
    <s v="Outdoor &amp; Garage Lighting"/>
    <x v="1"/>
    <n v="0"/>
    <n v="17258.560000000001"/>
    <n v="0"/>
    <x v="0"/>
    <x v="0"/>
    <n v="10.1978380583316"/>
    <s v="Qty / 1,000"/>
    <m/>
    <s v="Private-Lighting"/>
    <x v="0"/>
    <n v="3"/>
    <n v="1"/>
    <s v="Lighting"/>
    <n v="0.91633259480590001"/>
    <n v="1.30467645558681"/>
    <n v="15814.581067413301"/>
    <n v="0"/>
    <n v="0.71"/>
    <n v="11228.3525578635"/>
    <n v="0"/>
    <n v="4903"/>
    <n v="1"/>
    <n v="1"/>
    <n v="0"/>
    <n v="0"/>
    <n v="14.276973281664301"/>
    <d v="1900-01-09T04:44:53"/>
    <n v="43377"/>
    <n v="0"/>
    <n v="0"/>
    <n v="0"/>
    <n v="114504.92104694537"/>
  </r>
  <r>
    <s v="STND-61445"/>
    <s v="C.E. Niehoff &amp; Co."/>
    <s v="C.E. Niehoff - 2205 Lee St - Evanston"/>
    <x v="27"/>
    <s v="Outdoor &amp; Garage Lighting"/>
    <x v="10"/>
    <n v="0"/>
    <n v="218.96"/>
    <n v="0"/>
    <x v="0"/>
    <x v="0"/>
    <n v="8"/>
    <s v="Qty / 1,000"/>
    <m/>
    <s v="Private-Lighting"/>
    <x v="0"/>
    <n v="3"/>
    <n v="1"/>
    <s v="Lighting"/>
    <n v="0.91633259480590001"/>
    <n v="1.30467645558681"/>
    <n v="200.64018495869999"/>
    <n v="0"/>
    <n v="0.71"/>
    <n v="142.45453132067701"/>
    <n v="0"/>
    <n v="4618"/>
    <n v="1.02"/>
    <n v="1.04"/>
    <n v="1.2E-2"/>
    <n v="0.81"/>
    <n v="15.158077089649201"/>
    <d v="1900-01-09T19:51:10"/>
    <n v="43377"/>
    <n v="0"/>
    <n v="2.3604727642199999"/>
    <n v="0"/>
    <n v="1139.636250565416"/>
  </r>
  <r>
    <s v="STND-61447"/>
    <s v="Hines Interests, L.P."/>
    <s v="Hines Interest - 321 N Clark - Chicago"/>
    <x v="35"/>
    <s v="HVAC"/>
    <x v="6"/>
    <n v="0"/>
    <n v="23355"/>
    <n v="5.4"/>
    <x v="3"/>
    <x v="0"/>
    <n v="15"/>
    <s v="ΔkWpeak"/>
    <m/>
    <s v="Private-Non-Lighting"/>
    <x v="2"/>
    <n v="3"/>
    <n v="1"/>
    <s v="Non-Lighting"/>
    <n v="0.98952339343681495"/>
    <n v="0.43468415683807998"/>
    <n v="23110.318853716799"/>
    <n v="2.3472944469256301"/>
    <n v="0.7"/>
    <n v="16177.223197601799"/>
    <n v="1.6431061128479401"/>
    <n v="2885"/>
    <n v="1.165"/>
    <n v="1.3779999999999999"/>
    <n v="2.5499999999999998E-2"/>
    <n v="0.55000000000000004"/>
    <n v="24.263431542460999"/>
    <d v="1900-01-16T07:56:40"/>
    <n v="43464"/>
    <n v="2.3472944469256301"/>
    <n v="0"/>
    <n v="0"/>
    <n v="242658.34796402699"/>
  </r>
  <r>
    <s v="STND-61449"/>
    <s v="Burbank School District 111"/>
    <s v="Burbank School District 111 - Tobin School - 8501 S Narragansett - Burbank"/>
    <x v="1"/>
    <s v="Outdoor &amp; Garage Lighting"/>
    <x v="1"/>
    <n v="0"/>
    <n v="3196.76"/>
    <n v="0"/>
    <x v="0"/>
    <x v="1"/>
    <n v="10.1978380583316"/>
    <s v="Qty / 1,000"/>
    <m/>
    <s v="Public-Lighting"/>
    <x v="0"/>
    <n v="3"/>
    <n v="1"/>
    <s v="Lighting"/>
    <n v="0.99829244462109001"/>
    <n v="0.987374621353864"/>
    <n v="3191.3013552669199"/>
    <n v="0"/>
    <n v="0.71"/>
    <n v="2265.8239622395099"/>
    <n v="0"/>
    <n v="4903"/>
    <n v="1"/>
    <n v="1"/>
    <n v="0"/>
    <n v="0"/>
    <n v="14.276973281664301"/>
    <d v="1900-01-09T04:44:53"/>
    <n v="43376"/>
    <n v="0"/>
    <n v="0"/>
    <n v="0"/>
    <n v="23106.505835605778"/>
  </r>
  <r>
    <s v="STND-61449"/>
    <s v="Burbank School District 111"/>
    <s v="Burbank School District 111 - Tobin School - 8501 S Narragansett - Burbank"/>
    <x v="1"/>
    <s v="Outdoor &amp; Garage Lighting"/>
    <x v="1"/>
    <n v="0"/>
    <n v="7531.0079999999998"/>
    <n v="0"/>
    <x v="0"/>
    <x v="1"/>
    <n v="10.1978380583316"/>
    <s v="Qty / 1,000"/>
    <m/>
    <s v="Public-Lighting"/>
    <x v="0"/>
    <n v="3"/>
    <n v="1"/>
    <s v="Lighting"/>
    <n v="0.99829244462109001"/>
    <n v="0.987374621353864"/>
    <n v="7518.1483867809902"/>
    <n v="0"/>
    <n v="0.71"/>
    <n v="5337.8853546145001"/>
    <n v="0"/>
    <n v="4903"/>
    <n v="1"/>
    <n v="1"/>
    <n v="0"/>
    <n v="0"/>
    <n v="14.276973281664301"/>
    <d v="1900-01-09T04:44:53"/>
    <n v="43376"/>
    <n v="0"/>
    <n v="0"/>
    <n v="0"/>
    <n v="54434.890420298616"/>
  </r>
  <r>
    <s v="STND-61449"/>
    <s v="Burbank School District 111"/>
    <s v="Burbank School District 111 - Tobin School - 8501 S Narragansett - Burbank"/>
    <x v="1"/>
    <s v="Outdoor &amp; Garage Lighting"/>
    <x v="1"/>
    <n v="0"/>
    <n v="5648.2560000000003"/>
    <n v="0"/>
    <x v="0"/>
    <x v="1"/>
    <n v="10.1978380583316"/>
    <s v="Qty / 1,000"/>
    <m/>
    <s v="Public-Lighting"/>
    <x v="0"/>
    <n v="3"/>
    <n v="1"/>
    <s v="Lighting"/>
    <n v="0.99829244462109001"/>
    <n v="0.987374621353864"/>
    <n v="5638.6112900857397"/>
    <n v="0"/>
    <n v="0.71"/>
    <n v="4003.4140159608801"/>
    <n v="0"/>
    <n v="4903"/>
    <n v="1"/>
    <n v="1"/>
    <n v="0"/>
    <n v="0"/>
    <n v="14.276973281664301"/>
    <d v="1900-01-09T04:44:53"/>
    <n v="43376"/>
    <n v="0"/>
    <n v="0"/>
    <n v="0"/>
    <n v="40826.167815224013"/>
  </r>
  <r>
    <s v="STND-61450"/>
    <s v="NNDYM IL Inc"/>
    <s v="NNDYM IL Inc - Country Inn and Suites - 380 S Cypress St - Manteno"/>
    <x v="26"/>
    <s v="HVAC"/>
    <x v="11"/>
    <n v="0"/>
    <n v="51976"/>
    <n v="6.9349999999999996"/>
    <x v="3"/>
    <x v="0"/>
    <n v="15"/>
    <s v="ΔkWpeak"/>
    <m/>
    <s v="Private-Non-Lighting"/>
    <x v="2"/>
    <n v="3"/>
    <n v="1"/>
    <s v="Non-Lighting"/>
    <n v="0.98952339343681495"/>
    <n v="0.43468415683807998"/>
    <n v="51431.467897271898"/>
    <n v="3.0145346276720901"/>
    <n v="0.7"/>
    <n v="36002.027528090301"/>
    <n v="2.1101742393704601"/>
    <n v="6138"/>
    <n v="1.2"/>
    <n v="1.24"/>
    <n v="3.2000000000000001E-2"/>
    <n v="0.73"/>
    <n v="11.4043662430759"/>
    <d v="1900-01-07T03:30:12"/>
    <n v="43313"/>
    <n v="3.0145346276720901"/>
    <n v="0"/>
    <n v="0"/>
    <n v="540030.41292135452"/>
  </r>
  <r>
    <s v="STND-61451"/>
    <s v="Chicago Patrolmen's Federal Credit Union"/>
    <s v="Chicago Patrolmen's Federal Credit Union - 5310 N Harlem Ave - Chicago"/>
    <x v="0"/>
    <s v="Indoor Lighting"/>
    <x v="6"/>
    <n v="0"/>
    <n v="4388.085"/>
    <n v="0.98670000000000002"/>
    <x v="0"/>
    <x v="0"/>
    <n v="15"/>
    <s v="Qty / 1,000"/>
    <m/>
    <s v="Private-Lighting"/>
    <x v="0"/>
    <n v="3"/>
    <n v="1"/>
    <s v="Lighting"/>
    <n v="0.91633259480590001"/>
    <n v="1.30467645558681"/>
    <n v="4020.9453142788502"/>
    <n v="1.2873242587275"/>
    <n v="0.71"/>
    <n v="2854.8711731379799"/>
    <n v="0.914000223696526"/>
    <n v="2885"/>
    <n v="1.165"/>
    <n v="1.3779999999999999"/>
    <n v="2.5499999999999998E-2"/>
    <n v="0.55000000000000004"/>
    <n v="24.263431542460999"/>
    <d v="1900-01-16T07:56:40"/>
    <n v="43369"/>
    <n v="1.69854104595263"/>
    <n v="88.012107737433993"/>
    <n v="0"/>
    <n v="42823.067597069698"/>
  </r>
  <r>
    <s v="STND-61451"/>
    <s v="Chicago Patrolmen's Federal Credit Union"/>
    <s v="Chicago Patrolmen's Federal Credit Union - 5310 N Harlem Ave - Chicago"/>
    <x v="0"/>
    <s v="Indoor Lighting"/>
    <x v="6"/>
    <n v="0"/>
    <n v="270.036"/>
    <n v="6.0720000000000003E-2"/>
    <x v="0"/>
    <x v="0"/>
    <n v="15"/>
    <s v="Qty / 1,000"/>
    <m/>
    <s v="Private-Lighting"/>
    <x v="0"/>
    <n v="3"/>
    <n v="1"/>
    <s v="Lighting"/>
    <n v="0.91633259480590001"/>
    <n v="1.30467645558681"/>
    <n v="247.44278857100599"/>
    <n v="7.9219954383230901E-2"/>
    <n v="0.71"/>
    <n v="175.68437988541399"/>
    <n v="5.6246167612093903E-2"/>
    <n v="2885"/>
    <n v="1.165"/>
    <n v="1.3779999999999999"/>
    <n v="2.5499999999999998E-2"/>
    <n v="0.55000000000000004"/>
    <n v="24.263431542460999"/>
    <d v="1900-01-16T07:56:40"/>
    <n v="43369"/>
    <n v="0.104525602827854"/>
    <n v="5.4161297069190102"/>
    <n v="0"/>
    <n v="2635.26569828121"/>
  </r>
  <r>
    <s v="STND-61451"/>
    <s v="Chicago Patrolmen's Federal Credit Union"/>
    <s v="Chicago Patrolmen's Federal Credit Union - 5310 N Harlem Ave - Chicago"/>
    <x v="0"/>
    <s v="Indoor Lighting"/>
    <x v="6"/>
    <n v="0"/>
    <n v="445.55900000000003"/>
    <n v="0.100188"/>
    <x v="0"/>
    <x v="0"/>
    <n v="15"/>
    <s v="Qty / 1,000"/>
    <m/>
    <s v="Private-Lighting"/>
    <x v="0"/>
    <n v="3"/>
    <n v="1"/>
    <s v="Lighting"/>
    <n v="0.91633259480590001"/>
    <n v="1.30467645558681"/>
    <n v="408.28023460912198"/>
    <n v="0.13071292473233101"/>
    <n v="0.71"/>
    <n v="289.878966572477"/>
    <n v="9.2806176559955003E-2"/>
    <n v="2885"/>
    <n v="1.165"/>
    <n v="1.3779999999999999"/>
    <n v="2.5499999999999998E-2"/>
    <n v="0.55000000000000004"/>
    <n v="24.263431542460999"/>
    <d v="1900-01-16T07:56:40"/>
    <n v="43369"/>
    <n v="0.17246724466596"/>
    <n v="8.93660599359022"/>
    <n v="0"/>
    <n v="4348.1844985871548"/>
  </r>
  <r>
    <s v="STND-61451"/>
    <s v="Chicago Patrolmen's Federal Credit Union"/>
    <s v="Chicago Patrolmen's Federal Credit Union - 5310 N Harlem Ave - Chicago"/>
    <x v="0"/>
    <s v="Indoor Lighting"/>
    <x v="6"/>
    <n v="0"/>
    <n v="2005.0170000000001"/>
    <n v="0.45084600000000002"/>
    <x v="0"/>
    <x v="0"/>
    <n v="15"/>
    <s v="Qty / 1,000"/>
    <m/>
    <s v="Private-Lighting"/>
    <x v="0"/>
    <n v="3"/>
    <n v="1"/>
    <s v="Lighting"/>
    <n v="0.91633259480590001"/>
    <n v="1.30467645558681"/>
    <n v="1837.2624302399399"/>
    <n v="0.58820816129548903"/>
    <n v="0.71"/>
    <n v="1304.4563254703601"/>
    <n v="0.41762779451979698"/>
    <n v="2885"/>
    <n v="1.165"/>
    <n v="1.3779999999999999"/>
    <n v="2.5499999999999998E-2"/>
    <n v="0.55000000000000004"/>
    <n v="24.263431542460999"/>
    <d v="1900-01-16T07:56:40"/>
    <n v="43369"/>
    <n v="0.77610260099681905"/>
    <n v="40.214757056754102"/>
    <n v="0"/>
    <n v="19566.8448820554"/>
  </r>
  <r>
    <s v="STND-61451"/>
    <s v="Chicago Patrolmen's Federal Credit Union"/>
    <s v="Chicago Patrolmen's Federal Credit Union - 5310 N Harlem Ave - Chicago"/>
    <x v="0"/>
    <s v="Indoor Lighting"/>
    <x v="6"/>
    <n v="0"/>
    <n v="749.35"/>
    <n v="0.16849800000000001"/>
    <x v="0"/>
    <x v="0"/>
    <n v="15"/>
    <s v="Qty / 1,000"/>
    <m/>
    <s v="Private-Lighting"/>
    <x v="0"/>
    <n v="3"/>
    <n v="1"/>
    <s v="Lighting"/>
    <n v="0.91633259480590001"/>
    <n v="1.30467645558681"/>
    <n v="686.65382991780098"/>
    <n v="0.21983537341346601"/>
    <n v="0.71"/>
    <n v="487.524219241639"/>
    <n v="0.15608311512356099"/>
    <n v="2885"/>
    <n v="1.165"/>
    <n v="1.3779999999999999"/>
    <n v="2.5499999999999998E-2"/>
    <n v="0.55000000000000004"/>
    <n v="24.263431542460999"/>
    <d v="1900-01-16T07:56:40"/>
    <n v="43369"/>
    <n v="0.29005854784729601"/>
    <n v="15.0297619424068"/>
    <n v="0"/>
    <n v="7312.863288624585"/>
  </r>
  <r>
    <s v="STND-61451"/>
    <s v="Chicago Patrolmen's Federal Credit Union"/>
    <s v="Chicago Patrolmen's Federal Credit Union - 5310 N Harlem Ave - Chicago"/>
    <x v="1"/>
    <s v="Outdoor &amp; Garage Lighting"/>
    <x v="1"/>
    <n v="0"/>
    <n v="70210.960000000006"/>
    <n v="0"/>
    <x v="0"/>
    <x v="0"/>
    <n v="10.1978380583316"/>
    <s v="Qty / 1,000"/>
    <m/>
    <s v="Private-Lighting"/>
    <x v="0"/>
    <n v="3"/>
    <n v="1"/>
    <s v="Lighting"/>
    <n v="0.91633259480590001"/>
    <n v="1.30467645558681"/>
    <n v="64336.591160613199"/>
    <n v="0"/>
    <n v="0.71"/>
    <n v="45678.979724035402"/>
    <n v="0"/>
    <n v="4903"/>
    <n v="1"/>
    <n v="1"/>
    <n v="0"/>
    <n v="0"/>
    <n v="14.276973281664301"/>
    <d v="1900-01-09T04:44:53"/>
    <n v="43369"/>
    <n v="0"/>
    <n v="0"/>
    <n v="0"/>
    <n v="465826.83789552568"/>
  </r>
  <r>
    <s v="STND-61451"/>
    <s v="Chicago Patrolmen's Federal Credit Union"/>
    <s v="Chicago Patrolmen's Federal Credit Union - 5310 N Harlem Ave - Chicago"/>
    <x v="1"/>
    <s v="Outdoor &amp; Garage Lighting"/>
    <x v="1"/>
    <n v="0"/>
    <n v="833.51"/>
    <n v="0"/>
    <x v="0"/>
    <x v="0"/>
    <n v="10.1978380583316"/>
    <s v="Qty / 1,000"/>
    <m/>
    <s v="Private-Lighting"/>
    <x v="0"/>
    <n v="3"/>
    <n v="1"/>
    <s v="Lighting"/>
    <n v="0.91633259480590001"/>
    <n v="1.30467645558681"/>
    <n v="763.77238109666598"/>
    <n v="0"/>
    <n v="0.71"/>
    <n v="542.27839057863298"/>
    <n v="0"/>
    <n v="4903"/>
    <n v="1"/>
    <n v="1"/>
    <n v="0"/>
    <n v="0"/>
    <n v="14.276973281664301"/>
    <d v="1900-01-09T04:44:53"/>
    <n v="43369"/>
    <n v="0"/>
    <n v="0"/>
    <n v="0"/>
    <n v="5530.0672096535918"/>
  </r>
  <r>
    <s v="STND-61451"/>
    <s v="Chicago Patrolmen's Federal Credit Union"/>
    <s v="Chicago Patrolmen's Federal Credit Union - 5310 N Harlem Ave - Chicago"/>
    <x v="1"/>
    <s v="Outdoor &amp; Garage Lighting"/>
    <x v="1"/>
    <n v="0"/>
    <n v="5148.1499999999996"/>
    <n v="0"/>
    <x v="0"/>
    <x v="0"/>
    <n v="10.1978380583316"/>
    <s v="Qty / 1,000"/>
    <m/>
    <s v="Private-Lighting"/>
    <x v="0"/>
    <n v="3"/>
    <n v="1"/>
    <s v="Lighting"/>
    <n v="0.91633259480590001"/>
    <n v="1.30467645558681"/>
    <n v="4717.4176479499902"/>
    <n v="0"/>
    <n v="0.71"/>
    <n v="3349.36653004449"/>
    <n v="0"/>
    <n v="4903"/>
    <n v="1"/>
    <n v="1"/>
    <n v="0"/>
    <n v="0"/>
    <n v="14.276973281664301"/>
    <d v="1900-01-09T04:44:53"/>
    <n v="43369"/>
    <n v="0"/>
    <n v="0"/>
    <n v="0"/>
    <n v="34156.297471389749"/>
  </r>
  <r>
    <s v="STND-61451"/>
    <s v="Chicago Patrolmen's Federal Credit Union"/>
    <s v="Chicago Patrolmen's Federal Credit Union - 5310 N Harlem Ave - Chicago"/>
    <x v="1"/>
    <s v="Outdoor &amp; Garage Lighting"/>
    <x v="1"/>
    <n v="0"/>
    <n v="294.18"/>
    <n v="0"/>
    <x v="0"/>
    <x v="0"/>
    <n v="10.1978380583316"/>
    <s v="Qty / 1,000"/>
    <m/>
    <s v="Private-Lighting"/>
    <x v="0"/>
    <n v="3"/>
    <n v="1"/>
    <s v="Lighting"/>
    <n v="0.91633259480590001"/>
    <n v="1.30467645558681"/>
    <n v="269.56672273999999"/>
    <n v="0"/>
    <n v="0.71"/>
    <n v="191.3923731454"/>
    <n v="0"/>
    <n v="4903"/>
    <n v="1"/>
    <n v="1"/>
    <n v="0"/>
    <n v="0"/>
    <n v="14.276973281664301"/>
    <d v="1900-01-09T04:44:53"/>
    <n v="43369"/>
    <n v="0"/>
    <n v="0"/>
    <n v="0"/>
    <n v="1951.7884269365629"/>
  </r>
  <r>
    <s v="STND-61451"/>
    <s v="Chicago Patrolmen's Federal Credit Union"/>
    <s v="Chicago Patrolmen's Federal Credit Union - 5310 N Harlem Ave - Chicago"/>
    <x v="1"/>
    <s v="Outdoor &amp; Garage Lighting"/>
    <x v="1"/>
    <n v="0"/>
    <n v="2054.357"/>
    <n v="0"/>
    <x v="0"/>
    <x v="0"/>
    <n v="10.1978380583316"/>
    <s v="Qty / 1,000"/>
    <m/>
    <s v="Private-Lighting"/>
    <x v="0"/>
    <n v="3"/>
    <n v="1"/>
    <s v="Lighting"/>
    <n v="0.91633259480590001"/>
    <n v="1.30467645558681"/>
    <n v="1882.47428046766"/>
    <n v="0"/>
    <n v="0.71"/>
    <n v="1336.5567391320401"/>
    <n v="0"/>
    <n v="4903"/>
    <n v="1"/>
    <n v="1"/>
    <n v="0"/>
    <n v="0"/>
    <n v="14.276973281664301"/>
    <d v="1900-01-09T04:44:53"/>
    <n v="43369"/>
    <n v="0"/>
    <n v="0"/>
    <n v="0"/>
    <n v="13629.989181440298"/>
  </r>
  <r>
    <s v="STND-61451"/>
    <s v="Chicago Patrolmen's Federal Credit Union"/>
    <s v="Chicago Patrolmen's Federal Credit Union - 5310 N Harlem Ave - Chicago"/>
    <x v="0"/>
    <s v="Indoor Lighting"/>
    <x v="6"/>
    <n v="0"/>
    <n v="263.28500000000003"/>
    <n v="5.9201999999999998E-2"/>
    <x v="0"/>
    <x v="0"/>
    <n v="15"/>
    <s v="Qty / 1,000"/>
    <m/>
    <s v="Private-Lighting"/>
    <x v="0"/>
    <n v="3"/>
    <n v="1"/>
    <s v="Lighting"/>
    <n v="0.91633259480590001"/>
    <n v="1.30467645558681"/>
    <n v="241.25662722347101"/>
    <n v="7.7239455523650094E-2"/>
    <n v="0.71"/>
    <n v="171.29220532866501"/>
    <n v="5.4840013421791602E-2"/>
    <n v="2885"/>
    <n v="1.165"/>
    <n v="1.3779999999999999"/>
    <n v="2.5499999999999998E-2"/>
    <n v="0.55000000000000004"/>
    <n v="24.263431542460999"/>
    <d v="1900-01-16T07:56:40"/>
    <n v="43369"/>
    <n v="0.101912462757158"/>
    <n v="5.2807244585394999"/>
    <n v="0"/>
    <n v="2569.3830799299749"/>
  </r>
  <r>
    <s v="STND-61452"/>
    <s v="Hinsdale Racquet Club, Inc."/>
    <s v="Hinsdale Racquet Club - 5730 S Grant - Hinsdale"/>
    <x v="0"/>
    <s v="Indoor Lighting"/>
    <x v="2"/>
    <n v="0"/>
    <n v="238665.52799999999"/>
    <n v="51.114240000000002"/>
    <x v="0"/>
    <x v="0"/>
    <n v="14.797277300976599"/>
    <s v="Qty / 1,000"/>
    <m/>
    <s v="Private-Lighting"/>
    <x v="0"/>
    <n v="2"/>
    <n v="1"/>
    <s v="Lighting"/>
    <n v="0.97902139861649395"/>
    <n v="0.93591656730105399"/>
    <n v="233658.65902410401"/>
    <n v="47.838664041002197"/>
    <n v="0.71"/>
    <n v="165897.64790711401"/>
    <n v="33.965451469111599"/>
    <n v="3379"/>
    <n v="1.0900000000000001"/>
    <n v="1.36"/>
    <n v="2.1999999999999999E-2"/>
    <n v="0.57999999999999996"/>
    <n v="20.7161882213673"/>
    <d v="1900-01-13T19:08:05"/>
    <n v="43351"/>
    <n v="60.647393561108302"/>
    <n v="4716.04632892687"/>
    <n v="0"/>
    <n v="2454833.499661346"/>
  </r>
  <r>
    <s v="STND-61453"/>
    <s v="7-Eleven Inc"/>
    <s v="7-Eleven - 833 W Van Buren - Chicago"/>
    <x v="13"/>
    <s v="Commercial Kitchen Equipment"/>
    <x v="4"/>
    <n v="0"/>
    <n v="2037"/>
    <n v="0.218"/>
    <x v="7"/>
    <x v="0"/>
    <n v="12"/>
    <s v="ΔkWpeak / CF"/>
    <n v="0.93700000000000006"/>
    <s v="Private-Non-Lighting"/>
    <x v="2"/>
    <n v="3"/>
    <n v="1"/>
    <s v="Non-Lighting"/>
    <n v="0.98952339343681495"/>
    <n v="0.43468415683807998"/>
    <n v="2015.6591524307901"/>
    <n v="9.4761146190701501E-2"/>
    <n v="0.7"/>
    <n v="1410.96140670155"/>
    <n v="6.6332802333491106E-2"/>
    <n v="7616"/>
    <n v="1.1100000000000001"/>
    <n v="1.29"/>
    <n v="2.1999999999999999E-2"/>
    <n v="0.76"/>
    <n v="9.1911764705882408"/>
    <d v="1900-01-05T13:33:47"/>
    <n v="43328"/>
    <n v="0.10113249326649"/>
    <n v="0"/>
    <n v="0"/>
    <n v="16931.5368804186"/>
  </r>
  <r>
    <s v="STND-61454"/>
    <s v="G&amp;I IX O'Hare Industrial Portfolio, LLC"/>
    <s v="G&amp;I IX 1367 Barclay LLC - 1397 Barclay Boulevard - Buffalo Grove"/>
    <x v="0"/>
    <s v="Indoor Lighting"/>
    <x v="6"/>
    <n v="0"/>
    <n v="11179.49"/>
    <n v="2.513808"/>
    <x v="0"/>
    <x v="0"/>
    <n v="15"/>
    <s v="Qty / 1,000"/>
    <m/>
    <s v="Private-Lighting"/>
    <x v="0"/>
    <n v="3"/>
    <n v="1"/>
    <s v="Lighting"/>
    <n v="0.91633259480590001"/>
    <n v="1.30467645558681"/>
    <n v="10244.131080306601"/>
    <n v="3.2797061114657602"/>
    <n v="0.71"/>
    <n v="7273.3330670176902"/>
    <n v="2.3285913391406901"/>
    <n v="2885"/>
    <n v="1.165"/>
    <n v="1.3779999999999999"/>
    <n v="2.5499999999999998E-2"/>
    <n v="0.55000000000000004"/>
    <n v="24.263431542460999"/>
    <d v="1900-01-16T07:56:40"/>
    <n v="43379"/>
    <n v="4.3273599570731696"/>
    <n v="224.22776184362101"/>
    <n v="0"/>
    <n v="109099.99600526535"/>
  </r>
  <r>
    <s v="STND-61454"/>
    <s v="G&amp;I IX O'Hare Industrial Portfolio, LLC"/>
    <s v="G&amp;I IX 1367 Barclay LLC - 1397 Barclay Boulevard - Buffalo Grove"/>
    <x v="0"/>
    <s v="Indoor Lighting"/>
    <x v="6"/>
    <n v="0"/>
    <n v="20407.971000000001"/>
    <n v="4.5889139999999999"/>
    <x v="0"/>
    <x v="0"/>
    <n v="15"/>
    <s v="Qty / 1,000"/>
    <m/>
    <s v="Private-Lighting"/>
    <x v="0"/>
    <n v="3"/>
    <n v="1"/>
    <s v="Lighting"/>
    <n v="0.91633259480590001"/>
    <n v="1.30467645558681"/>
    <n v="18700.4890211536"/>
    <n v="5.9870480525126704"/>
    <n v="0.71"/>
    <n v="13277.347205018999"/>
    <n v="4.2508041172839999"/>
    <n v="2885"/>
    <n v="1.165"/>
    <n v="1.3779999999999999"/>
    <n v="2.5499999999999998E-2"/>
    <n v="0.55000000000000004"/>
    <n v="24.263431542460999"/>
    <d v="1900-01-16T07:56:40"/>
    <n v="43379"/>
    <n v="7.8995224337151004"/>
    <n v="409.32400861752399"/>
    <n v="0"/>
    <n v="199160.20807528499"/>
  </r>
  <r>
    <s v="STND-61455"/>
    <s v="Lock Up-Evergreen Development Series LLC, Willowbrook Development Series LLC"/>
    <s v="Lock Up-Evergreen Development Series LLC, Willowbrook Development Series LLC - 755 Plainfield Rd - Willowbrook"/>
    <x v="59"/>
    <s v="Outdoor &amp; Garage Lighting"/>
    <x v="1"/>
    <n v="0"/>
    <n v="4638.26"/>
    <n v="0.94599999999999995"/>
    <x v="0"/>
    <x v="0"/>
    <n v="10.1978380583316"/>
    <s v="Qty / 1,000"/>
    <m/>
    <s v="Private-Lighting"/>
    <x v="0"/>
    <n v="3"/>
    <n v="1"/>
    <s v="Lighting"/>
    <n v="0.91633259480590001"/>
    <n v="1.30467645558681"/>
    <n v="4250.1888211844098"/>
    <n v="1.2342239269851201"/>
    <n v="0.71"/>
    <n v="3017.63406304093"/>
    <n v="0.87629898815943397"/>
    <n v="4903"/>
    <n v="1"/>
    <n v="1"/>
    <n v="0"/>
    <n v="0"/>
    <n v="14.276973281664301"/>
    <d v="1900-01-09T04:44:53"/>
    <n v="43306"/>
    <n v="1.2342239269851201"/>
    <n v="0"/>
    <n v="0"/>
    <n v="30773.343494196615"/>
  </r>
  <r>
    <s v="STND-61456"/>
    <s v="Presence Saint Joseph Hospital - Chicago"/>
    <s v="Presence St Joseph Hospital - 2900 N Lake Shore Dr - Chicago"/>
    <x v="18"/>
    <s v="HVAC"/>
    <x v="7"/>
    <n v="0"/>
    <n v="69328.471999999994"/>
    <n v="12.098945000000001"/>
    <x v="3"/>
    <x v="0"/>
    <n v="20"/>
    <s v="ΔkWpeak / CF"/>
    <n v="1"/>
    <s v="Private-Non-Lighting"/>
    <x v="2"/>
    <n v="3"/>
    <n v="1"/>
    <s v="Non-Lighting"/>
    <n v="0.98952339343681495"/>
    <n v="0.43468415683807998"/>
    <n v="68602.144875229205"/>
    <n v="5.2592197059553101"/>
    <n v="0.7"/>
    <n v="48021.5014126604"/>
    <n v="3.68145379416872"/>
    <n v="7616"/>
    <n v="1.23"/>
    <n v="1.41"/>
    <n v="1.4E-2"/>
    <n v="0.73499999999999999"/>
    <n v="9.1911764705882408"/>
    <d v="1900-01-05T13:33:47"/>
    <n v="43441"/>
    <n v="5.2592197059553101"/>
    <n v="0"/>
    <n v="0"/>
    <n v="960430.02825320803"/>
  </r>
  <r>
    <s v="STND-61457"/>
    <s v="Unilock Chicago, Inc."/>
    <s v="Unilock Marengo Inc - 8302 S Rte 23 - Marengo"/>
    <x v="0"/>
    <s v="Indoor Lighting"/>
    <x v="10"/>
    <n v="0"/>
    <n v="11870.107"/>
    <n v="2.1228479999999998"/>
    <x v="0"/>
    <x v="0"/>
    <n v="10.827197921178"/>
    <s v="Qty / 1,000"/>
    <m/>
    <s v="Private-Lighting"/>
    <x v="0"/>
    <n v="3"/>
    <n v="1"/>
    <s v="Lighting"/>
    <n v="0.91633259480590001"/>
    <n v="1.30467645558681"/>
    <n v="10876.965947933701"/>
    <n v="2.76962980438954"/>
    <n v="0.71"/>
    <n v="7722.6458230329099"/>
    <n v="1.9664371611165701"/>
    <n v="4618"/>
    <n v="1.02"/>
    <n v="1.04"/>
    <n v="1.2E-2"/>
    <n v="0.81"/>
    <n v="15.158077089649201"/>
    <d v="1900-01-09T19:51:10"/>
    <n v="43362"/>
    <n v="3.2877846680787499"/>
    <n v="127.96430526980799"/>
    <n v="0"/>
    <n v="83614.614801135889"/>
  </r>
  <r>
    <s v="STND-61457"/>
    <s v="Unilock Chicago, Inc."/>
    <s v="Unilock Marengo Inc - 8302 S Rte 23 - Marengo"/>
    <x v="0"/>
    <s v="Indoor Lighting"/>
    <x v="10"/>
    <n v="0"/>
    <n v="26330.912"/>
    <n v="4.7090160000000001"/>
    <x v="0"/>
    <x v="0"/>
    <n v="10.827197921178"/>
    <s v="Qty / 1,000"/>
    <m/>
    <s v="Private-Lighting"/>
    <x v="0"/>
    <n v="3"/>
    <n v="1"/>
    <s v="Lighting"/>
    <n v="0.91633259480590001"/>
    <n v="1.30467645558681"/>
    <n v="24127.872916565801"/>
    <n v="6.1437423041815604"/>
    <n v="0.71"/>
    <n v="17130.789770761701"/>
    <n v="4.3620570359689097"/>
    <n v="4618"/>
    <n v="1.02"/>
    <n v="1.04"/>
    <n v="1.2E-2"/>
    <n v="0.81"/>
    <n v="15.158077089649201"/>
    <d v="1900-01-09T19:51:10"/>
    <n v="43362"/>
    <n v="7.2931413867302499"/>
    <n v="283.85732843018599"/>
    <n v="0"/>
    <n v="185478.45139412844"/>
  </r>
  <r>
    <s v="STND-61459"/>
    <s v="J Sterling Morton High School District 201"/>
    <s v="J Sterling Morton HS District 201 - 2400 W Home Ave - Berwyn"/>
    <x v="60"/>
    <s v="Outdoor Advanced Lighting"/>
    <x v="12"/>
    <n v="0"/>
    <n v="252840"/>
    <n v="0"/>
    <x v="0"/>
    <x v="1"/>
    <n v="15"/>
    <s v="Qty / 1,000"/>
    <m/>
    <s v="Public-Lighting"/>
    <x v="0"/>
    <n v="1"/>
    <n v="1"/>
    <s v="Lighting"/>
    <n v="0.95625781801464005"/>
    <n v="1.47347312606477"/>
    <n v="241780.226706822"/>
    <n v="0"/>
    <n v="0.71"/>
    <n v="171663.960961843"/>
    <n v="0"/>
    <n v="2979"/>
    <n v="1.17333333333333"/>
    <n v="1.323"/>
    <n v="2.1333333333333301E-2"/>
    <n v="0.72"/>
    <n v="23.497818059751602"/>
    <d v="1900-01-15T18:49:11"/>
    <n v="43380"/>
    <n v="0"/>
    <n v="4396.0041219422101"/>
    <n v="0"/>
    <n v="2574959.414427645"/>
  </r>
  <r>
    <s v="STND-61459"/>
    <s v="J Sterling Morton High School District 201"/>
    <s v="J Sterling Morton HS District 201 - 2400 W Home Ave - Berwyn"/>
    <x v="60"/>
    <s v="Outdoor Advanced Lighting"/>
    <x v="12"/>
    <n v="0"/>
    <n v="21168"/>
    <n v="0"/>
    <x v="0"/>
    <x v="1"/>
    <n v="15"/>
    <s v="Qty / 1,000"/>
    <m/>
    <s v="Public-Lighting"/>
    <x v="0"/>
    <n v="1"/>
    <n v="1"/>
    <s v="Lighting"/>
    <n v="0.95625781801464005"/>
    <n v="1.47347312606477"/>
    <n v="20242.065491733902"/>
    <n v="0"/>
    <n v="0.71"/>
    <n v="14371.8664991311"/>
    <n v="0"/>
    <n v="2979"/>
    <n v="1.17333333333333"/>
    <n v="1.323"/>
    <n v="2.1333333333333301E-2"/>
    <n v="0.72"/>
    <n v="23.497818059751602"/>
    <d v="1900-01-15T18:49:11"/>
    <n v="43380"/>
    <n v="0"/>
    <n v="368.03755439516198"/>
    <n v="0"/>
    <n v="215577.99748696649"/>
  </r>
  <r>
    <s v="STND-61459"/>
    <s v="J Sterling Morton High School District 201"/>
    <s v="J Sterling Morton HS District 201 - 2400 W Home Ave - Berwyn"/>
    <x v="60"/>
    <s v="Outdoor Advanced Lighting"/>
    <x v="12"/>
    <n v="0"/>
    <n v="223832"/>
    <n v="0"/>
    <x v="0"/>
    <x v="1"/>
    <n v="15"/>
    <s v="Qty / 1,000"/>
    <m/>
    <s v="Public-Lighting"/>
    <x v="0"/>
    <n v="1"/>
    <n v="1"/>
    <s v="Lighting"/>
    <n v="0.95625781801464005"/>
    <n v="1.47347312606477"/>
    <n v="214041.09992185299"/>
    <n v="0"/>
    <n v="0.71"/>
    <n v="151969.180944516"/>
    <n v="0"/>
    <n v="2979"/>
    <n v="1.17333333333333"/>
    <n v="1.323"/>
    <n v="2.1333333333333301E-2"/>
    <n v="0.72"/>
    <n v="23.497818059751602"/>
    <d v="1900-01-15T18:49:11"/>
    <n v="43380"/>
    <n v="0"/>
    <n v="3891.6563622155099"/>
    <n v="0"/>
    <n v="2279537.7141677402"/>
  </r>
  <r>
    <s v="STND-61459"/>
    <s v="J Sterling Morton High School District 201"/>
    <s v="J Sterling Morton HS District 201 - 2400 W Home Ave - Berwyn"/>
    <x v="58"/>
    <s v="Outdoor Advanced Lighting"/>
    <x v="12"/>
    <n v="0"/>
    <n v="13500"/>
    <n v="0"/>
    <x v="0"/>
    <x v="1"/>
    <n v="15"/>
    <s v="Qty / 1,000"/>
    <m/>
    <s v="Public-Lighting"/>
    <x v="0"/>
    <n v="1"/>
    <n v="1"/>
    <s v="Lighting"/>
    <n v="0.95625781801464005"/>
    <n v="1.47347312606477"/>
    <n v="12909.4805431976"/>
    <n v="0"/>
    <n v="0.71"/>
    <n v="9165.73118567032"/>
    <n v="0"/>
    <n v="2979"/>
    <n v="1.17333333333333"/>
    <n v="1.323"/>
    <n v="2.1333333333333301E-2"/>
    <n v="0.72"/>
    <n v="23.497818059751602"/>
    <d v="1900-01-15T18:49:11"/>
    <n v="43380"/>
    <n v="0"/>
    <n v="234.71782805813899"/>
    <n v="0"/>
    <n v="137485.96778505479"/>
  </r>
  <r>
    <s v="STND-61459"/>
    <s v="J Sterling Morton High School District 201"/>
    <s v="J Sterling Morton HS District 201 - 2400 W Home Ave - Berwyn"/>
    <x v="58"/>
    <s v="Outdoor Advanced Lighting"/>
    <x v="12"/>
    <n v="0"/>
    <n v="7680"/>
    <n v="0"/>
    <x v="0"/>
    <x v="1"/>
    <n v="15"/>
    <s v="Qty / 1,000"/>
    <m/>
    <s v="Public-Lighting"/>
    <x v="0"/>
    <n v="1"/>
    <n v="1"/>
    <s v="Lighting"/>
    <n v="0.95625781801464005"/>
    <n v="1.47347312606477"/>
    <n v="7344.0600423524302"/>
    <n v="0"/>
    <n v="0.71"/>
    <n v="5214.28263007023"/>
    <n v="0"/>
    <n v="2979"/>
    <n v="1.17333333333333"/>
    <n v="1.323"/>
    <n v="2.1333333333333301E-2"/>
    <n v="0.72"/>
    <n v="23.497818059751602"/>
    <d v="1900-01-15T18:49:11"/>
    <n v="43380"/>
    <n v="0"/>
    <n v="133.528364406408"/>
    <n v="0"/>
    <n v="78214.23945105345"/>
  </r>
  <r>
    <s v="STND-61459"/>
    <s v="J Sterling Morton High School District 201"/>
    <s v="J Sterling Morton HS District 201 - 2400 W Home Ave - Berwyn"/>
    <x v="38"/>
    <s v="Indoor Lighting"/>
    <x v="12"/>
    <n v="0"/>
    <n v="493.26900000000001"/>
    <n v="0.11076900000000001"/>
    <x v="0"/>
    <x v="1"/>
    <n v="8"/>
    <s v="Qty / 1,000"/>
    <m/>
    <s v="Public-Lighting"/>
    <x v="0"/>
    <n v="1"/>
    <n v="1"/>
    <s v="Lighting"/>
    <n v="0.95625781801464005"/>
    <n v="1.47347312606477"/>
    <n v="471.69233763426303"/>
    <n v="0.16321514470106799"/>
    <n v="0.71"/>
    <n v="334.90155972032699"/>
    <n v="0.115882752737758"/>
    <n v="2979"/>
    <n v="1.17333333333333"/>
    <n v="1.323"/>
    <n v="2.1333333333333301E-2"/>
    <n v="0.72"/>
    <n v="23.497818059751602"/>
    <d v="1900-01-15T18:49:11"/>
    <n v="43380"/>
    <n v="0.171343689322529"/>
    <n v="8.5762243206229698"/>
    <n v="0"/>
    <n v="2679.2124777626159"/>
  </r>
  <r>
    <s v="STND-61459"/>
    <s v="J Sterling Morton High School District 201"/>
    <s v="J Sterling Morton HS District 201 - 2400 W Home Ave - Berwyn"/>
    <x v="38"/>
    <s v="Indoor Lighting"/>
    <x v="12"/>
    <n v="0"/>
    <n v="1190.1099999999999"/>
    <n v="0.26725199999999999"/>
    <x v="0"/>
    <x v="1"/>
    <n v="8"/>
    <s v="Qty / 1,000"/>
    <m/>
    <s v="Public-Lighting"/>
    <x v="0"/>
    <n v="1"/>
    <n v="1"/>
    <s v="Lighting"/>
    <n v="0.95625781801464005"/>
    <n v="1.47347312606477"/>
    <n v="1138.0519917974"/>
    <n v="0.39378863988706098"/>
    <n v="0.71"/>
    <n v="808.01691417615598"/>
    <n v="0.27958993431981299"/>
    <n v="2979"/>
    <n v="1.17333333333333"/>
    <n v="1.323"/>
    <n v="2.1333333333333301E-2"/>
    <n v="0.72"/>
    <n v="23.497818059751602"/>
    <d v="1900-01-15T18:49:11"/>
    <n v="43380"/>
    <n v="0.41340035261512198"/>
    <n v="20.691854396316401"/>
    <n v="0"/>
    <n v="6464.1353134092478"/>
  </r>
  <r>
    <s v="STND-61459"/>
    <s v="J Sterling Morton High School District 201"/>
    <s v="J Sterling Morton HS District 201 - 2400 W Home Ave - Berwyn"/>
    <x v="0"/>
    <s v="Indoor Lighting"/>
    <x v="12"/>
    <n v="0"/>
    <n v="3304.1880000000001"/>
    <n v="0.90097899999999997"/>
    <x v="0"/>
    <x v="1"/>
    <n v="15"/>
    <s v="Qty / 1,000"/>
    <m/>
    <s v="Public-Lighting"/>
    <x v="0"/>
    <n v="1"/>
    <n v="1"/>
    <s v="Lighting"/>
    <n v="0.95625781801464005"/>
    <n v="1.47347312606477"/>
    <n v="3159.65560719016"/>
    <n v="1.32756834364871"/>
    <n v="0.71"/>
    <n v="2243.3554811050099"/>
    <n v="0.94257352399058203"/>
    <n v="2979"/>
    <n v="1.17333333333333"/>
    <n v="1.323"/>
    <n v="2.1333333333333301E-2"/>
    <n v="0.72"/>
    <n v="23.497818059751602"/>
    <d v="1900-01-15T18:49:11"/>
    <n v="43380"/>
    <n v="1.3936847480985"/>
    <n v="57.448283767093798"/>
    <n v="0"/>
    <n v="33650.332216575145"/>
  </r>
  <r>
    <s v="STND-61459"/>
    <s v="J Sterling Morton High School District 201"/>
    <s v="J Sterling Morton HS District 201 - 2400 W Home Ave - Berwyn"/>
    <x v="0"/>
    <s v="Indoor Lighting"/>
    <x v="12"/>
    <n v="0"/>
    <n v="2694.2370000000001"/>
    <n v="0.73465899999999995"/>
    <x v="0"/>
    <x v="1"/>
    <n v="15"/>
    <s v="Qty / 1,000"/>
    <m/>
    <s v="Public-Lighting"/>
    <x v="0"/>
    <n v="1"/>
    <n v="1"/>
    <s v="Lighting"/>
    <n v="0.95625781801464005"/>
    <n v="1.47347312606477"/>
    <n v="2576.3851948343099"/>
    <n v="1.0825002933216199"/>
    <n v="0.71"/>
    <n v="1829.2334883323599"/>
    <n v="0.76857520825834702"/>
    <n v="2979"/>
    <n v="1.17333333333333"/>
    <n v="1.323"/>
    <n v="2.1333333333333301E-2"/>
    <n v="0.72"/>
    <n v="23.497818059751602"/>
    <d v="1900-01-15T18:49:11"/>
    <n v="43380"/>
    <n v="1.1364116625951299"/>
    <n v="46.8433671788056"/>
    <n v="0"/>
    <n v="27438.502324985398"/>
  </r>
  <r>
    <s v="STND-61459"/>
    <s v="J Sterling Morton High School District 201"/>
    <s v="J Sterling Morton HS District 201 - 2400 W Home Ave - Berwyn"/>
    <x v="0"/>
    <s v="Indoor Lighting"/>
    <x v="12"/>
    <n v="0"/>
    <n v="1568.444"/>
    <n v="0.42768"/>
    <x v="0"/>
    <x v="1"/>
    <n v="15"/>
    <s v="Qty / 1,000"/>
    <m/>
    <s v="Public-Lighting"/>
    <x v="0"/>
    <n v="1"/>
    <n v="1"/>
    <s v="Lighting"/>
    <n v="0.95625781801464005"/>
    <n v="1.47347312606477"/>
    <n v="1499.83683711815"/>
    <n v="0.63017498655537896"/>
    <n v="0.71"/>
    <n v="1064.8841543538899"/>
    <n v="0.447424240454319"/>
    <n v="2979"/>
    <n v="1.17333333333333"/>
    <n v="1.323"/>
    <n v="2.1333333333333301E-2"/>
    <n v="0.72"/>
    <n v="23.497818059751602"/>
    <d v="1900-01-15T18:49:11"/>
    <n v="43380"/>
    <n v="0.66155936272295601"/>
    <n v="27.269760674875499"/>
    <n v="0"/>
    <n v="15973.26231530835"/>
  </r>
  <r>
    <s v="STND-61459"/>
    <s v="J Sterling Morton High School District 201"/>
    <s v="J Sterling Morton HS District 201 - 2400 W Home Ave - Berwyn"/>
    <x v="0"/>
    <s v="Indoor Lighting"/>
    <x v="12"/>
    <n v="0"/>
    <n v="4642.5929999999998"/>
    <n v="1.265933"/>
    <x v="0"/>
    <x v="1"/>
    <n v="15"/>
    <s v="Qty / 1,000"/>
    <m/>
    <s v="Public-Lighting"/>
    <x v="0"/>
    <n v="1"/>
    <n v="1"/>
    <s v="Lighting"/>
    <n v="0.95625781801464005"/>
    <n v="1.47347312606477"/>
    <n v="4439.5158521100402"/>
    <n v="1.8653182548985501"/>
    <n v="0.71"/>
    <n v="3152.05625499813"/>
    <n v="1.3243759609779699"/>
    <n v="2979"/>
    <n v="1.17333333333333"/>
    <n v="1.323"/>
    <n v="2.1333333333333301E-2"/>
    <n v="0.72"/>
    <n v="23.497818059751602"/>
    <d v="1900-01-15T18:49:11"/>
    <n v="43380"/>
    <n v="1.9582160230311501"/>
    <n v="80.718470038364401"/>
    <n v="0"/>
    <n v="47280.843824971947"/>
  </r>
  <r>
    <s v="STND-61459"/>
    <s v="J Sterling Morton High School District 201"/>
    <s v="J Sterling Morton HS District 201 - 2400 W Home Ave - Berwyn"/>
    <x v="0"/>
    <s v="Indoor Lighting"/>
    <x v="12"/>
    <n v="0"/>
    <n v="2980.0430000000001"/>
    <n v="0.81259199999999998"/>
    <x v="0"/>
    <x v="1"/>
    <n v="15"/>
    <s v="Qty / 1,000"/>
    <m/>
    <s v="Public-Lighting"/>
    <x v="0"/>
    <n v="1"/>
    <n v="1"/>
    <s v="Lighting"/>
    <n v="0.95625781801464005"/>
    <n v="1.47347312606477"/>
    <n v="2849.6894167698001"/>
    <n v="1.1973324744552201"/>
    <n v="0.71"/>
    <n v="2023.27948590656"/>
    <n v="0.85010605686320695"/>
    <n v="2979"/>
    <n v="1.17333333333333"/>
    <n v="1.323"/>
    <n v="2.1333333333333301E-2"/>
    <n v="0.72"/>
    <n v="23.497818059751602"/>
    <d v="1900-01-15T18:49:11"/>
    <n v="43380"/>
    <n v="1.2569627891736199"/>
    <n v="51.812534850360002"/>
    <n v="0"/>
    <n v="30349.192288598399"/>
  </r>
  <r>
    <s v="STND-61459"/>
    <s v="J Sterling Morton High School District 201"/>
    <s v="J Sterling Morton HS District 201 - 2400 W Home Ave - Berwyn"/>
    <x v="0"/>
    <s v="Indoor Lighting"/>
    <x v="12"/>
    <n v="0"/>
    <n v="26782.044000000002"/>
    <n v="7.3028740000000001"/>
    <x v="0"/>
    <x v="1"/>
    <n v="15"/>
    <s v="Qty / 1,000"/>
    <m/>
    <s v="Public-Lighting"/>
    <x v="0"/>
    <n v="1"/>
    <n v="1"/>
    <s v="Lighting"/>
    <n v="0.95625781801464005"/>
    <n v="1.47347312606477"/>
    <n v="25610.5389574121"/>
    <n v="10.7605885820371"/>
    <n v="0.71"/>
    <n v="18183.482659762602"/>
    <n v="7.6400178932463501"/>
    <n v="2979"/>
    <n v="1.17333333333333"/>
    <n v="1.323"/>
    <n v="2.1333333333333301E-2"/>
    <n v="0.72"/>
    <n v="23.497818059751602"/>
    <d v="1900-01-15T18:49:11"/>
    <n v="43380"/>
    <n v="11.296494270216201"/>
    <n v="465.64616286203801"/>
    <n v="0"/>
    <n v="272752.23989643902"/>
  </r>
  <r>
    <s v="STND-61460"/>
    <s v="Platinum Terrain, LLC"/>
    <s v="Platinum Terrain LLC - 7701 Blivin - Spring Grove"/>
    <x v="0"/>
    <s v="Indoor Lighting"/>
    <x v="8"/>
    <n v="0"/>
    <n v="22519.632000000001"/>
    <n v="3.5639620000000001"/>
    <x v="0"/>
    <x v="0"/>
    <n v="9.5383441434566993"/>
    <s v="Qty / 1,000"/>
    <m/>
    <s v="Private-Lighting"/>
    <x v="0"/>
    <n v="3"/>
    <n v="1"/>
    <s v="Lighting"/>
    <n v="0.91633259480590001"/>
    <n v="1.30467645558681"/>
    <n v="20635.472824633998"/>
    <n v="4.6498173100060702"/>
    <n v="0.71"/>
    <n v="14651.185705490099"/>
    <n v="3.3013702901043098"/>
    <n v="5242"/>
    <n v="1"/>
    <n v="1.22"/>
    <n v="1.0999999999999999E-2"/>
    <n v="0.68"/>
    <n v="13.3536818008394"/>
    <d v="1900-01-08T12:55:13"/>
    <n v="43350"/>
    <n v="5.6048906822638198"/>
    <n v="226.990201070974"/>
    <n v="0"/>
    <n v="139748.05136865799"/>
  </r>
  <r>
    <s v="STND-61461"/>
    <s v="Pregis Holding I Corporation"/>
    <s v="Pregis LLC - 858 Meridian Lakes Dr - Aurora"/>
    <x v="0"/>
    <s v="Indoor Lighting"/>
    <x v="6"/>
    <n v="0"/>
    <n v="105941.874"/>
    <n v="23.821974000000001"/>
    <x v="0"/>
    <x v="0"/>
    <n v="15"/>
    <s v="Qty / 1,000"/>
    <m/>
    <s v="Private-Lighting"/>
    <x v="0"/>
    <n v="3"/>
    <n v="1"/>
    <s v="Lighting"/>
    <n v="0.91633259480590001"/>
    <n v="1.30467645558681"/>
    <n v="97077.992301019694"/>
    <n v="31.079968603401099"/>
    <n v="0.71"/>
    <n v="68925.374533723996"/>
    <n v="22.066777708414801"/>
    <n v="2885"/>
    <n v="1.165"/>
    <n v="1.3779999999999999"/>
    <n v="2.5499999999999998E-2"/>
    <n v="0.55000000000000004"/>
    <n v="24.263431542460999"/>
    <d v="1900-01-16T07:56:40"/>
    <n v="43317"/>
    <n v="41.008007129437999"/>
    <n v="2124.8830932841202"/>
    <n v="0"/>
    <n v="1033880.6180058599"/>
  </r>
  <r>
    <s v="STND-61461"/>
    <s v="Pregis Holding I Corporation"/>
    <s v="Pregis LLC - 858 Meridian Lakes Dr - Aurora"/>
    <x v="0"/>
    <s v="Indoor Lighting"/>
    <x v="6"/>
    <n v="0"/>
    <n v="7517.1270000000004"/>
    <n v="1.690293"/>
    <x v="0"/>
    <x v="0"/>
    <n v="15"/>
    <s v="Qty / 1,000"/>
    <m/>
    <s v="Private-Lighting"/>
    <x v="0"/>
    <n v="3"/>
    <n v="1"/>
    <s v="Lighting"/>
    <n v="0.91633259480590001"/>
    <n v="1.30467645558681"/>
    <n v="6888.1884893954903"/>
    <n v="2.20528548014319"/>
    <n v="0.71"/>
    <n v="4890.6138274708001"/>
    <n v="1.5657526909016599"/>
    <n v="2885"/>
    <n v="1.165"/>
    <n v="1.3779999999999999"/>
    <n v="2.5499999999999998E-2"/>
    <n v="0.55000000000000004"/>
    <n v="24.263431542460999"/>
    <d v="1900-01-16T07:56:40"/>
    <n v="43317"/>
    <n v="2.9097314687204001"/>
    <n v="150.77150770779801"/>
    <n v="0"/>
    <n v="73359.207412061995"/>
  </r>
  <r>
    <s v="STND-61461"/>
    <s v="Pregis Holding I Corporation"/>
    <s v="Pregis LLC - 858 Meridian Lakes Dr - Aurora"/>
    <x v="0"/>
    <s v="Indoor Lighting"/>
    <x v="6"/>
    <n v="0"/>
    <n v="-8020.0690000000004"/>
    <n v="-1.8033840000000001"/>
    <x v="0"/>
    <x v="0"/>
    <n v="15"/>
    <s v="Qty / 1,000"/>
    <m/>
    <s v="Private-Lighting"/>
    <x v="0"/>
    <n v="3"/>
    <n v="1"/>
    <s v="Lighting"/>
    <n v="0.91633259480590001"/>
    <n v="1.30467645558681"/>
    <n v="-7349.0506372923601"/>
    <n v="-2.3528326451819601"/>
    <n v="0.71"/>
    <n v="-5217.8259524775704"/>
    <n v="-1.6705111780791899"/>
    <n v="2885"/>
    <n v="1.165"/>
    <n v="1.3779999999999999"/>
    <n v="2.5499999999999998E-2"/>
    <n v="0.55000000000000004"/>
    <n v="24.263431542460999"/>
    <d v="1900-01-16T07:56:40"/>
    <n v="43317"/>
    <n v="-3.1044104039872802"/>
    <n v="-160.85904828408201"/>
    <n v="0"/>
    <n v="-78267.389287163562"/>
  </r>
  <r>
    <s v="STND-61461"/>
    <s v="Pregis Holding I Corporation"/>
    <s v="Pregis LLC - 858 Meridian Lakes Dr - Aurora"/>
    <x v="0"/>
    <s v="Indoor Lighting"/>
    <x v="6"/>
    <n v="0"/>
    <n v="-24303.24"/>
    <n v="-5.4648000000000003"/>
    <x v="0"/>
    <x v="0"/>
    <n v="15"/>
    <s v="Qty / 1,000"/>
    <m/>
    <s v="Private-Lighting"/>
    <x v="0"/>
    <n v="3"/>
    <n v="1"/>
    <s v="Lighting"/>
    <n v="0.91633259480590001"/>
    <n v="1.30467645558681"/>
    <n v="-22269.8509713905"/>
    <n v="-7.1297958944907798"/>
    <n v="0.71"/>
    <n v="-15811.594189687299"/>
    <n v="-5.0621550850884498"/>
    <n v="2885"/>
    <n v="1.165"/>
    <n v="1.3779999999999999"/>
    <n v="2.5499999999999998E-2"/>
    <n v="0.55000000000000004"/>
    <n v="24.263431542460999"/>
    <d v="1900-01-16T07:56:40"/>
    <n v="43317"/>
    <n v="-9.4073042545069008"/>
    <n v="-487.45167362271098"/>
    <n v="0"/>
    <n v="-237173.91284530947"/>
  </r>
  <r>
    <s v="STND-61462"/>
    <s v="Community High School District #155"/>
    <s v="Community High School District 155 - 45 W Franklin Ave - Crystal Lake"/>
    <x v="0"/>
    <s v="Indoor Lighting"/>
    <x v="12"/>
    <n v="0"/>
    <n v="12422.073"/>
    <n v="3.3872260000000001"/>
    <x v="0"/>
    <x v="1"/>
    <n v="15"/>
    <s v="Qty / 1,000"/>
    <m/>
    <s v="Public-Lighting"/>
    <x v="0"/>
    <n v="3"/>
    <n v="1"/>
    <s v="Lighting"/>
    <n v="0.99829244462109001"/>
    <n v="0.987374621353864"/>
    <n v="12400.861622431599"/>
    <n v="3.3444609891899599"/>
    <n v="0.71"/>
    <n v="8804.6117519264699"/>
    <n v="2.3745673023248699"/>
    <n v="2979"/>
    <n v="1.17333333333333"/>
    <n v="1.323"/>
    <n v="2.1333333333333301E-2"/>
    <n v="0.72"/>
    <n v="23.497818059751602"/>
    <d v="1900-01-15T18:49:11"/>
    <n v="43370"/>
    <n v="3.5110239661438301"/>
    <n v="225.47021131693899"/>
    <n v="0"/>
    <n v="132069.17627889704"/>
  </r>
  <r>
    <s v="STND-61462"/>
    <s v="Community High School District #155"/>
    <s v="Community High School District 155 - 45 W Franklin Ave - Crystal Lake"/>
    <x v="0"/>
    <s v="Indoor Lighting"/>
    <x v="12"/>
    <n v="0"/>
    <n v="14499.388999999999"/>
    <n v="3.9536639999999998"/>
    <x v="0"/>
    <x v="1"/>
    <n v="15"/>
    <s v="Qty / 1,000"/>
    <m/>
    <s v="Public-Lighting"/>
    <x v="0"/>
    <n v="3"/>
    <n v="1"/>
    <s v="Lighting"/>
    <n v="0.99829244462109001"/>
    <n v="0.987374621353864"/>
    <n v="14474.630490322101"/>
    <n v="3.9037474949603999"/>
    <n v="0.71"/>
    <n v="10276.987648128699"/>
    <n v="2.77166072142189"/>
    <n v="2979"/>
    <n v="1.17333333333333"/>
    <n v="1.323"/>
    <n v="2.1333333333333301E-2"/>
    <n v="0.72"/>
    <n v="23.497818059751602"/>
    <d v="1900-01-15T18:49:11"/>
    <n v="43370"/>
    <n v="4.0981644147984397"/>
    <n v="263.17509982403902"/>
    <n v="0"/>
    <n v="154154.81472193048"/>
  </r>
  <r>
    <s v="STND-61464"/>
    <s v="Midwest Academy of United Martial Arts"/>
    <s v="Midwest Academy of United Martial Arts - 9227 Gulfstream Unit A - Frankfort"/>
    <x v="1"/>
    <s v="Outdoor &amp; Garage Lighting"/>
    <x v="1"/>
    <n v="0"/>
    <n v="1127.69"/>
    <n v="0"/>
    <x v="0"/>
    <x v="0"/>
    <n v="10.1978380583316"/>
    <s v="Qty / 1,000"/>
    <m/>
    <s v="Private-Lighting"/>
    <x v="0"/>
    <n v="3"/>
    <n v="1"/>
    <s v="Lighting"/>
    <n v="0.91633259480590001"/>
    <n v="1.30467645558681"/>
    <n v="1033.3391038366699"/>
    <n v="0"/>
    <n v="0.71"/>
    <n v="733.67076372403199"/>
    <n v="0"/>
    <n v="4903"/>
    <n v="1"/>
    <n v="1"/>
    <n v="0"/>
    <n v="0"/>
    <n v="14.276973281664301"/>
    <d v="1900-01-09T04:44:53"/>
    <n v="43331"/>
    <n v="0"/>
    <n v="0"/>
    <n v="0"/>
    <n v="7481.8556365901441"/>
  </r>
  <r>
    <s v="STND-61464"/>
    <s v="Midwest Academy of United Martial Arts"/>
    <s v="Midwest Academy of United Martial Arts - 9227 Gulfstream Unit A - Frankfort"/>
    <x v="27"/>
    <s v="Outdoor &amp; Garage Lighting"/>
    <x v="8"/>
    <n v="0"/>
    <n v="42"/>
    <n v="0"/>
    <x v="0"/>
    <x v="0"/>
    <n v="8"/>
    <s v="Qty / 1,000"/>
    <m/>
    <s v="Private-Lighting"/>
    <x v="0"/>
    <n v="3"/>
    <n v="1"/>
    <s v="Lighting"/>
    <n v="0.91633259480590001"/>
    <n v="1.30467645558681"/>
    <n v="38.485968981847797"/>
    <n v="0"/>
    <n v="0.71"/>
    <n v="27.325037977111901"/>
    <n v="0"/>
    <n v="5242"/>
    <n v="1"/>
    <n v="1.22"/>
    <n v="1.0999999999999999E-2"/>
    <n v="0.68"/>
    <n v="13.3536818008394"/>
    <d v="1900-01-08T12:55:13"/>
    <n v="43331"/>
    <n v="0"/>
    <n v="0.42334565880032599"/>
    <n v="0"/>
    <n v="218.60030381689521"/>
  </r>
  <r>
    <s v="STND-61465"/>
    <s v="Green Envee"/>
    <s v="Green Envee - 9227 Gulfstream Unit B - Frankfort"/>
    <x v="1"/>
    <s v="Outdoor &amp; Garage Lighting"/>
    <x v="1"/>
    <n v="0"/>
    <n v="563.84500000000003"/>
    <n v="0"/>
    <x v="0"/>
    <x v="0"/>
    <n v="10.1978380583316"/>
    <s v="Qty / 1,000"/>
    <m/>
    <s v="Private-Lighting"/>
    <x v="0"/>
    <n v="3"/>
    <n v="1"/>
    <s v="Lighting"/>
    <n v="0.91633259480590001"/>
    <n v="1.30467645558681"/>
    <n v="516.66955191833301"/>
    <n v="0"/>
    <n v="0.71"/>
    <n v="366.83538186201599"/>
    <n v="0"/>
    <n v="4903"/>
    <n v="1"/>
    <n v="1"/>
    <n v="0"/>
    <n v="0"/>
    <n v="14.276973281664301"/>
    <d v="1900-01-09T04:44:53"/>
    <n v="43331"/>
    <n v="0"/>
    <n v="0"/>
    <n v="0"/>
    <n v="3740.927818295072"/>
  </r>
  <r>
    <s v="STND-61465"/>
    <s v="Green Envee"/>
    <s v="Green Envee - 9227 Gulfstream Unit B - Frankfort"/>
    <x v="27"/>
    <s v="Outdoor &amp; Garage Lighting"/>
    <x v="8"/>
    <n v="0"/>
    <n v="24.92"/>
    <n v="0"/>
    <x v="0"/>
    <x v="0"/>
    <n v="8"/>
    <s v="Qty / 1,000"/>
    <m/>
    <s v="Private-Lighting"/>
    <x v="0"/>
    <n v="3"/>
    <n v="1"/>
    <s v="Lighting"/>
    <n v="0.91633259480590001"/>
    <n v="1.30467645558681"/>
    <n v="22.835008262563001"/>
    <n v="0"/>
    <n v="0.71"/>
    <n v="16.212855866419702"/>
    <n v="0"/>
    <n v="5242"/>
    <n v="1"/>
    <n v="1.22"/>
    <n v="1.0999999999999999E-2"/>
    <n v="0.68"/>
    <n v="13.3536818008394"/>
    <d v="1900-01-08T12:55:13"/>
    <n v="43331"/>
    <n v="0"/>
    <n v="0.25118509088819302"/>
    <n v="0"/>
    <n v="129.70284693135761"/>
  </r>
  <r>
    <s v="STND-61466"/>
    <s v="Classroom Technolgies, LLC"/>
    <s v="Classroom Technology - 9227 Gulfstream Unit D - Frankfort"/>
    <x v="1"/>
    <s v="Outdoor &amp; Garage Lighting"/>
    <x v="1"/>
    <n v="0"/>
    <n v="563.84500000000003"/>
    <n v="0"/>
    <x v="0"/>
    <x v="0"/>
    <n v="10.1978380583316"/>
    <s v="Qty / 1,000"/>
    <m/>
    <s v="Private-Lighting"/>
    <x v="0"/>
    <n v="3"/>
    <n v="1"/>
    <s v="Lighting"/>
    <n v="0.91633259480590001"/>
    <n v="1.30467645558681"/>
    <n v="516.66955191833301"/>
    <n v="0"/>
    <n v="0.71"/>
    <n v="366.83538186201599"/>
    <n v="0"/>
    <n v="4903"/>
    <n v="1"/>
    <n v="1"/>
    <n v="0"/>
    <n v="0"/>
    <n v="14.276973281664301"/>
    <d v="1900-01-09T04:44:53"/>
    <n v="43331"/>
    <n v="0"/>
    <n v="0"/>
    <n v="0"/>
    <n v="3740.927818295072"/>
  </r>
  <r>
    <s v="STND-61466"/>
    <s v="Classroom Technolgies, LLC"/>
    <s v="Classroom Technology - 9227 Gulfstream Unit D - Frankfort"/>
    <x v="27"/>
    <s v="Outdoor &amp; Garage Lighting"/>
    <x v="8"/>
    <n v="0"/>
    <n v="24.92"/>
    <n v="0"/>
    <x v="0"/>
    <x v="0"/>
    <n v="8"/>
    <s v="Qty / 1,000"/>
    <m/>
    <s v="Private-Lighting"/>
    <x v="0"/>
    <n v="3"/>
    <n v="1"/>
    <s v="Lighting"/>
    <n v="0.91633259480590001"/>
    <n v="1.30467645558681"/>
    <n v="22.835008262563001"/>
    <n v="0"/>
    <n v="0.71"/>
    <n v="16.212855866419702"/>
    <n v="0"/>
    <n v="5242"/>
    <n v="1"/>
    <n v="1.22"/>
    <n v="1.0999999999999999E-2"/>
    <n v="0.68"/>
    <n v="13.3536818008394"/>
    <d v="1900-01-08T12:55:13"/>
    <n v="43331"/>
    <n v="0"/>
    <n v="0.25118509088819302"/>
    <n v="0"/>
    <n v="129.70284693135761"/>
  </r>
  <r>
    <s v="STND-61467"/>
    <s v="Dawn Hussey"/>
    <s v="Dawn Hussey - SWARMD LLC - 9227 Gulfstream Rd Unit G - Frankfort"/>
    <x v="0"/>
    <s v="Indoor Lighting"/>
    <x v="8"/>
    <n v="0"/>
    <n v="0"/>
    <n v="0"/>
    <x v="0"/>
    <x v="0"/>
    <n v="9.5383441434566993"/>
    <s v="Qty / 1,000"/>
    <m/>
    <s v="Private-Lighting"/>
    <x v="0"/>
    <n v="3"/>
    <n v="1"/>
    <s v="Lighting"/>
    <n v="0.91633259480590001"/>
    <n v="1.30467645558681"/>
    <n v="0"/>
    <n v="0"/>
    <n v="0.71"/>
    <n v="0"/>
    <n v="0"/>
    <n v="5242"/>
    <n v="1"/>
    <n v="1.22"/>
    <n v="1.0999999999999999E-2"/>
    <n v="0.68"/>
    <n v="13.3536818008394"/>
    <d v="1900-01-08T12:55:13"/>
    <n v="43338"/>
    <n v="0"/>
    <n v="0"/>
    <n v="0"/>
    <n v="0"/>
  </r>
  <r>
    <s v="STND-61467"/>
    <s v="Dawn Hussey"/>
    <s v="Dawn Hussey - SWARMD LLC - 9227 Gulfstream Rd Unit G - Frankfort"/>
    <x v="0"/>
    <s v="Indoor Lighting"/>
    <x v="8"/>
    <n v="0"/>
    <n v="739.12199999999996"/>
    <n v="0.11697399999999999"/>
    <x v="0"/>
    <x v="0"/>
    <n v="9.5383441434566993"/>
    <s v="Qty / 1,000"/>
    <m/>
    <s v="Private-Lighting"/>
    <x v="0"/>
    <n v="3"/>
    <n v="1"/>
    <s v="Lighting"/>
    <n v="0.91633259480590001"/>
    <n v="1.30467645558681"/>
    <n v="677.28158013812595"/>
    <n v="0.15261322371581101"/>
    <n v="0.71"/>
    <n v="480.86992189807"/>
    <n v="0.108355388838226"/>
    <n v="5242"/>
    <n v="1"/>
    <n v="1.22"/>
    <n v="1.0999999999999999E-2"/>
    <n v="0.68"/>
    <n v="13.3536818008394"/>
    <d v="1900-01-08T12:55:13"/>
    <n v="43338"/>
    <n v="0.18396000930063999"/>
    <n v="7.4500973815193898"/>
    <n v="0"/>
    <n v="4586.7028033009365"/>
  </r>
  <r>
    <s v="STND-61468"/>
    <s v="FleetPride, Inc"/>
    <s v="Fleet Pride Inc - 7630 S Madison St - Willowbrook"/>
    <x v="0"/>
    <s v="Indoor Lighting"/>
    <x v="8"/>
    <n v="0"/>
    <n v="728.63800000000003"/>
    <n v="0.115314"/>
    <x v="0"/>
    <x v="0"/>
    <n v="9.5383441434566993"/>
    <s v="Qty / 1,000"/>
    <m/>
    <s v="Private-Lighting"/>
    <x v="0"/>
    <n v="3"/>
    <n v="1"/>
    <s v="Lighting"/>
    <n v="0.91633259480590001"/>
    <n v="1.30467645558681"/>
    <n v="667.67474921418102"/>
    <n v="0.150447460799537"/>
    <n v="0.71"/>
    <n v="474.04907194206902"/>
    <n v="0.10681769716767101"/>
    <n v="5242"/>
    <n v="1"/>
    <n v="1.22"/>
    <n v="1.0999999999999999E-2"/>
    <n v="0.68"/>
    <n v="13.3536818008394"/>
    <d v="1900-01-08T12:55:13"/>
    <n v="43374"/>
    <n v="0.181349398263666"/>
    <n v="7.3444222413559901"/>
    <n v="0"/>
    <n v="4521.6431890697177"/>
  </r>
  <r>
    <s v="STND-61468"/>
    <s v="FleetPride, Inc"/>
    <s v="Fleet Pride Inc - 7630 S Madison St - Willowbrook"/>
    <x v="0"/>
    <s v="Indoor Lighting"/>
    <x v="8"/>
    <n v="0"/>
    <n v="2170.1880000000001"/>
    <n v="0.34345399999999998"/>
    <x v="0"/>
    <x v="0"/>
    <n v="9.5383441434566993"/>
    <s v="Qty / 1,000"/>
    <m/>
    <s v="Private-Lighting"/>
    <x v="0"/>
    <n v="3"/>
    <n v="1"/>
    <s v="Lighting"/>
    <n v="0.91633259480590001"/>
    <n v="1.30467645558681"/>
    <n v="1988.61400125663"/>
    <n v="0.44809634737711102"/>
    <n v="0.71"/>
    <n v="1411.9159408922001"/>
    <n v="0.31814840663774901"/>
    <n v="5242"/>
    <n v="1"/>
    <n v="1.22"/>
    <n v="1.0999999999999999E-2"/>
    <n v="0.68"/>
    <n v="13.3536818008394"/>
    <d v="1900-01-08T12:55:13"/>
    <n v="43374"/>
    <n v="0.54013542355003696"/>
    <n v="21.874754013822901"/>
    <n v="0"/>
    <n v="13467.340145862272"/>
  </r>
  <r>
    <s v="STND-61468"/>
    <s v="FleetPride, Inc"/>
    <s v="Fleet Pride Inc - 7630 S Madison St - Willowbrook"/>
    <x v="0"/>
    <s v="Indoor Lighting"/>
    <x v="8"/>
    <n v="0"/>
    <n v="24375.3"/>
    <n v="3.85764"/>
    <x v="0"/>
    <x v="0"/>
    <n v="9.5383441434566993"/>
    <s v="Qty / 1,000"/>
    <m/>
    <s v="Private-Lighting"/>
    <x v="0"/>
    <n v="3"/>
    <n v="1"/>
    <s v="Lighting"/>
    <n v="0.91633259480590001"/>
    <n v="1.30467645558681"/>
    <n v="22335.8818981722"/>
    <n v="5.0329720821298896"/>
    <n v="0.71"/>
    <n v="15858.4761477023"/>
    <n v="3.5734101783122201"/>
    <n v="5242"/>
    <n v="1"/>
    <n v="1.22"/>
    <n v="1.0999999999999999E-2"/>
    <n v="0.68"/>
    <n v="13.3536818008394"/>
    <d v="1900-01-08T12:55:13"/>
    <n v="43374"/>
    <n v="6.0667455184786503"/>
    <n v="245.69470087989501"/>
    <n v="0"/>
    <n v="151263.60308758399"/>
  </r>
  <r>
    <s v="STND-61468"/>
    <s v="FleetPride, Inc"/>
    <s v="Fleet Pride Inc - 7630 S Madison St - Willowbrook"/>
    <x v="0"/>
    <s v="Indoor Lighting"/>
    <x v="8"/>
    <n v="0"/>
    <n v="2453.2559999999999"/>
    <n v="0.38825300000000001"/>
    <x v="0"/>
    <x v="0"/>
    <n v="9.5383441434566993"/>
    <s v="Qty / 1,000"/>
    <m/>
    <s v="Private-Lighting"/>
    <x v="0"/>
    <n v="3"/>
    <n v="1"/>
    <s v="Lighting"/>
    <n v="0.91633259480590001"/>
    <n v="1.30467645558681"/>
    <n v="2247.99843620314"/>
    <n v="0.50654454791094405"/>
    <n v="0.71"/>
    <n v="1596.0788897042301"/>
    <n v="0.35964662901677003"/>
    <n v="5242"/>
    <n v="1"/>
    <n v="1.22"/>
    <n v="1.0999999999999999E-2"/>
    <n v="0.68"/>
    <n v="13.3536818008394"/>
    <d v="1900-01-08T12:55:13"/>
    <n v="43374"/>
    <n v="0.610588895746076"/>
    <n v="24.727982798234599"/>
    <n v="0"/>
    <n v="15223.949730105214"/>
  </r>
  <r>
    <s v="STND-61468"/>
    <s v="FleetPride, Inc"/>
    <s v="Fleet Pride Inc - 7630 S Madison St - Willowbrook"/>
    <x v="0"/>
    <s v="Indoor Lighting"/>
    <x v="8"/>
    <n v="0"/>
    <n v="3008.9079999999999"/>
    <n v="0.47619"/>
    <x v="0"/>
    <x v="0"/>
    <n v="9.5383441434566993"/>
    <s v="Qty / 1,000"/>
    <m/>
    <s v="Private-Lighting"/>
    <x v="0"/>
    <n v="3"/>
    <n v="1"/>
    <s v="Lighting"/>
    <n v="0.91633259480590001"/>
    <n v="1.30467645558681"/>
    <n v="2757.1604751722298"/>
    <n v="0.62127388138588102"/>
    <n v="0.71"/>
    <n v="1957.5839373722799"/>
    <n v="0.441104455783976"/>
    <n v="5242"/>
    <n v="1"/>
    <n v="1.22"/>
    <n v="1.0999999999999999E-2"/>
    <n v="0.68"/>
    <n v="13.3536818008394"/>
    <d v="1900-01-08T12:55:13"/>
    <n v="43374"/>
    <n v="0.74888365644392596"/>
    <n v="30.3287652268945"/>
    <n v="0"/>
    <n v="18672.109284359791"/>
  </r>
  <r>
    <s v="STND-61469"/>
    <s v="Esquivel Construction"/>
    <s v="Esquivel Construction - 9227 Gulfstream Rd Unit F - Frankfort"/>
    <x v="1"/>
    <s v="Outdoor &amp; Garage Lighting"/>
    <x v="1"/>
    <n v="0"/>
    <n v="563.84500000000003"/>
    <n v="0"/>
    <x v="0"/>
    <x v="0"/>
    <n v="10.1978380583316"/>
    <s v="Qty / 1,000"/>
    <m/>
    <s v="Private-Lighting"/>
    <x v="0"/>
    <n v="3"/>
    <n v="1"/>
    <s v="Lighting"/>
    <n v="0.91633259480590001"/>
    <n v="1.30467645558681"/>
    <n v="516.66955191833301"/>
    <n v="0"/>
    <n v="0.71"/>
    <n v="366.83538186201599"/>
    <n v="0"/>
    <n v="4903"/>
    <n v="1"/>
    <n v="1"/>
    <n v="0"/>
    <n v="0"/>
    <n v="14.276973281664301"/>
    <d v="1900-01-09T04:44:53"/>
    <n v="43331"/>
    <n v="0"/>
    <n v="0"/>
    <n v="0"/>
    <n v="3740.927818295072"/>
  </r>
  <r>
    <s v="STND-61469"/>
    <s v="Esquivel Construction"/>
    <s v="Esquivel Construction - 9227 Gulfstream Rd Unit F - Frankfort"/>
    <x v="27"/>
    <s v="Outdoor &amp; Garage Lighting"/>
    <x v="8"/>
    <n v="0"/>
    <n v="24.92"/>
    <n v="0"/>
    <x v="0"/>
    <x v="0"/>
    <n v="8"/>
    <s v="Qty / 1,000"/>
    <m/>
    <s v="Private-Lighting"/>
    <x v="0"/>
    <n v="3"/>
    <n v="1"/>
    <s v="Lighting"/>
    <n v="0.91633259480590001"/>
    <n v="1.30467645558681"/>
    <n v="22.835008262563001"/>
    <n v="0"/>
    <n v="0.71"/>
    <n v="16.212855866419702"/>
    <n v="0"/>
    <n v="5242"/>
    <n v="1"/>
    <n v="1.22"/>
    <n v="1.0999999999999999E-2"/>
    <n v="0.68"/>
    <n v="13.3536818008394"/>
    <d v="1900-01-08T12:55:13"/>
    <n v="43331"/>
    <n v="0"/>
    <n v="0.25118509088819302"/>
    <n v="0"/>
    <n v="129.70284693135761"/>
  </r>
  <r>
    <s v="STND-61470"/>
    <s v="Schulze and Burch Biscuit Company"/>
    <s v="Schulze &amp; Burch Biscuit Company - 3600 S May - Chicago"/>
    <x v="0"/>
    <s v="Indoor Lighting"/>
    <x v="10"/>
    <n v="0"/>
    <n v="19171.165000000001"/>
    <n v="3.4285679999999998"/>
    <x v="0"/>
    <x v="0"/>
    <n v="10.827197921178"/>
    <s v="Qty / 1,000"/>
    <m/>
    <s v="Private-Lighting"/>
    <x v="0"/>
    <n v="3"/>
    <n v="1"/>
    <s v="Lighting"/>
    <n v="0.91633259480590001"/>
    <n v="1.30467645558681"/>
    <n v="17567.163369901999"/>
    <n v="4.4731719459783497"/>
    <n v="0.71"/>
    <n v="12472.685992630501"/>
    <n v="3.1759520816446201"/>
    <n v="4618"/>
    <n v="1.02"/>
    <n v="1.04"/>
    <n v="1.2E-2"/>
    <n v="0.81"/>
    <n v="15.158077089649201"/>
    <d v="1900-01-09T19:51:10"/>
    <n v="43344"/>
    <n v="5.3100331742383"/>
    <n v="206.67251023414201"/>
    <n v="0"/>
    <n v="135044.23985091492"/>
  </r>
  <r>
    <s v="STND-61470"/>
    <s v="Schulze and Burch Biscuit Company"/>
    <s v="Schulze &amp; Burch Biscuit Company - 3600 S May - Chicago"/>
    <x v="7"/>
    <s v="Indoor Lighting"/>
    <x v="10"/>
    <n v="0"/>
    <n v="226.09700000000001"/>
    <n v="0.13728000000000001"/>
    <x v="0"/>
    <x v="0"/>
    <n v="8"/>
    <s v="Qty / 1,000"/>
    <m/>
    <s v="Private-Lighting"/>
    <x v="0"/>
    <n v="3"/>
    <n v="1"/>
    <s v="Lighting"/>
    <n v="0.91633259480590001"/>
    <n v="1.30467645558681"/>
    <n v="207.18005068783"/>
    <n v="0.179105983822957"/>
    <n v="0.71"/>
    <n v="147.09783598835901"/>
    <n v="0.127165248514299"/>
    <n v="4618"/>
    <n v="1.02"/>
    <n v="1.04"/>
    <n v="1.2E-2"/>
    <n v="0.81"/>
    <n v="15.158077089649201"/>
    <d v="1900-01-09T19:51:10"/>
    <n v="43344"/>
    <n v="0.26093529111736102"/>
    <n v="2.4374123610332901"/>
    <n v="0"/>
    <n v="1176.7826879068721"/>
  </r>
  <r>
    <s v="STND-61471"/>
    <s v="Reed-Custer School District 255C"/>
    <s v="Reed Custer School District 255C - 249 Comet - Braidwood"/>
    <x v="0"/>
    <s v="Indoor Lighting"/>
    <x v="12"/>
    <n v="0"/>
    <n v="14053.254000000001"/>
    <n v="3.8320129999999999"/>
    <x v="0"/>
    <x v="1"/>
    <n v="15"/>
    <s v="Qty / 1,000"/>
    <m/>
    <s v="Public-Lighting"/>
    <x v="0"/>
    <n v="3"/>
    <n v="1"/>
    <s v="Lighting"/>
    <n v="0.99829244462109001"/>
    <n v="0.987374621353864"/>
    <n v="14029.2572905411"/>
    <n v="3.7836323848980902"/>
    <n v="0.71"/>
    <n v="9960.7726762841903"/>
    <n v="2.6863789932776401"/>
    <n v="2979"/>
    <n v="1.17333333333333"/>
    <n v="1.323"/>
    <n v="2.1333333333333301E-2"/>
    <n v="0.72"/>
    <n v="23.497818059751602"/>
    <d v="1900-01-15T18:49:11"/>
    <n v="43348"/>
    <n v="3.9720672554989598"/>
    <n v="255.07740528256599"/>
    <n v="0"/>
    <n v="149411.59014426285"/>
  </r>
  <r>
    <s v="STND-61472"/>
    <s v="Cook County Government"/>
    <s v="Cook County - 69 W Washington - Chicago"/>
    <x v="57"/>
    <s v="Variable Speed Drives"/>
    <x v="6"/>
    <n v="0"/>
    <n v="386554.52"/>
    <n v="23.65"/>
    <x v="6"/>
    <x v="1"/>
    <n v="15"/>
    <s v="ΔkWpeak / CF"/>
    <n v="0.203252032520325"/>
    <s v="Public-Non-Lighting"/>
    <x v="2"/>
    <n v="2"/>
    <n v="1"/>
    <s v="Non-Lighting"/>
    <n v="0.84130066610770204"/>
    <n v="0.74264480108891695"/>
    <n v="325208.57516294299"/>
    <n v="17.563549545752899"/>
    <n v="0.7"/>
    <n v="227646.00261406001"/>
    <n v="12.294484682027001"/>
    <n v="2885"/>
    <n v="1.165"/>
    <n v="1.3779999999999999"/>
    <n v="2.5499999999999998E-2"/>
    <n v="0.55000000000000004"/>
    <n v="24.263431542460999"/>
    <d v="1900-01-16T07:56:40"/>
    <n v="43449"/>
    <n v="86.412663765104199"/>
    <n v="0"/>
    <n v="0"/>
    <n v="3414690.0392109002"/>
  </r>
  <r>
    <s v="STND-61473"/>
    <s v="Southside Collision LLC"/>
    <s v="Southside Collision LLC - 22813 Challenger Rd-Unit A and B - Frankfort"/>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338"/>
    <n v="0"/>
    <n v="0"/>
    <n v="0"/>
    <n v="21469.672696302194"/>
  </r>
  <r>
    <s v="STND-61473"/>
    <s v="Southside Collision LLC"/>
    <s v="Southside Collision LLC - 22813 Challenger Rd-Unit A and B - Frankfort"/>
    <x v="27"/>
    <s v="Outdoor &amp; Garage Lighting"/>
    <x v="8"/>
    <n v="0"/>
    <n v="63"/>
    <n v="0"/>
    <x v="0"/>
    <x v="0"/>
    <n v="8"/>
    <s v="Qty / 1,000"/>
    <m/>
    <s v="Private-Lighting"/>
    <x v="0"/>
    <n v="3"/>
    <n v="1"/>
    <s v="Lighting"/>
    <n v="0.91633259480590001"/>
    <n v="1.30467645558681"/>
    <n v="57.7289534727717"/>
    <n v="0"/>
    <n v="0.71"/>
    <n v="40.987556965667899"/>
    <n v="0"/>
    <n v="5242"/>
    <n v="1"/>
    <n v="1.22"/>
    <n v="1.0999999999999999E-2"/>
    <n v="0.68"/>
    <n v="13.3536818008394"/>
    <d v="1900-01-08T12:55:13"/>
    <n v="43338"/>
    <n v="0"/>
    <n v="0.63501848820048801"/>
    <n v="0"/>
    <n v="327.90045572534319"/>
  </r>
  <r>
    <s v="STND-61474"/>
    <s v="Dune Management One LLC"/>
    <s v="Dune Management One LLC - 1806 S Highland Ave Ste 200 - Lombard"/>
    <x v="0"/>
    <s v="Indoor Lighting"/>
    <x v="6"/>
    <n v="0"/>
    <n v="56167.487999999998"/>
    <n v="12.629759999999999"/>
    <x v="0"/>
    <x v="0"/>
    <n v="15"/>
    <s v="Qty / 1,000"/>
    <m/>
    <s v="Private-Lighting"/>
    <x v="0"/>
    <n v="3"/>
    <n v="1"/>
    <s v="Lighting"/>
    <n v="0.91633259480590001"/>
    <n v="1.30467645558681"/>
    <n v="51468.100022769198"/>
    <n v="16.477750511711999"/>
    <n v="0.71"/>
    <n v="36542.351016166198"/>
    <n v="11.699202863315501"/>
    <n v="2885"/>
    <n v="1.165"/>
    <n v="1.3779999999999999"/>
    <n v="2.5499999999999998E-2"/>
    <n v="0.55000000000000004"/>
    <n v="24.263431542460999"/>
    <d v="1900-01-16T07:56:40"/>
    <n v="43362"/>
    <n v="21.741325388193701"/>
    <n v="1126.5549790391501"/>
    <n v="0"/>
    <n v="548135.26524249301"/>
  </r>
  <r>
    <s v="STND-61474"/>
    <s v="Dune Management One LLC"/>
    <s v="Dune Management One LLC - 1806 S Highland Ave Ste 200 - Lombard"/>
    <x v="0"/>
    <s v="Indoor Lighting"/>
    <x v="6"/>
    <n v="0"/>
    <n v="1957.761"/>
    <n v="0.44022"/>
    <x v="0"/>
    <x v="0"/>
    <n v="15"/>
    <s v="Qty / 1,000"/>
    <m/>
    <s v="Private-Lighting"/>
    <x v="0"/>
    <n v="3"/>
    <n v="1"/>
    <s v="Lighting"/>
    <n v="0.91633259480590001"/>
    <n v="1.30467645558681"/>
    <n v="1793.9602171397901"/>
    <n v="0.57434466927842398"/>
    <n v="0.71"/>
    <n v="1273.7117541692501"/>
    <n v="0.407784715187681"/>
    <n v="2885"/>
    <n v="1.165"/>
    <n v="1.3779999999999999"/>
    <n v="2.5499999999999998E-2"/>
    <n v="0.55000000000000004"/>
    <n v="24.263431542460999"/>
    <d v="1900-01-16T07:56:40"/>
    <n v="43362"/>
    <n v="0.75781062050194503"/>
    <n v="39.266940375162903"/>
    <n v="0"/>
    <n v="19105.676312538752"/>
  </r>
  <r>
    <s v="STND-61475"/>
    <s v="Community Consolidated School Dist 15"/>
    <s v="Community Consolidated School District 15 - 100 N Harrison Ave - Palatine"/>
    <x v="0"/>
    <s v="Indoor Lighting"/>
    <x v="12"/>
    <n v="0"/>
    <n v="15057.058000000001"/>
    <n v="4.105728"/>
    <x v="0"/>
    <x v="1"/>
    <n v="15"/>
    <s v="Qty / 1,000"/>
    <m/>
    <s v="Public-Lighting"/>
    <x v="0"/>
    <n v="3"/>
    <n v="1"/>
    <s v="Lighting"/>
    <n v="0.99829244462109001"/>
    <n v="0.987374621353864"/>
    <n v="15031.3472396215"/>
    <n v="4.05389162938196"/>
    <n v="0.71"/>
    <n v="10672.2565401313"/>
    <n v="2.87826305686119"/>
    <n v="2979"/>
    <n v="1.17333333333333"/>
    <n v="1.323"/>
    <n v="2.1333333333333301E-2"/>
    <n v="0.72"/>
    <n v="23.497818059751602"/>
    <d v="1900-01-15T18:49:11"/>
    <n v="43356"/>
    <n v="4.2557861230599201"/>
    <n v="273.29722253857398"/>
    <n v="0"/>
    <n v="160083.84810196952"/>
  </r>
  <r>
    <s v="STND-61476"/>
    <s v="Burbank School District 111"/>
    <s v="Burbank School District 111 - McCord School - 8450 S Nashville - Burbank"/>
    <x v="1"/>
    <s v="Outdoor &amp; Garage Lighting"/>
    <x v="1"/>
    <n v="0"/>
    <n v="3383.07"/>
    <n v="0"/>
    <x v="0"/>
    <x v="1"/>
    <n v="10.1978380583316"/>
    <s v="Qty / 1,000"/>
    <m/>
    <s v="Public-Lighting"/>
    <x v="0"/>
    <n v="3"/>
    <n v="1"/>
    <s v="Lighting"/>
    <n v="0.99829244462109001"/>
    <n v="0.987374621353864"/>
    <n v="3377.2932206242699"/>
    <n v="0"/>
    <n v="0.71"/>
    <n v="2397.87818664323"/>
    <n v="0"/>
    <n v="4903"/>
    <n v="1"/>
    <n v="1"/>
    <n v="0"/>
    <n v="0"/>
    <n v="14.276973281664301"/>
    <d v="1900-01-09T04:44:53"/>
    <n v="43377"/>
    <n v="0"/>
    <n v="0"/>
    <n v="0"/>
    <n v="24453.173430993495"/>
  </r>
  <r>
    <s v="STND-61476"/>
    <s v="Burbank School District 111"/>
    <s v="Burbank School District 111 - McCord School - 8450 S Nashville - Burbank"/>
    <x v="1"/>
    <s v="Outdoor &amp; Garage Lighting"/>
    <x v="1"/>
    <n v="0"/>
    <n v="4030.2660000000001"/>
    <n v="0"/>
    <x v="0"/>
    <x v="1"/>
    <n v="10.1978380583316"/>
    <s v="Qty / 1,000"/>
    <m/>
    <s v="Public-Lighting"/>
    <x v="0"/>
    <n v="3"/>
    <n v="1"/>
    <s v="Lighting"/>
    <n v="0.99829244462109001"/>
    <n v="0.987374621353864"/>
    <n v="4023.3840976132601"/>
    <n v="0"/>
    <n v="0.71"/>
    <n v="2856.6027093054199"/>
    <n v="0"/>
    <n v="4903"/>
    <n v="1"/>
    <n v="1"/>
    <n v="0"/>
    <n v="0"/>
    <n v="14.276973281664301"/>
    <d v="1900-01-09T04:44:53"/>
    <n v="43377"/>
    <n v="0"/>
    <n v="0"/>
    <n v="0"/>
    <n v="29131.171826487971"/>
  </r>
  <r>
    <s v="STND-61476"/>
    <s v="Burbank School District 111"/>
    <s v="Burbank School District 111 - McCord School - 8450 S Nashville - Burbank"/>
    <x v="1"/>
    <s v="Outdoor &amp; Garage Lighting"/>
    <x v="1"/>
    <n v="0"/>
    <n v="5354.076"/>
    <n v="0"/>
    <x v="0"/>
    <x v="1"/>
    <n v="10.1978380583316"/>
    <s v="Qty / 1,000"/>
    <m/>
    <s v="Public-Lighting"/>
    <x v="0"/>
    <n v="3"/>
    <n v="1"/>
    <s v="Lighting"/>
    <n v="0.99829244462109001"/>
    <n v="0.987374621353864"/>
    <n v="5344.9336187271101"/>
    <n v="0"/>
    <n v="0.71"/>
    <n v="3794.9028692962502"/>
    <n v="0"/>
    <n v="4903"/>
    <n v="1"/>
    <n v="1"/>
    <n v="0"/>
    <n v="0"/>
    <n v="14.276973281664301"/>
    <d v="1900-01-09T04:44:53"/>
    <n v="43377"/>
    <n v="0"/>
    <n v="0"/>
    <n v="0"/>
    <n v="38699.80490818109"/>
  </r>
  <r>
    <s v="STND-61476"/>
    <s v="Burbank School District 111"/>
    <s v="Burbank School District 111 - McCord School - 8450 S Nashville - Burbank"/>
    <x v="1"/>
    <s v="Outdoor &amp; Garage Lighting"/>
    <x v="1"/>
    <n v="0"/>
    <n v="3932.2060000000001"/>
    <n v="0"/>
    <x v="0"/>
    <x v="1"/>
    <n v="10.1978380583316"/>
    <s v="Qty / 1,000"/>
    <m/>
    <s v="Public-Lighting"/>
    <x v="0"/>
    <n v="3"/>
    <n v="1"/>
    <s v="Lighting"/>
    <n v="0.99829244462109001"/>
    <n v="0.987374621353864"/>
    <n v="3925.4915404937201"/>
    <n v="0"/>
    <n v="0.71"/>
    <n v="2787.0989937505401"/>
    <n v="0"/>
    <n v="4903"/>
    <n v="1"/>
    <n v="1"/>
    <n v="0"/>
    <n v="0"/>
    <n v="14.276973281664301"/>
    <d v="1900-01-09T04:44:53"/>
    <n v="43377"/>
    <n v="0"/>
    <n v="0"/>
    <n v="0"/>
    <n v="28422.384190806963"/>
  </r>
  <r>
    <s v="STND-61478"/>
    <s v="Renaissance Place At Hyde Park Condominium Association"/>
    <s v="Renaissance Place Condo Assoc - 5200 S Ellis Ave - Chicago"/>
    <x v="1"/>
    <s v="Outdoor &amp; Garage Lighting"/>
    <x v="17"/>
    <n v="0"/>
    <n v="63991.8"/>
    <n v="7.3"/>
    <x v="0"/>
    <x v="0"/>
    <n v="5.7038558065252101"/>
    <s v="Qty / 1,000"/>
    <m/>
    <s v="Private-Lighting"/>
    <x v="0"/>
    <n v="3"/>
    <n v="1"/>
    <s v="Lighting"/>
    <n v="0.91633259480590001"/>
    <n v="1.30467645558681"/>
    <n v="58637.7721403002"/>
    <n v="9.5241381257836899"/>
    <n v="0.71"/>
    <n v="41632.818219613102"/>
    <n v="6.7621380693064204"/>
    <n v="8766"/>
    <n v="1"/>
    <n v="1"/>
    <n v="0"/>
    <n v="1"/>
    <n v="7.9853981291352998"/>
    <d v="1900-01-04T16:53:33"/>
    <n v="43350"/>
    <n v="9.5241381257836899"/>
    <n v="0"/>
    <n v="0"/>
    <n v="237467.59194394876"/>
  </r>
  <r>
    <s v="STND-61479"/>
    <s v="BNSF  Railway Company"/>
    <s v="BNSF  Railway Company - 3800 W 41st St - Chicago"/>
    <x v="1"/>
    <s v="Outdoor &amp; Garage Lighting"/>
    <x v="1"/>
    <n v="0"/>
    <n v="79256.994999999995"/>
    <n v="0"/>
    <x v="0"/>
    <x v="0"/>
    <n v="10.1978380583316"/>
    <s v="Qty / 1,000"/>
    <m/>
    <s v="Private-Lighting"/>
    <x v="0"/>
    <n v="1"/>
    <n v="1"/>
    <s v="Lighting"/>
    <n v="0.99989942556735301"/>
    <n v="1.019640158801"/>
    <n v="79249.023772694505"/>
    <n v="0"/>
    <n v="0.71"/>
    <n v="56266.806878613097"/>
    <n v="0"/>
    <n v="4903"/>
    <n v="1"/>
    <n v="1"/>
    <n v="0"/>
    <n v="0"/>
    <n v="14.276973281664301"/>
    <d v="1900-01-09T04:44:53"/>
    <n v="43379"/>
    <n v="0"/>
    <n v="0"/>
    <n v="0"/>
    <n v="573799.78460751486"/>
  </r>
  <r>
    <s v="STND-61479"/>
    <s v="BNSF  Railway Company"/>
    <s v="BNSF  Railway Company - 3800 W 41st St - Chicago"/>
    <x v="1"/>
    <s v="Outdoor &amp; Garage Lighting"/>
    <x v="1"/>
    <n v="0"/>
    <n v="1637111.7"/>
    <n v="0"/>
    <x v="0"/>
    <x v="0"/>
    <n v="10.1978380583316"/>
    <s v="Qty / 1,000"/>
    <m/>
    <s v="Private-Lighting"/>
    <x v="0"/>
    <n v="1"/>
    <n v="1"/>
    <s v="Lighting"/>
    <n v="0.99989942556735301"/>
    <n v="1.019640158801"/>
    <n v="1636947.0484195901"/>
    <n v="0"/>
    <n v="0.71"/>
    <n v="1162232.4043779101"/>
    <n v="0"/>
    <n v="4903"/>
    <n v="1"/>
    <n v="1"/>
    <n v="0"/>
    <n v="0"/>
    <n v="14.276973281664301"/>
    <d v="1900-01-09T04:44:53"/>
    <n v="43379"/>
    <n v="0"/>
    <n v="0"/>
    <n v="0"/>
    <n v="11852257.845991293"/>
  </r>
  <r>
    <s v="STND-61479"/>
    <s v="BNSF  Railway Company"/>
    <s v="BNSF  Railway Company - 3800 W 41st St - Chicago"/>
    <x v="1"/>
    <s v="Outdoor &amp; Garage Lighting"/>
    <x v="1"/>
    <n v="0"/>
    <n v="13336.16"/>
    <n v="0"/>
    <x v="0"/>
    <x v="0"/>
    <n v="10.1978380583316"/>
    <s v="Qty / 1,000"/>
    <m/>
    <s v="Private-Lighting"/>
    <x v="0"/>
    <n v="1"/>
    <n v="1"/>
    <s v="Lighting"/>
    <n v="0.99989942556735301"/>
    <n v="1.019640158801"/>
    <n v="13334.8187232743"/>
    <n v="0"/>
    <n v="0.71"/>
    <n v="9467.7212935247608"/>
    <n v="0"/>
    <n v="4903"/>
    <n v="1"/>
    <n v="1"/>
    <n v="0"/>
    <n v="0"/>
    <n v="14.276973281664301"/>
    <d v="1900-01-09T04:44:53"/>
    <n v="43379"/>
    <n v="0"/>
    <n v="0"/>
    <n v="0"/>
    <n v="96550.288532783292"/>
  </r>
  <r>
    <s v="STND-61479"/>
    <s v="BNSF  Railway Company"/>
    <s v="BNSF  Railway Company - 3800 W 41st St - Chicago"/>
    <x v="1"/>
    <s v="Outdoor &amp; Garage Lighting"/>
    <x v="1"/>
    <n v="0"/>
    <n v="1765.08"/>
    <n v="0"/>
    <x v="0"/>
    <x v="0"/>
    <n v="10.1978380583316"/>
    <s v="Qty / 1,000"/>
    <m/>
    <s v="Private-Lighting"/>
    <x v="0"/>
    <n v="1"/>
    <n v="1"/>
    <s v="Lighting"/>
    <n v="0.99989942556735301"/>
    <n v="1.019640158801"/>
    <n v="1764.90247808042"/>
    <n v="0"/>
    <n v="0.71"/>
    <n v="1253.0807594370999"/>
    <n v="0"/>
    <n v="4903"/>
    <n v="1"/>
    <n v="1"/>
    <n v="0"/>
    <n v="0"/>
    <n v="14.276973281664301"/>
    <d v="1900-01-09T04:44:53"/>
    <n v="43379"/>
    <n v="0"/>
    <n v="0"/>
    <n v="0"/>
    <n v="12778.714658750721"/>
  </r>
  <r>
    <s v="STND-61481"/>
    <s v="Burbank School District 111"/>
    <s v="Burbank School District 111 - Maddock School - 8258 S Sayre - Burbank"/>
    <x v="1"/>
    <s v="Outdoor &amp; Garage Lighting"/>
    <x v="1"/>
    <n v="0"/>
    <n v="11090.585999999999"/>
    <n v="0"/>
    <x v="0"/>
    <x v="1"/>
    <n v="10.1978380583316"/>
    <s v="Qty / 1,000"/>
    <m/>
    <s v="Public-Lighting"/>
    <x v="0"/>
    <n v="3"/>
    <n v="1"/>
    <s v="Lighting"/>
    <n v="0.99829244462109001"/>
    <n v="0.987374621353864"/>
    <n v="11071.648210220401"/>
    <n v="0"/>
    <n v="0.71"/>
    <n v="7860.8702292565104"/>
    <n v="0"/>
    <n v="4903"/>
    <n v="1"/>
    <n v="1"/>
    <n v="0"/>
    <n v="0"/>
    <n v="14.276973281664301"/>
    <d v="1900-01-09T04:44:53"/>
    <n v="43377"/>
    <n v="0"/>
    <n v="0"/>
    <n v="0"/>
    <n v="80163.881595517887"/>
  </r>
  <r>
    <s v="STND-61481"/>
    <s v="Burbank School District 111"/>
    <s v="Burbank School District 111 - Maddock School - 8258 S Sayre - Burbank"/>
    <x v="1"/>
    <s v="Outdoor &amp; Garage Lighting"/>
    <x v="1"/>
    <n v="0"/>
    <n v="1343.422"/>
    <n v="0"/>
    <x v="0"/>
    <x v="1"/>
    <n v="10.1978380583316"/>
    <s v="Qty / 1,000"/>
    <m/>
    <s v="Public-Lighting"/>
    <x v="0"/>
    <n v="3"/>
    <n v="1"/>
    <s v="Lighting"/>
    <n v="0.99829244462109001"/>
    <n v="0.987374621353864"/>
    <n v="1341.12803253775"/>
    <n v="0"/>
    <n v="0.71"/>
    <n v="952.20090310180603"/>
    <n v="0"/>
    <n v="4903"/>
    <n v="1"/>
    <n v="1"/>
    <n v="0"/>
    <n v="0"/>
    <n v="14.276973281664301"/>
    <d v="1900-01-09T04:44:53"/>
    <n v="43377"/>
    <n v="0"/>
    <n v="0"/>
    <n v="0"/>
    <n v="9710.390608829317"/>
  </r>
  <r>
    <s v="STND-61481"/>
    <s v="Burbank School District 111"/>
    <s v="Burbank School District 111 - Maddock School - 8258 S Sayre - Burbank"/>
    <x v="1"/>
    <s v="Outdoor &amp; Garage Lighting"/>
    <x v="1"/>
    <n v="0"/>
    <n v="1274.78"/>
    <n v="0"/>
    <x v="0"/>
    <x v="1"/>
    <n v="10.1978380583316"/>
    <s v="Qty / 1,000"/>
    <m/>
    <s v="Public-Lighting"/>
    <x v="0"/>
    <n v="3"/>
    <n v="1"/>
    <s v="Lighting"/>
    <n v="0.99829244462109001"/>
    <n v="0.987374621353864"/>
    <n v="1272.60324255407"/>
    <n v="0"/>
    <n v="0.71"/>
    <n v="903.54830221339205"/>
    <n v="0"/>
    <n v="4903"/>
    <n v="1"/>
    <n v="1"/>
    <n v="0"/>
    <n v="0"/>
    <n v="14.276973281664301"/>
    <d v="1900-01-09T04:44:53"/>
    <n v="43377"/>
    <n v="0"/>
    <n v="0"/>
    <n v="0"/>
    <n v="9214.2392638526308"/>
  </r>
  <r>
    <s v="STND-61481"/>
    <s v="Burbank School District 111"/>
    <s v="Burbank School District 111 - Maddock School - 8258 S Sayre - Burbank"/>
    <x v="1"/>
    <s v="Outdoor &amp; Garage Lighting"/>
    <x v="1"/>
    <n v="0"/>
    <n v="5898.3090000000002"/>
    <n v="0"/>
    <x v="0"/>
    <x v="1"/>
    <n v="10.1978380583316"/>
    <s v="Qty / 1,000"/>
    <m/>
    <s v="Public-Lighting"/>
    <x v="0"/>
    <n v="3"/>
    <n v="1"/>
    <s v="Lighting"/>
    <n v="0.99829244462109001"/>
    <n v="0.987374621353864"/>
    <n v="5888.2373107405801"/>
    <n v="0"/>
    <n v="0.71"/>
    <n v="4180.6484906258102"/>
    <n v="0"/>
    <n v="4903"/>
    <n v="1"/>
    <n v="1"/>
    <n v="0"/>
    <n v="0"/>
    <n v="14.276973281664301"/>
    <d v="1900-01-09T04:44:53"/>
    <n v="43377"/>
    <n v="0"/>
    <n v="0"/>
    <n v="0"/>
    <n v="42633.576286210446"/>
  </r>
  <r>
    <s v="STND-61482"/>
    <s v="Weinstein Wholesale Meats Inc"/>
    <s v="Weinstein Wholesale Meats Inc - 7501 Industrial Drive - Forest Park"/>
    <x v="1"/>
    <s v="Outdoor &amp; Garage Lighting"/>
    <x v="1"/>
    <n v="0"/>
    <n v="28412.884999999998"/>
    <n v="0"/>
    <x v="0"/>
    <x v="0"/>
    <n v="10.1978380583316"/>
    <s v="Qty / 1,000"/>
    <m/>
    <s v="Private-Lighting"/>
    <x v="0"/>
    <n v="3"/>
    <n v="1"/>
    <s v="Lighting"/>
    <n v="0.91633259480590001"/>
    <n v="1.30467645558681"/>
    <n v="26035.652637971602"/>
    <n v="0"/>
    <n v="0.71"/>
    <n v="18485.313372959899"/>
    <n v="0"/>
    <n v="4903"/>
    <n v="1"/>
    <n v="1"/>
    <n v="0"/>
    <n v="0"/>
    <n v="14.276973281664301"/>
    <d v="1900-01-09T04:44:53"/>
    <n v="43376"/>
    <n v="0"/>
    <n v="0"/>
    <n v="0"/>
    <n v="188510.23223495655"/>
  </r>
  <r>
    <s v="STND-61482"/>
    <s v="Weinstein Wholesale Meats Inc"/>
    <s v="Weinstein Wholesale Meats Inc - 7501 Industrial Drive - Forest Park"/>
    <x v="1"/>
    <s v="Outdoor &amp; Garage Lighting"/>
    <x v="1"/>
    <n v="0"/>
    <n v="18631.400000000001"/>
    <n v="0"/>
    <x v="0"/>
    <x v="0"/>
    <n v="10.1978380583316"/>
    <s v="Qty / 1,000"/>
    <m/>
    <s v="Private-Lighting"/>
    <x v="0"/>
    <n v="3"/>
    <n v="1"/>
    <s v="Lighting"/>
    <n v="0.91633259480590001"/>
    <n v="1.30467645558681"/>
    <n v="17072.5591068666"/>
    <n v="0"/>
    <n v="0.71"/>
    <n v="12121.5169658753"/>
    <n v="0"/>
    <n v="4903"/>
    <n v="1"/>
    <n v="1"/>
    <n v="0"/>
    <n v="0"/>
    <n v="14.276973281664301"/>
    <d v="1900-01-09T04:44:53"/>
    <n v="43376"/>
    <n v="0"/>
    <n v="0"/>
    <n v="0"/>
    <n v="123613.26703931532"/>
  </r>
  <r>
    <s v="STND-61482"/>
    <s v="Weinstein Wholesale Meats Inc"/>
    <s v="Weinstein Wholesale Meats Inc - 7501 Industrial Drive - Forest Park"/>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76"/>
    <n v="0"/>
    <n v="0"/>
    <n v="0"/>
    <n v="3187.9210973297163"/>
  </r>
  <r>
    <s v="STND-61482"/>
    <s v="Weinstein Wholesale Meats Inc"/>
    <s v="Weinstein Wholesale Meats Inc - 7501 Industrial Drive - Forest Park"/>
    <x v="1"/>
    <s v="Outdoor &amp; Garage Lighting"/>
    <x v="1"/>
    <n v="0"/>
    <n v="2353.44"/>
    <n v="0"/>
    <x v="0"/>
    <x v="0"/>
    <n v="10.1978380583316"/>
    <s v="Qty / 1,000"/>
    <m/>
    <s v="Private-Lighting"/>
    <x v="0"/>
    <n v="3"/>
    <n v="1"/>
    <s v="Lighting"/>
    <n v="0.91633259480590001"/>
    <n v="1.30467645558681"/>
    <n v="2156.5337819199999"/>
    <n v="0"/>
    <n v="0.71"/>
    <n v="1531.1389851632"/>
    <n v="0"/>
    <n v="4903"/>
    <n v="1"/>
    <n v="1"/>
    <n v="0"/>
    <n v="0"/>
    <n v="14.276973281664301"/>
    <d v="1900-01-09T04:44:53"/>
    <n v="43376"/>
    <n v="0"/>
    <n v="0"/>
    <n v="0"/>
    <n v="15614.307415492503"/>
  </r>
  <r>
    <s v="STND-61483"/>
    <s v="HW Molthan and Son"/>
    <s v="HW Molthan and Son - 22813 Challenger - Unit E - Frankfort"/>
    <x v="0"/>
    <s v="Indoor Lighting"/>
    <x v="8"/>
    <n v="0"/>
    <n v="5362.5659999999998"/>
    <n v="0.84868100000000002"/>
    <x v="0"/>
    <x v="0"/>
    <n v="9.5383441434566993"/>
    <s v="Qty / 1,000"/>
    <m/>
    <s v="Private-Lighting"/>
    <x v="0"/>
    <n v="3"/>
    <n v="1"/>
    <s v="Lighting"/>
    <n v="0.91633259480590001"/>
    <n v="1.30467645558681"/>
    <n v="4913.8940175978996"/>
    <n v="1.1072541190038701"/>
    <n v="0.71"/>
    <n v="3488.86475249451"/>
    <n v="0.78615042449274497"/>
    <n v="5242"/>
    <n v="1"/>
    <n v="1.22"/>
    <n v="1.0999999999999999E-2"/>
    <n v="0.68"/>
    <n v="13.3536818008394"/>
    <d v="1900-01-08T12:55:13"/>
    <n v="43362"/>
    <n v="1.33468432859675"/>
    <n v="54.0528341935768"/>
    <n v="0"/>
    <n v="33277.992679268515"/>
  </r>
  <r>
    <s v="STND-61483"/>
    <s v="HW Molthan and Son"/>
    <s v="HW Molthan and Son - 22813 Challenger - Unit E - Frankfort"/>
    <x v="1"/>
    <s v="Outdoor &amp; Garage Lighting"/>
    <x v="1"/>
    <n v="0"/>
    <n v="1078.6600000000001"/>
    <n v="0"/>
    <x v="0"/>
    <x v="0"/>
    <n v="10.1978380583316"/>
    <s v="Qty / 1,000"/>
    <m/>
    <s v="Private-Lighting"/>
    <x v="0"/>
    <n v="3"/>
    <n v="1"/>
    <s v="Lighting"/>
    <n v="0.91633259480590001"/>
    <n v="1.30467645558681"/>
    <n v="988.41131671333198"/>
    <n v="0"/>
    <n v="0.71"/>
    <n v="701.77203486646602"/>
    <n v="0"/>
    <n v="4903"/>
    <n v="1"/>
    <n v="1"/>
    <n v="0"/>
    <n v="0"/>
    <n v="14.276973281664301"/>
    <d v="1900-01-09T04:44:53"/>
    <n v="43362"/>
    <n v="0"/>
    <n v="0"/>
    <n v="0"/>
    <n v="7156.5575654340573"/>
  </r>
  <r>
    <s v="STND-61483"/>
    <s v="HW Molthan and Son"/>
    <s v="HW Molthan and Son - 22813 Challenger - Unit E - Frankfort"/>
    <x v="27"/>
    <s v="Outdoor &amp; Garage Lighting"/>
    <x v="8"/>
    <n v="0"/>
    <n v="21"/>
    <n v="0"/>
    <x v="0"/>
    <x v="0"/>
    <n v="8"/>
    <s v="Qty / 1,000"/>
    <m/>
    <s v="Private-Lighting"/>
    <x v="0"/>
    <n v="3"/>
    <n v="1"/>
    <s v="Lighting"/>
    <n v="0.91633259480590001"/>
    <n v="1.30467645558681"/>
    <n v="19.242984490923899"/>
    <n v="0"/>
    <n v="0.71"/>
    <n v="13.662518988556"/>
    <n v="0"/>
    <n v="5242"/>
    <n v="1"/>
    <n v="1.22"/>
    <n v="1.0999999999999999E-2"/>
    <n v="0.68"/>
    <n v="13.3536818008394"/>
    <d v="1900-01-08T12:55:13"/>
    <n v="43362"/>
    <n v="0"/>
    <n v="0.21167282940016299"/>
    <n v="0"/>
    <n v="109.300151908448"/>
  </r>
  <r>
    <s v="STND-61484"/>
    <s v="Burbank School District 111"/>
    <s v="Burbank School District 111 - Kennedy School - 7644 S Central - Burbank"/>
    <x v="1"/>
    <s v="Outdoor &amp; Garage Lighting"/>
    <x v="1"/>
    <n v="0"/>
    <n v="1034.5329999999999"/>
    <n v="0"/>
    <x v="0"/>
    <x v="1"/>
    <n v="10.1978380583316"/>
    <s v="Qty / 1,000"/>
    <m/>
    <s v="Public-Lighting"/>
    <x v="0"/>
    <n v="3"/>
    <n v="1"/>
    <s v="Lighting"/>
    <n v="0.99829244462109001"/>
    <n v="0.987374621353864"/>
    <n v="1032.7664776111901"/>
    <n v="0"/>
    <n v="0.71"/>
    <n v="733.26419910394497"/>
    <n v="0"/>
    <n v="4903"/>
    <n v="1"/>
    <n v="1"/>
    <n v="0"/>
    <n v="0"/>
    <n v="14.276973281664301"/>
    <d v="1900-01-09T04:44:53"/>
    <n v="43376"/>
    <n v="0"/>
    <n v="0"/>
    <n v="0"/>
    <n v="7477.7095564342499"/>
  </r>
  <r>
    <s v="STND-61484"/>
    <s v="Burbank School District 111"/>
    <s v="Burbank School District 111 - Kennedy School - 7644 S Central - Burbank"/>
    <x v="1"/>
    <s v="Outdoor &amp; Garage Lighting"/>
    <x v="1"/>
    <n v="0"/>
    <n v="3696.8620000000001"/>
    <n v="0"/>
    <x v="0"/>
    <x v="1"/>
    <n v="10.1978380583316"/>
    <s v="Qty / 1,000"/>
    <m/>
    <s v="Public-Lighting"/>
    <x v="0"/>
    <n v="3"/>
    <n v="1"/>
    <s v="Lighting"/>
    <n v="0.99829244462109001"/>
    <n v="0.987374621353864"/>
    <n v="3690.5494034068101"/>
    <n v="0"/>
    <n v="0.71"/>
    <n v="2620.2900764188398"/>
    <n v="0"/>
    <n v="4903"/>
    <n v="1"/>
    <n v="1"/>
    <n v="0"/>
    <n v="0"/>
    <n v="14.276973281664301"/>
    <d v="1900-01-09T04:44:53"/>
    <n v="43376"/>
    <n v="0"/>
    <n v="0"/>
    <n v="0"/>
    <n v="26721.293865172662"/>
  </r>
  <r>
    <s v="STND-61484"/>
    <s v="Burbank School District 111"/>
    <s v="Burbank School District 111 - Kennedy School - 7644 S Central - Burbank"/>
    <x v="1"/>
    <s v="Outdoor &amp; Garage Lighting"/>
    <x v="1"/>
    <n v="0"/>
    <n v="3196.7559999999999"/>
    <n v="0"/>
    <x v="0"/>
    <x v="1"/>
    <n v="10.1978380583316"/>
    <s v="Qty / 1,000"/>
    <m/>
    <s v="Public-Lighting"/>
    <x v="0"/>
    <n v="3"/>
    <n v="1"/>
    <s v="Lighting"/>
    <n v="0.99829244462109001"/>
    <n v="0.987374621353864"/>
    <n v="3191.2973620971402"/>
    <n v="0"/>
    <n v="0.71"/>
    <n v="2265.8211270889701"/>
    <n v="0"/>
    <n v="4903"/>
    <n v="1"/>
    <n v="1"/>
    <n v="0"/>
    <n v="0"/>
    <n v="14.276973281664301"/>
    <d v="1900-01-09T04:44:53"/>
    <n v="43376"/>
    <n v="0"/>
    <n v="0"/>
    <n v="0"/>
    <n v="23106.476923199702"/>
  </r>
  <r>
    <s v="STND-61484"/>
    <s v="Burbank School District 111"/>
    <s v="Burbank School District 111 - Kennedy School - 7644 S Central - Burbank"/>
    <x v="1"/>
    <s v="Outdoor &amp; Garage Lighting"/>
    <x v="1"/>
    <n v="0"/>
    <n v="2686.8440000000001"/>
    <n v="0"/>
    <x v="0"/>
    <x v="1"/>
    <n v="10.1978380583316"/>
    <s v="Qty / 1,000"/>
    <m/>
    <s v="Public-Lighting"/>
    <x v="0"/>
    <n v="3"/>
    <n v="1"/>
    <s v="Lighting"/>
    <n v="0.99829244462109001"/>
    <n v="0.987374621353864"/>
    <n v="2682.2560650755099"/>
    <n v="0"/>
    <n v="0.71"/>
    <n v="1904.40180620361"/>
    <n v="0"/>
    <n v="4903"/>
    <n v="1"/>
    <n v="1"/>
    <n v="0"/>
    <n v="0"/>
    <n v="14.276973281664301"/>
    <d v="1900-01-09T04:44:53"/>
    <n v="43376"/>
    <n v="0"/>
    <n v="0"/>
    <n v="0"/>
    <n v="19420.781217658616"/>
  </r>
  <r>
    <s v="STND-61484"/>
    <s v="Burbank School District 111"/>
    <s v="Burbank School District 111 - Kennedy School - 7644 S Central - Burbank"/>
    <x v="1"/>
    <s v="Outdoor &amp; Garage Lighting"/>
    <x v="1"/>
    <n v="0"/>
    <n v="6491.5720000000001"/>
    <n v="0"/>
    <x v="0"/>
    <x v="1"/>
    <n v="10.1978380583316"/>
    <s v="Qty / 1,000"/>
    <m/>
    <s v="Public-Lighting"/>
    <x v="0"/>
    <n v="3"/>
    <n v="1"/>
    <s v="Lighting"/>
    <n v="0.99829244462109001"/>
    <n v="0.987374621353864"/>
    <n v="6480.4872813138199"/>
    <n v="0"/>
    <n v="0.71"/>
    <n v="4601.14596973281"/>
    <n v="0"/>
    <n v="4903"/>
    <n v="1"/>
    <n v="1"/>
    <n v="0"/>
    <n v="0"/>
    <n v="14.276973281664301"/>
    <d v="1900-01-09T04:44:53"/>
    <n v="43376"/>
    <n v="0"/>
    <n v="0"/>
    <n v="0"/>
    <n v="46921.74148208031"/>
  </r>
  <r>
    <s v="STND-61485"/>
    <s v="Termax LLC"/>
    <s v="Termax LLC - 1000 Commerce Dr Ste B - Lake Zurich"/>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365"/>
    <n v="0.23198407107042801"/>
    <n v="0"/>
    <n v="0"/>
    <n v="22696.0726964756"/>
  </r>
  <r>
    <s v="STND-61485"/>
    <s v="Termax LLC"/>
    <s v="Termax LLC - 1000 Commerce Dr Ste B - Lake Zurich"/>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365"/>
    <n v="1.91032247873577"/>
    <n v="0"/>
    <n v="0"/>
    <n v="180162.524243041"/>
  </r>
  <r>
    <s v="STND-61486"/>
    <s v="Cardinal Property Management, Inc."/>
    <s v="Cardinal Property Management Inc - 8051 186th St - Tinley Park"/>
    <x v="0"/>
    <s v="Indoor Lighting"/>
    <x v="6"/>
    <n v="0"/>
    <n v="5738.2650000000003"/>
    <n v="1.2903"/>
    <x v="0"/>
    <x v="0"/>
    <n v="15"/>
    <s v="Qty / 1,000"/>
    <m/>
    <s v="Private-Lighting"/>
    <x v="0"/>
    <n v="3"/>
    <n v="1"/>
    <s v="Lighting"/>
    <n v="0.91633259480590001"/>
    <n v="1.30467645558681"/>
    <n v="5258.1592571338797"/>
    <n v="1.6834240306436601"/>
    <n v="0.71"/>
    <n v="3733.2930725650499"/>
    <n v="1.1952310617569999"/>
    <n v="2885"/>
    <n v="1.165"/>
    <n v="1.3779999999999999"/>
    <n v="2.5499999999999998E-2"/>
    <n v="0.55000000000000004"/>
    <n v="24.263431542460999"/>
    <d v="1900-01-16T07:56:40"/>
    <n v="43380"/>
    <n v="2.2211690600919098"/>
    <n v="115.09275627202901"/>
    <n v="0"/>
    <n v="55999.396088475747"/>
  </r>
  <r>
    <s v="STND-61487"/>
    <s v="Burbank School District 111"/>
    <s v="Burbank School District 111 - Fry School - 7805 S Mobile - Burbank"/>
    <x v="1"/>
    <s v="Outdoor &amp; Garage Lighting"/>
    <x v="1"/>
    <n v="0"/>
    <n v="3932.2060000000001"/>
    <n v="0"/>
    <x v="0"/>
    <x v="1"/>
    <n v="10.1978380583316"/>
    <s v="Qty / 1,000"/>
    <m/>
    <s v="Public-Lighting"/>
    <x v="0"/>
    <n v="3"/>
    <n v="1"/>
    <s v="Lighting"/>
    <n v="0.99829244462109001"/>
    <n v="0.987374621353864"/>
    <n v="3925.4915404937201"/>
    <n v="0"/>
    <n v="0.71"/>
    <n v="2787.0989937505401"/>
    <n v="0"/>
    <n v="4903"/>
    <n v="1"/>
    <n v="1"/>
    <n v="0"/>
    <n v="0"/>
    <n v="14.276973281664301"/>
    <d v="1900-01-09T04:44:53"/>
    <n v="43376"/>
    <n v="0"/>
    <n v="0"/>
    <n v="0"/>
    <n v="28422.384190806963"/>
  </r>
  <r>
    <s v="STND-61487"/>
    <s v="Burbank School District 111"/>
    <s v="Burbank School District 111 - Fry School - 7805 S Mobile - Burbank"/>
    <x v="1"/>
    <s v="Outdoor &amp; Garage Lighting"/>
    <x v="1"/>
    <n v="0"/>
    <n v="4589.2079999999996"/>
    <n v="0"/>
    <x v="0"/>
    <x v="1"/>
    <n v="10.1978380583316"/>
    <s v="Qty / 1,000"/>
    <m/>
    <s v="Public-Lighting"/>
    <x v="0"/>
    <n v="3"/>
    <n v="1"/>
    <s v="Lighting"/>
    <n v="0.99829244462109001"/>
    <n v="0.987374621353864"/>
    <n v="4581.3716731946697"/>
    <n v="0"/>
    <n v="0.71"/>
    <n v="3252.7738879682101"/>
    <n v="0"/>
    <n v="4903"/>
    <n v="1"/>
    <n v="1"/>
    <n v="0"/>
    <n v="0"/>
    <n v="14.276973281664301"/>
    <d v="1900-01-09T04:44:53"/>
    <n v="43376"/>
    <n v="0"/>
    <n v="0"/>
    <n v="0"/>
    <n v="33171.261349869463"/>
  </r>
  <r>
    <s v="STND-61488"/>
    <s v="Burbank School District 111"/>
    <s v="Burbank School District 111 - Byrd School - 8259 S Lavergne - Burbank"/>
    <x v="1"/>
    <s v="Outdoor &amp; Garage Lighting"/>
    <x v="1"/>
    <n v="0"/>
    <n v="7393.7240000000002"/>
    <n v="0"/>
    <x v="0"/>
    <x v="1"/>
    <n v="10.1978380583316"/>
    <s v="Qty / 1,000"/>
    <m/>
    <s v="Public-Lighting"/>
    <x v="0"/>
    <n v="3"/>
    <n v="1"/>
    <s v="Lighting"/>
    <n v="0.99829244462109001"/>
    <n v="0.987374621353864"/>
    <n v="7381.0988068136303"/>
    <n v="0"/>
    <n v="0.71"/>
    <n v="5240.5801528376796"/>
    <n v="0"/>
    <n v="4903"/>
    <n v="1"/>
    <n v="1"/>
    <n v="0"/>
    <n v="0"/>
    <n v="14.276973281664301"/>
    <d v="1900-01-09T04:44:53"/>
    <n v="43376"/>
    <n v="0"/>
    <n v="0"/>
    <n v="0"/>
    <n v="53442.587730345324"/>
  </r>
  <r>
    <s v="STND-61488"/>
    <s v="Burbank School District 111"/>
    <s v="Burbank School District 111 - Byrd School - 8259 S Lavergne - Burbank"/>
    <x v="1"/>
    <s v="Outdoor &amp; Garage Lighting"/>
    <x v="1"/>
    <n v="0"/>
    <n v="764.86800000000005"/>
    <n v="0"/>
    <x v="0"/>
    <x v="1"/>
    <n v="10.1978380583316"/>
    <s v="Qty / 1,000"/>
    <m/>
    <s v="Public-Lighting"/>
    <x v="0"/>
    <n v="3"/>
    <n v="1"/>
    <s v="Lighting"/>
    <n v="0.99829244462109001"/>
    <n v="0.987374621353864"/>
    <n v="763.56194553244404"/>
    <n v="0"/>
    <n v="0.71"/>
    <n v="542.12898132803502"/>
    <n v="0"/>
    <n v="4903"/>
    <n v="1"/>
    <n v="1"/>
    <n v="0"/>
    <n v="0"/>
    <n v="14.276973281664301"/>
    <d v="1900-01-09T04:44:53"/>
    <n v="43376"/>
    <n v="0"/>
    <n v="0"/>
    <n v="0"/>
    <n v="5528.5435583115768"/>
  </r>
  <r>
    <s v="STND-61488"/>
    <s v="Burbank School District 111"/>
    <s v="Burbank School District 111 - Byrd School - 8259 S Lavergne - Burbank"/>
    <x v="1"/>
    <s v="Outdoor &amp; Garage Lighting"/>
    <x v="1"/>
    <n v="0"/>
    <n v="5898.3090000000002"/>
    <n v="0"/>
    <x v="0"/>
    <x v="1"/>
    <n v="10.1978380583316"/>
    <s v="Qty / 1,000"/>
    <m/>
    <s v="Public-Lighting"/>
    <x v="0"/>
    <n v="3"/>
    <n v="1"/>
    <s v="Lighting"/>
    <n v="0.99829244462109001"/>
    <n v="0.987374621353864"/>
    <n v="5888.2373107405801"/>
    <n v="0"/>
    <n v="0.71"/>
    <n v="4180.6484906258102"/>
    <n v="0"/>
    <n v="4903"/>
    <n v="1"/>
    <n v="1"/>
    <n v="0"/>
    <n v="0"/>
    <n v="14.276973281664301"/>
    <d v="1900-01-09T04:44:53"/>
    <n v="43376"/>
    <n v="0"/>
    <n v="0"/>
    <n v="0"/>
    <n v="42633.576286210446"/>
  </r>
  <r>
    <s v="STND-61489"/>
    <s v="Modern Food Manufacturing"/>
    <s v="Modern Food Manufacturing Inc - 22813 Challenger Rd Unit C and D - Frankfort"/>
    <x v="0"/>
    <s v="Indoor Lighting"/>
    <x v="8"/>
    <n v="0"/>
    <n v="10725.132"/>
    <n v="1.697362"/>
    <x v="0"/>
    <x v="0"/>
    <n v="9.5383441434566993"/>
    <s v="Qty / 1,000"/>
    <m/>
    <s v="Private-Lighting"/>
    <x v="0"/>
    <n v="3"/>
    <n v="1"/>
    <s v="Lighting"/>
    <n v="0.91633259480590001"/>
    <n v="1.30467645558681"/>
    <n v="9827.7880351957901"/>
    <n v="2.2145082380077299"/>
    <n v="0.71"/>
    <n v="6977.7295049890099"/>
    <n v="1.5723008489854899"/>
    <n v="5242"/>
    <n v="1"/>
    <n v="1.22"/>
    <n v="1.0999999999999999E-2"/>
    <n v="0.68"/>
    <n v="13.3536818008394"/>
    <d v="1900-01-08T12:55:13"/>
    <n v="43338"/>
    <n v="2.6693686571935098"/>
    <n v="108.105668387154"/>
    <n v="0"/>
    <n v="66555.985358536942"/>
  </r>
  <r>
    <s v="STND-61489"/>
    <s v="Modern Food Manufacturing"/>
    <s v="Modern Food Manufacturing Inc - 22813 Challenger Rd Unit C and D - Frankfort"/>
    <x v="1"/>
    <s v="Outdoor &amp; Garage Lighting"/>
    <x v="1"/>
    <n v="0"/>
    <n v="2157.3200000000002"/>
    <n v="0"/>
    <x v="0"/>
    <x v="0"/>
    <n v="10.1978380583316"/>
    <s v="Qty / 1,000"/>
    <m/>
    <s v="Private-Lighting"/>
    <x v="0"/>
    <n v="3"/>
    <n v="1"/>
    <s v="Lighting"/>
    <n v="0.91633259480590001"/>
    <n v="1.30467645558681"/>
    <n v="1976.8226334266601"/>
    <n v="0"/>
    <n v="0.71"/>
    <n v="1403.54406973293"/>
    <n v="0"/>
    <n v="4903"/>
    <n v="1"/>
    <n v="1"/>
    <n v="0"/>
    <n v="0"/>
    <n v="14.276973281664301"/>
    <d v="1900-01-09T04:44:53"/>
    <n v="43338"/>
    <n v="0"/>
    <n v="0"/>
    <n v="0"/>
    <n v="14313.115130868095"/>
  </r>
  <r>
    <s v="STND-61489"/>
    <s v="Modern Food Manufacturing"/>
    <s v="Modern Food Manufacturing Inc - 22813 Challenger Rd Unit C and D - Frankfort"/>
    <x v="27"/>
    <s v="Outdoor &amp; Garage Lighting"/>
    <x v="8"/>
    <n v="0"/>
    <n v="42"/>
    <n v="0"/>
    <x v="0"/>
    <x v="0"/>
    <n v="8"/>
    <s v="Qty / 1,000"/>
    <m/>
    <s v="Private-Lighting"/>
    <x v="0"/>
    <n v="3"/>
    <n v="1"/>
    <s v="Lighting"/>
    <n v="0.91633259480590001"/>
    <n v="1.30467645558681"/>
    <n v="38.485968981847797"/>
    <n v="0"/>
    <n v="0.71"/>
    <n v="27.325037977111901"/>
    <n v="0"/>
    <n v="5242"/>
    <n v="1"/>
    <n v="1.22"/>
    <n v="1.0999999999999999E-2"/>
    <n v="0.68"/>
    <n v="13.3536818008394"/>
    <d v="1900-01-08T12:55:13"/>
    <n v="43338"/>
    <n v="0"/>
    <n v="0.42334565880032599"/>
    <n v="0"/>
    <n v="218.60030381689521"/>
  </r>
  <r>
    <s v="STND-61490"/>
    <s v="Burbank School District 111"/>
    <s v="Burbank School District 111 - Burbank Admin Center - 7600 S Central Ave - Burbank"/>
    <x v="1"/>
    <s v="Outdoor &amp; Garage Lighting"/>
    <x v="1"/>
    <n v="0"/>
    <n v="7864"/>
    <n v="0"/>
    <x v="0"/>
    <x v="1"/>
    <n v="10.1978380583316"/>
    <s v="Qty / 1,000"/>
    <m/>
    <s v="Public-Lighting"/>
    <x v="0"/>
    <n v="3"/>
    <n v="1"/>
    <s v="Lighting"/>
    <n v="0.99829244462109001"/>
    <n v="0.987374621353864"/>
    <n v="7850.57178450026"/>
    <n v="0"/>
    <n v="0.71"/>
    <n v="5573.9059669951803"/>
    <n v="0"/>
    <n v="4903"/>
    <n v="1"/>
    <n v="1"/>
    <n v="0"/>
    <n v="0"/>
    <n v="14.276973281664301"/>
    <d v="1900-01-09T04:44:53"/>
    <n v="43376"/>
    <n v="0"/>
    <n v="0"/>
    <n v="0"/>
    <n v="56841.790403785046"/>
  </r>
  <r>
    <s v="STND-61491"/>
    <s v="Modern Food MFG"/>
    <s v="Modern Food MFG - 22813 Challenger Dr Unit F - Frankfort"/>
    <x v="0"/>
    <s v="Indoor Lighting"/>
    <x v="10"/>
    <n v="0"/>
    <n v="4818.6980000000003"/>
    <n v="0.86177499999999996"/>
    <x v="0"/>
    <x v="0"/>
    <n v="10.827197921178"/>
    <s v="Qty / 1,000"/>
    <m/>
    <s v="Private-Lighting"/>
    <x v="0"/>
    <n v="3"/>
    <n v="1"/>
    <s v="Lighting"/>
    <n v="0.91633259480590001"/>
    <n v="1.30467645558681"/>
    <n v="4415.5300419260002"/>
    <n v="1.1243375525133199"/>
    <n v="0.71"/>
    <n v="3135.0263297674601"/>
    <n v="0.79827966228445701"/>
    <n v="4618"/>
    <n v="1.02"/>
    <n v="1.04"/>
    <n v="1.2E-2"/>
    <n v="0.81"/>
    <n v="15.158077089649201"/>
    <d v="1900-01-09T19:51:10"/>
    <n v="43350"/>
    <n v="1.3346837043130599"/>
    <n v="51.947412257952898"/>
    <n v="0"/>
    <n v="33943.550560496536"/>
  </r>
  <r>
    <s v="STND-61491"/>
    <s v="Modern Food MFG"/>
    <s v="Modern Food MFG - 22813 Challenger Dr Unit F - Frankfort"/>
    <x v="1"/>
    <s v="Outdoor &amp; Garage Lighting"/>
    <x v="1"/>
    <n v="0"/>
    <n v="1078.6600000000001"/>
    <n v="0"/>
    <x v="0"/>
    <x v="0"/>
    <n v="10.1978380583316"/>
    <s v="Qty / 1,000"/>
    <m/>
    <s v="Private-Lighting"/>
    <x v="0"/>
    <n v="3"/>
    <n v="1"/>
    <s v="Lighting"/>
    <n v="0.91633259480590001"/>
    <n v="1.30467645558681"/>
    <n v="988.41131671333198"/>
    <n v="0"/>
    <n v="0.71"/>
    <n v="701.77203486646602"/>
    <n v="0"/>
    <n v="4903"/>
    <n v="1"/>
    <n v="1"/>
    <n v="0"/>
    <n v="0"/>
    <n v="14.276973281664301"/>
    <d v="1900-01-09T04:44:53"/>
    <n v="43350"/>
    <n v="0"/>
    <n v="0"/>
    <n v="0"/>
    <n v="7156.5575654340573"/>
  </r>
  <r>
    <s v="STND-61491"/>
    <s v="Modern Food MFG"/>
    <s v="Modern Food MFG - 22813 Challenger Dr Unit F - Frankfort"/>
    <x v="27"/>
    <s v="Outdoor &amp; Garage Lighting"/>
    <x v="10"/>
    <n v="0"/>
    <n v="21"/>
    <n v="0"/>
    <x v="0"/>
    <x v="0"/>
    <n v="8"/>
    <s v="Qty / 1,000"/>
    <m/>
    <s v="Private-Lighting"/>
    <x v="0"/>
    <n v="3"/>
    <n v="1"/>
    <s v="Lighting"/>
    <n v="0.91633259480590001"/>
    <n v="1.30467645558681"/>
    <n v="19.242984490923899"/>
    <n v="0"/>
    <n v="0.71"/>
    <n v="13.662518988556"/>
    <n v="0"/>
    <n v="4618"/>
    <n v="1.02"/>
    <n v="1.04"/>
    <n v="1.2E-2"/>
    <n v="0.81"/>
    <n v="15.158077089649201"/>
    <d v="1900-01-09T19:51:10"/>
    <n v="43350"/>
    <n v="0"/>
    <n v="0.226388052834399"/>
    <n v="0"/>
    <n v="109.300151908448"/>
  </r>
  <r>
    <s v="STND-61493"/>
    <s v="St Gregory the Great Church (Catholic Bishop of Chicago - A Corporation Sole)"/>
    <s v="St Gregory the Great Church - 5545 N Paulina - Chicago"/>
    <x v="0"/>
    <s v="Indoor Lighting"/>
    <x v="2"/>
    <n v="0"/>
    <n v="29590.106"/>
    <n v="6.3372190000000002"/>
    <x v="0"/>
    <x v="0"/>
    <n v="14.797277300976599"/>
    <s v="Qty / 1,000"/>
    <m/>
    <s v="Private-Lighting"/>
    <x v="0"/>
    <n v="3"/>
    <n v="1"/>
    <s v="Lighting"/>
    <n v="0.91633259480590001"/>
    <n v="1.30467645558681"/>
    <n v="27114.378611561599"/>
    <n v="8.2680204231973704"/>
    <n v="0.71"/>
    <n v="19251.2088142088"/>
    <n v="5.8702945004701297"/>
    <n v="3379"/>
    <n v="1.0900000000000001"/>
    <n v="1.36"/>
    <n v="2.1999999999999999E-2"/>
    <n v="0.57999999999999996"/>
    <n v="20.7161882213673"/>
    <d v="1900-01-13T19:08:05"/>
    <n v="43398"/>
    <n v="10.4817703133841"/>
    <n v="547.26268757280297"/>
    <n v="0"/>
    <n v="284865.47520285251"/>
  </r>
  <r>
    <s v="STND-61494"/>
    <s v="Rhodes School District 84.5"/>
    <s v="Rhodes School District 84.5 - 8931 W Fullerton Ave - River Grove"/>
    <x v="0"/>
    <s v="Indoor Lighting"/>
    <x v="12"/>
    <n v="0"/>
    <n v="59.252000000000002"/>
    <n v="1.6157000000000001E-2"/>
    <x v="0"/>
    <x v="1"/>
    <n v="15"/>
    <s v="Qty / 1,000"/>
    <m/>
    <s v="Public-Lighting"/>
    <x v="0"/>
    <n v="2"/>
    <n v="1"/>
    <s v="Lighting"/>
    <n v="0.98996686498346598"/>
    <n v="2.5626279547341602"/>
    <n v="58.657516684000299"/>
    <n v="4.1404379864639899E-2"/>
    <n v="0.71"/>
    <n v="41.646836845640202"/>
    <n v="2.9397109703894302E-2"/>
    <n v="2979"/>
    <n v="1.17333333333333"/>
    <n v="1.323"/>
    <n v="2.1333333333333301E-2"/>
    <n v="0.72"/>
    <n v="23.497818059751602"/>
    <d v="1900-01-15T18:49:11"/>
    <n v="43391"/>
    <n v="4.3466427169563997E-2"/>
    <n v="1.0665003033454601"/>
    <n v="0"/>
    <n v="624.70255268460301"/>
  </r>
  <r>
    <s v="STND-61494"/>
    <s v="Rhodes School District 84.5"/>
    <s v="Rhodes School District 84.5 - 8931 W Fullerton Ave - River Grove"/>
    <x v="0"/>
    <s v="Indoor Lighting"/>
    <x v="12"/>
    <n v="0"/>
    <n v="843.47400000000005"/>
    <n v="0.22999700000000001"/>
    <x v="0"/>
    <x v="1"/>
    <n v="15"/>
    <s v="Qty / 1,000"/>
    <m/>
    <s v="Public-Lighting"/>
    <x v="0"/>
    <n v="2"/>
    <n v="1"/>
    <s v="Lighting"/>
    <n v="0.98996686498346598"/>
    <n v="2.5626279547341602"/>
    <n v="835.01131147506396"/>
    <n v="0.58939674170499301"/>
    <n v="0.71"/>
    <n v="592.85803114729504"/>
    <n v="0.41847168661054501"/>
    <n v="2979"/>
    <n v="1.17333333333333"/>
    <n v="1.323"/>
    <n v="2.1333333333333301E-2"/>
    <n v="0.72"/>
    <n v="23.497818059751602"/>
    <d v="1900-01-15T18:49:11"/>
    <n v="43391"/>
    <n v="0.618750253742539"/>
    <n v="15.182023845001201"/>
    <n v="0"/>
    <n v="8892.8704672094264"/>
  </r>
  <r>
    <s v="STND-61494"/>
    <s v="Rhodes School District 84.5"/>
    <s v="Rhodes School District 84.5 - 8931 W Fullerton Ave - River Grove"/>
    <x v="0"/>
    <s v="Indoor Lighting"/>
    <x v="12"/>
    <n v="0"/>
    <n v="704.05700000000002"/>
    <n v="0.19198100000000001"/>
    <x v="0"/>
    <x v="1"/>
    <n v="15"/>
    <s v="Qty / 1,000"/>
    <m/>
    <s v="Public-Lighting"/>
    <x v="0"/>
    <n v="2"/>
    <n v="1"/>
    <s v="Lighting"/>
    <n v="0.98996686498346598"/>
    <n v="2.5626279547341602"/>
    <n v="696.99310105966401"/>
    <n v="0.491975877377819"/>
    <n v="0.71"/>
    <n v="494.865101752361"/>
    <n v="0.34930287293825202"/>
    <n v="2979"/>
    <n v="1.17333333333333"/>
    <n v="1.323"/>
    <n v="2.1333333333333301E-2"/>
    <n v="0.72"/>
    <n v="23.497818059751602"/>
    <d v="1900-01-15T18:49:11"/>
    <n v="43391"/>
    <n v="0.51647757346289902"/>
    <n v="12.672601837448401"/>
    <n v="0"/>
    <n v="7422.9765262854153"/>
  </r>
  <r>
    <s v="STND-61494"/>
    <s v="Rhodes School District 84.5"/>
    <s v="Rhodes School District 84.5 - 8931 W Fullerton Ave - River Grove"/>
    <x v="0"/>
    <s v="Indoor Lighting"/>
    <x v="12"/>
    <n v="0"/>
    <n v="202.155"/>
    <n v="5.5122999999999998E-2"/>
    <x v="0"/>
    <x v="1"/>
    <n v="15"/>
    <s v="Qty / 1,000"/>
    <m/>
    <s v="Public-Lighting"/>
    <x v="0"/>
    <n v="2"/>
    <n v="1"/>
    <s v="Lighting"/>
    <n v="0.98996686498346598"/>
    <n v="2.5626279547341602"/>
    <n v="200.12675159073299"/>
    <n v="0.14125974074881101"/>
    <n v="0.71"/>
    <n v="142.08999362942001"/>
    <n v="0.100294415931656"/>
    <n v="2979"/>
    <n v="1.17333333333333"/>
    <n v="1.323"/>
    <n v="2.1333333333333301E-2"/>
    <n v="0.72"/>
    <n v="23.497818059751602"/>
    <d v="1900-01-15T18:49:11"/>
    <n v="43391"/>
    <n v="0.14829484835476101"/>
    <n v="3.6386682107405899"/>
    <n v="0"/>
    <n v="2131.3499044413002"/>
  </r>
  <r>
    <s v="STND-61494"/>
    <s v="Rhodes School District 84.5"/>
    <s v="Rhodes School District 84.5 - 8931 W Fullerton Ave - River Grove"/>
    <x v="0"/>
    <s v="Indoor Lighting"/>
    <x v="12"/>
    <n v="0"/>
    <n v="2450.2570000000001"/>
    <n v="0.66813100000000003"/>
    <x v="0"/>
    <x v="1"/>
    <n v="15"/>
    <s v="Qty / 1,000"/>
    <m/>
    <s v="Public-Lighting"/>
    <x v="0"/>
    <n v="2"/>
    <n v="1"/>
    <s v="Lighting"/>
    <n v="0.98996686498346598"/>
    <n v="2.5626279547341602"/>
    <n v="2425.6732406937899"/>
    <n v="1.7121711780244899"/>
    <n v="0.71"/>
    <n v="1722.22800089259"/>
    <n v="1.21564153639739"/>
    <n v="2979"/>
    <n v="1.17333333333333"/>
    <n v="1.323"/>
    <n v="2.1333333333333301E-2"/>
    <n v="0.72"/>
    <n v="23.497818059751602"/>
    <d v="1900-01-15T18:49:11"/>
    <n v="43391"/>
    <n v="1.79744181786396"/>
    <n v="44.103149830796198"/>
    <n v="0"/>
    <n v="25833.420013388852"/>
  </r>
  <r>
    <s v="STND-61494"/>
    <s v="Rhodes School District 84.5"/>
    <s v="Rhodes School District 84.5 - 8931 W Fullerton Ave - River Grove"/>
    <x v="0"/>
    <s v="Indoor Lighting"/>
    <x v="12"/>
    <n v="0"/>
    <n v="3429.663"/>
    <n v="0.93519399999999997"/>
    <x v="0"/>
    <x v="1"/>
    <n v="15"/>
    <s v="Qty / 1,000"/>
    <m/>
    <s v="Public-Lighting"/>
    <x v="0"/>
    <n v="2"/>
    <n v="1"/>
    <s v="Lighting"/>
    <n v="0.98996686498346598"/>
    <n v="2.5626279547341602"/>
    <n v="3395.2527280597901"/>
    <n v="2.3965542874996602"/>
    <n v="0.71"/>
    <n v="2410.6294369224502"/>
    <n v="1.70155354412476"/>
    <n v="2979"/>
    <n v="1.17333333333333"/>
    <n v="1.323"/>
    <n v="2.1333333333333301E-2"/>
    <n v="0.72"/>
    <n v="23.497818059751602"/>
    <d v="1900-01-15T18:49:11"/>
    <n v="43391"/>
    <n v="2.5159090109805802"/>
    <n v="61.731867782905198"/>
    <n v="0"/>
    <n v="36159.441553836754"/>
  </r>
  <r>
    <s v="STND-61494"/>
    <s v="Rhodes School District 84.5"/>
    <s v="Rhodes School District 84.5 - 8931 W Fullerton Ave - River Grove"/>
    <x v="0"/>
    <s v="Indoor Lighting"/>
    <x v="12"/>
    <n v="0"/>
    <n v="8065.2849999999999"/>
    <n v="2.1992259999999999"/>
    <x v="0"/>
    <x v="1"/>
    <n v="15"/>
    <s v="Qty / 1,000"/>
    <m/>
    <s v="Public-Lighting"/>
    <x v="0"/>
    <n v="2"/>
    <n v="1"/>
    <s v="Lighting"/>
    <n v="0.98996686498346598"/>
    <n v="2.5626279547341602"/>
    <n v="7984.3649066481703"/>
    <n v="5.6357980263781897"/>
    <n v="0.71"/>
    <n v="5668.8990837202"/>
    <n v="4.00141659872852"/>
    <n v="2979"/>
    <n v="1.17333333333333"/>
    <n v="1.323"/>
    <n v="2.1333333333333301E-2"/>
    <n v="0.72"/>
    <n v="23.497818059751602"/>
    <d v="1900-01-15T18:49:11"/>
    <n v="43391"/>
    <n v="5.9164756302786099"/>
    <n v="145.17027102996701"/>
    <n v="0"/>
    <n v="85033.486255803"/>
  </r>
  <r>
    <s v="STND-61494"/>
    <s v="Rhodes School District 84.5"/>
    <s v="Rhodes School District 84.5 - 8931 W Fullerton Ave - River Grove"/>
    <x v="0"/>
    <s v="Indoor Lighting"/>
    <x v="12"/>
    <n v="0"/>
    <n v="11000.017"/>
    <n v="2.9994619999999999"/>
    <x v="0"/>
    <x v="1"/>
    <n v="15"/>
    <s v="Qty / 1,000"/>
    <m/>
    <s v="Public-Lighting"/>
    <x v="0"/>
    <n v="2"/>
    <n v="1"/>
    <s v="Lighting"/>
    <n v="0.98996686498346598"/>
    <n v="2.5626279547341602"/>
    <n v="10889.6523442548"/>
    <n v="7.6865051703628398"/>
    <n v="0.71"/>
    <n v="7731.6531644209299"/>
    <n v="5.4574186709576198"/>
    <n v="2979"/>
    <n v="1.17333333333333"/>
    <n v="1.323"/>
    <n v="2.1333333333333301E-2"/>
    <n v="0.72"/>
    <n v="23.497818059751602"/>
    <d v="1900-01-15T18:49:11"/>
    <n v="43391"/>
    <n v="8.0693133979621692"/>
    <n v="197.99367898645099"/>
    <n v="0"/>
    <n v="115974.79746631395"/>
  </r>
  <r>
    <s v="STND-61494"/>
    <s v="Rhodes School District 84.5"/>
    <s v="Rhodes School District 84.5 - 8931 W Fullerton Ave - River Grove"/>
    <x v="0"/>
    <s v="Indoor Lighting"/>
    <x v="12"/>
    <n v="0"/>
    <n v="7521.558"/>
    <n v="2.0509629999999999"/>
    <x v="0"/>
    <x v="1"/>
    <n v="15"/>
    <s v="Qty / 1,000"/>
    <m/>
    <s v="Public-Lighting"/>
    <x v="0"/>
    <n v="2"/>
    <n v="1"/>
    <s v="Lighting"/>
    <n v="0.98996686498346598"/>
    <n v="2.5626279547341602"/>
    <n v="7446.0931930513098"/>
    <n v="5.2558551179254396"/>
    <n v="0.71"/>
    <n v="5286.7261670664302"/>
    <n v="3.7316571337270599"/>
    <n v="2979"/>
    <n v="1.17333333333333"/>
    <n v="1.323"/>
    <n v="2.1333333333333301E-2"/>
    <n v="0.72"/>
    <n v="23.497818059751602"/>
    <d v="1900-01-15T18:49:11"/>
    <n v="43391"/>
    <n v="5.5176105630358601"/>
    <n v="135.38351260093299"/>
    <n v="0"/>
    <n v="79300.892505996453"/>
  </r>
  <r>
    <s v="STND-61494"/>
    <s v="Rhodes School District 84.5"/>
    <s v="Rhodes School District 84.5 - 8931 W Fullerton Ave - River Grove"/>
    <x v="0"/>
    <s v="Indoor Lighting"/>
    <x v="12"/>
    <n v="0"/>
    <n v="3032.3240000000001"/>
    <n v="0.82684800000000003"/>
    <x v="0"/>
    <x v="1"/>
    <n v="15"/>
    <s v="Qty / 1,000"/>
    <m/>
    <s v="Public-Lighting"/>
    <x v="0"/>
    <n v="2"/>
    <n v="1"/>
    <s v="Lighting"/>
    <n v="0.98996686498346598"/>
    <n v="2.5626279547341602"/>
    <n v="3001.9002838941201"/>
    <n v="2.1189037991160302"/>
    <n v="0.71"/>
    <n v="2131.3492015648299"/>
    <n v="1.5044216973723801"/>
    <n v="2979"/>
    <n v="1.17333333333333"/>
    <n v="1.323"/>
    <n v="2.1333333333333301E-2"/>
    <n v="0.72"/>
    <n v="23.497818059751602"/>
    <d v="1900-01-15T18:49:11"/>
    <n v="43391"/>
    <n v="2.2244307960821699"/>
    <n v="54.580005161711298"/>
    <n v="0"/>
    <n v="31970.238023472448"/>
  </r>
  <r>
    <s v="STND-61494"/>
    <s v="Rhodes School District 84.5"/>
    <s v="Rhodes School District 84.5 - 8931 W Fullerton Ave - River Grove"/>
    <x v="0"/>
    <s v="Indoor Lighting"/>
    <x v="12"/>
    <n v="0"/>
    <n v="52943.682000000001"/>
    <n v="14.436576000000001"/>
    <x v="0"/>
    <x v="1"/>
    <n v="15"/>
    <s v="Qty / 1,000"/>
    <m/>
    <s v="Public-Lighting"/>
    <x v="0"/>
    <n v="2"/>
    <n v="1"/>
    <s v="Lighting"/>
    <n v="0.98996686498346598"/>
    <n v="2.5626279547341602"/>
    <n v="52412.490890221503"/>
    <n v="36.995573228244297"/>
    <n v="0.71"/>
    <n v="37212.868532057299"/>
    <n v="26.266856992053501"/>
    <n v="2979"/>
    <n v="1.17333333333333"/>
    <n v="1.323"/>
    <n v="2.1333333333333301E-2"/>
    <n v="0.72"/>
    <n v="23.497818059751602"/>
    <d v="1900-01-15T18:49:11"/>
    <n v="43391"/>
    <n v="38.838050336193298"/>
    <n v="952.95437982220994"/>
    <n v="0"/>
    <n v="558193.02798085951"/>
  </r>
  <r>
    <s v="STND-61494"/>
    <s v="Rhodes School District 84.5"/>
    <s v="Rhodes School District 84.5 - 8931 W Fullerton Ave - River Grove"/>
    <x v="0"/>
    <s v="Indoor Lighting"/>
    <x v="12"/>
    <n v="0"/>
    <n v="522.81500000000005"/>
    <n v="0.14255999999999999"/>
    <x v="0"/>
    <x v="1"/>
    <n v="15"/>
    <s v="Qty / 1,000"/>
    <m/>
    <s v="Public-Lighting"/>
    <x v="0"/>
    <n v="2"/>
    <n v="1"/>
    <s v="Lighting"/>
    <n v="0.98996686498346598"/>
    <n v="2.5626279547341602"/>
    <n v="517.56952651633105"/>
    <n v="0.365328241226902"/>
    <n v="0.71"/>
    <n v="367.47436382659498"/>
    <n v="0.25938305127110101"/>
    <n v="2979"/>
    <n v="1.17333333333333"/>
    <n v="1.323"/>
    <n v="2.1333333333333301E-2"/>
    <n v="0.72"/>
    <n v="23.497818059751602"/>
    <d v="1900-01-15T18:49:11"/>
    <n v="43391"/>
    <n v="0.38352255104865002"/>
    <n v="9.4103550275696506"/>
    <n v="0"/>
    <n v="5512.1154573989243"/>
  </r>
  <r>
    <s v="STND-61494"/>
    <s v="Rhodes School District 84.5"/>
    <s v="Rhodes School District 84.5 - 8931 W Fullerton Ave - River Grove"/>
    <x v="62"/>
    <s v="Indoor Lighting"/>
    <x v="12"/>
    <n v="0"/>
    <n v="2467.6840000000002"/>
    <n v="0.67288300000000001"/>
    <x v="0"/>
    <x v="1"/>
    <n v="15"/>
    <s v="Qty / 1,000"/>
    <m/>
    <s v="Public-Lighting"/>
    <x v="0"/>
    <n v="2"/>
    <n v="1"/>
    <s v="Lighting"/>
    <n v="0.98996686498346598"/>
    <n v="2.5626279547341602"/>
    <n v="2442.92539324986"/>
    <n v="1.7243487860653901"/>
    <n v="0.71"/>
    <n v="1734.4770292073999"/>
    <n v="1.22428763810643"/>
    <n v="2979"/>
    <n v="1.17333333333333"/>
    <n v="1.323"/>
    <n v="2.1333333333333301E-2"/>
    <n v="0.72"/>
    <n v="23.497818059751602"/>
    <d v="1900-01-15T18:49:11"/>
    <n v="43391"/>
    <n v="1.8102259028989101"/>
    <n v="44.416825331815602"/>
    <n v="0"/>
    <n v="26017.155438111"/>
  </r>
  <r>
    <s v="STND-61494"/>
    <s v="Rhodes School District 84.5"/>
    <s v="Rhodes School District 84.5 - 8931 W Fullerton Ave - River Grove"/>
    <x v="62"/>
    <s v="Indoor Lighting"/>
    <x v="12"/>
    <n v="0"/>
    <n v="3603.9349999999999"/>
    <n v="0.98271399999999998"/>
    <x v="0"/>
    <x v="1"/>
    <n v="15"/>
    <s v="Qty / 1,000"/>
    <m/>
    <s v="Public-Lighting"/>
    <x v="0"/>
    <n v="2"/>
    <n v="1"/>
    <s v="Lighting"/>
    <n v="0.98996686498346598"/>
    <n v="2.5626279547341602"/>
    <n v="3567.7762335541902"/>
    <n v="2.51833036790863"/>
    <n v="0.71"/>
    <n v="2533.1211258234698"/>
    <n v="1.7880145612151299"/>
    <n v="2979"/>
    <n v="1.17333333333333"/>
    <n v="1.323"/>
    <n v="2.1333333333333301E-2"/>
    <n v="0.72"/>
    <n v="23.497818059751602"/>
    <d v="1900-01-15T18:49:11"/>
    <n v="43391"/>
    <n v="2.64374986133013"/>
    <n v="64.868658791894305"/>
    <n v="0"/>
    <n v="37996.816887352048"/>
  </r>
  <r>
    <s v="STND-61494"/>
    <s v="Rhodes School District 84.5"/>
    <s v="Rhodes School District 84.5 - 8931 W Fullerton Ave - River Grove"/>
    <x v="62"/>
    <s v="Indoor Lighting"/>
    <x v="12"/>
    <n v="0"/>
    <n v="1192.0170000000001"/>
    <n v="0.32503700000000002"/>
    <x v="0"/>
    <x v="1"/>
    <n v="15"/>
    <s v="Qty / 1,000"/>
    <m/>
    <s v="Public-Lighting"/>
    <x v="0"/>
    <n v="2"/>
    <n v="1"/>
    <s v="Lighting"/>
    <n v="0.98996686498346598"/>
    <n v="2.5626279547341602"/>
    <n v="1180.0573324970001"/>
    <n v="0.83294890252292797"/>
    <n v="0.71"/>
    <n v="837.84070607286696"/>
    <n v="0.59139372079127905"/>
    <n v="2979"/>
    <n v="1.17333333333333"/>
    <n v="1.323"/>
    <n v="2.1333333333333301E-2"/>
    <n v="0.72"/>
    <n v="23.497818059751602"/>
    <d v="1900-01-15T18:49:11"/>
    <n v="43391"/>
    <n v="0.87443195444164001"/>
    <n v="21.455587863581702"/>
    <n v="0"/>
    <n v="12567.610591093004"/>
  </r>
  <r>
    <s v="STND-61494"/>
    <s v="Rhodes School District 84.5"/>
    <s v="Rhodes School District 84.5 - 8931 W Fullerton Ave - River Grove"/>
    <x v="7"/>
    <s v="Indoor Lighting"/>
    <x v="12"/>
    <n v="0"/>
    <n v="3949.1320000000001"/>
    <n v="3.5520800000000001"/>
    <x v="0"/>
    <x v="1"/>
    <n v="8"/>
    <s v="Qty / 1,000"/>
    <m/>
    <s v="Public-Lighting"/>
    <x v="0"/>
    <n v="2"/>
    <n v="1"/>
    <s v="Lighting"/>
    <n v="0.98996686498346598"/>
    <n v="2.5626279547341602"/>
    <n v="3909.5098254458799"/>
    <n v="9.1026595054521309"/>
    <n v="0.71"/>
    <n v="2775.75197606658"/>
    <n v="6.4628882488710104"/>
    <n v="2979"/>
    <n v="1.17333333333333"/>
    <n v="1.323"/>
    <n v="2.1333333333333301E-2"/>
    <n v="0.72"/>
    <n v="23.497818059751602"/>
    <d v="1900-01-15T18:49:11"/>
    <n v="43391"/>
    <n v="12.070731730718499"/>
    <n v="71.081996826288801"/>
    <n v="0"/>
    <n v="22206.01580853264"/>
  </r>
  <r>
    <s v="STND-61495"/>
    <s v="Aldi Inc."/>
    <s v="Aldi #74 - 540 5th St - Osweg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50"/>
    <n v="2.5646365253446701"/>
    <n v="0"/>
    <n v="0"/>
    <n v="54027.977281650055"/>
  </r>
  <r>
    <s v="STND-61497"/>
    <s v="Inter-Cont Trading USA Inc"/>
    <s v="Inter-Cont Trading USA Inc - 1603 W Algonquin Rd - Mount Prospect"/>
    <x v="0"/>
    <s v="Indoor Lighting"/>
    <x v="8"/>
    <n v="0"/>
    <n v="17267.148000000001"/>
    <n v="2.7327020000000002"/>
    <x v="0"/>
    <x v="0"/>
    <n v="9.5383441434566993"/>
    <s v="Qty / 1,000"/>
    <m/>
    <s v="Private-Lighting"/>
    <x v="0"/>
    <n v="3"/>
    <n v="1"/>
    <s v="Lighting"/>
    <n v="0.91633259480590001"/>
    <n v="1.30467645558681"/>
    <n v="15822.450531737501"/>
    <n v="3.5652919595349801"/>
    <n v="0.71"/>
    <n v="11233.939877533599"/>
    <n v="2.5313572912698299"/>
    <n v="5242"/>
    <n v="1"/>
    <n v="1.22"/>
    <n v="1.0999999999999999E-2"/>
    <n v="0.68"/>
    <n v="13.3536818008394"/>
    <d v="1900-01-08T12:55:13"/>
    <n v="43399"/>
    <n v="4.2976036156400399"/>
    <n v="174.046955849113"/>
    <n v="0"/>
    <n v="107153.18463881729"/>
  </r>
  <r>
    <s v="STND-61497"/>
    <s v="Inter-Cont Trading USA Inc"/>
    <s v="Inter-Cont Trading USA Inc - 1603 W Algonquin Rd - Mount Prospect"/>
    <x v="0"/>
    <s v="Indoor Lighting"/>
    <x v="8"/>
    <n v="0"/>
    <n v="8182.7619999999997"/>
    <n v="1.2950060000000001"/>
    <x v="0"/>
    <x v="0"/>
    <n v="9.5383441434566993"/>
    <s v="Qty / 1,000"/>
    <m/>
    <s v="Private-Lighting"/>
    <x v="0"/>
    <n v="3"/>
    <n v="1"/>
    <s v="Lighting"/>
    <n v="0.91633259480590001"/>
    <n v="1.30467645558681"/>
    <n v="7498.1315361391098"/>
    <n v="1.68956383804365"/>
    <n v="0.71"/>
    <n v="5323.6733906587697"/>
    <n v="1.1995903250109901"/>
    <n v="5242"/>
    <n v="1"/>
    <n v="1.22"/>
    <n v="1.0999999999999999E-2"/>
    <n v="0.68"/>
    <n v="13.3536818008394"/>
    <d v="1900-01-08T12:55:13"/>
    <n v="43399"/>
    <n v="2.0366005762339099"/>
    <n v="82.479446897530295"/>
    <n v="0"/>
    <n v="50779.028907466345"/>
  </r>
  <r>
    <s v="STND-61497"/>
    <s v="Inter-Cont Trading USA Inc"/>
    <s v="Inter-Cont Trading USA Inc - 1603 W Algonquin Rd - Mount Prospect"/>
    <x v="0"/>
    <s v="Indoor Lighting"/>
    <x v="8"/>
    <n v="0"/>
    <n v="46590.896000000001"/>
    <n v="7.3734849999999996"/>
    <x v="0"/>
    <x v="0"/>
    <n v="9.5383441434566993"/>
    <s v="Qty / 1,000"/>
    <m/>
    <s v="Private-Lighting"/>
    <x v="0"/>
    <n v="3"/>
    <n v="1"/>
    <s v="Lighting"/>
    <n v="0.91633259480590001"/>
    <n v="1.30467645558681"/>
    <n v="42692.756626011796"/>
    <n v="9.6200122751224804"/>
    <n v="0.71"/>
    <n v="30311.857204468401"/>
    <n v="6.8302087153369602"/>
    <n v="5242"/>
    <n v="1"/>
    <n v="1.22"/>
    <n v="1.0999999999999999E-2"/>
    <n v="0.68"/>
    <n v="13.3536818008394"/>
    <d v="1900-01-08T12:55:13"/>
    <n v="43399"/>
    <n v="11.595964651787"/>
    <n v="469.62032288613"/>
    <n v="0"/>
    <n v="289124.9256435369"/>
  </r>
  <r>
    <s v="STND-61498"/>
    <s v="Sko-Die, Inc."/>
    <s v="Sko-Die Inc - 8050 Austin Ave - Morton Grove"/>
    <x v="63"/>
    <s v="Outdoor &amp; Garage Lighting"/>
    <x v="1"/>
    <n v="0"/>
    <n v="2304.41"/>
    <n v="0"/>
    <x v="0"/>
    <x v="0"/>
    <n v="10.1978380583316"/>
    <s v="Qty / 1,000"/>
    <m/>
    <s v="Private-Lighting"/>
    <x v="0"/>
    <n v="2"/>
    <n v="1"/>
    <s v="Lighting"/>
    <n v="0.97902139861649395"/>
    <n v="0.93591656730105399"/>
    <n v="2256.06670118583"/>
    <n v="0"/>
    <n v="0.71"/>
    <n v="1601.8073578419401"/>
    <n v="0"/>
    <n v="4903"/>
    <n v="1"/>
    <n v="1"/>
    <n v="0"/>
    <n v="0"/>
    <n v="14.276973281664301"/>
    <d v="1900-01-09T04:44:53"/>
    <n v="43357"/>
    <n v="0"/>
    <n v="0"/>
    <n v="0"/>
    <n v="16334.97203591612"/>
  </r>
  <r>
    <s v="STND-61498"/>
    <s v="Sko-Die, Inc."/>
    <s v="Sko-Die Inc - 8050 Austin Ave - Morton Grove"/>
    <x v="63"/>
    <s v="Outdoor &amp; Garage Lighting"/>
    <x v="1"/>
    <n v="0"/>
    <n v="11522.05"/>
    <n v="0"/>
    <x v="0"/>
    <x v="0"/>
    <n v="10.1978380583316"/>
    <s v="Qty / 1,000"/>
    <m/>
    <s v="Private-Lighting"/>
    <x v="0"/>
    <n v="2"/>
    <n v="1"/>
    <s v="Lighting"/>
    <n v="0.97902139861649395"/>
    <n v="0.93591656730105399"/>
    <n v="11280.3335059292"/>
    <n v="0"/>
    <n v="0.71"/>
    <n v="8009.0367892097102"/>
    <n v="0"/>
    <n v="4903"/>
    <n v="1"/>
    <n v="1"/>
    <n v="0"/>
    <n v="0"/>
    <n v="14.276973281664301"/>
    <d v="1900-01-09T04:44:53"/>
    <n v="43357"/>
    <n v="0"/>
    <n v="0"/>
    <n v="0"/>
    <n v="81674.860179580704"/>
  </r>
  <r>
    <s v="STND-61498"/>
    <s v="Sko-Die, Inc."/>
    <s v="Sko-Die Inc - 8050 Austin Ave - Morton Grove"/>
    <x v="62"/>
    <s v="Indoor Lighting"/>
    <x v="10"/>
    <n v="0"/>
    <n v="7593.1"/>
    <n v="1.3579490000000001"/>
    <x v="0"/>
    <x v="0"/>
    <n v="10.827197921178"/>
    <s v="Qty / 1,000"/>
    <m/>
    <s v="Private-Lighting"/>
    <x v="0"/>
    <n v="2"/>
    <n v="1"/>
    <s v="Lighting"/>
    <n v="0.97902139861649395"/>
    <n v="0.93591656730105399"/>
    <n v="7433.8073818349003"/>
    <n v="1.2709269666498999"/>
    <n v="0.71"/>
    <n v="5278.0032411027796"/>
    <n v="0.90235814632142797"/>
    <n v="4618"/>
    <n v="1.02"/>
    <n v="1.04"/>
    <n v="1.2E-2"/>
    <n v="0.81"/>
    <n v="15.158077089649201"/>
    <d v="1900-01-09T19:51:10"/>
    <n v="43357"/>
    <n v="1.50869772869171"/>
    <n v="87.456557433351705"/>
    <n v="0"/>
    <n v="57145.985720038763"/>
  </r>
  <r>
    <s v="STND-61498"/>
    <s v="Sko-Die, Inc."/>
    <s v="Sko-Die Inc - 8050 Austin Ave - Morton Grove"/>
    <x v="62"/>
    <s v="Indoor Lighting"/>
    <x v="10"/>
    <n v="0"/>
    <n v="7461.21"/>
    <n v="1.334362"/>
    <x v="0"/>
    <x v="0"/>
    <n v="10.827197921178"/>
    <s v="Qty / 1,000"/>
    <m/>
    <s v="Private-Lighting"/>
    <x v="0"/>
    <n v="2"/>
    <n v="1"/>
    <s v="Lighting"/>
    <n v="0.97902139861649395"/>
    <n v="0.93591656730105399"/>
    <n v="7304.6842495713699"/>
    <n v="1.24885150257697"/>
    <n v="0.71"/>
    <n v="5186.3258171956704"/>
    <n v="0.88668456682964802"/>
    <n v="4618"/>
    <n v="1.02"/>
    <n v="1.04"/>
    <n v="1.2E-2"/>
    <n v="0.81"/>
    <n v="15.158077089649201"/>
    <d v="1900-01-09T19:51:10"/>
    <n v="43357"/>
    <n v="1.4824922870096999"/>
    <n v="85.937461759663194"/>
    <n v="0"/>
    <n v="56153.376106492753"/>
  </r>
  <r>
    <s v="STND-61498"/>
    <s v="Sko-Die, Inc."/>
    <s v="Sko-Die Inc - 8050 Austin Ave - Morton Grove"/>
    <x v="62"/>
    <s v="Indoor Lighting"/>
    <x v="10"/>
    <n v="0"/>
    <n v="4781.0150000000003"/>
    <n v="0.85503600000000002"/>
    <x v="0"/>
    <x v="0"/>
    <n v="10.827197921178"/>
    <s v="Qty / 1,000"/>
    <m/>
    <s v="Private-Lighting"/>
    <x v="0"/>
    <n v="2"/>
    <n v="1"/>
    <s v="Lighting"/>
    <n v="0.97902139861649395"/>
    <n v="0.93591656730105399"/>
    <n v="4680.7159921064303"/>
    <n v="0.80024235803882404"/>
    <n v="0.71"/>
    <n v="3323.3083543955699"/>
    <n v="0.56817207420756499"/>
    <n v="4618"/>
    <n v="1.02"/>
    <n v="1.04"/>
    <n v="1.2E-2"/>
    <n v="0.81"/>
    <n v="15.158077089649201"/>
    <d v="1900-01-09T19:51:10"/>
    <n v="43357"/>
    <n v="0.94995531581056902"/>
    <n v="55.067246965958098"/>
    <n v="0"/>
    <n v="35982.117306145192"/>
  </r>
  <r>
    <s v="STND-61498"/>
    <s v="Sko-Die, Inc."/>
    <s v="Sko-Die Inc - 8050 Austin Ave - Morton Grove"/>
    <x v="62"/>
    <s v="Indoor Lighting"/>
    <x v="10"/>
    <n v="0"/>
    <n v="36797.332000000002"/>
    <n v="6.5808289999999996"/>
    <x v="0"/>
    <x v="0"/>
    <n v="10.827197921178"/>
    <s v="Qty / 1,000"/>
    <m/>
    <s v="Private-Lighting"/>
    <x v="0"/>
    <n v="2"/>
    <n v="1"/>
    <s v="Lighting"/>
    <n v="0.97902139861649395"/>
    <n v="0.93591656730105399"/>
    <n v="36025.3754399955"/>
    <n v="6.1591068876752297"/>
    <n v="0.71"/>
    <n v="25578.016562396799"/>
    <n v="4.37296589024941"/>
    <n v="4618"/>
    <n v="1.02"/>
    <n v="1.04"/>
    <n v="1.2E-2"/>
    <n v="0.81"/>
    <n v="15.158077089649201"/>
    <d v="1900-01-09T19:51:10"/>
    <n v="43357"/>
    <n v="7.3113804459582399"/>
    <n v="423.82794635288798"/>
    <n v="0"/>
    <n v="276938.24775223905"/>
  </r>
  <r>
    <s v="STND-61498"/>
    <s v="Sko-Die, Inc."/>
    <s v="Sko-Die Inc - 8050 Austin Ave - Morton Grove"/>
    <x v="62"/>
    <s v="Indoor Lighting"/>
    <x v="10"/>
    <n v="0"/>
    <n v="7423.527"/>
    <n v="1.3276220000000001"/>
    <x v="0"/>
    <x v="0"/>
    <n v="10.827197921178"/>
    <s v="Qty / 1,000"/>
    <m/>
    <s v="Private-Lighting"/>
    <x v="0"/>
    <n v="2"/>
    <n v="1"/>
    <s v="Lighting"/>
    <n v="0.97902139861649395"/>
    <n v="0.93591656730105399"/>
    <n v="7267.7917862073"/>
    <n v="1.24254342491336"/>
    <n v="0.71"/>
    <n v="5160.1321682071803"/>
    <n v="0.88220583168848499"/>
    <n v="4618"/>
    <n v="1.02"/>
    <n v="1.04"/>
    <n v="1.2E-2"/>
    <n v="0.81"/>
    <n v="15.158077089649201"/>
    <d v="1900-01-09T19:51:10"/>
    <n v="43357"/>
    <n v="1.4750040656616299"/>
    <n v="85.503432778909399"/>
    <n v="0"/>
    <n v="55869.772284616505"/>
  </r>
  <r>
    <s v="STND-61498"/>
    <s v="Sko-Die, Inc."/>
    <s v="Sko-Die Inc - 8050 Austin Ave - Morton Grove"/>
    <x v="62"/>
    <s v="Indoor Lighting"/>
    <x v="10"/>
    <n v="0"/>
    <n v="13660.044"/>
    <n v="2.4429599999999998"/>
    <x v="0"/>
    <x v="0"/>
    <n v="10.827197921178"/>
    <s v="Qty / 1,000"/>
    <m/>
    <s v="Private-Lighting"/>
    <x v="0"/>
    <n v="2"/>
    <n v="1"/>
    <s v="Lighting"/>
    <n v="0.97902139861649395"/>
    <n v="0.93591656730105399"/>
    <n v="13373.4753820428"/>
    <n v="2.2864067372537802"/>
    <n v="0.71"/>
    <n v="9495.1675212504197"/>
    <n v="1.6233487834501901"/>
    <n v="4618"/>
    <n v="1.02"/>
    <n v="1.04"/>
    <n v="1.2E-2"/>
    <n v="0.81"/>
    <n v="15.158077089649201"/>
    <d v="1900-01-09T19:51:10"/>
    <n v="43357"/>
    <n v="2.7141580451730598"/>
    <n v="157.33500449462201"/>
    <n v="0"/>
    <n v="102806.0580473194"/>
  </r>
  <r>
    <s v="STND-61498"/>
    <s v="Sko-Die, Inc."/>
    <s v="Sko-Die Inc - 8050 Austin Ave - Morton Grove"/>
    <x v="62"/>
    <s v="Indoor Lighting"/>
    <x v="10"/>
    <n v="0"/>
    <n v="189591.99"/>
    <n v="33.906599999999997"/>
    <x v="0"/>
    <x v="0"/>
    <n v="10.827197921178"/>
    <s v="Qty / 1,000"/>
    <m/>
    <s v="Private-Lighting"/>
    <x v="0"/>
    <n v="2"/>
    <n v="1"/>
    <s v="Lighting"/>
    <n v="0.97902139861649395"/>
    <n v="0.93591656730105399"/>
    <n v="185614.615216284"/>
    <n v="31.733748680849899"/>
    <n v="0.71"/>
    <n v="131786.37680356199"/>
    <n v="22.530961563403402"/>
    <n v="4618"/>
    <n v="1.02"/>
    <n v="1.04"/>
    <n v="1.2E-2"/>
    <n v="0.81"/>
    <n v="15.158077089649201"/>
    <d v="1900-01-09T19:51:10"/>
    <n v="43357"/>
    <n v="37.6706418338674"/>
    <n v="2183.7013554856999"/>
    <n v="0"/>
    <n v="1426877.1849671069"/>
  </r>
  <r>
    <s v="STND-61498"/>
    <s v="Sko-Die, Inc."/>
    <s v="Sko-Die Inc - 8050 Austin Ave - Morton Grove"/>
    <x v="27"/>
    <s v="Outdoor &amp; Garage Lighting"/>
    <x v="10"/>
    <n v="0"/>
    <n v="134.4"/>
    <n v="0"/>
    <x v="0"/>
    <x v="0"/>
    <n v="8"/>
    <s v="Qty / 1,000"/>
    <m/>
    <s v="Private-Lighting"/>
    <x v="0"/>
    <n v="2"/>
    <n v="1"/>
    <s v="Lighting"/>
    <n v="0.97902139861649395"/>
    <n v="0.93591656730105399"/>
    <n v="131.58047597405701"/>
    <n v="0"/>
    <n v="0.71"/>
    <n v="93.422137941580303"/>
    <n v="0"/>
    <n v="4618"/>
    <n v="1.02"/>
    <n v="1.04"/>
    <n v="1.2E-2"/>
    <n v="0.81"/>
    <n v="15.158077089649201"/>
    <d v="1900-01-09T19:51:10"/>
    <n v="43357"/>
    <n v="0"/>
    <n v="1.5480055996947899"/>
    <n v="0"/>
    <n v="747.37710353264242"/>
  </r>
  <r>
    <s v="STND-61498"/>
    <s v="Sko-Die, Inc."/>
    <s v="Sko-Die Inc - 8050 Austin Ave - Morton Grove"/>
    <x v="1"/>
    <s v="Outdoor &amp; Garage Lighting"/>
    <x v="1"/>
    <n v="0"/>
    <n v="9217.64"/>
    <n v="0"/>
    <x v="0"/>
    <x v="0"/>
    <n v="10.1978380583316"/>
    <s v="Qty / 1,000"/>
    <m/>
    <s v="Private-Lighting"/>
    <x v="0"/>
    <n v="2"/>
    <n v="1"/>
    <s v="Lighting"/>
    <n v="0.97902139861649395"/>
    <n v="0.93591656730105399"/>
    <n v="9024.2668047433308"/>
    <n v="0"/>
    <n v="0.71"/>
    <n v="6407.2294313677703"/>
    <n v="0"/>
    <n v="4903"/>
    <n v="1"/>
    <n v="1"/>
    <n v="0"/>
    <n v="0"/>
    <n v="14.276973281664301"/>
    <d v="1900-01-09T04:44:53"/>
    <n v="43357"/>
    <n v="0"/>
    <n v="0"/>
    <n v="0"/>
    <n v="65339.888143664582"/>
  </r>
  <r>
    <s v="STND-61498"/>
    <s v="Sko-Die, Inc."/>
    <s v="Sko-Die Inc - 8050 Austin Ave - Morton Grove"/>
    <x v="62"/>
    <s v="Indoor Lighting"/>
    <x v="10"/>
    <n v="0"/>
    <n v="2524.7530000000002"/>
    <n v="0.45152599999999998"/>
    <x v="0"/>
    <x v="0"/>
    <n v="10.827197921178"/>
    <s v="Qty / 1,000"/>
    <m/>
    <s v="Private-Lighting"/>
    <x v="0"/>
    <n v="2"/>
    <n v="1"/>
    <s v="Lighting"/>
    <n v="0.97902139861649395"/>
    <n v="0.93591656730105399"/>
    <n v="2471.7872132211901"/>
    <n v="0.42259066396717598"/>
    <n v="0.71"/>
    <n v="1754.9689213870399"/>
    <n v="0.30003937141669501"/>
    <n v="4618"/>
    <n v="1.02"/>
    <n v="1.04"/>
    <n v="1.2E-2"/>
    <n v="0.81"/>
    <n v="15.158077089649201"/>
    <d v="1900-01-09T19:51:10"/>
    <n v="43357"/>
    <n v="0.50165083566853697"/>
    <n v="29.079849567308099"/>
    <n v="0"/>
    <n v="19001.395857373755"/>
  </r>
  <r>
    <s v="STND-61498"/>
    <s v="Sko-Die, Inc."/>
    <s v="Sko-Die Inc - 8050 Austin Ave - Morton Grove"/>
    <x v="27"/>
    <s v="Outdoor &amp; Garage Lighting"/>
    <x v="10"/>
    <n v="0"/>
    <n v="201.6"/>
    <n v="0"/>
    <x v="0"/>
    <x v="0"/>
    <n v="8"/>
    <s v="Qty / 1,000"/>
    <m/>
    <s v="Private-Lighting"/>
    <x v="0"/>
    <n v="2"/>
    <n v="1"/>
    <s v="Lighting"/>
    <n v="0.97902139861649395"/>
    <n v="0.93591656730105399"/>
    <n v="197.37071396108499"/>
    <n v="0"/>
    <n v="0.71"/>
    <n v="140.13320691237001"/>
    <n v="0"/>
    <n v="4618"/>
    <n v="1.02"/>
    <n v="1.04"/>
    <n v="1.2E-2"/>
    <n v="0.81"/>
    <n v="15.158077089649201"/>
    <d v="1900-01-09T19:51:10"/>
    <n v="43357"/>
    <n v="0"/>
    <n v="2.3220083995421801"/>
    <n v="0"/>
    <n v="1121.0656552989601"/>
  </r>
  <r>
    <s v="STND-61501"/>
    <s v="Village Market West"/>
    <s v="Village Market (Wonder Foods Inc dba) - 3412 Thompson Rd - Wonder Lake"/>
    <x v="1"/>
    <s v="Outdoor &amp; Garage Lighting"/>
    <x v="1"/>
    <n v="0"/>
    <n v="3353.652"/>
    <n v="0"/>
    <x v="0"/>
    <x v="0"/>
    <n v="10.1978380583316"/>
    <s v="Qty / 1,000"/>
    <m/>
    <s v="Private-Non-Lighting"/>
    <x v="2"/>
    <n v="3"/>
    <n v="1"/>
    <s v="Lighting"/>
    <n v="0.98952339343681495"/>
    <n v="0.43468415683807998"/>
    <n v="3318.51710744616"/>
    <n v="0"/>
    <n v="0.71"/>
    <n v="2356.1471462867698"/>
    <n v="0"/>
    <n v="4903"/>
    <n v="1"/>
    <n v="1"/>
    <n v="0"/>
    <n v="0"/>
    <n v="14.276973281664301"/>
    <d v="1900-01-09T04:44:53"/>
    <n v="43374"/>
    <n v="0"/>
    <n v="0"/>
    <n v="0"/>
    <n v="24027.607039432613"/>
  </r>
  <r>
    <s v="STND-61501"/>
    <s v="Village Market West"/>
    <s v="Village Market (Wonder Foods Inc dba) - 3412 Thompson Rd - Wonder Lake"/>
    <x v="3"/>
    <s v="Refrigeration"/>
    <x v="5"/>
    <n v="0"/>
    <n v="9657.07"/>
    <n v="1.14924"/>
    <x v="2"/>
    <x v="0"/>
    <n v="8.6177180282661094"/>
    <s v="ΔkWpeak / CF"/>
    <n v="0.69"/>
    <s v="Private-Non-Lighting"/>
    <x v="2"/>
    <n v="3"/>
    <n v="1"/>
    <s v="Non-Lighting"/>
    <n v="0.98952339343681495"/>
    <n v="0.43468415683807998"/>
    <n v="9555.8966770568604"/>
    <n v="0.49955642040459602"/>
    <n v="0.7"/>
    <n v="6689.1276739397999"/>
    <n v="0.349689494283217"/>
    <n v="4661"/>
    <n v="1.07"/>
    <n v="1.24"/>
    <n v="2.9000000000000001E-2"/>
    <n v="0.745"/>
    <n v="15.018236429950701"/>
    <d v="1900-01-09T17:27:20"/>
    <n v="43374"/>
    <n v="0.72399481218057304"/>
    <n v="0"/>
    <n v="0"/>
    <n v="57645.01614908476"/>
  </r>
  <r>
    <s v="STND-61502"/>
    <s v="Beaver Oil Co., Inc."/>
    <s v="Beaver Oil Co Inc - 6037 Lenzi Ave - Hodgkins"/>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376"/>
    <n v="1.91032247873577"/>
    <n v="0"/>
    <n v="0"/>
    <n v="180162.524243041"/>
  </r>
  <r>
    <s v="STND-61503"/>
    <s v="IKO Midwest, Inc."/>
    <s v="IKO Midwest Inc - 235 W South Tec Dr - Kankakee"/>
    <x v="8"/>
    <s v="Indoor Advanced Lighting"/>
    <x v="10"/>
    <n v="0"/>
    <n v="5262.4"/>
    <n v="1.1296999999999999"/>
    <x v="0"/>
    <x v="0"/>
    <n v="10.827197921178"/>
    <s v="Qty / 1,000"/>
    <m/>
    <s v="Private-Lighting"/>
    <x v="0"/>
    <n v="1"/>
    <n v="1"/>
    <s v="Lighting"/>
    <n v="0.99989942556735301"/>
    <n v="1.019640158801"/>
    <n v="5261.8707371056398"/>
    <n v="1.15188748739749"/>
    <n v="0.71"/>
    <n v="3735.9282233449999"/>
    <n v="0.81784011605222096"/>
    <n v="4618"/>
    <n v="1.02"/>
    <n v="1.04"/>
    <n v="1.2E-2"/>
    <n v="0.81"/>
    <n v="15.158077089649201"/>
    <d v="1900-01-09T19:51:10"/>
    <n v="43412"/>
    <n v="1.3673878055525801"/>
    <n v="61.904361613007502"/>
    <n v="0"/>
    <n v="40449.634293471201"/>
  </r>
  <r>
    <s v="STND-61503"/>
    <s v="IKO Midwest, Inc."/>
    <s v="IKO Midwest Inc - 235 W South Tec Dr - Kankakee"/>
    <x v="8"/>
    <s v="Indoor Advanced Lighting"/>
    <x v="10"/>
    <n v="0"/>
    <n v="40840.639999999999"/>
    <n v="8.7674199999999995"/>
    <x v="0"/>
    <x v="0"/>
    <n v="10.827197921178"/>
    <s v="Qty / 1,000"/>
    <m/>
    <s v="Private-Lighting"/>
    <x v="0"/>
    <n v="1"/>
    <n v="1"/>
    <s v="Lighting"/>
    <n v="0.99989942556735301"/>
    <n v="1.019640158801"/>
    <n v="40836.532475802996"/>
    <n v="8.9396135210751009"/>
    <n v="0.71"/>
    <n v="28993.9380578202"/>
    <n v="6.34712559996332"/>
    <n v="4618"/>
    <n v="1.02"/>
    <n v="1.04"/>
    <n v="1.2E-2"/>
    <n v="0.81"/>
    <n v="15.158077089649201"/>
    <d v="1900-01-09T19:51:10"/>
    <n v="43412"/>
    <n v="10.6120768293864"/>
    <n v="480.429793832977"/>
    <n v="0"/>
    <n v="313923.10586639453"/>
  </r>
  <r>
    <s v="STND-61503"/>
    <s v="IKO Midwest, Inc."/>
    <s v="IKO Midwest Inc - 235 W South Tec Dr - Kankakee"/>
    <x v="8"/>
    <s v="Indoor Advanced Lighting"/>
    <x v="10"/>
    <n v="0"/>
    <n v="324369.91999999998"/>
    <n v="69.633759999999995"/>
    <x v="0"/>
    <x v="0"/>
    <n v="10.827197921178"/>
    <s v="Qty / 1,000"/>
    <m/>
    <s v="Private-Lighting"/>
    <x v="0"/>
    <n v="1"/>
    <n v="1"/>
    <s v="Lighting"/>
    <n v="0.99989942556735301"/>
    <n v="1.019640158801"/>
    <n v="324337.29667932802"/>
    <n v="71.001378104311001"/>
    <n v="0.71"/>
    <n v="230279.480642323"/>
    <n v="50.410978454060803"/>
    <n v="4618"/>
    <n v="1.02"/>
    <n v="1.04"/>
    <n v="1.2E-2"/>
    <n v="0.81"/>
    <n v="15.158077089649201"/>
    <d v="1900-01-09T19:51:10"/>
    <n v="43412"/>
    <n v="84.284636875962704"/>
    <n v="3815.7329021097398"/>
    <n v="0"/>
    <n v="2493281.5141005092"/>
  </r>
  <r>
    <s v="STND-61503"/>
    <s v="IKO Midwest, Inc."/>
    <s v="IKO Midwest Inc - 235 W South Tec Dr - Kankakee"/>
    <x v="8"/>
    <s v="Indoor Advanced Lighting"/>
    <x v="10"/>
    <n v="0"/>
    <n v="-574.08000000000004"/>
    <n v="-0.12324"/>
    <x v="0"/>
    <x v="0"/>
    <n v="10.827197921178"/>
    <s v="Qty / 1,000"/>
    <m/>
    <s v="Private-Lighting"/>
    <x v="0"/>
    <n v="1"/>
    <n v="1"/>
    <s v="Lighting"/>
    <n v="0.99989942556735301"/>
    <n v="1.019640158801"/>
    <n v="-574.02226222970603"/>
    <n v="-0.12566045317063601"/>
    <n v="0.71"/>
    <n v="-407.55580618309102"/>
    <n v="-8.9218921751151398E-2"/>
    <n v="4618"/>
    <n v="1.02"/>
    <n v="1.04"/>
    <n v="1.2E-2"/>
    <n v="0.81"/>
    <n v="15.158077089649201"/>
    <d v="1900-01-09T19:51:10"/>
    <n v="43412"/>
    <n v="-0.14916957878755399"/>
    <n v="-6.7532030850553602"/>
    <n v="0"/>
    <n v="-4412.6873774695869"/>
  </r>
  <r>
    <s v="STND-61503"/>
    <s v="IKO Midwest, Inc."/>
    <s v="IKO Midwest Inc - 235 W South Tec Dr - Kankakee"/>
    <x v="5"/>
    <s v="Indoor Advanced Lighting"/>
    <x v="10"/>
    <n v="0"/>
    <n v="1833.15"/>
    <n v="1.0527"/>
    <x v="0"/>
    <x v="0"/>
    <n v="15"/>
    <s v="Qty / 1,000"/>
    <m/>
    <s v="Private-Lighting"/>
    <x v="0"/>
    <n v="1"/>
    <n v="1"/>
    <s v="Lighting"/>
    <n v="0.99989942556735301"/>
    <n v="1.019640158801"/>
    <n v="1832.96563197879"/>
    <n v="1.0733751951698201"/>
    <n v="0.71"/>
    <n v="1301.4055987049401"/>
    <n v="0.76209638857057005"/>
    <n v="4618"/>
    <n v="1.02"/>
    <n v="1.04"/>
    <n v="1.2E-2"/>
    <n v="0.81"/>
    <n v="15.158077089649201"/>
    <d v="1900-01-09T19:51:10"/>
    <n v="43412"/>
    <n v="1.2741870787865801"/>
    <n v="21.564301552691699"/>
    <n v="0"/>
    <n v="19521.083980574102"/>
  </r>
  <r>
    <s v="STND-61503"/>
    <s v="IKO Midwest, Inc."/>
    <s v="IKO Midwest Inc - 235 W South Tec Dr - Kankakee"/>
    <x v="5"/>
    <s v="Indoor Advanced Lighting"/>
    <x v="10"/>
    <n v="0"/>
    <n v="9401.08"/>
    <n v="5.3986400000000003"/>
    <x v="0"/>
    <x v="0"/>
    <n v="15"/>
    <s v="Qty / 1,000"/>
    <m/>
    <s v="Private-Lighting"/>
    <x v="0"/>
    <n v="1"/>
    <n v="1"/>
    <s v="Lighting"/>
    <n v="0.99989942556735301"/>
    <n v="1.019640158801"/>
    <n v="9400.1344917127299"/>
    <n v="5.5046701469094499"/>
    <n v="0.71"/>
    <n v="6674.09548911604"/>
    <n v="3.90831580430571"/>
    <n v="4618"/>
    <n v="1.02"/>
    <n v="1.04"/>
    <n v="1.2E-2"/>
    <n v="0.81"/>
    <n v="15.158077089649201"/>
    <d v="1900-01-09T19:51:10"/>
    <n v="43412"/>
    <n v="6.5345087214024797"/>
    <n v="110.589817549562"/>
    <n v="0"/>
    <n v="100111.4323367406"/>
  </r>
  <r>
    <s v="STND-61503"/>
    <s v="IKO Midwest, Inc."/>
    <s v="IKO Midwest Inc - 235 W South Tec Dr - Kankakee"/>
    <x v="5"/>
    <s v="Indoor Advanced Lighting"/>
    <x v="10"/>
    <n v="0"/>
    <n v="34593.51"/>
    <n v="19.865580000000001"/>
    <x v="0"/>
    <x v="0"/>
    <n v="15"/>
    <s v="Qty / 1,000"/>
    <m/>
    <s v="Private-Lighting"/>
    <x v="0"/>
    <n v="1"/>
    <n v="1"/>
    <s v="Lighting"/>
    <n v="0.99989942556735301"/>
    <n v="1.019640158801"/>
    <n v="34590.030777358501"/>
    <n v="20.255743145874"/>
    <n v="0.71"/>
    <n v="24558.921851924501"/>
    <n v="14.3815776335706"/>
    <n v="4618"/>
    <n v="1.02"/>
    <n v="1.04"/>
    <n v="1.2E-2"/>
    <n v="0.81"/>
    <n v="15.158077089649201"/>
    <d v="1900-01-09T19:51:10"/>
    <n v="43412"/>
    <n v="24.045279138027102"/>
    <n v="406.94153855715803"/>
    <n v="0"/>
    <n v="368383.8277788675"/>
  </r>
  <r>
    <s v="STND-61503"/>
    <s v="IKO Midwest, Inc."/>
    <s v="IKO Midwest Inc - 235 W South Tec Dr - Kankakee"/>
    <x v="5"/>
    <s v="Indoor Advanced Lighting"/>
    <x v="10"/>
    <n v="0"/>
    <n v="157.56"/>
    <n v="9.0480000000000005E-2"/>
    <x v="0"/>
    <x v="0"/>
    <n v="15"/>
    <s v="Qty / 1,000"/>
    <m/>
    <s v="Private-Lighting"/>
    <x v="0"/>
    <n v="1"/>
    <n v="1"/>
    <s v="Lighting"/>
    <n v="0.99989942556735301"/>
    <n v="1.019640158801"/>
    <n v="157.54415349239201"/>
    <n v="9.2257041568314893E-2"/>
    <n v="0.71"/>
    <n v="111.856348979598"/>
    <n v="6.5502499513503495E-2"/>
    <n v="4618"/>
    <n v="1.02"/>
    <n v="1.04"/>
    <n v="1.2E-2"/>
    <n v="0.81"/>
    <n v="15.158077089649201"/>
    <d v="1900-01-09T19:51:10"/>
    <n v="43412"/>
    <n v="0.10951690594529299"/>
    <n v="1.85346062932226"/>
    <n v="0"/>
    <n v="1677.84523469397"/>
  </r>
  <r>
    <s v="STND-61503"/>
    <s v="IKO Midwest, Inc."/>
    <s v="IKO Midwest Inc - 235 W South Tec Dr - Kankakee"/>
    <x v="1"/>
    <s v="Outdoor &amp; Garage Lighting"/>
    <x v="1"/>
    <n v="0"/>
    <n v="54084.993000000002"/>
    <n v="0"/>
    <x v="0"/>
    <x v="0"/>
    <n v="10.1978380583316"/>
    <s v="Qty / 1,000"/>
    <m/>
    <s v="Private-Lighting"/>
    <x v="0"/>
    <n v="1"/>
    <n v="1"/>
    <s v="Lighting"/>
    <n v="0.99989942556735301"/>
    <n v="1.019640158801"/>
    <n v="54079.553432514302"/>
    <n v="0"/>
    <n v="0.71"/>
    <n v="38396.4829370851"/>
    <n v="0"/>
    <n v="4903"/>
    <n v="1"/>
    <n v="1"/>
    <n v="0"/>
    <n v="0"/>
    <n v="14.276973281664301"/>
    <d v="1900-01-09T04:44:53"/>
    <n v="43412"/>
    <n v="0"/>
    <n v="0"/>
    <n v="0"/>
    <n v="391561.11500188633"/>
  </r>
  <r>
    <s v="STND-61503"/>
    <s v="IKO Midwest, Inc."/>
    <s v="IKO Midwest Inc - 235 W South Tec Dr - Kankakee"/>
    <x v="1"/>
    <s v="Outdoor &amp; Garage Lighting"/>
    <x v="1"/>
    <n v="0"/>
    <n v="21377.08"/>
    <n v="0"/>
    <x v="0"/>
    <x v="0"/>
    <n v="10.1978380583316"/>
    <s v="Qty / 1,000"/>
    <m/>
    <s v="Private-Lighting"/>
    <x v="0"/>
    <n v="1"/>
    <n v="1"/>
    <s v="Lighting"/>
    <n v="0.99989942556735301"/>
    <n v="1.019640158801"/>
    <n v="21374.930012307301"/>
    <n v="0"/>
    <n v="0.71"/>
    <n v="15176.2003087382"/>
    <n v="0"/>
    <n v="4903"/>
    <n v="1"/>
    <n v="1"/>
    <n v="0"/>
    <n v="0"/>
    <n v="14.276973281664301"/>
    <d v="1900-01-09T04:44:53"/>
    <n v="43412"/>
    <n v="0"/>
    <n v="0"/>
    <n v="0"/>
    <n v="154764.4330893142"/>
  </r>
  <r>
    <s v="STND-61503"/>
    <s v="IKO Midwest, Inc."/>
    <s v="IKO Midwest Inc - 235 W South Tec Dr - Kankakee"/>
    <x v="1"/>
    <s v="Outdoor &amp; Garage Lighting"/>
    <x v="1"/>
    <n v="0"/>
    <n v="11943.708000000001"/>
    <n v="0"/>
    <x v="0"/>
    <x v="0"/>
    <n v="10.1978380583316"/>
    <s v="Qty / 1,000"/>
    <m/>
    <s v="Private-Lighting"/>
    <x v="0"/>
    <n v="1"/>
    <n v="1"/>
    <s v="Lighting"/>
    <n v="0.99989942556735301"/>
    <n v="1.019640158801"/>
    <n v="11942.506768344199"/>
    <n v="0"/>
    <n v="0.71"/>
    <n v="8479.1798055243798"/>
    <n v="0"/>
    <n v="4903"/>
    <n v="1"/>
    <n v="1"/>
    <n v="0"/>
    <n v="0"/>
    <n v="14.276973281664301"/>
    <d v="1900-01-09T04:44:53"/>
    <n v="43412"/>
    <n v="0"/>
    <n v="0"/>
    <n v="0"/>
    <n v="86469.302524213257"/>
  </r>
  <r>
    <s v="STND-61503"/>
    <s v="IKO Midwest, Inc."/>
    <s v="IKO Midwest Inc - 235 W South Tec Dr - Kankakee"/>
    <x v="1"/>
    <s v="Outdoor &amp; Garage Lighting"/>
    <x v="1"/>
    <n v="0"/>
    <n v="22847.98"/>
    <n v="0"/>
    <x v="0"/>
    <x v="0"/>
    <n v="10.1978380583316"/>
    <s v="Qty / 1,000"/>
    <m/>
    <s v="Private-Lighting"/>
    <x v="0"/>
    <n v="1"/>
    <n v="1"/>
    <s v="Lighting"/>
    <n v="0.99989942556735301"/>
    <n v="1.019640158801"/>
    <n v="22845.6820773744"/>
    <n v="0"/>
    <n v="0.71"/>
    <n v="16220.4342749358"/>
    <n v="0"/>
    <n v="4903"/>
    <n v="1"/>
    <n v="1"/>
    <n v="0"/>
    <n v="0"/>
    <n v="14.276973281664301"/>
    <d v="1900-01-09T04:44:53"/>
    <n v="43412"/>
    <n v="0"/>
    <n v="0"/>
    <n v="0"/>
    <n v="165413.36197160665"/>
  </r>
  <r>
    <s v="STND-61503"/>
    <s v="IKO Midwest, Inc."/>
    <s v="IKO Midwest Inc - 235 W South Tec Dr - Kankakee"/>
    <x v="1"/>
    <s v="Outdoor &amp; Garage Lighting"/>
    <x v="1"/>
    <n v="0"/>
    <n v="2794.71"/>
    <n v="0"/>
    <x v="0"/>
    <x v="0"/>
    <n v="10.1978380583316"/>
    <s v="Qty / 1,000"/>
    <m/>
    <s v="Private-Lighting"/>
    <x v="0"/>
    <n v="1"/>
    <n v="1"/>
    <s v="Lighting"/>
    <n v="0.99989942556735301"/>
    <n v="1.019640158801"/>
    <n v="2794.4289236273398"/>
    <n v="0"/>
    <n v="0.71"/>
    <n v="1984.0445357754099"/>
    <n v="0"/>
    <n v="4903"/>
    <n v="1"/>
    <n v="1"/>
    <n v="0"/>
    <n v="0"/>
    <n v="14.276973281664301"/>
    <d v="1900-01-09T04:44:53"/>
    <n v="43412"/>
    <n v="0"/>
    <n v="0"/>
    <n v="0"/>
    <n v="20232.964876355327"/>
  </r>
  <r>
    <s v="STND-61504"/>
    <s v="Glogovsky Oil Company III, Inc"/>
    <s v="Glogovsky Oil Company - Shell Oil Gas - 1097 E Main St - East Dundee"/>
    <x v="1"/>
    <s v="Outdoor &amp; Garage Lighting"/>
    <x v="1"/>
    <n v="0"/>
    <n v="24593.448"/>
    <n v="0"/>
    <x v="0"/>
    <x v="0"/>
    <n v="10.1978380583316"/>
    <s v="Qty / 1,000"/>
    <m/>
    <s v="Private-Lighting"/>
    <x v="0"/>
    <n v="3"/>
    <n v="1"/>
    <s v="Lighting"/>
    <n v="0.91633259480590001"/>
    <n v="1.30467645558681"/>
    <n v="22535.778021064001"/>
    <n v="0"/>
    <n v="0.71"/>
    <n v="16000.402394955399"/>
    <n v="0"/>
    <n v="4903"/>
    <n v="1"/>
    <n v="1"/>
    <n v="0"/>
    <n v="0"/>
    <n v="14.276973281664301"/>
    <d v="1900-01-09T04:44:53"/>
    <n v="43460"/>
    <n v="0"/>
    <n v="0"/>
    <n v="0"/>
    <n v="163169.51249189625"/>
  </r>
  <r>
    <s v="STND-61504"/>
    <s v="Glogovsky Oil Company III, Inc"/>
    <s v="Glogovsky Oil Company - Shell Oil Gas - 1097 E Main St - East Dundee"/>
    <x v="1"/>
    <s v="Outdoor &amp; Garage Lighting"/>
    <x v="1"/>
    <n v="0"/>
    <n v="8138.98"/>
    <n v="0"/>
    <x v="0"/>
    <x v="0"/>
    <n v="10.1978380583316"/>
    <s v="Qty / 1,000"/>
    <m/>
    <s v="Private-Lighting"/>
    <x v="0"/>
    <n v="3"/>
    <n v="1"/>
    <s v="Lighting"/>
    <n v="0.91633259480590001"/>
    <n v="1.30467645558681"/>
    <n v="7458.0126624733202"/>
    <n v="0"/>
    <n v="0.71"/>
    <n v="5295.1889903560595"/>
    <n v="0"/>
    <n v="4903"/>
    <n v="1"/>
    <n v="1"/>
    <n v="0"/>
    <n v="0"/>
    <n v="14.276973281664301"/>
    <d v="1900-01-09T04:44:53"/>
    <n v="43460"/>
    <n v="0"/>
    <n v="0"/>
    <n v="0"/>
    <n v="53999.4798119115"/>
  </r>
  <r>
    <s v="STND-61504"/>
    <s v="Glogovsky Oil Company III, Inc"/>
    <s v="Glogovsky Oil Company - Shell Oil Gas - 1097 E Main St - East Dundee"/>
    <x v="1"/>
    <s v="Outdoor &amp; Garage Lighting"/>
    <x v="1"/>
    <n v="0"/>
    <n v="15336.584000000001"/>
    <n v="0"/>
    <x v="0"/>
    <x v="0"/>
    <n v="10.1978380583316"/>
    <s v="Qty / 1,000"/>
    <m/>
    <s v="Private-Lighting"/>
    <x v="0"/>
    <n v="3"/>
    <n v="1"/>
    <s v="Lighting"/>
    <n v="0.91633259480590001"/>
    <n v="1.30467645558681"/>
    <n v="14053.4118121786"/>
    <n v="0"/>
    <n v="0.71"/>
    <n v="9977.9223866468401"/>
    <n v="0"/>
    <n v="4903"/>
    <n v="1"/>
    <n v="1"/>
    <n v="0"/>
    <n v="0"/>
    <n v="14.276973281664301"/>
    <d v="1900-01-09T04:44:53"/>
    <n v="43460"/>
    <n v="0"/>
    <n v="0"/>
    <n v="0"/>
    <n v="101753.23665762601"/>
  </r>
  <r>
    <s v="STND-61504"/>
    <s v="Glogovsky Oil Company III, Inc"/>
    <s v="Glogovsky Oil Company - Shell Oil Gas - 1097 E Main St - East Dundee"/>
    <x v="1"/>
    <s v="Outdoor &amp; Garage Lighting"/>
    <x v="1"/>
    <n v="0"/>
    <n v="11487.728999999999"/>
    <n v="0"/>
    <x v="0"/>
    <x v="0"/>
    <n v="10.1978380583316"/>
    <s v="Qty / 1,000"/>
    <m/>
    <s v="Private-Lighting"/>
    <x v="0"/>
    <n v="3"/>
    <n v="1"/>
    <s v="Lighting"/>
    <n v="0.91633259480590001"/>
    <n v="1.30467645558681"/>
    <n v="10526.580522996999"/>
    <n v="0"/>
    <n v="0.71"/>
    <n v="7473.8721713278601"/>
    <n v="0"/>
    <n v="4903"/>
    <n v="1"/>
    <n v="1"/>
    <n v="0"/>
    <n v="0"/>
    <n v="14.276973281664301"/>
    <d v="1900-01-09T04:44:53"/>
    <n v="43460"/>
    <n v="0"/>
    <n v="0"/>
    <n v="0"/>
    <n v="76217.338071872684"/>
  </r>
  <r>
    <s v="STND-61504"/>
    <s v="Glogovsky Oil Company III, Inc"/>
    <s v="Glogovsky Oil Company - Shell Oil Gas - 1097 E Main St - East Dundee"/>
    <x v="1"/>
    <s v="Outdoor &amp; Garage Lighting"/>
    <x v="1"/>
    <n v="0"/>
    <n v="39537.792000000001"/>
    <n v="0"/>
    <x v="0"/>
    <x v="0"/>
    <n v="10.1978380583316"/>
    <s v="Qty / 1,000"/>
    <m/>
    <s v="Private-Lighting"/>
    <x v="0"/>
    <n v="3"/>
    <n v="1"/>
    <s v="Lighting"/>
    <n v="0.91633259480590001"/>
    <n v="1.30467645558681"/>
    <n v="36229.767536255902"/>
    <n v="0"/>
    <n v="0.71"/>
    <n v="25723.1349507417"/>
    <n v="0"/>
    <n v="4903"/>
    <n v="1"/>
    <n v="1"/>
    <n v="0"/>
    <n v="0"/>
    <n v="14.276973281664301"/>
    <d v="1900-01-09T04:44:53"/>
    <n v="43460"/>
    <n v="0"/>
    <n v="0"/>
    <n v="0"/>
    <n v="262320.36458027345"/>
  </r>
  <r>
    <s v="STND-61504"/>
    <s v="Glogovsky Oil Company III, Inc"/>
    <s v="Glogovsky Oil Company - Shell Oil Gas - 1097 E Main St - East Dundee"/>
    <x v="1"/>
    <s v="Outdoor &amp; Garage Lighting"/>
    <x v="1"/>
    <n v="0"/>
    <n v="17209.53"/>
    <n v="0"/>
    <x v="0"/>
    <x v="0"/>
    <n v="10.1978380583316"/>
    <s v="Qty / 1,000"/>
    <m/>
    <s v="Private-Lighting"/>
    <x v="0"/>
    <n v="3"/>
    <n v="1"/>
    <s v="Lighting"/>
    <n v="0.91633259480590001"/>
    <n v="1.30467645558681"/>
    <n v="15769.65328029"/>
    <n v="0"/>
    <n v="0.71"/>
    <n v="11196.453829005901"/>
    <n v="0"/>
    <n v="4903"/>
    <n v="1"/>
    <n v="1"/>
    <n v="0"/>
    <n v="0"/>
    <n v="14.276973281664301"/>
    <d v="1900-01-09T04:44:53"/>
    <n v="43460"/>
    <n v="0"/>
    <n v="0"/>
    <n v="0"/>
    <n v="114179.62297578894"/>
  </r>
  <r>
    <s v="STND-61505"/>
    <s v="Fridh Corporation"/>
    <s v="Fridh Corporation - 1111 S Alpine Rd -  Rockford"/>
    <x v="0"/>
    <s v="Indoor Lighting"/>
    <x v="6"/>
    <n v="0"/>
    <n v="945.12599999999998"/>
    <n v="0.21251999999999999"/>
    <x v="0"/>
    <x v="0"/>
    <n v="15"/>
    <s v="Qty / 1,000"/>
    <m/>
    <s v="Private-Lighting"/>
    <x v="0"/>
    <n v="3"/>
    <n v="1"/>
    <s v="Lighting"/>
    <n v="0.91633259480590001"/>
    <n v="1.30467645558681"/>
    <n v="866.04975999852104"/>
    <n v="0.27726984034130803"/>
    <n v="0.71"/>
    <n v="614.89532959894996"/>
    <n v="0.196861586642329"/>
    <n v="2885"/>
    <n v="1.165"/>
    <n v="1.3779999999999999"/>
    <n v="2.5499999999999998E-2"/>
    <n v="0.55000000000000004"/>
    <n v="24.263431542460999"/>
    <d v="1900-01-16T07:56:40"/>
    <n v="43366"/>
    <n v="0.36583960989748998"/>
    <n v="18.956453974216501"/>
    <n v="0"/>
    <n v="9223.4299439842489"/>
  </r>
  <r>
    <s v="STND-61506"/>
    <s v="WMI CP LLC"/>
    <s v="WMI CP LLC Westmount Realty - 11801 S Central - Alsip"/>
    <x v="0"/>
    <s v="Indoor Lighting"/>
    <x v="8"/>
    <n v="0"/>
    <n v="938815.99"/>
    <n v="148.577212"/>
    <x v="0"/>
    <x v="0"/>
    <n v="9.5383441434566993"/>
    <s v="Qty / 1,000"/>
    <m/>
    <s v="Private-Lighting"/>
    <x v="0"/>
    <n v="1"/>
    <n v="1"/>
    <s v="Lighting"/>
    <n v="0.99989942556735301"/>
    <n v="1.019640158801"/>
    <n v="938721.56911444501"/>
    <n v="151.49529203789001"/>
    <n v="0.71"/>
    <n v="666492.31407125597"/>
    <n v="107.561657346902"/>
    <n v="5242"/>
    <n v="1"/>
    <n v="1.22"/>
    <n v="1.0999999999999999E-2"/>
    <n v="0.68"/>
    <n v="13.3536818008394"/>
    <d v="1900-01-08T12:55:13"/>
    <n v="43313"/>
    <n v="182.61245424046601"/>
    <n v="10325.937260258899"/>
    <n v="0"/>
    <n v="6357233.0605804678"/>
  </r>
  <r>
    <s v="STND-61506"/>
    <s v="WMI CP LLC"/>
    <s v="WMI CP LLC Westmount Realty - 11801 S Central - Alsip"/>
    <x v="0"/>
    <s v="Indoor Lighting"/>
    <x v="8"/>
    <n v="0"/>
    <n v="39629.519999999997"/>
    <n v="6.271776"/>
    <x v="0"/>
    <x v="0"/>
    <n v="9.5383441434566993"/>
    <s v="Qty / 1,000"/>
    <m/>
    <s v="Private-Lighting"/>
    <x v="0"/>
    <n v="1"/>
    <n v="1"/>
    <s v="Lighting"/>
    <n v="0.99989942556735301"/>
    <n v="1.019640158801"/>
    <n v="39625.5342835099"/>
    <n v="6.3949546766043301"/>
    <n v="0.71"/>
    <n v="28134.129341291999"/>
    <n v="4.5404178203890702"/>
    <n v="5242"/>
    <n v="1"/>
    <n v="1.22"/>
    <n v="1.0999999999999999E-2"/>
    <n v="0.68"/>
    <n v="13.3536818008394"/>
    <d v="1900-01-08T12:55:13"/>
    <n v="43313"/>
    <n v="7.7084796005355898"/>
    <n v="435.88087711860902"/>
    <n v="0"/>
    <n v="268353.00783376582"/>
  </r>
  <r>
    <s v="STND-61506"/>
    <s v="WMI CP LLC"/>
    <s v="WMI CP LLC Westmount Realty - 11801 S Central - Alsip"/>
    <x v="7"/>
    <s v="Indoor Lighting"/>
    <x v="8"/>
    <n v="0"/>
    <n v="52310.966"/>
    <n v="26.885628000000001"/>
    <x v="0"/>
    <x v="0"/>
    <n v="8"/>
    <s v="Qty / 1,000"/>
    <m/>
    <s v="Private-Lighting"/>
    <x v="0"/>
    <n v="1"/>
    <n v="1"/>
    <s v="Lighting"/>
    <n v="0.99989942556735301"/>
    <n v="1.019640158801"/>
    <n v="52305.704854273303"/>
    <n v="27.413666003384701"/>
    <n v="0.71"/>
    <n v="37137.0504465341"/>
    <n v="19.4637028624031"/>
    <n v="5242"/>
    <n v="1"/>
    <n v="1.22"/>
    <n v="1.0999999999999999E-2"/>
    <n v="0.68"/>
    <n v="13.3536818008394"/>
    <d v="1900-01-08T12:55:13"/>
    <n v="43313"/>
    <n v="42.396637802945698"/>
    <n v="575.36275339700603"/>
    <n v="0"/>
    <n v="297096.4035722728"/>
  </r>
  <r>
    <s v="STND-61507"/>
    <s v="Community High School District #155"/>
    <s v="Community High School District 155 - Phase II - 2208 Three Oaks Rd - Cary"/>
    <x v="0"/>
    <s v="Indoor Lighting"/>
    <x v="12"/>
    <n v="0"/>
    <n v="12714.849"/>
    <n v="3.4670589999999999"/>
    <x v="0"/>
    <x v="1"/>
    <n v="15"/>
    <s v="Qty / 1,000"/>
    <m/>
    <s v="Public-Lighting"/>
    <x v="0"/>
    <n v="3"/>
    <n v="1"/>
    <s v="Lighting"/>
    <n v="0.99829244462109001"/>
    <n v="0.987374621353864"/>
    <n v="12693.137691198001"/>
    <n v="3.4232860673365102"/>
    <n v="0.71"/>
    <n v="9012.1277607505999"/>
    <n v="2.4305331078089201"/>
    <n v="2979"/>
    <n v="1.17333333333333"/>
    <n v="1.323"/>
    <n v="2.1333333333333301E-2"/>
    <n v="0.72"/>
    <n v="23.497818059751602"/>
    <d v="1900-01-15T18:49:11"/>
    <n v="43363"/>
    <n v="3.59377474105202"/>
    <n v="230.78432165814601"/>
    <n v="0"/>
    <n v="135181.91641125901"/>
  </r>
  <r>
    <s v="STND-61507"/>
    <s v="Community High School District #155"/>
    <s v="Community High School District 155 - Phase II - 2208 Three Oaks Rd - Cary"/>
    <x v="0"/>
    <s v="Indoor Lighting"/>
    <x v="12"/>
    <n v="0"/>
    <n v="1394.172"/>
    <n v="0.38016"/>
    <x v="0"/>
    <x v="1"/>
    <n v="15"/>
    <s v="Qty / 1,000"/>
    <m/>
    <s v="Public-Lighting"/>
    <x v="0"/>
    <n v="3"/>
    <n v="1"/>
    <s v="Lighting"/>
    <n v="0.99829244462109001"/>
    <n v="0.987374621353864"/>
    <n v="1391.7913741022701"/>
    <n v="0.37536033605388502"/>
    <n v="0.71"/>
    <n v="988.17187561261505"/>
    <n v="0.26650583859825799"/>
    <n v="2979"/>
    <n v="1.17333333333333"/>
    <n v="1.323"/>
    <n v="2.1333333333333301E-2"/>
    <n v="0.72"/>
    <n v="23.497818059751602"/>
    <d v="1900-01-15T18:49:11"/>
    <n v="43363"/>
    <n v="0.39405427065369603"/>
    <n v="25.305297710950502"/>
    <n v="0"/>
    <n v="14822.578134189225"/>
  </r>
  <r>
    <s v="STND-61508"/>
    <s v="South Suburban Community College District 510"/>
    <s v="South Suburban College - 15800 S State St - South Holland"/>
    <x v="60"/>
    <s v="Outdoor Advanced Lighting"/>
    <x v="3"/>
    <n v="0"/>
    <n v="21344.400000000001"/>
    <n v="0"/>
    <x v="0"/>
    <x v="1"/>
    <n v="14.727540500736399"/>
    <s v="Qty / 1,000"/>
    <m/>
    <s v="Public-Lighting"/>
    <x v="0"/>
    <n v="3"/>
    <n v="1"/>
    <s v="Lighting"/>
    <n v="0.99829244462109001"/>
    <n v="0.987374621353864"/>
    <n v="21307.953254970402"/>
    <n v="0"/>
    <n v="0.71"/>
    <n v="15128.646811029001"/>
    <n v="0"/>
    <n v="3395"/>
    <n v="1.06"/>
    <n v="1.39"/>
    <n v="0.02"/>
    <n v="0.63"/>
    <n v="20.618556701030901"/>
    <d v="1900-01-13T17:27:39"/>
    <n v="43412"/>
    <n v="0"/>
    <n v="402.03685386736601"/>
    <n v="0"/>
    <n v="222807.75863076618"/>
  </r>
  <r>
    <s v="STND-61508"/>
    <s v="South Suburban Community College District 510"/>
    <s v="South Suburban College - 15800 S State St - South Holland"/>
    <x v="58"/>
    <s v="Outdoor Advanced Lighting"/>
    <x v="3"/>
    <n v="0"/>
    <n v="928.8"/>
    <n v="0"/>
    <x v="0"/>
    <x v="1"/>
    <n v="15"/>
    <s v="Qty / 1,000"/>
    <m/>
    <s v="Public-Lighting"/>
    <x v="0"/>
    <n v="3"/>
    <n v="1"/>
    <s v="Lighting"/>
    <n v="0.99829244462109001"/>
    <n v="0.987374621353864"/>
    <n v="927.21402256406896"/>
    <n v="0"/>
    <n v="0.71"/>
    <n v="658.32195602048898"/>
    <n v="0"/>
    <n v="3395"/>
    <n v="1.06"/>
    <n v="1.39"/>
    <n v="0.02"/>
    <n v="0.63"/>
    <n v="20.618556701030901"/>
    <d v="1900-01-13T17:27:39"/>
    <n v="43412"/>
    <n v="0"/>
    <n v="17.494604199322101"/>
    <n v="0"/>
    <n v="9874.8293403073349"/>
  </r>
  <r>
    <s v="STND-61509"/>
    <s v="Graham Enterprise, Inc"/>
    <s v="Graham Enterprise, Inc - 5210 Northwest Highway - Chicago"/>
    <x v="1"/>
    <s v="Outdoor &amp; Garage Lighting"/>
    <x v="1"/>
    <n v="0"/>
    <n v="28682.55"/>
    <n v="0"/>
    <x v="0"/>
    <x v="0"/>
    <n v="10.1978380583316"/>
    <s v="Qty / 1,000"/>
    <m/>
    <s v="Private-Lighting"/>
    <x v="0"/>
    <n v="3"/>
    <n v="1"/>
    <s v="Lighting"/>
    <n v="0.91633259480590001"/>
    <n v="1.30467645558681"/>
    <n v="26282.75546715"/>
    <n v="0"/>
    <n v="0.71"/>
    <n v="18660.7563816765"/>
    <n v="0"/>
    <n v="4903"/>
    <n v="1"/>
    <n v="1"/>
    <n v="0"/>
    <n v="0"/>
    <n v="14.276973281664301"/>
    <d v="1900-01-09T04:44:53"/>
    <n v="43362"/>
    <n v="0"/>
    <n v="0"/>
    <n v="0"/>
    <n v="190299.37162631488"/>
  </r>
  <r>
    <s v="STND-61510"/>
    <s v="Honeywell International Inc."/>
    <s v="UOP/Honeywell - 8400 Joliet Road - McCook"/>
    <x v="0"/>
    <s v="Indoor Lighting"/>
    <x v="10"/>
    <n v="0"/>
    <n v="27979.538"/>
    <n v="5.0038559999999999"/>
    <x v="0"/>
    <x v="0"/>
    <n v="10.827197921178"/>
    <s v="Qty / 1,000"/>
    <m/>
    <s v="Private-Lighting"/>
    <x v="0"/>
    <n v="3"/>
    <n v="1"/>
    <s v="Lighting"/>
    <n v="0.91633259480590001"/>
    <n v="1.30467645558681"/>
    <n v="25638.562657010301"/>
    <n v="6.5284131103467704"/>
    <n v="0.71"/>
    <n v="18203.379486477301"/>
    <n v="4.6351733083462099"/>
    <n v="4618"/>
    <n v="1.02"/>
    <n v="1.04"/>
    <n v="1.2E-2"/>
    <n v="0.81"/>
    <n v="15.158077089649201"/>
    <d v="1900-01-09T19:51:10"/>
    <n v="43447"/>
    <n v="7.7497781461856299"/>
    <n v="301.630148906003"/>
    <n v="0"/>
    <n v="197091.59253440128"/>
  </r>
  <r>
    <s v="STND-61510"/>
    <s v="Honeywell International Inc."/>
    <s v="UOP/Honeywell - 8400 Joliet Road - McCook"/>
    <x v="0"/>
    <s v="Indoor Lighting"/>
    <x v="10"/>
    <n v="0"/>
    <n v="27885.330999999998"/>
    <n v="4.9870080000000003"/>
    <x v="0"/>
    <x v="0"/>
    <n v="10.827197921178"/>
    <s v="Qty / 1,000"/>
    <m/>
    <s v="Private-Lighting"/>
    <x v="0"/>
    <n v="3"/>
    <n v="1"/>
    <s v="Lighting"/>
    <n v="0.91633259480590001"/>
    <n v="1.30467645558681"/>
    <n v="25552.237712251401"/>
    <n v="6.5064319214230499"/>
    <n v="0.71"/>
    <n v="18142.088775698499"/>
    <n v="4.6195666642103603"/>
    <n v="4618"/>
    <n v="1.02"/>
    <n v="1.04"/>
    <n v="1.2E-2"/>
    <n v="0.81"/>
    <n v="15.158077089649201"/>
    <d v="1900-01-09T19:51:10"/>
    <n v="43447"/>
    <n v="7.7236846170738902"/>
    <n v="300.61456132060499"/>
    <n v="0"/>
    <n v="196427.98587806951"/>
  </r>
  <r>
    <s v="STND-61510"/>
    <s v="Honeywell International Inc."/>
    <s v="UOP/Honeywell - 8400 Joliet Road - McCook"/>
    <x v="0"/>
    <s v="Indoor Lighting"/>
    <x v="10"/>
    <n v="0"/>
    <n v="2505.9119999999998"/>
    <n v="0.44815700000000003"/>
    <x v="0"/>
    <x v="0"/>
    <n v="10.827197921178"/>
    <s v="Qty / 1,000"/>
    <m/>
    <s v="Private-Lighting"/>
    <x v="0"/>
    <n v="3"/>
    <n v="1"/>
    <s v="Lighting"/>
    <n v="0.91633259480590001"/>
    <n v="1.30467645558681"/>
    <n v="2296.24884531524"/>
    <n v="0.58469988630641601"/>
    <n v="0.71"/>
    <n v="1630.33668017382"/>
    <n v="0.41513691927755603"/>
    <n v="4618"/>
    <n v="1.02"/>
    <n v="1.04"/>
    <n v="1.2E-2"/>
    <n v="0.81"/>
    <n v="15.158077089649201"/>
    <d v="1900-01-09T19:51:10"/>
    <n v="43447"/>
    <n v="0.69408818412442597"/>
    <n v="27.0146922978264"/>
    <n v="0"/>
    <n v="17651.977914398227"/>
  </r>
  <r>
    <s v="STND-61510"/>
    <s v="Honeywell International Inc."/>
    <s v="UOP/Honeywell - 8400 Joliet Road - McCook"/>
    <x v="0"/>
    <s v="Indoor Lighting"/>
    <x v="10"/>
    <n v="0"/>
    <n v="18935.647000000001"/>
    <n v="3.3864480000000001"/>
    <x v="0"/>
    <x v="0"/>
    <n v="10.827197921178"/>
    <s v="Qty / 1,000"/>
    <m/>
    <s v="Private-Lighting"/>
    <x v="0"/>
    <n v="3"/>
    <n v="1"/>
    <s v="Lighting"/>
    <n v="0.91633259480590001"/>
    <n v="1.30467645558681"/>
    <n v="17351.3505498386"/>
    <n v="4.4182189736690303"/>
    <n v="0.71"/>
    <n v="12319.4588903854"/>
    <n v="3.1369354713050099"/>
    <n v="4618"/>
    <n v="1.02"/>
    <n v="1.04"/>
    <n v="1.2E-2"/>
    <n v="0.81"/>
    <n v="15.158077089649201"/>
    <d v="1900-01-09T19:51:10"/>
    <n v="43447"/>
    <n v="5.2447993514589601"/>
    <n v="204.13353588045399"/>
    <n v="0"/>
    <n v="133385.21968801864"/>
  </r>
  <r>
    <s v="STND-61510"/>
    <s v="Honeywell International Inc."/>
    <s v="UOP/Honeywell - 8400 Joliet Road - McCook"/>
    <x v="0"/>
    <s v="Indoor Lighting"/>
    <x v="10"/>
    <n v="0"/>
    <n v="16627.571"/>
    <n v="2.9736720000000001"/>
    <x v="0"/>
    <x v="0"/>
    <n v="10.827197921178"/>
    <s v="Qty / 1,000"/>
    <m/>
    <s v="Private-Lighting"/>
    <x v="0"/>
    <n v="3"/>
    <n v="1"/>
    <s v="Lighting"/>
    <n v="0.91633259480590001"/>
    <n v="1.30467645558681"/>
    <n v="15236.3852797493"/>
    <n v="3.8796798450377299"/>
    <n v="0.71"/>
    <n v="10817.833548622"/>
    <n v="2.7545726899767899"/>
    <n v="4618"/>
    <n v="1.02"/>
    <n v="1.04"/>
    <n v="1.2E-2"/>
    <n v="0.81"/>
    <n v="15.158077089649201"/>
    <d v="1900-01-09T19:51:10"/>
    <n v="43447"/>
    <n v="4.60550788822143"/>
    <n v="179.25159152646299"/>
    <n v="0"/>
    <n v="117126.82490928975"/>
  </r>
  <r>
    <s v="STND-61510"/>
    <s v="Honeywell International Inc."/>
    <s v="UOP/Honeywell - 8400 Joliet Road - McCook"/>
    <x v="0"/>
    <s v="Indoor Lighting"/>
    <x v="10"/>
    <n v="0"/>
    <n v="5087.1890000000003"/>
    <n v="0.90979200000000005"/>
    <x v="0"/>
    <x v="0"/>
    <n v="10.827197921178"/>
    <s v="Qty / 1,000"/>
    <m/>
    <s v="Private-Lighting"/>
    <x v="0"/>
    <n v="3"/>
    <n v="1"/>
    <s v="Lighting"/>
    <n v="0.91633259480590001"/>
    <n v="1.30467645558681"/>
    <n v="4661.5570966380301"/>
    <n v="1.18698420188123"/>
    <n v="0.71"/>
    <n v="3309.705538613"/>
    <n v="0.842758783335675"/>
    <n v="4618"/>
    <n v="1.02"/>
    <n v="1.04"/>
    <n v="1.2E-2"/>
    <n v="0.81"/>
    <n v="15.158077089649201"/>
    <d v="1900-01-09T19:51:10"/>
    <n v="43447"/>
    <n v="1.4090505720337501"/>
    <n v="54.841848195741498"/>
    <n v="0"/>
    <n v="35834.836927381984"/>
  </r>
  <r>
    <s v="STND-61511"/>
    <s v="TNREF III Parkway JV LLC"/>
    <s v="TNREF III Parkway - 6 Parkway North - Deerfield"/>
    <x v="18"/>
    <s v="HVAC"/>
    <x v="6"/>
    <n v="0"/>
    <n v="31454.687999999998"/>
    <n v="12.550368000000001"/>
    <x v="3"/>
    <x v="0"/>
    <n v="20"/>
    <s v="ΔkWpeak / CF"/>
    <n v="1"/>
    <s v="Private-Non-Lighting"/>
    <x v="2"/>
    <n v="3"/>
    <n v="1"/>
    <s v="Non-Lighting"/>
    <n v="0.98952339343681495"/>
    <n v="0.43468415683807998"/>
    <n v="31125.149609256299"/>
    <n v="5.45544613208763"/>
    <n v="0.7"/>
    <n v="21787.6047264794"/>
    <n v="3.8188122924613399"/>
    <n v="2885"/>
    <n v="1.165"/>
    <n v="1.3779999999999999"/>
    <n v="2.5499999999999998E-2"/>
    <n v="0.55000000000000004"/>
    <n v="24.263431542460999"/>
    <d v="1900-01-16T07:56:40"/>
    <n v="43313"/>
    <n v="5.45544613208763"/>
    <n v="0"/>
    <n v="0"/>
    <n v="435752.09452958801"/>
  </r>
  <r>
    <s v="STND-61513"/>
    <s v="Commonwealth Edison Company"/>
    <s v="Exelon Business Services Company LLC - 1319 S 1st Ave - Maywood"/>
    <x v="8"/>
    <s v="Indoor Advanced Lighting"/>
    <x v="8"/>
    <n v="0"/>
    <n v="140264.32000000001"/>
    <n v="22.21744"/>
    <x v="0"/>
    <x v="0"/>
    <n v="9.5383441434566993"/>
    <s v="Qty / 1,000"/>
    <m/>
    <s v="Private-Lighting"/>
    <x v="0"/>
    <n v="1"/>
    <n v="1"/>
    <s v="Lighting"/>
    <n v="0.99989942556735301"/>
    <n v="1.019640158801"/>
    <n v="140250.21299559501"/>
    <n v="22.653794049751799"/>
    <n v="0.71"/>
    <n v="99577.651226872695"/>
    <n v="16.084193775323801"/>
    <n v="5242"/>
    <n v="1"/>
    <n v="1.22"/>
    <n v="1.0999999999999999E-2"/>
    <n v="0.68"/>
    <n v="13.3536818008394"/>
    <d v="1900-01-08T12:55:13"/>
    <n v="43380"/>
    <n v="27.306887716672801"/>
    <n v="1542.75234295155"/>
    <n v="0"/>
    <n v="949805.90639901499"/>
  </r>
  <r>
    <s v="STND-61513"/>
    <s v="Commonwealth Edison Company"/>
    <s v="Exelon Business Services Company LLC - 1319 S 1st Ave - Maywood"/>
    <x v="8"/>
    <s v="Indoor Advanced Lighting"/>
    <x v="8"/>
    <n v="0"/>
    <n v="3940.48"/>
    <n v="0.62416000000000005"/>
    <x v="0"/>
    <x v="0"/>
    <n v="9.5383441434566993"/>
    <s v="Qty / 1,000"/>
    <m/>
    <s v="Private-Lighting"/>
    <x v="0"/>
    <n v="1"/>
    <n v="1"/>
    <s v="Lighting"/>
    <n v="0.99989942556735301"/>
    <n v="1.019640158801"/>
    <n v="3940.0836884596401"/>
    <n v="0.63641860151723495"/>
    <n v="0.71"/>
    <n v="2797.4594188063502"/>
    <n v="0.45185720707723698"/>
    <n v="5242"/>
    <n v="1"/>
    <n v="1.22"/>
    <n v="1.0999999999999999E-2"/>
    <n v="0.68"/>
    <n v="13.3536818008394"/>
    <d v="1900-01-08T12:55:13"/>
    <n v="43380"/>
    <n v="0.76713910501113103"/>
    <n v="43.340920573056103"/>
    <n v="0"/>
    <n v="26683.130663929333"/>
  </r>
  <r>
    <s v="STND-61513"/>
    <s v="Commonwealth Edison Company"/>
    <s v="Exelon Business Services Company LLC - 1319 S 1st Ave - Maywood"/>
    <x v="8"/>
    <s v="Indoor Advanced Lighting"/>
    <x v="8"/>
    <n v="0"/>
    <n v="4731.72"/>
    <n v="0.74948999999999999"/>
    <x v="0"/>
    <x v="0"/>
    <n v="9.5383441434566993"/>
    <s v="Qty / 1,000"/>
    <m/>
    <s v="Private-Lighting"/>
    <x v="0"/>
    <n v="1"/>
    <n v="1"/>
    <s v="Lighting"/>
    <n v="0.99989942556735301"/>
    <n v="1.019640158801"/>
    <n v="4731.24410994555"/>
    <n v="0.76421010261976496"/>
    <n v="0.71"/>
    <n v="3359.1833180613398"/>
    <n v="0.54258917286003305"/>
    <n v="5242"/>
    <n v="1"/>
    <n v="1.22"/>
    <n v="1.0999999999999999E-2"/>
    <n v="0.68"/>
    <n v="13.3536818008394"/>
    <d v="1900-01-08T12:55:13"/>
    <n v="43380"/>
    <n v="0.92117900508650497"/>
    <n v="52.043685209401097"/>
    <n v="0"/>
    <n v="32041.046528627823"/>
  </r>
  <r>
    <s v="STND-61513"/>
    <s v="Commonwealth Edison Company"/>
    <s v="Exelon Business Services Company LLC - 1319 S 1st Ave - Maywood"/>
    <x v="8"/>
    <s v="Indoor Advanced Lighting"/>
    <x v="8"/>
    <n v="0"/>
    <n v="314.39999999999998"/>
    <n v="4.9799999999999997E-2"/>
    <x v="0"/>
    <x v="0"/>
    <n v="9.5383441434566993"/>
    <s v="Qty / 1,000"/>
    <m/>
    <s v="Private-Lighting"/>
    <x v="0"/>
    <n v="1"/>
    <n v="1"/>
    <s v="Lighting"/>
    <n v="0.99989942556735301"/>
    <n v="1.019640158801"/>
    <n v="314.36837939837602"/>
    <n v="5.0778079908290003E-2"/>
    <n v="0.71"/>
    <n v="223.20154937284701"/>
    <n v="3.6052436734885902E-2"/>
    <n v="5242"/>
    <n v="1"/>
    <n v="1.22"/>
    <n v="1.0999999999999999E-2"/>
    <n v="0.68"/>
    <n v="13.3536818008394"/>
    <d v="1900-01-08T12:55:13"/>
    <n v="43380"/>
    <n v="6.1207907314717903E-2"/>
    <n v="3.4580521733821299"/>
    <n v="0"/>
    <n v="2128.9731912709567"/>
  </r>
  <r>
    <s v="STND-61513"/>
    <s v="Commonwealth Edison Company"/>
    <s v="Exelon Business Services Company LLC - 1319 S 1st Ave - Maywood"/>
    <x v="8"/>
    <s v="Indoor Advanced Lighting"/>
    <x v="8"/>
    <n v="0"/>
    <n v="2808.64"/>
    <n v="0.44488"/>
    <x v="0"/>
    <x v="0"/>
    <n v="9.5383441434566993"/>
    <s v="Qty / 1,000"/>
    <m/>
    <s v="Private-Lighting"/>
    <x v="0"/>
    <n v="1"/>
    <n v="1"/>
    <s v="Lighting"/>
    <n v="0.99989942556735301"/>
    <n v="1.019640158801"/>
    <n v="2808.3575226254902"/>
    <n v="0.45361751384739102"/>
    <n v="0.71"/>
    <n v="1993.9338410641001"/>
    <n v="0.32206843483164699"/>
    <n v="5242"/>
    <n v="1"/>
    <n v="1.22"/>
    <n v="1.0999999999999999E-2"/>
    <n v="0.68"/>
    <n v="13.3536818008394"/>
    <d v="1900-01-08T12:55:13"/>
    <n v="43380"/>
    <n v="0.54679063867814703"/>
    <n v="30.8919327488804"/>
    <n v="0"/>
    <n v="19018.827175353879"/>
  </r>
  <r>
    <s v="STND-61513"/>
    <s v="Commonwealth Edison Company"/>
    <s v="Exelon Business Services Company LLC - 1319 S 1st Ave - Maywood"/>
    <x v="8"/>
    <s v="Indoor Advanced Lighting"/>
    <x v="8"/>
    <n v="0"/>
    <n v="5030.3999999999996"/>
    <n v="0.79679999999999995"/>
    <x v="0"/>
    <x v="0"/>
    <n v="9.5383441434566993"/>
    <s v="Qty / 1,000"/>
    <m/>
    <s v="Private-Lighting"/>
    <x v="0"/>
    <n v="1"/>
    <n v="1"/>
    <s v="Lighting"/>
    <n v="0.99989942556735301"/>
    <n v="1.019640158801"/>
    <n v="5029.89407037401"/>
    <n v="0.81244927853264004"/>
    <n v="0.71"/>
    <n v="3571.2247899655499"/>
    <n v="0.57683898775817399"/>
    <n v="5242"/>
    <n v="1"/>
    <n v="1.22"/>
    <n v="1.0999999999999999E-2"/>
    <n v="0.68"/>
    <n v="13.3536818008394"/>
    <d v="1900-01-08T12:55:13"/>
    <n v="43380"/>
    <n v="0.97932651703548701"/>
    <n v="55.3288347741141"/>
    <n v="0"/>
    <n v="34063.571060335285"/>
  </r>
  <r>
    <s v="STND-61513"/>
    <s v="Commonwealth Edison Company"/>
    <s v="Exelon Business Services Company LLC - 1319 S 1st Ave - Maywood"/>
    <x v="8"/>
    <s v="Indoor Advanced Lighting"/>
    <x v="8"/>
    <n v="0"/>
    <n v="340495.2"/>
    <n v="53.933399999999999"/>
    <x v="0"/>
    <x v="0"/>
    <n v="9.5383441434566993"/>
    <s v="Qty / 1,000"/>
    <m/>
    <s v="Private-Lighting"/>
    <x v="0"/>
    <n v="1"/>
    <n v="1"/>
    <s v="Lighting"/>
    <n v="0.99989942556735301"/>
    <n v="1.019640158801"/>
    <n v="340460.95488844102"/>
    <n v="54.992660540678102"/>
    <n v="0.71"/>
    <n v="241727.27797079299"/>
    <n v="39.044788983881404"/>
    <n v="5242"/>
    <n v="1"/>
    <n v="1.22"/>
    <n v="1.0999999999999999E-2"/>
    <n v="0.68"/>
    <n v="13.3536818008394"/>
    <d v="1900-01-08T12:55:13"/>
    <n v="43380"/>
    <n v="66.288163621839502"/>
    <n v="3745.0705037728499"/>
    <n v="0"/>
    <n v="2305677.966146443"/>
  </r>
  <r>
    <s v="STND-61513"/>
    <s v="Commonwealth Edison Company"/>
    <s v="Exelon Business Services Company LLC - 1319 S 1st Ave - Maywood"/>
    <x v="8"/>
    <s v="Indoor Advanced Lighting"/>
    <x v="8"/>
    <n v="0"/>
    <n v="56172.800000000003"/>
    <n v="8.8976000000000006"/>
    <x v="0"/>
    <x v="0"/>
    <n v="9.5383441434566993"/>
    <s v="Qty / 1,000"/>
    <m/>
    <s v="Private-Lighting"/>
    <x v="0"/>
    <n v="1"/>
    <n v="1"/>
    <s v="Lighting"/>
    <n v="0.99989942556735301"/>
    <n v="1.019640158801"/>
    <n v="56167.150452509799"/>
    <n v="9.0723502769478106"/>
    <n v="0.71"/>
    <n v="39878.676821282002"/>
    <n v="6.4413686966329502"/>
    <n v="5242"/>
    <n v="1"/>
    <n v="1.22"/>
    <n v="1.0999999999999999E-2"/>
    <n v="0.68"/>
    <n v="13.3536818008394"/>
    <d v="1900-01-08T12:55:13"/>
    <n v="43380"/>
    <n v="10.935812773562899"/>
    <n v="617.83865497760803"/>
    <n v="0"/>
    <n v="380376.54350707761"/>
  </r>
  <r>
    <s v="STND-61513"/>
    <s v="Commonwealth Edison Company"/>
    <s v="Exelon Business Services Company LLC - 1319 S 1st Ave - Maywood"/>
    <x v="8"/>
    <s v="Indoor Advanced Lighting"/>
    <x v="8"/>
    <n v="0"/>
    <n v="24764.240000000002"/>
    <n v="3.92258"/>
    <x v="0"/>
    <x v="0"/>
    <n v="9.5383441434566993"/>
    <s v="Qty / 1,000"/>
    <m/>
    <s v="Private-Lighting"/>
    <x v="0"/>
    <n v="1"/>
    <n v="1"/>
    <s v="Lighting"/>
    <n v="0.99989942556735301"/>
    <n v="1.019640158801"/>
    <n v="24761.749350612099"/>
    <n v="3.9996200941096398"/>
    <n v="0.71"/>
    <n v="17580.842038934599"/>
    <n v="2.8397302668178499"/>
    <n v="5242"/>
    <n v="1"/>
    <n v="1.22"/>
    <n v="1.0999999999999999E-2"/>
    <n v="0.68"/>
    <n v="13.3536818008394"/>
    <d v="1900-01-08T12:55:13"/>
    <n v="43380"/>
    <n v="4.8211428328226198"/>
    <n v="272.37924285673301"/>
    <n v="0"/>
    <n v="167692.12169910918"/>
  </r>
  <r>
    <s v="STND-61513"/>
    <s v="Commonwealth Edison Company"/>
    <s v="Exelon Business Services Company LLC - 1319 S 1st Ave - Maywood"/>
    <x v="8"/>
    <s v="Indoor Advanced Lighting"/>
    <x v="8"/>
    <n v="0"/>
    <n v="14085.12"/>
    <n v="2.2310400000000001"/>
    <x v="0"/>
    <x v="0"/>
    <n v="9.5383441434566993"/>
    <s v="Qty / 1,000"/>
    <m/>
    <s v="Private-Lighting"/>
    <x v="0"/>
    <n v="1"/>
    <n v="1"/>
    <s v="Lighting"/>
    <n v="0.99989942556735301"/>
    <n v="1.019640158801"/>
    <n v="14083.7033970472"/>
    <n v="2.2748579798913902"/>
    <n v="0.71"/>
    <n v="9999.4294119035294"/>
    <n v="1.61514916572289"/>
    <n v="5242"/>
    <n v="1"/>
    <n v="1.22"/>
    <n v="1.0999999999999999E-2"/>
    <n v="0.68"/>
    <n v="13.3536818008394"/>
    <d v="1900-01-08T12:55:13"/>
    <n v="43380"/>
    <n v="2.7421142476993601"/>
    <n v="154.92073736751999"/>
    <n v="0"/>
    <n v="95377.9989689387"/>
  </r>
  <r>
    <s v="STND-61513"/>
    <s v="Commonwealth Edison Company"/>
    <s v="Exelon Business Services Company LLC - 1319 S 1st Ave - Maywood"/>
    <x v="8"/>
    <s v="Indoor Advanced Lighting"/>
    <x v="8"/>
    <n v="0"/>
    <n v="68099.039999999994"/>
    <n v="10.78668"/>
    <x v="0"/>
    <x v="0"/>
    <n v="9.5383441434566993"/>
    <s v="Qty / 1,000"/>
    <m/>
    <s v="Private-Lighting"/>
    <x v="0"/>
    <n v="1"/>
    <n v="1"/>
    <s v="Lighting"/>
    <n v="0.99989942556735301"/>
    <n v="1.019640158801"/>
    <n v="68092.190977688195"/>
    <n v="10.998532108135599"/>
    <n v="0.71"/>
    <n v="48345.4555941586"/>
    <n v="7.8089577967762898"/>
    <n v="5242"/>
    <n v="1"/>
    <n v="1.22"/>
    <n v="1.0999999999999999E-2"/>
    <n v="0.68"/>
    <n v="13.3536818008394"/>
    <d v="1900-01-08T12:55:13"/>
    <n v="43380"/>
    <n v="13.2576327243679"/>
    <n v="749.01410075456999"/>
    <n v="0"/>
    <n v="461135.59322928858"/>
  </r>
  <r>
    <s v="STND-61513"/>
    <s v="Commonwealth Edison Company"/>
    <s v="Exelon Business Services Company LLC - 1319 S 1st Ave - Maywood"/>
    <x v="8"/>
    <s v="Indoor Advanced Lighting"/>
    <x v="8"/>
    <n v="0"/>
    <n v="1854.96"/>
    <n v="0.29382000000000003"/>
    <x v="0"/>
    <x v="0"/>
    <n v="9.5383441434566993"/>
    <s v="Qty / 1,000"/>
    <m/>
    <s v="Private-Lighting"/>
    <x v="0"/>
    <n v="1"/>
    <n v="1"/>
    <s v="Lighting"/>
    <n v="0.99989942556735301"/>
    <n v="1.019640158801"/>
    <n v="1854.7734384504199"/>
    <n v="0.299590671458911"/>
    <n v="0.71"/>
    <n v="1316.8891412998"/>
    <n v="0.21270937673582699"/>
    <n v="5242"/>
    <n v="1"/>
    <n v="1.22"/>
    <n v="1.0999999999999999E-2"/>
    <n v="0.68"/>
    <n v="13.3536818008394"/>
    <d v="1900-01-08T12:55:13"/>
    <n v="43380"/>
    <n v="0.36112665315683601"/>
    <n v="20.4025078229546"/>
    <n v="0"/>
    <n v="12560.94182849867"/>
  </r>
  <r>
    <s v="STND-61513"/>
    <s v="Commonwealth Edison Company"/>
    <s v="Exelon Business Services Company LLC - 1319 S 1st Ave - Maywood"/>
    <x v="8"/>
    <s v="Indoor Advanced Lighting"/>
    <x v="8"/>
    <n v="0"/>
    <n v="-109285.44"/>
    <n v="-17.310479999999998"/>
    <x v="0"/>
    <x v="0"/>
    <n v="9.5383441434566993"/>
    <s v="Qty / 1,000"/>
    <m/>
    <s v="Private-Lighting"/>
    <x v="0"/>
    <n v="1"/>
    <n v="1"/>
    <s v="Lighting"/>
    <n v="0.99989942556735301"/>
    <n v="1.019640158801"/>
    <n v="-109274.44867887499"/>
    <n v="-17.650460576121599"/>
    <n v="0.71"/>
    <n v="-77584.858562001493"/>
    <n v="-12.5318270090463"/>
    <n v="5242"/>
    <n v="1"/>
    <n v="1.22"/>
    <n v="1.0999999999999999E-2"/>
    <n v="0.68"/>
    <n v="13.3536818008394"/>
    <d v="1900-01-08T12:55:13"/>
    <n v="43380"/>
    <n v="-21.275868582596001"/>
    <n v="-1202.0189354676299"/>
    <n v="0"/>
    <n v="-740031.08128578332"/>
  </r>
  <r>
    <s v="STND-61513"/>
    <s v="Commonwealth Edison Company"/>
    <s v="Exelon Business Services Company LLC - 1319 S 1st Ave - Maywood"/>
    <x v="8"/>
    <s v="Indoor Advanced Lighting"/>
    <x v="8"/>
    <n v="0"/>
    <n v="-628.79999999999995"/>
    <n v="-9.9599999999999994E-2"/>
    <x v="0"/>
    <x v="0"/>
    <n v="9.5383441434566993"/>
    <s v="Qty / 1,000"/>
    <m/>
    <s v="Private-Lighting"/>
    <x v="0"/>
    <n v="1"/>
    <n v="1"/>
    <s v="Lighting"/>
    <n v="0.99989942556735301"/>
    <n v="1.019640158801"/>
    <n v="-628.73675879675102"/>
    <n v="-0.10155615981658001"/>
    <n v="0.71"/>
    <n v="-446.403098745693"/>
    <n v="-7.2104873469771805E-2"/>
    <n v="5242"/>
    <n v="1"/>
    <n v="1.22"/>
    <n v="1.0999999999999999E-2"/>
    <n v="0.68"/>
    <n v="13.3536818008394"/>
    <d v="1900-01-08T12:55:13"/>
    <n v="43380"/>
    <n v="-0.122415814629436"/>
    <n v="-6.9161043467642598"/>
    <n v="0"/>
    <n v="-4257.9463825419034"/>
  </r>
  <r>
    <s v="STND-61513"/>
    <s v="Commonwealth Edison Company"/>
    <s v="Exelon Business Services Company LLC - 1319 S 1st Ave - Maywood"/>
    <x v="8"/>
    <s v="Indoor Advanced Lighting"/>
    <x v="8"/>
    <n v="0"/>
    <n v="-28306.48"/>
    <n v="-4.4836600000000004"/>
    <x v="0"/>
    <x v="0"/>
    <n v="9.5383441434566993"/>
    <s v="Qty / 1,000"/>
    <m/>
    <s v="Private-Lighting"/>
    <x v="0"/>
    <n v="1"/>
    <n v="1"/>
    <s v="Lighting"/>
    <n v="0.99989942556735301"/>
    <n v="1.019640158801"/>
    <n v="-28303.633091833799"/>
    <n v="-4.5717197944097103"/>
    <n v="0.71"/>
    <n v="-20095.579495202001"/>
    <n v="-3.24592105403089"/>
    <n v="5242"/>
    <n v="1"/>
    <n v="1.22"/>
    <n v="1.0999999999999999E-2"/>
    <n v="0.68"/>
    <n v="13.3536818008394"/>
    <d v="1900-01-08T12:55:13"/>
    <n v="43380"/>
    <n v="-5.51075192190177"/>
    <n v="-311.339964010171"/>
    <n v="0"/>
    <n v="-191678.55298742853"/>
  </r>
  <r>
    <s v="STND-61513"/>
    <s v="Commonwealth Edison Company"/>
    <s v="Exelon Business Services Company LLC - 1319 S 1st Ave - Maywood"/>
    <x v="8"/>
    <s v="Indoor Advanced Lighting"/>
    <x v="8"/>
    <n v="0"/>
    <n v="-859.36"/>
    <n v="-0.13611999999999999"/>
    <x v="0"/>
    <x v="0"/>
    <n v="9.5383441434566993"/>
    <s v="Qty / 1,000"/>
    <m/>
    <s v="Private-Lighting"/>
    <x v="0"/>
    <n v="1"/>
    <n v="1"/>
    <s v="Lighting"/>
    <n v="0.99989942556735301"/>
    <n v="1.019640158801"/>
    <n v="-859.27357035555997"/>
    <n v="-0.13879341841599299"/>
    <n v="0.71"/>
    <n v="-610.08423495244801"/>
    <n v="-9.8543327075354806E-2"/>
    <n v="5242"/>
    <n v="1"/>
    <n v="1.22"/>
    <n v="1.0999999999999999E-2"/>
    <n v="0.68"/>
    <n v="13.3536818008394"/>
    <d v="1900-01-08T12:55:13"/>
    <n v="43380"/>
    <n v="-0.167301613326896"/>
    <n v="-9.4520092739111607"/>
    <n v="0"/>
    <n v="-5819.1933894739432"/>
  </r>
  <r>
    <s v="STND-61513"/>
    <s v="Commonwealth Edison Company"/>
    <s v="Exelon Business Services Company LLC - 1319 S 1st Ave - Maywood"/>
    <x v="8"/>
    <s v="Indoor Advanced Lighting"/>
    <x v="8"/>
    <n v="0"/>
    <n v="-5517.72"/>
    <n v="-0.87399000000000004"/>
    <x v="0"/>
    <x v="0"/>
    <n v="9.5383441434566993"/>
    <s v="Qty / 1,000"/>
    <m/>
    <s v="Private-Lighting"/>
    <x v="0"/>
    <n v="1"/>
    <n v="1"/>
    <s v="Lighting"/>
    <n v="0.99989942556735301"/>
    <n v="1.019640158801"/>
    <n v="-5517.1650584414901"/>
    <n v="-0.89115530239049001"/>
    <n v="0.71"/>
    <n v="-3917.18719149346"/>
    <n v="-0.63272026469724796"/>
    <n v="5242"/>
    <n v="1"/>
    <n v="1.22"/>
    <n v="1.0999999999999999E-2"/>
    <n v="0.68"/>
    <n v="13.3536818008394"/>
    <d v="1900-01-08T12:55:13"/>
    <n v="43380"/>
    <n v="-1.0741987733733001"/>
    <n v="-60.688815642856397"/>
    <n v="0"/>
    <n v="-37363.479506805241"/>
  </r>
  <r>
    <s v="STND-61513"/>
    <s v="Commonwealth Edison Company"/>
    <s v="Exelon Business Services Company LLC - 1319 S 1st Ave - Maywood"/>
    <x v="5"/>
    <s v="Indoor Advanced Lighting"/>
    <x v="8"/>
    <n v="0"/>
    <n v="49019.040000000001"/>
    <n v="22.126650000000001"/>
    <x v="0"/>
    <x v="0"/>
    <n v="15"/>
    <s v="Qty / 1,000"/>
    <m/>
    <s v="Private-Lighting"/>
    <x v="0"/>
    <n v="1"/>
    <n v="1"/>
    <s v="Lighting"/>
    <n v="0.99989942556735301"/>
    <n v="1.019640158801"/>
    <n v="49014.109937863097"/>
    <n v="22.5612209197342"/>
    <n v="0.71"/>
    <n v="34800.0180558828"/>
    <n v="16.018466853011301"/>
    <n v="5242"/>
    <n v="1"/>
    <n v="1.22"/>
    <n v="1.0999999999999999E-2"/>
    <n v="0.68"/>
    <n v="13.3536818008394"/>
    <d v="1900-01-08T12:55:13"/>
    <n v="43380"/>
    <n v="27.195300047895699"/>
    <n v="539.15520931649405"/>
    <n v="0"/>
    <n v="522000.27083824202"/>
  </r>
  <r>
    <s v="STND-61514"/>
    <s v="Pearl Chrysler Dodge Jeep Ram"/>
    <s v="Pearl Chrysler Dodge Jeep - 701 S Governors Hwy - Peotone"/>
    <x v="1"/>
    <s v="Outdoor &amp; Garage Lighting"/>
    <x v="1"/>
    <n v="0"/>
    <n v="247890.777"/>
    <n v="0"/>
    <x v="0"/>
    <x v="0"/>
    <n v="10.1978380583316"/>
    <s v="Qty / 1,000"/>
    <m/>
    <s v="Private-Lighting"/>
    <x v="0"/>
    <n v="2"/>
    <n v="1"/>
    <s v="Lighting"/>
    <n v="0.97902139861649395"/>
    <n v="0.93591656730105399"/>
    <n v="242690.37520266901"/>
    <n v="0"/>
    <n v="0.71"/>
    <n v="172310.16639389499"/>
    <n v="0"/>
    <n v="4903"/>
    <n v="1"/>
    <n v="1"/>
    <n v="0"/>
    <n v="0"/>
    <n v="14.276973281664301"/>
    <d v="1900-01-09T04:44:53"/>
    <n v="43426"/>
    <n v="0"/>
    <n v="0"/>
    <n v="0"/>
    <n v="1757191.1726891131"/>
  </r>
  <r>
    <s v="STND-61514"/>
    <s v="Pearl Chrysler Dodge Jeep Ram"/>
    <s v="Pearl Chrysler Dodge Jeep - 701 S Governors Hwy - Peotone"/>
    <x v="1"/>
    <s v="Outdoor &amp; Garage Lighting"/>
    <x v="1"/>
    <n v="0"/>
    <n v="-30359.376"/>
    <n v="0"/>
    <x v="0"/>
    <x v="0"/>
    <n v="10.1978380583316"/>
    <s v="Qty / 1,000"/>
    <m/>
    <s v="Private-Lighting"/>
    <x v="0"/>
    <n v="2"/>
    <n v="1"/>
    <s v="Lighting"/>
    <n v="0.97902139861649395"/>
    <n v="0.93591656730105399"/>
    <n v="-29722.478752644001"/>
    <n v="0"/>
    <n v="0.71"/>
    <n v="-21102.959914377199"/>
    <n v="0"/>
    <n v="4903"/>
    <n v="1"/>
    <n v="1"/>
    <n v="0"/>
    <n v="0"/>
    <n v="14.276973281664301"/>
    <d v="1900-01-09T04:44:53"/>
    <n v="43426"/>
    <n v="0"/>
    <n v="0"/>
    <n v="0"/>
    <n v="-215204.56775828198"/>
  </r>
  <r>
    <s v="STND-61516"/>
    <s v="7222 Cermak, LLC"/>
    <s v="7222 Cermak LLC - 7222 W Cermak Rd Lower Level Lunchroom - North Riverside"/>
    <x v="0"/>
    <s v="Indoor Lighting"/>
    <x v="6"/>
    <n v="0"/>
    <n v="648.08600000000001"/>
    <n v="0.145728"/>
    <x v="0"/>
    <x v="0"/>
    <n v="15"/>
    <s v="Qty / 1,000"/>
    <m/>
    <s v="Private-Lighting"/>
    <x v="0"/>
    <n v="3"/>
    <n v="1"/>
    <s v="Lighting"/>
    <n v="0.91633259480590001"/>
    <n v="1.30467645558681"/>
    <n v="593.86232603737596"/>
    <n v="0.19012789051975401"/>
    <n v="0.71"/>
    <n v="421.64225148653702"/>
    <n v="0.13499080226902499"/>
    <n v="2885"/>
    <n v="1.165"/>
    <n v="1.3779999999999999"/>
    <n v="2.5499999999999998E-2"/>
    <n v="0.55000000000000004"/>
    <n v="24.263431542460999"/>
    <d v="1900-01-16T07:56:40"/>
    <n v="43380"/>
    <n v="0.25086144678685102"/>
    <n v="12.998703273779499"/>
    <n v="0"/>
    <n v="6324.6337722980552"/>
  </r>
  <r>
    <s v="STND-61516"/>
    <s v="7222 Cermak, LLC"/>
    <s v="7222 Cermak LLC - 7222 W Cermak Rd Lower Level Lunchroom - North Riverside"/>
    <x v="7"/>
    <s v="Indoor Lighting"/>
    <x v="6"/>
    <n v="0"/>
    <n v="155.541"/>
    <n v="0.10598399999999999"/>
    <x v="0"/>
    <x v="0"/>
    <n v="8"/>
    <s v="Qty / 1,000"/>
    <m/>
    <s v="Private-Lighting"/>
    <x v="0"/>
    <n v="3"/>
    <n v="1"/>
    <s v="Lighting"/>
    <n v="0.91633259480590001"/>
    <n v="1.30467645558681"/>
    <n v="142.52728812870399"/>
    <n v="0.13827482946891201"/>
    <n v="0.71"/>
    <n v="101.19437457138"/>
    <n v="9.8175128922927596E-2"/>
    <n v="2885"/>
    <n v="1.165"/>
    <n v="1.3779999999999999"/>
    <n v="2.5499999999999998E-2"/>
    <n v="0.55000000000000004"/>
    <n v="24.263431542460999"/>
    <d v="1900-01-16T07:56:40"/>
    <n v="43380"/>
    <n v="0.25086144678685102"/>
    <n v="3.1196960062506101"/>
    <n v="0"/>
    <n v="809.55499657103996"/>
  </r>
  <r>
    <s v="STND-61517"/>
    <s v="Dollar General Corporation"/>
    <s v="Dollar General Corporation - NC - 38921 N Green Bay Rd - Beach Park"/>
    <x v="13"/>
    <s v="Commercial Kitchen Equipment"/>
    <x v="5"/>
    <n v="0"/>
    <n v="5160"/>
    <n v="0.55200000000000005"/>
    <x v="7"/>
    <x v="0"/>
    <n v="12"/>
    <s v="ΔkWpeak / CF"/>
    <n v="0.93700000000000006"/>
    <s v="Private-Non-Lighting"/>
    <x v="2"/>
    <n v="3"/>
    <n v="1"/>
    <s v="Non-Lighting"/>
    <n v="0.98952339343681495"/>
    <n v="0.43468415683807998"/>
    <n v="5105.9407101339702"/>
    <n v="0.23994565457462"/>
    <n v="0.7"/>
    <n v="3574.1584970937802"/>
    <n v="0.167961958202234"/>
    <n v="4661"/>
    <n v="1.07"/>
    <n v="1.24"/>
    <n v="2.9000000000000001E-2"/>
    <n v="0.745"/>
    <n v="15.018236429950701"/>
    <d v="1900-01-09T17:27:20"/>
    <n v="43469"/>
    <n v="0.25607860680322297"/>
    <n v="0"/>
    <n v="0"/>
    <n v="42889.901965125362"/>
  </r>
  <r>
    <s v="STND-61518"/>
    <s v="Pentair Filtration Solutions, LLC"/>
    <s v="Pentair Water Quality Systems - 1040 Muirfield Dr - Hanover Park"/>
    <x v="0"/>
    <s v="Indoor Lighting"/>
    <x v="8"/>
    <n v="0"/>
    <n v="87090.588000000003"/>
    <n v="13.782973999999999"/>
    <x v="0"/>
    <x v="0"/>
    <n v="9.5383441434566993"/>
    <s v="Qty / 1,000"/>
    <m/>
    <s v="Private-Lighting"/>
    <x v="0"/>
    <n v="2"/>
    <n v="1"/>
    <s v="Lighting"/>
    <n v="0.97902139861649395"/>
    <n v="0.93591656730105399"/>
    <n v="85263.549270092801"/>
    <n v="12.8997137132797"/>
    <n v="0.71"/>
    <n v="60537.1199817659"/>
    <n v="9.1587967364285703"/>
    <n v="5242"/>
    <n v="1"/>
    <n v="1.22"/>
    <n v="1.0999999999999999E-2"/>
    <n v="0.68"/>
    <n v="13.3536818008394"/>
    <d v="1900-01-08T12:55:13"/>
    <n v="43344"/>
    <n v="15.549317397878101"/>
    <n v="937.89904197102101"/>
    <n v="0"/>
    <n v="577423.88383981225"/>
  </r>
  <r>
    <s v="STND-61518"/>
    <s v="Pentair Filtration Solutions, LLC"/>
    <s v="Pentair Water Quality Systems - 1040 Muirfield Dr - Hanover Park"/>
    <x v="0"/>
    <s v="Indoor Lighting"/>
    <x v="8"/>
    <n v="0"/>
    <n v="92028.551999999996"/>
    <n v="14.564458"/>
    <x v="0"/>
    <x v="0"/>
    <n v="9.5383441434566993"/>
    <s v="Qty / 1,000"/>
    <m/>
    <s v="Private-Lighting"/>
    <x v="0"/>
    <n v="2"/>
    <n v="1"/>
    <s v="Lighting"/>
    <n v="0.97902139861649395"/>
    <n v="0.93591656730105399"/>
    <n v="90097.921691690703"/>
    <n v="13.631117535960399"/>
    <n v="0.71"/>
    <n v="63969.524401100403"/>
    <n v="9.6780934505318594"/>
    <n v="5242"/>
    <n v="1"/>
    <n v="1.22"/>
    <n v="1.0999999999999999E-2"/>
    <n v="0.68"/>
    <n v="13.3536818008394"/>
    <d v="1900-01-08T12:55:13"/>
    <n v="43344"/>
    <n v="16.430951706798901"/>
    <n v="991.07713860859803"/>
    <n v="0"/>
    <n v="610163.33843094646"/>
  </r>
  <r>
    <s v="STND-61518"/>
    <s v="Pentair Filtration Solutions, LLC"/>
    <s v="Pentair Water Quality Systems - 1040 Muirfield Dr - Hanover Park"/>
    <x v="0"/>
    <s v="Indoor Lighting"/>
    <x v="8"/>
    <n v="0"/>
    <n v="5425.47"/>
    <n v="0.85863599999999995"/>
    <x v="0"/>
    <x v="0"/>
    <n v="9.5383441434566993"/>
    <s v="Qty / 1,000"/>
    <m/>
    <s v="Private-Lighting"/>
    <x v="0"/>
    <n v="2"/>
    <n v="1"/>
    <s v="Lighting"/>
    <n v="0.97902139861649395"/>
    <n v="0.93591656730105399"/>
    <n v="5311.6512275518298"/>
    <n v="0.80361165768110698"/>
    <n v="0.71"/>
    <n v="3771.2723715617999"/>
    <n v="0.57056427695358602"/>
    <n v="5242"/>
    <n v="1"/>
    <n v="1.22"/>
    <n v="1.0999999999999999E-2"/>
    <n v="0.68"/>
    <n v="13.3536818008394"/>
    <d v="1900-01-08T12:55:13"/>
    <n v="43344"/>
    <n v="0.96867364715658999"/>
    <n v="58.428163503070103"/>
    <n v="0"/>
    <n v="35971.693738666552"/>
  </r>
  <r>
    <s v="STND-61518"/>
    <s v="Pentair Filtration Solutions, LLC"/>
    <s v="Pentair Water Quality Systems - 1040 Muirfield Dr - Hanover Park"/>
    <x v="0"/>
    <s v="Indoor Lighting"/>
    <x v="8"/>
    <n v="0"/>
    <n v="1677.44"/>
    <n v="0.26547199999999999"/>
    <x v="0"/>
    <x v="0"/>
    <n v="9.5383441434566993"/>
    <s v="Qty / 1,000"/>
    <m/>
    <s v="Private-Lighting"/>
    <x v="0"/>
    <n v="2"/>
    <n v="1"/>
    <s v="Lighting"/>
    <n v="0.97902139861649395"/>
    <n v="0.93591656730105399"/>
    <n v="1642.2496548952499"/>
    <n v="0.24845964295454501"/>
    <n v="0.71"/>
    <n v="1165.9972549756301"/>
    <n v="0.17640634649772699"/>
    <n v="5242"/>
    <n v="1"/>
    <n v="1.22"/>
    <n v="1.0999999999999999E-2"/>
    <n v="0.68"/>
    <n v="13.3536818008394"/>
    <d v="1900-01-08T12:55:13"/>
    <n v="43344"/>
    <n v="0.29949330153633702"/>
    <n v="18.0647462038478"/>
    <n v="0"/>
    <n v="11121.683088283389"/>
  </r>
  <r>
    <s v="STND-61519"/>
    <s v="Schaumburg Park District"/>
    <s v="Schaumburg Park District - Schaumburg Golf Maintenance Garage - 405 N Roselle Rd - Schaumburg"/>
    <x v="1"/>
    <s v="Outdoor &amp; Garage Lighting"/>
    <x v="16"/>
    <n v="0"/>
    <n v="4407.6959999999999"/>
    <n v="1.19232"/>
    <x v="0"/>
    <x v="1"/>
    <n v="14.701558365186701"/>
    <s v="Qty / 1,000"/>
    <m/>
    <s v="Public-Lighting"/>
    <x v="0"/>
    <n v="3"/>
    <n v="1"/>
    <s v="Lighting"/>
    <n v="0.99829244462109001"/>
    <n v="0.987374621353864"/>
    <n v="4400.1696149866002"/>
    <n v="1.1772665085326399"/>
    <n v="0.71"/>
    <n v="3124.1204266404902"/>
    <n v="0.83585922105817401"/>
    <n v="3401"/>
    <n v="1"/>
    <n v="1"/>
    <n v="0"/>
    <n v="0.92"/>
    <n v="20.582181711261399"/>
    <d v="1900-01-13T16:50:15"/>
    <n v="43411"/>
    <n v="1.1772665085326399"/>
    <n v="0"/>
    <n v="0"/>
    <n v="45929.438792127141"/>
  </r>
  <r>
    <s v="STND-61519"/>
    <s v="Schaumburg Park District"/>
    <s v="Schaumburg Park District - Schaumburg Golf Maintenance Garage - 405 N Roselle Rd - Schaumburg"/>
    <x v="1"/>
    <s v="Outdoor &amp; Garage Lighting"/>
    <x v="16"/>
    <n v="0"/>
    <n v="1540.653"/>
    <n v="0.41676000000000002"/>
    <x v="0"/>
    <x v="1"/>
    <n v="14.701558365186701"/>
    <s v="Qty / 1,000"/>
    <m/>
    <s v="Public-Lighting"/>
    <x v="0"/>
    <n v="3"/>
    <n v="1"/>
    <s v="Lighting"/>
    <n v="0.99829244462109001"/>
    <n v="0.987374621353864"/>
    <n v="1538.0222496828201"/>
    <n v="0.41149824719543598"/>
    <n v="0.71"/>
    <n v="1091.9957972748"/>
    <n v="0.29216375550876"/>
    <n v="3401"/>
    <n v="1"/>
    <n v="1"/>
    <n v="0"/>
    <n v="0.92"/>
    <n v="20.582181711261399"/>
    <d v="1900-01-13T16:50:15"/>
    <n v="43411"/>
    <n v="0.41149824719543598"/>
    <n v="0"/>
    <n v="0"/>
    <n v="16054.039948174057"/>
  </r>
  <r>
    <s v="STND-61520"/>
    <s v="Rosalind Franklin University of Medicine &amp; Science"/>
    <s v="Rosalind Franklin University of Medicine and Science - 3333 Green Bay Rd - North Chicago"/>
    <x v="0"/>
    <s v="Indoor Lighting"/>
    <x v="3"/>
    <n v="0"/>
    <n v="1381.9010000000001"/>
    <n v="0.33626899999999998"/>
    <x v="0"/>
    <x v="0"/>
    <n v="14.727540500736399"/>
    <s v="Qty / 1,000"/>
    <m/>
    <s v="Private-Lighting"/>
    <x v="0"/>
    <n v="3"/>
    <n v="1"/>
    <s v="Lighting"/>
    <n v="0.91633259480590001"/>
    <n v="1.30467645558681"/>
    <n v="1266.2809290948701"/>
    <n v="0.43872224704371998"/>
    <n v="0.71"/>
    <n v="899.059459657356"/>
    <n v="0.31149279540104102"/>
    <n v="3395"/>
    <n v="1.06"/>
    <n v="1.39"/>
    <n v="0.02"/>
    <n v="0.63"/>
    <n v="20.618556701030901"/>
    <d v="1900-01-13T17:27:39"/>
    <n v="43331"/>
    <n v="0.50099605691871596"/>
    <n v="23.892093001789998"/>
    <n v="0"/>
    <n v="13240.934604673894"/>
  </r>
  <r>
    <s v="STND-61520"/>
    <s v="Rosalind Franklin University of Medicine &amp; Science"/>
    <s v="Rosalind Franklin University of Medicine and Science - 3333 Green Bay Rd - North Chicago"/>
    <x v="0"/>
    <s v="Indoor Lighting"/>
    <x v="3"/>
    <n v="0"/>
    <n v="100.764"/>
    <n v="2.452E-2"/>
    <x v="0"/>
    <x v="0"/>
    <n v="14.727540500736399"/>
    <s v="Qty / 1,000"/>
    <m/>
    <s v="Private-Lighting"/>
    <x v="0"/>
    <n v="3"/>
    <n v="1"/>
    <s v="Lighting"/>
    <n v="0.91633259480590001"/>
    <n v="1.30467645558681"/>
    <n v="92.333337583021702"/>
    <n v="3.1990666690988503E-2"/>
    <n v="0.71"/>
    <n v="65.556669683945401"/>
    <n v="2.27133733506018E-2"/>
    <n v="3395"/>
    <n v="1.06"/>
    <n v="1.39"/>
    <n v="0.02"/>
    <n v="0.63"/>
    <n v="20.618556701030901"/>
    <d v="1900-01-13T17:27:39"/>
    <n v="43331"/>
    <n v="3.6531536703195699E-2"/>
    <n v="1.74213844496267"/>
    <n v="0"/>
    <n v="965.48850786370394"/>
  </r>
  <r>
    <s v="STND-61522"/>
    <s v="Rosalind Franklin University of Medicine &amp; Science"/>
    <s v="Rosalind Franklin University of Medicine and Science - Music Room - 3333 Green Bay Road - North Chicago"/>
    <x v="0"/>
    <s v="Indoor Lighting"/>
    <x v="3"/>
    <n v="0"/>
    <n v="2101.6410000000001"/>
    <n v="0.511409"/>
    <x v="0"/>
    <x v="0"/>
    <n v="14.727540500736399"/>
    <s v="Qty / 1,000"/>
    <m/>
    <s v="Private-Lighting"/>
    <x v="0"/>
    <n v="3"/>
    <n v="1"/>
    <s v="Lighting"/>
    <n v="0.91633259480590001"/>
    <n v="1.30467645558681"/>
    <n v="1925.80215088047"/>
    <n v="0.66722328147519305"/>
    <n v="0.71"/>
    <n v="1367.31952712513"/>
    <n v="0.473728529847387"/>
    <n v="3395"/>
    <n v="1.06"/>
    <n v="1.39"/>
    <n v="0.02"/>
    <n v="0.63"/>
    <n v="20.618556701030901"/>
    <d v="1900-01-13T17:27:39"/>
    <n v="43296"/>
    <n v="0.76193134803607798"/>
    <n v="36.335889639254098"/>
    <n v="0"/>
    <n v="20137.253713183094"/>
  </r>
  <r>
    <s v="STND-61522"/>
    <s v="Rosalind Franklin University of Medicine &amp; Science"/>
    <s v="Rosalind Franklin University of Medicine and Science - Music Room - 3333 Green Bay Road - North Chicago"/>
    <x v="0"/>
    <s v="Indoor Lighting"/>
    <x v="3"/>
    <n v="0"/>
    <n v="-388.66"/>
    <n v="-9.4575999999999993E-2"/>
    <x v="0"/>
    <x v="0"/>
    <n v="14.727540500736399"/>
    <s v="Qty / 1,000"/>
    <m/>
    <s v="Private-Lighting"/>
    <x v="0"/>
    <n v="3"/>
    <n v="1"/>
    <s v="Lighting"/>
    <n v="0.91633259480590001"/>
    <n v="1.30467645558681"/>
    <n v="-356.14182629726099"/>
    <n v="-0.123391080463578"/>
    <n v="0.71"/>
    <n v="-252.860696671055"/>
    <n v="-8.7607667129140199E-2"/>
    <n v="3395"/>
    <n v="1.06"/>
    <n v="1.39"/>
    <n v="0.02"/>
    <n v="0.63"/>
    <n v="20.618556701030901"/>
    <d v="1900-01-13T17:27:39"/>
    <n v="43296"/>
    <n v="-0.14090565315014"/>
    <n v="-6.7196570999483196"/>
    <n v="0"/>
    <n v="-3724.016151267384"/>
  </r>
  <r>
    <s v="STND-61523"/>
    <s v="Wilmington School District 209 U"/>
    <s v="Wilmington School District 209 U - 209U Wildcat Ct - Wilmington"/>
    <x v="0"/>
    <s v="Indoor Lighting"/>
    <x v="12"/>
    <n v="0"/>
    <n v="25408.785"/>
    <n v="6.9284160000000004"/>
    <x v="0"/>
    <x v="1"/>
    <n v="15"/>
    <s v="Qty / 1,000"/>
    <m/>
    <s v="Public-Lighting"/>
    <x v="0"/>
    <n v="3"/>
    <n v="1"/>
    <s v="Lighting"/>
    <n v="0.99829244462109001"/>
    <n v="0.987374621353864"/>
    <n v="25365.398092501699"/>
    <n v="6.8409421245820496"/>
    <n v="0.71"/>
    <n v="18009.432645676199"/>
    <n v="4.8570689084532601"/>
    <n v="2979"/>
    <n v="1.17333333333333"/>
    <n v="1.323"/>
    <n v="2.1333333333333301E-2"/>
    <n v="0.72"/>
    <n v="23.497818059751602"/>
    <d v="1900-01-15T18:49:11"/>
    <n v="43337"/>
    <n v="7.1816390826636196"/>
    <n v="461.18905622730398"/>
    <n v="0"/>
    <n v="270141.48968514299"/>
  </r>
  <r>
    <s v="STND-61523"/>
    <s v="Wilmington School District 209 U"/>
    <s v="Wilmington School District 209 U - 209U Wildcat Ct - Wilmington"/>
    <x v="0"/>
    <s v="Indoor Lighting"/>
    <x v="12"/>
    <n v="0"/>
    <n v="6482.9"/>
    <n v="1.767744"/>
    <x v="0"/>
    <x v="1"/>
    <n v="15"/>
    <s v="Qty / 1,000"/>
    <m/>
    <s v="Public-Lighting"/>
    <x v="0"/>
    <n v="3"/>
    <n v="1"/>
    <s v="Lighting"/>
    <n v="0.99829244462109001"/>
    <n v="0.987374621353864"/>
    <n v="6471.8300892340703"/>
    <n v="1.7454255626505699"/>
    <n v="0.71"/>
    <n v="4594.9993633561899"/>
    <n v="1.2392521494819"/>
    <n v="2979"/>
    <n v="1.17333333333333"/>
    <n v="1.323"/>
    <n v="2.1333333333333301E-2"/>
    <n v="0.72"/>
    <n v="23.497818059751602"/>
    <d v="1900-01-15T18:49:11"/>
    <n v="43337"/>
    <n v="1.8323523585396899"/>
    <n v="117.66963798607399"/>
    <n v="0"/>
    <n v="68924.990450342855"/>
  </r>
  <r>
    <s v="STND-61524"/>
    <s v="Depriest Elementary School"/>
    <s v="Depriest Elementary School - 139 S Parkside - Chicago"/>
    <x v="1"/>
    <s v="Outdoor &amp; Garage Lighting"/>
    <x v="1"/>
    <n v="0"/>
    <n v="15665.084999999999"/>
    <n v="0"/>
    <x v="0"/>
    <x v="1"/>
    <n v="10.1978380583316"/>
    <s v="Qty / 1,000"/>
    <m/>
    <s v="Public-Lighting"/>
    <x v="0"/>
    <n v="3"/>
    <n v="1"/>
    <s v="Lighting"/>
    <n v="0.99829244462109001"/>
    <n v="0.987374621353864"/>
    <n v="15638.335999847201"/>
    <n v="0"/>
    <n v="0.71"/>
    <n v="11103.2185598915"/>
    <n v="0"/>
    <n v="4903"/>
    <n v="1"/>
    <n v="1"/>
    <n v="0"/>
    <n v="0"/>
    <n v="14.276973281664301"/>
    <d v="1900-01-09T04:44:53"/>
    <n v="43331"/>
    <n v="0"/>
    <n v="0"/>
    <n v="0"/>
    <n v="113228.82480003532"/>
  </r>
  <r>
    <s v="STND-61524"/>
    <s v="Depriest Elementary School"/>
    <s v="Depriest Elementary School - 139 S Parkside - Chicago"/>
    <x v="1"/>
    <s v="Outdoor &amp; Garage Lighting"/>
    <x v="1"/>
    <n v="0"/>
    <n v="1201.2349999999999"/>
    <n v="0"/>
    <x v="0"/>
    <x v="1"/>
    <n v="10.1978380583316"/>
    <s v="Qty / 1,000"/>
    <m/>
    <s v="Public-Lighting"/>
    <x v="0"/>
    <n v="3"/>
    <n v="1"/>
    <s v="Lighting"/>
    <n v="0.99829244462109001"/>
    <n v="0.987374621353864"/>
    <n v="1199.1838247144201"/>
    <n v="0"/>
    <n v="0.71"/>
    <n v="851.42051554723503"/>
    <n v="0"/>
    <n v="4903"/>
    <n v="1"/>
    <n v="1"/>
    <n v="0"/>
    <n v="0"/>
    <n v="14.276973281664301"/>
    <d v="1900-01-09T04:44:53"/>
    <n v="43331"/>
    <n v="0"/>
    <n v="0"/>
    <n v="0"/>
    <n v="8682.6485370919054"/>
  </r>
  <r>
    <s v="STND-61525"/>
    <s v="Concordia University Chicago"/>
    <s v="Concordia University Chicago - 7400 Augusta St - River Forest"/>
    <x v="1"/>
    <s v="Outdoor &amp; Garage Lighting"/>
    <x v="1"/>
    <n v="0"/>
    <n v="37066.68"/>
    <n v="0"/>
    <x v="0"/>
    <x v="0"/>
    <n v="10.1978380583316"/>
    <s v="Qty / 1,000"/>
    <m/>
    <s v="Private-Lighting"/>
    <x v="0"/>
    <n v="3"/>
    <n v="1"/>
    <s v="Lighting"/>
    <n v="0.91633259480590001"/>
    <n v="1.30467645558681"/>
    <n v="33965.407065239997"/>
    <n v="0"/>
    <n v="0.71"/>
    <n v="24115.439016320401"/>
    <n v="0"/>
    <n v="4903"/>
    <n v="1"/>
    <n v="1"/>
    <n v="0"/>
    <n v="0"/>
    <n v="14.276973281664301"/>
    <d v="1900-01-09T04:44:53"/>
    <n v="43316"/>
    <n v="0"/>
    <n v="0"/>
    <n v="0"/>
    <n v="245925.34179400693"/>
  </r>
  <r>
    <s v="STND-61526"/>
    <s v="IRC Crystal Point, L.L.C."/>
    <s v="IRC Retail Centers - 6000 Northwest Hwy - Crystal Lake"/>
    <x v="1"/>
    <s v="Outdoor &amp; Garage Lighting"/>
    <x v="1"/>
    <n v="0"/>
    <n v="6619.05"/>
    <n v="0"/>
    <x v="0"/>
    <x v="0"/>
    <n v="10.1978380583316"/>
    <s v="Qty / 1,000"/>
    <m/>
    <s v="Private-Lighting"/>
    <x v="0"/>
    <n v="3"/>
    <n v="1"/>
    <s v="Lighting"/>
    <n v="0.91633259480590001"/>
    <n v="1.30467645558681"/>
    <n v="6065.2512616499898"/>
    <n v="0"/>
    <n v="0.71"/>
    <n v="4306.3283957714902"/>
    <n v="0"/>
    <n v="4903"/>
    <n v="1"/>
    <n v="1"/>
    <n v="0"/>
    <n v="0"/>
    <n v="14.276973281664301"/>
    <d v="1900-01-09T04:44:53"/>
    <n v="43326"/>
    <n v="0"/>
    <n v="0"/>
    <n v="0"/>
    <n v="43915.239606072566"/>
  </r>
  <r>
    <s v="STND-61526"/>
    <s v="IRC Crystal Point, L.L.C."/>
    <s v="IRC Retail Centers - 6000 Northwest Hwy - Crystal Lake"/>
    <x v="1"/>
    <s v="Outdoor &amp; Garage Lighting"/>
    <x v="1"/>
    <n v="0"/>
    <n v="18592.175999999999"/>
    <n v="0"/>
    <x v="0"/>
    <x v="0"/>
    <n v="10.1978380583316"/>
    <s v="Qty / 1,000"/>
    <m/>
    <s v="Private-Lighting"/>
    <x v="0"/>
    <n v="3"/>
    <n v="1"/>
    <s v="Lighting"/>
    <n v="0.91633259480590001"/>
    <n v="1.30467645558681"/>
    <n v="17036.616877167999"/>
    <n v="0"/>
    <n v="0.71"/>
    <n v="12095.9979827893"/>
    <n v="0"/>
    <n v="4903"/>
    <n v="1"/>
    <n v="1"/>
    <n v="0"/>
    <n v="0"/>
    <n v="14.276973281664301"/>
    <d v="1900-01-09T04:44:53"/>
    <n v="43326"/>
    <n v="0"/>
    <n v="0"/>
    <n v="0"/>
    <n v="123353.02858239099"/>
  </r>
  <r>
    <s v="STND-61526"/>
    <s v="IRC Crystal Point, L.L.C."/>
    <s v="IRC Retail Centers - 6000 Northwest Hwy - Crystal Lake"/>
    <x v="1"/>
    <s v="Outdoor &amp; Garage Lighting"/>
    <x v="1"/>
    <n v="0"/>
    <n v="-2691.7469999999998"/>
    <n v="0"/>
    <x v="0"/>
    <x v="0"/>
    <n v="10.1978380583316"/>
    <s v="Qty / 1,000"/>
    <m/>
    <s v="Private-Lighting"/>
    <x v="0"/>
    <n v="3"/>
    <n v="1"/>
    <s v="Lighting"/>
    <n v="0.91633259480590001"/>
    <n v="1.30467645558681"/>
    <n v="-2466.535513071"/>
    <n v="0"/>
    <n v="0.71"/>
    <n v="-1751.2402142804101"/>
    <n v="0"/>
    <n v="4903"/>
    <n v="1"/>
    <n v="1"/>
    <n v="0"/>
    <n v="0"/>
    <n v="14.276973281664301"/>
    <d v="1900-01-09T04:44:53"/>
    <n v="43326"/>
    <n v="0"/>
    <n v="0"/>
    <n v="0"/>
    <n v="-17858.864106469551"/>
  </r>
  <r>
    <s v="STND-61527"/>
    <s v="Gasvoda &amp; Associates, Inc."/>
    <s v="Gasvoda &amp; Associates Inc - 1530 Huntington Dr - Calumet City"/>
    <x v="0"/>
    <s v="Indoor Lighting"/>
    <x v="10"/>
    <n v="0"/>
    <n v="28827.402999999998"/>
    <n v="5.1554880000000001"/>
    <x v="0"/>
    <x v="0"/>
    <n v="10.827197921178"/>
    <s v="Qty / 1,000"/>
    <m/>
    <s v="Private-Lighting"/>
    <x v="0"/>
    <n v="3"/>
    <n v="1"/>
    <s v="Lighting"/>
    <n v="0.91633259480590001"/>
    <n v="1.30467645558681"/>
    <n v="26415.488992505401"/>
    <n v="6.7262438106603097"/>
    <n v="0.71"/>
    <n v="18754.997184678799"/>
    <n v="4.7756331055688204"/>
    <n v="4618"/>
    <n v="1.02"/>
    <n v="1.04"/>
    <n v="1.2E-2"/>
    <n v="0.81"/>
    <n v="15.158077089649201"/>
    <d v="1900-01-09T19:51:10"/>
    <n v="43378"/>
    <n v="7.9846199081912497"/>
    <n v="310.77045873535701"/>
    <n v="0"/>
    <n v="203064.06652965353"/>
  </r>
  <r>
    <s v="STND-61527"/>
    <s v="Gasvoda &amp; Associates, Inc."/>
    <s v="Gasvoda &amp; Associates Inc - 1530 Huntington Dr - Calumet City"/>
    <x v="7"/>
    <s v="Indoor Lighting"/>
    <x v="10"/>
    <n v="0"/>
    <n v="3368.8490000000002"/>
    <n v="2.0454720000000002"/>
    <x v="0"/>
    <x v="0"/>
    <n v="8"/>
    <s v="Qty / 1,000"/>
    <m/>
    <s v="Private-Lighting"/>
    <x v="0"/>
    <n v="3"/>
    <n v="1"/>
    <s v="Lighting"/>
    <n v="0.91633259480590001"/>
    <n v="1.30467645558681"/>
    <n v="3086.9861456792601"/>
    <n v="2.66867915896206"/>
    <n v="0.71"/>
    <n v="2191.76016343228"/>
    <n v="1.89476220286306"/>
    <n v="4618"/>
    <n v="1.02"/>
    <n v="1.04"/>
    <n v="1.2E-2"/>
    <n v="0.81"/>
    <n v="15.158077089649201"/>
    <d v="1900-01-09T19:51:10"/>
    <n v="43378"/>
    <n v="3.8879358376486799"/>
    <n v="36.317484066814799"/>
    <n v="0"/>
    <n v="17534.08130745824"/>
  </r>
  <r>
    <s v="STND-61527"/>
    <s v="Gasvoda &amp; Associates, Inc."/>
    <s v="Gasvoda &amp; Associates Inc - 1530 Huntington Dr - Calumet City"/>
    <x v="1"/>
    <s v="Outdoor &amp; Garage Lighting"/>
    <x v="1"/>
    <n v="0"/>
    <n v="1054.145"/>
    <n v="0"/>
    <x v="0"/>
    <x v="0"/>
    <n v="10.1978380583316"/>
    <s v="Qty / 1,000"/>
    <m/>
    <s v="Private-Lighting"/>
    <x v="0"/>
    <n v="3"/>
    <n v="1"/>
    <s v="Lighting"/>
    <n v="0.91633259480590001"/>
    <n v="1.30467645558681"/>
    <n v="965.94742315166502"/>
    <n v="0"/>
    <n v="0.71"/>
    <n v="685.82267043768195"/>
    <n v="0"/>
    <n v="4903"/>
    <n v="1"/>
    <n v="1"/>
    <n v="0"/>
    <n v="0"/>
    <n v="14.276973281664301"/>
    <d v="1900-01-09T04:44:53"/>
    <n v="43378"/>
    <n v="0"/>
    <n v="0"/>
    <n v="0"/>
    <n v="6993.908529856003"/>
  </r>
  <r>
    <s v="STND-61527"/>
    <s v="Gasvoda &amp; Associates, Inc."/>
    <s v="Gasvoda &amp; Associates Inc - 1530 Huntington Dr - Calumet City"/>
    <x v="1"/>
    <s v="Outdoor &amp; Garage Lighting"/>
    <x v="1"/>
    <n v="0"/>
    <n v="3275.2040000000002"/>
    <n v="0"/>
    <x v="0"/>
    <x v="0"/>
    <n v="10.1978380583316"/>
    <s v="Qty / 1,000"/>
    <m/>
    <s v="Private-Lighting"/>
    <x v="0"/>
    <n v="3"/>
    <n v="1"/>
    <s v="Lighting"/>
    <n v="0.91633259480590001"/>
    <n v="1.30467645558681"/>
    <n v="3001.1761798386601"/>
    <n v="0"/>
    <n v="0.71"/>
    <n v="2130.8350876854502"/>
    <n v="0"/>
    <n v="4903"/>
    <n v="1"/>
    <n v="1"/>
    <n v="0"/>
    <n v="0"/>
    <n v="14.276973281664301"/>
    <d v="1900-01-09T04:44:53"/>
    <n v="43378"/>
    <n v="0"/>
    <n v="0"/>
    <n v="0"/>
    <n v="21729.911153227036"/>
  </r>
  <r>
    <s v="STND-61527"/>
    <s v="Gasvoda &amp; Associates, Inc."/>
    <s v="Gasvoda &amp; Associates Inc - 1530 Huntington Dr - Calumet City"/>
    <x v="1"/>
    <s v="Outdoor &amp; Garage Lighting"/>
    <x v="1"/>
    <n v="0"/>
    <n v="4216.58"/>
    <n v="0"/>
    <x v="0"/>
    <x v="0"/>
    <n v="10.1978380583316"/>
    <s v="Qty / 1,000"/>
    <m/>
    <s v="Private-Lighting"/>
    <x v="0"/>
    <n v="3"/>
    <n v="1"/>
    <s v="Lighting"/>
    <n v="0.91633259480590001"/>
    <n v="1.30467645558681"/>
    <n v="3863.7896926066601"/>
    <n v="0"/>
    <n v="0.71"/>
    <n v="2743.2906817507301"/>
    <n v="0"/>
    <n v="4903"/>
    <n v="1"/>
    <n v="1"/>
    <n v="0"/>
    <n v="0"/>
    <n v="14.276973281664301"/>
    <d v="1900-01-09T04:44:53"/>
    <n v="43378"/>
    <n v="0"/>
    <n v="0"/>
    <n v="0"/>
    <n v="27975.634119424038"/>
  </r>
  <r>
    <s v="STND-61528"/>
    <s v="All-Star Management No. 24, Inc."/>
    <s v="All Star Management 24 - 7 E 111th St - Chicago"/>
    <x v="1"/>
    <s v="Outdoor &amp; Garage Lighting"/>
    <x v="1"/>
    <n v="0"/>
    <n v="34419.06"/>
    <n v="0"/>
    <x v="0"/>
    <x v="0"/>
    <n v="10.1978380583316"/>
    <s v="Qty / 1,000"/>
    <m/>
    <s v="Private-Lighting"/>
    <x v="0"/>
    <n v="3"/>
    <n v="1"/>
    <s v="Lighting"/>
    <n v="0.91633259480590001"/>
    <n v="1.30467645558681"/>
    <n v="31539.30656058"/>
    <n v="0"/>
    <n v="0.71"/>
    <n v="22392.907658011802"/>
    <n v="0"/>
    <n v="4903"/>
    <n v="1"/>
    <n v="1"/>
    <n v="0"/>
    <n v="0"/>
    <n v="14.276973281664301"/>
    <d v="1900-01-09T04:44:53"/>
    <n v="43346"/>
    <n v="0"/>
    <n v="0"/>
    <n v="0"/>
    <n v="228359.24595157788"/>
  </r>
  <r>
    <s v="STND-61528"/>
    <s v="All-Star Management No. 24, Inc."/>
    <s v="All Star Management 24 - 7 E 111th St - Chicago"/>
    <x v="1"/>
    <s v="Outdoor &amp; Garage Lighting"/>
    <x v="1"/>
    <n v="0"/>
    <n v="4758.1909999999998"/>
    <n v="0.65028399999999997"/>
    <x v="0"/>
    <x v="0"/>
    <n v="10.1978380583316"/>
    <s v="Qty / 1,000"/>
    <m/>
    <s v="Private-Lighting"/>
    <x v="0"/>
    <n v="3"/>
    <n v="1"/>
    <s v="Lighting"/>
    <n v="0.91633259480590001"/>
    <n v="1.30467645558681"/>
    <n v="4360.0855056120799"/>
    <n v="0.84841022424481105"/>
    <n v="0.71"/>
    <n v="3095.6607089845802"/>
    <n v="0.60237125921381596"/>
    <n v="4903"/>
    <n v="1"/>
    <n v="1"/>
    <n v="0"/>
    <n v="0"/>
    <n v="14.276973281664301"/>
    <d v="1900-01-09T04:44:53"/>
    <n v="43346"/>
    <n v="0.84841022424481105"/>
    <n v="0"/>
    <n v="0"/>
    <n v="31569.046593764735"/>
  </r>
  <r>
    <s v="STND-61528"/>
    <s v="All-Star Management No. 24, Inc."/>
    <s v="All Star Management 24 - 7 E 111th St - Chicago"/>
    <x v="1"/>
    <s v="Outdoor &amp; Garage Lighting"/>
    <x v="1"/>
    <n v="0"/>
    <n v="6843.9740000000002"/>
    <n v="0.93533999999999995"/>
    <x v="0"/>
    <x v="0"/>
    <n v="10.1978380583316"/>
    <s v="Qty / 1,000"/>
    <m/>
    <s v="Private-Lighting"/>
    <x v="0"/>
    <n v="3"/>
    <n v="1"/>
    <s v="Lighting"/>
    <n v="0.91633259480590001"/>
    <n v="1.30467645558681"/>
    <n v="6271.3564542041104"/>
    <n v="1.2203160759685601"/>
    <n v="0.71"/>
    <n v="4452.6630824849199"/>
    <n v="0.86642441393767999"/>
    <n v="4903"/>
    <n v="1"/>
    <n v="1"/>
    <n v="0"/>
    <n v="0"/>
    <n v="14.276973281664301"/>
    <d v="1900-01-09T04:44:53"/>
    <n v="43346"/>
    <n v="1.2203160759685601"/>
    <n v="0"/>
    <n v="0"/>
    <n v="45407.537043492812"/>
  </r>
  <r>
    <s v="STND-61530"/>
    <s v="Chatham Park Village Cooperative"/>
    <s v="Chatham Park Village Cooperative - 737 E 83rd Pl - Chicago"/>
    <x v="1"/>
    <s v="Outdoor &amp; Garage Lighting"/>
    <x v="1"/>
    <n v="0"/>
    <n v="77133.995999999999"/>
    <n v="0"/>
    <x v="0"/>
    <x v="0"/>
    <n v="10.1978380583316"/>
    <s v="Qty / 1,000"/>
    <m/>
    <s v="Private-Lighting"/>
    <x v="0"/>
    <n v="3"/>
    <n v="1"/>
    <s v="Lighting"/>
    <n v="0.91633259480590001"/>
    <n v="1.30467645558681"/>
    <n v="70680.394702427904"/>
    <n v="0"/>
    <n v="0.71"/>
    <n v="50183.0802387238"/>
    <n v="0"/>
    <n v="4903"/>
    <n v="1"/>
    <n v="1"/>
    <n v="0"/>
    <n v="0"/>
    <n v="14.276973281664301"/>
    <d v="1900-01-09T04:44:53"/>
    <n v="43329"/>
    <n v="0"/>
    <n v="0"/>
    <n v="0"/>
    <n v="511758.925542766"/>
  </r>
  <r>
    <s v="STND-61530"/>
    <s v="Chatham Park Village Cooperative"/>
    <s v="Chatham Park Village Cooperative - 737 E 83rd Pl - Chicago"/>
    <x v="1"/>
    <s v="Outdoor &amp; Garage Lighting"/>
    <x v="1"/>
    <n v="0"/>
    <n v="858.02499999999998"/>
    <n v="0"/>
    <x v="0"/>
    <x v="0"/>
    <n v="10.1978380583316"/>
    <s v="Qty / 1,000"/>
    <m/>
    <s v="Private-Lighting"/>
    <x v="0"/>
    <n v="3"/>
    <n v="1"/>
    <s v="Lighting"/>
    <n v="0.91633259480590001"/>
    <n v="1.30467645558681"/>
    <n v="786.23627465833204"/>
    <n v="0"/>
    <n v="0.71"/>
    <n v="558.22775500741602"/>
    <n v="0"/>
    <n v="4903"/>
    <n v="1"/>
    <n v="1"/>
    <n v="0"/>
    <n v="0"/>
    <n v="14.276973281664301"/>
    <d v="1900-01-09T04:44:53"/>
    <n v="43329"/>
    <n v="0"/>
    <n v="0"/>
    <n v="0"/>
    <n v="5692.7162452316352"/>
  </r>
  <r>
    <s v="STND-61530"/>
    <s v="Chatham Park Village Cooperative"/>
    <s v="Chatham Park Village Cooperative - 737 E 83rd Pl - Chicago"/>
    <x v="1"/>
    <s v="Outdoor &amp; Garage Lighting"/>
    <x v="1"/>
    <n v="0"/>
    <n v="15694.503000000001"/>
    <n v="0"/>
    <x v="0"/>
    <x v="0"/>
    <n v="10.1978380583316"/>
    <s v="Qty / 1,000"/>
    <m/>
    <s v="Private-Lighting"/>
    <x v="0"/>
    <n v="3"/>
    <n v="1"/>
    <s v="Lighting"/>
    <n v="0.91633259480590001"/>
    <n v="1.30467645558681"/>
    <n v="14381.384658179"/>
    <n v="0"/>
    <n v="0.71"/>
    <n v="10210.783107307099"/>
    <n v="0"/>
    <n v="4903"/>
    <n v="1"/>
    <n v="1"/>
    <n v="0"/>
    <n v="0"/>
    <n v="14.276973281664301"/>
    <d v="1900-01-09T04:44:53"/>
    <n v="43329"/>
    <n v="0"/>
    <n v="0"/>
    <n v="0"/>
    <n v="104127.91257706573"/>
  </r>
  <r>
    <s v="STND-61530"/>
    <s v="Chatham Park Village Cooperative"/>
    <s v="Chatham Park Village Cooperative - 737 E 83rd Pl - Chicago"/>
    <x v="27"/>
    <s v="Outdoor &amp; Garage Lighting"/>
    <x v="18"/>
    <n v="0"/>
    <n v="1455.44"/>
    <n v="0"/>
    <x v="0"/>
    <x v="0"/>
    <n v="8"/>
    <s v="Qty / 1,000"/>
    <m/>
    <s v="Private-Lighting"/>
    <x v="0"/>
    <n v="3"/>
    <n v="1"/>
    <s v="Lighting"/>
    <n v="0.91633259480590001"/>
    <n v="1.30467645558681"/>
    <n v="1333.6671117843"/>
    <n v="0"/>
    <n v="0.71"/>
    <n v="946.90364936685205"/>
    <n v="0"/>
    <n v="6138"/>
    <n v="1.1399999999999999"/>
    <n v="1.32"/>
    <n v="2.5000000000000001E-2"/>
    <n v="0.64"/>
    <n v="11.4043662430759"/>
    <d v="1900-01-07T03:30:12"/>
    <n v="43329"/>
    <n v="0"/>
    <n v="29.247085784743401"/>
    <n v="0"/>
    <n v="7575.2291949348164"/>
  </r>
  <r>
    <s v="STND-61530"/>
    <s v="Chatham Park Village Cooperative"/>
    <s v="Chatham Park Village Cooperative - 737 E 83rd Pl - Chicago"/>
    <x v="27"/>
    <s v="Outdoor &amp; Garage Lighting"/>
    <x v="18"/>
    <n v="0"/>
    <n v="11.2"/>
    <n v="0"/>
    <x v="0"/>
    <x v="0"/>
    <n v="8"/>
    <s v="Qty / 1,000"/>
    <m/>
    <s v="Private-Lighting"/>
    <x v="0"/>
    <n v="3"/>
    <n v="1"/>
    <s v="Lighting"/>
    <n v="0.91633259480590001"/>
    <n v="1.30467645558681"/>
    <n v="10.262925061826101"/>
    <n v="0"/>
    <n v="0.71"/>
    <n v="7.2866767938965102"/>
    <n v="0"/>
    <n v="6138"/>
    <n v="1.1399999999999999"/>
    <n v="1.32"/>
    <n v="2.5000000000000001E-2"/>
    <n v="0.64"/>
    <n v="11.4043662430759"/>
    <d v="1900-01-07T03:30:12"/>
    <n v="43329"/>
    <n v="0"/>
    <n v="0.225064146092677"/>
    <n v="0"/>
    <n v="58.293414351172082"/>
  </r>
  <r>
    <s v="STND-61530"/>
    <s v="Chatham Park Village Cooperative"/>
    <s v="Chatham Park Village Cooperative - 737 E 83rd Pl - Chicago"/>
    <x v="27"/>
    <s v="Outdoor &amp; Garage Lighting"/>
    <x v="18"/>
    <n v="0"/>
    <n v="286.44"/>
    <n v="0"/>
    <x v="0"/>
    <x v="0"/>
    <n v="8"/>
    <s v="Qty / 1,000"/>
    <m/>
    <s v="Private-Lighting"/>
    <x v="0"/>
    <n v="3"/>
    <n v="1"/>
    <s v="Lighting"/>
    <n v="0.91633259480590001"/>
    <n v="1.30467645558681"/>
    <n v="262.47430845620198"/>
    <n v="0"/>
    <n v="0.71"/>
    <n v="186.35675900390299"/>
    <n v="0"/>
    <n v="6138"/>
    <n v="1.1399999999999999"/>
    <n v="1.32"/>
    <n v="2.5000000000000001E-2"/>
    <n v="0.64"/>
    <n v="11.4043662430759"/>
    <d v="1900-01-07T03:30:12"/>
    <n v="43329"/>
    <n v="0"/>
    <n v="5.7560155363202199"/>
    <n v="0"/>
    <n v="1490.854072031224"/>
  </r>
  <r>
    <s v="STND-61533"/>
    <s v="First Midwest Property Services, LLC"/>
    <s v="First Midwest Property Services LLC - 483 N Mulford Rd - Rockford"/>
    <x v="1"/>
    <s v="Outdoor &amp; Garage Lighting"/>
    <x v="1"/>
    <n v="0"/>
    <n v="5903.2120000000004"/>
    <n v="0"/>
    <x v="0"/>
    <x v="0"/>
    <n v="10.1978380583316"/>
    <s v="Qty / 1,000"/>
    <m/>
    <s v="Private-Lighting"/>
    <x v="0"/>
    <n v="3"/>
    <n v="1"/>
    <s v="Lighting"/>
    <n v="0.91633259480590001"/>
    <n v="1.30467645558681"/>
    <n v="5409.3055696493302"/>
    <n v="0"/>
    <n v="0.71"/>
    <n v="3840.6069544510201"/>
    <n v="0"/>
    <n v="4903"/>
    <n v="1"/>
    <n v="1"/>
    <n v="0"/>
    <n v="0"/>
    <n v="14.276973281664301"/>
    <d v="1900-01-09T04:44:53"/>
    <n v="43455"/>
    <n v="0"/>
    <n v="0"/>
    <n v="0"/>
    <n v="39165.887767193628"/>
  </r>
  <r>
    <s v="STND-61538"/>
    <s v="First Midwest Property Services, LLC"/>
    <s v="First Midwest Property Services LLC - 4304 E Lincolnway Ave Unit D - Sterling"/>
    <x v="1"/>
    <s v="Outdoor &amp; Garage Lighting"/>
    <x v="1"/>
    <n v="0"/>
    <n v="5863.9880000000003"/>
    <n v="0"/>
    <x v="0"/>
    <x v="0"/>
    <n v="10.1978380583316"/>
    <s v="Qty / 1,000"/>
    <m/>
    <s v="Private-Lighting"/>
    <x v="0"/>
    <n v="3"/>
    <n v="1"/>
    <s v="Lighting"/>
    <n v="0.91633259480590001"/>
    <n v="1.30467645558681"/>
    <n v="5373.3633399506598"/>
    <n v="0"/>
    <n v="0.71"/>
    <n v="3815.0879713649701"/>
    <n v="0"/>
    <n v="4903"/>
    <n v="1"/>
    <n v="1"/>
    <n v="0"/>
    <n v="0"/>
    <n v="14.276973281664301"/>
    <d v="1900-01-09T04:44:53"/>
    <n v="43455"/>
    <n v="0"/>
    <n v="0"/>
    <n v="0"/>
    <n v="38905.649310268789"/>
  </r>
  <r>
    <s v="STND-61538"/>
    <s v="First Midwest Property Services, LLC"/>
    <s v="First Midwest Property Services LLC - 4304 E Lincolnway Ave Unit D - Sterling"/>
    <x v="1"/>
    <s v="Outdoor &amp; Garage Lighting"/>
    <x v="1"/>
    <n v="0"/>
    <n v="1475.8030000000001"/>
    <n v="0"/>
    <x v="0"/>
    <x v="0"/>
    <n v="10.1978380583316"/>
    <s v="Qty / 1,000"/>
    <m/>
    <s v="Private-Lighting"/>
    <x v="0"/>
    <n v="3"/>
    <n v="1"/>
    <s v="Lighting"/>
    <n v="0.91633259480590001"/>
    <n v="1.30467645558681"/>
    <n v="1352.3263924123301"/>
    <n v="0"/>
    <n v="0.71"/>
    <n v="960.15173861275503"/>
    <n v="0"/>
    <n v="4903"/>
    <n v="1"/>
    <n v="1"/>
    <n v="0"/>
    <n v="0"/>
    <n v="14.276973281664301"/>
    <d v="1900-01-09T04:44:53"/>
    <n v="43455"/>
    <n v="0"/>
    <n v="0"/>
    <n v="0"/>
    <n v="9791.471941798407"/>
  </r>
  <r>
    <s v="STND-61538"/>
    <s v="First Midwest Property Services, LLC"/>
    <s v="First Midwest Property Services LLC - 4304 E Lincolnway Ave Unit D - Sterling"/>
    <x v="1"/>
    <s v="Outdoor &amp; Garage Lighting"/>
    <x v="1"/>
    <n v="0"/>
    <n v="3221.2710000000002"/>
    <n v="0"/>
    <x v="0"/>
    <x v="0"/>
    <n v="10.1978380583316"/>
    <s v="Qty / 1,000"/>
    <m/>
    <s v="Private-Lighting"/>
    <x v="0"/>
    <n v="3"/>
    <n v="1"/>
    <s v="Lighting"/>
    <n v="0.91633259480590001"/>
    <n v="1.30467645558681"/>
    <n v="2951.7556140030001"/>
    <n v="0"/>
    <n v="0.71"/>
    <n v="2095.7464859421302"/>
    <n v="0"/>
    <n v="4903"/>
    <n v="1"/>
    <n v="1"/>
    <n v="0"/>
    <n v="0"/>
    <n v="14.276973281664301"/>
    <d v="1900-01-09T04:44:53"/>
    <n v="43455"/>
    <n v="0"/>
    <n v="0"/>
    <n v="0"/>
    <n v="21372.083274955367"/>
  </r>
  <r>
    <s v="STND-61539"/>
    <s v="First Midwest Property Services, LLC"/>
    <s v="First Midwest Property Services LLC - 4312 E Lincolnway Ave BLDG - Sterling"/>
    <x v="1"/>
    <s v="Outdoor &amp; Garage Lighting"/>
    <x v="1"/>
    <n v="0"/>
    <n v="8795.982"/>
    <n v="0"/>
    <x v="0"/>
    <x v="0"/>
    <n v="10.1978380583316"/>
    <s v="Qty / 1,000"/>
    <m/>
    <s v="Private-Lighting"/>
    <x v="0"/>
    <n v="3"/>
    <n v="1"/>
    <s v="Lighting"/>
    <n v="0.91633259480590001"/>
    <n v="1.30467645558681"/>
    <n v="8060.0450099259897"/>
    <n v="0"/>
    <n v="0.71"/>
    <n v="5722.6319570474498"/>
    <n v="0"/>
    <n v="4903"/>
    <n v="1"/>
    <n v="1"/>
    <n v="0"/>
    <n v="0"/>
    <n v="14.276973281664301"/>
    <d v="1900-01-09T04:44:53"/>
    <n v="43455"/>
    <n v="0"/>
    <n v="0"/>
    <n v="0"/>
    <n v="58358.473965403129"/>
  </r>
  <r>
    <s v="STND-61539"/>
    <s v="First Midwest Property Services, LLC"/>
    <s v="First Midwest Property Services LLC - 4312 E Lincolnway Ave BLDG - Sterling"/>
    <x v="1"/>
    <s v="Outdoor &amp; Garage Lighting"/>
    <x v="1"/>
    <n v="0"/>
    <n v="1475.8030000000001"/>
    <n v="0"/>
    <x v="0"/>
    <x v="0"/>
    <n v="10.1978380583316"/>
    <s v="Qty / 1,000"/>
    <m/>
    <s v="Private-Lighting"/>
    <x v="0"/>
    <n v="3"/>
    <n v="1"/>
    <s v="Lighting"/>
    <n v="0.91633259480590001"/>
    <n v="1.30467645558681"/>
    <n v="1352.3263924123301"/>
    <n v="0"/>
    <n v="0.71"/>
    <n v="960.15173861275503"/>
    <n v="0"/>
    <n v="4903"/>
    <n v="1"/>
    <n v="1"/>
    <n v="0"/>
    <n v="0"/>
    <n v="14.276973281664301"/>
    <d v="1900-01-09T04:44:53"/>
    <n v="43455"/>
    <n v="0"/>
    <n v="0"/>
    <n v="0"/>
    <n v="9791.471941798407"/>
  </r>
  <r>
    <s v="STND-61539"/>
    <s v="First Midwest Property Services, LLC"/>
    <s v="First Midwest Property Services LLC - 4312 E Lincolnway Ave BLDG - Sterling"/>
    <x v="1"/>
    <s v="Outdoor &amp; Garage Lighting"/>
    <x v="1"/>
    <n v="0"/>
    <n v="5368.7849999999999"/>
    <n v="0"/>
    <x v="0"/>
    <x v="0"/>
    <n v="10.1978380583316"/>
    <s v="Qty / 1,000"/>
    <m/>
    <s v="Private-Lighting"/>
    <x v="0"/>
    <n v="3"/>
    <n v="1"/>
    <s v="Lighting"/>
    <n v="0.91633259480590001"/>
    <n v="1.30467645558681"/>
    <n v="4919.5926900049899"/>
    <n v="0"/>
    <n v="0.71"/>
    <n v="3492.9108099035402"/>
    <n v="0"/>
    <n v="4903"/>
    <n v="1"/>
    <n v="1"/>
    <n v="0"/>
    <n v="0"/>
    <n v="14.276973281664301"/>
    <d v="1900-01-09T04:44:53"/>
    <n v="43455"/>
    <n v="0"/>
    <n v="0"/>
    <n v="0"/>
    <n v="35620.138791592173"/>
  </r>
  <r>
    <s v="STND-61540"/>
    <s v="First Midwest Property Services, LLC"/>
    <s v="First Midwest Property Services - 4204 E Lincolnway Ave - Sterling"/>
    <x v="1"/>
    <s v="Outdoor &amp; Garage Lighting"/>
    <x v="1"/>
    <n v="0"/>
    <n v="7329.9849999999997"/>
    <n v="0"/>
    <x v="0"/>
    <x v="0"/>
    <n v="10.1978380583316"/>
    <s v="Qty / 1,000"/>
    <m/>
    <s v="Private-Lighting"/>
    <x v="0"/>
    <n v="3"/>
    <n v="1"/>
    <s v="Lighting"/>
    <n v="0.91633259480590001"/>
    <n v="1.30467645558681"/>
    <n v="6716.7041749383197"/>
    <n v="0"/>
    <n v="0.71"/>
    <n v="4768.85996420621"/>
    <n v="0"/>
    <n v="4903"/>
    <n v="1"/>
    <n v="1"/>
    <n v="0"/>
    <n v="0"/>
    <n v="14.276973281664301"/>
    <d v="1900-01-09T04:44:53"/>
    <n v="43455"/>
    <n v="0"/>
    <n v="0"/>
    <n v="0"/>
    <n v="48632.061637835963"/>
  </r>
  <r>
    <s v="STND-61540"/>
    <s v="First Midwest Property Services, LLC"/>
    <s v="First Midwest Property Services - 4204 E Lincolnway Ave - Sterling"/>
    <x v="1"/>
    <s v="Outdoor &amp; Garage Lighting"/>
    <x v="1"/>
    <n v="0"/>
    <n v="1475.8030000000001"/>
    <n v="0"/>
    <x v="0"/>
    <x v="0"/>
    <n v="10.1978380583316"/>
    <s v="Qty / 1,000"/>
    <m/>
    <s v="Private-Lighting"/>
    <x v="0"/>
    <n v="3"/>
    <n v="1"/>
    <s v="Lighting"/>
    <n v="0.91633259480590001"/>
    <n v="1.30467645558681"/>
    <n v="1352.3263924123301"/>
    <n v="0"/>
    <n v="0.71"/>
    <n v="960.15173861275503"/>
    <n v="0"/>
    <n v="4903"/>
    <n v="1"/>
    <n v="1"/>
    <n v="0"/>
    <n v="0"/>
    <n v="14.276973281664301"/>
    <d v="1900-01-09T04:44:53"/>
    <n v="43455"/>
    <n v="0"/>
    <n v="0"/>
    <n v="0"/>
    <n v="9791.471941798407"/>
  </r>
  <r>
    <s v="STND-61540"/>
    <s v="First Midwest Property Services, LLC"/>
    <s v="First Midwest Property Services - 4204 E Lincolnway Ave - Sterling"/>
    <x v="1"/>
    <s v="Outdoor &amp; Garage Lighting"/>
    <x v="1"/>
    <n v="0"/>
    <n v="1073.7570000000001"/>
    <n v="0"/>
    <x v="0"/>
    <x v="0"/>
    <n v="10.1978380583316"/>
    <s v="Qty / 1,000"/>
    <m/>
    <s v="Private-Lighting"/>
    <x v="0"/>
    <n v="3"/>
    <n v="1"/>
    <s v="Lighting"/>
    <n v="0.91633259480590001"/>
    <n v="1.30467645558681"/>
    <n v="983.91853800099898"/>
    <n v="0"/>
    <n v="0.71"/>
    <n v="698.58216198070897"/>
    <n v="0"/>
    <n v="4903"/>
    <n v="1"/>
    <n v="1"/>
    <n v="0"/>
    <n v="0"/>
    <n v="14.276973281664301"/>
    <d v="1900-01-09T04:44:53"/>
    <n v="43455"/>
    <n v="0"/>
    <n v="0"/>
    <n v="0"/>
    <n v="7124.0277583184443"/>
  </r>
  <r>
    <s v="STND-61542"/>
    <s v="First Midwest Property Services, LLC"/>
    <s v="First Midwest Property Services LLC (Sprinkler RM) - 452 State Route 176 Sprinkler RM - Island Lake"/>
    <x v="1"/>
    <s v="Outdoor &amp; Garage Lighting"/>
    <x v="1"/>
    <n v="0"/>
    <n v="8795.982"/>
    <n v="0"/>
    <x v="0"/>
    <x v="0"/>
    <n v="10.1978380583316"/>
    <s v="Qty / 1,000"/>
    <m/>
    <s v="Private-Lighting"/>
    <x v="0"/>
    <n v="3"/>
    <n v="1"/>
    <s v="Lighting"/>
    <n v="0.91633259480590001"/>
    <n v="1.30467645558681"/>
    <n v="8060.0450099259897"/>
    <n v="0"/>
    <n v="0.71"/>
    <n v="5722.6319570474498"/>
    <n v="0"/>
    <n v="4903"/>
    <n v="1"/>
    <n v="1"/>
    <n v="0"/>
    <n v="0"/>
    <n v="14.276973281664301"/>
    <d v="1900-01-09T04:44:53"/>
    <n v="43455"/>
    <n v="0"/>
    <n v="0"/>
    <n v="0"/>
    <n v="58358.473965403129"/>
  </r>
  <r>
    <s v="STND-61542"/>
    <s v="First Midwest Property Services, LLC"/>
    <s v="First Midwest Property Services LLC (Sprinkler RM) - 452 State Route 176 Sprinkler RM - Island Lake"/>
    <x v="1"/>
    <s v="Outdoor &amp; Garage Lighting"/>
    <x v="1"/>
    <n v="0"/>
    <n v="1470.9"/>
    <n v="0"/>
    <x v="0"/>
    <x v="0"/>
    <n v="10.1978380583316"/>
    <s v="Qty / 1,000"/>
    <m/>
    <s v="Private-Lighting"/>
    <x v="0"/>
    <n v="3"/>
    <n v="1"/>
    <s v="Lighting"/>
    <n v="0.91633259480590001"/>
    <n v="1.30467645558681"/>
    <n v="1347.8336136999999"/>
    <n v="0"/>
    <n v="0.71"/>
    <n v="956.96186572699901"/>
    <n v="0"/>
    <n v="4903"/>
    <n v="1"/>
    <n v="1"/>
    <n v="0"/>
    <n v="0"/>
    <n v="14.276973281664301"/>
    <d v="1900-01-09T04:44:53"/>
    <n v="43455"/>
    <n v="0"/>
    <n v="0"/>
    <n v="0"/>
    <n v="9758.942134682804"/>
  </r>
  <r>
    <s v="STND-61542"/>
    <s v="First Midwest Property Services, LLC"/>
    <s v="First Midwest Property Services LLC (Sprinkler RM) - 452 State Route 176 Sprinkler RM - Island Lake"/>
    <x v="1"/>
    <s v="Outdoor &amp; Garage Lighting"/>
    <x v="1"/>
    <n v="0"/>
    <n v="2525.0450000000001"/>
    <n v="0"/>
    <x v="0"/>
    <x v="0"/>
    <n v="10.1978380583316"/>
    <s v="Qty / 1,000"/>
    <m/>
    <s v="Private-Lighting"/>
    <x v="0"/>
    <n v="3"/>
    <n v="1"/>
    <s v="Lighting"/>
    <n v="0.91633259480590001"/>
    <n v="1.30467645558681"/>
    <n v="2313.7810368516598"/>
    <n v="0"/>
    <n v="0.71"/>
    <n v="1642.78453616468"/>
    <n v="0"/>
    <n v="4903"/>
    <n v="1"/>
    <n v="1"/>
    <n v="0"/>
    <n v="0"/>
    <n v="14.276973281664301"/>
    <d v="1900-01-09T04:44:53"/>
    <n v="43455"/>
    <n v="0"/>
    <n v="0"/>
    <n v="0"/>
    <n v="16752.850664538801"/>
  </r>
  <r>
    <s v="STND-61542"/>
    <s v="First Midwest Property Services, LLC"/>
    <s v="First Midwest Property Services LLC (Sprinkler RM) - 452 State Route 176 Sprinkler RM - Island Lake"/>
    <x v="1"/>
    <s v="Outdoor &amp; Garage Lighting"/>
    <x v="1"/>
    <n v="0"/>
    <n v="1941.588"/>
    <n v="0"/>
    <x v="0"/>
    <x v="0"/>
    <n v="10.1978380583316"/>
    <s v="Qty / 1,000"/>
    <m/>
    <s v="Private-Lighting"/>
    <x v="0"/>
    <n v="3"/>
    <n v="1"/>
    <s v="Lighting"/>
    <n v="0.91633259480590001"/>
    <n v="1.30467645558681"/>
    <n v="1779.1403700840001"/>
    <n v="0"/>
    <n v="0.71"/>
    <n v="1263.18966275964"/>
    <n v="0"/>
    <n v="4903"/>
    <n v="1"/>
    <n v="1"/>
    <n v="0"/>
    <n v="0"/>
    <n v="14.276973281664301"/>
    <d v="1900-01-09T04:44:53"/>
    <n v="43455"/>
    <n v="0"/>
    <n v="0"/>
    <n v="0"/>
    <n v="12881.803617781316"/>
  </r>
  <r>
    <s v="STND-61543"/>
    <s v="First Midwest Property Services, LLC"/>
    <s v="First Midwest Property Services LLC - 483 N Mulford Rd  - Rockford"/>
    <x v="0"/>
    <s v="Indoor Lighting"/>
    <x v="6"/>
    <n v="0"/>
    <n v="43036.987999999998"/>
    <n v="9.6772500000000008"/>
    <x v="0"/>
    <x v="0"/>
    <n v="15"/>
    <s v="Qty / 1,000"/>
    <m/>
    <s v="Private-Lighting"/>
    <x v="0"/>
    <n v="3"/>
    <n v="1"/>
    <s v="Lighting"/>
    <n v="0.91633259480590001"/>
    <n v="1.30467645558681"/>
    <n v="39436.194886670397"/>
    <n v="12.625680229827401"/>
    <n v="0.71"/>
    <n v="27999.698369536"/>
    <n v="8.9642329631774693"/>
    <n v="2885"/>
    <n v="1.165"/>
    <n v="1.3779999999999999"/>
    <n v="2.5499999999999998E-2"/>
    <n v="0.55000000000000004"/>
    <n v="24.263431542460999"/>
    <d v="1900-01-16T07:56:40"/>
    <n v="43454"/>
    <n v="16.658767950689299"/>
    <n v="863.19568206874999"/>
    <n v="0"/>
    <n v="419995.47554303997"/>
  </r>
  <r>
    <s v="STND-61544"/>
    <s v="J Sterling Morton High School District 201"/>
    <s v="J Sterling Morton HS District 201 - Phase 3 - 2423 S Austin Blvd - Cicero"/>
    <x v="0"/>
    <s v="Indoor Lighting"/>
    <x v="12"/>
    <n v="0"/>
    <n v="1063.056"/>
    <n v="0.28987200000000002"/>
    <x v="0"/>
    <x v="1"/>
    <n v="15"/>
    <s v="Qty / 1,000"/>
    <m/>
    <s v="Public-Lighting"/>
    <x v="0"/>
    <n v="3"/>
    <n v="1"/>
    <s v="Lighting"/>
    <n v="0.99829244462109001"/>
    <n v="0.987374621353864"/>
    <n v="1061.2407730091199"/>
    <n v="0.28621225624108698"/>
    <n v="0.71"/>
    <n v="753.480948836474"/>
    <n v="0.20321070193117199"/>
    <n v="2979"/>
    <n v="1.17333333333333"/>
    <n v="1.323"/>
    <n v="2.1333333333333301E-2"/>
    <n v="0.72"/>
    <n v="23.497818059751602"/>
    <d v="1900-01-15T18:49:11"/>
    <n v="43386"/>
    <n v="0.300466381373444"/>
    <n v="19.295286781984"/>
    <n v="0"/>
    <n v="11302.21423254711"/>
  </r>
  <r>
    <s v="STND-61544"/>
    <s v="J Sterling Morton High School District 201"/>
    <s v="J Sterling Morton HS District 201 - Phase 3 - 2423 S Austin Blvd - Cicero"/>
    <x v="0"/>
    <s v="Indoor Lighting"/>
    <x v="12"/>
    <n v="0"/>
    <n v="404.31"/>
    <n v="0.110246"/>
    <x v="0"/>
    <x v="1"/>
    <n v="15"/>
    <s v="Qty / 1,000"/>
    <m/>
    <s v="Public-Lighting"/>
    <x v="0"/>
    <n v="3"/>
    <n v="1"/>
    <s v="Lighting"/>
    <n v="0.99829244462109001"/>
    <n v="0.987374621353864"/>
    <n v="403.61961828475302"/>
    <n v="0.108854102505778"/>
    <n v="0.71"/>
    <n v="286.56992898217499"/>
    <n v="7.7286412779102406E-2"/>
    <n v="2979"/>
    <n v="1.17333333333333"/>
    <n v="1.323"/>
    <n v="2.1333333333333301E-2"/>
    <n v="0.72"/>
    <n v="23.497818059751602"/>
    <d v="1900-01-15T18:49:11"/>
    <n v="43386"/>
    <n v="0.114275323870179"/>
    <n v="7.3385385142682402"/>
    <n v="0"/>
    <n v="4298.5489347326247"/>
  </r>
  <r>
    <s v="STND-61544"/>
    <s v="J Sterling Morton High School District 201"/>
    <s v="J Sterling Morton HS District 201 - Phase 3 - 2423 S Austin Blvd - Cicero"/>
    <x v="0"/>
    <s v="Indoor Lighting"/>
    <x v="12"/>
    <n v="0"/>
    <n v="278.834"/>
    <n v="7.6032000000000002E-2"/>
    <x v="0"/>
    <x v="1"/>
    <n v="15"/>
    <s v="Qty / 1,000"/>
    <m/>
    <s v="Public-Lighting"/>
    <x v="0"/>
    <n v="3"/>
    <n v="1"/>
    <s v="Lighting"/>
    <n v="0.99829244462109001"/>
    <n v="0.987374621353864"/>
    <n v="278.35787550347698"/>
    <n v="7.5072067210776999E-2"/>
    <n v="0.71"/>
    <n v="197.634091607469"/>
    <n v="5.3301167719651703E-2"/>
    <n v="2979"/>
    <n v="1.17333333333333"/>
    <n v="1.323"/>
    <n v="2.1333333333333301E-2"/>
    <n v="0.72"/>
    <n v="23.497818059751602"/>
    <d v="1900-01-15T18:49:11"/>
    <n v="43386"/>
    <n v="7.8810854130739294E-2"/>
    <n v="5.0610522818814001"/>
    <n v="0"/>
    <n v="2964.5113741120349"/>
  </r>
  <r>
    <s v="STND-61544"/>
    <s v="J Sterling Morton High School District 201"/>
    <s v="J Sterling Morton HS District 201 - Phase 3 - 2423 S Austin Blvd - Cicero"/>
    <x v="7"/>
    <s v="Indoor Lighting"/>
    <x v="12"/>
    <n v="0"/>
    <n v="200.761"/>
    <n v="0.18057599999999999"/>
    <x v="0"/>
    <x v="1"/>
    <n v="8"/>
    <s v="Qty / 1,000"/>
    <m/>
    <s v="Public-Lighting"/>
    <x v="0"/>
    <n v="3"/>
    <n v="1"/>
    <s v="Lighting"/>
    <n v="0.99829244462109001"/>
    <n v="0.987374621353864"/>
    <n v="200.418189474575"/>
    <n v="0.178296159625595"/>
    <n v="0.71"/>
    <n v="142.296914526948"/>
    <n v="0.126590273334173"/>
    <n v="2979"/>
    <n v="1.17333333333333"/>
    <n v="1.323"/>
    <n v="2.1333333333333301E-2"/>
    <n v="0.72"/>
    <n v="23.497818059751602"/>
    <d v="1900-01-15T18:49:11"/>
    <n v="43386"/>
    <n v="0.23643256239221799"/>
    <n v="3.64396708135591"/>
    <n v="0"/>
    <n v="1138.375316215584"/>
  </r>
  <r>
    <s v="STND-61544"/>
    <s v="J Sterling Morton High School District 201"/>
    <s v="J Sterling Morton HS District 201 - Phase 3 - 2423 S Austin Blvd - Cicero"/>
    <x v="7"/>
    <s v="Indoor Lighting"/>
    <x v="12"/>
    <n v="0"/>
    <n v="238.40299999999999"/>
    <n v="0.21443400000000001"/>
    <x v="0"/>
    <x v="1"/>
    <n v="8"/>
    <s v="Qty / 1,000"/>
    <m/>
    <s v="Public-Lighting"/>
    <x v="0"/>
    <n v="3"/>
    <n v="1"/>
    <s v="Lighting"/>
    <n v="0.99829244462109001"/>
    <n v="0.987374621353864"/>
    <n v="237.99591367500199"/>
    <n v="0.211726689555395"/>
    <n v="0.71"/>
    <n v="168.97709870925101"/>
    <n v="0.15032594958432999"/>
    <n v="2979"/>
    <n v="1.17333333333333"/>
    <n v="1.323"/>
    <n v="2.1333333333333301E-2"/>
    <n v="0.72"/>
    <n v="23.497818059751602"/>
    <d v="1900-01-15T18:49:11"/>
    <n v="43386"/>
    <n v="0.28076366784075901"/>
    <n v="4.3271984304545796"/>
    <n v="0"/>
    <n v="1351.8167896740081"/>
  </r>
  <r>
    <s v="STND-61546"/>
    <s v="Catholic Bishop of Chicago"/>
    <s v="Catholic Bishop of Chicago - St Gall School - 5525 S Sawyer Ave  Unit BD - Chicago"/>
    <x v="0"/>
    <s v="Indoor Lighting"/>
    <x v="12"/>
    <n v="0"/>
    <n v="7500.6450000000004"/>
    <n v="2.045261"/>
    <x v="0"/>
    <x v="0"/>
    <n v="15"/>
    <s v="Qty / 1,000"/>
    <m/>
    <s v="Private-Lighting"/>
    <x v="0"/>
    <n v="3"/>
    <n v="1"/>
    <s v="Lighting"/>
    <n v="0.91633259480590001"/>
    <n v="1.30467645558681"/>
    <n v="6873.0854955678997"/>
    <n v="2.6684038722299301"/>
    <n v="0.71"/>
    <n v="4879.89070185321"/>
    <n v="1.8945667492832501"/>
    <n v="2979"/>
    <n v="1.17333333333333"/>
    <n v="1.323"/>
    <n v="2.1333333333333301E-2"/>
    <n v="0.72"/>
    <n v="23.497818059751602"/>
    <d v="1900-01-15T18:49:11"/>
    <n v="43377"/>
    <n v="2.8012974219261002"/>
    <n v="124.965190828507"/>
    <n v="0"/>
    <n v="73198.360527798155"/>
  </r>
  <r>
    <s v="STND-61548"/>
    <s v="Medinah Shriners"/>
    <s v="Shriners International DBA Medinah Shriners - 550 N Shriner Dr - Addison"/>
    <x v="1"/>
    <s v="Outdoor &amp; Garage Lighting"/>
    <x v="1"/>
    <n v="0"/>
    <n v="1568.96"/>
    <n v="0"/>
    <x v="0"/>
    <x v="0"/>
    <n v="10.1978380583316"/>
    <s v="Qty / 1,000"/>
    <m/>
    <s v="Private-Lighting"/>
    <x v="0"/>
    <n v="3"/>
    <n v="1"/>
    <s v="Lighting"/>
    <n v="0.91633259480590001"/>
    <n v="1.30467645558681"/>
    <n v="1437.68918794666"/>
    <n v="0"/>
    <n v="0.71"/>
    <n v="1020.75932344213"/>
    <n v="0"/>
    <n v="4903"/>
    <n v="1"/>
    <n v="1"/>
    <n v="0"/>
    <n v="0"/>
    <n v="14.276973281664301"/>
    <d v="1900-01-09T04:44:53"/>
    <n v="43366"/>
    <n v="0"/>
    <n v="0"/>
    <n v="0"/>
    <n v="10409.538276994968"/>
  </r>
  <r>
    <s v="STND-61548"/>
    <s v="Medinah Shriners"/>
    <s v="Shriners International DBA Medinah Shriners - 550 N Shriner Dr - Addison"/>
    <x v="63"/>
    <s v="Outdoor &amp; Garage Lighting"/>
    <x v="1"/>
    <n v="0"/>
    <n v="3363.4580000000001"/>
    <n v="0"/>
    <x v="0"/>
    <x v="0"/>
    <n v="10.1978380583316"/>
    <s v="Qty / 1,000"/>
    <m/>
    <s v="Private-Lighting"/>
    <x v="0"/>
    <n v="3"/>
    <n v="1"/>
    <s v="Lighting"/>
    <n v="0.91633259480590001"/>
    <n v="1.30467645558681"/>
    <n v="3082.0461966606599"/>
    <n v="0"/>
    <n v="0.71"/>
    <n v="2188.2527996290701"/>
    <n v="0"/>
    <n v="4903"/>
    <n v="1"/>
    <n v="1"/>
    <n v="0"/>
    <n v="0"/>
    <n v="14.276973281664301"/>
    <d v="1900-01-09T04:44:53"/>
    <n v="43366"/>
    <n v="0"/>
    <n v="0"/>
    <n v="0"/>
    <n v="22315.447681308004"/>
  </r>
  <r>
    <s v="STND-61548"/>
    <s v="Medinah Shriners"/>
    <s v="Shriners International DBA Medinah Shriners - 550 N Shriner Dr - Addison"/>
    <x v="63"/>
    <s v="Outdoor &amp; Garage Lighting"/>
    <x v="1"/>
    <n v="0"/>
    <n v="1912.17"/>
    <n v="0"/>
    <x v="0"/>
    <x v="0"/>
    <n v="10.1978380583316"/>
    <s v="Qty / 1,000"/>
    <m/>
    <s v="Private-Lighting"/>
    <x v="0"/>
    <n v="3"/>
    <n v="1"/>
    <s v="Lighting"/>
    <n v="0.91633259480590001"/>
    <n v="1.30467645558681"/>
    <n v="1752.18369781"/>
    <n v="0"/>
    <n v="0.71"/>
    <n v="1244.0504254451"/>
    <n v="0"/>
    <n v="4903"/>
    <n v="1"/>
    <n v="1"/>
    <n v="0"/>
    <n v="0"/>
    <n v="14.276973281664301"/>
    <d v="1900-01-09T04:44:53"/>
    <n v="43366"/>
    <n v="0"/>
    <n v="0"/>
    <n v="0"/>
    <n v="12686.624775087659"/>
  </r>
  <r>
    <s v="STND-61548"/>
    <s v="Medinah Shriners"/>
    <s v="Shriners International DBA Medinah Shriners - 550 N Shriner Dr - Addison"/>
    <x v="63"/>
    <s v="Outdoor &amp; Garage Lighting"/>
    <x v="1"/>
    <n v="0"/>
    <n v="13453.832"/>
    <n v="0"/>
    <x v="0"/>
    <x v="0"/>
    <n v="10.1978380583316"/>
    <s v="Qty / 1,000"/>
    <m/>
    <s v="Private-Lighting"/>
    <x v="0"/>
    <n v="3"/>
    <n v="1"/>
    <s v="Lighting"/>
    <n v="0.91633259480590001"/>
    <n v="1.30467645558681"/>
    <n v="12328.1847866426"/>
    <n v="0"/>
    <n v="0.71"/>
    <n v="8753.0111985162803"/>
    <n v="0"/>
    <n v="4903"/>
    <n v="1"/>
    <n v="1"/>
    <n v="0"/>
    <n v="0"/>
    <n v="14.276973281664301"/>
    <d v="1900-01-09T04:44:53"/>
    <n v="43366"/>
    <n v="0"/>
    <n v="0"/>
    <n v="0"/>
    <n v="89261.790725232015"/>
  </r>
  <r>
    <s v="STND-61548"/>
    <s v="Medinah Shriners"/>
    <s v="Shriners International DBA Medinah Shriners - 550 N Shriner Dr - Addison"/>
    <x v="63"/>
    <s v="Outdoor &amp; Garage Lighting"/>
    <x v="1"/>
    <n v="0"/>
    <n v="5285.4340000000002"/>
    <n v="0"/>
    <x v="0"/>
    <x v="0"/>
    <n v="10.1978380583316"/>
    <s v="Qty / 1,000"/>
    <m/>
    <s v="Private-Lighting"/>
    <x v="0"/>
    <n v="3"/>
    <n v="1"/>
    <s v="Lighting"/>
    <n v="0.91633259480590001"/>
    <n v="1.30467645558681"/>
    <n v="4843.2154518953303"/>
    <n v="0"/>
    <n v="0.71"/>
    <n v="3438.6829708456798"/>
    <n v="0"/>
    <n v="4903"/>
    <n v="1"/>
    <n v="1"/>
    <n v="0"/>
    <n v="0"/>
    <n v="14.276973281664301"/>
    <d v="1900-01-09T04:44:53"/>
    <n v="43366"/>
    <n v="0"/>
    <n v="0"/>
    <n v="0"/>
    <n v="35067.132070626845"/>
  </r>
  <r>
    <s v="STND-61548"/>
    <s v="Medinah Shriners"/>
    <s v="Shriners International DBA Medinah Shriners - 550 N Shriner Dr - Addison"/>
    <x v="63"/>
    <s v="Outdoor &amp; Garage Lighting"/>
    <x v="1"/>
    <n v="0"/>
    <n v="7452.56"/>
    <n v="0"/>
    <x v="0"/>
    <x v="0"/>
    <n v="10.1978380583316"/>
    <s v="Qty / 1,000"/>
    <m/>
    <s v="Private-Lighting"/>
    <x v="0"/>
    <n v="3"/>
    <n v="1"/>
    <s v="Lighting"/>
    <n v="0.91633259480590001"/>
    <n v="1.30467645558681"/>
    <n v="6829.0236427466598"/>
    <n v="0"/>
    <n v="0.71"/>
    <n v="4848.6067863501303"/>
    <n v="0"/>
    <n v="4903"/>
    <n v="1"/>
    <n v="1"/>
    <n v="0"/>
    <n v="0"/>
    <n v="14.276973281664301"/>
    <d v="1900-01-09T04:44:53"/>
    <n v="43366"/>
    <n v="0"/>
    <n v="0"/>
    <n v="0"/>
    <n v="49445.306815726231"/>
  </r>
  <r>
    <s v="STND-61548"/>
    <s v="Medinah Shriners"/>
    <s v="Shriners International DBA Medinah Shriners - 550 N Shriner Dr - Addison"/>
    <x v="63"/>
    <s v="Outdoor &amp; Garage Lighting"/>
    <x v="1"/>
    <n v="0"/>
    <n v="3922.4"/>
    <n v="0"/>
    <x v="0"/>
    <x v="0"/>
    <n v="10.1978380583316"/>
    <s v="Qty / 1,000"/>
    <m/>
    <s v="Private-Lighting"/>
    <x v="0"/>
    <n v="3"/>
    <n v="1"/>
    <s v="Lighting"/>
    <n v="0.91633259480590001"/>
    <n v="1.30467645558681"/>
    <n v="3594.2229698666602"/>
    <n v="0"/>
    <n v="0.71"/>
    <n v="2551.8983086053299"/>
    <n v="0"/>
    <n v="4903"/>
    <n v="1"/>
    <n v="1"/>
    <n v="0"/>
    <n v="0"/>
    <n v="14.276973281664301"/>
    <d v="1900-01-09T04:44:53"/>
    <n v="43366"/>
    <n v="0"/>
    <n v="0"/>
    <n v="0"/>
    <n v="26023.845692487474"/>
  </r>
  <r>
    <s v="STND-61548"/>
    <s v="Medinah Shriners"/>
    <s v="Shriners International DBA Medinah Shriners - 550 N Shriner Dr - Addison"/>
    <x v="63"/>
    <s v="Outdoor &amp; Garage Lighting"/>
    <x v="1"/>
    <n v="0"/>
    <n v="833.51"/>
    <n v="0"/>
    <x v="0"/>
    <x v="0"/>
    <n v="10.1978380583316"/>
    <s v="Qty / 1,000"/>
    <m/>
    <s v="Private-Lighting"/>
    <x v="0"/>
    <n v="3"/>
    <n v="1"/>
    <s v="Lighting"/>
    <n v="0.91633259480590001"/>
    <n v="1.30467645558681"/>
    <n v="763.77238109666598"/>
    <n v="0"/>
    <n v="0.71"/>
    <n v="542.27839057863298"/>
    <n v="0"/>
    <n v="4903"/>
    <n v="1"/>
    <n v="1"/>
    <n v="0"/>
    <n v="0"/>
    <n v="14.276973281664301"/>
    <d v="1900-01-09T04:44:53"/>
    <n v="43366"/>
    <n v="0"/>
    <n v="0"/>
    <n v="0"/>
    <n v="5530.0672096535918"/>
  </r>
  <r>
    <s v="STND-61548"/>
    <s v="Medinah Shriners"/>
    <s v="Shriners International DBA Medinah Shriners - 550 N Shriner Dr - Addison"/>
    <x v="63"/>
    <s v="Outdoor &amp; Garage Lighting"/>
    <x v="1"/>
    <n v="0"/>
    <n v="1921.9760000000001"/>
    <n v="0"/>
    <x v="0"/>
    <x v="0"/>
    <n v="10.1978380583316"/>
    <s v="Qty / 1,000"/>
    <m/>
    <s v="Private-Lighting"/>
    <x v="0"/>
    <n v="3"/>
    <n v="1"/>
    <s v="Lighting"/>
    <n v="0.91633259480590001"/>
    <n v="1.30467645558681"/>
    <n v="1761.1692552346601"/>
    <n v="0"/>
    <n v="0.71"/>
    <n v="1250.43017121661"/>
    <n v="0"/>
    <n v="4903"/>
    <n v="1"/>
    <n v="1"/>
    <n v="0"/>
    <n v="0"/>
    <n v="14.276973281664301"/>
    <d v="1900-01-09T04:44:53"/>
    <n v="43366"/>
    <n v="0"/>
    <n v="0"/>
    <n v="0"/>
    <n v="12751.684389318843"/>
  </r>
  <r>
    <s v="STND-61548"/>
    <s v="Medinah Shriners"/>
    <s v="Shriners International DBA Medinah Shriners - 550 N Shriner Dr - Addison"/>
    <x v="63"/>
    <s v="Outdoor &amp; Garage Lighting"/>
    <x v="1"/>
    <n v="0"/>
    <n v="3137.92"/>
    <n v="0"/>
    <x v="0"/>
    <x v="0"/>
    <n v="10.1978380583316"/>
    <s v="Qty / 1,000"/>
    <m/>
    <s v="Private-Lighting"/>
    <x v="0"/>
    <n v="3"/>
    <n v="1"/>
    <s v="Lighting"/>
    <n v="0.91633259480590001"/>
    <n v="1.30467645558681"/>
    <n v="2875.37837589333"/>
    <n v="0"/>
    <n v="0.71"/>
    <n v="2041.5186468842601"/>
    <n v="0"/>
    <n v="4903"/>
    <n v="1"/>
    <n v="1"/>
    <n v="0"/>
    <n v="0"/>
    <n v="14.276973281664301"/>
    <d v="1900-01-09T04:44:53"/>
    <n v="43366"/>
    <n v="0"/>
    <n v="0"/>
    <n v="0"/>
    <n v="20819.076553989937"/>
  </r>
  <r>
    <s v="STND-61548"/>
    <s v="Medinah Shriners"/>
    <s v="Shriners International DBA Medinah Shriners - 550 N Shriner Dr - Addison"/>
    <x v="63"/>
    <s v="Outdoor &amp; Garage Lighting"/>
    <x v="1"/>
    <n v="0"/>
    <n v="5491.36"/>
    <n v="0"/>
    <x v="0"/>
    <x v="0"/>
    <n v="10.1978380583316"/>
    <s v="Qty / 1,000"/>
    <m/>
    <s v="Private-Lighting"/>
    <x v="0"/>
    <n v="3"/>
    <n v="1"/>
    <s v="Lighting"/>
    <n v="0.91633259480590001"/>
    <n v="1.30467645558681"/>
    <n v="5031.9121578133299"/>
    <n v="0"/>
    <n v="0.71"/>
    <n v="3572.6576320474601"/>
    <n v="0"/>
    <n v="4903"/>
    <n v="1"/>
    <n v="1"/>
    <n v="0"/>
    <n v="0"/>
    <n v="14.276973281664301"/>
    <d v="1900-01-09T04:44:53"/>
    <n v="43366"/>
    <n v="0"/>
    <n v="0"/>
    <n v="0"/>
    <n v="36433.383969482442"/>
  </r>
  <r>
    <s v="STND-61548"/>
    <s v="Medinah Shriners"/>
    <s v="Shriners International DBA Medinah Shriners - 550 N Shriner Dr - Addison"/>
    <x v="63"/>
    <s v="Outdoor &amp; Garage Lighting"/>
    <x v="1"/>
    <n v="0"/>
    <n v="3726.28"/>
    <n v="0"/>
    <x v="0"/>
    <x v="0"/>
    <n v="10.1978380583316"/>
    <s v="Qty / 1,000"/>
    <m/>
    <s v="Private-Lighting"/>
    <x v="0"/>
    <n v="3"/>
    <n v="1"/>
    <s v="Lighting"/>
    <n v="0.91633259480590001"/>
    <n v="1.30467645558681"/>
    <n v="3414.5118213733299"/>
    <n v="0"/>
    <n v="0.71"/>
    <n v="2424.3033931750601"/>
    <n v="0"/>
    <n v="4903"/>
    <n v="1"/>
    <n v="1"/>
    <n v="0"/>
    <n v="0"/>
    <n v="14.276973281664301"/>
    <d v="1900-01-09T04:44:53"/>
    <n v="43366"/>
    <n v="0"/>
    <n v="0"/>
    <n v="0"/>
    <n v="24722.653407863065"/>
  </r>
  <r>
    <s v="STND-61548"/>
    <s v="Medinah Shriners"/>
    <s v="Shriners International DBA Medinah Shriners - 550 N Shriner Dr - Addison"/>
    <x v="27"/>
    <s v="Outdoor &amp; Garage Lighting"/>
    <x v="4"/>
    <n v="0"/>
    <n v="25.2"/>
    <n v="0"/>
    <x v="0"/>
    <x v="0"/>
    <n v="8"/>
    <s v="Qty / 1,000"/>
    <m/>
    <s v="Private-Lighting"/>
    <x v="0"/>
    <n v="3"/>
    <n v="1"/>
    <s v="Lighting"/>
    <n v="0.91633259480590001"/>
    <n v="1.30467645558681"/>
    <n v="23.091581389108701"/>
    <n v="0"/>
    <n v="0.71"/>
    <n v="16.395022786267202"/>
    <n v="0"/>
    <n v="7616"/>
    <n v="1.1100000000000001"/>
    <n v="1.29"/>
    <n v="2.1999999999999999E-2"/>
    <n v="0.76"/>
    <n v="9.1911764705882408"/>
    <d v="1900-01-05T13:33:47"/>
    <n v="43366"/>
    <n v="0"/>
    <n v="0.45767098248683902"/>
    <n v="0"/>
    <n v="131.16018229013761"/>
  </r>
  <r>
    <s v="STND-61548"/>
    <s v="Medinah Shriners"/>
    <s v="Shriners International DBA Medinah Shriners - 550 N Shriner Dr - Addison"/>
    <x v="27"/>
    <s v="Outdoor &amp; Garage Lighting"/>
    <x v="4"/>
    <n v="0"/>
    <n v="12.6"/>
    <n v="0"/>
    <x v="0"/>
    <x v="0"/>
    <n v="8"/>
    <s v="Qty / 1,000"/>
    <m/>
    <s v="Private-Lighting"/>
    <x v="0"/>
    <n v="3"/>
    <n v="1"/>
    <s v="Lighting"/>
    <n v="0.91633259480590001"/>
    <n v="1.30467645558681"/>
    <n v="11.545790694554301"/>
    <n v="0"/>
    <n v="0.71"/>
    <n v="8.1975113931335795"/>
    <n v="0"/>
    <n v="7616"/>
    <n v="1.1100000000000001"/>
    <n v="1.29"/>
    <n v="2.1999999999999999E-2"/>
    <n v="0.76"/>
    <n v="9.1911764705882408"/>
    <d v="1900-01-05T13:33:47"/>
    <n v="43366"/>
    <n v="0"/>
    <n v="0.22883549124341901"/>
    <n v="0"/>
    <n v="65.580091145068636"/>
  </r>
  <r>
    <s v="STND-61548"/>
    <s v="Medinah Shriners"/>
    <s v="Shriners International DBA Medinah Shriners - 550 N Shriner Dr - Addison"/>
    <x v="27"/>
    <s v="Outdoor &amp; Garage Lighting"/>
    <x v="4"/>
    <n v="0"/>
    <n v="21"/>
    <n v="0"/>
    <x v="0"/>
    <x v="0"/>
    <n v="8"/>
    <s v="Qty / 1,000"/>
    <m/>
    <s v="Private-Lighting"/>
    <x v="0"/>
    <n v="3"/>
    <n v="1"/>
    <s v="Lighting"/>
    <n v="0.91633259480590001"/>
    <n v="1.30467645558681"/>
    <n v="19.242984490923899"/>
    <n v="0"/>
    <n v="0.71"/>
    <n v="13.662518988556"/>
    <n v="0"/>
    <n v="7616"/>
    <n v="1.1100000000000001"/>
    <n v="1.29"/>
    <n v="2.1999999999999999E-2"/>
    <n v="0.76"/>
    <n v="9.1911764705882408"/>
    <d v="1900-01-05T13:33:47"/>
    <n v="43366"/>
    <n v="0"/>
    <n v="0.38139248540569898"/>
    <n v="0"/>
    <n v="109.300151908448"/>
  </r>
  <r>
    <s v="STND-61549"/>
    <s v="Electrical Joint Apprenticeship and Training Trust"/>
    <s v="Electrical Joint Apprenticeship and Training Trust - 6201 W 115th St - Alsip"/>
    <x v="0"/>
    <s v="Indoor Lighting"/>
    <x v="2"/>
    <n v="0"/>
    <n v="93919.304999999993"/>
    <n v="20.1144"/>
    <x v="0"/>
    <x v="0"/>
    <n v="14.797277300976599"/>
    <s v="Qty / 1,000"/>
    <m/>
    <s v="Private-Lighting"/>
    <x v="0"/>
    <n v="2"/>
    <n v="1"/>
    <s v="Lighting"/>
    <n v="0.97902139861649395"/>
    <n v="0.93591656730105399"/>
    <n v="91949.009338189004"/>
    <n v="18.825400201320299"/>
    <n v="0.71"/>
    <n v="65283.796630114201"/>
    <n v="13.3660341429374"/>
    <n v="3379"/>
    <n v="1.0900000000000001"/>
    <n v="1.36"/>
    <n v="2.1999999999999999E-2"/>
    <n v="0.57999999999999996"/>
    <n v="20.7161882213673"/>
    <d v="1900-01-13T19:08:05"/>
    <n v="43404"/>
    <n v="23.865872466176899"/>
    <n v="1855.851564624"/>
    <n v="0"/>
    <n v="966022.44199636148"/>
  </r>
  <r>
    <s v="STND-61549"/>
    <s v="Electrical Joint Apprenticeship and Training Trust"/>
    <s v="Electrical Joint Apprenticeship and Training Trust - 6201 W 115th St - Alsip"/>
    <x v="0"/>
    <s v="Indoor Lighting"/>
    <x v="2"/>
    <n v="0"/>
    <n v="20032.435000000001"/>
    <n v="4.2902829999999996"/>
    <x v="0"/>
    <x v="0"/>
    <n v="14.797277300976599"/>
    <s v="Qty / 1,000"/>
    <m/>
    <s v="Private-Lighting"/>
    <x v="0"/>
    <n v="2"/>
    <n v="1"/>
    <s v="Lighting"/>
    <n v="0.97902139861649395"/>
    <n v="0.93591656730105399"/>
    <n v="19612.182531393999"/>
    <n v="4.0153469381100697"/>
    <n v="0.71"/>
    <n v="13924.649597289699"/>
    <n v="2.8508963260581499"/>
    <n v="3379"/>
    <n v="1.0900000000000001"/>
    <n v="1.36"/>
    <n v="2.1999999999999999E-2"/>
    <n v="0.57999999999999996"/>
    <n v="20.7161882213673"/>
    <d v="1900-01-13T19:08:05"/>
    <n v="43404"/>
    <n v="5.0904499722490701"/>
    <n v="395.84221622997097"/>
    <n v="0"/>
    <n v="206046.90141002781"/>
  </r>
  <r>
    <s v="STND-61549"/>
    <s v="Electrical Joint Apprenticeship and Training Trust"/>
    <s v="Electrical Joint Apprenticeship and Training Trust - 6201 W 115th St - Alsip"/>
    <x v="0"/>
    <s v="Indoor Lighting"/>
    <x v="2"/>
    <n v="0"/>
    <n v="11417.641"/>
    <n v="2.4452799999999999"/>
    <x v="0"/>
    <x v="0"/>
    <n v="14.797277300976599"/>
    <s v="Qty / 1,000"/>
    <m/>
    <s v="Private-Lighting"/>
    <x v="0"/>
    <n v="2"/>
    <n v="1"/>
    <s v="Lighting"/>
    <n v="0.97902139861649395"/>
    <n v="0.93591656730105399"/>
    <n v="11178.114860721"/>
    <n v="2.2885780636899198"/>
    <n v="0.71"/>
    <n v="7936.46155111192"/>
    <n v="1.62489042521984"/>
    <n v="3379"/>
    <n v="1.0900000000000001"/>
    <n v="1.36"/>
    <n v="2.1999999999999999E-2"/>
    <n v="0.57999999999999996"/>
    <n v="20.7161882213673"/>
    <d v="1900-01-13T19:08:05"/>
    <n v="43404"/>
    <n v="2.9013413586332701"/>
    <n v="225.613327464094"/>
    <n v="0"/>
    <n v="117438.02236034194"/>
  </r>
  <r>
    <s v="STND-61549"/>
    <s v="Electrical Joint Apprenticeship and Training Trust"/>
    <s v="Electrical Joint Apprenticeship and Training Trust - 6201 W 115th St - Alsip"/>
    <x v="0"/>
    <s v="Indoor Lighting"/>
    <x v="2"/>
    <n v="0"/>
    <n v="953.92499999999995"/>
    <n v="0.20429900000000001"/>
    <x v="0"/>
    <x v="0"/>
    <n v="14.797277300976599"/>
    <s v="Qty / 1,000"/>
    <m/>
    <s v="Private-Lighting"/>
    <x v="0"/>
    <n v="2"/>
    <n v="1"/>
    <s v="Lighting"/>
    <n v="0.97902139861649395"/>
    <n v="0.93591656730105399"/>
    <n v="933.91298767523904"/>
    <n v="0.191206818783038"/>
    <n v="0.71"/>
    <n v="663.07822124941902"/>
    <n v="0.135756841335957"/>
    <n v="3379"/>
    <n v="1.0900000000000001"/>
    <n v="1.36"/>
    <n v="2.1999999999999999E-2"/>
    <n v="0.57999999999999996"/>
    <n v="20.7161882213673"/>
    <d v="1900-01-13T19:08:05"/>
    <n v="43404"/>
    <n v="0.24240215362961201"/>
    <n v="18.849619934729599"/>
    <n v="0"/>
    <n v="9811.752312065968"/>
  </r>
  <r>
    <s v="STND-61549"/>
    <s v="Electrical Joint Apprenticeship and Training Trust"/>
    <s v="Electrical Joint Apprenticeship and Training Trust - 6201 W 115th St - Alsip"/>
    <x v="0"/>
    <s v="Indoor Lighting"/>
    <x v="2"/>
    <n v="0"/>
    <n v="2239.3310000000001"/>
    <n v="0.47959000000000002"/>
    <x v="0"/>
    <x v="0"/>
    <n v="14.797277300976599"/>
    <s v="Qty / 1,000"/>
    <m/>
    <s v="Private-Lighting"/>
    <x v="0"/>
    <n v="2"/>
    <n v="1"/>
    <s v="Lighting"/>
    <n v="0.97902139861649395"/>
    <n v="0.93591656730105399"/>
    <n v="2192.3529675852701"/>
    <n v="0.44885622651191198"/>
    <n v="0.71"/>
    <n v="1556.5706069855401"/>
    <n v="0.31868792082345798"/>
    <n v="3379"/>
    <n v="1.0900000000000001"/>
    <n v="1.36"/>
    <n v="2.1999999999999999E-2"/>
    <n v="0.57999999999999996"/>
    <n v="20.7161882213673"/>
    <d v="1900-01-13T19:08:05"/>
    <n v="43404"/>
    <n v="0.56903679831631904"/>
    <n v="44.2493259512623"/>
    <n v="0"/>
    <n v="23033.006910114498"/>
  </r>
  <r>
    <s v="STND-61549"/>
    <s v="Electrical Joint Apprenticeship and Training Trust"/>
    <s v="Electrical Joint Apprenticeship and Training Trust - 6201 W 115th St - Alsip"/>
    <x v="0"/>
    <s v="Indoor Lighting"/>
    <x v="2"/>
    <n v="0"/>
    <n v="7940.7849999999999"/>
    <n v="1.700653"/>
    <x v="0"/>
    <x v="0"/>
    <n v="14.797277300976599"/>
    <s v="Qty / 1,000"/>
    <m/>
    <s v="Private-Lighting"/>
    <x v="0"/>
    <n v="2"/>
    <n v="1"/>
    <s v="Lighting"/>
    <n v="0.97902139861649395"/>
    <n v="0.93591656730105399"/>
    <n v="7774.1984368128697"/>
    <n v="1.5916693179302399"/>
    <n v="0.71"/>
    <n v="5519.6808901371396"/>
    <n v="1.1300852157304699"/>
    <n v="3379"/>
    <n v="1.0900000000000001"/>
    <n v="1.36"/>
    <n v="2.1999999999999999E-2"/>
    <n v="0.57999999999999996"/>
    <n v="20.7161882213673"/>
    <d v="1900-01-13T19:08:05"/>
    <n v="43404"/>
    <n v="2.0178363564024302"/>
    <n v="156.91042716503"/>
    <n v="0"/>
    <n v="81676.248744260607"/>
  </r>
  <r>
    <s v="STND-61549"/>
    <s v="Electrical Joint Apprenticeship and Training Trust"/>
    <s v="Electrical Joint Apprenticeship and Training Trust - 6201 W 115th St - Alsip"/>
    <x v="0"/>
    <s v="Indoor Lighting"/>
    <x v="2"/>
    <n v="0"/>
    <n v="18422.916000000001"/>
    <n v="3.9455779999999998"/>
    <x v="0"/>
    <x v="0"/>
    <n v="14.797277300976599"/>
    <s v="Qty / 1,000"/>
    <m/>
    <s v="Private-Lighting"/>
    <x v="0"/>
    <n v="2"/>
    <n v="1"/>
    <s v="Lighting"/>
    <n v="0.97902139861649395"/>
    <n v="0.93591656730105399"/>
    <n v="18036.428988914198"/>
    <n v="3.6927318177785602"/>
    <n v="0.71"/>
    <n v="12805.864582129099"/>
    <n v="2.62183959062278"/>
    <n v="3379"/>
    <n v="1.0900000000000001"/>
    <n v="1.36"/>
    <n v="2.1999999999999999E-2"/>
    <n v="0.57999999999999996"/>
    <n v="20.7161882213673"/>
    <d v="1900-01-13T19:08:05"/>
    <n v="43404"/>
    <n v="4.68145514424259"/>
    <n v="364.038016290011"/>
    <n v="0"/>
    <n v="189491.92930051911"/>
  </r>
  <r>
    <s v="STND-61549"/>
    <s v="Electrical Joint Apprenticeship and Training Trust"/>
    <s v="Electrical Joint Apprenticeship and Training Trust - 6201 W 115th St - Alsip"/>
    <x v="7"/>
    <s v="Indoor Lighting"/>
    <x v="2"/>
    <n v="0"/>
    <n v="28315.455000000002"/>
    <n v="18.732897999999999"/>
    <x v="0"/>
    <x v="0"/>
    <n v="8"/>
    <s v="Qty / 1,000"/>
    <m/>
    <s v="Private-Lighting"/>
    <x v="0"/>
    <n v="2"/>
    <n v="1"/>
    <s v="Lighting"/>
    <n v="0.97902139861649395"/>
    <n v="0.93591656730105399"/>
    <n v="27721.436356562401"/>
    <n v="17.532429591760799"/>
    <n v="0.71"/>
    <n v="19682.2198131593"/>
    <n v="12.448025010150101"/>
    <n v="3379"/>
    <n v="1.0900000000000001"/>
    <n v="1.36"/>
    <n v="2.1999999999999999E-2"/>
    <n v="0.57999999999999996"/>
    <n v="20.7161882213673"/>
    <d v="1900-01-13T19:08:05"/>
    <n v="43404"/>
    <n v="29.980214760192801"/>
    <n v="559.51522921502101"/>
    <n v="0"/>
    <n v="157457.7585052744"/>
  </r>
  <r>
    <s v="STND-61549"/>
    <s v="Electrical Joint Apprenticeship and Training Trust"/>
    <s v="Electrical Joint Apprenticeship and Training Trust - 6201 W 115th St - Alsip"/>
    <x v="0"/>
    <s v="Indoor Lighting"/>
    <x v="2"/>
    <n v="0"/>
    <n v="4817.5079999999998"/>
    <n v="1.0317499999999999"/>
    <x v="0"/>
    <x v="0"/>
    <n v="14.797277300976599"/>
    <s v="Qty / 1,000"/>
    <m/>
    <s v="Private-Lighting"/>
    <x v="0"/>
    <n v="2"/>
    <n v="1"/>
    <s v="Lighting"/>
    <n v="0.97902139861649395"/>
    <n v="0.93591656730105399"/>
    <n v="4716.4434200061496"/>
    <n v="0.96563191831286199"/>
    <n v="0.71"/>
    <n v="3348.67482820436"/>
    <n v="0.68559866200213204"/>
    <n v="3379"/>
    <n v="1.0900000000000001"/>
    <n v="1.36"/>
    <n v="2.1999999999999999E-2"/>
    <n v="0.57999999999999996"/>
    <n v="20.7161882213673"/>
    <d v="1900-01-13T19:08:05"/>
    <n v="43404"/>
    <n v="1.22417839542706"/>
    <n v="95.194270862509399"/>
    <n v="0"/>
    <n v="49551.270023740093"/>
  </r>
  <r>
    <s v="STND-61551"/>
    <s v="Jo-Ann Stores, LLC"/>
    <s v="Jo Ann Stores LLC - 373 E Palatine Rd - Arlington Heights"/>
    <x v="0"/>
    <s v="Indoor Lighting"/>
    <x v="14"/>
    <n v="0"/>
    <n v="357.56400000000002"/>
    <n v="7.1440000000000003E-2"/>
    <x v="0"/>
    <x v="0"/>
    <n v="12.215978499877799"/>
    <s v="Qty / 1,000"/>
    <m/>
    <s v="Private-Lighting"/>
    <x v="0"/>
    <n v="3"/>
    <n v="1"/>
    <s v="Lighting"/>
    <n v="0.91633259480590001"/>
    <n v="1.30467645558681"/>
    <n v="327.64754792917699"/>
    <n v="9.3206085987121504E-2"/>
    <n v="0.71"/>
    <n v="232.62975902971601"/>
    <n v="6.6176321050856204E-2"/>
    <n v="4093"/>
    <n v="1.1200000000000001"/>
    <n v="1.29"/>
    <n v="1.9E-2"/>
    <n v="0.71"/>
    <n v="17.102369899829"/>
    <d v="1900-01-11T05:11:01"/>
    <n v="43406"/>
    <n v="0.101764478640814"/>
    <n v="5.5583066166556803"/>
    <n v="0"/>
    <n v="2841.800134738764"/>
  </r>
  <r>
    <s v="STND-61551"/>
    <s v="Jo-Ann Stores, LLC"/>
    <s v="Jo Ann Stores LLC - 373 E Palatine Rd - Arlington Heights"/>
    <x v="62"/>
    <s v="Indoor Lighting"/>
    <x v="14"/>
    <n v="0"/>
    <n v="102772.283"/>
    <n v="20.533562"/>
    <x v="0"/>
    <x v="0"/>
    <n v="12.215978499877799"/>
    <s v="Qty / 1,000"/>
    <m/>
    <s v="Private-Lighting"/>
    <x v="0"/>
    <n v="3"/>
    <n v="1"/>
    <s v="Lighting"/>
    <n v="0.91633259480590001"/>
    <n v="1.30467645558681"/>
    <n v="94173.592755516307"/>
    <n v="26.789654890731899"/>
    <n v="0.71"/>
    <n v="66863.250856416504"/>
    <n v="19.020654972419699"/>
    <n v="4093"/>
    <n v="1.1200000000000001"/>
    <n v="1.29"/>
    <n v="1.9E-2"/>
    <n v="0.71"/>
    <n v="17.102369899829"/>
    <d v="1900-01-11T05:11:01"/>
    <n v="43406"/>
    <n v="29.249541315353099"/>
    <n v="1597.58773424537"/>
    <n v="0"/>
    <n v="816800.03489391983"/>
  </r>
  <r>
    <s v="STND-61551"/>
    <s v="Jo-Ann Stores, LLC"/>
    <s v="Jo Ann Stores LLC - 373 E Palatine Rd - Arlington Heights"/>
    <x v="62"/>
    <s v="Indoor Lighting"/>
    <x v="14"/>
    <n v="0"/>
    <n v="4620.8329999999996"/>
    <n v="0.92322700000000002"/>
    <x v="0"/>
    <x v="0"/>
    <n v="12.215978499877799"/>
    <s v="Qty / 1,000"/>
    <m/>
    <s v="Private-Lighting"/>
    <x v="0"/>
    <n v="3"/>
    <n v="1"/>
    <s v="Lighting"/>
    <n v="0.91633259480590001"/>
    <n v="1.30467645558681"/>
    <n v="4234.2198930547302"/>
    <n v="1.2045125300620401"/>
    <n v="0.71"/>
    <n v="3006.2961240688601"/>
    <n v="0.85520389634404903"/>
    <n v="4093"/>
    <n v="1.1200000000000001"/>
    <n v="1.29"/>
    <n v="1.9E-2"/>
    <n v="0.71"/>
    <n v="17.102369899829"/>
    <d v="1900-01-11T05:11:01"/>
    <n v="43406"/>
    <n v="1.3151135823365401"/>
    <n v="71.830516042892697"/>
    <n v="0"/>
    <n v="36724.848815891157"/>
  </r>
  <r>
    <s v="STND-61551"/>
    <s v="Jo-Ann Stores, LLC"/>
    <s v="Jo Ann Stores LLC - 373 E Palatine Rd - Arlington Heights"/>
    <x v="62"/>
    <s v="Indoor Lighting"/>
    <x v="14"/>
    <n v="0"/>
    <n v="6578.27"/>
    <n v="1.314317"/>
    <x v="0"/>
    <x v="0"/>
    <n v="12.215978499877799"/>
    <s v="Qty / 1,000"/>
    <m/>
    <s v="Private-Lighting"/>
    <x v="0"/>
    <n v="3"/>
    <n v="1"/>
    <s v="Lighting"/>
    <n v="0.91633259480590001"/>
    <n v="1.30467645558681"/>
    <n v="6027.8832184338098"/>
    <n v="1.71475844507748"/>
    <n v="0.71"/>
    <n v="4279.7970850880001"/>
    <n v="1.21747849600501"/>
    <n v="4093"/>
    <n v="1.1200000000000001"/>
    <n v="1.29"/>
    <n v="1.9E-2"/>
    <n v="0.71"/>
    <n v="17.102369899829"/>
    <d v="1900-01-11T05:11:01"/>
    <n v="43406"/>
    <n v="1.87221142600446"/>
    <n v="102.258733169859"/>
    <n v="0"/>
    <n v="52281.90917527469"/>
  </r>
  <r>
    <s v="STND-61551"/>
    <s v="Jo-Ann Stores, LLC"/>
    <s v="Jo Ann Stores LLC - 373 E Palatine Rd - Arlington Heights"/>
    <x v="7"/>
    <s v="Indoor Lighting"/>
    <x v="14"/>
    <n v="0"/>
    <n v="3688.9650000000001"/>
    <n v="2.4222070000000002"/>
    <x v="0"/>
    <x v="0"/>
    <n v="8"/>
    <s v="Qty / 1,000"/>
    <m/>
    <s v="Private-Lighting"/>
    <x v="0"/>
    <n v="3"/>
    <n v="1"/>
    <s v="Lighting"/>
    <n v="0.91633259480590001"/>
    <n v="1.30467645558681"/>
    <n v="3380.3188705981502"/>
    <n v="3.1601964434575498"/>
    <n v="0.71"/>
    <n v="2400.0263981246799"/>
    <n v="2.24373947485486"/>
    <n v="4093"/>
    <n v="1.1200000000000001"/>
    <n v="1.29"/>
    <n v="1.9E-2"/>
    <n v="0.71"/>
    <n v="17.102369899829"/>
    <d v="1900-01-11T05:11:01"/>
    <n v="43406"/>
    <n v="4.3745797943764604"/>
    <n v="57.344695126218497"/>
    <n v="0"/>
    <n v="19200.211184997439"/>
  </r>
  <r>
    <s v="STND-61552"/>
    <s v="Jo-Ann Stores, LLC"/>
    <s v="Jo Ann Stores LLC - 2639 N Elston Ave - Chicago"/>
    <x v="62"/>
    <s v="Indoor Lighting"/>
    <x v="14"/>
    <n v="0"/>
    <n v="107512.304"/>
    <n v="21.480602999999999"/>
    <x v="0"/>
    <x v="0"/>
    <n v="12.215978499877799"/>
    <s v="Qty / 1,000"/>
    <m/>
    <s v="Private-Lighting"/>
    <x v="0"/>
    <n v="3"/>
    <n v="1"/>
    <s v="Lighting"/>
    <n v="0.91633259480590001"/>
    <n v="1.30467645558681"/>
    <n v="98517.028497880703"/>
    <n v="28.025236985907299"/>
    <n v="0.71"/>
    <n v="69947.090233495299"/>
    <n v="19.897918259994199"/>
    <n v="4093"/>
    <n v="1.1200000000000001"/>
    <n v="1.29"/>
    <n v="1.9E-2"/>
    <n v="0.71"/>
    <n v="17.102369899829"/>
    <d v="1900-01-11T05:11:01"/>
    <n v="43406"/>
    <n v="30.598577340219801"/>
    <n v="1671.2710191604799"/>
    <n v="0"/>
    <n v="854472.15042139101"/>
  </r>
  <r>
    <s v="STND-61552"/>
    <s v="Jo-Ann Stores, LLC"/>
    <s v="Jo Ann Stores LLC - 2639 N Elston Ave - Chicago"/>
    <x v="62"/>
    <s v="Indoor Lighting"/>
    <x v="14"/>
    <n v="0"/>
    <n v="889.327"/>
    <n v="0.17768500000000001"/>
    <x v="0"/>
    <x v="0"/>
    <n v="12.215978499877799"/>
    <s v="Qty / 1,000"/>
    <m/>
    <s v="Private-Lighting"/>
    <x v="0"/>
    <n v="3"/>
    <n v="1"/>
    <s v="Lighting"/>
    <n v="0.91633259480590001"/>
    <n v="1.30467645558681"/>
    <n v="814.91931754094605"/>
    <n v="0.23182143601094199"/>
    <n v="0.71"/>
    <n v="578.59271545407205"/>
    <n v="0.16459321956776901"/>
    <n v="4093"/>
    <n v="1.1200000000000001"/>
    <n v="1.29"/>
    <n v="1.9E-2"/>
    <n v="0.71"/>
    <n v="17.102369899829"/>
    <d v="1900-01-11T05:11:01"/>
    <n v="43406"/>
    <n v="0.253107802173754"/>
    <n v="13.824524136855301"/>
    <n v="0"/>
    <n v="7068.0761721728577"/>
  </r>
  <r>
    <s v="STND-61552"/>
    <s v="Jo-Ann Stores, LLC"/>
    <s v="Jo Ann Stores LLC - 2639 N Elston Ave - Chicago"/>
    <x v="62"/>
    <s v="Indoor Lighting"/>
    <x v="14"/>
    <n v="0"/>
    <n v="4652.9219999999996"/>
    <n v="0.92963899999999999"/>
    <x v="0"/>
    <x v="0"/>
    <n v="12.215978499877799"/>
    <s v="Qty / 1,000"/>
    <m/>
    <s v="Private-Lighting"/>
    <x v="0"/>
    <n v="3"/>
    <n v="1"/>
    <s v="Lighting"/>
    <n v="0.91633259480590001"/>
    <n v="1.30467645558681"/>
    <n v="4263.6240896894597"/>
    <n v="1.2128781154952599"/>
    <n v="0.71"/>
    <n v="3027.1731036795099"/>
    <n v="0.86114346200163705"/>
    <n v="4093"/>
    <n v="1.1200000000000001"/>
    <n v="1.29"/>
    <n v="1.9E-2"/>
    <n v="0.71"/>
    <n v="17.102369899829"/>
    <d v="1900-01-11T05:11:01"/>
    <n v="43406"/>
    <n v="1.3242473146580001"/>
    <n v="72.329337235803294"/>
    <n v="0"/>
    <n v="36979.881549957245"/>
  </r>
  <r>
    <s v="STND-61552"/>
    <s v="Jo-Ann Stores, LLC"/>
    <s v="Jo Ann Stores LLC - 2639 N Elston Ave - Chicago"/>
    <x v="62"/>
    <s v="Indoor Lighting"/>
    <x v="14"/>
    <n v="0"/>
    <n v="1760.317"/>
    <n v="0.35170600000000002"/>
    <x v="0"/>
    <x v="0"/>
    <n v="12.215978499877799"/>
    <s v="Qty / 1,000"/>
    <m/>
    <s v="Private-Lighting"/>
    <x v="0"/>
    <n v="3"/>
    <n v="1"/>
    <s v="Lighting"/>
    <n v="0.91633259480590001"/>
    <n v="1.30467645558681"/>
    <n v="1613.0358442909401"/>
    <n v="0.458862537488613"/>
    <n v="0.71"/>
    <n v="1145.2554494465701"/>
    <n v="0.32579240161691497"/>
    <n v="4093"/>
    <n v="1.1200000000000001"/>
    <n v="1.29"/>
    <n v="1.9E-2"/>
    <n v="0.71"/>
    <n v="17.102369899829"/>
    <d v="1900-01-11T05:11:01"/>
    <n v="43406"/>
    <n v="0.50099632873524802"/>
    <n v="27.3640009299355"/>
    <n v="0"/>
    <n v="13990.415947307187"/>
  </r>
  <r>
    <s v="STND-61553"/>
    <s v="Jo-Ann Stores, LLC"/>
    <s v="Jo Ann Stores LLC - 6280 E State St - Rockford"/>
    <x v="62"/>
    <s v="Indoor Lighting"/>
    <x v="14"/>
    <n v="0"/>
    <n v="71622.915999999997"/>
    <n v="14.310022"/>
    <x v="0"/>
    <x v="0"/>
    <n v="12.215978499877799"/>
    <s v="Qty / 1,000"/>
    <m/>
    <s v="Private-Lighting"/>
    <x v="0"/>
    <n v="3"/>
    <n v="1"/>
    <s v="Lighting"/>
    <n v="0.91633259480590001"/>
    <n v="1.30467645558681"/>
    <n v="65630.412465845002"/>
    <n v="18.6699487823292"/>
    <n v="0.71"/>
    <n v="46597.592850749897"/>
    <n v="13.255663635453701"/>
    <n v="4093"/>
    <n v="1.1200000000000001"/>
    <n v="1.29"/>
    <n v="1.9E-2"/>
    <n v="0.71"/>
    <n v="17.102369899829"/>
    <d v="1900-01-11T05:11:01"/>
    <n v="43373"/>
    <n v="20.384265511878201"/>
    <n v="1113.3730686170099"/>
    <n v="0"/>
    <n v="569235.19241082016"/>
  </r>
  <r>
    <s v="STND-61553"/>
    <s v="Jo-Ann Stores, LLC"/>
    <s v="Jo Ann Stores LLC - 6280 E State St - Rockford"/>
    <x v="62"/>
    <s v="Indoor Lighting"/>
    <x v="14"/>
    <n v="0"/>
    <n v="1430.258"/>
    <n v="0.28576099999999999"/>
    <x v="0"/>
    <x v="0"/>
    <n v="12.215978499877799"/>
    <s v="Qty / 1,000"/>
    <m/>
    <s v="Private-Lighting"/>
    <x v="0"/>
    <n v="3"/>
    <n v="1"/>
    <s v="Lighting"/>
    <n v="0.91633259480590001"/>
    <n v="1.30467645558681"/>
    <n v="1310.5920243819"/>
    <n v="0.372825648624941"/>
    <n v="0.71"/>
    <n v="930.52033731114705"/>
    <n v="0.26470621052370802"/>
    <n v="4093"/>
    <n v="1.1200000000000001"/>
    <n v="1.29"/>
    <n v="1.9E-2"/>
    <n v="0.71"/>
    <n v="17.102369899829"/>
    <d v="1900-01-11T05:11:01"/>
    <n v="43373"/>
    <n v="0.40705933903804098"/>
    <n v="22.233257556478598"/>
    <n v="0"/>
    <n v="11367.21643429201"/>
  </r>
  <r>
    <s v="STND-61553"/>
    <s v="Jo-Ann Stores, LLC"/>
    <s v="Jo Ann Stores LLC - 6280 E State St - Rockford"/>
    <x v="62"/>
    <s v="Indoor Lighting"/>
    <x v="14"/>
    <n v="0"/>
    <n v="2800.922"/>
    <n v="0.55961499999999997"/>
    <x v="0"/>
    <x v="0"/>
    <n v="12.215978499877799"/>
    <s v="Qty / 1,000"/>
    <m/>
    <s v="Private-Lighting"/>
    <x v="0"/>
    <n v="3"/>
    <n v="1"/>
    <s v="Lighting"/>
    <n v="0.91633259480590001"/>
    <n v="1.30467645558681"/>
    <n v="2566.5761241089299"/>
    <n v="0.73011651469321104"/>
    <n v="0.71"/>
    <n v="1822.2690481173399"/>
    <n v="0.51838272543218"/>
    <n v="4093"/>
    <n v="1.1200000000000001"/>
    <n v="1.29"/>
    <n v="1.9E-2"/>
    <n v="0.71"/>
    <n v="17.102369899829"/>
    <d v="1900-01-11T05:11:01"/>
    <n v="43373"/>
    <n v="0.79715745681101702"/>
    <n v="43.540130676847902"/>
    <n v="0"/>
    <n v="22260.799512794209"/>
  </r>
  <r>
    <s v="STND-61553"/>
    <s v="Jo-Ann Stores, LLC"/>
    <s v="Jo Ann Stores LLC - 6280 E State St - Rockford"/>
    <x v="62"/>
    <s v="Indoor Lighting"/>
    <x v="14"/>
    <n v="0"/>
    <n v="1320.2380000000001"/>
    <n v="0.26377899999999999"/>
    <x v="0"/>
    <x v="0"/>
    <n v="12.215978499877799"/>
    <s v="Qty / 1,000"/>
    <m/>
    <s v="Private-Lighting"/>
    <x v="0"/>
    <n v="3"/>
    <n v="1"/>
    <s v="Lighting"/>
    <n v="0.91633259480590001"/>
    <n v="1.30467645558681"/>
    <n v="1209.7771123013499"/>
    <n v="0.34414625077823202"/>
    <n v="0.71"/>
    <n v="858.94174973396002"/>
    <n v="0.244343838052545"/>
    <n v="4093"/>
    <n v="1.1200000000000001"/>
    <n v="1.29"/>
    <n v="1.9E-2"/>
    <n v="0.71"/>
    <n v="17.102369899829"/>
    <d v="1900-01-11T05:11:01"/>
    <n v="43373"/>
    <n v="0.37574653431404298"/>
    <n v="20.523004583683601"/>
    <n v="0"/>
    <n v="10492.813947397473"/>
  </r>
  <r>
    <s v="STND-61553"/>
    <s v="Jo-Ann Stores, LLC"/>
    <s v="Jo Ann Stores LLC - 6280 E State St - Rockford"/>
    <x v="7"/>
    <s v="Indoor Lighting"/>
    <x v="14"/>
    <n v="0"/>
    <n v="800.94399999999996"/>
    <n v="0.52590700000000001"/>
    <x v="0"/>
    <x v="0"/>
    <n v="8"/>
    <s v="Qty / 1,000"/>
    <m/>
    <s v="Private-Lighting"/>
    <x v="0"/>
    <n v="3"/>
    <n v="1"/>
    <s v="Lighting"/>
    <n v="0.91633259480590001"/>
    <n v="1.30467645558681"/>
    <n v="733.93109381421698"/>
    <n v="0.68613848072829098"/>
    <n v="0.71"/>
    <n v="521.091076608094"/>
    <n v="0.48715832131708597"/>
    <n v="4093"/>
    <n v="1.1200000000000001"/>
    <n v="1.29"/>
    <n v="1.9E-2"/>
    <n v="0.71"/>
    <n v="17.102369899829"/>
    <d v="1900-01-11T05:11:01"/>
    <n v="43373"/>
    <n v="0.94980409846108904"/>
    <n v="12.4506167700626"/>
    <n v="0"/>
    <n v="4168.728612864752"/>
  </r>
  <r>
    <s v="STND-61554"/>
    <s v="Jo-Ann Stores, LLC"/>
    <s v="Jo Ann Stores LLC - 3201 E Lincolnway - Sterling"/>
    <x v="62"/>
    <s v="Indoor Lighting"/>
    <x v="14"/>
    <n v="0"/>
    <n v="33180.15"/>
    <n v="6.6292840000000002"/>
    <x v="0"/>
    <x v="0"/>
    <n v="12.215978499877799"/>
    <s v="Qty / 1,000"/>
    <m/>
    <s v="Private-Lighting"/>
    <x v="0"/>
    <n v="3"/>
    <n v="1"/>
    <s v="Lighting"/>
    <n v="0.91633259480590001"/>
    <n v="1.30467645558681"/>
    <n v="30404.052945549"/>
    <n v="8.6490707521983303"/>
    <n v="0.71"/>
    <n v="21586.877591339799"/>
    <n v="6.1408402340608097"/>
    <n v="4093"/>
    <n v="1.1200000000000001"/>
    <n v="1.29"/>
    <n v="1.9E-2"/>
    <n v="0.71"/>
    <n v="17.102369899829"/>
    <d v="1900-01-11T05:11:01"/>
    <n v="43345"/>
    <n v="9.4432479006423495"/>
    <n v="515.78304104056303"/>
    <n v="0"/>
    <n v="263704.83253530081"/>
  </r>
  <r>
    <s v="STND-61554"/>
    <s v="Jo-Ann Stores, LLC"/>
    <s v="Jo Ann Stores LLC - 3201 E Lincolnway - Sterling"/>
    <x v="62"/>
    <s v="Indoor Lighting"/>
    <x v="14"/>
    <n v="0"/>
    <n v="1100.1980000000001"/>
    <n v="0.21981600000000001"/>
    <x v="0"/>
    <x v="0"/>
    <n v="12.215978499877799"/>
    <s v="Qty / 1,000"/>
    <m/>
    <s v="Private-Lighting"/>
    <x v="0"/>
    <n v="3"/>
    <n v="1"/>
    <s v="Lighting"/>
    <n v="0.91633259480590001"/>
    <n v="1.30467645558681"/>
    <n v="1008.14728814026"/>
    <n v="0.286788759761269"/>
    <n v="0.71"/>
    <n v="715.78457457958598"/>
    <n v="0.20362001943050101"/>
    <n v="4093"/>
    <n v="1.1200000000000001"/>
    <n v="1.29"/>
    <n v="1.9E-2"/>
    <n v="0.71"/>
    <n v="17.102369899829"/>
    <d v="1900-01-11T05:11:01"/>
    <n v="43345"/>
    <n v="0.31312234934083399"/>
    <n v="17.102498638093699"/>
    <n v="0"/>
    <n v="8744.0089736083992"/>
  </r>
  <r>
    <s v="STND-61554"/>
    <s v="Jo-Ann Stores, LLC"/>
    <s v="Jo Ann Stores LLC - 3201 E Lincolnway - Sterling"/>
    <x v="62"/>
    <s v="Indoor Lighting"/>
    <x v="14"/>
    <n v="0"/>
    <n v="1925.347"/>
    <n v="0.38467800000000002"/>
    <x v="0"/>
    <x v="0"/>
    <n v="12.215978499877799"/>
    <s v="Qty / 1,000"/>
    <m/>
    <s v="Private-Lighting"/>
    <x v="0"/>
    <n v="3"/>
    <n v="1"/>
    <s v="Lighting"/>
    <n v="0.91633259480590001"/>
    <n v="1.30467645558681"/>
    <n v="1764.25821241175"/>
    <n v="0.50188032958222195"/>
    <n v="0.71"/>
    <n v="1252.6233308123501"/>
    <n v="0.35633503400337702"/>
    <n v="4093"/>
    <n v="1.1200000000000001"/>
    <n v="1.29"/>
    <n v="1.9E-2"/>
    <n v="0.71"/>
    <n v="17.102369899829"/>
    <d v="1900-01-11T05:11:01"/>
    <n v="43345"/>
    <n v="0.54796411134645895"/>
    <n v="29.929380389127999"/>
    <n v="0"/>
    <n v="15302.019677648985"/>
  </r>
  <r>
    <s v="STND-61554"/>
    <s v="Jo-Ann Stores, LLC"/>
    <s v="Jo Ann Stores LLC - 3201 E Lincolnway - Sterling"/>
    <x v="62"/>
    <s v="Indoor Lighting"/>
    <x v="14"/>
    <n v="0"/>
    <n v="1320.2380000000001"/>
    <n v="0.26377899999999999"/>
    <x v="0"/>
    <x v="0"/>
    <n v="12.215978499877799"/>
    <s v="Qty / 1,000"/>
    <m/>
    <s v="Private-Lighting"/>
    <x v="0"/>
    <n v="3"/>
    <n v="1"/>
    <s v="Lighting"/>
    <n v="0.91633259480590001"/>
    <n v="1.30467645558681"/>
    <n v="1209.7771123013499"/>
    <n v="0.34414625077823202"/>
    <n v="0.71"/>
    <n v="858.94174973396002"/>
    <n v="0.244343838052545"/>
    <n v="4093"/>
    <n v="1.1200000000000001"/>
    <n v="1.29"/>
    <n v="1.9E-2"/>
    <n v="0.71"/>
    <n v="17.102369899829"/>
    <d v="1900-01-11T05:11:01"/>
    <n v="43345"/>
    <n v="0.37574653431404298"/>
    <n v="20.523004583683601"/>
    <n v="0"/>
    <n v="10492.813947397473"/>
  </r>
  <r>
    <s v="STND-61554"/>
    <s v="Jo-Ann Stores, LLC"/>
    <s v="Jo Ann Stores LLC - 3201 E Lincolnway - Sterling"/>
    <x v="7"/>
    <s v="Indoor Lighting"/>
    <x v="14"/>
    <n v="0"/>
    <n v="457.68299999999999"/>
    <n v="0.30051800000000001"/>
    <x v="0"/>
    <x v="0"/>
    <n v="8"/>
    <s v="Qty / 1,000"/>
    <m/>
    <s v="Private-Lighting"/>
    <x v="0"/>
    <n v="3"/>
    <n v="1"/>
    <s v="Lighting"/>
    <n v="0.91633259480590001"/>
    <n v="1.30467645558681"/>
    <n v="419.38985098854897"/>
    <n v="0.39207875908003598"/>
    <n v="0.71"/>
    <n v="297.76679420187003"/>
    <n v="0.27837591894682601"/>
    <n v="4093"/>
    <n v="1.1200000000000001"/>
    <n v="1.29"/>
    <n v="1.9E-2"/>
    <n v="0.71"/>
    <n v="17.102369899829"/>
    <d v="1900-01-11T05:11:01"/>
    <n v="43345"/>
    <n v="0.54274468311189905"/>
    <n v="7.1146492578414504"/>
    <n v="0"/>
    <n v="2382.1343536149602"/>
  </r>
  <r>
    <s v="STND-61554"/>
    <s v="Jo-Ann Stores, LLC"/>
    <s v="Jo Ann Stores LLC - 3201 E Lincolnway - Sterling"/>
    <x v="7"/>
    <s v="Indoor Lighting"/>
    <x v="14"/>
    <n v="0"/>
    <n v="514.89300000000003"/>
    <n v="0.33808300000000002"/>
    <x v="0"/>
    <x v="0"/>
    <n v="8"/>
    <s v="Qty / 1,000"/>
    <m/>
    <s v="Private-Lighting"/>
    <x v="0"/>
    <n v="3"/>
    <n v="1"/>
    <s v="Lighting"/>
    <n v="0.91633259480590001"/>
    <n v="1.30467645558681"/>
    <n v="471.81323873739399"/>
    <n v="0.44108893013415401"/>
    <n v="0.71"/>
    <n v="334.98739950355002"/>
    <n v="0.31317314039525002"/>
    <n v="4093"/>
    <n v="1.1200000000000001"/>
    <n v="1.29"/>
    <n v="1.9E-2"/>
    <n v="0.71"/>
    <n v="17.102369899829"/>
    <d v="1900-01-11T05:11:01"/>
    <n v="43345"/>
    <n v="0.61058822000851898"/>
    <n v="8.0039745857236504"/>
    <n v="0"/>
    <n v="2679.8991960284002"/>
  </r>
  <r>
    <s v="STND-61555"/>
    <s v="Chicago Bears Football Club, Inc."/>
    <s v="Chicago Bears Football Club (Walter Payton Center) - 1920 Football Dr - Lake Forest"/>
    <x v="0"/>
    <s v="Indoor Lighting"/>
    <x v="2"/>
    <n v="0"/>
    <n v="92814.372000000003"/>
    <n v="19.877759999999999"/>
    <x v="0"/>
    <x v="0"/>
    <n v="14.797277300976599"/>
    <s v="Qty / 1,000"/>
    <m/>
    <s v="Private-Lighting"/>
    <x v="0"/>
    <n v="2"/>
    <n v="1"/>
    <s v="Lighting"/>
    <n v="0.97902139861649395"/>
    <n v="0.93591656730105399"/>
    <n v="90867.256287151497"/>
    <n v="18.603924904834201"/>
    <n v="0.71"/>
    <n v="64515.751963877599"/>
    <n v="13.208786682432301"/>
    <n v="3379"/>
    <n v="1.0900000000000001"/>
    <n v="1.36"/>
    <n v="2.1999999999999999E-2"/>
    <n v="0.57999999999999996"/>
    <n v="20.7161882213673"/>
    <d v="1900-01-13T19:08:05"/>
    <n v="43408"/>
    <n v="23.585097495986599"/>
    <n v="1834.0180168048901"/>
    <n v="0"/>
    <n v="954657.47209052241"/>
  </r>
  <r>
    <s v="STND-61555"/>
    <s v="Chicago Bears Football Club, Inc."/>
    <s v="Chicago Bears Football Club (Walter Payton Center) - 1920 Football Dr - Lake Forest"/>
    <x v="50"/>
    <s v="Indoor Lighting"/>
    <x v="2"/>
    <n v="0"/>
    <n v="30496.151000000002"/>
    <n v="6.5312640000000002"/>
    <x v="0"/>
    <x v="0"/>
    <n v="8"/>
    <s v="Qty / 1,000"/>
    <m/>
    <s v="Private-Lighting"/>
    <x v="0"/>
    <n v="2"/>
    <n v="1"/>
    <s v="Lighting"/>
    <n v="0.97902139861649395"/>
    <n v="0.93591656730105399"/>
    <n v="29856.384404439799"/>
    <n v="6.1127181830169501"/>
    <n v="0.71"/>
    <n v="21198.032927152199"/>
    <n v="4.3400299099420296"/>
    <n v="3379"/>
    <n v="1.0900000000000001"/>
    <n v="1.36"/>
    <n v="2.1999999999999999E-2"/>
    <n v="0.57999999999999996"/>
    <n v="20.7161882213673"/>
    <d v="1900-01-13T19:08:05"/>
    <n v="43408"/>
    <n v="7.7493891772527297"/>
    <n v="602.60592375933504"/>
    <n v="0"/>
    <n v="169584.26341721759"/>
  </r>
  <r>
    <s v="STND-61557"/>
    <s v="OSI/Fleming's LLC"/>
    <s v="OSI/Flemings - 960 Milwaukee Ave - LIncolnshire"/>
    <x v="0"/>
    <s v="Indoor Lighting"/>
    <x v="13"/>
    <n v="0"/>
    <n v="3754.4079999999999"/>
    <n v="0.51310100000000003"/>
    <x v="0"/>
    <x v="0"/>
    <n v="8.9750493627714896"/>
    <s v="Qty / 1,000"/>
    <m/>
    <s v="Private-Lighting"/>
    <x v="0"/>
    <n v="3"/>
    <n v="1"/>
    <s v="Lighting"/>
    <n v="0.91633259480590001"/>
    <n v="1.30467645558681"/>
    <n v="3440.2864246000299"/>
    <n v="0.66943079403804595"/>
    <n v="0.71"/>
    <n v="2442.60336146602"/>
    <n v="0.47529586376701299"/>
    <n v="5571"/>
    <n v="1.17"/>
    <n v="1.31"/>
    <n v="2.1000000000000001E-2"/>
    <n v="0.68"/>
    <n v="12.565069107880101"/>
    <d v="1900-01-07T23:24:04"/>
    <n v="43456"/>
    <n v="0.75149393134041997"/>
    <n v="61.748730697949199"/>
    <n v="0"/>
    <n v="21922.4857428291"/>
  </r>
  <r>
    <s v="STND-61557"/>
    <s v="OSI/Fleming's LLC"/>
    <s v="OSI/Flemings - 960 Milwaukee Ave - LIncolnshire"/>
    <x v="1"/>
    <s v="Outdoor &amp; Garage Lighting"/>
    <x v="1"/>
    <n v="0"/>
    <n v="3971.43"/>
    <n v="0"/>
    <x v="0"/>
    <x v="0"/>
    <n v="10.1978380583316"/>
    <s v="Qty / 1,000"/>
    <m/>
    <s v="Private-Lighting"/>
    <x v="0"/>
    <n v="3"/>
    <n v="1"/>
    <s v="Lighting"/>
    <n v="0.91633259480590001"/>
    <n v="1.30467645558681"/>
    <n v="3639.15075698999"/>
    <n v="0"/>
    <n v="0.71"/>
    <n v="2583.7970374628999"/>
    <n v="0"/>
    <n v="4903"/>
    <n v="1"/>
    <n v="1"/>
    <n v="0"/>
    <n v="0"/>
    <n v="14.276973281664301"/>
    <d v="1900-01-09T04:44:53"/>
    <n v="43456"/>
    <n v="0"/>
    <n v="0"/>
    <n v="0"/>
    <n v="26349.143763643599"/>
  </r>
  <r>
    <s v="STND-61559"/>
    <s v="Eagle Aircraft &amp; Transportation Management, Inc."/>
    <s v="Eagle Aircraft Inc - 5713 S Central Ave - Chicago"/>
    <x v="0"/>
    <s v="Indoor Lighting"/>
    <x v="8"/>
    <n v="0"/>
    <n v="144207.42000000001"/>
    <n v="22.822296000000001"/>
    <x v="0"/>
    <x v="0"/>
    <n v="9.5383441434566993"/>
    <s v="Qty / 1,000"/>
    <m/>
    <s v="Private-Lighting"/>
    <x v="0"/>
    <n v="2"/>
    <n v="1"/>
    <s v="Lighting"/>
    <n v="0.97902139861649395"/>
    <n v="0.93591656730105399"/>
    <n v="141182.15001927601"/>
    <n v="21.359764930248598"/>
    <n v="0.71"/>
    <n v="100239.326513686"/>
    <n v="15.1654331004765"/>
    <n v="5242"/>
    <n v="1"/>
    <n v="1.22"/>
    <n v="1.0999999999999999E-2"/>
    <n v="0.68"/>
    <n v="13.3536818008394"/>
    <d v="1900-01-08T12:55:13"/>
    <n v="43464"/>
    <n v="25.747064766451999"/>
    <n v="1553.0036502120399"/>
    <n v="0"/>
    <n v="956117.19299586071"/>
  </r>
  <r>
    <s v="STND-61559"/>
    <s v="Eagle Aircraft &amp; Transportation Management, Inc."/>
    <s v="Eagle Aircraft Inc - 5713 S Central Ave - Chicago"/>
    <x v="0"/>
    <s v="Indoor Lighting"/>
    <x v="8"/>
    <n v="0"/>
    <n v="4654.8959999999997"/>
    <n v="0.73668500000000003"/>
    <x v="0"/>
    <x v="0"/>
    <n v="9.5383441434566993"/>
    <s v="Qty / 1,000"/>
    <m/>
    <s v="Private-Lighting"/>
    <x v="0"/>
    <n v="2"/>
    <n v="1"/>
    <s v="Lighting"/>
    <n v="0.97902139861649395"/>
    <n v="0.93591656730105399"/>
    <n v="4557.2427923343203"/>
    <n v="0.68947569638217698"/>
    <n v="0.71"/>
    <n v="3235.6423825573702"/>
    <n v="0.489527744431346"/>
    <n v="5242"/>
    <n v="1"/>
    <n v="1.22"/>
    <n v="1.0999999999999999E-2"/>
    <n v="0.68"/>
    <n v="13.3536818008394"/>
    <d v="1900-01-08T12:55:13"/>
    <n v="43464"/>
    <n v="0.83109413739413796"/>
    <n v="50.129670715677499"/>
    <n v="0"/>
    <n v="30862.670569986374"/>
  </r>
  <r>
    <s v="STND-61559"/>
    <s v="Eagle Aircraft &amp; Transportation Management, Inc."/>
    <s v="Eagle Aircraft Inc - 5713 S Central Ave - Chicago"/>
    <x v="1"/>
    <s v="Outdoor &amp; Garage Lighting"/>
    <x v="1"/>
    <n v="0"/>
    <n v="4486.2449999999999"/>
    <n v="0"/>
    <x v="0"/>
    <x v="0"/>
    <n v="10.1978380583316"/>
    <s v="Qty / 1,000"/>
    <m/>
    <s v="Private-Lighting"/>
    <x v="0"/>
    <n v="2"/>
    <n v="1"/>
    <s v="Lighting"/>
    <n v="0.97902139861649395"/>
    <n v="0.93591656730105399"/>
    <n v="4392.1298544362498"/>
    <n v="0"/>
    <n v="0.71"/>
    <n v="3118.4121966497401"/>
    <n v="0"/>
    <n v="4903"/>
    <n v="1"/>
    <n v="1"/>
    <n v="0"/>
    <n v="0"/>
    <n v="14.276973281664301"/>
    <d v="1900-01-09T04:44:53"/>
    <n v="43464"/>
    <n v="0"/>
    <n v="0"/>
    <n v="0"/>
    <n v="31801.062580560163"/>
  </r>
  <r>
    <s v="STND-61559"/>
    <s v="Eagle Aircraft &amp; Transportation Management, Inc."/>
    <s v="Eagle Aircraft Inc - 5713 S Central Ave - Chicago"/>
    <x v="1"/>
    <s v="Outdoor &amp; Garage Lighting"/>
    <x v="1"/>
    <n v="0"/>
    <n v="3250.6889999999999"/>
    <n v="0"/>
    <x v="0"/>
    <x v="0"/>
    <n v="10.1978380583316"/>
    <s v="Qty / 1,000"/>
    <m/>
    <s v="Private-Lighting"/>
    <x v="0"/>
    <n v="2"/>
    <n v="1"/>
    <s v="Lighting"/>
    <n v="0.97902139861649395"/>
    <n v="0.93591656730105399"/>
    <n v="3182.4940912472498"/>
    <n v="0"/>
    <n v="0.71"/>
    <n v="2259.5708047855501"/>
    <n v="0"/>
    <n v="4903"/>
    <n v="1"/>
    <n v="1"/>
    <n v="0"/>
    <n v="0"/>
    <n v="14.276973281664301"/>
    <d v="1900-01-09T04:44:53"/>
    <n v="43464"/>
    <n v="0"/>
    <n v="0"/>
    <n v="0"/>
    <n v="23042.737148537046"/>
  </r>
  <r>
    <s v="STND-61559"/>
    <s v="Eagle Aircraft &amp; Transportation Management, Inc."/>
    <s v="Eagle Aircraft Inc - 5713 S Central Ave - Chicago"/>
    <x v="1"/>
    <s v="Outdoor &amp; Garage Lighting"/>
    <x v="1"/>
    <n v="0"/>
    <n v="4736.2979999999998"/>
    <n v="0"/>
    <x v="0"/>
    <x v="0"/>
    <n v="10.1978380583316"/>
    <s v="Qty / 1,000"/>
    <m/>
    <s v="Private-Lighting"/>
    <x v="0"/>
    <n v="2"/>
    <n v="1"/>
    <s v="Lighting"/>
    <n v="0.97902139861649395"/>
    <n v="0.93591656730105399"/>
    <n v="4636.9370922244998"/>
    <n v="0"/>
    <n v="0.71"/>
    <n v="3292.2253354794002"/>
    <n v="0"/>
    <n v="4903"/>
    <n v="1"/>
    <n v="1"/>
    <n v="0"/>
    <n v="0"/>
    <n v="14.276973281664301"/>
    <d v="1900-01-09T04:44:53"/>
    <n v="43464"/>
    <n v="0"/>
    <n v="0"/>
    <n v="0"/>
    <n v="33573.58082275535"/>
  </r>
  <r>
    <s v="STND-61560"/>
    <s v="Dickson/Unigage Inc"/>
    <s v="Dickson - 930 S Westwood Ave - Addison"/>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370"/>
    <n v="0.23198407107042801"/>
    <n v="0"/>
    <n v="0"/>
    <n v="22696.0726964756"/>
  </r>
  <r>
    <s v="STND-61560"/>
    <s v="Dickson/Unigage Inc"/>
    <s v="Dickson - 930 S Westwood Ave - Addison"/>
    <x v="75"/>
    <s v="Compressed Air"/>
    <x v="10"/>
    <n v="0"/>
    <n v="17960"/>
    <n v="2.8"/>
    <x v="4"/>
    <x v="0"/>
    <n v="10"/>
    <s v="ΔkWpeak / CF"/>
    <n v="0.95"/>
    <s v="Private-Non-Lighting"/>
    <x v="2"/>
    <n v="3"/>
    <n v="400"/>
    <s v="Non-Lighting"/>
    <n v="0.98952339343681495"/>
    <n v="0.43468415683807998"/>
    <n v="17771.8401461252"/>
    <n v="1.21711563914663"/>
    <n v="0.7"/>
    <n v="12440.288102287601"/>
    <n v="0.85198094740263797"/>
    <n v="4618"/>
    <n v="1.02"/>
    <n v="1.04"/>
    <n v="1.2E-2"/>
    <n v="0.81"/>
    <n v="15.158077089649201"/>
    <d v="1900-01-09T19:51:10"/>
    <n v="43370"/>
    <n v="1.28117435699645"/>
    <n v="0"/>
    <n v="0"/>
    <n v="124402.88102287601"/>
  </r>
  <r>
    <s v="STND-61561"/>
    <s v="Arlington Heights Park District"/>
    <s v="Arlington Heights Park District (Klehm Park-corner of Wilshire Ln and Hawthorne St) - Arlington Heights"/>
    <x v="1"/>
    <s v="Outdoor &amp; Garage Lighting"/>
    <x v="1"/>
    <n v="0"/>
    <n v="8580.25"/>
    <n v="0"/>
    <x v="0"/>
    <x v="1"/>
    <n v="10.1978380583316"/>
    <s v="Qty / 1,000"/>
    <m/>
    <s v="Public-Lighting"/>
    <x v="0"/>
    <n v="3"/>
    <n v="1"/>
    <s v="Lighting"/>
    <n v="0.99829244462109001"/>
    <n v="0.987374621353864"/>
    <n v="8565.5987479601099"/>
    <n v="0"/>
    <n v="0.71"/>
    <n v="6081.5751110516803"/>
    <n v="0"/>
    <n v="4903"/>
    <n v="1"/>
    <n v="1"/>
    <n v="0"/>
    <n v="0"/>
    <n v="14.276973281664301"/>
    <d v="1900-01-09T04:44:53"/>
    <n v="43374"/>
    <n v="0"/>
    <n v="0"/>
    <n v="0"/>
    <n v="62018.918122085051"/>
  </r>
  <r>
    <s v="STND-61562"/>
    <s v="Hillel Torah North Suburban Day School"/>
    <s v="Hillel Torah Day School - 7120 Laramie Ave - Skokie"/>
    <x v="0"/>
    <s v="Indoor Lighting"/>
    <x v="12"/>
    <n v="0"/>
    <n v="21261.123"/>
    <n v="5.7974399999999999"/>
    <x v="0"/>
    <x v="0"/>
    <n v="15"/>
    <s v="Qty / 1,000"/>
    <m/>
    <s v="Private-Lighting"/>
    <x v="0"/>
    <n v="3"/>
    <n v="1"/>
    <s v="Lighting"/>
    <n v="0.91633259480590001"/>
    <n v="1.30467645558681"/>
    <n v="19482.260007077399"/>
    <n v="7.5637834706771798"/>
    <n v="0.71"/>
    <n v="13832.4046050249"/>
    <n v="5.3702862641807902"/>
    <n v="2979"/>
    <n v="1.17333333333333"/>
    <n v="1.323"/>
    <n v="2.1333333333333301E-2"/>
    <n v="0.72"/>
    <n v="23.497818059751602"/>
    <d v="1900-01-15T18:49:11"/>
    <n v="43338"/>
    <n v="7.9404798340022396"/>
    <n v="354.22290921958898"/>
    <n v="0"/>
    <n v="207486.0690753735"/>
  </r>
  <r>
    <s v="STND-61563"/>
    <s v="Bonnell Industries Inc"/>
    <s v="Bonnell Industries - 1385 Franklin Grove Rd - Dixon"/>
    <x v="21"/>
    <s v="Compressed Air"/>
    <x v="10"/>
    <n v="0"/>
    <n v="20600"/>
    <n v="2.85"/>
    <x v="4"/>
    <x v="0"/>
    <n v="15"/>
    <s v="ΔkWpeak / CF"/>
    <n v="0.86499999999999999"/>
    <s v="Private-Non-Lighting"/>
    <x v="2"/>
    <n v="3"/>
    <n v="1"/>
    <s v="Non-Lighting"/>
    <n v="0.98952339343681495"/>
    <n v="0.43468415683807998"/>
    <n v="20384.181904798399"/>
    <n v="1.2388498469885301"/>
    <n v="0.7"/>
    <n v="14268.927333358901"/>
    <n v="0.86719489289197005"/>
    <n v="4618"/>
    <n v="1.02"/>
    <n v="1.04"/>
    <n v="1.2E-2"/>
    <n v="0.81"/>
    <n v="15.158077089649201"/>
    <d v="1900-01-09T19:51:10"/>
    <n v="43380"/>
    <n v="1.4321963549000301"/>
    <n v="0"/>
    <n v="0"/>
    <n v="214033.9100003835"/>
  </r>
  <r>
    <s v="STND-61563"/>
    <s v="Bonnell Industries Inc"/>
    <s v="Bonnell Industries - 1385 Franklin Grove Rd - Dixon"/>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380"/>
    <n v="6.3967205395751199"/>
    <n v="0"/>
    <n v="0"/>
    <n v="603700.30614865304"/>
  </r>
  <r>
    <s v="STND-61564"/>
    <s v="Hawthorn School District 73"/>
    <s v="Hawthorn CCSD 73 - 430 Aspen Dr - Vernon Hills"/>
    <x v="1"/>
    <s v="Outdoor &amp; Garage Lighting"/>
    <x v="1"/>
    <n v="0"/>
    <n v="95549.664000000004"/>
    <n v="0"/>
    <x v="0"/>
    <x v="1"/>
    <n v="10.1978380583316"/>
    <s v="Qty / 1,000"/>
    <m/>
    <s v="Public-Lighting"/>
    <x v="0"/>
    <n v="1"/>
    <n v="1"/>
    <s v="Lighting"/>
    <n v="0.95625781801464005"/>
    <n v="1.47347312606477"/>
    <n v="91370.113208672003"/>
    <n v="0"/>
    <n v="0.71"/>
    <n v="64872.780378157098"/>
    <n v="0"/>
    <n v="4903"/>
    <n v="1"/>
    <n v="1"/>
    <n v="0"/>
    <n v="0"/>
    <n v="14.276973281664301"/>
    <d v="1900-01-09T04:44:53"/>
    <n v="43378"/>
    <n v="0"/>
    <n v="0"/>
    <n v="0"/>
    <n v="661562.10869015788"/>
  </r>
  <r>
    <s v="STND-61564"/>
    <s v="Hawthorn School District 73"/>
    <s v="Hawthorn CCSD 73 - 430 Aspen Dr - Vernon Hills"/>
    <x v="1"/>
    <s v="Outdoor &amp; Garage Lighting"/>
    <x v="1"/>
    <n v="0"/>
    <n v="45534.161"/>
    <n v="0"/>
    <x v="0"/>
    <x v="1"/>
    <n v="10.1978380583316"/>
    <s v="Qty / 1,000"/>
    <m/>
    <s v="Public-Lighting"/>
    <x v="0"/>
    <n v="1"/>
    <n v="1"/>
    <s v="Lighting"/>
    <n v="0.95625781801464005"/>
    <n v="1.47347312606477"/>
    <n v="43542.397442987298"/>
    <n v="0"/>
    <n v="0.71"/>
    <n v="30915.102184521002"/>
    <n v="0"/>
    <n v="4903"/>
    <n v="1"/>
    <n v="1"/>
    <n v="0"/>
    <n v="0"/>
    <n v="14.276973281664301"/>
    <d v="1900-01-09T04:44:53"/>
    <n v="43378"/>
    <n v="0"/>
    <n v="0"/>
    <n v="0"/>
    <n v="315267.20563451864"/>
  </r>
  <r>
    <s v="STND-61564"/>
    <s v="Hawthorn School District 73"/>
    <s v="Hawthorn CCSD 73 - 430 Aspen Dr - Vernon Hills"/>
    <x v="1"/>
    <s v="Outdoor &amp; Garage Lighting"/>
    <x v="1"/>
    <n v="0"/>
    <n v="14561.91"/>
    <n v="0"/>
    <x v="0"/>
    <x v="1"/>
    <n v="10.1978380583316"/>
    <s v="Qty / 1,000"/>
    <m/>
    <s v="Public-Lighting"/>
    <x v="0"/>
    <n v="1"/>
    <n v="1"/>
    <s v="Lighting"/>
    <n v="0.95625781801464005"/>
    <n v="1.47347312606477"/>
    <n v="13924.9402827256"/>
    <n v="0"/>
    <n v="0.71"/>
    <n v="9886.7076007351498"/>
    <n v="0"/>
    <n v="4903"/>
    <n v="1"/>
    <n v="1"/>
    <n v="0"/>
    <n v="0"/>
    <n v="14.276973281664301"/>
    <d v="1900-01-09T04:44:53"/>
    <n v="43378"/>
    <n v="0"/>
    <n v="0"/>
    <n v="0"/>
    <n v="100823.04304237322"/>
  </r>
  <r>
    <s v="STND-61564"/>
    <s v="Hawthorn School District 73"/>
    <s v="Hawthorn CCSD 73 - 430 Aspen Dr - Vernon Hills"/>
    <x v="27"/>
    <s v="Outdoor &amp; Garage Lighting"/>
    <x v="12"/>
    <n v="0"/>
    <n v="1677.76"/>
    <n v="0"/>
    <x v="0"/>
    <x v="1"/>
    <n v="8"/>
    <s v="Qty / 1,000"/>
    <m/>
    <s v="Public-Lighting"/>
    <x v="0"/>
    <n v="1"/>
    <n v="1"/>
    <s v="Lighting"/>
    <n v="0.95625781801464005"/>
    <n v="1.47347312606477"/>
    <n v="1604.3711167522399"/>
    <n v="0"/>
    <n v="0.71"/>
    <n v="1139.1034928940901"/>
    <n v="0"/>
    <n v="2979"/>
    <n v="1.17333333333333"/>
    <n v="1.323"/>
    <n v="2.1333333333333301E-2"/>
    <n v="0.72"/>
    <n v="23.497818059751602"/>
    <d v="1900-01-15T18:49:11"/>
    <n v="43378"/>
    <n v="0"/>
    <n v="29.1703839409499"/>
    <n v="0"/>
    <n v="9112.8279431527208"/>
  </r>
  <r>
    <s v="STND-61565"/>
    <s v="Hawthorn School District 73"/>
    <s v="Hawthorn CCSD 73 - 841 W End Ct - Vernon Hills"/>
    <x v="1"/>
    <s v="Outdoor &amp; Garage Lighting"/>
    <x v="1"/>
    <n v="0"/>
    <n v="3412.4879999999998"/>
    <n v="0"/>
    <x v="0"/>
    <x v="1"/>
    <n v="10.1978380583316"/>
    <s v="Qty / 1,000"/>
    <m/>
    <s v="Public-Lighting"/>
    <x v="0"/>
    <n v="3"/>
    <n v="1"/>
    <s v="Lighting"/>
    <n v="0.99829244462109001"/>
    <n v="0.987374621353864"/>
    <n v="3406.66098776014"/>
    <n v="0"/>
    <n v="0.71"/>
    <n v="2418.7293013097001"/>
    <n v="0"/>
    <n v="4903"/>
    <n v="1"/>
    <n v="1"/>
    <n v="0"/>
    <n v="0"/>
    <n v="14.276973281664301"/>
    <d v="1900-01-09T04:44:53"/>
    <n v="43377"/>
    <n v="0"/>
    <n v="0"/>
    <n v="0"/>
    <n v="24665.80972169786"/>
  </r>
  <r>
    <s v="STND-61565"/>
    <s v="Hawthorn School District 73"/>
    <s v="Hawthorn CCSD 73 - 841 W End Ct - Vernon Hills"/>
    <x v="27"/>
    <s v="Outdoor &amp; Garage Lighting"/>
    <x v="12"/>
    <n v="0"/>
    <n v="59.92"/>
    <n v="0"/>
    <x v="0"/>
    <x v="1"/>
    <n v="8"/>
    <s v="Qty / 1,000"/>
    <m/>
    <s v="Public-Lighting"/>
    <x v="0"/>
    <n v="3"/>
    <n v="1"/>
    <s v="Lighting"/>
    <n v="0.99829244462109001"/>
    <n v="0.987374621353864"/>
    <n v="59.8176832816957"/>
    <n v="0"/>
    <n v="0.71"/>
    <n v="42.470555130004001"/>
    <n v="0"/>
    <n v="2979"/>
    <n v="1.17333333333333"/>
    <n v="1.323"/>
    <n v="2.1333333333333301E-2"/>
    <n v="0.72"/>
    <n v="23.497818059751602"/>
    <d v="1900-01-15T18:49:11"/>
    <n v="43377"/>
    <n v="0"/>
    <n v="1.0875942414853801"/>
    <n v="0"/>
    <n v="339.76444104003201"/>
  </r>
  <r>
    <s v="STND-61566"/>
    <s v="PR 55 East Monroe, LLC"/>
    <s v="55 E Monroe - 55 E Monroe - Chicago"/>
    <x v="2"/>
    <s v="Energy Management System"/>
    <x v="6"/>
    <n v="21906.48"/>
    <n v="142392.12"/>
    <n v="0"/>
    <x v="1"/>
    <x v="0"/>
    <n v="15"/>
    <s v="NA"/>
    <m/>
    <s v="EMS"/>
    <x v="1"/>
    <n v="3"/>
    <n v="1"/>
    <s v="EMS"/>
    <n v="0.91036333343406195"/>
    <n v="0"/>
    <n v="129628.56501794299"/>
    <n v="0"/>
    <n v="0.7"/>
    <n v="90739.995512560097"/>
    <n v="0"/>
    <n v="2885"/>
    <n v="1.165"/>
    <n v="1.3779999999999999"/>
    <n v="2.5499999999999998E-2"/>
    <n v="0.55000000000000004"/>
    <n v="24.263431542460999"/>
    <d v="1900-01-16T07:56:40"/>
    <n v="43411"/>
    <n v="0"/>
    <n v="0"/>
    <n v="0"/>
    <n v="1361099.9326884015"/>
  </r>
  <r>
    <s v="STND-61567"/>
    <s v="Hawthorn School District 73"/>
    <s v="Hawthorn CCSD 73 -910 Tower Rd - Mundelein"/>
    <x v="1"/>
    <s v="Outdoor &amp; Garage Lighting"/>
    <x v="1"/>
    <n v="0"/>
    <n v="5079.5079999999998"/>
    <n v="0"/>
    <x v="0"/>
    <x v="1"/>
    <n v="10.1978380583316"/>
    <s v="Qty / 1,000"/>
    <m/>
    <s v="Public-Lighting"/>
    <x v="0"/>
    <n v="3"/>
    <n v="1"/>
    <s v="Lighting"/>
    <n v="0.99829244462109001"/>
    <n v="0.987374621353864"/>
    <n v="5070.8344587923903"/>
    <n v="0"/>
    <n v="0.71"/>
    <n v="3600.2924657425901"/>
    <n v="0"/>
    <n v="4903"/>
    <n v="1"/>
    <n v="1"/>
    <n v="0"/>
    <n v="0"/>
    <n v="14.276973281664301"/>
    <d v="1900-01-09T04:44:53"/>
    <n v="43377"/>
    <n v="0"/>
    <n v="0"/>
    <n v="0"/>
    <n v="36715.199528274301"/>
  </r>
  <r>
    <s v="STND-61567"/>
    <s v="Hawthorn School District 73"/>
    <s v="Hawthorn CCSD 73 -910 Tower Rd - Mundelein"/>
    <x v="1"/>
    <s v="Outdoor &amp; Garage Lighting"/>
    <x v="1"/>
    <n v="0"/>
    <n v="7383.9179999999997"/>
    <n v="0"/>
    <x v="0"/>
    <x v="1"/>
    <n v="10.1978380583316"/>
    <s v="Qty / 1,000"/>
    <m/>
    <s v="Public-Lighting"/>
    <x v="0"/>
    <n v="3"/>
    <n v="1"/>
    <s v="Lighting"/>
    <n v="0.99829244462109001"/>
    <n v="0.987374621353864"/>
    <n v="7371.30955110167"/>
    <n v="0"/>
    <n v="0.71"/>
    <n v="5233.6297812821904"/>
    <n v="0"/>
    <n v="4903"/>
    <n v="1"/>
    <n v="1"/>
    <n v="0"/>
    <n v="0"/>
    <n v="14.276973281664301"/>
    <d v="1900-01-09T04:44:53"/>
    <n v="43377"/>
    <n v="0"/>
    <n v="0"/>
    <n v="0"/>
    <n v="53371.708966777209"/>
  </r>
  <r>
    <s v="STND-61568"/>
    <s v="Hawthorn School District 73"/>
    <s v="Hawthorn CCSD 73 - 201 W Hawthorn Pkwy - Vernon Hills"/>
    <x v="1"/>
    <s v="Outdoor &amp; Garage Lighting"/>
    <x v="1"/>
    <n v="0"/>
    <n v="75074.736000000004"/>
    <n v="0"/>
    <x v="0"/>
    <x v="1"/>
    <n v="10.1978380583316"/>
    <s v="Qty / 1,000"/>
    <m/>
    <s v="Public-Lighting"/>
    <x v="0"/>
    <n v="2"/>
    <n v="1"/>
    <s v="Lighting"/>
    <n v="0.98996686498346598"/>
    <n v="2.5626279547341602"/>
    <n v="74321.501037381298"/>
    <n v="0"/>
    <n v="0.71"/>
    <n v="52768.265736540801"/>
    <n v="0"/>
    <n v="4903"/>
    <n v="1"/>
    <n v="1"/>
    <n v="0"/>
    <n v="0"/>
    <n v="14.276973281664301"/>
    <d v="1900-01-09T04:44:53"/>
    <n v="43379"/>
    <n v="0"/>
    <n v="0"/>
    <n v="0"/>
    <n v="538122.22860025114"/>
  </r>
  <r>
    <s v="STND-61568"/>
    <s v="Hawthorn School District 73"/>
    <s v="Hawthorn CCSD 73 - 201 W Hawthorn Pkwy - Vernon Hills"/>
    <x v="1"/>
    <s v="Outdoor &amp; Garage Lighting"/>
    <x v="1"/>
    <n v="0"/>
    <n v="35556.555999999997"/>
    <n v="0"/>
    <x v="0"/>
    <x v="1"/>
    <n v="10.1978380583316"/>
    <s v="Qty / 1,000"/>
    <m/>
    <s v="Public-Lighting"/>
    <x v="0"/>
    <n v="2"/>
    <n v="1"/>
    <s v="Lighting"/>
    <n v="0.98996686498346598"/>
    <n v="2.5626279547341602"/>
    <n v="35199.812272928997"/>
    <n v="0"/>
    <n v="0.71"/>
    <n v="24991.8667137796"/>
    <n v="0"/>
    <n v="4903"/>
    <n v="1"/>
    <n v="1"/>
    <n v="0"/>
    <n v="0"/>
    <n v="14.276973281664301"/>
    <d v="1900-01-09T04:44:53"/>
    <n v="43379"/>
    <n v="0"/>
    <n v="0"/>
    <n v="0"/>
    <n v="254863.00952253229"/>
  </r>
  <r>
    <s v="STND-61568"/>
    <s v="Hawthorn School District 73"/>
    <s v="Hawthorn CCSD 73 - 201 W Hawthorn Pkwy - Vernon Hills"/>
    <x v="1"/>
    <s v="Outdoor &amp; Garage Lighting"/>
    <x v="1"/>
    <n v="0"/>
    <n v="1323.81"/>
    <n v="0"/>
    <x v="0"/>
    <x v="1"/>
    <n v="10.1978380583316"/>
    <s v="Qty / 1,000"/>
    <m/>
    <s v="Public-Lighting"/>
    <x v="0"/>
    <n v="2"/>
    <n v="1"/>
    <s v="Lighting"/>
    <n v="0.98996686498346598"/>
    <n v="2.5626279547341602"/>
    <n v="1310.52803553376"/>
    <n v="0"/>
    <n v="0.71"/>
    <n v="930.47490522897101"/>
    <n v="0"/>
    <n v="4903"/>
    <n v="1"/>
    <n v="1"/>
    <n v="0"/>
    <n v="0"/>
    <n v="14.276973281664301"/>
    <d v="1900-01-09T04:44:53"/>
    <n v="43379"/>
    <n v="0"/>
    <n v="0"/>
    <n v="0"/>
    <n v="9488.8324008664895"/>
  </r>
  <r>
    <s v="STND-61568"/>
    <s v="Hawthorn School District 73"/>
    <s v="Hawthorn CCSD 73 - 201 W Hawthorn Pkwy - Vernon Hills"/>
    <x v="1"/>
    <s v="Outdoor &amp; Garage Lighting"/>
    <x v="1"/>
    <n v="0"/>
    <n v="2461.306"/>
    <n v="0"/>
    <x v="0"/>
    <x v="1"/>
    <n v="10.1978380583316"/>
    <s v="Qty / 1,000"/>
    <m/>
    <s v="Public-Lighting"/>
    <x v="0"/>
    <n v="2"/>
    <n v="1"/>
    <s v="Lighting"/>
    <n v="0.98996686498346598"/>
    <n v="2.5626279547341602"/>
    <n v="2436.61138458499"/>
    <n v="0"/>
    <n v="0.71"/>
    <n v="1729.9940830553501"/>
    <n v="0"/>
    <n v="4903"/>
    <n v="1"/>
    <n v="1"/>
    <n v="0"/>
    <n v="0"/>
    <n v="14.276973281664301"/>
    <d v="1900-01-09T04:44:53"/>
    <n v="43379"/>
    <n v="0"/>
    <n v="0"/>
    <n v="0"/>
    <n v="17642.199500870327"/>
  </r>
  <r>
    <s v="STND-61568"/>
    <s v="Hawthorn School District 73"/>
    <s v="Hawthorn CCSD 73 - 201 W Hawthorn Pkwy - Vernon Hills"/>
    <x v="1"/>
    <s v="Outdoor &amp; Garage Lighting"/>
    <x v="1"/>
    <n v="0"/>
    <n v="1230.653"/>
    <n v="0"/>
    <x v="0"/>
    <x v="1"/>
    <n v="10.1978380583316"/>
    <s v="Qty / 1,000"/>
    <m/>
    <s v="Public-Lighting"/>
    <x v="0"/>
    <n v="2"/>
    <n v="1"/>
    <s v="Lighting"/>
    <n v="0.98996686498346598"/>
    <n v="2.5626279547341602"/>
    <n v="1218.3056922925"/>
    <n v="0"/>
    <n v="0.71"/>
    <n v="864.99704152767299"/>
    <n v="0"/>
    <n v="4903"/>
    <n v="1"/>
    <n v="1"/>
    <n v="0"/>
    <n v="0"/>
    <n v="14.276973281664301"/>
    <d v="1900-01-09T04:44:53"/>
    <n v="43379"/>
    <n v="0"/>
    <n v="0"/>
    <n v="0"/>
    <n v="8821.0997504351435"/>
  </r>
  <r>
    <s v="STND-61568"/>
    <s v="Hawthorn School District 73"/>
    <s v="Hawthorn CCSD 73 - 201 W Hawthorn Pkwy - Vernon Hills"/>
    <x v="27"/>
    <s v="Outdoor &amp; Garage Lighting"/>
    <x v="12"/>
    <n v="0"/>
    <n v="1318.24"/>
    <n v="0"/>
    <x v="0"/>
    <x v="1"/>
    <n v="8"/>
    <s v="Qty / 1,000"/>
    <m/>
    <s v="Public-Lighting"/>
    <x v="0"/>
    <n v="2"/>
    <n v="1"/>
    <s v="Lighting"/>
    <n v="0.98996686498346598"/>
    <n v="2.5626279547341602"/>
    <n v="1305.0139200957999"/>
    <n v="0"/>
    <n v="0.71"/>
    <n v="926.55988326802105"/>
    <n v="0"/>
    <n v="2979"/>
    <n v="1.17333333333333"/>
    <n v="1.323"/>
    <n v="2.1333333333333301E-2"/>
    <n v="0.72"/>
    <n v="23.497818059751602"/>
    <d v="1900-01-15T18:49:11"/>
    <n v="43379"/>
    <n v="0"/>
    <n v="23.727525819923699"/>
    <n v="0"/>
    <n v="7412.4790661441684"/>
  </r>
  <r>
    <s v="STND-61569"/>
    <s v="Ironwood Industries, Inc."/>
    <s v="Ironwood Industries Inc - 115 S Bradley Rd - Libertyville"/>
    <x v="0"/>
    <s v="Indoor Lighting"/>
    <x v="10"/>
    <n v="0"/>
    <n v="12849.861999999999"/>
    <n v="2.2980670000000001"/>
    <x v="0"/>
    <x v="0"/>
    <n v="10.827197921178"/>
    <s v="Qty / 1,000"/>
    <m/>
    <s v="Private-Lighting"/>
    <x v="0"/>
    <n v="3"/>
    <n v="1"/>
    <s v="Lighting"/>
    <n v="0.91633259480590001"/>
    <n v="1.30467645558681"/>
    <n v="11774.747389357701"/>
    <n v="2.9982339082610099"/>
    <n v="0.71"/>
    <n v="8360.07064644399"/>
    <n v="2.12874607486531"/>
    <n v="4618"/>
    <n v="1.02"/>
    <n v="1.04"/>
    <n v="1.2E-2"/>
    <n v="0.81"/>
    <n v="15.158077089649201"/>
    <d v="1900-01-09T19:51:10"/>
    <n v="43336"/>
    <n v="3.5591570610885599"/>
    <n v="138.52643987479701"/>
    <n v="0"/>
    <n v="90516.139524079583"/>
  </r>
  <r>
    <s v="STND-61569"/>
    <s v="Ironwood Industries, Inc."/>
    <s v="Ironwood Industries Inc - 115 S Bradley Rd - Libertyville"/>
    <x v="0"/>
    <s v="Indoor Lighting"/>
    <x v="10"/>
    <n v="0"/>
    <n v="35544.377"/>
    <n v="6.3567499999999999"/>
    <x v="0"/>
    <x v="0"/>
    <n v="10.827197921178"/>
    <s v="Qty / 1,000"/>
    <m/>
    <s v="Private-Lighting"/>
    <x v="0"/>
    <n v="3"/>
    <n v="1"/>
    <s v="Lighting"/>
    <n v="0.91633259480590001"/>
    <n v="1.30467645558681"/>
    <n v="32570.471207169099"/>
    <n v="8.2935020590514306"/>
    <n v="0.71"/>
    <n v="23125.034557090101"/>
    <n v="5.8883864619265198"/>
    <n v="4618"/>
    <n v="1.02"/>
    <n v="1.04"/>
    <n v="1.2E-2"/>
    <n v="0.81"/>
    <n v="15.158077089649201"/>
    <d v="1900-01-09T19:51:10"/>
    <n v="43336"/>
    <n v="9.8450879143535506"/>
    <n v="383.18201420199"/>
    <n v="0"/>
    <n v="250379.32608369534"/>
  </r>
  <r>
    <s v="STND-61570"/>
    <s v="Chehar Corp No. 2"/>
    <s v="Chehar Corp No. 2 - 1601 Douglas Ave - Montgomery"/>
    <x v="1"/>
    <s v="Outdoor &amp; Garage Lighting"/>
    <x v="1"/>
    <n v="0"/>
    <n v="11595.83"/>
    <n v="2.3521049999999999"/>
    <x v="0"/>
    <x v="0"/>
    <n v="10.1978380583316"/>
    <s v="Qty / 1,000"/>
    <m/>
    <s v="Private-Lighting"/>
    <x v="0"/>
    <n v="3"/>
    <n v="1"/>
    <s v="Lighting"/>
    <n v="0.91633259480590001"/>
    <n v="1.30467645558681"/>
    <n v="10625.6369928281"/>
    <n v="3.0687360145680098"/>
    <n v="0.71"/>
    <n v="7544.2022649079499"/>
    <n v="2.1788025703432798"/>
    <n v="4903"/>
    <n v="1"/>
    <n v="1"/>
    <n v="0"/>
    <n v="0"/>
    <n v="14.276973281664301"/>
    <d v="1900-01-09T04:44:53"/>
    <n v="43316"/>
    <n v="3.0687360145680098"/>
    <n v="0"/>
    <n v="0"/>
    <n v="76934.552976829742"/>
  </r>
  <r>
    <s v="STND-61570"/>
    <s v="Chehar Corp No. 2"/>
    <s v="Chehar Corp No. 2 - 1601 Douglas Ave - Montgomery"/>
    <x v="1"/>
    <s v="Outdoor &amp; Garage Lighting"/>
    <x v="1"/>
    <n v="0"/>
    <n v="14209.494000000001"/>
    <n v="2.8822619999999999"/>
    <x v="0"/>
    <x v="0"/>
    <n v="10.1978380583316"/>
    <s v="Qty / 1,000"/>
    <m/>
    <s v="Private-Lighting"/>
    <x v="0"/>
    <n v="3"/>
    <n v="1"/>
    <s v="Lighting"/>
    <n v="0.91633259480590001"/>
    <n v="1.30467645558681"/>
    <n v="13020.622507898899"/>
    <n v="3.7604193702325399"/>
    <n v="0.71"/>
    <n v="9244.6419806081904"/>
    <n v="2.6698977528650998"/>
    <n v="4903"/>
    <n v="1"/>
    <n v="1"/>
    <n v="0"/>
    <n v="0"/>
    <n v="14.276973281664301"/>
    <d v="1900-01-09T04:44:53"/>
    <n v="43316"/>
    <n v="3.7604193702325399"/>
    <n v="0"/>
    <n v="0"/>
    <n v="94275.36182549622"/>
  </r>
  <r>
    <s v="STND-61571"/>
    <s v="HART 353 North Clark LLC"/>
    <s v="HART TRS ONE - 353 N Clark - Chicago"/>
    <x v="0"/>
    <s v="Indoor Lighting"/>
    <x v="6"/>
    <n v="0"/>
    <n v="5569.4930000000004"/>
    <n v="1.2523500000000001"/>
    <x v="0"/>
    <x v="0"/>
    <n v="15"/>
    <s v="Qty / 1,000"/>
    <m/>
    <s v="Private-Lighting"/>
    <x v="0"/>
    <n v="3"/>
    <n v="1"/>
    <s v="Lighting"/>
    <n v="0.91633259480590001"/>
    <n v="1.30467645558681"/>
    <n v="5103.5079724432999"/>
    <n v="1.63391155915414"/>
    <n v="0.71"/>
    <n v="3623.4906604347402"/>
    <n v="1.1600772069994401"/>
    <n v="2885"/>
    <n v="1.165"/>
    <n v="1.3779999999999999"/>
    <n v="2.5499999999999998E-2"/>
    <n v="0.55000000000000004"/>
    <n v="24.263431542460999"/>
    <d v="1900-01-16T07:56:40"/>
    <n v="43386"/>
    <n v="2.1558405583244999"/>
    <n v="111.707685233737"/>
    <n v="0"/>
    <n v="54352.359906521102"/>
  </r>
  <r>
    <s v="STND-61571"/>
    <s v="HART 353 North Clark LLC"/>
    <s v="HART TRS ONE - 353 N Clark - Chicago"/>
    <x v="7"/>
    <s v="Indoor Lighting"/>
    <x v="6"/>
    <n v="0"/>
    <n v="1053.1400000000001"/>
    <n v="0.71760000000000002"/>
    <x v="0"/>
    <x v="0"/>
    <n v="8"/>
    <s v="Qty / 1,000"/>
    <m/>
    <s v="Private-Lighting"/>
    <x v="0"/>
    <n v="3"/>
    <n v="1"/>
    <s v="Lighting"/>
    <n v="0.91633259480590001"/>
    <n v="1.30467645558681"/>
    <n v="965.02650889388497"/>
    <n v="0.93623582452909204"/>
    <n v="0.71"/>
    <n v="685.168821314659"/>
    <n v="0.66472743541565604"/>
    <n v="2885"/>
    <n v="1.165"/>
    <n v="1.3779999999999999"/>
    <n v="2.5499999999999998E-2"/>
    <n v="0.55000000000000004"/>
    <n v="24.263431542460999"/>
    <d v="1900-01-16T07:56:40"/>
    <n v="43386"/>
    <n v="1.69854104595264"/>
    <n v="21.122897834158"/>
    <n v="0"/>
    <n v="5481.350570517272"/>
  </r>
  <r>
    <s v="STND-61572"/>
    <s v="Johnsburg Public Library"/>
    <s v="Johnsburg Public Library - 3000 N Johnsburg Rd - Johnsburg"/>
    <x v="0"/>
    <s v="Indoor Lighting"/>
    <x v="2"/>
    <n v="0"/>
    <n v="14894.496999999999"/>
    <n v="3.1899069999999998"/>
    <x v="0"/>
    <x v="1"/>
    <n v="14.797277300976599"/>
    <s v="Qty / 1,000"/>
    <m/>
    <s v="Public-Lighting"/>
    <x v="0"/>
    <n v="3"/>
    <n v="1"/>
    <s v="Lighting"/>
    <n v="0.99829244462109001"/>
    <n v="0.987374621353864"/>
    <n v="14869.063821531499"/>
    <n v="3.1496332162790401"/>
    <n v="0.71"/>
    <n v="10557.035313287401"/>
    <n v="2.2362395835581199"/>
    <n v="3379"/>
    <n v="1.0900000000000001"/>
    <n v="1.36"/>
    <n v="2.1999999999999999E-2"/>
    <n v="0.57999999999999996"/>
    <n v="20.7161882213673"/>
    <d v="1900-01-13T19:08:05"/>
    <n v="43391"/>
    <n v="3.9929427184064901"/>
    <n v="300.10954502173701"/>
    <n v="0"/>
    <n v="156215.37900691605"/>
  </r>
  <r>
    <s v="STND-61572"/>
    <s v="Johnsburg Public Library"/>
    <s v="Johnsburg Public Library - 3000 N Johnsburg Rd - Johnsburg"/>
    <x v="0"/>
    <s v="Indoor Lighting"/>
    <x v="2"/>
    <n v="0"/>
    <n v="5318.4110000000001"/>
    <n v="1.139027"/>
    <x v="0"/>
    <x v="1"/>
    <n v="14.797277300976599"/>
    <s v="Qty / 1,000"/>
    <m/>
    <s v="Public-Lighting"/>
    <x v="0"/>
    <n v="3"/>
    <n v="1"/>
    <s v="Lighting"/>
    <n v="0.99829244462109001"/>
    <n v="0.987374621353864"/>
    <n v="5309.3295186897003"/>
    <n v="1.12464635283683"/>
    <n v="0.71"/>
    <n v="3769.6239582696899"/>
    <n v="0.79849891051414801"/>
    <n v="3379"/>
    <n v="1.0900000000000001"/>
    <n v="1.36"/>
    <n v="2.1999999999999999E-2"/>
    <n v="0.57999999999999996"/>
    <n v="20.7161882213673"/>
    <d v="1900-01-13T19:08:05"/>
    <n v="43391"/>
    <n v="1.4257687028864501"/>
    <n v="107.160779276306"/>
    <n v="0"/>
    <n v="55780.171030921643"/>
  </r>
  <r>
    <s v="STND-61572"/>
    <s v="Johnsburg Public Library"/>
    <s v="Johnsburg Public Library - 3000 N Johnsburg Rd - Johnsburg"/>
    <x v="0"/>
    <s v="Indoor Lighting"/>
    <x v="2"/>
    <n v="0"/>
    <n v="1325.92"/>
    <n v="0.283968"/>
    <x v="0"/>
    <x v="1"/>
    <n v="14.797277300976599"/>
    <s v="Qty / 1,000"/>
    <m/>
    <s v="Public-Lighting"/>
    <x v="0"/>
    <n v="3"/>
    <n v="1"/>
    <s v="Lighting"/>
    <n v="0.99829244462109001"/>
    <n v="0.987374621353864"/>
    <n v="1323.6559181719999"/>
    <n v="0.28038279647661402"/>
    <n v="0.71"/>
    <n v="939.795701902117"/>
    <n v="0.19907178549839599"/>
    <n v="3379"/>
    <n v="1.0900000000000001"/>
    <n v="1.36"/>
    <n v="2.1999999999999999E-2"/>
    <n v="0.57999999999999996"/>
    <n v="20.7161882213673"/>
    <d v="1900-01-13T19:08:05"/>
    <n v="43391"/>
    <n v="0.35545486368739099"/>
    <n v="26.715991008976101"/>
    <n v="0"/>
    <n v="13906.417607311567"/>
  </r>
  <r>
    <s v="STND-61572"/>
    <s v="Johnsburg Public Library"/>
    <s v="Johnsburg Public Library - 3000 N Johnsburg Rd - Johnsburg"/>
    <x v="0"/>
    <s v="Indoor Lighting"/>
    <x v="2"/>
    <n v="0"/>
    <n v="957.60900000000004"/>
    <n v="0.20508799999999999"/>
    <x v="0"/>
    <x v="1"/>
    <n v="14.797277300976599"/>
    <s v="Qty / 1,000"/>
    <m/>
    <s v="Public-Lighting"/>
    <x v="0"/>
    <n v="3"/>
    <n v="1"/>
    <s v="Lighting"/>
    <n v="0.99829244462109001"/>
    <n v="0.987374621353864"/>
    <n v="955.97382960115795"/>
    <n v="0.202498686344221"/>
    <n v="0.71"/>
    <n v="678.74141901682196"/>
    <n v="0.14377406730439701"/>
    <n v="3379"/>
    <n v="1.0900000000000001"/>
    <n v="1.36"/>
    <n v="2.1999999999999999E-2"/>
    <n v="0.57999999999999996"/>
    <n v="20.7161882213673"/>
    <d v="1900-01-13T19:08:05"/>
    <n v="43391"/>
    <n v="0.25671740155200501"/>
    <n v="19.294884634151799"/>
    <n v="0"/>
    <n v="10043.524992850267"/>
  </r>
  <r>
    <s v="STND-61572"/>
    <s v="Johnsburg Public Library"/>
    <s v="Johnsburg Public Library - 3000 N Johnsburg Rd - Johnsburg"/>
    <x v="0"/>
    <s v="Indoor Lighting"/>
    <x v="2"/>
    <n v="0"/>
    <n v="681.375"/>
    <n v="0.145928"/>
    <x v="0"/>
    <x v="1"/>
    <n v="14.797277300976599"/>
    <s v="Qty / 1,000"/>
    <m/>
    <s v="Public-Lighting"/>
    <x v="0"/>
    <n v="3"/>
    <n v="1"/>
    <s v="Lighting"/>
    <n v="0.99829244462109001"/>
    <n v="0.987374621353864"/>
    <n v="680.21151445369503"/>
    <n v="0.14408560374492699"/>
    <n v="0.71"/>
    <n v="482.95017526212399"/>
    <n v="0.102300778658898"/>
    <n v="3379"/>
    <n v="1.0900000000000001"/>
    <n v="1.36"/>
    <n v="2.1999999999999999E-2"/>
    <n v="0.57999999999999996"/>
    <n v="20.7161882213673"/>
    <d v="1900-01-13T19:08:05"/>
    <n v="43391"/>
    <n v="0.18266430495046501"/>
    <n v="13.729039741267201"/>
    <n v="0"/>
    <n v="7146.3476659088974"/>
  </r>
  <r>
    <s v="STND-61573"/>
    <s v="Alumitank Inc."/>
    <s v="Alumitank Inc (Shop 3) - 11317 N US Hwy 14 - Harvard"/>
    <x v="0"/>
    <s v="Indoor Lighting"/>
    <x v="8"/>
    <n v="0"/>
    <n v="4403.28"/>
    <n v="0.69686400000000004"/>
    <x v="0"/>
    <x v="0"/>
    <n v="9.5383441434566993"/>
    <s v="Qty / 1,000"/>
    <m/>
    <s v="Private-Lighting"/>
    <x v="0"/>
    <n v="3"/>
    <n v="1"/>
    <s v="Lighting"/>
    <n v="0.91633259480590001"/>
    <n v="1.30467645558681"/>
    <n v="4034.86898805692"/>
    <n v="0.90918205354604398"/>
    <n v="0.71"/>
    <n v="2864.7569815204101"/>
    <n v="0.64551925801769106"/>
    <n v="5242"/>
    <n v="1"/>
    <n v="1.22"/>
    <n v="1.0999999999999999E-2"/>
    <n v="0.68"/>
    <n v="13.3536818008394"/>
    <d v="1900-01-08T12:55:13"/>
    <n v="43404"/>
    <n v="1.0959282226929199"/>
    <n v="44.383558868626103"/>
    <n v="0"/>
    <n v="27325.037977111897"/>
  </r>
  <r>
    <s v="STND-61573"/>
    <s v="Alumitank Inc."/>
    <s v="Alumitank Inc (Shop 3) - 11317 N US Hwy 14 - Harvard"/>
    <x v="0"/>
    <s v="Indoor Lighting"/>
    <x v="8"/>
    <n v="0"/>
    <n v="32762.5"/>
    <n v="5.1849999999999996"/>
    <x v="0"/>
    <x v="0"/>
    <n v="9.5383441434566993"/>
    <s v="Qty / 1,000"/>
    <m/>
    <s v="Private-Lighting"/>
    <x v="0"/>
    <n v="3"/>
    <n v="1"/>
    <s v="Lighting"/>
    <n v="0.91633259480590001"/>
    <n v="1.30467645558681"/>
    <n v="30021.346637328301"/>
    <n v="6.7647474222175896"/>
    <n v="0.71"/>
    <n v="21315.1561125031"/>
    <n v="4.8029706697744903"/>
    <n v="5242"/>
    <n v="1"/>
    <n v="1.22"/>
    <n v="1.0999999999999999E-2"/>
    <n v="0.68"/>
    <n v="13.3536818008394"/>
    <d v="1900-01-08T12:55:13"/>
    <n v="43404"/>
    <n v="8.1542278474175394"/>
    <n v="330.23481301061099"/>
    <n v="0"/>
    <n v="203311.29447255921"/>
  </r>
  <r>
    <s v="STND-61574"/>
    <s v="Inland Die Casting Company"/>
    <s v="Inland Die Cast - 161 Carpenter Ave - Wheeling"/>
    <x v="5"/>
    <s v="Indoor Advanced Lighting"/>
    <x v="10"/>
    <n v="0"/>
    <n v="5882.24"/>
    <n v="3.37792"/>
    <x v="0"/>
    <x v="0"/>
    <n v="15"/>
    <s v="Qty / 1,000"/>
    <m/>
    <s v="Private-Lighting"/>
    <x v="0"/>
    <n v="2"/>
    <n v="1"/>
    <s v="Lighting"/>
    <n v="0.97902139861649395"/>
    <n v="0.93591656730105399"/>
    <n v="5758.8388317978797"/>
    <n v="3.1614512910175798"/>
    <n v="0.71"/>
    <n v="4088.7755705764998"/>
    <n v="2.24463041662248"/>
    <n v="4618"/>
    <n v="1.02"/>
    <n v="1.04"/>
    <n v="1.2E-2"/>
    <n v="0.81"/>
    <n v="15.158077089649201"/>
    <d v="1900-01-09T19:51:10"/>
    <n v="43380"/>
    <n v="3.7529098896219999"/>
    <n v="67.7510450799751"/>
    <n v="0"/>
    <n v="61331.633558647496"/>
  </r>
  <r>
    <s v="STND-61574"/>
    <s v="Inland Die Casting Company"/>
    <s v="Inland Die Cast - 161 Carpenter Ave - Wheeling"/>
    <x v="5"/>
    <s v="Indoor Advanced Lighting"/>
    <x v="10"/>
    <n v="0"/>
    <n v="6631.66"/>
    <n v="3.8082799999999999"/>
    <x v="0"/>
    <x v="0"/>
    <n v="15"/>
    <s v="Qty / 1,000"/>
    <m/>
    <s v="Private-Lighting"/>
    <x v="0"/>
    <n v="2"/>
    <n v="1"/>
    <s v="Lighting"/>
    <n v="0.97902139861649395"/>
    <n v="0.93591656730105399"/>
    <n v="6492.5370483490597"/>
    <n v="3.5642323449212601"/>
    <n v="0.71"/>
    <n v="4609.7013043278303"/>
    <n v="2.5306049648940898"/>
    <n v="4618"/>
    <n v="1.02"/>
    <n v="1.04"/>
    <n v="1.2E-2"/>
    <n v="0.81"/>
    <n v="15.158077089649201"/>
    <d v="1900-01-09T19:51:10"/>
    <n v="43380"/>
    <n v="4.23104504382865"/>
    <n v="76.382788804106497"/>
    <n v="0"/>
    <n v="69145.519564917457"/>
  </r>
  <r>
    <s v="STND-61574"/>
    <s v="Inland Die Casting Company"/>
    <s v="Inland Die Cast - 161 Carpenter Ave - Wheeling"/>
    <x v="5"/>
    <s v="Indoor Advanced Lighting"/>
    <x v="10"/>
    <n v="0"/>
    <n v="969.6"/>
    <n v="0.55679999999999996"/>
    <x v="0"/>
    <x v="0"/>
    <n v="15"/>
    <s v="Qty / 1,000"/>
    <m/>
    <s v="Private-Lighting"/>
    <x v="0"/>
    <n v="2"/>
    <n v="1"/>
    <s v="Lighting"/>
    <n v="0.97902139861649395"/>
    <n v="0.93591656730105399"/>
    <n v="949.25914809855203"/>
    <n v="0.52111834467322704"/>
    <n v="0.71"/>
    <n v="673.97399514997198"/>
    <n v="0.36999402471799098"/>
    <n v="4618"/>
    <n v="1.02"/>
    <n v="1.04"/>
    <n v="1.2E-2"/>
    <n v="0.81"/>
    <n v="15.158077089649201"/>
    <d v="1900-01-09T19:51:10"/>
    <n v="43380"/>
    <n v="0.61861152026736299"/>
    <n v="11.167754683512401"/>
    <n v="0"/>
    <n v="10109.609927249579"/>
  </r>
  <r>
    <s v="STND-61574"/>
    <s v="Inland Die Casting Company"/>
    <s v="Inland Die Cast - 161 Carpenter Ave - Wheeling"/>
    <x v="5"/>
    <s v="Indoor Advanced Lighting"/>
    <x v="10"/>
    <n v="0"/>
    <n v="3817.8"/>
    <n v="2.1924000000000001"/>
    <x v="0"/>
    <x v="0"/>
    <n v="15"/>
    <s v="Qty / 1,000"/>
    <m/>
    <s v="Private-Lighting"/>
    <x v="0"/>
    <n v="2"/>
    <n v="1"/>
    <s v="Lighting"/>
    <n v="0.97902139861649395"/>
    <n v="0.93591656730105399"/>
    <n v="3737.7078956380501"/>
    <n v="2.0519034821508302"/>
    <n v="0.71"/>
    <n v="2653.7726059030101"/>
    <n v="1.45685147232709"/>
    <n v="4618"/>
    <n v="1.02"/>
    <n v="1.04"/>
    <n v="1.2E-2"/>
    <n v="0.81"/>
    <n v="15.158077089649201"/>
    <d v="1900-01-09T19:51:10"/>
    <n v="43380"/>
    <n v="2.4357828610527399"/>
    <n v="43.973034066330001"/>
    <n v="0"/>
    <n v="39806.589088545152"/>
  </r>
  <r>
    <s v="STND-61574"/>
    <s v="Inland Die Casting Company"/>
    <s v="Inland Die Cast - 161 Carpenter Ave - Wheeling"/>
    <x v="5"/>
    <s v="Indoor Advanced Lighting"/>
    <x v="10"/>
    <n v="0"/>
    <n v="1688.72"/>
    <n v="0.96975999999999996"/>
    <x v="0"/>
    <x v="0"/>
    <n v="15"/>
    <s v="Qty / 1,000"/>
    <m/>
    <s v="Private-Lighting"/>
    <x v="0"/>
    <n v="2"/>
    <n v="1"/>
    <s v="Lighting"/>
    <n v="0.97902139861649395"/>
    <n v="0.93591656730105399"/>
    <n v="1653.29301627165"/>
    <n v="0.90761445030586996"/>
    <n v="0.71"/>
    <n v="1173.83804155287"/>
    <n v="0.64440625971716703"/>
    <n v="4618"/>
    <n v="1.02"/>
    <n v="1.04"/>
    <n v="1.2E-2"/>
    <n v="0.81"/>
    <n v="15.158077089649201"/>
    <d v="1900-01-09T19:51:10"/>
    <n v="43380"/>
    <n v="1.0774150644656599"/>
    <n v="19.450506073784101"/>
    <n v="0"/>
    <n v="17607.57062329305"/>
  </r>
  <r>
    <s v="STND-61574"/>
    <s v="Inland Die Casting Company"/>
    <s v="Inland Die Cast - 161 Carpenter Ave - Wheeling"/>
    <x v="8"/>
    <s v="Indoor Advanced Lighting"/>
    <x v="10"/>
    <n v="0"/>
    <n v="644"/>
    <n v="0.13825000000000001"/>
    <x v="0"/>
    <x v="0"/>
    <n v="10.827197921178"/>
    <s v="Qty / 1,000"/>
    <m/>
    <s v="Private-Lighting"/>
    <x v="0"/>
    <n v="2"/>
    <n v="1"/>
    <s v="Lighting"/>
    <n v="0.97902139861649395"/>
    <n v="0.93591656730105399"/>
    <n v="630.48978070902206"/>
    <n v="0.12939046542937099"/>
    <n v="0.71"/>
    <n v="447.64774430340498"/>
    <n v="9.1867230454853205E-2"/>
    <n v="4618"/>
    <n v="1.02"/>
    <n v="1.04"/>
    <n v="1.2E-2"/>
    <n v="0.81"/>
    <n v="15.158077089649201"/>
    <d v="1900-01-09T19:51:10"/>
    <n v="43380"/>
    <n v="0.15359741860086701"/>
    <n v="7.4175268318708403"/>
    <n v="0"/>
    <n v="4846.7707265418467"/>
  </r>
  <r>
    <s v="STND-61574"/>
    <s v="Inland Die Casting Company"/>
    <s v="Inland Die Cast - 161 Carpenter Ave - Wheeling"/>
    <x v="8"/>
    <s v="Indoor Advanced Lighting"/>
    <x v="10"/>
    <n v="0"/>
    <n v="-3208.96"/>
    <n v="-0.68888000000000005"/>
    <x v="0"/>
    <x v="0"/>
    <n v="10.827197921178"/>
    <s v="Qty / 1,000"/>
    <m/>
    <s v="Private-Lighting"/>
    <x v="0"/>
    <n v="2"/>
    <n v="1"/>
    <s v="Lighting"/>
    <n v="0.97902139861649395"/>
    <n v="0.93591656730105399"/>
    <n v="-3141.6405073043802"/>
    <n v="-0.64473420488235"/>
    <n v="0.71"/>
    <n v="-2230.5647601861101"/>
    <n v="-0.45776128546646799"/>
    <n v="4618"/>
    <n v="1.02"/>
    <n v="1.04"/>
    <n v="1.2E-2"/>
    <n v="0.81"/>
    <n v="15.158077089649201"/>
    <d v="1900-01-09T19:51:10"/>
    <n v="43380"/>
    <n v="-0.76535399439975005"/>
    <n v="-36.960476556522202"/>
    <n v="0"/>
    <n v="-24150.766134539954"/>
  </r>
  <r>
    <s v="STND-61574"/>
    <s v="Inland Die Casting Company"/>
    <s v="Inland Die Cast - 161 Carpenter Ave - Wheeling"/>
    <x v="8"/>
    <s v="Indoor Advanced Lighting"/>
    <x v="10"/>
    <n v="0"/>
    <n v="1339.52"/>
    <n v="0.28755999999999998"/>
    <x v="0"/>
    <x v="0"/>
    <n v="10.827197921178"/>
    <s v="Qty / 1,000"/>
    <m/>
    <s v="Private-Lighting"/>
    <x v="0"/>
    <n v="2"/>
    <n v="1"/>
    <s v="Lighting"/>
    <n v="0.97902139861649395"/>
    <n v="0.93591656730105399"/>
    <n v="1311.4187438747699"/>
    <n v="0.26913216809309098"/>
    <n v="0.71"/>
    <n v="931.10730815108298"/>
    <n v="0.19108383934609499"/>
    <n v="4618"/>
    <n v="1.02"/>
    <n v="1.04"/>
    <n v="1.2E-2"/>
    <n v="0.81"/>
    <n v="15.158077089649201"/>
    <d v="1900-01-09T19:51:10"/>
    <n v="43380"/>
    <n v="0.31948263068980398"/>
    <n v="15.4284558102914"/>
    <n v="0"/>
    <n v="10081.283111207049"/>
  </r>
  <r>
    <s v="STND-61574"/>
    <s v="Inland Die Casting Company"/>
    <s v="Inland Die Cast - 161 Carpenter Ave - Wheeling"/>
    <x v="8"/>
    <s v="Indoor Advanced Lighting"/>
    <x v="10"/>
    <n v="0"/>
    <n v="6344.32"/>
    <n v="1.3619600000000001"/>
    <x v="0"/>
    <x v="0"/>
    <n v="10.827197921178"/>
    <s v="Qty / 1,000"/>
    <m/>
    <s v="Private-Lighting"/>
    <x v="0"/>
    <n v="2"/>
    <n v="1"/>
    <s v="Lighting"/>
    <n v="0.97902139861649395"/>
    <n v="0.93591656730105399"/>
    <n v="6211.2250396705904"/>
    <n v="1.27468092800134"/>
    <n v="0.71"/>
    <n v="4409.9697781661198"/>
    <n v="0.90502345888095403"/>
    <n v="4618"/>
    <n v="1.02"/>
    <n v="1.04"/>
    <n v="1.2E-2"/>
    <n v="0.81"/>
    <n v="15.158077089649201"/>
    <d v="1900-01-09T19:51:10"/>
    <n v="43380"/>
    <n v="1.5131539981022599"/>
    <n v="73.073235760830499"/>
    <n v="0"/>
    <n v="47747.615614618015"/>
  </r>
  <r>
    <s v="STND-61574"/>
    <s v="Inland Die Casting Company"/>
    <s v="Inland Die Cast - 161 Carpenter Ave - Wheeling"/>
    <x v="8"/>
    <s v="Indoor Advanced Lighting"/>
    <x v="10"/>
    <n v="0"/>
    <n v="154379.68"/>
    <n v="3.3140999999999997E-2"/>
    <x v="0"/>
    <x v="0"/>
    <n v="10.827197921178"/>
    <s v="Qty / 1,000"/>
    <m/>
    <s v="Private-Lighting"/>
    <x v="0"/>
    <n v="2"/>
    <n v="1"/>
    <s v="Lighting"/>
    <n v="0.97902139861649395"/>
    <n v="0.93591656730105399"/>
    <n v="151141.01023156699"/>
    <n v="3.10172109569242E-2"/>
    <n v="0.71"/>
    <n v="107310.11726441199"/>
    <n v="2.2022219779416201E-2"/>
    <n v="4618"/>
    <n v="1.02"/>
    <n v="1.04"/>
    <n v="1.2E-2"/>
    <n v="0.81"/>
    <n v="15.158077089649201"/>
    <d v="1900-01-09T19:51:10"/>
    <n v="43380"/>
    <n v="3.6820050993499803E-2"/>
    <n v="1778.1295321360799"/>
    <n v="0"/>
    <n v="1161867.878566609"/>
  </r>
  <r>
    <s v="STND-61574"/>
    <s v="Inland Die Casting Company"/>
    <s v="Inland Die Cast - 161 Carpenter Ave - Wheeling"/>
    <x v="8"/>
    <s v="Indoor Advanced Lighting"/>
    <x v="10"/>
    <n v="0"/>
    <n v="445.28"/>
    <n v="9.5589999999999994E-2"/>
    <x v="0"/>
    <x v="0"/>
    <n v="10.827197921178"/>
    <s v="Qty / 1,000"/>
    <m/>
    <s v="Private-Lighting"/>
    <x v="0"/>
    <n v="2"/>
    <n v="1"/>
    <s v="Lighting"/>
    <n v="0.97902139861649395"/>
    <n v="0.93591656730105399"/>
    <n v="435.93864837595203"/>
    <n v="8.9464264668307703E-2"/>
    <n v="0.71"/>
    <n v="309.516440346926"/>
    <n v="6.35196279144985E-2"/>
    <n v="4618"/>
    <n v="1.02"/>
    <n v="1.04"/>
    <n v="1.2E-2"/>
    <n v="0.81"/>
    <n v="15.158077089649201"/>
    <d v="1900-01-09T19:51:10"/>
    <n v="43380"/>
    <n v="0.106201643718314"/>
    <n v="5.1286899808935598"/>
    <n v="0"/>
    <n v="3351.1957594946516"/>
  </r>
  <r>
    <s v="STND-61574"/>
    <s v="Inland Die Casting Company"/>
    <s v="Inland Die Cast - 161 Carpenter Ave - Wheeling"/>
    <x v="8"/>
    <s v="Indoor Advanced Lighting"/>
    <x v="10"/>
    <n v="0"/>
    <n v="22823.360000000001"/>
    <n v="4.8995800000000003"/>
    <x v="0"/>
    <x v="0"/>
    <n v="10.827197921178"/>
    <s v="Qty / 1,000"/>
    <m/>
    <s v="Private-Lighting"/>
    <x v="0"/>
    <n v="2"/>
    <n v="1"/>
    <s v="Lighting"/>
    <n v="0.97902139861649395"/>
    <n v="0.93591656730105399"/>
    <n v="22344.557828327699"/>
    <n v="4.5855980948169002"/>
    <n v="0.71"/>
    <n v="15864.636058112699"/>
    <n v="3.25577464732"/>
    <n v="4618"/>
    <n v="1.02"/>
    <n v="1.04"/>
    <n v="1.2E-2"/>
    <n v="0.81"/>
    <n v="15.158077089649201"/>
    <d v="1900-01-09T19:51:10"/>
    <n v="43380"/>
    <n v="5.4434925152147402"/>
    <n v="262.87715092150302"/>
    <n v="0"/>
    <n v="171769.55454864335"/>
  </r>
  <r>
    <s v="STND-61574"/>
    <s v="Inland Die Casting Company"/>
    <s v="Inland Die Cast - 161 Carpenter Ave - Wheeling"/>
    <x v="8"/>
    <s v="Indoor Advanced Lighting"/>
    <x v="10"/>
    <n v="0"/>
    <n v="36.799999999999997"/>
    <n v="7.9000000000000008E-3"/>
    <x v="0"/>
    <x v="0"/>
    <n v="10.827197921178"/>
    <s v="Qty / 1,000"/>
    <m/>
    <s v="Private-Lighting"/>
    <x v="0"/>
    <n v="2"/>
    <n v="1"/>
    <s v="Lighting"/>
    <n v="0.97902139861649395"/>
    <n v="0.93591656730105399"/>
    <n v="36.027987469087002"/>
    <n v="7.39374088167832E-3"/>
    <n v="0.71"/>
    <n v="25.579871103051701"/>
    <n v="5.2495560259916097E-3"/>
    <n v="4618"/>
    <n v="1.02"/>
    <n v="1.04"/>
    <n v="1.2E-2"/>
    <n v="0.81"/>
    <n v="15.158077089649201"/>
    <d v="1900-01-09T19:51:10"/>
    <n v="43380"/>
    <n v="8.7769953486209907E-3"/>
    <n v="0.42385867610690497"/>
    <n v="0"/>
    <n v="276.95832723096254"/>
  </r>
  <r>
    <s v="STND-61574"/>
    <s v="Inland Die Casting Company"/>
    <s v="Inland Die Cast - 161 Carpenter Ave - Wheeling"/>
    <x v="8"/>
    <s v="Indoor Advanced Lighting"/>
    <x v="10"/>
    <n v="0"/>
    <n v="88.32"/>
    <n v="1.8960000000000001E-2"/>
    <x v="0"/>
    <x v="0"/>
    <n v="10.827197921178"/>
    <s v="Qty / 1,000"/>
    <m/>
    <s v="Private-Lighting"/>
    <x v="0"/>
    <n v="2"/>
    <n v="1"/>
    <s v="Lighting"/>
    <n v="0.97902139861649395"/>
    <n v="0.93591656730105399"/>
    <n v="86.467169925808705"/>
    <n v="1.7744978116028001E-2"/>
    <n v="0.71"/>
    <n v="61.391690647324197"/>
    <n v="1.2598934462379901E-2"/>
    <n v="4618"/>
    <n v="1.02"/>
    <n v="1.04"/>
    <n v="1.2E-2"/>
    <n v="0.81"/>
    <n v="15.158077089649201"/>
    <d v="1900-01-09T19:51:10"/>
    <n v="43380"/>
    <n v="2.1064788836690398E-2"/>
    <n v="1.01726082265657"/>
    <n v="0"/>
    <n v="664.69998535431137"/>
  </r>
  <r>
    <s v="STND-61575"/>
    <s v="Community Consolidated School District 168"/>
    <s v="Community Consolidated School District 168 -  21717 S Torrence Ave - Sauk Village"/>
    <x v="1"/>
    <s v="Outdoor &amp; Garage Lighting"/>
    <x v="1"/>
    <n v="0"/>
    <n v="26476.2"/>
    <n v="0"/>
    <x v="0"/>
    <x v="1"/>
    <n v="10.1978380583316"/>
    <s v="Qty / 1,000"/>
    <m/>
    <s v="Public-Lighting"/>
    <x v="0"/>
    <n v="3"/>
    <n v="1"/>
    <s v="Lighting"/>
    <n v="0.99829244462109001"/>
    <n v="0.987374621353864"/>
    <n v="26430.9904222769"/>
    <n v="0"/>
    <n v="0.71"/>
    <n v="18766.003199816601"/>
    <n v="0"/>
    <n v="4903"/>
    <n v="1"/>
    <n v="1"/>
    <n v="0"/>
    <n v="0"/>
    <n v="14.276973281664301"/>
    <d v="1900-01-09T04:44:53"/>
    <n v="43377"/>
    <n v="0"/>
    <n v="0"/>
    <n v="0"/>
    <n v="191372.66163386233"/>
  </r>
  <r>
    <s v="STND-61576"/>
    <s v="Mechanical Servants, LLC"/>
    <s v="Mechanical Servants LLC - 200 Regency Dr - Glendale Heights"/>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305"/>
    <n v="0.23198407107042801"/>
    <n v="0"/>
    <n v="0"/>
    <n v="22696.0726964756"/>
  </r>
  <r>
    <s v="STND-61576"/>
    <s v="Mechanical Servants, LLC"/>
    <s v="Mechanical Servants LLC - 200 Regency Dr - Glendale Heights"/>
    <x v="19"/>
    <s v="Compressed Air"/>
    <x v="10"/>
    <n v="0"/>
    <n v="6553.2479999999996"/>
    <n v="1.014"/>
    <x v="4"/>
    <x v="0"/>
    <n v="10"/>
    <s v="ΔkWpeak / CF"/>
    <n v="0.95"/>
    <s v="Private-Non-Lighting"/>
    <x v="2"/>
    <n v="3"/>
    <n v="1"/>
    <s v="Non-Lighting"/>
    <n v="0.98952339343681495"/>
    <n v="0.43468415683807998"/>
    <n v="6484.5921989930202"/>
    <n v="0.440769735033814"/>
    <n v="0.7"/>
    <n v="4539.2145392951097"/>
    <n v="0.30853881452366899"/>
    <n v="4618"/>
    <n v="1.02"/>
    <n v="1.04"/>
    <n v="1.2E-2"/>
    <n v="0.81"/>
    <n v="15.158077089649201"/>
    <d v="1900-01-09T19:51:10"/>
    <n v="43305"/>
    <n v="0.46396814214085602"/>
    <n v="0"/>
    <n v="0"/>
    <n v="45392.145392951097"/>
  </r>
  <r>
    <s v="STND-61576"/>
    <s v="Mechanical Servants, LLC"/>
    <s v="Mechanical Servants LLC - 200 Regency Dr - Glendale Heights"/>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305"/>
    <n v="10.661200899291901"/>
    <n v="0"/>
    <n v="0"/>
    <n v="1006167.17691442"/>
  </r>
  <r>
    <s v="STND-61576"/>
    <s v="Mechanical Servants, LLC"/>
    <s v="Mechanical Servants LLC - 200 Regency Dr - Glendale Heights"/>
    <x v="20"/>
    <s v="Compressed Air"/>
    <x v="10"/>
    <n v="0"/>
    <n v="2275"/>
    <n v="0.5"/>
    <x v="4"/>
    <x v="0"/>
    <n v="10"/>
    <s v="ΔkWpeak / CF"/>
    <n v="0.95"/>
    <s v="Private-Non-Lighting"/>
    <x v="2"/>
    <n v="3"/>
    <n v="1"/>
    <s v="Non-Lighting"/>
    <n v="0.98952339343681495"/>
    <n v="0.43468415683807998"/>
    <n v="2251.16572006875"/>
    <n v="0.21734207841903999"/>
    <n v="0.7"/>
    <n v="1575.81600404813"/>
    <n v="0.152139454893328"/>
    <n v="4618"/>
    <n v="1.02"/>
    <n v="1.04"/>
    <n v="1.2E-2"/>
    <n v="0.81"/>
    <n v="15.158077089649201"/>
    <d v="1900-01-09T19:51:10"/>
    <n v="43305"/>
    <n v="0.228781135177937"/>
    <n v="0"/>
    <n v="0"/>
    <n v="15758.1600404813"/>
  </r>
  <r>
    <s v="STND-61578"/>
    <s v="Blackberry Falls Professional Office Park, L.L.C."/>
    <s v="Blackberry Falls Prof Center LLC - 2353 Hassel Rd  Ste 115 - Hoffman Estates"/>
    <x v="0"/>
    <s v="Indoor Lighting"/>
    <x v="6"/>
    <n v="0"/>
    <n v="8242.8490000000002"/>
    <n v="1.853478"/>
    <x v="0"/>
    <x v="0"/>
    <n v="15"/>
    <s v="Qty / 1,000"/>
    <m/>
    <s v="Private-Lighting"/>
    <x v="0"/>
    <n v="3"/>
    <n v="1"/>
    <s v="Lighting"/>
    <n v="0.91633259480590001"/>
    <n v="1.30467645558681"/>
    <n v="7553.1912127632204"/>
    <n v="2.4181891075481201"/>
    <n v="0.71"/>
    <n v="5362.7657610618799"/>
    <n v="1.7169142663591701"/>
    <n v="2885"/>
    <n v="1.165"/>
    <n v="1.3779999999999999"/>
    <n v="2.5499999999999998E-2"/>
    <n v="0.55000000000000004"/>
    <n v="24.263431542460999"/>
    <d v="1900-01-16T07:56:40"/>
    <n v="43350"/>
    <n v="3.19064402632026"/>
    <n v="165.32736130940901"/>
    <n v="0"/>
    <n v="80441.486415928201"/>
  </r>
  <r>
    <s v="STND-61578"/>
    <s v="Blackberry Falls Professional Office Park, L.L.C."/>
    <s v="Blackberry Falls Prof Center LLC - 2353 Hassel Rd  Ste 115 - Hoffman Estates"/>
    <x v="0"/>
    <s v="Indoor Lighting"/>
    <x v="6"/>
    <n v="0"/>
    <n v="118.14100000000001"/>
    <n v="2.6564999999999998E-2"/>
    <x v="0"/>
    <x v="0"/>
    <n v="15"/>
    <s v="Qty / 1,000"/>
    <m/>
    <s v="Private-Lighting"/>
    <x v="0"/>
    <n v="3"/>
    <n v="1"/>
    <s v="Lighting"/>
    <n v="0.91633259480590001"/>
    <n v="1.30467645558681"/>
    <n v="108.256449082964"/>
    <n v="3.4658730042663503E-2"/>
    <n v="0.71"/>
    <n v="76.862078848904304"/>
    <n v="2.4607698330291101E-2"/>
    <n v="2885"/>
    <n v="1.165"/>
    <n v="1.3779999999999999"/>
    <n v="2.5499999999999998E-2"/>
    <n v="0.55000000000000004"/>
    <n v="24.263431542460999"/>
    <d v="1900-01-16T07:56:40"/>
    <n v="43350"/>
    <n v="4.5729951237186303E-2"/>
    <n v="2.3695617610434101"/>
    <n v="0"/>
    <n v="1152.9311827335646"/>
  </r>
  <r>
    <s v="STND-61579"/>
    <s v="Holly Hunt Enterprises, Inc"/>
    <s v="Holly Hunt LLC - 9450 W Sergo Dr Unit B - McCook"/>
    <x v="0"/>
    <s v="Indoor Lighting"/>
    <x v="8"/>
    <n v="0"/>
    <n v="70934.744000000006"/>
    <n v="11.226146999999999"/>
    <x v="0"/>
    <x v="0"/>
    <n v="9.5383441434566993"/>
    <s v="Qty / 1,000"/>
    <m/>
    <s v="Private-Lighting"/>
    <x v="0"/>
    <n v="3"/>
    <n v="1"/>
    <s v="Lighting"/>
    <n v="0.91633259480590001"/>
    <n v="1.30467645558681"/>
    <n v="64999.8180314122"/>
    <n v="14.646489677856501"/>
    <n v="0.71"/>
    <n v="46149.870802302699"/>
    <n v="10.399007671278101"/>
    <n v="5242"/>
    <n v="1"/>
    <n v="1.22"/>
    <n v="1.0999999999999999E-2"/>
    <n v="0.68"/>
    <n v="13.3536818008394"/>
    <d v="1900-01-08T12:55:13"/>
    <n v="43350"/>
    <n v="17.6548814824692"/>
    <n v="714.99799834553505"/>
    <n v="0"/>
    <n v="440193.3498884273"/>
  </r>
  <r>
    <s v="STND-61579"/>
    <s v="Holly Hunt Enterprises, Inc"/>
    <s v="Holly Hunt LLC - 9450 W Sergo Dr Unit B - McCook"/>
    <x v="7"/>
    <s v="Indoor Lighting"/>
    <x v="8"/>
    <n v="0"/>
    <n v="15046.637000000001"/>
    <n v="7.7333360000000004"/>
    <x v="0"/>
    <x v="0"/>
    <n v="8"/>
    <s v="Qty / 1,000"/>
    <m/>
    <s v="Private-Lighting"/>
    <x v="0"/>
    <n v="3"/>
    <n v="1"/>
    <s v="Lighting"/>
    <n v="0.91633259480590001"/>
    <n v="1.30467645558681"/>
    <n v="13787.723925312501"/>
    <n v="10.089501402341901"/>
    <n v="0.71"/>
    <n v="9789.28398697185"/>
    <n v="7.1635459956627097"/>
    <n v="5242"/>
    <n v="1"/>
    <n v="1.22"/>
    <n v="1.0999999999999999E-2"/>
    <n v="0.68"/>
    <n v="13.3536818008394"/>
    <d v="1900-01-08T12:55:13"/>
    <n v="43350"/>
    <n v="15.603930408818201"/>
    <n v="151.66496317843701"/>
    <n v="0"/>
    <n v="78314.2718957748"/>
  </r>
  <r>
    <s v="STND-61580"/>
    <s v="Crete Public Library District"/>
    <s v="Crete Public Library District - 1177 N Main St - Crete"/>
    <x v="53"/>
    <s v="HVAC"/>
    <x v="2"/>
    <n v="2575"/>
    <n v="6625"/>
    <n v="0"/>
    <x v="3"/>
    <x v="1"/>
    <n v="10"/>
    <s v="NA"/>
    <m/>
    <s v="Public-Non-Lighting"/>
    <x v="2"/>
    <n v="3"/>
    <n v="1"/>
    <s v="Non-Lighting"/>
    <n v="1.01534080484258"/>
    <n v="0.52563350510805795"/>
    <n v="6726.6328320820703"/>
    <n v="0"/>
    <n v="0.7"/>
    <n v="4708.6429824574498"/>
    <n v="0"/>
    <n v="3379"/>
    <n v="1.0900000000000001"/>
    <n v="1.36"/>
    <n v="2.1999999999999999E-2"/>
    <n v="0.57999999999999996"/>
    <n v="20.7161882213673"/>
    <d v="1900-01-13T19:08:05"/>
    <n v="43288"/>
    <n v="0"/>
    <n v="0"/>
    <n v="0"/>
    <n v="47086.429824574501"/>
  </r>
  <r>
    <s v="STND-61581"/>
    <s v="Lorraine Cortese"/>
    <s v="Split Enz Salon - 812 Laraway Road - New Lenox"/>
    <x v="0"/>
    <s v="Indoor Lighting"/>
    <x v="14"/>
    <n v="0"/>
    <n v="3818.605"/>
    <n v="0.76294499999999998"/>
    <x v="0"/>
    <x v="0"/>
    <n v="12.215978499877799"/>
    <s v="Qty / 1,000"/>
    <m/>
    <s v="Private-Lighting"/>
    <x v="0"/>
    <n v="3"/>
    <n v="1"/>
    <s v="Lighting"/>
    <n v="0.91633259480590001"/>
    <n v="1.30467645558681"/>
    <n v="3499.1122281887801"/>
    <n v="0.99539637840767603"/>
    <n v="0.71"/>
    <n v="2484.3696820140399"/>
    <n v="0.70673142866945005"/>
    <n v="4093"/>
    <n v="1.1200000000000001"/>
    <n v="1.29"/>
    <n v="1.9E-2"/>
    <n v="0.71"/>
    <n v="17.102369899829"/>
    <d v="1900-01-11T05:11:01"/>
    <n v="43334"/>
    <n v="1.08679591484625"/>
    <n v="59.359939585345401"/>
    <n v="0"/>
    <n v="30349.006621231758"/>
  </r>
  <r>
    <s v="STND-61581"/>
    <s v="Lorraine Cortese"/>
    <s v="Split Enz Salon - 812 Laraway Road - New Lenox"/>
    <x v="0"/>
    <s v="Indoor Lighting"/>
    <x v="14"/>
    <n v="0"/>
    <n v="4.5839999999999996"/>
    <n v="9.1600000000000004E-4"/>
    <x v="0"/>
    <x v="0"/>
    <n v="12.215978499877799"/>
    <s v="Qty / 1,000"/>
    <m/>
    <s v="Private-Lighting"/>
    <x v="0"/>
    <n v="3"/>
    <n v="1"/>
    <s v="Lighting"/>
    <n v="0.91633259480590001"/>
    <n v="1.30467645558681"/>
    <n v="4.2004686145902399"/>
    <n v="1.19508363331751E-3"/>
    <n v="0.71"/>
    <n v="2.9823327163590698"/>
    <n v="8.4850937965543502E-4"/>
    <n v="4093"/>
    <n v="1.1200000000000001"/>
    <n v="1.29"/>
    <n v="1.9E-2"/>
    <n v="0.71"/>
    <n v="17.102369899829"/>
    <d v="1900-01-11T05:11:01"/>
    <n v="43334"/>
    <n v="1.3048189030653099E-3"/>
    <n v="7.1257949711798801E-2"/>
    <n v="0"/>
    <n v="36.432112342524555"/>
  </r>
  <r>
    <s v="STND-61582"/>
    <s v="St Mary Star of the Sea"/>
    <s v="St Mary Star of the Sea - 6424 S Kenneth Ave - Chicago"/>
    <x v="0"/>
    <s v="Indoor Lighting"/>
    <x v="2"/>
    <n v="0"/>
    <n v="34915.883000000002"/>
    <n v="7.477824"/>
    <x v="0"/>
    <x v="0"/>
    <n v="14.797277300976599"/>
    <s v="Qty / 1,000"/>
    <m/>
    <s v="Private-Lighting"/>
    <x v="0"/>
    <n v="2"/>
    <n v="1"/>
    <s v="Lighting"/>
    <n v="0.97902139861649395"/>
    <n v="0.93591656730105399"/>
    <n v="34183.396608589901"/>
    <n v="6.99861936896143"/>
    <n v="0.71"/>
    <n v="24270.2115920988"/>
    <n v="4.9690197519626196"/>
    <n v="3379"/>
    <n v="1.0900000000000001"/>
    <n v="1.36"/>
    <n v="2.1999999999999999E-2"/>
    <n v="0.57999999999999996"/>
    <n v="20.7161882213673"/>
    <d v="1900-01-13T19:08:05"/>
    <n v="43419"/>
    <n v="8.8724890580139899"/>
    <n v="689.94011503575803"/>
    <n v="0"/>
    <n v="359133.05108166271"/>
  </r>
  <r>
    <s v="STND-61582"/>
    <s v="St Mary Star of the Sea"/>
    <s v="St Mary Star of the Sea - 6424 S Kenneth Ave - Chicago"/>
    <x v="1"/>
    <s v="Outdoor &amp; Garage Lighting"/>
    <x v="1"/>
    <n v="0"/>
    <n v="14316.76"/>
    <n v="0"/>
    <x v="0"/>
    <x v="0"/>
    <n v="10.1978380583316"/>
    <s v="Qty / 1,000"/>
    <m/>
    <s v="Private-Lighting"/>
    <x v="0"/>
    <n v="2"/>
    <n v="1"/>
    <s v="Lighting"/>
    <n v="0.97902139861649395"/>
    <n v="0.93591656730105399"/>
    <n v="14016.414398856699"/>
    <n v="0"/>
    <n v="0.71"/>
    <n v="9951.6542231882395"/>
    <n v="0"/>
    <n v="4903"/>
    <n v="1"/>
    <n v="1"/>
    <n v="0"/>
    <n v="0"/>
    <n v="14.276973281664301"/>
    <d v="1900-01-09T04:44:53"/>
    <n v="43419"/>
    <n v="0"/>
    <n v="0"/>
    <n v="0"/>
    <n v="101485.35818058542"/>
  </r>
  <r>
    <s v="STND-61582"/>
    <s v="St Mary Star of the Sea"/>
    <s v="St Mary Star of the Sea - 6424 S Kenneth Ave - Chicago"/>
    <x v="1"/>
    <s v="Outdoor &amp; Garage Lighting"/>
    <x v="1"/>
    <n v="0"/>
    <n v="2010.23"/>
    <n v="0"/>
    <x v="0"/>
    <x v="0"/>
    <n v="10.1978380583316"/>
    <s v="Qty / 1,000"/>
    <m/>
    <s v="Private-Lighting"/>
    <x v="0"/>
    <n v="2"/>
    <n v="1"/>
    <s v="Lighting"/>
    <n v="0.97902139861649395"/>
    <n v="0.93591656730105399"/>
    <n v="1968.05818614083"/>
    <n v="0"/>
    <n v="0.71"/>
    <n v="1397.3213121599899"/>
    <n v="0"/>
    <n v="4903"/>
    <n v="1"/>
    <n v="1"/>
    <n v="0"/>
    <n v="0"/>
    <n v="14.276973281664301"/>
    <d v="1900-01-09T04:44:53"/>
    <n v="43419"/>
    <n v="0"/>
    <n v="0"/>
    <n v="0"/>
    <n v="14249.656456862995"/>
  </r>
  <r>
    <s v="STND-61582"/>
    <s v="St Mary Star of the Sea"/>
    <s v="St Mary Star of the Sea - 6424 S Kenneth Ave - Chicago"/>
    <x v="27"/>
    <s v="Outdoor &amp; Garage Lighting"/>
    <x v="2"/>
    <n v="0"/>
    <n v="277.2"/>
    <n v="0"/>
    <x v="0"/>
    <x v="0"/>
    <n v="8"/>
    <s v="Qty / 1,000"/>
    <m/>
    <s v="Private-Lighting"/>
    <x v="0"/>
    <n v="2"/>
    <n v="1"/>
    <s v="Lighting"/>
    <n v="0.97902139861649395"/>
    <n v="0.93591656730105399"/>
    <n v="271.384731696492"/>
    <n v="0"/>
    <n v="0.71"/>
    <n v="192.68315950450901"/>
    <n v="0"/>
    <n v="3379"/>
    <n v="1.0900000000000001"/>
    <n v="1.36"/>
    <n v="2.1999999999999999E-2"/>
    <n v="0.57999999999999996"/>
    <n v="20.7161882213673"/>
    <d v="1900-01-13T19:08:05"/>
    <n v="43419"/>
    <n v="0"/>
    <n v="5.47748999754387"/>
    <n v="0"/>
    <n v="1541.4652760360721"/>
  </r>
  <r>
    <s v="STND-61582"/>
    <s v="St Mary Star of the Sea"/>
    <s v="St Mary Star of the Sea - 6424 S Kenneth Ave - Chicago"/>
    <x v="1"/>
    <s v="Outdoor &amp; Garage Lighting"/>
    <x v="1"/>
    <n v="0"/>
    <n v="3579.19"/>
    <n v="0"/>
    <x v="0"/>
    <x v="0"/>
    <n v="10.1978380583316"/>
    <s v="Qty / 1,000"/>
    <m/>
    <s v="Private-Lighting"/>
    <x v="0"/>
    <n v="2"/>
    <n v="1"/>
    <s v="Lighting"/>
    <n v="0.97902139861649395"/>
    <n v="0.93591656730105399"/>
    <n v="3504.1035997141698"/>
    <n v="0"/>
    <n v="0.71"/>
    <n v="2487.9135557970599"/>
    <n v="0"/>
    <n v="4903"/>
    <n v="1"/>
    <n v="1"/>
    <n v="0"/>
    <n v="0"/>
    <n v="14.276973281664301"/>
    <d v="1900-01-09T04:44:53"/>
    <n v="43419"/>
    <n v="0"/>
    <n v="0"/>
    <n v="0"/>
    <n v="25371.339545146355"/>
  </r>
  <r>
    <s v="STND-61582"/>
    <s v="St Mary Star of the Sea"/>
    <s v="St Mary Star of the Sea - 6424 S Kenneth Ave - Chicago"/>
    <x v="1"/>
    <s v="Outdoor &amp; Garage Lighting"/>
    <x v="1"/>
    <n v="0"/>
    <n v="2230.8649999999998"/>
    <n v="0"/>
    <x v="0"/>
    <x v="0"/>
    <n v="10.1978380583316"/>
    <s v="Qty / 1,000"/>
    <m/>
    <s v="Private-Lighting"/>
    <x v="0"/>
    <n v="2"/>
    <n v="1"/>
    <s v="Lighting"/>
    <n v="0.97902139861649395"/>
    <n v="0.93591656730105399"/>
    <n v="2184.0645724245801"/>
    <n v="0"/>
    <n v="0.71"/>
    <n v="1550.6858464214499"/>
    <n v="0"/>
    <n v="4903"/>
    <n v="1"/>
    <n v="1"/>
    <n v="0"/>
    <n v="0"/>
    <n v="14.276973281664301"/>
    <d v="1900-01-09T04:44:53"/>
    <n v="43419"/>
    <n v="0"/>
    <n v="0"/>
    <n v="0"/>
    <n v="15813.643141152812"/>
  </r>
  <r>
    <s v="STND-61582"/>
    <s v="St Mary Star of the Sea"/>
    <s v="St Mary Star of the Sea - 6424 S Kenneth Ave - Chicago"/>
    <x v="62"/>
    <s v="Indoor Lighting"/>
    <x v="2"/>
    <n v="0"/>
    <n v="61456.373"/>
    <n v="13.161917000000001"/>
    <x v="0"/>
    <x v="0"/>
    <n v="14.797277300976599"/>
    <s v="Qty / 1,000"/>
    <m/>
    <s v="Private-Lighting"/>
    <x v="0"/>
    <n v="2"/>
    <n v="1"/>
    <s v="Lighting"/>
    <n v="0.97902139861649395"/>
    <n v="0.93591656730105399"/>
    <n v="60167.104248356904"/>
    <n v="12.3184561777414"/>
    <n v="0.71"/>
    <n v="42718.644016333397"/>
    <n v="8.74610388619638"/>
    <n v="3379"/>
    <n v="1.0900000000000001"/>
    <n v="1.36"/>
    <n v="2.1999999999999999E-2"/>
    <n v="0.57999999999999996"/>
    <n v="20.7161882213673"/>
    <d v="1900-01-13T19:08:05"/>
    <n v="43419"/>
    <n v="15.6167040792867"/>
    <n v="1214.38192060904"/>
    <n v="0"/>
    <n v="632119.62143139006"/>
  </r>
  <r>
    <s v="STND-61582"/>
    <s v="St Mary Star of the Sea"/>
    <s v="St Mary Star of the Sea - 6424 S Kenneth Ave - Chicago"/>
    <x v="62"/>
    <s v="Indoor Lighting"/>
    <x v="2"/>
    <n v="0"/>
    <n v="3771.5050000000001"/>
    <n v="0.80773099999999998"/>
    <x v="0"/>
    <x v="0"/>
    <n v="14.797277300976599"/>
    <s v="Qty / 1,000"/>
    <m/>
    <s v="Private-Lighting"/>
    <x v="0"/>
    <n v="2"/>
    <n v="1"/>
    <s v="Lighting"/>
    <n v="0.97902139861649395"/>
    <n v="0.93591656730105399"/>
    <n v="3692.3840999890999"/>
    <n v="0.75596882482264705"/>
    <n v="0.71"/>
    <n v="2621.59271099226"/>
    <n v="0.53673786562407999"/>
    <n v="3379"/>
    <n v="1.0900000000000001"/>
    <n v="1.36"/>
    <n v="2.1999999999999999E-2"/>
    <n v="0.57999999999999996"/>
    <n v="20.7161882213673"/>
    <d v="1900-01-13T19:08:05"/>
    <n v="43419"/>
    <n v="0.95837832761491804"/>
    <n v="74.525183669504699"/>
    <n v="0"/>
    <n v="38792.434314771475"/>
  </r>
  <r>
    <s v="STND-61582"/>
    <s v="St Mary Star of the Sea"/>
    <s v="St Mary Star of the Sea - 6424 S Kenneth Ave - Chicago"/>
    <x v="62"/>
    <s v="Indoor Lighting"/>
    <x v="2"/>
    <n v="0"/>
    <n v="19932.991000000002"/>
    <n v="4.2689859999999999"/>
    <x v="0"/>
    <x v="0"/>
    <n v="14.797277300976599"/>
    <s v="Qty / 1,000"/>
    <m/>
    <s v="Private-Lighting"/>
    <x v="0"/>
    <n v="2"/>
    <n v="1"/>
    <s v="Lighting"/>
    <n v="0.97902139861649395"/>
    <n v="0.93591656730105399"/>
    <n v="19514.824727430001"/>
    <n v="3.99541472297626"/>
    <n v="0.71"/>
    <n v="13855.525556475301"/>
    <n v="2.8367444533131398"/>
    <n v="3379"/>
    <n v="1.0900000000000001"/>
    <n v="1.36"/>
    <n v="2.1999999999999999E-2"/>
    <n v="0.57999999999999996"/>
    <n v="20.7161882213673"/>
    <d v="1900-01-13T19:08:05"/>
    <n v="43419"/>
    <n v="5.0651809368360201"/>
    <n v="393.87719633344898"/>
    <n v="0"/>
    <n v="205024.05380993313"/>
  </r>
  <r>
    <s v="STND-61583"/>
    <s v="School District U-46"/>
    <s v="School District U 46 (Sycamore Trails Elementary) - 1025 Sycamore Ln - Bartlett"/>
    <x v="0"/>
    <s v="Indoor Lighting"/>
    <x v="12"/>
    <n v="0"/>
    <n v="26977.227999999999"/>
    <n v="7.356096"/>
    <x v="0"/>
    <x v="1"/>
    <n v="15"/>
    <s v="Qty / 1,000"/>
    <m/>
    <s v="Public-Lighting"/>
    <x v="0"/>
    <n v="2"/>
    <n v="1"/>
    <s v="Lighting"/>
    <n v="0.98996686498346598"/>
    <n v="2.5626279547341602"/>
    <n v="26706.561829104201"/>
    <n v="18.850937247308199"/>
    <n v="0.71"/>
    <n v="18961.658898664002"/>
    <n v="13.384165445588801"/>
    <n v="2979"/>
    <n v="1.17333333333333"/>
    <n v="1.323"/>
    <n v="2.1333333333333301E-2"/>
    <n v="0.72"/>
    <n v="23.497818059751602"/>
    <d v="1900-01-15T18:49:11"/>
    <n v="43398"/>
    <n v="19.7897636341104"/>
    <n v="485.57385143825798"/>
    <n v="0"/>
    <n v="284424.88347996003"/>
  </r>
  <r>
    <s v="STND-61583"/>
    <s v="School District U-46"/>
    <s v="School District U 46 (Sycamore Trails Elementary) - 1025 Sycamore Ln - Bartlett"/>
    <x v="0"/>
    <s v="Indoor Lighting"/>
    <x v="12"/>
    <n v="0"/>
    <n v="10491.144"/>
    <n v="2.8607040000000001"/>
    <x v="0"/>
    <x v="1"/>
    <n v="15"/>
    <s v="Qty / 1,000"/>
    <m/>
    <s v="Public-Lighting"/>
    <x v="0"/>
    <n v="2"/>
    <n v="1"/>
    <s v="Lighting"/>
    <n v="0.98996686498346598"/>
    <n v="2.5626279547341602"/>
    <n v="10385.8849357701"/>
    <n v="7.3309200406198398"/>
    <n v="0.71"/>
    <n v="7373.97830439677"/>
    <n v="5.2049532288400897"/>
    <n v="2979"/>
    <n v="1.17333333333333"/>
    <n v="1.323"/>
    <n v="2.1333333333333301E-2"/>
    <n v="0.72"/>
    <n v="23.497818059751602"/>
    <d v="1900-01-15T18:49:11"/>
    <n v="43398"/>
    <n v="7.6960191910429199"/>
    <n v="188.834271559456"/>
    <n v="0"/>
    <n v="110609.67456595154"/>
  </r>
  <r>
    <s v="STND-61583"/>
    <s v="School District U-46"/>
    <s v="School District U 46 (Sycamore Trails Elementary) - 1025 Sycamore Ln - Bartlett"/>
    <x v="0"/>
    <s v="Indoor Lighting"/>
    <x v="12"/>
    <n v="0"/>
    <n v="33376.478000000003"/>
    <n v="9.1010299999999997"/>
    <x v="0"/>
    <x v="1"/>
    <n v="15"/>
    <s v="Qty / 1,000"/>
    <m/>
    <s v="Public-Lighting"/>
    <x v="0"/>
    <n v="2"/>
    <n v="1"/>
    <s v="Lighting"/>
    <n v="0.98996686498346598"/>
    <n v="2.5626279547341602"/>
    <n v="33041.607289849599"/>
    <n v="23.3225538948743"/>
    <n v="0.71"/>
    <n v="23459.541175793202"/>
    <n v="16.559013265360701"/>
    <n v="2979"/>
    <n v="1.17333333333333"/>
    <n v="1.323"/>
    <n v="2.1333333333333301E-2"/>
    <n v="0.72"/>
    <n v="23.497818059751602"/>
    <d v="1900-01-15T18:49:11"/>
    <n v="43398"/>
    <n v="24.484078582844401"/>
    <n v="600.75649617908402"/>
    <n v="0"/>
    <n v="351893.11763689801"/>
  </r>
  <r>
    <s v="STND-61583"/>
    <s v="School District U-46"/>
    <s v="School District U 46 (Sycamore Trails Elementary) - 1025 Sycamore Ln - Bartlett"/>
    <x v="0"/>
    <s v="Indoor Lighting"/>
    <x v="12"/>
    <n v="0"/>
    <n v="278.834"/>
    <n v="7.6032000000000002E-2"/>
    <x v="0"/>
    <x v="1"/>
    <n v="15"/>
    <s v="Qty / 1,000"/>
    <m/>
    <s v="Public-Lighting"/>
    <x v="0"/>
    <n v="2"/>
    <n v="1"/>
    <s v="Lighting"/>
    <n v="0.98996686498346598"/>
    <n v="2.5626279547341602"/>
    <n v="276.03642083080001"/>
    <n v="0.19484172865434801"/>
    <n v="0.71"/>
    <n v="195.98585878986799"/>
    <n v="0.13833762734458699"/>
    <n v="2979"/>
    <n v="1.17333333333333"/>
    <n v="1.323"/>
    <n v="2.1333333333333301E-2"/>
    <n v="0.72"/>
    <n v="23.497818059751602"/>
    <d v="1900-01-15T18:49:11"/>
    <n v="43398"/>
    <n v="0.20454536055927999"/>
    <n v="5.0188440151054499"/>
    <n v="0"/>
    <n v="2939.7878818480199"/>
  </r>
  <r>
    <s v="STND-61583"/>
    <s v="School District U-46"/>
    <s v="School District U 46 (Sycamore Trails Elementary) - 1025 Sycamore Ln - Bartlett"/>
    <x v="7"/>
    <s v="Indoor Lighting"/>
    <x v="12"/>
    <n v="0"/>
    <n v="1124.26"/>
    <n v="1.011226"/>
    <x v="0"/>
    <x v="1"/>
    <n v="8"/>
    <s v="Qty / 1,000"/>
    <m/>
    <s v="Public-Lighting"/>
    <x v="0"/>
    <n v="2"/>
    <n v="1"/>
    <s v="Lighting"/>
    <n v="0.98996686498346598"/>
    <n v="2.5626279547341602"/>
    <n v="1112.9801476263101"/>
    <n v="2.5913960161540102"/>
    <n v="0.71"/>
    <n v="790.21590481468104"/>
    <n v="1.83989117146935"/>
    <n v="2979"/>
    <n v="1.17333333333333"/>
    <n v="1.323"/>
    <n v="2.1333333333333301E-2"/>
    <n v="0.72"/>
    <n v="23.497818059751602"/>
    <d v="1900-01-15T18:49:11"/>
    <n v="43398"/>
    <n v="3.4363634166819299"/>
    <n v="20.236002684114801"/>
    <n v="0"/>
    <n v="6321.7272385174483"/>
  </r>
  <r>
    <s v="STND-61583"/>
    <s v="School District U-46"/>
    <s v="School District U 46 (Sycamore Trails Elementary) - 1025 Sycamore Ln - Bartlett"/>
    <x v="38"/>
    <s v="Indoor Lighting"/>
    <x v="12"/>
    <n v="0"/>
    <n v="3382.4169999999999"/>
    <n v="0.75956000000000001"/>
    <x v="0"/>
    <x v="1"/>
    <n v="8"/>
    <s v="Qty / 1,000"/>
    <m/>
    <s v="Public-Lighting"/>
    <x v="0"/>
    <n v="2"/>
    <n v="1"/>
    <s v="Lighting"/>
    <n v="0.98996686498346598"/>
    <n v="2.5626279547341602"/>
    <n v="3348.4807535567802"/>
    <n v="1.9464696892978799"/>
    <n v="0.71"/>
    <n v="2377.4213350253099"/>
    <n v="1.3819934794015001"/>
    <n v="2979"/>
    <n v="1.17333333333333"/>
    <n v="1.323"/>
    <n v="2.1333333333333301E-2"/>
    <n v="0.72"/>
    <n v="23.497818059751602"/>
    <d v="1900-01-15T18:49:11"/>
    <n v="43398"/>
    <n v="2.0434090128683602"/>
    <n v="60.881468246486897"/>
    <n v="0"/>
    <n v="19019.370680202479"/>
  </r>
  <r>
    <s v="STND-61583"/>
    <s v="School District U-46"/>
    <s v="School District U 46 (Sycamore Trails Elementary) - 1025 Sycamore Ln - Bartlett"/>
    <x v="1"/>
    <s v="Outdoor &amp; Garage Lighting"/>
    <x v="1"/>
    <n v="0"/>
    <n v="25667.205000000002"/>
    <n v="0"/>
    <x v="0"/>
    <x v="1"/>
    <n v="10.1978380583316"/>
    <s v="Qty / 1,000"/>
    <m/>
    <s v="Public-Lighting"/>
    <x v="0"/>
    <n v="2"/>
    <n v="1"/>
    <s v="Lighting"/>
    <n v="0.98996686498346598"/>
    <n v="2.5626279547341602"/>
    <n v="25409.682466737901"/>
    <n v="0"/>
    <n v="0.71"/>
    <n v="18040.874551383899"/>
    <n v="0"/>
    <n v="4903"/>
    <n v="1"/>
    <n v="1"/>
    <n v="0"/>
    <n v="0"/>
    <n v="14.276973281664301"/>
    <d v="1900-01-09T04:44:53"/>
    <n v="43398"/>
    <n v="0"/>
    <n v="0"/>
    <n v="0"/>
    <n v="183977.91710568874"/>
  </r>
  <r>
    <s v="STND-61583"/>
    <s v="School District U-46"/>
    <s v="School District U 46 (Sycamore Trails Elementary) - 1025 Sycamore Ln - Bartlett"/>
    <x v="1"/>
    <s v="Outdoor &amp; Garage Lighting"/>
    <x v="1"/>
    <n v="0"/>
    <n v="3691.9589999999998"/>
    <n v="0"/>
    <x v="0"/>
    <x v="1"/>
    <n v="10.1978380583316"/>
    <s v="Qty / 1,000"/>
    <m/>
    <s v="Public-Lighting"/>
    <x v="0"/>
    <n v="2"/>
    <n v="1"/>
    <s v="Lighting"/>
    <n v="0.98996686498346598"/>
    <n v="2.5626279547341602"/>
    <n v="3654.9170768774902"/>
    <n v="0"/>
    <n v="0.71"/>
    <n v="2594.9911245830199"/>
    <n v="0"/>
    <n v="4903"/>
    <n v="1"/>
    <n v="1"/>
    <n v="0"/>
    <n v="0"/>
    <n v="14.276973281664301"/>
    <d v="1900-01-09T04:44:53"/>
    <n v="43398"/>
    <n v="0"/>
    <n v="0"/>
    <n v="0"/>
    <n v="26463.299251305438"/>
  </r>
  <r>
    <s v="STND-61583"/>
    <s v="School District U-46"/>
    <s v="School District U 46 (Sycamore Trails Elementary) - 1025 Sycamore Ln - Bartlett"/>
    <x v="62"/>
    <s v="Indoor Lighting"/>
    <x v="12"/>
    <n v="0"/>
    <n v="1254.7550000000001"/>
    <n v="0.342144"/>
    <x v="0"/>
    <x v="1"/>
    <n v="15"/>
    <s v="Qty / 1,000"/>
    <m/>
    <s v="Public-Lighting"/>
    <x v="0"/>
    <n v="2"/>
    <n v="1"/>
    <s v="Lighting"/>
    <n v="0.98996686498346598"/>
    <n v="2.5626279547341602"/>
    <n v="1242.16587367233"/>
    <n v="0.87678777894456505"/>
    <n v="0.71"/>
    <n v="881.93777030735305"/>
    <n v="0.62251932305064095"/>
    <n v="2979"/>
    <n v="1.17333333333333"/>
    <n v="1.323"/>
    <n v="2.1333333333333301E-2"/>
    <n v="0.72"/>
    <n v="23.497818059751602"/>
    <d v="1900-01-15T18:49:11"/>
    <n v="43398"/>
    <n v="0.92045412251676095"/>
    <n v="22.584834066769599"/>
    <n v="0"/>
    <n v="13229.066554610295"/>
  </r>
  <r>
    <s v="STND-61583"/>
    <s v="School District U-46"/>
    <s v="School District U 46 (Sycamore Trails Elementary) - 1025 Sycamore Ln - Bartlett"/>
    <x v="0"/>
    <s v="Indoor Lighting"/>
    <x v="12"/>
    <n v="0"/>
    <n v="2286.442"/>
    <n v="0.62346199999999996"/>
    <x v="0"/>
    <x v="1"/>
    <n v="15"/>
    <s v="Qty / 1,000"/>
    <m/>
    <s v="Public-Lighting"/>
    <x v="0"/>
    <n v="2"/>
    <n v="1"/>
    <s v="Lighting"/>
    <n v="0.98996686498346598"/>
    <n v="2.5626279547341602"/>
    <n v="2263.5018187065298"/>
    <n v="1.59770114991447"/>
    <n v="0.71"/>
    <n v="1607.0862912816301"/>
    <n v="1.1343678164392701"/>
    <n v="2979"/>
    <n v="1.17333333333333"/>
    <n v="1.323"/>
    <n v="2.1333333333333301E-2"/>
    <n v="0.72"/>
    <n v="23.497818059751602"/>
    <d v="1900-01-15T18:49:11"/>
    <n v="43398"/>
    <n v="1.6772708804846601"/>
    <n v="41.154578521936799"/>
    <n v="0"/>
    <n v="24106.294369224452"/>
  </r>
  <r>
    <s v="STND-61584"/>
    <s v="Scales Mound School District"/>
    <s v="Scales Mound Community Unit School District #211 - 210 Main St - Scales Mound"/>
    <x v="1"/>
    <s v="Outdoor &amp; Garage Lighting"/>
    <x v="1"/>
    <n v="0"/>
    <n v="6354.2879999999996"/>
    <n v="0"/>
    <x v="0"/>
    <x v="1"/>
    <n v="10.1978380583316"/>
    <s v="Qty / 1,000"/>
    <m/>
    <s v="Public-Lighting"/>
    <x v="0"/>
    <n v="3"/>
    <n v="1"/>
    <s v="Lighting"/>
    <n v="0.99829244462109001"/>
    <n v="0.987374621353864"/>
    <n v="6343.43770134646"/>
    <n v="0"/>
    <n v="0.71"/>
    <n v="4503.8407679559896"/>
    <n v="0"/>
    <n v="4903"/>
    <n v="1"/>
    <n v="1"/>
    <n v="0"/>
    <n v="0"/>
    <n v="14.276973281664301"/>
    <d v="1900-01-09T04:44:53"/>
    <n v="43377"/>
    <n v="0"/>
    <n v="0"/>
    <n v="0"/>
    <n v="45929.43879212701"/>
  </r>
  <r>
    <s v="STND-61584"/>
    <s v="Scales Mound School District"/>
    <s v="Scales Mound Community Unit School District #211 - 210 Main St - Scales Mound"/>
    <x v="1"/>
    <s v="Outdoor &amp; Garage Lighting"/>
    <x v="1"/>
    <n v="0"/>
    <n v="10266.882"/>
    <n v="0"/>
    <x v="0"/>
    <x v="1"/>
    <n v="10.1978380583316"/>
    <s v="Qty / 1,000"/>
    <m/>
    <s v="Public-Lighting"/>
    <x v="0"/>
    <n v="3"/>
    <n v="1"/>
    <s v="Lighting"/>
    <n v="0.99829244462109001"/>
    <n v="0.987374621353864"/>
    <n v="10249.350730416299"/>
    <n v="0"/>
    <n v="0.71"/>
    <n v="7277.0390185955503"/>
    <n v="0"/>
    <n v="4903"/>
    <n v="1"/>
    <n v="1"/>
    <n v="0"/>
    <n v="0"/>
    <n v="14.276973281664301"/>
    <d v="1900-01-09T04:44:53"/>
    <n v="43377"/>
    <n v="0"/>
    <n v="0"/>
    <n v="0"/>
    <n v="74210.06545579774"/>
  </r>
  <r>
    <s v="STND-61585"/>
    <s v="Harry Caray's Tavern Navy Pier LP"/>
    <s v="Harry Caray's Tavern Navy Pier - 600 E Grand Ave - Chicago"/>
    <x v="0"/>
    <s v="Indoor Lighting"/>
    <x v="13"/>
    <n v="0"/>
    <n v="4484.4319999999998"/>
    <n v="0.61287000000000003"/>
    <x v="0"/>
    <x v="0"/>
    <n v="8.9750493627714896"/>
    <s v="Qty / 1,000"/>
    <m/>
    <s v="Private-Lighting"/>
    <x v="0"/>
    <n v="3"/>
    <n v="1"/>
    <s v="Lighting"/>
    <n v="0.91633259480590001"/>
    <n v="1.30467645558681"/>
    <n v="4109.23121079061"/>
    <n v="0.79959705933548597"/>
    <n v="0.71"/>
    <n v="2917.5541596613298"/>
    <n v="0.567713912128195"/>
    <n v="5571"/>
    <n v="1.17"/>
    <n v="1.31"/>
    <n v="2.1000000000000001E-2"/>
    <n v="0.68"/>
    <n v="12.565069107880101"/>
    <d v="1900-01-07T23:24:04"/>
    <n v="43322"/>
    <n v="0.89761681559888395"/>
    <n v="73.755431988549404"/>
    <n v="0"/>
    <n v="26185.192601519728"/>
  </r>
  <r>
    <s v="STND-61585"/>
    <s v="Harry Caray's Tavern Navy Pier LP"/>
    <s v="Harry Caray's Tavern Navy Pier - 600 E Grand Ave - Chicago"/>
    <x v="0"/>
    <s v="Indoor Lighting"/>
    <x v="13"/>
    <n v="0"/>
    <n v="1720.77"/>
    <n v="0.23517099999999999"/>
    <x v="0"/>
    <x v="0"/>
    <n v="8.9750493627714896"/>
    <s v="Qty / 1,000"/>
    <m/>
    <s v="Private-Lighting"/>
    <x v="0"/>
    <n v="3"/>
    <n v="1"/>
    <s v="Lighting"/>
    <n v="0.91633259480590001"/>
    <n v="1.30467645558681"/>
    <n v="1576.79763916415"/>
    <n v="0.30682206673680501"/>
    <n v="0.71"/>
    <n v="1119.52632380655"/>
    <n v="0.21784366738313099"/>
    <n v="5571"/>
    <n v="1.17"/>
    <n v="1.31"/>
    <n v="2.1000000000000001E-2"/>
    <n v="0.68"/>
    <n v="12.565069107880101"/>
    <d v="1900-01-07T23:24:04"/>
    <n v="43322"/>
    <n v="0.34443429135249798"/>
    <n v="28.301496087561599"/>
    <n v="0"/>
    <n v="10047.804019085885"/>
  </r>
  <r>
    <s v="STND-61585"/>
    <s v="Harry Caray's Tavern Navy Pier LP"/>
    <s v="Harry Caray's Tavern Navy Pier - 600 E Grand Ave - Chicago"/>
    <x v="0"/>
    <s v="Indoor Lighting"/>
    <x v="13"/>
    <n v="0"/>
    <n v="1003.783"/>
    <n v="0.137183"/>
    <x v="0"/>
    <x v="0"/>
    <n v="8.9750493627714896"/>
    <s v="Qty / 1,000"/>
    <m/>
    <s v="Private-Lighting"/>
    <x v="0"/>
    <n v="3"/>
    <n v="1"/>
    <s v="Lighting"/>
    <n v="0.91633259480590001"/>
    <n v="1.30467645558681"/>
    <n v="919.79908101205103"/>
    <n v="0.17897943020676499"/>
    <n v="0.71"/>
    <n v="653.05734751855596"/>
    <n v="0.12707539544680299"/>
    <n v="5571"/>
    <n v="1.17"/>
    <n v="1.31"/>
    <n v="2.1000000000000001E-2"/>
    <n v="0.68"/>
    <n v="12.565069107880101"/>
    <d v="1900-01-07T23:24:04"/>
    <n v="43322"/>
    <n v="0.20091988123794899"/>
    <n v="16.509214274575299"/>
    <n v="0"/>
    <n v="5861.2219306996549"/>
  </r>
  <r>
    <s v="STND-61585"/>
    <s v="Harry Caray's Tavern Navy Pier LP"/>
    <s v="Harry Caray's Tavern Navy Pier - 600 E Grand Ave - Chicago"/>
    <x v="4"/>
    <s v="Refrigeration"/>
    <x v="13"/>
    <n v="0"/>
    <n v="540"/>
    <n v="6.1601999999999997E-2"/>
    <x v="2"/>
    <x v="0"/>
    <n v="4"/>
    <s v="ΔkWpeak / CF"/>
    <n v="1"/>
    <s v="Private-Lighting"/>
    <x v="0"/>
    <n v="3"/>
    <n v="1"/>
    <s v="Non-Lighting"/>
    <n v="0.91633259480590001"/>
    <n v="1.30467645558681"/>
    <n v="494.81960119518601"/>
    <n v="8.0370679017058494E-2"/>
    <n v="0.7"/>
    <n v="346.37372083663001"/>
    <n v="5.62594753119409E-2"/>
    <n v="5571"/>
    <n v="1.17"/>
    <n v="1.31"/>
    <n v="2.1000000000000001E-2"/>
    <n v="0.68"/>
    <n v="12.565069107880101"/>
    <d v="1900-01-07T23:24:04"/>
    <n v="43322"/>
    <n v="8.0370679017058494E-2"/>
    <n v="0"/>
    <n v="0"/>
    <n v="1385.4948833465201"/>
  </r>
  <r>
    <s v="STND-61585"/>
    <s v="Harry Caray's Tavern Navy Pier LP"/>
    <s v="Harry Caray's Tavern Navy Pier - 600 E Grand Ave - Chicago"/>
    <x v="0"/>
    <s v="Indoor Lighting"/>
    <x v="13"/>
    <n v="0"/>
    <n v="325.904"/>
    <n v="4.4540000000000003E-2"/>
    <x v="0"/>
    <x v="0"/>
    <n v="8.9750493627714896"/>
    <s v="Qty / 1,000"/>
    <m/>
    <s v="Private-Lighting"/>
    <x v="0"/>
    <n v="3"/>
    <n v="1"/>
    <s v="Lighting"/>
    <n v="0.91633259480590001"/>
    <n v="1.30467645558681"/>
    <n v="298.636457977622"/>
    <n v="5.8110289331836401E-2"/>
    <n v="0.71"/>
    <n v="212.031885164112"/>
    <n v="4.1258305425603797E-2"/>
    <n v="5571"/>
    <n v="1.17"/>
    <n v="1.31"/>
    <n v="2.1000000000000001E-2"/>
    <n v="0.68"/>
    <n v="12.565069107880101"/>
    <d v="1900-01-07T23:24:04"/>
    <n v="43322"/>
    <n v="6.5233822779340297E-2"/>
    <n v="5.3601415534444996"/>
    <n v="0"/>
    <n v="1902.9966358294009"/>
  </r>
  <r>
    <s v="STND-61586"/>
    <s v="School District U-46"/>
    <s v="School District U 46 (Spring Trail Elementary) - 1384 Spring Valley Dr - Carol Stream"/>
    <x v="0"/>
    <s v="Indoor Lighting"/>
    <x v="12"/>
    <n v="0"/>
    <n v="26977.227999999999"/>
    <n v="7.356096"/>
    <x v="0"/>
    <x v="1"/>
    <n v="15"/>
    <s v="Qty / 1,000"/>
    <m/>
    <s v="Public-Lighting"/>
    <x v="0"/>
    <n v="2"/>
    <n v="1"/>
    <s v="Lighting"/>
    <n v="0.98996686498346598"/>
    <n v="2.5626279547341602"/>
    <n v="26706.561829104201"/>
    <n v="18.850937247308199"/>
    <n v="0.71"/>
    <n v="18961.658898664002"/>
    <n v="13.384165445588801"/>
    <n v="2979"/>
    <n v="1.17333333333333"/>
    <n v="1.323"/>
    <n v="2.1333333333333301E-2"/>
    <n v="0.72"/>
    <n v="23.497818059751602"/>
    <d v="1900-01-15T18:49:11"/>
    <n v="43447"/>
    <n v="19.7897636341104"/>
    <n v="485.57385143825798"/>
    <n v="0"/>
    <n v="284424.88347996003"/>
  </r>
  <r>
    <s v="STND-61586"/>
    <s v="School District U-46"/>
    <s v="School District U 46 (Spring Trail Elementary) - 1384 Spring Valley Dr - Carol Stream"/>
    <x v="0"/>
    <s v="Indoor Lighting"/>
    <x v="12"/>
    <n v="0"/>
    <n v="9173.652"/>
    <n v="2.5014530000000001"/>
    <x v="0"/>
    <x v="1"/>
    <n v="15"/>
    <s v="Qty / 1,000"/>
    <m/>
    <s v="Public-Lighting"/>
    <x v="0"/>
    <n v="2"/>
    <n v="1"/>
    <s v="Lighting"/>
    <n v="0.98996686498346598"/>
    <n v="2.5626279547341602"/>
    <n v="9081.6115108892991"/>
    <n v="6.4102933852536399"/>
    <n v="0.71"/>
    <n v="6447.9441727313997"/>
    <n v="4.5513083035300799"/>
    <n v="2979"/>
    <n v="1.17333333333333"/>
    <n v="1.323"/>
    <n v="2.1333333333333301E-2"/>
    <n v="0.72"/>
    <n v="23.497818059751602"/>
    <d v="1900-01-15T18:49:11"/>
    <n v="43447"/>
    <n v="6.7295429004510297"/>
    <n v="165.12020928889601"/>
    <n v="0"/>
    <n v="96719.162590970998"/>
  </r>
  <r>
    <s v="STND-61586"/>
    <s v="School District U-46"/>
    <s v="School District U 46 (Spring Trail Elementary) - 1384 Spring Valley Dr - Carol Stream"/>
    <x v="0"/>
    <s v="Indoor Lighting"/>
    <x v="12"/>
    <n v="0"/>
    <n v="8002.5469999999996"/>
    <n v="2.182118"/>
    <x v="0"/>
    <x v="1"/>
    <n v="15"/>
    <s v="Qty / 1,000"/>
    <m/>
    <s v="Public-Lighting"/>
    <x v="0"/>
    <n v="2"/>
    <n v="1"/>
    <s v="Lighting"/>
    <n v="0.98996686498346598"/>
    <n v="2.5626279547341602"/>
    <n v="7922.2563654728401"/>
    <n v="5.5919565873285997"/>
    <n v="0.71"/>
    <n v="5624.8020194857099"/>
    <n v="3.97028917700331"/>
    <n v="2979"/>
    <n v="1.17333333333333"/>
    <n v="1.323"/>
    <n v="2.1333333333333301E-2"/>
    <n v="0.72"/>
    <n v="23.497818059751602"/>
    <d v="1900-01-15T18:49:11"/>
    <n v="43447"/>
    <n v="5.8704507719499102"/>
    <n v="144.04102482677899"/>
    <n v="0"/>
    <n v="84372.03029228565"/>
  </r>
  <r>
    <s v="STND-61586"/>
    <s v="School District U-46"/>
    <s v="School District U 46 (Spring Trail Elementary) - 1384 Spring Valley Dr - Carol Stream"/>
    <x v="0"/>
    <s v="Indoor Lighting"/>
    <x v="12"/>
    <n v="0"/>
    <n v="33376.478000000003"/>
    <n v="9.1010299999999997"/>
    <x v="0"/>
    <x v="1"/>
    <n v="15"/>
    <s v="Qty / 1,000"/>
    <m/>
    <s v="Public-Lighting"/>
    <x v="0"/>
    <n v="2"/>
    <n v="1"/>
    <s v="Lighting"/>
    <n v="0.98996686498346598"/>
    <n v="2.5626279547341602"/>
    <n v="33041.607289849599"/>
    <n v="23.3225538948743"/>
    <n v="0.71"/>
    <n v="23459.541175793202"/>
    <n v="16.559013265360701"/>
    <n v="2979"/>
    <n v="1.17333333333333"/>
    <n v="1.323"/>
    <n v="2.1333333333333301E-2"/>
    <n v="0.72"/>
    <n v="23.497818059751602"/>
    <d v="1900-01-15T18:49:11"/>
    <n v="43447"/>
    <n v="24.484078582844401"/>
    <n v="600.75649617908402"/>
    <n v="0"/>
    <n v="351893.11763689801"/>
  </r>
  <r>
    <s v="STND-61586"/>
    <s v="School District U-46"/>
    <s v="School District U 46 (Spring Trail Elementary) - 1384 Spring Valley Dr - Carol Stream"/>
    <x v="7"/>
    <s v="Indoor Lighting"/>
    <x v="12"/>
    <n v="0"/>
    <n v="1124.26"/>
    <n v="1.011226"/>
    <x v="0"/>
    <x v="1"/>
    <n v="8"/>
    <s v="Qty / 1,000"/>
    <m/>
    <s v="Public-Lighting"/>
    <x v="0"/>
    <n v="2"/>
    <n v="1"/>
    <s v="Lighting"/>
    <n v="0.98996686498346598"/>
    <n v="2.5626279547341602"/>
    <n v="1112.9801476263101"/>
    <n v="2.5913960161540102"/>
    <n v="0.71"/>
    <n v="790.21590481468104"/>
    <n v="1.83989117146935"/>
    <n v="2979"/>
    <n v="1.17333333333333"/>
    <n v="1.323"/>
    <n v="2.1333333333333301E-2"/>
    <n v="0.72"/>
    <n v="23.497818059751602"/>
    <d v="1900-01-15T18:49:11"/>
    <n v="43447"/>
    <n v="3.4363634166819299"/>
    <n v="20.236002684114801"/>
    <n v="0"/>
    <n v="6321.7272385174483"/>
  </r>
  <r>
    <s v="STND-61586"/>
    <s v="School District U-46"/>
    <s v="School District U 46 (Spring Trail Elementary) - 1384 Spring Valley Dr - Carol Stream"/>
    <x v="38"/>
    <s v="Indoor Lighting"/>
    <x v="12"/>
    <n v="0"/>
    <n v="3131.8679999999999"/>
    <n v="0.70329600000000003"/>
    <x v="0"/>
    <x v="1"/>
    <n v="8"/>
    <s v="Qty / 1,000"/>
    <m/>
    <s v="Public-Lighting"/>
    <x v="0"/>
    <n v="2"/>
    <n v="1"/>
    <s v="Lighting"/>
    <n v="0.98996686498346598"/>
    <n v="2.5626279547341602"/>
    <n v="3100.4455455020402"/>
    <n v="1.8022859900527199"/>
    <n v="0.71"/>
    <n v="2201.3163373064499"/>
    <n v="1.27962305293743"/>
    <n v="2979"/>
    <n v="1.17333333333333"/>
    <n v="1.323"/>
    <n v="2.1333333333333301E-2"/>
    <n v="0.72"/>
    <n v="23.497818059751602"/>
    <d v="1900-01-15T18:49:11"/>
    <n v="43447"/>
    <n v="1.8920445851733401"/>
    <n v="56.371737190946099"/>
    <n v="0"/>
    <n v="17610.530698451599"/>
  </r>
  <r>
    <s v="STND-61586"/>
    <s v="School District U-46"/>
    <s v="School District U 46 (Spring Trail Elementary) - 1384 Spring Valley Dr - Carol Stream"/>
    <x v="1"/>
    <s v="Outdoor &amp; Garage Lighting"/>
    <x v="1"/>
    <n v="0"/>
    <n v="15400.323"/>
    <n v="0"/>
    <x v="0"/>
    <x v="1"/>
    <n v="10.1978380583316"/>
    <s v="Qty / 1,000"/>
    <m/>
    <s v="Public-Lighting"/>
    <x v="0"/>
    <n v="2"/>
    <n v="1"/>
    <s v="Lighting"/>
    <n v="0.98996686498346598"/>
    <n v="2.5626279547341602"/>
    <n v="15245.809480042801"/>
    <n v="0"/>
    <n v="0.71"/>
    <n v="10824.524730830401"/>
    <n v="0"/>
    <n v="4903"/>
    <n v="1"/>
    <n v="1"/>
    <n v="0"/>
    <n v="0"/>
    <n v="14.276973281664301"/>
    <d v="1900-01-09T04:44:53"/>
    <n v="43447"/>
    <n v="0"/>
    <n v="0"/>
    <n v="0"/>
    <n v="110386.75026341388"/>
  </r>
  <r>
    <s v="STND-61586"/>
    <s v="School District U-46"/>
    <s v="School District U 46 (Spring Trail Elementary) - 1384 Spring Valley Dr - Carol Stream"/>
    <x v="1"/>
    <s v="Outdoor &amp; Garage Lighting"/>
    <x v="1"/>
    <n v="0"/>
    <n v="8433.16"/>
    <n v="0"/>
    <x v="0"/>
    <x v="1"/>
    <n v="10.1978380583316"/>
    <s v="Qty / 1,000"/>
    <m/>
    <s v="Public-Lighting"/>
    <x v="0"/>
    <n v="2"/>
    <n v="1"/>
    <s v="Lighting"/>
    <n v="0.98996686498346598"/>
    <n v="2.5626279547341602"/>
    <n v="8348.5489671039595"/>
    <n v="0"/>
    <n v="0.71"/>
    <n v="5927.4697666438096"/>
    <n v="0"/>
    <n v="4903"/>
    <n v="1"/>
    <n v="1"/>
    <n v="0"/>
    <n v="0"/>
    <n v="14.276973281664301"/>
    <d v="1900-01-09T04:44:53"/>
    <n v="43447"/>
    <n v="0"/>
    <n v="0"/>
    <n v="0"/>
    <n v="60447.376775890167"/>
  </r>
  <r>
    <s v="STND-61586"/>
    <s v="School District U-46"/>
    <s v="School District U 46 (Spring Trail Elementary) - 1384 Spring Valley Dr - Carol Stream"/>
    <x v="62"/>
    <s v="Indoor Lighting"/>
    <x v="12"/>
    <n v="0"/>
    <n v="1617.24"/>
    <n v="0.44098599999999999"/>
    <x v="0"/>
    <x v="1"/>
    <n v="15"/>
    <s v="Qty / 1,000"/>
    <m/>
    <s v="Public-Lighting"/>
    <x v="0"/>
    <n v="2"/>
    <n v="1"/>
    <s v="Lighting"/>
    <n v="0.98996686498346598"/>
    <n v="2.5626279547341602"/>
    <n v="1601.0140127258601"/>
    <n v="1.1300830512464"/>
    <n v="0.71"/>
    <n v="1136.7199490353601"/>
    <n v="0.80235896638494397"/>
    <n v="2979"/>
    <n v="1.17333333333333"/>
    <n v="1.323"/>
    <n v="2.1333333333333301E-2"/>
    <n v="0.72"/>
    <n v="23.497818059751602"/>
    <d v="1900-01-15T18:49:11"/>
    <n v="43447"/>
    <n v="1.1863641673452601"/>
    <n v="29.109345685924701"/>
    <n v="0"/>
    <n v="17050.799235530401"/>
  </r>
  <r>
    <s v="STND-61588"/>
    <s v="Albertsons, Inc."/>
    <s v="New Albertson's Inc - 7335 S Cass Ave - Darien"/>
    <x v="3"/>
    <s v="Refrigeration"/>
    <x v="5"/>
    <n v="0"/>
    <n v="28171.58"/>
    <n v="3.35256"/>
    <x v="2"/>
    <x v="0"/>
    <n v="8.6177180282661094"/>
    <s v="ΔkWpeak / CF"/>
    <n v="0.69"/>
    <s v="Private-Lighting"/>
    <x v="0"/>
    <n v="2"/>
    <n v="1"/>
    <s v="Non-Lighting"/>
    <n v="0.97902139861649395"/>
    <n v="0.93591656730105399"/>
    <n v="27580.579652836401"/>
    <n v="3.1377164468708201"/>
    <n v="0.7"/>
    <n v="19306.405756985499"/>
    <n v="2.1964015128095702"/>
    <n v="4661"/>
    <n v="1.07"/>
    <n v="1.24"/>
    <n v="2.9000000000000001E-2"/>
    <n v="0.745"/>
    <n v="15.018236429950701"/>
    <d v="1900-01-09T17:27:20"/>
    <n v="43380"/>
    <n v="4.5474151403924896"/>
    <n v="0"/>
    <n v="0"/>
    <n v="166377.16095299454"/>
  </r>
  <r>
    <s v="STND-61588"/>
    <s v="Albertsons, Inc."/>
    <s v="New Albertson's Inc - 7335 S Cass Ave - Darien"/>
    <x v="62"/>
    <s v="Indoor Lighting"/>
    <x v="5"/>
    <n v="0"/>
    <n v="184030.26300000001"/>
    <n v="34.317"/>
    <x v="0"/>
    <x v="0"/>
    <n v="10.727311735679001"/>
    <s v="Qty / 1,000"/>
    <m/>
    <s v="Private-Lighting"/>
    <x v="0"/>
    <n v="2"/>
    <n v="1"/>
    <s v="Lighting"/>
    <n v="0.97902139861649395"/>
    <n v="0.93591656730105399"/>
    <n v="180169.56547002101"/>
    <n v="32.117848840070302"/>
    <n v="0.71"/>
    <n v="127920.39148371499"/>
    <n v="22.803672676449899"/>
    <n v="4661"/>
    <n v="1.07"/>
    <n v="1.24"/>
    <n v="2.9000000000000001E-2"/>
    <n v="0.745"/>
    <n v="15.018236429950701"/>
    <d v="1900-01-09T17:27:20"/>
    <n v="43380"/>
    <n v="34.767102013498899"/>
    <n v="4883.1003725519704"/>
    <n v="0"/>
    <n v="1372241.916795908"/>
  </r>
  <r>
    <s v="STND-61588"/>
    <s v="Albertsons, Inc."/>
    <s v="New Albertson's Inc - 7335 S Cass Ave - Darien"/>
    <x v="62"/>
    <s v="Indoor Lighting"/>
    <x v="5"/>
    <n v="0"/>
    <n v="54266.485000000001"/>
    <n v="10.11933"/>
    <x v="0"/>
    <x v="0"/>
    <n v="10.727311735679001"/>
    <s v="Qty / 1,000"/>
    <m/>
    <s v="Private-Lighting"/>
    <x v="0"/>
    <n v="2"/>
    <n v="1"/>
    <s v="Lighting"/>
    <n v="0.97902139861649395"/>
    <n v="0.93591656730105399"/>
    <n v="53128.050042700997"/>
    <n v="9.4708485969865706"/>
    <n v="0.71"/>
    <n v="37720.915530317703"/>
    <n v="6.7243025038604696"/>
    <n v="4661"/>
    <n v="1.07"/>
    <n v="1.24"/>
    <n v="2.9000000000000001E-2"/>
    <n v="0.745"/>
    <n v="15.018236429950701"/>
    <d v="1900-01-09T17:27:20"/>
    <n v="43380"/>
    <n v="10.2520552034927"/>
    <n v="1439.91911330685"/>
    <n v="0"/>
    <n v="404644.01984893339"/>
  </r>
  <r>
    <s v="STND-61588"/>
    <s v="Albertsons, Inc."/>
    <s v="New Albertson's Inc - 7335 S Cass Ave - Darien"/>
    <x v="62"/>
    <s v="Indoor Lighting"/>
    <x v="5"/>
    <n v="0"/>
    <n v="239.38900000000001"/>
    <n v="4.4639999999999999E-2"/>
    <x v="0"/>
    <x v="0"/>
    <n v="10.727311735679001"/>
    <s v="Qty / 1,000"/>
    <m/>
    <s v="Private-Lighting"/>
    <x v="0"/>
    <n v="2"/>
    <n v="1"/>
    <s v="Lighting"/>
    <n v="0.97902139861649395"/>
    <n v="0.93591656730105399"/>
    <n v="234.36695359340399"/>
    <n v="4.1779315564318999E-2"/>
    <n v="0.71"/>
    <n v="166.400537051317"/>
    <n v="2.9663314050666498E-2"/>
    <n v="4661"/>
    <n v="1.07"/>
    <n v="1.24"/>
    <n v="2.9000000000000001E-2"/>
    <n v="0.745"/>
    <n v="15.018236429950701"/>
    <d v="1900-01-09T17:27:20"/>
    <n v="43380"/>
    <n v="4.5225498554144899E-2"/>
    <n v="6.3520015459894497"/>
    <n v="0"/>
    <n v="1785.0304339338813"/>
  </r>
  <r>
    <s v="STND-61588"/>
    <s v="Albertsons, Inc."/>
    <s v="New Albertson's Inc - 7335 S Cass Ave - Darien"/>
    <x v="62"/>
    <s v="Indoor Lighting"/>
    <x v="5"/>
    <n v="0"/>
    <n v="2543.5079999999998"/>
    <n v="0.4743"/>
    <x v="0"/>
    <x v="0"/>
    <n v="10.727311735679001"/>
    <s v="Qty / 1,000"/>
    <m/>
    <s v="Private-Lighting"/>
    <x v="0"/>
    <n v="2"/>
    <n v="1"/>
    <s v="Lighting"/>
    <n v="0.97902139861649395"/>
    <n v="0.93591656730105399"/>
    <n v="2490.1487595522399"/>
    <n v="0.44390522787088998"/>
    <n v="0.71"/>
    <n v="1768.00561928209"/>
    <n v="0.31517271178833201"/>
    <n v="4661"/>
    <n v="1.07"/>
    <n v="1.24"/>
    <n v="2.9000000000000001E-2"/>
    <n v="0.745"/>
    <n v="15.018236429950701"/>
    <d v="1900-01-09T17:27:20"/>
    <n v="43380"/>
    <n v="0.48052092213778902"/>
    <n v="67.490013109359793"/>
    <n v="0"/>
    <n v="18965.947428471183"/>
  </r>
  <r>
    <s v="STND-61588"/>
    <s v="Albertsons, Inc."/>
    <s v="New Albertson's Inc - 7335 S Cass Ave - Darien"/>
    <x v="62"/>
    <s v="Indoor Lighting"/>
    <x v="5"/>
    <n v="0"/>
    <n v="69.822000000000003"/>
    <n v="1.302E-2"/>
    <x v="0"/>
    <x v="0"/>
    <n v="10.727311735679001"/>
    <s v="Qty / 1,000"/>
    <m/>
    <s v="Private-Lighting"/>
    <x v="0"/>
    <n v="2"/>
    <n v="1"/>
    <s v="Lighting"/>
    <n v="0.97902139861649395"/>
    <n v="0.93591656730105399"/>
    <n v="68.357232094200796"/>
    <n v="1.21856337062597E-2"/>
    <n v="0.71"/>
    <n v="48.533634786882601"/>
    <n v="8.6517999314444007E-3"/>
    <n v="4661"/>
    <n v="1.07"/>
    <n v="1.24"/>
    <n v="2.9000000000000001E-2"/>
    <n v="0.745"/>
    <n v="15.018236429950701"/>
    <d v="1900-01-09T17:27:20"/>
    <n v="43380"/>
    <n v="1.3190770411625599E-2"/>
    <n v="1.8526726455437601"/>
    <n v="0"/>
    <n v="520.63543002448432"/>
  </r>
  <r>
    <s v="STND-61588"/>
    <s v="Albertsons, Inc."/>
    <s v="New Albertson's Inc - 7335 S Cass Ave - Darien"/>
    <x v="62"/>
    <s v="Indoor Lighting"/>
    <x v="5"/>
    <n v="0"/>
    <n v="69.822000000000003"/>
    <n v="1.302E-2"/>
    <x v="0"/>
    <x v="0"/>
    <n v="10.727311735679001"/>
    <s v="Qty / 1,000"/>
    <m/>
    <s v="Private-Lighting"/>
    <x v="0"/>
    <n v="2"/>
    <n v="1"/>
    <s v="Lighting"/>
    <n v="0.97902139861649395"/>
    <n v="0.93591656730105399"/>
    <n v="68.357232094200796"/>
    <n v="1.21856337062597E-2"/>
    <n v="0.71"/>
    <n v="48.533634786882601"/>
    <n v="8.6517999314444007E-3"/>
    <n v="4661"/>
    <n v="1.07"/>
    <n v="1.24"/>
    <n v="2.9000000000000001E-2"/>
    <n v="0.745"/>
    <n v="15.018236429950701"/>
    <d v="1900-01-09T17:27:20"/>
    <n v="43380"/>
    <n v="1.3190770411625599E-2"/>
    <n v="1.8526726455437601"/>
    <n v="0"/>
    <n v="520.63543002448432"/>
  </r>
  <r>
    <s v="STND-61589"/>
    <s v="3701 Algonquin Road, LLC"/>
    <s v="3701 Algonquin Road LLC - 3701 Algonquin Rd Ste 900 Oncology - Rolling Meadows"/>
    <x v="0"/>
    <s v="Indoor Lighting"/>
    <x v="6"/>
    <n v="0"/>
    <n v="35229.572"/>
    <n v="7.9216829999999998"/>
    <x v="0"/>
    <x v="0"/>
    <n v="15"/>
    <s v="Qty / 1,000"/>
    <m/>
    <s v="Private-Lighting"/>
    <x v="0"/>
    <n v="3"/>
    <n v="1"/>
    <s v="Lighting"/>
    <n v="0.91633259480590001"/>
    <n v="1.30467645558681"/>
    <n v="32282.0051246613"/>
    <n v="10.335233298722301"/>
    <n v="0.71"/>
    <n v="22920.223638509498"/>
    <n v="7.3380156420927998"/>
    <n v="2885"/>
    <n v="1.165"/>
    <n v="1.3779999999999999"/>
    <n v="2.5499999999999998E-2"/>
    <n v="0.55000000000000004"/>
    <n v="24.263431542460999"/>
    <d v="1900-01-16T07:56:40"/>
    <n v="43397"/>
    <n v="13.636671458928999"/>
    <n v="706.60182890889496"/>
    <n v="0"/>
    <n v="343803.35457764246"/>
  </r>
  <r>
    <s v="STND-61589"/>
    <s v="3701 Algonquin Road, LLC"/>
    <s v="3701 Algonquin Road LLC - 3701 Algonquin Rd Ste 900 Oncology - Rolling Meadows"/>
    <x v="7"/>
    <s v="Indoor Lighting"/>
    <x v="6"/>
    <n v="0"/>
    <n v="6729.567"/>
    <n v="4.585464"/>
    <x v="0"/>
    <x v="0"/>
    <n v="8"/>
    <s v="Qty / 1,000"/>
    <m/>
    <s v="Private-Lighting"/>
    <x v="0"/>
    <n v="3"/>
    <n v="1"/>
    <s v="Lighting"/>
    <n v="0.91633259480590001"/>
    <n v="1.30467645558681"/>
    <n v="6166.5215910301504"/>
    <n v="5.9825469187409004"/>
    <n v="0.71"/>
    <n v="4378.2303296314103"/>
    <n v="4.2476083123060402"/>
    <n v="2885"/>
    <n v="1.165"/>
    <n v="1.3779999999999999"/>
    <n v="2.5499999999999998E-2"/>
    <n v="0.55000000000000004"/>
    <n v="24.263431542460999"/>
    <d v="1900-01-16T07:56:40"/>
    <n v="43397"/>
    <n v="10.8536772836373"/>
    <n v="134.975365297227"/>
    <n v="0"/>
    <n v="35025.842637051283"/>
  </r>
  <r>
    <s v="STND-61590"/>
    <s v="Plews, Inc."/>
    <s v="Plews &amp; Edelmann dba Plews Inc - 1550 Franklin Grove Rd - Dixon"/>
    <x v="1"/>
    <s v="Outdoor &amp; Garage Lighting"/>
    <x v="1"/>
    <n v="0"/>
    <n v="1372.84"/>
    <n v="0"/>
    <x v="0"/>
    <x v="0"/>
    <n v="10.1978380583316"/>
    <s v="Qty / 1,000"/>
    <m/>
    <s v="Private-Lighting"/>
    <x v="0"/>
    <n v="3"/>
    <n v="1"/>
    <s v="Lighting"/>
    <n v="0.91633259480590001"/>
    <n v="1.30467645558681"/>
    <n v="1257.97803945333"/>
    <n v="0"/>
    <n v="0.71"/>
    <n v="893.16440801186502"/>
    <n v="0"/>
    <n v="4903"/>
    <n v="1"/>
    <n v="1"/>
    <n v="0"/>
    <n v="0"/>
    <n v="14.276973281664301"/>
    <d v="1900-01-09T04:44:53"/>
    <n v="43404"/>
    <n v="0"/>
    <n v="0"/>
    <n v="0"/>
    <n v="9108.3459923706105"/>
  </r>
  <r>
    <s v="STND-61590"/>
    <s v="Plews, Inc."/>
    <s v="Plews &amp; Edelmann dba Plews Inc - 1550 Franklin Grove Rd - Dixon"/>
    <x v="27"/>
    <s v="Outdoor &amp; Garage Lighting"/>
    <x v="10"/>
    <n v="0"/>
    <n v="64.959999999999994"/>
    <n v="0"/>
    <x v="0"/>
    <x v="0"/>
    <n v="8"/>
    <s v="Qty / 1,000"/>
    <m/>
    <s v="Private-Lighting"/>
    <x v="0"/>
    <n v="3"/>
    <n v="1"/>
    <s v="Lighting"/>
    <n v="0.91633259480590001"/>
    <n v="1.30467645558681"/>
    <n v="59.524965358591203"/>
    <n v="0"/>
    <n v="0.71"/>
    <n v="42.262725404599799"/>
    <n v="0"/>
    <n v="4618"/>
    <n v="1.02"/>
    <n v="1.04"/>
    <n v="1.2E-2"/>
    <n v="0.81"/>
    <n v="15.158077089649201"/>
    <d v="1900-01-09T19:51:10"/>
    <n v="43404"/>
    <n v="0"/>
    <n v="0.700293710101074"/>
    <n v="0"/>
    <n v="338.10180323679839"/>
  </r>
  <r>
    <s v="STND-61591"/>
    <s v="Aldi Inc.- Dwight"/>
    <s v="Aldi Inc #50 Dwight - 2450 Ridge Rd - Joliet"/>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76"/>
    <n v="2.5646365253446701"/>
    <n v="0"/>
    <n v="0"/>
    <n v="54027.977281650055"/>
  </r>
  <r>
    <s v="STND-61593"/>
    <s v="Pure's Food Specialties LLC"/>
    <s v="Pure's Food Specialties LLC - 2929 S 25th Ave - Broadview"/>
    <x v="0"/>
    <s v="Indoor Lighting"/>
    <x v="10"/>
    <n v="0"/>
    <n v="54008.987999999998"/>
    <n v="9.6589580000000002"/>
    <x v="0"/>
    <x v="0"/>
    <n v="10.827197921178"/>
    <s v="Qty / 1,000"/>
    <m/>
    <s v="Private-Lighting"/>
    <x v="0"/>
    <n v="3"/>
    <n v="1"/>
    <s v="Lighting"/>
    <n v="0.91633259480590001"/>
    <n v="1.30467645558681"/>
    <n v="49490.196116880703"/>
    <n v="12.6018150881018"/>
    <n v="0.71"/>
    <n v="35138.039242985302"/>
    <n v="8.9472887125523002"/>
    <n v="4618"/>
    <n v="1.02"/>
    <n v="1.04"/>
    <n v="1.2E-2"/>
    <n v="0.81"/>
    <n v="15.158077089649201"/>
    <d v="1900-01-09T19:51:10"/>
    <n v="43405"/>
    <n v="14.959419620253801"/>
    <n v="582.23760137506702"/>
    <n v="0"/>
    <n v="380446.50544592144"/>
  </r>
  <r>
    <s v="STND-61593"/>
    <s v="Pure's Food Specialties LLC"/>
    <s v="Pure's Food Specialties LLC - 2929 S 25th Ave - Broadview"/>
    <x v="38"/>
    <s v="Indoor Lighting"/>
    <x v="10"/>
    <n v="0"/>
    <n v="29299.766"/>
    <n v="3.8358400000000001"/>
    <x v="0"/>
    <x v="0"/>
    <n v="8"/>
    <s v="Qty / 1,000"/>
    <m/>
    <s v="Private-Lighting"/>
    <x v="0"/>
    <n v="3"/>
    <n v="1"/>
    <s v="Lighting"/>
    <n v="0.91633259480590001"/>
    <n v="1.30467645558681"/>
    <n v="26848.330605985699"/>
    <n v="5.0045301353980998"/>
    <n v="0.71"/>
    <n v="19062.3147302498"/>
    <n v="3.5532163961326502"/>
    <n v="4618"/>
    <n v="1.02"/>
    <n v="1.04"/>
    <n v="1.2E-2"/>
    <n v="0.81"/>
    <n v="15.158077089649201"/>
    <d v="1900-01-09T19:51:10"/>
    <n v="43405"/>
    <n v="5.9408002556957502"/>
    <n v="315.86271301159599"/>
    <n v="0"/>
    <n v="152498.5178419984"/>
  </r>
  <r>
    <s v="STND-61594"/>
    <s v="RMS Properties, Inc."/>
    <s v="RMS Properties Inc - 999 Plaza Drive - Schaumburg"/>
    <x v="0"/>
    <s v="Indoor Lighting"/>
    <x v="6"/>
    <n v="0"/>
    <n v="36117.315000000002"/>
    <n v="8.1212999999999997"/>
    <x v="0"/>
    <x v="0"/>
    <n v="15"/>
    <s v="Qty / 1,000"/>
    <m/>
    <s v="Private-Lighting"/>
    <x v="0"/>
    <n v="3"/>
    <n v="1"/>
    <s v="Lighting"/>
    <n v="0.91633259480590001"/>
    <n v="1.30467645558681"/>
    <n v="33095.472971372103"/>
    <n v="10.595668898757101"/>
    <n v="0.71"/>
    <n v="23497.785809674198"/>
    <n v="7.5229249181175604"/>
    <n v="2885"/>
    <n v="1.165"/>
    <n v="1.3779999999999999"/>
    <n v="2.5499999999999998E-2"/>
    <n v="0.55000000000000004"/>
    <n v="24.263431542460999"/>
    <d v="1900-01-16T07:56:40"/>
    <n v="43346"/>
    <n v="13.980299378225499"/>
    <n v="724.40734830041799"/>
    <n v="0"/>
    <n v="352466.78714511299"/>
  </r>
  <r>
    <s v="STND-61594"/>
    <s v="RMS Properties, Inc."/>
    <s v="RMS Properties Inc - 999 Plaza Drive - Schaumburg"/>
    <x v="0"/>
    <s v="Indoor Lighting"/>
    <x v="6"/>
    <n v="0"/>
    <n v="35442.224999999999"/>
    <n v="7.9695"/>
    <x v="0"/>
    <x v="0"/>
    <n v="15"/>
    <s v="Qty / 1,000"/>
    <m/>
    <s v="Private-Lighting"/>
    <x v="0"/>
    <n v="3"/>
    <n v="1"/>
    <s v="Lighting"/>
    <n v="0.91633259480590001"/>
    <n v="1.30467645558681"/>
    <n v="32476.865999944501"/>
    <n v="10.397619012799099"/>
    <n v="0.71"/>
    <n v="23058.574859960601"/>
    <n v="7.3823094990873299"/>
    <n v="2885"/>
    <n v="1.165"/>
    <n v="1.3779999999999999"/>
    <n v="2.5499999999999998E-2"/>
    <n v="0.55000000000000004"/>
    <n v="24.263431542460999"/>
    <d v="1900-01-16T07:56:40"/>
    <n v="43346"/>
    <n v="13.718985371155901"/>
    <n v="710.86702403312097"/>
    <n v="0"/>
    <n v="345878.62289940903"/>
  </r>
  <r>
    <s v="STND-61596"/>
    <s v="Village of Itasca"/>
    <s v="Village of Itasca Public Works Garage - 411 N Prospect Ave - Itasca"/>
    <x v="0"/>
    <s v="Indoor Lighting"/>
    <x v="16"/>
    <n v="0"/>
    <n v="40965.044999999998"/>
    <n v="11.0814"/>
    <x v="0"/>
    <x v="1"/>
    <n v="14.701558365186701"/>
    <s v="Qty / 1,000"/>
    <m/>
    <s v="Public-Lighting"/>
    <x v="0"/>
    <n v="3"/>
    <n v="1"/>
    <s v="Lighting"/>
    <n v="0.99829244462109001"/>
    <n v="0.987374621353864"/>
    <n v="40895.094917062997"/>
    <n v="10.9414931290707"/>
    <n v="0.71"/>
    <n v="29035.517391114699"/>
    <n v="7.7684601216402003"/>
    <n v="3401"/>
    <n v="1"/>
    <n v="1"/>
    <n v="0"/>
    <n v="0.92"/>
    <n v="20.582181711261399"/>
    <d v="1900-01-13T16:50:15"/>
    <n v="43432"/>
    <n v="11.8929273142073"/>
    <n v="0"/>
    <n v="0"/>
    <n v="426867.35358886624"/>
  </r>
  <r>
    <s v="STND-61597"/>
    <s v="Bloomingdale Business Complex"/>
    <s v="Bloomingdale Business Complex - 5750 W Bloomingdale Ave - Chicago"/>
    <x v="0"/>
    <s v="Indoor Lighting"/>
    <x v="8"/>
    <n v="0"/>
    <n v="1"/>
    <n v="0"/>
    <x v="0"/>
    <x v="0"/>
    <n v="9.5383441434566993"/>
    <s v="Qty / 1,000"/>
    <m/>
    <s v="Private-Lighting"/>
    <x v="0"/>
    <n v="3"/>
    <n v="1"/>
    <s v="Lighting"/>
    <n v="0.91633259480590001"/>
    <n v="1.30467645558681"/>
    <n v="0.91633259480590001"/>
    <n v="0"/>
    <n v="0.71"/>
    <n v="0.65059614231218899"/>
    <n v="0"/>
    <n v="5242"/>
    <n v="1"/>
    <n v="1.22"/>
    <n v="1.0999999999999999E-2"/>
    <n v="0.68"/>
    <n v="13.3536818008394"/>
    <d v="1900-01-08T12:55:13"/>
    <n v="43286"/>
    <n v="0"/>
    <n v="1.0079658542864901E-2"/>
    <n v="0"/>
    <n v="6.2056099037789894"/>
  </r>
  <r>
    <s v="STND-61598"/>
    <s v="HART 353 North Clark LLC"/>
    <s v="HART TRS ONE - 353 N Clark - Chicago"/>
    <x v="0"/>
    <s v="Indoor Lighting"/>
    <x v="6"/>
    <n v="0"/>
    <n v="2430.3240000000001"/>
    <n v="0.54647999999999997"/>
    <x v="0"/>
    <x v="0"/>
    <n v="15"/>
    <s v="Qty / 1,000"/>
    <m/>
    <s v="Private-Lighting"/>
    <x v="0"/>
    <n v="3"/>
    <n v="1"/>
    <s v="Lighting"/>
    <n v="0.91633259480590001"/>
    <n v="1.30467645558681"/>
    <n v="2226.9850971390501"/>
    <n v="0.71297958944907802"/>
    <n v="0.71"/>
    <n v="1581.1594189687301"/>
    <n v="0.506215508508845"/>
    <n v="2885"/>
    <n v="1.165"/>
    <n v="1.3779999999999999"/>
    <n v="2.5499999999999998E-2"/>
    <n v="0.55000000000000004"/>
    <n v="24.263431542460999"/>
    <d v="1900-01-16T07:56:40"/>
    <n v="43350"/>
    <n v="0.94073042545068997"/>
    <n v="48.745167362271097"/>
    <n v="0"/>
    <n v="23717.39128453095"/>
  </r>
  <r>
    <s v="STND-61598"/>
    <s v="HART 353 North Clark LLC"/>
    <s v="HART TRS ONE - 353 N Clark - Chicago"/>
    <x v="0"/>
    <s v="Indoor Lighting"/>
    <x v="6"/>
    <n v="0"/>
    <n v="4084.2950000000001"/>
    <n v="0.91839000000000004"/>
    <x v="0"/>
    <x v="0"/>
    <n v="15"/>
    <s v="Qty / 1,000"/>
    <m/>
    <s v="Private-Lighting"/>
    <x v="0"/>
    <n v="3"/>
    <n v="1"/>
    <s v="Lighting"/>
    <n v="0.91633259480590001"/>
    <n v="1.30467645558681"/>
    <n v="3742.5726353027599"/>
    <n v="1.1982018100463701"/>
    <n v="0.71"/>
    <n v="2657.2265710649599"/>
    <n v="0.85072328513292095"/>
    <n v="2885"/>
    <n v="1.165"/>
    <n v="1.3779999999999999"/>
    <n v="2.5499999999999998E-2"/>
    <n v="0.55000000000000004"/>
    <n v="24.263431542460999"/>
    <d v="1900-01-16T07:56:40"/>
    <n v="43350"/>
    <n v="1.5809497427713"/>
    <n v="81.918971845682805"/>
    <n v="0"/>
    <n v="39858.398565974399"/>
  </r>
  <r>
    <s v="STND-61599"/>
    <s v="Municipal Trust &amp; Savings Bank"/>
    <s v="Municipal Bank of Momence - 228 N Dixie Hwy - Momence"/>
    <x v="0"/>
    <s v="Indoor Lighting"/>
    <x v="6"/>
    <n v="0"/>
    <n v="14487.431"/>
    <n v="3.257628"/>
    <x v="0"/>
    <x v="0"/>
    <n v="15"/>
    <s v="Qty / 1,000"/>
    <m/>
    <s v="Private-Lighting"/>
    <x v="0"/>
    <n v="3"/>
    <n v="1"/>
    <s v="Lighting"/>
    <n v="0.91633259480590001"/>
    <n v="1.30467645558681"/>
    <n v="13275.305240301401"/>
    <n v="4.2501505526603403"/>
    <n v="0.71"/>
    <n v="9425.4667206140202"/>
    <n v="3.0176068923888399"/>
    <n v="2885"/>
    <n v="1.165"/>
    <n v="1.3779999999999999"/>
    <n v="2.5499999999999998E-2"/>
    <n v="0.55000000000000004"/>
    <n v="24.263431542460999"/>
    <d v="1900-01-16T07:56:40"/>
    <n v="43449"/>
    <n v="5.6077985917143902"/>
    <n v="290.57535075337898"/>
    <n v="0"/>
    <n v="141382.00080921029"/>
  </r>
  <r>
    <s v="STND-61599"/>
    <s v="Municipal Trust &amp; Savings Bank"/>
    <s v="Municipal Bank of Momence - 228 N Dixie Hwy - Momence"/>
    <x v="0"/>
    <s v="Indoor Lighting"/>
    <x v="6"/>
    <n v="0"/>
    <n v="54.006999999999998"/>
    <n v="1.2144E-2"/>
    <x v="0"/>
    <x v="0"/>
    <n v="15"/>
    <s v="Qty / 1,000"/>
    <m/>
    <s v="Private-Lighting"/>
    <x v="0"/>
    <n v="3"/>
    <n v="1"/>
    <s v="Lighting"/>
    <n v="0.91633259480590001"/>
    <n v="1.30467645558681"/>
    <n v="49.488374447682197"/>
    <n v="1.5843990876646199E-2"/>
    <n v="0.71"/>
    <n v="35.1367458578544"/>
    <n v="1.12492335224188E-2"/>
    <n v="2885"/>
    <n v="1.165"/>
    <n v="1.3779999999999999"/>
    <n v="2.5499999999999998E-2"/>
    <n v="0.55000000000000004"/>
    <n v="24.263431542460999"/>
    <d v="1900-01-16T07:56:40"/>
    <n v="43449"/>
    <n v="2.0905120565570898E-2"/>
    <n v="1.08322192997073"/>
    <n v="0"/>
    <n v="527.051187867816"/>
  </r>
  <r>
    <s v="STND-61599"/>
    <s v="Municipal Trust &amp; Savings Bank"/>
    <s v="Municipal Bank of Momence - 228 N Dixie Hwy - Momence"/>
    <x v="0"/>
    <s v="Indoor Lighting"/>
    <x v="6"/>
    <n v="0"/>
    <n v="192.40100000000001"/>
    <n v="4.3263000000000003E-2"/>
    <x v="0"/>
    <x v="0"/>
    <n v="15"/>
    <s v="Qty / 1,000"/>
    <m/>
    <s v="Private-Lighting"/>
    <x v="0"/>
    <n v="3"/>
    <n v="1"/>
    <s v="Lighting"/>
    <n v="0.91633259480590001"/>
    <n v="1.30467645558681"/>
    <n v="176.30330757325001"/>
    <n v="5.6444217498052E-2"/>
    <n v="0.71"/>
    <n v="125.175348377007"/>
    <n v="4.0075394423616899E-2"/>
    <n v="2885"/>
    <n v="1.165"/>
    <n v="1.3779999999999999"/>
    <n v="2.5499999999999998E-2"/>
    <n v="0.55000000000000004"/>
    <n v="24.263431542460999"/>
    <d v="1900-01-16T07:56:40"/>
    <n v="43449"/>
    <n v="7.4474492014846294E-2"/>
    <n v="3.85899943615268"/>
    <n v="0"/>
    <n v="1877.6302256551051"/>
  </r>
  <r>
    <s v="STND-61599"/>
    <s v="Municipal Trust &amp; Savings Bank"/>
    <s v="Municipal Bank of Momence - 228 N Dixie Hwy - Momence"/>
    <x v="0"/>
    <s v="Indoor Lighting"/>
    <x v="6"/>
    <n v="0"/>
    <n v="2248.0500000000002"/>
    <n v="0.505494"/>
    <x v="0"/>
    <x v="0"/>
    <n v="15"/>
    <s v="Qty / 1,000"/>
    <m/>
    <s v="Private-Lighting"/>
    <x v="0"/>
    <n v="3"/>
    <n v="1"/>
    <s v="Lighting"/>
    <n v="0.91633259480590001"/>
    <n v="1.30467645558681"/>
    <n v="2059.9614897534002"/>
    <n v="0.65950612024039701"/>
    <n v="0.71"/>
    <n v="1462.57265772492"/>
    <n v="0.46824934537068202"/>
    <n v="2885"/>
    <n v="1.165"/>
    <n v="1.3779999999999999"/>
    <n v="2.5499999999999998E-2"/>
    <n v="0.55000000000000004"/>
    <n v="24.263431542460999"/>
    <d v="1900-01-16T07:56:40"/>
    <n v="43449"/>
    <n v="0.87017564354188803"/>
    <n v="45.089285827220401"/>
    <n v="0"/>
    <n v="21938.589865873801"/>
  </r>
  <r>
    <s v="STND-61599"/>
    <s v="Municipal Trust &amp; Savings Bank"/>
    <s v="Municipal Bank of Momence - 228 N Dixie Hwy - Momence"/>
    <x v="62"/>
    <s v="Indoor Lighting"/>
    <x v="6"/>
    <n v="0"/>
    <n v="10885.825999999999"/>
    <n v="2.447775"/>
    <x v="0"/>
    <x v="0"/>
    <n v="15"/>
    <s v="Qty / 1,000"/>
    <m/>
    <s v="Private-Lighting"/>
    <x v="0"/>
    <n v="3"/>
    <n v="1"/>
    <s v="Lighting"/>
    <n v="0.91633259480590001"/>
    <n v="1.30467645558681"/>
    <n v="9975.0371851855307"/>
    <n v="3.193554411074"/>
    <n v="0.71"/>
    <n v="7082.2764014817203"/>
    <n v="2.26742363186254"/>
    <n v="2885"/>
    <n v="1.165"/>
    <n v="1.3779999999999999"/>
    <n v="2.5499999999999998E-2"/>
    <n v="0.55000000000000004"/>
    <n v="24.263431542460999"/>
    <d v="1900-01-16T07:56:40"/>
    <n v="43449"/>
    <n v="4.2136883639978802"/>
    <n v="218.33772379590599"/>
    <n v="0"/>
    <n v="106234.1460222258"/>
  </r>
  <r>
    <s v="STND-61599"/>
    <s v="Municipal Trust &amp; Savings Bank"/>
    <s v="Municipal Bank of Momence - 228 N Dixie Hwy - Momence"/>
    <x v="1"/>
    <s v="Outdoor &amp; Garage Lighting"/>
    <x v="1"/>
    <n v="0"/>
    <n v="41038.11"/>
    <n v="0"/>
    <x v="0"/>
    <x v="0"/>
    <n v="10.1978380583316"/>
    <s v="Qty / 1,000"/>
    <m/>
    <s v="Private-Lighting"/>
    <x v="0"/>
    <n v="3"/>
    <n v="1"/>
    <s v="Lighting"/>
    <n v="0.91633259480590001"/>
    <n v="1.30467645558681"/>
    <n v="37604.557822229901"/>
    <n v="0"/>
    <n v="0.71"/>
    <n v="26699.236053783301"/>
    <n v="0"/>
    <n v="4903"/>
    <n v="1"/>
    <n v="1"/>
    <n v="0"/>
    <n v="0"/>
    <n v="14.276973281664301"/>
    <d v="1900-01-09T04:44:53"/>
    <n v="43449"/>
    <n v="0"/>
    <n v="0"/>
    <n v="0"/>
    <n v="272274.48555765057"/>
  </r>
  <r>
    <s v="STND-61599"/>
    <s v="Municipal Trust &amp; Savings Bank"/>
    <s v="Municipal Bank of Momence - 228 N Dixie Hwy - Momence"/>
    <x v="1"/>
    <s v="Outdoor &amp; Garage Lighting"/>
    <x v="1"/>
    <n v="0"/>
    <n v="1019.824"/>
    <n v="0"/>
    <x v="0"/>
    <x v="0"/>
    <n v="10.1978380583316"/>
    <s v="Qty / 1,000"/>
    <m/>
    <s v="Private-Lighting"/>
    <x v="0"/>
    <n v="3"/>
    <n v="1"/>
    <s v="Lighting"/>
    <n v="0.91633259480590001"/>
    <n v="1.30467645558681"/>
    <n v="934.49797216533204"/>
    <n v="0"/>
    <n v="0.71"/>
    <n v="663.49356023738596"/>
    <n v="0"/>
    <n v="4903"/>
    <n v="1"/>
    <n v="1"/>
    <n v="0"/>
    <n v="0"/>
    <n v="14.276973281664301"/>
    <d v="1900-01-09T04:44:53"/>
    <n v="43449"/>
    <n v="0"/>
    <n v="0"/>
    <n v="0"/>
    <n v="6766.1998800467445"/>
  </r>
  <r>
    <s v="STND-61600"/>
    <s v="YRC Worldwide Inc."/>
    <s v="YRC Freight Inc - 1000 Chaddick Dr - Wheeling"/>
    <x v="0"/>
    <s v="Indoor Lighting"/>
    <x v="8"/>
    <n v="0"/>
    <n v="109264.24800000001"/>
    <n v="17.292182"/>
    <x v="0"/>
    <x v="0"/>
    <n v="9.5383441434566993"/>
    <s v="Qty / 1,000"/>
    <m/>
    <s v="Private-Lighting"/>
    <x v="0"/>
    <n v="3"/>
    <n v="1"/>
    <s v="Lighting"/>
    <n v="0.91633259480590001"/>
    <n v="1.30467645558681"/>
    <n v="100122.391889355"/>
    <n v="22.560702721121999"/>
    <n v="0.71"/>
    <n v="71086.898241442294"/>
    <n v="16.018098931996601"/>
    <n v="5242"/>
    <n v="1"/>
    <n v="1.22"/>
    <n v="1.0999999999999999E-2"/>
    <n v="0.68"/>
    <n v="13.3536818008394"/>
    <d v="1900-01-08T12:55:13"/>
    <n v="43371"/>
    <n v="27.194675411188499"/>
    <n v="1101.34631078291"/>
    <n v="0"/>
    <n v="678051.29951776343"/>
  </r>
  <r>
    <s v="STND-61601"/>
    <s v="Alsip-Merrionette Park Public Library District"/>
    <s v="Alsip-Merrionette Park Public Library District - 11960 S Pulaski Rd - Alsip"/>
    <x v="0"/>
    <s v="Indoor Lighting"/>
    <x v="2"/>
    <n v="0"/>
    <n v="883.94600000000003"/>
    <n v="0.18931200000000001"/>
    <x v="0"/>
    <x v="1"/>
    <n v="14.797277300976599"/>
    <s v="Qty / 1,000"/>
    <m/>
    <s v="Public-Lighting"/>
    <x v="0"/>
    <n v="3"/>
    <n v="1"/>
    <s v="Lighting"/>
    <n v="0.99829244462109001"/>
    <n v="0.987374621353864"/>
    <n v="882.43661325303401"/>
    <n v="0.18692186431774299"/>
    <n v="0.71"/>
    <n v="626.52999540965402"/>
    <n v="0.132714523665597"/>
    <n v="3379"/>
    <n v="1.0900000000000001"/>
    <n v="1.36"/>
    <n v="2.1999999999999999E-2"/>
    <n v="0.57999999999999996"/>
    <n v="20.7161882213673"/>
    <d v="1900-01-13T19:08:05"/>
    <n v="43331"/>
    <n v="0.23696990912492699"/>
    <n v="17.810647239969501"/>
    <n v="0"/>
    <n v="9270.9380794562458"/>
  </r>
  <r>
    <s v="STND-61601"/>
    <s v="Alsip-Merrionette Park Public Library District"/>
    <s v="Alsip-Merrionette Park Public Library District - 11960 S Pulaski Rd - Alsip"/>
    <x v="0"/>
    <s v="Indoor Lighting"/>
    <x v="2"/>
    <n v="0"/>
    <n v="2357.19"/>
    <n v="0.50483199999999995"/>
    <x v="0"/>
    <x v="1"/>
    <n v="14.797277300976599"/>
    <s v="Qty / 1,000"/>
    <m/>
    <s v="Public-Lighting"/>
    <x v="0"/>
    <n v="3"/>
    <n v="1"/>
    <s v="Lighting"/>
    <n v="0.99829244462109001"/>
    <n v="0.987374621353864"/>
    <n v="2353.1649675363901"/>
    <n v="0.49845830484731402"/>
    <n v="0.71"/>
    <n v="1670.7471269508401"/>
    <n v="0.35390539644159302"/>
    <n v="3379"/>
    <n v="1.0900000000000001"/>
    <n v="1.36"/>
    <n v="2.1999999999999999E-2"/>
    <n v="0.57999999999999996"/>
    <n v="20.7161882213673"/>
    <d v="1900-01-13T19:08:05"/>
    <n v="43331"/>
    <n v="0.63191975766647301"/>
    <n v="47.495072739266497"/>
    <n v="0"/>
    <n v="24722.508537301535"/>
  </r>
  <r>
    <s v="STND-61601"/>
    <s v="Alsip-Merrionette Park Public Library District"/>
    <s v="Alsip-Merrionette Park Public Library District - 11960 S Pulaski Rd - Alsip"/>
    <x v="0"/>
    <s v="Indoor Lighting"/>
    <x v="2"/>
    <n v="0"/>
    <n v="1296.4549999999999"/>
    <n v="0.27765800000000002"/>
    <x v="0"/>
    <x v="1"/>
    <n v="14.797277300976599"/>
    <s v="Qty / 1,000"/>
    <m/>
    <s v="Public-Lighting"/>
    <x v="0"/>
    <n v="3"/>
    <n v="1"/>
    <s v="Lighting"/>
    <n v="0.99829244462109001"/>
    <n v="0.987374621353864"/>
    <n v="1294.24123129124"/>
    <n v="0.27415246261587101"/>
    <n v="0.71"/>
    <n v="918.91127421677697"/>
    <n v="0.194648248457269"/>
    <n v="3379"/>
    <n v="1.0900000000000001"/>
    <n v="1.36"/>
    <n v="2.1999999999999999E-2"/>
    <n v="0.57999999999999996"/>
    <n v="20.7161882213673"/>
    <d v="1900-01-13T19:08:05"/>
    <n v="43331"/>
    <n v="0.34755636741363"/>
    <n v="26.1223000811075"/>
    <n v="0"/>
    <n v="13597.384939579397"/>
  </r>
  <r>
    <s v="STND-61601"/>
    <s v="Alsip-Merrionette Park Public Library District"/>
    <s v="Alsip-Merrionette Park Public Library District - 11960 S Pulaski Rd - Alsip"/>
    <x v="62"/>
    <s v="Indoor Lighting"/>
    <x v="2"/>
    <n v="0"/>
    <n v="23866.553"/>
    <n v="5.1114240000000004"/>
    <x v="0"/>
    <x v="1"/>
    <n v="14.797277300976599"/>
    <s v="Qty / 1,000"/>
    <m/>
    <s v="Public-Lighting"/>
    <x v="0"/>
    <n v="3"/>
    <n v="1"/>
    <s v="Lighting"/>
    <n v="0.99829244462109001"/>
    <n v="0.987374621353864"/>
    <n v="23825.799539048799"/>
    <n v="5.0468903365790503"/>
    <n v="0.71"/>
    <n v="16916.317672724701"/>
    <n v="3.5832921389711299"/>
    <n v="3379"/>
    <n v="1.0900000000000001"/>
    <n v="1.36"/>
    <n v="2.1999999999999999E-2"/>
    <n v="0.57999999999999996"/>
    <n v="20.7161882213673"/>
    <d v="1900-01-13T19:08:05"/>
    <n v="43331"/>
    <n v="6.3981875463730402"/>
    <n v="480.88769711841701"/>
    <n v="0"/>
    <n v="250315.4435147185"/>
  </r>
  <r>
    <s v="STND-61601"/>
    <s v="Alsip-Merrionette Park Public Library District"/>
    <s v="Alsip-Merrionette Park Public Library District - 11960 S Pulaski Rd - Alsip"/>
    <x v="7"/>
    <s v="Indoor Lighting"/>
    <x v="2"/>
    <n v="0"/>
    <n v="735.44299999999998"/>
    <n v="0.48655399999999999"/>
    <x v="0"/>
    <x v="1"/>
    <n v="8"/>
    <s v="Qty / 1,000"/>
    <m/>
    <s v="Public-Lighting"/>
    <x v="0"/>
    <n v="3"/>
    <n v="1"/>
    <s v="Lighting"/>
    <n v="0.99829244462109001"/>
    <n v="0.987374621353864"/>
    <n v="734.18719034946901"/>
    <n v="0.480411071518208"/>
    <n v="0.71"/>
    <n v="521.27290514812296"/>
    <n v="0.34109186077792802"/>
    <n v="3379"/>
    <n v="1.0900000000000001"/>
    <n v="1.36"/>
    <n v="2.1999999999999999E-2"/>
    <n v="0.57999999999999996"/>
    <n v="20.7161882213673"/>
    <d v="1900-01-13T19:08:05"/>
    <n v="43331"/>
    <n v="0.82149636032525297"/>
    <n v="14.818457052925099"/>
    <n v="0"/>
    <n v="4170.1832411849837"/>
  </r>
  <r>
    <s v="STND-61601"/>
    <s v="Alsip-Merrionette Park Public Library District"/>
    <s v="Alsip-Merrionette Park Public Library District - 11960 S Pulaski Rd - Alsip"/>
    <x v="7"/>
    <s v="Indoor Lighting"/>
    <x v="2"/>
    <n v="0"/>
    <n v="212.14699999999999"/>
    <n v="0.140352"/>
    <x v="0"/>
    <x v="1"/>
    <n v="8"/>
    <s v="Qty / 1,000"/>
    <m/>
    <s v="Public-Lighting"/>
    <x v="0"/>
    <n v="3"/>
    <n v="1"/>
    <s v="Lighting"/>
    <n v="0.99829244462109001"/>
    <n v="0.987374621353864"/>
    <n v="211.78474724903"/>
    <n v="0.13858000285625799"/>
    <n v="0.71"/>
    <n v="150.36717054681199"/>
    <n v="9.8391802027942898E-2"/>
    <n v="3379"/>
    <n v="1.0900000000000001"/>
    <n v="1.36"/>
    <n v="2.1999999999999999E-2"/>
    <n v="0.57999999999999996"/>
    <n v="20.7161882213673"/>
    <d v="1900-01-13T19:08:05"/>
    <n v="43331"/>
    <n v="0.23696990912492699"/>
    <n v="4.2745545316318099"/>
    <n v="0"/>
    <n v="1202.9373643744959"/>
  </r>
  <r>
    <s v="STND-61601"/>
    <s v="Alsip-Merrionette Park Public Library District"/>
    <s v="Alsip-Merrionette Park Public Library District - 11960 S Pulaski Rd - Alsip"/>
    <x v="63"/>
    <s v="Outdoor &amp; Garage Lighting"/>
    <x v="1"/>
    <n v="0"/>
    <n v="6202.2950000000001"/>
    <n v="0"/>
    <x v="0"/>
    <x v="1"/>
    <n v="10.1978380583316"/>
    <s v="Qty / 1,000"/>
    <m/>
    <s v="Public-Lighting"/>
    <x v="0"/>
    <n v="3"/>
    <n v="1"/>
    <s v="Lighting"/>
    <n v="0.99829244462109001"/>
    <n v="0.987374621353864"/>
    <n v="6191.7042378111701"/>
    <n v="0"/>
    <n v="0.71"/>
    <n v="4396.1100088459298"/>
    <n v="0"/>
    <n v="4903"/>
    <n v="1"/>
    <n v="1"/>
    <n v="0"/>
    <n v="0"/>
    <n v="14.276973281664301"/>
    <d v="1900-01-09T04:44:53"/>
    <n v="43331"/>
    <n v="0"/>
    <n v="0"/>
    <n v="0"/>
    <n v="44830.817956821491"/>
  </r>
  <r>
    <s v="STND-61601"/>
    <s v="Alsip-Merrionette Park Public Library District"/>
    <s v="Alsip-Merrionette Park Public Library District - 11960 S Pulaski Rd - Alsip"/>
    <x v="62"/>
    <s v="Indoor Lighting"/>
    <x v="2"/>
    <n v="0"/>
    <n v="707.15700000000004"/>
    <n v="0.15145"/>
    <x v="0"/>
    <x v="1"/>
    <n v="14.797277300976599"/>
    <s v="Qty / 1,000"/>
    <m/>
    <s v="Public-Lighting"/>
    <x v="0"/>
    <n v="3"/>
    <n v="1"/>
    <s v="Lighting"/>
    <n v="0.99829244462109001"/>
    <n v="0.987374621353864"/>
    <n v="705.94949026091604"/>
    <n v="0.149537886404043"/>
    <n v="0.71"/>
    <n v="501.22413808525101"/>
    <n v="0.10617189934687001"/>
    <n v="3379"/>
    <n v="1.0900000000000001"/>
    <n v="1.36"/>
    <n v="2.1999999999999999E-2"/>
    <n v="0.57999999999999996"/>
    <n v="20.7161882213673"/>
    <d v="1900-01-13T19:08:05"/>
    <n v="43331"/>
    <n v="0.18957642799701199"/>
    <n v="14.248521821780001"/>
    <n v="0"/>
    <n v="7416.7525611904457"/>
  </r>
  <r>
    <s v="STND-61601"/>
    <s v="Alsip-Merrionette Park Public Library District"/>
    <s v="Alsip-Merrionette Park Public Library District - 11960 S Pulaski Rd - Alsip"/>
    <x v="62"/>
    <s v="Indoor Lighting"/>
    <x v="2"/>
    <n v="0"/>
    <n v="117.86"/>
    <n v="2.5242000000000001E-2"/>
    <x v="0"/>
    <x v="1"/>
    <n v="14.797277300976599"/>
    <s v="Qty / 1,000"/>
    <m/>
    <s v="Public-Lighting"/>
    <x v="0"/>
    <n v="3"/>
    <n v="1"/>
    <s v="Lighting"/>
    <n v="0.99829244462109001"/>
    <n v="0.987374621353864"/>
    <n v="117.658747523042"/>
    <n v="2.49233101922142E-2"/>
    <n v="0.71"/>
    <n v="83.537710741359604"/>
    <n v="1.76955502364721E-2"/>
    <n v="3379"/>
    <n v="1.0900000000000001"/>
    <n v="1.36"/>
    <n v="2.1999999999999999E-2"/>
    <n v="0.57999999999999996"/>
    <n v="20.7161882213673"/>
    <d v="1900-01-13T19:08:05"/>
    <n v="43331"/>
    <n v="3.1596488580393302E-2"/>
    <n v="2.3747637114742401"/>
    <n v="0"/>
    <n v="1236.1306709286696"/>
  </r>
  <r>
    <s v="STND-61601"/>
    <s v="Alsip-Merrionette Park Public Library District"/>
    <s v="Alsip-Merrionette Park Public Library District - 11960 S Pulaski Rd - Alsip"/>
    <x v="62"/>
    <s v="Indoor Lighting"/>
    <x v="2"/>
    <n v="0"/>
    <n v="309.38099999999997"/>
    <n v="6.6258999999999998E-2"/>
    <x v="0"/>
    <x v="1"/>
    <n v="14.797277300976599"/>
    <s v="Qty / 1,000"/>
    <m/>
    <s v="Public-Lighting"/>
    <x v="0"/>
    <n v="3"/>
    <n v="1"/>
    <s v="Lighting"/>
    <n v="0.99829244462109001"/>
    <n v="0.987374621353864"/>
    <n v="308.852714809318"/>
    <n v="6.5422455036285701E-2"/>
    <n v="0.71"/>
    <n v="219.28542751461501"/>
    <n v="4.6449943075762799E-2"/>
    <n v="3379"/>
    <n v="1.0900000000000001"/>
    <n v="1.36"/>
    <n v="2.1999999999999999E-2"/>
    <n v="0.57999999999999996"/>
    <n v="20.7161882213673"/>
    <d v="1900-01-13T19:08:05"/>
    <n v="43331"/>
    <n v="8.2939217845189803E-2"/>
    <n v="6.23372451908714"/>
    <n v="0"/>
    <n v="3244.8272789969619"/>
  </r>
  <r>
    <s v="STND-61603"/>
    <s v="Midwest Ice Cream dba Dean Foods Company"/>
    <s v="Midwest Ice Cream - 630 Meadow Street - Belvidere"/>
    <x v="12"/>
    <s v="Variable Speed Drives"/>
    <x v="10"/>
    <n v="0"/>
    <n v="51571.849000000002"/>
    <n v="2.216971"/>
    <x v="6"/>
    <x v="0"/>
    <n v="15"/>
    <s v="ΔkWpeak"/>
    <m/>
    <s v="Private-Non-Lighting"/>
    <x v="2"/>
    <n v="3"/>
    <n v="1"/>
    <s v="Non-Lighting"/>
    <n v="0.98952339343681495"/>
    <n v="0.43468415683807998"/>
    <n v="51031.551028291004"/>
    <n v="0.96368216986947597"/>
    <n v="0.7"/>
    <n v="35722.085719803697"/>
    <n v="0.67457751890863304"/>
    <n v="4618"/>
    <n v="1.02"/>
    <n v="1.04"/>
    <n v="1.2E-2"/>
    <n v="0.81"/>
    <n v="15.158077089649201"/>
    <d v="1900-01-09T19:51:10"/>
    <n v="43350"/>
    <n v="0.96368216986947597"/>
    <n v="0"/>
    <n v="0"/>
    <n v="535831.28579705546"/>
  </r>
  <r>
    <s v="STND-61604"/>
    <s v="CityView Condominium Association"/>
    <s v="CityView Condominium Association - 440 N McClurg Court - Chicago"/>
    <x v="12"/>
    <s v="Variable Speed Drives"/>
    <x v="18"/>
    <n v="0"/>
    <n v="136294.57199999999"/>
    <n v="0"/>
    <x v="6"/>
    <x v="0"/>
    <n v="15"/>
    <s v="ΔkWpeak"/>
    <m/>
    <s v="Private-Non-Lighting"/>
    <x v="2"/>
    <n v="2"/>
    <n v="1"/>
    <s v="Non-Lighting"/>
    <n v="0.76002432528749297"/>
    <n v="0.465462131779591"/>
    <n v="103587.190124648"/>
    <n v="0"/>
    <n v="0.7"/>
    <n v="72511.033087253396"/>
    <n v="0"/>
    <n v="6138"/>
    <n v="1.1399999999999999"/>
    <n v="1.32"/>
    <n v="2.5000000000000001E-2"/>
    <n v="0.64"/>
    <n v="11.4043662430759"/>
    <d v="1900-01-07T03:30:12"/>
    <n v="43418"/>
    <n v="0"/>
    <n v="0"/>
    <n v="0"/>
    <n v="1087665.496308801"/>
  </r>
  <r>
    <s v="STND-61604"/>
    <s v="CityView Condominium Association"/>
    <s v="CityView Condominium Association - 440 N McClurg Court - Chicago"/>
    <x v="12"/>
    <s v="Variable Speed Drives"/>
    <x v="18"/>
    <n v="0"/>
    <n v="136294.57199999999"/>
    <n v="0"/>
    <x v="6"/>
    <x v="0"/>
    <n v="15"/>
    <s v="ΔkWpeak"/>
    <m/>
    <s v="Private-Non-Lighting"/>
    <x v="2"/>
    <n v="2"/>
    <n v="1"/>
    <s v="Non-Lighting"/>
    <n v="0.76002432528749297"/>
    <n v="0.465462131779591"/>
    <n v="103587.190124648"/>
    <n v="0"/>
    <n v="0.7"/>
    <n v="72511.033087253396"/>
    <n v="0"/>
    <n v="6138"/>
    <n v="1.1399999999999999"/>
    <n v="1.32"/>
    <n v="2.5000000000000001E-2"/>
    <n v="0.64"/>
    <n v="11.4043662430759"/>
    <d v="1900-01-07T03:30:12"/>
    <n v="43418"/>
    <n v="0"/>
    <n v="0"/>
    <n v="0"/>
    <n v="1087665.496308801"/>
  </r>
  <r>
    <s v="STND-61604"/>
    <s v="CityView Condominium Association"/>
    <s v="CityView Condominium Association - 440 N McClurg Court - Chicago"/>
    <x v="12"/>
    <s v="Variable Speed Drives"/>
    <x v="18"/>
    <n v="0"/>
    <n v="5111.0460000000003"/>
    <n v="0"/>
    <x v="6"/>
    <x v="0"/>
    <n v="15"/>
    <s v="ΔkWpeak"/>
    <m/>
    <s v="Private-Non-Lighting"/>
    <x v="2"/>
    <n v="2"/>
    <n v="1"/>
    <s v="Non-Lighting"/>
    <n v="0.76002432528749297"/>
    <n v="0.465462131779591"/>
    <n v="3884.51928766334"/>
    <n v="0"/>
    <n v="0.7"/>
    <n v="2719.1635013643399"/>
    <n v="0"/>
    <n v="6138"/>
    <n v="1.1399999999999999"/>
    <n v="1.32"/>
    <n v="2.5000000000000001E-2"/>
    <n v="0.64"/>
    <n v="11.4043662430759"/>
    <d v="1900-01-07T03:30:12"/>
    <n v="43418"/>
    <n v="0"/>
    <n v="0"/>
    <n v="0"/>
    <n v="40787.4525204651"/>
  </r>
  <r>
    <s v="STND-61605"/>
    <s v="Midlothhian School District 143"/>
    <s v="Midlothian School District 143 - 14620 Springfield Ave - Midlothian"/>
    <x v="0"/>
    <s v="Indoor Lighting"/>
    <x v="12"/>
    <n v="0"/>
    <n v="585.54999999999995"/>
    <n v="0.14446100000000001"/>
    <x v="0"/>
    <x v="1"/>
    <n v="15"/>
    <s v="Qty / 1,000"/>
    <m/>
    <s v="Public-Lighting"/>
    <x v="0"/>
    <n v="3"/>
    <n v="1"/>
    <s v="Lighting"/>
    <n v="0.99829244462109001"/>
    <n v="0.987374621353864"/>
    <n v="584.55014094787998"/>
    <n v="0.142637125175401"/>
    <n v="0.71"/>
    <n v="415.03060007299399"/>
    <n v="0.10127235887453399"/>
    <n v="2979"/>
    <n v="1.17333333333333"/>
    <n v="1.323"/>
    <n v="2.1333333333333301E-2"/>
    <n v="0.72"/>
    <n v="23.497818059751602"/>
    <d v="1900-01-15T18:49:11"/>
    <n v="43397"/>
    <n v="0.149740830158101"/>
    <n v="10.628184380870501"/>
    <n v="0"/>
    <n v="6225.4590010949096"/>
  </r>
  <r>
    <s v="STND-61605"/>
    <s v="Midlothhian School District 143"/>
    <s v="Midlothian School District 143 - 14620 Springfield Ave - Midlothian"/>
    <x v="0"/>
    <s v="Indoor Lighting"/>
    <x v="12"/>
    <n v="0"/>
    <n v="11596.026"/>
    <n v="3.1619809999999999"/>
    <x v="0"/>
    <x v="1"/>
    <n v="15"/>
    <s v="Qty / 1,000"/>
    <m/>
    <s v="Public-Lighting"/>
    <x v="0"/>
    <n v="3"/>
    <n v="1"/>
    <s v="Lighting"/>
    <n v="0.99829244462109001"/>
    <n v="0.987374621353864"/>
    <n v="11576.2251434297"/>
    <n v="3.12205979260311"/>
    <n v="0.71"/>
    <n v="8219.1198518350993"/>
    <n v="2.2166624527482099"/>
    <n v="2979"/>
    <n v="1.17333333333333"/>
    <n v="1.323"/>
    <n v="2.1333333333333301E-2"/>
    <n v="0.72"/>
    <n v="23.497818059751602"/>
    <d v="1900-01-15T18:49:11"/>
    <n v="43397"/>
    <n v="3.2775466034718201"/>
    <n v="210.47682078963101"/>
    <n v="0"/>
    <n v="123286.79777752649"/>
  </r>
  <r>
    <s v="STND-61605"/>
    <s v="Midlothhian School District 143"/>
    <s v="Midlothian School District 143 - 14620 Springfield Ave - Midlothian"/>
    <x v="0"/>
    <s v="Indoor Lighting"/>
    <x v="12"/>
    <n v="0"/>
    <n v="-784.22199999999998"/>
    <n v="-0.21384"/>
    <x v="0"/>
    <x v="1"/>
    <n v="15"/>
    <s v="Qty / 1,000"/>
    <m/>
    <s v="Public-Lighting"/>
    <x v="0"/>
    <n v="3"/>
    <n v="1"/>
    <s v="Lighting"/>
    <n v="0.99829244462109001"/>
    <n v="0.987374621353864"/>
    <n v="-782.88289750564104"/>
    <n v="-0.21114018903031001"/>
    <n v="0.71"/>
    <n v="-555.84685722900497"/>
    <n v="-0.14990953421152001"/>
    <n v="2979"/>
    <n v="1.17333333333333"/>
    <n v="1.323"/>
    <n v="2.1333333333333301E-2"/>
    <n v="0.72"/>
    <n v="23.497818059751602"/>
    <d v="1900-01-15T18:49:11"/>
    <n v="43397"/>
    <n v="-0.22165552724270399"/>
    <n v="-14.2342345001026"/>
    <n v="0"/>
    <n v="-8337.7028584350737"/>
  </r>
  <r>
    <s v="STND-61606"/>
    <s v="Chicago BT Property LLC"/>
    <s v="Chicago BT Properties LLC - 141 W Jackson Blvd - Chicago"/>
    <x v="2"/>
    <s v="Energy Management System"/>
    <x v="6"/>
    <n v="4874.88"/>
    <n v="31686.720000000001"/>
    <n v="0"/>
    <x v="1"/>
    <x v="0"/>
    <n v="15"/>
    <s v="NA"/>
    <m/>
    <s v="EMS"/>
    <x v="1"/>
    <n v="3"/>
    <n v="1"/>
    <s v="EMS"/>
    <n v="0.91036333343406195"/>
    <n v="0"/>
    <n v="28846.428044791799"/>
    <n v="0"/>
    <n v="0.7"/>
    <n v="20192.4996313542"/>
    <n v="0"/>
    <n v="2885"/>
    <n v="1.165"/>
    <n v="1.3779999999999999"/>
    <n v="2.5499999999999998E-2"/>
    <n v="0.55000000000000004"/>
    <n v="24.263431542460999"/>
    <d v="1900-01-16T07:56:40"/>
    <n v="43394"/>
    <n v="0"/>
    <n v="0"/>
    <n v="0"/>
    <n v="302887.49447031302"/>
  </r>
  <r>
    <s v="STND-61607"/>
    <s v="Marengo-Union Elementary Consolidated School District 165"/>
    <s v="Marengo-Union Elementary School District 165 - 816 E Grant Hwy - Marengo"/>
    <x v="0"/>
    <s v="Indoor Lighting"/>
    <x v="12"/>
    <n v="0"/>
    <n v="5334.4639999999999"/>
    <n v="0"/>
    <x v="0"/>
    <x v="1"/>
    <n v="15"/>
    <s v="Qty / 1,000"/>
    <m/>
    <s v="Public-Lighting"/>
    <x v="0"/>
    <n v="3"/>
    <n v="1"/>
    <s v="Lighting"/>
    <n v="0.99829244462109001"/>
    <n v="0.987374621353864"/>
    <n v="5325.3551073032004"/>
    <n v="0"/>
    <n v="0.71"/>
    <n v="3781.0021261852698"/>
    <n v="0"/>
    <n v="2979"/>
    <n v="1.17333333333333"/>
    <n v="1.323"/>
    <n v="2.1333333333333301E-2"/>
    <n v="0.72"/>
    <n v="23.497818059751602"/>
    <d v="1900-01-15T18:49:11"/>
    <n v="43343"/>
    <n v="0"/>
    <n v="96.824638314603604"/>
    <n v="0"/>
    <n v="56715.03189277905"/>
  </r>
  <r>
    <s v="STND-61607"/>
    <s v="Marengo-Union Elementary Consolidated School District 165"/>
    <s v="Marengo-Union Elementary School District 165 - 816 E Grant Hwy - Marengo"/>
    <x v="0"/>
    <s v="Indoor Lighting"/>
    <x v="12"/>
    <n v="0"/>
    <n v="21328.05"/>
    <n v="0"/>
    <x v="0"/>
    <x v="1"/>
    <n v="15"/>
    <s v="Qty / 1,000"/>
    <m/>
    <s v="Public-Lighting"/>
    <x v="0"/>
    <n v="3"/>
    <n v="1"/>
    <s v="Lighting"/>
    <n v="0.99829244462109001"/>
    <n v="0.987374621353864"/>
    <n v="21291.631173500798"/>
    <n v="0"/>
    <n v="0.71"/>
    <n v="15117.058133185599"/>
    <n v="0"/>
    <n v="2979"/>
    <n v="1.17333333333333"/>
    <n v="1.323"/>
    <n v="2.1333333333333301E-2"/>
    <n v="0.72"/>
    <n v="23.497818059751602"/>
    <d v="1900-01-15T18:49:11"/>
    <n v="43343"/>
    <n v="0"/>
    <n v="387.12056679092501"/>
    <n v="0"/>
    <n v="226755.87199778398"/>
  </r>
  <r>
    <s v="STND-61608"/>
    <s v="Duke Realty Limited Partnership"/>
    <s v="Duke Realty Corp - 605 Crossroads Parkway - Bolingbrook"/>
    <x v="1"/>
    <s v="Outdoor &amp; Garage Lighting"/>
    <x v="1"/>
    <n v="0"/>
    <n v="29447.418000000001"/>
    <n v="0"/>
    <x v="0"/>
    <x v="0"/>
    <n v="10.1978380583316"/>
    <s v="Qty / 1,000"/>
    <m/>
    <s v="Private-Lighting"/>
    <x v="0"/>
    <n v="3"/>
    <n v="1"/>
    <s v="Lighting"/>
    <n v="0.91633259480590001"/>
    <n v="1.30467645558681"/>
    <n v="26983.628946273999"/>
    <n v="0"/>
    <n v="0.71"/>
    <n v="19158.376551854501"/>
    <n v="0"/>
    <n v="4903"/>
    <n v="1"/>
    <n v="1"/>
    <n v="0"/>
    <n v="0"/>
    <n v="14.276973281664301"/>
    <d v="1900-01-09T04:44:53"/>
    <n v="43371"/>
    <n v="0"/>
    <n v="0"/>
    <n v="0"/>
    <n v="195374.02153634955"/>
  </r>
  <r>
    <s v="STND-61608"/>
    <s v="Duke Realty Limited Partnership"/>
    <s v="Duke Realty Corp - 605 Crossroads Parkway - Bolingbrook"/>
    <x v="1"/>
    <s v="Outdoor &amp; Garage Lighting"/>
    <x v="1"/>
    <n v="0"/>
    <n v="3883.1759999999999"/>
    <n v="0"/>
    <x v="0"/>
    <x v="0"/>
    <n v="10.1978380583316"/>
    <s v="Qty / 1,000"/>
    <m/>
    <s v="Private-Lighting"/>
    <x v="0"/>
    <n v="3"/>
    <n v="1"/>
    <s v="Lighting"/>
    <n v="0.91633259480590001"/>
    <n v="1.30467645558681"/>
    <n v="3558.2807401679902"/>
    <n v="0"/>
    <n v="0.71"/>
    <n v="2526.37932551928"/>
    <n v="0"/>
    <n v="4903"/>
    <n v="1"/>
    <n v="1"/>
    <n v="0"/>
    <n v="0"/>
    <n v="14.276973281664301"/>
    <d v="1900-01-09T04:44:53"/>
    <n v="43371"/>
    <n v="0"/>
    <n v="0"/>
    <n v="0"/>
    <n v="25763.607235562631"/>
  </r>
  <r>
    <s v="STND-61608"/>
    <s v="Duke Realty Limited Partnership"/>
    <s v="Duke Realty Corp - 605 Crossroads Parkway - Bolingbrook"/>
    <x v="1"/>
    <s v="Outdoor &amp; Garage Lighting"/>
    <x v="1"/>
    <n v="0"/>
    <n v="23838.385999999999"/>
    <n v="0"/>
    <x v="0"/>
    <x v="0"/>
    <n v="10.1978380583316"/>
    <s v="Qty / 1,000"/>
    <m/>
    <s v="Private-Lighting"/>
    <x v="0"/>
    <n v="3"/>
    <n v="1"/>
    <s v="Lighting"/>
    <n v="0.91633259480590001"/>
    <n v="1.30467645558681"/>
    <n v="21843.890099364598"/>
    <n v="0"/>
    <n v="0.71"/>
    <n v="15509.161970548899"/>
    <n v="0"/>
    <n v="4903"/>
    <n v="1"/>
    <n v="1"/>
    <n v="0"/>
    <n v="0"/>
    <n v="14.276973281664301"/>
    <d v="1900-01-09T04:44:53"/>
    <n v="43371"/>
    <n v="0"/>
    <n v="0"/>
    <n v="0"/>
    <n v="158159.92219609267"/>
  </r>
  <r>
    <s v="STND-61608"/>
    <s v="Duke Realty Limited Partnership"/>
    <s v="Duke Realty Corp - 605 Crossroads Parkway - Bolingbrook"/>
    <x v="27"/>
    <s v="Outdoor &amp; Garage Lighting"/>
    <x v="8"/>
    <n v="0"/>
    <n v="804.44"/>
    <n v="0"/>
    <x v="0"/>
    <x v="0"/>
    <n v="8"/>
    <s v="Qty / 1,000"/>
    <m/>
    <s v="Private-Lighting"/>
    <x v="0"/>
    <n v="3"/>
    <n v="1"/>
    <s v="Lighting"/>
    <n v="0.91633259480590001"/>
    <n v="1.30467645558681"/>
    <n v="737.13459256565795"/>
    <n v="0"/>
    <n v="0.71"/>
    <n v="523.36556072161704"/>
    <n v="0"/>
    <n v="5242"/>
    <n v="1"/>
    <n v="1.22"/>
    <n v="1.0999999999999999E-2"/>
    <n v="0.68"/>
    <n v="13.3536818008394"/>
    <d v="1900-01-08T12:55:13"/>
    <n v="43371"/>
    <n v="0"/>
    <n v="8.1084805182222404"/>
    <n v="0"/>
    <n v="4186.9244857729364"/>
  </r>
  <r>
    <s v="STND-61610"/>
    <s v="Anderson Motor Co."/>
    <s v="Anderson Crystal Lake - 360 N State Rte 31 - Crystal Lake"/>
    <x v="1"/>
    <s v="Outdoor &amp; Garage Lighting"/>
    <x v="1"/>
    <n v="0"/>
    <n v="273861.96799999999"/>
    <n v="0"/>
    <x v="0"/>
    <x v="0"/>
    <n v="10.1978380583316"/>
    <s v="Qty / 1,000"/>
    <m/>
    <s v="Private-Lighting"/>
    <x v="0"/>
    <n v="2"/>
    <n v="1"/>
    <s v="Lighting"/>
    <n v="0.97902139861649395"/>
    <n v="0.93591656730105399"/>
    <n v="268116.72693922499"/>
    <n v="0"/>
    <n v="0.71"/>
    <n v="190362.87612684999"/>
    <n v="0"/>
    <n v="4903"/>
    <n v="1"/>
    <n v="1"/>
    <n v="0"/>
    <n v="0"/>
    <n v="14.276973281664301"/>
    <d v="1900-01-09T04:44:53"/>
    <n v="43376"/>
    <n v="0"/>
    <n v="0"/>
    <n v="0"/>
    <n v="1941289.7830598548"/>
  </r>
  <r>
    <s v="STND-61610"/>
    <s v="Anderson Motor Co."/>
    <s v="Anderson Crystal Lake - 360 N State Rte 31 - Crystal Lake"/>
    <x v="1"/>
    <s v="Outdoor &amp; Garage Lighting"/>
    <x v="1"/>
    <n v="0"/>
    <n v="10159.016"/>
    <n v="0"/>
    <x v="0"/>
    <x v="0"/>
    <n v="10.1978380583316"/>
    <s v="Qty / 1,000"/>
    <m/>
    <s v="Private-Lighting"/>
    <x v="0"/>
    <n v="2"/>
    <n v="1"/>
    <s v="Lighting"/>
    <n v="0.97902139861649395"/>
    <n v="0.93591656730105399"/>
    <n v="9945.8940528873409"/>
    <n v="0"/>
    <n v="0.71"/>
    <n v="7061.5847775500097"/>
    <n v="0"/>
    <n v="4903"/>
    <n v="1"/>
    <n v="1"/>
    <n v="0"/>
    <n v="0"/>
    <n v="14.276973281664301"/>
    <d v="1900-01-09T04:44:53"/>
    <n v="43376"/>
    <n v="0"/>
    <n v="0"/>
    <n v="0"/>
    <n v="72012.89799663458"/>
  </r>
  <r>
    <s v="STND-61610"/>
    <s v="Anderson Motor Co."/>
    <s v="Anderson Crystal Lake - 360 N State Rte 31 - Crystal Lake"/>
    <x v="1"/>
    <s v="Outdoor &amp; Garage Lighting"/>
    <x v="1"/>
    <n v="0"/>
    <n v="4471.5360000000001"/>
    <n v="0"/>
    <x v="0"/>
    <x v="0"/>
    <n v="10.1978380583316"/>
    <s v="Qty / 1,000"/>
    <m/>
    <s v="Private-Lighting"/>
    <x v="0"/>
    <n v="2"/>
    <n v="1"/>
    <s v="Lighting"/>
    <n v="0.97902139861649395"/>
    <n v="0.93591656730105399"/>
    <n v="4377.7294286839997"/>
    <n v="0"/>
    <n v="0.71"/>
    <n v="3108.1878943656402"/>
    <n v="0"/>
    <n v="4903"/>
    <n v="1"/>
    <n v="1"/>
    <n v="0"/>
    <n v="0"/>
    <n v="14.276973281664301"/>
    <d v="1900-01-09T04:44:53"/>
    <n v="43376"/>
    <n v="0"/>
    <n v="0"/>
    <n v="0"/>
    <n v="31696.796801607485"/>
  </r>
  <r>
    <s v="STND-61610"/>
    <s v="Anderson Motor Co."/>
    <s v="Anderson Crystal Lake - 360 N State Rte 31 - Crystal Lake"/>
    <x v="1"/>
    <s v="Outdoor &amp; Garage Lighting"/>
    <x v="1"/>
    <n v="0"/>
    <n v="17709.635999999999"/>
    <n v="0"/>
    <x v="0"/>
    <x v="0"/>
    <n v="10.1978380583316"/>
    <s v="Qty / 1,000"/>
    <m/>
    <s v="Private-Lighting"/>
    <x v="0"/>
    <n v="2"/>
    <n v="1"/>
    <s v="Lighting"/>
    <n v="0.97902139861649395"/>
    <n v="0.93591656730105399"/>
    <n v="17338.112605709"/>
    <n v="0"/>
    <n v="0.71"/>
    <n v="12310.059950053401"/>
    <n v="0"/>
    <n v="4903"/>
    <n v="1"/>
    <n v="1"/>
    <n v="0"/>
    <n v="0"/>
    <n v="14.276973281664301"/>
    <d v="1900-01-09T04:44:53"/>
    <n v="43376"/>
    <n v="0"/>
    <n v="0"/>
    <n v="0"/>
    <n v="125535.99785899816"/>
  </r>
  <r>
    <s v="STND-61610"/>
    <s v="Anderson Motor Co."/>
    <s v="Anderson Crystal Lake - 360 N State Rte 31 - Crystal Lake"/>
    <x v="1"/>
    <s v="Outdoor &amp; Garage Lighting"/>
    <x v="1"/>
    <n v="0"/>
    <n v="970.79399999999998"/>
    <n v="0"/>
    <x v="0"/>
    <x v="0"/>
    <n v="10.1978380583316"/>
    <s v="Qty / 1,000"/>
    <m/>
    <s v="Private-Lighting"/>
    <x v="0"/>
    <n v="2"/>
    <n v="1"/>
    <s v="Lighting"/>
    <n v="0.97902139861649395"/>
    <n v="0.93591656730105399"/>
    <n v="950.42809964850005"/>
    <n v="0"/>
    <n v="0.71"/>
    <n v="674.80395075043498"/>
    <n v="0"/>
    <n v="4903"/>
    <n v="1"/>
    <n v="1"/>
    <n v="0"/>
    <n v="0"/>
    <n v="14.276973281664301"/>
    <d v="1900-01-09T04:44:53"/>
    <n v="43376"/>
    <n v="0"/>
    <n v="0"/>
    <n v="0"/>
    <n v="6881.5414108753084"/>
  </r>
  <r>
    <s v="STND-61612"/>
    <s v="School District U-46"/>
    <s v="School District U-46 (Nature Ridge Elementary) - 1899 Westridge Blvd - Bartlett"/>
    <x v="0"/>
    <s v="Indoor Lighting"/>
    <x v="12"/>
    <n v="0"/>
    <n v="22250.985000000001"/>
    <n v="6.0673539999999999"/>
    <x v="0"/>
    <x v="1"/>
    <n v="15"/>
    <s v="Qty / 1,000"/>
    <m/>
    <s v="Public-Lighting"/>
    <x v="0"/>
    <n v="2"/>
    <n v="1"/>
    <s v="Lighting"/>
    <n v="0.98996686498346598"/>
    <n v="2.5626279547341602"/>
    <n v="22027.7378632441"/>
    <n v="15.548370971668099"/>
    <n v="0.71"/>
    <n v="15639.693882903301"/>
    <n v="11.039343389884399"/>
    <n v="2979"/>
    <n v="1.17333333333333"/>
    <n v="1.323"/>
    <n v="2.1333333333333301E-2"/>
    <n v="0.72"/>
    <n v="23.497818059751602"/>
    <d v="1900-01-15T18:49:11"/>
    <n v="43405"/>
    <n v="16.322720848732001"/>
    <n v="400.50432478625697"/>
    <n v="0"/>
    <n v="234595.40824354952"/>
  </r>
  <r>
    <s v="STND-61612"/>
    <s v="School District U-46"/>
    <s v="School District U-46 (Nature Ridge Elementary) - 1899 Westridge Blvd - Bartlett"/>
    <x v="0"/>
    <s v="Indoor Lighting"/>
    <x v="12"/>
    <n v="0"/>
    <n v="237.00899999999999"/>
    <n v="6.4627000000000004E-2"/>
    <x v="0"/>
    <x v="1"/>
    <n v="15"/>
    <s v="Qty / 1,000"/>
    <m/>
    <s v="Public-Lighting"/>
    <x v="0"/>
    <n v="2"/>
    <n v="1"/>
    <s v="Lighting"/>
    <n v="0.98996686498346598"/>
    <n v="2.5626279547341602"/>
    <n v="234.631056702866"/>
    <n v="0.16561495683060501"/>
    <n v="0.71"/>
    <n v="166.58805025903499"/>
    <n v="0.117586619349729"/>
    <n v="2979"/>
    <n v="1.17333333333333"/>
    <n v="1.323"/>
    <n v="2.1333333333333301E-2"/>
    <n v="0.72"/>
    <n v="23.497818059751602"/>
    <d v="1900-01-15T18:49:11"/>
    <n v="43405"/>
    <n v="0.173863018424671"/>
    <n v="4.2660192127793897"/>
    <n v="0"/>
    <n v="2498.8207538855249"/>
  </r>
  <r>
    <s v="STND-61612"/>
    <s v="School District U-46"/>
    <s v="School District U-46 (Nature Ridge Elementary) - 1899 Westridge Blvd - Bartlett"/>
    <x v="0"/>
    <s v="Indoor Lighting"/>
    <x v="12"/>
    <n v="0"/>
    <n v="6636.259"/>
    <n v="1.8095619999999999"/>
    <x v="0"/>
    <x v="1"/>
    <n v="15"/>
    <s v="Qty / 1,000"/>
    <m/>
    <s v="Public-Lighting"/>
    <x v="0"/>
    <n v="2"/>
    <n v="1"/>
    <s v="Lighting"/>
    <n v="0.98996686498346598"/>
    <n v="2.5626279547341602"/>
    <n v="6569.6765174483098"/>
    <n v="4.6372341670246602"/>
    <n v="0.71"/>
    <n v="4664.4703273882997"/>
    <n v="3.29243625858751"/>
    <n v="2979"/>
    <n v="1.17333333333333"/>
    <n v="1.323"/>
    <n v="2.1333333333333301E-2"/>
    <n v="0.72"/>
    <n v="23.497818059751602"/>
    <d v="1900-01-15T18:49:11"/>
    <n v="43405"/>
    <n v="4.8681806574123003"/>
    <n v="119.448663953606"/>
    <n v="0"/>
    <n v="69967.054910824489"/>
  </r>
  <r>
    <s v="STND-61612"/>
    <s v="School District U-46"/>
    <s v="School District U-46 (Nature Ridge Elementary) - 1899 Westridge Blvd - Bartlett"/>
    <x v="7"/>
    <s v="Indoor Lighting"/>
    <x v="12"/>
    <n v="0"/>
    <n v="749.50699999999995"/>
    <n v="0.67415000000000003"/>
    <x v="0"/>
    <x v="1"/>
    <n v="8"/>
    <s v="Qty / 1,000"/>
    <m/>
    <s v="Public-Lighting"/>
    <x v="0"/>
    <n v="2"/>
    <n v="1"/>
    <s v="Lighting"/>
    <n v="0.98996686498346598"/>
    <n v="2.5626279547341602"/>
    <n v="741.98709507316198"/>
    <n v="1.7275956356840401"/>
    <n v="0.71"/>
    <n v="526.810837501945"/>
    <n v="1.22659290133567"/>
    <n v="2979"/>
    <n v="1.17333333333333"/>
    <n v="1.323"/>
    <n v="2.1333333333333301E-2"/>
    <n v="0.72"/>
    <n v="23.497818059751602"/>
    <d v="1900-01-15T18:49:11"/>
    <n v="43405"/>
    <n v="2.2909066789779202"/>
    <n v="13.4906744558757"/>
    <n v="0"/>
    <n v="4214.48670001556"/>
  </r>
  <r>
    <s v="STND-61612"/>
    <s v="School District U-46"/>
    <s v="School District U-46 (Nature Ridge Elementary) - 1899 Westridge Blvd - Bartlett"/>
    <x v="38"/>
    <s v="Indoor Lighting"/>
    <x v="12"/>
    <n v="0"/>
    <n v="2296.703"/>
    <n v="0.51575000000000004"/>
    <x v="0"/>
    <x v="1"/>
    <n v="8"/>
    <s v="Qty / 1,000"/>
    <m/>
    <s v="Public-Lighting"/>
    <x v="0"/>
    <n v="2"/>
    <n v="1"/>
    <s v="Lighting"/>
    <n v="0.98996686498346598"/>
    <n v="2.5626279547341602"/>
    <n v="2273.65986870812"/>
    <n v="1.32167536765414"/>
    <n v="0.71"/>
    <n v="1614.2985067827699"/>
    <n v="0.93838951103444301"/>
    <n v="2979"/>
    <n v="1.17333333333333"/>
    <n v="1.323"/>
    <n v="2.1333333333333301E-2"/>
    <n v="0.72"/>
    <n v="23.497818059751602"/>
    <d v="1900-01-15T18:49:11"/>
    <n v="43405"/>
    <n v="1.3874982863590199"/>
    <n v="41.339270340147699"/>
    <n v="0"/>
    <n v="12914.388054262159"/>
  </r>
  <r>
    <s v="STND-61612"/>
    <s v="School District U-46"/>
    <s v="School District U-46 (Nature Ridge Elementary) - 1899 Westridge Blvd - Bartlett"/>
    <x v="1"/>
    <s v="Outdoor &amp; Garage Lighting"/>
    <x v="1"/>
    <n v="0"/>
    <n v="22244.911"/>
    <n v="0"/>
    <x v="0"/>
    <x v="1"/>
    <n v="10.1978380583316"/>
    <s v="Qty / 1,000"/>
    <m/>
    <s v="Public-Lighting"/>
    <x v="0"/>
    <n v="2"/>
    <n v="1"/>
    <s v="Lighting"/>
    <n v="0.98996686498346598"/>
    <n v="2.5626279547341602"/>
    <n v="22021.724804506201"/>
    <n v="0"/>
    <n v="0.71"/>
    <n v="15635.4246111994"/>
    <n v="0"/>
    <n v="4903"/>
    <n v="1"/>
    <n v="1"/>
    <n v="0"/>
    <n v="0"/>
    <n v="14.276973281664301"/>
    <d v="1900-01-09T04:44:53"/>
    <n v="43405"/>
    <n v="0"/>
    <n v="0"/>
    <n v="0"/>
    <n v="159447.5281582638"/>
  </r>
  <r>
    <s v="STND-61612"/>
    <s v="School District U-46"/>
    <s v="School District U-46 (Nature Ridge Elementary) - 1899 Westridge Blvd - Bartlett"/>
    <x v="1"/>
    <s v="Outdoor &amp; Garage Lighting"/>
    <x v="1"/>
    <n v="0"/>
    <n v="25152.39"/>
    <n v="0"/>
    <x v="0"/>
    <x v="1"/>
    <n v="10.1978380583316"/>
    <s v="Qty / 1,000"/>
    <m/>
    <s v="Public-Lighting"/>
    <x v="0"/>
    <n v="2"/>
    <n v="1"/>
    <s v="Lighting"/>
    <n v="0.98996686498346598"/>
    <n v="2.5626279547341602"/>
    <n v="24900.032675141501"/>
    <n v="0"/>
    <n v="0.71"/>
    <n v="17679.023199350398"/>
    <n v="0"/>
    <n v="4903"/>
    <n v="1"/>
    <n v="1"/>
    <n v="0"/>
    <n v="0"/>
    <n v="14.276973281664301"/>
    <d v="1900-01-09T04:44:53"/>
    <n v="43405"/>
    <n v="0"/>
    <n v="0"/>
    <n v="0"/>
    <n v="180287.81561646279"/>
  </r>
  <r>
    <s v="STND-61612"/>
    <s v="School District U-46"/>
    <s v="School District U-46 (Nature Ridge Elementary) - 1899 Westridge Blvd - Bartlett"/>
    <x v="0"/>
    <s v="Indoor Lighting"/>
    <x v="12"/>
    <n v="0"/>
    <n v="3513.3130000000001"/>
    <n v="0.95800300000000005"/>
    <x v="0"/>
    <x v="1"/>
    <n v="15"/>
    <s v="Qty / 1,000"/>
    <m/>
    <s v="Public-Lighting"/>
    <x v="0"/>
    <n v="2"/>
    <n v="1"/>
    <s v="Lighting"/>
    <n v="0.98996686498346598"/>
    <n v="2.5626279547341602"/>
    <n v="3478.06345631566"/>
    <n v="2.4550052685191899"/>
    <n v="0.71"/>
    <n v="2469.42505398412"/>
    <n v="1.7430537406486299"/>
    <n v="2979"/>
    <n v="1.17333333333333"/>
    <n v="1.323"/>
    <n v="2.1333333333333301E-2"/>
    <n v="0.72"/>
    <n v="23.497818059751602"/>
    <d v="1900-01-15T18:49:11"/>
    <n v="43405"/>
    <n v="2.5772710049962102"/>
    <n v="63.237517387557403"/>
    <n v="0"/>
    <n v="37041.375809761797"/>
  </r>
  <r>
    <s v="STND-61612"/>
    <s v="School District U-46"/>
    <s v="School District U-46 (Nature Ridge Elementary) - 1899 Westridge Blvd - Bartlett"/>
    <x v="0"/>
    <s v="Indoor Lighting"/>
    <x v="12"/>
    <n v="0"/>
    <n v="752.85299999999995"/>
    <n v="0.205286"/>
    <x v="0"/>
    <x v="1"/>
    <n v="15"/>
    <s v="Qty / 1,000"/>
    <m/>
    <s v="Public-Lighting"/>
    <x v="0"/>
    <n v="2"/>
    <n v="1"/>
    <s v="Lighting"/>
    <n v="0.98996686498346598"/>
    <n v="2.5626279547341602"/>
    <n v="745.29952420339703"/>
    <n v="0.52607164231555703"/>
    <n v="0.71"/>
    <n v="529.16266218441206"/>
    <n v="0.37351086604404599"/>
    <n v="2979"/>
    <n v="1.17333333333333"/>
    <n v="1.323"/>
    <n v="2.1333333333333301E-2"/>
    <n v="0.72"/>
    <n v="23.497818059751602"/>
    <d v="1900-01-15T18:49:11"/>
    <n v="43405"/>
    <n v="0.55227139740862297"/>
    <n v="13.550900440061801"/>
    <n v="0"/>
    <n v="7937.4399327661813"/>
  </r>
  <r>
    <s v="STND-61612"/>
    <s v="School District U-46"/>
    <s v="School District U-46 (Nature Ridge Elementary) - 1899 Westridge Blvd - Bartlett"/>
    <x v="0"/>
    <s v="Indoor Lighting"/>
    <x v="12"/>
    <n v="0"/>
    <n v="836.50300000000004"/>
    <n v="0.22809599999999999"/>
    <x v="0"/>
    <x v="1"/>
    <n v="15"/>
    <s v="Qty / 1,000"/>
    <m/>
    <s v="Public-Lighting"/>
    <x v="0"/>
    <n v="2"/>
    <n v="1"/>
    <s v="Lighting"/>
    <n v="0.98996686498346598"/>
    <n v="2.5626279547341602"/>
    <n v="828.11025245926396"/>
    <n v="0.58452518596304404"/>
    <n v="0.71"/>
    <n v="587.95827924607704"/>
    <n v="0.41501288203376102"/>
    <n v="2979"/>
    <n v="1.17333333333333"/>
    <n v="1.323"/>
    <n v="2.1333333333333301E-2"/>
    <n v="0.72"/>
    <n v="23.497818059751602"/>
    <d v="1900-01-15T18:49:11"/>
    <n v="43405"/>
    <n v="0.61363608167784001"/>
    <n v="15.0565500447139"/>
    <n v="0"/>
    <n v="8819.3741886911557"/>
  </r>
  <r>
    <s v="STND-61612"/>
    <s v="School District U-46"/>
    <s v="School District U-46 (Nature Ridge Elementary) - 1899 Westridge Blvd - Bartlett"/>
    <x v="0"/>
    <s v="Indoor Lighting"/>
    <x v="12"/>
    <n v="0"/>
    <n v="404.31"/>
    <n v="0.110246"/>
    <x v="0"/>
    <x v="1"/>
    <n v="15"/>
    <s v="Qty / 1,000"/>
    <m/>
    <s v="Public-Lighting"/>
    <x v="0"/>
    <n v="2"/>
    <n v="1"/>
    <s v="Lighting"/>
    <n v="0.98996686498346598"/>
    <n v="2.5626279547341602"/>
    <n v="400.25350318146502"/>
    <n v="0.28251948149762302"/>
    <n v="0.71"/>
    <n v="284.17998725884001"/>
    <n v="0.200588831863312"/>
    <n v="2979"/>
    <n v="1.17333333333333"/>
    <n v="1.323"/>
    <n v="2.1333333333333301E-2"/>
    <n v="0.72"/>
    <n v="23.497818059751602"/>
    <d v="1900-01-15T18:49:11"/>
    <n v="43405"/>
    <n v="0.29658969670952201"/>
    <n v="7.2773364214811798"/>
    <n v="0"/>
    <n v="4262.6998088826003"/>
  </r>
  <r>
    <s v="STND-61612"/>
    <s v="School District U-46"/>
    <s v="School District U-46 (Nature Ridge Elementary) - 1899 Westridge Blvd - Bartlett"/>
    <x v="0"/>
    <s v="Indoor Lighting"/>
    <x v="12"/>
    <n v="0"/>
    <n v="578.58100000000002"/>
    <n v="0.15776599999999999"/>
    <x v="0"/>
    <x v="1"/>
    <n v="15"/>
    <s v="Qty / 1,000"/>
    <m/>
    <s v="Public-Lighting"/>
    <x v="0"/>
    <n v="2"/>
    <n v="1"/>
    <s v="Lighting"/>
    <n v="0.98996686498346598"/>
    <n v="2.5626279547341602"/>
    <n v="572.776018708999"/>
    <n v="0.40429556190659"/>
    <n v="0.71"/>
    <n v="406.670973283389"/>
    <n v="0.28704984895367902"/>
    <n v="2979"/>
    <n v="1.17333333333333"/>
    <n v="1.323"/>
    <n v="2.1333333333333301E-2"/>
    <n v="0.72"/>
    <n v="23.497818059751602"/>
    <d v="1900-01-15T18:49:11"/>
    <n v="43405"/>
    <n v="0.42443054705907202"/>
    <n v="10.414109431072699"/>
    <n v="0"/>
    <n v="6100.0645992508353"/>
  </r>
  <r>
    <s v="STND-61613"/>
    <s v="Catholic Bishop of Chicago"/>
    <s v="St. Stephen Deacon and Matyr Catholic Church - 17500 84th Ave - Tinley Park"/>
    <x v="1"/>
    <s v="Outdoor &amp; Garage Lighting"/>
    <x v="1"/>
    <n v="0"/>
    <n v="6324.87"/>
    <n v="0"/>
    <x v="0"/>
    <x v="0"/>
    <n v="10.1978380583316"/>
    <s v="Qty / 1,000"/>
    <m/>
    <s v="Private-Lighting"/>
    <x v="0"/>
    <n v="3"/>
    <n v="1"/>
    <s v="Lighting"/>
    <n v="0.91633259480590001"/>
    <n v="1.30467645558681"/>
    <n v="5795.6845389099899"/>
    <n v="0"/>
    <n v="0.71"/>
    <n v="4114.9360226260897"/>
    <n v="0"/>
    <n v="4903"/>
    <n v="1"/>
    <n v="1"/>
    <n v="0"/>
    <n v="0"/>
    <n v="14.276973281664301"/>
    <d v="1900-01-09T04:44:53"/>
    <n v="43370"/>
    <n v="0"/>
    <n v="0"/>
    <n v="0"/>
    <n v="41963.451179135998"/>
  </r>
  <r>
    <s v="STND-61614"/>
    <s v="Metropolitan Life Insurance Co."/>
    <s v="Metropolitan Life Insurance Co c/o Cushman &amp; Wakefield - 500 Economy Ct - Freeport"/>
    <x v="1"/>
    <s v="Outdoor &amp; Garage Lighting"/>
    <x v="1"/>
    <n v="0"/>
    <n v="16426.830000000002"/>
    <n v="4.4436"/>
    <x v="0"/>
    <x v="0"/>
    <n v="10.1978380583316"/>
    <s v="Qty / 1,000"/>
    <m/>
    <s v="Private-Lighting"/>
    <x v="0"/>
    <n v="3"/>
    <n v="1"/>
    <s v="Lighting"/>
    <n v="0.91633259480590001"/>
    <n v="1.30467645558681"/>
    <n v="15052.4397583354"/>
    <n v="5.7974602980455296"/>
    <n v="0.71"/>
    <n v="10687.232228418099"/>
    <n v="4.1161968116123298"/>
    <n v="4903"/>
    <n v="1"/>
    <n v="1"/>
    <n v="0"/>
    <n v="0"/>
    <n v="14.276973281664301"/>
    <d v="1900-01-09T04:44:53"/>
    <n v="43369"/>
    <n v="5.7974602980455296"/>
    <n v="0"/>
    <n v="0"/>
    <n v="108986.66355719013"/>
  </r>
  <r>
    <s v="STND-61615"/>
    <s v="Fast Eddies Car Wash"/>
    <s v="Fast Eddies Car Wash - 2150 N Richmond Rd - McHenry"/>
    <x v="1"/>
    <s v="Outdoor &amp; Garage Lighting"/>
    <x v="1"/>
    <n v="0"/>
    <n v="11727.976000000001"/>
    <n v="0"/>
    <x v="0"/>
    <x v="0"/>
    <n v="10.1978380583316"/>
    <s v="Qty / 1,000"/>
    <m/>
    <s v="Private-Lighting"/>
    <x v="0"/>
    <n v="3"/>
    <n v="1"/>
    <s v="Lighting"/>
    <n v="0.91633259480590001"/>
    <n v="1.30467645558681"/>
    <n v="10746.7266799013"/>
    <n v="0"/>
    <n v="0.71"/>
    <n v="7630.1759427299303"/>
    <n v="0"/>
    <n v="4903"/>
    <n v="1"/>
    <n v="1"/>
    <n v="0"/>
    <n v="0"/>
    <n v="14.276973281664301"/>
    <d v="1900-01-09T04:44:53"/>
    <n v="43377"/>
    <n v="0"/>
    <n v="0"/>
    <n v="0"/>
    <n v="77811.298620537476"/>
  </r>
  <r>
    <s v="STND-61615"/>
    <s v="Fast Eddies Car Wash"/>
    <s v="Fast Eddies Car Wash - 2150 N Richmond Rd - McHenry"/>
    <x v="1"/>
    <s v="Outdoor &amp; Garage Lighting"/>
    <x v="1"/>
    <n v="0"/>
    <n v="7329.9849999999997"/>
    <n v="0"/>
    <x v="0"/>
    <x v="0"/>
    <n v="10.1978380583316"/>
    <s v="Qty / 1,000"/>
    <m/>
    <s v="Private-Lighting"/>
    <x v="0"/>
    <n v="3"/>
    <n v="1"/>
    <s v="Lighting"/>
    <n v="0.91633259480590001"/>
    <n v="1.30467645558681"/>
    <n v="6716.7041749383197"/>
    <n v="0"/>
    <n v="0.71"/>
    <n v="4768.85996420621"/>
    <n v="0"/>
    <n v="4903"/>
    <n v="1"/>
    <n v="1"/>
    <n v="0"/>
    <n v="0"/>
    <n v="14.276973281664301"/>
    <d v="1900-01-09T04:44:53"/>
    <n v="43377"/>
    <n v="0"/>
    <n v="0"/>
    <n v="0"/>
    <n v="48632.061637835963"/>
  </r>
  <r>
    <s v="STND-61616"/>
    <s v="Maine Township High School District 207"/>
    <s v="Maine East High School - 2601 W Dempster St - Park Ridge"/>
    <x v="0"/>
    <s v="Indoor Lighting"/>
    <x v="12"/>
    <n v="0"/>
    <n v="2370.0920000000001"/>
    <n v="0.64627199999999996"/>
    <x v="0"/>
    <x v="1"/>
    <n v="15"/>
    <s v="Qty / 1,000"/>
    <m/>
    <s v="Public-Lighting"/>
    <x v="0"/>
    <n v="3"/>
    <n v="1"/>
    <s v="Lighting"/>
    <n v="0.99829244462109001"/>
    <n v="0.987374621353864"/>
    <n v="2366.0449366568901"/>
    <n v="0.63811257129160404"/>
    <n v="0.71"/>
    <n v="1679.8919050263901"/>
    <n v="0.45305992561703901"/>
    <n v="2979"/>
    <n v="1.17333333333333"/>
    <n v="1.323"/>
    <n v="2.1333333333333301E-2"/>
    <n v="0.72"/>
    <n v="23.497818059751602"/>
    <d v="1900-01-15T18:49:11"/>
    <n v="43376"/>
    <n v="0.669892260111284"/>
    <n v="43.018998848307099"/>
    <n v="0"/>
    <n v="25198.378575395851"/>
  </r>
  <r>
    <s v="STND-61618"/>
    <s v="Cinespace Chicago Film Studios LLC"/>
    <s v="Rockwell Construction (Chicago Film Studio) - 3355 W 31st St - Chicago"/>
    <x v="0"/>
    <s v="Indoor Lighting"/>
    <x v="8"/>
    <n v="0"/>
    <n v="12392.088"/>
    <n v="1.961174"/>
    <x v="0"/>
    <x v="0"/>
    <n v="9.5383441434566993"/>
    <s v="Qty / 1,000"/>
    <m/>
    <s v="Private-Lighting"/>
    <x v="0"/>
    <n v="2"/>
    <n v="1"/>
    <s v="Lighting"/>
    <n v="0.97902139861649395"/>
    <n v="0.93591656730105399"/>
    <n v="12132.119325538701"/>
    <n v="1.83549523796008"/>
    <n v="0.71"/>
    <n v="8613.8047211324501"/>
    <n v="1.30320161895165"/>
    <n v="5242"/>
    <n v="1"/>
    <n v="1.22"/>
    <n v="1.0999999999999999E-2"/>
    <n v="0.68"/>
    <n v="13.3536818008394"/>
    <d v="1900-01-08T12:55:13"/>
    <n v="43366"/>
    <n v="2.21250631383809"/>
    <n v="133.453312580925"/>
    <n v="0"/>
    <n v="82161.433814693373"/>
  </r>
  <r>
    <s v="STND-61618"/>
    <s v="Cinespace Chicago Film Studios LLC"/>
    <s v="Rockwell Construction (Chicago Film Studio) - 3355 W 31st St - Chicago"/>
    <x v="0"/>
    <s v="Indoor Lighting"/>
    <x v="8"/>
    <n v="0"/>
    <n v="807.26800000000003"/>
    <n v="0.12775800000000001"/>
    <x v="0"/>
    <x v="0"/>
    <n v="9.5383441434566993"/>
    <s v="Qty / 1,000"/>
    <m/>
    <s v="Private-Lighting"/>
    <x v="0"/>
    <n v="2"/>
    <n v="1"/>
    <s v="Lighting"/>
    <n v="0.97902139861649395"/>
    <n v="0.93591656730105399"/>
    <n v="790.33264641834"/>
    <n v="0.119570828805248"/>
    <n v="0.71"/>
    <n v="561.136178957021"/>
    <n v="8.48952884517261E-2"/>
    <n v="5242"/>
    <n v="1"/>
    <n v="1.22"/>
    <n v="1.0999999999999999E-2"/>
    <n v="0.68"/>
    <n v="13.3536818008394"/>
    <d v="1900-01-08T12:55:13"/>
    <n v="43366"/>
    <n v="0.144130700102758"/>
    <n v="8.6936591106017307"/>
    <n v="0"/>
    <n v="5352.3099862363715"/>
  </r>
  <r>
    <s v="STND-61618"/>
    <s v="Cinespace Chicago Film Studios LLC"/>
    <s v="Rockwell Construction (Chicago Film Studio) - 3355 W 31st St - Chicago"/>
    <x v="0"/>
    <s v="Indoor Lighting"/>
    <x v="8"/>
    <n v="0"/>
    <n v="315128.07199999999"/>
    <n v="49.872233999999999"/>
    <x v="0"/>
    <x v="0"/>
    <n v="9.5383441434566993"/>
    <s v="Qty / 1,000"/>
    <m/>
    <s v="Private-Lighting"/>
    <x v="0"/>
    <n v="2"/>
    <n v="1"/>
    <s v="Lighting"/>
    <n v="0.97902139861649395"/>
    <n v="0.93591656730105399"/>
    <n v="308517.125792759"/>
    <n v="46.676250048914902"/>
    <n v="0.71"/>
    <n v="219047.159312859"/>
    <n v="33.140137534729597"/>
    <n v="5242"/>
    <n v="1"/>
    <n v="1.22"/>
    <n v="1.0999999999999999E-2"/>
    <n v="0.68"/>
    <n v="13.3536818008394"/>
    <d v="1900-01-08T12:55:13"/>
    <n v="43366"/>
    <n v="56.263560811131697"/>
    <n v="3393.68838372035"/>
    <n v="0"/>
    <n v="2089347.1891726353"/>
  </r>
  <r>
    <s v="STND-61618"/>
    <s v="Cinespace Chicago Film Studios LLC"/>
    <s v="Rockwell Construction (Chicago Film Studio) - 3355 W 31st St - Chicago"/>
    <x v="7"/>
    <s v="Indoor Lighting"/>
    <x v="8"/>
    <n v="0"/>
    <n v="33220.86"/>
    <n v="17.074120000000001"/>
    <x v="0"/>
    <x v="0"/>
    <n v="8"/>
    <s v="Qty / 1,000"/>
    <m/>
    <s v="Private-Lighting"/>
    <x v="0"/>
    <n v="2"/>
    <n v="1"/>
    <s v="Lighting"/>
    <n v="0.97902139861649395"/>
    <n v="0.93591656730105399"/>
    <n v="32523.9328204427"/>
    <n v="15.979951780086299"/>
    <n v="0.71"/>
    <n v="23091.9923025143"/>
    <n v="11.3457657638612"/>
    <n v="5242"/>
    <n v="1"/>
    <n v="1.22"/>
    <n v="1.0999999999999999E-2"/>
    <n v="0.68"/>
    <n v="13.3536818008394"/>
    <d v="1900-01-08T12:55:13"/>
    <n v="43366"/>
    <n v="24.7138134551288"/>
    <n v="357.76326102487002"/>
    <n v="0"/>
    <n v="184735.9384201144"/>
  </r>
  <r>
    <s v="STND-61619"/>
    <s v="Brentwood Condominiums"/>
    <s v="Brentwood Condos - 130 E Grand Ave EMER - Elmhurst"/>
    <x v="0"/>
    <s v="Indoor Lighting"/>
    <x v="16"/>
    <n v="0"/>
    <n v="4132.2150000000001"/>
    <n v="1.1177999999999999"/>
    <x v="0"/>
    <x v="0"/>
    <n v="14.701558365186701"/>
    <s v="Qty / 1,000"/>
    <m/>
    <s v="Private-Lighting"/>
    <x v="0"/>
    <n v="3"/>
    <n v="1"/>
    <s v="Lighting"/>
    <n v="0.91633259480590001"/>
    <n v="1.30467645558681"/>
    <n v="3786.4832932458598"/>
    <n v="1.4583673420549299"/>
    <n v="0.71"/>
    <n v="2688.40313820456"/>
    <n v="1.035440812859"/>
    <n v="3401"/>
    <n v="1"/>
    <n v="1"/>
    <n v="0"/>
    <n v="0.92"/>
    <n v="20.582181711261399"/>
    <d v="1900-01-13T16:50:15"/>
    <n v="43377"/>
    <n v="1.58518189353797"/>
    <n v="0"/>
    <n v="0"/>
    <n v="39523.715645465425"/>
  </r>
  <r>
    <s v="STND-61619"/>
    <s v="Brentwood Condominiums"/>
    <s v="Brentwood Condos - 130 E Grand Ave EMER - Elmhurst"/>
    <x v="0"/>
    <s v="Indoor Lighting"/>
    <x v="16"/>
    <n v="0"/>
    <n v="-1714.104"/>
    <n v="-0.46367999999999998"/>
    <x v="0"/>
    <x v="0"/>
    <n v="14.701558365186701"/>
    <s v="Qty / 1,000"/>
    <m/>
    <s v="Private-Lighting"/>
    <x v="0"/>
    <n v="3"/>
    <n v="1"/>
    <s v="Lighting"/>
    <n v="0.91633259480590001"/>
    <n v="1.30467645558681"/>
    <n v="-1570.6893660871699"/>
    <n v="-0.60495237892649001"/>
    <n v="0.71"/>
    <n v="-1115.1894499218899"/>
    <n v="-0.42951618903780803"/>
    <n v="3401"/>
    <n v="1"/>
    <n v="1"/>
    <n v="0"/>
    <n v="0.92"/>
    <n v="20.582181711261399"/>
    <d v="1900-01-13T16:50:15"/>
    <n v="43377"/>
    <n v="-0.65755693361574996"/>
    <n v="0"/>
    <n v="0"/>
    <n v="-16395.022786267116"/>
  </r>
  <r>
    <s v="STND-61620"/>
    <s v="Palos Heights School District 128"/>
    <s v="Palos School District 128 (Independence Junior High School) - 6610 W Highland Dr - Palos Heights"/>
    <x v="2"/>
    <s v="Energy Management System"/>
    <x v="12"/>
    <n v="6572.67"/>
    <n v="16374.02"/>
    <n v="0"/>
    <x v="1"/>
    <x v="1"/>
    <n v="15"/>
    <s v="NA"/>
    <m/>
    <s v="EMS"/>
    <x v="1"/>
    <n v="3"/>
    <n v="1"/>
    <s v="EMS"/>
    <n v="0.91036333343406195"/>
    <n v="0"/>
    <n v="14906.307428915999"/>
    <n v="0"/>
    <n v="0.7"/>
    <n v="10434.415200241199"/>
    <n v="0"/>
    <n v="2979"/>
    <n v="1.17333333333333"/>
    <n v="1.323"/>
    <n v="2.1333333333333301E-2"/>
    <n v="0.72"/>
    <n v="23.497818059751602"/>
    <d v="1900-01-15T18:49:11"/>
    <n v="43441"/>
    <n v="0"/>
    <n v="0"/>
    <n v="0"/>
    <n v="156516.22800361799"/>
  </r>
  <r>
    <s v="STND-61622"/>
    <s v="7-Eleven Inc"/>
    <s v="7-Eleven Inc 33920 - 3152 W 111th St - Chicago"/>
    <x v="14"/>
    <s v="Refrigeration"/>
    <x v="5"/>
    <n v="0"/>
    <n v="689.2"/>
    <n v="7.0000000000000007E-2"/>
    <x v="2"/>
    <x v="0"/>
    <n v="15"/>
    <s v="ΔkWpeak / CF"/>
    <n v="1"/>
    <s v="Private-Non-Lighting"/>
    <x v="2"/>
    <n v="3"/>
    <n v="1"/>
    <s v="Non-Lighting"/>
    <n v="0.98952339343681495"/>
    <n v="0.43468415683807998"/>
    <n v="681.97952275665295"/>
    <n v="3.0427890978665599E-2"/>
    <n v="0.7"/>
    <n v="477.38566592965702"/>
    <n v="2.1299523685065901E-2"/>
    <n v="4661"/>
    <n v="1.07"/>
    <n v="1.24"/>
    <n v="2.9000000000000001E-2"/>
    <n v="0.745"/>
    <n v="15.018236429950701"/>
    <d v="1900-01-09T17:27:20"/>
    <n v="43344"/>
    <n v="3.0427890978665599E-2"/>
    <n v="0"/>
    <n v="0"/>
    <n v="7160.7849889448553"/>
  </r>
  <r>
    <s v="STND-61624"/>
    <s v="Palos Heights School District 128"/>
    <s v="Palos School District 128 (Chippewa Elementary School) - 12425 S Austin Ave - Palos Heights"/>
    <x v="2"/>
    <s v="Energy Management System"/>
    <x v="12"/>
    <n v="6552.72"/>
    <n v="16324.32"/>
    <n v="0"/>
    <x v="1"/>
    <x v="1"/>
    <n v="15"/>
    <s v="NA"/>
    <m/>
    <s v="EMS"/>
    <x v="1"/>
    <n v="3"/>
    <n v="1"/>
    <s v="EMS"/>
    <n v="0.91036333343406195"/>
    <n v="0"/>
    <n v="14861.062371244299"/>
    <n v="0"/>
    <n v="0.7"/>
    <n v="10402.743659870999"/>
    <n v="0"/>
    <n v="2979"/>
    <n v="1.17333333333333"/>
    <n v="1.323"/>
    <n v="2.1333333333333301E-2"/>
    <n v="0.72"/>
    <n v="23.497818059751602"/>
    <d v="1900-01-15T18:49:11"/>
    <n v="43442"/>
    <n v="0"/>
    <n v="0"/>
    <n v="0"/>
    <n v="156041.154898065"/>
  </r>
  <r>
    <s v="STND-61625"/>
    <s v="1701 E. Woodfield Road LLC"/>
    <s v="1701 E Woodfield Road - 1701 E Woodfield Rd - Schaumburg"/>
    <x v="0"/>
    <s v="Indoor Lighting"/>
    <x v="6"/>
    <n v="0"/>
    <n v="3142.5439999999999"/>
    <n v="0.70662899999999995"/>
    <x v="0"/>
    <x v="0"/>
    <n v="15"/>
    <s v="Qty / 1,000"/>
    <m/>
    <s v="Private-Lighting"/>
    <x v="0"/>
    <n v="3"/>
    <n v="1"/>
    <s v="Lighting"/>
    <n v="0.91633259480590001"/>
    <n v="1.30467645558681"/>
    <n v="2879.6154978117102"/>
    <n v="0.92192221913484895"/>
    <n v="0.71"/>
    <n v="2044.5270034463199"/>
    <n v="0.654564775585743"/>
    <n v="2885"/>
    <n v="1.165"/>
    <n v="1.3779999999999999"/>
    <n v="2.5499999999999998E-2"/>
    <n v="0.55000000000000004"/>
    <n v="24.263431542460999"/>
    <d v="1900-01-16T07:56:40"/>
    <n v="43362"/>
    <n v="1.2164167029091599"/>
    <n v="63.030210467123297"/>
    <n v="0"/>
    <n v="30667.905051694797"/>
  </r>
  <r>
    <s v="STND-61625"/>
    <s v="1701 E. Woodfield Road LLC"/>
    <s v="1701 E Woodfield Road - 1701 E Woodfield Rd - Schaumburg"/>
    <x v="7"/>
    <s v="Indoor Lighting"/>
    <x v="6"/>
    <n v="0"/>
    <n v="600.29"/>
    <n v="0.40903200000000001"/>
    <x v="0"/>
    <x v="0"/>
    <n v="8"/>
    <s v="Qty / 1,000"/>
    <m/>
    <s v="Private-Lighting"/>
    <x v="0"/>
    <n v="3"/>
    <n v="1"/>
    <s v="Lighting"/>
    <n v="0.91633259480590001"/>
    <n v="1.30467645558681"/>
    <n v="550.06529333603396"/>
    <n v="0.53365441998158303"/>
    <n v="0.71"/>
    <n v="390.54635826858402"/>
    <n v="0.37889463818692398"/>
    <n v="2885"/>
    <n v="1.165"/>
    <n v="1.3779999999999999"/>
    <n v="2.5499999999999998E-2"/>
    <n v="0.55000000000000004"/>
    <n v="24.263431542460999"/>
    <d v="1900-01-16T07:56:40"/>
    <n v="43362"/>
    <n v="0.96816839619300199"/>
    <n v="12.040055776883101"/>
    <n v="0"/>
    <n v="3124.3708661486721"/>
  </r>
  <r>
    <s v="STND-61626"/>
    <s v="School District U-46"/>
    <s v="School District U-46 (Centennial Elementary School) - 234 E Stearns Rd Building  - Bartlett"/>
    <x v="0"/>
    <s v="Indoor Lighting"/>
    <x v="12"/>
    <n v="0"/>
    <n v="33376.478000000003"/>
    <n v="9.1010299999999997"/>
    <x v="0"/>
    <x v="1"/>
    <n v="15"/>
    <s v="Qty / 1,000"/>
    <m/>
    <s v="Public-Lighting"/>
    <x v="0"/>
    <n v="2"/>
    <n v="1"/>
    <s v="Lighting"/>
    <n v="0.98996686498346598"/>
    <n v="2.5626279547341602"/>
    <n v="33041.607289849599"/>
    <n v="23.3225538948743"/>
    <n v="0.71"/>
    <n v="23459.541175793202"/>
    <n v="16.559013265360701"/>
    <n v="2979"/>
    <n v="1.17333333333333"/>
    <n v="1.323"/>
    <n v="2.1333333333333301E-2"/>
    <n v="0.72"/>
    <n v="23.497818059751602"/>
    <d v="1900-01-15T18:49:11"/>
    <n v="43398"/>
    <n v="24.484078582844401"/>
    <n v="600.75649617908402"/>
    <n v="0"/>
    <n v="351893.11763689801"/>
  </r>
  <r>
    <s v="STND-61626"/>
    <s v="School District U-46"/>
    <s v="School District U-46 (Centennial Elementary School) - 234 E Stearns Rd Building  - Bartlett"/>
    <x v="0"/>
    <s v="Indoor Lighting"/>
    <x v="12"/>
    <n v="0"/>
    <n v="13662.886"/>
    <n v="3.725568"/>
    <x v="0"/>
    <x v="1"/>
    <n v="15"/>
    <s v="Qty / 1,000"/>
    <m/>
    <s v="Public-Lighting"/>
    <x v="0"/>
    <n v="2"/>
    <n v="1"/>
    <s v="Lighting"/>
    <n v="0.98996686498346598"/>
    <n v="2.5626279547341602"/>
    <n v="13525.804420046499"/>
    <n v="9.5472447040630506"/>
    <n v="0.71"/>
    <n v="9603.3211382329991"/>
    <n v="6.7785437398847597"/>
    <n v="2979"/>
    <n v="1.17333333333333"/>
    <n v="1.323"/>
    <n v="2.1333333333333301E-2"/>
    <n v="0.72"/>
    <n v="23.497818059751602"/>
    <d v="1900-01-15T18:49:11"/>
    <n v="43398"/>
    <n v="10.0227226674047"/>
    <n v="245.92371672811799"/>
    <n v="0"/>
    <n v="144049.81707349498"/>
  </r>
  <r>
    <s v="STND-61626"/>
    <s v="School District U-46"/>
    <s v="School District U-46 (Centennial Elementary School) - 234 E Stearns Rd Building  - Bartlett"/>
    <x v="62"/>
    <s v="Indoor Lighting"/>
    <x v="12"/>
    <n v="0"/>
    <n v="4684.4179999999997"/>
    <n v="1.2773380000000001"/>
    <x v="0"/>
    <x v="1"/>
    <n v="15"/>
    <s v="Qty / 1,000"/>
    <m/>
    <s v="Public-Lighting"/>
    <x v="0"/>
    <n v="2"/>
    <n v="1"/>
    <s v="Lighting"/>
    <n v="0.98996686498346598"/>
    <n v="2.5626279547341602"/>
    <n v="4637.4186017321199"/>
    <n v="3.2733420664442301"/>
    <n v="0.71"/>
    <n v="3292.5672072297998"/>
    <n v="2.3240728671754001"/>
    <n v="2979"/>
    <n v="1.17333333333333"/>
    <n v="1.323"/>
    <n v="2.1333333333333301E-2"/>
    <n v="0.72"/>
    <n v="23.497818059751602"/>
    <d v="1900-01-15T18:49:11"/>
    <n v="43398"/>
    <n v="3.4363631334973399"/>
    <n v="84.316701849674899"/>
    <n v="0"/>
    <n v="49388.508108447"/>
  </r>
  <r>
    <s v="STND-61626"/>
    <s v="School District U-46"/>
    <s v="School District U-46 (Centennial Elementary School) - 234 E Stearns Rd Building  - Bartlett"/>
    <x v="38"/>
    <s v="Indoor Lighting"/>
    <x v="12"/>
    <n v="0"/>
    <n v="2923.0770000000002"/>
    <n v="0.65641000000000005"/>
    <x v="0"/>
    <x v="1"/>
    <n v="8"/>
    <s v="Qty / 1,000"/>
    <m/>
    <s v="Public-Lighting"/>
    <x v="0"/>
    <n v="2"/>
    <n v="1"/>
    <s v="Lighting"/>
    <n v="0.98996686498346598"/>
    <n v="2.5626279547341602"/>
    <n v="2893.74937379527"/>
    <n v="1.68213461576705"/>
    <n v="0.71"/>
    <n v="2054.5620553946401"/>
    <n v="1.1943155771946099"/>
    <n v="2979"/>
    <n v="1.17333333333333"/>
    <n v="1.323"/>
    <n v="2.1333333333333301E-2"/>
    <n v="0.72"/>
    <n v="23.497818059751602"/>
    <d v="1900-01-15T18:49:11"/>
    <n v="43398"/>
    <n v="1.7659093555965499"/>
    <n v="52.613624978095899"/>
    <n v="0"/>
    <n v="16436.496443157121"/>
  </r>
  <r>
    <s v="STND-61626"/>
    <s v="School District U-46"/>
    <s v="School District U-46 (Centennial Elementary School) - 234 E Stearns Rd Building  - Bartlett"/>
    <x v="7"/>
    <s v="Indoor Lighting"/>
    <x v="12"/>
    <n v="0"/>
    <n v="1124.26"/>
    <n v="1.011226"/>
    <x v="0"/>
    <x v="1"/>
    <n v="8"/>
    <s v="Qty / 1,000"/>
    <m/>
    <s v="Public-Lighting"/>
    <x v="0"/>
    <n v="2"/>
    <n v="1"/>
    <s v="Lighting"/>
    <n v="0.98996686498346598"/>
    <n v="2.5626279547341602"/>
    <n v="1112.9801476263101"/>
    <n v="2.5913960161540102"/>
    <n v="0.71"/>
    <n v="790.21590481468104"/>
    <n v="1.83989117146935"/>
    <n v="2979"/>
    <n v="1.17333333333333"/>
    <n v="1.323"/>
    <n v="2.1333333333333301E-2"/>
    <n v="0.72"/>
    <n v="23.497818059751602"/>
    <d v="1900-01-15T18:49:11"/>
    <n v="43398"/>
    <n v="3.4363634166819299"/>
    <n v="20.236002684114801"/>
    <n v="0"/>
    <n v="6321.7272385174483"/>
  </r>
  <r>
    <s v="STND-61626"/>
    <s v="School District U-46"/>
    <s v="School District U-46 (Centennial Elementary School) - 234 E Stearns Rd Building  - Bartlett"/>
    <x v="1"/>
    <s v="Outdoor &amp; Garage Lighting"/>
    <x v="1"/>
    <n v="0"/>
    <n v="30800.646000000001"/>
    <n v="0"/>
    <x v="0"/>
    <x v="1"/>
    <n v="10.1978380583316"/>
    <s v="Qty / 1,000"/>
    <m/>
    <s v="Public-Lighting"/>
    <x v="0"/>
    <n v="2"/>
    <n v="1"/>
    <s v="Lighting"/>
    <n v="0.98996686498346598"/>
    <n v="2.5626279547341602"/>
    <n v="30491.6189600855"/>
    <n v="0"/>
    <n v="0.71"/>
    <n v="21649.049461660699"/>
    <n v="0"/>
    <n v="4903"/>
    <n v="1"/>
    <n v="1"/>
    <n v="0"/>
    <n v="0"/>
    <n v="14.276973281664301"/>
    <d v="1900-01-09T04:44:53"/>
    <n v="43398"/>
    <n v="0"/>
    <n v="0"/>
    <n v="0"/>
    <n v="220773.50052682671"/>
  </r>
  <r>
    <s v="STND-61626"/>
    <s v="School District U-46"/>
    <s v="School District U-46 (Centennial Elementary School) - 234 E Stearns Rd Building  - Bartlett"/>
    <x v="1"/>
    <s v="Outdoor &amp; Garage Lighting"/>
    <x v="1"/>
    <n v="0"/>
    <n v="8089.95"/>
    <n v="0"/>
    <x v="0"/>
    <x v="1"/>
    <n v="10.1978380583316"/>
    <s v="Qty / 1,000"/>
    <m/>
    <s v="Public-Lighting"/>
    <x v="0"/>
    <n v="2"/>
    <n v="1"/>
    <s v="Lighting"/>
    <n v="0.98996686498346598"/>
    <n v="2.5626279547341602"/>
    <n v="8008.7824393729898"/>
    <n v="0"/>
    <n v="0.71"/>
    <n v="5686.2355319548196"/>
    <n v="0"/>
    <n v="4903"/>
    <n v="1"/>
    <n v="1"/>
    <n v="0"/>
    <n v="0"/>
    <n v="14.276973281664301"/>
    <d v="1900-01-09T04:44:53"/>
    <n v="43398"/>
    <n v="0"/>
    <n v="0"/>
    <n v="0"/>
    <n v="57987.309116406293"/>
  </r>
  <r>
    <s v="STND-61626"/>
    <s v="School District U-46"/>
    <s v="School District U-46 (Centennial Elementary School) - 234 E Stearns Rd Building  - Bartlett"/>
    <x v="1"/>
    <s v="Outdoor &amp; Garage Lighting"/>
    <x v="1"/>
    <n v="0"/>
    <n v="715.83799999999997"/>
    <n v="0"/>
    <x v="0"/>
    <x v="1"/>
    <n v="10.1978380583316"/>
    <s v="Qty / 1,000"/>
    <m/>
    <s v="Public-Lighting"/>
    <x v="0"/>
    <n v="2"/>
    <n v="1"/>
    <s v="Lighting"/>
    <n v="0.98996686498346598"/>
    <n v="2.5626279547341602"/>
    <n v="708.655900696034"/>
    <n v="0"/>
    <n v="0.71"/>
    <n v="503.14568949418401"/>
    <n v="0"/>
    <n v="4903"/>
    <n v="1"/>
    <n v="1"/>
    <n v="0"/>
    <n v="0"/>
    <n v="14.276973281664301"/>
    <d v="1900-01-09T04:44:53"/>
    <n v="43398"/>
    <n v="0"/>
    <n v="0"/>
    <n v="0"/>
    <n v="5130.9982612092836"/>
  </r>
  <r>
    <s v="STND-61628"/>
    <s v="Experian Information Solutions, Inc."/>
    <s v="Experian Information Solutions Inc - 955 American Ln - Schaumburg"/>
    <x v="1"/>
    <s v="Outdoor &amp; Garage Lighting"/>
    <x v="1"/>
    <n v="0"/>
    <n v="27853.942999999999"/>
    <n v="0"/>
    <x v="0"/>
    <x v="0"/>
    <n v="10.1978380583316"/>
    <s v="Qty / 1,000"/>
    <m/>
    <s v="Private-Lighting"/>
    <x v="0"/>
    <n v="3"/>
    <n v="1"/>
    <s v="Lighting"/>
    <n v="0.91633259480590001"/>
    <n v="1.30467645558681"/>
    <n v="25523.475864765602"/>
    <n v="0"/>
    <n v="0.71"/>
    <n v="18121.667863983599"/>
    <n v="0"/>
    <n v="4903"/>
    <n v="1"/>
    <n v="1"/>
    <n v="0"/>
    <n v="0"/>
    <n v="14.276973281664301"/>
    <d v="1900-01-09T04:44:53"/>
    <n v="43398"/>
    <n v="0"/>
    <n v="0"/>
    <n v="0"/>
    <n v="184801.83422377665"/>
  </r>
  <r>
    <s v="STND-61629"/>
    <s v="Glenbrook High School District 225"/>
    <s v="Glenbrook High School District #225 Phase 2 - 4000 W Lake Ave - Glenview"/>
    <x v="0"/>
    <s v="Indoor Lighting"/>
    <x v="12"/>
    <n v="0"/>
    <n v="30323.241000000002"/>
    <n v="8.2684800000000003"/>
    <x v="0"/>
    <x v="1"/>
    <n v="15"/>
    <s v="Qty / 1,000"/>
    <m/>
    <s v="Public-Lighting"/>
    <x v="0"/>
    <n v="3"/>
    <n v="1"/>
    <s v="Lighting"/>
    <n v="0.99829244462109001"/>
    <n v="0.987374621353864"/>
    <n v="30271.462386724499"/>
    <n v="8.1640873091720003"/>
    <n v="0.71"/>
    <n v="21492.738294574399"/>
    <n v="5.7965019895121204"/>
    <n v="2979"/>
    <n v="1.17333333333333"/>
    <n v="1.323"/>
    <n v="2.1333333333333301E-2"/>
    <n v="0.72"/>
    <n v="23.497818059751602"/>
    <d v="1900-01-15T18:49:11"/>
    <n v="43386"/>
    <n v="8.5706803867178998"/>
    <n v="550.39022521317202"/>
    <n v="0"/>
    <n v="322391.07441861602"/>
  </r>
  <r>
    <s v="STND-61629"/>
    <s v="Glenbrook High School District 225"/>
    <s v="Glenbrook High School District #225 Phase 2 - 4000 W Lake Ave - Glenview"/>
    <x v="0"/>
    <s v="Indoor Lighting"/>
    <x v="12"/>
    <n v="0"/>
    <n v="7528.5290000000005"/>
    <n v="2.052864"/>
    <x v="0"/>
    <x v="1"/>
    <n v="15"/>
    <s v="Qty / 1,000"/>
    <m/>
    <s v="Public-Lighting"/>
    <x v="0"/>
    <n v="3"/>
    <n v="1"/>
    <s v="Lighting"/>
    <n v="0.99829244462109001"/>
    <n v="0.987374621353864"/>
    <n v="7515.6736198107701"/>
    <n v="2.02694581469098"/>
    <n v="0.71"/>
    <n v="5336.1282700656502"/>
    <n v="1.4391315284305899"/>
    <n v="2979"/>
    <n v="1.17333333333333"/>
    <n v="1.323"/>
    <n v="2.1333333333333301E-2"/>
    <n v="0.72"/>
    <n v="23.497818059751602"/>
    <d v="1900-01-15T18:49:11"/>
    <n v="43386"/>
    <n v="2.1278930615299601"/>
    <n v="136.64861126928699"/>
    <n v="0"/>
    <n v="80041.924050984759"/>
  </r>
  <r>
    <s v="STND-61629"/>
    <s v="Glenbrook High School District 225"/>
    <s v="Glenbrook High School District #225 Phase 2 - 4000 W Lake Ave - Glenview"/>
    <x v="0"/>
    <s v="Indoor Lighting"/>
    <x v="12"/>
    <n v="0"/>
    <n v="6186.6379999999999"/>
    <n v="1.68696"/>
    <x v="0"/>
    <x v="1"/>
    <n v="15"/>
    <s v="Qty / 1,000"/>
    <m/>
    <s v="Public-Lighting"/>
    <x v="0"/>
    <n v="3"/>
    <n v="1"/>
    <s v="Lighting"/>
    <n v="0.99829244462109001"/>
    <n v="0.987374621353864"/>
    <n v="6176.0739730057303"/>
    <n v="1.6656614912391099"/>
    <n v="0.71"/>
    <n v="4385.0125208340696"/>
    <n v="1.1826196587797699"/>
    <n v="2979"/>
    <n v="1.17333333333333"/>
    <n v="1.323"/>
    <n v="2.1333333333333301E-2"/>
    <n v="0.72"/>
    <n v="23.497818059751602"/>
    <d v="1900-01-15T18:49:11"/>
    <n v="43386"/>
    <n v="1.74861582602578"/>
    <n v="112.29225405465"/>
    <n v="0"/>
    <n v="65775.187812511038"/>
  </r>
  <r>
    <s v="STND-61630"/>
    <s v="Schaff International LLC"/>
    <s v="Schaff International LLC - 451 Oakwood Rd - Lake Zurich"/>
    <x v="0"/>
    <s v="Indoor Lighting"/>
    <x v="6"/>
    <n v="0"/>
    <n v="9748.2999999999993"/>
    <n v="2.1919919999999999"/>
    <x v="0"/>
    <x v="0"/>
    <n v="15"/>
    <s v="Qty / 1,000"/>
    <m/>
    <s v="Private-Lighting"/>
    <x v="0"/>
    <n v="3"/>
    <n v="1"/>
    <s v="Lighting"/>
    <n v="0.91633259480590001"/>
    <n v="1.30467645558681"/>
    <n v="8932.6850339463508"/>
    <n v="2.8598403532346399"/>
    <n v="0.71"/>
    <n v="6342.2063741019101"/>
    <n v="2.0304866507965902"/>
    <n v="2885"/>
    <n v="1.165"/>
    <n v="1.3779999999999999"/>
    <n v="2.5499999999999998E-2"/>
    <n v="0.55000000000000004"/>
    <n v="24.263431542460999"/>
    <d v="1900-01-16T07:56:40"/>
    <n v="43357"/>
    <n v="3.7733742620855502"/>
    <n v="195.52229044260301"/>
    <n v="0"/>
    <n v="95133.095611528654"/>
  </r>
  <r>
    <s v="STND-61630"/>
    <s v="Schaff International LLC"/>
    <s v="Schaff International LLC - 451 Oakwood Rd - Lake Zurich"/>
    <x v="0"/>
    <s v="Indoor Lighting"/>
    <x v="6"/>
    <n v="0"/>
    <n v="1998.2660000000001"/>
    <n v="0.44932800000000001"/>
    <x v="0"/>
    <x v="0"/>
    <n v="15"/>
    <s v="Qty / 1,000"/>
    <m/>
    <s v="Private-Lighting"/>
    <x v="0"/>
    <n v="3"/>
    <n v="1"/>
    <s v="Lighting"/>
    <n v="0.91633259480590001"/>
    <n v="1.30467645558681"/>
    <n v="1831.0762688924101"/>
    <n v="0.58622766243590896"/>
    <n v="0.71"/>
    <n v="1300.0641509136101"/>
    <n v="0.41622164032949499"/>
    <n v="2885"/>
    <n v="1.165"/>
    <n v="1.3779999999999999"/>
    <n v="2.5499999999999998E-2"/>
    <n v="0.55000000000000004"/>
    <n v="24.263431542460999"/>
    <d v="1900-01-16T07:56:40"/>
    <n v="43357"/>
    <n v="0.77348946092612303"/>
    <n v="40.079351808374597"/>
    <n v="0"/>
    <n v="19500.96226370415"/>
  </r>
  <r>
    <s v="STND-61631"/>
    <s v="Noble Network of Charter Schools"/>
    <s v="Noble Network of Charter Schools - 6348 S Stewart Ave - Chicago"/>
    <x v="0"/>
    <s v="Indoor Lighting"/>
    <x v="12"/>
    <n v="0"/>
    <n v="4436.9520000000002"/>
    <n v="1.209859"/>
    <x v="0"/>
    <x v="0"/>
    <n v="15"/>
    <s v="Qty / 1,000"/>
    <m/>
    <s v="Private-Lighting"/>
    <x v="0"/>
    <n v="3"/>
    <n v="1"/>
    <s v="Lighting"/>
    <n v="0.91633259480590001"/>
    <n v="1.30467645558681"/>
    <n v="4065.7237391892299"/>
    <n v="1.5784745518798"/>
    <n v="0.71"/>
    <n v="2886.66385482435"/>
    <n v="1.1207169318346599"/>
    <n v="2979"/>
    <n v="1.17333333333333"/>
    <n v="1.323"/>
    <n v="2.1333333333333301E-2"/>
    <n v="0.72"/>
    <n v="23.497818059751602"/>
    <d v="1900-01-15T18:49:11"/>
    <n v="43328"/>
    <n v="1.6570867471653199"/>
    <n v="73.922249803440494"/>
    <n v="0"/>
    <n v="43299.95782236525"/>
  </r>
  <r>
    <s v="STND-61631"/>
    <s v="Noble Network of Charter Schools"/>
    <s v="Noble Network of Charter Schools - 6348 S Stewart Ave - Chicago"/>
    <x v="0"/>
    <s v="Indoor Lighting"/>
    <x v="12"/>
    <n v="0"/>
    <n v="575.096"/>
    <n v="0.15681600000000001"/>
    <x v="0"/>
    <x v="0"/>
    <n v="15"/>
    <s v="Qty / 1,000"/>
    <m/>
    <s v="Private-Lighting"/>
    <x v="0"/>
    <n v="3"/>
    <n v="1"/>
    <s v="Lighting"/>
    <n v="0.91633259480590001"/>
    <n v="1.30467645558681"/>
    <n v="526.97920994249398"/>
    <n v="0.20459414305930099"/>
    <n v="0.71"/>
    <n v="374.15523905917098"/>
    <n v="0.14526184157210301"/>
    <n v="2979"/>
    <n v="1.17333333333333"/>
    <n v="1.323"/>
    <n v="2.1333333333333301E-2"/>
    <n v="0.72"/>
    <n v="23.497818059751602"/>
    <d v="1900-01-15T18:49:11"/>
    <n v="43328"/>
    <n v="0.21478347091973299"/>
    <n v="9.5814401807726206"/>
    <n v="0"/>
    <n v="5612.3285858875643"/>
  </r>
  <r>
    <s v="STND-61631"/>
    <s v="Noble Network of Charter Schools"/>
    <s v="Noble Network of Charter Schools - 6348 S Stewart Ave - Chicago"/>
    <x v="0"/>
    <s v="Indoor Lighting"/>
    <x v="12"/>
    <n v="0"/>
    <n v="1589.356"/>
    <n v="0.43338199999999999"/>
    <x v="0"/>
    <x v="0"/>
    <n v="15"/>
    <s v="Qty / 1,000"/>
    <m/>
    <s v="Private-Lighting"/>
    <x v="0"/>
    <n v="3"/>
    <n v="1"/>
    <s v="Lighting"/>
    <n v="0.91633259480590001"/>
    <n v="1.30467645558681"/>
    <n v="1456.3787075503301"/>
    <n v="0.56542329167512095"/>
    <n v="0.71"/>
    <n v="1034.02888236073"/>
    <n v="0.40145053708933598"/>
    <n v="2979"/>
    <n v="1.17333333333333"/>
    <n v="1.323"/>
    <n v="2.1333333333333301E-2"/>
    <n v="0.72"/>
    <n v="23.497818059751602"/>
    <d v="1900-01-15T18:49:11"/>
    <n v="43328"/>
    <n v="0.59358286268069305"/>
    <n v="26.479612864551399"/>
    <n v="0"/>
    <n v="15510.43323541095"/>
  </r>
  <r>
    <s v="STND-61632"/>
    <s v="Tony's Finer Foods Enterprises, Inc."/>
    <s v="Tonys Finer Foods Enterprises Inc - 7111 W Cermak - Berwyn"/>
    <x v="24"/>
    <s v="Refrigeration"/>
    <x v="5"/>
    <n v="0"/>
    <n v="404226"/>
    <n v="46.206000000000003"/>
    <x v="2"/>
    <x v="0"/>
    <n v="12"/>
    <s v="ΔkWpeak"/>
    <m/>
    <s v="Private-Non-Lighting"/>
    <x v="2"/>
    <n v="1"/>
    <n v="1"/>
    <s v="Non-Lighting"/>
    <n v="0.63719436902659499"/>
    <n v="0.48692010922420598"/>
    <n v="257570.53101414401"/>
    <n v="22.498630566813699"/>
    <n v="0.7"/>
    <n v="180299.371709901"/>
    <n v="15.7490413967696"/>
    <n v="4661"/>
    <n v="1.07"/>
    <n v="1.24"/>
    <n v="2.9000000000000001E-2"/>
    <n v="0.745"/>
    <n v="15.018236429950701"/>
    <d v="1900-01-09T17:27:20"/>
    <n v="43439"/>
    <n v="22.498630566813699"/>
    <n v="0"/>
    <n v="0"/>
    <n v="2163592.4605188118"/>
  </r>
  <r>
    <s v="STND-61632"/>
    <s v="Tony's Finer Foods Enterprises, Inc."/>
    <s v="Tonys Finer Foods Enterprises Inc - 7111 W Cermak - Berwyn"/>
    <x v="40"/>
    <s v="Refrigeration"/>
    <x v="5"/>
    <n v="0"/>
    <n v="91168"/>
    <n v="0"/>
    <x v="2"/>
    <x v="0"/>
    <n v="5"/>
    <s v="NA"/>
    <m/>
    <s v="Private-Non-Lighting"/>
    <x v="2"/>
    <n v="1"/>
    <n v="1"/>
    <s v="Non-Lighting"/>
    <n v="0.63719436902659499"/>
    <n v="0.48692010922420598"/>
    <n v="58091.736235416603"/>
    <n v="0"/>
    <n v="0.7"/>
    <n v="40664.215364791598"/>
    <n v="0"/>
    <n v="4661"/>
    <n v="1.07"/>
    <n v="1.24"/>
    <n v="2.9000000000000001E-2"/>
    <n v="0.745"/>
    <n v="15.018236429950701"/>
    <d v="1900-01-09T17:27:20"/>
    <n v="43439"/>
    <n v="0"/>
    <n v="0"/>
    <n v="0"/>
    <n v="203321.07682395799"/>
  </r>
  <r>
    <s v="STND-61632"/>
    <s v="Tony's Finer Foods Enterprises, Inc."/>
    <s v="Tonys Finer Foods Enterprises Inc - 7111 W Cermak - Berwyn"/>
    <x v="4"/>
    <s v="Refrigeration"/>
    <x v="5"/>
    <n v="0"/>
    <n v="14504"/>
    <n v="1.654574"/>
    <x v="2"/>
    <x v="0"/>
    <n v="4"/>
    <s v="ΔkWpeak / CF"/>
    <n v="1"/>
    <s v="Private-Non-Lighting"/>
    <x v="2"/>
    <n v="1"/>
    <n v="1"/>
    <s v="Non-Lighting"/>
    <n v="0.63719436902659499"/>
    <n v="0.48692010922420598"/>
    <n v="9241.8671283617296"/>
    <n v="0.80564535279953098"/>
    <n v="0.7"/>
    <n v="6469.3069898532103"/>
    <n v="0.56395174695967198"/>
    <n v="4661"/>
    <n v="1.07"/>
    <n v="1.24"/>
    <n v="2.9000000000000001E-2"/>
    <n v="0.745"/>
    <n v="15.018236429950701"/>
    <d v="1900-01-09T17:27:20"/>
    <n v="43439"/>
    <n v="0.80564535279953098"/>
    <n v="0"/>
    <n v="0"/>
    <n v="25877.227959412841"/>
  </r>
  <r>
    <s v="STND-61632"/>
    <s v="Tony's Finer Foods Enterprises, Inc."/>
    <s v="Tonys Finer Foods Enterprises Inc - 7111 W Cermak - Berwyn"/>
    <x v="4"/>
    <s v="Refrigeration"/>
    <x v="5"/>
    <n v="0"/>
    <n v="26775"/>
    <n v="3.0544150000000001"/>
    <x v="2"/>
    <x v="0"/>
    <n v="4"/>
    <s v="ΔkWpeak / CF"/>
    <n v="1"/>
    <s v="Private-Non-Lighting"/>
    <x v="2"/>
    <n v="1"/>
    <n v="1"/>
    <s v="Non-Lighting"/>
    <n v="0.63719436902659499"/>
    <n v="0.48692010922420598"/>
    <n v="17060.8792306871"/>
    <n v="1.4872560854160499"/>
    <n v="0.7"/>
    <n v="11942.6154614809"/>
    <n v="1.0410792597912399"/>
    <n v="4661"/>
    <n v="1.07"/>
    <n v="1.24"/>
    <n v="2.9000000000000001E-2"/>
    <n v="0.745"/>
    <n v="15.018236429950701"/>
    <d v="1900-01-09T17:27:20"/>
    <n v="43439"/>
    <n v="1.4872560854160499"/>
    <n v="0"/>
    <n v="0"/>
    <n v="47770.461845923601"/>
  </r>
  <r>
    <s v="STND-61632"/>
    <s v="Tony's Finer Foods Enterprises, Inc."/>
    <s v="Tonys Finer Foods Enterprises Inc - 7111 W Cermak - Berwyn"/>
    <x v="49"/>
    <s v="Refrigeration"/>
    <x v="5"/>
    <n v="0"/>
    <n v="447370"/>
    <n v="51.045000000000002"/>
    <x v="2"/>
    <x v="0"/>
    <n v="12"/>
    <s v="ΔkWpeak"/>
    <m/>
    <s v="Private-Non-Lighting"/>
    <x v="2"/>
    <n v="1"/>
    <n v="1"/>
    <s v="Non-Lighting"/>
    <n v="0.63719436902659499"/>
    <n v="0.48692010922420598"/>
    <n v="285061.64487142803"/>
    <n v="24.854836975349599"/>
    <n v="0.7"/>
    <n v="199543.151409999"/>
    <n v="17.398385882744702"/>
    <n v="4661"/>
    <n v="1.07"/>
    <n v="1.24"/>
    <n v="2.9000000000000001E-2"/>
    <n v="0.745"/>
    <n v="15.018236429950701"/>
    <d v="1900-01-09T17:27:20"/>
    <n v="43439"/>
    <n v="24.854836975349599"/>
    <n v="0"/>
    <n v="0"/>
    <n v="2394517.816919988"/>
  </r>
  <r>
    <s v="STND-61633"/>
    <s v="School District U-46"/>
    <s v="School District U-46 (Century Oaks) - 1235 Braeburn Dr - Elgin"/>
    <x v="0"/>
    <s v="Indoor Lighting"/>
    <x v="12"/>
    <n v="0"/>
    <n v="33376.478000000003"/>
    <n v="9.1010299999999997"/>
    <x v="0"/>
    <x v="1"/>
    <n v="15"/>
    <s v="Qty / 1,000"/>
    <m/>
    <s v="Public-Lighting"/>
    <x v="0"/>
    <n v="2"/>
    <n v="1"/>
    <s v="Lighting"/>
    <n v="0.98996686498346598"/>
    <n v="2.5626279547341602"/>
    <n v="33041.607289849599"/>
    <n v="23.3225538948743"/>
    <n v="0.71"/>
    <n v="23459.541175793202"/>
    <n v="16.559013265360701"/>
    <n v="2979"/>
    <n v="1.17333333333333"/>
    <n v="1.323"/>
    <n v="2.1333333333333301E-2"/>
    <n v="0.72"/>
    <n v="23.497818059751602"/>
    <d v="1900-01-15T18:49:11"/>
    <n v="43397"/>
    <n v="24.484078582844401"/>
    <n v="600.75649617908402"/>
    <n v="0"/>
    <n v="351893.11763689801"/>
  </r>
  <r>
    <s v="STND-61633"/>
    <s v="School District U-46"/>
    <s v="School District U-46 (Century Oaks) - 1235 Braeburn Dr - Elgin"/>
    <x v="0"/>
    <s v="Indoor Lighting"/>
    <x v="12"/>
    <n v="0"/>
    <n v="118.505"/>
    <n v="3.2314000000000002E-2"/>
    <x v="0"/>
    <x v="1"/>
    <n v="15"/>
    <s v="Qty / 1,000"/>
    <m/>
    <s v="Public-Lighting"/>
    <x v="0"/>
    <n v="2"/>
    <n v="1"/>
    <s v="Lighting"/>
    <n v="0.98996686498346598"/>
    <n v="2.5626279547341602"/>
    <n v="117.316023334866"/>
    <n v="8.2808759729279702E-2"/>
    <n v="0.71"/>
    <n v="83.294376567754597"/>
    <n v="5.8794219407788603E-2"/>
    <n v="2979"/>
    <n v="1.17333333333333"/>
    <n v="1.323"/>
    <n v="2.1333333333333301E-2"/>
    <n v="0.72"/>
    <n v="23.497818059751602"/>
    <d v="1900-01-15T18:49:11"/>
    <n v="43397"/>
    <n v="8.6932854339127993E-2"/>
    <n v="2.1330186060884699"/>
    <n v="0"/>
    <n v="1249.4156485163189"/>
  </r>
  <r>
    <s v="STND-61633"/>
    <s v="School District U-46"/>
    <s v="School District U-46 (Century Oaks) - 1235 Braeburn Dr - Elgin"/>
    <x v="62"/>
    <s v="Indoor Lighting"/>
    <x v="12"/>
    <n v="0"/>
    <n v="8783.2839999999997"/>
    <n v="2.3950079999999998"/>
    <x v="0"/>
    <x v="1"/>
    <n v="15"/>
    <s v="Qty / 1,000"/>
    <m/>
    <s v="Public-Lighting"/>
    <x v="0"/>
    <n v="2"/>
    <n v="1"/>
    <s v="Lighting"/>
    <n v="0.98996686498346598"/>
    <n v="2.5626279547341602"/>
    <n v="8695.1601257394304"/>
    <n v="6.1375144526119598"/>
    <n v="0.71"/>
    <n v="6173.5636892749999"/>
    <n v="4.3576352613544902"/>
    <n v="2979"/>
    <n v="1.17333333333333"/>
    <n v="1.323"/>
    <n v="2.1333333333333301E-2"/>
    <n v="0.72"/>
    <n v="23.497818059751602"/>
    <d v="1900-01-15T18:49:11"/>
    <n v="43397"/>
    <n v="6.4431788576173199"/>
    <n v="158.09382046799001"/>
    <n v="0"/>
    <n v="92603.455339124994"/>
  </r>
  <r>
    <s v="STND-61633"/>
    <s v="School District U-46"/>
    <s v="School District U-46 (Century Oaks) - 1235 Braeburn Dr - Elgin"/>
    <x v="7"/>
    <s v="Indoor Lighting"/>
    <x v="12"/>
    <n v="0"/>
    <n v="1124.26"/>
    <n v="1.011226"/>
    <x v="0"/>
    <x v="1"/>
    <n v="8"/>
    <s v="Qty / 1,000"/>
    <m/>
    <s v="Public-Lighting"/>
    <x v="0"/>
    <n v="2"/>
    <n v="1"/>
    <s v="Lighting"/>
    <n v="0.98996686498346598"/>
    <n v="2.5626279547341602"/>
    <n v="1112.9801476263101"/>
    <n v="2.5913960161540102"/>
    <n v="0.71"/>
    <n v="790.21590481468104"/>
    <n v="1.83989117146935"/>
    <n v="2979"/>
    <n v="1.17333333333333"/>
    <n v="1.323"/>
    <n v="2.1333333333333301E-2"/>
    <n v="0.72"/>
    <n v="23.497818059751602"/>
    <d v="1900-01-15T18:49:11"/>
    <n v="43397"/>
    <n v="3.4363634166819299"/>
    <n v="20.236002684114801"/>
    <n v="0"/>
    <n v="6321.7272385174483"/>
  </r>
  <r>
    <s v="STND-61633"/>
    <s v="School District U-46"/>
    <s v="School District U-46 (Century Oaks) - 1235 Braeburn Dr - Elgin"/>
    <x v="1"/>
    <s v="Outdoor &amp; Garage Lighting"/>
    <x v="1"/>
    <n v="0"/>
    <n v="15400.323"/>
    <n v="0"/>
    <x v="0"/>
    <x v="1"/>
    <n v="10.1978380583316"/>
    <s v="Qty / 1,000"/>
    <m/>
    <s v="Public-Lighting"/>
    <x v="0"/>
    <n v="2"/>
    <n v="1"/>
    <s v="Lighting"/>
    <n v="0.98996686498346598"/>
    <n v="2.5626279547341602"/>
    <n v="15245.809480042801"/>
    <n v="0"/>
    <n v="0.71"/>
    <n v="10824.524730830401"/>
    <n v="0"/>
    <n v="4903"/>
    <n v="1"/>
    <n v="1"/>
    <n v="0"/>
    <n v="0"/>
    <n v="14.276973281664301"/>
    <d v="1900-01-09T04:44:53"/>
    <n v="43397"/>
    <n v="0"/>
    <n v="0"/>
    <n v="0"/>
    <n v="110386.75026341388"/>
  </r>
  <r>
    <s v="STND-61633"/>
    <s v="School District U-46"/>
    <s v="School District U-46 (Century Oaks) - 1235 Braeburn Dr - Elgin"/>
    <x v="1"/>
    <s v="Outdoor &amp; Garage Lighting"/>
    <x v="1"/>
    <n v="0"/>
    <n v="1010.018"/>
    <n v="0"/>
    <x v="0"/>
    <x v="1"/>
    <n v="10.1978380583316"/>
    <s v="Qty / 1,000"/>
    <m/>
    <s v="Public-Lighting"/>
    <x v="0"/>
    <n v="2"/>
    <n v="1"/>
    <s v="Lighting"/>
    <n v="0.98996686498346598"/>
    <n v="2.5626279547341602"/>
    <n v="999.88435303687004"/>
    <n v="0"/>
    <n v="0.71"/>
    <n v="709.91789065617797"/>
    <n v="0"/>
    <n v="4903"/>
    <n v="1"/>
    <n v="1"/>
    <n v="0"/>
    <n v="0"/>
    <n v="14.276973281664301"/>
    <d v="1900-01-09T04:44:53"/>
    <n v="43397"/>
    <n v="0"/>
    <n v="0"/>
    <n v="0"/>
    <n v="7239.6276836240631"/>
  </r>
  <r>
    <s v="STND-61633"/>
    <s v="School District U-46"/>
    <s v="School District U-46 (Century Oaks) - 1235 Braeburn Dr - Elgin"/>
    <x v="1"/>
    <s v="Outdoor &amp; Garage Lighting"/>
    <x v="1"/>
    <n v="0"/>
    <n v="2015.133"/>
    <n v="0"/>
    <x v="0"/>
    <x v="1"/>
    <n v="10.1978380583316"/>
    <s v="Qty / 1,000"/>
    <m/>
    <s v="Public-Lighting"/>
    <x v="0"/>
    <n v="2"/>
    <n v="1"/>
    <s v="Lighting"/>
    <n v="0.98996686498346598"/>
    <n v="2.5626279547341602"/>
    <n v="1994.9148985347299"/>
    <n v="0"/>
    <n v="0.71"/>
    <n v="1416.3895779596601"/>
    <n v="0"/>
    <n v="4903"/>
    <n v="1"/>
    <n v="1"/>
    <n v="0"/>
    <n v="0"/>
    <n v="14.276973281664301"/>
    <d v="1900-01-09T04:44:53"/>
    <n v="43397"/>
    <n v="0"/>
    <n v="0"/>
    <n v="0"/>
    <n v="14444.111543541254"/>
  </r>
  <r>
    <s v="STND-61633"/>
    <s v="School District U-46"/>
    <s v="School District U-46 (Century Oaks) - 1235 Braeburn Dr - Elgin"/>
    <x v="27"/>
    <s v="Outdoor &amp; Garage Lighting"/>
    <x v="12"/>
    <n v="0"/>
    <n v="12.32"/>
    <n v="0"/>
    <x v="0"/>
    <x v="1"/>
    <n v="8"/>
    <s v="Qty / 1,000"/>
    <m/>
    <s v="Public-Lighting"/>
    <x v="0"/>
    <n v="2"/>
    <n v="1"/>
    <s v="Lighting"/>
    <n v="0.98996686498346598"/>
    <n v="2.5626279547341602"/>
    <n v="12.1963917765963"/>
    <n v="0"/>
    <n v="0.71"/>
    <n v="8.6594381613833704"/>
    <n v="0"/>
    <n v="2979"/>
    <n v="1.17333333333333"/>
    <n v="1.323"/>
    <n v="2.1333333333333301E-2"/>
    <n v="0.72"/>
    <n v="23.497818059751602"/>
    <d v="1900-01-15T18:49:11"/>
    <n v="43397"/>
    <n v="0"/>
    <n v="0.221752577756296"/>
    <n v="0"/>
    <n v="69.275505291066963"/>
  </r>
  <r>
    <s v="STND-61634"/>
    <s v="Oak Brook Community Church"/>
    <s v="Oak Brook Community Church - 3100 Midwest Rd - Oakbrook"/>
    <x v="1"/>
    <s v="Outdoor &amp; Garage Lighting"/>
    <x v="1"/>
    <n v="0"/>
    <n v="16449.564999999999"/>
    <n v="0"/>
    <x v="0"/>
    <x v="0"/>
    <n v="10.1978380583316"/>
    <s v="Qty / 1,000"/>
    <m/>
    <s v="Private-Lighting"/>
    <x v="0"/>
    <n v="3"/>
    <n v="1"/>
    <s v="Lighting"/>
    <n v="0.91633259480590001"/>
    <n v="1.30467645558681"/>
    <n v="15073.272579878299"/>
    <n v="0"/>
    <n v="0.71"/>
    <n v="10702.023531713599"/>
    <n v="0"/>
    <n v="4903"/>
    <n v="1"/>
    <n v="1"/>
    <n v="0"/>
    <n v="0"/>
    <n v="14.276973281664301"/>
    <d v="1900-01-09T04:44:53"/>
    <n v="43314"/>
    <n v="0"/>
    <n v="0"/>
    <n v="0"/>
    <n v="109137.5028728693"/>
  </r>
  <r>
    <s v="STND-61634"/>
    <s v="Oak Brook Community Church"/>
    <s v="Oak Brook Community Church - 3100 Midwest Rd - Oakbrook"/>
    <x v="1"/>
    <s v="Outdoor &amp; Garage Lighting"/>
    <x v="1"/>
    <n v="0"/>
    <n v="3824.34"/>
    <n v="0"/>
    <x v="0"/>
    <x v="0"/>
    <n v="10.1978380583316"/>
    <s v="Qty / 1,000"/>
    <m/>
    <s v="Private-Lighting"/>
    <x v="0"/>
    <n v="3"/>
    <n v="1"/>
    <s v="Lighting"/>
    <n v="0.91633259480590001"/>
    <n v="1.30467645558681"/>
    <n v="3504.36739562"/>
    <n v="0"/>
    <n v="0.71"/>
    <n v="2488.1008508902"/>
    <n v="0"/>
    <n v="4903"/>
    <n v="1"/>
    <n v="1"/>
    <n v="0"/>
    <n v="0"/>
    <n v="14.276973281664301"/>
    <d v="1900-01-09T04:44:53"/>
    <n v="43314"/>
    <n v="0"/>
    <n v="0"/>
    <n v="0"/>
    <n v="25373.249550175318"/>
  </r>
  <r>
    <s v="STND-61634"/>
    <s v="Oak Brook Community Church"/>
    <s v="Oak Brook Community Church - 3100 Midwest Rd - Oakbrook"/>
    <x v="1"/>
    <s v="Outdoor &amp; Garage Lighting"/>
    <x v="1"/>
    <n v="0"/>
    <n v="2132.8049999999998"/>
    <n v="0"/>
    <x v="0"/>
    <x v="0"/>
    <n v="10.1978380583316"/>
    <s v="Qty / 1,000"/>
    <m/>
    <s v="Private-Lighting"/>
    <x v="0"/>
    <n v="3"/>
    <n v="1"/>
    <s v="Lighting"/>
    <n v="0.91633259480590001"/>
    <n v="1.30467645558681"/>
    <n v="1954.358739865"/>
    <n v="0"/>
    <n v="0.71"/>
    <n v="1387.59470530415"/>
    <n v="0"/>
    <n v="4903"/>
    <n v="1"/>
    <n v="1"/>
    <n v="0"/>
    <n v="0"/>
    <n v="14.276973281664301"/>
    <d v="1900-01-09T04:44:53"/>
    <n v="43314"/>
    <n v="0"/>
    <n v="0"/>
    <n v="0"/>
    <n v="14150.466095290081"/>
  </r>
  <r>
    <s v="STND-61634"/>
    <s v="Oak Brook Community Church"/>
    <s v="Oak Brook Community Church - 3100 Midwest Rd - Oakbrook"/>
    <x v="1"/>
    <s v="Outdoor &amp; Garage Lighting"/>
    <x v="1"/>
    <n v="0"/>
    <n v="4657.8500000000004"/>
    <n v="0"/>
    <x v="0"/>
    <x v="0"/>
    <n v="10.1978380583316"/>
    <s v="Qty / 1,000"/>
    <m/>
    <s v="Private-Lighting"/>
    <x v="0"/>
    <n v="3"/>
    <n v="1"/>
    <s v="Lighting"/>
    <n v="0.91633259480590001"/>
    <n v="1.30467645558681"/>
    <n v="4268.13977671666"/>
    <n v="0"/>
    <n v="0.71"/>
    <n v="3030.3792414688301"/>
    <n v="0"/>
    <n v="4903"/>
    <n v="1"/>
    <n v="1"/>
    <n v="0"/>
    <n v="0"/>
    <n v="14.276973281664301"/>
    <d v="1900-01-09T04:44:53"/>
    <n v="43314"/>
    <n v="0"/>
    <n v="0"/>
    <n v="0"/>
    <n v="30903.316759828882"/>
  </r>
  <r>
    <s v="STND-61634"/>
    <s v="Oak Brook Community Church"/>
    <s v="Oak Brook Community Church - 3100 Midwest Rd - Oakbrook"/>
    <x v="27"/>
    <s v="Outdoor &amp; Garage Lighting"/>
    <x v="4"/>
    <n v="0"/>
    <n v="714"/>
    <n v="0"/>
    <x v="0"/>
    <x v="0"/>
    <n v="8"/>
    <s v="Qty / 1,000"/>
    <m/>
    <s v="Private-Lighting"/>
    <x v="0"/>
    <n v="3"/>
    <n v="1"/>
    <s v="Lighting"/>
    <n v="0.91633259480590001"/>
    <n v="1.30467645558681"/>
    <n v="654.261472691412"/>
    <n v="0"/>
    <n v="0.71"/>
    <n v="464.52564561090298"/>
    <n v="0"/>
    <n v="7616"/>
    <n v="1.1100000000000001"/>
    <n v="1.29"/>
    <n v="2.1999999999999999E-2"/>
    <n v="0.76"/>
    <n v="9.1911764705882408"/>
    <d v="1900-01-05T13:33:47"/>
    <n v="43314"/>
    <n v="0"/>
    <n v="12.9673445037938"/>
    <n v="0"/>
    <n v="3716.2051648872239"/>
  </r>
  <r>
    <s v="STND-61635"/>
    <s v="School District 64 Consolidated Board of Education"/>
    <s v="Community Consolidated School District 64 (Roosevelt School) - 1001 S Fairview - Park Ridge"/>
    <x v="0"/>
    <s v="Indoor Lighting"/>
    <x v="12"/>
    <n v="0"/>
    <n v="4977.1940000000004"/>
    <n v="1.3571709999999999"/>
    <x v="0"/>
    <x v="1"/>
    <n v="15"/>
    <s v="Qty / 1,000"/>
    <m/>
    <s v="Public-Lighting"/>
    <x v="0"/>
    <n v="3"/>
    <n v="1"/>
    <s v="Lighting"/>
    <n v="0.99829244462109001"/>
    <n v="0.987374621353864"/>
    <n v="4968.6951656134197"/>
    <n v="1.3400362022374499"/>
    <n v="0.71"/>
    <n v="3527.7735675855301"/>
    <n v="0.95142570358858602"/>
    <n v="2979"/>
    <n v="1.17333333333333"/>
    <n v="1.323"/>
    <n v="2.1333333333333301E-2"/>
    <n v="0.72"/>
    <n v="23.497818059751602"/>
    <d v="1900-01-15T18:49:11"/>
    <n v="43337"/>
    <n v="1.4067735389239999"/>
    <n v="90.3399121020623"/>
    <n v="0"/>
    <n v="52916.603513782953"/>
  </r>
  <r>
    <s v="STND-61635"/>
    <s v="School District 64 Consolidated Board of Education"/>
    <s v="Community Consolidated School District 64 (Roosevelt School) - 1001 S Fairview - Park Ridge"/>
    <x v="38"/>
    <s v="Indoor Lighting"/>
    <x v="12"/>
    <n v="0"/>
    <n v="1456.319"/>
    <n v="0.32703300000000002"/>
    <x v="0"/>
    <x v="1"/>
    <n v="8"/>
    <s v="Qty / 1,000"/>
    <m/>
    <s v="Public-Lighting"/>
    <x v="0"/>
    <n v="3"/>
    <n v="1"/>
    <s v="Lighting"/>
    <n v="0.99829244462109001"/>
    <n v="0.987374621353864"/>
    <n v="1453.8322546581401"/>
    <n v="0.32290408454521802"/>
    <n v="0.71"/>
    <n v="1032.22090080728"/>
    <n v="0.229261900027105"/>
    <n v="2979"/>
    <n v="1.17333333333333"/>
    <n v="1.323"/>
    <n v="2.1333333333333301E-2"/>
    <n v="0.72"/>
    <n v="23.497818059751602"/>
    <d v="1900-01-15T18:49:11"/>
    <n v="43337"/>
    <n v="0.33898555948729597"/>
    <n v="26.4333137210571"/>
    <n v="0"/>
    <n v="8257.7672064582403"/>
  </r>
  <r>
    <s v="STND-61636"/>
    <s v="Independence Tube Corporation"/>
    <s v="Independence Tube - Phase 2 - 6226 74th St - Bedford Park"/>
    <x v="0"/>
    <s v="Indoor Lighting"/>
    <x v="10"/>
    <n v="0"/>
    <n v="48073.934000000001"/>
    <n v="8.5975339999999996"/>
    <x v="0"/>
    <x v="0"/>
    <n v="10.827197921178"/>
    <s v="Qty / 1,000"/>
    <m/>
    <s v="Private-Lighting"/>
    <x v="0"/>
    <n v="3"/>
    <n v="1"/>
    <s v="Lighting"/>
    <n v="0.91633259480590001"/>
    <n v="1.30467645558681"/>
    <n v="44051.712684747603"/>
    <n v="11.2170001859071"/>
    <n v="0.71"/>
    <n v="31276.716006170798"/>
    <n v="7.9640701319940099"/>
    <n v="4618"/>
    <n v="1.02"/>
    <n v="1.04"/>
    <n v="1.2E-2"/>
    <n v="0.81"/>
    <n v="15.158077089649201"/>
    <d v="1900-01-09T19:51:10"/>
    <n v="43371"/>
    <n v="13.3155272862145"/>
    <n v="518.25544334997198"/>
    <n v="0"/>
    <n v="338639.19452328712"/>
  </r>
  <r>
    <s v="STND-61636"/>
    <s v="Independence Tube Corporation"/>
    <s v="Independence Tube - Phase 2 - 6226 74th St - Bedford Park"/>
    <x v="0"/>
    <s v="Indoor Lighting"/>
    <x v="10"/>
    <n v="0"/>
    <n v="4578.47"/>
    <n v="0.81881300000000001"/>
    <x v="0"/>
    <x v="0"/>
    <n v="10.827197921178"/>
    <s v="Qty / 1,000"/>
    <m/>
    <s v="Private-Lighting"/>
    <x v="0"/>
    <n v="3"/>
    <n v="1"/>
    <s v="Lighting"/>
    <n v="0.91633259480590001"/>
    <n v="1.30467645558681"/>
    <n v="4195.4012953409701"/>
    <n v="1.0682860426284"/>
    <n v="0.71"/>
    <n v="2978.73491969209"/>
    <n v="0.75848309026616401"/>
    <n v="4618"/>
    <n v="1.02"/>
    <n v="1.04"/>
    <n v="1.2E-2"/>
    <n v="0.81"/>
    <n v="15.158077089649201"/>
    <d v="1900-01-09T19:51:10"/>
    <n v="43371"/>
    <n v="1.26814582458262"/>
    <n v="49.357662298129"/>
    <n v="0"/>
    <n v="32251.352530230513"/>
  </r>
  <r>
    <s v="STND-61637"/>
    <s v="Alpine Cuts, Inc."/>
    <s v="Alpine Cuts Inc. (Great Clips) - 3125 S Ashland Ave Unit 8 - Chicago"/>
    <x v="0"/>
    <s v="Indoor Lighting"/>
    <x v="14"/>
    <n v="0"/>
    <n v="513.42600000000004"/>
    <n v="0.10258100000000001"/>
    <x v="0"/>
    <x v="0"/>
    <n v="12.215978499877799"/>
    <s v="Qty / 1,000"/>
    <m/>
    <s v="Private-Lighting"/>
    <x v="0"/>
    <n v="3"/>
    <n v="1"/>
    <s v="Lighting"/>
    <n v="0.91633259480590001"/>
    <n v="1.30467645558681"/>
    <n v="470.46897882081402"/>
    <n v="0.13383501549054999"/>
    <n v="0.71"/>
    <n v="334.03297496277798"/>
    <n v="9.5022860998290604E-2"/>
    <n v="4093"/>
    <n v="1.1200000000000001"/>
    <n v="1.29"/>
    <n v="1.9E-2"/>
    <n v="0.71"/>
    <n v="17.102369899829"/>
    <d v="1900-01-11T05:11:01"/>
    <n v="43310"/>
    <n v="0.14612404792067901"/>
    <n v="7.98117017642452"/>
    <n v="0"/>
    <n v="4080.5396403955151"/>
  </r>
  <r>
    <s v="STND-61637"/>
    <s v="Alpine Cuts, Inc."/>
    <s v="Alpine Cuts Inc. (Great Clips) - 3125 S Ashland Ave Unit 8 - Chicago"/>
    <x v="0"/>
    <s v="Indoor Lighting"/>
    <x v="14"/>
    <n v="0"/>
    <n v="1393.585"/>
    <n v="0.27843400000000001"/>
    <x v="0"/>
    <x v="0"/>
    <n v="12.215978499877799"/>
    <s v="Qty / 1,000"/>
    <m/>
    <s v="Private-Lighting"/>
    <x v="0"/>
    <n v="3"/>
    <n v="1"/>
    <s v="Lighting"/>
    <n v="0.91633259480590001"/>
    <n v="1.30467645558681"/>
    <n v="1276.98735913258"/>
    <n v="0.36326628423485702"/>
    <n v="0.71"/>
    <n v="906.66102498413204"/>
    <n v="0.25791906180674801"/>
    <n v="4093"/>
    <n v="1.1200000000000001"/>
    <n v="1.29"/>
    <n v="1.9E-2"/>
    <n v="0.71"/>
    <n v="17.102369899829"/>
    <d v="1900-01-11T05:11:01"/>
    <n v="43310"/>
    <n v="0.39662221228830302"/>
    <n v="21.663178413856301"/>
    <n v="0"/>
    <n v="11075.751587883326"/>
  </r>
  <r>
    <s v="STND-61638"/>
    <s v="School District 64 Consolidated Board of Education"/>
    <s v="Community Consolidated School District 64 (Emerson School) - 8101 N Cumberland - Park Ridge"/>
    <x v="0"/>
    <s v="Indoor Lighting"/>
    <x v="12"/>
    <n v="0"/>
    <n v="18664.477999999999"/>
    <n v="5.0893920000000001"/>
    <x v="0"/>
    <x v="1"/>
    <n v="15"/>
    <s v="Qty / 1,000"/>
    <m/>
    <s v="Public-Lighting"/>
    <x v="0"/>
    <n v="3"/>
    <n v="1"/>
    <s v="Lighting"/>
    <n v="0.99829244462109001"/>
    <n v="0.987374621353864"/>
    <n v="18632.607370196602"/>
    <n v="5.0251364989213902"/>
    <n v="0.71"/>
    <n v="13229.1512328396"/>
    <n v="3.5678469142341802"/>
    <n v="2979"/>
    <n v="1.17333333333333"/>
    <n v="1.323"/>
    <n v="2.1333333333333301E-2"/>
    <n v="0.72"/>
    <n v="23.497818059751602"/>
    <d v="1900-01-15T18:49:11"/>
    <n v="43345"/>
    <n v="5.2754015483763599"/>
    <n v="338.77467945811901"/>
    <n v="0"/>
    <n v="198437.26849259401"/>
  </r>
  <r>
    <s v="STND-61638"/>
    <s v="School District 64 Consolidated Board of Education"/>
    <s v="Community Consolidated School District 64 (Emerson School) - 8101 N Cumberland - Park Ridge"/>
    <x v="38"/>
    <s v="Indoor Lighting"/>
    <x v="12"/>
    <n v="0"/>
    <n v="5962.2939999999999"/>
    <n v="1.3389"/>
    <x v="0"/>
    <x v="1"/>
    <n v="8"/>
    <s v="Qty / 1,000"/>
    <m/>
    <s v="Public-Lighting"/>
    <x v="0"/>
    <n v="3"/>
    <n v="1"/>
    <s v="Lighting"/>
    <n v="0.99829244462109001"/>
    <n v="0.987374621353864"/>
    <n v="5952.1130528096601"/>
    <n v="1.3219958805306899"/>
    <n v="0.71"/>
    <n v="4226.0002674948601"/>
    <n v="0.93861707517678905"/>
    <n v="2979"/>
    <n v="1.17333333333333"/>
    <n v="1.323"/>
    <n v="2.1333333333333301E-2"/>
    <n v="0.72"/>
    <n v="23.497818059751602"/>
    <d v="1900-01-15T18:49:11"/>
    <n v="43345"/>
    <n v="1.3878347616220399"/>
    <n v="108.220237323812"/>
    <n v="0"/>
    <n v="33808.00213995888"/>
  </r>
  <r>
    <s v="STND-61638"/>
    <s v="School District 64 Consolidated Board of Education"/>
    <s v="Community Consolidated School District 64 (Emerson School) - 8101 N Cumberland - Park Ridge"/>
    <x v="62"/>
    <s v="Indoor Lighting"/>
    <x v="12"/>
    <n v="0"/>
    <n v="15057.058000000001"/>
    <n v="4.105728"/>
    <x v="0"/>
    <x v="1"/>
    <n v="15"/>
    <s v="Qty / 1,000"/>
    <m/>
    <s v="Public-Lighting"/>
    <x v="0"/>
    <n v="3"/>
    <n v="1"/>
    <s v="Lighting"/>
    <n v="0.99829244462109001"/>
    <n v="0.987374621353864"/>
    <n v="15031.3472396215"/>
    <n v="4.05389162938196"/>
    <n v="0.71"/>
    <n v="10672.2565401313"/>
    <n v="2.87826305686119"/>
    <n v="2979"/>
    <n v="1.17333333333333"/>
    <n v="1.323"/>
    <n v="2.1333333333333301E-2"/>
    <n v="0.72"/>
    <n v="23.497818059751602"/>
    <d v="1900-01-15T18:49:11"/>
    <n v="43345"/>
    <n v="4.2557861230599201"/>
    <n v="273.29722253857398"/>
    <n v="0"/>
    <n v="160083.84810196952"/>
  </r>
  <r>
    <s v="STND-61638"/>
    <s v="School District 64 Consolidated Board of Education"/>
    <s v="Community Consolidated School District 64 (Emerson School) - 8101 N Cumberland - Park Ridge"/>
    <x v="0"/>
    <s v="Indoor Lighting"/>
    <x v="12"/>
    <n v="0"/>
    <n v="3429.663"/>
    <n v="0.93519399999999997"/>
    <x v="0"/>
    <x v="1"/>
    <n v="15"/>
    <s v="Qty / 1,000"/>
    <m/>
    <s v="Public-Lighting"/>
    <x v="0"/>
    <n v="3"/>
    <n v="1"/>
    <s v="Lighting"/>
    <n v="0.99829244462109001"/>
    <n v="0.987374621353864"/>
    <n v="3423.8066604965002"/>
    <n v="0.92338682164240604"/>
    <n v="0.71"/>
    <n v="2430.9027289525202"/>
    <n v="0.65560464336610802"/>
    <n v="2979"/>
    <n v="1.17333333333333"/>
    <n v="1.323"/>
    <n v="2.1333333333333301E-2"/>
    <n v="0.72"/>
    <n v="23.497818059751602"/>
    <d v="1900-01-15T18:49:11"/>
    <n v="43345"/>
    <n v="0.96937392042748605"/>
    <n v="62.251030190845498"/>
    <n v="0"/>
    <n v="36463.540934287805"/>
  </r>
  <r>
    <s v="STND-61639"/>
    <s v="School District 64 Consolidated Board of Education"/>
    <s v="Community Consolidated School District 64 (Washington School) - 1500 Stewart Ave - Park Ridge"/>
    <x v="0"/>
    <s v="Indoor Lighting"/>
    <x v="12"/>
    <n v="0"/>
    <n v="9954.3880000000008"/>
    <n v="2.7143419999999998"/>
    <x v="0"/>
    <x v="1"/>
    <n v="15"/>
    <s v="Qty / 1,000"/>
    <m/>
    <s v="Public-Lighting"/>
    <x v="0"/>
    <n v="3"/>
    <n v="1"/>
    <s v="Lighting"/>
    <n v="0.99829244462109001"/>
    <n v="0.987374621353864"/>
    <n v="9937.3903312268503"/>
    <n v="2.68007240447489"/>
    <n v="0.71"/>
    <n v="7055.5471351710603"/>
    <n v="1.9028514071771701"/>
    <n v="2979"/>
    <n v="1.17333333333333"/>
    <n v="1.323"/>
    <n v="2.1333333333333301E-2"/>
    <n v="0.72"/>
    <n v="23.497818059751602"/>
    <d v="1900-01-15T18:49:11"/>
    <n v="43345"/>
    <n v="2.8135470778479998"/>
    <n v="180.679824204125"/>
    <n v="0"/>
    <n v="105833.20702756591"/>
  </r>
  <r>
    <s v="STND-61639"/>
    <s v="School District 64 Consolidated Board of Education"/>
    <s v="Community Consolidated School District 64 (Washington School) - 1500 Stewart Ave - Park Ridge"/>
    <x v="38"/>
    <s v="Indoor Lighting"/>
    <x v="12"/>
    <n v="0"/>
    <n v="2912.6370000000002"/>
    <n v="0.65406500000000001"/>
    <x v="0"/>
    <x v="1"/>
    <n v="8"/>
    <s v="Qty / 1,000"/>
    <m/>
    <s v="Public-Lighting"/>
    <x v="0"/>
    <n v="3"/>
    <n v="1"/>
    <s v="Lighting"/>
    <n v="0.99829244462109001"/>
    <n v="0.987374621353864"/>
    <n v="2907.6635110238399"/>
    <n v="0.64580718171581497"/>
    <n v="0.71"/>
    <n v="2064.4410928269299"/>
    <n v="0.45852309901822902"/>
    <n v="2979"/>
    <n v="1.17333333333333"/>
    <n v="1.323"/>
    <n v="2.1333333333333301E-2"/>
    <n v="0.72"/>
    <n v="23.497818059751602"/>
    <d v="1900-01-15T18:49:11"/>
    <n v="43345"/>
    <n v="0.67797008242611001"/>
    <n v="52.866609291342499"/>
    <n v="0"/>
    <n v="16515.528742615439"/>
  </r>
  <r>
    <s v="STND-61639"/>
    <s v="School District 64 Consolidated Board of Education"/>
    <s v="Community Consolidated School District 64 (Washington School) - 1500 Stewart Ave - Park Ridge"/>
    <x v="0"/>
    <s v="Indoor Lighting"/>
    <x v="12"/>
    <n v="0"/>
    <n v="1118.8230000000001"/>
    <n v="0.30507800000000002"/>
    <x v="0"/>
    <x v="1"/>
    <n v="15"/>
    <s v="Qty / 1,000"/>
    <m/>
    <s v="Public-Lighting"/>
    <x v="0"/>
    <n v="3"/>
    <n v="1"/>
    <s v="Lighting"/>
    <n v="0.99829244462109001"/>
    <n v="0.987374621353864"/>
    <n v="1116.9125477683001"/>
    <n v="0.30122627473339397"/>
    <n v="0.71"/>
    <n v="793.00790891549502"/>
    <n v="0.21387065506071001"/>
    <n v="2979"/>
    <n v="1.17333333333333"/>
    <n v="1.323"/>
    <n v="2.1333333333333301E-2"/>
    <n v="0.72"/>
    <n v="23.497818059751602"/>
    <d v="1900-01-15T18:49:11"/>
    <n v="43345"/>
    <n v="0.31622813758019902"/>
    <n v="20.307500868514602"/>
    <n v="0"/>
    <n v="11895.118633732425"/>
  </r>
  <r>
    <s v="STND-61640"/>
    <s v="School District U-46"/>
    <s v="School District U-46 (Illinois Park Elementary) - 1350 Wing St - Elgin"/>
    <x v="0"/>
    <s v="Indoor Lighting"/>
    <x v="12"/>
    <n v="0"/>
    <n v="27813.731"/>
    <n v="7.5841919999999998"/>
    <x v="0"/>
    <x v="1"/>
    <n v="15"/>
    <s v="Qty / 1,000"/>
    <m/>
    <s v="Public-Lighting"/>
    <x v="0"/>
    <n v="2"/>
    <n v="1"/>
    <s v="Lighting"/>
    <n v="0.98996686498346598"/>
    <n v="2.5626279547341602"/>
    <n v="27534.6720815634"/>
    <n v="19.435462433271201"/>
    <n v="0.71"/>
    <n v="19549.61717791"/>
    <n v="13.799178327622499"/>
    <n v="2979"/>
    <n v="1.17333333333333"/>
    <n v="1.323"/>
    <n v="2.1333333333333301E-2"/>
    <n v="0.72"/>
    <n v="23.497818059751602"/>
    <d v="1900-01-15T18:49:11"/>
    <n v="43411"/>
    <n v="20.403399715788201"/>
    <n v="500.63040148297199"/>
    <n v="0"/>
    <n v="293244.25766865001"/>
  </r>
  <r>
    <s v="STND-61640"/>
    <s v="School District U-46"/>
    <s v="School District U-46 (Illinois Park Elementary) - 1350 Wing St - Elgin"/>
    <x v="0"/>
    <s v="Indoor Lighting"/>
    <x v="12"/>
    <n v="0"/>
    <n v="557.66899999999998"/>
    <n v="0.152064"/>
    <x v="0"/>
    <x v="1"/>
    <n v="15"/>
    <s v="Qty / 1,000"/>
    <m/>
    <s v="Public-Lighting"/>
    <x v="0"/>
    <n v="2"/>
    <n v="1"/>
    <s v="Lighting"/>
    <n v="0.98996686498346598"/>
    <n v="2.5626279547341602"/>
    <n v="552.07383162846395"/>
    <n v="0.38968345730869602"/>
    <n v="0.71"/>
    <n v="391.97242045620999"/>
    <n v="0.27667525468917398"/>
    <n v="2979"/>
    <n v="1.17333333333333"/>
    <n v="1.323"/>
    <n v="2.1333333333333301E-2"/>
    <n v="0.72"/>
    <n v="23.497818059751602"/>
    <d v="1900-01-15T18:49:11"/>
    <n v="43411"/>
    <n v="0.40909072111855999"/>
    <n v="10.037706029608399"/>
    <n v="0"/>
    <n v="5879.5863068431499"/>
  </r>
  <r>
    <s v="STND-61640"/>
    <s v="School District U-46"/>
    <s v="School District U-46 (Illinois Park Elementary) - 1350 Wing St - Elgin"/>
    <x v="0"/>
    <s v="Indoor Lighting"/>
    <x v="12"/>
    <n v="0"/>
    <n v="2352.665"/>
    <n v="0.64151999999999998"/>
    <x v="0"/>
    <x v="1"/>
    <n v="15"/>
    <s v="Qty / 1,000"/>
    <m/>
    <s v="Public-Lighting"/>
    <x v="0"/>
    <n v="2"/>
    <n v="1"/>
    <s v="Lighting"/>
    <n v="0.98996686498346598"/>
    <n v="2.5626279547341602"/>
    <n v="2329.06039440633"/>
    <n v="1.64397708552106"/>
    <n v="0.71"/>
    <n v="1653.63288002849"/>
    <n v="1.16722373071995"/>
    <n v="2979"/>
    <n v="1.17333333333333"/>
    <n v="1.323"/>
    <n v="2.1333333333333301E-2"/>
    <n v="0.72"/>
    <n v="23.497818059751602"/>
    <d v="1900-01-15T18:49:11"/>
    <n v="43411"/>
    <n v="1.7258514797189299"/>
    <n v="42.346552625569601"/>
    <n v="0"/>
    <n v="24804.493200427351"/>
  </r>
  <r>
    <s v="STND-61640"/>
    <s v="School District U-46"/>
    <s v="School District U-46 (Illinois Park Elementary) - 1350 Wing St - Elgin"/>
    <x v="0"/>
    <s v="Indoor Lighting"/>
    <x v="12"/>
    <n v="0"/>
    <n v="5144.4949999999999"/>
    <n v="1.40279"/>
    <x v="0"/>
    <x v="1"/>
    <n v="15"/>
    <s v="Qty / 1,000"/>
    <m/>
    <s v="Public-Lighting"/>
    <x v="0"/>
    <n v="2"/>
    <n v="1"/>
    <s v="Lighting"/>
    <n v="0.98996686498346598"/>
    <n v="2.5626279547341602"/>
    <n v="5092.8795870731101"/>
    <n v="3.5948288686215402"/>
    <n v="0.71"/>
    <n v="3615.9445068219102"/>
    <n v="2.55232849672129"/>
    <n v="2979"/>
    <n v="1.17333333333333"/>
    <n v="1.323"/>
    <n v="2.1333333333333301E-2"/>
    <n v="0.72"/>
    <n v="23.497818059751602"/>
    <d v="1900-01-15T18:49:11"/>
    <n v="43411"/>
    <n v="3.7738608262172799"/>
    <n v="92.597810674056603"/>
    <n v="0"/>
    <n v="54239.167602328656"/>
  </r>
  <r>
    <s v="STND-61640"/>
    <s v="School District U-46"/>
    <s v="School District U-46 (Illinois Park Elementary) - 1350 Wing St - Elgin"/>
    <x v="7"/>
    <s v="Indoor Lighting"/>
    <x v="12"/>
    <n v="0"/>
    <n v="936.88400000000001"/>
    <n v="0.84268799999999999"/>
    <x v="0"/>
    <x v="1"/>
    <n v="8"/>
    <s v="Qty / 1,000"/>
    <m/>
    <s v="Public-Lighting"/>
    <x v="0"/>
    <n v="2"/>
    <n v="1"/>
    <s v="Lighting"/>
    <n v="0.98996686498346598"/>
    <n v="2.5626279547341602"/>
    <n v="927.48411633316903"/>
    <n v="2.15949582591902"/>
    <n v="0.71"/>
    <n v="658.51372259655"/>
    <n v="1.5332420364025099"/>
    <n v="2979"/>
    <n v="1.17333333333333"/>
    <n v="1.323"/>
    <n v="2.1333333333333301E-2"/>
    <n v="0.72"/>
    <n v="23.497818059751602"/>
    <d v="1900-01-15T18:49:11"/>
    <n v="43411"/>
    <n v="2.86363504782992"/>
    <n v="16.863347569694"/>
    <n v="0"/>
    <n v="5268.1097807724"/>
  </r>
  <r>
    <s v="STND-61640"/>
    <s v="School District U-46"/>
    <s v="School District U-46 (Illinois Park Elementary) - 1350 Wing St - Elgin"/>
    <x v="38"/>
    <s v="Indoor Lighting"/>
    <x v="12"/>
    <n v="0"/>
    <n v="1795.604"/>
    <n v="0.403223"/>
    <x v="0"/>
    <x v="1"/>
    <n v="8"/>
    <s v="Qty / 1,000"/>
    <m/>
    <s v="Public-Lighting"/>
    <x v="0"/>
    <n v="2"/>
    <n v="1"/>
    <s v="Lighting"/>
    <n v="0.98996686498346598"/>
    <n v="2.5626279547341602"/>
    <n v="1777.58846263177"/>
    <n v="1.0333105317917699"/>
    <n v="0.71"/>
    <n v="1262.0878084685601"/>
    <n v="0.73365047757215895"/>
    <n v="2979"/>
    <n v="1.17333333333333"/>
    <n v="1.323"/>
    <n v="2.1333333333333301E-2"/>
    <n v="0.72"/>
    <n v="23.497818059751602"/>
    <d v="1900-01-15T18:49:11"/>
    <n v="43411"/>
    <n v="1.0847721212225701"/>
    <n v="32.319790229668598"/>
    <n v="0"/>
    <n v="10096.702467748481"/>
  </r>
  <r>
    <s v="STND-61640"/>
    <s v="School District U-46"/>
    <s v="School District U-46 (Illinois Park Elementary) - 1350 Wing St - Elgin"/>
    <x v="1"/>
    <s v="Outdoor &amp; Garage Lighting"/>
    <x v="1"/>
    <n v="0"/>
    <n v="22244.911"/>
    <n v="0"/>
    <x v="0"/>
    <x v="1"/>
    <n v="10.1978380583316"/>
    <s v="Qty / 1,000"/>
    <m/>
    <s v="Public-Lighting"/>
    <x v="0"/>
    <n v="2"/>
    <n v="1"/>
    <s v="Lighting"/>
    <n v="0.98996686498346598"/>
    <n v="2.5626279547341602"/>
    <n v="22021.724804506201"/>
    <n v="0"/>
    <n v="0.71"/>
    <n v="15635.4246111994"/>
    <n v="0"/>
    <n v="4903"/>
    <n v="1"/>
    <n v="1"/>
    <n v="0"/>
    <n v="0"/>
    <n v="14.276973281664301"/>
    <d v="1900-01-09T04:44:53"/>
    <n v="43411"/>
    <n v="0"/>
    <n v="0"/>
    <n v="0"/>
    <n v="159447.5281582638"/>
  </r>
  <r>
    <s v="STND-61640"/>
    <s v="School District U-46"/>
    <s v="School District U-46 (Illinois Park Elementary) - 1350 Wing St - Elgin"/>
    <x v="0"/>
    <s v="Indoor Lighting"/>
    <x v="12"/>
    <n v="0"/>
    <n v="780.73599999999999"/>
    <n v="0.21289"/>
    <x v="0"/>
    <x v="1"/>
    <n v="15"/>
    <s v="Qty / 1,000"/>
    <m/>
    <s v="Public-Lighting"/>
    <x v="0"/>
    <n v="2"/>
    <n v="1"/>
    <s v="Lighting"/>
    <n v="0.98996686498346598"/>
    <n v="2.5626279547341602"/>
    <n v="772.90277029973095"/>
    <n v="0.54555786528335604"/>
    <n v="0.71"/>
    <n v="548.76096691280895"/>
    <n v="0.38734608435118301"/>
    <n v="2979"/>
    <n v="1.17333333333333"/>
    <n v="1.323"/>
    <n v="2.1333333333333301E-2"/>
    <n v="0.72"/>
    <n v="23.497818059751602"/>
    <d v="1900-01-15T18:49:11"/>
    <n v="43411"/>
    <n v="0.57272808566741795"/>
    <n v="14.0527776418133"/>
    <n v="0"/>
    <n v="8231.4145036921345"/>
  </r>
  <r>
    <s v="STND-61640"/>
    <s v="School District U-46"/>
    <s v="School District U-46 (Illinois Park Elementary) - 1350 Wing St - Elgin"/>
    <x v="0"/>
    <s v="Indoor Lighting"/>
    <x v="12"/>
    <n v="0"/>
    <n v="996.83299999999997"/>
    <n v="0.271814"/>
    <x v="0"/>
    <x v="1"/>
    <n v="15"/>
    <s v="Qty / 1,000"/>
    <m/>
    <s v="Public-Lighting"/>
    <x v="0"/>
    <n v="2"/>
    <n v="1"/>
    <s v="Lighting"/>
    <n v="0.98996686498346598"/>
    <n v="2.5626279547341602"/>
    <n v="986.831639922063"/>
    <n v="0.69655815488811201"/>
    <n v="0.71"/>
    <n v="700.65046434466501"/>
    <n v="0.494556289970559"/>
    <n v="2979"/>
    <n v="1.17333333333333"/>
    <n v="1.323"/>
    <n v="2.1333333333333301E-2"/>
    <n v="0.72"/>
    <n v="23.497818059751602"/>
    <d v="1900-01-15T18:49:11"/>
    <n v="43411"/>
    <n v="0.73124858789799296"/>
    <n v="17.9423934531284"/>
    <n v="0"/>
    <n v="10509.756965169976"/>
  </r>
  <r>
    <s v="STND-61640"/>
    <s v="School District U-46"/>
    <s v="School District U-46 (Illinois Park Elementary) - 1350 Wing St - Elgin"/>
    <x v="0"/>
    <s v="Indoor Lighting"/>
    <x v="12"/>
    <n v="0"/>
    <n v="808.62"/>
    <n v="0.22049299999999999"/>
    <x v="0"/>
    <x v="1"/>
    <n v="15"/>
    <s v="Qty / 1,000"/>
    <m/>
    <s v="Public-Lighting"/>
    <x v="0"/>
    <n v="2"/>
    <n v="1"/>
    <s v="Lighting"/>
    <n v="0.98996686498346598"/>
    <n v="2.5626279547341602"/>
    <n v="800.50700636293004"/>
    <n v="0.56504152562319998"/>
    <n v="0.71"/>
    <n v="568.35997451768003"/>
    <n v="0.40117948319247199"/>
    <n v="2979"/>
    <n v="1.17333333333333"/>
    <n v="1.323"/>
    <n v="2.1333333333333301E-2"/>
    <n v="0.72"/>
    <n v="23.497818059751602"/>
    <d v="1900-01-15T18:49:11"/>
    <n v="43411"/>
    <n v="0.59318208367262903"/>
    <n v="14.5546728429624"/>
    <n v="0"/>
    <n v="8525.3996177652007"/>
  </r>
  <r>
    <s v="STND-61641"/>
    <s v="School District 64 Consolidated Board of Education"/>
    <s v="Community Consolidated School District 64 (Lincoln School) 200 S Lincoln Ave - Park Ridge"/>
    <x v="0"/>
    <s v="Indoor Lighting"/>
    <x v="12"/>
    <n v="0"/>
    <n v="13272.517"/>
    <n v="3.6191230000000001"/>
    <x v="0"/>
    <x v="1"/>
    <n v="15"/>
    <s v="Qty / 1,000"/>
    <m/>
    <s v="Public-Lighting"/>
    <x v="0"/>
    <n v="3"/>
    <n v="1"/>
    <s v="Lighting"/>
    <n v="0.99829244462109001"/>
    <n v="0.987374621353864"/>
    <n v="13249.853442205"/>
    <n v="3.5734302017580601"/>
    <n v="0.71"/>
    <n v="9407.3959439655391"/>
    <n v="2.53713544324822"/>
    <n v="2979"/>
    <n v="1.17333333333333"/>
    <n v="1.323"/>
    <n v="2.1333333333333301E-2"/>
    <n v="0.72"/>
    <n v="23.497818059751602"/>
    <d v="1900-01-15T18:49:11"/>
    <n v="43345"/>
    <n v="3.7513964493134901"/>
    <n v="240.90642622190899"/>
    <n v="0"/>
    <n v="141110.9391594831"/>
  </r>
  <r>
    <s v="STND-61641"/>
    <s v="School District 64 Consolidated Board of Education"/>
    <s v="Community Consolidated School District 64 (Lincoln School) 200 S Lincoln Ave - Park Ridge"/>
    <x v="38"/>
    <s v="Indoor Lighting"/>
    <x v="12"/>
    <n v="0"/>
    <n v="3883.5160000000001"/>
    <n v="0.87208699999999995"/>
    <x v="0"/>
    <x v="1"/>
    <n v="8"/>
    <s v="Qty / 1,000"/>
    <m/>
    <s v="Public-Lighting"/>
    <x v="0"/>
    <n v="3"/>
    <n v="1"/>
    <s v="Lighting"/>
    <n v="0.99829244462109001"/>
    <n v="0.987374621353864"/>
    <n v="3876.8846813651198"/>
    <n v="0.86107657141262695"/>
    <n v="0.71"/>
    <n v="2752.5881237692302"/>
    <n v="0.61136436570296504"/>
    <n v="2979"/>
    <n v="1.17333333333333"/>
    <n v="1.323"/>
    <n v="2.1333333333333301E-2"/>
    <n v="0.72"/>
    <n v="23.497818059751602"/>
    <d v="1900-01-15T18:49:11"/>
    <n v="43345"/>
    <n v="0.90396045541764003"/>
    <n v="70.488812388456694"/>
    <n v="0"/>
    <n v="22020.704990153841"/>
  </r>
  <r>
    <s v="STND-61642"/>
    <s v="School District 64 Consolidated Board of Education"/>
    <s v="Community Consolidated School District 64 (Field School) - 707 Wisner - Park Ridge"/>
    <x v="0"/>
    <s v="Indoor Lighting"/>
    <x v="12"/>
    <n v="0"/>
    <n v="5228.1450000000004"/>
    <n v="1.4256"/>
    <x v="0"/>
    <x v="1"/>
    <n v="15"/>
    <s v="Qty / 1,000"/>
    <m/>
    <s v="Public-Lighting"/>
    <x v="0"/>
    <n v="3"/>
    <n v="1"/>
    <s v="Lighting"/>
    <n v="0.99829244462109001"/>
    <n v="0.987374621353864"/>
    <n v="5219.2176528835298"/>
    <n v="1.40760126020207"/>
    <n v="0.71"/>
    <n v="3705.6445335473099"/>
    <n v="0.99939689474346904"/>
    <n v="2979"/>
    <n v="1.17333333333333"/>
    <n v="1.323"/>
    <n v="2.1333333333333301E-2"/>
    <n v="0.72"/>
    <n v="23.497818059751602"/>
    <d v="1900-01-15T18:49:11"/>
    <n v="43344"/>
    <n v="1.47770351495136"/>
    <n v="94.894866416064204"/>
    <n v="0"/>
    <n v="55584.668003209648"/>
  </r>
  <r>
    <s v="STND-61642"/>
    <s v="School District 64 Consolidated Board of Education"/>
    <s v="Community Consolidated School District 64 (Field School) - 707 Wisner - Park Ridge"/>
    <x v="0"/>
    <s v="Indoor Lighting"/>
    <x v="12"/>
    <n v="0"/>
    <n v="8365.0319999999992"/>
    <n v="2.2809599999999999"/>
    <x v="0"/>
    <x v="1"/>
    <n v="15"/>
    <s v="Qty / 1,000"/>
    <m/>
    <s v="Public-Lighting"/>
    <x v="0"/>
    <n v="3"/>
    <n v="1"/>
    <s v="Lighting"/>
    <n v="0.99829244462109001"/>
    <n v="0.987374621353864"/>
    <n v="8350.7482446136491"/>
    <n v="2.25216201632331"/>
    <n v="0.71"/>
    <n v="5929.0312536756901"/>
    <n v="1.5990350315895501"/>
    <n v="2979"/>
    <n v="1.17333333333333"/>
    <n v="1.323"/>
    <n v="2.1333333333333301E-2"/>
    <n v="0.72"/>
    <n v="23.497818059751602"/>
    <d v="1900-01-15T18:49:11"/>
    <n v="43344"/>
    <n v="2.3643256239221802"/>
    <n v="151.83178626570299"/>
    <n v="0"/>
    <n v="88935.468805135344"/>
  </r>
  <r>
    <s v="STND-61642"/>
    <s v="School District 64 Consolidated Board of Education"/>
    <s v="Community Consolidated School District 64 (Field School) - 707 Wisner - Park Ridge"/>
    <x v="38"/>
    <s v="Indoor Lighting"/>
    <x v="12"/>
    <n v="0"/>
    <n v="1456.319"/>
    <n v="0.32703300000000002"/>
    <x v="0"/>
    <x v="1"/>
    <n v="8"/>
    <s v="Qty / 1,000"/>
    <m/>
    <s v="Public-Lighting"/>
    <x v="0"/>
    <n v="3"/>
    <n v="1"/>
    <s v="Lighting"/>
    <n v="0.99829244462109001"/>
    <n v="0.987374621353864"/>
    <n v="1453.8322546581401"/>
    <n v="0.32290408454521802"/>
    <n v="0.71"/>
    <n v="1032.22090080728"/>
    <n v="0.229261900027105"/>
    <n v="2979"/>
    <n v="1.17333333333333"/>
    <n v="1.323"/>
    <n v="2.1333333333333301E-2"/>
    <n v="0.72"/>
    <n v="23.497818059751602"/>
    <d v="1900-01-15T18:49:11"/>
    <n v="43344"/>
    <n v="0.33898555948729597"/>
    <n v="26.4333137210571"/>
    <n v="0"/>
    <n v="8257.7672064582403"/>
  </r>
  <r>
    <s v="STND-61643"/>
    <s v="School District 64 Consolidated Board of Education"/>
    <s v="Community Consolidated School District 64 (Carpenter School) 300 N Hamlin - Park Ridge"/>
    <x v="0"/>
    <s v="Indoor Lighting"/>
    <x v="12"/>
    <n v="0"/>
    <n v="10421.436"/>
    <n v="2.8416960000000002"/>
    <x v="0"/>
    <x v="1"/>
    <n v="15"/>
    <s v="Qty / 1,000"/>
    <m/>
    <s v="Public-Lighting"/>
    <x v="0"/>
    <n v="3"/>
    <n v="1"/>
    <s v="Lighting"/>
    <n v="0.99829244462109001"/>
    <n v="0.987374621353864"/>
    <n v="10403.640820902199"/>
    <n v="2.8058185120027899"/>
    <n v="0.71"/>
    <n v="7386.5849828405899"/>
    <n v="1.99213114352198"/>
    <n v="2979"/>
    <n v="1.17333333333333"/>
    <n v="1.323"/>
    <n v="2.1333333333333301E-2"/>
    <n v="0.72"/>
    <n v="23.497818059751602"/>
    <d v="1900-01-15T18:49:11"/>
    <n v="43397"/>
    <n v="2.9455556731363801"/>
    <n v="189.15710583458599"/>
    <n v="0"/>
    <n v="110798.77474260885"/>
  </r>
  <r>
    <s v="STND-61643"/>
    <s v="School District 64 Consolidated Board of Education"/>
    <s v="Community Consolidated School District 64 (Carpenter School) 300 N Hamlin - Park Ridge"/>
    <x v="0"/>
    <s v="Indoor Lighting"/>
    <x v="12"/>
    <n v="0"/>
    <n v="4977.1940000000004"/>
    <n v="1.3571709999999999"/>
    <x v="0"/>
    <x v="1"/>
    <n v="15"/>
    <s v="Qty / 1,000"/>
    <m/>
    <s v="Public-Lighting"/>
    <x v="0"/>
    <n v="3"/>
    <n v="1"/>
    <s v="Lighting"/>
    <n v="0.99829244462109001"/>
    <n v="0.987374621353864"/>
    <n v="4968.6951656134197"/>
    <n v="1.3400362022374499"/>
    <n v="0.71"/>
    <n v="3527.7735675855301"/>
    <n v="0.95142570358858602"/>
    <n v="2979"/>
    <n v="1.17333333333333"/>
    <n v="1.323"/>
    <n v="2.1333333333333301E-2"/>
    <n v="0.72"/>
    <n v="23.497818059751602"/>
    <d v="1900-01-15T18:49:11"/>
    <n v="43397"/>
    <n v="1.4067735389239999"/>
    <n v="90.3399121020623"/>
    <n v="0"/>
    <n v="52916.603513782953"/>
  </r>
  <r>
    <s v="STND-61643"/>
    <s v="School District 64 Consolidated Board of Education"/>
    <s v="Community Consolidated School District 64 (Carpenter School) 300 N Hamlin - Park Ridge"/>
    <x v="38"/>
    <s v="Indoor Lighting"/>
    <x v="12"/>
    <n v="0"/>
    <n v="1456.319"/>
    <n v="0.32703300000000002"/>
    <x v="0"/>
    <x v="1"/>
    <n v="8"/>
    <s v="Qty / 1,000"/>
    <m/>
    <s v="Public-Lighting"/>
    <x v="0"/>
    <n v="3"/>
    <n v="1"/>
    <s v="Lighting"/>
    <n v="0.99829244462109001"/>
    <n v="0.987374621353864"/>
    <n v="1453.8322546581401"/>
    <n v="0.32290408454521802"/>
    <n v="0.71"/>
    <n v="1032.22090080728"/>
    <n v="0.229261900027105"/>
    <n v="2979"/>
    <n v="1.17333333333333"/>
    <n v="1.323"/>
    <n v="2.1333333333333301E-2"/>
    <n v="0.72"/>
    <n v="23.497818059751602"/>
    <d v="1900-01-15T18:49:11"/>
    <n v="43397"/>
    <n v="0.33898555948729597"/>
    <n v="26.4333137210571"/>
    <n v="0"/>
    <n v="8257.7672064582403"/>
  </r>
  <r>
    <s v="STND-61646"/>
    <s v="Gailco Limited Partneship"/>
    <s v="Gailco Limited Partnership - 1515 W Jefferson Street - Joliet"/>
    <x v="0"/>
    <s v="Indoor Lighting"/>
    <x v="13"/>
    <n v="0"/>
    <n v="1877.204"/>
    <n v="0.25655"/>
    <x v="0"/>
    <x v="0"/>
    <n v="8.9750493627714896"/>
    <s v="Qty / 1,000"/>
    <m/>
    <s v="Private-Lighting"/>
    <x v="0"/>
    <n v="3"/>
    <n v="1"/>
    <s v="Lighting"/>
    <n v="0.91633259480590001"/>
    <n v="1.30467645558681"/>
    <n v="1720.14321230001"/>
    <n v="0.33471474468079498"/>
    <n v="0.71"/>
    <n v="1221.30168073301"/>
    <n v="0.23764746872336501"/>
    <n v="5571"/>
    <n v="1.17"/>
    <n v="1.31"/>
    <n v="2.1000000000000001E-2"/>
    <n v="0.68"/>
    <n v="12.565069107880101"/>
    <d v="1900-01-07T23:24:04"/>
    <n v="43338"/>
    <n v="0.37574623336416202"/>
    <n v="30.874365348974599"/>
    <n v="0"/>
    <n v="10961.24287141455"/>
  </r>
  <r>
    <s v="STND-61646"/>
    <s v="Gailco Limited Partneship"/>
    <s v="Gailco Limited Partnership - 1515 W Jefferson Street - Joliet"/>
    <x v="1"/>
    <s v="Outdoor &amp; Garage Lighting"/>
    <x v="1"/>
    <n v="0"/>
    <n v="77663.520000000004"/>
    <n v="0"/>
    <x v="0"/>
    <x v="0"/>
    <n v="10.1978380583316"/>
    <s v="Qty / 1,000"/>
    <m/>
    <s v="Private-Lighting"/>
    <x v="0"/>
    <n v="3"/>
    <n v="1"/>
    <s v="Lighting"/>
    <n v="0.91633259480590001"/>
    <n v="1.30467645558681"/>
    <n v="71165.614803359902"/>
    <n v="0"/>
    <n v="0.71"/>
    <n v="50527.586510385503"/>
    <n v="0"/>
    <n v="4903"/>
    <n v="1"/>
    <n v="1"/>
    <n v="0"/>
    <n v="0"/>
    <n v="14.276973281664301"/>
    <d v="1900-01-09T04:44:53"/>
    <n v="43338"/>
    <n v="0"/>
    <n v="0"/>
    <n v="0"/>
    <n v="515272.14471125166"/>
  </r>
  <r>
    <s v="STND-61647"/>
    <s v="W Diamond Group Corporation"/>
    <s v="W Diamond Group - 1680 E Touhy Ave - Des Plaines"/>
    <x v="10"/>
    <s v="Compressed Air"/>
    <x v="10"/>
    <n v="0"/>
    <n v="108945"/>
    <n v="17.475000000000001"/>
    <x v="4"/>
    <x v="0"/>
    <n v="10"/>
    <s v="ΔkWpeak / CF"/>
    <n v="0.95"/>
    <s v="Private-Non-Lighting"/>
    <x v="2"/>
    <n v="3"/>
    <n v="1"/>
    <s v="Non-Lighting"/>
    <n v="0.98952339343681495"/>
    <n v="0.43468415683807998"/>
    <n v="107803.626097974"/>
    <n v="7.5961056407454599"/>
    <n v="0.7"/>
    <n v="75462.538268581702"/>
    <n v="5.3172739485218203"/>
    <n v="4618"/>
    <n v="1.02"/>
    <n v="1.04"/>
    <n v="1.2E-2"/>
    <n v="0.81"/>
    <n v="15.158077089649201"/>
    <d v="1900-01-09T19:51:10"/>
    <n v="43378"/>
    <n v="7.9959006744689001"/>
    <n v="0"/>
    <n v="0"/>
    <n v="754625.38268581708"/>
  </r>
  <r>
    <s v="STND-61647"/>
    <s v="W Diamond Group Corporation"/>
    <s v="W Diamond Group - 1680 E Touhy Ave - Des Plaines"/>
    <x v="20"/>
    <s v="Compressed Air"/>
    <x v="10"/>
    <n v="0"/>
    <n v="1820"/>
    <n v="0.4"/>
    <x v="4"/>
    <x v="0"/>
    <n v="10"/>
    <s v="ΔkWpeak / CF"/>
    <n v="0.95"/>
    <s v="Private-Non-Lighting"/>
    <x v="2"/>
    <n v="3"/>
    <n v="1"/>
    <s v="Non-Lighting"/>
    <n v="0.98952339343681495"/>
    <n v="0.43468415683807998"/>
    <n v="1800.932576055"/>
    <n v="0.173873662735232"/>
    <n v="0.7"/>
    <n v="1260.6528032384999"/>
    <n v="0.12171156391466301"/>
    <n v="4618"/>
    <n v="1.02"/>
    <n v="1.04"/>
    <n v="1.2E-2"/>
    <n v="0.81"/>
    <n v="15.158077089649201"/>
    <d v="1900-01-09T19:51:10"/>
    <n v="43378"/>
    <n v="0.18302490814235001"/>
    <n v="0"/>
    <n v="0"/>
    <n v="12606.528032384998"/>
  </r>
  <r>
    <s v="STND-61648"/>
    <s v="Solomon Schechter Day School of Metropolitan Chicago"/>
    <s v="Solomon Schechter Day School - 3210 Dundee Road - Northbrook"/>
    <x v="0"/>
    <s v="Indoor Lighting"/>
    <x v="12"/>
    <n v="0"/>
    <n v="34129.330999999998"/>
    <n v="9.306317"/>
    <x v="0"/>
    <x v="0"/>
    <n v="15"/>
    <s v="Qty / 1,000"/>
    <m/>
    <s v="Private-Lighting"/>
    <x v="0"/>
    <n v="3"/>
    <n v="1"/>
    <s v="Lighting"/>
    <n v="0.91633259480590001"/>
    <n v="1.30467645558681"/>
    <n v="31273.8184342194"/>
    <n v="12.1417326781272"/>
    <n v="0.71"/>
    <n v="22204.411088295801"/>
    <n v="8.6206302014703393"/>
    <n v="2979"/>
    <n v="1.17333333333333"/>
    <n v="1.323"/>
    <n v="2.1333333333333301E-2"/>
    <n v="0.72"/>
    <n v="23.497818059751602"/>
    <d v="1900-01-15T18:49:11"/>
    <n v="43427"/>
    <n v="12.746422984512501"/>
    <n v="568.614880622172"/>
    <n v="0"/>
    <n v="333066.16632443701"/>
  </r>
  <r>
    <s v="STND-61649"/>
    <s v="Community Consolidated School District #62"/>
    <s v="Community Consolidated School District #62 - 1850 Plainfield Dr - Des Plaines"/>
    <x v="1"/>
    <s v="Outdoor &amp; Garage Lighting"/>
    <x v="1"/>
    <n v="0"/>
    <n v="14169.67"/>
    <n v="0"/>
    <x v="0"/>
    <x v="1"/>
    <n v="10.1978380583316"/>
    <s v="Qty / 1,000"/>
    <m/>
    <s v="Public-Lighting"/>
    <x v="0"/>
    <n v="3"/>
    <n v="1"/>
    <s v="Lighting"/>
    <n v="0.99829244462109001"/>
    <n v="0.987374621353864"/>
    <n v="14145.4745037741"/>
    <n v="0"/>
    <n v="0.71"/>
    <n v="10043.2868976796"/>
    <n v="0"/>
    <n v="4903"/>
    <n v="1"/>
    <n v="1"/>
    <n v="0"/>
    <n v="0"/>
    <n v="14.276973281664301"/>
    <d v="1900-01-09T04:44:53"/>
    <n v="43369"/>
    <n v="0"/>
    <n v="0"/>
    <n v="0"/>
    <n v="102419.81335590013"/>
  </r>
  <r>
    <s v="STND-61650"/>
    <s v="Cedar State LLC"/>
    <s v="Cedar State LLC dba Comfort Inn - 595 Tracy Trail - Crystal Lake"/>
    <x v="1"/>
    <s v="Outdoor &amp; Garage Lighting"/>
    <x v="1"/>
    <n v="0"/>
    <n v="1421.87"/>
    <n v="0"/>
    <x v="0"/>
    <x v="0"/>
    <n v="10.1978380583316"/>
    <s v="Qty / 1,000"/>
    <m/>
    <s v="Private-Lighting"/>
    <x v="0"/>
    <n v="3"/>
    <n v="1"/>
    <s v="Lighting"/>
    <n v="0.91633259480590001"/>
    <n v="1.30467645558681"/>
    <n v="1302.90582657666"/>
    <n v="0"/>
    <n v="0.71"/>
    <n v="925.06313686943201"/>
    <n v="0"/>
    <n v="4903"/>
    <n v="1"/>
    <n v="1"/>
    <n v="0"/>
    <n v="0"/>
    <n v="14.276973281664301"/>
    <d v="1900-01-09T04:44:53"/>
    <n v="43369"/>
    <n v="0"/>
    <n v="0"/>
    <n v="0"/>
    <n v="9433.6440635267081"/>
  </r>
  <r>
    <s v="STND-61650"/>
    <s v="Cedar State LLC"/>
    <s v="Cedar State LLC dba Comfort Inn - 595 Tracy Trail - Crystal Lake"/>
    <x v="1"/>
    <s v="Outdoor &amp; Garage Lighting"/>
    <x v="1"/>
    <n v="0"/>
    <n v="3039.86"/>
    <n v="0"/>
    <x v="0"/>
    <x v="0"/>
    <n v="10.1978380583316"/>
    <s v="Qty / 1,000"/>
    <m/>
    <s v="Private-Lighting"/>
    <x v="0"/>
    <n v="3"/>
    <n v="1"/>
    <s v="Lighting"/>
    <n v="0.91633259480590001"/>
    <n v="1.30467645558681"/>
    <n v="2785.5228016466599"/>
    <n v="0"/>
    <n v="0.71"/>
    <n v="1977.72118916913"/>
    <n v="0"/>
    <n v="4903"/>
    <n v="1"/>
    <n v="1"/>
    <n v="0"/>
    <n v="0"/>
    <n v="14.276973281664301"/>
    <d v="1900-01-09T04:44:53"/>
    <n v="43369"/>
    <n v="0"/>
    <n v="0"/>
    <n v="0"/>
    <n v="20168.480411677781"/>
  </r>
  <r>
    <s v="STND-61650"/>
    <s v="Cedar State LLC"/>
    <s v="Cedar State LLC dba Comfort Inn - 595 Tracy Trail - Crystal Lake"/>
    <x v="1"/>
    <s v="Outdoor &amp; Garage Lighting"/>
    <x v="1"/>
    <n v="0"/>
    <n v="3902.788"/>
    <n v="0"/>
    <x v="0"/>
    <x v="0"/>
    <n v="10.1978380583316"/>
    <s v="Qty / 1,000"/>
    <m/>
    <s v="Private-Lighting"/>
    <x v="0"/>
    <n v="3"/>
    <n v="1"/>
    <s v="Lighting"/>
    <n v="0.91633259480590001"/>
    <n v="1.30467645558681"/>
    <n v="3576.2518550173299"/>
    <n v="0"/>
    <n v="0.71"/>
    <n v="2539.1388170622999"/>
    <n v="0"/>
    <n v="4903"/>
    <n v="1"/>
    <n v="1"/>
    <n v="0"/>
    <n v="0"/>
    <n v="14.276973281664301"/>
    <d v="1900-01-09T04:44:53"/>
    <n v="43369"/>
    <n v="0"/>
    <n v="0"/>
    <n v="0"/>
    <n v="25893.726464025"/>
  </r>
  <r>
    <s v="STND-61651"/>
    <s v="ASVRF Oak Brook Regency, LLC"/>
    <s v="ASVRF Oak Brook Regency LLC - 1415 W 22nd St Ste 250 - Oak Brook"/>
    <x v="0"/>
    <s v="Indoor Lighting"/>
    <x v="6"/>
    <n v="0"/>
    <n v="1417.6890000000001"/>
    <n v="0.31878000000000001"/>
    <x v="0"/>
    <x v="0"/>
    <n v="15"/>
    <s v="Qty / 1,000"/>
    <m/>
    <s v="Private-Lighting"/>
    <x v="0"/>
    <n v="3"/>
    <n v="1"/>
    <s v="Lighting"/>
    <n v="0.91633259480590001"/>
    <n v="1.30467645558681"/>
    <n v="1299.07463999778"/>
    <n v="0.41590476051196201"/>
    <n v="0.71"/>
    <n v="922.34299439842505"/>
    <n v="0.295292379963493"/>
    <n v="2885"/>
    <n v="1.165"/>
    <n v="1.3779999999999999"/>
    <n v="2.5499999999999998E-2"/>
    <n v="0.55000000000000004"/>
    <n v="24.263431542460999"/>
    <d v="1900-01-16T07:56:40"/>
    <n v="43401"/>
    <n v="0.54875941484623603"/>
    <n v="28.434680961324801"/>
    <n v="0"/>
    <n v="13835.144915976376"/>
  </r>
  <r>
    <s v="STND-61651"/>
    <s v="ASVRF Oak Brook Regency, LLC"/>
    <s v="ASVRF Oak Brook Regency LLC - 1415 W 22nd St Ste 250 - Oak Brook"/>
    <x v="0"/>
    <s v="Indoor Lighting"/>
    <x v="6"/>
    <n v="0"/>
    <n v="1620.2159999999999"/>
    <n v="0.36431999999999998"/>
    <x v="0"/>
    <x v="0"/>
    <n v="15"/>
    <s v="Qty / 1,000"/>
    <m/>
    <s v="Private-Lighting"/>
    <x v="0"/>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401"/>
    <n v="0.62715361696712701"/>
    <n v="32.4967782415141"/>
    <n v="0"/>
    <n v="15811.59418968735"/>
  </r>
  <r>
    <s v="STND-61651"/>
    <s v="ASVRF Oak Brook Regency, LLC"/>
    <s v="ASVRF Oak Brook Regency LLC - 1415 W 22nd St Ste 250 - Oak Brook"/>
    <x v="0"/>
    <s v="Indoor Lighting"/>
    <x v="6"/>
    <n v="0"/>
    <n v="1417.6890000000001"/>
    <n v="0.31878000000000001"/>
    <x v="0"/>
    <x v="0"/>
    <n v="15"/>
    <s v="Qty / 1,000"/>
    <m/>
    <s v="Private-Lighting"/>
    <x v="0"/>
    <n v="3"/>
    <n v="1"/>
    <s v="Lighting"/>
    <n v="0.91633259480590001"/>
    <n v="1.30467645558681"/>
    <n v="1299.07463999778"/>
    <n v="0.41590476051196201"/>
    <n v="0.71"/>
    <n v="922.34299439842505"/>
    <n v="0.295292379963493"/>
    <n v="2885"/>
    <n v="1.165"/>
    <n v="1.3779999999999999"/>
    <n v="2.5499999999999998E-2"/>
    <n v="0.55000000000000004"/>
    <n v="24.263431542460999"/>
    <d v="1900-01-16T07:56:40"/>
    <n v="43401"/>
    <n v="0.54875941484623603"/>
    <n v="28.434680961324801"/>
    <n v="0"/>
    <n v="13835.144915976376"/>
  </r>
  <r>
    <s v="STND-61651"/>
    <s v="ASVRF Oak Brook Regency, LLC"/>
    <s v="ASVRF Oak Brook Regency LLC - 1415 W 22nd St Ste 250 - Oak Brook"/>
    <x v="0"/>
    <s v="Indoor Lighting"/>
    <x v="6"/>
    <n v="0"/>
    <n v="324.04300000000001"/>
    <n v="7.2863999999999998E-2"/>
    <x v="0"/>
    <x v="0"/>
    <n v="15"/>
    <s v="Qty / 1,000"/>
    <m/>
    <s v="Private-Lighting"/>
    <x v="0"/>
    <n v="3"/>
    <n v="1"/>
    <s v="Lighting"/>
    <n v="0.91633259480590001"/>
    <n v="1.30467645558681"/>
    <n v="296.93116301868798"/>
    <n v="9.5063945259877103E-2"/>
    <n v="0.71"/>
    <n v="210.82112574326899"/>
    <n v="6.7495401134512703E-2"/>
    <n v="2885"/>
    <n v="1.165"/>
    <n v="1.3779999999999999"/>
    <n v="2.5499999999999998E-2"/>
    <n v="0.55000000000000004"/>
    <n v="24.263431542460999"/>
    <d v="1900-01-16T07:56:40"/>
    <n v="43401"/>
    <n v="0.12543072339342501"/>
    <n v="6.4993516368897399"/>
    <n v="0"/>
    <n v="3162.3168861490349"/>
  </r>
  <r>
    <s v="STND-61651"/>
    <s v="ASVRF Oak Brook Regency, LLC"/>
    <s v="ASVRF Oak Brook Regency LLC - 1415 W 22nd St Ste 250 - Oak Brook"/>
    <x v="0"/>
    <s v="Indoor Lighting"/>
    <x v="6"/>
    <n v="0"/>
    <n v="5184.6909999999998"/>
    <n v="1.165824"/>
    <x v="0"/>
    <x v="0"/>
    <n v="15"/>
    <s v="Qty / 1,000"/>
    <m/>
    <s v="Private-Lighting"/>
    <x v="0"/>
    <n v="3"/>
    <n v="1"/>
    <s v="Lighting"/>
    <n v="0.91633259480590001"/>
    <n v="1.30467645558681"/>
    <n v="4750.9013572967997"/>
    <n v="1.5210231241580301"/>
    <n v="0.71"/>
    <n v="3373.13996368072"/>
    <n v="1.0799264181521999"/>
    <n v="2885"/>
    <n v="1.165"/>
    <n v="1.3779999999999999"/>
    <n v="2.5499999999999998E-2"/>
    <n v="0.55000000000000004"/>
    <n v="24.263431542460999"/>
    <d v="1900-01-16T07:56:40"/>
    <n v="43401"/>
    <n v="2.0068915742948099"/>
    <n v="103.98968636143201"/>
    <n v="0"/>
    <n v="50597.099455210802"/>
  </r>
  <r>
    <s v="STND-61651"/>
    <s v="ASVRF Oak Brook Regency, LLC"/>
    <s v="ASVRF Oak Brook Regency LLC - 1415 W 22nd St Ste 250 - Oak Brook"/>
    <x v="0"/>
    <s v="Indoor Lighting"/>
    <x v="6"/>
    <n v="0"/>
    <n v="3888.518"/>
    <n v="0.87436800000000003"/>
    <x v="0"/>
    <x v="0"/>
    <n v="15"/>
    <s v="Qty / 1,000"/>
    <m/>
    <s v="Private-Lighting"/>
    <x v="0"/>
    <n v="3"/>
    <n v="1"/>
    <s v="Lighting"/>
    <n v="0.91633259480590001"/>
    <n v="1.30467645558681"/>
    <n v="3563.1757888894499"/>
    <n v="1.1407673431185199"/>
    <n v="0.71"/>
    <n v="2529.8548101115098"/>
    <n v="0.80994481361415305"/>
    <n v="2885"/>
    <n v="1.165"/>
    <n v="1.3779999999999999"/>
    <n v="2.5499999999999998E-2"/>
    <n v="0.55000000000000004"/>
    <n v="24.263431542460999"/>
    <d v="1900-01-16T07:56:40"/>
    <n v="43401"/>
    <n v="1.5051686807211"/>
    <n v="77.992259756807698"/>
    <n v="0"/>
    <n v="37947.822151672648"/>
  </r>
  <r>
    <s v="STND-61653"/>
    <s v="Durable Mecco"/>
    <s v="Durable Mecco - 521 S County Line Rd - Franklin Park"/>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306"/>
    <n v="1.1461934872414601"/>
    <n v="0"/>
    <n v="0"/>
    <n v="108097.51454582499"/>
  </r>
  <r>
    <s v="STND-61655"/>
    <s v="200 W Adams, LLC"/>
    <s v="200 W Adams - 200 W Adams - Chicago"/>
    <x v="12"/>
    <s v="Variable Speed Drives"/>
    <x v="6"/>
    <n v="0"/>
    <n v="47871.555999999997"/>
    <n v="10.448924999999999"/>
    <x v="6"/>
    <x v="0"/>
    <n v="15"/>
    <s v="ΔkWpeak"/>
    <m/>
    <s v="Private-Non-Lighting"/>
    <x v="2"/>
    <n v="3"/>
    <n v="1"/>
    <s v="Non-Lighting"/>
    <n v="0.98952339343681495"/>
    <n v="0.43468415683807998"/>
    <n v="47370.024542220497"/>
    <n v="4.5419821534893403"/>
    <n v="0.7"/>
    <n v="33159.017179554401"/>
    <n v="3.1793875074425402"/>
    <n v="2885"/>
    <n v="1.165"/>
    <n v="1.3779999999999999"/>
    <n v="2.5499999999999998E-2"/>
    <n v="0.55000000000000004"/>
    <n v="24.263431542460999"/>
    <d v="1900-01-16T07:56:40"/>
    <n v="43394"/>
    <n v="4.5419821534893403"/>
    <n v="0"/>
    <n v="0"/>
    <n v="497385.25769331603"/>
  </r>
  <r>
    <s v="STND-61656"/>
    <s v="Argo Community High School District 217"/>
    <s v="Argo Community High School District 217 - 7329 W 63rd St - Summit"/>
    <x v="0"/>
    <s v="Indoor Lighting"/>
    <x v="12"/>
    <n v="0"/>
    <n v="4754.1270000000004"/>
    <n v="1.296346"/>
    <x v="0"/>
    <x v="1"/>
    <n v="15"/>
    <s v="Qty / 1,000"/>
    <m/>
    <s v="Public-Lighting"/>
    <x v="0"/>
    <n v="3"/>
    <n v="1"/>
    <s v="Lighting"/>
    <n v="0.99829244462109001"/>
    <n v="0.987374621353864"/>
    <n v="4746.0090648691303"/>
    <n v="1.2799791408936001"/>
    <n v="0.71"/>
    <n v="3369.6664360570799"/>
    <n v="0.90878519003445302"/>
    <n v="2979"/>
    <n v="1.17333333333333"/>
    <n v="1.323"/>
    <n v="2.1333333333333301E-2"/>
    <n v="0.72"/>
    <n v="23.497818059751602"/>
    <d v="1900-01-15T18:49:11"/>
    <n v="43351"/>
    <n v="1.3437254775484999"/>
    <n v="86.291073906711503"/>
    <n v="0"/>
    <n v="50544.996540856198"/>
  </r>
  <r>
    <s v="STND-61656"/>
    <s v="Argo Community High School District 217"/>
    <s v="Argo Community High School District 217 - 7329 W 63rd St - Summit"/>
    <x v="0"/>
    <s v="Indoor Lighting"/>
    <x v="12"/>
    <n v="0"/>
    <n v="10574.795"/>
    <n v="2.8835139999999999"/>
    <x v="0"/>
    <x v="1"/>
    <n v="15"/>
    <s v="Qty / 1,000"/>
    <m/>
    <s v="Public-Lighting"/>
    <x v="0"/>
    <n v="3"/>
    <n v="1"/>
    <s v="Lighting"/>
    <n v="0.99829244462109001"/>
    <n v="0.987374621353864"/>
    <n v="10556.737951916901"/>
    <n v="2.8471085439185702"/>
    <n v="0.71"/>
    <n v="7495.2839458609897"/>
    <n v="2.02144706618218"/>
    <n v="2979"/>
    <n v="1.17333333333333"/>
    <n v="1.323"/>
    <n v="2.1333333333333301E-2"/>
    <n v="0.72"/>
    <n v="23.497818059751602"/>
    <d v="1900-01-15T18:49:11"/>
    <n v="43351"/>
    <n v="2.9889020575276799"/>
    <n v="191.940690034852"/>
    <n v="0"/>
    <n v="112429.25918791484"/>
  </r>
  <r>
    <s v="STND-61656"/>
    <s v="Argo Community High School District 217"/>
    <s v="Argo Community High School District 217 - 7329 W 63rd St - Summit"/>
    <x v="0"/>
    <s v="Indoor Lighting"/>
    <x v="12"/>
    <n v="0"/>
    <n v="731.94"/>
    <n v="0.19958400000000001"/>
    <x v="0"/>
    <x v="1"/>
    <n v="15"/>
    <s v="Qty / 1,000"/>
    <m/>
    <s v="Public-Lighting"/>
    <x v="0"/>
    <n v="3"/>
    <n v="1"/>
    <s v="Lighting"/>
    <n v="0.99829244462109001"/>
    <n v="0.987374621353864"/>
    <n v="730.69017191596095"/>
    <n v="0.19706417642828999"/>
    <n v="0.71"/>
    <n v="518.79002206033203"/>
    <n v="0.13991556526408599"/>
    <n v="2979"/>
    <n v="1.17333333333333"/>
    <n v="1.323"/>
    <n v="2.1333333333333301E-2"/>
    <n v="0.72"/>
    <n v="23.497818059751602"/>
    <d v="1900-01-15T18:49:11"/>
    <n v="43351"/>
    <n v="0.20687849209319101"/>
    <n v="13.285275853017501"/>
    <n v="0"/>
    <n v="7781.8503309049802"/>
  </r>
  <r>
    <s v="STND-61656"/>
    <s v="Argo Community High School District 217"/>
    <s v="Argo Community High School District 217 - 7329 W 63rd St - Summit"/>
    <x v="0"/>
    <s v="Indoor Lighting"/>
    <x v="12"/>
    <n v="0"/>
    <n v="3178.712"/>
    <n v="0.86676500000000001"/>
    <x v="0"/>
    <x v="1"/>
    <n v="15"/>
    <s v="Qty / 1,000"/>
    <m/>
    <s v="Public-Lighting"/>
    <x v="0"/>
    <n v="3"/>
    <n v="1"/>
    <s v="Lighting"/>
    <n v="0.99829244462109001"/>
    <n v="0.987374621353864"/>
    <n v="3173.2841732264001"/>
    <n v="0.85582176367778195"/>
    <n v="0.71"/>
    <n v="2253.0317629907399"/>
    <n v="0.607633452211225"/>
    <n v="2979"/>
    <n v="1.17333333333333"/>
    <n v="1.323"/>
    <n v="2.1333333333333301E-2"/>
    <n v="0.72"/>
    <n v="23.497818059751602"/>
    <d v="1900-01-15T18:49:11"/>
    <n v="43351"/>
    <n v="0.89844394440012398"/>
    <n v="57.696075876843601"/>
    <n v="0"/>
    <n v="33795.476444861102"/>
  </r>
  <r>
    <s v="STND-61656"/>
    <s v="Argo Community High School District 217"/>
    <s v="Argo Community High School District 217 - 7329 W 63rd St - Summit"/>
    <x v="0"/>
    <s v="Indoor Lighting"/>
    <x v="12"/>
    <n v="0"/>
    <n v="616.92100000000005"/>
    <n v="0.16822100000000001"/>
    <x v="0"/>
    <x v="1"/>
    <n v="15"/>
    <s v="Qty / 1,000"/>
    <m/>
    <s v="Public-Lighting"/>
    <x v="0"/>
    <n v="3"/>
    <n v="1"/>
    <s v="Lighting"/>
    <n v="0.99829244462109001"/>
    <n v="0.987374621353864"/>
    <n v="615.86757322808796"/>
    <n v="0.166097146178768"/>
    <n v="0.71"/>
    <n v="437.26597699194201"/>
    <n v="0.117928973786926"/>
    <n v="2979"/>
    <n v="1.17333333333333"/>
    <n v="1.323"/>
    <n v="2.1333333333333301E-2"/>
    <n v="0.72"/>
    <n v="23.497818059751602"/>
    <d v="1900-01-15T18:49:11"/>
    <n v="43351"/>
    <n v="0.174369222073957"/>
    <n v="11.1975922405107"/>
    <n v="0"/>
    <n v="6558.9896548791303"/>
  </r>
  <r>
    <s v="STND-61656"/>
    <s v="Argo Community High School District 217"/>
    <s v="Argo Community High School District 217 - 7329 W 63rd St - Summit"/>
    <x v="0"/>
    <s v="Indoor Lighting"/>
    <x v="12"/>
    <n v="0"/>
    <n v="1854.249"/>
    <n v="0.50561299999999998"/>
    <x v="0"/>
    <x v="1"/>
    <n v="15"/>
    <s v="Qty / 1,000"/>
    <m/>
    <s v="Public-Lighting"/>
    <x v="0"/>
    <n v="3"/>
    <n v="1"/>
    <s v="Lighting"/>
    <n v="0.99829244462109001"/>
    <n v="0.987374621353864"/>
    <n v="1851.08276714621"/>
    <n v="0.49922944442659101"/>
    <n v="0.71"/>
    <n v="1314.26876467381"/>
    <n v="0.35445290554288"/>
    <n v="2979"/>
    <n v="1.17333333333333"/>
    <n v="1.323"/>
    <n v="2.1333333333333301E-2"/>
    <n v="0.72"/>
    <n v="23.497818059751602"/>
    <d v="1900-01-15T18:49:11"/>
    <n v="43351"/>
    <n v="0.524092387279112"/>
    <n v="33.656050311749297"/>
    <n v="0"/>
    <n v="19714.031470107151"/>
  </r>
  <r>
    <s v="STND-61656"/>
    <s v="Argo Community High School District 217"/>
    <s v="Argo Community High School District 217 - 7329 W 63rd St - Summit"/>
    <x v="38"/>
    <s v="Indoor Lighting"/>
    <x v="12"/>
    <n v="0"/>
    <n v="1967.857"/>
    <n v="0.44190400000000002"/>
    <x v="0"/>
    <x v="1"/>
    <n v="8"/>
    <s v="Qty / 1,000"/>
    <m/>
    <s v="Public-Lighting"/>
    <x v="0"/>
    <n v="3"/>
    <n v="1"/>
    <s v="Lighting"/>
    <n v="0.99829244462109001"/>
    <n v="0.987374621353864"/>
    <n v="1964.4967751947299"/>
    <n v="0.43632479467475799"/>
    <n v="0.71"/>
    <n v="1394.79271038825"/>
    <n v="0.309790604219078"/>
    <n v="2979"/>
    <n v="1.17333333333333"/>
    <n v="1.323"/>
    <n v="2.1333333333333301E-2"/>
    <n v="0.72"/>
    <n v="23.497818059751602"/>
    <d v="1900-01-15T18:49:11"/>
    <n v="43351"/>
    <n v="0.45805492008352"/>
    <n v="35.7181231853586"/>
    <n v="0"/>
    <n v="11158.341683106"/>
  </r>
  <r>
    <s v="STND-61656"/>
    <s v="Argo Community High School District 217"/>
    <s v="Argo Community High School District 217 - 7329 W 63rd St - Summit"/>
    <x v="0"/>
    <s v="Indoor Lighting"/>
    <x v="12"/>
    <n v="0"/>
    <n v="1547.5309999999999"/>
    <n v="0.42197800000000002"/>
    <x v="0"/>
    <x v="1"/>
    <n v="15"/>
    <s v="Qty / 1,000"/>
    <m/>
    <s v="Public-Lighting"/>
    <x v="0"/>
    <n v="3"/>
    <n v="1"/>
    <s v="Lighting"/>
    <n v="0.99829244462109001"/>
    <n v="0.987374621353864"/>
    <n v="1544.88850511692"/>
    <n v="0.41665036796966098"/>
    <n v="0.71"/>
    <n v="1096.87083863301"/>
    <n v="0.29582176125845899"/>
    <n v="2979"/>
    <n v="1.17333333333333"/>
    <n v="1.323"/>
    <n v="2.1333333333333301E-2"/>
    <n v="0.72"/>
    <n v="23.497818059751602"/>
    <d v="1900-01-15T18:49:11"/>
    <n v="43351"/>
    <n v="0.43740065504499598"/>
    <n v="28.088881911216699"/>
    <n v="0"/>
    <n v="16453.062579495148"/>
  </r>
  <r>
    <s v="STND-61657"/>
    <s v="Village of Algonquin"/>
    <s v="Village of Algonquin - 110 Meyer Drive - Algonquin"/>
    <x v="10"/>
    <s v="Compressed Air"/>
    <x v="6"/>
    <n v="0"/>
    <n v="31212"/>
    <n v="5.01"/>
    <x v="4"/>
    <x v="1"/>
    <n v="10"/>
    <s v="ΔkWpeak / CF"/>
    <n v="0.95"/>
    <s v="Public-Non-Lighting"/>
    <x v="2"/>
    <n v="3"/>
    <n v="1"/>
    <s v="Non-Lighting"/>
    <n v="1.01534080484258"/>
    <n v="0.52563350510805795"/>
    <n v="31690.8172007465"/>
    <n v="2.6334238605913698"/>
    <n v="0.7"/>
    <n v="22183.572040522598"/>
    <n v="1.8433967024139599"/>
    <n v="2885"/>
    <n v="1.165"/>
    <n v="1.3779999999999999"/>
    <n v="2.5499999999999998E-2"/>
    <n v="0.55000000000000004"/>
    <n v="24.263431542460999"/>
    <d v="1900-01-16T07:56:40"/>
    <n v="43356"/>
    <n v="2.77202511641197"/>
    <n v="0"/>
    <n v="0"/>
    <n v="221835.72040522599"/>
  </r>
  <r>
    <s v="STND-61658"/>
    <s v="Carol Stream Library"/>
    <s v="Carol Stream Library - 616 Hiawatha Dr - Carol Stream"/>
    <x v="1"/>
    <s v="Outdoor &amp; Garage Lighting"/>
    <x v="1"/>
    <n v="0"/>
    <n v="11693.655000000001"/>
    <n v="0"/>
    <x v="0"/>
    <x v="1"/>
    <n v="10.1978380583316"/>
    <s v="Qty / 1,000"/>
    <m/>
    <s v="Public-Lighting"/>
    <x v="0"/>
    <n v="3"/>
    <n v="1"/>
    <s v="Lighting"/>
    <n v="0.99829244462109001"/>
    <n v="0.987374621353864"/>
    <n v="11673.687436505599"/>
    <n v="0"/>
    <n v="0.71"/>
    <n v="8288.3180799189995"/>
    <n v="0"/>
    <n v="4903"/>
    <n v="1"/>
    <n v="1"/>
    <n v="0"/>
    <n v="0"/>
    <n v="14.276973281664301"/>
    <d v="1900-01-09T04:44:53"/>
    <n v="43358"/>
    <n v="0"/>
    <n v="0"/>
    <n v="0"/>
    <n v="84522.925554955858"/>
  </r>
  <r>
    <s v="STND-61658"/>
    <s v="Carol Stream Library"/>
    <s v="Carol Stream Library - 616 Hiawatha Dr - Carol Stream"/>
    <x v="1"/>
    <s v="Outdoor &amp; Garage Lighting"/>
    <x v="1"/>
    <n v="0"/>
    <n v="3334.04"/>
    <n v="0"/>
    <x v="0"/>
    <x v="1"/>
    <n v="10.1978380583316"/>
    <s v="Qty / 1,000"/>
    <m/>
    <s v="Public-Lighting"/>
    <x v="0"/>
    <n v="3"/>
    <n v="1"/>
    <s v="Lighting"/>
    <n v="0.99829244462109001"/>
    <n v="0.987374621353864"/>
    <n v="3328.3469420645001"/>
    <n v="0"/>
    <n v="0.71"/>
    <n v="2363.1263288658001"/>
    <n v="0"/>
    <n v="4903"/>
    <n v="1"/>
    <n v="1"/>
    <n v="0"/>
    <n v="0"/>
    <n v="14.276973281664301"/>
    <d v="1900-01-09T04:44:53"/>
    <n v="43358"/>
    <n v="0"/>
    <n v="0"/>
    <n v="0"/>
    <n v="24098.779613153092"/>
  </r>
  <r>
    <s v="STND-61658"/>
    <s v="Carol Stream Library"/>
    <s v="Carol Stream Library - 616 Hiawatha Dr - Carol Stream"/>
    <x v="7"/>
    <s v="Outdoor &amp; Garage Lighting"/>
    <x v="1"/>
    <n v="0"/>
    <n v="941.37599999999998"/>
    <n v="-0.12"/>
    <x v="0"/>
    <x v="1"/>
    <n v="8"/>
    <s v="Qty / 1,000"/>
    <m/>
    <s v="Public-Lighting"/>
    <x v="0"/>
    <n v="3"/>
    <n v="1"/>
    <s v="Lighting"/>
    <n v="0.99829244462109001"/>
    <n v="0.987374621353864"/>
    <n v="939.76854834762401"/>
    <n v="-0.118484954562464"/>
    <n v="0.71"/>
    <n v="667.23566932681297"/>
    <n v="-8.4124317739349197E-2"/>
    <n v="4903"/>
    <n v="1"/>
    <n v="1"/>
    <n v="0"/>
    <n v="0"/>
    <n v="14.276973281664301"/>
    <d v="1900-01-09T04:44:53"/>
    <n v="43358"/>
    <n v="-0.118484954562464"/>
    <n v="0"/>
    <n v="0"/>
    <n v="5337.8853546145037"/>
  </r>
  <r>
    <s v="STND-61658"/>
    <s v="Carol Stream Library"/>
    <s v="Carol Stream Library - 616 Hiawatha Dr - Carol Stream"/>
    <x v="27"/>
    <s v="Outdoor &amp; Garage Lighting"/>
    <x v="1"/>
    <n v="0"/>
    <n v="50.4"/>
    <n v="0"/>
    <x v="0"/>
    <x v="1"/>
    <n v="8"/>
    <s v="Qty / 1,000"/>
    <m/>
    <s v="Public-Lighting"/>
    <x v="0"/>
    <n v="3"/>
    <n v="1"/>
    <s v="Lighting"/>
    <n v="0.99829244462109001"/>
    <n v="0.987374621353864"/>
    <n v="50.313939208903001"/>
    <n v="0"/>
    <n v="0.71"/>
    <n v="35.722896838321098"/>
    <n v="0"/>
    <n v="4903"/>
    <n v="1"/>
    <n v="1"/>
    <n v="0"/>
    <n v="0"/>
    <n v="14.276973281664301"/>
    <d v="1900-01-09T04:44:53"/>
    <n v="43358"/>
    <n v="0"/>
    <n v="0"/>
    <n v="0"/>
    <n v="285.78317470656879"/>
  </r>
  <r>
    <s v="STND-61659"/>
    <s v="KR Komarek Inc."/>
    <s v="KR Komarek Inc. - 548 Clayton Crt - Wood Dale"/>
    <x v="0"/>
    <s v="Indoor Lighting"/>
    <x v="10"/>
    <n v="0"/>
    <n v="126755.788"/>
    <n v="22.668983999999998"/>
    <x v="0"/>
    <x v="0"/>
    <n v="10.827197921178"/>
    <s v="Qty / 1,000"/>
    <m/>
    <s v="Private-Lighting"/>
    <x v="0"/>
    <n v="2"/>
    <n v="1"/>
    <s v="Lighting"/>
    <n v="0.97902139861649395"/>
    <n v="0.93591656730105399"/>
    <n v="124096.628850496"/>
    <n v="21.216277689482499"/>
    <n v="0.71"/>
    <n v="88108.606483851996"/>
    <n v="15.0635571595326"/>
    <n v="4618"/>
    <n v="1.02"/>
    <n v="1.04"/>
    <n v="1.2E-2"/>
    <n v="0.81"/>
    <n v="15.158077089649201"/>
    <d v="1900-01-09T19:51:10"/>
    <n v="43364"/>
    <n v="25.185514826071302"/>
    <n v="1459.9603394175999"/>
    <n v="0"/>
    <n v="953969.32095985278"/>
  </r>
  <r>
    <s v="STND-61659"/>
    <s v="KR Komarek Inc."/>
    <s v="KR Komarek Inc. - 548 Clayton Crt - Wood Dale"/>
    <x v="62"/>
    <s v="Indoor Lighting"/>
    <x v="10"/>
    <n v="0"/>
    <n v="23881.525000000001"/>
    <n v="4.2709679999999999"/>
    <x v="0"/>
    <x v="0"/>
    <n v="10.827197921178"/>
    <s v="Qty / 1,000"/>
    <m/>
    <s v="Private-Lighting"/>
    <x v="0"/>
    <n v="2"/>
    <n v="1"/>
    <s v="Lighting"/>
    <n v="0.97902139861649395"/>
    <n v="0.93591656730105399"/>
    <n v="23380.524006594798"/>
    <n v="3.9972697096126502"/>
    <n v="0.71"/>
    <n v="16600.172044682298"/>
    <n v="2.8380614938249802"/>
    <n v="4618"/>
    <n v="1.02"/>
    <n v="1.04"/>
    <n v="1.2E-2"/>
    <n v="0.81"/>
    <n v="15.158077089649201"/>
    <d v="1900-01-09T19:51:10"/>
    <n v="43364"/>
    <n v="4.7450969962163398"/>
    <n v="275.06498831288002"/>
    <n v="0"/>
    <n v="179733.34825338132"/>
  </r>
  <r>
    <s v="STND-61660"/>
    <s v="Crown Packaging Technology, Inc."/>
    <s v="Crown Packaging Technology - 11535 S Central Ave - Alsip"/>
    <x v="0"/>
    <s v="Indoor Lighting"/>
    <x v="10"/>
    <n v="0"/>
    <n v="141028.17800000001"/>
    <n v="25.221456"/>
    <x v="0"/>
    <x v="0"/>
    <n v="10.827197921178"/>
    <s v="Qty / 1,000"/>
    <m/>
    <s v="Private-Lighting"/>
    <x v="0"/>
    <n v="2"/>
    <n v="1"/>
    <s v="Lighting"/>
    <n v="0.97902139861649395"/>
    <n v="0.93591656730105399"/>
    <n v="138069.60406989601"/>
    <n v="23.605178521854601"/>
    <n v="0.71"/>
    <n v="98029.418889626002"/>
    <n v="16.7596767505167"/>
    <n v="4618"/>
    <n v="1.02"/>
    <n v="1.04"/>
    <n v="1.2E-2"/>
    <n v="0.81"/>
    <n v="15.158077089649201"/>
    <d v="1900-01-09T19:51:10"/>
    <n v="43405"/>
    <n v="28.021342024993501"/>
    <n v="1624.3482831752401"/>
    <n v="0"/>
    <n v="1061383.9204160459"/>
  </r>
  <r>
    <s v="STND-61660"/>
    <s v="Crown Packaging Technology, Inc."/>
    <s v="Crown Packaging Technology - 11535 S Central Ave - Alsip"/>
    <x v="0"/>
    <s v="Indoor Lighting"/>
    <x v="10"/>
    <n v="0"/>
    <n v="3523.3490000000002"/>
    <n v="0.63011499999999998"/>
    <x v="0"/>
    <x v="0"/>
    <n v="10.827197921178"/>
    <s v="Qty / 1,000"/>
    <m/>
    <s v="Private-Lighting"/>
    <x v="0"/>
    <n v="2"/>
    <n v="1"/>
    <s v="Lighting"/>
    <n v="0.97902139861649395"/>
    <n v="0.93591656730105399"/>
    <n v="3449.4340657940202"/>
    <n v="0.58973506780490303"/>
    <n v="0.71"/>
    <n v="2449.0981867137598"/>
    <n v="0.41871189814148102"/>
    <n v="4618"/>
    <n v="1.02"/>
    <n v="1.04"/>
    <n v="1.2E-2"/>
    <n v="0.81"/>
    <n v="15.158077089649201"/>
    <d v="1900-01-09T19:51:10"/>
    <n v="43405"/>
    <n v="0.70006537013877401"/>
    <n v="40.581577244635596"/>
    <n v="0"/>
    <n v="26516.870795948027"/>
  </r>
  <r>
    <s v="STND-61660"/>
    <s v="Crown Packaging Technology, Inc."/>
    <s v="Crown Packaging Technology - 11535 S Central Ave - Alsip"/>
    <x v="0"/>
    <s v="Indoor Lighting"/>
    <x v="10"/>
    <n v="0"/>
    <n v="7611.942"/>
    <n v="1.361318"/>
    <x v="0"/>
    <x v="0"/>
    <n v="10.827197921178"/>
    <s v="Qty / 1,000"/>
    <m/>
    <s v="Private-Lighting"/>
    <x v="0"/>
    <n v="2"/>
    <n v="1"/>
    <s v="Lighting"/>
    <n v="0.97902139861649395"/>
    <n v="0.93591656730105399"/>
    <n v="7452.2541030276298"/>
    <n v="1.27408006956514"/>
    <n v="0.71"/>
    <n v="5291.1004131496202"/>
    <n v="0.90459684939124596"/>
    <n v="4618"/>
    <n v="1.02"/>
    <n v="1.04"/>
    <n v="1.2E-2"/>
    <n v="0.81"/>
    <n v="15.158077089649201"/>
    <d v="1900-01-09T19:51:10"/>
    <n v="43405"/>
    <n v="1.51244072835367"/>
    <n v="87.673577682678001"/>
    <n v="0"/>
    <n v="57287.791393997621"/>
  </r>
  <r>
    <s v="STND-61660"/>
    <s v="Crown Packaging Technology, Inc."/>
    <s v="Crown Packaging Technology - 11535 S Central Ave - Alsip"/>
    <x v="0"/>
    <s v="Indoor Lighting"/>
    <x v="10"/>
    <n v="0"/>
    <n v="37466.203000000001"/>
    <n v="6.70045"/>
    <x v="0"/>
    <x v="0"/>
    <n v="10.827197921178"/>
    <s v="Qty / 1,000"/>
    <m/>
    <s v="Private-Lighting"/>
    <x v="0"/>
    <n v="2"/>
    <n v="1"/>
    <s v="Lighting"/>
    <n v="0.97902139861649395"/>
    <n v="0.93591656730105399"/>
    <n v="36680.214461909498"/>
    <n v="6.2710621633723402"/>
    <n v="0.71"/>
    <n v="26042.952267955701"/>
    <n v="4.4524541359943601"/>
    <n v="4618"/>
    <n v="1.02"/>
    <n v="1.04"/>
    <n v="1.2E-2"/>
    <n v="0.81"/>
    <n v="15.158077089649201"/>
    <d v="1900-01-09T19:51:10"/>
    <n v="43405"/>
    <n v="7.4442808207174096"/>
    <n v="431.53193484599399"/>
    <n v="0"/>
    <n v="281972.19865694782"/>
  </r>
  <r>
    <s v="STND-61661"/>
    <s v="North Palos Elementary School District No 3117"/>
    <s v="North Palos School District 117 - Conrady Junior High School - 7950 W 97th St - Hickory Hills"/>
    <x v="0"/>
    <s v="Indoor Lighting"/>
    <x v="12"/>
    <n v="0"/>
    <n v="37433.517999999996"/>
    <n v="10.207295999999999"/>
    <x v="0"/>
    <x v="1"/>
    <n v="15"/>
    <s v="Qty / 1,000"/>
    <m/>
    <s v="Public-Lighting"/>
    <x v="0"/>
    <n v="3"/>
    <n v="1"/>
    <s v="Lighting"/>
    <n v="0.99829244462109001"/>
    <n v="0.987374621353864"/>
    <n v="37369.5981949876"/>
    <n v="10.078425023046799"/>
    <n v="0.71"/>
    <n v="26532.4147184412"/>
    <n v="7.1556817663632399"/>
    <n v="2979"/>
    <n v="1.17333333333333"/>
    <n v="1.323"/>
    <n v="2.1333333333333301E-2"/>
    <n v="0.72"/>
    <n v="23.497818059751602"/>
    <d v="1900-01-15T18:49:11"/>
    <n v="43366"/>
    <n v="10.5803571670517"/>
    <n v="679.44723990886496"/>
    <n v="0"/>
    <n v="397986.22077661799"/>
  </r>
  <r>
    <s v="STND-61661"/>
    <s v="North Palos Elementary School District No 3117"/>
    <s v="North Palos School District 117 - Conrady Junior High School - 7950 W 97th St - Hickory Hills"/>
    <x v="7"/>
    <s v="Indoor Lighting"/>
    <x v="12"/>
    <n v="0"/>
    <n v="2434.2240000000002"/>
    <n v="2.1894840000000002"/>
    <x v="0"/>
    <x v="1"/>
    <n v="8"/>
    <s v="Qty / 1,000"/>
    <m/>
    <s v="Public-Lighting"/>
    <x v="0"/>
    <n v="3"/>
    <n v="1"/>
    <s v="Lighting"/>
    <n v="0.99829244462109001"/>
    <n v="0.987374621353864"/>
    <n v="2430.0674277153298"/>
    <n v="2.1618409354603401"/>
    <n v="0.71"/>
    <n v="1725.34787367788"/>
    <n v="1.5349070641768401"/>
    <n v="2979"/>
    <n v="1.17333333333333"/>
    <n v="1.323"/>
    <n v="2.1333333333333301E-2"/>
    <n v="0.72"/>
    <n v="23.497818059751602"/>
    <d v="1900-01-15T18:49:11"/>
    <n v="43366"/>
    <n v="2.8667448190056399"/>
    <n v="44.183044140278703"/>
    <n v="0"/>
    <n v="13802.78298942304"/>
  </r>
  <r>
    <s v="STND-61662"/>
    <s v="Metals and Services Co."/>
    <s v="Metals and Services Co - 145 N Swift Rd - Addison"/>
    <x v="20"/>
    <s v="Compressed Air"/>
    <x v="10"/>
    <n v="0"/>
    <n v="2275"/>
    <n v="0.5"/>
    <x v="4"/>
    <x v="0"/>
    <n v="10"/>
    <s v="ΔkWpeak / CF"/>
    <n v="0.95"/>
    <s v="Private-Non-Lighting"/>
    <x v="2"/>
    <n v="3"/>
    <n v="1"/>
    <s v="Non-Lighting"/>
    <n v="0.98952339343681495"/>
    <n v="0.43468415683807998"/>
    <n v="2251.16572006875"/>
    <n v="0.21734207841903999"/>
    <n v="0.7"/>
    <n v="1575.81600404813"/>
    <n v="0.152139454893328"/>
    <n v="4618"/>
    <n v="1.02"/>
    <n v="1.04"/>
    <n v="1.2E-2"/>
    <n v="0.81"/>
    <n v="15.158077089649201"/>
    <d v="1900-01-09T19:51:10"/>
    <n v="43397"/>
    <n v="0.228781135177937"/>
    <n v="0"/>
    <n v="0"/>
    <n v="15758.1600404813"/>
  </r>
  <r>
    <s v="STND-61662"/>
    <s v="Metals and Services Co."/>
    <s v="Metals and Services Co - 145 N Swift Rd - Addison"/>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397"/>
    <n v="10.661200899291901"/>
    <n v="0"/>
    <n v="0"/>
    <n v="1006167.17691442"/>
  </r>
  <r>
    <s v="STND-61663"/>
    <s v="Clarke Mosquito Products, Inc"/>
    <s v="Clarke Mosquito Products Inc - 159 Garden Ave - Roselle"/>
    <x v="10"/>
    <s v="Compressed Air"/>
    <x v="10"/>
    <n v="0"/>
    <n v="31212"/>
    <n v="5.01"/>
    <x v="4"/>
    <x v="0"/>
    <n v="10"/>
    <s v="ΔkWpeak / CF"/>
    <n v="0.95"/>
    <s v="Private-Non-Lighting"/>
    <x v="2"/>
    <n v="3"/>
    <n v="1"/>
    <s v="Non-Lighting"/>
    <n v="0.98952339343681495"/>
    <n v="0.43468415683807998"/>
    <n v="30885.0041559499"/>
    <n v="2.1777676257587801"/>
    <n v="0.7"/>
    <n v="21619.502909164901"/>
    <n v="1.52443733803115"/>
    <n v="4618"/>
    <n v="1.02"/>
    <n v="1.04"/>
    <n v="1.2E-2"/>
    <n v="0.81"/>
    <n v="15.158077089649201"/>
    <d v="1900-01-09T19:51:10"/>
    <n v="43331"/>
    <n v="2.2923869744829299"/>
    <n v="0"/>
    <n v="0"/>
    <n v="216195.02909164902"/>
  </r>
  <r>
    <s v="STND-61664"/>
    <s v="Ringland-Johnson, Inc."/>
    <s v="Ringland-Johnson Inc - 1725 Huntwood Drive - Cherry Valley"/>
    <x v="8"/>
    <s v="Indoor Advanced Lighting"/>
    <x v="6"/>
    <n v="0"/>
    <n v="26931.84"/>
    <n v="6.0556799999999997"/>
    <x v="0"/>
    <x v="0"/>
    <n v="15"/>
    <s v="Qty / 1,000"/>
    <m/>
    <s v="Private-Lighting"/>
    <x v="0"/>
    <n v="3"/>
    <n v="1"/>
    <s v="Lighting"/>
    <n v="0.91633259480590001"/>
    <n v="1.30467645558681"/>
    <n v="24678.522830097299"/>
    <n v="7.9007031185679102"/>
    <n v="0.71"/>
    <n v="17521.7512093691"/>
    <n v="5.6094992141832201"/>
    <n v="2885"/>
    <n v="1.165"/>
    <n v="1.3779999999999999"/>
    <n v="2.5499999999999998E-2"/>
    <n v="0.55000000000000004"/>
    <n v="24.263431542460999"/>
    <d v="1900-01-16T07:56:40"/>
    <n v="43404"/>
    <n v="10.4244664448712"/>
    <n v="540.17367568024201"/>
    <n v="0"/>
    <n v="262826.2681405365"/>
  </r>
  <r>
    <s v="STND-61664"/>
    <s v="Ringland-Johnson, Inc."/>
    <s v="Ringland-Johnson Inc - 1725 Huntwood Drive - Cherry Valley"/>
    <x v="8"/>
    <s v="Indoor Advanced Lighting"/>
    <x v="6"/>
    <n v="0"/>
    <n v="3488.16"/>
    <n v="0.78432000000000002"/>
    <x v="0"/>
    <x v="0"/>
    <n v="15"/>
    <s v="Qty / 1,000"/>
    <m/>
    <s v="Private-Lighting"/>
    <x v="0"/>
    <n v="3"/>
    <n v="1"/>
    <s v="Lighting"/>
    <n v="0.91633259480590001"/>
    <n v="1.30467645558681"/>
    <n v="3196.3147038981501"/>
    <n v="1.02328383764584"/>
    <n v="0.71"/>
    <n v="2269.3834397676801"/>
    <n v="0.72653152472854898"/>
    <n v="2885"/>
    <n v="1.165"/>
    <n v="1.3779999999999999"/>
    <n v="2.5499999999999998E-2"/>
    <n v="0.55000000000000004"/>
    <n v="24.263431542460999"/>
    <d v="1900-01-16T07:56:40"/>
    <n v="43404"/>
    <n v="1.3501567985827201"/>
    <n v="69.962253175453"/>
    <n v="0"/>
    <n v="34040.751596515198"/>
  </r>
  <r>
    <s v="STND-61664"/>
    <s v="Ringland-Johnson, Inc."/>
    <s v="Ringland-Johnson Inc - 1725 Huntwood Drive - Cherry Valley"/>
    <x v="5"/>
    <s v="Indoor Advanced Lighting"/>
    <x v="6"/>
    <n v="0"/>
    <n v="1279.68"/>
    <n v="0.75680000000000003"/>
    <x v="0"/>
    <x v="0"/>
    <n v="15"/>
    <s v="Qty / 1,000"/>
    <m/>
    <s v="Private-Lighting"/>
    <x v="0"/>
    <n v="3"/>
    <n v="1"/>
    <s v="Lighting"/>
    <n v="0.91633259480590001"/>
    <n v="1.30467645558681"/>
    <n v="1172.6124949212101"/>
    <n v="0.98737914158809503"/>
    <n v="0.71"/>
    <n v="832.55487139406205"/>
    <n v="0.70103919052754704"/>
    <n v="2885"/>
    <n v="1.165"/>
    <n v="1.3779999999999999"/>
    <n v="2.5499999999999998E-2"/>
    <n v="0.55000000000000004"/>
    <n v="24.263431542460999"/>
    <d v="1900-01-16T07:56:40"/>
    <n v="43404"/>
    <n v="1.3027828758254301"/>
    <n v="25.666625425314098"/>
    <n v="0"/>
    <n v="12488.32307091093"/>
  </r>
  <r>
    <s v="STND-61664"/>
    <s v="Ringland-Johnson, Inc."/>
    <s v="Ringland-Johnson Inc - 1725 Huntwood Drive - Cherry Valley"/>
    <x v="5"/>
    <s v="Indoor Advanced Lighting"/>
    <x v="6"/>
    <n v="0"/>
    <n v="6706.4"/>
    <n v="3.8512"/>
    <x v="0"/>
    <x v="0"/>
    <n v="15"/>
    <s v="Qty / 1,000"/>
    <m/>
    <s v="Private-Lighting"/>
    <x v="0"/>
    <n v="3"/>
    <n v="1"/>
    <s v="Lighting"/>
    <n v="0.91633259480590001"/>
    <n v="1.30467645558681"/>
    <n v="6145.29291380629"/>
    <n v="5.0245699657559104"/>
    <n v="0.71"/>
    <n v="4363.1579688024603"/>
    <n v="3.5674446756867"/>
    <n v="2885"/>
    <n v="1.165"/>
    <n v="1.3779999999999999"/>
    <n v="2.5499999999999998E-2"/>
    <n v="0.55000000000000004"/>
    <n v="24.263431542460999"/>
    <d v="1900-01-16T07:56:40"/>
    <n v="43404"/>
    <n v="6.6295948881856601"/>
    <n v="134.510703263571"/>
    <n v="0"/>
    <n v="65447.369532036908"/>
  </r>
  <r>
    <s v="STND-61666"/>
    <s v="DEUTZ Corporation"/>
    <s v="Deutz Corporation - 1250 Davis Rd - Elgin"/>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316"/>
    <n v="1.1461934872414601"/>
    <n v="0"/>
    <n v="0"/>
    <n v="108097.51454582499"/>
  </r>
  <r>
    <s v="STND-61667"/>
    <s v="New Albertson's Inc"/>
    <s v="New Abertson's Inc - 1040 Summit St - Elgin"/>
    <x v="3"/>
    <s v="Refrigeration"/>
    <x v="5"/>
    <n v="0"/>
    <n v="53759.74"/>
    <n v="6.3976800000000003"/>
    <x v="2"/>
    <x v="0"/>
    <n v="8.6177180282661094"/>
    <s v="ΔkWpeak / CF"/>
    <n v="0.69"/>
    <s v="Private-Lighting"/>
    <x v="0"/>
    <n v="2"/>
    <n v="1"/>
    <s v="Non-Lighting"/>
    <n v="0.97902139861649395"/>
    <n v="0.93591656730105399"/>
    <n v="52631.935844059102"/>
    <n v="5.9876947042906004"/>
    <n v="0.7"/>
    <n v="36842.355090841302"/>
    <n v="4.1913862930034202"/>
    <n v="4661"/>
    <n v="1.07"/>
    <n v="1.24"/>
    <n v="2.9000000000000001E-2"/>
    <n v="0.745"/>
    <n v="15.018236429950701"/>
    <d v="1900-01-09T17:27:20"/>
    <n v="43380"/>
    <n v="8.6778184120153696"/>
    <n v="0"/>
    <n v="0"/>
    <n v="317497.02767012478"/>
  </r>
  <r>
    <s v="STND-61667"/>
    <s v="New Albertson's Inc"/>
    <s v="New Abertson's Inc - 1040 Summit St - Elgin"/>
    <x v="62"/>
    <s v="Indoor Lighting"/>
    <x v="5"/>
    <n v="0"/>
    <n v="1575.9770000000001"/>
    <n v="0.29387999999999997"/>
    <x v="0"/>
    <x v="0"/>
    <n v="10.727311735679001"/>
    <s v="Qty / 1,000"/>
    <m/>
    <s v="Private-Lighting"/>
    <x v="0"/>
    <n v="2"/>
    <n v="1"/>
    <s v="Lighting"/>
    <n v="0.97902139861649395"/>
    <n v="0.93591656730105399"/>
    <n v="1542.9152067274299"/>
    <n v="0.275047160798434"/>
    <n v="0.71"/>
    <n v="1095.46979677647"/>
    <n v="0.19528348416688801"/>
    <n v="4661"/>
    <n v="1.07"/>
    <n v="1.24"/>
    <n v="2.9000000000000001E-2"/>
    <n v="0.745"/>
    <n v="15.018236429950701"/>
    <d v="1900-01-09T17:27:20"/>
    <n v="43380"/>
    <n v="0.29773453214812001"/>
    <n v="41.817328032799402"/>
    <n v="0"/>
    <n v="11751.446007042117"/>
  </r>
  <r>
    <s v="STND-61667"/>
    <s v="New Albertson's Inc"/>
    <s v="New Abertson's Inc - 1040 Summit St - Elgin"/>
    <x v="62"/>
    <s v="Indoor Lighting"/>
    <x v="5"/>
    <n v="0"/>
    <n v="30222.856"/>
    <n v="5.6357999999999997"/>
    <x v="0"/>
    <x v="0"/>
    <n v="10.727311735679001"/>
    <s v="Qty / 1,000"/>
    <m/>
    <s v="Private-Lighting"/>
    <x v="0"/>
    <n v="2"/>
    <n v="1"/>
    <s v="Lighting"/>
    <n v="0.97902139861649395"/>
    <n v="0.93591656730105399"/>
    <n v="29588.822751304899"/>
    <n v="5.2746385899952797"/>
    <n v="0.71"/>
    <n v="21008.064153426501"/>
    <n v="3.7449933988966499"/>
    <n v="4661"/>
    <n v="1.07"/>
    <n v="1.24"/>
    <n v="2.9000000000000001E-2"/>
    <n v="0.745"/>
    <n v="15.018236429950701"/>
    <d v="1900-01-09T17:27:20"/>
    <n v="43380"/>
    <n v="5.7097191924607902"/>
    <n v="801.94005587648701"/>
    <n v="0"/>
    <n v="225360.05313694943"/>
  </r>
  <r>
    <s v="STND-61667"/>
    <s v="New Albertson's Inc"/>
    <s v="New Abertson's Inc - 1040 Summit St - Elgin"/>
    <x v="62"/>
    <s v="Indoor Lighting"/>
    <x v="5"/>
    <n v="0"/>
    <n v="54575.696000000004"/>
    <n v="10.17699"/>
    <x v="0"/>
    <x v="0"/>
    <n v="10.727311735679001"/>
    <s v="Qty / 1,000"/>
    <m/>
    <s v="Private-Lighting"/>
    <x v="0"/>
    <n v="2"/>
    <n v="1"/>
    <s v="Lighting"/>
    <n v="0.97902139861649395"/>
    <n v="0.93591656730105399"/>
    <n v="53430.774228388596"/>
    <n v="9.5248135462571497"/>
    <n v="0.71"/>
    <n v="37935.849702155901"/>
    <n v="6.7626176178425803"/>
    <n v="4661"/>
    <n v="1.07"/>
    <n v="1.24"/>
    <n v="2.9000000000000001E-2"/>
    <n v="0.745"/>
    <n v="15.018236429950701"/>
    <d v="1900-01-09T17:27:20"/>
    <n v="43380"/>
    <n v="10.3104714724585"/>
    <n v="1448.1237874983799"/>
    <n v="0"/>
    <n v="406949.68571289175"/>
  </r>
  <r>
    <s v="STND-61667"/>
    <s v="New Albertson's Inc"/>
    <s v="New Abertson's Inc - 1040 Summit St - Elgin"/>
    <x v="62"/>
    <s v="Indoor Lighting"/>
    <x v="5"/>
    <n v="0"/>
    <n v="538.625"/>
    <n v="0.10044"/>
    <x v="0"/>
    <x v="0"/>
    <n v="10.727311735679001"/>
    <s v="Qty / 1,000"/>
    <m/>
    <s v="Private-Lighting"/>
    <x v="0"/>
    <n v="2"/>
    <n v="1"/>
    <s v="Lighting"/>
    <n v="0.97902139861649395"/>
    <n v="0.93591656730105399"/>
    <n v="527.32540082980904"/>
    <n v="9.4003460019717794E-2"/>
    <n v="0.71"/>
    <n v="374.401034589164"/>
    <n v="6.6742456613999704E-2"/>
    <n v="4661"/>
    <n v="1.07"/>
    <n v="1.24"/>
    <n v="2.9000000000000001E-2"/>
    <n v="0.745"/>
    <n v="15.018236429950701"/>
    <d v="1900-01-09T17:27:20"/>
    <n v="43380"/>
    <n v="0.101757371746826"/>
    <n v="14.291996844920099"/>
    <n v="0"/>
    <n v="4016.3166121986983"/>
  </r>
  <r>
    <s v="STND-61667"/>
    <s v="New Albertson's Inc"/>
    <s v="New Abertson's Inc - 1040 Summit St - Elgin"/>
    <x v="62"/>
    <s v="Indoor Lighting"/>
    <x v="5"/>
    <n v="0"/>
    <n v="79.796000000000006"/>
    <n v="1.4880000000000001E-2"/>
    <x v="0"/>
    <x v="0"/>
    <n v="10.727311735679001"/>
    <s v="Qty / 1,000"/>
    <m/>
    <s v="Private-Lighting"/>
    <x v="0"/>
    <n v="2"/>
    <n v="1"/>
    <s v="Lighting"/>
    <n v="0.97902139861649395"/>
    <n v="0.93591656730105399"/>
    <n v="78.1219915240017"/>
    <n v="1.39264385214397E-2"/>
    <n v="0.71"/>
    <n v="55.466613982041203"/>
    <n v="9.8877713502221708E-3"/>
    <n v="4661"/>
    <n v="1.07"/>
    <n v="1.24"/>
    <n v="2.9000000000000001E-2"/>
    <n v="0.745"/>
    <n v="15.018236429950701"/>
    <d v="1900-01-09T17:27:20"/>
    <n v="43380"/>
    <n v="1.5075166184714999E-2"/>
    <n v="2.1173250039215401"/>
    <n v="0"/>
    <n v="595.00765910792757"/>
  </r>
  <r>
    <s v="STND-61667"/>
    <s v="New Albertson's Inc"/>
    <s v="New Abertson's Inc - 1040 Summit St - Elgin"/>
    <x v="62"/>
    <s v="Indoor Lighting"/>
    <x v="5"/>
    <n v="0"/>
    <n v="763.05200000000002"/>
    <n v="0.14229"/>
    <x v="0"/>
    <x v="0"/>
    <n v="10.727311735679001"/>
    <s v="Qty / 1,000"/>
    <m/>
    <s v="Private-Lighting"/>
    <x v="0"/>
    <n v="2"/>
    <n v="1"/>
    <s v="Lighting"/>
    <n v="0.97902139861649395"/>
    <n v="0.93591656730105399"/>
    <n v="747.04423625711297"/>
    <n v="0.13317156836126701"/>
    <n v="0.71"/>
    <n v="530.40140774254996"/>
    <n v="9.4551813536499496E-2"/>
    <n v="4661"/>
    <n v="1.07"/>
    <n v="1.24"/>
    <n v="2.9000000000000001E-2"/>
    <n v="0.745"/>
    <n v="15.018236429950701"/>
    <d v="1900-01-09T17:27:20"/>
    <n v="43380"/>
    <n v="0.14415627664133701"/>
    <n v="20.246993319118001"/>
    <n v="0"/>
    <n v="5689.7812458973194"/>
  </r>
  <r>
    <s v="STND-61667"/>
    <s v="New Albertson's Inc"/>
    <s v="New Abertson's Inc - 1040 Summit St - Elgin"/>
    <x v="62"/>
    <s v="Indoor Lighting"/>
    <x v="5"/>
    <n v="0"/>
    <n v="673.28099999999995"/>
    <n v="0.12554999999999999"/>
    <x v="0"/>
    <x v="0"/>
    <n v="10.727311735679001"/>
    <s v="Qty / 1,000"/>
    <m/>
    <s v="Private-Lighting"/>
    <x v="0"/>
    <n v="2"/>
    <n v="1"/>
    <s v="Lighting"/>
    <n v="0.97902139861649395"/>
    <n v="0.93591656730105399"/>
    <n v="659.15650628191099"/>
    <n v="0.117504325024647"/>
    <n v="0.71"/>
    <n v="468.00111946015699"/>
    <n v="8.3428070767499599E-2"/>
    <n v="4661"/>
    <n v="1.07"/>
    <n v="1.24"/>
    <n v="2.9000000000000001E-2"/>
    <n v="0.745"/>
    <n v="15.018236429950701"/>
    <d v="1900-01-09T17:27:20"/>
    <n v="43380"/>
    <n v="0.127196714683532"/>
    <n v="17.864989422593901"/>
    <n v="0"/>
    <n v="5020.393901095852"/>
  </r>
  <r>
    <s v="STND-61667"/>
    <s v="New Albertson's Inc"/>
    <s v="New Abertson's Inc - 1040 Summit St - Elgin"/>
    <x v="62"/>
    <s v="Indoor Lighting"/>
    <x v="5"/>
    <n v="0"/>
    <n v="69.822000000000003"/>
    <n v="1.302E-2"/>
    <x v="0"/>
    <x v="0"/>
    <n v="10.727311735679001"/>
    <s v="Qty / 1,000"/>
    <m/>
    <s v="Private-Lighting"/>
    <x v="0"/>
    <n v="2"/>
    <n v="1"/>
    <s v="Lighting"/>
    <n v="0.97902139861649395"/>
    <n v="0.93591656730105399"/>
    <n v="68.357232094200796"/>
    <n v="1.21856337062597E-2"/>
    <n v="0.71"/>
    <n v="48.533634786882601"/>
    <n v="8.6517999314444007E-3"/>
    <n v="4661"/>
    <n v="1.07"/>
    <n v="1.24"/>
    <n v="2.9000000000000001E-2"/>
    <n v="0.745"/>
    <n v="15.018236429950701"/>
    <d v="1900-01-09T17:27:20"/>
    <n v="43380"/>
    <n v="1.3190770411625599E-2"/>
    <n v="1.8526726455437601"/>
    <n v="0"/>
    <n v="520.63543002448432"/>
  </r>
  <r>
    <s v="STND-61667"/>
    <s v="New Albertson's Inc"/>
    <s v="New Abertson's Inc - 1040 Summit St - Elgin"/>
    <x v="62"/>
    <s v="Indoor Lighting"/>
    <x v="5"/>
    <n v="0"/>
    <n v="61004.286999999997"/>
    <n v="11.37576"/>
    <x v="0"/>
    <x v="0"/>
    <n v="10.727311735679001"/>
    <s v="Qty / 1,000"/>
    <m/>
    <s v="Private-Lighting"/>
    <x v="0"/>
    <n v="2"/>
    <n v="1"/>
    <s v="Lighting"/>
    <n v="0.97902139861649395"/>
    <n v="0.93591656730105399"/>
    <n v="59724.502380341997"/>
    <n v="10.6467622496406"/>
    <n v="0.71"/>
    <n v="42404.396690042799"/>
    <n v="7.5592011972448496"/>
    <n v="4661"/>
    <n v="1.07"/>
    <n v="1.24"/>
    <n v="2.9000000000000001E-2"/>
    <n v="0.745"/>
    <n v="15.018236429950701"/>
    <d v="1900-01-09T17:27:20"/>
    <n v="43380"/>
    <n v="11.5249645482146"/>
    <n v="1618.7014663831001"/>
    <n v="0"/>
    <n v="454885.18225748389"/>
  </r>
  <r>
    <s v="STND-61667"/>
    <s v="New Albertson's Inc"/>
    <s v="New Abertson's Inc - 1040 Summit St - Elgin"/>
    <x v="62"/>
    <s v="Indoor Lighting"/>
    <x v="5"/>
    <n v="0"/>
    <n v="1556.028"/>
    <n v="0.29015999999999997"/>
    <x v="0"/>
    <x v="0"/>
    <n v="10.727311735679001"/>
    <s v="Qty / 1,000"/>
    <m/>
    <s v="Private-Lighting"/>
    <x v="0"/>
    <n v="2"/>
    <n v="1"/>
    <s v="Lighting"/>
    <n v="0.97902139861649395"/>
    <n v="0.93591656730105399"/>
    <n v="1523.3847088464299"/>
    <n v="0.27156555116807402"/>
    <n v="0.71"/>
    <n v="1081.60314328096"/>
    <n v="0.19281154132933201"/>
    <n v="4661"/>
    <n v="1.07"/>
    <n v="1.24"/>
    <n v="2.9000000000000001E-2"/>
    <n v="0.745"/>
    <n v="15.018236429950701"/>
    <d v="1900-01-09T17:27:20"/>
    <n v="43380"/>
    <n v="0.29396574060194203"/>
    <n v="41.287996781818997"/>
    <n v="0"/>
    <n v="11602.694092265137"/>
  </r>
  <r>
    <s v="STND-61667"/>
    <s v="New Albertson's Inc"/>
    <s v="New Abertson's Inc - 1040 Summit St - Elgin"/>
    <x v="62"/>
    <s v="Indoor Lighting"/>
    <x v="5"/>
    <n v="0"/>
    <n v="204.47800000000001"/>
    <n v="3.8129999999999997E-2"/>
    <x v="0"/>
    <x v="0"/>
    <n v="10.727311735679001"/>
    <s v="Qty / 1,000"/>
    <m/>
    <s v="Private-Lighting"/>
    <x v="0"/>
    <n v="2"/>
    <n v="1"/>
    <s v="Lighting"/>
    <n v="0.97902139861649395"/>
    <n v="0.93591656730105399"/>
    <n v="200.18833754630299"/>
    <n v="3.5686498711189202E-2"/>
    <n v="0.71"/>
    <n v="142.13371965787499"/>
    <n v="2.5337414084944301E-2"/>
    <n v="4661"/>
    <n v="1.07"/>
    <n v="1.24"/>
    <n v="2.9000000000000001E-2"/>
    <n v="0.745"/>
    <n v="15.018236429950701"/>
    <d v="1900-01-09T17:27:20"/>
    <n v="43380"/>
    <n v="3.86301133483321E-2"/>
    <n v="5.4256652232175702"/>
    <n v="0"/>
    <n v="1524.7127189216314"/>
  </r>
  <r>
    <s v="STND-61668"/>
    <s v="Life Changers International Church"/>
    <s v="Life Changers International Church - 2500 Beverly Rd - Hoffman Estates"/>
    <x v="1"/>
    <s v="Outdoor &amp; Garage Lighting"/>
    <x v="1"/>
    <n v="0"/>
    <n v="145030.74"/>
    <n v="0"/>
    <x v="0"/>
    <x v="0"/>
    <n v="10.1978380583316"/>
    <s v="Qty / 1,000"/>
    <m/>
    <s v="Private-Lighting"/>
    <x v="0"/>
    <n v="2"/>
    <n v="1"/>
    <s v="Lighting"/>
    <n v="0.97902139861649395"/>
    <n v="0.93591656730105399"/>
    <n v="141988.197917185"/>
    <n v="0"/>
    <n v="0.71"/>
    <n v="100811.620521201"/>
    <n v="0"/>
    <n v="4903"/>
    <n v="1"/>
    <n v="1"/>
    <n v="0"/>
    <n v="0"/>
    <n v="14.276973281664301"/>
    <d v="1900-01-09T04:44:53"/>
    <n v="43380"/>
    <n v="0"/>
    <n v="0"/>
    <n v="0"/>
    <n v="1028060.5804731864"/>
  </r>
  <r>
    <s v="STND-61668"/>
    <s v="Life Changers International Church"/>
    <s v="Life Changers International Church - 2500 Beverly Rd - Hoffman Estates"/>
    <x v="1"/>
    <s v="Outdoor &amp; Garage Lighting"/>
    <x v="1"/>
    <n v="0"/>
    <n v="24171.79"/>
    <n v="0"/>
    <x v="0"/>
    <x v="0"/>
    <n v="10.1978380583316"/>
    <s v="Qty / 1,000"/>
    <m/>
    <s v="Private-Lighting"/>
    <x v="0"/>
    <n v="2"/>
    <n v="1"/>
    <s v="Lighting"/>
    <n v="0.97902139861649395"/>
    <n v="0.93591656730105399"/>
    <n v="23664.699652864201"/>
    <n v="0"/>
    <n v="0.71"/>
    <n v="16801.936753533599"/>
    <n v="0"/>
    <n v="4903"/>
    <n v="1"/>
    <n v="1"/>
    <n v="0"/>
    <n v="0"/>
    <n v="14.276973281664301"/>
    <d v="1900-01-09T04:44:53"/>
    <n v="43380"/>
    <n v="0"/>
    <n v="0"/>
    <n v="0"/>
    <n v="171343.43007886541"/>
  </r>
  <r>
    <s v="STND-61668"/>
    <s v="Life Changers International Church"/>
    <s v="Life Changers International Church - 2500 Beverly Rd - Hoffman Estates"/>
    <x v="1"/>
    <s v="Outdoor &amp; Garage Lighting"/>
    <x v="1"/>
    <n v="0"/>
    <n v="6570.02"/>
    <n v="0"/>
    <x v="0"/>
    <x v="0"/>
    <n v="10.1978380583316"/>
    <s v="Qty / 1,000"/>
    <m/>
    <s v="Private-Lighting"/>
    <x v="0"/>
    <n v="2"/>
    <n v="1"/>
    <s v="Lighting"/>
    <n v="0.97902139861649395"/>
    <n v="0.93591656730105399"/>
    <n v="6432.1901693383397"/>
    <n v="0"/>
    <n v="0.71"/>
    <n v="4566.8550202302204"/>
    <n v="0"/>
    <n v="4903"/>
    <n v="1"/>
    <n v="1"/>
    <n v="0"/>
    <n v="0"/>
    <n v="14.276973281664301"/>
    <d v="1900-01-09T04:44:53"/>
    <n v="43380"/>
    <n v="0"/>
    <n v="0"/>
    <n v="0"/>
    <n v="46572.04793218647"/>
  </r>
  <r>
    <s v="STND-61668"/>
    <s v="Life Changers International Church"/>
    <s v="Life Changers International Church - 2500 Beverly Rd - Hoffman Estates"/>
    <x v="1"/>
    <s v="Outdoor &amp; Garage Lighting"/>
    <x v="1"/>
    <n v="0"/>
    <n v="3628.22"/>
    <n v="0"/>
    <x v="0"/>
    <x v="0"/>
    <n v="10.1978380583316"/>
    <s v="Qty / 1,000"/>
    <m/>
    <s v="Private-Lighting"/>
    <x v="0"/>
    <n v="2"/>
    <n v="1"/>
    <s v="Lighting"/>
    <n v="0.97902139861649395"/>
    <n v="0.93591656730105399"/>
    <n v="3552.1050188883301"/>
    <n v="0"/>
    <n v="0.71"/>
    <n v="2521.9945634107198"/>
    <n v="0"/>
    <n v="4903"/>
    <n v="1"/>
    <n v="1"/>
    <n v="0"/>
    <n v="0"/>
    <n v="14.276973281664301"/>
    <d v="1900-01-09T04:44:53"/>
    <n v="43380"/>
    <n v="0"/>
    <n v="0"/>
    <n v="0"/>
    <n v="25718.892141655226"/>
  </r>
  <r>
    <s v="STND-61669"/>
    <s v="ZION Development Corporation"/>
    <s v="Zion Development Corporation - 1146 Broadway - Rockford"/>
    <x v="1"/>
    <s v="Outdoor &amp; Garage Lighting"/>
    <x v="1"/>
    <n v="0"/>
    <n v="931.57"/>
    <n v="0"/>
    <x v="0"/>
    <x v="0"/>
    <n v="10.1978380583316"/>
    <s v="Qty / 1,000"/>
    <m/>
    <s v="Private-Lighting"/>
    <x v="0"/>
    <n v="3"/>
    <n v="1"/>
    <s v="Lighting"/>
    <n v="0.91633259480590001"/>
    <n v="1.30467645558681"/>
    <n v="853.62795534333202"/>
    <n v="0"/>
    <n v="0.71"/>
    <n v="606.07584829376594"/>
    <n v="0"/>
    <n v="4903"/>
    <n v="1"/>
    <n v="1"/>
    <n v="0"/>
    <n v="0"/>
    <n v="14.276973281664301"/>
    <d v="1900-01-09T04:44:53"/>
    <n v="43326"/>
    <n v="0"/>
    <n v="0"/>
    <n v="0"/>
    <n v="6180.6633519657753"/>
  </r>
  <r>
    <s v="STND-61669"/>
    <s v="ZION Development Corporation"/>
    <s v="Zion Development Corporation - 1146 Broadway - Rockford"/>
    <x v="1"/>
    <s v="Outdoor &amp; Garage Lighting"/>
    <x v="1"/>
    <n v="0"/>
    <n v="1166.914"/>
    <n v="0"/>
    <x v="0"/>
    <x v="0"/>
    <n v="10.1978380583316"/>
    <s v="Qty / 1,000"/>
    <m/>
    <s v="Private-Lighting"/>
    <x v="0"/>
    <n v="3"/>
    <n v="1"/>
    <s v="Lighting"/>
    <n v="0.91633259480590001"/>
    <n v="1.30467645558681"/>
    <n v="1069.2813335353301"/>
    <n v="0"/>
    <n v="0.71"/>
    <n v="759.18974681008501"/>
    <n v="0"/>
    <n v="4903"/>
    <n v="1"/>
    <n v="1"/>
    <n v="0"/>
    <n v="0"/>
    <n v="14.276973281664301"/>
    <d v="1900-01-09T04:44:53"/>
    <n v="43326"/>
    <n v="0"/>
    <n v="0"/>
    <n v="0"/>
    <n v="7742.0940935150165"/>
  </r>
  <r>
    <s v="STND-61671"/>
    <s v="900 Oakmont Valley Equity Group, LLC"/>
    <s v="900 Oakmont Valley Equity Group LLC - 900 Oakmont Suite 300 - Westmont"/>
    <x v="0"/>
    <s v="Indoor Lighting"/>
    <x v="6"/>
    <n v="0"/>
    <n v="10369.382"/>
    <n v="2.3316479999999999"/>
    <x v="0"/>
    <x v="0"/>
    <n v="15"/>
    <s v="Qty / 1,000"/>
    <m/>
    <s v="Private-Lighting"/>
    <x v="0"/>
    <n v="3"/>
    <n v="1"/>
    <s v="Lighting"/>
    <n v="0.91633259480590001"/>
    <n v="1.30467645558681"/>
    <n v="9501.8027145935903"/>
    <n v="3.04204624831607"/>
    <n v="0.71"/>
    <n v="6746.2799273614501"/>
    <n v="2.1598528363044101"/>
    <n v="2885"/>
    <n v="1.165"/>
    <n v="1.3779999999999999"/>
    <n v="2.5499999999999998E-2"/>
    <n v="0.55000000000000004"/>
    <n v="24.263431542460999"/>
    <d v="1900-01-16T07:56:40"/>
    <n v="43377"/>
    <n v="4.0137831485896101"/>
    <n v="207.97937272286401"/>
    <n v="0"/>
    <n v="101194.19891042175"/>
  </r>
  <r>
    <s v="STND-61671"/>
    <s v="900 Oakmont Valley Equity Group, LLC"/>
    <s v="900 Oakmont Valley Equity Group LLC - 900 Oakmont Suite 300 - Westmont"/>
    <x v="0"/>
    <s v="Indoor Lighting"/>
    <x v="6"/>
    <n v="0"/>
    <n v="1356.931"/>
    <n v="0.305118"/>
    <x v="0"/>
    <x v="0"/>
    <n v="15"/>
    <s v="Qty / 1,000"/>
    <m/>
    <s v="Private-Lighting"/>
    <x v="0"/>
    <n v="3"/>
    <n v="1"/>
    <s v="Lighting"/>
    <n v="0.91633259480590001"/>
    <n v="1.30467645558681"/>
    <n v="1243.40010420256"/>
    <n v="0.39808027077573499"/>
    <n v="0.71"/>
    <n v="882.814073983821"/>
    <n v="0.28263699225077199"/>
    <n v="2885"/>
    <n v="1.165"/>
    <n v="1.3779999999999999"/>
    <n v="2.5499999999999998E-2"/>
    <n v="0.55000000000000004"/>
    <n v="24.263431542460999"/>
    <d v="1900-01-16T07:56:40"/>
    <n v="43377"/>
    <n v="0.52524115420996897"/>
    <n v="27.216053782974601"/>
    <n v="0"/>
    <n v="13242.211109757314"/>
  </r>
  <r>
    <s v="STND-61671"/>
    <s v="900 Oakmont Valley Equity Group, LLC"/>
    <s v="900 Oakmont Valley Equity Group LLC - 900 Oakmont Suite 300 - Westmont"/>
    <x v="7"/>
    <s v="Indoor Lighting"/>
    <x v="6"/>
    <n v="0"/>
    <n v="905.70100000000002"/>
    <n v="0.61713600000000002"/>
    <x v="0"/>
    <x v="0"/>
    <n v="8"/>
    <s v="Qty / 1,000"/>
    <m/>
    <s v="Private-Lighting"/>
    <x v="0"/>
    <n v="3"/>
    <n v="1"/>
    <s v="Lighting"/>
    <n v="0.91633259480590001"/>
    <n v="1.30467645558681"/>
    <n v="829.92334744829805"/>
    <n v="0.80516280909501903"/>
    <n v="0.71"/>
    <n v="589.24557668829198"/>
    <n v="0.57166559445746401"/>
    <n v="2885"/>
    <n v="1.165"/>
    <n v="1.3779999999999999"/>
    <n v="2.5499999999999998E-2"/>
    <n v="0.55000000000000004"/>
    <n v="24.263431542460999"/>
    <d v="1900-01-16T07:56:40"/>
    <n v="43377"/>
    <n v="1.46074529951927"/>
    <n v="18.165704171615101"/>
    <n v="0"/>
    <n v="4713.9646135063358"/>
  </r>
  <r>
    <s v="STND-61672"/>
    <s v="Colfin Cobalt I-II Owner, LLC"/>
    <s v="Colfin Cobalt I-II Owner LLC - 300 Exchange - Crystal Lake"/>
    <x v="1"/>
    <s v="Outdoor &amp; Garage Lighting"/>
    <x v="1"/>
    <n v="0"/>
    <n v="26917.47"/>
    <n v="0"/>
    <x v="0"/>
    <x v="0"/>
    <n v="10.1978380583316"/>
    <s v="Qty / 1,000"/>
    <m/>
    <s v="Private-Lighting"/>
    <x v="0"/>
    <n v="3"/>
    <n v="1"/>
    <s v="Lighting"/>
    <n v="0.91633259480590001"/>
    <n v="1.30467645558681"/>
    <n v="24665.355130709999"/>
    <n v="0"/>
    <n v="0.71"/>
    <n v="17512.402142804101"/>
    <n v="0"/>
    <n v="4903"/>
    <n v="1"/>
    <n v="1"/>
    <n v="0"/>
    <n v="0"/>
    <n v="14.276973281664301"/>
    <d v="1900-01-09T04:44:53"/>
    <n v="43331"/>
    <n v="0"/>
    <n v="0"/>
    <n v="0"/>
    <n v="178588.64106469552"/>
  </r>
  <r>
    <s v="STND-61672"/>
    <s v="Colfin Cobalt I-II Owner, LLC"/>
    <s v="Colfin Cobalt I-II Owner LLC - 300 Exchange - Crystal Lake"/>
    <x v="1"/>
    <s v="Outdoor &amp; Garage Lighting"/>
    <x v="1"/>
    <n v="0"/>
    <n v="6324.87"/>
    <n v="0"/>
    <x v="0"/>
    <x v="0"/>
    <n v="10.1978380583316"/>
    <s v="Qty / 1,000"/>
    <m/>
    <s v="Private-Lighting"/>
    <x v="0"/>
    <n v="3"/>
    <n v="1"/>
    <s v="Lighting"/>
    <n v="0.91633259480590001"/>
    <n v="1.30467645558681"/>
    <n v="5795.6845389099899"/>
    <n v="0"/>
    <n v="0.71"/>
    <n v="4114.9360226260897"/>
    <n v="0"/>
    <n v="4903"/>
    <n v="1"/>
    <n v="1"/>
    <n v="0"/>
    <n v="0"/>
    <n v="14.276973281664301"/>
    <d v="1900-01-09T04:44:53"/>
    <n v="43331"/>
    <n v="0"/>
    <n v="0"/>
    <n v="0"/>
    <n v="41963.451179135998"/>
  </r>
  <r>
    <s v="STND-61673"/>
    <s v="Alef Sausage Inc."/>
    <s v="Alef Sausage Inc - 1026 Campus Dr - Mundelein"/>
    <x v="0"/>
    <s v="Indoor Lighting"/>
    <x v="10"/>
    <n v="0"/>
    <n v="7442.3689999999997"/>
    <n v="1.330992"/>
    <x v="0"/>
    <x v="0"/>
    <n v="10.827197921178"/>
    <s v="Qty / 1,000"/>
    <m/>
    <s v="Private-Lighting"/>
    <x v="0"/>
    <n v="3"/>
    <n v="1"/>
    <s v="Lighting"/>
    <n v="0.91633259480590001"/>
    <n v="1.30467645558681"/>
    <n v="6819.6852972729903"/>
    <n v="1.7365139249743899"/>
    <n v="0.71"/>
    <n v="4841.9765610638196"/>
    <n v="1.2329248867318201"/>
    <n v="4618"/>
    <n v="1.02"/>
    <n v="1.04"/>
    <n v="1.2E-2"/>
    <n v="0.81"/>
    <n v="15.158077089649201"/>
    <d v="1900-01-09T19:51:10"/>
    <n v="43386"/>
    <n v="2.0613887998271498"/>
    <n v="80.2315917326234"/>
    <n v="0"/>
    <n v="52425.038556342784"/>
  </r>
  <r>
    <s v="STND-61673"/>
    <s v="Alef Sausage Inc."/>
    <s v="Alef Sausage Inc - 1026 Campus Dr - Mundelein"/>
    <x v="62"/>
    <s v="Indoor Lighting"/>
    <x v="10"/>
    <n v="0"/>
    <n v="25459.495999999999"/>
    <n v="4.553172"/>
    <x v="0"/>
    <x v="0"/>
    <n v="10.827197921178"/>
    <s v="Qty / 1,000"/>
    <m/>
    <s v="Private-Lighting"/>
    <x v="0"/>
    <n v="3"/>
    <n v="1"/>
    <s v="Lighting"/>
    <n v="0.91633259480590001"/>
    <n v="1.30467645558681"/>
    <n v="23329.366032130401"/>
    <n v="5.9404163066370899"/>
    <n v="0.71"/>
    <n v="16563.849882812599"/>
    <n v="4.2176955777123304"/>
    <n v="4618"/>
    <n v="1.02"/>
    <n v="1.04"/>
    <n v="1.2E-2"/>
    <n v="0.81"/>
    <n v="15.158077089649201"/>
    <d v="1900-01-09T19:51:10"/>
    <n v="43386"/>
    <n v="7.0517762424466897"/>
    <n v="274.46312978976999"/>
    <n v="0"/>
    <n v="179340.08101789304"/>
  </r>
  <r>
    <s v="STND-61674"/>
    <s v="William Charles Construction Co LLC"/>
    <s v="William Charles Construction Company LLC - 833 Featherstone Rd - Rockford"/>
    <x v="1"/>
    <s v="Outdoor &amp; Garage Lighting"/>
    <x v="1"/>
    <n v="0"/>
    <n v="13689.175999999999"/>
    <n v="0"/>
    <x v="0"/>
    <x v="0"/>
    <n v="10.1978380583316"/>
    <s v="Qty / 1,000"/>
    <m/>
    <s v="Private-Lighting"/>
    <x v="0"/>
    <n v="3"/>
    <n v="1"/>
    <s v="Lighting"/>
    <n v="0.91633259480590001"/>
    <n v="1.30467645558681"/>
    <n v="12543.8381648346"/>
    <n v="0"/>
    <n v="0.71"/>
    <n v="8906.1250970326"/>
    <n v="0"/>
    <n v="4903"/>
    <n v="1"/>
    <n v="1"/>
    <n v="0"/>
    <n v="0"/>
    <n v="14.276973281664301"/>
    <d v="1900-01-09T04:44:53"/>
    <n v="43324"/>
    <n v="0"/>
    <n v="0"/>
    <n v="0"/>
    <n v="90823.221466781266"/>
  </r>
  <r>
    <s v="STND-61674"/>
    <s v="William Charles Construction Co LLC"/>
    <s v="William Charles Construction Company LLC - 833 Featherstone Rd - Rockford"/>
    <x v="1"/>
    <s v="Outdoor &amp; Garage Lighting"/>
    <x v="1"/>
    <n v="0"/>
    <n v="3191.8530000000001"/>
    <n v="0"/>
    <x v="0"/>
    <x v="0"/>
    <n v="10.1978380583316"/>
    <s v="Qty / 1,000"/>
    <m/>
    <s v="Private-Lighting"/>
    <x v="0"/>
    <n v="3"/>
    <n v="1"/>
    <s v="Lighting"/>
    <n v="0.91633259480590001"/>
    <n v="1.30467645558681"/>
    <n v="2924.798941729"/>
    <n v="0"/>
    <n v="0.71"/>
    <n v="2076.6072486275898"/>
    <n v="0"/>
    <n v="4903"/>
    <n v="1"/>
    <n v="1"/>
    <n v="0"/>
    <n v="0"/>
    <n v="14.276973281664301"/>
    <d v="1900-01-09T04:44:53"/>
    <n v="43324"/>
    <n v="0"/>
    <n v="0"/>
    <n v="0"/>
    <n v="21176.904432261705"/>
  </r>
  <r>
    <s v="STND-61675"/>
    <s v="Body Tech Joliet, Inc."/>
    <s v="Body Tech - 3585 Hennepin - Joliet"/>
    <x v="62"/>
    <s v="Indoor Lighting"/>
    <x v="2"/>
    <n v="0"/>
    <n v="8471.1530000000002"/>
    <n v="1.8142400000000001"/>
    <x v="0"/>
    <x v="0"/>
    <n v="14.797277300976599"/>
    <s v="Qty / 1,000"/>
    <m/>
    <s v="Private-Lighting"/>
    <x v="0"/>
    <n v="3"/>
    <n v="1"/>
    <s v="Lighting"/>
    <n v="0.91633259480590001"/>
    <n v="1.30467645558681"/>
    <n v="7762.3936094877799"/>
    <n v="2.36699621278381"/>
    <n v="0.71"/>
    <n v="5511.2994627363296"/>
    <n v="1.6805673110765"/>
    <n v="3379"/>
    <n v="1.0900000000000001"/>
    <n v="1.36"/>
    <n v="2.1999999999999999E-2"/>
    <n v="0.57999999999999996"/>
    <n v="20.7161882213673"/>
    <d v="1900-01-13T19:08:05"/>
    <n v="43400"/>
    <n v="3.0007558478496601"/>
    <n v="156.67216459516601"/>
    <n v="0"/>
    <n v="81552.226438832819"/>
  </r>
  <r>
    <s v="STND-61675"/>
    <s v="Body Tech Joliet, Inc."/>
    <s v="Body Tech - 3585 Hennepin - Joliet"/>
    <x v="62"/>
    <s v="Indoor Lighting"/>
    <x v="2"/>
    <n v="0"/>
    <n v="19741.47"/>
    <n v="4.2279679999999997"/>
    <x v="0"/>
    <x v="0"/>
    <n v="14.797277300976599"/>
    <s v="Qty / 1,000"/>
    <m/>
    <s v="Private-Lighting"/>
    <x v="0"/>
    <n v="3"/>
    <n v="1"/>
    <s v="Lighting"/>
    <n v="0.91633259480590001"/>
    <n v="1.30467645558681"/>
    <n v="18089.7524303828"/>
    <n v="5.5161303045744399"/>
    <n v="0.71"/>
    <n v="12843.724225571799"/>
    <n v="3.9164525162478498"/>
    <n v="3379"/>
    <n v="1.0900000000000001"/>
    <n v="1.36"/>
    <n v="2.1999999999999999E-2"/>
    <n v="0.57999999999999996"/>
    <n v="20.7161882213673"/>
    <d v="1900-01-13T19:08:05"/>
    <n v="43400"/>
    <n v="6.9930658019452796"/>
    <n v="365.11426923708501"/>
    <n v="0"/>
    <n v="190052.14894305685"/>
  </r>
  <r>
    <s v="STND-61675"/>
    <s v="Body Tech Joliet, Inc."/>
    <s v="Body Tech - 3585 Hennepin - Joliet"/>
    <x v="62"/>
    <s v="Indoor Lighting"/>
    <x v="2"/>
    <n v="0"/>
    <n v="2872.826"/>
    <n v="0.61526400000000003"/>
    <x v="0"/>
    <x v="0"/>
    <n v="14.797277300976599"/>
    <s v="Qty / 1,000"/>
    <m/>
    <s v="Private-Lighting"/>
    <x v="0"/>
    <n v="3"/>
    <n v="1"/>
    <s v="Lighting"/>
    <n v="0.91633259480590001"/>
    <n v="1.30467645558681"/>
    <n v="2632.4641030058501"/>
    <n v="0.80272045477016096"/>
    <n v="0.71"/>
    <n v="1869.04951313416"/>
    <n v="0.56993152288681403"/>
    <n v="3379"/>
    <n v="1.0900000000000001"/>
    <n v="1.36"/>
    <n v="2.1999999999999999E-2"/>
    <n v="0.57999999999999996"/>
    <n v="20.7161882213673"/>
    <d v="1900-01-13T19:08:05"/>
    <n v="43400"/>
    <n v="1.01764763535771"/>
    <n v="53.132302996448402"/>
    <n v="0"/>
    <n v="27656.843935101471"/>
  </r>
  <r>
    <s v="STND-61675"/>
    <s v="Body Tech Joliet, Inc."/>
    <s v="Body Tech - 3585 Hennepin - Joliet"/>
    <x v="62"/>
    <s v="Indoor Lighting"/>
    <x v="2"/>
    <n v="0"/>
    <n v="1012.855"/>
    <n v="0.21692"/>
    <x v="0"/>
    <x v="0"/>
    <n v="14.797277300976599"/>
    <s v="Qty / 1,000"/>
    <m/>
    <s v="Private-Lighting"/>
    <x v="0"/>
    <n v="3"/>
    <n v="1"/>
    <s v="Lighting"/>
    <n v="0.91633259480590001"/>
    <n v="1.30467645558681"/>
    <n v="928.11205031213001"/>
    <n v="0.28301041674589"/>
    <n v="0.71"/>
    <n v="658.95955572161199"/>
    <n v="0.20093739588958201"/>
    <n v="3379"/>
    <n v="1.0900000000000001"/>
    <n v="1.36"/>
    <n v="2.1999999999999999E-2"/>
    <n v="0.57999999999999996"/>
    <n v="20.7161882213673"/>
    <d v="1900-01-13T19:08:05"/>
    <n v="43400"/>
    <n v="0.35878602528637199"/>
    <n v="18.732536795290699"/>
    <n v="0"/>
    <n v="9750.8072761410331"/>
  </r>
  <r>
    <s v="STND-61675"/>
    <s v="Body Tech Joliet, Inc."/>
    <s v="Body Tech - 3585 Hennepin - Joliet"/>
    <x v="62"/>
    <s v="Indoor Lighting"/>
    <x v="2"/>
    <n v="0"/>
    <n v="1303.8209999999999"/>
    <n v="0.27923500000000001"/>
    <x v="0"/>
    <x v="0"/>
    <n v="14.797277300976599"/>
    <s v="Qty / 1,000"/>
    <m/>
    <s v="Private-Lighting"/>
    <x v="0"/>
    <n v="3"/>
    <n v="1"/>
    <s v="Lighting"/>
    <n v="0.91633259480590001"/>
    <n v="1.30467645558681"/>
    <n v="1194.7336800924199"/>
    <n v="0.36431133007578198"/>
    <n v="0.71"/>
    <n v="848.26091286561996"/>
    <n v="0.25866104435380499"/>
    <n v="3379"/>
    <n v="1.0900000000000001"/>
    <n v="1.36"/>
    <n v="2.1999999999999999E-2"/>
    <n v="0.57999999999999996"/>
    <n v="20.7161882213673"/>
    <d v="1900-01-13T19:08:05"/>
    <n v="43400"/>
    <n v="0.461855134477411"/>
    <n v="24.1138907908562"/>
    <n v="0"/>
    <n v="12551.951951252127"/>
  </r>
  <r>
    <s v="STND-61675"/>
    <s v="Body Tech Joliet, Inc."/>
    <s v="Body Tech - 3585 Hennepin - Joliet"/>
    <x v="1"/>
    <s v="Outdoor &amp; Garage Lighting"/>
    <x v="1"/>
    <n v="0"/>
    <n v="12512.456"/>
    <n v="0"/>
    <x v="0"/>
    <x v="0"/>
    <n v="10.1978380583316"/>
    <s v="Qty / 1,000"/>
    <m/>
    <s v="Private-Lighting"/>
    <x v="0"/>
    <n v="3"/>
    <n v="1"/>
    <s v="Lighting"/>
    <n v="0.91633259480590001"/>
    <n v="1.30467645558681"/>
    <n v="11465.571273874601"/>
    <n v="0"/>
    <n v="0.71"/>
    <n v="8140.5556044510004"/>
    <n v="0"/>
    <n v="4903"/>
    <n v="1"/>
    <n v="1"/>
    <n v="0"/>
    <n v="0"/>
    <n v="14.276973281664301"/>
    <d v="1900-01-09T04:44:53"/>
    <n v="43400"/>
    <n v="0"/>
    <n v="0"/>
    <n v="0"/>
    <n v="83016.06775903501"/>
  </r>
  <r>
    <s v="STND-61675"/>
    <s v="Body Tech Joliet, Inc."/>
    <s v="Body Tech - 3585 Hennepin - Joliet"/>
    <x v="1"/>
    <s v="Outdoor &amp; Garage Lighting"/>
    <x v="1"/>
    <n v="0"/>
    <n v="1559.154"/>
    <n v="0"/>
    <x v="0"/>
    <x v="0"/>
    <n v="10.1978380583316"/>
    <s v="Qty / 1,000"/>
    <m/>
    <s v="Private-Lighting"/>
    <x v="0"/>
    <n v="3"/>
    <n v="1"/>
    <s v="Lighting"/>
    <n v="0.91633259480590001"/>
    <n v="1.30467645558681"/>
    <n v="1428.7036305219999"/>
    <n v="0"/>
    <n v="0.71"/>
    <n v="1014.3795776706201"/>
    <n v="0"/>
    <n v="4903"/>
    <n v="1"/>
    <n v="1"/>
    <n v="0"/>
    <n v="0"/>
    <n v="14.276973281664301"/>
    <d v="1900-01-09T04:44:53"/>
    <n v="43400"/>
    <n v="0"/>
    <n v="0"/>
    <n v="0"/>
    <n v="10344.478662763784"/>
  </r>
  <r>
    <s v="STND-61675"/>
    <s v="Body Tech Joliet, Inc."/>
    <s v="Body Tech - 3585 Hennepin - Joliet"/>
    <x v="63"/>
    <s v="Outdoor &amp; Garage Lighting"/>
    <x v="1"/>
    <n v="0"/>
    <n v="17356.62"/>
    <n v="0"/>
    <x v="0"/>
    <x v="0"/>
    <n v="10.1978380583316"/>
    <s v="Qty / 1,000"/>
    <m/>
    <s v="Private-Lighting"/>
    <x v="0"/>
    <n v="3"/>
    <n v="1"/>
    <s v="Lighting"/>
    <n v="0.91633259480590001"/>
    <n v="1.30467645558681"/>
    <n v="15904.436641660001"/>
    <n v="0"/>
    <n v="0.71"/>
    <n v="11292.1500155786"/>
    <n v="0"/>
    <n v="4903"/>
    <n v="1"/>
    <n v="1"/>
    <n v="0"/>
    <n v="0"/>
    <n v="14.276973281664301"/>
    <d v="1900-01-09T04:44:53"/>
    <n v="43400"/>
    <n v="0"/>
    <n v="0"/>
    <n v="0"/>
    <n v="115155.51718925721"/>
  </r>
  <r>
    <s v="STND-61675"/>
    <s v="Body Tech Joliet, Inc."/>
    <s v="Body Tech - 3585 Hennepin - Joliet"/>
    <x v="63"/>
    <s v="Outdoor &amp; Garage Lighting"/>
    <x v="1"/>
    <n v="0"/>
    <n v="509.91199999999998"/>
    <n v="0"/>
    <x v="0"/>
    <x v="0"/>
    <n v="10.1978380583316"/>
    <s v="Qty / 1,000"/>
    <m/>
    <s v="Private-Lighting"/>
    <x v="0"/>
    <n v="3"/>
    <n v="1"/>
    <s v="Lighting"/>
    <n v="0.91633259480590001"/>
    <n v="1.30467645558681"/>
    <n v="467.24898608266602"/>
    <n v="0"/>
    <n v="0.71"/>
    <n v="331.74678011869298"/>
    <n v="0"/>
    <n v="4903"/>
    <n v="1"/>
    <n v="1"/>
    <n v="0"/>
    <n v="0"/>
    <n v="14.276973281664301"/>
    <d v="1900-01-09T04:44:53"/>
    <n v="43400"/>
    <n v="0"/>
    <n v="0"/>
    <n v="0"/>
    <n v="3383.0999400233723"/>
  </r>
  <r>
    <s v="STND-61676"/>
    <s v="Best Diamond Plastics LLC"/>
    <s v="Best Diamond Plastics - 1401 E 98th St - Chicago"/>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316"/>
    <n v="3.0565159659772401"/>
    <n v="0"/>
    <n v="0"/>
    <n v="288260.03878886497"/>
  </r>
  <r>
    <s v="STND-61677"/>
    <s v="MCI Sales and Service Inc"/>
    <s v="MCI Sales and Service Inc - 200 E Oakton Street - Des Plaines"/>
    <x v="10"/>
    <s v="Compressed Air"/>
    <x v="17"/>
    <n v="0"/>
    <n v="31212"/>
    <n v="5.01"/>
    <x v="4"/>
    <x v="0"/>
    <n v="10"/>
    <s v="ΔkWpeak / CF"/>
    <n v="0.95"/>
    <s v="Private-Non-Lighting"/>
    <x v="2"/>
    <n v="3"/>
    <n v="1"/>
    <s v="Non-Lighting"/>
    <n v="0.98952339343681495"/>
    <n v="0.43468415683807998"/>
    <n v="30885.0041559499"/>
    <n v="2.1777676257587801"/>
    <n v="0.7"/>
    <n v="21619.502909164901"/>
    <n v="1.52443733803115"/>
    <n v="8766"/>
    <n v="1"/>
    <n v="1"/>
    <n v="0"/>
    <n v="1"/>
    <n v="7.9853981291352998"/>
    <d v="1900-01-04T16:53:33"/>
    <n v="43380"/>
    <n v="2.2923869744829299"/>
    <n v="0"/>
    <n v="0"/>
    <n v="216195.02909164902"/>
  </r>
  <r>
    <s v="STND-61681"/>
    <s v="ELC Industries Corp"/>
    <s v="ELC Industries Corp - 401 Hankes Ave - Aurora"/>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380"/>
    <n v="1.1461934872414601"/>
    <n v="0"/>
    <n v="0"/>
    <n v="108097.51454582499"/>
  </r>
  <r>
    <s v="STND-61682"/>
    <s v="Carol Stream Park District"/>
    <s v="Carol Stream Park District - 849 W Lies Rd - Carol Stream"/>
    <x v="0"/>
    <s v="Indoor Lighting"/>
    <x v="2"/>
    <n v="0"/>
    <n v="574.56500000000005"/>
    <n v="0.123053"/>
    <x v="0"/>
    <x v="1"/>
    <n v="14.797277300976599"/>
    <s v="Qty / 1,000"/>
    <m/>
    <s v="Public-Lighting"/>
    <x v="0"/>
    <n v="3"/>
    <n v="1"/>
    <s v="Lighting"/>
    <n v="0.99829244462109001"/>
    <n v="0.987374621353864"/>
    <n v="573.58389844371698"/>
    <n v="0.121499409281457"/>
    <n v="0.71"/>
    <n v="407.24456789503898"/>
    <n v="8.6264580589834494E-2"/>
    <n v="3379"/>
    <n v="1.0900000000000001"/>
    <n v="1.36"/>
    <n v="2.1999999999999999E-2"/>
    <n v="0.57999999999999996"/>
    <n v="20.7161882213673"/>
    <d v="1900-01-13T19:08:05"/>
    <n v="43369"/>
    <n v="0.15403069127973801"/>
    <n v="11.576922720882401"/>
    <n v="0"/>
    <n v="6026.1108004592843"/>
  </r>
  <r>
    <s v="STND-61682"/>
    <s v="Carol Stream Park District"/>
    <s v="Carol Stream Park District - 849 W Lies Rd - Carol Stream"/>
    <x v="1"/>
    <s v="Outdoor &amp; Garage Lighting"/>
    <x v="1"/>
    <n v="0"/>
    <n v="8207.6219999999994"/>
    <n v="0"/>
    <x v="0"/>
    <x v="1"/>
    <n v="10.1978380583316"/>
    <s v="Qty / 1,000"/>
    <m/>
    <s v="Public-Lighting"/>
    <x v="0"/>
    <n v="3"/>
    <n v="1"/>
    <s v="Lighting"/>
    <n v="0.99829244462109001"/>
    <n v="0.987374621353864"/>
    <n v="8193.6070309058396"/>
    <n v="0"/>
    <n v="0.71"/>
    <n v="5817.4609919431496"/>
    <n v="0"/>
    <n v="4903"/>
    <n v="1"/>
    <n v="1"/>
    <n v="0"/>
    <n v="0"/>
    <n v="14.276973281664301"/>
    <d v="1900-01-09T04:44:53"/>
    <n v="43369"/>
    <n v="0"/>
    <n v="0"/>
    <n v="0"/>
    <n v="59325.525106497349"/>
  </r>
  <r>
    <s v="STND-61683"/>
    <s v="Retail First, Inc"/>
    <s v="Retail First Inc - 2760 Spectrum Dr - Elgin"/>
    <x v="0"/>
    <s v="Indoor Lighting"/>
    <x v="8"/>
    <n v="0"/>
    <n v="193954"/>
    <n v="30.6952"/>
    <x v="0"/>
    <x v="0"/>
    <n v="9.5383441434566993"/>
    <s v="Qty / 1,000"/>
    <m/>
    <s v="Private-Lighting"/>
    <x v="0"/>
    <n v="2"/>
    <n v="1"/>
    <s v="Lighting"/>
    <n v="0.97902139861649395"/>
    <n v="0.93591656730105399"/>
    <n v="189885.11634726301"/>
    <n v="28.728146216619301"/>
    <n v="0.71"/>
    <n v="134818.43260655701"/>
    <n v="20.3969838137997"/>
    <n v="5242"/>
    <n v="1"/>
    <n v="1.22"/>
    <n v="1.0999999999999999E-2"/>
    <n v="0.68"/>
    <n v="13.3536818008394"/>
    <d v="1900-01-08T12:55:13"/>
    <n v="43330"/>
    <n v="34.628912990139"/>
    <n v="2088.7362798199001"/>
    <n v="0"/>
    <n v="1285944.6070827646"/>
  </r>
  <r>
    <s v="STND-61683"/>
    <s v="Retail First, Inc"/>
    <s v="Retail First Inc - 2760 Spectrum Dr - Elgin"/>
    <x v="0"/>
    <s v="Indoor Lighting"/>
    <x v="8"/>
    <n v="0"/>
    <n v="-25318.86"/>
    <n v="-4.0069679999999996"/>
    <x v="0"/>
    <x v="0"/>
    <n v="9.5383441434566993"/>
    <s v="Qty / 1,000"/>
    <m/>
    <s v="Private-Lighting"/>
    <x v="0"/>
    <n v="2"/>
    <n v="1"/>
    <s v="Lighting"/>
    <n v="0.97902139861649395"/>
    <n v="0.93591656730105399"/>
    <n v="-24787.705728575202"/>
    <n v="-3.7501877358451701"/>
    <n v="0.71"/>
    <n v="-17599.271067288399"/>
    <n v="-2.66263329245007"/>
    <n v="5242"/>
    <n v="1"/>
    <n v="1.22"/>
    <n v="1.0999999999999999E-2"/>
    <n v="0.68"/>
    <n v="13.3536818008394"/>
    <d v="1900-01-08T12:55:13"/>
    <n v="43330"/>
    <n v="-4.5204770200640896"/>
    <n v="-272.66476301432698"/>
    <n v="0"/>
    <n v="-167867.90411377724"/>
  </r>
  <r>
    <s v="STND-61683"/>
    <s v="Retail First, Inc"/>
    <s v="Retail First Inc - 2760 Spectrum Dr - Elgin"/>
    <x v="7"/>
    <s v="Indoor Lighting"/>
    <x v="8"/>
    <n v="0"/>
    <n v="7800.0959999999995"/>
    <n v="4.0089199999999998"/>
    <x v="0"/>
    <x v="0"/>
    <n v="8"/>
    <s v="Qty / 1,000"/>
    <m/>
    <s v="Private-Lighting"/>
    <x v="0"/>
    <n v="2"/>
    <n v="1"/>
    <s v="Lighting"/>
    <n v="0.97902139861649395"/>
    <n v="0.93591656730105399"/>
    <n v="7636.4608952629196"/>
    <n v="3.75201464498454"/>
    <n v="0.71"/>
    <n v="5421.8872356366701"/>
    <n v="2.6639303979390201"/>
    <n v="5242"/>
    <n v="1"/>
    <n v="1.22"/>
    <n v="1.0999999999999999E-2"/>
    <n v="0.68"/>
    <n v="13.3536818008394"/>
    <d v="1900-01-08T12:55:13"/>
    <n v="43330"/>
    <n v="5.8026827172665296"/>
    <n v="84.001069847892097"/>
    <n v="0"/>
    <n v="43375.097885093361"/>
  </r>
  <r>
    <s v="STND-61684"/>
    <s v="Sun Chemical Corporation"/>
    <s v="Sun Chemical Corp - 135 W Lake St - Northlake"/>
    <x v="10"/>
    <s v="Compressed Air"/>
    <x v="10"/>
    <n v="0"/>
    <n v="217890"/>
    <n v="34.950000000000003"/>
    <x v="4"/>
    <x v="0"/>
    <n v="10"/>
    <s v="ΔkWpeak / CF"/>
    <n v="0.95"/>
    <s v="Private-Non-Lighting"/>
    <x v="2"/>
    <n v="2"/>
    <n v="1"/>
    <s v="Non-Lighting"/>
    <n v="0.76002432528749297"/>
    <n v="0.465462131779591"/>
    <n v="165601.70023689201"/>
    <n v="16.267901505696699"/>
    <n v="0.7"/>
    <n v="115921.19016582399"/>
    <n v="11.387531053987701"/>
    <n v="4618"/>
    <n v="1.02"/>
    <n v="1.04"/>
    <n v="1.2E-2"/>
    <n v="0.81"/>
    <n v="15.158077089649201"/>
    <d v="1900-01-09T19:51:10"/>
    <n v="43411"/>
    <n v="17.1241068481018"/>
    <n v="0"/>
    <n v="0"/>
    <n v="1159211.90165824"/>
  </r>
  <r>
    <s v="STND-61685"/>
    <s v="Universal Chemicals &amp; Coatings, Inc."/>
    <s v="Universal Chemicals and Coatings Inc - 1975 Fox Ln - Elgin"/>
    <x v="10"/>
    <s v="Compressed Air"/>
    <x v="10"/>
    <n v="0"/>
    <n v="20808"/>
    <n v="3.34"/>
    <x v="4"/>
    <x v="0"/>
    <n v="10"/>
    <s v="ΔkWpeak / CF"/>
    <n v="0.95"/>
    <s v="Private-Non-Lighting"/>
    <x v="2"/>
    <n v="3"/>
    <n v="1"/>
    <s v="Non-Lighting"/>
    <n v="0.98952339343681495"/>
    <n v="0.43468415683807998"/>
    <n v="20590.0027706332"/>
    <n v="1.4518450838391901"/>
    <n v="0.7"/>
    <n v="14413.0019394433"/>
    <n v="1.0162915586874299"/>
    <n v="4618"/>
    <n v="1.02"/>
    <n v="1.04"/>
    <n v="1.2E-2"/>
    <n v="0.81"/>
    <n v="15.158077089649201"/>
    <d v="1900-01-09T19:51:10"/>
    <n v="43338"/>
    <n v="1.52825798298862"/>
    <n v="0"/>
    <n v="0"/>
    <n v="144130.01939443301"/>
  </r>
  <r>
    <s v="STND-61687"/>
    <s v="One 2K4A Inc"/>
    <s v="One 2Kay4 Inc - 10610 Ridgeland Ave - Chicago Ridge"/>
    <x v="0"/>
    <s v="Indoor Lighting"/>
    <x v="0"/>
    <n v="0"/>
    <n v="13730.936"/>
    <n v="2.7851910000000002"/>
    <x v="0"/>
    <x v="0"/>
    <n v="9.1274187659729797"/>
    <s v="Qty / 1,000"/>
    <m/>
    <s v="Private-Lighting"/>
    <x v="0"/>
    <n v="3"/>
    <n v="1"/>
    <s v="Lighting"/>
    <n v="0.91633259480590001"/>
    <n v="1.30467645558681"/>
    <n v="12582.1042139937"/>
    <n v="3.6337731220122702"/>
    <n v="0.71"/>
    <n v="8933.2939919355595"/>
    <n v="2.5799789166287099"/>
    <n v="5478"/>
    <n v="1.1200000000000001"/>
    <n v="1.31"/>
    <n v="2.1999999999999999E-2"/>
    <n v="0.95"/>
    <n v="12.7783862723622"/>
    <d v="1900-01-08T03:03:29"/>
    <n v="43338"/>
    <n v="2.91986590760327"/>
    <n v="247.14847563201999"/>
    <n v="0"/>
    <n v="81537.9152239463"/>
  </r>
  <r>
    <s v="STND-61687"/>
    <s v="One 2K4A Inc"/>
    <s v="One 2Kay4 Inc - 10610 Ridgeland Ave - Chicago Ridge"/>
    <x v="0"/>
    <s v="Indoor Lighting"/>
    <x v="0"/>
    <n v="0"/>
    <n v="5920.6220000000003"/>
    <n v="1.2009430000000001"/>
    <x v="0"/>
    <x v="0"/>
    <n v="9.1274187659729797"/>
    <s v="Qty / 1,000"/>
    <m/>
    <s v="Private-Lighting"/>
    <x v="0"/>
    <n v="3"/>
    <n v="1"/>
    <s v="Lighting"/>
    <n v="0.91633259480590001"/>
    <n v="1.30467645558681"/>
    <n v="5425.2589201249002"/>
    <n v="1.56684205660179"/>
    <n v="0.71"/>
    <n v="3851.93383328868"/>
    <n v="1.1124578601872701"/>
    <n v="5478"/>
    <n v="1.1200000000000001"/>
    <n v="1.31"/>
    <n v="2.1999999999999999E-2"/>
    <n v="0.95"/>
    <n v="12.7783862723622"/>
    <d v="1900-01-08T03:03:29"/>
    <n v="43338"/>
    <n v="1.2590133038182301"/>
    <n v="106.56758593102499"/>
    <n v="0"/>
    <n v="35158.213155245336"/>
  </r>
  <r>
    <s v="STND-61687"/>
    <s v="One 2K4A Inc"/>
    <s v="One 2Kay4 Inc - 10610 Ridgeland Ave - Chicago Ridge"/>
    <x v="1"/>
    <s v="Outdoor &amp; Garage Lighting"/>
    <x v="1"/>
    <n v="0"/>
    <n v="7648.68"/>
    <n v="0"/>
    <x v="0"/>
    <x v="0"/>
    <n v="10.1978380583316"/>
    <s v="Qty / 1,000"/>
    <m/>
    <s v="Private-Lighting"/>
    <x v="0"/>
    <n v="3"/>
    <n v="1"/>
    <s v="Lighting"/>
    <n v="0.91633259480590001"/>
    <n v="1.30467645558681"/>
    <n v="7008.73479123999"/>
    <n v="0"/>
    <n v="0.71"/>
    <n v="4976.2017017803901"/>
    <n v="0"/>
    <n v="4903"/>
    <n v="1"/>
    <n v="1"/>
    <n v="0"/>
    <n v="0"/>
    <n v="14.276973281664301"/>
    <d v="1900-01-09T04:44:53"/>
    <n v="43338"/>
    <n v="0"/>
    <n v="0"/>
    <n v="0"/>
    <n v="50746.499100350535"/>
  </r>
  <r>
    <s v="STND-61688"/>
    <s v="Fuller's Car Wash of Aurora"/>
    <s v="Fullers Car Wash - 2850 Ogden Ave - Aurora"/>
    <x v="62"/>
    <s v="Indoor Lighting"/>
    <x v="2"/>
    <n v="0"/>
    <n v="28345.215"/>
    <n v="6.0706049999999996"/>
    <x v="0"/>
    <x v="0"/>
    <n v="14.797277300976599"/>
    <s v="Qty / 1,000"/>
    <m/>
    <s v="Private-Lighting"/>
    <x v="0"/>
    <n v="3"/>
    <n v="1"/>
    <s v="Lighting"/>
    <n v="0.91633259480590001"/>
    <n v="1.30467645558681"/>
    <n v="25973.6444112811"/>
    <n v="7.9201754146675398"/>
    <n v="0.71"/>
    <n v="18441.287532009599"/>
    <n v="5.6233245444139603"/>
    <n v="3379"/>
    <n v="1.0900000000000001"/>
    <n v="1.36"/>
    <n v="2.1999999999999999E-2"/>
    <n v="0.57999999999999996"/>
    <n v="20.7161882213673"/>
    <d v="1900-01-13T19:08:05"/>
    <n v="43370"/>
    <n v="10.0407903329964"/>
    <n v="524.23869453961902"/>
    <n v="0"/>
    <n v="272880.84539818839"/>
  </r>
  <r>
    <s v="STND-61689"/>
    <s v="Grayslake Community High School District 127"/>
    <s v="Grayslake Community High School District 127 - Phase 4 - 400 N Lake St - Grayslake"/>
    <x v="18"/>
    <s v="HVAC"/>
    <x v="12"/>
    <n v="0"/>
    <n v="66531.92"/>
    <n v="42.976024000000002"/>
    <x v="3"/>
    <x v="1"/>
    <n v="20"/>
    <s v="ΔkWpeak / CF"/>
    <n v="1"/>
    <s v="Public-Non-Lighting"/>
    <x v="2"/>
    <n v="3"/>
    <n v="1"/>
    <s v="Non-Lighting"/>
    <n v="1.01534080484258"/>
    <n v="0.52563350510805795"/>
    <n v="67552.573200522005"/>
    <n v="22.589638130728002"/>
    <n v="0.7"/>
    <n v="47286.801240365399"/>
    <n v="15.8127466915096"/>
    <n v="2979"/>
    <n v="1.17333333333333"/>
    <n v="1.323"/>
    <n v="2.1333333333333301E-2"/>
    <n v="0.72"/>
    <n v="23.497818059751602"/>
    <d v="1900-01-15T18:49:11"/>
    <n v="43411"/>
    <n v="22.589638130728002"/>
    <n v="0"/>
    <n v="0"/>
    <n v="945736.02480730799"/>
  </r>
  <r>
    <s v="STND-61690"/>
    <s v="Fidelity National Title Company, LLC"/>
    <s v="Fidelity Natl Title Ins - 1877 W Downer Pl Unit 150 - Aurora"/>
    <x v="0"/>
    <s v="Indoor Lighting"/>
    <x v="6"/>
    <n v="0"/>
    <n v="1944.259"/>
    <n v="0.43718400000000002"/>
    <x v="0"/>
    <x v="0"/>
    <n v="15"/>
    <s v="Qty / 1,000"/>
    <m/>
    <s v="Private-Lighting"/>
    <x v="0"/>
    <n v="3"/>
    <n v="1"/>
    <s v="Lighting"/>
    <n v="0.91633259480590001"/>
    <n v="1.30467645558681"/>
    <n v="1781.58789444472"/>
    <n v="0.57038367155926195"/>
    <n v="0.71"/>
    <n v="1264.9274050557499"/>
    <n v="0.40497240680707602"/>
    <n v="2885"/>
    <n v="1.165"/>
    <n v="1.3779999999999999"/>
    <n v="2.5499999999999998E-2"/>
    <n v="0.55000000000000004"/>
    <n v="24.263431542460999"/>
    <d v="1900-01-16T07:56:40"/>
    <n v="43380"/>
    <n v="0.752584340360552"/>
    <n v="38.996129878403799"/>
    <n v="0"/>
    <n v="18973.911075836248"/>
  </r>
  <r>
    <s v="STND-61690"/>
    <s v="Fidelity National Title Company, LLC"/>
    <s v="Fidelity Natl Title Ins - 1877 W Downer Pl Unit 150 - Aurora"/>
    <x v="0"/>
    <s v="Indoor Lighting"/>
    <x v="6"/>
    <n v="0"/>
    <n v="8168.5889999999999"/>
    <n v="1.8367800000000001"/>
    <x v="0"/>
    <x v="0"/>
    <n v="15"/>
    <s v="Qty / 1,000"/>
    <m/>
    <s v="Private-Lighting"/>
    <x v="0"/>
    <n v="3"/>
    <n v="1"/>
    <s v="Lighting"/>
    <n v="0.91633259480590001"/>
    <n v="1.30467645558681"/>
    <n v="7485.1443542729303"/>
    <n v="2.3964036200927299"/>
    <n v="0.71"/>
    <n v="5314.4524915337797"/>
    <n v="1.7014465702658399"/>
    <n v="2885"/>
    <n v="1.165"/>
    <n v="1.3779999999999999"/>
    <n v="2.5499999999999998E-2"/>
    <n v="0.55000000000000004"/>
    <n v="24.263431542460999"/>
    <d v="1900-01-16T07:56:40"/>
    <n v="43380"/>
    <n v="3.1618994855425999"/>
    <n v="163.83792363430001"/>
    <n v="0"/>
    <n v="79716.787373006693"/>
  </r>
  <r>
    <s v="STND-61690"/>
    <s v="Fidelity National Title Company, LLC"/>
    <s v="Fidelity Natl Title Ins - 1877 W Downer Pl Unit 150 - Aurora"/>
    <x v="0"/>
    <s v="Indoor Lighting"/>
    <x v="6"/>
    <n v="0"/>
    <n v="141.76900000000001"/>
    <n v="3.1877999999999997E-2"/>
    <x v="0"/>
    <x v="0"/>
    <n v="15"/>
    <s v="Qty / 1,000"/>
    <m/>
    <s v="Private-Lighting"/>
    <x v="0"/>
    <n v="3"/>
    <n v="1"/>
    <s v="Lighting"/>
    <n v="0.91633259480590001"/>
    <n v="1.30467645558681"/>
    <n v="129.90755563303799"/>
    <n v="4.1590476051196201E-2"/>
    <n v="0.71"/>
    <n v="92.234364499456703"/>
    <n v="2.9529237996349302E-2"/>
    <n v="2885"/>
    <n v="1.165"/>
    <n v="1.3779999999999999"/>
    <n v="2.5499999999999998E-2"/>
    <n v="0.55000000000000004"/>
    <n v="24.263431542460999"/>
    <d v="1900-01-16T07:56:40"/>
    <n v="43380"/>
    <n v="5.4875941484623603E-2"/>
    <n v="2.8434701018390198"/>
    <n v="0"/>
    <n v="1383.5154674918506"/>
  </r>
  <r>
    <s v="STND-61691"/>
    <s v="Palos Hills Christian Assembly"/>
    <s v="Palos Hills Christian Assembly - 10600 S 88th Ave - Palos Hills"/>
    <x v="1"/>
    <s v="Outdoor &amp; Garage Lighting"/>
    <x v="1"/>
    <n v="0"/>
    <n v="4033.0050000000001"/>
    <n v="0.86373599999999995"/>
    <x v="0"/>
    <x v="0"/>
    <n v="10.1978380583316"/>
    <s v="Qty / 1,000"/>
    <m/>
    <s v="Private-Lighting"/>
    <x v="0"/>
    <n v="3"/>
    <n v="1"/>
    <s v="Lighting"/>
    <n v="0.91633259480590001"/>
    <n v="1.30467645558681"/>
    <n v="3695.5739365151699"/>
    <n v="1.1268960230427301"/>
    <n v="0.71"/>
    <n v="2623.85749492577"/>
    <n v="0.80009617636033503"/>
    <n v="4903"/>
    <n v="1"/>
    <n v="1"/>
    <n v="0"/>
    <n v="0"/>
    <n v="14.276973281664301"/>
    <d v="1900-01-09T04:44:53"/>
    <n v="43408"/>
    <n v="1.1268960230427301"/>
    <n v="0"/>
    <n v="0"/>
    <n v="26757.673821392629"/>
  </r>
  <r>
    <s v="STND-61691"/>
    <s v="Palos Hills Christian Assembly"/>
    <s v="Palos Hills Christian Assembly - 10600 S 88th Ave - Palos Hills"/>
    <x v="1"/>
    <s v="Outdoor &amp; Garage Lighting"/>
    <x v="1"/>
    <n v="0"/>
    <n v="6924.2470000000003"/>
    <n v="1.482944"/>
    <x v="0"/>
    <x v="0"/>
    <n v="10.1978380583316"/>
    <s v="Qty / 1,000"/>
    <m/>
    <s v="Private-Lighting"/>
    <x v="0"/>
    <n v="3"/>
    <n v="1"/>
    <s v="Lighting"/>
    <n v="0.91633259480590001"/>
    <n v="1.30467645558681"/>
    <n v="6344.9132205869701"/>
    <n v="1.9347621217537201"/>
    <n v="0.71"/>
    <n v="4504.8883866167498"/>
    <n v="1.37368110644514"/>
    <n v="4903"/>
    <n v="1"/>
    <n v="1"/>
    <n v="0"/>
    <n v="0"/>
    <n v="14.276973281664301"/>
    <d v="1900-01-09T04:44:53"/>
    <n v="43408"/>
    <n v="1.9347621217537201"/>
    <n v="0"/>
    <n v="0"/>
    <n v="45940.122237576332"/>
  </r>
  <r>
    <s v="STND-61691"/>
    <s v="Palos Hills Christian Assembly"/>
    <s v="Palos Hills Christian Assembly - 10600 S 88th Ave - Palos Hills"/>
    <x v="1"/>
    <s v="Outdoor &amp; Garage Lighting"/>
    <x v="1"/>
    <n v="0"/>
    <n v="3867.2660000000001"/>
    <n v="0.82823999999999998"/>
    <x v="0"/>
    <x v="0"/>
    <n v="10.1978380583316"/>
    <s v="Qty / 1,000"/>
    <m/>
    <s v="Private-Lighting"/>
    <x v="0"/>
    <n v="3"/>
    <n v="1"/>
    <s v="Lighting"/>
    <n v="0.91633259480590001"/>
    <n v="1.30467645558681"/>
    <n v="3543.7018885846301"/>
    <n v="1.0805852275752199"/>
    <n v="0.71"/>
    <n v="2516.02834089509"/>
    <n v="0.76721551157840395"/>
    <n v="4903"/>
    <n v="1"/>
    <n v="1"/>
    <n v="0"/>
    <n v="0"/>
    <n v="14.276973281664301"/>
    <d v="1900-01-09T04:44:53"/>
    <n v="43408"/>
    <n v="1.0805852275752199"/>
    <n v="0"/>
    <n v="0"/>
    <n v="25658.04957062086"/>
  </r>
  <r>
    <s v="STND-61691"/>
    <s v="Palos Hills Christian Assembly"/>
    <s v="Palos Hills Christian Assembly - 10600 S 88th Ave - Palos Hills"/>
    <x v="1"/>
    <s v="Outdoor &amp; Garage Lighting"/>
    <x v="1"/>
    <n v="0"/>
    <n v="1104.933"/>
    <n v="0.23663999999999999"/>
    <x v="0"/>
    <x v="0"/>
    <n v="10.1978380583316"/>
    <s v="Qty / 1,000"/>
    <m/>
    <s v="Private-Lighting"/>
    <x v="0"/>
    <n v="3"/>
    <n v="1"/>
    <s v="Lighting"/>
    <n v="0.91633259480590001"/>
    <n v="1.30467645558681"/>
    <n v="1012.48612297667"/>
    <n v="0.308738636450062"/>
    <n v="0.71"/>
    <n v="718.86514731343402"/>
    <n v="0.219204431879544"/>
    <n v="4903"/>
    <n v="1"/>
    <n v="1"/>
    <n v="0"/>
    <n v="0"/>
    <n v="14.276973281664301"/>
    <d v="1900-01-09T04:44:53"/>
    <n v="43408"/>
    <n v="0.308738636450062"/>
    <n v="0"/>
    <n v="0"/>
    <n v="7330.8703580810898"/>
  </r>
  <r>
    <s v="STND-61692"/>
    <s v="Corrugated Supplies Company LLC"/>
    <s v="Corrugated Supplies Co LLC - 5043 W 67th St - Bedford Park"/>
    <x v="1"/>
    <s v="Outdoor &amp; Garage Lighting"/>
    <x v="1"/>
    <n v="0"/>
    <n v="9217.64"/>
    <n v="0"/>
    <x v="0"/>
    <x v="0"/>
    <n v="10.1978380583316"/>
    <s v="Qty / 1,000"/>
    <m/>
    <s v="Private-Lighting"/>
    <x v="0"/>
    <n v="3"/>
    <n v="1"/>
    <s v="Lighting"/>
    <n v="0.91633259480590001"/>
    <n v="1.30467645558681"/>
    <n v="8446.4239791866494"/>
    <n v="0"/>
    <n v="0.71"/>
    <n v="5996.9610252225202"/>
    <n v="0"/>
    <n v="4903"/>
    <n v="1"/>
    <n v="1"/>
    <n v="0"/>
    <n v="0"/>
    <n v="14.276973281664301"/>
    <d v="1900-01-09T04:44:53"/>
    <n v="43380"/>
    <n v="0"/>
    <n v="0"/>
    <n v="0"/>
    <n v="61156.037377345507"/>
  </r>
  <r>
    <s v="STND-61693"/>
    <s v="Grand Ave Coffee Inc."/>
    <s v="Grand Ave Coffee Inc - 1609 Grand Ave - Waukegan"/>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345"/>
    <n v="0"/>
    <n v="0"/>
    <n v="0"/>
    <n v="19843.182340521656"/>
  </r>
  <r>
    <s v="STND-61693"/>
    <s v="Grand Ave Coffee Inc."/>
    <s v="Grand Ave Coffee Inc - 1609 Grand Ave - Waukegan"/>
    <x v="1"/>
    <s v="Outdoor &amp; Garage Lighting"/>
    <x v="1"/>
    <n v="0"/>
    <n v="5295.24"/>
    <n v="0"/>
    <x v="0"/>
    <x v="0"/>
    <n v="10.1978380583316"/>
    <s v="Qty / 1,000"/>
    <m/>
    <s v="Private-Lighting"/>
    <x v="0"/>
    <n v="3"/>
    <n v="1"/>
    <s v="Lighting"/>
    <n v="0.91633259480590001"/>
    <n v="1.30467645558681"/>
    <n v="4852.2010093199897"/>
    <n v="0"/>
    <n v="0.71"/>
    <n v="3445.0627166171898"/>
    <n v="0"/>
    <n v="4903"/>
    <n v="1"/>
    <n v="1"/>
    <n v="0"/>
    <n v="0"/>
    <n v="14.276973281664301"/>
    <d v="1900-01-09T04:44:53"/>
    <n v="43345"/>
    <n v="0"/>
    <n v="0"/>
    <n v="0"/>
    <n v="35132.191684858029"/>
  </r>
  <r>
    <s v="STND-61693"/>
    <s v="Grand Ave Coffee Inc."/>
    <s v="Grand Ave Coffee Inc - 1609 Grand Ave - Waukegan"/>
    <x v="1"/>
    <s v="Outdoor &amp; Garage Lighting"/>
    <x v="1"/>
    <n v="0"/>
    <n v="4118.5200000000004"/>
    <n v="0"/>
    <x v="0"/>
    <x v="0"/>
    <n v="10.1978380583316"/>
    <s v="Qty / 1,000"/>
    <m/>
    <s v="Private-Lighting"/>
    <x v="0"/>
    <n v="3"/>
    <n v="1"/>
    <s v="Lighting"/>
    <n v="0.91633259480590001"/>
    <n v="1.30467645558681"/>
    <n v="3773.93411835999"/>
    <n v="0"/>
    <n v="0.71"/>
    <n v="2679.4932240356002"/>
    <n v="0"/>
    <n v="4903"/>
    <n v="1"/>
    <n v="1"/>
    <n v="0"/>
    <n v="0"/>
    <n v="14.276973281664301"/>
    <d v="1900-01-09T04:44:53"/>
    <n v="43345"/>
    <n v="0"/>
    <n v="0"/>
    <n v="0"/>
    <n v="27325.037977111882"/>
  </r>
  <r>
    <s v="STND-61694"/>
    <s v="Dominican University"/>
    <s v="Dominican University - 7900 Division St - River Forest"/>
    <x v="0"/>
    <s v="Indoor Lighting"/>
    <x v="3"/>
    <n v="0"/>
    <n v="12696.214"/>
    <n v="3.0894699999999999"/>
    <x v="0"/>
    <x v="0"/>
    <n v="14.727540500736399"/>
    <s v="Qty / 1,000"/>
    <m/>
    <s v="Private-Lighting"/>
    <x v="0"/>
    <n v="3"/>
    <n v="1"/>
    <s v="Lighting"/>
    <n v="0.91633259480590001"/>
    <n v="1.30467645558681"/>
    <n v="11633.954718831001"/>
    <n v="4.0307587692417703"/>
    <n v="0.71"/>
    <n v="8260.1078503699991"/>
    <n v="2.8618387261616598"/>
    <n v="3395"/>
    <n v="1.06"/>
    <n v="1.39"/>
    <n v="0.02"/>
    <n v="0.63"/>
    <n v="20.618556701030901"/>
    <d v="1900-01-13T17:27:39"/>
    <n v="43372"/>
    <n v="4.6028991312570202"/>
    <n v="219.50857960058499"/>
    <n v="0"/>
    <n v="121651.07290677485"/>
  </r>
  <r>
    <s v="STND-61696"/>
    <s v="Beacon Hill"/>
    <s v="Lifespace Communities - 2400 Finley Rd - Lombard"/>
    <x v="1"/>
    <s v="Outdoor &amp; Garage Lighting"/>
    <x v="1"/>
    <n v="0"/>
    <n v="26132.99"/>
    <n v="0"/>
    <x v="0"/>
    <x v="0"/>
    <n v="10.1978380583316"/>
    <s v="Qty / 1,000"/>
    <m/>
    <s v="Private-Lighting"/>
    <x v="0"/>
    <n v="3"/>
    <n v="1"/>
    <s v="Lighting"/>
    <n v="0.91633259480590001"/>
    <n v="1.30467645558681"/>
    <n v="23946.510536736601"/>
    <n v="0"/>
    <n v="0.71"/>
    <n v="17002.022481083"/>
    <n v="0"/>
    <n v="4903"/>
    <n v="1"/>
    <n v="1"/>
    <n v="0"/>
    <n v="0"/>
    <n v="14.276973281664301"/>
    <d v="1900-01-09T04:44:53"/>
    <n v="43378"/>
    <n v="0"/>
    <n v="0"/>
    <n v="0"/>
    <n v="173383.87192619767"/>
  </r>
  <r>
    <s v="STND-61697"/>
    <s v="La Galera Produce LLC"/>
    <s v="La Galera Produce LLC - 2404 S Wolcott Ave 29-30 - Chicago"/>
    <x v="0"/>
    <s v="Indoor Lighting"/>
    <x v="8"/>
    <n v="0"/>
    <n v="72129.919999999998"/>
    <n v="11.415296"/>
    <x v="0"/>
    <x v="0"/>
    <n v="9.5383441434566993"/>
    <s v="Qty / 1,000"/>
    <m/>
    <s v="Private-Lighting"/>
    <x v="0"/>
    <n v="3"/>
    <n v="1"/>
    <s v="Lighting"/>
    <n v="0.91633259480590001"/>
    <n v="1.30467645558681"/>
    <n v="66094.996756741995"/>
    <n v="14.8932679247542"/>
    <n v="0.71"/>
    <n v="46927.4476972868"/>
    <n v="10.5742202265755"/>
    <n v="5242"/>
    <n v="1"/>
    <n v="1.22"/>
    <n v="1.0999999999999999E-2"/>
    <n v="0.68"/>
    <n v="13.3536818008394"/>
    <d v="1900-01-08T12:55:13"/>
    <n v="43380"/>
    <n v="17.9523480288745"/>
    <n v="727.04496432416204"/>
    <n v="0"/>
    <n v="447610.14591078612"/>
  </r>
  <r>
    <s v="STND-61699"/>
    <s v="Community Unit School District 300"/>
    <s v="CUSD 300 (Jacobs High School) - 2601 Bunker Hill Dr - Algonquin"/>
    <x v="0"/>
    <s v="Indoor Lighting"/>
    <x v="12"/>
    <n v="0"/>
    <n v="63434.826000000001"/>
    <n v="17.297280000000001"/>
    <x v="0"/>
    <x v="1"/>
    <n v="15"/>
    <s v="Qty / 1,000"/>
    <m/>
    <s v="Public-Lighting"/>
    <x v="0"/>
    <n v="2"/>
    <n v="1"/>
    <s v="Lighting"/>
    <n v="0.98996686498346598"/>
    <n v="2.5626279547341602"/>
    <n v="62798.375825991599"/>
    <n v="44.326493268864098"/>
    <n v="0.71"/>
    <n v="44586.846836454097"/>
    <n v="31.471810220893499"/>
    <n v="2979"/>
    <n v="1.17333333333333"/>
    <n v="1.323"/>
    <n v="2.1333333333333301E-2"/>
    <n v="0.72"/>
    <n v="23.497818059751602"/>
    <d v="1900-01-15T18:49:11"/>
    <n v="43386"/>
    <n v="46.534069527236198"/>
    <n v="1141.78865138167"/>
    <n v="0"/>
    <n v="668802.70254681143"/>
  </r>
  <r>
    <s v="STND-61699"/>
    <s v="Community Unit School District 300"/>
    <s v="CUSD 300 (Jacobs High School) - 2601 Bunker Hill Dr - Algonquin"/>
    <x v="0"/>
    <s v="Indoor Lighting"/>
    <x v="12"/>
    <n v="0"/>
    <n v="-637.83399999999995"/>
    <n v="-0.17392299999999999"/>
    <x v="0"/>
    <x v="1"/>
    <n v="15"/>
    <s v="Qty / 1,000"/>
    <m/>
    <s v="Public-Lighting"/>
    <x v="0"/>
    <n v="2"/>
    <n v="1"/>
    <s v="Lighting"/>
    <n v="0.98996686498346598"/>
    <n v="2.5626279547341602"/>
    <n v="-631.43452535986398"/>
    <n v="-0.44569994177123001"/>
    <n v="0.71"/>
    <n v="-448.31851300550301"/>
    <n v="-0.316446958657573"/>
    <n v="2979"/>
    <n v="1.17333333333333"/>
    <n v="1.323"/>
    <n v="2.1333333333333301E-2"/>
    <n v="0.72"/>
    <n v="23.497818059751602"/>
    <d v="1900-01-15T18:49:11"/>
    <n v="43386"/>
    <n v="-0.46789697422863602"/>
    <n v="-11.4806277338157"/>
    <n v="0"/>
    <n v="-6724.7776950825455"/>
  </r>
  <r>
    <s v="STND-61700"/>
    <s v="Avery Denison Corporation"/>
    <s v="Avery Dennison - 7542 N Natchez - Niles"/>
    <x v="1"/>
    <s v="Outdoor &amp; Garage Lighting"/>
    <x v="1"/>
    <n v="0"/>
    <n v="19440.395"/>
    <n v="0"/>
    <x v="0"/>
    <x v="0"/>
    <n v="10.1978380583316"/>
    <s v="Qty / 1,000"/>
    <m/>
    <s v="Private-Lighting"/>
    <x v="0"/>
    <n v="3"/>
    <n v="1"/>
    <s v="Lighting"/>
    <n v="0.91633259480590001"/>
    <n v="1.30467645558681"/>
    <n v="17813.867594401599"/>
    <n v="0"/>
    <n v="0.71"/>
    <n v="12647.845992025201"/>
    <n v="0"/>
    <n v="4903"/>
    <n v="1"/>
    <n v="1"/>
    <n v="0"/>
    <n v="0"/>
    <n v="14.276973281664301"/>
    <d v="1900-01-09T04:44:53"/>
    <n v="43365"/>
    <n v="0"/>
    <n v="0"/>
    <n v="0"/>
    <n v="128980.68521339138"/>
  </r>
  <r>
    <s v="STND-61700"/>
    <s v="Avery Denison Corporation"/>
    <s v="Avery Dennison - 7542 N Natchez - Niles"/>
    <x v="1"/>
    <s v="Outdoor &amp; Garage Lighting"/>
    <x v="1"/>
    <n v="0"/>
    <n v="4020.46"/>
    <n v="0"/>
    <x v="0"/>
    <x v="0"/>
    <n v="10.1978380583316"/>
    <s v="Qty / 1,000"/>
    <m/>
    <s v="Private-Lighting"/>
    <x v="0"/>
    <n v="3"/>
    <n v="1"/>
    <s v="Lighting"/>
    <n v="0.91633259480590001"/>
    <n v="1.30467645558681"/>
    <n v="3684.0785441133298"/>
    <n v="0"/>
    <n v="0.71"/>
    <n v="2615.6957663204598"/>
    <n v="0"/>
    <n v="4903"/>
    <n v="1"/>
    <n v="1"/>
    <n v="0"/>
    <n v="0"/>
    <n v="14.276973281664301"/>
    <d v="1900-01-09T04:44:53"/>
    <n v="43365"/>
    <n v="0"/>
    <n v="0"/>
    <n v="0"/>
    <n v="26674.441834799625"/>
  </r>
  <r>
    <s v="STND-61700"/>
    <s v="Avery Denison Corporation"/>
    <s v="Avery Dennison - 7542 N Natchez - Niles"/>
    <x v="27"/>
    <s v="Outdoor &amp; Garage Lighting"/>
    <x v="10"/>
    <n v="0"/>
    <n v="646.79999999999995"/>
    <n v="0"/>
    <x v="0"/>
    <x v="0"/>
    <n v="8"/>
    <s v="Qty / 1,000"/>
    <m/>
    <s v="Private-Lighting"/>
    <x v="0"/>
    <n v="3"/>
    <n v="1"/>
    <s v="Lighting"/>
    <n v="0.91633259480590001"/>
    <n v="1.30467645558681"/>
    <n v="592.68392232045596"/>
    <n v="0"/>
    <n v="0.71"/>
    <n v="420.80558484752402"/>
    <n v="0"/>
    <n v="4618"/>
    <n v="1.02"/>
    <n v="1.04"/>
    <n v="1.2E-2"/>
    <n v="0.81"/>
    <n v="15.158077089649201"/>
    <d v="1900-01-09T19:51:10"/>
    <n v="43365"/>
    <n v="0"/>
    <n v="6.9727520272994798"/>
    <n v="0"/>
    <n v="3366.4446787801921"/>
  </r>
  <r>
    <s v="STND-61701"/>
    <s v="ColFin Cobalt REIT, Inc."/>
    <s v="ColFin Cobalt REIT Inc - 1111 Harvester Rd - West Chicago"/>
    <x v="0"/>
    <s v="Indoor Lighting"/>
    <x v="8"/>
    <n v="0"/>
    <n v="59355.165999999997"/>
    <n v="9.393561"/>
    <x v="0"/>
    <x v="0"/>
    <n v="9.5383441434566993"/>
    <s v="Qty / 1,000"/>
    <m/>
    <s v="Private-Lighting"/>
    <x v="0"/>
    <n v="3"/>
    <n v="1"/>
    <s v="Lighting"/>
    <n v="0.91633259480590001"/>
    <n v="1.30467645558681"/>
    <n v="54389.073275914903"/>
    <n v="12.2555578708185"/>
    <n v="0.71"/>
    <n v="38616.242025899599"/>
    <n v="8.7014460882811004"/>
    <n v="5242"/>
    <n v="1"/>
    <n v="1.22"/>
    <n v="1.0999999999999999E-2"/>
    <n v="0.68"/>
    <n v="13.3536818008394"/>
    <d v="1900-01-08T12:55:13"/>
    <n v="43331"/>
    <n v="14.7728518211409"/>
    <n v="598.27980603506398"/>
    <n v="0"/>
    <n v="368335.00597004592"/>
  </r>
  <r>
    <s v="STND-61701"/>
    <s v="ColFin Cobalt REIT, Inc."/>
    <s v="ColFin Cobalt REIT Inc - 1111 Harvester Rd - West Chicago"/>
    <x v="7"/>
    <s v="Indoor Lighting"/>
    <x v="8"/>
    <n v="0"/>
    <n v="24765.305"/>
    <n v="12.728320999999999"/>
    <x v="0"/>
    <x v="0"/>
    <n v="8"/>
    <s v="Qty / 1,000"/>
    <m/>
    <s v="Private-Lighting"/>
    <x v="0"/>
    <n v="3"/>
    <n v="1"/>
    <s v="Lighting"/>
    <n v="0.91633259480590001"/>
    <n v="1.30467645558681"/>
    <n v="22693.256191809502"/>
    <n v="16.606340727851101"/>
    <n v="0.71"/>
    <n v="16112.211896184799"/>
    <n v="11.7905019167743"/>
    <n v="5242"/>
    <n v="1"/>
    <n v="1.22"/>
    <n v="1.0999999999999999E-2"/>
    <n v="0.68"/>
    <n v="13.3536818008394"/>
    <d v="1900-01-08T12:55:13"/>
    <n v="43331"/>
    <n v="25.682556028226301"/>
    <n v="249.625818109905"/>
    <n v="0"/>
    <n v="128897.69516947839"/>
  </r>
  <r>
    <s v="STND-61702"/>
    <s v="Heartland Bank and Trust Company"/>
    <s v="Heartland Bank &amp; Trust - 1985 DeKalb Ave - Sycamore"/>
    <x v="1"/>
    <s v="Outdoor &amp; Garage Lighting"/>
    <x v="1"/>
    <n v="0"/>
    <n v="11090.585999999999"/>
    <n v="0"/>
    <x v="0"/>
    <x v="0"/>
    <n v="10.1978380583316"/>
    <s v="Qty / 1,000"/>
    <m/>
    <s v="Private-Lighting"/>
    <x v="0"/>
    <n v="3"/>
    <n v="1"/>
    <s v="Lighting"/>
    <n v="0.91633259480590001"/>
    <n v="1.30467645558681"/>
    <n v="10162.665447298001"/>
    <n v="0"/>
    <n v="0.71"/>
    <n v="7215.4924675815701"/>
    <n v="0"/>
    <n v="4903"/>
    <n v="1"/>
    <n v="1"/>
    <n v="0"/>
    <n v="0"/>
    <n v="14.276973281664301"/>
    <d v="1900-01-09T04:44:53"/>
    <n v="43371"/>
    <n v="0"/>
    <n v="0"/>
    <n v="0"/>
    <n v="73582.423695508318"/>
  </r>
  <r>
    <s v="STND-61703"/>
    <s v="Northfield Township High School District 225"/>
    <s v="Glenbrook High School District #225_GBN - 2300 Shermer Rd - Northbrook"/>
    <x v="0"/>
    <s v="Indoor Lighting"/>
    <x v="12"/>
    <n v="0"/>
    <n v="192848.842"/>
    <n v="52.585631999999997"/>
    <x v="0"/>
    <x v="1"/>
    <n v="15"/>
    <s v="Qty / 1,000"/>
    <m/>
    <s v="Public-Lighting"/>
    <x v="0"/>
    <n v="1"/>
    <n v="1"/>
    <s v="Lighting"/>
    <n v="0.95625781801464005"/>
    <n v="1.47347312606477"/>
    <n v="184413.21285757"/>
    <n v="77.483515569131399"/>
    <n v="0.71"/>
    <n v="130933.381128875"/>
    <n v="55.013296054083298"/>
    <n v="2979"/>
    <n v="1.17333333333333"/>
    <n v="1.323"/>
    <n v="2.1333333333333301E-2"/>
    <n v="0.72"/>
    <n v="23.497818059751602"/>
    <d v="1900-01-15T18:49:11"/>
    <n v="43461"/>
    <n v="81.342398976580398"/>
    <n v="3352.9675065012698"/>
    <n v="0"/>
    <n v="1964000.7169331249"/>
  </r>
  <r>
    <s v="STND-61704"/>
    <s v="DSW Show Warehouse Inc."/>
    <s v="DSW Shoe Warehouse Inc - 1820 S Randall Road - Algonquin"/>
    <x v="0"/>
    <s v="Indoor Lighting"/>
    <x v="0"/>
    <n v="0"/>
    <n v="148537.06599999999"/>
    <n v="30.129345000000001"/>
    <x v="0"/>
    <x v="0"/>
    <n v="9.1274187659729797"/>
    <s v="Qty / 1,000"/>
    <m/>
    <s v="Private-Lighting"/>
    <x v="0"/>
    <n v="2"/>
    <n v="1"/>
    <s v="Lighting"/>
    <n v="0.97902139861649395"/>
    <n v="0.93591656730105399"/>
    <n v="145420.96610170999"/>
    <n v="28.198553147429202"/>
    <n v="0.71"/>
    <n v="103248.88593221401"/>
    <n v="20.0209727346747"/>
    <n v="5478"/>
    <n v="1.1200000000000001"/>
    <n v="1.31"/>
    <n v="2.1999999999999999E-2"/>
    <n v="0.95"/>
    <n v="12.7783862723622"/>
    <d v="1900-01-08T03:03:29"/>
    <n v="43385"/>
    <n v="22.6585400943585"/>
    <n v="2856.48326271217"/>
    <n v="0"/>
    <n v="942395.81902349368"/>
  </r>
  <r>
    <s v="STND-61704"/>
    <s v="DSW Show Warehouse Inc."/>
    <s v="DSW Shoe Warehouse Inc - 1820 S Randall Road - Algonquin"/>
    <x v="62"/>
    <s v="Indoor Lighting"/>
    <x v="0"/>
    <n v="0"/>
    <n v="834.40899999999999"/>
    <n v="0.16925200000000001"/>
    <x v="0"/>
    <x v="0"/>
    <n v="9.1274187659729797"/>
    <s v="Qty / 1,000"/>
    <m/>
    <s v="Private-Lighting"/>
    <x v="0"/>
    <n v="2"/>
    <n v="1"/>
    <s v="Lighting"/>
    <n v="0.97902139861649395"/>
    <n v="0.93591656730105399"/>
    <n v="816.90426619819004"/>
    <n v="0.15840575084883801"/>
    <n v="0.71"/>
    <n v="580.00202900071497"/>
    <n v="0.112468083102675"/>
    <n v="5478"/>
    <n v="1.1200000000000001"/>
    <n v="1.31"/>
    <n v="2.1999999999999999E-2"/>
    <n v="0.95"/>
    <n v="12.7783862723622"/>
    <d v="1900-01-08T03:03:29"/>
    <n v="43385"/>
    <n v="0.12728465315294299"/>
    <n v="16.046333800321602"/>
    <n v="0"/>
    <n v="5293.9214038035307"/>
  </r>
  <r>
    <s v="STND-61704"/>
    <s v="DSW Show Warehouse Inc."/>
    <s v="DSW Shoe Warehouse Inc - 1820 S Randall Road - Algonquin"/>
    <x v="62"/>
    <s v="Indoor Lighting"/>
    <x v="0"/>
    <n v="0"/>
    <n v="1006.199"/>
    <n v="0.204098"/>
    <x v="0"/>
    <x v="0"/>
    <n v="9.1274187659729797"/>
    <s v="Qty / 1,000"/>
    <m/>
    <s v="Private-Lighting"/>
    <x v="0"/>
    <n v="2"/>
    <n v="1"/>
    <s v="Lighting"/>
    <n v="0.97902139861649395"/>
    <n v="0.93591656730105399"/>
    <n v="985.09035226651702"/>
    <n v="0.19101869955301001"/>
    <n v="0.71"/>
    <n v="699.41415010922697"/>
    <n v="0.13562327668263699"/>
    <n v="5478"/>
    <n v="1.1200000000000001"/>
    <n v="1.31"/>
    <n v="2.1999999999999999E-2"/>
    <n v="0.95"/>
    <n v="12.7783862723622"/>
    <d v="1900-01-08T03:03:29"/>
    <n v="43385"/>
    <n v="0.15349031703737301"/>
    <n v="19.349989062378"/>
    <n v="0"/>
    <n v="6383.8458388940007"/>
  </r>
  <r>
    <s v="STND-61705"/>
    <s v="Gardner CCSD #72C"/>
    <s v="Gardner Community Consolidated School District 72C - 598 N Elm St - Gardner"/>
    <x v="1"/>
    <s v="Outdoor &amp; Garage Lighting"/>
    <x v="1"/>
    <n v="0"/>
    <n v="4255.8040000000001"/>
    <n v="0"/>
    <x v="0"/>
    <x v="1"/>
    <n v="10.1978380583316"/>
    <s v="Qty / 1,000"/>
    <m/>
    <s v="Public-Lighting"/>
    <x v="0"/>
    <n v="3"/>
    <n v="1"/>
    <s v="Lighting"/>
    <n v="0.99829244462109001"/>
    <n v="0.987374621353864"/>
    <n v="4248.5369789882197"/>
    <n v="0"/>
    <n v="0.71"/>
    <n v="3016.46125508163"/>
    <n v="0"/>
    <n v="4903"/>
    <n v="1"/>
    <n v="1"/>
    <n v="0"/>
    <n v="0"/>
    <n v="14.276973281664301"/>
    <d v="1900-01-09T04:44:53"/>
    <n v="43394"/>
    <n v="0"/>
    <n v="0"/>
    <n v="0"/>
    <n v="30761.38338855415"/>
  </r>
  <r>
    <s v="STND-61705"/>
    <s v="Gardner CCSD #72C"/>
    <s v="Gardner Community Consolidated School District 72C - 598 N Elm St - Gardner"/>
    <x v="1"/>
    <s v="Outdoor &amp; Garage Lighting"/>
    <x v="1"/>
    <n v="0"/>
    <n v="3530.16"/>
    <n v="0"/>
    <x v="0"/>
    <x v="1"/>
    <n v="10.1978380583316"/>
    <s v="Qty / 1,000"/>
    <m/>
    <s v="Public-Lighting"/>
    <x v="0"/>
    <n v="3"/>
    <n v="1"/>
    <s v="Lighting"/>
    <n v="0.99829244462109001"/>
    <n v="0.987374621353864"/>
    <n v="3524.1320563035902"/>
    <n v="0"/>
    <n v="0.71"/>
    <n v="2502.1337599755502"/>
    <n v="0"/>
    <n v="4903"/>
    <n v="1"/>
    <n v="1"/>
    <n v="0"/>
    <n v="0"/>
    <n v="14.276973281664301"/>
    <d v="1900-01-09T04:44:53"/>
    <n v="43394"/>
    <n v="0"/>
    <n v="0"/>
    <n v="0"/>
    <n v="25516.354884515011"/>
  </r>
  <r>
    <s v="STND-61705"/>
    <s v="Gardner CCSD #72C"/>
    <s v="Gardner Community Consolidated School District 72C - 598 N Elm St - Gardner"/>
    <x v="1"/>
    <s v="Outdoor &amp; Garage Lighting"/>
    <x v="1"/>
    <n v="0"/>
    <n v="769.77099999999996"/>
    <n v="0"/>
    <x v="0"/>
    <x v="1"/>
    <n v="10.1978380583316"/>
    <s v="Qty / 1,000"/>
    <m/>
    <s v="Public-Lighting"/>
    <x v="0"/>
    <n v="3"/>
    <n v="1"/>
    <s v="Lighting"/>
    <n v="0.99829244462109001"/>
    <n v="0.987374621353864"/>
    <n v="768.45657338842102"/>
    <n v="0"/>
    <n v="0.71"/>
    <n v="545.60416710577897"/>
    <n v="0"/>
    <n v="4903"/>
    <n v="1"/>
    <n v="1"/>
    <n v="0"/>
    <n v="0"/>
    <n v="14.276973281664301"/>
    <d v="1900-01-09T04:44:53"/>
    <n v="43394"/>
    <n v="0"/>
    <n v="0"/>
    <n v="0"/>
    <n v="5563.9829400956269"/>
  </r>
  <r>
    <s v="STND-61707"/>
    <s v="School District U-46"/>
    <s v="School District U-46 - Lords Park Elementary - 323 Waverly Ave - Elgin"/>
    <x v="0"/>
    <s v="Indoor Lighting"/>
    <x v="12"/>
    <n v="0"/>
    <n v="5353.62"/>
    <n v="1.4598139999999999"/>
    <x v="0"/>
    <x v="1"/>
    <n v="15"/>
    <s v="Qty / 1,000"/>
    <m/>
    <s v="Public-Lighting"/>
    <x v="0"/>
    <n v="3"/>
    <n v="1"/>
    <s v="Lighting"/>
    <n v="0.99829244462109001"/>
    <n v="0.987374621353864"/>
    <n v="5344.4783973723597"/>
    <n v="1.44138329549707"/>
    <n v="0.71"/>
    <n v="3794.5796621343802"/>
    <n v="1.0233821398029199"/>
    <n v="2979"/>
    <n v="1.17333333333333"/>
    <n v="1.323"/>
    <n v="2.1333333333333301E-2"/>
    <n v="0.72"/>
    <n v="23.497818059751602"/>
    <d v="1900-01-15T18:49:11"/>
    <n v="43401"/>
    <n v="1.5131679846907999"/>
    <n v="97.172334497679302"/>
    <n v="0"/>
    <n v="56918.6949320157"/>
  </r>
  <r>
    <s v="STND-61707"/>
    <s v="School District U-46"/>
    <s v="School District U-46 - Lords Park Elementary - 323 Waverly Ave - Elgin"/>
    <x v="0"/>
    <s v="Indoor Lighting"/>
    <x v="12"/>
    <n v="0"/>
    <n v="1854.249"/>
    <n v="0.50561299999999998"/>
    <x v="0"/>
    <x v="1"/>
    <n v="15"/>
    <s v="Qty / 1,000"/>
    <m/>
    <s v="Public-Lighting"/>
    <x v="0"/>
    <n v="3"/>
    <n v="1"/>
    <s v="Lighting"/>
    <n v="0.99829244462109001"/>
    <n v="0.987374621353864"/>
    <n v="1851.08276714621"/>
    <n v="0.49922944442659101"/>
    <n v="0.71"/>
    <n v="1314.26876467381"/>
    <n v="0.35445290554288"/>
    <n v="2979"/>
    <n v="1.17333333333333"/>
    <n v="1.323"/>
    <n v="2.1333333333333301E-2"/>
    <n v="0.72"/>
    <n v="23.497818059751602"/>
    <d v="1900-01-15T18:49:11"/>
    <n v="43401"/>
    <n v="0.524092387279112"/>
    <n v="33.656050311749297"/>
    <n v="0"/>
    <n v="19714.031470107151"/>
  </r>
  <r>
    <s v="STND-61707"/>
    <s v="School District U-46"/>
    <s v="School District U-46 - Lords Park Elementary - 323 Waverly Ave - Elgin"/>
    <x v="62"/>
    <s v="Indoor Lighting"/>
    <x v="12"/>
    <n v="0"/>
    <n v="3206.596"/>
    <n v="0.87436800000000003"/>
    <x v="0"/>
    <x v="1"/>
    <n v="15"/>
    <s v="Qty / 1,000"/>
    <m/>
    <s v="Public-Lighting"/>
    <x v="0"/>
    <n v="3"/>
    <n v="1"/>
    <s v="Lighting"/>
    <n v="0.99829244462109001"/>
    <n v="0.987374621353864"/>
    <n v="3201.1205597522098"/>
    <n v="0.86332877292393595"/>
    <n v="0.71"/>
    <n v="2272.7955974240699"/>
    <n v="0.61296342877599397"/>
    <n v="2979"/>
    <n v="1.17333333333333"/>
    <n v="1.323"/>
    <n v="2.1333333333333301E-2"/>
    <n v="0.72"/>
    <n v="23.497818059751602"/>
    <d v="1900-01-15T18:49:11"/>
    <n v="43401"/>
    <n v="0.90632482250350199"/>
    <n v="58.202191995494701"/>
    <n v="0"/>
    <n v="34091.93396136105"/>
  </r>
  <r>
    <s v="STND-61707"/>
    <s v="School District U-46"/>
    <s v="School District U-46 - Lords Park Elementary - 323 Waverly Ave - Elgin"/>
    <x v="7"/>
    <s v="Indoor Lighting"/>
    <x v="12"/>
    <n v="0"/>
    <n v="1124.26"/>
    <n v="1.011226"/>
    <x v="0"/>
    <x v="1"/>
    <n v="8"/>
    <s v="Qty / 1,000"/>
    <m/>
    <s v="Public-Lighting"/>
    <x v="0"/>
    <n v="3"/>
    <n v="1"/>
    <s v="Lighting"/>
    <n v="0.99829244462109001"/>
    <n v="0.987374621353864"/>
    <n v="1122.34026378971"/>
    <n v="0.99845888885318301"/>
    <n v="0.71"/>
    <n v="796.861587290692"/>
    <n v="0.70890581108576001"/>
    <n v="2979"/>
    <n v="1.17333333333333"/>
    <n v="1.323"/>
    <n v="2.1333333333333301E-2"/>
    <n v="0.72"/>
    <n v="23.497818059751602"/>
    <d v="1900-01-15T18:49:11"/>
    <n v="43401"/>
    <n v="1.3240228731261801"/>
    <n v="20.406186614358301"/>
    <n v="0"/>
    <n v="6374.892698325536"/>
  </r>
  <r>
    <s v="STND-61707"/>
    <s v="School District U-46"/>
    <s v="School District U-46 - Lords Park Elementary - 323 Waverly Ave - Elgin"/>
    <x v="38"/>
    <s v="Indoor Lighting"/>
    <x v="12"/>
    <n v="0"/>
    <n v="161.81299999999999"/>
    <n v="3.6337000000000001E-2"/>
    <x v="0"/>
    <x v="1"/>
    <n v="8"/>
    <s v="Qty / 1,000"/>
    <m/>
    <s v="Public-Lighting"/>
    <x v="0"/>
    <n v="3"/>
    <n v="1"/>
    <s v="Lighting"/>
    <n v="0.99829244462109001"/>
    <n v="0.987374621353864"/>
    <n v="161.53669534147201"/>
    <n v="3.5878231616135403E-2"/>
    <n v="0.71"/>
    <n v="114.691053692445"/>
    <n v="2.5473544447456101E-2"/>
    <n v="2979"/>
    <n v="1.17333333333333"/>
    <n v="1.323"/>
    <n v="2.1333333333333301E-2"/>
    <n v="0.72"/>
    <n v="23.497818059751602"/>
    <d v="1900-01-15T18:49:11"/>
    <n v="43401"/>
    <n v="3.76650621652551E-2"/>
    <n v="2.9370308243904102"/>
    <n v="0"/>
    <n v="917.52842953955997"/>
  </r>
  <r>
    <s v="STND-61707"/>
    <s v="School District U-46"/>
    <s v="School District U-46 - Lords Park Elementary - 323 Waverly Ave - Elgin"/>
    <x v="1"/>
    <s v="Outdoor &amp; Garage Lighting"/>
    <x v="1"/>
    <n v="0"/>
    <n v="11978.029"/>
    <n v="0"/>
    <x v="0"/>
    <x v="1"/>
    <n v="10.1978380583316"/>
    <s v="Qty / 1,000"/>
    <m/>
    <s v="Public-Lighting"/>
    <x v="0"/>
    <n v="3"/>
    <n v="1"/>
    <s v="Lighting"/>
    <n v="0.99829244462109001"/>
    <n v="0.987374621353864"/>
    <n v="11957.5758521523"/>
    <n v="0"/>
    <n v="0.71"/>
    <n v="8489.8788550281406"/>
    <n v="0"/>
    <n v="4903"/>
    <n v="1"/>
    <n v="1"/>
    <n v="0"/>
    <n v="0"/>
    <n v="14.276973281664301"/>
    <d v="1900-01-09T04:44:53"/>
    <n v="43401"/>
    <n v="0"/>
    <n v="0"/>
    <n v="0"/>
    <n v="86578.409698430682"/>
  </r>
  <r>
    <s v="STND-61707"/>
    <s v="School District U-46"/>
    <s v="School District U-46 - Lords Park Elementary - 323 Waverly Ave - Elgin"/>
    <x v="1"/>
    <s v="Outdoor &amp; Garage Lighting"/>
    <x v="1"/>
    <n v="0"/>
    <n v="1838.625"/>
    <n v="0"/>
    <x v="0"/>
    <x v="1"/>
    <n v="10.1978380583316"/>
    <s v="Qty / 1,000"/>
    <m/>
    <s v="Public-Lighting"/>
    <x v="0"/>
    <n v="3"/>
    <n v="1"/>
    <s v="Lighting"/>
    <n v="0.99829244462109001"/>
    <n v="0.987374621353864"/>
    <n v="1835.48544599145"/>
    <n v="0"/>
    <n v="0.71"/>
    <n v="1303.19466665393"/>
    <n v="0"/>
    <n v="4903"/>
    <n v="1"/>
    <n v="1"/>
    <n v="0"/>
    <n v="0"/>
    <n v="14.276973281664301"/>
    <d v="1900-01-09T04:44:53"/>
    <n v="43401"/>
    <n v="0"/>
    <n v="0"/>
    <n v="0"/>
    <n v="13289.768169018211"/>
  </r>
  <r>
    <s v="STND-61707"/>
    <s v="School District U-46"/>
    <s v="School District U-46 - Lords Park Elementary - 323 Waverly Ave - Elgin"/>
    <x v="1"/>
    <s v="Outdoor &amp; Garage Lighting"/>
    <x v="1"/>
    <n v="0"/>
    <n v="4545.0810000000001"/>
    <n v="0"/>
    <x v="0"/>
    <x v="1"/>
    <n v="10.1978380583316"/>
    <s v="Qty / 1,000"/>
    <m/>
    <s v="Public-Lighting"/>
    <x v="0"/>
    <n v="3"/>
    <n v="1"/>
    <s v="Lighting"/>
    <n v="0.99829244462109001"/>
    <n v="0.987374621353864"/>
    <n v="4537.3200224908696"/>
    <n v="0"/>
    <n v="0.71"/>
    <n v="3221.4972159685199"/>
    <n v="0"/>
    <n v="4903"/>
    <n v="1"/>
    <n v="1"/>
    <n v="0"/>
    <n v="0"/>
    <n v="14.276973281664301"/>
    <d v="1900-01-09T04:44:53"/>
    <n v="43401"/>
    <n v="0"/>
    <n v="0"/>
    <n v="0"/>
    <n v="32852.306913813067"/>
  </r>
  <r>
    <s v="STND-61707"/>
    <s v="School District U-46"/>
    <s v="School District U-46 - Lords Park Elementary - 323 Waverly Ave - Elgin"/>
    <x v="62"/>
    <s v="Indoor Lighting"/>
    <x v="12"/>
    <n v="0"/>
    <n v="167.30099999999999"/>
    <n v="4.5619E-2"/>
    <x v="0"/>
    <x v="1"/>
    <n v="15"/>
    <s v="Qty / 1,000"/>
    <m/>
    <s v="Public-Lighting"/>
    <x v="0"/>
    <n v="3"/>
    <n v="1"/>
    <s v="Lighting"/>
    <n v="0.99829244462109001"/>
    <n v="0.987374621353864"/>
    <n v="167.01532427755299"/>
    <n v="4.5043042851541898E-2"/>
    <n v="0.71"/>
    <n v="118.580880237063"/>
    <n v="3.1980560424594802E-2"/>
    <n v="2979"/>
    <n v="1.17333333333333"/>
    <n v="1.323"/>
    <n v="2.1333333333333301E-2"/>
    <n v="0.72"/>
    <n v="23.497818059751602"/>
    <d v="1900-01-15T18:49:11"/>
    <n v="43401"/>
    <n v="4.7286305168747302E-2"/>
    <n v="3.0366422595918698"/>
    <n v="0"/>
    <n v="1778.713203555945"/>
  </r>
  <r>
    <s v="STND-61708"/>
    <s v="Athena Restaurant"/>
    <s v="Athena Restaurant - 212 S Halsted St - Chicago"/>
    <x v="0"/>
    <s v="Indoor Lighting"/>
    <x v="13"/>
    <n v="0"/>
    <n v="74110.456000000006"/>
    <n v="10.128396"/>
    <x v="0"/>
    <x v="0"/>
    <n v="8.9750493627714896"/>
    <s v="Qty / 1,000"/>
    <m/>
    <s v="Private-Lighting"/>
    <x v="0"/>
    <n v="3"/>
    <n v="1"/>
    <s v="Lighting"/>
    <n v="0.91633259480590001"/>
    <n v="1.30467645558681"/>
    <n v="67909.826448728505"/>
    <n v="13.2142797940596"/>
    <n v="0.71"/>
    <n v="48215.9767785972"/>
    <n v="9.3821386537823095"/>
    <n v="5571"/>
    <n v="1.17"/>
    <n v="1.31"/>
    <n v="2.1000000000000001E-2"/>
    <n v="0.68"/>
    <n v="12.565069107880101"/>
    <d v="1900-01-07T23:24:04"/>
    <n v="43406"/>
    <n v="14.834171300022"/>
    <n v="1218.89432087461"/>
    <n v="0"/>
    <n v="432740.77166215371"/>
  </r>
  <r>
    <s v="STND-61708"/>
    <s v="Athena Restaurant"/>
    <s v="Athena Restaurant - 212 S Halsted St - Chicago"/>
    <x v="62"/>
    <s v="Indoor Lighting"/>
    <x v="13"/>
    <n v="0"/>
    <n v="123.843"/>
    <n v="1.6924999999999999E-2"/>
    <x v="0"/>
    <x v="0"/>
    <n v="8.9750493627714896"/>
    <s v="Qty / 1,000"/>
    <m/>
    <s v="Private-Lighting"/>
    <x v="0"/>
    <n v="3"/>
    <n v="1"/>
    <s v="Lighting"/>
    <n v="0.91633259480590001"/>
    <n v="1.30467645558681"/>
    <n v="113.48137753854699"/>
    <n v="2.2081649010806701E-2"/>
    <n v="0.71"/>
    <n v="80.571778052368401"/>
    <n v="1.5677970797672799E-2"/>
    <n v="5571"/>
    <n v="1.17"/>
    <n v="1.31"/>
    <n v="2.1000000000000001E-2"/>
    <n v="0.68"/>
    <n v="12.565069107880101"/>
    <d v="1900-01-07T23:24:04"/>
    <n v="43406"/>
    <n v="2.4788559733729999E-2"/>
    <n v="2.03684523787136"/>
    <n v="0"/>
    <n v="723.13568526627489"/>
  </r>
  <r>
    <s v="STND-61708"/>
    <s v="Athena Restaurant"/>
    <s v="Athena Restaurant - 212 S Halsted St - Chicago"/>
    <x v="70"/>
    <s v="Refrigeration"/>
    <x v="13"/>
    <n v="0"/>
    <n v="11835"/>
    <n v="1.375"/>
    <x v="2"/>
    <x v="0"/>
    <n v="15"/>
    <s v="ΔkWpeak / CF"/>
    <n v="1"/>
    <s v="Private-Lighting"/>
    <x v="0"/>
    <n v="3"/>
    <n v="1"/>
    <s v="Non-Lighting"/>
    <n v="0.91633259480590001"/>
    <n v="1.30467645558681"/>
    <n v="10844.7962595278"/>
    <n v="1.7939301264318599"/>
    <n v="0.7"/>
    <n v="7591.3573816694798"/>
    <n v="1.2557510885023"/>
    <n v="5571"/>
    <n v="1.17"/>
    <n v="1.31"/>
    <n v="2.1000000000000001E-2"/>
    <n v="0.68"/>
    <n v="12.565069107880101"/>
    <d v="1900-01-07T23:24:04"/>
    <n v="43406"/>
    <n v="1.7939301264318599"/>
    <n v="0"/>
    <n v="0"/>
    <n v="113870.36072504219"/>
  </r>
  <r>
    <s v="STND-61708"/>
    <s v="Athena Restaurant"/>
    <s v="Athena Restaurant - 212 S Halsted St - Chicago"/>
    <x v="14"/>
    <s v="Refrigeration"/>
    <x v="13"/>
    <n v="0"/>
    <n v="1605.6"/>
    <n v="0.16880000000000001"/>
    <x v="2"/>
    <x v="0"/>
    <n v="15"/>
    <s v="ΔkWpeak / CF"/>
    <n v="1"/>
    <s v="Private-Lighting"/>
    <x v="0"/>
    <n v="3"/>
    <n v="1"/>
    <s v="Non-Lighting"/>
    <n v="0.91633259480590001"/>
    <n v="1.30467645558681"/>
    <n v="1471.2636142203501"/>
    <n v="0.220229385703053"/>
    <n v="0.7"/>
    <n v="1029.88452995425"/>
    <n v="0.15416056999213701"/>
    <n v="5571"/>
    <n v="1.17"/>
    <n v="1.31"/>
    <n v="2.1000000000000001E-2"/>
    <n v="0.68"/>
    <n v="12.565069107880101"/>
    <d v="1900-01-07T23:24:04"/>
    <n v="43406"/>
    <n v="0.220229385703053"/>
    <n v="0"/>
    <n v="0"/>
    <n v="15448.267949313749"/>
  </r>
  <r>
    <s v="STND-61708"/>
    <s v="Athena Restaurant"/>
    <s v="Athena Restaurant - 212 S Halsted St - Chicago"/>
    <x v="0"/>
    <s v="Indoor Lighting"/>
    <x v="13"/>
    <n v="0"/>
    <n v="1564.337"/>
    <n v="0.21379200000000001"/>
    <x v="0"/>
    <x v="0"/>
    <n v="8.9750493627714896"/>
    <s v="Qty / 1,000"/>
    <m/>
    <s v="Private-Lighting"/>
    <x v="0"/>
    <n v="3"/>
    <n v="1"/>
    <s v="Lighting"/>
    <n v="0.91633259480590001"/>
    <n v="1.30467645558681"/>
    <n v="1433.45298236088"/>
    <n v="0.27892938879281498"/>
    <n v="0.71"/>
    <n v="1017.75161747622"/>
    <n v="0.198039866042898"/>
    <n v="5571"/>
    <n v="1.17"/>
    <n v="1.31"/>
    <n v="2.1000000000000001E-2"/>
    <n v="0.68"/>
    <n v="12.565069107880101"/>
    <d v="1900-01-07T23:24:04"/>
    <n v="43406"/>
    <n v="0.31312234934083399"/>
    <n v="25.728643273143899"/>
    <n v="0"/>
    <n v="9134.3710058896013"/>
  </r>
  <r>
    <s v="STND-61708"/>
    <s v="Athena Restaurant"/>
    <s v="Athena Restaurant - 212 S Halsted St - Chicago"/>
    <x v="0"/>
    <s v="Indoor Lighting"/>
    <x v="13"/>
    <n v="0"/>
    <n v="690.91499999999996"/>
    <n v="9.4424999999999995E-2"/>
    <x v="0"/>
    <x v="0"/>
    <n v="8.9750493627714896"/>
    <s v="Qty / 1,000"/>
    <m/>
    <s v="Private-Lighting"/>
    <x v="0"/>
    <n v="3"/>
    <n v="1"/>
    <s v="Lighting"/>
    <n v="0.91633259480590001"/>
    <n v="1.30467645558681"/>
    <n v="633.107934740318"/>
    <n v="0.123194074318784"/>
    <n v="0.71"/>
    <n v="449.506633665626"/>
    <n v="8.7467792766336802E-2"/>
    <n v="5571"/>
    <n v="1.17"/>
    <n v="1.31"/>
    <n v="2.1000000000000001E-2"/>
    <n v="0.68"/>
    <n v="12.565069107880101"/>
    <d v="1900-01-07T23:24:04"/>
    <n v="43406"/>
    <n v="0.13829599721462099"/>
    <n v="11.3634757517493"/>
    <n v="0"/>
    <n v="4034.3442260422339"/>
  </r>
  <r>
    <s v="STND-61708"/>
    <s v="Athena Restaurant"/>
    <s v="Athena Restaurant - 212 S Halsted St - Chicago"/>
    <x v="0"/>
    <s v="Indoor Lighting"/>
    <x v="13"/>
    <n v="0"/>
    <n v="730.024"/>
    <n v="9.9769999999999998E-2"/>
    <x v="0"/>
    <x v="0"/>
    <n v="8.9750493627714896"/>
    <s v="Qty / 1,000"/>
    <m/>
    <s v="Private-Lighting"/>
    <x v="0"/>
    <n v="3"/>
    <n v="1"/>
    <s v="Lighting"/>
    <n v="0.91633259480590001"/>
    <n v="1.30467645558681"/>
    <n v="668.94478619058202"/>
    <n v="0.130167569973896"/>
    <n v="0.71"/>
    <n v="474.95079819531298"/>
    <n v="9.2418974681465899E-2"/>
    <n v="5571"/>
    <n v="1.17"/>
    <n v="1.31"/>
    <n v="2.1000000000000001E-2"/>
    <n v="0.68"/>
    <n v="12.565069107880101"/>
    <d v="1900-01-07T23:24:04"/>
    <n v="43406"/>
    <n v="0.146124348870561"/>
    <n v="12.0067012906002"/>
    <n v="0"/>
    <n v="4262.7068586906544"/>
  </r>
  <r>
    <s v="STND-61708"/>
    <s v="Athena Restaurant"/>
    <s v="Athena Restaurant - 212 S Halsted St - Chicago"/>
    <x v="1"/>
    <s v="Outdoor &amp; Garage Lighting"/>
    <x v="1"/>
    <n v="0"/>
    <n v="1838.625"/>
    <n v="0"/>
    <x v="0"/>
    <x v="0"/>
    <n v="10.1978380583316"/>
    <s v="Qty / 1,000"/>
    <m/>
    <s v="Private-Lighting"/>
    <x v="0"/>
    <n v="3"/>
    <n v="1"/>
    <s v="Lighting"/>
    <n v="0.91633259480590001"/>
    <n v="1.30467645558681"/>
    <n v="1684.792017125"/>
    <n v="0"/>
    <n v="0.71"/>
    <n v="1196.2023321587501"/>
    <n v="0"/>
    <n v="4903"/>
    <n v="1"/>
    <n v="1"/>
    <n v="0"/>
    <n v="0"/>
    <n v="14.276973281664301"/>
    <d v="1900-01-09T04:44:53"/>
    <n v="43406"/>
    <n v="0"/>
    <n v="0"/>
    <n v="0"/>
    <n v="12198.677668353519"/>
  </r>
  <r>
    <s v="STND-61709"/>
    <s v="Mundelein Elementary School Unit District #75"/>
    <s v="Mundelein School Dist #75 - 855 W Hawley St -  Mundelein"/>
    <x v="0"/>
    <s v="Indoor Lighting"/>
    <x v="12"/>
    <n v="0"/>
    <n v="8378.9740000000002"/>
    <n v="2.2847620000000002"/>
    <x v="0"/>
    <x v="1"/>
    <n v="15"/>
    <s v="Qty / 1,000"/>
    <m/>
    <s v="Public-Lighting"/>
    <x v="0"/>
    <n v="3"/>
    <n v="1"/>
    <s v="Lighting"/>
    <n v="0.99829244462109001"/>
    <n v="0.987374621353864"/>
    <n v="8364.6664378765599"/>
    <n v="2.2559160146337001"/>
    <n v="0.71"/>
    <n v="5938.9131708923596"/>
    <n v="1.60170037038993"/>
    <n v="2979"/>
    <n v="1.17333333333333"/>
    <n v="1.323"/>
    <n v="2.1333333333333301E-2"/>
    <n v="0.72"/>
    <n v="23.497818059751602"/>
    <d v="1900-01-15T18:49:11"/>
    <n v="43379"/>
    <n v="2.3682665812481098"/>
    <n v="152.084844325028"/>
    <n v="0"/>
    <n v="89083.697563385387"/>
  </r>
  <r>
    <s v="STND-61709"/>
    <s v="Mundelein Elementary School Unit District #75"/>
    <s v="Mundelein School Dist #75 - 855 W Hawley St -  Mundelein"/>
    <x v="0"/>
    <s v="Indoor Lighting"/>
    <x v="12"/>
    <n v="0"/>
    <n v="1286.124"/>
    <n v="0.35069800000000001"/>
    <x v="0"/>
    <x v="1"/>
    <n v="15"/>
    <s v="Qty / 1,000"/>
    <m/>
    <s v="Public-Lighting"/>
    <x v="0"/>
    <n v="3"/>
    <n v="1"/>
    <s v="Lighting"/>
    <n v="0.99829244462109001"/>
    <n v="0.987374621353864"/>
    <n v="1283.9278720458601"/>
    <n v="0.34627030495955702"/>
    <n v="0.71"/>
    <n v="911.58878915255696"/>
    <n v="0.24585191652128599"/>
    <n v="2979"/>
    <n v="1.17333333333333"/>
    <n v="1.323"/>
    <n v="2.1333333333333301E-2"/>
    <n v="0.72"/>
    <n v="23.497818059751602"/>
    <d v="1900-01-15T18:49:11"/>
    <n v="43379"/>
    <n v="0.363515479297427"/>
    <n v="23.344143128106499"/>
    <n v="0"/>
    <n v="13673.831837288355"/>
  </r>
  <r>
    <s v="STND-61709"/>
    <s v="Mundelein Elementary School Unit District #75"/>
    <s v="Mundelein School Dist #75 - 855 W Hawley St -  Mundelein"/>
    <x v="0"/>
    <s v="Indoor Lighting"/>
    <x v="12"/>
    <n v="0"/>
    <n v="1171.104"/>
    <n v="0.31933400000000001"/>
    <x v="0"/>
    <x v="1"/>
    <n v="15"/>
    <s v="Qty / 1,000"/>
    <m/>
    <s v="Public-Lighting"/>
    <x v="0"/>
    <n v="3"/>
    <n v="1"/>
    <s v="Lighting"/>
    <n v="0.99829244462109001"/>
    <n v="0.987374621353864"/>
    <n v="1169.1042750655399"/>
    <n v="0.31530228733541499"/>
    <n v="0.71"/>
    <n v="830.06403529653198"/>
    <n v="0.223864624008145"/>
    <n v="2979"/>
    <n v="1.17333333333333"/>
    <n v="1.323"/>
    <n v="2.1333333333333301E-2"/>
    <n v="0.72"/>
    <n v="23.497818059751602"/>
    <d v="1900-01-15T18:49:11"/>
    <n v="43379"/>
    <n v="0.33100517272971203"/>
    <n v="21.256441364828"/>
    <n v="0"/>
    <n v="12450.960529447981"/>
  </r>
  <r>
    <s v="STND-61711"/>
    <s v="Swiss Precision Machining, Inc."/>
    <s v="Swiss Precision Machining LLC - 634 Glenn Ave - Wheeling"/>
    <x v="0"/>
    <s v="Indoor Lighting"/>
    <x v="10"/>
    <n v="0"/>
    <n v="63801.826000000001"/>
    <n v="11.410308000000001"/>
    <x v="0"/>
    <x v="0"/>
    <n v="10.827197921178"/>
    <s v="Qty / 1,000"/>
    <m/>
    <s v="Private-Lighting"/>
    <x v="0"/>
    <n v="2"/>
    <n v="1"/>
    <s v="Lighting"/>
    <n v="0.97902139861649395"/>
    <n v="0.93591656730105399"/>
    <n v="62463.352924806197"/>
    <n v="10.679096295207801"/>
    <n v="0.71"/>
    <n v="44348.980576612397"/>
    <n v="7.5821583695974999"/>
    <n v="4618"/>
    <n v="1.02"/>
    <n v="1.04"/>
    <n v="1.2E-2"/>
    <n v="0.81"/>
    <n v="15.158077089649201"/>
    <d v="1900-01-09T19:51:10"/>
    <n v="43408"/>
    <n v="12.6769899040928"/>
    <n v="734.86297558595504"/>
    <n v="0"/>
    <n v="480175.19030546123"/>
  </r>
  <r>
    <s v="STND-61711"/>
    <s v="Swiss Precision Machining, Inc."/>
    <s v="Swiss Precision Machining LLC - 634 Glenn Ave - Wheeling"/>
    <x v="0"/>
    <s v="Indoor Lighting"/>
    <x v="10"/>
    <n v="0"/>
    <n v="355481.44799999997"/>
    <n v="63.574243000000003"/>
    <x v="0"/>
    <x v="0"/>
    <n v="10.827197921178"/>
    <s v="Qty / 1,000"/>
    <m/>
    <s v="Private-Lighting"/>
    <x v="0"/>
    <n v="2"/>
    <n v="1"/>
    <s v="Lighting"/>
    <n v="0.97902139861649395"/>
    <n v="0.93591656730105399"/>
    <n v="348023.94440317602"/>
    <n v="59.500187277323001"/>
    <n v="0.71"/>
    <n v="247097.000526255"/>
    <n v="42.245132966899398"/>
    <n v="4618"/>
    <n v="1.02"/>
    <n v="1.04"/>
    <n v="1.2E-2"/>
    <n v="0.81"/>
    <n v="15.158077089649201"/>
    <d v="1900-01-09T19:51:10"/>
    <n v="43408"/>
    <n v="70.631751278873494"/>
    <n v="4094.39934591972"/>
    <n v="0"/>
    <n v="2675368.1304271873"/>
  </r>
  <r>
    <s v="STND-61711"/>
    <s v="Swiss Precision Machining, Inc."/>
    <s v="Swiss Precision Machining LLC - 634 Glenn Ave - Wheeling"/>
    <x v="1"/>
    <s v="Outdoor &amp; Garage Lighting"/>
    <x v="1"/>
    <n v="0"/>
    <n v="23877.61"/>
    <n v="0"/>
    <x v="0"/>
    <x v="0"/>
    <n v="10.1978380583316"/>
    <s v="Qty / 1,000"/>
    <m/>
    <s v="Private-Lighting"/>
    <x v="0"/>
    <n v="2"/>
    <n v="1"/>
    <s v="Lighting"/>
    <n v="0.97902139861649395"/>
    <n v="0.93591656730105399"/>
    <n v="23376.691137819202"/>
    <n v="0"/>
    <n v="0.71"/>
    <n v="16597.4507078516"/>
    <n v="0"/>
    <n v="4903"/>
    <n v="1"/>
    <n v="1"/>
    <n v="0"/>
    <n v="0"/>
    <n v="14.276973281664301"/>
    <d v="1900-01-09T04:44:53"/>
    <n v="43408"/>
    <n v="0"/>
    <n v="0"/>
    <n v="0"/>
    <n v="169258.11449981181"/>
  </r>
  <r>
    <s v="STND-61711"/>
    <s v="Swiss Precision Machining, Inc."/>
    <s v="Swiss Precision Machining LLC - 634 Glenn Ave - Wheeling"/>
    <x v="0"/>
    <s v="Indoor Lighting"/>
    <x v="10"/>
    <n v="0"/>
    <n v="1870.0129999999999"/>
    <n v="0.33443299999999998"/>
    <x v="0"/>
    <x v="0"/>
    <n v="10.827197921178"/>
    <s v="Qty / 1,000"/>
    <m/>
    <s v="Private-Lighting"/>
    <x v="0"/>
    <n v="2"/>
    <n v="1"/>
    <s v="Lighting"/>
    <n v="0.97902139861649395"/>
    <n v="0.93591656730105399"/>
    <n v="1830.7827426910201"/>
    <n v="0.31300138535219302"/>
    <n v="0.71"/>
    <n v="1299.85574731063"/>
    <n v="0.222230983600057"/>
    <n v="4618"/>
    <n v="1.02"/>
    <n v="1.04"/>
    <n v="1.2E-2"/>
    <n v="0.81"/>
    <n v="15.158077089649201"/>
    <d v="1900-01-09T19:51:10"/>
    <n v="43408"/>
    <n v="0.37155909942093202"/>
    <n v="21.538620502247401"/>
    <n v="0"/>
    <n v="14073.795445112928"/>
  </r>
  <r>
    <s v="STND-61712"/>
    <s v="Worth BP Inc."/>
    <s v="Worth BP Inc - 10631 S Harlem Ave - Worth"/>
    <x v="1"/>
    <s v="Outdoor &amp; Garage Lighting"/>
    <x v="1"/>
    <n v="0"/>
    <n v="35203.54"/>
    <n v="0"/>
    <x v="0"/>
    <x v="0"/>
    <n v="10.1978380583316"/>
    <s v="Qty / 1,000"/>
    <m/>
    <s v="Private-Lighting"/>
    <x v="0"/>
    <n v="3"/>
    <n v="1"/>
    <s v="Lighting"/>
    <n v="0.91633259480590001"/>
    <n v="1.30467645558681"/>
    <n v="32258.151154553299"/>
    <n v="0"/>
    <n v="0.71"/>
    <n v="22903.287319732801"/>
    <n v="0"/>
    <n v="4903"/>
    <n v="1"/>
    <n v="1"/>
    <n v="0"/>
    <n v="0"/>
    <n v="14.276973281664301"/>
    <d v="1900-01-09T04:44:53"/>
    <n v="43350"/>
    <n v="0"/>
    <n v="0"/>
    <n v="0"/>
    <n v="233564.01509007471"/>
  </r>
  <r>
    <s v="STND-61712"/>
    <s v="Worth BP Inc."/>
    <s v="Worth BP Inc - 10631 S Harlem Ave - Worth"/>
    <x v="1"/>
    <s v="Outdoor &amp; Garage Lighting"/>
    <x v="1"/>
    <n v="0"/>
    <n v="16282.862999999999"/>
    <n v="0"/>
    <x v="0"/>
    <x v="0"/>
    <n v="10.1978380583316"/>
    <s v="Qty / 1,000"/>
    <m/>
    <s v="Private-Lighting"/>
    <x v="0"/>
    <n v="3"/>
    <n v="1"/>
    <s v="Lighting"/>
    <n v="0.91633259480590001"/>
    <n v="1.30467645558681"/>
    <n v="14920.518103659"/>
    <n v="0"/>
    <n v="0.71"/>
    <n v="10593.5678535979"/>
    <n v="0"/>
    <n v="4903"/>
    <n v="1"/>
    <n v="1"/>
    <n v="0"/>
    <n v="0"/>
    <n v="14.276973281664301"/>
    <d v="1900-01-09T04:44:53"/>
    <n v="43350"/>
    <n v="0"/>
    <n v="0"/>
    <n v="0"/>
    <n v="108031.48943093886"/>
  </r>
  <r>
    <s v="STND-61714"/>
    <s v="Patson Inc dba Transchicago Truck Group"/>
    <s v="Transchicago Truck Group - 776 N York St -  Elmhurst"/>
    <x v="0"/>
    <s v="Indoor Lighting"/>
    <x v="8"/>
    <n v="0"/>
    <n v="7957.3559999999998"/>
    <n v="1.259333"/>
    <x v="0"/>
    <x v="0"/>
    <n v="9.5383441434566993"/>
    <s v="Qty / 1,000"/>
    <m/>
    <s v="Private-Lighting"/>
    <x v="0"/>
    <n v="2"/>
    <n v="1"/>
    <s v="Lighting"/>
    <n v="0.97902139861649395"/>
    <n v="0.93591656730105399"/>
    <n v="7790.42180040935"/>
    <n v="1.1786306184489399"/>
    <n v="0.71"/>
    <n v="5531.1994782906404"/>
    <n v="0.83682773909874597"/>
    <n v="5242"/>
    <n v="1"/>
    <n v="1.22"/>
    <n v="1.0999999999999999E-2"/>
    <n v="0.68"/>
    <n v="13.3536818008394"/>
    <d v="1900-01-08T12:55:13"/>
    <n v="43378"/>
    <n v="1.4207215747938"/>
    <n v="85.694639804502799"/>
    <n v="0"/>
    <n v="52758.484150044278"/>
  </r>
  <r>
    <s v="STND-61714"/>
    <s v="Patson Inc dba Transchicago Truck Group"/>
    <s v="Transchicago Truck Group - 776 N York St -  Elmhurst"/>
    <x v="0"/>
    <s v="Indoor Lighting"/>
    <x v="8"/>
    <n v="0"/>
    <n v="12570.316000000001"/>
    <n v="1.9893810000000001"/>
    <x v="0"/>
    <x v="0"/>
    <n v="9.5383441434566993"/>
    <s v="Qty / 1,000"/>
    <m/>
    <s v="Private-Lighting"/>
    <x v="0"/>
    <n v="2"/>
    <n v="1"/>
    <s v="Lighting"/>
    <n v="0.97902139861649395"/>
    <n v="0.93591656730105399"/>
    <n v="12306.6083513713"/>
    <n v="1.8618946365739399"/>
    <n v="0.71"/>
    <n v="8737.6919294736108"/>
    <n v="1.3219451919675"/>
    <n v="5242"/>
    <n v="1"/>
    <n v="1.22"/>
    <n v="1.0999999999999999E-2"/>
    <n v="0.68"/>
    <n v="13.3536818008394"/>
    <d v="1900-01-08T12:55:13"/>
    <n v="43378"/>
    <n v="2.2443281540187301"/>
    <n v="135.37269186508399"/>
    <n v="0"/>
    <n v="83343.112642823486"/>
  </r>
  <r>
    <s v="STND-61714"/>
    <s v="Patson Inc dba Transchicago Truck Group"/>
    <s v="Transchicago Truck Group - 776 N York St -  Elmhurst"/>
    <x v="0"/>
    <s v="Indoor Lighting"/>
    <x v="8"/>
    <n v="0"/>
    <n v="9676.732"/>
    <n v="1.531442"/>
    <x v="0"/>
    <x v="0"/>
    <n v="9.5383441434566993"/>
    <s v="Qty / 1,000"/>
    <m/>
    <s v="Private-Lighting"/>
    <x v="0"/>
    <n v="2"/>
    <n v="1"/>
    <s v="Lighting"/>
    <n v="0.97902139861649395"/>
    <n v="0.93591656730105399"/>
    <n v="9473.7276966769805"/>
    <n v="1.4333019396606601"/>
    <n v="0.71"/>
    <n v="6726.3466646406496"/>
    <n v="1.01764437715907"/>
    <n v="5242"/>
    <n v="1"/>
    <n v="1.22"/>
    <n v="1.0999999999999999E-2"/>
    <n v="0.68"/>
    <n v="13.3536818008394"/>
    <d v="1900-01-08T12:55:13"/>
    <n v="43378"/>
    <n v="1.7277024344993499"/>
    <n v="104.211004663447"/>
    <n v="0"/>
    <n v="64158.209315534645"/>
  </r>
  <r>
    <s v="STND-61714"/>
    <s v="Patson Inc dba Transchicago Truck Group"/>
    <s v="Transchicago Truck Group - 776 N York St -  Elmhurst"/>
    <x v="0"/>
    <s v="Indoor Lighting"/>
    <x v="8"/>
    <n v="0"/>
    <n v="22372.856"/>
    <n v="3.5407329999999999"/>
    <x v="0"/>
    <x v="0"/>
    <n v="9.5383441434566993"/>
    <s v="Qty / 1,000"/>
    <m/>
    <s v="Private-Lighting"/>
    <x v="0"/>
    <n v="2"/>
    <n v="1"/>
    <s v="Lighting"/>
    <n v="0.97902139861649395"/>
    <n v="0.93591656730105399"/>
    <n v="21903.504772165401"/>
    <n v="3.3138306750895601"/>
    <n v="0.71"/>
    <n v="15551.4883882374"/>
    <n v="2.3528197793135899"/>
    <n v="5242"/>
    <n v="1"/>
    <n v="1.22"/>
    <n v="1.0999999999999999E-2"/>
    <n v="0.68"/>
    <n v="13.3536818008394"/>
    <d v="1900-01-08T12:55:13"/>
    <n v="43378"/>
    <n v="3.9944921348717002"/>
    <n v="240.938552493819"/>
    <n v="0"/>
    <n v="148335.44818997907"/>
  </r>
  <r>
    <s v="STND-61714"/>
    <s v="Patson Inc dba Transchicago Truck Group"/>
    <s v="Transchicago Truck Group - 776 N York St -  Elmhurst"/>
    <x v="1"/>
    <s v="Outdoor &amp; Garage Lighting"/>
    <x v="1"/>
    <n v="0"/>
    <n v="14905.12"/>
    <n v="0"/>
    <x v="0"/>
    <x v="0"/>
    <n v="10.1978380583316"/>
    <s v="Qty / 1,000"/>
    <m/>
    <s v="Private-Lighting"/>
    <x v="0"/>
    <n v="2"/>
    <n v="1"/>
    <s v="Lighting"/>
    <n v="0.97902139861649395"/>
    <n v="0.93591656730105399"/>
    <n v="14592.4314289467"/>
    <n v="0"/>
    <n v="0.71"/>
    <n v="10360.626314552101"/>
    <n v="0"/>
    <n v="4903"/>
    <n v="1"/>
    <n v="1"/>
    <n v="0"/>
    <n v="0"/>
    <n v="14.276973281664301"/>
    <d v="1900-01-09T04:44:53"/>
    <n v="43378"/>
    <n v="0"/>
    <n v="0"/>
    <n v="0"/>
    <n v="105655.98933869127"/>
  </r>
  <r>
    <s v="STND-61714"/>
    <s v="Patson Inc dba Transchicago Truck Group"/>
    <s v="Transchicago Truck Group - 776 N York St -  Elmhurst"/>
    <x v="1"/>
    <s v="Outdoor &amp; Garage Lighting"/>
    <x v="1"/>
    <n v="0"/>
    <n v="85606.38"/>
    <n v="0"/>
    <x v="0"/>
    <x v="0"/>
    <n v="10.1978380583316"/>
    <s v="Qty / 1,000"/>
    <m/>
    <s v="Private-Lighting"/>
    <x v="0"/>
    <n v="2"/>
    <n v="1"/>
    <s v="Lighting"/>
    <n v="0.97902139861649395"/>
    <n v="0.93591656730105399"/>
    <n v="83810.477878095"/>
    <n v="0"/>
    <n v="0.71"/>
    <n v="59505.439293447504"/>
    <n v="0"/>
    <n v="4903"/>
    <n v="1"/>
    <n v="1"/>
    <n v="0"/>
    <n v="0"/>
    <n v="14.276973281664301"/>
    <d v="1900-01-09T04:44:53"/>
    <n v="43378"/>
    <n v="0"/>
    <n v="0"/>
    <n v="0"/>
    <n v="606826.83350445959"/>
  </r>
  <r>
    <s v="STND-61714"/>
    <s v="Patson Inc dba Transchicago Truck Group"/>
    <s v="Transchicago Truck Group - 776 N York St -  Elmhurst"/>
    <x v="1"/>
    <s v="Outdoor &amp; Garage Lighting"/>
    <x v="1"/>
    <n v="0"/>
    <n v="3432.1"/>
    <n v="0"/>
    <x v="0"/>
    <x v="0"/>
    <n v="10.1978380583316"/>
    <s v="Qty / 1,000"/>
    <m/>
    <s v="Private-Lighting"/>
    <x v="0"/>
    <n v="2"/>
    <n v="1"/>
    <s v="Lighting"/>
    <n v="0.97902139861649395"/>
    <n v="0.93591656730105399"/>
    <n v="3360.0993421916701"/>
    <n v="0"/>
    <n v="0.71"/>
    <n v="2385.67053295608"/>
    <n v="0"/>
    <n v="4903"/>
    <n v="1"/>
    <n v="1"/>
    <n v="0"/>
    <n v="0"/>
    <n v="14.276973281664301"/>
    <d v="1900-01-09T04:44:53"/>
    <n v="43378"/>
    <n v="0"/>
    <n v="0"/>
    <n v="0"/>
    <n v="24328.681755619746"/>
  </r>
  <r>
    <s v="STND-61714"/>
    <s v="Patson Inc dba Transchicago Truck Group"/>
    <s v="Transchicago Truck Group - 776 N York St -  Elmhurst"/>
    <x v="1"/>
    <s v="Outdoor &amp; Garage Lighting"/>
    <x v="1"/>
    <n v="0"/>
    <n v="109876.23"/>
    <n v="0"/>
    <x v="0"/>
    <x v="0"/>
    <n v="10.1978380583316"/>
    <s v="Qty / 1,000"/>
    <m/>
    <s v="Private-Lighting"/>
    <x v="0"/>
    <n v="2"/>
    <n v="1"/>
    <s v="Lighting"/>
    <n v="0.97902139861649395"/>
    <n v="0.93591656730105399"/>
    <n v="107571.180369308"/>
    <n v="0"/>
    <n v="0.71"/>
    <n v="76375.538062208303"/>
    <n v="0"/>
    <n v="4903"/>
    <n v="1"/>
    <n v="1"/>
    <n v="0"/>
    <n v="0"/>
    <n v="14.276973281664301"/>
    <d v="1900-01-09T04:44:53"/>
    <n v="43378"/>
    <n v="0"/>
    <n v="0"/>
    <n v="0"/>
    <n v="778865.36877634155"/>
  </r>
  <r>
    <s v="STND-61714"/>
    <s v="Patson Inc dba Transchicago Truck Group"/>
    <s v="Transchicago Truck Group - 776 N York St -  Elmhurst"/>
    <x v="1"/>
    <s v="Outdoor &amp; Garage Lighting"/>
    <x v="1"/>
    <n v="0"/>
    <n v="18606.884999999998"/>
    <n v="0"/>
    <x v="0"/>
    <x v="0"/>
    <n v="10.1978380583316"/>
    <s v="Qty / 1,000"/>
    <m/>
    <s v="Private-Lighting"/>
    <x v="0"/>
    <n v="2"/>
    <n v="1"/>
    <s v="Lighting"/>
    <n v="0.97902139861649395"/>
    <n v="0.93591656730105399"/>
    <n v="18216.5385765963"/>
    <n v="0"/>
    <n v="0.71"/>
    <n v="12933.7423893833"/>
    <n v="0"/>
    <n v="4903"/>
    <n v="1"/>
    <n v="1"/>
    <n v="0"/>
    <n v="0"/>
    <n v="14.276973281664301"/>
    <d v="1900-01-09T04:44:53"/>
    <n v="43378"/>
    <n v="0"/>
    <n v="0"/>
    <n v="0"/>
    <n v="131896.21037510972"/>
  </r>
  <r>
    <s v="STND-61714"/>
    <s v="Patson Inc dba Transchicago Truck Group"/>
    <s v="Transchicago Truck Group - 776 N York St -  Elmhurst"/>
    <x v="42"/>
    <s v="Outdoor &amp; Garage Lighting"/>
    <x v="8"/>
    <n v="0"/>
    <n v="15399"/>
    <n v="0"/>
    <x v="0"/>
    <x v="0"/>
    <n v="8"/>
    <s v="Qty / 1,000"/>
    <m/>
    <s v="Private-Lighting"/>
    <x v="0"/>
    <n v="2"/>
    <n v="1"/>
    <s v="Lighting"/>
    <n v="0.97902139861649395"/>
    <n v="0.93591656730105399"/>
    <n v="15075.9505172954"/>
    <n v="0"/>
    <n v="0.71"/>
    <n v="10703.9248672797"/>
    <n v="0"/>
    <n v="5242"/>
    <n v="1"/>
    <n v="1.22"/>
    <n v="1.0999999999999999E-2"/>
    <n v="0.68"/>
    <n v="13.3536818008394"/>
    <d v="1900-01-08T12:55:13"/>
    <n v="43378"/>
    <n v="0"/>
    <n v="165.83545569024901"/>
    <n v="0"/>
    <n v="85631.398938237602"/>
  </r>
  <r>
    <s v="STND-61714"/>
    <s v="Patson Inc dba Transchicago Truck Group"/>
    <s v="Transchicago Truck Group - 776 N York St -  Elmhurst"/>
    <x v="0"/>
    <s v="Indoor Lighting"/>
    <x v="8"/>
    <n v="0"/>
    <n v="12329.183999999999"/>
    <n v="1.951219"/>
    <x v="0"/>
    <x v="0"/>
    <n v="9.5383441434566993"/>
    <s v="Qty / 1,000"/>
    <m/>
    <s v="Private-Lighting"/>
    <x v="0"/>
    <n v="2"/>
    <n v="1"/>
    <s v="Lighting"/>
    <n v="0.97902139861649395"/>
    <n v="0.93591656730105399"/>
    <n v="12070.5349634801"/>
    <n v="1.8261781885325901"/>
    <n v="0.71"/>
    <n v="8570.07982407087"/>
    <n v="1.2965865138581401"/>
    <n v="5242"/>
    <n v="1"/>
    <n v="1.22"/>
    <n v="1.0999999999999999E-2"/>
    <n v="0.68"/>
    <n v="13.3536818008394"/>
    <d v="1900-01-08T12:55:13"/>
    <n v="43378"/>
    <n v="2.2012755406612801"/>
    <n v="132.77588459828101"/>
    <n v="0"/>
    <n v="81744.370698882805"/>
  </r>
  <r>
    <s v="STND-61715"/>
    <s v="Calumet City Carwash"/>
    <s v="Calumet City Carwash - 671 River Oaks Dr - Calumet City"/>
    <x v="0"/>
    <s v="Indoor Lighting"/>
    <x v="0"/>
    <n v="0"/>
    <n v="3214.9290000000001"/>
    <n v="0.65211799999999998"/>
    <x v="0"/>
    <x v="0"/>
    <n v="9.1274187659729797"/>
    <s v="Qty / 1,000"/>
    <m/>
    <s v="Private-Lighting"/>
    <x v="0"/>
    <n v="3"/>
    <n v="1"/>
    <s v="Lighting"/>
    <n v="0.91633259480590001"/>
    <n v="1.30467645558681"/>
    <n v="2945.9442326867402"/>
    <n v="0.85080300086435701"/>
    <n v="0.71"/>
    <n v="2091.62040520758"/>
    <n v="0.60407013061369297"/>
    <n v="5478"/>
    <n v="1.1200000000000001"/>
    <n v="1.31"/>
    <n v="2.1999999999999999E-2"/>
    <n v="0.95"/>
    <n v="12.7783862723622"/>
    <d v="1900-01-08T03:03:29"/>
    <n v="43376"/>
    <n v="0.68365046272748697"/>
    <n v="57.866761713489502"/>
    <n v="0"/>
    <n v="19091.095337783674"/>
  </r>
  <r>
    <s v="STND-61715"/>
    <s v="Calumet City Carwash"/>
    <s v="Calumet City Carwash - 671 River Oaks Dr - Calumet City"/>
    <x v="0"/>
    <s v="Indoor Lighting"/>
    <x v="0"/>
    <n v="0"/>
    <n v="11657.183999999999"/>
    <n v="2.3645499999999999"/>
    <x v="0"/>
    <x v="0"/>
    <n v="9.1274187659729797"/>
    <s v="Qty / 1,000"/>
    <m/>
    <s v="Private-Lighting"/>
    <x v="0"/>
    <n v="3"/>
    <n v="1"/>
    <s v="Lighting"/>
    <n v="0.91633259480590001"/>
    <n v="1.30467645558681"/>
    <n v="10681.857662849799"/>
    <n v="3.08497271305778"/>
    <n v="0.71"/>
    <n v="7584.1189406233698"/>
    <n v="2.19033062627103"/>
    <n v="5478"/>
    <n v="1.1200000000000001"/>
    <n v="1.31"/>
    <n v="2.1999999999999999E-2"/>
    <n v="0.95"/>
    <n v="12.7783862723622"/>
    <d v="1900-01-08T03:03:29"/>
    <n v="43376"/>
    <n v="2.4788852656149301"/>
    <n v="209.82220409169301"/>
    <n v="0"/>
    <n v="69223.429542016864"/>
  </r>
  <r>
    <s v="STND-61715"/>
    <s v="Calumet City Carwash"/>
    <s v="Calumet City Carwash - 671 River Oaks Dr - Calumet City"/>
    <x v="0"/>
    <s v="Indoor Lighting"/>
    <x v="0"/>
    <n v="0"/>
    <n v="11227.709000000001"/>
    <n v="2.2774350000000001"/>
    <x v="0"/>
    <x v="0"/>
    <n v="9.1274187659729797"/>
    <s v="Qty / 1,000"/>
    <m/>
    <s v="Private-Lighting"/>
    <x v="0"/>
    <n v="3"/>
    <n v="1"/>
    <s v="Lighting"/>
    <n v="0.91633259480590001"/>
    <n v="1.30467645558681"/>
    <n v="10288.315721695601"/>
    <n v="2.97131582362934"/>
    <n v="0.71"/>
    <n v="7304.7041624038402"/>
    <n v="2.1096342347768302"/>
    <n v="5478"/>
    <n v="1.1200000000000001"/>
    <n v="1.31"/>
    <n v="2.1999999999999999E-2"/>
    <n v="0.95"/>
    <n v="12.7783862723622"/>
    <d v="1900-01-08T03:03:29"/>
    <n v="43376"/>
    <n v="2.3875579137238598"/>
    <n v="202.09191596187699"/>
    <n v="0"/>
    <n v="66673.093851805752"/>
  </r>
  <r>
    <s v="STND-61715"/>
    <s v="Calumet City Carwash"/>
    <s v="Calumet City Carwash - 671 River Oaks Dr - Calumet City"/>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376"/>
    <n v="0"/>
    <n v="0"/>
    <n v="0"/>
    <n v="39686.364681043415"/>
  </r>
  <r>
    <s v="STND-61716"/>
    <s v="McHenry Community High School District 156"/>
    <s v="McHenry H S Dist 156 - 1012 N Green St - McHenry"/>
    <x v="0"/>
    <s v="Indoor Lighting"/>
    <x v="12"/>
    <n v="0"/>
    <n v="3687.585"/>
    <n v="1.0055229999999999"/>
    <x v="0"/>
    <x v="1"/>
    <n v="15"/>
    <s v="Qty / 1,000"/>
    <m/>
    <s v="Public-Lighting"/>
    <x v="0"/>
    <n v="3"/>
    <n v="1"/>
    <s v="Lighting"/>
    <n v="0.99829244462109001"/>
    <n v="0.987374621353864"/>
    <n v="3681.2882443980602"/>
    <n v="0.99282789138760197"/>
    <n v="0.71"/>
    <n v="2613.7146535226302"/>
    <n v="0.70490780288519705"/>
    <n v="2979"/>
    <n v="1.17333333333333"/>
    <n v="1.323"/>
    <n v="2.1333333333333301E-2"/>
    <n v="0.72"/>
    <n v="23.497818059751602"/>
    <d v="1900-01-15T18:49:11"/>
    <n v="43379"/>
    <n v="1.0422733385693299"/>
    <n v="66.932513534510306"/>
    <n v="0"/>
    <n v="39205.719802839456"/>
  </r>
  <r>
    <s v="STND-61716"/>
    <s v="McHenry Community High School District 156"/>
    <s v="McHenry H S Dist 156 - 1012 N Green St - McHenry"/>
    <x v="0"/>
    <s v="Indoor Lighting"/>
    <x v="12"/>
    <n v="0"/>
    <n v="188.21299999999999"/>
    <n v="5.1322E-2"/>
    <x v="0"/>
    <x v="1"/>
    <n v="15"/>
    <s v="Qty / 1,000"/>
    <m/>
    <s v="Public-Lighting"/>
    <x v="0"/>
    <n v="3"/>
    <n v="1"/>
    <s v="Lighting"/>
    <n v="0.99829244462109001"/>
    <n v="0.987374621353864"/>
    <n v="187.89161587946899"/>
    <n v="5.0674040317122998E-2"/>
    <n v="0.71"/>
    <n v="133.40304727442299"/>
    <n v="3.5978568625157303E-2"/>
    <n v="2979"/>
    <n v="1.17333333333333"/>
    <n v="1.323"/>
    <n v="2.1333333333333301E-2"/>
    <n v="0.72"/>
    <n v="23.497818059751602"/>
    <d v="1900-01-15T18:49:11"/>
    <n v="43379"/>
    <n v="5.3197741157641497E-2"/>
    <n v="3.4162111978085301"/>
    <n v="0"/>
    <n v="2001.0457091163448"/>
  </r>
  <r>
    <s v="STND-61716"/>
    <s v="McHenry Community High School District 156"/>
    <s v="McHenry H S Dist 156 - 1012 N Green St - McHenry"/>
    <x v="0"/>
    <s v="Indoor Lighting"/>
    <x v="12"/>
    <n v="0"/>
    <n v="390.36799999999999"/>
    <n v="0.106445"/>
    <x v="0"/>
    <x v="1"/>
    <n v="15"/>
    <s v="Qty / 1,000"/>
    <m/>
    <s v="Public-Lighting"/>
    <x v="0"/>
    <n v="3"/>
    <n v="1"/>
    <s v="Lighting"/>
    <n v="0.99829244462109001"/>
    <n v="0.987374621353864"/>
    <n v="389.70142502184598"/>
    <n v="0.105101091570012"/>
    <n v="0.71"/>
    <n v="276.68801176551102"/>
    <n v="7.4621775014708597E-2"/>
    <n v="2979"/>
    <n v="1.17333333333333"/>
    <n v="1.323"/>
    <n v="2.1333333333333301E-2"/>
    <n v="0.72"/>
    <n v="23.497818059751602"/>
    <d v="1900-01-15T18:49:11"/>
    <n v="43379"/>
    <n v="0.110335403092731"/>
    <n v="7.0854804549426502"/>
    <n v="0"/>
    <n v="4150.3201764826654"/>
  </r>
  <r>
    <s v="STND-61716"/>
    <s v="McHenry Community High School District 156"/>
    <s v="McHenry H S Dist 156 - 1012 N Green St - McHenry"/>
    <x v="38"/>
    <s v="Indoor Lighting"/>
    <x v="12"/>
    <n v="0"/>
    <n v="167.03299999999999"/>
    <n v="3.7509000000000001E-2"/>
    <x v="0"/>
    <x v="1"/>
    <n v="8"/>
    <s v="Qty / 1,000"/>
    <m/>
    <s v="Public-Lighting"/>
    <x v="0"/>
    <n v="3"/>
    <n v="1"/>
    <s v="Lighting"/>
    <n v="0.99829244462109001"/>
    <n v="0.987374621353864"/>
    <n v="166.74778190239499"/>
    <n v="3.7035434672362103E-2"/>
    <n v="0.71"/>
    <n v="118.3909251507"/>
    <n v="2.62951586173771E-2"/>
    <n v="2979"/>
    <n v="1.17333333333333"/>
    <n v="1.323"/>
    <n v="2.1333333333333301E-2"/>
    <n v="0.72"/>
    <n v="23.497818059751602"/>
    <d v="1900-01-15T18:49:11"/>
    <n v="43379"/>
    <n v="3.8879896985347003E-2"/>
    <n v="3.0317778527708099"/>
    <n v="0"/>
    <n v="947.12740120559999"/>
  </r>
  <r>
    <s v="STND-61717"/>
    <s v="Aerotronic Controls Company"/>
    <s v="Universal Scientific / Aerotronic Controls Co. - 2101 Arthur Ave - Elk Grove Village"/>
    <x v="0"/>
    <s v="Indoor Lighting"/>
    <x v="8"/>
    <n v="0"/>
    <n v="66494.77"/>
    <n v="10.523476"/>
    <x v="0"/>
    <x v="0"/>
    <n v="9.5383441434566993"/>
    <s v="Qty / 1,000"/>
    <m/>
    <s v="Private-Lighting"/>
    <x v="0"/>
    <n v="2"/>
    <n v="1"/>
    <s v="Lighting"/>
    <n v="0.97902139861649395"/>
    <n v="0.93591656730105399"/>
    <n v="65099.802726082104"/>
    <n v="9.8490955339950208"/>
    <n v="0.71"/>
    <n v="46220.859935518303"/>
    <n v="6.9928578291364696"/>
    <n v="5242"/>
    <n v="1"/>
    <n v="1.22"/>
    <n v="1.0999999999999999E-2"/>
    <n v="0.68"/>
    <n v="13.3536818008394"/>
    <d v="1900-01-08T12:55:13"/>
    <n v="43470"/>
    <n v="11.8721016562139"/>
    <n v="716.09782998690298"/>
    <n v="0"/>
    <n v="440870.4686714834"/>
  </r>
  <r>
    <s v="STND-61717"/>
    <s v="Aerotronic Controls Company"/>
    <s v="Universal Scientific / Aerotronic Controls Co. - 2101 Arthur Ave - Elk Grove Village"/>
    <x v="0"/>
    <s v="Indoor Lighting"/>
    <x v="8"/>
    <n v="0"/>
    <n v="3679.884"/>
    <n v="0.58237899999999998"/>
    <x v="0"/>
    <x v="0"/>
    <n v="9.5383441434566993"/>
    <s v="Qty / 1,000"/>
    <m/>
    <s v="Private-Lighting"/>
    <x v="0"/>
    <n v="2"/>
    <n v="1"/>
    <s v="Lighting"/>
    <n v="0.97902139861649395"/>
    <n v="0.93591656730105399"/>
    <n v="3602.6851804264602"/>
    <n v="0.54505815454822004"/>
    <n v="0.71"/>
    <n v="2557.9064781027801"/>
    <n v="0.38699128972923602"/>
    <n v="5242"/>
    <n v="1"/>
    <n v="1.22"/>
    <n v="1.0999999999999999E-2"/>
    <n v="0.68"/>
    <n v="13.3536818008394"/>
    <d v="1900-01-08T12:55:13"/>
    <n v="43470"/>
    <n v="0.65701320461453705"/>
    <n v="39.629536984691001"/>
    <n v="0"/>
    <n v="24398.192274921603"/>
  </r>
  <r>
    <s v="STND-61717"/>
    <s v="Aerotronic Controls Company"/>
    <s v="Universal Scientific / Aerotronic Controls Co. - 2101 Arthur Ave - Elk Grove Village"/>
    <x v="0"/>
    <s v="Indoor Lighting"/>
    <x v="8"/>
    <n v="0"/>
    <n v="4990.384"/>
    <n v="0.78977900000000001"/>
    <x v="0"/>
    <x v="0"/>
    <n v="9.5383441434566993"/>
    <s v="Qty / 1,000"/>
    <m/>
    <s v="Private-Lighting"/>
    <x v="0"/>
    <n v="2"/>
    <n v="1"/>
    <s v="Lighting"/>
    <n v="0.97902139861649395"/>
    <n v="0.93591656730105399"/>
    <n v="4885.6927233133702"/>
    <n v="0.73916725060645905"/>
    <n v="0.71"/>
    <n v="3468.8418335524898"/>
    <n v="0.52480874793058596"/>
    <n v="5242"/>
    <n v="1"/>
    <n v="1.22"/>
    <n v="1.0999999999999999E-2"/>
    <n v="0.68"/>
    <n v="13.3536818008394"/>
    <d v="1900-01-08T12:55:13"/>
    <n v="43470"/>
    <n v="0.89099234643980096"/>
    <n v="53.742619956447101"/>
    <n v="0"/>
    <n v="33087.007187642987"/>
  </r>
  <r>
    <s v="STND-61717"/>
    <s v="Aerotronic Controls Company"/>
    <s v="Universal Scientific / Aerotronic Controls Co. - 2101 Arthur Ave - Elk Grove Village"/>
    <x v="0"/>
    <s v="Indoor Lighting"/>
    <x v="8"/>
    <n v="0"/>
    <n v="64382.243999999999"/>
    <n v="10.189147"/>
    <x v="0"/>
    <x v="0"/>
    <n v="9.5383441434566993"/>
    <s v="Qty / 1,000"/>
    <m/>
    <s v="Private-Lighting"/>
    <x v="0"/>
    <n v="2"/>
    <n v="1"/>
    <s v="Lighting"/>
    <n v="0.97902139861649395"/>
    <n v="0.93591656730105399"/>
    <n v="63031.594566948297"/>
    <n v="9.5361914839658297"/>
    <n v="0.71"/>
    <n v="44752.432142533296"/>
    <n v="6.7706959536157401"/>
    <n v="5242"/>
    <n v="1"/>
    <n v="1.22"/>
    <n v="1.0999999999999999E-2"/>
    <n v="0.68"/>
    <n v="13.3536818008394"/>
    <d v="1900-01-08T12:55:13"/>
    <n v="43470"/>
    <n v="11.4949270539607"/>
    <n v="693.347540236432"/>
    <n v="0"/>
    <n v="426864.09903217584"/>
  </r>
  <r>
    <s v="STND-61717"/>
    <s v="Aerotronic Controls Company"/>
    <s v="Universal Scientific / Aerotronic Controls Co. - 2101 Arthur Ave - Elk Grove Village"/>
    <x v="0"/>
    <s v="Indoor Lighting"/>
    <x v="8"/>
    <n v="0"/>
    <n v="880.65599999999995"/>
    <n v="0.139373"/>
    <x v="0"/>
    <x v="0"/>
    <n v="9.5383441434566993"/>
    <s v="Qty / 1,000"/>
    <m/>
    <s v="Private-Lighting"/>
    <x v="0"/>
    <n v="2"/>
    <n v="1"/>
    <s v="Lighting"/>
    <n v="0.97902139861649395"/>
    <n v="0.93591656730105399"/>
    <n v="862.181068820007"/>
    <n v="0.13044149973444999"/>
    <n v="0.71"/>
    <n v="612.14855886220505"/>
    <n v="9.2613464811459295E-2"/>
    <n v="5242"/>
    <n v="1"/>
    <n v="1.22"/>
    <n v="1.0999999999999999E-2"/>
    <n v="0.68"/>
    <n v="13.3536818008394"/>
    <d v="1900-01-08T12:55:13"/>
    <n v="43470"/>
    <n v="0.15723420893737899"/>
    <n v="9.4839917570200694"/>
    <n v="0"/>
    <n v="5838.8836213487721"/>
  </r>
  <r>
    <s v="STND-61717"/>
    <s v="Aerotronic Controls Company"/>
    <s v="Universal Scientific / Aerotronic Controls Co. - 2101 Arthur Ave - Elk Grove Village"/>
    <x v="0"/>
    <s v="Indoor Lighting"/>
    <x v="8"/>
    <n v="0"/>
    <n v="118516.378"/>
    <n v="18.756426000000001"/>
    <x v="0"/>
    <x v="0"/>
    <n v="9.5383441434566993"/>
    <s v="Qty / 1,000"/>
    <m/>
    <s v="Private-Lighting"/>
    <x v="0"/>
    <n v="2"/>
    <n v="1"/>
    <s v="Lighting"/>
    <n v="0.97902139861649395"/>
    <n v="0.93591656730105399"/>
    <n v="116030.070148521"/>
    <n v="17.554449836756199"/>
    <n v="0.71"/>
    <n v="82381.349805449907"/>
    <n v="12.4636593840969"/>
    <n v="5242"/>
    <n v="1"/>
    <n v="1.22"/>
    <n v="1.0999999999999999E-2"/>
    <n v="0.68"/>
    <n v="13.3536818008394"/>
    <d v="1900-01-08T12:55:13"/>
    <n v="43470"/>
    <n v="21.1601372188479"/>
    <n v="1276.3307716337299"/>
    <n v="0"/>
    <n v="785781.66544687084"/>
  </r>
  <r>
    <s v="STND-61717"/>
    <s v="Aerotronic Controls Company"/>
    <s v="Universal Scientific / Aerotronic Controls Co. - 2101 Arthur Ave - Elk Grove Village"/>
    <x v="0"/>
    <s v="Indoor Lighting"/>
    <x v="8"/>
    <n v="0"/>
    <n v="1121.788"/>
    <n v="0.177534"/>
    <x v="0"/>
    <x v="0"/>
    <n v="9.5383441434566993"/>
    <s v="Qty / 1,000"/>
    <m/>
    <s v="Private-Lighting"/>
    <x v="0"/>
    <n v="2"/>
    <n v="1"/>
    <s v="Lighting"/>
    <n v="0.97902139861649395"/>
    <n v="0.93591656730105399"/>
    <n v="1098.2544567112"/>
    <n v="0.16615701185922499"/>
    <n v="0.71"/>
    <n v="779.76066426495095"/>
    <n v="0.11797147842005"/>
    <n v="5242"/>
    <n v="1"/>
    <n v="1.22"/>
    <n v="1.0999999999999999E-2"/>
    <n v="0.68"/>
    <n v="13.3536818008394"/>
    <d v="1900-01-08T12:55:13"/>
    <n v="43470"/>
    <n v="0.20028569414082101"/>
    <n v="12.0807990238232"/>
    <n v="0"/>
    <n v="7437.6255652895006"/>
  </r>
  <r>
    <s v="STND-61717"/>
    <s v="Aerotronic Controls Company"/>
    <s v="Universal Scientific / Aerotronic Controls Co. - 2101 Arthur Ave - Elk Grove Village"/>
    <x v="0"/>
    <s v="Indoor Lighting"/>
    <x v="8"/>
    <n v="0"/>
    <n v="733.88"/>
    <n v="0.116144"/>
    <x v="0"/>
    <x v="0"/>
    <n v="9.5383441434566993"/>
    <s v="Qty / 1,000"/>
    <m/>
    <s v="Private-Lighting"/>
    <x v="0"/>
    <n v="2"/>
    <n v="1"/>
    <s v="Lighting"/>
    <n v="0.97902139861649395"/>
    <n v="0.93591656730105399"/>
    <n v="718.48422401667199"/>
    <n v="0.108701093792614"/>
    <n v="0.71"/>
    <n v="510.12379905183701"/>
    <n v="7.7177776592755598E-2"/>
    <n v="5242"/>
    <n v="1"/>
    <n v="1.22"/>
    <n v="1.0999999999999999E-2"/>
    <n v="0.68"/>
    <n v="13.3536818008394"/>
    <d v="1900-01-08T12:55:13"/>
    <n v="43470"/>
    <n v="0.13102831942214699"/>
    <n v="7.9033264641833902"/>
    <n v="0"/>
    <n v="4865.7363511239719"/>
  </r>
  <r>
    <s v="STND-61717"/>
    <s v="Aerotronic Controls Company"/>
    <s v="Universal Scientific / Aerotronic Controls Co. - 2101 Arthur Ave - Elk Grove Village"/>
    <x v="0"/>
    <s v="Indoor Lighting"/>
    <x v="8"/>
    <n v="0"/>
    <n v="7003.3119999999999"/>
    <n v="1.1083460000000001"/>
    <x v="0"/>
    <x v="0"/>
    <n v="9.5383441434566993"/>
    <s v="Qty / 1,000"/>
    <m/>
    <s v="Private-Lighting"/>
    <x v="0"/>
    <n v="2"/>
    <n v="1"/>
    <s v="Lighting"/>
    <n v="0.97902139861649395"/>
    <n v="0.93591656730105399"/>
    <n v="6856.3923091876704"/>
    <n v="1.03731938370185"/>
    <n v="0.71"/>
    <n v="4868.0385395232497"/>
    <n v="0.73649676242831597"/>
    <n v="5242"/>
    <n v="1"/>
    <n v="1.22"/>
    <n v="1.0999999999999999E-2"/>
    <n v="0.68"/>
    <n v="13.3536818008394"/>
    <d v="1900-01-08T12:55:13"/>
    <n v="43470"/>
    <n v="1.25038498517581"/>
    <n v="75.4203154010644"/>
    <n v="0"/>
    <n v="46433.02689358309"/>
  </r>
  <r>
    <s v="STND-61717"/>
    <s v="Aerotronic Controls Company"/>
    <s v="Universal Scientific / Aerotronic Controls Co. - 2101 Arthur Ave - Elk Grove Village"/>
    <x v="7"/>
    <s v="Indoor Lighting"/>
    <x v="8"/>
    <n v="0"/>
    <n v="17527.571"/>
    <n v="9.0084309999999999"/>
    <x v="0"/>
    <x v="0"/>
    <n v="8"/>
    <s v="Qty / 1,000"/>
    <m/>
    <s v="Private-Lighting"/>
    <x v="0"/>
    <n v="2"/>
    <n v="1"/>
    <s v="Lighting"/>
    <n v="0.97902139861649395"/>
    <n v="0.93591656730105399"/>
    <n v="17159.8670747699"/>
    <n v="8.4311398182884005"/>
    <n v="0.71"/>
    <n v="12183.505623086599"/>
    <n v="5.9861092709847599"/>
    <n v="5242"/>
    <n v="1"/>
    <n v="1.22"/>
    <n v="1.0999999999999999E-2"/>
    <n v="0.68"/>
    <n v="13.3536818008394"/>
    <d v="1900-01-08T12:55:13"/>
    <n v="43470"/>
    <n v="13.0391893261497"/>
    <n v="188.75853782246901"/>
    <n v="0"/>
    <n v="97468.044984692795"/>
  </r>
  <r>
    <s v="STND-61717"/>
    <s v="Aerotronic Controls Company"/>
    <s v="Universal Scientific / Aerotronic Controls Co. - 2101 Arthur Ave - Elk Grove Village"/>
    <x v="7"/>
    <s v="Indoor Lighting"/>
    <x v="8"/>
    <n v="0"/>
    <n v="2951.4560000000001"/>
    <n v="1.5169239999999999"/>
    <x v="0"/>
    <x v="0"/>
    <n v="8"/>
    <s v="Qty / 1,000"/>
    <m/>
    <s v="Private-Lighting"/>
    <x v="0"/>
    <n v="2"/>
    <n v="1"/>
    <s v="Lighting"/>
    <n v="0.97902139861649395"/>
    <n v="0.93591656730105399"/>
    <n v="2889.5385810750399"/>
    <n v="1.41971430293658"/>
    <n v="0.71"/>
    <n v="2051.5723925632801"/>
    <n v="1.00799715508497"/>
    <n v="5242"/>
    <n v="1"/>
    <n v="1.22"/>
    <n v="1.0999999999999999E-2"/>
    <n v="0.68"/>
    <n v="13.3536818008394"/>
    <d v="1900-01-08T12:55:13"/>
    <n v="43470"/>
    <n v="2.1956608458654201"/>
    <n v="31.784924391825498"/>
    <n v="0"/>
    <n v="16412.579140506241"/>
  </r>
  <r>
    <s v="STND-61717"/>
    <s v="Aerotronic Controls Company"/>
    <s v="Universal Scientific / Aerotronic Controls Co. - 2101 Arthur Ave - Elk Grove Village"/>
    <x v="7"/>
    <s v="Indoor Lighting"/>
    <x v="8"/>
    <n v="0"/>
    <n v="377.42399999999998"/>
    <n v="0.19398000000000001"/>
    <x v="0"/>
    <x v="0"/>
    <n v="8"/>
    <s v="Qty / 1,000"/>
    <m/>
    <s v="Private-Lighting"/>
    <x v="0"/>
    <n v="2"/>
    <n v="1"/>
    <s v="Lighting"/>
    <n v="0.97902139861649395"/>
    <n v="0.93591656730105399"/>
    <n v="369.50617235143102"/>
    <n v="0.18154909572505801"/>
    <n v="0.71"/>
    <n v="262.34938236951598"/>
    <n v="0.128899857964791"/>
    <n v="5242"/>
    <n v="1"/>
    <n v="1.22"/>
    <n v="1.0999999999999999E-2"/>
    <n v="0.68"/>
    <n v="13.3536818008394"/>
    <d v="1900-01-08T12:55:13"/>
    <n v="43470"/>
    <n v="0.280774970190316"/>
    <n v="4.0645678958657498"/>
    <n v="0"/>
    <n v="2098.7950589561278"/>
  </r>
  <r>
    <s v="STND-61717"/>
    <s v="Aerotronic Controls Company"/>
    <s v="Universal Scientific / Aerotronic Controls Co. - 2101 Arthur Ave - Elk Grove Village"/>
    <x v="7"/>
    <s v="Indoor Lighting"/>
    <x v="8"/>
    <n v="0"/>
    <n v="138.38900000000001"/>
    <n v="7.1125999999999995E-2"/>
    <x v="0"/>
    <x v="0"/>
    <n v="8"/>
    <s v="Qty / 1,000"/>
    <m/>
    <s v="Private-Lighting"/>
    <x v="0"/>
    <n v="2"/>
    <n v="1"/>
    <s v="Lighting"/>
    <n v="0.97902139861649395"/>
    <n v="0.93591656730105399"/>
    <n v="135.48579233313799"/>
    <n v="6.6568001765854701E-2"/>
    <n v="0.71"/>
    <n v="96.194912556527896"/>
    <n v="4.7263281253756902E-2"/>
    <n v="5242"/>
    <n v="1"/>
    <n v="1.22"/>
    <n v="1.0999999999999999E-2"/>
    <n v="0.68"/>
    <n v="13.3536818008394"/>
    <d v="1900-01-08T12:55:13"/>
    <n v="43470"/>
    <n v="0.102950822403116"/>
    <n v="1.4903437156645201"/>
    <n v="0"/>
    <n v="769.55930045222317"/>
  </r>
  <r>
    <s v="STND-61718"/>
    <s v="Holly Hunt Enterprises, Inc"/>
    <s v="Holly Hunt LLC (Office) - 9450 W Sergo Dr-Unit B - McCook"/>
    <x v="0"/>
    <s v="Indoor Lighting"/>
    <x v="6"/>
    <n v="0"/>
    <n v="12431.781999999999"/>
    <n v="2.7953969999999999"/>
    <x v="0"/>
    <x v="0"/>
    <n v="15"/>
    <s v="Qty / 1,000"/>
    <m/>
    <s v="Private-Lighting"/>
    <x v="0"/>
    <n v="3"/>
    <n v="1"/>
    <s v="Lighting"/>
    <n v="0.91633259480590001"/>
    <n v="1.30467645558681"/>
    <n v="11391.6470581213"/>
    <n v="3.6470886499179902"/>
    <n v="0.71"/>
    <n v="8088.0694112661104"/>
    <n v="2.5894329414417698"/>
    <n v="2885"/>
    <n v="1.165"/>
    <n v="1.3779999999999999"/>
    <n v="2.5499999999999998E-2"/>
    <n v="0.55000000000000004"/>
    <n v="24.263431542460999"/>
    <d v="1900-01-16T07:56:40"/>
    <n v="43405"/>
    <n v="4.8120974401873502"/>
    <n v="249.34506436231101"/>
    <n v="0"/>
    <n v="121321.04116899165"/>
  </r>
  <r>
    <s v="STND-61718"/>
    <s v="Holly Hunt Enterprises, Inc"/>
    <s v="Holly Hunt LLC (Office) - 9450 W Sergo Dr-Unit B - McCook"/>
    <x v="0"/>
    <s v="Indoor Lighting"/>
    <x v="6"/>
    <n v="0"/>
    <n v="1360.306"/>
    <n v="0.30587700000000001"/>
    <x v="0"/>
    <x v="0"/>
    <n v="15"/>
    <s v="Qty / 1,000"/>
    <m/>
    <s v="Private-Lighting"/>
    <x v="0"/>
    <n v="3"/>
    <n v="1"/>
    <s v="Lighting"/>
    <n v="0.91633259480590001"/>
    <n v="1.30467645558681"/>
    <n v="1246.49272671003"/>
    <n v="0.39907052020552602"/>
    <n v="0.71"/>
    <n v="885.00983596412402"/>
    <n v="0.28334006934592298"/>
    <n v="2885"/>
    <n v="1.165"/>
    <n v="1.3779999999999999"/>
    <n v="2.5499999999999998E-2"/>
    <n v="0.55000000000000004"/>
    <n v="24.263431542460999"/>
    <d v="1900-01-16T07:56:40"/>
    <n v="43405"/>
    <n v="0.52654772424531704"/>
    <n v="27.283746378631601"/>
    <n v="0"/>
    <n v="13275.147539461861"/>
  </r>
  <r>
    <s v="STND-61718"/>
    <s v="Holly Hunt Enterprises, Inc"/>
    <s v="Holly Hunt LLC (Office) - 9450 W Sergo Dr-Unit B - McCook"/>
    <x v="7"/>
    <s v="Indoor Lighting"/>
    <x v="6"/>
    <n v="0"/>
    <n v="3086.511"/>
    <n v="2.1031200000000001"/>
    <x v="0"/>
    <x v="0"/>
    <n v="8"/>
    <s v="Qty / 1,000"/>
    <m/>
    <s v="Private-Lighting"/>
    <x v="0"/>
    <n v="3"/>
    <n v="1"/>
    <s v="Lighting"/>
    <n v="0.91633259480590001"/>
    <n v="1.30467645558681"/>
    <n v="2828.27063352695"/>
    <n v="2.74389114727372"/>
    <n v="0.71"/>
    <n v="2008.0721498041401"/>
    <n v="1.9481627145643401"/>
    <n v="2885"/>
    <n v="1.165"/>
    <n v="1.3779999999999999"/>
    <n v="2.5499999999999998E-2"/>
    <n v="0.55000000000000004"/>
    <n v="24.263431542460999"/>
    <d v="1900-01-16T07:56:40"/>
    <n v="43405"/>
    <n v="4.9780318346765702"/>
    <n v="61.906352922692903"/>
    <n v="0"/>
    <n v="16064.57719843312"/>
  </r>
  <r>
    <s v="STND-61718"/>
    <s v="Holly Hunt Enterprises, Inc"/>
    <s v="Holly Hunt LLC (Office) - 9450 W Sergo Dr-Unit B - McCook"/>
    <x v="7"/>
    <s v="Indoor Lighting"/>
    <x v="6"/>
    <n v="0"/>
    <n v="263.28500000000003"/>
    <n v="0.1794"/>
    <x v="0"/>
    <x v="0"/>
    <n v="8"/>
    <s v="Qty / 1,000"/>
    <m/>
    <s v="Private-Lighting"/>
    <x v="0"/>
    <n v="3"/>
    <n v="1"/>
    <s v="Lighting"/>
    <n v="0.91633259480590001"/>
    <n v="1.30467645558681"/>
    <n v="241.25662722347101"/>
    <n v="0.23405895613227301"/>
    <n v="0.71"/>
    <n v="171.29220532866501"/>
    <n v="0.16618185885391401"/>
    <n v="2885"/>
    <n v="1.165"/>
    <n v="1.3779999999999999"/>
    <n v="2.5499999999999998E-2"/>
    <n v="0.55000000000000004"/>
    <n v="24.263431542460999"/>
    <d v="1900-01-16T07:56:40"/>
    <n v="43405"/>
    <n v="0.424635261488159"/>
    <n v="5.2807244585394999"/>
    <n v="0"/>
    <n v="1370.33764262932"/>
  </r>
  <r>
    <s v="STND-61719"/>
    <s v="East Aurora School District 131"/>
    <s v="East Aurora School District 131 - 500 Tomcat Ln - Aurora"/>
    <x v="0"/>
    <s v="Indoor Lighting"/>
    <x v="12"/>
    <n v="0"/>
    <n v="13802.303"/>
    <n v="3.7635839999999998"/>
    <x v="0"/>
    <x v="1"/>
    <n v="15"/>
    <s v="Qty / 1,000"/>
    <m/>
    <s v="Public-Lighting"/>
    <x v="0"/>
    <n v="3"/>
    <n v="1"/>
    <s v="Lighting"/>
    <n v="0.99829244462109001"/>
    <n v="0.987374621353864"/>
    <n v="13778.734803271"/>
    <n v="3.7160673269334601"/>
    <n v="0.71"/>
    <n v="9782.9017103224196"/>
    <n v="2.6384078021227602"/>
    <n v="2979"/>
    <n v="1.17333333333333"/>
    <n v="1.323"/>
    <n v="2.1333333333333301E-2"/>
    <n v="0.72"/>
    <n v="23.497818059751602"/>
    <d v="1900-01-15T18:49:11"/>
    <n v="43377"/>
    <n v="3.9011372794715902"/>
    <n v="250.52245096856399"/>
    <n v="0"/>
    <n v="146743.5256548363"/>
  </r>
  <r>
    <s v="STND-61719"/>
    <s v="East Aurora School District 131"/>
    <s v="East Aurora School District 131 - 500 Tomcat Ln - Aurora"/>
    <x v="0"/>
    <s v="Indoor Lighting"/>
    <x v="12"/>
    <n v="0"/>
    <n v="421.73700000000002"/>
    <n v="0.114998"/>
    <x v="0"/>
    <x v="1"/>
    <n v="15"/>
    <s v="Qty / 1,000"/>
    <m/>
    <s v="Public-Lighting"/>
    <x v="0"/>
    <n v="3"/>
    <n v="1"/>
    <s v="Lighting"/>
    <n v="0.99829244462109001"/>
    <n v="0.987374621353864"/>
    <n v="421.016860717165"/>
    <n v="0.113546106706452"/>
    <n v="0.71"/>
    <n v="298.92197110918698"/>
    <n v="8.0617735761580697E-2"/>
    <n v="2979"/>
    <n v="1.17333333333333"/>
    <n v="1.323"/>
    <n v="2.1333333333333301E-2"/>
    <n v="0.72"/>
    <n v="23.497818059751602"/>
    <d v="1900-01-15T18:49:11"/>
    <n v="43377"/>
    <n v="0.11920100225335099"/>
    <n v="7.6548520130393598"/>
    <n v="0"/>
    <n v="4483.8295666378044"/>
  </r>
  <r>
    <s v="STND-61719"/>
    <s v="East Aurora School District 131"/>
    <s v="East Aurora School District 131 - 500 Tomcat Ln - Aurora"/>
    <x v="0"/>
    <s v="Indoor Lighting"/>
    <x v="12"/>
    <n v="0"/>
    <n v="0"/>
    <n v="0"/>
    <x v="0"/>
    <x v="1"/>
    <n v="15"/>
    <s v="Qty / 1,000"/>
    <m/>
    <s v="Public-Lighting"/>
    <x v="0"/>
    <n v="3"/>
    <n v="1"/>
    <s v="Lighting"/>
    <n v="0.99829244462109001"/>
    <n v="0.987374621353864"/>
    <n v="0"/>
    <n v="0"/>
    <n v="0.71"/>
    <n v="0"/>
    <n v="0"/>
    <n v="2979"/>
    <n v="1.17333333333333"/>
    <n v="1.323"/>
    <n v="2.1333333333333301E-2"/>
    <n v="0.72"/>
    <n v="23.497818059751602"/>
    <d v="1900-01-15T18:49:11"/>
    <n v="43377"/>
    <n v="0"/>
    <n v="0"/>
    <n v="0"/>
    <n v="0"/>
  </r>
  <r>
    <s v="STND-61720"/>
    <s v="R &amp; R 88 Incorporated DBA Win Sing Supermarket"/>
    <s v="R and R Incorporated Win Sing Supermarket - 4879 N Broadway St - Chicago"/>
    <x v="0"/>
    <s v="Indoor Lighting"/>
    <x v="0"/>
    <n v="0"/>
    <n v="121928.777"/>
    <n v="22.736640000000001"/>
    <x v="0"/>
    <x v="0"/>
    <n v="9.1274187659729797"/>
    <s v="Qty / 1,000"/>
    <m/>
    <s v="Private-Lighting"/>
    <x v="0"/>
    <n v="2"/>
    <n v="1"/>
    <s v="Lighting"/>
    <n v="0.97902139861649395"/>
    <n v="0.93591656730105399"/>
    <n v="119370.881790139"/>
    <n v="21.279598060759799"/>
    <n v="0.71"/>
    <n v="84753.326070998402"/>
    <n v="15.1085146231395"/>
    <n v="5478"/>
    <n v="1.1200000000000001"/>
    <n v="1.31"/>
    <n v="2.1999999999999999E-2"/>
    <n v="0.95"/>
    <n v="12.7783862723622"/>
    <d v="1900-01-08T03:03:29"/>
    <n v="43338"/>
    <n v="17.098913668750399"/>
    <n v="2344.7851780205801"/>
    <n v="0"/>
    <n v="773579.09885905776"/>
  </r>
  <r>
    <s v="STND-61721"/>
    <s v="MacNeal Hospital"/>
    <s v="Loyola MacNeal Hospital - 3245 S Oak Park Ave - Berwyn"/>
    <x v="63"/>
    <s v="Outdoor &amp; Garage Lighting"/>
    <x v="1"/>
    <n v="0"/>
    <n v="22946.04"/>
    <n v="0"/>
    <x v="0"/>
    <x v="0"/>
    <n v="10.1978380583316"/>
    <s v="Qty / 1,000"/>
    <m/>
    <s v="Private-Lighting"/>
    <x v="0"/>
    <n v="3"/>
    <n v="1"/>
    <s v="Lighting"/>
    <n v="0.91633259480590001"/>
    <n v="1.30467645558681"/>
    <n v="21026.20437372"/>
    <n v="0"/>
    <n v="0.71"/>
    <n v="14928.605105341199"/>
    <n v="0"/>
    <n v="4903"/>
    <n v="1"/>
    <n v="1"/>
    <n v="0"/>
    <n v="0"/>
    <n v="14.276973281664301"/>
    <d v="1900-01-09T04:44:53"/>
    <n v="43398"/>
    <n v="0"/>
    <n v="0"/>
    <n v="0"/>
    <n v="152239.49730105192"/>
  </r>
  <r>
    <s v="STND-61724"/>
    <s v="The Huntington National Bank"/>
    <s v="Huntington National Bank - 700 W North Ave - Villa Park"/>
    <x v="0"/>
    <s v="Indoor Lighting"/>
    <x v="2"/>
    <n v="0"/>
    <n v="4861.7049999999999"/>
    <n v="1.0412159999999999"/>
    <x v="0"/>
    <x v="0"/>
    <n v="14.797277300976599"/>
    <s v="Qty / 1,000"/>
    <m/>
    <s v="Private-Lighting"/>
    <x v="0"/>
    <n v="3"/>
    <n v="1"/>
    <s v="Lighting"/>
    <n v="0.91633259480590001"/>
    <n v="1.30467645558681"/>
    <n v="4454.9387578308197"/>
    <n v="1.35845000038027"/>
    <n v="0.71"/>
    <n v="3163.0065180598799"/>
    <n v="0.96449950026999298"/>
    <n v="3379"/>
    <n v="1.0900000000000001"/>
    <n v="1.36"/>
    <n v="2.1999999999999999E-2"/>
    <n v="0.57999999999999996"/>
    <n v="20.7161882213673"/>
    <d v="1900-01-13T19:08:05"/>
    <n v="43372"/>
    <n v="1.72217292137458"/>
    <n v="89.916195112181597"/>
    <n v="0"/>
    <n v="46803.884552528492"/>
  </r>
  <r>
    <s v="STND-61724"/>
    <s v="The Huntington National Bank"/>
    <s v="Huntington National Bank - 700 W North Ave - Villa Park"/>
    <x v="0"/>
    <s v="Indoor Lighting"/>
    <x v="2"/>
    <n v="0"/>
    <n v="394.09300000000002"/>
    <n v="8.4402000000000005E-2"/>
    <x v="0"/>
    <x v="0"/>
    <n v="14.797277300976599"/>
    <s v="Qty / 1,000"/>
    <m/>
    <s v="Private-Lighting"/>
    <x v="0"/>
    <n v="3"/>
    <n v="1"/>
    <s v="Lighting"/>
    <n v="0.91633259480590001"/>
    <n v="1.30467645558681"/>
    <n v="361.12026128484098"/>
    <n v="0.11011730220443799"/>
    <n v="0.71"/>
    <n v="256.395385512237"/>
    <n v="7.8183284565150696E-2"/>
    <n v="3379"/>
    <n v="1.0900000000000001"/>
    <n v="1.36"/>
    <n v="2.1999999999999999E-2"/>
    <n v="0.57999999999999996"/>
    <n v="20.7161882213673"/>
    <d v="1900-01-13T19:08:05"/>
    <n v="43372"/>
    <n v="0.13960104234842499"/>
    <n v="7.2886658240977198"/>
    <n v="0"/>
    <n v="3793.953618115369"/>
  </r>
  <r>
    <s v="STND-61724"/>
    <s v="The Huntington National Bank"/>
    <s v="Huntington National Bank - 700 W North Ave - Villa Park"/>
    <x v="0"/>
    <s v="Indoor Lighting"/>
    <x v="2"/>
    <n v="0"/>
    <n v="176.78899999999999"/>
    <n v="3.7862E-2"/>
    <x v="0"/>
    <x v="0"/>
    <n v="14.797277300976599"/>
    <s v="Qty / 1,000"/>
    <m/>
    <s v="Private-Lighting"/>
    <x v="0"/>
    <n v="3"/>
    <n v="1"/>
    <s v="Lighting"/>
    <n v="0.91633259480590001"/>
    <n v="1.30467645558681"/>
    <n v="161.99752310314"/>
    <n v="4.9397659961427698E-2"/>
    <n v="0.71"/>
    <n v="115.01824140322999"/>
    <n v="3.5072338572613597E-2"/>
    <n v="3379"/>
    <n v="1.0900000000000001"/>
    <n v="1.36"/>
    <n v="2.1999999999999999E-2"/>
    <n v="0.57999999999999996"/>
    <n v="20.7161882213673"/>
    <d v="1900-01-13T19:08:05"/>
    <n v="43372"/>
    <n v="6.2623808267530001E-2"/>
    <n v="3.26967477822852"/>
    <n v="0"/>
    <n v="1701.956812714262"/>
  </r>
  <r>
    <s v="STND-61724"/>
    <s v="The Huntington National Bank"/>
    <s v="Huntington National Bank - 700 W North Ave - Villa Park"/>
    <x v="0"/>
    <s v="Indoor Lighting"/>
    <x v="2"/>
    <n v="0"/>
    <n v="3093.8119999999999"/>
    <n v="0.66259199999999996"/>
    <x v="0"/>
    <x v="0"/>
    <n v="14.797277300976599"/>
    <s v="Qty / 1,000"/>
    <m/>
    <s v="Private-Lighting"/>
    <x v="0"/>
    <n v="3"/>
    <n v="1"/>
    <s v="Lighting"/>
    <n v="0.91633259480590001"/>
    <n v="1.30467645558681"/>
    <n v="2834.9607778016298"/>
    <n v="0.86446818206017295"/>
    <n v="0.71"/>
    <n v="2012.82215223916"/>
    <n v="0.61377240926272303"/>
    <n v="3379"/>
    <n v="1.0900000000000001"/>
    <n v="1.36"/>
    <n v="2.1999999999999999E-2"/>
    <n v="0.57999999999999996"/>
    <n v="20.7161882213673"/>
    <d v="1900-01-13T19:08:05"/>
    <n v="43372"/>
    <n v="1.0959282226929199"/>
    <n v="57.219391845537501"/>
    <n v="0"/>
    <n v="29784.287544231389"/>
  </r>
  <r>
    <s v="STND-61724"/>
    <s v="The Huntington National Bank"/>
    <s v="Huntington National Bank - 700 W North Ave - Villa Park"/>
    <x v="0"/>
    <s v="Indoor Lighting"/>
    <x v="2"/>
    <n v="0"/>
    <n v="110.49299999999999"/>
    <n v="2.3664000000000001E-2"/>
    <x v="0"/>
    <x v="0"/>
    <n v="14.797277300976599"/>
    <s v="Qty / 1,000"/>
    <m/>
    <s v="Private-Lighting"/>
    <x v="0"/>
    <n v="3"/>
    <n v="1"/>
    <s v="Lighting"/>
    <n v="0.91633259480590001"/>
    <n v="1.30467645558681"/>
    <n v="101.24833739788799"/>
    <n v="3.0873863645006199E-2"/>
    <n v="0.71"/>
    <n v="71.886319552500694"/>
    <n v="2.19204431879544E-2"/>
    <n v="3379"/>
    <n v="1.0900000000000001"/>
    <n v="1.36"/>
    <n v="2.1999999999999999E-2"/>
    <n v="0.57999999999999996"/>
    <n v="20.7161882213673"/>
    <d v="1900-01-13T19:08:05"/>
    <n v="43372"/>
    <n v="3.9140293667604201E-2"/>
    <n v="2.04354442454453"/>
    <n v="0"/>
    <n v="1063.7218045649688"/>
  </r>
  <r>
    <s v="STND-61724"/>
    <s v="The Huntington National Bank"/>
    <s v="Huntington National Bank - 700 W North Ave - Villa Park"/>
    <x v="0"/>
    <s v="Indoor Lighting"/>
    <x v="2"/>
    <n v="0"/>
    <n v="1417.9970000000001"/>
    <n v="0.30368800000000001"/>
    <x v="0"/>
    <x v="0"/>
    <n v="14.797277300976599"/>
    <s v="Qty / 1,000"/>
    <m/>
    <s v="Private-Lighting"/>
    <x v="0"/>
    <n v="3"/>
    <n v="1"/>
    <s v="Lighting"/>
    <n v="0.91633259480590001"/>
    <n v="1.30467645558681"/>
    <n v="1299.35687043698"/>
    <n v="0.39621458344424598"/>
    <n v="0.71"/>
    <n v="922.54337801025702"/>
    <n v="0.28131235424541501"/>
    <n v="3379"/>
    <n v="1.0900000000000001"/>
    <n v="1.36"/>
    <n v="2.1999999999999999E-2"/>
    <n v="0.57999999999999996"/>
    <n v="20.7161882213673"/>
    <d v="1900-01-13T19:08:05"/>
    <n v="43372"/>
    <n v="0.50230043540092095"/>
    <n v="26.225551513407002"/>
    <n v="0"/>
    <n v="13651.130186597451"/>
  </r>
  <r>
    <s v="STND-61724"/>
    <s v="The Huntington National Bank"/>
    <s v="Huntington National Bank - 700 W North Ave - Villa Park"/>
    <x v="62"/>
    <s v="Indoor Lighting"/>
    <x v="2"/>
    <n v="0"/>
    <n v="1068.1020000000001"/>
    <n v="0.22875200000000001"/>
    <x v="0"/>
    <x v="0"/>
    <n v="14.797277300976599"/>
    <s v="Qty / 1,000"/>
    <m/>
    <s v="Private-Lighting"/>
    <x v="0"/>
    <n v="3"/>
    <n v="1"/>
    <s v="Lighting"/>
    <n v="0.91633259480590001"/>
    <n v="1.30467645558681"/>
    <n v="978.73667717737101"/>
    <n v="0.298447348568393"/>
    <n v="0.71"/>
    <n v="694.90304079593398"/>
    <n v="0.21189761748355901"/>
    <n v="3379"/>
    <n v="1.0900000000000001"/>
    <n v="1.36"/>
    <n v="2.1999999999999999E-2"/>
    <n v="0.57999999999999996"/>
    <n v="20.7161882213673"/>
    <d v="1900-01-13T19:08:05"/>
    <n v="43372"/>
    <n v="0.37835617212017397"/>
    <n v="19.7543182549561"/>
    <n v="0"/>
    <n v="10282.67299194929"/>
  </r>
  <r>
    <s v="STND-61724"/>
    <s v="The Huntington National Bank"/>
    <s v="Huntington National Bank - 700 W North Ave - Villa Park"/>
    <x v="38"/>
    <s v="Indoor Lighting"/>
    <x v="2"/>
    <n v="0"/>
    <n v="741.87900000000002"/>
    <n v="0.16243299999999999"/>
    <x v="0"/>
    <x v="0"/>
    <n v="8"/>
    <s v="Qty / 1,000"/>
    <m/>
    <s v="Private-Lighting"/>
    <x v="0"/>
    <n v="3"/>
    <n v="1"/>
    <s v="Lighting"/>
    <n v="0.91633259480590001"/>
    <n v="1.30467645558681"/>
    <n v="679.80790910200596"/>
    <n v="0.211922510710332"/>
    <n v="0.71"/>
    <n v="482.66361546242399"/>
    <n v="0.150464982604336"/>
    <n v="3379"/>
    <n v="1.0900000000000001"/>
    <n v="1.36"/>
    <n v="2.1999999999999999E-2"/>
    <n v="0.57999999999999996"/>
    <n v="20.7161882213673"/>
    <d v="1900-01-13T19:08:05"/>
    <n v="43372"/>
    <n v="0.268664440555694"/>
    <n v="13.720893578205599"/>
    <n v="0"/>
    <n v="3861.3089236993919"/>
  </r>
  <r>
    <s v="STND-61724"/>
    <s v="The Huntington National Bank"/>
    <s v="Huntington National Bank - 700 W North Ave - Villa Park"/>
    <x v="0"/>
    <s v="Indoor Lighting"/>
    <x v="2"/>
    <n v="0"/>
    <n v="1823.1389999999999"/>
    <n v="0.39045600000000003"/>
    <x v="0"/>
    <x v="0"/>
    <n v="14.797277300976599"/>
    <s v="Qty / 1,000"/>
    <m/>
    <s v="Private-Lighting"/>
    <x v="0"/>
    <n v="3"/>
    <n v="1"/>
    <s v="Lighting"/>
    <n v="0.91633259480590001"/>
    <n v="1.30467645558681"/>
    <n v="1670.6016905618301"/>
    <n v="0.50941875014260196"/>
    <n v="0.71"/>
    <n v="1186.1272002989001"/>
    <n v="0.36168731260124798"/>
    <n v="3379"/>
    <n v="1.0900000000000001"/>
    <n v="1.36"/>
    <n v="2.1999999999999999E-2"/>
    <n v="0.57999999999999996"/>
    <n v="20.7161882213673"/>
    <d v="1900-01-13T19:08:05"/>
    <n v="43372"/>
    <n v="0.64581484551546897"/>
    <n v="33.718566231523198"/>
    <n v="0"/>
    <n v="17551.45309705384"/>
  </r>
  <r>
    <s v="STND-61724"/>
    <s v="The Huntington National Bank"/>
    <s v="Huntington National Bank - 700 W North Ave - Villa Park"/>
    <x v="0"/>
    <s v="Indoor Lighting"/>
    <x v="2"/>
    <n v="0"/>
    <n v="3034.8829999999998"/>
    <n v="0.64997099999999997"/>
    <x v="0"/>
    <x v="0"/>
    <n v="14.797277300976599"/>
    <s v="Qty / 1,000"/>
    <m/>
    <s v="Private-Lighting"/>
    <x v="0"/>
    <n v="3"/>
    <n v="1"/>
    <s v="Lighting"/>
    <n v="0.91633259480590001"/>
    <n v="1.30467645558681"/>
    <n v="2780.96221432231"/>
    <n v="0.848001860514212"/>
    <n v="0.71"/>
    <n v="1974.4831721688399"/>
    <n v="0.60208132096509104"/>
    <n v="3379"/>
    <n v="1.0900000000000001"/>
    <n v="1.36"/>
    <n v="2.1999999999999999E-2"/>
    <n v="0.57999999999999996"/>
    <n v="20.7161882213673"/>
    <d v="1900-01-13T19:08:05"/>
    <n v="43372"/>
    <n v="1.07505306860321"/>
    <n v="56.129512582652197"/>
    <n v="0"/>
    <n v="29216.975024694246"/>
  </r>
  <r>
    <s v="STND-61724"/>
    <s v="The Huntington National Bank"/>
    <s v="Huntington National Bank - 700 W North Ave - Villa Park"/>
    <x v="0"/>
    <s v="Indoor Lighting"/>
    <x v="2"/>
    <n v="0"/>
    <n v="629.81200000000001"/>
    <n v="0.134885"/>
    <x v="0"/>
    <x v="0"/>
    <n v="14.797277300976599"/>
    <s v="Qty / 1,000"/>
    <m/>
    <s v="Private-Lighting"/>
    <x v="0"/>
    <n v="3"/>
    <n v="1"/>
    <s v="Lighting"/>
    <n v="0.91633259480590001"/>
    <n v="1.30467645558681"/>
    <n v="577.11726419989304"/>
    <n v="0.175981283711826"/>
    <n v="0.71"/>
    <n v="409.753257581924"/>
    <n v="0.124946711435397"/>
    <n v="3379"/>
    <n v="1.0900000000000001"/>
    <n v="1.36"/>
    <n v="2.1999999999999999E-2"/>
    <n v="0.57999999999999996"/>
    <n v="20.7161882213673"/>
    <d v="1900-01-13T19:08:05"/>
    <n v="43372"/>
    <n v="0.22310000470566199"/>
    <n v="11.6482383599978"/>
    <n v="0"/>
    <n v="6063.2325774182218"/>
  </r>
  <r>
    <s v="STND-61724"/>
    <s v="The Huntington National Bank"/>
    <s v="Huntington National Bank - 700 W North Ave - Villa Park"/>
    <x v="0"/>
    <s v="Indoor Lighting"/>
    <x v="2"/>
    <n v="0"/>
    <n v="3068.0309999999999"/>
    <n v="0.65707000000000004"/>
    <x v="0"/>
    <x v="0"/>
    <n v="14.797277300976599"/>
    <s v="Qty / 1,000"/>
    <m/>
    <s v="Private-Lighting"/>
    <x v="0"/>
    <n v="3"/>
    <n v="1"/>
    <s v="Lighting"/>
    <n v="0.91633259480590001"/>
    <n v="1.30467645558681"/>
    <n v="2811.3368071749401"/>
    <n v="0.85726375867242299"/>
    <n v="0.71"/>
    <n v="1996.04913309421"/>
    <n v="0.60865726865741998"/>
    <n v="3379"/>
    <n v="1.0900000000000001"/>
    <n v="1.36"/>
    <n v="2.1999999999999999E-2"/>
    <n v="0.57999999999999996"/>
    <n v="20.7161882213673"/>
    <d v="1900-01-13T19:08:05"/>
    <n v="43372"/>
    <n v="1.0867948259031699"/>
    <n v="56.742577759494203"/>
    <n v="0"/>
    <n v="29536.092528768972"/>
  </r>
  <r>
    <s v="STND-61724"/>
    <s v="The Huntington National Bank"/>
    <s v="Huntington National Bank - 700 W North Ave - Villa Park"/>
    <x v="0"/>
    <s v="Indoor Lighting"/>
    <x v="2"/>
    <n v="0"/>
    <n v="950.24199999999996"/>
    <n v="0.20351"/>
    <x v="0"/>
    <x v="0"/>
    <n v="14.797277300976599"/>
    <s v="Qty / 1,000"/>
    <m/>
    <s v="Private-Lighting"/>
    <x v="0"/>
    <n v="3"/>
    <n v="1"/>
    <s v="Lighting"/>
    <n v="0.91633259480590001"/>
    <n v="1.30467645558681"/>
    <n v="870.73771755354801"/>
    <n v="0.26551470547647099"/>
    <n v="0.71"/>
    <n v="618.22377946301901"/>
    <n v="0.188515440888294"/>
    <n v="3379"/>
    <n v="1.0900000000000001"/>
    <n v="1.36"/>
    <n v="2.1999999999999999E-2"/>
    <n v="0.57999999999999996"/>
    <n v="20.7161882213673"/>
    <d v="1900-01-13T19:08:05"/>
    <n v="43372"/>
    <n v="0.33660586394075898"/>
    <n v="17.574522739612899"/>
    <n v="0"/>
    <n v="9148.0286987720938"/>
  </r>
  <r>
    <s v="STND-61724"/>
    <s v="The Huntington National Bank"/>
    <s v="Huntington National Bank - 700 W North Ave - Villa Park"/>
    <x v="0"/>
    <s v="Indoor Lighting"/>
    <x v="2"/>
    <n v="0"/>
    <n v="294.649"/>
    <n v="6.3103999999999993E-2"/>
    <x v="0"/>
    <x v="0"/>
    <n v="14.797277300976599"/>
    <s v="Qty / 1,000"/>
    <m/>
    <s v="Private-Lighting"/>
    <x v="0"/>
    <n v="3"/>
    <n v="1"/>
    <s v="Lighting"/>
    <n v="0.91633259480590001"/>
    <n v="1.30467645558681"/>
    <n v="269.99648272696402"/>
    <n v="8.2330303053349804E-2"/>
    <n v="0.71"/>
    <n v="191.697502736144"/>
    <n v="5.8454515167878397E-2"/>
    <n v="3379"/>
    <n v="1.0900000000000001"/>
    <n v="1.36"/>
    <n v="2.1999999999999999E-2"/>
    <n v="0.57999999999999996"/>
    <n v="20.7161882213673"/>
    <d v="1900-01-13T19:08:05"/>
    <n v="43372"/>
    <n v="0.104374116446945"/>
    <n v="5.4494702935717401"/>
    <n v="0"/>
    <n v="2836.6011058914432"/>
  </r>
  <r>
    <s v="STND-61725"/>
    <s v="Animal Hospital of Mchenry, P.C."/>
    <s v="Animal Hospital of McHenry, PC - 4005-C W Kane Ave - McHenry"/>
    <x v="0"/>
    <s v="Indoor Lighting"/>
    <x v="14"/>
    <n v="0"/>
    <n v="8581.5480000000007"/>
    <n v="1.7145649999999999"/>
    <x v="0"/>
    <x v="0"/>
    <n v="12.215978499877799"/>
    <s v="Qty / 1,000"/>
    <m/>
    <s v="Private-Lighting"/>
    <x v="0"/>
    <n v="3"/>
    <n v="1"/>
    <s v="Lighting"/>
    <n v="0.91633259480590001"/>
    <n v="1.30467645558681"/>
    <n v="7863.5521462913803"/>
    <n v="2.2369525870731901"/>
    <n v="0.71"/>
    <n v="5583.1220238668802"/>
    <n v="1.5882363368219701"/>
    <n v="4093"/>
    <n v="1.1200000000000001"/>
    <n v="1.29"/>
    <n v="1.9E-2"/>
    <n v="0.71"/>
    <n v="17.102369899829"/>
    <d v="1900-01-11T05:11:01"/>
    <n v="43302"/>
    <n v="2.4423546097534601"/>
    <n v="133.399545338872"/>
    <n v="0"/>
    <n v="68203.298605752032"/>
  </r>
  <r>
    <s v="STND-61728"/>
    <s v="Montgomery Place"/>
    <s v="Montgomery Place Retirement Community &amp; Home Care Services (phase 2) - 5550 S Shore Dr - Chicago"/>
    <x v="35"/>
    <s v="HVAC"/>
    <x v="18"/>
    <n v="0"/>
    <n v="622.79999999999995"/>
    <n v="0.14399999999999999"/>
    <x v="3"/>
    <x v="0"/>
    <n v="15"/>
    <s v="ΔkWpeak"/>
    <m/>
    <s v="Private-Non-Lighting"/>
    <x v="2"/>
    <n v="3"/>
    <n v="1"/>
    <s v="Non-Lighting"/>
    <n v="0.98952339343681495"/>
    <n v="0.43468415683807998"/>
    <n v="616.27516943244802"/>
    <n v="6.2594518584683595E-2"/>
    <n v="0.7"/>
    <n v="431.39261860271398"/>
    <n v="4.38161630092785E-2"/>
    <n v="6138"/>
    <n v="1.1399999999999999"/>
    <n v="1.32"/>
    <n v="2.5000000000000001E-2"/>
    <n v="0.64"/>
    <n v="11.4043662430759"/>
    <d v="1900-01-07T03:30:12"/>
    <n v="43309"/>
    <n v="6.2594518584683595E-2"/>
    <n v="0"/>
    <n v="0"/>
    <n v="6470.8892790407099"/>
  </r>
  <r>
    <s v="STND-61729"/>
    <s v="Remke Industries, Inc"/>
    <s v="Remke Industries - 730 Lakeview Pkwy - Vernon Hills"/>
    <x v="1"/>
    <s v="Outdoor &amp; Garage Lighting"/>
    <x v="1"/>
    <n v="0"/>
    <n v="15415.031999999999"/>
    <n v="0"/>
    <x v="0"/>
    <x v="0"/>
    <n v="10.1978380583316"/>
    <s v="Qty / 1,000"/>
    <m/>
    <s v="Private-Lighting"/>
    <x v="0"/>
    <n v="3"/>
    <n v="1"/>
    <s v="Lighting"/>
    <n v="0.91633259480590001"/>
    <n v="1.30467645558681"/>
    <n v="14125.296271576"/>
    <n v="0"/>
    <n v="0.71"/>
    <n v="10028.9603528189"/>
    <n v="0"/>
    <n v="4903"/>
    <n v="1"/>
    <n v="1"/>
    <n v="0"/>
    <n v="0"/>
    <n v="14.276973281664301"/>
    <d v="1900-01-09T04:44:53"/>
    <n v="43373"/>
    <n v="0"/>
    <n v="0"/>
    <n v="0"/>
    <n v="102273.71357147529"/>
  </r>
  <r>
    <s v="STND-61729"/>
    <s v="Remke Industries, Inc"/>
    <s v="Remke Industries - 730 Lakeview Pkwy - Vernon Hills"/>
    <x v="1"/>
    <s v="Outdoor &amp; Garage Lighting"/>
    <x v="1"/>
    <n v="0"/>
    <n v="4706.88"/>
    <n v="0"/>
    <x v="0"/>
    <x v="0"/>
    <n v="10.1978380583316"/>
    <s v="Qty / 1,000"/>
    <m/>
    <s v="Private-Lighting"/>
    <x v="0"/>
    <n v="3"/>
    <n v="1"/>
    <s v="Lighting"/>
    <n v="0.91633259480590001"/>
    <n v="1.30467645558681"/>
    <n v="4313.0675638399898"/>
    <n v="0"/>
    <n v="0.71"/>
    <n v="3062.2779703264"/>
    <n v="0"/>
    <n v="4903"/>
    <n v="1"/>
    <n v="1"/>
    <n v="0"/>
    <n v="0"/>
    <n v="14.276973281664301"/>
    <d v="1900-01-09T04:44:53"/>
    <n v="43373"/>
    <n v="0"/>
    <n v="0"/>
    <n v="0"/>
    <n v="31228.614830985007"/>
  </r>
  <r>
    <s v="STND-61730"/>
    <s v="Android Industries - Belvidere LLC"/>
    <s v="Android Industries Belvidere LLC - 1222 Crosslink Pkwy - Belvidere"/>
    <x v="1"/>
    <s v="Outdoor &amp; Garage Lighting"/>
    <x v="1"/>
    <n v="0"/>
    <n v="13483.25"/>
    <n v="0"/>
    <x v="0"/>
    <x v="0"/>
    <n v="10.1978380583316"/>
    <s v="Qty / 1,000"/>
    <m/>
    <s v="Private-Lighting"/>
    <x v="0"/>
    <n v="3"/>
    <n v="1"/>
    <s v="Lighting"/>
    <n v="0.91633259480590001"/>
    <n v="1.30467645558681"/>
    <n v="12355.1414589166"/>
    <n v="0"/>
    <n v="0.71"/>
    <n v="8772.1504358308193"/>
    <n v="0"/>
    <n v="4903"/>
    <n v="1"/>
    <n v="1"/>
    <n v="0"/>
    <n v="0"/>
    <n v="14.276973281664301"/>
    <d v="1900-01-09T04:44:53"/>
    <n v="43421"/>
    <n v="0"/>
    <n v="0"/>
    <n v="0"/>
    <n v="89456.969567925655"/>
  </r>
  <r>
    <s v="STND-61730"/>
    <s v="Android Industries - Belvidere LLC"/>
    <s v="Android Industries Belvidere LLC - 1222 Crosslink Pkwy - Belvidere"/>
    <x v="1"/>
    <s v="Outdoor &amp; Garage Lighting"/>
    <x v="1"/>
    <n v="0"/>
    <n v="3677.25"/>
    <n v="0"/>
    <x v="0"/>
    <x v="0"/>
    <n v="10.1978380583316"/>
    <s v="Qty / 1,000"/>
    <m/>
    <s v="Private-Lighting"/>
    <x v="0"/>
    <n v="3"/>
    <n v="1"/>
    <s v="Lighting"/>
    <n v="0.91633259480590001"/>
    <n v="1.30467645558681"/>
    <n v="3369.5840342500001"/>
    <n v="0"/>
    <n v="0.71"/>
    <n v="2392.4046643175002"/>
    <n v="0"/>
    <n v="4903"/>
    <n v="1"/>
    <n v="1"/>
    <n v="0"/>
    <n v="0"/>
    <n v="14.276973281664301"/>
    <d v="1900-01-09T04:44:53"/>
    <n v="43421"/>
    <n v="0"/>
    <n v="0"/>
    <n v="0"/>
    <n v="24397.355336707038"/>
  </r>
  <r>
    <s v="STND-61730"/>
    <s v="Android Industries - Belvidere LLC"/>
    <s v="Android Industries Belvidere LLC - 1222 Crosslink Pkwy - Belvidere"/>
    <x v="1"/>
    <s v="Outdoor &amp; Garage Lighting"/>
    <x v="1"/>
    <n v="0"/>
    <n v="1250.2650000000001"/>
    <n v="0"/>
    <x v="0"/>
    <x v="0"/>
    <n v="10.1978380583316"/>
    <s v="Qty / 1,000"/>
    <m/>
    <s v="Private-Lighting"/>
    <x v="0"/>
    <n v="3"/>
    <n v="1"/>
    <s v="Lighting"/>
    <n v="0.91633259480590001"/>
    <n v="1.30467645558681"/>
    <n v="1145.6585716449999"/>
    <n v="0"/>
    <n v="0.71"/>
    <n v="813.41758586794901"/>
    <n v="0"/>
    <n v="4903"/>
    <n v="1"/>
    <n v="1"/>
    <n v="0"/>
    <n v="0"/>
    <n v="14.276973281664301"/>
    <d v="1900-01-09T04:44:53"/>
    <n v="43421"/>
    <n v="0"/>
    <n v="0"/>
    <n v="0"/>
    <n v="8295.1008144803818"/>
  </r>
  <r>
    <s v="STND-61732"/>
    <s v="Alumitank Inc."/>
    <s v="Alumitank Inc (5-HP Compressed Air) - 11317 N US Hwy 14 - Harvard"/>
    <x v="10"/>
    <s v="Compressed Air"/>
    <x v="10"/>
    <n v="0"/>
    <n v="5202"/>
    <n v="0.83499999999999996"/>
    <x v="4"/>
    <x v="0"/>
    <n v="10"/>
    <s v="ΔkWpeak / CF"/>
    <n v="0.95"/>
    <s v="Private-Non-Lighting"/>
    <x v="2"/>
    <n v="3"/>
    <n v="1"/>
    <s v="Non-Lighting"/>
    <n v="0.98952339343681495"/>
    <n v="0.43468415683807998"/>
    <n v="5147.5006926583101"/>
    <n v="0.36296127095979702"/>
    <n v="0.7"/>
    <n v="3603.2504848608201"/>
    <n v="0.25407288967185798"/>
    <n v="4618"/>
    <n v="1.02"/>
    <n v="1.04"/>
    <n v="1.2E-2"/>
    <n v="0.81"/>
    <n v="15.158077089649201"/>
    <d v="1900-01-09T19:51:10"/>
    <n v="43317"/>
    <n v="0.38206449574715501"/>
    <n v="0"/>
    <n v="0"/>
    <n v="36032.504848608201"/>
  </r>
  <r>
    <s v="STND-61733"/>
    <s v="Irish American Heritage Center"/>
    <s v="Irish American Heritage Center - 4626 N Knox Ave BD FL1 - Chicago"/>
    <x v="1"/>
    <s v="Outdoor &amp; Garage Lighting"/>
    <x v="1"/>
    <n v="0"/>
    <n v="13924.52"/>
    <n v="0"/>
    <x v="0"/>
    <x v="0"/>
    <n v="10.1978380583316"/>
    <s v="Qty / 1,000"/>
    <m/>
    <s v="Private-Lighting"/>
    <x v="0"/>
    <n v="3"/>
    <n v="1"/>
    <s v="Lighting"/>
    <n v="0.91633259480590001"/>
    <n v="1.30467645558681"/>
    <n v="12759.491543026599"/>
    <n v="0"/>
    <n v="0.71"/>
    <n v="9059.2389955489198"/>
    <n v="0"/>
    <n v="4903"/>
    <n v="1"/>
    <n v="1"/>
    <n v="0"/>
    <n v="0"/>
    <n v="14.276973281664301"/>
    <d v="1900-01-09T04:44:53"/>
    <n v="43376"/>
    <n v="0"/>
    <n v="0"/>
    <n v="0"/>
    <n v="92384.652208330517"/>
  </r>
  <r>
    <s v="STND-61733"/>
    <s v="Irish American Heritage Center"/>
    <s v="Irish American Heritage Center - 4626 N Knox Ave BD FL1 - Chicago"/>
    <x v="1"/>
    <s v="Outdoor &amp; Garage Lighting"/>
    <x v="1"/>
    <n v="0"/>
    <n v="14669.776"/>
    <n v="0"/>
    <x v="0"/>
    <x v="0"/>
    <n v="10.1978380583316"/>
    <s v="Qty / 1,000"/>
    <m/>
    <s v="Private-Lighting"/>
    <x v="0"/>
    <n v="3"/>
    <n v="1"/>
    <s v="Lighting"/>
    <n v="0.91633259480590001"/>
    <n v="1.30467645558681"/>
    <n v="13442.393907301301"/>
    <n v="0"/>
    <n v="0.71"/>
    <n v="9544.0996741839299"/>
    <n v="0"/>
    <n v="4903"/>
    <n v="1"/>
    <n v="1"/>
    <n v="0"/>
    <n v="0"/>
    <n v="14.276973281664301"/>
    <d v="1900-01-09T04:44:53"/>
    <n v="43376"/>
    <n v="0"/>
    <n v="0"/>
    <n v="0"/>
    <n v="97329.18288990311"/>
  </r>
  <r>
    <s v="STND-61734"/>
    <s v="Alumitank Inc."/>
    <s v="Alumitank (25-HP Compressed Air) - 11317 N US Hwy 14 - Harvard"/>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379"/>
    <n v="1.91032247873577"/>
    <n v="0"/>
    <n v="0"/>
    <n v="180162.524243041"/>
  </r>
  <r>
    <s v="STND-61735"/>
    <s v="Encon Environmental Concepts"/>
    <s v="Encon Environmental Concepts - 643 W Winthrop Ave - Addison"/>
    <x v="0"/>
    <s v="Indoor Lighting"/>
    <x v="8"/>
    <n v="0"/>
    <n v="36327.06"/>
    <n v="5.7491279999999998"/>
    <x v="0"/>
    <x v="0"/>
    <n v="9.5383441434566993"/>
    <s v="Qty / 1,000"/>
    <m/>
    <s v="Private-Lighting"/>
    <x v="0"/>
    <n v="3"/>
    <n v="1"/>
    <s v="Lighting"/>
    <n v="0.91633259480590001"/>
    <n v="1.30467645558681"/>
    <n v="33287.669151469599"/>
    <n v="7.5007519417548698"/>
    <n v="0.71"/>
    <n v="23634.2450975434"/>
    <n v="5.3255338786459498"/>
    <n v="5242"/>
    <n v="1"/>
    <n v="1.22"/>
    <n v="1.0999999999999999E-2"/>
    <n v="0.68"/>
    <n v="13.3536818008394"/>
    <d v="1900-01-08T12:55:13"/>
    <n v="43386"/>
    <n v="9.0414078372165694"/>
    <n v="366.16436066616598"/>
    <n v="0"/>
    <n v="225431.56331117329"/>
  </r>
  <r>
    <s v="STND-61737"/>
    <s v="Sterling Park District"/>
    <s v="Sterling Park District - 211 E 23rd St - Sterling"/>
    <x v="0"/>
    <s v="Indoor Lighting"/>
    <x v="2"/>
    <n v="0"/>
    <n v="60100.989000000001"/>
    <n v="12.871638000000001"/>
    <x v="0"/>
    <x v="1"/>
    <n v="14.797277300976599"/>
    <s v="Qty / 1,000"/>
    <m/>
    <s v="Public-Lighting"/>
    <x v="0"/>
    <n v="2"/>
    <n v="1"/>
    <s v="Lighting"/>
    <n v="0.98996686498346598"/>
    <n v="2.5626279547341602"/>
    <n v="59497.987662735803"/>
    <n v="32.985219362018498"/>
    <n v="0.71"/>
    <n v="42243.571240542398"/>
    <n v="23.419505747033199"/>
    <n v="3379"/>
    <n v="1.0900000000000001"/>
    <n v="1.36"/>
    <n v="2.1999999999999999E-2"/>
    <n v="0.57999999999999996"/>
    <n v="20.7161882213673"/>
    <d v="1900-01-13T19:08:05"/>
    <n v="43328"/>
    <n v="41.816961665845"/>
    <n v="1200.87681521118"/>
    <n v="0"/>
    <n v="625089.83782986586"/>
  </r>
  <r>
    <s v="STND-61738"/>
    <s v="Ohio Medical, LLC"/>
    <s v="Ohio Medical LLC - 1111 Lakeside Dr - Gurnee"/>
    <x v="0"/>
    <s v="Indoor Lighting"/>
    <x v="10"/>
    <n v="0"/>
    <n v="2308.076"/>
    <n v="0.41277599999999998"/>
    <x v="0"/>
    <x v="0"/>
    <n v="10.827197921178"/>
    <s v="Qty / 1,000"/>
    <m/>
    <s v="Private-Lighting"/>
    <x v="0"/>
    <n v="2"/>
    <n v="1"/>
    <s v="Lighting"/>
    <n v="0.97902139861649395"/>
    <n v="0.93591656730105399"/>
    <n v="2259.6557936331601"/>
    <n v="0.38632389698426001"/>
    <n v="0.71"/>
    <n v="1604.3556134795399"/>
    <n v="0.27428996685882401"/>
    <n v="4618"/>
    <n v="1.02"/>
    <n v="1.04"/>
    <n v="1.2E-2"/>
    <n v="0.81"/>
    <n v="15.158077089649201"/>
    <d v="1900-01-09T19:51:10"/>
    <n v="43373"/>
    <n v="0.45859911797751601"/>
    <n v="26.584185807449"/>
    <n v="0"/>
    <n v="17370.675763095929"/>
  </r>
  <r>
    <s v="STND-61738"/>
    <s v="Ohio Medical, LLC"/>
    <s v="Ohio Medical LLC - 1111 Lakeside Dr - Gurnee"/>
    <x v="0"/>
    <s v="Indoor Lighting"/>
    <x v="10"/>
    <n v="0"/>
    <n v="65808.44"/>
    <n v="11.769170000000001"/>
    <x v="0"/>
    <x v="0"/>
    <n v="10.827197921178"/>
    <s v="Qty / 1,000"/>
    <m/>
    <s v="Private-Lighting"/>
    <x v="0"/>
    <n v="2"/>
    <n v="1"/>
    <s v="Lighting"/>
    <n v="0.97902139861649395"/>
    <n v="0.93591656730105399"/>
    <n v="64427.870969569602"/>
    <n v="11.0149611863825"/>
    <n v="0.71"/>
    <n v="45743.788388394401"/>
    <n v="7.8206224423316097"/>
    <n v="4618"/>
    <n v="1.02"/>
    <n v="1.04"/>
    <n v="1.2E-2"/>
    <n v="0.81"/>
    <n v="15.158077089649201"/>
    <d v="1900-01-09T19:51:10"/>
    <n v="43373"/>
    <n v="13.075689917358201"/>
    <n v="757.97495258317201"/>
    <n v="0"/>
    <n v="495277.05054563016"/>
  </r>
  <r>
    <s v="STND-61738"/>
    <s v="Ohio Medical, LLC"/>
    <s v="Ohio Medical LLC - 1111 Lakeside Dr - Gurnee"/>
    <x v="0"/>
    <s v="Indoor Lighting"/>
    <x v="10"/>
    <n v="0"/>
    <n v="16180.087"/>
    <n v="2.8936440000000001"/>
    <x v="0"/>
    <x v="0"/>
    <n v="10.827197921178"/>
    <s v="Qty / 1,000"/>
    <m/>
    <s v="Private-Lighting"/>
    <x v="0"/>
    <n v="2"/>
    <n v="1"/>
    <s v="Lighting"/>
    <n v="0.97902139861649395"/>
    <n v="0.93591656730105399"/>
    <n v="15840.651404476501"/>
    <n v="2.7082093594712902"/>
    <n v="0.71"/>
    <n v="11246.862497178299"/>
    <n v="1.9228286452246199"/>
    <n v="4618"/>
    <n v="1.02"/>
    <n v="1.04"/>
    <n v="1.2E-2"/>
    <n v="0.81"/>
    <n v="15.158077089649201"/>
    <d v="1900-01-09T19:51:10"/>
    <n v="43373"/>
    <n v="3.2148734086791202"/>
    <n v="186.36060475854799"/>
    <n v="0"/>
    <n v="121772.00624922369"/>
  </r>
  <r>
    <s v="STND-61738"/>
    <s v="Ohio Medical, LLC"/>
    <s v="Ohio Medical LLC - 1111 Lakeside Dr - Gurnee"/>
    <x v="0"/>
    <s v="Indoor Lighting"/>
    <x v="10"/>
    <n v="0"/>
    <n v="56736.286"/>
    <n v="10.146708"/>
    <x v="0"/>
    <x v="0"/>
    <n v="10.827197921178"/>
    <s v="Qty / 1,000"/>
    <m/>
    <s v="Private-Lighting"/>
    <x v="0"/>
    <n v="2"/>
    <n v="1"/>
    <s v="Lighting"/>
    <n v="0.97902139861649395"/>
    <n v="0.93591656730105399"/>
    <n v="55546.038072025403"/>
    <n v="9.4964721207661391"/>
    <n v="0.71"/>
    <n v="39437.687031137997"/>
    <n v="6.7424952057439604"/>
    <n v="4618"/>
    <n v="1.02"/>
    <n v="1.04"/>
    <n v="1.2E-2"/>
    <n v="0.81"/>
    <n v="15.158077089649201"/>
    <d v="1900-01-09T19:51:10"/>
    <n v="43373"/>
    <n v="11.273115053141201"/>
    <n v="653.482800847357"/>
    <n v="0"/>
    <n v="426999.64303960587"/>
  </r>
  <r>
    <s v="STND-61738"/>
    <s v="Ohio Medical, LLC"/>
    <s v="Ohio Medical LLC - 1111 Lakeside Dr - Gurnee"/>
    <x v="1"/>
    <s v="Outdoor &amp; Garage Lighting"/>
    <x v="1"/>
    <n v="0"/>
    <n v="23338.28"/>
    <n v="0"/>
    <x v="0"/>
    <x v="0"/>
    <n v="10.1978380583316"/>
    <s v="Qty / 1,000"/>
    <m/>
    <s v="Private-Lighting"/>
    <x v="0"/>
    <n v="2"/>
    <n v="1"/>
    <s v="Lighting"/>
    <n v="0.97902139861649395"/>
    <n v="0.93591656730105399"/>
    <n v="22848.675526903298"/>
    <n v="0"/>
    <n v="0.71"/>
    <n v="16222.559624101399"/>
    <n v="0"/>
    <n v="4903"/>
    <n v="1"/>
    <n v="1"/>
    <n v="0"/>
    <n v="0"/>
    <n v="14.276973281664301"/>
    <d v="1900-01-09T04:44:53"/>
    <n v="43373"/>
    <n v="0"/>
    <n v="0"/>
    <n v="0"/>
    <n v="165435.03593821483"/>
  </r>
  <r>
    <s v="STND-61738"/>
    <s v="Ohio Medical, LLC"/>
    <s v="Ohio Medical LLC - 1111 Lakeside Dr - Gurnee"/>
    <x v="1"/>
    <s v="Outdoor &amp; Garage Lighting"/>
    <x v="1"/>
    <n v="0"/>
    <n v="2353.44"/>
    <n v="0"/>
    <x v="0"/>
    <x v="0"/>
    <n v="10.1978380583316"/>
    <s v="Qty / 1,000"/>
    <m/>
    <s v="Private-Lighting"/>
    <x v="0"/>
    <n v="2"/>
    <n v="1"/>
    <s v="Lighting"/>
    <n v="0.97902139861649395"/>
    <n v="0.93591656730105399"/>
    <n v="2304.0681203600002"/>
    <n v="0"/>
    <n v="0.71"/>
    <n v="1635.8883654556"/>
    <n v="0"/>
    <n v="4903"/>
    <n v="1"/>
    <n v="1"/>
    <n v="0"/>
    <n v="0"/>
    <n v="14.276973281664301"/>
    <d v="1900-01-09T04:44:53"/>
    <n v="43373"/>
    <n v="0"/>
    <n v="0"/>
    <n v="0"/>
    <n v="16682.524632424989"/>
  </r>
  <r>
    <s v="STND-61738"/>
    <s v="Ohio Medical, LLC"/>
    <s v="Ohio Medical LLC - 1111 Lakeside Dr - Gurnee"/>
    <x v="62"/>
    <s v="Indoor Lighting"/>
    <x v="10"/>
    <n v="0"/>
    <n v="132832.152"/>
    <n v="23.755680000000002"/>
    <x v="0"/>
    <x v="0"/>
    <n v="10.827197921178"/>
    <s v="Qty / 1,000"/>
    <m/>
    <s v="Private-Lighting"/>
    <x v="0"/>
    <n v="2"/>
    <n v="1"/>
    <s v="Lighting"/>
    <n v="0.97902139861649395"/>
    <n v="0.93591656730105399"/>
    <n v="130045.519232279"/>
    <n v="22.2333344795023"/>
    <n v="0.71"/>
    <n v="92332.318654917806"/>
    <n v="15.7856674804466"/>
    <n v="4618"/>
    <n v="1.02"/>
    <n v="1.04"/>
    <n v="1.2E-2"/>
    <n v="0.81"/>
    <n v="15.158077089649201"/>
    <d v="1900-01-09T19:51:10"/>
    <n v="43373"/>
    <n v="26.392847197889701"/>
    <n v="1529.94728508563"/>
    <n v="0"/>
    <n v="999700.28859807074"/>
  </r>
  <r>
    <s v="STND-61738"/>
    <s v="Ohio Medical, LLC"/>
    <s v="Ohio Medical LLC - 1111 Lakeside Dr - Gurnee"/>
    <x v="62"/>
    <s v="Indoor Lighting"/>
    <x v="10"/>
    <n v="0"/>
    <n v="40038.06"/>
    <n v="7.1604000000000001"/>
    <x v="0"/>
    <x v="0"/>
    <n v="10.827197921178"/>
    <s v="Qty / 1,000"/>
    <m/>
    <s v="Private-Lighting"/>
    <x v="0"/>
    <n v="2"/>
    <n v="1"/>
    <s v="Lighting"/>
    <n v="0.97902139861649395"/>
    <n v="0.93591656730105399"/>
    <n v="39198.117499091102"/>
    <n v="6.7015369885024603"/>
    <n v="0.71"/>
    <n v="27830.663424354701"/>
    <n v="4.7580912618367499"/>
    <n v="4618"/>
    <n v="1.02"/>
    <n v="1.04"/>
    <n v="1.2E-2"/>
    <n v="0.81"/>
    <n v="15.158077089649201"/>
    <d v="1900-01-09T19:51:10"/>
    <n v="43373"/>
    <n v="7.9552908220589504"/>
    <n v="461.15432351871902"/>
    <n v="0"/>
    <n v="301328.10117317783"/>
  </r>
  <r>
    <s v="STND-61738"/>
    <s v="Ohio Medical, LLC"/>
    <s v="Ohio Medical LLC - 1111 Lakeside Dr - Gurnee"/>
    <x v="62"/>
    <s v="Indoor Lighting"/>
    <x v="10"/>
    <n v="0"/>
    <n v="405.09100000000001"/>
    <n v="7.2445999999999997E-2"/>
    <x v="0"/>
    <x v="0"/>
    <n v="10.827197921178"/>
    <s v="Qty / 1,000"/>
    <m/>
    <s v="Private-Lighting"/>
    <x v="0"/>
    <n v="2"/>
    <n v="1"/>
    <s v="Lighting"/>
    <n v="0.97902139861649395"/>
    <n v="0.93591656730105399"/>
    <n v="396.59275738695402"/>
    <n v="6.7803411634692098E-2"/>
    <n v="0.71"/>
    <n v="281.58085774473699"/>
    <n v="4.8140422260631401E-2"/>
    <n v="4618"/>
    <n v="1.02"/>
    <n v="1.04"/>
    <n v="1.2E-2"/>
    <n v="0.81"/>
    <n v="15.158077089649201"/>
    <d v="1900-01-09T19:51:10"/>
    <n v="43373"/>
    <n v="8.0488380383062802E-2"/>
    <n v="4.6657971457288703"/>
    <n v="0"/>
    <n v="3048.7316776173343"/>
  </r>
  <r>
    <s v="STND-61738"/>
    <s v="Ohio Medical, LLC"/>
    <s v="Ohio Medical LLC - 1111 Lakeside Dr - Gurnee"/>
    <x v="62"/>
    <s v="Indoor Lighting"/>
    <x v="10"/>
    <n v="0"/>
    <n v="8695.3250000000007"/>
    <n v="1.55507"/>
    <x v="0"/>
    <x v="0"/>
    <n v="10.827197921178"/>
    <s v="Qty / 1,000"/>
    <m/>
    <s v="Private-Lighting"/>
    <x v="0"/>
    <n v="2"/>
    <n v="1"/>
    <s v="Lighting"/>
    <n v="0.97902139861649395"/>
    <n v="0.93591656730105399"/>
    <n v="8512.9092429249595"/>
    <n v="1.4554157763128499"/>
    <n v="0.71"/>
    <n v="6044.16556247672"/>
    <n v="1.03334520118212"/>
    <n v="4618"/>
    <n v="1.02"/>
    <n v="1.04"/>
    <n v="1.2E-2"/>
    <n v="0.81"/>
    <n v="15.158077089649201"/>
    <d v="1900-01-09T19:51:10"/>
    <n v="43373"/>
    <n v="1.72770153883292"/>
    <n v="100.151873446176"/>
    <n v="0"/>
    <n v="65441.376813303599"/>
  </r>
  <r>
    <s v="STND-61738"/>
    <s v="Ohio Medical, LLC"/>
    <s v="Ohio Medical LLC - 1111 Lakeside Dr - Gurnee"/>
    <x v="7"/>
    <s v="Indoor Lighting"/>
    <x v="10"/>
    <n v="0"/>
    <n v="1492.242"/>
    <n v="0.90604799999999996"/>
    <x v="0"/>
    <x v="0"/>
    <n v="8"/>
    <s v="Qty / 1,000"/>
    <m/>
    <s v="Private-Lighting"/>
    <x v="0"/>
    <n v="2"/>
    <n v="1"/>
    <s v="Lighting"/>
    <n v="0.97902139861649395"/>
    <n v="0.93591656730105399"/>
    <n v="1460.9368499142699"/>
    <n v="0.84798533396998499"/>
    <n v="0.71"/>
    <n v="1037.26516343913"/>
    <n v="0.60206958711868896"/>
    <n v="4618"/>
    <n v="1.02"/>
    <n v="1.04"/>
    <n v="1.2E-2"/>
    <n v="0.81"/>
    <n v="15.158077089649201"/>
    <d v="1900-01-09T19:51:10"/>
    <n v="43373"/>
    <n v="1.23540986883739"/>
    <n v="17.187492351932601"/>
    <n v="0"/>
    <n v="8298.1213075130399"/>
  </r>
  <r>
    <s v="STND-61738"/>
    <s v="Ohio Medical, LLC"/>
    <s v="Ohio Medical LLC - 1111 Lakeside Dr - Gurnee"/>
    <x v="7"/>
    <s v="Indoor Lighting"/>
    <x v="10"/>
    <n v="0"/>
    <n v="4849.7870000000003"/>
    <n v="2.9446560000000002"/>
    <x v="0"/>
    <x v="0"/>
    <n v="8"/>
    <s v="Qty / 1,000"/>
    <m/>
    <s v="Private-Lighting"/>
    <x v="0"/>
    <n v="2"/>
    <n v="1"/>
    <s v="Lighting"/>
    <n v="0.97902139861649395"/>
    <n v="0.93591656730105399"/>
    <n v="4748.04525173209"/>
    <n v="2.75595233540245"/>
    <n v="0.71"/>
    <n v="3371.1121287297801"/>
    <n v="1.95672615813574"/>
    <n v="4618"/>
    <n v="1.02"/>
    <n v="1.04"/>
    <n v="1.2E-2"/>
    <n v="0.81"/>
    <n v="15.158077089649201"/>
    <d v="1900-01-09T19:51:10"/>
    <n v="43373"/>
    <n v="4.01508207372152"/>
    <n v="55.8593559027304"/>
    <n v="0"/>
    <n v="26968.897029838241"/>
  </r>
  <r>
    <s v="STND-61738"/>
    <s v="Ohio Medical, LLC"/>
    <s v="Ohio Medical LLC - 1111 Lakeside Dr - Gurnee"/>
    <x v="7"/>
    <s v="Indoor Lighting"/>
    <x v="10"/>
    <n v="0"/>
    <n v="1146.3130000000001"/>
    <n v="0.69601000000000002"/>
    <x v="0"/>
    <x v="0"/>
    <n v="8"/>
    <s v="Qty / 1,000"/>
    <m/>
    <s v="Private-Lighting"/>
    <x v="0"/>
    <n v="2"/>
    <n v="1"/>
    <s v="Lighting"/>
    <n v="0.97902139861649395"/>
    <n v="0.93591656730105399"/>
    <n v="1122.2649565122699"/>
    <n v="0.65140729000720599"/>
    <n v="0.71"/>
    <n v="796.80811912371098"/>
    <n v="0.46249917590511602"/>
    <n v="4618"/>
    <n v="1.02"/>
    <n v="1.04"/>
    <n v="1.2E-2"/>
    <n v="0.81"/>
    <n v="15.158077089649201"/>
    <d v="1900-01-09T19:51:10"/>
    <n v="43373"/>
    <n v="0.94901994464919304"/>
    <n v="13.2031171354385"/>
    <n v="0"/>
    <n v="6374.4649529896878"/>
  </r>
  <r>
    <s v="STND-61739"/>
    <s v="White Oak Project Company, LLC"/>
    <s v="White Oak Project Company LLC - 21440 W Lake Cook Rd - Deer Park"/>
    <x v="0"/>
    <s v="Indoor Lighting"/>
    <x v="6"/>
    <n v="0"/>
    <n v="8317.1090000000004"/>
    <n v="1.8701760000000001"/>
    <x v="0"/>
    <x v="0"/>
    <n v="15"/>
    <s v="Qty / 1,000"/>
    <m/>
    <s v="Private-Lighting"/>
    <x v="0"/>
    <n v="3"/>
    <n v="1"/>
    <s v="Lighting"/>
    <n v="0.91633259480590001"/>
    <n v="1.30467645558681"/>
    <n v="7621.2380712534996"/>
    <n v="2.4399745950035099"/>
    <n v="0.71"/>
    <n v="5411.07903058999"/>
    <n v="1.7323819624524901"/>
    <n v="2885"/>
    <n v="1.165"/>
    <n v="1.3779999999999999"/>
    <n v="2.5499999999999998E-2"/>
    <n v="0.55000000000000004"/>
    <n v="24.263431542460999"/>
    <d v="1900-01-16T07:56:40"/>
    <n v="43394"/>
    <n v="3.2193885670979201"/>
    <n v="166.81679898451901"/>
    <n v="0"/>
    <n v="81166.185458849854"/>
  </r>
  <r>
    <s v="STND-61739"/>
    <s v="White Oak Project Company, LLC"/>
    <s v="White Oak Project Company LLC - 21440 W Lake Cook Rd - Deer Park"/>
    <x v="7"/>
    <s v="Indoor Lighting"/>
    <x v="6"/>
    <n v="0"/>
    <n v="1140.6320000000001"/>
    <n v="0.77721600000000002"/>
    <x v="0"/>
    <x v="0"/>
    <n v="8"/>
    <s v="Qty / 1,000"/>
    <m/>
    <s v="Private-Lighting"/>
    <x v="0"/>
    <n v="3"/>
    <n v="1"/>
    <s v="Lighting"/>
    <n v="0.91633259480590001"/>
    <n v="1.30467645558681"/>
    <n v="1045.1982802786399"/>
    <n v="1.0140154161053601"/>
    <n v="0.71"/>
    <n v="742.09077899783699"/>
    <n v="0.71995094543480198"/>
    <n v="2885"/>
    <n v="1.165"/>
    <n v="1.3779999999999999"/>
    <n v="2.5499999999999998E-2"/>
    <n v="0.55000000000000004"/>
    <n v="24.263431542460999"/>
    <d v="1900-01-16T07:56:40"/>
    <n v="43394"/>
    <n v="1.8396506097702401"/>
    <n v="22.877730598373699"/>
    <n v="0"/>
    <n v="5936.7262319826959"/>
  </r>
  <r>
    <s v="STND-61740"/>
    <s v="Titan Tire of Freeport"/>
    <s v="Titan Tire Corporation - 3769 Route 20 East - Freeport"/>
    <x v="0"/>
    <s v="Indoor Lighting"/>
    <x v="10"/>
    <n v="0"/>
    <n v="4272.2969999999996"/>
    <n v="0.76405699999999999"/>
    <x v="0"/>
    <x v="0"/>
    <n v="10.827197921178"/>
    <s v="Qty / 1,000"/>
    <m/>
    <s v="Private-Lighting"/>
    <x v="0"/>
    <n v="3"/>
    <n v="1"/>
    <s v="Lighting"/>
    <n v="0.91633259480590001"/>
    <n v="1.30467645558681"/>
    <n v="3914.84499579146"/>
    <n v="0.99684717862628902"/>
    <n v="0.71"/>
    <n v="2779.5399470119401"/>
    <n v="0.70776149682466505"/>
    <n v="4618"/>
    <n v="1.02"/>
    <n v="1.04"/>
    <n v="1.2E-2"/>
    <n v="0.81"/>
    <n v="15.158077089649201"/>
    <d v="1900-01-09T19:51:10"/>
    <n v="43358"/>
    <n v="1.1833418549694801"/>
    <n v="46.0569999504878"/>
    <n v="0"/>
    <n v="30094.629136118885"/>
  </r>
  <r>
    <s v="STND-61740"/>
    <s v="Titan Tire of Freeport"/>
    <s v="Titan Tire Corporation - 3769 Route 20 East - Freeport"/>
    <x v="0"/>
    <s v="Indoor Lighting"/>
    <x v="10"/>
    <n v="0"/>
    <n v="296.75299999999999"/>
    <n v="5.3071E-2"/>
    <x v="0"/>
    <x v="0"/>
    <n v="10.827197921178"/>
    <s v="Qty / 1,000"/>
    <m/>
    <s v="Private-Lighting"/>
    <x v="0"/>
    <n v="3"/>
    <n v="1"/>
    <s v="Lighting"/>
    <n v="0.91633259480590001"/>
    <n v="1.30467645558681"/>
    <n v="271.924446506435"/>
    <n v="6.9240484174447406E-2"/>
    <n v="0.71"/>
    <n v="193.06635701956901"/>
    <n v="4.9160743763857699E-2"/>
    <n v="4618"/>
    <n v="1.02"/>
    <n v="1.04"/>
    <n v="1.2E-2"/>
    <n v="0.81"/>
    <n v="15.158077089649201"/>
    <d v="1900-01-09T19:51:10"/>
    <n v="43358"/>
    <n v="8.2194306949723905E-2"/>
    <n v="3.1991111353698298"/>
    <n v="0"/>
    <n v="2090.3676593716873"/>
  </r>
  <r>
    <s v="STND-61741"/>
    <s v="DuPage County Farm Bureau"/>
    <s v="Dupage County Farm Bureau - 245 S Gary Ave - Carol Stream"/>
    <x v="0"/>
    <s v="Indoor Lighting"/>
    <x v="6"/>
    <n v="0"/>
    <n v="5576.2430000000004"/>
    <n v="1.253868"/>
    <x v="0"/>
    <x v="0"/>
    <n v="15"/>
    <s v="Qty / 1,000"/>
    <m/>
    <s v="Private-Lighting"/>
    <x v="0"/>
    <n v="3"/>
    <n v="1"/>
    <s v="Lighting"/>
    <n v="0.91633259480590001"/>
    <n v="1.30467645558681"/>
    <n v="5109.6932174582398"/>
    <n v="1.63589205801372"/>
    <n v="0.71"/>
    <n v="3627.8821843953501"/>
    <n v="1.1614833611897399"/>
    <n v="2885"/>
    <n v="1.165"/>
    <n v="1.3779999999999999"/>
    <n v="2.5499999999999998E-2"/>
    <n v="0.55000000000000004"/>
    <n v="24.263431542460999"/>
    <d v="1900-01-16T07:56:40"/>
    <n v="43378"/>
    <n v="2.1584536983951899"/>
    <n v="111.843070425051"/>
    <n v="0"/>
    <n v="54418.232765930254"/>
  </r>
  <r>
    <s v="STND-61741"/>
    <s v="DuPage County Farm Bureau"/>
    <s v="Dupage County Farm Bureau - 245 S Gary Ave - Carol Stream"/>
    <x v="7"/>
    <s v="Indoor Lighting"/>
    <x v="6"/>
    <n v="0"/>
    <n v="87.492000000000004"/>
    <n v="5.9616000000000002E-2"/>
    <x v="0"/>
    <x v="0"/>
    <n v="8"/>
    <s v="Qty / 1,000"/>
    <m/>
    <s v="Private-Lighting"/>
    <x v="0"/>
    <n v="3"/>
    <n v="1"/>
    <s v="Lighting"/>
    <n v="0.91633259480590001"/>
    <n v="1.30467645558681"/>
    <n v="80.171771384757804"/>
    <n v="7.7779591576263102E-2"/>
    <n v="0.71"/>
    <n v="56.921957683178"/>
    <n v="5.5223510019146799E-2"/>
    <n v="2885"/>
    <n v="1.165"/>
    <n v="1.3779999999999999"/>
    <n v="2.5499999999999998E-2"/>
    <n v="0.55000000000000004"/>
    <n v="24.263431542460999"/>
    <d v="1900-01-16T07:56:40"/>
    <n v="43378"/>
    <n v="0.14110956381760401"/>
    <n v="1.75483276421573"/>
    <n v="0"/>
    <n v="455.375661465424"/>
  </r>
  <r>
    <s v="STND-61742"/>
    <s v="Oak Lawn CHSD 229"/>
    <s v="Oak Lawn High School - 9400 Southwest Highway - Oak Lawn"/>
    <x v="0"/>
    <s v="Indoor Lighting"/>
    <x v="12"/>
    <n v="0"/>
    <n v="5855.5219999999999"/>
    <n v="1.5966720000000001"/>
    <x v="0"/>
    <x v="1"/>
    <n v="15"/>
    <s v="Qty / 1,000"/>
    <m/>
    <s v="Public-Lighting"/>
    <x v="0"/>
    <n v="3"/>
    <n v="1"/>
    <s v="Lighting"/>
    <n v="0.99829244462109001"/>
    <n v="0.987374621353864"/>
    <n v="5845.5233719125799"/>
    <n v="1.57651341142632"/>
    <n v="0.71"/>
    <n v="4150.3215940579303"/>
    <n v="1.11932452211269"/>
    <n v="2979"/>
    <n v="1.17333333333333"/>
    <n v="1.323"/>
    <n v="2.1333333333333301E-2"/>
    <n v="0.72"/>
    <n v="23.497818059751602"/>
    <d v="1900-01-15T18:49:11"/>
    <n v="43380"/>
    <n v="1.6550279367455201"/>
    <n v="106.282243125683"/>
    <n v="0"/>
    <n v="62254.823910868952"/>
  </r>
  <r>
    <s v="STND-61743"/>
    <s v="LaSalle St Securities, LLC"/>
    <s v="LaSalle St Securities - 940 N Industrial Dr - Elmhurst"/>
    <x v="0"/>
    <s v="Indoor Lighting"/>
    <x v="6"/>
    <n v="0"/>
    <n v="24843.312000000002"/>
    <n v="5.5862400000000001"/>
    <x v="0"/>
    <x v="0"/>
    <n v="15"/>
    <s v="Qty / 1,000"/>
    <m/>
    <s v="Private-Lighting"/>
    <x v="0"/>
    <n v="3"/>
    <n v="1"/>
    <s v="Lighting"/>
    <n v="0.91633259480590001"/>
    <n v="1.30467645558681"/>
    <n v="22764.736548532499"/>
    <n v="7.2882358032572396"/>
    <n v="0.71"/>
    <n v="16162.9629494581"/>
    <n v="5.17464742031264"/>
    <n v="2885"/>
    <n v="1.165"/>
    <n v="1.3779999999999999"/>
    <n v="2.5499999999999998E-2"/>
    <n v="0.55000000000000004"/>
    <n v="24.263431542460999"/>
    <d v="1900-01-16T07:56:40"/>
    <n v="43442"/>
    <n v="9.6163554601626107"/>
    <n v="498.283933036549"/>
    <n v="0"/>
    <n v="242444.4442418715"/>
  </r>
  <r>
    <s v="STND-61743"/>
    <s v="LaSalle St Securities, LLC"/>
    <s v="LaSalle St Securities - 940 N Industrial Dr - Elmhurst"/>
    <x v="0"/>
    <s v="Indoor Lighting"/>
    <x v="6"/>
    <n v="0"/>
    <n v="3132.4180000000001"/>
    <n v="0.70435199999999998"/>
    <x v="0"/>
    <x v="0"/>
    <n v="15"/>
    <s v="Qty / 1,000"/>
    <m/>
    <s v="Private-Lighting"/>
    <x v="0"/>
    <n v="3"/>
    <n v="1"/>
    <s v="Lighting"/>
    <n v="0.91633259480590001"/>
    <n v="1.30467645558681"/>
    <n v="2870.3367139567099"/>
    <n v="0.91895147084547801"/>
    <n v="0.71"/>
    <n v="2037.93906690926"/>
    <n v="0.65245554430028996"/>
    <n v="2885"/>
    <n v="1.165"/>
    <n v="1.3779999999999999"/>
    <n v="2.5499999999999998E-2"/>
    <n v="0.55000000000000004"/>
    <n v="24.263431542460999"/>
    <d v="1900-01-16T07:56:40"/>
    <n v="43442"/>
    <n v="1.21249699280311"/>
    <n v="62.827112623086698"/>
    <n v="0"/>
    <n v="30569.086003638899"/>
  </r>
  <r>
    <s v="STND-61743"/>
    <s v="LaSalle St Securities, LLC"/>
    <s v="LaSalle St Securities - 940 N Industrial Dr - Elmhurst"/>
    <x v="0"/>
    <s v="Indoor Lighting"/>
    <x v="6"/>
    <n v="0"/>
    <n v="1559.4580000000001"/>
    <n v="0.35065800000000003"/>
    <x v="0"/>
    <x v="0"/>
    <n v="15"/>
    <s v="Qty / 1,000"/>
    <m/>
    <s v="Private-Lighting"/>
    <x v="0"/>
    <n v="3"/>
    <n v="1"/>
    <s v="Lighting"/>
    <n v="0.91633259480590001"/>
    <n v="1.30467645558681"/>
    <n v="1428.9821956308199"/>
    <n v="0.45749523656315799"/>
    <n v="0.71"/>
    <n v="1014.57735889788"/>
    <n v="0.32482161795984199"/>
    <n v="2885"/>
    <n v="1.165"/>
    <n v="1.3779999999999999"/>
    <n v="2.5499999999999998E-2"/>
    <n v="0.55000000000000004"/>
    <n v="24.263431542460999"/>
    <d v="1900-01-16T07:56:40"/>
    <n v="43442"/>
    <n v="0.60363535633085996"/>
    <n v="31.278151063163801"/>
    <n v="0"/>
    <n v="15218.660383468199"/>
  </r>
  <r>
    <s v="STND-61743"/>
    <s v="LaSalle St Securities, LLC"/>
    <s v="LaSalle St Securities - 940 N Industrial Dr - Elmhurst"/>
    <x v="0"/>
    <s v="Indoor Lighting"/>
    <x v="6"/>
    <n v="0"/>
    <n v="263.28500000000003"/>
    <n v="5.9201999999999998E-2"/>
    <x v="0"/>
    <x v="0"/>
    <n v="15"/>
    <s v="Qty / 1,000"/>
    <m/>
    <s v="Private-Lighting"/>
    <x v="0"/>
    <n v="3"/>
    <n v="1"/>
    <s v="Lighting"/>
    <n v="0.91633259480590001"/>
    <n v="1.30467645558681"/>
    <n v="241.25662722347101"/>
    <n v="7.7239455523650094E-2"/>
    <n v="0.71"/>
    <n v="171.29220532866501"/>
    <n v="5.4840013421791602E-2"/>
    <n v="2885"/>
    <n v="1.165"/>
    <n v="1.3779999999999999"/>
    <n v="2.5499999999999998E-2"/>
    <n v="0.55000000000000004"/>
    <n v="24.263431542460999"/>
    <d v="1900-01-16T07:56:40"/>
    <n v="43442"/>
    <n v="0.101912462757158"/>
    <n v="5.2807244585394999"/>
    <n v="0"/>
    <n v="2569.3830799299749"/>
  </r>
  <r>
    <s v="STND-61743"/>
    <s v="LaSalle St Securities, LLC"/>
    <s v="LaSalle St Securities - 940 N Industrial Dr - Elmhurst"/>
    <x v="0"/>
    <s v="Indoor Lighting"/>
    <x v="6"/>
    <n v="0"/>
    <n v="364.54899999999998"/>
    <n v="8.1972000000000003E-2"/>
    <x v="0"/>
    <x v="0"/>
    <n v="15"/>
    <s v="Qty / 1,000"/>
    <m/>
    <s v="Private-Lighting"/>
    <x v="0"/>
    <n v="3"/>
    <n v="1"/>
    <s v="Lighting"/>
    <n v="0.91633259480590001"/>
    <n v="1.30467645558681"/>
    <n v="334.04813110389603"/>
    <n v="0.106946938417362"/>
    <n v="0.71"/>
    <n v="237.17417308376599"/>
    <n v="7.5932326276326803E-2"/>
    <n v="2885"/>
    <n v="1.165"/>
    <n v="1.3779999999999999"/>
    <n v="2.5499999999999998E-2"/>
    <n v="0.55000000000000004"/>
    <n v="24.263431542460999"/>
    <d v="1900-01-16T07:56:40"/>
    <n v="43442"/>
    <n v="0.14110956381760401"/>
    <n v="7.3117831271668203"/>
    <n v="0"/>
    <n v="3557.6125962564897"/>
  </r>
  <r>
    <s v="STND-61743"/>
    <s v="LaSalle St Securities, LLC"/>
    <s v="LaSalle St Securities - 940 N Industrial Dr - Elmhurst"/>
    <x v="0"/>
    <s v="Indoor Lighting"/>
    <x v="6"/>
    <n v="0"/>
    <n v="3463.212"/>
    <n v="0.77873400000000004"/>
    <x v="0"/>
    <x v="0"/>
    <n v="15"/>
    <s v="Qty / 1,000"/>
    <m/>
    <s v="Private-Lighting"/>
    <x v="0"/>
    <n v="3"/>
    <n v="1"/>
    <s v="Lighting"/>
    <n v="0.91633259480590001"/>
    <n v="1.30467645558681"/>
    <n v="3173.45403832293"/>
    <n v="1.01599591496494"/>
    <n v="0.71"/>
    <n v="2253.1523672092799"/>
    <n v="0.72135709962510497"/>
    <n v="2885"/>
    <n v="1.165"/>
    <n v="1.3779999999999999"/>
    <n v="2.5499999999999998E-2"/>
    <n v="0.55000000000000004"/>
    <n v="24.263431542460999"/>
    <d v="1900-01-16T07:56:40"/>
    <n v="43442"/>
    <n v="1.3405408562672301"/>
    <n v="69.461869508356003"/>
    <n v="0"/>
    <n v="33797.285508139197"/>
  </r>
  <r>
    <s v="STND-61743"/>
    <s v="LaSalle St Securities, LLC"/>
    <s v="LaSalle St Securities - 940 N Industrial Dr - Elmhurst"/>
    <x v="0"/>
    <s v="Indoor Lighting"/>
    <x v="6"/>
    <n v="0"/>
    <n v="28404.412"/>
    <n v="6.3869850000000001"/>
    <x v="0"/>
    <x v="0"/>
    <n v="15"/>
    <s v="Qty / 1,000"/>
    <m/>
    <s v="Private-Lighting"/>
    <x v="0"/>
    <n v="3"/>
    <n v="1"/>
    <s v="Lighting"/>
    <n v="0.91633259480590001"/>
    <n v="1.30467645558681"/>
    <n v="26027.888551895801"/>
    <n v="8.3329489516861006"/>
    <n v="0.71"/>
    <n v="18479.800871846001"/>
    <n v="5.91639375569713"/>
    <n v="2885"/>
    <n v="1.165"/>
    <n v="1.3779999999999999"/>
    <n v="2.5499999999999998E-2"/>
    <n v="0.55000000000000004"/>
    <n v="24.263431542460999"/>
    <d v="1900-01-16T07:56:40"/>
    <n v="43442"/>
    <n v="10.9947868474549"/>
    <n v="569.70914856081004"/>
    <n v="0"/>
    <n v="277197.01307769003"/>
  </r>
  <r>
    <s v="STND-61744"/>
    <s v="Nestle Waters North America"/>
    <s v="Nestle Waters - Ready Refresh - 4400 S Kolmar Ave - Chicago"/>
    <x v="1"/>
    <s v="Outdoor &amp; Garage Lighting"/>
    <x v="1"/>
    <n v="0"/>
    <n v="35889.96"/>
    <n v="0"/>
    <x v="0"/>
    <x v="0"/>
    <n v="10.1978380583316"/>
    <s v="Qty / 1,000"/>
    <m/>
    <s v="Private-Lighting"/>
    <x v="0"/>
    <n v="3"/>
    <n v="1"/>
    <s v="Lighting"/>
    <n v="0.91633259480590001"/>
    <n v="1.30467645558681"/>
    <n v="32887.140174279899"/>
    <n v="0"/>
    <n v="0.71"/>
    <n v="23349.869523738798"/>
    <n v="0"/>
    <n v="4903"/>
    <n v="1"/>
    <n v="1"/>
    <n v="0"/>
    <n v="0"/>
    <n v="14.276973281664301"/>
    <d v="1900-01-09T04:44:53"/>
    <n v="43331"/>
    <n v="0"/>
    <n v="0"/>
    <n v="0"/>
    <n v="238118.18808626066"/>
  </r>
  <r>
    <s v="STND-61746"/>
    <s v="100 East, LLC"/>
    <s v="100 East LLC - 100 E Walton St - Chicago"/>
    <x v="12"/>
    <s v="Variable Speed Drives"/>
    <x v="18"/>
    <n v="0"/>
    <n v="188922.092"/>
    <n v="7.3899020000000002"/>
    <x v="6"/>
    <x v="0"/>
    <n v="15"/>
    <s v="ΔkWpeak"/>
    <m/>
    <s v="Private-Non-Lighting"/>
    <x v="2"/>
    <n v="2"/>
    <n v="1"/>
    <s v="Non-Lighting"/>
    <n v="0.76002432528749297"/>
    <n v="0.465462131779591"/>
    <n v="143585.38550420199"/>
    <n v="3.4397195385622599"/>
    <n v="0.7"/>
    <n v="100509.769852941"/>
    <n v="2.4078036769935802"/>
    <n v="6138"/>
    <n v="1.1399999999999999"/>
    <n v="1.32"/>
    <n v="2.5000000000000001E-2"/>
    <n v="0.64"/>
    <n v="11.4043662430759"/>
    <d v="1900-01-07T03:30:12"/>
    <n v="43407"/>
    <n v="3.4397195385622599"/>
    <n v="0"/>
    <n v="0"/>
    <n v="1507646.547794115"/>
  </r>
  <r>
    <s v="STND-61746"/>
    <s v="100 East, LLC"/>
    <s v="100 East LLC - 100 E Walton St - Chicago"/>
    <x v="12"/>
    <s v="Variable Speed Drives"/>
    <x v="18"/>
    <n v="0"/>
    <n v="94461.046000000002"/>
    <n v="3.6949510000000001"/>
    <x v="6"/>
    <x v="0"/>
    <n v="15"/>
    <s v="ΔkWpeak"/>
    <m/>
    <s v="Private-Non-Lighting"/>
    <x v="2"/>
    <n v="2"/>
    <n v="1"/>
    <s v="Non-Lighting"/>
    <n v="0.76002432528749297"/>
    <n v="0.465462131779591"/>
    <n v="71792.692752100906"/>
    <n v="1.7198597692811299"/>
    <n v="0.7"/>
    <n v="50254.8849264706"/>
    <n v="1.2039018384967901"/>
    <n v="6138"/>
    <n v="1.1399999999999999"/>
    <n v="1.32"/>
    <n v="2.5000000000000001E-2"/>
    <n v="0.64"/>
    <n v="11.4043662430759"/>
    <d v="1900-01-07T03:30:12"/>
    <n v="43407"/>
    <n v="1.7198597692811299"/>
    <n v="0"/>
    <n v="0"/>
    <n v="753823.27389705903"/>
  </r>
  <r>
    <s v="STND-61746"/>
    <s v="100 East, LLC"/>
    <s v="100 East LLC - 100 E Walton St - Chicago"/>
    <x v="12"/>
    <s v="Variable Speed Drives"/>
    <x v="18"/>
    <n v="0"/>
    <n v="15461.333000000001"/>
    <n v="2.5720429999999999"/>
    <x v="6"/>
    <x v="0"/>
    <n v="15"/>
    <s v="ΔkWpeak"/>
    <m/>
    <s v="Private-Non-Lighting"/>
    <x v="2"/>
    <n v="2"/>
    <n v="1"/>
    <s v="Non-Lighting"/>
    <n v="0.76002432528749297"/>
    <n v="0.465462131779591"/>
    <n v="11750.9891813703"/>
    <n v="1.1971886178087701"/>
    <n v="0.7"/>
    <n v="8225.69242695918"/>
    <n v="0.838032032466142"/>
    <n v="6138"/>
    <n v="1.1399999999999999"/>
    <n v="1.32"/>
    <n v="2.5000000000000001E-2"/>
    <n v="0.64"/>
    <n v="11.4043662430759"/>
    <d v="1900-01-07T03:30:12"/>
    <n v="43407"/>
    <n v="1.1971886178087701"/>
    <n v="0"/>
    <n v="0"/>
    <n v="123385.3864043877"/>
  </r>
  <r>
    <s v="STND-61746"/>
    <s v="100 East, LLC"/>
    <s v="100 East LLC - 100 E Walton St - Chicago"/>
    <x v="12"/>
    <s v="Variable Speed Drives"/>
    <x v="18"/>
    <n v="0"/>
    <n v="5124.6840000000002"/>
    <n v="1.0448919999999999"/>
    <x v="6"/>
    <x v="0"/>
    <n v="15"/>
    <s v="ΔkWpeak"/>
    <m/>
    <s v="Private-Non-Lighting"/>
    <x v="2"/>
    <n v="2"/>
    <n v="1"/>
    <s v="Non-Lighting"/>
    <n v="0.76002432528749297"/>
    <n v="0.465462131779591"/>
    <n v="3894.8844994116098"/>
    <n v="0.48635765779944001"/>
    <n v="0.7"/>
    <n v="2726.41914958813"/>
    <n v="0.34045036045960803"/>
    <n v="6138"/>
    <n v="1.1399999999999999"/>
    <n v="1.32"/>
    <n v="2.5000000000000001E-2"/>
    <n v="0.64"/>
    <n v="11.4043662430759"/>
    <d v="1900-01-07T03:30:12"/>
    <n v="43407"/>
    <n v="0.48635765779944001"/>
    <n v="0"/>
    <n v="0"/>
    <n v="40896.287243821949"/>
  </r>
  <r>
    <s v="STND-61746"/>
    <s v="100 East, LLC"/>
    <s v="100 East LLC - 100 E Walton St - Chicago"/>
    <x v="12"/>
    <s v="Variable Speed Drives"/>
    <x v="18"/>
    <n v="0"/>
    <n v="5124.6840000000002"/>
    <n v="1.0448919999999999"/>
    <x v="6"/>
    <x v="0"/>
    <n v="15"/>
    <s v="ΔkWpeak"/>
    <m/>
    <s v="Private-Non-Lighting"/>
    <x v="2"/>
    <n v="2"/>
    <n v="1"/>
    <s v="Non-Lighting"/>
    <n v="0.76002432528749297"/>
    <n v="0.465462131779591"/>
    <n v="3894.8844994116098"/>
    <n v="0.48635765779944001"/>
    <n v="0.7"/>
    <n v="2726.41914958813"/>
    <n v="0.34045036045960803"/>
    <n v="6138"/>
    <n v="1.1399999999999999"/>
    <n v="1.32"/>
    <n v="2.5000000000000001E-2"/>
    <n v="0.64"/>
    <n v="11.4043662430759"/>
    <d v="1900-01-07T03:30:12"/>
    <n v="43407"/>
    <n v="0.48635765779944001"/>
    <n v="0"/>
    <n v="0"/>
    <n v="40896.287243821949"/>
  </r>
  <r>
    <s v="STND-61747"/>
    <s v="Wood Mini Mart Inc"/>
    <s v="Wood Mini Mart Inc - 999 W Illinois Ave - Aurora"/>
    <x v="0"/>
    <s v="Indoor Lighting"/>
    <x v="0"/>
    <n v="0"/>
    <n v="7264.2659999999996"/>
    <n v="1.4734879999999999"/>
    <x v="0"/>
    <x v="0"/>
    <n v="9.1274187659729797"/>
    <s v="Qty / 1,000"/>
    <m/>
    <s v="Private-Lighting"/>
    <x v="0"/>
    <n v="3"/>
    <n v="1"/>
    <s v="Lighting"/>
    <n v="0.91633259480590001"/>
    <n v="1.30467645558681"/>
    <n v="6656.4837131402701"/>
    <n v="1.92242510118969"/>
    <n v="0.71"/>
    <n v="4726.1034363295903"/>
    <n v="1.3649218218446799"/>
    <n v="5478"/>
    <n v="1.1200000000000001"/>
    <n v="1.31"/>
    <n v="2.1999999999999999E-2"/>
    <n v="0.95"/>
    <n v="12.7783862723622"/>
    <d v="1900-01-08T03:03:29"/>
    <n v="43334"/>
    <n v="1.5447369234147801"/>
    <n v="130.75235865097"/>
    <n v="0"/>
    <n v="43137.125194684086"/>
  </r>
  <r>
    <s v="STND-61747"/>
    <s v="Wood Mini Mart Inc"/>
    <s v="Wood Mini Mart Inc - 999 W Illinois Ave - Aurora"/>
    <x v="1"/>
    <s v="Outdoor &amp; Garage Lighting"/>
    <x v="1"/>
    <n v="0"/>
    <n v="8212.5249999999996"/>
    <n v="0"/>
    <x v="0"/>
    <x v="0"/>
    <n v="10.1978380583316"/>
    <s v="Qty / 1,000"/>
    <m/>
    <s v="Private-Lighting"/>
    <x v="0"/>
    <n v="3"/>
    <n v="1"/>
    <s v="Lighting"/>
    <n v="0.91633259480590001"/>
    <n v="1.30467645558681"/>
    <n v="7525.4043431583204"/>
    <n v="0"/>
    <n v="0.71"/>
    <n v="5343.0370836424099"/>
    <n v="0"/>
    <n v="4903"/>
    <n v="1"/>
    <n v="1"/>
    <n v="0"/>
    <n v="0"/>
    <n v="14.276973281664301"/>
    <d v="1900-01-09T04:44:53"/>
    <n v="43334"/>
    <n v="0"/>
    <n v="0"/>
    <n v="0"/>
    <n v="54487.426918645651"/>
  </r>
  <r>
    <s v="STND-61748"/>
    <s v="Maercker School District 60"/>
    <s v="Maercker School District 60 - 5827 S Cass Ave - Westmont"/>
    <x v="0"/>
    <s v="Indoor Lighting"/>
    <x v="12"/>
    <n v="0"/>
    <n v="5416.3580000000002"/>
    <n v="1.4769220000000001"/>
    <x v="0"/>
    <x v="1"/>
    <n v="15"/>
    <s v="Qty / 1,000"/>
    <m/>
    <s v="Public-Lighting"/>
    <x v="0"/>
    <n v="3"/>
    <n v="1"/>
    <s v="Lighting"/>
    <n v="0.99829244462109001"/>
    <n v="0.987374621353864"/>
    <n v="5407.1092687629998"/>
    <n v="1.45827530051919"/>
    <n v="0.71"/>
    <n v="3839.0475808217302"/>
    <n v="1.0353754633686301"/>
    <n v="2979"/>
    <n v="1.17333333333333"/>
    <n v="1.323"/>
    <n v="2.1333333333333301E-2"/>
    <n v="0.72"/>
    <n v="23.497818059751602"/>
    <d v="1900-01-15T18:49:11"/>
    <n v="43313"/>
    <n v="1.5309012561090001"/>
    <n v="98.311077613872797"/>
    <n v="0"/>
    <n v="57585.713712325953"/>
  </r>
  <r>
    <s v="STND-61749"/>
    <s v="Boone County Fairgrounds Association"/>
    <s v="Boone County Fairgrounds Association - 8847 RT 76 - Belvidere"/>
    <x v="0"/>
    <s v="Indoor Lighting"/>
    <x v="2"/>
    <n v="0"/>
    <n v="1"/>
    <n v="0"/>
    <x v="0"/>
    <x v="1"/>
    <n v="14.797277300976599"/>
    <s v="Qty / 1,000"/>
    <m/>
    <s v="Public-Lighting"/>
    <x v="0"/>
    <n v="3"/>
    <n v="1"/>
    <s v="Lighting"/>
    <n v="0.99829244462109001"/>
    <n v="0.987374621353864"/>
    <n v="0.99829244462109001"/>
    <n v="0"/>
    <n v="0.71"/>
    <n v="0.70878763568097403"/>
    <n v="0"/>
    <n v="3379"/>
    <n v="1.0900000000000001"/>
    <n v="1.36"/>
    <n v="2.1999999999999999E-2"/>
    <n v="0.57999999999999996"/>
    <n v="20.7161882213673"/>
    <d v="1900-01-13T19:08:05"/>
    <n v="43383"/>
    <n v="0"/>
    <n v="2.0149021818040399E-2"/>
    <n v="0"/>
    <n v="10.488127192674948"/>
  </r>
  <r>
    <s v="STND-61750"/>
    <s v="Alliance Mechanical Services"/>
    <s v="Alliance Mechanical Services - 100 Frontier Way - Bensenville"/>
    <x v="0"/>
    <s v="Indoor Lighting"/>
    <x v="8"/>
    <n v="0"/>
    <n v="34471.392"/>
    <n v="5.4554499999999999"/>
    <x v="0"/>
    <x v="0"/>
    <n v="9.5383441434566993"/>
    <s v="Qty / 1,000"/>
    <m/>
    <s v="Private-Lighting"/>
    <x v="0"/>
    <n v="3"/>
    <n v="1"/>
    <s v="Lighting"/>
    <n v="0.91633259480590001"/>
    <n v="1.30467645558681"/>
    <n v="31587.2600779313"/>
    <n v="7.1175971696310398"/>
    <n v="0.71"/>
    <n v="22426.954655331199"/>
    <n v="5.0534939904380396"/>
    <n v="5242"/>
    <n v="1"/>
    <n v="1.22"/>
    <n v="1.0999999999999999E-2"/>
    <n v="0.68"/>
    <n v="13.3536818008394"/>
    <d v="1900-01-08T12:55:13"/>
    <n v="43398"/>
    <n v="8.5795530010017398"/>
    <n v="347.45986085724502"/>
    <n v="0"/>
    <n v="213916.01159224729"/>
  </r>
  <r>
    <s v="STND-61750"/>
    <s v="Alliance Mechanical Services"/>
    <s v="Alliance Mechanical Services - 100 Frontier Way - Bensenville"/>
    <x v="0"/>
    <s v="Indoor Lighting"/>
    <x v="8"/>
    <n v="0"/>
    <n v="3082.2959999999998"/>
    <n v="0.48780499999999999"/>
    <x v="0"/>
    <x v="0"/>
    <n v="9.5383441434566993"/>
    <s v="Qty / 1,000"/>
    <m/>
    <s v="Private-Lighting"/>
    <x v="0"/>
    <n v="3"/>
    <n v="1"/>
    <s v="Lighting"/>
    <n v="0.91633259480590001"/>
    <n v="1.30467645558681"/>
    <n v="2824.4082916398502"/>
    <n v="0.636427698417522"/>
    <n v="0.71"/>
    <n v="2005.32988706429"/>
    <n v="0.451863665876441"/>
    <n v="5242"/>
    <n v="1"/>
    <n v="1.22"/>
    <n v="1.0999999999999999E-2"/>
    <n v="0.68"/>
    <n v="13.3536818008394"/>
    <d v="1900-01-08T12:55:13"/>
    <n v="43398"/>
    <n v="0.76715007041649197"/>
    <n v="31.068491208038299"/>
    <n v="0"/>
    <n v="19127.526583978353"/>
  </r>
  <r>
    <s v="STND-61750"/>
    <s v="Alliance Mechanical Services"/>
    <s v="Alliance Mechanical Services - 100 Frontier Way - Bensenville"/>
    <x v="0"/>
    <s v="Indoor Lighting"/>
    <x v="8"/>
    <n v="0"/>
    <n v="4109.7280000000001"/>
    <n v="0.65040600000000004"/>
    <x v="0"/>
    <x v="0"/>
    <n v="9.5383441434566993"/>
    <s v="Qty / 1,000"/>
    <m/>
    <s v="Private-Lighting"/>
    <x v="0"/>
    <n v="3"/>
    <n v="1"/>
    <s v="Lighting"/>
    <n v="0.91633259480590001"/>
    <n v="1.30467645558681"/>
    <n v="3765.8777221864598"/>
    <n v="0.84856939477239202"/>
    <n v="0.71"/>
    <n v="2673.7731827523899"/>
    <n v="0.60248427028839902"/>
    <n v="5242"/>
    <n v="1"/>
    <n v="1.22"/>
    <n v="1.0999999999999999E-2"/>
    <n v="0.68"/>
    <n v="13.3536818008394"/>
    <d v="1900-01-08T12:55:13"/>
    <n v="43398"/>
    <n v="1.02286571211716"/>
    <n v="41.424654944051099"/>
    <n v="0"/>
    <n v="25503.368778637836"/>
  </r>
  <r>
    <s v="STND-61750"/>
    <s v="Alliance Mechanical Services"/>
    <s v="Alliance Mechanical Services - 100 Frontier Way - Bensenville"/>
    <x v="0"/>
    <s v="Indoor Lighting"/>
    <x v="8"/>
    <n v="0"/>
    <n v="838.72"/>
    <n v="0.13273599999999999"/>
    <x v="0"/>
    <x v="0"/>
    <n v="9.5383441434566993"/>
    <s v="Qty / 1,000"/>
    <m/>
    <s v="Private-Lighting"/>
    <x v="0"/>
    <n v="3"/>
    <n v="1"/>
    <s v="Lighting"/>
    <n v="0.91633259480590001"/>
    <n v="1.30467645558681"/>
    <n v="768.546473915604"/>
    <n v="0.17317753400877001"/>
    <n v="0.71"/>
    <n v="545.66799648007895"/>
    <n v="0.122956049146227"/>
    <n v="5242"/>
    <n v="1"/>
    <n v="1.22"/>
    <n v="1.0999999999999999E-2"/>
    <n v="0.68"/>
    <n v="13.3536818008394"/>
    <d v="1900-01-08T12:55:13"/>
    <n v="43398"/>
    <n v="0.208748232893889"/>
    <n v="8.4540112130716505"/>
    <n v="0"/>
    <n v="5204.7691384975124"/>
  </r>
  <r>
    <s v="STND-61750"/>
    <s v="Alliance Mechanical Services"/>
    <s v="Alliance Mechanical Services - 100 Frontier Way - Bensenville"/>
    <x v="38"/>
    <s v="Indoor Lighting"/>
    <x v="8"/>
    <n v="0"/>
    <n v="8525.5550000000003"/>
    <n v="1.1765289999999999"/>
    <x v="0"/>
    <x v="0"/>
    <n v="8"/>
    <s v="Qty / 1,000"/>
    <m/>
    <s v="Private-Lighting"/>
    <x v="0"/>
    <n v="3"/>
    <n v="1"/>
    <s v="Lighting"/>
    <n v="0.91633259480590001"/>
    <n v="1.30467645558681"/>
    <n v="7812.2439353104101"/>
    <n v="1.53498968561509"/>
    <n v="0.71"/>
    <n v="5546.6931940703898"/>
    <n v="1.08984267678671"/>
    <n v="5242"/>
    <n v="1"/>
    <n v="1.22"/>
    <n v="1.0999999999999999E-2"/>
    <n v="0.68"/>
    <n v="13.3536818008394"/>
    <d v="1900-01-08T12:55:13"/>
    <n v="43398"/>
    <n v="1.8502768630847299"/>
    <n v="85.934683288414504"/>
    <n v="0"/>
    <n v="44373.545552563119"/>
  </r>
  <r>
    <s v="STND-61750"/>
    <s v="Alliance Mechanical Services"/>
    <s v="Alliance Mechanical Services - 100 Frontier Way - Bensenville"/>
    <x v="1"/>
    <s v="Outdoor &amp; Garage Lighting"/>
    <x v="1"/>
    <n v="0"/>
    <n v="18484.310000000001"/>
    <n v="0"/>
    <x v="0"/>
    <x v="0"/>
    <n v="10.1978380583316"/>
    <s v="Qty / 1,000"/>
    <m/>
    <s v="Private-Lighting"/>
    <x v="0"/>
    <n v="3"/>
    <n v="1"/>
    <s v="Lighting"/>
    <n v="0.91633259480590001"/>
    <n v="1.30467645558681"/>
    <n v="16937.775745496601"/>
    <n v="0"/>
    <n v="0.71"/>
    <n v="12025.820779302599"/>
    <n v="0"/>
    <n v="4903"/>
    <n v="1"/>
    <n v="1"/>
    <n v="0"/>
    <n v="0"/>
    <n v="14.276973281664301"/>
    <d v="1900-01-09T04:44:53"/>
    <n v="43398"/>
    <n v="0"/>
    <n v="0"/>
    <n v="0"/>
    <n v="122637.37282584704"/>
  </r>
  <r>
    <s v="STND-61751"/>
    <s v="Parkside Warehouse, Inc."/>
    <s v="Parkside Warehouse - 5940 Falcon Rd - Rockford"/>
    <x v="0"/>
    <s v="Indoor Lighting"/>
    <x v="8"/>
    <n v="0"/>
    <n v="294023.78000000003"/>
    <n v="46.532263999999998"/>
    <x v="0"/>
    <x v="0"/>
    <n v="9.5383441434566993"/>
    <s v="Qty / 1,000"/>
    <m/>
    <s v="Private-Lighting"/>
    <x v="0"/>
    <n v="2"/>
    <n v="1"/>
    <s v="Lighting"/>
    <n v="0.97902139861649395"/>
    <n v="0.93591656730105399"/>
    <n v="287855.57232210803"/>
    <n v="43.5503167916264"/>
    <n v="0.71"/>
    <n v="204377.45634869699"/>
    <n v="30.920724922054699"/>
    <n v="5242"/>
    <n v="1"/>
    <n v="1.22"/>
    <n v="1.0999999999999999E-2"/>
    <n v="0.68"/>
    <n v="13.3536818008394"/>
    <d v="1900-01-08T12:55:13"/>
    <n v="43408"/>
    <n v="52.495560259916097"/>
    <n v="3166.4112955431901"/>
    <n v="0"/>
    <n v="1949422.5138181711"/>
  </r>
  <r>
    <s v="STND-61751"/>
    <s v="Parkside Warehouse, Inc."/>
    <s v="Parkside Warehouse - 5940 Falcon Rd - Rockford"/>
    <x v="0"/>
    <s v="Indoor Lighting"/>
    <x v="8"/>
    <n v="0"/>
    <n v="6542.0159999999996"/>
    <n v="1.0353410000000001"/>
    <x v="0"/>
    <x v="0"/>
    <n v="9.5383441434566993"/>
    <s v="Qty / 1,000"/>
    <m/>
    <s v="Private-Lighting"/>
    <x v="0"/>
    <n v="2"/>
    <n v="1"/>
    <s v="Lighting"/>
    <n v="0.97902139861649395"/>
    <n v="0.93591656730105399"/>
    <n v="6404.7736540914802"/>
    <n v="0.96899279470604005"/>
    <n v="0.71"/>
    <n v="4547.3892944049503"/>
    <n v="0.68798488424128901"/>
    <n v="5242"/>
    <n v="1"/>
    <n v="1.22"/>
    <n v="1.0999999999999999E-2"/>
    <n v="0.68"/>
    <n v="13.3536818008394"/>
    <d v="1900-01-08T12:55:13"/>
    <n v="43408"/>
    <n v="1.1680241016225199"/>
    <n v="70.452510195006298"/>
    <n v="0"/>
    <n v="43374.564044305152"/>
  </r>
  <r>
    <s v="STND-61751"/>
    <s v="Parkside Warehouse, Inc."/>
    <s v="Parkside Warehouse - 5940 Falcon Rd - Rockford"/>
    <x v="27"/>
    <s v="Outdoor &amp; Garage Lighting"/>
    <x v="8"/>
    <n v="0"/>
    <n v="268.8"/>
    <n v="0"/>
    <x v="0"/>
    <x v="0"/>
    <n v="8"/>
    <s v="Qty / 1,000"/>
    <m/>
    <s v="Private-Lighting"/>
    <x v="0"/>
    <n v="2"/>
    <n v="1"/>
    <s v="Lighting"/>
    <n v="0.97902139861649395"/>
    <n v="0.93591656730105399"/>
    <n v="263.160951948113"/>
    <n v="0"/>
    <n v="0.71"/>
    <n v="186.844275883161"/>
    <n v="0"/>
    <n v="5242"/>
    <n v="1"/>
    <n v="1.22"/>
    <n v="1.0999999999999999E-2"/>
    <n v="0.68"/>
    <n v="13.3536818008394"/>
    <d v="1900-01-08T12:55:13"/>
    <n v="43408"/>
    <n v="0"/>
    <n v="2.8947704714292501"/>
    <n v="0"/>
    <n v="1494.754207065288"/>
  </r>
  <r>
    <s v="STND-61751"/>
    <s v="Parkside Warehouse, Inc."/>
    <s v="Parkside Warehouse - 5940 Falcon Rd - Rockford"/>
    <x v="0"/>
    <s v="Indoor Lighting"/>
    <x v="8"/>
    <n v="0"/>
    <n v="34597.199999999997"/>
    <n v="5.4753600000000002"/>
    <x v="0"/>
    <x v="0"/>
    <n v="9.5383441434566993"/>
    <s v="Qty / 1,000"/>
    <m/>
    <s v="Private-Lighting"/>
    <x v="0"/>
    <n v="2"/>
    <n v="1"/>
    <s v="Lighting"/>
    <n v="0.97902139861649395"/>
    <n v="0.93591656730105399"/>
    <n v="33871.399132214501"/>
    <n v="5.1244801359374996"/>
    <n v="0.71"/>
    <n v="24048.693383872302"/>
    <n v="3.6383808965156201"/>
    <n v="5242"/>
    <n v="1"/>
    <n v="1.22"/>
    <n v="1.0999999999999999E-2"/>
    <n v="0.68"/>
    <n v="13.3536818008394"/>
    <d v="1900-01-08T12:55:13"/>
    <n v="43408"/>
    <n v="6.1770493441869503"/>
    <n v="372.58539045435998"/>
    <n v="0"/>
    <n v="229384.71369584423"/>
  </r>
  <r>
    <s v="STND-61751"/>
    <s v="Parkside Warehouse, Inc."/>
    <s v="Parkside Warehouse - 5940 Falcon Rd - Rockford"/>
    <x v="1"/>
    <s v="Outdoor &amp; Garage Lighting"/>
    <x v="1"/>
    <n v="0"/>
    <n v="12649.74"/>
    <n v="0"/>
    <x v="0"/>
    <x v="0"/>
    <n v="10.1978380583316"/>
    <s v="Qty / 1,000"/>
    <m/>
    <s v="Private-Lighting"/>
    <x v="0"/>
    <n v="2"/>
    <n v="1"/>
    <s v="Lighting"/>
    <n v="0.97902139861649395"/>
    <n v="0.93591656730105399"/>
    <n v="12384.366146935001"/>
    <n v="0"/>
    <n v="0.71"/>
    <n v="8792.8999643238494"/>
    <n v="0"/>
    <n v="4903"/>
    <n v="1"/>
    <n v="1"/>
    <n v="0"/>
    <n v="0"/>
    <n v="14.276973281664301"/>
    <d v="1900-01-09T04:44:53"/>
    <n v="43408"/>
    <n v="0"/>
    <n v="0"/>
    <n v="0"/>
    <n v="89668.569899284324"/>
  </r>
  <r>
    <s v="STND-61751"/>
    <s v="Parkside Warehouse, Inc."/>
    <s v="Parkside Warehouse - 5940 Falcon Rd - Rockford"/>
    <x v="7"/>
    <s v="Indoor Lighting"/>
    <x v="8"/>
    <n v="0"/>
    <n v="2767.7759999999998"/>
    <n v="1.42252"/>
    <x v="0"/>
    <x v="0"/>
    <n v="8"/>
    <s v="Qty / 1,000"/>
    <m/>
    <s v="Private-Lighting"/>
    <x v="0"/>
    <n v="2"/>
    <n v="1"/>
    <s v="Lighting"/>
    <n v="0.97902139861649395"/>
    <n v="0.93591656730105399"/>
    <n v="2709.7119305771598"/>
    <n v="1.33136003531709"/>
    <n v="0.71"/>
    <n v="1923.8954707097901"/>
    <n v="0.94526562507513701"/>
    <n v="5242"/>
    <n v="1"/>
    <n v="1.22"/>
    <n v="1.0999999999999999E-2"/>
    <n v="0.68"/>
    <n v="13.3536818008394"/>
    <d v="1900-01-08T12:55:13"/>
    <n v="43408"/>
    <n v="2.0590164480623199"/>
    <n v="29.806831236348799"/>
    <n v="0"/>
    <n v="15391.16376567832"/>
  </r>
  <r>
    <s v="STND-61752"/>
    <s v="Immaculate Conception"/>
    <s v="Immaculate Conception Parish - 134 Arthur St - Elmhurst"/>
    <x v="0"/>
    <s v="Indoor Lighting"/>
    <x v="12"/>
    <n v="0"/>
    <n v="453.10599999999999"/>
    <n v="0.123552"/>
    <x v="0"/>
    <x v="0"/>
    <n v="15"/>
    <s v="Qty / 1,000"/>
    <m/>
    <s v="Private-Lighting"/>
    <x v="0"/>
    <n v="3"/>
    <n v="1"/>
    <s v="Lighting"/>
    <n v="0.91633259480590001"/>
    <n v="1.30467645558681"/>
    <n v="415.19579670212198"/>
    <n v="0.161195385440661"/>
    <n v="0.71"/>
    <n v="294.78901565850703"/>
    <n v="0.114448723662869"/>
    <n v="2979"/>
    <n v="1.17333333333333"/>
    <n v="1.323"/>
    <n v="2.1333333333333301E-2"/>
    <n v="0.72"/>
    <n v="23.497818059751602"/>
    <d v="1900-01-15T18:49:11"/>
    <n v="43405"/>
    <n v="0.16922334072463799"/>
    <n v="7.5490144854931298"/>
    <n v="0"/>
    <n v="4421.8352348776052"/>
  </r>
  <r>
    <s v="STND-61752"/>
    <s v="Immaculate Conception"/>
    <s v="Immaculate Conception Parish - 134 Arthur St - Elmhurst"/>
    <x v="0"/>
    <s v="Indoor Lighting"/>
    <x v="12"/>
    <n v="0"/>
    <n v="8710.09"/>
    <n v="2.3750499999999999"/>
    <x v="0"/>
    <x v="0"/>
    <n v="15"/>
    <s v="Qty / 1,000"/>
    <m/>
    <s v="Private-Lighting"/>
    <x v="0"/>
    <n v="3"/>
    <n v="1"/>
    <s v="Lighting"/>
    <n v="0.91633259480590001"/>
    <n v="1.30467645558681"/>
    <n v="7981.3393706929201"/>
    <n v="3.0986718158414401"/>
    <n v="0.71"/>
    <n v="5666.7509531919704"/>
    <n v="2.2000569892474302"/>
    <n v="2979"/>
    <n v="1.17333333333333"/>
    <n v="1.323"/>
    <n v="2.1333333333333301E-2"/>
    <n v="0.72"/>
    <n v="23.497818059751602"/>
    <d v="1900-01-15T18:49:11"/>
    <n v="43405"/>
    <n v="3.2529938437908799"/>
    <n v="145.115261285326"/>
    <n v="0"/>
    <n v="85001.264297879563"/>
  </r>
  <r>
    <s v="STND-61752"/>
    <s v="Immaculate Conception"/>
    <s v="Immaculate Conception Parish - 134 Arthur St - Elmhurst"/>
    <x v="0"/>
    <s v="Indoor Lighting"/>
    <x v="12"/>
    <n v="0"/>
    <n v="15558.96"/>
    <n v="4.2425860000000002"/>
    <x v="0"/>
    <x v="0"/>
    <n v="15"/>
    <s v="Qty / 1,000"/>
    <m/>
    <s v="Private-Lighting"/>
    <x v="0"/>
    <n v="3"/>
    <n v="1"/>
    <s v="Lighting"/>
    <n v="0.91633259480590001"/>
    <n v="1.30467645558681"/>
    <n v="14257.1821892812"/>
    <n v="5.5352020650022098"/>
    <n v="0.71"/>
    <n v="10122.5993543897"/>
    <n v="3.9299934661515699"/>
    <n v="2979"/>
    <n v="1.17333333333333"/>
    <n v="1.323"/>
    <n v="2.1333333333333301E-2"/>
    <n v="0.72"/>
    <n v="23.497818059751602"/>
    <d v="1900-01-15T18:49:11"/>
    <n v="43405"/>
    <n v="5.8108697247440704"/>
    <n v="259.22149435056701"/>
    <n v="0"/>
    <n v="151838.9903158455"/>
  </r>
  <r>
    <s v="STND-61752"/>
    <s v="Immaculate Conception"/>
    <s v="Immaculate Conception Parish - 134 Arthur St - Elmhurst"/>
    <x v="1"/>
    <s v="Outdoor &amp; Garage Lighting"/>
    <x v="1"/>
    <n v="0"/>
    <n v="10247.27"/>
    <n v="0"/>
    <x v="0"/>
    <x v="0"/>
    <n v="10.1978380583316"/>
    <s v="Qty / 1,000"/>
    <m/>
    <s v="Private-Lighting"/>
    <x v="0"/>
    <n v="3"/>
    <n v="1"/>
    <s v="Lighting"/>
    <n v="0.91633259480590001"/>
    <n v="1.30467645558681"/>
    <n v="9389.9075087766505"/>
    <n v="0"/>
    <n v="0.71"/>
    <n v="6666.83433123142"/>
    <n v="0"/>
    <n v="4903"/>
    <n v="1"/>
    <n v="1"/>
    <n v="0"/>
    <n v="0"/>
    <n v="14.276973281664301"/>
    <d v="1900-01-09T04:44:53"/>
    <n v="43405"/>
    <n v="0"/>
    <n v="0"/>
    <n v="0"/>
    <n v="67987.296871623475"/>
  </r>
  <r>
    <s v="STND-61752"/>
    <s v="Immaculate Conception"/>
    <s v="Immaculate Conception Parish - 134 Arthur St - Elmhurst"/>
    <x v="1"/>
    <s v="Outdoor &amp; Garage Lighting"/>
    <x v="1"/>
    <n v="0"/>
    <n v="539.33000000000004"/>
    <n v="0"/>
    <x v="0"/>
    <x v="0"/>
    <n v="10.1978380583316"/>
    <s v="Qty / 1,000"/>
    <m/>
    <s v="Private-Lighting"/>
    <x v="0"/>
    <n v="3"/>
    <n v="1"/>
    <s v="Lighting"/>
    <n v="0.91633259480590001"/>
    <n v="1.30467645558681"/>
    <n v="494.20565835666599"/>
    <n v="0"/>
    <n v="0.71"/>
    <n v="350.88601743323301"/>
    <n v="0"/>
    <n v="4903"/>
    <n v="1"/>
    <n v="1"/>
    <n v="0"/>
    <n v="0"/>
    <n v="14.276973281664301"/>
    <d v="1900-01-09T04:44:53"/>
    <n v="43405"/>
    <n v="0"/>
    <n v="0"/>
    <n v="0"/>
    <n v="3578.2787827170287"/>
  </r>
  <r>
    <s v="STND-61752"/>
    <s v="Immaculate Conception"/>
    <s v="Immaculate Conception Parish - 134 Arthur St - Elmhurst"/>
    <x v="1"/>
    <s v="Outdoor &amp; Garage Lighting"/>
    <x v="1"/>
    <n v="0"/>
    <n v="10590.48"/>
    <n v="0"/>
    <x v="0"/>
    <x v="0"/>
    <n v="10.1978380583316"/>
    <s v="Qty / 1,000"/>
    <m/>
    <s v="Private-Lighting"/>
    <x v="0"/>
    <n v="3"/>
    <n v="1"/>
    <s v="Lighting"/>
    <n v="0.91633259480590001"/>
    <n v="1.30467645558681"/>
    <n v="9704.4020186399794"/>
    <n v="0"/>
    <n v="0.71"/>
    <n v="6890.1254332343897"/>
    <n v="0"/>
    <n v="4903"/>
    <n v="1"/>
    <n v="1"/>
    <n v="0"/>
    <n v="0"/>
    <n v="14.276973281664301"/>
    <d v="1900-01-09T04:44:53"/>
    <n v="43405"/>
    <n v="0"/>
    <n v="0"/>
    <n v="0"/>
    <n v="70264.383369716161"/>
  </r>
  <r>
    <s v="STND-61752"/>
    <s v="Immaculate Conception"/>
    <s v="Immaculate Conception Parish - 134 Arthur St - Elmhurst"/>
    <x v="1"/>
    <s v="Outdoor &amp; Garage Lighting"/>
    <x v="1"/>
    <n v="0"/>
    <n v="1544.4449999999999"/>
    <n v="0"/>
    <x v="0"/>
    <x v="0"/>
    <n v="10.1978380583316"/>
    <s v="Qty / 1,000"/>
    <m/>
    <s v="Private-Lighting"/>
    <x v="0"/>
    <n v="3"/>
    <n v="1"/>
    <s v="Lighting"/>
    <n v="0.91633259480590001"/>
    <n v="1.30467645558681"/>
    <n v="1415.2252943850001"/>
    <n v="0"/>
    <n v="0.71"/>
    <n v="1004.80995901335"/>
    <n v="0"/>
    <n v="4903"/>
    <n v="1"/>
    <n v="1"/>
    <n v="0"/>
    <n v="0"/>
    <n v="14.276973281664301"/>
    <d v="1900-01-09T04:44:53"/>
    <n v="43405"/>
    <n v="0"/>
    <n v="0"/>
    <n v="0"/>
    <n v="10246.889241416955"/>
  </r>
  <r>
    <s v="STND-61752"/>
    <s v="Immaculate Conception"/>
    <s v="Immaculate Conception Parish - 134 Arthur St - Elmhurst"/>
    <x v="0"/>
    <s v="Indoor Lighting"/>
    <x v="12"/>
    <n v="0"/>
    <n v="45310.59"/>
    <n v="12.3552"/>
    <x v="0"/>
    <x v="0"/>
    <n v="15"/>
    <s v="Qty / 1,000"/>
    <m/>
    <s v="Private-Lighting"/>
    <x v="0"/>
    <n v="3"/>
    <n v="1"/>
    <s v="Lighting"/>
    <n v="0.91633259480590001"/>
    <n v="1.30467645558681"/>
    <n v="41519.570506886303"/>
    <n v="16.119538544066099"/>
    <n v="0.71"/>
    <n v="29478.895059889201"/>
    <n v="11.4448723662869"/>
    <n v="2979"/>
    <n v="1.17333333333333"/>
    <n v="1.323"/>
    <n v="2.1333333333333301E-2"/>
    <n v="0.72"/>
    <n v="23.497818059751602"/>
    <d v="1900-01-15T18:49:11"/>
    <n v="43405"/>
    <n v="16.922334072463801"/>
    <n v="754.90128194338695"/>
    <n v="0"/>
    <n v="442183.42589833803"/>
  </r>
  <r>
    <s v="STND-61752"/>
    <s v="Immaculate Conception"/>
    <s v="Immaculate Conception Parish - 134 Arthur St - Elmhurst"/>
    <x v="27"/>
    <s v="Outdoor &amp; Garage Lighting"/>
    <x v="12"/>
    <n v="0"/>
    <n v="268.8"/>
    <n v="0"/>
    <x v="0"/>
    <x v="0"/>
    <n v="8"/>
    <s v="Qty / 1,000"/>
    <m/>
    <s v="Private-Lighting"/>
    <x v="0"/>
    <n v="3"/>
    <n v="1"/>
    <s v="Lighting"/>
    <n v="0.91633259480590001"/>
    <n v="1.30467645558681"/>
    <n v="246.31020148382601"/>
    <n v="0"/>
    <n v="0.71"/>
    <n v="174.88024305351601"/>
    <n v="0"/>
    <n v="2979"/>
    <n v="1.17333333333333"/>
    <n v="1.323"/>
    <n v="2.1333333333333301E-2"/>
    <n v="0.72"/>
    <n v="23.497818059751602"/>
    <d v="1900-01-15T18:49:11"/>
    <n v="43405"/>
    <n v="0"/>
    <n v="4.4783672997059298"/>
    <n v="0"/>
    <n v="1399.0419444281281"/>
  </r>
  <r>
    <s v="STND-61753"/>
    <s v="First Baptist Church"/>
    <s v="Faith Baptist Church - 1280 Armour Rd - Bourbonnais"/>
    <x v="1"/>
    <s v="Outdoor &amp; Garage Lighting"/>
    <x v="1"/>
    <n v="0"/>
    <n v="18067.555"/>
    <n v="0"/>
    <x v="0"/>
    <x v="0"/>
    <n v="10.1978380583316"/>
    <s v="Qty / 1,000"/>
    <m/>
    <s v="Private-Lighting"/>
    <x v="0"/>
    <n v="3"/>
    <n v="1"/>
    <s v="Lighting"/>
    <n v="0.91633259480590001"/>
    <n v="1.30467645558681"/>
    <n v="16555.889554948299"/>
    <n v="0"/>
    <n v="0.71"/>
    <n v="11754.6815840133"/>
    <n v="0"/>
    <n v="4903"/>
    <n v="1"/>
    <n v="1"/>
    <n v="0"/>
    <n v="0"/>
    <n v="14.276973281664301"/>
    <d v="1900-01-09T04:44:53"/>
    <n v="43405"/>
    <n v="0"/>
    <n v="0"/>
    <n v="0"/>
    <n v="119872.3392210204"/>
  </r>
  <r>
    <s v="STND-61753"/>
    <s v="First Baptist Church"/>
    <s v="Faith Baptist Church - 1280 Armour Rd - Bourbonnais"/>
    <x v="1"/>
    <s v="Outdoor &amp; Garage Lighting"/>
    <x v="1"/>
    <n v="0"/>
    <n v="7158.38"/>
    <n v="0"/>
    <x v="0"/>
    <x v="0"/>
    <n v="10.1978380583316"/>
    <s v="Qty / 1,000"/>
    <m/>
    <s v="Private-Lighting"/>
    <x v="0"/>
    <n v="3"/>
    <n v="1"/>
    <s v="Lighting"/>
    <n v="0.91633259480590001"/>
    <n v="1.30467645558681"/>
    <n v="6559.4569200066599"/>
    <n v="0"/>
    <n v="0.71"/>
    <n v="4657.2144132047297"/>
    <n v="0"/>
    <n v="4903"/>
    <n v="1"/>
    <n v="1"/>
    <n v="0"/>
    <n v="0"/>
    <n v="14.276973281664301"/>
    <d v="1900-01-09T04:44:53"/>
    <n v="43405"/>
    <n v="0"/>
    <n v="0"/>
    <n v="0"/>
    <n v="47493.518388789664"/>
  </r>
  <r>
    <s v="STND-61753"/>
    <s v="First Baptist Church"/>
    <s v="Faith Baptist Church - 1280 Armour Rd - Bourbonnais"/>
    <x v="1"/>
    <s v="Outdoor &amp; Garage Lighting"/>
    <x v="1"/>
    <n v="0"/>
    <n v="1274.78"/>
    <n v="0"/>
    <x v="0"/>
    <x v="0"/>
    <n v="10.1978380583316"/>
    <s v="Qty / 1,000"/>
    <m/>
    <s v="Private-Lighting"/>
    <x v="0"/>
    <n v="3"/>
    <n v="1"/>
    <s v="Lighting"/>
    <n v="0.91633259480590001"/>
    <n v="1.30467645558681"/>
    <n v="1168.1224652066601"/>
    <n v="0"/>
    <n v="0.71"/>
    <n v="829.36695029673206"/>
    <n v="0"/>
    <n v="4903"/>
    <n v="1"/>
    <n v="1"/>
    <n v="0"/>
    <n v="0"/>
    <n v="14.276973281664301"/>
    <d v="1900-01-09T04:44:53"/>
    <n v="43405"/>
    <n v="0"/>
    <n v="0"/>
    <n v="0"/>
    <n v="8457.7498500584261"/>
  </r>
  <r>
    <s v="STND-61753"/>
    <s v="First Baptist Church"/>
    <s v="Faith Baptist Church - 1280 Armour Rd - Bourbonnais"/>
    <x v="1"/>
    <s v="Outdoor &amp; Garage Lighting"/>
    <x v="1"/>
    <n v="0"/>
    <n v="29908.3"/>
    <n v="0"/>
    <x v="0"/>
    <x v="0"/>
    <n v="10.1978380583316"/>
    <s v="Qty / 1,000"/>
    <m/>
    <s v="Private-Lighting"/>
    <x v="0"/>
    <n v="3"/>
    <n v="1"/>
    <s v="Lighting"/>
    <n v="0.91633259480590001"/>
    <n v="1.30467645558681"/>
    <n v="27405.950145233299"/>
    <n v="0"/>
    <n v="0.71"/>
    <n v="19458.224603115599"/>
    <n v="0"/>
    <n v="4903"/>
    <n v="1"/>
    <n v="1"/>
    <n v="0"/>
    <n v="0"/>
    <n v="14.276973281664301"/>
    <d v="1900-01-09T04:44:53"/>
    <n v="43405"/>
    <n v="0"/>
    <n v="0"/>
    <n v="0"/>
    <n v="198431.82340521654"/>
  </r>
  <r>
    <s v="STND-61753"/>
    <s v="First Baptist Church"/>
    <s v="Faith Baptist Church - 1280 Armour Rd - Bourbonnais"/>
    <x v="63"/>
    <s v="Outdoor &amp; Garage Lighting"/>
    <x v="1"/>
    <n v="0"/>
    <n v="34811.300000000003"/>
    <n v="0"/>
    <x v="0"/>
    <x v="0"/>
    <n v="10.1978380583316"/>
    <s v="Qty / 1,000"/>
    <m/>
    <s v="Private-Lighting"/>
    <x v="0"/>
    <n v="3"/>
    <n v="1"/>
    <s v="Lighting"/>
    <n v="0.91633259480590001"/>
    <n v="1.30467645558681"/>
    <n v="31898.728857566599"/>
    <n v="0"/>
    <n v="0.71"/>
    <n v="22648.097488872299"/>
    <n v="0"/>
    <n v="4903"/>
    <n v="1"/>
    <n v="1"/>
    <n v="0"/>
    <n v="0"/>
    <n v="14.276973281664301"/>
    <d v="1900-01-09T04:44:53"/>
    <n v="43405"/>
    <n v="0"/>
    <n v="0"/>
    <n v="0"/>
    <n v="230961.63052082626"/>
  </r>
  <r>
    <s v="STND-61753"/>
    <s v="First Baptist Church"/>
    <s v="Faith Baptist Church - 1280 Armour Rd - Bourbonnais"/>
    <x v="63"/>
    <s v="Outdoor &amp; Garage Lighting"/>
    <x v="1"/>
    <n v="0"/>
    <n v="6261.2870000000003"/>
    <n v="1.3409599999999999"/>
    <x v="0"/>
    <x v="0"/>
    <n v="10.1978380583316"/>
    <s v="Qty / 1,000"/>
    <m/>
    <s v="Private-Lighting"/>
    <x v="0"/>
    <n v="3"/>
    <n v="1"/>
    <s v="Lighting"/>
    <n v="0.91633259480590001"/>
    <n v="1.30467645558681"/>
    <n v="5737.4213635344504"/>
    <n v="1.7495189398836799"/>
    <n v="0.71"/>
    <n v="4073.56916810946"/>
    <n v="1.2421584473174201"/>
    <n v="4903"/>
    <n v="1"/>
    <n v="1"/>
    <n v="0"/>
    <n v="0"/>
    <n v="14.276973281664301"/>
    <d v="1900-01-09T04:44:53"/>
    <n v="43405"/>
    <n v="1.7495189398836799"/>
    <n v="0"/>
    <n v="0"/>
    <n v="41541.598695792847"/>
  </r>
  <r>
    <s v="STND-61758"/>
    <s v="Trustmark Insurance Company"/>
    <s v="Trustmark Insurance Company - 400 N Field Drive - Lake Forest"/>
    <x v="62"/>
    <s v="Indoor Lighting"/>
    <x v="6"/>
    <n v="0"/>
    <n v="1863.248"/>
    <n v="0.41896800000000001"/>
    <x v="0"/>
    <x v="0"/>
    <n v="15"/>
    <s v="Qty / 1,000"/>
    <m/>
    <s v="Private-Lighting"/>
    <x v="0"/>
    <n v="3"/>
    <n v="1"/>
    <s v="Lighting"/>
    <n v="0.91633259480590001"/>
    <n v="1.30467645558681"/>
    <n v="1707.3548746069"/>
    <n v="0.54661768524429299"/>
    <n v="0.71"/>
    <n v="1212.2219609709"/>
    <n v="0.38809855652344799"/>
    <n v="2885"/>
    <n v="1.165"/>
    <n v="1.3779999999999999"/>
    <n v="2.5499999999999998E-2"/>
    <n v="0.55000000000000004"/>
    <n v="24.263431542460999"/>
    <d v="1900-01-16T07:56:40"/>
    <n v="43329"/>
    <n v="0.721226659512196"/>
    <n v="37.371286954915"/>
    <n v="0"/>
    <n v="18183.329414563501"/>
  </r>
  <r>
    <s v="STND-61759"/>
    <s v="JP Morgan Chase Bank, N.A."/>
    <s v="JP Morgan Chase Bank NA - 2911 Commerce Dr - Johnsburg"/>
    <x v="0"/>
    <s v="Indoor Lighting"/>
    <x v="6"/>
    <n v="0"/>
    <n v="567.07600000000002"/>
    <n v="0.12751199999999999"/>
    <x v="0"/>
    <x v="0"/>
    <n v="15"/>
    <s v="Qty / 1,000"/>
    <m/>
    <s v="Private-Lighting"/>
    <x v="0"/>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340"/>
    <n v="0.21950376593849399"/>
    <n v="11.373880407356101"/>
    <n v="0"/>
    <n v="5534.0618699674051"/>
  </r>
  <r>
    <s v="STND-61759"/>
    <s v="JP Morgan Chase Bank, N.A."/>
    <s v="JP Morgan Chase Bank NA - 2911 Commerce Dr - Johnsburg"/>
    <x v="1"/>
    <s v="Outdoor &amp; Garage Lighting"/>
    <x v="1"/>
    <n v="0"/>
    <n v="2941.8"/>
    <n v="0"/>
    <x v="0"/>
    <x v="0"/>
    <n v="10.1978380583316"/>
    <s v="Qty / 1,000"/>
    <m/>
    <s v="Private-Lighting"/>
    <x v="0"/>
    <n v="3"/>
    <n v="1"/>
    <s v="Lighting"/>
    <n v="0.91633259480590001"/>
    <n v="1.30467645558681"/>
    <n v="2695.6672273999998"/>
    <n v="0"/>
    <n v="0.71"/>
    <n v="1913.9237314540001"/>
    <n v="0"/>
    <n v="4903"/>
    <n v="1"/>
    <n v="1"/>
    <n v="0"/>
    <n v="0"/>
    <n v="14.276973281664301"/>
    <d v="1900-01-09T04:44:53"/>
    <n v="43340"/>
    <n v="0"/>
    <n v="0"/>
    <n v="0"/>
    <n v="19517.88426936563"/>
  </r>
  <r>
    <s v="STND-61759"/>
    <s v="JP Morgan Chase Bank, N.A."/>
    <s v="JP Morgan Chase Bank NA - 2911 Commerce Dr - Johnsburg"/>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40"/>
    <n v="0"/>
    <n v="0"/>
    <n v="0"/>
    <n v="3187.9210973297163"/>
  </r>
  <r>
    <s v="STND-61760"/>
    <s v="Wittenstein Holding Corp."/>
    <s v="Wittenstein Holding Co - 1249 Humbracht Cir - Bartlett"/>
    <x v="0"/>
    <s v="Indoor Lighting"/>
    <x v="6"/>
    <n v="0"/>
    <n v="47261.872000000003"/>
    <n v="7.4796740000000002"/>
    <x v="0"/>
    <x v="0"/>
    <n v="15"/>
    <s v="Qty / 1,000"/>
    <m/>
    <s v="Private-Lighting"/>
    <x v="0"/>
    <n v="3"/>
    <n v="1"/>
    <s v="Lighting"/>
    <n v="0.91633259480590001"/>
    <n v="1.30467645558681"/>
    <n v="43307.593805144301"/>
    <n v="9.7585545632647896"/>
    <n v="0.71"/>
    <n v="30748.3916016525"/>
    <n v="6.9285737399179999"/>
    <n v="2885"/>
    <n v="1.165"/>
    <n v="1.3779999999999999"/>
    <n v="2.5499999999999998E-2"/>
    <n v="0.55000000000000004"/>
    <n v="24.263431542460999"/>
    <d v="1900-01-16T07:56:40"/>
    <n v="43377"/>
    <n v="12.8757811891606"/>
    <n v="947.93445667912397"/>
    <n v="0"/>
    <n v="461225.87402478751"/>
  </r>
  <r>
    <s v="STND-61760"/>
    <s v="Wittenstein Holding Corp."/>
    <s v="Wittenstein Holding Co - 1249 Humbracht Cir - Bartlett"/>
    <x v="0"/>
    <s v="Indoor Lighting"/>
    <x v="6"/>
    <n v="0"/>
    <n v="30162.468000000001"/>
    <n v="4.7735180000000001"/>
    <x v="0"/>
    <x v="0"/>
    <n v="15"/>
    <s v="Qty / 1,000"/>
    <m/>
    <s v="Private-Lighting"/>
    <x v="0"/>
    <n v="3"/>
    <n v="1"/>
    <s v="Lighting"/>
    <n v="0.91633259480590001"/>
    <n v="1.30467645558681"/>
    <n v="27638.852568189901"/>
    <n v="6.2278965449198198"/>
    <n v="0.71"/>
    <n v="19623.585323414802"/>
    <n v="4.4218065468930696"/>
    <n v="2885"/>
    <n v="1.165"/>
    <n v="1.3779999999999999"/>
    <n v="2.5499999999999998E-2"/>
    <n v="0.55000000000000004"/>
    <n v="24.263431542460999"/>
    <d v="1900-01-16T07:56:40"/>
    <n v="43377"/>
    <n v="8.2173064321412106"/>
    <n v="604.97059269428598"/>
    <n v="0"/>
    <n v="294353.779851222"/>
  </r>
  <r>
    <s v="STND-61760"/>
    <s v="Wittenstein Holding Corp."/>
    <s v="Wittenstein Holding Co - 1249 Humbracht Cir - Bartlett"/>
    <x v="0"/>
    <s v="Indoor Lighting"/>
    <x v="6"/>
    <n v="0"/>
    <n v="393.15"/>
    <n v="6.2219999999999998E-2"/>
    <x v="0"/>
    <x v="0"/>
    <n v="15"/>
    <s v="Qty / 1,000"/>
    <m/>
    <s v="Private-Lighting"/>
    <x v="0"/>
    <n v="3"/>
    <n v="1"/>
    <s v="Lighting"/>
    <n v="0.91633259480590001"/>
    <n v="1.30467645558681"/>
    <n v="360.256159647939"/>
    <n v="8.1176969066611093E-2"/>
    <n v="0.71"/>
    <n v="255.78187335003699"/>
    <n v="5.7635648037293902E-2"/>
    <n v="2885"/>
    <n v="1.165"/>
    <n v="1.3779999999999999"/>
    <n v="2.5499999999999998E-2"/>
    <n v="0.55000000000000004"/>
    <n v="24.263431542460999"/>
    <d v="1900-01-16T07:56:40"/>
    <n v="43377"/>
    <n v="0.10710775704790999"/>
    <n v="7.8854352540965298"/>
    <n v="0"/>
    <n v="3836.7281002505547"/>
  </r>
  <r>
    <s v="STND-61761"/>
    <s v="Lake County Area Vocational System"/>
    <s v="Lake County Area Vocational Center - 19525 W Washington St - Grayslake"/>
    <x v="0"/>
    <s v="Indoor Lighting"/>
    <x v="12"/>
    <n v="0"/>
    <n v="4081.4389999999999"/>
    <n v="1.1129180000000001"/>
    <x v="0"/>
    <x v="1"/>
    <n v="15"/>
    <s v="Qty / 1,000"/>
    <m/>
    <s v="Public-Lighting"/>
    <x v="0"/>
    <n v="3"/>
    <n v="1"/>
    <s v="Lighting"/>
    <n v="0.99829244462109001"/>
    <n v="0.987374621353864"/>
    <n v="4074.4697168818602"/>
    <n v="1.0988669888478999"/>
    <n v="0.71"/>
    <n v="2892.87349898612"/>
    <n v="0.78019556208200902"/>
    <n v="2979"/>
    <n v="1.17333333333333"/>
    <n v="1.323"/>
    <n v="2.1333333333333301E-2"/>
    <n v="0.72"/>
    <n v="23.497818059751602"/>
    <d v="1900-01-15T18:49:11"/>
    <n v="43371"/>
    <n v="1.1535934627193001"/>
    <n v="74.081267579670197"/>
    <n v="0"/>
    <n v="43393.102484791802"/>
  </r>
  <r>
    <s v="STND-61761"/>
    <s v="Lake County Area Vocational System"/>
    <s v="Lake County Area Vocational Center - 19525 W Washington St - Grayslake"/>
    <x v="7"/>
    <s v="Indoor Lighting"/>
    <x v="12"/>
    <n v="0"/>
    <n v="846.54100000000005"/>
    <n v="0.76142900000000002"/>
    <x v="0"/>
    <x v="1"/>
    <n v="8"/>
    <s v="Qty / 1,000"/>
    <m/>
    <s v="Public-Lighting"/>
    <x v="0"/>
    <n v="3"/>
    <n v="1"/>
    <s v="Lighting"/>
    <n v="0.99829244462109001"/>
    <n v="0.987374621353864"/>
    <n v="845.09548436198304"/>
    <n v="0.75181567056285104"/>
    <n v="0.71"/>
    <n v="600.017793897008"/>
    <n v="0.53378912609962403"/>
    <n v="2979"/>
    <n v="1.17333333333333"/>
    <n v="1.323"/>
    <n v="2.1333333333333301E-2"/>
    <n v="0.72"/>
    <n v="23.497818059751602"/>
    <d v="1900-01-15T18:49:11"/>
    <n v="43371"/>
    <n v="0.99695756661873103"/>
    <n v="15.3653724429451"/>
    <n v="0"/>
    <n v="4800.142351176064"/>
  </r>
  <r>
    <s v="STND-61762"/>
    <s v="ZAID Certified Inc"/>
    <s v="ZAID Certified Inc - 513 E 47th St - Chicago"/>
    <x v="0"/>
    <s v="Indoor Lighting"/>
    <x v="0"/>
    <n v="0"/>
    <n v="14430.367"/>
    <n v="2.9270640000000001"/>
    <x v="0"/>
    <x v="0"/>
    <n v="9.1274187659729797"/>
    <s v="Qty / 1,000"/>
    <m/>
    <s v="Private-Lighting"/>
    <x v="0"/>
    <n v="3"/>
    <n v="1"/>
    <s v="Lighting"/>
    <n v="0.91633259480590001"/>
    <n v="1.30467645558681"/>
    <n v="13223.015637111401"/>
    <n v="3.8188714847957401"/>
    <n v="0.71"/>
    <n v="9388.3411023491099"/>
    <n v="2.7113987542049802"/>
    <n v="5478"/>
    <n v="1.1200000000000001"/>
    <n v="1.31"/>
    <n v="2.1999999999999999E-2"/>
    <n v="0.95"/>
    <n v="12.7783862723622"/>
    <d v="1900-01-08T03:03:29"/>
    <n v="43350"/>
    <n v="3.0685990235401701"/>
    <n v="259.737807157546"/>
    <n v="0"/>
    <n v="85691.320758936723"/>
  </r>
  <r>
    <s v="STND-61762"/>
    <s v="ZAID Certified Inc"/>
    <s v="ZAID Certified Inc - 513 E 47th St - Chicago"/>
    <x v="3"/>
    <s v="Refrigeration"/>
    <x v="0"/>
    <n v="0"/>
    <n v="8559.5400000000009"/>
    <n v="1.0185999999999999"/>
    <x v="2"/>
    <x v="0"/>
    <n v="8.6177180282661094"/>
    <s v="ΔkWpeak / CF"/>
    <n v="0.69"/>
    <s v="Private-Lighting"/>
    <x v="0"/>
    <n v="3"/>
    <n v="1"/>
    <s v="Non-Lighting"/>
    <n v="0.91633259480590001"/>
    <n v="1.30467645558681"/>
    <n v="7843.3854985448897"/>
    <n v="1.3289434376607201"/>
    <n v="0.7"/>
    <n v="5490.3698489814196"/>
    <n v="0.93026040636250495"/>
    <n v="5478"/>
    <n v="1.1200000000000001"/>
    <n v="1.31"/>
    <n v="2.1999999999999999E-2"/>
    <n v="0.95"/>
    <n v="12.7783862723622"/>
    <d v="1900-01-08T03:03:29"/>
    <n v="43350"/>
    <n v="1.92600498211699"/>
    <n v="0"/>
    <n v="0"/>
    <n v="47314.459229415857"/>
  </r>
  <r>
    <s v="STND-61763"/>
    <s v="Wal-Mart Stores, Inc."/>
    <s v="Wal-Mart Stores Inc (Store 3597) - 2101 Gateway Ctr Dr - Belvidere"/>
    <x v="62"/>
    <s v="Indoor Lighting"/>
    <x v="0"/>
    <n v="0"/>
    <n v="117031.992"/>
    <n v="23.738838000000001"/>
    <x v="0"/>
    <x v="0"/>
    <n v="9.1274187659729797"/>
    <s v="Qty / 1,000"/>
    <m/>
    <s v="Private-Lighting"/>
    <x v="0"/>
    <n v="3"/>
    <n v="1"/>
    <s v="Lighting"/>
    <n v="0.91633259480590001"/>
    <n v="1.30467645558681"/>
    <n v="107240.228904663"/>
    <n v="30.971503021589399"/>
    <n v="0.71"/>
    <n v="76140.562522310895"/>
    <n v="21.9897671453285"/>
    <n v="5478"/>
    <n v="1.1200000000000001"/>
    <n v="1.31"/>
    <n v="2.1999999999999999E-2"/>
    <n v="0.95"/>
    <n v="12.7783862723622"/>
    <d v="1900-01-08T03:03:29"/>
    <n v="43297"/>
    <n v="24.8867039144953"/>
    <n v="2106.5044963415999"/>
    <n v="0"/>
    <n v="694966.79921787942"/>
  </r>
  <r>
    <s v="STND-61764"/>
    <s v="Music and Dance Theater Chicago, Inc."/>
    <s v="Harris Theater for Music and Dance - 205 E Randolph Dr - Chicago"/>
    <x v="7"/>
    <s v="Indoor Lighting"/>
    <x v="2"/>
    <n v="0"/>
    <n v="5278.9279999999999"/>
    <n v="3.492426"/>
    <x v="0"/>
    <x v="0"/>
    <n v="8"/>
    <s v="Qty / 1,000"/>
    <m/>
    <s v="Private-Lighting"/>
    <x v="0"/>
    <n v="3"/>
    <n v="1"/>
    <s v="Lighting"/>
    <n v="0.91633259480590001"/>
    <n v="1.30467645558681"/>
    <n v="4837.2537920335199"/>
    <n v="4.5564859750792097"/>
    <n v="0.71"/>
    <n v="3434.4501923438002"/>
    <n v="3.2351050423062402"/>
    <n v="3379"/>
    <n v="1.0900000000000001"/>
    <n v="1.36"/>
    <n v="2.1999999999999999E-2"/>
    <n v="0.57999999999999996"/>
    <n v="20.7161882213673"/>
    <d v="1900-01-13T19:08:05"/>
    <n v="43386"/>
    <n v="7.79152868515596"/>
    <n v="97.632645343795801"/>
    <n v="0"/>
    <n v="27475.601538750401"/>
  </r>
  <r>
    <s v="STND-61765"/>
    <s v="JP Morgan Chase Bank, N.A."/>
    <s v="JP Morgan Chase Bank NA - 253 E Dundee Rd - Wheeling"/>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40"/>
    <n v="1.8291980494874498E-2"/>
    <n v="0.94781668159121402"/>
    <n v="0"/>
    <n v="461.16856951657201"/>
  </r>
  <r>
    <s v="STND-61765"/>
    <s v="JP Morgan Chase Bank, N.A."/>
    <s v="JP Morgan Chase Bank NA - 253 E Dundee Rd - Wheeling"/>
    <x v="0"/>
    <s v="Indoor Lighting"/>
    <x v="6"/>
    <n v="0"/>
    <n v="1417.6890000000001"/>
    <n v="0.31878000000000001"/>
    <x v="0"/>
    <x v="0"/>
    <n v="15"/>
    <s v="Qty / 1,000"/>
    <m/>
    <s v="Private-Lighting"/>
    <x v="0"/>
    <n v="3"/>
    <n v="1"/>
    <s v="Lighting"/>
    <n v="0.91633259480590001"/>
    <n v="1.30467645558681"/>
    <n v="1299.07463999778"/>
    <n v="0.41590476051196201"/>
    <n v="0.71"/>
    <n v="922.34299439842505"/>
    <n v="0.295292379963493"/>
    <n v="2885"/>
    <n v="1.165"/>
    <n v="1.3779999999999999"/>
    <n v="2.5499999999999998E-2"/>
    <n v="0.55000000000000004"/>
    <n v="24.263431542460999"/>
    <d v="1900-01-16T07:56:40"/>
    <n v="43340"/>
    <n v="0.54875941484623603"/>
    <n v="28.434680961324801"/>
    <n v="0"/>
    <n v="13835.144915976376"/>
  </r>
  <r>
    <s v="STND-61765"/>
    <s v="JP Morgan Chase Bank, N.A."/>
    <s v="JP Morgan Chase Bank NA - 253 E Dundee Rd - Wheeling"/>
    <x v="1"/>
    <s v="Outdoor &amp; Garage Lighting"/>
    <x v="1"/>
    <n v="0"/>
    <n v="2118.096"/>
    <n v="0"/>
    <x v="0"/>
    <x v="0"/>
    <n v="10.1978380583316"/>
    <s v="Qty / 1,000"/>
    <m/>
    <s v="Private-Lighting"/>
    <x v="0"/>
    <n v="3"/>
    <n v="1"/>
    <s v="Lighting"/>
    <n v="0.91633259480590001"/>
    <n v="1.30467645558681"/>
    <n v="1940.8804037279999"/>
    <n v="0"/>
    <n v="0.71"/>
    <n v="1378.02508664688"/>
    <n v="0"/>
    <n v="4903"/>
    <n v="1"/>
    <n v="1"/>
    <n v="0"/>
    <n v="0"/>
    <n v="14.276973281664301"/>
    <d v="1900-01-09T04:44:53"/>
    <n v="43340"/>
    <n v="0"/>
    <n v="0"/>
    <n v="0"/>
    <n v="14052.876673943254"/>
  </r>
  <r>
    <s v="STND-61766"/>
    <s v="JP Morgan Chase Bank, N.A."/>
    <s v="JP Morgan Chase Bank NA - 11205 Lincoln Hwy - Mokena"/>
    <x v="1"/>
    <s v="Outdoor &amp; Garage Lighting"/>
    <x v="1"/>
    <n v="0"/>
    <n v="5020.6719999999996"/>
    <n v="0"/>
    <x v="0"/>
    <x v="0"/>
    <n v="10.1978380583316"/>
    <s v="Qty / 1,000"/>
    <m/>
    <s v="Private-Lighting"/>
    <x v="0"/>
    <n v="3"/>
    <n v="1"/>
    <s v="Lighting"/>
    <n v="0.91633259480590001"/>
    <n v="1.30467645558681"/>
    <n v="4600.6054014293304"/>
    <n v="0"/>
    <n v="0.71"/>
    <n v="3266.4298350148201"/>
    <n v="0"/>
    <n v="4903"/>
    <n v="1"/>
    <n v="1"/>
    <n v="0"/>
    <n v="0"/>
    <n v="14.276973281664301"/>
    <d v="1900-01-09T04:44:53"/>
    <n v="43340"/>
    <n v="0"/>
    <n v="0"/>
    <n v="0"/>
    <n v="33310.522486383939"/>
  </r>
  <r>
    <s v="STND-61766"/>
    <s v="JP Morgan Chase Bank, N.A."/>
    <s v="JP Morgan Chase Bank NA - 11205 Lincoln Hwy - Mokena"/>
    <x v="1"/>
    <s v="Outdoor &amp; Garage Lighting"/>
    <x v="1"/>
    <n v="0"/>
    <n v="1465.9970000000001"/>
    <n v="0"/>
    <x v="0"/>
    <x v="0"/>
    <n v="10.1978380583316"/>
    <s v="Qty / 1,000"/>
    <m/>
    <s v="Private-Lighting"/>
    <x v="0"/>
    <n v="3"/>
    <n v="1"/>
    <s v="Lighting"/>
    <n v="0.91633259480590001"/>
    <n v="1.30467645558681"/>
    <n v="1343.3408349876599"/>
    <n v="0"/>
    <n v="0.71"/>
    <n v="953.77199284124197"/>
    <n v="0"/>
    <n v="4903"/>
    <n v="1"/>
    <n v="1"/>
    <n v="0"/>
    <n v="0"/>
    <n v="14.276973281664301"/>
    <d v="1900-01-09T04:44:53"/>
    <n v="43340"/>
    <n v="0"/>
    <n v="0"/>
    <n v="0"/>
    <n v="9726.4123275671918"/>
  </r>
  <r>
    <s v="STND-61766"/>
    <s v="JP Morgan Chase Bank, N.A."/>
    <s v="JP Morgan Chase Bank NA - 11205 Lincoln Hwy - Mokena"/>
    <x v="1"/>
    <s v="Outdoor &amp; Garage Lighting"/>
    <x v="1"/>
    <n v="0"/>
    <n v="3530.16"/>
    <n v="0"/>
    <x v="0"/>
    <x v="0"/>
    <n v="10.1978380583316"/>
    <s v="Qty / 1,000"/>
    <m/>
    <s v="Private-Lighting"/>
    <x v="0"/>
    <n v="3"/>
    <n v="1"/>
    <s v="Lighting"/>
    <n v="0.91633259480590001"/>
    <n v="1.30467645558681"/>
    <n v="3234.8006728800001"/>
    <n v="0"/>
    <n v="0.71"/>
    <n v="2296.7084777447999"/>
    <n v="0"/>
    <n v="4903"/>
    <n v="1"/>
    <n v="1"/>
    <n v="0"/>
    <n v="0"/>
    <n v="14.276973281664301"/>
    <d v="1900-01-09T04:44:53"/>
    <n v="43340"/>
    <n v="0"/>
    <n v="0"/>
    <n v="0"/>
    <n v="23421.461123238754"/>
  </r>
  <r>
    <s v="STND-61766"/>
    <s v="JP Morgan Chase Bank, N.A."/>
    <s v="JP Morgan Chase Bank NA - 11205 Lincoln Hwy - Mokena"/>
    <x v="1"/>
    <s v="Outdoor &amp; Garage Lighting"/>
    <x v="1"/>
    <n v="0"/>
    <n v="186.31399999999999"/>
    <n v="0"/>
    <x v="0"/>
    <x v="0"/>
    <n v="10.1978380583316"/>
    <s v="Qty / 1,000"/>
    <m/>
    <s v="Private-Lighting"/>
    <x v="0"/>
    <n v="3"/>
    <n v="1"/>
    <s v="Lighting"/>
    <n v="0.91633259480590001"/>
    <n v="1.30467645558681"/>
    <n v="170.72559106866601"/>
    <n v="0"/>
    <n v="0.71"/>
    <n v="121.215169658753"/>
    <n v="0"/>
    <n v="4903"/>
    <n v="1"/>
    <n v="1"/>
    <n v="0"/>
    <n v="0"/>
    <n v="14.276973281664301"/>
    <d v="1900-01-09T04:44:53"/>
    <n v="43340"/>
    <n v="0"/>
    <n v="0"/>
    <n v="0"/>
    <n v="1236.1326703931531"/>
  </r>
  <r>
    <s v="STND-61767"/>
    <s v="PetSmart, Inc"/>
    <s v="PetSmart #1805 - 2512 Sycamore Rd - Dekalb"/>
    <x v="0"/>
    <s v="Indoor Lighting"/>
    <x v="14"/>
    <n v="0"/>
    <n v="25497.098000000002"/>
    <n v="5.0942360000000004"/>
    <x v="0"/>
    <x v="0"/>
    <n v="12.215978499877799"/>
    <s v="Qty / 1,000"/>
    <m/>
    <s v="Private-Lighting"/>
    <x v="0"/>
    <n v="3"/>
    <n v="1"/>
    <s v="Lighting"/>
    <n v="0.91633259480590001"/>
    <n v="1.30467645558681"/>
    <n v="23363.821970360299"/>
    <n v="6.6463297684027101"/>
    <n v="0.71"/>
    <n v="16588.3135989558"/>
    <n v="4.71889413556592"/>
    <n v="4093"/>
    <n v="1.1200000000000001"/>
    <n v="1.29"/>
    <n v="1.9E-2"/>
    <n v="0.71"/>
    <n v="17.102369899829"/>
    <d v="1900-01-11T05:11:01"/>
    <n v="43442"/>
    <n v="7.2566107308687702"/>
    <n v="396.35055128289798"/>
    <n v="0"/>
    <n v="202642.48227407457"/>
  </r>
  <r>
    <s v="STND-61767"/>
    <s v="PetSmart, Inc"/>
    <s v="PetSmart #1805 - 2512 Sycamore Rd - Dekalb"/>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442"/>
    <n v="3.6530655861473603E-2"/>
    <n v="1.99528477164216"/>
    <n v="0"/>
    <n v="1020.1309362646351"/>
  </r>
  <r>
    <s v="STND-61768"/>
    <s v="PetSmart, Inc"/>
    <s v="PetSmart #1640 - 350 5th St - Oswego"/>
    <x v="0"/>
    <s v="Indoor Lighting"/>
    <x v="14"/>
    <n v="0"/>
    <n v="256.71300000000002"/>
    <n v="5.1290000000000002E-2"/>
    <x v="0"/>
    <x v="0"/>
    <n v="12.215978499877799"/>
    <s v="Qty / 1,000"/>
    <m/>
    <s v="Private-Lighting"/>
    <x v="0"/>
    <n v="3"/>
    <n v="1"/>
    <s v="Lighting"/>
    <n v="0.91633259480590001"/>
    <n v="1.30467645558681"/>
    <n v="235.23448941040701"/>
    <n v="6.6916855407047296E-2"/>
    <n v="0.71"/>
    <n v="167.01648748138899"/>
    <n v="4.7510967339003597E-2"/>
    <n v="4093"/>
    <n v="1.1200000000000001"/>
    <n v="1.29"/>
    <n v="1.9E-2"/>
    <n v="0.71"/>
    <n v="17.102369899829"/>
    <d v="1900-01-11T05:11:01"/>
    <n v="43400"/>
    <n v="7.3061311722947206E-2"/>
    <n v="3.99058508821226"/>
    <n v="0"/>
    <n v="2040.2698201977576"/>
  </r>
  <r>
    <s v="STND-61768"/>
    <s v="PetSmart, Inc"/>
    <s v="PetSmart #1640 - 350 5th St - Oswego"/>
    <x v="0"/>
    <s v="Indoor Lighting"/>
    <x v="14"/>
    <n v="0"/>
    <n v="36829.141000000003"/>
    <n v="7.3583410000000002"/>
    <x v="0"/>
    <x v="0"/>
    <n v="12.215978499877799"/>
    <s v="Qty / 1,000"/>
    <m/>
    <s v="Private-Lighting"/>
    <x v="0"/>
    <n v="3"/>
    <n v="1"/>
    <s v="Lighting"/>
    <n v="0.91633259480590001"/>
    <n v="1.30467645558681"/>
    <n v="33747.742337002397"/>
    <n v="9.6002542548790792"/>
    <n v="0.71"/>
    <n v="23960.897059271701"/>
    <n v="6.8161805209641404"/>
    <n v="4093"/>
    <n v="1.1200000000000001"/>
    <n v="1.29"/>
    <n v="1.9E-2"/>
    <n v="0.71"/>
    <n v="17.102369899829"/>
    <d v="1900-01-11T05:11:01"/>
    <n v="43400"/>
    <n v="10.4817712139743"/>
    <n v="572.50634321700397"/>
    <n v="0"/>
    <n v="292705.80331384827"/>
  </r>
  <r>
    <s v="STND-61769"/>
    <s v="PetSmart, Inc"/>
    <s v="PetSmart #1641 - 7340 W 191st St - Tinley Park"/>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400"/>
    <n v="3.6530655861473603E-2"/>
    <n v="1.99528477164216"/>
    <n v="0"/>
    <n v="1020.1309362646351"/>
  </r>
  <r>
    <s v="STND-61769"/>
    <s v="PetSmart, Inc"/>
    <s v="PetSmart #1641 - 7340 W 191st St - Tinley Park"/>
    <x v="0"/>
    <s v="Indoor Lighting"/>
    <x v="14"/>
    <n v="0"/>
    <n v="25024.929"/>
    <n v="4.999898"/>
    <x v="0"/>
    <x v="0"/>
    <n v="12.215978499877799"/>
    <s v="Qty / 1,000"/>
    <m/>
    <s v="Private-Lighting"/>
    <x v="0"/>
    <n v="3"/>
    <n v="1"/>
    <s v="Lighting"/>
    <n v="0.91633259480590001"/>
    <n v="1.30467645558681"/>
    <n v="22931.158125403399"/>
    <n v="6.5232492009355596"/>
    <n v="0.71"/>
    <n v="16281.122269036399"/>
    <n v="4.6315069326642497"/>
    <n v="4093"/>
    <n v="1.1200000000000001"/>
    <n v="1.29"/>
    <n v="1.9E-2"/>
    <n v="0.71"/>
    <n v="17.102369899829"/>
    <d v="1900-01-11T05:11:01"/>
    <n v="43400"/>
    <n v="7.1222286286009"/>
    <n v="389.01071819880798"/>
    <n v="0"/>
    <n v="198889.8395924303"/>
  </r>
  <r>
    <s v="STND-61770"/>
    <s v="PetSmart, Inc"/>
    <s v="PetSmart #1371 - 428 Randall Rd - South Elgin"/>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400"/>
    <n v="3.6530655861473603E-2"/>
    <n v="1.99528477164216"/>
    <n v="0"/>
    <n v="1020.1309362646351"/>
  </r>
  <r>
    <s v="STND-61770"/>
    <s v="PetSmart, Inc"/>
    <s v="PetSmart #1371 - 428 Randall Rd - South Elgin"/>
    <x v="0"/>
    <s v="Indoor Lighting"/>
    <x v="14"/>
    <n v="0"/>
    <n v="24080.592000000001"/>
    <n v="4.811223"/>
    <x v="0"/>
    <x v="0"/>
    <n v="12.215978499877799"/>
    <s v="Qty / 1,000"/>
    <m/>
    <s v="Private-Lighting"/>
    <x v="0"/>
    <n v="3"/>
    <n v="1"/>
    <s v="Lighting"/>
    <n v="0.91633259480590001"/>
    <n v="1.30467645558681"/>
    <n v="22065.831351822198"/>
    <n v="6.2770893706777198"/>
    <n v="0.71"/>
    <n v="15666.7402597938"/>
    <n v="4.4567334531811804"/>
    <n v="4093"/>
    <n v="1.1200000000000001"/>
    <n v="1.29"/>
    <n v="1.9E-2"/>
    <n v="0.71"/>
    <n v="17.102369899829"/>
    <d v="1900-01-11T05:11:01"/>
    <n v="43400"/>
    <n v="6.8534658485399298"/>
    <n v="374.33106757555498"/>
    <n v="0"/>
    <n v="191384.56217681098"/>
  </r>
  <r>
    <s v="STND-61771"/>
    <s v="PetSmart, Inc"/>
    <s v="PetSmart #1372 - 2590 Sutton Rd - Hoffman Estates"/>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400"/>
    <n v="3.6530655861473603E-2"/>
    <n v="1.99528477164216"/>
    <n v="0"/>
    <n v="1020.1309362646351"/>
  </r>
  <r>
    <s v="STND-61771"/>
    <s v="PetSmart, Inc"/>
    <s v="PetSmart #1372 - 2590 Sutton Rd - Hoffman Estates"/>
    <x v="0"/>
    <s v="Indoor Lighting"/>
    <x v="14"/>
    <n v="0"/>
    <n v="13692.886"/>
    <n v="2.7357930000000001"/>
    <x v="0"/>
    <x v="0"/>
    <n v="12.215978499877799"/>
    <s v="Qty / 1,000"/>
    <m/>
    <s v="Private-Lighting"/>
    <x v="0"/>
    <n v="3"/>
    <n v="1"/>
    <s v="Lighting"/>
    <n v="0.91633259480590001"/>
    <n v="1.30467645558681"/>
    <n v="12547.237758761399"/>
    <n v="3.5693247144592002"/>
    <n v="0.71"/>
    <n v="8908.5388087205793"/>
    <n v="2.5342205472660302"/>
    <n v="4093"/>
    <n v="1.1200000000000001"/>
    <n v="1.29"/>
    <n v="1.9E-2"/>
    <n v="0.71"/>
    <n v="17.102369899829"/>
    <d v="1900-01-11T05:11:01"/>
    <n v="43400"/>
    <n v="3.8970681454953602"/>
    <n v="212.85492626470199"/>
    <n v="0"/>
    <n v="108826.51855265758"/>
  </r>
  <r>
    <s v="STND-61771"/>
    <s v="PetSmart, Inc"/>
    <s v="PetSmart #1372 - 2590 Sutton Rd - Hoffman Estates"/>
    <x v="0"/>
    <s v="Indoor Lighting"/>
    <x v="14"/>
    <n v="0"/>
    <n v="13413.252"/>
    <n v="2.6799230000000001"/>
    <x v="0"/>
    <x v="0"/>
    <n v="12.215978499877799"/>
    <s v="Qty / 1,000"/>
    <m/>
    <s v="Private-Lighting"/>
    <x v="0"/>
    <n v="3"/>
    <n v="1"/>
    <s v="Lighting"/>
    <n v="0.91633259480590001"/>
    <n v="1.30467645558681"/>
    <n v="12291.000009945399"/>
    <n v="3.49643244088556"/>
    <n v="0.71"/>
    <n v="8726.6100070612501"/>
    <n v="2.4824670330287502"/>
    <n v="4093"/>
    <n v="1.1200000000000001"/>
    <n v="1.29"/>
    <n v="1.9E-2"/>
    <n v="0.71"/>
    <n v="17.102369899829"/>
    <d v="1900-01-11T05:11:01"/>
    <n v="43400"/>
    <n v="3.81748273925708"/>
    <n v="208.508035883003"/>
    <n v="0"/>
    <n v="106604.08022307868"/>
  </r>
  <r>
    <s v="STND-61772"/>
    <s v="PetSmart, Inc"/>
    <s v="PetSmart #1189 - 1526 W Lane Rd - Machesney Park"/>
    <x v="0"/>
    <s v="Indoor Lighting"/>
    <x v="14"/>
    <n v="0"/>
    <n v="238.376"/>
    <n v="4.7627000000000003E-2"/>
    <x v="0"/>
    <x v="0"/>
    <n v="12.215978499877799"/>
    <s v="Qty / 1,000"/>
    <m/>
    <s v="Private-Lighting"/>
    <x v="0"/>
    <n v="3"/>
    <n v="1"/>
    <s v="Lighting"/>
    <n v="0.91633259480590001"/>
    <n v="1.30467645558681"/>
    <n v="218.431698619451"/>
    <n v="6.2137825550232798E-2"/>
    <n v="0.71"/>
    <n v="155.08650601981"/>
    <n v="4.4117856140665303E-2"/>
    <n v="4093"/>
    <n v="1.1200000000000001"/>
    <n v="1.29"/>
    <n v="1.9E-2"/>
    <n v="0.71"/>
    <n v="17.102369899829"/>
    <d v="1900-01-11T05:11:01"/>
    <n v="43400"/>
    <n v="6.7843460585470902E-2"/>
    <n v="3.70553774443712"/>
    <n v="0"/>
    <n v="1894.5334231591678"/>
  </r>
  <r>
    <s v="STND-61772"/>
    <s v="PetSmart, Inc"/>
    <s v="PetSmart #1189 - 1526 W Lane Rd - Machesney Park"/>
    <x v="0"/>
    <s v="Indoor Lighting"/>
    <x v="14"/>
    <n v="0"/>
    <n v="220.04"/>
    <n v="4.3963000000000002E-2"/>
    <x v="0"/>
    <x v="0"/>
    <n v="12.215978499877799"/>
    <s v="Qty / 1,000"/>
    <m/>
    <s v="Private-Lighting"/>
    <x v="0"/>
    <n v="3"/>
    <n v="1"/>
    <s v="Lighting"/>
    <n v="0.91633259480590001"/>
    <n v="1.30467645558681"/>
    <n v="201.62982416109"/>
    <n v="5.7357491016962803E-2"/>
    <n v="0.71"/>
    <n v="143.15717515437399"/>
    <n v="4.0723818622043599E-2"/>
    <n v="4093"/>
    <n v="1.1200000000000001"/>
    <n v="1.29"/>
    <n v="1.9E-2"/>
    <n v="0.71"/>
    <n v="17.102369899829"/>
    <d v="1900-01-11T05:11:01"/>
    <n v="43400"/>
    <n v="6.2624184973209707E-2"/>
    <n v="3.42050594558992"/>
    <n v="0"/>
    <n v="1748.8049737890728"/>
  </r>
  <r>
    <s v="STND-61772"/>
    <s v="PetSmart, Inc"/>
    <s v="PetSmart #1189 - 1526 W Lane Rd - Machesney Park"/>
    <x v="0"/>
    <s v="Indoor Lighting"/>
    <x v="14"/>
    <n v="0"/>
    <n v="23136.256000000001"/>
    <n v="4.622547"/>
    <x v="0"/>
    <x v="0"/>
    <n v="12.215978499877799"/>
    <s v="Qty / 1,000"/>
    <m/>
    <s v="Private-Lighting"/>
    <x v="0"/>
    <n v="3"/>
    <n v="1"/>
    <s v="Lighting"/>
    <n v="0.91633259480590001"/>
    <n v="1.30467645558681"/>
    <n v="21200.505494573601"/>
    <n v="6.0309282357434304"/>
    <n v="0.71"/>
    <n v="15052.3589011472"/>
    <n v="4.2819590473778302"/>
    <n v="4093"/>
    <n v="1.1200000000000001"/>
    <n v="1.29"/>
    <n v="1.9E-2"/>
    <n v="0.71"/>
    <n v="17.102369899829"/>
    <d v="1900-01-11T05:11:01"/>
    <n v="43400"/>
    <n v="6.5847016440041797"/>
    <n v="359.65143249723002"/>
    <n v="0"/>
    <n v="183879.29270885841"/>
  </r>
  <r>
    <s v="STND-61773"/>
    <s v="PetSmart, Inc"/>
    <s v="PetSmart #426 - 976 N Rt 59 - Aurora"/>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400"/>
    <n v="0.109593392059206"/>
    <n v="5.9858698598544198"/>
    <n v="0"/>
    <n v="3060.4007564623889"/>
  </r>
  <r>
    <s v="STND-61773"/>
    <s v="PetSmart, Inc"/>
    <s v="PetSmart #426 - 976 N Rt 59 - Aurora"/>
    <x v="0"/>
    <s v="Indoor Lighting"/>
    <x v="14"/>
    <n v="0"/>
    <n v="12276.38"/>
    <n v="2.4527800000000002"/>
    <x v="0"/>
    <x v="0"/>
    <n v="12.215978499877799"/>
    <s v="Qty / 1,000"/>
    <m/>
    <s v="Private-Lighting"/>
    <x v="0"/>
    <n v="3"/>
    <n v="1"/>
    <s v="Lighting"/>
    <n v="0.91633259480590001"/>
    <n v="1.30467645558681"/>
    <n v="11249.2471402233"/>
    <n v="3.2000843167342099"/>
    <n v="0.71"/>
    <n v="7986.9654695585104"/>
    <n v="2.2720598648812902"/>
    <n v="4093"/>
    <n v="1.1200000000000001"/>
    <n v="1.29"/>
    <n v="1.9E-2"/>
    <n v="0.71"/>
    <n v="17.102369899829"/>
    <d v="1900-01-11T05:11:01"/>
    <n v="43400"/>
    <n v="3.49392326316651"/>
    <n v="190.83544255735899"/>
    <n v="0"/>
    <n v="97568.598455393163"/>
  </r>
  <r>
    <s v="STND-61773"/>
    <s v="PetSmart, Inc"/>
    <s v="PetSmart #426 - 976 N Rt 59 - Aurora"/>
    <x v="0"/>
    <s v="Indoor Lighting"/>
    <x v="14"/>
    <n v="0"/>
    <n v="16049.144"/>
    <n v="3.206566"/>
    <x v="0"/>
    <x v="0"/>
    <n v="12.215978499877799"/>
    <s v="Qty / 1,000"/>
    <m/>
    <s v="Private-Lighting"/>
    <x v="0"/>
    <n v="3"/>
    <n v="1"/>
    <s v="Lighting"/>
    <n v="0.91633259480590001"/>
    <n v="1.30467645558681"/>
    <n v="14706.3537659335"/>
    <n v="4.18353116348516"/>
    <n v="0.71"/>
    <n v="10441.5111738128"/>
    <n v="2.97030712607447"/>
    <n v="4093"/>
    <n v="1.1200000000000001"/>
    <n v="1.29"/>
    <n v="1.9E-2"/>
    <n v="0.71"/>
    <n v="17.102369899829"/>
    <d v="1900-01-11T05:11:01"/>
    <n v="43400"/>
    <n v="4.56767241345689"/>
    <n v="249.48278710065799"/>
    <n v="0"/>
    <n v="127553.27600553096"/>
  </r>
  <r>
    <s v="STND-61773"/>
    <s v="PetSmart, Inc"/>
    <s v="PetSmart #426 - 976 N Rt 59 - Aurora"/>
    <x v="0"/>
    <s v="Indoor Lighting"/>
    <x v="14"/>
    <n v="0"/>
    <n v="953.505"/>
    <n v="0.19050700000000001"/>
    <x v="0"/>
    <x v="0"/>
    <n v="12.215978499877799"/>
    <s v="Qty / 1,000"/>
    <m/>
    <s v="Private-Lighting"/>
    <x v="0"/>
    <n v="3"/>
    <n v="1"/>
    <s v="Lighting"/>
    <n v="0.91633259480590001"/>
    <n v="1.30467645558681"/>
    <n v="873.727710810399"/>
    <n v="0.24854999752447601"/>
    <n v="0.71"/>
    <n v="620.34667467538395"/>
    <n v="0.17647049824237801"/>
    <n v="4093"/>
    <n v="1.1200000000000001"/>
    <n v="1.29"/>
    <n v="1.9E-2"/>
    <n v="0.71"/>
    <n v="17.102369899829"/>
    <d v="1900-01-11T05:11:01"/>
    <n v="43400"/>
    <n v="0.27137241786709898"/>
    <n v="14.822166522676399"/>
    <n v="0"/>
    <n v="7578.141640305178"/>
  </r>
  <r>
    <s v="STND-61774"/>
    <s v="Swami Shriji Krupa Inc"/>
    <s v="Swami Shriji Krupa Inc - 12100 S Ridgeland Ave - Palos Heights"/>
    <x v="0"/>
    <s v="Indoor Lighting"/>
    <x v="0"/>
    <n v="0"/>
    <n v="3533.9670000000001"/>
    <n v="0.71683200000000002"/>
    <x v="0"/>
    <x v="0"/>
    <n v="9.1274187659729797"/>
    <s v="Qty / 1,000"/>
    <m/>
    <s v="Private-Lighting"/>
    <x v="0"/>
    <n v="3"/>
    <n v="1"/>
    <s v="Lighting"/>
    <n v="0.91633259480590001"/>
    <n v="1.30467645558681"/>
    <n v="3238.2891510684199"/>
    <n v="0.935233833011202"/>
    <n v="0.71"/>
    <n v="2299.1852972585798"/>
    <n v="0.66401602143795302"/>
    <n v="5478"/>
    <n v="1.1200000000000001"/>
    <n v="1.31"/>
    <n v="2.1999999999999999E-2"/>
    <n v="0.95"/>
    <n v="12.7783862723622"/>
    <d v="1900-01-08T03:03:29"/>
    <n v="43346"/>
    <n v="0.75149363841800099"/>
    <n v="63.609251181701097"/>
    <n v="0"/>
    <n v="20985.627028647126"/>
  </r>
  <r>
    <s v="STND-61774"/>
    <s v="Swami Shriji Krupa Inc"/>
    <s v="Swami Shriji Krupa Inc - 12100 S Ridgeland Ave - Palos Heights"/>
    <x v="0"/>
    <s v="Indoor Lighting"/>
    <x v="0"/>
    <n v="0"/>
    <n v="24326.702000000001"/>
    <n v="4.9344429999999999"/>
    <x v="0"/>
    <x v="0"/>
    <n v="9.1274187659729797"/>
    <s v="Qty / 1,000"/>
    <m/>
    <s v="Private-Lighting"/>
    <x v="0"/>
    <n v="3"/>
    <n v="1"/>
    <s v="Lighting"/>
    <n v="0.91633259480590001"/>
    <n v="1.30467645558681"/>
    <n v="22291.3499667299"/>
    <n v="6.4378516035351296"/>
    <n v="0.71"/>
    <n v="15826.8584763782"/>
    <n v="4.5708746385099399"/>
    <n v="5478"/>
    <n v="1.1200000000000001"/>
    <n v="1.31"/>
    <n v="2.1999999999999999E-2"/>
    <n v="0.95"/>
    <n v="12.7783862723622"/>
    <d v="1900-01-08T03:03:29"/>
    <n v="43346"/>
    <n v="5.1730426705786501"/>
    <n v="437.86580291790801"/>
    <n v="0"/>
    <n v="144458.36506369291"/>
  </r>
  <r>
    <s v="STND-61774"/>
    <s v="Swami Shriji Krupa Inc"/>
    <s v="Swami Shriji Krupa Inc - 12100 S Ridgeland Ave - Palos Heights"/>
    <x v="1"/>
    <s v="Outdoor &amp; Garage Lighting"/>
    <x v="1"/>
    <n v="0"/>
    <n v="8972.49"/>
    <n v="0"/>
    <x v="0"/>
    <x v="0"/>
    <n v="10.1978380583316"/>
    <s v="Qty / 1,000"/>
    <m/>
    <s v="Private-Lighting"/>
    <x v="0"/>
    <n v="3"/>
    <n v="1"/>
    <s v="Lighting"/>
    <n v="0.91633259480590001"/>
    <n v="1.30467645558681"/>
    <n v="8221.7850435699893"/>
    <n v="0"/>
    <n v="0.71"/>
    <n v="5837.4673809346896"/>
    <n v="0"/>
    <n v="4903"/>
    <n v="1"/>
    <n v="1"/>
    <n v="0"/>
    <n v="0"/>
    <n v="14.276973281664301"/>
    <d v="1900-01-09T04:44:53"/>
    <n v="43346"/>
    <n v="0"/>
    <n v="0"/>
    <n v="0"/>
    <n v="59529.547021565064"/>
  </r>
  <r>
    <s v="STND-61774"/>
    <s v="Swami Shriji Krupa Inc"/>
    <s v="Swami Shriji Krupa Inc - 12100 S Ridgeland Ave - Palos Heights"/>
    <x v="1"/>
    <s v="Outdoor &amp; Garage Lighting"/>
    <x v="1"/>
    <n v="0"/>
    <n v="4486.2449999999999"/>
    <n v="0"/>
    <x v="0"/>
    <x v="0"/>
    <n v="10.1978380583316"/>
    <s v="Qty / 1,000"/>
    <m/>
    <s v="Private-Lighting"/>
    <x v="0"/>
    <n v="3"/>
    <n v="1"/>
    <s v="Lighting"/>
    <n v="0.91633259480590001"/>
    <n v="1.30467645558681"/>
    <n v="4110.8925217849901"/>
    <n v="0"/>
    <n v="0.71"/>
    <n v="2918.7336904673498"/>
    <n v="0"/>
    <n v="4903"/>
    <n v="1"/>
    <n v="1"/>
    <n v="0"/>
    <n v="0"/>
    <n v="14.276973281664301"/>
    <d v="1900-01-09T04:44:53"/>
    <n v="43346"/>
    <n v="0"/>
    <n v="0"/>
    <n v="0"/>
    <n v="29764.773510782583"/>
  </r>
  <r>
    <s v="STND-61774"/>
    <s v="Swami Shriji Krupa Inc"/>
    <s v="Swami Shriji Krupa Inc - 12100 S Ridgeland Ave - Palos Heights"/>
    <x v="1"/>
    <s v="Outdoor &amp; Garage Lighting"/>
    <x v="1"/>
    <n v="0"/>
    <n v="10002.120000000001"/>
    <n v="0"/>
    <x v="0"/>
    <x v="0"/>
    <n v="10.1978380583316"/>
    <s v="Qty / 1,000"/>
    <m/>
    <s v="Private-Lighting"/>
    <x v="0"/>
    <n v="3"/>
    <n v="1"/>
    <s v="Lighting"/>
    <n v="0.91633259480590001"/>
    <n v="1.30467645558681"/>
    <n v="9165.2685731599904"/>
    <n v="0"/>
    <n v="0.71"/>
    <n v="6507.3406869435903"/>
    <n v="0"/>
    <n v="4903"/>
    <n v="1"/>
    <n v="1"/>
    <n v="0"/>
    <n v="0"/>
    <n v="14.276973281664301"/>
    <d v="1900-01-09T04:44:53"/>
    <n v="43346"/>
    <n v="0"/>
    <n v="0"/>
    <n v="0"/>
    <n v="66360.80651584304"/>
  </r>
  <r>
    <s v="STND-61775"/>
    <s v="CPS-IL, LLC"/>
    <s v="CPS-IL LLC - 80 Internationale Blvd Unit C - Glendale Heights"/>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371"/>
    <n v="3.0565159659772401"/>
    <n v="0"/>
    <n v="0"/>
    <n v="288260.03878886497"/>
  </r>
  <r>
    <s v="STND-61777"/>
    <s v="CFM-VR-Tesco, LLC"/>
    <s v="CFM/VR - Tesco LLC - 1875 Fox Ln - Elgin"/>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371"/>
    <n v="3.0565159659772401"/>
    <n v="0"/>
    <n v="0"/>
    <n v="288260.03878886497"/>
  </r>
  <r>
    <s v="STND-61778"/>
    <s v="Forest Ridge School District 142"/>
    <s v="Forest Ridge School District 142 - 5800 151st St - Oak Forest"/>
    <x v="0"/>
    <s v="Indoor Lighting"/>
    <x v="12"/>
    <n v="0"/>
    <n v="53954.455999999998"/>
    <n v="14.712192"/>
    <x v="0"/>
    <x v="1"/>
    <n v="15"/>
    <s v="Qty / 1,000"/>
    <m/>
    <s v="Public-Lighting"/>
    <x v="0"/>
    <n v="2"/>
    <n v="1"/>
    <s v="Lighting"/>
    <n v="0.98996686498346598"/>
    <n v="2.5626279547341602"/>
    <n v="53413.1236582083"/>
    <n v="37.701874494616298"/>
    <n v="0.71"/>
    <n v="37923.317797327902"/>
    <n v="26.768330891177602"/>
    <n v="2979"/>
    <n v="1.17333333333333"/>
    <n v="1.323"/>
    <n v="2.1333333333333301E-2"/>
    <n v="0.72"/>
    <n v="23.497818059751602"/>
    <d v="1900-01-15T18:49:11"/>
    <n v="43453"/>
    <n v="39.579527268220701"/>
    <n v="971.14770287651504"/>
    <n v="0"/>
    <n v="568849.76695991855"/>
  </r>
  <r>
    <s v="STND-61779"/>
    <s v="Concorde Banquets Inc"/>
    <s v="Concorde Banquets - 20922 N Rand Rd - Kildeer"/>
    <x v="0"/>
    <s v="Indoor Lighting"/>
    <x v="13"/>
    <n v="0"/>
    <n v="29005.412"/>
    <n v="3.9640599999999999"/>
    <x v="0"/>
    <x v="0"/>
    <n v="8.9750493627714896"/>
    <s v="Qty / 1,000"/>
    <m/>
    <s v="Private-Lighting"/>
    <x v="0"/>
    <n v="3"/>
    <n v="1"/>
    <s v="Lighting"/>
    <n v="0.91633259480590001"/>
    <n v="1.30467645558681"/>
    <n v="26578.604441374198"/>
    <n v="5.1718157505334403"/>
    <n v="0.71"/>
    <n v="18870.8091533757"/>
    <n v="3.6719891828787401"/>
    <n v="5571"/>
    <n v="1.17"/>
    <n v="1.31"/>
    <n v="2.1000000000000001E-2"/>
    <n v="0.68"/>
    <n v="12.565069107880101"/>
    <d v="1900-01-07T23:24:04"/>
    <n v="43362"/>
    <n v="5.8058102273612899"/>
    <n v="477.05187458876702"/>
    <n v="0"/>
    <n v="169366.44366698698"/>
  </r>
  <r>
    <s v="STND-61779"/>
    <s v="Concorde Banquets Inc"/>
    <s v="Concorde Banquets - 20922 N Rand Rd - Kildeer"/>
    <x v="62"/>
    <s v="Indoor Lighting"/>
    <x v="13"/>
    <n v="0"/>
    <n v="5396.9620000000004"/>
    <n v="0.73758199999999996"/>
    <x v="0"/>
    <x v="0"/>
    <n v="8.9750493627714896"/>
    <s v="Qty / 1,000"/>
    <m/>
    <s v="Private-Lighting"/>
    <x v="0"/>
    <n v="3"/>
    <n v="1"/>
    <s v="Lighting"/>
    <n v="0.91633259480590001"/>
    <n v="1.30467645558681"/>
    <n v="4945.4121935288404"/>
    <n v="0.96230586946462804"/>
    <n v="0.71"/>
    <n v="3511.2426574054798"/>
    <n v="0.68323716731988604"/>
    <n v="5571"/>
    <n v="1.17"/>
    <n v="1.31"/>
    <n v="2.1000000000000001E-2"/>
    <n v="0.68"/>
    <n v="12.565069107880101"/>
    <d v="1900-01-07T23:24:04"/>
    <n v="43362"/>
    <n v="1.0802715193810399"/>
    <n v="88.763808601799695"/>
    <n v="0"/>
    <n v="31513.576174883125"/>
  </r>
  <r>
    <s v="STND-61780"/>
    <s v="Liberty Baptist Church of Chicago"/>
    <s v="Liberty Baptist Church - 4849 S King Dr - Chicago"/>
    <x v="1"/>
    <s v="Outdoor &amp; Garage Lighting"/>
    <x v="1"/>
    <n v="0"/>
    <n v="5412.9120000000003"/>
    <n v="0"/>
    <x v="0"/>
    <x v="0"/>
    <n v="10.1978380583316"/>
    <s v="Qty / 1,000"/>
    <m/>
    <s v="Private-Lighting"/>
    <x v="0"/>
    <n v="3"/>
    <n v="1"/>
    <s v="Lighting"/>
    <n v="0.91633259480590001"/>
    <n v="1.30467645558681"/>
    <n v="4960.02769841599"/>
    <n v="0"/>
    <n v="0.71"/>
    <n v="3521.6196658753502"/>
    <n v="0"/>
    <n v="4903"/>
    <n v="1"/>
    <n v="1"/>
    <n v="0"/>
    <n v="0"/>
    <n v="14.276973281664301"/>
    <d v="1900-01-09T04:44:53"/>
    <n v="43449"/>
    <n v="0"/>
    <n v="0"/>
    <n v="0"/>
    <n v="35912.907055632655"/>
  </r>
  <r>
    <s v="STND-61785"/>
    <s v="7-Eleven Inc"/>
    <s v="7-Eleven Inc - 20502 Milwaukee Avenue - Deerfield"/>
    <x v="3"/>
    <s v="Refrigeration"/>
    <x v="4"/>
    <n v="0"/>
    <n v="4668.84"/>
    <n v="0.55559999999999998"/>
    <x v="2"/>
    <x v="0"/>
    <n v="8.6177180282661094"/>
    <s v="ΔkWpeak / CF"/>
    <n v="0.69"/>
    <s v="Private-Non-Lighting"/>
    <x v="2"/>
    <n v="3"/>
    <n v="1"/>
    <s v="Non-Lighting"/>
    <n v="0.98952339343681495"/>
    <n v="0.43468415683807998"/>
    <n v="4619.9264002135396"/>
    <n v="0.241510517539237"/>
    <n v="0.7"/>
    <n v="3233.94848014948"/>
    <n v="0.16905736227746601"/>
    <n v="7616"/>
    <n v="1.1100000000000001"/>
    <n v="1.29"/>
    <n v="2.1999999999999999E-2"/>
    <n v="0.76"/>
    <n v="9.1911764705882408"/>
    <d v="1900-01-05T13:33:47"/>
    <n v="43297"/>
    <n v="0.35001524281048901"/>
    <n v="0"/>
    <n v="0"/>
    <n v="27869.256119867958"/>
  </r>
  <r>
    <s v="STND-61785"/>
    <s v="7-Eleven Inc"/>
    <s v="7-Eleven Inc - 20502 Milwaukee Avenue - Deerfield"/>
    <x v="15"/>
    <s v="Refrigeration"/>
    <x v="4"/>
    <n v="0"/>
    <n v="18408.599999999999"/>
    <n v="2.1"/>
    <x v="2"/>
    <x v="0"/>
    <n v="15"/>
    <s v="ΔkWpeak"/>
    <m/>
    <s v="Private-Non-Lighting"/>
    <x v="2"/>
    <n v="3"/>
    <n v="1"/>
    <s v="Non-Lighting"/>
    <n v="0.98952339343681495"/>
    <n v="0.43468415683807998"/>
    <n v="18215.740340421002"/>
    <n v="0.91283672935996896"/>
    <n v="0.7"/>
    <n v="12751.0182382947"/>
    <n v="0.63898571055197795"/>
    <n v="7616"/>
    <n v="1.1100000000000001"/>
    <n v="1.29"/>
    <n v="2.1999999999999999E-2"/>
    <n v="0.76"/>
    <n v="9.1911764705882408"/>
    <d v="1900-01-05T13:33:47"/>
    <n v="43297"/>
    <n v="0.91283672935996896"/>
    <n v="0"/>
    <n v="0"/>
    <n v="191265.27357442051"/>
  </r>
  <r>
    <s v="STND-61786"/>
    <s v="Vapor Bus International, a divison of"/>
    <s v="Westinghouse Air Brake Technologies, Vapor Bus International, a division of -  1010 Johnson Dr. - Buffalo Grove"/>
    <x v="0"/>
    <s v="Indoor Lighting"/>
    <x v="10"/>
    <n v="0"/>
    <n v="9821.1010000000006"/>
    <n v="1.7564040000000001"/>
    <x v="0"/>
    <x v="0"/>
    <n v="10.827197921178"/>
    <s v="Qty / 1,000"/>
    <m/>
    <s v="Private-Lighting"/>
    <x v="0"/>
    <n v="3"/>
    <n v="1"/>
    <s v="Lighting"/>
    <n v="0.91633259480590001"/>
    <n v="1.30467645558681"/>
    <n v="8999.3949631808191"/>
    <n v="2.2915389452984898"/>
    <n v="0.71"/>
    <n v="6389.5704238583803"/>
    <n v="1.6269926511619299"/>
    <n v="4618"/>
    <n v="1.02"/>
    <n v="1.04"/>
    <n v="1.2E-2"/>
    <n v="0.81"/>
    <n v="15.158077089649201"/>
    <d v="1900-01-09T19:51:10"/>
    <n v="43324"/>
    <n v="2.7202504098984899"/>
    <n v="105.875234860951"/>
    <n v="0"/>
    <n v="69181.14361041988"/>
  </r>
  <r>
    <s v="STND-61786"/>
    <s v="Vapor Bus International, a divison of"/>
    <s v="Westinghouse Air Brake Technologies, Vapor Bus International, a division of -  1010 Johnson Dr. - Buffalo Grove"/>
    <x v="1"/>
    <s v="Outdoor &amp; Garage Lighting"/>
    <x v="1"/>
    <n v="0"/>
    <n v="3285.01"/>
    <n v="0"/>
    <x v="0"/>
    <x v="0"/>
    <n v="10.1978380583316"/>
    <s v="Qty / 1,000"/>
    <m/>
    <s v="Private-Lighting"/>
    <x v="0"/>
    <n v="3"/>
    <n v="1"/>
    <s v="Lighting"/>
    <n v="0.91633259480590001"/>
    <n v="1.30467645558681"/>
    <n v="3010.16173726333"/>
    <n v="0"/>
    <n v="0.71"/>
    <n v="2137.2148334569602"/>
    <n v="0"/>
    <n v="4903"/>
    <n v="1"/>
    <n v="1"/>
    <n v="0"/>
    <n v="0"/>
    <n v="14.276973281664301"/>
    <d v="1900-01-09T04:44:53"/>
    <n v="43324"/>
    <n v="0"/>
    <n v="0"/>
    <n v="0"/>
    <n v="21794.970767458221"/>
  </r>
  <r>
    <s v="STND-61786"/>
    <s v="Vapor Bus International, a divison of"/>
    <s v="Westinghouse Air Brake Technologies, Vapor Bus International, a division of -  1010 Johnson Dr. - Buffalo Grove"/>
    <x v="1"/>
    <s v="Outdoor &amp; Garage Lighting"/>
    <x v="1"/>
    <n v="0"/>
    <n v="9855.0300000000007"/>
    <n v="0"/>
    <x v="0"/>
    <x v="0"/>
    <n v="10.1978380583316"/>
    <s v="Qty / 1,000"/>
    <m/>
    <s v="Private-Lighting"/>
    <x v="0"/>
    <n v="3"/>
    <n v="1"/>
    <s v="Lighting"/>
    <n v="0.91633259480590001"/>
    <n v="1.30467645558681"/>
    <n v="9030.48521178999"/>
    <n v="0"/>
    <n v="0.71"/>
    <n v="6411.6445003708895"/>
    <n v="0"/>
    <n v="4903"/>
    <n v="1"/>
    <n v="1"/>
    <n v="0"/>
    <n v="0"/>
    <n v="14.276973281664301"/>
    <d v="1900-01-09T04:44:53"/>
    <n v="43324"/>
    <n v="0"/>
    <n v="0"/>
    <n v="0"/>
    <n v="65384.912302374752"/>
  </r>
  <r>
    <s v="STND-61787"/>
    <s v="South Holland Motel LLC"/>
    <s v="South Holland Motel LLC - 17225 S Halsted St - South Holland"/>
    <x v="1"/>
    <s v="Outdoor &amp; Garage Lighting"/>
    <x v="1"/>
    <n v="0"/>
    <n v="33046.22"/>
    <n v="0"/>
    <x v="0"/>
    <x v="0"/>
    <n v="10.1978380583316"/>
    <s v="Qty / 1,000"/>
    <m/>
    <s v="Private-Lighting"/>
    <x v="0"/>
    <n v="3"/>
    <n v="1"/>
    <s v="Lighting"/>
    <n v="0.91633259480590001"/>
    <n v="1.30467645558681"/>
    <n v="30281.328521126601"/>
    <n v="0"/>
    <n v="0.71"/>
    <n v="21499.743249999901"/>
    <n v="0"/>
    <n v="4903"/>
    <n v="1"/>
    <n v="1"/>
    <n v="0"/>
    <n v="0"/>
    <n v="14.276973281664301"/>
    <d v="1900-01-09T04:44:53"/>
    <n v="43441"/>
    <n v="0"/>
    <n v="0"/>
    <n v="0"/>
    <n v="219250.89995920693"/>
  </r>
  <r>
    <s v="STND-61787"/>
    <s v="South Holland Motel LLC"/>
    <s v="South Holland Motel LLC - 17225 S Halsted St - South Holland"/>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441"/>
    <n v="0"/>
    <n v="0"/>
    <n v="0"/>
    <n v="29276.826404048443"/>
  </r>
  <r>
    <s v="STND-61788"/>
    <s v="Dixie Warehousing &amp; Storage Inc"/>
    <s v="Dixie Warehousing and Storage - 25621 S Dixie Highway - Crete"/>
    <x v="1"/>
    <s v="Outdoor &amp; Garage Lighting"/>
    <x v="1"/>
    <n v="0"/>
    <n v="21842.865000000002"/>
    <n v="0"/>
    <x v="0"/>
    <x v="0"/>
    <n v="10.1978380583316"/>
    <s v="Qty / 1,000"/>
    <m/>
    <s v="Private-Lighting"/>
    <x v="0"/>
    <n v="3"/>
    <n v="1"/>
    <s v="Lighting"/>
    <n v="0.91633259480590001"/>
    <n v="1.30467645558681"/>
    <n v="20015.329163445"/>
    <n v="0"/>
    <n v="0.71"/>
    <n v="14210.883706045901"/>
    <n v="0"/>
    <n v="4903"/>
    <n v="1"/>
    <n v="1"/>
    <n v="0"/>
    <n v="0"/>
    <n v="14.276973281664301"/>
    <d v="1900-01-09T04:44:53"/>
    <n v="43391"/>
    <n v="0"/>
    <n v="0"/>
    <n v="0"/>
    <n v="144920.2907000393"/>
  </r>
  <r>
    <s v="STND-61788"/>
    <s v="Dixie Warehousing &amp; Storage Inc"/>
    <s v="Dixie Warehousing and Storage - 25621 S Dixie Highway - Crete"/>
    <x v="1"/>
    <s v="Outdoor &amp; Garage Lighting"/>
    <x v="1"/>
    <n v="0"/>
    <n v="960.98800000000006"/>
    <n v="0"/>
    <x v="0"/>
    <x v="0"/>
    <n v="10.1978380583316"/>
    <s v="Qty / 1,000"/>
    <m/>
    <s v="Private-Lighting"/>
    <x v="0"/>
    <n v="3"/>
    <n v="1"/>
    <s v="Lighting"/>
    <n v="0.91633259480590001"/>
    <n v="1.30467645558681"/>
    <n v="880.58462761733199"/>
    <n v="0"/>
    <n v="0.71"/>
    <n v="625.21508560830603"/>
    <n v="0"/>
    <n v="4903"/>
    <n v="1"/>
    <n v="1"/>
    <n v="0"/>
    <n v="0"/>
    <n v="14.276973281664301"/>
    <d v="1900-01-09T04:44:53"/>
    <n v="43391"/>
    <n v="0"/>
    <n v="0"/>
    <n v="0"/>
    <n v="6375.8421946594326"/>
  </r>
  <r>
    <s v="STND-61788"/>
    <s v="Dixie Warehousing &amp; Storage Inc"/>
    <s v="Dixie Warehousing and Storage - 25621 S Dixie Highway - Crete"/>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91"/>
    <n v="0"/>
    <n v="0"/>
    <n v="0"/>
    <n v="3187.9210973297163"/>
  </r>
  <r>
    <s v="STND-61789"/>
    <s v="Koch Meta Co dba Koch Poultry"/>
    <s v="Koch Foods - 2155 Rose St - Franklin Park"/>
    <x v="0"/>
    <s v="Indoor Lighting"/>
    <x v="8"/>
    <n v="0"/>
    <n v="200427.87"/>
    <n v="31.719756"/>
    <x v="0"/>
    <x v="0"/>
    <n v="9.5383441434566993"/>
    <s v="Qty / 1,000"/>
    <m/>
    <s v="Private-Lighting"/>
    <x v="0"/>
    <n v="2"/>
    <n v="1"/>
    <s v="Lighting"/>
    <n v="0.97902139861649395"/>
    <n v="0.93591656730105399"/>
    <n v="196223.17360912499"/>
    <n v="29.687045151147"/>
    <n v="0.71"/>
    <n v="139318.45326247899"/>
    <n v="21.0778020573144"/>
    <n v="5242"/>
    <n v="1"/>
    <n v="1.22"/>
    <n v="1.0999999999999999E-2"/>
    <n v="0.68"/>
    <n v="13.3536818008394"/>
    <d v="1900-01-08T12:55:13"/>
    <n v="43394"/>
    <n v="35.784769950755802"/>
    <n v="2158.4549097003701"/>
    <n v="0"/>
    <n v="1328867.3527516124"/>
  </r>
  <r>
    <s v="STND-61789"/>
    <s v="Koch Meta Co dba Koch Poultry"/>
    <s v="Koch Foods - 2155 Rose St - Franklin Park"/>
    <x v="0"/>
    <s v="Indoor Lighting"/>
    <x v="8"/>
    <n v="0"/>
    <n v="13010.644"/>
    <n v="2.0590670000000002"/>
    <x v="0"/>
    <x v="0"/>
    <n v="9.5383441434566993"/>
    <s v="Qty / 1,000"/>
    <m/>
    <s v="Private-Lighting"/>
    <x v="0"/>
    <n v="2"/>
    <n v="1"/>
    <s v="Lighting"/>
    <n v="0.97902139861649395"/>
    <n v="0.93591656730105399"/>
    <n v="12737.698885781299"/>
    <n v="1.92711491848288"/>
    <n v="0.71"/>
    <n v="9043.7662089047208"/>
    <n v="1.36825159212284"/>
    <n v="5242"/>
    <n v="1"/>
    <n v="1.22"/>
    <n v="1.0999999999999999E-2"/>
    <n v="0.68"/>
    <n v="13.3536818008394"/>
    <d v="1900-01-08T12:55:13"/>
    <n v="43394"/>
    <n v="2.3229446944104102"/>
    <n v="140.114687743594"/>
    <n v="0"/>
    <n v="86262.554453497942"/>
  </r>
  <r>
    <s v="STND-61789"/>
    <s v="Koch Meta Co dba Koch Poultry"/>
    <s v="Koch Foods - 2155 Rose St - Franklin Park"/>
    <x v="7"/>
    <s v="Indoor Lighting"/>
    <x v="8"/>
    <n v="0"/>
    <n v="48819.794000000002"/>
    <n v="25.091313"/>
    <x v="0"/>
    <x v="0"/>
    <n v="8"/>
    <s v="Qty / 1,000"/>
    <m/>
    <s v="Private-Lighting"/>
    <x v="0"/>
    <n v="2"/>
    <n v="1"/>
    <s v="Lighting"/>
    <n v="0.97902139861649395"/>
    <n v="0.93591656730105399"/>
    <n v="47795.623002049098"/>
    <n v="23.483375532036298"/>
    <n v="0.71"/>
    <n v="33934.892331454903"/>
    <n v="16.673196627745799"/>
    <n v="5242"/>
    <n v="1"/>
    <n v="1.22"/>
    <n v="1.0999999999999999E-2"/>
    <n v="0.68"/>
    <n v="13.3536818008394"/>
    <d v="1900-01-08T12:55:13"/>
    <n v="43394"/>
    <n v="36.318242394117398"/>
    <n v="525.75185302253999"/>
    <n v="0"/>
    <n v="271479.13865163922"/>
  </r>
  <r>
    <s v="STND-61790"/>
    <s v="Ferguson Enterprises, Inc"/>
    <s v="Ferguson - 884 S Rohlwing Rd - Addison"/>
    <x v="7"/>
    <s v="Indoor Lighting"/>
    <x v="8"/>
    <n v="0"/>
    <n v="1509.6959999999999"/>
    <n v="0.77592000000000005"/>
    <x v="0"/>
    <x v="0"/>
    <n v="8"/>
    <s v="Qty / 1,000"/>
    <m/>
    <s v="Private-Lighting"/>
    <x v="0"/>
    <n v="3"/>
    <n v="1"/>
    <s v="Lighting"/>
    <n v="0.91633259480590001"/>
    <n v="1.30467645558681"/>
    <n v="1383.3836530480901"/>
    <n v="1.01232455541891"/>
    <n v="0.71"/>
    <n v="982.20239366414205"/>
    <n v="0.71875043434742902"/>
    <n v="5242"/>
    <n v="1"/>
    <n v="1.22"/>
    <n v="1.0999999999999999E-2"/>
    <n v="0.68"/>
    <n v="13.3536818008394"/>
    <d v="1900-01-08T12:55:13"/>
    <n v="43414"/>
    <n v="1.5656117467041699"/>
    <n v="15.217220183528999"/>
    <n v="0"/>
    <n v="7857.6191493131364"/>
  </r>
  <r>
    <s v="STND-61790"/>
    <s v="Ferguson Enterprises, Inc"/>
    <s v="Ferguson - 884 S Rohlwing Rd - Addison"/>
    <x v="0"/>
    <s v="Indoor Lighting"/>
    <x v="8"/>
    <n v="0"/>
    <n v="10693.68"/>
    <n v="1.6923840000000001"/>
    <x v="0"/>
    <x v="0"/>
    <n v="9.5383441434566993"/>
    <s v="Qty / 1,000"/>
    <m/>
    <s v="Private-Lighting"/>
    <x v="0"/>
    <n v="3"/>
    <n v="1"/>
    <s v="Lighting"/>
    <n v="0.91633259480590001"/>
    <n v="1.30467645558681"/>
    <n v="9798.9675424239504"/>
    <n v="2.2080135586118201"/>
    <n v="0.71"/>
    <n v="6957.2669551210101"/>
    <n v="1.56768962661439"/>
    <n v="5242"/>
    <n v="1"/>
    <n v="1.22"/>
    <n v="1.0999999999999999E-2"/>
    <n v="0.68"/>
    <n v="13.3536818008394"/>
    <d v="1900-01-08T12:55:13"/>
    <n v="43414"/>
    <n v="2.66153996939709"/>
    <n v="107.78864296666301"/>
    <n v="0"/>
    <n v="66360.806515843316"/>
  </r>
  <r>
    <s v="STND-61792"/>
    <s v="645 North Michigan LLC"/>
    <s v="645 North Michigan - 645 N Michigan Ave - Chicago"/>
    <x v="2"/>
    <s v="Energy Management System"/>
    <x v="6"/>
    <n v="47949.599999999999"/>
    <n v="311672.40000000002"/>
    <n v="0"/>
    <x v="1"/>
    <x v="0"/>
    <n v="15"/>
    <s v="NA"/>
    <m/>
    <s v="EMS"/>
    <x v="1"/>
    <n v="2"/>
    <n v="1"/>
    <s v="EMS"/>
    <n v="0.79332965142744905"/>
    <n v="0.53298697738882195"/>
    <n v="247258.95645155601"/>
    <n v="0"/>
    <n v="0.7"/>
    <n v="173081.26951608999"/>
    <n v="0"/>
    <n v="2885"/>
    <n v="1.165"/>
    <n v="1.3779999999999999"/>
    <n v="2.5499999999999998E-2"/>
    <n v="0.55000000000000004"/>
    <n v="24.263431542460999"/>
    <d v="1900-01-16T07:56:40"/>
    <n v="43439"/>
    <n v="0"/>
    <n v="0"/>
    <n v="0"/>
    <n v="2596219.0427413499"/>
  </r>
  <r>
    <s v="STND-61793"/>
    <s v="Great Lakes Warehouse"/>
    <s v="Faure Brothers Greatlakes Warehouse - 700 State St - Calumet City"/>
    <x v="1"/>
    <s v="Outdoor &amp; Garage Lighting"/>
    <x v="1"/>
    <n v="0"/>
    <n v="4044.9749999999999"/>
    <n v="0"/>
    <x v="0"/>
    <x v="0"/>
    <n v="10.1978380583316"/>
    <s v="Qty / 1,000"/>
    <m/>
    <s v="Private-Lighting"/>
    <x v="0"/>
    <n v="3"/>
    <n v="1"/>
    <s v="Lighting"/>
    <n v="0.91633259480590001"/>
    <n v="1.30467645558681"/>
    <n v="3706.5424376749902"/>
    <n v="0"/>
    <n v="0.71"/>
    <n v="2631.6451307492498"/>
    <n v="0"/>
    <n v="4903"/>
    <n v="1"/>
    <n v="1"/>
    <n v="0"/>
    <n v="0"/>
    <n v="14.276973281664301"/>
    <d v="1900-01-09T04:44:53"/>
    <n v="43410"/>
    <n v="0"/>
    <n v="0"/>
    <n v="0"/>
    <n v="26837.090870377739"/>
  </r>
  <r>
    <s v="STND-61794"/>
    <s v="The Conservatory Condominium Association"/>
    <s v="2314 N Lincoln Park The Conservatory - 2314 N Lincoln Park W - Chicago"/>
    <x v="12"/>
    <s v="Variable Speed Drives"/>
    <x v="18"/>
    <n v="0"/>
    <n v="30748.102999999999"/>
    <n v="6.269355"/>
    <x v="6"/>
    <x v="0"/>
    <n v="15"/>
    <s v="ΔkWpeak"/>
    <m/>
    <s v="Private-Non-Lighting"/>
    <x v="2"/>
    <n v="3"/>
    <n v="1"/>
    <s v="Non-Lighting"/>
    <n v="0.98952339343681495"/>
    <n v="0.43468415683807998"/>
    <n v="30425.967222304698"/>
    <n v="2.7251892920935998"/>
    <n v="0.7"/>
    <n v="21298.177055613301"/>
    <n v="1.90763250446552"/>
    <n v="6138"/>
    <n v="1.1399999999999999"/>
    <n v="1.32"/>
    <n v="2.5000000000000001E-2"/>
    <n v="0.64"/>
    <n v="11.4043662430759"/>
    <d v="1900-01-07T03:30:12"/>
    <n v="43386"/>
    <n v="2.7251892920935998"/>
    <n v="0"/>
    <n v="0"/>
    <n v="319472.65583419951"/>
  </r>
  <r>
    <s v="STND-61795"/>
    <s v="Freeport School District #145"/>
    <s v="Freeport School Dist. #145 - 701 W Moseley St - Freeport"/>
    <x v="0"/>
    <s v="Indoor Lighting"/>
    <x v="12"/>
    <n v="0"/>
    <n v="2844.1109999999999"/>
    <n v="0.77552600000000005"/>
    <x v="0"/>
    <x v="1"/>
    <n v="15"/>
    <s v="Qty / 1,000"/>
    <m/>
    <s v="Public-Lighting"/>
    <x v="0"/>
    <n v="3"/>
    <n v="1"/>
    <s v="Lighting"/>
    <n v="0.99829244462109001"/>
    <n v="0.987374621353864"/>
    <n v="2839.2545229637299"/>
    <n v="0.76573469060007704"/>
    <n v="0.71"/>
    <n v="2015.8707113042501"/>
    <n v="0.54367163032605503"/>
    <n v="2979"/>
    <n v="1.17333333333333"/>
    <n v="1.323"/>
    <n v="2.1333333333333301E-2"/>
    <n v="0.72"/>
    <n v="23.497818059751602"/>
    <d v="1900-01-15T18:49:11"/>
    <n v="43447"/>
    <n v="0.80387029751414796"/>
    <n v="51.622809508431502"/>
    <n v="0"/>
    <n v="30238.060669563751"/>
  </r>
  <r>
    <s v="STND-61796"/>
    <s v="Chicago White Sox, Ltd."/>
    <s v="Chicago White Sox Ltd - 333 W 35th St - Chicago"/>
    <x v="0"/>
    <s v="Indoor Lighting"/>
    <x v="2"/>
    <n v="0"/>
    <n v="16850.227999999999"/>
    <n v="3.6087600000000002"/>
    <x v="0"/>
    <x v="0"/>
    <n v="14.797277300976599"/>
    <s v="Qty / 1,000"/>
    <m/>
    <s v="Private-Lighting"/>
    <x v="0"/>
    <n v="3"/>
    <n v="1"/>
    <s v="Lighting"/>
    <n v="0.91633259480590001"/>
    <n v="1.30467645558681"/>
    <n v="15440.413146311001"/>
    <n v="4.7082642058634399"/>
    <n v="0.71"/>
    <n v="10962.693333880799"/>
    <n v="3.3428675861630501"/>
    <n v="3379"/>
    <n v="1.0900000000000001"/>
    <n v="1.36"/>
    <n v="2.1999999999999999E-2"/>
    <n v="0.57999999999999996"/>
    <n v="20.7161882213673"/>
    <d v="1900-01-13T19:08:05"/>
    <n v="43377"/>
    <n v="5.96889478430964"/>
    <n v="311.64136625581898"/>
    <n v="0"/>
    <n v="162218.01322700182"/>
  </r>
  <r>
    <s v="STND-61797"/>
    <s v="National Wholesale Trades LLC"/>
    <s v="National Wholesale Trades LLC - 410 N Carpenter St - Chicago"/>
    <x v="0"/>
    <s v="Indoor Lighting"/>
    <x v="2"/>
    <n v="0"/>
    <n v="29207.062000000002"/>
    <n v="6.2551839999999999"/>
    <x v="0"/>
    <x v="0"/>
    <n v="14.797277300976599"/>
    <s v="Qty / 1,000"/>
    <m/>
    <s v="Private-Lighting"/>
    <x v="0"/>
    <n v="3"/>
    <n v="1"/>
    <s v="Lighting"/>
    <n v="0.91633259480590001"/>
    <n v="1.30467645558681"/>
    <n v="26763.382909116801"/>
    <n v="8.1609912901633006"/>
    <n v="0.71"/>
    <n v="19002.001865472899"/>
    <n v="5.7943038160159404"/>
    <n v="3379"/>
    <n v="1.0900000000000001"/>
    <n v="1.36"/>
    <n v="2.1999999999999999E-2"/>
    <n v="0.57999999999999996"/>
    <n v="20.7161882213673"/>
    <d v="1900-01-13T19:08:05"/>
    <n v="43336"/>
    <n v="10.3460842928034"/>
    <n v="540.17837064272396"/>
    <n v="0"/>
    <n v="281177.89087707712"/>
  </r>
  <r>
    <s v="STND-61797"/>
    <s v="National Wholesale Trades LLC"/>
    <s v="National Wholesale Trades LLC - 410 N Carpenter St - Chicago"/>
    <x v="0"/>
    <s v="Indoor Lighting"/>
    <x v="2"/>
    <n v="0"/>
    <n v="8544.8150000000005"/>
    <n v="1.8300160000000001"/>
    <x v="0"/>
    <x v="0"/>
    <n v="14.797277300976599"/>
    <s v="Qty / 1,000"/>
    <m/>
    <s v="Private-Lighting"/>
    <x v="0"/>
    <n v="3"/>
    <n v="1"/>
    <s v="Lighting"/>
    <n v="0.91633259480590001"/>
    <n v="1.30467645558681"/>
    <n v="7829.8925010863704"/>
    <n v="2.3875787885471502"/>
    <n v="0.71"/>
    <n v="5559.2236757713299"/>
    <n v="1.6951809398684701"/>
    <n v="3379"/>
    <n v="1.0900000000000001"/>
    <n v="1.36"/>
    <n v="2.1999999999999999E-2"/>
    <n v="0.57999999999999996"/>
    <n v="20.7161882213673"/>
    <d v="1900-01-13T19:08:05"/>
    <n v="43336"/>
    <n v="3.02684937696139"/>
    <n v="158.03452754486301"/>
    <n v="0"/>
    <n v="82261.3743085428"/>
  </r>
  <r>
    <s v="STND-61798"/>
    <s v="Second First Church"/>
    <s v="Second First Church - 318 N Church St - Rockford"/>
    <x v="12"/>
    <s v="Variable Speed Drives"/>
    <x v="4"/>
    <n v="0"/>
    <n v="15312.179"/>
    <n v="0.73899000000000004"/>
    <x v="6"/>
    <x v="0"/>
    <n v="15"/>
    <s v="ΔkWpeak"/>
    <m/>
    <s v="EMS"/>
    <x v="1"/>
    <n v="3"/>
    <n v="1"/>
    <s v="Non-Lighting"/>
    <n v="0.91036333343406195"/>
    <n v="0"/>
    <n v="13939.646316578999"/>
    <n v="0"/>
    <n v="0.7"/>
    <n v="9757.7524216053298"/>
    <n v="0"/>
    <n v="7616"/>
    <n v="1.1100000000000001"/>
    <n v="1.29"/>
    <n v="2.1999999999999999E-2"/>
    <n v="0.76"/>
    <n v="9.1911764705882408"/>
    <d v="1900-01-05T13:33:47"/>
    <n v="43456"/>
    <n v="0"/>
    <n v="0"/>
    <n v="0"/>
    <n v="146366.28632407993"/>
  </r>
  <r>
    <s v="STND-61798"/>
    <s v="Second First Church"/>
    <s v="Second First Church - 318 N Church St - Rockford"/>
    <x v="12"/>
    <s v="Variable Speed Drives"/>
    <x v="4"/>
    <n v="0"/>
    <n v="61248.714999999997"/>
    <n v="2.9559609999999998"/>
    <x v="6"/>
    <x v="0"/>
    <n v="15"/>
    <s v="ΔkWpeak"/>
    <m/>
    <s v="EMS"/>
    <x v="1"/>
    <n v="3"/>
    <n v="1"/>
    <s v="Non-Lighting"/>
    <n v="0.91036333343406195"/>
    <n v="0"/>
    <n v="55758.5843559528"/>
    <n v="0"/>
    <n v="0.7"/>
    <n v="39031.009049166998"/>
    <n v="0"/>
    <n v="7616"/>
    <n v="1.1100000000000001"/>
    <n v="1.29"/>
    <n v="2.1999999999999999E-2"/>
    <n v="0.76"/>
    <n v="9.1911764705882408"/>
    <d v="1900-01-05T13:33:47"/>
    <n v="43456"/>
    <n v="0"/>
    <n v="0"/>
    <n v="0"/>
    <n v="585465.13573750493"/>
  </r>
  <r>
    <s v="STND-61798"/>
    <s v="Second First Church"/>
    <s v="Second First Church - 318 N Church St - Rockford"/>
    <x v="2"/>
    <s v="Energy Management System"/>
    <x v="4"/>
    <n v="13000"/>
    <n v="31200"/>
    <n v="0"/>
    <x v="1"/>
    <x v="0"/>
    <n v="15"/>
    <s v="NA"/>
    <m/>
    <s v="EMS"/>
    <x v="1"/>
    <n v="3"/>
    <n v="1"/>
    <s v="EMS"/>
    <n v="0.91036333343406195"/>
    <n v="0"/>
    <n v="28403.3360031427"/>
    <n v="0"/>
    <n v="0.7"/>
    <n v="19882.335202199902"/>
    <n v="0"/>
    <n v="7616"/>
    <n v="1.1100000000000001"/>
    <n v="1.29"/>
    <n v="2.1999999999999999E-2"/>
    <n v="0.76"/>
    <n v="9.1911764705882408"/>
    <d v="1900-01-05T13:33:47"/>
    <n v="43456"/>
    <n v="0"/>
    <n v="0"/>
    <n v="0"/>
    <n v="298235.02803299855"/>
  </r>
  <r>
    <s v="STND-61800"/>
    <s v="Walgreens Co"/>
    <s v="Walgreens - 4010 W Lawrence Ave - Chicago"/>
    <x v="0"/>
    <s v="Indoor Lighting"/>
    <x v="0"/>
    <n v="0"/>
    <n v="2263.9479999999999"/>
    <n v="0.45922099999999999"/>
    <x v="0"/>
    <x v="0"/>
    <n v="9.1274187659729797"/>
    <s v="Qty / 1,000"/>
    <m/>
    <s v="Private-Lighting"/>
    <x v="0"/>
    <n v="3"/>
    <n v="1"/>
    <s v="Lighting"/>
    <n v="0.91633259480590001"/>
    <n v="1.30467645558681"/>
    <n v="2074.5293453456302"/>
    <n v="0.59913482661102901"/>
    <n v="0.71"/>
    <n v="1472.9158351953999"/>
    <n v="0.42538572689382997"/>
    <n v="5478"/>
    <n v="1.1200000000000001"/>
    <n v="1.31"/>
    <n v="2.1999999999999999E-2"/>
    <n v="0.95"/>
    <n v="12.7783862723622"/>
    <d v="1900-01-08T03:03:29"/>
    <n v="43397"/>
    <n v="0.48142613628849201"/>
    <n v="40.749683569289097"/>
    <n v="0"/>
    <n v="13443.919634861259"/>
  </r>
  <r>
    <s v="STND-61800"/>
    <s v="Walgreens Co"/>
    <s v="Walgreens - 4010 W Lawrence Ave - Chicago"/>
    <x v="0"/>
    <s v="Indoor Lighting"/>
    <x v="0"/>
    <n v="0"/>
    <n v="1840.6079999999999"/>
    <n v="0.37335000000000002"/>
    <x v="0"/>
    <x v="0"/>
    <n v="9.1274187659729797"/>
    <s v="Qty / 1,000"/>
    <m/>
    <s v="Private-Lighting"/>
    <x v="0"/>
    <n v="3"/>
    <n v="1"/>
    <s v="Lighting"/>
    <n v="0.91633259480590001"/>
    <n v="1.30467645558681"/>
    <n v="1686.6091046605"/>
    <n v="0.48710095469333398"/>
    <n v="0.71"/>
    <n v="1197.49246430895"/>
    <n v="0.34584167783226699"/>
    <n v="5478"/>
    <n v="1.1200000000000001"/>
    <n v="1.31"/>
    <n v="2.1999999999999999E-2"/>
    <n v="0.95"/>
    <n v="12.7783862723622"/>
    <d v="1900-01-08T03:03:29"/>
    <n v="43397"/>
    <n v="0.39140293667604198"/>
    <n v="33.129821698688303"/>
    <n v="0"/>
    <n v="10930.015190844739"/>
  </r>
  <r>
    <s v="STND-61800"/>
    <s v="Walgreens Co"/>
    <s v="Walgreens - 4010 W Lawrence Ave - Chicago"/>
    <x v="0"/>
    <s v="Indoor Lighting"/>
    <x v="0"/>
    <n v="0"/>
    <n v="1963.3150000000001"/>
    <n v="0.39823999999999998"/>
    <x v="0"/>
    <x v="0"/>
    <n v="9.1274187659729797"/>
    <s v="Qty / 1,000"/>
    <m/>
    <s v="Private-Lighting"/>
    <x v="0"/>
    <n v="3"/>
    <n v="1"/>
    <s v="Lighting"/>
    <n v="0.91633259480590001"/>
    <n v="1.30467645558681"/>
    <n v="1799.0495283713501"/>
    <n v="0.51957435167289001"/>
    <n v="0.71"/>
    <n v="1277.3251651436501"/>
    <n v="0.368897789687752"/>
    <n v="5478"/>
    <n v="1.1200000000000001"/>
    <n v="1.31"/>
    <n v="2.1999999999999999E-2"/>
    <n v="0.95"/>
    <n v="12.7783862723622"/>
    <d v="1900-01-08T03:03:29"/>
    <n v="43397"/>
    <n v="0.41749646578777799"/>
    <n v="35.338472878722797"/>
    <n v="0"/>
    <n v="11658.681682581688"/>
  </r>
  <r>
    <s v="STND-61800"/>
    <s v="Walgreens Co"/>
    <s v="Walgreens - 4010 W Lawrence Ave - Chicago"/>
    <x v="0"/>
    <s v="Indoor Lighting"/>
    <x v="0"/>
    <n v="0"/>
    <n v="48450.938000000002"/>
    <n v="9.8278169999999996"/>
    <x v="0"/>
    <x v="0"/>
    <n v="9.1274187659729797"/>
    <s v="Qty / 1,000"/>
    <m/>
    <s v="Private-Lighting"/>
    <x v="0"/>
    <n v="3"/>
    <n v="1"/>
    <s v="Lighting"/>
    <n v="0.91633259480590001"/>
    <n v="1.30467645558681"/>
    <n v="44397.173738319798"/>
    <n v="12.8221214497158"/>
    <n v="0.71"/>
    <n v="31521.993354206999"/>
    <n v="9.1037062292981901"/>
    <n v="5478"/>
    <n v="1.1200000000000001"/>
    <n v="1.31"/>
    <n v="2.1999999999999999E-2"/>
    <n v="0.95"/>
    <n v="12.7783862723622"/>
    <d v="1900-01-08T03:03:29"/>
    <n v="43397"/>
    <n v="10.303030493946"/>
    <n v="872.087341288424"/>
    <n v="0"/>
    <n v="287714.43368206453"/>
  </r>
  <r>
    <s v="STND-61800"/>
    <s v="Walgreens Co"/>
    <s v="Walgreens - 4010 W Lawrence Ave - Chicago"/>
    <x v="0"/>
    <s v="Indoor Lighting"/>
    <x v="0"/>
    <n v="0"/>
    <n v="233.14400000000001"/>
    <n v="4.7291E-2"/>
    <x v="0"/>
    <x v="0"/>
    <n v="9.1274187659729797"/>
    <s v="Qty / 1,000"/>
    <m/>
    <s v="Private-Lighting"/>
    <x v="0"/>
    <n v="3"/>
    <n v="1"/>
    <s v="Lighting"/>
    <n v="0.91633259480590001"/>
    <n v="1.30467645558681"/>
    <n v="213.637446483427"/>
    <n v="6.1699454261155702E-2"/>
    <n v="0.71"/>
    <n v="151.68258700323301"/>
    <n v="4.38066125254205E-2"/>
    <n v="5478"/>
    <n v="1.1200000000000001"/>
    <n v="1.31"/>
    <n v="2.1999999999999999E-2"/>
    <n v="0.95"/>
    <n v="12.7783862723622"/>
    <d v="1900-01-08T03:03:29"/>
    <n v="43397"/>
    <n v="4.9577705312298603E-2"/>
    <n v="4.1964498416387404"/>
    <n v="0"/>
    <n v="1384.4704910846381"/>
  </r>
  <r>
    <s v="STND-61800"/>
    <s v="Walgreens Co"/>
    <s v="Walgreens - 4010 W Lawrence Ave - Chicago"/>
    <x v="0"/>
    <s v="Indoor Lighting"/>
    <x v="0"/>
    <n v="0"/>
    <n v="766.92"/>
    <n v="0.15556300000000001"/>
    <x v="0"/>
    <x v="0"/>
    <n v="9.1274187659729797"/>
    <s v="Qty / 1,000"/>
    <m/>
    <s v="Private-Lighting"/>
    <x v="0"/>
    <n v="3"/>
    <n v="1"/>
    <s v="Lighting"/>
    <n v="0.91633259480590001"/>
    <n v="1.30467645558681"/>
    <n v="702.75379360854095"/>
    <n v="0.20295938346045"/>
    <n v="0.71"/>
    <n v="498.95519346206402"/>
    <n v="0.14410116225691999"/>
    <n v="5478"/>
    <n v="1.1200000000000001"/>
    <n v="1.31"/>
    <n v="2.1999999999999999E-2"/>
    <n v="0.95"/>
    <n v="12.7783862723622"/>
    <d v="1900-01-08T03:03:29"/>
    <n v="43397"/>
    <n v="0.163085081125312"/>
    <n v="13.8040923744535"/>
    <n v="0"/>
    <n v="4554.1729961853216"/>
  </r>
  <r>
    <s v="STND-61800"/>
    <s v="Walgreens Co"/>
    <s v="Walgreens - 4010 W Lawrence Ave - Chicago"/>
    <x v="0"/>
    <s v="Indoor Lighting"/>
    <x v="0"/>
    <n v="0"/>
    <n v="1214.8009999999999"/>
    <n v="0.24641099999999999"/>
    <x v="0"/>
    <x v="0"/>
    <n v="9.1274187659729797"/>
    <s v="Qty / 1,000"/>
    <m/>
    <s v="Private-Lighting"/>
    <x v="0"/>
    <n v="3"/>
    <n v="1"/>
    <s v="Lighting"/>
    <n v="0.91633259480590001"/>
    <n v="1.30467645558681"/>
    <n v="1113.1617525028"/>
    <n v="0.32148663009760098"/>
    <n v="0.71"/>
    <n v="790.34484427698897"/>
    <n v="0.22825550736929601"/>
    <n v="5478"/>
    <n v="1.1200000000000001"/>
    <n v="1.31"/>
    <n v="2.1999999999999999E-2"/>
    <n v="0.95"/>
    <n v="12.7783862723622"/>
    <d v="1900-01-08T03:03:29"/>
    <n v="43397"/>
    <n v="0.25832593820618799"/>
    <n v="21.865677281305"/>
    <n v="0"/>
    <n v="7213.8083632437811"/>
  </r>
  <r>
    <s v="STND-61800"/>
    <s v="Walgreens Co"/>
    <s v="Walgreens - 4010 W Lawrence Ave - Chicago"/>
    <x v="0"/>
    <s v="Indoor Lighting"/>
    <x v="0"/>
    <n v="0"/>
    <n v="552.18200000000002"/>
    <n v="0.11200499999999999"/>
    <x v="0"/>
    <x v="0"/>
    <n v="9.1274187659729797"/>
    <s v="Qty / 1,000"/>
    <m/>
    <s v="Private-Lighting"/>
    <x v="0"/>
    <n v="3"/>
    <n v="1"/>
    <s v="Lighting"/>
    <n v="0.91633259480590001"/>
    <n v="1.30467645558681"/>
    <n v="505.98236486511098"/>
    <n v="0.14613028640799999"/>
    <n v="0.71"/>
    <n v="359.24747905422902"/>
    <n v="0.10375250334968"/>
    <n v="5478"/>
    <n v="1.1200000000000001"/>
    <n v="1.31"/>
    <n v="2.1999999999999999E-2"/>
    <n v="0.95"/>
    <n v="12.7783862723622"/>
    <d v="1900-01-08T03:03:29"/>
    <n v="43397"/>
    <n v="0.117420881002813"/>
    <n v="9.9389393098504009"/>
    <n v="0"/>
    <n v="3279.0021819480548"/>
  </r>
  <r>
    <s v="STND-61800"/>
    <s v="Walgreens Co"/>
    <s v="Walgreens - 4010 W Lawrence Ave - Chicago"/>
    <x v="0"/>
    <s v="Indoor Lighting"/>
    <x v="0"/>
    <n v="0"/>
    <n v="30.677"/>
    <n v="6.2230000000000002E-3"/>
    <x v="0"/>
    <x v="0"/>
    <n v="9.1274187659729797"/>
    <s v="Qty / 1,000"/>
    <m/>
    <s v="Private-Lighting"/>
    <x v="0"/>
    <n v="3"/>
    <n v="1"/>
    <s v="Lighting"/>
    <n v="0.91633259480590001"/>
    <n v="1.30467645558681"/>
    <n v="28.110335010860599"/>
    <n v="8.1190015831166997E-3"/>
    <n v="0.71"/>
    <n v="19.958337857711001"/>
    <n v="5.7644911240128504E-3"/>
    <n v="5478"/>
    <n v="1.1200000000000001"/>
    <n v="1.31"/>
    <n v="2.1999999999999999E-2"/>
    <n v="0.95"/>
    <n v="12.7783862723622"/>
    <d v="1900-01-08T03:03:29"/>
    <n v="43397"/>
    <n v="6.5239064548948903E-3"/>
    <n v="0.55216729485618998"/>
    <n v="0"/>
    <n v="182.16810750010035"/>
  </r>
  <r>
    <s v="STND-61801"/>
    <s v="Deerfield School District #109"/>
    <s v="Deerfield Public Schools District #109 - 1421 Hackberry Rd - Deefield"/>
    <x v="1"/>
    <s v="Outdoor &amp; Garage Lighting"/>
    <x v="1"/>
    <n v="0"/>
    <n v="4942.2240000000002"/>
    <n v="0"/>
    <x v="0"/>
    <x v="1"/>
    <n v="10.1978380583316"/>
    <s v="Qty / 1,000"/>
    <m/>
    <s v="Public-Lighting"/>
    <x v="0"/>
    <n v="3"/>
    <n v="1"/>
    <s v="Lighting"/>
    <n v="0.99829244462109001"/>
    <n v="0.987374621353864"/>
    <n v="4933.7848788250203"/>
    <n v="0"/>
    <n v="0.71"/>
    <n v="3502.9872639657701"/>
    <n v="0"/>
    <n v="4903"/>
    <n v="1"/>
    <n v="1"/>
    <n v="0"/>
    <n v="0"/>
    <n v="14.276973281664301"/>
    <d v="1900-01-09T04:44:53"/>
    <n v="43324"/>
    <n v="0"/>
    <n v="0"/>
    <n v="0"/>
    <n v="35722.896838321016"/>
  </r>
  <r>
    <s v="STND-61801"/>
    <s v="Deerfield School District #109"/>
    <s v="Deerfield Public Schools District #109 - 1421 Hackberry Rd - Deefield"/>
    <x v="1"/>
    <s v="Outdoor &amp; Garage Lighting"/>
    <x v="1"/>
    <n v="0"/>
    <n v="627.58399999999995"/>
    <n v="0"/>
    <x v="0"/>
    <x v="1"/>
    <n v="10.1978380583316"/>
    <s v="Qty / 1,000"/>
    <m/>
    <s v="Public-Lighting"/>
    <x v="0"/>
    <n v="3"/>
    <n v="1"/>
    <s v="Lighting"/>
    <n v="0.99829244462109001"/>
    <n v="0.987374621353864"/>
    <n v="626.51236556508195"/>
    <n v="0"/>
    <n v="0.71"/>
    <n v="444.82377955120802"/>
    <n v="0"/>
    <n v="4903"/>
    <n v="1"/>
    <n v="1"/>
    <n v="0"/>
    <n v="0"/>
    <n v="14.276973281664301"/>
    <d v="1900-01-09T04:44:53"/>
    <n v="43324"/>
    <n v="0"/>
    <n v="0"/>
    <n v="0"/>
    <n v="4536.2408683582153"/>
  </r>
  <r>
    <s v="STND-61804"/>
    <s v="Walgreens Co"/>
    <s v="Walgreens - 7109 S Jeffery Blvd - Chicago"/>
    <x v="0"/>
    <s v="Indoor Lighting"/>
    <x v="0"/>
    <n v="0"/>
    <n v="1257.749"/>
    <n v="0.25512299999999999"/>
    <x v="0"/>
    <x v="0"/>
    <n v="9.1274187659729797"/>
    <s v="Qty / 1,000"/>
    <m/>
    <s v="Private-Lighting"/>
    <x v="0"/>
    <n v="3"/>
    <n v="1"/>
    <s v="Lighting"/>
    <n v="0.91633259480590001"/>
    <n v="1.30467645558681"/>
    <n v="1152.5164047845301"/>
    <n v="0.33285297137867298"/>
    <n v="0.71"/>
    <n v="818.28664739701298"/>
    <n v="0.23632560967885799"/>
    <n v="5478"/>
    <n v="1.1200000000000001"/>
    <n v="1.31"/>
    <n v="2.1999999999999999E-2"/>
    <n v="0.95"/>
    <n v="12.7783862723622"/>
    <d v="1900-01-08T03:03:29"/>
    <n v="43397"/>
    <n v="0.267459197572256"/>
    <n v="22.638715093981801"/>
    <n v="0"/>
    <n v="7468.844901396611"/>
  </r>
  <r>
    <s v="STND-61804"/>
    <s v="Walgreens Co"/>
    <s v="Walgreens - 7109 S Jeffery Blvd - Chicago"/>
    <x v="0"/>
    <s v="Indoor Lighting"/>
    <x v="0"/>
    <n v="0"/>
    <n v="1533.84"/>
    <n v="0.31112499999999998"/>
    <x v="0"/>
    <x v="0"/>
    <n v="9.1274187659729797"/>
    <s v="Qty / 1,000"/>
    <m/>
    <s v="Private-Lighting"/>
    <x v="0"/>
    <n v="3"/>
    <n v="1"/>
    <s v="Lighting"/>
    <n v="0.91633259480590001"/>
    <n v="1.30467645558681"/>
    <n v="1405.5075872170801"/>
    <n v="0.40591746224444503"/>
    <n v="0.71"/>
    <n v="997.91038692412803"/>
    <n v="0.288201398193556"/>
    <n v="5478"/>
    <n v="1.1200000000000001"/>
    <n v="1.31"/>
    <n v="2.1999999999999999E-2"/>
    <n v="0.95"/>
    <n v="12.7783862723622"/>
    <d v="1900-01-08T03:03:29"/>
    <n v="43397"/>
    <n v="0.326169113896702"/>
    <n v="27.608184748907"/>
    <n v="0"/>
    <n v="9108.3459923706432"/>
  </r>
  <r>
    <s v="STND-61804"/>
    <s v="Walgreens Co"/>
    <s v="Walgreens - 7109 S Jeffery Blvd - Chicago"/>
    <x v="0"/>
    <s v="Indoor Lighting"/>
    <x v="0"/>
    <n v="0"/>
    <n v="1472.4860000000001"/>
    <n v="0.29868"/>
    <x v="0"/>
    <x v="0"/>
    <n v="9.1274187659729797"/>
    <s v="Qty / 1,000"/>
    <m/>
    <s v="Private-Lighting"/>
    <x v="0"/>
    <n v="3"/>
    <n v="1"/>
    <s v="Lighting"/>
    <n v="0.91633259480590001"/>
    <n v="1.30467645558681"/>
    <n v="1349.28691719536"/>
    <n v="0.38968076375466698"/>
    <n v="0.71"/>
    <n v="957.99371120870603"/>
    <n v="0.27667334226581403"/>
    <n v="5478"/>
    <n v="1.1200000000000001"/>
    <n v="1.31"/>
    <n v="2.1999999999999999E-2"/>
    <n v="0.95"/>
    <n v="12.7783862723622"/>
    <d v="1900-01-08T03:03:29"/>
    <n v="43397"/>
    <n v="0.31312234934083399"/>
    <n v="26.503850159194599"/>
    <n v="0"/>
    <n v="8744.009777370442"/>
  </r>
  <r>
    <s v="STND-61804"/>
    <s v="Walgreens Co"/>
    <s v="Walgreens - 7109 S Jeffery Blvd - Chicago"/>
    <x v="0"/>
    <s v="Indoor Lighting"/>
    <x v="0"/>
    <n v="0"/>
    <n v="38045.366999999998"/>
    <n v="7.7171450000000004"/>
    <x v="0"/>
    <x v="0"/>
    <n v="9.1274187659729797"/>
    <s v="Qty / 1,000"/>
    <m/>
    <s v="Private-Lighting"/>
    <x v="0"/>
    <n v="3"/>
    <n v="1"/>
    <s v="Lighting"/>
    <n v="0.91633259480590001"/>
    <n v="1.30467645558681"/>
    <n v="34862.209863452801"/>
    <n v="10.0683773858494"/>
    <n v="0.71"/>
    <n v="24752.169003051498"/>
    <n v="7.1485479439531101"/>
    <n v="5478"/>
    <n v="1.1200000000000001"/>
    <n v="1.31"/>
    <n v="2.1999999999999999E-2"/>
    <n v="0.95"/>
    <n v="12.7783862723622"/>
    <d v="1900-01-08T03:03:29"/>
    <n v="43397"/>
    <n v="8.0902992252707495"/>
    <n v="684.79340803210698"/>
    <n v="0"/>
    <n v="225923.41185698696"/>
  </r>
  <r>
    <s v="STND-61804"/>
    <s v="Walgreens Co"/>
    <s v="Walgreens - 7109 S Jeffery Blvd - Chicago"/>
    <x v="0"/>
    <s v="Indoor Lighting"/>
    <x v="0"/>
    <n v="0"/>
    <n v="1533.84"/>
    <n v="0.31112499999999998"/>
    <x v="0"/>
    <x v="0"/>
    <n v="9.1274187659729797"/>
    <s v="Qty / 1,000"/>
    <m/>
    <s v="Private-Lighting"/>
    <x v="0"/>
    <n v="3"/>
    <n v="1"/>
    <s v="Lighting"/>
    <n v="0.91633259480590001"/>
    <n v="1.30467645558681"/>
    <n v="1405.5075872170801"/>
    <n v="0.40591746224444503"/>
    <n v="0.71"/>
    <n v="997.91038692412803"/>
    <n v="0.288201398193556"/>
    <n v="5478"/>
    <n v="1.1200000000000001"/>
    <n v="1.31"/>
    <n v="2.1999999999999999E-2"/>
    <n v="0.95"/>
    <n v="12.7783862723622"/>
    <d v="1900-01-08T03:03:29"/>
    <n v="43397"/>
    <n v="0.326169113896702"/>
    <n v="27.608184748907"/>
    <n v="0"/>
    <n v="9108.3459923706432"/>
  </r>
  <r>
    <s v="STND-61804"/>
    <s v="Walgreens Co"/>
    <s v="Walgreens - 7109 S Jeffery Blvd - Chicago"/>
    <x v="0"/>
    <s v="Indoor Lighting"/>
    <x v="0"/>
    <n v="0"/>
    <n v="5521.8239999999996"/>
    <n v="1.12005"/>
    <x v="0"/>
    <x v="0"/>
    <n v="9.1274187659729797"/>
    <s v="Qty / 1,000"/>
    <m/>
    <s v="Private-Lighting"/>
    <x v="0"/>
    <n v="3"/>
    <n v="1"/>
    <s v="Lighting"/>
    <n v="0.91633259480590001"/>
    <n v="1.30467645558681"/>
    <n v="5059.8273139814901"/>
    <n v="1.4613028640800001"/>
    <n v="0.71"/>
    <n v="3592.4773929268599"/>
    <n v="1.0375250334968"/>
    <n v="5478"/>
    <n v="1.1200000000000001"/>
    <n v="1.31"/>
    <n v="2.1999999999999999E-2"/>
    <n v="0.95"/>
    <n v="12.7783862723622"/>
    <d v="1900-01-08T03:03:29"/>
    <n v="43397"/>
    <n v="1.17420881002813"/>
    <n v="99.389465096064995"/>
    <n v="0"/>
    <n v="32790.045572534305"/>
  </r>
  <r>
    <s v="STND-61804"/>
    <s v="Walgreens Co"/>
    <s v="Walgreens - 7109 S Jeffery Blvd - Chicago"/>
    <x v="0"/>
    <s v="Indoor Lighting"/>
    <x v="0"/>
    <n v="0"/>
    <n v="331.30900000000003"/>
    <n v="6.7202999999999999E-2"/>
    <x v="0"/>
    <x v="0"/>
    <n v="9.1274187659729797"/>
    <s v="Qty / 1,000"/>
    <m/>
    <s v="Private-Lighting"/>
    <x v="0"/>
    <n v="3"/>
    <n v="1"/>
    <s v="Lighting"/>
    <n v="0.91633259480590001"/>
    <n v="1.30467645558681"/>
    <n v="303.58923565254798"/>
    <n v="8.7678171844800104E-2"/>
    <n v="0.71"/>
    <n v="215.548357313309"/>
    <n v="6.2251502009808099E-2"/>
    <n v="5478"/>
    <n v="1.1200000000000001"/>
    <n v="1.31"/>
    <n v="2.1999999999999999E-2"/>
    <n v="0.95"/>
    <n v="12.7783862723622"/>
    <d v="1900-01-08T03:03:29"/>
    <n v="43397"/>
    <n v="7.0452528601687506E-2"/>
    <n v="5.9633599860321898"/>
    <n v="0"/>
    <n v="1967.4001215161456"/>
  </r>
  <r>
    <s v="STND-61804"/>
    <s v="Walgreens Co"/>
    <s v="Walgreens - 7109 S Jeffery Blvd - Chicago"/>
    <x v="0"/>
    <s v="Indoor Lighting"/>
    <x v="0"/>
    <n v="0"/>
    <n v="-85.894999999999996"/>
    <n v="-1.7423000000000001E-2"/>
    <x v="0"/>
    <x v="0"/>
    <n v="9.1274187659729797"/>
    <s v="Qty / 1,000"/>
    <m/>
    <s v="Private-Lighting"/>
    <x v="0"/>
    <n v="3"/>
    <n v="1"/>
    <s v="Lighting"/>
    <n v="0.91633259480590001"/>
    <n v="1.30467645558681"/>
    <n v="-78.708388230852805"/>
    <n v="-2.2731377885688901E-2"/>
    <n v="0.71"/>
    <n v="-55.882955643905497"/>
    <n v="-1.6139278298839099E-2"/>
    <n v="5478"/>
    <n v="1.1200000000000001"/>
    <n v="1.31"/>
    <n v="2.1999999999999999E-2"/>
    <n v="0.95"/>
    <n v="12.7783862723622"/>
    <d v="1900-01-08T03:03:29"/>
    <n v="43397"/>
    <n v="-1.8265470378215298E-2"/>
    <n v="-1.54605762596318"/>
    <n v="0"/>
    <n v="-510.06713804221869"/>
  </r>
  <r>
    <s v="STND-61804"/>
    <s v="Walgreens Co"/>
    <s v="Walgreens - 7109 S Jeffery Blvd - Chicago"/>
    <x v="0"/>
    <s v="Indoor Lighting"/>
    <x v="0"/>
    <n v="0"/>
    <n v="24.541"/>
    <n v="4.9779999999999998E-3"/>
    <x v="0"/>
    <x v="0"/>
    <n v="9.1274187659729797"/>
    <s v="Qty / 1,000"/>
    <m/>
    <s v="Private-Lighting"/>
    <x v="0"/>
    <n v="3"/>
    <n v="1"/>
    <s v="Lighting"/>
    <n v="0.91633259480590001"/>
    <n v="1.30467645558681"/>
    <n v="22.4877182091316"/>
    <n v="6.4946793959111196E-3"/>
    <n v="0.71"/>
    <n v="15.9662799284834"/>
    <n v="4.6112223710968996E-3"/>
    <n v="5478"/>
    <n v="1.1200000000000001"/>
    <n v="1.31"/>
    <n v="2.1999999999999999E-2"/>
    <n v="0.95"/>
    <n v="12.7783862723622"/>
    <d v="1900-01-08T03:03:29"/>
    <n v="43397"/>
    <n v="5.2187058223472299E-3"/>
    <n v="0.44172303625079901"/>
    <n v="0"/>
    <n v="145.73092304201711"/>
  </r>
  <r>
    <s v="STND-61804"/>
    <s v="Walgreens Co"/>
    <s v="Walgreens - 7109 S Jeffery Blvd - Chicago"/>
    <x v="0"/>
    <s v="Indoor Lighting"/>
    <x v="0"/>
    <n v="0"/>
    <n v="552.18200000000002"/>
    <n v="0.11200499999999999"/>
    <x v="0"/>
    <x v="0"/>
    <n v="9.1274187659729797"/>
    <s v="Qty / 1,000"/>
    <m/>
    <s v="Private-Lighting"/>
    <x v="0"/>
    <n v="3"/>
    <n v="1"/>
    <s v="Lighting"/>
    <n v="0.91633259480590001"/>
    <n v="1.30467645558681"/>
    <n v="505.98236486511098"/>
    <n v="0.14613028640799999"/>
    <n v="0.71"/>
    <n v="359.24747905422902"/>
    <n v="0.10375250334968"/>
    <n v="5478"/>
    <n v="1.1200000000000001"/>
    <n v="1.31"/>
    <n v="2.1999999999999999E-2"/>
    <n v="0.95"/>
    <n v="12.7783862723622"/>
    <d v="1900-01-08T03:03:29"/>
    <n v="43397"/>
    <n v="0.117420881002813"/>
    <n v="9.9389393098504009"/>
    <n v="0"/>
    <n v="3279.0021819480548"/>
  </r>
  <r>
    <s v="STND-61808"/>
    <s v="Princeton Club Midrise Condo Assn"/>
    <s v="Princeton Club Condominiums c/o Hillcrest Property Management - 3100 Lexington Lane - Glenview"/>
    <x v="0"/>
    <s v="Indoor Lighting"/>
    <x v="18"/>
    <n v="0"/>
    <n v="34258.879000000001"/>
    <n v="4.1361410000000003"/>
    <x v="0"/>
    <x v="0"/>
    <n v="8.1459758879113693"/>
    <s v="Qty / 1,000"/>
    <m/>
    <s v="Private-Lighting"/>
    <x v="0"/>
    <n v="3"/>
    <n v="1"/>
    <s v="Lighting"/>
    <n v="0.91633259480590001"/>
    <n v="1.30467645558681"/>
    <n v="31392.527489211301"/>
    <n v="5.3963257796872703"/>
    <n v="0.71"/>
    <n v="22288.6945173401"/>
    <n v="3.8313913035779601"/>
    <n v="6138"/>
    <n v="1.1399999999999999"/>
    <n v="1.32"/>
    <n v="2.5000000000000001E-2"/>
    <n v="0.64"/>
    <n v="11.4043662430759"/>
    <d v="1900-01-07T03:30:12"/>
    <n v="43371"/>
    <n v="6.3876962354252704"/>
    <n v="688.43262037744205"/>
    <n v="0"/>
    <n v="181563.16811127478"/>
  </r>
  <r>
    <s v="STND-61808"/>
    <s v="Princeton Club Midrise Condo Assn"/>
    <s v="Princeton Club Condominiums c/o Hillcrest Property Management - 3100 Lexington Lane - Glenview"/>
    <x v="0"/>
    <s v="Indoor Lighting"/>
    <x v="18"/>
    <n v="0"/>
    <n v="167.93600000000001"/>
    <n v="2.0275000000000001E-2"/>
    <x v="0"/>
    <x v="0"/>
    <n v="8.1459758879113693"/>
    <s v="Qty / 1,000"/>
    <m/>
    <s v="Private-Lighting"/>
    <x v="0"/>
    <n v="3"/>
    <n v="1"/>
    <s v="Lighting"/>
    <n v="0.91633259480590001"/>
    <n v="1.30467645558681"/>
    <n v="153.885230641324"/>
    <n v="2.6452315137022502E-2"/>
    <n v="0.71"/>
    <n v="109.25851375534"/>
    <n v="1.8781143747286001E-2"/>
    <n v="6138"/>
    <n v="1.1399999999999999"/>
    <n v="1.32"/>
    <n v="2.5000000000000001E-2"/>
    <n v="0.64"/>
    <n v="11.4043662430759"/>
    <d v="1900-01-07T03:30:12"/>
    <n v="43371"/>
    <n v="3.1311926061816403E-2"/>
    <n v="3.37467611055534"/>
    <n v="0"/>
    <n v="890.01721860003238"/>
  </r>
  <r>
    <s v="STND-61809"/>
    <s v="Hilton Garden Inn Kankakee"/>
    <s v="Hilton Garden Inn - 455 Riverstone Parkway - Kankakee"/>
    <x v="0"/>
    <s v="Indoor Lighting"/>
    <x v="11"/>
    <n v="0"/>
    <n v="34250.04"/>
    <n v="4.2091799999999999"/>
    <x v="0"/>
    <x v="0"/>
    <n v="8.1459758879113693"/>
    <s v="Qty / 1,000"/>
    <m/>
    <s v="Private-Lighting"/>
    <x v="0"/>
    <n v="3"/>
    <n v="1"/>
    <s v="Lighting"/>
    <n v="0.91633259480590001"/>
    <n v="1.30467645558681"/>
    <n v="31384.428025405901"/>
    <n v="5.49161804332687"/>
    <n v="0.71"/>
    <n v="22282.9438980382"/>
    <n v="3.8990488107620802"/>
    <n v="6138"/>
    <n v="1.2"/>
    <n v="1.24"/>
    <n v="3.2000000000000001E-2"/>
    <n v="0.73"/>
    <n v="11.4043662430759"/>
    <d v="1900-01-07T03:30:12"/>
    <n v="43377"/>
    <n v="6.0667455184786503"/>
    <n v="836.91808067749002"/>
    <n v="0"/>
    <n v="181516.32370510095"/>
  </r>
  <r>
    <s v="STND-61810"/>
    <s v="Floor Covering Associates of Kankakee, Inc"/>
    <s v="Floor Covering Associates of Kankakee Inc - 1759 N State Rte 50 - Bourbonnais"/>
    <x v="0"/>
    <s v="Indoor Lighting"/>
    <x v="0"/>
    <n v="0"/>
    <n v="179078.88800000001"/>
    <n v="36.324466000000001"/>
    <x v="0"/>
    <x v="0"/>
    <n v="9.1274187659729797"/>
    <s v="Qty / 1,000"/>
    <m/>
    <s v="Private-Lighting"/>
    <x v="0"/>
    <n v="2"/>
    <n v="1"/>
    <s v="Lighting"/>
    <n v="0.97902139861649395"/>
    <n v="0.93591656730105399"/>
    <n v="175322.063392446"/>
    <n v="33.9966695277638"/>
    <n v="0.71"/>
    <n v="124478.66500863701"/>
    <n v="24.137635364712299"/>
    <n v="5478"/>
    <n v="1.1200000000000001"/>
    <n v="1.31"/>
    <n v="2.1999999999999999E-2"/>
    <n v="0.95"/>
    <n v="12.7783862723622"/>
    <d v="1900-01-08T03:03:29"/>
    <n v="43429"/>
    <n v="27.317532766383199"/>
    <n v="3443.8262452087702"/>
    <n v="0"/>
    <n v="1136168.9029630974"/>
  </r>
  <r>
    <s v="STND-61811"/>
    <s v="William Charles Construction Co, LLC"/>
    <s v="William Charles Construction Company LLC - 833 Featherstone Road - Rockford"/>
    <x v="1"/>
    <s v="Outdoor &amp; Garage Lighting"/>
    <x v="1"/>
    <n v="0"/>
    <n v="10879.757"/>
    <n v="0"/>
    <x v="0"/>
    <x v="0"/>
    <n v="10.1978380583316"/>
    <s v="Qty / 1,000"/>
    <m/>
    <s v="Private-Lighting"/>
    <x v="0"/>
    <n v="3"/>
    <n v="1"/>
    <s v="Lighting"/>
    <n v="0.91633259480590001"/>
    <n v="1.30467645558681"/>
    <n v="9969.4759626676496"/>
    <n v="0"/>
    <n v="0.71"/>
    <n v="7078.3279334940298"/>
    <n v="0"/>
    <n v="4903"/>
    <n v="1"/>
    <n v="1"/>
    <n v="0"/>
    <n v="0"/>
    <n v="14.276973281664301"/>
    <d v="1900-01-09T04:44:53"/>
    <n v="43379"/>
    <n v="0"/>
    <n v="0"/>
    <n v="0"/>
    <n v="72183.641989537078"/>
  </r>
  <r>
    <s v="STND-61812"/>
    <s v="Holiday Inn Express &amp; Suites"/>
    <s v="Holiday Inn Express - 2323 172nd St - Lansing"/>
    <x v="1"/>
    <s v="Outdoor &amp; Garage Lighting"/>
    <x v="1"/>
    <n v="0"/>
    <n v="28388.37"/>
    <n v="0"/>
    <x v="0"/>
    <x v="0"/>
    <n v="10.1978380583316"/>
    <s v="Qty / 1,000"/>
    <m/>
    <s v="Private-Lighting"/>
    <x v="0"/>
    <n v="3"/>
    <n v="1"/>
    <s v="Lighting"/>
    <n v="0.91633259480590001"/>
    <n v="1.30467645558681"/>
    <n v="26013.188744409999"/>
    <n v="0"/>
    <n v="0.71"/>
    <n v="18469.364008531102"/>
    <n v="0"/>
    <n v="4903"/>
    <n v="1"/>
    <n v="1"/>
    <n v="0"/>
    <n v="0"/>
    <n v="14.276973281664301"/>
    <d v="1900-01-09T04:44:53"/>
    <n v="43400"/>
    <n v="0"/>
    <n v="0"/>
    <n v="0"/>
    <n v="188347.58319937834"/>
  </r>
  <r>
    <s v="STND-61812"/>
    <s v="Holiday Inn Express &amp; Suites"/>
    <s v="Holiday Inn Express - 2323 172nd St - Lansing"/>
    <x v="1"/>
    <s v="Outdoor &amp; Garage Lighting"/>
    <x v="1"/>
    <n v="0"/>
    <n v="7648.68"/>
    <n v="0"/>
    <x v="0"/>
    <x v="0"/>
    <n v="10.1978380583316"/>
    <s v="Qty / 1,000"/>
    <m/>
    <s v="Private-Lighting"/>
    <x v="0"/>
    <n v="3"/>
    <n v="1"/>
    <s v="Lighting"/>
    <n v="0.91633259480590001"/>
    <n v="1.30467645558681"/>
    <n v="7008.73479123999"/>
    <n v="0"/>
    <n v="0.71"/>
    <n v="4976.2017017803901"/>
    <n v="0"/>
    <n v="4903"/>
    <n v="1"/>
    <n v="1"/>
    <n v="0"/>
    <n v="0"/>
    <n v="14.276973281664301"/>
    <d v="1900-01-09T04:44:53"/>
    <n v="43400"/>
    <n v="0"/>
    <n v="0"/>
    <n v="0"/>
    <n v="50746.499100350535"/>
  </r>
  <r>
    <s v="STND-61812"/>
    <s v="Holiday Inn Express &amp; Suites"/>
    <s v="Holiday Inn Express - 2323 172nd St - Lansing"/>
    <x v="1"/>
    <s v="Outdoor &amp; Garage Lighting"/>
    <x v="1"/>
    <n v="0"/>
    <n v="1912.17"/>
    <n v="0"/>
    <x v="0"/>
    <x v="0"/>
    <n v="10.1978380583316"/>
    <s v="Qty / 1,000"/>
    <m/>
    <s v="Private-Lighting"/>
    <x v="0"/>
    <n v="3"/>
    <n v="1"/>
    <s v="Lighting"/>
    <n v="0.91633259480590001"/>
    <n v="1.30467645558681"/>
    <n v="1752.18369781"/>
    <n v="0"/>
    <n v="0.71"/>
    <n v="1244.0504254451"/>
    <n v="0"/>
    <n v="4903"/>
    <n v="1"/>
    <n v="1"/>
    <n v="0"/>
    <n v="0"/>
    <n v="14.276973281664301"/>
    <d v="1900-01-09T04:44:53"/>
    <n v="43400"/>
    <n v="0"/>
    <n v="0"/>
    <n v="0"/>
    <n v="12686.624775087659"/>
  </r>
  <r>
    <s v="STND-61813"/>
    <s v="Apple Vacations, LLC"/>
    <s v="Apple Vacations - 101 Northwest Point Blvd - Elk Grove Village"/>
    <x v="1"/>
    <s v="Outdoor &amp; Garage Lighting"/>
    <x v="1"/>
    <n v="0"/>
    <n v="32899.129999999997"/>
    <n v="0"/>
    <x v="0"/>
    <x v="0"/>
    <n v="10.1978380583316"/>
    <s v="Qty / 1,000"/>
    <m/>
    <s v="Private-Lighting"/>
    <x v="0"/>
    <n v="3"/>
    <n v="1"/>
    <s v="Lighting"/>
    <n v="0.91633259480590001"/>
    <n v="1.30467645558681"/>
    <n v="30146.545159756599"/>
    <n v="0"/>
    <n v="0.71"/>
    <n v="21404.047063427199"/>
    <n v="0"/>
    <n v="4903"/>
    <n v="1"/>
    <n v="1"/>
    <n v="0"/>
    <n v="0"/>
    <n v="14.276973281664301"/>
    <d v="1900-01-09T04:44:53"/>
    <n v="43377"/>
    <n v="0"/>
    <n v="0"/>
    <n v="0"/>
    <n v="218275.0057457386"/>
  </r>
  <r>
    <s v="STND-61814"/>
    <s v="Portillo's Hot Dogs LLC"/>
    <s v="Portillo's Hot Dogs LLC - 2810 US 34 - Oswego"/>
    <x v="0"/>
    <s v="Indoor Lighting"/>
    <x v="13"/>
    <n v="0"/>
    <n v="4197.6369999999997"/>
    <n v="0.57367500000000005"/>
    <x v="0"/>
    <x v="0"/>
    <n v="8.9750493627714896"/>
    <s v="Qty / 1,000"/>
    <m/>
    <s v="Private-Lighting"/>
    <x v="0"/>
    <n v="3"/>
    <n v="1"/>
    <s v="Lighting"/>
    <n v="0.91633259480590001"/>
    <n v="1.30467645558681"/>
    <n v="3846.4316042632499"/>
    <n v="0.748460265658761"/>
    <n v="0.71"/>
    <n v="2730.9664390269099"/>
    <n v="0.53140678861771995"/>
    <n v="5571"/>
    <n v="1.17"/>
    <n v="1.31"/>
    <n v="2.1000000000000001E-2"/>
    <n v="0.68"/>
    <n v="12.565069107880101"/>
    <d v="1900-01-07T23:24:04"/>
    <n v="43391"/>
    <n v="0.84021134447548396"/>
    <n v="69.038515973955796"/>
    <n v="0"/>
    <n v="24510.558598338794"/>
  </r>
  <r>
    <s v="STND-61814"/>
    <s v="Portillo's Hot Dogs LLC"/>
    <s v="Portillo's Hot Dogs LLC - 2810 US 34 - Oswego"/>
    <x v="0"/>
    <s v="Indoor Lighting"/>
    <x v="13"/>
    <n v="0"/>
    <n v="16243.03"/>
    <n v="2.2198739999999999"/>
    <x v="0"/>
    <x v="0"/>
    <n v="8.9750493627714896"/>
    <s v="Qty / 1,000"/>
    <m/>
    <s v="Private-Lighting"/>
    <x v="0"/>
    <n v="3"/>
    <n v="1"/>
    <s v="Lighting"/>
    <n v="0.91633259480590001"/>
    <n v="1.30467645558681"/>
    <n v="14884.0178274101"/>
    <n v="2.8962173421693098"/>
    <n v="0.71"/>
    <n v="10567.6526574612"/>
    <n v="2.0563143129402102"/>
    <n v="5571"/>
    <n v="1.17"/>
    <n v="1.31"/>
    <n v="2.1000000000000001E-2"/>
    <n v="0.68"/>
    <n v="12.565069107880101"/>
    <d v="1900-01-07T23:24:04"/>
    <n v="43391"/>
    <n v="3.2512543131671601"/>
    <n v="267.149037927873"/>
    <n v="0"/>
    <n v="94845.204249337577"/>
  </r>
  <r>
    <s v="STND-61815"/>
    <s v="The Montgomery on Superior Condominium Association"/>
    <s v="Montgomery Condominium Association - 500 W Superior - Chicago"/>
    <x v="0"/>
    <s v="Indoor Lighting"/>
    <x v="18"/>
    <n v="0"/>
    <n v="7641.0730000000003"/>
    <n v="0.92252199999999995"/>
    <x v="0"/>
    <x v="0"/>
    <n v="8.1459758879113693"/>
    <s v="Qty / 1,000"/>
    <m/>
    <s v="Private-Lighting"/>
    <x v="0"/>
    <n v="2"/>
    <n v="1"/>
    <s v="Lighting"/>
    <n v="0.97902139861649395"/>
    <n v="0.93591656730105399"/>
    <n v="7480.7739753907299"/>
    <n v="0.86340362349970301"/>
    <n v="0.71"/>
    <n v="5311.34952252742"/>
    <n v="0.61301657268478904"/>
    <n v="6138"/>
    <n v="1.1399999999999999"/>
    <n v="1.32"/>
    <n v="2.5000000000000001E-2"/>
    <n v="0.64"/>
    <n v="11.4043662430759"/>
    <d v="1900-01-07T03:30:12"/>
    <n v="43469"/>
    <n v="1.02202133463506"/>
    <n v="164.052060863832"/>
    <n v="0"/>
    <n v="43266.125142777928"/>
  </r>
  <r>
    <s v="STND-61815"/>
    <s v="The Montgomery on Superior Condominium Association"/>
    <s v="Montgomery Condominium Association - 500 W Superior - Chicago"/>
    <x v="0"/>
    <s v="Indoor Lighting"/>
    <x v="18"/>
    <n v="0"/>
    <n v="-3386.703"/>
    <n v="-0.408883"/>
    <x v="0"/>
    <x v="0"/>
    <n v="8.1459758879113693"/>
    <s v="Qty / 1,000"/>
    <m/>
    <s v="Private-Lighting"/>
    <x v="0"/>
    <n v="2"/>
    <n v="1"/>
    <s v="Lighting"/>
    <n v="0.97902139861649395"/>
    <n v="0.93591656730105399"/>
    <n v="-3315.6547077586702"/>
    <n v="-0.38268037378775699"/>
    <n v="0.71"/>
    <n v="-2354.1148425086599"/>
    <n v="-0.271703065389307"/>
    <n v="6138"/>
    <n v="1.1399999999999999"/>
    <n v="1.32"/>
    <n v="2.5000000000000001E-2"/>
    <n v="0.64"/>
    <n v="11.4043662430759"/>
    <d v="1900-01-07T03:30:12"/>
    <n v="43469"/>
    <n v="-0.45298339700255302"/>
    <n v="-72.711726047339397"/>
    <n v="0"/>
    <n v="-19176.562744449813"/>
  </r>
  <r>
    <s v="STND-61815"/>
    <s v="The Montgomery on Superior Condominium Association"/>
    <s v="Montgomery Condominium Association - 500 W Superior - Chicago"/>
    <x v="0"/>
    <s v="Indoor Lighting"/>
    <x v="18"/>
    <n v="0"/>
    <n v="30228.421999999999"/>
    <n v="3.6495359999999999"/>
    <x v="0"/>
    <x v="0"/>
    <n v="8.1459758879113693"/>
    <s v="Qty / 1,000"/>
    <m/>
    <s v="Private-Lighting"/>
    <x v="0"/>
    <n v="2"/>
    <n v="1"/>
    <s v="Lighting"/>
    <n v="0.97902139861649395"/>
    <n v="0.93591656730105399"/>
    <n v="29594.271984409599"/>
    <n v="3.4156612053616202"/>
    <n v="0.71"/>
    <n v="21011.9331089308"/>
    <n v="2.4251194558067501"/>
    <n v="6138"/>
    <n v="1.1399999999999999"/>
    <n v="1.32"/>
    <n v="2.5000000000000001E-2"/>
    <n v="0.64"/>
    <n v="11.4043662430759"/>
    <d v="1900-01-07T03:30:12"/>
    <n v="43469"/>
    <n v="4.0431595707405501"/>
    <n v="648.99719264056102"/>
    <n v="0"/>
    <n v="171162.70046375686"/>
  </r>
  <r>
    <s v="STND-61815"/>
    <s v="The Montgomery on Superior Condominium Association"/>
    <s v="Montgomery Condominium Association - 500 W Superior - Chicago"/>
    <x v="0"/>
    <s v="Indoor Lighting"/>
    <x v="18"/>
    <n v="0"/>
    <n v="8956.57"/>
    <n v="1.0813440000000001"/>
    <x v="0"/>
    <x v="0"/>
    <n v="8.1459758879113693"/>
    <s v="Qty / 1,000"/>
    <m/>
    <s v="Private-Lighting"/>
    <x v="0"/>
    <n v="2"/>
    <n v="1"/>
    <s v="Lighting"/>
    <n v="0.97902139861649395"/>
    <n v="0.93591656730105399"/>
    <n v="8768.6736882065306"/>
    <n v="1.01204776455159"/>
    <n v="0.71"/>
    <n v="6225.7583186266302"/>
    <n v="0.71855391283162895"/>
    <n v="6138"/>
    <n v="1.1399999999999999"/>
    <n v="1.32"/>
    <n v="2.5000000000000001E-2"/>
    <n v="0.64"/>
    <n v="11.4043662430759"/>
    <d v="1900-01-07T03:30:12"/>
    <n v="43469"/>
    <n v="1.1979732061453501"/>
    <n v="192.29547561856401"/>
    <n v="0"/>
    <n v="50714.877147496154"/>
  </r>
  <r>
    <s v="STND-61815"/>
    <s v="The Montgomery on Superior Condominium Association"/>
    <s v="Montgomery Condominium Association - 500 W Superior - Chicago"/>
    <x v="0"/>
    <s v="Indoor Lighting"/>
    <x v="18"/>
    <n v="0"/>
    <n v="19781.423999999999"/>
    <n v="2.3882500000000002"/>
    <x v="0"/>
    <x v="0"/>
    <n v="8.1459758879113693"/>
    <s v="Qty / 1,000"/>
    <m/>
    <s v="Private-Lighting"/>
    <x v="0"/>
    <n v="2"/>
    <n v="1"/>
    <s v="Lighting"/>
    <n v="0.97902139861649395"/>
    <n v="0.93591656730105399"/>
    <n v="19366.437391105901"/>
    <n v="2.2352027418567402"/>
    <n v="0.71"/>
    <n v="13750.1705476852"/>
    <n v="1.5869939467182901"/>
    <n v="6138"/>
    <n v="1.1399999999999999"/>
    <n v="1.32"/>
    <n v="2.5000000000000001E-2"/>
    <n v="0.64"/>
    <n v="11.4043662430759"/>
    <d v="1900-01-07T03:30:12"/>
    <n v="43469"/>
    <n v="2.6458365789023901"/>
    <n v="424.702574366357"/>
    <n v="0"/>
    <n v="112008.55773611271"/>
  </r>
  <r>
    <s v="STND-61815"/>
    <s v="The Montgomery on Superior Condominium Association"/>
    <s v="Montgomery Condominium Association - 500 W Superior - Chicago"/>
    <x v="1"/>
    <s v="Outdoor &amp; Garage Lighting"/>
    <x v="1"/>
    <n v="0"/>
    <n v="3530.16"/>
    <n v="0"/>
    <x v="0"/>
    <x v="0"/>
    <n v="10.1978380583316"/>
    <s v="Qty / 1,000"/>
    <m/>
    <s v="Private-Lighting"/>
    <x v="0"/>
    <n v="2"/>
    <n v="1"/>
    <s v="Lighting"/>
    <n v="0.97902139861649395"/>
    <n v="0.93591656730105399"/>
    <n v="3456.1021805400001"/>
    <n v="0"/>
    <n v="0.71"/>
    <n v="2453.8325481833999"/>
    <n v="0"/>
    <n v="4903"/>
    <n v="1"/>
    <n v="1"/>
    <n v="0"/>
    <n v="0"/>
    <n v="14.276973281664301"/>
    <d v="1900-01-09T04:44:53"/>
    <n v="43469"/>
    <n v="0"/>
    <n v="0"/>
    <n v="0"/>
    <n v="25023.786948637484"/>
  </r>
  <r>
    <s v="STND-61815"/>
    <s v="The Montgomery on Superior Condominium Association"/>
    <s v="Montgomery Condominium Association - 500 W Superior - Chicago"/>
    <x v="8"/>
    <s v="Indoor Advanced Lighting"/>
    <x v="18"/>
    <n v="0"/>
    <n v="607.20000000000005"/>
    <n v="0.13034999999999999"/>
    <x v="0"/>
    <x v="0"/>
    <n v="8.1459758879113693"/>
    <s v="Qty / 1,000"/>
    <m/>
    <s v="Private-Lighting"/>
    <x v="0"/>
    <n v="2"/>
    <n v="1"/>
    <s v="Lighting"/>
    <n v="0.97902139861649395"/>
    <n v="0.93591656730105399"/>
    <n v="594.46179323993499"/>
    <n v="0.121996724547692"/>
    <n v="0.71"/>
    <n v="422.06787320035397"/>
    <n v="8.6617674428861494E-2"/>
    <n v="6138"/>
    <n v="1.1399999999999999"/>
    <n v="1.32"/>
    <n v="2.5000000000000001E-2"/>
    <n v="0.64"/>
    <n v="11.4043662430759"/>
    <d v="1900-01-07T03:30:12"/>
    <n v="43469"/>
    <n v="0.14440900159528"/>
    <n v="13.036442834209099"/>
    <n v="0"/>
    <n v="3438.1547181521169"/>
  </r>
  <r>
    <s v="STND-61815"/>
    <s v="The Montgomery on Superior Condominium Association"/>
    <s v="Montgomery Condominium Association - 500 W Superior - Chicago"/>
    <x v="8"/>
    <s v="Indoor Advanced Lighting"/>
    <x v="18"/>
    <n v="0"/>
    <n v="111415.67999999999"/>
    <n v="23.918040000000001"/>
    <x v="0"/>
    <x v="0"/>
    <n v="8.1459758879113693"/>
    <s v="Qty / 1,000"/>
    <m/>
    <s v="Private-Lighting"/>
    <x v="0"/>
    <n v="2"/>
    <n v="1"/>
    <s v="Lighting"/>
    <n v="0.97902139861649395"/>
    <n v="0.93591656730105399"/>
    <n v="109078.334861408"/>
    <n v="22.385289893369301"/>
    <n v="0.71"/>
    <n v="77445.617751599406"/>
    <n v="15.8935558242922"/>
    <n v="6138"/>
    <n v="1.1399999999999999"/>
    <n v="1.32"/>
    <n v="2.5000000000000001E-2"/>
    <n v="0.64"/>
    <n v="11.4043662430759"/>
    <d v="1900-01-07T03:30:12"/>
    <n v="43469"/>
    <n v="26.497738983628398"/>
    <n v="2392.0687469607001"/>
    <n v="0"/>
    <n v="630870.13482892944"/>
  </r>
  <r>
    <s v="STND-61815"/>
    <s v="The Montgomery on Superior Condominium Association"/>
    <s v="Montgomery Condominium Association - 500 W Superior - Chicago"/>
    <x v="62"/>
    <s v="Indoor Lighting"/>
    <x v="18"/>
    <n v="0"/>
    <n v="-223.91399999999999"/>
    <n v="-2.7033999999999999E-2"/>
    <x v="0"/>
    <x v="0"/>
    <n v="8.1459758879113693"/>
    <s v="Qty / 1,000"/>
    <m/>
    <s v="Private-Lighting"/>
    <x v="0"/>
    <n v="2"/>
    <n v="1"/>
    <s v="Lighting"/>
    <n v="0.97902139861649395"/>
    <n v="0.93591656730105399"/>
    <n v="-219.216597449814"/>
    <n v="-2.5301568480416699E-2"/>
    <n v="0.71"/>
    <n v="-155.64378418936801"/>
    <n v="-1.79641136210958E-2"/>
    <n v="6138"/>
    <n v="1.1399999999999999"/>
    <n v="1.32"/>
    <n v="2.5000000000000001E-2"/>
    <n v="0.64"/>
    <n v="11.4043662430759"/>
    <d v="1900-01-07T03:30:12"/>
    <n v="43469"/>
    <n v="-2.99497732959478E-2"/>
    <n v="-4.8073815230222303"/>
    <n v="0"/>
    <n v="-1267.8705131098725"/>
  </r>
  <r>
    <s v="STND-61815"/>
    <s v="The Montgomery on Superior Condominium Association"/>
    <s v="Montgomery Condominium Association - 500 W Superior - Chicago"/>
    <x v="62"/>
    <s v="Indoor Lighting"/>
    <x v="18"/>
    <n v="0"/>
    <n v="16233.781999999999"/>
    <n v="1.9599359999999999"/>
    <x v="0"/>
    <x v="0"/>
    <n v="8.1459758879113693"/>
    <s v="Qty / 1,000"/>
    <m/>
    <s v="Private-Lighting"/>
    <x v="0"/>
    <n v="2"/>
    <n v="1"/>
    <s v="Lighting"/>
    <n v="0.97902139861649395"/>
    <n v="0.93591656730105399"/>
    <n v="15893.2199584753"/>
    <n v="1.8343365732497601"/>
    <n v="0.71"/>
    <n v="11284.1861705174"/>
    <n v="1.30237896700733"/>
    <n v="6138"/>
    <n v="1.1399999999999999"/>
    <n v="1.32"/>
    <n v="2.5000000000000001E-2"/>
    <n v="0.64"/>
    <n v="11.4043662430759"/>
    <d v="1900-01-07T03:30:12"/>
    <n v="43469"/>
    <n v="2.1713264361384401"/>
    <n v="348.53552540515898"/>
    <n v="0"/>
    <n v="91920.708459737667"/>
  </r>
  <r>
    <s v="STND-61815"/>
    <s v="The Montgomery on Superior Condominium Association"/>
    <s v="Montgomery Condominium Association - 500 W Superior - Chicago"/>
    <x v="5"/>
    <s v="Indoor Advanced Lighting"/>
    <x v="18"/>
    <n v="0"/>
    <n v="12087.68"/>
    <n v="6.9414400000000001"/>
    <x v="0"/>
    <x v="0"/>
    <n v="15"/>
    <s v="Qty / 1,000"/>
    <m/>
    <s v="Private-Lighting"/>
    <x v="0"/>
    <n v="2"/>
    <n v="1"/>
    <s v="Lighting"/>
    <n v="0.97902139861649395"/>
    <n v="0.93591656730105399"/>
    <n v="11834.0973796286"/>
    <n v="6.4966086969262298"/>
    <n v="0.71"/>
    <n v="8402.2091395363204"/>
    <n v="4.6125921748176202"/>
    <n v="6138"/>
    <n v="1.1399999999999999"/>
    <n v="1.32"/>
    <n v="2.5000000000000001E-2"/>
    <n v="0.64"/>
    <n v="11.4043662430759"/>
    <d v="1900-01-07T03:30:12"/>
    <n v="43469"/>
    <n v="7.6901144613236596"/>
    <n v="259.51967937782098"/>
    <n v="0"/>
    <n v="126033.1370930448"/>
  </r>
  <r>
    <s v="STND-61816"/>
    <s v="Southland Inn &amp; Suites"/>
    <s v="Southland Inn &amp; Suites - 2850 W 159th Street - Markham"/>
    <x v="1"/>
    <s v="Outdoor &amp; Garage Lighting"/>
    <x v="1"/>
    <n v="0"/>
    <n v="6839.6850000000004"/>
    <n v="0"/>
    <x v="0"/>
    <x v="0"/>
    <n v="10.1978380583316"/>
    <s v="Qty / 1,000"/>
    <m/>
    <s v="Private-Lighting"/>
    <x v="0"/>
    <n v="3"/>
    <n v="1"/>
    <s v="Lighting"/>
    <n v="0.91633259480590001"/>
    <n v="1.30467645558681"/>
    <n v="6267.4263037049896"/>
    <n v="0"/>
    <n v="0.71"/>
    <n v="4449.8726756305396"/>
    <n v="0"/>
    <n v="4903"/>
    <n v="1"/>
    <n v="1"/>
    <n v="0"/>
    <n v="0"/>
    <n v="14.276973281664301"/>
    <d v="1900-01-09T04:44:53"/>
    <n v="43324"/>
    <n v="0"/>
    <n v="0"/>
    <n v="0"/>
    <n v="45379.080926274983"/>
  </r>
  <r>
    <s v="STND-61816"/>
    <s v="Southland Inn &amp; Suites"/>
    <s v="Southland Inn &amp; Suites - 2850 W 159th Street - Markham"/>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324"/>
    <n v="0"/>
    <n v="0"/>
    <n v="0"/>
    <n v="19843.182340521656"/>
  </r>
  <r>
    <s v="STND-61816"/>
    <s v="Southland Inn &amp; Suites"/>
    <s v="Southland Inn &amp; Suites - 2850 W 159th Street - Markham"/>
    <x v="1"/>
    <s v="Outdoor &amp; Garage Lighting"/>
    <x v="1"/>
    <n v="0"/>
    <n v="6128.75"/>
    <n v="0"/>
    <x v="0"/>
    <x v="0"/>
    <n v="10.1978380583316"/>
    <s v="Qty / 1,000"/>
    <m/>
    <s v="Private-Lighting"/>
    <x v="0"/>
    <n v="3"/>
    <n v="1"/>
    <s v="Lighting"/>
    <n v="0.91633259480590001"/>
    <n v="1.30467645558681"/>
    <n v="5615.9733904166596"/>
    <n v="0"/>
    <n v="0.71"/>
    <n v="3987.3411071958299"/>
    <n v="0"/>
    <n v="4903"/>
    <n v="1"/>
    <n v="1"/>
    <n v="0"/>
    <n v="0"/>
    <n v="14.276973281664301"/>
    <d v="1900-01-09T04:44:53"/>
    <n v="43324"/>
    <n v="0"/>
    <n v="0"/>
    <n v="0"/>
    <n v="40662.258894511695"/>
  </r>
  <r>
    <s v="STND-61817"/>
    <s v="SFI Ford City - Chicago LLC"/>
    <s v="Ford City Shopping Center - 7601 S Cicero Ave - Chicago"/>
    <x v="1"/>
    <s v="Outdoor &amp; Garage Lighting"/>
    <x v="1"/>
    <n v="0"/>
    <n v="44862.45"/>
    <n v="0"/>
    <x v="0"/>
    <x v="0"/>
    <n v="10.1978380583316"/>
    <s v="Qty / 1,000"/>
    <m/>
    <s v="Private-Lighting"/>
    <x v="0"/>
    <n v="3"/>
    <n v="1"/>
    <s v="Lighting"/>
    <n v="0.91633259480590001"/>
    <n v="1.30467645558681"/>
    <n v="41108.925217849901"/>
    <n v="0"/>
    <n v="0.71"/>
    <n v="29187.336904673499"/>
    <n v="0"/>
    <n v="4903"/>
    <n v="1"/>
    <n v="1"/>
    <n v="0"/>
    <n v="0"/>
    <n v="14.276973281664301"/>
    <d v="1900-01-09T04:44:53"/>
    <n v="43330"/>
    <n v="0"/>
    <n v="0"/>
    <n v="0"/>
    <n v="297647.73510782584"/>
  </r>
  <r>
    <s v="STND-61817"/>
    <s v="SFI Ford City - Chicago LLC"/>
    <s v="Ford City Shopping Center - 7601 S Cicero Ave - Chicago"/>
    <x v="27"/>
    <s v="Outdoor &amp; Garage Lighting"/>
    <x v="1"/>
    <n v="0"/>
    <n v="1260"/>
    <n v="0"/>
    <x v="0"/>
    <x v="0"/>
    <n v="8"/>
    <s v="Qty / 1,000"/>
    <m/>
    <s v="Private-Lighting"/>
    <x v="0"/>
    <n v="3"/>
    <n v="1"/>
    <s v="Lighting"/>
    <n v="0.91633259480590001"/>
    <n v="1.30467645558681"/>
    <n v="1154.57906945543"/>
    <n v="0"/>
    <n v="0.71"/>
    <n v="819.75113931335795"/>
    <n v="0"/>
    <n v="4903"/>
    <n v="1"/>
    <n v="1"/>
    <n v="0"/>
    <n v="0"/>
    <n v="14.276973281664301"/>
    <d v="1900-01-09T04:44:53"/>
    <n v="43330"/>
    <n v="0"/>
    <n v="0"/>
    <n v="0"/>
    <n v="6558.0091145068636"/>
  </r>
  <r>
    <s v="STND-61818"/>
    <s v="LAUNDAUER, INC."/>
    <s v="Landauer Inc - 2 Science Rd - Glenwood"/>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397"/>
    <n v="3.0565159659772401"/>
    <n v="0"/>
    <n v="0"/>
    <n v="288260.03878886497"/>
  </r>
  <r>
    <s v="STND-61819"/>
    <s v="Flag Chevrolet Inc"/>
    <s v="Flag Chevrolet - 1000 E Belvidere Rd - Grayslake"/>
    <x v="0"/>
    <s v="Indoor Lighting"/>
    <x v="2"/>
    <n v="0"/>
    <n v="91856.763000000006"/>
    <n v="19.672671999999999"/>
    <x v="0"/>
    <x v="0"/>
    <n v="14.797277300976599"/>
    <s v="Qty / 1,000"/>
    <m/>
    <s v="Private-Lighting"/>
    <x v="0"/>
    <n v="3"/>
    <n v="1"/>
    <s v="Lighting"/>
    <n v="0.91633259480590001"/>
    <n v="1.30467645558681"/>
    <n v="84171.345990260597"/>
    <n v="25.666471976881802"/>
    <n v="0.71"/>
    <n v="59761.655653084999"/>
    <n v="18.2231951035861"/>
    <n v="3379"/>
    <n v="1.0900000000000001"/>
    <n v="1.36"/>
    <n v="2.1999999999999999E-2"/>
    <n v="0.57999999999999996"/>
    <n v="20.7161882213673"/>
    <d v="1900-01-13T19:08:05"/>
    <n v="43432"/>
    <n v="32.5386308023349"/>
    <n v="1698.87120347315"/>
    <n v="0"/>
    <n v="884309.79066417448"/>
  </r>
  <r>
    <s v="STND-61820"/>
    <s v="GAIM Plastics Inc"/>
    <s v="GAIM Engineering Inc - 791 Golf Rd - Bensenville"/>
    <x v="0"/>
    <s v="Indoor Lighting"/>
    <x v="8"/>
    <n v="0"/>
    <n v="13353.870999999999"/>
    <n v="2.388204"/>
    <x v="0"/>
    <x v="0"/>
    <n v="9.5383441434566993"/>
    <s v="Qty / 1,000"/>
    <m/>
    <s v="Private-Lighting"/>
    <x v="0"/>
    <n v="3"/>
    <n v="1"/>
    <s v="Lighting"/>
    <n v="0.91633259480590001"/>
    <n v="1.30467645558681"/>
    <n v="12236.587264133301"/>
    <n v="3.11583352993823"/>
    <n v="0.71"/>
    <n v="8687.9769575346108"/>
    <n v="2.21224180625615"/>
    <n v="5242"/>
    <n v="1"/>
    <n v="1.22"/>
    <n v="1.0999999999999999E-2"/>
    <n v="0.68"/>
    <n v="13.3536818008394"/>
    <d v="1900-01-08T12:55:13"/>
    <n v="43380"/>
    <n v="3.7558263379197601"/>
    <n v="134.60245990546599"/>
    <n v="0"/>
    <n v="82868.914131387006"/>
  </r>
  <r>
    <s v="STND-61820"/>
    <s v="GAIM Plastics Inc"/>
    <s v="GAIM Engineering Inc - 791 Golf Rd - Bensenville"/>
    <x v="0"/>
    <s v="Indoor Lighting"/>
    <x v="8"/>
    <n v="0"/>
    <n v="4098.0129999999999"/>
    <n v="0.73288799999999998"/>
    <x v="0"/>
    <x v="0"/>
    <n v="9.5383441434566993"/>
    <s v="Qty / 1,000"/>
    <m/>
    <s v="Private-Lighting"/>
    <x v="0"/>
    <n v="3"/>
    <n v="1"/>
    <s v="Lighting"/>
    <n v="0.91633259480590001"/>
    <n v="1.30467645558681"/>
    <n v="3755.1428858383101"/>
    <n v="0.95618171818210296"/>
    <n v="0.71"/>
    <n v="2666.1514489452002"/>
    <n v="0.67888901990929296"/>
    <n v="5242"/>
    <n v="1"/>
    <n v="1.22"/>
    <n v="1.0999999999999999E-2"/>
    <n v="0.68"/>
    <n v="13.3536818008394"/>
    <d v="1900-01-08T12:55:13"/>
    <n v="43380"/>
    <n v="1.15258162750977"/>
    <n v="41.306571744221401"/>
    <n v="0"/>
    <n v="25430.670058615044"/>
  </r>
  <r>
    <s v="STND-61820"/>
    <s v="GAIM Plastics Inc"/>
    <s v="GAIM Engineering Inc - 791 Golf Rd - Bensenville"/>
    <x v="62"/>
    <s v="Indoor Lighting"/>
    <x v="8"/>
    <n v="0"/>
    <n v="22887.638999999999"/>
    <n v="4.0932219999999999"/>
    <x v="0"/>
    <x v="0"/>
    <n v="9.5383441434566993"/>
    <s v="Qty / 1,000"/>
    <m/>
    <s v="Private-Lighting"/>
    <x v="0"/>
    <n v="3"/>
    <n v="1"/>
    <s v="Lighting"/>
    <n v="0.91633259480590001"/>
    <n v="1.30467645558681"/>
    <n v="20972.689633850699"/>
    <n v="5.3403303708899399"/>
    <n v="0.71"/>
    <n v="14890.609640033999"/>
    <n v="3.79163456333186"/>
    <n v="5242"/>
    <n v="1"/>
    <n v="1.22"/>
    <n v="1.0999999999999999E-2"/>
    <n v="0.68"/>
    <n v="13.3536818008394"/>
    <d v="1900-01-08T12:55:13"/>
    <n v="43380"/>
    <n v="6.4372352590283697"/>
    <n v="230.69958597235799"/>
    <n v="0"/>
    <n v="142031.75925251815"/>
  </r>
  <r>
    <s v="STND-61820"/>
    <s v="GAIM Plastics Inc"/>
    <s v="GAIM Engineering Inc - 791 Golf Rd - Bensenville"/>
    <x v="62"/>
    <s v="Indoor Lighting"/>
    <x v="8"/>
    <n v="0"/>
    <n v="25247.53"/>
    <n v="4.5152640000000002"/>
    <x v="0"/>
    <x v="0"/>
    <n v="9.5383441434566993"/>
    <s v="Qty / 1,000"/>
    <m/>
    <s v="Private-Lighting"/>
    <x v="0"/>
    <n v="3"/>
    <n v="1"/>
    <s v="Lighting"/>
    <n v="0.91633259480590001"/>
    <n v="1.30467645558681"/>
    <n v="23135.1346773398"/>
    <n v="5.8909586315587097"/>
    <n v="0.71"/>
    <n v="16425.945620911301"/>
    <n v="4.1825806284066802"/>
    <n v="5242"/>
    <n v="1"/>
    <n v="1.22"/>
    <n v="1.0999999999999999E-2"/>
    <n v="0.68"/>
    <n v="13.3536818008394"/>
    <d v="1900-01-08T12:55:13"/>
    <n v="43380"/>
    <n v="7.1009626706348898"/>
    <n v="254.48648145073801"/>
    <n v="0"/>
    <n v="156676.32221395752"/>
  </r>
  <r>
    <s v="STND-61820"/>
    <s v="GAIM Plastics Inc"/>
    <s v="GAIM Engineering Inc - 791 Golf Rd - Bensenville"/>
    <x v="7"/>
    <s v="Indoor Lighting"/>
    <x v="8"/>
    <n v="0"/>
    <n v="2916.6550000000002"/>
    <n v="1.770912"/>
    <x v="0"/>
    <x v="0"/>
    <n v="8"/>
    <s v="Qty / 1,000"/>
    <m/>
    <s v="Private-Lighting"/>
    <x v="0"/>
    <n v="3"/>
    <n v="1"/>
    <s v="Lighting"/>
    <n v="0.91633259480590001"/>
    <n v="1.30467645558681"/>
    <n v="2672.6260443035999"/>
    <n v="2.3104671913161399"/>
    <n v="0.71"/>
    <n v="1897.5644914555601"/>
    <n v="1.64043170583446"/>
    <n v="5242"/>
    <n v="1"/>
    <n v="1.22"/>
    <n v="1.0999999999999999E-2"/>
    <n v="0.68"/>
    <n v="13.3536818008394"/>
    <d v="1900-01-08T12:55:13"/>
    <n v="43380"/>
    <n v="3.5732557861369401"/>
    <n v="29.398886487339599"/>
    <n v="0"/>
    <n v="15180.515931644481"/>
  </r>
  <r>
    <s v="STND-61820"/>
    <s v="GAIM Plastics Inc"/>
    <s v="GAIM Engineering Inc - 791 Golf Rd - Bensenville"/>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380"/>
    <n v="0"/>
    <n v="0"/>
    <n v="0"/>
    <n v="29276.826404048443"/>
  </r>
  <r>
    <s v="STND-61820"/>
    <s v="GAIM Plastics Inc"/>
    <s v="GAIM Engineering Inc - 791 Golf Rd - Bensenville"/>
    <x v="38"/>
    <s v="Indoor Lighting"/>
    <x v="8"/>
    <n v="0"/>
    <n v="3386.0329999999999"/>
    <n v="0.44329000000000002"/>
    <x v="0"/>
    <x v="0"/>
    <n v="8"/>
    <s v="Qty / 1,000"/>
    <m/>
    <s v="Private-Lighting"/>
    <x v="0"/>
    <n v="3"/>
    <n v="1"/>
    <s v="Lighting"/>
    <n v="0.91633259480590001"/>
    <n v="1.30467645558681"/>
    <n v="3102.7324049884101"/>
    <n v="0.57835002599707497"/>
    <n v="0.71"/>
    <n v="2202.9400075417698"/>
    <n v="0.41062851845792397"/>
    <n v="5242"/>
    <n v="1"/>
    <n v="1.22"/>
    <n v="1.0999999999999999E-2"/>
    <n v="0.68"/>
    <n v="13.3536818008394"/>
    <d v="1900-01-08T12:55:13"/>
    <n v="43380"/>
    <n v="0.69714323287979196"/>
    <n v="34.130056454872502"/>
    <n v="0"/>
    <n v="17623.520060334158"/>
  </r>
  <r>
    <s v="STND-61821"/>
    <s v="County of Cook School District 92"/>
    <s v="County of Cook School District 92 - Lindrop - 2400 S 18th Ave - Broadview"/>
    <x v="0"/>
    <s v="Indoor Lighting"/>
    <x v="12"/>
    <n v="0"/>
    <n v="17176.199000000001"/>
    <n v="4.6835709999999997"/>
    <x v="0"/>
    <x v="1"/>
    <n v="15"/>
    <s v="Qty / 1,000"/>
    <m/>
    <s v="Public-Lighting"/>
    <x v="0"/>
    <n v="3"/>
    <n v="1"/>
    <s v="Lighting"/>
    <n v="0.99829244462109001"/>
    <n v="0.987374621353864"/>
    <n v="17146.869689008301"/>
    <n v="4.6244391427089404"/>
    <n v="0.71"/>
    <n v="12174.2774791959"/>
    <n v="3.2833517913233501"/>
    <n v="2979"/>
    <n v="1.17333333333333"/>
    <n v="1.323"/>
    <n v="2.1333333333333301E-2"/>
    <n v="0.72"/>
    <n v="23.497818059751602"/>
    <d v="1900-01-15T18:49:11"/>
    <n v="43378"/>
    <n v="4.8547484071438403"/>
    <n v="311.76126707287898"/>
    <n v="0"/>
    <n v="182614.16218793849"/>
  </r>
  <r>
    <s v="STND-61821"/>
    <s v="County of Cook School District 92"/>
    <s v="County of Cook School District 92 - Lindrop - 2400 S 18th Ave - Broadview"/>
    <x v="0"/>
    <s v="Indoor Lighting"/>
    <x v="12"/>
    <n v="0"/>
    <n v="446.13499999999999"/>
    <n v="0.121651"/>
    <x v="0"/>
    <x v="1"/>
    <n v="15"/>
    <s v="Qty / 1,000"/>
    <m/>
    <s v="Public-Lighting"/>
    <x v="0"/>
    <n v="3"/>
    <n v="1"/>
    <s v="Lighting"/>
    <n v="0.99829244462109001"/>
    <n v="0.987374621353864"/>
    <n v="445.37319978103"/>
    <n v="0.12011511006231899"/>
    <n v="0.71"/>
    <n v="316.21497184453102"/>
    <n v="8.5281728144246394E-2"/>
    <n v="2979"/>
    <n v="1.17333333333333"/>
    <n v="1.323"/>
    <n v="2.1333333333333301E-2"/>
    <n v="0.72"/>
    <n v="23.497818059751602"/>
    <d v="1900-01-15T18:49:11"/>
    <n v="43378"/>
    <n v="0.126097159299487"/>
    <n v="8.0976945414732793"/>
    <n v="0"/>
    <n v="4743.2245776679656"/>
  </r>
  <r>
    <s v="STND-61821"/>
    <s v="County of Cook School District 92"/>
    <s v="County of Cook School District 92 - Lindrop - 2400 S 18th Ave - Broadview"/>
    <x v="0"/>
    <s v="Indoor Lighting"/>
    <x v="12"/>
    <n v="0"/>
    <n v="2216.7330000000002"/>
    <n v="0.60445400000000005"/>
    <x v="0"/>
    <x v="1"/>
    <n v="15"/>
    <s v="Qty / 1,000"/>
    <m/>
    <s v="Public-Lighting"/>
    <x v="0"/>
    <n v="3"/>
    <n v="1"/>
    <s v="Lighting"/>
    <n v="0.99829244462109001"/>
    <n v="0.987374621353864"/>
    <n v="2212.9478056422399"/>
    <n v="0.59682253937582896"/>
    <n v="0.71"/>
    <n v="1571.1929420059901"/>
    <n v="0.42374400295683801"/>
    <n v="2979"/>
    <n v="1.17333333333333"/>
    <n v="1.323"/>
    <n v="2.1333333333333301E-2"/>
    <n v="0.72"/>
    <n v="23.497818059751602"/>
    <d v="1900-01-15T18:49:11"/>
    <n v="43378"/>
    <n v="0.62654587571998499"/>
    <n v="40.235414648040802"/>
    <n v="0"/>
    <n v="23567.894130089851"/>
  </r>
  <r>
    <s v="STND-61821"/>
    <s v="County of Cook School District 92"/>
    <s v="County of Cook School District 92 - Lindrop - 2400 S 18th Ave - Broadview"/>
    <x v="0"/>
    <s v="Indoor Lighting"/>
    <x v="12"/>
    <n v="0"/>
    <n v="2164.4520000000002"/>
    <n v="0.590198"/>
    <x v="0"/>
    <x v="1"/>
    <n v="15"/>
    <s v="Qty / 1,000"/>
    <m/>
    <s v="Public-Lighting"/>
    <x v="0"/>
    <n v="3"/>
    <n v="1"/>
    <s v="Lighting"/>
    <n v="0.99829244462109001"/>
    <n v="0.987374621353864"/>
    <n v="2160.7560783450099"/>
    <n v="0.582746526773808"/>
    <n v="0.71"/>
    <n v="1534.13681562496"/>
    <n v="0.41375003400940402"/>
    <n v="2979"/>
    <n v="1.17333333333333"/>
    <n v="1.323"/>
    <n v="2.1333333333333301E-2"/>
    <n v="0.72"/>
    <n v="23.497818059751602"/>
    <d v="1900-01-15T18:49:11"/>
    <n v="43378"/>
    <n v="0.61176884057047098"/>
    <n v="39.286474151727397"/>
    <n v="0"/>
    <n v="23012.052234374401"/>
  </r>
  <r>
    <s v="STND-61821"/>
    <s v="County of Cook School District 92"/>
    <s v="County of Cook School District 92 - Lindrop - 2400 S 18th Ave - Broadview"/>
    <x v="0"/>
    <s v="Indoor Lighting"/>
    <x v="12"/>
    <n v="0"/>
    <n v="5813.6970000000001"/>
    <n v="1.585267"/>
    <x v="0"/>
    <x v="1"/>
    <n v="15"/>
    <s v="Qty / 1,000"/>
    <m/>
    <s v="Public-Lighting"/>
    <x v="0"/>
    <n v="3"/>
    <n v="1"/>
    <s v="Lighting"/>
    <n v="0.99829244462109001"/>
    <n v="0.987374621353864"/>
    <n v="5803.7697904162997"/>
    <n v="1.5652524038697799"/>
    <n v="0.71"/>
    <n v="4120.67655119557"/>
    <n v="1.11132920674754"/>
    <n v="2979"/>
    <n v="1.17333333333333"/>
    <n v="1.323"/>
    <n v="2.1333333333333301E-2"/>
    <n v="0.72"/>
    <n v="23.497818059751602"/>
    <d v="1900-01-15T18:49:11"/>
    <n v="43378"/>
    <n v="1.64320610131622"/>
    <n v="105.523087098478"/>
    <n v="0"/>
    <n v="61810.148267933553"/>
  </r>
  <r>
    <s v="STND-61821"/>
    <s v="County of Cook School District 92"/>
    <s v="County of Cook School District 92 - Lindrop - 2400 S 18th Ave - Broadview"/>
    <x v="0"/>
    <s v="Indoor Lighting"/>
    <x v="12"/>
    <n v="0"/>
    <n v="5653.3670000000002"/>
    <n v="1.5415490000000001"/>
    <x v="0"/>
    <x v="1"/>
    <n v="15"/>
    <s v="Qty / 1,000"/>
    <m/>
    <s v="Public-Lighting"/>
    <x v="0"/>
    <n v="3"/>
    <n v="1"/>
    <s v="Lighting"/>
    <n v="0.99829244462109001"/>
    <n v="0.987374621353864"/>
    <n v="5643.7135627702"/>
    <n v="1.52208636017343"/>
    <n v="0.71"/>
    <n v="4007.03662956684"/>
    <n v="1.0806813157231301"/>
    <n v="2979"/>
    <n v="1.17333333333333"/>
    <n v="1.323"/>
    <n v="2.1333333333333301E-2"/>
    <n v="0.72"/>
    <n v="23.497818059751602"/>
    <d v="1900-01-15T18:49:11"/>
    <n v="43378"/>
    <n v="1.59789027481044"/>
    <n v="102.61297386854901"/>
    <n v="0"/>
    <n v="60105.549443502598"/>
  </r>
  <r>
    <s v="STND-61821"/>
    <s v="County of Cook School District 92"/>
    <s v="County of Cook School District 92 - Lindrop - 2400 S 18th Ave - Broadview"/>
    <x v="38"/>
    <s v="Indoor Lighting"/>
    <x v="12"/>
    <n v="0"/>
    <n v="5345.0550000000003"/>
    <n v="1.2002919999999999"/>
    <x v="0"/>
    <x v="1"/>
    <n v="8"/>
    <s v="Qty / 1,000"/>
    <m/>
    <s v="Public-Lighting"/>
    <x v="0"/>
    <n v="3"/>
    <n v="1"/>
    <s v="Lighting"/>
    <n v="0.99829244462109001"/>
    <n v="0.987374621353864"/>
    <n v="5335.9280225841803"/>
    <n v="1.18513785901407"/>
    <n v="0.71"/>
    <n v="3788.5088960347698"/>
    <n v="0.84144787989999104"/>
    <n v="2979"/>
    <n v="1.17333333333333"/>
    <n v="1.323"/>
    <n v="2.1333333333333301E-2"/>
    <n v="0.72"/>
    <n v="23.497818059751602"/>
    <d v="1900-01-15T18:49:11"/>
    <n v="43378"/>
    <n v="1.24416084972503"/>
    <n v="97.016873137894294"/>
    <n v="0"/>
    <n v="30308.071168278158"/>
  </r>
  <r>
    <s v="STND-61821"/>
    <s v="County of Cook School District 92"/>
    <s v="County of Cook School District 92 - Lindrop - 2400 S 18th Ave - Broadview"/>
    <x v="38"/>
    <s v="Indoor Lighting"/>
    <x v="12"/>
    <n v="0"/>
    <n v="1002.198"/>
    <n v="0.22505500000000001"/>
    <x v="0"/>
    <x v="1"/>
    <n v="8"/>
    <s v="Qty / 1,000"/>
    <m/>
    <s v="Public-Lighting"/>
    <x v="0"/>
    <n v="3"/>
    <n v="1"/>
    <s v="Lighting"/>
    <n v="0.99829244462109001"/>
    <n v="0.987374621353864"/>
    <n v="1000.4866914143699"/>
    <n v="0.22221359540879401"/>
    <n v="0.71"/>
    <n v="710.34555090420099"/>
    <n v="0.15777165274024399"/>
    <n v="2979"/>
    <n v="1.17333333333333"/>
    <n v="1.323"/>
    <n v="2.1333333333333301E-2"/>
    <n v="0.72"/>
    <n v="23.497818059751602"/>
    <d v="1900-01-15T18:49:11"/>
    <n v="43378"/>
    <n v="0.23328041846056299"/>
    <n v="18.190667116624901"/>
    <n v="0"/>
    <n v="5682.7644072336079"/>
  </r>
  <r>
    <s v="STND-61822"/>
    <s v="2S Hospitality Inc"/>
    <s v="2S Hospitality Inc - 77 Buckley Rd - Libertyville"/>
    <x v="26"/>
    <s v="HVAC"/>
    <x v="11"/>
    <n v="0"/>
    <n v="51976"/>
    <n v="6.9349999999999996"/>
    <x v="3"/>
    <x v="0"/>
    <n v="15"/>
    <s v="ΔkWpeak"/>
    <m/>
    <s v="Private-Non-Lighting"/>
    <x v="2"/>
    <n v="3"/>
    <n v="1"/>
    <s v="Non-Lighting"/>
    <n v="0.98952339343681495"/>
    <n v="0.43468415683807998"/>
    <n v="51431.467897271898"/>
    <n v="3.0145346276720901"/>
    <n v="0.7"/>
    <n v="36002.027528090301"/>
    <n v="2.1101742393704601"/>
    <n v="6138"/>
    <n v="1.2"/>
    <n v="1.24"/>
    <n v="3.2000000000000001E-2"/>
    <n v="0.73"/>
    <n v="11.4043662430759"/>
    <d v="1900-01-07T03:30:12"/>
    <n v="43366"/>
    <n v="3.0145346276720901"/>
    <n v="0"/>
    <n v="0"/>
    <n v="540030.41292135452"/>
  </r>
  <r>
    <s v="STND-61823"/>
    <s v="DuPage Airport Authority"/>
    <s v="DuPage Airport Authority - 2500 Longest Dr - West Chicago"/>
    <x v="0"/>
    <s v="Indoor Lighting"/>
    <x v="4"/>
    <n v="0"/>
    <n v="21920.370999999999"/>
    <n v="2.4415559999999998"/>
    <x v="0"/>
    <x v="1"/>
    <n v="6.5651260504201696"/>
    <s v="Qty / 1,000"/>
    <m/>
    <s v="Public-Lighting"/>
    <x v="0"/>
    <n v="1"/>
    <n v="1"/>
    <s v="Lighting"/>
    <n v="0.95625781801464005"/>
    <n v="1.47347312606477"/>
    <n v="20961.526142531398"/>
    <n v="3.5975671517821901"/>
    <n v="0.71"/>
    <n v="14882.6835611973"/>
    <n v="2.5542726777653502"/>
    <n v="7616"/>
    <n v="1.1100000000000001"/>
    <n v="1.29"/>
    <n v="2.1999999999999999E-2"/>
    <n v="0.76"/>
    <n v="9.1911764705882408"/>
    <d v="1900-01-05T13:33:47"/>
    <n v="43394"/>
    <n v="3.6694891389047202"/>
    <n v="415.45367129341503"/>
    <n v="0"/>
    <n v="97706.69354777642"/>
  </r>
  <r>
    <s v="STND-61823"/>
    <s v="DuPage Airport Authority"/>
    <s v="DuPage Airport Authority - 2500 Longest Dr - West Chicago"/>
    <x v="0"/>
    <s v="Indoor Lighting"/>
    <x v="4"/>
    <n v="0"/>
    <n v="59999.99"/>
    <n v="6.6829770000000002"/>
    <x v="0"/>
    <x v="1"/>
    <n v="6.5651260504201696"/>
    <s v="Qty / 1,000"/>
    <m/>
    <s v="Public-Lighting"/>
    <x v="0"/>
    <n v="1"/>
    <n v="1"/>
    <s v="Lighting"/>
    <n v="0.95625781801464005"/>
    <n v="1.47347312606477"/>
    <n v="57375.459518300202"/>
    <n v="9.8471870116089395"/>
    <n v="0.71"/>
    <n v="40736.576257993103"/>
    <n v="6.9915027782423396"/>
    <n v="7616"/>
    <n v="1.1100000000000001"/>
    <n v="1.29"/>
    <n v="2.1999999999999999E-2"/>
    <n v="0.76"/>
    <n v="9.1911764705882408"/>
    <d v="1900-01-05T13:33:47"/>
    <n v="43394"/>
    <n v="10.0440503994379"/>
    <n v="1137.17126973208"/>
    <n v="0"/>
    <n v="267440.75799627829"/>
  </r>
  <r>
    <s v="STND-61823"/>
    <s v="DuPage Airport Authority"/>
    <s v="DuPage Airport Authority - 2500 Longest Dr - West Chicago"/>
    <x v="0"/>
    <s v="Indoor Lighting"/>
    <x v="4"/>
    <n v="0"/>
    <n v="56206.080000000002"/>
    <n v="6.2603999999999997"/>
    <x v="0"/>
    <x v="1"/>
    <n v="6.5651260504201696"/>
    <s v="Qty / 1,000"/>
    <m/>
    <s v="Public-Lighting"/>
    <x v="0"/>
    <n v="1"/>
    <n v="1"/>
    <s v="Lighting"/>
    <n v="0.95625781801464005"/>
    <n v="1.47347312606477"/>
    <n v="53747.503419956302"/>
    <n v="9.2245311584158607"/>
    <n v="0.71"/>
    <n v="38160.727428168997"/>
    <n v="6.5494171224752602"/>
    <n v="7616"/>
    <n v="1.1100000000000001"/>
    <n v="1.29"/>
    <n v="2.1999999999999999E-2"/>
    <n v="0.76"/>
    <n v="9.1911764705882408"/>
    <d v="1900-01-05T13:33:47"/>
    <n v="43394"/>
    <n v="9.4089465100121004"/>
    <n v="1065.2658335486799"/>
    <n v="0"/>
    <n v="250529.98574165575"/>
  </r>
  <r>
    <s v="STND-61823"/>
    <s v="DuPage Airport Authority"/>
    <s v="DuPage Airport Authority - 2500 Longest Dr - West Chicago"/>
    <x v="1"/>
    <s v="Outdoor &amp; Garage Lighting"/>
    <x v="1"/>
    <n v="0"/>
    <n v="6570.02"/>
    <n v="0"/>
    <x v="0"/>
    <x v="1"/>
    <n v="10.1978380583316"/>
    <s v="Qty / 1,000"/>
    <m/>
    <s v="Public-Lighting"/>
    <x v="0"/>
    <n v="1"/>
    <n v="1"/>
    <s v="Lighting"/>
    <n v="0.95625781801464005"/>
    <n v="1.47347312606477"/>
    <n v="6282.63298951254"/>
    <n v="0"/>
    <n v="0.71"/>
    <n v="4460.6694225539104"/>
    <n v="0"/>
    <n v="4903"/>
    <n v="1"/>
    <n v="1"/>
    <n v="0"/>
    <n v="0"/>
    <n v="14.276973281664301"/>
    <d v="1900-01-09T04:44:53"/>
    <n v="43394"/>
    <n v="0"/>
    <n v="0"/>
    <n v="0"/>
    <n v="45489.184402956307"/>
  </r>
  <r>
    <s v="STND-61823"/>
    <s v="DuPage Airport Authority"/>
    <s v="DuPage Airport Authority - 2500 Longest Dr - West Chicago"/>
    <x v="1"/>
    <s v="Outdoor &amp; Garage Lighting"/>
    <x v="1"/>
    <n v="0"/>
    <n v="3628.22"/>
    <n v="0"/>
    <x v="0"/>
    <x v="1"/>
    <n v="10.1978380583316"/>
    <s v="Qty / 1,000"/>
    <m/>
    <s v="Public-Lighting"/>
    <x v="0"/>
    <n v="1"/>
    <n v="1"/>
    <s v="Lighting"/>
    <n v="0.95625781801464005"/>
    <n v="1.47347312606477"/>
    <n v="3469.5137404770799"/>
    <n v="0"/>
    <n v="0.71"/>
    <n v="2463.3547557387201"/>
    <n v="0"/>
    <n v="4903"/>
    <n v="1"/>
    <n v="1"/>
    <n v="0"/>
    <n v="0"/>
    <n v="14.276973281664301"/>
    <d v="1900-01-09T04:44:53"/>
    <n v="43394"/>
    <n v="0"/>
    <n v="0"/>
    <n v="0"/>
    <n v="25120.89287924446"/>
  </r>
  <r>
    <s v="STND-61823"/>
    <s v="DuPage Airport Authority"/>
    <s v="DuPage Airport Authority - 2500 Longest Dr - West Chicago"/>
    <x v="1"/>
    <s v="Outdoor &amp; Garage Lighting"/>
    <x v="1"/>
    <n v="0"/>
    <n v="725.64400000000001"/>
    <n v="0"/>
    <x v="0"/>
    <x v="1"/>
    <n v="10.1978380583316"/>
    <s v="Qty / 1,000"/>
    <m/>
    <s v="Public-Lighting"/>
    <x v="0"/>
    <n v="1"/>
    <n v="1"/>
    <s v="Lighting"/>
    <n v="0.95625781801464005"/>
    <n v="1.47347312606477"/>
    <n v="693.90274809541495"/>
    <n v="0"/>
    <n v="0.71"/>
    <n v="492.67095114774497"/>
    <n v="0"/>
    <n v="4903"/>
    <n v="1"/>
    <n v="1"/>
    <n v="0"/>
    <n v="0"/>
    <n v="14.276973281664301"/>
    <d v="1900-01-09T04:44:53"/>
    <n v="43394"/>
    <n v="0"/>
    <n v="0"/>
    <n v="0"/>
    <n v="5024.1785758489023"/>
  </r>
  <r>
    <s v="STND-61823"/>
    <s v="DuPage Airport Authority"/>
    <s v="DuPage Airport Authority - 2500 Longest Dr - West Chicago"/>
    <x v="1"/>
    <s v="Outdoor &amp; Garage Lighting"/>
    <x v="1"/>
    <n v="0"/>
    <n v="4353.8639999999996"/>
    <n v="0"/>
    <x v="0"/>
    <x v="1"/>
    <n v="10.1978380583316"/>
    <s v="Qty / 1,000"/>
    <m/>
    <s v="Public-Lighting"/>
    <x v="0"/>
    <n v="1"/>
    <n v="1"/>
    <s v="Lighting"/>
    <n v="0.95625781801464005"/>
    <n v="1.47347312606477"/>
    <n v="4163.4164885724904"/>
    <n v="0"/>
    <n v="0.71"/>
    <n v="2956.0257068864698"/>
    <n v="0"/>
    <n v="4903"/>
    <n v="1"/>
    <n v="1"/>
    <n v="0"/>
    <n v="0"/>
    <n v="14.276973281664301"/>
    <d v="1900-01-09T04:44:53"/>
    <n v="43394"/>
    <n v="0"/>
    <n v="0"/>
    <n v="0"/>
    <n v="30145.071455093414"/>
  </r>
  <r>
    <s v="STND-61823"/>
    <s v="DuPage Airport Authority"/>
    <s v="DuPage Airport Authority - 2500 Longest Dr - West Chicago"/>
    <x v="1"/>
    <s v="Outdoor &amp; Garage Lighting"/>
    <x v="1"/>
    <n v="0"/>
    <n v="2902.576"/>
    <n v="0"/>
    <x v="0"/>
    <x v="1"/>
    <n v="10.1978380583316"/>
    <s v="Qty / 1,000"/>
    <m/>
    <s v="Public-Lighting"/>
    <x v="0"/>
    <n v="1"/>
    <n v="1"/>
    <s v="Lighting"/>
    <n v="0.95625781801464005"/>
    <n v="1.47347312606477"/>
    <n v="2775.6109923816598"/>
    <n v="0"/>
    <n v="0.71"/>
    <n v="1970.6838045909799"/>
    <n v="0"/>
    <n v="4903"/>
    <n v="1"/>
    <n v="1"/>
    <n v="0"/>
    <n v="0"/>
    <n v="14.276973281664301"/>
    <d v="1900-01-09T04:44:53"/>
    <n v="43394"/>
    <n v="0"/>
    <n v="0"/>
    <n v="0"/>
    <n v="20096.714303395609"/>
  </r>
  <r>
    <s v="STND-61823"/>
    <s v="DuPage Airport Authority"/>
    <s v="DuPage Airport Authority - 2500 Longest Dr - West Chicago"/>
    <x v="1"/>
    <s v="Outdoor &amp; Garage Lighting"/>
    <x v="1"/>
    <n v="0"/>
    <n v="10002.120000000001"/>
    <n v="0"/>
    <x v="0"/>
    <x v="1"/>
    <n v="10.1978380583316"/>
    <s v="Qty / 1,000"/>
    <m/>
    <s v="Public-Lighting"/>
    <x v="0"/>
    <n v="1"/>
    <n v="1"/>
    <s v="Lighting"/>
    <n v="0.95625781801464005"/>
    <n v="1.47347312606477"/>
    <n v="9564.6054467205904"/>
    <n v="0"/>
    <n v="0.71"/>
    <n v="6790.8698671716202"/>
    <n v="0"/>
    <n v="4903"/>
    <n v="1"/>
    <n v="1"/>
    <n v="0"/>
    <n v="0"/>
    <n v="14.276973281664301"/>
    <d v="1900-01-09T04:44:53"/>
    <n v="43394"/>
    <n v="0"/>
    <n v="0"/>
    <n v="0"/>
    <n v="69252.191180620008"/>
  </r>
  <r>
    <s v="STND-61823"/>
    <s v="DuPage Airport Authority"/>
    <s v="DuPage Airport Authority - 2500 Longest Dr - West Chicago"/>
    <x v="1"/>
    <s v="Outdoor &amp; Garage Lighting"/>
    <x v="1"/>
    <n v="0"/>
    <n v="30839.87"/>
    <n v="0"/>
    <x v="0"/>
    <x v="1"/>
    <n v="10.1978380583316"/>
    <s v="Qty / 1,000"/>
    <m/>
    <s v="Public-Lighting"/>
    <x v="0"/>
    <n v="1"/>
    <n v="1"/>
    <s v="Lighting"/>
    <n v="0.95625781801464005"/>
    <n v="1.47347312606477"/>
    <n v="29490.866794055099"/>
    <n v="0"/>
    <n v="0.71"/>
    <n v="20938.515423779201"/>
    <n v="0"/>
    <n v="4903"/>
    <n v="1"/>
    <n v="1"/>
    <n v="0"/>
    <n v="0"/>
    <n v="14.276973281664301"/>
    <d v="1900-01-09T04:44:53"/>
    <n v="43394"/>
    <n v="0"/>
    <n v="0"/>
    <n v="0"/>
    <n v="213527.58947357876"/>
  </r>
  <r>
    <s v="STND-61823"/>
    <s v="DuPage Airport Authority"/>
    <s v="DuPage Airport Authority - 2500 Longest Dr - West Chicago"/>
    <x v="1"/>
    <s v="Outdoor &amp; Garage Lighting"/>
    <x v="1"/>
    <n v="0"/>
    <n v="27211.65"/>
    <n v="0"/>
    <x v="0"/>
    <x v="1"/>
    <n v="10.1978380583316"/>
    <s v="Qty / 1,000"/>
    <m/>
    <s v="Public-Lighting"/>
    <x v="0"/>
    <n v="1"/>
    <n v="1"/>
    <s v="Lighting"/>
    <n v="0.95625781801464005"/>
    <n v="1.47347312606477"/>
    <n v="26021.353053578099"/>
    <n v="0"/>
    <n v="0.71"/>
    <n v="18475.1606680404"/>
    <n v="0"/>
    <n v="4903"/>
    <n v="1"/>
    <n v="1"/>
    <n v="0"/>
    <n v="0"/>
    <n v="14.276973281664301"/>
    <d v="1900-01-09T04:44:53"/>
    <n v="43394"/>
    <n v="0"/>
    <n v="0"/>
    <n v="0"/>
    <n v="188406.69659433345"/>
  </r>
  <r>
    <s v="STND-61824"/>
    <s v="Community Consolidated School Dist 15"/>
    <s v="Community Consolidated School District 15 - Virginia Lake School - 925 N Glenn Rd - Palatine"/>
    <x v="0"/>
    <s v="Indoor Lighting"/>
    <x v="12"/>
    <n v="0"/>
    <n v="4423.0110000000004"/>
    <n v="1.2060580000000001"/>
    <x v="0"/>
    <x v="1"/>
    <n v="15"/>
    <s v="Qty / 1,000"/>
    <m/>
    <s v="Public-Lighting"/>
    <x v="0"/>
    <n v="3"/>
    <n v="1"/>
    <s v="Lighting"/>
    <n v="0.99829244462109001"/>
    <n v="0.987374621353864"/>
    <n v="4415.4584637759699"/>
    <n v="1.1908310610807999"/>
    <n v="0.71"/>
    <n v="3134.9755092809401"/>
    <n v="0.84549005336736704"/>
    <n v="2979"/>
    <n v="1.17333333333333"/>
    <n v="1.323"/>
    <n v="2.1333333333333301E-2"/>
    <n v="0.72"/>
    <n v="23.497818059751602"/>
    <d v="1900-01-15T18:49:11"/>
    <n v="43378"/>
    <n v="1.25013758826824"/>
    <n v="80.281062977744995"/>
    <n v="0"/>
    <n v="47024.632639214098"/>
  </r>
  <r>
    <s v="STND-61824"/>
    <s v="Community Consolidated School Dist 15"/>
    <s v="Community Consolidated School District 15 - Virginia Lake School - 925 N Glenn Rd - Palatine"/>
    <x v="0"/>
    <s v="Indoor Lighting"/>
    <x v="12"/>
    <n v="0"/>
    <n v="-1498.7349999999999"/>
    <n v="-0.40867199999999998"/>
    <x v="0"/>
    <x v="1"/>
    <n v="15"/>
    <s v="Qty / 1,000"/>
    <m/>
    <s v="Public-Lighting"/>
    <x v="0"/>
    <n v="3"/>
    <n v="1"/>
    <s v="Lighting"/>
    <n v="0.99829244462109001"/>
    <n v="0.987374621353864"/>
    <n v="-1496.17582698919"/>
    <n v="-0.403512361257926"/>
    <n v="0.71"/>
    <n v="-1062.2848371623199"/>
    <n v="-0.28649377649312802"/>
    <n v="2979"/>
    <n v="1.17333333333333"/>
    <n v="1.323"/>
    <n v="2.1333333333333301E-2"/>
    <n v="0.72"/>
    <n v="23.497818059751602"/>
    <d v="1900-01-15T18:49:11"/>
    <n v="43378"/>
    <n v="-0.42360834095272398"/>
    <n v="-27.203196854348899"/>
    <n v="0"/>
    <n v="-15934.272557434799"/>
  </r>
  <r>
    <s v="STND-61825"/>
    <s v="AIM, LLC"/>
    <s v="AIM LLC - 11939 S Central Ave Unit B - Alsip"/>
    <x v="20"/>
    <s v="Compressed Air"/>
    <x v="10"/>
    <n v="0"/>
    <n v="937.3"/>
    <n v="0.20599999999999999"/>
    <x v="4"/>
    <x v="0"/>
    <n v="10"/>
    <s v="ΔkWpeak / CF"/>
    <n v="0.95"/>
    <s v="Private-Non-Lighting"/>
    <x v="2"/>
    <n v="3"/>
    <n v="1"/>
    <s v="Non-Lighting"/>
    <n v="0.98952339343681495"/>
    <n v="0.43468415683807998"/>
    <n v="927.48027666832695"/>
    <n v="8.9544936308644602E-2"/>
    <n v="0.7"/>
    <n v="649.23619366782896"/>
    <n v="6.2681455416051204E-2"/>
    <n v="4618"/>
    <n v="1.02"/>
    <n v="1.04"/>
    <n v="1.2E-2"/>
    <n v="0.81"/>
    <n v="15.158077089649201"/>
    <d v="1900-01-09T19:51:10"/>
    <n v="43366"/>
    <n v="9.4257827693310106E-2"/>
    <n v="0"/>
    <n v="0"/>
    <n v="6492.3619366782896"/>
  </r>
  <r>
    <s v="STND-61825"/>
    <s v="AIM, LLC"/>
    <s v="AIM LLC - 11939 S Central Ave Unit B - Alsip"/>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366"/>
    <n v="3.0565159659772401"/>
    <n v="0"/>
    <n v="0"/>
    <n v="288260.03878886497"/>
  </r>
  <r>
    <s v="STND-61826"/>
    <s v="Hanmee Presbyterian Church"/>
    <s v="Hanmee Presbyterian Church - 1149 W Bloomingdale Rd - Itasca"/>
    <x v="62"/>
    <s v="Indoor Lighting"/>
    <x v="2"/>
    <n v="0"/>
    <n v="26606.787"/>
    <n v="5.6982910000000002"/>
    <x v="0"/>
    <x v="0"/>
    <n v="14.797277300976599"/>
    <s v="Qty / 1,000"/>
    <m/>
    <s v="Private-Lighting"/>
    <x v="0"/>
    <n v="3"/>
    <n v="1"/>
    <s v="Lighting"/>
    <n v="0.91633259480590001"/>
    <n v="1.30467645558681"/>
    <n v="24380.6661711579"/>
    <n v="7.4344261047822"/>
    <n v="0.71"/>
    <n v="17310.272981522099"/>
    <n v="5.27844253439536"/>
    <n v="3379"/>
    <n v="1.0900000000000001"/>
    <n v="1.36"/>
    <n v="2.1999999999999999E-2"/>
    <n v="0.57999999999999996"/>
    <n v="20.7161882213673"/>
    <d v="1900-01-13T19:08:05"/>
    <n v="43369"/>
    <n v="9.4249823843587706"/>
    <n v="492.08684015181001"/>
    <n v="0"/>
    <n v="256144.90946318547"/>
  </r>
  <r>
    <s v="STND-61830"/>
    <s v="Community Consolidated School Dist 15"/>
    <s v="Community Consolidated School District 15 - Pleasant Hill School - 434 W Illinois Ave - Palatine"/>
    <x v="0"/>
    <s v="Indoor Lighting"/>
    <x v="12"/>
    <n v="0"/>
    <n v="4548.4859999999999"/>
    <n v="1.240272"/>
    <x v="0"/>
    <x v="1"/>
    <n v="15"/>
    <s v="Qty / 1,000"/>
    <m/>
    <s v="Public-Lighting"/>
    <x v="0"/>
    <n v="3"/>
    <n v="1"/>
    <s v="Lighting"/>
    <n v="0.99829244462109001"/>
    <n v="0.987374621353864"/>
    <n v="4540.7192082648098"/>
    <n v="1.2246130963758"/>
    <n v="0.71"/>
    <n v="3223.9106378680099"/>
    <n v="0.86947529842681803"/>
    <n v="2979"/>
    <n v="1.17333333333333"/>
    <n v="1.323"/>
    <n v="2.1333333333333301E-2"/>
    <n v="0.72"/>
    <n v="23.497818059751602"/>
    <d v="1900-01-15T18:49:11"/>
    <n v="43378"/>
    <n v="1.2856020580076799"/>
    <n v="82.558531059360106"/>
    <n v="0"/>
    <n v="48358.65956802015"/>
  </r>
  <r>
    <s v="STND-61832"/>
    <s v="Chicago First Church of the Nazarene"/>
    <s v="Chicago First Church of the Nazarene - 12725 Bell Rd - Lemont"/>
    <x v="0"/>
    <s v="Indoor Lighting"/>
    <x v="2"/>
    <n v="0"/>
    <n v="11697.557000000001"/>
    <n v="2.5052289999999999"/>
    <x v="0"/>
    <x v="0"/>
    <n v="14.797277300976599"/>
    <s v="Qty / 1,000"/>
    <m/>
    <s v="Private-Lighting"/>
    <x v="0"/>
    <n v="3"/>
    <n v="1"/>
    <s v="Lighting"/>
    <n v="0.91633259480590001"/>
    <n v="1.30467645558681"/>
    <n v="10718.852758699901"/>
    <n v="3.2685132921532798"/>
    <n v="0.71"/>
    <n v="7610.3854586769403"/>
    <n v="2.3206444374288302"/>
    <n v="3379"/>
    <n v="1.0900000000000001"/>
    <n v="1.36"/>
    <n v="2.1999999999999999E-2"/>
    <n v="0.57999999999999996"/>
    <n v="20.7161882213673"/>
    <d v="1900-01-13T19:08:05"/>
    <n v="43371"/>
    <n v="4.1436527537440204"/>
    <n v="216.34381714807199"/>
    <n v="0"/>
    <n v="112612.98399936268"/>
  </r>
  <r>
    <s v="STND-61833"/>
    <s v="Mall at Gurnee Mills, LLC"/>
    <s v="Mall at Gurnee Mills LLC - 6170 W Grand Ave - Gurnee"/>
    <x v="1"/>
    <s v="Outdoor &amp; Garage Lighting"/>
    <x v="1"/>
    <n v="0"/>
    <n v="731684.49600000004"/>
    <n v="0"/>
    <x v="0"/>
    <x v="0"/>
    <n v="10.1978380583316"/>
    <s v="Qty / 1,000"/>
    <m/>
    <s v="Private-Lighting"/>
    <x v="0"/>
    <n v="1"/>
    <n v="1"/>
    <s v="Lighting"/>
    <n v="0.99989942556735301"/>
    <n v="1.019640158801"/>
    <n v="731610.90724693798"/>
    <n v="0"/>
    <n v="0.71"/>
    <n v="519443.74414532603"/>
    <n v="0"/>
    <n v="4903"/>
    <n v="1"/>
    <n v="1"/>
    <n v="0"/>
    <n v="0"/>
    <n v="14.276973281664301"/>
    <d v="1900-01-09T04:44:53"/>
    <n v="43448"/>
    <n v="0"/>
    <n v="0"/>
    <n v="0"/>
    <n v="5297203.1832074681"/>
  </r>
  <r>
    <s v="STND-61834"/>
    <s v="Superior Carriers"/>
    <s v="Superior Carriers  - 2125 W 162nd St - Markham"/>
    <x v="1"/>
    <s v="Outdoor &amp; Garage Lighting"/>
    <x v="17"/>
    <n v="0"/>
    <n v="8702.8250000000007"/>
    <n v="0"/>
    <x v="0"/>
    <x v="0"/>
    <n v="5.7038558065252101"/>
    <s v="Qty / 1,000"/>
    <m/>
    <s v="Private-Lighting"/>
    <x v="0"/>
    <n v="2"/>
    <n v="1"/>
    <s v="Lighting"/>
    <n v="0.97902139861649395"/>
    <n v="0.93591656730105399"/>
    <n v="8520.2519034145898"/>
    <n v="0"/>
    <n v="0.71"/>
    <n v="6049.3788514243597"/>
    <n v="0"/>
    <n v="8766"/>
    <n v="1"/>
    <n v="1"/>
    <n v="0"/>
    <n v="1"/>
    <n v="7.9853981291352998"/>
    <d v="1900-01-04T16:53:33"/>
    <n v="43460"/>
    <n v="0"/>
    <n v="0"/>
    <n v="0"/>
    <n v="34504.784687567641"/>
  </r>
  <r>
    <s v="STND-61834"/>
    <s v="Superior Carriers"/>
    <s v="Superior Carriers  - 2125 W 162nd St - Markham"/>
    <x v="63"/>
    <s v="Outdoor &amp; Garage Lighting"/>
    <x v="17"/>
    <n v="0"/>
    <n v="41185.199999999997"/>
    <n v="0"/>
    <x v="0"/>
    <x v="0"/>
    <n v="5.7038558065252101"/>
    <s v="Qty / 1,000"/>
    <m/>
    <s v="Private-Lighting"/>
    <x v="0"/>
    <n v="2"/>
    <n v="1"/>
    <s v="Lighting"/>
    <n v="0.97902139861649395"/>
    <n v="0.93591656730105399"/>
    <n v="40321.192106299997"/>
    <n v="0"/>
    <n v="0.71"/>
    <n v="28628.046395473"/>
    <n v="0"/>
    <n v="8766"/>
    <n v="1"/>
    <n v="1"/>
    <n v="0"/>
    <n v="1"/>
    <n v="7.9853981291352998"/>
    <d v="1900-01-04T16:53:33"/>
    <n v="43460"/>
    <n v="0"/>
    <n v="0"/>
    <n v="0"/>
    <n v="163290.24866229179"/>
  </r>
  <r>
    <s v="STND-61834"/>
    <s v="Superior Carriers"/>
    <s v="Superior Carriers  - 2125 W 162nd St - Markham"/>
    <x v="0"/>
    <s v="Indoor Lighting"/>
    <x v="17"/>
    <n v="0"/>
    <n v="6223.86"/>
    <n v="0.71"/>
    <x v="0"/>
    <x v="0"/>
    <n v="5.7038558065252101"/>
    <s v="Qty / 1,000"/>
    <m/>
    <s v="Private-Lighting"/>
    <x v="0"/>
    <n v="2"/>
    <n v="1"/>
    <s v="Lighting"/>
    <n v="0.97902139861649395"/>
    <n v="0.93591656730105399"/>
    <n v="6093.2921219932496"/>
    <n v="0.66450076278374803"/>
    <n v="0.71"/>
    <n v="4326.2374066152097"/>
    <n v="0.47179554157646098"/>
    <n v="8766"/>
    <n v="1"/>
    <n v="1"/>
    <n v="0"/>
    <n v="1"/>
    <n v="7.9853981291352998"/>
    <d v="1900-01-04T16:53:33"/>
    <n v="43460"/>
    <n v="0.66450076278374803"/>
    <n v="0"/>
    <n v="0"/>
    <n v="24676.234352128729"/>
  </r>
  <r>
    <s v="STND-61834"/>
    <s v="Superior Carriers"/>
    <s v="Superior Carriers  - 2125 W 162nd St - Markham"/>
    <x v="0"/>
    <s v="Indoor Lighting"/>
    <x v="17"/>
    <n v="0"/>
    <n v="32705.946"/>
    <n v="3.7309999999999999"/>
    <x v="0"/>
    <x v="0"/>
    <n v="5.7038558065252101"/>
    <s v="Qty / 1,000"/>
    <m/>
    <s v="Private-Lighting"/>
    <x v="0"/>
    <n v="2"/>
    <n v="1"/>
    <s v="Lighting"/>
    <n v="0.97902139861649395"/>
    <n v="0.93591656730105399"/>
    <n v="32019.820995995498"/>
    <n v="3.4919047126002298"/>
    <n v="0.71"/>
    <n v="22734.072907156798"/>
    <n v="2.47925234594616"/>
    <n v="8766"/>
    <n v="1"/>
    <n v="1"/>
    <n v="0"/>
    <n v="1"/>
    <n v="7.9853981291352998"/>
    <d v="1900-01-04T16:53:33"/>
    <n v="43460"/>
    <n v="3.4919047126002298"/>
    <n v="0"/>
    <n v="0"/>
    <n v="129671.87375745377"/>
  </r>
  <r>
    <s v="STND-61834"/>
    <s v="Superior Carriers"/>
    <s v="Superior Carriers  - 2125 W 162nd St - Markham"/>
    <x v="0"/>
    <s v="Indoor Lighting"/>
    <x v="17"/>
    <n v="0"/>
    <n v="64824.57"/>
    <n v="7.3949999999999996"/>
    <x v="0"/>
    <x v="0"/>
    <n v="5.7038558065252101"/>
    <s v="Qty / 1,000"/>
    <m/>
    <s v="Private-Lighting"/>
    <x v="0"/>
    <n v="2"/>
    <n v="1"/>
    <s v="Lighting"/>
    <n v="0.97902139861649395"/>
    <n v="0.93591656730105399"/>
    <n v="63464.6411861128"/>
    <n v="6.9211030151912896"/>
    <n v="0.71"/>
    <n v="45059.895242140097"/>
    <n v="4.9139831407858203"/>
    <n v="8766"/>
    <n v="1"/>
    <n v="1"/>
    <n v="0"/>
    <n v="1"/>
    <n v="7.9853981291352998"/>
    <d v="1900-01-04T16:53:33"/>
    <n v="43460"/>
    <n v="6.9211030151912896"/>
    <n v="0"/>
    <n v="0"/>
    <n v="257015.14511829847"/>
  </r>
  <r>
    <s v="STND-61834"/>
    <s v="Superior Carriers"/>
    <s v="Superior Carriers  - 2125 W 162nd St - Markham"/>
    <x v="62"/>
    <s v="Indoor Lighting"/>
    <x v="17"/>
    <n v="0"/>
    <n v="20556.27"/>
    <n v="2.3450000000000002"/>
    <x v="0"/>
    <x v="0"/>
    <n v="5.7038558065252101"/>
    <s v="Qty / 1,000"/>
    <m/>
    <s v="Private-Lighting"/>
    <x v="0"/>
    <n v="2"/>
    <n v="1"/>
    <s v="Lighting"/>
    <n v="0.97902139861649395"/>
    <n v="0.93591656730105399"/>
    <n v="20125.028205738301"/>
    <n v="2.1947243503209699"/>
    <n v="0.71"/>
    <n v="14288.7700260742"/>
    <n v="1.5582542887278901"/>
    <n v="8766"/>
    <n v="1"/>
    <n v="1"/>
    <n v="0"/>
    <n v="1"/>
    <n v="7.9853981291352998"/>
    <d v="1900-01-04T16:53:33"/>
    <n v="43460"/>
    <n v="2.1947243503209699"/>
    <n v="0"/>
    <n v="0"/>
    <n v="81501.083881326704"/>
  </r>
  <r>
    <s v="STND-61835"/>
    <s v="America's Auto Auction Chicago Inc"/>
    <s v="Americas Auto Auction - 14001 Karlov Ave - Crestwood"/>
    <x v="1"/>
    <s v="Outdoor &amp; Garage Lighting"/>
    <x v="1"/>
    <n v="0"/>
    <n v="223552.285"/>
    <n v="0"/>
    <x v="0"/>
    <x v="0"/>
    <n v="10.1978380583316"/>
    <s v="Qty / 1,000"/>
    <m/>
    <s v="Private-Lighting"/>
    <x v="0"/>
    <n v="2"/>
    <n v="1"/>
    <s v="Lighting"/>
    <n v="0.97902139861649395"/>
    <n v="0.93591656730105399"/>
    <n v="218862.470724613"/>
    <n v="0"/>
    <n v="0.71"/>
    <n v="155392.354214475"/>
    <n v="0"/>
    <n v="4903"/>
    <n v="1"/>
    <n v="1"/>
    <n v="0"/>
    <n v="0"/>
    <n v="14.276973281664301"/>
    <d v="1900-01-09T04:44:53"/>
    <n v="43440"/>
    <n v="0"/>
    <n v="0"/>
    <n v="0"/>
    <n v="1584666.0637821178"/>
  </r>
  <r>
    <s v="STND-61835"/>
    <s v="America's Auto Auction Chicago Inc"/>
    <s v="Americas Auto Auction - 14001 Karlov Ave - Crestwood"/>
    <x v="1"/>
    <s v="Outdoor &amp; Garage Lighting"/>
    <x v="1"/>
    <n v="0"/>
    <n v="4064.587"/>
    <n v="0"/>
    <x v="0"/>
    <x v="0"/>
    <n v="10.1978380583316"/>
    <s v="Qty / 1,000"/>
    <m/>
    <s v="Private-Lighting"/>
    <x v="0"/>
    <n v="2"/>
    <n v="1"/>
    <s v="Lighting"/>
    <n v="0.97902139861649395"/>
    <n v="0.93591656730105399"/>
    <n v="3979.31764953842"/>
    <n v="0"/>
    <n v="0.71"/>
    <n v="2825.3155311722799"/>
    <n v="0"/>
    <n v="4903"/>
    <n v="1"/>
    <n v="1"/>
    <n v="0"/>
    <n v="0"/>
    <n v="14.276973281664301"/>
    <d v="1900-01-09T04:44:53"/>
    <n v="43440"/>
    <n v="0"/>
    <n v="0"/>
    <n v="0"/>
    <n v="28812.110250584035"/>
  </r>
  <r>
    <s v="STND-61835"/>
    <s v="America's Auto Auction Chicago Inc"/>
    <s v="Americas Auto Auction - 14001 Karlov Ave - Crestwood"/>
    <x v="1"/>
    <s v="Outdoor &amp; Garage Lighting"/>
    <x v="1"/>
    <n v="0"/>
    <n v="10766.987999999999"/>
    <n v="0"/>
    <x v="0"/>
    <x v="0"/>
    <n v="10.1978380583316"/>
    <s v="Qty / 1,000"/>
    <m/>
    <s v="Private-Lighting"/>
    <x v="0"/>
    <n v="2"/>
    <n v="1"/>
    <s v="Lighting"/>
    <n v="0.97902139861649395"/>
    <n v="0.93591656730105399"/>
    <n v="10541.111650647001"/>
    <n v="0"/>
    <n v="0.71"/>
    <n v="7484.1892719593698"/>
    <n v="0"/>
    <n v="4903"/>
    <n v="1"/>
    <n v="1"/>
    <n v="0"/>
    <n v="0"/>
    <n v="14.276973281664301"/>
    <d v="1900-01-09T04:44:53"/>
    <n v="43440"/>
    <n v="0"/>
    <n v="0"/>
    <n v="0"/>
    <n v="76322.55019334433"/>
  </r>
  <r>
    <s v="STND-61835"/>
    <s v="America's Auto Auction Chicago Inc"/>
    <s v="Americas Auto Auction - 14001 Karlov Ave - Crestwood"/>
    <x v="1"/>
    <s v="Outdoor &amp; Garage Lighting"/>
    <x v="1"/>
    <n v="0"/>
    <n v="2549.56"/>
    <n v="0"/>
    <x v="0"/>
    <x v="0"/>
    <n v="10.1978380583316"/>
    <s v="Qty / 1,000"/>
    <m/>
    <s v="Private-Lighting"/>
    <x v="0"/>
    <n v="2"/>
    <n v="1"/>
    <s v="Lighting"/>
    <n v="0.97902139861649395"/>
    <n v="0.93591656730105399"/>
    <n v="2496.0737970566702"/>
    <n v="0"/>
    <n v="0.71"/>
    <n v="1772.21239591023"/>
    <n v="0"/>
    <n v="4903"/>
    <n v="1"/>
    <n v="1"/>
    <n v="0"/>
    <n v="0"/>
    <n v="14.276973281664301"/>
    <d v="1900-01-09T04:44:53"/>
    <n v="43440"/>
    <n v="0"/>
    <n v="0"/>
    <n v="0"/>
    <n v="18072.735018460375"/>
  </r>
  <r>
    <s v="STND-61835"/>
    <s v="America's Auto Auction Chicago Inc"/>
    <s v="Americas Auto Auction - 14001 Karlov Ave - Crestwood"/>
    <x v="1"/>
    <s v="Outdoor &amp; Garage Lighting"/>
    <x v="1"/>
    <n v="0"/>
    <n v="3824.34"/>
    <n v="0"/>
    <x v="0"/>
    <x v="0"/>
    <n v="10.1978380583316"/>
    <s v="Qty / 1,000"/>
    <m/>
    <s v="Private-Lighting"/>
    <x v="0"/>
    <n v="2"/>
    <n v="1"/>
    <s v="Lighting"/>
    <n v="0.97902139861649395"/>
    <n v="0.93591656730105399"/>
    <n v="3744.110695585"/>
    <n v="0"/>
    <n v="0.71"/>
    <n v="2658.3185938653501"/>
    <n v="0"/>
    <n v="4903"/>
    <n v="1"/>
    <n v="1"/>
    <n v="0"/>
    <n v="0"/>
    <n v="14.276973281664301"/>
    <d v="1900-01-09T04:44:53"/>
    <n v="43440"/>
    <n v="0"/>
    <n v="0"/>
    <n v="0"/>
    <n v="27109.102527690611"/>
  </r>
  <r>
    <s v="STND-61835"/>
    <s v="America's Auto Auction Chicago Inc"/>
    <s v="Americas Auto Auction - 14001 Karlov Ave - Crestwood"/>
    <x v="1"/>
    <s v="Outdoor &amp; Garage Lighting"/>
    <x v="1"/>
    <n v="0"/>
    <n v="7722.2250000000004"/>
    <n v="0"/>
    <x v="0"/>
    <x v="0"/>
    <n v="10.1978380583316"/>
    <s v="Qty / 1,000"/>
    <m/>
    <s v="Private-Lighting"/>
    <x v="0"/>
    <n v="2"/>
    <n v="1"/>
    <s v="Lighting"/>
    <n v="0.97902139861649395"/>
    <n v="0.93591656730105399"/>
    <n v="7560.2235199312499"/>
    <n v="0"/>
    <n v="0.71"/>
    <n v="5367.7586991511898"/>
    <n v="0"/>
    <n v="4903"/>
    <n v="1"/>
    <n v="1"/>
    <n v="0"/>
    <n v="0"/>
    <n v="14.276973281664301"/>
    <d v="1900-01-09T04:44:53"/>
    <n v="43440"/>
    <n v="0"/>
    <n v="0"/>
    <n v="0"/>
    <n v="54739.533950144527"/>
  </r>
  <r>
    <s v="STND-61836"/>
    <s v="Adventist La Grange Memorial Hospital"/>
    <s v="Adventist La Grange Memorial Hospital - 5101 S Willow Springs Rd - La Grange"/>
    <x v="12"/>
    <s v="Variable Speed Drives"/>
    <x v="7"/>
    <n v="0"/>
    <n v="8842.9079999999994"/>
    <n v="0"/>
    <x v="6"/>
    <x v="0"/>
    <n v="15"/>
    <s v="ΔkWpeak"/>
    <m/>
    <s v="Private-Non-Lighting"/>
    <x v="2"/>
    <n v="3"/>
    <n v="1"/>
    <s v="Non-Lighting"/>
    <n v="0.98952339343681495"/>
    <n v="0.43468415683807998"/>
    <n v="8750.2643320095594"/>
    <n v="0"/>
    <n v="0.7"/>
    <n v="6125.18503240669"/>
    <n v="0"/>
    <n v="7616"/>
    <n v="1.23"/>
    <n v="1.41"/>
    <n v="1.4E-2"/>
    <n v="0.73499999999999999"/>
    <n v="9.1911764705882408"/>
    <d v="1900-01-05T13:33:47"/>
    <n v="43380"/>
    <n v="0"/>
    <n v="0"/>
    <n v="0"/>
    <n v="91877.775486100349"/>
  </r>
  <r>
    <s v="STND-61836"/>
    <s v="Adventist La Grange Memorial Hospital"/>
    <s v="Adventist La Grange Memorial Hospital - 5101 S Willow Springs Rd - La Grange"/>
    <x v="12"/>
    <s v="Variable Speed Drives"/>
    <x v="7"/>
    <n v="0"/>
    <n v="26528.723000000002"/>
    <n v="0"/>
    <x v="6"/>
    <x v="0"/>
    <n v="15"/>
    <s v="ΔkWpeak"/>
    <m/>
    <s v="Private-Non-Lighting"/>
    <x v="2"/>
    <n v="3"/>
    <n v="1"/>
    <s v="Non-Lighting"/>
    <n v="0.98952339343681495"/>
    <n v="0.43468415683807998"/>
    <n v="26250.7920065053"/>
    <n v="0"/>
    <n v="0.7"/>
    <n v="18375.554404553699"/>
    <n v="0"/>
    <n v="7616"/>
    <n v="1.23"/>
    <n v="1.41"/>
    <n v="1.4E-2"/>
    <n v="0.73499999999999999"/>
    <n v="9.1911764705882408"/>
    <d v="1900-01-05T13:33:47"/>
    <n v="43380"/>
    <n v="0"/>
    <n v="0"/>
    <n v="0"/>
    <n v="275633.31606830546"/>
  </r>
  <r>
    <s v="STND-61836"/>
    <s v="Adventist La Grange Memorial Hospital"/>
    <s v="Adventist La Grange Memorial Hospital - 5101 S Willow Springs Rd - La Grange"/>
    <x v="12"/>
    <s v="Variable Speed Drives"/>
    <x v="7"/>
    <n v="0"/>
    <n v="8842.9079999999994"/>
    <n v="0"/>
    <x v="6"/>
    <x v="0"/>
    <n v="15"/>
    <s v="ΔkWpeak"/>
    <m/>
    <s v="Private-Non-Lighting"/>
    <x v="2"/>
    <n v="3"/>
    <n v="1"/>
    <s v="Non-Lighting"/>
    <n v="0.98952339343681495"/>
    <n v="0.43468415683807998"/>
    <n v="8750.2643320095594"/>
    <n v="0"/>
    <n v="0.7"/>
    <n v="6125.18503240669"/>
    <n v="0"/>
    <n v="7616"/>
    <n v="1.23"/>
    <n v="1.41"/>
    <n v="1.4E-2"/>
    <n v="0.73499999999999999"/>
    <n v="9.1911764705882408"/>
    <d v="1900-01-05T13:33:47"/>
    <n v="43380"/>
    <n v="0"/>
    <n v="0"/>
    <n v="0"/>
    <n v="91877.775486100349"/>
  </r>
  <r>
    <s v="STND-61836"/>
    <s v="Adventist La Grange Memorial Hospital"/>
    <s v="Adventist La Grange Memorial Hospital - 5101 S Willow Springs Rd - La Grange"/>
    <x v="12"/>
    <s v="Variable Speed Drives"/>
    <x v="7"/>
    <n v="0"/>
    <n v="8842.9079999999994"/>
    <n v="0"/>
    <x v="6"/>
    <x v="0"/>
    <n v="15"/>
    <s v="ΔkWpeak"/>
    <m/>
    <s v="Private-Non-Lighting"/>
    <x v="2"/>
    <n v="3"/>
    <n v="1"/>
    <s v="Non-Lighting"/>
    <n v="0.98952339343681495"/>
    <n v="0.43468415683807998"/>
    <n v="8750.2643320095594"/>
    <n v="0"/>
    <n v="0.7"/>
    <n v="6125.18503240669"/>
    <n v="0"/>
    <n v="7616"/>
    <n v="1.23"/>
    <n v="1.41"/>
    <n v="1.4E-2"/>
    <n v="0.73499999999999999"/>
    <n v="9.1911764705882408"/>
    <d v="1900-01-05T13:33:47"/>
    <n v="43380"/>
    <n v="0"/>
    <n v="0"/>
    <n v="0"/>
    <n v="91877.775486100349"/>
  </r>
  <r>
    <s v="STND-61838"/>
    <s v="Voestalpine High Performance Metals Corporation"/>
    <s v="Voestalpine High Performance Metals Corporation - 2505 Millennium Dr - Elgin"/>
    <x v="0"/>
    <s v="Indoor Lighting"/>
    <x v="10"/>
    <n v="0"/>
    <n v="3495.087"/>
    <n v="0.62506099999999998"/>
    <x v="0"/>
    <x v="0"/>
    <n v="10.827197921178"/>
    <s v="Qty / 1,000"/>
    <m/>
    <s v="Private-Lighting"/>
    <x v="0"/>
    <n v="3"/>
    <n v="1"/>
    <s v="Lighting"/>
    <n v="0.91633259480590001"/>
    <n v="1.30467645558681"/>
    <n v="3202.6621397823701"/>
    <n v="0.81550237000554504"/>
    <n v="0.71"/>
    <n v="2273.89011924548"/>
    <n v="0.57900668270393696"/>
    <n v="4618"/>
    <n v="1.02"/>
    <n v="1.04"/>
    <n v="1.2E-2"/>
    <n v="0.81"/>
    <n v="15.158077089649201"/>
    <d v="1900-01-09T19:51:10"/>
    <n v="43392"/>
    <n v="0.96807023979765505"/>
    <n v="37.678378115086701"/>
    <n v="0"/>
    <n v="24619.858372081853"/>
  </r>
  <r>
    <s v="STND-61838"/>
    <s v="Voestalpine High Performance Metals Corporation"/>
    <s v="Voestalpine High Performance Metals Corporation - 2505 Millennium Dr - Elgin"/>
    <x v="1"/>
    <s v="Outdoor &amp; Garage Lighting"/>
    <x v="1"/>
    <n v="0"/>
    <n v="22986.557000000001"/>
    <n v="4.1109119999999999"/>
    <x v="0"/>
    <x v="0"/>
    <n v="10.1978380583316"/>
    <s v="Qty / 1,000"/>
    <m/>
    <s v="Private-Lighting"/>
    <x v="0"/>
    <n v="3"/>
    <n v="1"/>
    <s v="Lighting"/>
    <n v="0.91633259480590001"/>
    <n v="1.30467645558681"/>
    <n v="21063.331421463699"/>
    <n v="5.36341009738927"/>
    <n v="0.71"/>
    <n v="14954.9653092392"/>
    <n v="3.8080211691463801"/>
    <n v="4903"/>
    <n v="1"/>
    <n v="1"/>
    <n v="0"/>
    <n v="0"/>
    <n v="14.276973281664301"/>
    <d v="1900-01-09T04:44:53"/>
    <n v="43392"/>
    <n v="5.36341009738927"/>
    <n v="0"/>
    <n v="0"/>
    <n v="152508.31439158833"/>
  </r>
  <r>
    <s v="STND-61838"/>
    <s v="Voestalpine High Performance Metals Corporation"/>
    <s v="Voestalpine High Performance Metals Corporation - 2505 Millennium Dr - Elgin"/>
    <x v="1"/>
    <s v="Outdoor &amp; Garage Lighting"/>
    <x v="1"/>
    <n v="0"/>
    <n v="22091.588"/>
    <n v="3.9508559999999999"/>
    <x v="0"/>
    <x v="0"/>
    <n v="10.1978380583316"/>
    <s v="Qty / 1,000"/>
    <m/>
    <s v="Private-Lighting"/>
    <x v="0"/>
    <n v="3"/>
    <n v="1"/>
    <s v="Lighting"/>
    <n v="0.91633259480590001"/>
    <n v="1.30467645558681"/>
    <n v="20243.2421554229"/>
    <n v="5.15458880261387"/>
    <n v="0.71"/>
    <n v="14372.7019303502"/>
    <n v="3.6597580498558502"/>
    <n v="4903"/>
    <n v="1"/>
    <n v="1"/>
    <n v="0"/>
    <n v="0"/>
    <n v="14.276973281664301"/>
    <d v="1900-01-09T04:44:53"/>
    <n v="43392"/>
    <n v="5.15458880261387"/>
    <n v="0"/>
    <n v="0"/>
    <n v="146570.48674638133"/>
  </r>
  <r>
    <s v="STND-61838"/>
    <s v="Voestalpine High Performance Metals Corporation"/>
    <s v="Voestalpine High Performance Metals Corporation - 2505 Millennium Dr - Elgin"/>
    <x v="1"/>
    <s v="Outdoor &amp; Garage Lighting"/>
    <x v="1"/>
    <n v="0"/>
    <n v="2769.692"/>
    <n v="0.49533100000000002"/>
    <x v="0"/>
    <x v="0"/>
    <n v="10.1978380583316"/>
    <s v="Qty / 1,000"/>
    <m/>
    <s v="Private-Lighting"/>
    <x v="0"/>
    <n v="3"/>
    <n v="1"/>
    <s v="Lighting"/>
    <n v="0.91633259480590001"/>
    <n v="1.30467645558681"/>
    <n v="2537.9590571731401"/>
    <n v="0.64624669342226804"/>
    <n v="0.71"/>
    <n v="1801.95093059293"/>
    <n v="0.45883515232981098"/>
    <n v="4903"/>
    <n v="1"/>
    <n v="1"/>
    <n v="0"/>
    <n v="0"/>
    <n v="14.276973281664301"/>
    <d v="1900-01-09T04:44:53"/>
    <n v="43392"/>
    <n v="0.64624669342226804"/>
    <n v="0"/>
    <n v="0"/>
    <n v="18376.003779246625"/>
  </r>
  <r>
    <s v="STND-61838"/>
    <s v="Voestalpine High Performance Metals Corporation"/>
    <s v="Voestalpine High Performance Metals Corporation - 2505 Millennium Dr - Elgin"/>
    <x v="1"/>
    <s v="Outdoor &amp; Garage Lighting"/>
    <x v="1"/>
    <n v="0"/>
    <n v="5723.0870000000004"/>
    <n v="1.0235160000000001"/>
    <x v="0"/>
    <x v="0"/>
    <n v="10.1978380583316"/>
    <s v="Qty / 1,000"/>
    <m/>
    <s v="Private-Lighting"/>
    <x v="0"/>
    <n v="3"/>
    <n v="1"/>
    <s v="Lighting"/>
    <n v="0.91633259480590001"/>
    <n v="1.30467645558681"/>
    <n v="5244.25116100991"/>
    <n v="1.33535722711639"/>
    <n v="0.71"/>
    <n v="3723.4183243170401"/>
    <n v="0.94810363125263397"/>
    <n v="4903"/>
    <n v="1"/>
    <n v="1"/>
    <n v="0"/>
    <n v="0"/>
    <n v="14.276973281664301"/>
    <d v="1900-01-09T04:44:53"/>
    <n v="43392"/>
    <n v="1.33535722711639"/>
    <n v="0"/>
    <n v="0"/>
    <n v="37970.817094809587"/>
  </r>
  <r>
    <s v="STND-61839"/>
    <s v="Village of South Holland"/>
    <s v="Village of South Holland Public Works - Ballfield #2 - 15910 Seton Dr - South Holland"/>
    <x v="1"/>
    <s v="Outdoor &amp; Garage Lighting"/>
    <x v="1"/>
    <n v="0"/>
    <n v="144050.14000000001"/>
    <n v="0"/>
    <x v="0"/>
    <x v="1"/>
    <n v="10.1978380583316"/>
    <s v="Qty / 1,000"/>
    <m/>
    <s v="Public-Lighting"/>
    <x v="0"/>
    <n v="1"/>
    <n v="1"/>
    <s v="Lighting"/>
    <n v="0.95625781801464005"/>
    <n v="1.47347312606477"/>
    <n v="137749.07256110301"/>
    <n v="0"/>
    <n v="0.71"/>
    <n v="97801.8415183834"/>
    <n v="0"/>
    <n v="4903"/>
    <n v="1"/>
    <n v="1"/>
    <n v="0"/>
    <n v="0"/>
    <n v="14.276973281664301"/>
    <d v="1900-01-09T04:44:53"/>
    <n v="43338"/>
    <n v="0"/>
    <n v="0"/>
    <n v="0"/>
    <n v="997367.34161108581"/>
  </r>
  <r>
    <s v="STND-61840"/>
    <s v="Consolidated Container Acquisition Holdings, Inc. and Subs"/>
    <s v="Consolidated Container Co - 875 W Diggins St - Harvard"/>
    <x v="1"/>
    <s v="Outdoor &amp; Garage Lighting"/>
    <x v="1"/>
    <n v="0"/>
    <n v="109949.77499999999"/>
    <n v="0"/>
    <x v="0"/>
    <x v="0"/>
    <n v="10.1978380583316"/>
    <s v="Qty / 1,000"/>
    <m/>
    <s v="Private-Lighting"/>
    <x v="0"/>
    <n v="1"/>
    <n v="1"/>
    <s v="Lighting"/>
    <n v="0.99989942556735301"/>
    <n v="1.019640158801"/>
    <n v="109938.71686376"/>
    <n v="0"/>
    <n v="0.71"/>
    <n v="78056.488973269399"/>
    <n v="0"/>
    <n v="4903"/>
    <n v="1"/>
    <n v="1"/>
    <n v="0"/>
    <n v="0"/>
    <n v="14.276973281664301"/>
    <d v="1900-01-09T04:44:53"/>
    <n v="43413"/>
    <n v="0"/>
    <n v="0"/>
    <n v="0"/>
    <n v="796007.4339513476"/>
  </r>
  <r>
    <s v="STND-61840"/>
    <s v="Consolidated Container Acquisition Holdings, Inc. and Subs"/>
    <s v="Consolidated Container Co - 875 W Diggins St - Harvard"/>
    <x v="1"/>
    <s v="Outdoor &amp; Garage Lighting"/>
    <x v="1"/>
    <n v="0"/>
    <n v="1098.2719999999999"/>
    <n v="0"/>
    <x v="0"/>
    <x v="0"/>
    <n v="10.1978380583316"/>
    <s v="Qty / 1,000"/>
    <m/>
    <s v="Private-Lighting"/>
    <x v="0"/>
    <n v="1"/>
    <n v="1"/>
    <s v="Lighting"/>
    <n v="0.99989942556735301"/>
    <n v="1.019640158801"/>
    <n v="1098.1615419167099"/>
    <n v="0"/>
    <n v="0.71"/>
    <n v="779.69469476086203"/>
    <n v="0"/>
    <n v="4903"/>
    <n v="1"/>
    <n v="1"/>
    <n v="0"/>
    <n v="0"/>
    <n v="14.276973281664301"/>
    <d v="1900-01-09T04:44:53"/>
    <n v="43413"/>
    <n v="0"/>
    <n v="0"/>
    <n v="0"/>
    <n v="7951.2002321115588"/>
  </r>
  <r>
    <s v="STND-61840"/>
    <s v="Consolidated Container Acquisition Holdings, Inc. and Subs"/>
    <s v="Consolidated Container Co - 875 W Diggins St - Harvard"/>
    <x v="0"/>
    <s v="Indoor Lighting"/>
    <x v="10"/>
    <n v="0"/>
    <n v="545084.12800000003"/>
    <n v="86.265125999999995"/>
    <x v="0"/>
    <x v="0"/>
    <n v="10.827197921178"/>
    <s v="Qty / 1,000"/>
    <m/>
    <s v="Private-Lighting"/>
    <x v="0"/>
    <n v="1"/>
    <n v="1"/>
    <s v="Lighting"/>
    <n v="0.99989942556735301"/>
    <n v="1.019640158801"/>
    <n v="545029.306473081"/>
    <n v="87.959386773628594"/>
    <n v="0.71"/>
    <n v="386970.80759588798"/>
    <n v="62.451164609276297"/>
    <n v="4618"/>
    <n v="1.02"/>
    <n v="1.04"/>
    <n v="1.2E-2"/>
    <n v="0.81"/>
    <n v="15.158077089649201"/>
    <d v="1900-01-09T19:51:10"/>
    <n v="43413"/>
    <n v="104.415226464421"/>
    <n v="6412.1094879186003"/>
    <n v="0"/>
    <n v="4189809.5235587698"/>
  </r>
  <r>
    <s v="STND-61840"/>
    <s v="Consolidated Container Acquisition Holdings, Inc. and Subs"/>
    <s v="Consolidated Container Co - 875 W Diggins St - Harvard"/>
    <x v="0"/>
    <s v="Indoor Lighting"/>
    <x v="10"/>
    <n v="0"/>
    <n v="4352.3729999999996"/>
    <n v="0.77837800000000001"/>
    <x v="0"/>
    <x v="0"/>
    <n v="10.827197921178"/>
    <s v="Qty / 1,000"/>
    <m/>
    <s v="Private-Lighting"/>
    <x v="0"/>
    <n v="1"/>
    <n v="1"/>
    <s v="Lighting"/>
    <n v="0.99989942556735301"/>
    <n v="1.019640158801"/>
    <n v="4351.9352625548599"/>
    <n v="0.79366546752720801"/>
    <n v="0.71"/>
    <n v="3089.8740364139499"/>
    <n v="0.56350248194431796"/>
    <n v="4618"/>
    <n v="1.02"/>
    <n v="1.04"/>
    <n v="1.2E-2"/>
    <n v="0.81"/>
    <n v="15.158077089649201"/>
    <d v="1900-01-09T19:51:10"/>
    <n v="43413"/>
    <n v="0.94214799089174694"/>
    <n v="51.199238382998303"/>
    <n v="0"/>
    <n v="33454.677743762993"/>
  </r>
  <r>
    <s v="STND-61840"/>
    <s v="Consolidated Container Acquisition Holdings, Inc. and Subs"/>
    <s v="Consolidated Container Co - 875 W Diggins St - Harvard"/>
    <x v="0"/>
    <s v="Indoor Lighting"/>
    <x v="10"/>
    <n v="0"/>
    <n v="5887.95"/>
    <n v="1.0529999999999999"/>
    <x v="0"/>
    <x v="0"/>
    <n v="10.827197921178"/>
    <s v="Qty / 1,000"/>
    <m/>
    <s v="Private-Lighting"/>
    <x v="0"/>
    <n v="1"/>
    <n v="1"/>
    <s v="Lighting"/>
    <n v="0.99989942556735301"/>
    <n v="1.019640158801"/>
    <n v="5887.3578227692897"/>
    <n v="1.07368108721746"/>
    <n v="0.71"/>
    <n v="4180.0240541661997"/>
    <n v="0.76231357192439497"/>
    <n v="4618"/>
    <n v="1.02"/>
    <n v="1.04"/>
    <n v="1.2E-2"/>
    <n v="0.81"/>
    <n v="15.158077089649201"/>
    <d v="1900-01-09T19:51:10"/>
    <n v="43413"/>
    <n v="1.27455019850125"/>
    <n v="69.263033209050505"/>
    <n v="0"/>
    <n v="45257.947749742314"/>
  </r>
  <r>
    <s v="STND-61840"/>
    <s v="Consolidated Container Acquisition Holdings, Inc. and Subs"/>
    <s v="Consolidated Container Co - 875 W Diggins St - Harvard"/>
    <x v="0"/>
    <s v="Indoor Lighting"/>
    <x v="10"/>
    <n v="0"/>
    <n v="3542.1909999999998"/>
    <n v="0.63348499999999996"/>
    <x v="0"/>
    <x v="0"/>
    <n v="10.827197921178"/>
    <s v="Qty / 1,000"/>
    <m/>
    <s v="Private-Lighting"/>
    <x v="0"/>
    <n v="1"/>
    <n v="1"/>
    <s v="Lighting"/>
    <n v="0.99989942556735301"/>
    <n v="1.019640158801"/>
    <n v="3541.8347461498502"/>
    <n v="0.645926745998054"/>
    <n v="0.71"/>
    <n v="2514.70266976639"/>
    <n v="0.45860798965861799"/>
    <n v="4618"/>
    <n v="1.02"/>
    <n v="1.04"/>
    <n v="1.2E-2"/>
    <n v="0.81"/>
    <n v="15.158077089649201"/>
    <d v="1900-01-09T19:51:10"/>
    <n v="43413"/>
    <n v="0.76676964149816496"/>
    <n v="41.6686440723511"/>
    <n v="0"/>
    <n v="27227.183518475424"/>
  </r>
  <r>
    <s v="STND-61840"/>
    <s v="Consolidated Container Acquisition Holdings, Inc. and Subs"/>
    <s v="Consolidated Container Co - 875 W Diggins St - Harvard"/>
    <x v="62"/>
    <s v="Indoor Lighting"/>
    <x v="10"/>
    <n v="0"/>
    <n v="1281.2180000000001"/>
    <n v="0.229133"/>
    <x v="0"/>
    <x v="0"/>
    <n v="10.827197921178"/>
    <s v="Qty / 1,000"/>
    <m/>
    <s v="Private-Lighting"/>
    <x v="0"/>
    <n v="1"/>
    <n v="1"/>
    <s v="Lighting"/>
    <n v="0.99989942556735301"/>
    <n v="1.019640158801"/>
    <n v="1281.0891422265499"/>
    <n v="0.23363320850655001"/>
    <n v="0.71"/>
    <n v="909.57329098085199"/>
    <n v="0.165879578039651"/>
    <n v="4618"/>
    <n v="1.02"/>
    <n v="1.04"/>
    <n v="1.2E-2"/>
    <n v="0.81"/>
    <n v="15.158077089649201"/>
    <d v="1900-01-09T19:51:10"/>
    <n v="43413"/>
    <n v="0.277342365273683"/>
    <n v="15.0716369673712"/>
    <n v="0"/>
    <n v="9848.1300452669129"/>
  </r>
  <r>
    <s v="STND-61840"/>
    <s v="Consolidated Container Acquisition Holdings, Inc. and Subs"/>
    <s v="Consolidated Container Co - 875 W Diggins St - Harvard"/>
    <x v="62"/>
    <s v="Indoor Lighting"/>
    <x v="10"/>
    <n v="0"/>
    <n v="9397.2530000000006"/>
    <n v="2.1130559999999998"/>
    <x v="0"/>
    <x v="0"/>
    <n v="10.827197921178"/>
    <s v="Qty / 1,000"/>
    <m/>
    <s v="Private-Lighting"/>
    <x v="0"/>
    <n v="1"/>
    <n v="1"/>
    <s v="Lighting"/>
    <n v="0.99989942556735301"/>
    <n v="1.019640158801"/>
    <n v="9396.3078766110793"/>
    <n v="2.1545567553954101"/>
    <n v="0.71"/>
    <n v="6671.3785923938703"/>
    <n v="1.52973529633074"/>
    <n v="4618"/>
    <n v="1.02"/>
    <n v="1.04"/>
    <n v="1.2E-2"/>
    <n v="0.81"/>
    <n v="15.158077089649201"/>
    <d v="1900-01-09T19:51:10"/>
    <n v="43413"/>
    <n v="2.5576409726916101"/>
    <n v="110.544798548366"/>
    <n v="0"/>
    <n v="72232.336426958325"/>
  </r>
  <r>
    <s v="STND-61840"/>
    <s v="Consolidated Container Acquisition Holdings, Inc. and Subs"/>
    <s v="Consolidated Container Co - 875 W Diggins St - Harvard"/>
    <x v="62"/>
    <s v="Indoor Lighting"/>
    <x v="10"/>
    <n v="0"/>
    <n v="99087.133000000002"/>
    <n v="17.720725999999999"/>
    <x v="0"/>
    <x v="0"/>
    <n v="10.827197921178"/>
    <s v="Qty / 1,000"/>
    <m/>
    <s v="Private-Lighting"/>
    <x v="0"/>
    <n v="1"/>
    <n v="1"/>
    <s v="Lighting"/>
    <n v="0.99989942556735301"/>
    <n v="1.019640158801"/>
    <n v="99077.167367815899"/>
    <n v="18.068763872709098"/>
    <n v="0.71"/>
    <n v="70344.788831149301"/>
    <n v="12.828822349623399"/>
    <n v="4618"/>
    <n v="1.02"/>
    <n v="1.04"/>
    <n v="1.2E-2"/>
    <n v="0.81"/>
    <n v="15.158077089649201"/>
    <d v="1900-01-09T19:51:10"/>
    <n v="43413"/>
    <n v="21.449149896378302"/>
    <n v="1165.6137337390101"/>
    <n v="0"/>
    <n v="761636.95139832504"/>
  </r>
  <r>
    <s v="STND-61840"/>
    <s v="Consolidated Container Acquisition Holdings, Inc. and Subs"/>
    <s v="Consolidated Container Co - 875 W Diggins St - Harvard"/>
    <x v="7"/>
    <s v="Indoor Lighting"/>
    <x v="10"/>
    <n v="0"/>
    <n v="15720.968000000001"/>
    <n v="8.0799140000000005"/>
    <x v="0"/>
    <x v="0"/>
    <n v="8"/>
    <s v="Qty / 1,000"/>
    <m/>
    <s v="Private-Lighting"/>
    <x v="0"/>
    <n v="1"/>
    <n v="1"/>
    <s v="Lighting"/>
    <n v="0.99989942556735301"/>
    <n v="1.019640158801"/>
    <n v="15719.3868725627"/>
    <n v="8.2386047940584604"/>
    <n v="0.71"/>
    <n v="11160.7646795195"/>
    <n v="5.8494094037815003"/>
    <n v="4618"/>
    <n v="1.02"/>
    <n v="1.04"/>
    <n v="1.2E-2"/>
    <n v="0.81"/>
    <n v="15.158077089649201"/>
    <d v="1900-01-09T19:51:10"/>
    <n v="43413"/>
    <n v="12.0026293619733"/>
    <n v="184.93396320662001"/>
    <n v="0"/>
    <n v="89286.117436155997"/>
  </r>
  <r>
    <s v="STND-61840"/>
    <s v="Consolidated Container Acquisition Holdings, Inc. and Subs"/>
    <s v="Consolidated Container Co - 875 W Diggins St - Harvard"/>
    <x v="62"/>
    <s v="Indoor Lighting"/>
    <x v="10"/>
    <n v="0"/>
    <n v="414.512"/>
    <n v="7.4131000000000002E-2"/>
    <x v="0"/>
    <x v="0"/>
    <n v="10.827197921178"/>
    <s v="Qty / 1,000"/>
    <m/>
    <s v="Private-Lighting"/>
    <x v="0"/>
    <n v="1"/>
    <n v="1"/>
    <s v="Lighting"/>
    <n v="0.99989942556735301"/>
    <n v="1.019640158801"/>
    <n v="414.47031069077502"/>
    <n v="7.5586944612077198E-2"/>
    <n v="0.71"/>
    <n v="294.27392059045002"/>
    <n v="5.3666730674574802E-2"/>
    <n v="4618"/>
    <n v="1.02"/>
    <n v="1.04"/>
    <n v="1.2E-2"/>
    <n v="0.81"/>
    <n v="15.158077089649201"/>
    <d v="1900-01-09T19:51:10"/>
    <n v="43413"/>
    <n v="8.9728091894678494E-2"/>
    <n v="4.8761213022444103"/>
    <n v="0"/>
    <n v="3186.1619812738199"/>
  </r>
  <r>
    <s v="STND-61840"/>
    <s v="Consolidated Container Acquisition Holdings, Inc. and Subs"/>
    <s v="Consolidated Container Co - 875 W Diggins St - Harvard"/>
    <x v="0"/>
    <s v="Indoor Lighting"/>
    <x v="10"/>
    <n v="0"/>
    <n v="2331.6280000000002"/>
    <n v="0.41698800000000003"/>
    <x v="0"/>
    <x v="0"/>
    <n v="10.827197921178"/>
    <s v="Qty / 1,000"/>
    <m/>
    <s v="Private-Lighting"/>
    <x v="0"/>
    <n v="1"/>
    <n v="1"/>
    <s v="Lighting"/>
    <n v="0.99989942556735301"/>
    <n v="1.019640158801"/>
    <n v="2331.3934978367602"/>
    <n v="0.42517771053811299"/>
    <n v="0.71"/>
    <n v="1655.2893834641"/>
    <n v="0.30187617448206"/>
    <n v="4618"/>
    <n v="1.02"/>
    <n v="1.04"/>
    <n v="1.2E-2"/>
    <n v="0.81"/>
    <n v="15.158077089649201"/>
    <d v="1900-01-09T19:51:10"/>
    <n v="43413"/>
    <n v="0.50472187860649698"/>
    <n v="27.428158798079501"/>
    <n v="0"/>
    <n v="17922.145771590516"/>
  </r>
  <r>
    <s v="STND-61840"/>
    <s v="Consolidated Container Acquisition Holdings, Inc. and Subs"/>
    <s v="Consolidated Container Co - 875 W Diggins St - Harvard"/>
    <x v="62"/>
    <s v="Indoor Lighting"/>
    <x v="10"/>
    <n v="0"/>
    <n v="23288.02"/>
    <n v="4.1648259999999997"/>
    <x v="0"/>
    <x v="0"/>
    <n v="10.827197921178"/>
    <s v="Qty / 1,000"/>
    <m/>
    <s v="Private-Lighting"/>
    <x v="0"/>
    <n v="1"/>
    <n v="1"/>
    <s v="Lighting"/>
    <n v="0.99989942556735301"/>
    <n v="1.019640158801"/>
    <n v="23285.677820600999"/>
    <n v="4.2466238440185498"/>
    <n v="0.71"/>
    <n v="16532.8312526267"/>
    <n v="3.0151029292531701"/>
    <n v="4618"/>
    <n v="1.02"/>
    <n v="1.04"/>
    <n v="1.2E-2"/>
    <n v="0.81"/>
    <n v="15.158077089649201"/>
    <d v="1900-01-09T19:51:10"/>
    <n v="43413"/>
    <n v="5.0411014292717802"/>
    <n v="273.94915083059999"/>
    <n v="0"/>
    <n v="179004.23616962647"/>
  </r>
  <r>
    <s v="STND-61840"/>
    <s v="Consolidated Container Acquisition Holdings, Inc. and Subs"/>
    <s v="Consolidated Container Co - 875 W Diggins St - Harvard"/>
    <x v="7"/>
    <s v="Indoor Lighting"/>
    <x v="10"/>
    <n v="0"/>
    <n v="2407.9360000000001"/>
    <n v="1.462032"/>
    <x v="0"/>
    <x v="0"/>
    <n v="8"/>
    <s v="Qty / 1,000"/>
    <m/>
    <s v="Private-Lighting"/>
    <x v="0"/>
    <n v="1"/>
    <n v="1"/>
    <s v="Lighting"/>
    <n v="0.99989942556735301"/>
    <n v="1.019640158801"/>
    <n v="2407.6938232029502"/>
    <n v="1.4907465406521501"/>
    <n v="0.71"/>
    <n v="1709.4626144740901"/>
    <n v="1.0584300438630301"/>
    <n v="4618"/>
    <n v="1.02"/>
    <n v="1.04"/>
    <n v="1.2E-2"/>
    <n v="0.81"/>
    <n v="15.158077089649201"/>
    <d v="1900-01-09T19:51:10"/>
    <n v="43413"/>
    <n v="2.17183353824614"/>
    <n v="28.325809684740602"/>
    <n v="0"/>
    <n v="13675.70091579272"/>
  </r>
  <r>
    <s v="STND-61841"/>
    <s v="The Lucky Monk, LLC; F/K/A Brass Restaurant &amp; Brewery"/>
    <s v="Lucky Monk - 105 Hollywood Blvd - South Barrington"/>
    <x v="1"/>
    <s v="Outdoor &amp; Garage Lighting"/>
    <x v="1"/>
    <n v="0"/>
    <n v="21940.924999999999"/>
    <n v="0"/>
    <x v="0"/>
    <x v="0"/>
    <n v="10.1978380583316"/>
    <s v="Qty / 1,000"/>
    <m/>
    <s v="Private-Lighting"/>
    <x v="0"/>
    <n v="3"/>
    <n v="1"/>
    <s v="Lighting"/>
    <n v="0.91633259480590001"/>
    <n v="1.30467645558681"/>
    <n v="20105.184737691601"/>
    <n v="0"/>
    <n v="0.71"/>
    <n v="14274.681163761101"/>
    <n v="0"/>
    <n v="4903"/>
    <n v="1"/>
    <n v="1"/>
    <n v="0"/>
    <n v="0"/>
    <n v="14.276973281664301"/>
    <d v="1900-01-09T04:44:53"/>
    <n v="43362"/>
    <n v="0"/>
    <n v="0"/>
    <n v="0"/>
    <n v="145570.88684235216"/>
  </r>
  <r>
    <s v="STND-61841"/>
    <s v="The Lucky Monk, LLC; F/K/A Brass Restaurant &amp; Brewery"/>
    <s v="Lucky Monk - 105 Hollywood Blvd - South Barrington"/>
    <x v="1"/>
    <s v="Outdoor &amp; Garage Lighting"/>
    <x v="1"/>
    <n v="0"/>
    <n v="4388.1850000000004"/>
    <n v="0"/>
    <x v="0"/>
    <x v="0"/>
    <n v="10.1978380583316"/>
    <s v="Qty / 1,000"/>
    <m/>
    <s v="Private-Lighting"/>
    <x v="0"/>
    <n v="3"/>
    <n v="1"/>
    <s v="Lighting"/>
    <n v="0.91633259480590001"/>
    <n v="1.30467645558681"/>
    <n v="4021.03694753833"/>
    <n v="0"/>
    <n v="0.71"/>
    <n v="2854.9362327522099"/>
    <n v="0"/>
    <n v="4903"/>
    <n v="1"/>
    <n v="1"/>
    <n v="0"/>
    <n v="0"/>
    <n v="14.276973281664301"/>
    <d v="1900-01-09T04:44:53"/>
    <n v="43362"/>
    <n v="0"/>
    <n v="0"/>
    <n v="0"/>
    <n v="29114.177368470329"/>
  </r>
  <r>
    <s v="STND-61841"/>
    <s v="The Lucky Monk, LLC; F/K/A Brass Restaurant &amp; Brewery"/>
    <s v="Lucky Monk - 105 Hollywood Blvd - South Barrington"/>
    <x v="1"/>
    <s v="Outdoor &amp; Garage Lighting"/>
    <x v="1"/>
    <n v="0"/>
    <n v="4853.97"/>
    <n v="0"/>
    <x v="0"/>
    <x v="0"/>
    <n v="10.1978380583316"/>
    <s v="Qty / 1,000"/>
    <m/>
    <s v="Private-Lighting"/>
    <x v="0"/>
    <n v="3"/>
    <n v="1"/>
    <s v="Lighting"/>
    <n v="0.91633259480590001"/>
    <n v="1.30467645558681"/>
    <n v="4447.8509252099902"/>
    <n v="0"/>
    <n v="0.71"/>
    <n v="3157.9741568990999"/>
    <n v="0"/>
    <n v="4903"/>
    <n v="1"/>
    <n v="1"/>
    <n v="0"/>
    <n v="0"/>
    <n v="14.276973281664301"/>
    <d v="1900-01-09T04:44:53"/>
    <n v="43362"/>
    <n v="0"/>
    <n v="0"/>
    <n v="0"/>
    <n v="32204.509044453287"/>
  </r>
  <r>
    <s v="STND-61842"/>
    <s v="AH 777 State LLC"/>
    <s v="AH777 State LLC - 777 S State St - Chicago"/>
    <x v="18"/>
    <s v="HVAC"/>
    <x v="18"/>
    <n v="0"/>
    <n v="60190.2"/>
    <n v="34.129199999999997"/>
    <x v="3"/>
    <x v="0"/>
    <n v="20"/>
    <s v="ΔkWpeak / CF"/>
    <n v="1"/>
    <s v="Private-Non-Lighting"/>
    <x v="2"/>
    <n v="3"/>
    <n v="1"/>
    <s v="Non-Lighting"/>
    <n v="0.98952339343681495"/>
    <n v="0.43468415683807998"/>
    <n v="59559.610955640601"/>
    <n v="14.835422525558201"/>
    <n v="0.7"/>
    <n v="41691.727668948399"/>
    <n v="10.384795767890701"/>
    <n v="6138"/>
    <n v="1.1399999999999999"/>
    <n v="1.32"/>
    <n v="2.5000000000000001E-2"/>
    <n v="0.64"/>
    <n v="11.4043662430759"/>
    <d v="1900-01-07T03:30:12"/>
    <n v="43357"/>
    <n v="14.835422525558201"/>
    <n v="0"/>
    <n v="0"/>
    <n v="833834.55337896803"/>
  </r>
  <r>
    <s v="STND-61843"/>
    <s v="JBS Logistics &amp; Warehousing"/>
    <s v="JBS Logistics &amp; Warehousing - 999 Bilter Road - Naperville"/>
    <x v="0"/>
    <s v="Indoor Lighting"/>
    <x v="8"/>
    <n v="0"/>
    <n v="284378.5"/>
    <n v="45.005800000000001"/>
    <x v="0"/>
    <x v="0"/>
    <n v="9.5383441434566993"/>
    <s v="Qty / 1,000"/>
    <m/>
    <s v="Private-Lighting"/>
    <x v="0"/>
    <n v="2"/>
    <n v="1"/>
    <s v="Lighting"/>
    <n v="0.97902139861649395"/>
    <n v="0.93591656730105399"/>
    <n v="278412.63680646103"/>
    <n v="42.121673844637797"/>
    <n v="0.71"/>
    <n v="197672.97213258699"/>
    <n v="29.9063884296928"/>
    <n v="5242"/>
    <n v="1"/>
    <n v="1.22"/>
    <n v="1.0999999999999999E-2"/>
    <n v="0.68"/>
    <n v="13.3536818008394"/>
    <d v="1900-01-08T12:55:13"/>
    <n v="43378"/>
    <n v="50.773473776082199"/>
    <n v="3062.5390048710701"/>
    <n v="0"/>
    <n v="1885472.8360605405"/>
  </r>
  <r>
    <s v="STND-61843"/>
    <s v="JBS Logistics &amp; Warehousing"/>
    <s v="JBS Logistics &amp; Warehousing - 999 Bilter Road - Naperville"/>
    <x v="0"/>
    <s v="Indoor Lighting"/>
    <x v="8"/>
    <n v="0"/>
    <n v="105678.72"/>
    <n v="16.724736"/>
    <x v="0"/>
    <x v="0"/>
    <n v="9.5383441434566993"/>
    <s v="Qty / 1,000"/>
    <m/>
    <s v="Private-Lighting"/>
    <x v="0"/>
    <n v="2"/>
    <n v="1"/>
    <s v="Lighting"/>
    <n v="0.97902139861649395"/>
    <n v="0.93591656730105399"/>
    <n v="103461.728258401"/>
    <n v="15.652957506136399"/>
    <n v="0.71"/>
    <n v="73457.827063464603"/>
    <n v="11.113599829356801"/>
    <n v="5242"/>
    <n v="1"/>
    <n v="1.22"/>
    <n v="1.0999999999999999E-2"/>
    <n v="0.68"/>
    <n v="13.3536818008394"/>
    <d v="1900-01-08T12:55:13"/>
    <n v="43378"/>
    <n v="18.8680779967892"/>
    <n v="1138.0790108424101"/>
    <n v="0"/>
    <n v="700666.03456185258"/>
  </r>
  <r>
    <s v="STND-61843"/>
    <s v="JBS Logistics &amp; Warehousing"/>
    <s v="JBS Logistics &amp; Warehousing - 999 Bilter Road - Naperville"/>
    <x v="7"/>
    <s v="Indoor Lighting"/>
    <x v="8"/>
    <n v="0"/>
    <n v="48524.146000000001"/>
    <n v="24.939361999999999"/>
    <x v="0"/>
    <x v="0"/>
    <n v="8"/>
    <s v="Qty / 1,000"/>
    <m/>
    <s v="Private-Lighting"/>
    <x v="0"/>
    <n v="2"/>
    <n v="1"/>
    <s v="Lighting"/>
    <n v="0.97902139861649395"/>
    <n v="0.93591656730105399"/>
    <n v="47506.1772835909"/>
    <n v="23.341162073718301"/>
    <n v="0.71"/>
    <n v="33729.385871349601"/>
    <n v="16.57222507234"/>
    <n v="5242"/>
    <n v="1"/>
    <n v="1.22"/>
    <n v="1.0999999999999999E-2"/>
    <n v="0.68"/>
    <n v="13.3536818008394"/>
    <d v="1900-01-08T12:55:13"/>
    <n v="43378"/>
    <n v="36.098302000801603"/>
    <n v="522.56795011949998"/>
    <n v="0"/>
    <n v="269835.08697079681"/>
  </r>
  <r>
    <s v="STND-61844"/>
    <s v="Shamrock Scientific Systems Inc"/>
    <s v="Shamrock Scientific Systems Inc - 34 Davis Dr - Bellwood"/>
    <x v="0"/>
    <s v="Indoor Lighting"/>
    <x v="10"/>
    <n v="0"/>
    <n v="62694.892"/>
    <n v="11.212344"/>
    <x v="0"/>
    <x v="0"/>
    <n v="10.827197921178"/>
    <s v="Qty / 1,000"/>
    <m/>
    <s v="Private-Lighting"/>
    <x v="0"/>
    <n v="3"/>
    <n v="1"/>
    <s v="Lighting"/>
    <n v="0.91633259480590001"/>
    <n v="1.30467645558681"/>
    <n v="57449.373067435597"/>
    <n v="14.62848122874"/>
    <n v="0.71"/>
    <n v="40789.054877879302"/>
    <n v="10.3862216724054"/>
    <n v="4618"/>
    <n v="1.02"/>
    <n v="1.04"/>
    <n v="1.2E-2"/>
    <n v="0.81"/>
    <n v="15.158077089649201"/>
    <d v="1900-01-09T19:51:10"/>
    <n v="43371"/>
    <n v="17.365243623860401"/>
    <n v="675.87497726394895"/>
    <n v="0"/>
    <n v="441631.17018059012"/>
  </r>
  <r>
    <s v="STND-61844"/>
    <s v="Shamrock Scientific Systems Inc"/>
    <s v="Shamrock Scientific Systems Inc - 34 Davis Dr - Bellwood"/>
    <x v="0"/>
    <s v="Indoor Lighting"/>
    <x v="10"/>
    <n v="0"/>
    <n v="169.57300000000001"/>
    <n v="3.0325999999999999E-2"/>
    <x v="0"/>
    <x v="0"/>
    <n v="10.827197921178"/>
    <s v="Qty / 1,000"/>
    <m/>
    <s v="Private-Lighting"/>
    <x v="0"/>
    <n v="3"/>
    <n v="1"/>
    <s v="Lighting"/>
    <n v="0.91633259480590001"/>
    <n v="1.30467645558681"/>
    <n v="155.38526709902101"/>
    <n v="3.95656181921255E-2"/>
    <n v="0.71"/>
    <n v="110.323539640305"/>
    <n v="2.8091588916409099E-2"/>
    <n v="4618"/>
    <n v="1.02"/>
    <n v="1.04"/>
    <n v="1.2E-2"/>
    <n v="0.81"/>
    <n v="15.158077089649201"/>
    <d v="1900-01-09T19:51:10"/>
    <n v="43371"/>
    <n v="4.6967732896635202E-2"/>
    <n v="1.8280619658708299"/>
    <n v="0"/>
    <n v="1194.4947990505088"/>
  </r>
  <r>
    <s v="STND-61848"/>
    <s v="Marking Specialists Polymer Technologies"/>
    <s v="Marking Specialists - 1000 Asbury Dr Ste 2 - Buffalo Grove"/>
    <x v="0"/>
    <s v="Indoor Lighting"/>
    <x v="8"/>
    <n v="0"/>
    <n v="-9351.7279999999992"/>
    <n v="-1.4800059999999999"/>
    <x v="0"/>
    <x v="0"/>
    <n v="9.5383441434566993"/>
    <s v="Qty / 1,000"/>
    <m/>
    <s v="Private-Lighting"/>
    <x v="0"/>
    <n v="3"/>
    <n v="1"/>
    <s v="Lighting"/>
    <n v="0.91633259480590001"/>
    <n v="1.30467645558681"/>
    <n v="-8569.2931841589907"/>
    <n v="-1.93092898232721"/>
    <n v="0.71"/>
    <n v="-6084.1981607528796"/>
    <n v="-1.37095957745232"/>
    <n v="5242"/>
    <n v="1"/>
    <n v="1.22"/>
    <n v="1.0999999999999999E-2"/>
    <n v="0.68"/>
    <n v="13.3536818008394"/>
    <d v="1900-01-08T12:55:13"/>
    <n v="43380"/>
    <n v="-2.3275421677039598"/>
    <n v="-94.262225025748805"/>
    <n v="0"/>
    <n v="-58033.175894247252"/>
  </r>
  <r>
    <s v="STND-61848"/>
    <s v="Marking Specialists Polymer Technologies"/>
    <s v="Marking Specialists - 1000 Asbury Dr Ste 2 - Buffalo Grove"/>
    <x v="0"/>
    <s v="Indoor Lighting"/>
    <x v="8"/>
    <n v="0"/>
    <n v="44436.434000000001"/>
    <n v="7.0325189999999997"/>
    <x v="0"/>
    <x v="0"/>
    <n v="9.5383441434566993"/>
    <s v="Qty / 1,000"/>
    <m/>
    <s v="Private-Lighting"/>
    <x v="0"/>
    <n v="3"/>
    <n v="1"/>
    <s v="Lighting"/>
    <n v="0.91633259480590001"/>
    <n v="1.30467645558681"/>
    <n v="40718.552871141103"/>
    <n v="9.1751619627668699"/>
    <n v="0.71"/>
    <n v="28910.1725385102"/>
    <n v="6.5143649935644801"/>
    <n v="5242"/>
    <n v="1"/>
    <n v="1.22"/>
    <n v="1.0999999999999999E-2"/>
    <n v="0.68"/>
    <n v="13.3536818008394"/>
    <d v="1900-01-08T12:55:13"/>
    <n v="43380"/>
    <n v="11.0597419994779"/>
    <n v="447.90408158255201"/>
    <n v="0"/>
    <n v="275755.17491902149"/>
  </r>
  <r>
    <s v="STND-61848"/>
    <s v="Marking Specialists Polymer Technologies"/>
    <s v="Marking Specialists - 1000 Asbury Dr Ste 2 - Buffalo Grove"/>
    <x v="0"/>
    <s v="Indoor Lighting"/>
    <x v="8"/>
    <n v="0"/>
    <n v="15463.9"/>
    <n v="2.4473199999999999"/>
    <x v="0"/>
    <x v="0"/>
    <n v="9.5383441434566993"/>
    <s v="Qty / 1,000"/>
    <m/>
    <s v="Private-Lighting"/>
    <x v="0"/>
    <n v="3"/>
    <n v="1"/>
    <s v="Lighting"/>
    <n v="0.91633259480590001"/>
    <n v="1.30467645558681"/>
    <n v="14170.075612819001"/>
    <n v="3.1929607832867002"/>
    <n v="0.71"/>
    <n v="10060.753685101499"/>
    <n v="2.26700215613356"/>
    <n v="5242"/>
    <n v="1"/>
    <n v="1.22"/>
    <n v="1.0999999999999999E-2"/>
    <n v="0.68"/>
    <n v="13.3536818008394"/>
    <d v="1900-01-08T12:55:13"/>
    <n v="43380"/>
    <n v="3.8487955439810801"/>
    <n v="155.870831741008"/>
    <n v="0"/>
    <n v="95962.930991048299"/>
  </r>
  <r>
    <s v="STND-61849"/>
    <s v="Donnellan Family Funeral Service, Inc."/>
    <s v="Donnellan Family Funeral Services Inc - 10045 Skokie Blvd - Skokie"/>
    <x v="1"/>
    <s v="Outdoor &amp; Garage Lighting"/>
    <x v="1"/>
    <n v="0"/>
    <n v="4036.6889999999999"/>
    <n v="0.86452499999999999"/>
    <x v="0"/>
    <x v="0"/>
    <n v="10.1978380583316"/>
    <s v="Qty / 1,000"/>
    <m/>
    <s v="Private-Lighting"/>
    <x v="0"/>
    <n v="3"/>
    <n v="1"/>
    <s v="Lighting"/>
    <n v="0.91633259480590001"/>
    <n v="1.30467645558681"/>
    <n v="3698.94970579443"/>
    <n v="1.12792541276618"/>
    <n v="0.71"/>
    <n v="2626.2542911140499"/>
    <n v="0.80082704306399"/>
    <n v="4903"/>
    <n v="1"/>
    <n v="1"/>
    <n v="0"/>
    <n v="0"/>
    <n v="14.276973281664301"/>
    <d v="1900-01-09T04:44:53"/>
    <n v="43386"/>
    <n v="1.12792541276618"/>
    <n v="0"/>
    <n v="0"/>
    <n v="26782.115960779534"/>
  </r>
  <r>
    <s v="STND-61850"/>
    <s v="Gateway Foundation Inc."/>
    <s v="Gateway Foundation - 25480 W Cedarcrest - Lake Villa"/>
    <x v="0"/>
    <s v="Indoor Lighting"/>
    <x v="6"/>
    <n v="0"/>
    <n v="4080.9189999999999"/>
    <n v="0.91763099999999997"/>
    <x v="0"/>
    <x v="0"/>
    <n v="15"/>
    <s v="Qty / 1,000"/>
    <m/>
    <s v="Private-Lighting"/>
    <x v="0"/>
    <n v="3"/>
    <n v="1"/>
    <s v="Lighting"/>
    <n v="0.91633259480590001"/>
    <n v="1.30467645558681"/>
    <n v="3739.4790964627"/>
    <n v="1.1972115606165801"/>
    <n v="0.71"/>
    <n v="2655.0301584885201"/>
    <n v="0.85002020803776901"/>
    <n v="2885"/>
    <n v="1.165"/>
    <n v="1.3779999999999999"/>
    <n v="2.5499999999999998E-2"/>
    <n v="0.55000000000000004"/>
    <n v="24.263431542460999"/>
    <d v="1900-01-16T07:56:40"/>
    <n v="43379"/>
    <n v="1.5796431727359499"/>
    <n v="81.851259192960299"/>
    <n v="0"/>
    <n v="39825.452377327805"/>
  </r>
  <r>
    <s v="STND-61850"/>
    <s v="Gateway Foundation Inc."/>
    <s v="Gateway Foundation - 25480 W Cedarcrest - Lake Villa"/>
    <x v="0"/>
    <s v="Indoor Lighting"/>
    <x v="6"/>
    <n v="0"/>
    <n v="688.59199999999998"/>
    <n v="0.154836"/>
    <x v="0"/>
    <x v="0"/>
    <n v="15"/>
    <s v="Qty / 1,000"/>
    <m/>
    <s v="Private-Lighting"/>
    <x v="0"/>
    <n v="3"/>
    <n v="1"/>
    <s v="Lighting"/>
    <n v="0.91633259480590001"/>
    <n v="1.30467645558681"/>
    <n v="630.97929412258395"/>
    <n v="0.20201088367723899"/>
    <n v="0.71"/>
    <n v="447.99529882703501"/>
    <n v="0.14342772741084001"/>
    <n v="2885"/>
    <n v="1.165"/>
    <n v="1.3779999999999999"/>
    <n v="2.5499999999999998E-2"/>
    <n v="0.55000000000000004"/>
    <n v="24.263431542460999"/>
    <d v="1900-01-16T07:56:40"/>
    <n v="43379"/>
    <n v="0.26654028721102901"/>
    <n v="13.8111347640566"/>
    <n v="0"/>
    <n v="6719.9294824055251"/>
  </r>
  <r>
    <s v="STND-61850"/>
    <s v="Gateway Foundation Inc."/>
    <s v="Gateway Foundation - 25480 W Cedarcrest - Lake Villa"/>
    <x v="0"/>
    <s v="Indoor Lighting"/>
    <x v="6"/>
    <n v="0"/>
    <n v="1032.8879999999999"/>
    <n v="0.23225399999999999"/>
    <x v="0"/>
    <x v="0"/>
    <n v="15"/>
    <s v="Qty / 1,000"/>
    <m/>
    <s v="Private-Lighting"/>
    <x v="0"/>
    <n v="3"/>
    <n v="1"/>
    <s v="Lighting"/>
    <n v="0.91633259480590001"/>
    <n v="1.30467645558681"/>
    <n v="946.46894118387604"/>
    <n v="0.303016325515858"/>
    <n v="0.71"/>
    <n v="671.99294824055198"/>
    <n v="0.215141591116259"/>
    <n v="2885"/>
    <n v="1.165"/>
    <n v="1.3779999999999999"/>
    <n v="2.5499999999999998E-2"/>
    <n v="0.55000000000000004"/>
    <n v="24.263431542460999"/>
    <d v="1900-01-16T07:56:40"/>
    <n v="43379"/>
    <n v="0.39981043081654299"/>
    <n v="20.716702146084799"/>
    <n v="0"/>
    <n v="10079.89422360828"/>
  </r>
  <r>
    <s v="STND-61850"/>
    <s v="Gateway Foundation Inc."/>
    <s v="Gateway Foundation - 25480 W Cedarcrest - Lake Villa"/>
    <x v="0"/>
    <s v="Indoor Lighting"/>
    <x v="6"/>
    <n v="0"/>
    <n v="378.05"/>
    <n v="8.5008E-2"/>
    <x v="0"/>
    <x v="0"/>
    <n v="15"/>
    <s v="Qty / 1,000"/>
    <m/>
    <s v="Private-Lighting"/>
    <x v="0"/>
    <n v="3"/>
    <n v="1"/>
    <s v="Lighting"/>
    <n v="0.91633259480590001"/>
    <n v="1.30467645558681"/>
    <n v="346.41953746637"/>
    <n v="0.110907936136523"/>
    <n v="0.71"/>
    <n v="245.957871601123"/>
    <n v="7.8744634656931503E-2"/>
    <n v="2885"/>
    <n v="1.165"/>
    <n v="1.3779999999999999"/>
    <n v="2.5499999999999998E-2"/>
    <n v="0.55000000000000004"/>
    <n v="24.263431542460999"/>
    <d v="1900-01-16T07:56:40"/>
    <n v="43379"/>
    <n v="0.14633584395899599"/>
    <n v="7.5825735668604697"/>
    <n v="0"/>
    <n v="3689.3680740168452"/>
  </r>
  <r>
    <s v="STND-61850"/>
    <s v="Gateway Foundation Inc."/>
    <s v="Gateway Foundation - 25480 W Cedarcrest - Lake Villa"/>
    <x v="0"/>
    <s v="Indoor Lighting"/>
    <x v="6"/>
    <n v="0"/>
    <n v="810.10799999999995"/>
    <n v="0.18215999999999999"/>
    <x v="0"/>
    <x v="0"/>
    <n v="15"/>
    <s v="Qty / 1,000"/>
    <m/>
    <s v="Private-Lighting"/>
    <x v="0"/>
    <n v="3"/>
    <n v="1"/>
    <s v="Lighting"/>
    <n v="0.91633259480590001"/>
    <n v="1.30467645558681"/>
    <n v="742.328365713018"/>
    <n v="0.23765986314969301"/>
    <n v="0.71"/>
    <n v="527.05313965624305"/>
    <n v="0.168738502836282"/>
    <n v="2885"/>
    <n v="1.165"/>
    <n v="1.3779999999999999"/>
    <n v="2.5499999999999998E-2"/>
    <n v="0.55000000000000004"/>
    <n v="24.263431542460999"/>
    <d v="1900-01-16T07:56:40"/>
    <n v="43379"/>
    <n v="0.31357680848356301"/>
    <n v="16.248389120757"/>
    <n v="0"/>
    <n v="7905.7970948436459"/>
  </r>
  <r>
    <s v="STND-61852"/>
    <s v="The TJX Companies, Inc."/>
    <s v="TJX Companies Inc - 975 Erica Ln - Yorkville"/>
    <x v="0"/>
    <s v="Indoor Lighting"/>
    <x v="14"/>
    <n v="0"/>
    <n v="664.70299999999997"/>
    <n v="0.13280600000000001"/>
    <x v="0"/>
    <x v="0"/>
    <n v="12.215978499877799"/>
    <s v="Qty / 1,000"/>
    <m/>
    <s v="Private-Lighting"/>
    <x v="0"/>
    <n v="3"/>
    <n v="1"/>
    <s v="Lighting"/>
    <n v="0.91633259480590001"/>
    <n v="1.30467645558681"/>
    <n v="609.089024765266"/>
    <n v="0.173268861360661"/>
    <n v="0.71"/>
    <n v="432.45320758333901"/>
    <n v="0.12302089156607"/>
    <n v="4093"/>
    <n v="1.1200000000000001"/>
    <n v="1.29"/>
    <n v="1.9E-2"/>
    <n v="0.71"/>
    <n v="17.102369899829"/>
    <d v="1900-01-11T05:11:01"/>
    <n v="43404"/>
    <n v="0.189178798297479"/>
    <n v="10.332760241553601"/>
    <n v="0"/>
    <n v="5282.8390860412601"/>
  </r>
  <r>
    <s v="STND-61852"/>
    <s v="The TJX Companies, Inc."/>
    <s v="TJX Companies Inc - 975 Erica Ln - Yorkville"/>
    <x v="0"/>
    <s v="Indoor Lighting"/>
    <x v="14"/>
    <n v="0"/>
    <n v="160.446"/>
    <n v="3.2057000000000002E-2"/>
    <x v="0"/>
    <x v="0"/>
    <n v="12.215978499877799"/>
    <s v="Qty / 1,000"/>
    <m/>
    <s v="Private-Lighting"/>
    <x v="0"/>
    <n v="3"/>
    <n v="1"/>
    <s v="Lighting"/>
    <n v="0.91633259480590001"/>
    <n v="1.30467645558681"/>
    <n v="147.02189950622699"/>
    <n v="4.1824013136746302E-2"/>
    <n v="0.71"/>
    <n v="104.385548649421"/>
    <n v="2.9695049327089801E-2"/>
    <n v="4093"/>
    <n v="1.1200000000000001"/>
    <n v="1.29"/>
    <n v="1.9E-2"/>
    <n v="0.71"/>
    <n v="17.102369899829"/>
    <d v="1900-01-11T05:11:01"/>
    <n v="43404"/>
    <n v="4.5664388182930699E-2"/>
    <n v="2.4941215094806402"/>
    <n v="0"/>
    <n v="1275.171617999275"/>
  </r>
  <r>
    <s v="STND-61852"/>
    <s v="The TJX Companies, Inc."/>
    <s v="TJX Companies Inc - 975 Erica Ln - Yorkville"/>
    <x v="62"/>
    <s v="Indoor Lighting"/>
    <x v="14"/>
    <n v="0"/>
    <n v="302.55500000000001"/>
    <n v="6.0449000000000003E-2"/>
    <x v="0"/>
    <x v="0"/>
    <n v="12.215978499877799"/>
    <s v="Qty / 1,000"/>
    <m/>
    <s v="Private-Lighting"/>
    <x v="0"/>
    <n v="3"/>
    <n v="1"/>
    <s v="Lighting"/>
    <n v="0.91633259480590001"/>
    <n v="1.30467645558681"/>
    <n v="277.24100822149899"/>
    <n v="7.8866387063766905E-2"/>
    <n v="0.71"/>
    <n v="196.841115837264"/>
    <n v="5.5995134815274503E-2"/>
    <n v="4093"/>
    <n v="1.1200000000000001"/>
    <n v="1.29"/>
    <n v="1.9E-2"/>
    <n v="0.71"/>
    <n v="17.102369899829"/>
    <d v="1900-01-11T05:11:01"/>
    <n v="43404"/>
    <n v="8.6108076278815199E-2"/>
    <n v="4.7031956751861399"/>
    <n v="0"/>
    <n v="2404.6068389599723"/>
  </r>
  <r>
    <s v="STND-61852"/>
    <s v="The TJX Companies, Inc."/>
    <s v="TJX Companies Inc - 975 Erica Ln - Yorkville"/>
    <x v="62"/>
    <s v="Indoor Lighting"/>
    <x v="14"/>
    <n v="0"/>
    <n v="92127.864000000001"/>
    <n v="18.406842000000001"/>
    <x v="0"/>
    <x v="0"/>
    <n v="12.215978499877799"/>
    <s v="Qty / 1,000"/>
    <m/>
    <s v="Private-Lighting"/>
    <x v="0"/>
    <n v="3"/>
    <n v="1"/>
    <s v="Lighting"/>
    <n v="0.91633259480590001"/>
    <n v="1.30467645558681"/>
    <n v="84419.764673045094"/>
    <n v="24.014973379106401"/>
    <n v="0.71"/>
    <n v="59938.032917862001"/>
    <n v="17.0506310991655"/>
    <n v="4093"/>
    <n v="1.1200000000000001"/>
    <n v="1.29"/>
    <n v="1.9E-2"/>
    <n v="0.71"/>
    <n v="17.102369899829"/>
    <d v="1900-01-11T05:11:01"/>
    <n v="43404"/>
    <n v="26.220082300585599"/>
    <n v="1432.1210078463"/>
    <n v="0"/>
    <n v="732201.72144957003"/>
  </r>
  <r>
    <s v="STND-61852"/>
    <s v="The TJX Companies, Inc."/>
    <s v="TJX Companies Inc - 975 Erica Ln - Yorkville"/>
    <x v="62"/>
    <s v="Indoor Lighting"/>
    <x v="14"/>
    <n v="0"/>
    <n v="7275.0619999999999"/>
    <n v="1.453533"/>
    <x v="0"/>
    <x v="0"/>
    <n v="12.215978499877799"/>
    <s v="Qty / 1,000"/>
    <m/>
    <s v="Private-Lighting"/>
    <x v="0"/>
    <n v="3"/>
    <n v="1"/>
    <s v="Lighting"/>
    <n v="0.91633259480590001"/>
    <n v="1.30467645558681"/>
    <n v="6666.3764398337999"/>
    <n v="1.89639028251846"/>
    <n v="0.71"/>
    <n v="4733.1272722820004"/>
    <n v="1.3464371005881"/>
    <n v="4093"/>
    <n v="1.1200000000000001"/>
    <n v="1.29"/>
    <n v="1.9E-2"/>
    <n v="0.71"/>
    <n v="17.102369899829"/>
    <d v="1900-01-11T05:11:01"/>
    <n v="43404"/>
    <n v="2.0705211076738301"/>
    <n v="113.090314604323"/>
    <n v="0"/>
    <n v="57819.780995382171"/>
  </r>
  <r>
    <s v="STND-61852"/>
    <s v="The TJX Companies, Inc."/>
    <s v="TJX Companies Inc - 975 Erica Ln - Yorkville"/>
    <x v="62"/>
    <s v="Indoor Lighting"/>
    <x v="14"/>
    <n v="0"/>
    <n v="1237.723"/>
    <n v="0.24729300000000001"/>
    <x v="0"/>
    <x v="0"/>
    <n v="12.215978499877799"/>
    <s v="Qty / 1,000"/>
    <m/>
    <s v="Private-Lighting"/>
    <x v="0"/>
    <n v="3"/>
    <n v="1"/>
    <s v="Lighting"/>
    <n v="0.91633259480590001"/>
    <n v="1.30467645558681"/>
    <n v="1134.16592824094"/>
    <n v="0.32263735473142802"/>
    <n v="0.71"/>
    <n v="805.25780905106899"/>
    <n v="0.22907252185931401"/>
    <n v="4093"/>
    <n v="1.1200000000000001"/>
    <n v="1.29"/>
    <n v="1.9E-2"/>
    <n v="0.71"/>
    <n v="17.102369899829"/>
    <d v="1900-01-11T05:11:01"/>
    <n v="43404"/>
    <n v="0.35226264300843801"/>
    <n v="19.240314854087401"/>
    <n v="0"/>
    <n v="9837.0120822265617"/>
  </r>
  <r>
    <s v="STND-61852"/>
    <s v="The TJX Companies, Inc."/>
    <s v="TJX Companies Inc - 975 Erica Ln - Yorkville"/>
    <x v="62"/>
    <s v="Indoor Lighting"/>
    <x v="14"/>
    <n v="0"/>
    <n v="165.03"/>
    <n v="3.2972000000000001E-2"/>
    <x v="0"/>
    <x v="0"/>
    <n v="12.215978499877799"/>
    <s v="Qty / 1,000"/>
    <m/>
    <s v="Private-Lighting"/>
    <x v="0"/>
    <n v="3"/>
    <n v="1"/>
    <s v="Lighting"/>
    <n v="0.91633259480590001"/>
    <n v="1.30467645558681"/>
    <n v="151.222368120818"/>
    <n v="4.3017792093608197E-2"/>
    <n v="0.71"/>
    <n v="107.367881365781"/>
    <n v="3.05426323864618E-2"/>
    <n v="4093"/>
    <n v="1.1200000000000001"/>
    <n v="1.29"/>
    <n v="1.9E-2"/>
    <n v="0.71"/>
    <n v="17.102369899829"/>
    <d v="1900-01-11T05:11:01"/>
    <n v="43404"/>
    <n v="4.6967782611210998E-2"/>
    <n v="2.5653794591924401"/>
    <n v="0"/>
    <n v="1311.6037303418109"/>
  </r>
  <r>
    <s v="STND-61852"/>
    <s v="The TJX Companies, Inc."/>
    <s v="TJX Companies Inc - 975 Erica Ln - Yorkville"/>
    <x v="62"/>
    <s v="Indoor Lighting"/>
    <x v="14"/>
    <n v="0"/>
    <n v="238.376"/>
    <n v="4.7627000000000003E-2"/>
    <x v="0"/>
    <x v="0"/>
    <n v="12.215978499877799"/>
    <s v="Qty / 1,000"/>
    <m/>
    <s v="Private-Lighting"/>
    <x v="0"/>
    <n v="3"/>
    <n v="1"/>
    <s v="Lighting"/>
    <n v="0.91633259480590001"/>
    <n v="1.30467645558681"/>
    <n v="218.431698619451"/>
    <n v="6.2137825550232798E-2"/>
    <n v="0.71"/>
    <n v="155.08650601981"/>
    <n v="4.4117856140665303E-2"/>
    <n v="4093"/>
    <n v="1.1200000000000001"/>
    <n v="1.29"/>
    <n v="1.9E-2"/>
    <n v="0.71"/>
    <n v="17.102369899829"/>
    <d v="1900-01-11T05:11:01"/>
    <n v="43404"/>
    <n v="6.7843460585470902E-2"/>
    <n v="3.70553774443712"/>
    <n v="0"/>
    <n v="1894.5334231591678"/>
  </r>
  <r>
    <s v="STND-61852"/>
    <s v="The TJX Companies, Inc."/>
    <s v="TJX Companies Inc - 975 Erica Ln - Yorkville"/>
    <x v="62"/>
    <s v="Indoor Lighting"/>
    <x v="14"/>
    <n v="0"/>
    <n v="14962.698"/>
    <n v="2.9894980000000002"/>
    <x v="0"/>
    <x v="0"/>
    <n v="12.215978499877799"/>
    <s v="Qty / 1,000"/>
    <m/>
    <s v="Private-Lighting"/>
    <x v="0"/>
    <n v="3"/>
    <n v="1"/>
    <s v="Lighting"/>
    <n v="0.91633259480590001"/>
    <n v="1.30467645558681"/>
    <n v="13710.807883637"/>
    <n v="3.9003276546238501"/>
    <n v="0.71"/>
    <n v="9734.6735973822997"/>
    <n v="2.7692326347829299"/>
    <n v="4093"/>
    <n v="1.1200000000000001"/>
    <n v="1.29"/>
    <n v="1.9E-2"/>
    <n v="0.71"/>
    <n v="17.102369899829"/>
    <d v="1900-01-11T05:11:01"/>
    <n v="43404"/>
    <n v="4.2584645208252496"/>
    <n v="232.59406231169999"/>
    <n v="0"/>
    <n v="118918.56336895024"/>
  </r>
  <r>
    <s v="STND-61852"/>
    <s v="The TJX Companies, Inc."/>
    <s v="TJX Companies Inc - 975 Erica Ln - Yorkville"/>
    <x v="7"/>
    <s v="Indoor Lighting"/>
    <x v="14"/>
    <n v="0"/>
    <n v="244.244"/>
    <n v="0.16037299999999999"/>
    <x v="0"/>
    <x v="0"/>
    <n v="8"/>
    <s v="Qty / 1,000"/>
    <m/>
    <s v="Private-Lighting"/>
    <x v="0"/>
    <n v="3"/>
    <n v="1"/>
    <s v="Lighting"/>
    <n v="0.91633259480590001"/>
    <n v="1.30467645558681"/>
    <n v="223.80873828577199"/>
    <n v="0.20923487721182299"/>
    <n v="0.71"/>
    <n v="158.90420418289801"/>
    <n v="0.14855676282039401"/>
    <n v="4093"/>
    <n v="1.1200000000000001"/>
    <n v="1.29"/>
    <n v="1.9E-2"/>
    <n v="0.71"/>
    <n v="17.102369899829"/>
    <d v="1900-01-11T05:11:01"/>
    <n v="43404"/>
    <n v="0.28963853434637699"/>
    <n v="3.7967553816336399"/>
    <n v="0"/>
    <n v="1271.2336334631841"/>
  </r>
  <r>
    <s v="STND-61852"/>
    <s v="The TJX Companies, Inc."/>
    <s v="TJX Companies Inc - 975 Erica Ln - Yorkville"/>
    <x v="7"/>
    <s v="Indoor Lighting"/>
    <x v="14"/>
    <n v="0"/>
    <n v="1089.1959999999999"/>
    <n v="0.71517600000000003"/>
    <x v="0"/>
    <x v="0"/>
    <n v="8"/>
    <s v="Qty / 1,000"/>
    <m/>
    <s v="Private-Lighting"/>
    <x v="0"/>
    <n v="3"/>
    <n v="1"/>
    <s v="Lighting"/>
    <n v="0.91633259480590001"/>
    <n v="1.30467645558681"/>
    <n v="998.06579693220704"/>
    <n v="0.93307328880075002"/>
    <n v="0.71"/>
    <n v="708.62671582186704"/>
    <n v="0.66248203504853198"/>
    <n v="4093"/>
    <n v="1.1200000000000001"/>
    <n v="1.29"/>
    <n v="1.9E-2"/>
    <n v="0.71"/>
    <n v="17.102369899829"/>
    <d v="1900-01-11T05:11:01"/>
    <n v="43404"/>
    <n v="1.2916296910309399"/>
    <n v="16.9314733408142"/>
    <n v="0"/>
    <n v="5669.0137265749363"/>
  </r>
  <r>
    <s v="STND-61853"/>
    <s v="Demco Products"/>
    <s v="Demco Products - 4644 W 92nd St - Oak Lawn"/>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348"/>
    <n v="1.1461934872414601"/>
    <n v="0"/>
    <n v="0"/>
    <n v="108097.51454582499"/>
  </r>
  <r>
    <s v="STND-61854"/>
    <s v="Sterling Lumber Company, LLC"/>
    <s v="Sterling Lumber Company - 501 E 151st St - Phoenix"/>
    <x v="10"/>
    <s v="Compressed Air"/>
    <x v="10"/>
    <n v="0"/>
    <n v="181575"/>
    <n v="29.125"/>
    <x v="4"/>
    <x v="0"/>
    <n v="10"/>
    <s v="ΔkWpeak / CF"/>
    <n v="0.95"/>
    <s v="Private-Non-Lighting"/>
    <x v="2"/>
    <n v="2"/>
    <n v="1"/>
    <s v="Non-Lighting"/>
    <n v="0.76002432528749297"/>
    <n v="0.465462131779591"/>
    <n v="138001.41686407701"/>
    <n v="13.5565845880806"/>
    <n v="0.7"/>
    <n v="96600.991804853606"/>
    <n v="9.4896092116564095"/>
    <n v="4618"/>
    <n v="1.02"/>
    <n v="1.04"/>
    <n v="1.2E-2"/>
    <n v="0.81"/>
    <n v="15.158077089649201"/>
    <d v="1900-01-09T19:51:10"/>
    <n v="43429"/>
    <n v="14.2700890400848"/>
    <n v="0"/>
    <n v="0"/>
    <n v="966009.91804853606"/>
  </r>
  <r>
    <s v="STND-61855"/>
    <s v="Blachford Corporation"/>
    <s v="Blachford Corporation - 401 Center Rd - Frankfort"/>
    <x v="0"/>
    <s v="Indoor Lighting"/>
    <x v="10"/>
    <n v="0"/>
    <n v="9962.4110000000001"/>
    <n v="1.781676"/>
    <x v="0"/>
    <x v="0"/>
    <n v="10.827197921178"/>
    <s v="Qty / 1,000"/>
    <m/>
    <s v="Private-Lighting"/>
    <x v="0"/>
    <n v="3"/>
    <n v="1"/>
    <s v="Lighting"/>
    <n v="0.91633259480590001"/>
    <n v="1.30467645558681"/>
    <n v="9128.8819221528393"/>
    <n v="2.3245107286840798"/>
    <n v="0.71"/>
    <n v="6481.5061647285202"/>
    <n v="1.6504026173657"/>
    <n v="4618"/>
    <n v="1.02"/>
    <n v="1.04"/>
    <n v="1.2E-2"/>
    <n v="0.81"/>
    <n v="15.158077089649201"/>
    <d v="1900-01-09T19:51:10"/>
    <n v="43397"/>
    <n v="2.7593907035660998"/>
    <n v="107.398610848857"/>
    <n v="0"/>
    <n v="70176.550072851023"/>
  </r>
  <r>
    <s v="STND-61855"/>
    <s v="Blachford Corporation"/>
    <s v="Blachford Corporation - 401 Center Rd - Frankfort"/>
    <x v="0"/>
    <s v="Indoor Lighting"/>
    <x v="10"/>
    <n v="0"/>
    <n v="1592.1020000000001"/>
    <n v="0.28473100000000001"/>
    <x v="0"/>
    <x v="0"/>
    <n v="10.827197921178"/>
    <s v="Qty / 1,000"/>
    <m/>
    <s v="Private-Lighting"/>
    <x v="0"/>
    <n v="3"/>
    <n v="1"/>
    <s v="Lighting"/>
    <n v="0.91633259480590001"/>
    <n v="1.30467645558681"/>
    <n v="1458.89495685566"/>
    <n v="0.37148183187568701"/>
    <n v="0.71"/>
    <n v="1035.81541936752"/>
    <n v="0.26375210063173798"/>
    <n v="4618"/>
    <n v="1.02"/>
    <n v="1.04"/>
    <n v="1.2E-2"/>
    <n v="0.81"/>
    <n v="15.158077089649201"/>
    <d v="1900-01-09T19:51:10"/>
    <n v="43397"/>
    <n v="0.44098033223609601"/>
    <n v="17.1634700806549"/>
    <n v="0"/>
    <n v="11214.978555300131"/>
  </r>
  <r>
    <s v="STND-61855"/>
    <s v="Blachford Corporation"/>
    <s v="Blachford Corporation - 401 Center Rd - Frankfort"/>
    <x v="0"/>
    <s v="Indoor Lighting"/>
    <x v="10"/>
    <n v="0"/>
    <n v="960.91300000000001"/>
    <n v="0.17185"/>
    <x v="0"/>
    <x v="0"/>
    <n v="10.827197921178"/>
    <s v="Qty / 1,000"/>
    <m/>
    <s v="Private-Lighting"/>
    <x v="0"/>
    <n v="3"/>
    <n v="1"/>
    <s v="Lighting"/>
    <n v="0.91633259480590001"/>
    <n v="1.30467645558681"/>
    <n v="880.51590267272195"/>
    <n v="0.22420864889259301"/>
    <n v="0.71"/>
    <n v="625.16629089763205"/>
    <n v="0.15918814071374099"/>
    <n v="4618"/>
    <n v="1.02"/>
    <n v="1.04"/>
    <n v="1.2E-2"/>
    <n v="0.81"/>
    <n v="15.158077089649201"/>
    <d v="1900-01-09T19:51:10"/>
    <n v="43397"/>
    <n v="0.26615461644419802"/>
    <n v="10.359010619679101"/>
    <n v="0"/>
    <n v="6768.7991651974025"/>
  </r>
  <r>
    <s v="STND-61855"/>
    <s v="Blachford Corporation"/>
    <s v="Blachford Corporation - 401 Center Rd - Frankfort"/>
    <x v="0"/>
    <s v="Indoor Lighting"/>
    <x v="10"/>
    <n v="0"/>
    <n v="5638.3010000000004"/>
    <n v="1.0083530000000001"/>
    <x v="0"/>
    <x v="0"/>
    <n v="10.827197921178"/>
    <s v="Qty / 1,000"/>
    <m/>
    <s v="Private-Lighting"/>
    <x v="0"/>
    <n v="3"/>
    <n v="1"/>
    <s v="Lighting"/>
    <n v="0.91633259480590001"/>
    <n v="1.30467645558681"/>
    <n v="5166.5589856266997"/>
    <n v="1.3155744180203199"/>
    <n v="0.71"/>
    <n v="3668.2568797949598"/>
    <n v="0.934057836794429"/>
    <n v="4618"/>
    <n v="1.02"/>
    <n v="1.04"/>
    <n v="1.2E-2"/>
    <n v="0.81"/>
    <n v="15.158077089649201"/>
    <d v="1900-01-09T19:51:10"/>
    <n v="43397"/>
    <n v="1.5616980270896501"/>
    <n v="60.783046889725902"/>
    <n v="0"/>
    <n v="39716.943263262881"/>
  </r>
  <r>
    <s v="STND-61855"/>
    <s v="Blachford Corporation"/>
    <s v="Blachford Corporation - 401 Center Rd - Frankfort"/>
    <x v="0"/>
    <s v="Indoor Lighting"/>
    <x v="10"/>
    <n v="0"/>
    <n v="8144.2120000000004"/>
    <n v="1.45651"/>
    <x v="0"/>
    <x v="0"/>
    <n v="10.827197921178"/>
    <s v="Qty / 1,000"/>
    <m/>
    <s v="Private-Lighting"/>
    <x v="0"/>
    <n v="3"/>
    <n v="1"/>
    <s v="Lighting"/>
    <n v="0.91633259480590001"/>
    <n v="1.30467645558681"/>
    <n v="7462.8069146093503"/>
    <n v="1.90027430432674"/>
    <n v="0.71"/>
    <n v="5298.59290937264"/>
    <n v="1.3491947560719799"/>
    <n v="4618"/>
    <n v="1.02"/>
    <n v="1.04"/>
    <n v="1.2E-2"/>
    <n v="0.81"/>
    <n v="15.158077089649201"/>
    <d v="1900-01-09T19:51:10"/>
    <n v="43397"/>
    <n v="2.2557862112140801"/>
    <n v="87.797728407168805"/>
    <n v="0"/>
    <n v="57368.914133527935"/>
  </r>
  <r>
    <s v="STND-61855"/>
    <s v="Blachford Corporation"/>
    <s v="Blachford Corporation - 401 Center Rd - Frankfort"/>
    <x v="0"/>
    <s v="Indoor Lighting"/>
    <x v="10"/>
    <n v="0"/>
    <n v="32101.102999999999"/>
    <n v="5.7409559999999997"/>
    <x v="0"/>
    <x v="0"/>
    <n v="10.827197921178"/>
    <s v="Qty / 1,000"/>
    <m/>
    <s v="Private-Lighting"/>
    <x v="0"/>
    <n v="3"/>
    <n v="1"/>
    <s v="Lighting"/>
    <n v="0.91633259480590001"/>
    <n v="1.30467645558681"/>
    <n v="29415.287008121501"/>
    <n v="7.49009012575981"/>
    <n v="0.71"/>
    <n v="20884.853775766202"/>
    <n v="5.3179639892894697"/>
    <n v="4618"/>
    <n v="1.02"/>
    <n v="1.04"/>
    <n v="1.2E-2"/>
    <n v="0.81"/>
    <n v="15.158077089649201"/>
    <d v="1900-01-09T19:51:10"/>
    <n v="43397"/>
    <n v="8.8913700448240807"/>
    <n v="346.06220009554602"/>
    <n v="0"/>
    <n v="226124.4453850823"/>
  </r>
  <r>
    <s v="STND-61855"/>
    <s v="Blachford Corporation"/>
    <s v="Blachford Corporation - 401 Center Rd - Frankfort"/>
    <x v="0"/>
    <s v="Indoor Lighting"/>
    <x v="10"/>
    <n v="0"/>
    <n v="2505.9119999999998"/>
    <n v="0.44815700000000003"/>
    <x v="0"/>
    <x v="0"/>
    <n v="10.827197921178"/>
    <s v="Qty / 1,000"/>
    <m/>
    <s v="Private-Lighting"/>
    <x v="0"/>
    <n v="3"/>
    <n v="1"/>
    <s v="Lighting"/>
    <n v="0.91633259480590001"/>
    <n v="1.30467645558681"/>
    <n v="2296.24884531524"/>
    <n v="0.58469988630641601"/>
    <n v="0.71"/>
    <n v="1630.33668017382"/>
    <n v="0.41513691927755603"/>
    <n v="4618"/>
    <n v="1.02"/>
    <n v="1.04"/>
    <n v="1.2E-2"/>
    <n v="0.81"/>
    <n v="15.158077089649201"/>
    <d v="1900-01-09T19:51:10"/>
    <n v="43397"/>
    <n v="0.69408818412442597"/>
    <n v="27.0146922978264"/>
    <n v="0"/>
    <n v="17651.977914398227"/>
  </r>
  <r>
    <s v="STND-61855"/>
    <s v="Blachford Corporation"/>
    <s v="Blachford Corporation - 401 Center Rd - Frankfort"/>
    <x v="7"/>
    <s v="Indoor Lighting"/>
    <x v="10"/>
    <n v="0"/>
    <n v="2380.8040000000001"/>
    <n v="1.4455579999999999"/>
    <x v="0"/>
    <x v="0"/>
    <n v="8"/>
    <s v="Qty / 1,000"/>
    <m/>
    <s v="Private-Lighting"/>
    <x v="0"/>
    <n v="3"/>
    <n v="1"/>
    <s v="Lighting"/>
    <n v="0.91633259480590001"/>
    <n v="1.30467645558681"/>
    <n v="2181.6083070442701"/>
    <n v="1.8859854877851501"/>
    <n v="0.71"/>
    <n v="1548.94189800143"/>
    <n v="1.3390496963274601"/>
    <n v="4618"/>
    <n v="1.02"/>
    <n v="1.04"/>
    <n v="1.2E-2"/>
    <n v="0.81"/>
    <n v="15.158077089649201"/>
    <d v="1900-01-09T19:51:10"/>
    <n v="43397"/>
    <n v="2.7476478551648502"/>
    <n v="25.665980082873698"/>
    <n v="0"/>
    <n v="12391.53518401144"/>
  </r>
  <r>
    <s v="STND-61856"/>
    <s v="Northwest Auto Wash"/>
    <s v="Northwest Auto Wash - 900 W Euclid - Arlington Heights"/>
    <x v="0"/>
    <s v="Indoor Lighting"/>
    <x v="2"/>
    <n v="0"/>
    <n v="4950.1000000000004"/>
    <n v="1.060147"/>
    <x v="0"/>
    <x v="0"/>
    <n v="14.797277300976599"/>
    <s v="Qty / 1,000"/>
    <m/>
    <s v="Private-Lighting"/>
    <x v="0"/>
    <n v="3"/>
    <n v="1"/>
    <s v="Lighting"/>
    <n v="0.91633259480590001"/>
    <n v="1.30467645558681"/>
    <n v="4535.9379775486896"/>
    <n v="1.38314883036099"/>
    <n v="0.71"/>
    <n v="3220.5159640595698"/>
    <n v="0.98203566955629995"/>
    <n v="3379"/>
    <n v="1.0900000000000001"/>
    <n v="1.36"/>
    <n v="2.1999999999999999E-2"/>
    <n v="0.57999999999999996"/>
    <n v="20.7161882213673"/>
    <d v="1900-01-13T19:08:05"/>
    <n v="43418"/>
    <n v="1.7534848255083499"/>
    <n v="91.551041748689002"/>
    <n v="0"/>
    <n v="47654.867772411439"/>
  </r>
  <r>
    <s v="STND-61856"/>
    <s v="Northwest Auto Wash"/>
    <s v="Northwest Auto Wash - 900 W Euclid - Arlington Heights"/>
    <x v="1"/>
    <s v="Outdoor &amp; Garage Lighting"/>
    <x v="1"/>
    <n v="0"/>
    <n v="3824.34"/>
    <n v="0"/>
    <x v="0"/>
    <x v="0"/>
    <n v="10.1978380583316"/>
    <s v="Qty / 1,000"/>
    <m/>
    <s v="Private-Lighting"/>
    <x v="0"/>
    <n v="3"/>
    <n v="1"/>
    <s v="Lighting"/>
    <n v="0.91633259480590001"/>
    <n v="1.30467645558681"/>
    <n v="3504.36739562"/>
    <n v="0"/>
    <n v="0.71"/>
    <n v="2488.1008508902"/>
    <n v="0"/>
    <n v="4903"/>
    <n v="1"/>
    <n v="1"/>
    <n v="0"/>
    <n v="0"/>
    <n v="14.276973281664301"/>
    <d v="1900-01-09T04:44:53"/>
    <n v="43418"/>
    <n v="0"/>
    <n v="0"/>
    <n v="0"/>
    <n v="25373.249550175318"/>
  </r>
  <r>
    <s v="STND-61856"/>
    <s v="Northwest Auto Wash"/>
    <s v="Northwest Auto Wash - 900 W Euclid - Arlington Heights"/>
    <x v="1"/>
    <s v="Outdoor &amp; Garage Lighting"/>
    <x v="1"/>
    <n v="0"/>
    <n v="16474.080000000002"/>
    <n v="0"/>
    <x v="0"/>
    <x v="0"/>
    <n v="10.1978380583316"/>
    <s v="Qty / 1,000"/>
    <m/>
    <s v="Private-Lighting"/>
    <x v="0"/>
    <n v="3"/>
    <n v="1"/>
    <s v="Lighting"/>
    <n v="0.91633259480590001"/>
    <n v="1.30467645558681"/>
    <n v="15095.73647344"/>
    <n v="0"/>
    <n v="0.71"/>
    <n v="10717.972896142401"/>
    <n v="0"/>
    <n v="4903"/>
    <n v="1"/>
    <n v="1"/>
    <n v="0"/>
    <n v="0"/>
    <n v="14.276973281664301"/>
    <d v="1900-01-09T04:44:53"/>
    <n v="43418"/>
    <n v="0"/>
    <n v="0"/>
    <n v="0"/>
    <n v="109300.15190844753"/>
  </r>
  <r>
    <s v="STND-61856"/>
    <s v="Northwest Auto Wash"/>
    <s v="Northwest Auto Wash - 900 W Euclid - Arlington Heights"/>
    <x v="62"/>
    <s v="Indoor Lighting"/>
    <x v="2"/>
    <n v="0"/>
    <n v="1292.7719999999999"/>
    <n v="0.27686899999999998"/>
    <x v="0"/>
    <x v="0"/>
    <n v="14.797277300976599"/>
    <s v="Qty / 1,000"/>
    <m/>
    <s v="Private-Lighting"/>
    <x v="0"/>
    <n v="3"/>
    <n v="1"/>
    <s v="Lighting"/>
    <n v="0.91633259480590001"/>
    <n v="1.30467645558681"/>
    <n v="1184.60912125241"/>
    <n v="0.361224465581863"/>
    <n v="0.71"/>
    <n v="841.07247608921296"/>
    <n v="0.25646937056312302"/>
    <n v="3379"/>
    <n v="1.0900000000000001"/>
    <n v="1.36"/>
    <n v="2.1999999999999999E-2"/>
    <n v="0.57999999999999996"/>
    <n v="20.7161882213673"/>
    <d v="1900-01-13T19:08:05"/>
    <n v="43418"/>
    <n v="0.457941766711287"/>
    <n v="23.909541896837698"/>
    <n v="0"/>
    <n v="12445.582658911095"/>
  </r>
  <r>
    <s v="STND-61856"/>
    <s v="Northwest Auto Wash"/>
    <s v="Northwest Auto Wash - 900 W Euclid - Arlington Heights"/>
    <x v="62"/>
    <s v="Indoor Lighting"/>
    <x v="2"/>
    <n v="0"/>
    <n v="9196.7260000000006"/>
    <n v="1.9696340000000001"/>
    <x v="0"/>
    <x v="0"/>
    <n v="14.797277300976599"/>
    <s v="Qty / 1,000"/>
    <m/>
    <s v="Private-Lighting"/>
    <x v="0"/>
    <n v="3"/>
    <n v="1"/>
    <s v="Lighting"/>
    <n v="0.91633259480590001"/>
    <n v="1.30467645558681"/>
    <n v="8427.2597992988794"/>
    <n v="2.56973510592326"/>
    <n v="0.71"/>
    <n v="5983.3544575022097"/>
    <n v="1.82451192520552"/>
    <n v="3379"/>
    <n v="1.0900000000000001"/>
    <n v="1.36"/>
    <n v="2.1999999999999999E-2"/>
    <n v="0.57999999999999996"/>
    <n v="20.7161882213673"/>
    <d v="1900-01-13T19:08:05"/>
    <n v="43418"/>
    <n v="3.2577777712008902"/>
    <n v="170.09148218768399"/>
    <n v="0"/>
    <n v="88537.355097694599"/>
  </r>
  <r>
    <s v="STND-61856"/>
    <s v="Northwest Auto Wash"/>
    <s v="Northwest Auto Wash - 900 W Euclid - Arlington Heights"/>
    <x v="62"/>
    <s v="Indoor Lighting"/>
    <x v="2"/>
    <n v="0"/>
    <n v="1580.0540000000001"/>
    <n v="0.338395"/>
    <x v="0"/>
    <x v="0"/>
    <n v="14.797277300976599"/>
    <s v="Qty / 1,000"/>
    <m/>
    <s v="Private-Lighting"/>
    <x v="0"/>
    <n v="3"/>
    <n v="1"/>
    <s v="Lighting"/>
    <n v="0.91633259480590001"/>
    <n v="1.30467645558681"/>
    <n v="1447.8549817534399"/>
    <n v="0.44149598918829702"/>
    <n v="0.71"/>
    <n v="1027.9770370449401"/>
    <n v="0.31346215232369101"/>
    <n v="3379"/>
    <n v="1.0900000000000001"/>
    <n v="1.36"/>
    <n v="2.1999999999999999E-2"/>
    <n v="0.57999999999999996"/>
    <n v="20.7161882213673"/>
    <d v="1900-01-13T19:08:05"/>
    <n v="43418"/>
    <n v="0.55970586864642202"/>
    <n v="29.2227610996107"/>
    <n v="0"/>
    <n v="15211.261276190273"/>
  </r>
  <r>
    <s v="STND-61856"/>
    <s v="Northwest Auto Wash"/>
    <s v="Northwest Auto Wash - 900 W Euclid - Arlington Heights"/>
    <x v="62"/>
    <s v="Indoor Lighting"/>
    <x v="2"/>
    <n v="0"/>
    <n v="1031.271"/>
    <n v="0.220864"/>
    <x v="0"/>
    <x v="0"/>
    <n v="14.797277300976599"/>
    <s v="Qty / 1,000"/>
    <m/>
    <s v="Private-Lighting"/>
    <x v="0"/>
    <n v="3"/>
    <n v="1"/>
    <s v="Lighting"/>
    <n v="0.91633259480590001"/>
    <n v="1.30467645558681"/>
    <n v="944.98723137807497"/>
    <n v="0.288156060686724"/>
    <n v="0.71"/>
    <n v="670.94093427843302"/>
    <n v="0.20459080308757399"/>
    <n v="3379"/>
    <n v="1.0900000000000001"/>
    <n v="1.36"/>
    <n v="2.1999999999999999E-2"/>
    <n v="0.57999999999999996"/>
    <n v="20.7161882213673"/>
    <d v="1900-01-13T19:08:05"/>
    <n v="43418"/>
    <n v="0.36530940756430602"/>
    <n v="19.073136780107902"/>
    <n v="0"/>
    <n v="9928.0990570942886"/>
  </r>
  <r>
    <s v="STND-61856"/>
    <s v="Northwest Auto Wash"/>
    <s v="Northwest Auto Wash - 900 W Euclid - Arlington Heights"/>
    <x v="1"/>
    <s v="Outdoor &amp; Garage Lighting"/>
    <x v="1"/>
    <n v="0"/>
    <n v="2216.1559999999999"/>
    <n v="0"/>
    <x v="0"/>
    <x v="0"/>
    <n v="10.1978380583316"/>
    <s v="Qty / 1,000"/>
    <m/>
    <s v="Private-Lighting"/>
    <x v="0"/>
    <n v="3"/>
    <n v="1"/>
    <s v="Lighting"/>
    <n v="0.91633259480590001"/>
    <n v="1.30467645558681"/>
    <n v="2030.73597797466"/>
    <n v="0"/>
    <n v="0.71"/>
    <n v="1441.8225443620099"/>
    <n v="0"/>
    <n v="4903"/>
    <n v="1"/>
    <n v="1"/>
    <n v="0"/>
    <n v="0"/>
    <n v="14.276973281664301"/>
    <d v="1900-01-09T04:44:53"/>
    <n v="43418"/>
    <n v="0"/>
    <n v="0"/>
    <n v="0"/>
    <n v="14703.472816255406"/>
  </r>
  <r>
    <s v="STND-61856"/>
    <s v="Northwest Auto Wash"/>
    <s v="Northwest Auto Wash - 900 W Euclid - Arlington Heights"/>
    <x v="1"/>
    <s v="Outdoor &amp; Garage Lighting"/>
    <x v="1"/>
    <n v="0"/>
    <n v="2721.165"/>
    <n v="0"/>
    <x v="0"/>
    <x v="0"/>
    <n v="10.1978380583316"/>
    <s v="Qty / 1,000"/>
    <m/>
    <s v="Private-Lighting"/>
    <x v="0"/>
    <n v="3"/>
    <n v="1"/>
    <s v="Lighting"/>
    <n v="0.91633259480590001"/>
    <n v="1.30467645558681"/>
    <n v="2493.4921853450001"/>
    <n v="0"/>
    <n v="0.71"/>
    <n v="1770.3794515949501"/>
    <n v="0"/>
    <n v="4903"/>
    <n v="1"/>
    <n v="1"/>
    <n v="0"/>
    <n v="0"/>
    <n v="14.276973281664301"/>
    <d v="1900-01-09T04:44:53"/>
    <n v="43418"/>
    <n v="0"/>
    <n v="0"/>
    <n v="0"/>
    <n v="18054.042949163209"/>
  </r>
  <r>
    <s v="STND-61856"/>
    <s v="Northwest Auto Wash"/>
    <s v="Northwest Auto Wash - 900 W Euclid - Arlington Heights"/>
    <x v="1"/>
    <s v="Outdoor &amp; Garage Lighting"/>
    <x v="1"/>
    <n v="0"/>
    <n v="2500.5300000000002"/>
    <n v="0"/>
    <x v="0"/>
    <x v="0"/>
    <n v="10.1978380583316"/>
    <s v="Qty / 1,000"/>
    <m/>
    <s v="Private-Lighting"/>
    <x v="0"/>
    <n v="3"/>
    <n v="1"/>
    <s v="Lighting"/>
    <n v="0.91633259480590001"/>
    <n v="1.30467645558681"/>
    <n v="2291.3171432899999"/>
    <n v="0"/>
    <n v="0.71"/>
    <n v="1626.8351717359001"/>
    <n v="0"/>
    <n v="4903"/>
    <n v="1"/>
    <n v="1"/>
    <n v="0"/>
    <n v="0"/>
    <n v="14.276973281664301"/>
    <d v="1900-01-09T04:44:53"/>
    <n v="43418"/>
    <n v="0"/>
    <n v="0"/>
    <n v="0"/>
    <n v="16590.201628960785"/>
  </r>
  <r>
    <s v="STND-61857"/>
    <s v="Marshalls of Ma, Inc."/>
    <s v="TJX Companies, Inc. - Marshalls #709 - 3983 Harlem Ave - Lyons"/>
    <x v="0"/>
    <s v="Indoor Lighting"/>
    <x v="14"/>
    <n v="0"/>
    <n v="930.58399999999995"/>
    <n v="0.18592800000000001"/>
    <x v="0"/>
    <x v="0"/>
    <n v="12.215978499877799"/>
    <s v="Qty / 1,000"/>
    <m/>
    <s v="Private-Lighting"/>
    <x v="0"/>
    <n v="2"/>
    <n v="1"/>
    <s v="Lighting"/>
    <n v="0.97902139861649395"/>
    <n v="0.93591656730105399"/>
    <n v="911.06164921013101"/>
    <n v="0.17401309552515001"/>
    <n v="0.71"/>
    <n v="646.85377093919305"/>
    <n v="0.12354929782285699"/>
    <n v="4093"/>
    <n v="1.1200000000000001"/>
    <n v="1.29"/>
    <n v="1.9E-2"/>
    <n v="0.71"/>
    <n v="17.102369899829"/>
    <d v="1900-01-11T05:11:01"/>
    <n v="43442"/>
    <n v="0.189991369718474"/>
    <n v="15.455510120529"/>
    <n v="0"/>
    <n v="7901.9517583580609"/>
  </r>
  <r>
    <s v="STND-61857"/>
    <s v="Marshalls of Ma, Inc."/>
    <s v="TJX Companies, Inc. - Marshalls #709 - 3983 Harlem Ave - Lyons"/>
    <x v="62"/>
    <s v="Indoor Lighting"/>
    <x v="14"/>
    <n v="0"/>
    <n v="201.703"/>
    <n v="4.0300000000000002E-2"/>
    <x v="0"/>
    <x v="0"/>
    <n v="12.215978499877799"/>
    <s v="Qty / 1,000"/>
    <m/>
    <s v="Private-Lighting"/>
    <x v="0"/>
    <n v="2"/>
    <n v="1"/>
    <s v="Lighting"/>
    <n v="0.97902139861649395"/>
    <n v="0.93591656730105399"/>
    <n v="197.47155316514301"/>
    <n v="3.7717437662232497E-2"/>
    <n v="0.71"/>
    <n v="140.20480274725099"/>
    <n v="2.6779380740184999E-2"/>
    <n v="4093"/>
    <n v="1.1200000000000001"/>
    <n v="1.29"/>
    <n v="1.9E-2"/>
    <n v="0.71"/>
    <n v="17.102369899829"/>
    <d v="1900-01-11T05:11:01"/>
    <n v="43442"/>
    <n v="4.11807377030598E-2"/>
    <n v="3.3499638483372398"/>
    <n v="0"/>
    <n v="1712.738855940026"/>
  </r>
  <r>
    <s v="STND-61857"/>
    <s v="Marshalls of Ma, Inc."/>
    <s v="TJX Companies, Inc. - Marshalls #709 - 3983 Harlem Ave - Lyons"/>
    <x v="62"/>
    <s v="Indoor Lighting"/>
    <x v="14"/>
    <n v="0"/>
    <n v="112247.742"/>
    <n v="22.426727"/>
    <x v="0"/>
    <x v="0"/>
    <n v="12.215978499877799"/>
    <s v="Qty / 1,000"/>
    <m/>
    <s v="Private-Lighting"/>
    <x v="0"/>
    <n v="2"/>
    <n v="1"/>
    <s v="Lighting"/>
    <n v="0.97902139861649395"/>
    <n v="0.93591656730105399"/>
    <n v="109892.941364383"/>
    <n v="20.989545349637901"/>
    <n v="0.71"/>
    <n v="78023.988368712206"/>
    <n v="14.9025771982429"/>
    <n v="4093"/>
    <n v="1.1200000000000001"/>
    <n v="1.29"/>
    <n v="1.9E-2"/>
    <n v="0.71"/>
    <n v="17.102369899829"/>
    <d v="1900-01-11T05:11:01"/>
    <n v="43442"/>
    <n v="22.9168526581918"/>
    <n v="1864.25525528865"/>
    <n v="0"/>
    <n v="953139.36438690382"/>
  </r>
  <r>
    <s v="STND-61857"/>
    <s v="Marshalls of Ma, Inc."/>
    <s v="TJX Companies, Inc. - Marshalls #709 - 3983 Harlem Ave - Lyons"/>
    <x v="62"/>
    <s v="Indoor Lighting"/>
    <x v="14"/>
    <n v="0"/>
    <n v="2493.7829999999999"/>
    <n v="0.49825000000000003"/>
    <x v="0"/>
    <x v="0"/>
    <n v="12.215978499877799"/>
    <s v="Qty / 1,000"/>
    <m/>
    <s v="Private-Lighting"/>
    <x v="0"/>
    <n v="2"/>
    <n v="1"/>
    <s v="Lighting"/>
    <n v="0.97902139861649395"/>
    <n v="0.93591656730105399"/>
    <n v="2441.46692050603"/>
    <n v="0.46632042965775"/>
    <n v="0.71"/>
    <n v="1733.4415135592801"/>
    <n v="0.33108750505700202"/>
    <n v="4093"/>
    <n v="1.1200000000000001"/>
    <n v="1.29"/>
    <n v="1.9E-2"/>
    <n v="0.71"/>
    <n v="17.102369899829"/>
    <d v="1900-01-11T05:11:01"/>
    <n v="43442"/>
    <n v="0.50913902135358702"/>
    <n v="41.4177424014417"/>
    <n v="0"/>
    <n v="21175.684260435795"/>
  </r>
  <r>
    <s v="STND-61857"/>
    <s v="Marshalls of Ma, Inc."/>
    <s v="TJX Companies, Inc. - Marshalls #709 - 3983 Harlem Ave - Lyons"/>
    <x v="62"/>
    <s v="Indoor Lighting"/>
    <x v="14"/>
    <n v="0"/>
    <n v="962.67399999999998"/>
    <n v="0.19233900000000001"/>
    <x v="0"/>
    <x v="0"/>
    <n v="12.215978499877799"/>
    <s v="Qty / 1,000"/>
    <m/>
    <s v="Private-Lighting"/>
    <x v="0"/>
    <n v="2"/>
    <n v="1"/>
    <s v="Lighting"/>
    <n v="0.97902139861649395"/>
    <n v="0.93591656730105399"/>
    <n v="942.47844589173405"/>
    <n v="0.18001325663811699"/>
    <n v="0.71"/>
    <n v="669.15969658313099"/>
    <n v="0.127809412213063"/>
    <n v="4093"/>
    <n v="1.1200000000000001"/>
    <n v="1.29"/>
    <n v="1.9E-2"/>
    <n v="0.71"/>
    <n v="17.102369899829"/>
    <d v="1900-01-11T05:11:01"/>
    <n v="43442"/>
    <n v="0.19654247913322101"/>
    <n v="15.988473635663301"/>
    <n v="0"/>
    <n v="8174.44046644428"/>
  </r>
  <r>
    <s v="STND-61857"/>
    <s v="Marshalls of Ma, Inc."/>
    <s v="TJX Companies, Inc. - Marshalls #709 - 3983 Harlem Ave - Lyons"/>
    <x v="62"/>
    <s v="Indoor Lighting"/>
    <x v="14"/>
    <n v="0"/>
    <n v="990.17899999999997"/>
    <n v="0.19783400000000001"/>
    <x v="0"/>
    <x v="0"/>
    <n v="12.215978499877799"/>
    <s v="Qty / 1,000"/>
    <m/>
    <s v="Private-Lighting"/>
    <x v="0"/>
    <n v="2"/>
    <n v="1"/>
    <s v="Lighting"/>
    <n v="0.97902139861649395"/>
    <n v="0.93591656730105399"/>
    <n v="969.40642946068101"/>
    <n v="0.18515611817543701"/>
    <n v="0.71"/>
    <n v="688.27856491708303"/>
    <n v="0.13146084390456"/>
    <n v="4093"/>
    <n v="1.1200000000000001"/>
    <n v="1.29"/>
    <n v="1.9E-2"/>
    <n v="0.71"/>
    <n v="17.102369899829"/>
    <d v="1900-01-11T05:11:01"/>
    <n v="43442"/>
    <n v="0.20215756979521399"/>
    <n v="16.4452876426366"/>
    <n v="0"/>
    <n v="8407.9961509538334"/>
  </r>
  <r>
    <s v="STND-61857"/>
    <s v="Marshalls of Ma, Inc."/>
    <s v="TJX Companies, Inc. - Marshalls #709 - 3983 Harlem Ave - Lyons"/>
    <x v="62"/>
    <s v="Indoor Lighting"/>
    <x v="14"/>
    <n v="0"/>
    <n v="14650.975"/>
    <n v="2.927216"/>
    <x v="0"/>
    <x v="0"/>
    <n v="12.215978499877799"/>
    <s v="Qty / 1,000"/>
    <m/>
    <s v="Private-Lighting"/>
    <x v="0"/>
    <n v="2"/>
    <n v="1"/>
    <s v="Lighting"/>
    <n v="0.97902139861649395"/>
    <n v="0.93591656730105399"/>
    <n v="14343.6180355953"/>
    <n v="2.73962995046872"/>
    <n v="0.71"/>
    <n v="10183.9688052727"/>
    <n v="1.94513726483279"/>
    <n v="4093"/>
    <n v="1.1200000000000001"/>
    <n v="1.29"/>
    <n v="1.9E-2"/>
    <n v="0.71"/>
    <n v="17.102369899829"/>
    <d v="1900-01-11T05:11:01"/>
    <n v="43442"/>
    <n v="2.9911889403523499"/>
    <n v="243.32923453242"/>
    <n v="0"/>
    <n v="124407.14396863749"/>
  </r>
  <r>
    <s v="STND-61857"/>
    <s v="Marshalls of Ma, Inc."/>
    <s v="TJX Companies, Inc. - Marshalls #709 - 3983 Harlem Ave - Lyons"/>
    <x v="62"/>
    <s v="Indoor Lighting"/>
    <x v="14"/>
    <n v="0"/>
    <n v="618.86199999999997"/>
    <n v="0.12364700000000001"/>
    <x v="0"/>
    <x v="0"/>
    <n v="12.215978499877799"/>
    <s v="Qty / 1,000"/>
    <m/>
    <s v="Private-Lighting"/>
    <x v="0"/>
    <n v="2"/>
    <n v="1"/>
    <s v="Lighting"/>
    <n v="0.97902139861649395"/>
    <n v="0.93591656730105399"/>
    <n v="605.87914079059999"/>
    <n v="0.11572327579707301"/>
    <n v="0.71"/>
    <n v="430.17418996132602"/>
    <n v="8.2163525815922095E-2"/>
    <n v="4093"/>
    <n v="1.1200000000000001"/>
    <n v="1.29"/>
    <n v="1.9E-2"/>
    <n v="0.71"/>
    <n v="17.102369899829"/>
    <d v="1900-01-11T05:11:01"/>
    <n v="43442"/>
    <n v="0.12634924751290899"/>
    <n v="10.2783068526977"/>
    <n v="0"/>
    <n v="5254.9986557699067"/>
  </r>
  <r>
    <s v="STND-61857"/>
    <s v="Marshalls of Ma, Inc."/>
    <s v="TJX Companies, Inc. - Marshalls #709 - 3983 Harlem Ave - Lyons"/>
    <x v="62"/>
    <s v="Indoor Lighting"/>
    <x v="14"/>
    <n v="0"/>
    <n v="10561.905000000001"/>
    <n v="2.1102340000000002"/>
    <x v="0"/>
    <x v="0"/>
    <n v="12.215978499877799"/>
    <s v="Qty / 1,000"/>
    <m/>
    <s v="Private-Lighting"/>
    <x v="0"/>
    <n v="2"/>
    <n v="1"/>
    <s v="Lighting"/>
    <n v="0.97902139861649395"/>
    <n v="0.93591656730105399"/>
    <n v="10340.3310051545"/>
    <n v="1.97500296148197"/>
    <n v="0.71"/>
    <n v="7341.6350136597202"/>
    <n v="1.4022521026521999"/>
    <n v="4093"/>
    <n v="1.1200000000000001"/>
    <n v="1.29"/>
    <n v="1.9E-2"/>
    <n v="0.71"/>
    <n v="17.102369899829"/>
    <d v="1900-01-11T05:11:01"/>
    <n v="43442"/>
    <n v="2.1563521798034402"/>
    <n v="175.41632955172901"/>
    <n v="0"/>
    <n v="89685.255480817199"/>
  </r>
  <r>
    <s v="STND-61857"/>
    <s v="Marshalls of Ma, Inc."/>
    <s v="TJX Companies, Inc. - Marshalls #709 - 3983 Harlem Ave - Lyons"/>
    <x v="62"/>
    <s v="Indoor Lighting"/>
    <x v="14"/>
    <n v="0"/>
    <n v="119.188"/>
    <n v="2.3813000000000001E-2"/>
    <x v="0"/>
    <x v="0"/>
    <n v="12.215978499877799"/>
    <s v="Qty / 1,000"/>
    <m/>
    <s v="Private-Lighting"/>
    <x v="0"/>
    <n v="2"/>
    <n v="1"/>
    <s v="Lighting"/>
    <n v="0.97902139861649395"/>
    <n v="0.93591656730105399"/>
    <n v="116.687602458303"/>
    <n v="2.2286981217140001E-2"/>
    <n v="0.71"/>
    <n v="82.848197745394899"/>
    <n v="1.5823756664169401E-2"/>
    <n v="4093"/>
    <n v="1.1200000000000001"/>
    <n v="1.29"/>
    <n v="1.9E-2"/>
    <n v="0.71"/>
    <n v="17.102369899829"/>
    <d v="1900-01-11T05:11:01"/>
    <n v="43442"/>
    <n v="2.4333422008014E-2"/>
    <n v="1.9795218274176301"/>
    <n v="0"/>
    <n v="1012.0718024113685"/>
  </r>
  <r>
    <s v="STND-61857"/>
    <s v="Marshalls of Ma, Inc."/>
    <s v="TJX Companies, Inc. - Marshalls #709 - 3983 Harlem Ave - Lyons"/>
    <x v="7"/>
    <s v="Indoor Lighting"/>
    <x v="14"/>
    <n v="0"/>
    <n v="132.024"/>
    <n v="8.6688000000000001E-2"/>
    <x v="0"/>
    <x v="0"/>
    <n v="8"/>
    <s v="Qty / 1,000"/>
    <m/>
    <s v="Private-Lighting"/>
    <x v="0"/>
    <n v="2"/>
    <n v="1"/>
    <s v="Lighting"/>
    <n v="0.97902139861649395"/>
    <n v="0.93591656730105399"/>
    <n v="129.25432113094399"/>
    <n v="8.11327353861937E-2"/>
    <n v="0.71"/>
    <n v="91.770568002970194"/>
    <n v="5.7604242124197597E-2"/>
    <n v="4093"/>
    <n v="1.1200000000000001"/>
    <n v="1.29"/>
    <n v="1.9E-2"/>
    <n v="0.71"/>
    <n v="17.102369899829"/>
    <d v="1900-01-11T05:11:01"/>
    <n v="43442"/>
    <n v="0.11230998807612599"/>
    <n v="2.1927072334713702"/>
    <n v="0"/>
    <n v="734.16454402376155"/>
  </r>
  <r>
    <s v="STND-61857"/>
    <s v="Marshalls of Ma, Inc."/>
    <s v="TJX Companies, Inc. - Marshalls #709 - 3983 Harlem Ave - Lyons"/>
    <x v="7"/>
    <s v="Indoor Lighting"/>
    <x v="14"/>
    <n v="0"/>
    <n v="404.87299999999999"/>
    <n v="0.265843"/>
    <x v="0"/>
    <x v="0"/>
    <n v="8"/>
    <s v="Qty / 1,000"/>
    <m/>
    <s v="Private-Lighting"/>
    <x v="0"/>
    <n v="2"/>
    <n v="1"/>
    <s v="Lighting"/>
    <n v="0.97902139861649395"/>
    <n v="0.93591656730105399"/>
    <n v="396.37933072205601"/>
    <n v="0.24880686800101401"/>
    <n v="0.71"/>
    <n v="281.42932481265899"/>
    <n v="0.17665287628071999"/>
    <n v="4093"/>
    <n v="1.1200000000000001"/>
    <n v="1.29"/>
    <n v="1.9E-2"/>
    <n v="0.71"/>
    <n v="17.102369899829"/>
    <d v="1900-01-11T05:11:01"/>
    <n v="43442"/>
    <n v="0.34441703765367399"/>
    <n v="6.7242922176063002"/>
    <n v="0"/>
    <n v="2251.4345985012719"/>
  </r>
  <r>
    <s v="STND-61857"/>
    <s v="Marshalls of Ma, Inc."/>
    <s v="TJX Companies, Inc. - Marshalls #709 - 3983 Harlem Ave - Lyons"/>
    <x v="7"/>
    <s v="Indoor Lighting"/>
    <x v="14"/>
    <n v="0"/>
    <n v="1239.924"/>
    <n v="0.81414500000000001"/>
    <x v="0"/>
    <x v="0"/>
    <n v="8"/>
    <s v="Qty / 1,000"/>
    <m/>
    <s v="Private-Lighting"/>
    <x v="0"/>
    <n v="2"/>
    <n v="1"/>
    <s v="Lighting"/>
    <n v="0.97902139861649395"/>
    <n v="0.93591656730105399"/>
    <n v="1213.9121286581601"/>
    <n v="0.76197179368531598"/>
    <n v="0.71"/>
    <n v="861.87761134729203"/>
    <n v="0.54099997351657503"/>
    <n v="4093"/>
    <n v="1.1200000000000001"/>
    <n v="1.29"/>
    <n v="1.9E-2"/>
    <n v="0.71"/>
    <n v="17.102369899829"/>
    <d v="1900-01-11T05:11:01"/>
    <n v="43442"/>
    <n v="1.0547782304614"/>
    <n v="20.593152182593698"/>
    <n v="0"/>
    <n v="6895.0208907783363"/>
  </r>
  <r>
    <s v="STND-61858"/>
    <s v="All-Star Management No. 22, Inc."/>
    <s v="All Star Management #22 Inc - 1200 E Sibley Blvd - Dolton"/>
    <x v="1"/>
    <s v="Outdoor &amp; Garage Lighting"/>
    <x v="1"/>
    <n v="0"/>
    <n v="30594.720000000001"/>
    <n v="0"/>
    <x v="0"/>
    <x v="0"/>
    <n v="10.1978380583316"/>
    <s v="Qty / 1,000"/>
    <m/>
    <s v="Private-Lighting"/>
    <x v="0"/>
    <n v="3"/>
    <n v="1"/>
    <s v="Lighting"/>
    <n v="0.91633259480590001"/>
    <n v="1.30467645558681"/>
    <n v="28034.93916496"/>
    <n v="0"/>
    <n v="0.71"/>
    <n v="19904.8068071216"/>
    <n v="0"/>
    <n v="4903"/>
    <n v="1"/>
    <n v="1"/>
    <n v="0"/>
    <n v="0"/>
    <n v="14.276973281664301"/>
    <d v="1900-01-09T04:44:53"/>
    <n v="43331"/>
    <n v="0"/>
    <n v="0"/>
    <n v="0"/>
    <n v="202985.99640140255"/>
  </r>
  <r>
    <s v="STND-61859"/>
    <s v="DuPage Water Commission"/>
    <s v="DuPage Water Commission - 600 E Butterfield Rd - Elmhurst"/>
    <x v="0"/>
    <s v="Indoor Lighting"/>
    <x v="2"/>
    <n v="0"/>
    <n v="12684.630999999999"/>
    <n v="2.7166269999999999"/>
    <x v="0"/>
    <x v="1"/>
    <n v="14.797277300976599"/>
    <s v="Qty / 1,000"/>
    <m/>
    <s v="Public-Lighting"/>
    <x v="0"/>
    <n v="1"/>
    <n v="1"/>
    <s v="Lighting"/>
    <n v="0.95625781801464005"/>
    <n v="1.47347312606477"/>
    <n v="12129.777562380899"/>
    <n v="4.0028768780419499"/>
    <n v="0.71"/>
    <n v="8612.1420692904103"/>
    <n v="2.8420425834097802"/>
    <n v="3379"/>
    <n v="1.0900000000000001"/>
    <n v="1.36"/>
    <n v="2.1999999999999999E-2"/>
    <n v="0.57999999999999996"/>
    <n v="20.7161882213673"/>
    <d v="1900-01-13T19:08:05"/>
    <n v="43442"/>
    <n v="5.0746410725683901"/>
    <n v="244.82119850677"/>
    <n v="0"/>
    <n v="127436.25435469663"/>
  </r>
  <r>
    <s v="STND-61859"/>
    <s v="DuPage Water Commission"/>
    <s v="DuPage Water Commission - 600 E Butterfield Rd - Elmhurst"/>
    <x v="0"/>
    <s v="Indoor Lighting"/>
    <x v="2"/>
    <n v="0"/>
    <n v="541.41700000000003"/>
    <n v="0.115954"/>
    <x v="0"/>
    <x v="1"/>
    <n v="14.797277300976599"/>
    <s v="Qty / 1,000"/>
    <m/>
    <s v="Public-Lighting"/>
    <x v="0"/>
    <n v="1"/>
    <n v="1"/>
    <s v="Lighting"/>
    <n v="0.95625781801464005"/>
    <n v="1.47347312606477"/>
    <n v="517.73423905603204"/>
    <n v="0.170855102859714"/>
    <n v="0.71"/>
    <n v="367.59130972978301"/>
    <n v="0.12130712303039699"/>
    <n v="3379"/>
    <n v="1.0900000000000001"/>
    <n v="1.36"/>
    <n v="2.1999999999999999E-2"/>
    <n v="0.57999999999999996"/>
    <n v="20.7161882213673"/>
    <d v="1900-01-13T19:08:05"/>
    <n v="43442"/>
    <n v="0.21660129672884601"/>
    <n v="10.4496818892043"/>
    <n v="0"/>
    <n v="5439.3505435007764"/>
  </r>
  <r>
    <s v="STND-61859"/>
    <s v="DuPage Water Commission"/>
    <s v="DuPage Water Commission - 600 E Butterfield Rd - Elmhurst"/>
    <x v="0"/>
    <s v="Indoor Lighting"/>
    <x v="2"/>
    <n v="0"/>
    <n v="23424.58"/>
    <n v="5.0167679999999999"/>
    <x v="0"/>
    <x v="1"/>
    <n v="14.797277300976599"/>
    <s v="Qty / 1,000"/>
    <m/>
    <s v="Public-Lighting"/>
    <x v="0"/>
    <n v="1"/>
    <n v="1"/>
    <s v="Lighting"/>
    <n v="0.95625781801464005"/>
    <n v="1.47347312606477"/>
    <n v="22399.937758709399"/>
    <n v="7.3920728277016901"/>
    <n v="0.71"/>
    <n v="15903.955808683701"/>
    <n v="5.2483717076682002"/>
    <n v="3379"/>
    <n v="1.0900000000000001"/>
    <n v="1.36"/>
    <n v="2.1999999999999999E-2"/>
    <n v="0.57999999999999996"/>
    <n v="20.7161882213673"/>
    <d v="1900-01-13T19:08:05"/>
    <n v="43442"/>
    <n v="9.3712890817719199"/>
    <n v="452.108835496886"/>
    <n v="0"/>
    <n v="235335.24428357027"/>
  </r>
  <r>
    <s v="STND-61859"/>
    <s v="DuPage Water Commission"/>
    <s v="DuPage Water Commission - 600 E Butterfield Rd - Elmhurst"/>
    <x v="0"/>
    <s v="Indoor Lighting"/>
    <x v="2"/>
    <n v="0"/>
    <n v="13701.169"/>
    <n v="2.9343360000000001"/>
    <x v="0"/>
    <x v="1"/>
    <n v="14.797277300976599"/>
    <s v="Qty / 1,000"/>
    <m/>
    <s v="Public-Lighting"/>
    <x v="0"/>
    <n v="1"/>
    <n v="1"/>
    <s v="Lighting"/>
    <n v="0.95625781801464005"/>
    <n v="1.47347312606477"/>
    <n v="13101.849972189801"/>
    <n v="4.3236652388443799"/>
    <n v="0.71"/>
    <n v="9302.3134802547702"/>
    <n v="3.0698023195795101"/>
    <n v="3379"/>
    <n v="1.0900000000000001"/>
    <n v="1.36"/>
    <n v="2.1999999999999999E-2"/>
    <n v="0.57999999999999996"/>
    <n v="20.7161882213673"/>
    <d v="1900-01-13T19:08:05"/>
    <n v="43442"/>
    <n v="5.4813200289609298"/>
    <n v="264.44100861300598"/>
    <n v="0"/>
    <n v="137648.91210794254"/>
  </r>
  <r>
    <s v="STND-61859"/>
    <s v="DuPage Water Commission"/>
    <s v="DuPage Water Commission - 600 E Butterfield Rd - Elmhurst"/>
    <x v="0"/>
    <s v="Indoor Lighting"/>
    <x v="2"/>
    <n v="0"/>
    <n v="25767.038"/>
    <n v="5.5184449999999998"/>
    <x v="0"/>
    <x v="1"/>
    <n v="14.797277300976599"/>
    <s v="Qty / 1,000"/>
    <m/>
    <s v="Public-Lighting"/>
    <x v="0"/>
    <n v="1"/>
    <n v="1"/>
    <s v="Lighting"/>
    <n v="0.95625781801464005"/>
    <n v="1.47347312606477"/>
    <n v="24639.931534580301"/>
    <n v="8.1312804051664802"/>
    <n v="0.71"/>
    <n v="17494.351389552001"/>
    <n v="5.7732090876682003"/>
    <n v="3379"/>
    <n v="1.0900000000000001"/>
    <n v="1.36"/>
    <n v="2.1999999999999999E-2"/>
    <n v="0.57999999999999996"/>
    <n v="20.7161882213673"/>
    <d v="1900-01-13T19:08:05"/>
    <n v="43442"/>
    <n v="10.3084183635478"/>
    <n v="497.31971904657502"/>
    <n v="0"/>
    <n v="258868.76871192624"/>
  </r>
  <r>
    <s v="STND-61859"/>
    <s v="DuPage Water Commission"/>
    <s v="DuPage Water Commission - 600 E Butterfield Rd - Elmhurst"/>
    <x v="0"/>
    <s v="Indoor Lighting"/>
    <x v="2"/>
    <n v="0"/>
    <n v="2784.431"/>
    <n v="0.596333"/>
    <x v="0"/>
    <x v="1"/>
    <n v="14.797277300976599"/>
    <s v="Qty / 1,000"/>
    <m/>
    <s v="Public-Lighting"/>
    <x v="0"/>
    <n v="1"/>
    <n v="1"/>
    <s v="Lighting"/>
    <n v="0.95625781801464005"/>
    <n v="1.47347312606477"/>
    <n v="2662.6339124723199"/>
    <n v="0.87868064968558002"/>
    <n v="0.71"/>
    <n v="1890.4700778553499"/>
    <n v="0.62386326127676195"/>
    <n v="3379"/>
    <n v="1.0900000000000001"/>
    <n v="1.36"/>
    <n v="2.1999999999999999E-2"/>
    <n v="0.57999999999999996"/>
    <n v="20.7161882213673"/>
    <d v="1900-01-13T19:08:05"/>
    <n v="43442"/>
    <n v="1.1139460569036299"/>
    <n v="53.741234930634"/>
    <n v="0"/>
    <n v="27973.809971224433"/>
  </r>
  <r>
    <s v="STND-61859"/>
    <s v="DuPage Water Commission"/>
    <s v="DuPage Water Commission - 600 E Butterfield Rd - Elmhurst"/>
    <x v="0"/>
    <s v="Indoor Lighting"/>
    <x v="2"/>
    <n v="0"/>
    <n v="2066.2249999999999"/>
    <n v="0.44251699999999999"/>
    <x v="0"/>
    <x v="1"/>
    <n v="14.797277300976599"/>
    <s v="Qty / 1,000"/>
    <m/>
    <s v="Public-Lighting"/>
    <x v="0"/>
    <n v="1"/>
    <n v="1"/>
    <s v="Lighting"/>
    <n v="0.95625781801464005"/>
    <n v="1.47347312606477"/>
    <n v="1975.8438100272999"/>
    <n v="0.65203690732680197"/>
    <n v="0.71"/>
    <n v="1402.8491051193801"/>
    <n v="0.46294620420202998"/>
    <n v="3379"/>
    <n v="1.0900000000000001"/>
    <n v="1.36"/>
    <n v="2.1999999999999999E-2"/>
    <n v="0.57999999999999996"/>
    <n v="20.7161882213673"/>
    <d v="1900-01-13T19:08:05"/>
    <n v="43442"/>
    <n v="0.82661879732099697"/>
    <n v="39.879416349174797"/>
    <n v="0"/>
    <n v="20758.347219878338"/>
  </r>
  <r>
    <s v="STND-61859"/>
    <s v="DuPage Water Commission"/>
    <s v="DuPage Water Commission - 600 E Butterfield Rd - Elmhurst"/>
    <x v="0"/>
    <s v="Indoor Lighting"/>
    <x v="2"/>
    <n v="0"/>
    <n v="3609.4479999999999"/>
    <n v="0.77302400000000004"/>
    <x v="0"/>
    <x v="1"/>
    <n v="14.797277300976599"/>
    <s v="Qty / 1,000"/>
    <m/>
    <s v="Public-Lighting"/>
    <x v="0"/>
    <n v="1"/>
    <n v="1"/>
    <s v="Lighting"/>
    <n v="0.95625781801464005"/>
    <n v="1.47347312606477"/>
    <n v="3451.5628687173098"/>
    <n v="1.1390300898030901"/>
    <n v="0.71"/>
    <n v="2450.6096367892901"/>
    <n v="0.80871136376019404"/>
    <n v="3379"/>
    <n v="1.0900000000000001"/>
    <n v="1.36"/>
    <n v="2.1999999999999999E-2"/>
    <n v="0.57999999999999996"/>
    <n v="20.7161882213673"/>
    <d v="1900-01-13T19:08:05"/>
    <n v="43442"/>
    <n v="1.4440036635434701"/>
    <n v="69.664571662184102"/>
    <n v="0"/>
    <n v="36262.350352016671"/>
  </r>
  <r>
    <s v="STND-61859"/>
    <s v="DuPage Water Commission"/>
    <s v="DuPage Water Commission - 600 E Butterfield Rd - Elmhurst"/>
    <x v="0"/>
    <s v="Indoor Lighting"/>
    <x v="2"/>
    <n v="0"/>
    <n v="23439.312000000002"/>
    <n v="5.0199230000000004"/>
    <x v="0"/>
    <x v="1"/>
    <n v="14.797277300976599"/>
    <s v="Qty / 1,000"/>
    <m/>
    <s v="Public-Lighting"/>
    <x v="0"/>
    <n v="1"/>
    <n v="1"/>
    <s v="Lighting"/>
    <n v="0.95625781801464005"/>
    <n v="1.47347312606477"/>
    <n v="22414.025348884399"/>
    <n v="7.3967216354144201"/>
    <n v="0.71"/>
    <n v="15913.957997707899"/>
    <n v="5.25167236114424"/>
    <n v="3379"/>
    <n v="1.0900000000000001"/>
    <n v="1.36"/>
    <n v="2.1999999999999999E-2"/>
    <n v="0.57999999999999996"/>
    <n v="20.7161882213673"/>
    <d v="1900-01-13T19:08:05"/>
    <n v="43442"/>
    <n v="9.3771826006775107"/>
    <n v="452.39317217931699"/>
    <n v="0"/>
    <n v="235483.2494481781"/>
  </r>
  <r>
    <s v="STND-61859"/>
    <s v="DuPage Water Commission"/>
    <s v="DuPage Water Commission - 600 E Butterfield Rd - Elmhurst"/>
    <x v="0"/>
    <s v="Indoor Lighting"/>
    <x v="2"/>
    <n v="0"/>
    <n v="10732.583000000001"/>
    <n v="2.2985630000000001"/>
    <x v="0"/>
    <x v="1"/>
    <n v="14.797277300976599"/>
    <s v="Qty / 1,000"/>
    <m/>
    <s v="Public-Lighting"/>
    <x v="0"/>
    <n v="1"/>
    <n v="1"/>
    <s v="Lighting"/>
    <n v="0.95625781801464005"/>
    <n v="1.47347312606477"/>
    <n v="10263.116401241001"/>
    <n v="3.38687080906681"/>
    <n v="0.71"/>
    <n v="7286.8126448811199"/>
    <n v="2.4046782744374302"/>
    <n v="3379"/>
    <n v="1.0900000000000001"/>
    <n v="1.36"/>
    <n v="2.1999999999999999E-2"/>
    <n v="0.57999999999999996"/>
    <n v="20.7161882213673"/>
    <d v="1900-01-13T19:08:05"/>
    <n v="43442"/>
    <n v="4.2937003157540703"/>
    <n v="207.14546864890099"/>
    <n v="0"/>
    <n v="107824.98734656865"/>
  </r>
  <r>
    <s v="STND-61859"/>
    <s v="DuPage Water Commission"/>
    <s v="DuPage Water Commission - 600 E Butterfield Rd - Elmhurst"/>
    <x v="0"/>
    <s v="Indoor Lighting"/>
    <x v="2"/>
    <n v="0"/>
    <n v="6717.9930000000004"/>
    <n v="1.438771"/>
    <x v="0"/>
    <x v="1"/>
    <n v="14.797277300976599"/>
    <s v="Qty / 1,000"/>
    <m/>
    <s v="Public-Lighting"/>
    <x v="0"/>
    <n v="1"/>
    <n v="1"/>
    <s v="Lighting"/>
    <n v="0.95625781801464005"/>
    <n v="1.47347312606477"/>
    <n v="6424.1333276176201"/>
    <n v="2.1199904030613301"/>
    <n v="0.71"/>
    <n v="4561.1346626085096"/>
    <n v="1.5051931861735399"/>
    <n v="3379"/>
    <n v="1.0900000000000001"/>
    <n v="1.36"/>
    <n v="2.1999999999999999E-2"/>
    <n v="0.57999999999999996"/>
    <n v="20.7161882213673"/>
    <d v="1900-01-13T19:08:05"/>
    <n v="43442"/>
    <n v="2.6876146083434702"/>
    <n v="129.66140661246601"/>
    <n v="0"/>
    <n v="67492.374409714466"/>
  </r>
  <r>
    <s v="STND-61859"/>
    <s v="DuPage Water Commission"/>
    <s v="DuPage Water Commission - 600 E Butterfield Rd - Elmhurst"/>
    <x v="0"/>
    <s v="Indoor Lighting"/>
    <x v="2"/>
    <n v="0"/>
    <n v="14806.102000000001"/>
    <n v="3.170976"/>
    <x v="0"/>
    <x v="1"/>
    <n v="14.797277300976599"/>
    <s v="Qty / 1,000"/>
    <m/>
    <s v="Public-Lighting"/>
    <x v="0"/>
    <n v="1"/>
    <n v="1"/>
    <s v="Lighting"/>
    <n v="0.95625781801464005"/>
    <n v="1.47347312606477"/>
    <n v="14158.450791822201"/>
    <n v="4.6723479193963504"/>
    <n v="0.71"/>
    <n v="10052.5000621938"/>
    <n v="3.31736702277141"/>
    <n v="3379"/>
    <n v="1.0900000000000001"/>
    <n v="1.36"/>
    <n v="2.1999999999999999E-2"/>
    <n v="0.57999999999999996"/>
    <n v="20.7161882213673"/>
    <d v="1900-01-13T19:08:05"/>
    <n v="43442"/>
    <n v="5.9233619667803596"/>
    <n v="285.76689671567698"/>
    <n v="0"/>
    <n v="148749.63098836617"/>
  </r>
  <r>
    <s v="STND-61859"/>
    <s v="DuPage Water Commission"/>
    <s v="DuPage Water Commission - 600 E Butterfield Rd - Elmhurst"/>
    <x v="7"/>
    <s v="Indoor Lighting"/>
    <x v="2"/>
    <n v="0"/>
    <n v="10619.732"/>
    <n v="7.0257870000000002"/>
    <x v="0"/>
    <x v="1"/>
    <n v="8"/>
    <s v="Qty / 1,000"/>
    <m/>
    <s v="Public-Lighting"/>
    <x v="0"/>
    <n v="1"/>
    <n v="1"/>
    <s v="Lighting"/>
    <n v="0.95625781801464005"/>
    <n v="1.47347312606477"/>
    <n v="10155.2017502202"/>
    <n v="10.3523083339552"/>
    <n v="0.71"/>
    <n v="7210.1932426563699"/>
    <n v="7.3501389171081897"/>
    <n v="3379"/>
    <n v="1.0900000000000001"/>
    <n v="1.36"/>
    <n v="2.1999999999999999E-2"/>
    <n v="0.57999999999999996"/>
    <n v="20.7161882213673"/>
    <d v="1900-01-13T19:08:05"/>
    <n v="43442"/>
    <n v="17.702305632618302"/>
    <n v="204.96737477508799"/>
    <n v="0"/>
    <n v="57681.545941250959"/>
  </r>
  <r>
    <s v="STND-61859"/>
    <s v="DuPage Water Commission"/>
    <s v="DuPage Water Commission - 600 E Butterfield Rd - Elmhurst"/>
    <x v="1"/>
    <s v="Outdoor &amp; Garage Lighting"/>
    <x v="1"/>
    <n v="0"/>
    <n v="372.62799999999999"/>
    <n v="0"/>
    <x v="0"/>
    <x v="1"/>
    <n v="10.1978380583316"/>
    <s v="Qty / 1,000"/>
    <m/>
    <s v="Public-Lighting"/>
    <x v="0"/>
    <n v="1"/>
    <n v="1"/>
    <s v="Lighting"/>
    <n v="0.95625781801464005"/>
    <n v="1.47347312606477"/>
    <n v="356.32843821115898"/>
    <n v="0"/>
    <n v="0.71"/>
    <n v="252.99319112992299"/>
    <n v="0"/>
    <n v="4903"/>
    <n v="1"/>
    <n v="1"/>
    <n v="0"/>
    <n v="0"/>
    <n v="14.276973281664301"/>
    <d v="1900-01-09T04:44:53"/>
    <n v="43442"/>
    <n v="0"/>
    <n v="0"/>
    <n v="0"/>
    <n v="2579.9835930034892"/>
  </r>
  <r>
    <s v="STND-61859"/>
    <s v="DuPage Water Commission"/>
    <s v="DuPage Water Commission - 600 E Butterfield Rd - Elmhurst"/>
    <x v="1"/>
    <s v="Outdoor &amp; Garage Lighting"/>
    <x v="1"/>
    <n v="0"/>
    <n v="12237.888000000001"/>
    <n v="0"/>
    <x v="0"/>
    <x v="1"/>
    <n v="10.1978380583316"/>
    <s v="Qty / 1,000"/>
    <m/>
    <s v="Public-Lighting"/>
    <x v="0"/>
    <n v="1"/>
    <n v="1"/>
    <s v="Lighting"/>
    <n v="0.95625781801464005"/>
    <n v="1.47347312606477"/>
    <n v="11702.576075987499"/>
    <n v="0"/>
    <n v="0.71"/>
    <n v="8308.8290139511591"/>
    <n v="0"/>
    <n v="4903"/>
    <n v="1"/>
    <n v="1"/>
    <n v="0"/>
    <n v="0"/>
    <n v="14.276973281664301"/>
    <d v="1900-01-09T04:44:53"/>
    <n v="43442"/>
    <n v="0"/>
    <n v="0"/>
    <n v="0"/>
    <n v="84732.092738640946"/>
  </r>
  <r>
    <s v="STND-61859"/>
    <s v="DuPage Water Commission"/>
    <s v="DuPage Water Commission - 600 E Butterfield Rd - Elmhurst"/>
    <x v="1"/>
    <s v="Outdoor &amp; Garage Lighting"/>
    <x v="1"/>
    <n v="0"/>
    <n v="1617.99"/>
    <n v="0"/>
    <x v="0"/>
    <x v="1"/>
    <n v="10.1978380583316"/>
    <s v="Qty / 1,000"/>
    <m/>
    <s v="Public-Lighting"/>
    <x v="0"/>
    <n v="1"/>
    <n v="1"/>
    <s v="Lighting"/>
    <n v="0.95625781801464005"/>
    <n v="1.47347312606477"/>
    <n v="1547.21558696951"/>
    <n v="0"/>
    <n v="0.71"/>
    <n v="1098.5230667483499"/>
    <n v="0"/>
    <n v="4903"/>
    <n v="1"/>
    <n v="1"/>
    <n v="0"/>
    <n v="0"/>
    <n v="14.276973281664301"/>
    <d v="1900-01-09T04:44:53"/>
    <n v="43442"/>
    <n v="0"/>
    <n v="0"/>
    <n v="0"/>
    <n v="11202.560338041467"/>
  </r>
  <r>
    <s v="STND-61859"/>
    <s v="DuPage Water Commission"/>
    <s v="DuPage Water Commission - 600 E Butterfield Rd - Elmhurst"/>
    <x v="1"/>
    <s v="Outdoor &amp; Garage Lighting"/>
    <x v="1"/>
    <n v="0"/>
    <n v="5295.24"/>
    <n v="0"/>
    <x v="0"/>
    <x v="1"/>
    <n v="10.1978380583316"/>
    <s v="Qty / 1,000"/>
    <m/>
    <s v="Public-Lighting"/>
    <x v="0"/>
    <n v="1"/>
    <n v="1"/>
    <s v="Lighting"/>
    <n v="0.95625781801464005"/>
    <n v="1.47347312606477"/>
    <n v="5063.6146482638396"/>
    <n v="0"/>
    <n v="0.71"/>
    <n v="3595.1664002673301"/>
    <n v="0"/>
    <n v="4903"/>
    <n v="1"/>
    <n v="1"/>
    <n v="0"/>
    <n v="0"/>
    <n v="14.276973281664301"/>
    <d v="1900-01-09T04:44:53"/>
    <n v="43442"/>
    <n v="0"/>
    <n v="0"/>
    <n v="0"/>
    <n v="36662.9247426812"/>
  </r>
  <r>
    <s v="STND-61859"/>
    <s v="DuPage Water Commission"/>
    <s v="DuPage Water Commission - 600 E Butterfield Rd - Elmhurst"/>
    <x v="1"/>
    <s v="Outdoor &amp; Garage Lighting"/>
    <x v="1"/>
    <n v="0"/>
    <n v="6692.5950000000003"/>
    <n v="0"/>
    <x v="0"/>
    <x v="1"/>
    <n v="10.1978380583316"/>
    <s v="Qty / 1,000"/>
    <m/>
    <s v="Public-Lighting"/>
    <x v="0"/>
    <n v="1"/>
    <n v="1"/>
    <s v="Lighting"/>
    <n v="0.95625781801464005"/>
    <n v="1.47347312606477"/>
    <n v="6399.8462915556902"/>
    <n v="0"/>
    <n v="0.71"/>
    <n v="4543.8908670045403"/>
    <n v="0"/>
    <n v="4903"/>
    <n v="1"/>
    <n v="1"/>
    <n v="0"/>
    <n v="0"/>
    <n v="14.276973281664301"/>
    <d v="1900-01-09T04:44:53"/>
    <n v="43442"/>
    <n v="0"/>
    <n v="0"/>
    <n v="0"/>
    <n v="46337.863216444268"/>
  </r>
  <r>
    <s v="STND-61859"/>
    <s v="DuPage Water Commission"/>
    <s v="DuPage Water Commission - 600 E Butterfield Rd - Elmhurst"/>
    <x v="1"/>
    <s v="Outdoor &amp; Garage Lighting"/>
    <x v="1"/>
    <n v="0"/>
    <n v="4285.2219999999998"/>
    <n v="0"/>
    <x v="0"/>
    <x v="1"/>
    <n v="10.1978380583316"/>
    <s v="Qty / 1,000"/>
    <m/>
    <s v="Public-Lighting"/>
    <x v="0"/>
    <n v="1"/>
    <n v="1"/>
    <s v="Lighting"/>
    <n v="0.95625781801464005"/>
    <n v="1.47347312606477"/>
    <n v="4097.7770394283298"/>
    <n v="0"/>
    <n v="0.71"/>
    <n v="2909.4216979941102"/>
    <n v="0"/>
    <n v="4903"/>
    <n v="1"/>
    <n v="1"/>
    <n v="0"/>
    <n v="0"/>
    <n v="14.276973281664301"/>
    <d v="1900-01-09T04:44:53"/>
    <n v="43442"/>
    <n v="0"/>
    <n v="0"/>
    <n v="0"/>
    <n v="29669.811319540084"/>
  </r>
  <r>
    <s v="STND-61859"/>
    <s v="DuPage Water Commission"/>
    <s v="DuPage Water Commission - 600 E Butterfield Rd - Elmhurst"/>
    <x v="1"/>
    <s v="Outdoor &amp; Garage Lighting"/>
    <x v="1"/>
    <n v="0"/>
    <n v="372.62799999999999"/>
    <n v="0"/>
    <x v="0"/>
    <x v="1"/>
    <n v="10.1978380583316"/>
    <s v="Qty / 1,000"/>
    <m/>
    <s v="Public-Lighting"/>
    <x v="0"/>
    <n v="1"/>
    <n v="1"/>
    <s v="Lighting"/>
    <n v="0.95625781801464005"/>
    <n v="1.47347312606477"/>
    <n v="356.32843821115898"/>
    <n v="0"/>
    <n v="0.71"/>
    <n v="252.99319112992299"/>
    <n v="0"/>
    <n v="4903"/>
    <n v="1"/>
    <n v="1"/>
    <n v="0"/>
    <n v="0"/>
    <n v="14.276973281664301"/>
    <d v="1900-01-09T04:44:53"/>
    <n v="43442"/>
    <n v="0"/>
    <n v="0"/>
    <n v="0"/>
    <n v="2579.9835930034892"/>
  </r>
  <r>
    <s v="STND-61859"/>
    <s v="DuPage Water Commission"/>
    <s v="DuPage Water Commission - 600 E Butterfield Rd - Elmhurst"/>
    <x v="36"/>
    <s v="Outdoor &amp; Garage Lighting"/>
    <x v="2"/>
    <n v="0"/>
    <n v="988.44500000000005"/>
    <n v="0"/>
    <x v="0"/>
    <x v="1"/>
    <n v="8"/>
    <s v="Qty / 1,000"/>
    <m/>
    <s v="Public-Lighting"/>
    <x v="0"/>
    <n v="1"/>
    <n v="1"/>
    <s v="Lighting"/>
    <n v="0.95625781801464005"/>
    <n v="1.47347312606477"/>
    <n v="945.20825892748098"/>
    <n v="0"/>
    <n v="0.71"/>
    <n v="671.09786383851099"/>
    <n v="0"/>
    <n v="3379"/>
    <n v="1.0900000000000001"/>
    <n v="1.36"/>
    <n v="2.1999999999999999E-2"/>
    <n v="0.57999999999999996"/>
    <n v="20.7161882213673"/>
    <d v="1900-01-13T19:08:05"/>
    <n v="43442"/>
    <n v="0"/>
    <n v="19.077597886609698"/>
    <n v="0"/>
    <n v="5368.7829107080879"/>
  </r>
  <r>
    <s v="STND-61864"/>
    <s v="Tampico Beverages, Inc"/>
    <s v="Tampico Beverages - 2425 W Barry Ave - Chicago"/>
    <x v="1"/>
    <s v="Outdoor &amp; Garage Lighting"/>
    <x v="1"/>
    <n v="0"/>
    <n v="20739.689999999999"/>
    <n v="0"/>
    <x v="0"/>
    <x v="0"/>
    <n v="10.1978380583316"/>
    <s v="Qty / 1,000"/>
    <m/>
    <s v="Private-Lighting"/>
    <x v="0"/>
    <n v="3"/>
    <n v="1"/>
    <s v="Lighting"/>
    <n v="0.91633259480590001"/>
    <n v="1.30467645558681"/>
    <n v="19004.453953169999"/>
    <n v="0"/>
    <n v="0.71"/>
    <n v="13493.162306750701"/>
    <n v="0"/>
    <n v="4903"/>
    <n v="1"/>
    <n v="1"/>
    <n v="0"/>
    <n v="0"/>
    <n v="14.276973281664301"/>
    <d v="1900-01-09T04:44:53"/>
    <n v="43425"/>
    <n v="0"/>
    <n v="0"/>
    <n v="0"/>
    <n v="137601.08409902771"/>
  </r>
  <r>
    <s v="STND-61864"/>
    <s v="Tampico Beverages, Inc"/>
    <s v="Tampico Beverages - 2425 W Barry Ave - Chicago"/>
    <x v="27"/>
    <s v="Outdoor &amp; Garage Lighting"/>
    <x v="10"/>
    <n v="0"/>
    <n v="302.39999999999998"/>
    <n v="0"/>
    <x v="0"/>
    <x v="0"/>
    <n v="8"/>
    <s v="Qty / 1,000"/>
    <m/>
    <s v="Private-Lighting"/>
    <x v="0"/>
    <n v="3"/>
    <n v="1"/>
    <s v="Lighting"/>
    <n v="0.91633259480590001"/>
    <n v="1.30467645558681"/>
    <n v="277.09897666930402"/>
    <n v="0"/>
    <n v="0.71"/>
    <n v="196.74027343520601"/>
    <n v="0"/>
    <n v="4618"/>
    <n v="1.02"/>
    <n v="1.04"/>
    <n v="1.2E-2"/>
    <n v="0.81"/>
    <n v="15.158077089649201"/>
    <d v="1900-01-09T19:51:10"/>
    <n v="43425"/>
    <n v="0"/>
    <n v="3.2599879608153399"/>
    <n v="0"/>
    <n v="1573.9221874816481"/>
  </r>
  <r>
    <s v="STND-61865"/>
    <s v="The GC Net Lease (Deerfield) Investors, LLC"/>
    <s v="The GC Net Lease (Deerfield) Investors LLC - Four Parkway North - Deerfield"/>
    <x v="63"/>
    <s v="Outdoor &amp; Garage Lighting"/>
    <x v="1"/>
    <n v="0"/>
    <n v="43219.945"/>
    <n v="0"/>
    <x v="0"/>
    <x v="0"/>
    <n v="10.1978380583316"/>
    <s v="Qty / 1,000"/>
    <m/>
    <s v="Private-Lighting"/>
    <x v="0"/>
    <n v="3"/>
    <n v="1"/>
    <s v="Lighting"/>
    <n v="0.91633259480590001"/>
    <n v="1.30467645558681"/>
    <n v="39603.8443492183"/>
    <n v="0"/>
    <n v="0.71"/>
    <n v="28118.729487944998"/>
    <n v="0"/>
    <n v="4903"/>
    <n v="1"/>
    <n v="1"/>
    <n v="0"/>
    <n v="0"/>
    <n v="14.276973281664301"/>
    <d v="1900-01-09T04:44:53"/>
    <n v="43349"/>
    <n v="0"/>
    <n v="0"/>
    <n v="0"/>
    <n v="286750.2497240965"/>
  </r>
  <r>
    <s v="STND-61867"/>
    <s v="Bell Litho, Inc."/>
    <s v="Bell-Litho Inc - 370 Crossen Ave - Elk Grove Village"/>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371"/>
    <n v="1.1461934872414601"/>
    <n v="0"/>
    <n v="0"/>
    <n v="108097.51454582499"/>
  </r>
  <r>
    <s v="STND-61868"/>
    <s v="iHerb Holdings, Inc."/>
    <s v="iHerb Inc - 2650 Auto Mall Dr - Elgin"/>
    <x v="8"/>
    <s v="Indoor Advanced Lighting"/>
    <x v="8"/>
    <n v="0"/>
    <n v="483028.44"/>
    <n v="76.510230000000007"/>
    <x v="0"/>
    <x v="0"/>
    <n v="9.5383441434566993"/>
    <s v="Qty / 1,000"/>
    <m/>
    <s v="Private-Lighting"/>
    <x v="0"/>
    <n v="2"/>
    <n v="1"/>
    <s v="Lighting"/>
    <n v="0.97902139861649395"/>
    <n v="0.93591656730105399"/>
    <n v="472895.17890034302"/>
    <n v="71.607191825014098"/>
    <n v="0.71"/>
    <n v="335755.57701924402"/>
    <n v="50.841106195759998"/>
    <n v="5242"/>
    <n v="1"/>
    <n v="1.22"/>
    <n v="1.0999999999999999E-2"/>
    <n v="0.68"/>
    <n v="13.3536818008394"/>
    <d v="1900-01-08T12:55:13"/>
    <n v="43380"/>
    <n v="86.315322836323602"/>
    <n v="5201.8469679037698"/>
    <n v="0"/>
    <n v="3202552.2416944308"/>
  </r>
  <r>
    <s v="STND-61868"/>
    <s v="iHerb Holdings, Inc."/>
    <s v="iHerb Inc - 2650 Auto Mall Dr - Elgin"/>
    <x v="8"/>
    <s v="Indoor Advanced Lighting"/>
    <x v="8"/>
    <n v="0"/>
    <n v="-9809.2800000000007"/>
    <n v="-1.55376"/>
    <x v="0"/>
    <x v="0"/>
    <n v="9.5383441434566993"/>
    <s v="Qty / 1,000"/>
    <m/>
    <s v="Private-Lighting"/>
    <x v="0"/>
    <n v="2"/>
    <n v="1"/>
    <s v="Lighting"/>
    <n v="0.97902139861649395"/>
    <n v="0.93591656730105399"/>
    <n v="-9603.4950250208003"/>
    <n v="-1.4541897256096901"/>
    <n v="0.71"/>
    <n v="-6818.4814677647701"/>
    <n v="-1.03247470518288"/>
    <n v="5242"/>
    <n v="1"/>
    <n v="1.22"/>
    <n v="1.0999999999999999E-2"/>
    <n v="0.68"/>
    <n v="13.3536818008394"/>
    <d v="1900-01-08T12:55:13"/>
    <n v="43380"/>
    <n v="-1.7528805757108099"/>
    <n v="-105.638445275229"/>
    <n v="0"/>
    <n v="-65037.022775322133"/>
  </r>
  <r>
    <s v="STND-61868"/>
    <s v="iHerb Holdings, Inc."/>
    <s v="iHerb Inc - 2650 Auto Mall Dr - Elgin"/>
    <x v="8"/>
    <s v="Indoor Advanced Lighting"/>
    <x v="8"/>
    <n v="0"/>
    <n v="-11370.8"/>
    <n v="-1.8010999999999999"/>
    <x v="0"/>
    <x v="0"/>
    <n v="9.5383441434566993"/>
    <s v="Qty / 1,000"/>
    <m/>
    <s v="Private-Lighting"/>
    <x v="0"/>
    <n v="2"/>
    <n v="1"/>
    <s v="Lighting"/>
    <n v="0.97902139861649395"/>
    <n v="0.93591656730105399"/>
    <n v="-11132.2565193884"/>
    <n v="-1.68567932936593"/>
    <n v="0.71"/>
    <n v="-7903.9021287657797"/>
    <n v="-1.19683232384981"/>
    <n v="5242"/>
    <n v="1"/>
    <n v="1.22"/>
    <n v="1.0999999999999999E-2"/>
    <n v="0.68"/>
    <n v="13.3536818008394"/>
    <d v="1900-01-08T12:55:13"/>
    <n v="43380"/>
    <n v="-2.0319181887246001"/>
    <n v="-122.45482171327301"/>
    <n v="0"/>
    <n v="-75390.138580368017"/>
  </r>
  <r>
    <s v="STND-61868"/>
    <s v="iHerb Holdings, Inc."/>
    <s v="iHerb Inc - 2650 Auto Mall Dr - Elgin"/>
    <x v="5"/>
    <s v="Indoor Advanced Lighting"/>
    <x v="8"/>
    <n v="0"/>
    <n v="73802.880000000005"/>
    <n v="33.313800000000001"/>
    <x v="0"/>
    <x v="0"/>
    <n v="15"/>
    <s v="Qty / 1,000"/>
    <m/>
    <s v="Private-Lighting"/>
    <x v="0"/>
    <n v="2"/>
    <n v="1"/>
    <s v="Lighting"/>
    <n v="0.97902139861649395"/>
    <n v="0.93591656730105399"/>
    <n v="72254.598799525207"/>
    <n v="31.178937339753801"/>
    <n v="0.71"/>
    <n v="51300.765147662903"/>
    <n v="22.1370455112252"/>
    <n v="5242"/>
    <n v="1"/>
    <n v="1.22"/>
    <n v="1.0999999999999999E-2"/>
    <n v="0.68"/>
    <n v="13.3536818008394"/>
    <d v="1900-01-08T12:55:13"/>
    <n v="43380"/>
    <n v="37.583097082634801"/>
    <n v="794.80058679477804"/>
    <n v="0"/>
    <n v="769511.4772149435"/>
  </r>
  <r>
    <s v="STND-61868"/>
    <s v="iHerb Holdings, Inc."/>
    <s v="iHerb Inc - 2650 Auto Mall Dr - Elgin"/>
    <x v="8"/>
    <s v="Indoor Advanced Lighting"/>
    <x v="8"/>
    <n v="0"/>
    <n v="-47107.6"/>
    <n v="-7.4617000000000004"/>
    <x v="0"/>
    <x v="0"/>
    <n v="9.5383441434566993"/>
    <s v="Qty / 1,000"/>
    <m/>
    <s v="Private-Lighting"/>
    <x v="0"/>
    <n v="2"/>
    <n v="1"/>
    <s v="Lighting"/>
    <n v="0.97902139861649395"/>
    <n v="0.93591656730105399"/>
    <n v="-46119.348437466302"/>
    <n v="-6.9835286502302703"/>
    <n v="0.71"/>
    <n v="-32744.737390601102"/>
    <n v="-4.9583053416634897"/>
    <n v="5242"/>
    <n v="1"/>
    <n v="1.22"/>
    <n v="1.0999999999999999E-2"/>
    <n v="0.68"/>
    <n v="13.3536818008394"/>
    <d v="1900-01-08T12:55:13"/>
    <n v="43380"/>
    <n v="-8.4179467818590599"/>
    <n v="-507.31283281213001"/>
    <n v="0"/>
    <n v="-312330.57411866763"/>
  </r>
  <r>
    <s v="STND-61868"/>
    <s v="iHerb Holdings, Inc."/>
    <s v="iHerb Inc - 2650 Auto Mall Dr - Elgin"/>
    <x v="8"/>
    <s v="Indoor Advanced Lighting"/>
    <x v="8"/>
    <n v="0"/>
    <n v="-26959.8"/>
    <n v="-4.2703499999999996"/>
    <x v="0"/>
    <x v="0"/>
    <n v="9.5383441434566993"/>
    <s v="Qty / 1,000"/>
    <m/>
    <s v="Private-Lighting"/>
    <x v="0"/>
    <n v="2"/>
    <n v="1"/>
    <s v="Lighting"/>
    <n v="0.97902139861649395"/>
    <n v="0.93591656730105399"/>
    <n v="-26394.221102420899"/>
    <n v="-3.99669131317405"/>
    <n v="0.71"/>
    <n v="-18739.896982718899"/>
    <n v="-2.8376508323535798"/>
    <n v="5242"/>
    <n v="1"/>
    <n v="1.22"/>
    <n v="1.0999999999999999E-2"/>
    <n v="0.68"/>
    <n v="13.3536818008394"/>
    <d v="1900-01-08T12:55:13"/>
    <n v="43380"/>
    <n v="-4.817612479718"/>
    <n v="-290.33643212662997"/>
    <n v="0"/>
    <n v="-178747.5866340987"/>
  </r>
  <r>
    <s v="STND-61868"/>
    <s v="iHerb Holdings, Inc."/>
    <s v="iHerb Inc - 2650 Auto Mall Dr - Elgin"/>
    <x v="8"/>
    <s v="Indoor Advanced Lighting"/>
    <x v="8"/>
    <n v="0"/>
    <n v="-67784.639999999999"/>
    <n v="-10.736879999999999"/>
    <x v="0"/>
    <x v="0"/>
    <n v="9.5383441434566993"/>
    <s v="Qty / 1,000"/>
    <m/>
    <s v="Private-Lighting"/>
    <x v="0"/>
    <n v="2"/>
    <n v="1"/>
    <s v="Lighting"/>
    <n v="0.97902139861649395"/>
    <n v="0.93591656730105399"/>
    <n v="-66362.613057515497"/>
    <n v="-10.0488238731233"/>
    <n v="0.71"/>
    <n v="-47117.455270835999"/>
    <n v="-7.1346649499175703"/>
    <n v="5242"/>
    <n v="1"/>
    <n v="1.22"/>
    <n v="1.0999999999999999E-2"/>
    <n v="0.68"/>
    <n v="13.3536818008394"/>
    <d v="1900-01-08T12:55:13"/>
    <n v="43380"/>
    <n v="-12.112854234719499"/>
    <n v="-729.988743632671"/>
    <n v="0"/>
    <n v="-449422.50353716157"/>
  </r>
  <r>
    <s v="STND-61869"/>
    <s v="7-Eleven, Inc"/>
    <s v="7 Eleven Inc (Store 33781) - 600 N McClurg Ct - Chicago"/>
    <x v="13"/>
    <s v="Commercial Kitchen Equipment"/>
    <x v="0"/>
    <n v="0"/>
    <n v="645"/>
    <n v="6.9000000000000006E-2"/>
    <x v="7"/>
    <x v="0"/>
    <n v="12"/>
    <s v="ΔkWpeak / CF"/>
    <n v="0.93700000000000006"/>
    <s v="Private-Non-Lighting"/>
    <x v="2"/>
    <n v="3"/>
    <n v="1"/>
    <s v="Non-Lighting"/>
    <n v="0.98952339343681495"/>
    <n v="0.43468415683807998"/>
    <n v="638.24258876674605"/>
    <n v="2.99932068218276E-2"/>
    <n v="0.7"/>
    <n v="446.76981213672201"/>
    <n v="2.0995244775279299E-2"/>
    <n v="5478"/>
    <n v="1.1200000000000001"/>
    <n v="1.31"/>
    <n v="2.1999999999999999E-2"/>
    <n v="0.95"/>
    <n v="12.7783862723622"/>
    <d v="1900-01-08T03:03:29"/>
    <n v="43402"/>
    <n v="3.20098258504029E-2"/>
    <n v="0"/>
    <n v="0"/>
    <n v="5361.2377456406639"/>
  </r>
  <r>
    <s v="STND-61870"/>
    <s v="Insure On The Spot Services Inc"/>
    <s v="Insure On The Spot Services Inc - 5485 N Elston - Chicago"/>
    <x v="0"/>
    <s v="Indoor Lighting"/>
    <x v="6"/>
    <n v="0"/>
    <n v="9201.4770000000008"/>
    <n v="2.0690339999999998"/>
    <x v="0"/>
    <x v="0"/>
    <n v="15"/>
    <s v="Qty / 1,000"/>
    <m/>
    <s v="Private-Lighting"/>
    <x v="0"/>
    <n v="3"/>
    <n v="1"/>
    <s v="Lighting"/>
    <n v="0.91633259480590001"/>
    <n v="1.30467645558681"/>
    <n v="8431.6132954568093"/>
    <n v="2.6994199456085899"/>
    <n v="0.71"/>
    <n v="5986.4454397743302"/>
    <n v="1.9165881613821001"/>
    <n v="2885"/>
    <n v="1.165"/>
    <n v="1.3779999999999999"/>
    <n v="2.5499999999999998E-2"/>
    <n v="0.55000000000000004"/>
    <n v="24.263431542460999"/>
    <d v="1900-01-16T07:56:40"/>
    <n v="43394"/>
    <n v="3.5617099163591401"/>
    <n v="184.55462578038501"/>
    <n v="0"/>
    <n v="89796.681596614959"/>
  </r>
  <r>
    <s v="STND-61870"/>
    <s v="Insure On The Spot Services Inc"/>
    <s v="Insure On The Spot Services Inc - 5485 N Elston - Chicago"/>
    <x v="0"/>
    <s v="Indoor Lighting"/>
    <x v="6"/>
    <n v="0"/>
    <n v="55856.947"/>
    <n v="12.559932"/>
    <x v="0"/>
    <x v="0"/>
    <n v="15"/>
    <s v="Qty / 1,000"/>
    <m/>
    <s v="Private-Lighting"/>
    <x v="0"/>
    <n v="3"/>
    <n v="1"/>
    <s v="Lighting"/>
    <n v="0.91633259480590001"/>
    <n v="1.30467645558681"/>
    <n v="51183.541182445602"/>
    <n v="16.386647564171302"/>
    <n v="0.71"/>
    <n v="36340.314239536398"/>
    <n v="11.634519770561599"/>
    <n v="2885"/>
    <n v="1.165"/>
    <n v="1.3779999999999999"/>
    <n v="2.5499999999999998E-2"/>
    <n v="0.55000000000000004"/>
    <n v="24.263431542460999"/>
    <d v="1900-01-16T07:56:40"/>
    <n v="43394"/>
    <n v="21.621120944941701"/>
    <n v="1120.32643789902"/>
    <n v="0"/>
    <n v="545104.71359304595"/>
  </r>
  <r>
    <s v="STND-61870"/>
    <s v="Insure On The Spot Services Inc"/>
    <s v="Insure On The Spot Services Inc - 5485 N Elston - Chicago"/>
    <x v="0"/>
    <s v="Indoor Lighting"/>
    <x v="6"/>
    <n v="0"/>
    <n v="175.523"/>
    <n v="3.9468000000000003E-2"/>
    <x v="0"/>
    <x v="0"/>
    <n v="15"/>
    <s v="Qty / 1,000"/>
    <m/>
    <s v="Private-Lighting"/>
    <x v="0"/>
    <n v="3"/>
    <n v="1"/>
    <s v="Lighting"/>
    <n v="0.91633259480590001"/>
    <n v="1.30467645558681"/>
    <n v="160.83744603811601"/>
    <n v="5.1492970349100102E-2"/>
    <n v="0.71"/>
    <n v="114.194586687062"/>
    <n v="3.65600089478611E-2"/>
    <n v="2885"/>
    <n v="1.165"/>
    <n v="1.3779999999999999"/>
    <n v="2.5499999999999998E-2"/>
    <n v="0.55000000000000004"/>
    <n v="24.263431542460999"/>
    <d v="1900-01-16T07:56:40"/>
    <n v="43394"/>
    <n v="6.7941641838105402E-2"/>
    <n v="3.5204762866712098"/>
    <n v="0"/>
    <n v="1712.9188003059301"/>
  </r>
  <r>
    <s v="STND-61870"/>
    <s v="Insure On The Spot Services Inc"/>
    <s v="Insure On The Spot Services Inc - 5485 N Elston - Chicago"/>
    <x v="1"/>
    <s v="Outdoor &amp; Garage Lighting"/>
    <x v="1"/>
    <n v="0"/>
    <n v="333.404"/>
    <n v="0"/>
    <x v="0"/>
    <x v="0"/>
    <n v="10.1978380583316"/>
    <s v="Qty / 1,000"/>
    <m/>
    <s v="Private-Lighting"/>
    <x v="0"/>
    <n v="3"/>
    <n v="1"/>
    <s v="Lighting"/>
    <n v="0.91633259480590001"/>
    <n v="1.30467645558681"/>
    <n v="305.50895243866597"/>
    <n v="0"/>
    <n v="0.71"/>
    <n v="216.911356231453"/>
    <n v="0"/>
    <n v="4903"/>
    <n v="1"/>
    <n v="1"/>
    <n v="0"/>
    <n v="0"/>
    <n v="14.276973281664301"/>
    <d v="1900-01-09T04:44:53"/>
    <n v="43394"/>
    <n v="0"/>
    <n v="0"/>
    <n v="0"/>
    <n v="2212.0268838614347"/>
  </r>
  <r>
    <s v="STND-61870"/>
    <s v="Insure On The Spot Services Inc"/>
    <s v="Insure On The Spot Services Inc - 5485 N Elston - Chicago"/>
    <x v="1"/>
    <s v="Outdoor &amp; Garage Lighting"/>
    <x v="1"/>
    <n v="0"/>
    <n v="862.928"/>
    <n v="0"/>
    <x v="0"/>
    <x v="0"/>
    <n v="10.1978380583316"/>
    <s v="Qty / 1,000"/>
    <m/>
    <s v="Private-Lighting"/>
    <x v="0"/>
    <n v="3"/>
    <n v="1"/>
    <s v="Lighting"/>
    <n v="0.91633259480590001"/>
    <n v="1.30467645558681"/>
    <n v="790.72905337066504"/>
    <n v="0"/>
    <n v="0.71"/>
    <n v="561.41762789317204"/>
    <n v="0"/>
    <n v="4903"/>
    <n v="1"/>
    <n v="1"/>
    <n v="0"/>
    <n v="0"/>
    <n v="14.276973281664301"/>
    <d v="1900-01-09T04:44:53"/>
    <n v="43394"/>
    <n v="0"/>
    <n v="0"/>
    <n v="0"/>
    <n v="5725.2460523472382"/>
  </r>
  <r>
    <s v="STND-61870"/>
    <s v="Insure On The Spot Services Inc"/>
    <s v="Insure On The Spot Services Inc - 5485 N Elston - Chicago"/>
    <x v="1"/>
    <s v="Outdoor &amp; Garage Lighting"/>
    <x v="1"/>
    <n v="0"/>
    <n v="117.672"/>
    <n v="0"/>
    <x v="0"/>
    <x v="0"/>
    <n v="10.1978380583316"/>
    <s v="Qty / 1,000"/>
    <m/>
    <s v="Private-Lighting"/>
    <x v="0"/>
    <n v="3"/>
    <n v="1"/>
    <s v="Lighting"/>
    <n v="0.91633259480590001"/>
    <n v="1.30467645558681"/>
    <n v="107.826689096"/>
    <n v="0"/>
    <n v="0.71"/>
    <n v="76.556949258159904"/>
    <n v="0"/>
    <n v="4903"/>
    <n v="1"/>
    <n v="1"/>
    <n v="0"/>
    <n v="0"/>
    <n v="14.276973281664301"/>
    <d v="1900-01-09T04:44:53"/>
    <n v="43394"/>
    <n v="0"/>
    <n v="0"/>
    <n v="0"/>
    <n v="780.71537077462426"/>
  </r>
  <r>
    <s v="STND-61870"/>
    <s v="Insure On The Spot Services Inc"/>
    <s v="Insure On The Spot Services Inc - 5485 N Elston - Chicago"/>
    <x v="1"/>
    <s v="Outdoor &amp; Garage Lighting"/>
    <x v="1"/>
    <n v="0"/>
    <n v="1093.3689999999999"/>
    <n v="0"/>
    <x v="0"/>
    <x v="0"/>
    <n v="10.1978380583316"/>
    <s v="Qty / 1,000"/>
    <m/>
    <s v="Private-Lighting"/>
    <x v="0"/>
    <n v="3"/>
    <n v="1"/>
    <s v="Lighting"/>
    <n v="0.91633259480590001"/>
    <n v="1.30467645558681"/>
    <n v="1001.88965285033"/>
    <n v="0"/>
    <n v="0.71"/>
    <n v="711.341653523736"/>
    <n v="0"/>
    <n v="4903"/>
    <n v="1"/>
    <n v="1"/>
    <n v="0"/>
    <n v="0"/>
    <n v="14.276973281664301"/>
    <d v="1900-01-09T04:44:53"/>
    <n v="43394"/>
    <n v="0"/>
    <n v="0"/>
    <n v="0"/>
    <n v="7254.1469867808855"/>
  </r>
  <r>
    <s v="STND-61870"/>
    <s v="Insure On The Spot Services Inc"/>
    <s v="Insure On The Spot Services Inc - 5485 N Elston - Chicago"/>
    <x v="1"/>
    <s v="Outdoor &amp; Garage Lighting"/>
    <x v="1"/>
    <n v="0"/>
    <n v="362.822"/>
    <n v="0"/>
    <x v="0"/>
    <x v="0"/>
    <n v="10.1978380583316"/>
    <s v="Qty / 1,000"/>
    <m/>
    <s v="Private-Lighting"/>
    <x v="0"/>
    <n v="3"/>
    <n v="1"/>
    <s v="Lighting"/>
    <n v="0.91633259480590001"/>
    <n v="1.30467645558681"/>
    <n v="332.465624712666"/>
    <n v="0"/>
    <n v="0.71"/>
    <n v="236.050593545993"/>
    <n v="0"/>
    <n v="4903"/>
    <n v="1"/>
    <n v="1"/>
    <n v="0"/>
    <n v="0"/>
    <n v="14.276973281664301"/>
    <d v="1900-01-09T04:44:53"/>
    <n v="43394"/>
    <n v="0"/>
    <n v="0"/>
    <n v="0"/>
    <n v="2407.2057265550911"/>
  </r>
  <r>
    <s v="STND-61871"/>
    <s v="Wilmington Community Unit School District No 209U"/>
    <s v="Wilmington School District 209 U - 209 Wildcat Ct - Wilmington"/>
    <x v="0"/>
    <s v="Indoor Lighting"/>
    <x v="12"/>
    <n v="0"/>
    <n v="24659.417000000001"/>
    <n v="6.7240799999999998"/>
    <x v="0"/>
    <x v="1"/>
    <n v="15"/>
    <s v="Qty / 1,000"/>
    <m/>
    <s v="Public-Lighting"/>
    <x v="0"/>
    <n v="3"/>
    <n v="1"/>
    <s v="Lighting"/>
    <n v="0.99829244462109001"/>
    <n v="0.987374621353864"/>
    <n v="24617.3096798609"/>
    <n v="6.6391859439530903"/>
    <n v="0.71"/>
    <n v="17478.2898727012"/>
    <n v="4.7138220202066901"/>
    <n v="2979"/>
    <n v="1.17333333333333"/>
    <n v="1.323"/>
    <n v="2.1333333333333301E-2"/>
    <n v="0.72"/>
    <n v="23.497818059751602"/>
    <d v="1900-01-15T18:49:11"/>
    <n v="43374"/>
    <n v="6.9698349121872596"/>
    <n v="447.58744872474301"/>
    <n v="0"/>
    <n v="262174.34809051797"/>
  </r>
  <r>
    <s v="STND-61873"/>
    <s v="Lincoln Property Company"/>
    <s v="Lincoln Property Company - 100 S Wacker Dr - Chicago"/>
    <x v="12"/>
    <s v="Variable Speed Drives"/>
    <x v="6"/>
    <n v="0"/>
    <n v="187405.05100000001"/>
    <n v="8.5964170000000006"/>
    <x v="6"/>
    <x v="0"/>
    <n v="15"/>
    <s v="ΔkWpeak"/>
    <m/>
    <s v="Private-Non-Lighting"/>
    <x v="2"/>
    <n v="2"/>
    <n v="1"/>
    <s v="Non-Lighting"/>
    <n v="0.76002432528749297"/>
    <n v="0.465462131779591"/>
    <n v="142432.397441743"/>
    <n v="4.0013065824863201"/>
    <n v="0.7"/>
    <n v="99702.678209220307"/>
    <n v="2.8009146077404199"/>
    <n v="2885"/>
    <n v="1.165"/>
    <n v="1.3779999999999999"/>
    <n v="2.5499999999999998E-2"/>
    <n v="0.55000000000000004"/>
    <n v="24.263431542460999"/>
    <d v="1900-01-16T07:56:40"/>
    <n v="43350"/>
    <n v="4.0013065824863201"/>
    <n v="0"/>
    <n v="0"/>
    <n v="1495540.1731383046"/>
  </r>
  <r>
    <s v="STND-61873"/>
    <s v="Lincoln Property Company"/>
    <s v="Lincoln Property Company - 100 S Wacker Dr - Chicago"/>
    <x v="12"/>
    <s v="Variable Speed Drives"/>
    <x v="6"/>
    <n v="0"/>
    <n v="26888.550999999999"/>
    <n v="2.397948"/>
    <x v="6"/>
    <x v="0"/>
    <n v="15"/>
    <s v="ΔkWpeak"/>
    <m/>
    <s v="Private-Non-Lighting"/>
    <x v="2"/>
    <n v="2"/>
    <n v="1"/>
    <s v="Non-Lighting"/>
    <n v="0.76002432528749297"/>
    <n v="0.465462131779591"/>
    <n v="20435.952831733401"/>
    <n v="1.11615398797661"/>
    <n v="0.7"/>
    <n v="14305.166982213301"/>
    <n v="0.78130779158362496"/>
    <n v="2885"/>
    <n v="1.165"/>
    <n v="1.3779999999999999"/>
    <n v="2.5499999999999998E-2"/>
    <n v="0.55000000000000004"/>
    <n v="24.263431542460999"/>
    <d v="1900-01-16T07:56:40"/>
    <n v="43350"/>
    <n v="1.11615398797661"/>
    <n v="0"/>
    <n v="0"/>
    <n v="214577.50473319952"/>
  </r>
  <r>
    <s v="STND-61875"/>
    <s v="BREIT Industrial HS PA Property Owner LLC"/>
    <s v="BREIT Industrial HS Property Owner LLC - 2350 W Pinehurst Blvd - Addison"/>
    <x v="0"/>
    <s v="Indoor Lighting"/>
    <x v="10"/>
    <n v="0"/>
    <n v="428703.995"/>
    <n v="76.669351000000006"/>
    <x v="0"/>
    <x v="0"/>
    <n v="10.827197921178"/>
    <s v="Qty / 1,000"/>
    <m/>
    <s v="Private-Lighting"/>
    <x v="0"/>
    <n v="2"/>
    <n v="1"/>
    <s v="Lighting"/>
    <n v="0.97902139861649395"/>
    <n v="0.93591656730105399"/>
    <n v="419710.384777378"/>
    <n v="71.756115805119606"/>
    <n v="0.71"/>
    <n v="297994.37319193903"/>
    <n v="50.946842221634903"/>
    <n v="4618"/>
    <n v="1.02"/>
    <n v="1.04"/>
    <n v="1.2E-2"/>
    <n v="0.81"/>
    <n v="15.158077089649201"/>
    <d v="1900-01-09T19:51:10"/>
    <n v="43427"/>
    <n v="85.1805743175684"/>
    <n v="4937.7692326750403"/>
    <n v="0"/>
    <n v="3226444.0579465032"/>
  </r>
  <r>
    <s v="STND-61875"/>
    <s v="BREIT Industrial HS PA Property Owner LLC"/>
    <s v="BREIT Industrial HS Property Owner LLC - 2350 W Pinehurst Blvd - Addison"/>
    <x v="0"/>
    <s v="Indoor Lighting"/>
    <x v="10"/>
    <n v="0"/>
    <n v="8017.0330000000004"/>
    <n v="1.433765"/>
    <x v="0"/>
    <x v="0"/>
    <n v="10.827197921178"/>
    <s v="Qty / 1,000"/>
    <m/>
    <s v="Private-Lighting"/>
    <x v="0"/>
    <n v="2"/>
    <n v="1"/>
    <s v="Lighting"/>
    <n v="0.97902139861649395"/>
    <n v="0.93591656730105399"/>
    <n v="7848.8468604145801"/>
    <n v="1.3418844171163999"/>
    <n v="0.71"/>
    <n v="5572.6812708943498"/>
    <n v="0.95273793615264002"/>
    <n v="4618"/>
    <n v="1.02"/>
    <n v="1.04"/>
    <n v="1.2E-2"/>
    <n v="0.81"/>
    <n v="15.158077089649201"/>
    <d v="1900-01-09T19:51:10"/>
    <n v="43427"/>
    <n v="1.59293021974881"/>
    <n v="92.339374828406804"/>
    <n v="0"/>
    <n v="60336.52307161488"/>
  </r>
  <r>
    <s v="STND-61876"/>
    <s v="Flag Chevrolet Inc"/>
    <s v="Flag Chevrolet - 1000 E Belvidere Rd - Grayslake"/>
    <x v="1"/>
    <s v="Outdoor &amp; Garage Lighting"/>
    <x v="1"/>
    <n v="0"/>
    <n v="760818.12199999997"/>
    <n v="0"/>
    <x v="0"/>
    <x v="0"/>
    <n v="10.1978380583316"/>
    <s v="Qty / 1,000"/>
    <m/>
    <s v="Private-Lighting"/>
    <x v="0"/>
    <n v="1"/>
    <n v="1"/>
    <s v="Lighting"/>
    <n v="0.99989942556735301"/>
    <n v="1.019640158801"/>
    <n v="760741.60314903199"/>
    <n v="0"/>
    <n v="0.71"/>
    <n v="540126.53823581303"/>
    <n v="0"/>
    <n v="4903"/>
    <n v="1"/>
    <n v="1"/>
    <n v="0"/>
    <n v="0"/>
    <n v="14.276973281664301"/>
    <d v="1900-01-09T04:44:53"/>
    <n v="43411"/>
    <n v="0"/>
    <n v="0"/>
    <n v="0"/>
    <n v="5508122.9679360725"/>
  </r>
  <r>
    <s v="STND-61878"/>
    <s v="North LaSalle Financial Associates, LLC"/>
    <s v="North LaSalle Financial Associates LLC - 2 N LaSalle St - Chicago"/>
    <x v="53"/>
    <s v="HVAC"/>
    <x v="6"/>
    <n v="0"/>
    <n v="797576.90700000001"/>
    <n v="0"/>
    <x v="3"/>
    <x v="0"/>
    <n v="10"/>
    <s v="NA"/>
    <m/>
    <s v="Private-Non-Lighting"/>
    <x v="2"/>
    <n v="1"/>
    <n v="1"/>
    <s v="Non-Lighting"/>
    <n v="0.63719436902659499"/>
    <n v="0.48692010922420598"/>
    <n v="508211.51400604798"/>
    <n v="0"/>
    <n v="0.7"/>
    <n v="355748.05980423401"/>
    <n v="0"/>
    <n v="2885"/>
    <n v="1.165"/>
    <n v="1.3779999999999999"/>
    <n v="2.5499999999999998E-2"/>
    <n v="0.55000000000000004"/>
    <n v="24.263431542460999"/>
    <d v="1900-01-16T07:56:40"/>
    <n v="43441"/>
    <n v="0"/>
    <n v="0"/>
    <n v="0"/>
    <n v="3557480.59804234"/>
  </r>
  <r>
    <s v="STND-61879"/>
    <s v="Walgreen Co"/>
    <s v="10001 Walgreen Co - 324 Roosevelt Rd - Glen Ellyn"/>
    <x v="1"/>
    <s v="Outdoor &amp; Garage Lighting"/>
    <x v="1"/>
    <n v="0"/>
    <n v="3608.6080000000002"/>
    <n v="0"/>
    <x v="0"/>
    <x v="0"/>
    <n v="10.1978380583316"/>
    <s v="Qty / 1,000"/>
    <m/>
    <s v="Private-Lighting"/>
    <x v="0"/>
    <n v="3"/>
    <n v="1"/>
    <s v="Lighting"/>
    <n v="0.91633259480590001"/>
    <n v="1.30467645558681"/>
    <n v="3306.68513227733"/>
    <n v="0"/>
    <n v="0.71"/>
    <n v="2347.7464439168998"/>
    <n v="0"/>
    <n v="4903"/>
    <n v="1"/>
    <n v="1"/>
    <n v="0"/>
    <n v="0"/>
    <n v="14.276973281664301"/>
    <d v="1900-01-09T04:44:53"/>
    <n v="43405"/>
    <n v="0"/>
    <n v="0"/>
    <n v="0"/>
    <n v="23941.938037088436"/>
  </r>
  <r>
    <s v="STND-61879"/>
    <s v="Walgreen Co"/>
    <s v="10001 Walgreen Co - 324 Roosevelt Rd - Glen Ellyn"/>
    <x v="1"/>
    <s v="Outdoor &amp; Garage Lighting"/>
    <x v="1"/>
    <n v="0"/>
    <n v="10869.950999999999"/>
    <n v="0"/>
    <x v="0"/>
    <x v="0"/>
    <n v="10.1978380583316"/>
    <s v="Qty / 1,000"/>
    <m/>
    <s v="Private-Lighting"/>
    <x v="0"/>
    <n v="3"/>
    <n v="1"/>
    <s v="Lighting"/>
    <n v="0.91633259480590001"/>
    <n v="1.30467645558681"/>
    <n v="9960.4904052429793"/>
    <n v="0"/>
    <n v="0.71"/>
    <n v="7071.9481877225198"/>
    <n v="0"/>
    <n v="4903"/>
    <n v="1"/>
    <n v="1"/>
    <n v="0"/>
    <n v="0"/>
    <n v="14.276973281664301"/>
    <d v="1900-01-09T04:44:53"/>
    <n v="43405"/>
    <n v="0"/>
    <n v="0"/>
    <n v="0"/>
    <n v="72118.582375305894"/>
  </r>
  <r>
    <s v="STND-61879"/>
    <s v="Walgreen Co"/>
    <s v="10001 Walgreen Co - 324 Roosevelt Rd - Glen Ellyn"/>
    <x v="1"/>
    <s v="Outdoor &amp; Garage Lighting"/>
    <x v="1"/>
    <n v="0"/>
    <n v="8639.0859999999993"/>
    <n v="0"/>
    <x v="0"/>
    <x v="0"/>
    <n v="10.1978380583316"/>
    <s v="Qty / 1,000"/>
    <m/>
    <s v="Private-Lighting"/>
    <x v="0"/>
    <n v="3"/>
    <n v="1"/>
    <s v="Lighting"/>
    <n v="0.91633259480590001"/>
    <n v="1.30467645558681"/>
    <n v="7916.2760911313198"/>
    <n v="0"/>
    <n v="0.71"/>
    <n v="5620.5560247032399"/>
    <n v="0"/>
    <n v="4903"/>
    <n v="1"/>
    <n v="1"/>
    <n v="0"/>
    <n v="0"/>
    <n v="14.276973281664301"/>
    <d v="1900-01-09T04:44:53"/>
    <n v="43405"/>
    <n v="0"/>
    <n v="0"/>
    <n v="0"/>
    <n v="57317.520137703665"/>
  </r>
  <r>
    <s v="STND-61879"/>
    <s v="Walgreen Co"/>
    <s v="10001 Walgreen Co - 324 Roosevelt Rd - Glen Ellyn"/>
    <x v="1"/>
    <s v="Outdoor &amp; Garage Lighting"/>
    <x v="1"/>
    <n v="0"/>
    <n v="14561.91"/>
    <n v="0"/>
    <x v="0"/>
    <x v="0"/>
    <n v="10.1978380583316"/>
    <s v="Qty / 1,000"/>
    <m/>
    <s v="Private-Lighting"/>
    <x v="0"/>
    <n v="3"/>
    <n v="1"/>
    <s v="Lighting"/>
    <n v="0.91633259480590001"/>
    <n v="1.30467645558681"/>
    <n v="13343.55277563"/>
    <n v="0"/>
    <n v="0.71"/>
    <n v="9473.9224706972891"/>
    <n v="0"/>
    <n v="4903"/>
    <n v="1"/>
    <n v="1"/>
    <n v="0"/>
    <n v="0"/>
    <n v="14.276973281664301"/>
    <d v="1900-01-09T04:44:53"/>
    <n v="43405"/>
    <n v="0"/>
    <n v="0"/>
    <n v="0"/>
    <n v="96613.527133359763"/>
  </r>
  <r>
    <s v="STND-61879"/>
    <s v="Walgreen Co"/>
    <s v="10001 Walgreen Co - 324 Roosevelt Rd - Glen Ellyn"/>
    <x v="1"/>
    <s v="Outdoor &amp; Garage Lighting"/>
    <x v="1"/>
    <n v="0"/>
    <n v="3363.4580000000001"/>
    <n v="0"/>
    <x v="0"/>
    <x v="0"/>
    <n v="10.1978380583316"/>
    <s v="Qty / 1,000"/>
    <m/>
    <s v="Private-Lighting"/>
    <x v="0"/>
    <n v="3"/>
    <n v="1"/>
    <s v="Lighting"/>
    <n v="0.91633259480590001"/>
    <n v="1.30467645558681"/>
    <n v="3082.0461966606599"/>
    <n v="0"/>
    <n v="0.71"/>
    <n v="2188.2527996290701"/>
    <n v="0"/>
    <n v="4903"/>
    <n v="1"/>
    <n v="1"/>
    <n v="0"/>
    <n v="0"/>
    <n v="14.276973281664301"/>
    <d v="1900-01-09T04:44:53"/>
    <n v="43405"/>
    <n v="0"/>
    <n v="0"/>
    <n v="0"/>
    <n v="22315.447681308004"/>
  </r>
  <r>
    <s v="STND-61881"/>
    <s v="Valley View School District CUSD 365U"/>
    <s v="Valley View School District - 100 N Independence Blvd - Romeoville"/>
    <x v="0"/>
    <s v="Indoor Lighting"/>
    <x v="12"/>
    <n v="0"/>
    <n v="29141.68"/>
    <n v="7.946294"/>
    <x v="0"/>
    <x v="1"/>
    <n v="15"/>
    <s v="Qty / 1,000"/>
    <m/>
    <s v="Public-Lighting"/>
    <x v="0"/>
    <n v="3"/>
    <n v="1"/>
    <s v="Lighting"/>
    <n v="0.99829244462109001"/>
    <n v="0.987374621353864"/>
    <n v="29091.9189675655"/>
    <n v="7.8459690294164801"/>
    <n v="0.71"/>
    <n v="20655.262466971501"/>
    <n v="5.5706380108857001"/>
    <n v="2979"/>
    <n v="1.17333333333333"/>
    <n v="1.323"/>
    <n v="2.1333333333333301E-2"/>
    <n v="0.72"/>
    <n v="23.497818059751602"/>
    <d v="1900-01-15T18:49:11"/>
    <n v="43401"/>
    <n v="8.2367189777194998"/>
    <n v="528.94398122846405"/>
    <n v="0"/>
    <n v="309828.93700457248"/>
  </r>
  <r>
    <s v="STND-61881"/>
    <s v="Valley View School District CUSD 365U"/>
    <s v="Valley View School District - 100 N Independence Blvd - Romeoville"/>
    <x v="0"/>
    <s v="Indoor Lighting"/>
    <x v="12"/>
    <n v="0"/>
    <n v="3398.2939999999999"/>
    <n v="0.92664000000000002"/>
    <x v="0"/>
    <x v="1"/>
    <n v="15"/>
    <s v="Qty / 1,000"/>
    <m/>
    <s v="Public-Lighting"/>
    <x v="0"/>
    <n v="3"/>
    <n v="1"/>
    <s v="Lighting"/>
    <n v="0.99829244462109001"/>
    <n v="0.987374621353864"/>
    <n v="3392.4912248011801"/>
    <n v="0.91494081913134495"/>
    <n v="0.71"/>
    <n v="2408.6687696088402"/>
    <n v="0.64960798158325495"/>
    <n v="2979"/>
    <n v="1.17333333333333"/>
    <n v="1.323"/>
    <n v="2.1333333333333301E-2"/>
    <n v="0.72"/>
    <n v="23.497818059751602"/>
    <d v="1900-01-15T18:49:11"/>
    <n v="43401"/>
    <n v="0.96050728471838498"/>
    <n v="61.6816586327488"/>
    <n v="0"/>
    <n v="36130.031544132602"/>
  </r>
  <r>
    <s v="STND-61882"/>
    <s v="DSW Shoe Warehouse Inc."/>
    <s v="DSW Shoe Warehouse - 413 N Milwaukee Ave - Vernon Hills"/>
    <x v="0"/>
    <s v="Indoor Lighting"/>
    <x v="14"/>
    <n v="0"/>
    <n v="138143.66200000001"/>
    <n v="27.600646999999999"/>
    <x v="0"/>
    <x v="0"/>
    <n v="12.215978499877799"/>
    <s v="Qty / 1,000"/>
    <m/>
    <s v="Private-Lighting"/>
    <x v="0"/>
    <n v="2"/>
    <n v="1"/>
    <s v="Lighting"/>
    <n v="0.97902139861649395"/>
    <n v="0.93591656730105399"/>
    <n v="135245.60118124401"/>
    <n v="25.831902795528102"/>
    <n v="0.71"/>
    <n v="96024.376838683296"/>
    <n v="18.340650984825"/>
    <n v="4093"/>
    <n v="1.1200000000000001"/>
    <n v="1.29"/>
    <n v="1.9E-2"/>
    <n v="0.71"/>
    <n v="17.102369899829"/>
    <d v="1900-01-11T05:11:01"/>
    <n v="43380"/>
    <n v="28.203846266544499"/>
    <n v="2294.3450200389598"/>
    <n v="0"/>
    <n v="1173031.7229255189"/>
  </r>
  <r>
    <s v="STND-61882"/>
    <s v="DSW Shoe Warehouse Inc."/>
    <s v="DSW Shoe Warehouse - 413 N Milwaukee Ave - Vernon Hills"/>
    <x v="62"/>
    <s v="Indoor Lighting"/>
    <x v="14"/>
    <n v="0"/>
    <n v="935.16899999999998"/>
    <n v="0.18684400000000001"/>
    <x v="0"/>
    <x v="0"/>
    <n v="12.215978499877799"/>
    <s v="Qty / 1,000"/>
    <m/>
    <s v="Private-Lighting"/>
    <x v="0"/>
    <n v="2"/>
    <n v="1"/>
    <s v="Lighting"/>
    <n v="0.97902139861649395"/>
    <n v="0.93591656730105399"/>
    <n v="915.55046232278801"/>
    <n v="0.17487039510079799"/>
    <n v="0.71"/>
    <n v="650.04082824917896"/>
    <n v="0.124157980521567"/>
    <n v="4093"/>
    <n v="1.1200000000000001"/>
    <n v="1.29"/>
    <n v="1.9E-2"/>
    <n v="0.71"/>
    <n v="17.102369899829"/>
    <d v="1900-01-11T05:11:01"/>
    <n v="43380"/>
    <n v="0.190927388471228"/>
    <n v="15.5316596286901"/>
    <n v="0"/>
    <n v="7940.8847819347275"/>
  </r>
  <r>
    <s v="STND-61883"/>
    <s v="Chicago Dial Indicator Co."/>
    <s v="Chicago Dial Indicator - 1372 Redeker Rd - Des Plaines"/>
    <x v="1"/>
    <s v="Outdoor &amp; Garage Lighting"/>
    <x v="1"/>
    <n v="0"/>
    <n v="7748.5420000000004"/>
    <n v="1.385748"/>
    <x v="0"/>
    <x v="0"/>
    <n v="10.1978380583316"/>
    <s v="Qty / 1,000"/>
    <m/>
    <s v="Private-Lighting"/>
    <x v="0"/>
    <n v="2"/>
    <n v="1"/>
    <s v="Lighting"/>
    <n v="0.97902139861649395"/>
    <n v="0.93591656730105399"/>
    <n v="7585.9884260786403"/>
    <n v="1.2969445113043001"/>
    <n v="0.71"/>
    <n v="5386.0517825158404"/>
    <n v="0.92083060302605302"/>
    <n v="4903"/>
    <n v="1"/>
    <n v="1"/>
    <n v="0"/>
    <n v="0"/>
    <n v="14.276973281664301"/>
    <d v="1900-01-09T04:44:53"/>
    <n v="43380"/>
    <n v="1.2969445113043001"/>
    <n v="0"/>
    <n v="0"/>
    <n v="54926.083851884789"/>
  </r>
  <r>
    <s v="STND-61883"/>
    <s v="Chicago Dial Indicator Co."/>
    <s v="Chicago Dial Indicator - 1372 Redeker Rd - Des Plaines"/>
    <x v="1"/>
    <s v="Outdoor &amp; Garage Lighting"/>
    <x v="1"/>
    <n v="0"/>
    <n v="612.34699999999998"/>
    <n v="0.109512"/>
    <x v="0"/>
    <x v="0"/>
    <n v="10.1978380583316"/>
    <s v="Qty / 1,000"/>
    <m/>
    <s v="Private-Lighting"/>
    <x v="0"/>
    <n v="2"/>
    <n v="1"/>
    <s v="Lighting"/>
    <n v="0.97902139861649395"/>
    <n v="0.93591656730105399"/>
    <n v="599.50081637861399"/>
    <n v="0.102494095118273"/>
    <n v="0.71"/>
    <n v="425.64557962881599"/>
    <n v="7.2770807533973803E-2"/>
    <n v="4903"/>
    <n v="1"/>
    <n v="1"/>
    <n v="0"/>
    <n v="0"/>
    <n v="14.276973281664301"/>
    <d v="1900-01-09T04:44:53"/>
    <n v="43380"/>
    <n v="0.102494095118273"/>
    <n v="0"/>
    <n v="0"/>
    <n v="4340.6646912993538"/>
  </r>
  <r>
    <s v="STND-61883"/>
    <s v="Chicago Dial Indicator Co."/>
    <s v="Chicago Dial Indicator - 1372 Redeker Rd - Des Plaines"/>
    <x v="62"/>
    <s v="Indoor Lighting"/>
    <x v="10"/>
    <n v="0"/>
    <n v="15826.81"/>
    <n v="2.8304640000000001"/>
    <x v="0"/>
    <x v="0"/>
    <n v="10.827197921178"/>
    <s v="Qty / 1,000"/>
    <m/>
    <s v="Private-Lighting"/>
    <x v="0"/>
    <n v="2"/>
    <n v="1"/>
    <s v="Lighting"/>
    <n v="0.97902139861649395"/>
    <n v="0.93591656730105399"/>
    <n v="15494.785661837501"/>
    <n v="2.6490781507492098"/>
    <n v="0.71"/>
    <n v="11001.297819904599"/>
    <n v="1.88084548703194"/>
    <n v="4618"/>
    <n v="1.02"/>
    <n v="1.04"/>
    <n v="1.2E-2"/>
    <n v="0.81"/>
    <n v="15.158077089649201"/>
    <d v="1900-01-09T19:51:10"/>
    <n v="43380"/>
    <n v="3.1446796661315402"/>
    <n v="182.29159602161801"/>
    <n v="0"/>
    <n v="119113.22888593114"/>
  </r>
  <r>
    <s v="STND-61883"/>
    <s v="Chicago Dial Indicator Co."/>
    <s v="Chicago Dial Indicator - 1372 Redeker Rd - Des Plaines"/>
    <x v="62"/>
    <s v="Indoor Lighting"/>
    <x v="10"/>
    <n v="0"/>
    <n v="12133.887000000001"/>
    <n v="2.1700219999999999"/>
    <x v="0"/>
    <x v="0"/>
    <n v="10.827197921178"/>
    <s v="Qty / 1,000"/>
    <m/>
    <s v="Private-Lighting"/>
    <x v="0"/>
    <n v="2"/>
    <n v="1"/>
    <s v="Lighting"/>
    <n v="0.97902139861649395"/>
    <n v="0.93591656730105399"/>
    <n v="11879.3350213945"/>
    <n v="2.0309595412077699"/>
    <n v="0.71"/>
    <n v="8434.3278651900891"/>
    <n v="1.44198127425751"/>
    <n v="4618"/>
    <n v="1.02"/>
    <n v="1.04"/>
    <n v="1.2E-2"/>
    <n v="0.81"/>
    <n v="15.158077089649201"/>
    <d v="1900-01-09T19:51:10"/>
    <n v="43380"/>
    <n v="2.4109206329626902"/>
    <n v="139.75688260464099"/>
    <n v="0"/>
    <n v="91320.137128519811"/>
  </r>
  <r>
    <s v="STND-61883"/>
    <s v="Chicago Dial Indicator Co."/>
    <s v="Chicago Dial Indicator - 1372 Redeker Rd - Des Plaines"/>
    <x v="62"/>
    <s v="Indoor Lighting"/>
    <x v="10"/>
    <n v="0"/>
    <n v="5016.5330000000004"/>
    <n v="0.89715599999999995"/>
    <x v="0"/>
    <x v="0"/>
    <n v="10.827197921178"/>
    <s v="Qty / 1,000"/>
    <m/>
    <s v="Private-Lighting"/>
    <x v="0"/>
    <n v="2"/>
    <n v="1"/>
    <s v="Lighting"/>
    <n v="0.97902139861649395"/>
    <n v="0.93591656730105399"/>
    <n v="4911.2931538657904"/>
    <n v="0.839663163853544"/>
    <n v="0.71"/>
    <n v="3487.0181392447098"/>
    <n v="0.59616084633601596"/>
    <n v="4618"/>
    <n v="1.02"/>
    <n v="1.04"/>
    <n v="1.2E-2"/>
    <n v="0.81"/>
    <n v="15.158077089649201"/>
    <d v="1900-01-09T19:51:10"/>
    <n v="43380"/>
    <n v="0.99675114417562205"/>
    <n v="57.779919457244603"/>
    <n v="0"/>
    <n v="37754.635548340295"/>
  </r>
  <r>
    <s v="STND-61883"/>
    <s v="Chicago Dial Indicator Co."/>
    <s v="Chicago Dial Indicator - 1372 Redeker Rd - Des Plaines"/>
    <x v="62"/>
    <s v="Indoor Lighting"/>
    <x v="10"/>
    <n v="0"/>
    <n v="14300.653"/>
    <n v="2.5575260000000002"/>
    <x v="0"/>
    <x v="0"/>
    <n v="10.827197921178"/>
    <s v="Qty / 1,000"/>
    <m/>
    <s v="Private-Lighting"/>
    <x v="0"/>
    <n v="2"/>
    <n v="1"/>
    <s v="Lighting"/>
    <n v="0.97902139861649395"/>
    <n v="0.93591656730105399"/>
    <n v="14000.645301189201"/>
    <n v="2.3936309547031902"/>
    <n v="0.71"/>
    <n v="9940.4581638442996"/>
    <n v="1.6994779778392699"/>
    <n v="4618"/>
    <n v="1.02"/>
    <n v="1.04"/>
    <n v="1.2E-2"/>
    <n v="0.81"/>
    <n v="15.158077089649201"/>
    <d v="1900-01-09T19:51:10"/>
    <n v="43380"/>
    <n v="2.8414422539211701"/>
    <n v="164.71347413163701"/>
    <n v="0"/>
    <n v="107627.30796713187"/>
  </r>
  <r>
    <s v="STND-61883"/>
    <s v="Chicago Dial Indicator Co."/>
    <s v="Chicago Dial Indicator - 1372 Redeker Rd - Des Plaines"/>
    <x v="62"/>
    <s v="Indoor Lighting"/>
    <x v="10"/>
    <n v="0"/>
    <n v="2345.759"/>
    <n v="0.41951500000000003"/>
    <x v="0"/>
    <x v="0"/>
    <n v="10.827197921178"/>
    <s v="Qty / 1,000"/>
    <m/>
    <s v="Private-Lighting"/>
    <x v="0"/>
    <n v="2"/>
    <n v="1"/>
    <s v="Lighting"/>
    <n v="0.97902139861649395"/>
    <n v="0.93591656730105399"/>
    <n v="2296.5482569972301"/>
    <n v="0.39263103873130201"/>
    <n v="0.71"/>
    <n v="1630.5492624680301"/>
    <n v="0.27876803749922402"/>
    <n v="4618"/>
    <n v="1.02"/>
    <n v="1.04"/>
    <n v="1.2E-2"/>
    <n v="0.81"/>
    <n v="15.158077089649201"/>
    <d v="1900-01-09T19:51:10"/>
    <n v="43380"/>
    <n v="0.46608622831351099"/>
    <n v="27.018214788202702"/>
    <n v="0"/>
    <n v="17654.279584972177"/>
  </r>
  <r>
    <s v="STND-61883"/>
    <s v="Chicago Dial Indicator Co."/>
    <s v="Chicago Dial Indicator - 1372 Redeker Rd - Des Plaines"/>
    <x v="62"/>
    <s v="Indoor Lighting"/>
    <x v="10"/>
    <n v="0"/>
    <n v="6019.84"/>
    <n v="1.076587"/>
    <x v="0"/>
    <x v="0"/>
    <n v="10.827197921178"/>
    <s v="Qty / 1,000"/>
    <m/>
    <s v="Private-Lighting"/>
    <x v="0"/>
    <n v="2"/>
    <n v="1"/>
    <s v="Lighting"/>
    <n v="0.97902139861649395"/>
    <n v="0.93591656730105399"/>
    <n v="5893.55217624751"/>
    <n v="1.00759560944094"/>
    <n v="0.71"/>
    <n v="4184.4220451357296"/>
    <n v="0.715392882703067"/>
    <n v="4618"/>
    <n v="1.02"/>
    <n v="1.04"/>
    <n v="1.2E-2"/>
    <n v="0.81"/>
    <n v="15.158077089649201"/>
    <d v="1900-01-09T19:51:10"/>
    <n v="43380"/>
    <n v="1.1961011508083299"/>
    <n v="69.335907955853102"/>
    <n v="0"/>
    <n v="45305.565668424962"/>
  </r>
  <r>
    <s v="STND-61883"/>
    <s v="Chicago Dial Indicator Co."/>
    <s v="Chicago Dial Indicator - 1372 Redeker Rd - Des Plaines"/>
    <x v="62"/>
    <s v="Indoor Lighting"/>
    <x v="10"/>
    <n v="0"/>
    <n v="80321.058999999994"/>
    <n v="14.364604999999999"/>
    <x v="0"/>
    <x v="0"/>
    <n v="10.827197921178"/>
    <s v="Qty / 1,000"/>
    <m/>
    <s v="Private-Lighting"/>
    <x v="0"/>
    <n v="2"/>
    <n v="1"/>
    <s v="Lighting"/>
    <n v="0.97902139861649395"/>
    <n v="0.93591656730105399"/>
    <n v="78636.035520537902"/>
    <n v="13.4440718022356"/>
    <n v="0.71"/>
    <n v="55831.585219581902"/>
    <n v="9.5452909795872394"/>
    <n v="4618"/>
    <n v="1.02"/>
    <n v="1.04"/>
    <n v="1.2E-2"/>
    <n v="0.81"/>
    <n v="15.158077089649201"/>
    <d v="1900-01-09T19:51:10"/>
    <n v="43380"/>
    <n v="15.959249527820001"/>
    <n v="925.12982965338699"/>
    <n v="0"/>
    <n v="604499.62342552945"/>
  </r>
  <r>
    <s v="STND-61883"/>
    <s v="Chicago Dial Indicator Co."/>
    <s v="Chicago Dial Indicator - 1372 Redeker Rd - Des Plaines"/>
    <x v="62"/>
    <s v="Indoor Lighting"/>
    <x v="10"/>
    <n v="0"/>
    <n v="254.35900000000001"/>
    <n v="4.5490000000000003E-2"/>
    <x v="0"/>
    <x v="0"/>
    <n v="10.827197921178"/>
    <s v="Qty / 1,000"/>
    <m/>
    <s v="Private-Lighting"/>
    <x v="0"/>
    <n v="2"/>
    <n v="1"/>
    <s v="Lighting"/>
    <n v="0.97902139861649395"/>
    <n v="0.93591656730105399"/>
    <n v="249.02290393069299"/>
    <n v="4.2574844646524897E-2"/>
    <n v="0.71"/>
    <n v="176.80626179079201"/>
    <n v="3.0228139699032701E-2"/>
    <n v="4618"/>
    <n v="1.02"/>
    <n v="1.04"/>
    <n v="1.2E-2"/>
    <n v="0.81"/>
    <n v="15.158077089649201"/>
    <d v="1900-01-09T19:51:10"/>
    <n v="43380"/>
    <n v="5.05399390390847E-2"/>
    <n v="2.9296812227140299"/>
    <n v="0"/>
    <n v="1914.3163901125165"/>
  </r>
  <r>
    <s v="STND-61884"/>
    <s v="Fabrik Molded Plastics"/>
    <s v="Fabrik Molded Plastics - Plant 2 - 1515 Miller Parkway - McHenry"/>
    <x v="62"/>
    <s v="Indoor Lighting"/>
    <x v="10"/>
    <n v="0"/>
    <n v="16900.772000000001"/>
    <n v="3.0225309999999999"/>
    <x v="0"/>
    <x v="0"/>
    <n v="10.827197921178"/>
    <s v="Qty / 1,000"/>
    <m/>
    <s v="Private-Lighting"/>
    <x v="0"/>
    <n v="3"/>
    <n v="1"/>
    <s v="Lighting"/>
    <n v="0.91633259480590001"/>
    <n v="1.30467645558681"/>
    <n v="15486.7282609829"/>
    <n v="3.9434250319812501"/>
    <n v="0.71"/>
    <n v="10995.577065297901"/>
    <n v="2.7998317727066802"/>
    <n v="4618"/>
    <n v="1.02"/>
    <n v="1.04"/>
    <n v="1.2E-2"/>
    <n v="0.81"/>
    <n v="15.158077089649201"/>
    <d v="1900-01-09T19:51:10"/>
    <n v="43447"/>
    <n v="4.6811788128932204"/>
    <n v="182.19680307038701"/>
    <n v="0"/>
    <n v="119051.28914354592"/>
  </r>
  <r>
    <s v="STND-61884"/>
    <s v="Fabrik Molded Plastics"/>
    <s v="Fabrik Molded Plastics - Plant 2 - 1515 Miller Parkway - McHenry"/>
    <x v="7"/>
    <s v="Indoor Lighting"/>
    <x v="10"/>
    <n v="0"/>
    <n v="832.03800000000001"/>
    <n v="0.50519000000000003"/>
    <x v="0"/>
    <x v="0"/>
    <n v="8"/>
    <s v="Qty / 1,000"/>
    <m/>
    <s v="Private-Lighting"/>
    <x v="0"/>
    <n v="3"/>
    <n v="1"/>
    <s v="Lighting"/>
    <n v="0.91633259480590001"/>
    <n v="1.30467645558681"/>
    <n v="762.42353951711095"/>
    <n v="0.65910949859789902"/>
    <n v="0.71"/>
    <n v="541.32071305714896"/>
    <n v="0.46796774400450802"/>
    <n v="4618"/>
    <n v="1.02"/>
    <n v="1.04"/>
    <n v="1.2E-2"/>
    <n v="0.81"/>
    <n v="15.158077089649201"/>
    <d v="1900-01-09T19:51:10"/>
    <n v="43447"/>
    <n v="0.96024111101092502"/>
    <n v="8.9696887002013099"/>
    <n v="0"/>
    <n v="4330.5657044571917"/>
  </r>
  <r>
    <s v="STND-61885"/>
    <s v="Loyola University of Chicago"/>
    <s v="Loyola University - 6333 N Winthrop Ave - Chicago"/>
    <x v="12"/>
    <s v="Variable Speed Drives"/>
    <x v="3"/>
    <n v="0"/>
    <n v="39486.010999999999"/>
    <n v="2.216971"/>
    <x v="6"/>
    <x v="0"/>
    <n v="15"/>
    <s v="ΔkWpeak"/>
    <m/>
    <s v="Private-Non-Lighting"/>
    <x v="2"/>
    <n v="3"/>
    <n v="1"/>
    <s v="Non-Lighting"/>
    <n v="0.98952339343681495"/>
    <n v="0.43468415683807998"/>
    <n v="39072.331598003402"/>
    <n v="0.96368216986947597"/>
    <n v="0.7"/>
    <n v="27350.6321186024"/>
    <n v="0.67457751890863304"/>
    <n v="3395"/>
    <n v="1.06"/>
    <n v="1.39"/>
    <n v="0.02"/>
    <n v="0.63"/>
    <n v="20.618556701030901"/>
    <d v="1900-01-13T17:27:39"/>
    <n v="43393"/>
    <n v="0.96368216986947597"/>
    <n v="0"/>
    <n v="0"/>
    <n v="410259.481779036"/>
  </r>
  <r>
    <s v="STND-61885"/>
    <s v="Loyola University of Chicago"/>
    <s v="Loyola University - 6333 N Winthrop Ave - Chicago"/>
    <x v="12"/>
    <s v="Variable Speed Drives"/>
    <x v="3"/>
    <n v="0"/>
    <n v="3865.7629999999999"/>
    <n v="0.33179199999999998"/>
    <x v="6"/>
    <x v="0"/>
    <n v="15"/>
    <s v="ΔkWpeak"/>
    <m/>
    <s v="Private-Non-Lighting"/>
    <x v="2"/>
    <n v="3"/>
    <n v="1"/>
    <s v="Non-Lighting"/>
    <n v="0.98952339343681495"/>
    <n v="0.43468415683807998"/>
    <n v="3825.2629219824798"/>
    <n v="0.14422472576562001"/>
    <n v="0.7"/>
    <n v="2677.6840453877398"/>
    <n v="0.100957308035934"/>
    <n v="3395"/>
    <n v="1.06"/>
    <n v="1.39"/>
    <n v="0.02"/>
    <n v="0.63"/>
    <n v="20.618556701030901"/>
    <d v="1900-01-13T17:27:39"/>
    <n v="43393"/>
    <n v="0.14422472576562001"/>
    <n v="0"/>
    <n v="0"/>
    <n v="40165.2606808161"/>
  </r>
  <r>
    <s v="STND-61885"/>
    <s v="Loyola University of Chicago"/>
    <s v="Loyola University - 6333 N Winthrop Ave - Chicago"/>
    <x v="12"/>
    <s v="Variable Speed Drives"/>
    <x v="3"/>
    <n v="0"/>
    <n v="23691.607"/>
    <n v="1.330182"/>
    <x v="6"/>
    <x v="0"/>
    <n v="15"/>
    <s v="ΔkWpeak"/>
    <m/>
    <s v="Private-Non-Lighting"/>
    <x v="2"/>
    <n v="3"/>
    <n v="1"/>
    <s v="Non-Lighting"/>
    <n v="0.98952339343681495"/>
    <n v="0.43468415683807998"/>
    <n v="23443.3993546114"/>
    <n v="0.57820904111119198"/>
    <n v="0.7"/>
    <n v="16410.379548228"/>
    <n v="0.40474632877783401"/>
    <n v="3395"/>
    <n v="1.06"/>
    <n v="1.39"/>
    <n v="0.02"/>
    <n v="0.63"/>
    <n v="20.618556701030901"/>
    <d v="1900-01-13T17:27:39"/>
    <n v="43393"/>
    <n v="0.57820904111119198"/>
    <n v="0"/>
    <n v="0"/>
    <n v="246155.69322342001"/>
  </r>
  <r>
    <s v="STND-61885"/>
    <s v="Loyola University of Chicago"/>
    <s v="Loyola University - 6333 N Winthrop Ave - Chicago"/>
    <x v="12"/>
    <s v="Variable Speed Drives"/>
    <x v="3"/>
    <n v="0"/>
    <n v="13162.004000000001"/>
    <n v="0.73899000000000004"/>
    <x v="6"/>
    <x v="0"/>
    <n v="15"/>
    <s v="ΔkWpeak"/>
    <m/>
    <s v="Private-Non-Lighting"/>
    <x v="2"/>
    <n v="3"/>
    <n v="1"/>
    <s v="Non-Lighting"/>
    <n v="0.98952339343681495"/>
    <n v="0.43468415683807998"/>
    <n v="13024.1108625089"/>
    <n v="0.32122724506177303"/>
    <n v="0.7"/>
    <n v="9116.8776037562493"/>
    <n v="0.224859071543241"/>
    <n v="3395"/>
    <n v="1.06"/>
    <n v="1.39"/>
    <n v="0.02"/>
    <n v="0.63"/>
    <n v="20.618556701030901"/>
    <d v="1900-01-13T17:27:39"/>
    <n v="43393"/>
    <n v="0.32122724506177303"/>
    <n v="0"/>
    <n v="0"/>
    <n v="136753.16405634372"/>
  </r>
  <r>
    <s v="STND-61886"/>
    <s v="Eastgate Manor of Algonquin, LLC"/>
    <s v="Eastgate Manor - 101 Eastgate Dr - Algonquin"/>
    <x v="1"/>
    <s v="Outdoor &amp; Garage Lighting"/>
    <x v="1"/>
    <n v="0"/>
    <n v="2667.232"/>
    <n v="0"/>
    <x v="0"/>
    <x v="0"/>
    <n v="10.1978380583316"/>
    <s v="Qty / 1,000"/>
    <m/>
    <s v="Private-Lighting"/>
    <x v="0"/>
    <n v="3"/>
    <n v="1"/>
    <s v="Lighting"/>
    <n v="0.91633259480590001"/>
    <n v="1.30467645558681"/>
    <n v="2444.07161950933"/>
    <n v="0"/>
    <n v="0.71"/>
    <n v="1735.2908498516199"/>
    <n v="0"/>
    <n v="4903"/>
    <n v="1"/>
    <n v="1"/>
    <n v="0"/>
    <n v="0"/>
    <n v="14.276973281664301"/>
    <d v="1900-01-09T04:44:53"/>
    <n v="43348"/>
    <n v="0"/>
    <n v="0"/>
    <n v="0"/>
    <n v="17696.215070891434"/>
  </r>
  <r>
    <s v="STND-61886"/>
    <s v="Eastgate Manor of Algonquin, LLC"/>
    <s v="Eastgate Manor - 101 Eastgate Dr - Algonquin"/>
    <x v="1"/>
    <s v="Outdoor &amp; Garage Lighting"/>
    <x v="1"/>
    <n v="0"/>
    <n v="4628.4319999999998"/>
    <n v="0"/>
    <x v="0"/>
    <x v="0"/>
    <n v="10.1978380583316"/>
    <s v="Qty / 1,000"/>
    <m/>
    <s v="Private-Lighting"/>
    <x v="0"/>
    <n v="3"/>
    <n v="1"/>
    <s v="Lighting"/>
    <n v="0.91633259480590001"/>
    <n v="1.30467645558681"/>
    <n v="4241.1831044426599"/>
    <n v="0"/>
    <n v="0.71"/>
    <n v="3011.2400041542901"/>
    <n v="0"/>
    <n v="4903"/>
    <n v="1"/>
    <n v="1"/>
    <n v="0"/>
    <n v="0"/>
    <n v="14.276973281664301"/>
    <d v="1900-01-09T04:44:53"/>
    <n v="43348"/>
    <n v="0"/>
    <n v="0"/>
    <n v="0"/>
    <n v="30708.137917135224"/>
  </r>
  <r>
    <s v="STND-61886"/>
    <s v="Eastgate Manor of Algonquin, LLC"/>
    <s v="Eastgate Manor - 101 Eastgate Dr - Algonquin"/>
    <x v="1"/>
    <s v="Outdoor &amp; Garage Lighting"/>
    <x v="1"/>
    <n v="0"/>
    <n v="1833.722"/>
    <n v="0"/>
    <x v="0"/>
    <x v="0"/>
    <n v="10.1978380583316"/>
    <s v="Qty / 1,000"/>
    <m/>
    <s v="Private-Lighting"/>
    <x v="0"/>
    <n v="3"/>
    <n v="1"/>
    <s v="Lighting"/>
    <n v="0.91633259480590001"/>
    <n v="1.30467645558681"/>
    <n v="1680.2992384126601"/>
    <n v="0"/>
    <n v="0.71"/>
    <n v="1193.0124592729901"/>
    <n v="0"/>
    <n v="4903"/>
    <n v="1"/>
    <n v="1"/>
    <n v="0"/>
    <n v="0"/>
    <n v="14.276973281664301"/>
    <d v="1900-01-09T04:44:53"/>
    <n v="43348"/>
    <n v="0"/>
    <n v="0"/>
    <n v="0"/>
    <n v="12166.147861237876"/>
  </r>
  <r>
    <s v="STND-61887"/>
    <s v="Vesuvius USA Corporation"/>
    <s v="Vesuvius - 333 State St - Chicago Heights"/>
    <x v="0"/>
    <s v="Indoor Lighting"/>
    <x v="10"/>
    <n v="0"/>
    <n v="16754.751"/>
    <n v="2.9964170000000001"/>
    <x v="0"/>
    <x v="0"/>
    <n v="10.827197921178"/>
    <s v="Qty / 1,000"/>
    <m/>
    <s v="Private-Lighting"/>
    <x v="0"/>
    <n v="3"/>
    <n v="1"/>
    <s v="Lighting"/>
    <n v="0.91633259480590001"/>
    <n v="1.30467645558681"/>
    <n v="15352.9244591567"/>
    <n v="3.9093547110200499"/>
    <n v="0.71"/>
    <n v="10900.5763660013"/>
    <n v="2.7756418448242401"/>
    <n v="4618"/>
    <n v="1.02"/>
    <n v="1.04"/>
    <n v="1.2E-2"/>
    <n v="0.81"/>
    <n v="15.158077089649201"/>
    <d v="1900-01-09T19:51:10"/>
    <n v="43447"/>
    <n v="4.6407344622745201"/>
    <n v="180.62264069596199"/>
    <n v="0"/>
    <n v="118022.6977696113"/>
  </r>
  <r>
    <s v="STND-61887"/>
    <s v="Vesuvius USA Corporation"/>
    <s v="Vesuvius - 333 State St - Chicago Heights"/>
    <x v="0"/>
    <s v="Indoor Lighting"/>
    <x v="10"/>
    <n v="0"/>
    <n v="10235.611999999999"/>
    <n v="1.830535"/>
    <x v="0"/>
    <x v="0"/>
    <n v="10.827197921178"/>
    <s v="Qty / 1,000"/>
    <m/>
    <s v="Private-Lighting"/>
    <x v="0"/>
    <n v="3"/>
    <n v="1"/>
    <s v="Lighting"/>
    <n v="0.91633259480590001"/>
    <n v="1.30467645558681"/>
    <n v="9379.2249033863991"/>
    <n v="2.3882559156275902"/>
    <n v="0.71"/>
    <n v="6659.2496814043498"/>
    <n v="1.69566170009559"/>
    <n v="4618"/>
    <n v="1.02"/>
    <n v="1.04"/>
    <n v="1.2E-2"/>
    <n v="0.81"/>
    <n v="15.158077089649201"/>
    <d v="1900-01-09T19:51:10"/>
    <n v="43447"/>
    <n v="2.83506162823788"/>
    <n v="110.34382239278099"/>
    <n v="0"/>
    <n v="72101.014307106438"/>
  </r>
  <r>
    <s v="STND-61887"/>
    <s v="Vesuvius USA Corporation"/>
    <s v="Vesuvius - 333 State St - Chicago Heights"/>
    <x v="0"/>
    <s v="Indoor Lighting"/>
    <x v="10"/>
    <n v="0"/>
    <n v="-692.423"/>
    <n v="-0.123833"/>
    <x v="0"/>
    <x v="0"/>
    <n v="10.827197921178"/>
    <s v="Qty / 1,000"/>
    <m/>
    <s v="Private-Lighting"/>
    <x v="0"/>
    <n v="3"/>
    <n v="1"/>
    <s v="Lighting"/>
    <n v="0.91633259480590001"/>
    <n v="1.30467645558681"/>
    <n v="-634.48976429328604"/>
    <n v="-0.161561999524681"/>
    <n v="0.71"/>
    <n v="-450.48773264823302"/>
    <n v="-0.114709019662524"/>
    <n v="4618"/>
    <n v="1.02"/>
    <n v="1.04"/>
    <n v="1.2E-2"/>
    <n v="0.81"/>
    <n v="15.158077089649201"/>
    <d v="1900-01-09T19:51:10"/>
    <n v="43447"/>
    <n v="-0.19178774872350501"/>
    <n v="-7.4645854622739503"/>
    <n v="0"/>
    <n v="-4877.5198424451391"/>
  </r>
  <r>
    <s v="STND-61888"/>
    <s v="RMS Properties, Inc."/>
    <s v="RMS Properties Inc - 1206 7th St - Downers Grove"/>
    <x v="1"/>
    <s v="Outdoor &amp; Garage Lighting"/>
    <x v="1"/>
    <n v="0"/>
    <n v="229303.50399999999"/>
    <n v="0"/>
    <x v="0"/>
    <x v="0"/>
    <n v="10.1978380583316"/>
    <s v="Qty / 1,000"/>
    <m/>
    <s v="Private-Lighting"/>
    <x v="0"/>
    <n v="2"/>
    <n v="1"/>
    <s v="Lighting"/>
    <n v="0.97902139861649395"/>
    <n v="0.93591656730105399"/>
    <n v="224493.03719374299"/>
    <n v="0"/>
    <n v="0.71"/>
    <n v="159390.05640755699"/>
    <n v="0"/>
    <n v="4903"/>
    <n v="1"/>
    <n v="1"/>
    <n v="0"/>
    <n v="0"/>
    <n v="14.276973281664301"/>
    <d v="1900-01-09T04:44:53"/>
    <n v="43429"/>
    <n v="0"/>
    <n v="0"/>
    <n v="0"/>
    <n v="1625433.983352605"/>
  </r>
  <r>
    <s v="STND-61888"/>
    <s v="RMS Properties, Inc."/>
    <s v="RMS Properties Inc - 1206 7th St - Downers Grove"/>
    <x v="1"/>
    <s v="Outdoor &amp; Garage Lighting"/>
    <x v="1"/>
    <n v="0"/>
    <n v="8972.49"/>
    <n v="0"/>
    <x v="0"/>
    <x v="0"/>
    <n v="10.1978380583316"/>
    <s v="Qty / 1,000"/>
    <m/>
    <s v="Private-Lighting"/>
    <x v="0"/>
    <n v="2"/>
    <n v="1"/>
    <s v="Lighting"/>
    <n v="0.97902139861649395"/>
    <n v="0.93591656730105399"/>
    <n v="8784.2597088724997"/>
    <n v="0"/>
    <n v="0.71"/>
    <n v="6236.8243932994801"/>
    <n v="0"/>
    <n v="4903"/>
    <n v="1"/>
    <n v="1"/>
    <n v="0"/>
    <n v="0"/>
    <n v="14.276973281664301"/>
    <d v="1900-01-09T04:44:53"/>
    <n v="43429"/>
    <n v="0"/>
    <n v="0"/>
    <n v="0"/>
    <n v="63602.125161120326"/>
  </r>
  <r>
    <s v="STND-61888"/>
    <s v="RMS Properties, Inc."/>
    <s v="RMS Properties Inc - 1206 7th St - Downers Grove"/>
    <x v="1"/>
    <s v="Outdoor &amp; Garage Lighting"/>
    <x v="1"/>
    <n v="0"/>
    <n v="6668.08"/>
    <n v="0"/>
    <x v="0"/>
    <x v="0"/>
    <n v="10.1978380583316"/>
    <s v="Qty / 1,000"/>
    <m/>
    <s v="Private-Lighting"/>
    <x v="0"/>
    <n v="2"/>
    <n v="1"/>
    <s v="Lighting"/>
    <n v="0.97902139861649395"/>
    <n v="0.93591656730105399"/>
    <n v="6528.1930076866702"/>
    <n v="0"/>
    <n v="0.71"/>
    <n v="4635.0170354575303"/>
    <n v="0"/>
    <n v="4903"/>
    <n v="1"/>
    <n v="1"/>
    <n v="0"/>
    <n v="0"/>
    <n v="14.276973281664301"/>
    <d v="1900-01-09T04:44:53"/>
    <n v="43429"/>
    <n v="0"/>
    <n v="0"/>
    <n v="0"/>
    <n v="47267.15312520411"/>
  </r>
  <r>
    <s v="STND-61889"/>
    <s v="The TJX Companies, Inc."/>
    <s v="TJX Companies, Inc - 352 Randall Rd - South Elgin"/>
    <x v="0"/>
    <s v="Indoor Lighting"/>
    <x v="14"/>
    <n v="0"/>
    <n v="1063.5250000000001"/>
    <n v="0.21248900000000001"/>
    <x v="0"/>
    <x v="0"/>
    <n v="12.215978499877799"/>
    <s v="Qty / 1,000"/>
    <m/>
    <s v="Private-Lighting"/>
    <x v="0"/>
    <n v="3"/>
    <n v="1"/>
    <s v="Lighting"/>
    <n v="0.91633259480590001"/>
    <n v="1.30467645558681"/>
    <n v="974.54262289094504"/>
    <n v="0.27722939537118502"/>
    <n v="0.71"/>
    <n v="691.92526225257097"/>
    <n v="0.196832870713541"/>
    <n v="4093"/>
    <n v="1.1200000000000001"/>
    <n v="1.29"/>
    <n v="1.9E-2"/>
    <n v="0.71"/>
    <n v="17.102369899829"/>
    <d v="1900-01-11T05:11:01"/>
    <n v="43412"/>
    <n v="0.30268522259109598"/>
    <n v="16.532419495471402"/>
    <n v="0"/>
    <n v="8452.5441271997151"/>
  </r>
  <r>
    <s v="STND-61889"/>
    <s v="The TJX Companies, Inc."/>
    <s v="TJX Companies, Inc - 352 Randall Rd - South Elgin"/>
    <x v="62"/>
    <s v="Indoor Lighting"/>
    <x v="14"/>
    <n v="0"/>
    <n v="403.40600000000001"/>
    <n v="8.0599000000000004E-2"/>
    <x v="0"/>
    <x v="0"/>
    <n v="12.215978499877799"/>
    <s v="Qty / 1,000"/>
    <m/>
    <s v="Private-Lighting"/>
    <x v="0"/>
    <n v="3"/>
    <n v="1"/>
    <s v="Lighting"/>
    <n v="0.91633259480590001"/>
    <n v="1.30467645558681"/>
    <n v="369.654066740269"/>
    <n v="0.105155617643841"/>
    <n v="0.71"/>
    <n v="262.45438738559102"/>
    <n v="7.4660488527127103E-2"/>
    <n v="4093"/>
    <n v="1.1200000000000001"/>
    <n v="1.29"/>
    <n v="1.9E-2"/>
    <n v="0.71"/>
    <n v="17.102369899829"/>
    <d v="1900-01-11T05:11:01"/>
    <n v="43412"/>
    <n v="0.114811243196682"/>
    <n v="6.2709172036295602"/>
    <n v="0"/>
    <n v="3206.1371535009789"/>
  </r>
  <r>
    <s v="STND-61889"/>
    <s v="The TJX Companies, Inc."/>
    <s v="TJX Companies, Inc - 352 Randall Rd - South Elgin"/>
    <x v="62"/>
    <s v="Indoor Lighting"/>
    <x v="14"/>
    <n v="0"/>
    <n v="90009.982000000004"/>
    <n v="17.983696999999999"/>
    <x v="0"/>
    <x v="0"/>
    <n v="12.215978499877799"/>
    <s v="Qty / 1,000"/>
    <m/>
    <s v="Private-Lighting"/>
    <x v="0"/>
    <n v="3"/>
    <n v="1"/>
    <s v="Lighting"/>
    <n v="0.91633259480590001"/>
    <n v="1.30467645558681"/>
    <n v="82479.0803644923"/>
    <n v="23.462906060307098"/>
    <n v="0.71"/>
    <n v="58560.147058789596"/>
    <n v="16.658663302817999"/>
    <n v="4093"/>
    <n v="1.1200000000000001"/>
    <n v="1.29"/>
    <n v="1.9E-2"/>
    <n v="0.71"/>
    <n v="17.102369899829"/>
    <d v="1900-01-11T05:11:01"/>
    <n v="43412"/>
    <n v="25.617322917684302"/>
    <n v="1399.1986847547801"/>
    <n v="0"/>
    <n v="715369.49741985591"/>
  </r>
  <r>
    <s v="STND-61889"/>
    <s v="The TJX Companies, Inc."/>
    <s v="TJX Companies, Inc - 352 Randall Rd - South Elgin"/>
    <x v="62"/>
    <s v="Indoor Lighting"/>
    <x v="14"/>
    <n v="0"/>
    <n v="10754.439"/>
    <n v="2.148701"/>
    <x v="0"/>
    <x v="0"/>
    <n v="12.215978499877799"/>
    <s v="Qty / 1,000"/>
    <m/>
    <s v="Private-Lighting"/>
    <x v="0"/>
    <n v="3"/>
    <n v="1"/>
    <s v="Lighting"/>
    <n v="0.91633259480590001"/>
    <n v="1.30467645558681"/>
    <n v="9854.6429945517702"/>
    <n v="2.8033596047958298"/>
    <n v="0.71"/>
    <n v="6996.7965261317504"/>
    <n v="1.99038531940504"/>
    <n v="4093"/>
    <n v="1.1200000000000001"/>
    <n v="1.29"/>
    <n v="1.9E-2"/>
    <n v="0.71"/>
    <n v="17.102369899829"/>
    <d v="1900-01-11T05:11:01"/>
    <n v="43412"/>
    <n v="3.0607703950167302"/>
    <n v="167.17697937186"/>
    <n v="0"/>
    <n v="85472.71593124514"/>
  </r>
  <r>
    <s v="STND-61889"/>
    <s v="The TJX Companies, Inc."/>
    <s v="TJX Companies, Inc - 352 Randall Rd - South Elgin"/>
    <x v="7"/>
    <s v="Indoor Lighting"/>
    <x v="14"/>
    <n v="0"/>
    <n v="1633.7950000000001"/>
    <n v="1.0727640000000001"/>
    <x v="0"/>
    <x v="0"/>
    <n v="8"/>
    <s v="Qty / 1,000"/>
    <m/>
    <s v="Private-Lighting"/>
    <x v="0"/>
    <n v="3"/>
    <n v="1"/>
    <s v="Lighting"/>
    <n v="0.91633259480590001"/>
    <n v="1.30467645558681"/>
    <n v="1497.0996117309101"/>
    <n v="1.39960993320112"/>
    <n v="0.71"/>
    <n v="1062.94072432894"/>
    <n v="0.99372305257279903"/>
    <n v="4093"/>
    <n v="1.1200000000000001"/>
    <n v="1.29"/>
    <n v="1.9E-2"/>
    <n v="0.71"/>
    <n v="17.102369899829"/>
    <d v="1900-01-11T05:11:01"/>
    <n v="43412"/>
    <n v="1.9374445365464099"/>
    <n v="25.397225556149301"/>
    <n v="0"/>
    <n v="8503.5257946315196"/>
  </r>
  <r>
    <s v="STND-61890"/>
    <s v="Wrigleyville Sports Inc"/>
    <s v="Wrigleyville Sports - 101 Eastern Ave - Bensenville"/>
    <x v="0"/>
    <s v="Indoor Lighting"/>
    <x v="6"/>
    <n v="0"/>
    <n v="9505.2669999999998"/>
    <n v="2.1373440000000001"/>
    <x v="0"/>
    <x v="0"/>
    <n v="15"/>
    <s v="Qty / 1,000"/>
    <m/>
    <s v="Private-Lighting"/>
    <x v="0"/>
    <n v="3"/>
    <n v="1"/>
    <s v="Lighting"/>
    <n v="0.91633259480590001"/>
    <n v="1.30467645558681"/>
    <n v="8709.9859744328896"/>
    <n v="2.7885423942897298"/>
    <n v="0.71"/>
    <n v="6184.0900418473502"/>
    <n v="1.9798650999457099"/>
    <n v="2885"/>
    <n v="1.165"/>
    <n v="1.3779999999999999"/>
    <n v="2.5499999999999998E-2"/>
    <n v="0.55000000000000004"/>
    <n v="24.263431542460999"/>
    <d v="1900-01-16T07:56:40"/>
    <n v="43350"/>
    <n v="3.6793012195404802"/>
    <n v="190.647761672136"/>
    <n v="0"/>
    <n v="92761.350627710257"/>
  </r>
  <r>
    <s v="STND-61891"/>
    <s v="Volvo Group North America, LLC"/>
    <s v="Volvo Truck - 3900 Rock Creek Blvd - Joliet"/>
    <x v="0"/>
    <s v="Indoor Lighting"/>
    <x v="8"/>
    <n v="0"/>
    <n v="43581.987999999998"/>
    <n v="6.8972939999999996"/>
    <x v="0"/>
    <x v="0"/>
    <n v="9.5383441434566993"/>
    <s v="Qty / 1,000"/>
    <m/>
    <s v="Private-Lighting"/>
    <x v="0"/>
    <n v="2"/>
    <n v="1"/>
    <s v="Lighting"/>
    <n v="0.97902139861649395"/>
    <n v="0.93591656730105399"/>
    <n v="42667.6988462472"/>
    <n v="6.45529172414615"/>
    <n v="0.71"/>
    <n v="30294.0661808355"/>
    <n v="4.5832571241437696"/>
    <n v="5242"/>
    <n v="1"/>
    <n v="1.22"/>
    <n v="1.0999999999999999E-2"/>
    <n v="0.68"/>
    <n v="13.3536818008394"/>
    <d v="1900-01-08T12:55:13"/>
    <n v="43408"/>
    <n v="7.78120988927936"/>
    <n v="469.34468730871998"/>
    <n v="0"/>
    <n v="288955.22873746196"/>
  </r>
  <r>
    <s v="STND-61891"/>
    <s v="Volvo Group North America, LLC"/>
    <s v="Volvo Truck - 3900 Rock Creek Blvd - Joliet"/>
    <x v="0"/>
    <s v="Indoor Lighting"/>
    <x v="8"/>
    <n v="0"/>
    <n v="210434.848"/>
    <n v="33.303462000000003"/>
    <x v="0"/>
    <x v="0"/>
    <n v="9.5383441434566993"/>
    <s v="Qty / 1,000"/>
    <m/>
    <s v="Private-Lighting"/>
    <x v="0"/>
    <n v="2"/>
    <n v="1"/>
    <s v="Lighting"/>
    <n v="0.97902139861649395"/>
    <n v="0.93591656730105399"/>
    <n v="206020.21920660901"/>
    <n v="31.169261834281102"/>
    <n v="0.71"/>
    <n v="146274.35563669301"/>
    <n v="22.130175902339602"/>
    <n v="5242"/>
    <n v="1"/>
    <n v="1.22"/>
    <n v="1.0999999999999999E-2"/>
    <n v="0.68"/>
    <n v="13.3536818008394"/>
    <d v="1900-01-08T12:55:13"/>
    <n v="43408"/>
    <n v="37.571434226471901"/>
    <n v="2266.2224112726999"/>
    <n v="0"/>
    <n v="1395215.1434251533"/>
  </r>
  <r>
    <s v="STND-61891"/>
    <s v="Volvo Group North America, LLC"/>
    <s v="Volvo Truck - 3900 Rock Creek Blvd - Joliet"/>
    <x v="7"/>
    <s v="Indoor Lighting"/>
    <x v="8"/>
    <n v="0"/>
    <n v="53155.137999999999"/>
    <n v="27.319496999999998"/>
    <x v="0"/>
    <x v="0"/>
    <n v="8"/>
    <s v="Qty / 1,000"/>
    <m/>
    <s v="Private-Lighting"/>
    <x v="0"/>
    <n v="2"/>
    <n v="1"/>
    <s v="Lighting"/>
    <n v="0.97902139861649395"/>
    <n v="0.93591656730105399"/>
    <n v="52040.017548412703"/>
    <n v="25.568769852631402"/>
    <n v="0.71"/>
    <n v="36948.412459373001"/>
    <n v="18.153826595368301"/>
    <n v="5242"/>
    <n v="1"/>
    <n v="1.22"/>
    <n v="1.0999999999999999E-2"/>
    <n v="0.68"/>
    <n v="13.3536818008394"/>
    <d v="1900-01-08T12:55:13"/>
    <n v="43408"/>
    <n v="39.543411464014"/>
    <n v="572.44019303254004"/>
    <n v="0"/>
    <n v="295587.29967498401"/>
  </r>
  <r>
    <s v="STND-61892"/>
    <s v="Rockford Molded Products, Inc."/>
    <s v="Rockford Molded Products Inc - 5600 Pike Rd - Loves Park"/>
    <x v="11"/>
    <s v="Industrial"/>
    <x v="10"/>
    <n v="0"/>
    <n v="53730"/>
    <n v="8.6129999999999995"/>
    <x v="4"/>
    <x v="0"/>
    <n v="20"/>
    <s v="ΔkWpeak / CF"/>
    <n v="1"/>
    <s v="Private-Non-Lighting"/>
    <x v="2"/>
    <n v="3"/>
    <n v="1"/>
    <s v="Non-Lighting"/>
    <n v="0.98952339343681495"/>
    <n v="0.43468415683807998"/>
    <n v="53167.091929360096"/>
    <n v="3.7439346428463902"/>
    <n v="0.7"/>
    <n v="37216.964350552102"/>
    <n v="2.6207542499924701"/>
    <n v="4618"/>
    <n v="1.02"/>
    <n v="1.04"/>
    <n v="1.2E-2"/>
    <n v="0.81"/>
    <n v="15.158077089649201"/>
    <d v="1900-01-09T19:51:10"/>
    <n v="43378"/>
    <n v="3.7439346428463902"/>
    <n v="0"/>
    <n v="0"/>
    <n v="744339.287011042"/>
  </r>
  <r>
    <s v="STND-61893"/>
    <s v="MacLean Senior Industries LLC"/>
    <s v="MacLean Senior Industries Inc - 610 Pond Dr - Wood Dale"/>
    <x v="0"/>
    <s v="Indoor Lighting"/>
    <x v="6"/>
    <n v="0"/>
    <n v="21754.3"/>
    <n v="3.4428399999999999"/>
    <x v="0"/>
    <x v="0"/>
    <n v="15"/>
    <s v="Qty / 1,000"/>
    <m/>
    <s v="Private-Lighting"/>
    <x v="0"/>
    <n v="3"/>
    <n v="1"/>
    <s v="Lighting"/>
    <n v="0.91633259480590001"/>
    <n v="1.30467645558681"/>
    <n v="19934.174167186"/>
    <n v="4.4917922883524799"/>
    <n v="0.71"/>
    <n v="14153.263658702001"/>
    <n v="3.1891725247302598"/>
    <n v="2885"/>
    <n v="1.165"/>
    <n v="1.3779999999999999"/>
    <n v="2.5499999999999998E-2"/>
    <n v="0.55000000000000004"/>
    <n v="24.263431542460999"/>
    <d v="1900-01-16T07:56:40"/>
    <n v="43362"/>
    <n v="5.9266292233176996"/>
    <n v="436.32741739334102"/>
    <n v="0"/>
    <n v="212298.95488053001"/>
  </r>
  <r>
    <s v="STND-61894"/>
    <s v="Hamilton Sundstrand Corporation"/>
    <s v="Hamilton Sundstrand Corporation - 4747 Harrison Ave - Rockford"/>
    <x v="0"/>
    <s v="Indoor Lighting"/>
    <x v="6"/>
    <n v="0"/>
    <n v="236095.85"/>
    <n v="53.088254999999997"/>
    <x v="0"/>
    <x v="0"/>
    <n v="15"/>
    <s v="Qty / 1,000"/>
    <m/>
    <s v="Private-Lighting"/>
    <x v="0"/>
    <n v="2"/>
    <n v="1"/>
    <s v="Lighting"/>
    <n v="0.97902139861649395"/>
    <n v="0.93591656730105399"/>
    <n v="231142.88927454999"/>
    <n v="49.686177383603003"/>
    <n v="0.71"/>
    <n v="164111.45138493"/>
    <n v="35.277185942358102"/>
    <n v="2885"/>
    <n v="1.165"/>
    <n v="1.3779999999999999"/>
    <n v="2.5499999999999998E-2"/>
    <n v="0.55000000000000004"/>
    <n v="24.263431542460999"/>
    <d v="1900-01-16T07:56:40"/>
    <n v="43443"/>
    <n v="65.557695452702205"/>
    <n v="5059.35079527985"/>
    <n v="0"/>
    <n v="2461671.77077395"/>
  </r>
  <r>
    <s v="STND-61894"/>
    <s v="Hamilton Sundstrand Corporation"/>
    <s v="Hamilton Sundstrand Corporation - 4747 Harrison Ave - Rockford"/>
    <x v="0"/>
    <s v="Indoor Lighting"/>
    <x v="6"/>
    <n v="0"/>
    <n v="0"/>
    <n v="0"/>
    <x v="0"/>
    <x v="0"/>
    <n v="15"/>
    <s v="Qty / 1,000"/>
    <m/>
    <s v="Private-Lighting"/>
    <x v="0"/>
    <n v="2"/>
    <n v="1"/>
    <s v="Lighting"/>
    <n v="0.97902139861649395"/>
    <n v="0.93591656730105399"/>
    <n v="0"/>
    <n v="0"/>
    <n v="0.71"/>
    <n v="0"/>
    <n v="0"/>
    <n v="2885"/>
    <n v="1.165"/>
    <n v="1.3779999999999999"/>
    <n v="2.5499999999999998E-2"/>
    <n v="0.55000000000000004"/>
    <n v="24.263431542460999"/>
    <d v="1900-01-16T07:56:40"/>
    <n v="43443"/>
    <n v="0"/>
    <n v="0"/>
    <n v="0"/>
    <n v="0"/>
  </r>
  <r>
    <s v="STND-61894"/>
    <s v="Hamilton Sundstrand Corporation"/>
    <s v="Hamilton Sundstrand Corporation - 4747 Harrison Ave - Rockford"/>
    <x v="0"/>
    <s v="Indoor Lighting"/>
    <x v="6"/>
    <n v="0"/>
    <n v="0"/>
    <n v="0"/>
    <x v="0"/>
    <x v="0"/>
    <n v="15"/>
    <s v="Qty / 1,000"/>
    <m/>
    <s v="Private-Lighting"/>
    <x v="0"/>
    <n v="2"/>
    <n v="1"/>
    <s v="Lighting"/>
    <n v="0.97902139861649395"/>
    <n v="0.93591656730105399"/>
    <n v="0"/>
    <n v="0"/>
    <n v="0.71"/>
    <n v="0"/>
    <n v="0"/>
    <n v="2885"/>
    <n v="1.165"/>
    <n v="1.3779999999999999"/>
    <n v="2.5499999999999998E-2"/>
    <n v="0.55000000000000004"/>
    <n v="24.263431542460999"/>
    <d v="1900-01-16T07:56:40"/>
    <n v="43443"/>
    <n v="0"/>
    <n v="0"/>
    <n v="0"/>
    <n v="0"/>
  </r>
  <r>
    <s v="STND-61894"/>
    <s v="Hamilton Sundstrand Corporation"/>
    <s v="Hamilton Sundstrand Corporation - 4747 Harrison Ave - Rockford"/>
    <x v="7"/>
    <s v="Indoor Lighting"/>
    <x v="6"/>
    <n v="0"/>
    <n v="349.96699999999998"/>
    <n v="0.23846400000000001"/>
    <x v="0"/>
    <x v="0"/>
    <n v="8"/>
    <s v="Qty / 1,000"/>
    <m/>
    <s v="Private-Lighting"/>
    <x v="0"/>
    <n v="2"/>
    <n v="1"/>
    <s v="Lighting"/>
    <n v="0.97902139861649395"/>
    <n v="0.93591656730105399"/>
    <n v="342.62518180961803"/>
    <n v="0.22318240830487801"/>
    <n v="0.71"/>
    <n v="243.263879084829"/>
    <n v="0.15845950989646401"/>
    <n v="2885"/>
    <n v="1.165"/>
    <n v="1.3779999999999999"/>
    <n v="2.5499999999999998E-2"/>
    <n v="0.55000000000000004"/>
    <n v="24.263431542460999"/>
    <d v="1900-01-16T07:56:40"/>
    <n v="43443"/>
    <n v="0.40490277268664399"/>
    <n v="7.4995211469058098"/>
    <n v="0"/>
    <n v="1946.111032678632"/>
  </r>
  <r>
    <s v="STND-61894"/>
    <s v="Hamilton Sundstrand Corporation"/>
    <s v="Hamilton Sundstrand Corporation - 4747 Harrison Ave - Rockford"/>
    <x v="34"/>
    <s v="Indoor Lighting"/>
    <x v="6"/>
    <n v="0"/>
    <n v="19736.999"/>
    <n v="10.411823999999999"/>
    <x v="0"/>
    <x v="0"/>
    <n v="8"/>
    <s v="Qty / 1,000"/>
    <m/>
    <s v="Private-Lighting"/>
    <x v="0"/>
    <n v="2"/>
    <n v="1"/>
    <s v="Lighting"/>
    <n v="0.97902139861649395"/>
    <n v="0.93591656730105399"/>
    <n v="19322.9443654723"/>
    <n v="9.7445985774227193"/>
    <n v="0.71"/>
    <n v="13719.2904994854"/>
    <n v="6.9186649899701296"/>
    <n v="2885"/>
    <n v="1.165"/>
    <n v="1.3779999999999999"/>
    <n v="2.5499999999999998E-2"/>
    <n v="0.55000000000000004"/>
    <n v="24.263431542460999"/>
    <d v="1900-01-16T07:56:40"/>
    <n v="43443"/>
    <n v="12.857367169049599"/>
    <n v="422.94856765626099"/>
    <n v="0"/>
    <n v="109754.3239958832"/>
  </r>
  <r>
    <s v="STND-61894"/>
    <s v="Hamilton Sundstrand Corporation"/>
    <s v="Hamilton Sundstrand Corporation - 4747 Harrison Ave - Rockford"/>
    <x v="47"/>
    <s v="Indoor Lighting"/>
    <x v="6"/>
    <n v="0"/>
    <n v="1381.2339999999999"/>
    <n v="1"/>
    <x v="0"/>
    <x v="0"/>
    <n v="8"/>
    <s v="Qty / 1,000"/>
    <m/>
    <s v="Private-Lighting"/>
    <x v="0"/>
    <n v="2"/>
    <n v="1"/>
    <s v="Lighting"/>
    <n v="0.97902139861649395"/>
    <n v="0.93591656730105399"/>
    <n v="1352.2576424966501"/>
    <n v="0.93591656730105399"/>
    <n v="0.71"/>
    <n v="960.10292617262405"/>
    <n v="0.66450076278374803"/>
    <n v="2885"/>
    <n v="1.165"/>
    <n v="1.3779999999999999"/>
    <n v="2.5499999999999998E-2"/>
    <n v="0.55000000000000004"/>
    <n v="24.263431542460999"/>
    <d v="1900-01-16T07:56:40"/>
    <n v="43443"/>
    <n v="1.2348813396240299"/>
    <n v="29.5987724323302"/>
    <n v="0"/>
    <n v="7680.8234093809924"/>
  </r>
  <r>
    <s v="STND-61894"/>
    <s v="Hamilton Sundstrand Corporation"/>
    <s v="Hamilton Sundstrand Corporation - 4747 Harrison Ave - Rockford"/>
    <x v="0"/>
    <s v="Indoor Lighting"/>
    <x v="6"/>
    <n v="0"/>
    <n v="-5738.2650000000003"/>
    <n v="-1.2903"/>
    <x v="0"/>
    <x v="0"/>
    <n v="15"/>
    <s v="Qty / 1,000"/>
    <m/>
    <s v="Private-Lighting"/>
    <x v="0"/>
    <n v="2"/>
    <n v="1"/>
    <s v="Lighting"/>
    <n v="0.97902139861649395"/>
    <n v="0.93591656730105399"/>
    <n v="-5617.88422593207"/>
    <n v="-1.20761314678855"/>
    <n v="0.71"/>
    <n v="-3988.69780041177"/>
    <n v="-0.85740533421986997"/>
    <n v="2885"/>
    <n v="1.165"/>
    <n v="1.3779999999999999"/>
    <n v="2.5499999999999998E-2"/>
    <n v="0.55000000000000004"/>
    <n v="24.263431542460999"/>
    <d v="1900-01-16T07:56:40"/>
    <n v="43443"/>
    <n v="-1.5933673925168901"/>
    <n v="-122.966564601947"/>
    <n v="0"/>
    <n v="-59830.46700617655"/>
  </r>
  <r>
    <s v="STND-61894"/>
    <s v="Hamilton Sundstrand Corporation"/>
    <s v="Hamilton Sundstrand Corporation - 4747 Harrison Ave - Rockford"/>
    <x v="0"/>
    <s v="Indoor Lighting"/>
    <x v="6"/>
    <n v="0"/>
    <n v="0"/>
    <n v="0"/>
    <x v="0"/>
    <x v="0"/>
    <n v="15"/>
    <s v="Qty / 1,000"/>
    <m/>
    <s v="Private-Lighting"/>
    <x v="0"/>
    <n v="2"/>
    <n v="1"/>
    <s v="Lighting"/>
    <n v="0.97902139861649395"/>
    <n v="0.93591656730105399"/>
    <n v="0"/>
    <n v="0"/>
    <n v="0.71"/>
    <n v="0"/>
    <n v="0"/>
    <n v="2885"/>
    <n v="1.165"/>
    <n v="1.3779999999999999"/>
    <n v="2.5499999999999998E-2"/>
    <n v="0.55000000000000004"/>
    <n v="24.263431542460999"/>
    <d v="1900-01-16T07:56:40"/>
    <n v="43443"/>
    <n v="0"/>
    <n v="0"/>
    <n v="0"/>
    <n v="0"/>
  </r>
  <r>
    <s v="STND-61894"/>
    <s v="Hamilton Sundstrand Corporation"/>
    <s v="Hamilton Sundstrand Corporation - 4747 Harrison Ave - Rockford"/>
    <x v="0"/>
    <s v="Indoor Lighting"/>
    <x v="6"/>
    <n v="0"/>
    <n v="-337.54500000000002"/>
    <n v="-7.5899999999999995E-2"/>
    <x v="0"/>
    <x v="0"/>
    <n v="15"/>
    <s v="Qty / 1,000"/>
    <m/>
    <s v="Private-Lighting"/>
    <x v="0"/>
    <n v="2"/>
    <n v="1"/>
    <s v="Lighting"/>
    <n v="0.97902139861649395"/>
    <n v="0.93591656730105399"/>
    <n v="-330.46377799600401"/>
    <n v="-7.1036067458149998E-2"/>
    <n v="0.71"/>
    <n v="-234.62928237716301"/>
    <n v="-5.0435607895286498E-2"/>
    <n v="2885"/>
    <n v="1.165"/>
    <n v="1.3779999999999999"/>
    <n v="2.5499999999999998E-2"/>
    <n v="0.55000000000000004"/>
    <n v="24.263431542460999"/>
    <d v="1900-01-16T07:56:40"/>
    <n v="43443"/>
    <n v="-9.3727493677463997E-2"/>
    <n v="-7.2333273295262703"/>
    <n v="0"/>
    <n v="-3519.4392356574454"/>
  </r>
  <r>
    <s v="STND-61895"/>
    <s v="Sterling Lumber Company, LLC"/>
    <s v="Sterling Lumber Company - 501 E 151st St - Phoenix"/>
    <x v="10"/>
    <s v="Compressed Air"/>
    <x v="10"/>
    <n v="0"/>
    <n v="181575"/>
    <n v="29.125"/>
    <x v="4"/>
    <x v="0"/>
    <n v="10"/>
    <s v="ΔkWpeak / CF"/>
    <n v="0.95"/>
    <s v="Private-Non-Lighting"/>
    <x v="2"/>
    <n v="2"/>
    <n v="1"/>
    <s v="Non-Lighting"/>
    <n v="0.76002432528749297"/>
    <n v="0.465462131779591"/>
    <n v="138001.41686407701"/>
    <n v="13.5565845880806"/>
    <n v="0.7"/>
    <n v="96600.991804853606"/>
    <n v="9.4896092116564095"/>
    <n v="4618"/>
    <n v="1.02"/>
    <n v="1.04"/>
    <n v="1.2E-2"/>
    <n v="0.81"/>
    <n v="15.158077089649201"/>
    <d v="1900-01-09T19:51:10"/>
    <n v="43426"/>
    <n v="14.2700890400848"/>
    <n v="0"/>
    <n v="0"/>
    <n v="966009.91804853606"/>
  </r>
  <r>
    <s v="STND-61895"/>
    <s v="Sterling Lumber Company, LLC"/>
    <s v="Sterling Lumber Company - 501 E 151st St - Phoenix"/>
    <x v="10"/>
    <s v="Compressed Air"/>
    <x v="10"/>
    <n v="0"/>
    <n v="145260"/>
    <n v="23.3"/>
    <x v="4"/>
    <x v="0"/>
    <n v="10"/>
    <s v="ΔkWpeak / CF"/>
    <n v="0.95"/>
    <s v="Private-Non-Lighting"/>
    <x v="2"/>
    <n v="2"/>
    <n v="1"/>
    <s v="Non-Lighting"/>
    <n v="0.76002432528749297"/>
    <n v="0.465462131779591"/>
    <n v="110401.133491261"/>
    <n v="10.8452676704645"/>
    <n v="0.7"/>
    <n v="77280.793443882896"/>
    <n v="7.5916873693251299"/>
    <n v="4618"/>
    <n v="1.02"/>
    <n v="1.04"/>
    <n v="1.2E-2"/>
    <n v="0.81"/>
    <n v="15.158077089649201"/>
    <d v="1900-01-09T19:51:10"/>
    <n v="43426"/>
    <n v="11.4160712320679"/>
    <n v="0"/>
    <n v="0"/>
    <n v="772807.93443882896"/>
  </r>
  <r>
    <s v="STND-61896"/>
    <s v="HP-555 Pierce Limited Partnership"/>
    <s v="Hamilton Partners - 555 Pierce Rd - Itasca"/>
    <x v="1"/>
    <s v="Outdoor &amp; Garage Lighting"/>
    <x v="1"/>
    <n v="0"/>
    <n v="36135.11"/>
    <n v="0"/>
    <x v="0"/>
    <x v="0"/>
    <n v="10.1978380583316"/>
    <s v="Qty / 1,000"/>
    <m/>
    <s v="Private-Lighting"/>
    <x v="0"/>
    <n v="3"/>
    <n v="1"/>
    <s v="Lighting"/>
    <n v="0.91633259480590001"/>
    <n v="1.30467645558681"/>
    <n v="33111.779109896597"/>
    <n v="0"/>
    <n v="0.71"/>
    <n v="23509.363168026601"/>
    <n v="0"/>
    <n v="4903"/>
    <n v="1"/>
    <n v="1"/>
    <n v="0"/>
    <n v="0"/>
    <n v="14.276973281664301"/>
    <d v="1900-01-09T04:44:53"/>
    <n v="43396"/>
    <n v="0"/>
    <n v="0"/>
    <n v="0"/>
    <n v="239744.67844204081"/>
  </r>
  <r>
    <s v="STND-61896"/>
    <s v="HP-555 Pierce Limited Partnership"/>
    <s v="Hamilton Partners - 555 Pierce Rd - Itasca"/>
    <x v="1"/>
    <s v="Outdoor &amp; Garage Lighting"/>
    <x v="1"/>
    <n v="0"/>
    <n v="1250.2650000000001"/>
    <n v="0"/>
    <x v="0"/>
    <x v="0"/>
    <n v="10.1978380583316"/>
    <s v="Qty / 1,000"/>
    <m/>
    <s v="Private-Lighting"/>
    <x v="0"/>
    <n v="3"/>
    <n v="1"/>
    <s v="Lighting"/>
    <n v="0.91633259480590001"/>
    <n v="1.30467645558681"/>
    <n v="1145.6585716449999"/>
    <n v="0"/>
    <n v="0.71"/>
    <n v="813.41758586794901"/>
    <n v="0"/>
    <n v="4903"/>
    <n v="1"/>
    <n v="1"/>
    <n v="0"/>
    <n v="0"/>
    <n v="14.276973281664301"/>
    <d v="1900-01-09T04:44:53"/>
    <n v="43396"/>
    <n v="0"/>
    <n v="0"/>
    <n v="0"/>
    <n v="8295.1008144803818"/>
  </r>
  <r>
    <s v="STND-61897"/>
    <s v="Consolidated High School District 230"/>
    <s v="Consolidated High School District 230 - Victor J Andrew HS - 9001 W 171st St - Tinley Park"/>
    <x v="1"/>
    <s v="Outdoor &amp; Garage Lighting"/>
    <x v="1"/>
    <n v="0"/>
    <n v="52427.779000000002"/>
    <n v="0"/>
    <x v="0"/>
    <x v="1"/>
    <n v="10.1978380583316"/>
    <s v="Qty / 1,000"/>
    <m/>
    <s v="Public-Lighting"/>
    <x v="0"/>
    <n v="3"/>
    <n v="1"/>
    <s v="Lighting"/>
    <n v="0.99829244462109001"/>
    <n v="0.987374621353864"/>
    <n v="52338.255663964301"/>
    <n v="0"/>
    <n v="0.71"/>
    <n v="37160.1615214146"/>
    <n v="0"/>
    <n v="4903"/>
    <n v="1"/>
    <n v="1"/>
    <n v="0"/>
    <n v="0"/>
    <n v="14.276973281664301"/>
    <d v="1900-01-09T04:44:53"/>
    <n v="43399"/>
    <n v="0"/>
    <n v="0"/>
    <n v="0"/>
    <n v="378953.3094168313"/>
  </r>
  <r>
    <s v="STND-61898"/>
    <s v="Polish American Association"/>
    <s v="Polish American Association - 3815 N Cicero Ave - Chicago"/>
    <x v="0"/>
    <s v="Indoor Lighting"/>
    <x v="6"/>
    <n v="0"/>
    <n v="5940.7920000000004"/>
    <n v="1.3358399999999999"/>
    <x v="0"/>
    <x v="0"/>
    <n v="15"/>
    <s v="Qty / 1,000"/>
    <m/>
    <s v="Private-Lighting"/>
    <x v="0"/>
    <n v="3"/>
    <n v="1"/>
    <s v="Lighting"/>
    <n v="0.91633259480590001"/>
    <n v="1.30467645558681"/>
    <n v="5443.74134856213"/>
    <n v="1.74283899643108"/>
    <n v="0.71"/>
    <n v="3865.0563574791099"/>
    <n v="1.23741568746607"/>
    <n v="2885"/>
    <n v="1.165"/>
    <n v="1.3779999999999999"/>
    <n v="2.5499999999999998E-2"/>
    <n v="0.55000000000000004"/>
    <n v="24.263431542460999"/>
    <d v="1900-01-16T07:56:40"/>
    <n v="43405"/>
    <n v="2.2995632622127999"/>
    <n v="119.154853552218"/>
    <n v="0"/>
    <n v="57975.84536218665"/>
  </r>
  <r>
    <s v="STND-61899"/>
    <s v="Hudson Tool &amp; Die Company"/>
    <s v="Hudson Tool &amp; Die - 3845 Carnation St - Franklin Park"/>
    <x v="0"/>
    <s v="Indoor Lighting"/>
    <x v="10"/>
    <n v="0"/>
    <n v="62647.788"/>
    <n v="11.20392"/>
    <x v="0"/>
    <x v="0"/>
    <n v="10.827197921178"/>
    <s v="Qty / 1,000"/>
    <m/>
    <s v="Private-Lighting"/>
    <x v="0"/>
    <n v="2"/>
    <n v="1"/>
    <s v="Lighting"/>
    <n v="0.97902139861649395"/>
    <n v="0.93591656730105399"/>
    <n v="61333.525027989599"/>
    <n v="10.485934346715601"/>
    <n v="0.71"/>
    <n v="43546.8027698726"/>
    <n v="7.4450133861680898"/>
    <n v="4618"/>
    <n v="1.02"/>
    <n v="1.04"/>
    <n v="1.2E-2"/>
    <n v="0.81"/>
    <n v="15.158077089649201"/>
    <d v="1900-01-09T19:51:10"/>
    <n v="43406"/>
    <n v="12.447690345104"/>
    <n v="721.57088268223004"/>
    <n v="0"/>
    <n v="471489.85242391296"/>
  </r>
  <r>
    <s v="STND-61899"/>
    <s v="Hudson Tool &amp; Die Company"/>
    <s v="Hudson Tool &amp; Die - 3845 Carnation St - Franklin Park"/>
    <x v="1"/>
    <s v="Outdoor &amp; Garage Lighting"/>
    <x v="1"/>
    <n v="0"/>
    <n v="5883.6"/>
    <n v="0"/>
    <x v="0"/>
    <x v="0"/>
    <n v="10.1978380583316"/>
    <s v="Qty / 1,000"/>
    <m/>
    <s v="Private-Lighting"/>
    <x v="0"/>
    <n v="2"/>
    <n v="1"/>
    <s v="Lighting"/>
    <n v="0.97902139861649395"/>
    <n v="0.93591656730105399"/>
    <n v="5760.1703009000003"/>
    <n v="0"/>
    <n v="0.71"/>
    <n v="4089.7209136390002"/>
    <n v="0"/>
    <n v="4903"/>
    <n v="1"/>
    <n v="1"/>
    <n v="0"/>
    <n v="0"/>
    <n v="14.276973281664301"/>
    <d v="1900-01-09T04:44:53"/>
    <n v="43406"/>
    <n v="0"/>
    <n v="0"/>
    <n v="0"/>
    <n v="41706.31158106248"/>
  </r>
  <r>
    <s v="STND-61899"/>
    <s v="Hudson Tool &amp; Die Company"/>
    <s v="Hudson Tool &amp; Die - 3845 Carnation St - Franklin Park"/>
    <x v="62"/>
    <s v="Indoor Lighting"/>
    <x v="10"/>
    <n v="0"/>
    <n v="69378.892000000007"/>
    <n v="12.40771"/>
    <x v="0"/>
    <x v="0"/>
    <n v="10.827197921178"/>
    <s v="Qty / 1,000"/>
    <m/>
    <s v="Private-Lighting"/>
    <x v="0"/>
    <n v="2"/>
    <n v="1"/>
    <s v="Lighting"/>
    <n v="0.97902139861649395"/>
    <n v="0.93591656730105399"/>
    <n v="67923.419880302696"/>
    <n v="11.612581351267"/>
    <n v="0.71"/>
    <n v="48225.628115014901"/>
    <n v="8.2449327593995392"/>
    <n v="4618"/>
    <n v="1.02"/>
    <n v="1.04"/>
    <n v="1.2E-2"/>
    <n v="0.81"/>
    <n v="15.158077089649201"/>
    <d v="1900-01-09T19:51:10"/>
    <n v="43406"/>
    <n v="13.785115564182"/>
    <n v="799.09905741532498"/>
    <n v="0"/>
    <n v="522148.42047439265"/>
  </r>
  <r>
    <s v="STND-61899"/>
    <s v="Hudson Tool &amp; Die Company"/>
    <s v="Hudson Tool &amp; Die - 3845 Carnation St - Franklin Park"/>
    <x v="62"/>
    <s v="Indoor Lighting"/>
    <x v="10"/>
    <n v="0"/>
    <n v="715.97500000000002"/>
    <n v="0.12804499999999999"/>
    <x v="0"/>
    <x v="0"/>
    <n v="10.827197921178"/>
    <s v="Qty / 1,000"/>
    <m/>
    <s v="Private-Lighting"/>
    <x v="0"/>
    <n v="2"/>
    <n v="1"/>
    <s v="Lighting"/>
    <n v="0.97902139861649395"/>
    <n v="0.93591656730105399"/>
    <n v="700.954845874444"/>
    <n v="0.119839436860063"/>
    <n v="0.71"/>
    <n v="497.67794057085501"/>
    <n v="8.5086000170644993E-2"/>
    <n v="4618"/>
    <n v="1.02"/>
    <n v="1.04"/>
    <n v="1.2E-2"/>
    <n v="0.81"/>
    <n v="15.158077089649201"/>
    <d v="1900-01-09T19:51:10"/>
    <n v="43406"/>
    <n v="0.14225954043217401"/>
    <n v="8.2465275985228708"/>
    <n v="0"/>
    <n v="5388.4575635649098"/>
  </r>
  <r>
    <s v="STND-61899"/>
    <s v="Hudson Tool &amp; Die Company"/>
    <s v="Hudson Tool &amp; Die - 3845 Carnation St - Franklin Park"/>
    <x v="62"/>
    <s v="Indoor Lighting"/>
    <x v="10"/>
    <n v="0"/>
    <n v="8591.6970000000001"/>
    <n v="1.536538"/>
    <x v="0"/>
    <x v="0"/>
    <n v="10.827197921178"/>
    <s v="Qty / 1,000"/>
    <m/>
    <s v="Private-Lighting"/>
    <x v="0"/>
    <n v="2"/>
    <n v="1"/>
    <s v="Lighting"/>
    <n v="0.97902139861649395"/>
    <n v="0.93591656730105399"/>
    <n v="8411.4552134291298"/>
    <n v="1.43807137048763"/>
    <n v="0.71"/>
    <n v="5972.1332015346798"/>
    <n v="1.02103067304621"/>
    <n v="4618"/>
    <n v="1.02"/>
    <n v="1.04"/>
    <n v="1.2E-2"/>
    <n v="0.81"/>
    <n v="15.158077089649201"/>
    <d v="1900-01-09T19:51:10"/>
    <n v="43406"/>
    <n v="1.70711226316195"/>
    <n v="98.958296628577997"/>
    <n v="0"/>
    <n v="64661.468184654397"/>
  </r>
  <r>
    <s v="STND-61899"/>
    <s v="Hudson Tool &amp; Die Company"/>
    <s v="Hudson Tool &amp; Die - 3845 Carnation St - Franklin Park"/>
    <x v="62"/>
    <s v="Indoor Lighting"/>
    <x v="10"/>
    <n v="0"/>
    <n v="659.45"/>
    <n v="0.117936"/>
    <x v="0"/>
    <x v="0"/>
    <n v="10.827197921178"/>
    <s v="Qty / 1,000"/>
    <m/>
    <s v="Private-Lighting"/>
    <x v="0"/>
    <n v="2"/>
    <n v="1"/>
    <s v="Lighting"/>
    <n v="0.97902139861649395"/>
    <n v="0.93591656730105399"/>
    <n v="645.61566131764698"/>
    <n v="0.110378256281217"/>
    <n v="0.71"/>
    <n v="458.387119535529"/>
    <n v="7.8368561959664101E-2"/>
    <n v="4618"/>
    <n v="1.02"/>
    <n v="1.04"/>
    <n v="1.2E-2"/>
    <n v="0.81"/>
    <n v="15.158077089649201"/>
    <d v="1900-01-09T19:51:10"/>
    <n v="43406"/>
    <n v="0.13102831942214699"/>
    <n v="7.5954783684429001"/>
    <n v="0"/>
    <n v="4963.048067729851"/>
  </r>
  <r>
    <s v="STND-61899"/>
    <s v="Hudson Tool &amp; Die Company"/>
    <s v="Hudson Tool &amp; Die - 3845 Carnation St - Franklin Park"/>
    <x v="27"/>
    <s v="Outdoor &amp; Garage Lighting"/>
    <x v="10"/>
    <n v="0"/>
    <n v="46.2"/>
    <n v="0"/>
    <x v="0"/>
    <x v="0"/>
    <n v="8"/>
    <s v="Qty / 1,000"/>
    <m/>
    <s v="Private-Lighting"/>
    <x v="0"/>
    <n v="2"/>
    <n v="1"/>
    <s v="Lighting"/>
    <n v="0.97902139861649395"/>
    <n v="0.93591656730105399"/>
    <n v="45.230788616082002"/>
    <n v="0"/>
    <n v="0.71"/>
    <n v="32.113859917418203"/>
    <n v="0"/>
    <n v="4618"/>
    <n v="1.02"/>
    <n v="1.04"/>
    <n v="1.2E-2"/>
    <n v="0.81"/>
    <n v="15.158077089649201"/>
    <d v="1900-01-09T19:51:10"/>
    <n v="43406"/>
    <n v="0"/>
    <n v="0.53212692489508195"/>
    <n v="0"/>
    <n v="256.91087933934563"/>
  </r>
  <r>
    <s v="STND-61900"/>
    <s v="Dwight First Baptist Church &amp; Academy"/>
    <s v="First Baptist Church &amp; Academy - 401 N Clinton St - Dwight"/>
    <x v="1"/>
    <s v="Outdoor &amp; Garage Lighting"/>
    <x v="1"/>
    <n v="0"/>
    <n v="24637.575000000001"/>
    <n v="0"/>
    <x v="0"/>
    <x v="0"/>
    <n v="10.1978380583316"/>
    <s v="Qty / 1,000"/>
    <m/>
    <s v="Private-Lighting"/>
    <x v="0"/>
    <n v="3"/>
    <n v="1"/>
    <s v="Lighting"/>
    <n v="0.91633259480590001"/>
    <n v="1.30467645558681"/>
    <n v="22576.213029474999"/>
    <n v="0"/>
    <n v="0.71"/>
    <n v="16029.111250927201"/>
    <n v="0"/>
    <n v="4903"/>
    <n v="1"/>
    <n v="1"/>
    <n v="0"/>
    <n v="0"/>
    <n v="14.276973281664301"/>
    <d v="1900-01-09T04:44:53"/>
    <n v="43329"/>
    <n v="0"/>
    <n v="0"/>
    <n v="0"/>
    <n v="163462.28075593663"/>
  </r>
  <r>
    <s v="STND-61900"/>
    <s v="Dwight First Baptist Church &amp; Academy"/>
    <s v="First Baptist Church &amp; Academy - 401 N Clinton St - Dwight"/>
    <x v="1"/>
    <s v="Outdoor &amp; Garage Lighting"/>
    <x v="1"/>
    <n v="0"/>
    <n v="3015.3449999999998"/>
    <n v="0"/>
    <x v="0"/>
    <x v="0"/>
    <n v="10.1978380583316"/>
    <s v="Qty / 1,000"/>
    <m/>
    <s v="Private-Lighting"/>
    <x v="0"/>
    <n v="3"/>
    <n v="1"/>
    <s v="Lighting"/>
    <n v="0.91633259480590001"/>
    <n v="1.30467645558681"/>
    <n v="2763.058908085"/>
    <n v="0"/>
    <n v="0.71"/>
    <n v="1961.77182474035"/>
    <n v="0"/>
    <n v="4903"/>
    <n v="1"/>
    <n v="1"/>
    <n v="0"/>
    <n v="0"/>
    <n v="14.276973281664301"/>
    <d v="1900-01-09T04:44:53"/>
    <n v="43329"/>
    <n v="0"/>
    <n v="0"/>
    <n v="0"/>
    <n v="20005.83137609977"/>
  </r>
  <r>
    <s v="STND-61900"/>
    <s v="Dwight First Baptist Church &amp; Academy"/>
    <s v="First Baptist Church &amp; Academy - 401 N Clinton St - Dwight"/>
    <x v="1"/>
    <s v="Outdoor &amp; Garage Lighting"/>
    <x v="1"/>
    <n v="0"/>
    <n v="6030.69"/>
    <n v="0"/>
    <x v="0"/>
    <x v="0"/>
    <n v="10.1978380583316"/>
    <s v="Qty / 1,000"/>
    <m/>
    <s v="Private-Lighting"/>
    <x v="0"/>
    <n v="3"/>
    <n v="1"/>
    <s v="Lighting"/>
    <n v="0.91633259480590001"/>
    <n v="1.30467645558681"/>
    <n v="5526.11781616999"/>
    <n v="0"/>
    <n v="0.71"/>
    <n v="3923.54364948069"/>
    <n v="0"/>
    <n v="4903"/>
    <n v="1"/>
    <n v="1"/>
    <n v="0"/>
    <n v="0"/>
    <n v="14.276973281664301"/>
    <d v="1900-01-09T04:44:53"/>
    <n v="43329"/>
    <n v="0"/>
    <n v="0"/>
    <n v="0"/>
    <n v="40011.662752199438"/>
  </r>
  <r>
    <s v="STND-61900"/>
    <s v="Dwight First Baptist Church &amp; Academy"/>
    <s v="First Baptist Church &amp; Academy - 401 N Clinton St - Dwight"/>
    <x v="1"/>
    <s v="Outdoor &amp; Garage Lighting"/>
    <x v="1"/>
    <n v="0"/>
    <n v="1250.2650000000001"/>
    <n v="0"/>
    <x v="0"/>
    <x v="0"/>
    <n v="10.1978380583316"/>
    <s v="Qty / 1,000"/>
    <m/>
    <s v="Private-Lighting"/>
    <x v="0"/>
    <n v="3"/>
    <n v="1"/>
    <s v="Lighting"/>
    <n v="0.91633259480590001"/>
    <n v="1.30467645558681"/>
    <n v="1145.6585716449999"/>
    <n v="0"/>
    <n v="0.71"/>
    <n v="813.41758586794901"/>
    <n v="0"/>
    <n v="4903"/>
    <n v="1"/>
    <n v="1"/>
    <n v="0"/>
    <n v="0"/>
    <n v="14.276973281664301"/>
    <d v="1900-01-09T04:44:53"/>
    <n v="43329"/>
    <n v="0"/>
    <n v="0"/>
    <n v="0"/>
    <n v="8295.1008144803818"/>
  </r>
  <r>
    <s v="STND-61901"/>
    <s v="MLRP 2301 Greenleaf LLC"/>
    <s v="MLRP 2301 Greenleaf LLC - 2301 Greenleaf - Elk Grove Village"/>
    <x v="1"/>
    <s v="Outdoor &amp; Garage Lighting"/>
    <x v="1"/>
    <n v="0"/>
    <n v="7452.56"/>
    <n v="0"/>
    <x v="0"/>
    <x v="0"/>
    <n v="10.1978380583316"/>
    <s v="Qty / 1,000"/>
    <m/>
    <s v="Private-Lighting"/>
    <x v="0"/>
    <n v="3"/>
    <n v="1"/>
    <s v="Lighting"/>
    <n v="0.91633259480590001"/>
    <n v="1.30467645558681"/>
    <n v="6829.0236427466598"/>
    <n v="0"/>
    <n v="0.71"/>
    <n v="4848.6067863501303"/>
    <n v="0"/>
    <n v="4903"/>
    <n v="1"/>
    <n v="1"/>
    <n v="0"/>
    <n v="0"/>
    <n v="14.276973281664301"/>
    <d v="1900-01-09T04:44:53"/>
    <n v="43331"/>
    <n v="0"/>
    <n v="0"/>
    <n v="0"/>
    <n v="49445.306815726231"/>
  </r>
  <r>
    <s v="STND-61901"/>
    <s v="MLRP 2301 Greenleaf LLC"/>
    <s v="MLRP 2301 Greenleaf LLC - 2301 Greenleaf - Elk Grove Village"/>
    <x v="1"/>
    <s v="Outdoor &amp; Garage Lighting"/>
    <x v="1"/>
    <n v="0"/>
    <n v="4731.3950000000004"/>
    <n v="0"/>
    <x v="0"/>
    <x v="0"/>
    <n v="10.1978380583316"/>
    <s v="Qty / 1,000"/>
    <m/>
    <s v="Private-Lighting"/>
    <x v="0"/>
    <n v="3"/>
    <n v="1"/>
    <s v="Lighting"/>
    <n v="0.91633259480590001"/>
    <n v="1.30467645558681"/>
    <n v="4335.5314574016602"/>
    <n v="0"/>
    <n v="0.71"/>
    <n v="3078.22733475518"/>
    <n v="0"/>
    <n v="4903"/>
    <n v="1"/>
    <n v="1"/>
    <n v="0"/>
    <n v="0"/>
    <n v="14.276973281664301"/>
    <d v="1900-01-09T04:44:53"/>
    <n v="43331"/>
    <n v="0"/>
    <n v="0"/>
    <n v="0"/>
    <n v="31391.263866563022"/>
  </r>
  <r>
    <s v="STND-61902"/>
    <s v="DYNAMIC MFG, INC."/>
    <s v="Dynamic Manufacturing Inc - 4249 W Raymond Dr - Hillside"/>
    <x v="0"/>
    <s v="Indoor Lighting"/>
    <x v="8"/>
    <n v="0"/>
    <n v="39000.480000000003"/>
    <n v="6.1722239999999999"/>
    <x v="0"/>
    <x v="0"/>
    <n v="9.5383441434566993"/>
    <s v="Qty / 1,000"/>
    <m/>
    <s v="Private-Lighting"/>
    <x v="0"/>
    <n v="3"/>
    <n v="1"/>
    <s v="Lighting"/>
    <n v="0.91633259480590001"/>
    <n v="1.30467645558681"/>
    <n v="35737.411037075603"/>
    <n v="8.0527553314078197"/>
    <n v="0.71"/>
    <n v="25373.561836323701"/>
    <n v="5.7174562852995496"/>
    <n v="5242"/>
    <n v="1"/>
    <n v="1.22"/>
    <n v="1.0999999999999999E-2"/>
    <n v="0.68"/>
    <n v="13.3536818008394"/>
    <d v="1900-01-08T12:55:13"/>
    <n v="43371"/>
    <n v="9.7067928295658401"/>
    <n v="393.11152140783202"/>
    <n v="0"/>
    <n v="242021.7649401346"/>
  </r>
  <r>
    <s v="STND-61902"/>
    <s v="DYNAMIC MFG, INC."/>
    <s v="Dynamic Manufacturing Inc - 4249 W Raymond Dr - Hillside"/>
    <x v="7"/>
    <s v="Indoor Lighting"/>
    <x v="8"/>
    <n v="0"/>
    <n v="23249.317999999999"/>
    <n v="11.949168"/>
    <x v="0"/>
    <x v="0"/>
    <n v="8"/>
    <s v="Qty / 1,000"/>
    <m/>
    <s v="Private-Lighting"/>
    <x v="0"/>
    <n v="3"/>
    <n v="1"/>
    <s v="Lighting"/>
    <n v="0.91633259480590001"/>
    <n v="1.30467645558681"/>
    <n v="21304.1078904075"/>
    <n v="15.5897981534513"/>
    <n v="0.71"/>
    <n v="15125.9166021893"/>
    <n v="11.068756688950399"/>
    <n v="5242"/>
    <n v="1"/>
    <n v="1.22"/>
    <n v="1.0999999999999999E-2"/>
    <n v="0.68"/>
    <n v="13.3536818008394"/>
    <d v="1900-01-08T12:55:13"/>
    <n v="43371"/>
    <n v="24.1104208992442"/>
    <n v="234.345186794483"/>
    <n v="0"/>
    <n v="121007.3328175144"/>
  </r>
  <r>
    <s v="STND-61903"/>
    <s v="Polish American Association"/>
    <s v="Polish American Association - 3819 N Cicero Ave - Chicago"/>
    <x v="0"/>
    <s v="Indoor Lighting"/>
    <x v="6"/>
    <n v="0"/>
    <n v="1485.1980000000001"/>
    <n v="0.33395999999999998"/>
    <x v="0"/>
    <x v="0"/>
    <n v="15"/>
    <s v="Qty / 1,000"/>
    <m/>
    <s v="Private-Lighting"/>
    <x v="0"/>
    <n v="3"/>
    <n v="1"/>
    <s v="Lighting"/>
    <n v="0.91633259480590001"/>
    <n v="1.30467645558681"/>
    <n v="1360.93533714053"/>
    <n v="0.43570974910776999"/>
    <n v="0.71"/>
    <n v="966.26408936977805"/>
    <n v="0.309353921866517"/>
    <n v="2885"/>
    <n v="1.165"/>
    <n v="1.3779999999999999"/>
    <n v="2.5499999999999998E-2"/>
    <n v="0.55000000000000004"/>
    <n v="24.263431542460999"/>
    <d v="1900-01-16T07:56:40"/>
    <n v="43406"/>
    <n v="0.57489081555319899"/>
    <n v="29.7887133880546"/>
    <n v="0"/>
    <n v="14493.96134054667"/>
  </r>
  <r>
    <s v="STND-61904"/>
    <s v="Domain Condominium Association"/>
    <s v="Domain Condominium Association - 900 N Kingsbury St - Chicago"/>
    <x v="12"/>
    <s v="Variable Speed Drives"/>
    <x v="18"/>
    <n v="0"/>
    <n v="92768"/>
    <n v="15.432257999999999"/>
    <x v="6"/>
    <x v="0"/>
    <n v="15"/>
    <s v="ΔkWpeak"/>
    <m/>
    <s v="Private-Non-Lighting"/>
    <x v="2"/>
    <n v="3"/>
    <n v="1"/>
    <s v="Non-Lighting"/>
    <n v="0.98952339343681495"/>
    <n v="0.43468415683807998"/>
    <n v="91796.106162346507"/>
    <n v="6.7081580568377204"/>
    <n v="0.7"/>
    <n v="64257.274313642498"/>
    <n v="4.6957106397863999"/>
    <n v="6138"/>
    <n v="1.1399999999999999"/>
    <n v="1.32"/>
    <n v="2.5000000000000001E-2"/>
    <n v="0.64"/>
    <n v="11.4043662430759"/>
    <d v="1900-01-07T03:30:12"/>
    <n v="43379"/>
    <n v="6.7081580568377204"/>
    <n v="0"/>
    <n v="0"/>
    <n v="963859.11470463744"/>
  </r>
  <r>
    <s v="STND-61905"/>
    <s v="All Saints Lutheran Church"/>
    <s v="All Saints Lutheran Church - 13350 LaGrange Rd - Orland Park"/>
    <x v="62"/>
    <s v="Indoor Lighting"/>
    <x v="2"/>
    <n v="0"/>
    <n v="1296.4549999999999"/>
    <n v="0.27765800000000002"/>
    <x v="0"/>
    <x v="0"/>
    <n v="14.797277300976599"/>
    <s v="Qty / 1,000"/>
    <m/>
    <s v="Private-Lighting"/>
    <x v="0"/>
    <n v="3"/>
    <n v="1"/>
    <s v="Lighting"/>
    <n v="0.91633259480590001"/>
    <n v="1.30467645558681"/>
    <n v="1187.98397419908"/>
    <n v="0.362253855305322"/>
    <n v="0.71"/>
    <n v="843.46862168134896"/>
    <n v="0.25720023726677799"/>
    <n v="3379"/>
    <n v="1.0900000000000001"/>
    <n v="1.36"/>
    <n v="2.1999999999999999E-2"/>
    <n v="0.57999999999999996"/>
    <n v="20.7161882213673"/>
    <d v="1900-01-13T19:08:05"/>
    <n v="43421"/>
    <n v="0.45924677396719299"/>
    <n v="23.977658194843901"/>
    <n v="0"/>
    <n v="12481.039089691443"/>
  </r>
  <r>
    <s v="STND-61905"/>
    <s v="All Saints Lutheran Church"/>
    <s v="All Saints Lutheran Church - 13350 LaGrange Rd - Orland Park"/>
    <x v="62"/>
    <s v="Indoor Lighting"/>
    <x v="2"/>
    <n v="0"/>
    <n v="1723.6949999999999"/>
    <n v="0.36915799999999999"/>
    <x v="0"/>
    <x v="0"/>
    <n v="14.797277300976599"/>
    <s v="Qty / 1,000"/>
    <m/>
    <s v="Private-Lighting"/>
    <x v="0"/>
    <n v="3"/>
    <n v="1"/>
    <s v="Lighting"/>
    <n v="0.91633259480590001"/>
    <n v="1.30467645558681"/>
    <n v="1579.47791200396"/>
    <n v="0.48163175099151401"/>
    <n v="0.71"/>
    <n v="1121.4293175228099"/>
    <n v="0.34195854320397501"/>
    <n v="3379"/>
    <n v="1.0900000000000001"/>
    <n v="1.36"/>
    <n v="2.1999999999999999E-2"/>
    <n v="0.57999999999999996"/>
    <n v="20.7161882213673"/>
    <d v="1900-01-13T19:08:05"/>
    <n v="43421"/>
    <n v="0.61058791961398895"/>
    <n v="31.879370700997299"/>
    <n v="0"/>
    <n v="16594.100584829954"/>
  </r>
  <r>
    <s v="STND-61905"/>
    <s v="All Saints Lutheran Church"/>
    <s v="All Saints Lutheran Church - 13350 LaGrange Rd - Orland Park"/>
    <x v="62"/>
    <s v="Indoor Lighting"/>
    <x v="2"/>
    <n v="0"/>
    <n v="338.846"/>
    <n v="7.2569999999999996E-2"/>
    <x v="0"/>
    <x v="0"/>
    <n v="14.797277300976599"/>
    <s v="Qty / 1,000"/>
    <m/>
    <s v="Private-Lighting"/>
    <x v="0"/>
    <n v="3"/>
    <n v="1"/>
    <s v="Lighting"/>
    <n v="0.91633259480590001"/>
    <n v="1.30467645558681"/>
    <n v="310.49563441959998"/>
    <n v="9.4680370381934498E-2"/>
    <n v="0.71"/>
    <n v="220.45190043791601"/>
    <n v="6.7223062971173503E-2"/>
    <n v="3379"/>
    <n v="1.0900000000000001"/>
    <n v="1.36"/>
    <n v="2.1999999999999999E-2"/>
    <n v="0.57999999999999996"/>
    <n v="20.7161882213673"/>
    <d v="1900-01-13T19:08:05"/>
    <n v="43421"/>
    <n v="0.120030895514623"/>
    <n v="6.2668843644322898"/>
    <n v="0"/>
    <n v="3262.0879023071279"/>
  </r>
  <r>
    <s v="STND-61905"/>
    <s v="All Saints Lutheran Church"/>
    <s v="All Saints Lutheran Church - 13350 LaGrange Rd - Orland Park"/>
    <x v="62"/>
    <s v="Indoor Lighting"/>
    <x v="2"/>
    <n v="0"/>
    <n v="5009.03"/>
    <n v="1.0727679999999999"/>
    <x v="0"/>
    <x v="0"/>
    <n v="14.797277300976599"/>
    <s v="Qty / 1,000"/>
    <m/>
    <s v="Private-Lighting"/>
    <x v="0"/>
    <n v="3"/>
    <n v="1"/>
    <s v="Lighting"/>
    <n v="0.91633259480590001"/>
    <n v="1.30467645558681"/>
    <n v="4589.9374573606001"/>
    <n v="1.39961515190695"/>
    <n v="0.71"/>
    <n v="3258.8555947260202"/>
    <n v="0.99372675785393205"/>
    <n v="3379"/>
    <n v="1.0900000000000001"/>
    <n v="1.36"/>
    <n v="2.1999999999999999E-2"/>
    <n v="0.57999999999999996"/>
    <n v="20.7161882213673"/>
    <d v="1900-01-13T19:08:05"/>
    <n v="43421"/>
    <n v="1.77435997959806"/>
    <n v="92.640939506360695"/>
    <n v="0"/>
    <n v="48222.189918999931"/>
  </r>
  <r>
    <s v="STND-61906"/>
    <s v="Aldi Inc."/>
    <s v="Aldi Inc #12 Batavia - 3340 Three Oaks Rd -  Cary"/>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76"/>
    <n v="2.5646365253446701"/>
    <n v="0"/>
    <n v="0"/>
    <n v="54027.977281650055"/>
  </r>
  <r>
    <s v="STND-61908"/>
    <s v="Montmorency CCSD #145"/>
    <s v="Montmorency Community Consolidated School District 145 - 9415 Hoover Rd - Rock Falls"/>
    <x v="0"/>
    <s v="Indoor Lighting"/>
    <x v="12"/>
    <n v="0"/>
    <n v="11487.977000000001"/>
    <n v="3.1325180000000001"/>
    <x v="0"/>
    <x v="1"/>
    <n v="15"/>
    <s v="Qty / 1,000"/>
    <m/>
    <s v="Public-Lighting"/>
    <x v="0"/>
    <n v="3"/>
    <n v="1"/>
    <s v="Lighting"/>
    <n v="0.99829244462109001"/>
    <n v="0.987374621353864"/>
    <n v="11468.3606430809"/>
    <n v="3.0929687741341598"/>
    <n v="0.71"/>
    <n v="8142.5360565874098"/>
    <n v="2.1960078296352599"/>
    <n v="2979"/>
    <n v="1.17333333333333"/>
    <n v="1.323"/>
    <n v="2.1333333333333301E-2"/>
    <n v="0.72"/>
    <n v="23.497818059751602"/>
    <d v="1900-01-15T18:49:11"/>
    <n v="43392"/>
    <n v="3.24700677556707"/>
    <n v="208.515648056016"/>
    <n v="0"/>
    <n v="122138.04084881114"/>
  </r>
  <r>
    <s v="STND-61908"/>
    <s v="Montmorency CCSD #145"/>
    <s v="Montmorency Community Consolidated School District 145 - 9415 Hoover Rd - Rock Falls"/>
    <x v="0"/>
    <s v="Indoor Lighting"/>
    <x v="12"/>
    <n v="0"/>
    <n v="878.32799999999997"/>
    <n v="0.23950099999999999"/>
    <x v="0"/>
    <x v="1"/>
    <n v="15"/>
    <s v="Qty / 1,000"/>
    <m/>
    <s v="Public-Lighting"/>
    <x v="0"/>
    <n v="3"/>
    <n v="1"/>
    <s v="Lighting"/>
    <n v="0.99829244462109001"/>
    <n v="0.987374621353864"/>
    <n v="876.82820629915295"/>
    <n v="0.236477209188872"/>
    <n v="0.71"/>
    <n v="622.54802647239899"/>
    <n v="0.16789881852409899"/>
    <n v="2979"/>
    <n v="1.17333333333333"/>
    <n v="1.323"/>
    <n v="2.1333333333333301E-2"/>
    <n v="0.72"/>
    <n v="23.497818059751602"/>
    <d v="1900-01-15T18:49:11"/>
    <n v="43392"/>
    <n v="0.248254397821525"/>
    <n v="15.942331023621"/>
    <n v="0"/>
    <n v="9338.2203970859846"/>
  </r>
  <r>
    <s v="STND-61908"/>
    <s v="Montmorency CCSD #145"/>
    <s v="Montmorency Community Consolidated School District 145 - 9415 Hoover Rd - Rock Falls"/>
    <x v="1"/>
    <s v="Outdoor &amp; Garage Lighting"/>
    <x v="1"/>
    <n v="0"/>
    <n v="759.96500000000003"/>
    <n v="0"/>
    <x v="0"/>
    <x v="1"/>
    <n v="10.1978380583316"/>
    <s v="Qty / 1,000"/>
    <m/>
    <s v="Public-Lighting"/>
    <x v="0"/>
    <n v="3"/>
    <n v="1"/>
    <s v="Lighting"/>
    <n v="0.99829244462109001"/>
    <n v="0.987374621353864"/>
    <n v="758.66731767646695"/>
    <n v="0"/>
    <n v="0.71"/>
    <n v="538.65379555029199"/>
    <n v="0"/>
    <n v="4903"/>
    <n v="1"/>
    <n v="1"/>
    <n v="0"/>
    <n v="0"/>
    <n v="14.276973281664301"/>
    <d v="1900-01-09T04:44:53"/>
    <n v="43392"/>
    <n v="0"/>
    <n v="0"/>
    <n v="0"/>
    <n v="5493.1041765275359"/>
  </r>
  <r>
    <s v="STND-61908"/>
    <s v="Montmorency CCSD #145"/>
    <s v="Montmorency Community Consolidated School District 145 - 9415 Hoover Rd - Rock Falls"/>
    <x v="1"/>
    <s v="Outdoor &amp; Garage Lighting"/>
    <x v="1"/>
    <n v="0"/>
    <n v="3505.645"/>
    <n v="0"/>
    <x v="0"/>
    <x v="1"/>
    <n v="10.1978380583316"/>
    <s v="Qty / 1,000"/>
    <m/>
    <s v="Public-Lighting"/>
    <x v="0"/>
    <n v="3"/>
    <n v="1"/>
    <s v="Lighting"/>
    <n v="0.99829244462109001"/>
    <n v="0.987374621353864"/>
    <n v="3499.6589170236998"/>
    <n v="0"/>
    <n v="0.71"/>
    <n v="2484.7578310868298"/>
    <n v="0"/>
    <n v="4903"/>
    <n v="1"/>
    <n v="1"/>
    <n v="0"/>
    <n v="0"/>
    <n v="14.276973281664301"/>
    <d v="1900-01-09T04:44:53"/>
    <n v="43392"/>
    <n v="0"/>
    <n v="0"/>
    <n v="0"/>
    <n v="25339.157975594753"/>
  </r>
  <r>
    <s v="STND-61909"/>
    <s v="Polish American Association"/>
    <s v="Polish American Association - 6276 S Archer Ave - Chicago"/>
    <x v="0"/>
    <s v="Indoor Lighting"/>
    <x v="6"/>
    <n v="0"/>
    <n v="7425.99"/>
    <n v="1.6698"/>
    <x v="0"/>
    <x v="0"/>
    <n v="15"/>
    <s v="Qty / 1,000"/>
    <m/>
    <s v="Private-Lighting"/>
    <x v="0"/>
    <n v="3"/>
    <n v="1"/>
    <s v="Lighting"/>
    <n v="0.91633259480590001"/>
    <n v="1.30467645558681"/>
    <n v="6804.6766857026596"/>
    <n v="2.1785487455388499"/>
    <n v="0.71"/>
    <n v="4831.3204468488902"/>
    <n v="1.54676960933258"/>
    <n v="2885"/>
    <n v="1.165"/>
    <n v="1.3779999999999999"/>
    <n v="2.5499999999999998E-2"/>
    <n v="0.55000000000000004"/>
    <n v="24.263431542460999"/>
    <d v="1900-01-16T07:56:40"/>
    <n v="43407"/>
    <n v="2.8744540777659999"/>
    <n v="148.943566940273"/>
    <n v="0"/>
    <n v="72469.80670273336"/>
  </r>
  <r>
    <s v="STND-61910"/>
    <s v="McDonald's"/>
    <s v="McDonalds Bridgeview - 8611 S Harlem Ave - Bridgeview"/>
    <x v="1"/>
    <s v="Outdoor &amp; Garage Lighting"/>
    <x v="1"/>
    <n v="0"/>
    <n v="42067.74"/>
    <n v="0"/>
    <x v="0"/>
    <x v="0"/>
    <n v="10.1978380583316"/>
    <s v="Qty / 1,000"/>
    <m/>
    <s v="Private-Lighting"/>
    <x v="0"/>
    <n v="3"/>
    <n v="1"/>
    <s v="Lighting"/>
    <n v="0.91633259480590001"/>
    <n v="1.30467645558681"/>
    <n v="38548.041351819898"/>
    <n v="0"/>
    <n v="0.71"/>
    <n v="27369.109359792201"/>
    <n v="0"/>
    <n v="4903"/>
    <n v="1"/>
    <n v="1"/>
    <n v="0"/>
    <n v="0"/>
    <n v="14.276973281664301"/>
    <d v="1900-01-09T04:44:53"/>
    <n v="43408"/>
    <n v="0"/>
    <n v="0"/>
    <n v="0"/>
    <n v="279105.7450519285"/>
  </r>
  <r>
    <s v="STND-61911"/>
    <s v="Narayani Inc"/>
    <s v="Narayani Inc - 610 Tollway Dr - South Holland"/>
    <x v="1"/>
    <s v="Outdoor &amp; Garage Lighting"/>
    <x v="1"/>
    <n v="0"/>
    <n v="17944.98"/>
    <n v="0"/>
    <x v="0"/>
    <x v="0"/>
    <n v="10.1978380583316"/>
    <s v="Qty / 1,000"/>
    <m/>
    <s v="Private-Lighting"/>
    <x v="0"/>
    <n v="3"/>
    <n v="1"/>
    <s v="Lighting"/>
    <n v="0.91633259480590001"/>
    <n v="1.30467645558681"/>
    <n v="16443.57008714"/>
    <n v="0"/>
    <n v="0.71"/>
    <n v="11674.934761869399"/>
    <n v="0"/>
    <n v="4903"/>
    <n v="1"/>
    <n v="1"/>
    <n v="0"/>
    <n v="0"/>
    <n v="14.276973281664301"/>
    <d v="1900-01-09T04:44:53"/>
    <n v="43370"/>
    <n v="0"/>
    <n v="0"/>
    <n v="0"/>
    <n v="119059.09404313033"/>
  </r>
  <r>
    <s v="STND-61911"/>
    <s v="Narayani Inc"/>
    <s v="Narayani Inc - 610 Tollway Dr - South Holland"/>
    <x v="1"/>
    <s v="Outdoor &amp; Garage Lighting"/>
    <x v="1"/>
    <n v="0"/>
    <n v="15934.75"/>
    <n v="0"/>
    <x v="0"/>
    <x v="0"/>
    <n v="10.1978380583316"/>
    <s v="Qty / 1,000"/>
    <m/>
    <s v="Private-Lighting"/>
    <x v="0"/>
    <n v="3"/>
    <n v="1"/>
    <s v="Lighting"/>
    <n v="0.91633259480590001"/>
    <n v="1.30467645558681"/>
    <n v="14601.530815083301"/>
    <n v="0"/>
    <n v="0.71"/>
    <n v="10367.0868787092"/>
    <n v="0"/>
    <n v="4903"/>
    <n v="1"/>
    <n v="1"/>
    <n v="0"/>
    <n v="0"/>
    <n v="14.276973281664301"/>
    <d v="1900-01-09T04:44:53"/>
    <n v="43370"/>
    <n v="0"/>
    <n v="0"/>
    <n v="0"/>
    <n v="105721.87312573084"/>
  </r>
  <r>
    <s v="STND-61911"/>
    <s v="Narayani Inc"/>
    <s v="Narayani Inc - 610 Tollway Dr - South Holland"/>
    <x v="1"/>
    <s v="Outdoor &amp; Garage Lighting"/>
    <x v="1"/>
    <n v="0"/>
    <n v="26770.38"/>
    <n v="0"/>
    <x v="0"/>
    <x v="0"/>
    <n v="10.1978380583316"/>
    <s v="Qty / 1,000"/>
    <m/>
    <s v="Private-Lighting"/>
    <x v="0"/>
    <n v="3"/>
    <n v="1"/>
    <s v="Lighting"/>
    <n v="0.91633259480590001"/>
    <n v="1.30467645558681"/>
    <n v="24530.57176934"/>
    <n v="0"/>
    <n v="0.71"/>
    <n v="17416.705956231399"/>
    <n v="0"/>
    <n v="4903"/>
    <n v="1"/>
    <n v="1"/>
    <n v="0"/>
    <n v="0"/>
    <n v="14.276973281664301"/>
    <d v="1900-01-09T04:44:53"/>
    <n v="43370"/>
    <n v="0"/>
    <n v="0"/>
    <n v="0"/>
    <n v="177612.74685122722"/>
  </r>
  <r>
    <s v="STND-61912"/>
    <s v="V H Woodfield II Inc"/>
    <s v="VH Woodfield II Inc - 1100 E Woodfield Rd - Schaumburg"/>
    <x v="1"/>
    <s v="Outdoor &amp; Garage Lighting"/>
    <x v="1"/>
    <n v="0"/>
    <n v="59179.21"/>
    <n v="0"/>
    <x v="0"/>
    <x v="0"/>
    <n v="10.1978380583316"/>
    <s v="Qty / 1,000"/>
    <m/>
    <s v="Private-Lighting"/>
    <x v="0"/>
    <n v="2"/>
    <n v="1"/>
    <s v="Lighting"/>
    <n v="0.97902139861649395"/>
    <n v="0.93591656730105399"/>
    <n v="57937.712943219201"/>
    <n v="0"/>
    <n v="0.71"/>
    <n v="41135.776189685603"/>
    <n v="0"/>
    <n v="4903"/>
    <n v="1"/>
    <n v="1"/>
    <n v="0"/>
    <n v="0"/>
    <n v="14.276973281664301"/>
    <d v="1900-01-09T04:44:53"/>
    <n v="43406"/>
    <n v="0"/>
    <n v="0"/>
    <n v="0"/>
    <n v="419495.98398618668"/>
  </r>
  <r>
    <s v="STND-61912"/>
    <s v="V H Woodfield II Inc"/>
    <s v="VH Woodfield II Inc - 1100 E Woodfield Rd - Schaumburg"/>
    <x v="27"/>
    <s v="Outdoor &amp; Garage Lighting"/>
    <x v="6"/>
    <n v="0"/>
    <n v="952"/>
    <n v="0"/>
    <x v="0"/>
    <x v="0"/>
    <n v="8"/>
    <s v="Qty / 1,000"/>
    <m/>
    <s v="Private-Lighting"/>
    <x v="0"/>
    <n v="2"/>
    <n v="1"/>
    <s v="Lighting"/>
    <n v="0.97902139861649395"/>
    <n v="0.93591656730105399"/>
    <n v="932.028371482902"/>
    <n v="0"/>
    <n v="0.71"/>
    <n v="661.74014375286004"/>
    <n v="0"/>
    <n v="2885"/>
    <n v="1.165"/>
    <n v="1.3779999999999999"/>
    <n v="2.5499999999999998E-2"/>
    <n v="0.55000000000000004"/>
    <n v="24.263431542460999"/>
    <d v="1900-01-16T07:56:40"/>
    <n v="43406"/>
    <n v="0"/>
    <n v="20.400621006707301"/>
    <n v="0"/>
    <n v="5293.9211500228803"/>
  </r>
  <r>
    <s v="STND-61912"/>
    <s v="V H Woodfield II Inc"/>
    <s v="VH Woodfield II Inc - 1100 E Woodfield Rd - Schaumburg"/>
    <x v="1"/>
    <s v="Outdoor &amp; Garage Lighting"/>
    <x v="1"/>
    <n v="0"/>
    <n v="61066.864999999998"/>
    <n v="0"/>
    <x v="0"/>
    <x v="0"/>
    <n v="10.1978380583316"/>
    <s v="Qty / 1,000"/>
    <m/>
    <s v="Private-Lighting"/>
    <x v="0"/>
    <n v="2"/>
    <n v="1"/>
    <s v="Lighting"/>
    <n v="0.97902139861649395"/>
    <n v="0.93591656730105399"/>
    <n v="59785.767581424603"/>
    <n v="0"/>
    <n v="0.71"/>
    <n v="42447.8949828115"/>
    <n v="0"/>
    <n v="4903"/>
    <n v="1"/>
    <n v="1"/>
    <n v="0"/>
    <n v="0"/>
    <n v="14.276973281664301"/>
    <d v="1900-01-09T04:44:53"/>
    <n v="43406"/>
    <n v="0"/>
    <n v="0"/>
    <n v="0"/>
    <n v="432876.75895177812"/>
  </r>
  <r>
    <s v="STND-61914"/>
    <s v="TNREF III Parkway  JV LLC"/>
    <s v="TNREF III Parkway - Phase 2 - 6 Parkway North - Deerfield"/>
    <x v="18"/>
    <s v="HVAC"/>
    <x v="6"/>
    <n v="0"/>
    <n v="28701.923999999999"/>
    <n v="11.452019999999999"/>
    <x v="3"/>
    <x v="0"/>
    <n v="20"/>
    <s v="ΔkWpeak / CF"/>
    <n v="1"/>
    <s v="Private-Non-Lighting"/>
    <x v="2"/>
    <n v="3"/>
    <n v="1"/>
    <s v="Non-Lighting"/>
    <n v="0.98952339343681495"/>
    <n v="0.43468415683807998"/>
    <n v="28401.225234645601"/>
    <n v="4.9780116577928304"/>
    <n v="0.7"/>
    <n v="19880.8576642519"/>
    <n v="3.4846081604549801"/>
    <n v="2885"/>
    <n v="1.165"/>
    <n v="1.3779999999999999"/>
    <n v="2.5499999999999998E-2"/>
    <n v="0.55000000000000004"/>
    <n v="24.263431542460999"/>
    <d v="1900-01-16T07:56:40"/>
    <n v="43399"/>
    <n v="4.9780116577928304"/>
    <n v="0"/>
    <n v="0"/>
    <n v="397617.15328503802"/>
  </r>
  <r>
    <s v="STND-61915"/>
    <s v="ELA Area Public Library"/>
    <s v="ELA Area Public Library - 275 Mohawk Trail - Lake Zurich"/>
    <x v="1"/>
    <s v="Outdoor &amp; Garage Lighting"/>
    <x v="1"/>
    <n v="0"/>
    <n v="31207.595000000001"/>
    <n v="0"/>
    <x v="0"/>
    <x v="1"/>
    <n v="10.1978380583316"/>
    <s v="Qty / 1,000"/>
    <m/>
    <s v="Public-Lighting"/>
    <x v="0"/>
    <n v="3"/>
    <n v="1"/>
    <s v="Lighting"/>
    <n v="0.99829244462109001"/>
    <n v="0.987374621353864"/>
    <n v="31154.306303294899"/>
    <n v="0"/>
    <n v="0.71"/>
    <n v="22119.557475339399"/>
    <n v="0"/>
    <n v="4903"/>
    <n v="1"/>
    <n v="1"/>
    <n v="0"/>
    <n v="0"/>
    <n v="14.276973281664301"/>
    <d v="1900-01-09T04:44:53"/>
    <n v="43358"/>
    <n v="0"/>
    <n v="0"/>
    <n v="0"/>
    <n v="225571.66505546938"/>
  </r>
  <r>
    <s v="STND-61917"/>
    <s v="Hummingbird Pediatric Therapies LLC"/>
    <s v="Hummingbird Therapy LLC - 750 Pasquinelli Dr  #204 - Westmont"/>
    <x v="0"/>
    <s v="Indoor Lighting"/>
    <x v="6"/>
    <n v="0"/>
    <n v="38601.646000000001"/>
    <n v="8.6799239999999998"/>
    <x v="0"/>
    <x v="0"/>
    <n v="15"/>
    <s v="Qty / 1,000"/>
    <m/>
    <s v="Private-Lighting"/>
    <x v="0"/>
    <n v="3"/>
    <n v="1"/>
    <s v="Lighting"/>
    <n v="0.91633259480590001"/>
    <n v="1.30467645558681"/>
    <n v="35371.946442958797"/>
    <n v="11.324492479082901"/>
    <n v="0.71"/>
    <n v="25114.081974500699"/>
    <n v="8.0403896601488292"/>
    <n v="2885"/>
    <n v="1.165"/>
    <n v="1.3779999999999999"/>
    <n v="2.5499999999999998E-2"/>
    <n v="0.55000000000000004"/>
    <n v="24.263431542460999"/>
    <d v="1900-01-16T07:56:40"/>
    <n v="43408"/>
    <n v="14.941934924241799"/>
    <n v="774.23573759266003"/>
    <n v="0"/>
    <n v="376711.22961751051"/>
  </r>
  <r>
    <s v="STND-61917"/>
    <s v="Hummingbird Pediatric Therapies LLC"/>
    <s v="Hummingbird Therapy LLC - 750 Pasquinelli Dr  #204 - Westmont"/>
    <x v="0"/>
    <s v="Indoor Lighting"/>
    <x v="6"/>
    <n v="0"/>
    <n v="702.09400000000005"/>
    <n v="0.15787200000000001"/>
    <x v="0"/>
    <x v="0"/>
    <n v="15"/>
    <s v="Qty / 1,000"/>
    <m/>
    <s v="Private-Lighting"/>
    <x v="0"/>
    <n v="3"/>
    <n v="1"/>
    <s v="Lighting"/>
    <n v="0.91633259480590001"/>
    <n v="1.30467645558681"/>
    <n v="643.35161681765396"/>
    <n v="0.20597188139639999"/>
    <n v="0.71"/>
    <n v="456.77964794053401"/>
    <n v="0.14624003579144401"/>
    <n v="2885"/>
    <n v="1.165"/>
    <n v="1.3779999999999999"/>
    <n v="2.5499999999999998E-2"/>
    <n v="0.55000000000000004"/>
    <n v="24.263431542460999"/>
    <d v="1900-01-16T07:56:40"/>
    <n v="43408"/>
    <n v="0.27176656735242199"/>
    <n v="14.081945260815599"/>
    <n v="0"/>
    <n v="6851.6947191080098"/>
  </r>
  <r>
    <s v="STND-61918"/>
    <s v="Vinayaka Holding Corporation"/>
    <s v="Vinayaka Holding Corporation - 1000 E Woodfield Rd - Schaumburg"/>
    <x v="1"/>
    <s v="Outdoor &amp; Garage Lighting"/>
    <x v="1"/>
    <n v="0"/>
    <n v="73927.433999999994"/>
    <n v="0"/>
    <x v="0"/>
    <x v="0"/>
    <n v="10.1978380583316"/>
    <s v="Qty / 1,000"/>
    <m/>
    <s v="Private-Lighting"/>
    <x v="0"/>
    <n v="2"/>
    <n v="1"/>
    <s v="Lighting"/>
    <n v="0.97902139861649395"/>
    <n v="0.93591656730105399"/>
    <n v="72376.539830808499"/>
    <n v="0"/>
    <n v="0.71"/>
    <n v="51387.343279874003"/>
    <n v="0"/>
    <n v="4903"/>
    <n v="1"/>
    <n v="1"/>
    <n v="0"/>
    <n v="0"/>
    <n v="14.276973281664301"/>
    <d v="1900-01-09T04:44:53"/>
    <n v="43406"/>
    <n v="0"/>
    <n v="0"/>
    <n v="0"/>
    <n v="524039.80501604971"/>
  </r>
  <r>
    <s v="STND-61918"/>
    <s v="Vinayaka Holding Corporation"/>
    <s v="Vinayaka Holding Corporation - 1000 E Woodfield Rd - Schaumburg"/>
    <x v="63"/>
    <s v="Outdoor &amp; Garage Lighting"/>
    <x v="1"/>
    <n v="0"/>
    <n v="49888.025000000001"/>
    <n v="0"/>
    <x v="0"/>
    <x v="0"/>
    <n v="10.1978380583316"/>
    <s v="Qty / 1,000"/>
    <m/>
    <s v="Private-Lighting"/>
    <x v="0"/>
    <n v="2"/>
    <n v="1"/>
    <s v="Lighting"/>
    <n v="0.97902139861649395"/>
    <n v="0.93591656730105399"/>
    <n v="48841.4440097146"/>
    <n v="0"/>
    <n v="0.71"/>
    <n v="34677.425246897401"/>
    <n v="0"/>
    <n v="4903"/>
    <n v="1"/>
    <n v="1"/>
    <n v="0"/>
    <n v="0"/>
    <n v="14.276973281664301"/>
    <d v="1900-01-09T04:44:53"/>
    <n v="43406"/>
    <n v="0"/>
    <n v="0"/>
    <n v="0"/>
    <n v="353634.76694775937"/>
  </r>
  <r>
    <s v="STND-61918"/>
    <s v="Vinayaka Holding Corporation"/>
    <s v="Vinayaka Holding Corporation - 1000 E Woodfield Rd - Schaumburg"/>
    <x v="27"/>
    <s v="Outdoor &amp; Garage Lighting"/>
    <x v="6"/>
    <n v="0"/>
    <n v="1182.72"/>
    <n v="0"/>
    <x v="0"/>
    <x v="0"/>
    <n v="8"/>
    <s v="Qty / 1,000"/>
    <m/>
    <s v="Private-Lighting"/>
    <x v="0"/>
    <n v="2"/>
    <n v="1"/>
    <s v="Lighting"/>
    <n v="0.97902139861649395"/>
    <n v="0.93591656730105399"/>
    <n v="1157.9081885717001"/>
    <n v="0"/>
    <n v="0.71"/>
    <n v="822.11481388590596"/>
    <n v="0"/>
    <n v="2885"/>
    <n v="1.165"/>
    <n v="1.3779999999999999"/>
    <n v="2.5499999999999998E-2"/>
    <n v="0.55000000000000004"/>
    <n v="24.263431542460999"/>
    <d v="1900-01-16T07:56:40"/>
    <n v="43406"/>
    <n v="0"/>
    <n v="25.3447715095093"/>
    <n v="0"/>
    <n v="6576.9185110872477"/>
  </r>
  <r>
    <s v="STND-61918"/>
    <s v="Vinayaka Holding Corporation"/>
    <s v="Vinayaka Holding Corporation - 1000 E Woodfield Rd - Schaumburg"/>
    <x v="1"/>
    <s v="Outdoor &amp; Garage Lighting"/>
    <x v="1"/>
    <n v="0"/>
    <n v="1951.394"/>
    <n v="0"/>
    <x v="0"/>
    <x v="0"/>
    <n v="10.1978380583316"/>
    <s v="Qty / 1,000"/>
    <m/>
    <s v="Private-Lighting"/>
    <x v="0"/>
    <n v="2"/>
    <n v="1"/>
    <s v="Lighting"/>
    <n v="0.97902139861649395"/>
    <n v="0.93591656730105399"/>
    <n v="1910.4564831318301"/>
    <n v="0"/>
    <n v="0.71"/>
    <n v="1356.4241030236001"/>
    <n v="0"/>
    <n v="4903"/>
    <n v="1"/>
    <n v="1"/>
    <n v="0"/>
    <n v="0"/>
    <n v="14.276973281664301"/>
    <d v="1900-01-09T04:44:53"/>
    <n v="43406"/>
    <n v="0"/>
    <n v="0"/>
    <n v="0"/>
    <n v="13832.593341052372"/>
  </r>
  <r>
    <s v="STND-61919"/>
    <s v="The Racquet Club of Oak Park River Forest"/>
    <s v="The Racquet Club of Oak Park-River Forest - 301 Lake St - Oak Park"/>
    <x v="0"/>
    <s v="Indoor Lighting"/>
    <x v="2"/>
    <n v="0"/>
    <n v="35947.154000000002"/>
    <n v="7.6986879999999998"/>
    <x v="0"/>
    <x v="0"/>
    <n v="14.797277300976599"/>
    <s v="Qty / 1,000"/>
    <m/>
    <s v="Private-Lighting"/>
    <x v="0"/>
    <n v="3"/>
    <n v="1"/>
    <s v="Lighting"/>
    <n v="0.91633259480590001"/>
    <n v="1.30467645558681"/>
    <n v="32939.548900707297"/>
    <n v="10.0442969725087"/>
    <n v="0.71"/>
    <n v="23387.079719502199"/>
    <n v="7.1314508504811602"/>
    <n v="3379"/>
    <n v="1.0900000000000001"/>
    <n v="1.36"/>
    <n v="2.1999999999999999E-2"/>
    <n v="0.57999999999999996"/>
    <n v="20.7161882213673"/>
    <d v="1900-01-13T19:08:05"/>
    <n v="43362"/>
    <n v="12.7336422065272"/>
    <n v="664.83493194088101"/>
    <n v="0"/>
    <n v="346065.10386952007"/>
  </r>
  <r>
    <s v="STND-61920"/>
    <s v="Queen of the Rosary School"/>
    <s v="Queen of the Rosary School - 690 Elk Grove Blvd - Elk Grove Village"/>
    <x v="0"/>
    <s v="Indoor Lighting"/>
    <x v="12"/>
    <n v="0"/>
    <n v="10316.873"/>
    <n v="2.8131840000000001"/>
    <x v="0"/>
    <x v="0"/>
    <n v="15"/>
    <s v="Qty / 1,000"/>
    <m/>
    <s v="Private-Lighting"/>
    <x v="0"/>
    <n v="3"/>
    <n v="1"/>
    <s v="Lighting"/>
    <n v="0.91633259480590001"/>
    <n v="1.30467645558681"/>
    <n v="9453.6870063729293"/>
    <n v="3.6702949300335099"/>
    <n v="0.71"/>
    <n v="6712.1177745247796"/>
    <n v="2.6059094003237999"/>
    <n v="2979"/>
    <n v="1.17333333333333"/>
    <n v="1.323"/>
    <n v="2.1333333333333301E-2"/>
    <n v="0.72"/>
    <n v="23.497818059751602"/>
    <d v="1900-01-15T18:49:11"/>
    <n v="43394"/>
    <n v="3.85308529649945"/>
    <n v="171.88521829768999"/>
    <n v="0"/>
    <n v="100681.76661787169"/>
  </r>
  <r>
    <s v="STND-61920"/>
    <s v="Queen of the Rosary School"/>
    <s v="Queen of the Rosary School - 690 Elk Grove Blvd - Elk Grove Village"/>
    <x v="62"/>
    <s v="Indoor Lighting"/>
    <x v="12"/>
    <n v="0"/>
    <n v="1341.8910000000001"/>
    <n v="0.36590400000000001"/>
    <x v="0"/>
    <x v="0"/>
    <n v="15"/>
    <s v="Qty / 1,000"/>
    <m/>
    <s v="Private-Lighting"/>
    <x v="0"/>
    <n v="3"/>
    <n v="1"/>
    <s v="Lighting"/>
    <n v="0.91633259480590001"/>
    <n v="1.30467645558681"/>
    <n v="1229.61846197668"/>
    <n v="0.47738633380503498"/>
    <n v="0.71"/>
    <n v="873.029108003445"/>
    <n v="0.33894429700157502"/>
    <n v="2979"/>
    <n v="1.17333333333333"/>
    <n v="1.323"/>
    <n v="2.1333333333333301E-2"/>
    <n v="0.72"/>
    <n v="23.497818059751602"/>
    <d v="1900-01-15T18:49:11"/>
    <n v="43394"/>
    <n v="0.50116143214604303"/>
    <n v="22.356699308667"/>
    <n v="0"/>
    <n v="13095.436620051674"/>
  </r>
  <r>
    <s v="STND-61922"/>
    <s v="Formel Industries, Inc."/>
    <s v="Formel Inc - 11323 Franklin Ave - Franklin Park"/>
    <x v="75"/>
    <s v="Compressed Air"/>
    <x v="10"/>
    <n v="0"/>
    <n v="182294"/>
    <n v="28.42"/>
    <x v="4"/>
    <x v="0"/>
    <n v="10"/>
    <s v="ΔkWpeak / CF"/>
    <n v="0.95"/>
    <s v="Private-Non-Lighting"/>
    <x v="2"/>
    <n v="2"/>
    <n v="4060"/>
    <s v="Non-Lighting"/>
    <n v="0.76002432528749297"/>
    <n v="0.465462131779591"/>
    <n v="138547.874353958"/>
    <n v="13.228433785176"/>
    <n v="0.7"/>
    <n v="96983.512047770797"/>
    <n v="9.2599036496231797"/>
    <n v="4618"/>
    <n v="1.02"/>
    <n v="1.04"/>
    <n v="1.2E-2"/>
    <n v="0.81"/>
    <n v="15.158077089649201"/>
    <d v="1900-01-09T19:51:10"/>
    <n v="43377"/>
    <n v="13.924667142290501"/>
    <n v="0"/>
    <n v="0"/>
    <n v="969835.12047770794"/>
  </r>
  <r>
    <s v="STND-61923"/>
    <s v="The Steel Supply Co"/>
    <s v="The Steel Supply Co - 5105 Newport Dr - Rolling Meadows"/>
    <x v="0"/>
    <s v="Indoor Lighting"/>
    <x v="8"/>
    <n v="0"/>
    <n v="258697.94200000001"/>
    <n v="40.941589999999998"/>
    <x v="0"/>
    <x v="0"/>
    <n v="9.5383441434566993"/>
    <s v="Qty / 1,000"/>
    <m/>
    <s v="Private-Lighting"/>
    <x v="0"/>
    <n v="2"/>
    <n v="1"/>
    <s v="Lighting"/>
    <n v="0.97902139861649395"/>
    <n v="0.93591656730105399"/>
    <n v="253270.82099604901"/>
    <n v="38.3179123726471"/>
    <n v="0.71"/>
    <n v="179822.28290719399"/>
    <n v="27.205717784579502"/>
    <n v="5242"/>
    <n v="1"/>
    <n v="1.22"/>
    <n v="1.0999999999999999E-2"/>
    <n v="0.68"/>
    <n v="13.3536818008394"/>
    <d v="1900-01-08T12:55:13"/>
    <n v="43427"/>
    <n v="46.188418964135899"/>
    <n v="2785.9790309565301"/>
    <n v="0"/>
    <n v="1715206.8190308476"/>
  </r>
  <r>
    <s v="STND-61923"/>
    <s v="The Steel Supply Co"/>
    <s v="The Steel Supply Co - 5105 Newport Dr - Rolling Meadows"/>
    <x v="0"/>
    <s v="Indoor Lighting"/>
    <x v="8"/>
    <n v="0"/>
    <n v="64691.521999999997"/>
    <n v="10.238094"/>
    <x v="0"/>
    <x v="0"/>
    <n v="9.5383441434566993"/>
    <s v="Qty / 1,000"/>
    <m/>
    <s v="Private-Lighting"/>
    <x v="0"/>
    <n v="2"/>
    <n v="1"/>
    <s v="Lighting"/>
    <n v="0.97902139861649395"/>
    <n v="0.93591656730105399"/>
    <n v="63334.384347069703"/>
    <n v="9.5820017921855101"/>
    <n v="0.71"/>
    <n v="44967.412886419501"/>
    <n v="6.8032212724517098"/>
    <n v="5242"/>
    <n v="1"/>
    <n v="1.22"/>
    <n v="1.0999999999999999E-2"/>
    <n v="0.68"/>
    <n v="13.3536818008394"/>
    <d v="1900-01-08T12:55:13"/>
    <n v="43427"/>
    <n v="11.5501468083239"/>
    <n v="696.67822781776601"/>
    <n v="0"/>
    <n v="428914.65935157874"/>
  </r>
  <r>
    <s v="STND-61923"/>
    <s v="The Steel Supply Co"/>
    <s v="The Steel Supply Co - 5105 Newport Dr - Rolling Meadows"/>
    <x v="38"/>
    <s v="Indoor Lighting"/>
    <x v="8"/>
    <n v="0"/>
    <n v="14766.638999999999"/>
    <n v="2.0377999999999998"/>
    <x v="0"/>
    <x v="0"/>
    <n v="8"/>
    <s v="Qty / 1,000"/>
    <m/>
    <s v="Private-Lighting"/>
    <x v="0"/>
    <n v="2"/>
    <n v="1"/>
    <s v="Lighting"/>
    <n v="0.97902139861649395"/>
    <n v="0.93591656730105399"/>
    <n v="14456.855566644899"/>
    <n v="1.9072107808460901"/>
    <n v="0.71"/>
    <n v="10264.3674523178"/>
    <n v="1.3541196544007199"/>
    <n v="5242"/>
    <n v="1"/>
    <n v="1.22"/>
    <n v="1.0999999999999999E-2"/>
    <n v="0.68"/>
    <n v="13.3536818008394"/>
    <d v="1900-01-08T12:55:13"/>
    <n v="43427"/>
    <n v="2.29895224306423"/>
    <n v="159.025411233093"/>
    <n v="0"/>
    <n v="82114.939618542398"/>
  </r>
  <r>
    <s v="STND-61923"/>
    <s v="The Steel Supply Co"/>
    <s v="The Steel Supply Co - 5105 Newport Dr - Rolling Meadows"/>
    <x v="38"/>
    <s v="Indoor Lighting"/>
    <x v="8"/>
    <n v="0"/>
    <n v="14177.857"/>
    <n v="1.956548"/>
    <x v="0"/>
    <x v="0"/>
    <n v="8"/>
    <s v="Qty / 1,000"/>
    <m/>
    <s v="Private-Lighting"/>
    <x v="0"/>
    <n v="2"/>
    <n v="1"/>
    <s v="Lighting"/>
    <n v="0.97902139861649395"/>
    <n v="0.93591656730105399"/>
    <n v="13880.4253895246"/>
    <n v="1.83116568791974"/>
    <n v="0.71"/>
    <n v="9855.1020265624993"/>
    <n v="1.30012763842302"/>
    <n v="5242"/>
    <n v="1"/>
    <n v="1.22"/>
    <n v="1.0999999999999999E-2"/>
    <n v="0.68"/>
    <n v="13.3536818008394"/>
    <d v="1900-01-08T12:55:13"/>
    <n v="43427"/>
    <n v="2.2072874733844499"/>
    <n v="152.68467928477099"/>
    <n v="0"/>
    <n v="78840.816212499994"/>
  </r>
  <r>
    <s v="STND-61925"/>
    <s v="The Board of Trustees of the University of Illinois"/>
    <s v="University of Illinois College of Medicine - 1601 Parkview Ave - Rockford"/>
    <x v="1"/>
    <s v="Outdoor &amp; Garage Lighting"/>
    <x v="1"/>
    <n v="0"/>
    <n v="46259.805"/>
    <n v="0"/>
    <x v="0"/>
    <x v="1"/>
    <n v="10.1978380583316"/>
    <s v="Qty / 1,000"/>
    <m/>
    <s v="Public-Lighting"/>
    <x v="0"/>
    <n v="3"/>
    <n v="1"/>
    <s v="Lighting"/>
    <n v="0.99829244462109001"/>
    <n v="0.987374621353864"/>
    <n v="46180.813821144897"/>
    <n v="0"/>
    <n v="0.71"/>
    <n v="32788.377813012899"/>
    <n v="0"/>
    <n v="4903"/>
    <n v="1"/>
    <n v="1"/>
    <n v="0"/>
    <n v="0"/>
    <n v="14.276973281664301"/>
    <d v="1900-01-09T04:44:53"/>
    <n v="43369"/>
    <n v="0"/>
    <n v="0"/>
    <n v="0"/>
    <n v="334370.56713249837"/>
  </r>
  <r>
    <s v="STND-61926"/>
    <s v="FDS 1007 Evanston LLC"/>
    <s v="FDS 1007 Evanston LLC C/O Transwestern - 1007 Church St STE 300 - Evanston"/>
    <x v="12"/>
    <s v="Variable Speed Drives"/>
    <x v="6"/>
    <n v="0"/>
    <n v="233124.641"/>
    <n v="16.212540000000001"/>
    <x v="6"/>
    <x v="0"/>
    <n v="15"/>
    <s v="ΔkWpeak"/>
    <m/>
    <s v="Private-Non-Lighting"/>
    <x v="2"/>
    <n v="2"/>
    <n v="1"/>
    <s v="Non-Lighting"/>
    <n v="0.76002432528749297"/>
    <n v="0.465462131779591"/>
    <n v="177180.39798391401"/>
    <n v="7.5463234299618902"/>
    <n v="0.7"/>
    <n v="124026.27858874"/>
    <n v="5.2824264009733204"/>
    <n v="2885"/>
    <n v="1.165"/>
    <n v="1.3779999999999999"/>
    <n v="2.5499999999999998E-2"/>
    <n v="0.55000000000000004"/>
    <n v="24.263431542460999"/>
    <d v="1900-01-16T07:56:40"/>
    <n v="43385"/>
    <n v="7.5463234299618902"/>
    <n v="0"/>
    <n v="0"/>
    <n v="1860394.1788311"/>
  </r>
  <r>
    <s v="STND-61926"/>
    <s v="FDS 1007 Evanston LLC"/>
    <s v="FDS 1007 Evanston LLC C/O Transwestern - 1007 Church St STE 300 - Evanston"/>
    <x v="12"/>
    <s v="Variable Speed Drives"/>
    <x v="6"/>
    <n v="0"/>
    <n v="233124.641"/>
    <n v="16.212540000000001"/>
    <x v="6"/>
    <x v="0"/>
    <n v="15"/>
    <s v="ΔkWpeak"/>
    <m/>
    <s v="Private-Non-Lighting"/>
    <x v="2"/>
    <n v="2"/>
    <n v="1"/>
    <s v="Non-Lighting"/>
    <n v="0.76002432528749297"/>
    <n v="0.465462131779591"/>
    <n v="177180.39798391401"/>
    <n v="7.5463234299618902"/>
    <n v="0.7"/>
    <n v="124026.27858874"/>
    <n v="5.2824264009733204"/>
    <n v="2885"/>
    <n v="1.165"/>
    <n v="1.3779999999999999"/>
    <n v="2.5499999999999998E-2"/>
    <n v="0.55000000000000004"/>
    <n v="24.263431542460999"/>
    <d v="1900-01-16T07:56:40"/>
    <n v="43385"/>
    <n v="7.5463234299618902"/>
    <n v="0"/>
    <n v="0"/>
    <n v="1860394.1788311"/>
  </r>
  <r>
    <s v="STND-61927"/>
    <s v="PPG Industries, Inc."/>
    <s v="PPG Architectural Finishes Inc - 2570 Orchard Gateway Blvd - Aurora"/>
    <x v="1"/>
    <s v="Outdoor &amp; Garage Lighting"/>
    <x v="1"/>
    <n v="0"/>
    <n v="8943.0720000000001"/>
    <n v="0"/>
    <x v="0"/>
    <x v="0"/>
    <n v="10.1978380583316"/>
    <s v="Qty / 1,000"/>
    <m/>
    <s v="Private-Lighting"/>
    <x v="0"/>
    <n v="3"/>
    <n v="1"/>
    <s v="Lighting"/>
    <n v="0.91633259480590001"/>
    <n v="1.30467645558681"/>
    <n v="8194.8283712959892"/>
    <n v="0"/>
    <n v="0.71"/>
    <n v="5818.3281436201496"/>
    <n v="0"/>
    <n v="4903"/>
    <n v="1"/>
    <n v="1"/>
    <n v="0"/>
    <n v="0"/>
    <n v="14.276973281664301"/>
    <d v="1900-01-09T04:44:53"/>
    <n v="43406"/>
    <n v="0"/>
    <n v="0"/>
    <n v="0"/>
    <n v="59334.368178871409"/>
  </r>
  <r>
    <s v="STND-61927"/>
    <s v="PPG Industries, Inc."/>
    <s v="PPG Architectural Finishes Inc - 2570 Orchard Gateway Blvd - Aurora"/>
    <x v="1"/>
    <s v="Outdoor &amp; Garage Lighting"/>
    <x v="1"/>
    <n v="0"/>
    <n v="35522.235000000001"/>
    <n v="0"/>
    <x v="0"/>
    <x v="0"/>
    <n v="10.1978380583316"/>
    <s v="Qty / 1,000"/>
    <m/>
    <s v="Private-Lighting"/>
    <x v="0"/>
    <n v="3"/>
    <n v="1"/>
    <s v="Lighting"/>
    <n v="0.91633259480590001"/>
    <n v="1.30467645558681"/>
    <n v="32550.181770855001"/>
    <n v="0"/>
    <n v="0.71"/>
    <n v="23110.629057307"/>
    <n v="0"/>
    <n v="4903"/>
    <n v="1"/>
    <n v="1"/>
    <n v="0"/>
    <n v="0"/>
    <n v="14.276973281664301"/>
    <d v="1900-01-09T04:44:53"/>
    <n v="43406"/>
    <n v="0"/>
    <n v="0"/>
    <n v="0"/>
    <n v="235678.45255258947"/>
  </r>
  <r>
    <s v="STND-61927"/>
    <s v="PPG Industries, Inc."/>
    <s v="PPG Architectural Finishes Inc - 2570 Orchard Gateway Blvd - Aurora"/>
    <x v="1"/>
    <s v="Outdoor &amp; Garage Lighting"/>
    <x v="1"/>
    <n v="0"/>
    <n v="16915.349999999999"/>
    <n v="0"/>
    <x v="0"/>
    <x v="0"/>
    <n v="10.1978380583316"/>
    <s v="Qty / 1,000"/>
    <m/>
    <s v="Private-Lighting"/>
    <x v="0"/>
    <n v="3"/>
    <n v="1"/>
    <s v="Lighting"/>
    <n v="0.91633259480590001"/>
    <n v="1.30467645558681"/>
    <n v="15500.086557549999"/>
    <n v="0"/>
    <n v="0.71"/>
    <n v="11005.061455860499"/>
    <n v="0"/>
    <n v="4903"/>
    <n v="1"/>
    <n v="1"/>
    <n v="0"/>
    <n v="0"/>
    <n v="14.276973281664301"/>
    <d v="1900-01-09T04:44:53"/>
    <n v="43406"/>
    <n v="0"/>
    <n v="0"/>
    <n v="0"/>
    <n v="112227.83454885236"/>
  </r>
  <r>
    <s v="STND-61928"/>
    <s v="LHC Operating LLC"/>
    <s v="LHC Operating LLC - 1320 W Fullerton - Chicago"/>
    <x v="1"/>
    <s v="Outdoor &amp; Garage Lighting"/>
    <x v="1"/>
    <n v="0"/>
    <n v="21107.415000000001"/>
    <n v="0"/>
    <x v="0"/>
    <x v="0"/>
    <n v="10.1978380583316"/>
    <s v="Qty / 1,000"/>
    <m/>
    <s v="Private-Lighting"/>
    <x v="0"/>
    <n v="3"/>
    <n v="1"/>
    <s v="Lighting"/>
    <n v="0.91633259480590001"/>
    <n v="1.30467645558681"/>
    <n v="19341.412356594999"/>
    <n v="0"/>
    <n v="0.71"/>
    <n v="13732.402773182401"/>
    <n v="0"/>
    <n v="4903"/>
    <n v="1"/>
    <n v="1"/>
    <n v="0"/>
    <n v="0"/>
    <n v="14.276973281664301"/>
    <d v="1900-01-09T04:44:53"/>
    <n v="43350"/>
    <n v="0"/>
    <n v="0"/>
    <n v="0"/>
    <n v="140040.81963269788"/>
  </r>
  <r>
    <s v="STND-61928"/>
    <s v="LHC Operating LLC"/>
    <s v="LHC Operating LLC - 1320 W Fullerton - Chicago"/>
    <x v="1"/>
    <s v="Outdoor &amp; Garage Lighting"/>
    <x v="1"/>
    <n v="0"/>
    <n v="8972.49"/>
    <n v="0"/>
    <x v="0"/>
    <x v="0"/>
    <n v="10.1978380583316"/>
    <s v="Qty / 1,000"/>
    <m/>
    <s v="Private-Lighting"/>
    <x v="0"/>
    <n v="3"/>
    <n v="1"/>
    <s v="Lighting"/>
    <n v="0.91633259480590001"/>
    <n v="1.30467645558681"/>
    <n v="8221.7850435699893"/>
    <n v="0"/>
    <n v="0.71"/>
    <n v="5837.4673809346896"/>
    <n v="0"/>
    <n v="4903"/>
    <n v="1"/>
    <n v="1"/>
    <n v="0"/>
    <n v="0"/>
    <n v="14.276973281664301"/>
    <d v="1900-01-09T04:44:53"/>
    <n v="43350"/>
    <n v="0"/>
    <n v="0"/>
    <n v="0"/>
    <n v="59529.547021565064"/>
  </r>
  <r>
    <s v="STND-61928"/>
    <s v="LHC Operating LLC"/>
    <s v="LHC Operating LLC - 1320 W Fullerton - Chicago"/>
    <x v="1"/>
    <s v="Outdoor &amp; Garage Lighting"/>
    <x v="1"/>
    <n v="0"/>
    <n v="6030.69"/>
    <n v="0"/>
    <x v="0"/>
    <x v="0"/>
    <n v="10.1978380583316"/>
    <s v="Qty / 1,000"/>
    <m/>
    <s v="Private-Lighting"/>
    <x v="0"/>
    <n v="3"/>
    <n v="1"/>
    <s v="Lighting"/>
    <n v="0.91633259480590001"/>
    <n v="1.30467645558681"/>
    <n v="5526.11781616999"/>
    <n v="0"/>
    <n v="0.71"/>
    <n v="3923.54364948069"/>
    <n v="0"/>
    <n v="4903"/>
    <n v="1"/>
    <n v="1"/>
    <n v="0"/>
    <n v="0"/>
    <n v="14.276973281664301"/>
    <d v="1900-01-09T04:44:53"/>
    <n v="43350"/>
    <n v="0"/>
    <n v="0"/>
    <n v="0"/>
    <n v="40011.662752199438"/>
  </r>
  <r>
    <s v="STND-61929"/>
    <s v="Phoenix Converting Inc"/>
    <s v="Phoenix Converting, Inc. - 1251 Ardmore Ave - Itasca"/>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472"/>
    <n v="10.661200899291901"/>
    <n v="0"/>
    <n v="0"/>
    <n v="1006167.17691442"/>
  </r>
  <r>
    <s v="STND-61930"/>
    <s v="MR 1051 LLC"/>
    <s v="MR 1051 LLC - 1051 Perimeter Dr - Schaumburg"/>
    <x v="1"/>
    <s v="Outdoor &amp; Garage Lighting"/>
    <x v="1"/>
    <n v="0"/>
    <n v="75883.731"/>
    <n v="0"/>
    <x v="0"/>
    <x v="0"/>
    <n v="10.1978380583316"/>
    <s v="Qty / 1,000"/>
    <m/>
    <s v="Private-Lighting"/>
    <x v="0"/>
    <n v="3"/>
    <n v="1"/>
    <s v="Lighting"/>
    <n v="0.91633259480590001"/>
    <n v="1.30467645558681"/>
    <n v="69534.736130782898"/>
    <n v="0"/>
    <n v="0.71"/>
    <n v="49369.662652855899"/>
    <n v="0"/>
    <n v="4903"/>
    <n v="1"/>
    <n v="1"/>
    <n v="0"/>
    <n v="0"/>
    <n v="14.276973281664301"/>
    <d v="1900-01-09T04:44:53"/>
    <n v="43464"/>
    <n v="0"/>
    <n v="0"/>
    <n v="0"/>
    <n v="503463.82472828613"/>
  </r>
  <r>
    <s v="STND-61930"/>
    <s v="MR 1051 LLC"/>
    <s v="MR 1051 LLC - 1051 Perimeter Dr - Schaumburg"/>
    <x v="7"/>
    <s v="Outdoor &amp; Garage Lighting"/>
    <x v="1"/>
    <n v="0"/>
    <n v="8475.9140000000007"/>
    <n v="-1.0804499999999999"/>
    <x v="0"/>
    <x v="0"/>
    <n v="8"/>
    <s v="Qty / 1,000"/>
    <m/>
    <s v="Private-Lighting"/>
    <x v="0"/>
    <n v="3"/>
    <n v="1"/>
    <s v="Lighting"/>
    <n v="0.91633259480590001"/>
    <n v="1.30467645558681"/>
    <n v="7766.7562689716497"/>
    <n v="-1.4096376764387599"/>
    <n v="0.71"/>
    <n v="5514.39695096987"/>
    <n v="-1.00084275027152"/>
    <n v="4903"/>
    <n v="1"/>
    <n v="1"/>
    <n v="0"/>
    <n v="0"/>
    <n v="14.276973281664301"/>
    <d v="1900-01-09T04:44:53"/>
    <n v="43464"/>
    <n v="-1.4096376764387599"/>
    <n v="0"/>
    <n v="0"/>
    <n v="44115.17560775896"/>
  </r>
  <r>
    <s v="STND-61930"/>
    <s v="MR 1051 LLC"/>
    <s v="MR 1051 LLC - 1051 Perimeter Dr - Schaumburg"/>
    <x v="27"/>
    <s v="Outdoor &amp; Garage Lighting"/>
    <x v="1"/>
    <n v="0"/>
    <n v="2016.84"/>
    <n v="0"/>
    <x v="0"/>
    <x v="0"/>
    <n v="8"/>
    <s v="Qty / 1,000"/>
    <m/>
    <s v="Private-Lighting"/>
    <x v="0"/>
    <n v="3"/>
    <n v="1"/>
    <s v="Lighting"/>
    <n v="0.91633259480590001"/>
    <n v="1.30467645558681"/>
    <n v="1848.0962305083301"/>
    <n v="0"/>
    <n v="0.71"/>
    <n v="1312.1483236609099"/>
    <n v="0"/>
    <n v="4903"/>
    <n v="1"/>
    <n v="1"/>
    <n v="0"/>
    <n v="0"/>
    <n v="14.276973281664301"/>
    <d v="1900-01-09T04:44:53"/>
    <n v="43464"/>
    <n v="0"/>
    <n v="0"/>
    <n v="0"/>
    <n v="10497.186589287279"/>
  </r>
  <r>
    <s v="STND-61931"/>
    <s v="Illinois Tool Works, Inc."/>
    <s v="Illinois Tool Works Inc - 1800 Sycamore Rd - Manteno"/>
    <x v="19"/>
    <s v="Compressed Air"/>
    <x v="10"/>
    <n v="0"/>
    <n v="6553.2479999999996"/>
    <n v="1.014"/>
    <x v="4"/>
    <x v="0"/>
    <n v="10"/>
    <s v="ΔkWpeak / CF"/>
    <n v="0.95"/>
    <s v="Private-Non-Lighting"/>
    <x v="2"/>
    <n v="2"/>
    <n v="1"/>
    <s v="Non-Lighting"/>
    <n v="0.76002432528749297"/>
    <n v="0.465462131779591"/>
    <n v="4980.6278896416097"/>
    <n v="0.471978601624505"/>
    <n v="0.7"/>
    <n v="3486.43952274913"/>
    <n v="0.33038502113715401"/>
    <n v="4618"/>
    <n v="1.02"/>
    <n v="1.04"/>
    <n v="1.2E-2"/>
    <n v="0.81"/>
    <n v="15.158077089649201"/>
    <d v="1900-01-09T19:51:10"/>
    <n v="43471"/>
    <n v="0.49681958065737403"/>
    <n v="0"/>
    <n v="0"/>
    <n v="34864.395227491303"/>
  </r>
  <r>
    <s v="STND-61931"/>
    <s v="Illinois Tool Works, Inc."/>
    <s v="Illinois Tool Works Inc - 1800 Sycamore Rd - Manteno"/>
    <x v="19"/>
    <s v="Compressed Air"/>
    <x v="10"/>
    <n v="0"/>
    <n v="3276.6239999999998"/>
    <n v="0.50700000000000001"/>
    <x v="4"/>
    <x v="0"/>
    <n v="10"/>
    <s v="ΔkWpeak / CF"/>
    <n v="0.95"/>
    <s v="Private-Non-Lighting"/>
    <x v="2"/>
    <n v="2"/>
    <n v="1"/>
    <s v="Non-Lighting"/>
    <n v="0.76002432528749297"/>
    <n v="0.465462131779591"/>
    <n v="2490.3139448208099"/>
    <n v="0.235989300812253"/>
    <n v="0.7"/>
    <n v="1743.21976137456"/>
    <n v="0.16519251056857701"/>
    <n v="4618"/>
    <n v="1.02"/>
    <n v="1.04"/>
    <n v="1.2E-2"/>
    <n v="0.81"/>
    <n v="15.158077089649201"/>
    <d v="1900-01-09T19:51:10"/>
    <n v="43471"/>
    <n v="0.24840979032868701"/>
    <n v="0"/>
    <n v="0"/>
    <n v="17432.1976137456"/>
  </r>
  <r>
    <s v="STND-61931"/>
    <s v="Illinois Tool Works, Inc."/>
    <s v="Illinois Tool Works Inc - 1800 Sycamore Rd - Manteno"/>
    <x v="10"/>
    <s v="Compressed Air"/>
    <x v="10"/>
    <n v="0"/>
    <n v="217890"/>
    <n v="34.950000000000003"/>
    <x v="4"/>
    <x v="0"/>
    <n v="10"/>
    <s v="ΔkWpeak / CF"/>
    <n v="0.95"/>
    <s v="Private-Non-Lighting"/>
    <x v="2"/>
    <n v="2"/>
    <n v="1"/>
    <s v="Non-Lighting"/>
    <n v="0.76002432528749297"/>
    <n v="0.465462131779591"/>
    <n v="165601.70023689201"/>
    <n v="16.267901505696699"/>
    <n v="0.7"/>
    <n v="115921.19016582399"/>
    <n v="11.387531053987701"/>
    <n v="4618"/>
    <n v="1.02"/>
    <n v="1.04"/>
    <n v="1.2E-2"/>
    <n v="0.81"/>
    <n v="15.158077089649201"/>
    <d v="1900-01-09T19:51:10"/>
    <n v="43471"/>
    <n v="17.1241068481018"/>
    <n v="0"/>
    <n v="0"/>
    <n v="1159211.90165824"/>
  </r>
  <r>
    <s v="STND-61931"/>
    <s v="Illinois Tool Works, Inc."/>
    <s v="Illinois Tool Works Inc - 1800 Sycamore Rd - Manteno"/>
    <x v="20"/>
    <s v="Compressed Air"/>
    <x v="10"/>
    <n v="0"/>
    <n v="3412.5"/>
    <n v="0.75"/>
    <x v="4"/>
    <x v="0"/>
    <n v="10"/>
    <s v="ΔkWpeak / CF"/>
    <n v="0.95"/>
    <s v="Private-Non-Lighting"/>
    <x v="2"/>
    <n v="2"/>
    <n v="1"/>
    <s v="Non-Lighting"/>
    <n v="0.76002432528749297"/>
    <n v="0.465462131779591"/>
    <n v="2593.5830100435701"/>
    <n v="0.34909659883469302"/>
    <n v="0.7"/>
    <n v="1815.5081070305"/>
    <n v="0.24436761918428501"/>
    <n v="4618"/>
    <n v="1.02"/>
    <n v="1.04"/>
    <n v="1.2E-2"/>
    <n v="0.81"/>
    <n v="15.158077089649201"/>
    <d v="1900-01-09T19:51:10"/>
    <n v="43471"/>
    <n v="0.36747010403651897"/>
    <n v="0"/>
    <n v="0"/>
    <n v="18155.081070305001"/>
  </r>
  <r>
    <s v="STND-61932"/>
    <s v="Highland Park Public Library"/>
    <s v="City of Highland Park Library Facility - 494 Laurel Ave - Highland Park"/>
    <x v="0"/>
    <s v="Indoor Lighting"/>
    <x v="2"/>
    <n v="0"/>
    <n v="3535.7860000000001"/>
    <n v="0.75724800000000003"/>
    <x v="0"/>
    <x v="1"/>
    <n v="14.797277300976599"/>
    <s v="Qty / 1,000"/>
    <m/>
    <s v="Public-Lighting"/>
    <x v="0"/>
    <n v="3"/>
    <n v="1"/>
    <s v="Lighting"/>
    <n v="0.99829244462109001"/>
    <n v="0.987374621353864"/>
    <n v="3529.7484495970298"/>
    <n v="0.74768745727097097"/>
    <n v="0.71"/>
    <n v="2506.1213992138901"/>
    <n v="0.53085809466238898"/>
    <n v="3379"/>
    <n v="1.0900000000000001"/>
    <n v="1.36"/>
    <n v="2.1999999999999999E-2"/>
    <n v="0.57999999999999996"/>
    <n v="20.7161882213673"/>
    <d v="1900-01-13T19:08:05"/>
    <n v="43412"/>
    <n v="0.94787963649970997"/>
    <n v="71.242629257921607"/>
    <n v="0"/>
    <n v="37083.773294079409"/>
  </r>
  <r>
    <s v="STND-61933"/>
    <s v="Advanced Machine &amp; Engineering Co."/>
    <s v="Advanced Machine &amp; Engineering - 2500 N Latham St - Rockford"/>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374"/>
    <n v="0.23198407107042801"/>
    <n v="0"/>
    <n v="0"/>
    <n v="22696.0726964756"/>
  </r>
  <r>
    <s v="STND-61933"/>
    <s v="Advanced Machine &amp; Engineering Co."/>
    <s v="Advanced Machine &amp; Engineering - 2500 N Latham St - Rockford"/>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374"/>
    <n v="10.661200899291901"/>
    <n v="0"/>
    <n v="0"/>
    <n v="1006167.17691442"/>
  </r>
  <r>
    <s v="STND-61933"/>
    <s v="Advanced Machine &amp; Engineering Co."/>
    <s v="Advanced Machine &amp; Engineering - 2500 N Latham St - Rockford"/>
    <x v="20"/>
    <s v="Compressed Air"/>
    <x v="10"/>
    <n v="0"/>
    <n v="2275"/>
    <n v="0.5"/>
    <x v="4"/>
    <x v="0"/>
    <n v="10"/>
    <s v="ΔkWpeak / CF"/>
    <n v="0.95"/>
    <s v="Private-Non-Lighting"/>
    <x v="2"/>
    <n v="3"/>
    <n v="1"/>
    <s v="Non-Lighting"/>
    <n v="0.98952339343681495"/>
    <n v="0.43468415683807998"/>
    <n v="2251.16572006875"/>
    <n v="0.21734207841903999"/>
    <n v="0.7"/>
    <n v="1575.81600404813"/>
    <n v="0.152139454893328"/>
    <n v="4618"/>
    <n v="1.02"/>
    <n v="1.04"/>
    <n v="1.2E-2"/>
    <n v="0.81"/>
    <n v="15.158077089649201"/>
    <d v="1900-01-09T19:51:10"/>
    <n v="43374"/>
    <n v="0.228781135177937"/>
    <n v="0"/>
    <n v="0"/>
    <n v="15758.1600404813"/>
  </r>
  <r>
    <s v="STND-61934"/>
    <s v="Whitney Young High School"/>
    <s v="Whitney Young High School - 211 S Laflin St - Chicago"/>
    <x v="0"/>
    <s v="Indoor Lighting"/>
    <x v="12"/>
    <n v="0"/>
    <n v="53431.642"/>
    <n v="14.569632"/>
    <x v="0"/>
    <x v="1"/>
    <n v="15"/>
    <s v="Qty / 1,000"/>
    <m/>
    <s v="Public-Lighting"/>
    <x v="0"/>
    <n v="2"/>
    <n v="1"/>
    <s v="Lighting"/>
    <n v="0.98996686498346598"/>
    <n v="2.5626279547341602"/>
    <n v="52895.555121658901"/>
    <n v="37.3365462533894"/>
    <n v="0.71"/>
    <n v="37555.844136377797"/>
    <n v="26.508947839906501"/>
    <n v="2979"/>
    <n v="1.17333333333333"/>
    <n v="1.323"/>
    <n v="2.1333333333333301E-2"/>
    <n v="0.72"/>
    <n v="23.497818059751602"/>
    <d v="1900-01-15T18:49:11"/>
    <n v="43406"/>
    <n v="39.196004717172102"/>
    <n v="961.73736584834398"/>
    <n v="0"/>
    <n v="563337.66204566695"/>
  </r>
  <r>
    <s v="STND-61934"/>
    <s v="Whitney Young High School"/>
    <s v="Whitney Young High School - 211 S Laflin St - Chicago"/>
    <x v="0"/>
    <s v="Indoor Lighting"/>
    <x v="12"/>
    <n v="0"/>
    <n v="87003.304000000004"/>
    <n v="23.723884999999999"/>
    <x v="0"/>
    <x v="1"/>
    <n v="15"/>
    <s v="Qty / 1,000"/>
    <m/>
    <s v="Public-Lighting"/>
    <x v="0"/>
    <n v="2"/>
    <n v="1"/>
    <s v="Lighting"/>
    <n v="0.98996686498346598"/>
    <n v="2.5626279547341602"/>
    <n v="86130.388104083395"/>
    <n v="60.795490895898503"/>
    <n v="0.71"/>
    <n v="61152.575553899202"/>
    <n v="43.164798536087901"/>
    <n v="2979"/>
    <n v="1.17333333333333"/>
    <n v="1.323"/>
    <n v="2.1333333333333301E-2"/>
    <n v="0.72"/>
    <n v="23.497818059751602"/>
    <d v="1900-01-15T18:49:11"/>
    <n v="43406"/>
    <n v="63.823266666560102"/>
    <n v="1566.00705643788"/>
    <n v="0"/>
    <n v="917288.63330848806"/>
  </r>
  <r>
    <s v="STND-61935"/>
    <s v="Dot Foods, Inc."/>
    <s v="Dot Foods Incorporated - 251 Central Ave - University Park"/>
    <x v="1"/>
    <s v="Outdoor &amp; Garage Lighting"/>
    <x v="1"/>
    <n v="0"/>
    <n v="26941.985000000001"/>
    <n v="0"/>
    <x v="0"/>
    <x v="0"/>
    <n v="10.1978380583316"/>
    <s v="Qty / 1,000"/>
    <m/>
    <s v="Private-Lighting"/>
    <x v="0"/>
    <n v="3"/>
    <n v="1"/>
    <s v="Lighting"/>
    <n v="0.91633259480590001"/>
    <n v="1.30467645558681"/>
    <n v="24687.819024271601"/>
    <n v="0"/>
    <n v="0.71"/>
    <n v="17528.351507232899"/>
    <n v="0"/>
    <n v="4903"/>
    <n v="1"/>
    <n v="1"/>
    <n v="0"/>
    <n v="0"/>
    <n v="14.276973281664301"/>
    <d v="1900-01-09T04:44:53"/>
    <n v="43400"/>
    <n v="0"/>
    <n v="0"/>
    <n v="0"/>
    <n v="178751.29010027373"/>
  </r>
  <r>
    <s v="STND-61935"/>
    <s v="Dot Foods, Inc."/>
    <s v="Dot Foods Incorporated - 251 Central Ave - University Park"/>
    <x v="1"/>
    <s v="Outdoor &amp; Garage Lighting"/>
    <x v="1"/>
    <n v="0"/>
    <n v="49937.055"/>
    <n v="0"/>
    <x v="0"/>
    <x v="0"/>
    <n v="10.1978380583316"/>
    <s v="Qty / 1,000"/>
    <m/>
    <s v="Private-Lighting"/>
    <x v="0"/>
    <n v="3"/>
    <n v="1"/>
    <s v="Lighting"/>
    <n v="0.91633259480590001"/>
    <n v="1.30467645558681"/>
    <n v="45758.9511851149"/>
    <n v="0"/>
    <n v="0.71"/>
    <n v="32488.855341431601"/>
    <n v="0"/>
    <n v="4903"/>
    <n v="1"/>
    <n v="1"/>
    <n v="0"/>
    <n v="0"/>
    <n v="14.276973281664301"/>
    <d v="1900-01-09T04:44:53"/>
    <n v="43400"/>
    <n v="0"/>
    <n v="0"/>
    <n v="0"/>
    <n v="331316.08547248109"/>
  </r>
  <r>
    <s v="STND-61935"/>
    <s v="Dot Foods, Inc."/>
    <s v="Dot Foods Incorporated - 251 Central Ave - University Park"/>
    <x v="1"/>
    <s v="Outdoor &amp; Garage Lighting"/>
    <x v="1"/>
    <n v="0"/>
    <n v="16449.564999999999"/>
    <n v="0"/>
    <x v="0"/>
    <x v="0"/>
    <n v="10.1978380583316"/>
    <s v="Qty / 1,000"/>
    <m/>
    <s v="Private-Lighting"/>
    <x v="0"/>
    <n v="3"/>
    <n v="1"/>
    <s v="Lighting"/>
    <n v="0.91633259480590001"/>
    <n v="1.30467645558681"/>
    <n v="15073.272579878299"/>
    <n v="0"/>
    <n v="0.71"/>
    <n v="10702.023531713599"/>
    <n v="0"/>
    <n v="4903"/>
    <n v="1"/>
    <n v="1"/>
    <n v="0"/>
    <n v="0"/>
    <n v="14.276973281664301"/>
    <d v="1900-01-09T04:44:53"/>
    <n v="43400"/>
    <n v="0"/>
    <n v="0"/>
    <n v="0"/>
    <n v="109137.5028728693"/>
  </r>
  <r>
    <s v="STND-61935"/>
    <s v="Dot Foods, Inc."/>
    <s v="Dot Foods Incorporated - 251 Central Ave - University Park"/>
    <x v="1"/>
    <s v="Outdoor &amp; Garage Lighting"/>
    <x v="1"/>
    <n v="0"/>
    <n v="1627.796"/>
    <n v="0"/>
    <x v="0"/>
    <x v="0"/>
    <n v="10.1978380583316"/>
    <s v="Qty / 1,000"/>
    <m/>
    <s v="Private-Lighting"/>
    <x v="0"/>
    <n v="3"/>
    <n v="1"/>
    <s v="Lighting"/>
    <n v="0.91633259480590001"/>
    <n v="1.30467645558681"/>
    <n v="1491.60253249466"/>
    <n v="0"/>
    <n v="0.71"/>
    <n v="1059.0377980712101"/>
    <n v="0"/>
    <n v="4903"/>
    <n v="1"/>
    <n v="1"/>
    <n v="0"/>
    <n v="0"/>
    <n v="14.276973281664301"/>
    <d v="1900-01-09T04:44:53"/>
    <n v="43400"/>
    <n v="0"/>
    <n v="0"/>
    <n v="0"/>
    <n v="10799.895962382283"/>
  </r>
  <r>
    <s v="STND-61937"/>
    <s v="Homewood-Flossmoor Community High School District #233"/>
    <s v="Homewood Flossmoor HS - 999 Kedzie - Flossmoor"/>
    <x v="0"/>
    <s v="Indoor Lighting"/>
    <x v="12"/>
    <n v="0"/>
    <n v="38165.459000000003"/>
    <n v="10.406879999999999"/>
    <x v="0"/>
    <x v="1"/>
    <n v="15"/>
    <s v="Qty / 1,000"/>
    <m/>
    <s v="Public-Lighting"/>
    <x v="0"/>
    <n v="3"/>
    <n v="1"/>
    <s v="Lighting"/>
    <n v="0.99829244462109001"/>
    <n v="0.987374621353864"/>
    <n v="38100.289365195997"/>
    <n v="10.2754891994751"/>
    <n v="0.71"/>
    <n v="27051.205449289198"/>
    <n v="7.2955973316273202"/>
    <n v="2979"/>
    <n v="1.17333333333333"/>
    <n v="1.323"/>
    <n v="2.1333333333333301E-2"/>
    <n v="0.72"/>
    <n v="23.497818059751602"/>
    <d v="1900-01-15T18:49:11"/>
    <n v="43407"/>
    <n v="10.787235659144899"/>
    <n v="692.73253391265496"/>
    <n v="0"/>
    <n v="405768.081739338"/>
  </r>
  <r>
    <s v="STND-61938"/>
    <s v="Cass School District #63"/>
    <s v="Cass School District 63 - 8502 Bailey Rd - Darien"/>
    <x v="2"/>
    <s v="Energy Management System"/>
    <x v="12"/>
    <n v="8003.37"/>
    <n v="19938.22"/>
    <n v="0"/>
    <x v="1"/>
    <x v="1"/>
    <n v="15"/>
    <s v="NA"/>
    <m/>
    <s v="EMS"/>
    <x v="1"/>
    <n v="3"/>
    <n v="1"/>
    <s v="EMS"/>
    <n v="0.91036333343406195"/>
    <n v="0"/>
    <n v="18151.0244219417"/>
    <n v="0"/>
    <n v="0.7"/>
    <n v="12705.717095359199"/>
    <n v="0"/>
    <n v="2979"/>
    <n v="1.17333333333333"/>
    <n v="1.323"/>
    <n v="2.1333333333333301E-2"/>
    <n v="0.72"/>
    <n v="23.497818059751602"/>
    <d v="1900-01-15T18:49:11"/>
    <n v="43441"/>
    <n v="0"/>
    <n v="0"/>
    <n v="0"/>
    <n v="190585.75643038799"/>
  </r>
  <r>
    <s v="STND-61939"/>
    <s v="MLRP 31 Mitchell LLC"/>
    <s v="MLRP 31 Mitchell LLC - 31 S Mitchell CT - Addison"/>
    <x v="1"/>
    <s v="Outdoor &amp; Garage Lighting"/>
    <x v="1"/>
    <n v="0"/>
    <n v="4265.6099999999997"/>
    <n v="0"/>
    <x v="0"/>
    <x v="0"/>
    <n v="10.1978380583316"/>
    <s v="Qty / 1,000"/>
    <m/>
    <s v="Private-Lighting"/>
    <x v="0"/>
    <n v="3"/>
    <n v="1"/>
    <s v="Lighting"/>
    <n v="0.91633259480590001"/>
    <n v="1.30467645558681"/>
    <n v="3908.7174797299899"/>
    <n v="0"/>
    <n v="0.71"/>
    <n v="2775.1894106083"/>
    <n v="0"/>
    <n v="4903"/>
    <n v="1"/>
    <n v="1"/>
    <n v="0"/>
    <n v="0"/>
    <n v="14.276973281664301"/>
    <d v="1900-01-09T04:44:53"/>
    <n v="43376"/>
    <n v="0"/>
    <n v="0"/>
    <n v="0"/>
    <n v="28300.932190580163"/>
  </r>
  <r>
    <s v="STND-61940"/>
    <s v="SF CH2 LLC"/>
    <s v="SF CH2 LLC - 800 Jorie Blvd - Oak Brook"/>
    <x v="1"/>
    <s v="Outdoor &amp; Garage Lighting"/>
    <x v="1"/>
    <n v="0"/>
    <n v="3481.13"/>
    <n v="0"/>
    <x v="0"/>
    <x v="0"/>
    <n v="10.1978380583316"/>
    <s v="Qty / 1,000"/>
    <m/>
    <s v="Private-Lighting"/>
    <x v="0"/>
    <n v="2"/>
    <n v="1"/>
    <s v="Lighting"/>
    <n v="0.97902139861649395"/>
    <n v="0.93591656730105399"/>
    <n v="3408.1007613658298"/>
    <n v="0"/>
    <n v="0.71"/>
    <n v="2419.75154056974"/>
    <n v="0"/>
    <n v="4903"/>
    <n v="1"/>
    <n v="1"/>
    <n v="0"/>
    <n v="0"/>
    <n v="14.276973281664301"/>
    <d v="1900-01-09T04:44:53"/>
    <n v="43469"/>
    <n v="0"/>
    <n v="0"/>
    <n v="0"/>
    <n v="24676.234352128617"/>
  </r>
  <r>
    <s v="STND-61940"/>
    <s v="SF CH2 LLC"/>
    <s v="SF CH2 LLC - 800 Jorie Blvd - Oak Brook"/>
    <x v="1"/>
    <s v="Outdoor &amp; Garage Lighting"/>
    <x v="1"/>
    <n v="0"/>
    <n v="254563.76"/>
    <n v="0"/>
    <x v="0"/>
    <x v="0"/>
    <n v="10.1978380583316"/>
    <s v="Qty / 1,000"/>
    <m/>
    <s v="Private-Lighting"/>
    <x v="0"/>
    <n v="2"/>
    <n v="1"/>
    <s v="Lighting"/>
    <n v="0.97902139861649395"/>
    <n v="0.93591656730105399"/>
    <n v="249223.36835227301"/>
    <n v="0"/>
    <n v="0.71"/>
    <n v="176948.591530114"/>
    <n v="0"/>
    <n v="4903"/>
    <n v="1"/>
    <n v="1"/>
    <n v="0"/>
    <n v="0"/>
    <n v="14.276973281664301"/>
    <d v="1900-01-09T04:44:53"/>
    <n v="43469"/>
    <n v="0"/>
    <n v="0"/>
    <n v="0"/>
    <n v="1804493.0810739691"/>
  </r>
  <r>
    <s v="STND-61940"/>
    <s v="SF CH2 LLC"/>
    <s v="SF CH2 LLC - 800 Jorie Blvd - Oak Brook"/>
    <x v="1"/>
    <s v="Outdoor &amp; Garage Lighting"/>
    <x v="1"/>
    <n v="0"/>
    <n v="12674.254999999999"/>
    <n v="0"/>
    <x v="0"/>
    <x v="0"/>
    <n v="10.1978380583316"/>
    <s v="Qty / 1,000"/>
    <m/>
    <s v="Private-Lighting"/>
    <x v="0"/>
    <n v="2"/>
    <n v="1"/>
    <s v="Lighting"/>
    <n v="0.97902139861649395"/>
    <n v="0.93591656730105399"/>
    <n v="12408.3668565221"/>
    <n v="0"/>
    <n v="0.71"/>
    <n v="8809.9404681306805"/>
    <n v="0"/>
    <n v="4903"/>
    <n v="1"/>
    <n v="1"/>
    <n v="0"/>
    <n v="0"/>
    <n v="14.276973281664301"/>
    <d v="1900-01-09T04:44:53"/>
    <n v="43469"/>
    <n v="0"/>
    <n v="0"/>
    <n v="0"/>
    <n v="89842.346197538762"/>
  </r>
  <r>
    <s v="STND-61941"/>
    <s v="Petro Family Investment, LP"/>
    <s v="Petro Family Investment LP - Unit C 3214 Auburn St - Rockford"/>
    <x v="1"/>
    <s v="Outdoor &amp; Garage Lighting"/>
    <x v="1"/>
    <n v="0"/>
    <n v="18533.34"/>
    <n v="0"/>
    <x v="0"/>
    <x v="0"/>
    <n v="10.1978380583316"/>
    <s v="Qty / 1,000"/>
    <m/>
    <s v="Private-Lighting"/>
    <x v="0"/>
    <n v="3"/>
    <n v="1"/>
    <s v="Lighting"/>
    <n v="0.91633259480590001"/>
    <n v="1.30467645558681"/>
    <n v="16982.703532619998"/>
    <n v="0"/>
    <n v="0.71"/>
    <n v="12057.7195081602"/>
    <n v="0"/>
    <n v="4903"/>
    <n v="1"/>
    <n v="1"/>
    <n v="0"/>
    <n v="0"/>
    <n v="14.276973281664301"/>
    <d v="1900-01-09T04:44:53"/>
    <n v="43344"/>
    <n v="0"/>
    <n v="0"/>
    <n v="0"/>
    <n v="122962.67089700347"/>
  </r>
  <r>
    <s v="STND-61941"/>
    <s v="Petro Family Investment, LP"/>
    <s v="Petro Family Investment LP - Unit C 3214 Auburn St - Rockford"/>
    <x v="1"/>
    <s v="Outdoor &amp; Garage Lighting"/>
    <x v="1"/>
    <n v="0"/>
    <n v="12208.47"/>
    <n v="0"/>
    <x v="0"/>
    <x v="0"/>
    <n v="10.1978380583316"/>
    <s v="Qty / 1,000"/>
    <m/>
    <s v="Private-Lighting"/>
    <x v="0"/>
    <n v="3"/>
    <n v="1"/>
    <s v="Lighting"/>
    <n v="0.91633259480590001"/>
    <n v="1.30467645558681"/>
    <n v="11187.01899371"/>
    <n v="0"/>
    <n v="0.71"/>
    <n v="7942.7834855340898"/>
    <n v="0"/>
    <n v="4903"/>
    <n v="1"/>
    <n v="1"/>
    <n v="0"/>
    <n v="0"/>
    <n v="14.276973281664301"/>
    <d v="1900-01-09T04:44:53"/>
    <n v="43344"/>
    <n v="0"/>
    <n v="0"/>
    <n v="0"/>
    <n v="80999.219717867265"/>
  </r>
  <r>
    <s v="STND-61942"/>
    <s v="Art Expressions by CFA, Inc."/>
    <s v="Art Expressions - 34498 N old Walnut Cir - Gurnee"/>
    <x v="0"/>
    <s v="Indoor Lighting"/>
    <x v="14"/>
    <n v="0"/>
    <n v="5922.7349999999997"/>
    <n v="1.183343"/>
    <x v="0"/>
    <x v="0"/>
    <n v="12.215978499877799"/>
    <s v="Qty / 1,000"/>
    <m/>
    <s v="Private-Lighting"/>
    <x v="0"/>
    <n v="3"/>
    <n v="1"/>
    <s v="Lighting"/>
    <n v="0.91633259480590001"/>
    <n v="1.30467645558681"/>
    <n v="5427.1951308977204"/>
    <n v="1.5438797509834601"/>
    <n v="0.71"/>
    <n v="3853.30854293738"/>
    <n v="1.09615462319826"/>
    <n v="4093"/>
    <n v="1.1200000000000001"/>
    <n v="1.29"/>
    <n v="1.9E-2"/>
    <n v="0.71"/>
    <n v="17.102369899829"/>
    <d v="1900-01-11T05:11:01"/>
    <n v="43364"/>
    <n v="1.68564226551311"/>
    <n v="92.068488827729198"/>
    <n v="0"/>
    <n v="47071.934313918486"/>
  </r>
  <r>
    <s v="STND-61943"/>
    <s v="Big Apple Finer Foods, Inc."/>
    <s v="Big Apple Finer Foods - 2345 N Clark St - Chicago"/>
    <x v="62"/>
    <s v="Indoor Lighting"/>
    <x v="5"/>
    <n v="0"/>
    <n v="46546.190999999999"/>
    <n v="8.6796900000000008"/>
    <x v="0"/>
    <x v="0"/>
    <n v="10.727311735679001"/>
    <s v="Qty / 1,000"/>
    <m/>
    <s v="Private-Lighting"/>
    <x v="0"/>
    <n v="3"/>
    <n v="1"/>
    <s v="Lighting"/>
    <n v="0.91633259480590001"/>
    <n v="1.30467645558681"/>
    <n v="42651.791977360997"/>
    <n v="11.3241871847922"/>
    <n v="0.71"/>
    <n v="30282.7723039263"/>
    <n v="8.0401729012024994"/>
    <n v="4661"/>
    <n v="1.07"/>
    <n v="1.24"/>
    <n v="2.9000000000000001E-2"/>
    <n v="0.745"/>
    <n v="15.018236429950701"/>
    <d v="1900-01-09T17:27:20"/>
    <n v="43422"/>
    <n v="12.258267140931199"/>
    <n v="1155.9831470499701"/>
    <n v="0"/>
    <n v="324852.73872480361"/>
  </r>
  <r>
    <s v="STND-61943"/>
    <s v="Big Apple Finer Foods, Inc."/>
    <s v="Big Apple Finer Foods - 2345 N Clark St - Chicago"/>
    <x v="62"/>
    <s v="Indoor Lighting"/>
    <x v="5"/>
    <n v="0"/>
    <n v="6543.2979999999998"/>
    <n v="1.2201599999999999"/>
    <x v="0"/>
    <x v="0"/>
    <n v="10.727311735679001"/>
    <s v="Qty / 1,000"/>
    <m/>
    <s v="Private-Lighting"/>
    <x v="0"/>
    <n v="3"/>
    <n v="1"/>
    <s v="Lighting"/>
    <n v="0.91633259480590001"/>
    <n v="1.30467645558681"/>
    <n v="5995.8372349282499"/>
    <n v="1.5919140240487999"/>
    <n v="0.71"/>
    <n v="4257.0444367990603"/>
    <n v="1.13025895707465"/>
    <n v="4661"/>
    <n v="1.07"/>
    <n v="1.24"/>
    <n v="2.9000000000000001E-2"/>
    <n v="0.745"/>
    <n v="15.018236429950701"/>
    <d v="1900-01-09T17:27:20"/>
    <n v="43422"/>
    <n v="1.7232236675133099"/>
    <n v="162.50399982515799"/>
    <n v="0"/>
    <n v="45666.642746181562"/>
  </r>
  <r>
    <s v="STND-61943"/>
    <s v="Big Apple Finer Foods, Inc."/>
    <s v="Big Apple Finer Foods - 2345 N Clark St - Chicago"/>
    <x v="62"/>
    <s v="Indoor Lighting"/>
    <x v="5"/>
    <n v="0"/>
    <n v="1077.25"/>
    <n v="0.20088"/>
    <x v="0"/>
    <x v="0"/>
    <n v="10.727311735679001"/>
    <s v="Qty / 1,000"/>
    <m/>
    <s v="Private-Lighting"/>
    <x v="0"/>
    <n v="3"/>
    <n v="1"/>
    <s v="Lighting"/>
    <n v="0.91633259480590001"/>
    <n v="1.30467645558681"/>
    <n v="987.11928775465606"/>
    <n v="0.26208340639827798"/>
    <n v="0.71"/>
    <n v="700.85469430580497"/>
    <n v="0.18607921854277701"/>
    <n v="4661"/>
    <n v="1.07"/>
    <n v="1.24"/>
    <n v="2.9000000000000001E-2"/>
    <n v="0.745"/>
    <n v="15.018236429950701"/>
    <d v="1900-01-09T17:27:20"/>
    <n v="43422"/>
    <n v="0.28370145745646003"/>
    <n v="26.753700322322398"/>
    <n v="0"/>
    <n v="7518.2867872323804"/>
  </r>
  <r>
    <s v="STND-61943"/>
    <s v="Big Apple Finer Foods, Inc."/>
    <s v="Big Apple Finer Foods - 2345 N Clark St - Chicago"/>
    <x v="62"/>
    <s v="Indoor Lighting"/>
    <x v="5"/>
    <n v="0"/>
    <n v="4089.5610000000001"/>
    <n v="0.76259999999999994"/>
    <x v="0"/>
    <x v="0"/>
    <n v="10.727311735679001"/>
    <s v="Qty / 1,000"/>
    <m/>
    <s v="Private-Lighting"/>
    <x v="0"/>
    <n v="3"/>
    <n v="1"/>
    <s v="Lighting"/>
    <n v="0.91633259480590001"/>
    <n v="1.30467645558681"/>
    <n v="3747.3980427470101"/>
    <n v="0.99494626503049899"/>
    <n v="0.71"/>
    <n v="2660.6526103503802"/>
    <n v="0.70641184817165403"/>
    <n v="4661"/>
    <n v="1.07"/>
    <n v="1.24"/>
    <n v="2.9000000000000001E-2"/>
    <n v="0.745"/>
    <n v="15.018236429950701"/>
    <d v="1900-01-09T17:27:20"/>
    <n v="43422"/>
    <n v="1.07701479219582"/>
    <n v="101.564993681928"/>
    <n v="0"/>
    <n v="28541.6499715766"/>
  </r>
  <r>
    <s v="STND-61943"/>
    <s v="Big Apple Finer Foods, Inc."/>
    <s v="Big Apple Finer Foods - 2345 N Clark St - Chicago"/>
    <x v="3"/>
    <s v="Refrigeration"/>
    <x v="5"/>
    <n v="0"/>
    <n v="12794.08"/>
    <n v="1.5225599999999999"/>
    <x v="2"/>
    <x v="0"/>
    <n v="8.6177180282661094"/>
    <s v="ΔkWpeak / CF"/>
    <n v="0.69"/>
    <s v="Private-Lighting"/>
    <x v="0"/>
    <n v="3"/>
    <n v="1"/>
    <s v="Non-Lighting"/>
    <n v="0.91633259480590001"/>
    <n v="1.30467645558681"/>
    <n v="11723.632524554299"/>
    <n v="1.98644818421825"/>
    <n v="0.7"/>
    <n v="8206.5427671879897"/>
    <n v="1.39051372895277"/>
    <n v="4661"/>
    <n v="1.07"/>
    <n v="1.24"/>
    <n v="2.9000000000000001E-2"/>
    <n v="0.745"/>
    <n v="15.018236429950701"/>
    <d v="1900-01-09T17:27:20"/>
    <n v="43422"/>
    <n v="2.8789104119104998"/>
    <n v="0"/>
    <n v="0"/>
    <n v="70721.67155453279"/>
  </r>
  <r>
    <s v="STND-61943"/>
    <s v="Big Apple Finer Foods, Inc."/>
    <s v="Big Apple Finer Foods - 2345 N Clark St - Chicago"/>
    <x v="3"/>
    <s v="Refrigeration"/>
    <x v="5"/>
    <n v="0"/>
    <n v="9337.68"/>
    <n v="1.1112"/>
    <x v="2"/>
    <x v="0"/>
    <n v="8.6177180282661094"/>
    <s v="ΔkWpeak / CF"/>
    <n v="0.69"/>
    <s v="Private-Lighting"/>
    <x v="0"/>
    <n v="3"/>
    <n v="1"/>
    <s v="Non-Lighting"/>
    <n v="0.91633259480590001"/>
    <n v="1.30467645558681"/>
    <n v="8556.4205438671506"/>
    <n v="1.44975647744806"/>
    <n v="0.7"/>
    <n v="5989.4943807070104"/>
    <n v="1.01482953421364"/>
    <n v="4661"/>
    <n v="1.07"/>
    <n v="1.24"/>
    <n v="2.9000000000000001E-2"/>
    <n v="0.745"/>
    <n v="15.018236429950701"/>
    <d v="1900-01-09T17:27:20"/>
    <n v="43422"/>
    <n v="2.1010963441276198"/>
    <n v="0"/>
    <n v="0"/>
    <n v="51615.773704817359"/>
  </r>
  <r>
    <s v="STND-61943"/>
    <s v="Big Apple Finer Foods, Inc."/>
    <s v="Big Apple Finer Foods - 2345 N Clark St - Chicago"/>
    <x v="0"/>
    <s v="Indoor Lighting"/>
    <x v="5"/>
    <n v="0"/>
    <n v="1157.047"/>
    <n v="0.21576000000000001"/>
    <x v="0"/>
    <x v="0"/>
    <n v="10.727311735679001"/>
    <s v="Qty / 1,000"/>
    <m/>
    <s v="Private-Lighting"/>
    <x v="0"/>
    <n v="3"/>
    <n v="1"/>
    <s v="Lighting"/>
    <n v="0.91633259480590001"/>
    <n v="1.30467645558681"/>
    <n v="1060.2398798223801"/>
    <n v="0.28149699205740902"/>
    <n v="0.71"/>
    <n v="752.77031467389099"/>
    <n v="0.19986286436076101"/>
    <n v="4661"/>
    <n v="1.07"/>
    <n v="1.24"/>
    <n v="2.9000000000000001E-2"/>
    <n v="0.745"/>
    <n v="15.018236429950701"/>
    <d v="1900-01-09T17:27:20"/>
    <n v="43422"/>
    <n v="0.304716380231013"/>
    <n v="28.735473378363601"/>
    <n v="0"/>
    <n v="8075.2018308720053"/>
  </r>
  <r>
    <s v="STND-61944"/>
    <s v="Mullins Grain Co."/>
    <s v="Mullins Grain - 217 N Shabbona Rd - Shabbona"/>
    <x v="0"/>
    <s v="Indoor Lighting"/>
    <x v="8"/>
    <n v="0"/>
    <n v="8680.7520000000004"/>
    <n v="1.373818"/>
    <x v="0"/>
    <x v="0"/>
    <n v="9.5383441434566993"/>
    <s v="Qty / 1,000"/>
    <m/>
    <s v="Private-Lighting"/>
    <x v="0"/>
    <n v="3"/>
    <n v="1"/>
    <s v="Lighting"/>
    <n v="0.91633259480590001"/>
    <n v="1.30467645558681"/>
    <n v="7954.4560050265"/>
    <n v="1.79238799886136"/>
    <n v="0.71"/>
    <n v="5647.6637635688203"/>
    <n v="1.2725954791915599"/>
    <n v="5242"/>
    <n v="1"/>
    <n v="1.22"/>
    <n v="1.0999999999999999E-2"/>
    <n v="0.68"/>
    <n v="13.3536818008394"/>
    <d v="1900-01-08T12:55:13"/>
    <n v="43350"/>
    <n v="2.16054483951465"/>
    <n v="87.499016055291506"/>
    <n v="0"/>
    <n v="53869.360583449277"/>
  </r>
  <r>
    <s v="STND-61945"/>
    <s v="7-Eleven Inc"/>
    <s v="7-Eleven Inc 13359 - 7450 W Oakton St - Niles"/>
    <x v="14"/>
    <s v="Refrigeration"/>
    <x v="5"/>
    <n v="0"/>
    <n v="1605.6"/>
    <n v="0.16880000000000001"/>
    <x v="2"/>
    <x v="0"/>
    <n v="15"/>
    <s v="ΔkWpeak / CF"/>
    <n v="1"/>
    <s v="Private-Non-Lighting"/>
    <x v="2"/>
    <n v="3"/>
    <n v="1"/>
    <s v="Non-Lighting"/>
    <n v="0.98952339343681495"/>
    <n v="0.43468415683807998"/>
    <n v="1588.7787605021499"/>
    <n v="7.3374685674267998E-2"/>
    <n v="0.7"/>
    <n v="1112.14513235151"/>
    <n v="5.1362279971987598E-2"/>
    <n v="4661"/>
    <n v="1.07"/>
    <n v="1.24"/>
    <n v="2.9000000000000001E-2"/>
    <n v="0.745"/>
    <n v="15.018236429950701"/>
    <d v="1900-01-09T17:27:20"/>
    <n v="43376"/>
    <n v="7.3374685674267998E-2"/>
    <n v="0"/>
    <n v="0"/>
    <n v="16682.17698527265"/>
  </r>
  <r>
    <s v="STND-61946"/>
    <s v="Kankot, Ltd."/>
    <s v="Kankot Ltd dba Berkots Super Foods - 1557 W Court St - Kankakee"/>
    <x v="24"/>
    <s v="Refrigeration"/>
    <x v="0"/>
    <n v="0"/>
    <n v="63408"/>
    <n v="7.2480000000000002"/>
    <x v="2"/>
    <x v="0"/>
    <n v="12"/>
    <s v="ΔkWpeak"/>
    <m/>
    <s v="Private-Non-Lighting"/>
    <x v="2"/>
    <n v="2"/>
    <n v="1"/>
    <s v="Non-Lighting"/>
    <n v="0.76002432528749297"/>
    <n v="0.465462131779591"/>
    <n v="48191.6224178294"/>
    <n v="3.3736695311384799"/>
    <n v="0.7"/>
    <n v="33734.135692480602"/>
    <n v="2.3615686717969302"/>
    <n v="5478"/>
    <n v="1.1200000000000001"/>
    <n v="1.31"/>
    <n v="2.1999999999999999E-2"/>
    <n v="0.95"/>
    <n v="12.7783862723622"/>
    <d v="1900-01-08T03:03:29"/>
    <n v="43434"/>
    <n v="3.3736695311384799"/>
    <n v="0"/>
    <n v="0"/>
    <n v="404809.62830976723"/>
  </r>
  <r>
    <s v="STND-61946"/>
    <s v="Kankot, Ltd."/>
    <s v="Kankot Ltd dba Berkots Super Foods - 1557 W Court St - Kankakee"/>
    <x v="15"/>
    <s v="Refrigeration"/>
    <x v="0"/>
    <n v="0"/>
    <n v="119866.4"/>
    <n v="13.673999999999999"/>
    <x v="2"/>
    <x v="0"/>
    <n v="15"/>
    <s v="ΔkWpeak"/>
    <m/>
    <s v="Private-Non-Lighting"/>
    <x v="2"/>
    <n v="2"/>
    <n v="1"/>
    <s v="Non-Lighting"/>
    <n v="0.76002432528749297"/>
    <n v="0.465462131779591"/>
    <n v="91101.379784640798"/>
    <n v="6.3647291899541303"/>
    <n v="0.7"/>
    <n v="63770.965849248503"/>
    <n v="4.4553104329678899"/>
    <n v="5478"/>
    <n v="1.1200000000000001"/>
    <n v="1.31"/>
    <n v="2.1999999999999999E-2"/>
    <n v="0.95"/>
    <n v="12.7783862723622"/>
    <d v="1900-01-08T03:03:29"/>
    <n v="43434"/>
    <n v="6.3647291899541303"/>
    <n v="0"/>
    <n v="0"/>
    <n v="956564.48773872759"/>
  </r>
  <r>
    <s v="STND-61947"/>
    <s v="Young Mens Christian Association of Berwyn Cicero Inc"/>
    <s v="PAV YMCA - Berwyn - 2947 S Oak Park Ave - Berwyn"/>
    <x v="0"/>
    <s v="Indoor Lighting"/>
    <x v="2"/>
    <n v="0"/>
    <n v="2327.7260000000001"/>
    <n v="0.49852200000000002"/>
    <x v="0"/>
    <x v="0"/>
    <n v="14.797277300976599"/>
    <s v="Qty / 1,000"/>
    <m/>
    <s v="Private-Lighting"/>
    <x v="0"/>
    <n v="3"/>
    <n v="1"/>
    <s v="Lighting"/>
    <n v="0.91633259480590001"/>
    <n v="1.30467645558681"/>
    <n v="2132.9712055771602"/>
    <n v="0.65040991599204601"/>
    <n v="0.71"/>
    <n v="1514.4095559597799"/>
    <n v="0.46179104035435298"/>
    <n v="3379"/>
    <n v="1.0900000000000001"/>
    <n v="1.36"/>
    <n v="2.1999999999999999E-2"/>
    <n v="0.57999999999999996"/>
    <n v="20.7161882213673"/>
    <d v="1900-01-13T19:08:05"/>
    <n v="43372"/>
    <n v="0.82455618153149801"/>
    <n v="43.050794974951799"/>
    <n v="0"/>
    <n v="22409.138146785703"/>
  </r>
  <r>
    <s v="STND-61947"/>
    <s v="Young Mens Christian Association of Berwyn Cicero Inc"/>
    <s v="PAV YMCA - Berwyn - 2947 S Oak Park Ave - Berwyn"/>
    <x v="38"/>
    <s v="Indoor Lighting"/>
    <x v="2"/>
    <n v="0"/>
    <n v="3375.6849999999999"/>
    <n v="0.73909999999999998"/>
    <x v="0"/>
    <x v="0"/>
    <n v="8"/>
    <s v="Qty / 1,000"/>
    <m/>
    <s v="Private-Lighting"/>
    <x v="0"/>
    <n v="3"/>
    <n v="1"/>
    <s v="Lighting"/>
    <n v="0.91633259480590001"/>
    <n v="1.30467645558681"/>
    <n v="3093.2501952973498"/>
    <n v="0.964286368324209"/>
    <n v="0.71"/>
    <n v="2196.2076386611202"/>
    <n v="0.68464332151018803"/>
    <n v="3379"/>
    <n v="1.0900000000000001"/>
    <n v="1.36"/>
    <n v="2.1999999999999999E-2"/>
    <n v="0.57999999999999996"/>
    <n v="20.7161882213673"/>
    <d v="1900-01-13T19:08:05"/>
    <n v="43372"/>
    <n v="1.2224725764759199"/>
    <n v="62.432572749120901"/>
    <n v="0"/>
    <n v="17569.661109288962"/>
  </r>
  <r>
    <s v="STND-61948"/>
    <s v="Agrati, Inc."/>
    <s v="Continental Midland Group - 24000 S Western Ave - Park Forest"/>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348"/>
    <n v="10.661200899291901"/>
    <n v="0"/>
    <n v="0"/>
    <n v="1006167.17691442"/>
  </r>
  <r>
    <s v="STND-61950"/>
    <s v="Frankfort Square Park District"/>
    <s v="Frankfort Square Park District - 7540 W Braemar Lane - Frankfort"/>
    <x v="1"/>
    <s v="Outdoor &amp; Garage Lighting"/>
    <x v="1"/>
    <n v="0"/>
    <n v="21352.564999999999"/>
    <n v="0"/>
    <x v="0"/>
    <x v="1"/>
    <n v="10.1978380583316"/>
    <s v="Qty / 1,000"/>
    <m/>
    <s v="Public-Lighting"/>
    <x v="0"/>
    <n v="2"/>
    <n v="1"/>
    <s v="Lighting"/>
    <n v="0.98996686498346598"/>
    <n v="2.5626279547341602"/>
    <n v="21138.3318324057"/>
    <n v="0"/>
    <n v="0.71"/>
    <n v="15008.215601008"/>
    <n v="0"/>
    <n v="4903"/>
    <n v="1"/>
    <n v="1"/>
    <n v="0"/>
    <n v="0"/>
    <n v="14.276973281664301"/>
    <d v="1900-01-09T04:44:53"/>
    <n v="43397"/>
    <n v="0"/>
    <n v="0"/>
    <n v="0"/>
    <n v="153051.35224360545"/>
  </r>
  <r>
    <s v="STND-61950"/>
    <s v="Frankfort Square Park District"/>
    <s v="Frankfort Square Park District - 7540 W Braemar Lane - Frankfort"/>
    <x v="1"/>
    <s v="Outdoor &amp; Garage Lighting"/>
    <x v="1"/>
    <n v="0"/>
    <n v="6354.2879999999996"/>
    <n v="0"/>
    <x v="0"/>
    <x v="1"/>
    <n v="10.1978380583316"/>
    <s v="Qty / 1,000"/>
    <m/>
    <s v="Public-Lighting"/>
    <x v="0"/>
    <n v="2"/>
    <n v="1"/>
    <s v="Lighting"/>
    <n v="0.98996686498346598"/>
    <n v="2.5626279547341602"/>
    <n v="6290.5345705620603"/>
    <n v="0"/>
    <n v="0.71"/>
    <n v="4466.2795450990598"/>
    <n v="0"/>
    <n v="4903"/>
    <n v="1"/>
    <n v="1"/>
    <n v="0"/>
    <n v="0"/>
    <n v="14.276973281664301"/>
    <d v="1900-01-09T04:44:53"/>
    <n v="43397"/>
    <n v="0"/>
    <n v="0"/>
    <n v="0"/>
    <n v="45546.395524159139"/>
  </r>
  <r>
    <s v="STND-61950"/>
    <s v="Frankfort Square Park District"/>
    <s v="Frankfort Square Park District - 7540 W Braemar Lane - Frankfort"/>
    <x v="1"/>
    <s v="Outdoor &amp; Garage Lighting"/>
    <x v="1"/>
    <n v="0"/>
    <n v="10737.57"/>
    <n v="0"/>
    <x v="0"/>
    <x v="1"/>
    <n v="10.1978380583316"/>
    <s v="Qty / 1,000"/>
    <m/>
    <s v="Public-Lighting"/>
    <x v="0"/>
    <n v="2"/>
    <n v="1"/>
    <s v="Lighting"/>
    <n v="0.98996686498346598"/>
    <n v="2.5626279547341602"/>
    <n v="10629.838510440501"/>
    <n v="0"/>
    <n v="0.71"/>
    <n v="7547.1853424127603"/>
    <n v="0"/>
    <n v="4903"/>
    <n v="1"/>
    <n v="1"/>
    <n v="0"/>
    <n v="0"/>
    <n v="14.276973281664301"/>
    <d v="1900-01-09T04:44:53"/>
    <n v="43397"/>
    <n v="0"/>
    <n v="0"/>
    <n v="0"/>
    <n v="76964.973918139251"/>
  </r>
  <r>
    <s v="STND-61950"/>
    <s v="Frankfort Square Park District"/>
    <s v="Frankfort Square Park District - 7540 W Braemar Lane - Frankfort"/>
    <x v="1"/>
    <s v="Outdoor &amp; Garage Lighting"/>
    <x v="1"/>
    <n v="0"/>
    <n v="3750.7950000000001"/>
    <n v="0"/>
    <x v="0"/>
    <x v="1"/>
    <n v="10.1978380583316"/>
    <s v="Qty / 1,000"/>
    <m/>
    <s v="Public-Lighting"/>
    <x v="0"/>
    <n v="2"/>
    <n v="1"/>
    <s v="Lighting"/>
    <n v="0.98996686498346598"/>
    <n v="2.5626279547341602"/>
    <n v="3713.1627673456601"/>
    <n v="0"/>
    <n v="0.71"/>
    <n v="2636.3455648154199"/>
    <n v="0"/>
    <n v="4903"/>
    <n v="1"/>
    <n v="1"/>
    <n v="0"/>
    <n v="0"/>
    <n v="14.276973281664301"/>
    <d v="1900-01-09T04:44:53"/>
    <n v="43397"/>
    <n v="0"/>
    <n v="0"/>
    <n v="0"/>
    <n v="26885.025135788408"/>
  </r>
  <r>
    <s v="STND-61950"/>
    <s v="Frankfort Square Park District"/>
    <s v="Frankfort Square Park District - 7540 W Braemar Lane - Frankfort"/>
    <x v="1"/>
    <s v="Outdoor &amp; Garage Lighting"/>
    <x v="1"/>
    <n v="0"/>
    <n v="3285.01"/>
    <n v="0"/>
    <x v="0"/>
    <x v="1"/>
    <n v="10.1978380583316"/>
    <s v="Qty / 1,000"/>
    <m/>
    <s v="Public-Lighting"/>
    <x v="0"/>
    <n v="2"/>
    <n v="1"/>
    <s v="Lighting"/>
    <n v="0.98996686498346598"/>
    <n v="2.5626279547341602"/>
    <n v="3252.05105113933"/>
    <n v="0"/>
    <n v="0.71"/>
    <n v="2308.9562463089301"/>
    <n v="0"/>
    <n v="4903"/>
    <n v="1"/>
    <n v="1"/>
    <n v="0"/>
    <n v="0"/>
    <n v="14.276973281664301"/>
    <d v="1900-01-09T04:44:53"/>
    <n v="43397"/>
    <n v="0"/>
    <n v="0"/>
    <n v="0"/>
    <n v="23546.361883631678"/>
  </r>
  <r>
    <s v="STND-61950"/>
    <s v="Frankfort Square Park District"/>
    <s v="Frankfort Square Park District - 7540 W Braemar Lane - Frankfort"/>
    <x v="1"/>
    <s v="Outdoor &amp; Garage Lighting"/>
    <x v="1"/>
    <n v="0"/>
    <n v="4559.79"/>
    <n v="0"/>
    <x v="0"/>
    <x v="1"/>
    <n v="10.1978380583316"/>
    <s v="Qty / 1,000"/>
    <m/>
    <s v="Public-Lighting"/>
    <x v="0"/>
    <n v="2"/>
    <n v="1"/>
    <s v="Lighting"/>
    <n v="0.98996686498346598"/>
    <n v="2.5626279547341602"/>
    <n v="4514.0410112829604"/>
    <n v="0"/>
    <n v="0.71"/>
    <n v="3204.9691180108998"/>
    <n v="0"/>
    <n v="4903"/>
    <n v="1"/>
    <n v="1"/>
    <n v="0"/>
    <n v="0"/>
    <n v="14.276973281664301"/>
    <d v="1900-01-09T04:44:53"/>
    <n v="43397"/>
    <n v="0"/>
    <n v="0"/>
    <n v="0"/>
    <n v="32683.756047429015"/>
  </r>
  <r>
    <s v="STND-61950"/>
    <s v="Frankfort Square Park District"/>
    <s v="Frankfort Square Park District - 7540 W Braemar Lane - Frankfort"/>
    <x v="1"/>
    <s v="Outdoor &amp; Garage Lighting"/>
    <x v="1"/>
    <n v="0"/>
    <n v="3579.19"/>
    <n v="0"/>
    <x v="0"/>
    <x v="1"/>
    <n v="10.1978380583316"/>
    <s v="Qty / 1,000"/>
    <m/>
    <s v="Public-Lighting"/>
    <x v="0"/>
    <n v="2"/>
    <n v="1"/>
    <s v="Lighting"/>
    <n v="0.98996686498346598"/>
    <n v="2.5626279547341602"/>
    <n v="3543.2795034801702"/>
    <n v="0"/>
    <n v="0.71"/>
    <n v="2515.7284474709199"/>
    <n v="0"/>
    <n v="4903"/>
    <n v="1"/>
    <n v="1"/>
    <n v="0"/>
    <n v="0"/>
    <n v="14.276973281664301"/>
    <d v="1900-01-09T04:44:53"/>
    <n v="43397"/>
    <n v="0"/>
    <n v="0"/>
    <n v="0"/>
    <n v="25654.991306046417"/>
  </r>
  <r>
    <s v="STND-61950"/>
    <s v="Frankfort Square Park District"/>
    <s v="Frankfort Square Park District - 7540 W Braemar Lane - Frankfort"/>
    <x v="1"/>
    <s v="Outdoor &amp; Garage Lighting"/>
    <x v="1"/>
    <n v="0"/>
    <n v="3039.86"/>
    <n v="0"/>
    <x v="0"/>
    <x v="1"/>
    <n v="10.1978380583316"/>
    <s v="Qty / 1,000"/>
    <m/>
    <s v="Public-Lighting"/>
    <x v="0"/>
    <n v="2"/>
    <n v="1"/>
    <s v="Lighting"/>
    <n v="0.98996686498346598"/>
    <n v="2.5626279547341602"/>
    <n v="3009.3606741886401"/>
    <n v="0"/>
    <n v="0.71"/>
    <n v="2136.6460786739299"/>
    <n v="0"/>
    <n v="4903"/>
    <n v="1"/>
    <n v="1"/>
    <n v="0"/>
    <n v="0"/>
    <n v="14.276973281664301"/>
    <d v="1900-01-09T04:44:53"/>
    <n v="43397"/>
    <n v="0"/>
    <n v="0"/>
    <n v="0"/>
    <n v="21789.170698285976"/>
  </r>
  <r>
    <s v="STND-61951"/>
    <s v="ASVRF Oak Brook Regency, LLC"/>
    <s v="ASVRF Oak Brook Regency, LLC (East Tower) - 1515 W 22nd St  - Oak Brook"/>
    <x v="62"/>
    <s v="Indoor Lighting"/>
    <x v="6"/>
    <n v="0"/>
    <n v="1535.83"/>
    <n v="0.34534500000000001"/>
    <x v="0"/>
    <x v="0"/>
    <n v="15"/>
    <s v="Qty / 1,000"/>
    <m/>
    <s v="Private-Lighting"/>
    <x v="0"/>
    <n v="3"/>
    <n v="1"/>
    <s v="Lighting"/>
    <n v="0.91633259480590001"/>
    <n v="1.30467645558681"/>
    <n v="1407.33108908074"/>
    <n v="0.45056349055462602"/>
    <n v="0.71"/>
    <n v="999.20507324732898"/>
    <n v="0.31990007829378397"/>
    <n v="2885"/>
    <n v="1.165"/>
    <n v="1.3779999999999999"/>
    <n v="2.5499999999999998E-2"/>
    <n v="0.55000000000000004"/>
    <n v="24.263431542460999"/>
    <d v="1900-01-16T07:56:40"/>
    <n v="43418"/>
    <n v="0.59448936608342196"/>
    <n v="30.804242722368201"/>
    <n v="0"/>
    <n v="14988.076098709935"/>
  </r>
  <r>
    <s v="STND-61951"/>
    <s v="ASVRF Oak Brook Regency, LLC"/>
    <s v="ASVRF Oak Brook Regency, LLC (East Tower) - 1515 W 22nd St  - Oak Brook"/>
    <x v="62"/>
    <s v="Indoor Lighting"/>
    <x v="6"/>
    <n v="0"/>
    <n v="1755.2339999999999"/>
    <n v="0.39467999999999998"/>
    <x v="0"/>
    <x v="0"/>
    <n v="15"/>
    <s v="Qty / 1,000"/>
    <m/>
    <s v="Private-Lighting"/>
    <x v="0"/>
    <n v="3"/>
    <n v="1"/>
    <s v="Lighting"/>
    <n v="0.91633259480590001"/>
    <n v="1.30467645558681"/>
    <n v="1608.37812571154"/>
    <n v="0.51492970349100098"/>
    <n v="0.71"/>
    <n v="1141.94846925519"/>
    <n v="0.365600089478611"/>
    <n v="2885"/>
    <n v="1.165"/>
    <n v="1.3779999999999999"/>
    <n v="2.5499999999999998E-2"/>
    <n v="0.55000000000000004"/>
    <n v="24.263431542460999"/>
    <d v="1900-01-16T07:56:40"/>
    <n v="43418"/>
    <n v="0.67941641838105404"/>
    <n v="35.204843094973597"/>
    <n v="0"/>
    <n v="17129.227038827852"/>
  </r>
  <r>
    <s v="STND-61951"/>
    <s v="ASVRF Oak Brook Regency, LLC"/>
    <s v="ASVRF Oak Brook Regency, LLC (East Tower) - 1515 W 22nd St  - Oak Brook"/>
    <x v="62"/>
    <s v="Indoor Lighting"/>
    <x v="6"/>
    <n v="0"/>
    <n v="1535.83"/>
    <n v="0.34534500000000001"/>
    <x v="0"/>
    <x v="0"/>
    <n v="15"/>
    <s v="Qty / 1,000"/>
    <m/>
    <s v="Private-Lighting"/>
    <x v="0"/>
    <n v="3"/>
    <n v="1"/>
    <s v="Lighting"/>
    <n v="0.91633259480590001"/>
    <n v="1.30467645558681"/>
    <n v="1407.33108908074"/>
    <n v="0.45056349055462602"/>
    <n v="0.71"/>
    <n v="999.20507324732898"/>
    <n v="0.31990007829378397"/>
    <n v="2885"/>
    <n v="1.165"/>
    <n v="1.3779999999999999"/>
    <n v="2.5499999999999998E-2"/>
    <n v="0.55000000000000004"/>
    <n v="24.263431542460999"/>
    <d v="1900-01-16T07:56:40"/>
    <n v="43418"/>
    <n v="0.59448936608342196"/>
    <n v="30.804242722368201"/>
    <n v="0"/>
    <n v="14988.076098709935"/>
  </r>
  <r>
    <s v="STND-61951"/>
    <s v="ASVRF Oak Brook Regency, LLC"/>
    <s v="ASVRF Oak Brook Regency, LLC (East Tower) - 1515 W 22nd St  - Oak Brook"/>
    <x v="62"/>
    <s v="Indoor Lighting"/>
    <x v="6"/>
    <n v="0"/>
    <n v="351.04700000000003"/>
    <n v="7.8936000000000006E-2"/>
    <x v="0"/>
    <x v="0"/>
    <n v="15"/>
    <s v="Qty / 1,000"/>
    <m/>
    <s v="Private-Lighting"/>
    <x v="0"/>
    <n v="3"/>
    <n v="1"/>
    <s v="Lighting"/>
    <n v="0.91633259480590001"/>
    <n v="1.30467645558681"/>
    <n v="321.67580840882698"/>
    <n v="0.1029859406982"/>
    <n v="0.71"/>
    <n v="228.389823970267"/>
    <n v="7.3120017895722103E-2"/>
    <n v="2885"/>
    <n v="1.165"/>
    <n v="1.3779999999999999"/>
    <n v="2.5499999999999998E-2"/>
    <n v="0.55000000000000004"/>
    <n v="24.263431542460999"/>
    <d v="1900-01-16T07:56:40"/>
    <n v="43418"/>
    <n v="0.135883283676211"/>
    <n v="7.0409726304077997"/>
    <n v="0"/>
    <n v="3425.8473595540049"/>
  </r>
  <r>
    <s v="STND-61951"/>
    <s v="ASVRF Oak Brook Regency, LLC"/>
    <s v="ASVRF Oak Brook Regency, LLC (East Tower) - 1515 W 22nd St  - Oak Brook"/>
    <x v="62"/>
    <s v="Indoor Lighting"/>
    <x v="6"/>
    <n v="0"/>
    <n v="5616.7489999999998"/>
    <n v="1.2629760000000001"/>
    <x v="0"/>
    <x v="0"/>
    <n v="15"/>
    <s v="Qty / 1,000"/>
    <m/>
    <s v="Private-Lighting"/>
    <x v="0"/>
    <n v="3"/>
    <n v="1"/>
    <s v="Lighting"/>
    <n v="0.91633259480590001"/>
    <n v="1.30467645558681"/>
    <n v="5146.8101855434397"/>
    <n v="1.6477750511711999"/>
    <n v="0.71"/>
    <n v="3654.23523173584"/>
    <n v="1.1699202863315501"/>
    <n v="2885"/>
    <n v="1.165"/>
    <n v="1.3779999999999999"/>
    <n v="2.5499999999999998E-2"/>
    <n v="0.55000000000000004"/>
    <n v="24.263431542460999"/>
    <d v="1900-01-16T07:56:40"/>
    <n v="43418"/>
    <n v="2.1741325388193702"/>
    <n v="112.655501915329"/>
    <n v="0"/>
    <n v="54813.528476037602"/>
  </r>
  <r>
    <s v="STND-61951"/>
    <s v="ASVRF Oak Brook Regency, LLC"/>
    <s v="ASVRF Oak Brook Regency, LLC (East Tower) - 1515 W 22nd St  - Oak Brook"/>
    <x v="62"/>
    <s v="Indoor Lighting"/>
    <x v="6"/>
    <n v="0"/>
    <n v="4124.8"/>
    <n v="0.92749800000000004"/>
    <x v="0"/>
    <x v="0"/>
    <n v="15"/>
    <s v="Qty / 1,000"/>
    <m/>
    <s v="Private-Lighting"/>
    <x v="0"/>
    <n v="3"/>
    <n v="1"/>
    <s v="Lighting"/>
    <n v="0.91633259480590001"/>
    <n v="1.30467645558681"/>
    <n v="3779.6886870553799"/>
    <n v="1.21008480320385"/>
    <n v="0.71"/>
    <n v="2683.5789678093201"/>
    <n v="0.85916021027473499"/>
    <n v="2885"/>
    <n v="1.165"/>
    <n v="1.3779999999999999"/>
    <n v="2.5499999999999998E-2"/>
    <n v="0.55000000000000004"/>
    <n v="24.263431542460999"/>
    <d v="1900-01-16T07:56:40"/>
    <n v="43418"/>
    <n v="1.5966285831954801"/>
    <n v="82.731383278894498"/>
    <n v="0"/>
    <n v="40253.684517139802"/>
  </r>
  <r>
    <s v="STND-61952"/>
    <s v="7-Eleven Inc"/>
    <s v="7-Eleven Inc - 10658 S Ridgeland Ave - Chicago Ridge"/>
    <x v="15"/>
    <s v="Refrigeration"/>
    <x v="4"/>
    <n v="0"/>
    <n v="18408.599999999999"/>
    <n v="2.1"/>
    <x v="2"/>
    <x v="0"/>
    <n v="15"/>
    <s v="ΔkWpeak"/>
    <m/>
    <s v="Private-Non-Lighting"/>
    <x v="2"/>
    <n v="3"/>
    <n v="1"/>
    <s v="Non-Lighting"/>
    <n v="0.98952339343681495"/>
    <n v="0.43468415683807998"/>
    <n v="18215.740340421002"/>
    <n v="0.91283672935996896"/>
    <n v="0.7"/>
    <n v="12751.0182382947"/>
    <n v="0.63898571055197795"/>
    <n v="7616"/>
    <n v="1.1100000000000001"/>
    <n v="1.29"/>
    <n v="2.1999999999999999E-2"/>
    <n v="0.76"/>
    <n v="9.1911764705882408"/>
    <d v="1900-01-05T13:33:47"/>
    <n v="43371"/>
    <n v="0.91283672935996896"/>
    <n v="0"/>
    <n v="0"/>
    <n v="191265.27357442051"/>
  </r>
  <r>
    <s v="STND-61952"/>
    <s v="7-Eleven Inc"/>
    <s v="7-Eleven Inc - 10658 S Ridgeland Ave - Chicago Ridge"/>
    <x v="3"/>
    <s v="Refrigeration"/>
    <x v="4"/>
    <n v="0"/>
    <n v="4668.84"/>
    <n v="0.55559999999999998"/>
    <x v="2"/>
    <x v="0"/>
    <n v="8.6177180282661094"/>
    <s v="ΔkWpeak / CF"/>
    <n v="0.69"/>
    <s v="Private-Non-Lighting"/>
    <x v="2"/>
    <n v="3"/>
    <n v="1"/>
    <s v="Non-Lighting"/>
    <n v="0.98952339343681495"/>
    <n v="0.43468415683807998"/>
    <n v="4619.9264002135396"/>
    <n v="0.241510517539237"/>
    <n v="0.7"/>
    <n v="3233.94848014948"/>
    <n v="0.16905736227746601"/>
    <n v="7616"/>
    <n v="1.1100000000000001"/>
    <n v="1.29"/>
    <n v="2.1999999999999999E-2"/>
    <n v="0.76"/>
    <n v="9.1911764705882408"/>
    <d v="1900-01-05T13:33:47"/>
    <n v="43371"/>
    <n v="0.35001524281048901"/>
    <n v="0"/>
    <n v="0"/>
    <n v="27869.256119867958"/>
  </r>
  <r>
    <s v="STND-61953"/>
    <s v="7-Eleven Inc"/>
    <s v="7-Eleven Inc - 4200 S First Ave - Lyons"/>
    <x v="14"/>
    <s v="Refrigeration"/>
    <x v="4"/>
    <n v="0"/>
    <n v="2408.4"/>
    <n v="0.25319999999999998"/>
    <x v="2"/>
    <x v="0"/>
    <n v="15"/>
    <s v="ΔkWpeak / CF"/>
    <n v="1"/>
    <s v="Private-Non-Lighting"/>
    <x v="2"/>
    <n v="3"/>
    <n v="1"/>
    <s v="Non-Lighting"/>
    <n v="0.98952339343681495"/>
    <n v="0.43468415683807998"/>
    <n v="2383.1681407532301"/>
    <n v="0.110062028511402"/>
    <n v="0.7"/>
    <n v="1668.2176985272599"/>
    <n v="7.7043419957981404E-2"/>
    <n v="7616"/>
    <n v="1.1100000000000001"/>
    <n v="1.29"/>
    <n v="2.1999999999999999E-2"/>
    <n v="0.76"/>
    <n v="9.1911764705882408"/>
    <d v="1900-01-05T13:33:47"/>
    <n v="43377"/>
    <n v="0.110062028511402"/>
    <n v="0"/>
    <n v="0"/>
    <n v="25023.265477908899"/>
  </r>
  <r>
    <s v="STND-61954"/>
    <s v="Spirit &amp; Liquor"/>
    <s v="Spirit &amp; Liquor - 536 Bartlett Rd - Streamwood"/>
    <x v="0"/>
    <s v="Indoor Lighting"/>
    <x v="0"/>
    <n v="0"/>
    <n v="23952.445"/>
    <n v="4.8585279999999997"/>
    <x v="0"/>
    <x v="0"/>
    <n v="9.1274187659729797"/>
    <s v="Qty / 1,000"/>
    <m/>
    <s v="Private-Lighting"/>
    <x v="0"/>
    <n v="3"/>
    <n v="1"/>
    <s v="Lighting"/>
    <n v="0.91633259480590001"/>
    <n v="1.30467645558681"/>
    <n v="21948.4060787956"/>
    <n v="6.3388070904092597"/>
    <n v="0.71"/>
    <n v="15583.368315944899"/>
    <n v="4.5005530341905704"/>
    <n v="5478"/>
    <n v="1.1200000000000001"/>
    <n v="1.31"/>
    <n v="2.1999999999999999E-2"/>
    <n v="0.95"/>
    <n v="12.7783862723622"/>
    <d v="1900-01-08T03:03:29"/>
    <n v="43344"/>
    <n v="5.0934568826108899"/>
    <n v="431.12940511919902"/>
    <n v="0"/>
    <n v="142235.92840402422"/>
  </r>
  <r>
    <s v="STND-61955"/>
    <s v="7-Eleven Inc"/>
    <s v="7-Eleven Inc - 6603 W 16th St - Berwyn"/>
    <x v="14"/>
    <s v="Refrigeration"/>
    <x v="4"/>
    <n v="0"/>
    <n v="2408.4"/>
    <n v="0.25319999999999998"/>
    <x v="2"/>
    <x v="0"/>
    <n v="15"/>
    <s v="ΔkWpeak / CF"/>
    <n v="1"/>
    <s v="Private-Non-Lighting"/>
    <x v="2"/>
    <n v="3"/>
    <n v="1"/>
    <s v="Non-Lighting"/>
    <n v="0.98952339343681495"/>
    <n v="0.43468415683807998"/>
    <n v="2383.1681407532301"/>
    <n v="0.110062028511402"/>
    <n v="0.7"/>
    <n v="1668.2176985272599"/>
    <n v="7.7043419957981404E-2"/>
    <n v="7616"/>
    <n v="1.1100000000000001"/>
    <n v="1.29"/>
    <n v="2.1999999999999999E-2"/>
    <n v="0.76"/>
    <n v="9.1911764705882408"/>
    <d v="1900-01-05T13:33:47"/>
    <n v="43371"/>
    <n v="0.110062028511402"/>
    <n v="0"/>
    <n v="0"/>
    <n v="25023.265477908899"/>
  </r>
  <r>
    <s v="STND-61956"/>
    <s v="7-Eleven Inc"/>
    <s v="7-Eleven Inc - 2020 N California Ave - Chicago"/>
    <x v="14"/>
    <s v="Refrigeration"/>
    <x v="4"/>
    <n v="0"/>
    <n v="689.2"/>
    <n v="6.6799999999999998E-2"/>
    <x v="2"/>
    <x v="0"/>
    <n v="15"/>
    <s v="ΔkWpeak / CF"/>
    <n v="1"/>
    <s v="Private-Non-Lighting"/>
    <x v="2"/>
    <n v="3"/>
    <n v="1"/>
    <s v="Non-Lighting"/>
    <n v="0.98952339343681495"/>
    <n v="0.43468415683807998"/>
    <n v="681.97952275665295"/>
    <n v="2.90369016767838E-2"/>
    <n v="0.7"/>
    <n v="477.38566592965702"/>
    <n v="2.0325831173748601E-2"/>
    <n v="7616"/>
    <n v="1.1100000000000001"/>
    <n v="1.29"/>
    <n v="2.1999999999999999E-2"/>
    <n v="0.76"/>
    <n v="9.1911764705882408"/>
    <d v="1900-01-05T13:33:47"/>
    <n v="43399"/>
    <n v="2.90369016767838E-2"/>
    <n v="0"/>
    <n v="0"/>
    <n v="7160.7849889448553"/>
  </r>
  <r>
    <s v="STND-61956"/>
    <s v="7-Eleven Inc"/>
    <s v="7-Eleven Inc - 2020 N California Ave - Chicago"/>
    <x v="3"/>
    <s v="Refrigeration"/>
    <x v="4"/>
    <n v="0"/>
    <n v="778.14"/>
    <n v="9.2600000000000002E-2"/>
    <x v="2"/>
    <x v="0"/>
    <n v="8.6177180282661094"/>
    <s v="ΔkWpeak / CF"/>
    <n v="0.69"/>
    <s v="Private-Non-Lighting"/>
    <x v="2"/>
    <n v="3"/>
    <n v="1"/>
    <s v="Non-Lighting"/>
    <n v="0.98952339343681495"/>
    <n v="0.43468415683807998"/>
    <n v="769.98773336892305"/>
    <n v="4.0251752923206201E-2"/>
    <n v="0.7"/>
    <n v="538.99141335824595"/>
    <n v="2.8176227046244399E-2"/>
    <n v="7616"/>
    <n v="1.1100000000000001"/>
    <n v="1.29"/>
    <n v="2.1999999999999999E-2"/>
    <n v="0.76"/>
    <n v="9.1911764705882408"/>
    <d v="1900-01-05T13:33:47"/>
    <n v="43399"/>
    <n v="5.8335873801748199E-2"/>
    <n v="0"/>
    <n v="0"/>
    <n v="4644.8760199779872"/>
  </r>
  <r>
    <s v="STND-61957"/>
    <s v="Loomis Armored US, LLC"/>
    <s v="Loomis - 8040 Madison St suite 60 - Burr Ridge"/>
    <x v="1"/>
    <s v="Outdoor &amp; Garage Lighting"/>
    <x v="1"/>
    <n v="0"/>
    <n v="12306.53"/>
    <n v="0"/>
    <x v="0"/>
    <x v="0"/>
    <n v="10.1978380583316"/>
    <s v="Qty / 1,000"/>
    <m/>
    <s v="Private-Lighting"/>
    <x v="0"/>
    <n v="3"/>
    <n v="1"/>
    <s v="Lighting"/>
    <n v="0.91633259480590001"/>
    <n v="1.30467645558681"/>
    <n v="11276.8745679567"/>
    <n v="0"/>
    <n v="0.71"/>
    <n v="8006.5809432492197"/>
    <n v="0"/>
    <n v="4903"/>
    <n v="1"/>
    <n v="1"/>
    <n v="0"/>
    <n v="0"/>
    <n v="14.276973281664301"/>
    <d v="1900-01-09T04:44:53"/>
    <n v="43401"/>
    <n v="0"/>
    <n v="0"/>
    <n v="0"/>
    <n v="81649.815860179413"/>
  </r>
  <r>
    <s v="STND-61957"/>
    <s v="Loomis Armored US, LLC"/>
    <s v="Loomis - 8040 Madison St suite 60 - Burr Ridge"/>
    <x v="27"/>
    <s v="Outdoor &amp; Garage Lighting"/>
    <x v="8"/>
    <n v="0"/>
    <n v="123.2"/>
    <n v="0"/>
    <x v="0"/>
    <x v="0"/>
    <n v="8"/>
    <s v="Qty / 1,000"/>
    <m/>
    <s v="Private-Lighting"/>
    <x v="0"/>
    <n v="3"/>
    <n v="1"/>
    <s v="Lighting"/>
    <n v="0.91633259480590001"/>
    <n v="1.30467645558681"/>
    <n v="112.89217568008701"/>
    <n v="0"/>
    <n v="0.71"/>
    <n v="80.153444732861701"/>
    <n v="0"/>
    <n v="5242"/>
    <n v="1"/>
    <n v="1.22"/>
    <n v="1.0999999999999999E-2"/>
    <n v="0.68"/>
    <n v="13.3536818008394"/>
    <d v="1900-01-08T12:55:13"/>
    <n v="43401"/>
    <n v="0"/>
    <n v="1.2418139324809601"/>
    <n v="0"/>
    <n v="641.2275578628936"/>
  </r>
  <r>
    <s v="STND-61958"/>
    <s v="Berwyn North School District 98"/>
    <s v="Berwyn North School District - 7035 16th St - Berwyn"/>
    <x v="1"/>
    <s v="Outdoor &amp; Garage Lighting"/>
    <x v="1"/>
    <n v="0"/>
    <n v="1465.9970000000001"/>
    <n v="0"/>
    <x v="0"/>
    <x v="1"/>
    <n v="10.1978380583316"/>
    <s v="Qty / 1,000"/>
    <m/>
    <s v="Public-Lighting"/>
    <x v="0"/>
    <n v="3"/>
    <n v="1"/>
    <s v="Lighting"/>
    <n v="0.99829244462109001"/>
    <n v="0.987374621353864"/>
    <n v="1463.4937289371801"/>
    <n v="0"/>
    <n v="0.71"/>
    <n v="1039.0805475453999"/>
    <n v="0"/>
    <n v="4903"/>
    <n v="1"/>
    <n v="1"/>
    <n v="0"/>
    <n v="0"/>
    <n v="14.276973281664301"/>
    <d v="1900-01-09T04:44:53"/>
    <n v="43374"/>
    <n v="0"/>
    <n v="0"/>
    <n v="0"/>
    <n v="10596.375153430517"/>
  </r>
  <r>
    <s v="STND-61958"/>
    <s v="Berwyn North School District 98"/>
    <s v="Berwyn North School District - 7035 16th St - Berwyn"/>
    <x v="1"/>
    <s v="Outdoor &amp; Garage Lighting"/>
    <x v="1"/>
    <n v="0"/>
    <n v="8629.2800000000007"/>
    <n v="0"/>
    <x v="0"/>
    <x v="1"/>
    <n v="10.1978380583316"/>
    <s v="Qty / 1,000"/>
    <m/>
    <s v="Public-Lighting"/>
    <x v="0"/>
    <n v="3"/>
    <n v="1"/>
    <s v="Lighting"/>
    <n v="0.99829244462109001"/>
    <n v="0.987374621353864"/>
    <n v="8614.5450265198797"/>
    <n v="0"/>
    <n v="0.71"/>
    <n v="6116.3269688291202"/>
    <n v="0"/>
    <n v="4903"/>
    <n v="1"/>
    <n v="1"/>
    <n v="0"/>
    <n v="0"/>
    <n v="14.276973281664301"/>
    <d v="1900-01-09T04:44:53"/>
    <n v="43374"/>
    <n v="0"/>
    <n v="0"/>
    <n v="0"/>
    <n v="62373.311939925559"/>
  </r>
  <r>
    <s v="STND-61958"/>
    <s v="Berwyn North School District 98"/>
    <s v="Berwyn North School District - 7035 16th St - Berwyn"/>
    <x v="27"/>
    <s v="Outdoor &amp; Garage Lighting"/>
    <x v="12"/>
    <n v="0"/>
    <n v="190.68"/>
    <n v="0"/>
    <x v="0"/>
    <x v="1"/>
    <n v="8"/>
    <s v="Qty / 1,000"/>
    <m/>
    <s v="Public-Lighting"/>
    <x v="0"/>
    <n v="3"/>
    <n v="1"/>
    <s v="Lighting"/>
    <n v="0.99829244462109001"/>
    <n v="0.987374621353864"/>
    <n v="190.35440334034999"/>
    <n v="0"/>
    <n v="0.71"/>
    <n v="135.15162637164801"/>
    <n v="0"/>
    <n v="2979"/>
    <n v="1.17333333333333"/>
    <n v="1.323"/>
    <n v="2.1333333333333301E-2"/>
    <n v="0.72"/>
    <n v="23.497818059751602"/>
    <d v="1900-01-15T18:49:11"/>
    <n v="43374"/>
    <n v="0"/>
    <n v="3.4609891516427198"/>
    <n v="0"/>
    <n v="1081.2130109731841"/>
  </r>
  <r>
    <s v="STND-61959"/>
    <s v="PSP Logistics, Inc."/>
    <s v="PSP Logistics Inc - 101 Frontier Way -Bensenville"/>
    <x v="0"/>
    <s v="Indoor Lighting"/>
    <x v="8"/>
    <n v="0"/>
    <n v="14373.564"/>
    <n v="2.2747630000000001"/>
    <x v="0"/>
    <x v="0"/>
    <n v="9.5383441434566993"/>
    <s v="Qty / 1,000"/>
    <m/>
    <s v="Private-Lighting"/>
    <x v="0"/>
    <n v="3"/>
    <n v="1"/>
    <s v="Lighting"/>
    <n v="0.91633259480590001"/>
    <n v="1.30467645558681"/>
    <n v="13170.965196728701"/>
    <n v="2.9678297281400101"/>
    <n v="0.71"/>
    <n v="9351.3852896773496"/>
    <n v="2.10715910697941"/>
    <n v="5242"/>
    <n v="1"/>
    <n v="1.22"/>
    <n v="1.0999999999999999E-2"/>
    <n v="0.68"/>
    <n v="13.3536818008394"/>
    <d v="1900-01-08T12:55:13"/>
    <n v="43350"/>
    <n v="3.5774225266875699"/>
    <n v="144.88061716401501"/>
    <n v="0"/>
    <n v="89196.731111001078"/>
  </r>
  <r>
    <s v="STND-61959"/>
    <s v="PSP Logistics, Inc."/>
    <s v="PSP Logistics Inc - 101 Frontier Way -Bensenville"/>
    <x v="7"/>
    <s v="Indoor Lighting"/>
    <x v="8"/>
    <n v="0"/>
    <n v="3721.4009999999998"/>
    <n v="1.9126430000000001"/>
    <x v="0"/>
    <x v="0"/>
    <n v="8"/>
    <s v="Qty / 1,000"/>
    <m/>
    <s v="Private-Lighting"/>
    <x v="0"/>
    <n v="3"/>
    <n v="1"/>
    <s v="Lighting"/>
    <n v="0.91633259480590001"/>
    <n v="1.30467645558681"/>
    <n v="3410.04103464327"/>
    <n v="2.4953802900429198"/>
    <n v="0.71"/>
    <n v="2421.1291345967202"/>
    <n v="1.7717200059304701"/>
    <n v="5242"/>
    <n v="1"/>
    <n v="1.22"/>
    <n v="1.0999999999999999E-2"/>
    <n v="0.68"/>
    <n v="13.3536818008394"/>
    <d v="1900-01-08T12:55:13"/>
    <n v="43350"/>
    <n v="3.8592333591755601"/>
    <n v="37.510451381076003"/>
    <n v="0"/>
    <n v="19369.033076773761"/>
  </r>
  <r>
    <s v="STND-61960"/>
    <s v="St Edward Central Catholic High School"/>
    <s v="Saint Edward Central Catholic High School - 335 Locust St - Elgin"/>
    <x v="0"/>
    <s v="Indoor Lighting"/>
    <x v="12"/>
    <n v="0"/>
    <n v="7584.2960000000003"/>
    <n v="2.0680700000000001"/>
    <x v="0"/>
    <x v="0"/>
    <n v="15"/>
    <s v="Qty / 1,000"/>
    <m/>
    <s v="Private-Lighting"/>
    <x v="0"/>
    <n v="3"/>
    <n v="1"/>
    <s v="Lighting"/>
    <n v="0.91633259480590001"/>
    <n v="1.30467645558681"/>
    <n v="6949.7376334560104"/>
    <n v="2.69816223750541"/>
    <n v="0.71"/>
    <n v="4934.3137197537599"/>
    <n v="1.91569518862884"/>
    <n v="2979"/>
    <n v="1.17333333333333"/>
    <n v="1.323"/>
    <n v="2.1333333333333301E-2"/>
    <n v="0.72"/>
    <n v="23.497818059751602"/>
    <d v="1900-01-15T18:49:11"/>
    <n v="43365"/>
    <n v="2.8325378322682102"/>
    <n v="126.358866062836"/>
    <n v="0"/>
    <n v="74014.7057963064"/>
  </r>
  <r>
    <s v="STND-61961"/>
    <s v="Bourbonnais Elementary School District #53"/>
    <s v="Bourbonnais Elementary School District #53 - 321 N Convent - Bourbonnais"/>
    <x v="0"/>
    <s v="Indoor Lighting"/>
    <x v="12"/>
    <n v="0"/>
    <n v="1456.91"/>
    <n v="0.39726699999999998"/>
    <x v="0"/>
    <x v="1"/>
    <n v="15"/>
    <s v="Qty / 1,000"/>
    <m/>
    <s v="Public-Lighting"/>
    <x v="0"/>
    <n v="3"/>
    <n v="1"/>
    <s v="Lighting"/>
    <n v="0.99829244462109001"/>
    <n v="0.987374621353864"/>
    <n v="1454.42224549291"/>
    <n v="0.39225135370138597"/>
    <n v="0.71"/>
    <n v="1032.6397942999699"/>
    <n v="0.27849846112798399"/>
    <n v="2979"/>
    <n v="1.17333333333333"/>
    <n v="1.323"/>
    <n v="2.1333333333333301E-2"/>
    <n v="0.72"/>
    <n v="23.497818059751602"/>
    <d v="1900-01-15T18:49:11"/>
    <n v="43386"/>
    <n v="0.411786505523417"/>
    <n v="26.444040827143901"/>
    <n v="0"/>
    <n v="15489.596914499549"/>
  </r>
  <r>
    <s v="STND-61961"/>
    <s v="Bourbonnais Elementary School District #53"/>
    <s v="Bourbonnais Elementary School District #53 - 321 N Convent - Bourbonnais"/>
    <x v="0"/>
    <s v="Indoor Lighting"/>
    <x v="12"/>
    <n v="0"/>
    <n v="651.77499999999998"/>
    <n v="0.17772499999999999"/>
    <x v="0"/>
    <x v="1"/>
    <n v="15"/>
    <s v="Qty / 1,000"/>
    <m/>
    <s v="Public-Lighting"/>
    <x v="0"/>
    <n v="3"/>
    <n v="1"/>
    <s v="Lighting"/>
    <n v="0.99829244462109001"/>
    <n v="0.987374621353864"/>
    <n v="650.66205809291102"/>
    <n v="0.17548115458011601"/>
    <n v="0.71"/>
    <n v="461.97006124596697"/>
    <n v="0.124591619751882"/>
    <n v="2979"/>
    <n v="1.17333333333333"/>
    <n v="1.323"/>
    <n v="2.1333333333333301E-2"/>
    <n v="0.72"/>
    <n v="23.497818059751602"/>
    <d v="1900-01-15T18:49:11"/>
    <n v="43386"/>
    <n v="0.18422057884029899"/>
    <n v="11.8302192380529"/>
    <n v="0"/>
    <n v="6929.5509186895042"/>
  </r>
  <r>
    <s v="STND-61963"/>
    <s v="RTC Industries, Inc"/>
    <s v="RTC - 2800 Golf Rd - Rolling Meadows"/>
    <x v="10"/>
    <s v="Compressed Air"/>
    <x v="10"/>
    <n v="0"/>
    <n v="20808"/>
    <n v="3.34"/>
    <x v="4"/>
    <x v="0"/>
    <n v="10"/>
    <s v="ΔkWpeak / CF"/>
    <n v="0.95"/>
    <s v="Private-Non-Lighting"/>
    <x v="2"/>
    <n v="3"/>
    <n v="1"/>
    <s v="Non-Lighting"/>
    <n v="0.98952339343681495"/>
    <n v="0.43468415683807998"/>
    <n v="20590.0027706332"/>
    <n v="1.4518450838391901"/>
    <n v="0.7"/>
    <n v="14413.0019394433"/>
    <n v="1.0162915586874299"/>
    <n v="4618"/>
    <n v="1.02"/>
    <n v="1.04"/>
    <n v="1.2E-2"/>
    <n v="0.81"/>
    <n v="15.158077089649201"/>
    <d v="1900-01-09T19:51:10"/>
    <n v="43338"/>
    <n v="1.52825798298862"/>
    <n v="0"/>
    <n v="0"/>
    <n v="144130.01939443301"/>
  </r>
  <r>
    <s v="STND-61964"/>
    <s v="PetSmart, Inc"/>
    <s v="PetSmart #1377 - 3370 Shoppers Dr - McHenry"/>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398"/>
    <n v="3.6530655861473603E-2"/>
    <n v="1.99528477164216"/>
    <n v="0"/>
    <n v="1020.1309362646351"/>
  </r>
  <r>
    <s v="STND-61964"/>
    <s v="PetSmart, Inc"/>
    <s v="PetSmart #1377 - 3370 Shoppers Dr - McHenry"/>
    <x v="0"/>
    <s v="Indoor Lighting"/>
    <x v="14"/>
    <n v="0"/>
    <n v="25024.929"/>
    <n v="4.999898"/>
    <x v="0"/>
    <x v="0"/>
    <n v="12.215978499877799"/>
    <s v="Qty / 1,000"/>
    <m/>
    <s v="Private-Lighting"/>
    <x v="0"/>
    <n v="3"/>
    <n v="1"/>
    <s v="Lighting"/>
    <n v="0.91633259480590001"/>
    <n v="1.30467645558681"/>
    <n v="22931.158125403399"/>
    <n v="6.5232492009355596"/>
    <n v="0.71"/>
    <n v="16281.122269036399"/>
    <n v="4.6315069326642497"/>
    <n v="4093"/>
    <n v="1.1200000000000001"/>
    <n v="1.29"/>
    <n v="1.9E-2"/>
    <n v="0.71"/>
    <n v="17.102369899829"/>
    <d v="1900-01-11T05:11:01"/>
    <n v="43398"/>
    <n v="7.1222286286009"/>
    <n v="389.01071819880798"/>
    <n v="0"/>
    <n v="198889.8395924303"/>
  </r>
  <r>
    <s v="STND-61965"/>
    <s v="PetSmart, Inc"/>
    <s v="PetSmart #477 - 4465 US RT 14 - Crystal Lake"/>
    <x v="0"/>
    <s v="Indoor Lighting"/>
    <x v="14"/>
    <n v="0"/>
    <n v="1430.26"/>
    <n v="0.26377899999999999"/>
    <x v="0"/>
    <x v="0"/>
    <n v="12.215978499877799"/>
    <s v="Qty / 1,000"/>
    <m/>
    <s v="Private-Lighting"/>
    <x v="0"/>
    <n v="3"/>
    <n v="1"/>
    <s v="Lighting"/>
    <n v="0.91633259480590001"/>
    <n v="1.30467645558681"/>
    <n v="1310.5938570470901"/>
    <n v="0.34414625077823202"/>
    <n v="0.71"/>
    <n v="930.52163850343095"/>
    <n v="0.244343838052545"/>
    <n v="4093"/>
    <n v="1.1200000000000001"/>
    <n v="1.29"/>
    <n v="1.9E-2"/>
    <n v="0.71"/>
    <n v="17.102369899829"/>
    <d v="1900-01-11T05:11:01"/>
    <n v="43398"/>
    <n v="0.37574653431404298"/>
    <n v="22.233288646334501"/>
    <n v="0"/>
    <n v="11367.232329628974"/>
  </r>
  <r>
    <s v="STND-61965"/>
    <s v="PetSmart, Inc"/>
    <s v="PetSmart #477 - 4465 US RT 14 - Crystal Lake"/>
    <x v="0"/>
    <s v="Indoor Lighting"/>
    <x v="14"/>
    <n v="0"/>
    <n v="73.346999999999994"/>
    <n v="1.4654E-2"/>
    <x v="0"/>
    <x v="0"/>
    <n v="12.215978499877799"/>
    <s v="Qty / 1,000"/>
    <m/>
    <s v="Private-Lighting"/>
    <x v="0"/>
    <n v="3"/>
    <n v="1"/>
    <s v="Lighting"/>
    <n v="0.91633259480590001"/>
    <n v="1.30467645558681"/>
    <n v="67.210246831228304"/>
    <n v="1.9118728780169101E-2"/>
    <n v="0.71"/>
    <n v="47.719275250172103"/>
    <n v="1.357429743392E-2"/>
    <n v="4093"/>
    <n v="1.1200000000000001"/>
    <n v="1.29"/>
    <n v="1.9E-2"/>
    <n v="0.71"/>
    <n v="17.102369899829"/>
    <d v="1900-01-11T05:11:01"/>
    <n v="43398"/>
    <n v="2.0874253499474901E-2"/>
    <n v="1.1401738301726201"/>
    <n v="0"/>
    <n v="582.93764048585319"/>
  </r>
  <r>
    <s v="STND-61965"/>
    <s v="PetSmart, Inc"/>
    <s v="PetSmart #477 - 4465 US RT 14 - Crystal Lake"/>
    <x v="0"/>
    <s v="Indoor Lighting"/>
    <x v="14"/>
    <n v="0"/>
    <n v="4400.7939999999999"/>
    <n v="0.87926400000000005"/>
    <x v="0"/>
    <x v="0"/>
    <n v="12.215978499877799"/>
    <s v="Qty / 1,000"/>
    <m/>
    <s v="Private-Lighting"/>
    <x v="0"/>
    <n v="3"/>
    <n v="1"/>
    <s v="Lighting"/>
    <n v="0.91633259480590001"/>
    <n v="1.30467645558681"/>
    <n v="4032.5909852262298"/>
    <n v="1.14715503904508"/>
    <n v="0.71"/>
    <n v="2863.13959951063"/>
    <n v="0.81448007772200504"/>
    <n v="4093"/>
    <n v="1.1200000000000001"/>
    <n v="1.29"/>
    <n v="1.9E-2"/>
    <n v="0.71"/>
    <n v="17.102369899829"/>
    <d v="1900-01-11T05:11:01"/>
    <n v="43398"/>
    <n v="1.25248939736333"/>
    <n v="68.410025642230806"/>
    <n v="0"/>
    <n v="34976.051789770587"/>
  </r>
  <r>
    <s v="STND-61966"/>
    <s v="PetSmart, Inc"/>
    <s v="PetSmart #2147 - 700 N Milwaukee Ave - Vernon Hills"/>
    <x v="0"/>
    <s v="Indoor Lighting"/>
    <x v="14"/>
    <n v="0"/>
    <n v="953.505"/>
    <n v="0.19050700000000001"/>
    <x v="0"/>
    <x v="0"/>
    <n v="12.215978499877799"/>
    <s v="Qty / 1,000"/>
    <m/>
    <s v="Private-Lighting"/>
    <x v="0"/>
    <n v="3"/>
    <n v="1"/>
    <s v="Lighting"/>
    <n v="0.91633259480590001"/>
    <n v="1.30467645558681"/>
    <n v="873.727710810399"/>
    <n v="0.24854999752447601"/>
    <n v="0.71"/>
    <n v="620.34667467538395"/>
    <n v="0.17647049824237801"/>
    <n v="4093"/>
    <n v="1.1200000000000001"/>
    <n v="1.29"/>
    <n v="1.9E-2"/>
    <n v="0.71"/>
    <n v="17.102369899829"/>
    <d v="1900-01-11T05:11:01"/>
    <n v="43398"/>
    <n v="0.27137241786709898"/>
    <n v="14.822166522676399"/>
    <n v="0"/>
    <n v="7578.141640305178"/>
  </r>
  <r>
    <s v="STND-61966"/>
    <s v="PetSmart, Inc"/>
    <s v="PetSmart #2147 - 700 N Milwaukee Ave - Vernon Hills"/>
    <x v="0"/>
    <s v="Indoor Lighting"/>
    <x v="14"/>
    <n v="0"/>
    <n v="-316.30700000000002"/>
    <n v="-6.3197000000000003E-2"/>
    <x v="0"/>
    <x v="0"/>
    <n v="12.215978499877799"/>
    <s v="Qty / 1,000"/>
    <m/>
    <s v="Private-Lighting"/>
    <x v="0"/>
    <n v="3"/>
    <n v="1"/>
    <s v="Lighting"/>
    <n v="0.91633259480590001"/>
    <n v="1.30467645558681"/>
    <n v="-289.84241406527002"/>
    <n v="-8.2451637963719404E-2"/>
    <n v="0.71"/>
    <n v="-205.78811398634201"/>
    <n v="-5.8540662954240798E-2"/>
    <n v="4093"/>
    <n v="1.1200000000000001"/>
    <n v="1.29"/>
    <n v="1.9E-2"/>
    <n v="0.71"/>
    <n v="17.102369899829"/>
    <d v="1900-01-11T05:11:01"/>
    <n v="43398"/>
    <n v="-9.0022532988011203E-2"/>
    <n v="-4.9169695243215399"/>
    <n v="0"/>
    <n v="-2513.9031759875561"/>
  </r>
  <r>
    <s v="STND-61966"/>
    <s v="PetSmart, Inc"/>
    <s v="PetSmart #2147 - 700 N Milwaukee Ave - Vernon Hills"/>
    <x v="0"/>
    <s v="Indoor Lighting"/>
    <x v="14"/>
    <n v="0"/>
    <n v="5143.4279999999999"/>
    <n v="1.0276400000000001"/>
    <x v="0"/>
    <x v="0"/>
    <n v="12.215978499877799"/>
    <s v="Qty / 1,000"/>
    <m/>
    <s v="Private-Lighting"/>
    <x v="0"/>
    <n v="3"/>
    <n v="1"/>
    <s v="Lighting"/>
    <n v="0.91633259480590001"/>
    <n v="1.30467645558681"/>
    <n v="4713.0907254373196"/>
    <n v="1.3407377128192299"/>
    <n v="0.71"/>
    <n v="3346.2944150604999"/>
    <n v="0.95192377610165002"/>
    <n v="4093"/>
    <n v="1.1200000000000001"/>
    <n v="1.29"/>
    <n v="1.9E-2"/>
    <n v="0.71"/>
    <n v="17.102369899829"/>
    <d v="1900-01-11T05:11:01"/>
    <n v="43398"/>
    <n v="1.4638472680633501"/>
    <n v="79.9542176636688"/>
    <n v="0"/>
    <n v="40878.260628640222"/>
  </r>
  <r>
    <s v="STND-61966"/>
    <s v="PetSmart, Inc"/>
    <s v="PetSmart #2147 - 700 N Milwaukee Ave - Vernon Hills"/>
    <x v="0"/>
    <s v="Indoor Lighting"/>
    <x v="14"/>
    <n v="0"/>
    <n v="770.13900000000001"/>
    <n v="0.15387100000000001"/>
    <x v="0"/>
    <x v="0"/>
    <n v="12.215978499877799"/>
    <s v="Qty / 1,000"/>
    <m/>
    <s v="Private-Lighting"/>
    <x v="0"/>
    <n v="3"/>
    <n v="1"/>
    <s v="Lighting"/>
    <n v="0.91633259480590001"/>
    <n v="1.30467645558681"/>
    <n v="705.703468231221"/>
    <n v="0.200751870897597"/>
    <n v="0.71"/>
    <n v="501.04946244416698"/>
    <n v="0.142533828337294"/>
    <n v="4093"/>
    <n v="1.1200000000000001"/>
    <n v="1.29"/>
    <n v="1.9E-2"/>
    <n v="0.71"/>
    <n v="17.102369899829"/>
    <d v="1900-01-11T05:11:01"/>
    <n v="43398"/>
    <n v="0.21918535964362601"/>
    <n v="11.9717552646368"/>
    <n v="0"/>
    <n v="6120.8094605932729"/>
  </r>
  <r>
    <s v="STND-61967"/>
    <s v="PetSmart, Inc"/>
    <s v="PetSmart #434 - 2775 Plainfield Rd - Joliet"/>
    <x v="0"/>
    <s v="Indoor Lighting"/>
    <x v="14"/>
    <n v="0"/>
    <n v="953.51"/>
    <n v="0.17585300000000001"/>
    <x v="0"/>
    <x v="0"/>
    <n v="12.215978499877799"/>
    <s v="Qty / 1,000"/>
    <m/>
    <s v="Private-Lighting"/>
    <x v="0"/>
    <n v="3"/>
    <n v="1"/>
    <s v="Lighting"/>
    <n v="0.91633259480590001"/>
    <n v="1.30467645558681"/>
    <n v="873.73229247337304"/>
    <n v="0.229431268744307"/>
    <n v="0.71"/>
    <n v="620.34992765609502"/>
    <n v="0.16289620080845801"/>
    <n v="4093"/>
    <n v="1.1200000000000001"/>
    <n v="1.29"/>
    <n v="1.9E-2"/>
    <n v="0.71"/>
    <n v="17.102369899829"/>
    <d v="1900-01-11T05:11:01"/>
    <n v="43398"/>
    <n v="0.25049816436762401"/>
    <n v="14.822244247316201"/>
    <n v="0"/>
    <n v="7578.181378647605"/>
  </r>
  <r>
    <s v="STND-61967"/>
    <s v="PetSmart, Inc"/>
    <s v="PetSmart #434 - 2775 Plainfield Rd - Joliet"/>
    <x v="0"/>
    <s v="Indoor Lighting"/>
    <x v="14"/>
    <n v="0"/>
    <n v="146.69300000000001"/>
    <n v="2.9309000000000002E-2"/>
    <x v="0"/>
    <x v="0"/>
    <n v="12.215978499877799"/>
    <s v="Qty / 1,000"/>
    <m/>
    <s v="Private-Lighting"/>
    <x v="0"/>
    <n v="3"/>
    <n v="1"/>
    <s v="Lighting"/>
    <n v="0.91633259480590001"/>
    <n v="1.30467645558681"/>
    <n v="134.41957732986199"/>
    <n v="3.8238762236793698E-2"/>
    <n v="0.71"/>
    <n v="95.437899904201899"/>
    <n v="2.7149521188123499E-2"/>
    <n v="4093"/>
    <n v="1.1200000000000001"/>
    <n v="1.29"/>
    <n v="1.9E-2"/>
    <n v="0.71"/>
    <n v="17.102369899829"/>
    <d v="1900-01-11T05:11:01"/>
    <n v="43398"/>
    <n v="4.1749931473734798E-2"/>
    <n v="2.2803321154173002"/>
    <n v="0"/>
    <n v="1165.86733330322"/>
  </r>
  <r>
    <s v="STND-61967"/>
    <s v="PetSmart, Inc"/>
    <s v="PetSmart #434 - 2775 Plainfield Rd - Joliet"/>
    <x v="0"/>
    <s v="Indoor Lighting"/>
    <x v="14"/>
    <n v="0"/>
    <n v="256.71300000000002"/>
    <n v="5.1290000000000002E-2"/>
    <x v="0"/>
    <x v="0"/>
    <n v="12.215978499877799"/>
    <s v="Qty / 1,000"/>
    <m/>
    <s v="Private-Lighting"/>
    <x v="0"/>
    <n v="3"/>
    <n v="1"/>
    <s v="Lighting"/>
    <n v="0.91633259480590001"/>
    <n v="1.30467645558681"/>
    <n v="235.23448941040701"/>
    <n v="6.6916855407047296E-2"/>
    <n v="0.71"/>
    <n v="167.01648748138899"/>
    <n v="4.7510967339003597E-2"/>
    <n v="4093"/>
    <n v="1.1200000000000001"/>
    <n v="1.29"/>
    <n v="1.9E-2"/>
    <n v="0.71"/>
    <n v="17.102369899829"/>
    <d v="1900-01-11T05:11:01"/>
    <n v="43398"/>
    <n v="7.3061311722947206E-2"/>
    <n v="3.99058508821226"/>
    <n v="0"/>
    <n v="2040.2698201977576"/>
  </r>
  <r>
    <s v="STND-61967"/>
    <s v="PetSmart, Inc"/>
    <s v="PetSmart #434 - 2775 Plainfield Rd - Joliet"/>
    <x v="0"/>
    <s v="Indoor Lighting"/>
    <x v="14"/>
    <n v="0"/>
    <n v="18414.571"/>
    <n v="3.6791700000000001"/>
    <x v="0"/>
    <x v="0"/>
    <n v="12.215978499877799"/>
    <s v="Qty / 1,000"/>
    <m/>
    <s v="Private-Lighting"/>
    <x v="0"/>
    <n v="3"/>
    <n v="1"/>
    <s v="Lighting"/>
    <n v="0.91633259480590001"/>
    <n v="1.30467645558681"/>
    <n v="16873.8716266675"/>
    <n v="4.80012647510131"/>
    <n v="0.71"/>
    <n v="11980.4488549339"/>
    <n v="3.4080897973219302"/>
    <n v="4093"/>
    <n v="1.1200000000000001"/>
    <n v="1.29"/>
    <n v="1.9E-2"/>
    <n v="0.71"/>
    <n v="17.102369899829"/>
    <d v="1900-01-11T05:11:01"/>
    <n v="43398"/>
    <n v="5.2408848947497697"/>
    <n v="286.253179380966"/>
    <n v="0"/>
    <n v="146352.90563075812"/>
  </r>
  <r>
    <s v="STND-61968"/>
    <s v="The Deli Source Inc"/>
    <s v="The Deli Source - 916 Carney Ct - Antioch"/>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413"/>
    <n v="6.3967205395751199"/>
    <n v="0"/>
    <n v="0"/>
    <n v="603700.30614865304"/>
  </r>
  <r>
    <s v="STND-61969"/>
    <s v="Lincoln-Way Community  High School Dist 210"/>
    <s v="Lincoln Way Community High School District #210 - 21701 Gougar Rd - New Lenox"/>
    <x v="27"/>
    <s v="Outdoor &amp; Garage Lighting"/>
    <x v="12"/>
    <n v="0"/>
    <n v="161"/>
    <n v="0"/>
    <x v="0"/>
    <x v="1"/>
    <n v="8"/>
    <s v="Qty / 1,000"/>
    <m/>
    <s v="Public-Lighting"/>
    <x v="0"/>
    <n v="3"/>
    <n v="1"/>
    <s v="Lighting"/>
    <n v="0.99829244462109001"/>
    <n v="0.987374621353864"/>
    <n v="160.725083583996"/>
    <n v="0"/>
    <n v="0.71"/>
    <n v="114.114809344637"/>
    <n v="0"/>
    <n v="2979"/>
    <n v="1.17333333333333"/>
    <n v="1.323"/>
    <n v="2.1333333333333301E-2"/>
    <n v="0.72"/>
    <n v="23.497818059751602"/>
    <d v="1900-01-15T18:49:11"/>
    <n v="43412"/>
    <n v="0"/>
    <n v="2.9222742469817402"/>
    <n v="0"/>
    <n v="912.91847475709596"/>
  </r>
  <r>
    <s v="STND-61969"/>
    <s v="Lincoln-Way Community  High School Dist 210"/>
    <s v="Lincoln Way Community High School District #210 - 21701 Gougar Rd - New Lenox"/>
    <x v="0"/>
    <s v="Indoor Lighting"/>
    <x v="12"/>
    <n v="0"/>
    <n v="8335.1"/>
    <n v="0"/>
    <x v="0"/>
    <x v="1"/>
    <n v="15"/>
    <s v="Qty / 1,000"/>
    <m/>
    <s v="Public-Lighting"/>
    <x v="0"/>
    <n v="3"/>
    <n v="1"/>
    <s v="Lighting"/>
    <n v="0.99829244462109001"/>
    <n v="0.987374621353864"/>
    <n v="8320.8673551612501"/>
    <n v="0"/>
    <n v="0.71"/>
    <n v="5907.8158221644899"/>
    <n v="0"/>
    <n v="2979"/>
    <n v="1.17333333333333"/>
    <n v="1.323"/>
    <n v="2.1333333333333301E-2"/>
    <n v="0.72"/>
    <n v="23.497818059751602"/>
    <d v="1900-01-15T18:49:11"/>
    <n v="43412"/>
    <n v="0"/>
    <n v="151.28849736656801"/>
    <n v="0"/>
    <n v="88617.237332467354"/>
  </r>
  <r>
    <s v="STND-61970"/>
    <s v="Marshalls of MA, Inc."/>
    <s v="TJX Companies Inc - 4612 W Irving Park Rd - Chicago"/>
    <x v="0"/>
    <s v="Indoor Lighting"/>
    <x v="0"/>
    <n v="0"/>
    <n v="147395.889"/>
    <n v="29.897867999999999"/>
    <x v="0"/>
    <x v="0"/>
    <n v="9.1274187659729797"/>
    <s v="Qty / 1,000"/>
    <m/>
    <s v="Private-Lighting"/>
    <x v="0"/>
    <n v="2"/>
    <n v="1"/>
    <s v="Lighting"/>
    <n v="0.97902139861649395"/>
    <n v="0.93591656730105399"/>
    <n v="144303.72939910099"/>
    <n v="27.98190998818"/>
    <n v="0.71"/>
    <n v="102455.647873362"/>
    <n v="19.8671560916078"/>
    <n v="5478"/>
    <n v="1.1200000000000001"/>
    <n v="1.31"/>
    <n v="2.1999999999999999E-2"/>
    <n v="0.95"/>
    <n v="12.7783862723622"/>
    <d v="1900-01-08T03:03:29"/>
    <n v="43380"/>
    <n v="22.484459612840499"/>
    <n v="2834.5375417680598"/>
    <n v="0"/>
    <n v="935155.60307924391"/>
  </r>
  <r>
    <s v="STND-61970"/>
    <s v="Marshalls of MA, Inc."/>
    <s v="TJX Companies Inc - 4612 W Irving Park Rd - Chicago"/>
    <x v="0"/>
    <s v="Indoor Lighting"/>
    <x v="0"/>
    <n v="0"/>
    <n v="2135.105"/>
    <n v="0.43308600000000003"/>
    <x v="0"/>
    <x v="0"/>
    <n v="9.1274187659729797"/>
    <s v="Qty / 1,000"/>
    <m/>
    <s v="Private-Lighting"/>
    <x v="0"/>
    <n v="2"/>
    <n v="1"/>
    <s v="Lighting"/>
    <n v="0.97902139861649395"/>
    <n v="0.93591656730105399"/>
    <n v="2090.31348329307"/>
    <n v="0.40533236246614401"/>
    <n v="0.71"/>
    <n v="1484.12257313808"/>
    <n v="0.28778597735096201"/>
    <n v="5478"/>
    <n v="1.1200000000000001"/>
    <n v="1.31"/>
    <n v="2.1999999999999999E-2"/>
    <n v="0.95"/>
    <n v="12.7783862723622"/>
    <d v="1900-01-08T03:03:29"/>
    <n v="43380"/>
    <n v="0.32569896542076698"/>
    <n v="41.059729136113802"/>
    <n v="0"/>
    <n v="13546.208225064618"/>
  </r>
  <r>
    <s v="STND-61970"/>
    <s v="Marshalls of MA, Inc."/>
    <s v="TJX Companies Inc - 4612 W Irving Park Rd - Chicago"/>
    <x v="0"/>
    <s v="Indoor Lighting"/>
    <x v="0"/>
    <n v="0"/>
    <n v="3865.277"/>
    <n v="0.78403500000000004"/>
    <x v="0"/>
    <x v="0"/>
    <n v="9.1274187659729797"/>
    <s v="Qty / 1,000"/>
    <m/>
    <s v="Private-Lighting"/>
    <x v="0"/>
    <n v="2"/>
    <n v="1"/>
    <s v="Lighting"/>
    <n v="0.97902139861649395"/>
    <n v="0.93591656730105399"/>
    <n v="3784.1888945801602"/>
    <n v="0.73379134584388195"/>
    <n v="0.71"/>
    <n v="2686.7741151519199"/>
    <n v="0.52099185554915595"/>
    <n v="5478"/>
    <n v="1.1200000000000001"/>
    <n v="1.31"/>
    <n v="2.1999999999999999E-2"/>
    <n v="0.95"/>
    <n v="12.7783862723622"/>
    <d v="1900-01-08T03:03:29"/>
    <n v="43380"/>
    <n v="0.58962743739966395"/>
    <n v="74.332281857824697"/>
    <n v="0"/>
    <n v="24523.312478568081"/>
  </r>
  <r>
    <s v="STND-61970"/>
    <s v="Marshalls of MA, Inc."/>
    <s v="TJX Companies Inc - 4612 W Irving Park Rd - Chicago"/>
    <x v="0"/>
    <s v="Indoor Lighting"/>
    <x v="0"/>
    <n v="0"/>
    <n v="1987.857"/>
    <n v="0.40321800000000002"/>
    <x v="0"/>
    <x v="0"/>
    <n v="9.1274187659729797"/>
    <s v="Qty / 1,000"/>
    <m/>
    <s v="Private-Lighting"/>
    <x v="0"/>
    <n v="2"/>
    <n v="1"/>
    <s v="Lighting"/>
    <n v="0.97902139861649395"/>
    <n v="0.93591656730105399"/>
    <n v="1946.15454038959"/>
    <n v="0.37737840643399601"/>
    <n v="0.71"/>
    <n v="1381.7697236766101"/>
    <n v="0.26793866856813697"/>
    <n v="5478"/>
    <n v="1.1200000000000001"/>
    <n v="1.31"/>
    <n v="2.1999999999999999E-2"/>
    <n v="0.95"/>
    <n v="12.7783862723622"/>
    <d v="1900-01-08T03:03:29"/>
    <n v="43380"/>
    <n v="0.30323696780554099"/>
    <n v="38.228035614795502"/>
    <n v="0"/>
    <n v="12611.99090613919"/>
  </r>
  <r>
    <s v="STND-61970"/>
    <s v="Marshalls of MA, Inc."/>
    <s v="TJX Companies Inc - 4612 W Irving Park Rd - Chicago"/>
    <x v="0"/>
    <s v="Indoor Lighting"/>
    <x v="0"/>
    <n v="0"/>
    <n v="19191.405999999999"/>
    <n v="3.8927960000000001"/>
    <x v="0"/>
    <x v="0"/>
    <n v="9.1274187659729797"/>
    <s v="Qty / 1,000"/>
    <m/>
    <s v="Private-Lighting"/>
    <x v="0"/>
    <n v="2"/>
    <n v="1"/>
    <s v="Lighting"/>
    <n v="0.97902139861649395"/>
    <n v="0.93591656730105399"/>
    <n v="18788.797143536998"/>
    <n v="3.6433322695232699"/>
    <n v="0.71"/>
    <n v="13340.0459719112"/>
    <n v="2.5867659113615198"/>
    <n v="5478"/>
    <n v="1.1200000000000001"/>
    <n v="1.31"/>
    <n v="2.1999999999999999E-2"/>
    <n v="0.95"/>
    <n v="12.7783862723622"/>
    <d v="1900-01-08T03:03:29"/>
    <n v="43380"/>
    <n v="2.9275470225176998"/>
    <n v="369.06565817661902"/>
    <n v="0"/>
    <n v="121760.18594296456"/>
  </r>
  <r>
    <s v="STND-61970"/>
    <s v="Marshalls of MA, Inc."/>
    <s v="TJX Companies Inc - 4612 W Irving Park Rd - Chicago"/>
    <x v="0"/>
    <s v="Indoor Lighting"/>
    <x v="0"/>
    <n v="0"/>
    <n v="17669.837"/>
    <n v="3.5841599999999998"/>
    <x v="0"/>
    <x v="0"/>
    <n v="9.1274187659729797"/>
    <s v="Qty / 1,000"/>
    <m/>
    <s v="Private-Lighting"/>
    <x v="0"/>
    <n v="2"/>
    <n v="1"/>
    <s v="Lighting"/>
    <n v="0.97902139861649395"/>
    <n v="0.93591656730105399"/>
    <n v="17299.148533065501"/>
    <n v="3.3544747238577401"/>
    <n v="0.71"/>
    <n v="12282.3954584765"/>
    <n v="2.3816770539390002"/>
    <n v="5478"/>
    <n v="1.1200000000000001"/>
    <n v="1.31"/>
    <n v="2.1999999999999999E-2"/>
    <n v="0.95"/>
    <n v="12.7783862723622"/>
    <d v="1900-01-08T03:03:29"/>
    <n v="43380"/>
    <n v="2.6954397138270298"/>
    <n v="339.80470332807198"/>
    <n v="0"/>
    <n v="112106.5667987997"/>
  </r>
  <r>
    <s v="STND-61970"/>
    <s v="Marshalls of MA, Inc."/>
    <s v="TJX Companies Inc - 4612 W Irving Park Rd - Chicago"/>
    <x v="0"/>
    <s v="Indoor Lighting"/>
    <x v="0"/>
    <n v="0"/>
    <n v="938.71"/>
    <n v="0.19040899999999999"/>
    <x v="0"/>
    <x v="0"/>
    <n v="9.1274187659729797"/>
    <s v="Qty / 1,000"/>
    <m/>
    <s v="Private-Lighting"/>
    <x v="0"/>
    <n v="2"/>
    <n v="1"/>
    <s v="Lighting"/>
    <n v="0.97902139861649395"/>
    <n v="0.93591656730105399"/>
    <n v="919.01717709528896"/>
    <n v="0.17820693766322601"/>
    <n v="0.71"/>
    <n v="652.50219573765503"/>
    <n v="0.126526925740891"/>
    <n v="5478"/>
    <n v="1.1200000000000001"/>
    <n v="1.31"/>
    <n v="2.1999999999999999E-2"/>
    <n v="0.95"/>
    <n v="12.7783862723622"/>
    <d v="1900-01-08T03:03:29"/>
    <n v="43380"/>
    <n v="0.143195610818181"/>
    <n v="18.052123121514601"/>
    <n v="0"/>
    <n v="5955.6607862144474"/>
  </r>
  <r>
    <s v="STND-61971"/>
    <s v="Alpine Cuts, Inc."/>
    <s v="Alpine Cuts Inc (Great Clips)  - 1240 N Ashland Ave - Unit Sto-B - Chicago"/>
    <x v="0"/>
    <s v="Indoor Lighting"/>
    <x v="14"/>
    <n v="0"/>
    <n v="4987.5659999999998"/>
    <n v="0.99649900000000002"/>
    <x v="0"/>
    <x v="0"/>
    <n v="12.215978499877799"/>
    <s v="Qty / 1,000"/>
    <m/>
    <s v="Private-Lighting"/>
    <x v="0"/>
    <n v="3"/>
    <n v="1"/>
    <s v="Lighting"/>
    <n v="0.91633259480590001"/>
    <n v="1.30467645558681"/>
    <n v="4570.2692945456802"/>
    <n v="1.3001087833158"/>
    <n v="0.71"/>
    <n v="3244.8911991274299"/>
    <n v="0.923077236154216"/>
    <n v="4093"/>
    <n v="1.1200000000000001"/>
    <n v="1.29"/>
    <n v="1.9E-2"/>
    <n v="0.71"/>
    <n v="17.102369899829"/>
    <d v="1900-01-11T05:11:01"/>
    <n v="43391"/>
    <n v="1.4194876987834899"/>
    <n v="77.5313541039"/>
    <n v="0"/>
    <n v="39639.521122983373"/>
  </r>
  <r>
    <s v="STND-61972"/>
    <s v="Bestway Transport Inc"/>
    <s v="Bestway Transport Inc - 1260 N Ellis St - Bensenville"/>
    <x v="63"/>
    <s v="Outdoor &amp; Garage Lighting"/>
    <x v="1"/>
    <n v="0"/>
    <n v="6030.69"/>
    <n v="0"/>
    <x v="0"/>
    <x v="0"/>
    <n v="10.1978380583316"/>
    <s v="Qty / 1,000"/>
    <m/>
    <s v="Private-Lighting"/>
    <x v="0"/>
    <n v="3"/>
    <n v="1"/>
    <s v="Lighting"/>
    <n v="0.91633259480590001"/>
    <n v="1.30467645558681"/>
    <n v="5526.11781616999"/>
    <n v="0"/>
    <n v="0.71"/>
    <n v="3923.54364948069"/>
    <n v="0"/>
    <n v="4903"/>
    <n v="1"/>
    <n v="1"/>
    <n v="0"/>
    <n v="0"/>
    <n v="14.276973281664301"/>
    <d v="1900-01-09T04:44:53"/>
    <n v="43369"/>
    <n v="0"/>
    <n v="0"/>
    <n v="0"/>
    <n v="40011.662752199438"/>
  </r>
  <r>
    <s v="STND-61973"/>
    <s v="Marshalls of MA, Inc."/>
    <s v="TJX Companies Inc - 9445 Skokie Blvd - Skokie"/>
    <x v="0"/>
    <s v="Indoor Lighting"/>
    <x v="0"/>
    <n v="0"/>
    <n v="135585.321"/>
    <n v="27.502206000000001"/>
    <x v="0"/>
    <x v="0"/>
    <n v="9.1274187659729797"/>
    <s v="Qty / 1,000"/>
    <m/>
    <s v="Private-Lighting"/>
    <x v="0"/>
    <n v="2"/>
    <n v="1"/>
    <s v="Lighting"/>
    <n v="0.97902139861649395"/>
    <n v="0.93591656730105399"/>
    <n v="132740.930597286"/>
    <n v="25.7397702327264"/>
    <n v="0.71"/>
    <n v="94246.060724073206"/>
    <n v="18.275236865235801"/>
    <n v="5478"/>
    <n v="1.1200000000000001"/>
    <n v="1.31"/>
    <n v="2.1999999999999999E-2"/>
    <n v="0.95"/>
    <n v="12.7783862723622"/>
    <d v="1900-01-08T03:03:29"/>
    <n v="43380"/>
    <n v="20.682820596807101"/>
    <n v="2607.4111367324099"/>
    <n v="0"/>
    <n v="860223.26327193482"/>
  </r>
  <r>
    <s v="STND-61973"/>
    <s v="Marshalls of MA, Inc."/>
    <s v="TJX Companies Inc - 9445 Skokie Blvd - Skokie"/>
    <x v="0"/>
    <s v="Indoor Lighting"/>
    <x v="0"/>
    <n v="0"/>
    <n v="1779.2539999999999"/>
    <n v="0.36090499999999998"/>
    <x v="0"/>
    <x v="0"/>
    <n v="9.1274187659729797"/>
    <s v="Qty / 1,000"/>
    <m/>
    <s v="Private-Lighting"/>
    <x v="0"/>
    <n v="2"/>
    <n v="1"/>
    <s v="Lighting"/>
    <n v="0.97902139861649395"/>
    <n v="0.93591656730105399"/>
    <n v="1741.92773957399"/>
    <n v="0.33777696872178697"/>
    <n v="0.71"/>
    <n v="1236.7686950975301"/>
    <n v="0.23982164779246901"/>
    <n v="5478"/>
    <n v="1.1200000000000001"/>
    <n v="1.31"/>
    <n v="2.1999999999999999E-2"/>
    <n v="0.95"/>
    <n v="12.7783862723622"/>
    <d v="1900-01-08T03:03:29"/>
    <n v="43380"/>
    <n v="0.27141580451730601"/>
    <n v="34.2164377416319"/>
    <n v="0"/>
    <n v="11288.505796801112"/>
  </r>
  <r>
    <s v="STND-61973"/>
    <s v="Marshalls of MA, Inc."/>
    <s v="TJX Companies Inc - 9445 Skokie Blvd - Skokie"/>
    <x v="0"/>
    <s v="Indoor Lighting"/>
    <x v="0"/>
    <n v="0"/>
    <n v="1472.4860000000001"/>
    <n v="0.29868"/>
    <x v="0"/>
    <x v="0"/>
    <n v="9.1274187659729797"/>
    <s v="Qty / 1,000"/>
    <m/>
    <s v="Private-Lighting"/>
    <x v="0"/>
    <n v="2"/>
    <n v="1"/>
    <s v="Lighting"/>
    <n v="0.97902139861649395"/>
    <n v="0.93591656730105399"/>
    <n v="1441.59530316321"/>
    <n v="0.27953956032147897"/>
    <n v="0.71"/>
    <n v="1023.53266524588"/>
    <n v="0.19847308782824999"/>
    <n v="5478"/>
    <n v="1.1200000000000001"/>
    <n v="1.31"/>
    <n v="2.1999999999999999E-2"/>
    <n v="0.95"/>
    <n v="12.7783862723622"/>
    <d v="1900-01-08T03:03:29"/>
    <n v="43380"/>
    <n v="0.22461997615225299"/>
    <n v="28.317050597848699"/>
    <n v="0"/>
    <n v="9342.2112563515857"/>
  </r>
  <r>
    <s v="STND-61973"/>
    <s v="Marshalls of MA, Inc."/>
    <s v="TJX Companies Inc - 9445 Skokie Blvd - Skokie"/>
    <x v="0"/>
    <s v="Indoor Lighting"/>
    <x v="0"/>
    <n v="0"/>
    <n v="1325.2380000000001"/>
    <n v="0.268812"/>
    <x v="0"/>
    <x v="0"/>
    <n v="9.1274187659729797"/>
    <s v="Qty / 1,000"/>
    <m/>
    <s v="Private-Lighting"/>
    <x v="0"/>
    <n v="2"/>
    <n v="1"/>
    <s v="Lighting"/>
    <n v="0.97902139861649395"/>
    <n v="0.93591656730105399"/>
    <n v="1297.43636025972"/>
    <n v="0.25158560428933102"/>
    <n v="0.71"/>
    <n v="921.17981578440504"/>
    <n v="0.17862577904542501"/>
    <n v="5478"/>
    <n v="1.1200000000000001"/>
    <n v="1.31"/>
    <n v="2.1999999999999999E-2"/>
    <n v="0.95"/>
    <n v="12.7783862723622"/>
    <d v="1900-01-08T03:03:29"/>
    <n v="43380"/>
    <n v="0.20215797853702799"/>
    <n v="25.485357076530299"/>
    <n v="0"/>
    <n v="8407.9939374261103"/>
  </r>
  <r>
    <s v="STND-61973"/>
    <s v="Marshalls of MA, Inc."/>
    <s v="TJX Companies Inc - 9445 Skokie Blvd - Skokie"/>
    <x v="0"/>
    <s v="Indoor Lighting"/>
    <x v="0"/>
    <n v="0"/>
    <n v="20443.02"/>
    <n v="4.146674"/>
    <x v="0"/>
    <x v="0"/>
    <n v="9.1274187659729797"/>
    <s v="Qty / 1,000"/>
    <m/>
    <s v="Private-Lighting"/>
    <x v="0"/>
    <n v="2"/>
    <n v="1"/>
    <s v="Lighting"/>
    <n v="0.97902139861649395"/>
    <n v="0.93591656730105399"/>
    <n v="20014.154032344901"/>
    <n v="3.8809408957965301"/>
    <n v="0.71"/>
    <n v="14210.049362964901"/>
    <n v="2.7554680360155399"/>
    <n v="5478"/>
    <n v="1.1200000000000001"/>
    <n v="1.31"/>
    <n v="2.1999999999999999E-2"/>
    <n v="0.95"/>
    <n v="12.7783862723622"/>
    <d v="1900-01-08T03:03:29"/>
    <n v="43380"/>
    <n v="3.11847400224711"/>
    <n v="393.13516849248998"/>
    <n v="0"/>
    <n v="129701.07122092822"/>
  </r>
  <r>
    <s v="STND-61973"/>
    <s v="Marshalls of MA, Inc."/>
    <s v="TJX Companies Inc - 9445 Skokie Blvd - Skokie"/>
    <x v="0"/>
    <s v="Indoor Lighting"/>
    <x v="0"/>
    <n v="0"/>
    <n v="18995.075000000001"/>
    <n v="3.8529719999999998"/>
    <x v="0"/>
    <x v="0"/>
    <n v="9.1274187659729797"/>
    <s v="Qty / 1,000"/>
    <m/>
    <s v="Private-Lighting"/>
    <x v="0"/>
    <n v="2"/>
    <n v="1"/>
    <s v="Lighting"/>
    <n v="0.97902139861649395"/>
    <n v="0.93591656730105399"/>
    <n v="18596.584893325198"/>
    <n v="3.60606032814708"/>
    <n v="0.71"/>
    <n v="13203.5752742609"/>
    <n v="2.5603028329844202"/>
    <n v="5478"/>
    <n v="1.1200000000000001"/>
    <n v="1.31"/>
    <n v="2.1999999999999999E-2"/>
    <n v="0.95"/>
    <n v="12.7783862723622"/>
    <d v="1900-01-08T03:03:29"/>
    <n v="43380"/>
    <n v="2.8975976923640601"/>
    <n v="365.290060404602"/>
    <n v="0"/>
    <n v="120514.56073622577"/>
  </r>
  <r>
    <s v="STND-61973"/>
    <s v="Marshalls of MA, Inc."/>
    <s v="TJX Companies Inc - 9445 Skokie Blvd - Skokie"/>
    <x v="0"/>
    <s v="Indoor Lighting"/>
    <x v="0"/>
    <n v="0"/>
    <n v="404.93400000000003"/>
    <n v="8.2137000000000002E-2"/>
    <x v="0"/>
    <x v="0"/>
    <n v="9.1274187659729797"/>
    <s v="Qty / 1,000"/>
    <m/>
    <s v="Private-Lighting"/>
    <x v="0"/>
    <n v="2"/>
    <n v="1"/>
    <s v="Lighting"/>
    <n v="0.97902139861649395"/>
    <n v="0.93591656730105399"/>
    <n v="396.43905102737102"/>
    <n v="7.6873379088406593E-2"/>
    <n v="0.71"/>
    <n v="281.47172622943401"/>
    <n v="5.45800991527687E-2"/>
    <n v="5478"/>
    <n v="1.1200000000000001"/>
    <n v="1.31"/>
    <n v="2.1999999999999999E-2"/>
    <n v="0.95"/>
    <n v="12.7783862723622"/>
    <d v="1900-01-08T03:03:29"/>
    <n v="43380"/>
    <n v="6.1770493441869599E-2"/>
    <n v="7.7871956451804998"/>
    <n v="0"/>
    <n v="2569.110316077345"/>
  </r>
  <r>
    <s v="STND-61973"/>
    <s v="Marshalls of MA, Inc."/>
    <s v="TJX Companies Inc - 9445 Skokie Blvd - Skokie"/>
    <x v="0"/>
    <s v="Indoor Lighting"/>
    <x v="0"/>
    <n v="0"/>
    <n v="2319.1660000000002"/>
    <n v="0.47042099999999998"/>
    <x v="0"/>
    <x v="0"/>
    <n v="9.1274187659729797"/>
    <s v="Qty / 1,000"/>
    <m/>
    <s v="Private-Lighting"/>
    <x v="0"/>
    <n v="2"/>
    <n v="1"/>
    <s v="Lighting"/>
    <n v="0.97902139861649395"/>
    <n v="0.93591656730105399"/>
    <n v="2270.51314094382"/>
    <n v="0.44027480750632902"/>
    <n v="0.71"/>
    <n v="1612.0643300701099"/>
    <n v="0.31259511332949402"/>
    <n v="5478"/>
    <n v="1.1200000000000001"/>
    <n v="1.31"/>
    <n v="2.1999999999999999E-2"/>
    <n v="0.95"/>
    <n v="12.7783862723622"/>
    <d v="1900-01-08T03:03:29"/>
    <n v="43380"/>
    <n v="0.35377646243979799"/>
    <n v="44.599365268539302"/>
    <n v="0"/>
    <n v="14713.986218237582"/>
  </r>
  <r>
    <s v="STND-61974"/>
    <s v="King Supply"/>
    <s v="King Supply - 9145 King St - Franklin Park"/>
    <x v="0"/>
    <s v="Indoor Lighting"/>
    <x v="10"/>
    <n v="0"/>
    <n v="12661.448"/>
    <n v="2.2643710000000001"/>
    <x v="0"/>
    <x v="0"/>
    <n v="10.827197921178"/>
    <s v="Qty / 1,000"/>
    <m/>
    <s v="Private-Lighting"/>
    <x v="0"/>
    <n v="3"/>
    <n v="1"/>
    <s v="Lighting"/>
    <n v="0.91633259480590001"/>
    <n v="1.30467645558681"/>
    <n v="11602.09749984"/>
    <n v="2.9542715304135498"/>
    <n v="0.71"/>
    <n v="8237.4892248863798"/>
    <n v="2.0975327865936202"/>
    <n v="4618"/>
    <n v="1.02"/>
    <n v="1.04"/>
    <n v="1.2E-2"/>
    <n v="0.81"/>
    <n v="15.158077089649201"/>
    <d v="1900-01-09T19:51:10"/>
    <n v="43407"/>
    <n v="3.5069700028650899"/>
    <n v="136.49526470399999"/>
    <n v="0"/>
    <n v="89188.926211415979"/>
  </r>
  <r>
    <s v="STND-61974"/>
    <s v="King Supply"/>
    <s v="King Supply - 9145 King St - Franklin Park"/>
    <x v="0"/>
    <s v="Indoor Lighting"/>
    <x v="10"/>
    <n v="0"/>
    <n v="75.366"/>
    <n v="1.3478E-2"/>
    <x v="0"/>
    <x v="0"/>
    <n v="10.827197921178"/>
    <s v="Qty / 1,000"/>
    <m/>
    <s v="Private-Lighting"/>
    <x v="0"/>
    <n v="3"/>
    <n v="1"/>
    <s v="Lighting"/>
    <n v="0.91633259480590001"/>
    <n v="1.30467645558681"/>
    <n v="69.060322340141397"/>
    <n v="1.7584429268399E-2"/>
    <n v="0.71"/>
    <n v="49.032828861500398"/>
    <n v="1.2484944780563299E-2"/>
    <n v="4618"/>
    <n v="1.02"/>
    <n v="1.04"/>
    <n v="1.2E-2"/>
    <n v="0.81"/>
    <n v="15.158077089649201"/>
    <d v="1900-01-09T19:51:10"/>
    <n v="43407"/>
    <n v="2.0874203784899101E-2"/>
    <n v="0.81247438047225196"/>
    <n v="0"/>
    <n v="530.88814271871377"/>
  </r>
  <r>
    <s v="STND-61975"/>
    <s v="TownePlace Suites by Marriott"/>
    <s v="Marriott West Dundee - 2185 Marriott Dr - West Dundee"/>
    <x v="62"/>
    <s v="Indoor Lighting"/>
    <x v="15"/>
    <n v="0"/>
    <n v="1099.8779999999999"/>
    <n v="0.14851200000000001"/>
    <x v="0"/>
    <x v="0"/>
    <n v="15"/>
    <s v="Qty / 1,000"/>
    <m/>
    <s v="Private-Lighting"/>
    <x v="0"/>
    <n v="3"/>
    <n v="1"/>
    <s v="Lighting"/>
    <n v="0.91633259480590001"/>
    <n v="1.30467645558681"/>
    <n v="1007.85406170992"/>
    <n v="0.193760109772108"/>
    <n v="0.71"/>
    <n v="715.57638381404604"/>
    <n v="0.13756967793819699"/>
    <n v="2390"/>
    <n v="1.18"/>
    <n v="1.36"/>
    <n v="0.02"/>
    <n v="0.28000000000000003"/>
    <n v="29.2887029288703"/>
    <d v="1900-01-19T22:05:31"/>
    <n v="43469"/>
    <n v="0.50882381767885498"/>
    <n v="17.082272232371601"/>
    <n v="0"/>
    <n v="10733.64575721069"/>
  </r>
  <r>
    <s v="STND-61975"/>
    <s v="TownePlace Suites by Marriott"/>
    <s v="Marriott West Dundee - 2185 Marriott Dr - West Dundee"/>
    <x v="62"/>
    <s v="Indoor Lighting"/>
    <x v="15"/>
    <n v="0"/>
    <n v="451.23200000000003"/>
    <n v="6.0928000000000003E-2"/>
    <x v="0"/>
    <x v="0"/>
    <n v="15"/>
    <s v="Qty / 1,000"/>
    <m/>
    <s v="Private-Lighting"/>
    <x v="0"/>
    <n v="3"/>
    <n v="1"/>
    <s v="Lighting"/>
    <n v="0.91633259480590001"/>
    <n v="1.30467645558681"/>
    <n v="413.478589419456"/>
    <n v="7.9491327085992894E-2"/>
    <n v="0.71"/>
    <n v="293.56979848781401"/>
    <n v="5.6438842231054998E-2"/>
    <n v="2390"/>
    <n v="1.18"/>
    <n v="1.36"/>
    <n v="0.02"/>
    <n v="0.28000000000000003"/>
    <n v="29.2887029288703"/>
    <d v="1900-01-19T22:05:31"/>
    <n v="43469"/>
    <n v="0.208748232893889"/>
    <n v="7.0081116850755203"/>
    <n v="0"/>
    <n v="4403.5469773172099"/>
  </r>
  <r>
    <s v="STND-61975"/>
    <s v="TownePlace Suites by Marriott"/>
    <s v="Marriott West Dundee - 2185 Marriott Dr - West Dundee"/>
    <x v="62"/>
    <s v="Indoor Lighting"/>
    <x v="15"/>
    <n v="0"/>
    <n v="146.65"/>
    <n v="1.9802E-2"/>
    <x v="0"/>
    <x v="0"/>
    <n v="15"/>
    <s v="Qty / 1,000"/>
    <m/>
    <s v="Private-Lighting"/>
    <x v="0"/>
    <n v="3"/>
    <n v="1"/>
    <s v="Lighting"/>
    <n v="0.91633259480590001"/>
    <n v="1.30467645558681"/>
    <n v="134.38017502828501"/>
    <n v="2.58352031735299E-2"/>
    <n v="0.71"/>
    <n v="95.409924270082499"/>
    <n v="1.8342994253206301E-2"/>
    <n v="2390"/>
    <n v="1.18"/>
    <n v="1.36"/>
    <n v="0.02"/>
    <n v="0.28000000000000003"/>
    <n v="29.2887029288703"/>
    <d v="1900-01-19T22:05:31"/>
    <n v="43469"/>
    <n v="6.7844546148975698E-2"/>
    <n v="2.2776300852251699"/>
    <n v="0"/>
    <n v="1431.1488640512375"/>
  </r>
  <r>
    <s v="STND-61976"/>
    <s v="Village of Elmwood Park"/>
    <s v="Elmwood Park-Fire - 7 Conti Parkway - Elmwood Park"/>
    <x v="1"/>
    <s v="Outdoor &amp; Garage Lighting"/>
    <x v="1"/>
    <n v="0"/>
    <n v="2941.8"/>
    <n v="0"/>
    <x v="0"/>
    <x v="1"/>
    <n v="10.1978380583316"/>
    <s v="Qty / 1,000"/>
    <m/>
    <s v="Public-Lighting"/>
    <x v="0"/>
    <n v="3"/>
    <n v="1"/>
    <s v="Lighting"/>
    <n v="0.99829244462109001"/>
    <n v="0.987374621353864"/>
    <n v="2936.7767135863201"/>
    <n v="0"/>
    <n v="0.71"/>
    <n v="2085.11146664629"/>
    <n v="0"/>
    <n v="4903"/>
    <n v="1"/>
    <n v="1"/>
    <n v="0"/>
    <n v="0"/>
    <n v="14.276973281664301"/>
    <d v="1900-01-09T04:44:53"/>
    <n v="43386"/>
    <n v="0"/>
    <n v="0"/>
    <n v="0"/>
    <n v="21263.629070429157"/>
  </r>
  <r>
    <s v="STND-61976"/>
    <s v="Village of Elmwood Park"/>
    <s v="Elmwood Park-Fire - 7 Conti Parkway - Elmwood Park"/>
    <x v="1"/>
    <s v="Outdoor &amp; Garage Lighting"/>
    <x v="1"/>
    <n v="0"/>
    <n v="12183.955"/>
    <n v="0"/>
    <x v="0"/>
    <x v="1"/>
    <n v="10.1978380583316"/>
    <s v="Qty / 1,000"/>
    <m/>
    <s v="Public-Lighting"/>
    <x v="0"/>
    <n v="3"/>
    <n v="1"/>
    <s v="Lighting"/>
    <n v="0.99829244462109001"/>
    <n v="0.987374621353864"/>
    <n v="12163.150222103401"/>
    <n v="0"/>
    <n v="0.71"/>
    <n v="8635.8366576933804"/>
    <n v="0"/>
    <n v="4903"/>
    <n v="1"/>
    <n v="1"/>
    <n v="0"/>
    <n v="0"/>
    <n v="14.276973281664301"/>
    <d v="1900-01-09T04:44:53"/>
    <n v="43386"/>
    <n v="0"/>
    <n v="0"/>
    <n v="0"/>
    <n v="88066.863733360718"/>
  </r>
  <r>
    <s v="STND-61977"/>
    <s v="Van Drunen Ford Co."/>
    <s v="Van Drunen Ford Co - 3233 W 183rd St - Homewood"/>
    <x v="1"/>
    <s v="Outdoor &amp; Garage Lighting"/>
    <x v="1"/>
    <n v="0"/>
    <n v="138862.766"/>
    <n v="0"/>
    <x v="0"/>
    <x v="0"/>
    <n v="10.1978380583316"/>
    <s v="Qty / 1,000"/>
    <m/>
    <s v="Private-Lighting"/>
    <x v="0"/>
    <n v="2"/>
    <n v="1"/>
    <s v="Lighting"/>
    <n v="0.97902139861649395"/>
    <n v="0.93591656730105399"/>
    <n v="135949.619385075"/>
    <n v="0"/>
    <n v="0.71"/>
    <n v="96524.229763403098"/>
    <n v="0"/>
    <n v="4903"/>
    <n v="1"/>
    <n v="1"/>
    <n v="0"/>
    <n v="0"/>
    <n v="14.276973281664301"/>
    <d v="1900-01-09T04:44:53"/>
    <n v="43406"/>
    <n v="0"/>
    <n v="0"/>
    <n v="0"/>
    <n v="984338.46383237583"/>
  </r>
  <r>
    <s v="STND-61977"/>
    <s v="Van Drunen Ford Co."/>
    <s v="Van Drunen Ford Co - 3233 W 183rd St - Homewood"/>
    <x v="1"/>
    <s v="Outdoor &amp; Garage Lighting"/>
    <x v="1"/>
    <n v="0"/>
    <n v="84723.839999999997"/>
    <n v="0"/>
    <x v="0"/>
    <x v="0"/>
    <n v="10.1978380583316"/>
    <s v="Qty / 1,000"/>
    <m/>
    <s v="Private-Lighting"/>
    <x v="0"/>
    <n v="2"/>
    <n v="1"/>
    <s v="Lighting"/>
    <n v="0.97902139861649395"/>
    <n v="0.93591656730105399"/>
    <n v="82946.452332960005"/>
    <n v="0"/>
    <n v="0.71"/>
    <n v="58891.981156401598"/>
    <n v="0"/>
    <n v="4903"/>
    <n v="1"/>
    <n v="1"/>
    <n v="0"/>
    <n v="0"/>
    <n v="14.276973281664301"/>
    <d v="1900-01-09T04:44:53"/>
    <n v="43406"/>
    <n v="0"/>
    <n v="0"/>
    <n v="0"/>
    <n v="600570.88676729961"/>
  </r>
  <r>
    <s v="STND-61977"/>
    <s v="Van Drunen Ford Co."/>
    <s v="Van Drunen Ford Co - 3233 W 183rd St - Homewood"/>
    <x v="1"/>
    <s v="Outdoor &amp; Garage Lighting"/>
    <x v="1"/>
    <n v="0"/>
    <n v="18180.324000000001"/>
    <n v="0"/>
    <x v="0"/>
    <x v="0"/>
    <n v="10.1978380583316"/>
    <s v="Qty / 1,000"/>
    <m/>
    <s v="Private-Lighting"/>
    <x v="0"/>
    <n v="2"/>
    <n v="1"/>
    <s v="Lighting"/>
    <n v="0.97902139861649395"/>
    <n v="0.93591656730105399"/>
    <n v="17798.926229780998"/>
    <n v="0"/>
    <n v="0.71"/>
    <n v="12637.2376231445"/>
    <n v="0"/>
    <n v="4903"/>
    <n v="1"/>
    <n v="1"/>
    <n v="0"/>
    <n v="0"/>
    <n v="14.276973281664301"/>
    <d v="1900-01-09T04:44:53"/>
    <n v="43406"/>
    <n v="0"/>
    <n v="0"/>
    <n v="0"/>
    <n v="128872.50278548295"/>
  </r>
  <r>
    <s v="STND-61977"/>
    <s v="Van Drunen Ford Co."/>
    <s v="Van Drunen Ford Co - 3233 W 183rd St - Homewood"/>
    <x v="1"/>
    <s v="Outdoor &amp; Garage Lighting"/>
    <x v="1"/>
    <n v="0"/>
    <n v="7825.1880000000001"/>
    <n v="0"/>
    <x v="0"/>
    <x v="0"/>
    <n v="10.1978380583316"/>
    <s v="Qty / 1,000"/>
    <m/>
    <s v="Private-Lighting"/>
    <x v="0"/>
    <n v="2"/>
    <n v="1"/>
    <s v="Lighting"/>
    <n v="0.97902139861649395"/>
    <n v="0.93591656730105399"/>
    <n v="7661.0265001970001"/>
    <n v="0"/>
    <n v="0.71"/>
    <n v="5439.3288151398701"/>
    <n v="0"/>
    <n v="4903"/>
    <n v="1"/>
    <n v="1"/>
    <n v="0"/>
    <n v="0"/>
    <n v="14.276973281664301"/>
    <d v="1900-01-09T04:44:53"/>
    <n v="43406"/>
    <n v="0"/>
    <n v="0"/>
    <n v="0"/>
    <n v="55469.394402813094"/>
  </r>
  <r>
    <s v="STND-61978"/>
    <s v="Boone County Fair Association"/>
    <s v="Boone County Fairgrounds Association - 8847 RT 76 - Belvidere"/>
    <x v="0"/>
    <s v="Indoor Lighting"/>
    <x v="2"/>
    <n v="0"/>
    <n v="47744.154999999999"/>
    <n v="10.225213999999999"/>
    <x v="0"/>
    <x v="1"/>
    <n v="14.797277300976599"/>
    <s v="Qty / 1,000"/>
    <m/>
    <s v="Public-Lighting"/>
    <x v="0"/>
    <n v="3"/>
    <n v="1"/>
    <s v="Lighting"/>
    <n v="0.99829244462109001"/>
    <n v="0.987374621353864"/>
    <n v="47662.629211318301"/>
    <n v="10.096116801512199"/>
    <n v="0.71"/>
    <n v="33840.466740035998"/>
    <n v="7.1682429290736804"/>
    <n v="3379"/>
    <n v="1.0900000000000001"/>
    <n v="1.36"/>
    <n v="2.1999999999999999E-2"/>
    <n v="0.57999999999999996"/>
    <n v="20.7161882213673"/>
    <d v="1900-01-13T19:08:05"/>
    <n v="43338"/>
    <n v="12.7993367159131"/>
    <n v="961.99802077890001"/>
    <n v="0"/>
    <n v="500746.77034678822"/>
  </r>
  <r>
    <s v="STND-61979"/>
    <s v="Precision Waterjet Inc."/>
    <s v="Laurence Edwards - 684 Tek Dr - Crystal Lake"/>
    <x v="0"/>
    <s v="Indoor Lighting"/>
    <x v="10"/>
    <n v="0"/>
    <n v="37235.396000000001"/>
    <n v="6.6591719999999999"/>
    <x v="0"/>
    <x v="0"/>
    <n v="10.827197921178"/>
    <s v="Qty / 1,000"/>
    <m/>
    <s v="Private-Lighting"/>
    <x v="0"/>
    <n v="3"/>
    <n v="1"/>
    <s v="Lighting"/>
    <n v="0.91633259480590001"/>
    <n v="1.30467645558681"/>
    <n v="34120.0070353052"/>
    <n v="8.6880649221028996"/>
    <n v="0.71"/>
    <n v="24225.204995066699"/>
    <n v="6.1685260946930596"/>
    <n v="4618"/>
    <n v="1.02"/>
    <n v="1.04"/>
    <n v="1.2E-2"/>
    <n v="0.81"/>
    <n v="15.158077089649201"/>
    <d v="1900-01-09T19:51:10"/>
    <n v="43400"/>
    <n v="10.3134673814137"/>
    <n v="401.41184747417901"/>
    <n v="0"/>
    <n v="262291.08916269703"/>
  </r>
  <r>
    <s v="STND-61980"/>
    <s v="University of St. Francis"/>
    <s v="University of St Francis - 1550 Plainfield Rd - Joliet"/>
    <x v="0"/>
    <s v="Indoor Lighting"/>
    <x v="3"/>
    <n v="0"/>
    <n v="8924.7759999999998"/>
    <n v="2.1717360000000001"/>
    <x v="0"/>
    <x v="0"/>
    <n v="14.727540500736399"/>
    <s v="Qty / 1,000"/>
    <m/>
    <s v="Private-Lighting"/>
    <x v="0"/>
    <n v="3"/>
    <n v="1"/>
    <s v="Lighting"/>
    <n v="0.91633259480590001"/>
    <n v="1.30467645558681"/>
    <n v="8178.06315014142"/>
    <n v="2.8334128269502701"/>
    <n v="0.71"/>
    <n v="5806.4248366004103"/>
    <n v="2.0117231071346899"/>
    <n v="3395"/>
    <n v="1.06"/>
    <n v="1.39"/>
    <n v="0.02"/>
    <n v="0.63"/>
    <n v="20.618556701030901"/>
    <d v="1900-01-13T17:27:39"/>
    <n v="43399"/>
    <n v="3.2355976098552799"/>
    <n v="154.30307830455499"/>
    <n v="0"/>
    <n v="85514.356945514272"/>
  </r>
  <r>
    <s v="STND-61981"/>
    <s v="First Midwest Bank"/>
    <s v="First Midwest Bank - Lockport  - 820 State St - Lockport"/>
    <x v="0"/>
    <s v="Indoor Lighting"/>
    <x v="6"/>
    <n v="0"/>
    <n v="270.036"/>
    <n v="6.0720000000000003E-2"/>
    <x v="0"/>
    <x v="0"/>
    <n v="15"/>
    <s v="Qty / 1,000"/>
    <m/>
    <s v="Private-Lighting"/>
    <x v="0"/>
    <n v="3"/>
    <n v="1"/>
    <s v="Lighting"/>
    <n v="0.91633259480590001"/>
    <n v="1.30467645558681"/>
    <n v="247.44278857100599"/>
    <n v="7.9219954383230901E-2"/>
    <n v="0.71"/>
    <n v="175.68437988541399"/>
    <n v="5.6246167612093903E-2"/>
    <n v="2885"/>
    <n v="1.165"/>
    <n v="1.3779999999999999"/>
    <n v="2.5499999999999998E-2"/>
    <n v="0.55000000000000004"/>
    <n v="24.263431542460999"/>
    <d v="1900-01-16T07:56:40"/>
    <n v="43400"/>
    <n v="0.104525602827854"/>
    <n v="5.4161297069190102"/>
    <n v="0"/>
    <n v="2635.26569828121"/>
  </r>
  <r>
    <s v="STND-61981"/>
    <s v="First Midwest Bank"/>
    <s v="First Midwest Bank - Lockport  - 820 State St - Lockport"/>
    <x v="0"/>
    <s v="Indoor Lighting"/>
    <x v="6"/>
    <n v="0"/>
    <n v="627.83399999999995"/>
    <n v="0.14117399999999999"/>
    <x v="0"/>
    <x v="0"/>
    <n v="15"/>
    <s v="Qty / 1,000"/>
    <m/>
    <s v="Private-Lighting"/>
    <x v="0"/>
    <n v="3"/>
    <n v="1"/>
    <s v="Lighting"/>
    <n v="0.91633259480590001"/>
    <n v="1.30467645558681"/>
    <n v="575.30475832736704"/>
    <n v="0.18418639394101199"/>
    <n v="0.71"/>
    <n v="408.46637841243103"/>
    <n v="0.130772339698118"/>
    <n v="2885"/>
    <n v="1.165"/>
    <n v="1.3779999999999999"/>
    <n v="2.5499999999999998E-2"/>
    <n v="0.55000000000000004"/>
    <n v="24.263431542460999"/>
    <d v="1900-01-16T07:56:40"/>
    <n v="43400"/>
    <n v="0.24302202657476199"/>
    <n v="12.592507585706301"/>
    <n v="0"/>
    <n v="6126.9956761864651"/>
  </r>
  <r>
    <s v="STND-61981"/>
    <s v="First Midwest Bank"/>
    <s v="First Midwest Bank - Lockport  - 820 State St - Lockport"/>
    <x v="0"/>
    <s v="Indoor Lighting"/>
    <x v="6"/>
    <n v="0"/>
    <n v="195.77600000000001"/>
    <n v="4.4021999999999999E-2"/>
    <x v="0"/>
    <x v="0"/>
    <n v="15"/>
    <s v="Qty / 1,000"/>
    <m/>
    <s v="Private-Lighting"/>
    <x v="0"/>
    <n v="3"/>
    <n v="1"/>
    <s v="Lighting"/>
    <n v="0.91633259480590001"/>
    <n v="1.30467645558681"/>
    <n v="179.39593008072001"/>
    <n v="5.7434466927842397E-2"/>
    <n v="0.71"/>
    <n v="127.371110357311"/>
    <n v="4.0778471518768102E-2"/>
    <n v="2885"/>
    <n v="1.165"/>
    <n v="1.3779999999999999"/>
    <n v="2.5499999999999998E-2"/>
    <n v="0.55000000000000004"/>
    <n v="24.263431542460999"/>
    <d v="1900-01-16T07:56:40"/>
    <n v="43400"/>
    <n v="7.5781062050194498E-2"/>
    <n v="3.92669203180975"/>
    <n v="0"/>
    <n v="1910.566655359665"/>
  </r>
  <r>
    <s v="STND-61981"/>
    <s v="First Midwest Bank"/>
    <s v="First Midwest Bank - Lockport  - 820 State St - Lockport"/>
    <x v="0"/>
    <s v="Indoor Lighting"/>
    <x v="6"/>
    <n v="0"/>
    <n v="40.505000000000003"/>
    <n v="9.1079999999999998E-3"/>
    <x v="0"/>
    <x v="0"/>
    <n v="15"/>
    <s v="Qty / 1,000"/>
    <m/>
    <s v="Private-Lighting"/>
    <x v="0"/>
    <n v="3"/>
    <n v="1"/>
    <s v="Lighting"/>
    <n v="0.91633259480590001"/>
    <n v="1.30467645558681"/>
    <n v="37.116051752612996"/>
    <n v="1.18829931574846E-2"/>
    <n v="0.71"/>
    <n v="26.3523967443552"/>
    <n v="8.4369251418140896E-3"/>
    <n v="2885"/>
    <n v="1.165"/>
    <n v="1.3779999999999999"/>
    <n v="2.5499999999999998E-2"/>
    <n v="0.55000000000000004"/>
    <n v="24.263431542460999"/>
    <d v="1900-01-16T07:56:40"/>
    <n v="43400"/>
    <n v="1.5678840424178199E-2"/>
    <n v="0.81241143321169995"/>
    <n v="0"/>
    <n v="395.28595116532802"/>
  </r>
  <r>
    <s v="STND-61981"/>
    <s v="First Midwest Bank"/>
    <s v="First Midwest Bank - Lockport  - 820 State St - Lockport"/>
    <x v="0"/>
    <s v="Indoor Lighting"/>
    <x v="6"/>
    <n v="0"/>
    <n v="8749.1659999999993"/>
    <n v="1.967328"/>
    <x v="0"/>
    <x v="0"/>
    <n v="15"/>
    <s v="Qty / 1,000"/>
    <m/>
    <s v="Private-Lighting"/>
    <x v="0"/>
    <n v="3"/>
    <n v="1"/>
    <s v="Lighting"/>
    <n v="0.91633259480590001"/>
    <n v="1.30467645558681"/>
    <n v="8017.1459831675502"/>
    <n v="2.5667265220166802"/>
    <n v="0.71"/>
    <n v="5692.1736480489599"/>
    <n v="1.8223758306318401"/>
    <n v="2885"/>
    <n v="1.165"/>
    <n v="1.3779999999999999"/>
    <n v="2.5499999999999998E-2"/>
    <n v="0.55000000000000004"/>
    <n v="24.263431542460999"/>
    <d v="1900-01-16T07:56:40"/>
    <n v="43400"/>
    <n v="3.3866295316224799"/>
    <n v="175.48259448134999"/>
    <n v="0"/>
    <n v="85382.604720734395"/>
  </r>
  <r>
    <s v="STND-61981"/>
    <s v="First Midwest Bank"/>
    <s v="First Midwest Bank - Lockport  - 820 State St - Lockport"/>
    <x v="62"/>
    <s v="Indoor Lighting"/>
    <x v="6"/>
    <n v="0"/>
    <n v="114.765"/>
    <n v="2.5805999999999999E-2"/>
    <x v="0"/>
    <x v="0"/>
    <n v="15"/>
    <s v="Qty / 1,000"/>
    <m/>
    <s v="Private-Lighting"/>
    <x v="0"/>
    <n v="3"/>
    <n v="1"/>
    <s v="Lighting"/>
    <n v="0.91633259480590001"/>
    <n v="1.30467645558681"/>
    <n v="105.162910242899"/>
    <n v="3.36684806128731E-2"/>
    <n v="0.71"/>
    <n v="74.665666272458395"/>
    <n v="2.3904621235139902E-2"/>
    <n v="2885"/>
    <n v="1.165"/>
    <n v="1.3779999999999999"/>
    <n v="2.5499999999999998E-2"/>
    <n v="0.55000000000000004"/>
    <n v="24.263431542460999"/>
    <d v="1900-01-16T07:56:40"/>
    <n v="43400"/>
    <n v="4.44233812018381E-2"/>
    <n v="2.3018491083209698"/>
    <n v="0"/>
    <n v="1119.984994086876"/>
  </r>
  <r>
    <s v="STND-61981"/>
    <s v="First Midwest Bank"/>
    <s v="First Midwest Bank - Lockport  - 820 State St - Lockport"/>
    <x v="62"/>
    <s v="Indoor Lighting"/>
    <x v="6"/>
    <n v="0"/>
    <n v="3291.0639999999999"/>
    <n v="0.74002500000000004"/>
    <x v="0"/>
    <x v="0"/>
    <n v="15"/>
    <s v="Qty / 1,000"/>
    <m/>
    <s v="Private-Lighting"/>
    <x v="0"/>
    <n v="3"/>
    <n v="1"/>
    <s v="Lighting"/>
    <n v="0.91633259480590001"/>
    <n v="1.30467645558681"/>
    <n v="3015.7092147922799"/>
    <n v="0.96549319404562695"/>
    <n v="0.71"/>
    <n v="2141.1535425025199"/>
    <n v="0.68550016777239497"/>
    <n v="2885"/>
    <n v="1.165"/>
    <n v="1.3779999999999999"/>
    <n v="2.5499999999999998E-2"/>
    <n v="0.55000000000000004"/>
    <n v="24.263431542460999"/>
    <d v="1900-01-16T07:56:40"/>
    <n v="43400"/>
    <n v="1.2739057844644801"/>
    <n v="66.009085817341798"/>
    <n v="0"/>
    <n v="32117.303137537798"/>
  </r>
  <r>
    <s v="STND-61981"/>
    <s v="First Midwest Bank"/>
    <s v="First Midwest Bank - Lockport  - 820 State St - Lockport"/>
    <x v="62"/>
    <s v="Indoor Lighting"/>
    <x v="6"/>
    <n v="0"/>
    <n v="1134.1510000000001"/>
    <n v="0.25502399999999997"/>
    <x v="0"/>
    <x v="0"/>
    <n v="15"/>
    <s v="Qty / 1,000"/>
    <m/>
    <s v="Private-Lighting"/>
    <x v="0"/>
    <n v="3"/>
    <n v="1"/>
    <s v="Lighting"/>
    <n v="0.91633259480590001"/>
    <n v="1.30467645558681"/>
    <n v="1039.2595287317099"/>
    <n v="0.33272380840957"/>
    <n v="0.71"/>
    <n v="737.87426539951105"/>
    <n v="0.236233903970794"/>
    <n v="2885"/>
    <n v="1.165"/>
    <n v="1.3779999999999999"/>
    <n v="2.5499999999999998E-2"/>
    <n v="0.55000000000000004"/>
    <n v="24.263431542460999"/>
    <d v="1900-01-16T07:56:40"/>
    <n v="43400"/>
    <n v="0.43900753187698899"/>
    <n v="22.747740757646799"/>
    <n v="0"/>
    <n v="11068.113980992666"/>
  </r>
  <r>
    <s v="STND-61981"/>
    <s v="First Midwest Bank"/>
    <s v="First Midwest Bank - Lockport  - 820 State St - Lockport"/>
    <x v="0"/>
    <s v="Indoor Lighting"/>
    <x v="6"/>
    <n v="0"/>
    <n v="27.004000000000001"/>
    <n v="6.0720000000000001E-3"/>
    <x v="0"/>
    <x v="0"/>
    <n v="15"/>
    <s v="Qty / 1,000"/>
    <m/>
    <s v="Private-Lighting"/>
    <x v="0"/>
    <n v="3"/>
    <n v="1"/>
    <s v="Lighting"/>
    <n v="0.91633259480590001"/>
    <n v="1.30467645558681"/>
    <n v="24.744645390138501"/>
    <n v="7.9219954383230907E-3"/>
    <n v="0.71"/>
    <n v="17.568698226998301"/>
    <n v="5.6246167612093896E-3"/>
    <n v="2885"/>
    <n v="1.165"/>
    <n v="1.3779999999999999"/>
    <n v="2.5499999999999998E-2"/>
    <n v="0.55000000000000004"/>
    <n v="24.263431542460999"/>
    <d v="1900-01-16T07:56:40"/>
    <n v="43400"/>
    <n v="1.0452560282785401E-2"/>
    <n v="0.54162099351805304"/>
    <n v="0"/>
    <n v="263.53047340497449"/>
  </r>
  <r>
    <s v="STND-61981"/>
    <s v="First Midwest Bank"/>
    <s v="First Midwest Bank - Lockport  - 820 State St - Lockport"/>
    <x v="0"/>
    <s v="Indoor Lighting"/>
    <x v="6"/>
    <n v="0"/>
    <n v="489.44"/>
    <n v="0.110055"/>
    <x v="0"/>
    <x v="0"/>
    <n v="15"/>
    <s v="Qty / 1,000"/>
    <m/>
    <s v="Private-Lighting"/>
    <x v="0"/>
    <n v="3"/>
    <n v="1"/>
    <s v="Lighting"/>
    <n v="0.91633259480590001"/>
    <n v="1.30467645558681"/>
    <n v="448.48982520179999"/>
    <n v="0.143586167319606"/>
    <n v="0.71"/>
    <n v="318.42777589327801"/>
    <n v="0.10194617879692"/>
    <n v="2885"/>
    <n v="1.165"/>
    <n v="1.3779999999999999"/>
    <n v="2.5499999999999998E-2"/>
    <n v="0.55000000000000004"/>
    <n v="24.263431542460999"/>
    <d v="1900-01-16T07:56:40"/>
    <n v="43400"/>
    <n v="0.18945265512548601"/>
    <n v="9.8167300795243708"/>
    <n v="0"/>
    <n v="4776.4166383991706"/>
  </r>
  <r>
    <s v="STND-61981"/>
    <s v="First Midwest Bank"/>
    <s v="First Midwest Bank - Lockport  - 820 State St - Lockport"/>
    <x v="0"/>
    <s v="Indoor Lighting"/>
    <x v="6"/>
    <n v="0"/>
    <n v="6862.29"/>
    <n v="1.5430470000000001"/>
    <x v="0"/>
    <x v="0"/>
    <n v="15"/>
    <s v="Qty / 1,000"/>
    <m/>
    <s v="Private-Lighting"/>
    <x v="0"/>
    <n v="3"/>
    <n v="1"/>
    <s v="Lighting"/>
    <n v="0.91633259480590001"/>
    <n v="1.30467645558681"/>
    <n v="6288.1400020105802"/>
    <n v="2.01317709076385"/>
    <n v="0.71"/>
    <n v="4464.5794014275098"/>
    <n v="1.42935573444234"/>
    <n v="2885"/>
    <n v="1.165"/>
    <n v="1.3779999999999999"/>
    <n v="2.5499999999999998E-2"/>
    <n v="0.55000000000000004"/>
    <n v="24.263431542460999"/>
    <d v="1900-01-16T07:56:40"/>
    <n v="43400"/>
    <n v="2.6562568818628498"/>
    <n v="137.637399185639"/>
    <n v="0"/>
    <n v="66968.69102141264"/>
  </r>
  <r>
    <s v="STND-61981"/>
    <s v="First Midwest Bank"/>
    <s v="First Midwest Bank - Lockport  - 820 State St - Lockport"/>
    <x v="62"/>
    <s v="Indoor Lighting"/>
    <x v="6"/>
    <n v="0"/>
    <n v="378.05"/>
    <n v="8.5008E-2"/>
    <x v="0"/>
    <x v="0"/>
    <n v="15"/>
    <s v="Qty / 1,000"/>
    <m/>
    <s v="Private-Lighting"/>
    <x v="0"/>
    <n v="3"/>
    <n v="1"/>
    <s v="Lighting"/>
    <n v="0.91633259480590001"/>
    <n v="1.30467645558681"/>
    <n v="346.41953746637"/>
    <n v="0.110907936136523"/>
    <n v="0.71"/>
    <n v="245.957871601123"/>
    <n v="7.8744634656931503E-2"/>
    <n v="2885"/>
    <n v="1.165"/>
    <n v="1.3779999999999999"/>
    <n v="2.5499999999999998E-2"/>
    <n v="0.55000000000000004"/>
    <n v="24.263431542460999"/>
    <d v="1900-01-16T07:56:40"/>
    <n v="43400"/>
    <n v="0.14633584395899599"/>
    <n v="7.5825735668604697"/>
    <n v="0"/>
    <n v="3689.3680740168452"/>
  </r>
  <r>
    <s v="STND-61981"/>
    <s v="First Midwest Bank"/>
    <s v="First Midwest Bank - Lockport  - 820 State St - Lockport"/>
    <x v="62"/>
    <s v="Indoor Lighting"/>
    <x v="6"/>
    <n v="0"/>
    <n v="286.91300000000001"/>
    <n v="6.4515000000000003E-2"/>
    <x v="0"/>
    <x v="0"/>
    <n v="15"/>
    <s v="Qty / 1,000"/>
    <m/>
    <s v="Private-Lighting"/>
    <x v="0"/>
    <n v="3"/>
    <n v="1"/>
    <s v="Lighting"/>
    <n v="0.91633259480590001"/>
    <n v="1.30467645558681"/>
    <n v="262.90773377354498"/>
    <n v="8.4171201532182799E-2"/>
    <n v="0.71"/>
    <n v="186.66449097921699"/>
    <n v="5.9761553087849799E-2"/>
    <n v="2885"/>
    <n v="1.165"/>
    <n v="1.3779999999999999"/>
    <n v="2.5499999999999998E-2"/>
    <n v="0.55000000000000004"/>
    <n v="24.263431542460999"/>
    <d v="1900-01-16T07:56:40"/>
    <n v="43400"/>
    <n v="0.11105845300459501"/>
    <n v="5.7546327993351101"/>
    <n v="0"/>
    <n v="2799.9673646882547"/>
  </r>
  <r>
    <s v="STND-61981"/>
    <s v="First Midwest Bank"/>
    <s v="First Midwest Bank - Lockport  - 820 State St - Lockport"/>
    <x v="7"/>
    <s v="Indoor Lighting"/>
    <x v="6"/>
    <n v="0"/>
    <n v="16.202000000000002"/>
    <n v="1.1039999999999999E-2"/>
    <x v="0"/>
    <x v="0"/>
    <n v="8"/>
    <s v="Qty / 1,000"/>
    <m/>
    <s v="Private-Lighting"/>
    <x v="0"/>
    <n v="3"/>
    <n v="1"/>
    <s v="Lighting"/>
    <n v="0.91633259480590001"/>
    <n v="1.30467645558681"/>
    <n v="14.846420701045201"/>
    <n v="1.44036280696783E-2"/>
    <n v="0.71"/>
    <n v="10.5409586977421"/>
    <n v="1.02265759294716E-2"/>
    <n v="2885"/>
    <n v="1.165"/>
    <n v="1.3779999999999999"/>
    <n v="2.5499999999999998E-2"/>
    <n v="0.55000000000000004"/>
    <n v="24.263431542460999"/>
    <d v="1900-01-16T07:56:40"/>
    <n v="43400"/>
    <n v="2.6131400706963601E-2"/>
    <n v="0.32496457328467998"/>
    <n v="0"/>
    <n v="84.327669581936803"/>
  </r>
  <r>
    <s v="STND-61981"/>
    <s v="First Midwest Bank"/>
    <s v="First Midwest Bank - Lockport  - 820 State St - Lockport"/>
    <x v="38"/>
    <s v="Indoor Lighting"/>
    <x v="6"/>
    <n v="0"/>
    <n v="4680.9979999999996"/>
    <n v="1.134757"/>
    <x v="0"/>
    <x v="0"/>
    <n v="8"/>
    <s v="Qty / 1,000"/>
    <m/>
    <s v="Private-Lighting"/>
    <x v="0"/>
    <n v="3"/>
    <n v="1"/>
    <s v="Lighting"/>
    <n v="0.91633259480590001"/>
    <n v="1.30467645558681"/>
    <n v="4289.35104362123"/>
    <n v="1.48049074071232"/>
    <n v="0.71"/>
    <n v="3045.4392409710699"/>
    <n v="1.05114842590575"/>
    <n v="2885"/>
    <n v="1.165"/>
    <n v="1.3779999999999999"/>
    <n v="2.5499999999999998E-2"/>
    <n v="0.55000000000000004"/>
    <n v="24.263431542460999"/>
    <d v="1900-01-16T07:56:40"/>
    <n v="43400"/>
    <n v="1.95341171752516"/>
    <n v="93.887082929048304"/>
    <n v="0"/>
    <n v="24363.513927768559"/>
  </r>
  <r>
    <s v="STND-61982"/>
    <s v="3701 Algonquin Road LLC"/>
    <s v="3701 Algonquin Road LLC - 3701 Algonquin Rd - Rolling Meadows"/>
    <x v="12"/>
    <s v="Variable Speed Drives"/>
    <x v="6"/>
    <n v="0"/>
    <n v="323658.48200000002"/>
    <n v="18.474754999999998"/>
    <x v="6"/>
    <x v="0"/>
    <n v="15"/>
    <s v="ΔkWpeak"/>
    <m/>
    <s v="Private-Non-Lighting"/>
    <x v="2"/>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457"/>
    <n v="8.9957297224904504"/>
    <n v="0"/>
    <n v="0"/>
    <n v="2165450.3032900048"/>
  </r>
  <r>
    <s v="STND-61982"/>
    <s v="3701 Algonquin Road LLC"/>
    <s v="3701 Algonquin Road LLC - 3701 Algonquin Rd - Rolling Meadows"/>
    <x v="12"/>
    <s v="Variable Speed Drives"/>
    <x v="6"/>
    <n v="0"/>
    <n v="103570.71400000001"/>
    <n v="5.9119219999999997"/>
    <x v="6"/>
    <x v="0"/>
    <n v="15"/>
    <s v="ΔkWpeak"/>
    <m/>
    <s v="Private-Non-Lighting"/>
    <x v="2"/>
    <n v="1"/>
    <n v="1"/>
    <s v="Non-Lighting"/>
    <n v="0.63719436902659499"/>
    <n v="0.48692010922420598"/>
    <n v="65994.6757568639"/>
    <n v="2.8786337059649898"/>
    <n v="0.7"/>
    <n v="46196.273029804703"/>
    <n v="2.0150435941754901"/>
    <n v="2885"/>
    <n v="1.165"/>
    <n v="1.3779999999999999"/>
    <n v="2.5499999999999998E-2"/>
    <n v="0.55000000000000004"/>
    <n v="24.263431542460999"/>
    <d v="1900-01-16T07:56:40"/>
    <n v="43457"/>
    <n v="2.8786337059649898"/>
    <n v="0"/>
    <n v="0"/>
    <n v="692944.09544707055"/>
  </r>
  <r>
    <s v="STND-61982"/>
    <s v="3701 Algonquin Road LLC"/>
    <s v="3701 Algonquin Road LLC - 3701 Algonquin Rd - Rolling Meadows"/>
    <x v="12"/>
    <s v="Variable Speed Drives"/>
    <x v="6"/>
    <n v="0"/>
    <n v="323658.48200000002"/>
    <n v="18.474754999999998"/>
    <x v="6"/>
    <x v="0"/>
    <n v="15"/>
    <s v="ΔkWpeak"/>
    <m/>
    <s v="Private-Non-Lighting"/>
    <x v="2"/>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457"/>
    <n v="8.9957297224904504"/>
    <n v="0"/>
    <n v="0"/>
    <n v="2165450.3032900048"/>
  </r>
  <r>
    <s v="STND-61982"/>
    <s v="3701 Algonquin Road LLC"/>
    <s v="3701 Algonquin Road LLC - 3701 Algonquin Rd - Rolling Meadows"/>
    <x v="12"/>
    <s v="Variable Speed Drives"/>
    <x v="6"/>
    <n v="0"/>
    <n v="103570.71400000001"/>
    <n v="5.9119219999999997"/>
    <x v="6"/>
    <x v="0"/>
    <n v="15"/>
    <s v="ΔkWpeak"/>
    <m/>
    <s v="Private-Non-Lighting"/>
    <x v="2"/>
    <n v="1"/>
    <n v="1"/>
    <s v="Non-Lighting"/>
    <n v="0.63719436902659499"/>
    <n v="0.48692010922420598"/>
    <n v="65994.6757568639"/>
    <n v="2.8786337059649898"/>
    <n v="0.7"/>
    <n v="46196.273029804703"/>
    <n v="2.0150435941754901"/>
    <n v="2885"/>
    <n v="1.165"/>
    <n v="1.3779999999999999"/>
    <n v="2.5499999999999998E-2"/>
    <n v="0.55000000000000004"/>
    <n v="24.263431542460999"/>
    <d v="1900-01-16T07:56:40"/>
    <n v="43457"/>
    <n v="2.8786337059649898"/>
    <n v="0"/>
    <n v="0"/>
    <n v="692944.09544707055"/>
  </r>
  <r>
    <s v="STND-61985"/>
    <s v="Aetna Plywood, Inc."/>
    <s v="Aetna Plywood Inc - 1401 W St Charles Rd - Maywood"/>
    <x v="1"/>
    <s v="Outdoor &amp; Garage Lighting"/>
    <x v="1"/>
    <n v="0"/>
    <n v="10972.914000000001"/>
    <n v="0"/>
    <x v="0"/>
    <x v="0"/>
    <n v="10.1978380583316"/>
    <s v="Qty / 1,000"/>
    <m/>
    <s v="Private-Lighting"/>
    <x v="0"/>
    <n v="3"/>
    <n v="1"/>
    <s v="Lighting"/>
    <n v="0.91633259480590001"/>
    <n v="1.30467645558681"/>
    <n v="10054.838758202"/>
    <n v="0"/>
    <n v="0.71"/>
    <n v="7138.9355183234102"/>
    <n v="0"/>
    <n v="4903"/>
    <n v="1"/>
    <n v="1"/>
    <n v="0"/>
    <n v="0"/>
    <n v="14.276973281664301"/>
    <d v="1900-01-09T04:44:53"/>
    <n v="43371"/>
    <n v="0"/>
    <n v="0"/>
    <n v="0"/>
    <n v="72801.7083247337"/>
  </r>
  <r>
    <s v="STND-61985"/>
    <s v="Aetna Plywood, Inc."/>
    <s v="Aetna Plywood Inc - 1401 W St Charles Rd - Maywood"/>
    <x v="1"/>
    <s v="Outdoor &amp; Garage Lighting"/>
    <x v="1"/>
    <n v="0"/>
    <n v="1353.2280000000001"/>
    <n v="0"/>
    <x v="0"/>
    <x v="0"/>
    <n v="10.1978380583316"/>
    <s v="Qty / 1,000"/>
    <m/>
    <s v="Private-Lighting"/>
    <x v="0"/>
    <n v="3"/>
    <n v="1"/>
    <s v="Lighting"/>
    <n v="0.91633259480590001"/>
    <n v="1.30467645558681"/>
    <n v="1240.006924604"/>
    <n v="0"/>
    <n v="0.71"/>
    <n v="880.40491646883902"/>
    <n v="0"/>
    <n v="4903"/>
    <n v="1"/>
    <n v="1"/>
    <n v="0"/>
    <n v="0"/>
    <n v="14.276973281664301"/>
    <d v="1900-01-09T04:44:53"/>
    <n v="43371"/>
    <n v="0"/>
    <n v="0"/>
    <n v="0"/>
    <n v="8978.2267639081801"/>
  </r>
  <r>
    <s v="STND-61985"/>
    <s v="Aetna Plywood, Inc."/>
    <s v="Aetna Plywood Inc - 1401 W St Charles Rd - Maywood"/>
    <x v="1"/>
    <s v="Outdoor &amp; Garage Lighting"/>
    <x v="1"/>
    <n v="0"/>
    <n v="15003.18"/>
    <n v="0"/>
    <x v="0"/>
    <x v="0"/>
    <n v="10.1978380583316"/>
    <s v="Qty / 1,000"/>
    <m/>
    <s v="Private-Lighting"/>
    <x v="0"/>
    <n v="3"/>
    <n v="1"/>
    <s v="Lighting"/>
    <n v="0.91633259480590001"/>
    <n v="1.30467645558681"/>
    <n v="13747.902859739999"/>
    <n v="0"/>
    <n v="0.71"/>
    <n v="9761.0110304153804"/>
    <n v="0"/>
    <n v="4903"/>
    <n v="1"/>
    <n v="1"/>
    <n v="0"/>
    <n v="0"/>
    <n v="14.276973281664301"/>
    <d v="1900-01-09T04:44:53"/>
    <n v="43371"/>
    <n v="0"/>
    <n v="0"/>
    <n v="0"/>
    <n v="99541.209773764509"/>
  </r>
  <r>
    <s v="STND-61985"/>
    <s v="Aetna Plywood, Inc."/>
    <s v="Aetna Plywood Inc - 1401 W St Charles Rd - Maywood"/>
    <x v="1"/>
    <s v="Outdoor &amp; Garage Lighting"/>
    <x v="1"/>
    <n v="0"/>
    <n v="12973.338"/>
    <n v="0"/>
    <x v="0"/>
    <x v="0"/>
    <n v="10.1978380583316"/>
    <s v="Qty / 1,000"/>
    <m/>
    <s v="Private-Lighting"/>
    <x v="0"/>
    <n v="3"/>
    <n v="1"/>
    <s v="Lighting"/>
    <n v="0.91633259480590001"/>
    <n v="1.30467645558681"/>
    <n v="11887.892472834001"/>
    <n v="0"/>
    <n v="0.71"/>
    <n v="8440.4036557121308"/>
    <n v="0"/>
    <n v="4903"/>
    <n v="1"/>
    <n v="1"/>
    <n v="0"/>
    <n v="0"/>
    <n v="14.276973281664301"/>
    <d v="1900-01-09T04:44:53"/>
    <n v="43371"/>
    <n v="0"/>
    <n v="0"/>
    <n v="0"/>
    <n v="86073.869627902328"/>
  </r>
  <r>
    <s v="STND-61985"/>
    <s v="Aetna Plywood, Inc."/>
    <s v="Aetna Plywood Inc - 1401 W St Charles Rd - Maywood"/>
    <x v="27"/>
    <s v="Outdoor &amp; Garage Lighting"/>
    <x v="8"/>
    <n v="0"/>
    <n v="1034.04"/>
    <n v="0"/>
    <x v="0"/>
    <x v="0"/>
    <n v="8"/>
    <s v="Qty / 1,000"/>
    <m/>
    <s v="Private-Lighting"/>
    <x v="0"/>
    <n v="3"/>
    <n v="1"/>
    <s v="Lighting"/>
    <n v="0.91633259480590001"/>
    <n v="1.30467645558681"/>
    <n v="947.52455633309296"/>
    <n v="0"/>
    <n v="0.71"/>
    <n v="672.74243499649594"/>
    <n v="0"/>
    <n v="5242"/>
    <n v="1"/>
    <n v="1.22"/>
    <n v="1.0999999999999999E-2"/>
    <n v="0.68"/>
    <n v="13.3536818008394"/>
    <d v="1900-01-08T12:55:13"/>
    <n v="43371"/>
    <n v="0"/>
    <n v="10.422770119663999"/>
    <n v="0"/>
    <n v="5381.9394799719676"/>
  </r>
  <r>
    <s v="STND-61986"/>
    <s v="First Midwest Bank"/>
    <s v="First Midwest Bank - Plainfield - 24509 W Lockport St - Plainfield"/>
    <x v="0"/>
    <s v="Indoor Lighting"/>
    <x v="6"/>
    <n v="0"/>
    <n v="12266.385"/>
    <n v="2.7582059999999999"/>
    <x v="0"/>
    <x v="0"/>
    <n v="15"/>
    <s v="Qty / 1,000"/>
    <m/>
    <s v="Private-Lighting"/>
    <x v="0"/>
    <n v="3"/>
    <n v="1"/>
    <s v="Lighting"/>
    <n v="0.91633259480590001"/>
    <n v="1.30467645558681"/>
    <n v="11240.088395938201"/>
    <n v="3.5985664278582599"/>
    <n v="0.71"/>
    <n v="7980.4627611161004"/>
    <n v="2.5549821637793699"/>
    <n v="2885"/>
    <n v="1.165"/>
    <n v="1.3779999999999999"/>
    <n v="2.5499999999999998E-2"/>
    <n v="0.55000000000000004"/>
    <n v="24.263431542460999"/>
    <d v="1900-01-16T07:56:40"/>
    <n v="43429"/>
    <n v="4.7480755084552904"/>
    <n v="246.027685919677"/>
    <n v="0"/>
    <n v="119706.94141674151"/>
  </r>
  <r>
    <s v="STND-61986"/>
    <s v="First Midwest Bank"/>
    <s v="First Midwest Bank - Plainfield - 24509 W Lockport St - Plainfield"/>
    <x v="0"/>
    <s v="Indoor Lighting"/>
    <x v="6"/>
    <n v="0"/>
    <n v="1650.595"/>
    <n v="0.37115100000000001"/>
    <x v="0"/>
    <x v="0"/>
    <n v="15"/>
    <s v="Qty / 1,000"/>
    <m/>
    <s v="Private-Lighting"/>
    <x v="0"/>
    <n v="3"/>
    <n v="1"/>
    <s v="Lighting"/>
    <n v="0.91633259480590001"/>
    <n v="1.30467645558681"/>
    <n v="1512.4939993236401"/>
    <n v="0.484231971167499"/>
    <n v="0.71"/>
    <n v="1073.87073951979"/>
    <n v="0.34380469952892401"/>
    <n v="2885"/>
    <n v="1.165"/>
    <n v="1.3779999999999999"/>
    <n v="2.5499999999999998E-2"/>
    <n v="0.55000000000000004"/>
    <n v="24.263431542460999"/>
    <d v="1900-01-16T07:56:40"/>
    <n v="43429"/>
    <n v="0.63891274728526004"/>
    <n v="33.106091830689202"/>
    <n v="0"/>
    <n v="16108.06109279685"/>
  </r>
  <r>
    <s v="STND-61986"/>
    <s v="First Midwest Bank"/>
    <s v="First Midwest Bank - Plainfield - 24509 W Lockport St - Plainfield"/>
    <x v="62"/>
    <s v="Indoor Lighting"/>
    <x v="6"/>
    <n v="0"/>
    <n v="2929.8910000000001"/>
    <n v="0.65881199999999995"/>
    <x v="0"/>
    <x v="0"/>
    <n v="15"/>
    <s v="Qty / 1,000"/>
    <m/>
    <s v="Private-Lighting"/>
    <x v="0"/>
    <n v="3"/>
    <n v="1"/>
    <s v="Lighting"/>
    <n v="0.91633259480590001"/>
    <n v="1.30467645558681"/>
    <n v="2684.75462252845"/>
    <n v="0.85953650505805501"/>
    <n v="0.71"/>
    <n v="1906.1757819951999"/>
    <n v="0.61027091859121896"/>
    <n v="2885"/>
    <n v="1.165"/>
    <n v="1.3779999999999999"/>
    <n v="2.5499999999999998E-2"/>
    <n v="0.55000000000000004"/>
    <n v="24.263431542460999"/>
    <d v="1900-01-16T07:56:40"/>
    <n v="43429"/>
    <n v="1.1341027906822201"/>
    <n v="58.765015342897499"/>
    <n v="0"/>
    <n v="28592.636729927999"/>
  </r>
  <r>
    <s v="STND-61986"/>
    <s v="First Midwest Bank"/>
    <s v="First Midwest Bank - Plainfield - 24509 W Lockport St - Plainfield"/>
    <x v="62"/>
    <s v="Indoor Lighting"/>
    <x v="6"/>
    <n v="0"/>
    <n v="286.91300000000001"/>
    <n v="6.4515000000000003E-2"/>
    <x v="0"/>
    <x v="0"/>
    <n v="15"/>
    <s v="Qty / 1,000"/>
    <m/>
    <s v="Private-Lighting"/>
    <x v="0"/>
    <n v="3"/>
    <n v="1"/>
    <s v="Lighting"/>
    <n v="0.91633259480590001"/>
    <n v="1.30467645558681"/>
    <n v="262.90773377354498"/>
    <n v="8.4171201532182799E-2"/>
    <n v="0.71"/>
    <n v="186.66449097921699"/>
    <n v="5.9761553087849799E-2"/>
    <n v="2885"/>
    <n v="1.165"/>
    <n v="1.3779999999999999"/>
    <n v="2.5499999999999998E-2"/>
    <n v="0.55000000000000004"/>
    <n v="24.263431542460999"/>
    <d v="1900-01-16T07:56:40"/>
    <n v="43429"/>
    <n v="0.11105845300459501"/>
    <n v="5.7546327993351101"/>
    <n v="0"/>
    <n v="2799.9673646882547"/>
  </r>
  <r>
    <s v="STND-61986"/>
    <s v="First Midwest Bank"/>
    <s v="First Midwest Bank - Plainfield - 24509 W Lockport St - Plainfield"/>
    <x v="38"/>
    <s v="Indoor Lighting"/>
    <x v="6"/>
    <n v="0"/>
    <n v="2396.105"/>
    <n v="0.58085900000000001"/>
    <x v="0"/>
    <x v="0"/>
    <n v="8"/>
    <s v="Qty / 1,000"/>
    <m/>
    <s v="Private-Lighting"/>
    <x v="0"/>
    <n v="3"/>
    <n v="1"/>
    <s v="Lighting"/>
    <n v="0.91633259480590001"/>
    <n v="1.30467645558681"/>
    <n v="2195.6291120773899"/>
    <n v="0.75783306131569705"/>
    <n v="0.71"/>
    <n v="1558.89666957495"/>
    <n v="0.53806147353414502"/>
    <n v="2885"/>
    <n v="1.165"/>
    <n v="1.3779999999999999"/>
    <n v="2.5499999999999998E-2"/>
    <n v="0.55000000000000004"/>
    <n v="24.263431542460999"/>
    <d v="1900-01-16T07:56:40"/>
    <n v="43429"/>
    <n v="0.99991167873821996"/>
    <n v="48.058834642037297"/>
    <n v="0"/>
    <n v="12471.1733565996"/>
  </r>
  <r>
    <s v="STND-61986"/>
    <s v="First Midwest Bank"/>
    <s v="First Midwest Bank - Plainfield - 24509 W Lockport St - Plainfield"/>
    <x v="62"/>
    <s v="Indoor Lighting"/>
    <x v="6"/>
    <n v="0"/>
    <n v="17683.983"/>
    <n v="3.9764010000000001"/>
    <x v="0"/>
    <x v="0"/>
    <n v="15"/>
    <s v="Qty / 1,000"/>
    <m/>
    <s v="Private-Lighting"/>
    <x v="0"/>
    <n v="3"/>
    <n v="1"/>
    <s v="Lighting"/>
    <n v="0.91633259480590001"/>
    <n v="1.30467645558681"/>
    <n v="16204.410028893401"/>
    <n v="5.1879167626718301"/>
    <n v="0.71"/>
    <n v="11505.131120514299"/>
    <n v="3.6834209014970001"/>
    <n v="2885"/>
    <n v="1.165"/>
    <n v="1.3779999999999999"/>
    <n v="2.5499999999999998E-2"/>
    <n v="0.55000000000000004"/>
    <n v="24.263431542460999"/>
    <d v="1900-01-16T07:56:40"/>
    <n v="43429"/>
    <n v="6.8451204151891201"/>
    <n v="354.688803207538"/>
    <n v="0"/>
    <n v="172576.96680771449"/>
  </r>
  <r>
    <s v="STND-61986"/>
    <s v="First Midwest Bank"/>
    <s v="First Midwest Bank - Plainfield - 24509 W Lockport St - Plainfield"/>
    <x v="62"/>
    <s v="Indoor Lighting"/>
    <x v="6"/>
    <n v="0"/>
    <n v="253.15899999999999"/>
    <n v="5.6925000000000003E-2"/>
    <x v="0"/>
    <x v="0"/>
    <n v="15"/>
    <s v="Qty / 1,000"/>
    <m/>
    <s v="Private-Lighting"/>
    <x v="0"/>
    <n v="3"/>
    <n v="1"/>
    <s v="Lighting"/>
    <n v="0.91633259480590001"/>
    <n v="1.30467645558681"/>
    <n v="231.97784336846701"/>
    <n v="7.4268707234279002E-2"/>
    <n v="0.71"/>
    <n v="164.70426879161101"/>
    <n v="5.2730782136338097E-2"/>
    <n v="2885"/>
    <n v="1.165"/>
    <n v="1.3779999999999999"/>
    <n v="2.5499999999999998E-2"/>
    <n v="0.55000000000000004"/>
    <n v="24.263431542460999"/>
    <d v="1900-01-16T07:56:40"/>
    <n v="43429"/>
    <n v="9.7992752651113596E-2"/>
    <n v="5.0776266145029201"/>
    <n v="0"/>
    <n v="2470.5640318741653"/>
  </r>
  <r>
    <s v="STND-61987"/>
    <s v="Alpha Baking Co., Inc."/>
    <s v="Alpha Baking Co Inc - 4551 W Lyndale Ave - Chicago"/>
    <x v="1"/>
    <s v="Outdoor &amp; Garage Lighting"/>
    <x v="1"/>
    <n v="0"/>
    <n v="14807.06"/>
    <n v="0"/>
    <x v="0"/>
    <x v="0"/>
    <n v="10.1978380583316"/>
    <s v="Qty / 1,000"/>
    <m/>
    <s v="Private-Lighting"/>
    <x v="0"/>
    <n v="3"/>
    <n v="1"/>
    <s v="Lighting"/>
    <n v="0.91633259480590001"/>
    <n v="1.30467645558681"/>
    <n v="13568.1917112466"/>
    <n v="0"/>
    <n v="0.71"/>
    <n v="9633.4161149851207"/>
    <n v="0"/>
    <n v="4903"/>
    <n v="1"/>
    <n v="1"/>
    <n v="0"/>
    <n v="0"/>
    <n v="14.276973281664301"/>
    <d v="1900-01-09T04:44:53"/>
    <n v="43391"/>
    <n v="0"/>
    <n v="0"/>
    <n v="0"/>
    <n v="98240.017489140213"/>
  </r>
  <r>
    <s v="STND-61991"/>
    <s v="Marengo-Union Elementary Consolidated School District 165"/>
    <s v="Marengo-Union Elementary School District 165 - 6506 National St - Union"/>
    <x v="0"/>
    <s v="Indoor Lighting"/>
    <x v="12"/>
    <n v="0"/>
    <n v="8330.1779999999999"/>
    <n v="2.2714560000000001"/>
    <x v="0"/>
    <x v="1"/>
    <n v="15"/>
    <s v="Qty / 1,000"/>
    <m/>
    <s v="Public-Lighting"/>
    <x v="0"/>
    <n v="3"/>
    <n v="1"/>
    <s v="Lighting"/>
    <n v="0.99829244462109001"/>
    <n v="0.987374621353864"/>
    <n v="8315.9537597488306"/>
    <n v="2.2427780079219599"/>
    <n v="0.71"/>
    <n v="5904.3271694216701"/>
    <n v="1.5923723856245899"/>
    <n v="2979"/>
    <n v="1.17333333333333"/>
    <n v="1.323"/>
    <n v="2.1333333333333301E-2"/>
    <n v="0.72"/>
    <n v="23.497818059751602"/>
    <d v="1900-01-15T18:49:11"/>
    <n v="43407"/>
    <n v="2.3544742671558399"/>
    <n v="151.19915926816"/>
    <n v="0"/>
    <n v="88564.907541325054"/>
  </r>
  <r>
    <s v="STND-61992"/>
    <s v="Marengo-Union Elementary Consolidated School District 165"/>
    <s v="Marengo-Union Elementary School District 165 - 816 East Grant Hwy - Marengo"/>
    <x v="62"/>
    <s v="Indoor Lighting"/>
    <x v="12"/>
    <n v="0"/>
    <n v="543.72699999999998"/>
    <n v="0.148262"/>
    <x v="0"/>
    <x v="1"/>
    <n v="15"/>
    <s v="Qty / 1,000"/>
    <m/>
    <s v="Public-Lighting"/>
    <x v="0"/>
    <n v="3"/>
    <n v="1"/>
    <s v="Lighting"/>
    <n v="0.99829244462109001"/>
    <n v="0.987374621353864"/>
    <n v="542.79855603649196"/>
    <n v="0.146390136111167"/>
    <n v="0.71"/>
    <n v="385.38697478590899"/>
    <n v="0.103936996638928"/>
    <n v="2979"/>
    <n v="1.17333333333333"/>
    <n v="1.323"/>
    <n v="2.1333333333333301E-2"/>
    <n v="0.72"/>
    <n v="23.497818059751602"/>
    <d v="1900-01-15T18:49:11"/>
    <n v="43407"/>
    <n v="0.153680750935549"/>
    <n v="9.8690646552089394"/>
    <n v="0"/>
    <n v="5780.8046217886349"/>
  </r>
  <r>
    <s v="STND-61992"/>
    <s v="Marengo-Union Elementary Consolidated School District 165"/>
    <s v="Marengo-Union Elementary School District 165 - 816 East Grant Hwy - Marengo"/>
    <x v="62"/>
    <s v="Indoor Lighting"/>
    <x v="12"/>
    <n v="0"/>
    <n v="857.41600000000005"/>
    <n v="0.23379800000000001"/>
    <x v="0"/>
    <x v="1"/>
    <n v="15"/>
    <s v="Qty / 1,000"/>
    <m/>
    <s v="Public-Lighting"/>
    <x v="0"/>
    <n v="3"/>
    <n v="1"/>
    <s v="Lighting"/>
    <n v="0.99829244462109001"/>
    <n v="0.987374621353864"/>
    <n v="855.95191469723704"/>
    <n v="0.23084621172329101"/>
    <n v="0.71"/>
    <n v="607.72585943503805"/>
    <n v="0.16390081032353601"/>
    <n v="2979"/>
    <n v="1.17333333333333"/>
    <n v="1.323"/>
    <n v="2.1333333333333301E-2"/>
    <n v="0.72"/>
    <n v="23.497818059751602"/>
    <d v="1900-01-15T18:49:11"/>
    <n v="43407"/>
    <n v="0.24234296183263099"/>
    <n v="15.5627620854043"/>
    <n v="0"/>
    <n v="9115.88789152557"/>
  </r>
  <r>
    <s v="STND-61993"/>
    <s v="Davey Road LLC"/>
    <s v="Davey Road LLC (NC) - 2379 Davey Rd - Woodridge"/>
    <x v="52"/>
    <s v="Indoor Lighting"/>
    <x v="8"/>
    <n v="0"/>
    <n v="17238"/>
    <n v="0"/>
    <x v="0"/>
    <x v="0"/>
    <n v="8"/>
    <s v="NA"/>
    <m/>
    <s v="Private-Lighting"/>
    <x v="0"/>
    <n v="3"/>
    <n v="1"/>
    <s v="Lighting"/>
    <n v="0.91633259480590001"/>
    <n v="1.30467645558681"/>
    <n v="15795.741269264099"/>
    <n v="0"/>
    <n v="0.71"/>
    <n v="11214.976301177499"/>
    <n v="0"/>
    <n v="5242"/>
    <n v="1"/>
    <n v="1.22"/>
    <n v="1.0999999999999999E-2"/>
    <n v="0.68"/>
    <n v="13.3536818008394"/>
    <d v="1900-01-08T12:55:13"/>
    <n v="43472"/>
    <n v="0"/>
    <n v="173.75315396190501"/>
    <n v="0"/>
    <n v="89719.810409419995"/>
  </r>
  <r>
    <s v="STND-61993"/>
    <s v="Davey Road LLC"/>
    <s v="Davey Road LLC (NC) - 2379 Davey Rd - Woodridge"/>
    <x v="52"/>
    <s v="Indoor Lighting"/>
    <x v="8"/>
    <n v="0"/>
    <n v="338"/>
    <n v="0"/>
    <x v="0"/>
    <x v="0"/>
    <n v="8"/>
    <s v="NA"/>
    <m/>
    <s v="Private-Lighting"/>
    <x v="0"/>
    <n v="3"/>
    <n v="1"/>
    <s v="Lighting"/>
    <n v="0.91633259480590001"/>
    <n v="1.30467645558681"/>
    <n v="309.72041704439403"/>
    <n v="0"/>
    <n v="0.71"/>
    <n v="219.90149610152"/>
    <n v="0"/>
    <n v="5242"/>
    <n v="1"/>
    <n v="1.22"/>
    <n v="1.0999999999999999E-2"/>
    <n v="0.68"/>
    <n v="13.3536818008394"/>
    <d v="1900-01-08T12:55:13"/>
    <n v="43472"/>
    <n v="0"/>
    <n v="3.4069245874883398"/>
    <n v="0"/>
    <n v="1759.21196881216"/>
  </r>
  <r>
    <s v="STND-61993"/>
    <s v="Davey Road LLC"/>
    <s v="Davey Road LLC (NC) - 2379 Davey Rd - Woodridge"/>
    <x v="27"/>
    <s v="Outdoor &amp; Garage Lighting"/>
    <x v="8"/>
    <n v="0"/>
    <n v="604.79999999999995"/>
    <n v="0"/>
    <x v="0"/>
    <x v="0"/>
    <n v="8"/>
    <s v="Qty / 1,000"/>
    <m/>
    <s v="Private-Lighting"/>
    <x v="0"/>
    <n v="3"/>
    <n v="1"/>
    <s v="Lighting"/>
    <n v="0.91633259480590001"/>
    <n v="1.30467645558681"/>
    <n v="554.19795333860804"/>
    <n v="0"/>
    <n v="0.71"/>
    <n v="393.48054687041201"/>
    <n v="0"/>
    <n v="5242"/>
    <n v="1"/>
    <n v="1.22"/>
    <n v="1.0999999999999999E-2"/>
    <n v="0.68"/>
    <n v="13.3536818008394"/>
    <d v="1900-01-08T12:55:13"/>
    <n v="43472"/>
    <n v="0"/>
    <n v="6.0961774867246898"/>
    <n v="0"/>
    <n v="3147.8443749632961"/>
  </r>
  <r>
    <s v="STND-61993"/>
    <s v="Davey Road LLC"/>
    <s v="Davey Road LLC (NC) - 2379 Davey Rd - Woodridge"/>
    <x v="27"/>
    <s v="Outdoor &amp; Garage Lighting"/>
    <x v="8"/>
    <n v="0"/>
    <n v="483.84"/>
    <n v="0"/>
    <x v="0"/>
    <x v="0"/>
    <n v="8"/>
    <s v="Qty / 1,000"/>
    <m/>
    <s v="Private-Lighting"/>
    <x v="0"/>
    <n v="3"/>
    <n v="1"/>
    <s v="Lighting"/>
    <n v="0.91633259480590001"/>
    <n v="1.30467645558681"/>
    <n v="443.358362670887"/>
    <n v="0"/>
    <n v="0.71"/>
    <n v="314.78443749632902"/>
    <n v="0"/>
    <n v="5242"/>
    <n v="1"/>
    <n v="1.22"/>
    <n v="1.0999999999999999E-2"/>
    <n v="0.68"/>
    <n v="13.3536818008394"/>
    <d v="1900-01-08T12:55:13"/>
    <n v="43472"/>
    <n v="0"/>
    <n v="4.8769419893797501"/>
    <n v="0"/>
    <n v="2518.2754999706322"/>
  </r>
  <r>
    <s v="STND-61993"/>
    <s v="Davey Road LLC"/>
    <s v="Davey Road LLC (NC) - 2379 Davey Rd - Woodridge"/>
    <x v="27"/>
    <s v="Outdoor &amp; Garage Lighting"/>
    <x v="8"/>
    <n v="0"/>
    <n v="11.76"/>
    <n v="0"/>
    <x v="0"/>
    <x v="0"/>
    <n v="8"/>
    <s v="Qty / 1,000"/>
    <m/>
    <s v="Private-Lighting"/>
    <x v="0"/>
    <n v="3"/>
    <n v="1"/>
    <s v="Lighting"/>
    <n v="0.91633259480590001"/>
    <n v="1.30467645558681"/>
    <n v="10.776071314917401"/>
    <n v="0"/>
    <n v="0.71"/>
    <n v="7.6510106335913397"/>
    <n v="0"/>
    <n v="5242"/>
    <n v="1"/>
    <n v="1.22"/>
    <n v="1.0999999999999999E-2"/>
    <n v="0.68"/>
    <n v="13.3536818008394"/>
    <d v="1900-01-08T12:55:13"/>
    <n v="43472"/>
    <n v="0"/>
    <n v="0.11853678446409099"/>
    <n v="0"/>
    <n v="61.208085068730718"/>
  </r>
  <r>
    <s v="STND-61994"/>
    <s v="Community of Faith Lutheran Church"/>
    <s v="Community of Faith Lutheran Church - 3010 E Solon Rd - Richmond"/>
    <x v="1"/>
    <s v="Outdoor &amp; Garage Lighting"/>
    <x v="1"/>
    <n v="0"/>
    <n v="7477.0749999999998"/>
    <n v="0"/>
    <x v="0"/>
    <x v="0"/>
    <n v="10.1978380583316"/>
    <s v="Qty / 1,000"/>
    <m/>
    <s v="Private-Lighting"/>
    <x v="0"/>
    <n v="3"/>
    <n v="1"/>
    <s v="Lighting"/>
    <n v="0.91633259480590001"/>
    <n v="1.30467645558681"/>
    <n v="6851.4875363083202"/>
    <n v="0"/>
    <n v="0.71"/>
    <n v="4864.5561507789098"/>
    <n v="0"/>
    <n v="4903"/>
    <n v="1"/>
    <n v="1"/>
    <n v="0"/>
    <n v="0"/>
    <n v="14.276973281664301"/>
    <d v="1900-01-09T04:44:53"/>
    <n v="43379"/>
    <n v="0"/>
    <n v="0"/>
    <n v="0"/>
    <n v="49607.955851304236"/>
  </r>
  <r>
    <s v="STND-61995"/>
    <s v="2501 Venture LLC"/>
    <s v="2501 Venture LLC  - 2501 W Fulton St - Chicago"/>
    <x v="0"/>
    <s v="Indoor Lighting"/>
    <x v="8"/>
    <n v="0"/>
    <n v="24799.901999999998"/>
    <n v="3.9248379999999998"/>
    <x v="0"/>
    <x v="0"/>
    <n v="9.5383441434566993"/>
    <s v="Qty / 1,000"/>
    <m/>
    <s v="Private-Lighting"/>
    <x v="0"/>
    <n v="3"/>
    <n v="1"/>
    <s v="Lighting"/>
    <n v="0.91633259480590001"/>
    <n v="1.30467645558681"/>
    <n v="22724.958550592"/>
    <n v="5.12064373059241"/>
    <n v="0.71"/>
    <n v="16134.720570920301"/>
    <n v="3.6356570487206099"/>
    <n v="5242"/>
    <n v="1"/>
    <n v="1.22"/>
    <n v="1.0999999999999999E-2"/>
    <n v="0.68"/>
    <n v="13.3536818008394"/>
    <d v="1900-01-08T12:55:13"/>
    <n v="43400"/>
    <n v="6.1724249404440803"/>
    <n v="249.974544056512"/>
    <n v="0"/>
    <n v="153898.517463948"/>
  </r>
  <r>
    <s v="STND-61996"/>
    <s v="CMA - Flodyne-Hydradyne, Inc"/>
    <s v="Flodyne Inc - 1000 Muirfield Dr - Hanover Prk"/>
    <x v="0"/>
    <s v="Indoor Lighting"/>
    <x v="6"/>
    <n v="0"/>
    <n v="8790.8340000000007"/>
    <n v="1.3912389999999999"/>
    <x v="0"/>
    <x v="0"/>
    <n v="15"/>
    <s v="Qty / 1,000"/>
    <m/>
    <s v="Private-Lighting"/>
    <x v="0"/>
    <n v="3"/>
    <n v="1"/>
    <s v="Lighting"/>
    <n v="0.91633259480590001"/>
    <n v="1.30467645558681"/>
    <n v="8055.3277297279301"/>
    <n v="1.81511676739413"/>
    <n v="0.71"/>
    <n v="5719.2826881068304"/>
    <n v="1.2887329048498299"/>
    <n v="2885"/>
    <n v="1.165"/>
    <n v="1.3779999999999999"/>
    <n v="2.5499999999999998E-2"/>
    <n v="0.55000000000000004"/>
    <n v="24.263431542460999"/>
    <d v="1900-01-16T07:56:40"/>
    <n v="43457"/>
    <n v="2.3949291033040399"/>
    <n v="176.318332281598"/>
    <n v="0"/>
    <n v="85789.240321602454"/>
  </r>
  <r>
    <s v="STND-61996"/>
    <s v="CMA - Flodyne-Hydradyne, Inc"/>
    <s v="Flodyne Inc - 1000 Muirfield Dr - Hanover Prk"/>
    <x v="1"/>
    <s v="Outdoor &amp; Garage Lighting"/>
    <x v="1"/>
    <n v="0"/>
    <n v="12012.35"/>
    <n v="0"/>
    <x v="0"/>
    <x v="0"/>
    <n v="10.1978380583316"/>
    <s v="Qty / 1,000"/>
    <m/>
    <s v="Private-Lighting"/>
    <x v="0"/>
    <n v="3"/>
    <n v="1"/>
    <s v="Lighting"/>
    <n v="0.91633259480590001"/>
    <n v="1.30467645558681"/>
    <n v="11007.307845216699"/>
    <n v="0"/>
    <n v="0.71"/>
    <n v="7815.18857010382"/>
    <n v="0"/>
    <n v="4903"/>
    <n v="1"/>
    <n v="1"/>
    <n v="0"/>
    <n v="0"/>
    <n v="14.276973281664301"/>
    <d v="1900-01-09T04:44:53"/>
    <n v="43457"/>
    <n v="0"/>
    <n v="0"/>
    <n v="0"/>
    <n v="79698.027433242853"/>
  </r>
  <r>
    <s v="STND-61996"/>
    <s v="CMA - Flodyne-Hydradyne, Inc"/>
    <s v="Flodyne Inc - 1000 Muirfield Dr - Hanover Prk"/>
    <x v="1"/>
    <s v="Outdoor &amp; Garage Lighting"/>
    <x v="1"/>
    <n v="0"/>
    <n v="7354.5"/>
    <n v="0"/>
    <x v="0"/>
    <x v="0"/>
    <n v="10.1978380583316"/>
    <s v="Qty / 1,000"/>
    <m/>
    <s v="Private-Lighting"/>
    <x v="0"/>
    <n v="3"/>
    <n v="1"/>
    <s v="Lighting"/>
    <n v="0.91633259480590001"/>
    <n v="1.30467645558681"/>
    <n v="6739.1680684999901"/>
    <n v="0"/>
    <n v="0.71"/>
    <n v="4784.8093286349904"/>
    <n v="0"/>
    <n v="4903"/>
    <n v="1"/>
    <n v="1"/>
    <n v="0"/>
    <n v="0"/>
    <n v="14.276973281664301"/>
    <d v="1900-01-09T04:44:53"/>
    <n v="43457"/>
    <n v="0"/>
    <n v="0"/>
    <n v="0"/>
    <n v="48794.710673413974"/>
  </r>
  <r>
    <s v="STND-61996"/>
    <s v="CMA - Flodyne-Hydradyne, Inc"/>
    <s v="Flodyne Inc - 1000 Muirfield Dr - Hanover Prk"/>
    <x v="1"/>
    <s v="Outdoor &amp; Garage Lighting"/>
    <x v="1"/>
    <n v="0"/>
    <n v="9781.4850000000006"/>
    <n v="0"/>
    <x v="0"/>
    <x v="0"/>
    <n v="10.1978380583316"/>
    <s v="Qty / 1,000"/>
    <m/>
    <s v="Private-Lighting"/>
    <x v="0"/>
    <n v="3"/>
    <n v="1"/>
    <s v="Lighting"/>
    <n v="0.91633259480590001"/>
    <n v="1.30467645558681"/>
    <n v="8963.0935311049907"/>
    <n v="0"/>
    <n v="0.71"/>
    <n v="6363.7964070845401"/>
    <n v="0"/>
    <n v="4903"/>
    <n v="1"/>
    <n v="1"/>
    <n v="0"/>
    <n v="0"/>
    <n v="14.276973281664301"/>
    <d v="1900-01-09T04:44:53"/>
    <n v="43457"/>
    <n v="0"/>
    <n v="0"/>
    <n v="0"/>
    <n v="64896.965195640616"/>
  </r>
  <r>
    <s v="STND-61996"/>
    <s v="CMA - Flodyne-Hydradyne, Inc"/>
    <s v="Flodyne Inc - 1000 Muirfield Dr - Hanover Prk"/>
    <x v="27"/>
    <s v="Outdoor &amp; Garage Lighting"/>
    <x v="6"/>
    <n v="0"/>
    <n v="418.6"/>
    <n v="0"/>
    <x v="0"/>
    <x v="0"/>
    <n v="8"/>
    <s v="Qty / 1,000"/>
    <m/>
    <s v="Private-Lighting"/>
    <x v="0"/>
    <n v="3"/>
    <n v="1"/>
    <s v="Lighting"/>
    <n v="0.91633259480590001"/>
    <n v="1.30467645558681"/>
    <n v="383.57682418575001"/>
    <n v="0"/>
    <n v="0.71"/>
    <n v="272.33954517188198"/>
    <n v="0"/>
    <n v="2885"/>
    <n v="1.165"/>
    <n v="1.3779999999999999"/>
    <n v="2.5499999999999998E-2"/>
    <n v="0.55000000000000004"/>
    <n v="24.263431542460999"/>
    <d v="1900-01-16T07:56:40"/>
    <n v="43457"/>
    <n v="0"/>
    <n v="8.3958875680142597"/>
    <n v="0"/>
    <n v="2178.7163613750558"/>
  </r>
  <r>
    <s v="STND-61999"/>
    <s v="Village of Matteson"/>
    <s v="Village of Matteson - 20642 Matteson Ave - Matteson"/>
    <x v="1"/>
    <s v="Outdoor &amp; Garage Lighting"/>
    <x v="1"/>
    <n v="0"/>
    <n v="20533.763999999999"/>
    <n v="0"/>
    <x v="0"/>
    <x v="1"/>
    <n v="10.1978380583316"/>
    <s v="Qty / 1,000"/>
    <m/>
    <s v="Public-Lighting"/>
    <x v="0"/>
    <n v="3"/>
    <n v="1"/>
    <s v="Lighting"/>
    <n v="0.99829244462109001"/>
    <n v="0.987374621353864"/>
    <n v="20498.701460832501"/>
    <n v="0"/>
    <n v="0.71"/>
    <n v="14554.078037191101"/>
    <n v="0"/>
    <n v="4903"/>
    <n v="1"/>
    <n v="1"/>
    <n v="0"/>
    <n v="0"/>
    <n v="14.276973281664301"/>
    <d v="1900-01-09T04:44:53"/>
    <n v="43369"/>
    <n v="0"/>
    <n v="0"/>
    <n v="0"/>
    <n v="148420.13091159548"/>
  </r>
  <r>
    <s v="STND-62000"/>
    <s v="Forsyth Building, LLC"/>
    <s v="Forsyth Building LLC - 1011 Lake St Ste 313 - Oak Park"/>
    <x v="0"/>
    <s v="Indoor Lighting"/>
    <x v="6"/>
    <n v="0"/>
    <n v="4219.3130000000001"/>
    <n v="0.94874999999999998"/>
    <x v="0"/>
    <x v="0"/>
    <n v="15"/>
    <s v="Qty / 1,000"/>
    <m/>
    <s v="Private-Lighting"/>
    <x v="0"/>
    <n v="3"/>
    <n v="1"/>
    <s v="Lighting"/>
    <n v="0.91633259480590001"/>
    <n v="1.30467645558681"/>
    <n v="3866.29402958827"/>
    <n v="1.2378117872379799"/>
    <n v="0.71"/>
    <n v="2745.0687610076702"/>
    <n v="0.87884636893896795"/>
    <n v="2885"/>
    <n v="1.165"/>
    <n v="1.3779999999999999"/>
    <n v="2.5499999999999998E-2"/>
    <n v="0.55000000000000004"/>
    <n v="24.263431542460999"/>
    <d v="1900-01-16T07:56:40"/>
    <n v="43379"/>
    <n v="1.6332125441852301"/>
    <n v="84.627036699142295"/>
    <n v="0"/>
    <n v="41176.031415115052"/>
  </r>
  <r>
    <s v="STND-62001"/>
    <s v="McEssy Investment Company"/>
    <s v="McEssy Investment Company (McDonald's-Waukegan) - 1939 N Lewis Ave - Waukegan"/>
    <x v="1"/>
    <s v="Outdoor &amp; Garage Lighting"/>
    <x v="1"/>
    <n v="0"/>
    <n v="46669.381000000001"/>
    <n v="6.3781280000000002"/>
    <x v="0"/>
    <x v="0"/>
    <n v="10.1978380583316"/>
    <s v="Qty / 1,000"/>
    <m/>
    <s v="Private-Lighting"/>
    <x v="0"/>
    <n v="3"/>
    <n v="1"/>
    <s v="Lighting"/>
    <n v="0.91633259480590001"/>
    <n v="1.30467645558681"/>
    <n v="42764.674989715197"/>
    <n v="8.3213934323189704"/>
    <n v="0.71"/>
    <n v="30362.919242697801"/>
    <n v="5.90818933694647"/>
    <n v="4903"/>
    <n v="1"/>
    <n v="1"/>
    <n v="0"/>
    <n v="0"/>
    <n v="14.276973281664301"/>
    <d v="1900-01-09T04:44:53"/>
    <n v="43418"/>
    <n v="8.3213934323189704"/>
    <n v="0"/>
    <n v="0"/>
    <n v="309636.13341523253"/>
  </r>
  <r>
    <s v="STND-62004"/>
    <s v="Whole Foods Market Group, Inc."/>
    <s v="Whole Foods Market - 1640 Chicago Ave - Evanston"/>
    <x v="0"/>
    <s v="Indoor Lighting"/>
    <x v="5"/>
    <n v="0"/>
    <n v="10971.994000000001"/>
    <n v="2.0459999999999998"/>
    <x v="0"/>
    <x v="0"/>
    <n v="10.727311735679001"/>
    <s v="Qty / 1,000"/>
    <m/>
    <s v="Private-Lighting"/>
    <x v="0"/>
    <n v="2"/>
    <n v="1"/>
    <s v="Lighting"/>
    <n v="0.97902139861649395"/>
    <n v="0.93591656730105399"/>
    <n v="10741.8169114918"/>
    <n v="1.9148852966979599"/>
    <n v="0.71"/>
    <n v="7626.6900071591599"/>
    <n v="1.3595685606555501"/>
    <n v="4661"/>
    <n v="1.07"/>
    <n v="1.24"/>
    <n v="2.9000000000000001E-2"/>
    <n v="0.745"/>
    <n v="15.018236429950701"/>
    <d v="1900-01-09T17:27:20"/>
    <n v="43421"/>
    <n v="2.0728353503983099"/>
    <n v="291.133355545104"/>
    <n v="0"/>
    <n v="81813.881218184222"/>
  </r>
  <r>
    <s v="STND-62004"/>
    <s v="Whole Foods Market Group, Inc."/>
    <s v="Whole Foods Market - 1640 Chicago Ave - Evanston"/>
    <x v="0"/>
    <s v="Indoor Lighting"/>
    <x v="5"/>
    <n v="0"/>
    <n v="8563.143"/>
    <n v="1.5968100000000001"/>
    <x v="0"/>
    <x v="0"/>
    <n v="10.727311735679001"/>
    <s v="Qty / 1,000"/>
    <m/>
    <s v="Private-Lighting"/>
    <x v="0"/>
    <n v="2"/>
    <n v="1"/>
    <s v="Lighting"/>
    <n v="0.97902139861649395"/>
    <n v="0.93591656730105399"/>
    <n v="8383.5002364130396"/>
    <n v="1.494480933832"/>
    <n v="0.71"/>
    <n v="5952.2851678532597"/>
    <n v="1.0610814630207199"/>
    <n v="4661"/>
    <n v="1.07"/>
    <n v="1.24"/>
    <n v="2.9000000000000001E-2"/>
    <n v="0.745"/>
    <n v="15.018236429950701"/>
    <d v="1900-01-09T17:27:20"/>
    <n v="43421"/>
    <n v="1.6177537711972201"/>
    <n v="227.216361547643"/>
    <n v="0"/>
    <n v="63852.018535220326"/>
  </r>
  <r>
    <s v="STND-62004"/>
    <s v="Whole Foods Market Group, Inc."/>
    <s v="Whole Foods Market - 1640 Chicago Ave - Evanston"/>
    <x v="0"/>
    <s v="Indoor Lighting"/>
    <x v="5"/>
    <n v="0"/>
    <n v="7750.2179999999998"/>
    <n v="1.4452199999999999"/>
    <x v="0"/>
    <x v="0"/>
    <n v="10.727311735679001"/>
    <s v="Qty / 1,000"/>
    <m/>
    <s v="Private-Lighting"/>
    <x v="0"/>
    <n v="2"/>
    <n v="1"/>
    <s v="Lighting"/>
    <n v="0.97902139861649395"/>
    <n v="0.93591656730105399"/>
    <n v="7587.6292659427199"/>
    <n v="1.35260534139483"/>
    <n v="0.71"/>
    <n v="5387.2167788193301"/>
    <n v="0.96034979239032803"/>
    <n v="4661"/>
    <n v="1.07"/>
    <n v="1.24"/>
    <n v="2.9000000000000001E-2"/>
    <n v="0.745"/>
    <n v="15.018236429950701"/>
    <d v="1900-01-09T17:27:20"/>
    <n v="43421"/>
    <n v="1.4641755156904399"/>
    <n v="205.646026833962"/>
    <n v="0"/>
    <n v="57790.353774075425"/>
  </r>
  <r>
    <s v="STND-62004"/>
    <s v="Whole Foods Market Group, Inc."/>
    <s v="Whole Foods Market - 1640 Chicago Ave - Evanston"/>
    <x v="0"/>
    <s v="Indoor Lighting"/>
    <x v="5"/>
    <n v="0"/>
    <n v="802.95"/>
    <n v="0.14973"/>
    <x v="0"/>
    <x v="0"/>
    <n v="10.727311735679001"/>
    <s v="Qty / 1,000"/>
    <m/>
    <s v="Private-Lighting"/>
    <x v="0"/>
    <n v="2"/>
    <n v="1"/>
    <s v="Lighting"/>
    <n v="0.97902139861649395"/>
    <n v="0.93591656730105399"/>
    <n v="786.10523201911303"/>
    <n v="0.140134787621987"/>
    <n v="0.71"/>
    <n v="558.13471473357095"/>
    <n v="9.9495699211610597E-2"/>
    <n v="4661"/>
    <n v="1.07"/>
    <n v="1.24"/>
    <n v="2.9000000000000001E-2"/>
    <n v="0.745"/>
    <n v="15.018236429950701"/>
    <d v="1900-01-09T17:27:20"/>
    <n v="43421"/>
    <n v="0.15169385973369401"/>
    <n v="21.305655821078801"/>
    <n v="0"/>
    <n v="5987.2850754512865"/>
  </r>
  <r>
    <s v="STND-62004"/>
    <s v="Whole Foods Market Group, Inc."/>
    <s v="Whole Foods Market - 1640 Chicago Ave - Evanston"/>
    <x v="0"/>
    <s v="Indoor Lighting"/>
    <x v="5"/>
    <n v="0"/>
    <n v="4328.95"/>
    <n v="0.80723999999999996"/>
    <x v="0"/>
    <x v="0"/>
    <n v="10.727311735679001"/>
    <s v="Qty / 1,000"/>
    <m/>
    <s v="Private-Lighting"/>
    <x v="0"/>
    <n v="2"/>
    <n v="1"/>
    <s v="Lighting"/>
    <n v="0.97902139861649395"/>
    <n v="0.93591656730105399"/>
    <n v="4238.1346835408704"/>
    <n v="0.75550928978810294"/>
    <n v="0.71"/>
    <n v="3009.0756253140198"/>
    <n v="0.53641159574955299"/>
    <n v="4661"/>
    <n v="1.07"/>
    <n v="1.24"/>
    <n v="2.9000000000000001E-2"/>
    <n v="0.745"/>
    <n v="15.018236429950701"/>
    <d v="1900-01-09T17:27:20"/>
    <n v="43421"/>
    <n v="0.81782776552078595"/>
    <n v="114.865332544566"/>
    <n v="0"/>
    <n v="32279.292268976711"/>
  </r>
  <r>
    <s v="STND-62004"/>
    <s v="Whole Foods Market Group, Inc."/>
    <s v="Whole Foods Market - 1640 Chicago Ave - Evanston"/>
    <x v="0"/>
    <s v="Indoor Lighting"/>
    <x v="5"/>
    <n v="0"/>
    <n v="31594.355"/>
    <n v="5.8915499999999996"/>
    <x v="0"/>
    <x v="0"/>
    <n v="10.727311735679001"/>
    <s v="Qty / 1,000"/>
    <m/>
    <s v="Private-Lighting"/>
    <x v="0"/>
    <n v="2"/>
    <n v="1"/>
    <s v="Lighting"/>
    <n v="0.97902139861649395"/>
    <n v="0.93591656730105399"/>
    <n v="30931.549620485999"/>
    <n v="5.5139992520825203"/>
    <n v="0.71"/>
    <n v="21961.400230545099"/>
    <n v="3.9149394689785901"/>
    <n v="4661"/>
    <n v="1.07"/>
    <n v="1.24"/>
    <n v="2.9000000000000001E-2"/>
    <n v="0.745"/>
    <n v="15.018236429950701"/>
    <d v="1900-01-09T17:27:20"/>
    <n v="43421"/>
    <n v="5.9688236112605804"/>
    <n v="838.33171868606905"/>
    <n v="0"/>
    <n v="235586.78642506996"/>
  </r>
  <r>
    <s v="STND-62004"/>
    <s v="Whole Foods Market Group, Inc."/>
    <s v="Whole Foods Market - 1640 Chicago Ave - Evanston"/>
    <x v="0"/>
    <s v="Indoor Lighting"/>
    <x v="5"/>
    <n v="0"/>
    <n v="374.04500000000002"/>
    <n v="6.9750000000000006E-2"/>
    <x v="0"/>
    <x v="0"/>
    <n v="10.727311735679001"/>
    <s v="Qty / 1,000"/>
    <m/>
    <s v="Private-Lighting"/>
    <x v="0"/>
    <n v="2"/>
    <n v="1"/>
    <s v="Lighting"/>
    <n v="0.97902139861649395"/>
    <n v="0.93591656730105399"/>
    <n v="366.198059045506"/>
    <n v="6.5280180569248503E-2"/>
    <n v="0.71"/>
    <n v="260.00062192231002"/>
    <n v="4.6348928204166397E-2"/>
    <n v="4661"/>
    <n v="1.07"/>
    <n v="1.24"/>
    <n v="2.9000000000000001E-2"/>
    <n v="0.745"/>
    <n v="15.018236429950701"/>
    <d v="1900-01-09T17:27:20"/>
    <n v="43421"/>
    <n v="7.0664841490851393E-2"/>
    <n v="9.9249941236632608"/>
    <n v="0"/>
    <n v="2789.1077228310351"/>
  </r>
  <r>
    <s v="STND-62004"/>
    <s v="Whole Foods Market Group, Inc."/>
    <s v="Whole Foods Market - 1640 Chicago Ave - Evanston"/>
    <x v="0"/>
    <s v="Indoor Lighting"/>
    <x v="5"/>
    <n v="0"/>
    <n v="598.47199999999998"/>
    <n v="0.1116"/>
    <x v="0"/>
    <x v="0"/>
    <n v="10.727311735679001"/>
    <s v="Qty / 1,000"/>
    <m/>
    <s v="Private-Lighting"/>
    <x v="0"/>
    <n v="2"/>
    <n v="1"/>
    <s v="Lighting"/>
    <n v="0.97902139861649395"/>
    <n v="0.93591656730105399"/>
    <n v="585.91689447280999"/>
    <n v="0.10444828891079801"/>
    <n v="0.71"/>
    <n v="416.00099507569502"/>
    <n v="7.4158285126666307E-2"/>
    <n v="4661"/>
    <n v="1.07"/>
    <n v="1.24"/>
    <n v="2.9000000000000001E-2"/>
    <n v="0.745"/>
    <n v="15.018236429950701"/>
    <d v="1900-01-09T17:27:20"/>
    <n v="43421"/>
    <n v="0.113063746385362"/>
    <n v="15.8799905978612"/>
    <n v="0"/>
    <n v="4462.5723565296457"/>
  </r>
  <r>
    <s v="STND-62004"/>
    <s v="Whole Foods Market Group, Inc."/>
    <s v="Whole Foods Market - 1640 Chicago Ave - Evanston"/>
    <x v="0"/>
    <s v="Indoor Lighting"/>
    <x v="5"/>
    <n v="0"/>
    <n v="21071.216"/>
    <n v="3.9292500000000001"/>
    <x v="0"/>
    <x v="0"/>
    <n v="10.727311735679001"/>
    <s v="Qty / 1,000"/>
    <m/>
    <s v="Private-Lighting"/>
    <x v="0"/>
    <n v="2"/>
    <n v="1"/>
    <s v="Lighting"/>
    <n v="0.97902139861649395"/>
    <n v="0.93591656730105399"/>
    <n v="20629.1713588702"/>
    <n v="3.6774501720676702"/>
    <n v="0.71"/>
    <n v="14646.7116647979"/>
    <n v="2.6109896221680402"/>
    <n v="4661"/>
    <n v="1.07"/>
    <n v="1.24"/>
    <n v="2.9000000000000001E-2"/>
    <n v="0.745"/>
    <n v="15.018236429950701"/>
    <d v="1900-01-09T17:27:20"/>
    <n v="43421"/>
    <n v="3.9807860706512899"/>
    <n v="559.10838262358595"/>
    <n v="0"/>
    <n v="157119.84193089302"/>
  </r>
  <r>
    <s v="STND-62004"/>
    <s v="Whole Foods Market Group, Inc."/>
    <s v="Whole Foods Market - 1640 Chicago Ave - Evanston"/>
    <x v="1"/>
    <s v="Outdoor &amp; Garage Lighting"/>
    <x v="1"/>
    <n v="0"/>
    <n v="27064.560000000001"/>
    <n v="0"/>
    <x v="0"/>
    <x v="0"/>
    <n v="10.1978380583316"/>
    <s v="Qty / 1,000"/>
    <m/>
    <s v="Private-Lighting"/>
    <x v="0"/>
    <n v="2"/>
    <n v="1"/>
    <s v="Lighting"/>
    <n v="0.97902139861649395"/>
    <n v="0.93591656730105399"/>
    <n v="26496.783384139999"/>
    <n v="0"/>
    <n v="0.71"/>
    <n v="18812.716202739401"/>
    <n v="0"/>
    <n v="4903"/>
    <n v="1"/>
    <n v="1"/>
    <n v="0"/>
    <n v="0"/>
    <n v="14.276973281664301"/>
    <d v="1900-01-09T04:44:53"/>
    <n v="43421"/>
    <n v="0"/>
    <n v="0"/>
    <n v="0"/>
    <n v="191849.03327288741"/>
  </r>
  <r>
    <s v="STND-62004"/>
    <s v="Whole Foods Market Group, Inc."/>
    <s v="Whole Foods Market - 1640 Chicago Ave - Evanston"/>
    <x v="1"/>
    <s v="Outdoor &amp; Garage Lighting"/>
    <x v="1"/>
    <n v="0"/>
    <n v="17650.8"/>
    <n v="0"/>
    <x v="0"/>
    <x v="0"/>
    <n v="10.1978380583316"/>
    <s v="Qty / 1,000"/>
    <m/>
    <s v="Private-Lighting"/>
    <x v="0"/>
    <n v="2"/>
    <n v="1"/>
    <s v="Lighting"/>
    <n v="0.97902139861649395"/>
    <n v="0.93591656730105399"/>
    <n v="17280.5109027"/>
    <n v="0"/>
    <n v="0.71"/>
    <n v="12269.162740917"/>
    <n v="0"/>
    <n v="4903"/>
    <n v="1"/>
    <n v="1"/>
    <n v="0"/>
    <n v="0"/>
    <n v="14.276973281664301"/>
    <d v="1900-01-09T04:44:53"/>
    <n v="43421"/>
    <n v="0"/>
    <n v="0"/>
    <n v="0"/>
    <n v="125118.93474318742"/>
  </r>
  <r>
    <s v="STND-62005"/>
    <s v="Aqua-Aerobic Systems, Inc"/>
    <s v="Aqua Aerobic Systems Inc - 6306 N Alpine Rd - Loves Park"/>
    <x v="0"/>
    <s v="Indoor Lighting"/>
    <x v="10"/>
    <n v="0"/>
    <n v="96812.028999999995"/>
    <n v="17.313846999999999"/>
    <x v="0"/>
    <x v="0"/>
    <n v="10.827197921178"/>
    <s v="Qty / 1,000"/>
    <m/>
    <s v="Private-Lighting"/>
    <x v="0"/>
    <n v="2"/>
    <n v="1"/>
    <s v="Lighting"/>
    <n v="0.97902139861649395"/>
    <n v="0.93591656730105399"/>
    <n v="94781.048034480496"/>
    <n v="16.204316251015602"/>
    <n v="0.71"/>
    <n v="67294.544104481203"/>
    <n v="11.505064538221101"/>
    <n v="4618"/>
    <n v="1.02"/>
    <n v="1.04"/>
    <n v="1.2E-2"/>
    <n v="0.81"/>
    <n v="15.158077089649201"/>
    <d v="1900-01-09T19:51:10"/>
    <n v="43457"/>
    <n v="19.2358929855361"/>
    <n v="1115.07115334683"/>
    <n v="0"/>
    <n v="728611.3480346601"/>
  </r>
  <r>
    <s v="STND-62005"/>
    <s v="Aqua-Aerobic Systems, Inc"/>
    <s v="Aqua Aerobic Systems Inc - 6306 N Alpine Rd - Loves Park"/>
    <x v="0"/>
    <s v="Indoor Lighting"/>
    <x v="10"/>
    <n v="0"/>
    <n v="52454.569000000003"/>
    <n v="9.3809660000000008"/>
    <x v="0"/>
    <x v="0"/>
    <n v="10.827197921178"/>
    <s v="Qty / 1,000"/>
    <m/>
    <s v="Private-Lighting"/>
    <x v="0"/>
    <n v="2"/>
    <n v="1"/>
    <s v="Lighting"/>
    <n v="0.97902139861649395"/>
    <n v="0.93591656730105399"/>
    <n v="51354.145506205401"/>
    <n v="8.7798014966879006"/>
    <n v="0.71"/>
    <n v="36461.443309405797"/>
    <n v="6.2336590626484103"/>
    <n v="4618"/>
    <n v="1.02"/>
    <n v="1.04"/>
    <n v="1.2E-2"/>
    <n v="0.81"/>
    <n v="15.158077089649201"/>
    <d v="1900-01-09T19:51:10"/>
    <n v="43457"/>
    <n v="10.4223664490597"/>
    <n v="604.16641772006301"/>
    <n v="0"/>
    <n v="394775.26320274791"/>
  </r>
  <r>
    <s v="STND-62005"/>
    <s v="Aqua-Aerobic Systems, Inc"/>
    <s v="Aqua Aerobic Systems Inc - 6306 N Alpine Rd - Loves Park"/>
    <x v="0"/>
    <s v="Indoor Lighting"/>
    <x v="10"/>
    <n v="0"/>
    <n v="2553.0149999999999"/>
    <n v="0.45658100000000001"/>
    <x v="0"/>
    <x v="0"/>
    <n v="10.827197921178"/>
    <s v="Qty / 1,000"/>
    <m/>
    <s v="Private-Lighting"/>
    <x v="0"/>
    <n v="2"/>
    <n v="1"/>
    <s v="Lighting"/>
    <n v="0.97902139861649395"/>
    <n v="0.93591656730105399"/>
    <n v="2499.4563159888899"/>
    <n v="0.42732172221488202"/>
    <n v="0.71"/>
    <n v="1774.61398435211"/>
    <n v="0.30339842277256701"/>
    <n v="4618"/>
    <n v="1.02"/>
    <n v="1.04"/>
    <n v="1.2E-2"/>
    <n v="0.81"/>
    <n v="15.158077089649201"/>
    <d v="1900-01-09T19:51:10"/>
    <n v="43457"/>
    <n v="0.50726700167958505"/>
    <n v="29.405368423398698"/>
    <n v="0"/>
    <n v="19214.096842270574"/>
  </r>
  <r>
    <s v="STND-62006"/>
    <s v="WR Meadows Inc."/>
    <s v="WR Meadows Inc - 300 Industrial Dr - Hampshire"/>
    <x v="0"/>
    <s v="Indoor Lighting"/>
    <x v="10"/>
    <n v="0"/>
    <n v="38436.538"/>
    <n v="6.8739840000000001"/>
    <x v="0"/>
    <x v="0"/>
    <n v="10.827197921178"/>
    <s v="Qty / 1,000"/>
    <m/>
    <s v="Private-Lighting"/>
    <x v="0"/>
    <n v="3"/>
    <n v="1"/>
    <s v="Lighting"/>
    <n v="0.91633259480590001"/>
    <n v="1.30467645558681"/>
    <n v="35220.652600895599"/>
    <n v="8.9683250808804207"/>
    <n v="0.71"/>
    <n v="25006.663346635902"/>
    <n v="6.3675108074251003"/>
    <n v="4618"/>
    <n v="1.02"/>
    <n v="1.04"/>
    <n v="1.2E-2"/>
    <n v="0.81"/>
    <n v="15.158077089649201"/>
    <d v="1900-01-09T19:51:10"/>
    <n v="43344"/>
    <n v="10.6461598775883"/>
    <n v="414.36061883406501"/>
    <n v="0"/>
    <n v="270752.09340229433"/>
  </r>
  <r>
    <s v="STND-62006"/>
    <s v="WR Meadows Inc."/>
    <s v="WR Meadows Inc - 300 Industrial Dr - Hampshire"/>
    <x v="0"/>
    <s v="Indoor Lighting"/>
    <x v="10"/>
    <n v="0"/>
    <n v="5355.6790000000001"/>
    <n v="0.95780900000000002"/>
    <x v="0"/>
    <x v="0"/>
    <n v="10.827197921178"/>
    <s v="Qty / 1,000"/>
    <m/>
    <s v="Private-Lighting"/>
    <x v="0"/>
    <n v="3"/>
    <n v="1"/>
    <s v="Lighting"/>
    <n v="0.91633259480590001"/>
    <n v="1.30467645558681"/>
    <n v="4907.5832350174696"/>
    <n v="1.2496308512491401"/>
    <n v="0.71"/>
    <n v="3484.3840968623999"/>
    <n v="0.88723790438689198"/>
    <n v="4618"/>
    <n v="1.02"/>
    <n v="1.04"/>
    <n v="1.2E-2"/>
    <n v="0.81"/>
    <n v="15.158077089649201"/>
    <d v="1900-01-09T19:51:10"/>
    <n v="43344"/>
    <n v="1.48341743975444"/>
    <n v="57.7362733531467"/>
    <n v="0"/>
    <n v="37726.116250134255"/>
  </r>
  <r>
    <s v="STND-62008"/>
    <s v="PCTEL, INC"/>
    <s v="PC Tel Inc - 471 Brighton Ct - Bloomingdale"/>
    <x v="0"/>
    <s v="Indoor Lighting"/>
    <x v="10"/>
    <n v="0"/>
    <n v="9326.5130000000008"/>
    <n v="1.6679520000000001"/>
    <x v="0"/>
    <x v="0"/>
    <n v="10.827197921178"/>
    <s v="Qty / 1,000"/>
    <m/>
    <s v="Private-Lighting"/>
    <x v="0"/>
    <n v="3"/>
    <n v="1"/>
    <s v="Lighting"/>
    <n v="0.91633259480590001"/>
    <n v="1.30467645558681"/>
    <n v="8546.1878577809603"/>
    <n v="2.17613770344893"/>
    <n v="0.71"/>
    <n v="6067.7933790244797"/>
    <n v="1.54505776944874"/>
    <n v="4618"/>
    <n v="1.02"/>
    <n v="1.04"/>
    <n v="1.2E-2"/>
    <n v="0.81"/>
    <n v="15.158077089649201"/>
    <d v="1900-01-09T19:51:10"/>
    <n v="43399"/>
    <n v="2.5832593820618799"/>
    <n v="100.543386562129"/>
    <n v="0"/>
    <n v="65697.199859511471"/>
  </r>
  <r>
    <s v="STND-62008"/>
    <s v="PCTEL, INC"/>
    <s v="PC Tel Inc - 471 Brighton Ct - Bloomingdale"/>
    <x v="1"/>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399"/>
    <n v="0"/>
    <n v="0"/>
    <n v="0"/>
    <n v="138902.27638365139"/>
  </r>
  <r>
    <s v="STND-62011"/>
    <s v="Geodis Logistics, LLC"/>
    <s v="OHL/Geodis - 2780 McDonough St - Joliet"/>
    <x v="0"/>
    <s v="Indoor Lighting"/>
    <x v="8"/>
    <n v="0"/>
    <n v="48116.317999999999"/>
    <n v="7.6148980000000002"/>
    <x v="0"/>
    <x v="0"/>
    <n v="9.5383441434566993"/>
    <s v="Qty / 1,000"/>
    <m/>
    <s v="Private-Lighting"/>
    <x v="0"/>
    <n v="3"/>
    <n v="1"/>
    <s v="Lighting"/>
    <n v="0.91633259480590001"/>
    <n v="1.30467645558681"/>
    <n v="44090.550525445797"/>
    <n v="9.9349781322950594"/>
    <n v="0.71"/>
    <n v="31304.2908730665"/>
    <n v="7.0538344739294896"/>
    <n v="5242"/>
    <n v="1"/>
    <n v="1.22"/>
    <n v="1.0999999999999999E-2"/>
    <n v="0.68"/>
    <n v="13.3536818008394"/>
    <d v="1900-01-08T12:55:13"/>
    <n v="43380"/>
    <n v="11.9756245567684"/>
    <n v="484.996055779904"/>
    <n v="0"/>
    <n v="298591.09951417887"/>
  </r>
  <r>
    <s v="STND-62013"/>
    <s v="The TJX Companies, Inc."/>
    <s v="TJX Companies Inc - 500 River Oaks Dr - Calumet City"/>
    <x v="0"/>
    <s v="Indoor Lighting"/>
    <x v="0"/>
    <n v="0"/>
    <n v="243420.408"/>
    <n v="49.375537999999999"/>
    <x v="0"/>
    <x v="0"/>
    <n v="9.1274187659729797"/>
    <s v="Qty / 1,000"/>
    <m/>
    <s v="Private-Lighting"/>
    <x v="0"/>
    <n v="2"/>
    <n v="1"/>
    <s v="Lighting"/>
    <n v="0.97902139861649395"/>
    <n v="0.93591656730105399"/>
    <n v="238313.788291957"/>
    <n v="46.211384033602698"/>
    <n v="0.71"/>
    <n v="169202.78968729"/>
    <n v="32.810082663857898"/>
    <n v="5478"/>
    <n v="1.1200000000000001"/>
    <n v="1.31"/>
    <n v="2.1999999999999999E-2"/>
    <n v="0.95"/>
    <n v="12.7783862723622"/>
    <d v="1900-01-08T03:03:29"/>
    <n v="43471"/>
    <n v="37.1324901836904"/>
    <n v="4681.1636985920204"/>
    <n v="0"/>
    <n v="1544384.71784675"/>
  </r>
  <r>
    <s v="STND-62013"/>
    <s v="The TJX Companies, Inc."/>
    <s v="TJX Companies Inc - 500 River Oaks Dr - Calumet City"/>
    <x v="0"/>
    <s v="Indoor Lighting"/>
    <x v="0"/>
    <n v="0"/>
    <n v="9920.8770000000004"/>
    <n v="2.0123570000000002"/>
    <x v="0"/>
    <x v="0"/>
    <n v="9.1274187659729797"/>
    <s v="Qty / 1,000"/>
    <m/>
    <s v="Private-Lighting"/>
    <x v="0"/>
    <n v="2"/>
    <n v="1"/>
    <s v="Lighting"/>
    <n v="0.97902139861649395"/>
    <n v="0.93591656730105399"/>
    <n v="9712.7508760422006"/>
    <n v="1.8833982556242499"/>
    <n v="0.71"/>
    <n v="6896.0531219899603"/>
    <n v="1.3372127614932099"/>
    <n v="5478"/>
    <n v="1.1200000000000001"/>
    <n v="1.31"/>
    <n v="2.1999999999999999E-2"/>
    <n v="0.95"/>
    <n v="12.7783862723622"/>
    <d v="1900-01-08T03:03:29"/>
    <n v="43471"/>
    <n v="1.5133774653469201"/>
    <n v="190.78617792225799"/>
    <n v="0"/>
    <n v="62943.164676797722"/>
  </r>
  <r>
    <s v="STND-62013"/>
    <s v="The TJX Companies, Inc."/>
    <s v="TJX Companies Inc - 500 River Oaks Dr - Calumet City"/>
    <x v="0"/>
    <s v="Indoor Lighting"/>
    <x v="0"/>
    <n v="0"/>
    <n v="1159.5830000000001"/>
    <n v="0.235211"/>
    <x v="0"/>
    <x v="0"/>
    <n v="9.1274187659729797"/>
    <s v="Qty / 1,000"/>
    <m/>
    <s v="Private-Lighting"/>
    <x v="0"/>
    <n v="2"/>
    <n v="1"/>
    <s v="Lighting"/>
    <n v="0.97902139861649395"/>
    <n v="0.93591656730105399"/>
    <n v="1135.25657047191"/>
    <n v="0.220137871711448"/>
    <n v="0.71"/>
    <n v="806.03216503505598"/>
    <n v="0.156297888915128"/>
    <n v="5478"/>
    <n v="1.1200000000000001"/>
    <n v="1.31"/>
    <n v="2.1999999999999999E-2"/>
    <n v="0.95"/>
    <n v="12.7783862723622"/>
    <d v="1900-01-08T03:03:29"/>
    <n v="43471"/>
    <n v="0.17688860724101901"/>
    <n v="22.299682634269601"/>
    <n v="0"/>
    <n v="7356.9931091188"/>
  </r>
  <r>
    <s v="STND-62013"/>
    <s v="The TJX Companies, Inc."/>
    <s v="TJX Companies Inc - 500 River Oaks Dr - Calumet City"/>
    <x v="0"/>
    <s v="Indoor Lighting"/>
    <x v="0"/>
    <n v="0"/>
    <n v="613.53599999999994"/>
    <n v="0.12445000000000001"/>
    <x v="0"/>
    <x v="0"/>
    <n v="9.1274187659729797"/>
    <s v="Qty / 1,000"/>
    <m/>
    <s v="Private-Lighting"/>
    <x v="0"/>
    <n v="2"/>
    <n v="1"/>
    <s v="Lighting"/>
    <n v="0.97902139861649395"/>
    <n v="0.93591656730105399"/>
    <n v="600.66487282156902"/>
    <n v="0.116474816800616"/>
    <n v="0.71"/>
    <n v="426.47205970331402"/>
    <n v="8.2697119928437507E-2"/>
    <n v="5478"/>
    <n v="1.1200000000000001"/>
    <n v="1.31"/>
    <n v="2.1999999999999999E-2"/>
    <n v="0.95"/>
    <n v="12.7783862723622"/>
    <d v="1900-01-08T03:03:29"/>
    <n v="43471"/>
    <n v="9.3591656730105402E-2"/>
    <n v="11.7987742875665"/>
    <n v="0"/>
    <n v="3892.5890808991776"/>
  </r>
  <r>
    <s v="STND-62013"/>
    <s v="The TJX Companies, Inc."/>
    <s v="TJX Companies Inc - 500 River Oaks Dr - Calumet City"/>
    <x v="0"/>
    <s v="Indoor Lighting"/>
    <x v="0"/>
    <n v="0"/>
    <n v="662.61900000000003"/>
    <n v="0.134406"/>
    <x v="0"/>
    <x v="0"/>
    <n v="9.1274187659729797"/>
    <s v="Qty / 1,000"/>
    <m/>
    <s v="Private-Lighting"/>
    <x v="0"/>
    <n v="2"/>
    <n v="1"/>
    <s v="Lighting"/>
    <n v="0.97902139861649395"/>
    <n v="0.93591656730105399"/>
    <n v="648.71818012986205"/>
    <n v="0.12579280214466501"/>
    <n v="0.71"/>
    <n v="460.58990789220201"/>
    <n v="8.9312889522712394E-2"/>
    <n v="5478"/>
    <n v="1.1200000000000001"/>
    <n v="1.31"/>
    <n v="2.1999999999999999E-2"/>
    <n v="0.95"/>
    <n v="12.7783862723622"/>
    <d v="1900-01-08T03:03:29"/>
    <n v="43471"/>
    <n v="0.101078989268514"/>
    <n v="12.742678538265199"/>
    <n v="0"/>
    <n v="4203.9969687130506"/>
  </r>
  <r>
    <s v="STND-62013"/>
    <s v="The TJX Companies, Inc."/>
    <s v="TJX Companies Inc - 500 River Oaks Dr - Calumet City"/>
    <x v="0"/>
    <s v="Indoor Lighting"/>
    <x v="0"/>
    <n v="0"/>
    <n v="1306.8320000000001"/>
    <n v="0.26507900000000001"/>
    <x v="0"/>
    <x v="0"/>
    <n v="9.1274187659729797"/>
    <s v="Qty / 1,000"/>
    <m/>
    <s v="Private-Lighting"/>
    <x v="0"/>
    <n v="2"/>
    <n v="1"/>
    <s v="Lighting"/>
    <n v="0.97902139861649395"/>
    <n v="0.93591656730105399"/>
    <n v="1279.4164923967901"/>
    <n v="0.24809182774359601"/>
    <n v="0.71"/>
    <n v="908.38570960172103"/>
    <n v="0.176145197697953"/>
    <n v="5478"/>
    <n v="1.1200000000000001"/>
    <n v="1.31"/>
    <n v="2.1999999999999999E-2"/>
    <n v="0.95"/>
    <n v="12.7783862723622"/>
    <d v="1900-01-08T03:03:29"/>
    <n v="43471"/>
    <n v="0.19935060485624401"/>
    <n v="25.131395386365501"/>
    <n v="0"/>
    <n v="8291.2167725604304"/>
  </r>
  <r>
    <s v="STND-62013"/>
    <s v="The TJX Companies, Inc."/>
    <s v="TJX Companies Inc - 500 River Oaks Dr - Calumet City"/>
    <x v="0"/>
    <s v="Indoor Lighting"/>
    <x v="0"/>
    <n v="0"/>
    <n v="294.49700000000001"/>
    <n v="5.9735999999999997E-2"/>
    <x v="0"/>
    <x v="0"/>
    <n v="9.1274187659729797"/>
    <s v="Qty / 1,000"/>
    <m/>
    <s v="Private-Lighting"/>
    <x v="0"/>
    <n v="2"/>
    <n v="1"/>
    <s v="Lighting"/>
    <n v="0.97902139861649395"/>
    <n v="0.93591656730105399"/>
    <n v="288.31886482836097"/>
    <n v="5.5907912064295698E-2"/>
    <n v="0.71"/>
    <n v="204.706394028137"/>
    <n v="3.9694617565650001E-2"/>
    <n v="5478"/>
    <n v="1.1200000000000001"/>
    <n v="1.31"/>
    <n v="2.1999999999999999E-2"/>
    <n v="0.95"/>
    <n v="12.7783862723622"/>
    <d v="1900-01-08T03:03:29"/>
    <n v="43471"/>
    <n v="4.4923995230450597E-2"/>
    <n v="5.6634062734142399"/>
    <n v="0"/>
    <n v="1868.4409823670767"/>
  </r>
  <r>
    <s v="STND-62013"/>
    <s v="The TJX Companies, Inc."/>
    <s v="TJX Companies Inc - 500 River Oaks Dr - Calumet City"/>
    <x v="0"/>
    <s v="Indoor Lighting"/>
    <x v="0"/>
    <n v="0"/>
    <n v="16988.812000000002"/>
    <n v="3.446021"/>
    <x v="0"/>
    <x v="0"/>
    <n v="9.1274187659729797"/>
    <s v="Qty / 1,000"/>
    <m/>
    <s v="Private-Lighting"/>
    <x v="0"/>
    <n v="2"/>
    <n v="1"/>
    <s v="Lighting"/>
    <n v="0.97902139861649395"/>
    <n v="0.93591656730105399"/>
    <n v="16632.410485072702"/>
    <n v="3.2251881451673401"/>
    <n v="0.71"/>
    <n v="11809.0114444016"/>
    <n v="2.2898835830688098"/>
    <n v="5478"/>
    <n v="1.1200000000000001"/>
    <n v="1.31"/>
    <n v="2.1999999999999999E-2"/>
    <n v="0.95"/>
    <n v="12.7783862723622"/>
    <d v="1900-01-08T03:03:29"/>
    <n v="43471"/>
    <n v="2.59155335087774"/>
    <n v="326.708063099642"/>
    <n v="0"/>
    <n v="107785.79266522084"/>
  </r>
  <r>
    <s v="STND-62014"/>
    <s v="VK 4012 Morrison LLC"/>
    <s v="VK 4012 Morrison LLC - 4012 Morrison Dr - Gurnee"/>
    <x v="0"/>
    <s v="Indoor Lighting"/>
    <x v="8"/>
    <n v="0"/>
    <n v="56823.28"/>
    <n v="8.9928640000000009"/>
    <x v="0"/>
    <x v="0"/>
    <n v="9.5383441434566993"/>
    <s v="Qty / 1,000"/>
    <m/>
    <s v="Private-Lighting"/>
    <x v="0"/>
    <n v="3"/>
    <n v="1"/>
    <s v="Lighting"/>
    <n v="0.91633259480590001"/>
    <n v="1.30467645558681"/>
    <n v="52069.023607782197"/>
    <n v="11.732777929094199"/>
    <n v="0.71"/>
    <n v="36969.006761525401"/>
    <n v="8.3302723296568804"/>
    <n v="5242"/>
    <n v="1"/>
    <n v="1.22"/>
    <n v="1.0999999999999999E-2"/>
    <n v="0.68"/>
    <n v="13.3536818008394"/>
    <d v="1900-01-08T12:55:13"/>
    <n v="43420"/>
    <n v="14.142692778561001"/>
    <n v="572.75925968560398"/>
    <n v="0"/>
    <n v="352623.10913320695"/>
  </r>
  <r>
    <s v="STND-62014"/>
    <s v="VK 4012 Morrison LLC"/>
    <s v="VK 4012 Morrison LLC - 4012 Morrison Dr - Gurnee"/>
    <x v="0"/>
    <s v="Indoor Lighting"/>
    <x v="8"/>
    <n v="0"/>
    <n v="4329.8919999999998"/>
    <n v="0.68525000000000003"/>
    <x v="0"/>
    <x v="0"/>
    <n v="9.5383441434566993"/>
    <s v="Qty / 1,000"/>
    <m/>
    <s v="Private-Lighting"/>
    <x v="0"/>
    <n v="3"/>
    <n v="1"/>
    <s v="Lighting"/>
    <n v="0.91633259480590001"/>
    <n v="1.30467645558681"/>
    <n v="3967.6211715893101"/>
    <n v="0.89402954119085898"/>
    <n v="0.71"/>
    <n v="2817.0110318284101"/>
    <n v="0.63476097424551003"/>
    <n v="5242"/>
    <n v="1"/>
    <n v="1.22"/>
    <n v="1.0999999999999999E-2"/>
    <n v="0.68"/>
    <n v="13.3536818008394"/>
    <d v="1900-01-08T12:55:13"/>
    <n v="43420"/>
    <n v="1.0776633813776"/>
    <n v="43.643832887482397"/>
    <n v="0"/>
    <n v="26869.620677493429"/>
  </r>
  <r>
    <s v="STND-62014"/>
    <s v="VK 4012 Morrison LLC"/>
    <s v="VK 4012 Morrison LLC - 4012 Morrison Dr - Gurnee"/>
    <x v="0"/>
    <s v="Indoor Lighting"/>
    <x v="8"/>
    <n v="0"/>
    <n v="-3585.5279999999998"/>
    <n v="-0.56744600000000001"/>
    <x v="0"/>
    <x v="0"/>
    <n v="9.5383441434566993"/>
    <s v="Qty / 1,000"/>
    <m/>
    <s v="Private-Lighting"/>
    <x v="0"/>
    <n v="3"/>
    <n v="1"/>
    <s v="Lighting"/>
    <n v="0.91633259480590001"/>
    <n v="1.30467645558681"/>
    <n v="-3285.5361759892098"/>
    <n v="-0.74033343601691104"/>
    <n v="0.71"/>
    <n v="-2332.7306849523402"/>
    <n v="-0.52563673957200696"/>
    <n v="5242"/>
    <n v="1"/>
    <n v="1.22"/>
    <n v="1.0999999999999999E-2"/>
    <n v="0.68"/>
    <n v="13.3536818008394"/>
    <d v="1900-01-08T12:55:13"/>
    <n v="43420"/>
    <n v="-0.89239806655847498"/>
    <n v="-36.140897935881299"/>
    <n v="0"/>
    <n v="-22250.388067076889"/>
  </r>
  <r>
    <s v="STND-62014"/>
    <s v="VK 4012 Morrison LLC"/>
    <s v="VK 4012 Morrison LLC - 4012 Morrison Dr - Gurnee"/>
    <x v="0"/>
    <s v="Indoor Lighting"/>
    <x v="8"/>
    <n v="0"/>
    <n v="11925.55"/>
    <n v="1.88734"/>
    <x v="0"/>
    <x v="0"/>
    <n v="9.5383441434566993"/>
    <s v="Qty / 1,000"/>
    <m/>
    <s v="Private-Lighting"/>
    <x v="0"/>
    <n v="3"/>
    <n v="1"/>
    <s v="Lighting"/>
    <n v="0.91633259480590001"/>
    <n v="1.30467645558681"/>
    <n v="10927.7701759875"/>
    <n v="2.4623680616871999"/>
    <n v="0.71"/>
    <n v="7758.7168249511196"/>
    <n v="1.74828132379791"/>
    <n v="5242"/>
    <n v="1"/>
    <n v="1.22"/>
    <n v="1.0999999999999999E-2"/>
    <n v="0.68"/>
    <n v="13.3536818008394"/>
    <d v="1900-01-08T12:55:13"/>
    <n v="43420"/>
    <n v="2.9681389364599799"/>
    <n v="120.20547193586199"/>
    <n v="0"/>
    <n v="74005.311188011474"/>
  </r>
  <r>
    <s v="STND-62015"/>
    <s v="The Sherwin-Williams Co."/>
    <s v="Sherwin Williams - 4472 Technology Way - Rockford"/>
    <x v="0"/>
    <s v="Indoor Lighting"/>
    <x v="10"/>
    <n v="0"/>
    <n v="30749.23"/>
    <n v="5.499187"/>
    <x v="0"/>
    <x v="0"/>
    <n v="10.827197921178"/>
    <s v="Qty / 1,000"/>
    <m/>
    <s v="Private-Lighting"/>
    <x v="0"/>
    <n v="3"/>
    <n v="1"/>
    <s v="Lighting"/>
    <n v="0.91633259480590001"/>
    <n v="1.30467645558681"/>
    <n v="28176.5217141834"/>
    <n v="7.1746598037690399"/>
    <n v="0.71"/>
    <n v="20005.330417070199"/>
    <n v="5.0940084606760196"/>
    <n v="4618"/>
    <n v="1.02"/>
    <n v="1.04"/>
    <n v="1.2E-2"/>
    <n v="0.81"/>
    <n v="15.158077089649201"/>
    <d v="1900-01-09T19:51:10"/>
    <n v="43410"/>
    <n v="8.5169275923184298"/>
    <n v="331.48849075509901"/>
    <n v="0"/>
    <n v="216601.67190418148"/>
  </r>
  <r>
    <s v="STND-62015"/>
    <s v="The Sherwin-Williams Co."/>
    <s v="Sherwin Williams - 4472 Technology Way - Rockford"/>
    <x v="7"/>
    <s v="Indoor Lighting"/>
    <x v="10"/>
    <n v="0"/>
    <n v="4893.8760000000002"/>
    <n v="2.9714260000000001"/>
    <x v="0"/>
    <x v="0"/>
    <n v="8"/>
    <s v="Qty / 1,000"/>
    <m/>
    <s v="Private-Lighting"/>
    <x v="0"/>
    <n v="3"/>
    <n v="1"/>
    <s v="Lighting"/>
    <n v="0.91633259480590001"/>
    <n v="1.30467645558681"/>
    <n v="4484.4180937383198"/>
    <n v="3.8767495417184801"/>
    <n v="0.71"/>
    <n v="3183.9368465542102"/>
    <n v="2.7524921746201199"/>
    <n v="4618"/>
    <n v="1.02"/>
    <n v="1.04"/>
    <n v="1.2E-2"/>
    <n v="0.81"/>
    <n v="15.158077089649201"/>
    <d v="1900-01-09T19:51:10"/>
    <n v="43410"/>
    <n v="5.6479451365362499"/>
    <n v="52.757859926333097"/>
    <n v="0"/>
    <n v="25471.494772433682"/>
  </r>
  <r>
    <s v="STND-62016"/>
    <s v="Lombard Park District"/>
    <s v="Lombard Park District - 437 St Charles Rd - Lombard"/>
    <x v="1"/>
    <s v="Outdoor &amp; Garage Lighting"/>
    <x v="1"/>
    <n v="0"/>
    <n v="80311.14"/>
    <n v="0"/>
    <x v="0"/>
    <x v="1"/>
    <n v="10.1978380583316"/>
    <s v="Qty / 1,000"/>
    <m/>
    <s v="Public-Lighting"/>
    <x v="0"/>
    <n v="2"/>
    <n v="1"/>
    <s v="Lighting"/>
    <n v="0.98996686498346598"/>
    <n v="2.5626279547341602"/>
    <n v="79505.367489048207"/>
    <n v="0"/>
    <n v="0.71"/>
    <n v="56448.810917224197"/>
    <n v="0"/>
    <n v="4903"/>
    <n v="1"/>
    <n v="1"/>
    <n v="0"/>
    <n v="0"/>
    <n v="14.276973281664301"/>
    <d v="1900-01-09T04:44:53"/>
    <n v="43411"/>
    <n v="0"/>
    <n v="0"/>
    <n v="0"/>
    <n v="575655.83231923322"/>
  </r>
  <r>
    <s v="STND-62017"/>
    <s v="Armoloy of Illinois, Inc."/>
    <s v="Armoloy of Illinois - 118 Simonds Ave - DeKalb"/>
    <x v="0"/>
    <s v="Indoor Lighting"/>
    <x v="10"/>
    <n v="0"/>
    <n v="1436.66"/>
    <n v="0.25693199999999999"/>
    <x v="0"/>
    <x v="0"/>
    <n v="10.827197921178"/>
    <s v="Qty / 1,000"/>
    <m/>
    <s v="Private-Lighting"/>
    <x v="0"/>
    <n v="3"/>
    <n v="1"/>
    <s v="Lighting"/>
    <n v="0.91633259480590001"/>
    <n v="1.30467645558681"/>
    <n v="1316.45838565384"/>
    <n v="0.33521313108682899"/>
    <n v="0.71"/>
    <n v="934.68545381422905"/>
    <n v="0.23800132307164901"/>
    <n v="4618"/>
    <n v="1.02"/>
    <n v="1.04"/>
    <n v="1.2E-2"/>
    <n v="0.81"/>
    <n v="15.158077089649201"/>
    <d v="1900-01-09T19:51:10"/>
    <n v="43380"/>
    <n v="0.39792631895397601"/>
    <n v="15.487745713574601"/>
    <n v="0"/>
    <n v="10120.024402492736"/>
  </r>
  <r>
    <s v="STND-62017"/>
    <s v="Armoloy of Illinois, Inc."/>
    <s v="Armoloy of Illinois - 118 Simonds Ave - DeKalb"/>
    <x v="0"/>
    <s v="Indoor Lighting"/>
    <x v="10"/>
    <n v="0"/>
    <n v="10683.096"/>
    <n v="1.910563"/>
    <x v="0"/>
    <x v="0"/>
    <n v="10.827197921178"/>
    <s v="Qty / 1,000"/>
    <m/>
    <s v="Private-Lighting"/>
    <x v="0"/>
    <n v="3"/>
    <n v="1"/>
    <s v="Lighting"/>
    <n v="0.91633259480590001"/>
    <n v="1.30467645558681"/>
    <n v="9789.2690782405298"/>
    <n v="2.4926665630153"/>
    <n v="0.71"/>
    <n v="6950.3810455507701"/>
    <n v="1.7697932597408601"/>
    <n v="4618"/>
    <n v="1.02"/>
    <n v="1.04"/>
    <n v="1.2E-2"/>
    <n v="0.81"/>
    <n v="15.158077089649201"/>
    <d v="1900-01-09T19:51:10"/>
    <n v="43380"/>
    <n v="2.9590058915186299"/>
    <n v="115.167871508712"/>
    <n v="0"/>
    <n v="75253.15120778227"/>
  </r>
  <r>
    <s v="STND-62017"/>
    <s v="Armoloy of Illinois, Inc."/>
    <s v="Armoloy of Illinois - 118 Simonds Ave - DeKalb"/>
    <x v="38"/>
    <s v="Indoor Lighting"/>
    <x v="10"/>
    <n v="0"/>
    <n v="3015.6860000000001"/>
    <n v="0.39480500000000002"/>
    <x v="0"/>
    <x v="0"/>
    <n v="8"/>
    <s v="Qty / 1,000"/>
    <m/>
    <s v="Private-Lighting"/>
    <x v="0"/>
    <n v="3"/>
    <n v="1"/>
    <s v="Lighting"/>
    <n v="0.91633259480590001"/>
    <n v="1.30467645558681"/>
    <n v="2763.37137749983"/>
    <n v="0.515092788047949"/>
    <n v="0.71"/>
    <n v="1961.99367802488"/>
    <n v="0.365715879514044"/>
    <n v="4618"/>
    <n v="1.02"/>
    <n v="1.04"/>
    <n v="1.2E-2"/>
    <n v="0.81"/>
    <n v="15.158077089649201"/>
    <d v="1900-01-09T19:51:10"/>
    <n v="43380"/>
    <n v="0.61145867527059505"/>
    <n v="32.510251499997899"/>
    <n v="0"/>
    <n v="15695.94942419904"/>
  </r>
  <r>
    <s v="STND-62017"/>
    <s v="Armoloy of Illinois, Inc."/>
    <s v="Armoloy of Illinois - 118 Simonds Ave - DeKalb"/>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380"/>
    <n v="0"/>
    <n v="0"/>
    <n v="0"/>
    <n v="29276.826404048443"/>
  </r>
  <r>
    <s v="STND-62017"/>
    <s v="Armoloy of Illinois, Inc."/>
    <s v="Armoloy of Illinois - 118 Simonds Ave - DeKalb"/>
    <x v="1"/>
    <s v="Outdoor &amp; Garage Lighting"/>
    <x v="1"/>
    <n v="0"/>
    <n v="755.06200000000001"/>
    <n v="0"/>
    <x v="0"/>
    <x v="0"/>
    <n v="10.1978380583316"/>
    <s v="Qty / 1,000"/>
    <m/>
    <s v="Private-Lighting"/>
    <x v="0"/>
    <n v="3"/>
    <n v="1"/>
    <s v="Lighting"/>
    <n v="0.91633259480590001"/>
    <n v="1.30467645558681"/>
    <n v="691.88792169933197"/>
    <n v="0"/>
    <n v="0.71"/>
    <n v="491.24042440652602"/>
    <n v="0"/>
    <n v="4903"/>
    <n v="1"/>
    <n v="1"/>
    <n v="0"/>
    <n v="0"/>
    <n v="14.276973281664301"/>
    <d v="1900-01-09T04:44:53"/>
    <n v="43380"/>
    <n v="0"/>
    <n v="0"/>
    <n v="0"/>
    <n v="5009.5902958038387"/>
  </r>
  <r>
    <s v="STND-62017"/>
    <s v="Armoloy of Illinois, Inc."/>
    <s v="Armoloy of Illinois - 118 Simonds Ave - DeKalb"/>
    <x v="1"/>
    <s v="Outdoor &amp; Garage Lighting"/>
    <x v="1"/>
    <n v="0"/>
    <n v="7413.3360000000002"/>
    <n v="0"/>
    <x v="0"/>
    <x v="0"/>
    <n v="10.1978380583316"/>
    <s v="Qty / 1,000"/>
    <m/>
    <s v="Private-Lighting"/>
    <x v="0"/>
    <n v="3"/>
    <n v="1"/>
    <s v="Lighting"/>
    <n v="0.91633259480590001"/>
    <n v="1.30467645558681"/>
    <n v="6793.0814130479903"/>
    <n v="0"/>
    <n v="0.71"/>
    <n v="4823.0878032640703"/>
    <n v="0"/>
    <n v="4903"/>
    <n v="1"/>
    <n v="1"/>
    <n v="0"/>
    <n v="0"/>
    <n v="14.276973281664301"/>
    <d v="1900-01-09T04:44:53"/>
    <n v="43380"/>
    <n v="0"/>
    <n v="0"/>
    <n v="0"/>
    <n v="49185.068358801291"/>
  </r>
  <r>
    <s v="STND-62017"/>
    <s v="Armoloy of Illinois, Inc."/>
    <s v="Armoloy of Illinois - 118 Simonds Ave - DeKalb"/>
    <x v="63"/>
    <s v="Outdoor &amp; Garage Lighting"/>
    <x v="1"/>
    <n v="0"/>
    <n v="725.64400000000001"/>
    <n v="0"/>
    <x v="0"/>
    <x v="0"/>
    <n v="10.1978380583316"/>
    <s v="Qty / 1,000"/>
    <m/>
    <s v="Private-Lighting"/>
    <x v="0"/>
    <n v="3"/>
    <n v="1"/>
    <s v="Lighting"/>
    <n v="0.91633259480590001"/>
    <n v="1.30467645558681"/>
    <n v="664.931249425332"/>
    <n v="0"/>
    <n v="0.71"/>
    <n v="472.10118709198599"/>
    <n v="0"/>
    <n v="4903"/>
    <n v="1"/>
    <n v="1"/>
    <n v="0"/>
    <n v="0"/>
    <n v="14.276973281664301"/>
    <d v="1900-01-09T04:44:53"/>
    <n v="43380"/>
    <n v="0"/>
    <n v="0"/>
    <n v="0"/>
    <n v="4814.4114531101823"/>
  </r>
  <r>
    <s v="STND-62017"/>
    <s v="Armoloy of Illinois, Inc."/>
    <s v="Armoloy of Illinois - 118 Simonds Ave - DeKalb"/>
    <x v="62"/>
    <s v="Indoor Lighting"/>
    <x v="10"/>
    <n v="0"/>
    <n v="1582.681"/>
    <n v="0.28304600000000002"/>
    <x v="0"/>
    <x v="0"/>
    <n v="10.827197921178"/>
    <s v="Qty / 1,000"/>
    <m/>
    <s v="Private-Lighting"/>
    <x v="0"/>
    <n v="3"/>
    <n v="1"/>
    <s v="Lighting"/>
    <n v="0.91633259480590001"/>
    <n v="1.30467645558681"/>
    <n v="1450.26218748"/>
    <n v="0.36928345204802299"/>
    <n v="0.71"/>
    <n v="1029.6861531108"/>
    <n v="0.26219125095409701"/>
    <n v="4618"/>
    <n v="1.02"/>
    <n v="1.04"/>
    <n v="1.2E-2"/>
    <n v="0.81"/>
    <n v="15.158077089649201"/>
    <d v="1900-01-09T19:51:10"/>
    <n v="43380"/>
    <n v="0.43837066957267701"/>
    <n v="17.061908087999999"/>
    <n v="0"/>
    <n v="11148.615776427025"/>
  </r>
  <r>
    <s v="STND-62017"/>
    <s v="Armoloy of Illinois, Inc."/>
    <s v="Armoloy of Illinois - 118 Simonds Ave - DeKalb"/>
    <x v="62"/>
    <s v="Indoor Lighting"/>
    <x v="10"/>
    <n v="0"/>
    <n v="1271.797"/>
    <n v="0.22744800000000001"/>
    <x v="0"/>
    <x v="0"/>
    <n v="10.827197921178"/>
    <s v="Qty / 1,000"/>
    <m/>
    <s v="Private-Lighting"/>
    <x v="0"/>
    <n v="3"/>
    <n v="1"/>
    <s v="Lighting"/>
    <n v="0.91633259480590001"/>
    <n v="1.30467645558681"/>
    <n v="1165.3890450763599"/>
    <n v="0.296746050470308"/>
    <n v="0.71"/>
    <n v="827.42622200421499"/>
    <n v="0.210689695833919"/>
    <n v="4618"/>
    <n v="1.02"/>
    <n v="1.04"/>
    <n v="1.2E-2"/>
    <n v="0.81"/>
    <n v="15.158077089649201"/>
    <d v="1900-01-09T19:51:10"/>
    <n v="43380"/>
    <n v="0.35226264300843801"/>
    <n v="13.7104593538395"/>
    <n v="0"/>
    <n v="8958.7074708122018"/>
  </r>
  <r>
    <s v="STND-62017"/>
    <s v="Armoloy of Illinois, Inc."/>
    <s v="Armoloy of Illinois - 118 Simonds Ave - DeKalb"/>
    <x v="62"/>
    <s v="Indoor Lighting"/>
    <x v="10"/>
    <n v="0"/>
    <n v="98.918000000000006"/>
    <n v="1.7690000000000001E-2"/>
    <x v="0"/>
    <x v="0"/>
    <n v="10.827197921178"/>
    <s v="Qty / 1,000"/>
    <m/>
    <s v="Private-Lighting"/>
    <x v="0"/>
    <n v="3"/>
    <n v="1"/>
    <s v="Lighting"/>
    <n v="0.91633259480590001"/>
    <n v="1.30467645558681"/>
    <n v="90.641787613009996"/>
    <n v="2.3079726499330599E-2"/>
    <n v="0.71"/>
    <n v="64.355669205237106"/>
    <n v="1.63866058145247E-2"/>
    <n v="4618"/>
    <n v="1.02"/>
    <n v="1.04"/>
    <n v="1.2E-2"/>
    <n v="0.81"/>
    <n v="15.158077089649201"/>
    <d v="1900-01-09T19:51:10"/>
    <n v="43380"/>
    <n v="2.7397586062833101E-2"/>
    <n v="1.0663739719177601"/>
    <n v="0"/>
    <n v="696.79156783496217"/>
  </r>
  <r>
    <s v="STND-62017"/>
    <s v="Armoloy of Illinois, Inc."/>
    <s v="Armoloy of Illinois - 118 Simonds Ave - DeKalb"/>
    <x v="62"/>
    <s v="Indoor Lighting"/>
    <x v="10"/>
    <n v="0"/>
    <n v="2543.5940000000001"/>
    <n v="0.45489600000000002"/>
    <x v="0"/>
    <x v="0"/>
    <n v="10.827197921178"/>
    <s v="Qty / 1,000"/>
    <m/>
    <s v="Private-Lighting"/>
    <x v="0"/>
    <n v="3"/>
    <n v="1"/>
    <s v="Lighting"/>
    <n v="0.91633259480590001"/>
    <n v="1.30467645558681"/>
    <n v="2330.7780901527199"/>
    <n v="0.593492100940616"/>
    <n v="0.71"/>
    <n v="1654.85244400843"/>
    <n v="0.421379391667837"/>
    <n v="4618"/>
    <n v="1.02"/>
    <n v="1.04"/>
    <n v="1.2E-2"/>
    <n v="0.81"/>
    <n v="15.158077089649201"/>
    <d v="1900-01-09T19:51:10"/>
    <n v="43380"/>
    <n v="0.70452528601687503"/>
    <n v="27.420918707679"/>
    <n v="0"/>
    <n v="17917.414941624404"/>
  </r>
  <r>
    <s v="STND-62017"/>
    <s v="Armoloy of Illinois, Inc."/>
    <s v="Armoloy of Illinois - 118 Simonds Ave - DeKalb"/>
    <x v="62"/>
    <s v="Indoor Lighting"/>
    <x v="10"/>
    <n v="0"/>
    <n v="4974.1400000000003"/>
    <n v="0.88957399999999998"/>
    <x v="0"/>
    <x v="0"/>
    <n v="10.827197921178"/>
    <s v="Qty / 1,000"/>
    <m/>
    <s v="Private-Lighting"/>
    <x v="0"/>
    <n v="3"/>
    <n v="1"/>
    <s v="Lighting"/>
    <n v="0.91633259480590001"/>
    <n v="1.30467645558681"/>
    <n v="4557.96661312782"/>
    <n v="1.1606062533021799"/>
    <n v="0.71"/>
    <n v="3236.1562953207499"/>
    <n v="0.82403043984454605"/>
    <n v="4618"/>
    <n v="1.02"/>
    <n v="1.04"/>
    <n v="1.2E-2"/>
    <n v="0.81"/>
    <n v="15.158077089649201"/>
    <d v="1900-01-09T19:51:10"/>
    <n v="43380"/>
    <n v="1.3777377175951799"/>
    <n v="53.623136625033197"/>
    <n v="0"/>
    <n v="35038.504713303919"/>
  </r>
  <r>
    <s v="STND-62017"/>
    <s v="Armoloy of Illinois, Inc."/>
    <s v="Armoloy of Illinois - 118 Simonds Ave - DeKalb"/>
    <x v="62"/>
    <s v="Indoor Lighting"/>
    <x v="10"/>
    <n v="0"/>
    <n v="2275.1039999999998"/>
    <n v="0.40687899999999999"/>
    <x v="0"/>
    <x v="0"/>
    <n v="10.827197921178"/>
    <s v="Qty / 1,000"/>
    <m/>
    <s v="Private-Lighting"/>
    <x v="0"/>
    <n v="3"/>
    <n v="1"/>
    <s v="Lighting"/>
    <n v="0.91633259480590001"/>
    <n v="1.30467645558681"/>
    <n v="2084.7519517732799"/>
    <n v="0.53084545157270402"/>
    <n v="0.71"/>
    <n v="1480.1738857590301"/>
    <n v="0.37690027061662001"/>
    <n v="4618"/>
    <n v="1.02"/>
    <n v="1.04"/>
    <n v="1.2E-2"/>
    <n v="0.81"/>
    <n v="15.158077089649201"/>
    <d v="1900-01-09T19:51:10"/>
    <n v="43380"/>
    <n v="0.63015841829618302"/>
    <n v="24.526493550273901"/>
    <n v="0"/>
    <n v="16026.135618872133"/>
  </r>
  <r>
    <s v="STND-62017"/>
    <s v="Armoloy of Illinois, Inc."/>
    <s v="Armoloy of Illinois - 118 Simonds Ave - DeKalb"/>
    <x v="62"/>
    <s v="Indoor Lighting"/>
    <x v="10"/>
    <n v="0"/>
    <n v="2524.7530000000002"/>
    <n v="0.45152599999999998"/>
    <x v="0"/>
    <x v="0"/>
    <n v="10.827197921178"/>
    <s v="Qty / 1,000"/>
    <m/>
    <s v="Private-Lighting"/>
    <x v="0"/>
    <n v="3"/>
    <n v="1"/>
    <s v="Lighting"/>
    <n v="0.91633259480590001"/>
    <n v="1.30467645558681"/>
    <n v="2313.5134677339802"/>
    <n v="0.58909534128528795"/>
    <n v="0.71"/>
    <n v="1642.59456209113"/>
    <n v="0.418257692312555"/>
    <n v="4618"/>
    <n v="1.02"/>
    <n v="1.04"/>
    <n v="1.2E-2"/>
    <n v="0.81"/>
    <n v="15.158077089649201"/>
    <d v="1900-01-09T19:51:10"/>
    <n v="43380"/>
    <n v="0.69930596069003803"/>
    <n v="27.2178055027527"/>
    <n v="0"/>
    <n v="17784.696428011368"/>
  </r>
  <r>
    <s v="STND-62017"/>
    <s v="Armoloy of Illinois, Inc."/>
    <s v="Armoloy of Illinois - 118 Simonds Ave - DeKalb"/>
    <x v="62"/>
    <s v="Indoor Lighting"/>
    <x v="10"/>
    <n v="0"/>
    <n v="10466.42"/>
    <n v="1.8718129999999999"/>
    <x v="0"/>
    <x v="0"/>
    <n v="10.827197921178"/>
    <s v="Qty / 1,000"/>
    <m/>
    <s v="Private-Lighting"/>
    <x v="0"/>
    <n v="3"/>
    <n v="1"/>
    <s v="Lighting"/>
    <n v="0.91633259480590001"/>
    <n v="1.30467645558681"/>
    <n v="9590.7217969283702"/>
    <n v="2.4421103503613102"/>
    <n v="0.71"/>
    <n v="6809.4124758191401"/>
    <n v="1.73389834875653"/>
    <n v="4618"/>
    <n v="1.02"/>
    <n v="1.04"/>
    <n v="1.2E-2"/>
    <n v="0.81"/>
    <n v="15.158077089649201"/>
    <d v="1900-01-09T19:51:10"/>
    <n v="43380"/>
    <n v="2.89899139406613"/>
    <n v="112.83202114033401"/>
    <n v="0"/>
    <n v="73726.856602632528"/>
  </r>
  <r>
    <s v="STND-62017"/>
    <s v="Armoloy of Illinois, Inc."/>
    <s v="Armoloy of Illinois - 118 Simonds Ave - DeKalb"/>
    <x v="62"/>
    <s v="Indoor Lighting"/>
    <x v="10"/>
    <n v="0"/>
    <n v="12011.418"/>
    <n v="2.14812"/>
    <x v="0"/>
    <x v="0"/>
    <n v="10.827197921178"/>
    <s v="Qty / 1,000"/>
    <m/>
    <s v="Private-Lighting"/>
    <x v="0"/>
    <n v="3"/>
    <n v="1"/>
    <s v="Lighting"/>
    <n v="0.91633259480590001"/>
    <n v="1.30467645558681"/>
    <n v="11006.4538232383"/>
    <n v="2.80260158777513"/>
    <n v="0.71"/>
    <n v="7814.5822144991898"/>
    <n v="1.98984712732034"/>
    <n v="4618"/>
    <n v="1.02"/>
    <n v="1.04"/>
    <n v="1.2E-2"/>
    <n v="0.81"/>
    <n v="15.158077089649201"/>
    <d v="1900-01-09T19:51:10"/>
    <n v="43380"/>
    <n v="3.3269249617463599"/>
    <n v="129.487692038098"/>
    <n v="0"/>
    <n v="84610.028307700195"/>
  </r>
  <r>
    <s v="STND-62017"/>
    <s v="Armoloy of Illinois, Inc."/>
    <s v="Armoloy of Illinois - 118 Simonds Ave - DeKalb"/>
    <x v="63"/>
    <s v="Outdoor &amp; Garage Lighting"/>
    <x v="1"/>
    <n v="0"/>
    <n v="1255.1679999999999"/>
    <n v="0"/>
    <x v="0"/>
    <x v="0"/>
    <n v="10.1978380583316"/>
    <s v="Qty / 1,000"/>
    <m/>
    <s v="Private-Lighting"/>
    <x v="0"/>
    <n v="3"/>
    <n v="1"/>
    <s v="Lighting"/>
    <n v="0.91633259480590001"/>
    <n v="1.30467645558681"/>
    <n v="1150.1513503573301"/>
    <n v="0"/>
    <n v="0.71"/>
    <n v="816.60745875370503"/>
    <n v="0"/>
    <n v="4903"/>
    <n v="1"/>
    <n v="1"/>
    <n v="0"/>
    <n v="0"/>
    <n v="14.276973281664301"/>
    <d v="1900-01-09T04:44:53"/>
    <n v="43380"/>
    <n v="0"/>
    <n v="0"/>
    <n v="0"/>
    <n v="8327.6306215959848"/>
  </r>
  <r>
    <s v="STND-62017"/>
    <s v="Armoloy of Illinois, Inc."/>
    <s v="Armoloy of Illinois - 118 Simonds Ave - DeKalb"/>
    <x v="38"/>
    <s v="Indoor Lighting"/>
    <x v="10"/>
    <n v="0"/>
    <n v="264.53399999999999"/>
    <n v="3.4632000000000003E-2"/>
    <x v="0"/>
    <x v="0"/>
    <n v="8"/>
    <s v="Qty / 1,000"/>
    <m/>
    <s v="Private-Lighting"/>
    <x v="0"/>
    <n v="3"/>
    <n v="1"/>
    <s v="Lighting"/>
    <n v="0.91633259480590001"/>
    <n v="1.30467645558681"/>
    <n v="242.40112663438401"/>
    <n v="4.5183555009882297E-2"/>
    <n v="0.71"/>
    <n v="172.10479991041299"/>
    <n v="3.2080324057016399E-2"/>
    <n v="4618"/>
    <n v="1.02"/>
    <n v="1.04"/>
    <n v="1.2E-2"/>
    <n v="0.81"/>
    <n v="15.158077089649201"/>
    <d v="1900-01-09T19:51:10"/>
    <n v="43380"/>
    <n v="5.3636698729679799E-2"/>
    <n v="2.8517779604045201"/>
    <n v="0"/>
    <n v="1376.8383992833039"/>
  </r>
  <r>
    <s v="STND-62018"/>
    <s v="County of Lake School District 121 Warren Township High School"/>
    <s v="Warren Township High School - 500 O'Plaine Rd - Gurnee"/>
    <x v="0"/>
    <s v="Indoor Lighting"/>
    <x v="12"/>
    <n v="0"/>
    <n v="1338.405"/>
    <n v="0.364954"/>
    <x v="0"/>
    <x v="1"/>
    <n v="15"/>
    <s v="Qty / 1,000"/>
    <m/>
    <s v="Public-Lighting"/>
    <x v="0"/>
    <n v="3"/>
    <n v="1"/>
    <s v="Lighting"/>
    <n v="0.99829244462109001"/>
    <n v="0.987374621353864"/>
    <n v="1336.1195993430899"/>
    <n v="0.36034631756157798"/>
    <n v="0.71"/>
    <n v="948.64491553359403"/>
    <n v="0.25584588546872"/>
    <n v="2979"/>
    <n v="1.17333333333333"/>
    <n v="1.323"/>
    <n v="2.1333333333333301E-2"/>
    <n v="0.72"/>
    <n v="23.497818059751602"/>
    <d v="1900-01-15T18:49:11"/>
    <n v="43427"/>
    <n v="0.37829251444694101"/>
    <n v="24.293083624419801"/>
    <n v="0"/>
    <n v="14229.67373300391"/>
  </r>
  <r>
    <s v="STND-62018"/>
    <s v="County of Lake School District 121 Warren Township High School"/>
    <s v="Warren Township High School - 500 O'Plaine Rd - Gurnee"/>
    <x v="0"/>
    <s v="Indoor Lighting"/>
    <x v="12"/>
    <n v="0"/>
    <n v="7434.4219999999996"/>
    <n v="2.0272030000000001"/>
    <x v="0"/>
    <x v="1"/>
    <n v="15"/>
    <s v="Qty / 1,000"/>
    <m/>
    <s v="Public-Lighting"/>
    <x v="0"/>
    <n v="3"/>
    <n v="1"/>
    <s v="Lighting"/>
    <n v="0.99829244462109001"/>
    <n v="0.987374621353864"/>
    <n v="7421.72731272482"/>
    <n v="2.0016087945324199"/>
    <n v="0.71"/>
    <n v="5269.4263920346202"/>
    <n v="1.4211422441180199"/>
    <n v="2979"/>
    <n v="1.17333333333333"/>
    <n v="1.323"/>
    <n v="2.1333333333333301E-2"/>
    <n v="0.72"/>
    <n v="23.497818059751602"/>
    <d v="1900-01-15T18:49:11"/>
    <n v="43427"/>
    <n v="2.10129419095114"/>
    <n v="134.940496594997"/>
    <n v="0"/>
    <n v="79041.395880519296"/>
  </r>
  <r>
    <s v="STND-62018"/>
    <s v="County of Lake School District 121 Warren Township High School"/>
    <s v="Warren Township High School - 500 O'Plaine Rd - Gurnee"/>
    <x v="0"/>
    <s v="Indoor Lighting"/>
    <x v="12"/>
    <n v="0"/>
    <n v="11718.016"/>
    <n v="3.1952449999999999"/>
    <x v="0"/>
    <x v="1"/>
    <n v="15"/>
    <s v="Qty / 1,000"/>
    <m/>
    <s v="Public-Lighting"/>
    <x v="0"/>
    <n v="3"/>
    <n v="1"/>
    <s v="Lighting"/>
    <n v="0.99829244462109001"/>
    <n v="0.987374621353864"/>
    <n v="11698.006838749099"/>
    <n v="3.1549038220078298"/>
    <n v="0.71"/>
    <n v="8305.58485551183"/>
    <n v="2.2399817136255602"/>
    <n v="2979"/>
    <n v="1.17333333333333"/>
    <n v="1.323"/>
    <n v="2.1333333333333301E-2"/>
    <n v="0.72"/>
    <n v="23.497818059751602"/>
    <d v="1900-01-15T18:49:11"/>
    <n v="43427"/>
    <n v="3.3120263521540099"/>
    <n v="212.691033431801"/>
    <n v="0"/>
    <n v="124583.77283267745"/>
  </r>
  <r>
    <s v="STND-62018"/>
    <s v="County of Lake School District 121 Warren Township High School"/>
    <s v="Warren Township High School - 500 O'Plaine Rd - Gurnee"/>
    <x v="38"/>
    <s v="Indoor Lighting"/>
    <x v="12"/>
    <n v="0"/>
    <n v="250.54900000000001"/>
    <n v="5.6264000000000002E-2"/>
    <x v="0"/>
    <x v="1"/>
    <n v="8"/>
    <s v="Qty / 1,000"/>
    <m/>
    <s v="Public-Lighting"/>
    <x v="0"/>
    <n v="3"/>
    <n v="1"/>
    <s v="Lighting"/>
    <n v="0.99829244462109001"/>
    <n v="0.987374621353864"/>
    <n v="250.12117370736999"/>
    <n v="5.5553645695853797E-2"/>
    <n v="0.71"/>
    <n v="177.58603333223201"/>
    <n v="3.9443088444056203E-2"/>
    <n v="2979"/>
    <n v="1.17333333333333"/>
    <n v="1.323"/>
    <n v="2.1333333333333301E-2"/>
    <n v="0.72"/>
    <n v="23.497818059751602"/>
    <d v="1900-01-15T18:49:11"/>
    <n v="43427"/>
    <n v="5.8320363752261101E-2"/>
    <n v="4.5476577037703603"/>
    <n v="0"/>
    <n v="1420.688266657856"/>
  </r>
  <r>
    <s v="STND-62018"/>
    <s v="County of Lake School District 121 Warren Township High School"/>
    <s v="Warren Township High School - 500 O'Plaine Rd - Gurnee"/>
    <x v="38"/>
    <s v="Indoor Lighting"/>
    <x v="12"/>
    <n v="0"/>
    <n v="5010.9889999999996"/>
    <n v="1.1252740000000001"/>
    <x v="0"/>
    <x v="1"/>
    <n v="8"/>
    <s v="Qty / 1,000"/>
    <m/>
    <s v="Public-Lighting"/>
    <x v="0"/>
    <n v="3"/>
    <n v="1"/>
    <s v="Lighting"/>
    <n v="0.99829244462109001"/>
    <n v="0.987374621353864"/>
    <n v="5002.4324587793899"/>
    <n v="1.1110669896693499"/>
    <n v="0.71"/>
    <n v="3551.7270457333698"/>
    <n v="0.78885756266523699"/>
    <n v="2979"/>
    <n v="1.17333333333333"/>
    <n v="1.323"/>
    <n v="2.1333333333333301E-2"/>
    <n v="0.72"/>
    <n v="23.497818059751602"/>
    <d v="1900-01-15T18:49:11"/>
    <n v="43427"/>
    <n v="1.1664010557543301"/>
    <n v="90.953317432352605"/>
    <n v="0"/>
    <n v="28413.816365866958"/>
  </r>
  <r>
    <s v="STND-62019"/>
    <s v="Stephenson Nursing Center"/>
    <s v="Stephenson Nursing Center - 2946 S Walnut Rd - Freeport"/>
    <x v="7"/>
    <s v="Indoor Lighting"/>
    <x v="4"/>
    <n v="0"/>
    <n v="15677"/>
    <n v="5.8008389999999999"/>
    <x v="0"/>
    <x v="1"/>
    <n v="8"/>
    <s v="Qty / 1,000"/>
    <m/>
    <s v="Public-Lighting"/>
    <x v="0"/>
    <n v="3"/>
    <n v="1"/>
    <s v="Lighting"/>
    <n v="0.99829244462109001"/>
    <n v="0.987374621353864"/>
    <n v="15650.2306543248"/>
    <n v="5.7276012111597296"/>
    <n v="0.71"/>
    <n v="11111.6637645706"/>
    <n v="4.0665968599234104"/>
    <n v="7616"/>
    <n v="1.1100000000000001"/>
    <n v="1.29"/>
    <n v="2.1999999999999999E-2"/>
    <n v="0.76"/>
    <n v="9.1911764705882408"/>
    <d v="1900-01-05T13:33:47"/>
    <n v="43425"/>
    <n v="7.2786900637434604"/>
    <n v="310.18475170733899"/>
    <n v="0"/>
    <n v="88893.310116564797"/>
  </r>
  <r>
    <s v="STND-62019"/>
    <s v="Stephenson Nursing Center"/>
    <s v="Stephenson Nursing Center - 2946 S Walnut Rd - Freeport"/>
    <x v="51"/>
    <s v="Commercial Kitchen Equipment"/>
    <x v="4"/>
    <n v="0"/>
    <n v="1612.94"/>
    <n v="0"/>
    <x v="2"/>
    <x v="1"/>
    <n v="5"/>
    <s v="NA"/>
    <m/>
    <s v="Public-Lighting"/>
    <x v="0"/>
    <n v="3"/>
    <n v="1"/>
    <s v="Non-Lighting"/>
    <n v="0.99829244462109001"/>
    <n v="0.987374621353864"/>
    <n v="1610.1858156271401"/>
    <n v="0"/>
    <n v="0.7"/>
    <n v="1127.130070939"/>
    <n v="0"/>
    <n v="7616"/>
    <n v="1.1100000000000001"/>
    <n v="1.29"/>
    <n v="2.1999999999999999E-2"/>
    <n v="0.76"/>
    <n v="9.1911764705882408"/>
    <d v="1900-01-05T13:33:47"/>
    <n v="43425"/>
    <n v="0"/>
    <n v="0"/>
    <n v="0"/>
    <n v="5635.6503546949998"/>
  </r>
  <r>
    <s v="STND-62019"/>
    <s v="Stephenson Nursing Center"/>
    <s v="Stephenson Nursing Center - 2946 S Walnut Rd - Freeport"/>
    <x v="76"/>
    <s v="Commercial Kitchen Equipment"/>
    <x v="4"/>
    <n v="0"/>
    <n v="342.75"/>
    <n v="0"/>
    <x v="2"/>
    <x v="1"/>
    <n v="5"/>
    <s v="NA"/>
    <m/>
    <s v="Public-Lighting"/>
    <x v="0"/>
    <n v="3"/>
    <n v="1"/>
    <s v="Non-Lighting"/>
    <n v="0.99829244462109001"/>
    <n v="0.987374621353864"/>
    <n v="342.16473539387903"/>
    <n v="0"/>
    <n v="0.7"/>
    <n v="239.51531477571501"/>
    <n v="0"/>
    <n v="7616"/>
    <n v="1.1100000000000001"/>
    <n v="1.29"/>
    <n v="2.1999999999999999E-2"/>
    <n v="0.76"/>
    <n v="9.1911764705882408"/>
    <d v="1900-01-05T13:33:47"/>
    <n v="43425"/>
    <n v="0"/>
    <n v="0"/>
    <n v="0"/>
    <n v="1197.5765738785751"/>
  </r>
  <r>
    <s v="STND-62020"/>
    <s v="Board of Education City of Chicago"/>
    <s v="Albany Park Middle School - 4929 N Sawyer Ave - Chicago"/>
    <x v="0"/>
    <s v="Indoor Lighting"/>
    <x v="12"/>
    <n v="0"/>
    <n v="23700.923999999999"/>
    <n v="6.46272"/>
    <x v="0"/>
    <x v="1"/>
    <n v="15"/>
    <s v="Qty / 1,000"/>
    <m/>
    <s v="Public-Lighting"/>
    <x v="0"/>
    <n v="3"/>
    <n v="1"/>
    <s v="Lighting"/>
    <n v="0.99829244462109001"/>
    <n v="0.987374621353864"/>
    <n v="23660.453359738702"/>
    <n v="6.3811257129160497"/>
    <n v="0.71"/>
    <n v="16798.9218854145"/>
    <n v="4.5305992561703903"/>
    <n v="2979"/>
    <n v="1.17333333333333"/>
    <n v="1.323"/>
    <n v="2.1333333333333301E-2"/>
    <n v="0.72"/>
    <n v="23.497818059751602"/>
    <d v="1900-01-15T18:49:11"/>
    <n v="43364"/>
    <n v="6.69892260111284"/>
    <n v="430.19006108615798"/>
    <n v="0"/>
    <n v="251983.82828121749"/>
  </r>
  <r>
    <s v="STND-62022"/>
    <s v="Advocate Lutheran General Hospital"/>
    <s v="Advocate Lutheran General Hospital - 1775 Dempster Street - Park Ridge"/>
    <x v="0"/>
    <s v="Indoor Lighting"/>
    <x v="7"/>
    <n v="0"/>
    <n v="1779.8589999999999"/>
    <n v="0.19824600000000001"/>
    <x v="0"/>
    <x v="0"/>
    <n v="6.5651260504201696"/>
    <s v="Qty / 1,000"/>
    <m/>
    <s v="Private-Lighting"/>
    <x v="0"/>
    <n v="3"/>
    <n v="1"/>
    <s v="Lighting"/>
    <n v="0.91633259480590001"/>
    <n v="1.30467645558681"/>
    <n v="1630.94281585863"/>
    <n v="0.25864688861426199"/>
    <n v="0.71"/>
    <n v="1157.9693992596301"/>
    <n v="0.18363929091612599"/>
    <n v="7616"/>
    <n v="1.23"/>
    <n v="1.41"/>
    <n v="1.4E-2"/>
    <n v="0.73499999999999999"/>
    <n v="9.1911764705882408"/>
    <d v="1900-01-05T13:33:47"/>
    <n v="43422"/>
    <n v="0.249574843068714"/>
    <n v="18.5635767658706"/>
    <n v="0"/>
    <n v="7602.2150686687919"/>
  </r>
  <r>
    <s v="STND-62022"/>
    <s v="Advocate Lutheran General Hospital"/>
    <s v="Advocate Lutheran General Hospital - 1775 Dempster Street - Park Ridge"/>
    <x v="0"/>
    <s v="Indoor Lighting"/>
    <x v="7"/>
    <n v="0"/>
    <n v="14023.416999999999"/>
    <n v="1.5619700000000001"/>
    <x v="0"/>
    <x v="0"/>
    <n v="6.5651260504201696"/>
    <s v="Qty / 1,000"/>
    <m/>
    <s v="Private-Lighting"/>
    <x v="0"/>
    <n v="3"/>
    <n v="1"/>
    <s v="Lighting"/>
    <n v="0.91633259480590001"/>
    <n v="1.30467645558681"/>
    <n v="12850.1140876552"/>
    <n v="2.0378654833329199"/>
    <n v="0.71"/>
    <n v="9123.5810022351707"/>
    <n v="1.44688449316638"/>
    <n v="7616"/>
    <n v="1.23"/>
    <n v="1.41"/>
    <n v="1.4E-2"/>
    <n v="0.73499999999999999"/>
    <n v="9.1911764705882408"/>
    <d v="1900-01-05T13:33:47"/>
    <n v="43422"/>
    <n v="1.96638730480332"/>
    <n v="146.26146116030301"/>
    <n v="0"/>
    <n v="59897.459310892678"/>
  </r>
  <r>
    <s v="STND-62022"/>
    <s v="Advocate Lutheran General Hospital"/>
    <s v="Advocate Lutheran General Hospital - 1775 Dempster Street - Park Ridge"/>
    <x v="0"/>
    <s v="Indoor Lighting"/>
    <x v="7"/>
    <n v="0"/>
    <n v="796.25300000000004"/>
    <n v="8.8689000000000004E-2"/>
    <x v="0"/>
    <x v="0"/>
    <n v="6.5651260504201696"/>
    <s v="Qty / 1,000"/>
    <m/>
    <s v="Private-Lighting"/>
    <x v="0"/>
    <n v="3"/>
    <n v="1"/>
    <s v="Lighting"/>
    <n v="0.91633259480590001"/>
    <n v="1.30467645558681"/>
    <n v="729.63257761198201"/>
    <n v="0.115710450169538"/>
    <n v="0.71"/>
    <n v="518.03913010450697"/>
    <n v="8.2154419620372204E-2"/>
    <n v="7616"/>
    <n v="1.23"/>
    <n v="1.41"/>
    <n v="1.4E-2"/>
    <n v="0.73499999999999999"/>
    <n v="9.1911764705882408"/>
    <d v="1900-01-05T13:33:47"/>
    <n v="43422"/>
    <n v="0.11165190347810899"/>
    <n v="8.3047610459900394"/>
    <n v="0"/>
    <n v="3400.9921881861023"/>
  </r>
  <r>
    <s v="STND-62022"/>
    <s v="Advocate Lutheran General Hospital"/>
    <s v="Advocate Lutheran General Hospital - 1775 Dempster Street - Park Ridge"/>
    <x v="7"/>
    <s v="Indoor Lighting"/>
    <x v="7"/>
    <n v="0"/>
    <n v="1031.944"/>
    <n v="0.38184200000000001"/>
    <x v="0"/>
    <x v="0"/>
    <n v="8"/>
    <s v="Qty / 1,000"/>
    <m/>
    <s v="Private-Lighting"/>
    <x v="0"/>
    <n v="3"/>
    <n v="1"/>
    <s v="Lighting"/>
    <n v="0.91633259480590001"/>
    <n v="1.30467645558681"/>
    <n v="945.60392321437905"/>
    <n v="0.49818026715417701"/>
    <n v="0.71"/>
    <n v="671.37878548220897"/>
    <n v="0.35370798967946598"/>
    <n v="7616"/>
    <n v="1.23"/>
    <n v="1.41"/>
    <n v="1.4E-2"/>
    <n v="0.73499999999999999"/>
    <n v="9.1911764705882408"/>
    <d v="1900-01-05T13:33:47"/>
    <n v="43422"/>
    <n v="0.60396468103797996"/>
    <n v="10.7629714837409"/>
    <n v="0"/>
    <n v="5371.0302838576717"/>
  </r>
  <r>
    <s v="STND-62023"/>
    <s v="Hampton Inn &amp; Suites - Rosemont"/>
    <s v="Hampton Inn Rosemont - 9480 W Higgins Rd - Rosemont"/>
    <x v="26"/>
    <s v="HVAC"/>
    <x v="11"/>
    <n v="0"/>
    <n v="84372"/>
    <n v="11.2575"/>
    <x v="3"/>
    <x v="0"/>
    <n v="15"/>
    <s v="ΔkWpeak"/>
    <m/>
    <s v="Private-Non-Lighting"/>
    <x v="2"/>
    <n v="3"/>
    <n v="1"/>
    <s v="Non-Lighting"/>
    <n v="0.98952339343681495"/>
    <n v="0.43468415683807998"/>
    <n v="83488.067751051"/>
    <n v="4.8934568956046904"/>
    <n v="0.7"/>
    <n v="58441.647425735697"/>
    <n v="3.4254198269232798"/>
    <n v="6138"/>
    <n v="1.2"/>
    <n v="1.24"/>
    <n v="3.2000000000000001E-2"/>
    <n v="0.73"/>
    <n v="11.4043662430759"/>
    <d v="1900-01-07T03:30:12"/>
    <n v="43441"/>
    <n v="4.8934568956046904"/>
    <n v="0"/>
    <n v="0"/>
    <n v="876624.71138603543"/>
  </r>
  <r>
    <s v="STND-62025"/>
    <s v="Tuf-Tite Inc."/>
    <s v="Tuf-Tite Inc - 1200 Flex Ct - Lake Zurich"/>
    <x v="0"/>
    <s v="Indoor Lighting"/>
    <x v="10"/>
    <n v="0"/>
    <n v="78898.53"/>
    <n v="14.110200000000001"/>
    <x v="0"/>
    <x v="0"/>
    <n v="10.827197921178"/>
    <s v="Qty / 1,000"/>
    <m/>
    <s v="Private-Lighting"/>
    <x v="0"/>
    <n v="3"/>
    <n v="1"/>
    <s v="Lighting"/>
    <n v="0.91633259480590001"/>
    <n v="1.30467645558681"/>
    <n v="72297.294721271101"/>
    <n v="18.409245723621002"/>
    <n v="0.71"/>
    <n v="51331.0792521025"/>
    <n v="13.0705644637709"/>
    <n v="4618"/>
    <n v="1.02"/>
    <n v="1.04"/>
    <n v="1.2E-2"/>
    <n v="0.81"/>
    <n v="15.158077089649201"/>
    <d v="1900-01-09T19:51:10"/>
    <n v="43430"/>
    <n v="21.853330631079"/>
    <n v="850.55640848554299"/>
    <n v="0"/>
    <n v="555771.7545701873"/>
  </r>
  <r>
    <s v="STND-62026"/>
    <s v="Spirit of God Fellowship"/>
    <s v="Spirit of God Fellowship - 16350 S State St - South Holland"/>
    <x v="0"/>
    <s v="Indoor Lighting"/>
    <x v="2"/>
    <n v="0"/>
    <n v="51268.891000000003"/>
    <n v="10.980096"/>
    <x v="0"/>
    <x v="0"/>
    <n v="14.797277300976599"/>
    <s v="Qty / 1,000"/>
    <m/>
    <s v="Private-Lighting"/>
    <x v="0"/>
    <n v="3"/>
    <n v="1"/>
    <s v="Lighting"/>
    <n v="0.91633259480590001"/>
    <n v="1.30467645558681"/>
    <n v="46979.355922850802"/>
    <n v="14.3254727312829"/>
    <n v="0.71"/>
    <n v="33355.342705224102"/>
    <n v="10.1710856392108"/>
    <n v="3379"/>
    <n v="1.0900000000000001"/>
    <n v="1.36"/>
    <n v="2.1999999999999999E-2"/>
    <n v="0.57999999999999996"/>
    <n v="20.7161882213673"/>
    <d v="1900-01-13T19:08:05"/>
    <n v="43429"/>
    <n v="18.1610962617683"/>
    <n v="948.20718376396201"/>
    <n v="0"/>
    <n v="493568.25547830801"/>
  </r>
  <r>
    <s v="STND-62026"/>
    <s v="Spirit of God Fellowship"/>
    <s v="Spirit of God Fellowship - 16350 S State St - South Holland"/>
    <x v="0"/>
    <s v="Indoor Lighting"/>
    <x v="2"/>
    <n v="0"/>
    <n v="23689.763999999999"/>
    <n v="5.0735619999999999"/>
    <x v="0"/>
    <x v="0"/>
    <n v="14.797277300976599"/>
    <s v="Qty / 1,000"/>
    <m/>
    <s v="Private-Lighting"/>
    <x v="0"/>
    <n v="3"/>
    <n v="1"/>
    <s v="Lighting"/>
    <n v="0.91633259480590001"/>
    <n v="1.30467645558681"/>
    <n v="21707.702916459399"/>
    <n v="6.6193568873599098"/>
    <n v="0.71"/>
    <n v="15412.4690706862"/>
    <n v="4.6997433900255396"/>
    <n v="3379"/>
    <n v="1.0900000000000001"/>
    <n v="1.36"/>
    <n v="2.1999999999999999E-2"/>
    <n v="0.57999999999999996"/>
    <n v="20.7161882213673"/>
    <d v="1900-01-13T19:08:05"/>
    <n v="43429"/>
    <n v="8.3916796239349694"/>
    <n v="438.13712308450101"/>
    <n v="0"/>
    <n v="228062.57873166882"/>
  </r>
  <r>
    <s v="STND-62028"/>
    <s v="CVS Health Corporation"/>
    <s v="CVS Pharmacy #07760 - 19900 La Grange Rd - Mokena"/>
    <x v="1"/>
    <s v="Outdoor &amp; Garage Lighting"/>
    <x v="1"/>
    <n v="0"/>
    <n v="2721.165"/>
    <n v="0"/>
    <x v="0"/>
    <x v="0"/>
    <n v="10.1978380583316"/>
    <s v="Qty / 1,000"/>
    <m/>
    <s v="Private-Lighting"/>
    <x v="0"/>
    <n v="3"/>
    <n v="1"/>
    <s v="Lighting"/>
    <n v="0.91633259480590001"/>
    <n v="1.30467645558681"/>
    <n v="2493.4921853450001"/>
    <n v="0"/>
    <n v="0.71"/>
    <n v="1770.3794515949501"/>
    <n v="0"/>
    <n v="4903"/>
    <n v="1"/>
    <n v="1"/>
    <n v="0"/>
    <n v="0"/>
    <n v="14.276973281664301"/>
    <d v="1900-01-09T04:44:53"/>
    <n v="43442"/>
    <n v="0"/>
    <n v="0"/>
    <n v="0"/>
    <n v="18054.042949163209"/>
  </r>
  <r>
    <s v="STND-62028"/>
    <s v="CVS Health Corporation"/>
    <s v="CVS Pharmacy #07760 - 19900 La Grange Rd - Mokena"/>
    <x v="1"/>
    <s v="Outdoor &amp; Garage Lighting"/>
    <x v="1"/>
    <n v="0"/>
    <n v="3265.3980000000001"/>
    <n v="0"/>
    <x v="0"/>
    <x v="0"/>
    <n v="10.1978380583316"/>
    <s v="Qty / 1,000"/>
    <m/>
    <s v="Private-Lighting"/>
    <x v="0"/>
    <n v="3"/>
    <n v="1"/>
    <s v="Lighting"/>
    <n v="0.91633259480590001"/>
    <n v="1.30467645558681"/>
    <n v="2992.1906224139998"/>
    <n v="0"/>
    <n v="0.71"/>
    <n v="2124.4553419139402"/>
    <n v="0"/>
    <n v="4903"/>
    <n v="1"/>
    <n v="1"/>
    <n v="0"/>
    <n v="0"/>
    <n v="14.276973281664301"/>
    <d v="1900-01-09T04:44:53"/>
    <n v="43442"/>
    <n v="0"/>
    <n v="0"/>
    <n v="0"/>
    <n v="21664.851538995852"/>
  </r>
  <r>
    <s v="STND-62029"/>
    <s v="Mckesson Corporation"/>
    <s v="Mckesson Corporation - 1995 Mckesson St - Aurora"/>
    <x v="0"/>
    <s v="Indoor Lighting"/>
    <x v="8"/>
    <n v="0"/>
    <n v="583827.75"/>
    <n v="92.396699999999996"/>
    <x v="0"/>
    <x v="0"/>
    <n v="9.5383441434566993"/>
    <s v="Qty / 1,000"/>
    <m/>
    <s v="Private-Lighting"/>
    <x v="0"/>
    <n v="1"/>
    <n v="1"/>
    <s v="Lighting"/>
    <n v="0.99989942556735301"/>
    <n v="1.019640158801"/>
    <n v="583769.03185528005"/>
    <n v="94.211385860688694"/>
    <n v="0.71"/>
    <n v="414476.01261724898"/>
    <n v="66.890083961089005"/>
    <n v="5242"/>
    <n v="1"/>
    <n v="1.22"/>
    <n v="1.0999999999999999E-2"/>
    <n v="0.68"/>
    <n v="13.3536818008394"/>
    <d v="1900-01-08T12:55:13"/>
    <n v="43471"/>
    <n v="113.562422686462"/>
    <n v="6421.4593504080804"/>
    <n v="0"/>
    <n v="3953414.8475510217"/>
  </r>
  <r>
    <s v="STND-62029"/>
    <s v="Mckesson Corporation"/>
    <s v="Mckesson Corporation - 1995 Mckesson St - Aurora"/>
    <x v="0"/>
    <s v="Indoor Lighting"/>
    <x v="8"/>
    <n v="0"/>
    <n v="16695.77"/>
    <n v="2.6422759999999998"/>
    <x v="0"/>
    <x v="0"/>
    <n v="9.5383441434566993"/>
    <s v="Qty / 1,000"/>
    <m/>
    <s v="Private-Lighting"/>
    <x v="0"/>
    <n v="1"/>
    <n v="1"/>
    <s v="Lighting"/>
    <n v="0.99989942556735301"/>
    <n v="1.019640158801"/>
    <n v="16694.090832404599"/>
    <n v="2.6941707202360798"/>
    <n v="0.71"/>
    <n v="11852.8044910073"/>
    <n v="1.91286121136762"/>
    <n v="5242"/>
    <n v="1"/>
    <n v="1.22"/>
    <n v="1.0999999999999999E-2"/>
    <n v="0.68"/>
    <n v="13.3536818008394"/>
    <d v="1900-01-08T12:55:13"/>
    <n v="43471"/>
    <n v="3.2475539057812002"/>
    <n v="183.63499915645099"/>
    <n v="0"/>
    <n v="113056.12830033674"/>
  </r>
  <r>
    <s v="STND-62029"/>
    <s v="Mckesson Corporation"/>
    <s v="Mckesson Corporation - 1995 Mckesson St - Aurora"/>
    <x v="0"/>
    <s v="Indoor Lighting"/>
    <x v="8"/>
    <n v="0"/>
    <n v="7794.8540000000003"/>
    <n v="1.2336149999999999"/>
    <x v="0"/>
    <x v="0"/>
    <n v="9.5383441434566993"/>
    <s v="Qty / 1,000"/>
    <m/>
    <s v="Private-Lighting"/>
    <x v="0"/>
    <n v="1"/>
    <n v="1"/>
    <s v="Lighting"/>
    <n v="0.99989942556735301"/>
    <n v="1.019640158801"/>
    <n v="7794.0700369813803"/>
    <n v="1.2578433944992999"/>
    <n v="0.71"/>
    <n v="5533.7897262567803"/>
    <n v="0.89306881009450301"/>
    <n v="5242"/>
    <n v="1"/>
    <n v="1.22"/>
    <n v="1.0999999999999999E-2"/>
    <n v="0.68"/>
    <n v="13.3536818008394"/>
    <d v="1900-01-08T12:55:13"/>
    <n v="43471"/>
    <n v="1.5162046703222001"/>
    <n v="85.734770406795207"/>
    <n v="0"/>
    <n v="52783.190826562211"/>
  </r>
  <r>
    <s v="STND-62029"/>
    <s v="Mckesson Corporation"/>
    <s v="Mckesson Corporation - 1995 Mckesson St - Aurora"/>
    <x v="0"/>
    <s v="Indoor Lighting"/>
    <x v="8"/>
    <n v="0"/>
    <n v="142267.88"/>
    <n v="22.515343999999999"/>
    <x v="0"/>
    <x v="0"/>
    <n v="9.5383441434566993"/>
    <s v="Qty / 1,000"/>
    <m/>
    <s v="Private-Lighting"/>
    <x v="0"/>
    <n v="1"/>
    <n v="1"/>
    <s v="Lighting"/>
    <n v="0.99989942556735301"/>
    <n v="1.019640158801"/>
    <n v="142253.571488685"/>
    <n v="22.957548931619201"/>
    <n v="0.71"/>
    <n v="101000.035756966"/>
    <n v="16.299859741449701"/>
    <n v="5242"/>
    <n v="1"/>
    <n v="1.22"/>
    <n v="1.0999999999999999E-2"/>
    <n v="0.68"/>
    <n v="13.3536818008394"/>
    <d v="1900-01-08T12:55:13"/>
    <n v="43471"/>
    <n v="27.6730339098592"/>
    <n v="1564.7892863755401"/>
    <n v="0"/>
    <n v="963373.09955137386"/>
  </r>
  <r>
    <s v="STND-62029"/>
    <s v="Mckesson Corporation"/>
    <s v="Mckesson Corporation - 1995 Mckesson St - Aurora"/>
    <x v="0"/>
    <s v="Indoor Lighting"/>
    <x v="8"/>
    <n v="0"/>
    <n v="4455.7"/>
    <n v="0.70516000000000001"/>
    <x v="0"/>
    <x v="0"/>
    <n v="9.5383441434566993"/>
    <s v="Qty / 1,000"/>
    <m/>
    <s v="Private-Lighting"/>
    <x v="0"/>
    <n v="1"/>
    <n v="1"/>
    <s v="Lighting"/>
    <n v="0.99989942556735301"/>
    <n v="1.019640158801"/>
    <n v="4455.2518705004504"/>
    <n v="0.71900945438011599"/>
    <n v="0.71"/>
    <n v="3163.2288280553198"/>
    <n v="0.51049671260988205"/>
    <n v="5242"/>
    <n v="1"/>
    <n v="1.22"/>
    <n v="1.0999999999999999E-2"/>
    <n v="0.68"/>
    <n v="13.3536818008394"/>
    <d v="1900-01-08T12:55:13"/>
    <n v="43471"/>
    <n v="0.86669413498085301"/>
    <n v="49.007770575504999"/>
    <n v="0"/>
    <n v="30171.965166494858"/>
  </r>
  <r>
    <s v="STND-62029"/>
    <s v="Mckesson Corporation"/>
    <s v="Mckesson Corporation - 1995 Mckesson St - Aurora"/>
    <x v="0"/>
    <s v="Indoor Lighting"/>
    <x v="8"/>
    <n v="0"/>
    <n v="5.242"/>
    <n v="8.3000000000000001E-4"/>
    <x v="0"/>
    <x v="0"/>
    <n v="9.5383441434566993"/>
    <s v="Qty / 1,000"/>
    <m/>
    <s v="Private-Lighting"/>
    <x v="0"/>
    <n v="1"/>
    <n v="1"/>
    <s v="Lighting"/>
    <n v="0.99989942556735301"/>
    <n v="1.019640158801"/>
    <n v="5.2414727888240602"/>
    <n v="8.46301331804833E-4"/>
    <n v="0.71"/>
    <n v="3.7214456800650799"/>
    <n v="6.0087394558143198E-4"/>
    <n v="5242"/>
    <n v="1"/>
    <n v="1.22"/>
    <n v="1.0999999999999999E-2"/>
    <n v="0.68"/>
    <n v="13.3536818008394"/>
    <d v="1900-01-08T12:55:13"/>
    <n v="43471"/>
    <n v="1.02013178857863E-3"/>
    <n v="5.7656200677064701E-2"/>
    <n v="0"/>
    <n v="35.496429607640991"/>
  </r>
  <r>
    <s v="STND-62029"/>
    <s v="Mckesson Corporation"/>
    <s v="Mckesson Corporation - 1995 Mckesson St - Aurora"/>
    <x v="0"/>
    <s v="Indoor Lighting"/>
    <x v="8"/>
    <n v="0"/>
    <n v="70116.991999999998"/>
    <n v="11.096730000000001"/>
    <x v="0"/>
    <x v="0"/>
    <n v="9.5383441434566993"/>
    <s v="Qty / 1,000"/>
    <m/>
    <s v="Private-Lighting"/>
    <x v="0"/>
    <n v="1"/>
    <n v="1"/>
    <s v="Lighting"/>
    <n v="0.99989942556735301"/>
    <n v="1.019640158801"/>
    <n v="70109.940023310701"/>
    <n v="11.314671539371901"/>
    <n v="0.71"/>
    <n v="49778.057416550597"/>
    <n v="8.0334167929540197"/>
    <n v="5242"/>
    <n v="1"/>
    <n v="1.22"/>
    <n v="1.0999999999999999E-2"/>
    <n v="0.68"/>
    <n v="13.3536818008394"/>
    <d v="1900-01-08T12:55:13"/>
    <n v="43471"/>
    <n v="13.638707255751999"/>
    <n v="771.20934025641702"/>
    <n v="0"/>
    <n v="474800.24243180669"/>
  </r>
  <r>
    <s v="STND-62029"/>
    <s v="Mckesson Corporation"/>
    <s v="Mckesson Corporation - 1995 Mckesson St - Aurora"/>
    <x v="0"/>
    <s v="Indoor Lighting"/>
    <x v="8"/>
    <n v="0"/>
    <n v="4875.0600000000004"/>
    <n v="0.77152799999999999"/>
    <x v="0"/>
    <x v="0"/>
    <n v="9.5383441434566993"/>
    <s v="Qty / 1,000"/>
    <m/>
    <s v="Private-Lighting"/>
    <x v="0"/>
    <n v="1"/>
    <n v="1"/>
    <s v="Lighting"/>
    <n v="0.99989942556735301"/>
    <n v="1.019640158801"/>
    <n v="4874.5696936063796"/>
    <n v="0.78668093243942105"/>
    <n v="0.71"/>
    <n v="3460.9444824605298"/>
    <n v="0.55854346203198901"/>
    <n v="5242"/>
    <n v="1"/>
    <n v="1.22"/>
    <n v="1.0999999999999999E-2"/>
    <n v="0.68"/>
    <n v="13.3536818008394"/>
    <d v="1900-01-08T12:55:13"/>
    <n v="43471"/>
    <n v="0.94826534768493398"/>
    <n v="53.620266629670198"/>
    <n v="0"/>
    <n v="33011.679535106174"/>
  </r>
  <r>
    <s v="STND-62029"/>
    <s v="Mckesson Corporation"/>
    <s v="Mckesson Corporation - 1995 Mckesson St - Aurora"/>
    <x v="0"/>
    <s v="Indoor Lighting"/>
    <x v="8"/>
    <n v="0"/>
    <n v="10940.054"/>
    <n v="1.7313750000000001"/>
    <x v="0"/>
    <x v="0"/>
    <n v="9.5383441434566993"/>
    <s v="Qty / 1,000"/>
    <m/>
    <s v="Private-Lighting"/>
    <x v="0"/>
    <n v="1"/>
    <n v="1"/>
    <s v="Lighting"/>
    <n v="0.99989942556735301"/>
    <n v="1.019640158801"/>
    <n v="10938.9537102758"/>
    <n v="1.7653794799440901"/>
    <n v="0.71"/>
    <n v="7766.6571342958296"/>
    <n v="1.2534194307602999"/>
    <n v="5242"/>
    <n v="1"/>
    <n v="1.22"/>
    <n v="1.0999999999999999E-2"/>
    <n v="0.68"/>
    <n v="13.3536818008394"/>
    <d v="1900-01-08T12:55:13"/>
    <n v="43471"/>
    <n v="2.1279887656028098"/>
    <n v="120.32849081303399"/>
    <n v="0"/>
    <n v="74081.048591146813"/>
  </r>
  <r>
    <s v="STND-62029"/>
    <s v="Mckesson Corporation"/>
    <s v="Mckesson Corporation - 1995 Mckesson St - Aurora"/>
    <x v="0"/>
    <s v="Indoor Lighting"/>
    <x v="8"/>
    <n v="0"/>
    <n v="85995.01"/>
    <n v="13.609588"/>
    <x v="0"/>
    <x v="0"/>
    <n v="9.5383441434566993"/>
    <s v="Qty / 1,000"/>
    <m/>
    <s v="Private-Lighting"/>
    <x v="0"/>
    <n v="1"/>
    <n v="1"/>
    <s v="Lighting"/>
    <n v="0.99989942556735301"/>
    <n v="1.019640158801"/>
    <n v="85986.361100658702"/>
    <n v="13.8768824695362"/>
    <n v="0.71"/>
    <n v="61050.316381467703"/>
    <n v="9.8525865533707293"/>
    <n v="5242"/>
    <n v="1"/>
    <n v="1.22"/>
    <n v="1.0999999999999999E-2"/>
    <n v="0.68"/>
    <n v="13.3536818008394"/>
    <d v="1900-01-08T12:55:13"/>
    <n v="43471"/>
    <n v="16.7271968051305"/>
    <n v="945.849972107246"/>
    <n v="0"/>
    <n v="582318.92771335109"/>
  </r>
  <r>
    <s v="STND-62029"/>
    <s v="Mckesson Corporation"/>
    <s v="Mckesson Corporation - 1995 Mckesson St - Aurora"/>
    <x v="0"/>
    <s v="Indoor Lighting"/>
    <x v="8"/>
    <n v="0"/>
    <n v="2385.11"/>
    <n v="0.37746800000000003"/>
    <x v="0"/>
    <x v="0"/>
    <n v="9.5383441434566993"/>
    <s v="Qty / 1,000"/>
    <m/>
    <s v="Private-Lighting"/>
    <x v="0"/>
    <n v="1"/>
    <n v="1"/>
    <s v="Lighting"/>
    <n v="0.99989942556735301"/>
    <n v="1.019640158801"/>
    <n v="2384.8701189149501"/>
    <n v="0.38488153146229698"/>
    <n v="0.71"/>
    <n v="1693.25778442961"/>
    <n v="0.27326588733823098"/>
    <n v="5242"/>
    <n v="1"/>
    <n v="1.22"/>
    <n v="1.0999999999999999E-2"/>
    <n v="0.68"/>
    <n v="13.3536818008394"/>
    <d v="1900-01-08T12:55:13"/>
    <n v="43471"/>
    <n v="0.46393627225445699"/>
    <n v="26.233571308064398"/>
    <n v="0"/>
    <n v="16150.875471476636"/>
  </r>
  <r>
    <s v="STND-62029"/>
    <s v="Mckesson Corporation"/>
    <s v="Mckesson Corporation - 1995 Mckesson St - Aurora"/>
    <x v="0"/>
    <s v="Indoor Lighting"/>
    <x v="8"/>
    <n v="0"/>
    <n v="183711.13200000001"/>
    <n v="29.074162000000001"/>
    <x v="0"/>
    <x v="0"/>
    <n v="9.5383441434566993"/>
    <s v="Qty / 1,000"/>
    <m/>
    <s v="Private-Lighting"/>
    <x v="0"/>
    <n v="1"/>
    <n v="1"/>
    <s v="Lighting"/>
    <n v="0.99989942556735301"/>
    <n v="1.019640158801"/>
    <n v="183692.65535712801"/>
    <n v="29.645183158686098"/>
    <n v="0.71"/>
    <n v="130421.785303561"/>
    <n v="21.048080042667099"/>
    <n v="5242"/>
    <n v="1"/>
    <n v="1.22"/>
    <n v="1.0999999999999999E-2"/>
    <n v="0.68"/>
    <n v="13.3536818008394"/>
    <d v="1900-01-08T12:55:13"/>
    <n v="43471"/>
    <n v="35.7343094969698"/>
    <n v="2020.61920892841"/>
    <n v="0"/>
    <n v="1244007.8720293881"/>
  </r>
  <r>
    <s v="STND-62029"/>
    <s v="Mckesson Corporation"/>
    <s v="Mckesson Corporation - 1995 Mckesson St - Aurora"/>
    <x v="1"/>
    <s v="Outdoor &amp; Garage Lighting"/>
    <x v="1"/>
    <n v="0"/>
    <n v="7231.9250000000002"/>
    <n v="0"/>
    <x v="0"/>
    <x v="0"/>
    <n v="10.1978380583316"/>
    <s v="Qty / 1,000"/>
    <m/>
    <s v="Private-Lighting"/>
    <x v="0"/>
    <n v="1"/>
    <n v="1"/>
    <s v="Lighting"/>
    <n v="0.99989942556735301"/>
    <n v="1.019640158801"/>
    <n v="7231.1976532461804"/>
    <n v="0"/>
    <n v="0.71"/>
    <n v="5134.1503338047896"/>
    <n v="0"/>
    <n v="4903"/>
    <n v="1"/>
    <n v="1"/>
    <n v="0"/>
    <n v="0"/>
    <n v="14.276973281664301"/>
    <d v="1900-01-09T04:44:53"/>
    <n v="43471"/>
    <n v="0"/>
    <n v="0"/>
    <n v="0"/>
    <n v="52357.233671270369"/>
  </r>
  <r>
    <s v="STND-62029"/>
    <s v="Mckesson Corporation"/>
    <s v="Mckesson Corporation - 1995 Mckesson St - Aurora"/>
    <x v="1"/>
    <s v="Outdoor &amp; Garage Lighting"/>
    <x v="1"/>
    <n v="0"/>
    <n v="21014.258000000002"/>
    <n v="0"/>
    <x v="0"/>
    <x v="0"/>
    <n v="10.1978380583316"/>
    <s v="Qty / 1,000"/>
    <m/>
    <s v="Private-Lighting"/>
    <x v="0"/>
    <n v="1"/>
    <n v="1"/>
    <s v="Lighting"/>
    <n v="0.99989942556735301"/>
    <n v="1.019640158801"/>
    <n v="21012.1445029241"/>
    <n v="0"/>
    <n v="0.71"/>
    <n v="14918.622597076101"/>
    <n v="0"/>
    <n v="4903"/>
    <n v="1"/>
    <n v="1"/>
    <n v="0"/>
    <n v="0"/>
    <n v="14.276973281664301"/>
    <d v="1900-01-09T04:44:53"/>
    <n v="43471"/>
    <n v="0"/>
    <n v="0"/>
    <n v="0"/>
    <n v="152137.69729834847"/>
  </r>
  <r>
    <s v="STND-62029"/>
    <s v="Mckesson Corporation"/>
    <s v="Mckesson Corporation - 1995 Mckesson St - Aurora"/>
    <x v="1"/>
    <s v="Outdoor &amp; Garage Lighting"/>
    <x v="1"/>
    <n v="0"/>
    <n v="80311.14"/>
    <n v="0"/>
    <x v="0"/>
    <x v="0"/>
    <n v="10.1978380583316"/>
    <s v="Qty / 1,000"/>
    <m/>
    <s v="Private-Lighting"/>
    <x v="0"/>
    <n v="1"/>
    <n v="1"/>
    <s v="Lighting"/>
    <n v="0.99989942556735301"/>
    <n v="1.019640158801"/>
    <n v="80303.0627526592"/>
    <n v="0"/>
    <n v="0.71"/>
    <n v="57015.174554388097"/>
    <n v="0"/>
    <n v="4903"/>
    <n v="1"/>
    <n v="1"/>
    <n v="0"/>
    <n v="0"/>
    <n v="14.276973281664301"/>
    <d v="1900-01-09T04:44:53"/>
    <n v="43471"/>
    <n v="0"/>
    <n v="0"/>
    <n v="0"/>
    <n v="581431.51697315834"/>
  </r>
  <r>
    <s v="STND-62029"/>
    <s v="Mckesson Corporation"/>
    <s v="Mckesson Corporation - 1995 Mckesson St - Aurora"/>
    <x v="1"/>
    <s v="Outdoor &amp; Garage Lighting"/>
    <x v="1"/>
    <n v="0"/>
    <n v="2892.77"/>
    <n v="0"/>
    <x v="0"/>
    <x v="0"/>
    <n v="10.1978380583316"/>
    <s v="Qty / 1,000"/>
    <m/>
    <s v="Private-Lighting"/>
    <x v="0"/>
    <n v="1"/>
    <n v="1"/>
    <s v="Lighting"/>
    <n v="0.99989942556735301"/>
    <n v="1.019640158801"/>
    <n v="2892.4790612984698"/>
    <n v="0"/>
    <n v="0.71"/>
    <n v="2053.6601335219102"/>
    <n v="0"/>
    <n v="4903"/>
    <n v="1"/>
    <n v="1"/>
    <n v="0"/>
    <n v="0"/>
    <n v="14.276973281664301"/>
    <d v="1900-01-09T04:44:53"/>
    <n v="43471"/>
    <n v="0"/>
    <n v="0"/>
    <n v="0"/>
    <n v="20942.893468508089"/>
  </r>
  <r>
    <s v="STND-62029"/>
    <s v="Mckesson Corporation"/>
    <s v="Mckesson Corporation - 1995 Mckesson St - Aurora"/>
    <x v="0"/>
    <s v="Indoor Lighting"/>
    <x v="8"/>
    <n v="0"/>
    <n v="912.10799999999995"/>
    <n v="0.14435000000000001"/>
    <x v="0"/>
    <x v="0"/>
    <n v="9.5383441434566993"/>
    <s v="Qty / 1,000"/>
    <m/>
    <s v="Private-Lighting"/>
    <x v="0"/>
    <n v="1"/>
    <n v="1"/>
    <s v="Lighting"/>
    <n v="0.99989942556735301"/>
    <n v="1.019640158801"/>
    <n v="912.016265255387"/>
    <n v="0.14718505692292499"/>
    <n v="0.71"/>
    <n v="647.53154833132498"/>
    <n v="0.10450139041527701"/>
    <n v="5242"/>
    <n v="1"/>
    <n v="1.22"/>
    <n v="1.0999999999999999E-2"/>
    <n v="0.68"/>
    <n v="13.3536818008394"/>
    <d v="1900-01-08T12:55:13"/>
    <n v="43471"/>
    <n v="0.17741689600159699"/>
    <n v="10.032178917809301"/>
    <n v="0"/>
    <n v="6176.3787517295423"/>
  </r>
  <r>
    <s v="STND-62029"/>
    <s v="Mckesson Corporation"/>
    <s v="Mckesson Corporation - 1995 Mckesson St - Aurora"/>
    <x v="7"/>
    <s v="Indoor Lighting"/>
    <x v="8"/>
    <n v="0"/>
    <n v="1515.9860000000001"/>
    <n v="0.77915299999999998"/>
    <x v="0"/>
    <x v="0"/>
    <n v="8"/>
    <s v="Qty / 1,000"/>
    <m/>
    <s v="Private-Lighting"/>
    <x v="0"/>
    <n v="1"/>
    <n v="1"/>
    <s v="Lighting"/>
    <n v="0.99989942556735301"/>
    <n v="1.019640158801"/>
    <n v="1515.8335305681501"/>
    <n v="0.79445568865027905"/>
    <n v="0.71"/>
    <n v="1076.24180670339"/>
    <n v="0.56406353894169803"/>
    <n v="5242"/>
    <n v="1"/>
    <n v="1.22"/>
    <n v="1.0999999999999999E-2"/>
    <n v="0.68"/>
    <n v="13.3536818008394"/>
    <d v="1900-01-08T12:55:13"/>
    <n v="43471"/>
    <n v="1.2286663913552101"/>
    <n v="16.674168836249599"/>
    <n v="0"/>
    <n v="8609.9344536271201"/>
  </r>
  <r>
    <s v="STND-62030"/>
    <s v="The Huntington National Bank"/>
    <s v="Huntington National Bank - 14701 S La Grange Rd - Orland Park"/>
    <x v="0"/>
    <s v="Indoor Lighting"/>
    <x v="2"/>
    <n v="0"/>
    <n v="13255.513000000001"/>
    <n v="2.8388909999999998"/>
    <x v="0"/>
    <x v="0"/>
    <n v="14.797277300976599"/>
    <s v="Qty / 1,000"/>
    <m/>
    <s v="Private-Lighting"/>
    <x v="0"/>
    <n v="3"/>
    <n v="1"/>
    <s v="Lighting"/>
    <n v="0.91633259480590001"/>
    <n v="1.30467645558681"/>
    <n v="12146.4586227733"/>
    <n v="3.7038342476772801"/>
    <n v="0.71"/>
    <n v="8623.9856221690698"/>
    <n v="2.62972231585087"/>
    <n v="3379"/>
    <n v="1.0900000000000001"/>
    <n v="1.36"/>
    <n v="2.1999999999999999E-2"/>
    <n v="0.57999999999999996"/>
    <n v="20.7161882213673"/>
    <d v="1900-01-13T19:08:05"/>
    <n v="43448"/>
    <n v="4.6955302328566004"/>
    <n v="245.15788045964501"/>
    <n v="0"/>
    <n v="127611.50669087093"/>
  </r>
  <r>
    <s v="STND-62030"/>
    <s v="The Huntington National Bank"/>
    <s v="Huntington National Bank - 14701 S La Grange Rd - Orland Park"/>
    <x v="0"/>
    <s v="Indoor Lighting"/>
    <x v="2"/>
    <n v="0"/>
    <n v="2025.711"/>
    <n v="0.43384"/>
    <x v="0"/>
    <x v="0"/>
    <n v="14.797277300976599"/>
    <s v="Qty / 1,000"/>
    <m/>
    <s v="Private-Lighting"/>
    <x v="0"/>
    <n v="3"/>
    <n v="1"/>
    <s v="Lighting"/>
    <n v="0.91633259480590001"/>
    <n v="1.30467645558681"/>
    <n v="1856.2250169568499"/>
    <n v="0.56602083349178001"/>
    <n v="0.71"/>
    <n v="1317.91976203937"/>
    <n v="0.40187479177916402"/>
    <n v="3379"/>
    <n v="1.0900000000000001"/>
    <n v="1.36"/>
    <n v="2.1999999999999999E-2"/>
    <n v="0.57999999999999996"/>
    <n v="20.7161882213673"/>
    <d v="1900-01-13T19:08:05"/>
    <n v="43448"/>
    <n v="0.71757205057274398"/>
    <n v="37.465092085367701"/>
    <n v="0"/>
    <n v="19501.624179333652"/>
  </r>
  <r>
    <s v="STND-62030"/>
    <s v="The Huntington National Bank"/>
    <s v="Huntington National Bank - 14701 S La Grange Rd - Orland Park"/>
    <x v="0"/>
    <s v="Indoor Lighting"/>
    <x v="2"/>
    <n v="0"/>
    <n v="699.79100000000005"/>
    <n v="0.14987200000000001"/>
    <x v="0"/>
    <x v="0"/>
    <n v="14.797277300976599"/>
    <s v="Qty / 1,000"/>
    <m/>
    <s v="Private-Lighting"/>
    <x v="0"/>
    <n v="3"/>
    <n v="1"/>
    <s v="Lighting"/>
    <n v="0.91633259480590001"/>
    <n v="1.30467645558681"/>
    <n v="641.24130285181502"/>
    <n v="0.19553446975170599"/>
    <n v="0.71"/>
    <n v="455.281325024789"/>
    <n v="0.138829473523711"/>
    <n v="3379"/>
    <n v="1.0900000000000001"/>
    <n v="1.36"/>
    <n v="2.1999999999999999E-2"/>
    <n v="0.57999999999999996"/>
    <n v="20.7161882213673"/>
    <d v="1900-01-13T19:08:05"/>
    <n v="43448"/>
    <n v="0.24788852656149299"/>
    <n v="12.942485011687999"/>
    <n v="0"/>
    <n v="6736.9240163478598"/>
  </r>
  <r>
    <s v="STND-62030"/>
    <s v="The Huntington National Bank"/>
    <s v="Huntington National Bank - 14701 S La Grange Rd - Orland Park"/>
    <x v="0"/>
    <s v="Indoor Lighting"/>
    <x v="2"/>
    <n v="0"/>
    <n v="3498.9549999999999"/>
    <n v="0.74936000000000003"/>
    <x v="0"/>
    <x v="0"/>
    <n v="14.797277300976599"/>
    <s v="Qty / 1,000"/>
    <m/>
    <s v="Private-Lighting"/>
    <x v="0"/>
    <n v="3"/>
    <n v="1"/>
    <s v="Lighting"/>
    <n v="0.91633259480590001"/>
    <n v="1.30467645558681"/>
    <n v="3206.20651425908"/>
    <n v="0.97767234875852904"/>
    <n v="0.71"/>
    <n v="2276.4066251239401"/>
    <n v="0.694147367618556"/>
    <n v="3379"/>
    <n v="1.0900000000000001"/>
    <n v="1.36"/>
    <n v="2.1999999999999999E-2"/>
    <n v="0.57999999999999996"/>
    <n v="20.7161882213673"/>
    <d v="1900-01-13T19:08:05"/>
    <n v="43448"/>
    <n v="1.2394426328074699"/>
    <n v="64.712425058440104"/>
    <n v="0"/>
    <n v="33684.620081739224"/>
  </r>
  <r>
    <s v="STND-62030"/>
    <s v="The Huntington National Bank"/>
    <s v="Huntington National Bank - 14701 S La Grange Rd - Orland Park"/>
    <x v="0"/>
    <s v="Indoor Lighting"/>
    <x v="2"/>
    <n v="0"/>
    <n v="2729.1849999999999"/>
    <n v="0.58450100000000005"/>
    <x v="0"/>
    <x v="0"/>
    <n v="14.797277300976599"/>
    <s v="Qty / 1,000"/>
    <m/>
    <s v="Private-Lighting"/>
    <x v="0"/>
    <n v="3"/>
    <n v="1"/>
    <s v="Lighting"/>
    <n v="0.91633259480590001"/>
    <n v="1.30467645558681"/>
    <n v="2500.8411727553398"/>
    <n v="0.76258469296694398"/>
    <n v="0.71"/>
    <n v="1775.5972326562901"/>
    <n v="0.54143513200653004"/>
    <n v="3379"/>
    <n v="1.0900000000000001"/>
    <n v="1.36"/>
    <n v="2.1999999999999999E-2"/>
    <n v="0.57999999999999996"/>
    <n v="20.7161882213673"/>
    <d v="1900-01-13T19:08:05"/>
    <n v="43448"/>
    <n v="0.96676558439014204"/>
    <n v="50.475693395061903"/>
    <n v="0"/>
    <n v="26274.004626461789"/>
  </r>
  <r>
    <s v="STND-62030"/>
    <s v="The Huntington National Bank"/>
    <s v="Huntington National Bank - 14701 S La Grange Rd - Orland Park"/>
    <x v="1"/>
    <s v="Outdoor &amp; Garage Lighting"/>
    <x v="1"/>
    <n v="0"/>
    <n v="14669.776"/>
    <n v="0"/>
    <x v="0"/>
    <x v="0"/>
    <n v="10.1978380583316"/>
    <s v="Qty / 1,000"/>
    <m/>
    <s v="Private-Lighting"/>
    <x v="0"/>
    <n v="3"/>
    <n v="1"/>
    <s v="Lighting"/>
    <n v="0.91633259480590001"/>
    <n v="1.30467645558681"/>
    <n v="13442.393907301301"/>
    <n v="0"/>
    <n v="0.71"/>
    <n v="9544.0996741839299"/>
    <n v="0"/>
    <n v="4903"/>
    <n v="1"/>
    <n v="1"/>
    <n v="0"/>
    <n v="0"/>
    <n v="14.276973281664301"/>
    <d v="1900-01-09T04:44:53"/>
    <n v="43448"/>
    <n v="0"/>
    <n v="0"/>
    <n v="0"/>
    <n v="97329.18288990311"/>
  </r>
  <r>
    <s v="STND-62030"/>
    <s v="The Huntington National Bank"/>
    <s v="Huntington National Bank - 14701 S La Grange Rd - Orland Park"/>
    <x v="1"/>
    <s v="Outdoor &amp; Garage Lighting"/>
    <x v="1"/>
    <n v="0"/>
    <n v="3824.34"/>
    <n v="0"/>
    <x v="0"/>
    <x v="0"/>
    <n v="10.1978380583316"/>
    <s v="Qty / 1,000"/>
    <m/>
    <s v="Private-Lighting"/>
    <x v="0"/>
    <n v="3"/>
    <n v="1"/>
    <s v="Lighting"/>
    <n v="0.91633259480590001"/>
    <n v="1.30467645558681"/>
    <n v="3504.36739562"/>
    <n v="0"/>
    <n v="0.71"/>
    <n v="2488.1008508902"/>
    <n v="0"/>
    <n v="4903"/>
    <n v="1"/>
    <n v="1"/>
    <n v="0"/>
    <n v="0"/>
    <n v="14.276973281664301"/>
    <d v="1900-01-09T04:44:53"/>
    <n v="43448"/>
    <n v="0"/>
    <n v="0"/>
    <n v="0"/>
    <n v="25373.249550175318"/>
  </r>
  <r>
    <s v="STND-62030"/>
    <s v="The Huntington National Bank"/>
    <s v="Huntington National Bank - 14701 S La Grange Rd - Orland Park"/>
    <x v="1"/>
    <s v="Outdoor &amp; Garage Lighting"/>
    <x v="1"/>
    <n v="0"/>
    <n v="8972.49"/>
    <n v="0"/>
    <x v="0"/>
    <x v="0"/>
    <n v="10.1978380583316"/>
    <s v="Qty / 1,000"/>
    <m/>
    <s v="Private-Lighting"/>
    <x v="0"/>
    <n v="3"/>
    <n v="1"/>
    <s v="Lighting"/>
    <n v="0.91633259480590001"/>
    <n v="1.30467645558681"/>
    <n v="8221.7850435699893"/>
    <n v="0"/>
    <n v="0.71"/>
    <n v="5837.4673809346896"/>
    <n v="0"/>
    <n v="4903"/>
    <n v="1"/>
    <n v="1"/>
    <n v="0"/>
    <n v="0"/>
    <n v="14.276973281664301"/>
    <d v="1900-01-09T04:44:53"/>
    <n v="43448"/>
    <n v="0"/>
    <n v="0"/>
    <n v="0"/>
    <n v="59529.547021565064"/>
  </r>
  <r>
    <s v="STND-62031"/>
    <s v="DeLong Ford, Inc."/>
    <s v="DeLong Ford Inc - 212 E Delaware St - Dwight"/>
    <x v="58"/>
    <s v="Outdoor Advanced Lighting"/>
    <x v="0"/>
    <n v="0"/>
    <n v="4118.1000000000004"/>
    <n v="0"/>
    <x v="0"/>
    <x v="0"/>
    <n v="15"/>
    <s v="Qty / 1,000"/>
    <m/>
    <s v="Private-Lighting"/>
    <x v="0"/>
    <n v="3"/>
    <n v="1"/>
    <s v="Lighting"/>
    <n v="0.91633259480590001"/>
    <n v="1.30467645558681"/>
    <n v="3773.5492586701798"/>
    <n v="0"/>
    <n v="0.71"/>
    <n v="2679.21997365583"/>
    <n v="0"/>
    <n v="5478"/>
    <n v="1.1200000000000001"/>
    <n v="1.31"/>
    <n v="2.1999999999999999E-2"/>
    <n v="0.95"/>
    <n v="12.7783862723622"/>
    <d v="1900-01-08T03:03:29"/>
    <n v="43432"/>
    <n v="0"/>
    <n v="74.123289009592696"/>
    <n v="0"/>
    <n v="40188.299604837448"/>
  </r>
  <r>
    <s v="STND-62032"/>
    <s v="The Huntington National Bank"/>
    <s v="Huntington National Bank - 501 W North Ave - Melrose Park"/>
    <x v="0"/>
    <s v="Indoor Lighting"/>
    <x v="2"/>
    <n v="0"/>
    <n v="13848.494000000001"/>
    <n v="2.9658880000000001"/>
    <x v="0"/>
    <x v="0"/>
    <n v="14.797277300976599"/>
    <s v="Qty / 1,000"/>
    <m/>
    <s v="Private-Lighting"/>
    <x v="0"/>
    <n v="3"/>
    <n v="1"/>
    <s v="Lighting"/>
    <n v="0.91633259480590001"/>
    <n v="1.30467645558681"/>
    <n v="12689.8264411739"/>
    <n v="3.8695242435074402"/>
    <n v="0.71"/>
    <n v="9009.7767732334905"/>
    <n v="2.7473622128902799"/>
    <n v="3379"/>
    <n v="1.0900000000000001"/>
    <n v="1.36"/>
    <n v="2.1999999999999999E-2"/>
    <n v="0.57999999999999996"/>
    <n v="20.7161882213673"/>
    <d v="1900-01-13T19:08:05"/>
    <n v="43469"/>
    <n v="4.9055834730063896"/>
    <n v="256.124937344795"/>
    <n v="0"/>
    <n v="133320.16533343412"/>
  </r>
  <r>
    <s v="STND-62032"/>
    <s v="The Huntington National Bank"/>
    <s v="Huntington National Bank - 501 W North Ave - Melrose Park"/>
    <x v="0"/>
    <s v="Indoor Lighting"/>
    <x v="2"/>
    <n v="0"/>
    <n v="1591.104"/>
    <n v="0.34076200000000001"/>
    <x v="0"/>
    <x v="0"/>
    <n v="14.797277300976599"/>
    <s v="Qty / 1,000"/>
    <m/>
    <s v="Private-Lighting"/>
    <x v="0"/>
    <n v="3"/>
    <n v="1"/>
    <s v="Lighting"/>
    <n v="0.91633259480590001"/>
    <n v="1.30467645558681"/>
    <n v="1457.98045692605"/>
    <n v="0.44458415835867099"/>
    <n v="0.71"/>
    <n v="1035.16612441749"/>
    <n v="0.31565475243465702"/>
    <n v="3379"/>
    <n v="1.0900000000000001"/>
    <n v="1.36"/>
    <n v="2.1999999999999999E-2"/>
    <n v="0.57999999999999996"/>
    <n v="20.7161882213673"/>
    <d v="1900-01-13T19:08:05"/>
    <n v="43469"/>
    <n v="0.56362089041413699"/>
    <n v="29.427128488415601"/>
    <n v="0"/>
    <n v="15317.640195582842"/>
  </r>
  <r>
    <s v="STND-62032"/>
    <s v="The Huntington National Bank"/>
    <s v="Huntington National Bank - 501 W North Ave - Melrose Park"/>
    <x v="0"/>
    <s v="Indoor Lighting"/>
    <x v="2"/>
    <n v="0"/>
    <n v="441.97300000000001"/>
    <n v="9.4656000000000004E-2"/>
    <x v="0"/>
    <x v="0"/>
    <n v="14.797277300976599"/>
    <s v="Qty / 1,000"/>
    <m/>
    <s v="Private-Lighting"/>
    <x v="0"/>
    <n v="3"/>
    <n v="1"/>
    <s v="Lighting"/>
    <n v="0.91633259480590001"/>
    <n v="1.30467645558681"/>
    <n v="404.99426592414801"/>
    <n v="0.123495454580025"/>
    <n v="0.71"/>
    <n v="287.54592880614501"/>
    <n v="8.7681772751817599E-2"/>
    <n v="3379"/>
    <n v="1.0900000000000001"/>
    <n v="1.36"/>
    <n v="2.1999999999999999E-2"/>
    <n v="0.57999999999999996"/>
    <n v="20.7161882213673"/>
    <d v="1900-01-13T19:08:05"/>
    <n v="43469"/>
    <n v="0.156561174670417"/>
    <n v="8.17419619296445"/>
    <n v="0"/>
    <n v="4254.896845311403"/>
  </r>
  <r>
    <s v="STND-62032"/>
    <s v="The Huntington National Bank"/>
    <s v="Huntington National Bank - 501 W North Ave - Melrose Park"/>
    <x v="0"/>
    <s v="Indoor Lighting"/>
    <x v="2"/>
    <n v="0"/>
    <n v="1620.568"/>
    <n v="0.34707199999999999"/>
    <x v="0"/>
    <x v="0"/>
    <n v="14.797277300976599"/>
    <s v="Qty / 1,000"/>
    <m/>
    <s v="Private-Lighting"/>
    <x v="0"/>
    <n v="3"/>
    <n v="1"/>
    <s v="Lighting"/>
    <n v="0.91633259480590001"/>
    <n v="1.30467645558681"/>
    <n v="1484.9792804994099"/>
    <n v="0.45281666679342403"/>
    <n v="0.71"/>
    <n v="1054.3352891545801"/>
    <n v="0.32149983342333099"/>
    <n v="3379"/>
    <n v="1.0900000000000001"/>
    <n v="1.36"/>
    <n v="2.1999999999999999E-2"/>
    <n v="0.57999999999999996"/>
    <n v="20.7161882213673"/>
    <d v="1900-01-13T19:08:05"/>
    <n v="43469"/>
    <n v="0.57405764045819496"/>
    <n v="29.972058872465102"/>
    <n v="0"/>
    <n v="15601.291641825668"/>
  </r>
  <r>
    <s v="STND-62032"/>
    <s v="The Huntington National Bank"/>
    <s v="Huntington National Bank - 501 W North Ave - Melrose Park"/>
    <x v="7"/>
    <s v="Indoor Lighting"/>
    <x v="2"/>
    <n v="0"/>
    <n v="41.545000000000002"/>
    <n v="2.7486E-2"/>
    <x v="0"/>
    <x v="0"/>
    <n v="8"/>
    <s v="Qty / 1,000"/>
    <m/>
    <s v="Private-Lighting"/>
    <x v="0"/>
    <n v="3"/>
    <n v="1"/>
    <s v="Lighting"/>
    <n v="0.91633259480590001"/>
    <n v="1.30467645558681"/>
    <n v="38.069037651211097"/>
    <n v="3.5860337058259001E-2"/>
    <n v="0.71"/>
    <n v="27.029016732359899"/>
    <n v="2.5460839311363899E-2"/>
    <n v="3379"/>
    <n v="1.0900000000000001"/>
    <n v="1.36"/>
    <n v="2.1999999999999999E-2"/>
    <n v="0.57999999999999996"/>
    <n v="20.7161882213673"/>
    <d v="1900-01-13T19:08:05"/>
    <n v="43469"/>
    <n v="6.1320685804136403E-2"/>
    <n v="0.76836589754738005"/>
    <n v="0"/>
    <n v="216.23213385887919"/>
  </r>
  <r>
    <s v="STND-62032"/>
    <s v="The Huntington National Bank"/>
    <s v="Huntington National Bank - 501 W North Ave - Melrose Park"/>
    <x v="1"/>
    <s v="Outdoor &amp; Garage Lighting"/>
    <x v="1"/>
    <n v="0"/>
    <n v="24588.544999999998"/>
    <n v="0"/>
    <x v="0"/>
    <x v="0"/>
    <n v="10.1978380583316"/>
    <s v="Qty / 1,000"/>
    <m/>
    <s v="Private-Lighting"/>
    <x v="0"/>
    <n v="3"/>
    <n v="1"/>
    <s v="Lighting"/>
    <n v="0.91633259480590001"/>
    <n v="1.30467645558681"/>
    <n v="22531.285242351601"/>
    <n v="0"/>
    <n v="0.71"/>
    <n v="15997.2125220697"/>
    <n v="0"/>
    <n v="4903"/>
    <n v="1"/>
    <n v="1"/>
    <n v="0"/>
    <n v="0"/>
    <n v="14.276973281664301"/>
    <d v="1900-01-09T04:44:53"/>
    <n v="43469"/>
    <n v="0"/>
    <n v="0"/>
    <n v="0"/>
    <n v="163136.98268478122"/>
  </r>
  <r>
    <s v="STND-62032"/>
    <s v="The Huntington National Bank"/>
    <s v="Huntington National Bank - 501 W North Ave - Melrose Park"/>
    <x v="1"/>
    <s v="Outdoor &amp; Garage Lighting"/>
    <x v="1"/>
    <n v="0"/>
    <n v="2230.8649999999998"/>
    <n v="0"/>
    <x v="0"/>
    <x v="0"/>
    <n v="10.1978380583316"/>
    <s v="Qty / 1,000"/>
    <m/>
    <s v="Private-Lighting"/>
    <x v="0"/>
    <n v="3"/>
    <n v="1"/>
    <s v="Lighting"/>
    <n v="0.91633259480590001"/>
    <n v="1.30467645558681"/>
    <n v="2044.2143141116601"/>
    <n v="0"/>
    <n v="0.71"/>
    <n v="1451.3921630192799"/>
    <n v="0"/>
    <n v="4903"/>
    <n v="1"/>
    <n v="1"/>
    <n v="0"/>
    <n v="0"/>
    <n v="14.276973281664301"/>
    <d v="1900-01-09T04:44:53"/>
    <n v="43469"/>
    <n v="0"/>
    <n v="0"/>
    <n v="0"/>
    <n v="14801.062237602235"/>
  </r>
  <r>
    <s v="STND-62032"/>
    <s v="The Huntington National Bank"/>
    <s v="Huntington National Bank - 501 W North Ave - Melrose Park"/>
    <x v="1"/>
    <s v="Outdoor &amp; Garage Lighting"/>
    <x v="1"/>
    <n v="0"/>
    <n v="4535.2749999999996"/>
    <n v="0"/>
    <x v="0"/>
    <x v="0"/>
    <n v="10.1978380583316"/>
    <s v="Qty / 1,000"/>
    <m/>
    <s v="Private-Lighting"/>
    <x v="0"/>
    <n v="3"/>
    <n v="1"/>
    <s v="Lighting"/>
    <n v="0.91633259480590001"/>
    <n v="1.30467645558681"/>
    <n v="4155.8203089083299"/>
    <n v="0"/>
    <n v="0.71"/>
    <n v="2950.6324193249102"/>
    <n v="0"/>
    <n v="4903"/>
    <n v="1"/>
    <n v="1"/>
    <n v="0"/>
    <n v="0"/>
    <n v="14.276973281664301"/>
    <d v="1900-01-09T04:44:53"/>
    <n v="43469"/>
    <n v="0"/>
    <n v="0"/>
    <n v="0"/>
    <n v="30090.071581938613"/>
  </r>
  <r>
    <s v="STND-62033"/>
    <s v="CVS Health Corporation"/>
    <s v="CVS Pharmacy - Store Number 04778 - 101 Asbury Ave - Evanston"/>
    <x v="1"/>
    <s v="Outdoor &amp; Garage Lighting"/>
    <x v="1"/>
    <n v="0"/>
    <n v="2667.232"/>
    <n v="0"/>
    <x v="0"/>
    <x v="0"/>
    <n v="10.1978380583316"/>
    <s v="Qty / 1,000"/>
    <m/>
    <s v="Private-Lighting"/>
    <x v="0"/>
    <n v="3"/>
    <n v="1"/>
    <s v="Lighting"/>
    <n v="0.91633259480590001"/>
    <n v="1.30467645558681"/>
    <n v="2444.07161950933"/>
    <n v="0"/>
    <n v="0.71"/>
    <n v="1735.2908498516199"/>
    <n v="0"/>
    <n v="4903"/>
    <n v="1"/>
    <n v="1"/>
    <n v="0"/>
    <n v="0"/>
    <n v="14.276973281664301"/>
    <d v="1900-01-09T04:44:53"/>
    <n v="43448"/>
    <n v="0"/>
    <n v="0"/>
    <n v="0"/>
    <n v="17696.215070891434"/>
  </r>
  <r>
    <s v="STND-62033"/>
    <s v="CVS Health Corporation"/>
    <s v="CVS Pharmacy - Store Number 04778 - 101 Asbury Ave - Evanston"/>
    <x v="1"/>
    <s v="Outdoor &amp; Garage Lighting"/>
    <x v="1"/>
    <n v="0"/>
    <n v="9796.1939999999995"/>
    <n v="0"/>
    <x v="0"/>
    <x v="0"/>
    <n v="10.1978380583316"/>
    <s v="Qty / 1,000"/>
    <m/>
    <s v="Private-Lighting"/>
    <x v="0"/>
    <n v="3"/>
    <n v="1"/>
    <s v="Lighting"/>
    <n v="0.91633259480590001"/>
    <n v="1.30467645558681"/>
    <n v="8976.5718672419898"/>
    <n v="0"/>
    <n v="0.71"/>
    <n v="6373.3660257418096"/>
    <n v="0"/>
    <n v="4903"/>
    <n v="1"/>
    <n v="1"/>
    <n v="0"/>
    <n v="0"/>
    <n v="14.276973281664301"/>
    <d v="1900-01-09T04:44:53"/>
    <n v="43448"/>
    <n v="0"/>
    <n v="0"/>
    <n v="0"/>
    <n v="64994.554616987443"/>
  </r>
  <r>
    <s v="STND-62033"/>
    <s v="CVS Health Corporation"/>
    <s v="CVS Pharmacy - Store Number 04778 - 101 Asbury Ave - Evanston"/>
    <x v="1"/>
    <s v="Outdoor &amp; Garage Lighting"/>
    <x v="1"/>
    <n v="0"/>
    <n v="573.65099999999995"/>
    <n v="0"/>
    <x v="0"/>
    <x v="0"/>
    <n v="10.1978380583316"/>
    <s v="Qty / 1,000"/>
    <m/>
    <s v="Private-Lighting"/>
    <x v="0"/>
    <n v="3"/>
    <n v="1"/>
    <s v="Lighting"/>
    <n v="0.91633259480590001"/>
    <n v="1.30467645558681"/>
    <n v="525.65510934299903"/>
    <n v="0"/>
    <n v="0.71"/>
    <n v="373.21512763352899"/>
    <n v="0"/>
    <n v="4903"/>
    <n v="1"/>
    <n v="1"/>
    <n v="0"/>
    <n v="0"/>
    <n v="14.276973281664301"/>
    <d v="1900-01-09T04:44:53"/>
    <n v="43448"/>
    <n v="0"/>
    <n v="0"/>
    <n v="0"/>
    <n v="3805.9874325262876"/>
  </r>
  <r>
    <s v="STND-62034"/>
    <s v="New Albertson's Inc"/>
    <s v="New Albertson's Inc - 2485 Howard St - Evanston"/>
    <x v="3"/>
    <s v="Refrigeration"/>
    <x v="5"/>
    <n v="0"/>
    <n v="19064.43"/>
    <n v="2.2686999999999999"/>
    <x v="2"/>
    <x v="0"/>
    <n v="8.6177180282661094"/>
    <s v="ΔkWpeak / CF"/>
    <n v="0.69"/>
    <s v="Private-Lighting"/>
    <x v="0"/>
    <n v="3"/>
    <n v="1"/>
    <s v="Non-Lighting"/>
    <n v="0.91633259480590001"/>
    <n v="1.30467645558681"/>
    <n v="17469.3586103954"/>
    <n v="2.9599194747897899"/>
    <n v="0.7"/>
    <n v="12228.551027276801"/>
    <n v="2.0719436323528502"/>
    <n v="4661"/>
    <n v="1.07"/>
    <n v="1.24"/>
    <n v="2.9000000000000001E-2"/>
    <n v="0.745"/>
    <n v="15.018236429950701"/>
    <d v="1900-01-09T17:27:20"/>
    <n v="43443"/>
    <n v="4.2897383692605597"/>
    <n v="0"/>
    <n v="0"/>
    <n v="105382.20464733534"/>
  </r>
  <r>
    <s v="STND-62034"/>
    <s v="New Albertson's Inc"/>
    <s v="New Albertson's Inc - 2485 Howard St - Evanston"/>
    <x v="3"/>
    <s v="Refrigeration"/>
    <x v="5"/>
    <n v="0"/>
    <n v="58803.56"/>
    <n v="6.9979199999999997"/>
    <x v="2"/>
    <x v="0"/>
    <n v="8.6177180282661094"/>
    <s v="ΔkWpeak / CF"/>
    <n v="0.69"/>
    <s v="Private-Lighting"/>
    <x v="0"/>
    <n v="3"/>
    <n v="1"/>
    <s v="Non-Lighting"/>
    <n v="0.91633259480590001"/>
    <n v="1.30467645558681"/>
    <n v="53883.618718624399"/>
    <n v="9.1300214620800304"/>
    <n v="0.7"/>
    <n v="37718.533103037102"/>
    <n v="6.3910150234560197"/>
    <n v="4661"/>
    <n v="1.07"/>
    <n v="1.24"/>
    <n v="2.9000000000000001E-2"/>
    <n v="0.745"/>
    <n v="15.018236429950701"/>
    <d v="1900-01-09T17:27:20"/>
    <n v="43443"/>
    <n v="13.231915162434801"/>
    <n v="0"/>
    <n v="0"/>
    <n v="325047.68272179487"/>
  </r>
  <r>
    <s v="STND-62034"/>
    <s v="New Albertson's Inc"/>
    <s v="New Albertson's Inc - 2485 Howard St - Evanston"/>
    <x v="62"/>
    <s v="Indoor Lighting"/>
    <x v="5"/>
    <n v="0"/>
    <n v="210392.97200000001"/>
    <n v="39.232979999999998"/>
    <x v="0"/>
    <x v="0"/>
    <n v="10.727311735679001"/>
    <s v="Qty / 1,000"/>
    <m/>
    <s v="Private-Lighting"/>
    <x v="0"/>
    <n v="3"/>
    <n v="1"/>
    <s v="Lighting"/>
    <n v="0.91633259480590001"/>
    <n v="1.30467645558681"/>
    <n v="192789.93796168501"/>
    <n v="51.1863452885081"/>
    <n v="0.71"/>
    <n v="136880.855952796"/>
    <n v="36.342305154840702"/>
    <n v="4661"/>
    <n v="1.07"/>
    <n v="1.24"/>
    <n v="2.9000000000000001E-2"/>
    <n v="0.745"/>
    <n v="15.018236429950701"/>
    <d v="1900-01-09T17:27:20"/>
    <n v="43443"/>
    <n v="55.408470760454698"/>
    <n v="5225.1478512980102"/>
    <n v="0"/>
    <n v="1468363.6124522153"/>
  </r>
  <r>
    <s v="STND-62034"/>
    <s v="New Albertson's Inc"/>
    <s v="New Albertson's Inc - 2485 Howard St - Evanston"/>
    <x v="62"/>
    <s v="Indoor Lighting"/>
    <x v="5"/>
    <n v="0"/>
    <n v="32915.982000000004"/>
    <n v="6.1379999999999999"/>
    <x v="0"/>
    <x v="0"/>
    <n v="10.727311735679001"/>
    <s v="Qty / 1,000"/>
    <m/>
    <s v="Private-Lighting"/>
    <x v="0"/>
    <n v="3"/>
    <n v="1"/>
    <s v="Lighting"/>
    <n v="0.91633259480590001"/>
    <n v="1.30467645558681"/>
    <n v="30161.987196644299"/>
    <n v="8.0081040843918192"/>
    <n v="0.71"/>
    <n v="21415.010909617398"/>
    <n v="5.6857538999181898"/>
    <n v="4661"/>
    <n v="1.07"/>
    <n v="1.24"/>
    <n v="2.9000000000000001E-2"/>
    <n v="0.745"/>
    <n v="15.018236429950701"/>
    <d v="1900-01-09T17:27:20"/>
    <n v="43443"/>
    <n v="8.6686556445029392"/>
    <n v="817.47441934830294"/>
    <n v="0"/>
    <n v="229725.49785043256"/>
  </r>
  <r>
    <s v="STND-62034"/>
    <s v="New Albertson's Inc"/>
    <s v="New Albertson's Inc - 2485 Howard St - Evanston"/>
    <x v="62"/>
    <s v="Indoor Lighting"/>
    <x v="5"/>
    <n v="0"/>
    <n v="66325.703999999998"/>
    <n v="12.368069999999999"/>
    <x v="0"/>
    <x v="0"/>
    <n v="10.727311735679001"/>
    <s v="Qty / 1,000"/>
    <m/>
    <s v="Private-Lighting"/>
    <x v="0"/>
    <n v="3"/>
    <n v="1"/>
    <s v="Lighting"/>
    <n v="0.91633259480590001"/>
    <n v="1.30467645558681"/>
    <n v="60776.404448647998"/>
    <n v="16.1363297300495"/>
    <n v="0.71"/>
    <n v="43151.2471585401"/>
    <n v="11.456794108335201"/>
    <n v="4661"/>
    <n v="1.07"/>
    <n v="1.24"/>
    <n v="2.9000000000000001E-2"/>
    <n v="0.745"/>
    <n v="15.018236429950701"/>
    <d v="1900-01-09T17:27:20"/>
    <n v="43443"/>
    <n v="17.4673411236734"/>
    <n v="1647.2109616923301"/>
    <n v="0"/>
    <n v="462896.88005299232"/>
  </r>
  <r>
    <s v="STND-62034"/>
    <s v="New Albertson's Inc"/>
    <s v="New Albertson's Inc - 2485 Howard St - Evanston"/>
    <x v="62"/>
    <s v="Indoor Lighting"/>
    <x v="5"/>
    <n v="0"/>
    <n v="2393.89"/>
    <n v="0.44640000000000002"/>
    <x v="0"/>
    <x v="0"/>
    <n v="10.727311735679001"/>
    <s v="Qty / 1,000"/>
    <m/>
    <s v="Private-Lighting"/>
    <x v="0"/>
    <n v="3"/>
    <n v="1"/>
    <s v="Lighting"/>
    <n v="0.91633259480590001"/>
    <n v="1.30467645558681"/>
    <n v="2193.5994353799001"/>
    <n v="0.58240756977395003"/>
    <n v="0.71"/>
    <n v="1557.4555991197301"/>
    <n v="0.41350937453950498"/>
    <n v="4661"/>
    <n v="1.07"/>
    <n v="1.24"/>
    <n v="2.9000000000000001E-2"/>
    <n v="0.745"/>
    <n v="15.018236429950701"/>
    <d v="1900-01-09T17:27:20"/>
    <n v="43443"/>
    <n v="0.63044768323657796"/>
    <n v="59.452694977585899"/>
    <n v="0"/>
    <n v="16707.31172623605"/>
  </r>
  <r>
    <s v="STND-62034"/>
    <s v="New Albertson's Inc"/>
    <s v="New Albertson's Inc - 2485 Howard St - Evanston"/>
    <x v="62"/>
    <s v="Indoor Lighting"/>
    <x v="5"/>
    <n v="0"/>
    <n v="339.13400000000001"/>
    <n v="6.3240000000000005E-2"/>
    <x v="0"/>
    <x v="0"/>
    <n v="10.727311735679001"/>
    <s v="Qty / 1,000"/>
    <m/>
    <s v="Private-Lighting"/>
    <x v="0"/>
    <n v="3"/>
    <n v="1"/>
    <s v="Lighting"/>
    <n v="0.91633259480590001"/>
    <n v="1.30467645558681"/>
    <n v="310.75953820690398"/>
    <n v="8.2507739051309606E-2"/>
    <n v="0.71"/>
    <n v="220.639272126902"/>
    <n v="5.8580494726429802E-2"/>
    <n v="4661"/>
    <n v="1.07"/>
    <n v="1.24"/>
    <n v="2.9000000000000001E-2"/>
    <n v="0.745"/>
    <n v="15.018236429950701"/>
    <d v="1900-01-09T17:27:20"/>
    <n v="43443"/>
    <n v="8.9313421791848494E-2"/>
    <n v="8.4224547738319799"/>
    <n v="0"/>
    <n v="2366.8662532385883"/>
  </r>
  <r>
    <s v="STND-62034"/>
    <s v="New Albertson's Inc"/>
    <s v="New Albertson's Inc - 2485 Howard St - Evanston"/>
    <x v="62"/>
    <s v="Indoor Lighting"/>
    <x v="5"/>
    <n v="0"/>
    <n v="239.38900000000001"/>
    <n v="4.4639999999999999E-2"/>
    <x v="0"/>
    <x v="0"/>
    <n v="10.727311735679001"/>
    <s v="Qty / 1,000"/>
    <m/>
    <s v="Private-Lighting"/>
    <x v="0"/>
    <n v="3"/>
    <n v="1"/>
    <s v="Lighting"/>
    <n v="0.91633259480590001"/>
    <n v="1.30467645558681"/>
    <n v="219.35994353799001"/>
    <n v="5.8240756977395003E-2"/>
    <n v="0.71"/>
    <n v="155.745559911973"/>
    <n v="4.13509374539505E-2"/>
    <n v="4661"/>
    <n v="1.07"/>
    <n v="1.24"/>
    <n v="2.9000000000000001E-2"/>
    <n v="0.745"/>
    <n v="15.018236429950701"/>
    <d v="1900-01-09T17:27:20"/>
    <n v="43443"/>
    <n v="6.3044768323657796E-2"/>
    <n v="5.9452694977585896"/>
    <n v="0"/>
    <n v="1670.7311726236048"/>
  </r>
  <r>
    <s v="STND-62034"/>
    <s v="New Albertson's Inc"/>
    <s v="New Albertson's Inc - 2485 Howard St - Evanston"/>
    <x v="62"/>
    <s v="Indoor Lighting"/>
    <x v="5"/>
    <n v="0"/>
    <n v="174.554"/>
    <n v="3.2550000000000003E-2"/>
    <x v="0"/>
    <x v="0"/>
    <n v="10.727311735679001"/>
    <s v="Qty / 1,000"/>
    <m/>
    <s v="Private-Lighting"/>
    <x v="0"/>
    <n v="3"/>
    <n v="1"/>
    <s v="Lighting"/>
    <n v="0.91633259480590001"/>
    <n v="1.30467645558681"/>
    <n v="159.949519753749"/>
    <n v="4.24672186293506E-2"/>
    <n v="0.71"/>
    <n v="113.564159025162"/>
    <n v="3.0151725226838899E-2"/>
    <n v="4661"/>
    <n v="1.07"/>
    <n v="1.24"/>
    <n v="2.9000000000000001E-2"/>
    <n v="0.745"/>
    <n v="15.018236429950701"/>
    <d v="1900-01-09T17:27:20"/>
    <n v="43443"/>
    <n v="4.59701435693338E-2"/>
    <n v="4.3350804419240401"/>
    <n v="0"/>
    <n v="1218.2381358631367"/>
  </r>
  <r>
    <s v="STND-62035"/>
    <s v="CVS Health Corporation"/>
    <s v="CVS Pharmacy #03163 - 345 Madison St - Oak Park"/>
    <x v="1"/>
    <s v="Outdoor &amp; Garage Lighting"/>
    <x v="1"/>
    <n v="0"/>
    <n v="6197.3919999999998"/>
    <n v="0"/>
    <x v="0"/>
    <x v="0"/>
    <n v="10.1978380583316"/>
    <s v="Qty / 1,000"/>
    <m/>
    <s v="Private-Lighting"/>
    <x v="0"/>
    <n v="3"/>
    <n v="1"/>
    <s v="Lighting"/>
    <n v="0.91633259480590001"/>
    <n v="1.30467645558681"/>
    <n v="5678.8722923893201"/>
    <n v="0"/>
    <n v="0.71"/>
    <n v="4031.9993275964198"/>
    <n v="0"/>
    <n v="4903"/>
    <n v="1"/>
    <n v="1"/>
    <n v="0"/>
    <n v="0"/>
    <n v="14.276973281664301"/>
    <d v="1900-01-09T04:44:53"/>
    <n v="43442"/>
    <n v="0"/>
    <n v="0"/>
    <n v="0"/>
    <n v="41117.676194130188"/>
  </r>
  <r>
    <s v="STND-62035"/>
    <s v="CVS Health Corporation"/>
    <s v="CVS Pharmacy #03163 - 345 Madison St - Oak Park"/>
    <x v="1"/>
    <s v="Outdoor &amp; Garage Lighting"/>
    <x v="1"/>
    <n v="0"/>
    <n v="8707.7279999999992"/>
    <n v="0"/>
    <x v="0"/>
    <x v="0"/>
    <n v="10.1978380583316"/>
    <s v="Qty / 1,000"/>
    <m/>
    <s v="Private-Lighting"/>
    <x v="0"/>
    <n v="3"/>
    <n v="1"/>
    <s v="Lighting"/>
    <n v="0.91633259480590001"/>
    <n v="1.30467645558681"/>
    <n v="7979.1749931039903"/>
    <n v="0"/>
    <n v="0.71"/>
    <n v="5665.2142451038299"/>
    <n v="0"/>
    <n v="4903"/>
    <n v="1"/>
    <n v="1"/>
    <n v="0"/>
    <n v="0"/>
    <n v="14.276973281664301"/>
    <d v="1900-01-09T04:44:53"/>
    <n v="43442"/>
    <n v="0"/>
    <n v="0"/>
    <n v="0"/>
    <n v="57772.937437322158"/>
  </r>
  <r>
    <s v="STND-62035"/>
    <s v="CVS Health Corporation"/>
    <s v="CVS Pharmacy #03163 - 345 Madison St - Oak Park"/>
    <x v="1"/>
    <s v="Outdoor &amp; Garage Lighting"/>
    <x v="1"/>
    <n v="0"/>
    <n v="862.928"/>
    <n v="0"/>
    <x v="0"/>
    <x v="0"/>
    <n v="10.1978380583316"/>
    <s v="Qty / 1,000"/>
    <m/>
    <s v="Private-Lighting"/>
    <x v="0"/>
    <n v="3"/>
    <n v="1"/>
    <s v="Lighting"/>
    <n v="0.91633259480590001"/>
    <n v="1.30467645558681"/>
    <n v="790.72905337066504"/>
    <n v="0"/>
    <n v="0.71"/>
    <n v="561.41762789317204"/>
    <n v="0"/>
    <n v="4903"/>
    <n v="1"/>
    <n v="1"/>
    <n v="0"/>
    <n v="0"/>
    <n v="14.276973281664301"/>
    <d v="1900-01-09T04:44:53"/>
    <n v="43442"/>
    <n v="0"/>
    <n v="0"/>
    <n v="0"/>
    <n v="5725.2460523472382"/>
  </r>
  <r>
    <s v="STND-62035"/>
    <s v="CVS Health Corporation"/>
    <s v="CVS Pharmacy #03163 - 345 Madison St - Oak Park"/>
    <x v="1"/>
    <s v="Outdoor &amp; Garage Lighting"/>
    <x v="1"/>
    <n v="0"/>
    <n v="1147.3019999999999"/>
    <n v="0"/>
    <x v="0"/>
    <x v="0"/>
    <n v="10.1978380583316"/>
    <s v="Qty / 1,000"/>
    <m/>
    <s v="Private-Lighting"/>
    <x v="0"/>
    <n v="3"/>
    <n v="1"/>
    <s v="Lighting"/>
    <n v="0.91633259480590001"/>
    <n v="1.30467645558681"/>
    <n v="1051.3102186860001"/>
    <n v="0"/>
    <n v="0.71"/>
    <n v="746.43025526705901"/>
    <n v="0"/>
    <n v="4903"/>
    <n v="1"/>
    <n v="1"/>
    <n v="0"/>
    <n v="0"/>
    <n v="14.276973281664301"/>
    <d v="1900-01-09T04:44:53"/>
    <n v="43442"/>
    <n v="0"/>
    <n v="0"/>
    <n v="0"/>
    <n v="7611.9748650525853"/>
  </r>
  <r>
    <s v="STND-62036"/>
    <s v="CVS Health Corporation"/>
    <s v="CVS Pharmacy #04262 - 2211 S Eola Ave - Aurora"/>
    <x v="1"/>
    <s v="Outdoor &amp; Garage Lighting"/>
    <x v="1"/>
    <n v="0"/>
    <n v="2196.5439999999999"/>
    <n v="0"/>
    <x v="0"/>
    <x v="0"/>
    <n v="10.1978380583316"/>
    <s v="Qty / 1,000"/>
    <m/>
    <s v="Private-Lighting"/>
    <x v="0"/>
    <n v="3"/>
    <n v="1"/>
    <s v="Lighting"/>
    <n v="0.91633259480590001"/>
    <n v="1.30467645558681"/>
    <n v="2012.7648631253301"/>
    <n v="0"/>
    <n v="0.71"/>
    <n v="1429.0630528189799"/>
    <n v="0"/>
    <n v="4903"/>
    <n v="1"/>
    <n v="1"/>
    <n v="0"/>
    <n v="0"/>
    <n v="14.276973281664301"/>
    <d v="1900-01-09T04:44:53"/>
    <n v="43449"/>
    <n v="0"/>
    <n v="0"/>
    <n v="0"/>
    <n v="14573.353587792935"/>
  </r>
  <r>
    <s v="STND-62036"/>
    <s v="CVS Health Corporation"/>
    <s v="CVS Pharmacy #04262 - 2211 S Eola Ave - Aurora"/>
    <x v="1"/>
    <s v="Outdoor &amp; Garage Lighting"/>
    <x v="1"/>
    <n v="0"/>
    <n v="7619.2619999999997"/>
    <n v="0"/>
    <x v="0"/>
    <x v="0"/>
    <n v="10.1978380583316"/>
    <s v="Qty / 1,000"/>
    <m/>
    <s v="Private-Lighting"/>
    <x v="0"/>
    <n v="3"/>
    <n v="1"/>
    <s v="Lighting"/>
    <n v="0.91633259480590001"/>
    <n v="1.30467645558681"/>
    <n v="6981.77811896599"/>
    <n v="0"/>
    <n v="0.71"/>
    <n v="4957.0624644658501"/>
    <n v="0"/>
    <n v="4903"/>
    <n v="1"/>
    <n v="1"/>
    <n v="0"/>
    <n v="0"/>
    <n v="14.276973281664301"/>
    <d v="1900-01-09T04:44:53"/>
    <n v="43449"/>
    <n v="0"/>
    <n v="0"/>
    <n v="0"/>
    <n v="50551.32025765688"/>
  </r>
  <r>
    <s v="STND-62036"/>
    <s v="CVS Health Corporation"/>
    <s v="CVS Pharmacy #04262 - 2211 S Eola Ave - Aurora"/>
    <x v="1"/>
    <s v="Outdoor &amp; Garage Lighting"/>
    <x v="1"/>
    <n v="0"/>
    <n v="4000.848"/>
    <n v="0"/>
    <x v="0"/>
    <x v="0"/>
    <n v="10.1978380583316"/>
    <s v="Qty / 1,000"/>
    <m/>
    <s v="Private-Lighting"/>
    <x v="0"/>
    <n v="3"/>
    <n v="1"/>
    <s v="Lighting"/>
    <n v="0.91633259480590001"/>
    <n v="1.30467645558681"/>
    <n v="3666.1074292639901"/>
    <n v="0"/>
    <n v="0.71"/>
    <n v="2602.9362747774398"/>
    <n v="0"/>
    <n v="4903"/>
    <n v="1"/>
    <n v="1"/>
    <n v="0"/>
    <n v="0"/>
    <n v="14.276973281664301"/>
    <d v="1900-01-09T04:44:53"/>
    <n v="43449"/>
    <n v="0"/>
    <n v="0"/>
    <n v="0"/>
    <n v="26544.322606337257"/>
  </r>
  <r>
    <s v="STND-62038"/>
    <s v="Jacob's Gas Inc"/>
    <s v="Jacob's Gas Inc - 1005 Golf Rd - Waukegan"/>
    <x v="0"/>
    <s v="Indoor Lighting"/>
    <x v="0"/>
    <n v="0"/>
    <n v="9644.7860000000001"/>
    <n v="1.9563539999999999"/>
    <x v="0"/>
    <x v="0"/>
    <n v="9.1274187659729797"/>
    <s v="Qty / 1,000"/>
    <m/>
    <s v="Private-Lighting"/>
    <x v="0"/>
    <n v="3"/>
    <n v="1"/>
    <s v="Lighting"/>
    <n v="0.91633259480590001"/>
    <n v="1.30467645558681"/>
    <n v="8837.8317817276093"/>
    <n v="2.5524090025930701"/>
    <n v="0.71"/>
    <n v="6274.8605650266099"/>
    <n v="1.8122103918410799"/>
    <n v="5478"/>
    <n v="1.1200000000000001"/>
    <n v="1.31"/>
    <n v="2.1999999999999999E-2"/>
    <n v="0.95"/>
    <n v="12.7783862723622"/>
    <d v="1900-01-08T03:03:29"/>
    <n v="43370"/>
    <n v="2.0509513881824599"/>
    <n v="173.60026714107801"/>
    <n v="0"/>
    <n v="57273.280075087692"/>
  </r>
  <r>
    <s v="STND-62038"/>
    <s v="Jacob's Gas Inc"/>
    <s v="Jacob's Gas Inc - 1005 Golf Rd - Waukegan"/>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370"/>
    <n v="0"/>
    <n v="0"/>
    <n v="0"/>
    <n v="19843.182340521656"/>
  </r>
  <r>
    <s v="STND-62038"/>
    <s v="Jacob's Gas Inc"/>
    <s v="Jacob's Gas Inc - 1005 Golf Rd - Waukegan"/>
    <x v="1"/>
    <s v="Outdoor &amp; Garage Lighting"/>
    <x v="1"/>
    <n v="0"/>
    <n v="4167.55"/>
    <n v="0"/>
    <x v="0"/>
    <x v="0"/>
    <n v="10.1978380583316"/>
    <s v="Qty / 1,000"/>
    <m/>
    <s v="Private-Lighting"/>
    <x v="0"/>
    <n v="3"/>
    <n v="1"/>
    <s v="Lighting"/>
    <n v="0.91633259480590001"/>
    <n v="1.30467645558681"/>
    <n v="3818.8619054833298"/>
    <n v="0"/>
    <n v="0.71"/>
    <n v="2711.3919528931601"/>
    <n v="0"/>
    <n v="4903"/>
    <n v="1"/>
    <n v="1"/>
    <n v="0"/>
    <n v="0"/>
    <n v="14.276973281664301"/>
    <d v="1900-01-09T04:44:53"/>
    <n v="43370"/>
    <n v="0"/>
    <n v="0"/>
    <n v="0"/>
    <n v="27650.336048267909"/>
  </r>
  <r>
    <s v="STND-62039"/>
    <s v="CEC Educational Services, LLC"/>
    <s v="Career Education Corporation - 231 N Martingale Rd - Schaumburg"/>
    <x v="1"/>
    <s v="Outdoor &amp; Garage Lighting"/>
    <x v="1"/>
    <n v="0"/>
    <n v="28496.978999999999"/>
    <n v="7.7086800000000002"/>
    <x v="0"/>
    <x v="0"/>
    <n v="10.1978380583316"/>
    <s v="Qty / 1,000"/>
    <m/>
    <s v="Private-Lighting"/>
    <x v="0"/>
    <n v="3"/>
    <n v="1"/>
    <s v="Lighting"/>
    <n v="0.91633259480590001"/>
    <n v="1.30467645558681"/>
    <n v="26112.710711199201"/>
    <n v="10.0573332996529"/>
    <n v="0.71"/>
    <n v="18540.024604951501"/>
    <n v="7.1407066427535604"/>
    <n v="4903"/>
    <n v="1"/>
    <n v="1"/>
    <n v="0"/>
    <n v="0"/>
    <n v="14.276973281664301"/>
    <d v="1900-01-09T04:44:53"/>
    <n v="43371"/>
    <n v="10.0573332996529"/>
    <n v="0"/>
    <n v="0"/>
    <n v="189068.16851877869"/>
  </r>
  <r>
    <s v="STND-62039"/>
    <s v="CEC Educational Services, LLC"/>
    <s v="Career Education Corporation - 231 N Martingale Rd - Schaumburg"/>
    <x v="63"/>
    <s v="Outdoor &amp; Garage Lighting"/>
    <x v="1"/>
    <n v="0"/>
    <n v="89724.9"/>
    <n v="0"/>
    <x v="0"/>
    <x v="0"/>
    <n v="10.1978380583316"/>
    <s v="Qty / 1,000"/>
    <m/>
    <s v="Private-Lighting"/>
    <x v="0"/>
    <n v="3"/>
    <n v="1"/>
    <s v="Lighting"/>
    <n v="0.91633259480590001"/>
    <n v="1.30467645558681"/>
    <n v="82217.850435699904"/>
    <n v="0"/>
    <n v="0.71"/>
    <n v="58374.673809346903"/>
    <n v="0"/>
    <n v="4903"/>
    <n v="1"/>
    <n v="1"/>
    <n v="0"/>
    <n v="0"/>
    <n v="14.276973281664301"/>
    <d v="1900-01-09T04:44:53"/>
    <n v="43371"/>
    <n v="0"/>
    <n v="0"/>
    <n v="0"/>
    <n v="595295.47021565074"/>
  </r>
  <r>
    <s v="STND-62040"/>
    <s v="Choice Plus Tobacco Inc."/>
    <s v="Choice Plus Tobacco Inc - 31 W 63rd St - Westmont"/>
    <x v="0"/>
    <s v="Indoor Lighting"/>
    <x v="0"/>
    <n v="0"/>
    <n v="6699.8130000000001"/>
    <n v="1.358994"/>
    <x v="0"/>
    <x v="0"/>
    <n v="9.1274187659729797"/>
    <s v="Qty / 1,000"/>
    <m/>
    <s v="Private-Lighting"/>
    <x v="0"/>
    <n v="3"/>
    <n v="1"/>
    <s v="Lighting"/>
    <n v="0.91633259480590001"/>
    <n v="1.30467645558681"/>
    <n v="6139.2570310043002"/>
    <n v="1.7730474750837399"/>
    <n v="0.71"/>
    <n v="4358.8724920130499"/>
    <n v="1.25886370730945"/>
    <n v="5478"/>
    <n v="1.1200000000000001"/>
    <n v="1.31"/>
    <n v="2.1999999999999999E-2"/>
    <n v="0.95"/>
    <n v="12.7783862723622"/>
    <d v="1900-01-08T03:03:29"/>
    <n v="43357"/>
    <n v="1.42470668950079"/>
    <n v="120.592548823299"/>
    <n v="0"/>
    <n v="39785.254582083318"/>
  </r>
  <r>
    <s v="STND-62043"/>
    <s v="Fleetpride, Inc"/>
    <s v="Fleet Pride Inc - 7630 S Madison St - Willow Brook"/>
    <x v="0"/>
    <s v="Indoor Lighting"/>
    <x v="6"/>
    <n v="0"/>
    <n v="12151.62"/>
    <n v="2.7324000000000002"/>
    <x v="0"/>
    <x v="0"/>
    <n v="15"/>
    <s v="Qty / 1,000"/>
    <m/>
    <s v="Private-Lighting"/>
    <x v="0"/>
    <n v="3"/>
    <n v="1"/>
    <s v="Lighting"/>
    <n v="0.91633259480590001"/>
    <n v="1.30467645558681"/>
    <n v="11134.925485695299"/>
    <n v="3.5648979472453899"/>
    <n v="0.71"/>
    <n v="7905.7970948436396"/>
    <n v="2.5310775425442298"/>
    <n v="2885"/>
    <n v="1.165"/>
    <n v="1.3779999999999999"/>
    <n v="2.5499999999999998E-2"/>
    <n v="0.55000000000000004"/>
    <n v="24.263431542460999"/>
    <d v="1900-01-16T07:56:40"/>
    <n v="43401"/>
    <n v="4.7036521272534504"/>
    <n v="243.725836811356"/>
    <n v="0"/>
    <n v="118586.95642265459"/>
  </r>
  <r>
    <s v="STND-62043"/>
    <s v="Fleetpride, Inc"/>
    <s v="Fleet Pride Inc - 7630 S Madison St - Willow Brook"/>
    <x v="0"/>
    <s v="Indoor Lighting"/>
    <x v="6"/>
    <n v="0"/>
    <n v="1782.2380000000001"/>
    <n v="0.400752"/>
    <x v="0"/>
    <x v="0"/>
    <n v="15"/>
    <s v="Qty / 1,000"/>
    <m/>
    <s v="Private-Lighting"/>
    <x v="0"/>
    <n v="3"/>
    <n v="1"/>
    <s v="Lighting"/>
    <n v="0.91633259480590001"/>
    <n v="1.30467645558681"/>
    <n v="1633.12277110168"/>
    <n v="0.52285169892932404"/>
    <n v="0.71"/>
    <n v="1159.51716748219"/>
    <n v="0.37122470623982001"/>
    <n v="2885"/>
    <n v="1.165"/>
    <n v="1.3779999999999999"/>
    <n v="2.5499999999999998E-2"/>
    <n v="0.55000000000000004"/>
    <n v="24.263431542460999"/>
    <d v="1900-01-16T07:56:40"/>
    <n v="43401"/>
    <n v="0.68986897866383901"/>
    <n v="35.746464088491599"/>
    <n v="0"/>
    <n v="17392.757512232849"/>
  </r>
  <r>
    <s v="STND-62044"/>
    <s v="Prairie State College"/>
    <s v="Prairie State College - 4821 Southwick Dr - Matteson"/>
    <x v="1"/>
    <s v="Outdoor &amp; Garage Lighting"/>
    <x v="1"/>
    <n v="0"/>
    <n v="14650.164000000001"/>
    <n v="0"/>
    <x v="0"/>
    <x v="1"/>
    <n v="10.1978380583316"/>
    <s v="Qty / 1,000"/>
    <m/>
    <s v="Public-Lighting"/>
    <x v="0"/>
    <n v="3"/>
    <n v="1"/>
    <s v="Lighting"/>
    <n v="0.99829244462109001"/>
    <n v="0.987374621353864"/>
    <n v="14625.1480336599"/>
    <n v="0"/>
    <n v="0.71"/>
    <n v="10383.855103898501"/>
    <n v="0"/>
    <n v="4903"/>
    <n v="1"/>
    <n v="1"/>
    <n v="0"/>
    <n v="0"/>
    <n v="14.276973281664301"/>
    <d v="1900-01-09T04:44:53"/>
    <n v="43323"/>
    <n v="0"/>
    <n v="0"/>
    <n v="0"/>
    <n v="105892.87277073695"/>
  </r>
  <r>
    <s v="STND-62045"/>
    <s v="EWT-3DCNC, Inc."/>
    <s v="EWT3D CNC INC - 3019 Eastrock Ct - Rockford"/>
    <x v="0"/>
    <s v="Indoor Lighting"/>
    <x v="10"/>
    <n v="0"/>
    <n v="9345.3539999999994"/>
    <n v="1.671322"/>
    <x v="0"/>
    <x v="0"/>
    <n v="10.827197921178"/>
    <s v="Qty / 1,000"/>
    <m/>
    <s v="Private-Lighting"/>
    <x v="0"/>
    <n v="3"/>
    <n v="1"/>
    <s v="Lighting"/>
    <n v="0.91633259480590001"/>
    <n v="1.30467645558681"/>
    <n v="8563.4524801996904"/>
    <n v="2.1805344631042498"/>
    <n v="0.71"/>
    <n v="6080.0512609417801"/>
    <n v="1.54817946880402"/>
    <n v="4618"/>
    <n v="1.02"/>
    <n v="1.04"/>
    <n v="1.2E-2"/>
    <n v="0.81"/>
    <n v="15.158077089649201"/>
    <d v="1900-01-09T19:51:10"/>
    <n v="43362"/>
    <n v="2.5884787073887101"/>
    <n v="100.746499767055"/>
    <n v="0"/>
    <n v="65829.918373124514"/>
  </r>
  <r>
    <s v="STND-62046"/>
    <s v="Evergreen Park Community High School District 231"/>
    <s v="Evergreen Park Community High School Dist 231- 9925 S Kedzie Ave - Evergreen Park"/>
    <x v="7"/>
    <s v="Indoor Lighting"/>
    <x v="12"/>
    <n v="0"/>
    <n v="6625.1049999999996"/>
    <n v="5.9590079999999999"/>
    <x v="0"/>
    <x v="1"/>
    <n v="8"/>
    <s v="Qty / 1,000"/>
    <m/>
    <s v="Public-Lighting"/>
    <x v="0"/>
    <n v="3"/>
    <n v="1"/>
    <s v="Lighting"/>
    <n v="0.99829244462109001"/>
    <n v="0.987374621353864"/>
    <n v="6613.7922663214104"/>
    <n v="5.8837732676446501"/>
    <n v="0.71"/>
    <n v="4695.7925090881999"/>
    <n v="4.1774790200277003"/>
    <n v="2979"/>
    <n v="1.17333333333333"/>
    <n v="1.323"/>
    <n v="2.1333333333333301E-2"/>
    <n v="0.72"/>
    <n v="23.497818059751602"/>
    <d v="1900-01-15T18:49:11"/>
    <n v="43374"/>
    <n v="7.8022745589431901"/>
    <n v="120.250768478571"/>
    <n v="0"/>
    <n v="37566.3400727056"/>
  </r>
  <r>
    <s v="STND-62047"/>
    <s v="Courtyard By Mariott Chicago O'Hare"/>
    <s v="Courtyard Management Corporation - 2950 River Rd - Des Plaines"/>
    <x v="29"/>
    <s v="HVAC"/>
    <x v="15"/>
    <n v="0"/>
    <n v="10953.54"/>
    <n v="6.3946800000000001"/>
    <x v="3"/>
    <x v="0"/>
    <n v="15"/>
    <s v="ΔkWpeak / CF"/>
    <n v="0.47799999999999998"/>
    <s v="Private-Non-Lighting"/>
    <x v="2"/>
    <n v="3"/>
    <n v="1"/>
    <s v="Non-Lighting"/>
    <n v="0.98952339343681495"/>
    <n v="0.43468415683807998"/>
    <n v="10838.7840709459"/>
    <n v="2.7796660840493401"/>
    <n v="0.7"/>
    <n v="7587.1488496621196"/>
    <n v="1.9457662588345399"/>
    <n v="2390"/>
    <n v="1.18"/>
    <n v="1.36"/>
    <n v="0.02"/>
    <n v="0.28000000000000003"/>
    <n v="29.2887029288703"/>
    <d v="1900-01-19T22:05:31"/>
    <n v="43457"/>
    <n v="5.8152010126555096"/>
    <n v="0"/>
    <n v="0"/>
    <n v="113807.2327449318"/>
  </r>
  <r>
    <s v="STND-62048"/>
    <s v="Courtyard Management Corporation"/>
    <s v="Courtyard Management Corporation - 505 Milwaukee Ave - Lincolnshire"/>
    <x v="29"/>
    <s v="HVAC"/>
    <x v="11"/>
    <n v="0"/>
    <n v="14958.06"/>
    <n v="8.7325199999999992"/>
    <x v="3"/>
    <x v="0"/>
    <n v="15"/>
    <s v="ΔkWpeak / CF"/>
    <n v="0.47799999999999998"/>
    <s v="Private-Non-Lighting"/>
    <x v="2"/>
    <n v="3"/>
    <n v="1"/>
    <s v="Non-Lighting"/>
    <n v="0.98952339343681495"/>
    <n v="0.43468415683807998"/>
    <n v="14801.350290431499"/>
    <n v="3.7958880932716701"/>
    <n v="0.7"/>
    <n v="10360.945203302001"/>
    <n v="2.6571216652901701"/>
    <n v="6138"/>
    <n v="1.2"/>
    <n v="1.24"/>
    <n v="3.2000000000000001E-2"/>
    <n v="0.73"/>
    <n v="11.4043662430759"/>
    <d v="1900-01-07T03:30:12"/>
    <n v="43442"/>
    <n v="7.9411884796478498"/>
    <n v="0"/>
    <n v="0"/>
    <n v="155414.17804953002"/>
  </r>
  <r>
    <s v="STND-62049"/>
    <s v="LOVEJOY INC"/>
    <s v="Lovejoy Inc - Phase 2 - 2655 Wisconsin Ave - Downers Grove"/>
    <x v="0"/>
    <s v="Indoor Lighting"/>
    <x v="8"/>
    <n v="0"/>
    <n v="1415.34"/>
    <n v="0.223992"/>
    <x v="0"/>
    <x v="0"/>
    <n v="9.5383441434566993"/>
    <s v="Qty / 1,000"/>
    <m/>
    <s v="Private-Lighting"/>
    <x v="0"/>
    <n v="3"/>
    <n v="1"/>
    <s v="Lighting"/>
    <n v="0.91633259480590001"/>
    <n v="1.30467645558681"/>
    <n v="1296.9221747325801"/>
    <n v="0.29223708863980002"/>
    <n v="0.71"/>
    <n v="920.81474406013297"/>
    <n v="0.207488332934258"/>
    <n v="5242"/>
    <n v="1"/>
    <n v="1.22"/>
    <n v="1.0999999999999999E-2"/>
    <n v="0.68"/>
    <n v="13.3536818008394"/>
    <d v="1900-01-08T12:55:13"/>
    <n v="43426"/>
    <n v="0.35226264300843801"/>
    <n v="14.266143922058401"/>
    <n v="0"/>
    <n v="8783.0479212145492"/>
  </r>
  <r>
    <s v="STND-62049"/>
    <s v="LOVEJOY INC"/>
    <s v="Lovejoy Inc - Phase 2 - 2655 Wisconsin Ave - Downers Grove"/>
    <x v="0"/>
    <s v="Indoor Lighting"/>
    <x v="8"/>
    <n v="0"/>
    <n v="31871.360000000001"/>
    <n v="5.0439679999999996"/>
    <x v="0"/>
    <x v="0"/>
    <n v="9.5383441434566993"/>
    <s v="Qty / 1,000"/>
    <m/>
    <s v="Private-Lighting"/>
    <x v="0"/>
    <n v="3"/>
    <n v="1"/>
    <s v="Lighting"/>
    <n v="0.91633259480590001"/>
    <n v="1.30467645558681"/>
    <n v="29204.766008793002"/>
    <n v="6.58074629233327"/>
    <n v="0.71"/>
    <n v="20735.383866242999"/>
    <n v="4.6723298675566198"/>
    <n v="5242"/>
    <n v="1"/>
    <n v="1.22"/>
    <n v="1.0999999999999999E-2"/>
    <n v="0.68"/>
    <n v="13.3536818008394"/>
    <d v="1900-01-08T12:55:13"/>
    <n v="43426"/>
    <n v="7.9324328499677801"/>
    <n v="321.25242609672301"/>
    <n v="0"/>
    <n v="197781.22726290545"/>
  </r>
  <r>
    <s v="STND-62049"/>
    <s v="LOVEJOY INC"/>
    <s v="Lovejoy Inc - Phase 2 - 2655 Wisconsin Ave - Downers Grove"/>
    <x v="0"/>
    <s v="Indoor Lighting"/>
    <x v="8"/>
    <n v="0"/>
    <n v="25995.078000000001"/>
    <n v="4.1139859999999997"/>
    <x v="0"/>
    <x v="0"/>
    <n v="9.5383441434566993"/>
    <s v="Qty / 1,000"/>
    <m/>
    <s v="Private-Lighting"/>
    <x v="0"/>
    <n v="3"/>
    <n v="1"/>
    <s v="Lighting"/>
    <n v="0.91633259480590001"/>
    <n v="1.30467645558681"/>
    <n v="23820.137275921799"/>
    <n v="5.3674206728137399"/>
    <n v="0.71"/>
    <n v="16912.297465904499"/>
    <n v="3.8108686776977598"/>
    <n v="5242"/>
    <n v="1"/>
    <n v="1.22"/>
    <n v="1.0999999999999999E-2"/>
    <n v="0.68"/>
    <n v="13.3536818008394"/>
    <d v="1900-01-08T12:55:13"/>
    <n v="43426"/>
    <n v="6.4698899141920698"/>
    <n v="262.02151003513899"/>
    <n v="0"/>
    <n v="161315.31348630777"/>
  </r>
  <r>
    <s v="STND-62049"/>
    <s v="LOVEJOY INC"/>
    <s v="Lovejoy Inc - Phase 2 - 2655 Wisconsin Ave - Downers Grove"/>
    <x v="38"/>
    <s v="Indoor Lighting"/>
    <x v="8"/>
    <n v="0"/>
    <n v="3691.66"/>
    <n v="0.50944999999999996"/>
    <x v="0"/>
    <x v="0"/>
    <n v="8"/>
    <s v="Qty / 1,000"/>
    <m/>
    <s v="Private-Lighting"/>
    <x v="0"/>
    <n v="3"/>
    <n v="1"/>
    <s v="Lighting"/>
    <n v="0.91633259480590001"/>
    <n v="1.30467645558681"/>
    <n v="3382.7883869411498"/>
    <n v="0.66466742029869896"/>
    <n v="0.71"/>
    <n v="2401.7797547282098"/>
    <n v="0.471913868412076"/>
    <n v="5242"/>
    <n v="1"/>
    <n v="1.22"/>
    <n v="1.0999999999999999E-2"/>
    <n v="0.68"/>
    <n v="13.3536818008394"/>
    <d v="1900-01-08T12:55:13"/>
    <n v="43426"/>
    <n v="0.80119023661848898"/>
    <n v="37.210672256352602"/>
    <n v="0"/>
    <n v="19214.238037825678"/>
  </r>
  <r>
    <s v="STND-62049"/>
    <s v="LOVEJOY INC"/>
    <s v="Lovejoy Inc - Phase 2 - 2655 Wisconsin Ave - Downers Grove"/>
    <x v="1"/>
    <s v="Outdoor &amp; Garage Lighting"/>
    <x v="1"/>
    <n v="0"/>
    <n v="27270.486000000001"/>
    <n v="0"/>
    <x v="0"/>
    <x v="0"/>
    <n v="10.1978380583316"/>
    <s v="Qty / 1,000"/>
    <m/>
    <s v="Private-Lighting"/>
    <x v="0"/>
    <n v="3"/>
    <n v="1"/>
    <s v="Lighting"/>
    <n v="0.91633259480590001"/>
    <n v="1.30467645558681"/>
    <n v="24988.835197998"/>
    <n v="0"/>
    <n v="0.71"/>
    <n v="17742.072990578599"/>
    <n v="0"/>
    <n v="4903"/>
    <n v="1"/>
    <n v="1"/>
    <n v="0"/>
    <n v="0"/>
    <n v="14.276973281664301"/>
    <d v="1900-01-09T04:44:53"/>
    <n v="43426"/>
    <n v="0"/>
    <n v="0"/>
    <n v="0"/>
    <n v="180930.78717701958"/>
  </r>
  <r>
    <s v="STND-62049"/>
    <s v="LOVEJOY INC"/>
    <s v="Lovejoy Inc - Phase 2 - 2655 Wisconsin Ave - Downers Grove"/>
    <x v="1"/>
    <s v="Outdoor &amp; Garage Lighting"/>
    <x v="1"/>
    <n v="0"/>
    <n v="5662.9650000000001"/>
    <n v="0"/>
    <x v="0"/>
    <x v="0"/>
    <n v="10.1978380583316"/>
    <s v="Qty / 1,000"/>
    <m/>
    <s v="Private-Lighting"/>
    <x v="0"/>
    <n v="3"/>
    <n v="1"/>
    <s v="Lighting"/>
    <n v="0.91633259480590001"/>
    <n v="1.30467645558681"/>
    <n v="5189.1594127449898"/>
    <n v="0"/>
    <n v="0.71"/>
    <n v="3684.3031830489399"/>
    <n v="0"/>
    <n v="4903"/>
    <n v="1"/>
    <n v="1"/>
    <n v="0"/>
    <n v="0"/>
    <n v="14.276973281664301"/>
    <d v="1900-01-09T04:44:53"/>
    <n v="43426"/>
    <n v="0"/>
    <n v="0"/>
    <n v="0"/>
    <n v="37571.927218528734"/>
  </r>
  <r>
    <s v="STND-62049"/>
    <s v="LOVEJOY INC"/>
    <s v="Lovejoy Inc - Phase 2 - 2655 Wisconsin Ave - Downers Grove"/>
    <x v="1"/>
    <s v="Outdoor &amp; Garage Lighting"/>
    <x v="1"/>
    <n v="0"/>
    <n v="3922.4"/>
    <n v="0"/>
    <x v="0"/>
    <x v="0"/>
    <n v="10.1978380583316"/>
    <s v="Qty / 1,000"/>
    <m/>
    <s v="Private-Lighting"/>
    <x v="0"/>
    <n v="3"/>
    <n v="1"/>
    <s v="Lighting"/>
    <n v="0.91633259480590001"/>
    <n v="1.30467645558681"/>
    <n v="3594.2229698666602"/>
    <n v="0"/>
    <n v="0.71"/>
    <n v="2551.8983086053299"/>
    <n v="0"/>
    <n v="4903"/>
    <n v="1"/>
    <n v="1"/>
    <n v="0"/>
    <n v="0"/>
    <n v="14.276973281664301"/>
    <d v="1900-01-09T04:44:53"/>
    <n v="43426"/>
    <n v="0"/>
    <n v="0"/>
    <n v="0"/>
    <n v="26023.845692487474"/>
  </r>
  <r>
    <s v="STND-62050"/>
    <s v="Courtyard Management"/>
    <s v="Courtyard Management Corp - 3800 Northpoint Blvd - Waukegan"/>
    <x v="29"/>
    <s v="HVAC"/>
    <x v="11"/>
    <n v="0"/>
    <n v="9069.06"/>
    <n v="5.2945200000000003"/>
    <x v="3"/>
    <x v="0"/>
    <n v="15"/>
    <s v="ΔkWpeak / CF"/>
    <n v="0.47799999999999998"/>
    <s v="Private-Non-Lighting"/>
    <x v="2"/>
    <n v="3"/>
    <n v="1"/>
    <s v="Non-Lighting"/>
    <n v="0.98952339343681495"/>
    <n v="0.43468415683807998"/>
    <n v="8974.0470264820797"/>
    <n v="2.3014439620623501"/>
    <n v="0.7"/>
    <n v="6281.8329185374596"/>
    <n v="1.6110107734436501"/>
    <n v="6138"/>
    <n v="1.2"/>
    <n v="1.24"/>
    <n v="3.2000000000000001E-2"/>
    <n v="0.73"/>
    <n v="11.4043662430759"/>
    <d v="1900-01-07T03:30:12"/>
    <n v="43411"/>
    <n v="4.8147363223061799"/>
    <n v="0"/>
    <n v="0"/>
    <n v="94227.493778061893"/>
  </r>
  <r>
    <s v="STND-62051"/>
    <s v="Abra Auto Body &amp; Glass LP"/>
    <s v="Abra Auto Body / Zeigler Ford of N Riverside - 2080 S Harlem - North Riverside"/>
    <x v="0"/>
    <s v="Indoor Lighting"/>
    <x v="16"/>
    <n v="0"/>
    <n v="55861.425000000003"/>
    <n v="15.111000000000001"/>
    <x v="0"/>
    <x v="0"/>
    <n v="14.701558365186701"/>
    <s v="Qty / 1,000"/>
    <m/>
    <s v="Private-Lighting"/>
    <x v="0"/>
    <n v="3"/>
    <n v="1"/>
    <s v="Lighting"/>
    <n v="0.91633259480590001"/>
    <n v="1.30467645558681"/>
    <n v="51187.644519805202"/>
    <n v="19.714965920372201"/>
    <n v="0.71"/>
    <n v="36343.227609061702"/>
    <n v="13.997625803464301"/>
    <n v="3401"/>
    <n v="1"/>
    <n v="1"/>
    <n v="0"/>
    <n v="0.92"/>
    <n v="20.582181711261399"/>
    <d v="1900-01-13T16:50:15"/>
    <n v="43421"/>
    <n v="21.4293107830133"/>
    <n v="0"/>
    <n v="0"/>
    <n v="534302.08187388536"/>
  </r>
  <r>
    <s v="STND-62051"/>
    <s v="Abra Auto Body &amp; Glass LP"/>
    <s v="Abra Auto Body / Zeigler Ford of N Riverside - 2080 S Harlem - North Riverside"/>
    <x v="0"/>
    <s v="Indoor Lighting"/>
    <x v="16"/>
    <n v="0"/>
    <n v="3673.08"/>
    <n v="0.99360000000000004"/>
    <x v="0"/>
    <x v="0"/>
    <n v="14.701558365186701"/>
    <s v="Qty / 1,000"/>
    <m/>
    <s v="Private-Lighting"/>
    <x v="0"/>
    <n v="3"/>
    <n v="1"/>
    <s v="Lighting"/>
    <n v="0.91633259480590001"/>
    <n v="1.30467645558681"/>
    <n v="3365.7629273296502"/>
    <n v="1.2963265262710499"/>
    <n v="0.71"/>
    <n v="2389.69167840405"/>
    <n v="0.92039183365244603"/>
    <n v="3401"/>
    <n v="1"/>
    <n v="1"/>
    <n v="0"/>
    <n v="0.92"/>
    <n v="20.582181711261399"/>
    <d v="1900-01-13T16:50:15"/>
    <n v="43421"/>
    <n v="1.4090505720337501"/>
    <n v="0"/>
    <n v="0"/>
    <n v="35132.19168485811"/>
  </r>
  <r>
    <s v="STND-62052"/>
    <s v="Farmington Foods, Inc."/>
    <s v="Farmington Foods Inc. - 7419 W Franklin - Forest Park"/>
    <x v="0"/>
    <s v="Indoor Lighting"/>
    <x v="10"/>
    <n v="0"/>
    <n v="6528.5590000000002"/>
    <n v="1.1675660000000001"/>
    <x v="0"/>
    <x v="0"/>
    <n v="10.827197921178"/>
    <s v="Qty / 1,000"/>
    <m/>
    <s v="Private-Lighting"/>
    <x v="0"/>
    <n v="3"/>
    <n v="1"/>
    <s v="Lighting"/>
    <n v="0.91633259480590001"/>
    <n v="1.30467645558681"/>
    <n v="5982.3314088134102"/>
    <n v="1.5232958705436701"/>
    <n v="0.71"/>
    <n v="4247.4553002575203"/>
    <n v="1.0815400680859999"/>
    <n v="4618"/>
    <n v="1.02"/>
    <n v="1.04"/>
    <n v="1.2E-2"/>
    <n v="0.81"/>
    <n v="15.158077089649201"/>
    <d v="1900-01-09T19:51:10"/>
    <n v="43406"/>
    <n v="1.80828094793882"/>
    <n v="70.380369515451903"/>
    <n v="0"/>
    <n v="45988.039197244703"/>
  </r>
  <r>
    <s v="STND-62052"/>
    <s v="Farmington Foods, Inc."/>
    <s v="Farmington Foods Inc. - 7419 W Franklin - Forest Park"/>
    <x v="0"/>
    <s v="Indoor Lighting"/>
    <x v="10"/>
    <n v="0"/>
    <n v="11059.924999999999"/>
    <n v="1.9779549999999999"/>
    <x v="0"/>
    <x v="0"/>
    <n v="10.827197921178"/>
    <s v="Qty / 1,000"/>
    <m/>
    <s v="Private-Lighting"/>
    <x v="0"/>
    <n v="3"/>
    <n v="1"/>
    <s v="Lighting"/>
    <n v="0.91633259480590001"/>
    <n v="1.30467645558681"/>
    <n v="10134.5697736086"/>
    <n v="2.5805913187102001"/>
    <n v="0.71"/>
    <n v="7195.5445392621295"/>
    <n v="1.8322198362842399"/>
    <n v="4618"/>
    <n v="1.02"/>
    <n v="1.04"/>
    <n v="1.2E-2"/>
    <n v="0.81"/>
    <n v="15.158077089649201"/>
    <d v="1900-01-09T19:51:10"/>
    <n v="43406"/>
    <n v="3.0633800079655802"/>
    <n v="119.23023263069"/>
    <n v="0"/>
    <n v="77907.58487724264"/>
  </r>
  <r>
    <s v="STND-62052"/>
    <s v="Farmington Foods, Inc."/>
    <s v="Farmington Foods Inc. - 7419 W Franklin - Forest Park"/>
    <x v="0"/>
    <s v="Indoor Lighting"/>
    <x v="10"/>
    <n v="0"/>
    <n v="1366.0039999999999"/>
    <n v="0.24429600000000001"/>
    <x v="0"/>
    <x v="0"/>
    <n v="10.827197921178"/>
    <s v="Qty / 1,000"/>
    <m/>
    <s v="Private-Lighting"/>
    <x v="0"/>
    <n v="3"/>
    <n v="1"/>
    <s v="Lighting"/>
    <n v="0.91633259480590001"/>
    <n v="1.30467645558681"/>
    <n v="1251.71398983524"/>
    <n v="0.31872723939403402"/>
    <n v="0.71"/>
    <n v="888.71693278301905"/>
    <n v="0.226296339969764"/>
    <n v="4618"/>
    <n v="1.02"/>
    <n v="1.04"/>
    <n v="1.2E-2"/>
    <n v="0.81"/>
    <n v="15.158077089649201"/>
    <d v="1900-01-09T19:51:10"/>
    <n v="43406"/>
    <n v="0.37835617212017397"/>
    <n v="14.726046939238101"/>
    <n v="0"/>
    <n v="9622.3141271439927"/>
  </r>
  <r>
    <s v="STND-62053"/>
    <s v="Trustmark Insurance Company"/>
    <s v="Trustmark Insurance Company - 400 N Field Dr - Lake Forest"/>
    <x v="0"/>
    <s v="Indoor Lighting"/>
    <x v="6"/>
    <n v="0"/>
    <n v="8641.152"/>
    <n v="1.9430400000000001"/>
    <x v="0"/>
    <x v="0"/>
    <n v="15"/>
    <s v="Qty / 1,000"/>
    <m/>
    <s v="Private-Lighting"/>
    <x v="0"/>
    <n v="3"/>
    <n v="1"/>
    <s v="Lighting"/>
    <n v="0.91633259480590001"/>
    <n v="1.30467645558681"/>
    <n v="7918.1692342721899"/>
    <n v="2.5350385402633901"/>
    <n v="0.71"/>
    <n v="5621.9001563332504"/>
    <n v="1.79987736358701"/>
    <n v="2885"/>
    <n v="1.165"/>
    <n v="1.3779999999999999"/>
    <n v="2.5499999999999998E-2"/>
    <n v="0.55000000000000004"/>
    <n v="24.263431542460999"/>
    <d v="1900-01-16T07:56:40"/>
    <n v="43449"/>
    <n v="3.3448192904913401"/>
    <n v="173.31615062140801"/>
    <n v="0"/>
    <n v="84328.502344998749"/>
  </r>
  <r>
    <s v="STND-62055"/>
    <s v="Kankakee Community College"/>
    <s v="Kankakee Community College - 100 College Dr - Kankakee"/>
    <x v="12"/>
    <s v="Variable Speed Drives"/>
    <x v="3"/>
    <n v="0"/>
    <n v="35472.387000000002"/>
    <n v="0"/>
    <x v="6"/>
    <x v="1"/>
    <n v="15"/>
    <s v="ΔkWpeak"/>
    <m/>
    <s v="Public-Non-Lighting"/>
    <x v="2"/>
    <n v="3"/>
    <n v="1"/>
    <s v="Non-Lighting"/>
    <n v="1.01534080484258"/>
    <n v="0.52563350510805795"/>
    <n v="36016.5619662674"/>
    <n v="0"/>
    <n v="0.7"/>
    <n v="25211.593376387202"/>
    <n v="0"/>
    <n v="3395"/>
    <n v="1.06"/>
    <n v="1.39"/>
    <n v="0.02"/>
    <n v="0.63"/>
    <n v="20.618556701030901"/>
    <d v="1900-01-13T17:27:39"/>
    <n v="43386"/>
    <n v="0"/>
    <n v="0"/>
    <n v="0"/>
    <n v="378173.90064580803"/>
  </r>
  <r>
    <s v="STND-62056"/>
    <s v="Marathon Manufacturing Inc"/>
    <s v="Marathon Manufacturing Inc - 110 W Laura Dr - Addison"/>
    <x v="62"/>
    <s v="Indoor Lighting"/>
    <x v="6"/>
    <n v="0"/>
    <n v="4607.4889999999996"/>
    <n v="1.036035"/>
    <x v="0"/>
    <x v="0"/>
    <n v="15"/>
    <s v="Qty / 1,000"/>
    <m/>
    <s v="Private-Lighting"/>
    <x v="0"/>
    <n v="3"/>
    <n v="1"/>
    <s v="Lighting"/>
    <n v="0.91633259480590001"/>
    <n v="1.30467645558681"/>
    <n v="4221.9923509096398"/>
    <n v="1.35169047166388"/>
    <n v="0.71"/>
    <n v="2997.6145691458401"/>
    <n v="0.95970023488135303"/>
    <n v="2885"/>
    <n v="1.165"/>
    <n v="1.3779999999999999"/>
    <n v="2.5499999999999998E-2"/>
    <n v="0.55000000000000004"/>
    <n v="24.263431542460999"/>
    <d v="1900-01-16T07:56:40"/>
    <n v="43358"/>
    <n v="1.78346809825027"/>
    <n v="92.412708110039304"/>
    <n v="0"/>
    <n v="44964.218537187604"/>
  </r>
  <r>
    <s v="STND-62056"/>
    <s v="Marathon Manufacturing Inc"/>
    <s v="Marathon Manufacturing Inc - 110 W Laura Dr - Addison"/>
    <x v="62"/>
    <s v="Indoor Lighting"/>
    <x v="6"/>
    <n v="0"/>
    <n v="141.76900000000001"/>
    <n v="3.1877999999999997E-2"/>
    <x v="0"/>
    <x v="0"/>
    <n v="15"/>
    <s v="Qty / 1,000"/>
    <m/>
    <s v="Private-Lighting"/>
    <x v="0"/>
    <n v="3"/>
    <n v="1"/>
    <s v="Lighting"/>
    <n v="0.91633259480590001"/>
    <n v="1.30467645558681"/>
    <n v="129.90755563303799"/>
    <n v="4.1590476051196201E-2"/>
    <n v="0.71"/>
    <n v="92.234364499456703"/>
    <n v="2.9529237996349302E-2"/>
    <n v="2885"/>
    <n v="1.165"/>
    <n v="1.3779999999999999"/>
    <n v="2.5499999999999998E-2"/>
    <n v="0.55000000000000004"/>
    <n v="24.263431542460999"/>
    <d v="1900-01-16T07:56:40"/>
    <n v="43358"/>
    <n v="5.4875941484623603E-2"/>
    <n v="2.8434701018390198"/>
    <n v="0"/>
    <n v="1383.5154674918506"/>
  </r>
  <r>
    <s v="STND-62058"/>
    <s v="GA HC REIT II Hinsdale MOB I, LLC"/>
    <s v="GA HC REIT II Hinsdale MOB I - 911 N Elm Ste 129 - Hinsdale"/>
    <x v="12"/>
    <s v="Variable Speed Drives"/>
    <x v="6"/>
    <n v="0"/>
    <n v="51785.357000000004"/>
    <n v="2.9559609999999998"/>
    <x v="6"/>
    <x v="0"/>
    <n v="15"/>
    <s v="ΔkWpeak"/>
    <m/>
    <s v="Private-Non-Lighting"/>
    <x v="2"/>
    <n v="3"/>
    <n v="1"/>
    <s v="Non-Lighting"/>
    <n v="0.98952339343681495"/>
    <n v="0.43468415683807998"/>
    <n v="51242.822188976897"/>
    <n v="1.2849094149312501"/>
    <n v="0.7"/>
    <n v="35869.975532283803"/>
    <n v="0.89943659045187396"/>
    <n v="2885"/>
    <n v="1.165"/>
    <n v="1.3779999999999999"/>
    <n v="2.5499999999999998E-2"/>
    <n v="0.55000000000000004"/>
    <n v="24.263431542460999"/>
    <d v="1900-01-16T07:56:40"/>
    <n v="43376"/>
    <n v="1.2849094149312501"/>
    <n v="0"/>
    <n v="0"/>
    <n v="538049.63298425707"/>
  </r>
  <r>
    <s v="STND-62058"/>
    <s v="GA HC REIT II Hinsdale MOB I, LLC"/>
    <s v="GA HC REIT II Hinsdale MOB I - 911 N Elm Ste 129 - Hinsdale"/>
    <x v="12"/>
    <s v="Variable Speed Drives"/>
    <x v="6"/>
    <n v="0"/>
    <n v="51785.357000000004"/>
    <n v="2.9559609999999998"/>
    <x v="6"/>
    <x v="0"/>
    <n v="15"/>
    <s v="ΔkWpeak"/>
    <m/>
    <s v="Private-Non-Lighting"/>
    <x v="2"/>
    <n v="3"/>
    <n v="1"/>
    <s v="Non-Lighting"/>
    <n v="0.98952339343681495"/>
    <n v="0.43468415683807998"/>
    <n v="51242.822188976897"/>
    <n v="1.2849094149312501"/>
    <n v="0.7"/>
    <n v="35869.975532283803"/>
    <n v="0.89943659045187396"/>
    <n v="2885"/>
    <n v="1.165"/>
    <n v="1.3779999999999999"/>
    <n v="2.5499999999999998E-2"/>
    <n v="0.55000000000000004"/>
    <n v="24.263431542460999"/>
    <d v="1900-01-16T07:56:40"/>
    <n v="43376"/>
    <n v="1.2849094149312501"/>
    <n v="0"/>
    <n v="0"/>
    <n v="538049.63298425707"/>
  </r>
  <r>
    <s v="STND-62058"/>
    <s v="GA HC REIT II Hinsdale MOB I, LLC"/>
    <s v="GA HC REIT II Hinsdale MOB I - 911 N Elm Ste 129 - Hinsdale"/>
    <x v="12"/>
    <s v="Variable Speed Drives"/>
    <x v="6"/>
    <n v="0"/>
    <n v="19419.508999999998"/>
    <n v="1.1084849999999999"/>
    <x v="6"/>
    <x v="0"/>
    <n v="15"/>
    <s v="ΔkWpeak"/>
    <m/>
    <s v="Private-Non-Lighting"/>
    <x v="2"/>
    <n v="3"/>
    <n v="1"/>
    <s v="Non-Lighting"/>
    <n v="0.98952339343681495"/>
    <n v="0.43468415683807998"/>
    <n v="19216.058444556798"/>
    <n v="0.48184086759265998"/>
    <n v="0.7"/>
    <n v="13451.2409111897"/>
    <n v="0.33728860731486199"/>
    <n v="2885"/>
    <n v="1.165"/>
    <n v="1.3779999999999999"/>
    <n v="2.5499999999999998E-2"/>
    <n v="0.55000000000000004"/>
    <n v="24.263431542460999"/>
    <d v="1900-01-16T07:56:40"/>
    <n v="43376"/>
    <n v="0.48184086759265998"/>
    <n v="0"/>
    <n v="0"/>
    <n v="201768.61366784549"/>
  </r>
  <r>
    <s v="STND-62058"/>
    <s v="GA HC REIT II Hinsdale MOB I, LLC"/>
    <s v="GA HC REIT II Hinsdale MOB I - 911 N Elm Ste 129 - Hinsdale"/>
    <x v="12"/>
    <s v="Variable Speed Drives"/>
    <x v="6"/>
    <n v="0"/>
    <n v="19419.508999999998"/>
    <n v="1.1084849999999999"/>
    <x v="6"/>
    <x v="0"/>
    <n v="15"/>
    <s v="ΔkWpeak"/>
    <m/>
    <s v="Private-Non-Lighting"/>
    <x v="2"/>
    <n v="3"/>
    <n v="1"/>
    <s v="Non-Lighting"/>
    <n v="0.98952339343681495"/>
    <n v="0.43468415683807998"/>
    <n v="19216.058444556798"/>
    <n v="0.48184086759265998"/>
    <n v="0.7"/>
    <n v="13451.2409111897"/>
    <n v="0.33728860731486199"/>
    <n v="2885"/>
    <n v="1.165"/>
    <n v="1.3779999999999999"/>
    <n v="2.5499999999999998E-2"/>
    <n v="0.55000000000000004"/>
    <n v="24.263431542460999"/>
    <d v="1900-01-16T07:56:40"/>
    <n v="43376"/>
    <n v="0.48184086759265998"/>
    <n v="0"/>
    <n v="0"/>
    <n v="201768.61366784549"/>
  </r>
  <r>
    <s v="STND-62061"/>
    <s v="PetSmart, Inc"/>
    <s v="PetSmart #1373 - 20771 N Rand Rd Bldg G - Kildeer"/>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442"/>
    <n v="0.109593392059206"/>
    <n v="5.9858698598544198"/>
    <n v="0"/>
    <n v="3060.4007564623889"/>
  </r>
  <r>
    <s v="STND-62061"/>
    <s v="PetSmart, Inc"/>
    <s v="PetSmart #1373 - 20771 N Rand Rd Bldg G - Kildeer"/>
    <x v="0"/>
    <s v="Indoor Lighting"/>
    <x v="14"/>
    <n v="0"/>
    <n v="22664.087"/>
    <n v="4.5282099999999996"/>
    <x v="0"/>
    <x v="0"/>
    <n v="12.215978499877799"/>
    <s v="Qty / 1,000"/>
    <m/>
    <s v="Private-Lighting"/>
    <x v="0"/>
    <n v="3"/>
    <n v="1"/>
    <s v="Lighting"/>
    <n v="0.91633259480590001"/>
    <n v="1.30467645558681"/>
    <n v="20767.841649616701"/>
    <n v="5.9078489729527304"/>
    <n v="0.71"/>
    <n v="14745.167571227799"/>
    <n v="4.19457277079644"/>
    <n v="4093"/>
    <n v="1.1200000000000001"/>
    <n v="1.29"/>
    <n v="1.9E-2"/>
    <n v="0.71"/>
    <n v="17.102369899829"/>
    <d v="1900-01-11T05:11:01"/>
    <n v="43442"/>
    <n v="6.4503209662110796"/>
    <n v="352.31159941314002"/>
    <n v="0"/>
    <n v="180126.65002721414"/>
  </r>
  <r>
    <s v="STND-62062"/>
    <s v="PetSmart, Inc"/>
    <s v="PetSmart #1139 - 5485 Touhy Ave - Skokie"/>
    <x v="0"/>
    <s v="Indoor Lighting"/>
    <x v="14"/>
    <n v="0"/>
    <n v="490.51"/>
    <n v="1.8318000000000001E-2"/>
    <x v="0"/>
    <x v="0"/>
    <n v="12.215978499877799"/>
    <s v="Qty / 1,000"/>
    <m/>
    <s v="Private-Lighting"/>
    <x v="0"/>
    <n v="3"/>
    <n v="1"/>
    <s v="Lighting"/>
    <n v="0.91633259480590001"/>
    <n v="1.30467645558681"/>
    <n v="449.47030107824202"/>
    <n v="2.3899063313439099E-2"/>
    <n v="0.71"/>
    <n v="319.123913765552"/>
    <n v="1.69683349525418E-2"/>
    <n v="4093"/>
    <n v="1.1200000000000001"/>
    <n v="1.29"/>
    <n v="1.9E-2"/>
    <n v="0.71"/>
    <n v="17.102369899829"/>
    <d v="1900-01-11T05:11:01"/>
    <n v="43398"/>
    <n v="2.60935291117361E-2"/>
    <n v="7.6249426075773199"/>
    <n v="0"/>
    <n v="3898.4108693568401"/>
  </r>
  <r>
    <s v="STND-62062"/>
    <s v="PetSmart, Inc"/>
    <s v="PetSmart #1139 - 5485 Touhy Ave - Skokie"/>
    <x v="0"/>
    <s v="Indoor Lighting"/>
    <x v="14"/>
    <n v="0"/>
    <n v="50847.502999999997"/>
    <n v="10.159162999999999"/>
    <x v="0"/>
    <x v="0"/>
    <n v="12.215978499877799"/>
    <s v="Qty / 1,000"/>
    <m/>
    <s v="Private-Lighting"/>
    <x v="0"/>
    <n v="3"/>
    <n v="1"/>
    <s v="Lighting"/>
    <n v="0.91633259480590001"/>
    <n v="1.30467645558681"/>
    <n v="46593.2243633908"/>
    <n v="13.254420774568599"/>
    <n v="0.71"/>
    <n v="33081.189298007397"/>
    <n v="9.4106387499437307"/>
    <n v="4093"/>
    <n v="1.1200000000000001"/>
    <n v="1.29"/>
    <n v="1.9E-2"/>
    <n v="0.71"/>
    <n v="17.102369899829"/>
    <d v="1900-01-11T05:11:01"/>
    <n v="43398"/>
    <n v="14.4714715302638"/>
    <n v="790.420770450379"/>
    <n v="0"/>
    <n v="404119.09721484594"/>
  </r>
  <r>
    <s v="STND-62062"/>
    <s v="PetSmart, Inc"/>
    <s v="PetSmart #1139 - 5485 Touhy Ave - Skokie"/>
    <x v="0"/>
    <s v="Indoor Lighting"/>
    <x v="14"/>
    <n v="0"/>
    <n v="4675.8429999999998"/>
    <n v="0.93421799999999999"/>
    <x v="0"/>
    <x v="0"/>
    <n v="12.215978499877799"/>
    <s v="Qty / 1,000"/>
    <m/>
    <s v="Private-Lighting"/>
    <x v="0"/>
    <n v="3"/>
    <n v="1"/>
    <s v="Lighting"/>
    <n v="0.91633259480590001"/>
    <n v="1.30467645558681"/>
    <n v="4284.6273490949998"/>
    <n v="1.2188522289854"/>
    <n v="0.71"/>
    <n v="3042.08541785745"/>
    <n v="0.86538508257963098"/>
    <n v="4093"/>
    <n v="1.1200000000000001"/>
    <n v="1.29"/>
    <n v="1.9E-2"/>
    <n v="0.71"/>
    <n v="17.102369899829"/>
    <d v="1900-01-11T05:11:01"/>
    <n v="43398"/>
    <n v="1.3307699846985399"/>
    <n v="72.685642529290206"/>
    <n v="0"/>
    <n v="37162.050059338384"/>
  </r>
  <r>
    <s v="STND-62063"/>
    <s v="PetSmart, Inc"/>
    <s v="PetSmart #2044 - 101 E Euclid Ave - Mt Prospect"/>
    <x v="0"/>
    <s v="Indoor Lighting"/>
    <x v="14"/>
    <n v="0"/>
    <n v="1907.011"/>
    <n v="0.38101400000000002"/>
    <x v="0"/>
    <x v="0"/>
    <n v="12.215978499877799"/>
    <s v="Qty / 1,000"/>
    <m/>
    <s v="Private-Lighting"/>
    <x v="0"/>
    <n v="3"/>
    <n v="1"/>
    <s v="Lighting"/>
    <n v="0.91633259480590001"/>
    <n v="1.30467645558681"/>
    <n v="1747.4563379533899"/>
    <n v="0.49709999504895103"/>
    <n v="0.71"/>
    <n v="1240.69399994691"/>
    <n v="0.35294099648475602"/>
    <n v="4093"/>
    <n v="1.1200000000000001"/>
    <n v="1.29"/>
    <n v="1.9E-2"/>
    <n v="0.71"/>
    <n v="17.102369899829"/>
    <d v="1900-01-11T05:11:01"/>
    <n v="43399"/>
    <n v="0.54274483573419796"/>
    <n v="29.644348590280799"/>
    <n v="0"/>
    <n v="15156.29122827884"/>
  </r>
  <r>
    <s v="STND-62063"/>
    <s v="PetSmart, Inc"/>
    <s v="PetSmart #2044 - 101 E Euclid Ave - Mt Prospect"/>
    <x v="0"/>
    <s v="Indoor Lighting"/>
    <x v="14"/>
    <n v="0"/>
    <n v="770.13900000000001"/>
    <n v="0.15387100000000001"/>
    <x v="0"/>
    <x v="0"/>
    <n v="12.215978499877799"/>
    <s v="Qty / 1,000"/>
    <m/>
    <s v="Private-Lighting"/>
    <x v="0"/>
    <n v="3"/>
    <n v="1"/>
    <s v="Lighting"/>
    <n v="0.91633259480590001"/>
    <n v="1.30467645558681"/>
    <n v="705.703468231221"/>
    <n v="0.200751870897597"/>
    <n v="0.71"/>
    <n v="501.04946244416698"/>
    <n v="0.142533828337294"/>
    <n v="4093"/>
    <n v="1.1200000000000001"/>
    <n v="1.29"/>
    <n v="1.9E-2"/>
    <n v="0.71"/>
    <n v="17.102369899829"/>
    <d v="1900-01-11T05:11:01"/>
    <n v="43399"/>
    <n v="0.21918535964362601"/>
    <n v="11.9717552646368"/>
    <n v="0"/>
    <n v="6120.8094605932729"/>
  </r>
  <r>
    <s v="STND-62063"/>
    <s v="PetSmart, Inc"/>
    <s v="PetSmart #2044 - 101 E Euclid Ave - Mt Prospect"/>
    <x v="0"/>
    <s v="Indoor Lighting"/>
    <x v="14"/>
    <n v="0"/>
    <n v="6656.2"/>
    <n v="1.329887"/>
    <x v="0"/>
    <x v="0"/>
    <n v="12.215978499877799"/>
    <s v="Qty / 1,000"/>
    <m/>
    <s v="Private-Lighting"/>
    <x v="0"/>
    <n v="3"/>
    <n v="1"/>
    <s v="Lighting"/>
    <n v="0.91633259480590001"/>
    <n v="1.30467645558681"/>
    <n v="6099.2930175470301"/>
    <n v="1.73507225749097"/>
    <n v="0.71"/>
    <n v="4330.49804245839"/>
    <n v="1.2319013028185899"/>
    <n v="4093"/>
    <n v="1.1200000000000001"/>
    <n v="1.29"/>
    <n v="1.9E-2"/>
    <n v="0.71"/>
    <n v="17.102369899829"/>
    <d v="1900-01-11T05:11:01"/>
    <n v="43399"/>
    <n v="1.8943904984069999"/>
    <n v="103.470149404816"/>
    <n v="0"/>
    <n v="52901.270980434587"/>
  </r>
  <r>
    <s v="STND-62063"/>
    <s v="PetSmart, Inc"/>
    <s v="PetSmart #2044 - 101 E Euclid Ave - Mt Prospect"/>
    <x v="0"/>
    <s v="Indoor Lighting"/>
    <x v="14"/>
    <n v="0"/>
    <n v="-206.28700000000001"/>
    <n v="-4.1216000000000003E-2"/>
    <x v="0"/>
    <x v="0"/>
    <n v="12.215978499877799"/>
    <s v="Qty / 1,000"/>
    <m/>
    <s v="Private-Lighting"/>
    <x v="0"/>
    <n v="3"/>
    <n v="1"/>
    <s v="Lighting"/>
    <n v="0.91633259480590001"/>
    <n v="1.30467645558681"/>
    <n v="-189.02750198472501"/>
    <n v="-5.37735447934658E-2"/>
    <n v="0.71"/>
    <n v="-134.20952640915499"/>
    <n v="-3.8179216803360699E-2"/>
    <n v="4093"/>
    <n v="1.1200000000000001"/>
    <n v="1.29"/>
    <n v="1.9E-2"/>
    <n v="0.71"/>
    <n v="17.102369899829"/>
    <d v="1900-01-11T05:11:01"/>
    <n v="43399"/>
    <n v="-5.8711152738798802E-2"/>
    <n v="-3.2067165515265801"/>
    <n v="0"/>
    <n v="-1639.500689093019"/>
  </r>
  <r>
    <s v="STND-62064"/>
    <s v="PetSmart, Inc"/>
    <s v="PetSmart #423 - 7730 S Cicero Ave - Burbank"/>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398"/>
    <n v="0.109593392059206"/>
    <n v="5.9858698598544198"/>
    <n v="0"/>
    <n v="3060.4007564623889"/>
  </r>
  <r>
    <s v="STND-62064"/>
    <s v="PetSmart, Inc"/>
    <s v="PetSmart #423 - 7730 S Cicero Ave - Burbank"/>
    <x v="0"/>
    <s v="Indoor Lighting"/>
    <x v="14"/>
    <n v="0"/>
    <n v="13692.886"/>
    <n v="2.7357930000000001"/>
    <x v="0"/>
    <x v="0"/>
    <n v="12.215978499877799"/>
    <s v="Qty / 1,000"/>
    <m/>
    <s v="Private-Lighting"/>
    <x v="0"/>
    <n v="3"/>
    <n v="1"/>
    <s v="Lighting"/>
    <n v="0.91633259480590001"/>
    <n v="1.30467645558681"/>
    <n v="12547.237758761399"/>
    <n v="3.5693247144592002"/>
    <n v="0.71"/>
    <n v="8908.5388087205793"/>
    <n v="2.5342205472660302"/>
    <n v="4093"/>
    <n v="1.1200000000000001"/>
    <n v="1.29"/>
    <n v="1.9E-2"/>
    <n v="0.71"/>
    <n v="17.102369899829"/>
    <d v="1900-01-11T05:11:01"/>
    <n v="43398"/>
    <n v="3.8970681454953602"/>
    <n v="212.85492626470199"/>
    <n v="0"/>
    <n v="108826.51855265758"/>
  </r>
  <r>
    <s v="STND-62064"/>
    <s v="PetSmart, Inc"/>
    <s v="PetSmart #423 - 7730 S Cicero Ave - Burbank"/>
    <x v="0"/>
    <s v="Indoor Lighting"/>
    <x v="14"/>
    <n v="0"/>
    <n v="15966.629000000001"/>
    <n v="3.19008"/>
    <x v="0"/>
    <x v="0"/>
    <n v="12.215978499877799"/>
    <s v="Qty / 1,000"/>
    <m/>
    <s v="Private-Lighting"/>
    <x v="0"/>
    <n v="3"/>
    <n v="1"/>
    <s v="Lighting"/>
    <n v="0.91633259480590001"/>
    <n v="1.30467645558681"/>
    <n v="14630.742581873101"/>
    <n v="4.1620222674383598"/>
    <n v="0.71"/>
    <n v="10387.827233129899"/>
    <n v="2.9550358098812399"/>
    <n v="4093"/>
    <n v="1.1200000000000001"/>
    <n v="1.29"/>
    <n v="1.9E-2"/>
    <n v="0.71"/>
    <n v="17.102369899829"/>
    <d v="1900-01-11T05:11:01"/>
    <n v="43398"/>
    <n v="4.5441885221512797"/>
    <n v="248.20009737106199"/>
    <n v="0"/>
    <n v="126897.47414035995"/>
  </r>
  <r>
    <s v="STND-62064"/>
    <s v="PetSmart, Inc"/>
    <s v="PetSmart #423 - 7730 S Cicero Ave - Burbank"/>
    <x v="0"/>
    <s v="Indoor Lighting"/>
    <x v="14"/>
    <n v="0"/>
    <n v="17163.095000000001"/>
    <n v="3.4291299999999998"/>
    <x v="0"/>
    <x v="0"/>
    <n v="12.215978499877799"/>
    <s v="Qty / 1,000"/>
    <m/>
    <s v="Private-Lighting"/>
    <x v="0"/>
    <n v="3"/>
    <n v="1"/>
    <s v="Lighting"/>
    <n v="0.91633259480590001"/>
    <n v="1.30467645558681"/>
    <n v="15727.103376250199"/>
    <n v="4.47390517414639"/>
    <n v="0.71"/>
    <n v="11166.243397137599"/>
    <n v="3.1764726736439299"/>
    <n v="4093"/>
    <n v="1.1200000000000001"/>
    <n v="1.29"/>
    <n v="1.9E-2"/>
    <n v="0.71"/>
    <n v="17.102369899829"/>
    <d v="1900-01-11T05:11:01"/>
    <n v="43398"/>
    <n v="4.8847092195069202"/>
    <n v="266.79907513281501"/>
    <n v="0"/>
    <n v="136406.58926383537"/>
  </r>
  <r>
    <s v="STND-62065"/>
    <s v="PetSmart, Inc"/>
    <s v="PetSmart #427 - 2221 Oakton Ave - Evanston"/>
    <x v="0"/>
    <s v="Indoor Lighting"/>
    <x v="14"/>
    <n v="0"/>
    <n v="650.95100000000002"/>
    <n v="0.13005800000000001"/>
    <x v="0"/>
    <x v="0"/>
    <n v="12.215978499877799"/>
    <s v="Qty / 1,000"/>
    <m/>
    <s v="Private-Lighting"/>
    <x v="0"/>
    <n v="3"/>
    <n v="1"/>
    <s v="Lighting"/>
    <n v="0.91633259480590001"/>
    <n v="1.30467645558681"/>
    <n v="596.48761892149503"/>
    <n v="0.16968361046070901"/>
    <n v="0.71"/>
    <n v="423.50620943426202"/>
    <n v="0.12047536342710299"/>
    <n v="4093"/>
    <n v="1.1200000000000001"/>
    <n v="1.29"/>
    <n v="1.9E-2"/>
    <n v="0.71"/>
    <n v="17.102369899829"/>
    <d v="1900-01-11T05:11:01"/>
    <n v="43442"/>
    <n v="0.185264341588284"/>
    <n v="10.118986392418201"/>
    <n v="0"/>
    <n v="5173.542749013689"/>
  </r>
  <r>
    <s v="STND-62065"/>
    <s v="PetSmart, Inc"/>
    <s v="PetSmart #427 - 2221 Oakton Ave - Evanston"/>
    <x v="0"/>
    <s v="Indoor Lighting"/>
    <x v="14"/>
    <n v="0"/>
    <n v="23608.423999999999"/>
    <n v="4.7168850000000004"/>
    <x v="0"/>
    <x v="0"/>
    <n v="12.215978499877799"/>
    <s v="Qty / 1,000"/>
    <m/>
    <s v="Private-Lighting"/>
    <x v="0"/>
    <n v="3"/>
    <n v="1"/>
    <s v="Lighting"/>
    <n v="0.91633259480590001"/>
    <n v="1.30467645558681"/>
    <n v="21633.168423197902"/>
    <n v="6.1540088032105702"/>
    <n v="0.71"/>
    <n v="15359.549580470501"/>
    <n v="4.3693462502795102"/>
    <n v="4093"/>
    <n v="1.1200000000000001"/>
    <n v="1.29"/>
    <n v="1.9E-2"/>
    <n v="0.71"/>
    <n v="17.102369899829"/>
    <d v="1900-01-11T05:11:01"/>
    <n v="43442"/>
    <n v="6.7190837462720499"/>
    <n v="366.99125003639301"/>
    <n v="0"/>
    <n v="187631.92744283471"/>
  </r>
  <r>
    <s v="STND-62065"/>
    <s v="PetSmart, Inc"/>
    <s v="PetSmart #427 - 2221 Oakton Ave - Evanston"/>
    <x v="0"/>
    <s v="Indoor Lighting"/>
    <x v="14"/>
    <n v="0"/>
    <n v="1668.634"/>
    <n v="0.33338800000000002"/>
    <x v="0"/>
    <x v="0"/>
    <n v="12.215978499877799"/>
    <s v="Qty / 1,000"/>
    <m/>
    <s v="Private-Lighting"/>
    <x v="0"/>
    <n v="3"/>
    <n v="1"/>
    <s v="Lighting"/>
    <n v="0.91633259480590001"/>
    <n v="1.30467645558681"/>
    <n v="1529.0237230013499"/>
    <n v="0.434963474175174"/>
    <n v="0.71"/>
    <n v="1085.6068433309599"/>
    <n v="0.30882406666437401"/>
    <n v="4093"/>
    <n v="1.1200000000000001"/>
    <n v="1.29"/>
    <n v="1.9E-2"/>
    <n v="0.71"/>
    <n v="17.102369899829"/>
    <d v="1900-01-11T05:11:01"/>
    <n v="43442"/>
    <n v="0.47490279962351201"/>
    <n v="25.9387953009157"/>
    <n v="0"/>
    <n v="13261.749857451214"/>
  </r>
  <r>
    <s v="STND-62066"/>
    <s v="PetSmart, Inc"/>
    <s v="PetSmart #1262 - 8287 W Golf Rd - Niles"/>
    <x v="0"/>
    <s v="Indoor Lighting"/>
    <x v="14"/>
    <n v="0"/>
    <n v="7389.6660000000002"/>
    <n v="1.476431"/>
    <x v="0"/>
    <x v="0"/>
    <n v="12.215978499877799"/>
    <s v="Qty / 1,000"/>
    <m/>
    <s v="Private-Lighting"/>
    <x v="0"/>
    <n v="3"/>
    <n v="1"/>
    <s v="Lighting"/>
    <n v="0.91633259480590001"/>
    <n v="1.30467645558681"/>
    <n v="6771.3918205289301"/>
    <n v="1.92626476399848"/>
    <n v="0.71"/>
    <n v="4807.6881925755397"/>
    <n v="1.3676479824389201"/>
    <n v="4093"/>
    <n v="1.1200000000000001"/>
    <n v="1.29"/>
    <n v="1.9E-2"/>
    <n v="0.71"/>
    <n v="17.102369899829"/>
    <d v="1900-01-11T05:11:01"/>
    <n v="43400"/>
    <n v="2.10313873130089"/>
    <n v="114.87182552682999"/>
    <n v="0"/>
    <n v="58730.61559461915"/>
  </r>
  <r>
    <s v="STND-62066"/>
    <s v="PetSmart, Inc"/>
    <s v="PetSmart #1262 - 8287 W Golf Rd - Niles"/>
    <x v="0"/>
    <s v="Indoor Lighting"/>
    <x v="14"/>
    <n v="0"/>
    <n v="220.04"/>
    <n v="4.3963000000000002E-2"/>
    <x v="0"/>
    <x v="0"/>
    <n v="12.215978499877799"/>
    <s v="Qty / 1,000"/>
    <m/>
    <s v="Private-Lighting"/>
    <x v="0"/>
    <n v="3"/>
    <n v="1"/>
    <s v="Lighting"/>
    <n v="0.91633259480590001"/>
    <n v="1.30467645558681"/>
    <n v="201.62982416109"/>
    <n v="5.7357491016962803E-2"/>
    <n v="0.71"/>
    <n v="143.15717515437399"/>
    <n v="4.0723818622043599E-2"/>
    <n v="4093"/>
    <n v="1.1200000000000001"/>
    <n v="1.29"/>
    <n v="1.9E-2"/>
    <n v="0.71"/>
    <n v="17.102369899829"/>
    <d v="1900-01-11T05:11:01"/>
    <n v="43400"/>
    <n v="6.2624184973209707E-2"/>
    <n v="3.42050594558992"/>
    <n v="0"/>
    <n v="1748.8049737890728"/>
  </r>
  <r>
    <s v="STND-62066"/>
    <s v="PetSmart, Inc"/>
    <s v="PetSmart #1262 - 8287 W Golf Rd - Niles"/>
    <x v="0"/>
    <s v="Indoor Lighting"/>
    <x v="14"/>
    <n v="0"/>
    <n v="23136.256000000001"/>
    <n v="4.622547"/>
    <x v="0"/>
    <x v="0"/>
    <n v="12.215978499877799"/>
    <s v="Qty / 1,000"/>
    <m/>
    <s v="Private-Lighting"/>
    <x v="0"/>
    <n v="3"/>
    <n v="1"/>
    <s v="Lighting"/>
    <n v="0.91633259480590001"/>
    <n v="1.30467645558681"/>
    <n v="21200.505494573601"/>
    <n v="6.0309282357434304"/>
    <n v="0.71"/>
    <n v="15052.3589011472"/>
    <n v="4.2819590473778302"/>
    <n v="4093"/>
    <n v="1.1200000000000001"/>
    <n v="1.29"/>
    <n v="1.9E-2"/>
    <n v="0.71"/>
    <n v="17.102369899829"/>
    <d v="1900-01-11T05:11:01"/>
    <n v="43400"/>
    <n v="6.5847016440041797"/>
    <n v="359.65143249723002"/>
    <n v="0"/>
    <n v="183879.29270885841"/>
  </r>
  <r>
    <s v="STND-62067"/>
    <s v="PetSmart, Inc"/>
    <s v="PetSmart #1659 - 985 Erica Ln - Yorkville"/>
    <x v="0"/>
    <s v="Indoor Lighting"/>
    <x v="14"/>
    <n v="0"/>
    <n v="311.72300000000001"/>
    <n v="6.2281000000000003E-2"/>
    <x v="0"/>
    <x v="0"/>
    <n v="12.215978499877799"/>
    <s v="Qty / 1,000"/>
    <m/>
    <s v="Private-Lighting"/>
    <x v="0"/>
    <n v="3"/>
    <n v="1"/>
    <s v="Lighting"/>
    <n v="0.91633259480590001"/>
    <n v="1.30467645558681"/>
    <n v="285.64194545067897"/>
    <n v="8.1256554330401895E-2"/>
    <n v="0.71"/>
    <n v="202.80578126998199"/>
    <n v="5.7692153574585299E-2"/>
    <n v="4093"/>
    <n v="1.1200000000000001"/>
    <n v="1.29"/>
    <n v="1.9E-2"/>
    <n v="0.71"/>
    <n v="17.102369899829"/>
    <d v="1900-01-11T05:11:01"/>
    <n v="43400"/>
    <n v="8.8717714084945803E-2"/>
    <n v="4.8457115746097399"/>
    <n v="0"/>
    <n v="2477.4710636450195"/>
  </r>
  <r>
    <s v="STND-62067"/>
    <s v="PetSmart, Inc"/>
    <s v="PetSmart #1659 - 985 Erica Ln - Yorkville"/>
    <x v="0"/>
    <s v="Indoor Lighting"/>
    <x v="14"/>
    <n v="0"/>
    <n v="650.95100000000002"/>
    <n v="0.13005800000000001"/>
    <x v="0"/>
    <x v="0"/>
    <n v="12.215978499877799"/>
    <s v="Qty / 1,000"/>
    <m/>
    <s v="Private-Lighting"/>
    <x v="0"/>
    <n v="3"/>
    <n v="1"/>
    <s v="Lighting"/>
    <n v="0.91633259480590001"/>
    <n v="1.30467645558681"/>
    <n v="596.48761892149503"/>
    <n v="0.16968361046070901"/>
    <n v="0.71"/>
    <n v="423.50620943426202"/>
    <n v="0.12047536342710299"/>
    <n v="4093"/>
    <n v="1.1200000000000001"/>
    <n v="1.29"/>
    <n v="1.9E-2"/>
    <n v="0.71"/>
    <n v="17.102369899829"/>
    <d v="1900-01-11T05:11:01"/>
    <n v="43400"/>
    <n v="0.185264341588284"/>
    <n v="10.118986392418201"/>
    <n v="0"/>
    <n v="5173.542749013689"/>
  </r>
  <r>
    <s v="STND-62067"/>
    <s v="PetSmart, Inc"/>
    <s v="PetSmart #1659 - 985 Erica Ln - Yorkville"/>
    <x v="0"/>
    <s v="Indoor Lighting"/>
    <x v="14"/>
    <n v="0"/>
    <n v="38245.646999999997"/>
    <n v="7.6413539999999998"/>
    <x v="0"/>
    <x v="0"/>
    <n v="12.215978499877799"/>
    <s v="Qty / 1,000"/>
    <m/>
    <s v="Private-Lighting"/>
    <x v="0"/>
    <n v="3"/>
    <n v="1"/>
    <s v="Lighting"/>
    <n v="0.91633259480590001"/>
    <n v="1.30467645558681"/>
    <n v="35045.732955540501"/>
    <n v="9.9694946526040695"/>
    <n v="0.71"/>
    <n v="24882.470398433699"/>
    <n v="7.0783412033488897"/>
    <n v="4093"/>
    <n v="1.1200000000000001"/>
    <n v="1.29"/>
    <n v="1.9E-2"/>
    <n v="0.71"/>
    <n v="17.102369899829"/>
    <d v="1900-01-11T05:11:01"/>
    <n v="43400"/>
    <n v="10.884916096303201"/>
    <n v="594.52582692434703"/>
    <n v="0"/>
    <n v="303963.72341111186"/>
  </r>
  <r>
    <s v="STND-62068"/>
    <s v="Owens &amp; Minor Distribution, Inc."/>
    <s v="Owens &amp; Minor - 437 Tower Blvd - Carol Stream"/>
    <x v="1"/>
    <s v="Outdoor &amp; Garage Lighting"/>
    <x v="1"/>
    <n v="0"/>
    <n v="8478.6479999999992"/>
    <n v="1.5163199999999999"/>
    <x v="0"/>
    <x v="0"/>
    <n v="10.1978380583316"/>
    <s v="Qty / 1,000"/>
    <m/>
    <s v="Private-Lighting"/>
    <x v="0"/>
    <n v="3"/>
    <n v="1"/>
    <s v="Lighting"/>
    <n v="0.91633259480590001"/>
    <n v="1.30467645558681"/>
    <n v="7769.2615222858503"/>
    <n v="1.97830700313539"/>
    <n v="0.71"/>
    <n v="5516.1756808229502"/>
    <n v="1.4045979722261199"/>
    <n v="4903"/>
    <n v="1"/>
    <n v="1"/>
    <n v="0"/>
    <n v="0"/>
    <n v="14.276973281664301"/>
    <d v="1900-01-09T04:44:53"/>
    <n v="43371"/>
    <n v="1.97830700313539"/>
    <n v="0"/>
    <n v="0"/>
    <n v="56253.066294339507"/>
  </r>
  <r>
    <s v="STND-62069"/>
    <s v="AH-1340 Astor LLC"/>
    <s v="AH-1340 Astor LLC - 1340 N Astor St - Chicago"/>
    <x v="28"/>
    <s v="HVAC"/>
    <x v="18"/>
    <n v="0"/>
    <n v="44742.224999999999"/>
    <n v="25.36985"/>
    <x v="3"/>
    <x v="0"/>
    <n v="20"/>
    <s v="ΔkWpeak / CF"/>
    <n v="1"/>
    <s v="Private-Non-Lighting"/>
    <x v="2"/>
    <n v="3"/>
    <n v="1"/>
    <s v="Non-Lighting"/>
    <n v="0.98952339343681495"/>
    <n v="0.43468415683807998"/>
    <n v="44273.478311913503"/>
    <n v="11.027871856358599"/>
    <n v="0.7"/>
    <n v="30991.434818339501"/>
    <n v="7.7195102994509996"/>
    <n v="6138"/>
    <n v="1.1399999999999999"/>
    <n v="1.32"/>
    <n v="2.5000000000000001E-2"/>
    <n v="0.64"/>
    <n v="11.4043662430759"/>
    <d v="1900-01-07T03:30:12"/>
    <n v="43380"/>
    <n v="11.027871856358599"/>
    <n v="0"/>
    <n v="0"/>
    <n v="619828.69636678998"/>
  </r>
  <r>
    <s v="STND-62071"/>
    <s v="Lakeland Plastics, Inc."/>
    <s v="Lakeland Plastics - 1550 McCormick Ave - Mundelein"/>
    <x v="0"/>
    <s v="Indoor Lighting"/>
    <x v="10"/>
    <n v="0"/>
    <n v="14046.294"/>
    <n v="2.5120369999999999"/>
    <x v="0"/>
    <x v="0"/>
    <n v="10.827197921178"/>
    <s v="Qty / 1,000"/>
    <m/>
    <s v="Private-Lighting"/>
    <x v="0"/>
    <n v="3"/>
    <n v="1"/>
    <s v="Lighting"/>
    <n v="0.91633259480590001"/>
    <n v="1.30467645558681"/>
    <n v="12871.0770284265"/>
    <n v="3.2773955294629098"/>
    <n v="0.71"/>
    <n v="9138.4646901828401"/>
    <n v="2.32695082591867"/>
    <n v="4618"/>
    <n v="1.02"/>
    <n v="1.04"/>
    <n v="1.2E-2"/>
    <n v="0.81"/>
    <n v="15.158077089649201"/>
    <d v="1900-01-09T19:51:10"/>
    <n v="43442"/>
    <n v="3.8905455003121001"/>
    <n v="151.424435628548"/>
    <n v="0"/>
    <n v="98943.965896306196"/>
  </r>
  <r>
    <s v="STND-62071"/>
    <s v="Lakeland Plastics, Inc."/>
    <s v="Lakeland Plastics - 1550 McCormick Ave - Mundelein"/>
    <x v="0"/>
    <s v="Indoor Lighting"/>
    <x v="10"/>
    <n v="0"/>
    <n v="30023.834999999999"/>
    <n v="5.3694579999999998"/>
    <x v="0"/>
    <x v="0"/>
    <n v="10.827197921178"/>
    <s v="Qty / 1,000"/>
    <m/>
    <s v="Private-Lighting"/>
    <x v="0"/>
    <n v="3"/>
    <n v="1"/>
    <s v="Lighting"/>
    <n v="0.91633259480590001"/>
    <n v="1.30467645558681"/>
    <n v="27511.818631574199"/>
    <n v="7.0054054318622203"/>
    <n v="0.71"/>
    <n v="19533.391228417699"/>
    <n v="4.9738378566221799"/>
    <n v="4618"/>
    <n v="1.02"/>
    <n v="1.04"/>
    <n v="1.2E-2"/>
    <n v="0.81"/>
    <n v="15.158077089649201"/>
    <d v="1900-01-09T19:51:10"/>
    <n v="43442"/>
    <n v="8.3160083474147903"/>
    <n v="323.668454489108"/>
    <n v="0"/>
    <n v="211491.89290188067"/>
  </r>
  <r>
    <s v="STND-62071"/>
    <s v="Lakeland Plastics, Inc."/>
    <s v="Lakeland Plastics - 1550 McCormick Ave - Mundelein"/>
    <x v="0"/>
    <s v="Indoor Lighting"/>
    <x v="10"/>
    <n v="0"/>
    <n v="960.91300000000001"/>
    <n v="0.17185"/>
    <x v="0"/>
    <x v="0"/>
    <n v="10.827197921178"/>
    <s v="Qty / 1,000"/>
    <m/>
    <s v="Private-Lighting"/>
    <x v="0"/>
    <n v="3"/>
    <n v="1"/>
    <s v="Lighting"/>
    <n v="0.91633259480590001"/>
    <n v="1.30467645558681"/>
    <n v="880.51590267272195"/>
    <n v="0.22420864889259301"/>
    <n v="0.71"/>
    <n v="625.16629089763205"/>
    <n v="0.15918814071374099"/>
    <n v="4618"/>
    <n v="1.02"/>
    <n v="1.04"/>
    <n v="1.2E-2"/>
    <n v="0.81"/>
    <n v="15.158077089649201"/>
    <d v="1900-01-09T19:51:10"/>
    <n v="43442"/>
    <n v="0.26615461644419802"/>
    <n v="10.359010619679101"/>
    <n v="0"/>
    <n v="6768.7991651974025"/>
  </r>
  <r>
    <s v="STND-62071"/>
    <s v="Lakeland Plastics, Inc."/>
    <s v="Lakeland Plastics - 1550 McCormick Ave - Mundelein"/>
    <x v="0"/>
    <s v="Indoor Lighting"/>
    <x v="10"/>
    <n v="0"/>
    <n v="494.58800000000002"/>
    <n v="8.8452000000000003E-2"/>
    <x v="0"/>
    <x v="0"/>
    <n v="10.827197921178"/>
    <s v="Qty / 1,000"/>
    <m/>
    <s v="Private-Lighting"/>
    <x v="0"/>
    <n v="3"/>
    <n v="1"/>
    <s v="Lighting"/>
    <n v="0.91633259480590001"/>
    <n v="1.30467645558681"/>
    <n v="453.20710539985998"/>
    <n v="0.115401241849564"/>
    <n v="0.71"/>
    <n v="321.77704483390102"/>
    <n v="8.1934881713190605E-2"/>
    <n v="4618"/>
    <n v="1.02"/>
    <n v="1.04"/>
    <n v="1.2E-2"/>
    <n v="0.81"/>
    <n v="15.158077089649201"/>
    <d v="1900-01-09T19:51:10"/>
    <n v="43442"/>
    <n v="0.13699102783661499"/>
    <n v="5.3318482988218898"/>
    <n v="0"/>
    <n v="3483.9437509084132"/>
  </r>
  <r>
    <s v="STND-62071"/>
    <s v="Lakeland Plastics, Inc."/>
    <s v="Lakeland Plastics - 1550 McCormick Ave - Mundelein"/>
    <x v="0"/>
    <s v="Indoor Lighting"/>
    <x v="10"/>
    <n v="0"/>
    <n v="913.81"/>
    <n v="0.16342599999999999"/>
    <x v="0"/>
    <x v="0"/>
    <n v="10.827197921178"/>
    <s v="Qty / 1,000"/>
    <m/>
    <s v="Private-Lighting"/>
    <x v="0"/>
    <n v="3"/>
    <n v="1"/>
    <s v="Lighting"/>
    <n v="0.91633259480590001"/>
    <n v="1.30467645558681"/>
    <n v="837.35388845957903"/>
    <n v="0.213218054430729"/>
    <n v="0.71"/>
    <n v="594.52126080630103"/>
    <n v="0.15138481864581799"/>
    <n v="4618"/>
    <n v="1.02"/>
    <n v="1.04"/>
    <n v="1.2E-2"/>
    <n v="0.81"/>
    <n v="15.158077089649201"/>
    <d v="1900-01-09T19:51:10"/>
    <n v="43442"/>
    <n v="0.25310785188833002"/>
    <n v="9.8512222171715198"/>
    <n v="0"/>
    <n v="6436.9993590981057"/>
  </r>
  <r>
    <s v="STND-62071"/>
    <s v="Lakeland Plastics, Inc."/>
    <s v="Lakeland Plastics - 1550 McCormick Ave - Mundelein"/>
    <x v="0"/>
    <s v="Indoor Lighting"/>
    <x v="10"/>
    <n v="0"/>
    <n v="188.41399999999999"/>
    <n v="3.3695999999999997E-2"/>
    <x v="0"/>
    <x v="0"/>
    <n v="10.827197921178"/>
    <s v="Qty / 1,000"/>
    <m/>
    <s v="Private-Lighting"/>
    <x v="0"/>
    <n v="3"/>
    <n v="1"/>
    <s v="Lighting"/>
    <n v="0.91633259480590001"/>
    <n v="1.30467645558681"/>
    <n v="172.64988951775899"/>
    <n v="4.3962377847453001E-2"/>
    <n v="0.71"/>
    <n v="122.581421557609"/>
    <n v="3.1213288271691599E-2"/>
    <n v="4618"/>
    <n v="1.02"/>
    <n v="1.04"/>
    <n v="1.2E-2"/>
    <n v="0.81"/>
    <n v="15.158077089649201"/>
    <d v="1900-01-09T19:51:10"/>
    <n v="43442"/>
    <n v="5.2187058223472201E-2"/>
    <n v="2.0311751707971601"/>
    <n v="0"/>
    <n v="1327.2133126635883"/>
  </r>
  <r>
    <s v="STND-62071"/>
    <s v="Lakeland Plastics, Inc."/>
    <s v="Lakeland Plastics - 1550 McCormick Ave - Mundelein"/>
    <x v="0"/>
    <s v="Indoor Lighting"/>
    <x v="10"/>
    <n v="0"/>
    <n v="353.27699999999999"/>
    <n v="6.318E-2"/>
    <x v="0"/>
    <x v="0"/>
    <n v="10.827197921178"/>
    <s v="Qty / 1,000"/>
    <m/>
    <s v="Private-Lighting"/>
    <x v="0"/>
    <n v="3"/>
    <n v="1"/>
    <s v="Lighting"/>
    <n v="0.91633259480590001"/>
    <n v="1.30467645558681"/>
    <n v="323.71923009524397"/>
    <n v="8.2429458463974398E-2"/>
    <n v="0.71"/>
    <n v="229.84065336762299"/>
    <n v="5.85249155094218E-2"/>
    <n v="4618"/>
    <n v="1.02"/>
    <n v="1.04"/>
    <n v="1.2E-2"/>
    <n v="0.81"/>
    <n v="15.158077089649201"/>
    <d v="1900-01-09T19:51:10"/>
    <n v="43442"/>
    <n v="9.7850734169010495E-2"/>
    <n v="3.8084615305322802"/>
    <n v="0"/>
    <n v="2488.530244344121"/>
  </r>
  <r>
    <s v="STND-62071"/>
    <s v="Lakeland Plastics, Inc."/>
    <s v="Lakeland Plastics - 1550 McCormick Ave - Mundelein"/>
    <x v="7"/>
    <s v="Indoor Lighting"/>
    <x v="10"/>
    <n v="0"/>
    <n v="3761.1280000000002"/>
    <n v="2.2836530000000002"/>
    <x v="0"/>
    <x v="0"/>
    <n v="8"/>
    <s v="Qty / 1,000"/>
    <m/>
    <s v="Private-Lighting"/>
    <x v="0"/>
    <n v="3"/>
    <n v="1"/>
    <s v="Lighting"/>
    <n v="0.91633259480590001"/>
    <n v="1.30467645558681"/>
    <n v="3446.4441796371202"/>
    <n v="2.9794283018301799"/>
    <n v="0.71"/>
    <n v="2446.9753675423599"/>
    <n v="2.1153940942994298"/>
    <n v="4618"/>
    <n v="1.02"/>
    <n v="1.04"/>
    <n v="1.2E-2"/>
    <n v="0.81"/>
    <n v="15.158077089649201"/>
    <d v="1900-01-09T19:51:10"/>
    <n v="43442"/>
    <n v="4.3406589478877899"/>
    <n v="40.546402113377901"/>
    <n v="0"/>
    <n v="19575.802940338879"/>
  </r>
  <r>
    <s v="STND-62071"/>
    <s v="Lakeland Plastics, Inc."/>
    <s v="Lakeland Plastics - 1550 McCormick Ave - Mundelein"/>
    <x v="1"/>
    <s v="Outdoor &amp; Garage Lighting"/>
    <x v="1"/>
    <n v="0"/>
    <n v="3285.01"/>
    <n v="0"/>
    <x v="0"/>
    <x v="0"/>
    <n v="10.1978380583316"/>
    <s v="Qty / 1,000"/>
    <m/>
    <s v="Private-Lighting"/>
    <x v="0"/>
    <n v="3"/>
    <n v="1"/>
    <s v="Lighting"/>
    <n v="0.91633259480590001"/>
    <n v="1.30467645558681"/>
    <n v="3010.16173726333"/>
    <n v="0"/>
    <n v="0.71"/>
    <n v="2137.2148334569602"/>
    <n v="0"/>
    <n v="4903"/>
    <n v="1"/>
    <n v="1"/>
    <n v="0"/>
    <n v="0"/>
    <n v="14.276973281664301"/>
    <d v="1900-01-09T04:44:53"/>
    <n v="43442"/>
    <n v="0"/>
    <n v="0"/>
    <n v="0"/>
    <n v="21794.970767458221"/>
  </r>
  <r>
    <s v="STND-62071"/>
    <s v="Lakeland Plastics, Inc."/>
    <s v="Lakeland Plastics - 1550 McCormick Ave - Mundelein"/>
    <x v="27"/>
    <s v="Outdoor &amp; Garage Lighting"/>
    <x v="10"/>
    <n v="0"/>
    <n v="67.2"/>
    <n v="0"/>
    <x v="0"/>
    <x v="0"/>
    <n v="8"/>
    <s v="Qty / 1,000"/>
    <m/>
    <s v="Private-Lighting"/>
    <x v="0"/>
    <n v="3"/>
    <n v="1"/>
    <s v="Lighting"/>
    <n v="0.91633259480590001"/>
    <n v="1.30467645558681"/>
    <n v="61.577550370956502"/>
    <n v="0"/>
    <n v="0.71"/>
    <n v="43.720060763379102"/>
    <n v="0"/>
    <n v="4618"/>
    <n v="1.02"/>
    <n v="1.04"/>
    <n v="1.2E-2"/>
    <n v="0.81"/>
    <n v="15.158077089649201"/>
    <d v="1900-01-09T19:51:10"/>
    <n v="43442"/>
    <n v="0"/>
    <n v="0.72444176907007596"/>
    <n v="0"/>
    <n v="349.76048610703282"/>
  </r>
  <r>
    <s v="STND-62072"/>
    <s v="Trinity Christian College Association"/>
    <s v="Trinity Christian College - 6601 West College Dr - Palos Heights"/>
    <x v="0"/>
    <s v="Indoor Lighting"/>
    <x v="3"/>
    <n v="0"/>
    <n v="1619.415"/>
    <n v="0.394065"/>
    <x v="0"/>
    <x v="0"/>
    <n v="14.727540500736399"/>
    <s v="Qty / 1,000"/>
    <m/>
    <s v="Private-Lighting"/>
    <x v="0"/>
    <n v="3"/>
    <n v="1"/>
    <s v="Lighting"/>
    <n v="0.91633259480590001"/>
    <n v="1.30467645558681"/>
    <n v="1483.9227490175999"/>
    <n v="0.51412732747081502"/>
    <n v="0.71"/>
    <n v="1053.5851518024899"/>
    <n v="0.36503040250427898"/>
    <n v="3395"/>
    <n v="1.06"/>
    <n v="1.39"/>
    <n v="0.02"/>
    <n v="0.63"/>
    <n v="20.618556701030901"/>
    <d v="1900-01-13T17:27:39"/>
    <n v="43377"/>
    <n v="0.58710440501406302"/>
    <n v="27.998542434294301"/>
    <n v="0"/>
    <n v="15516.717994145678"/>
  </r>
  <r>
    <s v="STND-62073"/>
    <s v="Express-Way Car Wash"/>
    <s v="Express-Way Car Wash - 1100 E 162nd St - South Holland"/>
    <x v="1"/>
    <s v="Outdoor &amp; Garage Lighting"/>
    <x v="1"/>
    <n v="0"/>
    <n v="2412.2759999999998"/>
    <n v="0"/>
    <x v="0"/>
    <x v="0"/>
    <n v="10.1978380583316"/>
    <s v="Qty / 1,000"/>
    <m/>
    <s v="Private-Lighting"/>
    <x v="0"/>
    <n v="3"/>
    <n v="1"/>
    <s v="Lighting"/>
    <n v="0.91633259480590001"/>
    <n v="1.30467645558681"/>
    <n v="2210.4471264680001"/>
    <n v="0"/>
    <n v="0.71"/>
    <n v="1569.4174597922799"/>
    <n v="0"/>
    <n v="4903"/>
    <n v="1"/>
    <n v="1"/>
    <n v="0"/>
    <n v="0"/>
    <n v="14.276973281664301"/>
    <d v="1900-01-09T04:44:53"/>
    <n v="43387"/>
    <n v="0"/>
    <n v="0"/>
    <n v="0"/>
    <n v="16004.665100879816"/>
  </r>
  <r>
    <s v="STND-62073"/>
    <s v="Express-Way Car Wash"/>
    <s v="Express-Way Car Wash - 1100 E 162nd St - South Holland"/>
    <x v="1"/>
    <s v="Outdoor &amp; Garage Lighting"/>
    <x v="1"/>
    <n v="0"/>
    <n v="1740.5650000000001"/>
    <n v="0"/>
    <x v="0"/>
    <x v="0"/>
    <n v="10.1978380583316"/>
    <s v="Qty / 1,000"/>
    <m/>
    <s v="Private-Lighting"/>
    <x v="0"/>
    <n v="3"/>
    <n v="1"/>
    <s v="Lighting"/>
    <n v="0.91633259480590001"/>
    <n v="1.30467645558681"/>
    <n v="1594.9364428783299"/>
    <n v="0"/>
    <n v="0.71"/>
    <n v="1132.40487444361"/>
    <n v="0"/>
    <n v="4903"/>
    <n v="1"/>
    <n v="1"/>
    <n v="0"/>
    <n v="0"/>
    <n v="14.276973281664301"/>
    <d v="1900-01-09T04:44:53"/>
    <n v="43387"/>
    <n v="0"/>
    <n v="0"/>
    <n v="0"/>
    <n v="11548.081526041262"/>
  </r>
  <r>
    <s v="STND-62073"/>
    <s v="Express-Way Car Wash"/>
    <s v="Express-Way Car Wash - 1100 E 162nd St - South Holland"/>
    <x v="1"/>
    <s v="Outdoor &amp; Garage Lighting"/>
    <x v="1"/>
    <n v="0"/>
    <n v="11154.325000000001"/>
    <n v="0"/>
    <x v="0"/>
    <x v="0"/>
    <n v="10.1978380583316"/>
    <s v="Qty / 1,000"/>
    <m/>
    <s v="Private-Lighting"/>
    <x v="0"/>
    <n v="3"/>
    <n v="1"/>
    <s v="Lighting"/>
    <n v="0.91633259480590001"/>
    <n v="1.30467645558681"/>
    <n v="10221.071570558301"/>
    <n v="0"/>
    <n v="0.71"/>
    <n v="7256.9608150964104"/>
    <n v="0"/>
    <n v="4903"/>
    <n v="1"/>
    <n v="1"/>
    <n v="0"/>
    <n v="0"/>
    <n v="14.276973281664301"/>
    <d v="1900-01-09T04:44:53"/>
    <n v="43387"/>
    <n v="0"/>
    <n v="0"/>
    <n v="0"/>
    <n v="74005.311188011285"/>
  </r>
  <r>
    <s v="STND-62073"/>
    <s v="Express-Way Car Wash"/>
    <s v="Express-Way Car Wash - 1100 E 162nd St - South Holland"/>
    <x v="1"/>
    <s v="Outdoor &amp; Garage Lighting"/>
    <x v="1"/>
    <n v="0"/>
    <n v="3456.6149999999998"/>
    <n v="0"/>
    <x v="0"/>
    <x v="0"/>
    <n v="10.1978380583316"/>
    <s v="Qty / 1,000"/>
    <m/>
    <s v="Private-Lighting"/>
    <x v="0"/>
    <n v="3"/>
    <n v="1"/>
    <s v="Lighting"/>
    <n v="0.91633259480590001"/>
    <n v="1.30467645558681"/>
    <n v="3167.4089921949999"/>
    <n v="0"/>
    <n v="0.71"/>
    <n v="2248.86038445845"/>
    <n v="0"/>
    <n v="4903"/>
    <n v="1"/>
    <n v="1"/>
    <n v="0"/>
    <n v="0"/>
    <n v="14.276973281664301"/>
    <d v="1900-01-09T04:44:53"/>
    <n v="43387"/>
    <n v="0"/>
    <n v="0"/>
    <n v="0"/>
    <n v="22933.514016504614"/>
  </r>
  <r>
    <s v="STND-62073"/>
    <s v="Express-Way Car Wash"/>
    <s v="Express-Way Car Wash - 1100 E 162nd St - South Holland"/>
    <x v="1"/>
    <s v="Outdoor &amp; Garage Lighting"/>
    <x v="1"/>
    <n v="0"/>
    <n v="1519.93"/>
    <n v="0"/>
    <x v="0"/>
    <x v="0"/>
    <n v="10.1978380583316"/>
    <s v="Qty / 1,000"/>
    <m/>
    <s v="Private-Lighting"/>
    <x v="0"/>
    <n v="3"/>
    <n v="1"/>
    <s v="Lighting"/>
    <n v="0.91633259480590001"/>
    <n v="1.30467645558681"/>
    <n v="1392.76140082333"/>
    <n v="0"/>
    <n v="0.71"/>
    <n v="988.86059458456498"/>
    <n v="0"/>
    <n v="4903"/>
    <n v="1"/>
    <n v="1"/>
    <n v="0"/>
    <n v="0"/>
    <n v="14.276973281664301"/>
    <d v="1900-01-09T04:44:53"/>
    <n v="43387"/>
    <n v="0"/>
    <n v="0"/>
    <n v="0"/>
    <n v="10084.240205838891"/>
  </r>
  <r>
    <s v="STND-62073"/>
    <s v="Express-Way Car Wash"/>
    <s v="Express-Way Car Wash - 1100 E 162nd St - South Holland"/>
    <x v="1"/>
    <s v="Outdoor &amp; Garage Lighting"/>
    <x v="1"/>
    <n v="0"/>
    <n v="11855.454"/>
    <n v="0"/>
    <x v="0"/>
    <x v="0"/>
    <n v="10.1978380583316"/>
    <s v="Qty / 1,000"/>
    <m/>
    <s v="Private-Lighting"/>
    <x v="0"/>
    <n v="3"/>
    <n v="1"/>
    <s v="Lighting"/>
    <n v="0.91633259480590001"/>
    <n v="1.30467645558681"/>
    <n v="10863.538926421999"/>
    <n v="0"/>
    <n v="0.71"/>
    <n v="7713.1126377596102"/>
    <n v="0"/>
    <n v="4903"/>
    <n v="1"/>
    <n v="1"/>
    <n v="0"/>
    <n v="0"/>
    <n v="14.276973281664301"/>
    <d v="1900-01-09T04:44:53"/>
    <n v="43387"/>
    <n v="0"/>
    <n v="0"/>
    <n v="0"/>
    <n v="78657.073605543381"/>
  </r>
  <r>
    <s v="STND-62078"/>
    <s v="USA Bouquet LLC"/>
    <s v="USA Bouquet LLC - 701 Hilltop Dr - Itasca"/>
    <x v="0"/>
    <s v="Indoor Lighting"/>
    <x v="10"/>
    <n v="0"/>
    <n v="95323.554999999993"/>
    <n v="17.047649"/>
    <x v="0"/>
    <x v="0"/>
    <n v="10.827197921178"/>
    <s v="Qty / 1,000"/>
    <m/>
    <s v="Private-Lighting"/>
    <x v="0"/>
    <n v="2"/>
    <n v="1"/>
    <s v="Lighting"/>
    <n v="0.97902139861649395"/>
    <n v="0.93591656730105399"/>
    <n v="93323.800137196202"/>
    <n v="15.955177132633199"/>
    <n v="0.71"/>
    <n v="66259.898097409299"/>
    <n v="11.3281757641696"/>
    <n v="4618"/>
    <n v="1.02"/>
    <n v="1.04"/>
    <n v="1.2E-2"/>
    <n v="0.81"/>
    <n v="15.158077089649201"/>
    <d v="1900-01-09T19:51:10"/>
    <n v="43447"/>
    <n v="18.940143794673801"/>
    <n v="1097.9270604375999"/>
    <n v="0"/>
    <n v="717409.03093773604"/>
  </r>
  <r>
    <s v="STND-62078"/>
    <s v="USA Bouquet LLC"/>
    <s v="USA Bouquet LLC - 701 Hilltop Dr - Itasca"/>
    <x v="0"/>
    <s v="Indoor Lighting"/>
    <x v="10"/>
    <n v="0"/>
    <n v="2176.1860000000001"/>
    <n v="0.38918900000000001"/>
    <x v="0"/>
    <x v="0"/>
    <n v="10.827197921178"/>
    <s v="Qty / 1,000"/>
    <m/>
    <s v="Private-Lighting"/>
    <x v="0"/>
    <n v="2"/>
    <n v="1"/>
    <s v="Lighting"/>
    <n v="0.97902139861649395"/>
    <n v="0.93591656730105399"/>
    <n v="2130.5326613696302"/>
    <n v="0.36424843291133002"/>
    <n v="0.71"/>
    <n v="1512.67818957244"/>
    <n v="0.25861638736704401"/>
    <n v="4618"/>
    <n v="1.02"/>
    <n v="1.04"/>
    <n v="1.2E-2"/>
    <n v="0.81"/>
    <n v="15.158077089649201"/>
    <d v="1900-01-09T19:51:10"/>
    <n v="43447"/>
    <n v="0.43239367629550102"/>
    <n v="25.0650901337604"/>
    <n v="0"/>
    <n v="16378.066149550023"/>
  </r>
  <r>
    <s v="STND-62078"/>
    <s v="USA Bouquet LLC"/>
    <s v="USA Bouquet LLC - 701 Hilltop Dr - Itasca"/>
    <x v="0"/>
    <s v="Indoor Lighting"/>
    <x v="10"/>
    <n v="0"/>
    <n v="3014.63"/>
    <n v="0.53913599999999995"/>
    <x v="0"/>
    <x v="0"/>
    <n v="10.827197921178"/>
    <s v="Qty / 1,000"/>
    <m/>
    <s v="Private-Lighting"/>
    <x v="0"/>
    <n v="2"/>
    <n v="1"/>
    <s v="Lighting"/>
    <n v="0.97902139861649395"/>
    <n v="0.93591656730105399"/>
    <n v="2951.3872789112402"/>
    <n v="0.50458631442842095"/>
    <n v="0.71"/>
    <n v="2095.4849680269799"/>
    <n v="0.35825628324417902"/>
    <n v="4618"/>
    <n v="1.02"/>
    <n v="1.04"/>
    <n v="1.2E-2"/>
    <n v="0.81"/>
    <n v="15.158077089649201"/>
    <d v="1900-01-09T19:51:10"/>
    <n v="43447"/>
    <n v="0.59898660307267404"/>
    <n v="34.722203281308701"/>
    <n v="0"/>
    <n v="22688.230489681464"/>
  </r>
  <r>
    <s v="STND-62078"/>
    <s v="USA Bouquet LLC"/>
    <s v="USA Bouquet LLC - 701 Hilltop Dr - Itasca"/>
    <x v="0"/>
    <s v="Indoor Lighting"/>
    <x v="10"/>
    <n v="0"/>
    <n v="106830.965"/>
    <n v="19.105632"/>
    <x v="0"/>
    <x v="0"/>
    <n v="10.827197921178"/>
    <s v="Qty / 1,000"/>
    <m/>
    <s v="Private-Lighting"/>
    <x v="0"/>
    <n v="2"/>
    <n v="1"/>
    <s v="Lighting"/>
    <n v="0.97902139861649395"/>
    <n v="0.93591656730105399"/>
    <n v="104589.80076985"/>
    <n v="17.881277517557201"/>
    <n v="0.71"/>
    <n v="74258.758546593293"/>
    <n v="12.695707037465599"/>
    <n v="4618"/>
    <n v="1.02"/>
    <n v="1.04"/>
    <n v="1.2E-2"/>
    <n v="0.81"/>
    <n v="15.158077089649201"/>
    <d v="1900-01-09T19:51:10"/>
    <n v="43447"/>
    <n v="21.226587746387899"/>
    <n v="1230.4682443511699"/>
    <n v="0"/>
    <n v="804014.27616493392"/>
  </r>
  <r>
    <s v="STND-62078"/>
    <s v="USA Bouquet LLC"/>
    <s v="USA Bouquet LLC - 701 Hilltop Dr - Itasca"/>
    <x v="0"/>
    <s v="Indoor Lighting"/>
    <x v="10"/>
    <n v="0"/>
    <n v="14837.634"/>
    <n v="2.6535600000000001"/>
    <x v="0"/>
    <x v="0"/>
    <n v="10.827197921178"/>
    <s v="Qty / 1,000"/>
    <m/>
    <s v="Private-Lighting"/>
    <x v="0"/>
    <n v="2"/>
    <n v="1"/>
    <s v="Lighting"/>
    <n v="0.97902139861649395"/>
    <n v="0.93591656730105399"/>
    <n v="14526.3611908396"/>
    <n v="2.4835107663273801"/>
    <n v="0.71"/>
    <n v="10313.7164454961"/>
    <n v="1.7632926440924399"/>
    <n v="4618"/>
    <n v="1.02"/>
    <n v="1.04"/>
    <n v="1.2E-2"/>
    <n v="0.81"/>
    <n v="15.158077089649201"/>
    <d v="1900-01-09T19:51:10"/>
    <n v="43447"/>
    <n v="2.9481371869983199"/>
    <n v="170.89836695105501"/>
    <n v="0"/>
    <n v="111668.64925829472"/>
  </r>
  <r>
    <s v="STND-62078"/>
    <s v="USA Bouquet LLC"/>
    <s v="USA Bouquet LLC - 701 Hilltop Dr - Itasca"/>
    <x v="0"/>
    <s v="Indoor Lighting"/>
    <x v="10"/>
    <n v="0"/>
    <n v="593.505"/>
    <n v="0.106142"/>
    <x v="0"/>
    <x v="0"/>
    <n v="10.827197921178"/>
    <s v="Qty / 1,000"/>
    <m/>
    <s v="Private-Lighting"/>
    <x v="0"/>
    <n v="2"/>
    <n v="1"/>
    <s v="Lighting"/>
    <n v="0.97902139861649395"/>
    <n v="0.93591656730105399"/>
    <n v="581.05409518588203"/>
    <n v="9.9340056286468401E-2"/>
    <n v="0.71"/>
    <n v="412.54840758197599"/>
    <n v="7.0531439963392603E-2"/>
    <n v="4618"/>
    <n v="1.02"/>
    <n v="1.04"/>
    <n v="1.2E-2"/>
    <n v="0.81"/>
    <n v="15.158077089649201"/>
    <d v="1900-01-09T19:51:10"/>
    <n v="43447"/>
    <n v="0.117925043075105"/>
    <n v="6.8359305315986099"/>
    <n v="0"/>
    <n v="4466.743260956865"/>
  </r>
  <r>
    <s v="STND-62078"/>
    <s v="USA Bouquet LLC"/>
    <s v="USA Bouquet LLC - 701 Hilltop Dr - Itasca"/>
    <x v="0"/>
    <s v="Indoor Lighting"/>
    <x v="10"/>
    <n v="0"/>
    <n v="3165.3620000000001"/>
    <n v="0.56609299999999996"/>
    <x v="0"/>
    <x v="0"/>
    <n v="10.827197921178"/>
    <s v="Qty / 1,000"/>
    <m/>
    <s v="Private-Lighting"/>
    <x v="0"/>
    <n v="2"/>
    <n v="1"/>
    <s v="Lighting"/>
    <n v="0.97902139861649395"/>
    <n v="0.93591656730105399"/>
    <n v="3098.9571323675"/>
    <n v="0.52981581733315497"/>
    <n v="0.71"/>
    <n v="2200.2595639809301"/>
    <n v="0.37616923030653998"/>
    <n v="4618"/>
    <n v="1.02"/>
    <n v="1.04"/>
    <n v="1.2E-2"/>
    <n v="0.81"/>
    <n v="15.158077089649201"/>
    <d v="1900-01-09T19:51:10"/>
    <n v="43447"/>
    <n v="0.62893615542872205"/>
    <n v="36.458319204323502"/>
    <n v="0"/>
    <n v="23822.645777186339"/>
  </r>
  <r>
    <s v="STND-62078"/>
    <s v="USA Bouquet LLC"/>
    <s v="USA Bouquet LLC - 701 Hilltop Dr - Itasca"/>
    <x v="0"/>
    <s v="Indoor Lighting"/>
    <x v="10"/>
    <n v="0"/>
    <n v="240.22800000000001"/>
    <n v="4.2962E-2"/>
    <x v="0"/>
    <x v="0"/>
    <n v="10.827197921178"/>
    <s v="Qty / 1,000"/>
    <m/>
    <s v="Private-Lighting"/>
    <x v="0"/>
    <n v="2"/>
    <n v="1"/>
    <s v="Lighting"/>
    <n v="0.97902139861649395"/>
    <n v="0.93591656730105399"/>
    <n v="235.18835254684299"/>
    <n v="4.0208847564387903E-2"/>
    <n v="0.71"/>
    <n v="166.983730308259"/>
    <n v="2.8548281770715399E-2"/>
    <n v="4618"/>
    <n v="1.02"/>
    <n v="1.04"/>
    <n v="1.2E-2"/>
    <n v="0.81"/>
    <n v="15.158077089649201"/>
    <d v="1900-01-09T19:51:10"/>
    <n v="43447"/>
    <n v="4.7731300527525999E-2"/>
    <n v="2.7669217946687401"/>
    <n v="0"/>
    <n v="1807.9658976641294"/>
  </r>
  <r>
    <s v="STND-62078"/>
    <s v="USA Bouquet LLC"/>
    <s v="USA Bouquet LLC - 701 Hilltop Dr - Itasca"/>
    <x v="0"/>
    <s v="Indoor Lighting"/>
    <x v="10"/>
    <n v="0"/>
    <n v="28.262"/>
    <n v="5.0540000000000003E-3"/>
    <x v="0"/>
    <x v="0"/>
    <n v="10.827197921178"/>
    <s v="Qty / 1,000"/>
    <m/>
    <s v="Private-Lighting"/>
    <x v="0"/>
    <n v="2"/>
    <n v="1"/>
    <s v="Lighting"/>
    <n v="0.97902139861649395"/>
    <n v="0.93591656730105399"/>
    <n v="27.6691027676993"/>
    <n v="4.7301223311395297E-3"/>
    <n v="0.71"/>
    <n v="19.645062965066501"/>
    <n v="3.35838685510906E-3"/>
    <n v="4618"/>
    <n v="1.02"/>
    <n v="1.04"/>
    <n v="1.2E-2"/>
    <n v="0.81"/>
    <n v="15.158077089649201"/>
    <d v="1900-01-09T19:51:10"/>
    <n v="43447"/>
    <n v="5.61505499897854E-3"/>
    <n v="0.32551885609058001"/>
    <n v="0"/>
    <n v="212.70098489677892"/>
  </r>
  <r>
    <s v="STND-62078"/>
    <s v="USA Bouquet LLC"/>
    <s v="USA Bouquet LLC - 701 Hilltop Dr - Itasca"/>
    <x v="0"/>
    <s v="Indoor Lighting"/>
    <x v="10"/>
    <n v="0"/>
    <n v="263.77999999999997"/>
    <n v="4.7174000000000001E-2"/>
    <x v="0"/>
    <x v="0"/>
    <n v="10.827197921178"/>
    <s v="Qty / 1,000"/>
    <m/>
    <s v="Private-Lighting"/>
    <x v="0"/>
    <n v="2"/>
    <n v="1"/>
    <s v="Lighting"/>
    <n v="0.97902139861649395"/>
    <n v="0.93591656730105399"/>
    <n v="258.246264527059"/>
    <n v="4.41509281458599E-2"/>
    <n v="0.71"/>
    <n v="183.35484781421201"/>
    <n v="3.1347158983560497E-2"/>
    <n v="4618"/>
    <n v="1.02"/>
    <n v="1.04"/>
    <n v="1.2E-2"/>
    <n v="0.81"/>
    <n v="15.158077089649201"/>
    <d v="1900-01-09T19:51:10"/>
    <n v="43447"/>
    <n v="5.2410883364031199E-2"/>
    <n v="3.0381913473771598"/>
    <n v="0"/>
    <n v="1985.2192270919447"/>
  </r>
  <r>
    <s v="STND-62078"/>
    <s v="USA Bouquet LLC"/>
    <s v="USA Bouquet LLC - 701 Hilltop Dr - Itasca"/>
    <x v="0"/>
    <s v="Indoor Lighting"/>
    <x v="10"/>
    <n v="0"/>
    <n v="452.19499999999999"/>
    <n v="8.0869999999999997E-2"/>
    <x v="0"/>
    <x v="0"/>
    <n v="10.827197921178"/>
    <s v="Qty / 1,000"/>
    <m/>
    <s v="Private-Lighting"/>
    <x v="0"/>
    <n v="2"/>
    <n v="1"/>
    <s v="Lighting"/>
    <n v="0.97902139861649395"/>
    <n v="0.93591656730105399"/>
    <n v="442.70858134738501"/>
    <n v="7.5687572797636202E-2"/>
    <n v="0.71"/>
    <n v="314.32309275664397"/>
    <n v="5.3738176686321699E-2"/>
    <n v="4618"/>
    <n v="1.02"/>
    <n v="1.04"/>
    <n v="1.2E-2"/>
    <n v="0.81"/>
    <n v="15.158077089649201"/>
    <d v="1900-01-09T19:51:10"/>
    <n v="43447"/>
    <n v="8.9847546056073396E-2"/>
    <n v="5.2083362511457096"/>
    <n v="0"/>
    <n v="3403.2383364729753"/>
  </r>
  <r>
    <s v="STND-62079"/>
    <s v="Somonauk CUSD #432"/>
    <s v="Somonauk High School - 501 W Market St - Somonauk"/>
    <x v="1"/>
    <s v="Outdoor &amp; Garage Lighting"/>
    <x v="1"/>
    <n v="0"/>
    <n v="14959.053"/>
    <n v="0"/>
    <x v="0"/>
    <x v="1"/>
    <n v="10.1978380583316"/>
    <s v="Qty / 1,000"/>
    <m/>
    <s v="Public-Lighting"/>
    <x v="0"/>
    <n v="2"/>
    <n v="1"/>
    <s v="Lighting"/>
    <n v="0.98996686498346598"/>
    <n v="2.5626279547341602"/>
    <n v="14808.9668015315"/>
    <n v="0"/>
    <n v="0.71"/>
    <n v="10514.3664290874"/>
    <n v="0"/>
    <n v="4903"/>
    <n v="1"/>
    <n v="1"/>
    <n v="0"/>
    <n v="0"/>
    <n v="14.276973281664301"/>
    <d v="1900-01-09T04:44:53"/>
    <n v="43448"/>
    <n v="0"/>
    <n v="0"/>
    <n v="0"/>
    <n v="107223.80612979161"/>
  </r>
  <r>
    <s v="STND-62079"/>
    <s v="Somonauk CUSD #432"/>
    <s v="Somonauk High School - 501 W Market St - Somonauk"/>
    <x v="1"/>
    <s v="Outdoor &amp; Garage Lighting"/>
    <x v="1"/>
    <n v="0"/>
    <n v="10320.815000000001"/>
    <n v="0"/>
    <x v="0"/>
    <x v="1"/>
    <n v="10.1978380583316"/>
    <s v="Qty / 1,000"/>
    <m/>
    <s v="Public-Lighting"/>
    <x v="0"/>
    <n v="2"/>
    <n v="1"/>
    <s v="Lighting"/>
    <n v="0.98996686498346598"/>
    <n v="2.5626279547341602"/>
    <n v="10217.2648696243"/>
    <n v="0"/>
    <n v="0.71"/>
    <n v="7254.2580574332696"/>
    <n v="0"/>
    <n v="4903"/>
    <n v="1"/>
    <n v="1"/>
    <n v="0"/>
    <n v="0"/>
    <n v="14.276973281664301"/>
    <d v="1900-01-09T04:44:53"/>
    <n v="43448"/>
    <n v="0"/>
    <n v="0"/>
    <n v="0"/>
    <n v="73977.748903051659"/>
  </r>
  <r>
    <s v="STND-62079"/>
    <s v="Somonauk CUSD #432"/>
    <s v="Somonauk High School - 501 W Market St - Somonauk"/>
    <x v="1"/>
    <s v="Outdoor &amp; Garage Lighting"/>
    <x v="1"/>
    <n v="0"/>
    <n v="14414.82"/>
    <n v="0"/>
    <x v="0"/>
    <x v="1"/>
    <n v="10.1978380583316"/>
    <s v="Qty / 1,000"/>
    <m/>
    <s v="Public-Lighting"/>
    <x v="0"/>
    <n v="2"/>
    <n v="1"/>
    <s v="Lighting"/>
    <n v="0.98996686498346598"/>
    <n v="2.5626279547341602"/>
    <n v="14270.194164701001"/>
    <n v="0"/>
    <n v="0.71"/>
    <n v="10131.8378569377"/>
    <n v="0"/>
    <n v="4903"/>
    <n v="1"/>
    <n v="1"/>
    <n v="0"/>
    <n v="0"/>
    <n v="14.276973281664301"/>
    <d v="1900-01-09T04:44:53"/>
    <n v="43448"/>
    <n v="0"/>
    <n v="0"/>
    <n v="0"/>
    <n v="103322.84169832415"/>
  </r>
  <r>
    <s v="STND-62079"/>
    <s v="Somonauk CUSD #432"/>
    <s v="Somonauk High School - 501 W Market St - Somonauk"/>
    <x v="1"/>
    <s v="Outdoor &amp; Garage Lighting"/>
    <x v="1"/>
    <n v="0"/>
    <n v="3294.8159999999998"/>
    <n v="0"/>
    <x v="0"/>
    <x v="1"/>
    <n v="10.1978380583316"/>
    <s v="Qty / 1,000"/>
    <m/>
    <s v="Public-Lighting"/>
    <x v="0"/>
    <n v="2"/>
    <n v="1"/>
    <s v="Lighting"/>
    <n v="0.98996686498346598"/>
    <n v="2.5626279547341602"/>
    <n v="3261.7586662173599"/>
    <n v="0"/>
    <n v="0.71"/>
    <n v="2315.84865301433"/>
    <n v="0"/>
    <n v="4903"/>
    <n v="1"/>
    <n v="1"/>
    <n v="0"/>
    <n v="0"/>
    <n v="14.276973281664301"/>
    <d v="1900-01-09T04:44:53"/>
    <n v="43448"/>
    <n v="0"/>
    <n v="0"/>
    <n v="0"/>
    <n v="23616.649531045507"/>
  </r>
  <r>
    <s v="STND-62079"/>
    <s v="Somonauk CUSD #432"/>
    <s v="Somonauk High School - 501 W Market St - Somonauk"/>
    <x v="1"/>
    <s v="Outdoor &amp; Garage Lighting"/>
    <x v="1"/>
    <n v="0"/>
    <n v="31594.932000000001"/>
    <n v="0"/>
    <x v="0"/>
    <x v="1"/>
    <n v="10.1978380583316"/>
    <s v="Qty / 1,000"/>
    <m/>
    <s v="Public-Lighting"/>
    <x v="0"/>
    <n v="2"/>
    <n v="1"/>
    <s v="Lighting"/>
    <n v="0.98996686498346598"/>
    <n v="2.5626279547341602"/>
    <n v="31277.935781405798"/>
    <n v="0"/>
    <n v="0.71"/>
    <n v="22207.334404798101"/>
    <n v="0"/>
    <n v="4903"/>
    <n v="1"/>
    <n v="1"/>
    <n v="0"/>
    <n v="0"/>
    <n v="14.276973281664301"/>
    <d v="1900-01-09T04:44:53"/>
    <n v="43448"/>
    <n v="0"/>
    <n v="0"/>
    <n v="0"/>
    <n v="226466.7999673468"/>
  </r>
  <r>
    <s v="STND-62079"/>
    <s v="Somonauk CUSD #432"/>
    <s v="Somonauk High School - 501 W Market St - Somonauk"/>
    <x v="27"/>
    <s v="Outdoor &amp; Garage Lighting"/>
    <x v="12"/>
    <n v="0"/>
    <n v="1195.32"/>
    <n v="0"/>
    <x v="0"/>
    <x v="1"/>
    <n v="8"/>
    <s v="Qty / 1,000"/>
    <m/>
    <s v="Public-Lighting"/>
    <x v="0"/>
    <n v="2"/>
    <n v="1"/>
    <s v="Lighting"/>
    <n v="0.98996686498346598"/>
    <n v="2.5626279547341602"/>
    <n v="1183.32719305204"/>
    <n v="0"/>
    <n v="0.71"/>
    <n v="840.16230706694603"/>
    <n v="0"/>
    <n v="2979"/>
    <n v="1.17333333333333"/>
    <n v="1.323"/>
    <n v="2.1333333333333301E-2"/>
    <n v="0.72"/>
    <n v="23.497818059751602"/>
    <d v="1900-01-15T18:49:11"/>
    <n v="43448"/>
    <n v="0"/>
    <n v="21.515039873673398"/>
    <n v="0"/>
    <n v="6721.2984565355682"/>
  </r>
  <r>
    <s v="STND-62080"/>
    <s v="PH Conway LLC"/>
    <s v="PH Conway LLC - 100 N Field Dr - Lake Forest"/>
    <x v="1"/>
    <s v="Outdoor &amp; Garage Lighting"/>
    <x v="1"/>
    <n v="0"/>
    <n v="48907.425000000003"/>
    <n v="0"/>
    <x v="0"/>
    <x v="0"/>
    <n v="10.1978380583316"/>
    <s v="Qty / 1,000"/>
    <m/>
    <s v="Private-Lighting"/>
    <x v="0"/>
    <n v="3"/>
    <n v="1"/>
    <s v="Lighting"/>
    <n v="0.91633259480590001"/>
    <n v="1.30467645558681"/>
    <n v="44815.467655524903"/>
    <n v="0"/>
    <n v="0.71"/>
    <n v="31818.982035422701"/>
    <n v="0"/>
    <n v="4903"/>
    <n v="1"/>
    <n v="1"/>
    <n v="0"/>
    <n v="0"/>
    <n v="14.276973281664301"/>
    <d v="1900-01-09T04:44:53"/>
    <n v="43370"/>
    <n v="0"/>
    <n v="0"/>
    <n v="0"/>
    <n v="324484.82597820309"/>
  </r>
  <r>
    <s v="STND-62082"/>
    <s v="School District U-46"/>
    <s v="School District U-46 - Distribution Center - 1460 Sheldon Dr - Elgin"/>
    <x v="0"/>
    <s v="Indoor Lighting"/>
    <x v="12"/>
    <n v="0"/>
    <n v="1"/>
    <n v="0"/>
    <x v="0"/>
    <x v="1"/>
    <n v="15"/>
    <s v="Qty / 1,000"/>
    <m/>
    <s v="Public-Lighting"/>
    <x v="0"/>
    <n v="3"/>
    <n v="1"/>
    <s v="Lighting"/>
    <n v="0.99829244462109001"/>
    <n v="0.987374621353864"/>
    <n v="0.99829244462109001"/>
    <n v="0"/>
    <n v="0.71"/>
    <n v="0.70878763568097403"/>
    <n v="0"/>
    <n v="2979"/>
    <n v="1.17333333333333"/>
    <n v="1.323"/>
    <n v="2.1333333333333301E-2"/>
    <n v="0.72"/>
    <n v="23.497818059751602"/>
    <d v="1900-01-15T18:49:11"/>
    <n v="43329"/>
    <n v="0"/>
    <n v="1.8150771720383499E-2"/>
    <n v="0"/>
    <n v="10.631814535214611"/>
  </r>
  <r>
    <s v="STND-62083"/>
    <s v="Chicago Transit Authority"/>
    <s v="Chicago Transit Authority (CTA) - 6321 S Halsted St - Chicago"/>
    <x v="1"/>
    <s v="Outdoor &amp; Garage Lighting"/>
    <x v="1"/>
    <n v="0"/>
    <n v="549.13599999999997"/>
    <n v="0"/>
    <x v="0"/>
    <x v="1"/>
    <n v="10.1978380583316"/>
    <s v="Qty / 1,000"/>
    <m/>
    <s v="Public-Lighting"/>
    <x v="0"/>
    <n v="3"/>
    <n v="1"/>
    <s v="Lighting"/>
    <n v="0.99829244462109001"/>
    <n v="0.987374621353864"/>
    <n v="548.198319869447"/>
    <n v="0"/>
    <n v="0.71"/>
    <n v="389.220807107307"/>
    <n v="0"/>
    <n v="4903"/>
    <n v="1"/>
    <n v="1"/>
    <n v="0"/>
    <n v="0"/>
    <n v="14.276973281664301"/>
    <d v="1900-01-09T04:44:53"/>
    <n v="43462"/>
    <n v="0"/>
    <n v="0"/>
    <n v="0"/>
    <n v="3969.2107598134376"/>
  </r>
  <r>
    <s v="STND-62083"/>
    <s v="Chicago Transit Authority"/>
    <s v="Chicago Transit Authority (CTA) - 6321 S Halsted St - Chicago"/>
    <x v="1"/>
    <s v="Outdoor &amp; Garage Lighting"/>
    <x v="1"/>
    <n v="0"/>
    <n v="34575.955999999998"/>
    <n v="0"/>
    <x v="0"/>
    <x v="1"/>
    <n v="10.1978380583316"/>
    <s v="Qty / 1,000"/>
    <m/>
    <s v="Public-Lighting"/>
    <x v="0"/>
    <n v="3"/>
    <n v="1"/>
    <s v="Lighting"/>
    <n v="0.99829244462109001"/>
    <n v="0.987374621353864"/>
    <n v="34516.915640351297"/>
    <n v="0"/>
    <n v="0.71"/>
    <n v="24507.010104649398"/>
    <n v="0"/>
    <n v="4903"/>
    <n v="1"/>
    <n v="1"/>
    <n v="0"/>
    <n v="0"/>
    <n v="14.276973281664301"/>
    <d v="1900-01-09T04:44:53"/>
    <n v="43462"/>
    <n v="0"/>
    <n v="0"/>
    <n v="0"/>
    <n v="249918.52034111071"/>
  </r>
  <r>
    <s v="STND-62083"/>
    <s v="Chicago Transit Authority"/>
    <s v="Chicago Transit Authority (CTA) - 6321 S Halsted St - Chicago"/>
    <x v="1"/>
    <s v="Outdoor &amp; Garage Lighting"/>
    <x v="1"/>
    <n v="0"/>
    <n v="1348.325"/>
    <n v="0"/>
    <x v="0"/>
    <x v="1"/>
    <n v="10.1978380583316"/>
    <s v="Qty / 1,000"/>
    <m/>
    <s v="Public-Lighting"/>
    <x v="0"/>
    <n v="3"/>
    <n v="1"/>
    <s v="Lighting"/>
    <n v="0.99829244462109001"/>
    <n v="0.987374621353864"/>
    <n v="1346.0226603937299"/>
    <n v="0"/>
    <n v="0.71"/>
    <n v="955.67608887954998"/>
    <n v="0"/>
    <n v="4903"/>
    <n v="1"/>
    <n v="1"/>
    <n v="0"/>
    <n v="0"/>
    <n v="14.276973281664301"/>
    <d v="1900-01-09T04:44:53"/>
    <n v="43462"/>
    <n v="0"/>
    <n v="0"/>
    <n v="0"/>
    <n v="9745.829990613367"/>
  </r>
  <r>
    <s v="STND-62083"/>
    <s v="Chicago Transit Authority"/>
    <s v="Chicago Transit Authority (CTA) - 6321 S Halsted St - Chicago"/>
    <x v="1"/>
    <s v="Outdoor &amp; Garage Lighting"/>
    <x v="1"/>
    <n v="0"/>
    <n v="10688.54"/>
    <n v="0"/>
    <x v="0"/>
    <x v="1"/>
    <n v="10.1978380583316"/>
    <s v="Qty / 1,000"/>
    <m/>
    <s v="Public-Lighting"/>
    <x v="0"/>
    <n v="3"/>
    <n v="1"/>
    <s v="Lighting"/>
    <n v="0.99829244462109001"/>
    <n v="0.987374621353864"/>
    <n v="10670.2887260303"/>
    <n v="0"/>
    <n v="0.71"/>
    <n v="7575.90499548152"/>
    <n v="0"/>
    <n v="4903"/>
    <n v="1"/>
    <n v="1"/>
    <n v="0"/>
    <n v="0"/>
    <n v="14.276973281664301"/>
    <d v="1900-01-09T04:44:53"/>
    <n v="43462"/>
    <n v="0"/>
    <n v="0"/>
    <n v="0"/>
    <n v="77257.852289225935"/>
  </r>
  <r>
    <s v="STND-62084"/>
    <s v="County of Lake School District 121 Warren Township High School"/>
    <s v="Warren Township High School District 121 - Almond Campus - 34090 N Almond Rd - Gurnee"/>
    <x v="2"/>
    <s v="Energy Management System"/>
    <x v="12"/>
    <n v="205200"/>
    <n v="511200"/>
    <n v="0"/>
    <x v="1"/>
    <x v="1"/>
    <n v="15"/>
    <s v="NA"/>
    <m/>
    <s v="EMS"/>
    <x v="1"/>
    <n v="2"/>
    <n v="1"/>
    <s v="EMS"/>
    <n v="0.79332965142744905"/>
    <n v="0.53298697738882195"/>
    <n v="405550.11780971201"/>
    <n v="0"/>
    <n v="0.7"/>
    <n v="283885.08246679802"/>
    <n v="0"/>
    <n v="2979"/>
    <n v="1.17333333333333"/>
    <n v="1.323"/>
    <n v="2.1333333333333301E-2"/>
    <n v="0.72"/>
    <n v="23.497818059751602"/>
    <d v="1900-01-15T18:49:11"/>
    <n v="43443"/>
    <n v="0"/>
    <n v="0"/>
    <n v="0"/>
    <n v="4258276.2370019704"/>
  </r>
  <r>
    <s v="STND-62086"/>
    <s v="Suburban Mailing Services, Inc."/>
    <s v="Suburban Mailing Services - 2020 Swift Dr - Oak Brook"/>
    <x v="0"/>
    <s v="Indoor Lighting"/>
    <x v="2"/>
    <n v="0"/>
    <n v="11970.108"/>
    <n v="2.5636000000000001"/>
    <x v="0"/>
    <x v="0"/>
    <n v="14.797277300976599"/>
    <s v="Qty / 1,000"/>
    <m/>
    <s v="Private-Lighting"/>
    <x v="0"/>
    <n v="3"/>
    <n v="1"/>
    <s v="Lighting"/>
    <n v="0.91633259480590001"/>
    <n v="1.30467645558681"/>
    <n v="10968.600123746901"/>
    <n v="3.3446685615423402"/>
    <n v="0.71"/>
    <n v="7787.7060878602697"/>
    <n v="2.3747146786950601"/>
    <n v="3379"/>
    <n v="1.0900000000000001"/>
    <n v="1.36"/>
    <n v="2.1999999999999999E-2"/>
    <n v="0.57999999999999996"/>
    <n v="20.7161882213673"/>
    <d v="1900-01-13T19:08:05"/>
    <n v="43386"/>
    <n v="4.2401984806571198"/>
    <n v="221.38458965360601"/>
    <n v="0"/>
    <n v="115236.84652057204"/>
  </r>
  <r>
    <s v="STND-62088"/>
    <s v="New Albertson's Inc"/>
    <s v="New Albertson's Inc - 1660 Larkin Ave - Elgin"/>
    <x v="3"/>
    <s v="Refrigeration"/>
    <x v="5"/>
    <n v="0"/>
    <n v="68087.25"/>
    <n v="8.1024999999999991"/>
    <x v="2"/>
    <x v="0"/>
    <n v="8.6177180282661094"/>
    <s v="ΔkWpeak / CF"/>
    <n v="0.69"/>
    <s v="Private-Lighting"/>
    <x v="0"/>
    <n v="2"/>
    <n v="1"/>
    <s v="Non-Lighting"/>
    <n v="0.97902139861649395"/>
    <n v="0.93591656730105399"/>
    <n v="66658.874722950801"/>
    <n v="7.5832639865567897"/>
    <n v="0.7"/>
    <n v="46661.212306065601"/>
    <n v="5.3082847905897497"/>
    <n v="4661"/>
    <n v="1.07"/>
    <n v="1.24"/>
    <n v="2.9000000000000001E-2"/>
    <n v="0.745"/>
    <n v="15.018236429950701"/>
    <d v="1900-01-09T17:27:20"/>
    <n v="43380"/>
    <n v="10.990237661676501"/>
    <n v="0"/>
    <n v="0"/>
    <n v="402113.17051073397"/>
  </r>
  <r>
    <s v="STND-62088"/>
    <s v="New Albertson's Inc"/>
    <s v="New Albertson's Inc - 1660 Larkin Ave - Elgin"/>
    <x v="3"/>
    <s v="Refrigeration"/>
    <x v="5"/>
    <n v="0"/>
    <n v="44102.67"/>
    <n v="5.2484400000000004"/>
    <x v="2"/>
    <x v="0"/>
    <n v="8.6177180282661094"/>
    <s v="ΔkWpeak / CF"/>
    <n v="0.69"/>
    <s v="Private-Lighting"/>
    <x v="0"/>
    <n v="2"/>
    <n v="1"/>
    <s v="Non-Lighting"/>
    <n v="0.97902139861649395"/>
    <n v="0.93591656730105399"/>
    <n v="43177.4576661217"/>
    <n v="4.9121019484855397"/>
    <n v="0.7"/>
    <n v="30224.220366285201"/>
    <n v="3.4384713639398798"/>
    <n v="4661"/>
    <n v="1.07"/>
    <n v="1.24"/>
    <n v="2.9000000000000001E-2"/>
    <n v="0.745"/>
    <n v="15.018236429950701"/>
    <d v="1900-01-09T17:27:20"/>
    <n v="43380"/>
    <n v="7.1189883311384703"/>
    <n v="0"/>
    <n v="0"/>
    <n v="260463.80874082368"/>
  </r>
  <r>
    <s v="STND-62088"/>
    <s v="New Albertson's Inc"/>
    <s v="New Albertson's Inc - 1660 Larkin Ave - Elgin"/>
    <x v="62"/>
    <s v="Indoor Lighting"/>
    <x v="5"/>
    <n v="0"/>
    <n v="23639.66"/>
    <n v="4.4081999999999999"/>
    <x v="0"/>
    <x v="0"/>
    <n v="10.727311735679001"/>
    <s v="Qty / 1,000"/>
    <m/>
    <s v="Private-Lighting"/>
    <x v="0"/>
    <n v="2"/>
    <n v="1"/>
    <s v="Lighting"/>
    <n v="0.97902139861649395"/>
    <n v="0.93591656730105399"/>
    <n v="23143.7329960184"/>
    <n v="4.1257074119765003"/>
    <n v="0.71"/>
    <n v="16432.050427172999"/>
    <n v="2.9292522625033199"/>
    <n v="4661"/>
    <n v="1.07"/>
    <n v="1.24"/>
    <n v="2.9000000000000001E-2"/>
    <n v="0.745"/>
    <n v="15.018236429950701"/>
    <d v="1900-01-09T17:27:20"/>
    <n v="43380"/>
    <n v="4.4660179822218096"/>
    <n v="627.260053163115"/>
    <n v="0"/>
    <n v="176271.72738868205"/>
  </r>
  <r>
    <s v="STND-62088"/>
    <s v="New Albertson's Inc"/>
    <s v="New Albertson's Inc - 1660 Larkin Ave - Elgin"/>
    <x v="62"/>
    <s v="Indoor Lighting"/>
    <x v="5"/>
    <n v="0"/>
    <n v="63233.595999999998"/>
    <n v="11.79147"/>
    <x v="0"/>
    <x v="0"/>
    <n v="10.727311735679001"/>
    <s v="Qty / 1,000"/>
    <m/>
    <s v="Private-Lighting"/>
    <x v="0"/>
    <n v="2"/>
    <n v="1"/>
    <s v="Lighting"/>
    <n v="0.97902139861649395"/>
    <n v="0.93591656730105399"/>
    <n v="61907.043595470299"/>
    <n v="11.0358321258334"/>
    <n v="0.71"/>
    <n v="43954.000952783899"/>
    <n v="7.8354408093416801"/>
    <n v="4661"/>
    <n v="1.07"/>
    <n v="1.24"/>
    <n v="2.9000000000000001E-2"/>
    <n v="0.745"/>
    <n v="15.018236429950701"/>
    <d v="1900-01-09T17:27:20"/>
    <n v="43380"/>
    <n v="11.9461270035001"/>
    <n v="1677.85445258751"/>
    <n v="0"/>
    <n v="471508.27025084471"/>
  </r>
  <r>
    <s v="STND-62088"/>
    <s v="New Albertson's Inc"/>
    <s v="New Albertson's Inc - 1660 Larkin Ave - Elgin"/>
    <x v="62"/>
    <s v="Indoor Lighting"/>
    <x v="5"/>
    <n v="0"/>
    <n v="4747.8810000000003"/>
    <n v="0.88536000000000004"/>
    <x v="0"/>
    <x v="0"/>
    <n v="10.727311735679001"/>
    <s v="Qty / 1,000"/>
    <m/>
    <s v="Private-Lighting"/>
    <x v="0"/>
    <n v="2"/>
    <n v="1"/>
    <s v="Lighting"/>
    <n v="0.97902139861649395"/>
    <n v="0.93591656730105399"/>
    <n v="4648.2770970846796"/>
    <n v="0.82862309202566098"/>
    <n v="0.71"/>
    <n v="3300.2767389301198"/>
    <n v="0.58832239533821895"/>
    <n v="4661"/>
    <n v="1.07"/>
    <n v="1.24"/>
    <n v="2.9000000000000001E-2"/>
    <n v="0.745"/>
    <n v="15.018236429950701"/>
    <d v="1900-01-09T17:27:20"/>
    <n v="43380"/>
    <n v="0.89697238799054002"/>
    <n v="125.98134188360299"/>
    <n v="0"/>
    <n v="35403.097392513497"/>
  </r>
  <r>
    <s v="STND-62088"/>
    <s v="New Albertson's Inc"/>
    <s v="New Albertson's Inc - 1660 Larkin Ave - Elgin"/>
    <x v="62"/>
    <s v="Indoor Lighting"/>
    <x v="5"/>
    <n v="0"/>
    <n v="75377.599000000002"/>
    <n v="14.05602"/>
    <x v="0"/>
    <x v="0"/>
    <n v="10.727311735679001"/>
    <s v="Qty / 1,000"/>
    <m/>
    <s v="Private-Lighting"/>
    <x v="0"/>
    <n v="2"/>
    <n v="1"/>
    <s v="Lighting"/>
    <n v="0.97902139861649395"/>
    <n v="0.93591656730105399"/>
    <n v="73796.282397333198"/>
    <n v="13.155261988315001"/>
    <n v="0.71"/>
    <n v="52395.360502106603"/>
    <n v="9.3402360117036203"/>
    <n v="4661"/>
    <n v="1.07"/>
    <n v="1.24"/>
    <n v="2.9000000000000001E-2"/>
    <n v="0.745"/>
    <n v="15.018236429950701"/>
    <d v="1900-01-09T17:27:20"/>
    <n v="43380"/>
    <n v="14.240378857236401"/>
    <n v="2000.08615843239"/>
    <n v="0"/>
    <n v="562061.36560938018"/>
  </r>
  <r>
    <s v="STND-62090"/>
    <s v="Aldi Inc."/>
    <s v="Aldi Inc 44 Batavia - 1345 W North Ave - Melrose Park"/>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97"/>
    <n v="2.5646365253446701"/>
    <n v="0"/>
    <n v="0"/>
    <n v="54027.977281650055"/>
  </r>
  <r>
    <s v="STND-62090"/>
    <s v="Aldi Inc."/>
    <s v="Aldi Inc 44 Batavia - 1345 W North Ave - Melrose Park"/>
    <x v="54"/>
    <s v="Refrigeration"/>
    <x v="5"/>
    <n v="0"/>
    <n v="24096.1"/>
    <n v="0"/>
    <x v="2"/>
    <x v="0"/>
    <n v="12"/>
    <s v="NA"/>
    <m/>
    <s v="Private-Non-Lighting"/>
    <x v="2"/>
    <n v="3"/>
    <n v="1"/>
    <s v="Non-Lighting"/>
    <n v="0.98952339343681495"/>
    <n v="0.43468415683807998"/>
    <n v="23843.654640592798"/>
    <n v="0"/>
    <n v="0.7"/>
    <n v="16690.558248415"/>
    <n v="0"/>
    <n v="4661"/>
    <n v="1.07"/>
    <n v="1.24"/>
    <n v="2.9000000000000001E-2"/>
    <n v="0.745"/>
    <n v="15.018236429950701"/>
    <d v="1900-01-09T17:27:20"/>
    <n v="43397"/>
    <n v="0"/>
    <n v="0"/>
    <n v="0"/>
    <n v="200286.69898098"/>
  </r>
  <r>
    <s v="STND-62090"/>
    <s v="Aldi Inc."/>
    <s v="Aldi Inc 44 Batavia - 1345 W North Ave - Melrose Park"/>
    <x v="40"/>
    <s v="Refrigeration"/>
    <x v="5"/>
    <n v="0"/>
    <n v="14672"/>
    <n v="0"/>
    <x v="2"/>
    <x v="0"/>
    <n v="5"/>
    <s v="NA"/>
    <m/>
    <s v="Private-Non-Lighting"/>
    <x v="2"/>
    <n v="3"/>
    <n v="1"/>
    <s v="Non-Lighting"/>
    <n v="0.98952339343681495"/>
    <n v="0.43468415683807998"/>
    <n v="14518.287228505"/>
    <n v="0"/>
    <n v="0.7"/>
    <n v="10162.801059953499"/>
    <n v="0"/>
    <n v="4661"/>
    <n v="1.07"/>
    <n v="1.24"/>
    <n v="2.9000000000000001E-2"/>
    <n v="0.745"/>
    <n v="15.018236429950701"/>
    <d v="1900-01-09T17:27:20"/>
    <n v="43397"/>
    <n v="0"/>
    <n v="0"/>
    <n v="0"/>
    <n v="50814.005299767494"/>
  </r>
  <r>
    <s v="STND-62090"/>
    <s v="Aldi Inc."/>
    <s v="Aldi Inc 44 Batavia - 1345 W North Ave - Melrose Park"/>
    <x v="4"/>
    <s v="Refrigeration"/>
    <x v="5"/>
    <n v="0"/>
    <n v="480"/>
    <n v="5.4757E-2"/>
    <x v="2"/>
    <x v="0"/>
    <n v="4"/>
    <s v="ΔkWpeak / CF"/>
    <n v="1"/>
    <s v="Private-Non-Lighting"/>
    <x v="2"/>
    <n v="3"/>
    <n v="1"/>
    <s v="Non-Lighting"/>
    <n v="0.98952339343681495"/>
    <n v="0.43468415683807998"/>
    <n v="474.97122884967098"/>
    <n v="2.3802000375982801E-2"/>
    <n v="0.7"/>
    <n v="332.47986019477003"/>
    <n v="1.6661400263187898E-2"/>
    <n v="4661"/>
    <n v="1.07"/>
    <n v="1.24"/>
    <n v="2.9000000000000001E-2"/>
    <n v="0.745"/>
    <n v="15.018236429950701"/>
    <d v="1900-01-09T17:27:20"/>
    <n v="43397"/>
    <n v="2.3802000375982801E-2"/>
    <n v="0"/>
    <n v="0"/>
    <n v="1329.9194407790801"/>
  </r>
  <r>
    <s v="STND-62090"/>
    <s v="Aldi Inc."/>
    <s v="Aldi Inc 44 Batavia - 1345 W North Ave - Melrose Park"/>
    <x v="4"/>
    <s v="Refrigeration"/>
    <x v="5"/>
    <n v="0"/>
    <n v="384"/>
    <n v="4.3805999999999998E-2"/>
    <x v="2"/>
    <x v="0"/>
    <n v="4"/>
    <s v="ΔkWpeak / CF"/>
    <n v="1"/>
    <s v="Private-Non-Lighting"/>
    <x v="2"/>
    <n v="3"/>
    <n v="1"/>
    <s v="Non-Lighting"/>
    <n v="0.98952339343681495"/>
    <n v="0.43468415683807998"/>
    <n v="379.97698307973701"/>
    <n v="1.9041774174448901E-2"/>
    <n v="0.7"/>
    <n v="265.98388815581598"/>
    <n v="1.33292419221143E-2"/>
    <n v="4661"/>
    <n v="1.07"/>
    <n v="1.24"/>
    <n v="2.9000000000000001E-2"/>
    <n v="0.745"/>
    <n v="15.018236429950701"/>
    <d v="1900-01-09T17:27:20"/>
    <n v="43397"/>
    <n v="1.9041774174448901E-2"/>
    <n v="0"/>
    <n v="0"/>
    <n v="1063.9355526232639"/>
  </r>
  <r>
    <s v="STND-62091"/>
    <s v="Evanston Township High School District 202"/>
    <s v="Evanston Township High School District 202 - 1600 Dodge Ave - Evanston"/>
    <x v="0"/>
    <s v="Indoor Lighting"/>
    <x v="12"/>
    <n v="0"/>
    <n v="71974.13"/>
    <n v="19.62576"/>
    <x v="0"/>
    <x v="1"/>
    <n v="15"/>
    <s v="Qty / 1,000"/>
    <m/>
    <s v="Public-Lighting"/>
    <x v="0"/>
    <n v="2"/>
    <n v="1"/>
    <s v="Lighting"/>
    <n v="0.98996686498346598"/>
    <n v="2.5626279547341602"/>
    <n v="71252.003836012402"/>
    <n v="50.293521208903499"/>
    <n v="0.71"/>
    <n v="50588.922723568801"/>
    <n v="35.708400058321502"/>
    <n v="2979"/>
    <n v="1.17333333333333"/>
    <n v="1.323"/>
    <n v="2.1333333333333301E-2"/>
    <n v="0.72"/>
    <n v="23.497818059751602"/>
    <d v="1900-01-15T18:49:11"/>
    <n v="43398"/>
    <n v="52.798271194364197"/>
    <n v="1295.4909788365901"/>
    <n v="0"/>
    <n v="758833.84085353208"/>
  </r>
  <r>
    <s v="STND-62092"/>
    <s v="Color Works Loft Condominium Association"/>
    <s v="Color Works Loft Condominiums - 2675 W Grand Ave - Chicago"/>
    <x v="1"/>
    <s v="Outdoor &amp; Garage Lighting"/>
    <x v="1"/>
    <n v="0"/>
    <n v="8326.8109999999997"/>
    <n v="1.005312"/>
    <x v="0"/>
    <x v="0"/>
    <n v="10.1978380583316"/>
    <s v="Qty / 1,000"/>
    <m/>
    <s v="Private-Lighting"/>
    <x v="0"/>
    <n v="3"/>
    <n v="1"/>
    <s v="Lighting"/>
    <n v="0.91633259480590001"/>
    <n v="1.30467645558681"/>
    <n v="7630.1283300883097"/>
    <n v="1.3116068969188801"/>
    <n v="0.71"/>
    <n v="5417.3911143627001"/>
    <n v="0.93124089681240696"/>
    <n v="4903"/>
    <n v="1"/>
    <n v="1"/>
    <n v="0"/>
    <n v="0"/>
    <n v="14.276973281664301"/>
    <d v="1900-01-09T04:44:53"/>
    <n v="43363"/>
    <n v="1.3116068969188801"/>
    <n v="0"/>
    <n v="0"/>
    <n v="55245.677282915378"/>
  </r>
  <r>
    <s v="STND-62092"/>
    <s v="Color Works Loft Condominium Association"/>
    <s v="Color Works Loft Condominiums - 2675 W Grand Ave - Chicago"/>
    <x v="27"/>
    <s v="Outdoor &amp; Garage Lighting"/>
    <x v="18"/>
    <n v="0"/>
    <n v="79.8"/>
    <n v="0"/>
    <x v="0"/>
    <x v="0"/>
    <n v="8"/>
    <s v="Qty / 1,000"/>
    <m/>
    <s v="Private-Lighting"/>
    <x v="0"/>
    <n v="3"/>
    <n v="1"/>
    <s v="Lighting"/>
    <n v="0.91633259480590001"/>
    <n v="1.30467645558681"/>
    <n v="73.1233410655108"/>
    <n v="0"/>
    <n v="0.71"/>
    <n v="51.917572156512698"/>
    <n v="0"/>
    <n v="6138"/>
    <n v="1.1399999999999999"/>
    <n v="1.32"/>
    <n v="2.5000000000000001E-2"/>
    <n v="0.64"/>
    <n v="11.4043662430759"/>
    <d v="1900-01-07T03:30:12"/>
    <n v="43363"/>
    <n v="0"/>
    <n v="1.6035820409103201"/>
    <n v="0"/>
    <n v="415.34057725210158"/>
  </r>
  <r>
    <s v="STND-62093"/>
    <s v="Harrison Street Investors LLC"/>
    <s v="Harrison Street Investors LLC - 4949 Harrison Ave - Rockford"/>
    <x v="0"/>
    <s v="Indoor Lighting"/>
    <x v="6"/>
    <n v="0"/>
    <n v="44319.659"/>
    <n v="9.9656699999999994"/>
    <x v="0"/>
    <x v="0"/>
    <n v="15"/>
    <s v="Qty / 1,000"/>
    <m/>
    <s v="Private-Lighting"/>
    <x v="0"/>
    <n v="3"/>
    <n v="1"/>
    <s v="Lighting"/>
    <n v="0.91633259480590001"/>
    <n v="1.30467645558681"/>
    <n v="40611.548132382602"/>
    <n v="13.001975013147799"/>
    <n v="0.71"/>
    <n v="28834.199173991699"/>
    <n v="9.2314022593349208"/>
    <n v="2885"/>
    <n v="1.165"/>
    <n v="1.3779999999999999"/>
    <n v="2.5499999999999998E-2"/>
    <n v="0.55000000000000004"/>
    <n v="24.263431542460999"/>
    <d v="1900-01-16T07:56:40"/>
    <n v="43442"/>
    <n v="17.155264564121602"/>
    <n v="888.92229817661598"/>
    <n v="0"/>
    <n v="432512.9876098755"/>
  </r>
  <r>
    <s v="STND-62093"/>
    <s v="Harrison Street Investors LLC"/>
    <s v="Harrison Street Investors LLC - 4949 Harrison Ave - Rockford"/>
    <x v="0"/>
    <s v="Indoor Lighting"/>
    <x v="6"/>
    <n v="0"/>
    <n v="2032.021"/>
    <n v="0.45691799999999999"/>
    <x v="0"/>
    <x v="0"/>
    <n v="15"/>
    <s v="Qty / 1,000"/>
    <m/>
    <s v="Private-Lighting"/>
    <x v="0"/>
    <n v="3"/>
    <n v="1"/>
    <s v="Lighting"/>
    <n v="0.91633259480590001"/>
    <n v="1.30467645558681"/>
    <n v="1862.00707563008"/>
    <n v="0.59613015673381198"/>
    <n v="0.71"/>
    <n v="1322.02502369736"/>
    <n v="0.42325241128100699"/>
    <n v="2885"/>
    <n v="1.165"/>
    <n v="1.3779999999999999"/>
    <n v="2.5499999999999998E-2"/>
    <n v="0.55000000000000004"/>
    <n v="24.263431542460999"/>
    <d v="1900-01-16T07:56:40"/>
    <n v="43442"/>
    <n v="0.78655516127960501"/>
    <n v="40.756378050272097"/>
    <n v="0"/>
    <n v="19830.375355460401"/>
  </r>
  <r>
    <s v="STND-62094"/>
    <s v="Chicago Transit Authority"/>
    <s v="Chicago Transit Authority (CTA) - 3200 W Lake St - Chicago"/>
    <x v="1"/>
    <s v="Outdoor &amp; Garage Lighting"/>
    <x v="1"/>
    <n v="0"/>
    <n v="34575.955999999998"/>
    <n v="0"/>
    <x v="0"/>
    <x v="1"/>
    <n v="10.1978380583316"/>
    <s v="Qty / 1,000"/>
    <m/>
    <s v="Public-Lighting"/>
    <x v="0"/>
    <n v="3"/>
    <n v="1"/>
    <s v="Lighting"/>
    <n v="0.99829244462109001"/>
    <n v="0.987374621353864"/>
    <n v="34516.915640351297"/>
    <n v="0"/>
    <n v="0.71"/>
    <n v="24507.010104649398"/>
    <n v="0"/>
    <n v="4903"/>
    <n v="1"/>
    <n v="1"/>
    <n v="0"/>
    <n v="0"/>
    <n v="14.276973281664301"/>
    <d v="1900-01-09T04:44:53"/>
    <n v="43464"/>
    <n v="0"/>
    <n v="0"/>
    <n v="0"/>
    <n v="249918.52034111071"/>
  </r>
  <r>
    <s v="STND-62094"/>
    <s v="Chicago Transit Authority"/>
    <s v="Chicago Transit Authority (CTA) - 3200 W Lake St - Chicago"/>
    <x v="1"/>
    <s v="Outdoor &amp; Garage Lighting"/>
    <x v="1"/>
    <n v="0"/>
    <n v="10688.54"/>
    <n v="0"/>
    <x v="0"/>
    <x v="1"/>
    <n v="10.1978380583316"/>
    <s v="Qty / 1,000"/>
    <m/>
    <s v="Public-Lighting"/>
    <x v="0"/>
    <n v="3"/>
    <n v="1"/>
    <s v="Lighting"/>
    <n v="0.99829244462109001"/>
    <n v="0.987374621353864"/>
    <n v="10670.2887260303"/>
    <n v="0"/>
    <n v="0.71"/>
    <n v="7575.90499548152"/>
    <n v="0"/>
    <n v="4903"/>
    <n v="1"/>
    <n v="1"/>
    <n v="0"/>
    <n v="0"/>
    <n v="14.276973281664301"/>
    <d v="1900-01-09T04:44:53"/>
    <n v="43464"/>
    <n v="0"/>
    <n v="0"/>
    <n v="0"/>
    <n v="77257.852289225935"/>
  </r>
  <r>
    <s v="STND-62095"/>
    <s v="Joliet junior College District #525"/>
    <s v="Joliet junior College - 1215 Houbolt Rd - Joliet"/>
    <x v="0"/>
    <s v="Indoor Lighting"/>
    <x v="3"/>
    <n v="0"/>
    <n v="3627.49"/>
    <n v="0.88270599999999999"/>
    <x v="0"/>
    <x v="1"/>
    <n v="14.727540500736399"/>
    <s v="Qty / 1,000"/>
    <m/>
    <s v="Public-Lighting"/>
    <x v="0"/>
    <n v="3"/>
    <n v="1"/>
    <s v="Lighting"/>
    <n v="0.99829244462109001"/>
    <n v="0.987374621353864"/>
    <n v="3621.2958599385602"/>
    <n v="0.87156150251678399"/>
    <n v="0.71"/>
    <n v="2571.1200605563799"/>
    <n v="0.61880866678691704"/>
    <n v="3395"/>
    <n v="1.06"/>
    <n v="1.39"/>
    <n v="0.02"/>
    <n v="0.63"/>
    <n v="20.618556701030901"/>
    <d v="1900-01-13T17:27:39"/>
    <n v="43387"/>
    <n v="0.99527406933514195"/>
    <n v="68.326336979972794"/>
    <n v="0"/>
    <n v="37866.274824099906"/>
  </r>
  <r>
    <s v="STND-62095"/>
    <s v="Joliet junior College District #525"/>
    <s v="Joliet junior College - 1215 Houbolt Rd - Joliet"/>
    <x v="0"/>
    <s v="Indoor Lighting"/>
    <x v="3"/>
    <n v="0"/>
    <n v="417.44900000000001"/>
    <n v="0.101581"/>
    <x v="0"/>
    <x v="1"/>
    <n v="14.727540500736399"/>
    <s v="Qty / 1,000"/>
    <m/>
    <s v="Public-Lighting"/>
    <x v="0"/>
    <n v="3"/>
    <n v="1"/>
    <s v="Lighting"/>
    <n v="0.99829244462109001"/>
    <n v="0.987374621353864"/>
    <n v="416.73618271462999"/>
    <n v="0.100298501411747"/>
    <n v="0.71"/>
    <n v="295.882689727387"/>
    <n v="7.1211936002340298E-2"/>
    <n v="3395"/>
    <n v="1.06"/>
    <n v="1.39"/>
    <n v="0.02"/>
    <n v="0.63"/>
    <n v="20.618556701030901"/>
    <d v="1900-01-13T17:27:39"/>
    <n v="43387"/>
    <n v="0.11453523057182501"/>
    <n v="7.86294684367226"/>
    <n v="0"/>
    <n v="4357.624296426914"/>
  </r>
  <r>
    <s v="STND-62095"/>
    <s v="Joliet junior College District #525"/>
    <s v="Joliet junior College - 1215 Houbolt Rd - Joliet"/>
    <x v="0"/>
    <s v="Indoor Lighting"/>
    <x v="3"/>
    <n v="0"/>
    <n v="1403.4929999999999"/>
    <n v="0.34152300000000002"/>
    <x v="0"/>
    <x v="1"/>
    <n v="14.727540500736399"/>
    <s v="Qty / 1,000"/>
    <m/>
    <s v="Public-Lighting"/>
    <x v="0"/>
    <n v="3"/>
    <n v="1"/>
    <s v="Lighting"/>
    <n v="0.99829244462109001"/>
    <n v="0.987374621353864"/>
    <n v="1401.09645797859"/>
    <n v="0.33721114280863601"/>
    <n v="0.71"/>
    <n v="994.77848516479696"/>
    <n v="0.23941991139413099"/>
    <n v="3395"/>
    <n v="1.06"/>
    <n v="1.39"/>
    <n v="0.02"/>
    <n v="0.63"/>
    <n v="20.618556701030901"/>
    <d v="1900-01-13T17:27:39"/>
    <n v="43387"/>
    <n v="0.38507610232800699"/>
    <n v="26.435782226011099"/>
    <n v="0"/>
    <n v="14650.640429525751"/>
  </r>
  <r>
    <s v="STND-62095"/>
    <s v="Joliet junior College District #525"/>
    <s v="Joliet junior College - 1215 Houbolt Rd - Joliet"/>
    <x v="0"/>
    <s v="Indoor Lighting"/>
    <x v="3"/>
    <n v="0"/>
    <n v="3300.0079999999998"/>
    <n v="0.80301699999999998"/>
    <x v="0"/>
    <x v="1"/>
    <n v="14.727540500736399"/>
    <s v="Qty / 1,000"/>
    <m/>
    <s v="Public-Lighting"/>
    <x v="0"/>
    <n v="3"/>
    <n v="1"/>
    <s v="Lighting"/>
    <n v="0.99829244462109001"/>
    <n v="0.987374621353864"/>
    <n v="3294.37305358916"/>
    <n v="0.79287860631571605"/>
    <n v="0.71"/>
    <n v="2339.0048680483001"/>
    <n v="0.56294381048415798"/>
    <n v="3395"/>
    <n v="1.06"/>
    <n v="1.39"/>
    <n v="0.02"/>
    <n v="0.63"/>
    <n v="20.618556701030901"/>
    <d v="1900-01-13T17:27:39"/>
    <n v="43387"/>
    <n v="0.90542264053410504"/>
    <n v="62.157982143191603"/>
    <n v="0"/>
    <n v="34447.788925600937"/>
  </r>
  <r>
    <s v="STND-62095"/>
    <s v="Joliet junior College District #525"/>
    <s v="Joliet junior College - 1215 Houbolt Rd - Joliet"/>
    <x v="0"/>
    <s v="Indoor Lighting"/>
    <x v="3"/>
    <n v="0"/>
    <n v="68.375"/>
    <n v="1.6638E-2"/>
    <x v="0"/>
    <x v="1"/>
    <n v="14.727540500736399"/>
    <s v="Qty / 1,000"/>
    <m/>
    <s v="Public-Lighting"/>
    <x v="0"/>
    <n v="3"/>
    <n v="1"/>
    <s v="Lighting"/>
    <n v="0.99829244462109001"/>
    <n v="0.987374621353864"/>
    <n v="68.258245900967097"/>
    <n v="1.64279389500856E-2"/>
    <n v="0.71"/>
    <n v="48.463354589686602"/>
    <n v="1.16638366545608E-2"/>
    <n v="3395"/>
    <n v="1.06"/>
    <n v="1.39"/>
    <n v="0.02"/>
    <n v="0.63"/>
    <n v="20.618556701030901"/>
    <d v="1900-01-13T17:27:39"/>
    <n v="43387"/>
    <n v="1.87597795478881E-2"/>
    <n v="1.28789143209372"/>
    <n v="0"/>
    <n v="713.74601752115871"/>
  </r>
  <r>
    <s v="STND-62095"/>
    <s v="Joliet junior College District #525"/>
    <s v="Joliet junior College - 1215 Houbolt Rd - Joliet"/>
    <x v="7"/>
    <s v="Indoor Lighting"/>
    <x v="3"/>
    <n v="0"/>
    <n v="1070.973"/>
    <n v="0.82732799999999995"/>
    <x v="0"/>
    <x v="1"/>
    <n v="8"/>
    <s v="Qty / 1,000"/>
    <m/>
    <s v="Public-Lighting"/>
    <x v="0"/>
    <n v="3"/>
    <n v="1"/>
    <s v="Lighting"/>
    <n v="0.99829244462109001"/>
    <n v="0.987374621353864"/>
    <n v="1069.14425429318"/>
    <n v="0.81688267073544996"/>
    <n v="0.71"/>
    <n v="759.09242054816002"/>
    <n v="0.57998669622216903"/>
    <n v="3395"/>
    <n v="1.06"/>
    <n v="1.39"/>
    <n v="0.02"/>
    <n v="0.63"/>
    <n v="20.618556701030901"/>
    <d v="1900-01-13T17:27:39"/>
    <n v="43387"/>
    <n v="1.2243445304787901"/>
    <n v="20.172533099871401"/>
    <n v="0"/>
    <n v="6072.7393643852802"/>
  </r>
  <r>
    <s v="STND-62095"/>
    <s v="Joliet junior College District #525"/>
    <s v="Joliet junior College - 1215 Houbolt Rd - Joliet"/>
    <x v="34"/>
    <s v="Indoor Lighting"/>
    <x v="3"/>
    <n v="0"/>
    <n v="44.624000000000002"/>
    <n v="2.6688E-2"/>
    <x v="0"/>
    <x v="1"/>
    <n v="8"/>
    <s v="Qty / 1,000"/>
    <m/>
    <s v="Public-Lighting"/>
    <x v="0"/>
    <n v="3"/>
    <n v="1"/>
    <s v="Lighting"/>
    <n v="0.99829244462109001"/>
    <n v="0.987374621353864"/>
    <n v="44.547802048771501"/>
    <n v="2.63510538946919E-2"/>
    <n v="0.71"/>
    <n v="31.628939454627801"/>
    <n v="1.87092482652313E-2"/>
    <n v="3395"/>
    <n v="1.06"/>
    <n v="1.39"/>
    <n v="0.02"/>
    <n v="0.63"/>
    <n v="20.618556701030901"/>
    <d v="1900-01-13T17:27:39"/>
    <n v="43387"/>
    <n v="3.0091417031736799E-2"/>
    <n v="0.84052456695795397"/>
    <n v="0"/>
    <n v="253.03151563702241"/>
  </r>
  <r>
    <s v="STND-62096"/>
    <s v="Chestnut Tower Apartments"/>
    <s v="Chestnut Tower Apartments - 121 W Chestnut St - Chicago"/>
    <x v="0"/>
    <s v="Indoor Lighting"/>
    <x v="18"/>
    <n v="0"/>
    <n v="881.66200000000003"/>
    <n v="0.106445"/>
    <x v="0"/>
    <x v="0"/>
    <n v="8.1459758879113693"/>
    <s v="Qty / 1,000"/>
    <m/>
    <s v="Private-Lighting"/>
    <x v="0"/>
    <n v="3"/>
    <n v="1"/>
    <s v="Lighting"/>
    <n v="0.91633259480590001"/>
    <n v="1.30467645558681"/>
    <n v="807.895628201759"/>
    <n v="0.13887628531493801"/>
    <n v="0.71"/>
    <n v="573.60589602324899"/>
    <n v="9.8602162573605698E-2"/>
    <n v="6138"/>
    <n v="1.1399999999999999"/>
    <n v="1.32"/>
    <n v="2.5000000000000001E-2"/>
    <n v="0.64"/>
    <n v="11.4043662430759"/>
    <d v="1900-01-07T03:30:12"/>
    <n v="43448"/>
    <n v="0.164389542276205"/>
    <n v="17.717009390389499"/>
    <n v="0"/>
    <n v="4672.5797981691821"/>
  </r>
  <r>
    <s v="STND-62096"/>
    <s v="Chestnut Tower Apartments"/>
    <s v="Chestnut Tower Apartments - 121 W Chestnut St - Chicago"/>
    <x v="0"/>
    <s v="Indoor Lighting"/>
    <x v="18"/>
    <n v="0"/>
    <n v="9544.3439999999991"/>
    <n v="1.152307"/>
    <x v="0"/>
    <x v="0"/>
    <n v="8.1459758879113693"/>
    <s v="Qty / 1,000"/>
    <m/>
    <s v="Private-Lighting"/>
    <x v="0"/>
    <n v="3"/>
    <n v="1"/>
    <s v="Lighting"/>
    <n v="0.91633259480590001"/>
    <n v="1.30467645558681"/>
    <n v="8745.7935032401201"/>
    <n v="1.5033878125078699"/>
    <n v="0.71"/>
    <n v="6209.5133873004897"/>
    <n v="1.06740534688058"/>
    <n v="6138"/>
    <n v="1.1399999999999999"/>
    <n v="1.32"/>
    <n v="2.5000000000000001E-2"/>
    <n v="0.64"/>
    <n v="11.4043662430759"/>
    <d v="1900-01-07T03:30:12"/>
    <n v="43448"/>
    <n v="1.7795783765481401"/>
    <n v="191.79371717631801"/>
    <n v="0"/>
    <n v="50582.54632861264"/>
  </r>
  <r>
    <s v="STND-62096"/>
    <s v="Chestnut Tower Apartments"/>
    <s v="Chestnut Tower Apartments - 121 W Chestnut St - Chicago"/>
    <x v="0"/>
    <s v="Indoor Lighting"/>
    <x v="18"/>
    <n v="0"/>
    <n v="3330.7240000000002"/>
    <n v="0.40212500000000001"/>
    <x v="0"/>
    <x v="0"/>
    <n v="8.1459758879113693"/>
    <s v="Qty / 1,000"/>
    <m/>
    <s v="Private-Lighting"/>
    <x v="0"/>
    <n v="3"/>
    <n v="1"/>
    <s v="Lighting"/>
    <n v="0.91633259480590001"/>
    <n v="1.30467645558681"/>
    <n v="3052.0509655022902"/>
    <n v="0.52464301970284499"/>
    <n v="0.71"/>
    <n v="2166.9561855066199"/>
    <n v="0.37249654398901999"/>
    <n v="6138"/>
    <n v="1.1399999999999999"/>
    <n v="1.32"/>
    <n v="2.5000000000000001E-2"/>
    <n v="0.64"/>
    <n v="11.4043662430759"/>
    <d v="1900-01-07T03:30:12"/>
    <n v="43448"/>
    <n v="0.62102630173158702"/>
    <n v="66.930942225927296"/>
    <n v="0"/>
    <n v="17651.972837297322"/>
  </r>
  <r>
    <s v="STND-62096"/>
    <s v="Chestnut Tower Apartments"/>
    <s v="Chestnut Tower Apartments - 121 W Chestnut St - Chicago"/>
    <x v="1"/>
    <s v="Outdoor &amp; Garage Lighting"/>
    <x v="1"/>
    <n v="0"/>
    <n v="3264.96"/>
    <n v="0.88319999999999999"/>
    <x v="0"/>
    <x v="0"/>
    <n v="10.1978380583316"/>
    <s v="Qty / 1,000"/>
    <m/>
    <s v="Private-Lighting"/>
    <x v="0"/>
    <n v="3"/>
    <n v="1"/>
    <s v="Lighting"/>
    <n v="0.91633259480590001"/>
    <n v="1.30467645558681"/>
    <n v="2991.7892687374701"/>
    <n v="1.1522902455742701"/>
    <n v="0.71"/>
    <n v="2124.1703808036"/>
    <n v="0.81812607435772999"/>
    <n v="4903"/>
    <n v="1"/>
    <n v="1"/>
    <n v="0"/>
    <n v="0"/>
    <n v="14.276973281664301"/>
    <d v="1900-01-09T04:44:53"/>
    <n v="43448"/>
    <n v="1.1522902455742701"/>
    <n v="0"/>
    <n v="0"/>
    <n v="21661.945551739678"/>
  </r>
  <r>
    <s v="STND-62101"/>
    <s v="Motor Werks Partners L.P."/>
    <s v="Motor Werks Partners, LP 36 - Showroom - 1475 S Barrington Rd - Barrington"/>
    <x v="0"/>
    <s v="Indoor Lighting"/>
    <x v="2"/>
    <n v="0"/>
    <n v="56572.57"/>
    <n v="12.115968000000001"/>
    <x v="0"/>
    <x v="0"/>
    <n v="14.797277300976599"/>
    <s v="Qty / 1,000"/>
    <m/>
    <s v="Private-Lighting"/>
    <x v="0"/>
    <n v="3"/>
    <n v="1"/>
    <s v="Lighting"/>
    <n v="0.91633259480590001"/>
    <n v="1.30467645558681"/>
    <n v="51839.2898629384"/>
    <n v="15.807418186243201"/>
    <n v="0.71"/>
    <n v="36805.895802686297"/>
    <n v="11.223266912232599"/>
    <n v="3379"/>
    <n v="1.0900000000000001"/>
    <n v="1.36"/>
    <n v="2.1999999999999999E-2"/>
    <n v="0.57999999999999996"/>
    <n v="20.7161882213673"/>
    <d v="1900-01-13T19:08:05"/>
    <n v="43427"/>
    <n v="20.039830357813301"/>
    <n v="1046.2975935638899"/>
    <n v="0"/>
    <n v="544627.04650319985"/>
  </r>
  <r>
    <s v="STND-62102"/>
    <s v="Township High School District 211"/>
    <s v="Fremd High School - 1000 S Quentin Rd - Palatine"/>
    <x v="28"/>
    <s v="HVAC"/>
    <x v="12"/>
    <n v="0"/>
    <n v="74592"/>
    <n v="48.182400000000001"/>
    <x v="3"/>
    <x v="1"/>
    <n v="20"/>
    <s v="ΔkWpeak / CF"/>
    <n v="1"/>
    <s v="Public-Non-Lighting"/>
    <x v="2"/>
    <n v="3"/>
    <n v="1"/>
    <s v="Non-Lighting"/>
    <n v="1.01534080484258"/>
    <n v="0.52563350510805795"/>
    <n v="75736.301314817494"/>
    <n v="25.326283796518499"/>
    <n v="0.7"/>
    <n v="53015.410920372298"/>
    <n v="17.728398657562899"/>
    <n v="2979"/>
    <n v="1.17333333333333"/>
    <n v="1.323"/>
    <n v="2.1333333333333301E-2"/>
    <n v="0.72"/>
    <n v="23.497818059751602"/>
    <d v="1900-01-15T18:49:11"/>
    <n v="43411"/>
    <n v="25.326283796518499"/>
    <n v="0"/>
    <n v="0"/>
    <n v="1060308.2184074461"/>
  </r>
  <r>
    <s v="STND-62103"/>
    <s v="JFA Real Estate, LLC"/>
    <s v="JFA Real Estate LLC - 801-75 E 99th St - Chicago"/>
    <x v="0"/>
    <s v="Indoor Lighting"/>
    <x v="8"/>
    <n v="0"/>
    <n v="-14017.108"/>
    <n v="-2.21835"/>
    <x v="0"/>
    <x v="0"/>
    <n v="9.5383441434566993"/>
    <s v="Qty / 1,000"/>
    <m/>
    <s v="Private-Lighting"/>
    <x v="0"/>
    <n v="3"/>
    <n v="1"/>
    <s v="Lighting"/>
    <n v="0.91633259480590001"/>
    <n v="1.30467645558681"/>
    <n v="-12844.3329453145"/>
    <n v="-2.89422901525099"/>
    <n v="0.71"/>
    <n v="-9119.4763911733207"/>
    <n v="-2.0549026008281999"/>
    <n v="5242"/>
    <n v="1"/>
    <n v="1.22"/>
    <n v="1.0999999999999999E-2"/>
    <n v="0.68"/>
    <n v="13.3536818008394"/>
    <d v="1900-01-08T12:55:13"/>
    <n v="43380"/>
    <n v="-3.48870421317622"/>
    <n v="-141.28766239845999"/>
    <n v="0"/>
    <n v="-86984.704227139679"/>
  </r>
  <r>
    <s v="STND-62103"/>
    <s v="JFA Real Estate, LLC"/>
    <s v="JFA Real Estate LLC - 801-75 E 99th St - Chicago"/>
    <x v="0"/>
    <s v="Indoor Lighting"/>
    <x v="8"/>
    <n v="0"/>
    <n v="7800.0959999999995"/>
    <n v="1.234445"/>
    <x v="0"/>
    <x v="0"/>
    <n v="9.5383441434566993"/>
    <s v="Qty / 1,000"/>
    <m/>
    <s v="Private-Lighting"/>
    <x v="0"/>
    <n v="3"/>
    <n v="1"/>
    <s v="Lighting"/>
    <n v="0.91633259480590001"/>
    <n v="1.30467645558681"/>
    <n v="7147.4822074151198"/>
    <n v="1.6105513272168599"/>
    <n v="0.71"/>
    <n v="5074.7123672647303"/>
    <n v="1.1434914423239699"/>
    <n v="5242"/>
    <n v="1"/>
    <n v="1.22"/>
    <n v="1.0999999999999999E-2"/>
    <n v="0.68"/>
    <n v="13.3536818008394"/>
    <d v="1900-01-08T12:55:13"/>
    <n v="43380"/>
    <n v="1.94135888044462"/>
    <n v="78.622304281566301"/>
    <n v="0"/>
    <n v="48404.352988026825"/>
  </r>
  <r>
    <s v="STND-62103"/>
    <s v="JFA Real Estate, LLC"/>
    <s v="JFA Real Estate LLC - 801-75 E 99th St - Chicago"/>
    <x v="0"/>
    <s v="Indoor Lighting"/>
    <x v="8"/>
    <n v="0"/>
    <n v="1792.7639999999999"/>
    <n v="0.283723"/>
    <x v="0"/>
    <x v="0"/>
    <n v="9.5383441434566993"/>
    <s v="Qty / 1,000"/>
    <m/>
    <s v="Private-Lighting"/>
    <x v="0"/>
    <n v="3"/>
    <n v="1"/>
    <s v="Lighting"/>
    <n v="0.91633259480590001"/>
    <n v="1.30467645558681"/>
    <n v="1642.7680879945999"/>
    <n v="0.37016671800845502"/>
    <n v="0.71"/>
    <n v="1166.3653424761701"/>
    <n v="0.26281836978600298"/>
    <n v="5242"/>
    <n v="1"/>
    <n v="1.22"/>
    <n v="1.0999999999999999E-2"/>
    <n v="0.68"/>
    <n v="13.3536818008394"/>
    <d v="1900-01-08T12:55:13"/>
    <n v="43380"/>
    <n v="0.44619903327923799"/>
    <n v="18.0704489679406"/>
    <n v="0"/>
    <n v="11125.194033538444"/>
  </r>
  <r>
    <s v="STND-62103"/>
    <s v="JFA Real Estate, LLC"/>
    <s v="JFA Real Estate LLC - 801-75 E 99th St - Chicago"/>
    <x v="0"/>
    <s v="Indoor Lighting"/>
    <x v="8"/>
    <n v="0"/>
    <n v="2851.6480000000001"/>
    <n v="0.45130199999999998"/>
    <x v="0"/>
    <x v="0"/>
    <n v="9.5383441434566993"/>
    <s v="Qty / 1,000"/>
    <m/>
    <s v="Private-Lighting"/>
    <x v="0"/>
    <n v="3"/>
    <n v="1"/>
    <s v="Lighting"/>
    <n v="0.91633259480590001"/>
    <n v="1.30467645558681"/>
    <n v="2613.05801131305"/>
    <n v="0.58880309375923701"/>
    <n v="0.71"/>
    <n v="1855.2711880322699"/>
    <n v="0.41805019656905801"/>
    <n v="5242"/>
    <n v="1"/>
    <n v="1.22"/>
    <n v="1.0999999999999999E-2"/>
    <n v="0.68"/>
    <n v="13.3536818008394"/>
    <d v="1900-01-08T12:55:13"/>
    <n v="43380"/>
    <n v="0.709743362776322"/>
    <n v="28.743638124443599"/>
    <n v="0"/>
    <n v="17696.215070891554"/>
  </r>
  <r>
    <s v="STND-62103"/>
    <s v="JFA Real Estate, LLC"/>
    <s v="JFA Real Estate LLC - 801-75 E 99th St - Chicago"/>
    <x v="0"/>
    <s v="Indoor Lighting"/>
    <x v="8"/>
    <n v="0"/>
    <n v="8659.7839999999997"/>
    <n v="1.3704989999999999"/>
    <x v="0"/>
    <x v="0"/>
    <n v="9.5383441434566993"/>
    <s v="Qty / 1,000"/>
    <m/>
    <s v="Private-Lighting"/>
    <x v="0"/>
    <n v="3"/>
    <n v="1"/>
    <s v="Lighting"/>
    <n v="0.91633259480590001"/>
    <n v="1.30467645558681"/>
    <n v="7935.2423431786101"/>
    <n v="1.78805777770526"/>
    <n v="0.71"/>
    <n v="5634.0220636568201"/>
    <n v="1.26952102217074"/>
    <n v="5242"/>
    <n v="1"/>
    <n v="1.22"/>
    <n v="1.0999999999999999E-2"/>
    <n v="0.68"/>
    <n v="13.3536818008394"/>
    <d v="1900-01-08T12:55:13"/>
    <n v="43380"/>
    <n v="2.1553251900979502"/>
    <n v="87.287665774964793"/>
    <n v="0"/>
    <n v="53739.241354986858"/>
  </r>
  <r>
    <s v="STND-62104"/>
    <s v="Niemann Foods, Inc"/>
    <s v="NFI-County Market 329 - 406 W Madison - Pontiac"/>
    <x v="1"/>
    <s v="Outdoor &amp; Garage Lighting"/>
    <x v="1"/>
    <n v="0"/>
    <n v="49716.42"/>
    <n v="0"/>
    <x v="0"/>
    <x v="0"/>
    <n v="10.1978380583316"/>
    <s v="Qty / 1,000"/>
    <m/>
    <s v="Private-Lighting"/>
    <x v="0"/>
    <n v="3"/>
    <n v="1"/>
    <s v="Lighting"/>
    <n v="0.91633259480590001"/>
    <n v="1.30467645558681"/>
    <n v="45556.776143059898"/>
    <n v="0"/>
    <n v="0.71"/>
    <n v="32345.311061572502"/>
    <n v="0"/>
    <n v="4903"/>
    <n v="1"/>
    <n v="1"/>
    <n v="0"/>
    <n v="0"/>
    <n v="14.276973281664301"/>
    <d v="1900-01-09T04:44:53"/>
    <n v="43376"/>
    <n v="0"/>
    <n v="0"/>
    <n v="0"/>
    <n v="329852.24415227812"/>
  </r>
  <r>
    <s v="STND-62104"/>
    <s v="Niemann Foods, Inc"/>
    <s v="NFI-County Market 329 - 406 W Madison - Pontiac"/>
    <x v="1"/>
    <s v="Outdoor &amp; Garage Lighting"/>
    <x v="1"/>
    <n v="0"/>
    <n v="9217.64"/>
    <n v="0"/>
    <x v="0"/>
    <x v="0"/>
    <n v="10.1978380583316"/>
    <s v="Qty / 1,000"/>
    <m/>
    <s v="Private-Lighting"/>
    <x v="0"/>
    <n v="3"/>
    <n v="1"/>
    <s v="Lighting"/>
    <n v="0.91633259480590001"/>
    <n v="1.30467645558681"/>
    <n v="8446.4239791866494"/>
    <n v="0"/>
    <n v="0.71"/>
    <n v="5996.9610252225202"/>
    <n v="0"/>
    <n v="4903"/>
    <n v="1"/>
    <n v="1"/>
    <n v="0"/>
    <n v="0"/>
    <n v="14.276973281664301"/>
    <d v="1900-01-09T04:44:53"/>
    <n v="43376"/>
    <n v="0"/>
    <n v="0"/>
    <n v="0"/>
    <n v="61156.037377345507"/>
  </r>
  <r>
    <s v="STND-62104"/>
    <s v="Niemann Foods, Inc"/>
    <s v="NFI-County Market 329 - 406 W Madison - Pontiac"/>
    <x v="1"/>
    <s v="Outdoor &amp; Garage Lighting"/>
    <x v="1"/>
    <n v="0"/>
    <n v="7354.5"/>
    <n v="0"/>
    <x v="0"/>
    <x v="0"/>
    <n v="10.1978380583316"/>
    <s v="Qty / 1,000"/>
    <m/>
    <s v="Private-Lighting"/>
    <x v="0"/>
    <n v="3"/>
    <n v="1"/>
    <s v="Lighting"/>
    <n v="0.91633259480590001"/>
    <n v="1.30467645558681"/>
    <n v="6739.1680684999901"/>
    <n v="0"/>
    <n v="0.71"/>
    <n v="4784.8093286349904"/>
    <n v="0"/>
    <n v="4903"/>
    <n v="1"/>
    <n v="1"/>
    <n v="0"/>
    <n v="0"/>
    <n v="14.276973281664301"/>
    <d v="1900-01-09T04:44:53"/>
    <n v="43376"/>
    <n v="0"/>
    <n v="0"/>
    <n v="0"/>
    <n v="48794.710673413974"/>
  </r>
  <r>
    <s v="STND-62106"/>
    <s v="University of Chicago"/>
    <s v="University of Chicago-Gleacher Center - 450 N Cityfront Plaza Dr-Chicago"/>
    <x v="0"/>
    <s v="Indoor Lighting"/>
    <x v="3"/>
    <n v="0"/>
    <n v="64.777000000000001"/>
    <n v="1.5762999999999999E-2"/>
    <x v="0"/>
    <x v="0"/>
    <n v="14.727540500736399"/>
    <s v="Qty / 1,000"/>
    <m/>
    <s v="Private-Lighting"/>
    <x v="0"/>
    <n v="3"/>
    <n v="1"/>
    <s v="Lighting"/>
    <n v="0.91633259480590001"/>
    <n v="1.30467645558681"/>
    <n v="59.3572764937418"/>
    <n v="2.0565614969414801E-2"/>
    <n v="0.71"/>
    <n v="42.143666310556704"/>
    <n v="1.4601586628284501E-2"/>
    <n v="3395"/>
    <n v="1.06"/>
    <n v="1.39"/>
    <n v="0.02"/>
    <n v="0.63"/>
    <n v="20.618556701030901"/>
    <d v="1900-01-13T17:27:39"/>
    <n v="43386"/>
    <n v="2.34847721473277E-2"/>
    <n v="1.11994861308947"/>
    <n v="0"/>
    <n v="620.672552438244"/>
  </r>
  <r>
    <s v="STND-62106"/>
    <s v="University of Chicago"/>
    <s v="University of Chicago-Gleacher Center - 450 N Cityfront Plaza Dr-Chicago"/>
    <x v="0"/>
    <s v="Indoor Lighting"/>
    <x v="3"/>
    <n v="0"/>
    <n v="2763.8020000000001"/>
    <n v="0.67253799999999997"/>
    <x v="0"/>
    <x v="0"/>
    <n v="14.727540500736399"/>
    <s v="Qty / 1,000"/>
    <m/>
    <s v="Private-Lighting"/>
    <x v="0"/>
    <n v="3"/>
    <n v="1"/>
    <s v="Lighting"/>
    <n v="0.91633259480590001"/>
    <n v="1.30467645558681"/>
    <n v="2532.5618581897402"/>
    <n v="0.87744449408743996"/>
    <n v="0.71"/>
    <n v="1798.11891931471"/>
    <n v="0.62298559080208205"/>
    <n v="3395"/>
    <n v="1.06"/>
    <n v="1.39"/>
    <n v="0.02"/>
    <n v="0.63"/>
    <n v="20.618556701030901"/>
    <d v="1900-01-13T17:27:39"/>
    <n v="43386"/>
    <n v="1.0019921138374299"/>
    <n v="47.784186003579897"/>
    <n v="0"/>
    <n v="26481.869209347758"/>
  </r>
  <r>
    <s v="STND-62106"/>
    <s v="University of Chicago"/>
    <s v="University of Chicago-Gleacher Center - 450 N Cityfront Plaza Dr-Chicago"/>
    <x v="7"/>
    <s v="Indoor Lighting"/>
    <x v="3"/>
    <n v="0"/>
    <n v="1209.163"/>
    <n v="0.93408000000000002"/>
    <x v="0"/>
    <x v="0"/>
    <n v="8"/>
    <s v="Qty / 1,000"/>
    <m/>
    <s v="Private-Lighting"/>
    <x v="0"/>
    <n v="3"/>
    <n v="1"/>
    <s v="Lighting"/>
    <n v="0.91633259480590001"/>
    <n v="1.30467645558681"/>
    <n v="1107.99546933329"/>
    <n v="1.21867218363452"/>
    <n v="0.71"/>
    <n v="786.67678322663301"/>
    <n v="0.86525725038051204"/>
    <n v="3395"/>
    <n v="1.06"/>
    <n v="1.39"/>
    <n v="0.02"/>
    <n v="0.63"/>
    <n v="20.618556701030901"/>
    <d v="1900-01-13T17:27:39"/>
    <n v="43386"/>
    <n v="1.8265470378215301"/>
    <n v="20.9055748930809"/>
    <n v="0"/>
    <n v="6293.414265813064"/>
  </r>
  <r>
    <s v="STND-62109"/>
    <s v="Bolzoni Auramo, Inc."/>
    <s v="Bolzoni Auramo - 17635 Hoffman Way - Homewood"/>
    <x v="0"/>
    <s v="Indoor Lighting"/>
    <x v="10"/>
    <n v="0"/>
    <n v="20631.377"/>
    <n v="3.6897120000000001"/>
    <x v="0"/>
    <x v="0"/>
    <n v="10.827197921178"/>
    <s v="Qty / 1,000"/>
    <m/>
    <s v="Private-Lighting"/>
    <x v="0"/>
    <n v="3"/>
    <n v="1"/>
    <s v="Lighting"/>
    <n v="0.91633259480590001"/>
    <n v="1.30467645558681"/>
    <n v="18905.2032208288"/>
    <n v="4.8138803742961098"/>
    <n v="0.71"/>
    <n v="13422.694286788401"/>
    <n v="3.4178550657502398"/>
    <n v="4618"/>
    <n v="1.02"/>
    <n v="1.04"/>
    <n v="1.2E-2"/>
    <n v="0.81"/>
    <n v="15.158077089649201"/>
    <d v="1900-01-09T19:51:10"/>
    <n v="43463"/>
    <n v="5.7144828754702104"/>
    <n v="222.41415553916201"/>
    <n v="0"/>
    <n v="145330.1676785232"/>
  </r>
  <r>
    <s v="STND-62109"/>
    <s v="Bolzoni Auramo, Inc."/>
    <s v="Bolzoni Auramo - 17635 Hoffman Way - Homewood"/>
    <x v="0"/>
    <s v="Indoor Lighting"/>
    <x v="10"/>
    <n v="0"/>
    <n v="6429.6409999999996"/>
    <n v="1.1498759999999999"/>
    <x v="0"/>
    <x v="0"/>
    <n v="10.827197921178"/>
    <s v="Qty / 1,000"/>
    <m/>
    <s v="Private-Lighting"/>
    <x v="0"/>
    <n v="3"/>
    <n v="1"/>
    <s v="Lighting"/>
    <n v="0.91633259480590001"/>
    <n v="1.30467645558681"/>
    <n v="5891.6896212004003"/>
    <n v="1.50021614404433"/>
    <n v="0.71"/>
    <n v="4183.0996310522796"/>
    <n v="1.06515346227148"/>
    <n v="4618"/>
    <n v="1.02"/>
    <n v="1.04"/>
    <n v="1.2E-2"/>
    <n v="0.81"/>
    <n v="15.158077089649201"/>
    <d v="1900-01-09T19:51:10"/>
    <n v="43463"/>
    <n v="1.7808833618759901"/>
    <n v="69.313995543534105"/>
    <n v="0"/>
    <n v="45291.2476294097"/>
  </r>
  <r>
    <s v="STND-62109"/>
    <s v="Bolzoni Auramo, Inc."/>
    <s v="Bolzoni Auramo - 17635 Hoffman Way - Homewood"/>
    <x v="0"/>
    <s v="Indoor Lighting"/>
    <x v="10"/>
    <n v="0"/>
    <n v="4620.8630000000003"/>
    <n v="0.82639399999999996"/>
    <x v="0"/>
    <x v="0"/>
    <n v="10.827197921178"/>
    <s v="Qty / 1,000"/>
    <m/>
    <s v="Private-Lighting"/>
    <x v="0"/>
    <n v="3"/>
    <n v="1"/>
    <s v="Lighting"/>
    <n v="0.91633259480590001"/>
    <n v="1.30467645558681"/>
    <n v="4234.2473830325698"/>
    <n v="1.0781767948381999"/>
    <n v="0.71"/>
    <n v="3006.3156419531301"/>
    <n v="0.76550552433512398"/>
    <n v="4618"/>
    <n v="1.02"/>
    <n v="1.04"/>
    <n v="1.2E-2"/>
    <n v="0.81"/>
    <n v="15.158077089649201"/>
    <d v="1900-01-09T19:51:10"/>
    <n v="43463"/>
    <n v="1.2798869834261699"/>
    <n v="49.814675094500899"/>
    <n v="0"/>
    <n v="32549.974468959834"/>
  </r>
  <r>
    <s v="STND-62109"/>
    <s v="Bolzoni Auramo, Inc."/>
    <s v="Bolzoni Auramo - 17635 Hoffman Way - Homewood"/>
    <x v="0"/>
    <s v="Indoor Lighting"/>
    <x v="10"/>
    <n v="0"/>
    <n v="6161.1509999999998"/>
    <n v="1.1018589999999999"/>
    <x v="0"/>
    <x v="0"/>
    <n v="10.827197921178"/>
    <s v="Qty / 1,000"/>
    <m/>
    <s v="Private-Lighting"/>
    <x v="0"/>
    <n v="3"/>
    <n v="1"/>
    <s v="Lighting"/>
    <n v="0.91633259480590001"/>
    <n v="1.30467645558681"/>
    <n v="5645.6634828209599"/>
    <n v="1.4375694946764199"/>
    <n v="0.71"/>
    <n v="4008.4210728028802"/>
    <n v="1.0206743412202599"/>
    <n v="4618"/>
    <n v="1.02"/>
    <n v="1.04"/>
    <n v="1.2E-2"/>
    <n v="0.81"/>
    <n v="15.158077089649201"/>
    <d v="1900-01-09T19:51:10"/>
    <n v="43463"/>
    <n v="1.7065164941552999"/>
    <n v="66.419570386128996"/>
    <n v="0"/>
    <n v="43399.968306657429"/>
  </r>
  <r>
    <s v="STND-62111"/>
    <s v="Wal-Mart Stores, Inc."/>
    <s v="Walmart Stores Inc - 1100 S Randall Rd - Elgin"/>
    <x v="3"/>
    <s v="Refrigeration"/>
    <x v="0"/>
    <n v="0"/>
    <n v="76646.789999999994"/>
    <n v="9.1211000000000002"/>
    <x v="2"/>
    <x v="0"/>
    <n v="8.6177180282661094"/>
    <s v="ΔkWpeak / CF"/>
    <n v="0.69"/>
    <s v="Private-Non-Lighting"/>
    <x v="2"/>
    <n v="3"/>
    <n v="1"/>
    <s v="Non-Lighting"/>
    <n v="0.98952339343681495"/>
    <n v="0.43468415683807998"/>
    <n v="75843.791736838903"/>
    <n v="3.9647976629358199"/>
    <n v="0.7"/>
    <n v="53090.654215787203"/>
    <n v="2.7753583640550699"/>
    <n v="5478"/>
    <n v="1.1200000000000001"/>
    <n v="1.31"/>
    <n v="2.1999999999999999E-2"/>
    <n v="0.95"/>
    <n v="12.7783862723622"/>
    <d v="1900-01-08T03:03:29"/>
    <n v="43331"/>
    <n v="5.7460835694721997"/>
    <n v="0"/>
    <n v="0"/>
    <n v="457520.28796783148"/>
  </r>
  <r>
    <s v="STND-62112"/>
    <s v="Roper Whitney LLC"/>
    <s v="Roper Whitney LLC - Phase 1 - 2833 Huffman Blvd - Rockford"/>
    <x v="0"/>
    <s v="Indoor Lighting"/>
    <x v="10"/>
    <n v="0"/>
    <n v="27668.654999999999"/>
    <n v="4.948258"/>
    <x v="0"/>
    <x v="0"/>
    <n v="10.827197921178"/>
    <s v="Qty / 1,000"/>
    <m/>
    <s v="Private-Lighting"/>
    <x v="0"/>
    <n v="3"/>
    <n v="1"/>
    <s v="Lighting"/>
    <n v="0.91633259480590001"/>
    <n v="1.30467645558681"/>
    <n v="25353.690430939201"/>
    <n v="6.4558757087690601"/>
    <n v="0.71"/>
    <n v="18001.120205966901"/>
    <n v="4.5836717532260298"/>
    <n v="4618"/>
    <n v="1.02"/>
    <n v="1.04"/>
    <n v="1.2E-2"/>
    <n v="0.81"/>
    <n v="15.158077089649201"/>
    <d v="1900-01-09T19:51:10"/>
    <n v="43370"/>
    <n v="7.6636701196213899"/>
    <n v="298.27871095222599"/>
    <n v="0"/>
    <n v="194901.69127292011"/>
  </r>
  <r>
    <s v="STND-62113"/>
    <s v="Westminster Partnership"/>
    <s v="Westminster Partners - 1 Westminster Pl - Lake Forest"/>
    <x v="0"/>
    <s v="Indoor Lighting"/>
    <x v="6"/>
    <n v="0"/>
    <n v="3712.9949999999999"/>
    <n v="0.83489999999999998"/>
    <x v="0"/>
    <x v="0"/>
    <n v="15"/>
    <s v="Qty / 1,000"/>
    <m/>
    <s v="Private-Lighting"/>
    <x v="0"/>
    <n v="3"/>
    <n v="1"/>
    <s v="Lighting"/>
    <n v="0.91633259480590001"/>
    <n v="1.30467645558681"/>
    <n v="3402.3383428513298"/>
    <n v="1.0892743727694201"/>
    <n v="0.71"/>
    <n v="2415.6602234244501"/>
    <n v="0.773384804666292"/>
    <n v="2885"/>
    <n v="1.165"/>
    <n v="1.3779999999999999"/>
    <n v="2.5499999999999998E-2"/>
    <n v="0.55000000000000004"/>
    <n v="24.263431542460999"/>
    <d v="1900-01-16T07:56:40"/>
    <n v="43412"/>
    <n v="1.437227038883"/>
    <n v="74.471783470136401"/>
    <n v="0"/>
    <n v="36234.903351366753"/>
  </r>
  <r>
    <s v="STND-62113"/>
    <s v="Westminster Partnership"/>
    <s v="Westminster Partners - 1 Westminster Pl - Lake Forest"/>
    <x v="0"/>
    <s v="Indoor Lighting"/>
    <x v="6"/>
    <n v="0"/>
    <n v="10.125999999999999"/>
    <n v="2.2769999999999999E-3"/>
    <x v="0"/>
    <x v="0"/>
    <n v="15"/>
    <s v="Qty / 1,000"/>
    <m/>
    <s v="Private-Lighting"/>
    <x v="0"/>
    <n v="3"/>
    <n v="1"/>
    <s v="Lighting"/>
    <n v="0.91633259480590001"/>
    <n v="1.30467645558681"/>
    <n v="9.2787838550045407"/>
    <n v="2.9707482893711599E-3"/>
    <n v="0.71"/>
    <n v="6.5879365370532197"/>
    <n v="2.1092312854535198E-3"/>
    <n v="2885"/>
    <n v="1.165"/>
    <n v="1.3779999999999999"/>
    <n v="2.5499999999999998E-2"/>
    <n v="0.55000000000000004"/>
    <n v="24.263431542460999"/>
    <d v="1900-01-16T07:56:40"/>
    <n v="43412"/>
    <n v="3.9197101060445402E-3"/>
    <n v="0.20309784403657999"/>
    <n v="0"/>
    <n v="98.819048055798291"/>
  </r>
  <r>
    <s v="STND-62113"/>
    <s v="Westminster Partnership"/>
    <s v="Westminster Partners - 1 Westminster Pl - Lake Forest"/>
    <x v="0"/>
    <s v="Indoor Lighting"/>
    <x v="6"/>
    <n v="0"/>
    <n v="222.78"/>
    <n v="5.0094E-2"/>
    <x v="0"/>
    <x v="0"/>
    <n v="15"/>
    <s v="Qty / 1,000"/>
    <m/>
    <s v="Private-Lighting"/>
    <x v="0"/>
    <n v="3"/>
    <n v="1"/>
    <s v="Lighting"/>
    <n v="0.91633259480590001"/>
    <n v="1.30467645558681"/>
    <n v="204.14057547085801"/>
    <n v="6.5356462366165505E-2"/>
    <n v="0.71"/>
    <n v="144.93980858430899"/>
    <n v="4.6403088279977502E-2"/>
    <n v="2885"/>
    <n v="1.165"/>
    <n v="1.3779999999999999"/>
    <n v="2.5499999999999998E-2"/>
    <n v="0.55000000000000004"/>
    <n v="24.263431542460999"/>
    <d v="1900-01-16T07:56:40"/>
    <n v="43412"/>
    <n v="8.6233622332979903E-2"/>
    <n v="4.4683130253277996"/>
    <n v="0"/>
    <n v="2174.0971287646348"/>
  </r>
  <r>
    <s v="STND-62113"/>
    <s v="Westminster Partnership"/>
    <s v="Westminster Partners - 1 Westminster Pl - Lake Forest"/>
    <x v="0"/>
    <s v="Indoor Lighting"/>
    <x v="6"/>
    <n v="0"/>
    <n v="4374.5829999999996"/>
    <n v="0.98366399999999998"/>
    <x v="0"/>
    <x v="0"/>
    <n v="15"/>
    <s v="Qty / 1,000"/>
    <m/>
    <s v="Private-Lighting"/>
    <x v="0"/>
    <n v="3"/>
    <n v="1"/>
    <s v="Lighting"/>
    <n v="0.91633259480590001"/>
    <n v="1.30467645558681"/>
    <n v="4008.5729915837801"/>
    <n v="1.2833632610083401"/>
    <n v="0.71"/>
    <n v="2846.0868240244799"/>
    <n v="0.91118791531592203"/>
    <n v="2885"/>
    <n v="1.165"/>
    <n v="1.3779999999999999"/>
    <n v="2.5499999999999998E-2"/>
    <n v="0.55000000000000004"/>
    <n v="24.263431542460999"/>
    <d v="1900-01-16T07:56:40"/>
    <n v="43412"/>
    <n v="1.69331476581124"/>
    <n v="87.741297240674896"/>
    <n v="0"/>
    <n v="42691.302360367197"/>
  </r>
  <r>
    <s v="STND-62113"/>
    <s v="Westminster Partnership"/>
    <s v="Westminster Partners - 1 Westminster Pl - Lake Forest"/>
    <x v="0"/>
    <s v="Indoor Lighting"/>
    <x v="6"/>
    <n v="0"/>
    <n v="648.08600000000001"/>
    <n v="0.145728"/>
    <x v="0"/>
    <x v="0"/>
    <n v="15"/>
    <s v="Qty / 1,000"/>
    <m/>
    <s v="Private-Lighting"/>
    <x v="0"/>
    <n v="3"/>
    <n v="1"/>
    <s v="Lighting"/>
    <n v="0.91633259480590001"/>
    <n v="1.30467645558681"/>
    <n v="593.86232603737596"/>
    <n v="0.19012789051975401"/>
    <n v="0.71"/>
    <n v="421.64225148653702"/>
    <n v="0.13499080226902499"/>
    <n v="2885"/>
    <n v="1.165"/>
    <n v="1.3779999999999999"/>
    <n v="2.5499999999999998E-2"/>
    <n v="0.55000000000000004"/>
    <n v="24.263431542460999"/>
    <d v="1900-01-16T07:56:40"/>
    <n v="43412"/>
    <n v="0.25086144678685102"/>
    <n v="12.998703273779499"/>
    <n v="0"/>
    <n v="6324.6337722980552"/>
  </r>
  <r>
    <s v="STND-62113"/>
    <s v="Westminster Partnership"/>
    <s v="Westminster Partners - 1 Westminster Pl - Lake Forest"/>
    <x v="0"/>
    <s v="Indoor Lighting"/>
    <x v="6"/>
    <n v="0"/>
    <n v="324.04300000000001"/>
    <n v="7.2863999999999998E-2"/>
    <x v="0"/>
    <x v="0"/>
    <n v="15"/>
    <s v="Qty / 1,000"/>
    <m/>
    <s v="Private-Lighting"/>
    <x v="0"/>
    <n v="3"/>
    <n v="1"/>
    <s v="Lighting"/>
    <n v="0.91633259480590001"/>
    <n v="1.30467645558681"/>
    <n v="296.93116301868798"/>
    <n v="9.5063945259877103E-2"/>
    <n v="0.71"/>
    <n v="210.82112574326899"/>
    <n v="6.7495401134512703E-2"/>
    <n v="2885"/>
    <n v="1.165"/>
    <n v="1.3779999999999999"/>
    <n v="2.5499999999999998E-2"/>
    <n v="0.55000000000000004"/>
    <n v="24.263431542460999"/>
    <d v="1900-01-16T07:56:40"/>
    <n v="43412"/>
    <n v="0.12543072339342501"/>
    <n v="6.4993516368897399"/>
    <n v="0"/>
    <n v="3162.3168861490349"/>
  </r>
  <r>
    <s v="STND-62113"/>
    <s v="Westminster Partnership"/>
    <s v="Westminster Partners - 1 Westminster Pl - Lake Forest"/>
    <x v="0"/>
    <s v="Indoor Lighting"/>
    <x v="6"/>
    <n v="0"/>
    <n v="33.755000000000003"/>
    <n v="7.5900000000000004E-3"/>
    <x v="0"/>
    <x v="0"/>
    <n v="15"/>
    <s v="Qty / 1,000"/>
    <m/>
    <s v="Private-Lighting"/>
    <x v="0"/>
    <n v="3"/>
    <n v="1"/>
    <s v="Lighting"/>
    <n v="0.91633259480590001"/>
    <n v="1.30467645558681"/>
    <n v="30.930806737673201"/>
    <n v="9.9024942979038608E-3"/>
    <n v="0.71"/>
    <n v="21.960872783747899"/>
    <n v="7.0307709515117396E-3"/>
    <n v="2885"/>
    <n v="1.165"/>
    <n v="1.3779999999999999"/>
    <n v="2.5499999999999998E-2"/>
    <n v="0.55000000000000004"/>
    <n v="24.263431542460999"/>
    <d v="1900-01-16T07:56:40"/>
    <n v="43412"/>
    <n v="1.3065700353481801E-2"/>
    <n v="0.67702624189756699"/>
    <n v="0"/>
    <n v="329.41309175621848"/>
  </r>
  <r>
    <s v="STND-62114"/>
    <s v="GFG Chicago Industrial ML LLC"/>
    <s v="GFG Chicago Industrial ML LLC - 3807 Hawthorne Ct - Waukegan"/>
    <x v="0"/>
    <s v="Indoor Lighting"/>
    <x v="8"/>
    <n v="0"/>
    <n v="47702.2"/>
    <n v="7.5493600000000001"/>
    <x v="0"/>
    <x v="0"/>
    <n v="9.5383441434566993"/>
    <s v="Qty / 1,000"/>
    <m/>
    <s v="Private-Lighting"/>
    <x v="0"/>
    <n v="3"/>
    <n v="1"/>
    <s v="Lighting"/>
    <n v="0.91633259480590001"/>
    <n v="1.30467645558681"/>
    <n v="43711.08070395"/>
    <n v="9.8494722467488103"/>
    <n v="0.71"/>
    <n v="31034.8672998045"/>
    <n v="6.9931252951916596"/>
    <n v="5242"/>
    <n v="1"/>
    <n v="1.22"/>
    <n v="1.0999999999999999E-2"/>
    <n v="0.68"/>
    <n v="13.3536818008394"/>
    <d v="1900-01-08T12:55:13"/>
    <n v="43399"/>
    <n v="11.8725557458399"/>
    <n v="480.82188774345002"/>
    <n v="0"/>
    <n v="296021.24475204607"/>
  </r>
  <r>
    <s v="STND-62114"/>
    <s v="GFG Chicago Industrial ML LLC"/>
    <s v="GFG Chicago Industrial ML LLC - 3807 Hawthorne Ct - Waukegan"/>
    <x v="0"/>
    <s v="Indoor Lighting"/>
    <x v="8"/>
    <n v="0"/>
    <n v="14861.07"/>
    <n v="2.3519160000000001"/>
    <x v="0"/>
    <x v="0"/>
    <n v="9.5383441434566993"/>
    <s v="Qty / 1,000"/>
    <m/>
    <s v="Private-Lighting"/>
    <x v="0"/>
    <n v="3"/>
    <n v="1"/>
    <s v="Lighting"/>
    <n v="0.91633259480590001"/>
    <n v="1.30467645558681"/>
    <n v="13617.682834692099"/>
    <n v="3.0684894307179"/>
    <n v="0.71"/>
    <n v="9668.5548126314006"/>
    <n v="2.1786274958097098"/>
    <n v="5242"/>
    <n v="1"/>
    <n v="1.22"/>
    <n v="1.0999999999999999E-2"/>
    <n v="0.68"/>
    <n v="13.3536818008394"/>
    <d v="1900-01-08T12:55:13"/>
    <n v="43399"/>
    <n v="3.6987577515885999"/>
    <n v="149.79451118161299"/>
    <n v="0"/>
    <n v="92222.003172752811"/>
  </r>
  <r>
    <s v="STND-62114"/>
    <s v="GFG Chicago Industrial ML LLC"/>
    <s v="GFG Chicago Industrial ML LLC - 3807 Hawthorne Ct - Waukegan"/>
    <x v="0"/>
    <s v="Indoor Lighting"/>
    <x v="8"/>
    <n v="0"/>
    <n v="12245.312"/>
    <n v="1.9379459999999999"/>
    <x v="0"/>
    <x v="0"/>
    <n v="9.5383441434566993"/>
    <s v="Qty / 1,000"/>
    <m/>
    <s v="Private-Lighting"/>
    <x v="0"/>
    <n v="3"/>
    <n v="1"/>
    <s v="Lighting"/>
    <n v="0.91633259480590001"/>
    <n v="1.30467645558681"/>
    <n v="11220.778519167799"/>
    <n v="2.52839251839863"/>
    <n v="0.71"/>
    <n v="7966.7527486091503"/>
    <n v="1.7951586880630299"/>
    <n v="5242"/>
    <n v="1"/>
    <n v="1.22"/>
    <n v="1.0999999999999999E-2"/>
    <n v="0.68"/>
    <n v="13.3536818008394"/>
    <d v="1900-01-08T12:55:13"/>
    <n v="43399"/>
    <n v="3.0477248293136801"/>
    <n v="123.42856371084601"/>
    <n v="0"/>
    <n v="75989.629422063648"/>
  </r>
  <r>
    <s v="STND-62116"/>
    <s v="Burnham Center - 111 West Washington, LLC"/>
    <s v="Burnham Center - West Washington, LLC - 111 W Washington, Office of the Bldg  Ste 1520 - Chicago"/>
    <x v="28"/>
    <s v="HVAC"/>
    <x v="6"/>
    <n v="0"/>
    <n v="98176.1"/>
    <n v="39.1721"/>
    <x v="3"/>
    <x v="0"/>
    <n v="20"/>
    <s v="ΔkWpeak / CF"/>
    <n v="1"/>
    <s v="Private-Non-Lighting"/>
    <x v="2"/>
    <n v="3"/>
    <n v="1"/>
    <s v="Non-Lighting"/>
    <n v="0.98952339343681495"/>
    <n v="0.43468415683807998"/>
    <n v="97147.547626392101"/>
    <n v="17.027491260076999"/>
    <n v="0.7"/>
    <n v="68003.283338474503"/>
    <n v="11.9192438820539"/>
    <n v="2885"/>
    <n v="1.165"/>
    <n v="1.3779999999999999"/>
    <n v="2.5499999999999998E-2"/>
    <n v="0.55000000000000004"/>
    <n v="24.263431542460999"/>
    <d v="1900-01-16T07:56:40"/>
    <n v="43442"/>
    <n v="17.027491260076999"/>
    <n v="0"/>
    <n v="0"/>
    <n v="1360065.6667694901"/>
  </r>
  <r>
    <s v="STND-62117"/>
    <s v="KCBX Terminals Company"/>
    <s v="KCBX Terminals Co - 10730 S Burley - Chicago"/>
    <x v="1"/>
    <s v="Outdoor &amp; Garage Lighting"/>
    <x v="1"/>
    <n v="0"/>
    <n v="82958.759999999995"/>
    <n v="0"/>
    <x v="0"/>
    <x v="0"/>
    <n v="10.1978380583316"/>
    <s v="Qty / 1,000"/>
    <m/>
    <s v="Private-Lighting"/>
    <x v="0"/>
    <n v="3"/>
    <n v="1"/>
    <s v="Lighting"/>
    <n v="0.91633259480590001"/>
    <n v="1.30467645558681"/>
    <n v="76017.815812679895"/>
    <n v="0"/>
    <n v="0.71"/>
    <n v="53972.649227002701"/>
    <n v="0"/>
    <n v="4903"/>
    <n v="1"/>
    <n v="1"/>
    <n v="0"/>
    <n v="0"/>
    <n v="14.276973281664301"/>
    <d v="1900-01-09T04:44:53"/>
    <n v="43366"/>
    <n v="0"/>
    <n v="0"/>
    <n v="0"/>
    <n v="550404.33639610978"/>
  </r>
  <r>
    <s v="STND-62117"/>
    <s v="KCBX Terminals Company"/>
    <s v="KCBX Terminals Co - 10730 S Burley - Chicago"/>
    <x v="1"/>
    <s v="Outdoor &amp; Garage Lighting"/>
    <x v="1"/>
    <n v="0"/>
    <n v="1063.951"/>
    <n v="0"/>
    <x v="0"/>
    <x v="0"/>
    <n v="10.1978380583316"/>
    <s v="Qty / 1,000"/>
    <m/>
    <s v="Private-Lighting"/>
    <x v="0"/>
    <n v="3"/>
    <n v="1"/>
    <s v="Lighting"/>
    <n v="0.91633259480590001"/>
    <n v="1.30467645558681"/>
    <n v="974.93298057633206"/>
    <n v="0"/>
    <n v="0.71"/>
    <n v="692.20241620919603"/>
    <n v="0"/>
    <n v="4903"/>
    <n v="1"/>
    <n v="1"/>
    <n v="0"/>
    <n v="0"/>
    <n v="14.276973281664301"/>
    <d v="1900-01-09T04:44:53"/>
    <n v="43366"/>
    <n v="0"/>
    <n v="0"/>
    <n v="0"/>
    <n v="7058.96814408723"/>
  </r>
  <r>
    <s v="STND-62117"/>
    <s v="KCBX Terminals Company"/>
    <s v="KCBX Terminals Co - 10730 S Burley - Chicago"/>
    <x v="27"/>
    <s v="Outdoor &amp; Garage Lighting"/>
    <x v="1"/>
    <n v="0"/>
    <n v="693.84"/>
    <n v="0"/>
    <x v="0"/>
    <x v="0"/>
    <n v="8"/>
    <s v="Qty / 1,000"/>
    <m/>
    <s v="Private-Lighting"/>
    <x v="0"/>
    <n v="3"/>
    <n v="1"/>
    <s v="Lighting"/>
    <n v="0.91633259480590001"/>
    <n v="1.30467645558681"/>
    <n v="635.78820758012603"/>
    <n v="0"/>
    <n v="0.71"/>
    <n v="451.40962738188898"/>
    <n v="0"/>
    <n v="4903"/>
    <n v="1"/>
    <n v="1"/>
    <n v="0"/>
    <n v="0"/>
    <n v="14.276973281664301"/>
    <d v="1900-01-09T04:44:53"/>
    <n v="43366"/>
    <n v="0"/>
    <n v="0"/>
    <n v="0"/>
    <n v="3611.2770190551119"/>
  </r>
  <r>
    <s v="STND-62118"/>
    <s v="Principal Manufacturing Corporation"/>
    <s v="Principal Manufacturing Corp - Plant 1 - 2800 S 19th Ave - Broadview"/>
    <x v="0"/>
    <s v="Indoor Lighting"/>
    <x v="10"/>
    <n v="0"/>
    <n v="1695.73"/>
    <n v="0.30326399999999998"/>
    <x v="0"/>
    <x v="0"/>
    <n v="10.827197921178"/>
    <s v="Qty / 1,000"/>
    <m/>
    <s v="Private-Lighting"/>
    <x v="0"/>
    <n v="2"/>
    <n v="1"/>
    <s v="Lighting"/>
    <n v="0.97902139861649395"/>
    <n v="0.93591656730105399"/>
    <n v="1660.1559562759501"/>
    <n v="0.283829801865987"/>
    <n v="0.71"/>
    <n v="1178.7107289559201"/>
    <n v="0.20151915932485101"/>
    <n v="4618"/>
    <n v="1.02"/>
    <n v="1.04"/>
    <n v="1.2E-2"/>
    <n v="0.81"/>
    <n v="15.158077089649201"/>
    <d v="1900-01-09T19:51:10"/>
    <n v="43447"/>
    <n v="0.33692996422837901"/>
    <n v="19.531246544422899"/>
    <n v="0"/>
    <n v="12762.134354221742"/>
  </r>
  <r>
    <s v="STND-62118"/>
    <s v="Principal Manufacturing Corporation"/>
    <s v="Principal Manufacturing Corp - Plant 1 - 2800 S 19th Ave - Broadview"/>
    <x v="0"/>
    <s v="Indoor Lighting"/>
    <x v="10"/>
    <n v="0"/>
    <n v="-715.97500000000002"/>
    <n v="-0.12804499999999999"/>
    <x v="0"/>
    <x v="0"/>
    <n v="10.827197921178"/>
    <s v="Qty / 1,000"/>
    <m/>
    <s v="Private-Lighting"/>
    <x v="0"/>
    <n v="2"/>
    <n v="1"/>
    <s v="Lighting"/>
    <n v="0.97902139861649395"/>
    <n v="0.93591656730105399"/>
    <n v="-700.954845874444"/>
    <n v="-0.119839436860063"/>
    <n v="0.71"/>
    <n v="-497.67794057085501"/>
    <n v="-8.5086000170644993E-2"/>
    <n v="4618"/>
    <n v="1.02"/>
    <n v="1.04"/>
    <n v="1.2E-2"/>
    <n v="0.81"/>
    <n v="15.158077089649201"/>
    <d v="1900-01-09T19:51:10"/>
    <n v="43447"/>
    <n v="-0.14225954043217401"/>
    <n v="-8.2465275985228708"/>
    <n v="0"/>
    <n v="-5388.4575635649098"/>
  </r>
  <r>
    <s v="STND-62118"/>
    <s v="Principal Manufacturing Corporation"/>
    <s v="Principal Manufacturing Corp - Plant 1 - 2800 S 19th Ave - Broadview"/>
    <x v="0"/>
    <s v="Indoor Lighting"/>
    <x v="10"/>
    <n v="0"/>
    <n v="5228.5"/>
    <n v="0.93506400000000001"/>
    <x v="0"/>
    <x v="0"/>
    <n v="10.827197921178"/>
    <s v="Qty / 1,000"/>
    <m/>
    <s v="Private-Lighting"/>
    <x v="0"/>
    <n v="2"/>
    <n v="1"/>
    <s v="Lighting"/>
    <n v="0.97902139861649395"/>
    <n v="0.93591656730105399"/>
    <n v="5118.8133826663397"/>
    <n v="0.87514188908679202"/>
    <n v="0.71"/>
    <n v="3634.3575016930999"/>
    <n v="0.62135074125162304"/>
    <n v="4618"/>
    <n v="1.02"/>
    <n v="1.04"/>
    <n v="1.2E-2"/>
    <n v="0.81"/>
    <n v="15.158077089649201"/>
    <d v="1900-01-09T19:51:10"/>
    <n v="43447"/>
    <n v="1.03886738970417"/>
    <n v="60.221333913721601"/>
    <n v="0"/>
    <n v="39349.907987149199"/>
  </r>
  <r>
    <s v="STND-62118"/>
    <s v="Principal Manufacturing Corporation"/>
    <s v="Principal Manufacturing Corp - Plant 1 - 2800 S 19th Ave - Broadview"/>
    <x v="0"/>
    <s v="Indoor Lighting"/>
    <x v="10"/>
    <n v="0"/>
    <n v="-197.83500000000001"/>
    <n v="-3.5381000000000003E-2"/>
    <x v="0"/>
    <x v="0"/>
    <n v="10.827197921178"/>
    <s v="Qty / 1,000"/>
    <m/>
    <s v="Private-Lighting"/>
    <x v="0"/>
    <n v="2"/>
    <n v="1"/>
    <s v="Lighting"/>
    <n v="0.97902139861649395"/>
    <n v="0.93591656730105399"/>
    <n v="-193.68469839529399"/>
    <n v="-3.31136640676786E-2"/>
    <n v="0.71"/>
    <n v="-137.51613586065901"/>
    <n v="-2.3510701488051799E-2"/>
    <n v="4618"/>
    <n v="1.02"/>
    <n v="1.04"/>
    <n v="1.2E-2"/>
    <n v="0.81"/>
    <n v="15.158077089649201"/>
    <d v="1900-01-09T19:51:10"/>
    <n v="43447"/>
    <n v="-3.9308718029058103E-2"/>
    <n v="-2.27864351053287"/>
    <n v="0"/>
    <n v="-1488.9144203189585"/>
  </r>
  <r>
    <s v="STND-62118"/>
    <s v="Principal Manufacturing Corporation"/>
    <s v="Principal Manufacturing Corp - Plant 1 - 2800 S 19th Ave - Broadview"/>
    <x v="0"/>
    <s v="Indoor Lighting"/>
    <x v="10"/>
    <n v="0"/>
    <n v="57880.904000000002"/>
    <n v="10.351411000000001"/>
    <x v="0"/>
    <x v="0"/>
    <n v="10.827197921178"/>
    <s v="Qty / 1,000"/>
    <m/>
    <s v="Private-Lighting"/>
    <x v="0"/>
    <n v="2"/>
    <n v="1"/>
    <s v="Lighting"/>
    <n v="0.97902139861649395"/>
    <n v="0.93591656730105399"/>
    <n v="56666.643587266997"/>
    <n v="9.6880570498423708"/>
    <n v="0.71"/>
    <n v="40233.316946959603"/>
    <n v="6.8785205053880798"/>
    <n v="4618"/>
    <n v="1.02"/>
    <n v="1.04"/>
    <n v="1.2E-2"/>
    <n v="0.81"/>
    <n v="15.158077089649201"/>
    <d v="1900-01-09T19:51:10"/>
    <n v="43447"/>
    <n v="11.500542556792899"/>
    <n v="666.66639514431802"/>
    <n v="0"/>
    <n v="435614.0856102166"/>
  </r>
  <r>
    <s v="STND-62118"/>
    <s v="Principal Manufacturing Corporation"/>
    <s v="Principal Manufacturing Corp - Plant 1 - 2800 S 19th Ave - Broadview"/>
    <x v="0"/>
    <s v="Indoor Lighting"/>
    <x v="10"/>
    <n v="0"/>
    <n v="57843.220999999998"/>
    <n v="10.344671999999999"/>
    <x v="0"/>
    <x v="0"/>
    <n v="10.827197921178"/>
    <s v="Qty / 1,000"/>
    <m/>
    <s v="Private-Lighting"/>
    <x v="0"/>
    <n v="2"/>
    <n v="1"/>
    <s v="Lighting"/>
    <n v="0.97902139861649395"/>
    <n v="0.93591656730105399"/>
    <n v="56629.751123902897"/>
    <n v="9.6817499080953304"/>
    <n v="0.71"/>
    <n v="40207.123297971099"/>
    <n v="6.8740424347476798"/>
    <n v="4618"/>
    <n v="1.02"/>
    <n v="1.04"/>
    <n v="1.2E-2"/>
    <n v="0.81"/>
    <n v="15.158077089649201"/>
    <d v="1900-01-09T19:51:10"/>
    <n v="43447"/>
    <n v="11.4930554464569"/>
    <n v="666.23236616356405"/>
    <n v="0"/>
    <n v="435330.4817883402"/>
  </r>
  <r>
    <s v="STND-62118"/>
    <s v="Principal Manufacturing Corporation"/>
    <s v="Principal Manufacturing Corp - Plant 1 - 2800 S 19th Ave - Broadview"/>
    <x v="7"/>
    <s v="Indoor Lighting"/>
    <x v="10"/>
    <n v="0"/>
    <n v="1187.011"/>
    <n v="0.72072000000000003"/>
    <x v="0"/>
    <x v="0"/>
    <n v="8"/>
    <s v="Qty / 1,000"/>
    <m/>
    <s v="Private-Lighting"/>
    <x v="0"/>
    <n v="2"/>
    <n v="1"/>
    <s v="Lighting"/>
    <n v="0.97902139861649395"/>
    <n v="0.93591656730105399"/>
    <n v="1162.1091693931601"/>
    <n v="0.67453378838521505"/>
    <n v="0.71"/>
    <n v="825.097510269145"/>
    <n v="0.478918989753503"/>
    <n v="4618"/>
    <n v="1.02"/>
    <n v="1.04"/>
    <n v="1.2E-2"/>
    <n v="0.81"/>
    <n v="15.158077089649201"/>
    <d v="1900-01-09T19:51:10"/>
    <n v="43447"/>
    <n v="0.98271239566610602"/>
    <n v="13.671872581096"/>
    <n v="0"/>
    <n v="6600.78008215316"/>
  </r>
  <r>
    <s v="STND-62118"/>
    <s v="Principal Manufacturing Corporation"/>
    <s v="Principal Manufacturing Corp - Plant 1 - 2800 S 19th Ave - Broadview"/>
    <x v="7"/>
    <s v="Indoor Lighting"/>
    <x v="10"/>
    <n v="0"/>
    <n v="13791.933999999999"/>
    <n v="8.3740799999999993"/>
    <x v="0"/>
    <x v="0"/>
    <n v="8"/>
    <s v="Qty / 1,000"/>
    <m/>
    <s v="Private-Lighting"/>
    <x v="0"/>
    <n v="2"/>
    <n v="1"/>
    <s v="Lighting"/>
    <n v="0.97902139861649395"/>
    <n v="0.93591656730105399"/>
    <n v="13502.598514306401"/>
    <n v="7.8374402079044101"/>
    <n v="0.71"/>
    <n v="9586.8449451575198"/>
    <n v="5.5645825476121296"/>
    <n v="4618"/>
    <n v="1.02"/>
    <n v="1.04"/>
    <n v="1.2E-2"/>
    <n v="0.81"/>
    <n v="15.158077089649201"/>
    <d v="1900-01-09T19:51:10"/>
    <n v="43447"/>
    <n v="11.418182121072901"/>
    <n v="158.85410016831"/>
    <n v="0"/>
    <n v="76694.759561260158"/>
  </r>
  <r>
    <s v="STND-62119"/>
    <s v="Principal Manufacturing Corporation"/>
    <s v="Principal Manufacturing Corp - Plant 2 - 2001 W 19th St - Broadview"/>
    <x v="0"/>
    <s v="Indoor Lighting"/>
    <x v="10"/>
    <n v="0"/>
    <n v="1493.184"/>
    <n v="0.26704099999999997"/>
    <x v="0"/>
    <x v="0"/>
    <n v="10.827197921178"/>
    <s v="Qty / 1,000"/>
    <m/>
    <s v="Private-Lighting"/>
    <x v="0"/>
    <n v="3"/>
    <n v="1"/>
    <s v="Lighting"/>
    <n v="0.91633259480590001"/>
    <n v="1.30467645558681"/>
    <n v="1368.2531692426501"/>
    <n v="0.34840210537635602"/>
    <n v="0.71"/>
    <n v="971.45975016228294"/>
    <n v="0.24736549481721301"/>
    <n v="4618"/>
    <n v="1.02"/>
    <n v="1.04"/>
    <n v="1.2E-2"/>
    <n v="0.81"/>
    <n v="15.158077089649201"/>
    <d v="1900-01-09T19:51:10"/>
    <n v="43426"/>
    <n v="0.41358274617326202"/>
    <n v="16.097096108737102"/>
    <n v="0"/>
    <n v="10518.186987465169"/>
  </r>
  <r>
    <s v="STND-62119"/>
    <s v="Principal Manufacturing Corporation"/>
    <s v="Principal Manufacturing Corp - Plant 2 - 2001 W 19th St - Broadview"/>
    <x v="0"/>
    <s v="Indoor Lighting"/>
    <x v="10"/>
    <n v="0"/>
    <n v="461.61500000000001"/>
    <n v="8.2555000000000003E-2"/>
    <x v="0"/>
    <x v="0"/>
    <n v="10.827197921178"/>
    <s v="Qty / 1,000"/>
    <m/>
    <s v="Private-Lighting"/>
    <x v="0"/>
    <n v="3"/>
    <n v="1"/>
    <s v="Lighting"/>
    <n v="0.91633259480590001"/>
    <n v="1.30467645558681"/>
    <n v="422.99287075132497"/>
    <n v="0.107707564790969"/>
    <n v="0.71"/>
    <n v="300.324938233441"/>
    <n v="7.6472371001587894E-2"/>
    <n v="4618"/>
    <n v="1.02"/>
    <n v="1.04"/>
    <n v="1.2E-2"/>
    <n v="0.81"/>
    <n v="15.158077089649201"/>
    <d v="1900-01-09T19:51:10"/>
    <n v="43426"/>
    <n v="0.12785798289526201"/>
    <n v="4.97638671472148"/>
    <n v="0"/>
    <n v="3251.6775469190234"/>
  </r>
  <r>
    <s v="STND-62119"/>
    <s v="Principal Manufacturing Corporation"/>
    <s v="Principal Manufacturing Corp - Plant 2 - 2001 W 19th St - Broadview"/>
    <x v="0"/>
    <s v="Indoor Lighting"/>
    <x v="10"/>
    <n v="0"/>
    <n v="10287.425999999999"/>
    <n v="1.8398019999999999"/>
    <x v="0"/>
    <x v="0"/>
    <n v="10.827197921178"/>
    <s v="Qty / 1,000"/>
    <m/>
    <s v="Private-Lighting"/>
    <x v="0"/>
    <n v="3"/>
    <n v="1"/>
    <s v="Lighting"/>
    <n v="0.91633259480590001"/>
    <n v="1.30467645558681"/>
    <n v="9426.7037604536799"/>
    <n v="2.4003463523415198"/>
    <n v="0.71"/>
    <n v="6692.9596699221102"/>
    <n v="1.7042459101624801"/>
    <n v="4618"/>
    <n v="1.02"/>
    <n v="1.04"/>
    <n v="1.2E-2"/>
    <n v="0.81"/>
    <n v="15.158077089649201"/>
    <d v="1900-01-09T19:51:10"/>
    <n v="43426"/>
    <n v="2.84941399850607"/>
    <n v="110.902397181808"/>
    <n v="0"/>
    <n v="72465.999024708857"/>
  </r>
  <r>
    <s v="STND-62119"/>
    <s v="Principal Manufacturing Corporation"/>
    <s v="Principal Manufacturing Corp - Plant 2 - 2001 W 19th St - Broadview"/>
    <x v="0"/>
    <s v="Indoor Lighting"/>
    <x v="10"/>
    <n v="0"/>
    <n v="47758.34"/>
    <n v="8.5410939999999993"/>
    <x v="0"/>
    <x v="0"/>
    <n v="10.827197921178"/>
    <s v="Qty / 1,000"/>
    <m/>
    <s v="Private-Lighting"/>
    <x v="0"/>
    <n v="3"/>
    <n v="1"/>
    <s v="Lighting"/>
    <n v="0.91633259480590001"/>
    <n v="1.30467645558681"/>
    <n v="43762.5236158224"/>
    <n v="11.1433642467537"/>
    <n v="0.71"/>
    <n v="31071.391767233901"/>
    <n v="7.9117886151951504"/>
    <n v="4618"/>
    <n v="1.02"/>
    <n v="1.04"/>
    <n v="1.2E-2"/>
    <n v="0.81"/>
    <n v="15.158077089649201"/>
    <d v="1900-01-09T19:51:10"/>
    <n v="43426"/>
    <n v="13.228115202699099"/>
    <n v="514.85321900967494"/>
    <n v="0"/>
    <n v="336416.10835030209"/>
  </r>
  <r>
    <s v="STND-62119"/>
    <s v="Principal Manufacturing Corporation"/>
    <s v="Principal Manufacturing Corp - Plant 2 - 2001 W 19th St - Broadview"/>
    <x v="0"/>
    <s v="Indoor Lighting"/>
    <x v="10"/>
    <n v="0"/>
    <n v="20179.182000000001"/>
    <n v="3.6088420000000001"/>
    <x v="0"/>
    <x v="0"/>
    <n v="10.827197921178"/>
    <s v="Qty / 1,000"/>
    <m/>
    <s v="Private-Lighting"/>
    <x v="0"/>
    <n v="3"/>
    <n v="1"/>
    <s v="Lighting"/>
    <n v="0.91633259480590001"/>
    <n v="1.30467645558681"/>
    <n v="18490.842203120501"/>
    <n v="4.7083711893327997"/>
    <n v="0.71"/>
    <n v="13128.497964215599"/>
    <n v="3.3429435444262898"/>
    <n v="4618"/>
    <n v="1.02"/>
    <n v="1.04"/>
    <n v="1.2E-2"/>
    <n v="0.81"/>
    <n v="15.158077089649201"/>
    <d v="1900-01-09T19:51:10"/>
    <n v="43426"/>
    <n v="5.5892345552383702"/>
    <n v="217.53932003671201"/>
    <n v="0"/>
    <n v="142144.84586634475"/>
  </r>
  <r>
    <s v="STND-62119"/>
    <s v="Principal Manufacturing Corporation"/>
    <s v="Principal Manufacturing Corp - Plant 2 - 2001 W 19th St - Broadview"/>
    <x v="0"/>
    <s v="Indoor Lighting"/>
    <x v="10"/>
    <n v="0"/>
    <n v="602.92600000000004"/>
    <n v="0.10782700000000001"/>
    <x v="0"/>
    <x v="0"/>
    <n v="10.827197921178"/>
    <s v="Qty / 1,000"/>
    <m/>
    <s v="Private-Lighting"/>
    <x v="0"/>
    <n v="3"/>
    <n v="1"/>
    <s v="Lighting"/>
    <n v="0.91633259480590001"/>
    <n v="1.30467645558681"/>
    <n v="552.48074605594195"/>
    <n v="0.140679348176559"/>
    <n v="0.71"/>
    <n v="392.261329699719"/>
    <n v="9.9882337205356594E-2"/>
    <n v="4618"/>
    <n v="1.02"/>
    <n v="1.04"/>
    <n v="1.2E-2"/>
    <n v="0.81"/>
    <n v="15.158077089649201"/>
    <d v="1900-01-09T19:51:10"/>
    <n v="43426"/>
    <n v="0.166998276562866"/>
    <n v="6.4997734830110803"/>
    <n v="0"/>
    <n v="4247.0910534833156"/>
  </r>
  <r>
    <s v="STND-62119"/>
    <s v="Principal Manufacturing Corporation"/>
    <s v="Principal Manufacturing Corp - Plant 2 - 2001 W 19th St - Broadview"/>
    <x v="0"/>
    <s v="Indoor Lighting"/>
    <x v="10"/>
    <n v="0"/>
    <n v="13452.788"/>
    <n v="2.405894"/>
    <x v="0"/>
    <x v="0"/>
    <n v="10.827197921178"/>
    <s v="Qty / 1,000"/>
    <m/>
    <s v="Private-Lighting"/>
    <x v="0"/>
    <n v="3"/>
    <n v="1"/>
    <s v="Lighting"/>
    <n v="0.91633259480590001"/>
    <n v="1.30467645558681"/>
    <n v="12327.228135413699"/>
    <n v="3.1389132564375601"/>
    <n v="0.71"/>
    <n v="8752.3319761437106"/>
    <n v="2.2286284120706701"/>
    <n v="4618"/>
    <n v="1.02"/>
    <n v="1.04"/>
    <n v="1.2E-2"/>
    <n v="0.81"/>
    <n v="15.158077089649201"/>
    <d v="1900-01-09T19:51:10"/>
    <n v="43426"/>
    <n v="3.7261553376514298"/>
    <n v="145.02621335780799"/>
    <n v="0"/>
    <n v="94763.230577562921"/>
  </r>
  <r>
    <s v="STND-62119"/>
    <s v="Principal Manufacturing Corporation"/>
    <s v="Principal Manufacturing Corp - Plant 2 - 2001 W 19th St - Broadview"/>
    <x v="0"/>
    <s v="Indoor Lighting"/>
    <x v="10"/>
    <n v="0"/>
    <n v="1036.279"/>
    <n v="0.18532799999999999"/>
    <x v="0"/>
    <x v="0"/>
    <n v="10.827197921178"/>
    <s v="Qty / 1,000"/>
    <m/>
    <s v="Private-Lighting"/>
    <x v="0"/>
    <n v="3"/>
    <n v="1"/>
    <s v="Lighting"/>
    <n v="0.91633259480590001"/>
    <n v="1.30467645558681"/>
    <n v="949.57622501286301"/>
    <n v="0.24179307816099199"/>
    <n v="0.71"/>
    <n v="674.19911975913305"/>
    <n v="0.17167308549430399"/>
    <n v="4618"/>
    <n v="1.02"/>
    <n v="1.04"/>
    <n v="1.2E-2"/>
    <n v="0.81"/>
    <n v="15.158077089649201"/>
    <d v="1900-01-09T19:51:10"/>
    <n v="43426"/>
    <n v="0.28702882022909698"/>
    <n v="11.1714850001513"/>
    <n v="0"/>
    <n v="7299.6873079161223"/>
  </r>
  <r>
    <s v="STND-62119"/>
    <s v="Principal Manufacturing Corporation"/>
    <s v="Principal Manufacturing Corp - Plant 2 - 2001 W 19th St - Broadview"/>
    <x v="7"/>
    <s v="Indoor Lighting"/>
    <x v="10"/>
    <n v="0"/>
    <n v="2288.1039999999998"/>
    <n v="1.3892739999999999"/>
    <x v="0"/>
    <x v="0"/>
    <n v="8"/>
    <s v="Qty / 1,000"/>
    <m/>
    <s v="Private-Lighting"/>
    <x v="0"/>
    <n v="3"/>
    <n v="1"/>
    <s v="Lighting"/>
    <n v="0.91633259480590001"/>
    <n v="1.30467645558681"/>
    <n v="2096.6642755057601"/>
    <n v="1.8125530781589001"/>
    <n v="0.71"/>
    <n v="1488.6316356090899"/>
    <n v="1.2869126854928199"/>
    <n v="4618"/>
    <n v="1.02"/>
    <n v="1.04"/>
    <n v="1.2E-2"/>
    <n v="0.81"/>
    <n v="15.158077089649201"/>
    <d v="1900-01-09T19:51:10"/>
    <n v="43426"/>
    <n v="2.6406659064086599"/>
    <n v="24.666638535361901"/>
    <n v="0"/>
    <n v="11909.053084872719"/>
  </r>
  <r>
    <s v="STND-62121"/>
    <s v="Principal Manufacturing Corporation"/>
    <s v="Principal Manufacturing Corp - Plant 5 - 2820 S 19th Ave - Broadview"/>
    <x v="0"/>
    <s v="Indoor Lighting"/>
    <x v="10"/>
    <n v="0"/>
    <n v="14555.012000000001"/>
    <n v="2.6030160000000002"/>
    <x v="0"/>
    <x v="0"/>
    <n v="10.827197921178"/>
    <s v="Qty / 1,000"/>
    <m/>
    <s v="Private-Lighting"/>
    <x v="0"/>
    <n v="3"/>
    <n v="1"/>
    <s v="Lighting"/>
    <n v="0.91633259480590001"/>
    <n v="1.30467645558681"/>
    <n v="13337.231913391"/>
    <n v="3.3960936887157498"/>
    <n v="0.71"/>
    <n v="9469.43465850762"/>
    <n v="2.4112265189881801"/>
    <n v="4618"/>
    <n v="1.02"/>
    <n v="1.04"/>
    <n v="1.2E-2"/>
    <n v="0.81"/>
    <n v="15.158077089649201"/>
    <d v="1900-01-09T19:51:10"/>
    <n v="43472"/>
    <n v="4.0314502477632299"/>
    <n v="156.908610745777"/>
    <n v="0"/>
    <n v="102527.4432493246"/>
  </r>
  <r>
    <s v="STND-62121"/>
    <s v="Principal Manufacturing Corporation"/>
    <s v="Principal Manufacturing Corp - Plant 5 - 2820 S 19th Ave - Broadview"/>
    <x v="0"/>
    <s v="Indoor Lighting"/>
    <x v="10"/>
    <n v="0"/>
    <n v="18577.66"/>
    <n v="3.3224260000000001"/>
    <x v="0"/>
    <x v="0"/>
    <n v="10.827197921178"/>
    <s v="Qty / 1,000"/>
    <m/>
    <s v="Private-Lighting"/>
    <x v="0"/>
    <n v="3"/>
    <n v="1"/>
    <s v="Lighting"/>
    <n v="0.91633259480590001"/>
    <n v="1.30467645558681"/>
    <n v="17023.315393221801"/>
    <n v="4.3346909776294504"/>
    <n v="0.71"/>
    <n v="12086.553929187499"/>
    <n v="3.07763059411691"/>
    <n v="4618"/>
    <n v="1.02"/>
    <n v="1.04"/>
    <n v="1.2E-2"/>
    <n v="0.81"/>
    <n v="15.158077089649201"/>
    <d v="1900-01-09T19:51:10"/>
    <n v="43472"/>
    <n v="5.1456445603388499"/>
    <n v="200.27429874378601"/>
    <n v="0"/>
    <n v="130863.51157630468"/>
  </r>
  <r>
    <s v="STND-62121"/>
    <s v="Principal Manufacturing Corporation"/>
    <s v="Principal Manufacturing Corp - Plant 5 - 2820 S 19th Ave - Broadview"/>
    <x v="0"/>
    <s v="Indoor Lighting"/>
    <x v="10"/>
    <n v="0"/>
    <n v="833.73400000000004"/>
    <n v="0.14910499999999999"/>
    <x v="0"/>
    <x v="0"/>
    <n v="10.827197921178"/>
    <s v="Qty / 1,000"/>
    <m/>
    <s v="Private-Lighting"/>
    <x v="0"/>
    <n v="3"/>
    <n v="1"/>
    <s v="Lighting"/>
    <n v="0.91633259480590001"/>
    <n v="1.30467645558681"/>
    <n v="763.977639597902"/>
    <n v="0.19453378291027101"/>
    <n v="0.71"/>
    <n v="542.42412411451096"/>
    <n v="0.13811898586629201"/>
    <n v="4618"/>
    <n v="1.02"/>
    <n v="1.04"/>
    <n v="1.2E-2"/>
    <n v="0.81"/>
    <n v="15.158077089649201"/>
    <d v="1900-01-09T19:51:10"/>
    <n v="43472"/>
    <n v="0.23092804239111001"/>
    <n v="8.9879722305635497"/>
    <n v="0"/>
    <n v="5872.9333490094305"/>
  </r>
  <r>
    <s v="STND-62121"/>
    <s v="Principal Manufacturing Corporation"/>
    <s v="Principal Manufacturing Corp - Plant 5 - 2820 S 19th Ave - Broadview"/>
    <x v="0"/>
    <s v="Indoor Lighting"/>
    <x v="10"/>
    <n v="0"/>
    <n v="6820.6009999999997"/>
    <n v="1.219795"/>
    <x v="0"/>
    <x v="0"/>
    <n v="10.827197921178"/>
    <s v="Qty / 1,000"/>
    <m/>
    <s v="Private-Lighting"/>
    <x v="0"/>
    <n v="3"/>
    <n v="1"/>
    <s v="Lighting"/>
    <n v="0.91633259480590001"/>
    <n v="1.30467645558681"/>
    <n v="6249.9390124657102"/>
    <n v="1.5914378171425101"/>
    <n v="0.71"/>
    <n v="4437.4566988506604"/>
    <n v="1.1299208501711799"/>
    <n v="4618"/>
    <n v="1.02"/>
    <n v="1.04"/>
    <n v="1.2E-2"/>
    <n v="0.81"/>
    <n v="15.158077089649201"/>
    <d v="1900-01-09T19:51:10"/>
    <n v="43472"/>
    <n v="1.8891711979374499"/>
    <n v="73.528694264302501"/>
    <n v="0"/>
    <n v="48045.221945113255"/>
  </r>
  <r>
    <s v="STND-62121"/>
    <s v="Principal Manufacturing Corporation"/>
    <s v="Principal Manufacturing Corp - Plant 5 - 2820 S 19th Ave - Broadview"/>
    <x v="0"/>
    <s v="Indoor Lighting"/>
    <x v="10"/>
    <n v="0"/>
    <n v="2472.9389999999999"/>
    <n v="0.44225999999999999"/>
    <x v="0"/>
    <x v="0"/>
    <n v="10.827197921178"/>
    <s v="Qty / 1,000"/>
    <m/>
    <s v="Private-Lighting"/>
    <x v="0"/>
    <n v="3"/>
    <n v="1"/>
    <s v="Lighting"/>
    <n v="0.91633259480590001"/>
    <n v="1.30467645558681"/>
    <n v="2266.0346106667098"/>
    <n v="0.57700620924782098"/>
    <n v="0.71"/>
    <n v="1608.8845735733601"/>
    <n v="0.409674408565953"/>
    <n v="4618"/>
    <n v="1.02"/>
    <n v="1.04"/>
    <n v="1.2E-2"/>
    <n v="0.81"/>
    <n v="15.158077089649201"/>
    <d v="1900-01-09T19:51:10"/>
    <n v="43472"/>
    <n v="0.68495513918307305"/>
    <n v="26.659230713726"/>
    <n v="0"/>
    <n v="17419.711710408836"/>
  </r>
  <r>
    <s v="STND-62122"/>
    <s v="Warren Township High School District 121 - O'Plaine Campus"/>
    <s v="Warren Township High School District 121 - O'Plaine Campus - 500 North O'Plaine - Gurnee"/>
    <x v="2"/>
    <s v="Energy Management System"/>
    <x v="12"/>
    <n v="199500"/>
    <n v="497000"/>
    <n v="0"/>
    <x v="1"/>
    <x v="1"/>
    <n v="15"/>
    <s v="NA"/>
    <m/>
    <s v="EMS"/>
    <x v="1"/>
    <n v="2"/>
    <n v="1"/>
    <s v="EMS"/>
    <n v="0.79332965142744905"/>
    <n v="0.53298697738882195"/>
    <n v="394284.836759442"/>
    <n v="0"/>
    <n v="0.7"/>
    <n v="275999.38573160901"/>
    <n v="0"/>
    <n v="2979"/>
    <n v="1.17333333333333"/>
    <n v="1.323"/>
    <n v="2.1333333333333301E-2"/>
    <n v="0.72"/>
    <n v="23.497818059751602"/>
    <d v="1900-01-15T18:49:11"/>
    <n v="43443"/>
    <n v="0"/>
    <n v="0"/>
    <n v="0"/>
    <n v="4139990.7859741352"/>
  </r>
  <r>
    <s v="STND-62123"/>
    <s v="Board of Education City of Chicago"/>
    <s v="Chicago Public Schools - Nightingale Elementary School - 5250 S Rockwell - Chicago"/>
    <x v="28"/>
    <s v="HVAC"/>
    <x v="12"/>
    <n v="0"/>
    <n v="38850"/>
    <n v="25.094999999999999"/>
    <x v="3"/>
    <x v="1"/>
    <n v="20"/>
    <s v="ΔkWpeak / CF"/>
    <n v="1"/>
    <s v="Public-Non-Lighting"/>
    <x v="2"/>
    <n v="3"/>
    <n v="1"/>
    <s v="Non-Lighting"/>
    <n v="1.01534080484258"/>
    <n v="0.52563350510805795"/>
    <n v="39445.990268134097"/>
    <n v="13.190772810686701"/>
    <n v="0.7"/>
    <n v="27612.193187693902"/>
    <n v="9.2335409674806996"/>
    <n v="2979"/>
    <n v="1.17333333333333"/>
    <n v="1.323"/>
    <n v="2.1333333333333301E-2"/>
    <n v="0.72"/>
    <n v="23.497818059751602"/>
    <d v="1900-01-15T18:49:11"/>
    <n v="43380"/>
    <n v="13.190772810686701"/>
    <n v="0"/>
    <n v="0"/>
    <n v="552243.86375387805"/>
  </r>
  <r>
    <s v="STND-62124"/>
    <s v="Ruder Electric, Inc"/>
    <s v="Ruder Electric Inc - 1075 Lesco Rd - Kankakee"/>
    <x v="1"/>
    <s v="Outdoor &amp; Garage Lighting"/>
    <x v="1"/>
    <n v="0"/>
    <n v="13694.079"/>
    <n v="0"/>
    <x v="0"/>
    <x v="0"/>
    <n v="10.1978380583316"/>
    <s v="Qty / 1,000"/>
    <m/>
    <s v="Private-Lighting"/>
    <x v="0"/>
    <n v="3"/>
    <n v="1"/>
    <s v="Lighting"/>
    <n v="0.91633259480590001"/>
    <n v="1.30467645558681"/>
    <n v="12548.330943547"/>
    <n v="0"/>
    <n v="0.71"/>
    <n v="8909.3149699183596"/>
    <n v="0"/>
    <n v="4903"/>
    <n v="1"/>
    <n v="1"/>
    <n v="0"/>
    <n v="0"/>
    <n v="14.276973281664301"/>
    <d v="1900-01-09T04:44:53"/>
    <n v="43379"/>
    <n v="0"/>
    <n v="0"/>
    <n v="0"/>
    <n v="90855.751273896894"/>
  </r>
  <r>
    <s v="STND-62125"/>
    <s v="S&amp;G Athletics, LLC"/>
    <s v="S&amp;G Athletics LLC - 15301 S Bell Rd - Homer Glen"/>
    <x v="0"/>
    <s v="Indoor Lighting"/>
    <x v="2"/>
    <n v="0"/>
    <n v="133033.93299999999"/>
    <n v="28.491455999999999"/>
    <x v="0"/>
    <x v="0"/>
    <n v="14.797277300976599"/>
    <s v="Qty / 1,000"/>
    <m/>
    <s v="Private-Lighting"/>
    <x v="0"/>
    <n v="2"/>
    <n v="1"/>
    <s v="Lighting"/>
    <n v="0.97902139861649395"/>
    <n v="0.93591656730105399"/>
    <n v="130243.06714911301"/>
    <n v="26.665625696928998"/>
    <n v="0.71"/>
    <n v="92472.577675870096"/>
    <n v="18.932594244819601"/>
    <n v="3379"/>
    <n v="1.0900000000000001"/>
    <n v="1.36"/>
    <n v="2.1999999999999999E-2"/>
    <n v="0.57999999999999996"/>
    <n v="20.7161882213673"/>
    <d v="1900-01-13T19:08:05"/>
    <n v="43380"/>
    <n v="33.805306410914099"/>
    <n v="2628.7591534683302"/>
    <n v="0"/>
    <n v="1368342.3746059481"/>
  </r>
  <r>
    <s v="STND-62125"/>
    <s v="S&amp;G Athletics, LLC"/>
    <s v="S&amp;G Athletics LLC - 15301 S Bell Rd - Homer Glen"/>
    <x v="0"/>
    <s v="Indoor Lighting"/>
    <x v="2"/>
    <n v="0"/>
    <n v="27630.690999999999"/>
    <n v="5.9175779999999998"/>
    <x v="0"/>
    <x v="0"/>
    <n v="14.797277300976599"/>
    <s v="Qty / 1,000"/>
    <m/>
    <s v="Private-Lighting"/>
    <x v="0"/>
    <n v="2"/>
    <n v="1"/>
    <s v="Lighting"/>
    <n v="0.97902139861649395"/>
    <n v="0.93591656730105399"/>
    <n v="27051.0377475602"/>
    <n v="5.5383592884962303"/>
    <n v="0.71"/>
    <n v="19206.2368007677"/>
    <n v="3.9322350948323299"/>
    <n v="3379"/>
    <n v="1.0900000000000001"/>
    <n v="1.36"/>
    <n v="2.1999999999999999E-2"/>
    <n v="0.57999999999999996"/>
    <n v="20.7161882213673"/>
    <d v="1900-01-13T19:08:05"/>
    <n v="43380"/>
    <n v="7.0212465624952296"/>
    <n v="545.98424811589302"/>
    <n v="0"/>
    <n v="284200.01184918132"/>
  </r>
  <r>
    <s v="STND-62126"/>
    <s v="Chicago Transit Authority"/>
    <s v="Chicago Transit Authority (CTA) - 319 E 51st St - Chicago"/>
    <x v="1"/>
    <s v="Outdoor &amp; Garage Lighting"/>
    <x v="1"/>
    <n v="0"/>
    <n v="30633.944"/>
    <n v="0"/>
    <x v="0"/>
    <x v="1"/>
    <n v="10.1978380583316"/>
    <s v="Qty / 1,000"/>
    <m/>
    <s v="Public-Lighting"/>
    <x v="0"/>
    <n v="2"/>
    <n v="1"/>
    <s v="Lighting"/>
    <n v="0.98996686498346598"/>
    <n v="2.5626279547341602"/>
    <n v="30326.589503759002"/>
    <n v="0"/>
    <n v="0.71"/>
    <n v="21531.878547668901"/>
    <n v="0"/>
    <n v="4903"/>
    <n v="1"/>
    <n v="1"/>
    <n v="0"/>
    <n v="0"/>
    <n v="14.276973281664301"/>
    <d v="1900-01-09T04:44:53"/>
    <n v="43469"/>
    <n v="0"/>
    <n v="0"/>
    <n v="0"/>
    <n v="219578.61052079164"/>
  </r>
  <r>
    <s v="STND-62126"/>
    <s v="Chicago Transit Authority"/>
    <s v="Chicago Transit Authority (CTA) - 319 E 51st St - Chicago"/>
    <x v="1"/>
    <s v="Outdoor &amp; Garage Lighting"/>
    <x v="1"/>
    <n v="0"/>
    <n v="5059.8959999999997"/>
    <n v="0"/>
    <x v="0"/>
    <x v="1"/>
    <n v="10.1978380583316"/>
    <s v="Qty / 1,000"/>
    <m/>
    <s v="Public-Lighting"/>
    <x v="0"/>
    <n v="2"/>
    <n v="1"/>
    <s v="Lighting"/>
    <n v="0.98996686498346598"/>
    <n v="2.5626279547341602"/>
    <n v="5009.1293802623804"/>
    <n v="0"/>
    <n v="0.71"/>
    <n v="3556.4818599862901"/>
    <n v="0"/>
    <n v="4903"/>
    <n v="1"/>
    <n v="1"/>
    <n v="0"/>
    <n v="0"/>
    <n v="14.276973281664301"/>
    <d v="1900-01-09T04:44:53"/>
    <n v="43469"/>
    <n v="0"/>
    <n v="0"/>
    <n v="0"/>
    <n v="36268.42606553415"/>
  </r>
  <r>
    <s v="STND-62126"/>
    <s v="Chicago Transit Authority"/>
    <s v="Chicago Transit Authority (CTA) - 319 E 51st St - Chicago"/>
    <x v="1"/>
    <s v="Outdoor &amp; Garage Lighting"/>
    <x v="1"/>
    <n v="0"/>
    <n v="5481.5540000000001"/>
    <n v="0"/>
    <x v="0"/>
    <x v="1"/>
    <n v="10.1978380583316"/>
    <s v="Qty / 1,000"/>
    <m/>
    <s v="Public-Lighting"/>
    <x v="0"/>
    <n v="2"/>
    <n v="1"/>
    <s v="Lighting"/>
    <n v="0.98996686498346598"/>
    <n v="2.5626279547341602"/>
    <n v="5426.5568286175803"/>
    <n v="0"/>
    <n v="0.71"/>
    <n v="3852.8553483184801"/>
    <n v="0"/>
    <n v="4903"/>
    <n v="1"/>
    <n v="1"/>
    <n v="0"/>
    <n v="0"/>
    <n v="14.276973281664301"/>
    <d v="1900-01-09T04:44:53"/>
    <n v="43469"/>
    <n v="0"/>
    <n v="0"/>
    <n v="0"/>
    <n v="39290.79490432865"/>
  </r>
  <r>
    <s v="STND-62126"/>
    <s v="Chicago Transit Authority"/>
    <s v="Chicago Transit Authority (CTA) - 319 E 51st St - Chicago"/>
    <x v="1"/>
    <s v="Outdoor &amp; Garage Lighting"/>
    <x v="1"/>
    <n v="0"/>
    <n v="10002.120000000001"/>
    <n v="0"/>
    <x v="0"/>
    <x v="1"/>
    <n v="10.1978380583316"/>
    <s v="Qty / 1,000"/>
    <m/>
    <s v="Public-Lighting"/>
    <x v="0"/>
    <n v="2"/>
    <n v="1"/>
    <s v="Lighting"/>
    <n v="0.98996686498346598"/>
    <n v="2.5626279547341602"/>
    <n v="9901.7673795884202"/>
    <n v="0"/>
    <n v="0.71"/>
    <n v="7030.2548395077802"/>
    <n v="0"/>
    <n v="4903"/>
    <n v="1"/>
    <n v="1"/>
    <n v="0"/>
    <n v="0"/>
    <n v="14.276973281664301"/>
    <d v="1900-01-09T04:44:53"/>
    <n v="43469"/>
    <n v="0"/>
    <n v="0"/>
    <n v="0"/>
    <n v="71693.400362102358"/>
  </r>
  <r>
    <s v="STND-62126"/>
    <s v="Chicago Transit Authority"/>
    <s v="Chicago Transit Authority (CTA) - 319 E 51st St - Chicago"/>
    <x v="1"/>
    <s v="Outdoor &amp; Garage Lighting"/>
    <x v="1"/>
    <n v="0"/>
    <n v="3824.34"/>
    <n v="0"/>
    <x v="0"/>
    <x v="1"/>
    <n v="10.1978380583316"/>
    <s v="Qty / 1,000"/>
    <m/>
    <s v="Public-Lighting"/>
    <x v="0"/>
    <n v="2"/>
    <n v="1"/>
    <s v="Lighting"/>
    <n v="0.98996686498346598"/>
    <n v="2.5626279547341602"/>
    <n v="3785.96988043087"/>
    <n v="0"/>
    <n v="0.71"/>
    <n v="2688.0386151059201"/>
    <n v="0"/>
    <n v="4903"/>
    <n v="1"/>
    <n v="1"/>
    <n v="0"/>
    <n v="0"/>
    <n v="14.276973281664301"/>
    <d v="1900-01-09T04:44:53"/>
    <n v="43469"/>
    <n v="0"/>
    <n v="0"/>
    <n v="0"/>
    <n v="27412.182491392119"/>
  </r>
  <r>
    <s v="STND-62127"/>
    <s v="Crate and Barrel"/>
    <s v="Crate and Barrel - 1250 Techny Road - Northbrook"/>
    <x v="2"/>
    <s v="Energy Management System"/>
    <x v="6"/>
    <n v="0"/>
    <n v="476756.55"/>
    <n v="0"/>
    <x v="1"/>
    <x v="0"/>
    <n v="15"/>
    <s v="NA"/>
    <m/>
    <s v="EMS"/>
    <x v="1"/>
    <n v="2"/>
    <n v="1"/>
    <s v="EMS"/>
    <n v="0.79332965142744905"/>
    <n v="0.53298697738882195"/>
    <n v="378225.10762725299"/>
    <n v="0"/>
    <n v="0.7"/>
    <n v="264757.57533907698"/>
    <n v="0"/>
    <n v="2885"/>
    <n v="1.165"/>
    <n v="1.3779999999999999"/>
    <n v="2.5499999999999998E-2"/>
    <n v="0.55000000000000004"/>
    <n v="24.263431542460999"/>
    <d v="1900-01-16T07:56:40"/>
    <n v="43442"/>
    <n v="0"/>
    <n v="0"/>
    <n v="0"/>
    <n v="3971363.6300861547"/>
  </r>
  <r>
    <s v="STND-62128"/>
    <s v="Marist High School"/>
    <s v="Marist High School - Outdoor - 4200 W 115th St - Chicago"/>
    <x v="63"/>
    <s v="Outdoor &amp; Garage Lighting"/>
    <x v="1"/>
    <n v="0"/>
    <n v="17650.8"/>
    <n v="0"/>
    <x v="0"/>
    <x v="0"/>
    <n v="10.1978380583316"/>
    <s v="Qty / 1,000"/>
    <m/>
    <s v="Private-Lighting"/>
    <x v="0"/>
    <n v="3"/>
    <n v="1"/>
    <s v="Lighting"/>
    <n v="0.91633259480590001"/>
    <n v="1.30467645558681"/>
    <n v="16174.0033644"/>
    <n v="0"/>
    <n v="0.71"/>
    <n v="11483.542388723999"/>
    <n v="0"/>
    <n v="4903"/>
    <n v="1"/>
    <n v="1"/>
    <n v="0"/>
    <n v="0"/>
    <n v="14.276973281664301"/>
    <d v="1900-01-09T04:44:53"/>
    <n v="43386"/>
    <n v="0"/>
    <n v="0"/>
    <n v="0"/>
    <n v="117107.30561619377"/>
  </r>
  <r>
    <s v="STND-62129"/>
    <s v="Marist High School"/>
    <s v="Marist High School - Indoor - 4200 W 115th St - Chicago"/>
    <x v="0"/>
    <s v="Indoor Lighting"/>
    <x v="12"/>
    <n v="0"/>
    <n v="27576.722000000002"/>
    <n v="7.5195650000000001"/>
    <x v="0"/>
    <x v="0"/>
    <n v="15"/>
    <s v="Qty / 1,000"/>
    <m/>
    <s v="Private-Lighting"/>
    <x v="0"/>
    <n v="3"/>
    <n v="1"/>
    <s v="Lighting"/>
    <n v="0.91633259480590001"/>
    <n v="1.30467645558681"/>
    <n v="25269.449226500899"/>
    <n v="9.8105994117546"/>
    <n v="0.71"/>
    <n v="17941.308950815699"/>
    <n v="6.9655255823457702"/>
    <n v="2979"/>
    <n v="1.17333333333333"/>
    <n v="1.323"/>
    <n v="2.1333333333333301E-2"/>
    <n v="0.72"/>
    <n v="23.497818059751602"/>
    <d v="1900-01-15T18:49:11"/>
    <n v="43397"/>
    <n v="10.2991931340331"/>
    <n v="459.44453139092599"/>
    <n v="0"/>
    <n v="269119.63426223549"/>
  </r>
  <r>
    <s v="STND-62131"/>
    <s v="Holy Family Catholic Parish"/>
    <s v="The Catholic Bishop - Holy Family Church - Phase 2 -  2515 Palatine Rd - Hoffman Estates"/>
    <x v="0"/>
    <s v="Indoor Lighting"/>
    <x v="12"/>
    <n v="0"/>
    <n v="1840.307"/>
    <n v="0.50181100000000001"/>
    <x v="0"/>
    <x v="0"/>
    <n v="15"/>
    <s v="Qty / 1,000"/>
    <m/>
    <s v="Private-Lighting"/>
    <x v="0"/>
    <n v="3"/>
    <n v="1"/>
    <s v="Lighting"/>
    <n v="0.91633259480590001"/>
    <n v="1.30467645558681"/>
    <n v="1686.3332885494599"/>
    <n v="0.65470099685447103"/>
    <n v="0.71"/>
    <n v="1197.29663487012"/>
    <n v="0.46483770776667399"/>
    <n v="2979"/>
    <n v="1.17333333333333"/>
    <n v="1.323"/>
    <n v="2.1333333333333301E-2"/>
    <n v="0.72"/>
    <n v="23.497818059751602"/>
    <d v="1900-01-15T18:49:11"/>
    <n v="43400"/>
    <n v="0.68730683301258799"/>
    <n v="30.6606052463538"/>
    <n v="0"/>
    <n v="17959.4495230518"/>
  </r>
  <r>
    <s v="STND-62131"/>
    <s v="Holy Family Catholic Parish"/>
    <s v="The Catholic Bishop - Holy Family Church - Phase 2 -  2515 Palatine Rd - Hoffman Estates"/>
    <x v="0"/>
    <s v="Indoor Lighting"/>
    <x v="12"/>
    <n v="0"/>
    <n v="418.25200000000001"/>
    <n v="0.114048"/>
    <x v="0"/>
    <x v="0"/>
    <n v="15"/>
    <s v="Qty / 1,000"/>
    <m/>
    <s v="Private-Lighting"/>
    <x v="0"/>
    <n v="3"/>
    <n v="1"/>
    <s v="Lighting"/>
    <n v="0.91633259480590001"/>
    <n v="1.30467645558681"/>
    <n v="383.25794044275699"/>
    <n v="0.14879574040676399"/>
    <n v="0.71"/>
    <n v="272.113137714358"/>
    <n v="0.105644975688803"/>
    <n v="2979"/>
    <n v="1.17333333333333"/>
    <n v="1.323"/>
    <n v="2.1333333333333301E-2"/>
    <n v="0.72"/>
    <n v="23.497818059751602"/>
    <d v="1900-01-15T18:49:11"/>
    <n v="43400"/>
    <n v="0.156206160668897"/>
    <n v="6.9683261898683098"/>
    <n v="0"/>
    <n v="4081.6970657153702"/>
  </r>
  <r>
    <s v="STND-62131"/>
    <s v="Holy Family Catholic Parish"/>
    <s v="The Catholic Bishop - Holy Family Church - Phase 2 -  2515 Palatine Rd - Hoffman Estates"/>
    <x v="0"/>
    <s v="Indoor Lighting"/>
    <x v="12"/>
    <n v="0"/>
    <n v="12756.674000000001"/>
    <n v="3.4784639999999998"/>
    <x v="0"/>
    <x v="0"/>
    <n v="15"/>
    <s v="Qty / 1,000"/>
    <m/>
    <s v="Private-Lighting"/>
    <x v="0"/>
    <n v="3"/>
    <n v="1"/>
    <s v="Lighting"/>
    <n v="0.91633259480590001"/>
    <n v="1.30467645558681"/>
    <n v="11689.356187513"/>
    <n v="4.5382700824063003"/>
    <n v="0.71"/>
    <n v="8299.4428931342009"/>
    <n v="3.2221717585084799"/>
    <n v="2979"/>
    <n v="1.17333333333333"/>
    <n v="1.323"/>
    <n v="2.1333333333333301E-2"/>
    <n v="0.72"/>
    <n v="23.497818059751602"/>
    <d v="1900-01-15T18:49:11"/>
    <n v="43400"/>
    <n v="4.7642879004013396"/>
    <n v="212.53374886387201"/>
    <n v="0"/>
    <n v="124491.64339701302"/>
  </r>
  <r>
    <s v="STND-62131"/>
    <s v="Holy Family Catholic Parish"/>
    <s v="The Catholic Bishop - Holy Family Church - Phase 2 -  2515 Palatine Rd - Hoffman Estates"/>
    <x v="0"/>
    <s v="Indoor Lighting"/>
    <x v="12"/>
    <n v="0"/>
    <n v="16311.812"/>
    <n v="4.4478720000000003"/>
    <x v="0"/>
    <x v="0"/>
    <n v="15"/>
    <s v="Qty / 1,000"/>
    <m/>
    <s v="Private-Lighting"/>
    <x v="0"/>
    <n v="3"/>
    <n v="1"/>
    <s v="Lighting"/>
    <n v="0.91633259480590001"/>
    <n v="1.30467645558681"/>
    <n v="14947.045015946"/>
    <n v="5.8030338758638003"/>
    <n v="0.71"/>
    <n v="10612.401961321701"/>
    <n v="4.1201540518632997"/>
    <n v="2979"/>
    <n v="1.17333333333333"/>
    <n v="1.323"/>
    <n v="2.1333333333333301E-2"/>
    <n v="0.72"/>
    <n v="23.497818059751602"/>
    <d v="1900-01-15T18:49:11"/>
    <n v="43400"/>
    <n v="6.0920402660869701"/>
    <n v="271.76445483538203"/>
    <n v="0"/>
    <n v="159186.0294198255"/>
  </r>
  <r>
    <s v="STND-62133"/>
    <s v="Hobby Lobby Stores, Inc."/>
    <s v="Hobby Lobby Stores Inc - NC- 1548 W Lane Rd - Machesney Park"/>
    <x v="23"/>
    <s v="Indoor Lighting"/>
    <x v="14"/>
    <n v="0"/>
    <n v="6086.277"/>
    <n v="1.2345440000000001"/>
    <x v="0"/>
    <x v="0"/>
    <n v="12"/>
    <s v="Qty / 1,000"/>
    <m/>
    <s v="Private-Lighting"/>
    <x v="0"/>
    <n v="2"/>
    <n v="1"/>
    <s v="Lighting"/>
    <n v="0.97902139861649395"/>
    <n v="0.93591656730105399"/>
    <n v="5958.5954209073998"/>
    <n v="1.1554301826621101"/>
    <n v="0.71"/>
    <n v="4230.6027488442496"/>
    <n v="0.8203554296901"/>
    <n v="4093"/>
    <n v="1.1200000000000001"/>
    <n v="1.29"/>
    <n v="1.9E-2"/>
    <n v="0.71"/>
    <n v="17.102369899829"/>
    <d v="1900-01-11T05:11:01"/>
    <n v="43406"/>
    <n v="1.2615243832974301"/>
    <n v="101.083315176108"/>
    <n v="0"/>
    <n v="50767.232986130999"/>
  </r>
  <r>
    <s v="STND-62133"/>
    <s v="Hobby Lobby Stores, Inc."/>
    <s v="Hobby Lobby Stores Inc - NC- 1548 W Lane Rd - Machesney Park"/>
    <x v="23"/>
    <s v="Indoor Lighting"/>
    <x v="14"/>
    <n v="0"/>
    <n v="-294.49700000000001"/>
    <n v="-5.9735999999999997E-2"/>
    <x v="0"/>
    <x v="0"/>
    <n v="12"/>
    <s v="Qty / 1,000"/>
    <m/>
    <s v="Private-Lighting"/>
    <x v="0"/>
    <n v="2"/>
    <n v="1"/>
    <s v="Lighting"/>
    <n v="0.97902139861649395"/>
    <n v="0.93591656730105399"/>
    <n v="-288.31886482836097"/>
    <n v="-5.5907912064295698E-2"/>
    <n v="0.71"/>
    <n v="-204.706394028137"/>
    <n v="-3.9694617565650001E-2"/>
    <n v="4093"/>
    <n v="1.1200000000000001"/>
    <n v="1.29"/>
    <n v="1.9E-2"/>
    <n v="0.71"/>
    <n v="17.102369899829"/>
    <d v="1900-01-11T05:11:01"/>
    <n v="43406"/>
    <n v="-6.1041502417617403E-2"/>
    <n v="-4.8911235997668498"/>
    <n v="0"/>
    <n v="-2456.4767283376441"/>
  </r>
  <r>
    <s v="STND-62133"/>
    <s v="Hobby Lobby Stores, Inc."/>
    <s v="Hobby Lobby Stores Inc - NC- 1548 W Lane Rd - Machesney Park"/>
    <x v="23"/>
    <s v="Indoor Lighting"/>
    <x v="14"/>
    <n v="0"/>
    <n v="7215.183"/>
    <n v="1.4635320000000001"/>
    <x v="0"/>
    <x v="0"/>
    <n v="12"/>
    <s v="Qty / 1,000"/>
    <m/>
    <s v="Private-Lighting"/>
    <x v="0"/>
    <n v="2"/>
    <n v="1"/>
    <s v="Lighting"/>
    <n v="0.97902139861649395"/>
    <n v="0.93591656730105399"/>
    <n v="7063.8185519339504"/>
    <n v="1.36974384557525"/>
    <n v="0.71"/>
    <n v="5015.3111718730997"/>
    <n v="0.97251813035842405"/>
    <n v="4093"/>
    <n v="1.1200000000000001"/>
    <n v="1.29"/>
    <n v="1.9E-2"/>
    <n v="0.71"/>
    <n v="17.102369899829"/>
    <d v="1900-01-11T05:11:01"/>
    <n v="43406"/>
    <n v="1.49551680923163"/>
    <n v="119.832636148879"/>
    <n v="0"/>
    <n v="60183.734062477197"/>
  </r>
  <r>
    <s v="STND-62133"/>
    <s v="Hobby Lobby Stores, Inc."/>
    <s v="Hobby Lobby Stores Inc - NC- 1548 W Lane Rd - Machesney Park"/>
    <x v="23"/>
    <s v="Indoor Lighting"/>
    <x v="14"/>
    <n v="0"/>
    <n v="353366.05900000001"/>
    <n v="71.676978000000005"/>
    <x v="0"/>
    <x v="0"/>
    <n v="12"/>
    <s v="Qty / 1,000"/>
    <m/>
    <s v="Private-Lighting"/>
    <x v="0"/>
    <n v="2"/>
    <n v="1"/>
    <s v="Lighting"/>
    <n v="0.97902139861649395"/>
    <n v="0.93591656730105399"/>
    <n v="345952.93330577802"/>
    <n v="67.083671204273102"/>
    <n v="0.71"/>
    <n v="245626.582647103"/>
    <n v="47.629406555033903"/>
    <n v="4093"/>
    <n v="1.1200000000000001"/>
    <n v="1.29"/>
    <n v="1.9E-2"/>
    <n v="0.71"/>
    <n v="17.102369899829"/>
    <d v="1900-01-11T05:11:01"/>
    <n v="43406"/>
    <n v="73.243444922232896"/>
    <n v="5868.8444042944502"/>
    <n v="0"/>
    <n v="2947518.991765236"/>
  </r>
  <r>
    <s v="STND-62133"/>
    <s v="Hobby Lobby Stores, Inc."/>
    <s v="Hobby Lobby Stores Inc - NC- 1548 W Lane Rd - Machesney Park"/>
    <x v="23"/>
    <s v="Indoor Lighting"/>
    <x v="14"/>
    <n v="0"/>
    <n v="60089.716"/>
    <n v="12.188632999999999"/>
    <x v="0"/>
    <x v="0"/>
    <n v="12"/>
    <s v="Qty / 1,000"/>
    <m/>
    <s v="Private-Lighting"/>
    <x v="0"/>
    <n v="2"/>
    <n v="1"/>
    <s v="Lighting"/>
    <n v="0.97902139861649395"/>
    <n v="0.93591656730105399"/>
    <n v="58829.117800787899"/>
    <n v="11.4075435574523"/>
    <n v="0.71"/>
    <n v="41768.673638559398"/>
    <n v="8.0993559257911603"/>
    <n v="4093"/>
    <n v="1.1200000000000001"/>
    <n v="1.29"/>
    <n v="1.9E-2"/>
    <n v="0.71"/>
    <n v="17.102369899829"/>
    <d v="1900-01-11T05:11:01"/>
    <n v="43406"/>
    <n v="12.455009889128"/>
    <n v="997.99396269193699"/>
    <n v="0"/>
    <n v="501224.08366271277"/>
  </r>
  <r>
    <s v="STND-62133"/>
    <s v="Hobby Lobby Stores, Inc."/>
    <s v="Hobby Lobby Stores Inc - NC- 1548 W Lane Rd - Machesney Park"/>
    <x v="23"/>
    <s v="Indoor Lighting"/>
    <x v="14"/>
    <n v="0"/>
    <n v="1165.7180000000001"/>
    <n v="0.236455"/>
    <x v="0"/>
    <x v="0"/>
    <n v="12"/>
    <s v="Qty / 1,000"/>
    <m/>
    <s v="Private-Lighting"/>
    <x v="0"/>
    <n v="2"/>
    <n v="1"/>
    <s v="Lighting"/>
    <n v="0.97902139861649395"/>
    <n v="0.93591656730105399"/>
    <n v="1141.26286675242"/>
    <n v="0.221302151921171"/>
    <n v="0.71"/>
    <n v="810.29663539421904"/>
    <n v="0.157124527864031"/>
    <n v="4093"/>
    <n v="1.1200000000000001"/>
    <n v="1.29"/>
    <n v="1.9E-2"/>
    <n v="0.71"/>
    <n v="17.102369899829"/>
    <d v="1900-01-11T05:11:01"/>
    <n v="43406"/>
    <n v="0.24162261373640201"/>
    <n v="19.3607093466929"/>
    <n v="0"/>
    <n v="9723.5596247306275"/>
  </r>
  <r>
    <s v="STND-62133"/>
    <s v="Hobby Lobby Stores, Inc."/>
    <s v="Hobby Lobby Stores Inc - NC- 1548 W Lane Rd - Machesney Park"/>
    <x v="1"/>
    <s v="Outdoor &amp; Garage Lighting"/>
    <x v="1"/>
    <n v="0"/>
    <n v="4648.0439999999999"/>
    <n v="0"/>
    <x v="0"/>
    <x v="0"/>
    <n v="10.1978380583316"/>
    <s v="Qty / 1,000"/>
    <m/>
    <s v="Private-Lighting"/>
    <x v="0"/>
    <n v="2"/>
    <n v="1"/>
    <s v="Lighting"/>
    <n v="0.97902139861649395"/>
    <n v="0.93591656730105399"/>
    <n v="4550.5345377109998"/>
    <n v="0"/>
    <n v="0.71"/>
    <n v="3230.8795217748102"/>
    <n v="0"/>
    <n v="4903"/>
    <n v="1"/>
    <n v="1"/>
    <n v="0"/>
    <n v="0"/>
    <n v="14.276973281664301"/>
    <d v="1900-01-09T04:44:53"/>
    <n v="43406"/>
    <n v="0"/>
    <n v="0"/>
    <n v="0"/>
    <n v="32947.98614903936"/>
  </r>
  <r>
    <s v="STND-62136"/>
    <s v="Kinney Electrical Manufacturing Company"/>
    <s v="Kinney Electrical Manufacturing - 678 Buckeye St - Elgin"/>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404"/>
    <n v="0"/>
    <n v="0"/>
    <n v="0"/>
    <n v="29276.826404048443"/>
  </r>
  <r>
    <s v="STND-62136"/>
    <s v="Kinney Electrical Manufacturing Company"/>
    <s v="Kinney Electrical Manufacturing - 678 Buckeye St - Elgin"/>
    <x v="1"/>
    <s v="Outdoor &amp; Garage Lighting"/>
    <x v="1"/>
    <n v="0"/>
    <n v="4040.0720000000001"/>
    <n v="0"/>
    <x v="0"/>
    <x v="0"/>
    <n v="10.1978380583316"/>
    <s v="Qty / 1,000"/>
    <m/>
    <s v="Private-Lighting"/>
    <x v="0"/>
    <n v="3"/>
    <n v="1"/>
    <s v="Lighting"/>
    <n v="0.91633259480590001"/>
    <n v="1.30467645558681"/>
    <n v="3702.04965896266"/>
    <n v="0"/>
    <n v="0.71"/>
    <n v="2628.4552578634898"/>
    <n v="0"/>
    <n v="4903"/>
    <n v="1"/>
    <n v="1"/>
    <n v="0"/>
    <n v="0"/>
    <n v="14.276973281664301"/>
    <d v="1900-01-09T04:44:53"/>
    <n v="43404"/>
    <n v="0"/>
    <n v="0"/>
    <n v="0"/>
    <n v="26804.561063262096"/>
  </r>
  <r>
    <s v="STND-62136"/>
    <s v="Kinney Electrical Manufacturing Company"/>
    <s v="Kinney Electrical Manufacturing - 678 Buckeye St - Elgin"/>
    <x v="1"/>
    <s v="Outdoor &amp; Garage Lighting"/>
    <x v="1"/>
    <n v="0"/>
    <n v="1617.99"/>
    <n v="0"/>
    <x v="0"/>
    <x v="0"/>
    <n v="10.1978380583316"/>
    <s v="Qty / 1,000"/>
    <m/>
    <s v="Private-Lighting"/>
    <x v="0"/>
    <n v="3"/>
    <n v="1"/>
    <s v="Lighting"/>
    <n v="0.91633259480590001"/>
    <n v="1.30467645558681"/>
    <n v="1482.6169750700001"/>
    <n v="0"/>
    <n v="0.71"/>
    <n v="1052.6580522997001"/>
    <n v="0"/>
    <n v="4903"/>
    <n v="1"/>
    <n v="1"/>
    <n v="0"/>
    <n v="0"/>
    <n v="14.276973281664301"/>
    <d v="1900-01-09T04:44:53"/>
    <n v="43404"/>
    <n v="0"/>
    <n v="0"/>
    <n v="0"/>
    <n v="10734.836348151097"/>
  </r>
  <r>
    <s v="STND-62136"/>
    <s v="Kinney Electrical Manufacturing Company"/>
    <s v="Kinney Electrical Manufacturing - 678 Buckeye St - Elgin"/>
    <x v="1"/>
    <s v="Outdoor &amp; Garage Lighting"/>
    <x v="1"/>
    <n v="0"/>
    <n v="15042.404"/>
    <n v="0"/>
    <x v="0"/>
    <x v="0"/>
    <n v="10.1978380583316"/>
    <s v="Qty / 1,000"/>
    <m/>
    <s v="Private-Lighting"/>
    <x v="0"/>
    <n v="3"/>
    <n v="1"/>
    <s v="Lighting"/>
    <n v="0.91633259480590001"/>
    <n v="1.30467645558681"/>
    <n v="13783.845089438601"/>
    <n v="0"/>
    <n v="0.71"/>
    <n v="9786.5300135014404"/>
    <n v="0"/>
    <n v="4903"/>
    <n v="1"/>
    <n v="1"/>
    <n v="0"/>
    <n v="0"/>
    <n v="14.276973281664301"/>
    <d v="1900-01-09T04:44:53"/>
    <n v="43404"/>
    <n v="0"/>
    <n v="0"/>
    <n v="0"/>
    <n v="99801.44823068945"/>
  </r>
  <r>
    <s v="STND-62136"/>
    <s v="Kinney Electrical Manufacturing Company"/>
    <s v="Kinney Electrical Manufacturing - 678 Buckeye St - Elgin"/>
    <x v="27"/>
    <s v="Outdoor &amp; Garage Lighting"/>
    <x v="1"/>
    <n v="0"/>
    <n v="23.52"/>
    <n v="0"/>
    <x v="0"/>
    <x v="0"/>
    <n v="8"/>
    <s v="Qty / 1,000"/>
    <m/>
    <s v="Private-Lighting"/>
    <x v="0"/>
    <n v="3"/>
    <n v="1"/>
    <s v="Lighting"/>
    <n v="0.91633259480590001"/>
    <n v="1.30467645558681"/>
    <n v="21.552142629834801"/>
    <n v="0"/>
    <n v="0.71"/>
    <n v="15.302021267182701"/>
    <n v="0"/>
    <n v="4903"/>
    <n v="1"/>
    <n v="1"/>
    <n v="0"/>
    <n v="0"/>
    <n v="14.276973281664301"/>
    <d v="1900-01-09T04:44:53"/>
    <n v="43404"/>
    <n v="0"/>
    <n v="0"/>
    <n v="0"/>
    <n v="122.41617013746161"/>
  </r>
  <r>
    <s v="STND-62137"/>
    <s v="Rolling Meadows Library"/>
    <s v="Rolling Meadows Library - 3110 Martin Ln - Rolling Meadows"/>
    <x v="1"/>
    <s v="Outdoor &amp; Garage Lighting"/>
    <x v="1"/>
    <n v="0"/>
    <n v="20935.810000000001"/>
    <n v="0"/>
    <x v="0"/>
    <x v="1"/>
    <n v="10.1978380583316"/>
    <s v="Qty / 1,000"/>
    <m/>
    <s v="Public-Lighting"/>
    <x v="0"/>
    <n v="3"/>
    <n v="1"/>
    <s v="Lighting"/>
    <n v="0.99829244462109001"/>
    <n v="0.987374621353864"/>
    <n v="20900.060945022698"/>
    <n v="0"/>
    <n v="0.71"/>
    <n v="14839.0432709661"/>
    <n v="0"/>
    <n v="4903"/>
    <n v="1"/>
    <n v="1"/>
    <n v="0"/>
    <n v="0"/>
    <n v="14.276973281664301"/>
    <d v="1900-01-09T04:44:53"/>
    <n v="43428"/>
    <n v="0"/>
    <n v="0"/>
    <n v="0"/>
    <n v="151326.16021788752"/>
  </r>
  <r>
    <s v="STND-62137"/>
    <s v="Rolling Meadows Library"/>
    <s v="Rolling Meadows Library - 3110 Martin Ln - Rolling Meadows"/>
    <x v="1"/>
    <s v="Outdoor &amp; Garage Lighting"/>
    <x v="1"/>
    <n v="0"/>
    <n v="8898.9449999999997"/>
    <n v="0"/>
    <x v="0"/>
    <x v="1"/>
    <n v="10.1978380583316"/>
    <s v="Qty / 1,000"/>
    <m/>
    <s v="Public-Lighting"/>
    <x v="0"/>
    <n v="3"/>
    <n v="1"/>
    <s v="Lighting"/>
    <n v="0.99829244462109001"/>
    <n v="0.987374621353864"/>
    <n v="8883.7495585986308"/>
    <n v="0"/>
    <n v="0.71"/>
    <n v="6307.4621866050302"/>
    <n v="0"/>
    <n v="4903"/>
    <n v="1"/>
    <n v="1"/>
    <n v="0"/>
    <n v="0"/>
    <n v="14.276973281664301"/>
    <d v="1900-01-09T04:44:53"/>
    <n v="43428"/>
    <n v="0"/>
    <n v="0"/>
    <n v="0"/>
    <n v="64322.477938048229"/>
  </r>
  <r>
    <s v="STND-62137"/>
    <s v="Rolling Meadows Library"/>
    <s v="Rolling Meadows Library - 3110 Martin Ln - Rolling Meadows"/>
    <x v="1"/>
    <s v="Outdoor &amp; Garage Lighting"/>
    <x v="1"/>
    <n v="0"/>
    <n v="2083.7750000000001"/>
    <n v="0"/>
    <x v="0"/>
    <x v="1"/>
    <n v="10.1978380583316"/>
    <s v="Qty / 1,000"/>
    <m/>
    <s v="Public-Lighting"/>
    <x v="0"/>
    <n v="3"/>
    <n v="1"/>
    <s v="Lighting"/>
    <n v="0.99829244462109001"/>
    <n v="0.987374621353864"/>
    <n v="2080.2168387903098"/>
    <n v="0"/>
    <n v="0.71"/>
    <n v="1476.95395554112"/>
    <n v="0"/>
    <n v="4903"/>
    <n v="1"/>
    <n v="1"/>
    <n v="0"/>
    <n v="0"/>
    <n v="14.276973281664301"/>
    <d v="1900-01-09T04:44:53"/>
    <n v="43428"/>
    <n v="0"/>
    <n v="0"/>
    <n v="0"/>
    <n v="15061.737258220632"/>
  </r>
  <r>
    <s v="STND-62137"/>
    <s v="Rolling Meadows Library"/>
    <s v="Rolling Meadows Library - 3110 Martin Ln - Rolling Meadows"/>
    <x v="27"/>
    <s v="Outdoor &amp; Garage Lighting"/>
    <x v="2"/>
    <n v="0"/>
    <n v="722.4"/>
    <n v="0"/>
    <x v="0"/>
    <x v="1"/>
    <n v="8"/>
    <s v="Qty / 1,000"/>
    <m/>
    <s v="Public-Lighting"/>
    <x v="0"/>
    <n v="3"/>
    <n v="1"/>
    <s v="Lighting"/>
    <n v="0.99829244462109001"/>
    <n v="0.987374621353864"/>
    <n v="721.16646199427601"/>
    <n v="0"/>
    <n v="0.71"/>
    <n v="512.02818801593605"/>
    <n v="0"/>
    <n v="3379"/>
    <n v="1.0900000000000001"/>
    <n v="1.36"/>
    <n v="2.1999999999999999E-2"/>
    <n v="0.57999999999999996"/>
    <n v="20.7161882213673"/>
    <d v="1900-01-13T19:08:05"/>
    <n v="43428"/>
    <n v="0"/>
    <n v="14.5556533613524"/>
    <n v="0"/>
    <n v="4096.2255041274884"/>
  </r>
  <r>
    <s v="STND-62138"/>
    <s v="Village of Minooka"/>
    <s v="Village of Minooka WWTP - 100 Jardine Ave - Minooka"/>
    <x v="0"/>
    <s v="Indoor Lighting"/>
    <x v="2"/>
    <n v="0"/>
    <n v="618.76199999999994"/>
    <n v="0.132518"/>
    <x v="0"/>
    <x v="1"/>
    <n v="14.797277300976599"/>
    <s v="Qty / 1,000"/>
    <m/>
    <s v="Public-Lighting"/>
    <x v="0"/>
    <n v="2"/>
    <n v="1"/>
    <s v="Lighting"/>
    <n v="0.98996686498346598"/>
    <n v="2.5626279547341602"/>
    <n v="612.553877310899"/>
    <n v="0.33959433130546202"/>
    <n v="0.71"/>
    <n v="434.91325289073802"/>
    <n v="0.24111197522687799"/>
    <n v="3379"/>
    <n v="1.0900000000000001"/>
    <n v="1.36"/>
    <n v="2.1999999999999999E-2"/>
    <n v="0.57999999999999996"/>
    <n v="20.7161882213673"/>
    <d v="1900-01-13T19:08:05"/>
    <n v="43405"/>
    <n v="0.43052019688826298"/>
    <n v="12.363472753064"/>
    <n v="0"/>
    <n v="6435.532004894013"/>
  </r>
  <r>
    <s v="STND-62138"/>
    <s v="Village of Minooka"/>
    <s v="Village of Minooka WWTP - 100 Jardine Ave - Minooka"/>
    <x v="0"/>
    <s v="Indoor Lighting"/>
    <x v="2"/>
    <n v="0"/>
    <n v="1090.201"/>
    <n v="0.233485"/>
    <x v="0"/>
    <x v="1"/>
    <n v="14.797277300976599"/>
    <s v="Qty / 1,000"/>
    <m/>
    <s v="Public-Lighting"/>
    <x v="0"/>
    <n v="2"/>
    <n v="1"/>
    <s v="Lighting"/>
    <n v="0.98996686498346598"/>
    <n v="2.5626279547341602"/>
    <n v="1079.26286617184"/>
    <n v="0.59833518801110597"/>
    <n v="0.71"/>
    <n v="766.27663498200604"/>
    <n v="0.42481798348788502"/>
    <n v="3379"/>
    <n v="1.0900000000000001"/>
    <n v="1.36"/>
    <n v="2.1999999999999999E-2"/>
    <n v="0.57999999999999996"/>
    <n v="20.7161882213673"/>
    <d v="1900-01-13T19:08:05"/>
    <n v="43405"/>
    <n v="0.75853852435485003"/>
    <n v="21.783287207137999"/>
    <n v="0"/>
    <n v="11338.80785708797"/>
  </r>
  <r>
    <s v="STND-62138"/>
    <s v="Village of Minooka"/>
    <s v="Village of Minooka WWTP - 100 Jardine Ave - Minooka"/>
    <x v="0"/>
    <s v="Indoor Lighting"/>
    <x v="2"/>
    <n v="0"/>
    <n v="1119.665"/>
    <n v="0.23979500000000001"/>
    <x v="0"/>
    <x v="1"/>
    <n v="14.797277300976599"/>
    <s v="Qty / 1,000"/>
    <m/>
    <s v="Public-Lighting"/>
    <x v="0"/>
    <n v="2"/>
    <n v="1"/>
    <s v="Lighting"/>
    <n v="0.98996686498346598"/>
    <n v="2.5626279547341602"/>
    <n v="1108.4312498817101"/>
    <n v="0.61450537040547903"/>
    <n v="0.71"/>
    <n v="786.98618741601604"/>
    <n v="0.43629881298788997"/>
    <n v="3379"/>
    <n v="1.0900000000000001"/>
    <n v="1.36"/>
    <n v="2.1999999999999999E-2"/>
    <n v="0.57999999999999996"/>
    <n v="20.7161882213673"/>
    <d v="1900-01-13T19:08:05"/>
    <n v="43405"/>
    <n v="0.77903824848564696"/>
    <n v="22.3720068783465"/>
    <n v="0"/>
    <n v="11645.252847233131"/>
  </r>
  <r>
    <s v="STND-62138"/>
    <s v="Village of Minooka"/>
    <s v="Village of Minooka WWTP - 100 Jardine Ave - Minooka"/>
    <x v="0"/>
    <s v="Indoor Lighting"/>
    <x v="2"/>
    <n v="0"/>
    <n v="9134.1129999999994"/>
    <n v="1.956224"/>
    <x v="0"/>
    <x v="1"/>
    <n v="14.797277300976599"/>
    <s v="Qty / 1,000"/>
    <m/>
    <s v="Public-Lighting"/>
    <x v="0"/>
    <n v="2"/>
    <n v="1"/>
    <s v="Lighting"/>
    <n v="0.98996686498346598"/>
    <n v="2.5626279547341602"/>
    <n v="9042.4692110147207"/>
    <n v="5.0130743081218796"/>
    <n v="0.71"/>
    <n v="6420.1531398204497"/>
    <n v="3.5592827587665399"/>
    <n v="3379"/>
    <n v="1.0900000000000001"/>
    <n v="1.36"/>
    <n v="2.1999999999999999E-2"/>
    <n v="0.57999999999999996"/>
    <n v="20.7161882213673"/>
    <d v="1900-01-13T19:08:05"/>
    <n v="43405"/>
    <n v="6.3553173277407202"/>
    <n v="182.50855288286601"/>
    <n v="0"/>
    <n v="95000.78632465878"/>
  </r>
  <r>
    <s v="STND-62138"/>
    <s v="Village of Minooka"/>
    <s v="Village of Minooka WWTP - 100 Jardine Ave - Minooka"/>
    <x v="0"/>
    <s v="Indoor Lighting"/>
    <x v="2"/>
    <n v="0"/>
    <n v="1226.4760000000001"/>
    <n v="0.26267000000000001"/>
    <x v="0"/>
    <x v="1"/>
    <n v="14.797277300976599"/>
    <s v="Qty / 1,000"/>
    <m/>
    <s v="Public-Lighting"/>
    <x v="0"/>
    <n v="2"/>
    <n v="1"/>
    <s v="Lighting"/>
    <n v="0.98996686498346598"/>
    <n v="2.5626279547341602"/>
    <n v="1214.17060069746"/>
    <n v="0.67312548487002299"/>
    <n v="0.71"/>
    <n v="862.06112649519696"/>
    <n v="0.477919094257716"/>
    <n v="3379"/>
    <n v="1.0900000000000001"/>
    <n v="1.36"/>
    <n v="2.1999999999999999E-2"/>
    <n v="0.57999999999999996"/>
    <n v="20.7161882213673"/>
    <d v="1900-01-13T19:08:05"/>
    <n v="43405"/>
    <n v="0.85335380941939998"/>
    <n v="24.506195610407499"/>
    <n v="0"/>
    <n v="12756.157539141695"/>
  </r>
  <r>
    <s v="STND-62138"/>
    <s v="Village of Minooka"/>
    <s v="Village of Minooka WWTP - 100 Jardine Ave - Minooka"/>
    <x v="0"/>
    <s v="Indoor Lighting"/>
    <x v="2"/>
    <n v="0"/>
    <n v="5745.652"/>
    <n v="1.2305280000000001"/>
    <x v="0"/>
    <x v="1"/>
    <n v="14.797277300976599"/>
    <s v="Qty / 1,000"/>
    <m/>
    <s v="Public-Lighting"/>
    <x v="0"/>
    <n v="2"/>
    <n v="1"/>
    <s v="Lighting"/>
    <n v="0.98996686498346598"/>
    <n v="2.5626279547341602"/>
    <n v="5688.0050977259798"/>
    <n v="3.1533854518831199"/>
    <n v="0.71"/>
    <n v="4038.4836193854499"/>
    <n v="2.23890367083701"/>
    <n v="3379"/>
    <n v="1.0900000000000001"/>
    <n v="1.36"/>
    <n v="2.1999999999999999E-2"/>
    <n v="0.57999999999999996"/>
    <n v="20.7161882213673"/>
    <d v="1900-01-13T19:08:05"/>
    <n v="43405"/>
    <n v="3.9976996093852901"/>
    <n v="114.803772614653"/>
    <n v="0"/>
    <n v="59758.561991498136"/>
  </r>
  <r>
    <s v="STND-62138"/>
    <s v="Village of Minooka"/>
    <s v="Village of Minooka WWTP - 100 Jardine Ave - Minooka"/>
    <x v="0"/>
    <s v="Indoor Lighting"/>
    <x v="2"/>
    <n v="0"/>
    <n v="4493.3940000000002"/>
    <n v="0.96233599999999997"/>
    <x v="0"/>
    <x v="1"/>
    <n v="14.797277300976599"/>
    <s v="Qty / 1,000"/>
    <m/>
    <s v="Public-Lighting"/>
    <x v="0"/>
    <n v="2"/>
    <n v="1"/>
    <s v="Lighting"/>
    <n v="0.98996686498346598"/>
    <n v="2.5626279547341602"/>
    <n v="4448.3111713155104"/>
    <n v="2.4661091354470601"/>
    <n v="0.71"/>
    <n v="3158.3009316340199"/>
    <n v="1.7509374861674101"/>
    <n v="3379"/>
    <n v="1.0900000000000001"/>
    <n v="1.36"/>
    <n v="2.1999999999999999E-2"/>
    <n v="0.57999999999999996"/>
    <n v="20.7161882213673"/>
    <d v="1900-01-13T19:08:05"/>
    <n v="43405"/>
    <n v="3.1264061047756799"/>
    <n v="89.782427310955299"/>
    <n v="0"/>
    <n v="46734.254685321328"/>
  </r>
  <r>
    <s v="STND-62138"/>
    <s v="Village of Minooka"/>
    <s v="Village of Minooka WWTP - 100 Jardine Ave - Minooka"/>
    <x v="1"/>
    <s v="Outdoor &amp; Garage Lighting"/>
    <x v="1"/>
    <n v="0"/>
    <n v="9977.6049999999996"/>
    <n v="0"/>
    <x v="0"/>
    <x v="1"/>
    <n v="10.1978380583316"/>
    <s v="Qty / 1,000"/>
    <m/>
    <s v="Public-Lighting"/>
    <x v="0"/>
    <n v="2"/>
    <n v="1"/>
    <s v="Lighting"/>
    <n v="0.98996686498346598"/>
    <n v="2.5626279547341602"/>
    <n v="9877.4983418933498"/>
    <n v="0"/>
    <n v="0.71"/>
    <n v="7013.0238227442796"/>
    <n v="0"/>
    <n v="4903"/>
    <n v="1"/>
    <n v="1"/>
    <n v="0"/>
    <n v="0"/>
    <n v="14.276973281664301"/>
    <d v="1900-01-09T04:44:53"/>
    <n v="43405"/>
    <n v="0"/>
    <n v="0"/>
    <n v="0"/>
    <n v="71517.681243567786"/>
  </r>
  <r>
    <s v="STND-62138"/>
    <s v="Village of Minooka"/>
    <s v="Village of Minooka WWTP - 100 Jardine Ave - Minooka"/>
    <x v="1"/>
    <s v="Outdoor &amp; Garage Lighting"/>
    <x v="1"/>
    <n v="0"/>
    <n v="2598.59"/>
    <n v="0"/>
    <x v="0"/>
    <x v="1"/>
    <n v="10.1978380583316"/>
    <s v="Qty / 1,000"/>
    <m/>
    <s v="Public-Lighting"/>
    <x v="0"/>
    <n v="2"/>
    <n v="1"/>
    <s v="Lighting"/>
    <n v="0.98996686498346598"/>
    <n v="2.5626279547341602"/>
    <n v="2572.51799567738"/>
    <n v="0"/>
    <n v="0.71"/>
    <n v="1826.4877769309401"/>
    <n v="0"/>
    <n v="4903"/>
    <n v="1"/>
    <n v="1"/>
    <n v="0"/>
    <n v="0"/>
    <n v="14.276973281664301"/>
    <d v="1900-01-09T04:44:53"/>
    <n v="43405"/>
    <n v="0"/>
    <n v="0"/>
    <n v="0"/>
    <n v="18626.226564663819"/>
  </r>
  <r>
    <s v="STND-62138"/>
    <s v="Village of Minooka"/>
    <s v="Village of Minooka WWTP - 100 Jardine Ave - Minooka"/>
    <x v="1"/>
    <s v="Outdoor &amp; Garage Lighting"/>
    <x v="1"/>
    <n v="0"/>
    <n v="10296.299999999999"/>
    <n v="0"/>
    <x v="0"/>
    <x v="1"/>
    <n v="10.1978380583316"/>
    <s v="Qty / 1,000"/>
    <m/>
    <s v="Public-Lighting"/>
    <x v="0"/>
    <n v="2"/>
    <n v="1"/>
    <s v="Lighting"/>
    <n v="0.98996686498346598"/>
    <n v="2.5626279547341602"/>
    <n v="10192.9958319293"/>
    <n v="0"/>
    <n v="0.71"/>
    <n v="7237.02704066977"/>
    <n v="0"/>
    <n v="4903"/>
    <n v="1"/>
    <n v="1"/>
    <n v="0"/>
    <n v="0"/>
    <n v="14.276973281664301"/>
    <d v="1900-01-09T04:44:53"/>
    <n v="43405"/>
    <n v="0"/>
    <n v="0"/>
    <n v="0"/>
    <n v="73802.029784517086"/>
  </r>
  <r>
    <s v="STND-62138"/>
    <s v="Village of Minooka"/>
    <s v="Village of Minooka WWTP - 100 Jardine Ave - Minooka"/>
    <x v="1"/>
    <s v="Outdoor &amp; Garage Lighting"/>
    <x v="1"/>
    <n v="0"/>
    <n v="10786.6"/>
    <n v="0"/>
    <x v="0"/>
    <x v="1"/>
    <n v="10.1978380583316"/>
    <s v="Qty / 1,000"/>
    <m/>
    <s v="Public-Lighting"/>
    <x v="0"/>
    <n v="2"/>
    <n v="1"/>
    <s v="Lighting"/>
    <n v="0.98996686498346598"/>
    <n v="2.5626279547341602"/>
    <n v="10678.3765858307"/>
    <n v="0"/>
    <n v="0.71"/>
    <n v="7581.6473759397604"/>
    <n v="0"/>
    <n v="4903"/>
    <n v="1"/>
    <n v="1"/>
    <n v="0"/>
    <n v="0"/>
    <n v="14.276973281664301"/>
    <d v="1900-01-09T04:44:53"/>
    <n v="43405"/>
    <n v="0"/>
    <n v="0"/>
    <n v="0"/>
    <n v="77316.412155208396"/>
  </r>
  <r>
    <s v="STND-62138"/>
    <s v="Village of Minooka"/>
    <s v="Village of Minooka WWTP - 100 Jardine Ave - Minooka"/>
    <x v="0"/>
    <s v="Indoor Lighting"/>
    <x v="2"/>
    <n v="0"/>
    <n v="2615.0079999999998"/>
    <n v="0.56004799999999999"/>
    <x v="0"/>
    <x v="1"/>
    <n v="14.797277300976599"/>
    <s v="Qty / 1,000"/>
    <m/>
    <s v="Public-Lighting"/>
    <x v="0"/>
    <n v="2"/>
    <n v="1"/>
    <s v="Lighting"/>
    <n v="0.98996686498346598"/>
    <n v="2.5626279547341602"/>
    <n v="2588.7712716666801"/>
    <n v="1.43519466079296"/>
    <n v="0.71"/>
    <n v="1838.02760288334"/>
    <n v="1.018988209163"/>
    <n v="3379"/>
    <n v="1.0900000000000001"/>
    <n v="1.36"/>
    <n v="2.1999999999999999E-2"/>
    <n v="0.57999999999999996"/>
    <n v="20.7161882213673"/>
    <d v="1900-01-13T19:08:05"/>
    <n v="43405"/>
    <n v="1.81946584786126"/>
    <n v="52.250429336391697"/>
    <n v="0"/>
    <n v="27197.80412671408"/>
  </r>
  <r>
    <s v="STND-62139"/>
    <s v="Aldi Inc."/>
    <s v="Aldi Inc #33 Valparaiso - 1490 Torrence Ave - Calument City"/>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96"/>
    <n v="2.5646365253446701"/>
    <n v="0"/>
    <n v="0"/>
    <n v="54027.977281650055"/>
  </r>
  <r>
    <s v="STND-62141"/>
    <s v="Village of Minooka"/>
    <s v="Village of Minooka - Lighting Well House #8 - 1100 Wildey Rd - Minooka"/>
    <x v="0"/>
    <s v="Indoor Lighting"/>
    <x v="2"/>
    <n v="0"/>
    <n v="1329.6030000000001"/>
    <n v="0.28475699999999998"/>
    <x v="0"/>
    <x v="1"/>
    <n v="14.797277300976599"/>
    <s v="Qty / 1,000"/>
    <m/>
    <s v="Public-Lighting"/>
    <x v="0"/>
    <n v="3"/>
    <n v="1"/>
    <s v="Lighting"/>
    <n v="0.99829244462109001"/>
    <n v="0.987374621353864"/>
    <n v="1327.3326292455399"/>
    <n v="0.28116183505286202"/>
    <n v="0.71"/>
    <n v="942.40616676433001"/>
    <n v="0.19962490288753201"/>
    <n v="3379"/>
    <n v="1.0900000000000001"/>
    <n v="1.36"/>
    <n v="2.1999999999999999E-2"/>
    <n v="0.57999999999999996"/>
    <n v="20.7161882213673"/>
    <d v="1900-01-13T19:08:05"/>
    <n v="43406"/>
    <n v="0.35644248865728001"/>
    <n v="26.790199856331899"/>
    <n v="0"/>
    <n v="13945.045379762189"/>
  </r>
  <r>
    <s v="STND-62141"/>
    <s v="Village of Minooka"/>
    <s v="Village of Minooka - Lighting Well House #8 - 1100 Wildey Rd - Minooka"/>
    <x v="0"/>
    <s v="Indoor Lighting"/>
    <x v="2"/>
    <n v="0"/>
    <n v="6740.0910000000003"/>
    <n v="1.4435039999999999"/>
    <x v="0"/>
    <x v="1"/>
    <n v="14.797277300976599"/>
    <s v="Qty / 1,000"/>
    <m/>
    <s v="Public-Lighting"/>
    <x v="0"/>
    <n v="3"/>
    <n v="1"/>
    <s v="Lighting"/>
    <n v="0.99829244462109001"/>
    <n v="0.987374621353864"/>
    <n v="6728.5819213586101"/>
    <n v="1.42527921542279"/>
    <n v="0.71"/>
    <n v="4777.2931641646101"/>
    <n v="1.01194824295018"/>
    <n v="3379"/>
    <n v="1.0900000000000001"/>
    <n v="1.36"/>
    <n v="2.1999999999999999E-2"/>
    <n v="0.57999999999999996"/>
    <n v="20.7161882213673"/>
    <d v="1900-01-13T19:08:05"/>
    <n v="43406"/>
    <n v="1.80689555707757"/>
    <n v="135.80624061457701"/>
    <n v="0"/>
    <n v="70690.931698203654"/>
  </r>
  <r>
    <s v="STND-62141"/>
    <s v="Village of Minooka"/>
    <s v="Village of Minooka - Lighting Well House #8 - 1100 Wildey Rd - Minooka"/>
    <x v="1"/>
    <s v="Outdoor &amp; Garage Lighting"/>
    <x v="1"/>
    <n v="0"/>
    <n v="7820.2849999999999"/>
    <n v="0"/>
    <x v="0"/>
    <x v="1"/>
    <n v="10.1978380583316"/>
    <s v="Qty / 1,000"/>
    <m/>
    <s v="Public-Lighting"/>
    <x v="0"/>
    <n v="3"/>
    <n v="1"/>
    <s v="Lighting"/>
    <n v="0.99829244462109001"/>
    <n v="0.987374621353864"/>
    <n v="7806.9314302836401"/>
    <n v="0"/>
    <n v="0.71"/>
    <n v="5542.9213155013904"/>
    <n v="0"/>
    <n v="4903"/>
    <n v="1"/>
    <n v="1"/>
    <n v="0"/>
    <n v="0"/>
    <n v="14.276973281664301"/>
    <d v="1900-01-09T04:44:53"/>
    <n v="43406"/>
    <n v="0"/>
    <n v="0"/>
    <n v="0"/>
    <n v="56525.813945557536"/>
  </r>
  <r>
    <s v="STND-62142"/>
    <s v="Village of Glencoe"/>
    <s v="Village of Glencoe - 675 Village Ct - Glencoe"/>
    <x v="68"/>
    <s v="Outdoor &amp; Garage Lighting"/>
    <x v="2"/>
    <n v="0"/>
    <n v="19432"/>
    <n v="2.2176"/>
    <x v="0"/>
    <x v="1"/>
    <n v="10"/>
    <s v="ΔkWpeak / CF"/>
    <n v="0.387777777777778"/>
    <s v="Public-Lighting"/>
    <x v="0"/>
    <n v="3"/>
    <n v="1"/>
    <s v="Lighting"/>
    <n v="0.99829244462109001"/>
    <n v="0.987374621353864"/>
    <n v="19398.818783876999"/>
    <n v="2.18960196031433"/>
    <n v="0.71"/>
    <n v="13773.161336552699"/>
    <n v="1.55461739182317"/>
    <n v="3379"/>
    <n v="1.0900000000000001"/>
    <n v="1.36"/>
    <n v="2.1999999999999999E-2"/>
    <n v="0.57999999999999996"/>
    <n v="20.7161882213673"/>
    <d v="1900-01-13T19:08:05"/>
    <n v="43447"/>
    <n v="5.6465380065412498"/>
    <n v="391.53579196816003"/>
    <n v="0"/>
    <n v="137731.61336552698"/>
  </r>
  <r>
    <s v="STND-62142"/>
    <s v="Village of Glencoe"/>
    <s v="Village of Glencoe - 675 Village Ct - Glencoe"/>
    <x v="68"/>
    <s v="Outdoor &amp; Garage Lighting"/>
    <x v="2"/>
    <n v="0"/>
    <n v="744"/>
    <n v="8.4940000000000002E-2"/>
    <x v="0"/>
    <x v="1"/>
    <n v="10"/>
    <s v="ΔkWpeak / CF"/>
    <n v="0.387777777777778"/>
    <s v="Public-Lighting"/>
    <x v="0"/>
    <n v="3"/>
    <n v="1"/>
    <s v="Lighting"/>
    <n v="0.99829244462109001"/>
    <n v="0.987374621353864"/>
    <n v="742.72957879809098"/>
    <n v="8.3867600337797193E-2"/>
    <n v="0.71"/>
    <n v="527.33800094664502"/>
    <n v="5.9545996239836002E-2"/>
    <n v="3379"/>
    <n v="1.0900000000000001"/>
    <n v="1.36"/>
    <n v="2.1999999999999999E-2"/>
    <n v="0.57999999999999996"/>
    <n v="20.7161882213673"/>
    <d v="1900-01-13T19:08:05"/>
    <n v="43447"/>
    <n v="0.216277479381139"/>
    <n v="14.990872232621999"/>
    <n v="0"/>
    <n v="5273.3800094664502"/>
  </r>
  <r>
    <s v="STND-62142"/>
    <s v="Village of Glencoe"/>
    <s v="Village of Glencoe - 675 Village Ct - Glencoe"/>
    <x v="68"/>
    <s v="Outdoor &amp; Garage Lighting"/>
    <x v="2"/>
    <n v="0"/>
    <n v="14560"/>
    <n v="1.6615200000000001"/>
    <x v="0"/>
    <x v="1"/>
    <n v="10"/>
    <s v="ΔkWpeak / CF"/>
    <n v="0.387777777777778"/>
    <s v="Public-Lighting"/>
    <x v="0"/>
    <n v="3"/>
    <n v="1"/>
    <s v="Lighting"/>
    <n v="0.99829244462109001"/>
    <n v="0.987374621353864"/>
    <n v="14535.1379936831"/>
    <n v="1.6405426808718699"/>
    <n v="0.71"/>
    <n v="10319.947975515001"/>
    <n v="1.1647853034190301"/>
    <n v="3379"/>
    <n v="1.0900000000000001"/>
    <n v="1.36"/>
    <n v="2.1999999999999999E-2"/>
    <n v="0.57999999999999996"/>
    <n v="20.7161882213673"/>
    <d v="1900-01-13T19:08:05"/>
    <n v="43447"/>
    <n v="4.2306258245979498"/>
    <n v="293.36975767066798"/>
    <n v="0"/>
    <n v="103199.47975515001"/>
  </r>
  <r>
    <s v="STND-62142"/>
    <s v="Village of Glencoe"/>
    <s v="Village of Glencoe - 675 Village Ct - Glencoe"/>
    <x v="68"/>
    <s v="Outdoor &amp; Garage Lighting"/>
    <x v="2"/>
    <n v="0"/>
    <n v="300"/>
    <n v="1.2840000000000001E-2"/>
    <x v="0"/>
    <x v="1"/>
    <n v="10"/>
    <s v="ΔkWpeak / CF"/>
    <n v="0.387777777777778"/>
    <s v="Public-Lighting"/>
    <x v="0"/>
    <n v="3"/>
    <n v="1"/>
    <s v="Lighting"/>
    <n v="0.99829244462109001"/>
    <n v="0.987374621353864"/>
    <n v="299.48773338632702"/>
    <n v="1.2677890138183601E-2"/>
    <n v="0.71"/>
    <n v="212.63629070429201"/>
    <n v="9.0013019981103701E-3"/>
    <n v="3379"/>
    <n v="1.0900000000000001"/>
    <n v="1.36"/>
    <n v="2.1999999999999999E-2"/>
    <n v="0.57999999999999996"/>
    <n v="20.7161882213673"/>
    <d v="1900-01-13T19:08:05"/>
    <n v="43447"/>
    <n v="3.26936994967486E-2"/>
    <n v="6.0447065454121098"/>
    <n v="0"/>
    <n v="2126.3629070429201"/>
  </r>
  <r>
    <s v="STND-62142"/>
    <s v="Village of Glencoe"/>
    <s v="Village of Glencoe - 675 Village Ct - Glencoe"/>
    <x v="68"/>
    <s v="Outdoor &amp; Garage Lighting"/>
    <x v="2"/>
    <n v="0"/>
    <n v="456"/>
    <n v="6.54E-2"/>
    <x v="0"/>
    <x v="1"/>
    <n v="10"/>
    <s v="ΔkWpeak / CF"/>
    <n v="0.387777777777778"/>
    <s v="Public-Lighting"/>
    <x v="0"/>
    <n v="3"/>
    <n v="1"/>
    <s v="Lighting"/>
    <n v="0.99829244462109001"/>
    <n v="0.987374621353864"/>
    <n v="455.22135474721699"/>
    <n v="6.4574300236542703E-2"/>
    <n v="0.71"/>
    <n v="323.20716187052398"/>
    <n v="4.5847753167945302E-2"/>
    <n v="3379"/>
    <n v="1.0900000000000001"/>
    <n v="1.36"/>
    <n v="2.1999999999999999E-2"/>
    <n v="0.57999999999999996"/>
    <n v="20.7161882213673"/>
    <d v="1900-01-13T19:08:05"/>
    <n v="43447"/>
    <n v="0.166523983418018"/>
    <n v="9.1879539490264008"/>
    <n v="0"/>
    <n v="3232.0716187052399"/>
  </r>
  <r>
    <s v="STND-62142"/>
    <s v="Village of Glencoe"/>
    <s v="Village of Glencoe - 675 Village Ct - Glencoe"/>
    <x v="68"/>
    <s v="Outdoor &amp; Garage Lighting"/>
    <x v="2"/>
    <n v="0"/>
    <n v="11352"/>
    <n v="0.27216000000000001"/>
    <x v="0"/>
    <x v="1"/>
    <n v="10"/>
    <s v="ΔkWpeak / CF"/>
    <n v="0.387777777777778"/>
    <s v="Public-Lighting"/>
    <x v="0"/>
    <n v="3"/>
    <n v="1"/>
    <s v="Lighting"/>
    <n v="0.99829244462109001"/>
    <n v="0.987374621353864"/>
    <n v="11332.6158313386"/>
    <n v="0.26872387694766797"/>
    <n v="0.71"/>
    <n v="8046.1572402504198"/>
    <n v="0.19079395263284399"/>
    <n v="3379"/>
    <n v="1.0900000000000001"/>
    <n v="1.36"/>
    <n v="2.1999999999999999E-2"/>
    <n v="0.57999999999999996"/>
    <n v="20.7161882213673"/>
    <d v="1900-01-13T19:08:05"/>
    <n v="43447"/>
    <n v="0.69298420989369902"/>
    <n v="228.731695678394"/>
    <n v="0"/>
    <n v="80461.5724025042"/>
  </r>
  <r>
    <s v="STND-62143"/>
    <s v="Village of Minooka"/>
    <s v="Village of Minooka - Lighting Well House #9 - 1310 S Ridge Rd -  Minooka"/>
    <x v="0"/>
    <s v="Indoor Lighting"/>
    <x v="2"/>
    <n v="0"/>
    <n v="1329.6030000000001"/>
    <n v="0.28475699999999998"/>
    <x v="0"/>
    <x v="1"/>
    <n v="14.797277300976599"/>
    <s v="Qty / 1,000"/>
    <m/>
    <s v="Public-Lighting"/>
    <x v="0"/>
    <n v="3"/>
    <n v="1"/>
    <s v="Lighting"/>
    <n v="0.99829244462109001"/>
    <n v="0.987374621353864"/>
    <n v="1327.3326292455399"/>
    <n v="0.28116183505286202"/>
    <n v="0.71"/>
    <n v="942.40616676433001"/>
    <n v="0.19962490288753201"/>
    <n v="3379"/>
    <n v="1.0900000000000001"/>
    <n v="1.36"/>
    <n v="2.1999999999999999E-2"/>
    <n v="0.57999999999999996"/>
    <n v="20.7161882213673"/>
    <d v="1900-01-13T19:08:05"/>
    <n v="43406"/>
    <n v="0.35644248865728001"/>
    <n v="26.790199856331899"/>
    <n v="0"/>
    <n v="13945.045379762189"/>
  </r>
  <r>
    <s v="STND-62143"/>
    <s v="Village of Minooka"/>
    <s v="Village of Minooka - Lighting Well House #9 - 1310 S Ridge Rd -  Minooka"/>
    <x v="0"/>
    <s v="Indoor Lighting"/>
    <x v="2"/>
    <n v="0"/>
    <n v="6740.0910000000003"/>
    <n v="1.4435039999999999"/>
    <x v="0"/>
    <x v="1"/>
    <n v="14.797277300976599"/>
    <s v="Qty / 1,000"/>
    <m/>
    <s v="Public-Lighting"/>
    <x v="0"/>
    <n v="3"/>
    <n v="1"/>
    <s v="Lighting"/>
    <n v="0.99829244462109001"/>
    <n v="0.987374621353864"/>
    <n v="6728.5819213586101"/>
    <n v="1.42527921542279"/>
    <n v="0.71"/>
    <n v="4777.2931641646101"/>
    <n v="1.01194824295018"/>
    <n v="3379"/>
    <n v="1.0900000000000001"/>
    <n v="1.36"/>
    <n v="2.1999999999999999E-2"/>
    <n v="0.57999999999999996"/>
    <n v="20.7161882213673"/>
    <d v="1900-01-13T19:08:05"/>
    <n v="43406"/>
    <n v="1.80689555707757"/>
    <n v="135.80624061457701"/>
    <n v="0"/>
    <n v="70690.931698203654"/>
  </r>
  <r>
    <s v="STND-62143"/>
    <s v="Village of Minooka"/>
    <s v="Village of Minooka - Lighting Well House #9 - 1310 S Ridge Rd -  Minooka"/>
    <x v="1"/>
    <s v="Outdoor &amp; Garage Lighting"/>
    <x v="1"/>
    <n v="0"/>
    <n v="1627.796"/>
    <n v="0"/>
    <x v="0"/>
    <x v="1"/>
    <n v="10.1978380583316"/>
    <s v="Qty / 1,000"/>
    <m/>
    <s v="Public-Lighting"/>
    <x v="0"/>
    <n v="3"/>
    <n v="1"/>
    <s v="Lighting"/>
    <n v="0.99829244462109001"/>
    <n v="0.987374621353864"/>
    <n v="1625.0164481844299"/>
    <n v="0"/>
    <n v="0.71"/>
    <n v="1153.7616782109501"/>
    <n v="0"/>
    <n v="4903"/>
    <n v="1"/>
    <n v="1"/>
    <n v="0"/>
    <n v="0"/>
    <n v="14.276973281664301"/>
    <d v="1900-01-09T04:44:53"/>
    <n v="43406"/>
    <n v="0"/>
    <n v="0"/>
    <n v="0"/>
    <n v="11765.874752304164"/>
  </r>
  <r>
    <s v="STND-62143"/>
    <s v="Village of Minooka"/>
    <s v="Village of Minooka - Lighting Well House #9 - 1310 S Ridge Rd -  Minooka"/>
    <x v="1"/>
    <s v="Outdoor &amp; Garage Lighting"/>
    <x v="1"/>
    <n v="0"/>
    <n v="4976.5450000000001"/>
    <n v="0"/>
    <x v="0"/>
    <x v="1"/>
    <n v="10.1978380583316"/>
    <s v="Qty / 1,000"/>
    <m/>
    <s v="Public-Lighting"/>
    <x v="0"/>
    <n v="3"/>
    <n v="1"/>
    <s v="Lighting"/>
    <n v="0.99829244462109001"/>
    <n v="0.987374621353864"/>
    <n v="4968.0472738168601"/>
    <n v="0"/>
    <n v="0.71"/>
    <n v="3527.3135644099698"/>
    <n v="0"/>
    <n v="4903"/>
    <n v="1"/>
    <n v="1"/>
    <n v="0"/>
    <n v="0"/>
    <n v="14.276973281664301"/>
    <d v="1900-01-09T04:44:53"/>
    <n v="43406"/>
    <n v="0"/>
    <n v="0"/>
    <n v="0"/>
    <n v="35970.972510809283"/>
  </r>
  <r>
    <s v="STND-62144"/>
    <s v="Tampico Beverages, Inc."/>
    <s v="Tampico Beverages - 3106 N Campbell Ave - Chicago"/>
    <x v="1"/>
    <s v="Outdoor &amp; Garage Lighting"/>
    <x v="1"/>
    <n v="0"/>
    <n v="5761.0249999999996"/>
    <n v="0"/>
    <x v="0"/>
    <x v="0"/>
    <n v="10.1978380583316"/>
    <s v="Qty / 1,000"/>
    <m/>
    <s v="Private-Lighting"/>
    <x v="0"/>
    <n v="3"/>
    <n v="1"/>
    <s v="Lighting"/>
    <n v="0.91633259480590001"/>
    <n v="1.30467645558681"/>
    <n v="5279.0149869916604"/>
    <n v="0"/>
    <n v="0.71"/>
    <n v="3748.1006407640798"/>
    <n v="0"/>
    <n v="4903"/>
    <n v="1"/>
    <n v="1"/>
    <n v="0"/>
    <n v="0"/>
    <n v="14.276973281664301"/>
    <d v="1900-01-09T04:44:53"/>
    <n v="43429"/>
    <n v="0"/>
    <n v="0"/>
    <n v="0"/>
    <n v="38222.523360840991"/>
  </r>
  <r>
    <s v="STND-62144"/>
    <s v="Tampico Beverages, Inc."/>
    <s v="Tampico Beverages - 3106 N Campbell Ave - Chicago"/>
    <x v="1"/>
    <s v="Outdoor &amp; Garage Lighting"/>
    <x v="1"/>
    <n v="0"/>
    <n v="6864.2"/>
    <n v="0"/>
    <x v="0"/>
    <x v="0"/>
    <n v="10.1978380583316"/>
    <s v="Qty / 1,000"/>
    <m/>
    <s v="Private-Lighting"/>
    <x v="0"/>
    <n v="3"/>
    <n v="1"/>
    <s v="Lighting"/>
    <n v="0.91633259480590001"/>
    <n v="1.30467645558681"/>
    <n v="6289.8901972666599"/>
    <n v="0"/>
    <n v="0.71"/>
    <n v="4465.82204005933"/>
    <n v="0"/>
    <n v="4903"/>
    <n v="1"/>
    <n v="1"/>
    <n v="0"/>
    <n v="0"/>
    <n v="14.276973281664301"/>
    <d v="1900-01-09T04:44:53"/>
    <n v="43429"/>
    <n v="0"/>
    <n v="0"/>
    <n v="0"/>
    <n v="45541.729961853103"/>
  </r>
  <r>
    <s v="STND-62144"/>
    <s v="Tampico Beverages, Inc."/>
    <s v="Tampico Beverages - 3106 N Campbell Ave - Chicago"/>
    <x v="27"/>
    <s v="Outdoor &amp; Garage Lighting"/>
    <x v="10"/>
    <n v="0"/>
    <n v="201.6"/>
    <n v="0"/>
    <x v="0"/>
    <x v="0"/>
    <n v="8"/>
    <s v="Qty / 1,000"/>
    <m/>
    <s v="Private-Lighting"/>
    <x v="0"/>
    <n v="3"/>
    <n v="1"/>
    <s v="Lighting"/>
    <n v="0.91633259480590001"/>
    <n v="1.30467645558681"/>
    <n v="184.73265111286901"/>
    <n v="0"/>
    <n v="0.71"/>
    <n v="131.16018229013699"/>
    <n v="0"/>
    <n v="4618"/>
    <n v="1.02"/>
    <n v="1.04"/>
    <n v="1.2E-2"/>
    <n v="0.81"/>
    <n v="15.158077089649201"/>
    <d v="1900-01-09T19:51:10"/>
    <n v="43429"/>
    <n v="0"/>
    <n v="2.1733253072102299"/>
    <n v="0"/>
    <n v="1049.2814583210959"/>
  </r>
  <r>
    <s v="STND-62145"/>
    <s v="Robert Lunsford"/>
    <s v="Robert Lunsford - 1825 S Perryville Rd - Rockford"/>
    <x v="0"/>
    <s v="Indoor Lighting"/>
    <x v="14"/>
    <n v="0"/>
    <n v="4079.902"/>
    <n v="0.81515099999999996"/>
    <x v="0"/>
    <x v="0"/>
    <n v="12.215978499877799"/>
    <s v="Qty / 1,000"/>
    <m/>
    <s v="Private-Lighting"/>
    <x v="0"/>
    <n v="3"/>
    <n v="1"/>
    <s v="Lighting"/>
    <n v="0.91633259480590001"/>
    <n v="1.30467645558681"/>
    <n v="3738.5471862137802"/>
    <n v="1.06350831744804"/>
    <n v="0.71"/>
    <n v="2654.3685022117802"/>
    <n v="0.75509090538810897"/>
    <n v="4093"/>
    <n v="1.1200000000000001"/>
    <n v="1.29"/>
    <n v="1.9E-2"/>
    <n v="0.71"/>
    <n v="17.102369899829"/>
    <d v="1900-01-11T05:11:01"/>
    <n v="43371"/>
    <n v="1.16116204547226"/>
    <n v="63.4217826232695"/>
    <n v="0"/>
    <n v="32425.708553771943"/>
  </r>
  <r>
    <s v="STND-62146"/>
    <s v="Crest Foods Co., Inc."/>
    <s v="Crest Foods Co Inc - 1884 Rt 38 - Ashton"/>
    <x v="0"/>
    <s v="Indoor Lighting"/>
    <x v="8"/>
    <n v="0"/>
    <n v="226957.63200000001"/>
    <n v="35.918362000000002"/>
    <x v="0"/>
    <x v="0"/>
    <n v="9.5383441434566993"/>
    <s v="Qty / 1,000"/>
    <m/>
    <s v="Private-Lighting"/>
    <x v="0"/>
    <n v="2"/>
    <n v="1"/>
    <s v="Lighting"/>
    <n v="0.97902139861649395"/>
    <n v="0.93591656730105399"/>
    <n v="222196.37830732699"/>
    <n v="33.616590066116601"/>
    <n v="0.71"/>
    <n v="157759.42859820201"/>
    <n v="23.867778946942799"/>
    <n v="5242"/>
    <n v="1"/>
    <n v="1.22"/>
    <n v="1.0999999999999999E-2"/>
    <n v="0.68"/>
    <n v="13.3536818008394"/>
    <d v="1900-01-08T12:55:13"/>
    <n v="43441"/>
    <n v="40.521444149128001"/>
    <n v="2444.1601613806001"/>
    <n v="0"/>
    <n v="1504763.7218447356"/>
  </r>
  <r>
    <s v="STND-62146"/>
    <s v="Crest Foods Co., Inc."/>
    <s v="Crest Foods Co Inc - 1884 Rt 38 - Ashton"/>
    <x v="38"/>
    <s v="Indoor Lighting"/>
    <x v="8"/>
    <n v="0"/>
    <n v="13100.387000000001"/>
    <n v="1.807857"/>
    <x v="0"/>
    <x v="0"/>
    <n v="8"/>
    <s v="Qty / 1,000"/>
    <m/>
    <s v="Private-Lighting"/>
    <x v="0"/>
    <n v="2"/>
    <n v="1"/>
    <s v="Lighting"/>
    <n v="0.97902139861649395"/>
    <n v="0.93591656730105399"/>
    <n v="12825.5592031573"/>
    <n v="1.6920033176111799"/>
    <n v="0.71"/>
    <n v="9106.1470342417106"/>
    <n v="1.2013223555039401"/>
    <n v="5242"/>
    <n v="1"/>
    <n v="1.22"/>
    <n v="1.0999999999999999E-2"/>
    <n v="0.68"/>
    <n v="13.3536818008394"/>
    <d v="1900-01-08T12:55:13"/>
    <n v="43441"/>
    <n v="2.0395411253750999"/>
    <n v="141.08115123473101"/>
    <n v="0"/>
    <n v="72849.176273933685"/>
  </r>
  <r>
    <s v="STND-62147"/>
    <s v="The West Cook Young Men's Christian Association, Inc."/>
    <s v="West Cook YMCA - 255 S Marion St - Oak Park"/>
    <x v="0"/>
    <s v="Indoor Lighting"/>
    <x v="2"/>
    <n v="0"/>
    <n v="1193.328"/>
    <n v="0.25557099999999999"/>
    <x v="0"/>
    <x v="0"/>
    <n v="14.797277300976599"/>
    <s v="Qty / 1,000"/>
    <m/>
    <s v="Private-Lighting"/>
    <x v="0"/>
    <n v="3"/>
    <n v="1"/>
    <s v="Lighting"/>
    <n v="0.91633259480590001"/>
    <n v="1.30467645558681"/>
    <n v="1093.4853426945299"/>
    <n v="0.33343746643077599"/>
    <n v="0.71"/>
    <n v="776.37459331312004"/>
    <n v="0.23674060116585099"/>
    <n v="3379"/>
    <n v="1.0900000000000001"/>
    <n v="1.36"/>
    <n v="2.1999999999999999E-2"/>
    <n v="0.57999999999999996"/>
    <n v="20.7161882213673"/>
    <d v="1900-01-13T19:08:05"/>
    <n v="43429"/>
    <n v="0.42271484080980698"/>
    <n v="22.0703463663117"/>
    <n v="0"/>
    <n v="11488.23014668717"/>
  </r>
  <r>
    <s v="STND-62147"/>
    <s v="The West Cook Young Men's Christian Association, Inc."/>
    <s v="West Cook YMCA - 255 S Marion St - Oak Park"/>
    <x v="1"/>
    <s v="Outdoor &amp; Garage Lighting"/>
    <x v="1"/>
    <n v="0"/>
    <n v="6266.0339999999997"/>
    <n v="0"/>
    <x v="0"/>
    <x v="0"/>
    <n v="10.1978380583316"/>
    <s v="Qty / 1,000"/>
    <m/>
    <s v="Private-Lighting"/>
    <x v="0"/>
    <n v="3"/>
    <n v="1"/>
    <s v="Lighting"/>
    <n v="0.91633259480590001"/>
    <n v="1.30467645558681"/>
    <n v="5741.7711943619897"/>
    <n v="0"/>
    <n v="0.71"/>
    <n v="4076.6575479970102"/>
    <n v="0"/>
    <n v="4903"/>
    <n v="1"/>
    <n v="1"/>
    <n v="0"/>
    <n v="0"/>
    <n v="14.276973281664301"/>
    <d v="1900-01-09T04:44:53"/>
    <n v="43429"/>
    <n v="0"/>
    <n v="0"/>
    <n v="0"/>
    <n v="41573.093493748689"/>
  </r>
  <r>
    <s v="STND-62149"/>
    <s v="G.A.T. GUNS, INC."/>
    <s v="GAT Guns - 970 Dundee Rd - East Dundee"/>
    <x v="0"/>
    <s v="Indoor Lighting"/>
    <x v="2"/>
    <n v="0"/>
    <n v="2254.0630000000001"/>
    <n v="0.48274600000000001"/>
    <x v="0"/>
    <x v="0"/>
    <n v="14.797277300976599"/>
    <s v="Qty / 1,000"/>
    <m/>
    <s v="Private-Lighting"/>
    <x v="0"/>
    <n v="3"/>
    <n v="1"/>
    <s v="Lighting"/>
    <n v="0.91633259480590001"/>
    <n v="1.30467645558681"/>
    <n v="2065.4713976459698"/>
    <n v="0.62982734022870801"/>
    <n v="0.71"/>
    <n v="1466.48469232864"/>
    <n v="0.447177411562383"/>
    <n v="3379"/>
    <n v="1.0900000000000001"/>
    <n v="1.36"/>
    <n v="2.1999999999999999E-2"/>
    <n v="0.57999999999999996"/>
    <n v="20.7161882213673"/>
    <d v="1900-01-13T19:08:05"/>
    <n v="43374"/>
    <n v="0.798462652419762"/>
    <n v="41.688413530469099"/>
    <n v="0"/>
    <n v="21699.980650024238"/>
  </r>
  <r>
    <s v="STND-62150"/>
    <s v="Fremont School District 79"/>
    <s v="Fremont SD79 Elementary School - 28909 N Fremont Center - Mundelein"/>
    <x v="18"/>
    <s v="HVAC"/>
    <x v="12"/>
    <n v="0"/>
    <n v="38283.012000000002"/>
    <n v="24.728756000000001"/>
    <x v="3"/>
    <x v="1"/>
    <n v="20"/>
    <s v="ΔkWpeak / CF"/>
    <n v="1"/>
    <s v="Public-Non-Lighting"/>
    <x v="2"/>
    <n v="3"/>
    <n v="1"/>
    <s v="Non-Lighting"/>
    <n v="1.01534080484258"/>
    <n v="0.52563350510805795"/>
    <n v="38870.304215878001"/>
    <n v="12.9982626932419"/>
    <n v="0.7"/>
    <n v="27209.212951114601"/>
    <n v="9.0987838852693397"/>
    <n v="2979"/>
    <n v="1.17333333333333"/>
    <n v="1.323"/>
    <n v="2.1333333333333301E-2"/>
    <n v="0.72"/>
    <n v="23.497818059751602"/>
    <d v="1900-01-15T18:49:11"/>
    <n v="43470"/>
    <n v="12.9982626932419"/>
    <n v="0"/>
    <n v="0"/>
    <n v="544184.25902229198"/>
  </r>
  <r>
    <s v="STND-62151"/>
    <s v="Hiawatha Community Unit School District #426"/>
    <s v="Hiawatha Community Unit School District #426 - 410 S 1st St - Kirkland"/>
    <x v="0"/>
    <s v="Indoor Lighting"/>
    <x v="12"/>
    <n v="0"/>
    <n v="1143.221"/>
    <n v="0.31173099999999998"/>
    <x v="0"/>
    <x v="1"/>
    <n v="15"/>
    <s v="Qty / 1,000"/>
    <m/>
    <s v="Public-Lighting"/>
    <x v="0"/>
    <n v="3"/>
    <n v="1"/>
    <s v="Lighting"/>
    <n v="0.99829244462109001"/>
    <n v="0.987374621353864"/>
    <n v="1141.26888683217"/>
    <n v="0.30779527808926099"/>
    <n v="0.71"/>
    <n v="810.300909650839"/>
    <n v="0.218534647443376"/>
    <n v="2979"/>
    <n v="1.17333333333333"/>
    <n v="1.323"/>
    <n v="2.1333333333333301E-2"/>
    <n v="0.72"/>
    <n v="23.497818059751602"/>
    <d v="1900-01-15T18:49:11"/>
    <n v="43419"/>
    <n v="0.32312429462633502"/>
    <n v="20.750343396948502"/>
    <n v="0"/>
    <n v="12154.513644762585"/>
  </r>
  <r>
    <s v="STND-62151"/>
    <s v="Hiawatha Community Unit School District #426"/>
    <s v="Hiawatha Community Unit School District #426 - 410 S 1st St - Kirkland"/>
    <x v="0"/>
    <s v="Indoor Lighting"/>
    <x v="12"/>
    <n v="0"/>
    <n v="613.43600000000004"/>
    <n v="0.16727"/>
    <x v="0"/>
    <x v="1"/>
    <n v="15"/>
    <s v="Qty / 1,000"/>
    <m/>
    <s v="Public-Lighting"/>
    <x v="0"/>
    <n v="3"/>
    <n v="1"/>
    <s v="Lighting"/>
    <n v="0.99829244462109001"/>
    <n v="0.987374621353864"/>
    <n v="612.38852405858302"/>
    <n v="0.16515815291386099"/>
    <n v="0.71"/>
    <n v="434.79585208159398"/>
    <n v="0.11726228856884099"/>
    <n v="2979"/>
    <n v="1.17333333333333"/>
    <n v="1.323"/>
    <n v="2.1333333333333301E-2"/>
    <n v="0.72"/>
    <n v="23.497818059751602"/>
    <d v="1900-01-15T18:49:11"/>
    <n v="43419"/>
    <n v="0.17338346446823399"/>
    <n v="11.134336801065199"/>
    <n v="0"/>
    <n v="6521.93778122391"/>
  </r>
  <r>
    <s v="STND-62151"/>
    <s v="Hiawatha Community Unit School District #426"/>
    <s v="Hiawatha Community Unit School District #426 - 410 S 1st St - Kirkland"/>
    <x v="0"/>
    <s v="Indoor Lighting"/>
    <x v="12"/>
    <n v="0"/>
    <n v="-278.834"/>
    <n v="-7.6032000000000002E-2"/>
    <x v="0"/>
    <x v="1"/>
    <n v="15"/>
    <s v="Qty / 1,000"/>
    <m/>
    <s v="Public-Lighting"/>
    <x v="0"/>
    <n v="3"/>
    <n v="1"/>
    <s v="Lighting"/>
    <n v="0.99829244462109001"/>
    <n v="0.987374621353864"/>
    <n v="-278.35787550347698"/>
    <n v="-7.5072067210776999E-2"/>
    <n v="0.71"/>
    <n v="-197.634091607469"/>
    <n v="-5.3301167719651703E-2"/>
    <n v="2979"/>
    <n v="1.17333333333333"/>
    <n v="1.323"/>
    <n v="2.1333333333333301E-2"/>
    <n v="0.72"/>
    <n v="23.497818059751602"/>
    <d v="1900-01-15T18:49:11"/>
    <n v="43419"/>
    <n v="-7.8810854130739294E-2"/>
    <n v="-5.0610522818814001"/>
    <n v="0"/>
    <n v="-2964.5113741120349"/>
  </r>
  <r>
    <s v="STND-62152"/>
    <s v="Fox Home Center, Inc"/>
    <s v="Fox Home Center - 11150 S Cicero - Alsip"/>
    <x v="1"/>
    <s v="Outdoor &amp; Garage Lighting"/>
    <x v="1"/>
    <n v="0"/>
    <n v="68764.574999999997"/>
    <n v="0"/>
    <x v="0"/>
    <x v="0"/>
    <n v="10.1978380583316"/>
    <s v="Qty / 1,000"/>
    <m/>
    <s v="Private-Lighting"/>
    <x v="0"/>
    <n v="2"/>
    <n v="1"/>
    <s v="Lighting"/>
    <n v="0.97902139861649395"/>
    <n v="0.93591656730105399"/>
    <n v="67321.990391768806"/>
    <n v="0"/>
    <n v="0.71"/>
    <n v="47798.6131781558"/>
    <n v="0"/>
    <n v="4903"/>
    <n v="1"/>
    <n v="1"/>
    <n v="0"/>
    <n v="0"/>
    <n v="14.276973281664301"/>
    <d v="1900-01-09T04:44:53"/>
    <n v="43462"/>
    <n v="0"/>
    <n v="0"/>
    <n v="0"/>
    <n v="487442.51660366758"/>
  </r>
  <r>
    <s v="STND-62152"/>
    <s v="Fox Home Center, Inc"/>
    <s v="Fox Home Center - 11150 S Cicero - Alsip"/>
    <x v="1"/>
    <s v="Outdoor &amp; Garage Lighting"/>
    <x v="1"/>
    <n v="0"/>
    <n v="35301.599999999999"/>
    <n v="0"/>
    <x v="0"/>
    <x v="0"/>
    <n v="10.1978380583316"/>
    <s v="Qty / 1,000"/>
    <m/>
    <s v="Private-Lighting"/>
    <x v="0"/>
    <n v="2"/>
    <n v="1"/>
    <s v="Lighting"/>
    <n v="0.97902139861649395"/>
    <n v="0.93591656730105399"/>
    <n v="34561.0218054"/>
    <n v="0"/>
    <n v="0.71"/>
    <n v="24538.325481833999"/>
    <n v="0"/>
    <n v="4903"/>
    <n v="1"/>
    <n v="1"/>
    <n v="0"/>
    <n v="0"/>
    <n v="14.276973281664301"/>
    <d v="1900-01-09T04:44:53"/>
    <n v="43462"/>
    <n v="0"/>
    <n v="0"/>
    <n v="0"/>
    <n v="250237.86948637484"/>
  </r>
  <r>
    <s v="STND-62152"/>
    <s v="Fox Home Center, Inc"/>
    <s v="Fox Home Center - 11150 S Cicero - Alsip"/>
    <x v="1"/>
    <s v="Outdoor &amp; Garage Lighting"/>
    <x v="1"/>
    <n v="0"/>
    <n v="51187.32"/>
    <n v="0"/>
    <x v="0"/>
    <x v="0"/>
    <n v="10.1978380583316"/>
    <s v="Qty / 1,000"/>
    <m/>
    <s v="Private-Lighting"/>
    <x v="0"/>
    <n v="2"/>
    <n v="1"/>
    <s v="Lighting"/>
    <n v="0.97902139861649395"/>
    <n v="0.93591656730105399"/>
    <n v="50113.481617830003"/>
    <n v="0"/>
    <n v="0.71"/>
    <n v="35580.571948659301"/>
    <n v="0"/>
    <n v="4903"/>
    <n v="1"/>
    <n v="1"/>
    <n v="0"/>
    <n v="0"/>
    <n v="14.276973281664301"/>
    <d v="1900-01-09T04:44:53"/>
    <n v="43462"/>
    <n v="0"/>
    <n v="0"/>
    <n v="0"/>
    <n v="362844.91075524356"/>
  </r>
  <r>
    <s v="STND-62152"/>
    <s v="Fox Home Center, Inc"/>
    <s v="Fox Home Center - 11150 S Cicero - Alsip"/>
    <x v="1"/>
    <s v="Outdoor &amp; Garage Lighting"/>
    <x v="1"/>
    <n v="0"/>
    <n v="19366.849999999999"/>
    <n v="0"/>
    <x v="0"/>
    <x v="0"/>
    <n v="10.1978380583316"/>
    <s v="Qty / 1,000"/>
    <m/>
    <s v="Private-Lighting"/>
    <x v="0"/>
    <n v="2"/>
    <n v="1"/>
    <s v="Lighting"/>
    <n v="0.97902139861649395"/>
    <n v="0.93591656730105399"/>
    <n v="18960.560573795799"/>
    <n v="0"/>
    <n v="0.71"/>
    <n v="13461.998007394999"/>
    <n v="0"/>
    <n v="4903"/>
    <n v="1"/>
    <n v="1"/>
    <n v="0"/>
    <n v="0"/>
    <n v="14.276973281664301"/>
    <d v="1900-01-09T04:44:53"/>
    <n v="43462"/>
    <n v="0"/>
    <n v="0"/>
    <n v="0"/>
    <n v="137283.27562099689"/>
  </r>
  <r>
    <s v="STND-62152"/>
    <s v="Fox Home Center, Inc"/>
    <s v="Fox Home Center - 11150 S Cicero - Alsip"/>
    <x v="1"/>
    <s v="Outdoor &amp; Garage Lighting"/>
    <x v="1"/>
    <n v="0"/>
    <n v="17650.8"/>
    <n v="0"/>
    <x v="0"/>
    <x v="0"/>
    <n v="10.1978380583316"/>
    <s v="Qty / 1,000"/>
    <m/>
    <s v="Private-Lighting"/>
    <x v="0"/>
    <n v="2"/>
    <n v="1"/>
    <s v="Lighting"/>
    <n v="0.97902139861649395"/>
    <n v="0.93591656730105399"/>
    <n v="17280.5109027"/>
    <n v="0"/>
    <n v="0.71"/>
    <n v="12269.162740917"/>
    <n v="0"/>
    <n v="4903"/>
    <n v="1"/>
    <n v="1"/>
    <n v="0"/>
    <n v="0"/>
    <n v="14.276973281664301"/>
    <d v="1900-01-09T04:44:53"/>
    <n v="43462"/>
    <n v="0"/>
    <n v="0"/>
    <n v="0"/>
    <n v="125118.93474318742"/>
  </r>
  <r>
    <s v="STND-62152"/>
    <s v="Fox Home Center, Inc"/>
    <s v="Fox Home Center - 11150 S Cicero - Alsip"/>
    <x v="1"/>
    <s v="Outdoor &amp; Garage Lighting"/>
    <x v="1"/>
    <n v="0"/>
    <n v="18258.772000000001"/>
    <n v="0"/>
    <x v="0"/>
    <x v="0"/>
    <n v="10.1978380583316"/>
    <s v="Qty / 1,000"/>
    <m/>
    <s v="Private-Lighting"/>
    <x v="0"/>
    <n v="2"/>
    <n v="1"/>
    <s v="Lighting"/>
    <n v="0.97902139861649395"/>
    <n v="0.93591656730105399"/>
    <n v="17875.7285004597"/>
    <n v="0"/>
    <n v="0.71"/>
    <n v="12691.767235326401"/>
    <n v="0"/>
    <n v="4903"/>
    <n v="1"/>
    <n v="1"/>
    <n v="0"/>
    <n v="0"/>
    <n v="14.276973281664301"/>
    <d v="1900-01-09T04:44:53"/>
    <n v="43462"/>
    <n v="0"/>
    <n v="0"/>
    <n v="0"/>
    <n v="129428.58693989761"/>
  </r>
  <r>
    <s v="STND-62152"/>
    <s v="Fox Home Center, Inc"/>
    <s v="Fox Home Center - 11150 S Cicero - Alsip"/>
    <x v="1"/>
    <s v="Outdoor &amp; Garage Lighting"/>
    <x v="1"/>
    <n v="0"/>
    <n v="8207.6219999999994"/>
    <n v="0"/>
    <x v="0"/>
    <x v="0"/>
    <n v="10.1978380583316"/>
    <s v="Qty / 1,000"/>
    <m/>
    <s v="Private-Lighting"/>
    <x v="0"/>
    <n v="2"/>
    <n v="1"/>
    <s v="Lighting"/>
    <n v="0.97902139861649395"/>
    <n v="0.93591656730105399"/>
    <n v="8035.4375697554997"/>
    <n v="0"/>
    <n v="0.71"/>
    <n v="5705.1606745264098"/>
    <n v="0"/>
    <n v="4903"/>
    <n v="1"/>
    <n v="1"/>
    <n v="0"/>
    <n v="0"/>
    <n v="14.276973281664301"/>
    <d v="1900-01-09T04:44:53"/>
    <n v="43462"/>
    <n v="0"/>
    <n v="0"/>
    <n v="0"/>
    <n v="58180.304655582207"/>
  </r>
  <r>
    <s v="STND-62154"/>
    <s v="Niemann Foods, Inc"/>
    <s v="NFI-County Market #348 - 210 W 3rd St - Sterling"/>
    <x v="1"/>
    <s v="Outdoor &amp; Garage Lighting"/>
    <x v="1"/>
    <n v="0"/>
    <n v="1838.625"/>
    <n v="0"/>
    <x v="0"/>
    <x v="0"/>
    <n v="10.1978380583316"/>
    <s v="Qty / 1,000"/>
    <m/>
    <s v="Private-Lighting"/>
    <x v="0"/>
    <n v="3"/>
    <n v="1"/>
    <s v="Lighting"/>
    <n v="0.91633259480590001"/>
    <n v="1.30467645558681"/>
    <n v="1684.792017125"/>
    <n v="0"/>
    <n v="0.71"/>
    <n v="1196.2023321587501"/>
    <n v="0"/>
    <n v="4903"/>
    <n v="1"/>
    <n v="1"/>
    <n v="0"/>
    <n v="0"/>
    <n v="14.276973281664301"/>
    <d v="1900-01-09T04:44:53"/>
    <n v="43401"/>
    <n v="0"/>
    <n v="0"/>
    <n v="0"/>
    <n v="12198.677668353519"/>
  </r>
  <r>
    <s v="STND-62154"/>
    <s v="Niemann Foods, Inc"/>
    <s v="NFI-County Market #348 - 210 W 3rd St - Sterling"/>
    <x v="1"/>
    <s v="Outdoor &amp; Garage Lighting"/>
    <x v="1"/>
    <n v="0"/>
    <n v="45892.08"/>
    <n v="0"/>
    <x v="0"/>
    <x v="0"/>
    <n v="10.1978380583316"/>
    <s v="Qty / 1,000"/>
    <m/>
    <s v="Private-Lighting"/>
    <x v="0"/>
    <n v="3"/>
    <n v="1"/>
    <s v="Lighting"/>
    <n v="0.91633259480590001"/>
    <n v="1.30467645558681"/>
    <n v="42052.408747439898"/>
    <n v="0"/>
    <n v="0.71"/>
    <n v="29857.210210682399"/>
    <n v="0"/>
    <n v="4903"/>
    <n v="1"/>
    <n v="1"/>
    <n v="0"/>
    <n v="0"/>
    <n v="14.276973281664301"/>
    <d v="1900-01-09T04:44:53"/>
    <n v="43401"/>
    <n v="0"/>
    <n v="0"/>
    <n v="0"/>
    <n v="304478.99460210383"/>
  </r>
  <r>
    <s v="STND-62154"/>
    <s v="Niemann Foods, Inc"/>
    <s v="NFI-County Market #348 - 210 W 3rd St - Sterling"/>
    <x v="1"/>
    <s v="Outdoor &amp; Garage Lighting"/>
    <x v="1"/>
    <n v="0"/>
    <n v="30153.45"/>
    <n v="0"/>
    <x v="0"/>
    <x v="0"/>
    <n v="10.1978380583316"/>
    <s v="Qty / 1,000"/>
    <m/>
    <s v="Private-Lighting"/>
    <x v="0"/>
    <n v="3"/>
    <n v="1"/>
    <s v="Lighting"/>
    <n v="0.91633259480590001"/>
    <n v="1.30467645558681"/>
    <n v="27630.589080850001"/>
    <n v="0"/>
    <n v="0.71"/>
    <n v="19617.7182474035"/>
    <n v="0"/>
    <n v="4903"/>
    <n v="1"/>
    <n v="1"/>
    <n v="0"/>
    <n v="0"/>
    <n v="14.276973281664301"/>
    <d v="1900-01-09T04:44:53"/>
    <n v="43401"/>
    <n v="0"/>
    <n v="0"/>
    <n v="0"/>
    <n v="200058.3137609977"/>
  </r>
  <r>
    <s v="STND-62154"/>
    <s v="Niemann Foods, Inc"/>
    <s v="NFI-County Market #348 - 210 W 3rd St - Sterling"/>
    <x v="1"/>
    <s v="Outdoor &amp; Garage Lighting"/>
    <x v="1"/>
    <n v="0"/>
    <n v="1495.415"/>
    <n v="0"/>
    <x v="0"/>
    <x v="0"/>
    <n v="10.1978380583316"/>
    <s v="Qty / 1,000"/>
    <m/>
    <s v="Private-Lighting"/>
    <x v="0"/>
    <n v="3"/>
    <n v="1"/>
    <s v="Lighting"/>
    <n v="0.91633259480590001"/>
    <n v="1.30467645558681"/>
    <n v="1370.29750726166"/>
    <n v="0"/>
    <n v="0.71"/>
    <n v="972.91123015578205"/>
    <n v="0"/>
    <n v="4903"/>
    <n v="1"/>
    <n v="1"/>
    <n v="0"/>
    <n v="0"/>
    <n v="14.276973281664301"/>
    <d v="1900-01-09T04:44:53"/>
    <n v="43401"/>
    <n v="0"/>
    <n v="0"/>
    <n v="0"/>
    <n v="9921.5911702608482"/>
  </r>
  <r>
    <s v="STND-62154"/>
    <s v="Niemann Foods, Inc"/>
    <s v="NFI-County Market #348 - 210 W 3rd St - Sterling"/>
    <x v="1"/>
    <s v="Outdoor &amp; Garage Lighting"/>
    <x v="1"/>
    <n v="0"/>
    <n v="11963.32"/>
    <n v="0"/>
    <x v="0"/>
    <x v="0"/>
    <n v="10.1978380583316"/>
    <s v="Qty / 1,000"/>
    <m/>
    <s v="Private-Lighting"/>
    <x v="0"/>
    <n v="3"/>
    <n v="1"/>
    <s v="Lighting"/>
    <n v="0.91633259480590001"/>
    <n v="1.30467645558681"/>
    <n v="10962.3800580933"/>
    <n v="0"/>
    <n v="0.71"/>
    <n v="7783.28984124625"/>
    <n v="0"/>
    <n v="4903"/>
    <n v="1"/>
    <n v="1"/>
    <n v="0"/>
    <n v="0"/>
    <n v="14.276973281664301"/>
    <d v="1900-01-09T04:44:53"/>
    <n v="43401"/>
    <n v="0"/>
    <n v="0"/>
    <n v="0"/>
    <n v="79372.729362086728"/>
  </r>
  <r>
    <s v="STND-62159"/>
    <s v="Benson Building Corporation"/>
    <s v="Benson Building Corporation - 660 W Randolph St - Chicago"/>
    <x v="0"/>
    <s v="Indoor Lighting"/>
    <x v="6"/>
    <n v="0"/>
    <n v="202.52699999999999"/>
    <n v="4.5539999999999997E-2"/>
    <x v="0"/>
    <x v="0"/>
    <n v="15"/>
    <s v="Qty / 1,000"/>
    <m/>
    <s v="Private-Lighting"/>
    <x v="0"/>
    <n v="3"/>
    <n v="1"/>
    <s v="Lighting"/>
    <n v="0.91633259480590001"/>
    <n v="1.30467645558681"/>
    <n v="185.58209142825399"/>
    <n v="5.9414965787423203E-2"/>
    <n v="0.71"/>
    <n v="131.76328491406099"/>
    <n v="4.2184625709070403E-2"/>
    <n v="2885"/>
    <n v="1.165"/>
    <n v="1.3779999999999999"/>
    <n v="2.5499999999999998E-2"/>
    <n v="0.55000000000000004"/>
    <n v="24.263431542460999"/>
    <d v="1900-01-16T07:56:40"/>
    <n v="43378"/>
    <n v="7.8394202120890794E-2"/>
    <n v="4.0620972801892599"/>
    <n v="0"/>
    <n v="1976.4492737109149"/>
  </r>
  <r>
    <s v="STND-62159"/>
    <s v="Benson Building Corporation"/>
    <s v="Benson Building Corporation - 660 W Randolph St - Chicago"/>
    <x v="0"/>
    <s v="Indoor Lighting"/>
    <x v="6"/>
    <n v="0"/>
    <n v="506.31799999999998"/>
    <n v="0.11385000000000001"/>
    <x v="0"/>
    <x v="0"/>
    <n v="15"/>
    <s v="Qty / 1,000"/>
    <m/>
    <s v="Private-Lighting"/>
    <x v="0"/>
    <n v="3"/>
    <n v="1"/>
    <s v="Lighting"/>
    <n v="0.91633259480590001"/>
    <n v="1.30467645558681"/>
    <n v="463.95568673693401"/>
    <n v="0.148537414468558"/>
    <n v="0.71"/>
    <n v="329.40853758322299"/>
    <n v="0.105461564272676"/>
    <n v="2885"/>
    <n v="1.165"/>
    <n v="1.3779999999999999"/>
    <n v="2.5499999999999998E-2"/>
    <n v="0.55000000000000004"/>
    <n v="24.263431542460999"/>
    <d v="1900-01-16T07:56:40"/>
    <n v="43378"/>
    <n v="0.195985505302227"/>
    <n v="10.155253229005799"/>
    <n v="0"/>
    <n v="4941.1280637483451"/>
  </r>
  <r>
    <s v="STND-62159"/>
    <s v="Benson Building Corporation"/>
    <s v="Benson Building Corporation - 660 W Randolph St - Chicago"/>
    <x v="0"/>
    <s v="Indoor Lighting"/>
    <x v="6"/>
    <n v="0"/>
    <n v="6075.81"/>
    <n v="1.3662000000000001"/>
    <x v="0"/>
    <x v="0"/>
    <n v="15"/>
    <s v="Qty / 1,000"/>
    <m/>
    <s v="Private-Lighting"/>
    <x v="0"/>
    <n v="3"/>
    <n v="1"/>
    <s v="Lighting"/>
    <n v="0.91633259480590001"/>
    <n v="1.30467645558681"/>
    <n v="5567.4627428476297"/>
    <n v="1.7824489736227001"/>
    <n v="0.71"/>
    <n v="3952.8985474218198"/>
    <n v="1.26553877127211"/>
    <n v="2885"/>
    <n v="1.165"/>
    <n v="1.3779999999999999"/>
    <n v="2.5499999999999998E-2"/>
    <n v="0.55000000000000004"/>
    <n v="24.263431542460999"/>
    <d v="1900-01-16T07:56:40"/>
    <n v="43378"/>
    <n v="2.3518260636267301"/>
    <n v="121.862918405678"/>
    <n v="0"/>
    <n v="59293.478211327296"/>
  </r>
  <r>
    <s v="STND-62159"/>
    <s v="Benson Building Corporation"/>
    <s v="Benson Building Corporation - 660 W Randolph St - Chicago"/>
    <x v="0"/>
    <s v="Indoor Lighting"/>
    <x v="6"/>
    <n v="0"/>
    <n v="5620.1239999999998"/>
    <n v="1.2637350000000001"/>
    <x v="0"/>
    <x v="0"/>
    <n v="15"/>
    <s v="Qty / 1,000"/>
    <m/>
    <s v="Private-Lighting"/>
    <x v="0"/>
    <n v="3"/>
    <n v="1"/>
    <s v="Lighting"/>
    <n v="0.91633259480590001"/>
    <n v="1.30467645558681"/>
    <n v="5149.9028080509097"/>
    <n v="1.6487653006009899"/>
    <n v="0.71"/>
    <n v="3656.4309937161502"/>
    <n v="1.1706233634267"/>
    <n v="2885"/>
    <n v="1.165"/>
    <n v="1.3779999999999999"/>
    <n v="2.5499999999999998E-2"/>
    <n v="0.55000000000000004"/>
    <n v="24.263431542460999"/>
    <d v="1900-01-16T07:56:40"/>
    <n v="43378"/>
    <n v="2.1754391088547198"/>
    <n v="112.723194510986"/>
    <n v="0"/>
    <n v="54846.46490574225"/>
  </r>
  <r>
    <s v="STND-62159"/>
    <s v="Benson Building Corporation"/>
    <s v="Benson Building Corporation - 660 W Randolph St - Chicago"/>
    <x v="0"/>
    <s v="Indoor Lighting"/>
    <x v="6"/>
    <n v="0"/>
    <n v="1761.9849999999999"/>
    <n v="0.39619799999999999"/>
    <x v="0"/>
    <x v="0"/>
    <n v="15"/>
    <s v="Qty / 1,000"/>
    <m/>
    <s v="Private-Lighting"/>
    <x v="0"/>
    <n v="3"/>
    <n v="1"/>
    <s v="Lighting"/>
    <n v="0.91633259480590001"/>
    <n v="1.30467645558681"/>
    <n v="1614.56428705907"/>
    <n v="0.51691020235058105"/>
    <n v="0.71"/>
    <n v="1146.34064381194"/>
    <n v="0.36700624366891299"/>
    <n v="2885"/>
    <n v="1.165"/>
    <n v="1.3779999999999999"/>
    <n v="2.5499999999999998E-2"/>
    <n v="0.55000000000000004"/>
    <n v="24.263431542460999"/>
    <d v="1900-01-16T07:56:40"/>
    <n v="43378"/>
    <n v="0.68202955845174995"/>
    <n v="35.340248343353103"/>
    <n v="0"/>
    <n v="17195.109657179099"/>
  </r>
  <r>
    <s v="STND-62159"/>
    <s v="Benson Building Corporation"/>
    <s v="Benson Building Corporation - 660 W Randolph St - Chicago"/>
    <x v="0"/>
    <s v="Indoor Lighting"/>
    <x v="6"/>
    <n v="0"/>
    <n v="1620.2159999999999"/>
    <n v="0.36431999999999998"/>
    <x v="0"/>
    <x v="0"/>
    <n v="15"/>
    <s v="Qty / 1,000"/>
    <m/>
    <s v="Private-Lighting"/>
    <x v="0"/>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378"/>
    <n v="0.62715361696712701"/>
    <n v="32.4967782415141"/>
    <n v="0"/>
    <n v="15811.59418968735"/>
  </r>
  <r>
    <s v="STND-62159"/>
    <s v="Benson Building Corporation"/>
    <s v="Benson Building Corporation - 660 W Randolph St - Chicago"/>
    <x v="7"/>
    <s v="Indoor Lighting"/>
    <x v="6"/>
    <n v="0"/>
    <n v="15.391999999999999"/>
    <n v="1.0488000000000001E-2"/>
    <x v="0"/>
    <x v="0"/>
    <n v="8"/>
    <s v="Qty / 1,000"/>
    <m/>
    <s v="Private-Lighting"/>
    <x v="0"/>
    <n v="3"/>
    <n v="1"/>
    <s v="Lighting"/>
    <n v="0.91633259480590001"/>
    <n v="1.30467645558681"/>
    <n v="14.104191299252401"/>
    <n v="1.36834466661944E-2"/>
    <n v="0.71"/>
    <n v="10.013975822469201"/>
    <n v="9.7152471329980394E-3"/>
    <n v="2885"/>
    <n v="1.165"/>
    <n v="1.3779999999999999"/>
    <n v="2.5499999999999998E-2"/>
    <n v="0.55000000000000004"/>
    <n v="24.263431542460999"/>
    <d v="1900-01-16T07:56:40"/>
    <n v="43378"/>
    <n v="2.4824830671615401E-2"/>
    <n v="0.30871835032698403"/>
    <n v="0"/>
    <n v="80.111806579753605"/>
  </r>
  <r>
    <s v="STND-62159"/>
    <s v="Benson Building Corporation"/>
    <s v="Benson Building Corporation - 660 W Randolph St - Chicago"/>
    <x v="7"/>
    <s v="Indoor Lighting"/>
    <x v="6"/>
    <n v="0"/>
    <n v="32.404000000000003"/>
    <n v="2.2079999999999999E-2"/>
    <x v="0"/>
    <x v="0"/>
    <n v="8"/>
    <s v="Qty / 1,000"/>
    <m/>
    <s v="Private-Lighting"/>
    <x v="0"/>
    <n v="3"/>
    <n v="1"/>
    <s v="Lighting"/>
    <n v="0.91633259480590001"/>
    <n v="1.30467645558681"/>
    <n v="29.692841402090401"/>
    <n v="2.88072561393567E-2"/>
    <n v="0.71"/>
    <n v="21.081917395484201"/>
    <n v="2.0453151858943201E-2"/>
    <n v="2885"/>
    <n v="1.165"/>
    <n v="1.3779999999999999"/>
    <n v="2.5499999999999998E-2"/>
    <n v="0.55000000000000004"/>
    <n v="24.263431542460999"/>
    <d v="1900-01-16T07:56:40"/>
    <n v="43378"/>
    <n v="5.2262801413927203E-2"/>
    <n v="0.64992914656935996"/>
    <n v="0"/>
    <n v="168.65533916387361"/>
  </r>
  <r>
    <s v="STND-62159"/>
    <s v="Benson Building Corporation"/>
    <s v="Benson Building Corporation - 660 W Randolph St - Chicago"/>
    <x v="62"/>
    <s v="Indoor Lighting"/>
    <x v="6"/>
    <n v="0"/>
    <n v="124.892"/>
    <n v="2.8083E-2"/>
    <x v="0"/>
    <x v="0"/>
    <n v="15"/>
    <s v="Qty / 1,000"/>
    <m/>
    <s v="Private-Lighting"/>
    <x v="0"/>
    <n v="3"/>
    <n v="1"/>
    <s v="Lighting"/>
    <n v="0.91633259480590001"/>
    <n v="1.30467645558681"/>
    <n v="114.44261043049799"/>
    <n v="3.6639228902244303E-2"/>
    <n v="0.71"/>
    <n v="81.254253405653898"/>
    <n v="2.6013852520593399E-2"/>
    <n v="2885"/>
    <n v="1.165"/>
    <n v="1.3779999999999999"/>
    <n v="2.5499999999999998E-2"/>
    <n v="0.55000000000000004"/>
    <n v="24.263431542460999"/>
    <d v="1900-01-16T07:56:40"/>
    <n v="43378"/>
    <n v="4.8343091307882703E-2"/>
    <n v="2.5049670094229302"/>
    <n v="0"/>
    <n v="1218.8138010848086"/>
  </r>
  <r>
    <s v="STND-62161"/>
    <s v="Lake Zurich Community Unit School District 95"/>
    <s v="Lake Zurich Community School District 95 - 66 Church St - Lake Zurich"/>
    <x v="0"/>
    <s v="Indoor Lighting"/>
    <x v="12"/>
    <n v="0"/>
    <n v="7479.7330000000002"/>
    <n v="2.039558"/>
    <x v="0"/>
    <x v="1"/>
    <n v="15"/>
    <s v="Qty / 1,000"/>
    <m/>
    <s v="Public-Lighting"/>
    <x v="0"/>
    <n v="3"/>
    <n v="1"/>
    <s v="Lighting"/>
    <n v="0.99829244462109001"/>
    <n v="0.987374621353864"/>
    <n v="7466.9609416830399"/>
    <n v="2.0138078079792399"/>
    <n v="0.71"/>
    <n v="5301.5422685949598"/>
    <n v="1.4298035436652601"/>
    <n v="2979"/>
    <n v="1.17333333333333"/>
    <n v="1.323"/>
    <n v="2.1333333333333301E-2"/>
    <n v="0.72"/>
    <n v="23.497818059751602"/>
    <d v="1900-01-15T18:49:11"/>
    <n v="43401"/>
    <n v="2.1141007474376901"/>
    <n v="135.76292621241899"/>
    <n v="0"/>
    <n v="79523.134028924396"/>
  </r>
  <r>
    <s v="STND-62162"/>
    <s v="UniFirst Corporation"/>
    <s v="Unifirst Corporation - 2045 N 17th Ave - Melrose Park"/>
    <x v="0"/>
    <s v="Indoor Lighting"/>
    <x v="8"/>
    <n v="0"/>
    <n v="23117.22"/>
    <n v="3.6585359999999998"/>
    <x v="0"/>
    <x v="0"/>
    <n v="9.5383441434566993"/>
    <s v="Qty / 1,000"/>
    <m/>
    <s v="Private-Lighting"/>
    <x v="0"/>
    <n v="3"/>
    <n v="1"/>
    <s v="Lighting"/>
    <n v="0.91633259480590001"/>
    <n v="1.30467645558681"/>
    <n v="21183.062187298801"/>
    <n v="4.7732057811167303"/>
    <n v="0.71"/>
    <n v="15039.9741529822"/>
    <n v="3.3889761045928801"/>
    <n v="5242"/>
    <n v="1"/>
    <n v="1.22"/>
    <n v="1.0999999999999999E-2"/>
    <n v="0.68"/>
    <n v="13.3536818008394"/>
    <d v="1900-01-08T12:55:13"/>
    <n v="43407"/>
    <n v="5.7536231691378203"/>
    <n v="233.01368406028701"/>
    <n v="0"/>
    <n v="143456.4493798379"/>
  </r>
  <r>
    <s v="STND-62164"/>
    <s v="Kishwaukee Water Reclamation District"/>
    <s v="Kishwaukee Water Reclamation District - 303 Hollister Ave - DeKalb"/>
    <x v="77"/>
    <s v="Laboratory"/>
    <x v="4"/>
    <n v="2014.98"/>
    <n v="14197.2"/>
    <n v="3.66744"/>
    <x v="8"/>
    <x v="1"/>
    <n v="15"/>
    <s v="ΔkWpeak"/>
    <m/>
    <s v="Public-Non-Lighting"/>
    <x v="2"/>
    <n v="3"/>
    <n v="1"/>
    <s v="Non-Lighting"/>
    <n v="1.01534080484258"/>
    <n v="0.52563350510805795"/>
    <n v="14414.996474510999"/>
    <n v="1.9277293419735"/>
    <n v="0.7"/>
    <n v="10090.4975321577"/>
    <n v="1.3494105393814499"/>
    <n v="7616"/>
    <n v="1.1100000000000001"/>
    <n v="1.29"/>
    <n v="2.1999999999999999E-2"/>
    <n v="0.76"/>
    <n v="9.1911764705882408"/>
    <d v="1900-01-05T13:33:47"/>
    <n v="43428"/>
    <n v="1.9277293419735"/>
    <n v="0"/>
    <n v="0"/>
    <n v="151357.46298236551"/>
  </r>
  <r>
    <s v="STND-62165"/>
    <s v="Klein Tools, Inc."/>
    <s v="Klein Tools Inc - 450 Bond St - Lincolnshire"/>
    <x v="1"/>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434"/>
    <n v="0"/>
    <n v="0"/>
    <n v="0"/>
    <n v="138902.27638365139"/>
  </r>
  <r>
    <s v="STND-62165"/>
    <s v="Klein Tools, Inc."/>
    <s v="Klein Tools Inc - 450 Bond St - Lincolnshire"/>
    <x v="1"/>
    <s v="Outdoor &amp; Garage Lighting"/>
    <x v="1"/>
    <n v="0"/>
    <n v="8237.0400000000009"/>
    <n v="0"/>
    <x v="0"/>
    <x v="0"/>
    <n v="10.1978380583316"/>
    <s v="Qty / 1,000"/>
    <m/>
    <s v="Private-Lighting"/>
    <x v="0"/>
    <n v="3"/>
    <n v="1"/>
    <s v="Lighting"/>
    <n v="0.91633259480590001"/>
    <n v="1.30467645558681"/>
    <n v="7547.8682367199899"/>
    <n v="0"/>
    <n v="0.71"/>
    <n v="5358.9864480711904"/>
    <n v="0"/>
    <n v="4903"/>
    <n v="1"/>
    <n v="1"/>
    <n v="0"/>
    <n v="0"/>
    <n v="14.276973281664301"/>
    <d v="1900-01-09T04:44:53"/>
    <n v="43434"/>
    <n v="0"/>
    <n v="0"/>
    <n v="0"/>
    <n v="54650.075954223663"/>
  </r>
  <r>
    <s v="STND-62165"/>
    <s v="Klein Tools, Inc."/>
    <s v="Klein Tools Inc - 450 Bond St - Lincolnshire"/>
    <x v="1"/>
    <s v="Outdoor &amp; Garage Lighting"/>
    <x v="1"/>
    <n v="0"/>
    <n v="1000.212"/>
    <n v="0"/>
    <x v="0"/>
    <x v="0"/>
    <n v="10.1978380583316"/>
    <s v="Qty / 1,000"/>
    <m/>
    <s v="Private-Lighting"/>
    <x v="0"/>
    <n v="3"/>
    <n v="1"/>
    <s v="Lighting"/>
    <n v="0.91633259480590001"/>
    <n v="1.30467645558681"/>
    <n v="916.526857315999"/>
    <n v="0"/>
    <n v="0.71"/>
    <n v="650.73406869435905"/>
    <n v="0"/>
    <n v="4903"/>
    <n v="1"/>
    <n v="1"/>
    <n v="0"/>
    <n v="0"/>
    <n v="14.276973281664301"/>
    <d v="1900-01-09T04:44:53"/>
    <n v="43434"/>
    <n v="0"/>
    <n v="0"/>
    <n v="0"/>
    <n v="6636.0806515843042"/>
  </r>
  <r>
    <s v="STND-62168"/>
    <s v="Congregation Kins of West Rogers Park"/>
    <s v="Congregation Kins - 2800 W North Shore Ave - Chicago"/>
    <x v="0"/>
    <s v="Indoor Lighting"/>
    <x v="2"/>
    <n v="0"/>
    <n v="3307.433"/>
    <n v="0.70834200000000003"/>
    <x v="0"/>
    <x v="0"/>
    <n v="14.797277300976599"/>
    <s v="Qty / 1,000"/>
    <m/>
    <s v="Private-Lighting"/>
    <x v="0"/>
    <n v="3"/>
    <n v="1"/>
    <s v="Lighting"/>
    <n v="0.91633259480590001"/>
    <n v="1.30467645558681"/>
    <n v="3030.7086630366598"/>
    <n v="0.92415712990327004"/>
    <n v="0.71"/>
    <n v="2151.8031507560299"/>
    <n v="0.65615156223132098"/>
    <n v="3379"/>
    <n v="1.0900000000000001"/>
    <n v="1.36"/>
    <n v="2.1999999999999999E-2"/>
    <n v="0.57999999999999996"/>
    <n v="20.7161882213673"/>
    <d v="1900-01-13T19:08:05"/>
    <n v="43428"/>
    <n v="1.1715987955163201"/>
    <n v="61.170266593400498"/>
    <n v="0"/>
    <n v="31840.82791885213"/>
  </r>
  <r>
    <s v="STND-62168"/>
    <s v="Congregation Kins of West Rogers Park"/>
    <s v="Congregation Kins - 2800 W North Shore Ave - Chicago"/>
    <x v="62"/>
    <s v="Indoor Lighting"/>
    <x v="2"/>
    <n v="0"/>
    <n v="58163.673000000003"/>
    <n v="12.45673"/>
    <x v="0"/>
    <x v="0"/>
    <n v="14.797277300976599"/>
    <s v="Qty / 1,000"/>
    <m/>
    <s v="Private-Lighting"/>
    <x v="0"/>
    <n v="3"/>
    <n v="1"/>
    <s v="Lighting"/>
    <n v="0.91633259480590001"/>
    <n v="1.30467645558681"/>
    <n v="53297.2694035319"/>
    <n v="16.252002344601799"/>
    <n v="0.71"/>
    <n v="37841.0612765076"/>
    <n v="11.538921664667299"/>
    <n v="3379"/>
    <n v="1.0900000000000001"/>
    <n v="1.36"/>
    <n v="2.1999999999999999E-2"/>
    <n v="0.57999999999999996"/>
    <n v="20.7161882213673"/>
    <d v="1900-01-13T19:08:05"/>
    <n v="43428"/>
    <n v="20.603451248227501"/>
    <n v="1075.7247035575199"/>
    <n v="0"/>
    <n v="559944.67707173049"/>
  </r>
  <r>
    <s v="STND-62168"/>
    <s v="Congregation Kins of West Rogers Park"/>
    <s v="Congregation Kins - 2800 W North Shore Ave - Chicago"/>
    <x v="78"/>
    <s v="Indoor Lighting"/>
    <x v="2"/>
    <n v="0"/>
    <n v="515.63499999999999"/>
    <n v="0.110432"/>
    <x v="0"/>
    <x v="0"/>
    <n v="12"/>
    <s v="Qty / 1,000"/>
    <m/>
    <s v="Private-Lighting"/>
    <x v="0"/>
    <n v="3"/>
    <n v="1"/>
    <s v="Lighting"/>
    <n v="0.91633259480590001"/>
    <n v="1.30467645558681"/>
    <n v="472.49315752273998"/>
    <n v="0.144078030343362"/>
    <n v="0.71"/>
    <n v="335.47014184114602"/>
    <n v="0.102295401543787"/>
    <n v="3379"/>
    <n v="1.0900000000000001"/>
    <n v="1.36"/>
    <n v="2.1999999999999999E-2"/>
    <n v="0.57999999999999996"/>
    <n v="20.7161882213673"/>
    <d v="1900-01-13T19:08:05"/>
    <n v="43428"/>
    <n v="0.18265470378215301"/>
    <n v="9.5365591426608098"/>
    <n v="0"/>
    <n v="4025.6417020937524"/>
  </r>
  <r>
    <s v="STND-62168"/>
    <s v="Congregation Kins of West Rogers Park"/>
    <s v="Congregation Kins - 2800 W North Shore Ave - Chicago"/>
    <x v="78"/>
    <s v="Indoor Lighting"/>
    <x v="2"/>
    <n v="0"/>
    <n v="2917.0230000000001"/>
    <n v="0.62473000000000001"/>
    <x v="0"/>
    <x v="0"/>
    <n v="12"/>
    <s v="Qty / 1,000"/>
    <m/>
    <s v="Private-Lighting"/>
    <x v="0"/>
    <n v="3"/>
    <n v="1"/>
    <s v="Lighting"/>
    <n v="0.91633259480590001"/>
    <n v="1.30467645558681"/>
    <n v="2672.9632546984899"/>
    <n v="0.81507052209874598"/>
    <n v="0.71"/>
    <n v="1897.8039108359301"/>
    <n v="0.57870007069010898"/>
    <n v="3379"/>
    <n v="1.0900000000000001"/>
    <n v="1.36"/>
    <n v="2.1999999999999999E-2"/>
    <n v="0.57999999999999996"/>
    <n v="20.7161882213673"/>
    <d v="1900-01-13T19:08:05"/>
    <n v="43428"/>
    <n v="1.03330441442539"/>
    <n v="53.949717067309003"/>
    <n v="0"/>
    <n v="22773.646930031162"/>
  </r>
  <r>
    <s v="STND-62169"/>
    <s v="Chicago Public Schools"/>
    <s v="Gallistel Public School - 10347 S Ewing Ave - Chicago"/>
    <x v="0"/>
    <s v="Indoor Lighting"/>
    <x v="12"/>
    <n v="0"/>
    <n v="22899.275000000001"/>
    <n v="6.2441279999999999"/>
    <x v="0"/>
    <x v="1"/>
    <n v="15"/>
    <s v="Qty / 1,000"/>
    <m/>
    <s v="Public-Lighting"/>
    <x v="0"/>
    <n v="3"/>
    <n v="1"/>
    <s v="Lighting"/>
    <n v="0.99829244462109001"/>
    <n v="0.987374621353864"/>
    <n v="22860.173219800599"/>
    <n v="6.1652935196850596"/>
    <n v="0.71"/>
    <n v="16230.722986058399"/>
    <n v="4.3773583989763898"/>
    <n v="2979"/>
    <n v="1.17333333333333"/>
    <n v="1.323"/>
    <n v="2.1333333333333301E-2"/>
    <n v="0.72"/>
    <n v="23.497818059751602"/>
    <d v="1900-01-15T18:49:11"/>
    <n v="43370"/>
    <n v="6.4723413954869597"/>
    <n v="415.639513087284"/>
    <n v="0"/>
    <n v="243460.844790876"/>
  </r>
  <r>
    <s v="STND-62171"/>
    <s v="Bottling Group LLC"/>
    <s v="Bottling Group LLC - 1500 Touhy Ave - Elk Grove Village"/>
    <x v="0"/>
    <s v="Indoor Lighting"/>
    <x v="8"/>
    <n v="0"/>
    <n v="6856.5360000000001"/>
    <n v="1.0851170000000001"/>
    <x v="0"/>
    <x v="0"/>
    <n v="9.5383441434566993"/>
    <s v="Qty / 1,000"/>
    <m/>
    <s v="Private-Lighting"/>
    <x v="0"/>
    <n v="3"/>
    <n v="1"/>
    <s v="Lighting"/>
    <n v="0.91633259480590001"/>
    <n v="1.30467645558681"/>
    <n v="6282.86742426006"/>
    <n v="1.41572660145699"/>
    <n v="0.71"/>
    <n v="4460.83587122465"/>
    <n v="1.00516588703446"/>
    <n v="5242"/>
    <n v="1"/>
    <n v="1.22"/>
    <n v="1.0999999999999999E-2"/>
    <n v="0.68"/>
    <n v="13.3536818008394"/>
    <d v="1900-01-08T12:55:13"/>
    <n v="43419"/>
    <n v="1.70651711843899"/>
    <n v="69.111541666860703"/>
    <n v="0"/>
    <n v="42548.987707217202"/>
  </r>
  <r>
    <s v="STND-62171"/>
    <s v="Bottling Group LLC"/>
    <s v="Bottling Group LLC - 1500 Touhy Ave - Elk Grove Village"/>
    <x v="0"/>
    <s v="Indoor Lighting"/>
    <x v="8"/>
    <n v="0"/>
    <n v="6159.35"/>
    <n v="0.97477999999999998"/>
    <x v="0"/>
    <x v="0"/>
    <n v="9.5383441434566993"/>
    <s v="Qty / 1,000"/>
    <m/>
    <s v="Private-Lighting"/>
    <x v="0"/>
    <n v="3"/>
    <n v="1"/>
    <s v="Lighting"/>
    <n v="0.91633259480590001"/>
    <n v="1.30467645558681"/>
    <n v="5644.0131678177204"/>
    <n v="1.2717725153769099"/>
    <n v="0.71"/>
    <n v="4007.2493491505802"/>
    <n v="0.90295848591760397"/>
    <n v="5242"/>
    <n v="1"/>
    <n v="1.22"/>
    <n v="1.0999999999999999E-2"/>
    <n v="0.68"/>
    <n v="13.3536818008394"/>
    <d v="1900-01-08T12:55:13"/>
    <n v="43419"/>
    <n v="1.5329948353145"/>
    <n v="62.084144845994899"/>
    <n v="0"/>
    <n v="38222.523360841107"/>
  </r>
  <r>
    <s v="STND-62171"/>
    <s v="Bottling Group LLC"/>
    <s v="Bottling Group LLC - 1500 Touhy Ave - Elk Grove Village"/>
    <x v="0"/>
    <s v="Indoor Lighting"/>
    <x v="8"/>
    <n v="0"/>
    <n v="19458.304"/>
    <n v="3.079475"/>
    <x v="0"/>
    <x v="0"/>
    <n v="9.5383441434566993"/>
    <s v="Qty / 1,000"/>
    <m/>
    <s v="Private-Lighting"/>
    <x v="0"/>
    <n v="3"/>
    <n v="1"/>
    <s v="Lighting"/>
    <n v="0.91633259480590001"/>
    <n v="1.30467645558681"/>
    <n v="17830.278194842002"/>
    <n v="4.0177185280681798"/>
    <n v="0.71"/>
    <n v="12659.497518337799"/>
    <n v="2.8525801549284102"/>
    <n v="5242"/>
    <n v="1"/>
    <n v="1.22"/>
    <n v="1.0999999999999999E-2"/>
    <n v="0.68"/>
    <n v="13.3536818008394"/>
    <d v="1900-01-08T12:55:13"/>
    <n v="43419"/>
    <n v="4.8429586886067701"/>
    <n v="196.13306014326201"/>
    <n v="0"/>
    <n v="120750.64401314197"/>
  </r>
  <r>
    <s v="STND-62171"/>
    <s v="Bottling Group LLC"/>
    <s v="Bottling Group LLC - 1500 Touhy Ave - Elk Grove Village"/>
    <x v="0"/>
    <s v="Indoor Lighting"/>
    <x v="8"/>
    <n v="0"/>
    <n v="5860.5559999999996"/>
    <n v="0.92749300000000001"/>
    <x v="0"/>
    <x v="0"/>
    <n v="9.5383441434566993"/>
    <s v="Qty / 1,000"/>
    <m/>
    <s v="Private-Lighting"/>
    <x v="0"/>
    <n v="3"/>
    <n v="1"/>
    <s v="Lighting"/>
    <n v="0.91633259480590001"/>
    <n v="1.30467645558681"/>
    <n v="5370.2184864852798"/>
    <n v="1.2100782798215699"/>
    <n v="0.71"/>
    <n v="3812.8551254045501"/>
    <n v="0.85915557867331704"/>
    <n v="5242"/>
    <n v="1"/>
    <n v="1.22"/>
    <n v="1.0999999999999999E-2"/>
    <n v="0.68"/>
    <n v="13.3536818008394"/>
    <d v="1900-01-08T12:55:13"/>
    <n v="43419"/>
    <n v="1.4586285918774999"/>
    <n v="59.072403351338103"/>
    <n v="0"/>
    <n v="36368.324355251352"/>
  </r>
  <r>
    <s v="STND-62171"/>
    <s v="Bottling Group LLC"/>
    <s v="Bottling Group LLC - 1500 Touhy Ave - Elk Grove Village"/>
    <x v="0"/>
    <s v="Indoor Lighting"/>
    <x v="8"/>
    <n v="0"/>
    <n v="-5.242"/>
    <n v="-8.3000000000000001E-4"/>
    <x v="0"/>
    <x v="0"/>
    <n v="9.5383441434566993"/>
    <s v="Qty / 1,000"/>
    <m/>
    <s v="Private-Lighting"/>
    <x v="0"/>
    <n v="3"/>
    <n v="1"/>
    <s v="Lighting"/>
    <n v="0.91633259480590001"/>
    <n v="1.30467645558681"/>
    <n v="-4.8034154619725298"/>
    <n v="-1.0828814581370499E-3"/>
    <n v="0.71"/>
    <n v="-3.4104249780004898"/>
    <n v="-7.6884583527730499E-4"/>
    <n v="5242"/>
    <n v="1"/>
    <n v="1.22"/>
    <n v="1.0999999999999999E-2"/>
    <n v="0.68"/>
    <n v="13.3536818008394"/>
    <d v="1900-01-08T12:55:13"/>
    <n v="43419"/>
    <n v="-1.3053055184872799E-3"/>
    <n v="-5.2837570081697802E-2"/>
    <n v="0"/>
    <n v="-32.529807115609415"/>
  </r>
  <r>
    <s v="STND-62171"/>
    <s v="Bottling Group LLC"/>
    <s v="Bottling Group LLC - 1500 Touhy Ave - Elk Grove Village"/>
    <x v="0"/>
    <s v="Indoor Lighting"/>
    <x v="8"/>
    <n v="0"/>
    <n v="2474.2240000000002"/>
    <n v="0.391571"/>
    <x v="0"/>
    <x v="0"/>
    <n v="9.5383441434566993"/>
    <s v="Qty / 1,000"/>
    <m/>
    <s v="Private-Lighting"/>
    <x v="0"/>
    <n v="3"/>
    <n v="1"/>
    <s v="Lighting"/>
    <n v="0.91633259480590001"/>
    <n v="1.30467645558681"/>
    <n v="2267.2120980510299"/>
    <n v="0.51087346439058101"/>
    <n v="0.71"/>
    <n v="1609.72058961623"/>
    <n v="0.36272015971731297"/>
    <n v="5242"/>
    <n v="1"/>
    <n v="1.22"/>
    <n v="1.0999999999999999E-2"/>
    <n v="0.68"/>
    <n v="13.3536818008394"/>
    <d v="1900-01-08T12:55:13"/>
    <n v="43419"/>
    <n v="0.61580697250552197"/>
    <n v="24.9393330785614"/>
    <n v="0"/>
    <n v="15354.068958567632"/>
  </r>
  <r>
    <s v="STND-62171"/>
    <s v="Bottling Group LLC"/>
    <s v="Bottling Group LLC - 1500 Touhy Ave - Elk Grove Village"/>
    <x v="0"/>
    <s v="Indoor Lighting"/>
    <x v="8"/>
    <n v="0"/>
    <n v="461.29599999999999"/>
    <n v="7.3005E-2"/>
    <x v="0"/>
    <x v="0"/>
    <n v="9.5383441434566993"/>
    <s v="Qty / 1,000"/>
    <m/>
    <s v="Private-Lighting"/>
    <x v="0"/>
    <n v="3"/>
    <n v="1"/>
    <s v="Lighting"/>
    <n v="0.91633259480590001"/>
    <n v="1.30467645558681"/>
    <n v="422.70056065358199"/>
    <n v="9.5247904640114803E-2"/>
    <n v="0.71"/>
    <n v="300.11739806404302"/>
    <n v="6.7626012294481494E-2"/>
    <n v="5242"/>
    <n v="1"/>
    <n v="1.22"/>
    <n v="1.0999999999999999E-2"/>
    <n v="0.68"/>
    <n v="13.3536818008394"/>
    <d v="1900-01-08T12:55:13"/>
    <n v="43419"/>
    <n v="0.11481184262308899"/>
    <n v="4.64970616718941"/>
    <n v="0"/>
    <n v="2862.6230261736277"/>
  </r>
  <r>
    <s v="STND-62171"/>
    <s v="Bottling Group LLC"/>
    <s v="Bottling Group LLC - 1500 Touhy Ave - Elk Grove Village"/>
    <x v="62"/>
    <s v="Indoor Lighting"/>
    <x v="8"/>
    <n v="0"/>
    <n v="681.46"/>
    <n v="0.107848"/>
    <x v="0"/>
    <x v="0"/>
    <n v="9.5383441434566993"/>
    <s v="Qty / 1,000"/>
    <m/>
    <s v="Private-Lighting"/>
    <x v="0"/>
    <n v="3"/>
    <n v="1"/>
    <s v="Lighting"/>
    <n v="0.91633259480590001"/>
    <n v="1.30467645558681"/>
    <n v="624.44401005642897"/>
    <n v="0.14070674638212599"/>
    <n v="0.71"/>
    <n v="443.35524714006402"/>
    <n v="9.9901789931309395E-2"/>
    <n v="5242"/>
    <n v="1"/>
    <n v="1.22"/>
    <n v="1.0999999999999999E-2"/>
    <n v="0.68"/>
    <n v="13.3536818008394"/>
    <d v="1900-01-08T12:55:13"/>
    <n v="43419"/>
    <n v="0.169607939226285"/>
    <n v="6.8688841106207104"/>
    <n v="0"/>
    <n v="4228.8749250292276"/>
  </r>
  <r>
    <s v="STND-62171"/>
    <s v="Bottling Group LLC"/>
    <s v="Bottling Group LLC - 1500 Touhy Ave - Elk Grove Village"/>
    <x v="62"/>
    <s v="Indoor Lighting"/>
    <x v="8"/>
    <n v="0"/>
    <n v="10206.174000000001"/>
    <n v="1.6152310000000001"/>
    <x v="0"/>
    <x v="0"/>
    <n v="9.5383441434566993"/>
    <s v="Qty / 1,000"/>
    <m/>
    <s v="Private-Lighting"/>
    <x v="0"/>
    <n v="3"/>
    <n v="1"/>
    <s v="Lighting"/>
    <n v="0.91633259480590001"/>
    <n v="1.30467645558681"/>
    <n v="9352.2499044605102"/>
    <n v="2.1073538560339302"/>
    <n v="0.71"/>
    <n v="6640.0974321669601"/>
    <n v="1.49622123778409"/>
    <n v="5242"/>
    <n v="1"/>
    <n v="1.22"/>
    <n v="1.0999999999999999E-2"/>
    <n v="0.68"/>
    <n v="13.3536818008394"/>
    <d v="1900-01-08T12:55:13"/>
    <n v="43419"/>
    <n v="2.54020474449606"/>
    <n v="102.874748949066"/>
    <n v="0"/>
    <n v="63335.53445409159"/>
  </r>
  <r>
    <s v="STND-62171"/>
    <s v="Bottling Group LLC"/>
    <s v="Bottling Group LLC - 1500 Touhy Ave - Elk Grove Village"/>
    <x v="62"/>
    <s v="Indoor Lighting"/>
    <x v="8"/>
    <n v="0"/>
    <n v="356.45600000000002"/>
    <n v="5.6412999999999998E-2"/>
    <x v="0"/>
    <x v="0"/>
    <n v="9.5383441434566993"/>
    <s v="Qty / 1,000"/>
    <m/>
    <s v="Private-Lighting"/>
    <x v="0"/>
    <n v="3"/>
    <n v="1"/>
    <s v="Lighting"/>
    <n v="0.91633259480590001"/>
    <n v="1.30467645558681"/>
    <n v="326.63225141413199"/>
    <n v="7.3600712889018496E-2"/>
    <n v="0.71"/>
    <n v="231.908898504034"/>
    <n v="5.22565061512031E-2"/>
    <n v="5242"/>
    <n v="1"/>
    <n v="1.22"/>
    <n v="1.0999999999999999E-2"/>
    <n v="0.68"/>
    <n v="13.3536818008394"/>
    <d v="1900-01-08T12:55:13"/>
    <n v="43419"/>
    <n v="8.8718313511353106E-2"/>
    <n v="3.5929547655554499"/>
    <n v="0"/>
    <n v="2212.026883861447"/>
  </r>
  <r>
    <s v="STND-62171"/>
    <s v="Bottling Group LLC"/>
    <s v="Bottling Group LLC - 1500 Touhy Ave - Elk Grove Village"/>
    <x v="62"/>
    <s v="Indoor Lighting"/>
    <x v="8"/>
    <n v="0"/>
    <n v="12297.732"/>
    <n v="1.946242"/>
    <x v="0"/>
    <x v="0"/>
    <n v="9.5383441434566993"/>
    <s v="Qty / 1,000"/>
    <m/>
    <s v="Private-Lighting"/>
    <x v="0"/>
    <n v="3"/>
    <n v="1"/>
    <s v="Lighting"/>
    <n v="0.91633259480590001"/>
    <n v="1.30467645558681"/>
    <n v="11268.812673787501"/>
    <n v="2.53921611427418"/>
    <n v="0.71"/>
    <n v="8000.8569983891603"/>
    <n v="1.8028434411346701"/>
    <n v="5242"/>
    <n v="1"/>
    <n v="1.22"/>
    <n v="1.0999999999999999E-2"/>
    <n v="0.68"/>
    <n v="13.3536818008394"/>
    <d v="1900-01-08T12:55:13"/>
    <n v="43419"/>
    <n v="3.0607715938695499"/>
    <n v="123.956939411663"/>
    <n v="0"/>
    <n v="76314.927493219788"/>
  </r>
  <r>
    <s v="STND-62171"/>
    <s v="Bottling Group LLC"/>
    <s v="Bottling Group LLC - 1500 Touhy Ave - Elk Grove Village"/>
    <x v="62"/>
    <s v="Indoor Lighting"/>
    <x v="8"/>
    <n v="0"/>
    <n v="5724.2640000000001"/>
    <n v="0.90592300000000003"/>
    <x v="0"/>
    <x v="0"/>
    <n v="9.5383441434566993"/>
    <s v="Qty / 1,000"/>
    <m/>
    <s v="Private-Lighting"/>
    <x v="0"/>
    <n v="3"/>
    <n v="1"/>
    <s v="Lighting"/>
    <n v="0.91633259480590001"/>
    <n v="1.30467645558681"/>
    <n v="5245.3296844739998"/>
    <n v="1.1819364086745701"/>
    <n v="0.71"/>
    <n v="3724.18407597654"/>
    <n v="0.839174850158942"/>
    <n v="5242"/>
    <n v="1"/>
    <n v="1.22"/>
    <n v="1.0999999999999999E-2"/>
    <n v="0.68"/>
    <n v="13.3536818008394"/>
    <d v="1900-01-08T12:55:13"/>
    <n v="43419"/>
    <n v="1.4247063749693401"/>
    <n v="57.698626529214003"/>
    <n v="0"/>
    <n v="35522.549370245528"/>
  </r>
  <r>
    <s v="STND-62171"/>
    <s v="Bottling Group LLC"/>
    <s v="Bottling Group LLC - 1500 Touhy Ave - Elk Grove Village"/>
    <x v="7"/>
    <s v="Indoor Lighting"/>
    <x v="8"/>
    <n v="0"/>
    <n v="3542.7530000000002"/>
    <n v="1.8208260000000001"/>
    <x v="0"/>
    <x v="0"/>
    <n v="8"/>
    <s v="Qty / 1,000"/>
    <m/>
    <s v="Private-Lighting"/>
    <x v="0"/>
    <n v="3"/>
    <n v="1"/>
    <s v="Lighting"/>
    <n v="0.91633259480590001"/>
    <n v="1.30467645558681"/>
    <n v="3246.3400492463902"/>
    <n v="2.3755888119202999"/>
    <n v="0.71"/>
    <n v="2304.9014349649301"/>
    <n v="1.68666805646341"/>
    <n v="5242"/>
    <n v="1"/>
    <n v="1.22"/>
    <n v="1.0999999999999999E-2"/>
    <n v="0.68"/>
    <n v="13.3536818008394"/>
    <d v="1900-01-08T12:55:13"/>
    <n v="43419"/>
    <n v="3.67396970603202"/>
    <n v="35.709740541710197"/>
    <n v="0"/>
    <n v="18439.211479719441"/>
  </r>
  <r>
    <s v="STND-62171"/>
    <s v="Bottling Group LLC"/>
    <s v="Bottling Group LLC - 1500 Touhy Ave - Elk Grove Village"/>
    <x v="7"/>
    <s v="Indoor Lighting"/>
    <x v="8"/>
    <n v="0"/>
    <n v="5920.5240000000003"/>
    <n v="3.0428999999999999"/>
    <x v="0"/>
    <x v="0"/>
    <n v="8"/>
    <s v="Qty / 1,000"/>
    <m/>
    <s v="Private-Lighting"/>
    <x v="0"/>
    <n v="3"/>
    <n v="1"/>
    <s v="Lighting"/>
    <n v="0.91633259480590001"/>
    <n v="1.30467645558681"/>
    <n v="5425.1691195306103"/>
    <n v="3.9699999867050901"/>
    <n v="0.71"/>
    <n v="3851.8700748667302"/>
    <n v="2.8186999905606198"/>
    <n v="5242"/>
    <n v="1"/>
    <n v="1.22"/>
    <n v="1.0999999999999999E-2"/>
    <n v="0.68"/>
    <n v="13.3536818008394"/>
    <d v="1900-01-08T12:55:13"/>
    <n v="43419"/>
    <n v="6.1398082070910798"/>
    <n v="59.676860314836702"/>
    <n v="0"/>
    <n v="30814.960598933842"/>
  </r>
  <r>
    <s v="STND-62171"/>
    <s v="Bottling Group LLC"/>
    <s v="Bottling Group LLC - 1500 Touhy Ave - Elk Grove Village"/>
    <x v="7"/>
    <s v="Indoor Lighting"/>
    <x v="8"/>
    <n v="0"/>
    <n v="41.517000000000003"/>
    <n v="2.1337999999999999E-2"/>
    <x v="0"/>
    <x v="0"/>
    <n v="8"/>
    <s v="Qty / 1,000"/>
    <m/>
    <s v="Private-Lighting"/>
    <x v="0"/>
    <n v="3"/>
    <n v="1"/>
    <s v="Lighting"/>
    <n v="0.91633259480590001"/>
    <n v="1.30467645558681"/>
    <n v="38.043380338556503"/>
    <n v="2.7839186209311299E-2"/>
    <n v="0.71"/>
    <n v="27.010800040375099"/>
    <n v="1.9765822208610999E-2"/>
    <n v="5242"/>
    <n v="1"/>
    <n v="1.22"/>
    <n v="1.0999999999999999E-2"/>
    <n v="0.68"/>
    <n v="13.3536818008394"/>
    <d v="1900-01-08T12:55:13"/>
    <n v="43419"/>
    <n v="4.3054726584149799E-2"/>
    <n v="0.41847718372412201"/>
    <n v="0"/>
    <n v="216.08640032300079"/>
  </r>
  <r>
    <s v="STND-62171"/>
    <s v="Bottling Group LLC"/>
    <s v="Bottling Group LLC - 1500 Touhy Ave - Elk Grove Village"/>
    <x v="7"/>
    <s v="Indoor Lighting"/>
    <x v="8"/>
    <n v="0"/>
    <n v="553.55499999999995"/>
    <n v="0.28450399999999998"/>
    <x v="0"/>
    <x v="0"/>
    <n v="8"/>
    <s v="Qty / 1,000"/>
    <m/>
    <s v="Private-Lighting"/>
    <x v="0"/>
    <n v="3"/>
    <n v="1"/>
    <s v="Lighting"/>
    <n v="0.91633259480590001"/>
    <n v="1.30467645558681"/>
    <n v="507.24048951778002"/>
    <n v="0.371185670320269"/>
    <n v="0.71"/>
    <n v="360.14074755762402"/>
    <n v="0.263541825927391"/>
    <n v="5242"/>
    <n v="1"/>
    <n v="1.22"/>
    <n v="1.0999999999999999E-2"/>
    <n v="0.68"/>
    <n v="13.3536818008394"/>
    <d v="1900-01-08T12:55:13"/>
    <n v="43419"/>
    <n v="0.57405764045819496"/>
    <n v="5.5796453846955796"/>
    <n v="0"/>
    <n v="2881.1259804609922"/>
  </r>
  <r>
    <s v="STND-62171"/>
    <s v="Bottling Group LLC"/>
    <s v="Bottling Group LLC - 1500 Touhy Ave - Elk Grove Village"/>
    <x v="7"/>
    <s v="Indoor Lighting"/>
    <x v="8"/>
    <n v="0"/>
    <n v="207.583"/>
    <n v="0.10668900000000001"/>
    <x v="0"/>
    <x v="0"/>
    <n v="8"/>
    <s v="Qty / 1,000"/>
    <m/>
    <s v="Private-Lighting"/>
    <x v="0"/>
    <n v="3"/>
    <n v="1"/>
    <s v="Lighting"/>
    <n v="0.91633259480590001"/>
    <n v="1.30467645558681"/>
    <n v="190.21506902759299"/>
    <n v="0.13919462637010099"/>
    <n v="0.71"/>
    <n v="135.05269900959101"/>
    <n v="9.8828184722771606E-2"/>
    <n v="5242"/>
    <n v="1"/>
    <n v="1.22"/>
    <n v="1.0999999999999999E-2"/>
    <n v="0.68"/>
    <n v="13.3536818008394"/>
    <d v="1900-01-08T12:55:13"/>
    <n v="43419"/>
    <n v="0.215271615171823"/>
    <n v="2.0923657593035201"/>
    <n v="0"/>
    <n v="1080.4215920767281"/>
  </r>
  <r>
    <s v="STND-62171"/>
    <s v="Bottling Group LLC"/>
    <s v="Bottling Group LLC - 1500 Touhy Ave - Elk Grove Village"/>
    <x v="7"/>
    <s v="Indoor Lighting"/>
    <x v="8"/>
    <n v="0"/>
    <n v="2283.415"/>
    <n v="1.1735789999999999"/>
    <x v="0"/>
    <x v="0"/>
    <n v="8"/>
    <s v="Qty / 1,000"/>
    <m/>
    <s v="Private-Lighting"/>
    <x v="0"/>
    <n v="3"/>
    <n v="1"/>
    <s v="Lighting"/>
    <n v="0.91633259480590001"/>
    <n v="1.30467645558681"/>
    <n v="2092.3675919687098"/>
    <n v="1.5311408900711101"/>
    <n v="0.71"/>
    <n v="1485.5809902977901"/>
    <n v="1.0871100319504901"/>
    <n v="5242"/>
    <n v="1"/>
    <n v="1.22"/>
    <n v="1.0999999999999999E-2"/>
    <n v="0.68"/>
    <n v="13.3536818008394"/>
    <d v="1900-01-08T12:55:13"/>
    <n v="43419"/>
    <n v="2.36798776689005"/>
    <n v="23.016043511655798"/>
    <n v="0"/>
    <n v="11884.647922382321"/>
  </r>
  <r>
    <s v="STND-62171"/>
    <s v="Bottling Group LLC"/>
    <s v="Bottling Group LLC - 1500 Touhy Ave - Elk Grove Village"/>
    <x v="7"/>
    <s v="Indoor Lighting"/>
    <x v="8"/>
    <n v="0"/>
    <n v="55.356000000000002"/>
    <n v="2.845E-2"/>
    <x v="0"/>
    <x v="0"/>
    <n v="8"/>
    <s v="Qty / 1,000"/>
    <m/>
    <s v="Private-Lighting"/>
    <x v="0"/>
    <n v="3"/>
    <n v="1"/>
    <s v="Lighting"/>
    <n v="0.91633259480590001"/>
    <n v="1.30467645558681"/>
    <n v="50.724507118075401"/>
    <n v="3.7118045161444603E-2"/>
    <n v="0.71"/>
    <n v="36.014400053833498"/>
    <n v="2.6353812064625701E-2"/>
    <n v="5242"/>
    <n v="1"/>
    <n v="1.22"/>
    <n v="1.0999999999999999E-2"/>
    <n v="0.68"/>
    <n v="13.3536818008394"/>
    <d v="1900-01-08T12:55:13"/>
    <n v="43419"/>
    <n v="5.74049569462491E-2"/>
    <n v="0.55796957829882898"/>
    <n v="0"/>
    <n v="288.11520043066798"/>
  </r>
  <r>
    <s v="STND-62171"/>
    <s v="Bottling Group LLC"/>
    <s v="Bottling Group LLC - 1500 Touhy Ave - Elk Grove Village"/>
    <x v="7"/>
    <s v="Indoor Lighting"/>
    <x v="8"/>
    <n v="0"/>
    <n v="5253.7420000000002"/>
    <n v="2.700202"/>
    <x v="0"/>
    <x v="0"/>
    <n v="8"/>
    <s v="Qty / 1,000"/>
    <m/>
    <s v="Private-Lighting"/>
    <x v="0"/>
    <n v="3"/>
    <n v="1"/>
    <s v="Lighting"/>
    <n v="0.91633259480590001"/>
    <n v="1.30467645558681"/>
    <n v="4814.1750393007396"/>
    <n v="3.5228899747284101"/>
    <n v="0.71"/>
    <n v="3418.0642779035202"/>
    <n v="2.5012518820571699"/>
    <n v="5242"/>
    <n v="1"/>
    <n v="1.22"/>
    <n v="1.0999999999999999E-2"/>
    <n v="0.68"/>
    <n v="13.3536818008394"/>
    <d v="1900-01-08T12:55:13"/>
    <n v="43419"/>
    <n v="5.4483296856300703"/>
    <n v="52.955925432308099"/>
    <n v="0"/>
    <n v="27344.514223228161"/>
  </r>
  <r>
    <s v="STND-62171"/>
    <s v="Bottling Group LLC"/>
    <s v="Bottling Group LLC - 1500 Touhy Ave - Elk Grove Village"/>
    <x v="7"/>
    <s v="Indoor Lighting"/>
    <x v="8"/>
    <n v="0"/>
    <n v="186.196"/>
    <n v="9.5697000000000004E-2"/>
    <x v="0"/>
    <x v="0"/>
    <n v="8"/>
    <s v="Qty / 1,000"/>
    <m/>
    <s v="Private-Lighting"/>
    <x v="0"/>
    <n v="3"/>
    <n v="1"/>
    <s v="Lighting"/>
    <n v="0.91633259480590001"/>
    <n v="1.30467645558681"/>
    <n v="170.61746382247901"/>
    <n v="0.124853622770291"/>
    <n v="0.71"/>
    <n v="121.13839931395999"/>
    <n v="8.8646072166906301E-2"/>
    <n v="5242"/>
    <n v="1"/>
    <n v="1.22"/>
    <n v="1.0999999999999999E-2"/>
    <n v="0.68"/>
    <n v="13.3536818008394"/>
    <d v="1900-01-08T12:55:13"/>
    <n v="43419"/>
    <n v="0.19309251897663299"/>
    <n v="1.87679210204727"/>
    <n v="0"/>
    <n v="969.10719451167995"/>
  </r>
  <r>
    <s v="STND-62171"/>
    <s v="Bottling Group LLC"/>
    <s v="Bottling Group LLC - 1500 Touhy Ave - Elk Grove Village"/>
    <x v="1"/>
    <s v="Outdoor &amp; Garage Lighting"/>
    <x v="1"/>
    <n v="0"/>
    <n v="2088.6779999999999"/>
    <n v="0"/>
    <x v="0"/>
    <x v="0"/>
    <n v="10.1978380583316"/>
    <s v="Qty / 1,000"/>
    <m/>
    <s v="Private-Lighting"/>
    <x v="0"/>
    <n v="3"/>
    <n v="1"/>
    <s v="Lighting"/>
    <n v="0.91633259480590001"/>
    <n v="1.30467645558681"/>
    <n v="1913.9237314540001"/>
    <n v="0"/>
    <n v="0.71"/>
    <n v="1358.8858493323401"/>
    <n v="0"/>
    <n v="4903"/>
    <n v="1"/>
    <n v="1"/>
    <n v="0"/>
    <n v="0"/>
    <n v="14.276973281664301"/>
    <d v="1900-01-09T04:44:53"/>
    <n v="43419"/>
    <n v="0"/>
    <n v="0"/>
    <n v="0"/>
    <n v="13857.697831249598"/>
  </r>
  <r>
    <s v="STND-62171"/>
    <s v="Bottling Group LLC"/>
    <s v="Bottling Group LLC - 1500 Touhy Ave - Elk Grove Village"/>
    <x v="1"/>
    <s v="Outdoor &amp; Garage Lighting"/>
    <x v="1"/>
    <n v="0"/>
    <n v="5486.4570000000003"/>
    <n v="0"/>
    <x v="0"/>
    <x v="0"/>
    <n v="10.1978380583316"/>
    <s v="Qty / 1,000"/>
    <m/>
    <s v="Private-Lighting"/>
    <x v="0"/>
    <n v="3"/>
    <n v="1"/>
    <s v="Lighting"/>
    <n v="0.91633259480590001"/>
    <n v="1.30467645558681"/>
    <n v="5027.4193791009902"/>
    <n v="0"/>
    <n v="0.71"/>
    <n v="3569.4677591617001"/>
    <n v="0"/>
    <n v="4903"/>
    <n v="1"/>
    <n v="1"/>
    <n v="0"/>
    <n v="0"/>
    <n v="14.276973281664301"/>
    <d v="1900-01-09T04:44:53"/>
    <n v="43419"/>
    <n v="0"/>
    <n v="0"/>
    <n v="0"/>
    <n v="36400.854162366799"/>
  </r>
  <r>
    <s v="STND-62171"/>
    <s v="Bottling Group LLC"/>
    <s v="Bottling Group LLC - 1500 Touhy Ave - Elk Grove Village"/>
    <x v="1"/>
    <s v="Outdoor &amp; Garage Lighting"/>
    <x v="1"/>
    <n v="0"/>
    <n v="-1412.0640000000001"/>
    <n v="0"/>
    <x v="0"/>
    <x v="0"/>
    <n v="10.1978380583316"/>
    <s v="Qty / 1,000"/>
    <m/>
    <s v="Private-Lighting"/>
    <x v="0"/>
    <n v="3"/>
    <n v="1"/>
    <s v="Lighting"/>
    <n v="0.91633259480590001"/>
    <n v="1.30467645558681"/>
    <n v="-1293.9202691519999"/>
    <n v="0"/>
    <n v="0.71"/>
    <n v="-918.68339109791896"/>
    <n v="0"/>
    <n v="4903"/>
    <n v="1"/>
    <n v="1"/>
    <n v="0"/>
    <n v="0"/>
    <n v="14.276973281664301"/>
    <d v="1900-01-09T04:44:53"/>
    <n v="43419"/>
    <n v="0"/>
    <n v="0"/>
    <n v="0"/>
    <n v="-9368.5844492954911"/>
  </r>
  <r>
    <s v="STND-62171"/>
    <s v="Bottling Group LLC"/>
    <s v="Bottling Group LLC - 1500 Touhy Ave - Elk Grove Village"/>
    <x v="63"/>
    <s v="Outdoor &amp; Garage Lighting"/>
    <x v="1"/>
    <n v="0"/>
    <n v="254.95599999999999"/>
    <n v="0"/>
    <x v="0"/>
    <x v="0"/>
    <n v="10.1978380583316"/>
    <s v="Qty / 1,000"/>
    <m/>
    <s v="Private-Lighting"/>
    <x v="0"/>
    <n v="3"/>
    <n v="1"/>
    <s v="Lighting"/>
    <n v="0.91633259480590001"/>
    <n v="1.30467645558681"/>
    <n v="233.62449304133301"/>
    <n v="0"/>
    <n v="0.71"/>
    <n v="165.87339005934601"/>
    <n v="0"/>
    <n v="4903"/>
    <n v="1"/>
    <n v="1"/>
    <n v="0"/>
    <n v="0"/>
    <n v="14.276973281664301"/>
    <d v="1900-01-09T04:44:53"/>
    <n v="43419"/>
    <n v="0"/>
    <n v="0"/>
    <n v="0"/>
    <n v="1691.5499700116811"/>
  </r>
  <r>
    <s v="STND-62171"/>
    <s v="Bottling Group LLC"/>
    <s v="Bottling Group LLC - 1500 Touhy Ave - Elk Grove Village"/>
    <x v="38"/>
    <s v="Indoor Lighting"/>
    <x v="8"/>
    <n v="0"/>
    <n v="13816.737999999999"/>
    <n v="1.906714"/>
    <x v="0"/>
    <x v="0"/>
    <n v="8"/>
    <s v="Qty / 1,000"/>
    <m/>
    <s v="Private-Lighting"/>
    <x v="0"/>
    <n v="3"/>
    <n v="1"/>
    <s v="Lighting"/>
    <n v="0.91633259480590001"/>
    <n v="1.30467645558681"/>
    <n v="12660.727383293301"/>
    <n v="2.4876448633377399"/>
    <n v="0.71"/>
    <n v="8989.1164421382291"/>
    <n v="1.7662278529697999"/>
    <n v="5242"/>
    <n v="1"/>
    <n v="1.22"/>
    <n v="1.0999999999999999E-2"/>
    <n v="0.68"/>
    <n v="13.3536818008394"/>
    <d v="1900-01-08T12:55:13"/>
    <n v="43419"/>
    <n v="2.9986075980445301"/>
    <n v="139.268001216226"/>
    <n v="0"/>
    <n v="71912.931537105833"/>
  </r>
  <r>
    <s v="STND-62173"/>
    <s v="Kankakee Area YMCA"/>
    <s v="Kankakee Area YMCA - 1075 Kennedy Dr - Kankakee"/>
    <x v="0"/>
    <s v="Indoor Lighting"/>
    <x v="2"/>
    <n v="0"/>
    <n v="36554.866999999998"/>
    <n v="7.8288399999999996"/>
    <x v="0"/>
    <x v="0"/>
    <n v="14.797277300976599"/>
    <s v="Qty / 1,000"/>
    <m/>
    <s v="Private-Lighting"/>
    <x v="0"/>
    <n v="3"/>
    <n v="1"/>
    <s v="Lighting"/>
    <n v="0.91633259480590001"/>
    <n v="1.30467645558681"/>
    <n v="33496.416130894599"/>
    <n v="10.214103222556201"/>
    <n v="0.71"/>
    <n v="23782.455452935101"/>
    <n v="7.2520132880149104"/>
    <n v="3379"/>
    <n v="1.0900000000000001"/>
    <n v="1.36"/>
    <n v="2.1999999999999999E-2"/>
    <n v="0.57999999999999996"/>
    <n v="20.7161882213673"/>
    <d v="1900-01-13T19:08:05"/>
    <n v="43370"/>
    <n v="12.948913821699101"/>
    <n v="676.07445401805501"/>
    <n v="0"/>
    <n v="351915.5882352037"/>
  </r>
  <r>
    <s v="STND-62176"/>
    <s v="Aldi Inc."/>
    <s v="Aldi Inc #12 Valparaiso - 4630 W Cermak - Cicer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98"/>
    <n v="2.5646365253446701"/>
    <n v="0"/>
    <n v="0"/>
    <n v="54027.977281650055"/>
  </r>
  <r>
    <s v="STND-62177"/>
    <s v="Aldi Inc."/>
    <s v="Aldi Inc #59 Valparaiso - 12020 S Pulaski Rd - Alsip"/>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396"/>
    <n v="2.5646365253446701"/>
    <n v="0"/>
    <n v="0"/>
    <n v="54027.977281650055"/>
  </r>
  <r>
    <s v="STND-62179"/>
    <s v="Lyle Beck"/>
    <s v="Lyle Beck - 401 E 4th St - Milledgeville"/>
    <x v="0"/>
    <s v="Indoor Lighting"/>
    <x v="8"/>
    <n v="0"/>
    <n v="21209.132000000001"/>
    <n v="3.3565619999999998"/>
    <x v="0"/>
    <x v="0"/>
    <n v="9.5383441434566993"/>
    <s v="Qty / 1,000"/>
    <m/>
    <s v="Private-Lighting"/>
    <x v="0"/>
    <n v="3"/>
    <n v="1"/>
    <s v="Lighting"/>
    <n v="0.91633259480590001"/>
    <n v="1.30467645558681"/>
    <n v="19434.6189591408"/>
    <n v="4.3792274131173601"/>
    <n v="0.71"/>
    <n v="13798.57946099"/>
    <n v="3.1092514633133299"/>
    <n v="5242"/>
    <n v="1"/>
    <n v="1.22"/>
    <n v="1.0999999999999999E-2"/>
    <n v="0.68"/>
    <n v="13.3536818008394"/>
    <d v="1900-01-08T12:55:13"/>
    <n v="43433"/>
    <n v="5.2787215683671196"/>
    <n v="213.78080855054901"/>
    <n v="0"/>
    <n v="131615.59958975588"/>
  </r>
  <r>
    <s v="STND-62179"/>
    <s v="Lyle Beck"/>
    <s v="Lyle Beck - 401 E 4th St - Milledgeville"/>
    <x v="0"/>
    <s v="Indoor Lighting"/>
    <x v="8"/>
    <n v="0"/>
    <n v="2358.9"/>
    <n v="0.37331999999999999"/>
    <x v="0"/>
    <x v="0"/>
    <n v="9.5383441434566993"/>
    <s v="Qty / 1,000"/>
    <m/>
    <s v="Private-Lighting"/>
    <x v="0"/>
    <n v="3"/>
    <n v="1"/>
    <s v="Lighting"/>
    <n v="0.91633259480590001"/>
    <n v="1.30467645558681"/>
    <n v="2161.5369578876398"/>
    <n v="0.487061814399667"/>
    <n v="0.71"/>
    <n v="1534.6912401002201"/>
    <n v="0.34581388822376302"/>
    <n v="5242"/>
    <n v="1"/>
    <n v="1.22"/>
    <n v="1.0999999999999999E-2"/>
    <n v="0.68"/>
    <n v="13.3536818008394"/>
    <d v="1900-01-08T12:55:13"/>
    <n v="43433"/>
    <n v="0.58710440501406302"/>
    <n v="23.776906536763999"/>
    <n v="0"/>
    <n v="14638.413202024232"/>
  </r>
  <r>
    <s v="STND-62179"/>
    <s v="Lyle Beck"/>
    <s v="Lyle Beck - 401 E 4th St - Milledgeville"/>
    <x v="0"/>
    <s v="Indoor Lighting"/>
    <x v="8"/>
    <n v="0"/>
    <n v="943.56"/>
    <n v="0.14932799999999999"/>
    <x v="0"/>
    <x v="0"/>
    <n v="9.5383441434566993"/>
    <s v="Qty / 1,000"/>
    <m/>
    <s v="Private-Lighting"/>
    <x v="0"/>
    <n v="3"/>
    <n v="1"/>
    <s v="Lighting"/>
    <n v="0.91633259480590001"/>
    <n v="1.30467645558681"/>
    <n v="864.61478315505497"/>
    <n v="0.19482472575986701"/>
    <n v="0.71"/>
    <n v="613.87649604008902"/>
    <n v="0.13832555528950499"/>
    <n v="5242"/>
    <n v="1"/>
    <n v="1.22"/>
    <n v="1.0999999999999999E-2"/>
    <n v="0.68"/>
    <n v="13.3536818008394"/>
    <d v="1900-01-08T12:55:13"/>
    <n v="43433"/>
    <n v="0.23484176200562501"/>
    <n v="9.5107626147055999"/>
    <n v="0"/>
    <n v="5855.3652808097031"/>
  </r>
  <r>
    <s v="STND-62179"/>
    <s v="Lyle Beck"/>
    <s v="Lyle Beck - 401 E 4th St - Milledgeville"/>
    <x v="0"/>
    <s v="Indoor Lighting"/>
    <x v="8"/>
    <n v="0"/>
    <n v="157.26"/>
    <n v="2.4888E-2"/>
    <x v="0"/>
    <x v="0"/>
    <n v="9.5383441434566993"/>
    <s v="Qty / 1,000"/>
    <m/>
    <s v="Private-Lighting"/>
    <x v="0"/>
    <n v="3"/>
    <n v="1"/>
    <s v="Lighting"/>
    <n v="0.91633259480590001"/>
    <n v="1.30467645558681"/>
    <n v="144.102463859176"/>
    <n v="3.2470787626644397E-2"/>
    <n v="0.71"/>
    <n v="102.312749340015"/>
    <n v="2.3054259214917501E-2"/>
    <n v="5242"/>
    <n v="1"/>
    <n v="1.22"/>
    <n v="1.0999999999999999E-2"/>
    <n v="0.68"/>
    <n v="13.3536818008394"/>
    <d v="1900-01-08T12:55:13"/>
    <n v="43433"/>
    <n v="3.9140293667604201E-2"/>
    <n v="1.5851271024509299"/>
    <n v="0"/>
    <n v="975.89421346828533"/>
  </r>
  <r>
    <s v="STND-62181"/>
    <s v="Park Ridge Recreation and Park District"/>
    <s v="Park Ridge Recreation and Park District (Centennial Fitness Center) - 1515 W Touhy Ave - Park Ridge"/>
    <x v="1"/>
    <s v="Outdoor &amp; Garage Lighting"/>
    <x v="1"/>
    <n v="0"/>
    <n v="5001.0600000000004"/>
    <n v="0"/>
    <x v="0"/>
    <x v="1"/>
    <n v="10.1978380583316"/>
    <s v="Qty / 1,000"/>
    <m/>
    <s v="Public-Lighting"/>
    <x v="0"/>
    <n v="3"/>
    <n v="1"/>
    <s v="Lighting"/>
    <n v="0.99829244462109001"/>
    <n v="0.987374621353864"/>
    <n v="4992.5204130967504"/>
    <n v="0"/>
    <n v="0.71"/>
    <n v="3544.6894932986902"/>
    <n v="0"/>
    <n v="4903"/>
    <n v="1"/>
    <n v="1"/>
    <n v="0"/>
    <n v="0"/>
    <n v="14.276973281664301"/>
    <d v="1900-01-09T04:44:53"/>
    <n v="43394"/>
    <n v="0"/>
    <n v="0"/>
    <n v="0"/>
    <n v="36148.169419729536"/>
  </r>
  <r>
    <s v="STND-62181"/>
    <s v="Park Ridge Recreation and Park District"/>
    <s v="Park Ridge Recreation and Park District (Centennial Fitness Center) - 1515 W Touhy Ave - Park Ridge"/>
    <x v="27"/>
    <s v="Outdoor &amp; Garage Lighting"/>
    <x v="1"/>
    <n v="0"/>
    <n v="75.599999999999994"/>
    <n v="0"/>
    <x v="0"/>
    <x v="1"/>
    <n v="8"/>
    <s v="Qty / 1,000"/>
    <m/>
    <s v="Public-Lighting"/>
    <x v="0"/>
    <n v="3"/>
    <n v="1"/>
    <s v="Lighting"/>
    <n v="0.99829244462109001"/>
    <n v="0.987374621353864"/>
    <n v="75.470908813354399"/>
    <n v="0"/>
    <n v="0.71"/>
    <n v="53.584345257481601"/>
    <n v="0"/>
    <n v="4903"/>
    <n v="1"/>
    <n v="1"/>
    <n v="0"/>
    <n v="0"/>
    <n v="14.276973281664301"/>
    <d v="1900-01-09T04:44:53"/>
    <n v="43394"/>
    <n v="0"/>
    <n v="0"/>
    <n v="0"/>
    <n v="428.67476205985281"/>
  </r>
  <r>
    <s v="STND-62184"/>
    <s v="The TJX Companies, Inc."/>
    <s v="TJX Companies Inc - 7420 W 191st St - Tinley Park"/>
    <x v="0"/>
    <s v="Indoor Lighting"/>
    <x v="0"/>
    <n v="0"/>
    <n v="99638.245999999999"/>
    <n v="20.21068"/>
    <x v="0"/>
    <x v="0"/>
    <n v="9.1274187659729797"/>
    <s v="Qty / 1,000"/>
    <m/>
    <s v="Private-Lighting"/>
    <x v="0"/>
    <n v="3"/>
    <n v="1"/>
    <s v="Lighting"/>
    <n v="0.91633259480590001"/>
    <n v="1.30467645558681"/>
    <n v="91301.772499088605"/>
    <n v="26.3683983473992"/>
    <n v="0.71"/>
    <n v="64824.258474352901"/>
    <n v="18.7215628266534"/>
    <n v="5478"/>
    <n v="1.1200000000000001"/>
    <n v="1.31"/>
    <n v="2.1999999999999999E-2"/>
    <n v="0.95"/>
    <n v="12.7783862723622"/>
    <d v="1900-01-08T03:03:29"/>
    <n v="43380"/>
    <n v="21.187945638729701"/>
    <n v="1793.4276740892401"/>
    <n v="0"/>
    <n v="591678.15328909166"/>
  </r>
  <r>
    <s v="STND-62184"/>
    <s v="The TJX Companies, Inc."/>
    <s v="TJX Companies Inc - 7420 W 191st St - Tinley Park"/>
    <x v="0"/>
    <s v="Indoor Lighting"/>
    <x v="0"/>
    <n v="0"/>
    <n v="5264.1390000000001"/>
    <n v="1.0677810000000001"/>
    <x v="0"/>
    <x v="0"/>
    <n v="9.1274187659729797"/>
    <s v="Qty / 1,000"/>
    <m/>
    <s v="Private-Lighting"/>
    <x v="0"/>
    <n v="3"/>
    <n v="1"/>
    <s v="Lighting"/>
    <n v="0.91633259480590001"/>
    <n v="1.30467645558681"/>
    <n v="4823.7021492889298"/>
    <n v="1.3931087304229399"/>
    <n v="0.71"/>
    <n v="3424.8285259951399"/>
    <n v="0.98910719860028495"/>
    <n v="5478"/>
    <n v="1.1200000000000001"/>
    <n v="1.31"/>
    <n v="2.1999999999999999E-2"/>
    <n v="0.95"/>
    <n v="12.7783862723622"/>
    <d v="1900-01-08T03:03:29"/>
    <n v="43380"/>
    <n v="1.1194123988934801"/>
    <n v="94.751292218175493"/>
    <n v="0"/>
    <n v="31259.844158407617"/>
  </r>
  <r>
    <s v="STND-62184"/>
    <s v="The TJX Companies, Inc."/>
    <s v="TJX Companies Inc - 7420 W 191st St - Tinley Park"/>
    <x v="0"/>
    <s v="Indoor Lighting"/>
    <x v="0"/>
    <n v="0"/>
    <n v="85.894999999999996"/>
    <n v="1.7423000000000001E-2"/>
    <x v="0"/>
    <x v="0"/>
    <n v="9.1274187659729797"/>
    <s v="Qty / 1,000"/>
    <m/>
    <s v="Private-Lighting"/>
    <x v="0"/>
    <n v="3"/>
    <n v="1"/>
    <s v="Lighting"/>
    <n v="0.91633259480590001"/>
    <n v="1.30467645558681"/>
    <n v="78.708388230852805"/>
    <n v="2.2731377885688901E-2"/>
    <n v="0.71"/>
    <n v="55.882955643905497"/>
    <n v="1.6139278298839099E-2"/>
    <n v="5478"/>
    <n v="1.1200000000000001"/>
    <n v="1.31"/>
    <n v="2.1999999999999999E-2"/>
    <n v="0.95"/>
    <n v="12.7783862723622"/>
    <d v="1900-01-08T03:03:29"/>
    <n v="43380"/>
    <n v="1.8265470378215298E-2"/>
    <n v="1.54605762596318"/>
    <n v="0"/>
    <n v="510.06713804221869"/>
  </r>
  <r>
    <s v="STND-62184"/>
    <s v="The TJX Companies, Inc."/>
    <s v="TJX Companies Inc - 7420 W 191st St - Tinley Park"/>
    <x v="0"/>
    <s v="Indoor Lighting"/>
    <x v="0"/>
    <n v="0"/>
    <n v="11006.835999999999"/>
    <n v="2.2326329999999999"/>
    <x v="0"/>
    <x v="0"/>
    <n v="9.1274187659729797"/>
    <s v="Qty / 1,000"/>
    <m/>
    <s v="Private-Lighting"/>
    <x v="0"/>
    <n v="3"/>
    <n v="1"/>
    <s v="Lighting"/>
    <n v="0.91633259480590001"/>
    <n v="1.30467645558681"/>
    <n v="10085.922592483001"/>
    <n v="2.9128637090661398"/>
    <n v="0.71"/>
    <n v="7161.0050406629198"/>
    <n v="2.06813323343696"/>
    <n v="5478"/>
    <n v="1.1200000000000001"/>
    <n v="1.31"/>
    <n v="2.1999999999999999E-2"/>
    <n v="0.95"/>
    <n v="12.7783862723622"/>
    <d v="1900-01-08T03:03:29"/>
    <n v="43380"/>
    <n v="2.3405895613227301"/>
    <n v="198.11633663805901"/>
    <n v="0"/>
    <n v="65361.491791373832"/>
  </r>
  <r>
    <s v="STND-62185"/>
    <s v="Bhagwati Properties Three LLC"/>
    <s v="Bhagwati Properties Three LLC - 7754 Archer Rd - Justice"/>
    <x v="1"/>
    <s v="Outdoor &amp; Garage Lighting"/>
    <x v="1"/>
    <n v="0"/>
    <n v="15576.831"/>
    <n v="0"/>
    <x v="0"/>
    <x v="0"/>
    <n v="10.1978380583316"/>
    <s v="Qty / 1,000"/>
    <m/>
    <s v="Private-Lighting"/>
    <x v="0"/>
    <n v="3"/>
    <n v="1"/>
    <s v="Lighting"/>
    <n v="0.91633259480590001"/>
    <n v="1.30467645558681"/>
    <n v="14273.557969083"/>
    <n v="0"/>
    <n v="0.71"/>
    <n v="10134.226158048899"/>
    <n v="0"/>
    <n v="4903"/>
    <n v="1"/>
    <n v="1"/>
    <n v="0"/>
    <n v="0"/>
    <n v="14.276973281664301"/>
    <d v="1900-01-09T04:44:53"/>
    <n v="43378"/>
    <n v="0"/>
    <n v="0"/>
    <n v="0"/>
    <n v="103347.1972062907"/>
  </r>
  <r>
    <s v="STND-62185"/>
    <s v="Bhagwati Properties Three LLC"/>
    <s v="Bhagwati Properties Three LLC - 7754 Archer Rd - Justice"/>
    <x v="1"/>
    <s v="Outdoor &amp; Garage Lighting"/>
    <x v="1"/>
    <n v="0"/>
    <n v="5192.277"/>
    <n v="0"/>
    <x v="0"/>
    <x v="0"/>
    <n v="10.1978380583316"/>
    <s v="Qty / 1,000"/>
    <m/>
    <s v="Private-Lighting"/>
    <x v="0"/>
    <n v="3"/>
    <n v="1"/>
    <s v="Lighting"/>
    <n v="0.91633259480590001"/>
    <n v="1.30467645558681"/>
    <n v="4757.8526563609903"/>
    <n v="0"/>
    <n v="0.71"/>
    <n v="3378.0753860162999"/>
    <n v="0"/>
    <n v="4903"/>
    <n v="1"/>
    <n v="1"/>
    <n v="0"/>
    <n v="0"/>
    <n v="14.276973281664301"/>
    <d v="1900-01-09T04:44:53"/>
    <n v="43378"/>
    <n v="0"/>
    <n v="0"/>
    <n v="0"/>
    <n v="34449.065735430231"/>
  </r>
  <r>
    <s v="STND-62185"/>
    <s v="Bhagwati Properties Three LLC"/>
    <s v="Bhagwati Properties Three LLC - 7754 Archer Rd - Justice"/>
    <x v="1"/>
    <s v="Outdoor &amp; Garage Lighting"/>
    <x v="1"/>
    <n v="0"/>
    <n v="10835.63"/>
    <n v="0"/>
    <x v="0"/>
    <x v="0"/>
    <n v="10.1978380583316"/>
    <s v="Qty / 1,000"/>
    <m/>
    <s v="Private-Lighting"/>
    <x v="0"/>
    <n v="3"/>
    <n v="1"/>
    <s v="Lighting"/>
    <n v="0.91633259480590001"/>
    <n v="1.30467645558681"/>
    <n v="9929.0409542566504"/>
    <n v="0"/>
    <n v="0.71"/>
    <n v="7049.6190775222203"/>
    <n v="0"/>
    <n v="4903"/>
    <n v="1"/>
    <n v="1"/>
    <n v="0"/>
    <n v="0"/>
    <n v="14.276973281664301"/>
    <d v="1900-01-09T04:44:53"/>
    <n v="43378"/>
    <n v="0"/>
    <n v="0"/>
    <n v="0"/>
    <n v="71890.873725496611"/>
  </r>
  <r>
    <s v="STND-62186"/>
    <s v="Village of Schaumburg"/>
    <s v="Village of Schaumburg - 950 W Schaumburg Rd - Schaumburg"/>
    <x v="0"/>
    <s v="Indoor Lighting"/>
    <x v="2"/>
    <n v="0"/>
    <n v="7719.799"/>
    <n v="1.6533249999999999"/>
    <x v="0"/>
    <x v="1"/>
    <n v="14.797277300976599"/>
    <s v="Qty / 1,000"/>
    <m/>
    <s v="Public-Lighting"/>
    <x v="0"/>
    <n v="3"/>
    <n v="1"/>
    <s v="Lighting"/>
    <n v="0.99829244462109001"/>
    <n v="0.987374621353864"/>
    <n v="7706.6170156934504"/>
    <n v="1.63245114584988"/>
    <n v="0.71"/>
    <n v="5471.69808114235"/>
    <n v="1.15904031355341"/>
    <n v="3379"/>
    <n v="1.0900000000000001"/>
    <n v="1.36"/>
    <n v="2.1999999999999999E-2"/>
    <n v="0.57999999999999996"/>
    <n v="20.7161882213673"/>
    <d v="1900-01-13T19:08:05"/>
    <n v="43394"/>
    <n v="2.0695374567062301"/>
    <n v="155.546398481886"/>
    <n v="0"/>
    <n v="80966.233813884915"/>
  </r>
  <r>
    <s v="STND-62186"/>
    <s v="Village of Schaumburg"/>
    <s v="Village of Schaumburg - 950 W Schaumburg Rd - Schaumburg"/>
    <x v="38"/>
    <s v="Indoor Lighting"/>
    <x v="2"/>
    <n v="0"/>
    <n v="2051.8870000000002"/>
    <n v="0.44925700000000002"/>
    <x v="0"/>
    <x v="1"/>
    <n v="8"/>
    <s v="Qty / 1,000"/>
    <m/>
    <s v="Public-Lighting"/>
    <x v="0"/>
    <n v="3"/>
    <n v="1"/>
    <s v="Lighting"/>
    <n v="0.99829244462109001"/>
    <n v="0.987374621353864"/>
    <n v="2048.3832893162398"/>
    <n v="0.44358496026557298"/>
    <n v="0.71"/>
    <n v="1454.35213541453"/>
    <n v="0.314945321788557"/>
    <n v="3379"/>
    <n v="1.0900000000000001"/>
    <n v="1.36"/>
    <n v="2.1999999999999999E-2"/>
    <n v="0.57999999999999996"/>
    <n v="20.7161882213673"/>
    <d v="1900-01-13T19:08:05"/>
    <n v="43394"/>
    <n v="0.56235415855169002"/>
    <n v="41.343515931153398"/>
    <n v="0"/>
    <n v="11634.81708331624"/>
  </r>
  <r>
    <s v="STND-62187"/>
    <s v="Worth 1 Inc"/>
    <s v="Worth 1 Inc - 6707 W 111th St - Worth"/>
    <x v="1"/>
    <s v="Outdoor &amp; Garage Lighting"/>
    <x v="1"/>
    <n v="0"/>
    <n v="4942.2240000000002"/>
    <n v="0"/>
    <x v="0"/>
    <x v="0"/>
    <n v="10.1978380583316"/>
    <s v="Qty / 1,000"/>
    <m/>
    <s v="Private-Lighting"/>
    <x v="0"/>
    <n v="3"/>
    <n v="1"/>
    <s v="Lighting"/>
    <n v="0.91633259480590001"/>
    <n v="1.30467645558681"/>
    <n v="4528.7209420319896"/>
    <n v="0"/>
    <n v="0.71"/>
    <n v="3215.3918688427202"/>
    <n v="0"/>
    <n v="4903"/>
    <n v="1"/>
    <n v="1"/>
    <n v="0"/>
    <n v="0"/>
    <n v="14.276973281664301"/>
    <d v="1900-01-09T04:44:53"/>
    <n v="43369"/>
    <n v="0"/>
    <n v="0"/>
    <n v="0"/>
    <n v="32790.045572534262"/>
  </r>
  <r>
    <s v="STND-62190"/>
    <s v="Honeywell International Inc."/>
    <s v="Honeywell/UOP LLC - 50 E Algonquin Rd - Research - Des Plaines"/>
    <x v="62"/>
    <s v="Indoor Lighting"/>
    <x v="4"/>
    <n v="0"/>
    <n v="131.148"/>
    <n v="1.4607999999999999E-2"/>
    <x v="0"/>
    <x v="0"/>
    <n v="6.5651260504201696"/>
    <s v="Qty / 1,000"/>
    <m/>
    <s v="Private-Lighting"/>
    <x v="0"/>
    <n v="2"/>
    <n v="1"/>
    <s v="Lighting"/>
    <n v="0.97902139861649395"/>
    <n v="0.93591656730105399"/>
    <n v="128.396698385756"/>
    <n v="1.3671869215133799E-2"/>
    <n v="0.71"/>
    <n v="91.1616558538867"/>
    <n v="9.7070271427449895E-3"/>
    <n v="7616"/>
    <n v="1.1100000000000001"/>
    <n v="1.29"/>
    <n v="2.1999999999999999E-2"/>
    <n v="0.76"/>
    <n v="9.1911764705882408"/>
    <d v="1900-01-05T13:33:47"/>
    <n v="43429"/>
    <n v="1.3945195037876199E-2"/>
    <n v="2.54479942746543"/>
    <n v="0"/>
    <n v="598.48776164578987"/>
  </r>
  <r>
    <s v="STND-62190"/>
    <s v="Honeywell International Inc."/>
    <s v="Honeywell/UOP LLC - 50 E Algonquin Rd - Research - Des Plaines"/>
    <x v="62"/>
    <s v="Indoor Lighting"/>
    <x v="4"/>
    <n v="0"/>
    <n v="599.53200000000004"/>
    <n v="6.6778000000000004E-2"/>
    <x v="0"/>
    <x v="0"/>
    <n v="6.5651260504201696"/>
    <s v="Qty / 1,000"/>
    <m/>
    <s v="Private-Lighting"/>
    <x v="0"/>
    <n v="2"/>
    <n v="1"/>
    <s v="Lighting"/>
    <n v="0.97902139861649395"/>
    <n v="0.93591656730105399"/>
    <n v="586.95465715534397"/>
    <n v="6.24986365312298E-2"/>
    <n v="0.71"/>
    <n v="416.73780658029398"/>
    <n v="4.4374031937173097E-2"/>
    <n v="7616"/>
    <n v="1.1100000000000001"/>
    <n v="1.29"/>
    <n v="2.1999999999999999E-2"/>
    <n v="0.76"/>
    <n v="9.1911764705882408"/>
    <d v="1900-01-05T13:33:47"/>
    <n v="43429"/>
    <n v="6.37480992770601E-2"/>
    <n v="11.633335547223"/>
    <n v="0"/>
    <n v="2735.9362301752499"/>
  </r>
  <r>
    <s v="STND-62190"/>
    <s v="Honeywell International Inc."/>
    <s v="Honeywell/UOP LLC - 50 E Algonquin Rd - Research - Des Plaines"/>
    <x v="62"/>
    <s v="Indoor Lighting"/>
    <x v="4"/>
    <n v="0"/>
    <n v="25292.736000000001"/>
    <n v="2.81718"/>
    <x v="0"/>
    <x v="0"/>
    <n v="6.5651260504201696"/>
    <s v="Qty / 1,000"/>
    <m/>
    <s v="Private-Lighting"/>
    <x v="0"/>
    <n v="2"/>
    <n v="1"/>
    <s v="Lighting"/>
    <n v="0.97902139861649395"/>
    <n v="0.93591656730105399"/>
    <n v="24762.129773557699"/>
    <n v="2.6366454350691799"/>
    <n v="0.71"/>
    <n v="17581.112139225999"/>
    <n v="1.8720182588991201"/>
    <n v="7616"/>
    <n v="1.1100000000000001"/>
    <n v="1.29"/>
    <n v="2.1999999999999999E-2"/>
    <n v="0.76"/>
    <n v="9.1911764705882408"/>
    <d v="1900-01-05T13:33:47"/>
    <n v="43429"/>
    <n v="2.6893568289159302"/>
    <n v="490.78095046690999"/>
    <n v="0"/>
    <n v="115422.21730059088"/>
  </r>
  <r>
    <s v="STND-62190"/>
    <s v="Honeywell International Inc."/>
    <s v="Honeywell/UOP LLC - 50 E Algonquin Rd - Research - Des Plaines"/>
    <x v="62"/>
    <s v="Indoor Lighting"/>
    <x v="4"/>
    <n v="0"/>
    <n v="252.92699999999999"/>
    <n v="2.8171999999999999E-2"/>
    <x v="0"/>
    <x v="0"/>
    <n v="6.5651260504201696"/>
    <s v="Qty / 1,000"/>
    <m/>
    <s v="Private-Lighting"/>
    <x v="0"/>
    <n v="2"/>
    <n v="1"/>
    <s v="Lighting"/>
    <n v="0.97902139861649395"/>
    <n v="0.93591656730105399"/>
    <n v="247.62094528787401"/>
    <n v="2.6366641534005301E-2"/>
    <n v="0.71"/>
    <n v="175.81087115438999"/>
    <n v="1.87203154891438E-2"/>
    <n v="7616"/>
    <n v="1.1100000000000001"/>
    <n v="1.29"/>
    <n v="2.1999999999999999E-2"/>
    <n v="0.76"/>
    <n v="9.1911764705882408"/>
    <d v="1900-01-05T13:33:47"/>
    <n v="43429"/>
    <n v="2.68937592146117E-2"/>
    <n v="4.9078025192191204"/>
    <n v="0"/>
    <n v="1154.2205301627496"/>
  </r>
  <r>
    <s v="STND-62190"/>
    <s v="Honeywell International Inc."/>
    <s v="Honeywell/UOP LLC - 50 E Algonquin Rd - Research - Des Plaines"/>
    <x v="62"/>
    <s v="Indoor Lighting"/>
    <x v="4"/>
    <n v="0"/>
    <n v="655.73800000000006"/>
    <n v="7.3038000000000006E-2"/>
    <x v="0"/>
    <x v="0"/>
    <n v="6.5651260504201696"/>
    <s v="Qty / 1,000"/>
    <m/>
    <s v="Private-Lighting"/>
    <x v="0"/>
    <n v="2"/>
    <n v="1"/>
    <s v="Lighting"/>
    <n v="0.97902139861649395"/>
    <n v="0.93591656730105399"/>
    <n v="641.981533885982"/>
    <n v="6.8357474242534397E-2"/>
    <n v="0.71"/>
    <n v="455.80688905904702"/>
    <n v="4.8533806712199402E-2"/>
    <n v="7616"/>
    <n v="1.1100000000000001"/>
    <n v="1.29"/>
    <n v="2.1999999999999999E-2"/>
    <n v="0.76"/>
    <n v="9.1911764705882408"/>
    <d v="1900-01-05T13:33:47"/>
    <n v="43429"/>
    <n v="6.9724065934857596E-2"/>
    <n v="12.723958329271699"/>
    <n v="0"/>
    <n v="2992.429681322526"/>
  </r>
  <r>
    <s v="STND-62190"/>
    <s v="Honeywell International Inc."/>
    <s v="Honeywell/UOP LLC - 50 E Algonquin Rd - Research - Des Plaines"/>
    <x v="62"/>
    <s v="Indoor Lighting"/>
    <x v="4"/>
    <n v="0"/>
    <n v="281.02999999999997"/>
    <n v="3.1302000000000003E-2"/>
    <x v="0"/>
    <x v="0"/>
    <n v="6.5651260504201696"/>
    <s v="Qty / 1,000"/>
    <m/>
    <s v="Private-Lighting"/>
    <x v="0"/>
    <n v="2"/>
    <n v="1"/>
    <s v="Lighting"/>
    <n v="0.97902139861649395"/>
    <n v="0.93591656730105399"/>
    <n v="275.13438365319303"/>
    <n v="2.92960603896576E-2"/>
    <n v="0.71"/>
    <n v="195.34541239376699"/>
    <n v="2.08002028766569E-2"/>
    <n v="7616"/>
    <n v="1.1100000000000001"/>
    <n v="1.29"/>
    <n v="2.1999999999999999E-2"/>
    <n v="0.76"/>
    <n v="9.1911764705882408"/>
    <d v="1900-01-05T13:33:47"/>
    <n v="43429"/>
    <n v="2.9881742543510399E-2"/>
    <n v="5.45311391024347"/>
    <n v="0"/>
    <n v="1282.4672557363908"/>
  </r>
  <r>
    <s v="STND-62190"/>
    <s v="Honeywell International Inc."/>
    <s v="Honeywell/UOP LLC - 50 E Algonquin Rd - Research - Des Plaines"/>
    <x v="62"/>
    <s v="Indoor Lighting"/>
    <x v="4"/>
    <n v="0"/>
    <n v="9236.5319999999992"/>
    <n v="1.0287919999999999"/>
    <x v="0"/>
    <x v="0"/>
    <n v="6.5651260504201696"/>
    <s v="Qty / 1,000"/>
    <m/>
    <s v="Private-Lighting"/>
    <x v="0"/>
    <n v="2"/>
    <n v="1"/>
    <s v="Lighting"/>
    <n v="0.97902139861649395"/>
    <n v="0.93591656730105399"/>
    <n v="9042.7624770059992"/>
    <n v="0.96286347710678599"/>
    <n v="0.71"/>
    <n v="6420.3613586742604"/>
    <n v="0.68363306874581797"/>
    <n v="7616"/>
    <n v="1.1100000000000001"/>
    <n v="1.29"/>
    <n v="2.1999999999999999E-2"/>
    <n v="0.76"/>
    <n v="9.1911764705882408"/>
    <d v="1900-01-05T13:33:47"/>
    <n v="43429"/>
    <n v="0.98211288974580302"/>
    <n v="179.22592296768599"/>
    <n v="0"/>
    <n v="42150.481608943424"/>
  </r>
  <r>
    <s v="STND-62190"/>
    <s v="Honeywell International Inc."/>
    <s v="Honeywell/UOP LLC - 50 E Algonquin Rd - Research - Des Plaines"/>
    <x v="62"/>
    <s v="Indoor Lighting"/>
    <x v="4"/>
    <n v="0"/>
    <n v="749.41399999999999"/>
    <n v="8.3472000000000005E-2"/>
    <x v="0"/>
    <x v="0"/>
    <n v="6.5651260504201696"/>
    <s v="Qty / 1,000"/>
    <m/>
    <s v="Private-Lighting"/>
    <x v="0"/>
    <n v="2"/>
    <n v="1"/>
    <s v="Lighting"/>
    <n v="0.97902139861649395"/>
    <n v="0.93591656730105399"/>
    <n v="733.69234242278105"/>
    <n v="7.81228277057536E-2"/>
    <n v="0.71"/>
    <n v="520.92156312017403"/>
    <n v="5.5467207671084998E-2"/>
    <n v="7616"/>
    <n v="1.1100000000000001"/>
    <n v="1.29"/>
    <n v="2.1999999999999999E-2"/>
    <n v="0.76"/>
    <n v="9.1911764705882408"/>
    <d v="1900-01-05T13:33:47"/>
    <n v="43429"/>
    <n v="7.9684646782694393E-2"/>
    <n v="14.541650030001099"/>
    <n v="0"/>
    <n v="3419.9157242658493"/>
  </r>
  <r>
    <s v="STND-62190"/>
    <s v="Honeywell International Inc."/>
    <s v="Honeywell/UOP LLC - 50 E Algonquin Rd - Research - Des Plaines"/>
    <x v="62"/>
    <s v="Indoor Lighting"/>
    <x v="4"/>
    <n v="0"/>
    <n v="1573.77"/>
    <n v="0.175291"/>
    <x v="0"/>
    <x v="0"/>
    <n v="6.5651260504201696"/>
    <s v="Qty / 1,000"/>
    <m/>
    <s v="Private-Lighting"/>
    <x v="0"/>
    <n v="2"/>
    <n v="1"/>
    <s v="Lighting"/>
    <n v="0.97902139861649395"/>
    <n v="0.93591656730105399"/>
    <n v="1540.75450650068"/>
    <n v="0.16405775099876899"/>
    <n v="0.71"/>
    <n v="1093.93569961548"/>
    <n v="0.11648100320912599"/>
    <n v="7616"/>
    <n v="1.1100000000000001"/>
    <n v="1.29"/>
    <n v="2.1999999999999999E-2"/>
    <n v="0.76"/>
    <n v="9.1911764705882408"/>
    <d v="1900-01-05T13:33:47"/>
    <n v="43429"/>
    <n v="0.16733756731820601"/>
    <n v="30.5374767054189"/>
    <n v="0"/>
    <n v="7181.825759030201"/>
  </r>
  <r>
    <s v="STND-62190"/>
    <s v="Honeywell International Inc."/>
    <s v="Honeywell/UOP LLC - 50 E Algonquin Rd - Research - Des Plaines"/>
    <x v="62"/>
    <s v="Indoor Lighting"/>
    <x v="4"/>
    <n v="0"/>
    <n v="180234.163"/>
    <n v="20.075016000000002"/>
    <x v="0"/>
    <x v="0"/>
    <n v="6.5651260504201696"/>
    <s v="Qty / 1,000"/>
    <m/>
    <s v="Private-Lighting"/>
    <x v="0"/>
    <n v="2"/>
    <n v="1"/>
    <s v="Lighting"/>
    <n v="0.97902139861649395"/>
    <n v="0.93591656730105399"/>
    <n v="176453.10233873301"/>
    <n v="18.7885400632337"/>
    <n v="0.71"/>
    <n v="125281.7026605"/>
    <n v="13.339863444895901"/>
    <n v="7616"/>
    <n v="1.1100000000000001"/>
    <n v="1.29"/>
    <n v="2.1999999999999999E-2"/>
    <n v="0.76"/>
    <n v="9.1911764705882408"/>
    <d v="1900-01-05T13:33:47"/>
    <n v="43429"/>
    <n v="19.164157551237999"/>
    <n v="3497.2686950019202"/>
    <n v="0"/>
    <n v="822490.16977744247"/>
  </r>
  <r>
    <s v="STND-62190"/>
    <s v="Honeywell International Inc."/>
    <s v="Honeywell/UOP LLC - 50 E Algonquin Rd - Research - Des Plaines"/>
    <x v="62"/>
    <s v="Indoor Lighting"/>
    <x v="4"/>
    <n v="0"/>
    <n v="7325.5259999999998"/>
    <n v="0.81593899999999997"/>
    <x v="0"/>
    <x v="0"/>
    <n v="6.5651260504201696"/>
    <s v="Qty / 1,000"/>
    <m/>
    <s v="Private-Lighting"/>
    <x v="0"/>
    <n v="2"/>
    <n v="1"/>
    <s v="Lighting"/>
    <n v="0.97902139861649395"/>
    <n v="0.93591656730105399"/>
    <n v="7171.8467101214901"/>
    <n v="0.76365082800705397"/>
    <n v="0.71"/>
    <n v="5092.0111641862604"/>
    <n v="0.54219208788500906"/>
    <n v="7616"/>
    <n v="1.1100000000000001"/>
    <n v="1.29"/>
    <n v="2.1999999999999999E-2"/>
    <n v="0.76"/>
    <n v="9.1911764705882408"/>
    <d v="1900-01-05T13:33:47"/>
    <n v="43429"/>
    <n v="0.77891761322629005"/>
    <n v="142.14470956997499"/>
    <n v="0"/>
    <n v="33429.695143029552"/>
  </r>
  <r>
    <s v="STND-62190"/>
    <s v="Honeywell International Inc."/>
    <s v="Honeywell/UOP LLC - 50 E Algonquin Rd - Research - Des Plaines"/>
    <x v="62"/>
    <s v="Indoor Lighting"/>
    <x v="4"/>
    <n v="0"/>
    <n v="62079.614999999998"/>
    <n v="6.914612"/>
    <x v="0"/>
    <x v="0"/>
    <n v="6.5651260504201696"/>
    <s v="Qty / 1,000"/>
    <m/>
    <s v="Private-Lighting"/>
    <x v="0"/>
    <n v="2"/>
    <n v="1"/>
    <s v="Lighting"/>
    <n v="0.97902139861649395"/>
    <n v="0.93591656730105399"/>
    <n v="60777.271502873402"/>
    <n v="6.4714999272586704"/>
    <n v="0.71"/>
    <n v="43151.862767040097"/>
    <n v="4.5947649483536601"/>
    <n v="7616"/>
    <n v="1.1100000000000001"/>
    <n v="1.29"/>
    <n v="2.1999999999999999E-2"/>
    <n v="0.76"/>
    <n v="9.1911764705882408"/>
    <d v="1900-01-05T13:33:47"/>
    <n v="43429"/>
    <n v="6.6008771187869"/>
    <n v="1204.59457032722"/>
    <n v="0"/>
    <n v="283297.41837605112"/>
  </r>
  <r>
    <s v="STND-62190"/>
    <s v="Honeywell International Inc."/>
    <s v="Honeywell/UOP LLC - 50 E Algonquin Rd - Research - Des Plaines"/>
    <x v="62"/>
    <s v="Indoor Lighting"/>
    <x v="4"/>
    <n v="0"/>
    <n v="109077.266"/>
    <n v="12.14935"/>
    <x v="0"/>
    <x v="0"/>
    <n v="6.5651260504201696"/>
    <s v="Qty / 1,000"/>
    <m/>
    <s v="Private-Lighting"/>
    <x v="0"/>
    <n v="2"/>
    <n v="1"/>
    <s v="Lighting"/>
    <n v="0.97902139861649395"/>
    <n v="0.93591656730105399"/>
    <n v="106788.97751658301"/>
    <n v="11.3707779469391"/>
    <n v="0.71"/>
    <n v="75820.1740367741"/>
    <n v="8.0732523423267306"/>
    <n v="7616"/>
    <n v="1.1100000000000001"/>
    <n v="1.29"/>
    <n v="2.1999999999999999E-2"/>
    <n v="0.76"/>
    <n v="9.1911764705882408"/>
    <d v="1900-01-05T13:33:47"/>
    <n v="43429"/>
    <n v="11.5981007210721"/>
    <n v="2116.5382931214699"/>
    <n v="0"/>
    <n v="497768.99971621664"/>
  </r>
  <r>
    <s v="STND-62190"/>
    <s v="Honeywell International Inc."/>
    <s v="Honeywell/UOP LLC - 50 E Algonquin Rd - Research - Des Plaines"/>
    <x v="62"/>
    <s v="Indoor Lighting"/>
    <x v="4"/>
    <n v="0"/>
    <n v="1039.8119999999999"/>
    <n v="0.115817"/>
    <x v="0"/>
    <x v="0"/>
    <n v="6.5651260504201696"/>
    <s v="Qty / 1,000"/>
    <m/>
    <s v="Private-Lighting"/>
    <x v="0"/>
    <n v="2"/>
    <n v="1"/>
    <s v="Lighting"/>
    <n v="0.97902139861649395"/>
    <n v="0.93591656730105399"/>
    <n v="1017.99819853821"/>
    <n v="0.108395049075106"/>
    <n v="0.71"/>
    <n v="722.77872096213105"/>
    <n v="7.6960484843325294E-2"/>
    <n v="7616"/>
    <n v="1.1100000000000001"/>
    <n v="1.29"/>
    <n v="2.1999999999999999E-2"/>
    <n v="0.76"/>
    <n v="9.1911764705882408"/>
    <d v="1900-01-05T13:33:47"/>
    <n v="43429"/>
    <n v="0.11056206556008399"/>
    <n v="20.176540871928498"/>
    <n v="0"/>
    <n v="4745.1334096778573"/>
  </r>
  <r>
    <s v="STND-62191"/>
    <s v="Adient US LLC"/>
    <s v="Adient - 1701 W Bethany - Sycamore"/>
    <x v="0"/>
    <s v="Indoor Lighting"/>
    <x v="10"/>
    <n v="0"/>
    <n v="133868.43100000001"/>
    <n v="23.941008"/>
    <x v="0"/>
    <x v="0"/>
    <n v="10.827197921178"/>
    <s v="Qty / 1,000"/>
    <m/>
    <s v="Private-Lighting"/>
    <x v="0"/>
    <n v="2"/>
    <n v="1"/>
    <s v="Lighting"/>
    <n v="0.97902139861649395"/>
    <n v="0.93591656730105399"/>
    <n v="131060.05854821599"/>
    <n v="22.406786025087101"/>
    <n v="0.71"/>
    <n v="93052.641569233005"/>
    <n v="15.9088180778118"/>
    <n v="4618"/>
    <n v="1.02"/>
    <n v="1.04"/>
    <n v="1.2E-2"/>
    <n v="0.81"/>
    <n v="15.158077089649201"/>
    <d v="1900-01-09T19:51:10"/>
    <n v="43419"/>
    <n v="26.598748842695901"/>
    <n v="1541.88304174371"/>
    <n v="0"/>
    <n v="1007499.3673585211"/>
  </r>
  <r>
    <s v="STND-62191"/>
    <s v="Adient US LLC"/>
    <s v="Adient - 1701 W Bethany - Sycamore"/>
    <x v="0"/>
    <s v="Indoor Lighting"/>
    <x v="10"/>
    <n v="0"/>
    <n v="162224.79800000001"/>
    <n v="29.012256000000001"/>
    <x v="0"/>
    <x v="0"/>
    <n v="10.827197921178"/>
    <s v="Qty / 1,000"/>
    <m/>
    <s v="Private-Lighting"/>
    <x v="0"/>
    <n v="2"/>
    <n v="1"/>
    <s v="Lighting"/>
    <n v="0.97902139861649395"/>
    <n v="0.93591656730105399"/>
    <n v="158821.548628238"/>
    <n v="27.153051045179399"/>
    <n v="0.71"/>
    <n v="112763.299526049"/>
    <n v="19.278666242077399"/>
    <n v="4618"/>
    <n v="1.02"/>
    <n v="1.04"/>
    <n v="1.2E-2"/>
    <n v="0.81"/>
    <n v="15.158077089649201"/>
    <d v="1900-01-09T19:51:10"/>
    <n v="43419"/>
    <n v="32.232966577848302"/>
    <n v="1868.4888073910399"/>
    <n v="0"/>
    <n v="1220910.5622136099"/>
  </r>
  <r>
    <s v="STND-62191"/>
    <s v="Adient US LLC"/>
    <s v="Adient - 1701 W Bethany - Sycamore"/>
    <x v="1"/>
    <s v="Outdoor &amp; Garage Lighting"/>
    <x v="1"/>
    <n v="0"/>
    <n v="1912.17"/>
    <n v="0"/>
    <x v="0"/>
    <x v="0"/>
    <n v="10.1978380583316"/>
    <s v="Qty / 1,000"/>
    <m/>
    <s v="Private-Lighting"/>
    <x v="0"/>
    <n v="2"/>
    <n v="1"/>
    <s v="Lighting"/>
    <n v="0.97902139861649395"/>
    <n v="0.93591656730105399"/>
    <n v="1872.0553477925"/>
    <n v="0"/>
    <n v="0.71"/>
    <n v="1329.15929693268"/>
    <n v="0"/>
    <n v="4903"/>
    <n v="1"/>
    <n v="1"/>
    <n v="0"/>
    <n v="0"/>
    <n v="14.276973281664301"/>
    <d v="1900-01-09T04:44:53"/>
    <n v="43419"/>
    <n v="0"/>
    <n v="0"/>
    <n v="0"/>
    <n v="13554.551263845357"/>
  </r>
  <r>
    <s v="STND-62191"/>
    <s v="Adient US LLC"/>
    <s v="Adient - 1701 W Bethany - Sycamore"/>
    <x v="1"/>
    <s v="Outdoor &amp; Garage Lighting"/>
    <x v="1"/>
    <n v="0"/>
    <n v="5025.5749999999998"/>
    <n v="0"/>
    <x v="0"/>
    <x v="0"/>
    <n v="10.1978380583316"/>
    <s v="Qty / 1,000"/>
    <m/>
    <s v="Private-Lighting"/>
    <x v="0"/>
    <n v="2"/>
    <n v="1"/>
    <s v="Lighting"/>
    <n v="0.97902139861649395"/>
    <n v="0.93591656730105399"/>
    <n v="4920.1454653520796"/>
    <n v="0"/>
    <n v="0.71"/>
    <n v="3493.3032803999799"/>
    <n v="0"/>
    <n v="4903"/>
    <n v="1"/>
    <n v="1"/>
    <n v="0"/>
    <n v="0"/>
    <n v="14.276973281664301"/>
    <d v="1900-01-09T04:44:53"/>
    <n v="43419"/>
    <n v="0"/>
    <n v="0"/>
    <n v="0"/>
    <n v="35624.141142157539"/>
  </r>
  <r>
    <s v="STND-62191"/>
    <s v="Adient US LLC"/>
    <s v="Adient - 1701 W Bethany - Sycamore"/>
    <x v="1"/>
    <s v="Outdoor &amp; Garage Lighting"/>
    <x v="1"/>
    <n v="0"/>
    <n v="11178.84"/>
    <n v="0"/>
    <x v="0"/>
    <x v="0"/>
    <n v="10.1978380583316"/>
    <s v="Qty / 1,000"/>
    <m/>
    <s v="Private-Lighting"/>
    <x v="0"/>
    <n v="2"/>
    <n v="1"/>
    <s v="Lighting"/>
    <n v="0.97902139861649395"/>
    <n v="0.93591656730105399"/>
    <n v="10944.32357171"/>
    <n v="0"/>
    <n v="0.71"/>
    <n v="7770.4697359141001"/>
    <n v="0"/>
    <n v="4903"/>
    <n v="1"/>
    <n v="1"/>
    <n v="0"/>
    <n v="0"/>
    <n v="14.276973281664301"/>
    <d v="1900-01-09T04:44:53"/>
    <n v="43419"/>
    <n v="0"/>
    <n v="0"/>
    <n v="0"/>
    <n v="79241.992004018713"/>
  </r>
  <r>
    <s v="STND-62191"/>
    <s v="Adient US LLC"/>
    <s v="Adient - 1701 W Bethany - Sycamore"/>
    <x v="1"/>
    <s v="Outdoor &amp; Garage Lighting"/>
    <x v="1"/>
    <n v="0"/>
    <n v="23681.49"/>
    <n v="0"/>
    <x v="0"/>
    <x v="0"/>
    <n v="10.1978380583316"/>
    <s v="Qty / 1,000"/>
    <m/>
    <s v="Private-Lighting"/>
    <x v="0"/>
    <n v="2"/>
    <n v="1"/>
    <s v="Lighting"/>
    <n v="0.97902139861649395"/>
    <n v="0.93591656730105399"/>
    <n v="23184.685461122499"/>
    <n v="0"/>
    <n v="0.71"/>
    <n v="16461.126677396998"/>
    <n v="0"/>
    <n v="4903"/>
    <n v="1"/>
    <n v="1"/>
    <n v="0"/>
    <n v="0"/>
    <n v="14.276973281664301"/>
    <d v="1900-01-09T04:44:53"/>
    <n v="43419"/>
    <n v="0"/>
    <n v="0"/>
    <n v="0"/>
    <n v="167867.90411377672"/>
  </r>
  <r>
    <s v="STND-62193"/>
    <s v="Forsyth Building, LLC"/>
    <s v="Forsyth Building LLC - 1011 Lake St - Ste 313 - Oak Park"/>
    <x v="1"/>
    <s v="Outdoor &amp; Garage Lighting"/>
    <x v="1"/>
    <n v="0"/>
    <n v="19146.215"/>
    <n v="0"/>
    <x v="0"/>
    <x v="0"/>
    <n v="10.1978380583316"/>
    <s v="Qty / 1,000"/>
    <m/>
    <s v="Private-Lighting"/>
    <x v="0"/>
    <n v="3"/>
    <n v="1"/>
    <s v="Lighting"/>
    <n v="0.91633259480590001"/>
    <n v="1.30467645558681"/>
    <n v="17544.300871661599"/>
    <n v="0"/>
    <n v="0.71"/>
    <n v="12456.453618879799"/>
    <n v="0"/>
    <n v="4903"/>
    <n v="1"/>
    <n v="1"/>
    <n v="0"/>
    <n v="0"/>
    <n v="14.276973281664301"/>
    <d v="1900-01-09T04:44:53"/>
    <n v="43370"/>
    <n v="0"/>
    <n v="0"/>
    <n v="0"/>
    <n v="127028.8967864548"/>
  </r>
  <r>
    <s v="STND-62193"/>
    <s v="Forsyth Building, LLC"/>
    <s v="Forsyth Building LLC - 1011 Lake St - Ste 313 - Oak Park"/>
    <x v="1"/>
    <s v="Outdoor &amp; Garage Lighting"/>
    <x v="1"/>
    <n v="0"/>
    <n v="1838.625"/>
    <n v="0"/>
    <x v="0"/>
    <x v="0"/>
    <n v="10.1978380583316"/>
    <s v="Qty / 1,000"/>
    <m/>
    <s v="Private-Lighting"/>
    <x v="0"/>
    <n v="3"/>
    <n v="1"/>
    <s v="Lighting"/>
    <n v="0.91633259480590001"/>
    <n v="1.30467645558681"/>
    <n v="1684.792017125"/>
    <n v="0"/>
    <n v="0.71"/>
    <n v="1196.2023321587501"/>
    <n v="0"/>
    <n v="4903"/>
    <n v="1"/>
    <n v="1"/>
    <n v="0"/>
    <n v="0"/>
    <n v="14.276973281664301"/>
    <d v="1900-01-09T04:44:53"/>
    <n v="43370"/>
    <n v="0"/>
    <n v="0"/>
    <n v="0"/>
    <n v="12198.677668353519"/>
  </r>
  <r>
    <s v="STND-62193"/>
    <s v="Forsyth Building, LLC"/>
    <s v="Forsyth Building LLC - 1011 Lake St - Ste 313 - Oak Park"/>
    <x v="1"/>
    <s v="Outdoor &amp; Garage Lighting"/>
    <x v="1"/>
    <n v="0"/>
    <n v="4044.9749999999999"/>
    <n v="0"/>
    <x v="0"/>
    <x v="0"/>
    <n v="10.1978380583316"/>
    <s v="Qty / 1,000"/>
    <m/>
    <s v="Private-Lighting"/>
    <x v="0"/>
    <n v="3"/>
    <n v="1"/>
    <s v="Lighting"/>
    <n v="0.91633259480590001"/>
    <n v="1.30467645558681"/>
    <n v="3706.5424376749902"/>
    <n v="0"/>
    <n v="0.71"/>
    <n v="2631.6451307492498"/>
    <n v="0"/>
    <n v="4903"/>
    <n v="1"/>
    <n v="1"/>
    <n v="0"/>
    <n v="0"/>
    <n v="14.276973281664301"/>
    <d v="1900-01-09T04:44:53"/>
    <n v="43370"/>
    <n v="0"/>
    <n v="0"/>
    <n v="0"/>
    <n v="26837.090870377739"/>
  </r>
  <r>
    <s v="STND-62194"/>
    <s v="SMR OIL Co"/>
    <s v="SMR OIL Co - 2200 E Grand Ave - Lindenhurst"/>
    <x v="63"/>
    <s v="Outdoor &amp; Garage Lighting"/>
    <x v="1"/>
    <n v="0"/>
    <n v="28770.804"/>
    <n v="0"/>
    <x v="0"/>
    <x v="0"/>
    <n v="10.1978380583316"/>
    <s v="Qty / 1,000"/>
    <m/>
    <s v="Private-Lighting"/>
    <x v="0"/>
    <n v="3"/>
    <n v="1"/>
    <s v="Lighting"/>
    <n v="0.91633259480590001"/>
    <n v="1.30467645558681"/>
    <n v="26363.625483971999"/>
    <n v="0"/>
    <n v="0.71"/>
    <n v="18718.174093620099"/>
    <n v="0"/>
    <n v="4903"/>
    <n v="1"/>
    <n v="1"/>
    <n v="0"/>
    <n v="0"/>
    <n v="14.276973281664301"/>
    <d v="1900-01-09T04:44:53"/>
    <n v="43380"/>
    <n v="0"/>
    <n v="0"/>
    <n v="0"/>
    <n v="190884.90815439564"/>
  </r>
  <r>
    <s v="STND-62194"/>
    <s v="SMR OIL Co"/>
    <s v="SMR OIL Co - 2200 E Grand Ave - Lindenhurst"/>
    <x v="63"/>
    <s v="Outdoor &amp; Garage Lighting"/>
    <x v="1"/>
    <n v="0"/>
    <n v="25961.384999999998"/>
    <n v="0"/>
    <x v="0"/>
    <x v="0"/>
    <n v="10.1978380583316"/>
    <s v="Qty / 1,000"/>
    <m/>
    <s v="Private-Lighting"/>
    <x v="0"/>
    <n v="3"/>
    <n v="1"/>
    <s v="Lighting"/>
    <n v="0.91633259480590001"/>
    <n v="1.30467645558681"/>
    <n v="23789.263281805001"/>
    <n v="0"/>
    <n v="0.71"/>
    <n v="16890.3769300815"/>
    <n v="0"/>
    <n v="4903"/>
    <n v="1"/>
    <n v="1"/>
    <n v="0"/>
    <n v="0"/>
    <n v="14.276973281664301"/>
    <d v="1900-01-09T04:44:53"/>
    <n v="43380"/>
    <n v="0"/>
    <n v="0"/>
    <n v="0"/>
    <n v="172245.32867715118"/>
  </r>
  <r>
    <s v="STND-62194"/>
    <s v="SMR OIL Co"/>
    <s v="SMR OIL Co - 2200 E Grand Ave - Lindenhurst"/>
    <x v="63"/>
    <s v="Outdoor &amp; Garage Lighting"/>
    <x v="1"/>
    <n v="0"/>
    <n v="8384.1299999999992"/>
    <n v="0"/>
    <x v="0"/>
    <x v="0"/>
    <n v="10.1978380583316"/>
    <s v="Qty / 1,000"/>
    <m/>
    <s v="Private-Lighting"/>
    <x v="0"/>
    <n v="3"/>
    <n v="1"/>
    <s v="Lighting"/>
    <n v="0.91633259480590001"/>
    <n v="1.30467645558681"/>
    <n v="7682.6515980899903"/>
    <n v="0"/>
    <n v="0.71"/>
    <n v="5454.6826346438902"/>
    <n v="0"/>
    <n v="4903"/>
    <n v="1"/>
    <n v="1"/>
    <n v="0"/>
    <n v="0"/>
    <n v="14.276973281664301"/>
    <d v="1900-01-09T04:44:53"/>
    <n v="43380"/>
    <n v="0"/>
    <n v="0"/>
    <n v="0"/>
    <n v="55625.970167691943"/>
  </r>
  <r>
    <s v="STND-62195"/>
    <s v="Svati Inc"/>
    <s v="Svati Inc - 24480 W Grass Lake Rd - Antioch"/>
    <x v="63"/>
    <s v="Outdoor &amp; Garage Lighting"/>
    <x v="1"/>
    <n v="0"/>
    <n v="14385.402"/>
    <n v="0"/>
    <x v="0"/>
    <x v="0"/>
    <n v="10.1978380583316"/>
    <s v="Qty / 1,000"/>
    <m/>
    <s v="Private-Lighting"/>
    <x v="0"/>
    <n v="3"/>
    <n v="1"/>
    <s v="Lighting"/>
    <n v="0.91633259480590001"/>
    <n v="1.30467645558681"/>
    <n v="13181.812741985999"/>
    <n v="0"/>
    <n v="0.71"/>
    <n v="9359.0870468100493"/>
    <n v="0"/>
    <n v="4903"/>
    <n v="1"/>
    <n v="1"/>
    <n v="0"/>
    <n v="0"/>
    <n v="14.276973281664301"/>
    <d v="1900-01-09T04:44:53"/>
    <n v="43386"/>
    <n v="0"/>
    <n v="0"/>
    <n v="0"/>
    <n v="95442.454077197821"/>
  </r>
  <r>
    <s v="STND-62195"/>
    <s v="Svati Inc"/>
    <s v="Svati Inc - 24480 W Grass Lake Rd - Antioch"/>
    <x v="63"/>
    <s v="Outdoor &amp; Garage Lighting"/>
    <x v="1"/>
    <n v="0"/>
    <n v="41538.216"/>
    <n v="0"/>
    <x v="0"/>
    <x v="0"/>
    <n v="10.1978380583316"/>
    <s v="Qty / 1,000"/>
    <m/>
    <s v="Private-Lighting"/>
    <x v="0"/>
    <n v="3"/>
    <n v="1"/>
    <s v="Lighting"/>
    <n v="0.91633259480590001"/>
    <n v="1.30467645558681"/>
    <n v="38062.821250887901"/>
    <n v="0"/>
    <n v="0.71"/>
    <n v="27024.6030881304"/>
    <n v="0"/>
    <n v="4903"/>
    <n v="1"/>
    <n v="1"/>
    <n v="0"/>
    <n v="0"/>
    <n v="14.276973281664301"/>
    <d v="1900-01-09T04:44:53"/>
    <n v="43386"/>
    <n v="0"/>
    <n v="0"/>
    <n v="0"/>
    <n v="275592.52588344185"/>
  </r>
  <r>
    <s v="STND-62195"/>
    <s v="Svati Inc"/>
    <s v="Svati Inc - 24480 W Grass Lake Rd - Antioch"/>
    <x v="63"/>
    <s v="Outdoor &amp; Garage Lighting"/>
    <x v="1"/>
    <n v="0"/>
    <n v="7354.5"/>
    <n v="0"/>
    <x v="0"/>
    <x v="0"/>
    <n v="10.1978380583316"/>
    <s v="Qty / 1,000"/>
    <m/>
    <s v="Private-Lighting"/>
    <x v="0"/>
    <n v="3"/>
    <n v="1"/>
    <s v="Lighting"/>
    <n v="0.91633259480590001"/>
    <n v="1.30467645558681"/>
    <n v="6739.1680684999901"/>
    <n v="0"/>
    <n v="0.71"/>
    <n v="4784.8093286349904"/>
    <n v="0"/>
    <n v="4903"/>
    <n v="1"/>
    <n v="1"/>
    <n v="0"/>
    <n v="0"/>
    <n v="14.276973281664301"/>
    <d v="1900-01-09T04:44:53"/>
    <n v="43386"/>
    <n v="0"/>
    <n v="0"/>
    <n v="0"/>
    <n v="48794.710673413974"/>
  </r>
  <r>
    <s v="STND-62196"/>
    <s v="2 S Hospitality Inc"/>
    <s v="2 S Hospitality Inc - 77 E Buckley - Libertyville"/>
    <x v="63"/>
    <s v="Outdoor &amp; Garage Lighting"/>
    <x v="1"/>
    <n v="0"/>
    <n v="41538.216"/>
    <n v="0"/>
    <x v="0"/>
    <x v="0"/>
    <n v="10.1978380583316"/>
    <s v="Qty / 1,000"/>
    <m/>
    <s v="Private-Lighting"/>
    <x v="0"/>
    <n v="3"/>
    <n v="1"/>
    <s v="Lighting"/>
    <n v="0.91633259480590001"/>
    <n v="1.30467645558681"/>
    <n v="38062.821250887901"/>
    <n v="0"/>
    <n v="0.71"/>
    <n v="27024.6030881304"/>
    <n v="0"/>
    <n v="4903"/>
    <n v="1"/>
    <n v="1"/>
    <n v="0"/>
    <n v="0"/>
    <n v="14.276973281664301"/>
    <d v="1900-01-09T04:44:53"/>
    <n v="43387"/>
    <n v="0"/>
    <n v="0"/>
    <n v="0"/>
    <n v="275592.52588344185"/>
  </r>
  <r>
    <s v="STND-62196"/>
    <s v="2 S Hospitality Inc"/>
    <s v="2 S Hospitality Inc - 77 E Buckley - Libertyville"/>
    <x v="63"/>
    <s v="Outdoor &amp; Garage Lighting"/>
    <x v="1"/>
    <n v="0"/>
    <n v="22063.5"/>
    <n v="0"/>
    <x v="0"/>
    <x v="0"/>
    <n v="10.1978380583316"/>
    <s v="Qty / 1,000"/>
    <m/>
    <s v="Private-Lighting"/>
    <x v="0"/>
    <n v="3"/>
    <n v="1"/>
    <s v="Lighting"/>
    <n v="0.91633259480590001"/>
    <n v="1.30467645558681"/>
    <n v="20217.504205500001"/>
    <n v="0"/>
    <n v="0.71"/>
    <n v="14354.427985905"/>
    <n v="0"/>
    <n v="4903"/>
    <n v="1"/>
    <n v="1"/>
    <n v="0"/>
    <n v="0"/>
    <n v="14.276973281664301"/>
    <d v="1900-01-09T04:44:53"/>
    <n v="43387"/>
    <n v="0"/>
    <n v="0"/>
    <n v="0"/>
    <n v="146384.13202024222"/>
  </r>
  <r>
    <s v="STND-62196"/>
    <s v="2 S Hospitality Inc"/>
    <s v="2 S Hospitality Inc - 77 E Buckley - Libertyville"/>
    <x v="63"/>
    <s v="Outdoor &amp; Garage Lighting"/>
    <x v="1"/>
    <n v="0"/>
    <n v="8335.1"/>
    <n v="0"/>
    <x v="0"/>
    <x v="0"/>
    <n v="10.1978380583316"/>
    <s v="Qty / 1,000"/>
    <m/>
    <s v="Private-Lighting"/>
    <x v="0"/>
    <n v="3"/>
    <n v="1"/>
    <s v="Lighting"/>
    <n v="0.91633259480590001"/>
    <n v="1.30467645558681"/>
    <n v="7637.7238109666596"/>
    <n v="0"/>
    <n v="0.71"/>
    <n v="5422.7839057863303"/>
    <n v="0"/>
    <n v="4903"/>
    <n v="1"/>
    <n v="1"/>
    <n v="0"/>
    <n v="0"/>
    <n v="14.276973281664301"/>
    <d v="1900-01-09T04:44:53"/>
    <n v="43387"/>
    <n v="0"/>
    <n v="0"/>
    <n v="0"/>
    <n v="55300.67209653592"/>
  </r>
  <r>
    <s v="STND-62197"/>
    <s v="OSI Restaurant Partners, LLC"/>
    <s v="OSI Restaurant Partners - Bonefish Grill #7402 - 1604 S Randall Rd Unit 7110 - Algonquin"/>
    <x v="0"/>
    <s v="Indoor Lighting"/>
    <x v="13"/>
    <n v="0"/>
    <n v="10898.213"/>
    <n v="1.4894179999999999"/>
    <x v="0"/>
    <x v="0"/>
    <n v="8.9750493627714896"/>
    <s v="Qty / 1,000"/>
    <m/>
    <s v="Private-Lighting"/>
    <x v="0"/>
    <n v="3"/>
    <n v="1"/>
    <s v="Lighting"/>
    <n v="0.91633259480590001"/>
    <n v="1.30467645558681"/>
    <n v="9986.3877970373906"/>
    <n v="1.94320859712719"/>
    <n v="0.71"/>
    <n v="7090.3353358965496"/>
    <n v="1.3796781039603001"/>
    <n v="5571"/>
    <n v="1.17"/>
    <n v="1.31"/>
    <n v="2.1000000000000001E-2"/>
    <n v="0.68"/>
    <n v="12.565069107880101"/>
    <d v="1900-01-07T23:24:04"/>
    <n v="43471"/>
    <n v="2.1814196195859799"/>
    <n v="179.24285789554301"/>
    <n v="0"/>
    <n v="63636.109638274502"/>
  </r>
  <r>
    <s v="STND-62198"/>
    <s v="Joe Rizza Ford of Orland Park"/>
    <s v="Joe Rizza Ford of Orland Park (Indoor Lighting) - 8100 W 159th St - Orland Park"/>
    <x v="0"/>
    <s v="Indoor Lighting"/>
    <x v="0"/>
    <n v="0"/>
    <n v="981.65800000000002"/>
    <n v="0.19911999999999999"/>
    <x v="0"/>
    <x v="0"/>
    <n v="9.1274187659729797"/>
    <s v="Qty / 1,000"/>
    <m/>
    <s v="Private-Lighting"/>
    <x v="0"/>
    <n v="2"/>
    <n v="1"/>
    <s v="Lighting"/>
    <n v="0.97902139861649395"/>
    <n v="0.93591656730105399"/>
    <n v="961.06418812307004"/>
    <n v="0.18635970688098599"/>
    <n v="0.71"/>
    <n v="682.35557356738002"/>
    <n v="0.13231539188550001"/>
    <n v="5478"/>
    <n v="1.1200000000000001"/>
    <n v="1.31"/>
    <n v="2.1999999999999999E-2"/>
    <n v="0.95"/>
    <n v="12.7783862723622"/>
    <d v="1900-01-08T03:03:29"/>
    <n v="43425"/>
    <n v="0.14974665076816901"/>
    <n v="18.878046552417398"/>
    <n v="0"/>
    <n v="6228.1450672451601"/>
  </r>
  <r>
    <s v="STND-62198"/>
    <s v="Joe Rizza Ford of Orland Park"/>
    <s v="Joe Rizza Ford of Orland Park (Indoor Lighting) - 8100 W 159th St - Orland Park"/>
    <x v="0"/>
    <s v="Indoor Lighting"/>
    <x v="0"/>
    <n v="0"/>
    <n v="147831.49900000001"/>
    <n v="29.986228000000001"/>
    <x v="0"/>
    <x v="0"/>
    <n v="9.1274187659729797"/>
    <s v="Qty / 1,000"/>
    <m/>
    <s v="Private-Lighting"/>
    <x v="0"/>
    <n v="2"/>
    <n v="1"/>
    <s v="Lighting"/>
    <n v="0.97902139861649395"/>
    <n v="0.93591656730105399"/>
    <n v="144730.20091055299"/>
    <n v="28.064607576066699"/>
    <n v="0.71"/>
    <n v="102758.442646492"/>
    <n v="19.9258713790074"/>
    <n v="5478"/>
    <n v="1.1200000000000001"/>
    <n v="1.31"/>
    <n v="2.1999999999999999E-2"/>
    <n v="0.95"/>
    <n v="12.7783862723622"/>
    <d v="1900-01-08T03:03:29"/>
    <n v="43425"/>
    <n v="22.550910065139998"/>
    <n v="2842.9146607429998"/>
    <n v="0"/>
    <n v="937919.33777374914"/>
  </r>
  <r>
    <s v="STND-62198"/>
    <s v="Joe Rizza Ford of Orland Park"/>
    <s v="Joe Rizza Ford of Orland Park (Indoor Lighting) - 8100 W 159th St - Orland Park"/>
    <x v="0"/>
    <s v="Indoor Lighting"/>
    <x v="0"/>
    <n v="0"/>
    <n v="95858.865000000005"/>
    <n v="19.444068000000001"/>
    <x v="0"/>
    <x v="0"/>
    <n v="9.1274187659729797"/>
    <s v="Qty / 1,000"/>
    <m/>
    <s v="Private-Lighting"/>
    <x v="0"/>
    <n v="2"/>
    <n v="1"/>
    <s v="Lighting"/>
    <n v="0.97902139861649395"/>
    <n v="0.93591656730105399"/>
    <n v="93847.880082089599"/>
    <n v="18.1980253769283"/>
    <n v="0.71"/>
    <n v="66631.994858283593"/>
    <n v="12.920598017619101"/>
    <n v="5478"/>
    <n v="1.1200000000000001"/>
    <n v="1.31"/>
    <n v="2.1999999999999999E-2"/>
    <n v="0.95"/>
    <n v="12.7783862723622"/>
    <d v="1900-01-08T03:03:29"/>
    <n v="43425"/>
    <n v="14.6227604475117"/>
    <n v="1843.4405016124699"/>
    <n v="0"/>
    <n v="608178.12028371275"/>
  </r>
  <r>
    <s v="STND-62199"/>
    <s v="Atomic Transmission Inc"/>
    <s v="Atomic Transmission - 100 E North Ave - Villa Park"/>
    <x v="1"/>
    <s v="Outdoor &amp; Garage Lighting"/>
    <x v="16"/>
    <n v="0"/>
    <n v="4938.2520000000004"/>
    <n v="1.3358399999999999"/>
    <x v="0"/>
    <x v="0"/>
    <n v="14.701558365186701"/>
    <s v="Qty / 1,000"/>
    <m/>
    <s v="Private-Lighting"/>
    <x v="0"/>
    <n v="3"/>
    <n v="1"/>
    <s v="Lighting"/>
    <n v="0.91633259480590001"/>
    <n v="1.30467645558681"/>
    <n v="4525.0812689654203"/>
    <n v="1.74283899643108"/>
    <n v="0.71"/>
    <n v="3212.8077009654498"/>
    <n v="1.23741568746607"/>
    <n v="3401"/>
    <n v="1"/>
    <n v="1"/>
    <n v="0"/>
    <n v="0.92"/>
    <n v="20.582181711261399"/>
    <d v="1900-01-13T16:50:15"/>
    <n v="43386"/>
    <n v="1.74283899643108"/>
    <n v="0"/>
    <n v="0"/>
    <n v="47233.279931864861"/>
  </r>
  <r>
    <s v="STND-62201"/>
    <s v="OSI Restaurant Partners, LLC"/>
    <s v="OSI Restaurant Partners - Bonefish Grill #7404 - 9310  Skokie Blvd - Skokie"/>
    <x v="0"/>
    <s v="Indoor Lighting"/>
    <x v="13"/>
    <n v="0"/>
    <n v="11393.585999999999"/>
    <n v="1.557118"/>
    <x v="0"/>
    <x v="0"/>
    <n v="8.9750493627714896"/>
    <s v="Qty / 1,000"/>
    <m/>
    <s v="Private-Lighting"/>
    <x v="0"/>
    <n v="3"/>
    <n v="1"/>
    <s v="Lighting"/>
    <n v="0.91633259480590001"/>
    <n v="1.30467645558681"/>
    <n v="10440.314223524199"/>
    <n v="2.03153519317042"/>
    <n v="0.71"/>
    <n v="7412.62309870216"/>
    <n v="1.442389987151"/>
    <n v="5571"/>
    <n v="1.17"/>
    <n v="1.31"/>
    <n v="2.1000000000000001E-2"/>
    <n v="0.68"/>
    <n v="12.565069107880101"/>
    <d v="1900-01-07T23:24:04"/>
    <n v="43469"/>
    <n v="2.2805738585209001"/>
    <n v="187.390255294024"/>
    <n v="0"/>
    <n v="66528.658218472046"/>
  </r>
  <r>
    <s v="STND-62202"/>
    <s v="Butera Finer Foods, Inc."/>
    <s v="Butera Finer Foods, Inc. - 1500 Grand Ave - Lindenhurst"/>
    <x v="49"/>
    <s v="Refrigeration"/>
    <x v="5"/>
    <n v="0"/>
    <n v="749641.2"/>
    <n v="85.534199999999998"/>
    <x v="2"/>
    <x v="0"/>
    <n v="12"/>
    <s v="ΔkWpeak"/>
    <m/>
    <s v="Private-Non-Lighting"/>
    <x v="2"/>
    <n v="1"/>
    <n v="1"/>
    <s v="Non-Lighting"/>
    <n v="0.63719436902659499"/>
    <n v="0.48692010922420598"/>
    <n v="477667.15143033903"/>
    <n v="41.648322006405103"/>
    <n v="0.7"/>
    <n v="334367.00600123702"/>
    <n v="29.153825404483602"/>
    <n v="4661"/>
    <n v="1.07"/>
    <n v="1.24"/>
    <n v="2.9000000000000001E-2"/>
    <n v="0.745"/>
    <n v="15.018236429950701"/>
    <d v="1900-01-09T17:27:20"/>
    <n v="43412"/>
    <n v="41.648322006405103"/>
    <n v="0"/>
    <n v="0"/>
    <n v="4012404.072014844"/>
  </r>
  <r>
    <s v="STND-62203"/>
    <s v="Larson Hardware Mfg Co"/>
    <s v="Larson Hardware Mfg Co - 2602 E Rock Falls Rd - Rock Falls"/>
    <x v="10"/>
    <s v="Compressed Air"/>
    <x v="10"/>
    <n v="0"/>
    <n v="41616"/>
    <n v="6.68"/>
    <x v="4"/>
    <x v="0"/>
    <n v="10"/>
    <s v="ΔkWpeak / CF"/>
    <n v="0.95"/>
    <s v="Private-Non-Lighting"/>
    <x v="2"/>
    <n v="3"/>
    <n v="1"/>
    <s v="Non-Lighting"/>
    <n v="0.98952339343681495"/>
    <n v="0.43468415683807998"/>
    <n v="41180.005541266502"/>
    <n v="2.9036901676783802"/>
    <n v="0.7"/>
    <n v="28826.003878886499"/>
    <n v="2.0325831173748599"/>
    <n v="4618"/>
    <n v="1.02"/>
    <n v="1.04"/>
    <n v="1.2E-2"/>
    <n v="0.81"/>
    <n v="15.158077089649201"/>
    <d v="1900-01-09T19:51:10"/>
    <n v="43449"/>
    <n v="3.0565159659772401"/>
    <n v="0"/>
    <n v="0"/>
    <n v="288260.03878886497"/>
  </r>
  <r>
    <s v="STND-62204"/>
    <s v="Sunset Ridge SD29"/>
    <s v="Sunset Ridge School District 29 - 405 Wagner Rd - Northfield"/>
    <x v="1"/>
    <s v="Outdoor &amp; Garage Lighting"/>
    <x v="1"/>
    <n v="0"/>
    <n v="10708.152"/>
    <n v="0"/>
    <x v="0"/>
    <x v="1"/>
    <n v="10.1978380583316"/>
    <s v="Qty / 1,000"/>
    <m/>
    <s v="Public-Lighting"/>
    <x v="0"/>
    <n v="3"/>
    <n v="1"/>
    <s v="Lighting"/>
    <n v="0.99829244462109001"/>
    <n v="0.987374621353864"/>
    <n v="10689.8672374542"/>
    <n v="0"/>
    <n v="0.71"/>
    <n v="7589.8057385924903"/>
    <n v="0"/>
    <n v="4903"/>
    <n v="1"/>
    <n v="1"/>
    <n v="0"/>
    <n v="0"/>
    <n v="14.276973281664301"/>
    <d v="1900-01-09T04:44:53"/>
    <n v="43386"/>
    <n v="0"/>
    <n v="0"/>
    <n v="0"/>
    <n v="77399.609816362077"/>
  </r>
  <r>
    <s v="STND-62205"/>
    <s v="Xentris Wireless LLC"/>
    <s v="Xentris LLC - 1250 N Greenbriar Dr - Addison"/>
    <x v="0"/>
    <s v="Indoor Lighting"/>
    <x v="6"/>
    <n v="0"/>
    <n v="80555.114000000001"/>
    <n v="18.113534999999999"/>
    <x v="0"/>
    <x v="0"/>
    <n v="15"/>
    <s v="Qty / 1,000"/>
    <m/>
    <s v="Private-Lighting"/>
    <x v="0"/>
    <n v="3"/>
    <n v="1"/>
    <s v="Lighting"/>
    <n v="0.91633259480590001"/>
    <n v="1.30467645558681"/>
    <n v="73815.276636505107"/>
    <n v="23.6323026419476"/>
    <n v="0.71"/>
    <n v="52408.846411918603"/>
    <n v="16.778934875782799"/>
    <n v="2885"/>
    <n v="1.165"/>
    <n v="1.3779999999999999"/>
    <n v="2.5499999999999998E-2"/>
    <n v="0.55000000000000004"/>
    <n v="24.263431542460999"/>
    <d v="1900-01-16T07:56:40"/>
    <n v="43406"/>
    <n v="31.1812938935843"/>
    <n v="1615.69918818101"/>
    <n v="0"/>
    <n v="786132.69617877901"/>
  </r>
  <r>
    <s v="STND-62205"/>
    <s v="Xentris Wireless LLC"/>
    <s v="Xentris LLC - 1250 N Greenbriar Dr - Addison"/>
    <x v="0"/>
    <s v="Indoor Lighting"/>
    <x v="6"/>
    <n v="0"/>
    <n v="627.83399999999995"/>
    <n v="0.14117399999999999"/>
    <x v="0"/>
    <x v="0"/>
    <n v="15"/>
    <s v="Qty / 1,000"/>
    <m/>
    <s v="Private-Lighting"/>
    <x v="0"/>
    <n v="3"/>
    <n v="1"/>
    <s v="Lighting"/>
    <n v="0.91633259480590001"/>
    <n v="1.30467645558681"/>
    <n v="575.30475832736704"/>
    <n v="0.18418639394101199"/>
    <n v="0.71"/>
    <n v="408.46637841243103"/>
    <n v="0.130772339698118"/>
    <n v="2885"/>
    <n v="1.165"/>
    <n v="1.3779999999999999"/>
    <n v="2.5499999999999998E-2"/>
    <n v="0.55000000000000004"/>
    <n v="24.263431542460999"/>
    <d v="1900-01-16T07:56:40"/>
    <n v="43406"/>
    <n v="0.24302202657476199"/>
    <n v="12.592507585706301"/>
    <n v="0"/>
    <n v="6126.9956761864651"/>
  </r>
  <r>
    <s v="STND-62205"/>
    <s v="Xentris Wireless LLC"/>
    <s v="Xentris LLC - 1250 N Greenbriar Dr - Addison"/>
    <x v="62"/>
    <s v="Indoor Lighting"/>
    <x v="6"/>
    <n v="0"/>
    <n v="418.55599999999998"/>
    <n v="9.4116000000000005E-2"/>
    <x v="0"/>
    <x v="0"/>
    <n v="15"/>
    <s v="Qty / 1,000"/>
    <m/>
    <s v="Private-Lighting"/>
    <x v="0"/>
    <n v="3"/>
    <n v="1"/>
    <s v="Lighting"/>
    <n v="0.91633259480590001"/>
    <n v="1.30467645558681"/>
    <n v="383.53650555157799"/>
    <n v="0.12279092929400801"/>
    <n v="0.71"/>
    <n v="272.31091894162"/>
    <n v="8.7181559798745603E-2"/>
    <n v="2885"/>
    <n v="1.165"/>
    <n v="1.3779999999999999"/>
    <n v="2.5499999999999998E-2"/>
    <n v="0.55000000000000004"/>
    <n v="24.263431542460999"/>
    <d v="1900-01-16T07:56:40"/>
    <n v="43406"/>
    <n v="0.16201468438317401"/>
    <n v="8.3950050571375492"/>
    <n v="0"/>
    <n v="4084.6637841243"/>
  </r>
  <r>
    <s v="STND-62205"/>
    <s v="Xentris Wireless LLC"/>
    <s v="Xentris LLC - 1250 N Greenbriar Dr - Addison"/>
    <x v="62"/>
    <s v="Indoor Lighting"/>
    <x v="6"/>
    <n v="0"/>
    <n v="243.03200000000001"/>
    <n v="5.4648000000000002E-2"/>
    <x v="0"/>
    <x v="0"/>
    <n v="15"/>
    <s v="Qty / 1,000"/>
    <m/>
    <s v="Private-Lighting"/>
    <x v="0"/>
    <n v="3"/>
    <n v="1"/>
    <s v="Lighting"/>
    <n v="0.91633259480590001"/>
    <n v="1.30467645558681"/>
    <n v="222.69814318086699"/>
    <n v="7.1297958944907799E-2"/>
    <n v="0.71"/>
    <n v="158.11568165841601"/>
    <n v="5.0621550850884503E-2"/>
    <n v="2885"/>
    <n v="1.165"/>
    <n v="1.3779999999999999"/>
    <n v="2.5499999999999998E-2"/>
    <n v="0.55000000000000004"/>
    <n v="24.263431542460999"/>
    <d v="1900-01-16T07:56:40"/>
    <n v="43406"/>
    <n v="9.4073042545068999E-2"/>
    <n v="4.8745087134009601"/>
    <n v="0"/>
    <n v="2371.73522487624"/>
  </r>
  <r>
    <s v="STND-62205"/>
    <s v="Xentris Wireless LLC"/>
    <s v="Xentris LLC - 1250 N Greenbriar Dr - Addison"/>
    <x v="0"/>
    <s v="Indoor Lighting"/>
    <x v="6"/>
    <n v="0"/>
    <n v="4752.634"/>
    <n v="1.0686720000000001"/>
    <x v="0"/>
    <x v="0"/>
    <n v="15"/>
    <s v="Qty / 1,000"/>
    <m/>
    <s v="Private-Lighting"/>
    <x v="0"/>
    <n v="3"/>
    <n v="1"/>
    <s v="Lighting"/>
    <n v="0.91633259480590001"/>
    <n v="1.30467645558681"/>
    <n v="4354.99344538274"/>
    <n v="1.39427119714486"/>
    <n v="0.71"/>
    <n v="3092.0453462217502"/>
    <n v="0.98993254997285296"/>
    <n v="2885"/>
    <n v="1.165"/>
    <n v="1.3779999999999999"/>
    <n v="2.5499999999999998E-2"/>
    <n v="0.55000000000000004"/>
    <n v="24.263431542460999"/>
    <d v="1900-01-16T07:56:40"/>
    <n v="43406"/>
    <n v="1.8396506097702401"/>
    <n v="95.323890864600799"/>
    <n v="0"/>
    <n v="46380.680193326254"/>
  </r>
  <r>
    <s v="STND-62206"/>
    <s v="NAFISCO, iNC."/>
    <s v="NAFISCO Inc - 808 Forestwood Dr - Romeoville"/>
    <x v="0"/>
    <s v="Indoor Lighting"/>
    <x v="10"/>
    <n v="0"/>
    <n v="1356.5840000000001"/>
    <n v="0.24261099999999999"/>
    <x v="0"/>
    <x v="0"/>
    <n v="10.827197921178"/>
    <s v="Qty / 1,000"/>
    <m/>
    <s v="Private-Lighting"/>
    <x v="0"/>
    <n v="3"/>
    <n v="1"/>
    <s v="Lighting"/>
    <n v="0.91633259480590001"/>
    <n v="1.30467645558681"/>
    <n v="1243.0821367921701"/>
    <n v="0.316528859566371"/>
    <n v="0.71"/>
    <n v="882.58831712243898"/>
    <n v="0.224735490292123"/>
    <n v="4618"/>
    <n v="1.02"/>
    <n v="1.04"/>
    <n v="1.2E-2"/>
    <n v="0.81"/>
    <n v="15.158077089649201"/>
    <d v="1900-01-09T19:51:10"/>
    <n v="43371"/>
    <n v="0.37574650945675497"/>
    <n v="14.6244957269667"/>
    <n v="0"/>
    <n v="9555.9583924040599"/>
  </r>
  <r>
    <s v="STND-62206"/>
    <s v="NAFISCO, iNC."/>
    <s v="NAFISCO Inc - 808 Forestwood Dr - Romeoville"/>
    <x v="0"/>
    <s v="Indoor Lighting"/>
    <x v="10"/>
    <n v="0"/>
    <n v="6933.65"/>
    <n v="1.240013"/>
    <x v="0"/>
    <x v="0"/>
    <n v="10.827197921178"/>
    <s v="Qty / 1,000"/>
    <m/>
    <s v="Private-Lighting"/>
    <x v="0"/>
    <n v="3"/>
    <n v="1"/>
    <s v="Lighting"/>
    <n v="0.91633259480590001"/>
    <n v="1.30467645558681"/>
    <n v="6353.5294959759303"/>
    <n v="1.6178157657215599"/>
    <n v="0.71"/>
    <n v="4511.0059421429096"/>
    <n v="1.14864919366231"/>
    <n v="4618"/>
    <n v="1.02"/>
    <n v="1.04"/>
    <n v="1.2E-2"/>
    <n v="0.81"/>
    <n v="15.158077089649201"/>
    <d v="1900-01-09T19:51:10"/>
    <n v="43371"/>
    <n v="1.92048405237602"/>
    <n v="74.747405835010895"/>
    <n v="0"/>
    <n v="48841.554159191313"/>
  </r>
  <r>
    <s v="STND-62208"/>
    <s v="Abbott Laboratories"/>
    <s v="Abbott Labs(Abbott Hangar F) - 2950 W Aviation Dr - Waukegan"/>
    <x v="0"/>
    <s v="Indoor Lighting"/>
    <x v="2"/>
    <n v="0"/>
    <n v="34031.936000000002"/>
    <n v="7.2885119999999999"/>
    <x v="0"/>
    <x v="0"/>
    <n v="14.797277300976599"/>
    <s v="Qty / 1,000"/>
    <m/>
    <s v="Private-Lighting"/>
    <x v="0"/>
    <n v="3"/>
    <n v="1"/>
    <s v="Lighting"/>
    <n v="0.91633259480590001"/>
    <n v="1.30467645558681"/>
    <n v="31184.572221148301"/>
    <n v="9.5091500026619098"/>
    <n v="0.71"/>
    <n v="22141.046277015299"/>
    <n v="6.7514965018899504"/>
    <n v="3379"/>
    <n v="1.0900000000000001"/>
    <n v="1.36"/>
    <n v="2.1999999999999999E-2"/>
    <n v="0.57999999999999996"/>
    <n v="20.7161882213673"/>
    <d v="1900-01-13T19:08:05"/>
    <n v="43391"/>
    <n v="12.0552104496221"/>
    <n v="629.41338428005804"/>
    <n v="0"/>
    <n v="327627.20149475092"/>
  </r>
  <r>
    <s v="STND-62209"/>
    <s v="Dynamac Inc."/>
    <s v="Dynamac Inc - 1229 W Capitol Dr - Addison"/>
    <x v="10"/>
    <s v="Compressed Air"/>
    <x v="10"/>
    <n v="0"/>
    <n v="83232"/>
    <n v="13.36"/>
    <x v="4"/>
    <x v="0"/>
    <n v="10"/>
    <s v="ΔkWpeak / CF"/>
    <n v="0.95"/>
    <s v="Private-Non-Lighting"/>
    <x v="2"/>
    <n v="3"/>
    <n v="1"/>
    <s v="Non-Lighting"/>
    <n v="0.98952339343681495"/>
    <n v="0.43468415683807998"/>
    <n v="82360.011082533005"/>
    <n v="5.8073803353567497"/>
    <n v="0.7"/>
    <n v="57652.007757773099"/>
    <n v="4.0651662347497304"/>
    <n v="4618"/>
    <n v="1.02"/>
    <n v="1.04"/>
    <n v="1.2E-2"/>
    <n v="0.81"/>
    <n v="15.158077089649201"/>
    <d v="1900-01-09T19:51:10"/>
    <n v="43447"/>
    <n v="6.1130319319544801"/>
    <n v="0"/>
    <n v="0"/>
    <n v="576520.07757773099"/>
  </r>
  <r>
    <s v="STND-62210"/>
    <s v="Illinois Central Railroad Company"/>
    <s v="Illinois Central Railroad Company - 17550 S Ashland Ave - Homewood"/>
    <x v="0"/>
    <s v="Indoor Lighting"/>
    <x v="10"/>
    <n v="0"/>
    <n v="28290.421999999999"/>
    <n v="5.0594539999999997"/>
    <x v="0"/>
    <x v="0"/>
    <n v="10.827197921178"/>
    <s v="Qty / 1,000"/>
    <m/>
    <s v="Private-Lighting"/>
    <x v="0"/>
    <n v="1"/>
    <n v="1"/>
    <s v="Lighting"/>
    <n v="0.99989942556735301"/>
    <n v="1.019640158801"/>
    <n v="28287.576706857999"/>
    <n v="5.1588224800063696"/>
    <n v="0.71"/>
    <n v="20084.1794618692"/>
    <n v="3.6627639608045302"/>
    <n v="4618"/>
    <n v="1.02"/>
    <n v="1.04"/>
    <n v="1.2E-2"/>
    <n v="0.81"/>
    <n v="15.158077089649201"/>
    <d v="1900-01-09T19:51:10"/>
    <n v="43419"/>
    <n v="6.1239583095992103"/>
    <n v="332.79502008068198"/>
    <n v="0"/>
    <n v="217455.38611811609"/>
  </r>
  <r>
    <s v="STND-62210"/>
    <s v="Illinois Central Railroad Company"/>
    <s v="Illinois Central Railroad Company - 17550 S Ashland Ave - Homewood"/>
    <x v="0"/>
    <s v="Indoor Lighting"/>
    <x v="10"/>
    <n v="0"/>
    <n v="706.55399999999997"/>
    <n v="0.12636"/>
    <x v="0"/>
    <x v="0"/>
    <n v="10.827197921178"/>
    <s v="Qty / 1,000"/>
    <m/>
    <s v="Private-Lighting"/>
    <x v="0"/>
    <n v="1"/>
    <n v="1"/>
    <s v="Lighting"/>
    <n v="0.99989942556735301"/>
    <n v="1.019640158801"/>
    <n v="706.48293873231501"/>
    <n v="0.12884173046609501"/>
    <n v="0.71"/>
    <n v="501.60288649994402"/>
    <n v="9.1477628630927399E-2"/>
    <n v="4618"/>
    <n v="1.02"/>
    <n v="1.04"/>
    <n v="1.2E-2"/>
    <n v="0.81"/>
    <n v="15.158077089649201"/>
    <d v="1900-01-09T19:51:10"/>
    <n v="43419"/>
    <n v="0.15294602382015099"/>
    <n v="8.3115639850860603"/>
    <n v="0"/>
    <n v="5430.9537299690783"/>
  </r>
  <r>
    <s v="STND-62210"/>
    <s v="Illinois Central Railroad Company"/>
    <s v="Illinois Central Railroad Company - 17550 S Ashland Ave - Homewood"/>
    <x v="0"/>
    <s v="Indoor Lighting"/>
    <x v="10"/>
    <n v="0"/>
    <n v="975020.96799999999"/>
    <n v="174.37258800000001"/>
    <x v="0"/>
    <x v="0"/>
    <n v="10.827197921178"/>
    <s v="Qty / 1,000"/>
    <m/>
    <s v="Private-Lighting"/>
    <x v="0"/>
    <n v="1"/>
    <n v="1"/>
    <s v="Lighting"/>
    <n v="0.99989942556735301"/>
    <n v="1.019640158801"/>
    <n v="974922.90581932396"/>
    <n v="177.79729331886199"/>
    <n v="0.71"/>
    <n v="692195.26313172001"/>
    <n v="126.23607825639201"/>
    <n v="4618"/>
    <n v="1.02"/>
    <n v="1.04"/>
    <n v="1.2E-2"/>
    <n v="0.81"/>
    <n v="15.158077089649201"/>
    <d v="1900-01-09T19:51:10"/>
    <n v="43419"/>
    <n v="211.060414671014"/>
    <n v="11469.681244933199"/>
    <n v="0"/>
    <n v="7494535.1140290173"/>
  </r>
  <r>
    <s v="STND-62210"/>
    <s v="Illinois Central Railroad Company"/>
    <s v="Illinois Central Railroad Company - 17550 S Ashland Ave - Homewood"/>
    <x v="0"/>
    <s v="Indoor Lighting"/>
    <x v="10"/>
    <n v="0"/>
    <n v="20537.169999999998"/>
    <n v="3.6728640000000001"/>
    <x v="0"/>
    <x v="0"/>
    <n v="10.827197921178"/>
    <s v="Qty / 1,000"/>
    <m/>
    <s v="Private-Lighting"/>
    <x v="0"/>
    <n v="1"/>
    <n v="1"/>
    <s v="Lighting"/>
    <n v="0.99989942556735301"/>
    <n v="1.019640158801"/>
    <n v="20535.104485779098"/>
    <n v="3.7449996322144901"/>
    <n v="0.71"/>
    <n v="14579.9241849031"/>
    <n v="2.6589497388722898"/>
    <n v="4618"/>
    <n v="1.02"/>
    <n v="1.04"/>
    <n v="1.2E-2"/>
    <n v="0.81"/>
    <n v="15.158077089649201"/>
    <d v="1900-01-09T19:51:10"/>
    <n v="43419"/>
    <n v="4.4456310923723796"/>
    <n v="241.589464538577"/>
    <n v="0"/>
    <n v="157859.7248257157"/>
  </r>
  <r>
    <s v="STND-62210"/>
    <s v="Illinois Central Railroad Company"/>
    <s v="Illinois Central Railroad Company - 17550 S Ashland Ave - Homewood"/>
    <x v="0"/>
    <s v="Indoor Lighting"/>
    <x v="10"/>
    <n v="0"/>
    <n v="-4456.0010000000002"/>
    <n v="-0.79691000000000001"/>
    <x v="0"/>
    <x v="0"/>
    <n v="10.827197921178"/>
    <s v="Qty / 1,000"/>
    <m/>
    <s v="Private-Lighting"/>
    <x v="0"/>
    <n v="1"/>
    <n v="1"/>
    <s v="Lighting"/>
    <n v="0.99989942556735301"/>
    <n v="1.019640158801"/>
    <n v="-4455.5528402275504"/>
    <n v="-0.81256143895010802"/>
    <n v="0.71"/>
    <n v="-3163.4425165615598"/>
    <n v="-0.57691862165457697"/>
    <n v="4618"/>
    <n v="1.02"/>
    <n v="1.04"/>
    <n v="1.2E-2"/>
    <n v="0.81"/>
    <n v="15.158077089649201"/>
    <d v="1900-01-09T19:51:10"/>
    <n v="43419"/>
    <n v="-0.96457910606612995"/>
    <n v="-52.418268708559403"/>
    <n v="0"/>
    <n v="-34251.21823908142"/>
  </r>
  <r>
    <s v="STND-62210"/>
    <s v="Illinois Central Railroad Company"/>
    <s v="Illinois Central Railroad Company - 17550 S Ashland Ave - Homewood"/>
    <x v="0"/>
    <s v="Indoor Lighting"/>
    <x v="10"/>
    <n v="0"/>
    <n v="-24267.775000000001"/>
    <n v="-4.3400449999999999"/>
    <x v="0"/>
    <x v="0"/>
    <n v="10.827197921178"/>
    <s v="Qty / 1,000"/>
    <m/>
    <s v="Private-Lighting"/>
    <x v="0"/>
    <n v="1"/>
    <n v="1"/>
    <s v="Lighting"/>
    <n v="0.99989942556735301"/>
    <n v="1.019640158801"/>
    <n v="-24265.334282297801"/>
    <n v="-4.4252841730035"/>
    <n v="0.71"/>
    <n v="-17228.3873404314"/>
    <n v="-3.1419517628324898"/>
    <n v="4618"/>
    <n v="1.02"/>
    <n v="1.04"/>
    <n v="1.2E-2"/>
    <n v="0.81"/>
    <n v="15.158077089649201"/>
    <d v="1900-01-09T19:51:10"/>
    <n v="43419"/>
    <n v="-5.2531863402225802"/>
    <n v="-285.47452096820899"/>
    <n v="0"/>
    <n v="-186535.15959756821"/>
  </r>
  <r>
    <s v="STND-62211"/>
    <s v="McGrath Acura of Westmont"/>
    <s v="McGrath Acura of Westmont - 400 E Ogden Ave - Westmont"/>
    <x v="59"/>
    <s v="Outdoor &amp; Garage Lighting"/>
    <x v="1"/>
    <n v="0"/>
    <n v="6167.9"/>
    <n v="1.258"/>
    <x v="0"/>
    <x v="0"/>
    <n v="10.1978380583316"/>
    <s v="Qty / 1,000"/>
    <m/>
    <s v="Private-Lighting"/>
    <x v="0"/>
    <n v="3"/>
    <n v="1"/>
    <s v="Lighting"/>
    <n v="0.91633259480590001"/>
    <n v="1.30467645558681"/>
    <n v="5651.8478115033104"/>
    <n v="1.6412829811281999"/>
    <n v="0.71"/>
    <n v="4012.81194616735"/>
    <n v="1.16531091660102"/>
    <n v="4903"/>
    <n v="1"/>
    <n v="1"/>
    <n v="0"/>
    <n v="0"/>
    <n v="14.276973281664301"/>
    <d v="1900-01-09T04:44:53"/>
    <n v="43398"/>
    <n v="1.6412829811281999"/>
    <n v="0"/>
    <n v="0"/>
    <n v="40922.006385553097"/>
  </r>
  <r>
    <s v="STND-62212"/>
    <s v="The Baseball Card King Inc."/>
    <s v="The Baseball Card King Inc - 1002 Geneva St Unit C - Shorewood"/>
    <x v="0"/>
    <s v="Indoor Lighting"/>
    <x v="8"/>
    <n v="0"/>
    <n v="11322.72"/>
    <n v="1.791936"/>
    <x v="0"/>
    <x v="0"/>
    <n v="9.5383441434566993"/>
    <s v="Qty / 1,000"/>
    <m/>
    <s v="Private-Lighting"/>
    <x v="0"/>
    <n v="3"/>
    <n v="1"/>
    <s v="Lighting"/>
    <n v="0.91633259480590001"/>
    <n v="1.30467645558681"/>
    <n v="10375.377397860701"/>
    <n v="2.3378967091184002"/>
    <n v="0.71"/>
    <n v="7366.5179524810701"/>
    <n v="1.65990666347406"/>
    <n v="5242"/>
    <n v="1"/>
    <n v="1.22"/>
    <n v="1.0999999999999999E-2"/>
    <n v="0.68"/>
    <n v="13.3536818008394"/>
    <d v="1900-01-08T12:55:13"/>
    <n v="43391"/>
    <n v="2.8181011440675001"/>
    <n v="114.12915137646699"/>
    <n v="0"/>
    <n v="70264.383369716452"/>
  </r>
  <r>
    <s v="STND-62213"/>
    <s v="Willow Creek Community Church, Inc"/>
    <s v="Willow Creek Community Church  - 67 E Algonquin Rd - South Barrington"/>
    <x v="12"/>
    <s v="Variable Speed Drives"/>
    <x v="2"/>
    <n v="0"/>
    <n v="30624.357"/>
    <n v="1.4779800000000001"/>
    <x v="6"/>
    <x v="0"/>
    <n v="15"/>
    <s v="ΔkWpeak"/>
    <m/>
    <s v="Private-Non-Lighting"/>
    <x v="2"/>
    <n v="3"/>
    <n v="1"/>
    <s v="Non-Lighting"/>
    <n v="0.98952339343681495"/>
    <n v="0.43468415683807998"/>
    <n v="30303.5176604605"/>
    <n v="0.64245449012354605"/>
    <n v="0.7"/>
    <n v="21212.462362322301"/>
    <n v="0.449718143086482"/>
    <n v="3379"/>
    <n v="1.0900000000000001"/>
    <n v="1.36"/>
    <n v="2.1999999999999999E-2"/>
    <n v="0.57999999999999996"/>
    <n v="20.7161882213673"/>
    <d v="1900-01-13T19:08:05"/>
    <n v="43455"/>
    <n v="0.64245449012354605"/>
    <n v="0"/>
    <n v="0"/>
    <n v="318186.93543483451"/>
  </r>
  <r>
    <s v="STND-62213"/>
    <s v="Willow Creek Community Church, Inc"/>
    <s v="Willow Creek Community Church  - 67 E Algonquin Rd - South Barrington"/>
    <x v="12"/>
    <s v="Variable Speed Drives"/>
    <x v="2"/>
    <n v="0"/>
    <n v="15312.179"/>
    <n v="0.73899000000000004"/>
    <x v="6"/>
    <x v="0"/>
    <n v="15"/>
    <s v="ΔkWpeak"/>
    <m/>
    <s v="Private-Non-Lighting"/>
    <x v="2"/>
    <n v="3"/>
    <n v="1"/>
    <s v="Non-Lighting"/>
    <n v="0.98952339343681495"/>
    <n v="0.43468415683807998"/>
    <n v="15151.759324991899"/>
    <n v="0.32122724506177303"/>
    <n v="0.7"/>
    <n v="10606.231527494399"/>
    <n v="0.224859071543241"/>
    <n v="3379"/>
    <n v="1.0900000000000001"/>
    <n v="1.36"/>
    <n v="2.1999999999999999E-2"/>
    <n v="0.57999999999999996"/>
    <n v="20.7161882213673"/>
    <d v="1900-01-13T19:08:05"/>
    <n v="43455"/>
    <n v="0.32122724506177303"/>
    <n v="0"/>
    <n v="0"/>
    <n v="159093.47291241598"/>
  </r>
  <r>
    <s v="STND-62214"/>
    <s v="Advocate Health And Hospitals Corporation"/>
    <s v="Advocate Lutheran General Hospital - 1775 Dempster St - Park Ridge"/>
    <x v="0"/>
    <s v="Indoor Lighting"/>
    <x v="7"/>
    <n v="0"/>
    <n v="15840.746999999999"/>
    <n v="1.764389"/>
    <x v="0"/>
    <x v="0"/>
    <n v="6.5651260504201696"/>
    <s v="Qty / 1,000"/>
    <m/>
    <s v="Private-Lighting"/>
    <x v="0"/>
    <n v="3"/>
    <n v="1"/>
    <s v="Lighting"/>
    <n v="0.91633259480590001"/>
    <n v="1.30467645558681"/>
    <n v="14515.392802173799"/>
    <n v="2.30195678679635"/>
    <n v="0.71"/>
    <n v="10305.9288895434"/>
    <n v="1.6343893186254099"/>
    <n v="7616"/>
    <n v="1.23"/>
    <n v="1.41"/>
    <n v="1.4E-2"/>
    <n v="0.73499999999999999"/>
    <n v="9.1911764705882408"/>
    <d v="1900-01-05T13:33:47"/>
    <n v="43469"/>
    <n v="2.2212155997455998"/>
    <n v="165.21585303287199"/>
    <n v="0"/>
    <n v="67659.722226519181"/>
  </r>
  <r>
    <s v="STND-62214"/>
    <s v="Advocate Health And Hospitals Corporation"/>
    <s v="Advocate Lutheran General Hospital - 1775 Dempster St - Park Ridge"/>
    <x v="7"/>
    <s v="Indoor Lighting"/>
    <x v="7"/>
    <n v="0"/>
    <n v="8003.7460000000001"/>
    <n v="2.9615640000000001"/>
    <x v="0"/>
    <x v="0"/>
    <n v="8"/>
    <s v="Qty / 1,000"/>
    <m/>
    <s v="Private-Lighting"/>
    <x v="0"/>
    <n v="3"/>
    <n v="1"/>
    <s v="Lighting"/>
    <n v="0.91633259480590001"/>
    <n v="1.30467645558681"/>
    <n v="7334.09334034734"/>
    <n v="3.86388282251349"/>
    <n v="0.71"/>
    <n v="5207.2062716466098"/>
    <n v="2.7433568039845699"/>
    <n v="7616"/>
    <n v="1.23"/>
    <n v="1.41"/>
    <n v="1.4E-2"/>
    <n v="0.73499999999999999"/>
    <n v="9.1911764705882408"/>
    <d v="1900-01-05T13:33:47"/>
    <n v="43469"/>
    <n v="4.6843460295974904"/>
    <n v="83.477485174685199"/>
    <n v="0"/>
    <n v="41657.650173172879"/>
  </r>
  <r>
    <s v="STND-62215"/>
    <s v="Illinois College of Optometry"/>
    <s v="Illinois College of Optometry - 3421 S Michigan Ave - Chicago"/>
    <x v="0"/>
    <s v="Indoor Lighting"/>
    <x v="3"/>
    <n v="0"/>
    <n v="7377.335"/>
    <n v="1.795185"/>
    <x v="0"/>
    <x v="0"/>
    <n v="14.727540500736399"/>
    <s v="Qty / 1,000"/>
    <m/>
    <s v="Private-Lighting"/>
    <x v="0"/>
    <n v="3"/>
    <n v="1"/>
    <s v="Lighting"/>
    <n v="0.91633259480590001"/>
    <n v="1.30467645558681"/>
    <n v="6760.09252330238"/>
    <n v="2.3421356029226001"/>
    <n v="0.71"/>
    <n v="4799.6656915446902"/>
    <n v="1.6629162780750499"/>
    <n v="3395"/>
    <n v="1.06"/>
    <n v="1.39"/>
    <n v="0.02"/>
    <n v="0.63"/>
    <n v="20.618556701030901"/>
    <d v="1900-01-13T17:27:39"/>
    <n v="43380"/>
    <n v="2.6745867339529501"/>
    <n v="127.54891553400699"/>
    <n v="0"/>
    <n v="70687.270862219404"/>
  </r>
  <r>
    <s v="STND-62215"/>
    <s v="Illinois College of Optometry"/>
    <s v="Illinois College of Optometry - 3421 S Michigan Ave - Chicago"/>
    <x v="38"/>
    <s v="Indoor Lighting"/>
    <x v="3"/>
    <n v="0"/>
    <n v="1077.883"/>
    <n v="0.246864"/>
    <x v="0"/>
    <x v="0"/>
    <n v="8"/>
    <s v="Qty / 1,000"/>
    <m/>
    <s v="Private-Lighting"/>
    <x v="0"/>
    <n v="3"/>
    <n v="1"/>
    <s v="Lighting"/>
    <n v="0.91633259480590001"/>
    <n v="1.30467645558681"/>
    <n v="987.69932628716799"/>
    <n v="0.32207764853198101"/>
    <n v="0.71"/>
    <n v="701.26652166388897"/>
    <n v="0.22867513045770699"/>
    <n v="3395"/>
    <n v="1.06"/>
    <n v="1.39"/>
    <n v="0.02"/>
    <n v="0.63"/>
    <n v="20.618556701030901"/>
    <d v="1900-01-13T17:27:39"/>
    <n v="43380"/>
    <n v="0.36779450557494697"/>
    <n v="18.6358363450409"/>
    <n v="0"/>
    <n v="5610.1321733111117"/>
  </r>
  <r>
    <s v="STND-62216"/>
    <s v="America's Food Technologies, Inc."/>
    <s v="America's Food Technologies - 7700 W 185th St - Tinley Park"/>
    <x v="62"/>
    <s v="Indoor Lighting"/>
    <x v="10"/>
    <n v="0"/>
    <n v="114932.784"/>
    <n v="20.554559999999999"/>
    <x v="0"/>
    <x v="0"/>
    <n v="10.827197921178"/>
    <s v="Qty / 1,000"/>
    <m/>
    <s v="Private-Lighting"/>
    <x v="0"/>
    <n v="3"/>
    <n v="1"/>
    <s v="Lighting"/>
    <n v="0.91633259480590001"/>
    <n v="1.30467645558681"/>
    <n v="105316.656190986"/>
    <n v="26.8170504869463"/>
    <n v="0.71"/>
    <n v="74774.825895600094"/>
    <n v="19.040105845731901"/>
    <n v="4618"/>
    <n v="1.02"/>
    <n v="1.04"/>
    <n v="1.2E-2"/>
    <n v="0.81"/>
    <n v="15.158077089649201"/>
    <d v="1900-01-09T19:51:10"/>
    <n v="43407"/>
    <n v="31.8341055163181"/>
    <n v="1239.0194845998401"/>
    <n v="0"/>
    <n v="809601.83949328819"/>
  </r>
  <r>
    <s v="STND-62217"/>
    <s v="Angelo Caputo's Fresh Markets"/>
    <s v="Angelo Caputos Fresh Markets - 510 W Lake St - Addison"/>
    <x v="0"/>
    <s v="Indoor Lighting"/>
    <x v="5"/>
    <n v="0"/>
    <n v="2398.9259999999999"/>
    <n v="0.48659999999999998"/>
    <x v="0"/>
    <x v="0"/>
    <n v="10.727311735679001"/>
    <s v="Qty / 1,000"/>
    <m/>
    <s v="Private-Lighting"/>
    <x v="0"/>
    <n v="3"/>
    <n v="1"/>
    <s v="Lighting"/>
    <n v="0.91633259480590001"/>
    <n v="1.30467645558681"/>
    <n v="2198.2140863273398"/>
    <n v="0.63485556328853998"/>
    <n v="0.71"/>
    <n v="1560.7320012924099"/>
    <n v="0.45074744993486299"/>
    <n v="4661"/>
    <n v="1.07"/>
    <n v="1.24"/>
    <n v="2.9000000000000001E-2"/>
    <n v="0.745"/>
    <n v="15.018236429950701"/>
    <d v="1900-01-09T17:27:20"/>
    <n v="43411"/>
    <n v="0.68722186976460298"/>
    <n v="59.577764956535297"/>
    <n v="0"/>
    <n v="16742.458713713841"/>
  </r>
  <r>
    <s v="STND-62217"/>
    <s v="Angelo Caputo's Fresh Markets"/>
    <s v="Angelo Caputos Fresh Markets - 510 W Lake St - Addison"/>
    <x v="0"/>
    <s v="Indoor Lighting"/>
    <x v="5"/>
    <n v="0"/>
    <n v="61329.059000000001"/>
    <n v="12.440022000000001"/>
    <x v="0"/>
    <x v="0"/>
    <n v="10.727311735679001"/>
    <s v="Qty / 1,000"/>
    <m/>
    <s v="Private-Lighting"/>
    <x v="0"/>
    <n v="3"/>
    <n v="1"/>
    <s v="Lighting"/>
    <n v="0.91633259480590001"/>
    <n v="1.30467645558681"/>
    <n v="56197.815770474102"/>
    <n v="16.230203810381902"/>
    <n v="0.71"/>
    <n v="39900.4491970366"/>
    <n v="11.5234447053711"/>
    <n v="4661"/>
    <n v="1.07"/>
    <n v="1.24"/>
    <n v="2.9000000000000001E-2"/>
    <n v="0.745"/>
    <n v="15.018236429950701"/>
    <d v="1900-01-09T17:27:20"/>
    <n v="43411"/>
    <n v="17.568958443799399"/>
    <n v="1523.1183713493001"/>
    <n v="0"/>
    <n v="428024.55693023448"/>
  </r>
  <r>
    <s v="STND-62217"/>
    <s v="Angelo Caputo's Fresh Markets"/>
    <s v="Angelo Caputos Fresh Markets - 510 W Lake St - Addison"/>
    <x v="0"/>
    <s v="Indoor Lighting"/>
    <x v="5"/>
    <n v="0"/>
    <n v="28271.739000000001"/>
    <n v="5.7346560000000002"/>
    <x v="0"/>
    <x v="0"/>
    <n v="10.727311735679001"/>
    <s v="Qty / 1,000"/>
    <m/>
    <s v="Private-Lighting"/>
    <x v="0"/>
    <n v="3"/>
    <n v="1"/>
    <s v="Lighting"/>
    <n v="0.91633259480590001"/>
    <n v="1.30467645558681"/>
    <n v="25906.315957545201"/>
    <n v="7.4818706640896098"/>
    <n v="0.71"/>
    <n v="18393.4843298571"/>
    <n v="5.3121281715036304"/>
    <n v="4661"/>
    <n v="1.07"/>
    <n v="1.24"/>
    <n v="2.9000000000000001E-2"/>
    <n v="0.745"/>
    <n v="15.018236429950701"/>
    <d v="1900-01-09T17:27:20"/>
    <n v="43411"/>
    <n v="8.0990156571656406"/>
    <n v="702.13379698019605"/>
    <n v="0"/>
    <n v="197312.64031170387"/>
  </r>
  <r>
    <s v="STND-62217"/>
    <s v="Angelo Caputo's Fresh Markets"/>
    <s v="Angelo Caputos Fresh Markets - 510 W Lake St - Addison"/>
    <x v="62"/>
    <s v="Indoor Lighting"/>
    <x v="5"/>
    <n v="0"/>
    <n v="20099.438999999998"/>
    <n v="4.0769820000000001"/>
    <x v="0"/>
    <x v="0"/>
    <n v="10.727311735679001"/>
    <s v="Qty / 1,000"/>
    <m/>
    <s v="Private-Lighting"/>
    <x v="0"/>
    <n v="3"/>
    <n v="1"/>
    <s v="Lighting"/>
    <n v="0.91633259480590001"/>
    <n v="1.30467645558681"/>
    <n v="18417.7710930129"/>
    <n v="5.3191424252512096"/>
    <n v="0.71"/>
    <n v="13076.6174760392"/>
    <n v="3.7765911219283601"/>
    <n v="4661"/>
    <n v="1.07"/>
    <n v="1.24"/>
    <n v="2.9000000000000001E-2"/>
    <n v="0.745"/>
    <n v="15.018236429950701"/>
    <d v="1900-01-09T17:27:20"/>
    <n v="43411"/>
    <n v="5.7578939437661898"/>
    <n v="499.17323523119097"/>
    <n v="0"/>
    <n v="140276.95211370042"/>
  </r>
  <r>
    <s v="STND-62218"/>
    <s v="Electron Beam Technologies, Inc."/>
    <s v="Electron Beam Technologies Inc - 1275 Harvard Dr - Kankakee"/>
    <x v="0"/>
    <s v="Indoor Lighting"/>
    <x v="10"/>
    <n v="0"/>
    <n v="43523.726000000002"/>
    <n v="7.7837759999999996"/>
    <x v="0"/>
    <x v="0"/>
    <n v="10.827197921178"/>
    <s v="Qty / 1,000"/>
    <m/>
    <s v="Private-Lighting"/>
    <x v="0"/>
    <n v="3"/>
    <n v="1"/>
    <s v="Lighting"/>
    <n v="0.91633259480590001"/>
    <n v="1.30467645558681"/>
    <n v="39882.208781201"/>
    <n v="10.1553092827616"/>
    <n v="0.71"/>
    <n v="28316.368234652698"/>
    <n v="7.2102695907607703"/>
    <n v="4618"/>
    <n v="1.02"/>
    <n v="1.04"/>
    <n v="1.2E-2"/>
    <n v="0.81"/>
    <n v="15.158077089649201"/>
    <d v="1900-01-09T19:51:10"/>
    <n v="43462"/>
    <n v="12.0552104496221"/>
    <n v="469.20245624942402"/>
    <n v="0"/>
    <n v="306586.92328554246"/>
  </r>
  <r>
    <s v="STND-62219"/>
    <s v="899 Building, LLC"/>
    <s v="899 Building LLC - 899 Skokie Blvd - North Brook"/>
    <x v="71"/>
    <s v="HVAC"/>
    <x v="6"/>
    <n v="0"/>
    <n v="66240"/>
    <n v="0"/>
    <x v="3"/>
    <x v="0"/>
    <n v="9"/>
    <s v="NA"/>
    <m/>
    <s v="EMS"/>
    <x v="1"/>
    <n v="3"/>
    <n v="1"/>
    <s v="Non-Lighting"/>
    <n v="0.91036333343406195"/>
    <n v="0"/>
    <n v="60302.4672066723"/>
    <n v="0"/>
    <n v="0.7"/>
    <n v="42211.727044670602"/>
    <n v="0"/>
    <n v="2885"/>
    <n v="1.165"/>
    <n v="1.3779999999999999"/>
    <n v="2.5499999999999998E-2"/>
    <n v="0.55000000000000004"/>
    <n v="24.263431542460999"/>
    <d v="1900-01-16T07:56:40"/>
    <n v="43422"/>
    <n v="0"/>
    <n v="0"/>
    <n v="0"/>
    <n v="379905.54340203543"/>
  </r>
  <r>
    <s v="STND-62219"/>
    <s v="899 Building, LLC"/>
    <s v="899 Building LLC - 899 Skokie Blvd - North Brook"/>
    <x v="12"/>
    <s v="Variable Speed Drives"/>
    <x v="6"/>
    <n v="0"/>
    <n v="37481"/>
    <n v="1.7"/>
    <x v="6"/>
    <x v="0"/>
    <n v="15"/>
    <s v="ΔkWpeak"/>
    <m/>
    <s v="EMS"/>
    <x v="1"/>
    <n v="3"/>
    <n v="1"/>
    <s v="Non-Lighting"/>
    <n v="0.91036333343406195"/>
    <n v="0"/>
    <n v="34121.328100442101"/>
    <n v="0"/>
    <n v="0.7"/>
    <n v="23884.929670309499"/>
    <n v="0"/>
    <n v="2885"/>
    <n v="1.165"/>
    <n v="1.3779999999999999"/>
    <n v="2.5499999999999998E-2"/>
    <n v="0.55000000000000004"/>
    <n v="24.263431542460999"/>
    <d v="1900-01-16T07:56:40"/>
    <n v="43422"/>
    <n v="0"/>
    <n v="0"/>
    <n v="0"/>
    <n v="358273.94505464251"/>
  </r>
  <r>
    <s v="STND-62219"/>
    <s v="899 Building, LLC"/>
    <s v="899 Building LLC - 899 Skokie Blvd - North Brook"/>
    <x v="12"/>
    <s v="Variable Speed Drives"/>
    <x v="6"/>
    <n v="0"/>
    <n v="37481.01"/>
    <n v="1.7192829999999999"/>
    <x v="6"/>
    <x v="0"/>
    <n v="15"/>
    <s v="ΔkWpeak"/>
    <m/>
    <s v="EMS"/>
    <x v="1"/>
    <n v="3"/>
    <n v="1"/>
    <s v="Non-Lighting"/>
    <n v="0.91036333343406195"/>
    <n v="0"/>
    <n v="34121.337204075397"/>
    <n v="0"/>
    <n v="0.7"/>
    <n v="23884.936042852802"/>
    <n v="0"/>
    <n v="2885"/>
    <n v="1.165"/>
    <n v="1.3779999999999999"/>
    <n v="2.5499999999999998E-2"/>
    <n v="0.55000000000000004"/>
    <n v="24.263431542460999"/>
    <d v="1900-01-16T07:56:40"/>
    <n v="43422"/>
    <n v="0"/>
    <n v="0"/>
    <n v="0"/>
    <n v="358274.04064279201"/>
  </r>
  <r>
    <s v="STND-62219"/>
    <s v="899 Building, LLC"/>
    <s v="899 Building LLC - 899 Skokie Blvd - North Brook"/>
    <x v="2"/>
    <s v="Energy Management System"/>
    <x v="6"/>
    <n v="0"/>
    <n v="88350"/>
    <n v="0"/>
    <x v="1"/>
    <x v="0"/>
    <n v="15"/>
    <s v="NA"/>
    <m/>
    <s v="EMS"/>
    <x v="1"/>
    <n v="3"/>
    <n v="1"/>
    <s v="EMS"/>
    <n v="0.91036333343406195"/>
    <n v="0"/>
    <n v="80430.600508899399"/>
    <n v="0"/>
    <n v="0.7"/>
    <n v="56301.420356229602"/>
    <n v="0"/>
    <n v="2885"/>
    <n v="1.165"/>
    <n v="1.3779999999999999"/>
    <n v="2.5499999999999998E-2"/>
    <n v="0.55000000000000004"/>
    <n v="24.263431542460999"/>
    <d v="1900-01-16T07:56:40"/>
    <n v="43422"/>
    <n v="0"/>
    <n v="0"/>
    <n v="0"/>
    <n v="844521.30534344399"/>
  </r>
  <r>
    <s v="STND-62220"/>
    <s v="Van Matre Rehabilitation Center, LLC"/>
    <s v="Van Matre HealthSouth Rehabilitation Hospital - 950 S Mulford Rd - Rockford"/>
    <x v="1"/>
    <s v="Outdoor &amp; Garage Lighting"/>
    <x v="1"/>
    <n v="0"/>
    <n v="44077.97"/>
    <n v="0"/>
    <x v="0"/>
    <x v="0"/>
    <n v="10.1978380583316"/>
    <s v="Qty / 1,000"/>
    <m/>
    <s v="Private-Lighting"/>
    <x v="0"/>
    <n v="3"/>
    <n v="1"/>
    <s v="Lighting"/>
    <n v="0.91633259480590001"/>
    <n v="1.30467645558681"/>
    <n v="40390.080623876602"/>
    <n v="0"/>
    <n v="0.71"/>
    <n v="28676.957242952401"/>
    <n v="0"/>
    <n v="4903"/>
    <n v="1"/>
    <n v="1"/>
    <n v="0"/>
    <n v="0"/>
    <n v="14.276973281664301"/>
    <d v="1900-01-09T04:44:53"/>
    <n v="43379"/>
    <n v="0"/>
    <n v="0"/>
    <n v="0"/>
    <n v="292442.96596932801"/>
  </r>
  <r>
    <s v="STND-62220"/>
    <s v="Van Matre Rehabilitation Center, LLC"/>
    <s v="Van Matre HealthSouth Rehabilitation Hospital - 950 S Mulford Rd - Rockford"/>
    <x v="1"/>
    <s v="Outdoor &amp; Garage Lighting"/>
    <x v="1"/>
    <n v="0"/>
    <n v="3294.8159999999998"/>
    <n v="0"/>
    <x v="0"/>
    <x v="0"/>
    <n v="10.1978380583316"/>
    <s v="Qty / 1,000"/>
    <m/>
    <s v="Private-Lighting"/>
    <x v="0"/>
    <n v="3"/>
    <n v="1"/>
    <s v="Lighting"/>
    <n v="0.91633259480590001"/>
    <n v="1.30467645558681"/>
    <n v="3019.1472946879999"/>
    <n v="0"/>
    <n v="0.71"/>
    <n v="2143.5945792284801"/>
    <n v="0"/>
    <n v="4903"/>
    <n v="1"/>
    <n v="1"/>
    <n v="0"/>
    <n v="0"/>
    <n v="14.276973281664301"/>
    <d v="1900-01-09T04:44:53"/>
    <n v="43379"/>
    <n v="0"/>
    <n v="0"/>
    <n v="0"/>
    <n v="21860.030381689507"/>
  </r>
  <r>
    <s v="STND-62220"/>
    <s v="Van Matre Rehabilitation Center, LLC"/>
    <s v="Van Matre HealthSouth Rehabilitation Hospital - 950 S Mulford Rd - Rockford"/>
    <x v="1"/>
    <s v="Outdoor &amp; Garage Lighting"/>
    <x v="1"/>
    <n v="0"/>
    <n v="9006.8109999999997"/>
    <n v="0"/>
    <x v="0"/>
    <x v="0"/>
    <n v="10.1978380583316"/>
    <s v="Qty / 1,000"/>
    <m/>
    <s v="Private-Lighting"/>
    <x v="0"/>
    <n v="3"/>
    <n v="1"/>
    <s v="Lighting"/>
    <n v="0.91633259480590001"/>
    <n v="1.30467645558681"/>
    <n v="8253.23449455632"/>
    <n v="0"/>
    <n v="0.71"/>
    <n v="5859.79649113499"/>
    <n v="0"/>
    <n v="4903"/>
    <n v="1"/>
    <n v="1"/>
    <n v="0"/>
    <n v="0"/>
    <n v="14.276973281664301"/>
    <d v="1900-01-09T04:44:53"/>
    <n v="43379"/>
    <n v="0"/>
    <n v="0"/>
    <n v="0"/>
    <n v="59757.255671374369"/>
  </r>
  <r>
    <s v="STND-62220"/>
    <s v="Van Matre Rehabilitation Center, LLC"/>
    <s v="Van Matre HealthSouth Rehabilitation Hospital - 950 S Mulford Rd - Rockford"/>
    <x v="1"/>
    <s v="Outdoor &amp; Garage Lighting"/>
    <x v="1"/>
    <n v="0"/>
    <n v="1568.96"/>
    <n v="0"/>
    <x v="0"/>
    <x v="0"/>
    <n v="10.1978380583316"/>
    <s v="Qty / 1,000"/>
    <m/>
    <s v="Private-Lighting"/>
    <x v="0"/>
    <n v="3"/>
    <n v="1"/>
    <s v="Lighting"/>
    <n v="0.91633259480590001"/>
    <n v="1.30467645558681"/>
    <n v="1437.68918794666"/>
    <n v="0"/>
    <n v="0.71"/>
    <n v="1020.75932344213"/>
    <n v="0"/>
    <n v="4903"/>
    <n v="1"/>
    <n v="1"/>
    <n v="0"/>
    <n v="0"/>
    <n v="14.276973281664301"/>
    <d v="1900-01-09T04:44:53"/>
    <n v="43379"/>
    <n v="0"/>
    <n v="0"/>
    <n v="0"/>
    <n v="10409.538276994968"/>
  </r>
  <r>
    <s v="STND-62221"/>
    <s v="GMB Partners LLC"/>
    <s v="GMB Partners LLC dba Half Acre Beer Company - 2050 W Balmoral Ave - Chicago"/>
    <x v="0"/>
    <s v="Indoor Lighting"/>
    <x v="10"/>
    <n v="0"/>
    <n v="1318.9010000000001"/>
    <n v="0.235872"/>
    <x v="0"/>
    <x v="0"/>
    <n v="10.827197921178"/>
    <s v="Qty / 1,000"/>
    <m/>
    <s v="Private-Lighting"/>
    <x v="0"/>
    <n v="3"/>
    <n v="1"/>
    <s v="Lighting"/>
    <n v="0.91633259480590001"/>
    <n v="1.30467645558681"/>
    <n v="1208.5519756220999"/>
    <n v="0.30773664493217101"/>
    <n v="0.71"/>
    <n v="858.07190269168802"/>
    <n v="0.218493017901842"/>
    <n v="4618"/>
    <n v="1.02"/>
    <n v="1.04"/>
    <n v="1.2E-2"/>
    <n v="0.81"/>
    <n v="15.158077089649201"/>
    <d v="1900-01-09T19:51:10"/>
    <n v="43377"/>
    <n v="0.36530940756430602"/>
    <n v="14.218258536730501"/>
    <n v="0"/>
    <n v="9290.514321044695"/>
  </r>
  <r>
    <s v="STND-62221"/>
    <s v="GMB Partners LLC"/>
    <s v="GMB Partners LLC dba Half Acre Beer Company - 2050 W Balmoral Ave - Chicago"/>
    <x v="38"/>
    <s v="Indoor Lighting"/>
    <x v="10"/>
    <n v="0"/>
    <n v="3005.1039999999998"/>
    <n v="0.39341999999999999"/>
    <x v="0"/>
    <x v="0"/>
    <n v="8"/>
    <s v="Qty / 1,000"/>
    <m/>
    <s v="Private-Lighting"/>
    <x v="0"/>
    <n v="3"/>
    <n v="1"/>
    <s v="Lighting"/>
    <n v="0.91633259480590001"/>
    <n v="1.30467645558681"/>
    <n v="2753.6747459815901"/>
    <n v="0.51328581115696104"/>
    <n v="0.71"/>
    <n v="1955.10906964693"/>
    <n v="0.364432925921443"/>
    <n v="4618"/>
    <n v="1.02"/>
    <n v="1.04"/>
    <n v="1.2E-2"/>
    <n v="0.81"/>
    <n v="15.158077089649201"/>
    <d v="1900-01-09T19:51:10"/>
    <n v="43377"/>
    <n v="0.60931364097454999"/>
    <n v="32.396173482136298"/>
    <n v="0"/>
    <n v="15640.87255717544"/>
  </r>
  <r>
    <s v="STND-62222"/>
    <s v="Cabot Microelectronics Corporation"/>
    <s v="Cabot Microelectronics - 870 N Commons Dr - Aurora"/>
    <x v="0"/>
    <s v="Indoor Lighting"/>
    <x v="10"/>
    <n v="0"/>
    <n v="8342.0480000000007"/>
    <n v="1.4918899999999999"/>
    <x v="0"/>
    <x v="0"/>
    <n v="10.827197921178"/>
    <s v="Qty / 1,000"/>
    <m/>
    <s v="Private-Lighting"/>
    <x v="0"/>
    <n v="3"/>
    <n v="1"/>
    <s v="Lighting"/>
    <n v="0.91633259480590001"/>
    <n v="1.30467645558681"/>
    <n v="7644.0904898353701"/>
    <n v="1.9464337573254"/>
    <n v="0.71"/>
    <n v="5427.3042477831104"/>
    <n v="1.3819679677010299"/>
    <n v="4618"/>
    <n v="1.02"/>
    <n v="1.04"/>
    <n v="1.2E-2"/>
    <n v="0.81"/>
    <n v="15.158077089649201"/>
    <d v="1900-01-09T19:51:10"/>
    <n v="43432"/>
    <n v="2.3105813833397399"/>
    <n v="89.930476351004302"/>
    <n v="0"/>
    <n v="58762.497269197818"/>
  </r>
  <r>
    <s v="STND-62222"/>
    <s v="Cabot Microelectronics Corporation"/>
    <s v="Cabot Microelectronics - 870 N Commons Dr - Aurora"/>
    <x v="0"/>
    <s v="Indoor Lighting"/>
    <x v="10"/>
    <n v="0"/>
    <n v="94.206999999999994"/>
    <n v="1.6847999999999998E-2"/>
    <x v="0"/>
    <x v="0"/>
    <n v="10.827197921178"/>
    <s v="Qty / 1,000"/>
    <m/>
    <s v="Private-Lighting"/>
    <x v="0"/>
    <n v="3"/>
    <n v="1"/>
    <s v="Lighting"/>
    <n v="0.91633259480590001"/>
    <n v="1.30467645558681"/>
    <n v="86.324944758879397"/>
    <n v="2.19811889237265E-2"/>
    <n v="0.71"/>
    <n v="61.290710778804403"/>
    <n v="1.5606644135845799E-2"/>
    <n v="4618"/>
    <n v="1.02"/>
    <n v="1.04"/>
    <n v="1.2E-2"/>
    <n v="0.81"/>
    <n v="15.158077089649201"/>
    <d v="1900-01-09T19:51:10"/>
    <n v="43432"/>
    <n v="2.60935291117361E-2"/>
    <n v="1.0155875853985801"/>
    <n v="0"/>
    <n v="663.60665633179303"/>
  </r>
  <r>
    <s v="STND-62223"/>
    <s v="Atlas Saw &amp; Tool, LLC"/>
    <s v="Atlas Saw &amp; Tool, LLC - 7801 Industrial Drive Unit B2 - Spring Grove"/>
    <x v="0"/>
    <s v="Indoor Lighting"/>
    <x v="8"/>
    <n v="0"/>
    <n v="20150.248"/>
    <n v="3.1889820000000002"/>
    <x v="0"/>
    <x v="0"/>
    <n v="9.5383441434566993"/>
    <s v="Qty / 1,000"/>
    <m/>
    <s v="Private-Lighting"/>
    <x v="0"/>
    <n v="3"/>
    <n v="1"/>
    <s v="Lighting"/>
    <n v="0.91633259480590001"/>
    <n v="1.30467645558681"/>
    <n v="18464.3290358224"/>
    <n v="4.1605897326901298"/>
    <n v="0.71"/>
    <n v="13109.6736154339"/>
    <n v="2.95401871020999"/>
    <n v="5242"/>
    <n v="1"/>
    <n v="1.22"/>
    <n v="1.0999999999999999E-2"/>
    <n v="0.68"/>
    <n v="13.3536818008394"/>
    <d v="1900-01-08T12:55:13"/>
    <n v="43410"/>
    <n v="5.0151756662127802"/>
    <n v="203.107619394046"/>
    <n v="0"/>
    <n v="125044.57855240275"/>
  </r>
  <r>
    <s v="STND-62223"/>
    <s v="Atlas Saw &amp; Tool, LLC"/>
    <s v="Atlas Saw &amp; Tool, LLC - 7801 Industrial Drive Unit B2 - Spring Grove"/>
    <x v="0"/>
    <s v="Indoor Lighting"/>
    <x v="8"/>
    <n v="0"/>
    <n v="16355.04"/>
    <n v="2.588352"/>
    <x v="0"/>
    <x v="0"/>
    <n v="9.5383441434566993"/>
    <s v="Qty / 1,000"/>
    <m/>
    <s v="Private-Lighting"/>
    <x v="0"/>
    <n v="3"/>
    <n v="1"/>
    <s v="Lighting"/>
    <n v="0.91633259480590001"/>
    <n v="1.30467645558681"/>
    <n v="14986.6562413543"/>
    <n v="3.3769619131710198"/>
    <n v="0.71"/>
    <n v="10640.525931361501"/>
    <n v="2.39764295835143"/>
    <n v="5242"/>
    <n v="1"/>
    <n v="1.22"/>
    <n v="1.0999999999999999E-2"/>
    <n v="0.68"/>
    <n v="13.3536818008394"/>
    <d v="1900-01-08T12:55:13"/>
    <n v="43410"/>
    <n v="4.0705905414308399"/>
    <n v="164.85321865489701"/>
    <n v="0"/>
    <n v="101492.99820070111"/>
  </r>
  <r>
    <s v="STND-62223"/>
    <s v="Atlas Saw &amp; Tool, LLC"/>
    <s v="Atlas Saw &amp; Tool, LLC - 7801 Industrial Drive Unit B2 - Spring Grove"/>
    <x v="0"/>
    <s v="Indoor Lighting"/>
    <x v="8"/>
    <n v="0"/>
    <n v="267.34199999999998"/>
    <n v="4.231E-2"/>
    <x v="0"/>
    <x v="0"/>
    <n v="9.5383441434566993"/>
    <s v="Qty / 1,000"/>
    <m/>
    <s v="Private-Lighting"/>
    <x v="0"/>
    <n v="3"/>
    <n v="1"/>
    <s v="Lighting"/>
    <n v="0.91633259480590001"/>
    <n v="1.30467645558681"/>
    <n v="244.974188560599"/>
    <n v="5.5200860835877802E-2"/>
    <n v="0.71"/>
    <n v="173.93167387802501"/>
    <n v="3.9192611193473198E-2"/>
    <n v="5242"/>
    <n v="1"/>
    <n v="1.22"/>
    <n v="1.0999999999999999E-2"/>
    <n v="0.68"/>
    <n v="13.3536818008394"/>
    <d v="1900-01-08T12:55:13"/>
    <n v="43410"/>
    <n v="6.6539128297827599E-2"/>
    <n v="2.6947160741665899"/>
    <n v="0"/>
    <n v="1659.0201628960804"/>
  </r>
  <r>
    <s v="STND-62223"/>
    <s v="Atlas Saw &amp; Tool, LLC"/>
    <s v="Atlas Saw &amp; Tool, LLC - 7801 Industrial Drive Unit B2 - Spring Grove"/>
    <x v="0"/>
    <s v="Indoor Lighting"/>
    <x v="8"/>
    <n v="0"/>
    <n v="14761.472"/>
    <n v="2.3361540000000001"/>
    <x v="0"/>
    <x v="0"/>
    <n v="9.5383441434566993"/>
    <s v="Qty / 1,000"/>
    <m/>
    <s v="Private-Lighting"/>
    <x v="0"/>
    <n v="3"/>
    <n v="1"/>
    <s v="Lighting"/>
    <n v="0.91633259480590001"/>
    <n v="1.30467645558681"/>
    <n v="13526.4179409146"/>
    <n v="3.04792512042494"/>
    <n v="0.71"/>
    <n v="9603.7567380493892"/>
    <n v="2.1640268355017098"/>
    <n v="5242"/>
    <n v="1"/>
    <n v="1.22"/>
    <n v="1.0999999999999999E-2"/>
    <n v="0.68"/>
    <n v="13.3536818008394"/>
    <d v="1900-01-08T12:55:13"/>
    <n v="43410"/>
    <n v="3.6739695279953501"/>
    <n v="148.79059735006101"/>
    <n v="0"/>
    <n v="91603.936837556204"/>
  </r>
  <r>
    <s v="STND-62224"/>
    <s v="The Irish Boutique Inc"/>
    <s v="The Irish Boutique - 17W Crystal Lake Plaza - Crystal Lake"/>
    <x v="0"/>
    <s v="Indoor Lighting"/>
    <x v="0"/>
    <n v="0"/>
    <n v="10405.571"/>
    <n v="2.1106720000000001"/>
    <x v="0"/>
    <x v="0"/>
    <n v="9.1274187659729797"/>
    <s v="Qty / 1,000"/>
    <m/>
    <s v="Private-Lighting"/>
    <x v="0"/>
    <n v="3"/>
    <n v="1"/>
    <s v="Lighting"/>
    <n v="0.91633259480590001"/>
    <n v="1.30467645558681"/>
    <n v="9534.9638748670204"/>
    <n v="2.75374406386632"/>
    <n v="0.71"/>
    <n v="6769.8243511555902"/>
    <n v="1.95515828534508"/>
    <n v="5478"/>
    <n v="1.1200000000000001"/>
    <n v="1.31"/>
    <n v="2.1999999999999999E-2"/>
    <n v="0.95"/>
    <n v="12.7783862723622"/>
    <d v="1900-01-08T03:03:29"/>
    <n v="43377"/>
    <n v="2.2127312686752201"/>
    <n v="187.293933256316"/>
    <n v="0"/>
    <n v="61791.021825078387"/>
  </r>
  <r>
    <s v="STND-62224"/>
    <s v="The Irish Boutique Inc"/>
    <s v="The Irish Boutique - 17W Crystal Lake Plaza - Crystal Lake"/>
    <x v="0"/>
    <s v="Indoor Lighting"/>
    <x v="0"/>
    <n v="0"/>
    <n v="619.67100000000005"/>
    <n v="0.125695"/>
    <x v="0"/>
    <x v="0"/>
    <n v="9.1274187659729797"/>
    <s v="Qty / 1,000"/>
    <m/>
    <s v="Private-Lighting"/>
    <x v="0"/>
    <n v="3"/>
    <n v="1"/>
    <s v="Lighting"/>
    <n v="0.91633259480590001"/>
    <n v="1.30467645558681"/>
    <n v="567.82473535596705"/>
    <n v="0.16399130708498399"/>
    <n v="0.71"/>
    <n v="403.15556210273598"/>
    <n v="0.116433828030338"/>
    <n v="5478"/>
    <n v="1.1200000000000001"/>
    <n v="1.31"/>
    <n v="2.1999999999999999E-2"/>
    <n v="0.95"/>
    <n v="12.7783862723622"/>
    <d v="1900-01-08T03:03:29"/>
    <n v="43377"/>
    <n v="0.131772846191228"/>
    <n v="11.1537001587779"/>
    <n v="0"/>
    <n v="3679.7696431428976"/>
  </r>
  <r>
    <s v="STND-62224"/>
    <s v="The Irish Boutique Inc"/>
    <s v="The Irish Boutique - 17W Crystal Lake Plaza - Crystal Lake"/>
    <x v="0"/>
    <s v="Indoor Lighting"/>
    <x v="0"/>
    <n v="0"/>
    <n v="625.80700000000002"/>
    <n v="0.126939"/>
    <x v="0"/>
    <x v="0"/>
    <n v="9.1274187659729797"/>
    <s v="Qty / 1,000"/>
    <m/>
    <s v="Private-Lighting"/>
    <x v="0"/>
    <n v="3"/>
    <n v="1"/>
    <s v="Lighting"/>
    <n v="0.91633259480590001"/>
    <n v="1.30467645558681"/>
    <n v="573.44735215769595"/>
    <n v="0.165614324595734"/>
    <n v="0.71"/>
    <n v="407.14762003196398"/>
    <n v="0.117586170462971"/>
    <n v="5478"/>
    <n v="1.1200000000000001"/>
    <n v="1.31"/>
    <n v="2.1999999999999999E-2"/>
    <n v="0.95"/>
    <n v="12.7783862723622"/>
    <d v="1900-01-08T03:03:29"/>
    <n v="43377"/>
    <n v="0.13307699846985399"/>
    <n v="11.264144417383299"/>
    <n v="0"/>
    <n v="3716.2068276009845"/>
  </r>
  <r>
    <s v="STND-62224"/>
    <s v="The Irish Boutique Inc"/>
    <s v="The Irish Boutique - 17W Crystal Lake Plaza - Crystal Lake"/>
    <x v="7"/>
    <s v="Indoor Lighting"/>
    <x v="0"/>
    <n v="0"/>
    <n v="973.31399999999996"/>
    <n v="0.69272800000000001"/>
    <x v="0"/>
    <x v="0"/>
    <n v="8"/>
    <s v="Qty / 1,000"/>
    <m/>
    <s v="Private-Lighting"/>
    <x v="0"/>
    <n v="3"/>
    <n v="1"/>
    <s v="Lighting"/>
    <n v="0.91633259480590001"/>
    <n v="1.30467645558681"/>
    <n v="891.87934318090902"/>
    <n v="0.90378591172573697"/>
    <n v="0.71"/>
    <n v="633.23433365844596"/>
    <n v="0.64168799732527304"/>
    <n v="5478"/>
    <n v="1.1200000000000001"/>
    <n v="1.31"/>
    <n v="2.1999999999999999E-2"/>
    <n v="0.95"/>
    <n v="12.7783862723622"/>
    <d v="1900-01-08T03:03:29"/>
    <n v="43377"/>
    <n v="0.86239113714287896"/>
    <n v="17.5190585267679"/>
    <n v="0"/>
    <n v="5065.8746692675677"/>
  </r>
  <r>
    <s v="STND-62224"/>
    <s v="The Irish Boutique Inc"/>
    <s v="The Irish Boutique - 17W Crystal Lake Plaza - Crystal Lake"/>
    <x v="50"/>
    <s v="Indoor Lighting"/>
    <x v="0"/>
    <n v="0"/>
    <n v="405.54700000000003"/>
    <n v="8.2261000000000001E-2"/>
    <x v="0"/>
    <x v="0"/>
    <n v="8"/>
    <s v="Qty / 1,000"/>
    <m/>
    <s v="Private-Lighting"/>
    <x v="0"/>
    <n v="3"/>
    <n v="1"/>
    <s v="Lighting"/>
    <n v="0.91633259480590001"/>
    <n v="1.30467645558681"/>
    <n v="371.61593482574801"/>
    <n v="0.107323989913026"/>
    <n v="0.71"/>
    <n v="263.84731372628102"/>
    <n v="7.6200032838248694E-2"/>
    <n v="5478"/>
    <n v="1.1200000000000001"/>
    <n v="1.31"/>
    <n v="2.1999999999999999E-2"/>
    <n v="0.95"/>
    <n v="12.7783862723622"/>
    <d v="1900-01-08T03:03:29"/>
    <n v="43377"/>
    <n v="8.6238641955023093E-2"/>
    <n v="7.2995987197914802"/>
    <n v="0"/>
    <n v="2110.7785098102481"/>
  </r>
  <r>
    <s v="STND-62225"/>
    <s v="Byron Community Unit School District 226"/>
    <s v="Byron CUSD 226 - 696 N Colfax St - Byron"/>
    <x v="1"/>
    <s v="Outdoor &amp; Garage Lighting"/>
    <x v="1"/>
    <n v="0"/>
    <n v="2824.1280000000002"/>
    <n v="0"/>
    <x v="0"/>
    <x v="1"/>
    <n v="10.1978380583316"/>
    <s v="Qty / 1,000"/>
    <m/>
    <s v="Public-Lighting"/>
    <x v="0"/>
    <n v="1"/>
    <n v="1"/>
    <s v="Lighting"/>
    <n v="0.95625781801464005"/>
    <n v="1.47347312606477"/>
    <n v="2700.59447907405"/>
    <n v="0"/>
    <n v="0.71"/>
    <n v="1917.4220801425699"/>
    <n v="0"/>
    <n v="4903"/>
    <n v="1"/>
    <n v="1"/>
    <n v="0"/>
    <n v="0"/>
    <n v="14.276973281664301"/>
    <d v="1900-01-09T04:44:53"/>
    <n v="43406"/>
    <n v="0"/>
    <n v="0"/>
    <n v="0"/>
    <n v="19553.559862763243"/>
  </r>
  <r>
    <s v="STND-62225"/>
    <s v="Byron Community Unit School District 226"/>
    <s v="Byron CUSD 226 - 696 N Colfax St - Byron"/>
    <x v="1"/>
    <s v="Outdoor &amp; Garage Lighting"/>
    <x v="1"/>
    <n v="0"/>
    <n v="228989.712"/>
    <n v="0"/>
    <x v="0"/>
    <x v="1"/>
    <n v="10.1978380583316"/>
    <s v="Qty / 1,000"/>
    <m/>
    <s v="Public-Lighting"/>
    <x v="0"/>
    <n v="1"/>
    <n v="1"/>
    <s v="Lighting"/>
    <n v="0.95625781801464005"/>
    <n v="1.47347312606477"/>
    <n v="218973.20234492101"/>
    <n v="0"/>
    <n v="0.71"/>
    <n v="155470.973664894"/>
    <n v="0"/>
    <n v="4903"/>
    <n v="1"/>
    <n v="1"/>
    <n v="0"/>
    <n v="0"/>
    <n v="14.276973281664301"/>
    <d v="1900-01-09T04:44:53"/>
    <n v="43406"/>
    <n v="0"/>
    <n v="0"/>
    <n v="0"/>
    <n v="1585467.812205726"/>
  </r>
  <r>
    <s v="STND-62226"/>
    <s v="3500 Lacey Road LLC"/>
    <s v="Hamilton Partners - 3500 Lacey Rd - Downers Grove"/>
    <x v="1"/>
    <s v="Outdoor &amp; Garage Lighting"/>
    <x v="1"/>
    <n v="0"/>
    <n v="25422.055"/>
    <n v="0"/>
    <x v="0"/>
    <x v="0"/>
    <n v="10.1978380583316"/>
    <s v="Qty / 1,000"/>
    <m/>
    <s v="Private-Lighting"/>
    <x v="0"/>
    <n v="3"/>
    <n v="1"/>
    <s v="Lighting"/>
    <n v="0.91633259480590001"/>
    <n v="1.30467645558681"/>
    <n v="23295.057623448301"/>
    <n v="0"/>
    <n v="0.71"/>
    <n v="16539.4909126483"/>
    <n v="0"/>
    <n v="4903"/>
    <n v="1"/>
    <n v="1"/>
    <n v="0"/>
    <n v="0"/>
    <n v="14.276973281664301"/>
    <d v="1900-01-09T04:44:53"/>
    <n v="43442"/>
    <n v="0"/>
    <n v="0"/>
    <n v="0"/>
    <n v="168667.04989443449"/>
  </r>
  <r>
    <s v="STND-62227"/>
    <s v="1200 Shermer LLC"/>
    <s v="1200 Shermer LLC - Lobby and Corridor - 1200 Shermer Rd - Northbrook"/>
    <x v="62"/>
    <s v="Indoor Lighting"/>
    <x v="6"/>
    <n v="0"/>
    <n v="7608.2640000000001"/>
    <n v="1.7107859999999999"/>
    <x v="0"/>
    <x v="0"/>
    <n v="15"/>
    <s v="Qty / 1,000"/>
    <m/>
    <s v="Private-Lighting"/>
    <x v="0"/>
    <n v="3"/>
    <n v="1"/>
    <s v="Lighting"/>
    <n v="0.91633259480590001"/>
    <n v="1.30467645558681"/>
    <n v="6971.70029308831"/>
    <n v="2.2320222147475302"/>
    <n v="0.71"/>
    <n v="4949.9072080926999"/>
    <n v="1.58473577247075"/>
    <n v="2885"/>
    <n v="1.165"/>
    <n v="1.3779999999999999"/>
    <n v="2.5499999999999998E-2"/>
    <n v="0.55000000000000004"/>
    <n v="24.263431542460999"/>
    <d v="1900-01-16T07:56:40"/>
    <n v="43425"/>
    <n v="2.9450088596747999"/>
    <n v="152.59944847532401"/>
    <n v="0"/>
    <n v="74248.608121390498"/>
  </r>
  <r>
    <s v="STND-62228"/>
    <s v="Wiscon Corporation"/>
    <s v="Wiscon Corp dba Caputo Cheese - 1945 N 15th Ave - Melrose Park"/>
    <x v="0"/>
    <s v="Indoor Lighting"/>
    <x v="8"/>
    <n v="0"/>
    <n v="55984.56"/>
    <n v="8.8601279999999996"/>
    <x v="0"/>
    <x v="0"/>
    <n v="9.5383441434566993"/>
    <s v="Qty / 1,000"/>
    <m/>
    <s v="Private-Lighting"/>
    <x v="0"/>
    <n v="3"/>
    <n v="1"/>
    <s v="Lighting"/>
    <n v="0.91633259480590001"/>
    <n v="1.30467645558681"/>
    <n v="51300.477133866603"/>
    <n v="11.5596003950854"/>
    <n v="0.71"/>
    <n v="36423.338765045301"/>
    <n v="8.2073162805106499"/>
    <n v="5242"/>
    <n v="1"/>
    <n v="1.22"/>
    <n v="1.0999999999999999E-2"/>
    <n v="0.68"/>
    <n v="13.3536818008394"/>
    <d v="1900-01-08T12:55:13"/>
    <n v="43422"/>
    <n v="13.933944545667099"/>
    <n v="564.30524847253196"/>
    <n v="0"/>
    <n v="347418.33999470918"/>
  </r>
  <r>
    <s v="STND-62228"/>
    <s v="Wiscon Corporation"/>
    <s v="Wiscon Corp dba Caputo Cheese - 1945 N 15th Ave - Melrose Park"/>
    <x v="0"/>
    <s v="Indoor Lighting"/>
    <x v="8"/>
    <n v="0"/>
    <n v="6971.86"/>
    <n v="1.1033679999999999"/>
    <x v="0"/>
    <x v="0"/>
    <n v="9.5383441434566993"/>
    <s v="Qty / 1,000"/>
    <m/>
    <s v="Private-Lighting"/>
    <x v="0"/>
    <n v="3"/>
    <n v="1"/>
    <s v="Lighting"/>
    <n v="0.91633259480590001"/>
    <n v="1.30467645558681"/>
    <n v="6388.5425644234601"/>
    <n v="1.4395382514479"/>
    <n v="0.71"/>
    <n v="4535.8652207406603"/>
    <n v="1.0220721585280099"/>
    <n v="5242"/>
    <n v="1"/>
    <n v="1.22"/>
    <n v="1.0999999999999999E-2"/>
    <n v="0.68"/>
    <n v="13.3536818008394"/>
    <d v="1900-01-08T12:55:13"/>
    <n v="43422"/>
    <n v="1.7352196859304501"/>
    <n v="70.273968208658104"/>
    <n v="0"/>
    <n v="43264.643463760607"/>
  </r>
  <r>
    <s v="STND-62229"/>
    <s v="Tishman Speyer Properties, L.P."/>
    <s v="Tishman Speyer Properties, L.P. -  222 W Adams  Ste 1750 - Chicago"/>
    <x v="10"/>
    <s v="Compressed Air"/>
    <x v="6"/>
    <n v="0"/>
    <n v="52020"/>
    <n v="8.35"/>
    <x v="4"/>
    <x v="0"/>
    <n v="10"/>
    <s v="ΔkWpeak / CF"/>
    <n v="0.95"/>
    <s v="Private-Non-Lighting"/>
    <x v="2"/>
    <n v="3"/>
    <n v="1"/>
    <s v="Non-Lighting"/>
    <n v="0.98952339343681495"/>
    <n v="0.43468415683807998"/>
    <n v="51475.006926583097"/>
    <n v="3.62961270959797"/>
    <n v="0.7"/>
    <n v="36032.504848608201"/>
    <n v="2.5407288967185799"/>
    <n v="2885"/>
    <n v="1.165"/>
    <n v="1.3779999999999999"/>
    <n v="2.5499999999999998E-2"/>
    <n v="0.55000000000000004"/>
    <n v="24.263431542460999"/>
    <d v="1900-01-16T07:56:40"/>
    <n v="43442"/>
    <n v="3.8206449574715502"/>
    <n v="0"/>
    <n v="0"/>
    <n v="360325.048486082"/>
  </r>
  <r>
    <s v="STND-62230"/>
    <s v="Aldi Inc. (Illinois)"/>
    <s v="Aldi#47 - 1610 N Bridge - Yorkville"/>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401"/>
    <n v="2.5646365253446701"/>
    <n v="0"/>
    <n v="0"/>
    <n v="54027.977281650055"/>
  </r>
  <r>
    <s v="STND-62231"/>
    <s v="Gateway Meridian, Inc."/>
    <s v="Mid American Real Estate - 996 N RT 59 Unit A - Aurora"/>
    <x v="1"/>
    <s v="Outdoor &amp; Garage Lighting"/>
    <x v="1"/>
    <n v="0"/>
    <n v="21195.669000000002"/>
    <n v="0"/>
    <x v="0"/>
    <x v="0"/>
    <n v="10.1978380583316"/>
    <s v="Qty / 1,000"/>
    <m/>
    <s v="Private-Lighting"/>
    <x v="0"/>
    <n v="3"/>
    <n v="1"/>
    <s v="Lighting"/>
    <n v="0.91633259480590001"/>
    <n v="1.30467645558681"/>
    <n v="19422.282373417002"/>
    <n v="0"/>
    <n v="0.71"/>
    <n v="13789.820485126"/>
    <n v="0"/>
    <n v="4903"/>
    <n v="1"/>
    <n v="1"/>
    <n v="0"/>
    <n v="0"/>
    <n v="14.276973281664301"/>
    <d v="1900-01-09T04:44:53"/>
    <n v="43455"/>
    <n v="0"/>
    <n v="0"/>
    <n v="0"/>
    <n v="140626.35616077864"/>
  </r>
  <r>
    <s v="STND-62231"/>
    <s v="Gateway Meridian, Inc."/>
    <s v="Mid American Real Estate - 996 N RT 59 Unit A - Aurora"/>
    <x v="1"/>
    <s v="Outdoor &amp; Garage Lighting"/>
    <x v="1"/>
    <n v="0"/>
    <n v="5221.6949999999997"/>
    <n v="0"/>
    <x v="0"/>
    <x v="0"/>
    <n v="10.1978380583316"/>
    <s v="Qty / 1,000"/>
    <m/>
    <s v="Private-Lighting"/>
    <x v="0"/>
    <n v="3"/>
    <n v="1"/>
    <s v="Lighting"/>
    <n v="0.91633259480590001"/>
    <n v="1.30467645558681"/>
    <n v="4784.8093286349904"/>
    <n v="0"/>
    <n v="0.71"/>
    <n v="3397.2146233308399"/>
    <n v="0"/>
    <n v="4903"/>
    <n v="1"/>
    <n v="1"/>
    <n v="0"/>
    <n v="0"/>
    <n v="14.276973281664301"/>
    <d v="1900-01-09T04:44:53"/>
    <n v="43455"/>
    <n v="0"/>
    <n v="0"/>
    <n v="0"/>
    <n v="34644.244578123893"/>
  </r>
  <r>
    <s v="STND-62231"/>
    <s v="Gateway Meridian, Inc."/>
    <s v="Mid American Real Estate - 996 N RT 59 Unit A - Aurora"/>
    <x v="1"/>
    <s v="Outdoor &amp; Garage Lighting"/>
    <x v="1"/>
    <n v="0"/>
    <n v="24240.432000000001"/>
    <n v="0"/>
    <x v="0"/>
    <x v="0"/>
    <n v="10.1978380583316"/>
    <s v="Qty / 1,000"/>
    <m/>
    <s v="Private-Lighting"/>
    <x v="0"/>
    <n v="3"/>
    <n v="1"/>
    <s v="Lighting"/>
    <n v="0.91633259480590001"/>
    <n v="1.30467645558681"/>
    <n v="22212.297953776"/>
    <n v="0"/>
    <n v="0.71"/>
    <n v="15770.7315471809"/>
    <n v="0"/>
    <n v="4903"/>
    <n v="1"/>
    <n v="1"/>
    <n v="0"/>
    <n v="0"/>
    <n v="14.276973281664301"/>
    <d v="1900-01-09T04:44:53"/>
    <n v="43455"/>
    <n v="0"/>
    <n v="0"/>
    <n v="0"/>
    <n v="160827.36637957217"/>
  </r>
  <r>
    <s v="STND-62231"/>
    <s v="Gateway Meridian, Inc."/>
    <s v="Mid American Real Estate - 996 N RT 59 Unit A - Aurora"/>
    <x v="27"/>
    <s v="Outdoor &amp; Garage Lighting"/>
    <x v="0"/>
    <n v="0"/>
    <n v="929.04"/>
    <n v="0"/>
    <x v="0"/>
    <x v="0"/>
    <n v="8"/>
    <s v="Qty / 1,000"/>
    <m/>
    <s v="Private-Lighting"/>
    <x v="0"/>
    <n v="3"/>
    <n v="1"/>
    <s v="Lighting"/>
    <n v="0.91633259480590001"/>
    <n v="1.30467645558681"/>
    <n v="851.30963387847305"/>
    <n v="0"/>
    <n v="0.71"/>
    <n v="604.42984005371602"/>
    <n v="0"/>
    <n v="5478"/>
    <n v="1.1200000000000001"/>
    <n v="1.31"/>
    <n v="2.1999999999999999E-2"/>
    <n v="0.95"/>
    <n v="12.7783862723622"/>
    <d v="1900-01-08T03:03:29"/>
    <n v="43455"/>
    <n v="0"/>
    <n v="16.722153522612899"/>
    <n v="0"/>
    <n v="4835.4387204297282"/>
  </r>
  <r>
    <s v="STND-62232"/>
    <s v="Elmhurst Community Unit School District 205"/>
    <s v="Elmhurst Community Unit School District 205 - 925 Swain Ave - Elmhurst"/>
    <x v="0"/>
    <s v="Indoor Lighting"/>
    <x v="12"/>
    <n v="0"/>
    <n v="11118.522000000001"/>
    <n v="3.0317759999999998"/>
    <x v="0"/>
    <x v="1"/>
    <n v="15"/>
    <s v="Qty / 1,000"/>
    <m/>
    <s v="Public-Lighting"/>
    <x v="0"/>
    <n v="3"/>
    <n v="1"/>
    <s v="Lighting"/>
    <n v="0.99829244462109001"/>
    <n v="0.987374621353864"/>
    <n v="11099.5365079534"/>
    <n v="2.9934986800297301"/>
    <n v="0.71"/>
    <n v="7880.6709206469004"/>
    <n v="2.12538406282111"/>
    <n v="2979"/>
    <n v="1.17333333333333"/>
    <n v="1.323"/>
    <n v="2.1333333333333301E-2"/>
    <n v="0.72"/>
    <n v="23.497818059751602"/>
    <d v="1900-01-15T18:49:11"/>
    <n v="43472"/>
    <n v="3.1425828084632301"/>
    <n v="201.809754690061"/>
    <n v="0"/>
    <n v="118210.06380970351"/>
  </r>
  <r>
    <s v="STND-62232"/>
    <s v="Elmhurst Community Unit School District 205"/>
    <s v="Elmhurst Community Unit School District 205 - 925 Swain Ave - Elmhurst"/>
    <x v="0"/>
    <s v="Indoor Lighting"/>
    <x v="12"/>
    <n v="0"/>
    <n v="23199.022000000001"/>
    <n v="6.3258619999999999"/>
    <x v="0"/>
    <x v="1"/>
    <n v="15"/>
    <s v="Qty / 1,000"/>
    <m/>
    <s v="Public-Lighting"/>
    <x v="0"/>
    <n v="3"/>
    <n v="1"/>
    <s v="Lighting"/>
    <n v="0.99829244462109001"/>
    <n v="0.987374621353864"/>
    <n v="23159.408385198501"/>
    <n v="6.2459955969868002"/>
    <n v="0.71"/>
    <n v="16443.179953490901"/>
    <n v="4.4346568738606296"/>
    <n v="2979"/>
    <n v="1.17333333333333"/>
    <n v="1.323"/>
    <n v="2.1333333333333301E-2"/>
    <n v="0.72"/>
    <n v="23.497818059751602"/>
    <d v="1900-01-15T18:49:11"/>
    <n v="43472"/>
    <n v="6.5570626490581203"/>
    <n v="421.08015245815398"/>
    <n v="0"/>
    <n v="246647.6993023635"/>
  </r>
  <r>
    <s v="STND-62232"/>
    <s v="Elmhurst Community Unit School District 205"/>
    <s v="Elmhurst Community Unit School District 205 - 925 Swain Ave - Elmhurst"/>
    <x v="38"/>
    <s v="Indoor Lighting"/>
    <x v="12"/>
    <n v="0"/>
    <n v="1774.7249999999999"/>
    <n v="0.398534"/>
    <x v="0"/>
    <x v="1"/>
    <n v="8"/>
    <s v="Qty / 1,000"/>
    <m/>
    <s v="Public-Lighting"/>
    <x v="0"/>
    <n v="3"/>
    <n v="1"/>
    <s v="Lighting"/>
    <n v="0.99829244462109001"/>
    <n v="0.987374621353864"/>
    <n v="1771.6945587801599"/>
    <n v="0.39350235734664102"/>
    <n v="0.71"/>
    <n v="1257.9031367339201"/>
    <n v="0.27938667371611497"/>
    <n v="2979"/>
    <n v="1.17333333333333"/>
    <n v="1.323"/>
    <n v="2.1333333333333301E-2"/>
    <n v="0.72"/>
    <n v="23.497818059751602"/>
    <d v="1900-01-15T18:49:11"/>
    <n v="43472"/>
    <n v="0.413099812449232"/>
    <n v="32.212628341457503"/>
    <n v="0"/>
    <n v="10063.225093871361"/>
  </r>
  <r>
    <s v="STND-62233"/>
    <s v="Envirite of Illinois, Inc."/>
    <s v="Envirite of Illinois - 16435 Center Ave - Harvey"/>
    <x v="0"/>
    <s v="Indoor Lighting"/>
    <x v="2"/>
    <n v="0"/>
    <n v="30216.234"/>
    <n v="6.4713149999999997"/>
    <x v="0"/>
    <x v="0"/>
    <n v="14.797277300976599"/>
    <s v="Qty / 1,000"/>
    <m/>
    <s v="Private-Lighting"/>
    <x v="0"/>
    <n v="3"/>
    <n v="1"/>
    <s v="Lighting"/>
    <n v="0.91633259480590001"/>
    <n v="1.30467645558681"/>
    <n v="27688.1201064823"/>
    <n v="8.4429723171857294"/>
    <n v="0.71"/>
    <n v="19658.565275602399"/>
    <n v="5.9945103452018698"/>
    <n v="3379"/>
    <n v="1.0900000000000001"/>
    <n v="1.36"/>
    <n v="2.1999999999999999E-2"/>
    <n v="0.57999999999999996"/>
    <n v="20.7161882213673"/>
    <d v="1900-01-13T19:08:05"/>
    <n v="43434"/>
    <n v="10.703565310833801"/>
    <n v="558.84279114000901"/>
    <n v="0"/>
    <n v="290893.24172243819"/>
  </r>
  <r>
    <s v="STND-62233"/>
    <s v="Envirite of Illinois, Inc."/>
    <s v="Envirite of Illinois - 16435 Center Ave - Harvey"/>
    <x v="0"/>
    <s v="Indoor Lighting"/>
    <x v="2"/>
    <n v="0"/>
    <n v="30216.234"/>
    <n v="6.4713149999999997"/>
    <x v="0"/>
    <x v="0"/>
    <n v="14.797277300976599"/>
    <s v="Qty / 1,000"/>
    <m/>
    <s v="Private-Lighting"/>
    <x v="0"/>
    <n v="3"/>
    <n v="1"/>
    <s v="Lighting"/>
    <n v="0.91633259480590001"/>
    <n v="1.30467645558681"/>
    <n v="27688.1201064823"/>
    <n v="8.4429723171857294"/>
    <n v="0.71"/>
    <n v="19658.565275602399"/>
    <n v="5.9945103452018698"/>
    <n v="3379"/>
    <n v="1.0900000000000001"/>
    <n v="1.36"/>
    <n v="2.1999999999999999E-2"/>
    <n v="0.57999999999999996"/>
    <n v="20.7161882213673"/>
    <d v="1900-01-13T19:08:05"/>
    <n v="43434"/>
    <n v="10.703565310833801"/>
    <n v="558.84279114000901"/>
    <n v="0"/>
    <n v="290893.24172243819"/>
  </r>
  <r>
    <s v="STND-62233"/>
    <s v="Envirite of Illinois, Inc."/>
    <s v="Envirite of Illinois - 16435 Center Ave - Harvey"/>
    <x v="0"/>
    <s v="Indoor Lighting"/>
    <x v="2"/>
    <n v="0"/>
    <n v="8633.2099999999991"/>
    <n v="1.8489469999999999"/>
    <x v="0"/>
    <x v="0"/>
    <n v="14.797277300976599"/>
    <s v="Qty / 1,000"/>
    <m/>
    <s v="Private-Lighting"/>
    <x v="0"/>
    <n v="3"/>
    <n v="1"/>
    <s v="Lighting"/>
    <n v="0.91633259480590001"/>
    <n v="1.30467645558681"/>
    <n v="7910.8917208042403"/>
    <n v="2.41227761852786"/>
    <n v="0.71"/>
    <n v="5616.7331217710098"/>
    <n v="1.7127171091547799"/>
    <n v="3379"/>
    <n v="1.0900000000000001"/>
    <n v="1.36"/>
    <n v="2.1999999999999999E-2"/>
    <n v="0.57999999999999996"/>
    <n v="20.7161882213673"/>
    <d v="1900-01-13T19:08:05"/>
    <n v="43434"/>
    <n v="3.0581612810951602"/>
    <n v="159.66937418136999"/>
    <n v="0"/>
    <n v="83112.357528425593"/>
  </r>
  <r>
    <s v="STND-62233"/>
    <s v="Envirite of Illinois, Inc."/>
    <s v="Envirite of Illinois - 16435 Center Ave - Harvey"/>
    <x v="1"/>
    <s v="Outdoor &amp; Garage Lighting"/>
    <x v="1"/>
    <n v="0"/>
    <n v="8471.1530000000002"/>
    <n v="1.8142400000000001"/>
    <x v="0"/>
    <x v="0"/>
    <n v="10.1978380583316"/>
    <s v="Qty / 1,000"/>
    <m/>
    <s v="Private-Lighting"/>
    <x v="0"/>
    <n v="3"/>
    <n v="1"/>
    <s v="Lighting"/>
    <n v="0.91633259480590001"/>
    <n v="1.30467645558681"/>
    <n v="7762.3936094877799"/>
    <n v="2.36699621278381"/>
    <n v="0.71"/>
    <n v="5511.2994627363296"/>
    <n v="1.6805673110765"/>
    <n v="4903"/>
    <n v="1"/>
    <n v="1"/>
    <n v="0"/>
    <n v="0"/>
    <n v="14.276973281664301"/>
    <d v="1900-01-09T04:44:53"/>
    <n v="43434"/>
    <n v="2.36699621278381"/>
    <n v="0"/>
    <n v="0"/>
    <n v="56203.339411955043"/>
  </r>
  <r>
    <s v="STND-62234"/>
    <s v="Trialco, Inc."/>
    <s v="Trialco Inc - 900 E 14th St - Chicago Heights"/>
    <x v="1"/>
    <s v="Outdoor &amp; Garage Lighting"/>
    <x v="1"/>
    <n v="0"/>
    <n v="40204.6"/>
    <n v="0"/>
    <x v="0"/>
    <x v="0"/>
    <n v="10.1978380583316"/>
    <s v="Qty / 1,000"/>
    <m/>
    <s v="Private-Lighting"/>
    <x v="0"/>
    <n v="3"/>
    <n v="1"/>
    <s v="Lighting"/>
    <n v="0.91633259480590001"/>
    <n v="1.30467645558681"/>
    <n v="36840.785441133303"/>
    <n v="0"/>
    <n v="0.71"/>
    <n v="26156.957663204601"/>
    <n v="0"/>
    <n v="4903"/>
    <n v="1"/>
    <n v="1"/>
    <n v="0"/>
    <n v="0"/>
    <n v="14.276973281664301"/>
    <d v="1900-01-09T04:44:53"/>
    <n v="43422"/>
    <n v="0"/>
    <n v="0"/>
    <n v="0"/>
    <n v="266744.41834799625"/>
  </r>
  <r>
    <s v="STND-62234"/>
    <s v="Trialco, Inc."/>
    <s v="Trialco Inc - 900 E 14th St - Chicago Heights"/>
    <x v="1"/>
    <s v="Outdoor &amp; Garage Lighting"/>
    <x v="1"/>
    <n v="0"/>
    <n v="2020.0360000000001"/>
    <n v="0"/>
    <x v="0"/>
    <x v="0"/>
    <n v="10.1978380583316"/>
    <s v="Qty / 1,000"/>
    <m/>
    <s v="Private-Lighting"/>
    <x v="0"/>
    <n v="3"/>
    <n v="1"/>
    <s v="Lighting"/>
    <n v="0.91633259480590001"/>
    <n v="1.30467645558681"/>
    <n v="1851.02482948133"/>
    <n v="0"/>
    <n v="0.71"/>
    <n v="1314.2276289317399"/>
    <n v="0"/>
    <n v="4903"/>
    <n v="1"/>
    <n v="1"/>
    <n v="0"/>
    <n v="0"/>
    <n v="14.276973281664301"/>
    <d v="1900-01-09T04:44:53"/>
    <n v="43422"/>
    <n v="0"/>
    <n v="0"/>
    <n v="0"/>
    <n v="13402.280531630997"/>
  </r>
  <r>
    <s v="STND-62234"/>
    <s v="Trialco, Inc."/>
    <s v="Trialco Inc - 900 E 14th St - Chicago Heights"/>
    <x v="1"/>
    <s v="Outdoor &amp; Garage Lighting"/>
    <x v="1"/>
    <n v="0"/>
    <n v="-1049.242"/>
    <n v="0"/>
    <x v="0"/>
    <x v="0"/>
    <n v="10.1978380583316"/>
    <s v="Qty / 1,000"/>
    <m/>
    <s v="Private-Lighting"/>
    <x v="0"/>
    <n v="3"/>
    <n v="1"/>
    <s v="Lighting"/>
    <n v="0.91633259480590001"/>
    <n v="1.30467645558681"/>
    <n v="-961.45464443933201"/>
    <n v="0"/>
    <n v="0.71"/>
    <n v="-682.63279755192605"/>
    <n v="0"/>
    <n v="4903"/>
    <n v="1"/>
    <n v="1"/>
    <n v="0"/>
    <n v="0"/>
    <n v="14.276973281664301"/>
    <d v="1900-01-09T04:44:53"/>
    <n v="43422"/>
    <n v="0"/>
    <n v="0"/>
    <n v="0"/>
    <n v="-6961.3787227404018"/>
  </r>
  <r>
    <s v="STND-62235"/>
    <s v="Siemens Industry, Inc."/>
    <s v="Siemens - 887 Deerfield Pkwy - Buffalo Grove"/>
    <x v="1"/>
    <s v="Outdoor &amp; Garage Lighting"/>
    <x v="1"/>
    <n v="0"/>
    <n v="22004.664000000001"/>
    <n v="0"/>
    <x v="0"/>
    <x v="0"/>
    <n v="10.1978380583316"/>
    <s v="Qty / 1,000"/>
    <m/>
    <s v="Private-Lighting"/>
    <x v="0"/>
    <n v="3"/>
    <n v="1"/>
    <s v="Lighting"/>
    <n v="0.91633259480590001"/>
    <n v="1.30467645558681"/>
    <n v="20163.590860952001"/>
    <n v="0"/>
    <n v="0.71"/>
    <n v="14316.1495112759"/>
    <n v="0"/>
    <n v="4903"/>
    <n v="1"/>
    <n v="1"/>
    <n v="0"/>
    <n v="0"/>
    <n v="14.276973281664301"/>
    <d v="1900-01-09T04:44:53"/>
    <n v="43398"/>
    <n v="0"/>
    <n v="0"/>
    <n v="0"/>
    <n v="145993.77433485471"/>
  </r>
  <r>
    <s v="STND-62235"/>
    <s v="Siemens Industry, Inc."/>
    <s v="Siemens - 887 Deerfield Pkwy - Buffalo Grove"/>
    <x v="1"/>
    <s v="Outdoor &amp; Garage Lighting"/>
    <x v="1"/>
    <n v="0"/>
    <n v="46235.29"/>
    <n v="0"/>
    <x v="0"/>
    <x v="0"/>
    <n v="10.1978380583316"/>
    <s v="Qty / 1,000"/>
    <m/>
    <s v="Private-Lighting"/>
    <x v="0"/>
    <n v="3"/>
    <n v="1"/>
    <s v="Lighting"/>
    <n v="0.91633259480590001"/>
    <n v="1.30467645558681"/>
    <n v="42366.903257303296"/>
    <n v="0"/>
    <n v="0.71"/>
    <n v="30080.501312685301"/>
    <n v="0"/>
    <n v="4903"/>
    <n v="1"/>
    <n v="1"/>
    <n v="0"/>
    <n v="0"/>
    <n v="14.276973281664301"/>
    <d v="1900-01-09T04:44:53"/>
    <n v="43398"/>
    <n v="0"/>
    <n v="0"/>
    <n v="0"/>
    <n v="306756.08110019582"/>
  </r>
  <r>
    <s v="STND-62235"/>
    <s v="Siemens Industry, Inc."/>
    <s v="Siemens - 887 Deerfield Pkwy - Buffalo Grove"/>
    <x v="1"/>
    <s v="Outdoor &amp; Garage Lighting"/>
    <x v="1"/>
    <n v="0"/>
    <n v="1662.117"/>
    <n v="0"/>
    <x v="0"/>
    <x v="0"/>
    <n v="10.1978380583316"/>
    <s v="Qty / 1,000"/>
    <m/>
    <s v="Private-Lighting"/>
    <x v="0"/>
    <n v="3"/>
    <n v="1"/>
    <s v="Lighting"/>
    <n v="0.91633259480590001"/>
    <n v="1.30467645558681"/>
    <n v="1523.051983481"/>
    <n v="0"/>
    <n v="0.71"/>
    <n v="1081.3669082715101"/>
    <n v="0"/>
    <n v="4903"/>
    <n v="1"/>
    <n v="1"/>
    <n v="0"/>
    <n v="0"/>
    <n v="14.276973281664301"/>
    <d v="1900-01-09T04:44:53"/>
    <n v="43398"/>
    <n v="0"/>
    <n v="0"/>
    <n v="0"/>
    <n v="11027.604612191581"/>
  </r>
  <r>
    <s v="STND-62236"/>
    <s v="ISSA"/>
    <s v="ISSA - 3300 Dundee Rd - Northbrook"/>
    <x v="1"/>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432"/>
    <n v="0"/>
    <n v="0"/>
    <n v="0"/>
    <n v="138902.27638365139"/>
  </r>
  <r>
    <s v="STND-62237"/>
    <s v="Army Trail Gas &amp; Food Inc"/>
    <s v="Army Trail Gas &amp; Food Inc - 2100 W Army Trail Rd - Addison"/>
    <x v="0"/>
    <s v="Indoor Lighting"/>
    <x v="0"/>
    <n v="0"/>
    <n v="13694.124"/>
    <n v="2.7777240000000001"/>
    <x v="0"/>
    <x v="0"/>
    <n v="9.1274187659729797"/>
    <s v="Qty / 1,000"/>
    <m/>
    <s v="Private-Lighting"/>
    <x v="0"/>
    <n v="3"/>
    <n v="1"/>
    <s v="Lighting"/>
    <n v="0.91633259480590001"/>
    <n v="1.30467645558681"/>
    <n v="12548.3721785137"/>
    <n v="3.6240311029184098"/>
    <n v="0.71"/>
    <n v="8909.3442467447603"/>
    <n v="2.5730620830720698"/>
    <n v="5478"/>
    <n v="1.1200000000000001"/>
    <n v="1.31"/>
    <n v="2.1999999999999999E-2"/>
    <n v="0.95"/>
    <n v="12.7783862723622"/>
    <d v="1900-01-08T03:03:29"/>
    <n v="43391"/>
    <n v="2.9120378488697498"/>
    <n v="246.48588207794899"/>
    <n v="0"/>
    <n v="81319.315870251521"/>
  </r>
  <r>
    <s v="STND-62237"/>
    <s v="Army Trail Gas &amp; Food Inc"/>
    <s v="Army Trail Gas &amp; Food Inc - 2100 W Army Trail Rd - Addison"/>
    <x v="1"/>
    <s v="Outdoor &amp; Garage Lighting"/>
    <x v="1"/>
    <n v="0"/>
    <n v="5393.3"/>
    <n v="0"/>
    <x v="0"/>
    <x v="0"/>
    <n v="10.1978380583316"/>
    <s v="Qty / 1,000"/>
    <m/>
    <s v="Private-Lighting"/>
    <x v="0"/>
    <n v="3"/>
    <n v="1"/>
    <s v="Lighting"/>
    <n v="0.91633259480590001"/>
    <n v="1.30467645558681"/>
    <n v="4942.0565835666603"/>
    <n v="0"/>
    <n v="0.71"/>
    <n v="3508.8601743323302"/>
    <n v="0"/>
    <n v="4903"/>
    <n v="1"/>
    <n v="1"/>
    <n v="0"/>
    <n v="0"/>
    <n v="14.276973281664301"/>
    <d v="1900-01-09T04:44:53"/>
    <n v="43391"/>
    <n v="0"/>
    <n v="0"/>
    <n v="0"/>
    <n v="35782.787827170287"/>
  </r>
  <r>
    <s v="STND-62238"/>
    <s v="Siemens Industry, Inc."/>
    <s v="Siemens - 1000 Deerfield Pkwy - Buffalo Grove"/>
    <x v="1"/>
    <s v="Outdoor &amp; Garage Lighting"/>
    <x v="1"/>
    <n v="0"/>
    <n v="24593.448"/>
    <n v="0"/>
    <x v="0"/>
    <x v="0"/>
    <n v="10.1978380583316"/>
    <s v="Qty / 1,000"/>
    <m/>
    <s v="Private-Lighting"/>
    <x v="0"/>
    <n v="3"/>
    <n v="1"/>
    <s v="Lighting"/>
    <n v="0.91633259480590001"/>
    <n v="1.30467645558681"/>
    <n v="22535.778021064001"/>
    <n v="0"/>
    <n v="0.71"/>
    <n v="16000.402394955399"/>
    <n v="0"/>
    <n v="4903"/>
    <n v="1"/>
    <n v="1"/>
    <n v="0"/>
    <n v="0"/>
    <n v="14.276973281664301"/>
    <d v="1900-01-09T04:44:53"/>
    <n v="43401"/>
    <n v="0"/>
    <n v="0"/>
    <n v="0"/>
    <n v="163169.51249189625"/>
  </r>
  <r>
    <s v="STND-62238"/>
    <s v="Siemens Industry, Inc."/>
    <s v="Siemens - 1000 Deerfield Pkwy - Buffalo Grove"/>
    <x v="1"/>
    <s v="Outdoor &amp; Garage Lighting"/>
    <x v="1"/>
    <n v="0"/>
    <n v="26132.99"/>
    <n v="0"/>
    <x v="0"/>
    <x v="0"/>
    <n v="10.1978380583316"/>
    <s v="Qty / 1,000"/>
    <m/>
    <s v="Private-Lighting"/>
    <x v="0"/>
    <n v="3"/>
    <n v="1"/>
    <s v="Lighting"/>
    <n v="0.91633259480590001"/>
    <n v="1.30467645558681"/>
    <n v="23946.510536736601"/>
    <n v="0"/>
    <n v="0.71"/>
    <n v="17002.022481083"/>
    <n v="0"/>
    <n v="4903"/>
    <n v="1"/>
    <n v="1"/>
    <n v="0"/>
    <n v="0"/>
    <n v="14.276973281664301"/>
    <d v="1900-01-09T04:44:53"/>
    <n v="43401"/>
    <n v="0"/>
    <n v="0"/>
    <n v="0"/>
    <n v="173383.87192619767"/>
  </r>
  <r>
    <s v="STND-62238"/>
    <s v="Siemens Industry, Inc."/>
    <s v="Siemens - 1000 Deerfield Pkwy - Buffalo Grove"/>
    <x v="1"/>
    <s v="Outdoor &amp; Garage Lighting"/>
    <x v="1"/>
    <n v="0"/>
    <n v="2574.0749999999998"/>
    <n v="0"/>
    <x v="0"/>
    <x v="0"/>
    <n v="10.1978380583316"/>
    <s v="Qty / 1,000"/>
    <m/>
    <s v="Private-Lighting"/>
    <x v="0"/>
    <n v="3"/>
    <n v="1"/>
    <s v="Lighting"/>
    <n v="0.91633259480590001"/>
    <n v="1.30467645558681"/>
    <n v="2358.7088239750001"/>
    <n v="0"/>
    <n v="0.71"/>
    <n v="1674.68326502225"/>
    <n v="0"/>
    <n v="4903"/>
    <n v="1"/>
    <n v="1"/>
    <n v="0"/>
    <n v="0"/>
    <n v="14.276973281664301"/>
    <d v="1900-01-09T04:44:53"/>
    <n v="43401"/>
    <n v="0"/>
    <n v="0"/>
    <n v="0"/>
    <n v="17078.148735694926"/>
  </r>
  <r>
    <s v="STND-62238"/>
    <s v="Siemens Industry, Inc."/>
    <s v="Siemens - 1000 Deerfield Pkwy - Buffalo Grove"/>
    <x v="1"/>
    <s v="Outdoor &amp; Garage Lighting"/>
    <x v="1"/>
    <n v="0"/>
    <n v="15062.016"/>
    <n v="0"/>
    <x v="0"/>
    <x v="0"/>
    <n v="10.1978380583316"/>
    <s v="Qty / 1,000"/>
    <m/>
    <s v="Private-Lighting"/>
    <x v="0"/>
    <n v="3"/>
    <n v="1"/>
    <s v="Lighting"/>
    <n v="0.91633259480590001"/>
    <n v="1.30467645558681"/>
    <n v="13801.816204287999"/>
    <n v="0"/>
    <n v="0.71"/>
    <n v="9799.2895050444604"/>
    <n v="0"/>
    <n v="4903"/>
    <n v="1"/>
    <n v="1"/>
    <n v="0"/>
    <n v="0"/>
    <n v="14.276973281664301"/>
    <d v="1900-01-09T04:44:53"/>
    <n v="43401"/>
    <n v="0"/>
    <n v="0"/>
    <n v="0"/>
    <n v="99931.567459151818"/>
  </r>
  <r>
    <s v="STND-62239"/>
    <s v="Chicago Public Schools dba Stem Magnet / Jefferson"/>
    <s v="Stem Academy / Jefferson - 1522 W Filmore St - Chicago"/>
    <x v="1"/>
    <s v="Outdoor &amp; Garage Lighting"/>
    <x v="1"/>
    <n v="0"/>
    <n v="24367.91"/>
    <n v="0"/>
    <x v="0"/>
    <x v="1"/>
    <n v="10.1978380583316"/>
    <s v="Qty / 1,000"/>
    <m/>
    <s v="Public-Lighting"/>
    <x v="0"/>
    <n v="3"/>
    <n v="1"/>
    <s v="Lighting"/>
    <n v="0.99829244462109001"/>
    <n v="0.987374621353864"/>
    <n v="24326.300444206699"/>
    <n v="0"/>
    <n v="0.71"/>
    <n v="17271.673315386801"/>
    <n v="0"/>
    <n v="4903"/>
    <n v="1"/>
    <n v="1"/>
    <n v="0"/>
    <n v="0"/>
    <n v="14.276973281664301"/>
    <d v="1900-01-09T04:44:53"/>
    <n v="43427"/>
    <n v="0"/>
    <n v="0"/>
    <n v="0"/>
    <n v="176133.72746672184"/>
  </r>
  <r>
    <s v="STND-62239"/>
    <s v="Chicago Public Schools dba Stem Magnet / Jefferson"/>
    <s v="Stem Academy / Jefferson - 1522 W Filmore St - Chicago"/>
    <x v="1"/>
    <s v="Outdoor &amp; Garage Lighting"/>
    <x v="1"/>
    <n v="0"/>
    <n v="6251.3249999999998"/>
    <n v="0"/>
    <x v="0"/>
    <x v="1"/>
    <n v="10.1978380583316"/>
    <s v="Qty / 1,000"/>
    <m/>
    <s v="Public-Lighting"/>
    <x v="0"/>
    <n v="3"/>
    <n v="1"/>
    <s v="Lighting"/>
    <n v="0.99829244462109001"/>
    <n v="0.987374621353864"/>
    <n v="6240.6505163709398"/>
    <n v="0"/>
    <n v="0.71"/>
    <n v="4430.8618666233697"/>
    <n v="0"/>
    <n v="4903"/>
    <n v="1"/>
    <n v="1"/>
    <n v="0"/>
    <n v="0"/>
    <n v="14.276973281664301"/>
    <d v="1900-01-09T04:44:53"/>
    <n v="43427"/>
    <n v="0"/>
    <n v="0"/>
    <n v="0"/>
    <n v="45185.211774661992"/>
  </r>
  <r>
    <s v="STND-62240"/>
    <s v="Ellen's Skin &amp; Body Inc"/>
    <s v="Ellen Rhee (Ellen's Skin &amp; Body Inc) - 500 W Palatine Rd - Wheeling"/>
    <x v="62"/>
    <s v="Indoor Lighting"/>
    <x v="0"/>
    <n v="0"/>
    <n v="21449.219000000001"/>
    <n v="4.3507720000000001"/>
    <x v="0"/>
    <x v="0"/>
    <n v="9.1274187659729797"/>
    <s v="Qty / 1,000"/>
    <m/>
    <s v="Private-Lighting"/>
    <x v="0"/>
    <n v="3"/>
    <n v="1"/>
    <s v="Lighting"/>
    <n v="0.91633259480590001"/>
    <n v="1.30467645558681"/>
    <n v="19654.618502829999"/>
    <n v="5.6763497920263202"/>
    <n v="0.71"/>
    <n v="13954.7791370093"/>
    <n v="4.0302083523386898"/>
    <n v="5478"/>
    <n v="1.1200000000000001"/>
    <n v="1.31"/>
    <n v="2.1999999999999999E-2"/>
    <n v="0.95"/>
    <n v="12.7783862723622"/>
    <d v="1900-01-08T03:03:29"/>
    <n v="43362"/>
    <n v="4.5611488887314797"/>
    <n v="386.07286344844698"/>
    <n v="0"/>
    <n v="127371.1129701469"/>
  </r>
  <r>
    <s v="STND-62240"/>
    <s v="Ellen's Skin &amp; Body Inc"/>
    <s v="Ellen Rhee (Ellen's Skin &amp; Body Inc) - 500 W Palatine Rd - Wheeling"/>
    <x v="62"/>
    <s v="Indoor Lighting"/>
    <x v="0"/>
    <n v="0"/>
    <n v="515.37"/>
    <n v="0.10453800000000001"/>
    <x v="0"/>
    <x v="0"/>
    <n v="9.1274187659729797"/>
    <s v="Qty / 1,000"/>
    <m/>
    <s v="Private-Lighting"/>
    <x v="0"/>
    <n v="3"/>
    <n v="1"/>
    <s v="Lighting"/>
    <n v="0.91633259480590001"/>
    <n v="1.30467645558681"/>
    <n v="472.25032938511703"/>
    <n v="0.136388267314134"/>
    <n v="0.71"/>
    <n v="335.297733863433"/>
    <n v="9.6835669793034804E-2"/>
    <n v="5478"/>
    <n v="1.1200000000000001"/>
    <n v="1.31"/>
    <n v="2.1999999999999999E-2"/>
    <n v="0.95"/>
    <n v="12.7783862723622"/>
    <d v="1900-01-08T03:03:29"/>
    <n v="43362"/>
    <n v="0.109592822269292"/>
    <n v="9.2763457557790705"/>
    <n v="0"/>
    <n v="3060.4028282533122"/>
  </r>
  <r>
    <s v="STND-62241"/>
    <s v="Lexus of Highland Park"/>
    <s v="Highland Park Automotive dba Lexus of Highland Park - 2930 Skokie Valley Road -  Highland Park"/>
    <x v="1"/>
    <s v="Outdoor &amp; Garage Lighting"/>
    <x v="1"/>
    <n v="0"/>
    <n v="244375.326"/>
    <n v="0"/>
    <x v="0"/>
    <x v="0"/>
    <n v="10.1978380583316"/>
    <s v="Qty / 1,000"/>
    <m/>
    <s v="Private-Lighting"/>
    <x v="0"/>
    <n v="2"/>
    <n v="1"/>
    <s v="Lighting"/>
    <n v="0.97902139861649395"/>
    <n v="0.93591656730105399"/>
    <n v="239248.673447882"/>
    <n v="0"/>
    <n v="0.71"/>
    <n v="169866.55814799599"/>
    <n v="0"/>
    <n v="4903"/>
    <n v="1"/>
    <n v="1"/>
    <n v="0"/>
    <n v="0"/>
    <n v="14.276973281664301"/>
    <d v="1900-01-09T04:44:53"/>
    <n v="43421"/>
    <n v="0"/>
    <n v="0"/>
    <n v="0"/>
    <n v="1732271.6515194313"/>
  </r>
  <r>
    <s v="STND-62242"/>
    <s v="Green Fairways, Inc."/>
    <s v="Green Fairways Inc - 1765 W Cortland Ct Unit C, D - Addison"/>
    <x v="0"/>
    <s v="Indoor Lighting"/>
    <x v="8"/>
    <n v="0"/>
    <n v="9225.92"/>
    <n v="1.4600960000000001"/>
    <x v="0"/>
    <x v="0"/>
    <n v="9.5383441434566993"/>
    <s v="Qty / 1,000"/>
    <m/>
    <s v="Private-Lighting"/>
    <x v="0"/>
    <n v="3"/>
    <n v="1"/>
    <s v="Lighting"/>
    <n v="0.91633259480590001"/>
    <n v="1.30467645558681"/>
    <n v="8454.0112130716498"/>
    <n v="1.9049528740964701"/>
    <n v="0.71"/>
    <n v="6002.3479612808696"/>
    <n v="1.3525165406085"/>
    <n v="5242"/>
    <n v="1"/>
    <n v="1.22"/>
    <n v="1.0999999999999999E-2"/>
    <n v="0.68"/>
    <n v="13.3536818008394"/>
    <d v="1900-01-08T12:55:13"/>
    <n v="43418"/>
    <n v="2.2962305618327798"/>
    <n v="92.994123343788104"/>
    <n v="0"/>
    <n v="57252.46052347264"/>
  </r>
  <r>
    <s v="STND-62242"/>
    <s v="Green Fairways, Inc."/>
    <s v="Green Fairways Inc - 1765 W Cortland Ct Unit C, D - Addison"/>
    <x v="62"/>
    <s v="Indoor Lighting"/>
    <x v="8"/>
    <n v="0"/>
    <n v="19919.599999999999"/>
    <n v="3.1524800000000002"/>
    <x v="0"/>
    <x v="0"/>
    <n v="9.5383441434566993"/>
    <s v="Qty / 1,000"/>
    <m/>
    <s v="Private-Lighting"/>
    <x v="0"/>
    <n v="3"/>
    <n v="1"/>
    <s v="Lighting"/>
    <n v="0.91633259480590001"/>
    <n v="1.30467645558681"/>
    <n v="18252.978755495598"/>
    <n v="4.1129664327083004"/>
    <n v="0.71"/>
    <n v="12959.614916401901"/>
    <n v="2.9202061672228901"/>
    <n v="5242"/>
    <n v="1"/>
    <n v="1.22"/>
    <n v="1.0999999999999999E-2"/>
    <n v="0.68"/>
    <n v="13.3536818008394"/>
    <d v="1900-01-08T12:55:13"/>
    <n v="43418"/>
    <n v="4.9577705312298699"/>
    <n v="200.78276631045199"/>
    <n v="0"/>
    <n v="123613.26703931615"/>
  </r>
  <r>
    <s v="STND-62243"/>
    <s v="One Step, Inc"/>
    <s v="One Step Inc - 4201 W 166th St - Oak Forest"/>
    <x v="1"/>
    <s v="Outdoor &amp; Garage Lighting"/>
    <x v="1"/>
    <n v="0"/>
    <n v="3971.43"/>
    <n v="0"/>
    <x v="0"/>
    <x v="0"/>
    <n v="10.1978380583316"/>
    <s v="Qty / 1,000"/>
    <m/>
    <s v="Private-Lighting"/>
    <x v="0"/>
    <n v="3"/>
    <n v="1"/>
    <s v="Lighting"/>
    <n v="0.91633259480590001"/>
    <n v="1.30467645558681"/>
    <n v="3639.15075698999"/>
    <n v="0"/>
    <n v="0.71"/>
    <n v="2583.7970374628999"/>
    <n v="0"/>
    <n v="4903"/>
    <n v="1"/>
    <n v="1"/>
    <n v="0"/>
    <n v="0"/>
    <n v="14.276973281664301"/>
    <d v="1900-01-09T04:44:53"/>
    <n v="43380"/>
    <n v="0"/>
    <n v="0"/>
    <n v="0"/>
    <n v="26349.143763643599"/>
  </r>
  <r>
    <s v="STND-62243"/>
    <s v="One Step, Inc"/>
    <s v="One Step Inc - 4201 W 166th St - Oak Forest"/>
    <x v="1"/>
    <s v="Outdoor &amp; Garage Lighting"/>
    <x v="1"/>
    <n v="0"/>
    <n v="1784.692"/>
    <n v="0"/>
    <x v="0"/>
    <x v="0"/>
    <n v="10.1978380583316"/>
    <s v="Qty / 1,000"/>
    <m/>
    <s v="Private-Lighting"/>
    <x v="0"/>
    <n v="3"/>
    <n v="1"/>
    <s v="Lighting"/>
    <n v="0.91633259480590001"/>
    <n v="1.30467645558681"/>
    <n v="1635.37145128933"/>
    <n v="0"/>
    <n v="0.71"/>
    <n v="1161.1137304154199"/>
    <n v="0"/>
    <n v="4903"/>
    <n v="1"/>
    <n v="1"/>
    <n v="0"/>
    <n v="0"/>
    <n v="14.276973281664301"/>
    <d v="1900-01-09T04:44:53"/>
    <n v="43380"/>
    <n v="0"/>
    <n v="0"/>
    <n v="0"/>
    <n v="11840.849790081747"/>
  </r>
  <r>
    <s v="STND-62243"/>
    <s v="One Step, Inc"/>
    <s v="One Step Inc - 4201 W 166th St - Oak Forest"/>
    <x v="1"/>
    <s v="Outdoor &amp; Garage Lighting"/>
    <x v="1"/>
    <n v="0"/>
    <n v="759.96500000000003"/>
    <n v="0"/>
    <x v="0"/>
    <x v="0"/>
    <n v="10.1978380583316"/>
    <s v="Qty / 1,000"/>
    <m/>
    <s v="Private-Lighting"/>
    <x v="0"/>
    <n v="3"/>
    <n v="1"/>
    <s v="Lighting"/>
    <n v="0.91633259480590001"/>
    <n v="1.30467645558681"/>
    <n v="696.380700411666"/>
    <n v="0"/>
    <n v="0.71"/>
    <n v="494.430297292283"/>
    <n v="0"/>
    <n v="4903"/>
    <n v="1"/>
    <n v="1"/>
    <n v="0"/>
    <n v="0"/>
    <n v="14.276973281664301"/>
    <d v="1900-01-09T04:44:53"/>
    <n v="43380"/>
    <n v="0"/>
    <n v="0"/>
    <n v="0"/>
    <n v="5042.1201029194508"/>
  </r>
  <r>
    <s v="STND-62243"/>
    <s v="One Step, Inc"/>
    <s v="One Step Inc - 4201 W 166th St - Oak Forest"/>
    <x v="27"/>
    <s v="Outdoor &amp; Garage Lighting"/>
    <x v="10"/>
    <n v="0"/>
    <n v="84"/>
    <n v="0"/>
    <x v="0"/>
    <x v="0"/>
    <n v="8"/>
    <s v="Qty / 1,000"/>
    <m/>
    <s v="Private-Lighting"/>
    <x v="0"/>
    <n v="3"/>
    <n v="1"/>
    <s v="Lighting"/>
    <n v="0.91633259480590001"/>
    <n v="1.30467645558681"/>
    <n v="76.971937963695595"/>
    <n v="0"/>
    <n v="0.71"/>
    <n v="54.650075954223901"/>
    <n v="0"/>
    <n v="4618"/>
    <n v="1.02"/>
    <n v="1.04"/>
    <n v="1.2E-2"/>
    <n v="0.81"/>
    <n v="15.158077089649201"/>
    <d v="1900-01-09T19:51:10"/>
    <n v="43380"/>
    <n v="0"/>
    <n v="0.905552211337595"/>
    <n v="0"/>
    <n v="437.20060763379121"/>
  </r>
  <r>
    <s v="STND-62243"/>
    <s v="One Step, Inc"/>
    <s v="One Step Inc - 4201 W 166th St - Oak Forest"/>
    <x v="27"/>
    <s v="Outdoor &amp; Garage Lighting"/>
    <x v="10"/>
    <n v="0"/>
    <n v="9.8000000000000007"/>
    <n v="0"/>
    <x v="0"/>
    <x v="0"/>
    <n v="8"/>
    <s v="Qty / 1,000"/>
    <m/>
    <s v="Private-Lighting"/>
    <x v="0"/>
    <n v="3"/>
    <n v="1"/>
    <s v="Lighting"/>
    <n v="0.91633259480590001"/>
    <n v="1.30467645558681"/>
    <n v="8.9800594290978193"/>
    <n v="0"/>
    <n v="0.71"/>
    <n v="6.3758421946594499"/>
    <n v="0"/>
    <n v="4618"/>
    <n v="1.02"/>
    <n v="1.04"/>
    <n v="1.2E-2"/>
    <n v="0.81"/>
    <n v="15.158077089649201"/>
    <d v="1900-01-09T19:51:10"/>
    <n v="43380"/>
    <n v="0"/>
    <n v="0.105647757989386"/>
    <n v="0"/>
    <n v="51.006737557275599"/>
  </r>
  <r>
    <s v="STND-62246"/>
    <s v="Vesuvius USA Corporation"/>
    <s v="Vesuvius - Phase 2 - 333 State St - Chicago Heights"/>
    <x v="0"/>
    <s v="Indoor Lighting"/>
    <x v="10"/>
    <n v="0"/>
    <n v="20339.333999999999"/>
    <n v="3.637483"/>
    <x v="0"/>
    <x v="0"/>
    <n v="10.827197921178"/>
    <s v="Qty / 1,000"/>
    <m/>
    <s v="Private-Lighting"/>
    <x v="0"/>
    <n v="3"/>
    <n v="1"/>
    <s v="Lighting"/>
    <n v="0.91633259480590001"/>
    <n v="1.30467645558681"/>
    <n v="18637.5947008439"/>
    <n v="4.7457384276972601"/>
    <n v="0.71"/>
    <n v="13232.6922375991"/>
    <n v="3.3694742836650602"/>
    <n v="4618"/>
    <n v="1.02"/>
    <n v="1.04"/>
    <n v="1.2E-2"/>
    <n v="0.81"/>
    <n v="15.158077089649201"/>
    <d v="1900-01-09T19:51:10"/>
    <n v="43469"/>
    <n v="5.6335926254715796"/>
    <n v="219.26582000992801"/>
    <n v="0"/>
    <n v="143272.97788652123"/>
  </r>
  <r>
    <s v="STND-62246"/>
    <s v="Vesuvius USA Corporation"/>
    <s v="Vesuvius - Phase 2 - 333 State St - Chicago Heights"/>
    <x v="0"/>
    <s v="Indoor Lighting"/>
    <x v="10"/>
    <n v="0"/>
    <n v="11573.355"/>
    <n v="2.0697770000000002"/>
    <x v="0"/>
    <x v="0"/>
    <n v="10.827197921178"/>
    <s v="Qty / 1,000"/>
    <m/>
    <s v="Private-Lighting"/>
    <x v="0"/>
    <n v="3"/>
    <n v="1"/>
    <s v="Lighting"/>
    <n v="0.91633259480590001"/>
    <n v="1.30467645558681"/>
    <n v="10605.0424177598"/>
    <n v="2.7003893202150899"/>
    <n v="0.71"/>
    <n v="7529.5801166094798"/>
    <n v="1.9172764173527199"/>
    <n v="4618"/>
    <n v="1.02"/>
    <n v="1.04"/>
    <n v="1.2E-2"/>
    <n v="0.81"/>
    <n v="15.158077089649201"/>
    <d v="1900-01-09T19:51:10"/>
    <n v="43469"/>
    <n v="3.2055903611290302"/>
    <n v="124.76520491482199"/>
    <n v="0"/>
    <n v="81524.254185897356"/>
  </r>
  <r>
    <s v="STND-62247"/>
    <s v="Village of Itasca"/>
    <s v="Village of Itasca Public Works Exterior - 411 N Prospect Ave - Itasca"/>
    <x v="1"/>
    <s v="Outdoor &amp; Garage Lighting"/>
    <x v="1"/>
    <n v="0"/>
    <n v="26966.5"/>
    <n v="0"/>
    <x v="0"/>
    <x v="1"/>
    <n v="10.1978380583316"/>
    <s v="Qty / 1,000"/>
    <m/>
    <s v="Public-Lighting"/>
    <x v="0"/>
    <n v="3"/>
    <n v="1"/>
    <s v="Lighting"/>
    <n v="0.99829244462109001"/>
    <n v="0.987374621353864"/>
    <n v="26920.453207874602"/>
    <n v="0"/>
    <n v="0.71"/>
    <n v="19113.521777590999"/>
    <n v="0"/>
    <n v="4903"/>
    <n v="1"/>
    <n v="1"/>
    <n v="0"/>
    <n v="0"/>
    <n v="14.276973281664301"/>
    <d v="1900-01-09T04:44:53"/>
    <n v="43420"/>
    <n v="0"/>
    <n v="0"/>
    <n v="0"/>
    <n v="194916.59981226735"/>
  </r>
  <r>
    <s v="STND-62249"/>
    <s v="JJK Property LLC"/>
    <s v="MedTec (JJK Property LLC) - 47 W Dundee Rd - Wheeling"/>
    <x v="1"/>
    <s v="Outdoor &amp; Garage Lighting"/>
    <x v="1"/>
    <n v="0"/>
    <n v="11522.05"/>
    <n v="0"/>
    <x v="0"/>
    <x v="0"/>
    <n v="10.1978380583316"/>
    <s v="Qty / 1,000"/>
    <m/>
    <s v="Private-Lighting"/>
    <x v="0"/>
    <n v="3"/>
    <n v="1"/>
    <s v="Lighting"/>
    <n v="0.91633259480590001"/>
    <n v="1.30467645558681"/>
    <n v="10558.029973983301"/>
    <n v="0"/>
    <n v="0.71"/>
    <n v="7496.2012815281596"/>
    <n v="0"/>
    <n v="4903"/>
    <n v="1"/>
    <n v="1"/>
    <n v="0"/>
    <n v="0"/>
    <n v="14.276973281664301"/>
    <d v="1900-01-09T04:44:53"/>
    <n v="43363"/>
    <n v="0"/>
    <n v="0"/>
    <n v="0"/>
    <n v="76445.046721681982"/>
  </r>
  <r>
    <s v="STND-62252"/>
    <s v="Enterprise Plumbing, Inc."/>
    <s v="Enterprise Plumbing Inc - 816 E North St - Elburn"/>
    <x v="0"/>
    <s v="Indoor Lighting"/>
    <x v="8"/>
    <n v="0"/>
    <n v="3396.8159999999998"/>
    <n v="0.53758099999999998"/>
    <x v="0"/>
    <x v="0"/>
    <n v="9.5383441434566993"/>
    <s v="Qty / 1,000"/>
    <m/>
    <s v="Private-Lighting"/>
    <x v="0"/>
    <n v="3"/>
    <n v="1"/>
    <s v="Lighting"/>
    <n v="0.91633259480590001"/>
    <n v="1.30467645558681"/>
    <n v="3112.6132193581998"/>
    <n v="0.70136927367081103"/>
    <n v="0.71"/>
    <n v="2209.9553857443202"/>
    <n v="0.49797218430627599"/>
    <n v="5242"/>
    <n v="1"/>
    <n v="1.22"/>
    <n v="1.0999999999999999E-2"/>
    <n v="0.68"/>
    <n v="13.3536818008394"/>
    <d v="1900-01-08T12:55:13"/>
    <n v="43399"/>
    <n v="0.84543065775170101"/>
    <n v="34.238745412940197"/>
    <n v="0"/>
    <n v="21079.315010914928"/>
  </r>
  <r>
    <s v="STND-62253"/>
    <s v="A &amp; A Magnetics Inc"/>
    <s v="A and A Magnetics Inc - 520 Magnet Way - Woodstock"/>
    <x v="0"/>
    <s v="Indoor Lighting"/>
    <x v="6"/>
    <n v="0"/>
    <n v="5080.0519999999997"/>
    <n v="1.1422950000000001"/>
    <x v="0"/>
    <x v="0"/>
    <n v="15"/>
    <s v="Qty / 1,000"/>
    <m/>
    <s v="Private-Lighting"/>
    <x v="0"/>
    <n v="3"/>
    <n v="1"/>
    <s v="Lighting"/>
    <n v="0.91633259480590001"/>
    <n v="1.30467645558681"/>
    <n v="4655.0172309089003"/>
    <n v="1.4903253918345301"/>
    <n v="0.71"/>
    <n v="3305.0622339453198"/>
    <n v="1.05813102820252"/>
    <n v="2885"/>
    <n v="1.165"/>
    <n v="1.3779999999999999"/>
    <n v="2.5499999999999998E-2"/>
    <n v="0.55000000000000004"/>
    <n v="24.263431542460999"/>
    <d v="1900-01-16T07:56:40"/>
    <n v="43419"/>
    <n v="1.9663879031990099"/>
    <n v="101.890935097148"/>
    <n v="0"/>
    <n v="49575.933509179798"/>
  </r>
  <r>
    <s v="STND-62253"/>
    <s v="A &amp; A Magnetics Inc"/>
    <s v="A and A Magnetics Inc - 520 Magnet Way - Woodstock"/>
    <x v="0"/>
    <s v="Indoor Lighting"/>
    <x v="6"/>
    <n v="0"/>
    <n v="2859.0059999999999"/>
    <n v="0.64287300000000003"/>
    <x v="0"/>
    <x v="0"/>
    <n v="15"/>
    <s v="Qty / 1,000"/>
    <m/>
    <s v="Private-Lighting"/>
    <x v="0"/>
    <n v="3"/>
    <n v="1"/>
    <s v="Lighting"/>
    <n v="0.91633259480590001"/>
    <n v="1.30467645558681"/>
    <n v="2619.8003865456399"/>
    <n v="0.83874126703245699"/>
    <n v="0.71"/>
    <n v="1860.0582744474"/>
    <n v="0.59550629959304402"/>
    <n v="2885"/>
    <n v="1.165"/>
    <n v="1.3779999999999999"/>
    <n v="2.5499999999999998E-2"/>
    <n v="0.55000000000000004"/>
    <n v="24.263431542460999"/>
    <d v="1900-01-16T07:56:40"/>
    <n v="43419"/>
    <n v="1.1066648199399101"/>
    <n v="57.343270263445298"/>
    <n v="0"/>
    <n v="27900.874116710998"/>
  </r>
  <r>
    <s v="STND-62253"/>
    <s v="A &amp; A Magnetics Inc"/>
    <s v="A and A Magnetics Inc - 520 Magnet Way - Woodstock"/>
    <x v="0"/>
    <s v="Indoor Lighting"/>
    <x v="6"/>
    <n v="0"/>
    <n v="425.30700000000002"/>
    <n v="9.5633999999999997E-2"/>
    <x v="0"/>
    <x v="0"/>
    <n v="15"/>
    <s v="Qty / 1,000"/>
    <m/>
    <s v="Private-Lighting"/>
    <x v="0"/>
    <n v="3"/>
    <n v="1"/>
    <s v="Lighting"/>
    <n v="0.91633259480590001"/>
    <n v="1.30467645558681"/>
    <n v="389.72266689911299"/>
    <n v="0.12477142815358901"/>
    <n v="0.71"/>
    <n v="276.70309349836998"/>
    <n v="8.8587713989047898E-2"/>
    <n v="2885"/>
    <n v="1.165"/>
    <n v="1.3779999999999999"/>
    <n v="2.5499999999999998E-2"/>
    <n v="0.55000000000000004"/>
    <n v="24.263431542460999"/>
    <d v="1900-01-16T07:56:40"/>
    <n v="43419"/>
    <n v="0.164627824453871"/>
    <n v="8.5304103055170604"/>
    <n v="0"/>
    <n v="4150.5464024755493"/>
  </r>
  <r>
    <s v="STND-62254"/>
    <s v="Sears, Roebuck and Co."/>
    <s v="Sears Roebuck &amp; Co - 1600 Boudreau Rd - Manteno"/>
    <x v="8"/>
    <s v="Indoor Advanced Lighting"/>
    <x v="8"/>
    <n v="0"/>
    <n v="596568.76"/>
    <n v="94.494669999999999"/>
    <x v="0"/>
    <x v="0"/>
    <n v="9.5383441434566993"/>
    <s v="Qty / 1,000"/>
    <m/>
    <s v="Private-Lighting"/>
    <x v="0"/>
    <n v="1"/>
    <n v="1"/>
    <s v="Lighting"/>
    <n v="0.99989942556735301"/>
    <n v="1.019640158801"/>
    <n v="596508.760435428"/>
    <n v="96.350560324648498"/>
    <n v="0.71"/>
    <n v="423521.219909154"/>
    <n v="68.408897830500393"/>
    <n v="5242"/>
    <n v="1"/>
    <n v="1.22"/>
    <n v="1.0999999999999999E-2"/>
    <n v="0.68"/>
    <n v="13.3536818008394"/>
    <d v="1900-01-08T12:55:13"/>
    <n v="43442"/>
    <n v="116.14098399788899"/>
    <n v="6561.5963647897097"/>
    <n v="0"/>
    <n v="4039691.1475501158"/>
  </r>
  <r>
    <s v="STND-62254"/>
    <s v="Sears, Roebuck and Co."/>
    <s v="Sears Roebuck &amp; Co - 1600 Boudreau Rd - Manteno"/>
    <x v="8"/>
    <s v="Indoor Advanced Lighting"/>
    <x v="8"/>
    <n v="0"/>
    <n v="2471152.56"/>
    <n v="391.42302000000001"/>
    <x v="0"/>
    <x v="0"/>
    <n v="9.5383441434566993"/>
    <s v="Qty / 1,000"/>
    <m/>
    <s v="Private-Lighting"/>
    <x v="0"/>
    <n v="1"/>
    <n v="1"/>
    <s v="Lighting"/>
    <n v="0.99989942556735301"/>
    <n v="1.019640158801"/>
    <n v="2470904.0252332902"/>
    <n v="399.11063027116899"/>
    <n v="0.71"/>
    <n v="1754341.8579156401"/>
    <n v="283.36854749253001"/>
    <n v="5242"/>
    <n v="1"/>
    <n v="1.22"/>
    <n v="1.0999999999999999E-2"/>
    <n v="0.68"/>
    <n v="13.3536818008394"/>
    <d v="1900-01-08T12:55:13"/>
    <n v="43442"/>
    <n v="481.08803070295198"/>
    <n v="27179.944277566199"/>
    <n v="0"/>
    <n v="16733516.38607059"/>
  </r>
  <r>
    <s v="STND-62254"/>
    <s v="Sears, Roebuck and Co."/>
    <s v="Sears Roebuck &amp; Co - 1600 Boudreau Rd - Manteno"/>
    <x v="5"/>
    <s v="Indoor Advanced Lighting"/>
    <x v="8"/>
    <n v="0"/>
    <n v="103256.64"/>
    <n v="46.608899999999998"/>
    <x v="0"/>
    <x v="0"/>
    <n v="15"/>
    <s v="Qty / 1,000"/>
    <m/>
    <s v="Private-Lighting"/>
    <x v="0"/>
    <n v="1"/>
    <n v="1"/>
    <s v="Lighting"/>
    <n v="0.99989942556735301"/>
    <n v="1.019640158801"/>
    <n v="103246.255022015"/>
    <n v="47.524306197540099"/>
    <n v="0.71"/>
    <n v="73304.841065630593"/>
    <n v="33.7422574002535"/>
    <n v="5242"/>
    <n v="1"/>
    <n v="1.22"/>
    <n v="1.0999999999999999E-2"/>
    <n v="0.68"/>
    <n v="13.3536818008394"/>
    <d v="1900-01-08T12:55:13"/>
    <n v="43442"/>
    <n v="57.285807856244098"/>
    <n v="1135.70880524216"/>
    <n v="0"/>
    <n v="1099572.6159844589"/>
  </r>
  <r>
    <s v="STND-62254"/>
    <s v="Sears, Roebuck and Co."/>
    <s v="Sears Roebuck &amp; Co - 1600 Boudreau Rd - Manteno"/>
    <x v="5"/>
    <s v="Indoor Advanced Lighting"/>
    <x v="8"/>
    <n v="0"/>
    <n v="313921.44"/>
    <n v="141.70065"/>
    <x v="0"/>
    <x v="0"/>
    <n v="15"/>
    <s v="Qty / 1,000"/>
    <m/>
    <s v="Private-Lighting"/>
    <x v="0"/>
    <n v="1"/>
    <n v="1"/>
    <s v="Lighting"/>
    <n v="0.99989942556735301"/>
    <n v="1.019640158801"/>
    <n v="313889.867529276"/>
    <n v="144.483673268205"/>
    <n v="0.71"/>
    <n v="222861.80594578601"/>
    <n v="102.58340802042601"/>
    <n v="5242"/>
    <n v="1"/>
    <n v="1.22"/>
    <n v="1.0999999999999999E-2"/>
    <n v="0.68"/>
    <n v="13.3536818008394"/>
    <d v="1900-01-08T12:55:13"/>
    <n v="43442"/>
    <n v="174.160647623199"/>
    <n v="3452.7885428220402"/>
    <n v="0"/>
    <n v="3342927.0891867899"/>
  </r>
  <r>
    <s v="STND-62255"/>
    <s v="LIPT 1300-1350 Michael Dr LLC"/>
    <s v="CBRE Group Inc - 1300 Michael Dr - Wood Dale"/>
    <x v="1"/>
    <s v="Outdoor &amp; Garage Lighting"/>
    <x v="1"/>
    <n v="0"/>
    <n v="16885.932000000001"/>
    <n v="0"/>
    <x v="0"/>
    <x v="0"/>
    <n v="10.1978380583316"/>
    <s v="Qty / 1,000"/>
    <m/>
    <s v="Private-Lighting"/>
    <x v="0"/>
    <n v="3"/>
    <n v="1"/>
    <s v="Lighting"/>
    <n v="0.91633259480590001"/>
    <n v="1.30467645558681"/>
    <n v="15473.129885275999"/>
    <n v="0"/>
    <n v="0.71"/>
    <n v="10985.9222185459"/>
    <n v="0"/>
    <n v="4903"/>
    <n v="1"/>
    <n v="1"/>
    <n v="0"/>
    <n v="0"/>
    <n v="14.276973281664301"/>
    <d v="1900-01-09T04:44:53"/>
    <n v="43442"/>
    <n v="0"/>
    <n v="0"/>
    <n v="0"/>
    <n v="112032.65570615811"/>
  </r>
  <r>
    <s v="STND-62255"/>
    <s v="LIPT 1300-1350 Michael Dr LLC"/>
    <s v="CBRE Group Inc - 1300 Michael Dr - Wood Dale"/>
    <x v="1"/>
    <s v="Outdoor &amp; Garage Lighting"/>
    <x v="1"/>
    <n v="0"/>
    <n v="14120.64"/>
    <n v="0"/>
    <x v="0"/>
    <x v="0"/>
    <n v="10.1978380583316"/>
    <s v="Qty / 1,000"/>
    <m/>
    <s v="Private-Lighting"/>
    <x v="0"/>
    <n v="3"/>
    <n v="1"/>
    <s v="Lighting"/>
    <n v="0.91633259480590001"/>
    <n v="1.30467645558681"/>
    <n v="12939.20269152"/>
    <n v="0"/>
    <n v="0.71"/>
    <n v="9186.8339109791905"/>
    <n v="0"/>
    <n v="4903"/>
    <n v="1"/>
    <n v="1"/>
    <n v="0"/>
    <n v="0"/>
    <n v="14.276973281664301"/>
    <d v="1900-01-09T04:44:53"/>
    <n v="43442"/>
    <n v="0"/>
    <n v="0"/>
    <n v="0"/>
    <n v="93685.84449295493"/>
  </r>
  <r>
    <s v="STND-62255"/>
    <s v="LIPT 1300-1350 Michael Dr LLC"/>
    <s v="CBRE Group Inc - 1300 Michael Dr - Wood Dale"/>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442"/>
    <n v="0"/>
    <n v="0"/>
    <n v="0"/>
    <n v="18346.811213203691"/>
  </r>
  <r>
    <s v="STND-62255"/>
    <s v="LIPT 1300-1350 Michael Dr LLC"/>
    <s v="CBRE Group Inc - 1300 Michael Dr - Wood Dale"/>
    <x v="27"/>
    <s v="Outdoor &amp; Garage Lighting"/>
    <x v="8"/>
    <n v="0"/>
    <n v="924.56"/>
    <n v="0"/>
    <x v="0"/>
    <x v="0"/>
    <n v="8"/>
    <s v="Qty / 1,000"/>
    <m/>
    <s v="Private-Lighting"/>
    <x v="0"/>
    <n v="3"/>
    <n v="1"/>
    <s v="Lighting"/>
    <n v="0.91633259480590001"/>
    <n v="1.30467645558681"/>
    <n v="847.20446385374305"/>
    <n v="0"/>
    <n v="0.71"/>
    <n v="601.51516933615699"/>
    <n v="0"/>
    <n v="5242"/>
    <n v="1"/>
    <n v="1.22"/>
    <n v="1.0999999999999999E-2"/>
    <n v="0.68"/>
    <n v="13.3536818008394"/>
    <d v="1900-01-08T12:55:13"/>
    <n v="43442"/>
    <n v="0"/>
    <n v="9.3192491023911703"/>
    <n v="0"/>
    <n v="4812.1213546892559"/>
  </r>
  <r>
    <s v="STND-62256"/>
    <s v="Chicago Kingsbury Venture, LLC"/>
    <s v="Sterling Bay - 600 W Chicago - Chicago"/>
    <x v="0"/>
    <s v="Indoor Lighting"/>
    <x v="6"/>
    <n v="0"/>
    <n v="16202.16"/>
    <n v="3.6432000000000002"/>
    <x v="0"/>
    <x v="0"/>
    <n v="15"/>
    <s v="Qty / 1,000"/>
    <m/>
    <s v="Private-Lighting"/>
    <x v="0"/>
    <n v="3"/>
    <n v="1"/>
    <s v="Lighting"/>
    <n v="0.91633259480590001"/>
    <n v="1.30467645558681"/>
    <n v="14846.567314260399"/>
    <n v="4.7531972629938499"/>
    <n v="0.71"/>
    <n v="10541.0627931249"/>
    <n v="3.37477005672564"/>
    <n v="2885"/>
    <n v="1.165"/>
    <n v="1.3779999999999999"/>
    <n v="2.5499999999999998E-2"/>
    <n v="0.55000000000000004"/>
    <n v="24.263431542460999"/>
    <d v="1900-01-16T07:56:40"/>
    <n v="43400"/>
    <n v="6.2715361696712701"/>
    <n v="324.96778241514102"/>
    <n v="0"/>
    <n v="158115.9418968735"/>
  </r>
  <r>
    <s v="STND-62257"/>
    <s v="EW11-21360 Fulton JV, LLC"/>
    <s v="EW11-2130 Fulton JV LLC - 2130 W Fulton - Chicago"/>
    <x v="0"/>
    <s v="Indoor Lighting"/>
    <x v="6"/>
    <n v="0"/>
    <n v="25700.675999999999"/>
    <n v="5.779026"/>
    <x v="0"/>
    <x v="0"/>
    <n v="15"/>
    <s v="Qty / 1,000"/>
    <m/>
    <s v="Private-Lighting"/>
    <x v="0"/>
    <n v="3"/>
    <n v="1"/>
    <s v="Lighting"/>
    <n v="0.91633259480590001"/>
    <n v="1.30467645558681"/>
    <n v="23550.3671273457"/>
    <n v="7.5397591584240002"/>
    <n v="0.71"/>
    <n v="16720.760660415501"/>
    <n v="5.3532290024810401"/>
    <n v="2885"/>
    <n v="1.165"/>
    <n v="1.3779999999999999"/>
    <n v="2.5499999999999998E-2"/>
    <n v="0.55000000000000004"/>
    <n v="24.263431542460999"/>
    <d v="1900-01-16T07:56:40"/>
    <n v="43447"/>
    <n v="9.9482242491410506"/>
    <n v="515.48013883889701"/>
    <n v="0"/>
    <n v="250811.4099062325"/>
  </r>
  <r>
    <s v="STND-62257"/>
    <s v="EW11-21360 Fulton JV, LLC"/>
    <s v="EW11-2130 Fulton JV LLC - 2130 W Fulton - Chicago"/>
    <x v="0"/>
    <s v="Indoor Lighting"/>
    <x v="6"/>
    <n v="0"/>
    <n v="4273.32"/>
    <n v="0.96089400000000003"/>
    <x v="0"/>
    <x v="0"/>
    <n v="15"/>
    <s v="Qty / 1,000"/>
    <m/>
    <s v="Private-Lighting"/>
    <x v="0"/>
    <n v="3"/>
    <n v="1"/>
    <s v="Lighting"/>
    <n v="0.91633259480590001"/>
    <n v="1.30467645558681"/>
    <n v="3915.7824040359501"/>
    <n v="1.25365577811463"/>
    <n v="0.71"/>
    <n v="2780.20550686552"/>
    <n v="0.89009560246138697"/>
    <n v="2885"/>
    <n v="1.165"/>
    <n v="1.3779999999999999"/>
    <n v="2.5499999999999998E-2"/>
    <n v="0.55000000000000004"/>
    <n v="24.263431542460999"/>
    <d v="1900-01-16T07:56:40"/>
    <n v="43447"/>
    <n v="1.6541176647508"/>
    <n v="85.710258629113"/>
    <n v="0"/>
    <n v="41703.082602982802"/>
  </r>
  <r>
    <s v="STND-62257"/>
    <s v="EW11-21360 Fulton JV, LLC"/>
    <s v="EW11-2130 Fulton JV LLC - 2130 W Fulton - Chicago"/>
    <x v="0"/>
    <s v="Indoor Lighting"/>
    <x v="6"/>
    <n v="0"/>
    <n v="3780.5039999999999"/>
    <n v="0.85007999999999995"/>
    <x v="0"/>
    <x v="0"/>
    <n v="15"/>
    <s v="Qty / 1,000"/>
    <m/>
    <s v="Private-Lighting"/>
    <x v="0"/>
    <n v="3"/>
    <n v="1"/>
    <s v="Lighting"/>
    <n v="0.91633259480590001"/>
    <n v="1.30467645558681"/>
    <n v="3464.1990399940801"/>
    <n v="1.1090793613652301"/>
    <n v="0.71"/>
    <n v="2459.5813183957998"/>
    <n v="0.787446346569315"/>
    <n v="2885"/>
    <n v="1.165"/>
    <n v="1.3779999999999999"/>
    <n v="2.5499999999999998E-2"/>
    <n v="0.55000000000000004"/>
    <n v="24.263431542460999"/>
    <d v="1900-01-16T07:56:40"/>
    <n v="43447"/>
    <n v="1.4633584395899599"/>
    <n v="75.825815896866203"/>
    <n v="0"/>
    <n v="36893.719775936996"/>
  </r>
  <r>
    <s v="STND-62257"/>
    <s v="EW11-21360 Fulton JV, LLC"/>
    <s v="EW11-2130 Fulton JV LLC - 2130 W Fulton - Chicago"/>
    <x v="1"/>
    <s v="Outdoor &amp; Garage Lighting"/>
    <x v="1"/>
    <n v="0"/>
    <n v="4878.4849999999997"/>
    <n v="0"/>
    <x v="0"/>
    <x v="0"/>
    <n v="10.1978380583316"/>
    <s v="Qty / 1,000"/>
    <m/>
    <s v="Private-Lighting"/>
    <x v="0"/>
    <n v="3"/>
    <n v="1"/>
    <s v="Lighting"/>
    <n v="0.91633259480590001"/>
    <n v="1.30467645558681"/>
    <n v="4470.3148187716597"/>
    <n v="0"/>
    <n v="0.71"/>
    <n v="3173.9235213278798"/>
    <n v="0"/>
    <n v="4903"/>
    <n v="1"/>
    <n v="1"/>
    <n v="0"/>
    <n v="0"/>
    <n v="14.276973281664301"/>
    <d v="1900-01-09T04:44:53"/>
    <n v="43447"/>
    <n v="0"/>
    <n v="0"/>
    <n v="0"/>
    <n v="32367.158080031302"/>
  </r>
  <r>
    <s v="STND-62257"/>
    <s v="EW11-21360 Fulton JV, LLC"/>
    <s v="EW11-2130 Fulton JV LLC - 2130 W Fulton - Chicago"/>
    <x v="1"/>
    <s v="Outdoor &amp; Garage Lighting"/>
    <x v="1"/>
    <n v="0"/>
    <n v="3995.9450000000002"/>
    <n v="0"/>
    <x v="0"/>
    <x v="0"/>
    <n v="10.1978380583316"/>
    <s v="Qty / 1,000"/>
    <m/>
    <s v="Private-Lighting"/>
    <x v="0"/>
    <n v="3"/>
    <n v="1"/>
    <s v="Lighting"/>
    <n v="0.91633259480590001"/>
    <n v="1.30467645558681"/>
    <n v="3661.6146505516599"/>
    <n v="0"/>
    <n v="0.71"/>
    <n v="2599.7464018916799"/>
    <n v="0"/>
    <n v="4903"/>
    <n v="1"/>
    <n v="1"/>
    <n v="0"/>
    <n v="0"/>
    <n v="14.276973281664301"/>
    <d v="1900-01-09T04:44:53"/>
    <n v="43447"/>
    <n v="0"/>
    <n v="0"/>
    <n v="0"/>
    <n v="26511.79279922161"/>
  </r>
  <r>
    <s v="STND-62257"/>
    <s v="EW11-21360 Fulton JV, LLC"/>
    <s v="EW11-2130 Fulton JV LLC - 2130 W Fulton - Chicago"/>
    <x v="1"/>
    <s v="Outdoor &amp; Garage Lighting"/>
    <x v="1"/>
    <n v="0"/>
    <n v="4461.7299999999996"/>
    <n v="0"/>
    <x v="0"/>
    <x v="0"/>
    <n v="10.1978380583316"/>
    <s v="Qty / 1,000"/>
    <m/>
    <s v="Private-Lighting"/>
    <x v="0"/>
    <n v="3"/>
    <n v="1"/>
    <s v="Lighting"/>
    <n v="0.91633259480590001"/>
    <n v="1.30467645558681"/>
    <n v="4088.4286282233302"/>
    <n v="0"/>
    <n v="0.71"/>
    <n v="2902.7843260385598"/>
    <n v="0"/>
    <n v="4903"/>
    <n v="1"/>
    <n v="1"/>
    <n v="0"/>
    <n v="0"/>
    <n v="14.276973281664301"/>
    <d v="1900-01-09T04:44:53"/>
    <n v="43447"/>
    <n v="0"/>
    <n v="0"/>
    <n v="0"/>
    <n v="29602.124475204469"/>
  </r>
  <r>
    <s v="STND-62257"/>
    <s v="EW11-21360 Fulton JV, LLC"/>
    <s v="EW11-2130 Fulton JV LLC - 2130 W Fulton - Chicago"/>
    <x v="27"/>
    <s v="Outdoor &amp; Garage Lighting"/>
    <x v="6"/>
    <n v="0"/>
    <n v="134.4"/>
    <n v="0"/>
    <x v="0"/>
    <x v="0"/>
    <n v="8"/>
    <s v="Qty / 1,000"/>
    <m/>
    <s v="Private-Lighting"/>
    <x v="0"/>
    <n v="3"/>
    <n v="1"/>
    <s v="Lighting"/>
    <n v="0.91633259480590001"/>
    <n v="1.30467645558681"/>
    <n v="123.155100741913"/>
    <n v="0"/>
    <n v="0.71"/>
    <n v="87.440121526758205"/>
    <n v="0"/>
    <n v="2885"/>
    <n v="1.165"/>
    <n v="1.3779999999999999"/>
    <n v="2.5499999999999998E-2"/>
    <n v="0.55000000000000004"/>
    <n v="24.263431542460999"/>
    <d v="1900-01-16T07:56:40"/>
    <n v="43447"/>
    <n v="0"/>
    <n v="2.6956695870547498"/>
    <n v="0"/>
    <n v="699.52097221406564"/>
  </r>
  <r>
    <s v="STND-62257"/>
    <s v="EW11-21360 Fulton JV, LLC"/>
    <s v="EW11-2130 Fulton JV LLC - 2130 W Fulton - Chicago"/>
    <x v="27"/>
    <s v="Outdoor &amp; Garage Lighting"/>
    <x v="6"/>
    <n v="0"/>
    <n v="63"/>
    <n v="0"/>
    <x v="0"/>
    <x v="0"/>
    <n v="8"/>
    <s v="Qty / 1,000"/>
    <m/>
    <s v="Private-Lighting"/>
    <x v="0"/>
    <n v="3"/>
    <n v="1"/>
    <s v="Lighting"/>
    <n v="0.91633259480590001"/>
    <n v="1.30467645558681"/>
    <n v="57.7289534727717"/>
    <n v="0"/>
    <n v="0.71"/>
    <n v="40.987556965667899"/>
    <n v="0"/>
    <n v="2885"/>
    <n v="1.165"/>
    <n v="1.3779999999999999"/>
    <n v="2.5499999999999998E-2"/>
    <n v="0.55000000000000004"/>
    <n v="24.263431542460999"/>
    <d v="1900-01-16T07:56:40"/>
    <n v="43447"/>
    <n v="0"/>
    <n v="1.2635951189319099"/>
    <n v="0"/>
    <n v="327.90045572534319"/>
  </r>
  <r>
    <s v="STND-62259"/>
    <s v="LIPT 1300-1350 Michael Dr LLC"/>
    <s v="CBRE Group Inc - 1350 Michael Dr - Wood Dale"/>
    <x v="1"/>
    <s v="Outdoor &amp; Garage Lighting"/>
    <x v="1"/>
    <n v="0"/>
    <n v="16885.932000000001"/>
    <n v="0"/>
    <x v="0"/>
    <x v="0"/>
    <n v="10.1978380583316"/>
    <s v="Qty / 1,000"/>
    <m/>
    <s v="Private-Lighting"/>
    <x v="0"/>
    <n v="3"/>
    <n v="1"/>
    <s v="Lighting"/>
    <n v="0.91633259480590001"/>
    <n v="1.30467645558681"/>
    <n v="15473.129885275999"/>
    <n v="0"/>
    <n v="0.71"/>
    <n v="10985.9222185459"/>
    <n v="0"/>
    <n v="4903"/>
    <n v="1"/>
    <n v="1"/>
    <n v="0"/>
    <n v="0"/>
    <n v="14.276973281664301"/>
    <d v="1900-01-09T04:44:53"/>
    <n v="43442"/>
    <n v="0"/>
    <n v="0"/>
    <n v="0"/>
    <n v="112032.65570615811"/>
  </r>
  <r>
    <s v="STND-62259"/>
    <s v="LIPT 1300-1350 Michael Dr LLC"/>
    <s v="CBRE Group Inc - 1350 Michael Dr - Wood Dale"/>
    <x v="1"/>
    <s v="Outdoor &amp; Garage Lighting"/>
    <x v="1"/>
    <n v="0"/>
    <n v="15689.6"/>
    <n v="0"/>
    <x v="0"/>
    <x v="0"/>
    <n v="10.1978380583316"/>
    <s v="Qty / 1,000"/>
    <m/>
    <s v="Private-Lighting"/>
    <x v="0"/>
    <n v="3"/>
    <n v="1"/>
    <s v="Lighting"/>
    <n v="0.91633259480590001"/>
    <n v="1.30467645558681"/>
    <n v="14376.891879466601"/>
    <n v="0"/>
    <n v="0.71"/>
    <n v="10207.5932344213"/>
    <n v="0"/>
    <n v="4903"/>
    <n v="1"/>
    <n v="1"/>
    <n v="0"/>
    <n v="0"/>
    <n v="14.276973281664301"/>
    <d v="1900-01-09T04:44:53"/>
    <n v="43442"/>
    <n v="0"/>
    <n v="0"/>
    <n v="0"/>
    <n v="104095.38276994968"/>
  </r>
  <r>
    <s v="STND-62259"/>
    <s v="LIPT 1300-1350 Michael Dr LLC"/>
    <s v="CBRE Group Inc - 1350 Michael Dr - Wood Dale"/>
    <x v="1"/>
    <s v="Outdoor &amp; Garage Lighting"/>
    <x v="1"/>
    <n v="0"/>
    <n v="2765.2919999999999"/>
    <n v="0"/>
    <x v="0"/>
    <x v="0"/>
    <n v="10.1978380583316"/>
    <s v="Qty / 1,000"/>
    <m/>
    <s v="Private-Lighting"/>
    <x v="0"/>
    <n v="3"/>
    <n v="1"/>
    <s v="Lighting"/>
    <n v="0.91633259480590001"/>
    <n v="1.30467645558681"/>
    <n v="2533.9271937560002"/>
    <n v="0"/>
    <n v="0.71"/>
    <n v="1799.08830756676"/>
    <n v="0"/>
    <n v="4903"/>
    <n v="1"/>
    <n v="1"/>
    <n v="0"/>
    <n v="0"/>
    <n v="14.276973281664301"/>
    <d v="1900-01-09T04:44:53"/>
    <n v="43442"/>
    <n v="0"/>
    <n v="0"/>
    <n v="0"/>
    <n v="18346.811213203691"/>
  </r>
  <r>
    <s v="STND-62259"/>
    <s v="LIPT 1300-1350 Michael Dr LLC"/>
    <s v="CBRE Group Inc - 1350 Michael Dr - Wood Dale"/>
    <x v="27"/>
    <s v="Outdoor &amp; Garage Lighting"/>
    <x v="8"/>
    <n v="0"/>
    <n v="955.36"/>
    <n v="0"/>
    <x v="0"/>
    <x v="0"/>
    <n v="8"/>
    <s v="Qty / 1,000"/>
    <m/>
    <s v="Private-Lighting"/>
    <x v="0"/>
    <n v="3"/>
    <n v="1"/>
    <s v="Lighting"/>
    <n v="0.91633259480590001"/>
    <n v="1.30467645558681"/>
    <n v="875.42750777376398"/>
    <n v="0"/>
    <n v="0.71"/>
    <n v="621.553530519373"/>
    <n v="0"/>
    <n v="5242"/>
    <n v="1"/>
    <n v="1.22"/>
    <n v="1.0999999999999999E-2"/>
    <n v="0.68"/>
    <n v="13.3536818008394"/>
    <d v="1900-01-08T12:55:13"/>
    <n v="43442"/>
    <n v="0"/>
    <n v="9.62970258551141"/>
    <n v="0"/>
    <n v="4972.428244154984"/>
  </r>
  <r>
    <s v="STND-62260"/>
    <s v="New Albertson's Inc"/>
    <s v="New Albertson's Inc - 1069 Roselle Rd - Hoffman Estates"/>
    <x v="62"/>
    <s v="Indoor Lighting"/>
    <x v="5"/>
    <n v="0"/>
    <n v="393.99400000000003"/>
    <n v="7.3469999999999994E-2"/>
    <x v="0"/>
    <x v="0"/>
    <n v="10.727311735679001"/>
    <s v="Qty / 1,000"/>
    <m/>
    <s v="Private-Lighting"/>
    <x v="0"/>
    <n v="2"/>
    <n v="1"/>
    <s v="Lighting"/>
    <n v="0.97902139861649395"/>
    <n v="0.93591656730105399"/>
    <n v="385.728556926507"/>
    <n v="6.8761790199608402E-2"/>
    <n v="0.71"/>
    <n v="273.86727541782"/>
    <n v="4.8820871041722003E-2"/>
    <n v="4661"/>
    <n v="1.07"/>
    <n v="1.24"/>
    <n v="2.9000000000000001E-2"/>
    <n v="0.745"/>
    <n v="15.018236429950701"/>
    <d v="1900-01-09T17:27:20"/>
    <n v="43421"/>
    <n v="7.44336330370301E-2"/>
    <n v="10.4543253746436"/>
    <n v="0"/>
    <n v="2937.8596376080136"/>
  </r>
  <r>
    <s v="STND-62260"/>
    <s v="New Albertson's Inc"/>
    <s v="New Albertson's Inc - 1069 Roselle Rd - Hoffman Estates"/>
    <x v="62"/>
    <s v="Indoor Lighting"/>
    <x v="5"/>
    <n v="0"/>
    <n v="8378.6139999999996"/>
    <n v="1.5624"/>
    <x v="0"/>
    <x v="0"/>
    <n v="10.727311735679001"/>
    <s v="Qty / 1,000"/>
    <m/>
    <s v="Private-Lighting"/>
    <x v="0"/>
    <n v="2"/>
    <n v="1"/>
    <s v="Lighting"/>
    <n v="0.97902139861649395"/>
    <n v="0.93591656730105399"/>
    <n v="8202.8423967477302"/>
    <n v="1.46227604475117"/>
    <n v="0.71"/>
    <n v="5824.01810169089"/>
    <n v="1.03821599177333"/>
    <n v="4661"/>
    <n v="1.07"/>
    <n v="1.24"/>
    <n v="2.9000000000000001E-2"/>
    <n v="0.745"/>
    <n v="15.018236429950701"/>
    <d v="1900-01-09T17:27:20"/>
    <n v="43421"/>
    <n v="1.58289244939507"/>
    <n v="222.32002757540599"/>
    <n v="0"/>
    <n v="62476.05773107562"/>
  </r>
  <r>
    <s v="STND-62260"/>
    <s v="New Albertson's Inc"/>
    <s v="New Albertson's Inc - 1069 Roselle Rd - Hoffman Estates"/>
    <x v="62"/>
    <s v="Indoor Lighting"/>
    <x v="5"/>
    <n v="0"/>
    <n v="224.42699999999999"/>
    <n v="4.1849999999999998E-2"/>
    <x v="0"/>
    <x v="0"/>
    <n v="10.727311735679001"/>
    <s v="Qty / 1,000"/>
    <m/>
    <s v="Private-Lighting"/>
    <x v="0"/>
    <n v="2"/>
    <n v="1"/>
    <s v="Lighting"/>
    <n v="0.97902139861649395"/>
    <n v="0.93591656730105399"/>
    <n v="219.71883542730399"/>
    <n v="3.9168108341549102E-2"/>
    <n v="0.71"/>
    <n v="156.00037315338599"/>
    <n v="2.78093569224999E-2"/>
    <n v="4661"/>
    <n v="1.07"/>
    <n v="1.24"/>
    <n v="2.9000000000000001E-2"/>
    <n v="0.745"/>
    <n v="15.018236429950701"/>
    <d v="1900-01-09T17:27:20"/>
    <n v="43421"/>
    <n v="4.23989048945108E-2"/>
    <n v="5.9549964741979498"/>
    <n v="0"/>
    <n v="1673.4646336986209"/>
  </r>
  <r>
    <s v="STND-62260"/>
    <s v="New Albertson's Inc"/>
    <s v="New Albertson's Inc - 1069 Roselle Rd - Hoffman Estates"/>
    <x v="62"/>
    <s v="Indoor Lighting"/>
    <x v="5"/>
    <n v="0"/>
    <n v="34322.392"/>
    <n v="6.4002600000000003"/>
    <x v="0"/>
    <x v="0"/>
    <n v="10.727311735679001"/>
    <s v="Qty / 1,000"/>
    <m/>
    <s v="Private-Lighting"/>
    <x v="0"/>
    <n v="2"/>
    <n v="1"/>
    <s v="Lighting"/>
    <n v="0.97902139861649395"/>
    <n v="0.93591656730105399"/>
    <n v="33602.356219703499"/>
    <n v="5.99010936903424"/>
    <n v="0.71"/>
    <n v="23857.6729159895"/>
    <n v="4.2529776520143097"/>
    <n v="4661"/>
    <n v="1.07"/>
    <n v="1.24"/>
    <n v="2.9000000000000001E-2"/>
    <n v="0.745"/>
    <n v="15.018236429950701"/>
    <d v="1900-01-09T17:27:20"/>
    <n v="43421"/>
    <n v="6.4842058552005204"/>
    <n v="910.71806576766596"/>
    <n v="0"/>
    <n v="255928.69465768521"/>
  </r>
  <r>
    <s v="STND-62260"/>
    <s v="New Albertson's Inc"/>
    <s v="New Albertson's Inc - 1069 Roselle Rd - Hoffman Estates"/>
    <x v="62"/>
    <s v="Indoor Lighting"/>
    <x v="5"/>
    <n v="0"/>
    <n v="169.56700000000001"/>
    <n v="3.1620000000000002E-2"/>
    <x v="0"/>
    <x v="0"/>
    <n v="10.727311735679001"/>
    <s v="Qty / 1,000"/>
    <m/>
    <s v="Private-Lighting"/>
    <x v="0"/>
    <n v="2"/>
    <n v="1"/>
    <s v="Lighting"/>
    <n v="0.97902139861649395"/>
    <n v="0.93591656730105399"/>
    <n v="166.00972149920301"/>
    <n v="2.9593681858059301E-2"/>
    <n v="0.71"/>
    <n v="117.866902264434"/>
    <n v="2.1011514119222099E-2"/>
    <n v="4661"/>
    <n v="1.07"/>
    <n v="1.24"/>
    <n v="2.9000000000000001E-2"/>
    <n v="0.745"/>
    <n v="15.018236429950701"/>
    <d v="1900-01-09T17:27:20"/>
    <n v="43421"/>
    <n v="3.20347281425193E-2"/>
    <n v="4.4993289004456898"/>
    <n v="0"/>
    <n v="1264.3950039093927"/>
  </r>
  <r>
    <s v="STND-62260"/>
    <s v="New Albertson's Inc"/>
    <s v="New Albertson's Inc - 1069 Roselle Rd - Hoffman Estates"/>
    <x v="62"/>
    <s v="Indoor Lighting"/>
    <x v="5"/>
    <n v="0"/>
    <n v="7974.6450000000004"/>
    <n v="1.4870699999999999"/>
    <x v="0"/>
    <x v="0"/>
    <n v="10.727311735679001"/>
    <s v="Qty / 1,000"/>
    <m/>
    <s v="Private-Lighting"/>
    <x v="0"/>
    <n v="2"/>
    <n v="1"/>
    <s v="Lighting"/>
    <n v="0.97902139861649395"/>
    <n v="0.93591656730105399"/>
    <n v="7807.3481013700302"/>
    <n v="1.3917734497363801"/>
    <n v="0.71"/>
    <n v="5543.2171519727199"/>
    <n v="0.988159149312828"/>
    <n v="4661"/>
    <n v="1.07"/>
    <n v="1.24"/>
    <n v="2.9000000000000001E-2"/>
    <n v="0.745"/>
    <n v="15.018236429950701"/>
    <d v="1900-01-09T17:27:20"/>
    <n v="43421"/>
    <n v="1.5065744205849501"/>
    <n v="211.60102330815999"/>
    <n v="0"/>
    <n v="59463.818407774088"/>
  </r>
  <r>
    <s v="STND-62260"/>
    <s v="New Albertson's Inc"/>
    <s v="New Albertson's Inc - 1069 Roselle Rd - Hoffman Estates"/>
    <x v="62"/>
    <s v="Indoor Lighting"/>
    <x v="5"/>
    <n v="0"/>
    <n v="71866.561000000002"/>
    <n v="13.401300000000001"/>
    <x v="0"/>
    <x v="0"/>
    <n v="10.727311735679001"/>
    <s v="Qty / 1,000"/>
    <m/>
    <s v="Private-Lighting"/>
    <x v="0"/>
    <n v="2"/>
    <n v="1"/>
    <s v="Lighting"/>
    <n v="0.97902139861649395"/>
    <n v="0.93591656730105399"/>
    <n v="70358.901063977595"/>
    <n v="12.5424986933716"/>
    <n v="0.71"/>
    <n v="49954.819755424098"/>
    <n v="8.9051740722938408"/>
    <n v="4661"/>
    <n v="1.07"/>
    <n v="1.24"/>
    <n v="2.9000000000000001E-2"/>
    <n v="0.745"/>
    <n v="15.018236429950701"/>
    <d v="1900-01-09T17:27:20"/>
    <n v="43421"/>
    <n v="13.5770715451089"/>
    <n v="1906.9234867806999"/>
    <n v="0"/>
    <n v="535880.92421609012"/>
  </r>
  <r>
    <s v="STND-62260"/>
    <s v="New Albertson's Inc"/>
    <s v="New Albertson's Inc - 1069 Roselle Rd - Hoffman Estates"/>
    <x v="3"/>
    <s v="Refrigeration"/>
    <x v="5"/>
    <n v="0"/>
    <n v="47466.54"/>
    <n v="5.6486000000000001"/>
    <x v="2"/>
    <x v="0"/>
    <n v="8.6177180282661094"/>
    <s v="ΔkWpeak / CF"/>
    <n v="0.69"/>
    <s v="Private-Lighting"/>
    <x v="0"/>
    <n v="2"/>
    <n v="1"/>
    <s v="Non-Lighting"/>
    <n v="0.97902139861649395"/>
    <n v="0.93591656730105399"/>
    <n v="46470.758378285696"/>
    <n v="5.2866183220567304"/>
    <n v="0.7"/>
    <n v="32529.530864799999"/>
    <n v="3.7006328254397101"/>
    <n v="4661"/>
    <n v="1.07"/>
    <n v="1.24"/>
    <n v="2.9000000000000001E-2"/>
    <n v="0.745"/>
    <n v="15.018236429950701"/>
    <d v="1900-01-09T17:27:20"/>
    <n v="43421"/>
    <n v="7.6617656841401898"/>
    <n v="0"/>
    <n v="0"/>
    <n v="280330.32458462578"/>
  </r>
  <r>
    <s v="STND-62260"/>
    <s v="New Albertson's Inc"/>
    <s v="New Albertson's Inc - 1069 Roselle Rd - Hoffman Estates"/>
    <x v="3"/>
    <s v="Refrigeration"/>
    <x v="5"/>
    <n v="0"/>
    <n v="41949.82"/>
    <n v="4.9922399999999998"/>
    <x v="2"/>
    <x v="0"/>
    <n v="8.6177180282661094"/>
    <s v="ΔkWpeak / CF"/>
    <n v="0.69"/>
    <s v="Private-Lighting"/>
    <x v="0"/>
    <n v="2"/>
    <n v="1"/>
    <s v="Non-Lighting"/>
    <n v="0.97902139861649395"/>
    <n v="0.93591656730105399"/>
    <n v="41069.771448110201"/>
    <n v="4.6723201239430097"/>
    <n v="0.7"/>
    <n v="28748.840013677102"/>
    <n v="3.27062408676011"/>
    <n v="4661"/>
    <n v="1.07"/>
    <n v="1.24"/>
    <n v="2.9000000000000001E-2"/>
    <n v="0.745"/>
    <n v="15.018236429950701"/>
    <d v="1900-01-09T17:27:20"/>
    <n v="43421"/>
    <n v="6.7714784404971198"/>
    <n v="0"/>
    <n v="0"/>
    <n v="247749.39687760326"/>
  </r>
  <r>
    <s v="STND-62261"/>
    <s v="Cambria Condominium Association"/>
    <s v="Cambria Condo Association - 1277 Thacker - Des Plaines"/>
    <x v="0"/>
    <s v="Indoor Lighting"/>
    <x v="16"/>
    <n v="0"/>
    <n v="9498.9930000000004"/>
    <n v="2.5695600000000001"/>
    <x v="0"/>
    <x v="0"/>
    <n v="14.701558365186701"/>
    <s v="Qty / 1,000"/>
    <m/>
    <s v="Private-Lighting"/>
    <x v="0"/>
    <n v="3"/>
    <n v="1"/>
    <s v="Lighting"/>
    <n v="0.91633259480590001"/>
    <n v="1.30467645558681"/>
    <n v="8704.2369037330809"/>
    <n v="3.35244443321763"/>
    <n v="0.71"/>
    <n v="6180.0082016504903"/>
    <n v="2.3802355475845198"/>
    <n v="3401"/>
    <n v="1"/>
    <n v="1"/>
    <n v="0"/>
    <n v="0.92"/>
    <n v="20.582181711261399"/>
    <d v="1900-01-13T16:50:15"/>
    <n v="43441"/>
    <n v="3.6439613404539499"/>
    <n v="0"/>
    <n v="0"/>
    <n v="90855.751273897185"/>
  </r>
  <r>
    <s v="STND-62261"/>
    <s v="Cambria Condominium Association"/>
    <s v="Cambria Condo Association - 1277 Thacker - Des Plaines"/>
    <x v="0"/>
    <s v="Indoor Lighting"/>
    <x v="16"/>
    <n v="0"/>
    <n v="295.887"/>
    <n v="8.004E-2"/>
    <x v="0"/>
    <x v="0"/>
    <n v="14.701558365186701"/>
    <s v="Qty / 1,000"/>
    <m/>
    <s v="Private-Lighting"/>
    <x v="0"/>
    <n v="3"/>
    <n v="1"/>
    <s v="Lighting"/>
    <n v="0.91633259480590001"/>
    <n v="1.30467645558681"/>
    <n v="271.13090247933297"/>
    <n v="0.104426303505168"/>
    <n v="0.71"/>
    <n v="192.50294076032699"/>
    <n v="7.4142675488669305E-2"/>
    <n v="3401"/>
    <n v="1"/>
    <n v="1"/>
    <n v="0"/>
    <n v="0.92"/>
    <n v="20.582181711261399"/>
    <d v="1900-01-13T16:50:15"/>
    <n v="43441"/>
    <n v="0.11350685163605199"/>
    <n v="0"/>
    <n v="0"/>
    <n v="2830.0932190580252"/>
  </r>
  <r>
    <s v="STND-62263"/>
    <s v="New Albertson's Inc"/>
    <s v="New Albertson's Inc - 1128 Chicago Ave - Evanston"/>
    <x v="3"/>
    <s v="Refrigeration"/>
    <x v="5"/>
    <n v="0"/>
    <n v="45521.19"/>
    <n v="5.4170999999999996"/>
    <x v="2"/>
    <x v="0"/>
    <n v="8.6177180282661094"/>
    <s v="ΔkWpeak / CF"/>
    <n v="0.69"/>
    <s v="Private-Lighting"/>
    <x v="0"/>
    <n v="3"/>
    <n v="1"/>
    <s v="Non-Lighting"/>
    <n v="0.91633259480590001"/>
    <n v="1.30467645558681"/>
    <n v="41712.5501513524"/>
    <n v="7.0675628275592901"/>
    <n v="0.7"/>
    <n v="29198.785105946699"/>
    <n v="4.9472939792914996"/>
    <n v="4661"/>
    <n v="1.07"/>
    <n v="1.24"/>
    <n v="2.9000000000000001E-2"/>
    <n v="0.745"/>
    <n v="15.018236429950701"/>
    <d v="1900-01-09T17:27:20"/>
    <n v="43421"/>
    <n v="10.2428446776222"/>
    <n v="0"/>
    <n v="0"/>
    <n v="251626.89681098482"/>
  </r>
  <r>
    <s v="STND-62263"/>
    <s v="New Albertson's Inc"/>
    <s v="New Albertson's Inc - 1128 Chicago Ave - Evanston"/>
    <x v="3"/>
    <s v="Refrigeration"/>
    <x v="5"/>
    <n v="0"/>
    <n v="34445.599999999999"/>
    <n v="4.0991999999999997"/>
    <x v="2"/>
    <x v="0"/>
    <n v="8.6177180282661094"/>
    <s v="ΔkWpeak / CF"/>
    <n v="0.69"/>
    <s v="Private-Lighting"/>
    <x v="0"/>
    <n v="3"/>
    <n v="1"/>
    <s v="Non-Lighting"/>
    <n v="0.91633259480590001"/>
    <n v="1.30467645558681"/>
    <n v="31563.6260276461"/>
    <n v="5.3481297267414396"/>
    <n v="0.7"/>
    <n v="22094.5382193523"/>
    <n v="3.7436908087190099"/>
    <n v="4661"/>
    <n v="1.07"/>
    <n v="1.24"/>
    <n v="2.9000000000000001E-2"/>
    <n v="0.745"/>
    <n v="15.018236429950701"/>
    <d v="1900-01-09T17:27:20"/>
    <n v="43421"/>
    <n v="7.7509126474513597"/>
    <n v="0"/>
    <n v="0"/>
    <n v="190404.50033912691"/>
  </r>
  <r>
    <s v="STND-62263"/>
    <s v="New Albertson's Inc"/>
    <s v="New Albertson's Inc - 1128 Chicago Ave - Evanston"/>
    <x v="62"/>
    <s v="Indoor Lighting"/>
    <x v="5"/>
    <n v="0"/>
    <n v="103236.489"/>
    <n v="19.251000000000001"/>
    <x v="0"/>
    <x v="0"/>
    <n v="10.727311735679001"/>
    <s v="Qty / 1,000"/>
    <m/>
    <s v="Private-Lighting"/>
    <x v="0"/>
    <n v="3"/>
    <n v="1"/>
    <s v="Lighting"/>
    <n v="0.91633259480590001"/>
    <n v="1.30467645558681"/>
    <n v="94598.959844020705"/>
    <n v="25.116326446501599"/>
    <n v="0.71"/>
    <n v="67165.261489254699"/>
    <n v="17.832591777016098"/>
    <n v="4661"/>
    <n v="1.07"/>
    <n v="1.24"/>
    <n v="2.9000000000000001E-2"/>
    <n v="0.745"/>
    <n v="15.018236429950701"/>
    <d v="1900-01-09T17:27:20"/>
    <n v="43421"/>
    <n v="27.1880563395774"/>
    <n v="2563.8970425015"/>
    <n v="0"/>
    <n v="720502.69780363073"/>
  </r>
  <r>
    <s v="STND-62263"/>
    <s v="New Albertson's Inc"/>
    <s v="New Albertson's Inc - 1128 Chicago Ave - Evanston"/>
    <x v="62"/>
    <s v="Indoor Lighting"/>
    <x v="5"/>
    <n v="0"/>
    <n v="2244.2719999999999"/>
    <n v="0.41849999999999998"/>
    <x v="0"/>
    <x v="0"/>
    <n v="10.727311735679001"/>
    <s v="Qty / 1,000"/>
    <m/>
    <s v="Private-Lighting"/>
    <x v="0"/>
    <n v="3"/>
    <n v="1"/>
    <s v="Lighting"/>
    <n v="0.91633259480590001"/>
    <n v="1.30467645558681"/>
    <n v="2056.4995852102302"/>
    <n v="0.54600709666307801"/>
    <n v="0.71"/>
    <n v="1460.11470549926"/>
    <n v="0.387665038630786"/>
    <n v="4661"/>
    <n v="1.07"/>
    <n v="1.24"/>
    <n v="2.9000000000000001E-2"/>
    <n v="0.745"/>
    <n v="15.018236429950701"/>
    <d v="1900-01-09T17:27:20"/>
    <n v="43421"/>
    <n v="0.59104470303429102"/>
    <n v="55.7369046458846"/>
    <n v="0"/>
    <n v="15663.1056157397"/>
  </r>
  <r>
    <s v="STND-62263"/>
    <s v="New Albertson's Inc"/>
    <s v="New Albertson's Inc - 1128 Chicago Ave - Evanston"/>
    <x v="62"/>
    <s v="Indoor Lighting"/>
    <x v="5"/>
    <n v="0"/>
    <n v="26282.913"/>
    <n v="4.9010999999999996"/>
    <x v="0"/>
    <x v="0"/>
    <n v="10.727311735679001"/>
    <s v="Qty / 1,000"/>
    <m/>
    <s v="Private-Lighting"/>
    <x v="0"/>
    <n v="3"/>
    <n v="1"/>
    <s v="Lighting"/>
    <n v="0.91633259480590001"/>
    <n v="1.30467645558681"/>
    <n v="24083.889868347698"/>
    <n v="6.3943497764765"/>
    <n v="0.71"/>
    <n v="17099.561806526901"/>
    <n v="4.5399883412983097"/>
    <n v="4661"/>
    <n v="1.07"/>
    <n v="1.24"/>
    <n v="2.9000000000000001E-2"/>
    <n v="0.745"/>
    <n v="15.018236429950701"/>
    <d v="1900-01-09T17:27:20"/>
    <n v="43421"/>
    <n v="6.9217901888682603"/>
    <n v="652.74094035708799"/>
    <n v="0"/>
    <n v="183432.33004212443"/>
  </r>
  <r>
    <s v="STND-62263"/>
    <s v="New Albertson's Inc"/>
    <s v="New Albertson's Inc - 1128 Chicago Ave - Evanston"/>
    <x v="62"/>
    <s v="Indoor Lighting"/>
    <x v="5"/>
    <n v="0"/>
    <n v="748.09100000000001"/>
    <n v="0.13950000000000001"/>
    <x v="0"/>
    <x v="0"/>
    <n v="10.727311735679001"/>
    <s v="Qty / 1,000"/>
    <m/>
    <s v="Private-Lighting"/>
    <x v="0"/>
    <n v="3"/>
    <n v="1"/>
    <s v="Lighting"/>
    <n v="0.91633259480590001"/>
    <n v="1.30467645558681"/>
    <n v="685.50016718094002"/>
    <n v="0.18200236555436"/>
    <n v="0.71"/>
    <n v="486.70511869846803"/>
    <n v="0.12922167954359501"/>
    <n v="4661"/>
    <n v="1.07"/>
    <n v="1.24"/>
    <n v="2.9000000000000001E-2"/>
    <n v="0.745"/>
    <n v="15.018236429950701"/>
    <d v="1900-01-09T17:27:20"/>
    <n v="43421"/>
    <n v="0.19701490101143099"/>
    <n v="18.578976493689002"/>
    <n v="0"/>
    <n v="5221.0375316291174"/>
  </r>
  <r>
    <s v="STND-62263"/>
    <s v="New Albertson's Inc"/>
    <s v="New Albertson's Inc - 1128 Chicago Ave - Evanston"/>
    <x v="62"/>
    <s v="Indoor Lighting"/>
    <x v="5"/>
    <n v="0"/>
    <n v="1441.3209999999999"/>
    <n v="0.26877000000000001"/>
    <x v="0"/>
    <x v="0"/>
    <n v="10.727311735679001"/>
    <s v="Qty / 1,000"/>
    <m/>
    <s v="Private-Lighting"/>
    <x v="0"/>
    <n v="3"/>
    <n v="1"/>
    <s v="Lighting"/>
    <n v="0.91633259480590001"/>
    <n v="1.30467645558681"/>
    <n v="1320.7294118782299"/>
    <n v="0.35065789096806599"/>
    <n v="0.71"/>
    <n v="937.71788243354604"/>
    <n v="0.24896710258732699"/>
    <n v="4661"/>
    <n v="1.07"/>
    <n v="1.24"/>
    <n v="2.9000000000000001E-2"/>
    <n v="0.745"/>
    <n v="15.018236429950701"/>
    <d v="1900-01-09T17:27:20"/>
    <n v="43421"/>
    <n v="0.379582042615356"/>
    <n v="35.795470041559597"/>
    <n v="0"/>
    <n v="10059.192044985441"/>
  </r>
  <r>
    <s v="STND-62264"/>
    <s v="US Foods, Inc"/>
    <s v="US Foods, Inc. - 2600 Church Road - Aurora"/>
    <x v="0"/>
    <s v="Indoor Lighting"/>
    <x v="8"/>
    <n v="0"/>
    <n v="22834.151999999998"/>
    <n v="3.6137380000000001"/>
    <x v="0"/>
    <x v="0"/>
    <n v="9.5383441434566993"/>
    <s v="Qty / 1,000"/>
    <m/>
    <s v="Private-Lighting"/>
    <x v="0"/>
    <n v="2"/>
    <n v="1"/>
    <s v="Lighting"/>
    <n v="0.97902139861649395"/>
    <n v="0.93591656730105399"/>
    <n v="22355.123427261598"/>
    <n v="3.3821572640853801"/>
    <n v="0.71"/>
    <n v="15872.1376333557"/>
    <n v="2.4013316575006201"/>
    <n v="5242"/>
    <n v="1"/>
    <n v="1.22"/>
    <n v="1.0999999999999999E-2"/>
    <n v="0.68"/>
    <n v="13.3536818008394"/>
    <d v="1900-01-08T12:55:13"/>
    <n v="43472"/>
    <n v="4.0768530184249903"/>
    <n v="245.90635769987799"/>
    <n v="0"/>
    <n v="151393.91103925701"/>
  </r>
  <r>
    <s v="STND-62264"/>
    <s v="US Foods, Inc"/>
    <s v="US Foods, Inc. - 2600 Church Road - Aurora"/>
    <x v="0"/>
    <s v="Indoor Lighting"/>
    <x v="8"/>
    <n v="0"/>
    <n v="105091.61599999999"/>
    <n v="16.631820999999999"/>
    <x v="0"/>
    <x v="0"/>
    <n v="9.5383441434566993"/>
    <s v="Qty / 1,000"/>
    <m/>
    <s v="Private-Lighting"/>
    <x v="0"/>
    <n v="2"/>
    <n v="1"/>
    <s v="Lighting"/>
    <n v="0.97902139861649395"/>
    <n v="0.93591656730105399"/>
    <n v="102886.94087918699"/>
    <n v="15.565996818285599"/>
    <n v="0.71"/>
    <n v="73049.728024223106"/>
    <n v="11.0518577409828"/>
    <n v="5242"/>
    <n v="1"/>
    <n v="1.22"/>
    <n v="1.0999999999999999E-2"/>
    <n v="0.68"/>
    <n v="13.3536818008394"/>
    <d v="1900-01-08T12:55:13"/>
    <n v="43472"/>
    <n v="18.7632555668823"/>
    <n v="1131.75634967106"/>
    <n v="0"/>
    <n v="696773.4454809532"/>
  </r>
  <r>
    <s v="STND-62264"/>
    <s v="US Foods, Inc"/>
    <s v="US Foods, Inc. - 2600 Church Road - Aurora"/>
    <x v="0"/>
    <s v="Indoor Lighting"/>
    <x v="8"/>
    <n v="0"/>
    <n v="1147.998"/>
    <n v="0.18168200000000001"/>
    <x v="0"/>
    <x v="0"/>
    <n v="9.5383441434566993"/>
    <s v="Qty / 1,000"/>
    <m/>
    <s v="Private-Lighting"/>
    <x v="0"/>
    <n v="2"/>
    <n v="1"/>
    <s v="Lighting"/>
    <n v="0.97902139861649395"/>
    <n v="0.93591656730105399"/>
    <n v="1123.91460756894"/>
    <n v="0.17003919378039001"/>
    <n v="0.71"/>
    <n v="797.97937137394501"/>
    <n v="0.120727827584077"/>
    <n v="5242"/>
    <n v="1"/>
    <n v="1.22"/>
    <n v="1.0999999999999999E-2"/>
    <n v="0.68"/>
    <n v="13.3536818008394"/>
    <d v="1900-01-08T12:55:13"/>
    <n v="43472"/>
    <n v="0.204965276977326"/>
    <n v="12.363060683258301"/>
    <n v="0"/>
    <n v="7611.401863543927"/>
  </r>
  <r>
    <s v="STND-62264"/>
    <s v="US Foods, Inc"/>
    <s v="US Foods, Inc. - 2600 Church Road - Aurora"/>
    <x v="0"/>
    <s v="Indoor Lighting"/>
    <x v="8"/>
    <n v="0"/>
    <n v="128953.2"/>
    <n v="20.408159999999999"/>
    <x v="0"/>
    <x v="0"/>
    <n v="9.5383441434566993"/>
    <s v="Qty / 1,000"/>
    <m/>
    <s v="Private-Lighting"/>
    <x v="0"/>
    <n v="2"/>
    <n v="1"/>
    <s v="Lighting"/>
    <n v="0.97902139861649395"/>
    <n v="0.93591656730105399"/>
    <n v="126247.942220072"/>
    <n v="19.100335052130699"/>
    <n v="0.71"/>
    <n v="89636.038976251395"/>
    <n v="13.561237887012799"/>
    <n v="5242"/>
    <n v="1"/>
    <n v="1.22"/>
    <n v="1.0999999999999999E-2"/>
    <n v="0.68"/>
    <n v="13.3536818008394"/>
    <d v="1900-01-08T12:55:13"/>
    <n v="43472"/>
    <n v="23.023547555605901"/>
    <n v="1388.7273644208001"/>
    <n v="0"/>
    <n v="854979.38741178392"/>
  </r>
  <r>
    <s v="STND-62264"/>
    <s v="US Foods, Inc"/>
    <s v="US Foods, Inc. - 2600 Church Road - Aurora"/>
    <x v="62"/>
    <s v="Indoor Lighting"/>
    <x v="8"/>
    <n v="0"/>
    <n v="702.428"/>
    <n v="0.111166"/>
    <x v="0"/>
    <x v="0"/>
    <n v="9.5383441434566993"/>
    <s v="Qty / 1,000"/>
    <m/>
    <s v="Private-Lighting"/>
    <x v="0"/>
    <n v="2"/>
    <n v="1"/>
    <s v="Lighting"/>
    <n v="0.97902139861649395"/>
    <n v="0.93591656730105399"/>
    <n v="687.692042987386"/>
    <n v="0.104042101120589"/>
    <n v="0.71"/>
    <n v="488.26135052104399"/>
    <n v="7.3869891795618106E-2"/>
    <n v="5242"/>
    <n v="1"/>
    <n v="1.22"/>
    <n v="1.0999999999999999E-2"/>
    <n v="0.68"/>
    <n v="13.3536818008394"/>
    <d v="1900-01-08T12:55:13"/>
    <n v="43472"/>
    <n v="0.125412368756737"/>
    <n v="7.56461247286125"/>
    <n v="0"/>
    <n v="4657.2047932186588"/>
  </r>
  <r>
    <s v="STND-62264"/>
    <s v="US Foods, Inc"/>
    <s v="US Foods, Inc. - 2600 Church Road - Aurora"/>
    <x v="62"/>
    <s v="Indoor Lighting"/>
    <x v="8"/>
    <n v="0"/>
    <n v="17482.07"/>
    <n v="2.7667160000000002"/>
    <x v="0"/>
    <x v="0"/>
    <n v="9.5383441434566993"/>
    <s v="Qty / 1,000"/>
    <m/>
    <s v="Private-Lighting"/>
    <x v="0"/>
    <n v="2"/>
    <n v="1"/>
    <s v="Lighting"/>
    <n v="0.97902139861649395"/>
    <n v="0.93591656730105399"/>
    <n v="17115.320622111401"/>
    <n v="2.5894153414168999"/>
    <n v="0.71"/>
    <n v="12151.8776416991"/>
    <n v="1.838484892406"/>
    <n v="5242"/>
    <n v="1"/>
    <n v="1.22"/>
    <n v="1.0999999999999999E-2"/>
    <n v="0.68"/>
    <n v="13.3536818008394"/>
    <d v="1900-01-08T12:55:13"/>
    <n v="43472"/>
    <n v="3.1212817519490099"/>
    <n v="188.268526843226"/>
    <n v="0"/>
    <n v="115908.79093570301"/>
  </r>
  <r>
    <s v="STND-62264"/>
    <s v="US Foods, Inc"/>
    <s v="US Foods, Inc. - 2600 Church Road - Aurora"/>
    <x v="62"/>
    <s v="Indoor Lighting"/>
    <x v="8"/>
    <n v="0"/>
    <n v="1048.4000000000001"/>
    <n v="0.16592000000000001"/>
    <x v="0"/>
    <x v="0"/>
    <n v="9.5383441434566993"/>
    <s v="Qty / 1,000"/>
    <m/>
    <s v="Private-Lighting"/>
    <x v="0"/>
    <n v="2"/>
    <n v="1"/>
    <s v="Lighting"/>
    <n v="0.97902139861649395"/>
    <n v="0.93591656730105399"/>
    <n v="1026.40603430953"/>
    <n v="0.15528727684659099"/>
    <n v="0.71"/>
    <n v="728.74828435976804"/>
    <n v="0.110253966561079"/>
    <n v="5242"/>
    <n v="1"/>
    <n v="1.22"/>
    <n v="1.0999999999999999E-2"/>
    <n v="0.68"/>
    <n v="13.3536818008394"/>
    <d v="1900-01-08T12:55:13"/>
    <n v="43472"/>
    <n v="0.187183313460211"/>
    <n v="11.290466377404799"/>
    <n v="0"/>
    <n v="6951.051930177111"/>
  </r>
  <r>
    <s v="STND-62264"/>
    <s v="US Foods, Inc"/>
    <s v="US Foods, Inc. - 2600 Church Road - Aurora"/>
    <x v="1"/>
    <s v="Outdoor &amp; Garage Lighting"/>
    <x v="1"/>
    <n v="0"/>
    <n v="3500.7420000000002"/>
    <n v="0"/>
    <x v="0"/>
    <x v="0"/>
    <n v="10.1978380583316"/>
    <s v="Qty / 1,000"/>
    <m/>
    <s v="Private-Lighting"/>
    <x v="0"/>
    <n v="2"/>
    <n v="1"/>
    <s v="Lighting"/>
    <n v="0.97902139861649395"/>
    <n v="0.93591656730105399"/>
    <n v="3427.3013290355002"/>
    <n v="0"/>
    <n v="0.71"/>
    <n v="2433.3839436152098"/>
    <n v="0"/>
    <n v="4903"/>
    <n v="1"/>
    <n v="1"/>
    <n v="0"/>
    <n v="0"/>
    <n v="14.276973281664301"/>
    <d v="1900-01-09T04:44:53"/>
    <n v="43472"/>
    <n v="0"/>
    <n v="0"/>
    <n v="0"/>
    <n v="24815.255390732222"/>
  </r>
  <r>
    <s v="STND-62264"/>
    <s v="US Foods, Inc"/>
    <s v="US Foods, Inc. - 2600 Church Road - Aurora"/>
    <x v="1"/>
    <s v="Outdoor &amp; Garage Lighting"/>
    <x v="1"/>
    <n v="0"/>
    <n v="2657.4259999999999"/>
    <n v="0"/>
    <x v="0"/>
    <x v="0"/>
    <n v="10.1978380583316"/>
    <s v="Qty / 1,000"/>
    <m/>
    <s v="Private-Lighting"/>
    <x v="0"/>
    <n v="2"/>
    <n v="1"/>
    <s v="Lighting"/>
    <n v="0.97902139861649395"/>
    <n v="0.93591656730105399"/>
    <n v="2601.6769192398301"/>
    <n v="0"/>
    <n v="0.71"/>
    <n v="1847.1906126602801"/>
    <n v="0"/>
    <n v="4903"/>
    <n v="1"/>
    <n v="1"/>
    <n v="0"/>
    <n v="0"/>
    <n v="14.276973281664301"/>
    <d v="1900-01-09T04:44:53"/>
    <n v="43472"/>
    <n v="0"/>
    <n v="0"/>
    <n v="0"/>
    <n v="18837.350730779868"/>
  </r>
  <r>
    <s v="STND-62264"/>
    <s v="US Foods, Inc"/>
    <s v="US Foods, Inc. - 2600 Church Road - Aurora"/>
    <x v="1"/>
    <s v="Outdoor &amp; Garage Lighting"/>
    <x v="1"/>
    <n v="0"/>
    <n v="485.39699999999999"/>
    <n v="0"/>
    <x v="0"/>
    <x v="0"/>
    <n v="10.1978380583316"/>
    <s v="Qty / 1,000"/>
    <m/>
    <s v="Private-Lighting"/>
    <x v="0"/>
    <n v="2"/>
    <n v="1"/>
    <s v="Lighting"/>
    <n v="0.97902139861649395"/>
    <n v="0.93591656730105399"/>
    <n v="475.21404982425003"/>
    <n v="0"/>
    <n v="0.71"/>
    <n v="337.401975375218"/>
    <n v="0"/>
    <n v="4903"/>
    <n v="1"/>
    <n v="1"/>
    <n v="0"/>
    <n v="0"/>
    <n v="14.276973281664301"/>
    <d v="1900-01-09T04:44:53"/>
    <n v="43472"/>
    <n v="0"/>
    <n v="0"/>
    <n v="0"/>
    <n v="3440.7707054376592"/>
  </r>
  <r>
    <s v="STND-62264"/>
    <s v="US Foods, Inc"/>
    <s v="US Foods, Inc. - 2600 Church Road - Aurora"/>
    <x v="1"/>
    <s v="Outdoor &amp; Garage Lighting"/>
    <x v="1"/>
    <n v="0"/>
    <n v="7972.2780000000002"/>
    <n v="0"/>
    <x v="0"/>
    <x v="0"/>
    <n v="10.1978380583316"/>
    <s v="Qty / 1,000"/>
    <m/>
    <s v="Private-Lighting"/>
    <x v="0"/>
    <n v="2"/>
    <n v="1"/>
    <s v="Lighting"/>
    <n v="0.97902139861649395"/>
    <n v="0.93591656730105399"/>
    <n v="7805.0307577194999"/>
    <n v="0"/>
    <n v="0.71"/>
    <n v="5541.5718379808504"/>
    <n v="0"/>
    <n v="4903"/>
    <n v="1"/>
    <n v="1"/>
    <n v="0"/>
    <n v="0"/>
    <n v="14.276973281664301"/>
    <d v="1900-01-09T04:44:53"/>
    <n v="43472"/>
    <n v="0"/>
    <n v="0"/>
    <n v="0"/>
    <n v="56512.05219233971"/>
  </r>
  <r>
    <s v="STND-62264"/>
    <s v="US Foods, Inc"/>
    <s v="US Foods, Inc. - 2600 Church Road - Aurora"/>
    <x v="7"/>
    <s v="Indoor Lighting"/>
    <x v="8"/>
    <n v="0"/>
    <n v="7322.0259999999998"/>
    <n v="3.7632119999999998"/>
    <x v="0"/>
    <x v="0"/>
    <n v="8"/>
    <s v="Qty / 1,000"/>
    <m/>
    <s v="Private-Lighting"/>
    <x v="0"/>
    <n v="2"/>
    <n v="1"/>
    <s v="Lighting"/>
    <n v="0.97902139861649395"/>
    <n v="0.93591656730105399"/>
    <n v="7168.4201352263299"/>
    <n v="3.5220524570661298"/>
    <n v="0.71"/>
    <n v="5089.5782960106899"/>
    <n v="2.5006572445169502"/>
    <n v="5242"/>
    <n v="1"/>
    <n v="1.22"/>
    <n v="1.0999999999999999E-2"/>
    <n v="0.68"/>
    <n v="13.3536818008394"/>
    <d v="1900-01-08T12:55:13"/>
    <n v="43472"/>
    <n v="5.4470344216921296"/>
    <n v="78.8526214874896"/>
    <n v="0"/>
    <n v="40716.626368085519"/>
  </r>
  <r>
    <s v="STND-62264"/>
    <s v="US Foods, Inc"/>
    <s v="US Foods, Inc. - 2600 Church Road - Aurora"/>
    <x v="7"/>
    <s v="Indoor Lighting"/>
    <x v="8"/>
    <n v="0"/>
    <n v="36.484000000000002"/>
    <n v="1.8751E-2"/>
    <x v="0"/>
    <x v="0"/>
    <n v="8"/>
    <s v="Qty / 1,000"/>
    <m/>
    <s v="Private-Lighting"/>
    <x v="0"/>
    <n v="2"/>
    <n v="1"/>
    <s v="Lighting"/>
    <n v="0.97902139861649395"/>
    <n v="0.93591656730105399"/>
    <n v="35.718616707124099"/>
    <n v="1.75493715534621E-2"/>
    <n v="0.71"/>
    <n v="25.3602178620581"/>
    <n v="1.24600538029581E-2"/>
    <n v="5242"/>
    <n v="1"/>
    <n v="1.22"/>
    <n v="1.0999999999999999E-2"/>
    <n v="0.68"/>
    <n v="13.3536818008394"/>
    <d v="1900-01-08T12:55:13"/>
    <n v="43472"/>
    <n v="2.7141001474577899E-2"/>
    <n v="0.39290478377836602"/>
    <n v="0"/>
    <n v="202.8817428964648"/>
  </r>
  <r>
    <s v="STND-62264"/>
    <s v="US Foods, Inc"/>
    <s v="US Foods, Inc. - 2600 Church Road - Aurora"/>
    <x v="7"/>
    <s v="Indoor Lighting"/>
    <x v="8"/>
    <n v="0"/>
    <n v="825.3"/>
    <n v="0.42416999999999999"/>
    <x v="0"/>
    <x v="0"/>
    <n v="8"/>
    <s v="Qty / 1,000"/>
    <m/>
    <s v="Private-Lighting"/>
    <x v="0"/>
    <n v="2"/>
    <n v="1"/>
    <s v="Lighting"/>
    <n v="0.97902139861649395"/>
    <n v="0.93591656730105399"/>
    <n v="807.98636027819202"/>
    <n v="0.39698773035208801"/>
    <n v="0.71"/>
    <n v="573.67031579751597"/>
    <n v="0.28186128854998199"/>
    <n v="5242"/>
    <n v="1"/>
    <n v="1.22"/>
    <n v="1.0999999999999999E-2"/>
    <n v="0.68"/>
    <n v="13.3536818008394"/>
    <d v="1900-01-08T12:55:13"/>
    <n v="43472"/>
    <n v="0.61396184712664403"/>
    <n v="8.8878499630601109"/>
    <n v="0"/>
    <n v="4589.3625263801277"/>
  </r>
  <r>
    <s v="STND-62264"/>
    <s v="US Foods, Inc"/>
    <s v="US Foods, Inc. - 2600 Church Road - Aurora"/>
    <x v="7"/>
    <s v="Indoor Lighting"/>
    <x v="8"/>
    <n v="0"/>
    <n v="86.808000000000007"/>
    <n v="4.4615000000000002E-2"/>
    <x v="0"/>
    <x v="0"/>
    <n v="8"/>
    <s v="Qty / 1,000"/>
    <m/>
    <s v="Private-Lighting"/>
    <x v="0"/>
    <n v="2"/>
    <n v="1"/>
    <s v="Lighting"/>
    <n v="0.97902139861649395"/>
    <n v="0.93591656730105399"/>
    <n v="84.986889571100605"/>
    <n v="4.1755917650136497E-2"/>
    <n v="0.71"/>
    <n v="60.340691595481402"/>
    <n v="2.9646701531596899E-2"/>
    <n v="5242"/>
    <n v="1"/>
    <n v="1.22"/>
    <n v="1.0999999999999999E-2"/>
    <n v="0.68"/>
    <n v="13.3536818008394"/>
    <d v="1900-01-08T12:55:13"/>
    <n v="43472"/>
    <n v="6.4577664166620002E-2"/>
    <n v="0.934855785282106"/>
    <n v="0"/>
    <n v="482.72553276385122"/>
  </r>
  <r>
    <s v="STND-62264"/>
    <s v="US Foods, Inc"/>
    <s v="US Foods, Inc. - 2600 Church Road - Aurora"/>
    <x v="7"/>
    <s v="Indoor Lighting"/>
    <x v="8"/>
    <n v="0"/>
    <n v="7588.7389999999996"/>
    <n v="3.9002910000000002"/>
    <x v="0"/>
    <x v="0"/>
    <n v="8"/>
    <s v="Qty / 1,000"/>
    <m/>
    <s v="Private-Lighting"/>
    <x v="0"/>
    <n v="2"/>
    <n v="1"/>
    <s v="Lighting"/>
    <n v="0.97902139861649395"/>
    <n v="0.93591656730105399"/>
    <n v="7429.5378695155296"/>
    <n v="3.6503469641951898"/>
    <n v="0.71"/>
    <n v="5274.9718873560296"/>
    <n v="2.5917463445785902"/>
    <n v="5242"/>
    <n v="1"/>
    <n v="1.22"/>
    <n v="1.0999999999999999E-2"/>
    <n v="0.68"/>
    <n v="13.3536818008394"/>
    <d v="1900-01-08T12:55:13"/>
    <n v="43472"/>
    <n v="5.6454484444713797"/>
    <n v="81.724916564670806"/>
    <n v="0"/>
    <n v="42199.775098848237"/>
  </r>
  <r>
    <s v="STND-62264"/>
    <s v="US Foods, Inc"/>
    <s v="US Foods, Inc. - 2600 Church Road - Aurora"/>
    <x v="0"/>
    <s v="Indoor Lighting"/>
    <x v="8"/>
    <n v="0"/>
    <n v="10693.68"/>
    <n v="1.6923840000000001"/>
    <x v="0"/>
    <x v="0"/>
    <n v="9.5383441434566993"/>
    <s v="Qty / 1,000"/>
    <m/>
    <s v="Private-Lighting"/>
    <x v="0"/>
    <n v="2"/>
    <n v="1"/>
    <s v="Lighting"/>
    <n v="0.97902139861649395"/>
    <n v="0.93591656730105399"/>
    <n v="10469.3415499572"/>
    <n v="1.58393022383523"/>
    <n v="0.71"/>
    <n v="7433.2325004696304"/>
    <n v="1.12459045892301"/>
    <n v="5242"/>
    <n v="1"/>
    <n v="1.22"/>
    <n v="1.0999999999999999E-2"/>
    <n v="0.68"/>
    <n v="13.3536818008394"/>
    <d v="1900-01-08T12:55:13"/>
    <n v="43472"/>
    <n v="1.9092697972941499"/>
    <n v="115.16275704952901"/>
    <n v="0"/>
    <n v="70900.729687806495"/>
  </r>
  <r>
    <s v="STND-62265"/>
    <s v="New Albertson's Inc"/>
    <s v="New Albertson's Inc - 303 Holmes Ave - Clarendon Hills"/>
    <x v="3"/>
    <s v="Refrigeration"/>
    <x v="5"/>
    <n v="0"/>
    <n v="55637.01"/>
    <n v="6.6208999999999998"/>
    <x v="2"/>
    <x v="0"/>
    <n v="8.6177180282661094"/>
    <s v="ΔkWpeak / CF"/>
    <n v="0.69"/>
    <s v="Private-Lighting"/>
    <x v="0"/>
    <n v="3"/>
    <n v="1"/>
    <s v="Non-Lighting"/>
    <n v="0.91633259480590001"/>
    <n v="1.30467645558681"/>
    <n v="50982.005740541797"/>
    <n v="8.6381323447946894"/>
    <n v="0.7"/>
    <n v="35687.404018379297"/>
    <n v="6.0466926413562803"/>
    <n v="4661"/>
    <n v="1.07"/>
    <n v="1.24"/>
    <n v="2.9000000000000001E-2"/>
    <n v="0.745"/>
    <n v="15.018236429950701"/>
    <d v="1900-01-09T17:27:20"/>
    <n v="43427"/>
    <n v="12.519032383760401"/>
    <n v="0"/>
    <n v="0"/>
    <n v="307543.98499120364"/>
  </r>
  <r>
    <s v="STND-62265"/>
    <s v="New Albertson's Inc"/>
    <s v="New Albertson's Inc - 303 Holmes Ave - Clarendon Hills"/>
    <x v="3"/>
    <s v="Refrigeration"/>
    <x v="5"/>
    <n v="0"/>
    <n v="42195.86"/>
    <n v="5.0215199999999998"/>
    <x v="2"/>
    <x v="0"/>
    <n v="8.6177180282661094"/>
    <s v="ΔkWpeak / CF"/>
    <n v="0.69"/>
    <s v="Private-Lighting"/>
    <x v="0"/>
    <n v="3"/>
    <n v="1"/>
    <s v="Non-Lighting"/>
    <n v="0.91633259480590001"/>
    <n v="1.30467645558681"/>
    <n v="38665.441883866501"/>
    <n v="6.5514589152582596"/>
    <n v="0.7"/>
    <n v="27065.809318706499"/>
    <n v="4.5860212406807799"/>
    <n v="4661"/>
    <n v="1.07"/>
    <n v="1.24"/>
    <n v="2.9000000000000001E-2"/>
    <n v="0.745"/>
    <n v="15.018236429950701"/>
    <d v="1900-01-09T17:27:20"/>
    <n v="43427"/>
    <n v="9.4948679931279099"/>
    <n v="0"/>
    <n v="0"/>
    <n v="233245.51291542986"/>
  </r>
  <r>
    <s v="STND-62265"/>
    <s v="New Albertson's Inc"/>
    <s v="New Albertson's Inc - 303 Holmes Ave - Clarendon Hills"/>
    <x v="62"/>
    <s v="Indoor Lighting"/>
    <x v="5"/>
    <n v="0"/>
    <n v="148720.391"/>
    <n v="27.732600000000001"/>
    <x v="0"/>
    <x v="0"/>
    <n v="10.727311735679001"/>
    <s v="Qty / 1,000"/>
    <m/>
    <s v="Private-Lighting"/>
    <x v="0"/>
    <n v="3"/>
    <n v="1"/>
    <s v="Lighting"/>
    <n v="0.91633259480590001"/>
    <n v="1.30467645558681"/>
    <n v="136277.341785578"/>
    <n v="36.182070272206701"/>
    <n v="0.71"/>
    <n v="96756.912667760407"/>
    <n v="25.689269893266701"/>
    <n v="4661"/>
    <n v="1.07"/>
    <n v="1.24"/>
    <n v="2.9000000000000001E-2"/>
    <n v="0.745"/>
    <n v="15.018236429950701"/>
    <d v="1900-01-09T17:27:20"/>
    <n v="43427"/>
    <n v="39.166562321072398"/>
    <n v="3693.4980483941699"/>
    <n v="0"/>
    <n v="1037941.5647689344"/>
  </r>
  <r>
    <s v="STND-62265"/>
    <s v="New Albertson's Inc"/>
    <s v="New Albertson's Inc - 303 Holmes Ave - Clarendon Hills"/>
    <x v="62"/>
    <s v="Indoor Lighting"/>
    <x v="5"/>
    <n v="0"/>
    <n v="72664.524000000005"/>
    <n v="13.5501"/>
    <x v="0"/>
    <x v="0"/>
    <n v="10.727311735679001"/>
    <s v="Qty / 1,000"/>
    <m/>
    <s v="Private-Lighting"/>
    <x v="0"/>
    <n v="3"/>
    <n v="1"/>
    <s v="Lighting"/>
    <n v="0.91633259480590001"/>
    <n v="1.30467645558681"/>
    <n v="66584.8718272556"/>
    <n v="17.6784964408468"/>
    <n v="0.71"/>
    <n v="47275.258997351499"/>
    <n v="12.5517324730012"/>
    <n v="4661"/>
    <n v="1.07"/>
    <n v="1.24"/>
    <n v="2.9000000000000001E-2"/>
    <n v="0.745"/>
    <n v="15.018236429950701"/>
    <d v="1900-01-09T17:27:20"/>
    <n v="43427"/>
    <n v="19.136714051576998"/>
    <n v="1804.6367130751501"/>
    <n v="0"/>
    <n v="507136.44064955297"/>
  </r>
  <r>
    <s v="STND-62265"/>
    <s v="New Albertson's Inc"/>
    <s v="New Albertson's Inc - 303 Holmes Ave - Clarendon Hills"/>
    <x v="62"/>
    <s v="Indoor Lighting"/>
    <x v="5"/>
    <n v="0"/>
    <n v="3900.0450000000001"/>
    <n v="0.72726000000000002"/>
    <x v="0"/>
    <x v="0"/>
    <n v="10.727311735679001"/>
    <s v="Qty / 1,000"/>
    <m/>
    <s v="Private-Lighting"/>
    <x v="0"/>
    <n v="3"/>
    <n v="1"/>
    <s v="Lighting"/>
    <n v="0.91633259480590001"/>
    <n v="1.30467645558681"/>
    <n v="3573.7383547097802"/>
    <n v="0.94883899909006097"/>
    <n v="0.71"/>
    <n v="2537.3542318439399"/>
    <n v="0.67367568935394295"/>
    <n v="4661"/>
    <n v="1.07"/>
    <n v="1.24"/>
    <n v="2.9000000000000001E-2"/>
    <n v="0.745"/>
    <n v="15.018236429950701"/>
    <d v="1900-01-09T17:27:20"/>
    <n v="43427"/>
    <n v="1.02710435060626"/>
    <n v="96.858329239797698"/>
    <n v="0"/>
    <n v="27218.989828834274"/>
  </r>
  <r>
    <s v="STND-62269"/>
    <s v="Mutual Trust Life Insurance Company, A Pan-American Life Insurance Group Stock Company"/>
    <s v="Mutual Trust Life Insurance Company - 1200 Jorie Blvd - Oak Brook"/>
    <x v="0"/>
    <s v="Indoor Lighting"/>
    <x v="6"/>
    <n v="0"/>
    <n v="202.52699999999999"/>
    <n v="4.5539999999999997E-2"/>
    <x v="0"/>
    <x v="0"/>
    <n v="15"/>
    <s v="Qty / 1,000"/>
    <m/>
    <s v="Private-Lighting"/>
    <x v="0"/>
    <n v="3"/>
    <n v="1"/>
    <s v="Lighting"/>
    <n v="0.91633259480590001"/>
    <n v="1.30467645558681"/>
    <n v="185.58209142825399"/>
    <n v="5.9414965787423203E-2"/>
    <n v="0.71"/>
    <n v="131.76328491406099"/>
    <n v="4.2184625709070403E-2"/>
    <n v="2885"/>
    <n v="1.165"/>
    <n v="1.3779999999999999"/>
    <n v="2.5499999999999998E-2"/>
    <n v="0.55000000000000004"/>
    <n v="24.263431542460999"/>
    <d v="1900-01-16T07:56:40"/>
    <n v="43422"/>
    <n v="7.8394202120890794E-2"/>
    <n v="4.0620972801892599"/>
    <n v="0"/>
    <n v="1976.4492737109149"/>
  </r>
  <r>
    <s v="STND-62269"/>
    <s v="Mutual Trust Life Insurance Company, A Pan-American Life Insurance Group Stock Company"/>
    <s v="Mutual Trust Life Insurance Company - 1200 Jorie Blvd - Oak Brook"/>
    <x v="62"/>
    <s v="Indoor Lighting"/>
    <x v="6"/>
    <n v="0"/>
    <n v="3240.4319999999998"/>
    <n v="0.72863999999999995"/>
    <x v="0"/>
    <x v="0"/>
    <n v="15"/>
    <s v="Qty / 1,000"/>
    <m/>
    <s v="Private-Lighting"/>
    <x v="0"/>
    <n v="3"/>
    <n v="1"/>
    <s v="Lighting"/>
    <n v="0.91633259480590001"/>
    <n v="1.30467645558681"/>
    <n v="2969.3134628520702"/>
    <n v="0.95063945259877103"/>
    <n v="0.71"/>
    <n v="2108.2125586249699"/>
    <n v="0.674954011345127"/>
    <n v="2885"/>
    <n v="1.165"/>
    <n v="1.3779999999999999"/>
    <n v="2.5499999999999998E-2"/>
    <n v="0.55000000000000004"/>
    <n v="24.263431542460999"/>
    <d v="1900-01-16T07:56:40"/>
    <n v="43422"/>
    <n v="1.25430723393425"/>
    <n v="64.9935564830282"/>
    <n v="0"/>
    <n v="31623.188379374547"/>
  </r>
  <r>
    <s v="STND-62269"/>
    <s v="Mutual Trust Life Insurance Company, A Pan-American Life Insurance Group Stock Company"/>
    <s v="Mutual Trust Life Insurance Company - 1200 Jorie Blvd - Oak Brook"/>
    <x v="62"/>
    <s v="Indoor Lighting"/>
    <x v="6"/>
    <n v="0"/>
    <n v="769.60299999999995"/>
    <n v="0.17305200000000001"/>
    <x v="0"/>
    <x v="0"/>
    <n v="15"/>
    <s v="Qty / 1,000"/>
    <m/>
    <s v="Private-Lighting"/>
    <x v="0"/>
    <n v="3"/>
    <n v="1"/>
    <s v="Lighting"/>
    <n v="0.91633259480590001"/>
    <n v="1.30467645558681"/>
    <n v="705.21231396040503"/>
    <n v="0.225776869992208"/>
    <n v="0.71"/>
    <n v="500.700742911887"/>
    <n v="0.16030157769446801"/>
    <n v="2885"/>
    <n v="1.165"/>
    <n v="1.3779999999999999"/>
    <n v="2.5499999999999998E-2"/>
    <n v="0.55000000000000004"/>
    <n v="24.263431542460999"/>
    <d v="1900-01-16T07:56:40"/>
    <n v="43422"/>
    <n v="0.29789796805938501"/>
    <n v="15.4359776875453"/>
    <n v="0"/>
    <n v="7510.5111436783054"/>
  </r>
  <r>
    <s v="STND-62270"/>
    <s v="Container Systems, Inc."/>
    <s v="Container Systems Inc - 205 E Burlington Ave - Westmont"/>
    <x v="0"/>
    <s v="Indoor Lighting"/>
    <x v="6"/>
    <n v="0"/>
    <n v="22723.528999999999"/>
    <n v="5.1095879999999996"/>
    <x v="0"/>
    <x v="0"/>
    <n v="15"/>
    <s v="Qty / 1,000"/>
    <m/>
    <s v="Private-Lighting"/>
    <x v="0"/>
    <n v="3"/>
    <n v="1"/>
    <s v="Lighting"/>
    <n v="0.91633259480590001"/>
    <n v="1.30467645558681"/>
    <n v="20822.310291717102"/>
    <n v="6.66635916134888"/>
    <n v="0.71"/>
    <n v="14783.840307119101"/>
    <n v="4.7331150045576997"/>
    <n v="2885"/>
    <n v="1.165"/>
    <n v="1.3779999999999999"/>
    <n v="2.5499999999999998E-2"/>
    <n v="0.55000000000000004"/>
    <n v="24.263431542460999"/>
    <d v="1900-01-16T07:56:40"/>
    <n v="43371"/>
    <n v="8.7958294779639505"/>
    <n v="455.76730681440898"/>
    <n v="0"/>
    <n v="221757.60460678651"/>
  </r>
  <r>
    <s v="STND-62271"/>
    <s v="Champion Transportation Services, Inc."/>
    <s v="Champion Transportation - 200 Champion Way - Northlake"/>
    <x v="1"/>
    <s v="Outdoor &amp; Garage Lighting"/>
    <x v="1"/>
    <n v="0"/>
    <n v="7501.59"/>
    <n v="0"/>
    <x v="0"/>
    <x v="0"/>
    <n v="10.1978380583316"/>
    <s v="Qty / 1,000"/>
    <m/>
    <s v="Private-Lighting"/>
    <x v="0"/>
    <n v="3"/>
    <n v="1"/>
    <s v="Lighting"/>
    <n v="0.91633259480590001"/>
    <n v="1.30467645558681"/>
    <n v="6873.9514298699896"/>
    <n v="0"/>
    <n v="0.71"/>
    <n v="4880.5055152076902"/>
    <n v="0"/>
    <n v="4903"/>
    <n v="1"/>
    <n v="1"/>
    <n v="0"/>
    <n v="0"/>
    <n v="14.276973281664301"/>
    <d v="1900-01-09T04:44:53"/>
    <n v="43373"/>
    <n v="0"/>
    <n v="0"/>
    <n v="0"/>
    <n v="49770.604886882255"/>
  </r>
  <r>
    <s v="STND-62271"/>
    <s v="Champion Transportation Services, Inc."/>
    <s v="Champion Transportation - 200 Champion Way - Northlake"/>
    <x v="1"/>
    <s v="Outdoor &amp; Garage Lighting"/>
    <x v="1"/>
    <n v="0"/>
    <n v="13752.915000000001"/>
    <n v="0"/>
    <x v="0"/>
    <x v="0"/>
    <n v="10.1978380583316"/>
    <s v="Qty / 1,000"/>
    <m/>
    <s v="Private-Lighting"/>
    <x v="0"/>
    <n v="3"/>
    <n v="1"/>
    <s v="Lighting"/>
    <n v="0.91633259480590001"/>
    <n v="1.30467645558681"/>
    <n v="12602.244288095"/>
    <n v="0"/>
    <n v="0.71"/>
    <n v="8947.5934445474395"/>
    <n v="0"/>
    <n v="4903"/>
    <n v="1"/>
    <n v="1"/>
    <n v="0"/>
    <n v="0"/>
    <n v="14.276973281664301"/>
    <d v="1900-01-09T04:44:53"/>
    <n v="43373"/>
    <n v="0"/>
    <n v="0"/>
    <n v="0"/>
    <n v="91246.108959284218"/>
  </r>
  <r>
    <s v="STND-62271"/>
    <s v="Champion Transportation Services, Inc."/>
    <s v="Champion Transportation - 200 Champion Way - Northlake"/>
    <x v="1"/>
    <s v="Outdoor &amp; Garage Lighting"/>
    <x v="1"/>
    <n v="0"/>
    <n v="1617.99"/>
    <n v="0"/>
    <x v="0"/>
    <x v="0"/>
    <n v="10.1978380583316"/>
    <s v="Qty / 1,000"/>
    <m/>
    <s v="Private-Lighting"/>
    <x v="0"/>
    <n v="3"/>
    <n v="1"/>
    <s v="Lighting"/>
    <n v="0.91633259480590001"/>
    <n v="1.30467645558681"/>
    <n v="1482.6169750700001"/>
    <n v="0"/>
    <n v="0.71"/>
    <n v="1052.6580522997001"/>
    <n v="0"/>
    <n v="4903"/>
    <n v="1"/>
    <n v="1"/>
    <n v="0"/>
    <n v="0"/>
    <n v="14.276973281664301"/>
    <d v="1900-01-09T04:44:53"/>
    <n v="43373"/>
    <n v="0"/>
    <n v="0"/>
    <n v="0"/>
    <n v="10734.836348151097"/>
  </r>
  <r>
    <s v="STND-62271"/>
    <s v="Champion Transportation Services, Inc."/>
    <s v="Champion Transportation - 200 Champion Way - Northlake"/>
    <x v="27"/>
    <s v="Outdoor &amp; Garage Lighting"/>
    <x v="8"/>
    <n v="0"/>
    <n v="1019.2"/>
    <n v="0"/>
    <x v="0"/>
    <x v="0"/>
    <n v="8"/>
    <s v="Qty / 1,000"/>
    <m/>
    <s v="Private-Lighting"/>
    <x v="0"/>
    <n v="3"/>
    <n v="1"/>
    <s v="Lighting"/>
    <n v="0.91633259480590001"/>
    <n v="1.30467645558681"/>
    <n v="933.92618062617305"/>
    <n v="0"/>
    <n v="0.71"/>
    <n v="663.087588244583"/>
    <n v="0"/>
    <n v="5242"/>
    <n v="1"/>
    <n v="1.22"/>
    <n v="1.0999999999999999E-2"/>
    <n v="0.68"/>
    <n v="13.3536818008394"/>
    <d v="1900-01-08T12:55:13"/>
    <n v="43373"/>
    <n v="0"/>
    <n v="10.273187986887899"/>
    <n v="0"/>
    <n v="5304.700705956664"/>
  </r>
  <r>
    <s v="STND-62273"/>
    <s v="Koziol Thoms Eye Associates, SC."/>
    <s v="Dr. Jeffrey E Koziol MD - 1211 S Arlington Heights Rd - Arlington Heights"/>
    <x v="62"/>
    <s v="Indoor Lighting"/>
    <x v="6"/>
    <n v="0"/>
    <n v="13603.064"/>
    <n v="3.05877"/>
    <x v="0"/>
    <x v="0"/>
    <n v="15"/>
    <s v="Qty / 1,000"/>
    <m/>
    <s v="Private-Lighting"/>
    <x v="0"/>
    <n v="3"/>
    <n v="1"/>
    <s v="Lighting"/>
    <n v="0.91633259480590001"/>
    <n v="1.30467645558681"/>
    <n v="12464.9309324307"/>
    <n v="3.9907052020552598"/>
    <n v="0.71"/>
    <n v="8850.1009620258101"/>
    <n v="2.8334006934592302"/>
    <n v="2885"/>
    <n v="1.165"/>
    <n v="1.3779999999999999"/>
    <n v="2.5499999999999998E-2"/>
    <n v="0.55000000000000004"/>
    <n v="24.263431542460999"/>
    <d v="1900-01-16T07:56:40"/>
    <n v="43405"/>
    <n v="5.2654772424531702"/>
    <n v="272.83754401457799"/>
    <n v="0"/>
    <n v="132751.51443038715"/>
  </r>
  <r>
    <s v="STND-62273"/>
    <s v="Koziol Thoms Eye Associates, SC."/>
    <s v="Dr. Jeffrey E Koziol MD - 1211 S Arlington Heights Rd - Arlington Heights"/>
    <x v="62"/>
    <s v="Indoor Lighting"/>
    <x v="6"/>
    <n v="0"/>
    <n v="21940.424999999999"/>
    <n v="4.9335000000000004"/>
    <x v="0"/>
    <x v="0"/>
    <n v="15"/>
    <s v="Qty / 1,000"/>
    <m/>
    <s v="Private-Lighting"/>
    <x v="0"/>
    <n v="3"/>
    <n v="1"/>
    <s v="Lighting"/>
    <n v="0.91633259480590001"/>
    <n v="1.30467645558681"/>
    <n v="20104.7265713942"/>
    <n v="6.4366212936375096"/>
    <n v="0.71"/>
    <n v="14274.3558656899"/>
    <n v="4.5700011184826304"/>
    <n v="2885"/>
    <n v="1.165"/>
    <n v="1.3779999999999999"/>
    <n v="2.5499999999999998E-2"/>
    <n v="0.55000000000000004"/>
    <n v="24.263431542460999"/>
    <d v="1900-01-16T07:56:40"/>
    <n v="43405"/>
    <n v="8.4927052297631693"/>
    <n v="440.06053868716998"/>
    <n v="0"/>
    <n v="214115.33798534851"/>
  </r>
  <r>
    <s v="STND-62273"/>
    <s v="Koziol Thoms Eye Associates, SC."/>
    <s v="Dr. Jeffrey E Koziol MD - 1211 S Arlington Heights Rd - Arlington Heights"/>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405"/>
    <n v="0"/>
    <n v="0"/>
    <n v="0"/>
    <n v="39686.364681043415"/>
  </r>
  <r>
    <s v="STND-62274"/>
    <s v="BorgWarner Transmission Systems LLC"/>
    <s v="Borg Warner - 700 25th Ave - Bellwood"/>
    <x v="0"/>
    <s v="Indoor Lighting"/>
    <x v="10"/>
    <n v="0"/>
    <n v="71955.459000000003"/>
    <n v="12.868501999999999"/>
    <x v="0"/>
    <x v="0"/>
    <n v="10.827197921178"/>
    <s v="Qty / 1,000"/>
    <m/>
    <s v="Private-Lighting"/>
    <x v="0"/>
    <n v="3"/>
    <n v="1"/>
    <s v="Lighting"/>
    <n v="0.91633259480590001"/>
    <n v="1.30467645558681"/>
    <n v="65935.132455919505"/>
    <n v="16.7892315780717"/>
    <n v="0.71"/>
    <n v="46813.944043702897"/>
    <n v="11.9203544204309"/>
    <n v="4618"/>
    <n v="1.02"/>
    <n v="1.04"/>
    <n v="1.2E-2"/>
    <n v="0.81"/>
    <n v="15.158077089649201"/>
    <d v="1900-01-09T19:51:10"/>
    <n v="43469"/>
    <n v="19.9302369160396"/>
    <n v="775.70744065787699"/>
    <n v="0"/>
    <n v="506863.83763212321"/>
  </r>
  <r>
    <s v="STND-62275"/>
    <s v="Channahon School District 17"/>
    <s v="Channahon School District 17 - 24805 W Roberts - Channahon"/>
    <x v="0"/>
    <s v="Indoor Lighting"/>
    <x v="16"/>
    <n v="0"/>
    <n v="3900.9470000000001"/>
    <n v="1.05524"/>
    <x v="0"/>
    <x v="1"/>
    <n v="14.701558365186701"/>
    <s v="Qty / 1,000"/>
    <m/>
    <s v="Public-Lighting"/>
    <x v="0"/>
    <n v="3"/>
    <n v="1"/>
    <s v="Lighting"/>
    <n v="0.99829244462109001"/>
    <n v="0.987374621353864"/>
    <n v="3894.2859169673102"/>
    <n v="1.04191719543745"/>
    <n v="0.71"/>
    <n v="2764.94300104679"/>
    <n v="0.73976120876059104"/>
    <n v="3401"/>
    <n v="1"/>
    <n v="1"/>
    <n v="0"/>
    <n v="0.92"/>
    <n v="20.582181711261399"/>
    <d v="1900-01-13T16:50:15"/>
    <n v="43374"/>
    <n v="1.1325186906928799"/>
    <n v="0"/>
    <n v="0"/>
    <n v="40648.970906303854"/>
  </r>
  <r>
    <s v="STND-62275"/>
    <s v="Channahon School District 17"/>
    <s v="Channahon School District 17 - 24805 W Roberts - Channahon"/>
    <x v="7"/>
    <s v="Indoor Lighting"/>
    <x v="16"/>
    <n v="0"/>
    <n v="1948.365"/>
    <n v="1.83799"/>
    <x v="0"/>
    <x v="1"/>
    <n v="8"/>
    <s v="Qty / 1,000"/>
    <m/>
    <s v="Public-Lighting"/>
    <x v="0"/>
    <n v="3"/>
    <n v="1"/>
    <s v="Lighting"/>
    <n v="0.99829244462109001"/>
    <n v="0.987374621353864"/>
    <n v="1945.0380588641699"/>
    <n v="1.8147846803021901"/>
    <n v="0.71"/>
    <n v="1380.97702179356"/>
    <n v="1.2884971230145501"/>
    <n v="3401"/>
    <n v="1"/>
    <n v="1"/>
    <n v="0"/>
    <n v="0.92"/>
    <n v="20.582181711261399"/>
    <d v="1900-01-13T16:50:15"/>
    <n v="43374"/>
    <n v="2.35686322117167"/>
    <n v="0"/>
    <n v="0"/>
    <n v="11047.81617434848"/>
  </r>
  <r>
    <s v="STND-62275"/>
    <s v="Channahon School District 17"/>
    <s v="Channahon School District 17 - 24805 W Roberts - Channahon"/>
    <x v="1"/>
    <s v="Outdoor &amp; Garage Lighting"/>
    <x v="16"/>
    <n v="0"/>
    <n v="3962.165"/>
    <n v="1.0718000000000001"/>
    <x v="0"/>
    <x v="1"/>
    <n v="14.701558365186701"/>
    <s v="Qty / 1,000"/>
    <m/>
    <s v="Public-Lighting"/>
    <x v="0"/>
    <n v="3"/>
    <n v="1"/>
    <s v="Lighting"/>
    <n v="0.99829244462109001"/>
    <n v="0.987374621353864"/>
    <n v="3955.3993838421202"/>
    <n v="1.05826811916707"/>
    <n v="0.71"/>
    <n v="2808.3335625279101"/>
    <n v="0.75137036460862106"/>
    <n v="3401"/>
    <n v="1"/>
    <n v="1"/>
    <n v="0"/>
    <n v="0.92"/>
    <n v="20.582181711261399"/>
    <d v="1900-01-13T16:50:15"/>
    <n v="43374"/>
    <n v="1.05826811916707"/>
    <n v="0"/>
    <n v="0"/>
    <n v="41286.879778416762"/>
  </r>
  <r>
    <s v="STND-62275"/>
    <s v="Channahon School District 17"/>
    <s v="Channahon School District 17 - 24805 W Roberts - Channahon"/>
    <x v="27"/>
    <s v="Outdoor &amp; Garage Lighting"/>
    <x v="16"/>
    <n v="0"/>
    <n v="86.8"/>
    <n v="0"/>
    <x v="0"/>
    <x v="1"/>
    <n v="8"/>
    <s v="Qty / 1,000"/>
    <m/>
    <s v="Public-Lighting"/>
    <x v="0"/>
    <n v="3"/>
    <n v="1"/>
    <s v="Lighting"/>
    <n v="0.99829244462109001"/>
    <n v="0.987374621353864"/>
    <n v="86.651784193110601"/>
    <n v="0"/>
    <n v="0.71"/>
    <n v="61.5227667771086"/>
    <n v="0"/>
    <n v="3401"/>
    <n v="1"/>
    <n v="1"/>
    <n v="0"/>
    <n v="0.92"/>
    <n v="20.582181711261399"/>
    <d v="1900-01-13T16:50:15"/>
    <n v="43374"/>
    <n v="0"/>
    <n v="0"/>
    <n v="0"/>
    <n v="492.1821342168688"/>
  </r>
  <r>
    <s v="STND-62276"/>
    <s v="2401 E Higgins Rd Corp"/>
    <s v="2401 E Higgins Rd Corp - 901 Nicholas Unit A - Elk Grove Village"/>
    <x v="0"/>
    <s v="Indoor Lighting"/>
    <x v="6"/>
    <n v="0"/>
    <n v="6696.893"/>
    <n v="1.5058560000000001"/>
    <x v="0"/>
    <x v="0"/>
    <n v="15"/>
    <s v="Qty / 1,000"/>
    <m/>
    <s v="Private-Lighting"/>
    <x v="0"/>
    <n v="3"/>
    <n v="1"/>
    <s v="Lighting"/>
    <n v="0.91633259480590001"/>
    <n v="1.30467645558681"/>
    <n v="6136.5813398274704"/>
    <n v="1.9646548687041301"/>
    <n v="0.71"/>
    <n v="4356.9727512774998"/>
    <n v="1.3949049567799301"/>
    <n v="2885"/>
    <n v="1.165"/>
    <n v="1.3779999999999999"/>
    <n v="2.5499999999999998E-2"/>
    <n v="0.55000000000000004"/>
    <n v="24.263431542460999"/>
    <d v="1900-01-16T07:56:40"/>
    <n v="43410"/>
    <n v="2.59223495013079"/>
    <n v="134.32002074300499"/>
    <n v="0"/>
    <n v="65354.591269162498"/>
  </r>
  <r>
    <s v="STND-62277"/>
    <s v="MR 1051 LLC"/>
    <s v="MR 1051 LLC - 1051 Perimeter Dr - Suites 550, 1175, 510 and 1025 - Schaumburg"/>
    <x v="0"/>
    <s v="Indoor Lighting"/>
    <x v="6"/>
    <n v="0"/>
    <n v="29606.072"/>
    <n v="6.6571889999999998"/>
    <x v="0"/>
    <x v="0"/>
    <n v="15"/>
    <s v="Qty / 1,000"/>
    <m/>
    <s v="Private-Lighting"/>
    <x v="0"/>
    <n v="3"/>
    <n v="1"/>
    <s v="Lighting"/>
    <n v="0.91633259480590001"/>
    <n v="1.30467645558681"/>
    <n v="27129.008777770301"/>
    <n v="8.6854777486914791"/>
    <n v="0.71"/>
    <n v="19261.5962322169"/>
    <n v="6.16668920157095"/>
    <n v="2885"/>
    <n v="1.165"/>
    <n v="1.3779999999999999"/>
    <n v="2.5499999999999998E-2"/>
    <n v="0.55000000000000004"/>
    <n v="24.263431542460999"/>
    <d v="1900-01-16T07:56:40"/>
    <n v="43374"/>
    <n v="11.459925780038899"/>
    <n v="593.81092174518699"/>
    <n v="0"/>
    <n v="288923.94348325348"/>
  </r>
  <r>
    <s v="STND-62277"/>
    <s v="MR 1051 LLC"/>
    <s v="MR 1051 LLC - 1051 Perimeter Dr - Suites 550, 1175, 510 and 1025 - Schaumburg"/>
    <x v="7"/>
    <s v="Indoor Lighting"/>
    <x v="6"/>
    <n v="0"/>
    <n v="5655.3639999999996"/>
    <n v="3.8535119999999998"/>
    <x v="0"/>
    <x v="0"/>
    <n v="8"/>
    <s v="Qty / 1,000"/>
    <m/>
    <s v="Private-Lighting"/>
    <x v="0"/>
    <n v="3"/>
    <n v="1"/>
    <s v="Lighting"/>
    <n v="0.91633259480590001"/>
    <n v="1.30467645558681"/>
    <n v="5182.1943686918703"/>
    <n v="5.0275863777212297"/>
    <n v="0.71"/>
    <n v="3679.3580017712302"/>
    <n v="3.5695863281820701"/>
    <n v="2885"/>
    <n v="1.165"/>
    <n v="1.3779999999999999"/>
    <n v="2.5499999999999998E-2"/>
    <n v="0.55000000000000004"/>
    <n v="24.263431542460999"/>
    <d v="1900-01-16T07:56:40"/>
    <n v="43374"/>
    <n v="9.1211654167656508"/>
    <n v="113.43000549497199"/>
    <n v="0"/>
    <n v="29434.864014169842"/>
  </r>
  <r>
    <s v="STND-62278"/>
    <s v="New Chateau Ritz Inc"/>
    <s v="New Chateau Ritz - 9100 N Milwaukee Ave - Niles"/>
    <x v="1"/>
    <s v="Outdoor &amp; Garage Lighting"/>
    <x v="1"/>
    <n v="0"/>
    <n v="38243.4"/>
    <n v="0"/>
    <x v="0"/>
    <x v="0"/>
    <n v="10.1978380583316"/>
    <s v="Qty / 1,000"/>
    <m/>
    <s v="Private-Lighting"/>
    <x v="0"/>
    <n v="3"/>
    <n v="1"/>
    <s v="Lighting"/>
    <n v="0.91633259480590001"/>
    <n v="1.30467645558681"/>
    <n v="35043.673956199898"/>
    <n v="0"/>
    <n v="0.71"/>
    <n v="24881.008508901999"/>
    <n v="0"/>
    <n v="4903"/>
    <n v="1"/>
    <n v="1"/>
    <n v="0"/>
    <n v="0"/>
    <n v="14.276973281664301"/>
    <d v="1900-01-09T04:44:53"/>
    <n v="43418"/>
    <n v="0"/>
    <n v="0"/>
    <n v="0"/>
    <n v="253732.49550175318"/>
  </r>
  <r>
    <s v="STND-62280"/>
    <s v="Heidkamp Design Co."/>
    <s v="Heidkamp Design - 905 N Ridge Ave STE 3 - Lombard"/>
    <x v="0"/>
    <s v="Indoor Lighting"/>
    <x v="6"/>
    <n v="0"/>
    <n v="1620.2159999999999"/>
    <n v="0.36431999999999998"/>
    <x v="0"/>
    <x v="0"/>
    <n v="15"/>
    <s v="Qty / 1,000"/>
    <m/>
    <s v="Private-Lighting"/>
    <x v="0"/>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410"/>
    <n v="0.62715361696712701"/>
    <n v="32.4967782415141"/>
    <n v="0"/>
    <n v="15811.59418968735"/>
  </r>
  <r>
    <s v="STND-62280"/>
    <s v="Heidkamp Design Co."/>
    <s v="Heidkamp Design - 905 N Ridge Ave STE 3 - Lombard"/>
    <x v="0"/>
    <s v="Indoor Lighting"/>
    <x v="6"/>
    <n v="0"/>
    <n v="1444.693"/>
    <n v="0.32485199999999997"/>
    <x v="0"/>
    <x v="0"/>
    <n v="15"/>
    <s v="Qty / 1,000"/>
    <m/>
    <s v="Private-Lighting"/>
    <x v="0"/>
    <n v="3"/>
    <n v="1"/>
    <s v="Lighting"/>
    <n v="0.91633259480590001"/>
    <n v="1.30467645558681"/>
    <n v="1323.81928538792"/>
    <n v="0.42382675595028502"/>
    <n v="0.71"/>
    <n v="939.91169262542303"/>
    <n v="0.30091699672470301"/>
    <n v="2885"/>
    <n v="1.165"/>
    <n v="1.3779999999999999"/>
    <n v="2.5499999999999998E-2"/>
    <n v="0.55000000000000004"/>
    <n v="24.263431542460999"/>
    <d v="1900-01-16T07:56:40"/>
    <n v="43410"/>
    <n v="0.55921197512902099"/>
    <n v="28.976301954842899"/>
    <n v="0"/>
    <n v="14098.675389381346"/>
  </r>
  <r>
    <s v="STND-62281"/>
    <s v="1701 E Woodfield Rd LLC"/>
    <s v="1701 E Woodfield Rd - 1701 E Woodfield Rd Suite 330 - Schaumburg"/>
    <x v="0"/>
    <s v="Indoor Lighting"/>
    <x v="6"/>
    <n v="0"/>
    <n v="8600.6470000000008"/>
    <n v="1.933932"/>
    <x v="0"/>
    <x v="0"/>
    <n v="15"/>
    <s v="Qty / 1,000"/>
    <m/>
    <s v="Private-Lighting"/>
    <x v="0"/>
    <n v="3"/>
    <n v="1"/>
    <s v="Lighting"/>
    <n v="0.91633259480590001"/>
    <n v="1.30467645558681"/>
    <n v="7881.0531825195803"/>
    <n v="2.5231555471059002"/>
    <n v="0.71"/>
    <n v="5595.5477595888997"/>
    <n v="1.7914404384451901"/>
    <n v="2885"/>
    <n v="1.165"/>
    <n v="1.3779999999999999"/>
    <n v="2.5499999999999998E-2"/>
    <n v="0.55000000000000004"/>
    <n v="24.263431542460999"/>
    <d v="1900-01-16T07:56:40"/>
    <n v="43396"/>
    <n v="3.3291404500671602"/>
    <n v="172.50373918819699"/>
    <n v="0"/>
    <n v="83933.2163938335"/>
  </r>
  <r>
    <s v="STND-62281"/>
    <s v="1701 E Woodfield Rd LLC"/>
    <s v="1701 E Woodfield Rd - 1701 E Woodfield Rd Suite 330 - Schaumburg"/>
    <x v="7"/>
    <s v="Indoor Lighting"/>
    <x v="6"/>
    <n v="0"/>
    <n v="1642.8989999999999"/>
    <n v="1.119456"/>
    <x v="0"/>
    <x v="0"/>
    <n v="8"/>
    <s v="Qty / 1,000"/>
    <m/>
    <s v="Private-Lighting"/>
    <x v="0"/>
    <n v="3"/>
    <n v="1"/>
    <s v="Lighting"/>
    <n v="0.91633259480590001"/>
    <n v="1.30467645558681"/>
    <n v="1505.4419036740201"/>
    <n v="1.4605278862653801"/>
    <n v="0.71"/>
    <n v="1068.86375160855"/>
    <n v="1.03697479924842"/>
    <n v="2885"/>
    <n v="1.165"/>
    <n v="1.3779999999999999"/>
    <n v="2.5499999999999998E-2"/>
    <n v="0.55000000000000004"/>
    <n v="24.263431542460999"/>
    <d v="1900-01-16T07:56:40"/>
    <n v="43396"/>
    <n v="2.6497240316861101"/>
    <n v="32.951732655525703"/>
    <n v="0"/>
    <n v="8550.9100128684004"/>
  </r>
  <r>
    <s v="STND-62282"/>
    <s v="Chicago First Church of the Nazarene"/>
    <s v="Chicago First Church of the Nazarene (Lemont #4) - 12725 Bell Rd - Lemont"/>
    <x v="0"/>
    <s v="Indoor Lighting"/>
    <x v="2"/>
    <n v="0"/>
    <n v="20625.416000000001"/>
    <n v="4.4172799999999999"/>
    <x v="0"/>
    <x v="0"/>
    <n v="14.797277300976599"/>
    <s v="Qty / 1,000"/>
    <m/>
    <s v="Private-Lighting"/>
    <x v="0"/>
    <n v="3"/>
    <n v="1"/>
    <s v="Lighting"/>
    <n v="0.91633259480590001"/>
    <n v="1.30467645558681"/>
    <n v="18899.740962231099"/>
    <n v="5.7631212137344896"/>
    <n v="0.71"/>
    <n v="13418.8160831841"/>
    <n v="4.0918160617514898"/>
    <n v="3379"/>
    <n v="1.0900000000000001"/>
    <n v="1.36"/>
    <n v="2.1999999999999999E-2"/>
    <n v="0.57999999999999996"/>
    <n v="20.7161882213673"/>
    <d v="1900-01-13T19:08:05"/>
    <n v="43442"/>
    <n v="7.3061881512861104"/>
    <n v="381.46266162301299"/>
    <n v="0"/>
    <n v="198561.94263367981"/>
  </r>
  <r>
    <s v="STND-62283"/>
    <s v="Roselle School District No. 12"/>
    <s v="Roselle SD #12 - Spring Hills Elementary School - 560 Pinecroft Dr - Roselle"/>
    <x v="9"/>
    <s v="HVAC"/>
    <x v="12"/>
    <n v="2852.0369999999998"/>
    <n v="12521.615"/>
    <n v="0"/>
    <x v="3"/>
    <x v="1"/>
    <n v="10"/>
    <s v="NA"/>
    <m/>
    <s v="Public-Non-Lighting"/>
    <x v="2"/>
    <n v="3"/>
    <n v="39069"/>
    <s v="Non-Lighting"/>
    <n v="1.01534080484258"/>
    <n v="0.52563350510805795"/>
    <n v="12713.706652028901"/>
    <n v="0"/>
    <n v="0.7"/>
    <n v="8899.5946564202204"/>
    <n v="0"/>
    <n v="2979"/>
    <n v="1.17333333333333"/>
    <n v="1.323"/>
    <n v="2.1333333333333301E-2"/>
    <n v="0.72"/>
    <n v="23.497818059751602"/>
    <d v="1900-01-15T18:49:11"/>
    <n v="43464"/>
    <n v="0"/>
    <n v="0"/>
    <n v="0"/>
    <n v="88995.946564202197"/>
  </r>
  <r>
    <s v="STND-62283"/>
    <s v="Roselle School District No. 12"/>
    <s v="Roselle SD #12 - Spring Hills Elementary School - 560 Pinecroft Dr - Roselle"/>
    <x v="35"/>
    <s v="HVAC"/>
    <x v="12"/>
    <n v="0"/>
    <n v="934.2"/>
    <n v="0.216"/>
    <x v="3"/>
    <x v="1"/>
    <n v="15"/>
    <s v="ΔkWpeak"/>
    <m/>
    <s v="Public-Non-Lighting"/>
    <x v="2"/>
    <n v="3"/>
    <n v="1"/>
    <s v="Non-Lighting"/>
    <n v="1.01534080484258"/>
    <n v="0.52563350510805795"/>
    <n v="948.53137988393598"/>
    <n v="0.113536837103341"/>
    <n v="0.7"/>
    <n v="663.97196591875502"/>
    <n v="7.9475785972338397E-2"/>
    <n v="2979"/>
    <n v="1.17333333333333"/>
    <n v="1.323"/>
    <n v="2.1333333333333301E-2"/>
    <n v="0.72"/>
    <n v="23.497818059751602"/>
    <d v="1900-01-15T18:49:11"/>
    <n v="43464"/>
    <n v="0.113536837103341"/>
    <n v="0"/>
    <n v="0"/>
    <n v="9959.5794887813245"/>
  </r>
  <r>
    <s v="STND-62287"/>
    <s v="Roselle School District No. 12"/>
    <s v="Roselle SD #12 - Roselle Middle School - Demand Control Ventilation - 500 Park St - Roselle"/>
    <x v="9"/>
    <s v="HVAC"/>
    <x v="12"/>
    <n v="1948.8810000000001"/>
    <n v="8556.3889999999992"/>
    <n v="0"/>
    <x v="3"/>
    <x v="1"/>
    <n v="10"/>
    <s v="NA"/>
    <m/>
    <s v="Public-Non-Lighting"/>
    <x v="2"/>
    <n v="3"/>
    <n v="26697"/>
    <s v="Non-Lighting"/>
    <n v="1.01534080484258"/>
    <n v="0.52563350510805795"/>
    <n v="8687.6508938061706"/>
    <n v="0"/>
    <n v="0.7"/>
    <n v="6081.3556256643196"/>
    <n v="0"/>
    <n v="2979"/>
    <n v="1.17333333333333"/>
    <n v="1.323"/>
    <n v="2.1333333333333301E-2"/>
    <n v="0.72"/>
    <n v="23.497818059751602"/>
    <d v="1900-01-15T18:49:11"/>
    <n v="43448"/>
    <n v="0"/>
    <n v="0"/>
    <n v="0"/>
    <n v="60813.556256643198"/>
  </r>
  <r>
    <s v="STND-62288"/>
    <s v="New Albertson's Inc"/>
    <s v="New Albertson's Inc - 1340 Patriot Blvd - Glenview"/>
    <x v="3"/>
    <s v="Refrigeration"/>
    <x v="5"/>
    <n v="0"/>
    <n v="60694.92"/>
    <n v="7.2228000000000003"/>
    <x v="2"/>
    <x v="0"/>
    <n v="8.6177180282661094"/>
    <s v="ΔkWpeak / CF"/>
    <n v="0.69"/>
    <s v="Private-Lighting"/>
    <x v="0"/>
    <n v="3"/>
    <n v="1"/>
    <s v="Non-Lighting"/>
    <n v="0.91633259480590001"/>
    <n v="1.30467645558681"/>
    <n v="55616.733535136504"/>
    <n v="9.4234171034123904"/>
    <n v="0.7"/>
    <n v="38931.713474595497"/>
    <n v="6.5963919723886697"/>
    <n v="4661"/>
    <n v="1.07"/>
    <n v="1.24"/>
    <n v="2.9000000000000001E-2"/>
    <n v="0.745"/>
    <n v="15.018236429950701"/>
    <d v="1900-01-09T17:27:20"/>
    <n v="43433"/>
    <n v="13.6571262368295"/>
    <n v="0"/>
    <n v="0"/>
    <n v="335502.52908131224"/>
  </r>
  <r>
    <s v="STND-62288"/>
    <s v="New Albertson's Inc"/>
    <s v="New Albertson's Inc - 1340 Patriot Blvd - Glenview"/>
    <x v="3"/>
    <s v="Refrigeration"/>
    <x v="5"/>
    <n v="0"/>
    <n v="41334.720000000001"/>
    <n v="4.9190399999999999"/>
    <x v="2"/>
    <x v="0"/>
    <n v="8.6177180282661094"/>
    <s v="ΔkWpeak / CF"/>
    <n v="0.69"/>
    <s v="Private-Lighting"/>
    <x v="0"/>
    <n v="3"/>
    <n v="1"/>
    <s v="Non-Lighting"/>
    <n v="0.91633259480590001"/>
    <n v="1.30467645558681"/>
    <n v="37876.351233175301"/>
    <n v="6.4177556720897204"/>
    <n v="0.7"/>
    <n v="26513.4458632227"/>
    <n v="4.49242897046281"/>
    <n v="4661"/>
    <n v="1.07"/>
    <n v="1.24"/>
    <n v="2.9000000000000001E-2"/>
    <n v="0.745"/>
    <n v="15.018236429950701"/>
    <d v="1900-01-09T17:27:20"/>
    <n v="43433"/>
    <n v="9.3010951769416295"/>
    <n v="0"/>
    <n v="0"/>
    <n v="228485.40040695175"/>
  </r>
  <r>
    <s v="STND-62288"/>
    <s v="New Albertson's Inc"/>
    <s v="New Albertson's Inc - 1340 Patriot Blvd - Glenview"/>
    <x v="62"/>
    <s v="Indoor Lighting"/>
    <x v="5"/>
    <n v="0"/>
    <n v="1575.9770000000001"/>
    <n v="0.29387999999999997"/>
    <x v="0"/>
    <x v="0"/>
    <n v="10.727311735679001"/>
    <s v="Qty / 1,000"/>
    <m/>
    <s v="Private-Lighting"/>
    <x v="0"/>
    <n v="3"/>
    <n v="1"/>
    <s v="Lighting"/>
    <n v="0.91633259480590001"/>
    <n v="1.30467645558681"/>
    <n v="1444.1190937644201"/>
    <n v="0.38341831676785099"/>
    <n v="0.71"/>
    <n v="1025.32455657274"/>
    <n v="0.27222700490517399"/>
    <n v="4661"/>
    <n v="1.07"/>
    <n v="1.24"/>
    <n v="2.9000000000000001E-2"/>
    <n v="0.745"/>
    <n v="15.018236429950701"/>
    <d v="1900-01-09T17:27:20"/>
    <n v="43433"/>
    <n v="0.415044724797414"/>
    <n v="39.1396763730543"/>
    <n v="0"/>
    <n v="10998.976148602622"/>
  </r>
  <r>
    <s v="STND-62288"/>
    <s v="New Albertson's Inc"/>
    <s v="New Albertson's Inc - 1340 Patriot Blvd - Glenview"/>
    <x v="62"/>
    <s v="Indoor Lighting"/>
    <x v="5"/>
    <n v="0"/>
    <n v="76903.702999999994"/>
    <n v="14.3406"/>
    <x v="0"/>
    <x v="0"/>
    <n v="10.727311735679001"/>
    <s v="Qty / 1,000"/>
    <m/>
    <s v="Private-Lighting"/>
    <x v="0"/>
    <n v="3"/>
    <n v="1"/>
    <s v="Lighting"/>
    <n v="0.91633259480590001"/>
    <n v="1.30467645558681"/>
    <n v="70469.369720172297"/>
    <n v="18.709843178988201"/>
    <n v="0.71"/>
    <n v="50033.252501322298"/>
    <n v="13.283988657081601"/>
    <n v="4661"/>
    <n v="1.07"/>
    <n v="1.24"/>
    <n v="2.9000000000000001E-2"/>
    <n v="0.745"/>
    <n v="15.018236429950701"/>
    <d v="1900-01-09T17:27:20"/>
    <n v="43433"/>
    <n v="20.253131823975099"/>
    <n v="1909.91749708878"/>
    <n v="0"/>
    <n v="536722.29673162545"/>
  </r>
  <r>
    <s v="STND-62288"/>
    <s v="New Albertson's Inc"/>
    <s v="New Albertson's Inc - 1340 Patriot Blvd - Glenview"/>
    <x v="62"/>
    <s v="Indoor Lighting"/>
    <x v="5"/>
    <n v="0"/>
    <n v="5835.1059999999998"/>
    <n v="1.0881000000000001"/>
    <x v="0"/>
    <x v="0"/>
    <n v="10.727311735679001"/>
    <s v="Qty / 1,000"/>
    <m/>
    <s v="Private-Lighting"/>
    <x v="0"/>
    <n v="3"/>
    <n v="1"/>
    <s v="Lighting"/>
    <n v="0.91633259480590001"/>
    <n v="1.30467645558681"/>
    <n v="5346.8978219474702"/>
    <n v="1.419618451324"/>
    <n v="0.71"/>
    <n v="3796.2974535827102"/>
    <n v="1.0079291004400399"/>
    <n v="4661"/>
    <n v="1.07"/>
    <n v="1.24"/>
    <n v="2.9000000000000001E-2"/>
    <n v="0.745"/>
    <n v="15.018236429950701"/>
    <d v="1900-01-09T17:27:20"/>
    <n v="43433"/>
    <n v="1.53671622788916"/>
    <n v="144.91592227708099"/>
    <n v="0"/>
    <n v="40724.066225946117"/>
  </r>
  <r>
    <s v="STND-62288"/>
    <s v="New Albertson's Inc"/>
    <s v="New Albertson's Inc - 1340 Patriot Blvd - Glenview"/>
    <x v="62"/>
    <s v="Indoor Lighting"/>
    <x v="5"/>
    <n v="0"/>
    <n v="16233.564"/>
    <n v="3.0271499999999998"/>
    <x v="0"/>
    <x v="0"/>
    <n v="10.727311735679001"/>
    <s v="Qty / 1,000"/>
    <m/>
    <s v="Private-Lighting"/>
    <x v="0"/>
    <n v="3"/>
    <n v="1"/>
    <s v="Lighting"/>
    <n v="0.91633259480590001"/>
    <n v="1.30467645558681"/>
    <n v="14875.3438230676"/>
    <n v="3.9494513325296001"/>
    <n v="0.71"/>
    <n v="10561.494114378"/>
    <n v="2.8041104460960198"/>
    <n v="4661"/>
    <n v="1.07"/>
    <n v="1.24"/>
    <n v="2.9000000000000001E-2"/>
    <n v="0.745"/>
    <n v="15.018236429950701"/>
    <d v="1900-01-09T17:27:20"/>
    <n v="43433"/>
    <n v="4.27522335194804"/>
    <n v="403.16352417659999"/>
    <n v="0"/>
    <n v="113296.4397594718"/>
  </r>
  <r>
    <s v="STND-62288"/>
    <s v="New Albertson's Inc"/>
    <s v="New Albertson's Inc - 1340 Patriot Blvd - Glenview"/>
    <x v="62"/>
    <s v="Indoor Lighting"/>
    <x v="5"/>
    <n v="0"/>
    <n v="418.93099999999998"/>
    <n v="7.8119999999999995E-2"/>
    <x v="0"/>
    <x v="0"/>
    <n v="10.727311735679001"/>
    <s v="Qty / 1,000"/>
    <m/>
    <s v="Private-Lighting"/>
    <x v="0"/>
    <n v="3"/>
    <n v="1"/>
    <s v="Lighting"/>
    <n v="0.91633259480590001"/>
    <n v="1.30467645558681"/>
    <n v="383.88013027463001"/>
    <n v="0.10192132471044101"/>
    <n v="0.71"/>
    <n v="272.554892494988"/>
    <n v="7.23641405444133E-2"/>
    <n v="4661"/>
    <n v="1.07"/>
    <n v="1.24"/>
    <n v="2.9000000000000001E-2"/>
    <n v="0.745"/>
    <n v="15.018236429950701"/>
    <d v="1900-01-09T17:27:20"/>
    <n v="43433"/>
    <n v="0.110328344566401"/>
    <n v="10.4042278298732"/>
    <n v="0"/>
    <n v="2923.7812968782132"/>
  </r>
  <r>
    <s v="STND-62288"/>
    <s v="New Albertson's Inc"/>
    <s v="New Albertson's Inc - 1340 Patriot Blvd - Glenview"/>
    <x v="62"/>
    <s v="Indoor Lighting"/>
    <x v="5"/>
    <n v="0"/>
    <n v="1186.97"/>
    <n v="0.22134000000000001"/>
    <x v="0"/>
    <x v="0"/>
    <n v="10.727311735679001"/>
    <s v="Qty / 1,000"/>
    <m/>
    <s v="Private-Lighting"/>
    <x v="0"/>
    <n v="3"/>
    <n v="1"/>
    <s v="Lighting"/>
    <n v="0.91633259480590001"/>
    <n v="1.30467645558681"/>
    <n v="1087.65930005676"/>
    <n v="0.28877708667958402"/>
    <n v="0.71"/>
    <n v="772.23810304029905"/>
    <n v="0.20503173154250401"/>
    <n v="4661"/>
    <n v="1.07"/>
    <n v="1.24"/>
    <n v="2.9000000000000001E-2"/>
    <n v="0.745"/>
    <n v="15.018236429950701"/>
    <d v="1900-01-09T17:27:20"/>
    <n v="43433"/>
    <n v="0.31259697627146998"/>
    <n v="29.478616543594399"/>
    <n v="0"/>
    <n v="8284.0388654826893"/>
  </r>
  <r>
    <s v="STND-62288"/>
    <s v="New Albertson's Inc"/>
    <s v="New Albertson's Inc - 1340 Patriot Blvd - Glenview"/>
    <x v="62"/>
    <s v="Indoor Lighting"/>
    <x v="5"/>
    <n v="0"/>
    <n v="10203.954"/>
    <n v="1.9027799999999999"/>
    <x v="0"/>
    <x v="0"/>
    <n v="10.727311735679001"/>
    <s v="Qty / 1,000"/>
    <m/>
    <s v="Private-Lighting"/>
    <x v="0"/>
    <n v="3"/>
    <n v="1"/>
    <s v="Lighting"/>
    <n v="0.91633259480590001"/>
    <n v="1.30467645558681"/>
    <n v="9350.2156461000395"/>
    <n v="2.4825122661614598"/>
    <n v="0.71"/>
    <n v="6638.6531087310304"/>
    <n v="1.7625837089746399"/>
    <n v="4661"/>
    <n v="1.07"/>
    <n v="1.24"/>
    <n v="2.9000000000000001E-2"/>
    <n v="0.745"/>
    <n v="15.018236429950701"/>
    <d v="1900-01-09T17:27:20"/>
    <n v="43433"/>
    <n v="2.68728324979591"/>
    <n v="253.41705956719699"/>
    <n v="0"/>
    <n v="71214.901402392265"/>
  </r>
  <r>
    <s v="STND-62288"/>
    <s v="New Albertson's Inc"/>
    <s v="New Albertson's Inc - 1340 Patriot Blvd - Glenview"/>
    <x v="62"/>
    <s v="Indoor Lighting"/>
    <x v="5"/>
    <n v="0"/>
    <n v="5266.5569999999998"/>
    <n v="0.98207999999999995"/>
    <x v="0"/>
    <x v="0"/>
    <n v="10.727311735679001"/>
    <s v="Qty / 1,000"/>
    <m/>
    <s v="Private-Lighting"/>
    <x v="0"/>
    <n v="3"/>
    <n v="1"/>
    <s v="Lighting"/>
    <n v="0.91633259480590001"/>
    <n v="1.30467645558681"/>
    <n v="4825.9178415031702"/>
    <n v="1.28129665350269"/>
    <n v="0.71"/>
    <n v="3426.4016674672498"/>
    <n v="0.90972062398691"/>
    <n v="4661"/>
    <n v="1.07"/>
    <n v="1.24"/>
    <n v="2.9000000000000001E-2"/>
    <n v="0.745"/>
    <n v="15.018236429950701"/>
    <d v="1900-01-09T17:27:20"/>
    <n v="43433"/>
    <n v="1.38698490312047"/>
    <n v="130.795904115507"/>
    <n v="0"/>
    <n v="36756.078818571528"/>
  </r>
  <r>
    <s v="STND-62288"/>
    <s v="New Albertson's Inc"/>
    <s v="New Albertson's Inc - 1340 Patriot Blvd - Glenview"/>
    <x v="62"/>
    <s v="Indoor Lighting"/>
    <x v="5"/>
    <n v="0"/>
    <n v="31669.165000000001"/>
    <n v="5.9055"/>
    <x v="0"/>
    <x v="0"/>
    <n v="10.727311735679001"/>
    <s v="Qty / 1,000"/>
    <m/>
    <s v="Private-Lighting"/>
    <x v="0"/>
    <n v="3"/>
    <n v="1"/>
    <s v="Lighting"/>
    <n v="0.91633259480590001"/>
    <n v="1.30467645558681"/>
    <n v="29019.488139786201"/>
    <n v="7.7047668084678902"/>
    <n v="0.71"/>
    <n v="20603.8365792482"/>
    <n v="5.4703844340121996"/>
    <n v="4661"/>
    <n v="1.07"/>
    <n v="1.24"/>
    <n v="2.9000000000000001E-2"/>
    <n v="0.745"/>
    <n v="15.018236429950701"/>
    <d v="1900-01-09T17:27:20"/>
    <n v="43433"/>
    <n v="8.3402974761505604"/>
    <n v="786.509491639065"/>
    <n v="0"/>
    <n v="221023.77793658149"/>
  </r>
  <r>
    <s v="STND-62288"/>
    <s v="New Albertson's Inc"/>
    <s v="New Albertson's Inc - 1340 Patriot Blvd - Glenview"/>
    <x v="62"/>
    <s v="Indoor Lighting"/>
    <x v="5"/>
    <n v="0"/>
    <n v="658.32"/>
    <n v="0.12275999999999999"/>
    <x v="0"/>
    <x v="0"/>
    <n v="10.727311735679001"/>
    <s v="Qty / 1,000"/>
    <m/>
    <s v="Private-Lighting"/>
    <x v="0"/>
    <n v="3"/>
    <n v="1"/>
    <s v="Lighting"/>
    <n v="0.91633259480590001"/>
    <n v="1.30467645558681"/>
    <n v="603.24007381262004"/>
    <n v="0.16016208168783599"/>
    <n v="0.71"/>
    <n v="428.30045240696001"/>
    <n v="0.113715077998364"/>
    <n v="4661"/>
    <n v="1.07"/>
    <n v="1.24"/>
    <n v="2.9000000000000001E-2"/>
    <n v="0.745"/>
    <n v="15.018236429950701"/>
    <d v="1900-01-09T17:27:20"/>
    <n v="43433"/>
    <n v="0.17337311289005899"/>
    <n v="16.349497327631799"/>
    <n v="0"/>
    <n v="4594.5124695018076"/>
  </r>
  <r>
    <s v="STND-62288"/>
    <s v="New Albertson's Inc"/>
    <s v="New Albertson's Inc - 1340 Patriot Blvd - Glenview"/>
    <x v="62"/>
    <s v="Indoor Lighting"/>
    <x v="5"/>
    <n v="0"/>
    <n v="9276.3220000000001"/>
    <n v="1.7298"/>
    <x v="0"/>
    <x v="0"/>
    <n v="10.727311735679001"/>
    <s v="Qty / 1,000"/>
    <m/>
    <s v="Private-Lighting"/>
    <x v="0"/>
    <n v="3"/>
    <n v="1"/>
    <s v="Lighting"/>
    <n v="0.91633259480590001"/>
    <n v="1.30467645558681"/>
    <n v="8500.1962085150499"/>
    <n v="2.2568293328740601"/>
    <n v="0.71"/>
    <n v="6035.1393080456901"/>
    <n v="1.6023488263405801"/>
    <n v="4661"/>
    <n v="1.07"/>
    <n v="1.24"/>
    <n v="2.9000000000000001E-2"/>
    <n v="0.745"/>
    <n v="15.018236429950701"/>
    <d v="1900-01-09T17:27:20"/>
    <n v="43433"/>
    <n v="2.44298477254174"/>
    <n v="230.379149576576"/>
    <n v="0"/>
    <n v="64740.820725656173"/>
  </r>
  <r>
    <s v="STND-62293"/>
    <s v="Berner Food &amp; Beverage Holdings, Inc."/>
    <s v="Berner Food and Beverage - 2034 E Factory Rd - Dakota"/>
    <x v="19"/>
    <s v="Compressed Air"/>
    <x v="10"/>
    <n v="0"/>
    <n v="6774.1440000000002"/>
    <n v="1.048"/>
    <x v="4"/>
    <x v="0"/>
    <n v="10"/>
    <s v="ΔkWpeak / CF"/>
    <n v="0.95"/>
    <s v="Private-Non-Lighting"/>
    <x v="2"/>
    <n v="2"/>
    <n v="1"/>
    <s v="Non-Lighting"/>
    <n v="0.76002432528749297"/>
    <n v="0.465462131779591"/>
    <n v="5148.5142230003203"/>
    <n v="0.48780431410501102"/>
    <n v="0.7"/>
    <n v="3603.9599561002201"/>
    <n v="0.34146301987350802"/>
    <n v="4618"/>
    <n v="1.02"/>
    <n v="1.04"/>
    <n v="1.2E-2"/>
    <n v="0.81"/>
    <n v="15.158077089649201"/>
    <d v="1900-01-09T19:51:10"/>
    <n v="43433"/>
    <n v="0.51347822537369603"/>
    <n v="0"/>
    <n v="0"/>
    <n v="36039.5995610022"/>
  </r>
  <r>
    <s v="STND-62293"/>
    <s v="Berner Food &amp; Beverage Holdings, Inc."/>
    <s v="Berner Food and Beverage - 2034 E Factory Rd - Dakota"/>
    <x v="19"/>
    <s v="Compressed Air"/>
    <x v="10"/>
    <n v="0"/>
    <n v="3387.0720000000001"/>
    <n v="0.52400000000000002"/>
    <x v="4"/>
    <x v="0"/>
    <n v="10"/>
    <s v="ΔkWpeak / CF"/>
    <n v="0.95"/>
    <s v="Private-Non-Lighting"/>
    <x v="2"/>
    <n v="2"/>
    <n v="1"/>
    <s v="Non-Lighting"/>
    <n v="0.76002432528749297"/>
    <n v="0.465462131779591"/>
    <n v="2574.2571115001601"/>
    <n v="0.24390215705250601"/>
    <n v="0.7"/>
    <n v="1801.97997805011"/>
    <n v="0.17073150993675401"/>
    <n v="4618"/>
    <n v="1.02"/>
    <n v="1.04"/>
    <n v="1.2E-2"/>
    <n v="0.81"/>
    <n v="15.158077089649201"/>
    <d v="1900-01-09T19:51:10"/>
    <n v="43433"/>
    <n v="0.25673911268684801"/>
    <n v="0"/>
    <n v="0"/>
    <n v="18019.7997805011"/>
  </r>
  <r>
    <s v="STND-62293"/>
    <s v="Berner Food &amp; Beverage Holdings, Inc."/>
    <s v="Berner Food and Beverage - 2034 E Factory Rd - Dakota"/>
    <x v="79"/>
    <s v="Compressed Air"/>
    <x v="10"/>
    <n v="0"/>
    <n v="49539.8"/>
    <n v="6.8674999999999997"/>
    <x v="4"/>
    <x v="0"/>
    <n v="15"/>
    <s v="ΔkWpeak / CF"/>
    <n v="0.86499999999999999"/>
    <s v="Private-Non-Lighting"/>
    <x v="2"/>
    <n v="2"/>
    <n v="1"/>
    <s v="Non-Lighting"/>
    <n v="0.76002432528749297"/>
    <n v="0.465462131779591"/>
    <n v="37651.453069877403"/>
    <n v="3.19656118999634"/>
    <n v="0.7"/>
    <n v="26356.017148914201"/>
    <n v="2.2375928329974402"/>
    <n v="4618"/>
    <n v="1.02"/>
    <n v="1.04"/>
    <n v="1.2E-2"/>
    <n v="0.81"/>
    <n v="15.158077089649201"/>
    <d v="1900-01-09T19:51:10"/>
    <n v="43433"/>
    <n v="3.6954464624235199"/>
    <n v="0"/>
    <n v="0"/>
    <n v="395340.257233713"/>
  </r>
  <r>
    <s v="STND-62293"/>
    <s v="Berner Food &amp; Beverage Holdings, Inc."/>
    <s v="Berner Food and Beverage - 2034 E Factory Rd - Dakota"/>
    <x v="21"/>
    <s v="Compressed Air"/>
    <x v="10"/>
    <n v="0"/>
    <n v="105639.6"/>
    <n v="14.691599999999999"/>
    <x v="4"/>
    <x v="0"/>
    <n v="15"/>
    <s v="ΔkWpeak / CF"/>
    <n v="0.86499999999999999"/>
    <s v="Private-Non-Lighting"/>
    <x v="2"/>
    <n v="2"/>
    <n v="1"/>
    <s v="Non-Lighting"/>
    <n v="0.76002432528749297"/>
    <n v="0.465462131779591"/>
    <n v="80288.665713640701"/>
    <n v="6.83838345525304"/>
    <n v="0.7"/>
    <n v="56202.065999548497"/>
    <n v="4.7868684186771304"/>
    <n v="4618"/>
    <n v="1.02"/>
    <n v="1.04"/>
    <n v="1.2E-2"/>
    <n v="0.81"/>
    <n v="15.158077089649201"/>
    <d v="1900-01-09T19:51:10"/>
    <n v="43433"/>
    <n v="7.9056456130092903"/>
    <n v="0"/>
    <n v="0"/>
    <n v="843030.98999322741"/>
  </r>
  <r>
    <s v="STND-62294"/>
    <s v="Dept of Central Management Services % Chief Financial Officer"/>
    <s v="IL State Police CMS/Fiscal - 413 W Mondamon St 736 - Minooka"/>
    <x v="0"/>
    <s v="Indoor Lighting"/>
    <x v="16"/>
    <n v="0"/>
    <n v="8138.5929999999998"/>
    <n v="2.2015600000000002"/>
    <x v="0"/>
    <x v="1"/>
    <n v="14.701558365186701"/>
    <s v="Qty / 1,000"/>
    <m/>
    <s v="Public-Lighting"/>
    <x v="0"/>
    <n v="3"/>
    <n v="1"/>
    <s v="Lighting"/>
    <n v="0.99829244462109001"/>
    <n v="0.987374621353864"/>
    <n v="8124.6959017460904"/>
    <n v="2.1737644713878099"/>
    <n v="0.71"/>
    <n v="5768.5340902397302"/>
    <n v="1.5433727746853501"/>
    <n v="3401"/>
    <n v="1"/>
    <n v="1"/>
    <n v="0"/>
    <n v="0.92"/>
    <n v="20.582181711261399"/>
    <d v="1900-01-13T16:50:15"/>
    <n v="43432"/>
    <n v="2.3627874688997998"/>
    <n v="0"/>
    <n v="0"/>
    <n v="84806.440609228564"/>
  </r>
  <r>
    <s v="STND-62294"/>
    <s v="Dept of Central Management Services % Chief Financial Officer"/>
    <s v="IL State Police CMS/Fiscal - 413 W Mondamon St 736 - Minooka"/>
    <x v="0"/>
    <s v="Indoor Lighting"/>
    <x v="16"/>
    <n v="0"/>
    <n v="16426.830000000002"/>
    <n v="4.4436"/>
    <x v="0"/>
    <x v="1"/>
    <n v="14.701558365186701"/>
    <s v="Qty / 1,000"/>
    <m/>
    <s v="Public-Lighting"/>
    <x v="0"/>
    <n v="3"/>
    <n v="1"/>
    <s v="Lighting"/>
    <n v="0.99829244462109001"/>
    <n v="0.987374621353864"/>
    <n v="16398.780278075101"/>
    <n v="4.3874978674480296"/>
    <n v="0.71"/>
    <n v="11643.1339974333"/>
    <n v="3.1151234858881001"/>
    <n v="3401"/>
    <n v="1"/>
    <n v="1"/>
    <n v="0"/>
    <n v="0.92"/>
    <n v="20.582181711261399"/>
    <d v="1900-01-13T16:50:15"/>
    <n v="43432"/>
    <n v="4.7690194211391601"/>
    <n v="0"/>
    <n v="0"/>
    <n v="171172.2140169552"/>
  </r>
  <r>
    <s v="STND-62294"/>
    <s v="Dept of Central Management Services % Chief Financial Officer"/>
    <s v="IL State Police CMS/Fiscal - 413 W Mondamon St 736 - Minooka"/>
    <x v="0"/>
    <s v="Indoor Lighting"/>
    <x v="16"/>
    <n v="0"/>
    <n v="1292.3800000000001"/>
    <n v="0.34960000000000002"/>
    <x v="0"/>
    <x v="1"/>
    <n v="14.701558365186701"/>
    <s v="Qty / 1,000"/>
    <m/>
    <s v="Public-Lighting"/>
    <x v="0"/>
    <n v="3"/>
    <n v="1"/>
    <s v="Lighting"/>
    <n v="0.99829244462109001"/>
    <n v="0.987374621353864"/>
    <n v="1290.1731895794101"/>
    <n v="0.34518616762531101"/>
    <n v="0.71"/>
    <n v="916.02296460137802"/>
    <n v="0.245082179013971"/>
    <n v="3401"/>
    <n v="1"/>
    <n v="1"/>
    <n v="0"/>
    <n v="0.92"/>
    <n v="20.582181711261399"/>
    <d v="1900-01-13T16:50:15"/>
    <n v="43432"/>
    <n v="0.37520235611446801"/>
    <n v="0"/>
    <n v="0"/>
    <n v="13466.96507793851"/>
  </r>
  <r>
    <s v="STND-62295"/>
    <s v="MayTec, Inc."/>
    <s v="Maytec Inc -  901 Wesemann Dr - West Dundee"/>
    <x v="0"/>
    <s v="Indoor Lighting"/>
    <x v="10"/>
    <n v="0"/>
    <n v="108248.783"/>
    <n v="19.359193999999999"/>
    <x v="0"/>
    <x v="0"/>
    <n v="10.827197921178"/>
    <s v="Qty / 1,000"/>
    <m/>
    <s v="Private-Lighting"/>
    <x v="0"/>
    <n v="3"/>
    <n v="1"/>
    <s v="Lighting"/>
    <n v="0.91633259480590001"/>
    <n v="1.30467645558681"/>
    <n v="99191.888210970807"/>
    <n v="25.2574846109374"/>
    <n v="0.71"/>
    <n v="70426.240629789201"/>
    <n v="17.932814073765499"/>
    <n v="4618"/>
    <n v="1.02"/>
    <n v="1.04"/>
    <n v="1.2E-2"/>
    <n v="0.81"/>
    <n v="15.158077089649201"/>
    <d v="1900-01-09T19:51:10"/>
    <n v="43433"/>
    <n v="29.9827690063359"/>
    <n v="1166.9633907172999"/>
    <n v="0"/>
    <n v="762518.84614323522"/>
  </r>
  <r>
    <s v="STND-62296"/>
    <s v="Hebron Animal Clinic, P.C."/>
    <s v="Dan Staten/Hebron Animal Clinic PC - 10106 Main St - Hebron"/>
    <x v="0"/>
    <s v="Indoor Lighting"/>
    <x v="9"/>
    <n v="0"/>
    <n v="16338"/>
    <n v="3.6074999999999999"/>
    <x v="0"/>
    <x v="0"/>
    <n v="12.853470437018"/>
    <s v="Qty / 1,000"/>
    <m/>
    <s v="Private-Lighting"/>
    <x v="0"/>
    <n v="3"/>
    <n v="1"/>
    <s v="Lighting"/>
    <n v="0.91633259480590001"/>
    <n v="1.30467645558681"/>
    <n v="14971.041933938801"/>
    <n v="4.7066203135293998"/>
    <n v="0.71"/>
    <n v="10629.439773096499"/>
    <n v="3.34170042260588"/>
    <n v="3890"/>
    <n v="1.4"/>
    <n v="1.85"/>
    <n v="6.0000000000000001E-3"/>
    <n v="0.65"/>
    <n v="17.994858611825201"/>
    <d v="1900-01-11T20:29:00"/>
    <n v="43449"/>
    <n v="3.91402936676042"/>
    <n v="64.161608288309097"/>
    <n v="0"/>
    <n v="136625.18988555917"/>
  </r>
  <r>
    <s v="STND-62297"/>
    <s v="VK Industrial IV, LP"/>
    <s v="VK Industrial IV LP - 1850 Greenleaf Ave - Elk Grove Village"/>
    <x v="0"/>
    <s v="Indoor Lighting"/>
    <x v="8"/>
    <n v="0"/>
    <n v="98277.016000000003"/>
    <n v="15.553341"/>
    <x v="0"/>
    <x v="0"/>
    <n v="9.5383441434566993"/>
    <s v="Qty / 1,000"/>
    <m/>
    <s v="Private-Lighting"/>
    <x v="0"/>
    <n v="3"/>
    <n v="1"/>
    <s v="Lighting"/>
    <n v="0.91633259480590001"/>
    <n v="1.30467645558681"/>
    <n v="90054.433081060895"/>
    <n v="20.292077808413001"/>
    <n v="0.71"/>
    <n v="63938.647487553302"/>
    <n v="14.407375243973201"/>
    <n v="5242"/>
    <n v="1"/>
    <n v="1.22"/>
    <n v="1.0999999999999999E-2"/>
    <n v="0.68"/>
    <n v="13.3536818008394"/>
    <d v="1900-01-08T12:55:13"/>
    <n v="43449"/>
    <n v="24.460074503872899"/>
    <n v="990.59876389167005"/>
    <n v="0"/>
    <n v="609868.82380344649"/>
  </r>
  <r>
    <s v="STND-62297"/>
    <s v="VK Industrial IV, LP"/>
    <s v="VK Industrial IV LP - 1850 Greenleaf Ave - Elk Grove Village"/>
    <x v="0"/>
    <s v="Indoor Lighting"/>
    <x v="8"/>
    <n v="0"/>
    <n v="3339.154"/>
    <n v="0.52845500000000001"/>
    <x v="0"/>
    <x v="0"/>
    <n v="9.5383441434566993"/>
    <s v="Qty / 1,000"/>
    <m/>
    <s v="Private-Lighting"/>
    <x v="0"/>
    <n v="3"/>
    <n v="1"/>
    <s v="Lighting"/>
    <n v="0.91633259480590001"/>
    <n v="1.30467645558681"/>
    <n v="3059.7756492765002"/>
    <n v="0.68946279633712604"/>
    <n v="0.71"/>
    <n v="2172.44071098631"/>
    <n v="0.489518585399359"/>
    <n v="5242"/>
    <n v="1"/>
    <n v="1.22"/>
    <n v="1.0999999999999999E-2"/>
    <n v="0.68"/>
    <n v="13.3536818008394"/>
    <d v="1900-01-08T12:55:13"/>
    <n v="43449"/>
    <n v="0.83107858767734499"/>
    <n v="33.657532142041497"/>
    <n v="0"/>
    <n v="20721.487132643178"/>
  </r>
  <r>
    <s v="STND-62298"/>
    <s v="7-Eleven Inc"/>
    <s v="7-Eleven Inc - 515 Madison St - Oak Park"/>
    <x v="3"/>
    <s v="Refrigeration"/>
    <x v="4"/>
    <n v="0"/>
    <n v="3112.56"/>
    <n v="0.37040000000000001"/>
    <x v="2"/>
    <x v="0"/>
    <n v="8.6177180282661094"/>
    <s v="ΔkWpeak / CF"/>
    <n v="0.69"/>
    <s v="Private-Non-Lighting"/>
    <x v="2"/>
    <n v="3"/>
    <n v="1"/>
    <s v="Non-Lighting"/>
    <n v="0.98952339343681495"/>
    <n v="0.43468415683807998"/>
    <n v="3079.9509334756899"/>
    <n v="0.161007011692825"/>
    <n v="0.7"/>
    <n v="2155.9656534329902"/>
    <n v="0.112704908184977"/>
    <n v="7616"/>
    <n v="1.1100000000000001"/>
    <n v="1.29"/>
    <n v="2.1999999999999999E-2"/>
    <n v="0.76"/>
    <n v="9.1911764705882408"/>
    <d v="1900-01-05T13:33:47"/>
    <n v="43405"/>
    <n v="0.23334349520699299"/>
    <n v="0"/>
    <n v="0"/>
    <n v="18579.504079912003"/>
  </r>
  <r>
    <s v="STND-62298"/>
    <s v="7-Eleven Inc"/>
    <s v="7-Eleven Inc - 515 Madison St - Oak Park"/>
    <x v="15"/>
    <s v="Refrigeration"/>
    <x v="4"/>
    <n v="0"/>
    <n v="12272.4"/>
    <n v="1.4"/>
    <x v="2"/>
    <x v="0"/>
    <n v="15"/>
    <s v="ΔkWpeak"/>
    <m/>
    <s v="Private-Non-Lighting"/>
    <x v="2"/>
    <n v="3"/>
    <n v="1"/>
    <s v="Non-Lighting"/>
    <n v="0.98952339343681495"/>
    <n v="0.43468415683807998"/>
    <n v="12143.826893613999"/>
    <n v="0.60855781957331301"/>
    <n v="0.7"/>
    <n v="8500.6788255297797"/>
    <n v="0.42599047370131898"/>
    <n v="7616"/>
    <n v="1.1100000000000001"/>
    <n v="1.29"/>
    <n v="2.1999999999999999E-2"/>
    <n v="0.76"/>
    <n v="9.1911764705882408"/>
    <d v="1900-01-05T13:33:47"/>
    <n v="43405"/>
    <n v="0.60855781957331301"/>
    <n v="0"/>
    <n v="0"/>
    <n v="127510.18238294669"/>
  </r>
  <r>
    <s v="STND-62300"/>
    <s v="Interstate Emergency Vehicles, Inc."/>
    <s v="Interstate Emergency Vehicles Inc - 20603 Burl Ct - Joliet"/>
    <x v="0"/>
    <s v="Indoor Lighting"/>
    <x v="10"/>
    <n v="0"/>
    <n v="6594.5039999999999"/>
    <n v="1.17936"/>
    <x v="0"/>
    <x v="0"/>
    <n v="10.827197921178"/>
    <s v="Qty / 1,000"/>
    <m/>
    <s v="Private-Lighting"/>
    <x v="0"/>
    <n v="3"/>
    <n v="1"/>
    <s v="Lighting"/>
    <n v="0.91633259480590001"/>
    <n v="1.30467645558681"/>
    <n v="6042.7589617778804"/>
    <n v="1.5386832246608599"/>
    <n v="0.71"/>
    <n v="4290.3588628623002"/>
    <n v="1.0924650895092101"/>
    <n v="4618"/>
    <n v="1.02"/>
    <n v="1.04"/>
    <n v="1.2E-2"/>
    <n v="0.81"/>
    <n v="15.158077089649201"/>
    <d v="1900-01-09T19:51:10"/>
    <n v="43464"/>
    <n v="1.8265470378215301"/>
    <n v="71.091281903269206"/>
    <n v="0"/>
    <n v="46452.564561090301"/>
  </r>
  <r>
    <s v="STND-62301"/>
    <s v="Scientific Metal Treating Company"/>
    <s v="Scientific Metal Treating Company - 106 Chancellor Dr - Roselle"/>
    <x v="0"/>
    <s v="Indoor Lighting"/>
    <x v="10"/>
    <n v="0"/>
    <n v="53533.241000000002"/>
    <n v="9.5738760000000003"/>
    <x v="0"/>
    <x v="0"/>
    <n v="10.827197921178"/>
    <s v="Qty / 1,000"/>
    <m/>
    <s v="Private-Lighting"/>
    <x v="0"/>
    <n v="3"/>
    <n v="1"/>
    <s v="Lighting"/>
    <n v="0.91633259480590001"/>
    <n v="1.30467645558681"/>
    <n v="49054.2536338996"/>
    <n v="12.490810605907599"/>
    <n v="0.71"/>
    <n v="34828.520080068702"/>
    <n v="8.8684755301943898"/>
    <n v="4618"/>
    <n v="1.02"/>
    <n v="1.04"/>
    <n v="1.2E-2"/>
    <n v="0.81"/>
    <n v="15.158077089649201"/>
    <d v="1900-01-09T19:51:10"/>
    <n v="43425"/>
    <n v="14.8276479177441"/>
    <n v="577.10886628117203"/>
    <n v="0"/>
    <n v="377095.28020862606"/>
  </r>
  <r>
    <s v="STND-62302"/>
    <s v="PetSmart, Inc"/>
    <s v="PetSmart # 1375 - 24 Countryside Plaza - COUNTRYSIDE"/>
    <x v="0"/>
    <s v="Indoor Lighting"/>
    <x v="14"/>
    <n v="0"/>
    <n v="513.42600000000004"/>
    <n v="0.10258100000000001"/>
    <x v="0"/>
    <x v="0"/>
    <n v="12.215978499877799"/>
    <s v="Qty / 1,000"/>
    <m/>
    <s v="Private-Lighting"/>
    <x v="0"/>
    <n v="3"/>
    <n v="1"/>
    <s v="Lighting"/>
    <n v="0.91633259480590001"/>
    <n v="1.30467645558681"/>
    <n v="470.46897882081402"/>
    <n v="0.13383501549054999"/>
    <n v="0.71"/>
    <n v="334.03297496277798"/>
    <n v="9.5022860998290604E-2"/>
    <n v="4093"/>
    <n v="1.1200000000000001"/>
    <n v="1.29"/>
    <n v="1.9E-2"/>
    <n v="0.71"/>
    <n v="17.102369899829"/>
    <d v="1900-01-11T05:11:01"/>
    <n v="43442"/>
    <n v="0.14612404792067901"/>
    <n v="7.98117017642452"/>
    <n v="0"/>
    <n v="4080.5396403955151"/>
  </r>
  <r>
    <s v="STND-62302"/>
    <s v="PetSmart, Inc"/>
    <s v="PetSmart # 1375 - 24 Countryside Plaza - COUNTRYSIDE"/>
    <x v="0"/>
    <s v="Indoor Lighting"/>
    <x v="14"/>
    <n v="0"/>
    <n v="23136.256000000001"/>
    <n v="4.622547"/>
    <x v="0"/>
    <x v="0"/>
    <n v="12.215978499877799"/>
    <s v="Qty / 1,000"/>
    <m/>
    <s v="Private-Lighting"/>
    <x v="0"/>
    <n v="3"/>
    <n v="1"/>
    <s v="Lighting"/>
    <n v="0.91633259480590001"/>
    <n v="1.30467645558681"/>
    <n v="21200.505494573601"/>
    <n v="6.0309282357434304"/>
    <n v="0.71"/>
    <n v="15052.3589011472"/>
    <n v="4.2819590473778302"/>
    <n v="4093"/>
    <n v="1.1200000000000001"/>
    <n v="1.29"/>
    <n v="1.9E-2"/>
    <n v="0.71"/>
    <n v="17.102369899829"/>
    <d v="1900-01-11T05:11:01"/>
    <n v="43442"/>
    <n v="6.5847016440041797"/>
    <n v="359.65143249723002"/>
    <n v="0"/>
    <n v="183879.29270885841"/>
  </r>
  <r>
    <s v="STND-62303"/>
    <s v="PetSmart, Inc"/>
    <s v="PetSmart # 1136 - 1550 BUTTERFIELD RD - DOWNERS GROVE"/>
    <x v="0"/>
    <s v="Indoor Lighting"/>
    <x v="14"/>
    <n v="0"/>
    <n v="119.188"/>
    <n v="2.3813000000000001E-2"/>
    <x v="0"/>
    <x v="0"/>
    <n v="12.215978499877799"/>
    <s v="Qty / 1,000"/>
    <m/>
    <s v="Private-Lighting"/>
    <x v="0"/>
    <n v="3"/>
    <n v="1"/>
    <s v="Lighting"/>
    <n v="0.91633259480590001"/>
    <n v="1.30467645558681"/>
    <n v="109.215849309726"/>
    <n v="3.1068260436888599E-2"/>
    <n v="0.71"/>
    <n v="77.5432530099052"/>
    <n v="2.2058464910190902E-2"/>
    <n v="4093"/>
    <n v="1.1200000000000001"/>
    <n v="1.29"/>
    <n v="1.9E-2"/>
    <n v="0.71"/>
    <n v="17.102369899829"/>
    <d v="1900-01-11T05:11:01"/>
    <n v="43442"/>
    <n v="3.3921018055342998E-2"/>
    <n v="1.85276887221856"/>
    <n v="0"/>
    <n v="947.2667115795864"/>
  </r>
  <r>
    <s v="STND-62303"/>
    <s v="PetSmart, Inc"/>
    <s v="PetSmart # 1136 - 1550 BUTTERFIELD RD - DOWNERS GROVE"/>
    <x v="0"/>
    <s v="Indoor Lighting"/>
    <x v="14"/>
    <n v="0"/>
    <n v="2622.14"/>
    <n v="0.523895"/>
    <x v="0"/>
    <x v="0"/>
    <n v="12.215978499877799"/>
    <s v="Qty / 1,000"/>
    <m/>
    <s v="Private-Lighting"/>
    <x v="0"/>
    <n v="3"/>
    <n v="1"/>
    <s v="Lighting"/>
    <n v="0.91633259480590001"/>
    <n v="1.30467645558681"/>
    <n v="2402.7523501443402"/>
    <n v="0.68351347169965004"/>
    <n v="0.71"/>
    <n v="1705.95416860248"/>
    <n v="0.48529456490675099"/>
    <n v="4093"/>
    <n v="1.1200000000000001"/>
    <n v="1.29"/>
    <n v="1.9E-2"/>
    <n v="0.71"/>
    <n v="17.102369899829"/>
    <d v="1900-01-11T05:11:01"/>
    <n v="43442"/>
    <n v="0.74627521749060999"/>
    <n v="40.760977368520102"/>
    <n v="0"/>
    <n v="20839.899445424802"/>
  </r>
  <r>
    <s v="STND-62303"/>
    <s v="PetSmart, Inc"/>
    <s v="PetSmart # 1136 - 1550 BUTTERFIELD RD - DOWNERS GROVE"/>
    <x v="0"/>
    <s v="Indoor Lighting"/>
    <x v="14"/>
    <n v="0"/>
    <n v="38245.646999999997"/>
    <n v="7.6413539999999998"/>
    <x v="0"/>
    <x v="0"/>
    <n v="12.215978499877799"/>
    <s v="Qty / 1,000"/>
    <m/>
    <s v="Private-Lighting"/>
    <x v="0"/>
    <n v="3"/>
    <n v="1"/>
    <s v="Lighting"/>
    <n v="0.91633259480590001"/>
    <n v="1.30467645558681"/>
    <n v="35045.732955540501"/>
    <n v="9.9694946526040695"/>
    <n v="0.71"/>
    <n v="24882.470398433699"/>
    <n v="7.0783412033488897"/>
    <n v="4093"/>
    <n v="1.1200000000000001"/>
    <n v="1.29"/>
    <n v="1.9E-2"/>
    <n v="0.71"/>
    <n v="17.102369899829"/>
    <d v="1900-01-11T05:11:01"/>
    <n v="43442"/>
    <n v="10.884916096303201"/>
    <n v="594.52582692434703"/>
    <n v="0"/>
    <n v="303963.72341111186"/>
  </r>
  <r>
    <s v="STND-62303"/>
    <s v="PetSmart, Inc"/>
    <s v="PetSmart # 1136 - 1550 BUTTERFIELD RD - DOWNERS GROVE"/>
    <x v="1"/>
    <s v="Outdoor &amp; Garage Lighting"/>
    <x v="1"/>
    <n v="0"/>
    <n v="8237.0400000000009"/>
    <n v="0"/>
    <x v="0"/>
    <x v="0"/>
    <n v="10.1978380583316"/>
    <s v="Qty / 1,000"/>
    <m/>
    <s v="Private-Lighting"/>
    <x v="0"/>
    <n v="3"/>
    <n v="1"/>
    <s v="Lighting"/>
    <n v="0.91633259480590001"/>
    <n v="1.30467645558681"/>
    <n v="7547.8682367199899"/>
    <n v="0"/>
    <n v="0.71"/>
    <n v="5358.9864480711904"/>
    <n v="0"/>
    <n v="4903"/>
    <n v="1"/>
    <n v="1"/>
    <n v="0"/>
    <n v="0"/>
    <n v="14.276973281664301"/>
    <d v="1900-01-09T04:44:53"/>
    <n v="43442"/>
    <n v="0"/>
    <n v="0"/>
    <n v="0"/>
    <n v="54650.075954223663"/>
  </r>
  <r>
    <s v="STND-62304"/>
    <s v="McLennan Property Management"/>
    <s v="McLennan Management Co - 951 Touhy - Park Ridge"/>
    <x v="1"/>
    <s v="Outdoor &amp; Garage Lighting"/>
    <x v="1"/>
    <n v="0"/>
    <n v="7967.375"/>
    <n v="0"/>
    <x v="0"/>
    <x v="0"/>
    <n v="10.1978380583316"/>
    <s v="Qty / 1,000"/>
    <m/>
    <s v="Private-Lighting"/>
    <x v="0"/>
    <n v="3"/>
    <n v="1"/>
    <s v="Lighting"/>
    <n v="0.91633259480590001"/>
    <n v="1.30467645558681"/>
    <n v="7300.7654075416604"/>
    <n v="0"/>
    <n v="0.71"/>
    <n v="5183.5434393545802"/>
    <n v="0"/>
    <n v="4903"/>
    <n v="1"/>
    <n v="1"/>
    <n v="0"/>
    <n v="0"/>
    <n v="14.276973281664301"/>
    <d v="1900-01-09T04:44:53"/>
    <n v="43441"/>
    <n v="0"/>
    <n v="0"/>
    <n v="0"/>
    <n v="52860.936562865216"/>
  </r>
  <r>
    <s v="STND-62304"/>
    <s v="McLennan Property Management"/>
    <s v="McLennan Management Co - 951 Touhy - Park Ridge"/>
    <x v="1"/>
    <s v="Outdoor &amp; Garage Lighting"/>
    <x v="1"/>
    <n v="0"/>
    <n v="1588.5719999999999"/>
    <n v="0"/>
    <x v="0"/>
    <x v="0"/>
    <n v="10.1978380583316"/>
    <s v="Qty / 1,000"/>
    <m/>
    <s v="Private-Lighting"/>
    <x v="0"/>
    <n v="3"/>
    <n v="1"/>
    <s v="Lighting"/>
    <n v="0.91633259480590001"/>
    <n v="1.30467645558681"/>
    <n v="1455.660302796"/>
    <n v="0"/>
    <n v="0.71"/>
    <n v="1033.5188149851599"/>
    <n v="0"/>
    <n v="4903"/>
    <n v="1"/>
    <n v="1"/>
    <n v="0"/>
    <n v="0"/>
    <n v="14.276973281664301"/>
    <d v="1900-01-09T04:44:53"/>
    <n v="43441"/>
    <n v="0"/>
    <n v="0"/>
    <n v="0"/>
    <n v="10539.657505457439"/>
  </r>
  <r>
    <s v="STND-62304"/>
    <s v="McLennan Property Management"/>
    <s v="McLennan Management Co - 951 Touhy - Park Ridge"/>
    <x v="1"/>
    <s v="Outdoor &amp; Garage Lighting"/>
    <x v="1"/>
    <n v="0"/>
    <n v="382.43400000000003"/>
    <n v="0"/>
    <x v="0"/>
    <x v="0"/>
    <n v="10.1978380583316"/>
    <s v="Qty / 1,000"/>
    <m/>
    <s v="Private-Lighting"/>
    <x v="0"/>
    <n v="3"/>
    <n v="1"/>
    <s v="Lighting"/>
    <n v="0.91633259480590001"/>
    <n v="1.30467645558681"/>
    <n v="350.43673956200001"/>
    <n v="0"/>
    <n v="0.71"/>
    <n v="248.81008508901999"/>
    <n v="0"/>
    <n v="4903"/>
    <n v="1"/>
    <n v="1"/>
    <n v="0"/>
    <n v="0"/>
    <n v="14.276973281664301"/>
    <d v="1900-01-09T04:44:53"/>
    <n v="43441"/>
    <n v="0"/>
    <n v="0"/>
    <n v="0"/>
    <n v="2537.3249550175319"/>
  </r>
  <r>
    <s v="STND-62304"/>
    <s v="McLennan Property Management"/>
    <s v="McLennan Management Co - 951 Touhy - Park Ridge"/>
    <x v="27"/>
    <s v="Outdoor &amp; Garage Lighting"/>
    <x v="1"/>
    <n v="0"/>
    <n v="267.68"/>
    <n v="0"/>
    <x v="0"/>
    <x v="0"/>
    <n v="8"/>
    <s v="Qty / 1,000"/>
    <m/>
    <s v="Private-Lighting"/>
    <x v="0"/>
    <n v="3"/>
    <n v="1"/>
    <s v="Lighting"/>
    <n v="0.91633259480590001"/>
    <n v="1.30467645558681"/>
    <n v="245.28390897764299"/>
    <n v="0"/>
    <n v="0.71"/>
    <n v="174.15157537412699"/>
    <n v="0"/>
    <n v="4903"/>
    <n v="1"/>
    <n v="1"/>
    <n v="0"/>
    <n v="0"/>
    <n v="14.276973281664301"/>
    <d v="1900-01-09T04:44:53"/>
    <n v="43441"/>
    <n v="0"/>
    <n v="0"/>
    <n v="0"/>
    <n v="1393.2126029930159"/>
  </r>
  <r>
    <s v="STND-62305"/>
    <s v="PetSmart, Inc"/>
    <s v="PetSmart # 1102 - 159 N WEBER RD - BOLINGBROOK"/>
    <x v="0"/>
    <s v="Indoor Lighting"/>
    <x v="14"/>
    <n v="0"/>
    <n v="476.75299999999999"/>
    <n v="9.5254000000000005E-2"/>
    <x v="0"/>
    <x v="0"/>
    <n v="12.215978499877799"/>
    <s v="Qty / 1,000"/>
    <m/>
    <s v="Private-Lighting"/>
    <x v="0"/>
    <n v="3"/>
    <n v="1"/>
    <s v="Lighting"/>
    <n v="0.91633259480590001"/>
    <n v="1.30467645558681"/>
    <n v="436.86431357149701"/>
    <n v="0.124275651100466"/>
    <n v="0.71"/>
    <n v="310.17366263576298"/>
    <n v="8.8235712281330606E-2"/>
    <n v="4093"/>
    <n v="1.1200000000000001"/>
    <n v="1.29"/>
    <n v="1.9E-2"/>
    <n v="0.71"/>
    <n v="17.102369899829"/>
    <d v="1900-01-11T05:11:01"/>
    <n v="43442"/>
    <n v="0.135686921170942"/>
    <n v="7.4110910338021796"/>
    <n v="0"/>
    <n v="3789.0747939868306"/>
  </r>
  <r>
    <s v="STND-62305"/>
    <s v="PetSmart, Inc"/>
    <s v="PetSmart # 1102 - 159 N WEBER RD - BOLINGBROOK"/>
    <x v="0"/>
    <s v="Indoor Lighting"/>
    <x v="14"/>
    <n v="0"/>
    <n v="119.188"/>
    <n v="2.3813000000000001E-2"/>
    <x v="0"/>
    <x v="0"/>
    <n v="12.215978499877799"/>
    <s v="Qty / 1,000"/>
    <m/>
    <s v="Private-Lighting"/>
    <x v="0"/>
    <n v="3"/>
    <n v="1"/>
    <s v="Lighting"/>
    <n v="0.91633259480590001"/>
    <n v="1.30467645558681"/>
    <n v="109.215849309726"/>
    <n v="3.1068260436888599E-2"/>
    <n v="0.71"/>
    <n v="77.5432530099052"/>
    <n v="2.2058464910190902E-2"/>
    <n v="4093"/>
    <n v="1.1200000000000001"/>
    <n v="1.29"/>
    <n v="1.9E-2"/>
    <n v="0.71"/>
    <n v="17.102369899829"/>
    <d v="1900-01-11T05:11:01"/>
    <n v="43442"/>
    <n v="3.3921018055342998E-2"/>
    <n v="1.85276887221856"/>
    <n v="0"/>
    <n v="947.2667115795864"/>
  </r>
  <r>
    <s v="STND-62305"/>
    <s v="PetSmart, Inc"/>
    <s v="PetSmart # 1102 - 159 N WEBER RD - BOLINGBROOK"/>
    <x v="0"/>
    <s v="Indoor Lighting"/>
    <x v="14"/>
    <n v="0"/>
    <n v="29274.446"/>
    <n v="5.8489370000000003"/>
    <x v="0"/>
    <x v="0"/>
    <n v="12.215978499877799"/>
    <s v="Qty / 1,000"/>
    <m/>
    <s v="Private-Lighting"/>
    <x v="0"/>
    <n v="3"/>
    <n v="1"/>
    <s v="Lighting"/>
    <n v="0.91633259480590001"/>
    <n v="1.30467645558681"/>
    <n v="26825.129064685199"/>
    <n v="7.6309703941105296"/>
    <n v="0.71"/>
    <n v="19045.841635926499"/>
    <n v="5.4179889798184799"/>
    <n v="4093"/>
    <n v="1.1200000000000001"/>
    <n v="1.29"/>
    <n v="1.9E-2"/>
    <n v="0.71"/>
    <n v="17.102369899829"/>
    <d v="1900-01-11T05:11:01"/>
    <n v="43442"/>
    <n v="8.3316632755874291"/>
    <n v="455.069153775909"/>
    <n v="0"/>
    <n v="232663.59193655552"/>
  </r>
  <r>
    <s v="STND-62306"/>
    <s v="PetSmart #420"/>
    <s v="PetSmart # 420 - 500 BROADVIEW VILLAGE SQ - BROADVIEW"/>
    <x v="0"/>
    <s v="Indoor Lighting"/>
    <x v="14"/>
    <n v="0"/>
    <n v="17878.223999999998"/>
    <n v="3.5720100000000001"/>
    <x v="0"/>
    <x v="0"/>
    <n v="12.215978499877799"/>
    <s v="Qty / 1,000"/>
    <m/>
    <s v="Private-Lighting"/>
    <x v="0"/>
    <n v="3"/>
    <n v="1"/>
    <s v="Lighting"/>
    <n v="0.91633259480590001"/>
    <n v="1.30467645558681"/>
    <n v="16382.399388441099"/>
    <n v="4.66031734612063"/>
    <n v="0.71"/>
    <n v="11631.5035657932"/>
    <n v="3.3088253157456502"/>
    <n v="4093"/>
    <n v="1.1200000000000001"/>
    <n v="1.29"/>
    <n v="1.9E-2"/>
    <n v="0.71"/>
    <n v="17.102369899829"/>
    <d v="1900-01-11T05:11:01"/>
    <n v="43442"/>
    <n v="5.0882381767885496"/>
    <n v="277.915703911055"/>
    <n v="0"/>
    <n v="142090.1974809817"/>
  </r>
  <r>
    <s v="STND-62306"/>
    <s v="PetSmart #420"/>
    <s v="PetSmart # 420 - 500 BROADVIEW VILLAGE SQ - BROADVIEW"/>
    <x v="0"/>
    <s v="Indoor Lighting"/>
    <x v="14"/>
    <n v="0"/>
    <n v="29604.505000000001"/>
    <n v="5.9148820000000004"/>
    <x v="0"/>
    <x v="0"/>
    <n v="12.215978499877799"/>
    <s v="Qty / 1,000"/>
    <m/>
    <s v="Private-Lighting"/>
    <x v="0"/>
    <n v="3"/>
    <n v="1"/>
    <s v="Lighting"/>
    <n v="0.91633259480590001"/>
    <n v="1.30467645558681"/>
    <n v="27127.572884594199"/>
    <n v="7.7170072829742002"/>
    <n v="0.71"/>
    <n v="19260.5767480619"/>
    <n v="5.4790751709116803"/>
    <n v="4093"/>
    <n v="1.1200000000000001"/>
    <n v="1.29"/>
    <n v="1.9E-2"/>
    <n v="0.71"/>
    <n v="17.102369899829"/>
    <d v="1900-01-11T05:11:01"/>
    <n v="43442"/>
    <n v="8.4256002652846398"/>
    <n v="460.19989714936702"/>
    <n v="0"/>
    <n v="235286.79144957042"/>
  </r>
  <r>
    <s v="STND-62307"/>
    <s v="Windy City Group, Inc."/>
    <s v="Windy City Group - 9611 Winona Ave - Schiller Park"/>
    <x v="0"/>
    <s v="Indoor Lighting"/>
    <x v="8"/>
    <n v="0"/>
    <n v="11165.46"/>
    <n v="1.767048"/>
    <x v="0"/>
    <x v="0"/>
    <n v="9.5383441434566993"/>
    <s v="Qty / 1,000"/>
    <m/>
    <s v="Private-Lighting"/>
    <x v="0"/>
    <n v="3"/>
    <n v="1"/>
    <s v="Lighting"/>
    <n v="0.91633259480590001"/>
    <n v="1.30467645558681"/>
    <n v="10231.2749340015"/>
    <n v="2.3054259214917501"/>
    <n v="0.71"/>
    <n v="7264.2052031410503"/>
    <n v="1.6368524042591499"/>
    <n v="5242"/>
    <n v="1"/>
    <n v="1.22"/>
    <n v="1.0999999999999999E-2"/>
    <n v="0.68"/>
    <n v="13.3536818008394"/>
    <d v="1900-01-08T12:55:13"/>
    <n v="43429"/>
    <n v="2.7789608503998999"/>
    <n v="112.544024274016"/>
    <n v="0"/>
    <n v="69288.489156248121"/>
  </r>
  <r>
    <s v="STND-62307"/>
    <s v="Windy City Group, Inc."/>
    <s v="Windy City Group - 9611 Winona Ave - Schiller Park"/>
    <x v="0"/>
    <s v="Indoor Lighting"/>
    <x v="8"/>
    <n v="0"/>
    <n v="23122.462"/>
    <n v="3.6593659999999999"/>
    <x v="0"/>
    <x v="0"/>
    <n v="9.5383441434566993"/>
    <s v="Qty / 1,000"/>
    <m/>
    <s v="Private-Lighting"/>
    <x v="0"/>
    <n v="3"/>
    <n v="1"/>
    <s v="Lighting"/>
    <n v="0.91633259480590001"/>
    <n v="1.30467645558681"/>
    <n v="21187.865602760801"/>
    <n v="4.7742886625748699"/>
    <n v="0.71"/>
    <n v="15043.3845779602"/>
    <n v="3.38974495042816"/>
    <n v="5242"/>
    <n v="1"/>
    <n v="1.22"/>
    <n v="1.0999999999999999E-2"/>
    <n v="0.68"/>
    <n v="13.3536818008394"/>
    <d v="1900-01-08T12:55:13"/>
    <n v="43429"/>
    <n v="5.7549284746562996"/>
    <n v="233.06652163036901"/>
    <n v="0"/>
    <n v="143488.97918695351"/>
  </r>
  <r>
    <s v="STND-62307"/>
    <s v="Windy City Group, Inc."/>
    <s v="Windy City Group - 9611 Winona Ave - Schiller Park"/>
    <x v="0"/>
    <s v="Indoor Lighting"/>
    <x v="8"/>
    <n v="0"/>
    <n v="3711.3359999999998"/>
    <n v="0.58735700000000002"/>
    <x v="0"/>
    <x v="0"/>
    <n v="9.5383441434566993"/>
    <s v="Qty / 1,000"/>
    <m/>
    <s v="Private-Lighting"/>
    <x v="0"/>
    <n v="3"/>
    <n v="1"/>
    <s v="Lighting"/>
    <n v="0.91633259480590001"/>
    <n v="1.30467645558681"/>
    <n v="3400.8181470765498"/>
    <n v="0.76631084892409995"/>
    <n v="0.71"/>
    <n v="2414.5808844243502"/>
    <n v="0.54408070273611098"/>
    <n v="5242"/>
    <n v="1"/>
    <n v="1.22"/>
    <n v="1.0999999999999999E-2"/>
    <n v="0.68"/>
    <n v="13.3536818008394"/>
    <d v="1900-01-08T12:55:13"/>
    <n v="43429"/>
    <n v="0.92371124508690905"/>
    <n v="37.408999617841999"/>
    <n v="0"/>
    <n v="23031.1034378515"/>
  </r>
  <r>
    <s v="STND-62307"/>
    <s v="Windy City Group, Inc."/>
    <s v="Windy City Group - 9611 Winona Ave - Schiller Park"/>
    <x v="0"/>
    <s v="Indoor Lighting"/>
    <x v="8"/>
    <n v="0"/>
    <n v="7800.0959999999995"/>
    <n v="1.234445"/>
    <x v="0"/>
    <x v="0"/>
    <n v="9.5383441434566993"/>
    <s v="Qty / 1,000"/>
    <m/>
    <s v="Private-Lighting"/>
    <x v="0"/>
    <n v="3"/>
    <n v="1"/>
    <s v="Lighting"/>
    <n v="0.91633259480590001"/>
    <n v="1.30467645558681"/>
    <n v="7147.4822074151198"/>
    <n v="1.6105513272168599"/>
    <n v="0.71"/>
    <n v="5074.7123672647303"/>
    <n v="1.1434914423239699"/>
    <n v="5242"/>
    <n v="1"/>
    <n v="1.22"/>
    <n v="1.0999999999999999E-2"/>
    <n v="0.68"/>
    <n v="13.3536818008394"/>
    <d v="1900-01-08T12:55:13"/>
    <n v="43429"/>
    <n v="1.94135888044462"/>
    <n v="78.622304281566301"/>
    <n v="0"/>
    <n v="48404.352988026825"/>
  </r>
  <r>
    <s v="STND-62308"/>
    <s v="PetSmart, Inc"/>
    <s v="PetSmart # 428 - 2665 N ELSTON AVE - CHICAGO"/>
    <x v="0"/>
    <s v="Indoor Lighting"/>
    <x v="14"/>
    <n v="0"/>
    <n v="1430.258"/>
    <n v="0.28576099999999999"/>
    <x v="0"/>
    <x v="0"/>
    <n v="12.215978499877799"/>
    <s v="Qty / 1,000"/>
    <m/>
    <s v="Private-Lighting"/>
    <x v="0"/>
    <n v="3"/>
    <n v="1"/>
    <s v="Lighting"/>
    <n v="0.91633259480590001"/>
    <n v="1.30467645558681"/>
    <n v="1310.5920243819"/>
    <n v="0.372825648624941"/>
    <n v="0.71"/>
    <n v="930.52033731114705"/>
    <n v="0.26470621052370802"/>
    <n v="4093"/>
    <n v="1.1200000000000001"/>
    <n v="1.29"/>
    <n v="1.9E-2"/>
    <n v="0.71"/>
    <n v="17.102369899829"/>
    <d v="1900-01-11T05:11:01"/>
    <n v="43442"/>
    <n v="0.40705933903804098"/>
    <n v="22.233257556478598"/>
    <n v="0"/>
    <n v="11367.21643429201"/>
  </r>
  <r>
    <s v="STND-62308"/>
    <s v="PetSmart, Inc"/>
    <s v="PetSmart # 428 - 2665 N ELSTON AVE - CHICAGO"/>
    <x v="0"/>
    <s v="Indoor Lighting"/>
    <x v="14"/>
    <n v="0"/>
    <n v="22719.097000000002"/>
    <n v="4.5392000000000001"/>
    <x v="0"/>
    <x v="0"/>
    <n v="12.215978499877799"/>
    <s v="Qty / 1,000"/>
    <m/>
    <s v="Private-Lighting"/>
    <x v="0"/>
    <n v="3"/>
    <n v="1"/>
    <s v="Lighting"/>
    <n v="0.91633259480590001"/>
    <n v="1.30467645558681"/>
    <n v="20818.249105656902"/>
    <n v="5.9221873671996299"/>
    <n v="0.71"/>
    <n v="14780.9568650164"/>
    <n v="4.20475303071174"/>
    <n v="4093"/>
    <n v="1.1200000000000001"/>
    <n v="1.29"/>
    <n v="1.9E-2"/>
    <n v="0.71"/>
    <n v="17.102369899829"/>
    <d v="1900-01-11T05:11:01"/>
    <n v="43442"/>
    <n v="6.4659759440983002"/>
    <n v="353.16672589953703"/>
    <n v="0"/>
    <n v="180563.85127066151"/>
  </r>
  <r>
    <s v="STND-62308"/>
    <s v="PetSmart, Inc"/>
    <s v="PetSmart # 428 - 2665 N ELSTON AVE - CHICAGO"/>
    <x v="0"/>
    <s v="Indoor Lighting"/>
    <x v="14"/>
    <n v="0"/>
    <n v="476.75299999999999"/>
    <n v="9.5254000000000005E-2"/>
    <x v="0"/>
    <x v="0"/>
    <n v="12.215978499877799"/>
    <s v="Qty / 1,000"/>
    <m/>
    <s v="Private-Lighting"/>
    <x v="0"/>
    <n v="3"/>
    <n v="1"/>
    <s v="Lighting"/>
    <n v="0.91633259480590001"/>
    <n v="1.30467645558681"/>
    <n v="436.86431357149701"/>
    <n v="0.124275651100466"/>
    <n v="0.71"/>
    <n v="310.17366263576298"/>
    <n v="8.8235712281330606E-2"/>
    <n v="4093"/>
    <n v="1.1200000000000001"/>
    <n v="1.29"/>
    <n v="1.9E-2"/>
    <n v="0.71"/>
    <n v="17.102369899829"/>
    <d v="1900-01-11T05:11:01"/>
    <n v="43442"/>
    <n v="0.135686921170942"/>
    <n v="7.4110910338021796"/>
    <n v="0"/>
    <n v="3789.0747939868306"/>
  </r>
  <r>
    <s v="STND-62308"/>
    <s v="PetSmart, Inc"/>
    <s v="PetSmart # 428 - 2665 N ELSTON AVE - CHICAGO"/>
    <x v="0"/>
    <s v="Indoor Lighting"/>
    <x v="14"/>
    <n v="0"/>
    <n v="178.78200000000001"/>
    <n v="3.5720000000000002E-2"/>
    <x v="0"/>
    <x v="0"/>
    <n v="12.215978499877799"/>
    <s v="Qty / 1,000"/>
    <m/>
    <s v="Private-Lighting"/>
    <x v="0"/>
    <n v="3"/>
    <n v="1"/>
    <s v="Lighting"/>
    <n v="0.91633259480590001"/>
    <n v="1.30467645558681"/>
    <n v="163.82377396458801"/>
    <n v="4.6603042993560703E-2"/>
    <n v="0.71"/>
    <n v="116.31487951485801"/>
    <n v="3.3088160525428102E-2"/>
    <n v="4093"/>
    <n v="1.1200000000000001"/>
    <n v="1.29"/>
    <n v="1.9E-2"/>
    <n v="0.71"/>
    <n v="17.102369899829"/>
    <d v="1900-01-11T05:11:01"/>
    <n v="43442"/>
    <n v="5.0882239320407002E-2"/>
    <n v="2.7791533083278401"/>
    <n v="0"/>
    <n v="1420.900067369382"/>
  </r>
  <r>
    <s v="STND-62308"/>
    <s v="PetSmart, Inc"/>
    <s v="PetSmart # 428 - 2665 N ELSTON AVE - CHICAGO"/>
    <x v="0"/>
    <s v="Indoor Lighting"/>
    <x v="14"/>
    <n v="0"/>
    <n v="357.56400000000002"/>
    <n v="7.1440000000000003E-2"/>
    <x v="0"/>
    <x v="0"/>
    <n v="12.215978499877799"/>
    <s v="Qty / 1,000"/>
    <m/>
    <s v="Private-Lighting"/>
    <x v="0"/>
    <n v="3"/>
    <n v="1"/>
    <s v="Lighting"/>
    <n v="0.91633259480590001"/>
    <n v="1.30467645558681"/>
    <n v="327.64754792917699"/>
    <n v="9.3206085987121504E-2"/>
    <n v="0.71"/>
    <n v="232.62975902971601"/>
    <n v="6.6176321050856204E-2"/>
    <n v="4093"/>
    <n v="1.1200000000000001"/>
    <n v="1.29"/>
    <n v="1.9E-2"/>
    <n v="0.71"/>
    <n v="17.102369899829"/>
    <d v="1900-01-11T05:11:01"/>
    <n v="43442"/>
    <n v="0.101764478640814"/>
    <n v="5.5583066166556803"/>
    <n v="0"/>
    <n v="2841.800134738764"/>
  </r>
  <r>
    <s v="STND-62310"/>
    <s v="PetSmart#436"/>
    <s v="PetSmart # 436 - 6405 GRAND AVE - GURNEE"/>
    <x v="0"/>
    <s v="Indoor Lighting"/>
    <x v="14"/>
    <n v="0"/>
    <n v="1430.258"/>
    <n v="0.28576099999999999"/>
    <x v="0"/>
    <x v="0"/>
    <n v="12.215978499877799"/>
    <s v="Qty / 1,000"/>
    <m/>
    <s v="Private-Lighting"/>
    <x v="0"/>
    <n v="3"/>
    <n v="1"/>
    <s v="Lighting"/>
    <n v="0.91633259480590001"/>
    <n v="1.30467645558681"/>
    <n v="1310.5920243819"/>
    <n v="0.372825648624941"/>
    <n v="0.71"/>
    <n v="930.52033731114705"/>
    <n v="0.26470621052370802"/>
    <n v="4093"/>
    <n v="1.1200000000000001"/>
    <n v="1.29"/>
    <n v="1.9E-2"/>
    <n v="0.71"/>
    <n v="17.102369899829"/>
    <d v="1900-01-11T05:11:01"/>
    <n v="43400"/>
    <n v="0.40705933903804098"/>
    <n v="22.233257556478598"/>
    <n v="0"/>
    <n v="11367.21643429201"/>
  </r>
  <r>
    <s v="STND-62310"/>
    <s v="PetSmart#436"/>
    <s v="PetSmart # 436 - 6405 GRAND AVE - GURNEE"/>
    <x v="0"/>
    <s v="Indoor Lighting"/>
    <x v="14"/>
    <n v="0"/>
    <n v="513.42600000000004"/>
    <n v="0.10258100000000001"/>
    <x v="0"/>
    <x v="0"/>
    <n v="12.215978499877799"/>
    <s v="Qty / 1,000"/>
    <m/>
    <s v="Private-Lighting"/>
    <x v="0"/>
    <n v="3"/>
    <n v="1"/>
    <s v="Lighting"/>
    <n v="0.91633259480590001"/>
    <n v="1.30467645558681"/>
    <n v="470.46897882081402"/>
    <n v="0.13383501549054999"/>
    <n v="0.71"/>
    <n v="334.03297496277798"/>
    <n v="9.5022860998290604E-2"/>
    <n v="4093"/>
    <n v="1.1200000000000001"/>
    <n v="1.29"/>
    <n v="1.9E-2"/>
    <n v="0.71"/>
    <n v="17.102369899829"/>
    <d v="1900-01-11T05:11:01"/>
    <n v="43400"/>
    <n v="0.14612404792067901"/>
    <n v="7.98117017642452"/>
    <n v="0"/>
    <n v="4080.5396403955151"/>
  </r>
  <r>
    <s v="STND-62310"/>
    <s v="PetSmart#436"/>
    <s v="PetSmart # 436 - 6405 GRAND AVE - GURNEE"/>
    <x v="0"/>
    <s v="Indoor Lighting"/>
    <x v="14"/>
    <n v="0"/>
    <n v="30690.951000000001"/>
    <n v="6.1319509999999999"/>
    <x v="0"/>
    <x v="0"/>
    <n v="12.215978499877799"/>
    <s v="Qty / 1,000"/>
    <m/>
    <s v="Private-Lighting"/>
    <x v="0"/>
    <n v="3"/>
    <n v="1"/>
    <s v="Lighting"/>
    <n v="0.91633259480590001"/>
    <n v="1.30467645558681"/>
    <n v="28123.1187668907"/>
    <n v="8.0002120965119694"/>
    <n v="0.71"/>
    <n v="19967.414324492402"/>
    <n v="5.6801505885235004"/>
    <n v="4093"/>
    <n v="1.1200000000000001"/>
    <n v="1.29"/>
    <n v="1.9E-2"/>
    <n v="0.71"/>
    <n v="17.102369899829"/>
    <d v="1900-01-11T05:11:01"/>
    <n v="43400"/>
    <n v="8.7348095823910601"/>
    <n v="477.08862193832499"/>
    <n v="0"/>
    <n v="243921.50408615117"/>
  </r>
  <r>
    <s v="STND-62311"/>
    <s v="PetSmart, Inc"/>
    <s v="PetSmart # 1658 - 1101 S CANAL STREET - CHICAGO"/>
    <x v="0"/>
    <s v="Indoor Lighting"/>
    <x v="14"/>
    <n v="0"/>
    <n v="16998.064999999999"/>
    <n v="3.3961570000000001"/>
    <x v="0"/>
    <x v="0"/>
    <n v="12.215978499877799"/>
    <s v="Qty / 1,000"/>
    <m/>
    <s v="Private-Lighting"/>
    <x v="0"/>
    <n v="3"/>
    <n v="1"/>
    <s v="Lighting"/>
    <n v="0.91633259480590001"/>
    <n v="1.30467645558681"/>
    <n v="15575.8810081293"/>
    <n v="4.4308860773763197"/>
    <n v="0.71"/>
    <n v="11058.875515771801"/>
    <n v="3.1459291149371902"/>
    <n v="4093"/>
    <n v="1.1200000000000001"/>
    <n v="1.29"/>
    <n v="1.9E-2"/>
    <n v="0.71"/>
    <n v="17.102369899829"/>
    <d v="1900-01-11T05:11:01"/>
    <n v="43442"/>
    <n v="4.8377400124209204"/>
    <n v="264.233695673623"/>
    <n v="0"/>
    <n v="135094.98553349334"/>
  </r>
  <r>
    <s v="STND-62311"/>
    <s v="PetSmart, Inc"/>
    <s v="PetSmart # 1658 - 1101 S CANAL STREET - CHICAGO"/>
    <x v="0"/>
    <s v="Indoor Lighting"/>
    <x v="14"/>
    <n v="0"/>
    <n v="10974.478999999999"/>
    <n v="2.1926649999999999"/>
    <x v="0"/>
    <x v="0"/>
    <n v="12.215978499877799"/>
    <s v="Qty / 1,000"/>
    <m/>
    <s v="Private-Lighting"/>
    <x v="0"/>
    <n v="3"/>
    <n v="1"/>
    <s v="Lighting"/>
    <n v="0.91633259480590001"/>
    <n v="1.30467645558681"/>
    <n v="10056.2728187129"/>
    <n v="2.8607184004892399"/>
    <n v="0.71"/>
    <n v="7139.9537012861301"/>
    <n v="2.0311100643473599"/>
    <n v="4093"/>
    <n v="1.1200000000000001"/>
    <n v="1.29"/>
    <n v="1.9E-2"/>
    <n v="0.71"/>
    <n v="17.102369899829"/>
    <d v="1900-01-11T05:11:01"/>
    <n v="43442"/>
    <n v="3.12339600446473"/>
    <n v="170.59748531745001"/>
    <n v="0"/>
    <n v="87221.520905034282"/>
  </r>
  <r>
    <s v="STND-62311"/>
    <s v="PetSmart, Inc"/>
    <s v="PetSmart # 1658 - 1101 S CANAL STREET - CHICAGO"/>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442"/>
    <n v="3.6530655861473603E-2"/>
    <n v="1.99528477164216"/>
    <n v="0"/>
    <n v="1020.1309362646351"/>
  </r>
  <r>
    <s v="STND-62311"/>
    <s v="PetSmart, Inc"/>
    <s v="PetSmart # 1658 - 1101 S CANAL STREET - CHICAGO"/>
    <x v="0"/>
    <s v="Indoor Lighting"/>
    <x v="14"/>
    <n v="0"/>
    <n v="2502.951"/>
    <n v="0.500081"/>
    <x v="0"/>
    <x v="0"/>
    <n v="12.215978499877799"/>
    <s v="Qty / 1,000"/>
    <m/>
    <s v="Private-Lighting"/>
    <x v="0"/>
    <n v="3"/>
    <n v="1"/>
    <s v="Lighting"/>
    <n v="0.91633259480590001"/>
    <n v="1.30467645558681"/>
    <n v="2293.5355845020199"/>
    <n v="0.65244390658630602"/>
    <n v="0.71"/>
    <n v="1628.41026499644"/>
    <n v="0.46323517367627698"/>
    <n v="4093"/>
    <n v="1.1200000000000001"/>
    <n v="1.29"/>
    <n v="1.9E-2"/>
    <n v="0.71"/>
    <n v="17.102369899829"/>
    <d v="1900-01-11T05:11:01"/>
    <n v="43442"/>
    <n v="0.71235277496048199"/>
    <n v="38.9081929513736"/>
    <n v="0"/>
    <n v="19892.624786176821"/>
  </r>
  <r>
    <s v="STND-62312"/>
    <s v="City of Loves Park"/>
    <s v="City of Loves Park - 100 Heart Blvd - Loves Park"/>
    <x v="0"/>
    <s v="Indoor Lighting"/>
    <x v="2"/>
    <n v="0"/>
    <n v="44396.207999999999"/>
    <n v="9.5081950000000006"/>
    <x v="0"/>
    <x v="1"/>
    <n v="14.797277300976599"/>
    <s v="Qty / 1,000"/>
    <m/>
    <s v="Public-Lighting"/>
    <x v="0"/>
    <n v="3"/>
    <n v="1"/>
    <s v="Lighting"/>
    <n v="0.99829244462109001"/>
    <n v="0.987374621353864"/>
    <n v="44320.399016226402"/>
    <n v="9.3881504378837093"/>
    <n v="0.71"/>
    <n v="31467.4833015207"/>
    <n v="6.6655868108974303"/>
    <n v="3379"/>
    <n v="1.0900000000000001"/>
    <n v="1.36"/>
    <n v="2.1999999999999999E-2"/>
    <n v="0.57999999999999996"/>
    <n v="20.7161882213673"/>
    <d v="1900-01-13T19:08:05"/>
    <n v="43387"/>
    <n v="11.901813435450901"/>
    <n v="894.54016363025801"/>
    <n v="0"/>
    <n v="465633.07637645246"/>
  </r>
  <r>
    <s v="STND-62314"/>
    <s v="Super Spray Car Wash"/>
    <s v="Super Spray Car Wash - 5949 N Ridge - Chicago"/>
    <x v="62"/>
    <s v="Indoor Lighting"/>
    <x v="2"/>
    <n v="0"/>
    <n v="3977.759"/>
    <n v="0.85190399999999999"/>
    <x v="0"/>
    <x v="0"/>
    <n v="14.797277300976599"/>
    <s v="Qty / 1,000"/>
    <m/>
    <s v="Private-Lighting"/>
    <x v="0"/>
    <n v="3"/>
    <n v="1"/>
    <s v="Lighting"/>
    <n v="0.91633259480590001"/>
    <n v="1.30467645558681"/>
    <n v="3644.9502259825199"/>
    <n v="1.11145909122022"/>
    <n v="0.71"/>
    <n v="2587.91466044759"/>
    <n v="0.78913595476635801"/>
    <n v="3379"/>
    <n v="1.0900000000000001"/>
    <n v="1.36"/>
    <n v="2.1999999999999999E-2"/>
    <n v="0.57999999999999996"/>
    <n v="20.7161882213673"/>
    <d v="1900-01-13T19:08:05"/>
    <n v="43448"/>
    <n v="1.4090505720337501"/>
    <n v="73.567802726252694"/>
    <n v="0"/>
    <n v="38294.090861905686"/>
  </r>
  <r>
    <s v="STND-62317"/>
    <s v="Metalline Inc"/>
    <s v="Metalline Inc - 1859 Terry Dr. - Joliet"/>
    <x v="0"/>
    <s v="Indoor Lighting"/>
    <x v="8"/>
    <n v="0"/>
    <n v="51161.919999999998"/>
    <n v="8.0968959999999992"/>
    <x v="0"/>
    <x v="0"/>
    <n v="9.5383441434566993"/>
    <s v="Qty / 1,000"/>
    <m/>
    <s v="Private-Lighting"/>
    <x v="0"/>
    <n v="3"/>
    <n v="1"/>
    <s v="Lighting"/>
    <n v="0.91633259480590001"/>
    <n v="1.30467645558681"/>
    <n v="46881.334908851903"/>
    <n v="10.563829574534999"/>
    <n v="0.71"/>
    <n v="33285.747785284802"/>
    <n v="7.5003189979198401"/>
    <n v="5242"/>
    <n v="1"/>
    <n v="1.22"/>
    <n v="1.0999999999999999E-2"/>
    <n v="0.68"/>
    <n v="13.3536818008394"/>
    <d v="1900-01-08T12:55:13"/>
    <n v="43410"/>
    <n v="12.7336422065272"/>
    <n v="515.69468399737002"/>
    <n v="0"/>
    <n v="317490.91744834807"/>
  </r>
  <r>
    <s v="STND-62317"/>
    <s v="Metalline Inc"/>
    <s v="Metalline Inc - 1859 Terry Dr. - Joliet"/>
    <x v="0"/>
    <s v="Indoor Lighting"/>
    <x v="8"/>
    <n v="0"/>
    <n v="7396.4620000000004"/>
    <n v="1.170566"/>
    <x v="0"/>
    <x v="0"/>
    <n v="9.5383441434566993"/>
    <s v="Qty / 1,000"/>
    <m/>
    <s v="Private-Lighting"/>
    <x v="0"/>
    <n v="3"/>
    <n v="1"/>
    <s v="Lighting"/>
    <n v="0.91633259480590001"/>
    <n v="1.30467645558681"/>
    <n v="6777.6192168432399"/>
    <n v="1.52720989991043"/>
    <n v="0.71"/>
    <n v="4812.1096439587"/>
    <n v="1.0843190289364"/>
    <n v="5242"/>
    <n v="1"/>
    <n v="1.22"/>
    <n v="1.0999999999999999E-2"/>
    <n v="0.68"/>
    <n v="13.3536818008394"/>
    <d v="1900-01-08T12:55:13"/>
    <n v="43410"/>
    <n v="1.8408991078958801"/>
    <n v="74.553811385275594"/>
    <n v="0"/>
    <n v="45899.557840124966"/>
  </r>
  <r>
    <s v="STND-62317"/>
    <s v="Metalline Inc"/>
    <s v="Metalline Inc - 1859 Terry Dr. - Joliet"/>
    <x v="0"/>
    <s v="Indoor Lighting"/>
    <x v="8"/>
    <n v="0"/>
    <n v="419.36"/>
    <n v="6.6367999999999996E-2"/>
    <x v="0"/>
    <x v="0"/>
    <n v="9.5383441434566993"/>
    <s v="Qty / 1,000"/>
    <m/>
    <s v="Private-Lighting"/>
    <x v="0"/>
    <n v="3"/>
    <n v="1"/>
    <s v="Lighting"/>
    <n v="0.91633259480590001"/>
    <n v="1.30467645558681"/>
    <n v="384.273236957802"/>
    <n v="8.6588767004385198E-2"/>
    <n v="0.71"/>
    <n v="272.83399824003999"/>
    <n v="6.14780245731135E-2"/>
    <n v="5242"/>
    <n v="1"/>
    <n v="1.22"/>
    <n v="1.0999999999999999E-2"/>
    <n v="0.68"/>
    <n v="13.3536818008394"/>
    <d v="1900-01-08T12:55:13"/>
    <n v="43410"/>
    <n v="0.104374116446944"/>
    <n v="4.2270056065358199"/>
    <n v="0"/>
    <n v="2602.3845692487607"/>
  </r>
  <r>
    <s v="STND-62317"/>
    <s v="Metalline Inc"/>
    <s v="Metalline Inc - 1859 Terry Dr. - Joliet"/>
    <x v="7"/>
    <s v="Indoor Lighting"/>
    <x v="8"/>
    <n v="0"/>
    <n v="834.10699999999997"/>
    <n v="0.42869600000000002"/>
    <x v="0"/>
    <x v="0"/>
    <n v="8"/>
    <s v="Qty / 1,000"/>
    <m/>
    <s v="Private-Lighting"/>
    <x v="0"/>
    <n v="3"/>
    <n v="1"/>
    <s v="Lighting"/>
    <n v="0.91633259480590001"/>
    <n v="1.30467645558681"/>
    <n v="764.31943165576502"/>
    <n v="0.55930957780424195"/>
    <n v="0.71"/>
    <n v="542.66679647559295"/>
    <n v="0.397109800241012"/>
    <n v="5242"/>
    <n v="1"/>
    <n v="1.22"/>
    <n v="1.0999999999999999E-2"/>
    <n v="0.68"/>
    <n v="13.3536818008394"/>
    <d v="1900-01-08T12:55:13"/>
    <n v="43410"/>
    <n v="0.86500089360383803"/>
    <n v="8.4075137482134092"/>
    <n v="0"/>
    <n v="4341.3343718047436"/>
  </r>
  <r>
    <s v="STND-62317"/>
    <s v="Metalline Inc"/>
    <s v="Metalline Inc - 1859 Terry Dr. - Joliet"/>
    <x v="1"/>
    <s v="Outdoor &amp; Garage Lighting"/>
    <x v="1"/>
    <n v="0"/>
    <n v="12904.696"/>
    <n v="0"/>
    <x v="0"/>
    <x v="0"/>
    <n v="10.1978380583316"/>
    <s v="Qty / 1,000"/>
    <m/>
    <s v="Private-Lighting"/>
    <x v="0"/>
    <n v="3"/>
    <n v="1"/>
    <s v="Lighting"/>
    <n v="0.91633259480590001"/>
    <n v="1.30467645558681"/>
    <n v="11824.993570861299"/>
    <n v="0"/>
    <n v="0.71"/>
    <n v="8395.7454353115299"/>
    <n v="0"/>
    <n v="4903"/>
    <n v="1"/>
    <n v="1"/>
    <n v="0"/>
    <n v="0"/>
    <n v="14.276973281664301"/>
    <d v="1900-01-09T04:44:53"/>
    <n v="43410"/>
    <n v="0"/>
    <n v="0"/>
    <n v="0"/>
    <n v="85618.452328283733"/>
  </r>
  <r>
    <s v="STND-62318"/>
    <s v="Marilyn Costa III, LLC"/>
    <s v="Algonquin Office Center - 3315 Algonquin Rd - Rolling Meadows"/>
    <x v="1"/>
    <s v="Outdoor &amp; Garage Lighting"/>
    <x v="1"/>
    <n v="0"/>
    <n v="2206.35"/>
    <n v="0"/>
    <x v="0"/>
    <x v="0"/>
    <n v="10.1978380583316"/>
    <s v="Qty / 1,000"/>
    <m/>
    <s v="Private-Lighting"/>
    <x v="0"/>
    <n v="2"/>
    <n v="1"/>
    <s v="Lighting"/>
    <n v="0.97902139861649395"/>
    <n v="0.93591656730105399"/>
    <n v="2160.0638628375"/>
    <n v="0"/>
    <n v="0.71"/>
    <n v="1533.64534261463"/>
    <n v="0"/>
    <n v="4903"/>
    <n v="1"/>
    <n v="1"/>
    <n v="0"/>
    <n v="0"/>
    <n v="14.276973281664301"/>
    <d v="1900-01-09T04:44:53"/>
    <n v="43455"/>
    <n v="0"/>
    <n v="0"/>
    <n v="0"/>
    <n v="15639.86684289848"/>
  </r>
  <r>
    <s v="STND-62318"/>
    <s v="Marilyn Costa III, LLC"/>
    <s v="Algonquin Office Center - 3315 Algonquin Rd - Rolling Meadows"/>
    <x v="1"/>
    <s v="Outdoor &amp; Garage Lighting"/>
    <x v="1"/>
    <n v="0"/>
    <n v="13728.4"/>
    <n v="0"/>
    <x v="0"/>
    <x v="0"/>
    <n v="10.1978380583316"/>
    <s v="Qty / 1,000"/>
    <m/>
    <s v="Private-Lighting"/>
    <x v="0"/>
    <n v="2"/>
    <n v="1"/>
    <s v="Lighting"/>
    <n v="0.97902139861649395"/>
    <n v="0.93591656730105399"/>
    <n v="13440.3973687667"/>
    <n v="0"/>
    <n v="0.71"/>
    <n v="9542.6821318243292"/>
    <n v="0"/>
    <n v="4903"/>
    <n v="1"/>
    <n v="1"/>
    <n v="0"/>
    <n v="0"/>
    <n v="14.276973281664301"/>
    <d v="1900-01-09T04:44:53"/>
    <n v="43455"/>
    <n v="0"/>
    <n v="0"/>
    <n v="0"/>
    <n v="97314.72702247907"/>
  </r>
  <r>
    <s v="STND-62318"/>
    <s v="Marilyn Costa III, LLC"/>
    <s v="Algonquin Office Center - 3315 Algonquin Rd - Rolling Meadows"/>
    <x v="62"/>
    <s v="Indoor Lighting"/>
    <x v="6"/>
    <n v="0"/>
    <n v="220619.41200000001"/>
    <n v="49.608240000000002"/>
    <x v="0"/>
    <x v="0"/>
    <n v="15"/>
    <s v="Qty / 1,000"/>
    <m/>
    <s v="Private-Lighting"/>
    <x v="0"/>
    <n v="2"/>
    <n v="1"/>
    <s v="Lighting"/>
    <n v="0.97902139861649395"/>
    <n v="0.93591656730105399"/>
    <n v="215991.12529818801"/>
    <n v="46.429173690646799"/>
    <n v="0.71"/>
    <n v="153353.69896171399"/>
    <n v="32.964713320359202"/>
    <n v="2885"/>
    <n v="1.165"/>
    <n v="1.3779999999999999"/>
    <n v="2.5499999999999998E-2"/>
    <n v="0.55000000000000004"/>
    <n v="24.263431542460999"/>
    <d v="1900-01-16T07:56:40"/>
    <n v="43455"/>
    <n v="61.260289867590501"/>
    <n v="4727.7027425783699"/>
    <n v="0"/>
    <n v="2300305.48442571"/>
  </r>
  <r>
    <s v="STND-62318"/>
    <s v="Marilyn Costa III, LLC"/>
    <s v="Algonquin Office Center - 3315 Algonquin Rd - Rolling Meadows"/>
    <x v="62"/>
    <s v="Indoor Lighting"/>
    <x v="6"/>
    <n v="0"/>
    <n v="6683.3909999999996"/>
    <n v="1.50282"/>
    <x v="0"/>
    <x v="0"/>
    <n v="15"/>
    <s v="Qty / 1,000"/>
    <m/>
    <s v="Private-Lighting"/>
    <x v="0"/>
    <n v="2"/>
    <n v="1"/>
    <s v="Lighting"/>
    <n v="0.97902139861649395"/>
    <n v="0.93591656730105399"/>
    <n v="6543.1828043208898"/>
    <n v="1.40651413567137"/>
    <n v="0.71"/>
    <n v="4645.6597910678302"/>
    <n v="0.99862503632667199"/>
    <n v="2885"/>
    <n v="1.165"/>
    <n v="1.3779999999999999"/>
    <n v="2.5499999999999998E-2"/>
    <n v="0.55000000000000004"/>
    <n v="24.263431542460999"/>
    <d v="1900-01-16T07:56:40"/>
    <n v="43455"/>
    <n v="1.85580437481379"/>
    <n v="143.21988112462"/>
    <n v="0"/>
    <n v="69684.896866017458"/>
  </r>
  <r>
    <s v="STND-62318"/>
    <s v="Marilyn Costa III, LLC"/>
    <s v="Algonquin Office Center - 3315 Algonquin Rd - Rolling Meadows"/>
    <x v="62"/>
    <s v="Indoor Lighting"/>
    <x v="6"/>
    <n v="0"/>
    <n v="2835.3780000000002"/>
    <n v="0.63756000000000002"/>
    <x v="0"/>
    <x v="0"/>
    <n v="15"/>
    <s v="Qty / 1,000"/>
    <m/>
    <s v="Private-Lighting"/>
    <x v="0"/>
    <n v="2"/>
    <n v="1"/>
    <s v="Lighting"/>
    <n v="0.97902139861649395"/>
    <n v="0.93591656730105399"/>
    <n v="2775.8957351664399"/>
    <n v="0.59670296664846001"/>
    <n v="0.71"/>
    <n v="1970.88597196817"/>
    <n v="0.42365910632040599"/>
    <n v="2885"/>
    <n v="1.165"/>
    <n v="1.3779999999999999"/>
    <n v="2.5499999999999998E-2"/>
    <n v="0.55000000000000004"/>
    <n v="24.263431542460999"/>
    <d v="1900-01-16T07:56:40"/>
    <n v="43455"/>
    <n v="0.78731094689069803"/>
    <n v="60.759949568020701"/>
    <n v="0"/>
    <n v="29563.289579522549"/>
  </r>
  <r>
    <s v="STND-62318"/>
    <s v="Marilyn Costa III, LLC"/>
    <s v="Algonquin Office Center - 3315 Algonquin Rd - Rolling Meadows"/>
    <x v="62"/>
    <s v="Indoor Lighting"/>
    <x v="6"/>
    <n v="0"/>
    <n v="2295.306"/>
    <n v="0.51612000000000002"/>
    <x v="0"/>
    <x v="0"/>
    <n v="15"/>
    <s v="Qty / 1,000"/>
    <m/>
    <s v="Private-Lighting"/>
    <x v="0"/>
    <n v="2"/>
    <n v="1"/>
    <s v="Lighting"/>
    <n v="0.97902139861649395"/>
    <n v="0.93591656730105399"/>
    <n v="2247.1536903728302"/>
    <n v="0.48304525871541998"/>
    <n v="0.71"/>
    <n v="1595.4791201647099"/>
    <n v="0.34296213368794798"/>
    <n v="2885"/>
    <n v="1.165"/>
    <n v="1.3779999999999999"/>
    <n v="2.5499999999999998E-2"/>
    <n v="0.55000000000000004"/>
    <n v="24.263431542460999"/>
    <d v="1900-01-16T07:56:40"/>
    <n v="43455"/>
    <n v="0.63734695700675503"/>
    <n v="49.186625840778703"/>
    <n v="0"/>
    <n v="23932.186802470649"/>
  </r>
  <r>
    <s v="STND-62318"/>
    <s v="Marilyn Costa III, LLC"/>
    <s v="Algonquin Office Center - 3315 Algonquin Rd - Rolling Meadows"/>
    <x v="62"/>
    <s v="Indoor Lighting"/>
    <x v="6"/>
    <n v="0"/>
    <n v="3564.4749999999999"/>
    <n v="0.80150399999999999"/>
    <x v="0"/>
    <x v="0"/>
    <n v="15"/>
    <s v="Qty / 1,000"/>
    <m/>
    <s v="Private-Lighting"/>
    <x v="0"/>
    <n v="2"/>
    <n v="1"/>
    <s v="Lighting"/>
    <n v="0.97902139861649395"/>
    <n v="0.93591656730105399"/>
    <n v="3489.69729983353"/>
    <n v="0.75014087235806404"/>
    <n v="0.71"/>
    <n v="2477.6850828818001"/>
    <n v="0.53260001937422496"/>
    <n v="2885"/>
    <n v="1.165"/>
    <n v="1.3779999999999999"/>
    <n v="2.5499999999999998E-2"/>
    <n v="0.55000000000000004"/>
    <n v="24.263431542460999"/>
    <d v="1900-01-16T07:56:40"/>
    <n v="43455"/>
    <n v="0.98976233323401996"/>
    <n v="76.383932313952698"/>
    <n v="0"/>
    <n v="37165.276243227003"/>
  </r>
  <r>
    <s v="STND-62318"/>
    <s v="Marilyn Costa III, LLC"/>
    <s v="Algonquin Office Center - 3315 Algonquin Rd - Rolling Meadows"/>
    <x v="62"/>
    <s v="Indoor Lighting"/>
    <x v="6"/>
    <n v="0"/>
    <n v="31756.234"/>
    <n v="7.1406720000000004"/>
    <x v="0"/>
    <x v="0"/>
    <n v="15"/>
    <s v="Qty / 1,000"/>
    <m/>
    <s v="Private-Lighting"/>
    <x v="0"/>
    <n v="2"/>
    <n v="1"/>
    <s v="Lighting"/>
    <n v="0.97902139861649395"/>
    <n v="0.93591656730105399"/>
    <n v="31090.032625472599"/>
    <n v="6.6830732264627501"/>
    <n v="0.71"/>
    <n v="22073.923164085601"/>
    <n v="4.74498199078855"/>
    <n v="2885"/>
    <n v="1.165"/>
    <n v="1.3779999999999999"/>
    <n v="2.5499999999999998E-2"/>
    <n v="0.55000000000000004"/>
    <n v="24.263431542460999"/>
    <d v="1900-01-16T07:56:40"/>
    <n v="43455"/>
    <n v="8.8178826051758197"/>
    <n v="680.51144373352099"/>
    <n v="0"/>
    <n v="331108.84746128402"/>
  </r>
  <r>
    <s v="STND-62318"/>
    <s v="Marilyn Costa III, LLC"/>
    <s v="Algonquin Office Center - 3315 Algonquin Rd - Rolling Meadows"/>
    <x v="62"/>
    <s v="Indoor Lighting"/>
    <x v="6"/>
    <n v="0"/>
    <n v="4300.3230000000003"/>
    <n v="0.96696599999999999"/>
    <x v="0"/>
    <x v="0"/>
    <n v="15"/>
    <s v="Qty / 1,000"/>
    <m/>
    <s v="Private-Lighting"/>
    <x v="0"/>
    <n v="2"/>
    <n v="1"/>
    <s v="Lighting"/>
    <n v="0.97902139861649395"/>
    <n v="0.93591656730105399"/>
    <n v="4210.1082379626796"/>
    <n v="0.904999499416831"/>
    <n v="0.71"/>
    <n v="2989.1768489535002"/>
    <n v="0.64254964458594999"/>
    <n v="2885"/>
    <n v="1.165"/>
    <n v="1.3779999999999999"/>
    <n v="2.5499999999999998E-2"/>
    <n v="0.55000000000000004"/>
    <n v="24.263431542460999"/>
    <d v="1900-01-16T07:56:40"/>
    <n v="43455"/>
    <n v="1.1940882694508901"/>
    <n v="92.152583749397607"/>
    <n v="0"/>
    <n v="44837.652734302501"/>
  </r>
  <r>
    <s v="STND-62318"/>
    <s v="Marilyn Costa III, LLC"/>
    <s v="Algonquin Office Center - 3315 Algonquin Rd - Rolling Meadows"/>
    <x v="62"/>
    <s v="Indoor Lighting"/>
    <x v="6"/>
    <n v="0"/>
    <n v="9923.8230000000003"/>
    <n v="2.2314600000000002"/>
    <x v="0"/>
    <x v="0"/>
    <n v="15"/>
    <s v="Qty / 1,000"/>
    <m/>
    <s v="Private-Lighting"/>
    <x v="0"/>
    <n v="2"/>
    <n v="1"/>
    <s v="Lighting"/>
    <n v="0.97902139861649395"/>
    <n v="0.93591656730105399"/>
    <n v="9715.6350730825307"/>
    <n v="2.0884603832696098"/>
    <n v="0.71"/>
    <n v="6898.1009018885898"/>
    <n v="1.48280687212142"/>
    <n v="2885"/>
    <n v="1.165"/>
    <n v="1.3779999999999999"/>
    <n v="2.5499999999999998E-2"/>
    <n v="0.55000000000000004"/>
    <n v="24.263431542460999"/>
    <d v="1900-01-16T07:56:40"/>
    <n v="43455"/>
    <n v="2.75558831411744"/>
    <n v="212.65982348807199"/>
    <n v="0"/>
    <n v="103471.51352832884"/>
  </r>
  <r>
    <s v="STND-62318"/>
    <s v="Marilyn Costa III, LLC"/>
    <s v="Algonquin Office Center - 3315 Algonquin Rd - Rolling Meadows"/>
    <x v="62"/>
    <s v="Indoor Lighting"/>
    <x v="6"/>
    <n v="0"/>
    <n v="15466.312"/>
    <n v="3.477738"/>
    <x v="0"/>
    <x v="0"/>
    <n v="15"/>
    <s v="Qty / 1,000"/>
    <m/>
    <s v="Private-Lighting"/>
    <x v="0"/>
    <n v="2"/>
    <n v="1"/>
    <s v="Lighting"/>
    <n v="0.97902139861649395"/>
    <n v="0.93591656730105399"/>
    <n v="15141.850405679101"/>
    <n v="3.2548726109324302"/>
    <n v="0.71"/>
    <n v="10750.713788032101"/>
    <n v="2.31095955376203"/>
    <n v="2885"/>
    <n v="1.165"/>
    <n v="1.3779999999999999"/>
    <n v="2.5499999999999998E-2"/>
    <n v="0.55000000000000004"/>
    <n v="24.263431542460999"/>
    <d v="1900-01-16T07:56:40"/>
    <n v="43455"/>
    <n v="4.2945937603014004"/>
    <n v="331.431060381816"/>
    <n v="0"/>
    <n v="161260.70682048152"/>
  </r>
  <r>
    <s v="STND-62318"/>
    <s v="Marilyn Costa III, LLC"/>
    <s v="Algonquin Office Center - 3315 Algonquin Rd - Rolling Meadows"/>
    <x v="62"/>
    <s v="Indoor Lighting"/>
    <x v="6"/>
    <n v="0"/>
    <n v="1566.2090000000001"/>
    <n v="0.35217599999999999"/>
    <x v="0"/>
    <x v="0"/>
    <n v="15"/>
    <s v="Qty / 1,000"/>
    <m/>
    <s v="Private-Lighting"/>
    <x v="0"/>
    <n v="2"/>
    <n v="1"/>
    <s v="Lighting"/>
    <n v="0.97902139861649395"/>
    <n v="0.93591656730105399"/>
    <n v="1533.35212570574"/>
    <n v="0.32960735300581601"/>
    <n v="0.71"/>
    <n v="1088.68000925108"/>
    <n v="0.234021220634129"/>
    <n v="2885"/>
    <n v="1.165"/>
    <n v="1.3779999999999999"/>
    <n v="2.5499999999999998E-2"/>
    <n v="0.55000000000000004"/>
    <n v="24.263431542460999"/>
    <d v="1900-01-16T07:56:40"/>
    <n v="43455"/>
    <n v="0.43489557066343298"/>
    <n v="33.562643094846699"/>
    <n v="0"/>
    <n v="16330.2001387662"/>
  </r>
  <r>
    <s v="STND-62318"/>
    <s v="Marilyn Costa III, LLC"/>
    <s v="Algonquin Office Center - 3315 Algonquin Rd - Rolling Meadows"/>
    <x v="62"/>
    <s v="Indoor Lighting"/>
    <x v="6"/>
    <n v="0"/>
    <n v="2369.5659999999998"/>
    <n v="0.53281800000000001"/>
    <x v="0"/>
    <x v="0"/>
    <n v="15"/>
    <s v="Qty / 1,000"/>
    <m/>
    <s v="Private-Lighting"/>
    <x v="0"/>
    <n v="2"/>
    <n v="1"/>
    <s v="Lighting"/>
    <n v="0.97902139861649395"/>
    <n v="0.93591656730105399"/>
    <n v="2319.8558194340899"/>
    <n v="0.49867319355621298"/>
    <n v="0.71"/>
    <n v="1647.0976317981999"/>
    <n v="0.35405796742491102"/>
    <n v="2885"/>
    <n v="1.165"/>
    <n v="1.3779999999999999"/>
    <n v="2.5499999999999998E-2"/>
    <n v="0.55000000000000004"/>
    <n v="24.263431542460999"/>
    <d v="1900-01-16T07:56:40"/>
    <n v="43455"/>
    <n v="0.65796700561579702"/>
    <n v="50.777959996196799"/>
    <n v="0"/>
    <n v="24706.464476973"/>
  </r>
  <r>
    <s v="STND-62321"/>
    <s v="TQM INC - BELVIDERE"/>
    <s v="TQM Inc - Belvidere DBA Arby's - 2010 N State St - Belvidere"/>
    <x v="1"/>
    <s v="Outdoor &amp; Garage Lighting"/>
    <x v="1"/>
    <n v="0"/>
    <n v="23240.22"/>
    <n v="0"/>
    <x v="0"/>
    <x v="0"/>
    <n v="10.1978380583316"/>
    <s v="Qty / 1,000"/>
    <m/>
    <s v="Private-Lighting"/>
    <x v="0"/>
    <n v="3"/>
    <n v="1"/>
    <s v="Lighting"/>
    <n v="0.91633259480590001"/>
    <n v="1.30467645558681"/>
    <n v="21295.771096460001"/>
    <n v="0"/>
    <n v="0.71"/>
    <n v="15119.997478486601"/>
    <n v="0"/>
    <n v="4903"/>
    <n v="1"/>
    <n v="1"/>
    <n v="0"/>
    <n v="0"/>
    <n v="14.276973281664301"/>
    <d v="1900-01-09T04:44:53"/>
    <n v="43427"/>
    <n v="0"/>
    <n v="0"/>
    <n v="0"/>
    <n v="154191.28572798849"/>
  </r>
  <r>
    <s v="STND-62323"/>
    <s v="Sonoco Products Company"/>
    <s v="Sonoco Products - 1500 Powis Rd -  West Chicago"/>
    <x v="1"/>
    <s v="Outdoor &amp; Garage Lighting"/>
    <x v="1"/>
    <n v="0"/>
    <n v="26530.133000000002"/>
    <n v="0"/>
    <x v="0"/>
    <x v="0"/>
    <n v="10.1978380583316"/>
    <s v="Qty / 1,000"/>
    <m/>
    <s v="Private-Lighting"/>
    <x v="0"/>
    <n v="3"/>
    <n v="1"/>
    <s v="Lighting"/>
    <n v="0.91633259480590001"/>
    <n v="1.30467645558681"/>
    <n v="24310.4256124356"/>
    <n v="0"/>
    <n v="0.71"/>
    <n v="17260.402184829301"/>
    <n v="0"/>
    <n v="4903"/>
    <n v="1"/>
    <n v="1"/>
    <n v="0"/>
    <n v="0"/>
    <n v="14.276973281664301"/>
    <d v="1900-01-09T04:44:53"/>
    <n v="43454"/>
    <n v="0"/>
    <n v="0"/>
    <n v="0"/>
    <n v="176018.78630256216"/>
  </r>
  <r>
    <s v="STND-62323"/>
    <s v="Sonoco Products Company"/>
    <s v="Sonoco Products - 1500 Powis Rd -  West Chicago"/>
    <x v="1"/>
    <s v="Outdoor &amp; Garage Lighting"/>
    <x v="1"/>
    <n v="0"/>
    <n v="6668.08"/>
    <n v="0"/>
    <x v="0"/>
    <x v="0"/>
    <n v="10.1978380583316"/>
    <s v="Qty / 1,000"/>
    <m/>
    <s v="Private-Lighting"/>
    <x v="0"/>
    <n v="3"/>
    <n v="1"/>
    <s v="Lighting"/>
    <n v="0.91633259480590001"/>
    <n v="1.30467645558681"/>
    <n v="6110.1790487733197"/>
    <n v="0"/>
    <n v="0.71"/>
    <n v="4338.2271246290602"/>
    <n v="0"/>
    <n v="4903"/>
    <n v="1"/>
    <n v="1"/>
    <n v="0"/>
    <n v="0"/>
    <n v="14.276973281664301"/>
    <d v="1900-01-09T04:44:53"/>
    <n v="43454"/>
    <n v="0"/>
    <n v="0"/>
    <n v="0"/>
    <n v="44240.537677228698"/>
  </r>
  <r>
    <s v="STND-62324"/>
    <s v="Village of Lincolnshire"/>
    <s v="Village of Lincolnshire - One Olde Half Day Rd - Lincolnshire"/>
    <x v="1"/>
    <s v="Outdoor &amp; Garage Lighting"/>
    <x v="1"/>
    <n v="0"/>
    <n v="26034.93"/>
    <n v="0"/>
    <x v="0"/>
    <x v="1"/>
    <n v="10.1978380583316"/>
    <s v="Qty / 1,000"/>
    <m/>
    <s v="Public-Lighting"/>
    <x v="0"/>
    <n v="3"/>
    <n v="1"/>
    <s v="Lighting"/>
    <n v="0.99829244462109001"/>
    <n v="0.987374621353864"/>
    <n v="25990.473915238999"/>
    <n v="0"/>
    <n v="0.71"/>
    <n v="18453.236479819701"/>
    <n v="0"/>
    <n v="4903"/>
    <n v="1"/>
    <n v="1"/>
    <n v="0"/>
    <n v="0"/>
    <n v="14.276973281664301"/>
    <d v="1900-01-09T04:44:53"/>
    <n v="43356"/>
    <n v="0"/>
    <n v="0"/>
    <n v="0"/>
    <n v="188183.11727329838"/>
  </r>
  <r>
    <s v="STND-62325"/>
    <s v="Hobby Lobby Stores, Inc."/>
    <s v="Hobby Lobby - 1385 Orland Park Pl - Orland Park"/>
    <x v="23"/>
    <s v="Indoor Lighting"/>
    <x v="14"/>
    <n v="0"/>
    <n v="-193075.65100000001"/>
    <n v="-38.575876000000001"/>
    <x v="0"/>
    <x v="0"/>
    <n v="12"/>
    <s v="Qty / 1,000"/>
    <m/>
    <s v="Private-Lighting"/>
    <x v="0"/>
    <n v="3"/>
    <n v="1"/>
    <s v="Lighting"/>
    <n v="0.91633259480590001"/>
    <n v="1.30467645558681"/>
    <n v="-176921.512274668"/>
    <n v="-50.329037170836202"/>
    <n v="0.71"/>
    <n v="-125614.273715014"/>
    <n v="-35.733616391293701"/>
    <n v="4093"/>
    <n v="1.1200000000000001"/>
    <n v="1.29"/>
    <n v="1.9E-2"/>
    <n v="0.71"/>
    <n v="17.102369899829"/>
    <d v="1900-01-11T05:11:01"/>
    <n v="43474"/>
    <n v="-54.950362671510199"/>
    <n v="-3001.3470832309799"/>
    <n v="0"/>
    <n v="-1507371.2845801681"/>
  </r>
  <r>
    <s v="STND-62325"/>
    <s v="Hobby Lobby Stores, Inc."/>
    <s v="Hobby Lobby - 1385 Orland Park Pl - Orland Park"/>
    <x v="23"/>
    <s v="Indoor Lighting"/>
    <x v="14"/>
    <n v="0"/>
    <n v="-1100.1980000000001"/>
    <n v="-0.21981600000000001"/>
    <x v="0"/>
    <x v="0"/>
    <n v="12"/>
    <s v="Qty / 1,000"/>
    <m/>
    <s v="Private-Lighting"/>
    <x v="0"/>
    <n v="3"/>
    <n v="1"/>
    <s v="Lighting"/>
    <n v="0.91633259480590001"/>
    <n v="1.30467645558681"/>
    <n v="-1008.14728814026"/>
    <n v="-0.286788759761269"/>
    <n v="0.71"/>
    <n v="-715.78457457958598"/>
    <n v="-0.20362001943050101"/>
    <n v="4093"/>
    <n v="1.1200000000000001"/>
    <n v="1.29"/>
    <n v="1.9E-2"/>
    <n v="0.71"/>
    <n v="17.102369899829"/>
    <d v="1900-01-11T05:11:01"/>
    <n v="43474"/>
    <n v="-0.31312234934083399"/>
    <n v="-17.102498638093699"/>
    <n v="0"/>
    <n v="-8589.4148949550327"/>
  </r>
  <r>
    <s v="STND-62325"/>
    <s v="Hobby Lobby Stores, Inc."/>
    <s v="Hobby Lobby - 1385 Orland Park Pl - Orland Park"/>
    <x v="23"/>
    <s v="Indoor Lighting"/>
    <x v="14"/>
    <n v="0"/>
    <n v="-1696.1389999999999"/>
    <n v="-0.33888299999999999"/>
    <x v="0"/>
    <x v="0"/>
    <n v="12"/>
    <s v="Qty / 1,000"/>
    <m/>
    <s v="Private-Lighting"/>
    <x v="0"/>
    <n v="3"/>
    <n v="1"/>
    <s v="Lighting"/>
    <n v="0.91633259480590001"/>
    <n v="1.30467645558681"/>
    <n v="-1554.22745102148"/>
    <n v="-0.44213267129862399"/>
    <n v="0.71"/>
    <n v="-1103.5014902252501"/>
    <n v="-0.31391419662202302"/>
    <n v="4093"/>
    <n v="1.1200000000000001"/>
    <n v="1.29"/>
    <n v="1.9E-2"/>
    <n v="0.71"/>
    <n v="17.102369899829"/>
    <d v="1900-01-11T05:11:01"/>
    <n v="43474"/>
    <n v="-0.48273028856711803"/>
    <n v="-26.366358544114501"/>
    <n v="0"/>
    <n v="-13242.017882703001"/>
  </r>
  <r>
    <s v="STND-62325"/>
    <s v="Hobby Lobby Stores, Inc."/>
    <s v="Hobby Lobby - 1385 Orland Park Pl - Orland Park"/>
    <x v="23"/>
    <s v="Indoor Lighting"/>
    <x v="14"/>
    <n v="0"/>
    <n v="1164.377"/>
    <n v="0.23263900000000001"/>
    <x v="0"/>
    <x v="0"/>
    <n v="12"/>
    <s v="Qty / 1,000"/>
    <m/>
    <s v="Private-Lighting"/>
    <x v="0"/>
    <n v="3"/>
    <n v="1"/>
    <s v="Lighting"/>
    <n v="0.91633259480590001"/>
    <n v="1.30467645558681"/>
    <n v="1066.9565977423099"/>
    <n v="0.303518625951259"/>
    <n v="0.71"/>
    <n v="757.53918439704"/>
    <n v="0.21549822442539401"/>
    <n v="4093"/>
    <n v="1.1200000000000001"/>
    <n v="1.29"/>
    <n v="1.9E-2"/>
    <n v="0.71"/>
    <n v="17.102369899829"/>
    <d v="1900-01-11T05:11:01"/>
    <n v="43474"/>
    <n v="0.33138838950896299"/>
    <n v="18.100156568842699"/>
    <n v="0"/>
    <n v="9090.4702127644796"/>
  </r>
  <r>
    <s v="STND-62325"/>
    <s v="Hobby Lobby Stores, Inc."/>
    <s v="Hobby Lobby - 1385 Orland Park Pl - Orland Park"/>
    <x v="23"/>
    <s v="Indoor Lighting"/>
    <x v="14"/>
    <n v="0"/>
    <n v="5363.4669999999996"/>
    <n v="1.0716030000000001"/>
    <x v="0"/>
    <x v="0"/>
    <n v="12"/>
    <s v="Qty / 1,000"/>
    <m/>
    <s v="Private-Lighting"/>
    <x v="0"/>
    <n v="3"/>
    <n v="1"/>
    <s v="Lighting"/>
    <n v="0.91633259480590001"/>
    <n v="1.30467645558681"/>
    <n v="4914.7196332658104"/>
    <n v="1.39809520383619"/>
    <n v="0.71"/>
    <n v="3489.45093961873"/>
    <n v="0.99264759472369402"/>
    <n v="4093"/>
    <n v="1.1200000000000001"/>
    <n v="1.29"/>
    <n v="1.9E-2"/>
    <n v="0.71"/>
    <n v="17.102369899829"/>
    <d v="1900-01-11T05:11:01"/>
    <n v="43474"/>
    <n v="1.52647145303656"/>
    <n v="83.374708064330804"/>
    <n v="0"/>
    <n v="41873.411275424762"/>
  </r>
  <r>
    <s v="STND-62325"/>
    <s v="Hobby Lobby Stores, Inc."/>
    <s v="Hobby Lobby - 1385 Orland Park Pl - Orland Park"/>
    <x v="23"/>
    <s v="Indoor Lighting"/>
    <x v="14"/>
    <n v="0"/>
    <n v="16961.392"/>
    <n v="3.38883"/>
    <x v="0"/>
    <x v="0"/>
    <n v="12"/>
    <s v="Qty / 1,000"/>
    <m/>
    <s v="Private-Lighting"/>
    <x v="0"/>
    <n v="3"/>
    <n v="1"/>
    <s v="Lighting"/>
    <n v="0.91633259480590001"/>
    <n v="1.30467645558681"/>
    <n v="15542.276342880001"/>
    <n v="4.4213267129862404"/>
    <n v="0.71"/>
    <n v="11035.0162034448"/>
    <n v="3.13914196622023"/>
    <n v="4093"/>
    <n v="1.1200000000000001"/>
    <n v="1.29"/>
    <n v="1.9E-2"/>
    <n v="0.71"/>
    <n v="17.102369899829"/>
    <d v="1900-01-11T05:11:01"/>
    <n v="43474"/>
    <n v="4.8273028856711804"/>
    <n v="263.663616531"/>
    <n v="0"/>
    <n v="132420.1944413376"/>
  </r>
  <r>
    <s v="STND-62325"/>
    <s v="Hobby Lobby Stores, Inc."/>
    <s v="Hobby Lobby - 1385 Orland Park Pl - Orland Park"/>
    <x v="23"/>
    <s v="Indoor Lighting"/>
    <x v="14"/>
    <n v="0"/>
    <n v="209037.696"/>
    <n v="41.765039999999999"/>
    <x v="0"/>
    <x v="0"/>
    <n v="12"/>
    <s v="Qty / 1,000"/>
    <m/>
    <s v="Private-Lighting"/>
    <x v="0"/>
    <n v="3"/>
    <n v="1"/>
    <s v="Lighting"/>
    <n v="0.91633259480590001"/>
    <n v="1.30467645558681"/>
    <n v="191548.054387927"/>
    <n v="54.489864354641199"/>
    <n v="0.71"/>
    <n v="135999.11861542799"/>
    <n v="38.687803691795203"/>
    <n v="4093"/>
    <n v="1.1200000000000001"/>
    <n v="1.29"/>
    <n v="1.9E-2"/>
    <n v="0.71"/>
    <n v="17.102369899829"/>
    <d v="1900-01-11T05:11:01"/>
    <n v="43474"/>
    <n v="59.493246374758399"/>
    <n v="3249.4759226523302"/>
    <n v="0"/>
    <n v="1631989.4233851358"/>
  </r>
  <r>
    <s v="STND-62326"/>
    <s v="Aldridge Electric, Inc."/>
    <s v="Aldridge Electric Inc - 844 E Rockland Rd - Libertyville"/>
    <x v="62"/>
    <s v="Indoor Lighting"/>
    <x v="6"/>
    <n v="0"/>
    <n v="63350.446000000004"/>
    <n v="14.244911999999999"/>
    <x v="0"/>
    <x v="0"/>
    <n v="15"/>
    <s v="Qty / 1,000"/>
    <m/>
    <s v="Private-Lighting"/>
    <x v="0"/>
    <n v="3"/>
    <n v="1"/>
    <s v="Lighting"/>
    <n v="0.91633259480590001"/>
    <n v="1.30467645558681"/>
    <n v="58050.078565290998"/>
    <n v="18.585001298306"/>
    <n v="0.71"/>
    <n v="41215.555781356597"/>
    <n v="13.1953509217972"/>
    <n v="2885"/>
    <n v="1.165"/>
    <n v="1.3779999999999999"/>
    <n v="2.5499999999999998E-2"/>
    <n v="0.55000000000000004"/>
    <n v="24.263431542460999"/>
    <d v="1900-01-16T07:56:40"/>
    <n v="43429"/>
    <n v="24.521706423414699"/>
    <n v="1270.62403726603"/>
    <n v="0"/>
    <n v="618233.33672034892"/>
  </r>
  <r>
    <s v="STND-62326"/>
    <s v="Aldridge Electric, Inc."/>
    <s v="Aldridge Electric Inc - 844 E Rockland Rd - Libertyville"/>
    <x v="62"/>
    <s v="Indoor Lighting"/>
    <x v="6"/>
    <n v="0"/>
    <n v="9748.2999999999993"/>
    <n v="2.1919919999999999"/>
    <x v="0"/>
    <x v="0"/>
    <n v="15"/>
    <s v="Qty / 1,000"/>
    <m/>
    <s v="Private-Lighting"/>
    <x v="0"/>
    <n v="3"/>
    <n v="1"/>
    <s v="Lighting"/>
    <n v="0.91633259480590001"/>
    <n v="1.30467645558681"/>
    <n v="8932.6850339463508"/>
    <n v="2.8598403532346399"/>
    <n v="0.71"/>
    <n v="6342.2063741019101"/>
    <n v="2.0304866507965902"/>
    <n v="2885"/>
    <n v="1.165"/>
    <n v="1.3779999999999999"/>
    <n v="2.5499999999999998E-2"/>
    <n v="0.55000000000000004"/>
    <n v="24.263431542460999"/>
    <d v="1900-01-16T07:56:40"/>
    <n v="43429"/>
    <n v="3.7733742620855502"/>
    <n v="195.52229044260301"/>
    <n v="0"/>
    <n v="95133.095611528654"/>
  </r>
  <r>
    <s v="STND-62327"/>
    <s v="Rockford Bicycle Company"/>
    <s v="Rockford Bicycle Company - 4169 N Perryville Rd - Loves Park"/>
    <x v="0"/>
    <s v="Indoor Lighting"/>
    <x v="14"/>
    <n v="0"/>
    <n v="16149.995999999999"/>
    <n v="3.2267160000000001"/>
    <x v="0"/>
    <x v="0"/>
    <n v="12.215978499877799"/>
    <s v="Qty / 1,000"/>
    <m/>
    <s v="Private-Lighting"/>
    <x v="0"/>
    <n v="3"/>
    <n v="1"/>
    <s v="Lighting"/>
    <n v="0.91633259480590001"/>
    <n v="1.30467645558681"/>
    <n v="14798.767740784901"/>
    <n v="4.2098203940652397"/>
    <n v="0.71"/>
    <n v="10507.125095957301"/>
    <n v="2.98897247978632"/>
    <n v="4093"/>
    <n v="1.1200000000000001"/>
    <n v="1.29"/>
    <n v="1.9E-2"/>
    <n v="0.71"/>
    <n v="17.102369899829"/>
    <d v="1900-01-11T05:11:01"/>
    <n v="43415"/>
    <n v="4.5963755803747599"/>
    <n v="251.05052417402999"/>
    <n v="0"/>
    <n v="128354.81426774085"/>
  </r>
  <r>
    <s v="STND-62330"/>
    <s v="New Albertson's Inc"/>
    <s v="New Albertson's Inc - 1151 S Roselle Rd - Schaumburg"/>
    <x v="3"/>
    <s v="Refrigeration"/>
    <x v="5"/>
    <n v="0"/>
    <n v="7003.26"/>
    <n v="0.83340000000000003"/>
    <x v="2"/>
    <x v="0"/>
    <n v="8.6177180282661094"/>
    <s v="ΔkWpeak / CF"/>
    <n v="0.69"/>
    <s v="Private-Lighting"/>
    <x v="0"/>
    <n v="3"/>
    <n v="1"/>
    <s v="Non-Lighting"/>
    <n v="0.91633259480590001"/>
    <n v="1.30467645558681"/>
    <n v="6417.3154079003698"/>
    <n v="1.08731735808604"/>
    <n v="0.7"/>
    <n v="4492.12078553026"/>
    <n v="0.76112215066023103"/>
    <n v="4661"/>
    <n v="1.07"/>
    <n v="1.24"/>
    <n v="2.9000000000000001E-2"/>
    <n v="0.745"/>
    <n v="15.018236429950701"/>
    <d v="1900-01-09T17:27:20"/>
    <n v="43421"/>
    <n v="1.57582225809572"/>
    <n v="0"/>
    <n v="0"/>
    <n v="38711.830278613037"/>
  </r>
  <r>
    <s v="STND-62330"/>
    <s v="New Albertson's Inc"/>
    <s v="New Albertson's Inc - 1151 S Roselle Rd - Schaumburg"/>
    <x v="3"/>
    <s v="Refrigeration"/>
    <x v="5"/>
    <n v="0"/>
    <n v="42749.45"/>
    <n v="5.0873999999999997"/>
    <x v="2"/>
    <x v="0"/>
    <n v="8.6177180282661094"/>
    <s v="ΔkWpeak / CF"/>
    <n v="0.69"/>
    <s v="Private-Lighting"/>
    <x v="0"/>
    <n v="3"/>
    <n v="1"/>
    <s v="Non-Lighting"/>
    <n v="0.91633259480590001"/>
    <n v="1.30467645558681"/>
    <n v="39172.7144450251"/>
    <n v="6.6374110001523201"/>
    <n v="0.7"/>
    <n v="27420.900111517502"/>
    <n v="4.6461877001066201"/>
    <n v="4661"/>
    <n v="1.07"/>
    <n v="1.24"/>
    <n v="2.9000000000000001E-2"/>
    <n v="0.745"/>
    <n v="15.018236429950701"/>
    <d v="1900-01-09T17:27:20"/>
    <n v="43421"/>
    <n v="9.6194362321048104"/>
    <n v="0"/>
    <n v="0"/>
    <n v="236305.58524230853"/>
  </r>
  <r>
    <s v="STND-62330"/>
    <s v="New Albertson's Inc"/>
    <s v="New Albertson's Inc - 1151 S Roselle Rd - Schaumburg"/>
    <x v="62"/>
    <s v="Indoor Lighting"/>
    <x v="5"/>
    <n v="0"/>
    <n v="14363.338"/>
    <n v="2.6783999999999999"/>
    <x v="0"/>
    <x v="0"/>
    <n v="10.727311735679001"/>
    <s v="Qty / 1,000"/>
    <m/>
    <s v="Private-Lighting"/>
    <x v="0"/>
    <n v="3"/>
    <n v="1"/>
    <s v="Lighting"/>
    <n v="0.91633259480590001"/>
    <n v="1.30467645558681"/>
    <n v="13161.594779614201"/>
    <n v="3.4944454186437"/>
    <n v="0.71"/>
    <n v="9344.7322935260709"/>
    <n v="2.4810562472370301"/>
    <n v="4661"/>
    <n v="1.07"/>
    <n v="1.24"/>
    <n v="2.9000000000000001E-2"/>
    <n v="0.745"/>
    <n v="15.018236429950701"/>
    <d v="1900-01-09T17:27:20"/>
    <n v="43421"/>
    <n v="3.78268609941947"/>
    <n v="356.71612019515101"/>
    <n v="0"/>
    <n v="100243.85639912076"/>
  </r>
  <r>
    <s v="STND-62330"/>
    <s v="New Albertson's Inc"/>
    <s v="New Albertson's Inc - 1151 S Roselle Rd - Schaumburg"/>
    <x v="62"/>
    <s v="Indoor Lighting"/>
    <x v="5"/>
    <n v="0"/>
    <n v="897.70899999999995"/>
    <n v="0.16739999999999999"/>
    <x v="0"/>
    <x v="0"/>
    <n v="10.727311735679001"/>
    <s v="Qty / 1,000"/>
    <m/>
    <s v="Private-Lighting"/>
    <x v="0"/>
    <n v="3"/>
    <n v="1"/>
    <s v="Lighting"/>
    <n v="0.91633259480590001"/>
    <n v="1.30467645558681"/>
    <n v="822.60001735060905"/>
    <n v="0.218402838665231"/>
    <n v="0.71"/>
    <n v="584.04601231893298"/>
    <n v="0.15506601545231399"/>
    <n v="4661"/>
    <n v="1.07"/>
    <n v="1.24"/>
    <n v="2.9000000000000001E-2"/>
    <n v="0.745"/>
    <n v="15.018236429950701"/>
    <d v="1900-01-09T17:27:20"/>
    <n v="43421"/>
    <n v="0.23641788121371701"/>
    <n v="22.294766825390301"/>
    <n v="0"/>
    <n v="6265.2436421254115"/>
  </r>
  <r>
    <s v="STND-62330"/>
    <s v="New Albertson's Inc"/>
    <s v="New Albertson's Inc - 1151 S Roselle Rd - Schaumburg"/>
    <x v="62"/>
    <s v="Indoor Lighting"/>
    <x v="5"/>
    <n v="0"/>
    <n v="38032.921000000002"/>
    <n v="7.0921799999999999"/>
    <x v="0"/>
    <x v="0"/>
    <n v="10.727311735679001"/>
    <s v="Qty / 1,000"/>
    <m/>
    <s v="Private-Lighting"/>
    <x v="0"/>
    <n v="3"/>
    <n v="1"/>
    <s v="Lighting"/>
    <n v="0.91633259480590001"/>
    <n v="1.30467645558681"/>
    <n v="34850.8051879778"/>
    <n v="9.2530002647836405"/>
    <n v="0.71"/>
    <n v="24744.071683464201"/>
    <n v="6.5696301879963803"/>
    <n v="4661"/>
    <n v="1.07"/>
    <n v="1.24"/>
    <n v="2.9000000000000001E-2"/>
    <n v="0.745"/>
    <n v="15.018236429950701"/>
    <d v="1900-01-09T17:27:20"/>
    <n v="43421"/>
    <n v="10.016237567421101"/>
    <n v="944.55453313210899"/>
    <n v="0"/>
    <n v="265437.37055850797"/>
  </r>
  <r>
    <s v="STND-62330"/>
    <s v="New Albertson's Inc"/>
    <s v="New Albertson's Inc - 1151 S Roselle Rd - Schaumburg"/>
    <x v="62"/>
    <s v="Indoor Lighting"/>
    <x v="5"/>
    <n v="0"/>
    <n v="239.38900000000001"/>
    <n v="4.4639999999999999E-2"/>
    <x v="0"/>
    <x v="0"/>
    <n v="10.727311735679001"/>
    <s v="Qty / 1,000"/>
    <m/>
    <s v="Private-Lighting"/>
    <x v="0"/>
    <n v="3"/>
    <n v="1"/>
    <s v="Lighting"/>
    <n v="0.91633259480590001"/>
    <n v="1.30467645558681"/>
    <n v="219.35994353799001"/>
    <n v="5.8240756977395003E-2"/>
    <n v="0.71"/>
    <n v="155.745559911973"/>
    <n v="4.13509374539505E-2"/>
    <n v="4661"/>
    <n v="1.07"/>
    <n v="1.24"/>
    <n v="2.9000000000000001E-2"/>
    <n v="0.745"/>
    <n v="15.018236429950701"/>
    <d v="1900-01-09T17:27:20"/>
    <n v="43421"/>
    <n v="6.3044768323657796E-2"/>
    <n v="5.9452694977585896"/>
    <n v="0"/>
    <n v="1670.7311726236048"/>
  </r>
  <r>
    <s v="STND-62330"/>
    <s v="New Albertson's Inc"/>
    <s v="New Albertson's Inc - 1151 S Roselle Rd - Schaumburg"/>
    <x v="62"/>
    <s v="Indoor Lighting"/>
    <x v="5"/>
    <n v="0"/>
    <n v="109.72"/>
    <n v="2.0459999999999999E-2"/>
    <x v="0"/>
    <x v="0"/>
    <n v="10.727311735679001"/>
    <s v="Qty / 1,000"/>
    <m/>
    <s v="Private-Lighting"/>
    <x v="0"/>
    <n v="3"/>
    <n v="1"/>
    <s v="Lighting"/>
    <n v="0.91633259480590001"/>
    <n v="1.30467645558681"/>
    <n v="100.54001230210299"/>
    <n v="2.6693680281306101E-2"/>
    <n v="0.71"/>
    <n v="71.383408734493401"/>
    <n v="1.8952512999727299E-2"/>
    <n v="4661"/>
    <n v="1.07"/>
    <n v="1.24"/>
    <n v="2.9000000000000001E-2"/>
    <n v="0.745"/>
    <n v="15.018236429950701"/>
    <d v="1900-01-09T17:27:20"/>
    <n v="43421"/>
    <n v="2.8895518815009801E-2"/>
    <n v="2.7249162212719602"/>
    <n v="0"/>
    <n v="765.75207825030191"/>
  </r>
  <r>
    <s v="STND-62330"/>
    <s v="New Albertson's Inc"/>
    <s v="New Albertson's Inc - 1151 S Roselle Rd - Schaumburg"/>
    <x v="62"/>
    <s v="Indoor Lighting"/>
    <x v="5"/>
    <n v="0"/>
    <n v="139.64400000000001"/>
    <n v="2.6040000000000001E-2"/>
    <x v="0"/>
    <x v="0"/>
    <n v="10.727311735679001"/>
    <s v="Qty / 1,000"/>
    <m/>
    <s v="Private-Lighting"/>
    <x v="0"/>
    <n v="3"/>
    <n v="1"/>
    <s v="Lighting"/>
    <n v="0.91633259480590001"/>
    <n v="1.30467645558681"/>
    <n v="127.96034886907501"/>
    <n v="3.39737749034804E-2"/>
    <n v="0.71"/>
    <n v="90.851847697043297"/>
    <n v="2.41213801814711E-2"/>
    <n v="4661"/>
    <n v="1.07"/>
    <n v="1.24"/>
    <n v="2.9000000000000001E-2"/>
    <n v="0.745"/>
    <n v="15.018236429950701"/>
    <d v="1900-01-09T17:27:20"/>
    <n v="43421"/>
    <n v="3.6776114855467001E-2"/>
    <n v="3.4680842216852099"/>
    <n v="0"/>
    <n v="974.59609200861371"/>
  </r>
  <r>
    <s v="STND-62330"/>
    <s v="New Albertson's Inc"/>
    <s v="New Albertson's Inc - 1151 S Roselle Rd - Schaumburg"/>
    <x v="62"/>
    <s v="Indoor Lighting"/>
    <x v="5"/>
    <n v="0"/>
    <n v="100194.254"/>
    <n v="18.683700000000002"/>
    <x v="0"/>
    <x v="0"/>
    <n v="10.727311735679001"/>
    <s v="Qty / 1,000"/>
    <m/>
    <s v="Private-Lighting"/>
    <x v="0"/>
    <n v="3"/>
    <n v="1"/>
    <s v="Lighting"/>
    <n v="0.91633259480590001"/>
    <n v="1.30467645558681"/>
    <n v="91811.2607524614"/>
    <n v="24.376183493247201"/>
    <n v="0.71"/>
    <n v="65185.995134247598"/>
    <n v="17.3070902802055"/>
    <n v="4661"/>
    <n v="1.07"/>
    <n v="1.24"/>
    <n v="2.9000000000000001E-2"/>
    <n v="0.745"/>
    <n v="15.018236429950701"/>
    <d v="1900-01-09T17:27:20"/>
    <n v="43421"/>
    <n v="26.386862408797601"/>
    <n v="2488.34258114148"/>
    <n v="0"/>
    <n v="699270.49060552847"/>
  </r>
  <r>
    <s v="STND-62330"/>
    <s v="New Albertson's Inc"/>
    <s v="New Albertson's Inc - 1151 S Roselle Rd - Schaumburg"/>
    <x v="62"/>
    <s v="Indoor Lighting"/>
    <x v="5"/>
    <n v="0"/>
    <n v="1206.9190000000001"/>
    <n v="0.22506000000000001"/>
    <x v="0"/>
    <x v="0"/>
    <n v="10.727311735679001"/>
    <s v="Qty / 1,000"/>
    <m/>
    <s v="Private-Lighting"/>
    <x v="0"/>
    <n v="3"/>
    <n v="1"/>
    <s v="Lighting"/>
    <n v="0.91633259480590001"/>
    <n v="1.30467645558681"/>
    <n v="1105.93921899054"/>
    <n v="0.29363048309436701"/>
    <n v="0.71"/>
    <n v="785.21684548328506"/>
    <n v="0.208477642997"/>
    <n v="4661"/>
    <n v="1.07"/>
    <n v="1.24"/>
    <n v="2.9000000000000001E-2"/>
    <n v="0.745"/>
    <n v="15.018236429950701"/>
    <d v="1900-01-09T17:27:20"/>
    <n v="43421"/>
    <n v="0.31785070696510798"/>
    <n v="29.9740535988091"/>
    <n v="0"/>
    <n v="8423.2658816056883"/>
  </r>
  <r>
    <s v="STND-62331"/>
    <s v="St. Raymond Parish"/>
    <s v="St Raymond Church - 301 S I-Oka - Mt Prospect"/>
    <x v="0"/>
    <s v="Indoor Lighting"/>
    <x v="2"/>
    <n v="0"/>
    <n v="32485.03"/>
    <n v="6.9572159999999998"/>
    <x v="0"/>
    <x v="0"/>
    <n v="14.797277300976599"/>
    <s v="Qty / 1,000"/>
    <m/>
    <s v="Private-Lighting"/>
    <x v="0"/>
    <n v="3"/>
    <n v="1"/>
    <s v="Lighting"/>
    <n v="0.91633259480590001"/>
    <n v="1.30467645558681"/>
    <n v="29767.091832247501"/>
    <n v="9.0769159116318203"/>
    <n v="0.71"/>
    <n v="21134.6352008957"/>
    <n v="6.4446102972585901"/>
    <n v="3379"/>
    <n v="1.0900000000000001"/>
    <n v="1.36"/>
    <n v="2.1999999999999999E-2"/>
    <n v="0.57999999999999996"/>
    <n v="20.7161882213673"/>
    <d v="1900-01-13T19:08:05"/>
    <n v="43405"/>
    <n v="11.5072463382756"/>
    <n v="600.80368835728905"/>
    <n v="0"/>
    <n v="312735.05772263493"/>
  </r>
  <r>
    <s v="STND-62331"/>
    <s v="St. Raymond Parish"/>
    <s v="St Raymond Church - 301 S I-Oka - Mt Prospect"/>
    <x v="1"/>
    <s v="Outdoor &amp; Garage Lighting"/>
    <x v="1"/>
    <n v="0"/>
    <n v="9266.67"/>
    <n v="0"/>
    <x v="0"/>
    <x v="0"/>
    <n v="10.1978380583316"/>
    <s v="Qty / 1,000"/>
    <m/>
    <s v="Private-Lighting"/>
    <x v="0"/>
    <n v="3"/>
    <n v="1"/>
    <s v="Lighting"/>
    <n v="0.91633259480590001"/>
    <n v="1.30467645558681"/>
    <n v="8491.3517663099901"/>
    <n v="0"/>
    <n v="0.71"/>
    <n v="6028.8597540800902"/>
    <n v="0"/>
    <n v="4903"/>
    <n v="1"/>
    <n v="1"/>
    <n v="0"/>
    <n v="0"/>
    <n v="14.276973281664301"/>
    <d v="1900-01-09T04:44:53"/>
    <n v="43405"/>
    <n v="0"/>
    <n v="0"/>
    <n v="0"/>
    <n v="61481.335448501632"/>
  </r>
  <r>
    <s v="STND-62331"/>
    <s v="St. Raymond Parish"/>
    <s v="St Raymond Church - 301 S I-Oka - Mt Prospect"/>
    <x v="1"/>
    <s v="Outdoor &amp; Garage Lighting"/>
    <x v="1"/>
    <n v="0"/>
    <n v="2981.0239999999999"/>
    <n v="0"/>
    <x v="0"/>
    <x v="0"/>
    <n v="10.1978380583316"/>
    <s v="Qty / 1,000"/>
    <m/>
    <s v="Private-Lighting"/>
    <x v="0"/>
    <n v="3"/>
    <n v="1"/>
    <s v="Lighting"/>
    <n v="0.91633259480590001"/>
    <n v="1.30467645558681"/>
    <n v="2731.6094570986602"/>
    <n v="0"/>
    <n v="0.71"/>
    <n v="1939.44271454005"/>
    <n v="0"/>
    <n v="4903"/>
    <n v="1"/>
    <n v="1"/>
    <n v="0"/>
    <n v="0"/>
    <n v="14.276973281664301"/>
    <d v="1900-01-09T04:44:53"/>
    <n v="43405"/>
    <n v="0"/>
    <n v="0"/>
    <n v="0"/>
    <n v="19778.122726290472"/>
  </r>
  <r>
    <s v="STND-62331"/>
    <s v="St. Raymond Parish"/>
    <s v="St Raymond Church - 301 S I-Oka - Mt Prospect"/>
    <x v="1"/>
    <s v="Outdoor &amp; Garage Lighting"/>
    <x v="1"/>
    <n v="0"/>
    <n v="6143.4589999999998"/>
    <n v="0"/>
    <x v="0"/>
    <x v="0"/>
    <n v="10.1978380583316"/>
    <s v="Qty / 1,000"/>
    <m/>
    <s v="Private-Lighting"/>
    <x v="0"/>
    <n v="3"/>
    <n v="1"/>
    <s v="Lighting"/>
    <n v="0.91633259480590001"/>
    <n v="1.30467645558681"/>
    <n v="5629.4517265536597"/>
    <n v="0"/>
    <n v="0.71"/>
    <n v="3996.9107258530998"/>
    <n v="0"/>
    <n v="4903"/>
    <n v="1"/>
    <n v="1"/>
    <n v="0"/>
    <n v="0"/>
    <n v="14.276973281664301"/>
    <d v="1900-01-09T04:44:53"/>
    <n v="43405"/>
    <n v="0"/>
    <n v="0"/>
    <n v="0"/>
    <n v="40759.848315858522"/>
  </r>
  <r>
    <s v="STND-62331"/>
    <s v="St. Raymond Parish"/>
    <s v="St Raymond Church - 301 S I-Oka - Mt Prospect"/>
    <x v="63"/>
    <s v="Outdoor &amp; Garage Lighting"/>
    <x v="1"/>
    <n v="0"/>
    <n v="515.63499999999999"/>
    <n v="0.110432"/>
    <x v="0"/>
    <x v="0"/>
    <n v="10.1978380583316"/>
    <s v="Qty / 1,000"/>
    <m/>
    <s v="Private-Lighting"/>
    <x v="0"/>
    <n v="3"/>
    <n v="1"/>
    <s v="Lighting"/>
    <n v="0.91633259480590001"/>
    <n v="1.30467645558681"/>
    <n v="472.49315752273998"/>
    <n v="0.144078030343362"/>
    <n v="0.71"/>
    <n v="335.47014184114602"/>
    <n v="0.102295401543787"/>
    <n v="4903"/>
    <n v="1"/>
    <n v="1"/>
    <n v="0"/>
    <n v="0"/>
    <n v="14.276973281664301"/>
    <d v="1900-01-09T04:44:53"/>
    <n v="43405"/>
    <n v="0.144078030343362"/>
    <n v="0"/>
    <n v="0"/>
    <n v="3421.0701799015387"/>
  </r>
  <r>
    <s v="STND-62331"/>
    <s v="St. Raymond Parish"/>
    <s v="St Raymond Church - 301 S I-Oka - Mt Prospect"/>
    <x v="63"/>
    <s v="Outdoor &amp; Garage Lighting"/>
    <x v="1"/>
    <n v="0"/>
    <n v="1119.665"/>
    <n v="0.23979500000000001"/>
    <x v="0"/>
    <x v="0"/>
    <n v="10.1978380583316"/>
    <s v="Qty / 1,000"/>
    <m/>
    <s v="Private-Lighting"/>
    <x v="0"/>
    <n v="3"/>
    <n v="1"/>
    <s v="Lighting"/>
    <n v="0.91633259480590001"/>
    <n v="1.30467645558681"/>
    <n v="1025.98553476335"/>
    <n v="0.31285489066743799"/>
    <n v="0.71"/>
    <n v="728.44972968197703"/>
    <n v="0.22212697237388099"/>
    <n v="4903"/>
    <n v="1"/>
    <n v="1"/>
    <n v="0"/>
    <n v="0"/>
    <n v="14.276973281664301"/>
    <d v="1900-01-09T04:44:53"/>
    <n v="43405"/>
    <n v="0.31285489066743799"/>
    <n v="0"/>
    <n v="0"/>
    <n v="7428.6123769322312"/>
  </r>
  <r>
    <s v="STND-62331"/>
    <s v="St. Raymond Parish"/>
    <s v="St Raymond Church - 301 S I-Oka - Mt Prospect"/>
    <x v="63"/>
    <s v="Outdoor &amp; Garage Lighting"/>
    <x v="1"/>
    <n v="0"/>
    <n v="1237.5250000000001"/>
    <n v="0.26503700000000002"/>
    <x v="0"/>
    <x v="0"/>
    <n v="10.1978380583316"/>
    <s v="Qty / 1,000"/>
    <m/>
    <s v="Private-Lighting"/>
    <x v="0"/>
    <n v="3"/>
    <n v="1"/>
    <s v="Lighting"/>
    <n v="0.91633259480590001"/>
    <n v="1.30467645558681"/>
    <n v="1133.9844943871699"/>
    <n v="0.34578753375936"/>
    <n v="0.71"/>
    <n v="805.12899101489199"/>
    <n v="0.245509148969146"/>
    <n v="4903"/>
    <n v="1"/>
    <n v="1"/>
    <n v="0"/>
    <n v="0"/>
    <n v="14.276973281664301"/>
    <d v="1900-01-09T04:44:53"/>
    <n v="43405"/>
    <n v="0.34578753375936"/>
    <n v="0"/>
    <n v="0"/>
    <n v="8210.5750664377865"/>
  </r>
  <r>
    <s v="STND-62331"/>
    <s v="St. Raymond Parish"/>
    <s v="St Raymond Church - 301 S I-Oka - Mt Prospect"/>
    <x v="27"/>
    <s v="Outdoor &amp; Garage Lighting"/>
    <x v="2"/>
    <n v="0"/>
    <n v="252"/>
    <n v="0"/>
    <x v="0"/>
    <x v="0"/>
    <n v="8"/>
    <s v="Qty / 1,000"/>
    <m/>
    <s v="Private-Lighting"/>
    <x v="0"/>
    <n v="3"/>
    <n v="1"/>
    <s v="Lighting"/>
    <n v="0.91633259480590001"/>
    <n v="1.30467645558681"/>
    <n v="230.915813891087"/>
    <n v="0"/>
    <n v="0.71"/>
    <n v="163.95022786267199"/>
    <n v="0"/>
    <n v="3379"/>
    <n v="1.0900000000000001"/>
    <n v="1.36"/>
    <n v="2.1999999999999999E-2"/>
    <n v="0.57999999999999996"/>
    <n v="20.7161882213673"/>
    <d v="1900-01-13T19:08:05"/>
    <n v="43405"/>
    <n v="0"/>
    <n v="4.6606861519301903"/>
    <n v="0"/>
    <n v="1311.601822901376"/>
  </r>
  <r>
    <s v="STND-62331"/>
    <s v="St. Raymond Parish"/>
    <s v="St Raymond Church - 301 S I-Oka - Mt Prospect"/>
    <x v="27"/>
    <s v="Outdoor &amp; Garage Lighting"/>
    <x v="2"/>
    <n v="0"/>
    <n v="110.88"/>
    <n v="0"/>
    <x v="0"/>
    <x v="0"/>
    <n v="8"/>
    <s v="Qty / 1,000"/>
    <m/>
    <s v="Private-Lighting"/>
    <x v="0"/>
    <n v="3"/>
    <n v="1"/>
    <s v="Lighting"/>
    <n v="0.91633259480590001"/>
    <n v="1.30467645558681"/>
    <n v="101.602958112078"/>
    <n v="0"/>
    <n v="0.71"/>
    <n v="72.138100259575495"/>
    <n v="0"/>
    <n v="3379"/>
    <n v="1.0900000000000001"/>
    <n v="1.36"/>
    <n v="2.1999999999999999E-2"/>
    <n v="0.57999999999999996"/>
    <n v="20.7161882213673"/>
    <d v="1900-01-13T19:08:05"/>
    <n v="43405"/>
    <n v="0"/>
    <n v="2.0507019068492802"/>
    <n v="0"/>
    <n v="577.10480207660396"/>
  </r>
  <r>
    <s v="STND-62331"/>
    <s v="St. Raymond Parish"/>
    <s v="St Raymond Church - 301 S I-Oka - Mt Prospect"/>
    <x v="62"/>
    <s v="Indoor Lighting"/>
    <x v="2"/>
    <n v="0"/>
    <n v="13406.52"/>
    <n v="2.871232"/>
    <x v="0"/>
    <x v="0"/>
    <n v="14.797277300976599"/>
    <s v="Qty / 1,000"/>
    <m/>
    <s v="Private-Lighting"/>
    <x v="0"/>
    <n v="3"/>
    <n v="1"/>
    <s v="Lighting"/>
    <n v="0.91633259480590001"/>
    <n v="1.30467645558681"/>
    <n v="12284.8312589172"/>
    <n v="3.7460287889274202"/>
    <n v="0.71"/>
    <n v="8722.2301938312103"/>
    <n v="2.6596804401384699"/>
    <n v="3379"/>
    <n v="1.0900000000000001"/>
    <n v="1.36"/>
    <n v="2.1999999999999999E-2"/>
    <n v="0.57999999999999996"/>
    <n v="20.7161882213673"/>
    <d v="1900-01-13T19:08:05"/>
    <n v="43405"/>
    <n v="4.74902229833598"/>
    <n v="247.950722657044"/>
    <n v="0"/>
    <n v="129065.2588610713"/>
  </r>
  <r>
    <s v="STND-62331"/>
    <s v="St. Raymond Parish"/>
    <s v="St Raymond Church - 301 S I-Oka - Mt Prospect"/>
    <x v="62"/>
    <s v="Indoor Lighting"/>
    <x v="2"/>
    <n v="0"/>
    <n v="6717.9930000000004"/>
    <n v="1.438771"/>
    <x v="0"/>
    <x v="0"/>
    <n v="14.797277300976599"/>
    <s v="Qty / 1,000"/>
    <m/>
    <s v="Private-Lighting"/>
    <x v="0"/>
    <n v="3"/>
    <n v="1"/>
    <s v="Lighting"/>
    <n v="0.91633259480590001"/>
    <n v="1.30467645558681"/>
    <n v="6155.9159575778704"/>
    <n v="1.8771306486810899"/>
    <n v="0.71"/>
    <n v="4370.7003298802902"/>
    <n v="1.3327627605635699"/>
    <n v="3379"/>
    <n v="1.0900000000000001"/>
    <n v="1.36"/>
    <n v="2.1999999999999999E-2"/>
    <n v="0.57999999999999996"/>
    <n v="20.7161882213673"/>
    <d v="1900-01-13T19:08:05"/>
    <n v="43405"/>
    <n v="2.37972952419002"/>
    <n v="124.247845015333"/>
    <n v="0"/>
    <n v="64674.464780708549"/>
  </r>
  <r>
    <s v="STND-62331"/>
    <s v="St. Raymond Parish"/>
    <s v="St Raymond Church - 301 S I-Oka - Mt Prospect"/>
    <x v="62"/>
    <s v="Indoor Lighting"/>
    <x v="2"/>
    <n v="0"/>
    <n v="2964.904"/>
    <n v="0.63498399999999999"/>
    <x v="0"/>
    <x v="0"/>
    <n v="14.797277300976599"/>
    <s v="Qty / 1,000"/>
    <m/>
    <s v="Private-Lighting"/>
    <x v="0"/>
    <n v="3"/>
    <n v="1"/>
    <s v="Lighting"/>
    <n v="0.91633259480590001"/>
    <n v="1.30467645558681"/>
    <n v="2716.8381756703898"/>
    <n v="0.82844867447433301"/>
    <n v="0.71"/>
    <n v="1928.9551047259799"/>
    <n v="0.58819855887677597"/>
    <n v="3379"/>
    <n v="1.0900000000000001"/>
    <n v="1.36"/>
    <n v="2.1999999999999999E-2"/>
    <n v="0.57999999999999996"/>
    <n v="20.7161882213673"/>
    <d v="1900-01-13T19:08:05"/>
    <n v="43405"/>
    <n v="1.0502645467473799"/>
    <n v="54.835265930962002"/>
    <n v="0"/>
    <n v="28543.283585764682"/>
  </r>
  <r>
    <s v="STND-62331"/>
    <s v="St. Raymond Parish"/>
    <s v="St Raymond Church - 301 S I-Oka - Mt Prospect"/>
    <x v="62"/>
    <s v="Indoor Lighting"/>
    <x v="2"/>
    <n v="0"/>
    <n v="8972.0560000000005"/>
    <n v="1.9215169999999999"/>
    <x v="0"/>
    <x v="0"/>
    <n v="14.797277300976599"/>
    <s v="Qty / 1,000"/>
    <m/>
    <s v="Private-Lighting"/>
    <x v="0"/>
    <n v="3"/>
    <n v="1"/>
    <s v="Lighting"/>
    <n v="0.91633259480590001"/>
    <n v="1.30467645558681"/>
    <n v="8221.3873552238401"/>
    <n v="2.5069579889097899"/>
    <n v="0.71"/>
    <n v="5837.1850222089297"/>
    <n v="1.77994017212595"/>
    <n v="3379"/>
    <n v="1.0900000000000001"/>
    <n v="1.36"/>
    <n v="2.1999999999999999E-2"/>
    <n v="0.57999999999999996"/>
    <n v="20.7161882213673"/>
    <d v="1900-01-13T19:08:05"/>
    <n v="43405"/>
    <n v="3.1781921766097798"/>
    <n v="165.93625854580199"/>
    <n v="0"/>
    <n v="86374.445430732783"/>
  </r>
  <r>
    <s v="STND-62331"/>
    <s v="St. Raymond Parish"/>
    <s v="St Raymond Church - 301 S I-Oka - Mt Prospect"/>
    <x v="62"/>
    <s v="Indoor Lighting"/>
    <x v="2"/>
    <n v="0"/>
    <n v="2784.431"/>
    <n v="0.596333"/>
    <x v="0"/>
    <x v="0"/>
    <n v="14.797277300976599"/>
    <s v="Qty / 1,000"/>
    <m/>
    <s v="Private-Lighting"/>
    <x v="0"/>
    <n v="3"/>
    <n v="1"/>
    <s v="Lighting"/>
    <n v="0.91633259480590001"/>
    <n v="1.30467645558681"/>
    <n v="2551.4648832879898"/>
    <n v="0.77802162478944703"/>
    <n v="0.71"/>
    <n v="1811.5400671344701"/>
    <n v="0.55239535360050696"/>
    <n v="3379"/>
    <n v="1.0900000000000001"/>
    <n v="1.36"/>
    <n v="2.1999999999999999E-2"/>
    <n v="0.57999999999999996"/>
    <n v="20.7161882213673"/>
    <d v="1900-01-13T19:08:05"/>
    <n v="43405"/>
    <n v="0.98633573122394402"/>
    <n v="51.497456359940998"/>
    <n v="0"/>
    <n v="26805.860715218518"/>
  </r>
  <r>
    <s v="STND-62331"/>
    <s v="St. Raymond Parish"/>
    <s v="St Raymond Church - 301 S I-Oka - Mt Prospect"/>
    <x v="38"/>
    <s v="Indoor Lighting"/>
    <x v="2"/>
    <n v="0"/>
    <n v="5791.6170000000002"/>
    <n v="1.2680640000000001"/>
    <x v="0"/>
    <x v="0"/>
    <n v="8"/>
    <s v="Qty / 1,000"/>
    <m/>
    <s v="Private-Lighting"/>
    <x v="0"/>
    <n v="3"/>
    <n v="1"/>
    <s v="Lighting"/>
    <n v="0.91633259480590001"/>
    <n v="1.30467645558681"/>
    <n v="5307.0474337319602"/>
    <n v="1.65441324497723"/>
    <n v="0.71"/>
    <n v="3768.00367794969"/>
    <n v="1.17463340393383"/>
    <n v="3379"/>
    <n v="1.0900000000000001"/>
    <n v="1.36"/>
    <n v="2.1999999999999999E-2"/>
    <n v="0.57999999999999996"/>
    <n v="20.7161882213673"/>
    <d v="1900-01-13T19:08:05"/>
    <n v="43405"/>
    <n v="2.0973798744640302"/>
    <n v="107.114718845966"/>
    <n v="0"/>
    <n v="30144.02942359752"/>
  </r>
  <r>
    <s v="STND-62332"/>
    <s v="Discount Liquor &amp; Tobacco"/>
    <s v="Discount Liquor and Tobacco - 854 Main St - Glen Ellyn"/>
    <x v="0"/>
    <s v="Indoor Lighting"/>
    <x v="0"/>
    <n v="0"/>
    <n v="25216.33"/>
    <n v="5.1148949999999997"/>
    <x v="0"/>
    <x v="0"/>
    <n v="9.1274187659729797"/>
    <s v="Qty / 1,000"/>
    <m/>
    <s v="Private-Lighting"/>
    <x v="0"/>
    <n v="3"/>
    <n v="1"/>
    <s v="Lighting"/>
    <n v="0.91633259480590001"/>
    <n v="1.30467645558681"/>
    <n v="23106.5451003819"/>
    <n v="6.6732830792986801"/>
    <n v="0.71"/>
    <n v="16405.647021271099"/>
    <n v="4.7380309863020598"/>
    <n v="5478"/>
    <n v="1.1200000000000001"/>
    <n v="1.31"/>
    <n v="2.1999999999999999E-2"/>
    <n v="0.95"/>
    <n v="12.7783862723622"/>
    <d v="1900-01-08T03:03:29"/>
    <n v="43405"/>
    <n v="5.3622202324617696"/>
    <n v="453.87856447178598"/>
    <n v="0"/>
    <n v="149741.21048987855"/>
  </r>
  <r>
    <s v="STND-62332"/>
    <s v="Discount Liquor &amp; Tobacco"/>
    <s v="Discount Liquor and Tobacco - 854 Main St - Glen Ellyn"/>
    <x v="0"/>
    <s v="Indoor Lighting"/>
    <x v="0"/>
    <n v="0"/>
    <n v="2337.5720000000001"/>
    <n v="0.47415499999999999"/>
    <x v="0"/>
    <x v="0"/>
    <n v="9.1274187659729797"/>
    <s v="Qty / 1,000"/>
    <m/>
    <s v="Private-Lighting"/>
    <x v="0"/>
    <n v="3"/>
    <n v="1"/>
    <s v="Lighting"/>
    <n v="0.91633259480590001"/>
    <n v="1.30467645558681"/>
    <n v="2141.99341630562"/>
    <n v="0.61861886479876205"/>
    <n v="0.71"/>
    <n v="1520.8153255769901"/>
    <n v="0.43921939400712101"/>
    <n v="5478"/>
    <n v="1.1200000000000001"/>
    <n v="1.31"/>
    <n v="2.1999999999999999E-2"/>
    <n v="0.95"/>
    <n v="12.7783862723622"/>
    <d v="1900-01-08T03:03:29"/>
    <n v="43405"/>
    <n v="0.497082253755534"/>
    <n v="42.074870677431797"/>
    <n v="0"/>
    <n v="13881.118342250726"/>
  </r>
  <r>
    <s v="STND-62333"/>
    <s v="Ferguson Enterprises Inc"/>
    <s v="Ferguson - 884  S Rohlwing Road - Addison"/>
    <x v="0"/>
    <s v="Indoor Lighting"/>
    <x v="8"/>
    <n v="0"/>
    <n v="201764.58"/>
    <n v="31.931304000000001"/>
    <x v="0"/>
    <x v="0"/>
    <n v="9.5383441434566993"/>
    <s v="Qty / 1,000"/>
    <m/>
    <s v="Private-Lighting"/>
    <x v="0"/>
    <n v="2"/>
    <n v="1"/>
    <s v="Lighting"/>
    <n v="0.97902139861649395"/>
    <n v="0.93591656730105399"/>
    <n v="197531.841302869"/>
    <n v="29.885036429126401"/>
    <n v="0.71"/>
    <n v="140247.60732503701"/>
    <n v="21.2183758646797"/>
    <n v="5242"/>
    <n v="1"/>
    <n v="1.22"/>
    <n v="1.0999999999999999E-2"/>
    <n v="0.68"/>
    <n v="13.3536818008394"/>
    <d v="1900-01-08T12:55:13"/>
    <n v="43440"/>
    <n v="36.023428675417598"/>
    <n v="2172.8502543315599"/>
    <n v="0"/>
    <n v="1337729.9439625817"/>
  </r>
  <r>
    <s v="STND-62333"/>
    <s v="Ferguson Enterprises Inc"/>
    <s v="Ferguson - 884  S Rohlwing Road - Addison"/>
    <x v="0"/>
    <s v="Indoor Lighting"/>
    <x v="8"/>
    <n v="0"/>
    <n v="19720.403999999999"/>
    <n v="3.1209549999999999"/>
    <x v="0"/>
    <x v="0"/>
    <n v="9.5383441434566993"/>
    <s v="Qty / 1,000"/>
    <m/>
    <s v="Private-Lighting"/>
    <x v="0"/>
    <n v="2"/>
    <n v="1"/>
    <s v="Lighting"/>
    <n v="0.97902139861649395"/>
    <n v="0.93591656730105399"/>
    <n v="19306.697505362299"/>
    <n v="2.9209534903010601"/>
    <n v="0.71"/>
    <n v="13707.7552288072"/>
    <n v="2.0738769781137498"/>
    <n v="5242"/>
    <n v="1"/>
    <n v="1.22"/>
    <n v="1.0999999999999999E-2"/>
    <n v="0.68"/>
    <n v="13.3536818008394"/>
    <d v="1900-01-08T12:55:13"/>
    <n v="43440"/>
    <n v="3.52091790055576"/>
    <n v="212.37367255898499"/>
    <n v="0"/>
    <n v="130749.28680663111"/>
  </r>
  <r>
    <s v="STND-62333"/>
    <s v="Ferguson Enterprises Inc"/>
    <s v="Ferguson - 884  S Rohlwing Road - Addison"/>
    <x v="7"/>
    <s v="Indoor Lighting"/>
    <x v="8"/>
    <n v="0"/>
    <n v="40588.177000000003"/>
    <n v="20.860609"/>
    <x v="0"/>
    <x v="0"/>
    <n v="8"/>
    <s v="Qty / 1,000"/>
    <m/>
    <s v="Private-Lighting"/>
    <x v="0"/>
    <n v="2"/>
    <n v="1"/>
    <s v="Lighting"/>
    <n v="0.97902139861649395"/>
    <n v="0.93591656730105399"/>
    <n v="39736.693813833801"/>
    <n v="19.523789567089501"/>
    <n v="0.71"/>
    <n v="28213.052607821999"/>
    <n v="13.8618905926335"/>
    <n v="5242"/>
    <n v="1"/>
    <n v="1.22"/>
    <n v="1.0999999999999999E-2"/>
    <n v="0.68"/>
    <n v="13.3536818008394"/>
    <d v="1900-01-08T12:55:13"/>
    <n v="43440"/>
    <n v="30.194540004777998"/>
    <n v="437.10363195217201"/>
    <n v="0"/>
    <n v="225704.42086257599"/>
  </r>
  <r>
    <s v="STND-62334"/>
    <s v="NGC US, LLC"/>
    <s v="National Gift Card - 300 Millennium Dr. - Crystal Lake"/>
    <x v="0"/>
    <s v="Indoor Lighting"/>
    <x v="8"/>
    <n v="0"/>
    <n v="49694.16"/>
    <n v="7.8646079999999996"/>
    <x v="0"/>
    <x v="0"/>
    <n v="9.5383441434566993"/>
    <s v="Qty / 1,000"/>
    <m/>
    <s v="Private-Lighting"/>
    <x v="0"/>
    <n v="3"/>
    <n v="1"/>
    <s v="Lighting"/>
    <n v="0.91633259480590001"/>
    <n v="1.30467645558681"/>
    <n v="45536.3785794996"/>
    <n v="10.2607688900196"/>
    <n v="0.71"/>
    <n v="32330.828791444699"/>
    <n v="7.2851459119139497"/>
    <n v="5242"/>
    <n v="1"/>
    <n v="1.22"/>
    <n v="1.0999999999999999E-2"/>
    <n v="0.68"/>
    <n v="13.3536818008394"/>
    <d v="1900-01-08T12:55:13"/>
    <n v="43396"/>
    <n v="12.3683327989629"/>
    <n v="500.90016437449498"/>
    <n v="0"/>
    <n v="308382.5714559778"/>
  </r>
  <r>
    <s v="STND-62334"/>
    <s v="NGC US, LLC"/>
    <s v="National Gift Card - 300 Millennium Dr. - Crystal Lake"/>
    <x v="0"/>
    <s v="Indoor Lighting"/>
    <x v="8"/>
    <n v="0"/>
    <n v="24532.560000000001"/>
    <n v="3.8825280000000002"/>
    <x v="0"/>
    <x v="0"/>
    <n v="9.5383441434566993"/>
    <s v="Qty / 1,000"/>
    <m/>
    <s v="Private-Lighting"/>
    <x v="0"/>
    <n v="3"/>
    <n v="1"/>
    <s v="Lighting"/>
    <n v="0.91633259480590001"/>
    <n v="1.30467645558681"/>
    <n v="22479.984362031399"/>
    <n v="5.0654428697565299"/>
    <n v="0.71"/>
    <n v="15960.788897042299"/>
    <n v="3.59646443752714"/>
    <n v="5242"/>
    <n v="1"/>
    <n v="1.22"/>
    <n v="1.0999999999999999E-2"/>
    <n v="0.68"/>
    <n v="13.3536818008394"/>
    <d v="1900-01-08T12:55:13"/>
    <n v="43396"/>
    <n v="6.1058858121462496"/>
    <n v="247.27982798234601"/>
    <n v="0"/>
    <n v="152239.49730105212"/>
  </r>
  <r>
    <s v="STND-62336"/>
    <s v="Lake Villa Community Consolidated School District 41"/>
    <s v="Lake Villa Community Consolidated School District No 41 (Martin Elementary) - EMS - 24750 W Dering Ln - Lake Villa"/>
    <x v="2"/>
    <s v="Energy Management System"/>
    <x v="12"/>
    <n v="40356"/>
    <n v="100536"/>
    <n v="0"/>
    <x v="1"/>
    <x v="1"/>
    <n v="15"/>
    <s v="NA"/>
    <m/>
    <s v="EMS"/>
    <x v="1"/>
    <n v="3"/>
    <n v="1"/>
    <s v="EMS"/>
    <n v="0.91036333343406195"/>
    <n v="0"/>
    <n v="91524.288090126895"/>
    <n v="0"/>
    <n v="0.7"/>
    <n v="64067.001663088799"/>
    <n v="0"/>
    <n v="2979"/>
    <n v="1.17333333333333"/>
    <n v="1.323"/>
    <n v="2.1333333333333301E-2"/>
    <n v="0.72"/>
    <n v="23.497818059751602"/>
    <d v="1900-01-15T18:49:11"/>
    <n v="43356"/>
    <n v="0"/>
    <n v="0"/>
    <n v="0"/>
    <n v="961005.02494633198"/>
  </r>
  <r>
    <s v="STND-62337"/>
    <s v="Lisle Community Unit School District #202"/>
    <s v="Lisle CUSD 202 - 1800 Short St - Lisle"/>
    <x v="1"/>
    <s v="Outdoor &amp; Garage Lighting"/>
    <x v="1"/>
    <n v="0"/>
    <n v="15830.823"/>
    <n v="4.3167169999999997"/>
    <x v="0"/>
    <x v="1"/>
    <n v="10.1978380583316"/>
    <s v="Qty / 1,000"/>
    <m/>
    <s v="Public-Lighting"/>
    <x v="0"/>
    <n v="3"/>
    <n v="1"/>
    <s v="Lighting"/>
    <n v="0.99829244462109001"/>
    <n v="0.987374621353864"/>
    <n v="15803.790993033799"/>
    <n v="4.2622168133667904"/>
    <n v="0.71"/>
    <n v="11220.691605054"/>
    <n v="3.02617393749042"/>
    <n v="4903"/>
    <n v="1"/>
    <n v="1"/>
    <n v="0"/>
    <n v="0"/>
    <n v="14.276973281664301"/>
    <d v="1900-01-09T04:44:53"/>
    <n v="43408"/>
    <n v="4.2622168133667904"/>
    <n v="0"/>
    <n v="0"/>
    <n v="114426.79589082157"/>
  </r>
  <r>
    <s v="STND-62337"/>
    <s v="Lisle Community Unit School District #202"/>
    <s v="Lisle CUSD 202 - 1800 Short St - Lisle"/>
    <x v="1"/>
    <s v="Outdoor &amp; Garage Lighting"/>
    <x v="1"/>
    <n v="0"/>
    <n v="4091.895"/>
    <n v="1.1157699999999999"/>
    <x v="0"/>
    <x v="1"/>
    <n v="10.1978380583316"/>
    <s v="Qty / 1,000"/>
    <m/>
    <s v="Public-Lighting"/>
    <x v="0"/>
    <n v="3"/>
    <n v="1"/>
    <s v="Lighting"/>
    <n v="0.99829244462109001"/>
    <n v="0.987374621353864"/>
    <n v="4084.90786268282"/>
    <n v="1.101682981268"/>
    <n v="0.71"/>
    <n v="2900.2845825047998"/>
    <n v="0.78219491670028096"/>
    <n v="4903"/>
    <n v="1"/>
    <n v="1"/>
    <n v="0"/>
    <n v="0"/>
    <n v="14.276973281664301"/>
    <d v="1900-01-09T04:44:53"/>
    <n v="43408"/>
    <n v="1.101682981268"/>
    <n v="0"/>
    <n v="0"/>
    <n v="29576.632495459824"/>
  </r>
  <r>
    <s v="STND-62341"/>
    <s v="Aldi Inc."/>
    <s v="Aldi Inc #82 Batavia - 3320 W Belmont Ave - Chicago"/>
    <x v="39"/>
    <s v="Refrigeration"/>
    <x v="5"/>
    <n v="0"/>
    <n v="6000"/>
    <n v="5.9"/>
    <x v="2"/>
    <x v="0"/>
    <n v="13"/>
    <s v="ΔkWpeak"/>
    <m/>
    <s v="Private-Lighting"/>
    <x v="0"/>
    <n v="3"/>
    <n v="1"/>
    <s v="Non-Lighting"/>
    <n v="0.91633259480590001"/>
    <n v="1.30467645558681"/>
    <n v="5497.9955688354003"/>
    <n v="7.6975910879621603"/>
    <n v="0.7"/>
    <n v="3848.59689818478"/>
    <n v="5.3883137615735102"/>
    <n v="4661"/>
    <n v="1.07"/>
    <n v="1.24"/>
    <n v="2.9000000000000001E-2"/>
    <n v="0.745"/>
    <n v="15.018236429950701"/>
    <d v="1900-01-09T17:27:20"/>
    <n v="43471"/>
    <n v="7.6975910879621603"/>
    <n v="0"/>
    <n v="0"/>
    <n v="50031.759676402144"/>
  </r>
  <r>
    <s v="STND-62341"/>
    <s v="Aldi Inc."/>
    <s v="Aldi Inc #82 Batavia - 3320 W Belmont Ave - Chicago"/>
    <x v="1"/>
    <s v="Outdoor &amp; Garage Lighting"/>
    <x v="1"/>
    <n v="0"/>
    <n v="1019.824"/>
    <n v="0"/>
    <x v="0"/>
    <x v="0"/>
    <n v="10.1978380583316"/>
    <s v="Qty / 1,000"/>
    <m/>
    <s v="Private-Lighting"/>
    <x v="0"/>
    <n v="3"/>
    <n v="1"/>
    <s v="Lighting"/>
    <n v="0.91633259480590001"/>
    <n v="1.30467645558681"/>
    <n v="934.49797216533204"/>
    <n v="0"/>
    <n v="0.71"/>
    <n v="663.49356023738596"/>
    <n v="0"/>
    <n v="4903"/>
    <n v="1"/>
    <n v="1"/>
    <n v="0"/>
    <n v="0"/>
    <n v="14.276973281664301"/>
    <d v="1900-01-09T04:44:53"/>
    <n v="43471"/>
    <n v="0"/>
    <n v="0"/>
    <n v="0"/>
    <n v="6766.1998800467445"/>
  </r>
  <r>
    <s v="STND-62341"/>
    <s v="Aldi Inc."/>
    <s v="Aldi Inc #82 Batavia - 3320 W Belmont Ave - Chicago"/>
    <x v="1"/>
    <s v="Outdoor &amp; Garage Lighting"/>
    <x v="1"/>
    <n v="0"/>
    <n v="8197.8160000000007"/>
    <n v="0"/>
    <x v="0"/>
    <x v="0"/>
    <n v="10.1978380583316"/>
    <s v="Qty / 1,000"/>
    <m/>
    <s v="Private-Lighting"/>
    <x v="0"/>
    <n v="3"/>
    <n v="1"/>
    <s v="Lighting"/>
    <n v="0.91633259480590001"/>
    <n v="1.30467645558681"/>
    <n v="7511.9260070213204"/>
    <n v="0"/>
    <n v="0.71"/>
    <n v="5333.4674649851404"/>
    <n v="0"/>
    <n v="4903"/>
    <n v="1"/>
    <n v="1"/>
    <n v="0"/>
    <n v="0"/>
    <n v="14.276973281664301"/>
    <d v="1900-01-09T04:44:53"/>
    <n v="43471"/>
    <n v="0"/>
    <n v="0"/>
    <n v="0"/>
    <n v="54389.837497298824"/>
  </r>
  <r>
    <s v="STND-62341"/>
    <s v="Aldi Inc."/>
    <s v="Aldi Inc #82 Batavia - 3320 W Belmont Ave - Chicago"/>
    <x v="27"/>
    <s v="Outdoor &amp; Garage Lighting"/>
    <x v="5"/>
    <n v="0"/>
    <n v="240.8"/>
    <n v="0"/>
    <x v="0"/>
    <x v="0"/>
    <n v="8"/>
    <s v="Qty / 1,000"/>
    <m/>
    <s v="Private-Lighting"/>
    <x v="0"/>
    <n v="3"/>
    <n v="1"/>
    <s v="Lighting"/>
    <n v="0.91633259480590001"/>
    <n v="1.30467645558681"/>
    <n v="220.652888829261"/>
    <n v="0"/>
    <n v="0.71"/>
    <n v="156.66355106877501"/>
    <n v="0"/>
    <n v="4661"/>
    <n v="1.07"/>
    <n v="1.24"/>
    <n v="2.9000000000000001E-2"/>
    <n v="0.745"/>
    <n v="15.018236429950701"/>
    <d v="1900-01-09T17:27:20"/>
    <n v="43471"/>
    <n v="0"/>
    <n v="5.9803119402323004"/>
    <n v="0"/>
    <n v="1253.3084085502001"/>
  </r>
  <r>
    <s v="STND-62341"/>
    <s v="Aldi Inc."/>
    <s v="Aldi Inc #82 Batavia - 3320 W Belmont Ave - Chicago"/>
    <x v="54"/>
    <s v="Refrigeration"/>
    <x v="5"/>
    <n v="0"/>
    <n v="25817.25"/>
    <n v="0"/>
    <x v="2"/>
    <x v="0"/>
    <n v="12"/>
    <s v="NA"/>
    <m/>
    <s v="Private-Lighting"/>
    <x v="0"/>
    <n v="3"/>
    <n v="1"/>
    <s v="Non-Lighting"/>
    <n v="0.91633259480590001"/>
    <n v="1.30467645558681"/>
    <n v="23657.1876832526"/>
    <n v="0"/>
    <n v="0.7"/>
    <n v="16560.031378276799"/>
    <n v="0"/>
    <n v="4661"/>
    <n v="1.07"/>
    <n v="1.24"/>
    <n v="2.9000000000000001E-2"/>
    <n v="0.745"/>
    <n v="15.018236429950701"/>
    <d v="1900-01-09T17:27:20"/>
    <n v="43471"/>
    <n v="0"/>
    <n v="0"/>
    <n v="0"/>
    <n v="198720.37653932159"/>
  </r>
  <r>
    <s v="STND-62341"/>
    <s v="Aldi Inc."/>
    <s v="Aldi Inc #82 Batavia - 3320 W Belmont Ave - Chicago"/>
    <x v="12"/>
    <s v="Variable Speed Drives"/>
    <x v="5"/>
    <n v="0"/>
    <n v="18643.763999999999"/>
    <n v="0.88678800000000002"/>
    <x v="6"/>
    <x v="0"/>
    <n v="15"/>
    <s v="ΔkWpeak"/>
    <m/>
    <s v="Private-Lighting"/>
    <x v="0"/>
    <n v="3"/>
    <n v="1"/>
    <s v="Non-Lighting"/>
    <n v="0.91633259480590001"/>
    <n v="1.30467645558681"/>
    <n v="17083.8886430688"/>
    <n v="1.1569714246969101"/>
    <n v="0.7"/>
    <n v="11958.722050148201"/>
    <n v="0.80987999728783899"/>
    <n v="4661"/>
    <n v="1.07"/>
    <n v="1.24"/>
    <n v="2.9000000000000001E-2"/>
    <n v="0.745"/>
    <n v="15.018236429950701"/>
    <d v="1900-01-09T17:27:20"/>
    <n v="43471"/>
    <n v="1.1569714246969101"/>
    <n v="0"/>
    <n v="0"/>
    <n v="179380.830752223"/>
  </r>
  <r>
    <s v="STND-62343"/>
    <s v="Lincoln Park 2550 Condominium Association"/>
    <s v="Lincoln Park 2550 Condominium Association - 2550 N Lakeview Ave - Chicago"/>
    <x v="12"/>
    <s v="Variable Speed Drives"/>
    <x v="18"/>
    <n v="0"/>
    <n v="40997.470999999998"/>
    <n v="8.35914"/>
    <x v="6"/>
    <x v="0"/>
    <n v="15"/>
    <s v="ΔkWpeak"/>
    <m/>
    <s v="Private-Non-Lighting"/>
    <x v="2"/>
    <n v="3"/>
    <n v="1"/>
    <s v="Non-Lighting"/>
    <n v="0.98952339343681495"/>
    <n v="0.43468415683807998"/>
    <n v="40567.956626247404"/>
    <n v="3.6335857227914699"/>
    <n v="0.7"/>
    <n v="28397.569638373199"/>
    <n v="2.5435100059540301"/>
    <n v="6138"/>
    <n v="1.1399999999999999"/>
    <n v="1.32"/>
    <n v="2.5000000000000001E-2"/>
    <n v="0.64"/>
    <n v="11.4043662430759"/>
    <d v="1900-01-07T03:30:12"/>
    <n v="43419"/>
    <n v="3.6335857227914699"/>
    <n v="0"/>
    <n v="0"/>
    <n v="425963.54457559797"/>
  </r>
  <r>
    <s v="STND-62343"/>
    <s v="Lincoln Park 2550 Condominium Association"/>
    <s v="Lincoln Park 2550 Condominium Association - 2550 N Lakeview Ave - Chicago"/>
    <x v="12"/>
    <s v="Variable Speed Drives"/>
    <x v="18"/>
    <n v="0"/>
    <n v="25623.419000000002"/>
    <n v="5.2244619999999999"/>
    <x v="6"/>
    <x v="0"/>
    <n v="15"/>
    <s v="ΔkWpeak"/>
    <m/>
    <s v="Private-Non-Lighting"/>
    <x v="2"/>
    <n v="3"/>
    <n v="1"/>
    <s v="Non-Lighting"/>
    <n v="0.98952339343681495"/>
    <n v="0.43468415683807998"/>
    <n v="25354.972520333398"/>
    <n v="2.2709908594025898"/>
    <n v="0.7"/>
    <n v="17748.480764233402"/>
    <n v="1.5896936015818099"/>
    <n v="6138"/>
    <n v="1.1399999999999999"/>
    <n v="1.32"/>
    <n v="2.5000000000000001E-2"/>
    <n v="0.64"/>
    <n v="11.4043662430759"/>
    <d v="1900-01-07T03:30:12"/>
    <n v="43419"/>
    <n v="2.2709908594025898"/>
    <n v="0"/>
    <n v="0"/>
    <n v="266227.21146350104"/>
  </r>
  <r>
    <s v="STND-62344"/>
    <s v="Trustmark Insurance Company"/>
    <s v="Trustmark Insurance Company - 400 N Field Dr - Lake Forest"/>
    <x v="0"/>
    <s v="Indoor Lighting"/>
    <x v="6"/>
    <n v="0"/>
    <n v="7928.9319999999998"/>
    <n v="1.782891"/>
    <x v="0"/>
    <x v="0"/>
    <n v="15"/>
    <s v="Qty / 1,000"/>
    <m/>
    <s v="Private-Lighting"/>
    <x v="0"/>
    <n v="3"/>
    <n v="1"/>
    <s v="Lighting"/>
    <n v="0.91633259480590001"/>
    <n v="1.30467645558681"/>
    <n v="7265.5388335995303"/>
    <n v="2.32609591057762"/>
    <n v="0.71"/>
    <n v="5158.5325718556696"/>
    <n v="1.65152809651011"/>
    <n v="2885"/>
    <n v="1.165"/>
    <n v="1.3779999999999999"/>
    <n v="2.5499999999999998E-2"/>
    <n v="0.55000000000000004"/>
    <n v="24.263431542460999"/>
    <d v="1900-01-16T07:56:40"/>
    <n v="43457"/>
    <n v="3.06913301303288"/>
    <n v="159.03110751655601"/>
    <n v="0"/>
    <n v="77377.988577835044"/>
  </r>
  <r>
    <s v="STND-62344"/>
    <s v="Trustmark Insurance Company"/>
    <s v="Trustmark Insurance Company - 400 N Field Dr - Lake Forest"/>
    <x v="0"/>
    <s v="Indoor Lighting"/>
    <x v="6"/>
    <n v="0"/>
    <n v="1458.194"/>
    <n v="0.32788800000000001"/>
    <x v="0"/>
    <x v="0"/>
    <n v="15"/>
    <s v="Qty / 1,000"/>
    <m/>
    <s v="Private-Lighting"/>
    <x v="0"/>
    <n v="3"/>
    <n v="1"/>
    <s v="Lighting"/>
    <n v="0.91633259480590001"/>
    <n v="1.30467645558681"/>
    <n v="1336.19069175039"/>
    <n v="0.42778775366944699"/>
    <n v="0.71"/>
    <n v="948.69539114277995"/>
    <n v="0.30372930510530699"/>
    <n v="2885"/>
    <n v="1.165"/>
    <n v="1.3779999999999999"/>
    <n v="2.5499999999999998E-2"/>
    <n v="0.55000000000000004"/>
    <n v="24.263431542460999"/>
    <d v="1900-01-16T07:56:40"/>
    <n v="43457"/>
    <n v="0.56443825527041402"/>
    <n v="29.247092394536502"/>
    <n v="0"/>
    <n v="14230.430867141698"/>
  </r>
  <r>
    <s v="STND-62347"/>
    <s v="North Boone Fire District #3"/>
    <s v="North Boone Fire District # 3 - 305 W Grove - Poplar Grove"/>
    <x v="1"/>
    <s v="Outdoor &amp; Garage Lighting"/>
    <x v="1"/>
    <n v="0"/>
    <n v="12453.62"/>
    <n v="0"/>
    <x v="0"/>
    <x v="1"/>
    <n v="10.1978380583316"/>
    <s v="Qty / 1,000"/>
    <m/>
    <s v="Public-Lighting"/>
    <x v="0"/>
    <n v="3"/>
    <n v="1"/>
    <s v="Lighting"/>
    <n v="0.99829244462109001"/>
    <n v="0.987374621353864"/>
    <n v="12432.354754182101"/>
    <n v="0"/>
    <n v="0.71"/>
    <n v="8826.9718754692894"/>
    <n v="0"/>
    <n v="4903"/>
    <n v="1"/>
    <n v="1"/>
    <n v="0"/>
    <n v="0"/>
    <n v="14.276973281664301"/>
    <d v="1900-01-09T04:44:53"/>
    <n v="43387"/>
    <n v="0"/>
    <n v="0"/>
    <n v="0"/>
    <n v="90016.029731483373"/>
  </r>
  <r>
    <s v="STND-62347"/>
    <s v="North Boone Fire District #3"/>
    <s v="North Boone Fire District # 3 - 305 W Grove - Poplar Grove"/>
    <x v="1"/>
    <s v="Outdoor &amp; Garage Lighting"/>
    <x v="1"/>
    <n v="0"/>
    <n v="1093.3689999999999"/>
    <n v="0"/>
    <x v="0"/>
    <x v="1"/>
    <n v="10.1978380583316"/>
    <s v="Qty / 1,000"/>
    <m/>
    <s v="Public-Lighting"/>
    <x v="0"/>
    <n v="3"/>
    <n v="1"/>
    <s v="Lighting"/>
    <n v="0.99829244462109001"/>
    <n v="0.987374621353864"/>
    <n v="1091.50201188292"/>
    <n v="0"/>
    <n v="0.71"/>
    <n v="774.96642843687096"/>
    <n v="0"/>
    <n v="4903"/>
    <n v="1"/>
    <n v="1"/>
    <n v="0"/>
    <n v="0"/>
    <n v="14.276973281664301"/>
    <d v="1900-01-09T04:44:53"/>
    <n v="43387"/>
    <n v="0"/>
    <n v="0"/>
    <n v="0"/>
    <n v="7902.9821378428351"/>
  </r>
  <r>
    <s v="STND-62347"/>
    <s v="North Boone Fire District #3"/>
    <s v="North Boone Fire District # 3 - 305 W Grove - Poplar Grove"/>
    <x v="63"/>
    <s v="Outdoor &amp; Garage Lighting"/>
    <x v="1"/>
    <n v="0"/>
    <n v="7746.74"/>
    <n v="0"/>
    <x v="0"/>
    <x v="1"/>
    <n v="10.1978380583316"/>
    <s v="Qty / 1,000"/>
    <m/>
    <s v="Public-Lighting"/>
    <x v="0"/>
    <n v="3"/>
    <n v="1"/>
    <s v="Lighting"/>
    <n v="0.99829244462109001"/>
    <n v="0.987374621353864"/>
    <n v="7733.51201244399"/>
    <n v="0"/>
    <n v="0.71"/>
    <n v="5490.7935288352301"/>
    <n v="0"/>
    <n v="4903"/>
    <n v="1"/>
    <n v="1"/>
    <n v="0"/>
    <n v="0"/>
    <n v="14.276973281664301"/>
    <d v="1900-01-09T04:44:53"/>
    <n v="43387"/>
    <n v="0"/>
    <n v="0"/>
    <n v="0"/>
    <n v="55994.223218796775"/>
  </r>
  <r>
    <s v="STND-62348"/>
    <s v="Perma-Seal Basement Systems"/>
    <s v="Perma-Seal - 412 Rockwell Ct - Burr Ridge"/>
    <x v="0"/>
    <s v="Indoor Lighting"/>
    <x v="8"/>
    <n v="0"/>
    <n v="462816.18"/>
    <n v="73.245384000000001"/>
    <x v="0"/>
    <x v="0"/>
    <n v="9.5383441434566993"/>
    <s v="Qty / 1,000"/>
    <m/>
    <s v="Private-Lighting"/>
    <x v="0"/>
    <n v="1"/>
    <n v="1"/>
    <s v="Lighting"/>
    <n v="0.99989942556735301"/>
    <n v="1.019640158801"/>
    <n v="462769.63252527697"/>
    <n v="74.683934973200493"/>
    <n v="0.71"/>
    <n v="328566.43909294601"/>
    <n v="53.025593830972397"/>
    <n v="5242"/>
    <n v="1"/>
    <n v="1.22"/>
    <n v="1.0999999999999999E-2"/>
    <n v="0.68"/>
    <n v="13.3536818008394"/>
    <d v="1900-01-08T12:55:13"/>
    <n v="43442"/>
    <n v="90.024029620540603"/>
    <n v="5090.4659577780403"/>
    <n v="0"/>
    <n v="3133979.770058624"/>
  </r>
  <r>
    <s v="STND-62348"/>
    <s v="Perma-Seal Basement Systems"/>
    <s v="Perma-Seal - 412 Rockwell Ct - Burr Ridge"/>
    <x v="0"/>
    <s v="Indoor Lighting"/>
    <x v="8"/>
    <n v="0"/>
    <n v="161034.23999999999"/>
    <n v="25.485312"/>
    <x v="0"/>
    <x v="0"/>
    <n v="9.5383441434566993"/>
    <s v="Qty / 1,000"/>
    <m/>
    <s v="Private-Lighting"/>
    <x v="0"/>
    <n v="1"/>
    <n v="1"/>
    <s v="Lighting"/>
    <n v="0.99989942556735301"/>
    <n v="1.019640158801"/>
    <n v="161018.04407267499"/>
    <n v="25.9858475747731"/>
    <n v="0.71"/>
    <n v="114322.81129159901"/>
    <n v="18.449951778088899"/>
    <n v="5242"/>
    <n v="1"/>
    <n v="1.22"/>
    <n v="1.0999999999999999E-2"/>
    <n v="0.68"/>
    <n v="13.3536818008394"/>
    <d v="1900-01-08T12:55:13"/>
    <n v="43442"/>
    <n v="31.323345678366799"/>
    <n v="1771.1984847994299"/>
    <n v="0"/>
    <n v="1090450.3175467288"/>
  </r>
  <r>
    <s v="STND-62348"/>
    <s v="Perma-Seal Basement Systems"/>
    <s v="Perma-Seal - 412 Rockwell Ct - Burr Ridge"/>
    <x v="0"/>
    <s v="Indoor Lighting"/>
    <x v="8"/>
    <n v="0"/>
    <n v="36216.978000000003"/>
    <n v="5.731706"/>
    <x v="0"/>
    <x v="0"/>
    <n v="9.5383441434566993"/>
    <s v="Qty / 1,000"/>
    <m/>
    <s v="Private-Lighting"/>
    <x v="0"/>
    <n v="1"/>
    <n v="1"/>
    <s v="Lighting"/>
    <n v="0.99989942556735301"/>
    <n v="1.019640158801"/>
    <n v="36213.335497985398"/>
    <n v="5.84427761604067"/>
    <n v="0.71"/>
    <n v="25711.468203569701"/>
    <n v="4.1494371073888701"/>
    <n v="5242"/>
    <n v="1"/>
    <n v="1.22"/>
    <n v="1.0999999999999999E-2"/>
    <n v="0.68"/>
    <n v="13.3536818008394"/>
    <d v="1900-01-08T12:55:13"/>
    <n v="43442"/>
    <n v="7.0446933655263599"/>
    <n v="398.34669047784001"/>
    <n v="0"/>
    <n v="245244.83215919218"/>
  </r>
  <r>
    <s v="STND-62348"/>
    <s v="Perma-Seal Basement Systems"/>
    <s v="Perma-Seal - 412 Rockwell Ct - Burr Ridge"/>
    <x v="0"/>
    <s v="Indoor Lighting"/>
    <x v="8"/>
    <n v="0"/>
    <n v="66321.784"/>
    <n v="10.496098999999999"/>
    <x v="0"/>
    <x v="0"/>
    <n v="9.5383441434566993"/>
    <s v="Qty / 1,000"/>
    <m/>
    <s v="Private-Lighting"/>
    <x v="0"/>
    <n v="1"/>
    <n v="1"/>
    <s v="Lighting"/>
    <n v="0.99989942556735301"/>
    <n v="1.019640158801"/>
    <n v="66315.113724202005"/>
    <n v="10.7022440511511"/>
    <n v="0.71"/>
    <n v="47083.730744183398"/>
    <n v="7.5985932763172501"/>
    <n v="5242"/>
    <n v="1"/>
    <n v="1.22"/>
    <n v="1.0999999999999999E-2"/>
    <n v="0.68"/>
    <n v="13.3536818008394"/>
    <d v="1900-01-08T12:55:13"/>
    <n v="43442"/>
    <n v="12.900487043335399"/>
    <n v="729.46625096622199"/>
    <n v="0"/>
    <n v="449100.82739587384"/>
  </r>
  <r>
    <s v="STND-62348"/>
    <s v="Perma-Seal Basement Systems"/>
    <s v="Perma-Seal - 412 Rockwell Ct - Burr Ridge"/>
    <x v="0"/>
    <s v="Indoor Lighting"/>
    <x v="8"/>
    <n v="0"/>
    <n v="7391.22"/>
    <n v="1.1697360000000001"/>
    <x v="0"/>
    <x v="0"/>
    <n v="9.5383441434566993"/>
    <s v="Qty / 1,000"/>
    <m/>
    <s v="Private-Lighting"/>
    <x v="0"/>
    <n v="1"/>
    <n v="1"/>
    <s v="Lighting"/>
    <n v="0.99989942556735301"/>
    <n v="1.019640158801"/>
    <n v="7390.47663224193"/>
    <n v="1.1927098007952499"/>
    <n v="0.71"/>
    <n v="5247.2384088917697"/>
    <n v="0.846823958564628"/>
    <n v="5242"/>
    <n v="1"/>
    <n v="1.22"/>
    <n v="1.0999999999999999E-2"/>
    <n v="0.68"/>
    <n v="13.3536818008394"/>
    <d v="1900-01-08T12:55:13"/>
    <n v="43442"/>
    <n v="1.4376926239094201"/>
    <n v="81.295242954661205"/>
    <n v="0"/>
    <n v="50049.965746773858"/>
  </r>
  <r>
    <s v="STND-62348"/>
    <s v="Perma-Seal Basement Systems"/>
    <s v="Perma-Seal - 412 Rockwell Ct - Burr Ridge"/>
    <x v="0"/>
    <s v="Indoor Lighting"/>
    <x v="8"/>
    <n v="0"/>
    <n v="-235.89"/>
    <n v="-3.7331999999999997E-2"/>
    <x v="0"/>
    <x v="0"/>
    <n v="9.5383441434566993"/>
    <s v="Qty / 1,000"/>
    <m/>
    <s v="Private-Lighting"/>
    <x v="0"/>
    <n v="1"/>
    <n v="1"/>
    <s v="Lighting"/>
    <n v="0.99989942556735301"/>
    <n v="1.019640158801"/>
    <n v="-235.866275497083"/>
    <n v="-3.8065206408359101E-2"/>
    <n v="0.71"/>
    <n v="-167.465055602929"/>
    <n v="-2.7026296549934901E-2"/>
    <n v="5242"/>
    <n v="1"/>
    <n v="1.22"/>
    <n v="1.0999999999999999E-2"/>
    <n v="0.68"/>
    <n v="13.3536818008394"/>
    <d v="1900-01-08T12:55:13"/>
    <n v="43442"/>
    <n v="-4.5883807146045202E-2"/>
    <n v="-2.5945290304679101"/>
    <n v="0"/>
    <n v="-1597.3393323438484"/>
  </r>
  <r>
    <s v="STND-62348"/>
    <s v="Perma-Seal Basement Systems"/>
    <s v="Perma-Seal - 412 Rockwell Ct - Burr Ridge"/>
    <x v="0"/>
    <s v="Indoor Lighting"/>
    <x v="8"/>
    <n v="0"/>
    <n v="4497.6360000000004"/>
    <n v="0.71179700000000001"/>
    <x v="0"/>
    <x v="0"/>
    <n v="9.5383441434566993"/>
    <s v="Qty / 1,000"/>
    <m/>
    <s v="Private-Lighting"/>
    <x v="0"/>
    <n v="1"/>
    <n v="1"/>
    <s v="Lighting"/>
    <n v="0.99989942556735301"/>
    <n v="1.019640158801"/>
    <n v="4497.1836528110498"/>
    <n v="0.72577680611407802"/>
    <n v="0.71"/>
    <n v="3193.0003934958399"/>
    <n v="0.51530153234099596"/>
    <n v="5242"/>
    <n v="1"/>
    <n v="1.22"/>
    <n v="1.0999999999999999E-2"/>
    <n v="0.68"/>
    <n v="13.3536818008394"/>
    <d v="1900-01-08T12:55:13"/>
    <n v="43442"/>
    <n v="0.87485150206615003"/>
    <n v="49.469020180921497"/>
    <n v="0"/>
    <n v="30455.936603355982"/>
  </r>
  <r>
    <s v="STND-62348"/>
    <s v="Perma-Seal Basement Systems"/>
    <s v="Perma-Seal - 412 Rockwell Ct - Burr Ridge"/>
    <x v="0"/>
    <s v="Indoor Lighting"/>
    <x v="8"/>
    <n v="0"/>
    <n v="21041.387999999999"/>
    <n v="3.3300139999999998"/>
    <x v="0"/>
    <x v="0"/>
    <n v="9.5383441434566993"/>
    <s v="Qty / 1,000"/>
    <m/>
    <s v="Private-Lighting"/>
    <x v="0"/>
    <n v="1"/>
    <n v="1"/>
    <s v="Lighting"/>
    <n v="0.99989942556735301"/>
    <n v="1.019640158801"/>
    <n v="21039.271774339799"/>
    <n v="3.39541600376957"/>
    <n v="0.71"/>
    <n v="14937.8829597812"/>
    <n v="2.4107453626763902"/>
    <n v="5242"/>
    <n v="1"/>
    <n v="1.22"/>
    <n v="1.0999999999999999E-2"/>
    <n v="0.68"/>
    <n v="13.3536818008394"/>
    <d v="1900-01-08T12:55:13"/>
    <n v="43442"/>
    <n v="4.0928351057974499"/>
    <n v="231.431989517738"/>
    <n v="0"/>
    <n v="142482.66844507062"/>
  </r>
  <r>
    <s v="STND-62348"/>
    <s v="Perma-Seal Basement Systems"/>
    <s v="Perma-Seal - 412 Rockwell Ct - Burr Ridge"/>
    <x v="1"/>
    <s v="Outdoor &amp; Garage Lighting"/>
    <x v="1"/>
    <n v="0"/>
    <n v="26280.080000000002"/>
    <n v="0"/>
    <x v="0"/>
    <x v="0"/>
    <n v="10.1978380583316"/>
    <s v="Qty / 1,000"/>
    <m/>
    <s v="Private-Lighting"/>
    <x v="0"/>
    <n v="1"/>
    <n v="1"/>
    <s v="Lighting"/>
    <n v="0.99989942556735301"/>
    <n v="1.019640158801"/>
    <n v="26277.436895864099"/>
    <n v="0"/>
    <n v="0.71"/>
    <n v="18656.980196063501"/>
    <n v="0"/>
    <n v="4903"/>
    <n v="1"/>
    <n v="1"/>
    <n v="0"/>
    <n v="0"/>
    <n v="14.276973281664301"/>
    <d v="1900-01-09T04:44:53"/>
    <n v="43442"/>
    <n v="0"/>
    <n v="0"/>
    <n v="0"/>
    <n v="190260.86269695533"/>
  </r>
  <r>
    <s v="STND-62348"/>
    <s v="Perma-Seal Basement Systems"/>
    <s v="Perma-Seal - 412 Rockwell Ct - Burr Ridge"/>
    <x v="1"/>
    <s v="Outdoor &amp; Garage Lighting"/>
    <x v="1"/>
    <n v="0"/>
    <n v="2574.0749999999998"/>
    <n v="0"/>
    <x v="0"/>
    <x v="0"/>
    <n v="10.1978380583316"/>
    <s v="Qty / 1,000"/>
    <m/>
    <s v="Private-Lighting"/>
    <x v="0"/>
    <n v="1"/>
    <n v="1"/>
    <s v="Lighting"/>
    <n v="0.99989942556735301"/>
    <n v="1.019640158801"/>
    <n v="2573.8161138672799"/>
    <n v="0"/>
    <n v="0.71"/>
    <n v="1827.40944084577"/>
    <n v="0"/>
    <n v="4903"/>
    <n v="1"/>
    <n v="1"/>
    <n v="0"/>
    <n v="0"/>
    <n v="14.276973281664301"/>
    <d v="1900-01-09T04:44:53"/>
    <n v="43442"/>
    <n v="0"/>
    <n v="0"/>
    <n v="0"/>
    <n v="18635.625544011462"/>
  </r>
  <r>
    <s v="STND-62348"/>
    <s v="Perma-Seal Basement Systems"/>
    <s v="Perma-Seal - 412 Rockwell Ct - Burr Ridge"/>
    <x v="1"/>
    <s v="Outdoor &amp; Garage Lighting"/>
    <x v="1"/>
    <n v="0"/>
    <n v="14120.64"/>
    <n v="0"/>
    <x v="0"/>
    <x v="0"/>
    <n v="10.1978380583316"/>
    <s v="Qty / 1,000"/>
    <m/>
    <s v="Private-Lighting"/>
    <x v="0"/>
    <n v="1"/>
    <n v="1"/>
    <s v="Lighting"/>
    <n v="0.99989942556735301"/>
    <n v="1.019640158801"/>
    <n v="14119.2198246434"/>
    <n v="0"/>
    <n v="0.71"/>
    <n v="10024.646075496799"/>
    <n v="0"/>
    <n v="4903"/>
    <n v="1"/>
    <n v="1"/>
    <n v="0"/>
    <n v="0"/>
    <n v="14.276973281664301"/>
    <d v="1900-01-09T04:44:53"/>
    <n v="43442"/>
    <n v="0"/>
    <n v="0"/>
    <n v="0"/>
    <n v="102229.71727000577"/>
  </r>
  <r>
    <s v="STND-62348"/>
    <s v="Perma-Seal Basement Systems"/>
    <s v="Perma-Seal - 412 Rockwell Ct - Burr Ridge"/>
    <x v="1"/>
    <s v="Outdoor &amp; Garage Lighting"/>
    <x v="1"/>
    <n v="0"/>
    <n v="17160.5"/>
    <n v="0"/>
    <x v="0"/>
    <x v="0"/>
    <n v="10.1978380583316"/>
    <s v="Qty / 1,000"/>
    <m/>
    <s v="Private-Lighting"/>
    <x v="0"/>
    <n v="1"/>
    <n v="1"/>
    <s v="Lighting"/>
    <n v="0.99989942556735301"/>
    <n v="1.019640158801"/>
    <n v="17158.774092448599"/>
    <n v="0"/>
    <n v="0.71"/>
    <n v="12182.7296056385"/>
    <n v="0"/>
    <n v="4903"/>
    <n v="1"/>
    <n v="1"/>
    <n v="0"/>
    <n v="0"/>
    <n v="14.276973281664301"/>
    <d v="1900-01-09T04:44:53"/>
    <n v="43442"/>
    <n v="0"/>
    <n v="0"/>
    <n v="0"/>
    <n v="124237.50362674342"/>
  </r>
  <r>
    <s v="STND-62348"/>
    <s v="Perma-Seal Basement Systems"/>
    <s v="Perma-Seal - 412 Rockwell Ct - Burr Ridge"/>
    <x v="1"/>
    <s v="Outdoor &amp; Garage Lighting"/>
    <x v="1"/>
    <n v="0"/>
    <n v="2461.306"/>
    <n v="0"/>
    <x v="0"/>
    <x v="0"/>
    <n v="10.1978380583316"/>
    <s v="Qty / 1,000"/>
    <m/>
    <s v="Private-Lighting"/>
    <x v="0"/>
    <n v="1"/>
    <n v="1"/>
    <s v="Lighting"/>
    <n v="0.99989942556735301"/>
    <n v="1.019640158801"/>
    <n v="2461.0584555454798"/>
    <n v="0"/>
    <n v="0.71"/>
    <n v="1747.3515034372899"/>
    <n v="0"/>
    <n v="4903"/>
    <n v="1"/>
    <n v="1"/>
    <n v="0"/>
    <n v="0"/>
    <n v="14.276973281664301"/>
    <d v="1900-01-09T04:44:53"/>
    <n v="43442"/>
    <n v="0"/>
    <n v="0"/>
    <n v="0"/>
    <n v="17819.207663035733"/>
  </r>
  <r>
    <s v="STND-62348"/>
    <s v="Perma-Seal Basement Systems"/>
    <s v="Perma-Seal - 412 Rockwell Ct - Burr Ridge"/>
    <x v="1"/>
    <s v="Outdoor &amp; Garage Lighting"/>
    <x v="1"/>
    <n v="0"/>
    <n v="2941.8"/>
    <n v="0"/>
    <x v="0"/>
    <x v="0"/>
    <n v="10.1978380583316"/>
    <s v="Qty / 1,000"/>
    <m/>
    <s v="Private-Lighting"/>
    <x v="0"/>
    <n v="1"/>
    <n v="1"/>
    <s v="Lighting"/>
    <n v="0.99989942556735301"/>
    <n v="1.019640158801"/>
    <n v="2941.5041301340402"/>
    <n v="0"/>
    <n v="0.71"/>
    <n v="2088.46793239517"/>
    <n v="0"/>
    <n v="4903"/>
    <n v="1"/>
    <n v="1"/>
    <n v="0"/>
    <n v="0"/>
    <n v="14.276973281664301"/>
    <d v="1900-01-09T04:44:53"/>
    <n v="43442"/>
    <n v="0"/>
    <n v="0"/>
    <n v="0"/>
    <n v="21297.857764584573"/>
  </r>
  <r>
    <s v="STND-62348"/>
    <s v="Perma-Seal Basement Systems"/>
    <s v="Perma-Seal - 412 Rockwell Ct - Burr Ridge"/>
    <x v="1"/>
    <s v="Outdoor &amp; Garage Lighting"/>
    <x v="1"/>
    <n v="0"/>
    <n v="735.45"/>
    <n v="0"/>
    <x v="0"/>
    <x v="0"/>
    <n v="10.1978380583316"/>
    <s v="Qty / 1,000"/>
    <m/>
    <s v="Private-Lighting"/>
    <x v="0"/>
    <n v="1"/>
    <n v="1"/>
    <s v="Lighting"/>
    <n v="0.99989942556735301"/>
    <n v="1.019640158801"/>
    <n v="735.37603253351006"/>
    <n v="0"/>
    <n v="0.71"/>
    <n v="522.11698309879205"/>
    <n v="0"/>
    <n v="4903"/>
    <n v="1"/>
    <n v="1"/>
    <n v="0"/>
    <n v="0"/>
    <n v="14.276973281664301"/>
    <d v="1900-01-09T04:44:53"/>
    <n v="43442"/>
    <n v="0"/>
    <n v="0"/>
    <n v="0"/>
    <n v="5324.4644411461386"/>
  </r>
  <r>
    <s v="STND-62348"/>
    <s v="Perma-Seal Basement Systems"/>
    <s v="Perma-Seal - 412 Rockwell Ct - Burr Ridge"/>
    <x v="1"/>
    <s v="Outdoor &amp; Garage Lighting"/>
    <x v="1"/>
    <n v="0"/>
    <n v="4559.79"/>
    <n v="0"/>
    <x v="0"/>
    <x v="0"/>
    <n v="10.1978380583316"/>
    <s v="Qty / 1,000"/>
    <m/>
    <s v="Private-Lighting"/>
    <x v="0"/>
    <n v="1"/>
    <n v="1"/>
    <s v="Lighting"/>
    <n v="0.99989942556735301"/>
    <n v="1.019640158801"/>
    <n v="4559.3314017077601"/>
    <n v="0"/>
    <n v="0.71"/>
    <n v="3237.1252952125101"/>
    <n v="0"/>
    <n v="4903"/>
    <n v="1"/>
    <n v="1"/>
    <n v="0"/>
    <n v="0"/>
    <n v="14.276973281664301"/>
    <d v="1900-01-09T04:44:53"/>
    <n v="43442"/>
    <n v="0"/>
    <n v="0"/>
    <n v="0"/>
    <n v="33011.67953510605"/>
  </r>
  <r>
    <s v="STND-62349"/>
    <s v="1200 Karl Court Properties, LLC"/>
    <s v="1200 Karl Court Properties - 1210-1220 Karl Court Properties - Wauconda"/>
    <x v="0"/>
    <s v="Indoor Lighting"/>
    <x v="8"/>
    <n v="0"/>
    <n v="34728.25"/>
    <n v="5.4961000000000002"/>
    <x v="0"/>
    <x v="0"/>
    <n v="9.5383441434566993"/>
    <s v="Qty / 1,000"/>
    <m/>
    <s v="Private-Lighting"/>
    <x v="0"/>
    <n v="2"/>
    <n v="1"/>
    <s v="Lighting"/>
    <n v="0.97902139861649395"/>
    <n v="0.93591656730105399"/>
    <n v="33999.6998865032"/>
    <n v="5.1438910455433202"/>
    <n v="0.71"/>
    <n v="24139.7869194173"/>
    <n v="3.6521626423357598"/>
    <n v="5242"/>
    <n v="1"/>
    <n v="1.22"/>
    <n v="1.0999999999999999E-2"/>
    <n v="0.68"/>
    <n v="13.3536818008394"/>
    <d v="1900-01-08T12:55:13"/>
    <n v="43429"/>
    <n v="6.2004472583694801"/>
    <n v="373.99669875153597"/>
    <n v="0"/>
    <n v="230253.59518711665"/>
  </r>
  <r>
    <s v="STND-62349"/>
    <s v="1200 Karl Court Properties, LLC"/>
    <s v="1200 Karl Court Properties - 1210-1220 Karl Court Properties - Wauconda"/>
    <x v="0"/>
    <s v="Indoor Lighting"/>
    <x v="8"/>
    <n v="0"/>
    <n v="81775.199999999997"/>
    <n v="12.94176"/>
    <x v="0"/>
    <x v="0"/>
    <n v="9.5383441434566993"/>
    <s v="Qty / 1,000"/>
    <m/>
    <s v="Private-Lighting"/>
    <x v="0"/>
    <n v="2"/>
    <n v="1"/>
    <s v="Lighting"/>
    <n v="0.97902139861649395"/>
    <n v="0.93591656730105399"/>
    <n v="80059.670676143505"/>
    <n v="12.112407594034099"/>
    <n v="0.71"/>
    <n v="56842.366180061901"/>
    <n v="8.5998093917642002"/>
    <n v="5242"/>
    <n v="1"/>
    <n v="1.22"/>
    <n v="1.0999999999999999E-2"/>
    <n v="0.68"/>
    <n v="13.3536818008394"/>
    <d v="1900-01-08T12:55:13"/>
    <n v="43429"/>
    <n v="14.6002984498964"/>
    <n v="880.65637743757804"/>
    <n v="0"/>
    <n v="542182.05055381462"/>
  </r>
  <r>
    <s v="STND-62349"/>
    <s v="1200 Karl Court Properties, LLC"/>
    <s v="1200 Karl Court Properties - 1210-1220 Karl Court Properties - Wauconda"/>
    <x v="1"/>
    <s v="Outdoor &amp; Garage Lighting"/>
    <x v="1"/>
    <n v="0"/>
    <n v="12870.375"/>
    <n v="0"/>
    <x v="0"/>
    <x v="0"/>
    <n v="10.1978380583316"/>
    <s v="Qty / 1,000"/>
    <m/>
    <s v="Private-Lighting"/>
    <x v="0"/>
    <n v="2"/>
    <n v="1"/>
    <s v="Lighting"/>
    <n v="0.97902139861649395"/>
    <n v="0.93591656730105399"/>
    <n v="12600.372533218801"/>
    <n v="0"/>
    <n v="0.71"/>
    <n v="8946.2644985853094"/>
    <n v="0"/>
    <n v="4903"/>
    <n v="1"/>
    <n v="1"/>
    <n v="0"/>
    <n v="0"/>
    <n v="14.276973281664301"/>
    <d v="1900-01-09T04:44:53"/>
    <n v="43429"/>
    <n v="0"/>
    <n v="0"/>
    <n v="0"/>
    <n v="91232.556583574144"/>
  </r>
  <r>
    <s v="STND-62350"/>
    <s v="4100 Venture, L.L.C."/>
    <s v="4100 Venture LLC - Phase 2 - 4100 W 76th St - Chicago"/>
    <x v="0"/>
    <s v="Indoor Lighting"/>
    <x v="8"/>
    <n v="0"/>
    <n v="9697.7000000000007"/>
    <n v="1.5347599999999999"/>
    <x v="0"/>
    <x v="0"/>
    <n v="9.5383441434566993"/>
    <s v="Qty / 1,000"/>
    <m/>
    <s v="Private-Lighting"/>
    <x v="0"/>
    <n v="3"/>
    <n v="1"/>
    <s v="Lighting"/>
    <n v="0.91633259480590001"/>
    <n v="1.30467645558681"/>
    <n v="8886.3186046491792"/>
    <n v="2.0023652369764098"/>
    <n v="0.71"/>
    <n v="6309.2862093009098"/>
    <n v="1.4216793182532499"/>
    <n v="5242"/>
    <n v="1"/>
    <n v="1.22"/>
    <n v="1.0999999999999999E-2"/>
    <n v="0.68"/>
    <n v="13.3536818008394"/>
    <d v="1900-01-08T12:55:13"/>
    <n v="43448"/>
    <n v="2.4136514428355902"/>
    <n v="97.749504651140896"/>
    <n v="0"/>
    <n v="60180.143163877452"/>
  </r>
  <r>
    <s v="STND-62350"/>
    <s v="4100 Venture, L.L.C."/>
    <s v="4100 Venture LLC - Phase 2 - 4100 W 76th St - Chicago"/>
    <x v="0"/>
    <s v="Indoor Lighting"/>
    <x v="8"/>
    <n v="0"/>
    <n v="4848.8500000000004"/>
    <n v="0.76737999999999995"/>
    <x v="0"/>
    <x v="0"/>
    <n v="9.5383441434566993"/>
    <s v="Qty / 1,000"/>
    <m/>
    <s v="Private-Lighting"/>
    <x v="0"/>
    <n v="3"/>
    <n v="1"/>
    <s v="Lighting"/>
    <n v="0.91633259480590001"/>
    <n v="1.30467645558681"/>
    <n v="4443.1593023245896"/>
    <n v="1.0011826184882"/>
    <n v="0.71"/>
    <n v="3154.6431046504599"/>
    <n v="0.71083965912662495"/>
    <n v="5242"/>
    <n v="1"/>
    <n v="1.22"/>
    <n v="1.0999999999999999E-2"/>
    <n v="0.68"/>
    <n v="13.3536818008394"/>
    <d v="1900-01-08T12:55:13"/>
    <n v="43448"/>
    <n v="1.2068257214178"/>
    <n v="48.874752325570498"/>
    <n v="0"/>
    <n v="30090.071581938773"/>
  </r>
  <r>
    <s v="STND-62350"/>
    <s v="4100 Venture, L.L.C."/>
    <s v="4100 Venture LLC - Phase 2 - 4100 W 76th St - Chicago"/>
    <x v="0"/>
    <s v="Indoor Lighting"/>
    <x v="8"/>
    <n v="0"/>
    <n v="1887.12"/>
    <n v="0.29865599999999998"/>
    <x v="0"/>
    <x v="0"/>
    <n v="9.5383441434566993"/>
    <s v="Qty / 1,000"/>
    <m/>
    <s v="Private-Lighting"/>
    <x v="0"/>
    <n v="3"/>
    <n v="1"/>
    <s v="Lighting"/>
    <n v="0.91633259480590001"/>
    <n v="1.30467645558681"/>
    <n v="1729.2295663101099"/>
    <n v="0.38964945151973301"/>
    <n v="0.71"/>
    <n v="1227.7529920801801"/>
    <n v="0.27665111057901098"/>
    <n v="5242"/>
    <n v="1"/>
    <n v="1.22"/>
    <n v="1.0999999999999999E-2"/>
    <n v="0.68"/>
    <n v="13.3536818008394"/>
    <d v="1900-01-08T12:55:13"/>
    <n v="43448"/>
    <n v="0.46968352401125002"/>
    <n v="19.0215252294112"/>
    <n v="0"/>
    <n v="11710.730561619424"/>
  </r>
  <r>
    <s v="STND-62350"/>
    <s v="4100 Venture, L.L.C."/>
    <s v="4100 Venture LLC - Phase 2 - 4100 W 76th St - Chicago"/>
    <x v="0"/>
    <s v="Indoor Lighting"/>
    <x v="8"/>
    <n v="0"/>
    <n v="4639.17"/>
    <n v="0.73419599999999996"/>
    <x v="0"/>
    <x v="0"/>
    <n v="9.5383441434566993"/>
    <s v="Qty / 1,000"/>
    <m/>
    <s v="Private-Lighting"/>
    <x v="0"/>
    <n v="3"/>
    <n v="1"/>
    <s v="Lighting"/>
    <n v="0.91633259480590001"/>
    <n v="1.30467645558681"/>
    <n v="4251.0226838456902"/>
    <n v="0.95788823498601094"/>
    <n v="0.71"/>
    <n v="3018.2261055304398"/>
    <n v="0.68010064684006799"/>
    <n v="5242"/>
    <n v="1"/>
    <n v="1.22"/>
    <n v="1.0999999999999999E-2"/>
    <n v="0.68"/>
    <n v="13.3536818008394"/>
    <d v="1900-01-08T12:55:13"/>
    <n v="43448"/>
    <n v="1.15463866319432"/>
    <n v="46.761249522302499"/>
    <n v="0"/>
    <n v="28788.879297314394"/>
  </r>
  <r>
    <s v="STND-62351"/>
    <s v="Village of Orland Park"/>
    <s v="Village of Orland Park - Centennial Park - 15600 West Ave - Orland Park"/>
    <x v="0"/>
    <s v="Indoor Lighting"/>
    <x v="2"/>
    <n v="0"/>
    <n v="825.01700000000005"/>
    <n v="0.17669099999999999"/>
    <x v="0"/>
    <x v="1"/>
    <n v="14.797277300976599"/>
    <s v="Qty / 1,000"/>
    <m/>
    <s v="Public-Lighting"/>
    <x v="0"/>
    <n v="3"/>
    <n v="1"/>
    <s v="Lighting"/>
    <n v="0.99829244462109001"/>
    <n v="0.987374621353864"/>
    <n v="823.60823778395797"/>
    <n v="0.17446020922163599"/>
    <n v="0.71"/>
    <n v="584.76184882661005"/>
    <n v="0.123866748547361"/>
    <n v="3379"/>
    <n v="1.0900000000000001"/>
    <n v="1.36"/>
    <n v="2.1999999999999999E-2"/>
    <n v="0.57999999999999996"/>
    <n v="20.7161882213673"/>
    <d v="1900-01-13T19:08:05"/>
    <n v="43434"/>
    <n v="0.221171664834731"/>
    <n v="16.623285533254201"/>
    <n v="0"/>
    <n v="8652.8832321191057"/>
  </r>
  <r>
    <s v="STND-62351"/>
    <s v="Village of Orland Park"/>
    <s v="Village of Orland Park - Centennial Park - 15600 West Ave - Orland Park"/>
    <x v="0"/>
    <s v="Indoor Lighting"/>
    <x v="2"/>
    <n v="0"/>
    <n v="5303.6779999999999"/>
    <n v="1.135872"/>
    <x v="0"/>
    <x v="1"/>
    <n v="14.797277300976599"/>
    <s v="Qty / 1,000"/>
    <m/>
    <s v="Public-Lighting"/>
    <x v="0"/>
    <n v="3"/>
    <n v="1"/>
    <s v="Lighting"/>
    <n v="0.99829244462109001"/>
    <n v="0.987374621353864"/>
    <n v="5294.6216761031001"/>
    <n v="1.1215311859064601"/>
    <n v="0.71"/>
    <n v="3759.1813900331999"/>
    <n v="0.79628714199358397"/>
    <n v="3379"/>
    <n v="1.0900000000000001"/>
    <n v="1.36"/>
    <n v="2.1999999999999999E-2"/>
    <n v="0.57999999999999996"/>
    <n v="20.7161882213673"/>
    <d v="1900-01-13T19:08:05"/>
    <n v="43434"/>
    <n v="1.42181945474956"/>
    <n v="106.863923737861"/>
    <n v="0"/>
    <n v="55625.649452991929"/>
  </r>
  <r>
    <s v="STND-62353"/>
    <s v="1701 E. Woodfield Road LLC"/>
    <s v="1701 E Woodfield Road LLC - 1701 E Woodfield Rd - Schaumburg"/>
    <x v="0"/>
    <s v="Indoor Lighting"/>
    <x v="6"/>
    <n v="0"/>
    <n v="47303.555999999997"/>
    <n v="10.636626"/>
    <x v="0"/>
    <x v="0"/>
    <n v="15"/>
    <s v="Qty / 1,000"/>
    <m/>
    <s v="Private-Lighting"/>
    <x v="0"/>
    <n v="3"/>
    <n v="1"/>
    <s v="Lighting"/>
    <n v="0.91633259480590001"/>
    <n v="1.30467645558681"/>
    <n v="43345.790213026201"/>
    <n v="13.8773555090825"/>
    <n v="0.71"/>
    <n v="30775.511051248599"/>
    <n v="9.8529224114485494"/>
    <n v="2885"/>
    <n v="1.165"/>
    <n v="1.3779999999999999"/>
    <n v="2.5499999999999998E-2"/>
    <n v="0.55000000000000004"/>
    <n v="24.263431542460999"/>
    <d v="1900-01-16T07:56:40"/>
    <n v="43408"/>
    <n v="18.310272475369398"/>
    <n v="948.77051539241904"/>
    <n v="0"/>
    <n v="461632.665768729"/>
  </r>
  <r>
    <s v="STND-62354"/>
    <s v="Village of Orland Park"/>
    <s v="Village of Orland Park - 14760 Park Ln - Orland Park"/>
    <x v="0"/>
    <s v="Indoor Lighting"/>
    <x v="2"/>
    <n v="0"/>
    <n v="6463.8580000000002"/>
    <n v="1.384344"/>
    <x v="0"/>
    <x v="1"/>
    <n v="14.797277300976599"/>
    <s v="Qty / 1,000"/>
    <m/>
    <s v="Public-Lighting"/>
    <x v="0"/>
    <n v="3"/>
    <n v="1"/>
    <s v="Lighting"/>
    <n v="0.99829244462109001"/>
    <n v="0.987374621353864"/>
    <n v="6452.8206045035904"/>
    <n v="1.3668661328234899"/>
    <n v="0.71"/>
    <n v="4581.50262919755"/>
    <n v="0.970474954304681"/>
    <n v="3379"/>
    <n v="1.0900000000000001"/>
    <n v="1.36"/>
    <n v="2.1999999999999999E-2"/>
    <n v="0.57999999999999996"/>
    <n v="20.7161882213673"/>
    <d v="1900-01-13T19:08:05"/>
    <n v="43440"/>
    <n v="1.73284246047603"/>
    <n v="130.240415870715"/>
    <n v="0"/>
    <n v="67793.764859389514"/>
  </r>
  <r>
    <s v="STND-62354"/>
    <s v="Village of Orland Park"/>
    <s v="Village of Orland Park - 14760 Park Ln - Orland Park"/>
    <x v="0"/>
    <s v="Indoor Lighting"/>
    <x v="2"/>
    <n v="0"/>
    <n v="191.52199999999999"/>
    <n v="4.1017999999999999E-2"/>
    <x v="0"/>
    <x v="1"/>
    <n v="14.797277300976599"/>
    <s v="Qty / 1,000"/>
    <m/>
    <s v="Public-Lighting"/>
    <x v="0"/>
    <n v="3"/>
    <n v="1"/>
    <s v="Lighting"/>
    <n v="0.99829244462109001"/>
    <n v="0.987374621353864"/>
    <n v="191.19496557872"/>
    <n v="4.0500132218692801E-2"/>
    <n v="0.71"/>
    <n v="135.748425560892"/>
    <n v="2.8755093875271899E-2"/>
    <n v="3379"/>
    <n v="1.0900000000000001"/>
    <n v="1.36"/>
    <n v="2.1999999999999999E-2"/>
    <n v="0.57999999999999996"/>
    <n v="20.7161882213673"/>
    <d v="1900-01-13T19:08:05"/>
    <n v="43440"/>
    <n v="5.1343981007470597E-2"/>
    <n v="3.85898095663473"/>
    <n v="0"/>
    <n v="2008.7070961954989"/>
  </r>
  <r>
    <s v="STND-62354"/>
    <s v="Village of Orland Park"/>
    <s v="Village of Orland Park - 14760 Park Ln - Orland Park"/>
    <x v="0"/>
    <s v="Indoor Lighting"/>
    <x v="2"/>
    <n v="0"/>
    <n v="0"/>
    <n v="0"/>
    <x v="0"/>
    <x v="1"/>
    <n v="14.797277300976599"/>
    <s v="Qty / 1,000"/>
    <m/>
    <s v="Public-Lighting"/>
    <x v="0"/>
    <n v="3"/>
    <n v="1"/>
    <s v="Lighting"/>
    <n v="0.99829244462109001"/>
    <n v="0.987374621353864"/>
    <n v="0"/>
    <n v="0"/>
    <n v="0.71"/>
    <n v="0"/>
    <n v="0"/>
    <n v="3379"/>
    <n v="1.0900000000000001"/>
    <n v="1.36"/>
    <n v="2.1999999999999999E-2"/>
    <n v="0.57999999999999996"/>
    <n v="20.7161882213673"/>
    <d v="1900-01-13T19:08:05"/>
    <n v="43440"/>
    <n v="0"/>
    <n v="0"/>
    <n v="0"/>
    <n v="0"/>
  </r>
  <r>
    <s v="STND-62354"/>
    <s v="Village of Orland Park"/>
    <s v="Village of Orland Park - 14760 Park Ln - Orland Park"/>
    <x v="0"/>
    <s v="Indoor Lighting"/>
    <x v="2"/>
    <n v="0"/>
    <n v="14.731999999999999"/>
    <n v="3.1549999999999998E-3"/>
    <x v="0"/>
    <x v="1"/>
    <n v="14.797277300976599"/>
    <s v="Qty / 1,000"/>
    <m/>
    <s v="Public-Lighting"/>
    <x v="0"/>
    <n v="3"/>
    <n v="1"/>
    <s v="Lighting"/>
    <n v="0.99829244462109001"/>
    <n v="0.987374621353864"/>
    <n v="14.7068442941579"/>
    <n v="3.11516693037144E-3"/>
    <n v="0.71"/>
    <n v="10.441859448852099"/>
    <n v="2.21176852056372E-3"/>
    <n v="3379"/>
    <n v="1.0900000000000001"/>
    <n v="1.36"/>
    <n v="2.1999999999999999E-2"/>
    <n v="0.57999999999999996"/>
    <n v="20.7161882213673"/>
    <d v="1900-01-13T19:08:05"/>
    <n v="43440"/>
    <n v="3.9492481368806299E-3"/>
    <n v="0.29683538942337101"/>
    <n v="0"/>
    <n v="154.51108980248719"/>
  </r>
  <r>
    <s v="STND-62354"/>
    <s v="Village of Orland Park"/>
    <s v="Village of Orland Park - 14760 Park Ln - Orland Park"/>
    <x v="0"/>
    <s v="Indoor Lighting"/>
    <x v="2"/>
    <n v="0"/>
    <n v="5767.75"/>
    <n v="1.2352609999999999"/>
    <x v="0"/>
    <x v="1"/>
    <n v="14.797277300976599"/>
    <s v="Qty / 1,000"/>
    <m/>
    <s v="Public-Lighting"/>
    <x v="0"/>
    <n v="3"/>
    <n v="1"/>
    <s v="Lighting"/>
    <n v="0.99829244462109001"/>
    <n v="0.987374621353864"/>
    <n v="5757.90124746329"/>
    <n v="1.2196653621482001"/>
    <n v="0.71"/>
    <n v="4088.1098856989402"/>
    <n v="0.86596240712521899"/>
    <n v="3379"/>
    <n v="1.0900000000000001"/>
    <n v="1.36"/>
    <n v="2.1999999999999999E-2"/>
    <n v="0.57999999999999996"/>
    <n v="20.7161882213673"/>
    <d v="1900-01-13T19:08:05"/>
    <n v="43440"/>
    <n v="1.5462289073886899"/>
    <n v="116.214520591002"/>
    <n v="0"/>
    <n v="60492.895615550966"/>
  </r>
  <r>
    <s v="STND-62354"/>
    <s v="Village of Orland Park"/>
    <s v="Village of Orland Park - 14760 Park Ln - Orland Park"/>
    <x v="0"/>
    <s v="Indoor Lighting"/>
    <x v="2"/>
    <n v="0"/>
    <n v="5568.8620000000001"/>
    <n v="1.192666"/>
    <x v="0"/>
    <x v="1"/>
    <n v="14.797277300976599"/>
    <s v="Qty / 1,000"/>
    <m/>
    <s v="Public-Lighting"/>
    <x v="0"/>
    <n v="3"/>
    <n v="1"/>
    <s v="Lighting"/>
    <n v="0.99829244462109001"/>
    <n v="0.987374621353864"/>
    <n v="5559.3528597374998"/>
    <n v="1.1776081401516301"/>
    <n v="0.71"/>
    <n v="3947.1405304136201"/>
    <n v="0.83610177950765596"/>
    <n v="3379"/>
    <n v="1.0900000000000001"/>
    <n v="1.36"/>
    <n v="2.1999999999999999E-2"/>
    <n v="0.57999999999999996"/>
    <n v="20.7161882213673"/>
    <d v="1900-01-13T19:08:05"/>
    <n v="43440"/>
    <n v="1.49291092818411"/>
    <n v="112.20712193965601"/>
    <n v="0"/>
    <n v="58406.932974454197"/>
  </r>
  <r>
    <s v="STND-62354"/>
    <s v="Village of Orland Park"/>
    <s v="Village of Orland Park - 14760 Park Ln - Orland Park"/>
    <x v="0"/>
    <s v="Indoor Lighting"/>
    <x v="2"/>
    <n v="0"/>
    <n v="1252.2570000000001"/>
    <n v="0.26819199999999999"/>
    <x v="0"/>
    <x v="1"/>
    <n v="14.797277300976599"/>
    <s v="Qty / 1,000"/>
    <m/>
    <s v="Public-Lighting"/>
    <x v="0"/>
    <n v="3"/>
    <n v="1"/>
    <s v="Lighting"/>
    <n v="0.99829244462109001"/>
    <n v="0.987374621353864"/>
    <n v="1250.11870182387"/>
    <n v="0.26480597445013598"/>
    <n v="0.71"/>
    <n v="887.58427829494997"/>
    <n v="0.188012241859596"/>
    <n v="3379"/>
    <n v="1.0900000000000001"/>
    <n v="1.36"/>
    <n v="2.1999999999999999E-2"/>
    <n v="0.57999999999999996"/>
    <n v="20.7161882213673"/>
    <d v="1900-01-13T19:08:05"/>
    <n v="43440"/>
    <n v="0.33570737126031402"/>
    <n v="25.231753614793799"/>
    <n v="0"/>
    <n v="13133.83069391756"/>
  </r>
  <r>
    <s v="STND-62354"/>
    <s v="Village of Orland Park"/>
    <s v="Village of Orland Park - 14760 Park Ln - Orland Park"/>
    <x v="0"/>
    <s v="Indoor Lighting"/>
    <x v="2"/>
    <n v="0"/>
    <n v="4021.9560000000001"/>
    <n v="0.86136999999999997"/>
    <x v="0"/>
    <x v="1"/>
    <n v="14.797277300976599"/>
    <s v="Qty / 1,000"/>
    <m/>
    <s v="Public-Lighting"/>
    <x v="0"/>
    <n v="3"/>
    <n v="1"/>
    <s v="Lighting"/>
    <n v="0.99829244462109001"/>
    <n v="0.987374621353864"/>
    <n v="4015.0882873984601"/>
    <n v="0.85049487759557796"/>
    <n v="0.71"/>
    <n v="2850.7126840529099"/>
    <n v="0.60385136309286003"/>
    <n v="3379"/>
    <n v="1.0900000000000001"/>
    <n v="1.36"/>
    <n v="2.1999999999999999E-2"/>
    <n v="0.57999999999999996"/>
    <n v="20.7161882213673"/>
    <d v="1900-01-13T19:08:05"/>
    <n v="43440"/>
    <n v="1.0782135872154901"/>
    <n v="81.038479195198306"/>
    <n v="0"/>
    <n v="42182.786091342197"/>
  </r>
  <r>
    <s v="STND-62354"/>
    <s v="Village of Orland Park"/>
    <s v="Village of Orland Park - 14760 Park Ln - Orland Park"/>
    <x v="0"/>
    <s v="Indoor Lighting"/>
    <x v="2"/>
    <n v="0"/>
    <n v="559.83299999999997"/>
    <n v="0.119898"/>
    <x v="0"/>
    <x v="1"/>
    <n v="14.797277300976599"/>
    <s v="Qty / 1,000"/>
    <m/>
    <s v="Public-Lighting"/>
    <x v="0"/>
    <n v="3"/>
    <n v="1"/>
    <s v="Lighting"/>
    <n v="0.99829244462109001"/>
    <n v="0.987374621353864"/>
    <n v="558.87705414955894"/>
    <n v="0.11838424235108599"/>
    <n v="0.71"/>
    <n v="396.80270844618701"/>
    <n v="8.4052812069270802E-2"/>
    <n v="3379"/>
    <n v="1.0900000000000001"/>
    <n v="1.36"/>
    <n v="2.1999999999999999E-2"/>
    <n v="0.57999999999999996"/>
    <n v="20.7161882213673"/>
    <d v="1900-01-13T19:08:05"/>
    <n v="43440"/>
    <n v="0.15008144314285701"/>
    <n v="11.280087331459001"/>
    <n v="0"/>
    <n v="5871.5997106567984"/>
  </r>
  <r>
    <s v="STND-62354"/>
    <s v="Village of Orland Park"/>
    <s v="Village of Orland Park - 14760 Park Ln - Orland Park"/>
    <x v="0"/>
    <s v="Indoor Lighting"/>
    <x v="2"/>
    <n v="0"/>
    <n v="5259.4809999999998"/>
    <n v="1.126406"/>
    <x v="0"/>
    <x v="1"/>
    <n v="14.797277300976599"/>
    <s v="Qty / 1,000"/>
    <m/>
    <s v="Public-Lighting"/>
    <x v="0"/>
    <n v="3"/>
    <n v="1"/>
    <s v="Lighting"/>
    <n v="0.99829244462109001"/>
    <n v="0.987374621353864"/>
    <n v="5250.5001449281799"/>
    <n v="1.1121846977407199"/>
    <n v="0.71"/>
    <n v="3727.85510289901"/>
    <n v="0.78965113539591203"/>
    <n v="3379"/>
    <n v="1.0900000000000001"/>
    <n v="1.36"/>
    <n v="2.1999999999999999E-2"/>
    <n v="0.57999999999999996"/>
    <n v="20.7161882213673"/>
    <d v="1900-01-13T19:08:05"/>
    <n v="43440"/>
    <n v="1.40997045859625"/>
    <n v="105.973397420569"/>
    <n v="0"/>
    <n v="55162.105695457307"/>
  </r>
  <r>
    <s v="STND-62354"/>
    <s v="Village of Orland Park"/>
    <s v="Village of Orland Park - 14760 Park Ln - Orland Park"/>
    <x v="1"/>
    <s v="Outdoor &amp; Garage Lighting"/>
    <x v="1"/>
    <n v="0"/>
    <n v="2588.7840000000001"/>
    <n v="0"/>
    <x v="0"/>
    <x v="1"/>
    <n v="10.1978380583316"/>
    <s v="Qty / 1,000"/>
    <m/>
    <s v="Public-Lighting"/>
    <x v="0"/>
    <n v="3"/>
    <n v="1"/>
    <s v="Lighting"/>
    <n v="0.99829244462109001"/>
    <n v="0.987374621353864"/>
    <n v="2584.3635079559699"/>
    <n v="0"/>
    <n v="0.71"/>
    <n v="1834.89809064874"/>
    <n v="0"/>
    <n v="4903"/>
    <n v="1"/>
    <n v="1"/>
    <n v="0"/>
    <n v="0"/>
    <n v="14.276973281664301"/>
    <d v="1900-01-09T04:44:53"/>
    <n v="43440"/>
    <n v="0"/>
    <n v="0"/>
    <n v="0"/>
    <n v="18711.993581977706"/>
  </r>
  <r>
    <s v="STND-62354"/>
    <s v="Village of Orland Park"/>
    <s v="Village of Orland Park - 14760 Park Ln - Orland Park"/>
    <x v="1"/>
    <s v="Outdoor &amp; Garage Lighting"/>
    <x v="1"/>
    <n v="0"/>
    <n v="318.69499999999999"/>
    <n v="0"/>
    <x v="0"/>
    <x v="1"/>
    <n v="10.1978380583316"/>
    <s v="Qty / 1,000"/>
    <m/>
    <s v="Public-Lighting"/>
    <x v="0"/>
    <n v="3"/>
    <n v="1"/>
    <s v="Lighting"/>
    <n v="0.99829244462109001"/>
    <n v="0.987374621353864"/>
    <n v="318.15081063851801"/>
    <n v="0"/>
    <n v="0.71"/>
    <n v="225.88707555334801"/>
    <n v="0"/>
    <n v="4903"/>
    <n v="1"/>
    <n v="1"/>
    <n v="0"/>
    <n v="0"/>
    <n v="14.276973281664301"/>
    <d v="1900-01-09T04:44:53"/>
    <n v="43440"/>
    <n v="0"/>
    <n v="0"/>
    <n v="0"/>
    <n v="2303.5598159631577"/>
  </r>
  <r>
    <s v="STND-62354"/>
    <s v="Village of Orland Park"/>
    <s v="Village of Orland Park - 14760 Park Ln - Orland Park"/>
    <x v="1"/>
    <s v="Outdoor &amp; Garage Lighting"/>
    <x v="1"/>
    <n v="0"/>
    <n v="3324.2339999999999"/>
    <n v="0"/>
    <x v="0"/>
    <x v="1"/>
    <n v="10.1978380583316"/>
    <s v="Qty / 1,000"/>
    <m/>
    <s v="Public-Lighting"/>
    <x v="0"/>
    <n v="3"/>
    <n v="1"/>
    <s v="Lighting"/>
    <n v="0.99829244462109001"/>
    <n v="0.987374621353864"/>
    <n v="3318.5576863525498"/>
    <n v="0"/>
    <n v="0.71"/>
    <n v="2356.17595731031"/>
    <n v="0"/>
    <n v="4903"/>
    <n v="1"/>
    <n v="1"/>
    <n v="0"/>
    <n v="0"/>
    <n v="14.276973281664301"/>
    <d v="1900-01-09T04:44:53"/>
    <n v="43440"/>
    <n v="0"/>
    <n v="0"/>
    <n v="0"/>
    <n v="24027.90084958497"/>
  </r>
  <r>
    <s v="STND-62354"/>
    <s v="Village of Orland Park"/>
    <s v="Village of Orland Park - 14760 Park Ln - Orland Park"/>
    <x v="1"/>
    <s v="Outdoor &amp; Garage Lighting"/>
    <x v="1"/>
    <n v="0"/>
    <n v="7109.35"/>
    <n v="0"/>
    <x v="0"/>
    <x v="1"/>
    <n v="10.1978380583316"/>
    <s v="Qty / 1,000"/>
    <m/>
    <s v="Public-Lighting"/>
    <x v="0"/>
    <n v="3"/>
    <n v="1"/>
    <s v="Lighting"/>
    <n v="0.99829244462109001"/>
    <n v="0.987374621353864"/>
    <n v="7097.2103911669501"/>
    <n v="0"/>
    <n v="0.71"/>
    <n v="5039.0193777285303"/>
    <n v="0"/>
    <n v="4903"/>
    <n v="1"/>
    <n v="1"/>
    <n v="0"/>
    <n v="0"/>
    <n v="14.276973281664301"/>
    <d v="1900-01-09T04:44:53"/>
    <n v="43440"/>
    <n v="0"/>
    <n v="0"/>
    <n v="0"/>
    <n v="51387.10358687042"/>
  </r>
  <r>
    <s v="STND-62354"/>
    <s v="Village of Orland Park"/>
    <s v="Village of Orland Park - 14760 Park Ln - Orland Park"/>
    <x v="1"/>
    <s v="Outdoor &amp; Garage Lighting"/>
    <x v="1"/>
    <n v="0"/>
    <n v="2402.4699999999998"/>
    <n v="0"/>
    <x v="0"/>
    <x v="1"/>
    <n v="10.1978380583316"/>
    <s v="Qty / 1,000"/>
    <m/>
    <s v="Public-Lighting"/>
    <x v="0"/>
    <n v="3"/>
    <n v="1"/>
    <s v="Lighting"/>
    <n v="0.99829244462109001"/>
    <n v="0.987374621353864"/>
    <n v="2398.3676494288302"/>
    <n v="0"/>
    <n v="0.71"/>
    <n v="1702.8410310944701"/>
    <n v="0"/>
    <n v="4903"/>
    <n v="1"/>
    <n v="1"/>
    <n v="0"/>
    <n v="0"/>
    <n v="14.276973281664301"/>
    <d v="1900-01-09T04:44:53"/>
    <n v="43440"/>
    <n v="0"/>
    <n v="0"/>
    <n v="0"/>
    <n v="17365.297074183811"/>
  </r>
  <r>
    <s v="STND-62354"/>
    <s v="Village of Orland Park"/>
    <s v="Village of Orland Park - 14760 Park Ln - Orland Park"/>
    <x v="62"/>
    <s v="Indoor Lighting"/>
    <x v="2"/>
    <n v="0"/>
    <n v="0"/>
    <n v="0"/>
    <x v="0"/>
    <x v="1"/>
    <n v="14.797277300976599"/>
    <s v="Qty / 1,000"/>
    <m/>
    <s v="Public-Lighting"/>
    <x v="0"/>
    <n v="3"/>
    <n v="1"/>
    <s v="Lighting"/>
    <n v="0.99829244462109001"/>
    <n v="0.987374621353864"/>
    <n v="0"/>
    <n v="0"/>
    <n v="0.71"/>
    <n v="0"/>
    <n v="0"/>
    <n v="3379"/>
    <n v="1.0900000000000001"/>
    <n v="1.36"/>
    <n v="2.1999999999999999E-2"/>
    <n v="0.57999999999999996"/>
    <n v="20.7161882213673"/>
    <d v="1900-01-13T19:08:05"/>
    <n v="43440"/>
    <n v="0"/>
    <n v="0"/>
    <n v="0"/>
    <n v="0"/>
  </r>
  <r>
    <s v="STND-62354"/>
    <s v="Village of Orland Park"/>
    <s v="Village of Orland Park - 14760 Park Ln - Orland Park"/>
    <x v="62"/>
    <s v="Indoor Lighting"/>
    <x v="2"/>
    <n v="0"/>
    <n v="0"/>
    <n v="0"/>
    <x v="0"/>
    <x v="1"/>
    <n v="14.797277300976599"/>
    <s v="Qty / 1,000"/>
    <m/>
    <s v="Public-Lighting"/>
    <x v="0"/>
    <n v="3"/>
    <n v="1"/>
    <s v="Lighting"/>
    <n v="0.99829244462109001"/>
    <n v="0.987374621353864"/>
    <n v="0"/>
    <n v="0"/>
    <n v="0.71"/>
    <n v="0"/>
    <n v="0"/>
    <n v="3379"/>
    <n v="1.0900000000000001"/>
    <n v="1.36"/>
    <n v="2.1999999999999999E-2"/>
    <n v="0.57999999999999996"/>
    <n v="20.7161882213673"/>
    <d v="1900-01-13T19:08:05"/>
    <n v="43440"/>
    <n v="0"/>
    <n v="0"/>
    <n v="0"/>
    <n v="0"/>
  </r>
  <r>
    <s v="STND-62355"/>
    <s v="Independence Tube Corporation"/>
    <s v="Independence Tube - Phase 3 - 6226 74th St - Bedford Park"/>
    <x v="0"/>
    <s v="Indoor Lighting"/>
    <x v="10"/>
    <n v="0"/>
    <n v="42044.673000000003"/>
    <n v="7.5192620000000003"/>
    <x v="0"/>
    <x v="0"/>
    <n v="10.827197921178"/>
    <s v="Qty / 1,000"/>
    <m/>
    <s v="Private-Lighting"/>
    <x v="0"/>
    <n v="3"/>
    <n v="1"/>
    <s v="Lighting"/>
    <n v="0.91633259480590001"/>
    <n v="1.30467645558681"/>
    <n v="38526.904307855599"/>
    <n v="9.8102040947885598"/>
    <n v="0.71"/>
    <n v="27354.102058577399"/>
    <n v="6.9652449072998799"/>
    <n v="4618"/>
    <n v="1.02"/>
    <n v="1.04"/>
    <n v="1.2E-2"/>
    <n v="0.81"/>
    <n v="15.158077089649201"/>
    <d v="1900-01-09T19:51:10"/>
    <n v="43464"/>
    <n v="11.6455414230633"/>
    <n v="453.25769773947701"/>
    <n v="0"/>
    <n v="296168.27694432007"/>
  </r>
  <r>
    <s v="STND-62355"/>
    <s v="Independence Tube Corporation"/>
    <s v="Independence Tube - Phase 3 - 6226 74th St - Bedford Park"/>
    <x v="0"/>
    <s v="Indoor Lighting"/>
    <x v="10"/>
    <n v="0"/>
    <n v="4578.47"/>
    <n v="0.81881300000000001"/>
    <x v="0"/>
    <x v="0"/>
    <n v="10.827197921178"/>
    <s v="Qty / 1,000"/>
    <m/>
    <s v="Private-Lighting"/>
    <x v="0"/>
    <n v="3"/>
    <n v="1"/>
    <s v="Lighting"/>
    <n v="0.91633259480590001"/>
    <n v="1.30467645558681"/>
    <n v="4195.4012953409701"/>
    <n v="1.0682860426284"/>
    <n v="0.71"/>
    <n v="2978.73491969209"/>
    <n v="0.75848309026616401"/>
    <n v="4618"/>
    <n v="1.02"/>
    <n v="1.04"/>
    <n v="1.2E-2"/>
    <n v="0.81"/>
    <n v="15.158077089649201"/>
    <d v="1900-01-09T19:51:10"/>
    <n v="43464"/>
    <n v="1.26814582458262"/>
    <n v="49.357662298129"/>
    <n v="0"/>
    <n v="32251.352530230513"/>
  </r>
  <r>
    <s v="STND-62356"/>
    <s v="Village of Orland Park"/>
    <s v="Village of Orland Park - 15655 Ravinia Ave - Orland Park"/>
    <x v="0"/>
    <s v="Indoor Lighting"/>
    <x v="2"/>
    <n v="0"/>
    <n v="2629.741"/>
    <n v="0.56320300000000001"/>
    <x v="0"/>
    <x v="1"/>
    <n v="14.797277300976599"/>
    <s v="Qty / 1,000"/>
    <m/>
    <s v="Public-Lighting"/>
    <x v="0"/>
    <n v="2"/>
    <n v="1"/>
    <s v="Lighting"/>
    <n v="0.98996686498346598"/>
    <n v="2.5626279547341602"/>
    <n v="2603.3564534884799"/>
    <n v="1.4432797519901399"/>
    <n v="0.71"/>
    <n v="1848.38308197682"/>
    <n v="1.024728623913"/>
    <n v="3379"/>
    <n v="1.0900000000000001"/>
    <n v="1.36"/>
    <n v="2.1999999999999999E-2"/>
    <n v="0.57999999999999996"/>
    <n v="20.7161882213673"/>
    <d v="1900-01-13T19:08:05"/>
    <n v="43434"/>
    <n v="1.8297157099266499"/>
    <n v="52.544809152978601"/>
    <n v="0"/>
    <n v="27351.037022444769"/>
  </r>
  <r>
    <s v="STND-62356"/>
    <s v="Village of Orland Park"/>
    <s v="Village of Orland Park - 15655 Ravinia Ave - Orland Park"/>
    <x v="0"/>
    <s v="Indoor Lighting"/>
    <x v="2"/>
    <n v="0"/>
    <n v="24750.499"/>
    <n v="5.3007359999999997"/>
    <x v="0"/>
    <x v="1"/>
    <n v="14.797277300976599"/>
    <s v="Qty / 1,000"/>
    <m/>
    <s v="Public-Lighting"/>
    <x v="0"/>
    <n v="2"/>
    <n v="1"/>
    <s v="Lighting"/>
    <n v="0.98996686498346598"/>
    <n v="2.5626279547341602"/>
    <n v="24502.1739018064"/>
    <n v="13.5838142542657"/>
    <n v="0.71"/>
    <n v="17396.5434702825"/>
    <n v="9.6445081205286805"/>
    <n v="3379"/>
    <n v="1.0900000000000001"/>
    <n v="1.36"/>
    <n v="2.1999999999999999E-2"/>
    <n v="0.57999999999999996"/>
    <n v="20.7161882213673"/>
    <d v="1900-01-13T19:08:05"/>
    <n v="43434"/>
    <n v="17.2208598558136"/>
    <n v="494.53928976123001"/>
    <n v="0"/>
    <n v="257421.47780826391"/>
  </r>
  <r>
    <s v="STND-62356"/>
    <s v="Village of Orland Park"/>
    <s v="Village of Orland Park - 15655 Ravinia Ave - Orland Park"/>
    <x v="0"/>
    <s v="Indoor Lighting"/>
    <x v="2"/>
    <n v="0"/>
    <n v="1174.912"/>
    <n v="0.25162699999999999"/>
    <x v="0"/>
    <x v="1"/>
    <n v="14.797277300976599"/>
    <s v="Qty / 1,000"/>
    <m/>
    <s v="Public-Lighting"/>
    <x v="0"/>
    <n v="2"/>
    <n v="1"/>
    <s v="Lighting"/>
    <n v="0.98996686498346598"/>
    <n v="2.5626279547341602"/>
    <n v="1163.1239492714501"/>
    <n v="0.64482638436589301"/>
    <n v="0.71"/>
    <n v="825.81800398273197"/>
    <n v="0.45782673289978398"/>
    <n v="3379"/>
    <n v="1.0900000000000001"/>
    <n v="1.36"/>
    <n v="2.1999999999999999E-2"/>
    <n v="0.57999999999999996"/>
    <n v="20.7161882213673"/>
    <d v="1900-01-13T19:08:05"/>
    <n v="43434"/>
    <n v="0.81747766780665998"/>
    <n v="23.475896223827501"/>
    <n v="0"/>
    <n v="12219.858005071483"/>
  </r>
  <r>
    <s v="STND-62356"/>
    <s v="Village of Orland Park"/>
    <s v="Village of Orland Park - 15655 Ravinia Ave - Orland Park"/>
    <x v="0"/>
    <s v="Indoor Lighting"/>
    <x v="2"/>
    <n v="0"/>
    <n v="1959.415"/>
    <n v="0.41964200000000002"/>
    <x v="0"/>
    <x v="1"/>
    <n v="14.797277300976599"/>
    <s v="Qty / 1,000"/>
    <m/>
    <s v="Public-Lighting"/>
    <x v="0"/>
    <n v="2"/>
    <n v="1"/>
    <s v="Lighting"/>
    <n v="0.98996686498346598"/>
    <n v="2.5626279547341602"/>
    <n v="1939.7559247515801"/>
    <n v="1.07538632018055"/>
    <n v="0.71"/>
    <n v="1377.22670657362"/>
    <n v="0.763524287328193"/>
    <n v="3379"/>
    <n v="1.0900000000000001"/>
    <n v="1.36"/>
    <n v="2.1999999999999999E-2"/>
    <n v="0.57999999999999996"/>
    <n v="20.7161882213673"/>
    <d v="1900-01-13T19:08:05"/>
    <n v="43434"/>
    <n v="1.36331937142565"/>
    <n v="39.151037013334602"/>
    <n v="0"/>
    <n v="20379.205483480586"/>
  </r>
  <r>
    <s v="STND-62356"/>
    <s v="Village of Orland Park"/>
    <s v="Village of Orland Park - 15655 Ravinia Ave - Orland Park"/>
    <x v="0"/>
    <s v="Indoor Lighting"/>
    <x v="2"/>
    <n v="0"/>
    <n v="38598.993000000002"/>
    <n v="8.2666240000000002"/>
    <x v="0"/>
    <x v="1"/>
    <n v="14.797277300976599"/>
    <s v="Qty / 1,000"/>
    <m/>
    <s v="Public-Lighting"/>
    <x v="0"/>
    <n v="2"/>
    <n v="1"/>
    <s v="Lighting"/>
    <n v="0.98996686498346598"/>
    <n v="2.5626279547341602"/>
    <n v="38211.724091728698"/>
    <n v="21.184281753676299"/>
    <n v="0.71"/>
    <n v="27130.324105127402"/>
    <n v="15.040840045110199"/>
    <n v="3379"/>
    <n v="1.0900000000000001"/>
    <n v="1.36"/>
    <n v="2.1999999999999999E-2"/>
    <n v="0.57999999999999996"/>
    <n v="20.7161882213673"/>
    <d v="1900-01-13T19:08:05"/>
    <n v="43434"/>
    <n v="26.856340965613999"/>
    <n v="771.24580735599295"/>
    <n v="0"/>
    <n v="401454.92904893996"/>
  </r>
  <r>
    <s v="STND-62356"/>
    <s v="Village of Orland Park"/>
    <s v="Village of Orland Park - 15655 Ravinia Ave - Orland Park"/>
    <x v="0"/>
    <s v="Indoor Lighting"/>
    <x v="2"/>
    <n v="0"/>
    <n v="15513.259"/>
    <n v="3.3224260000000001"/>
    <x v="0"/>
    <x v="1"/>
    <n v="14.797277300976599"/>
    <s v="Qty / 1,000"/>
    <m/>
    <s v="Public-Lighting"/>
    <x v="0"/>
    <n v="2"/>
    <n v="1"/>
    <s v="Lighting"/>
    <n v="0.98996686498346598"/>
    <n v="2.5626279547341602"/>
    <n v="15357.6123779065"/>
    <n v="8.5141417451356105"/>
    <n v="0.71"/>
    <n v="10903.904788313601"/>
    <n v="6.0450406390462801"/>
    <n v="3379"/>
    <n v="1.0900000000000001"/>
    <n v="1.36"/>
    <n v="2.1999999999999999E-2"/>
    <n v="0.57999999999999996"/>
    <n v="20.7161882213673"/>
    <d v="1900-01-13T19:08:05"/>
    <n v="43434"/>
    <n v="10.793790244847401"/>
    <n v="309.97015808618698"/>
    <n v="0"/>
    <n v="161348.1028161229"/>
  </r>
  <r>
    <s v="STND-62356"/>
    <s v="Village of Orland Park"/>
    <s v="Village of Orland Park - 15655 Ravinia Ave - Orland Park"/>
    <x v="0"/>
    <s v="Indoor Lighting"/>
    <x v="2"/>
    <n v="0"/>
    <n v="2475.0500000000002"/>
    <n v="0.53007400000000005"/>
    <x v="0"/>
    <x v="1"/>
    <n v="14.797277300976599"/>
    <s v="Qty / 1,000"/>
    <m/>
    <s v="Public-Lighting"/>
    <x v="0"/>
    <n v="2"/>
    <n v="1"/>
    <s v="Lighting"/>
    <n v="0.98996686498346598"/>
    <n v="2.5626279547341602"/>
    <n v="2450.2174891773302"/>
    <n v="1.35838245047776"/>
    <n v="0.71"/>
    <n v="1739.6544173159"/>
    <n v="0.96445153983920695"/>
    <n v="3379"/>
    <n v="1.0900000000000001"/>
    <n v="1.36"/>
    <n v="2.1999999999999999E-2"/>
    <n v="0.57999999999999996"/>
    <n v="20.7161882213673"/>
    <d v="1900-01-13T19:08:05"/>
    <n v="43434"/>
    <n v="1.7220872850884299"/>
    <n v="49.453930974221301"/>
    <n v="0"/>
    <n v="25742.148820892238"/>
  </r>
  <r>
    <s v="STND-62356"/>
    <s v="Village of Orland Park"/>
    <s v="Village of Orland Park - 15655 Ravinia Ave - Orland Park"/>
    <x v="7"/>
    <s v="Indoor Lighting"/>
    <x v="2"/>
    <n v="0"/>
    <n v="1514.2"/>
    <n v="1.001762"/>
    <x v="0"/>
    <x v="1"/>
    <n v="8"/>
    <s v="Qty / 1,000"/>
    <m/>
    <s v="Public-Lighting"/>
    <x v="0"/>
    <n v="2"/>
    <n v="1"/>
    <s v="Lighting"/>
    <n v="0.98996686498346598"/>
    <n v="2.5626279547341602"/>
    <n v="1499.0078269579601"/>
    <n v="2.5671433051903998"/>
    <n v="0.71"/>
    <n v="1064.2955571401501"/>
    <n v="1.8226717466851901"/>
    <n v="3379"/>
    <n v="1.0900000000000001"/>
    <n v="1.36"/>
    <n v="2.1999999999999999E-2"/>
    <n v="0.57999999999999996"/>
    <n v="20.7161882213673"/>
    <d v="1900-01-13T19:08:05"/>
    <n v="43434"/>
    <n v="4.3897799336361203"/>
    <n v="30.255203846857999"/>
    <n v="0"/>
    <n v="8514.3644571212008"/>
  </r>
  <r>
    <s v="STND-62356"/>
    <s v="Village of Orland Park"/>
    <s v="Village of Orland Park - 15655 Ravinia Ave - Orland Park"/>
    <x v="62"/>
    <s v="Indoor Lighting"/>
    <x v="2"/>
    <n v="0"/>
    <n v="3970.393"/>
    <n v="0.85032600000000003"/>
    <x v="0"/>
    <x v="1"/>
    <n v="14.797277300976599"/>
    <s v="Qty / 1,000"/>
    <m/>
    <s v="Public-Lighting"/>
    <x v="0"/>
    <n v="2"/>
    <n v="1"/>
    <s v="Lighting"/>
    <n v="0.98996686498346598"/>
    <n v="2.5626279547341602"/>
    <n v="3930.5575109623001"/>
    <n v="2.1790691782372802"/>
    <n v="0.71"/>
    <n v="2790.6958327832299"/>
    <n v="1.54713911654847"/>
    <n v="3379"/>
    <n v="1.0900000000000001"/>
    <n v="1.36"/>
    <n v="2.1999999999999999E-2"/>
    <n v="0.57999999999999996"/>
    <n v="20.7161882213673"/>
    <d v="1900-01-13T19:08:05"/>
    <n v="43434"/>
    <n v="2.7625116356963502"/>
    <n v="79.332353432266501"/>
    <n v="0"/>
    <n v="41294.700100373273"/>
  </r>
  <r>
    <s v="STND-62357"/>
    <s v="Village of Orland Park"/>
    <s v="Village of Orland Park - 14600 Ravinia Ave - Orland Park"/>
    <x v="0"/>
    <s v="Indoor Lighting"/>
    <x v="2"/>
    <n v="0"/>
    <n v="4058.7869999999998"/>
    <n v="0.86925799999999998"/>
    <x v="0"/>
    <x v="1"/>
    <n v="14.797277300976599"/>
    <s v="Qty / 1,000"/>
    <m/>
    <s v="Public-Lighting"/>
    <x v="0"/>
    <n v="3"/>
    <n v="1"/>
    <s v="Lighting"/>
    <n v="0.99829244462109001"/>
    <n v="0.987374621353864"/>
    <n v="4051.8563964262999"/>
    <n v="0.85828328860881697"/>
    <n v="0.71"/>
    <n v="2876.81804146267"/>
    <n v="0.60938113491225998"/>
    <n v="3379"/>
    <n v="1.0900000000000001"/>
    <n v="1.36"/>
    <n v="2.1999999999999999E-2"/>
    <n v="0.57999999999999996"/>
    <n v="20.7161882213673"/>
    <d v="1900-01-13T19:08:05"/>
    <n v="43434"/>
    <n v="1.08808733342903"/>
    <n v="81.780587817778596"/>
    <n v="0"/>
    <n v="42569.074303975525"/>
  </r>
  <r>
    <s v="STND-62357"/>
    <s v="Village of Orland Park"/>
    <s v="Village of Orland Park - 14600 Ravinia Ave - Orland Park"/>
    <x v="0"/>
    <s v="Indoor Lighting"/>
    <x v="2"/>
    <n v="0"/>
    <n v="1650.0329999999999"/>
    <n v="0.35338199999999997"/>
    <x v="0"/>
    <x v="1"/>
    <n v="14.797277300976599"/>
    <s v="Qty / 1,000"/>
    <m/>
    <s v="Public-Lighting"/>
    <x v="0"/>
    <n v="3"/>
    <n v="1"/>
    <s v="Lighting"/>
    <n v="0.99829244462109001"/>
    <n v="0.987374621353864"/>
    <n v="1647.21547727547"/>
    <n v="0.34892041844327099"/>
    <n v="0.71"/>
    <n v="1169.5229888655799"/>
    <n v="0.247733497094723"/>
    <n v="3379"/>
    <n v="1.0900000000000001"/>
    <n v="1.36"/>
    <n v="2.1999999999999999E-2"/>
    <n v="0.57999999999999996"/>
    <n v="20.7161882213673"/>
    <d v="1900-01-13T19:08:05"/>
    <n v="43434"/>
    <n v="0.44234332966946099"/>
    <n v="33.246550917486601"/>
    <n v="0"/>
    <n v="17305.755976110955"/>
  </r>
  <r>
    <s v="STND-62357"/>
    <s v="Village of Orland Park"/>
    <s v="Village of Orland Park - 14600 Ravinia Ave - Orland Park"/>
    <x v="0"/>
    <s v="Indoor Lighting"/>
    <x v="2"/>
    <n v="0"/>
    <n v="17402.695"/>
    <n v="3.7270799999999999"/>
    <x v="0"/>
    <x v="1"/>
    <n v="14.797277300976599"/>
    <s v="Qty / 1,000"/>
    <m/>
    <s v="Public-Lighting"/>
    <x v="0"/>
    <n v="3"/>
    <n v="1"/>
    <s v="Lighting"/>
    <n v="0.99829244462109001"/>
    <n v="0.987374621353864"/>
    <n v="17372.978934545201"/>
    <n v="3.6800242037555599"/>
    <n v="0.71"/>
    <n v="12334.8150435271"/>
    <n v="2.6128171846664499"/>
    <n v="3379"/>
    <n v="1.0900000000000001"/>
    <n v="1.36"/>
    <n v="2.1999999999999999E-2"/>
    <n v="0.57999999999999996"/>
    <n v="20.7161882213673"/>
    <d v="1900-01-13T19:08:05"/>
    <n v="43434"/>
    <n v="4.6653450858970098"/>
    <n v="350.64728124770198"/>
    <n v="0"/>
    <n v="182521.67865532823"/>
  </r>
  <r>
    <s v="STND-62357"/>
    <s v="Village of Orland Park"/>
    <s v="Village of Orland Park - 14600 Ravinia Ave - Orland Park"/>
    <x v="7"/>
    <s v="Indoor Lighting"/>
    <x v="2"/>
    <n v="0"/>
    <n v="163.53"/>
    <n v="0.10818800000000001"/>
    <x v="0"/>
    <x v="1"/>
    <n v="8"/>
    <s v="Qty / 1,000"/>
    <m/>
    <s v="Public-Lighting"/>
    <x v="0"/>
    <n v="3"/>
    <n v="1"/>
    <s v="Lighting"/>
    <n v="0.99829244462109001"/>
    <n v="0.987374621353864"/>
    <n v="163.25076346888699"/>
    <n v="0.106822085535032"/>
    <n v="0.71"/>
    <n v="115.90804206291"/>
    <n v="7.5843680729872603E-2"/>
    <n v="3379"/>
    <n v="1.0900000000000001"/>
    <n v="1.36"/>
    <n v="2.1999999999999999E-2"/>
    <n v="0.57999999999999996"/>
    <n v="20.7161882213673"/>
    <d v="1900-01-13T19:08:05"/>
    <n v="43434"/>
    <n v="0.18266430495046501"/>
    <n v="3.2949695379041399"/>
    <n v="0"/>
    <n v="927.26433650327999"/>
  </r>
  <r>
    <s v="STND-62359"/>
    <s v="PNC Bank National Association"/>
    <s v="PNC Bank National Association - 1 N Franklin - Chicago"/>
    <x v="0"/>
    <s v="Indoor Lighting"/>
    <x v="6"/>
    <n v="0"/>
    <n v="55951.459000000003"/>
    <n v="12.581184"/>
    <x v="0"/>
    <x v="0"/>
    <n v="15"/>
    <s v="Qty / 1,000"/>
    <m/>
    <s v="Private-Lighting"/>
    <x v="0"/>
    <n v="3"/>
    <n v="1"/>
    <s v="Lighting"/>
    <n v="0.91633259480590001"/>
    <n v="1.30467645558681"/>
    <n v="51270.1456086459"/>
    <n v="16.414374548205402"/>
    <n v="0.71"/>
    <n v="36401.803382138598"/>
    <n v="11.654205929225901"/>
    <n v="2885"/>
    <n v="1.165"/>
    <n v="1.3779999999999999"/>
    <n v="2.5499999999999998E-2"/>
    <n v="0.55000000000000004"/>
    <n v="24.263431542460999"/>
    <d v="1900-01-16T07:56:40"/>
    <n v="43428"/>
    <n v="21.6577049059314"/>
    <n v="1122.22207126221"/>
    <n v="0"/>
    <n v="546027.05073207896"/>
  </r>
  <r>
    <s v="STND-62359"/>
    <s v="PNC Bank National Association"/>
    <s v="PNC Bank National Association - 1 N Franklin - Chicago"/>
    <x v="0"/>
    <s v="Indoor Lighting"/>
    <x v="6"/>
    <n v="0"/>
    <n v="121.51600000000001"/>
    <n v="2.7324000000000001E-2"/>
    <x v="0"/>
    <x v="0"/>
    <n v="15"/>
    <s v="Qty / 1,000"/>
    <m/>
    <s v="Private-Lighting"/>
    <x v="0"/>
    <n v="3"/>
    <n v="1"/>
    <s v="Lighting"/>
    <n v="0.91633259480590001"/>
    <n v="1.30467645558681"/>
    <n v="111.34907159043399"/>
    <n v="3.56489794724539E-2"/>
    <n v="0.71"/>
    <n v="79.057840829207905"/>
    <n v="2.53107754254423E-2"/>
    <n v="2885"/>
    <n v="1.165"/>
    <n v="1.3779999999999999"/>
    <n v="2.5499999999999998E-2"/>
    <n v="0.55000000000000004"/>
    <n v="24.263431542460999"/>
    <d v="1900-01-16T07:56:40"/>
    <n v="43428"/>
    <n v="4.70365212725345E-2"/>
    <n v="2.4372543567004801"/>
    <n v="0"/>
    <n v="1185.8676124381186"/>
  </r>
  <r>
    <s v="STND-62360"/>
    <s v="Aurora West School District 129"/>
    <s v="Aurora School District #129 (Jewel Middle School) - 1501 Waterford Rd - North Aurora"/>
    <x v="18"/>
    <s v="HVAC"/>
    <x v="12"/>
    <n v="0"/>
    <n v="80512"/>
    <n v="52.006399999999999"/>
    <x v="3"/>
    <x v="1"/>
    <n v="20"/>
    <s v="ΔkWpeak / CF"/>
    <n v="1"/>
    <s v="Public-Non-Lighting"/>
    <x v="2"/>
    <n v="3"/>
    <n v="1"/>
    <s v="Non-Lighting"/>
    <n v="1.01534080484258"/>
    <n v="0.52563350510805795"/>
    <n v="81747.118879485599"/>
    <n v="27.336306320051701"/>
    <n v="0.7"/>
    <n v="57222.983215639899"/>
    <n v="19.135414424036199"/>
    <n v="2979"/>
    <n v="1.17333333333333"/>
    <n v="1.323"/>
    <n v="2.1333333333333301E-2"/>
    <n v="0.72"/>
    <n v="23.497818059751602"/>
    <d v="1900-01-15T18:49:11"/>
    <n v="43380"/>
    <n v="27.336306320051701"/>
    <n v="0"/>
    <n v="0"/>
    <n v="1144459.6643127981"/>
  </r>
  <r>
    <s v="STND-62361"/>
    <s v="Prairie State Ice Cream Inc."/>
    <s v="Dairy Queen - 20 E Devon Ave - Elk Grove Village"/>
    <x v="1"/>
    <s v="Outdoor &amp; Garage Lighting"/>
    <x v="1"/>
    <n v="0"/>
    <n v="11276.261"/>
    <n v="1.5410839999999999"/>
    <x v="0"/>
    <x v="0"/>
    <n v="10.1978380583316"/>
    <s v="Qty / 1,000"/>
    <m/>
    <s v="Private-Lighting"/>
    <x v="0"/>
    <n v="3"/>
    <n v="1"/>
    <s v="Lighting"/>
    <n v="0.91633259480590001"/>
    <n v="1.30467645558681"/>
    <n v="10332.8055018386"/>
    <n v="2.0106160108815399"/>
    <n v="0.71"/>
    <n v="7336.2919063053896"/>
    <n v="1.42753736772589"/>
    <n v="4903"/>
    <n v="1"/>
    <n v="1"/>
    <n v="0"/>
    <n v="0"/>
    <n v="14.276973281664301"/>
    <d v="1900-01-09T04:44:53"/>
    <n v="43376"/>
    <n v="2.0106160108815399"/>
    <n v="0"/>
    <n v="0"/>
    <n v="74814.316809151191"/>
  </r>
  <r>
    <s v="STND-62361"/>
    <s v="Prairie State Ice Cream Inc."/>
    <s v="Dairy Queen - 20 E Devon Ave - Elk Grove Village"/>
    <x v="1"/>
    <s v="Outdoor &amp; Garage Lighting"/>
    <x v="1"/>
    <n v="0"/>
    <n v="1766.3969999999999"/>
    <n v="0.24140700000000001"/>
    <x v="0"/>
    <x v="0"/>
    <n v="10.1978380583316"/>
    <s v="Qty / 1,000"/>
    <m/>
    <s v="Private-Lighting"/>
    <x v="0"/>
    <n v="3"/>
    <n v="1"/>
    <s v="Lighting"/>
    <n v="0.91633259480590001"/>
    <n v="1.30467645558681"/>
    <n v="1618.6071464673601"/>
    <n v="0.31495802911384402"/>
    <n v="0.71"/>
    <n v="1149.2110739918201"/>
    <n v="0.22362020067082899"/>
    <n v="4903"/>
    <n v="1"/>
    <n v="1"/>
    <n v="0"/>
    <n v="0"/>
    <n v="14.276973281664301"/>
    <d v="1900-01-09T04:44:53"/>
    <n v="43376"/>
    <n v="0.31495802911384402"/>
    <n v="0"/>
    <n v="0"/>
    <n v="11719.468427409915"/>
  </r>
  <r>
    <s v="STND-62361"/>
    <s v="Prairie State Ice Cream Inc."/>
    <s v="Dairy Queen - 20 E Devon Ave - Elk Grove Village"/>
    <x v="1"/>
    <s v="Outdoor &amp; Garage Lighting"/>
    <x v="1"/>
    <n v="0"/>
    <n v="-567.072"/>
    <n v="-7.7499999999999999E-2"/>
    <x v="0"/>
    <x v="0"/>
    <n v="10.1978380583316"/>
    <s v="Qty / 1,000"/>
    <m/>
    <s v="Private-Lighting"/>
    <x v="0"/>
    <n v="3"/>
    <n v="1"/>
    <s v="Lighting"/>
    <n v="0.91633259480590001"/>
    <n v="1.30467645558681"/>
    <n v="-519.62655720177099"/>
    <n v="-0.101112425307977"/>
    <n v="0.71"/>
    <n v="-368.93485561325798"/>
    <n v="-7.1789821968664E-2"/>
    <n v="4903"/>
    <n v="1"/>
    <n v="1"/>
    <n v="0"/>
    <n v="0"/>
    <n v="14.276973281664301"/>
    <d v="1900-01-09T04:44:53"/>
    <n v="43376"/>
    <n v="-0.101112425307977"/>
    <n v="0"/>
    <n v="0"/>
    <n v="-3762.3379116179558"/>
  </r>
  <r>
    <s v="STND-62362"/>
    <s v="Applied Systems, Inc"/>
    <s v="Applied Systems - Phase 2 - 200 Applied Pkwy - University Park"/>
    <x v="1"/>
    <s v="Outdoor &amp; Garage Lighting"/>
    <x v="1"/>
    <n v="0"/>
    <n v="2108.29"/>
    <n v="0"/>
    <x v="0"/>
    <x v="0"/>
    <n v="10.1978380583316"/>
    <s v="Qty / 1,000"/>
    <m/>
    <s v="Private-Lighting"/>
    <x v="0"/>
    <n v="3"/>
    <n v="1"/>
    <s v="Lighting"/>
    <n v="0.91633259480590001"/>
    <n v="1.30467645558681"/>
    <n v="1931.89484630333"/>
    <n v="0"/>
    <n v="0.71"/>
    <n v="1371.64534087536"/>
    <n v="0"/>
    <n v="4903"/>
    <n v="1"/>
    <n v="1"/>
    <n v="0"/>
    <n v="0"/>
    <n v="14.276973281664301"/>
    <d v="1900-01-09T04:44:53"/>
    <n v="43422"/>
    <n v="0"/>
    <n v="0"/>
    <n v="0"/>
    <n v="13987.817059711968"/>
  </r>
  <r>
    <s v="STND-62363"/>
    <s v="Northbrook School District 27"/>
    <s v="Northbrook School District 27 - 1250 Sanders Rd - Northbrook"/>
    <x v="1"/>
    <s v="Outdoor &amp; Garage Lighting"/>
    <x v="1"/>
    <n v="0"/>
    <n v="4397.991"/>
    <n v="0"/>
    <x v="0"/>
    <x v="1"/>
    <n v="10.1978380583316"/>
    <s v="Qty / 1,000"/>
    <m/>
    <s v="Public-Lighting"/>
    <x v="0"/>
    <n v="3"/>
    <n v="1"/>
    <s v="Lighting"/>
    <n v="0.99829244462109001"/>
    <n v="0.987374621353864"/>
    <n v="4390.4811868115503"/>
    <n v="0"/>
    <n v="0.71"/>
    <n v="3117.2416426362001"/>
    <n v="0"/>
    <n v="4903"/>
    <n v="1"/>
    <n v="1"/>
    <n v="0"/>
    <n v="0"/>
    <n v="14.276973281664301"/>
    <d v="1900-01-09T04:44:53"/>
    <n v="43453"/>
    <n v="0"/>
    <n v="0"/>
    <n v="0"/>
    <n v="31789.125460291554"/>
  </r>
  <r>
    <s v="STND-62363"/>
    <s v="Northbrook School District 27"/>
    <s v="Northbrook School District 27 - 1250 Sanders Rd - Northbrook"/>
    <x v="1"/>
    <s v="Outdoor &amp; Garage Lighting"/>
    <x v="1"/>
    <n v="0"/>
    <n v="3191.8530000000001"/>
    <n v="0"/>
    <x v="0"/>
    <x v="1"/>
    <n v="10.1978380583316"/>
    <s v="Qty / 1,000"/>
    <m/>
    <s v="Public-Lighting"/>
    <x v="0"/>
    <n v="3"/>
    <n v="1"/>
    <s v="Lighting"/>
    <n v="0.99829244462109001"/>
    <n v="0.987374621353864"/>
    <n v="3186.40273424116"/>
    <n v="0"/>
    <n v="0.71"/>
    <n v="2262.34594131122"/>
    <n v="0"/>
    <n v="4903"/>
    <n v="1"/>
    <n v="1"/>
    <n v="0"/>
    <n v="0"/>
    <n v="14.276973281664301"/>
    <d v="1900-01-09T04:44:53"/>
    <n v="43453"/>
    <n v="0"/>
    <n v="0"/>
    <n v="0"/>
    <n v="23071.03754141559"/>
  </r>
  <r>
    <s v="STND-62366"/>
    <s v="Old Second Aurora"/>
    <s v="Old Second Aurora - 115W Downer Pl - Aurora"/>
    <x v="63"/>
    <s v="Outdoor &amp; Garage Lighting"/>
    <x v="1"/>
    <n v="0"/>
    <n v="57512.19"/>
    <n v="0"/>
    <x v="0"/>
    <x v="0"/>
    <n v="10.1978380583316"/>
    <s v="Qty / 1,000"/>
    <m/>
    <s v="Private-Lighting"/>
    <x v="0"/>
    <n v="3"/>
    <n v="1"/>
    <s v="Lighting"/>
    <n v="0.91633259480590001"/>
    <n v="1.30467645558681"/>
    <n v="52700.294295669897"/>
    <n v="0"/>
    <n v="0.71"/>
    <n v="37417.208949925604"/>
    <n v="0"/>
    <n v="4903"/>
    <n v="1"/>
    <n v="1"/>
    <n v="0"/>
    <n v="0"/>
    <n v="14.276973281664301"/>
    <d v="1900-01-09T04:44:53"/>
    <n v="43432"/>
    <n v="0"/>
    <n v="0"/>
    <n v="0"/>
    <n v="381574.63746609708"/>
  </r>
  <r>
    <s v="STND-62367"/>
    <s v="Chicago Public Schools"/>
    <s v="Whitney Young Magnet H.S. - 211 Laflin - Chicago"/>
    <x v="0"/>
    <s v="Indoor Lighting"/>
    <x v="12"/>
    <n v="0"/>
    <n v="53431.642"/>
    <n v="14.569632"/>
    <x v="0"/>
    <x v="1"/>
    <n v="15"/>
    <s v="Qty / 1,000"/>
    <m/>
    <s v="Public-Lighting"/>
    <x v="0"/>
    <n v="2"/>
    <n v="1"/>
    <s v="Lighting"/>
    <n v="0.98996686498346598"/>
    <n v="2.5626279547341602"/>
    <n v="52895.555121658901"/>
    <n v="37.3365462533894"/>
    <n v="0.71"/>
    <n v="37555.844136377797"/>
    <n v="26.508947839906501"/>
    <n v="2979"/>
    <n v="1.17333333333333"/>
    <n v="1.323"/>
    <n v="2.1333333333333301E-2"/>
    <n v="0.72"/>
    <n v="23.497818059751602"/>
    <d v="1900-01-15T18:49:11"/>
    <n v="43422"/>
    <n v="39.196004717172102"/>
    <n v="961.73736584834398"/>
    <n v="0"/>
    <n v="563337.66204566695"/>
  </r>
  <r>
    <s v="STND-62370"/>
    <s v="SWM /CONWED PLASTICS"/>
    <s v="SWM /CONWED PLASTICS - 390 Wegner Drive- West Chicago"/>
    <x v="10"/>
    <s v="Compressed Air"/>
    <x v="10"/>
    <n v="0"/>
    <n v="26010"/>
    <n v="4.1749999999999998"/>
    <x v="4"/>
    <x v="0"/>
    <n v="10"/>
    <s v="ΔkWpeak / CF"/>
    <n v="0.95"/>
    <s v="Private-Non-Lighting"/>
    <x v="2"/>
    <n v="3"/>
    <n v="1"/>
    <s v="Non-Lighting"/>
    <n v="0.98952339343681495"/>
    <n v="0.43468415683807998"/>
    <n v="25737.503463291599"/>
    <n v="1.8148063547989901"/>
    <n v="0.7"/>
    <n v="18016.252424304101"/>
    <n v="1.27036444835929"/>
    <n v="4618"/>
    <n v="1.02"/>
    <n v="1.04"/>
    <n v="1.2E-2"/>
    <n v="0.81"/>
    <n v="15.158077089649201"/>
    <d v="1900-01-09T19:51:10"/>
    <n v="43399"/>
    <n v="1.91032247873577"/>
    <n v="0"/>
    <n v="0"/>
    <n v="180162.524243041"/>
  </r>
  <r>
    <s v="STND-62372"/>
    <s v="Finch &amp; Barry Properties LLC"/>
    <s v="Finch &amp; Barry Properties - 1305 Wiley Rd - Ste 129 - Schaumburg"/>
    <x v="0"/>
    <s v="Indoor Lighting"/>
    <x v="6"/>
    <n v="0"/>
    <n v="9214.9789999999994"/>
    <n v="2.0720700000000001"/>
    <x v="0"/>
    <x v="0"/>
    <n v="15"/>
    <s v="Qty / 1,000"/>
    <m/>
    <s v="Private-Lighting"/>
    <x v="0"/>
    <n v="3"/>
    <n v="1"/>
    <s v="Lighting"/>
    <n v="0.91633259480590001"/>
    <n v="1.30467645558681"/>
    <n v="8443.9856181518808"/>
    <n v="2.7033809433277498"/>
    <n v="0.71"/>
    <n v="5995.2297888878302"/>
    <n v="1.9194004697627101"/>
    <n v="2885"/>
    <n v="1.165"/>
    <n v="1.3779999999999999"/>
    <n v="2.5499999999999998E-2"/>
    <n v="0.55000000000000004"/>
    <n v="24.263431542460999"/>
    <d v="1900-01-16T07:56:40"/>
    <n v="43378"/>
    <n v="3.5669361965005302"/>
    <n v="184.82543627714401"/>
    <n v="0"/>
    <n v="89928.446833317459"/>
  </r>
  <r>
    <s v="STND-62373"/>
    <s v="The Anti-Cruelty Society"/>
    <s v="The Anti-Cruelty Society - 169 W Grand Ave - Chicago"/>
    <x v="1"/>
    <s v="Outdoor &amp; Garage Lighting"/>
    <x v="1"/>
    <n v="0"/>
    <n v="33438.46"/>
    <n v="0"/>
    <x v="0"/>
    <x v="0"/>
    <n v="10.1978380583316"/>
    <s v="Qty / 1,000"/>
    <m/>
    <s v="Private-Lighting"/>
    <x v="0"/>
    <n v="3"/>
    <n v="1"/>
    <s v="Lighting"/>
    <n v="0.91633259480590001"/>
    <n v="1.30467645558681"/>
    <n v="30640.750818113302"/>
    <n v="0"/>
    <n v="0.71"/>
    <n v="21754.933080860399"/>
    <n v="0"/>
    <n v="4903"/>
    <n v="1"/>
    <n v="1"/>
    <n v="0"/>
    <n v="0"/>
    <n v="14.276973281664301"/>
    <d v="1900-01-09T04:44:53"/>
    <n v="43422"/>
    <n v="0"/>
    <n v="0"/>
    <n v="0"/>
    <n v="221853.28452845529"/>
  </r>
  <r>
    <s v="STND-62373"/>
    <s v="The Anti-Cruelty Society"/>
    <s v="The Anti-Cruelty Society - 169 W Grand Ave - Chicago"/>
    <x v="1"/>
    <s v="Outdoor &amp; Garage Lighting"/>
    <x v="1"/>
    <n v="0"/>
    <n v="9502.0139999999992"/>
    <n v="0"/>
    <x v="0"/>
    <x v="0"/>
    <n v="10.1978380583316"/>
    <s v="Qty / 1,000"/>
    <m/>
    <s v="Private-Lighting"/>
    <x v="0"/>
    <n v="3"/>
    <n v="1"/>
    <s v="Lighting"/>
    <n v="0.91633259480590001"/>
    <n v="1.30467645558681"/>
    <n v="8707.0051445019908"/>
    <n v="0"/>
    <n v="0.71"/>
    <n v="6181.9736525964099"/>
    <n v="0"/>
    <n v="4903"/>
    <n v="1"/>
    <n v="1"/>
    <n v="0"/>
    <n v="0"/>
    <n v="14.276973281664301"/>
    <d v="1900-01-09T04:44:53"/>
    <n v="43422"/>
    <n v="0"/>
    <n v="0"/>
    <n v="0"/>
    <n v="63042.766190050883"/>
  </r>
  <r>
    <s v="STND-62374"/>
    <s v="Quality Technology Services Holding, LLC"/>
    <s v="QTS Investment Properties Chicago, LLC (Outdoor Lighting) - 2800 S Ashland Ave - Chicago"/>
    <x v="1"/>
    <s v="Outdoor &amp; Garage Lighting"/>
    <x v="1"/>
    <n v="0"/>
    <n v="133042.905"/>
    <n v="0"/>
    <x v="0"/>
    <x v="0"/>
    <n v="10.1978380583316"/>
    <s v="Qty / 1,000"/>
    <m/>
    <s v="Private-Lighting"/>
    <x v="0"/>
    <n v="2"/>
    <n v="1"/>
    <s v="Lighting"/>
    <n v="0.97902139861649395"/>
    <n v="0.93591656730105399"/>
    <n v="130251.850929101"/>
    <n v="0"/>
    <n v="0.71"/>
    <n v="92478.814159661895"/>
    <n v="0"/>
    <n v="4903"/>
    <n v="1"/>
    <n v="1"/>
    <n v="0"/>
    <n v="0"/>
    <n v="14.276973281664301"/>
    <d v="1900-01-09T04:44:53"/>
    <n v="43407"/>
    <n v="0"/>
    <n v="0"/>
    <n v="0"/>
    <n v="943083.97062677529"/>
  </r>
  <r>
    <s v="STND-62375"/>
    <s v="Americor Electronics, LTD"/>
    <s v="Americor - 675 S Livley Blvd -  Elk Grove Village"/>
    <x v="0"/>
    <s v="Indoor Lighting"/>
    <x v="6"/>
    <n v="0"/>
    <n v="4016.7860000000001"/>
    <n v="0.90320999999999996"/>
    <x v="0"/>
    <x v="0"/>
    <n v="15"/>
    <s v="Qty / 1,000"/>
    <m/>
    <s v="Private-Lighting"/>
    <x v="0"/>
    <n v="3"/>
    <n v="1"/>
    <s v="Lighting"/>
    <n v="0.91633259480590001"/>
    <n v="1.30467645558681"/>
    <n v="3680.71193816001"/>
    <n v="1.17839682145056"/>
    <n v="0.71"/>
    <n v="2613.3054760936102"/>
    <n v="0.83666174322989695"/>
    <n v="2885"/>
    <n v="1.165"/>
    <n v="1.3779999999999999"/>
    <n v="2.5499999999999998E-2"/>
    <n v="0.55000000000000004"/>
    <n v="24.263431542460999"/>
    <d v="1900-01-16T07:56:40"/>
    <n v="43398"/>
    <n v="1.55481834206433"/>
    <n v="80.564939418953003"/>
    <n v="0"/>
    <n v="39199.582141404157"/>
  </r>
  <r>
    <s v="STND-62377"/>
    <s v="Standard Wire &amp; Steel Works"/>
    <s v="Standard Wire &amp; Steel Works - 16255 S Vincennes - South Hollland"/>
    <x v="0"/>
    <s v="Indoor Lighting"/>
    <x v="10"/>
    <n v="0"/>
    <n v="72011.983999999997"/>
    <n v="12.878610999999999"/>
    <x v="0"/>
    <x v="0"/>
    <n v="10.827197921178"/>
    <s v="Qty / 1,000"/>
    <m/>
    <s v="Private-Lighting"/>
    <x v="0"/>
    <n v="3"/>
    <n v="1"/>
    <s v="Lighting"/>
    <n v="0.91633259480590001"/>
    <n v="1.30467645558681"/>
    <n v="65986.928155840898"/>
    <n v="16.802420552361301"/>
    <n v="0.71"/>
    <n v="46850.718990647103"/>
    <n v="11.929718592176499"/>
    <n v="4618"/>
    <n v="1.02"/>
    <n v="1.04"/>
    <n v="1.2E-2"/>
    <n v="0.81"/>
    <n v="15.158077089649201"/>
    <d v="1900-01-09T19:51:10"/>
    <n v="43432"/>
    <n v="19.945893343258799"/>
    <n v="776.31680183342303"/>
    <n v="0"/>
    <n v="507262.00726122892"/>
  </r>
  <r>
    <s v="STND-62377"/>
    <s v="Standard Wire &amp; Steel Works"/>
    <s v="Standard Wire &amp; Steel Works - 16255 S Vincennes - South Hollland"/>
    <x v="0"/>
    <s v="Indoor Lighting"/>
    <x v="10"/>
    <n v="0"/>
    <n v="11775.9"/>
    <n v="2.1059999999999999"/>
    <x v="0"/>
    <x v="0"/>
    <n v="10.827197921178"/>
    <s v="Qty / 1,000"/>
    <m/>
    <s v="Private-Lighting"/>
    <x v="0"/>
    <n v="3"/>
    <n v="1"/>
    <s v="Lighting"/>
    <n v="0.91633259480590001"/>
    <n v="1.30467645558681"/>
    <n v="10790.6410031748"/>
    <n v="2.7476486154658102"/>
    <n v="0.71"/>
    <n v="7661.3551122541003"/>
    <n v="1.9508305169807301"/>
    <n v="4618"/>
    <n v="1.02"/>
    <n v="1.04"/>
    <n v="1.2E-2"/>
    <n v="0.81"/>
    <n v="15.158077089649201"/>
    <d v="1900-01-09T19:51:10"/>
    <n v="43432"/>
    <n v="3.26169113896702"/>
    <n v="126.948717684409"/>
    <n v="0"/>
    <n v="82951.008144804029"/>
  </r>
  <r>
    <s v="STND-62377"/>
    <s v="Standard Wire &amp; Steel Works"/>
    <s v="Standard Wire &amp; Steel Works - 16255 S Vincennes - South Hollland"/>
    <x v="0"/>
    <s v="Indoor Lighting"/>
    <x v="10"/>
    <n v="0"/>
    <n v="4592.6009999999997"/>
    <n v="0.82133999999999996"/>
    <x v="0"/>
    <x v="0"/>
    <n v="10.827197921178"/>
    <s v="Qty / 1,000"/>
    <m/>
    <s v="Private-Lighting"/>
    <x v="0"/>
    <n v="3"/>
    <n v="1"/>
    <s v="Lighting"/>
    <n v="0.91633259480590001"/>
    <n v="1.30467645558681"/>
    <n v="4208.3499912381703"/>
    <n v="1.07158296003167"/>
    <n v="0.71"/>
    <n v="2987.9284937790999"/>
    <n v="0.76082390162248403"/>
    <n v="4618"/>
    <n v="1.02"/>
    <n v="1.04"/>
    <n v="1.2E-2"/>
    <n v="0.81"/>
    <n v="15.158077089649201"/>
    <d v="1900-01-09T19:51:10"/>
    <n v="43432"/>
    <n v="1.2720595441971401"/>
    <n v="49.509999896919602"/>
    <n v="0"/>
    <n v="32350.893176473583"/>
  </r>
  <r>
    <s v="STND-62377"/>
    <s v="Standard Wire &amp; Steel Works"/>
    <s v="Standard Wire &amp; Steel Works - 16255 S Vincennes - South Hollland"/>
    <x v="0"/>
    <s v="Indoor Lighting"/>
    <x v="10"/>
    <n v="0"/>
    <n v="9736.3140000000003"/>
    <n v="1.741241"/>
    <x v="0"/>
    <x v="0"/>
    <n v="10.827197921178"/>
    <s v="Qty / 1,000"/>
    <m/>
    <s v="Private-Lighting"/>
    <x v="0"/>
    <n v="3"/>
    <n v="1"/>
    <s v="Lighting"/>
    <n v="0.91633259480590001"/>
    <n v="1.30467645558681"/>
    <n v="8921.7018714650094"/>
    <n v="2.2717561362024301"/>
    <n v="0.71"/>
    <n v="6334.40832874016"/>
    <n v="1.61294685670372"/>
    <n v="4618"/>
    <n v="1.02"/>
    <n v="1.04"/>
    <n v="1.2E-2"/>
    <n v="0.81"/>
    <n v="15.158077089649201"/>
    <d v="1900-01-09T19:51:10"/>
    <n v="43432"/>
    <n v="2.69676654345017"/>
    <n v="104.96119848782401"/>
    <n v="0"/>
    <n v="68583.892688828069"/>
  </r>
  <r>
    <s v="STND-62377"/>
    <s v="Standard Wire &amp; Steel Works"/>
    <s v="Standard Wire &amp; Steel Works - 16255 S Vincennes - South Hollland"/>
    <x v="0"/>
    <s v="Indoor Lighting"/>
    <x v="10"/>
    <n v="0"/>
    <n v="4465.4210000000003"/>
    <n v="0.79859500000000005"/>
    <x v="0"/>
    <x v="0"/>
    <n v="10.827197921178"/>
    <s v="Qty / 1,000"/>
    <m/>
    <s v="Private-Lighting"/>
    <x v="0"/>
    <n v="3"/>
    <n v="1"/>
    <s v="Lighting"/>
    <n v="0.91633259480590001"/>
    <n v="1.30467645558681"/>
    <n v="4091.81081183076"/>
    <n v="1.0419080940493499"/>
    <n v="0.71"/>
    <n v="2905.1856763998398"/>
    <n v="0.73975474677503505"/>
    <n v="4618"/>
    <n v="1.02"/>
    <n v="1.04"/>
    <n v="1.2E-2"/>
    <n v="0.81"/>
    <n v="15.158077089649201"/>
    <d v="1900-01-09T19:51:10"/>
    <n v="43432"/>
    <n v="1.2368329701440499"/>
    <n v="48.138950727420699"/>
    <n v="0"/>
    <n v="31455.020316152448"/>
  </r>
  <r>
    <s v="STND-62379"/>
    <s v="Village of Westmont"/>
    <s v="Village of Westmont - Police/Fire Bldg - 500 N Cass Ave - Westmont"/>
    <x v="0"/>
    <s v="Indoor Lighting"/>
    <x v="6"/>
    <n v="0"/>
    <n v="5535.7380000000003"/>
    <n v="1.2447600000000001"/>
    <x v="0"/>
    <x v="1"/>
    <n v="15"/>
    <s v="Qty / 1,000"/>
    <m/>
    <s v="Public-Lighting"/>
    <x v="0"/>
    <n v="3"/>
    <n v="1"/>
    <s v="Lighting"/>
    <n v="0.99829244462109001"/>
    <n v="0.987374621353864"/>
    <n v="5526.2854208018698"/>
    <n v="1.2290444336764399"/>
    <n v="0.71"/>
    <n v="3923.6626487693202"/>
    <n v="0.87262154791027002"/>
    <n v="2885"/>
    <n v="1.165"/>
    <n v="1.3779999999999999"/>
    <n v="2.5499999999999998E-2"/>
    <n v="0.55000000000000004"/>
    <n v="24.263431542460999"/>
    <d v="1900-01-16T07:56:40"/>
    <n v="43434"/>
    <n v="1.6216445885689901"/>
    <n v="120.961612214976"/>
    <n v="0"/>
    <n v="58854.939731539802"/>
  </r>
  <r>
    <s v="STND-62379"/>
    <s v="Village of Westmont"/>
    <s v="Village of Westmont - Police/Fire Bldg - 500 N Cass Ave - Westmont"/>
    <x v="38"/>
    <s v="Indoor Lighting"/>
    <x v="6"/>
    <n v="0"/>
    <n v="2350.6089999999999"/>
    <n v="0.56982999999999995"/>
    <x v="0"/>
    <x v="1"/>
    <n v="8"/>
    <s v="Qty / 1,000"/>
    <m/>
    <s v="Public-Lighting"/>
    <x v="0"/>
    <n v="3"/>
    <n v="1"/>
    <s v="Lighting"/>
    <n v="0.99829244462109001"/>
    <n v="0.987374621353864"/>
    <n v="2346.5952049583402"/>
    <n v="0.56263568048607204"/>
    <n v="0.71"/>
    <n v="1666.08259552042"/>
    <n v="0.39947133314511102"/>
    <n v="2885"/>
    <n v="1.165"/>
    <n v="1.3779999999999999"/>
    <n v="2.5499999999999998E-2"/>
    <n v="0.55000000000000004"/>
    <n v="24.263431542460999"/>
    <d v="1900-01-16T07:56:40"/>
    <n v="43434"/>
    <n v="0.74236136757629301"/>
    <n v="51.363242683637402"/>
    <n v="0"/>
    <n v="13328.66076416336"/>
  </r>
  <r>
    <s v="STND-62379"/>
    <s v="Village of Westmont"/>
    <s v="Village of Westmont - Police/Fire Bldg - 500 N Cass Ave - Westmont"/>
    <x v="1"/>
    <s v="Outdoor &amp; Garage Lighting"/>
    <x v="1"/>
    <n v="0"/>
    <n v="7746.74"/>
    <n v="0"/>
    <x v="0"/>
    <x v="1"/>
    <n v="10.1978380583316"/>
    <s v="Qty / 1,000"/>
    <m/>
    <s v="Public-Lighting"/>
    <x v="0"/>
    <n v="3"/>
    <n v="1"/>
    <s v="Lighting"/>
    <n v="0.99829244462109001"/>
    <n v="0.987374621353864"/>
    <n v="7733.51201244399"/>
    <n v="0"/>
    <n v="0.71"/>
    <n v="5490.7935288352301"/>
    <n v="0"/>
    <n v="4903"/>
    <n v="1"/>
    <n v="1"/>
    <n v="0"/>
    <n v="0"/>
    <n v="14.276973281664301"/>
    <d v="1900-01-09T04:44:53"/>
    <n v="43434"/>
    <n v="0"/>
    <n v="0"/>
    <n v="0"/>
    <n v="55994.223218796775"/>
  </r>
  <r>
    <s v="STND-62379"/>
    <s v="Village of Westmont"/>
    <s v="Village of Westmont - Police/Fire Bldg - 500 N Cass Ave - Westmont"/>
    <x v="1"/>
    <s v="Outdoor &amp; Garage Lighting"/>
    <x v="1"/>
    <n v="0"/>
    <n v="4706.88"/>
    <n v="0"/>
    <x v="0"/>
    <x v="1"/>
    <n v="10.1978380583316"/>
    <s v="Qty / 1,000"/>
    <m/>
    <s v="Public-Lighting"/>
    <x v="0"/>
    <n v="3"/>
    <n v="1"/>
    <s v="Lighting"/>
    <n v="0.99829244462109001"/>
    <n v="0.987374621353864"/>
    <n v="4698.8427417381199"/>
    <n v="0"/>
    <n v="0.71"/>
    <n v="3336.1783466340598"/>
    <n v="0"/>
    <n v="4903"/>
    <n v="1"/>
    <n v="1"/>
    <n v="0"/>
    <n v="0"/>
    <n v="14.276973281664301"/>
    <d v="1900-01-09T04:44:53"/>
    <n v="43434"/>
    <n v="0"/>
    <n v="0"/>
    <n v="0"/>
    <n v="34021.806512686606"/>
  </r>
  <r>
    <s v="STND-62379"/>
    <s v="Village of Westmont"/>
    <s v="Village of Westmont - Police/Fire Bldg - 500 N Cass Ave - Westmont"/>
    <x v="1"/>
    <s v="Outdoor &amp; Garage Lighting"/>
    <x v="1"/>
    <n v="0"/>
    <n v="12943.92"/>
    <n v="0"/>
    <x v="0"/>
    <x v="1"/>
    <n v="10.1978380583316"/>
    <s v="Qty / 1,000"/>
    <m/>
    <s v="Public-Lighting"/>
    <x v="0"/>
    <n v="3"/>
    <n v="1"/>
    <s v="Lighting"/>
    <n v="0.99829244462109001"/>
    <n v="0.987374621353864"/>
    <n v="12921.8175397798"/>
    <n v="0"/>
    <n v="0.71"/>
    <n v="9174.4904532436794"/>
    <n v="0"/>
    <n v="4903"/>
    <n v="1"/>
    <n v="1"/>
    <n v="0"/>
    <n v="0"/>
    <n v="14.276973281664301"/>
    <d v="1900-01-09T04:44:53"/>
    <n v="43434"/>
    <n v="0"/>
    <n v="0"/>
    <n v="0"/>
    <n v="93559.967909888321"/>
  </r>
  <r>
    <s v="STND-62380"/>
    <s v="Walmart-Mart Stores, Inc."/>
    <s v="Wal-Mart Stores, Inc (Store #1256) - 2424 W Jefferson St - Joliet"/>
    <x v="1"/>
    <s v="Outdoor &amp; Garage Lighting"/>
    <x v="1"/>
    <n v="0"/>
    <n v="1985.7149999999999"/>
    <n v="0"/>
    <x v="0"/>
    <x v="0"/>
    <n v="10.1978380583316"/>
    <s v="Qty / 1,000"/>
    <m/>
    <s v="Private-Lighting"/>
    <x v="0"/>
    <n v="3"/>
    <n v="1"/>
    <s v="Lighting"/>
    <n v="0.91633259480590001"/>
    <n v="1.30467645558681"/>
    <n v="1819.575378495"/>
    <n v="0"/>
    <n v="0.71"/>
    <n v="1291.8985187314499"/>
    <n v="0"/>
    <n v="4903"/>
    <n v="1"/>
    <n v="1"/>
    <n v="0"/>
    <n v="0"/>
    <n v="14.276973281664301"/>
    <d v="1900-01-09T04:44:53"/>
    <n v="43369"/>
    <n v="0"/>
    <n v="0"/>
    <n v="0"/>
    <n v="13174.571881821799"/>
  </r>
  <r>
    <s v="STND-62380"/>
    <s v="Walmart-Mart Stores, Inc."/>
    <s v="Wal-Mart Stores, Inc (Store #1256) - 2424 W Jefferson St - Joliet"/>
    <x v="1"/>
    <s v="Outdoor &amp; Garage Lighting"/>
    <x v="1"/>
    <n v="0"/>
    <n v="5589.42"/>
    <n v="0"/>
    <x v="0"/>
    <x v="0"/>
    <n v="10.1978380583316"/>
    <s v="Qty / 1,000"/>
    <m/>
    <s v="Private-Lighting"/>
    <x v="0"/>
    <n v="3"/>
    <n v="1"/>
    <s v="Lighting"/>
    <n v="0.91633259480590001"/>
    <n v="1.30467645558681"/>
    <n v="5121.7677320599896"/>
    <n v="0"/>
    <n v="0.71"/>
    <n v="3636.45508976259"/>
    <n v="0"/>
    <n v="4903"/>
    <n v="1"/>
    <n v="1"/>
    <n v="0"/>
    <n v="0"/>
    <n v="14.276973281664301"/>
    <d v="1900-01-09T04:44:53"/>
    <n v="43369"/>
    <n v="0"/>
    <n v="0"/>
    <n v="0"/>
    <n v="37083.980111794597"/>
  </r>
  <r>
    <s v="STND-62380"/>
    <s v="Walmart-Mart Stores, Inc."/>
    <s v="Wal-Mart Stores, Inc (Store #1256) - 2424 W Jefferson St - Joliet"/>
    <x v="1"/>
    <s v="Outdoor &amp; Garage Lighting"/>
    <x v="1"/>
    <n v="0"/>
    <n v="39934.934999999998"/>
    <n v="0"/>
    <x v="0"/>
    <x v="0"/>
    <n v="10.1978380583316"/>
    <s v="Qty / 1,000"/>
    <m/>
    <s v="Private-Lighting"/>
    <x v="0"/>
    <n v="3"/>
    <n v="1"/>
    <s v="Lighting"/>
    <n v="0.91633259480590001"/>
    <n v="1.30467645558681"/>
    <n v="36593.6826119549"/>
    <n v="0"/>
    <n v="0.71"/>
    <n v="25981.514654488001"/>
    <n v="0"/>
    <n v="4903"/>
    <n v="1"/>
    <n v="1"/>
    <n v="0"/>
    <n v="0"/>
    <n v="14.276973281664301"/>
    <d v="1900-01-09T04:44:53"/>
    <n v="43369"/>
    <n v="0"/>
    <n v="0"/>
    <n v="0"/>
    <n v="264955.27895663795"/>
  </r>
  <r>
    <s v="STND-62380"/>
    <s v="Walmart-Mart Stores, Inc."/>
    <s v="Wal-Mart Stores, Inc (Store #1256) - 2424 W Jefferson St - Joliet"/>
    <x v="1"/>
    <s v="Outdoor &amp; Garage Lighting"/>
    <x v="1"/>
    <n v="0"/>
    <n v="26588.969000000001"/>
    <n v="0"/>
    <x v="0"/>
    <x v="0"/>
    <n v="10.1978380583316"/>
    <s v="Qty / 1,000"/>
    <m/>
    <s v="Private-Lighting"/>
    <x v="0"/>
    <n v="3"/>
    <n v="1"/>
    <s v="Lighting"/>
    <n v="0.91633259480590001"/>
    <n v="1.30467645558681"/>
    <n v="24364.3389569836"/>
    <n v="0"/>
    <n v="0.71"/>
    <n v="17298.680659458401"/>
    <n v="0"/>
    <n v="4903"/>
    <n v="1"/>
    <n v="1"/>
    <n v="0"/>
    <n v="0"/>
    <n v="14.276973281664301"/>
    <d v="1900-01-09T04:44:53"/>
    <n v="43369"/>
    <n v="0"/>
    <n v="0"/>
    <n v="0"/>
    <n v="176409.14398794968"/>
  </r>
  <r>
    <s v="STND-62380"/>
    <s v="Walmart-Mart Stores, Inc."/>
    <s v="Wal-Mart Stores, Inc (Store #1256) - 2424 W Jefferson St - Joliet"/>
    <x v="1"/>
    <s v="Outdoor &amp; Garage Lighting"/>
    <x v="1"/>
    <n v="0"/>
    <n v="7982.0839999999998"/>
    <n v="0"/>
    <x v="0"/>
    <x v="0"/>
    <n v="10.1978380583316"/>
    <s v="Qty / 1,000"/>
    <m/>
    <s v="Private-Lighting"/>
    <x v="0"/>
    <n v="3"/>
    <n v="1"/>
    <s v="Lighting"/>
    <n v="0.91633259480590001"/>
    <n v="1.30467645558681"/>
    <n v="7314.2437436786604"/>
    <n v="0"/>
    <n v="0.71"/>
    <n v="5193.1130580118497"/>
    <n v="0"/>
    <n v="4903"/>
    <n v="1"/>
    <n v="1"/>
    <n v="0"/>
    <n v="0"/>
    <n v="14.276973281664301"/>
    <d v="1900-01-09T04:44:53"/>
    <n v="43369"/>
    <n v="0"/>
    <n v="0"/>
    <n v="0"/>
    <n v="52958.525984212036"/>
  </r>
  <r>
    <s v="STND-62380"/>
    <s v="Walmart-Mart Stores, Inc."/>
    <s v="Wal-Mart Stores, Inc (Store #1256) - 2424 W Jefferson St - Joliet"/>
    <x v="1"/>
    <s v="Outdoor &amp; Garage Lighting"/>
    <x v="1"/>
    <n v="0"/>
    <n v="18729.46"/>
    <n v="0"/>
    <x v="0"/>
    <x v="0"/>
    <n v="10.1978380583316"/>
    <s v="Qty / 1,000"/>
    <m/>
    <s v="Private-Lighting"/>
    <x v="0"/>
    <n v="3"/>
    <n v="1"/>
    <s v="Lighting"/>
    <n v="0.91633259480590001"/>
    <n v="1.30467645558681"/>
    <n v="17162.4146811133"/>
    <n v="0"/>
    <n v="0.71"/>
    <n v="12185.3144235904"/>
    <n v="0"/>
    <n v="4903"/>
    <n v="1"/>
    <n v="1"/>
    <n v="0"/>
    <n v="0"/>
    <n v="14.276973281664301"/>
    <d v="1900-01-09T04:44:53"/>
    <n v="43369"/>
    <n v="0"/>
    <n v="0"/>
    <n v="0"/>
    <n v="124263.86318162717"/>
  </r>
  <r>
    <s v="STND-62381"/>
    <s v="Embassy Suites - Schaumburg"/>
    <s v="Embassy Suites - Schaumburg - 1939 N Meacham - Schaumburg"/>
    <x v="0"/>
    <s v="Indoor Lighting"/>
    <x v="11"/>
    <n v="0"/>
    <n v="12374.208000000001"/>
    <n v="1.5207360000000001"/>
    <x v="0"/>
    <x v="0"/>
    <n v="8.1459758879113693"/>
    <s v="Qty / 1,000"/>
    <m/>
    <s v="Private-Lighting"/>
    <x v="0"/>
    <n v="3"/>
    <n v="1"/>
    <s v="Lighting"/>
    <n v="0.91633259480590001"/>
    <n v="1.30467645558681"/>
    <n v="11338.8901253079"/>
    <n v="1.9840684543632601"/>
    <n v="0.71"/>
    <n v="8050.6119889686297"/>
    <n v="1.40868860259791"/>
    <n v="6138"/>
    <n v="1.2"/>
    <n v="1.24"/>
    <n v="3.2000000000000001E-2"/>
    <n v="0.73"/>
    <n v="11.4043662430759"/>
    <d v="1900-01-07T03:30:12"/>
    <n v="43427"/>
    <n v="2.19185644538583"/>
    <n v="302.370403341545"/>
    <n v="0"/>
    <n v="65580.091145068654"/>
  </r>
  <r>
    <s v="STND-62381"/>
    <s v="Embassy Suites - Schaumburg"/>
    <s v="Embassy Suites - Schaumburg - 1939 N Meacham - Schaumburg"/>
    <x v="0"/>
    <s v="Indoor Lighting"/>
    <x v="11"/>
    <n v="0"/>
    <n v="6717.4269999999997"/>
    <n v="0.825542"/>
    <x v="0"/>
    <x v="0"/>
    <n v="8.1459758879113693"/>
    <s v="Qty / 1,000"/>
    <m/>
    <s v="Private-Lighting"/>
    <x v="0"/>
    <n v="3"/>
    <n v="1"/>
    <s v="Lighting"/>
    <n v="0.91633259480590001"/>
    <n v="1.30467645558681"/>
    <n v="6155.3973133292102"/>
    <n v="1.07706521049804"/>
    <n v="0.71"/>
    <n v="4370.3320924637401"/>
    <n v="0.76471629945361097"/>
    <n v="6138"/>
    <n v="1.2"/>
    <n v="1.24"/>
    <n v="3.2000000000000001E-2"/>
    <n v="0.73"/>
    <n v="11.4043662430759"/>
    <d v="1900-01-07T03:30:12"/>
    <n v="43427"/>
    <n v="1.18986435097"/>
    <n v="164.14392835544601"/>
    <n v="0"/>
    <n v="35600.619847374866"/>
  </r>
  <r>
    <s v="STND-62381"/>
    <s v="Embassy Suites - Schaumburg"/>
    <s v="Embassy Suites - Schaumburg - 1939 N Meacham - Schaumburg"/>
    <x v="0"/>
    <s v="Indoor Lighting"/>
    <x v="11"/>
    <n v="0"/>
    <n v="-1532.0450000000001"/>
    <n v="-0.188282"/>
    <x v="0"/>
    <x v="0"/>
    <n v="8.1459758879113693"/>
    <s v="Qty / 1,000"/>
    <m/>
    <s v="Private-Lighting"/>
    <x v="0"/>
    <n v="3"/>
    <n v="1"/>
    <s v="Lighting"/>
    <n v="0.91633259480590001"/>
    <n v="1.30467645558681"/>
    <n v="-1403.8627702094"/>
    <n v="-0.24564709241079499"/>
    <n v="0.71"/>
    <n v="-996.74256684867703"/>
    <n v="-0.174409435611665"/>
    <n v="6138"/>
    <n v="1.2"/>
    <n v="1.24"/>
    <n v="3.2000000000000001E-2"/>
    <n v="0.73"/>
    <n v="11.4043662430759"/>
    <d v="1900-01-07T03:30:12"/>
    <n v="43427"/>
    <n v="-0.27137327928722399"/>
    <n v="-37.436340538917499"/>
    <n v="0"/>
    <n v="-8119.4409160042096"/>
  </r>
  <r>
    <s v="STND-62381"/>
    <s v="Embassy Suites - Schaumburg"/>
    <s v="Embassy Suites - Schaumburg - 1939 N Meacham - Schaumburg"/>
    <x v="0"/>
    <s v="Indoor Lighting"/>
    <x v="11"/>
    <n v="0"/>
    <n v="17986.794999999998"/>
    <n v="2.2104979999999999"/>
    <x v="0"/>
    <x v="0"/>
    <n v="8.1459758879113693"/>
    <s v="Qty / 1,000"/>
    <m/>
    <s v="Private-Lighting"/>
    <x v="0"/>
    <n v="3"/>
    <n v="1"/>
    <s v="Lighting"/>
    <n v="0.91633259480590001"/>
    <n v="1.30467645558681"/>
    <n v="16481.886534591798"/>
    <n v="2.8839846957217201"/>
    <n v="0.71"/>
    <n v="11702.1394395602"/>
    <n v="2.04762913396242"/>
    <n v="6138"/>
    <n v="1.2"/>
    <n v="1.24"/>
    <n v="3.2000000000000001E-2"/>
    <n v="0.73"/>
    <n v="11.4043662430759"/>
    <d v="1900-01-07T03:30:12"/>
    <n v="43427"/>
    <n v="3.1860193280178102"/>
    <n v="439.51697425578101"/>
    <n v="0"/>
    <n v="95325.345711634058"/>
  </r>
  <r>
    <s v="STND-62381"/>
    <s v="Embassy Suites - Schaumburg"/>
    <s v="Embassy Suites - Schaumburg - 1939 N Meacham - Schaumburg"/>
    <x v="0"/>
    <s v="Indoor Lighting"/>
    <x v="11"/>
    <n v="0"/>
    <n v="824.947"/>
    <n v="0.101382"/>
    <x v="0"/>
    <x v="0"/>
    <n v="8.1459758879113693"/>
    <s v="Qty / 1,000"/>
    <m/>
    <s v="Private-Lighting"/>
    <x v="0"/>
    <n v="3"/>
    <n v="1"/>
    <s v="Lighting"/>
    <n v="0.91633259480590001"/>
    <n v="1.30467645558681"/>
    <n v="755.92582508734301"/>
    <n v="0.132270708420302"/>
    <n v="0.71"/>
    <n v="536.70733581201296"/>
    <n v="9.39122029784141E-2"/>
    <n v="6138"/>
    <n v="1.2"/>
    <n v="1.24"/>
    <n v="3.2000000000000001E-2"/>
    <n v="0.73"/>
    <n v="11.4043662430759"/>
    <d v="1900-01-07T03:30:12"/>
    <n v="43427"/>
    <n v="0.146123186500554"/>
    <n v="20.158022002329101"/>
    <n v="0"/>
    <n v="4372.0050163898077"/>
  </r>
  <r>
    <s v="STND-62381"/>
    <s v="Embassy Suites - Schaumburg"/>
    <s v="Embassy Suites - Schaumburg - 1939 N Meacham - Schaumburg"/>
    <x v="1"/>
    <s v="Outdoor &amp; Garage Lighting"/>
    <x v="1"/>
    <n v="0"/>
    <n v="529.524"/>
    <n v="0"/>
    <x v="0"/>
    <x v="0"/>
    <n v="10.1978380583316"/>
    <s v="Qty / 1,000"/>
    <m/>
    <s v="Private-Lighting"/>
    <x v="0"/>
    <n v="3"/>
    <n v="1"/>
    <s v="Lighting"/>
    <n v="0.91633259480590001"/>
    <n v="1.30467645558681"/>
    <n v="485.22010093199901"/>
    <n v="0"/>
    <n v="0.71"/>
    <n v="344.50627166171898"/>
    <n v="0"/>
    <n v="4903"/>
    <n v="1"/>
    <n v="1"/>
    <n v="0"/>
    <n v="0"/>
    <n v="14.276973281664301"/>
    <d v="1900-01-09T04:44:53"/>
    <n v="43427"/>
    <n v="0"/>
    <n v="0"/>
    <n v="0"/>
    <n v="3513.219168485803"/>
  </r>
  <r>
    <s v="STND-62381"/>
    <s v="Embassy Suites - Schaumburg"/>
    <s v="Embassy Suites - Schaumburg - 1939 N Meacham - Schaumburg"/>
    <x v="1"/>
    <s v="Outdoor &amp; Garage Lighting"/>
    <x v="1"/>
    <n v="0"/>
    <n v="710.93499999999995"/>
    <n v="0"/>
    <x v="0"/>
    <x v="0"/>
    <n v="10.1978380583316"/>
    <s v="Qty / 1,000"/>
    <m/>
    <s v="Private-Lighting"/>
    <x v="0"/>
    <n v="3"/>
    <n v="1"/>
    <s v="Lighting"/>
    <n v="0.91633259480590001"/>
    <n v="1.30467645558681"/>
    <n v="651.45291328833196"/>
    <n v="0"/>
    <n v="0.71"/>
    <n v="462.53156843471601"/>
    <n v="0"/>
    <n v="4903"/>
    <n v="1"/>
    <n v="1"/>
    <n v="0"/>
    <n v="0"/>
    <n v="14.276973281664301"/>
    <d v="1900-01-09T04:44:53"/>
    <n v="43427"/>
    <n v="0"/>
    <n v="0"/>
    <n v="0"/>
    <n v="4716.8220317633541"/>
  </r>
  <r>
    <s v="STND-62381"/>
    <s v="Embassy Suites - Schaumburg"/>
    <s v="Embassy Suites - Schaumburg - 1939 N Meacham - Schaumburg"/>
    <x v="1"/>
    <s v="Outdoor &amp; Garage Lighting"/>
    <x v="1"/>
    <n v="0"/>
    <n v="2157.3200000000002"/>
    <n v="0"/>
    <x v="0"/>
    <x v="0"/>
    <n v="10.1978380583316"/>
    <s v="Qty / 1,000"/>
    <m/>
    <s v="Private-Lighting"/>
    <x v="0"/>
    <n v="3"/>
    <n v="1"/>
    <s v="Lighting"/>
    <n v="0.91633259480590001"/>
    <n v="1.30467645558681"/>
    <n v="1976.8226334266601"/>
    <n v="0"/>
    <n v="0.71"/>
    <n v="1403.54406973293"/>
    <n v="0"/>
    <n v="4903"/>
    <n v="1"/>
    <n v="1"/>
    <n v="0"/>
    <n v="0"/>
    <n v="14.276973281664301"/>
    <d v="1900-01-09T04:44:53"/>
    <n v="43427"/>
    <n v="0"/>
    <n v="0"/>
    <n v="0"/>
    <n v="14313.115130868095"/>
  </r>
  <r>
    <s v="STND-62381"/>
    <s v="Embassy Suites - Schaumburg"/>
    <s v="Embassy Suites - Schaumburg - 1939 N Meacham - Schaumburg"/>
    <x v="1"/>
    <s v="Outdoor &amp; Garage Lighting"/>
    <x v="1"/>
    <n v="0"/>
    <n v="8433.16"/>
    <n v="0"/>
    <x v="0"/>
    <x v="0"/>
    <n v="10.1978380583316"/>
    <s v="Qty / 1,000"/>
    <m/>
    <s v="Private-Lighting"/>
    <x v="0"/>
    <n v="3"/>
    <n v="1"/>
    <s v="Lighting"/>
    <n v="0.91633259480590001"/>
    <n v="1.30467645558681"/>
    <n v="7727.5793852133202"/>
    <n v="0"/>
    <n v="0.71"/>
    <n v="5486.5813635014601"/>
    <n v="0"/>
    <n v="4903"/>
    <n v="1"/>
    <n v="1"/>
    <n v="0"/>
    <n v="0"/>
    <n v="14.276973281664301"/>
    <d v="1900-01-09T04:44:53"/>
    <n v="43427"/>
    <n v="0"/>
    <n v="0"/>
    <n v="0"/>
    <n v="55951.268238848075"/>
  </r>
  <r>
    <s v="STND-62381"/>
    <s v="Embassy Suites - Schaumburg"/>
    <s v="Embassy Suites - Schaumburg - 1939 N Meacham - Schaumburg"/>
    <x v="1"/>
    <s v="Outdoor &amp; Garage Lighting"/>
    <x v="1"/>
    <n v="0"/>
    <n v="8212.5249999999996"/>
    <n v="0"/>
    <x v="0"/>
    <x v="0"/>
    <n v="10.1978380583316"/>
    <s v="Qty / 1,000"/>
    <m/>
    <s v="Private-Lighting"/>
    <x v="0"/>
    <n v="3"/>
    <n v="1"/>
    <s v="Lighting"/>
    <n v="0.91633259480590001"/>
    <n v="1.30467645558681"/>
    <n v="7525.4043431583204"/>
    <n v="0"/>
    <n v="0.71"/>
    <n v="5343.0370836424099"/>
    <n v="0"/>
    <n v="4903"/>
    <n v="1"/>
    <n v="1"/>
    <n v="0"/>
    <n v="0"/>
    <n v="14.276973281664301"/>
    <d v="1900-01-09T04:44:53"/>
    <n v="43427"/>
    <n v="0"/>
    <n v="0"/>
    <n v="0"/>
    <n v="54487.426918645651"/>
  </r>
  <r>
    <s v="STND-62382"/>
    <s v="PROMAC INC"/>
    <s v="PROMAC INC - 1155 Timber Dr - Elgin"/>
    <x v="1"/>
    <s v="Outdoor &amp; Garage Lighting"/>
    <x v="1"/>
    <n v="0"/>
    <n v="32899.129999999997"/>
    <n v="0"/>
    <x v="0"/>
    <x v="0"/>
    <n v="10.1978380583316"/>
    <s v="Qty / 1,000"/>
    <m/>
    <s v="Private-Lighting"/>
    <x v="0"/>
    <n v="3"/>
    <n v="1"/>
    <s v="Lighting"/>
    <n v="0.91633259480590001"/>
    <n v="1.30467645558681"/>
    <n v="30146.545159756599"/>
    <n v="0"/>
    <n v="0.71"/>
    <n v="21404.047063427199"/>
    <n v="0"/>
    <n v="4903"/>
    <n v="1"/>
    <n v="1"/>
    <n v="0"/>
    <n v="0"/>
    <n v="14.276973281664301"/>
    <d v="1900-01-09T04:44:53"/>
    <n v="43362"/>
    <n v="0"/>
    <n v="0"/>
    <n v="0"/>
    <n v="218275.0057457386"/>
  </r>
  <r>
    <s v="STND-62382"/>
    <s v="PROMAC INC"/>
    <s v="PROMAC INC - 1155 Timber Dr - Elgin"/>
    <x v="1"/>
    <s v="Outdoor &amp; Garage Lighting"/>
    <x v="1"/>
    <n v="0"/>
    <n v="2304.41"/>
    <n v="0"/>
    <x v="0"/>
    <x v="0"/>
    <n v="10.1978380583316"/>
    <s v="Qty / 1,000"/>
    <m/>
    <s v="Private-Lighting"/>
    <x v="0"/>
    <n v="3"/>
    <n v="1"/>
    <s v="Lighting"/>
    <n v="0.91633259480590001"/>
    <n v="1.30467645558681"/>
    <n v="2111.6059947966601"/>
    <n v="0"/>
    <n v="0.71"/>
    <n v="1499.2402563056301"/>
    <n v="0"/>
    <n v="4903"/>
    <n v="1"/>
    <n v="1"/>
    <n v="0"/>
    <n v="0"/>
    <n v="14.276973281664301"/>
    <d v="1900-01-09T04:44:53"/>
    <n v="43362"/>
    <n v="0"/>
    <n v="0"/>
    <n v="0"/>
    <n v="15289.009344336377"/>
  </r>
  <r>
    <s v="STND-62383"/>
    <s v="Alan Volpp"/>
    <s v="Alan Volpp Farm's - Phase 1 Exterior - 9N728 Peplow Rd - Hampshire"/>
    <x v="1"/>
    <s v="Outdoor &amp; Garage Lighting"/>
    <x v="1"/>
    <n v="0"/>
    <n v="1054.145"/>
    <n v="0"/>
    <x v="0"/>
    <x v="0"/>
    <n v="10.1978380583316"/>
    <s v="Qty / 1,000"/>
    <m/>
    <s v="Private-Lighting"/>
    <x v="0"/>
    <n v="3"/>
    <n v="1"/>
    <s v="Lighting"/>
    <n v="0.91633259480590001"/>
    <n v="1.30467645558681"/>
    <n v="965.94742315166502"/>
    <n v="0"/>
    <n v="0.71"/>
    <n v="685.82267043768195"/>
    <n v="0"/>
    <n v="4903"/>
    <n v="1"/>
    <n v="1"/>
    <n v="0"/>
    <n v="0"/>
    <n v="14.276973281664301"/>
    <d v="1900-01-09T04:44:53"/>
    <n v="43401"/>
    <n v="0"/>
    <n v="0"/>
    <n v="0"/>
    <n v="6993.908529856003"/>
  </r>
  <r>
    <s v="STND-62383"/>
    <s v="Alan Volpp"/>
    <s v="Alan Volpp Farm's - Phase 1 Exterior - 9N728 Peplow Rd - Hampshire"/>
    <x v="1"/>
    <s v="Outdoor &amp; Garage Lighting"/>
    <x v="1"/>
    <n v="0"/>
    <n v="661.90499999999997"/>
    <n v="0"/>
    <x v="0"/>
    <x v="0"/>
    <n v="10.1978380583316"/>
    <s v="Qty / 1,000"/>
    <m/>
    <s v="Private-Lighting"/>
    <x v="0"/>
    <n v="3"/>
    <n v="1"/>
    <s v="Lighting"/>
    <n v="0.91633259480590001"/>
    <n v="1.30467645558681"/>
    <n v="606.52512616499905"/>
    <n v="0"/>
    <n v="0.71"/>
    <n v="430.63283957714901"/>
    <n v="0"/>
    <n v="4903"/>
    <n v="1"/>
    <n v="1"/>
    <n v="0"/>
    <n v="0"/>
    <n v="14.276973281664301"/>
    <d v="1900-01-09T04:44:53"/>
    <n v="43401"/>
    <n v="0"/>
    <n v="0"/>
    <n v="0"/>
    <n v="4391.5239606072564"/>
  </r>
  <r>
    <s v="STND-62384"/>
    <s v="Alan Volpp"/>
    <s v="Alan Volpp Farms - Phase 2 Interior - 9N728 Peplow Rd - Hampshire"/>
    <x v="0"/>
    <s v="Indoor Lighting"/>
    <x v="16"/>
    <n v="0"/>
    <n v="5652.4620000000004"/>
    <n v="1.52904"/>
    <x v="0"/>
    <x v="0"/>
    <n v="14.701558365186701"/>
    <s v="Qty / 1,000"/>
    <m/>
    <s v="Private-Lighting"/>
    <x v="0"/>
    <n v="3"/>
    <n v="1"/>
    <s v="Lighting"/>
    <n v="0.91633259480590001"/>
    <n v="1.30467645558681"/>
    <n v="5179.5351715017496"/>
    <n v="1.99490248765045"/>
    <n v="0.71"/>
    <n v="3677.4699717662402"/>
    <n v="1.41638076623182"/>
    <n v="3401"/>
    <n v="1"/>
    <n v="1"/>
    <n v="0"/>
    <n v="0.92"/>
    <n v="20.582181711261399"/>
    <d v="1900-01-13T16:50:15"/>
    <n v="43398"/>
    <n v="2.1683722691852698"/>
    <n v="0"/>
    <n v="0"/>
    <n v="54064.539426142866"/>
  </r>
  <r>
    <s v="STND-62385"/>
    <s v="County of Stephenson"/>
    <s v="Stephenson County Jail (Outdoor Lighting) -1583 S Adams Ave - Freeport"/>
    <x v="1"/>
    <s v="Outdoor &amp; Garage Lighting"/>
    <x v="1"/>
    <n v="0"/>
    <n v="17023.216"/>
    <n v="0"/>
    <x v="0"/>
    <x v="1"/>
    <n v="10.1978380583316"/>
    <s v="Qty / 1,000"/>
    <m/>
    <s v="Public-Lighting"/>
    <x v="0"/>
    <n v="3"/>
    <n v="1"/>
    <s v="Lighting"/>
    <n v="0.99829244462109001"/>
    <n v="0.987374621353864"/>
    <n v="16994.147915952901"/>
    <n v="0"/>
    <n v="0.71"/>
    <n v="12065.8450203265"/>
    <n v="0"/>
    <n v="4903"/>
    <n v="1"/>
    <n v="1"/>
    <n v="0"/>
    <n v="0"/>
    <n v="14.276973281664301"/>
    <d v="1900-01-09T04:44:53"/>
    <n v="43447"/>
    <n v="0"/>
    <n v="0"/>
    <n v="0"/>
    <n v="123045.5335542164"/>
  </r>
  <r>
    <s v="STND-62385"/>
    <s v="County of Stephenson"/>
    <s v="Stephenson County Jail (Outdoor Lighting) -1583 S Adams Ave - Freeport"/>
    <x v="1"/>
    <s v="Outdoor &amp; Garage Lighting"/>
    <x v="1"/>
    <n v="0"/>
    <n v="27054.754000000001"/>
    <n v="0"/>
    <x v="0"/>
    <x v="1"/>
    <n v="10.1978380583316"/>
    <s v="Qty / 1,000"/>
    <m/>
    <s v="Public-Lighting"/>
    <x v="0"/>
    <n v="3"/>
    <n v="1"/>
    <s v="Lighting"/>
    <n v="0.99829244462109001"/>
    <n v="0.987374621353864"/>
    <n v="27008.5565092822"/>
    <n v="0"/>
    <n v="0.71"/>
    <n v="19176.075121590398"/>
    <n v="0"/>
    <n v="4903"/>
    <n v="1"/>
    <n v="1"/>
    <n v="0"/>
    <n v="0"/>
    <n v="14.276973281664301"/>
    <d v="1900-01-09T04:44:53"/>
    <n v="43447"/>
    <n v="0"/>
    <n v="0"/>
    <n v="0"/>
    <n v="195554.50868438033"/>
  </r>
  <r>
    <s v="STND-62386"/>
    <s v="Target Corporation"/>
    <s v="Target Corporation - 8560 S Cottage Grove Ave - Chicago"/>
    <x v="1"/>
    <s v="Outdoor &amp; Garage Lighting"/>
    <x v="1"/>
    <n v="0"/>
    <n v="10453.196"/>
    <n v="0"/>
    <x v="0"/>
    <x v="0"/>
    <n v="10.1978380583316"/>
    <s v="Qty / 1,000"/>
    <m/>
    <s v="Private-Lighting"/>
    <x v="0"/>
    <n v="3"/>
    <n v="1"/>
    <s v="Lighting"/>
    <n v="0.91633259480590001"/>
    <n v="1.30467645558681"/>
    <n v="9578.6042146946493"/>
    <n v="0"/>
    <n v="0.71"/>
    <n v="6800.8089924331998"/>
    <n v="0"/>
    <n v="4903"/>
    <n v="1"/>
    <n v="1"/>
    <n v="0"/>
    <n v="0"/>
    <n v="14.276973281664301"/>
    <d v="1900-01-09T04:44:53"/>
    <n v="43400"/>
    <n v="0"/>
    <n v="0"/>
    <n v="0"/>
    <n v="69353.548770479072"/>
  </r>
  <r>
    <s v="STND-62390"/>
    <s v="Target Corporation"/>
    <s v="Target Corporation - 2901 S Cicero Ave -  Cicero"/>
    <x v="1"/>
    <s v="Outdoor &amp; Garage Lighting"/>
    <x v="1"/>
    <n v="0"/>
    <n v="11257.288"/>
    <n v="0"/>
    <x v="0"/>
    <x v="0"/>
    <n v="10.1978380583316"/>
    <s v="Qty / 1,000"/>
    <m/>
    <s v="Private-Lighting"/>
    <x v="0"/>
    <n v="3"/>
    <n v="1"/>
    <s v="Lighting"/>
    <n v="0.91633259480590001"/>
    <n v="1.30467645558681"/>
    <n v="10315.4199235173"/>
    <n v="0"/>
    <n v="0.71"/>
    <n v="7323.9481456972999"/>
    <n v="0"/>
    <n v="4903"/>
    <n v="1"/>
    <n v="1"/>
    <n v="0"/>
    <n v="0"/>
    <n v="14.276973281664301"/>
    <d v="1900-01-09T04:44:53"/>
    <n v="43400"/>
    <n v="0"/>
    <n v="0"/>
    <n v="0"/>
    <n v="74688.437137439076"/>
  </r>
  <r>
    <s v="STND-62391"/>
    <s v="Target Corporation"/>
    <s v="Target Corporation - 17605 S Halsted St - Homewood"/>
    <x v="1"/>
    <s v="Outdoor &amp; Garage Lighting"/>
    <x v="1"/>
    <n v="0"/>
    <n v="12061.38"/>
    <n v="0"/>
    <x v="0"/>
    <x v="0"/>
    <n v="10.1978380583316"/>
    <s v="Qty / 1,000"/>
    <m/>
    <s v="Private-Lighting"/>
    <x v="0"/>
    <n v="3"/>
    <n v="1"/>
    <s v="Lighting"/>
    <n v="0.91633259480590001"/>
    <n v="1.30467645558681"/>
    <n v="11052.23563234"/>
    <n v="0"/>
    <n v="0.71"/>
    <n v="7847.0872989613899"/>
    <n v="0"/>
    <n v="4903"/>
    <n v="1"/>
    <n v="1"/>
    <n v="0"/>
    <n v="0"/>
    <n v="14.276973281664301"/>
    <d v="1900-01-09T04:44:53"/>
    <n v="43400"/>
    <n v="0"/>
    <n v="0"/>
    <n v="0"/>
    <n v="80023.325504398978"/>
  </r>
  <r>
    <s v="STND-62393"/>
    <s v="Heartland Bank and Trust Company"/>
    <s v="Heartland Bank &amp; Trust - 819 W Warner St - Hampshire"/>
    <x v="1"/>
    <s v="Outdoor &amp; Garage Lighting"/>
    <x v="1"/>
    <n v="0"/>
    <n v="2255.38"/>
    <n v="0"/>
    <x v="0"/>
    <x v="0"/>
    <n v="10.1978380583316"/>
    <s v="Qty / 1,000"/>
    <m/>
    <s v="Private-Lighting"/>
    <x v="0"/>
    <n v="3"/>
    <n v="1"/>
    <s v="Lighting"/>
    <n v="0.91633259480590001"/>
    <n v="1.30467645558681"/>
    <n v="2066.6782076733298"/>
    <n v="0"/>
    <n v="0.71"/>
    <n v="1467.3415274480601"/>
    <n v="0"/>
    <n v="4903"/>
    <n v="1"/>
    <n v="1"/>
    <n v="0"/>
    <n v="0"/>
    <n v="14.276973281664301"/>
    <d v="1900-01-09T04:44:53"/>
    <n v="43441"/>
    <n v="0"/>
    <n v="0"/>
    <n v="0"/>
    <n v="14963.71127318025"/>
  </r>
  <r>
    <s v="STND-62393"/>
    <s v="Heartland Bank and Trust Company"/>
    <s v="Heartland Bank &amp; Trust - 819 W Warner St - Hampshire"/>
    <x v="1"/>
    <s v="Outdoor &amp; Garage Lighting"/>
    <x v="1"/>
    <n v="0"/>
    <n v="1740.5650000000001"/>
    <n v="0"/>
    <x v="0"/>
    <x v="0"/>
    <n v="10.1978380583316"/>
    <s v="Qty / 1,000"/>
    <m/>
    <s v="Private-Lighting"/>
    <x v="0"/>
    <n v="3"/>
    <n v="1"/>
    <s v="Lighting"/>
    <n v="0.91633259480590001"/>
    <n v="1.30467645558681"/>
    <n v="1594.9364428783299"/>
    <n v="0"/>
    <n v="0.71"/>
    <n v="1132.40487444361"/>
    <n v="0"/>
    <n v="4903"/>
    <n v="1"/>
    <n v="1"/>
    <n v="0"/>
    <n v="0"/>
    <n v="14.276973281664301"/>
    <d v="1900-01-09T04:44:53"/>
    <n v="43441"/>
    <n v="0"/>
    <n v="0"/>
    <n v="0"/>
    <n v="11548.081526041262"/>
  </r>
  <r>
    <s v="STND-62397"/>
    <s v="City of DeKalb"/>
    <s v="City of DeKalb - 200 S 4th St - DeKalb"/>
    <x v="0"/>
    <s v="Indoor Lighting"/>
    <x v="6"/>
    <n v="0"/>
    <n v="14683.208000000001"/>
    <n v="3.30165"/>
    <x v="0"/>
    <x v="1"/>
    <n v="15"/>
    <s v="Qty / 1,000"/>
    <m/>
    <s v="Public-Lighting"/>
    <x v="0"/>
    <n v="3"/>
    <n v="1"/>
    <s v="Lighting"/>
    <n v="0.99829244462109001"/>
    <n v="0.987374621353864"/>
    <n v="14658.135609200001"/>
    <n v="3.2599654185929898"/>
    <n v="0.71"/>
    <n v="10407.276282532001"/>
    <n v="2.3145754472010198"/>
    <n v="2885"/>
    <n v="1.165"/>
    <n v="1.3779999999999999"/>
    <n v="2.5499999999999998E-2"/>
    <n v="0.55000000000000004"/>
    <n v="24.263431542460999"/>
    <d v="1900-01-16T07:56:40"/>
    <n v="43446"/>
    <n v="4.3013133904116403"/>
    <n v="320.84331161768102"/>
    <n v="0"/>
    <n v="156109.14423798001"/>
  </r>
  <r>
    <s v="STND-62397"/>
    <s v="City of DeKalb"/>
    <s v="City of DeKalb - 200 S 4th St - DeKalb"/>
    <x v="0"/>
    <s v="Indoor Lighting"/>
    <x v="6"/>
    <n v="0"/>
    <n v="796.60599999999999"/>
    <n v="0.17912400000000001"/>
    <x v="0"/>
    <x v="1"/>
    <n v="15"/>
    <s v="Qty / 1,000"/>
    <m/>
    <s v="Public-Lighting"/>
    <x v="0"/>
    <n v="3"/>
    <n v="1"/>
    <s v="Lighting"/>
    <n v="0.99829244462109001"/>
    <n v="0.987374621353864"/>
    <n v="795.24575113982803"/>
    <n v="0.17686249167539"/>
    <n v="0.71"/>
    <n v="564.62448330927805"/>
    <n v="0.12557236908952699"/>
    <n v="2885"/>
    <n v="1.165"/>
    <n v="1.3779999999999999"/>
    <n v="2.5499999999999998E-2"/>
    <n v="0.55000000000000004"/>
    <n v="24.263431542460999"/>
    <d v="1900-01-16T07:56:40"/>
    <n v="43446"/>
    <n v="0.233358611525781"/>
    <n v="17.406666655850302"/>
    <n v="0"/>
    <n v="8469.36724963917"/>
  </r>
  <r>
    <s v="STND-62399"/>
    <s v="Gateway-Walden LLC"/>
    <s v="Gateway Walden LLC - 1827 Walden Square Suite 275 - Schaumburg"/>
    <x v="0"/>
    <s v="Indoor Lighting"/>
    <x v="6"/>
    <n v="0"/>
    <n v="4631.1170000000002"/>
    <n v="1.0413479999999999"/>
    <x v="0"/>
    <x v="0"/>
    <n v="15"/>
    <s v="Qty / 1,000"/>
    <m/>
    <s v="Private-Lighting"/>
    <x v="0"/>
    <n v="3"/>
    <n v="1"/>
    <s v="Lighting"/>
    <n v="0.91633259480590001"/>
    <n v="1.30467645558681"/>
    <n v="4243.6434574597097"/>
    <n v="1.3586222176724101"/>
    <n v="0.71"/>
    <n v="3012.9868547964002"/>
    <n v="0.96462177454741105"/>
    <n v="2885"/>
    <n v="1.165"/>
    <n v="1.3779999999999999"/>
    <n v="2.5499999999999998E-2"/>
    <n v="0.55000000000000004"/>
    <n v="24.263431542460999"/>
    <d v="1900-01-16T07:56:40"/>
    <n v="43400"/>
    <n v="1.7926140884977"/>
    <n v="92.886616450834893"/>
    <n v="0"/>
    <n v="45194.802821946003"/>
  </r>
  <r>
    <s v="STND-62399"/>
    <s v="Gateway-Walden LLC"/>
    <s v="Gateway Walden LLC - 1827 Walden Square Suite 275 - Schaumburg"/>
    <x v="7"/>
    <s v="Indoor Lighting"/>
    <x v="6"/>
    <n v="0"/>
    <n v="884.63800000000003"/>
    <n v="0.60278399999999999"/>
    <x v="0"/>
    <x v="0"/>
    <n v="8"/>
    <s v="Qty / 1,000"/>
    <m/>
    <s v="Private-Lighting"/>
    <x v="0"/>
    <n v="3"/>
    <n v="1"/>
    <s v="Lighting"/>
    <n v="0.91633259480590001"/>
    <n v="1.30467645558681"/>
    <n v="810.62263400390202"/>
    <n v="0.78643809260443798"/>
    <n v="0.71"/>
    <n v="575.54207014276994"/>
    <n v="0.55837104574915097"/>
    <n v="2885"/>
    <n v="1.165"/>
    <n v="1.3779999999999999"/>
    <n v="2.5499999999999998E-2"/>
    <n v="0.55000000000000004"/>
    <n v="24.263431542460999"/>
    <d v="1900-01-16T07:56:40"/>
    <n v="43400"/>
    <n v="1.4267744786002099"/>
    <n v="17.7432422035189"/>
    <n v="0"/>
    <n v="4604.3365611421596"/>
  </r>
  <r>
    <s v="STND-62400"/>
    <s v="Crosspoint Community Church of Chicago"/>
    <s v="Crosspoint Community Church of Chicago - 3659 S Honore St - Chicago"/>
    <x v="62"/>
    <s v="Indoor Lighting"/>
    <x v="2"/>
    <n v="0"/>
    <n v="3918.8290000000002"/>
    <n v="0.839283"/>
    <x v="0"/>
    <x v="0"/>
    <n v="14.797277300976599"/>
    <s v="Qty / 1,000"/>
    <m/>
    <s v="Private-Lighting"/>
    <x v="0"/>
    <n v="3"/>
    <n v="1"/>
    <s v="Lighting"/>
    <n v="0.91633259480590001"/>
    <n v="1.30467645558681"/>
    <n v="3590.9507461706098"/>
    <n v="1.0949927696742601"/>
    <n v="0.71"/>
    <n v="2549.5750297811301"/>
    <n v="0.77744486646872601"/>
    <n v="3379"/>
    <n v="1.0900000000000001"/>
    <n v="1.36"/>
    <n v="2.1999999999999999E-2"/>
    <n v="0.57999999999999996"/>
    <n v="20.7161882213673"/>
    <d v="1900-01-13T19:08:05"/>
    <n v="43376"/>
    <n v="1.38817541794404"/>
    <n v="72.4779049685811"/>
    <n v="0"/>
    <n v="37726.768715317055"/>
  </r>
  <r>
    <s v="STND-62400"/>
    <s v="Crosspoint Community Church of Chicago"/>
    <s v="Crosspoint Community Church of Chicago - 3659 S Honore St - Chicago"/>
    <x v="62"/>
    <s v="Indoor Lighting"/>
    <x v="2"/>
    <n v="0"/>
    <n v="2460.317"/>
    <n v="0.526918"/>
    <x v="0"/>
    <x v="0"/>
    <n v="14.797277300976599"/>
    <s v="Qty / 1,000"/>
    <m/>
    <s v="Private-Lighting"/>
    <x v="0"/>
    <n v="3"/>
    <n v="1"/>
    <s v="Lighting"/>
    <n v="0.91633259480590001"/>
    <n v="1.30467645558681"/>
    <n v="2254.4686606550699"/>
    <n v="0.68745750862488897"/>
    <n v="0.71"/>
    <n v="1600.6727490651001"/>
    <n v="0.48809483112367102"/>
    <n v="3379"/>
    <n v="1.0900000000000001"/>
    <n v="1.36"/>
    <n v="2.1999999999999999E-2"/>
    <n v="0.57999999999999996"/>
    <n v="20.7161882213673"/>
    <d v="1900-01-13T19:08:05"/>
    <n v="43376"/>
    <n v="0.87152321073134997"/>
    <n v="45.503037187533401"/>
    <n v="0"/>
    <n v="23685.59853603282"/>
  </r>
  <r>
    <s v="STND-62400"/>
    <s v="Crosspoint Community Church of Chicago"/>
    <s v="Crosspoint Community Church of Chicago - 3659 S Honore St - Chicago"/>
    <x v="62"/>
    <s v="Indoor Lighting"/>
    <x v="2"/>
    <n v="0"/>
    <n v="11550.233"/>
    <n v="2.4736769999999999"/>
    <x v="0"/>
    <x v="0"/>
    <n v="14.797277300976599"/>
    <s v="Qty / 1,000"/>
    <m/>
    <s v="Private-Lighting"/>
    <x v="0"/>
    <n v="3"/>
    <n v="1"/>
    <s v="Lighting"/>
    <n v="0.91633259480590001"/>
    <n v="1.30467645558681"/>
    <n v="10583.8549755027"/>
    <n v="3.2273481406265998"/>
    <n v="0.71"/>
    <n v="7514.5370326069396"/>
    <n v="2.2914171798448901"/>
    <n v="3379"/>
    <n v="1.0900000000000001"/>
    <n v="1.36"/>
    <n v="2.1999999999999999E-2"/>
    <n v="0.57999999999999996"/>
    <n v="20.7161882213673"/>
    <d v="1900-01-13T19:08:05"/>
    <n v="43376"/>
    <n v="4.0914656955205402"/>
    <n v="213.61909124867901"/>
    <n v="0"/>
    <n v="111194.68825994272"/>
  </r>
  <r>
    <s v="STND-62400"/>
    <s v="Crosspoint Community Church of Chicago"/>
    <s v="Crosspoint Community Church of Chicago - 3659 S Honore St - Chicago"/>
    <x v="62"/>
    <s v="Indoor Lighting"/>
    <x v="2"/>
    <n v="0"/>
    <n v="17944.112000000001"/>
    <n v="3.8430339999999998"/>
    <x v="0"/>
    <x v="0"/>
    <n v="14.797277300976599"/>
    <s v="Qty / 1,000"/>
    <m/>
    <s v="Private-Lighting"/>
    <x v="0"/>
    <n v="3"/>
    <n v="1"/>
    <s v="Lighting"/>
    <n v="0.91633259480590001"/>
    <n v="1.30467645558681"/>
    <n v="16442.774710447698"/>
    <n v="5.0139159778195896"/>
    <n v="0.71"/>
    <n v="11674.370044417899"/>
    <n v="3.5598803442519098"/>
    <n v="3379"/>
    <n v="1.0900000000000001"/>
    <n v="1.36"/>
    <n v="2.1999999999999999E-2"/>
    <n v="0.57999999999999996"/>
    <n v="20.7161882213673"/>
    <d v="1900-01-13T19:08:05"/>
    <n v="43376"/>
    <n v="6.3563843532195596"/>
    <n v="331.872517091605"/>
    <n v="0"/>
    <n v="172748.89086146615"/>
  </r>
  <r>
    <s v="STND-62401"/>
    <s v="Target Corporation"/>
    <s v="Target Corporation - 1001 Sutton Rd - Streamwood"/>
    <x v="1"/>
    <s v="Outdoor &amp; Garage Lighting"/>
    <x v="1"/>
    <n v="0"/>
    <n v="6432.7359999999999"/>
    <n v="0"/>
    <x v="0"/>
    <x v="0"/>
    <n v="10.1978380583316"/>
    <s v="Qty / 1,000"/>
    <m/>
    <s v="Private-Lighting"/>
    <x v="0"/>
    <n v="3"/>
    <n v="1"/>
    <s v="Lighting"/>
    <n v="0.91633259480590001"/>
    <n v="1.30467645558681"/>
    <n v="5894.5256705813199"/>
    <n v="0"/>
    <n v="0.71"/>
    <n v="4185.1132261127404"/>
    <n v="0"/>
    <n v="4903"/>
    <n v="1"/>
    <n v="1"/>
    <n v="0"/>
    <n v="0"/>
    <n v="14.276973281664301"/>
    <d v="1900-01-09T04:44:53"/>
    <n v="43400"/>
    <n v="0"/>
    <n v="0"/>
    <n v="0"/>
    <n v="42679.106935679447"/>
  </r>
  <r>
    <s v="STND-62402"/>
    <s v="Chicago Office Technology Group, Inc"/>
    <s v="Chicago Office Technology Group Inc - 3 Territorial Court  - Bolingbrook"/>
    <x v="0"/>
    <s v="Indoor Lighting"/>
    <x v="8"/>
    <n v="0"/>
    <n v="261675.39799999999"/>
    <n v="41.412801999999999"/>
    <x v="0"/>
    <x v="0"/>
    <n v="9.5383441434566993"/>
    <s v="Qty / 1,000"/>
    <m/>
    <s v="Private-Lighting"/>
    <x v="0"/>
    <n v="2"/>
    <n v="1"/>
    <s v="Lighting"/>
    <n v="0.97902139861649395"/>
    <n v="0.93591656730105399"/>
    <n v="256185.81413348799"/>
    <n v="38.7589274901582"/>
    <n v="0.71"/>
    <n v="181891.92803477601"/>
    <n v="27.518838518012299"/>
    <n v="5242"/>
    <n v="1"/>
    <n v="1.22"/>
    <n v="1.0999999999999999E-2"/>
    <n v="0.68"/>
    <n v="13.3536818008394"/>
    <d v="1900-01-08T12:55:13"/>
    <n v="43427"/>
    <n v="46.720018671839703"/>
    <n v="2818.0439554683599"/>
    <n v="0"/>
    <n v="1734947.8065125532"/>
  </r>
  <r>
    <s v="STND-62402"/>
    <s v="Chicago Office Technology Group, Inc"/>
    <s v="Chicago Office Technology Group Inc - 3 Territorial Court  - Bolingbrook"/>
    <x v="7"/>
    <s v="Indoor Lighting"/>
    <x v="8"/>
    <n v="0"/>
    <n v="23634.291000000001"/>
    <n v="12.147028000000001"/>
    <x v="0"/>
    <x v="0"/>
    <n v="8"/>
    <s v="Qty / 1,000"/>
    <m/>
    <s v="Private-Lighting"/>
    <x v="0"/>
    <n v="2"/>
    <n v="1"/>
    <s v="Lighting"/>
    <n v="0.97902139861649395"/>
    <n v="0.93591656730105399"/>
    <n v="23138.4766301292"/>
    <n v="11.368604748669799"/>
    <n v="0.71"/>
    <n v="16428.3184073917"/>
    <n v="8.0717093715555492"/>
    <n v="5242"/>
    <n v="1"/>
    <n v="1.22"/>
    <n v="1.0999999999999999E-2"/>
    <n v="0.68"/>
    <n v="13.3536818008394"/>
    <d v="1900-01-08T12:55:13"/>
    <n v="43427"/>
    <n v="17.582129212294699"/>
    <n v="254.52324293142101"/>
    <n v="0"/>
    <n v="131426.5472591336"/>
  </r>
  <r>
    <s v="STND-62403"/>
    <s v="Target Corporation"/>
    <s v="Target Corporation - 1 S State St - Chicago"/>
    <x v="1"/>
    <s v="Outdoor &amp; Garage Lighting"/>
    <x v="1"/>
    <n v="0"/>
    <n v="804.09199999999998"/>
    <n v="0"/>
    <x v="0"/>
    <x v="0"/>
    <n v="10.1978380583316"/>
    <s v="Qty / 1,000"/>
    <m/>
    <s v="Private-Lighting"/>
    <x v="0"/>
    <n v="3"/>
    <n v="1"/>
    <s v="Lighting"/>
    <n v="0.91633259480590001"/>
    <n v="1.30467645558681"/>
    <n v="736.81570882266601"/>
    <n v="0"/>
    <n v="0.71"/>
    <n v="523.13915326409301"/>
    <n v="0"/>
    <n v="4903"/>
    <n v="1"/>
    <n v="1"/>
    <n v="0"/>
    <n v="0"/>
    <n v="14.276973281664301"/>
    <d v="1900-01-09T04:44:53"/>
    <n v="43400"/>
    <n v="0"/>
    <n v="0"/>
    <n v="0"/>
    <n v="5334.8883669599354"/>
  </r>
  <r>
    <s v="STND-62404"/>
    <s v="Target Corporation"/>
    <s v="Target Corporation - 7100 S Cicero Ave - Chicago"/>
    <x v="1"/>
    <s v="Outdoor &amp; Garage Lighting"/>
    <x v="1"/>
    <n v="0"/>
    <n v="8845.0120000000006"/>
    <n v="0"/>
    <x v="0"/>
    <x v="0"/>
    <n v="10.1978380583316"/>
    <s v="Qty / 1,000"/>
    <m/>
    <s v="Private-Lighting"/>
    <x v="0"/>
    <n v="3"/>
    <n v="1"/>
    <s v="Lighting"/>
    <n v="0.91633259480590001"/>
    <n v="1.30467645558681"/>
    <n v="8104.9727970493204"/>
    <n v="0"/>
    <n v="0.71"/>
    <n v="5754.5306859050197"/>
    <n v="0"/>
    <n v="4903"/>
    <n v="1"/>
    <n v="1"/>
    <n v="0"/>
    <n v="0"/>
    <n v="14.276973281664301"/>
    <d v="1900-01-09T04:44:53"/>
    <n v="43400"/>
    <n v="0"/>
    <n v="0"/>
    <n v="0"/>
    <n v="58683.772036559254"/>
  </r>
  <r>
    <s v="STND-62405"/>
    <s v="Target Corporation"/>
    <s v="Target Corporation - 11840 S Marshfield Ave - Chicago"/>
    <x v="1"/>
    <s v="Outdoor &amp; Garage Lighting"/>
    <x v="1"/>
    <n v="0"/>
    <n v="10453.196"/>
    <n v="0"/>
    <x v="0"/>
    <x v="0"/>
    <n v="10.1978380583316"/>
    <s v="Qty / 1,000"/>
    <m/>
    <s v="Private-Lighting"/>
    <x v="0"/>
    <n v="3"/>
    <n v="1"/>
    <s v="Lighting"/>
    <n v="0.91633259480590001"/>
    <n v="1.30467645558681"/>
    <n v="9578.6042146946493"/>
    <n v="0"/>
    <n v="0.71"/>
    <n v="6800.8089924331998"/>
    <n v="0"/>
    <n v="4903"/>
    <n v="1"/>
    <n v="1"/>
    <n v="0"/>
    <n v="0"/>
    <n v="14.276973281664301"/>
    <d v="1900-01-09T04:44:53"/>
    <n v="43456"/>
    <n v="0"/>
    <n v="0"/>
    <n v="0"/>
    <n v="69353.548770479072"/>
  </r>
  <r>
    <s v="STND-62409"/>
    <s v="Target Corporation"/>
    <s v="Target Corporation - 1200 N Larrabee St - Chicago"/>
    <x v="1"/>
    <s v="Outdoor &amp; Garage Lighting"/>
    <x v="1"/>
    <n v="0"/>
    <n v="8040.92"/>
    <n v="0"/>
    <x v="0"/>
    <x v="0"/>
    <n v="10.1978380583316"/>
    <s v="Qty / 1,000"/>
    <m/>
    <s v="Private-Lighting"/>
    <x v="0"/>
    <n v="3"/>
    <n v="1"/>
    <s v="Lighting"/>
    <n v="0.91633259480590001"/>
    <n v="1.30467645558681"/>
    <n v="7368.1570882266597"/>
    <n v="0"/>
    <n v="0.71"/>
    <n v="5231.3915326409297"/>
    <n v="0"/>
    <n v="4903"/>
    <n v="1"/>
    <n v="1"/>
    <n v="0"/>
    <n v="0"/>
    <n v="14.276973281664301"/>
    <d v="1900-01-09T04:44:53"/>
    <n v="43400"/>
    <n v="0"/>
    <n v="0"/>
    <n v="0"/>
    <n v="53348.883669599352"/>
  </r>
  <r>
    <s v="STND-62412"/>
    <s v="Popeyes Chicken and Biscuits"/>
    <s v="Popeyes Chicken and Biscuits - 12100 Western Ave - Blue Island"/>
    <x v="1"/>
    <s v="Outdoor &amp; Garage Lighting"/>
    <x v="1"/>
    <n v="0"/>
    <n v="15297.36"/>
    <n v="0"/>
    <x v="0"/>
    <x v="0"/>
    <n v="10.1978380583316"/>
    <s v="Qty / 1,000"/>
    <m/>
    <s v="Private-Lighting"/>
    <x v="0"/>
    <n v="3"/>
    <n v="1"/>
    <s v="Lighting"/>
    <n v="0.91633259480590001"/>
    <n v="1.30467645558681"/>
    <n v="14017.46958248"/>
    <n v="0"/>
    <n v="0.71"/>
    <n v="9952.4034035607892"/>
    <n v="0"/>
    <n v="4903"/>
    <n v="1"/>
    <n v="1"/>
    <n v="0"/>
    <n v="0"/>
    <n v="14.276973281664301"/>
    <d v="1900-01-09T04:44:53"/>
    <n v="43398"/>
    <n v="0"/>
    <n v="0"/>
    <n v="0"/>
    <n v="101492.99820070117"/>
  </r>
  <r>
    <s v="STND-62412"/>
    <s v="Popeyes Chicken and Biscuits"/>
    <s v="Popeyes Chicken and Biscuits - 12100 Western Ave - Blue Island"/>
    <x v="1"/>
    <s v="Outdoor &amp; Garage Lighting"/>
    <x v="1"/>
    <n v="0"/>
    <n v="10443.39"/>
    <n v="0"/>
    <x v="0"/>
    <x v="0"/>
    <n v="10.1978380583316"/>
    <s v="Qty / 1,000"/>
    <m/>
    <s v="Private-Lighting"/>
    <x v="0"/>
    <n v="3"/>
    <n v="1"/>
    <s v="Lighting"/>
    <n v="0.91633259480590001"/>
    <n v="1.30467645558681"/>
    <n v="9569.6186572699808"/>
    <n v="0"/>
    <n v="0.71"/>
    <n v="6794.4292466616898"/>
    <n v="0"/>
    <n v="4903"/>
    <n v="1"/>
    <n v="1"/>
    <n v="0"/>
    <n v="0"/>
    <n v="14.276973281664301"/>
    <d v="1900-01-09T04:44:53"/>
    <n v="43398"/>
    <n v="0"/>
    <n v="0"/>
    <n v="0"/>
    <n v="69288.489156247888"/>
  </r>
  <r>
    <s v="STND-62414"/>
    <s v="Wal-Mart Stores, Inc."/>
    <s v="Wal-Mart Stores Inc - 900 S Route 83 - Villa Park"/>
    <x v="1"/>
    <s v="Outdoor &amp; Garage Lighting"/>
    <x v="1"/>
    <n v="0"/>
    <n v="808.995"/>
    <n v="0"/>
    <x v="0"/>
    <x v="0"/>
    <n v="10.1978380583316"/>
    <s v="Qty / 1,000"/>
    <m/>
    <s v="Private-Lighting"/>
    <x v="0"/>
    <n v="3"/>
    <n v="1"/>
    <s v="Lighting"/>
    <n v="0.91633259480590001"/>
    <n v="1.30467645558681"/>
    <n v="741.30848753499902"/>
    <n v="0"/>
    <n v="0.71"/>
    <n v="526.32902614984903"/>
    <n v="0"/>
    <n v="4903"/>
    <n v="1"/>
    <n v="1"/>
    <n v="0"/>
    <n v="0"/>
    <n v="14.276973281664301"/>
    <d v="1900-01-09T04:44:53"/>
    <n v="43380"/>
    <n v="0"/>
    <n v="0"/>
    <n v="0"/>
    <n v="5367.4181740755384"/>
  </r>
  <r>
    <s v="STND-62414"/>
    <s v="Wal-Mart Stores, Inc."/>
    <s v="Wal-Mart Stores Inc - 900 S Route 83 - Villa Park"/>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80"/>
    <n v="0"/>
    <n v="0"/>
    <n v="0"/>
    <n v="20754.016939758752"/>
  </r>
  <r>
    <s v="STND-62414"/>
    <s v="Wal-Mart Stores, Inc."/>
    <s v="Wal-Mart Stores Inc - 900 S Route 83 - Villa Park"/>
    <x v="1"/>
    <s v="Outdoor &amp; Garage Lighting"/>
    <x v="1"/>
    <n v="0"/>
    <n v="14199.088"/>
    <n v="0"/>
    <x v="0"/>
    <x v="0"/>
    <n v="10.1978380583316"/>
    <s v="Qty / 1,000"/>
    <m/>
    <s v="Private-Lighting"/>
    <x v="0"/>
    <n v="3"/>
    <n v="1"/>
    <s v="Lighting"/>
    <n v="0.91633259480590001"/>
    <n v="1.30467645558681"/>
    <n v="13011.087150917299"/>
    <n v="0"/>
    <n v="0.71"/>
    <n v="9237.8718771512904"/>
    <n v="0"/>
    <n v="4903"/>
    <n v="1"/>
    <n v="1"/>
    <n v="0"/>
    <n v="0"/>
    <n v="14.276973281664301"/>
    <d v="1900-01-09T04:44:53"/>
    <n v="43380"/>
    <n v="0"/>
    <n v="0"/>
    <n v="0"/>
    <n v="94206.321406804607"/>
  </r>
  <r>
    <s v="STND-62414"/>
    <s v="Wal-Mart Stores, Inc."/>
    <s v="Wal-Mart Stores Inc - 900 S Route 83 - Villa Park"/>
    <x v="1"/>
    <s v="Outdoor &amp; Garage Lighting"/>
    <x v="1"/>
    <n v="0"/>
    <n v="6177.78"/>
    <n v="0"/>
    <x v="0"/>
    <x v="0"/>
    <n v="10.1978380583316"/>
    <s v="Qty / 1,000"/>
    <m/>
    <s v="Private-Lighting"/>
    <x v="0"/>
    <n v="3"/>
    <n v="1"/>
    <s v="Lighting"/>
    <n v="0.91633259480590001"/>
    <n v="1.30467645558681"/>
    <n v="5660.9011775399904"/>
    <n v="0"/>
    <n v="0.71"/>
    <n v="4019.2398360533898"/>
    <n v="0"/>
    <n v="4903"/>
    <n v="1"/>
    <n v="1"/>
    <n v="0"/>
    <n v="0"/>
    <n v="14.276973281664301"/>
    <d v="1900-01-09T04:44:53"/>
    <n v="43380"/>
    <n v="0"/>
    <n v="0"/>
    <n v="0"/>
    <n v="40987.556965667718"/>
  </r>
  <r>
    <s v="STND-62414"/>
    <s v="Wal-Mart Stores, Inc."/>
    <s v="Wal-Mart Stores Inc - 900 S Route 83 - Villa Park"/>
    <x v="1"/>
    <s v="Outdoor &amp; Garage Lighting"/>
    <x v="1"/>
    <n v="0"/>
    <n v="13336.16"/>
    <n v="0"/>
    <x v="0"/>
    <x v="0"/>
    <n v="10.1978380583316"/>
    <s v="Qty / 1,000"/>
    <m/>
    <s v="Private-Lighting"/>
    <x v="0"/>
    <n v="3"/>
    <n v="1"/>
    <s v="Lighting"/>
    <n v="0.91633259480590001"/>
    <n v="1.30467645558681"/>
    <n v="12220.358097546599"/>
    <n v="0"/>
    <n v="0.71"/>
    <n v="8676.4542492581204"/>
    <n v="0"/>
    <n v="4903"/>
    <n v="1"/>
    <n v="1"/>
    <n v="0"/>
    <n v="0"/>
    <n v="14.276973281664301"/>
    <d v="1900-01-09T04:44:53"/>
    <n v="43380"/>
    <n v="0"/>
    <n v="0"/>
    <n v="0"/>
    <n v="88481.075354457396"/>
  </r>
  <r>
    <s v="STND-62414"/>
    <s v="Wal-Mart Stores, Inc."/>
    <s v="Wal-Mart Stores Inc - 900 S Route 83 - Villa Park"/>
    <x v="1"/>
    <s v="Outdoor &amp; Garage Lighting"/>
    <x v="1"/>
    <n v="0"/>
    <n v="9315.7000000000007"/>
    <n v="0"/>
    <x v="0"/>
    <x v="0"/>
    <n v="10.1978380583316"/>
    <s v="Qty / 1,000"/>
    <m/>
    <s v="Private-Lighting"/>
    <x v="0"/>
    <n v="3"/>
    <n v="1"/>
    <s v="Lighting"/>
    <n v="0.91633259480590001"/>
    <n v="1.30467645558681"/>
    <n v="8536.27955343332"/>
    <n v="0"/>
    <n v="0.71"/>
    <n v="6060.7584829376601"/>
    <n v="0"/>
    <n v="4903"/>
    <n v="1"/>
    <n v="1"/>
    <n v="0"/>
    <n v="0"/>
    <n v="14.276973281664301"/>
    <d v="1900-01-09T04:44:53"/>
    <n v="43380"/>
    <n v="0"/>
    <n v="0"/>
    <n v="0"/>
    <n v="61806.633519657764"/>
  </r>
  <r>
    <s v="STND-62417"/>
    <s v="2250 W 57th St., LLC"/>
    <s v="Hydro Aire Company Inc - 2250 W 57th St - Chicago"/>
    <x v="0"/>
    <s v="Indoor Lighting"/>
    <x v="8"/>
    <n v="0"/>
    <n v="75736.415999999997"/>
    <n v="11.986060999999999"/>
    <x v="0"/>
    <x v="0"/>
    <n v="9.5383441434566993"/>
    <s v="Qty / 1,000"/>
    <m/>
    <s v="Private-Lighting"/>
    <x v="0"/>
    <n v="3"/>
    <n v="1"/>
    <s v="Lighting"/>
    <n v="0.91633259480590001"/>
    <n v="1.30467645558681"/>
    <n v="69399.746594579105"/>
    <n v="15.637931581927299"/>
    <n v="0.71"/>
    <n v="49273.820082151098"/>
    <n v="11.1029314231683"/>
    <n v="5242"/>
    <n v="1"/>
    <n v="1.22"/>
    <n v="1.0999999999999999E-2"/>
    <n v="0.68"/>
    <n v="13.3536818008394"/>
    <d v="1900-01-08T12:55:13"/>
    <n v="43464"/>
    <n v="18.849965744849602"/>
    <n v="763.39721254036999"/>
    <n v="0"/>
    <n v="469990.65320632502"/>
  </r>
  <r>
    <s v="STND-62417"/>
    <s v="2250 W 57th St., LLC"/>
    <s v="Hydro Aire Company Inc - 2250 W 57th St - Chicago"/>
    <x v="0"/>
    <s v="Indoor Lighting"/>
    <x v="8"/>
    <n v="0"/>
    <n v="10819.487999999999"/>
    <n v="1.712294"/>
    <x v="0"/>
    <x v="0"/>
    <n v="9.5383441434566993"/>
    <s v="Qty / 1,000"/>
    <m/>
    <s v="Private-Lighting"/>
    <x v="0"/>
    <n v="3"/>
    <n v="1"/>
    <s v="Lighting"/>
    <n v="0.91633259480590001"/>
    <n v="1.30467645558681"/>
    <n v="9914.2495135112895"/>
    <n v="2.2339896668425601"/>
    <n v="0.71"/>
    <n v="7039.1171545930201"/>
    <n v="1.58613266345821"/>
    <n v="5242"/>
    <n v="1"/>
    <n v="1.22"/>
    <n v="1.0999999999999999E-2"/>
    <n v="0.68"/>
    <n v="13.3536818008394"/>
    <d v="1900-01-08T12:55:13"/>
    <n v="43464"/>
    <n v="2.69285157526827"/>
    <n v="109.056744648624"/>
    <n v="0"/>
    <n v="67141.52188661792"/>
  </r>
  <r>
    <s v="STND-62417"/>
    <s v="2250 W 57th St., LLC"/>
    <s v="Hydro Aire Company Inc - 2250 W 57th St - Chicago"/>
    <x v="0"/>
    <s v="Indoor Lighting"/>
    <x v="8"/>
    <n v="0"/>
    <n v="5137.16"/>
    <n v="0.81300799999999995"/>
    <x v="0"/>
    <x v="0"/>
    <n v="9.5383441434566993"/>
    <s v="Qty / 1,000"/>
    <m/>
    <s v="Private-Lighting"/>
    <x v="0"/>
    <n v="3"/>
    <n v="1"/>
    <s v="Lighting"/>
    <n v="0.91633259480590001"/>
    <n v="1.30467645558681"/>
    <n v="4707.3471527330803"/>
    <n v="1.0607123958037199"/>
    <n v="0.71"/>
    <n v="3342.2164784404799"/>
    <n v="0.75310580102063995"/>
    <n v="5242"/>
    <n v="1"/>
    <n v="1.22"/>
    <n v="1.0999999999999999E-2"/>
    <n v="0.68"/>
    <n v="13.3536818008394"/>
    <d v="1900-01-08T12:55:13"/>
    <n v="43464"/>
    <n v="1.2785829264750701"/>
    <n v="51.780818680063803"/>
    <n v="0"/>
    <n v="31879.210973297224"/>
  </r>
  <r>
    <s v="STND-62417"/>
    <s v="2250 W 57th St., LLC"/>
    <s v="Hydro Aire Company Inc - 2250 W 57th St - Chicago"/>
    <x v="7"/>
    <s v="Indoor Lighting"/>
    <x v="8"/>
    <n v="0"/>
    <n v="5865.1689999999999"/>
    <n v="3.0144489999999999"/>
    <x v="0"/>
    <x v="0"/>
    <n v="8"/>
    <s v="Qty / 1,000"/>
    <m/>
    <s v="Private-Lighting"/>
    <x v="0"/>
    <n v="3"/>
    <n v="1"/>
    <s v="Lighting"/>
    <n v="0.91633259480590001"/>
    <n v="1.30467645558681"/>
    <n v="5374.4455287451201"/>
    <n v="3.93288063686719"/>
    <n v="0.71"/>
    <n v="3815.85632540904"/>
    <n v="2.7923452521757102"/>
    <n v="5242"/>
    <n v="1"/>
    <n v="1.22"/>
    <n v="1.0999999999999999E-2"/>
    <n v="0.68"/>
    <n v="13.3536818008394"/>
    <d v="1900-01-08T12:55:13"/>
    <n v="43464"/>
    <n v="6.0824012323959096"/>
    <n v="59.118900816196401"/>
    <n v="0"/>
    <n v="30526.85060327232"/>
  </r>
  <r>
    <s v="STND-62417"/>
    <s v="2250 W 57th St., LLC"/>
    <s v="Hydro Aire Company Inc - 2250 W 57th St - Chicago"/>
    <x v="7"/>
    <s v="Indoor Lighting"/>
    <x v="8"/>
    <n v="0"/>
    <n v="3341.46"/>
    <n v="1.7173700000000001"/>
    <x v="0"/>
    <x v="0"/>
    <n v="8"/>
    <s v="Qty / 1,000"/>
    <m/>
    <s v="Private-Lighting"/>
    <x v="0"/>
    <n v="3"/>
    <n v="1"/>
    <s v="Lighting"/>
    <n v="0.91633259480590001"/>
    <n v="1.30467645558681"/>
    <n v="3061.8887122401202"/>
    <n v="2.2406122045311099"/>
    <n v="0.71"/>
    <n v="2173.9409856904899"/>
    <n v="1.5908346652170899"/>
    <n v="5242"/>
    <n v="1"/>
    <n v="1.22"/>
    <n v="1.0999999999999999E-2"/>
    <n v="0.68"/>
    <n v="13.3536818008394"/>
    <d v="1900-01-08T12:55:13"/>
    <n v="43464"/>
    <n v="3.4652214731381301"/>
    <n v="33.680775834641302"/>
    <n v="0"/>
    <n v="17391.527885523919"/>
  </r>
  <r>
    <s v="STND-62417"/>
    <s v="2250 W 57th St., LLC"/>
    <s v="Hydro Aire Company Inc - 2250 W 57th St - Chicago"/>
    <x v="7"/>
    <s v="Indoor Lighting"/>
    <x v="8"/>
    <n v="0"/>
    <n v="3962.9520000000002"/>
    <n v="2.0367899999999999"/>
    <x v="0"/>
    <x v="0"/>
    <n v="8"/>
    <s v="Qty / 1,000"/>
    <m/>
    <s v="Private-Lighting"/>
    <x v="0"/>
    <n v="3"/>
    <n v="1"/>
    <s v="Lighting"/>
    <n v="0.91633259480590001"/>
    <n v="1.30467645558681"/>
    <n v="3631.3820892512299"/>
    <n v="2.6573519579746501"/>
    <n v="0.71"/>
    <n v="2578.2812833683702"/>
    <n v="1.8867198901619999"/>
    <n v="5242"/>
    <n v="1"/>
    <n v="1.22"/>
    <n v="1.0999999999999999E-2"/>
    <n v="0.68"/>
    <n v="13.3536818008394"/>
    <d v="1900-01-08T12:55:13"/>
    <n v="43464"/>
    <n v="4.1097308350984401"/>
    <n v="39.945202981763501"/>
    <n v="0"/>
    <n v="20626.250266946961"/>
  </r>
  <r>
    <s v="STND-62418"/>
    <s v="Wal-Mart Stores, Inc."/>
    <s v="Wal-Mart Stores Inc - 137 W North Ave - Northlake"/>
    <x v="1"/>
    <s v="Outdoor &amp; Garage Lighting"/>
    <x v="1"/>
    <n v="0"/>
    <n v="24848.403999999999"/>
    <n v="0"/>
    <x v="0"/>
    <x v="0"/>
    <n v="10.1978380583316"/>
    <s v="Qty / 1,000"/>
    <m/>
    <s v="Private-Lighting"/>
    <x v="0"/>
    <n v="3"/>
    <n v="1"/>
    <s v="Lighting"/>
    <n v="0.91633259480590001"/>
    <n v="1.30467645558681"/>
    <n v="22769.402514105299"/>
    <n v="0"/>
    <n v="0.71"/>
    <n v="16166.275785014799"/>
    <n v="0"/>
    <n v="4903"/>
    <n v="1"/>
    <n v="1"/>
    <n v="0"/>
    <n v="0"/>
    <n v="14.276973281664301"/>
    <d v="1900-01-09T04:44:53"/>
    <n v="43380"/>
    <n v="0"/>
    <n v="0"/>
    <n v="0"/>
    <n v="164861.06246190847"/>
  </r>
  <r>
    <s v="STND-62418"/>
    <s v="Wal-Mart Stores, Inc."/>
    <s v="Wal-Mart Stores Inc - 137 W North Ave - Northlake"/>
    <x v="1"/>
    <s v="Outdoor &amp; Garage Lighting"/>
    <x v="1"/>
    <n v="0"/>
    <n v="6520.99"/>
    <n v="0"/>
    <x v="0"/>
    <x v="0"/>
    <n v="10.1978380583316"/>
    <s v="Qty / 1,000"/>
    <m/>
    <s v="Private-Lighting"/>
    <x v="0"/>
    <n v="3"/>
    <n v="1"/>
    <s v="Lighting"/>
    <n v="0.91633259480590001"/>
    <n v="1.30467645558681"/>
    <n v="5975.3956874033202"/>
    <n v="0"/>
    <n v="0.71"/>
    <n v="4242.5309380563604"/>
    <n v="0"/>
    <n v="4903"/>
    <n v="1"/>
    <n v="1"/>
    <n v="0"/>
    <n v="0"/>
    <n v="14.276973281664301"/>
    <d v="1900-01-09T04:44:53"/>
    <n v="43380"/>
    <n v="0"/>
    <n v="0"/>
    <n v="0"/>
    <n v="43264.643463760418"/>
  </r>
  <r>
    <s v="STND-62418"/>
    <s v="Wal-Mart Stores, Inc."/>
    <s v="Wal-Mart Stores Inc - 137 W North Ave - Northlake"/>
    <x v="1"/>
    <s v="Outdoor &amp; Garage Lighting"/>
    <x v="1"/>
    <n v="0"/>
    <n v="2176.9319999999998"/>
    <n v="0"/>
    <x v="0"/>
    <x v="0"/>
    <n v="10.1978380583316"/>
    <s v="Qty / 1,000"/>
    <m/>
    <s v="Private-Lighting"/>
    <x v="0"/>
    <n v="3"/>
    <n v="1"/>
    <s v="Lighting"/>
    <n v="0.91633259480590001"/>
    <n v="1.30467645558681"/>
    <n v="1994.7937482760001"/>
    <n v="0"/>
    <n v="0.71"/>
    <n v="1416.30356127596"/>
    <n v="0"/>
    <n v="4903"/>
    <n v="1"/>
    <n v="1"/>
    <n v="0"/>
    <n v="0"/>
    <n v="14.276973281664301"/>
    <d v="1900-01-09T04:44:53"/>
    <n v="43380"/>
    <n v="0"/>
    <n v="0"/>
    <n v="0"/>
    <n v="14443.234359330565"/>
  </r>
  <r>
    <s v="STND-62418"/>
    <s v="Wal-Mart Stores, Inc."/>
    <s v="Wal-Mart Stores Inc - 137 W North Ave - Northlake"/>
    <x v="1"/>
    <s v="Outdoor &amp; Garage Lighting"/>
    <x v="1"/>
    <n v="0"/>
    <n v="3128.114"/>
    <n v="0"/>
    <x v="0"/>
    <x v="0"/>
    <n v="10.1978380583316"/>
    <s v="Qty / 1,000"/>
    <m/>
    <s v="Private-Lighting"/>
    <x v="0"/>
    <n v="3"/>
    <n v="1"/>
    <s v="Lighting"/>
    <n v="0.91633259480590001"/>
    <n v="1.30467645558681"/>
    <n v="2866.3928184686602"/>
    <n v="0"/>
    <n v="0.71"/>
    <n v="2035.1389011127501"/>
    <n v="0"/>
    <n v="4903"/>
    <n v="1"/>
    <n v="1"/>
    <n v="0"/>
    <n v="0"/>
    <n v="14.276973281664301"/>
    <d v="1900-01-09T04:44:53"/>
    <n v="43380"/>
    <n v="0"/>
    <n v="0"/>
    <n v="0"/>
    <n v="20754.016939758752"/>
  </r>
  <r>
    <s v="STND-62420"/>
    <s v="Walmart Stores, Inc."/>
    <s v="Wal-Mart Stores Inc - 6590 Grand Ave - Gurnee"/>
    <x v="3"/>
    <s v="Refrigeration"/>
    <x v="1"/>
    <n v="0"/>
    <n v="70421.67"/>
    <n v="8.3803000000000001"/>
    <x v="2"/>
    <x v="0"/>
    <n v="8.6177180282661094"/>
    <s v="ΔkWpeak / CF"/>
    <n v="0.69"/>
    <s v="Private-Non-Lighting"/>
    <x v="2"/>
    <n v="3"/>
    <n v="1"/>
    <s v="Non-Lighting"/>
    <n v="0.98952339343681495"/>
    <n v="0.43468415683807998"/>
    <n v="69683.8898698876"/>
    <n v="3.6427836395501698"/>
    <n v="0.7"/>
    <n v="48778.7229089213"/>
    <n v="2.54994854768512"/>
    <n v="4903"/>
    <n v="1"/>
    <n v="1"/>
    <n v="0"/>
    <n v="0"/>
    <n v="14.276973281664301"/>
    <d v="1900-01-09T04:44:53"/>
    <n v="43411"/>
    <n v="5.2793965790582096"/>
    <n v="0"/>
    <n v="0"/>
    <n v="420361.27980800817"/>
  </r>
  <r>
    <s v="STND-62421"/>
    <s v="7-ELEVEN INC"/>
    <s v="7-Eleven Inc - 903 Wise Road - Schaumburg"/>
    <x v="13"/>
    <s v="Commercial Kitchen Equipment"/>
    <x v="4"/>
    <n v="0"/>
    <n v="1476"/>
    <n v="0.158"/>
    <x v="7"/>
    <x v="0"/>
    <n v="12"/>
    <s v="ΔkWpeak / CF"/>
    <n v="0.93700000000000006"/>
    <s v="Private-Non-Lighting"/>
    <x v="2"/>
    <n v="3"/>
    <n v="1"/>
    <s v="Non-Lighting"/>
    <n v="0.98952339343681495"/>
    <n v="0.43468415683807998"/>
    <n v="1460.5365287127399"/>
    <n v="6.86800967804167E-2"/>
    <n v="0.7"/>
    <n v="1022.37557009892"/>
    <n v="4.8076067746291702E-2"/>
    <n v="7616"/>
    <n v="1.1100000000000001"/>
    <n v="1.29"/>
    <n v="2.1999999999999999E-2"/>
    <n v="0.76"/>
    <n v="9.1911764705882408"/>
    <d v="1900-01-05T13:33:47"/>
    <n v="43380"/>
    <n v="7.3297862092226995E-2"/>
    <n v="0"/>
    <n v="0"/>
    <n v="12268.50684118704"/>
  </r>
  <r>
    <s v="STND-62423"/>
    <s v="Wal-Mart Stores, Inc."/>
    <s v="Wal-Mart Stores Inc - 1455 E Lake Cook Rd - Wheeling"/>
    <x v="1"/>
    <s v="Outdoor &amp; Garage Lighting"/>
    <x v="1"/>
    <n v="0"/>
    <n v="9384.3420000000006"/>
    <n v="0"/>
    <x v="0"/>
    <x v="0"/>
    <n v="10.1978380583316"/>
    <s v="Qty / 1,000"/>
    <m/>
    <s v="Private-Lighting"/>
    <x v="0"/>
    <n v="3"/>
    <n v="1"/>
    <s v="Lighting"/>
    <n v="0.91633259480590001"/>
    <n v="1.30467645558681"/>
    <n v="8599.1784554059905"/>
    <n v="0"/>
    <n v="0.71"/>
    <n v="6105.41670333825"/>
    <n v="0"/>
    <n v="4903"/>
    <n v="1"/>
    <n v="1"/>
    <n v="0"/>
    <n v="0"/>
    <n v="14.276973281664301"/>
    <d v="1900-01-09T04:44:53"/>
    <n v="43380"/>
    <n v="0"/>
    <n v="0"/>
    <n v="0"/>
    <n v="62262.050819276257"/>
  </r>
  <r>
    <s v="STND-62423"/>
    <s v="Wal-Mart Stores, Inc."/>
    <s v="Wal-Mart Stores Inc - 1455 E Lake Cook Rd - Wheeling"/>
    <x v="1"/>
    <s v="Outdoor &amp; Garage Lighting"/>
    <x v="1"/>
    <n v="0"/>
    <n v="16003.392"/>
    <n v="0"/>
    <x v="0"/>
    <x v="0"/>
    <n v="10.1978380583316"/>
    <s v="Qty / 1,000"/>
    <m/>
    <s v="Private-Lighting"/>
    <x v="0"/>
    <n v="3"/>
    <n v="1"/>
    <s v="Lighting"/>
    <n v="0.91633259480590001"/>
    <n v="1.30467645558681"/>
    <n v="14664.429717056"/>
    <n v="0"/>
    <n v="0.71"/>
    <n v="10411.745099109699"/>
    <n v="0"/>
    <n v="4903"/>
    <n v="1"/>
    <n v="1"/>
    <n v="0"/>
    <n v="0"/>
    <n v="14.276973281664301"/>
    <d v="1900-01-09T04:44:53"/>
    <n v="43380"/>
    <n v="0"/>
    <n v="0"/>
    <n v="0"/>
    <n v="106177.2904253484"/>
  </r>
  <r>
    <s v="STND-62423"/>
    <s v="Wal-Mart Stores, Inc."/>
    <s v="Wal-Mart Stores Inc - 1455 E Lake Cook Rd - Wheeling"/>
    <x v="1"/>
    <s v="Outdoor &amp; Garage Lighting"/>
    <x v="1"/>
    <n v="0"/>
    <n v="13311.645"/>
    <n v="0"/>
    <x v="0"/>
    <x v="0"/>
    <n v="10.1978380583316"/>
    <s v="Qty / 1,000"/>
    <m/>
    <s v="Private-Lighting"/>
    <x v="0"/>
    <n v="3"/>
    <n v="1"/>
    <s v="Lighting"/>
    <n v="0.91633259480590001"/>
    <n v="1.30467645558681"/>
    <n v="12197.894203985001"/>
    <n v="0"/>
    <n v="0.71"/>
    <n v="8660.5048848293409"/>
    <n v="0"/>
    <n v="4903"/>
    <n v="1"/>
    <n v="1"/>
    <n v="0"/>
    <n v="0"/>
    <n v="14.276973281664301"/>
    <d v="1900-01-09T04:44:53"/>
    <n v="43380"/>
    <n v="0"/>
    <n v="0"/>
    <n v="0"/>
    <n v="88318.426318879385"/>
  </r>
  <r>
    <s v="STND-62423"/>
    <s v="Wal-Mart Stores, Inc."/>
    <s v="Wal-Mart Stores Inc - 1455 E Lake Cook Rd - Wheeling"/>
    <x v="1"/>
    <s v="Outdoor &amp; Garage Lighting"/>
    <x v="1"/>
    <n v="0"/>
    <n v="10247.27"/>
    <n v="0"/>
    <x v="0"/>
    <x v="0"/>
    <n v="10.1978380583316"/>
    <s v="Qty / 1,000"/>
    <m/>
    <s v="Private-Lighting"/>
    <x v="0"/>
    <n v="3"/>
    <n v="1"/>
    <s v="Lighting"/>
    <n v="0.91633259480590001"/>
    <n v="1.30467645558681"/>
    <n v="9389.9075087766505"/>
    <n v="0"/>
    <n v="0.71"/>
    <n v="6666.83433123142"/>
    <n v="0"/>
    <n v="4903"/>
    <n v="1"/>
    <n v="1"/>
    <n v="0"/>
    <n v="0"/>
    <n v="14.276973281664301"/>
    <d v="1900-01-09T04:44:53"/>
    <n v="43380"/>
    <n v="0"/>
    <n v="0"/>
    <n v="0"/>
    <n v="67987.296871623475"/>
  </r>
  <r>
    <s v="STND-62424"/>
    <s v="Buckhead Industrial Properties, Inc."/>
    <s v="Buckhead Industrial Properties Inc - 900 Kimberly Dr - Carol Stream"/>
    <x v="1"/>
    <s v="Outdoor &amp; Garage Lighting"/>
    <x v="1"/>
    <n v="0"/>
    <n v="50844.11"/>
    <n v="0"/>
    <x v="0"/>
    <x v="0"/>
    <n v="10.1978380583316"/>
    <s v="Qty / 1,000"/>
    <m/>
    <s v="Private-Lighting"/>
    <x v="0"/>
    <n v="3"/>
    <n v="1"/>
    <s v="Lighting"/>
    <n v="0.91633259480590001"/>
    <n v="1.30467645558681"/>
    <n v="46590.115246896603"/>
    <n v="0"/>
    <n v="0.71"/>
    <n v="33078.9818252966"/>
    <n v="0"/>
    <n v="4903"/>
    <n v="1"/>
    <n v="1"/>
    <n v="0"/>
    <n v="0"/>
    <n v="14.276973281664301"/>
    <d v="1900-01-09T04:44:53"/>
    <n v="43433"/>
    <n v="0"/>
    <n v="0"/>
    <n v="0"/>
    <n v="337334.09978886897"/>
  </r>
  <r>
    <s v="STND-62424"/>
    <s v="Buckhead Industrial Properties, Inc."/>
    <s v="Buckhead Industrial Properties Inc - 900 Kimberly Dr - Carol Stream"/>
    <x v="1"/>
    <s v="Outdoor &amp; Garage Lighting"/>
    <x v="1"/>
    <n v="0"/>
    <n v="2721.165"/>
    <n v="0"/>
    <x v="0"/>
    <x v="0"/>
    <n v="10.1978380583316"/>
    <s v="Qty / 1,000"/>
    <m/>
    <s v="Private-Lighting"/>
    <x v="0"/>
    <n v="3"/>
    <n v="1"/>
    <s v="Lighting"/>
    <n v="0.91633259480590001"/>
    <n v="1.30467645558681"/>
    <n v="2493.4921853450001"/>
    <n v="0"/>
    <n v="0.71"/>
    <n v="1770.3794515949501"/>
    <n v="0"/>
    <n v="4903"/>
    <n v="1"/>
    <n v="1"/>
    <n v="0"/>
    <n v="0"/>
    <n v="14.276973281664301"/>
    <d v="1900-01-09T04:44:53"/>
    <n v="43433"/>
    <n v="0"/>
    <n v="0"/>
    <n v="0"/>
    <n v="18054.042949163209"/>
  </r>
  <r>
    <s v="STND-62425"/>
    <s v="Filtran LLC"/>
    <s v="Filtran LLC - 875 Seegers Rd - Des Plaines"/>
    <x v="0"/>
    <s v="Indoor Lighting"/>
    <x v="10"/>
    <n v="0"/>
    <n v="734.81600000000003"/>
    <n v="0.131414"/>
    <x v="0"/>
    <x v="0"/>
    <n v="10.827197921178"/>
    <s v="Qty / 1,000"/>
    <m/>
    <s v="Private-Lighting"/>
    <x v="0"/>
    <n v="3"/>
    <n v="1"/>
    <s v="Lighting"/>
    <n v="0.91633259480590001"/>
    <n v="1.30467645558681"/>
    <n v="673.33585198489197"/>
    <n v="0.17145275173448499"/>
    <n v="0.71"/>
    <n v="478.06845490927299"/>
    <n v="0.121731453731484"/>
    <n v="4618"/>
    <n v="1.02"/>
    <n v="1.04"/>
    <n v="1.2E-2"/>
    <n v="0.81"/>
    <n v="15.158077089649201"/>
    <d v="1900-01-09T19:51:10"/>
    <n v="43422"/>
    <n v="0.203528907567052"/>
    <n v="7.9215982586457896"/>
    <n v="0"/>
    <n v="5176.1417811744586"/>
  </r>
  <r>
    <s v="STND-62426"/>
    <s v="Wal-Mart Stores, Inc."/>
    <s v="Wal-Mart Stores Inc -  3S100 Rte IL 53 - Glen Ellyn"/>
    <x v="1"/>
    <s v="Outdoor &amp; Garage Lighting"/>
    <x v="1"/>
    <n v="0"/>
    <n v="32006.784"/>
    <n v="0"/>
    <x v="0"/>
    <x v="0"/>
    <n v="10.1978380583316"/>
    <s v="Qty / 1,000"/>
    <m/>
    <s v="Private-Lighting"/>
    <x v="0"/>
    <n v="3"/>
    <n v="1"/>
    <s v="Lighting"/>
    <n v="0.91633259480590001"/>
    <n v="1.30467645558681"/>
    <n v="29328.859434112001"/>
    <n v="0"/>
    <n v="0.71"/>
    <n v="20823.490198219501"/>
    <n v="0"/>
    <n v="4903"/>
    <n v="1"/>
    <n v="1"/>
    <n v="0"/>
    <n v="0"/>
    <n v="14.276973281664301"/>
    <d v="1900-01-09T04:44:53"/>
    <n v="43380"/>
    <n v="0"/>
    <n v="0"/>
    <n v="0"/>
    <n v="212354.58085069785"/>
  </r>
  <r>
    <s v="STND-62426"/>
    <s v="Wal-Mart Stores, Inc."/>
    <s v="Wal-Mart Stores Inc -  3S100 Rte IL 53 - Glen Ellyn"/>
    <x v="1"/>
    <s v="Outdoor &amp; Garage Lighting"/>
    <x v="1"/>
    <n v="0"/>
    <n v="808.995"/>
    <n v="0"/>
    <x v="0"/>
    <x v="0"/>
    <n v="10.1978380583316"/>
    <s v="Qty / 1,000"/>
    <m/>
    <s v="Private-Lighting"/>
    <x v="0"/>
    <n v="3"/>
    <n v="1"/>
    <s v="Lighting"/>
    <n v="0.91633259480590001"/>
    <n v="1.30467645558681"/>
    <n v="741.30848753499902"/>
    <n v="0"/>
    <n v="0.71"/>
    <n v="526.32902614984903"/>
    <n v="0"/>
    <n v="4903"/>
    <n v="1"/>
    <n v="1"/>
    <n v="0"/>
    <n v="0"/>
    <n v="14.276973281664301"/>
    <d v="1900-01-09T04:44:53"/>
    <n v="43380"/>
    <n v="0"/>
    <n v="0"/>
    <n v="0"/>
    <n v="5367.4181740755384"/>
  </r>
  <r>
    <s v="STND-62426"/>
    <s v="Wal-Mart Stores, Inc."/>
    <s v="Wal-Mart Stores Inc -  3S100 Rte IL 53 - Glen Ellyn"/>
    <x v="1"/>
    <s v="Outdoor &amp; Garage Lighting"/>
    <x v="1"/>
    <n v="0"/>
    <n v="1774.886"/>
    <n v="0"/>
    <x v="0"/>
    <x v="0"/>
    <n v="10.1978380583316"/>
    <s v="Qty / 1,000"/>
    <m/>
    <s v="Private-Lighting"/>
    <x v="0"/>
    <n v="3"/>
    <n v="1"/>
    <s v="Lighting"/>
    <n v="0.91633259480590001"/>
    <n v="1.30467645558681"/>
    <n v="1626.3858938646599"/>
    <n v="0"/>
    <n v="0.71"/>
    <n v="1154.7339846439099"/>
    <n v="0"/>
    <n v="4903"/>
    <n v="1"/>
    <n v="1"/>
    <n v="0"/>
    <n v="0"/>
    <n v="14.276973281664301"/>
    <d v="1900-01-09T04:44:53"/>
    <n v="43380"/>
    <n v="0"/>
    <n v="0"/>
    <n v="0"/>
    <n v="11775.790175850561"/>
  </r>
  <r>
    <s v="STND-62426"/>
    <s v="Wal-Mart Stores, Inc."/>
    <s v="Wal-Mart Stores Inc -  3S100 Rte IL 53 - Glen Ellyn"/>
    <x v="1"/>
    <s v="Outdoor &amp; Garage Lighting"/>
    <x v="1"/>
    <n v="0"/>
    <n v="1333.616"/>
    <n v="0"/>
    <x v="0"/>
    <x v="0"/>
    <n v="10.1978380583316"/>
    <s v="Qty / 1,000"/>
    <m/>
    <s v="Private-Lighting"/>
    <x v="0"/>
    <n v="3"/>
    <n v="1"/>
    <s v="Lighting"/>
    <n v="0.91633259480590001"/>
    <n v="1.30467645558681"/>
    <n v="1222.03580975466"/>
    <n v="0"/>
    <n v="0.71"/>
    <n v="867.64542492581199"/>
    <n v="0"/>
    <n v="4903"/>
    <n v="1"/>
    <n v="1"/>
    <n v="0"/>
    <n v="0"/>
    <n v="14.276973281664301"/>
    <d v="1900-01-09T04:44:53"/>
    <n v="43380"/>
    <n v="0"/>
    <n v="0"/>
    <n v="0"/>
    <n v="8848.1075354457389"/>
  </r>
  <r>
    <s v="STND-62426"/>
    <s v="Wal-Mart Stores, Inc."/>
    <s v="Wal-Mart Stores Inc -  3S100 Rte IL 53 - Glen Ellyn"/>
    <x v="1"/>
    <s v="Outdoor &amp; Garage Lighting"/>
    <x v="1"/>
    <n v="0"/>
    <n v="7491.7839999999997"/>
    <n v="0"/>
    <x v="0"/>
    <x v="0"/>
    <n v="10.1978380583316"/>
    <s v="Qty / 1,000"/>
    <m/>
    <s v="Private-Lighting"/>
    <x v="0"/>
    <n v="3"/>
    <n v="1"/>
    <s v="Lighting"/>
    <n v="0.91633259480590001"/>
    <n v="1.30467645558681"/>
    <n v="6864.9658724453202"/>
    <n v="0"/>
    <n v="0.71"/>
    <n v="4874.1257694361802"/>
    <n v="0"/>
    <n v="4903"/>
    <n v="1"/>
    <n v="1"/>
    <n v="0"/>
    <n v="0"/>
    <n v="14.276973281664301"/>
    <d v="1900-01-09T04:44:53"/>
    <n v="43380"/>
    <n v="0"/>
    <n v="0"/>
    <n v="0"/>
    <n v="49705.54527265107"/>
  </r>
  <r>
    <s v="STND-62427"/>
    <s v="ABF Freight System Inc."/>
    <s v="ABF Freight System Inc -  5456 Sandy Hollow Rd - Rockford"/>
    <x v="0"/>
    <s v="Indoor Lighting"/>
    <x v="2"/>
    <n v="0"/>
    <n v="8949.9570000000003"/>
    <n v="1.916784"/>
    <x v="0"/>
    <x v="0"/>
    <n v="14.797277300976599"/>
    <s v="Qty / 1,000"/>
    <m/>
    <s v="Private-Lighting"/>
    <x v="0"/>
    <n v="3"/>
    <n v="1"/>
    <s v="Lighting"/>
    <n v="0.91633259480590001"/>
    <n v="1.30467645558681"/>
    <n v="8201.1373212112303"/>
    <n v="2.5007829552455001"/>
    <n v="0.71"/>
    <n v="5822.8074980599704"/>
    <n v="1.77555589822431"/>
    <n v="3379"/>
    <n v="1.0900000000000001"/>
    <n v="1.36"/>
    <n v="2.1999999999999999E-2"/>
    <n v="0.57999999999999996"/>
    <n v="20.7161882213673"/>
    <d v="1900-01-13T19:08:05"/>
    <n v="43447"/>
    <n v="3.17036378707594"/>
    <n v="165.52754226297901"/>
    <n v="0"/>
    <n v="86161.69721899915"/>
  </r>
  <r>
    <s v="STND-62427"/>
    <s v="ABF Freight System Inc."/>
    <s v="ABF Freight System Inc -  5456 Sandy Hollow Rd - Rockford"/>
    <x v="0"/>
    <s v="Indoor Lighting"/>
    <x v="2"/>
    <n v="0"/>
    <n v="6629.598"/>
    <n v="1.41984"/>
    <x v="0"/>
    <x v="0"/>
    <n v="14.797277300976599"/>
    <s v="Qty / 1,000"/>
    <m/>
    <s v="Private-Lighting"/>
    <x v="0"/>
    <n v="3"/>
    <n v="1"/>
    <s v="Lighting"/>
    <n v="0.91633259480590001"/>
    <n v="1.30467645558681"/>
    <n v="6074.9167378599996"/>
    <n v="1.8524318187003701"/>
    <n v="0.71"/>
    <n v="4313.1908838806003"/>
    <n v="1.31522659127726"/>
    <n v="3379"/>
    <n v="1.0900000000000001"/>
    <n v="1.36"/>
    <n v="2.1999999999999999E-2"/>
    <n v="0.57999999999999996"/>
    <n v="20.7161882213673"/>
    <d v="1900-01-13T19:08:05"/>
    <n v="43447"/>
    <n v="2.3484176200562499"/>
    <n v="122.61299837882601"/>
    <n v="0"/>
    <n v="63823.481560825603"/>
  </r>
  <r>
    <s v="STND-62428"/>
    <s v="7-Eleven Inc"/>
    <s v="7-Eleven - 6200 N Sayre Avenue - Chicago"/>
    <x v="14"/>
    <s v="Refrigeration"/>
    <x v="4"/>
    <n v="0"/>
    <n v="689.2"/>
    <n v="6.6799999999999998E-2"/>
    <x v="2"/>
    <x v="0"/>
    <n v="15"/>
    <s v="ΔkWpeak / CF"/>
    <n v="1"/>
    <s v="Private-Non-Lighting"/>
    <x v="2"/>
    <n v="3"/>
    <n v="1"/>
    <s v="Non-Lighting"/>
    <n v="0.98952339343681495"/>
    <n v="0.43468415683807998"/>
    <n v="681.97952275665295"/>
    <n v="2.90369016767838E-2"/>
    <n v="0.7"/>
    <n v="477.38566592965702"/>
    <n v="2.0325831173748601E-2"/>
    <n v="7616"/>
    <n v="1.1100000000000001"/>
    <n v="1.29"/>
    <n v="2.1999999999999999E-2"/>
    <n v="0.76"/>
    <n v="9.1911764705882408"/>
    <d v="1900-01-05T13:33:47"/>
    <n v="43386"/>
    <n v="2.90369016767838E-2"/>
    <n v="0"/>
    <n v="0"/>
    <n v="7160.7849889448553"/>
  </r>
  <r>
    <s v="STND-62429"/>
    <s v="Buckhead Properties, LP"/>
    <s v="Buckhead Properties LP - 187 Internationale Bvld - Glendale Heights"/>
    <x v="1"/>
    <s v="Outdoor &amp; Garage Lighting"/>
    <x v="1"/>
    <n v="0"/>
    <n v="22431.224999999999"/>
    <n v="0"/>
    <x v="0"/>
    <x v="0"/>
    <n v="10.1978380583316"/>
    <s v="Qty / 1,000"/>
    <m/>
    <s v="Private-Lighting"/>
    <x v="0"/>
    <n v="3"/>
    <n v="1"/>
    <s v="Lighting"/>
    <n v="0.91633259480590001"/>
    <n v="1.30467645558681"/>
    <n v="20554.462608925001"/>
    <n v="0"/>
    <n v="0.71"/>
    <n v="14593.6684523367"/>
    <n v="0"/>
    <n v="4903"/>
    <n v="1"/>
    <n v="1"/>
    <n v="0"/>
    <n v="0"/>
    <n v="14.276973281664301"/>
    <d v="1900-01-09T04:44:53"/>
    <n v="43433"/>
    <n v="0"/>
    <n v="0"/>
    <n v="0"/>
    <n v="148823.86755391242"/>
  </r>
  <r>
    <s v="STND-62429"/>
    <s v="Buckhead Properties, LP"/>
    <s v="Buckhead Properties LP - 187 Internationale Bvld - Glendale Heights"/>
    <x v="1"/>
    <s v="Outdoor &amp; Garage Lighting"/>
    <x v="1"/>
    <n v="0"/>
    <n v="3628.22"/>
    <n v="0"/>
    <x v="0"/>
    <x v="0"/>
    <n v="10.1978380583316"/>
    <s v="Qty / 1,000"/>
    <m/>
    <s v="Private-Lighting"/>
    <x v="0"/>
    <n v="3"/>
    <n v="1"/>
    <s v="Lighting"/>
    <n v="0.91633259480590001"/>
    <n v="1.30467645558681"/>
    <n v="3324.6562471266602"/>
    <n v="0"/>
    <n v="0.71"/>
    <n v="2360.5059354599298"/>
    <n v="0"/>
    <n v="4903"/>
    <n v="1"/>
    <n v="1"/>
    <n v="0"/>
    <n v="0"/>
    <n v="14.276973281664301"/>
    <d v="1900-01-09T04:44:53"/>
    <n v="43433"/>
    <n v="0"/>
    <n v="0"/>
    <n v="0"/>
    <n v="24072.057265550906"/>
  </r>
  <r>
    <s v="STND-62430"/>
    <s v="NRSS Corporation"/>
    <s v="NRSS Corporation - 1108 W Granville Ave Unit E - Chicago"/>
    <x v="0"/>
    <s v="Indoor Lighting"/>
    <x v="14"/>
    <n v="0"/>
    <n v="4263.2690000000002"/>
    <n v="0.85178699999999996"/>
    <x v="0"/>
    <x v="0"/>
    <n v="12.215978499877799"/>
    <s v="Qty / 1,000"/>
    <m/>
    <s v="Private-Lighting"/>
    <x v="0"/>
    <n v="3"/>
    <n v="1"/>
    <s v="Lighting"/>
    <n v="0.91633259480590001"/>
    <n v="1.30467645558681"/>
    <n v="3906.5723451255499"/>
    <n v="1.1113064440749201"/>
    <n v="0.71"/>
    <n v="2773.6663650391401"/>
    <n v="0.78902757529319201"/>
    <n v="4093"/>
    <n v="1.1200000000000001"/>
    <n v="1.29"/>
    <n v="1.9E-2"/>
    <n v="0.71"/>
    <n v="17.102369899829"/>
    <d v="1900-01-11T05:11:01"/>
    <n v="43425"/>
    <n v="1.21334910369573"/>
    <n v="66.272209426237097"/>
    <n v="0"/>
    <n v="33883.048681152344"/>
  </r>
  <r>
    <s v="STND-62430"/>
    <s v="NRSS Corporation"/>
    <s v="NRSS Corporation - 1108 W Granville Ave Unit E - Chicago"/>
    <x v="0"/>
    <s v="Indoor Lighting"/>
    <x v="14"/>
    <n v="0"/>
    <n v="1622.7929999999999"/>
    <n v="0.32422899999999999"/>
    <x v="0"/>
    <x v="0"/>
    <n v="12.215978499877799"/>
    <s v="Qty / 1,000"/>
    <m/>
    <s v="Private-Lighting"/>
    <x v="0"/>
    <n v="3"/>
    <n v="1"/>
    <s v="Lighting"/>
    <n v="0.91633259480590001"/>
    <n v="1.30467645558681"/>
    <n v="1487.01812052285"/>
    <n v="0.42301394251845498"/>
    <n v="0.71"/>
    <n v="1055.7828655712201"/>
    <n v="0.300339899188103"/>
    <n v="4093"/>
    <n v="1.1200000000000001"/>
    <n v="1.29"/>
    <n v="1.9E-2"/>
    <n v="0.71"/>
    <n v="17.102369899829"/>
    <d v="1900-01-11T05:11:01"/>
    <n v="43425"/>
    <n v="0.461856035067643"/>
    <n v="25.226200258869799"/>
    <n v="0"/>
    <n v="12897.420786357397"/>
  </r>
  <r>
    <s v="STND-62431"/>
    <s v="615 Mil Co Inc"/>
    <s v="615 Mil Co Inc - 615 Milwaukee Ave STE 11 - Glenview"/>
    <x v="63"/>
    <s v="Outdoor &amp; Garage Lighting"/>
    <x v="1"/>
    <n v="0"/>
    <n v="2010.23"/>
    <n v="0"/>
    <x v="0"/>
    <x v="0"/>
    <n v="10.1978380583316"/>
    <s v="Qty / 1,000"/>
    <m/>
    <s v="Private-Lighting"/>
    <x v="0"/>
    <n v="3"/>
    <n v="1"/>
    <s v="Lighting"/>
    <n v="0.91633259480590001"/>
    <n v="1.30467645558681"/>
    <n v="1842.0392720566599"/>
    <n v="0"/>
    <n v="0.71"/>
    <n v="1307.8478831602299"/>
    <n v="0"/>
    <n v="4903"/>
    <n v="1"/>
    <n v="1"/>
    <n v="0"/>
    <n v="0"/>
    <n v="14.276973281664301"/>
    <d v="1900-01-09T04:44:53"/>
    <n v="43376"/>
    <n v="0"/>
    <n v="0"/>
    <n v="0"/>
    <n v="13337.220917399813"/>
  </r>
  <r>
    <s v="STND-62431"/>
    <s v="615 Mil Co Inc"/>
    <s v="615 Mil Co Inc - 615 Milwaukee Ave STE 11 - Glenview"/>
    <x v="63"/>
    <s v="Outdoor &amp; Garage Lighting"/>
    <x v="1"/>
    <n v="0"/>
    <n v="21401.595000000001"/>
    <n v="0"/>
    <x v="0"/>
    <x v="0"/>
    <n v="10.1978380583316"/>
    <s v="Qty / 1,000"/>
    <m/>
    <s v="Private-Lighting"/>
    <x v="0"/>
    <n v="3"/>
    <n v="1"/>
    <s v="Lighting"/>
    <n v="0.91633259480590001"/>
    <n v="1.30467645558681"/>
    <n v="19610.979079335"/>
    <n v="0"/>
    <n v="0.71"/>
    <n v="13923.7951463278"/>
    <n v="0"/>
    <n v="4903"/>
    <n v="1"/>
    <n v="1"/>
    <n v="0"/>
    <n v="0"/>
    <n v="14.276973281664301"/>
    <d v="1900-01-09T04:44:53"/>
    <n v="43376"/>
    <n v="0"/>
    <n v="0"/>
    <n v="0"/>
    <n v="141992.60805963445"/>
  </r>
  <r>
    <s v="STND-62433"/>
    <s v="Three J's Industries, Inc."/>
    <s v="Three Js Industries - 701 Landmeir Rd - Elk Grove Village"/>
    <x v="0"/>
    <s v="Indoor Lighting"/>
    <x v="8"/>
    <n v="0"/>
    <n v="22283.741999999998"/>
    <n v="3.5266299999999999"/>
    <x v="0"/>
    <x v="0"/>
    <n v="9.5383441434566993"/>
    <s v="Qty / 1,000"/>
    <m/>
    <s v="Private-Lighting"/>
    <x v="0"/>
    <n v="3"/>
    <n v="1"/>
    <s v="Lighting"/>
    <n v="0.91633259480590001"/>
    <n v="1.30467645558681"/>
    <n v="20419.3191288452"/>
    <n v="4.6011111285661004"/>
    <n v="0.71"/>
    <n v="14497.716581480099"/>
    <n v="3.26678890128193"/>
    <n v="5242"/>
    <n v="1"/>
    <n v="1.22"/>
    <n v="1.0999999999999999E-2"/>
    <n v="0.68"/>
    <n v="13.3536818008394"/>
    <d v="1900-01-08T12:55:13"/>
    <n v="43407"/>
    <n v="5.5461802417624098"/>
    <n v="224.61251041729699"/>
    <n v="0"/>
    <n v="138284.21004845577"/>
  </r>
  <r>
    <s v="STND-62433"/>
    <s v="Three J's Industries, Inc."/>
    <s v="Three Js Industries - 701 Landmeir Rd - Elk Grove Village"/>
    <x v="7"/>
    <s v="Indoor Lighting"/>
    <x v="8"/>
    <n v="0"/>
    <n v="5446.2280000000001"/>
    <n v="2.799131"/>
    <x v="0"/>
    <x v="0"/>
    <n v="8"/>
    <s v="Qty / 1,000"/>
    <m/>
    <s v="Private-Lighting"/>
    <x v="0"/>
    <n v="3"/>
    <n v="1"/>
    <s v="Lighting"/>
    <n v="0.91633259480590001"/>
    <n v="1.30467645558681"/>
    <n v="4990.5562351445496"/>
    <n v="3.6519603118031498"/>
    <n v="0.71"/>
    <n v="3543.2949269526298"/>
    <n v="2.5928918213802401"/>
    <n v="5242"/>
    <n v="1"/>
    <n v="1.22"/>
    <n v="1.0999999999999999E-2"/>
    <n v="0.68"/>
    <n v="13.3536818008394"/>
    <d v="1900-01-08T12:55:13"/>
    <n v="43407"/>
    <n v="5.6479435691357098"/>
    <n v="54.896118586589999"/>
    <n v="0"/>
    <n v="28346.359415621038"/>
  </r>
  <r>
    <s v="STND-62434"/>
    <s v="Pete DiCianni"/>
    <s v="DiCianni Graphics Inc. - 421 S Addison Rd - Addison"/>
    <x v="0"/>
    <s v="Indoor Lighting"/>
    <x v="10"/>
    <n v="0"/>
    <n v="12529.558000000001"/>
    <n v="2.2407840000000001"/>
    <x v="0"/>
    <x v="0"/>
    <n v="10.827197921178"/>
    <s v="Qty / 1,000"/>
    <m/>
    <s v="Private-Lighting"/>
    <x v="0"/>
    <n v="3"/>
    <n v="1"/>
    <s v="Lighting"/>
    <n v="0.91633259480590001"/>
    <n v="1.30467645558681"/>
    <n v="11481.242393910999"/>
    <n v="2.9234981268556299"/>
    <n v="0.71"/>
    <n v="8151.6820996768201"/>
    <n v="2.0756836700674901"/>
    <n v="4618"/>
    <n v="1.02"/>
    <n v="1.04"/>
    <n v="1.2E-2"/>
    <n v="0.81"/>
    <n v="15.158077089649201"/>
    <d v="1900-01-09T19:51:10"/>
    <n v="43455"/>
    <n v="3.4704393718609099"/>
    <n v="135.07343992836499"/>
    <n v="0"/>
    <n v="88259.875483724783"/>
  </r>
  <r>
    <s v="STND-62435"/>
    <s v="7-Eleven Inc"/>
    <s v="7-Eleven Inc - 4631 N Western Ave - Chicago"/>
    <x v="14"/>
    <s v="Refrigeration"/>
    <x v="4"/>
    <n v="0"/>
    <n v="2408.4"/>
    <n v="0.25319999999999998"/>
    <x v="2"/>
    <x v="0"/>
    <n v="15"/>
    <s v="ΔkWpeak / CF"/>
    <n v="1"/>
    <s v="Private-Non-Lighting"/>
    <x v="2"/>
    <n v="3"/>
    <n v="1"/>
    <s v="Non-Lighting"/>
    <n v="0.98952339343681495"/>
    <n v="0.43468415683807998"/>
    <n v="2383.1681407532301"/>
    <n v="0.110062028511402"/>
    <n v="0.7"/>
    <n v="1668.2176985272599"/>
    <n v="7.7043419957981404E-2"/>
    <n v="7616"/>
    <n v="1.1100000000000001"/>
    <n v="1.29"/>
    <n v="2.1999999999999999E-2"/>
    <n v="0.76"/>
    <n v="9.1911764705882408"/>
    <d v="1900-01-05T13:33:47"/>
    <n v="43457"/>
    <n v="0.110062028511402"/>
    <n v="0"/>
    <n v="0"/>
    <n v="25023.265477908899"/>
  </r>
  <r>
    <s v="STND-62436"/>
    <s v="CC-Lake, Inc."/>
    <s v="CC-Lake Inc VI at the Glenview - 2500 Indigo Ln - Glenview"/>
    <x v="0"/>
    <s v="Indoor Lighting"/>
    <x v="2"/>
    <n v="0"/>
    <n v="7270.4589999999998"/>
    <n v="1.557091"/>
    <x v="0"/>
    <x v="0"/>
    <n v="14.797277300976599"/>
    <s v="Qty / 1,000"/>
    <m/>
    <s v="Private-Lighting"/>
    <x v="0"/>
    <n v="3"/>
    <n v="1"/>
    <s v="Lighting"/>
    <n v="0.91633259480590001"/>
    <n v="1.30467645558681"/>
    <n v="6662.1585608999103"/>
    <n v="2.0314999669061198"/>
    <n v="0.71"/>
    <n v="4730.1325782389304"/>
    <n v="1.4423649765033399"/>
    <n v="3379"/>
    <n v="1.0900000000000001"/>
    <n v="1.36"/>
    <n v="2.1999999999999999E-2"/>
    <n v="0.57999999999999996"/>
    <n v="20.7161882213673"/>
    <d v="1900-01-13T19:08:05"/>
    <n v="43406"/>
    <n v="2.5754309925280401"/>
    <n v="134.46558563284199"/>
    <n v="0"/>
    <n v="69993.08343058484"/>
  </r>
  <r>
    <s v="STND-62436"/>
    <s v="CC-Lake, Inc."/>
    <s v="CC-Lake Inc VI at the Glenview - 2500 Indigo Ln - Glenview"/>
    <x v="0"/>
    <s v="Indoor Lighting"/>
    <x v="2"/>
    <n v="0"/>
    <n v="110.49299999999999"/>
    <n v="2.3664000000000001E-2"/>
    <x v="0"/>
    <x v="0"/>
    <n v="14.797277300976599"/>
    <s v="Qty / 1,000"/>
    <m/>
    <s v="Private-Lighting"/>
    <x v="0"/>
    <n v="3"/>
    <n v="1"/>
    <s v="Lighting"/>
    <n v="0.91633259480590001"/>
    <n v="1.30467645558681"/>
    <n v="101.24833739788799"/>
    <n v="3.0873863645006199E-2"/>
    <n v="0.71"/>
    <n v="71.886319552500694"/>
    <n v="2.19204431879544E-2"/>
    <n v="3379"/>
    <n v="1.0900000000000001"/>
    <n v="1.36"/>
    <n v="2.1999999999999999E-2"/>
    <n v="0.57999999999999996"/>
    <n v="20.7161882213673"/>
    <d v="1900-01-13T19:08:05"/>
    <n v="43406"/>
    <n v="3.9140293667604201E-2"/>
    <n v="2.04354442454453"/>
    <n v="0"/>
    <n v="1063.7218045649688"/>
  </r>
  <r>
    <s v="STND-62436"/>
    <s v="CC-Lake, Inc."/>
    <s v="CC-Lake Inc VI at the Glenview - 2500 Indigo Ln - Glenview"/>
    <x v="7"/>
    <s v="Indoor Lighting"/>
    <x v="2"/>
    <n v="0"/>
    <n v="3258.2260000000001"/>
    <n v="2.155573"/>
    <x v="0"/>
    <x v="0"/>
    <n v="8"/>
    <s v="Qty / 1,000"/>
    <m/>
    <s v="Private-Lighting"/>
    <x v="0"/>
    <n v="3"/>
    <n v="1"/>
    <s v="Lighting"/>
    <n v="0.91633259480590001"/>
    <n v="1.30467645558681"/>
    <n v="2985.6186850440499"/>
    <n v="2.81232534139862"/>
    <n v="0.71"/>
    <n v="2119.78926638127"/>
    <n v="1.99675099239302"/>
    <n v="3379"/>
    <n v="1.0900000000000001"/>
    <n v="1.36"/>
    <n v="2.1999999999999999E-2"/>
    <n v="0.57999999999999996"/>
    <n v="20.7161882213673"/>
    <d v="1900-01-13T19:08:05"/>
    <n v="43406"/>
    <n v="4.8090378614887497"/>
    <n v="60.260193643090901"/>
    <n v="0"/>
    <n v="16958.31413105016"/>
  </r>
  <r>
    <s v="STND-62438"/>
    <s v="Tsurumi (America), Inc."/>
    <s v="Tsurumi (America) Inc - 1625 Fullerton Ct - Glendale Heights"/>
    <x v="0"/>
    <s v="Indoor Lighting"/>
    <x v="6"/>
    <n v="0"/>
    <n v="14058.749"/>
    <n v="3.161235"/>
    <x v="0"/>
    <x v="0"/>
    <n v="15"/>
    <s v="Qty / 1,000"/>
    <m/>
    <s v="Private-Lighting"/>
    <x v="0"/>
    <n v="3"/>
    <n v="1"/>
    <s v="Lighting"/>
    <n v="0.91633259480590001"/>
    <n v="1.30467645558681"/>
    <n v="12882.4899508948"/>
    <n v="4.1243888750769599"/>
    <n v="0.71"/>
    <n v="9146.5678651353392"/>
    <n v="2.9283161013046399"/>
    <n v="2885"/>
    <n v="1.165"/>
    <n v="1.3779999999999999"/>
    <n v="2.5499999999999998E-2"/>
    <n v="0.55000000000000004"/>
    <n v="24.263431542460999"/>
    <d v="1900-01-16T07:56:40"/>
    <n v="43408"/>
    <n v="5.4418641972251702"/>
    <n v="281.97724785220498"/>
    <n v="0"/>
    <n v="137198.51797703007"/>
  </r>
  <r>
    <s v="STND-62439"/>
    <s v="Angelo Caputo's Fresh Markets"/>
    <s v="Angelo Caputo's Fresh Market - 1250 Lake St - Hanover Park"/>
    <x v="3"/>
    <s v="Refrigeration"/>
    <x v="5"/>
    <n v="0"/>
    <n v="33070.949999999997"/>
    <n v="3.9355000000000002"/>
    <x v="2"/>
    <x v="0"/>
    <n v="8.6177180282661094"/>
    <s v="ΔkWpeak / CF"/>
    <n v="0.69"/>
    <s v="Private-Non-Lighting"/>
    <x v="2"/>
    <n v="3"/>
    <n v="1"/>
    <s v="Non-Lighting"/>
    <n v="0.98952339343681495"/>
    <n v="0.43468415683807998"/>
    <n v="32724.478668179199"/>
    <n v="1.7106994992362701"/>
    <n v="0.7"/>
    <n v="22907.1350677255"/>
    <n v="1.1974896494653899"/>
    <n v="4661"/>
    <n v="1.07"/>
    <n v="1.24"/>
    <n v="2.9000000000000001E-2"/>
    <n v="0.745"/>
    <n v="15.018236429950701"/>
    <d v="1900-01-09T17:27:20"/>
    <n v="43427"/>
    <n v="2.4792746365743001"/>
    <n v="0"/>
    <n v="0"/>
    <n v="197407.23084906486"/>
  </r>
  <r>
    <s v="STND-62439"/>
    <s v="Angelo Caputo's Fresh Markets"/>
    <s v="Angelo Caputo's Fresh Market - 1250 Lake St - Hanover Park"/>
    <x v="3"/>
    <s v="Refrigeration"/>
    <x v="5"/>
    <n v="0"/>
    <n v="44717.77"/>
    <n v="5.3216400000000004"/>
    <x v="2"/>
    <x v="0"/>
    <n v="8.6177180282661094"/>
    <s v="ΔkWpeak / CF"/>
    <n v="0.69"/>
    <s v="Private-Non-Lighting"/>
    <x v="2"/>
    <n v="3"/>
    <n v="1"/>
    <s v="Non-Lighting"/>
    <n v="0.98952339343681495"/>
    <n v="0.43468415683807998"/>
    <n v="44249.279517326999"/>
    <n v="2.3132325963958"/>
    <n v="0.7"/>
    <n v="30974.495662128898"/>
    <n v="1.61926281747706"/>
    <n v="4661"/>
    <n v="1.07"/>
    <n v="1.24"/>
    <n v="2.9000000000000001E-2"/>
    <n v="0.745"/>
    <n v="15.018236429950701"/>
    <d v="1900-01-09T17:27:20"/>
    <n v="43427"/>
    <n v="3.3525110092692798"/>
    <n v="0"/>
    <n v="0"/>
    <n v="266929.46968397859"/>
  </r>
  <r>
    <s v="STND-62441"/>
    <s v="Raco Steel Company"/>
    <s v="Raco Steel Company - 2100 W 163rd Pl - Markham"/>
    <x v="0"/>
    <s v="Indoor Lighting"/>
    <x v="6"/>
    <n v="0"/>
    <n v="31054.14"/>
    <n v="6.9828000000000001"/>
    <x v="0"/>
    <x v="0"/>
    <n v="15"/>
    <s v="Qty / 1,000"/>
    <m/>
    <s v="Private-Lighting"/>
    <x v="0"/>
    <n v="3"/>
    <n v="1"/>
    <s v="Lighting"/>
    <n v="0.91633259480590001"/>
    <n v="1.30467645558681"/>
    <n v="28455.9206856657"/>
    <n v="9.1102947540715498"/>
    <n v="0.71"/>
    <n v="20203.703686822599"/>
    <n v="6.4683092753907996"/>
    <n v="2885"/>
    <n v="1.165"/>
    <n v="1.3779999999999999"/>
    <n v="2.5499999999999998E-2"/>
    <n v="0.55000000000000004"/>
    <n v="24.263431542460999"/>
    <d v="1900-01-16T07:56:40"/>
    <n v="43407"/>
    <n v="12.0204443252033"/>
    <n v="622.85491629568696"/>
    <n v="0"/>
    <n v="303055.55530233897"/>
  </r>
  <r>
    <s v="STND-62441"/>
    <s v="Raco Steel Company"/>
    <s v="Raco Steel Company - 2100 W 163rd Pl - Markham"/>
    <x v="0"/>
    <s v="Indoor Lighting"/>
    <x v="6"/>
    <n v="0"/>
    <n v="691.96699999999998"/>
    <n v="0.15559500000000001"/>
    <x v="0"/>
    <x v="0"/>
    <n v="15"/>
    <s v="Qty / 1,000"/>
    <m/>
    <s v="Private-Lighting"/>
    <x v="0"/>
    <n v="3"/>
    <n v="1"/>
    <s v="Lighting"/>
    <n v="0.91633259480590001"/>
    <n v="1.30467645558681"/>
    <n v="634.07191663005403"/>
    <n v="0.203001133107029"/>
    <n v="0.71"/>
    <n v="450.19106080733798"/>
    <n v="0.144130804505991"/>
    <n v="2885"/>
    <n v="1.165"/>
    <n v="1.3779999999999999"/>
    <n v="2.5499999999999998E-2"/>
    <n v="0.55000000000000004"/>
    <n v="24.263431542460999"/>
    <d v="1900-01-16T07:56:40"/>
    <n v="43407"/>
    <n v="0.26784685724637702"/>
    <n v="13.8788273597136"/>
    <n v="0"/>
    <n v="6752.86591211007"/>
  </r>
  <r>
    <s v="STND-62441"/>
    <s v="Raco Steel Company"/>
    <s v="Raco Steel Company - 2100 W 163rd Pl - Markham"/>
    <x v="0"/>
    <s v="Indoor Lighting"/>
    <x v="6"/>
    <n v="0"/>
    <n v="587.32799999999997"/>
    <n v="0.13206599999999999"/>
    <x v="0"/>
    <x v="0"/>
    <n v="15"/>
    <s v="Qty / 1,000"/>
    <m/>
    <s v="Private-Lighting"/>
    <x v="0"/>
    <n v="3"/>
    <n v="1"/>
    <s v="Lighting"/>
    <n v="0.91633259480590001"/>
    <n v="1.30467645558681"/>
    <n v="538.18779024215996"/>
    <n v="0.17230340078352699"/>
    <n v="0.71"/>
    <n v="382.11333107193298"/>
    <n v="0.12233541455630401"/>
    <n v="2885"/>
    <n v="1.165"/>
    <n v="1.3779999999999999"/>
    <n v="2.5499999999999998E-2"/>
    <n v="0.55000000000000004"/>
    <n v="24.263431542460999"/>
    <d v="1900-01-16T07:56:40"/>
    <n v="43407"/>
    <n v="0.22734318615058299"/>
    <n v="11.7800760954292"/>
    <n v="0"/>
    <n v="5731.6999660789943"/>
  </r>
  <r>
    <s v="STND-62442"/>
    <s v="Eagle Aircraft &amp; Transportation Management, Inc."/>
    <s v="Eagle Aircraft Inc - EMS - 5713 S Central Ave - Chicago"/>
    <x v="2"/>
    <s v="Energy Management System"/>
    <x v="6"/>
    <n v="5474.88"/>
    <n v="35586.720000000001"/>
    <n v="0"/>
    <x v="1"/>
    <x v="0"/>
    <n v="15"/>
    <s v="NA"/>
    <m/>
    <s v="EMS"/>
    <x v="1"/>
    <n v="3"/>
    <n v="1"/>
    <s v="EMS"/>
    <n v="0.91036333343406195"/>
    <n v="0"/>
    <n v="32396.8450451846"/>
    <n v="0"/>
    <n v="0.7"/>
    <n v="22677.791531629198"/>
    <n v="0"/>
    <n v="2885"/>
    <n v="1.165"/>
    <n v="1.3779999999999999"/>
    <n v="2.5499999999999998E-2"/>
    <n v="0.55000000000000004"/>
    <n v="24.263431542460999"/>
    <d v="1900-01-16T07:56:40"/>
    <n v="43434"/>
    <n v="0"/>
    <n v="0"/>
    <n v="0"/>
    <n v="340166.87297443795"/>
  </r>
  <r>
    <s v="STND-62443"/>
    <s v="Three Initials Inc"/>
    <s v="Three Initials inc DBA Culver's of Sycamore - 1200 Dekalb Ave - Sycamore"/>
    <x v="0"/>
    <s v="Indoor Lighting"/>
    <x v="13"/>
    <n v="0"/>
    <n v="834.31299999999999"/>
    <n v="0.114022"/>
    <x v="0"/>
    <x v="0"/>
    <n v="8.9750493627714896"/>
    <s v="Qty / 1,000"/>
    <m/>
    <s v="Private-Lighting"/>
    <x v="0"/>
    <n v="3"/>
    <n v="1"/>
    <s v="Lighting"/>
    <n v="0.91633259480590001"/>
    <n v="1.30467645558681"/>
    <n v="764.50819617029504"/>
    <n v="0.14876181881891901"/>
    <n v="0.71"/>
    <n v="542.80081928090897"/>
    <n v="0.105620891361432"/>
    <n v="5571"/>
    <n v="1.17"/>
    <n v="1.31"/>
    <n v="2.1000000000000001E-2"/>
    <n v="0.68"/>
    <n v="12.565069107880101"/>
    <d v="1900-01-07T23:24:04"/>
    <n v="43460"/>
    <n v="0.16699800047027299"/>
    <n v="13.7219419825438"/>
    <n v="0"/>
    <n v="4871.6641471989642"/>
  </r>
  <r>
    <s v="STND-62443"/>
    <s v="Three Initials Inc"/>
    <s v="Three Initials inc DBA Culver's of Sycamore - 1200 Dekalb Ave - Sycamore"/>
    <x v="0"/>
    <s v="Indoor Lighting"/>
    <x v="13"/>
    <n v="0"/>
    <n v="495.37299999999999"/>
    <n v="6.7700999999999997E-2"/>
    <x v="0"/>
    <x v="0"/>
    <n v="8.9750493627714896"/>
    <s v="Qty / 1,000"/>
    <m/>
    <s v="Private-Lighting"/>
    <x v="0"/>
    <n v="3"/>
    <n v="1"/>
    <s v="Lighting"/>
    <n v="0.91633259480590001"/>
    <n v="1.30467645558681"/>
    <n v="453.92642648678299"/>
    <n v="8.8327900719682398E-2"/>
    <n v="0.71"/>
    <n v="322.28776280561601"/>
    <n v="6.2712809510974493E-2"/>
    <n v="5571"/>
    <n v="1.17"/>
    <n v="1.31"/>
    <n v="2.1000000000000001E-2"/>
    <n v="0.68"/>
    <n v="12.565069107880101"/>
    <d v="1900-01-07T23:24:04"/>
    <n v="43460"/>
    <n v="9.9155703547016596E-2"/>
    <n v="8.1473973984807202"/>
    <n v="0"/>
    <n v="2892.5485801975929"/>
  </r>
  <r>
    <s v="STND-62444"/>
    <s v="Aldi Inc."/>
    <s v="Aldi Inc #68 Batavia - 2211 Oakton - Evanston"/>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430"/>
    <n v="2.5646365253446701"/>
    <n v="0"/>
    <n v="0"/>
    <n v="54027.977281650055"/>
  </r>
  <r>
    <s v="STND-62445"/>
    <s v="The Realty Associates Fund XI, L.P."/>
    <s v="The Realty Associates Fund XI, L.P. - 1695 Crossroads Dr - Joliet"/>
    <x v="1"/>
    <s v="Outdoor &amp; Garage Lighting"/>
    <x v="1"/>
    <n v="0"/>
    <n v="49348.695"/>
    <n v="0"/>
    <x v="0"/>
    <x v="0"/>
    <n v="10.1978380583316"/>
    <s v="Qty / 1,000"/>
    <m/>
    <s v="Private-Lighting"/>
    <x v="0"/>
    <n v="3"/>
    <n v="1"/>
    <s v="Lighting"/>
    <n v="0.91633259480590001"/>
    <n v="1.30467645558681"/>
    <n v="45219.817739634898"/>
    <n v="0"/>
    <n v="0.71"/>
    <n v="32106.070595140802"/>
    <n v="0"/>
    <n v="4903"/>
    <n v="1"/>
    <n v="1"/>
    <n v="0"/>
    <n v="0"/>
    <n v="14.276973281664301"/>
    <d v="1900-01-09T04:44:53"/>
    <n v="43408"/>
    <n v="0"/>
    <n v="0"/>
    <n v="0"/>
    <n v="327412.50861860794"/>
  </r>
  <r>
    <s v="STND-62445"/>
    <s v="The Realty Associates Fund XI, L.P."/>
    <s v="The Realty Associates Fund XI, L.P. - 1695 Crossroads Dr - Joliet"/>
    <x v="1"/>
    <s v="Outdoor &amp; Garage Lighting"/>
    <x v="1"/>
    <n v="0"/>
    <n v="-1495.415"/>
    <n v="0"/>
    <x v="0"/>
    <x v="0"/>
    <n v="10.1978380583316"/>
    <s v="Qty / 1,000"/>
    <m/>
    <s v="Private-Lighting"/>
    <x v="0"/>
    <n v="3"/>
    <n v="1"/>
    <s v="Lighting"/>
    <n v="0.91633259480590001"/>
    <n v="1.30467645558681"/>
    <n v="-1370.29750726166"/>
    <n v="0"/>
    <n v="0.71"/>
    <n v="-972.91123015578205"/>
    <n v="0"/>
    <n v="4903"/>
    <n v="1"/>
    <n v="1"/>
    <n v="0"/>
    <n v="0"/>
    <n v="14.276973281664301"/>
    <d v="1900-01-09T04:44:53"/>
    <n v="43408"/>
    <n v="0"/>
    <n v="0"/>
    <n v="0"/>
    <n v="-9921.5911702608482"/>
  </r>
  <r>
    <s v="STND-62445"/>
    <s v="The Realty Associates Fund XI, L.P."/>
    <s v="The Realty Associates Fund XI, L.P. - 1695 Crossroads Dr - Joliet"/>
    <x v="1"/>
    <s v="Outdoor &amp; Garage Lighting"/>
    <x v="1"/>
    <n v="0"/>
    <n v="5285.4340000000002"/>
    <n v="0"/>
    <x v="0"/>
    <x v="0"/>
    <n v="10.1978380583316"/>
    <s v="Qty / 1,000"/>
    <m/>
    <s v="Private-Lighting"/>
    <x v="0"/>
    <n v="3"/>
    <n v="1"/>
    <s v="Lighting"/>
    <n v="0.91633259480590001"/>
    <n v="1.30467645558681"/>
    <n v="4843.2154518953303"/>
    <n v="0"/>
    <n v="0.71"/>
    <n v="3438.6829708456798"/>
    <n v="0"/>
    <n v="4903"/>
    <n v="1"/>
    <n v="1"/>
    <n v="0"/>
    <n v="0"/>
    <n v="14.276973281664301"/>
    <d v="1900-01-09T04:44:53"/>
    <n v="43408"/>
    <n v="0"/>
    <n v="0"/>
    <n v="0"/>
    <n v="35067.132070626845"/>
  </r>
  <r>
    <s v="STND-62446"/>
    <s v="Chill TT, LLC"/>
    <s v="Chill TT - 8424 W 47th Street - Lyons"/>
    <x v="10"/>
    <s v="Compressed Air"/>
    <x v="10"/>
    <n v="0"/>
    <n v="31212"/>
    <n v="5.01"/>
    <x v="4"/>
    <x v="0"/>
    <n v="10"/>
    <s v="ΔkWpeak / CF"/>
    <n v="0.95"/>
    <s v="Private-Non-Lighting"/>
    <x v="2"/>
    <n v="3"/>
    <n v="1"/>
    <s v="Non-Lighting"/>
    <n v="0.98952339343681495"/>
    <n v="0.43468415683807998"/>
    <n v="30885.0041559499"/>
    <n v="2.1777676257587801"/>
    <n v="0.7"/>
    <n v="21619.502909164901"/>
    <n v="1.52443733803115"/>
    <n v="4618"/>
    <n v="1.02"/>
    <n v="1.04"/>
    <n v="1.2E-2"/>
    <n v="0.81"/>
    <n v="15.158077089649201"/>
    <d v="1900-01-09T19:51:10"/>
    <n v="43400"/>
    <n v="2.2923869744829299"/>
    <n v="0"/>
    <n v="0"/>
    <n v="216195.02909164902"/>
  </r>
  <r>
    <s v="STND-62447"/>
    <s v="340 on the Park Condominium Association"/>
    <s v="340 On The Park Condominium Association - 340 E Randolph - Chicago"/>
    <x v="12"/>
    <s v="Variable Speed Drives"/>
    <x v="18"/>
    <n v="0"/>
    <n v="8518.4110000000001"/>
    <n v="0"/>
    <x v="6"/>
    <x v="0"/>
    <n v="15"/>
    <s v="ΔkWpeak"/>
    <m/>
    <s v="Private-Non-Lighting"/>
    <x v="2"/>
    <n v="3"/>
    <n v="1"/>
    <s v="Non-Lighting"/>
    <n v="0.98952339343681495"/>
    <n v="0.43468415683807998"/>
    <n v="8429.1669594094892"/>
    <n v="0"/>
    <n v="0.7"/>
    <n v="5900.4168715866399"/>
    <n v="0"/>
    <n v="6138"/>
    <n v="1.1399999999999999"/>
    <n v="1.32"/>
    <n v="2.5000000000000001E-2"/>
    <n v="0.64"/>
    <n v="11.4043662430759"/>
    <d v="1900-01-07T03:30:12"/>
    <n v="43404"/>
    <n v="0"/>
    <n v="0"/>
    <n v="0"/>
    <n v="88506.253073799598"/>
  </r>
  <r>
    <s v="STND-62447"/>
    <s v="340 on the Park Condominium Association"/>
    <s v="340 On The Park Condominium Association - 340 E Randolph - Chicago"/>
    <x v="12"/>
    <s v="Variable Speed Drives"/>
    <x v="18"/>
    <n v="0"/>
    <n v="8518.4110000000001"/>
    <n v="0"/>
    <x v="6"/>
    <x v="0"/>
    <n v="15"/>
    <s v="ΔkWpeak"/>
    <m/>
    <s v="Private-Non-Lighting"/>
    <x v="2"/>
    <n v="3"/>
    <n v="1"/>
    <s v="Non-Lighting"/>
    <n v="0.98952339343681495"/>
    <n v="0.43468415683807998"/>
    <n v="8429.1669594094892"/>
    <n v="0"/>
    <n v="0.7"/>
    <n v="5900.4168715866399"/>
    <n v="0"/>
    <n v="6138"/>
    <n v="1.1399999999999999"/>
    <n v="1.32"/>
    <n v="2.5000000000000001E-2"/>
    <n v="0.64"/>
    <n v="11.4043662430759"/>
    <d v="1900-01-07T03:30:12"/>
    <n v="43404"/>
    <n v="0"/>
    <n v="0"/>
    <n v="0"/>
    <n v="88506.253073799598"/>
  </r>
  <r>
    <s v="STND-62448"/>
    <s v="CEC Educational Services, LLC"/>
    <s v="CEC Educational Services LLC - 1750 Golf Rd - 4th Flr - Schaumburg"/>
    <x v="0"/>
    <s v="Indoor Lighting"/>
    <x v="6"/>
    <n v="0"/>
    <n v="7655.5209999999997"/>
    <n v="1.7214119999999999"/>
    <x v="0"/>
    <x v="1"/>
    <n v="15"/>
    <s v="Qty / 1,000"/>
    <m/>
    <s v="Public-Lighting"/>
    <x v="0"/>
    <n v="3"/>
    <n v="1"/>
    <s v="Lighting"/>
    <n v="0.99829244462109001"/>
    <n v="0.987374621353864"/>
    <n v="7642.4487739380902"/>
    <n v="1.699678521694"/>
    <n v="0.71"/>
    <n v="5426.1386294960503"/>
    <n v="1.20677175040274"/>
    <n v="2885"/>
    <n v="1.165"/>
    <n v="1.3779999999999999"/>
    <n v="2.5499999999999998E-2"/>
    <n v="0.55000000000000004"/>
    <n v="24.263431542460999"/>
    <d v="1900-01-16T07:56:40"/>
    <n v="43447"/>
    <n v="2.2426158090697998"/>
    <n v="167.28106758405301"/>
    <n v="0"/>
    <n v="81392.07944244075"/>
  </r>
  <r>
    <s v="STND-62448"/>
    <s v="CEC Educational Services, LLC"/>
    <s v="CEC Educational Services LLC - 1750 Golf Rd - 4th Flr - Schaumburg"/>
    <x v="0"/>
    <s v="Indoor Lighting"/>
    <x v="6"/>
    <n v="0"/>
    <n v="5029.4210000000003"/>
    <n v="1.1309100000000001"/>
    <x v="0"/>
    <x v="1"/>
    <n v="15"/>
    <s v="Qty / 1,000"/>
    <m/>
    <s v="Public-Lighting"/>
    <x v="0"/>
    <n v="3"/>
    <n v="1"/>
    <s v="Lighting"/>
    <n v="0.99829244462109001"/>
    <n v="0.987374621353864"/>
    <n v="5020.83298511865"/>
    <n v="1.1166318330353"/>
    <n v="0.71"/>
    <n v="3564.7914194342402"/>
    <n v="0.79280860145506205"/>
    <n v="2885"/>
    <n v="1.165"/>
    <n v="1.3779999999999999"/>
    <n v="2.5499999999999998E-2"/>
    <n v="0.55000000000000004"/>
    <n v="24.263431542460999"/>
    <d v="1900-01-16T07:56:40"/>
    <n v="43447"/>
    <n v="1.47332343717548"/>
    <n v="109.898061047661"/>
    <n v="0"/>
    <n v="53471.871291513606"/>
  </r>
  <r>
    <s v="STND-62451"/>
    <s v="Bonnell Industries, Inc."/>
    <s v="Bonnell Industries - Indoor Lighting - 1385 Franklin Grove Rd - Dixon"/>
    <x v="0"/>
    <s v="Indoor Lighting"/>
    <x v="10"/>
    <n v="0"/>
    <n v="65827.281000000003"/>
    <n v="11.772539999999999"/>
    <x v="0"/>
    <x v="0"/>
    <n v="10.827197921178"/>
    <s v="Qty / 1,000"/>
    <m/>
    <s v="Private-Lighting"/>
    <x v="0"/>
    <n v="3"/>
    <n v="1"/>
    <s v="Lighting"/>
    <n v="0.91633259480590001"/>
    <n v="1.30467645558681"/>
    <n v="60319.683207747097"/>
    <n v="15.3593557604539"/>
    <n v="0.71"/>
    <n v="42826.975077500501"/>
    <n v="10.905142589922299"/>
    <n v="4618"/>
    <n v="1.02"/>
    <n v="1.04"/>
    <n v="1.2E-2"/>
    <n v="0.81"/>
    <n v="15.158077089649201"/>
    <d v="1900-01-09T19:51:10"/>
    <n v="43449"/>
    <n v="18.232853466825599"/>
    <n v="709.64333185584803"/>
    <n v="0"/>
    <n v="463696.13552945544"/>
  </r>
  <r>
    <s v="STND-62451"/>
    <s v="Bonnell Industries, Inc."/>
    <s v="Bonnell Industries - Indoor Lighting - 1385 Franklin Grove Rd - Dixon"/>
    <x v="0"/>
    <s v="Indoor Lighting"/>
    <x v="10"/>
    <n v="0"/>
    <n v="8879.0290000000005"/>
    <n v="1.5879239999999999"/>
    <x v="0"/>
    <x v="0"/>
    <n v="10.827197921178"/>
    <s v="Qty / 1,000"/>
    <m/>
    <s v="Private-Lighting"/>
    <x v="0"/>
    <n v="3"/>
    <n v="1"/>
    <s v="Lighting"/>
    <n v="0.91633259480590001"/>
    <n v="1.30467645558681"/>
    <n v="8136.1436829268296"/>
    <n v="2.0717270560612202"/>
    <n v="0.71"/>
    <n v="5776.6620148780503"/>
    <n v="1.4709262098034701"/>
    <n v="4618"/>
    <n v="1.02"/>
    <n v="1.04"/>
    <n v="1.2E-2"/>
    <n v="0.81"/>
    <n v="15.158077089649201"/>
    <d v="1900-01-09T19:51:10"/>
    <n v="43449"/>
    <n v="2.45931511878113"/>
    <n v="95.719337446197997"/>
    <n v="0"/>
    <n v="62545.062958835544"/>
  </r>
  <r>
    <s v="STND-62454"/>
    <s v="7-Eleven Inc"/>
    <s v="7-Eleven Inc - 1530 N Roselle Rd - Schaumburg"/>
    <x v="15"/>
    <s v="Refrigeration"/>
    <x v="4"/>
    <n v="0"/>
    <n v="24544.799999999999"/>
    <n v="2.8"/>
    <x v="2"/>
    <x v="0"/>
    <n v="15"/>
    <s v="ΔkWpeak"/>
    <m/>
    <s v="Private-Non-Lighting"/>
    <x v="2"/>
    <n v="3"/>
    <n v="1"/>
    <s v="Non-Lighting"/>
    <n v="0.98952339343681495"/>
    <n v="0.43468415683807998"/>
    <n v="24287.6537872279"/>
    <n v="1.21711563914663"/>
    <n v="0.7"/>
    <n v="17001.357651059599"/>
    <n v="0.85198094740263797"/>
    <n v="7616"/>
    <n v="1.1100000000000001"/>
    <n v="1.29"/>
    <n v="2.1999999999999999E-2"/>
    <n v="0.76"/>
    <n v="9.1911764705882408"/>
    <d v="1900-01-05T13:33:47"/>
    <n v="43398"/>
    <n v="1.21711563914663"/>
    <n v="0"/>
    <n v="0"/>
    <n v="255020.36476589399"/>
  </r>
  <r>
    <s v="STND-62454"/>
    <s v="7-Eleven Inc"/>
    <s v="7-Eleven Inc - 1530 N Roselle Rd - Schaumburg"/>
    <x v="3"/>
    <s v="Refrigeration"/>
    <x v="4"/>
    <n v="0"/>
    <n v="6225.12"/>
    <n v="0.74080000000000001"/>
    <x v="2"/>
    <x v="0"/>
    <n v="8.6177180282661094"/>
    <s v="ΔkWpeak / CF"/>
    <n v="0.69"/>
    <s v="Private-Non-Lighting"/>
    <x v="2"/>
    <n v="3"/>
    <n v="1"/>
    <s v="Non-Lighting"/>
    <n v="0.98952339343681495"/>
    <n v="0.43468415683807998"/>
    <n v="6159.9018669513898"/>
    <n v="0.32201402338564999"/>
    <n v="0.7"/>
    <n v="4311.9313068659703"/>
    <n v="0.225409816369955"/>
    <n v="7616"/>
    <n v="1.1100000000000001"/>
    <n v="1.29"/>
    <n v="2.1999999999999999E-2"/>
    <n v="0.76"/>
    <n v="9.1911764705882408"/>
    <d v="1900-01-05T13:33:47"/>
    <n v="43398"/>
    <n v="0.46668699041398598"/>
    <n v="0"/>
    <n v="0"/>
    <n v="37159.008159823919"/>
  </r>
  <r>
    <s v="STND-62455"/>
    <s v="CEC Educational Services, LLC"/>
    <s v="CEC Educational Services LLC - 1750 Golf Rd - 3rd Flr - Schaumburg"/>
    <x v="0"/>
    <s v="Indoor Lighting"/>
    <x v="6"/>
    <n v="0"/>
    <n v="7473.2460000000001"/>
    <n v="1.680426"/>
    <x v="0"/>
    <x v="1"/>
    <n v="15"/>
    <s v="Qty / 1,000"/>
    <m/>
    <s v="Public-Lighting"/>
    <x v="0"/>
    <n v="3"/>
    <n v="1"/>
    <s v="Lighting"/>
    <n v="0.99829244462109001"/>
    <n v="0.987374621353864"/>
    <n v="7460.4850185947898"/>
    <n v="1.6592099854631901"/>
    <n v="0.71"/>
    <n v="5296.9443632023003"/>
    <n v="1.17803908967886"/>
    <n v="2885"/>
    <n v="1.165"/>
    <n v="1.3779999999999999"/>
    <n v="2.5499999999999998E-2"/>
    <n v="0.55000000000000004"/>
    <n v="24.263431542460999"/>
    <d v="1900-01-16T07:56:40"/>
    <n v="43447"/>
    <n v="2.1892201945681302"/>
    <n v="163.29816993490701"/>
    <n v="0"/>
    <n v="79454.165448034502"/>
  </r>
  <r>
    <s v="STND-62455"/>
    <s v="CEC Educational Services, LLC"/>
    <s v="CEC Educational Services LLC - 1750 Golf Rd - 3rd Flr - Schaumburg"/>
    <x v="0"/>
    <s v="Indoor Lighting"/>
    <x v="6"/>
    <n v="0"/>
    <n v="3800.7570000000001"/>
    <n v="0.854634"/>
    <x v="0"/>
    <x v="1"/>
    <n v="15"/>
    <s v="Qty / 1,000"/>
    <m/>
    <s v="Public-Lighting"/>
    <x v="0"/>
    <n v="3"/>
    <n v="1"/>
    <s v="Lighting"/>
    <n v="0.99829244462109001"/>
    <n v="0.987374621353864"/>
    <n v="3794.2669969407202"/>
    <n v="0.84384392214613801"/>
    <n v="0.71"/>
    <n v="2693.92956782791"/>
    <n v="0.59912918472375798"/>
    <n v="2885"/>
    <n v="1.165"/>
    <n v="1.3779999999999999"/>
    <n v="2.5499999999999998E-2"/>
    <n v="0.55000000000000004"/>
    <n v="24.263431542460999"/>
    <d v="1900-01-16T07:56:40"/>
    <n v="43447"/>
    <n v="1.11339744312724"/>
    <n v="83.050479332178895"/>
    <n v="0"/>
    <n v="40408.943517418651"/>
  </r>
  <r>
    <s v="STND-62456"/>
    <s v="CEC Educational Services LLC"/>
    <s v="CEC Educational Services LLC - 1750 Golf Rd - 5th Flr - Schaumburg"/>
    <x v="0"/>
    <s v="Indoor Lighting"/>
    <x v="6"/>
    <n v="0"/>
    <n v="10936.458000000001"/>
    <n v="2.4591599999999998"/>
    <x v="0"/>
    <x v="1"/>
    <n v="15"/>
    <s v="Qty / 1,000"/>
    <m/>
    <s v="Public-Lighting"/>
    <x v="0"/>
    <n v="3"/>
    <n v="1"/>
    <s v="Lighting"/>
    <n v="0.99829244462109001"/>
    <n v="0.987374621353864"/>
    <n v="10917.7833923159"/>
    <n v="2.4281121738485698"/>
    <n v="0.71"/>
    <n v="7751.6262085442804"/>
    <n v="1.72395964343248"/>
    <n v="2885"/>
    <n v="1.165"/>
    <n v="1.3779999999999999"/>
    <n v="2.5499999999999998E-2"/>
    <n v="0.55000000000000004"/>
    <n v="24.263431542460999"/>
    <d v="1900-01-16T07:56:40"/>
    <n v="43447"/>
    <n v="3.2037368700997102"/>
    <n v="238.972941205197"/>
    <n v="0"/>
    <n v="116274.3931281642"/>
  </r>
  <r>
    <s v="STND-62456"/>
    <s v="CEC Educational Services LLC"/>
    <s v="CEC Educational Services LLC - 1750 Golf Rd - 5th Flr - Schaumburg"/>
    <x v="0"/>
    <s v="Indoor Lighting"/>
    <x v="6"/>
    <n v="0"/>
    <n v="5029.4210000000003"/>
    <n v="1.1309100000000001"/>
    <x v="0"/>
    <x v="1"/>
    <n v="15"/>
    <s v="Qty / 1,000"/>
    <m/>
    <s v="Public-Lighting"/>
    <x v="0"/>
    <n v="3"/>
    <n v="1"/>
    <s v="Lighting"/>
    <n v="0.99829244462109001"/>
    <n v="0.987374621353864"/>
    <n v="5020.83298511865"/>
    <n v="1.1166318330353"/>
    <n v="0.71"/>
    <n v="3564.7914194342402"/>
    <n v="0.79280860145506205"/>
    <n v="2885"/>
    <n v="1.165"/>
    <n v="1.3779999999999999"/>
    <n v="2.5499999999999998E-2"/>
    <n v="0.55000000000000004"/>
    <n v="24.263431542460999"/>
    <d v="1900-01-16T07:56:40"/>
    <n v="43447"/>
    <n v="1.47332343717548"/>
    <n v="109.898061047661"/>
    <n v="0"/>
    <n v="53471.871291513606"/>
  </r>
  <r>
    <s v="STND-62457"/>
    <s v="CEC Educational Services, LLC"/>
    <s v="CEC Educational Services LLC - 1750 Golf Rd - 6th Flr - Schaumburg"/>
    <x v="0"/>
    <s v="Indoor Lighting"/>
    <x v="6"/>
    <n v="0"/>
    <n v="10936.458000000001"/>
    <n v="2.4591599999999998"/>
    <x v="0"/>
    <x v="1"/>
    <n v="15"/>
    <s v="Qty / 1,000"/>
    <m/>
    <s v="Public-Lighting"/>
    <x v="0"/>
    <n v="3"/>
    <n v="1"/>
    <s v="Lighting"/>
    <n v="0.99829244462109001"/>
    <n v="0.987374621353864"/>
    <n v="10917.7833923159"/>
    <n v="2.4281121738485698"/>
    <n v="0.71"/>
    <n v="7751.6262085442804"/>
    <n v="1.72395964343248"/>
    <n v="2885"/>
    <n v="1.165"/>
    <n v="1.3779999999999999"/>
    <n v="2.5499999999999998E-2"/>
    <n v="0.55000000000000004"/>
    <n v="24.263431542460999"/>
    <d v="1900-01-16T07:56:40"/>
    <n v="43447"/>
    <n v="3.2037368700997102"/>
    <n v="238.972941205197"/>
    <n v="0"/>
    <n v="116274.3931281642"/>
  </r>
  <r>
    <s v="STND-62457"/>
    <s v="CEC Educational Services, LLC"/>
    <s v="CEC Educational Services LLC - 1750 Golf Rd - 6th Flr - Schaumburg"/>
    <x v="0"/>
    <s v="Indoor Lighting"/>
    <x v="6"/>
    <n v="0"/>
    <n v="5029.4210000000003"/>
    <n v="1.1309100000000001"/>
    <x v="0"/>
    <x v="1"/>
    <n v="15"/>
    <s v="Qty / 1,000"/>
    <m/>
    <s v="Public-Lighting"/>
    <x v="0"/>
    <n v="3"/>
    <n v="1"/>
    <s v="Lighting"/>
    <n v="0.99829244462109001"/>
    <n v="0.987374621353864"/>
    <n v="5020.83298511865"/>
    <n v="1.1166318330353"/>
    <n v="0.71"/>
    <n v="3564.7914194342402"/>
    <n v="0.79280860145506205"/>
    <n v="2885"/>
    <n v="1.165"/>
    <n v="1.3779999999999999"/>
    <n v="2.5499999999999998E-2"/>
    <n v="0.55000000000000004"/>
    <n v="24.263431542460999"/>
    <d v="1900-01-16T07:56:40"/>
    <n v="43447"/>
    <n v="1.47332343717548"/>
    <n v="109.898061047661"/>
    <n v="0"/>
    <n v="53471.871291513606"/>
  </r>
  <r>
    <s v="STND-62459"/>
    <s v="CEC Educational Services LLC"/>
    <s v="CEC Educational Services LLC - 1750 Golf Rd - 7th and 8th Flr - Schaumburg"/>
    <x v="0"/>
    <s v="Indoor Lighting"/>
    <x v="6"/>
    <n v="0"/>
    <n v="21872.916000000001"/>
    <n v="4.9183199999999996"/>
    <x v="0"/>
    <x v="1"/>
    <n v="15"/>
    <s v="Qty / 1,000"/>
    <m/>
    <s v="Public-Lighting"/>
    <x v="0"/>
    <n v="3"/>
    <n v="1"/>
    <s v="Lighting"/>
    <n v="0.99829244462109001"/>
    <n v="0.987374621353864"/>
    <n v="21835.566784631799"/>
    <n v="4.8562243476971396"/>
    <n v="0.71"/>
    <n v="15503.252417088601"/>
    <n v="3.4479192868649702"/>
    <n v="2885"/>
    <n v="1.165"/>
    <n v="1.3779999999999999"/>
    <n v="2.5499999999999998E-2"/>
    <n v="0.55000000000000004"/>
    <n v="24.263431542460999"/>
    <d v="1900-01-16T07:56:40"/>
    <n v="43447"/>
    <n v="6.4074737401994204"/>
    <n v="477.94588241039497"/>
    <n v="0"/>
    <n v="232548.78625632901"/>
  </r>
  <r>
    <s v="STND-62459"/>
    <s v="CEC Educational Services LLC"/>
    <s v="CEC Educational Services LLC - 1750 Golf Rd - 7th and 8th Flr - Schaumburg"/>
    <x v="0"/>
    <s v="Indoor Lighting"/>
    <x v="6"/>
    <n v="0"/>
    <n v="7466.4949999999999"/>
    <n v="1.6789080000000001"/>
    <x v="0"/>
    <x v="1"/>
    <n v="15"/>
    <s v="Qty / 1,000"/>
    <m/>
    <s v="Public-Lighting"/>
    <x v="0"/>
    <n v="3"/>
    <n v="1"/>
    <s v="Lighting"/>
    <n v="0.99829244462109001"/>
    <n v="0.987374621353864"/>
    <n v="7453.7455463011502"/>
    <n v="1.65771115078797"/>
    <n v="0.71"/>
    <n v="5292.1593378738198"/>
    <n v="1.1769749170594599"/>
    <n v="2885"/>
    <n v="1.165"/>
    <n v="1.3779999999999999"/>
    <n v="2.5499999999999998E-2"/>
    <n v="0.55000000000000004"/>
    <n v="24.263431542460999"/>
    <d v="1900-01-16T07:56:40"/>
    <n v="43447"/>
    <n v="2.1872425792162198"/>
    <n v="163.150653588566"/>
    <n v="0"/>
    <n v="79382.390068107299"/>
  </r>
  <r>
    <s v="STND-62459"/>
    <s v="CEC Educational Services LLC"/>
    <s v="CEC Educational Services LLC - 1750 Golf Rd - 7th and 8th Flr - Schaumburg"/>
    <x v="0"/>
    <s v="Indoor Lighting"/>
    <x v="6"/>
    <n v="0"/>
    <n v="1350.18"/>
    <n v="0.30359999999999998"/>
    <x v="0"/>
    <x v="1"/>
    <n v="15"/>
    <s v="Qty / 1,000"/>
    <m/>
    <s v="Public-Lighting"/>
    <x v="0"/>
    <n v="3"/>
    <n v="1"/>
    <s v="Lighting"/>
    <n v="0.99829244462109001"/>
    <n v="0.987374621353864"/>
    <n v="1347.8744928785"/>
    <n v="0.29976693504303298"/>
    <n v="0.71"/>
    <n v="956.99088994373801"/>
    <n v="0.21283452388055399"/>
    <n v="2885"/>
    <n v="1.165"/>
    <n v="1.3779999999999999"/>
    <n v="2.5499999999999998E-2"/>
    <n v="0.55000000000000004"/>
    <n v="24.263431542460999"/>
    <d v="1900-01-16T07:56:40"/>
    <n v="43447"/>
    <n v="0.39552307038267998"/>
    <n v="29.502832247555201"/>
    <n v="0"/>
    <n v="14354.86334915607"/>
  </r>
  <r>
    <s v="STND-62461"/>
    <s v="Arlington Park Racecourse, LLC"/>
    <s v="Arlington International Racecourse - 2200 W Euclid Ave - Arlington Heights"/>
    <x v="1"/>
    <s v="Outdoor &amp; Garage Lighting"/>
    <x v="1"/>
    <n v="0"/>
    <n v="234755.64"/>
    <n v="0"/>
    <x v="0"/>
    <x v="0"/>
    <n v="10.1978380583316"/>
    <s v="Qty / 1,000"/>
    <m/>
    <s v="Private-Lighting"/>
    <x v="0"/>
    <n v="2"/>
    <n v="1"/>
    <s v="Lighting"/>
    <n v="0.97902139861649395"/>
    <n v="0.93591656730105399"/>
    <n v="229830.79500591001"/>
    <n v="0"/>
    <n v="0.71"/>
    <n v="163179.86445419601"/>
    <n v="0"/>
    <n v="4903"/>
    <n v="1"/>
    <n v="1"/>
    <n v="0"/>
    <n v="0"/>
    <n v="14.276973281664301"/>
    <d v="1900-01-09T04:44:53"/>
    <n v="43441"/>
    <n v="0"/>
    <n v="0"/>
    <n v="0"/>
    <n v="1664081.832084392"/>
  </r>
  <r>
    <s v="STND-62461"/>
    <s v="Arlington Park Racecourse, LLC"/>
    <s v="Arlington International Racecourse - 2200 W Euclid Ave - Arlington Heights"/>
    <x v="1"/>
    <s v="Outdoor &amp; Garage Lighting"/>
    <x v="1"/>
    <n v="0"/>
    <n v="48716.207999999999"/>
    <n v="0"/>
    <x v="0"/>
    <x v="0"/>
    <n v="10.1978380583316"/>
    <s v="Qty / 1,000"/>
    <m/>
    <s v="Private-Lighting"/>
    <x v="0"/>
    <n v="2"/>
    <n v="1"/>
    <s v="Lighting"/>
    <n v="0.97902139861649395"/>
    <n v="0.93591656730105399"/>
    <n v="47694.210091451998"/>
    <n v="0"/>
    <n v="0.71"/>
    <n v="33862.889164930901"/>
    <n v="0"/>
    <n v="4903"/>
    <n v="1"/>
    <n v="1"/>
    <n v="0"/>
    <n v="0"/>
    <n v="14.276973281664301"/>
    <d v="1900-01-09T04:44:53"/>
    <n v="43441"/>
    <n v="0"/>
    <n v="0"/>
    <n v="0"/>
    <n v="345328.25989119709"/>
  </r>
  <r>
    <s v="STND-62462"/>
    <s v="West End Butterfield Holdings LLC"/>
    <s v="West End Butterfield Holdings LLC - 870 West End Ct - Vernon Hills"/>
    <x v="63"/>
    <s v="Outdoor &amp; Garage Lighting"/>
    <x v="1"/>
    <n v="0"/>
    <n v="20935.810000000001"/>
    <n v="0"/>
    <x v="0"/>
    <x v="0"/>
    <n v="10.1978380583316"/>
    <s v="Qty / 1,000"/>
    <m/>
    <s v="Private-Lighting"/>
    <x v="0"/>
    <n v="3"/>
    <n v="1"/>
    <s v="Lighting"/>
    <n v="0.91633259480590001"/>
    <n v="1.30467645558681"/>
    <n v="19184.1651016633"/>
    <n v="0"/>
    <n v="0.71"/>
    <n v="13620.7572221809"/>
    <n v="0"/>
    <n v="4903"/>
    <n v="1"/>
    <n v="1"/>
    <n v="0"/>
    <n v="0"/>
    <n v="14.276973281664301"/>
    <d v="1900-01-09T04:44:53"/>
    <n v="43461"/>
    <n v="0"/>
    <n v="0"/>
    <n v="0"/>
    <n v="138902.27638365139"/>
  </r>
  <r>
    <s v="STND-62462"/>
    <s v="West End Butterfield Holdings LLC"/>
    <s v="West End Butterfield Holdings LLC - 870 West End Ct - Vernon Hills"/>
    <x v="27"/>
    <s v="Outdoor &amp; Garage Lighting"/>
    <x v="6"/>
    <n v="0"/>
    <n v="252"/>
    <n v="0"/>
    <x v="0"/>
    <x v="0"/>
    <n v="8"/>
    <s v="Qty / 1,000"/>
    <m/>
    <s v="Private-Lighting"/>
    <x v="0"/>
    <n v="3"/>
    <n v="1"/>
    <s v="Lighting"/>
    <n v="0.91633259480590001"/>
    <n v="1.30467645558681"/>
    <n v="230.915813891087"/>
    <n v="0"/>
    <n v="0.71"/>
    <n v="163.95022786267199"/>
    <n v="0"/>
    <n v="2885"/>
    <n v="1.165"/>
    <n v="1.3779999999999999"/>
    <n v="2.5499999999999998E-2"/>
    <n v="0.55000000000000004"/>
    <n v="24.263431542460999"/>
    <d v="1900-01-16T07:56:40"/>
    <n v="43461"/>
    <n v="0"/>
    <n v="5.0543804757276503"/>
    <n v="0"/>
    <n v="1311.601822901376"/>
  </r>
  <r>
    <s v="STND-62462"/>
    <s v="West End Butterfield Holdings LLC"/>
    <s v="West End Butterfield Holdings LLC - 870 West End Ct - Vernon Hills"/>
    <x v="42"/>
    <s v="Outdoor &amp; Garage Lighting"/>
    <x v="6"/>
    <n v="0"/>
    <n v="2088"/>
    <n v="0"/>
    <x v="0"/>
    <x v="0"/>
    <n v="8"/>
    <s v="Qty / 1,000"/>
    <m/>
    <s v="Private-Lighting"/>
    <x v="0"/>
    <n v="3"/>
    <n v="1"/>
    <s v="Lighting"/>
    <n v="0.91633259480590001"/>
    <n v="1.30467645558681"/>
    <n v="1913.30245795472"/>
    <n v="0"/>
    <n v="0.71"/>
    <n v="1358.44474514785"/>
    <n v="0"/>
    <n v="2885"/>
    <n v="1.165"/>
    <n v="1.3779999999999999"/>
    <n v="2.5499999999999998E-2"/>
    <n v="0.55000000000000004"/>
    <n v="24.263431542460999"/>
    <d v="1900-01-16T07:56:40"/>
    <n v="43461"/>
    <n v="0"/>
    <n v="41.879152513172002"/>
    <n v="0"/>
    <n v="10867.5579611828"/>
  </r>
  <r>
    <s v="STND-62463"/>
    <s v="Wieland Metals, Inc."/>
    <s v="Wieland Metals - 567 Northgate Pkwy - Wheeling"/>
    <x v="0"/>
    <s v="Indoor Lighting"/>
    <x v="10"/>
    <n v="0"/>
    <n v="56.524000000000001"/>
    <n v="1.0109E-2"/>
    <x v="0"/>
    <x v="0"/>
    <n v="10.827197921178"/>
    <s v="Qty / 1,000"/>
    <m/>
    <s v="Private-Lighting"/>
    <x v="0"/>
    <n v="2"/>
    <n v="1"/>
    <s v="Lighting"/>
    <n v="0.97902139861649395"/>
    <n v="0.93591656730105399"/>
    <n v="55.3382055353987"/>
    <n v="9.4611805788463507E-3"/>
    <n v="0.71"/>
    <n v="39.290125930133101"/>
    <n v="6.7174382109809099E-3"/>
    <n v="4618"/>
    <n v="1.02"/>
    <n v="1.04"/>
    <n v="1.2E-2"/>
    <n v="0.81"/>
    <n v="15.158077089649201"/>
    <d v="1900-01-09T19:51:10"/>
    <n v="43470"/>
    <n v="1.12312210100265E-2"/>
    <n v="0.65103771218116102"/>
    <n v="0"/>
    <n v="425.40196979355892"/>
  </r>
  <r>
    <s v="STND-62463"/>
    <s v="Wieland Metals, Inc."/>
    <s v="Wieland Metals - 567 Northgate Pkwy - Wheeling"/>
    <x v="0"/>
    <s v="Indoor Lighting"/>
    <x v="10"/>
    <n v="0"/>
    <n v="-131.88999999999999"/>
    <n v="-2.3587E-2"/>
    <x v="0"/>
    <x v="0"/>
    <n v="10.827197921178"/>
    <s v="Qty / 1,000"/>
    <m/>
    <s v="Private-Lighting"/>
    <x v="0"/>
    <n v="2"/>
    <n v="1"/>
    <s v="Lighting"/>
    <n v="0.97902139861649395"/>
    <n v="0.93591656730105399"/>
    <n v="-129.12313226352899"/>
    <n v="-2.2075464072929998E-2"/>
    <n v="0.71"/>
    <n v="-91.677423907105805"/>
    <n v="-1.56735794917803E-2"/>
    <n v="4618"/>
    <n v="1.02"/>
    <n v="1.04"/>
    <n v="1.2E-2"/>
    <n v="0.81"/>
    <n v="15.158077089649201"/>
    <d v="1900-01-09T19:51:10"/>
    <n v="43470"/>
    <n v="-2.62054416820156E-2"/>
    <n v="-1.5190956736885799"/>
    <n v="0"/>
    <n v="-992.60961354597021"/>
  </r>
  <r>
    <s v="STND-62463"/>
    <s v="Wieland Metals, Inc."/>
    <s v="Wieland Metals - 567 Northgate Pkwy - Wheeling"/>
    <x v="0"/>
    <s v="Indoor Lighting"/>
    <x v="10"/>
    <n v="0"/>
    <n v="-1978.3510000000001"/>
    <n v="-0.35380800000000001"/>
    <x v="0"/>
    <x v="0"/>
    <n v="10.827197921178"/>
    <s v="Qty / 1,000"/>
    <m/>
    <s v="Private-Lighting"/>
    <x v="0"/>
    <n v="2"/>
    <n v="1"/>
    <s v="Lighting"/>
    <n v="0.97902139861649395"/>
    <n v="0.93591656730105399"/>
    <n v="-1936.8479629743399"/>
    <n v="-0.33113476884365101"/>
    <n v="0.71"/>
    <n v="-1375.1620537117799"/>
    <n v="-0.235105685878992"/>
    <n v="4618"/>
    <n v="1.02"/>
    <n v="1.04"/>
    <n v="1.2E-2"/>
    <n v="0.81"/>
    <n v="15.158077089649201"/>
    <d v="1900-01-09T19:51:10"/>
    <n v="43470"/>
    <n v="-0.39308495826644302"/>
    <n v="-22.786446623227501"/>
    <n v="0"/>
    <n v="-14889.151729231053"/>
  </r>
  <r>
    <s v="STND-62463"/>
    <s v="Wieland Metals, Inc."/>
    <s v="Wieland Metals - 567 Northgate Pkwy - Wheeling"/>
    <x v="0"/>
    <s v="Indoor Lighting"/>
    <x v="10"/>
    <n v="0"/>
    <n v="7946.3770000000004"/>
    <n v="1.4211290000000001"/>
    <x v="0"/>
    <x v="0"/>
    <n v="10.827197921178"/>
    <s v="Qty / 1,000"/>
    <m/>
    <s v="Private-Lighting"/>
    <x v="0"/>
    <n v="2"/>
    <n v="1"/>
    <s v="Lighting"/>
    <n v="0.97902139861649395"/>
    <n v="0.93591656730105399"/>
    <n v="7779.6731244739403"/>
    <n v="1.33005817537198"/>
    <n v="0.71"/>
    <n v="5523.5679183764996"/>
    <n v="0.94434130451410503"/>
    <n v="4618"/>
    <n v="1.02"/>
    <n v="1.04"/>
    <n v="1.2E-2"/>
    <n v="0.81"/>
    <n v="15.158077089649201"/>
    <d v="1900-01-09T19:51:10"/>
    <n v="43470"/>
    <n v="1.5788914712392901"/>
    <n v="91.525566170281607"/>
    <n v="0"/>
    <n v="59804.763083331527"/>
  </r>
  <r>
    <s v="STND-62463"/>
    <s v="Wieland Metals, Inc."/>
    <s v="Wieland Metals - 567 Northgate Pkwy - Wheeling"/>
    <x v="0"/>
    <s v="Indoor Lighting"/>
    <x v="10"/>
    <n v="0"/>
    <n v="31097.796999999999"/>
    <n v="5.5615249999999996"/>
    <x v="0"/>
    <x v="0"/>
    <n v="10.827197921178"/>
    <s v="Qty / 1,000"/>
    <m/>
    <s v="Private-Lighting"/>
    <x v="0"/>
    <n v="2"/>
    <n v="1"/>
    <s v="Lighting"/>
    <n v="0.97902139861649395"/>
    <n v="0.93591656730105399"/>
    <n v="30445.408712831799"/>
    <n v="5.2051233869589897"/>
    <n v="0.71"/>
    <n v="21616.240186110601"/>
    <n v="3.6956376047408801"/>
    <n v="4618"/>
    <n v="1.02"/>
    <n v="1.04"/>
    <n v="1.2E-2"/>
    <n v="0.81"/>
    <n v="15.158077089649201"/>
    <d v="1900-01-09T19:51:10"/>
    <n v="43470"/>
    <n v="6.1789213995239702"/>
    <n v="358.18127897449199"/>
    <n v="0"/>
    <n v="234043.31080674104"/>
  </r>
  <r>
    <s v="STND-62463"/>
    <s v="Wieland Metals, Inc."/>
    <s v="Wieland Metals - 567 Northgate Pkwy - Wheeling"/>
    <x v="0"/>
    <s v="Indoor Lighting"/>
    <x v="10"/>
    <n v="0"/>
    <n v="11832.424000000001"/>
    <n v="2.1161089999999998"/>
    <x v="0"/>
    <x v="0"/>
    <n v="10.827197921178"/>
    <s v="Qty / 1,000"/>
    <m/>
    <s v="Private-Lighting"/>
    <x v="0"/>
    <n v="2"/>
    <n v="1"/>
    <s v="Lighting"/>
    <n v="0.97902139861649395"/>
    <n v="0.93591656730105399"/>
    <n v="11584.196293503401"/>
    <n v="1.9805014713148701"/>
    <n v="0.71"/>
    <n v="8224.7793683873897"/>
    <n v="1.4061560446335499"/>
    <n v="4618"/>
    <n v="1.02"/>
    <n v="1.04"/>
    <n v="1.2E-2"/>
    <n v="0.81"/>
    <n v="15.158077089649201"/>
    <d v="1900-01-09T19:51:10"/>
    <n v="43470"/>
    <n v="2.3510226392626601"/>
    <n v="136.28466227651001"/>
    <n v="0"/>
    <n v="89051.314079551652"/>
  </r>
  <r>
    <s v="STND-62463"/>
    <s v="Wieland Metals, Inc."/>
    <s v="Wieland Metals - 567 Northgate Pkwy - Wheeling"/>
    <x v="0"/>
    <s v="Indoor Lighting"/>
    <x v="10"/>
    <n v="0"/>
    <n v="-24729.39"/>
    <n v="-4.4226000000000001"/>
    <x v="0"/>
    <x v="0"/>
    <n v="10.827197921178"/>
    <s v="Qty / 1,000"/>
    <m/>
    <s v="Private-Lighting"/>
    <x v="0"/>
    <n v="2"/>
    <n v="1"/>
    <s v="Lighting"/>
    <n v="0.97902139861649395"/>
    <n v="0.93591656730105399"/>
    <n v="-24210.601984732701"/>
    <n v="-4.13918461054564"/>
    <n v="0.71"/>
    <n v="-17189.5274091602"/>
    <n v="-2.9388210734874001"/>
    <n v="4618"/>
    <n v="1.02"/>
    <n v="1.04"/>
    <n v="1.2E-2"/>
    <n v="0.81"/>
    <n v="15.158077089649201"/>
    <d v="1900-01-09T19:51:10"/>
    <n v="43470"/>
    <n v="-4.91356197833053"/>
    <n v="-284.83061158509099"/>
    <n v="0"/>
    <n v="-186114.41543049156"/>
  </r>
  <r>
    <s v="STND-62463"/>
    <s v="Wieland Metals, Inc."/>
    <s v="Wieland Metals - 567 Northgate Pkwy - Wheeling"/>
    <x v="0"/>
    <s v="Indoor Lighting"/>
    <x v="10"/>
    <n v="0"/>
    <n v="44032.445"/>
    <n v="7.8747550000000004"/>
    <x v="0"/>
    <x v="0"/>
    <n v="10.827197921178"/>
    <s v="Qty / 1,000"/>
    <m/>
    <s v="Private-Lighting"/>
    <x v="0"/>
    <n v="2"/>
    <n v="1"/>
    <s v="Lighting"/>
    <n v="0.97902139861649395"/>
    <n v="0.93591656730105399"/>
    <n v="43108.705888403798"/>
    <n v="7.3701136679368098"/>
    <n v="0.71"/>
    <n v="30607.1811807667"/>
    <n v="5.2327807042351298"/>
    <n v="4618"/>
    <n v="1.02"/>
    <n v="1.04"/>
    <n v="1.2E-2"/>
    <n v="0.81"/>
    <n v="15.158077089649201"/>
    <d v="1900-01-09T19:51:10"/>
    <n v="43470"/>
    <n v="8.7489478489278305"/>
    <n v="507.16124574592698"/>
    <n v="0"/>
    <n v="331390.00845351559"/>
  </r>
  <r>
    <s v="STND-62463"/>
    <s v="Wieland Metals, Inc."/>
    <s v="Wieland Metals - 567 Northgate Pkwy - Wheeling"/>
    <x v="0"/>
    <s v="Indoor Lighting"/>
    <x v="10"/>
    <n v="0"/>
    <n v="2317.4969999999998"/>
    <n v="0.41446100000000002"/>
    <x v="0"/>
    <x v="0"/>
    <n v="10.827197921178"/>
    <s v="Qty / 1,000"/>
    <m/>
    <s v="Private-Lighting"/>
    <x v="0"/>
    <n v="2"/>
    <n v="1"/>
    <s v="Lighting"/>
    <n v="0.97902139861649395"/>
    <n v="0.93591656730105399"/>
    <n v="2268.8791542295298"/>
    <n v="0.387900916400162"/>
    <n v="0.71"/>
    <n v="1610.90419950296"/>
    <n v="0.27540965064411499"/>
    <n v="4618"/>
    <n v="1.02"/>
    <n v="1.04"/>
    <n v="1.2E-2"/>
    <n v="0.81"/>
    <n v="15.158077089649201"/>
    <d v="1900-01-09T19:51:10"/>
    <n v="43470"/>
    <n v="0.46047117331453202"/>
    <n v="26.692695932112098"/>
    <n v="0"/>
    <n v="17441.578600075358"/>
  </r>
  <r>
    <s v="STND-62463"/>
    <s v="Wieland Metals, Inc."/>
    <s v="Wieland Metals - 567 Northgate Pkwy - Wheeling"/>
    <x v="0"/>
    <s v="Indoor Lighting"/>
    <x v="10"/>
    <n v="0"/>
    <n v="28582.464"/>
    <n v="5.1116830000000002"/>
    <x v="0"/>
    <x v="0"/>
    <n v="10.827197921178"/>
    <s v="Qty / 1,000"/>
    <m/>
    <s v="Private-Lighting"/>
    <x v="0"/>
    <n v="2"/>
    <n v="1"/>
    <s v="Lighting"/>
    <n v="0.97902139861649395"/>
    <n v="0.93591656730105399"/>
    <n v="27982.843881185599"/>
    <n v="4.7841088064911501"/>
    <n v="0.71"/>
    <n v="19867.819155641799"/>
    <n v="3.3967172526087199"/>
    <n v="4618"/>
    <n v="1.02"/>
    <n v="1.04"/>
    <n v="1.2E-2"/>
    <n v="0.81"/>
    <n v="15.158077089649201"/>
    <d v="1900-01-09T19:51:10"/>
    <n v="43470"/>
    <n v="5.67914150818038"/>
    <n v="329.209928013948"/>
    <n v="0"/>
    <n v="215112.81026030533"/>
  </r>
  <r>
    <s v="STND-62463"/>
    <s v="Wieland Metals, Inc."/>
    <s v="Wieland Metals - 567 Northgate Pkwy - Wheeling"/>
    <x v="0"/>
    <s v="Indoor Lighting"/>
    <x v="10"/>
    <n v="0"/>
    <n v="8619.9590000000007"/>
    <n v="1.5415920000000001"/>
    <x v="0"/>
    <x v="0"/>
    <n v="10.827197921178"/>
    <s v="Qty / 1,000"/>
    <m/>
    <s v="Private-Lighting"/>
    <x v="0"/>
    <n v="2"/>
    <n v="1"/>
    <s v="Lighting"/>
    <n v="0.97902139861649395"/>
    <n v="0.93591656730105399"/>
    <n v="8439.1243161968305"/>
    <n v="1.44280149281877"/>
    <n v="0.71"/>
    <n v="5991.7782644997496"/>
    <n v="1.0243890599013199"/>
    <n v="4618"/>
    <n v="1.02"/>
    <n v="1.04"/>
    <n v="1.2E-2"/>
    <n v="0.81"/>
    <n v="15.158077089649201"/>
    <d v="1900-01-09T19:51:10"/>
    <n v="43470"/>
    <n v="1.7127273181609299"/>
    <n v="99.283815484668594"/>
    <n v="0"/>
    <n v="64874.169169551213"/>
  </r>
  <r>
    <s v="STND-62463"/>
    <s v="Wieland Metals, Inc."/>
    <s v="Wieland Metals - 567 Northgate Pkwy - Wheeling"/>
    <x v="0"/>
    <s v="Indoor Lighting"/>
    <x v="10"/>
    <n v="0"/>
    <n v="1544.998"/>
    <n v="0.27630700000000002"/>
    <x v="0"/>
    <x v="0"/>
    <n v="10.827197921178"/>
    <s v="Qty / 1,000"/>
    <m/>
    <s v="Private-Lighting"/>
    <x v="0"/>
    <n v="2"/>
    <n v="1"/>
    <s v="Lighting"/>
    <n v="0.97902139861649395"/>
    <n v="0.93591656730105399"/>
    <n v="1512.58610281969"/>
    <n v="0.25860029896125197"/>
    <n v="0.71"/>
    <n v="1073.9361330019799"/>
    <n v="0.18360621226248899"/>
    <n v="4618"/>
    <n v="1.02"/>
    <n v="1.04"/>
    <n v="1.2E-2"/>
    <n v="0.81"/>
    <n v="15.158077089649201"/>
    <d v="1900-01-09T19:51:10"/>
    <n v="43470"/>
    <n v="0.30698041187233199"/>
    <n v="17.795130621408099"/>
    <n v="0"/>
    <n v="11627.719066716976"/>
  </r>
  <r>
    <s v="STND-62463"/>
    <s v="Wieland Metals, Inc."/>
    <s v="Wieland Metals - 567 Northgate Pkwy - Wheeling"/>
    <x v="1"/>
    <s v="Outdoor &amp; Garage Lighting"/>
    <x v="1"/>
    <n v="0"/>
    <n v="51481.5"/>
    <n v="0"/>
    <x v="0"/>
    <x v="0"/>
    <n v="10.1978380583316"/>
    <s v="Qty / 1,000"/>
    <m/>
    <s v="Private-Lighting"/>
    <x v="0"/>
    <n v="2"/>
    <n v="1"/>
    <s v="Lighting"/>
    <n v="0.97902139861649395"/>
    <n v="0.93591656730105399"/>
    <n v="50401.490132874998"/>
    <n v="0"/>
    <n v="0.71"/>
    <n v="35785.057994341303"/>
    <n v="0"/>
    <n v="4903"/>
    <n v="1"/>
    <n v="1"/>
    <n v="0"/>
    <n v="0"/>
    <n v="14.276973281664301"/>
    <d v="1900-01-09T04:44:53"/>
    <n v="43470"/>
    <n v="0"/>
    <n v="0"/>
    <n v="0"/>
    <n v="364930.22633429721"/>
  </r>
  <r>
    <s v="STND-62463"/>
    <s v="Wieland Metals, Inc."/>
    <s v="Wieland Metals - 567 Northgate Pkwy - Wheeling"/>
    <x v="1"/>
    <s v="Outdoor &amp; Garage Lighting"/>
    <x v="1"/>
    <n v="0"/>
    <n v="5368.7849999999999"/>
    <n v="0"/>
    <x v="0"/>
    <x v="0"/>
    <n v="10.1978380583316"/>
    <s v="Qty / 1,000"/>
    <m/>
    <s v="Private-Lighting"/>
    <x v="0"/>
    <n v="2"/>
    <n v="1"/>
    <s v="Lighting"/>
    <n v="0.97902139861649395"/>
    <n v="0.93591656730105399"/>
    <n v="5256.1553995712502"/>
    <n v="0"/>
    <n v="0.71"/>
    <n v="3731.87033369559"/>
    <n v="0"/>
    <n v="4903"/>
    <n v="1"/>
    <n v="1"/>
    <n v="0"/>
    <n v="0"/>
    <n v="14.276973281664301"/>
    <d v="1900-01-09T04:44:53"/>
    <n v="43470"/>
    <n v="0"/>
    <n v="0"/>
    <n v="0"/>
    <n v="38057.009317719538"/>
  </r>
  <r>
    <s v="STND-62463"/>
    <s v="Wieland Metals, Inc."/>
    <s v="Wieland Metals - 567 Northgate Pkwy - Wheeling"/>
    <x v="1"/>
    <s v="Outdoor &amp; Garage Lighting"/>
    <x v="1"/>
    <n v="0"/>
    <n v="5761.0249999999996"/>
    <n v="0"/>
    <x v="0"/>
    <x v="0"/>
    <n v="10.1978380583316"/>
    <s v="Qty / 1,000"/>
    <m/>
    <s v="Private-Lighting"/>
    <x v="0"/>
    <n v="2"/>
    <n v="1"/>
    <s v="Lighting"/>
    <n v="0.97902139861649395"/>
    <n v="0.93591656730105399"/>
    <n v="5640.1667529645802"/>
    <n v="0"/>
    <n v="0.71"/>
    <n v="4004.5183946048501"/>
    <n v="0"/>
    <n v="4903"/>
    <n v="1"/>
    <n v="1"/>
    <n v="0"/>
    <n v="0"/>
    <n v="14.276973281664301"/>
    <d v="1900-01-09T04:44:53"/>
    <n v="43470"/>
    <n v="0"/>
    <n v="0"/>
    <n v="0"/>
    <n v="40837.430089790301"/>
  </r>
  <r>
    <s v="STND-62463"/>
    <s v="Wieland Metals, Inc."/>
    <s v="Wieland Metals - 567 Northgate Pkwy - Wheeling"/>
    <x v="7"/>
    <s v="Indoor Lighting"/>
    <x v="10"/>
    <n v="0"/>
    <n v="4341.0680000000002"/>
    <n v="2.6357759999999999"/>
    <x v="0"/>
    <x v="0"/>
    <n v="8"/>
    <s v="Qty / 1,000"/>
    <m/>
    <s v="Private-Lighting"/>
    <x v="0"/>
    <n v="2"/>
    <n v="1"/>
    <s v="Lighting"/>
    <n v="0.97902139861649395"/>
    <n v="0.93591656730105399"/>
    <n v="4249.9984648493"/>
    <n v="2.4668664260945001"/>
    <n v="0.71"/>
    <n v="3017.4989100430098"/>
    <n v="1.7514751625270999"/>
    <n v="4618"/>
    <n v="1.02"/>
    <n v="1.04"/>
    <n v="1.2E-2"/>
    <n v="0.81"/>
    <n v="15.158077089649201"/>
    <d v="1900-01-09T19:51:10"/>
    <n v="43470"/>
    <n v="3.59391961843605"/>
    <n v="49.999981939403597"/>
    <n v="0"/>
    <n v="24139.991280344078"/>
  </r>
  <r>
    <s v="STND-62463"/>
    <s v="Wieland Metals, Inc."/>
    <s v="Wieland Metals - 567 Northgate Pkwy - Wheeling"/>
    <x v="8"/>
    <s v="Indoor Advanced Lighting"/>
    <x v="10"/>
    <n v="0"/>
    <n v="28818.080000000002"/>
    <n v="6.18649"/>
    <x v="0"/>
    <x v="0"/>
    <n v="10.827197921178"/>
    <s v="Qty / 1,000"/>
    <m/>
    <s v="Private-Lighting"/>
    <x v="0"/>
    <n v="2"/>
    <n v="1"/>
    <s v="Lighting"/>
    <n v="0.97902139861649395"/>
    <n v="0.93591656730105399"/>
    <n v="28213.516987042"/>
    <n v="5.7900384844422996"/>
    <n v="0.71"/>
    <n v="20031.597060799799"/>
    <n v="4.11092732395403"/>
    <n v="4618"/>
    <n v="1.02"/>
    <n v="1.04"/>
    <n v="1.2E-2"/>
    <n v="0.81"/>
    <n v="15.158077089649201"/>
    <d v="1900-01-09T19:51:10"/>
    <n v="43470"/>
    <n v="6.8732650575051002"/>
    <n v="331.92372925931801"/>
    <n v="0"/>
    <n v="216886.06605456691"/>
  </r>
  <r>
    <s v="STND-62463"/>
    <s v="Wieland Metals, Inc."/>
    <s v="Wieland Metals - 567 Northgate Pkwy - Wheeling"/>
    <x v="5"/>
    <s v="Indoor Advanced Lighting"/>
    <x v="10"/>
    <n v="0"/>
    <n v="25849.94"/>
    <n v="14.844519999999999"/>
    <x v="0"/>
    <x v="0"/>
    <n v="15"/>
    <s v="Qty / 1,000"/>
    <m/>
    <s v="Private-Lighting"/>
    <x v="0"/>
    <n v="2"/>
    <n v="1"/>
    <s v="Lighting"/>
    <n v="0.97902139861649395"/>
    <n v="0.93591656730105399"/>
    <n v="25307.644412952399"/>
    <n v="13.8932322016318"/>
    <n v="0.71"/>
    <n v="17968.427533196202"/>
    <n v="9.8641948631586001"/>
    <n v="4618"/>
    <n v="1.02"/>
    <n v="1.04"/>
    <n v="1.2E-2"/>
    <n v="0.81"/>
    <n v="15.158077089649201"/>
    <d v="1900-01-09T19:51:10"/>
    <n v="43470"/>
    <n v="16.492440885128001"/>
    <n v="297.736993093558"/>
    <n v="0"/>
    <n v="269526.412997943"/>
  </r>
  <r>
    <s v="STND-62464"/>
    <s v="Honeywell Analytics Inc."/>
    <s v="Honeywell Analytics Inc - 405 Barclay Blvd - Lincolnshire"/>
    <x v="10"/>
    <s v="Compressed Air"/>
    <x v="10"/>
    <n v="0"/>
    <n v="31212"/>
    <n v="5.01"/>
    <x v="4"/>
    <x v="0"/>
    <n v="10"/>
    <s v="ΔkWpeak / CF"/>
    <n v="0.95"/>
    <s v="Private-Non-Lighting"/>
    <x v="2"/>
    <n v="3"/>
    <n v="1"/>
    <s v="Non-Lighting"/>
    <n v="0.98952339343681495"/>
    <n v="0.43468415683807998"/>
    <n v="30885.0041559499"/>
    <n v="2.1777676257587801"/>
    <n v="0.7"/>
    <n v="21619.502909164901"/>
    <n v="1.52443733803115"/>
    <n v="4618"/>
    <n v="1.02"/>
    <n v="1.04"/>
    <n v="1.2E-2"/>
    <n v="0.81"/>
    <n v="15.158077089649201"/>
    <d v="1900-01-09T19:51:10"/>
    <n v="43405"/>
    <n v="2.2923869744829299"/>
    <n v="0"/>
    <n v="0"/>
    <n v="216195.02909164902"/>
  </r>
  <r>
    <s v="STND-62467"/>
    <s v="Matrix Design, LLC"/>
    <s v="Matrix Design - 1080 Muirfield Dr. - Hanover Park"/>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401"/>
    <n v="6.3967205395751199"/>
    <n v="0"/>
    <n v="0"/>
    <n v="603700.30614865304"/>
  </r>
  <r>
    <s v="STND-62468"/>
    <s v="Aldi Inc."/>
    <s v="Aldi Inc #83 Valparaiso - 8333 S Cicero - Chicag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430"/>
    <n v="2.5646365253446701"/>
    <n v="0"/>
    <n v="0"/>
    <n v="54027.977281650055"/>
  </r>
  <r>
    <s v="STND-62469"/>
    <s v="University Center of Lake County"/>
    <s v="University Center of Lake County - 1200 University Dr - Grayslake"/>
    <x v="0"/>
    <s v="Indoor Lighting"/>
    <x v="3"/>
    <n v="0"/>
    <n v="27080.218000000001"/>
    <n v="6.5896429999999997"/>
    <x v="0"/>
    <x v="0"/>
    <n v="14.727540500736399"/>
    <s v="Qty / 1,000"/>
    <m/>
    <s v="Private-Lighting"/>
    <x v="0"/>
    <n v="3"/>
    <n v="1"/>
    <s v="Lighting"/>
    <n v="0.91633259480590001"/>
    <n v="1.30467645558681"/>
    <n v="24814.486427849399"/>
    <n v="8.5973520728224102"/>
    <n v="0.71"/>
    <n v="17618.285363773099"/>
    <n v="6.1041199717039101"/>
    <n v="3395"/>
    <n v="1.06"/>
    <n v="1.39"/>
    <n v="0.02"/>
    <n v="0.63"/>
    <n v="20.618556701030901"/>
    <d v="1900-01-13T17:27:39"/>
    <n v="43411"/>
    <n v="9.8176910732241804"/>
    <n v="468.19785712923499"/>
    <n v="0"/>
    <n v="259474.01124849965"/>
  </r>
  <r>
    <s v="STND-62470"/>
    <s v="Oak Brook Pointe, LLC"/>
    <s v="Oak Brook Pointe LLC - 700 Commerce Dr - Oak Brook"/>
    <x v="0"/>
    <s v="Indoor Lighting"/>
    <x v="6"/>
    <n v="0"/>
    <n v="5164.4390000000003"/>
    <n v="1.16127"/>
    <x v="0"/>
    <x v="0"/>
    <n v="15"/>
    <s v="Qty / 1,000"/>
    <m/>
    <s v="Private-Lighting"/>
    <x v="0"/>
    <n v="3"/>
    <n v="1"/>
    <s v="Lighting"/>
    <n v="0.91633259480590001"/>
    <n v="1.30467645558681"/>
    <n v="4732.3437895867901"/>
    <n v="1.51508162757929"/>
    <n v="0.71"/>
    <n v="3359.9640906066202"/>
    <n v="1.0757079555813001"/>
    <n v="2885"/>
    <n v="1.165"/>
    <n v="1.3779999999999999"/>
    <n v="2.5499999999999998E-2"/>
    <n v="0.55000000000000004"/>
    <n v="24.263431542460999"/>
    <d v="1900-01-16T07:56:40"/>
    <n v="43448"/>
    <n v="1.99905215408272"/>
    <n v="103.58349067335899"/>
    <n v="0"/>
    <n v="50399.461359099303"/>
  </r>
  <r>
    <s v="STND-62471"/>
    <s v="Quality Inn and Suites"/>
    <s v="Quality Inn &amp; Suites - 4313 N Bell School Rd - Loves Park"/>
    <x v="29"/>
    <s v="HVAC"/>
    <x v="11"/>
    <n v="0"/>
    <n v="3926"/>
    <n v="2.2919999999999998"/>
    <x v="3"/>
    <x v="0"/>
    <n v="15"/>
    <s v="ΔkWpeak / CF"/>
    <n v="0.47799999999999998"/>
    <s v="Private-Non-Lighting"/>
    <x v="2"/>
    <n v="3"/>
    <n v="1"/>
    <s v="Non-Lighting"/>
    <n v="0.98952339343681495"/>
    <n v="0.43468415683807998"/>
    <n v="3884.86884263294"/>
    <n v="0.99629608747288001"/>
    <n v="0.7"/>
    <n v="2719.40818984305"/>
    <n v="0.69740726123101604"/>
    <n v="6138"/>
    <n v="1.2"/>
    <n v="1.24"/>
    <n v="3.2000000000000001E-2"/>
    <n v="0.73"/>
    <n v="11.4043662430759"/>
    <d v="1900-01-07T03:30:12"/>
    <n v="43418"/>
    <n v="2.0843014382277798"/>
    <n v="0"/>
    <n v="0"/>
    <n v="40791.122847645747"/>
  </r>
  <r>
    <s v="STND-62472"/>
    <s v="Vue 20 Condominium Association"/>
    <s v="Vue Condominium Association - 1845 S Michigan Ave - Chicago"/>
    <x v="18"/>
    <s v="HVAC"/>
    <x v="18"/>
    <n v="0"/>
    <n v="33166.317999999999"/>
    <n v="18.806049999999999"/>
    <x v="3"/>
    <x v="0"/>
    <n v="20"/>
    <s v="ΔkWpeak / CF"/>
    <n v="1"/>
    <s v="Private-Non-Lighting"/>
    <x v="2"/>
    <n v="3"/>
    <n v="1"/>
    <s v="Non-Lighting"/>
    <n v="0.98952339343681495"/>
    <n v="0.43468415683807998"/>
    <n v="32818.847535164503"/>
    <n v="8.1746919877047795"/>
    <n v="0.7"/>
    <n v="22973.193274615202"/>
    <n v="5.7222843913933499"/>
    <n v="6138"/>
    <n v="1.1399999999999999"/>
    <n v="1.32"/>
    <n v="2.5000000000000001E-2"/>
    <n v="0.64"/>
    <n v="11.4043662430759"/>
    <d v="1900-01-07T03:30:12"/>
    <n v="43462"/>
    <n v="8.1746919877047795"/>
    <n v="0"/>
    <n v="0"/>
    <n v="459463.86549230403"/>
  </r>
  <r>
    <s v="STND-62474"/>
    <s v="Aldi Inc."/>
    <s v="Aldi Inc #62 Valparaiso - 1731 W Cermak - Chicago"/>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427"/>
    <n v="2.5646365253446701"/>
    <n v="0"/>
    <n v="0"/>
    <n v="54027.977281650055"/>
  </r>
  <r>
    <s v="STND-62476"/>
    <s v="55 E Jackson LLC"/>
    <s v="55 E Jackson LLC - 55 E Jackson Blvd - Chicago"/>
    <x v="12"/>
    <s v="Variable Speed Drives"/>
    <x v="6"/>
    <n v="0"/>
    <n v="14443"/>
    <n v="2.5720429999999999"/>
    <x v="6"/>
    <x v="0"/>
    <n v="15"/>
    <s v="ΔkWpeak"/>
    <m/>
    <s v="Private-Non-Lighting"/>
    <x v="2"/>
    <n v="3"/>
    <n v="1"/>
    <s v="Non-Lighting"/>
    <n v="0.98952339343681495"/>
    <n v="0.43468415683807998"/>
    <n v="14291.686371407901"/>
    <n v="1.11802634280629"/>
    <n v="0.7"/>
    <n v="10004.1804599855"/>
    <n v="0.78261843996440095"/>
    <n v="2885"/>
    <n v="1.165"/>
    <n v="1.3779999999999999"/>
    <n v="2.5499999999999998E-2"/>
    <n v="0.55000000000000004"/>
    <n v="24.263431542460999"/>
    <d v="1900-01-16T07:56:40"/>
    <n v="43449"/>
    <n v="1.11802634280629"/>
    <n v="0"/>
    <n v="0"/>
    <n v="150062.7068997825"/>
  </r>
  <r>
    <s v="STND-62477"/>
    <s v="Lemon-X Corporation"/>
    <s v="Juice Tyme Inc Bevolution - 4401 S Oakley - Chicago"/>
    <x v="0"/>
    <s v="Indoor Lighting"/>
    <x v="10"/>
    <n v="0"/>
    <n v="28158.531999999999"/>
    <n v="5.0358669999999996"/>
    <x v="0"/>
    <x v="0"/>
    <n v="10.827197921178"/>
    <s v="Qty / 1,000"/>
    <m/>
    <s v="Private-Lighting"/>
    <x v="0"/>
    <n v="3"/>
    <n v="1"/>
    <s v="Lighting"/>
    <n v="0.91633259480590001"/>
    <n v="1.30467645558681"/>
    <n v="25802.580693485001"/>
    <n v="6.5701771083665603"/>
    <n v="0.71"/>
    <n v="18319.8322923743"/>
    <n v="4.6648257469402603"/>
    <n v="4618"/>
    <n v="1.02"/>
    <n v="1.04"/>
    <n v="1.2E-2"/>
    <n v="0.81"/>
    <n v="15.158077089649201"/>
    <d v="1900-01-09T19:51:10"/>
    <n v="43432"/>
    <n v="7.7993555417456797"/>
    <n v="303.55977286452901"/>
    <n v="0"/>
    <n v="198352.45011232462"/>
  </r>
  <r>
    <s v="STND-62477"/>
    <s v="Lemon-X Corporation"/>
    <s v="Juice Tyme Inc Bevolution - 4401 S Oakley - Chicago"/>
    <x v="0"/>
    <s v="Indoor Lighting"/>
    <x v="10"/>
    <n v="0"/>
    <n v="2449.3870000000002"/>
    <n v="0.43804799999999999"/>
    <x v="0"/>
    <x v="0"/>
    <n v="10.827197921178"/>
    <s v="Qty / 1,000"/>
    <m/>
    <s v="Private-Lighting"/>
    <x v="0"/>
    <n v="3"/>
    <n v="1"/>
    <s v="Lighting"/>
    <n v="0.91633259480590001"/>
    <n v="1.30467645558681"/>
    <n v="2244.4531453938398"/>
    <n v="0.57151091201688897"/>
    <n v="0.71"/>
    <n v="1593.5617332296299"/>
    <n v="0.405772747531991"/>
    <n v="4618"/>
    <n v="1.02"/>
    <n v="1.04"/>
    <n v="1.2E-2"/>
    <n v="0.81"/>
    <n v="15.158077089649201"/>
    <d v="1900-01-09T19:51:10"/>
    <n v="43432"/>
    <n v="0.67843175690513902"/>
    <n v="26.405331122280501"/>
    <n v="0"/>
    <n v="17253.80828529266"/>
  </r>
  <r>
    <s v="STND-62477"/>
    <s v="Lemon-X Corporation"/>
    <s v="Juice Tyme Inc Bevolution - 4401 S Oakley - Chicago"/>
    <x v="0"/>
    <s v="Indoor Lighting"/>
    <x v="10"/>
    <n v="0"/>
    <n v="31130.769"/>
    <n v="5.5674219999999996"/>
    <x v="0"/>
    <x v="0"/>
    <n v="10.827197921178"/>
    <s v="Qty / 1,000"/>
    <m/>
    <s v="Private-Lighting"/>
    <x v="0"/>
    <n v="3"/>
    <n v="1"/>
    <s v="Lighting"/>
    <n v="0.91633259480590001"/>
    <n v="1.30467645558681"/>
    <n v="28526.138336073102"/>
    <n v="7.2636844017160103"/>
    <n v="0.71"/>
    <n v="20253.558218611899"/>
    <n v="5.1572159252183702"/>
    <n v="4618"/>
    <n v="1.02"/>
    <n v="1.04"/>
    <n v="1.2E-2"/>
    <n v="0.81"/>
    <n v="15.158077089649201"/>
    <d v="1900-01-09T19:51:10"/>
    <n v="43432"/>
    <n v="8.6226073144776905"/>
    <n v="335.60162748321301"/>
    <n v="0"/>
    <n v="219289.28344101235"/>
  </r>
  <r>
    <s v="STND-62477"/>
    <s v="Lemon-X Corporation"/>
    <s v="Juice Tyme Inc Bevolution - 4401 S Oakley - Chicago"/>
    <x v="7"/>
    <s v="Indoor Lighting"/>
    <x v="10"/>
    <n v="0"/>
    <n v="3245.6260000000002"/>
    <n v="1.9706539999999999"/>
    <x v="0"/>
    <x v="0"/>
    <n v="8"/>
    <s v="Qty / 1,000"/>
    <m/>
    <s v="Private-Lighting"/>
    <x v="0"/>
    <n v="3"/>
    <n v="1"/>
    <s v="Lighting"/>
    <n v="0.91633259480590001"/>
    <n v="1.30467645558681"/>
    <n v="2974.0728943494901"/>
    <n v="2.5710658759079599"/>
    <n v="0.71"/>
    <n v="2111.5917549881401"/>
    <n v="1.8254567718946499"/>
    <n v="4618"/>
    <n v="1.02"/>
    <n v="1.04"/>
    <n v="1.2E-2"/>
    <n v="0.81"/>
    <n v="15.158077089649201"/>
    <d v="1900-01-09T19:51:10"/>
    <n v="43432"/>
    <n v="3.7457253436887599"/>
    <n v="34.989092874699899"/>
    <n v="0"/>
    <n v="16892.734039905121"/>
  </r>
  <r>
    <s v="STND-62478"/>
    <s v="Mokena School District 159"/>
    <s v="School District 159 Mokena Junior High Parking Lot - 19815 Kirkstone Way - Mokena"/>
    <x v="1"/>
    <s v="Outdoor &amp; Garage Lighting"/>
    <x v="1"/>
    <n v="0"/>
    <n v="27113.59"/>
    <n v="0"/>
    <x v="0"/>
    <x v="1"/>
    <n v="10.1978380583316"/>
    <s v="Qty / 1,000"/>
    <m/>
    <s v="Public-Lighting"/>
    <x v="0"/>
    <n v="3"/>
    <n v="1"/>
    <s v="Lighting"/>
    <n v="0.99829244462109001"/>
    <n v="0.987374621353864"/>
    <n v="27067.292043554"/>
    <n v="0"/>
    <n v="0.71"/>
    <n v="19217.777350923301"/>
    <n v="0"/>
    <n v="4903"/>
    <n v="1"/>
    <n v="1"/>
    <n v="0"/>
    <n v="0"/>
    <n v="14.276973281664301"/>
    <d v="1900-01-09T04:44:53"/>
    <n v="43432"/>
    <n v="0"/>
    <n v="0"/>
    <n v="0"/>
    <n v="195979.78126578868"/>
  </r>
  <r>
    <s v="STND-62478"/>
    <s v="Mokena School District 159"/>
    <s v="School District 159 Mokena Junior High Parking Lot - 19815 Kirkstone Way - Mokena"/>
    <x v="1"/>
    <s v="Outdoor &amp; Garage Lighting"/>
    <x v="1"/>
    <n v="0"/>
    <n v="6177.78"/>
    <n v="0"/>
    <x v="0"/>
    <x v="1"/>
    <n v="10.1978380583316"/>
    <s v="Qty / 1,000"/>
    <m/>
    <s v="Public-Lighting"/>
    <x v="0"/>
    <n v="3"/>
    <n v="1"/>
    <s v="Lighting"/>
    <n v="0.99829244462109001"/>
    <n v="0.987374621353864"/>
    <n v="6167.2310985312797"/>
    <n v="0"/>
    <n v="0.71"/>
    <n v="4378.7340799572103"/>
    <n v="0"/>
    <n v="4903"/>
    <n v="1"/>
    <n v="1"/>
    <n v="0"/>
    <n v="0"/>
    <n v="14.276973281664301"/>
    <d v="1900-01-09T04:44:53"/>
    <n v="43432"/>
    <n v="0"/>
    <n v="0"/>
    <n v="0"/>
    <n v="44653.621047901244"/>
  </r>
  <r>
    <s v="STND-62478"/>
    <s v="Mokena School District 159"/>
    <s v="School District 159 Mokena Junior High Parking Lot - 19815 Kirkstone Way - Mokena"/>
    <x v="27"/>
    <s v="Outdoor &amp; Garage Lighting"/>
    <x v="12"/>
    <n v="0"/>
    <n v="274.39999999999998"/>
    <n v="0"/>
    <x v="0"/>
    <x v="1"/>
    <n v="8"/>
    <s v="Qty / 1,000"/>
    <m/>
    <s v="Public-Lighting"/>
    <x v="0"/>
    <n v="3"/>
    <n v="1"/>
    <s v="Lighting"/>
    <n v="0.99829244462109001"/>
    <n v="0.987374621353864"/>
    <n v="273.93144680402702"/>
    <n v="0"/>
    <n v="0.71"/>
    <n v="194.49132723085901"/>
    <n v="0"/>
    <n v="2979"/>
    <n v="1.17333333333333"/>
    <n v="1.323"/>
    <n v="2.1333333333333301E-2"/>
    <n v="0.72"/>
    <n v="23.497818059751602"/>
    <d v="1900-01-15T18:49:11"/>
    <n v="43432"/>
    <n v="0"/>
    <n v="4.9805717600732198"/>
    <n v="0"/>
    <n v="1555.9306178468721"/>
  </r>
  <r>
    <s v="STND-62478"/>
    <s v="Mokena School District 159"/>
    <s v="School District 159 Mokena Junior High Parking Lot - 19815 Kirkstone Way - Mokena"/>
    <x v="27"/>
    <s v="Outdoor &amp; Garage Lighting"/>
    <x v="12"/>
    <n v="0"/>
    <n v="168"/>
    <n v="0"/>
    <x v="0"/>
    <x v="1"/>
    <n v="8"/>
    <s v="Qty / 1,000"/>
    <m/>
    <s v="Public-Lighting"/>
    <x v="0"/>
    <n v="3"/>
    <n v="1"/>
    <s v="Lighting"/>
    <n v="0.99829244462109001"/>
    <n v="0.987374621353864"/>
    <n v="167.713130696343"/>
    <n v="0"/>
    <n v="0.71"/>
    <n v="119.07632279440401"/>
    <n v="0"/>
    <n v="2979"/>
    <n v="1.17333333333333"/>
    <n v="1.323"/>
    <n v="2.1333333333333301E-2"/>
    <n v="0.72"/>
    <n v="23.497818059751602"/>
    <d v="1900-01-15T18:49:11"/>
    <n v="43432"/>
    <n v="0"/>
    <n v="3.0493296490244202"/>
    <n v="0"/>
    <n v="952.61058235523205"/>
  </r>
  <r>
    <s v="STND-62481"/>
    <s v="Mokena Public Schools District 159"/>
    <s v="School District 159 Mokena Elementary School Parking Lot - 11244 Willow Crest Ln - Mokena"/>
    <x v="1"/>
    <s v="Outdoor &amp; Garage Lighting"/>
    <x v="1"/>
    <n v="0"/>
    <n v="15493.48"/>
    <n v="0"/>
    <x v="0"/>
    <x v="1"/>
    <n v="10.1978380583316"/>
    <s v="Qty / 1,000"/>
    <m/>
    <s v="Public-Lighting"/>
    <x v="0"/>
    <n v="3"/>
    <n v="1"/>
    <s v="Lighting"/>
    <n v="0.99829244462109001"/>
    <n v="0.987374621353864"/>
    <n v="15467.024024888"/>
    <n v="0"/>
    <n v="0.71"/>
    <n v="10981.5870576705"/>
    <n v="0"/>
    <n v="4903"/>
    <n v="1"/>
    <n v="1"/>
    <n v="0"/>
    <n v="0"/>
    <n v="14.276973281664301"/>
    <d v="1900-01-09T04:44:53"/>
    <n v="43430"/>
    <n v="0"/>
    <n v="0"/>
    <n v="0"/>
    <n v="111988.44643759396"/>
  </r>
  <r>
    <s v="STND-62481"/>
    <s v="Mokena Public Schools District 159"/>
    <s v="School District 159 Mokena Elementary School Parking Lot - 11244 Willow Crest Ln - Mokena"/>
    <x v="1"/>
    <s v="Outdoor &amp; Garage Lighting"/>
    <x v="1"/>
    <n v="0"/>
    <n v="9266.67"/>
    <n v="0"/>
    <x v="0"/>
    <x v="1"/>
    <n v="10.1978380583316"/>
    <s v="Qty / 1,000"/>
    <m/>
    <s v="Public-Lighting"/>
    <x v="0"/>
    <n v="3"/>
    <n v="1"/>
    <s v="Lighting"/>
    <n v="0.99829244462109001"/>
    <n v="0.987374621353864"/>
    <n v="9250.8466477969196"/>
    <n v="0"/>
    <n v="0.71"/>
    <n v="6568.1011199358099"/>
    <n v="0"/>
    <n v="4903"/>
    <n v="1"/>
    <n v="1"/>
    <n v="0"/>
    <n v="0"/>
    <n v="14.276973281664301"/>
    <d v="1900-01-09T04:44:53"/>
    <n v="43430"/>
    <n v="0"/>
    <n v="0"/>
    <n v="0"/>
    <n v="66980.431571851805"/>
  </r>
  <r>
    <s v="STND-62481"/>
    <s v="Mokena Public Schools District 159"/>
    <s v="School District 159 Mokena Elementary School Parking Lot - 11244 Willow Crest Ln - Mokena"/>
    <x v="27"/>
    <s v="Outdoor &amp; Garage Lighting"/>
    <x v="12"/>
    <n v="0"/>
    <n v="156.80000000000001"/>
    <n v="0"/>
    <x v="0"/>
    <x v="1"/>
    <n v="8"/>
    <s v="Qty / 1,000"/>
    <m/>
    <s v="Public-Lighting"/>
    <x v="0"/>
    <n v="3"/>
    <n v="1"/>
    <s v="Lighting"/>
    <n v="0.99829244462109001"/>
    <n v="0.987374621353864"/>
    <n v="156.532255316587"/>
    <n v="0"/>
    <n v="0.71"/>
    <n v="111.13790127477699"/>
    <n v="0"/>
    <n v="2979"/>
    <n v="1.17333333333333"/>
    <n v="1.323"/>
    <n v="2.1333333333333301E-2"/>
    <n v="0.72"/>
    <n v="23.497818059751602"/>
    <d v="1900-01-15T18:49:11"/>
    <n v="43430"/>
    <n v="0"/>
    <n v="2.8460410057561298"/>
    <n v="0"/>
    <n v="889.10321019821595"/>
  </r>
  <r>
    <s v="STND-62481"/>
    <s v="Mokena Public Schools District 159"/>
    <s v="School District 159 Mokena Elementary School Parking Lot - 11244 Willow Crest Ln - Mokena"/>
    <x v="27"/>
    <s v="Outdoor &amp; Garage Lighting"/>
    <x v="12"/>
    <n v="0"/>
    <n v="252"/>
    <n v="0"/>
    <x v="0"/>
    <x v="1"/>
    <n v="8"/>
    <s v="Qty / 1,000"/>
    <m/>
    <s v="Public-Lighting"/>
    <x v="0"/>
    <n v="3"/>
    <n v="1"/>
    <s v="Lighting"/>
    <n v="0.99829244462109001"/>
    <n v="0.987374621353864"/>
    <n v="251.56969604451501"/>
    <n v="0"/>
    <n v="0.71"/>
    <n v="178.61448419160499"/>
    <n v="0"/>
    <n v="2979"/>
    <n v="1.17333333333333"/>
    <n v="1.323"/>
    <n v="2.1333333333333301E-2"/>
    <n v="0.72"/>
    <n v="23.497818059751602"/>
    <d v="1900-01-15T18:49:11"/>
    <n v="43430"/>
    <n v="0"/>
    <n v="4.5739944735366302"/>
    <n v="0"/>
    <n v="1428.9158735328399"/>
  </r>
  <r>
    <s v="STND-62482"/>
    <s v="Wheaton College"/>
    <s v="Wheaton College - 611 N Howard - Wheaton"/>
    <x v="0"/>
    <s v="Indoor Lighting"/>
    <x v="3"/>
    <n v="0"/>
    <n v="3670.674"/>
    <n v="0.89321399999999995"/>
    <x v="0"/>
    <x v="0"/>
    <n v="14.727540500736399"/>
    <s v="Qty / 1,000"/>
    <m/>
    <s v="Private-Lighting"/>
    <x v="0"/>
    <n v="3"/>
    <n v="1"/>
    <s v="Lighting"/>
    <n v="0.91633259480590001"/>
    <n v="1.30467645558681"/>
    <n v="3363.55823110655"/>
    <n v="1.1653552756005101"/>
    <n v="0.71"/>
    <n v="2388.1263440856501"/>
    <n v="0.827402245676365"/>
    <n v="3395"/>
    <n v="1.06"/>
    <n v="1.39"/>
    <n v="0.02"/>
    <n v="0.63"/>
    <n v="20.618556701030901"/>
    <d v="1900-01-13T17:27:39"/>
    <n v="43447"/>
    <n v="1.3307699846985399"/>
    <n v="63.463362851066996"/>
    <n v="0"/>
    <n v="35171.227453396961"/>
  </r>
  <r>
    <s v="STND-62483"/>
    <s v="Johnson Bros. Metal Forming Co."/>
    <s v="Johnson Bros Metal Forming Co - 5744 McDermott Dr - Berkeley"/>
    <x v="80"/>
    <s v="Indoor Lighting"/>
    <x v="10"/>
    <n v="0"/>
    <n v="45784.699000000001"/>
    <n v="5.8631039999999999"/>
    <x v="0"/>
    <x v="0"/>
    <n v="12"/>
    <s v="Qty / 1,000"/>
    <m/>
    <s v="Private-Lighting"/>
    <x v="0"/>
    <n v="3"/>
    <n v="1"/>
    <s v="Lighting"/>
    <n v="0.91633259480590001"/>
    <n v="1.30467645558681"/>
    <n v="41954.012037077096"/>
    <n v="7.6494537454568299"/>
    <n v="0.71"/>
    <n v="29787.348546324702"/>
    <n v="5.4311121592743499"/>
    <n v="4618"/>
    <n v="1.02"/>
    <n v="1.04"/>
    <n v="1.2E-2"/>
    <n v="0.81"/>
    <n v="15.158077089649201"/>
    <d v="1900-01-09T19:51:10"/>
    <n v="43449"/>
    <n v="9.0805481308841696"/>
    <n v="493.57661220090699"/>
    <n v="0"/>
    <n v="357448.1825558964"/>
  </r>
  <r>
    <s v="STND-62484"/>
    <s v="Wal-Mart Stores, Inc."/>
    <s v="Wal-Mart Stores Inc - 6590 Grand Ave - Gurnee"/>
    <x v="1"/>
    <s v="Outdoor &amp; Garage Lighting"/>
    <x v="1"/>
    <n v="0"/>
    <n v="808.995"/>
    <n v="0"/>
    <x v="0"/>
    <x v="0"/>
    <n v="10.1978380583316"/>
    <s v="Qty / 1,000"/>
    <m/>
    <s v="Private-Lighting"/>
    <x v="0"/>
    <n v="3"/>
    <n v="1"/>
    <s v="Lighting"/>
    <n v="0.91633259480590001"/>
    <n v="1.30467645558681"/>
    <n v="741.30848753499902"/>
    <n v="0"/>
    <n v="0.71"/>
    <n v="526.32902614984903"/>
    <n v="0"/>
    <n v="4903"/>
    <n v="1"/>
    <n v="1"/>
    <n v="0"/>
    <n v="0"/>
    <n v="14.276973281664301"/>
    <d v="1900-01-09T04:44:53"/>
    <n v="43387"/>
    <n v="0"/>
    <n v="0"/>
    <n v="0"/>
    <n v="5367.4181740755384"/>
  </r>
  <r>
    <s v="STND-62484"/>
    <s v="Wal-Mart Stores, Inc."/>
    <s v="Wal-Mart Stores Inc - 6590 Grand Ave - Gurnee"/>
    <x v="1"/>
    <s v="Outdoor &amp; Garage Lighting"/>
    <x v="1"/>
    <n v="0"/>
    <n v="17204.627"/>
    <n v="0"/>
    <x v="0"/>
    <x v="0"/>
    <n v="10.1978380583316"/>
    <s v="Qty / 1,000"/>
    <m/>
    <s v="Private-Lighting"/>
    <x v="0"/>
    <n v="3"/>
    <n v="1"/>
    <s v="Lighting"/>
    <n v="0.91633259480590001"/>
    <n v="1.30467645558681"/>
    <n v="15765.1605015776"/>
    <n v="0"/>
    <n v="0.71"/>
    <n v="11193.263956120099"/>
    <n v="0"/>
    <n v="4903"/>
    <n v="1"/>
    <n v="1"/>
    <n v="0"/>
    <n v="0"/>
    <n v="14.276973281664301"/>
    <d v="1900-01-09T04:44:53"/>
    <n v="43387"/>
    <n v="0"/>
    <n v="0"/>
    <n v="0"/>
    <n v="114147.09316867287"/>
  </r>
  <r>
    <s v="STND-62484"/>
    <s v="Wal-Mart Stores, Inc."/>
    <s v="Wal-Mart Stores Inc - 6590 Grand Ave - Gurnee"/>
    <x v="1"/>
    <s v="Outdoor &amp; Garage Lighting"/>
    <x v="1"/>
    <n v="0"/>
    <n v="38160.048999999999"/>
    <n v="0"/>
    <x v="0"/>
    <x v="0"/>
    <n v="10.1978380583316"/>
    <s v="Qty / 1,000"/>
    <m/>
    <s v="Private-Lighting"/>
    <x v="0"/>
    <n v="3"/>
    <n v="1"/>
    <s v="Lighting"/>
    <n v="0.91633259480590001"/>
    <n v="1.30467645558681"/>
    <n v="34967.2967180903"/>
    <n v="0"/>
    <n v="0.71"/>
    <n v="24826.780669844102"/>
    <n v="0"/>
    <n v="4903"/>
    <n v="1"/>
    <n v="1"/>
    <n v="0"/>
    <n v="0"/>
    <n v="14.276973281664301"/>
    <d v="1900-01-09T04:44:53"/>
    <n v="43387"/>
    <n v="0"/>
    <n v="0"/>
    <n v="0"/>
    <n v="253179.48878078748"/>
  </r>
  <r>
    <s v="STND-62484"/>
    <s v="Wal-Mart Stores, Inc."/>
    <s v="Wal-Mart Stores Inc - 6590 Grand Ave - Gurnee"/>
    <x v="1"/>
    <s v="Outdoor &amp; Garage Lighting"/>
    <x v="1"/>
    <n v="0"/>
    <n v="8707.7279999999992"/>
    <n v="0"/>
    <x v="0"/>
    <x v="0"/>
    <n v="10.1978380583316"/>
    <s v="Qty / 1,000"/>
    <m/>
    <s v="Private-Lighting"/>
    <x v="0"/>
    <n v="3"/>
    <n v="1"/>
    <s v="Lighting"/>
    <n v="0.91633259480590001"/>
    <n v="1.30467645558681"/>
    <n v="7979.1749931039903"/>
    <n v="0"/>
    <n v="0.71"/>
    <n v="5665.2142451038299"/>
    <n v="0"/>
    <n v="4903"/>
    <n v="1"/>
    <n v="1"/>
    <n v="0"/>
    <n v="0"/>
    <n v="14.276973281664301"/>
    <d v="1900-01-09T04:44:53"/>
    <n v="43387"/>
    <n v="0"/>
    <n v="0"/>
    <n v="0"/>
    <n v="57772.937437322158"/>
  </r>
  <r>
    <s v="STND-62485"/>
    <s v="Wal-Mart Stores, Inc."/>
    <s v="Wal-Mart Stores Inc - Refrigeration -  801 Meacham Rd - Elk Grove Village"/>
    <x v="3"/>
    <s v="Refrigeration"/>
    <x v="0"/>
    <n v="0"/>
    <n v="62251.199999999997"/>
    <n v="7.4080000000000004"/>
    <x v="2"/>
    <x v="0"/>
    <n v="8.6177180282661094"/>
    <s v="ΔkWpeak / CF"/>
    <n v="0.69"/>
    <s v="Private-Non-Lighting"/>
    <x v="2"/>
    <n v="3"/>
    <n v="1"/>
    <s v="Non-Lighting"/>
    <n v="0.98952339343681495"/>
    <n v="0.43468415683807998"/>
    <n v="61599.018669513898"/>
    <n v="3.2201402338565002"/>
    <n v="0.7"/>
    <n v="43119.3130686597"/>
    <n v="2.2540981636995499"/>
    <n v="5478"/>
    <n v="1.1200000000000001"/>
    <n v="1.31"/>
    <n v="2.1999999999999999E-2"/>
    <n v="0.95"/>
    <n v="12.7783862723622"/>
    <d v="1900-01-08T03:03:29"/>
    <n v="43408"/>
    <n v="4.66686990413986"/>
    <n v="0"/>
    <n v="0"/>
    <n v="371590.08159823914"/>
  </r>
  <r>
    <s v="STND-62486"/>
    <s v="Wal-Mart Stores, Inc."/>
    <s v="Wal-Mart Stores Inc - Refrigeration - 1300 Des Plaines Ave - Forest Park"/>
    <x v="3"/>
    <s v="Refrigeration"/>
    <x v="0"/>
    <n v="0"/>
    <n v="63029.34"/>
    <n v="7.5006000000000004"/>
    <x v="2"/>
    <x v="0"/>
    <n v="8.6177180282661094"/>
    <s v="ΔkWpeak / CF"/>
    <n v="0.69"/>
    <s v="Private-Non-Lighting"/>
    <x v="2"/>
    <n v="3"/>
    <n v="1"/>
    <s v="Non-Lighting"/>
    <n v="0.98952339343681495"/>
    <n v="0.43468415683807998"/>
    <n v="62369.006402882798"/>
    <n v="3.2603919867797102"/>
    <n v="0.7"/>
    <n v="43658.304482017898"/>
    <n v="2.2822743907457901"/>
    <n v="5478"/>
    <n v="1.1200000000000001"/>
    <n v="1.31"/>
    <n v="2.1999999999999999E-2"/>
    <n v="0.95"/>
    <n v="12.7783862723622"/>
    <d v="1900-01-08T03:03:29"/>
    <n v="43408"/>
    <n v="4.7252057779415999"/>
    <n v="0"/>
    <n v="0"/>
    <n v="376234.95761821675"/>
  </r>
  <r>
    <s v="STND-62487"/>
    <s v="North Palos Elementary School District No. 117"/>
    <s v="North Palos District 117 (Oak Ridge Elementary School) - 8791 W 103rd St - Palos Hills"/>
    <x v="1"/>
    <s v="Outdoor &amp; Garage Lighting"/>
    <x v="1"/>
    <n v="0"/>
    <n v="1902.364"/>
    <n v="0"/>
    <x v="0"/>
    <x v="1"/>
    <n v="10.1978380583316"/>
    <s v="Qty / 1,000"/>
    <m/>
    <s v="Public-Lighting"/>
    <x v="0"/>
    <n v="3"/>
    <n v="1"/>
    <s v="Lighting"/>
    <n v="0.99829244462109001"/>
    <n v="0.987374621353864"/>
    <n v="1899.11560811916"/>
    <n v="0"/>
    <n v="0.71"/>
    <n v="1348.3720817645999"/>
    <n v="0"/>
    <n v="4903"/>
    <n v="1"/>
    <n v="1"/>
    <n v="0"/>
    <n v="0"/>
    <n v="14.276973281664301"/>
    <d v="1900-01-09T04:44:53"/>
    <n v="43398"/>
    <n v="0"/>
    <n v="0"/>
    <n v="0"/>
    <n v="13750.480132210845"/>
  </r>
  <r>
    <s v="STND-62488"/>
    <s v="G.W. Nitzsche, Inc."/>
    <s v="G.W. Nitzsche - 1020 Frontenac Rd - Naperville"/>
    <x v="0"/>
    <s v="Indoor Lighting"/>
    <x v="8"/>
    <n v="0"/>
    <n v="127176.162"/>
    <n v="20.126926000000001"/>
    <x v="0"/>
    <x v="0"/>
    <n v="9.5383441434566993"/>
    <s v="Qty / 1,000"/>
    <m/>
    <s v="Private-Lighting"/>
    <x v="0"/>
    <n v="2"/>
    <n v="1"/>
    <s v="Lighting"/>
    <n v="0.97902139861649395"/>
    <n v="0.93591656730105399"/>
    <n v="124508.18399191801"/>
    <n v="18.837123492242299"/>
    <n v="0.71"/>
    <n v="88400.810634261594"/>
    <n v="13.3743576794921"/>
    <n v="5242"/>
    <n v="1"/>
    <n v="1.22"/>
    <n v="1.0999999999999999E-2"/>
    <n v="0.68"/>
    <n v="13.3536818008394"/>
    <d v="1900-01-08T12:55:13"/>
    <n v="43406"/>
    <n v="22.706272290552501"/>
    <n v="1369.5900239110999"/>
    <n v="0"/>
    <n v="843197.35439013375"/>
  </r>
  <r>
    <s v="STND-62488"/>
    <s v="G.W. Nitzsche, Inc."/>
    <s v="G.W. Nitzsche - 1020 Frontenac Rd - Naperville"/>
    <x v="0"/>
    <s v="Indoor Lighting"/>
    <x v="8"/>
    <n v="0"/>
    <n v="6898.4719999999998"/>
    <n v="1.0917539999999999"/>
    <x v="0"/>
    <x v="0"/>
    <n v="9.5383441434566993"/>
    <s v="Qty / 1,000"/>
    <m/>
    <s v="Private-Lighting"/>
    <x v="0"/>
    <n v="2"/>
    <n v="1"/>
    <s v="Lighting"/>
    <n v="0.97902139861649395"/>
    <n v="0.93591656730105399"/>
    <n v="6753.7517057567202"/>
    <n v="1.0217906560171901"/>
    <n v="0.71"/>
    <n v="4795.1637110872698"/>
    <n v="0.72547136577220805"/>
    <n v="5242"/>
    <n v="1"/>
    <n v="1.22"/>
    <n v="1.0999999999999999E-2"/>
    <n v="0.68"/>
    <n v="13.3536818008394"/>
    <d v="1900-01-08T12:55:13"/>
    <n v="43406"/>
    <n v="1.23166665382979"/>
    <n v="74.291268763323899"/>
    <n v="0"/>
    <n v="45737.921700565355"/>
  </r>
  <r>
    <s v="STND-62488"/>
    <s v="G.W. Nitzsche, Inc."/>
    <s v="G.W. Nitzsche - 1020 Frontenac Rd - Naperville"/>
    <x v="7"/>
    <s v="Indoor Lighting"/>
    <x v="8"/>
    <n v="0"/>
    <n v="21060.258999999998"/>
    <n v="10.824083999999999"/>
    <x v="0"/>
    <x v="0"/>
    <n v="8"/>
    <s v="Qty / 1,000"/>
    <m/>
    <s v="Private-Lighting"/>
    <x v="0"/>
    <n v="2"/>
    <n v="1"/>
    <s v="Lighting"/>
    <n v="0.97902139861649395"/>
    <n v="0.93591656730105399"/>
    <n v="20618.4442214056"/>
    <n v="10.1304395414583"/>
    <n v="0.71"/>
    <n v="14639.095397198"/>
    <n v="7.1926120744353597"/>
    <n v="5242"/>
    <n v="1"/>
    <n v="1.22"/>
    <n v="1.0999999999999999E-2"/>
    <n v="0.68"/>
    <n v="13.3536818008394"/>
    <d v="1900-01-08T12:55:13"/>
    <n v="43406"/>
    <n v="15.667243336619601"/>
    <n v="226.802886435462"/>
    <n v="0"/>
    <n v="117112.763177584"/>
  </r>
  <r>
    <s v="STND-62489"/>
    <s v="Wal-Mart Stores, Inc."/>
    <s v="Wal-Mart Stores Inc - Refrigeration - 2189 75th St - Darien"/>
    <x v="3"/>
    <s v="Refrigeration"/>
    <x v="0"/>
    <n v="0"/>
    <n v="69254.460000000006"/>
    <n v="8.2414000000000005"/>
    <x v="2"/>
    <x v="0"/>
    <n v="8.6177180282661094"/>
    <s v="ΔkWpeak / CF"/>
    <n v="0.69"/>
    <s v="Private-Non-Lighting"/>
    <x v="2"/>
    <n v="3"/>
    <n v="1"/>
    <s v="Non-Lighting"/>
    <n v="0.98952339343681495"/>
    <n v="0.43468415683807998"/>
    <n v="68528.908269834195"/>
    <n v="3.5824060101653599"/>
    <n v="0.7"/>
    <n v="47970.235788883903"/>
    <n v="2.5076842071157501"/>
    <n v="5478"/>
    <n v="1.1200000000000001"/>
    <n v="1.31"/>
    <n v="2.1999999999999999E-2"/>
    <n v="0.95"/>
    <n v="12.7783862723622"/>
    <d v="1900-01-08T03:03:29"/>
    <n v="43411"/>
    <n v="5.19189276835559"/>
    <n v="0"/>
    <n v="0"/>
    <n v="413393.96577804093"/>
  </r>
  <r>
    <s v="STND-62490"/>
    <s v="Wal-Mart Stores, Inc."/>
    <s v="Wal-Mart Stores Inc - Refrigeration - 4700 135th St - Crestwood"/>
    <x v="3"/>
    <s v="Refrigeration"/>
    <x v="0"/>
    <n v="0"/>
    <n v="62251.199999999997"/>
    <n v="7.4080000000000004"/>
    <x v="2"/>
    <x v="0"/>
    <n v="8.6177180282661094"/>
    <s v="ΔkWpeak / CF"/>
    <n v="0.69"/>
    <s v="Private-Non-Lighting"/>
    <x v="2"/>
    <n v="3"/>
    <n v="1"/>
    <s v="Non-Lighting"/>
    <n v="0.98952339343681495"/>
    <n v="0.43468415683807998"/>
    <n v="61599.018669513898"/>
    <n v="3.2201402338565002"/>
    <n v="0.7"/>
    <n v="43119.3130686597"/>
    <n v="2.2540981636995499"/>
    <n v="5478"/>
    <n v="1.1200000000000001"/>
    <n v="1.31"/>
    <n v="2.1999999999999999E-2"/>
    <n v="0.95"/>
    <n v="12.7783862723622"/>
    <d v="1900-01-08T03:03:29"/>
    <n v="43410"/>
    <n v="4.66686990413986"/>
    <n v="0"/>
    <n v="0"/>
    <n v="371590.08159823914"/>
  </r>
  <r>
    <s v="STND-62491"/>
    <s v="J.B. Sullivan, Inc."/>
    <s v="J.B. Sullivan Inc (d/b/a Sullivan's Foods) - 703 N Elida St - Winnebago"/>
    <x v="63"/>
    <s v="Outdoor &amp; Garage Lighting"/>
    <x v="1"/>
    <n v="0"/>
    <n v="34860.33"/>
    <n v="0"/>
    <x v="0"/>
    <x v="0"/>
    <n v="10.1978380583316"/>
    <s v="Qty / 1,000"/>
    <m/>
    <s v="Private-Lighting"/>
    <x v="0"/>
    <n v="3"/>
    <n v="1"/>
    <s v="Lighting"/>
    <n v="0.91633259480590001"/>
    <n v="1.30467645558681"/>
    <n v="31943.65664469"/>
    <n v="0"/>
    <n v="0.71"/>
    <n v="22679.996217729898"/>
    <n v="0"/>
    <n v="4903"/>
    <n v="1"/>
    <n v="1"/>
    <n v="0"/>
    <n v="0"/>
    <n v="14.276973281664301"/>
    <d v="1900-01-09T04:44:53"/>
    <n v="43425"/>
    <n v="0"/>
    <n v="0"/>
    <n v="0"/>
    <n v="231286.92859198269"/>
  </r>
  <r>
    <s v="STND-62491"/>
    <s v="J.B. Sullivan, Inc."/>
    <s v="J.B. Sullivan Inc (d/b/a Sullivan's Foods) - 703 N Elida St - Winnebago"/>
    <x v="63"/>
    <s v="Outdoor &amp; Garage Lighting"/>
    <x v="1"/>
    <n v="0"/>
    <n v="8065.4350000000004"/>
    <n v="0"/>
    <x v="0"/>
    <x v="0"/>
    <n v="10.1978380583316"/>
    <s v="Qty / 1,000"/>
    <m/>
    <s v="Private-Lighting"/>
    <x v="0"/>
    <n v="3"/>
    <n v="1"/>
    <s v="Lighting"/>
    <n v="0.91633259480590001"/>
    <n v="1.30467645558681"/>
    <n v="7390.62098178832"/>
    <n v="0"/>
    <n v="0.71"/>
    <n v="5247.3408970697101"/>
    <n v="0"/>
    <n v="4903"/>
    <n v="1"/>
    <n v="1"/>
    <n v="0"/>
    <n v="0"/>
    <n v="14.276973281664301"/>
    <d v="1900-01-09T04:44:53"/>
    <n v="43425"/>
    <n v="0"/>
    <n v="0"/>
    <n v="0"/>
    <n v="53511.532705177371"/>
  </r>
  <r>
    <s v="STND-62492"/>
    <s v="Ritz Carlton Water Tower LLP"/>
    <s v="Ritz Carlton Water Tower LLP - 160 E Pearson St - Chicago"/>
    <x v="26"/>
    <s v="HVAC"/>
    <x v="15"/>
    <n v="0"/>
    <n v="334640"/>
    <n v="44.65"/>
    <x v="3"/>
    <x v="0"/>
    <n v="15"/>
    <s v="ΔkWpeak"/>
    <m/>
    <s v="Private-Non-Lighting"/>
    <x v="2"/>
    <n v="2"/>
    <n v="1"/>
    <s v="Non-Lighting"/>
    <n v="0.76002432528749297"/>
    <n v="0.465462131779591"/>
    <n v="254334.54021420699"/>
    <n v="20.7828841839587"/>
    <n v="0.7"/>
    <n v="178034.17814994499"/>
    <n v="14.5480189287711"/>
    <n v="2390"/>
    <n v="1.18"/>
    <n v="1.36"/>
    <n v="0.02"/>
    <n v="0.28000000000000003"/>
    <n v="29.2887029288703"/>
    <d v="1900-01-19T22:05:31"/>
    <n v="43464"/>
    <n v="20.7828841839587"/>
    <n v="0"/>
    <n v="0"/>
    <n v="2670512.6722491747"/>
  </r>
  <r>
    <s v="STND-62493"/>
    <s v="Aldi Inc."/>
    <s v="Aldi Inc 44 Batavia - Phase 2 - 1345 W North Ave - Melrose Park"/>
    <x v="1"/>
    <s v="Outdoor &amp; Garage Lighting"/>
    <x v="1"/>
    <n v="0"/>
    <n v="1696.4380000000001"/>
    <n v="0"/>
    <x v="0"/>
    <x v="0"/>
    <n v="10.1978380583316"/>
    <s v="Qty / 1,000"/>
    <m/>
    <s v="Private-Lighting"/>
    <x v="0"/>
    <n v="3"/>
    <n v="1"/>
    <s v="Lighting"/>
    <n v="0.91633259480590001"/>
    <n v="1.30467645558681"/>
    <n v="1554.50143446733"/>
    <n v="0"/>
    <n v="0.71"/>
    <n v="1103.69601847181"/>
    <n v="0"/>
    <n v="4903"/>
    <n v="1"/>
    <n v="1"/>
    <n v="0"/>
    <n v="0"/>
    <n v="14.276973281664301"/>
    <d v="1900-01-09T04:44:53"/>
    <n v="43397"/>
    <n v="0"/>
    <n v="0"/>
    <n v="0"/>
    <n v="11255.31326200088"/>
  </r>
  <r>
    <s v="STND-62493"/>
    <s v="Aldi Inc."/>
    <s v="Aldi Inc 44 Batavia - Phase 2 - 1345 W North Ave - Melrose Park"/>
    <x v="1"/>
    <s v="Outdoor &amp; Garage Lighting"/>
    <x v="1"/>
    <n v="0"/>
    <n v="21710.484"/>
    <n v="0"/>
    <x v="0"/>
    <x v="0"/>
    <n v="10.1978380583316"/>
    <s v="Qty / 1,000"/>
    <m/>
    <s v="Private-Lighting"/>
    <x v="0"/>
    <n v="3"/>
    <n v="1"/>
    <s v="Lighting"/>
    <n v="0.91633259480590001"/>
    <n v="1.30467645558681"/>
    <n v="19894.024138212"/>
    <n v="0"/>
    <n v="0.71"/>
    <n v="14124.757138130501"/>
    <n v="0"/>
    <n v="4903"/>
    <n v="1"/>
    <n v="1"/>
    <n v="0"/>
    <n v="0"/>
    <n v="14.276973281664301"/>
    <d v="1900-01-09T04:44:53"/>
    <n v="43397"/>
    <n v="0"/>
    <n v="0"/>
    <n v="0"/>
    <n v="144041.98590791816"/>
  </r>
  <r>
    <s v="STND-62493"/>
    <s v="Aldi Inc."/>
    <s v="Aldi Inc 44 Batavia - Phase 2 - 1345 W North Ave - Melrose Park"/>
    <x v="27"/>
    <s v="Outdoor &amp; Garage Lighting"/>
    <x v="5"/>
    <n v="0"/>
    <n v="23.52"/>
    <n v="0"/>
    <x v="0"/>
    <x v="0"/>
    <n v="8"/>
    <s v="Qty / 1,000"/>
    <m/>
    <s v="Private-Lighting"/>
    <x v="0"/>
    <n v="3"/>
    <n v="1"/>
    <s v="Lighting"/>
    <n v="0.91633259480590001"/>
    <n v="1.30467645558681"/>
    <n v="21.552142629834801"/>
    <n v="0"/>
    <n v="0.71"/>
    <n v="15.302021267182701"/>
    <n v="0"/>
    <n v="4661"/>
    <n v="1.07"/>
    <n v="1.24"/>
    <n v="2.9000000000000001E-2"/>
    <n v="0.745"/>
    <n v="15.018236429950701"/>
    <d v="1900-01-09T17:27:20"/>
    <n v="43397"/>
    <n v="0"/>
    <n v="0.58412349183664303"/>
    <n v="0"/>
    <n v="122.41617013746161"/>
  </r>
  <r>
    <s v="STND-62493"/>
    <s v="Aldi Inc."/>
    <s v="Aldi Inc 44 Batavia - Phase 2 - 1345 W North Ave - Melrose Park"/>
    <x v="12"/>
    <s v="Variable Speed Drives"/>
    <x v="5"/>
    <n v="0"/>
    <n v="18643.763999999999"/>
    <n v="0.88678800000000002"/>
    <x v="6"/>
    <x v="0"/>
    <n v="15"/>
    <s v="ΔkWpeak"/>
    <m/>
    <s v="Private-Lighting"/>
    <x v="0"/>
    <n v="3"/>
    <n v="1"/>
    <s v="Non-Lighting"/>
    <n v="0.91633259480590001"/>
    <n v="1.30467645558681"/>
    <n v="17083.8886430688"/>
    <n v="1.1569714246969101"/>
    <n v="0.7"/>
    <n v="11958.722050148201"/>
    <n v="0.80987999728783899"/>
    <n v="4661"/>
    <n v="1.07"/>
    <n v="1.24"/>
    <n v="2.9000000000000001E-2"/>
    <n v="0.745"/>
    <n v="15.018236429950701"/>
    <d v="1900-01-09T17:27:20"/>
    <n v="43397"/>
    <n v="1.1569714246969101"/>
    <n v="0"/>
    <n v="0"/>
    <n v="179380.830752223"/>
  </r>
  <r>
    <s v="STND-62494"/>
    <s v="Aero Rubber Company"/>
    <s v="Aero Rubber Com Inc - 8100 W 185th St - Tinley Park"/>
    <x v="0"/>
    <s v="Indoor Lighting"/>
    <x v="8"/>
    <n v="0"/>
    <n v="185671.64"/>
    <n v="29.384432"/>
    <x v="0"/>
    <x v="0"/>
    <n v="9.5383441434566993"/>
    <s v="Qty / 1,000"/>
    <m/>
    <s v="Private-Lighting"/>
    <x v="0"/>
    <n v="2"/>
    <n v="1"/>
    <s v="Lighting"/>
    <n v="0.97902139861649395"/>
    <n v="0.93591656730105399"/>
    <n v="181776.50867621801"/>
    <n v="27.501376729531199"/>
    <n v="0.71"/>
    <n v="129061.321160115"/>
    <n v="19.525977477967199"/>
    <n v="5242"/>
    <n v="1"/>
    <n v="1.22"/>
    <n v="1.0999999999999999E-2"/>
    <n v="0.68"/>
    <n v="13.3536818008394"/>
    <d v="1900-01-08T12:55:13"/>
    <n v="43406"/>
    <n v="33.1501648138033"/>
    <n v="1999.5415954384"/>
    <n v="0"/>
    <n v="1231031.2968343671"/>
  </r>
  <r>
    <s v="STND-62494"/>
    <s v="Aero Rubber Company"/>
    <s v="Aero Rubber Com Inc - 8100 W 185th St - Tinley Park"/>
    <x v="0"/>
    <s v="Indoor Lighting"/>
    <x v="8"/>
    <n v="0"/>
    <n v="85145.805999999997"/>
    <n v="13.475193000000001"/>
    <x v="0"/>
    <x v="0"/>
    <n v="9.5383441434566993"/>
    <s v="Qty / 1,000"/>
    <m/>
    <s v="Private-Lighting"/>
    <x v="0"/>
    <n v="2"/>
    <n v="1"/>
    <s v="Lighting"/>
    <n v="0.97902139861649395"/>
    <n v="0.93591656730105399"/>
    <n v="83359.566076448595"/>
    <n v="12.6116563762792"/>
    <n v="0.71"/>
    <n v="59185.291914278503"/>
    <n v="8.9542760271582207"/>
    <n v="5242"/>
    <n v="1"/>
    <n v="1.22"/>
    <n v="1.0999999999999999E-2"/>
    <n v="0.68"/>
    <n v="13.3536818008394"/>
    <d v="1900-01-08T12:55:13"/>
    <n v="43406"/>
    <n v="15.2020930283018"/>
    <n v="916.95522684093498"/>
    <n v="0"/>
    <n v="564529.68250933348"/>
  </r>
  <r>
    <s v="STND-62494"/>
    <s v="Aero Rubber Company"/>
    <s v="Aero Rubber Com Inc - 8100 W 185th St - Tinley Park"/>
    <x v="7"/>
    <s v="Indoor Lighting"/>
    <x v="8"/>
    <n v="0"/>
    <n v="13463.972"/>
    <n v="6.9199130000000002"/>
    <x v="0"/>
    <x v="0"/>
    <n v="8"/>
    <s v="Qty / 1,000"/>
    <m/>
    <s v="Private-Lighting"/>
    <x v="0"/>
    <n v="2"/>
    <n v="1"/>
    <s v="Lighting"/>
    <n v="0.97902139861649395"/>
    <n v="0.93591656730105399"/>
    <n v="13181.5166983733"/>
    <n v="6.4764612209819399"/>
    <n v="0.71"/>
    <n v="9358.8768558450502"/>
    <n v="4.5982874668971698"/>
    <n v="5242"/>
    <n v="1"/>
    <n v="1.22"/>
    <n v="1.0999999999999999E-2"/>
    <n v="0.68"/>
    <n v="13.3536818008394"/>
    <d v="1900-01-08T12:55:13"/>
    <n v="43406"/>
    <n v="10.016178813767301"/>
    <n v="144.99668368210601"/>
    <n v="0"/>
    <n v="74871.014846760401"/>
  </r>
  <r>
    <s v="STND-62494"/>
    <s v="Aero Rubber Company"/>
    <s v="Aero Rubber Com Inc - 8100 W 185th St - Tinley Park"/>
    <x v="1"/>
    <s v="Outdoor &amp; Garage Lighting"/>
    <x v="1"/>
    <n v="0"/>
    <n v="7477.0749999999998"/>
    <n v="0"/>
    <x v="0"/>
    <x v="0"/>
    <n v="10.1978380583316"/>
    <s v="Qty / 1,000"/>
    <m/>
    <s v="Private-Lighting"/>
    <x v="0"/>
    <n v="2"/>
    <n v="1"/>
    <s v="Lighting"/>
    <n v="0.97902139861649395"/>
    <n v="0.93591656730105399"/>
    <n v="7320.2164240604197"/>
    <n v="0"/>
    <n v="0.71"/>
    <n v="5197.3536610828996"/>
    <n v="0"/>
    <n v="4903"/>
    <n v="1"/>
    <n v="1"/>
    <n v="0"/>
    <n v="0"/>
    <n v="14.276973281664301"/>
    <d v="1900-01-09T04:44:53"/>
    <n v="43406"/>
    <n v="0"/>
    <n v="0"/>
    <n v="0"/>
    <n v="53001.770967600271"/>
  </r>
  <r>
    <s v="STND-62494"/>
    <s v="Aero Rubber Company"/>
    <s v="Aero Rubber Com Inc - 8100 W 185th St - Tinley Park"/>
    <x v="1"/>
    <s v="Outdoor &amp; Garage Lighting"/>
    <x v="1"/>
    <n v="0"/>
    <n v="12046.671"/>
    <n v="0"/>
    <x v="0"/>
    <x v="0"/>
    <n v="10.1978380583316"/>
    <s v="Qty / 1,000"/>
    <m/>
    <s v="Private-Lighting"/>
    <x v="0"/>
    <n v="2"/>
    <n v="1"/>
    <s v="Lighting"/>
    <n v="0.97902139861649395"/>
    <n v="0.93591656730105399"/>
    <n v="11793.948691092801"/>
    <n v="0"/>
    <n v="0.71"/>
    <n v="8373.7035706758506"/>
    <n v="0"/>
    <n v="4903"/>
    <n v="1"/>
    <n v="1"/>
    <n v="0"/>
    <n v="0"/>
    <n v="14.276973281664301"/>
    <d v="1900-01-09T04:44:53"/>
    <n v="43406"/>
    <n v="0"/>
    <n v="0"/>
    <n v="0"/>
    <n v="85393.672962225406"/>
  </r>
  <r>
    <s v="STND-62494"/>
    <s v="Aero Rubber Company"/>
    <s v="Aero Rubber Com Inc - 8100 W 185th St - Tinley Park"/>
    <x v="1"/>
    <s v="Outdoor &amp; Garage Lighting"/>
    <x v="1"/>
    <n v="0"/>
    <n v="3422.2939999999999"/>
    <n v="0"/>
    <x v="0"/>
    <x v="0"/>
    <n v="10.1978380583316"/>
    <s v="Qty / 1,000"/>
    <m/>
    <s v="Private-Lighting"/>
    <x v="0"/>
    <n v="2"/>
    <n v="1"/>
    <s v="Lighting"/>
    <n v="0.97902139861649395"/>
    <n v="0.93591656730105399"/>
    <n v="3350.4990583568301"/>
    <n v="0"/>
    <n v="0.71"/>
    <n v="2378.8543314333501"/>
    <n v="0"/>
    <n v="4903"/>
    <n v="1"/>
    <n v="1"/>
    <n v="0"/>
    <n v="0"/>
    <n v="14.276973281664301"/>
    <d v="1900-01-09T04:44:53"/>
    <n v="43406"/>
    <n v="0"/>
    <n v="0"/>
    <n v="0"/>
    <n v="24259.17123631799"/>
  </r>
  <r>
    <s v="STND-62494"/>
    <s v="Aero Rubber Company"/>
    <s v="Aero Rubber Com Inc - 8100 W 185th St - Tinley Park"/>
    <x v="1"/>
    <s v="Outdoor &amp; Garage Lighting"/>
    <x v="1"/>
    <n v="0"/>
    <n v="1475.8030000000001"/>
    <n v="0"/>
    <x v="0"/>
    <x v="0"/>
    <n v="10.1978380583316"/>
    <s v="Qty / 1,000"/>
    <m/>
    <s v="Private-Lighting"/>
    <x v="0"/>
    <n v="2"/>
    <n v="1"/>
    <s v="Lighting"/>
    <n v="0.97902139861649395"/>
    <n v="0.93591656730105399"/>
    <n v="1444.84271714242"/>
    <n v="0"/>
    <n v="0.71"/>
    <n v="1025.83832917112"/>
    <n v="0"/>
    <n v="4903"/>
    <n v="1"/>
    <n v="1"/>
    <n v="0"/>
    <n v="0"/>
    <n v="14.276973281664301"/>
    <d v="1900-01-09T04:44:53"/>
    <n v="43406"/>
    <n v="0"/>
    <n v="0"/>
    <n v="0"/>
    <n v="10461.333154916547"/>
  </r>
  <r>
    <s v="STND-62497"/>
    <s v="Creators Stained Glass"/>
    <s v="Creator Stained Glass - 7705A Industrial Dr - Spring Grove"/>
    <x v="0"/>
    <s v="Indoor Lighting"/>
    <x v="6"/>
    <n v="0"/>
    <n v="8506.134"/>
    <n v="1.9126799999999999"/>
    <x v="0"/>
    <x v="0"/>
    <n v="15"/>
    <s v="Qty / 1,000"/>
    <m/>
    <s v="Private-Lighting"/>
    <x v="0"/>
    <n v="3"/>
    <n v="1"/>
    <s v="Lighting"/>
    <n v="0.91633259480590001"/>
    <n v="1.30467645558681"/>
    <n v="7794.4478399866903"/>
    <n v="2.4954285630717701"/>
    <n v="0.71"/>
    <n v="5534.0579663905501"/>
    <n v="1.77175427978096"/>
    <n v="2885"/>
    <n v="1.165"/>
    <n v="1.3779999999999999"/>
    <n v="2.5499999999999998E-2"/>
    <n v="0.55000000000000004"/>
    <n v="24.263431542460999"/>
    <d v="1900-01-16T07:56:40"/>
    <n v="43406"/>
    <n v="3.2925564890774099"/>
    <n v="170.60808576794901"/>
    <n v="0"/>
    <n v="83010.869495858249"/>
  </r>
  <r>
    <s v="STND-62497"/>
    <s v="Creators Stained Glass"/>
    <s v="Creator Stained Glass - 7705A Industrial Dr - Spring Grove"/>
    <x v="0"/>
    <s v="Indoor Lighting"/>
    <x v="6"/>
    <n v="0"/>
    <n v="2146.7860000000001"/>
    <n v="0.48272399999999999"/>
    <x v="0"/>
    <x v="0"/>
    <n v="15"/>
    <s v="Qty / 1,000"/>
    <m/>
    <s v="Private-Lighting"/>
    <x v="0"/>
    <n v="3"/>
    <n v="1"/>
    <s v="Lighting"/>
    <n v="0.91633259480590001"/>
    <n v="1.30467645558681"/>
    <n v="1967.1699858729801"/>
    <n v="0.62979863734668595"/>
    <n v="0.71"/>
    <n v="1396.6906899698099"/>
    <n v="0.44715703251614702"/>
    <n v="2885"/>
    <n v="1.165"/>
    <n v="1.3779999999999999"/>
    <n v="2.5499999999999998E-2"/>
    <n v="0.55000000000000004"/>
    <n v="24.263431542460999"/>
    <d v="1900-01-16T07:56:40"/>
    <n v="43406"/>
    <n v="0.83097854248144298"/>
    <n v="43.058227158593098"/>
    <n v="0"/>
    <n v="20950.360349547147"/>
  </r>
  <r>
    <s v="STND-62497"/>
    <s v="Creators Stained Glass"/>
    <s v="Creator Stained Glass - 7705A Industrial Dr - Spring Grove"/>
    <x v="0"/>
    <s v="Indoor Lighting"/>
    <x v="6"/>
    <n v="0"/>
    <n v="60.758000000000003"/>
    <n v="1.3662000000000001E-2"/>
    <x v="0"/>
    <x v="0"/>
    <n v="15"/>
    <s v="Qty / 1,000"/>
    <m/>
    <s v="Private-Lighting"/>
    <x v="0"/>
    <n v="3"/>
    <n v="1"/>
    <s v="Lighting"/>
    <n v="0.91633259480590001"/>
    <n v="1.30467645558681"/>
    <n v="55.674535795216897"/>
    <n v="1.7824489736226901E-2"/>
    <n v="0.71"/>
    <n v="39.528920414604002"/>
    <n v="1.26553877127211E-2"/>
    <n v="2885"/>
    <n v="1.165"/>
    <n v="1.3779999999999999"/>
    <n v="2.5499999999999998E-2"/>
    <n v="0.55000000000000004"/>
    <n v="24.263431542460999"/>
    <d v="1900-01-16T07:56:40"/>
    <n v="43406"/>
    <n v="2.3518260636267201E-2"/>
    <n v="1.21862717835024"/>
    <n v="0"/>
    <n v="592.93380621905999"/>
  </r>
  <r>
    <s v="STND-62497"/>
    <s v="Creators Stained Glass"/>
    <s v="Creator Stained Glass - 7705A Industrial Dr - Spring Grove"/>
    <x v="0"/>
    <s v="Indoor Lighting"/>
    <x v="6"/>
    <n v="0"/>
    <n v="1053.1400000000001"/>
    <n v="0.23680799999999999"/>
    <x v="0"/>
    <x v="0"/>
    <n v="15"/>
    <s v="Qty / 1,000"/>
    <m/>
    <s v="Private-Lighting"/>
    <x v="0"/>
    <n v="3"/>
    <n v="1"/>
    <s v="Lighting"/>
    <n v="0.91633259480590001"/>
    <n v="1.30467645558681"/>
    <n v="965.02650889388497"/>
    <n v="0.30895782209459999"/>
    <n v="0.71"/>
    <n v="685.168821314659"/>
    <n v="0.21936005368716599"/>
    <n v="2885"/>
    <n v="1.165"/>
    <n v="1.3779999999999999"/>
    <n v="2.5499999999999998E-2"/>
    <n v="0.55000000000000004"/>
    <n v="24.263431542460999"/>
    <d v="1900-01-16T07:56:40"/>
    <n v="43406"/>
    <n v="0.40764985102863199"/>
    <n v="21.122897834158"/>
    <n v="0"/>
    <n v="10277.532319719885"/>
  </r>
  <r>
    <s v="STND-62497"/>
    <s v="Creators Stained Glass"/>
    <s v="Creator Stained Glass - 7705A Industrial Dr - Spring Grove"/>
    <x v="0"/>
    <s v="Indoor Lighting"/>
    <x v="6"/>
    <n v="0"/>
    <n v="1772.1110000000001"/>
    <n v="0.39847500000000002"/>
    <x v="0"/>
    <x v="0"/>
    <n v="15"/>
    <s v="Qty / 1,000"/>
    <m/>
    <s v="Private-Lighting"/>
    <x v="0"/>
    <n v="3"/>
    <n v="1"/>
    <s v="Lighting"/>
    <n v="0.91633259480590001"/>
    <n v="1.30467645558681"/>
    <n v="1623.84307091408"/>
    <n v="0.51988095063995299"/>
    <n v="0.71"/>
    <n v="1152.928580349"/>
    <n v="0.36911547495436597"/>
    <n v="2885"/>
    <n v="1.165"/>
    <n v="1.3779999999999999"/>
    <n v="2.5499999999999998E-2"/>
    <n v="0.55000000000000004"/>
    <n v="24.263431542460999"/>
    <d v="1900-01-16T07:56:40"/>
    <n v="43406"/>
    <n v="0.68594926855779503"/>
    <n v="35.543346187389702"/>
    <n v="0"/>
    <n v="17293.928705235001"/>
  </r>
  <r>
    <s v="STND-62499"/>
    <s v="Mokena Public Schools District 159"/>
    <s v="School District 159 Mokena Elementary School Parking Lot - 11331 W 195th St - Mokena"/>
    <x v="1"/>
    <s v="Outdoor &amp; Garage Lighting"/>
    <x v="1"/>
    <n v="0"/>
    <n v="21303.535"/>
    <n v="0"/>
    <x v="0"/>
    <x v="1"/>
    <n v="10.1978380583316"/>
    <s v="Qty / 1,000"/>
    <m/>
    <s v="Public-Lighting"/>
    <x v="0"/>
    <n v="3"/>
    <n v="1"/>
    <s v="Lighting"/>
    <n v="0.99829244462109001"/>
    <n v="0.987374621353864"/>
    <n v="21267.158034221"/>
    <n v="0"/>
    <n v="0.71"/>
    <n v="15099.6822042969"/>
    <n v="0"/>
    <n v="4903"/>
    <n v="1"/>
    <n v="1"/>
    <n v="0"/>
    <n v="0"/>
    <n v="14.276973281664301"/>
    <d v="1900-01-09T04:44:53"/>
    <n v="43447"/>
    <n v="0"/>
    <n v="0"/>
    <n v="0"/>
    <n v="153984.11385169131"/>
  </r>
  <r>
    <s v="STND-62499"/>
    <s v="Mokena Public Schools District 159"/>
    <s v="School District 159 Mokena Elementary School Parking Lot - 11331 W 195th St - Mokena"/>
    <x v="1"/>
    <s v="Outdoor &amp; Garage Lighting"/>
    <x v="1"/>
    <n v="0"/>
    <n v="2216.1559999999999"/>
    <n v="0"/>
    <x v="0"/>
    <x v="1"/>
    <n v="10.1978380583316"/>
    <s v="Qty / 1,000"/>
    <m/>
    <s v="Public-Lighting"/>
    <x v="0"/>
    <n v="3"/>
    <n v="1"/>
    <s v="Lighting"/>
    <n v="0.99829244462109001"/>
    <n v="0.987374621353864"/>
    <n v="2212.3717909017"/>
    <n v="0"/>
    <n v="0.71"/>
    <n v="1570.7839715401999"/>
    <n v="0"/>
    <n v="4903"/>
    <n v="1"/>
    <n v="1"/>
    <n v="0"/>
    <n v="0"/>
    <n v="14.276973281664301"/>
    <d v="1900-01-09T04:44:53"/>
    <n v="43447"/>
    <n v="0"/>
    <n v="0"/>
    <n v="0"/>
    <n v="16018.60056638991"/>
  </r>
  <r>
    <s v="STND-62499"/>
    <s v="Mokena Public Schools District 159"/>
    <s v="School District 159 Mokena Elementary School Parking Lot - 11331 W 195th St - Mokena"/>
    <x v="27"/>
    <s v="Outdoor &amp; Garage Lighting"/>
    <x v="12"/>
    <n v="0"/>
    <n v="215.6"/>
    <n v="0"/>
    <x v="0"/>
    <x v="1"/>
    <n v="8"/>
    <s v="Qty / 1,000"/>
    <m/>
    <s v="Public-Lighting"/>
    <x v="0"/>
    <n v="3"/>
    <n v="1"/>
    <s v="Lighting"/>
    <n v="0.99829244462109001"/>
    <n v="0.987374621353864"/>
    <n v="215.23185106030701"/>
    <n v="0"/>
    <n v="0.71"/>
    <n v="152.81461425281799"/>
    <n v="0"/>
    <n v="2979"/>
    <n v="1.17333333333333"/>
    <n v="1.323"/>
    <n v="2.1333333333333301E-2"/>
    <n v="0.72"/>
    <n v="23.497818059751602"/>
    <d v="1900-01-15T18:49:11"/>
    <n v="43447"/>
    <n v="0"/>
    <n v="3.9133063829146799"/>
    <n v="0"/>
    <n v="1222.5169140225439"/>
  </r>
  <r>
    <s v="STND-62499"/>
    <s v="Mokena Public Schools District 159"/>
    <s v="School District 159 Mokena Elementary School Parking Lot - 11331 W 195th St - Mokena"/>
    <x v="27"/>
    <s v="Outdoor &amp; Garage Lighting"/>
    <x v="12"/>
    <n v="0"/>
    <n v="84"/>
    <n v="0"/>
    <x v="0"/>
    <x v="1"/>
    <n v="8"/>
    <s v="Qty / 1,000"/>
    <m/>
    <s v="Public-Lighting"/>
    <x v="0"/>
    <n v="3"/>
    <n v="1"/>
    <s v="Lighting"/>
    <n v="0.99829244462109001"/>
    <n v="0.987374621353864"/>
    <n v="83.8565653481716"/>
    <n v="0"/>
    <n v="0.71"/>
    <n v="59.538161397201797"/>
    <n v="0"/>
    <n v="2979"/>
    <n v="1.17333333333333"/>
    <n v="1.323"/>
    <n v="2.1333333333333301E-2"/>
    <n v="0.72"/>
    <n v="23.497818059751602"/>
    <d v="1900-01-15T18:49:11"/>
    <n v="43447"/>
    <n v="0"/>
    <n v="1.5246648245122101"/>
    <n v="0"/>
    <n v="476.30529117761438"/>
  </r>
  <r>
    <s v="STND-62500"/>
    <s v="CVS Health Corporation"/>
    <s v="CVS Pharmacy - Store Number 08746 - 300 N Eola Rd - Aurora"/>
    <x v="1"/>
    <s v="Outdoor &amp; Garage Lighting"/>
    <x v="1"/>
    <n v="0"/>
    <n v="10943.495999999999"/>
    <n v="0"/>
    <x v="0"/>
    <x v="0"/>
    <n v="10.1978380583316"/>
    <s v="Qty / 1,000"/>
    <m/>
    <s v="Private-Lighting"/>
    <x v="0"/>
    <n v="3"/>
    <n v="1"/>
    <s v="Lighting"/>
    <n v="0.91633259480590001"/>
    <n v="1.30467645558681"/>
    <n v="10027.882085928"/>
    <n v="0"/>
    <n v="0.71"/>
    <n v="7119.7962810088702"/>
    <n v="0"/>
    <n v="4903"/>
    <n v="1"/>
    <n v="1"/>
    <n v="0"/>
    <n v="0"/>
    <n v="14.276973281664301"/>
    <d v="1900-01-09T04:44:53"/>
    <n v="43442"/>
    <n v="0"/>
    <n v="0"/>
    <n v="0"/>
    <n v="72606.529482040045"/>
  </r>
  <r>
    <s v="STND-62500"/>
    <s v="CVS Health Corporation"/>
    <s v="CVS Pharmacy - Store Number 08746 - 300 N Eola Rd - Aurora"/>
    <x v="1"/>
    <s v="Outdoor &amp; Garage Lighting"/>
    <x v="1"/>
    <n v="0"/>
    <n v="4589.2079999999996"/>
    <n v="0"/>
    <x v="0"/>
    <x v="0"/>
    <n v="10.1978380583316"/>
    <s v="Qty / 1,000"/>
    <m/>
    <s v="Private-Lighting"/>
    <x v="0"/>
    <n v="3"/>
    <n v="1"/>
    <s v="Lighting"/>
    <n v="0.91633259480590001"/>
    <n v="1.30467645558681"/>
    <n v="4205.2408747439904"/>
    <n v="0"/>
    <n v="0.71"/>
    <n v="2985.7210210682401"/>
    <n v="0"/>
    <n v="4903"/>
    <n v="1"/>
    <n v="1"/>
    <n v="0"/>
    <n v="0"/>
    <n v="14.276973281664301"/>
    <d v="1900-01-09T04:44:53"/>
    <n v="43442"/>
    <n v="0"/>
    <n v="0"/>
    <n v="0"/>
    <n v="30447.899460210385"/>
  </r>
  <r>
    <s v="STND-62501"/>
    <s v="EMJ Property Management LLC"/>
    <s v="EMJ Property Management LLC - 11209 Joliet Rd - Lemont"/>
    <x v="0"/>
    <s v="Indoor Lighting"/>
    <x v="8"/>
    <n v="0"/>
    <n v="58081.36"/>
    <n v="9.1919679999999993"/>
    <x v="0"/>
    <x v="0"/>
    <n v="9.5383441434566993"/>
    <s v="Qty / 1,000"/>
    <m/>
    <s v="Private-Lighting"/>
    <x v="0"/>
    <n v="3"/>
    <n v="1"/>
    <s v="Lighting"/>
    <n v="0.91633259480590001"/>
    <n v="1.30467645558681"/>
    <n v="53221.843318655599"/>
    <n v="11.992544230107301"/>
    <n v="0.71"/>
    <n v="37787.508756245501"/>
    <n v="8.5147064033762092"/>
    <n v="5242"/>
    <n v="1"/>
    <n v="1.22"/>
    <n v="1.0999999999999999E-2"/>
    <n v="0.68"/>
    <n v="13.3536818008394"/>
    <d v="1900-01-08T12:55:13"/>
    <n v="43448"/>
    <n v="14.455815127901801"/>
    <n v="585.44027650521195"/>
    <n v="0"/>
    <n v="360430.26284095302"/>
  </r>
  <r>
    <s v="STND-62501"/>
    <s v="EMJ Property Management LLC"/>
    <s v="EMJ Property Management LLC - 11209 Joliet Rd - Lemont"/>
    <x v="0"/>
    <s v="Indoor Lighting"/>
    <x v="8"/>
    <n v="0"/>
    <n v="7548.48"/>
    <n v="1.1946239999999999"/>
    <x v="0"/>
    <x v="0"/>
    <n v="9.5383441434566993"/>
    <s v="Qty / 1,000"/>
    <m/>
    <s v="Private-Lighting"/>
    <x v="0"/>
    <n v="3"/>
    <n v="1"/>
    <s v="Lighting"/>
    <n v="0.91633259480590001"/>
    <n v="1.30467645558681"/>
    <n v="6916.9182652404397"/>
    <n v="1.5585978060789301"/>
    <n v="0.71"/>
    <n v="4911.0119683207104"/>
    <n v="1.1066044423160399"/>
    <n v="5242"/>
    <n v="1"/>
    <n v="1.22"/>
    <n v="1.0999999999999999E-2"/>
    <n v="0.68"/>
    <n v="13.3536818008394"/>
    <d v="1900-01-08T12:55:13"/>
    <n v="43448"/>
    <n v="1.8787340960450001"/>
    <n v="76.086100917644799"/>
    <n v="0"/>
    <n v="46842.922246477603"/>
  </r>
  <r>
    <s v="STND-62501"/>
    <s v="EMJ Property Management LLC"/>
    <s v="EMJ Property Management LLC - 11209 Joliet Rd - Lemont"/>
    <x v="7"/>
    <s v="Indoor Lighting"/>
    <x v="8"/>
    <n v="0"/>
    <n v="8957.5300000000007"/>
    <n v="4.6037920000000003"/>
    <x v="0"/>
    <x v="0"/>
    <n v="8"/>
    <s v="Qty / 1,000"/>
    <m/>
    <s v="Private-Lighting"/>
    <x v="0"/>
    <n v="3"/>
    <n v="1"/>
    <s v="Lighting"/>
    <n v="0.91633259480590001"/>
    <n v="1.30467645558681"/>
    <n v="8208.07670795169"/>
    <n v="6.0064590288188997"/>
    <n v="0.71"/>
    <n v="5827.7344626456998"/>
    <n v="4.2645859104614097"/>
    <n v="5242"/>
    <n v="1"/>
    <n v="1.22"/>
    <n v="1.0999999999999999E-2"/>
    <n v="0.68"/>
    <n v="13.3536818008394"/>
    <d v="1900-01-08T12:55:13"/>
    <n v="43448"/>
    <n v="9.2892963637780603"/>
    <n v="90.288843787468593"/>
    <n v="0"/>
    <n v="46621.875701165598"/>
  </r>
  <r>
    <s v="STND-62501"/>
    <s v="EMJ Property Management LLC"/>
    <s v="EMJ Property Management LLC - 11209 Joliet Rd - Lemont"/>
    <x v="1"/>
    <s v="Outdoor &amp; Garage Lighting"/>
    <x v="1"/>
    <n v="0"/>
    <n v="3309.5250000000001"/>
    <n v="0"/>
    <x v="0"/>
    <x v="0"/>
    <n v="10.1978380583316"/>
    <s v="Qty / 1,000"/>
    <m/>
    <s v="Private-Lighting"/>
    <x v="0"/>
    <n v="3"/>
    <n v="1"/>
    <s v="Lighting"/>
    <n v="0.91633259480590001"/>
    <n v="1.30467645558681"/>
    <n v="3032.6256308249999"/>
    <n v="0"/>
    <n v="0.71"/>
    <n v="2153.1641978857501"/>
    <n v="0"/>
    <n v="4903"/>
    <n v="1"/>
    <n v="1"/>
    <n v="0"/>
    <n v="0"/>
    <n v="14.276973281664301"/>
    <d v="1900-01-09T04:44:53"/>
    <n v="43448"/>
    <n v="0"/>
    <n v="0"/>
    <n v="0"/>
    <n v="21957.619803036334"/>
  </r>
  <r>
    <s v="STND-62501"/>
    <s v="EMJ Property Management LLC"/>
    <s v="EMJ Property Management LLC - 11209 Joliet Rd - Lemont"/>
    <x v="1"/>
    <s v="Outdoor &amp; Garage Lighting"/>
    <x v="1"/>
    <n v="0"/>
    <n v="813.89800000000002"/>
    <n v="0"/>
    <x v="0"/>
    <x v="0"/>
    <n v="10.1978380583316"/>
    <s v="Qty / 1,000"/>
    <m/>
    <s v="Private-Lighting"/>
    <x v="0"/>
    <n v="3"/>
    <n v="1"/>
    <s v="Lighting"/>
    <n v="0.91633259480590001"/>
    <n v="1.30467645558681"/>
    <n v="745.80126624733202"/>
    <n v="0"/>
    <n v="0.71"/>
    <n v="529.51889903560595"/>
    <n v="0"/>
    <n v="4903"/>
    <n v="1"/>
    <n v="1"/>
    <n v="0"/>
    <n v="0"/>
    <n v="14.276973281664301"/>
    <d v="1900-01-09T04:44:53"/>
    <n v="43448"/>
    <n v="0"/>
    <n v="0"/>
    <n v="0"/>
    <n v="5399.9479811911506"/>
  </r>
  <r>
    <s v="STND-62501"/>
    <s v="EMJ Property Management LLC"/>
    <s v="EMJ Property Management LLC - 11209 Joliet Rd - Lemont"/>
    <x v="27"/>
    <s v="Outdoor &amp; Garage Lighting"/>
    <x v="8"/>
    <n v="0"/>
    <n v="355.32"/>
    <n v="0"/>
    <x v="0"/>
    <x v="0"/>
    <n v="8"/>
    <s v="Qty / 1,000"/>
    <m/>
    <s v="Private-Lighting"/>
    <x v="0"/>
    <n v="3"/>
    <n v="1"/>
    <s v="Lighting"/>
    <n v="0.91633259480590001"/>
    <n v="1.30467645558681"/>
    <n v="325.59129758643201"/>
    <n v="0"/>
    <n v="0.71"/>
    <n v="231.16982128636701"/>
    <n v="0"/>
    <n v="5242"/>
    <n v="1"/>
    <n v="1.22"/>
    <n v="1.0999999999999999E-2"/>
    <n v="0.68"/>
    <n v="13.3536818008394"/>
    <d v="1900-01-08T12:55:13"/>
    <n v="43448"/>
    <n v="0"/>
    <n v="3.5815042734507601"/>
    <n v="0"/>
    <n v="1849.3585702909361"/>
  </r>
  <r>
    <s v="STND-62501"/>
    <s v="EMJ Property Management LLC"/>
    <s v="EMJ Property Management LLC - 11209 Joliet Rd - Lemont"/>
    <x v="1"/>
    <s v="Outdoor &amp; Garage Lighting"/>
    <x v="1"/>
    <n v="0"/>
    <n v="4510.76"/>
    <n v="0"/>
    <x v="0"/>
    <x v="0"/>
    <n v="10.1978380583316"/>
    <s v="Qty / 1,000"/>
    <m/>
    <s v="Private-Lighting"/>
    <x v="0"/>
    <n v="3"/>
    <n v="1"/>
    <s v="Lighting"/>
    <n v="0.91633259480590001"/>
    <n v="1.30467645558681"/>
    <n v="4133.3564153466596"/>
    <n v="0"/>
    <n v="0.71"/>
    <n v="2934.6830548961302"/>
    <n v="0"/>
    <n v="4903"/>
    <n v="1"/>
    <n v="1"/>
    <n v="0"/>
    <n v="0"/>
    <n v="14.276973281664301"/>
    <d v="1900-01-09T04:44:53"/>
    <n v="43448"/>
    <n v="0"/>
    <n v="0"/>
    <n v="0"/>
    <n v="29927.422546360602"/>
  </r>
  <r>
    <s v="STND-62503"/>
    <s v="CVS Health Corporation"/>
    <s v="CVS Pharmacy #7970 - 4511 Algonquin - Lake in the Hills"/>
    <x v="1"/>
    <s v="Outdoor &amp; Garage Lighting"/>
    <x v="1"/>
    <n v="0"/>
    <n v="6668.08"/>
    <n v="0"/>
    <x v="0"/>
    <x v="0"/>
    <n v="10.1978380583316"/>
    <s v="Qty / 1,000"/>
    <m/>
    <s v="Private-Lighting"/>
    <x v="0"/>
    <n v="3"/>
    <n v="1"/>
    <s v="Lighting"/>
    <n v="0.91633259480590001"/>
    <n v="1.30467645558681"/>
    <n v="6110.1790487733197"/>
    <n v="0"/>
    <n v="0.71"/>
    <n v="4338.2271246290602"/>
    <n v="0"/>
    <n v="4903"/>
    <n v="1"/>
    <n v="1"/>
    <n v="0"/>
    <n v="0"/>
    <n v="14.276973281664301"/>
    <d v="1900-01-09T04:44:53"/>
    <n v="43440"/>
    <n v="0"/>
    <n v="0"/>
    <n v="0"/>
    <n v="44240.537677228698"/>
  </r>
  <r>
    <s v="STND-62503"/>
    <s v="CVS Health Corporation"/>
    <s v="CVS Pharmacy #7970 - 4511 Algonquin - Lake in the Hills"/>
    <x v="1"/>
    <s v="Outdoor &amp; Garage Lighting"/>
    <x v="1"/>
    <n v="0"/>
    <n v="3265.3980000000001"/>
    <n v="0"/>
    <x v="0"/>
    <x v="0"/>
    <n v="10.1978380583316"/>
    <s v="Qty / 1,000"/>
    <m/>
    <s v="Private-Lighting"/>
    <x v="0"/>
    <n v="3"/>
    <n v="1"/>
    <s v="Lighting"/>
    <n v="0.91633259480590001"/>
    <n v="1.30467645558681"/>
    <n v="2992.1906224139998"/>
    <n v="0"/>
    <n v="0.71"/>
    <n v="2124.4553419139402"/>
    <n v="0"/>
    <n v="4903"/>
    <n v="1"/>
    <n v="1"/>
    <n v="0"/>
    <n v="0"/>
    <n v="14.276973281664301"/>
    <d v="1900-01-09T04:44:53"/>
    <n v="43440"/>
    <n v="0"/>
    <n v="0"/>
    <n v="0"/>
    <n v="21664.851538995852"/>
  </r>
  <r>
    <s v="STND-62504"/>
    <s v="Aldi Inc."/>
    <s v="Aldi Inc #22 Valparaiso - 12201 Western Ave - Blue Island"/>
    <x v="39"/>
    <s v="Refrigeration"/>
    <x v="5"/>
    <n v="0"/>
    <n v="6000"/>
    <n v="5.9"/>
    <x v="2"/>
    <x v="0"/>
    <n v="13"/>
    <s v="ΔkWpeak"/>
    <m/>
    <s v="Private-Non-Lighting"/>
    <x v="2"/>
    <n v="3"/>
    <n v="1"/>
    <s v="Non-Lighting"/>
    <n v="0.98952339343681495"/>
    <n v="0.43468415683807998"/>
    <n v="5937.1403606208896"/>
    <n v="2.5646365253446701"/>
    <n v="0.7"/>
    <n v="4155.9982524346196"/>
    <n v="1.79524556774127"/>
    <n v="4661"/>
    <n v="1.07"/>
    <n v="1.24"/>
    <n v="2.9000000000000001E-2"/>
    <n v="0.745"/>
    <n v="15.018236429950701"/>
    <d v="1900-01-09T17:27:20"/>
    <n v="43429"/>
    <n v="2.5646365253446701"/>
    <n v="0"/>
    <n v="0"/>
    <n v="54027.977281650055"/>
  </r>
  <r>
    <s v="STND-62506"/>
    <s v="CVS Health Corporation"/>
    <s v="CVS Pharmacy #3603 - 16701 Harlem Ave - Tinley Park"/>
    <x v="1"/>
    <s v="Outdoor &amp; Garage Lighting"/>
    <x v="1"/>
    <n v="0"/>
    <n v="539.33000000000004"/>
    <n v="0"/>
    <x v="0"/>
    <x v="0"/>
    <n v="10.1978380583316"/>
    <s v="Qty / 1,000"/>
    <m/>
    <s v="Private-Lighting"/>
    <x v="0"/>
    <n v="3"/>
    <n v="1"/>
    <s v="Lighting"/>
    <n v="0.91633259480590001"/>
    <n v="1.30467645558681"/>
    <n v="494.20565835666599"/>
    <n v="0"/>
    <n v="0.71"/>
    <n v="350.88601743323301"/>
    <n v="0"/>
    <n v="4903"/>
    <n v="1"/>
    <n v="1"/>
    <n v="0"/>
    <n v="0"/>
    <n v="14.276973281664301"/>
    <d v="1900-01-09T04:44:53"/>
    <n v="43442"/>
    <n v="0"/>
    <n v="0"/>
    <n v="0"/>
    <n v="3578.2787827170287"/>
  </r>
  <r>
    <s v="STND-62506"/>
    <s v="CVS Health Corporation"/>
    <s v="CVS Pharmacy #3603 - 16701 Harlem Ave - Tinley Park"/>
    <x v="1"/>
    <s v="Outdoor &amp; Garage Lighting"/>
    <x v="1"/>
    <n v="0"/>
    <n v="3265.3980000000001"/>
    <n v="0"/>
    <x v="0"/>
    <x v="0"/>
    <n v="10.1978380583316"/>
    <s v="Qty / 1,000"/>
    <m/>
    <s v="Private-Lighting"/>
    <x v="0"/>
    <n v="3"/>
    <n v="1"/>
    <s v="Lighting"/>
    <n v="0.91633259480590001"/>
    <n v="1.30467645558681"/>
    <n v="2992.1906224139998"/>
    <n v="0"/>
    <n v="0.71"/>
    <n v="2124.4553419139402"/>
    <n v="0"/>
    <n v="4903"/>
    <n v="1"/>
    <n v="1"/>
    <n v="0"/>
    <n v="0"/>
    <n v="14.276973281664301"/>
    <d v="1900-01-09T04:44:53"/>
    <n v="43442"/>
    <n v="0"/>
    <n v="0"/>
    <n v="0"/>
    <n v="21664.851538995852"/>
  </r>
  <r>
    <s v="STND-62508"/>
    <s v="Aldi Inc."/>
    <s v="Aldi#03 - 4500 N Broadway - Chicago"/>
    <x v="39"/>
    <s v="Refrigeration"/>
    <x v="5"/>
    <n v="0"/>
    <n v="6000"/>
    <n v="5.9"/>
    <x v="2"/>
    <x v="0"/>
    <n v="13"/>
    <s v="ΔkWpeak"/>
    <m/>
    <s v="Private-Lighting"/>
    <x v="0"/>
    <n v="3"/>
    <n v="1"/>
    <s v="Non-Lighting"/>
    <n v="0.91633259480590001"/>
    <n v="1.30467645558681"/>
    <n v="5497.9955688354003"/>
    <n v="7.6975910879621603"/>
    <n v="0.7"/>
    <n v="3848.59689818478"/>
    <n v="5.3883137615735102"/>
    <n v="4661"/>
    <n v="1.07"/>
    <n v="1.24"/>
    <n v="2.9000000000000001E-2"/>
    <n v="0.745"/>
    <n v="15.018236429950701"/>
    <d v="1900-01-09T17:27:20"/>
    <n v="43426"/>
    <n v="7.6975910879621603"/>
    <n v="0"/>
    <n v="0"/>
    <n v="50031.759676402144"/>
  </r>
  <r>
    <s v="STND-62508"/>
    <s v="Aldi Inc."/>
    <s v="Aldi#03 - 4500 N Broadway - Chicago"/>
    <x v="54"/>
    <s v="Refrigeration"/>
    <x v="5"/>
    <n v="0"/>
    <n v="24096.1"/>
    <n v="0"/>
    <x v="2"/>
    <x v="0"/>
    <n v="12"/>
    <s v="NA"/>
    <m/>
    <s v="Private-Lighting"/>
    <x v="0"/>
    <n v="3"/>
    <n v="1"/>
    <s v="Non-Lighting"/>
    <n v="0.91633259480590001"/>
    <n v="1.30467645558681"/>
    <n v="22080.0418377024"/>
    <n v="0"/>
    <n v="0.7"/>
    <n v="15456.0292863917"/>
    <n v="0"/>
    <n v="4661"/>
    <n v="1.07"/>
    <n v="1.24"/>
    <n v="2.9000000000000001E-2"/>
    <n v="0.745"/>
    <n v="15.018236429950701"/>
    <d v="1900-01-09T17:27:20"/>
    <n v="43426"/>
    <n v="0"/>
    <n v="0"/>
    <n v="0"/>
    <n v="185472.35143670041"/>
  </r>
  <r>
    <s v="STND-62508"/>
    <s v="Aldi Inc."/>
    <s v="Aldi#03 - 4500 N Broadway - Chicago"/>
    <x v="12"/>
    <s v="Variable Speed Drives"/>
    <x v="5"/>
    <n v="0"/>
    <n v="18643.763999999999"/>
    <n v="0.88678800000000002"/>
    <x v="6"/>
    <x v="0"/>
    <n v="15"/>
    <s v="ΔkWpeak"/>
    <m/>
    <s v="Private-Lighting"/>
    <x v="0"/>
    <n v="3"/>
    <n v="1"/>
    <s v="Non-Lighting"/>
    <n v="0.91633259480590001"/>
    <n v="1.30467645558681"/>
    <n v="17083.8886430688"/>
    <n v="1.1569714246969101"/>
    <n v="0.7"/>
    <n v="11958.722050148201"/>
    <n v="0.80987999728783899"/>
    <n v="4661"/>
    <n v="1.07"/>
    <n v="1.24"/>
    <n v="2.9000000000000001E-2"/>
    <n v="0.745"/>
    <n v="15.018236429950701"/>
    <d v="1900-01-09T17:27:20"/>
    <n v="43426"/>
    <n v="1.1569714246969101"/>
    <n v="0"/>
    <n v="0"/>
    <n v="179380.830752223"/>
  </r>
  <r>
    <s v="STND-62508"/>
    <s v="Aldi Inc."/>
    <s v="Aldi#03 - 4500 N Broadway - Chicago"/>
    <x v="1"/>
    <s v="Outdoor &amp; Garage Lighting"/>
    <x v="1"/>
    <n v="0"/>
    <n v="7633.9709999999995"/>
    <n v="0"/>
    <x v="0"/>
    <x v="0"/>
    <n v="10.1978380583316"/>
    <s v="Qty / 1,000"/>
    <m/>
    <s v="Private-Lighting"/>
    <x v="0"/>
    <n v="3"/>
    <n v="1"/>
    <s v="Lighting"/>
    <n v="0.91633259480590001"/>
    <n v="1.30467645558681"/>
    <n v="6995.25645510299"/>
    <n v="0"/>
    <n v="0.71"/>
    <n v="4966.6320831231196"/>
    <n v="0"/>
    <n v="4903"/>
    <n v="1"/>
    <n v="1"/>
    <n v="0"/>
    <n v="0"/>
    <n v="14.276973281664301"/>
    <d v="1900-01-09T04:44:53"/>
    <n v="43426"/>
    <n v="0"/>
    <n v="0"/>
    <n v="0"/>
    <n v="50648.909679003707"/>
  </r>
  <r>
    <s v="STND-62508"/>
    <s v="Aldi Inc."/>
    <s v="Aldi#03 - 4500 N Broadway - Chicago"/>
    <x v="27"/>
    <s v="Outdoor &amp; Garage Lighting"/>
    <x v="5"/>
    <n v="0"/>
    <n v="105.84"/>
    <n v="0"/>
    <x v="0"/>
    <x v="0"/>
    <n v="8"/>
    <s v="Qty / 1,000"/>
    <m/>
    <s v="Private-Lighting"/>
    <x v="0"/>
    <n v="3"/>
    <n v="1"/>
    <s v="Lighting"/>
    <n v="0.91633259480590001"/>
    <n v="1.30467645558681"/>
    <n v="96.984641834256394"/>
    <n v="0"/>
    <n v="0.71"/>
    <n v="68.859095702322094"/>
    <n v="0"/>
    <n v="4661"/>
    <n v="1.07"/>
    <n v="1.24"/>
    <n v="2.9000000000000001E-2"/>
    <n v="0.745"/>
    <n v="15.018236429950701"/>
    <d v="1900-01-09T17:27:20"/>
    <n v="43426"/>
    <n v="0"/>
    <n v="2.6285557132648898"/>
    <n v="0"/>
    <n v="550.87276561857675"/>
  </r>
  <r>
    <s v="STND-62510"/>
    <s v="Roper Whitney LLC"/>
    <s v="Roper Whitney LLC - Phase 2 - 2833 Huffman Blvd - Rockford"/>
    <x v="0"/>
    <s v="Indoor Lighting"/>
    <x v="10"/>
    <n v="0"/>
    <n v="27668.654999999999"/>
    <n v="4.948258"/>
    <x v="0"/>
    <x v="0"/>
    <n v="10.827197921178"/>
    <s v="Qty / 1,000"/>
    <m/>
    <s v="Private-Lighting"/>
    <x v="0"/>
    <n v="3"/>
    <n v="1"/>
    <s v="Lighting"/>
    <n v="0.91633259480590001"/>
    <n v="1.30467645558681"/>
    <n v="25353.690430939201"/>
    <n v="6.4558757087690601"/>
    <n v="0.71"/>
    <n v="18001.120205966901"/>
    <n v="4.5836717532260298"/>
    <n v="4618"/>
    <n v="1.02"/>
    <n v="1.04"/>
    <n v="1.2E-2"/>
    <n v="0.81"/>
    <n v="15.158077089649201"/>
    <d v="1900-01-09T19:51:10"/>
    <n v="43441"/>
    <n v="7.6636701196213899"/>
    <n v="298.27871095222599"/>
    <n v="0"/>
    <n v="194901.69127292011"/>
  </r>
  <r>
    <s v="STND-62512"/>
    <s v="Aldi Inc. - Dwight"/>
    <s v="Aldi Inc 39 Dwight - 2051 N State St - Bourbonnais"/>
    <x v="54"/>
    <s v="Refrigeration"/>
    <x v="5"/>
    <n v="0"/>
    <n v="10326.9"/>
    <n v="0"/>
    <x v="2"/>
    <x v="0"/>
    <n v="12"/>
    <s v="NA"/>
    <m/>
    <s v="Private-Non-Lighting"/>
    <x v="2"/>
    <n v="3"/>
    <n v="1"/>
    <s v="Non-Lighting"/>
    <n v="0.98952339343681495"/>
    <n v="0.43468415683807998"/>
    <n v="10218.709131682601"/>
    <n v="0"/>
    <n v="0.7"/>
    <n v="7153.0963921778502"/>
    <n v="0"/>
    <n v="4661"/>
    <n v="1.07"/>
    <n v="1.24"/>
    <n v="2.9000000000000001E-2"/>
    <n v="0.745"/>
    <n v="15.018236429950701"/>
    <d v="1900-01-09T17:27:20"/>
    <n v="43430"/>
    <n v="0"/>
    <n v="0"/>
    <n v="0"/>
    <n v="85837.156706134207"/>
  </r>
  <r>
    <s v="STND-62513"/>
    <s v="Holly Hunt Enterprises, Inc"/>
    <s v="Holly Hunt LLC - 9450 W Sergo Drive Unit B - McCook"/>
    <x v="0"/>
    <s v="Indoor Lighting"/>
    <x v="8"/>
    <n v="0"/>
    <n v="25921.69"/>
    <n v="4.1023719999999999"/>
    <x v="0"/>
    <x v="0"/>
    <n v="9.5383441434566993"/>
    <s v="Qty / 1,000"/>
    <m/>
    <s v="Private-Lighting"/>
    <x v="0"/>
    <n v="3"/>
    <n v="1"/>
    <s v="Lighting"/>
    <n v="0.91633259480590001"/>
    <n v="1.30467645558681"/>
    <n v="23752.889459454102"/>
    <n v="5.3522681604585598"/>
    <n v="0.71"/>
    <n v="16864.551516212399"/>
    <n v="3.8001103939255798"/>
    <n v="5242"/>
    <n v="1"/>
    <n v="1.22"/>
    <n v="1.0999999999999999E-2"/>
    <n v="0.68"/>
    <n v="13.3536818008394"/>
    <d v="1900-01-08T12:55:13"/>
    <n v="43379"/>
    <n v="6.4516250728767597"/>
    <n v="261.28178405399598"/>
    <n v="0"/>
    <n v="160859.89618668833"/>
  </r>
  <r>
    <s v="STND-62513"/>
    <s v="Holly Hunt Enterprises, Inc"/>
    <s v="Holly Hunt LLC - 9450 W Sergo Drive Unit B - McCook"/>
    <x v="0"/>
    <s v="Indoor Lighting"/>
    <x v="8"/>
    <n v="0"/>
    <n v="27274.126"/>
    <n v="4.3164090000000002"/>
    <x v="0"/>
    <x v="0"/>
    <n v="9.5383441434566993"/>
    <s v="Qty / 1,000"/>
    <m/>
    <s v="Private-Lighting"/>
    <x v="0"/>
    <n v="3"/>
    <n v="1"/>
    <s v="Lighting"/>
    <n v="0.91633259480590001"/>
    <n v="1.30467645558681"/>
    <n v="24992.170648643099"/>
    <n v="5.6315171949829903"/>
    <n v="0.71"/>
    <n v="17744.4411605366"/>
    <n v="3.9983772084379199"/>
    <n v="5242"/>
    <n v="1"/>
    <n v="1.22"/>
    <n v="1.0999999999999999E-2"/>
    <n v="0.68"/>
    <n v="13.3536818008394"/>
    <d v="1900-01-08T12:55:13"/>
    <n v="43379"/>
    <n v="6.7882319129496"/>
    <n v="274.91387713507402"/>
    <n v="0"/>
    <n v="169252.58642251627"/>
  </r>
  <r>
    <s v="STND-62514"/>
    <s v="St Francis of Assisi Parish"/>
    <s v="St Francis of Assisi - 15050 S Wolf Rd - Orland Park"/>
    <x v="1"/>
    <s v="Outdoor &amp; Garage Lighting"/>
    <x v="1"/>
    <n v="0"/>
    <n v="42940.474000000002"/>
    <n v="0"/>
    <x v="0"/>
    <x v="0"/>
    <n v="10.1978380583316"/>
    <s v="Qty / 1,000"/>
    <m/>
    <s v="Private-Lighting"/>
    <x v="0"/>
    <n v="3"/>
    <n v="1"/>
    <s v="Lighting"/>
    <n v="0.91633259480590001"/>
    <n v="1.30467645558681"/>
    <n v="39347.755962615302"/>
    <n v="0"/>
    <n v="0.71"/>
    <n v="27936.906733456799"/>
    <n v="0"/>
    <n v="4903"/>
    <n v="1"/>
    <n v="1"/>
    <n v="0"/>
    <n v="0"/>
    <n v="14.276973281664301"/>
    <d v="1900-01-09T04:44:53"/>
    <n v="43434"/>
    <n v="0"/>
    <n v="0"/>
    <n v="0"/>
    <n v="284896.0507185061"/>
  </r>
  <r>
    <s v="STND-62514"/>
    <s v="St Francis of Assisi Parish"/>
    <s v="St Francis of Assisi - 15050 S Wolf Rd - Orland Park"/>
    <x v="1"/>
    <s v="Outdoor &amp; Garage Lighting"/>
    <x v="1"/>
    <n v="0"/>
    <n v="19376.655999999999"/>
    <n v="0"/>
    <x v="0"/>
    <x v="0"/>
    <n v="10.1978380583316"/>
    <s v="Qty / 1,000"/>
    <m/>
    <s v="Private-Lighting"/>
    <x v="0"/>
    <n v="3"/>
    <n v="1"/>
    <s v="Lighting"/>
    <n v="0.91633259480590001"/>
    <n v="1.30467645558681"/>
    <n v="17755.461471141301"/>
    <n v="0"/>
    <n v="0.71"/>
    <n v="12606.377644510299"/>
    <n v="0"/>
    <n v="4903"/>
    <n v="1"/>
    <n v="1"/>
    <n v="0"/>
    <n v="0"/>
    <n v="14.276973281664301"/>
    <d v="1900-01-09T04:44:53"/>
    <n v="43434"/>
    <n v="0"/>
    <n v="0"/>
    <n v="0"/>
    <n v="128557.7977208878"/>
  </r>
  <r>
    <s v="STND-62514"/>
    <s v="St Francis of Assisi Parish"/>
    <s v="St Francis of Assisi - 15050 S Wolf Rd - Orland Park"/>
    <x v="1"/>
    <s v="Outdoor &amp; Garage Lighting"/>
    <x v="1"/>
    <n v="0"/>
    <n v="2941.8"/>
    <n v="0"/>
    <x v="0"/>
    <x v="0"/>
    <n v="10.1978380583316"/>
    <s v="Qty / 1,000"/>
    <m/>
    <s v="Private-Lighting"/>
    <x v="0"/>
    <n v="3"/>
    <n v="1"/>
    <s v="Lighting"/>
    <n v="0.91633259480590001"/>
    <n v="1.30467645558681"/>
    <n v="2695.6672273999998"/>
    <n v="0"/>
    <n v="0.71"/>
    <n v="1913.9237314540001"/>
    <n v="0"/>
    <n v="4903"/>
    <n v="1"/>
    <n v="1"/>
    <n v="0"/>
    <n v="0"/>
    <n v="14.276973281664301"/>
    <d v="1900-01-09T04:44:53"/>
    <n v="43434"/>
    <n v="0"/>
    <n v="0"/>
    <n v="0"/>
    <n v="19517.88426936563"/>
  </r>
  <r>
    <s v="STND-62515"/>
    <s v="Anfinsen Plastic Molding, Inc."/>
    <s v="Anfinsen Plastic Molding Inc - 445 Treasure Dr - Oswego"/>
    <x v="11"/>
    <s v="Industrial"/>
    <x v="10"/>
    <n v="0"/>
    <n v="491132"/>
    <n v="78.729200000000006"/>
    <x v="4"/>
    <x v="0"/>
    <n v="20"/>
    <s v="ΔkWpeak / CF"/>
    <n v="1"/>
    <s v="Private-Non-Lighting"/>
    <x v="2"/>
    <n v="2"/>
    <n v="1"/>
    <s v="Non-Lighting"/>
    <n v="0.76002432528749297"/>
    <n v="0.465462131779591"/>
    <n v="373272.26692709699"/>
    <n v="36.645461265301797"/>
    <n v="0.7"/>
    <n v="261290.586848968"/>
    <n v="25.651822885711201"/>
    <n v="4618"/>
    <n v="1.02"/>
    <n v="1.04"/>
    <n v="1.2E-2"/>
    <n v="0.81"/>
    <n v="15.158077089649201"/>
    <d v="1900-01-09T19:51:10"/>
    <n v="43441"/>
    <n v="36.645461265301797"/>
    <n v="0"/>
    <n v="0"/>
    <n v="5225811.7369793598"/>
  </r>
  <r>
    <s v="STND-62518"/>
    <s v="First Midwest Bank"/>
    <s v="First Midwest Bank - 520 N Cass Ave - Westmont"/>
    <x v="0"/>
    <s v="Indoor Lighting"/>
    <x v="6"/>
    <n v="0"/>
    <n v="49902.652999999998"/>
    <n v="11.221056000000001"/>
    <x v="0"/>
    <x v="0"/>
    <n v="15"/>
    <s v="Qty / 1,000"/>
    <m/>
    <s v="Private-Lighting"/>
    <x v="0"/>
    <n v="3"/>
    <n v="1"/>
    <s v="Lighting"/>
    <n v="0.91633259480590001"/>
    <n v="1.30467645558681"/>
    <n v="45727.427511188398"/>
    <n v="14.6398475700211"/>
    <n v="0.71"/>
    <n v="32466.473532943801"/>
    <n v="10.394291774715001"/>
    <n v="2885"/>
    <n v="1.165"/>
    <n v="1.3779999999999999"/>
    <n v="2.5499999999999998E-2"/>
    <n v="0.55000000000000004"/>
    <n v="24.263431542460999"/>
    <d v="1900-01-16T07:56:40"/>
    <n v="43454"/>
    <n v="19.316331402587501"/>
    <n v="1000.90077385005"/>
    <n v="0"/>
    <n v="486997.102994157"/>
  </r>
  <r>
    <s v="STND-62518"/>
    <s v="First Midwest Bank"/>
    <s v="First Midwest Bank - 520 N Cass Ave - Westmont"/>
    <x v="0"/>
    <s v="Indoor Lighting"/>
    <x v="6"/>
    <n v="0"/>
    <n v="-15878.117"/>
    <n v="-3.5703360000000002"/>
    <x v="0"/>
    <x v="0"/>
    <n v="15"/>
    <s v="Qty / 1,000"/>
    <m/>
    <s v="Private-Lighting"/>
    <x v="0"/>
    <n v="3"/>
    <n v="1"/>
    <s v="Lighting"/>
    <n v="0.91633259480590001"/>
    <n v="1.30467645558681"/>
    <n v="-14549.636151241701"/>
    <n v="-4.6581333177339799"/>
    <n v="0.71"/>
    <n v="-10330.241667381601"/>
    <n v="-3.3072746555911201"/>
    <n v="2885"/>
    <n v="1.165"/>
    <n v="1.3779999999999999"/>
    <n v="2.5499999999999998E-2"/>
    <n v="0.55000000000000004"/>
    <n v="24.263431542460999"/>
    <d v="1900-01-16T07:56:40"/>
    <n v="43454"/>
    <n v="-6.1461054462778399"/>
    <n v="-318.46843077825099"/>
    <n v="0"/>
    <n v="-154953.625010724"/>
  </r>
  <r>
    <s v="STND-62518"/>
    <s v="First Midwest Bank"/>
    <s v="First Midwest Bank - 520 N Cass Ave - Westmont"/>
    <x v="0"/>
    <s v="Indoor Lighting"/>
    <x v="6"/>
    <n v="0"/>
    <n v="7817.5420000000004"/>
    <n v="1.757844"/>
    <x v="0"/>
    <x v="0"/>
    <n v="15"/>
    <s v="Qty / 1,000"/>
    <m/>
    <s v="Private-Lighting"/>
    <x v="0"/>
    <n v="3"/>
    <n v="1"/>
    <s v="Lighting"/>
    <n v="0.91633259480590001"/>
    <n v="1.30467645558681"/>
    <n v="7163.4685458640997"/>
    <n v="2.2934176793945298"/>
    <n v="0.71"/>
    <n v="5086.0626675635103"/>
    <n v="1.62832655237012"/>
    <n v="2885"/>
    <n v="1.165"/>
    <n v="1.3779999999999999"/>
    <n v="2.5499999999999998E-2"/>
    <n v="0.55000000000000004"/>
    <n v="24.263431542460999"/>
    <d v="1900-01-16T07:56:40"/>
    <n v="43454"/>
    <n v="3.0260162018663901"/>
    <n v="156.79695100389199"/>
    <n v="0"/>
    <n v="76290.940013452651"/>
  </r>
  <r>
    <s v="STND-62518"/>
    <s v="First Midwest Bank"/>
    <s v="First Midwest Bank - 520 N Cass Ave - Westmont"/>
    <x v="0"/>
    <s v="Indoor Lighting"/>
    <x v="6"/>
    <n v="0"/>
    <n v="-1640.4690000000001"/>
    <n v="-0.36887399999999998"/>
    <x v="0"/>
    <x v="0"/>
    <n v="15"/>
    <s v="Qty / 1,000"/>
    <m/>
    <s v="Private-Lighting"/>
    <x v="0"/>
    <n v="3"/>
    <n v="1"/>
    <s v="Lighting"/>
    <n v="0.91633259480590001"/>
    <n v="1.30467645558681"/>
    <n v="-1503.2152154686401"/>
    <n v="-0.481261222878128"/>
    <n v="0.71"/>
    <n v="-1067.2828029827299"/>
    <n v="-0.34169546824347102"/>
    <n v="2885"/>
    <n v="1.165"/>
    <n v="1.3779999999999999"/>
    <n v="2.5499999999999998E-2"/>
    <n v="0.55000000000000004"/>
    <n v="24.263431542460999"/>
    <d v="1900-01-16T07:56:40"/>
    <n v="43454"/>
    <n v="-0.63499303717921596"/>
    <n v="-32.902993986652596"/>
    <n v="0"/>
    <n v="-16009.242044740948"/>
  </r>
  <r>
    <s v="STND-62519"/>
    <s v="Sears, Roebuck and Co."/>
    <s v="Sears Roebuck &amp; Co - 1600 Boudreau Rd - Manteno"/>
    <x v="7"/>
    <s v="Indoor Lighting"/>
    <x v="8"/>
    <n v="0"/>
    <n v="16280.813"/>
    <n v="8.3676510000000004"/>
    <x v="0"/>
    <x v="0"/>
    <n v="8"/>
    <s v="Qty / 1,000"/>
    <m/>
    <s v="Private-Lighting"/>
    <x v="0"/>
    <n v="1"/>
    <n v="1"/>
    <s v="Lighting"/>
    <n v="0.99989942556735301"/>
    <n v="1.019640158801"/>
    <n v="16279.175566469499"/>
    <n v="8.5319929944313806"/>
    <n v="0.71"/>
    <n v="11558.214652193299"/>
    <n v="6.0577150260462798"/>
    <n v="5242"/>
    <n v="1"/>
    <n v="1.22"/>
    <n v="1.0999999999999999E-2"/>
    <n v="0.68"/>
    <n v="13.3536818008394"/>
    <d v="1900-01-08T12:55:13"/>
    <n v="43442"/>
    <n v="13.1951639258141"/>
    <n v="179.070931231164"/>
    <n v="0"/>
    <n v="92465.717217546393"/>
  </r>
  <r>
    <s v="STND-62519"/>
    <s v="Sears, Roebuck and Co."/>
    <s v="Sears Roebuck &amp; Co - 1600 Boudreau Rd - Manteno"/>
    <x v="0"/>
    <s v="Indoor Lighting"/>
    <x v="8"/>
    <n v="0"/>
    <n v="444246.94799999997"/>
    <n v="95.021394000000001"/>
    <x v="0"/>
    <x v="0"/>
    <n v="9.5383441434566993"/>
    <s v="Qty / 1,000"/>
    <m/>
    <s v="Private-Lighting"/>
    <x v="0"/>
    <n v="1"/>
    <n v="1"/>
    <s v="Lighting"/>
    <n v="0.99989942556735301"/>
    <n v="1.019640158801"/>
    <n v="444202.26811524999"/>
    <n v="96.887629267652798"/>
    <n v="0.71"/>
    <n v="315383.61036182701"/>
    <n v="68.790216780033504"/>
    <n v="5242"/>
    <n v="1"/>
    <n v="1.22"/>
    <n v="1.0999999999999999E-2"/>
    <n v="0.68"/>
    <n v="13.3536818008394"/>
    <d v="1900-01-08T12:55:13"/>
    <n v="43442"/>
    <n v="116.78836700536699"/>
    <n v="4886.2249492677402"/>
    <n v="0"/>
    <n v="3008237.4128369624"/>
  </r>
  <r>
    <s v="STND-62519"/>
    <s v="Sears, Roebuck and Co."/>
    <s v="Sears Roebuck &amp; Co - 1600 Boudreau Rd - Manteno"/>
    <x v="0"/>
    <s v="Indoor Lighting"/>
    <x v="8"/>
    <n v="0"/>
    <n v="4781.9570000000003"/>
    <n v="1.0228280000000001"/>
    <x v="0"/>
    <x v="0"/>
    <n v="9.5383441434566993"/>
    <s v="Qty / 1,000"/>
    <m/>
    <s v="Private-Lighting"/>
    <x v="0"/>
    <n v="1"/>
    <n v="1"/>
    <s v="Lighting"/>
    <n v="0.99989942556735301"/>
    <n v="1.019640158801"/>
    <n v="4781.4760573877802"/>
    <n v="1.0429165043461099"/>
    <n v="0.71"/>
    <n v="3394.84800074532"/>
    <n v="0.74047071808574005"/>
    <n v="5242"/>
    <n v="1"/>
    <n v="1.22"/>
    <n v="1.0999999999999999E-2"/>
    <n v="0.68"/>
    <n v="13.3536818008394"/>
    <d v="1900-01-08T12:55:13"/>
    <n v="43442"/>
    <n v="1.25713175547989"/>
    <n v="52.596236631265597"/>
    <n v="0"/>
    <n v="32381.228545834809"/>
  </r>
  <r>
    <s v="STND-62521"/>
    <s v="River Road Associates, LLC"/>
    <s v="River Road Associates LLC dba Gibsons Bar &amp; Steakhouse - 5464 N River Rd - Rosemont"/>
    <x v="0"/>
    <s v="Indoor Lighting"/>
    <x v="13"/>
    <n v="0"/>
    <n v="20740.499"/>
    <n v="2.8345259999999999"/>
    <x v="0"/>
    <x v="0"/>
    <n v="8.9750493627714896"/>
    <s v="Qty / 1,000"/>
    <m/>
    <s v="Private-Lighting"/>
    <x v="0"/>
    <n v="3"/>
    <n v="1"/>
    <s v="Lighting"/>
    <n v="0.91633259480590001"/>
    <n v="1.30467645558681"/>
    <n v="19005.1952662392"/>
    <n v="3.69813933494865"/>
    <n v="0.71"/>
    <n v="13493.6886390298"/>
    <n v="2.62567892781354"/>
    <n v="5571"/>
    <n v="1.17"/>
    <n v="1.31"/>
    <n v="2.1000000000000001E-2"/>
    <n v="0.68"/>
    <n v="12.565069107880101"/>
    <d v="1900-01-07T23:24:04"/>
    <n v="43380"/>
    <n v="4.1514810675220604"/>
    <n v="341.11888939403599"/>
    <n v="0"/>
    <n v="121106.5216211613"/>
  </r>
  <r>
    <s v="STND-62521"/>
    <s v="River Road Associates, LLC"/>
    <s v="River Road Associates LLC dba Gibsons Bar &amp; Steakhouse - 5464 N River Rd - Rosemont"/>
    <x v="0"/>
    <s v="Indoor Lighting"/>
    <x v="13"/>
    <n v="0"/>
    <n v="260.72300000000001"/>
    <n v="3.5631999999999997E-2"/>
    <x v="0"/>
    <x v="0"/>
    <n v="8.9750493627714896"/>
    <s v="Qty / 1,000"/>
    <m/>
    <s v="Private-Lighting"/>
    <x v="0"/>
    <n v="3"/>
    <n v="1"/>
    <s v="Lighting"/>
    <n v="0.91633259480590001"/>
    <n v="1.30467645558681"/>
    <n v="238.90898311557899"/>
    <n v="4.6488231465469099E-2"/>
    <n v="0.71"/>
    <n v="169.62537801206099"/>
    <n v="3.3006644340482998E-2"/>
    <n v="5571"/>
    <n v="1.17"/>
    <n v="1.31"/>
    <n v="2.1000000000000001E-2"/>
    <n v="0.68"/>
    <n v="12.565069107880101"/>
    <d v="1900-01-07T23:24:04"/>
    <n v="43380"/>
    <n v="5.2187058223472298E-2"/>
    <n v="4.2881099533565399"/>
    <n v="0"/>
    <n v="1522.396140837021"/>
  </r>
  <r>
    <s v="STND-62521"/>
    <s v="River Road Associates, LLC"/>
    <s v="River Road Associates LLC dba Gibsons Bar &amp; Steakhouse - 5464 N River Rd - Rosemont"/>
    <x v="0"/>
    <s v="Indoor Lighting"/>
    <x v="13"/>
    <n v="0"/>
    <n v="325.904"/>
    <n v="4.4540000000000003E-2"/>
    <x v="0"/>
    <x v="0"/>
    <n v="8.9750493627714896"/>
    <s v="Qty / 1,000"/>
    <m/>
    <s v="Private-Lighting"/>
    <x v="0"/>
    <n v="3"/>
    <n v="1"/>
    <s v="Lighting"/>
    <n v="0.91633259480590001"/>
    <n v="1.30467645558681"/>
    <n v="298.636457977622"/>
    <n v="5.8110289331836401E-2"/>
    <n v="0.71"/>
    <n v="212.031885164112"/>
    <n v="4.1258305425603797E-2"/>
    <n v="5571"/>
    <n v="1.17"/>
    <n v="1.31"/>
    <n v="2.1000000000000001E-2"/>
    <n v="0.68"/>
    <n v="12.565069107880101"/>
    <d v="1900-01-07T23:24:04"/>
    <n v="43380"/>
    <n v="6.5233822779340297E-2"/>
    <n v="5.3601415534444996"/>
    <n v="0"/>
    <n v="1902.9966358294009"/>
  </r>
  <r>
    <s v="STND-62521"/>
    <s v="River Road Associates, LLC"/>
    <s v="River Road Associates LLC dba Gibsons Bar &amp; Steakhouse - 5464 N River Rd - Rosemont"/>
    <x v="0"/>
    <s v="Indoor Lighting"/>
    <x v="13"/>
    <n v="0"/>
    <n v="938.60199999999998"/>
    <n v="0.128275"/>
    <x v="0"/>
    <x v="0"/>
    <n v="8.9750493627714896"/>
    <s v="Qty / 1,000"/>
    <m/>
    <s v="Private-Lighting"/>
    <x v="0"/>
    <n v="3"/>
    <n v="1"/>
    <s v="Lighting"/>
    <n v="0.91633259480590001"/>
    <n v="1.30467645558681"/>
    <n v="860.07160615000703"/>
    <n v="0.16735737234039799"/>
    <n v="0.71"/>
    <n v="610.65084036650501"/>
    <n v="0.118823734361682"/>
    <n v="5571"/>
    <n v="1.17"/>
    <n v="1.31"/>
    <n v="2.1000000000000001E-2"/>
    <n v="0.68"/>
    <n v="12.565069107880101"/>
    <d v="1900-01-07T23:24:04"/>
    <n v="43380"/>
    <n v="0.18787311668208101"/>
    <n v="15.4371826744873"/>
    <n v="0"/>
    <n v="5480.6214357072749"/>
  </r>
  <r>
    <s v="STND-62527"/>
    <s v="Arntzen Corporation"/>
    <s v="Arntzen Corporation - 1025 School Street - Rockford"/>
    <x v="1"/>
    <s v="Outdoor &amp; Garage Lighting"/>
    <x v="1"/>
    <n v="0"/>
    <n v="30594.720000000001"/>
    <n v="0"/>
    <x v="0"/>
    <x v="0"/>
    <n v="10.1978380583316"/>
    <s v="Qty / 1,000"/>
    <m/>
    <s v="Private-Lighting"/>
    <x v="0"/>
    <n v="3"/>
    <n v="1"/>
    <s v="Lighting"/>
    <n v="0.91633259480590001"/>
    <n v="1.30467645558681"/>
    <n v="28034.93916496"/>
    <n v="0"/>
    <n v="0.71"/>
    <n v="19904.8068071216"/>
    <n v="0"/>
    <n v="4903"/>
    <n v="1"/>
    <n v="1"/>
    <n v="0"/>
    <n v="0"/>
    <n v="14.276973281664301"/>
    <d v="1900-01-09T04:44:53"/>
    <n v="43449"/>
    <n v="0"/>
    <n v="0"/>
    <n v="0"/>
    <n v="202985.99640140255"/>
  </r>
  <r>
    <s v="STND-62527"/>
    <s v="Arntzen Corporation"/>
    <s v="Arntzen Corporation - 1025 School Street - Rockford"/>
    <x v="27"/>
    <s v="Outdoor &amp; Garage Lighting"/>
    <x v="10"/>
    <n v="0"/>
    <n v="672"/>
    <n v="0"/>
    <x v="0"/>
    <x v="0"/>
    <n v="8"/>
    <s v="Qty / 1,000"/>
    <m/>
    <s v="Private-Lighting"/>
    <x v="0"/>
    <n v="3"/>
    <n v="1"/>
    <s v="Lighting"/>
    <n v="0.91633259480590001"/>
    <n v="1.30467645558681"/>
    <n v="615.77550370956499"/>
    <n v="0"/>
    <n v="0.71"/>
    <n v="437.20060763379098"/>
    <n v="0"/>
    <n v="4618"/>
    <n v="1.02"/>
    <n v="1.04"/>
    <n v="1.2E-2"/>
    <n v="0.81"/>
    <n v="15.158077089649201"/>
    <d v="1900-01-09T19:51:10"/>
    <n v="43449"/>
    <n v="0"/>
    <n v="7.24441769070076"/>
    <n v="0"/>
    <n v="3497.6048610703278"/>
  </r>
  <r>
    <s v="STND-62528"/>
    <s v="Body Tech Total Fitness"/>
    <s v="Body Tech Total Fitness - 19815 S LaGrange Rd - Mokena"/>
    <x v="0"/>
    <s v="Indoor Lighting"/>
    <x v="4"/>
    <n v="0"/>
    <n v="1208.06"/>
    <n v="0.25872600000000001"/>
    <x v="0"/>
    <x v="0"/>
    <n v="6.5651260504201696"/>
    <s v="Qty / 1,000"/>
    <m/>
    <s v="Private-Lighting"/>
    <x v="0"/>
    <n v="3"/>
    <n v="1"/>
    <s v="Lighting"/>
    <n v="0.91633259480590001"/>
    <n v="1.30467645558681"/>
    <n v="1106.9847544812201"/>
    <n v="0.33755372064815198"/>
    <n v="0.71"/>
    <n v="785.95917568166306"/>
    <n v="0.23966314166018801"/>
    <n v="7616"/>
    <n v="1.1100000000000001"/>
    <n v="1.29"/>
    <n v="2.1999999999999999E-2"/>
    <n v="0.76"/>
    <n v="9.1911764705882408"/>
    <d v="1900-01-05T13:33:47"/>
    <n v="43433"/>
    <n v="0.34430204064478998"/>
    <n v="21.940238377105199"/>
    <n v="0"/>
    <n v="5159.9210588344486"/>
  </r>
  <r>
    <s v="STND-62528"/>
    <s v="Body Tech Total Fitness"/>
    <s v="Body Tech Total Fitness - 19815 S LaGrange Rd - Mokena"/>
    <x v="0"/>
    <s v="Indoor Lighting"/>
    <x v="4"/>
    <n v="0"/>
    <n v="8224.3850000000002"/>
    <n v="1.76139"/>
    <x v="0"/>
    <x v="0"/>
    <n v="6.5651260504201696"/>
    <s v="Qty / 1,000"/>
    <m/>
    <s v="Private-Lighting"/>
    <x v="0"/>
    <n v="3"/>
    <n v="1"/>
    <s v="Lighting"/>
    <n v="0.91633259480590001"/>
    <n v="1.30467645558681"/>
    <n v="7536.2720477327202"/>
    <n v="2.2980440621060501"/>
    <n v="0.71"/>
    <n v="5350.7531538902304"/>
    <n v="1.6316112840952901"/>
    <n v="7616"/>
    <n v="1.1100000000000001"/>
    <n v="1.29"/>
    <n v="2.1999999999999999E-2"/>
    <n v="0.76"/>
    <n v="9.1911764705882408"/>
    <d v="1900-01-05T13:33:47"/>
    <n v="43433"/>
    <n v="2.34398619145863"/>
    <n v="149.36755409920701"/>
    <n v="0"/>
    <n v="35128.368919972636"/>
  </r>
  <r>
    <s v="STND-62528"/>
    <s v="Body Tech Total Fitness"/>
    <s v="Body Tech Total Fitness - 19815 S LaGrange Rd - Mokena"/>
    <x v="0"/>
    <s v="Indoor Lighting"/>
    <x v="4"/>
    <n v="0"/>
    <n v="3521.0529999999999"/>
    <n v="0.75409300000000001"/>
    <x v="0"/>
    <x v="0"/>
    <n v="6.5651260504201696"/>
    <s v="Qty / 1,000"/>
    <m/>
    <s v="Private-Lighting"/>
    <x v="0"/>
    <n v="3"/>
    <n v="1"/>
    <s v="Lighting"/>
    <n v="0.91633259480590001"/>
    <n v="1.30467645558681"/>
    <n v="3226.4556319390999"/>
    <n v="0.98384738242282199"/>
    <n v="0.71"/>
    <n v="2290.7834986767598"/>
    <n v="0.69853164152020297"/>
    <n v="7616"/>
    <n v="1.1100000000000001"/>
    <n v="1.29"/>
    <n v="2.1999999999999999E-2"/>
    <n v="0.76"/>
    <n v="9.1911764705882408"/>
    <d v="1900-01-05T13:33:47"/>
    <n v="43433"/>
    <n v="1.0035163019408599"/>
    <n v="63.947769281675797"/>
    <n v="0"/>
    <n v="15039.282423035454"/>
  </r>
  <r>
    <s v="STND-62528"/>
    <s v="Body Tech Total Fitness"/>
    <s v="Body Tech Total Fitness - 19815 S LaGrange Rd - Mokena"/>
    <x v="0"/>
    <s v="Indoor Lighting"/>
    <x v="4"/>
    <n v="0"/>
    <n v="618.76199999999994"/>
    <n v="0.132518"/>
    <x v="0"/>
    <x v="0"/>
    <n v="6.5651260504201696"/>
    <s v="Qty / 1,000"/>
    <m/>
    <s v="Private-Lighting"/>
    <x v="0"/>
    <n v="3"/>
    <n v="1"/>
    <s v="Lighting"/>
    <n v="0.91633259480590001"/>
    <n v="1.30467645558681"/>
    <n v="566.99178902728795"/>
    <n v="0.17289311454145201"/>
    <n v="0.71"/>
    <n v="402.56417020937403"/>
    <n v="0.122754111324431"/>
    <n v="7616"/>
    <n v="1.1100000000000001"/>
    <n v="1.29"/>
    <n v="2.1999999999999999E-2"/>
    <n v="0.76"/>
    <n v="9.1911764705882408"/>
    <d v="1900-01-05T13:33:47"/>
    <n v="43433"/>
    <n v="0.176349566035753"/>
    <n v="11.2376750978381"/>
    <n v="0"/>
    <n v="2642.8845208073408"/>
  </r>
  <r>
    <s v="STND-62528"/>
    <s v="Body Tech Total Fitness"/>
    <s v="Body Tech Total Fitness - 19815 S LaGrange Rd - Mokena"/>
    <x v="0"/>
    <s v="Indoor Lighting"/>
    <x v="4"/>
    <n v="0"/>
    <n v="640.86099999999999"/>
    <n v="0.13725100000000001"/>
    <x v="0"/>
    <x v="0"/>
    <n v="6.5651260504201696"/>
    <s v="Qty / 1,000"/>
    <m/>
    <s v="Private-Lighting"/>
    <x v="0"/>
    <n v="3"/>
    <n v="1"/>
    <s v="Lighting"/>
    <n v="0.91633259480590001"/>
    <n v="1.30467645558681"/>
    <n v="587.24182303990403"/>
    <n v="0.17906814820574499"/>
    <n v="0.71"/>
    <n v="416.94169435833197"/>
    <n v="0.12713838522607901"/>
    <n v="7616"/>
    <n v="1.1100000000000001"/>
    <n v="1.29"/>
    <n v="2.1999999999999999E-2"/>
    <n v="0.76"/>
    <n v="9.1911764705882408"/>
    <d v="1900-01-05T13:33:47"/>
    <n v="43433"/>
    <n v="0.18264804998546"/>
    <n v="11.639027123313401"/>
    <n v="0"/>
    <n v="2737.2747791382094"/>
  </r>
  <r>
    <s v="STND-62528"/>
    <s v="Body Tech Total Fitness"/>
    <s v="Body Tech Total Fitness - 19815 S LaGrange Rd - Mokena"/>
    <x v="0"/>
    <s v="Indoor Lighting"/>
    <x v="4"/>
    <n v="0"/>
    <n v="2629.741"/>
    <n v="0.56320300000000001"/>
    <x v="0"/>
    <x v="0"/>
    <n v="6.5651260504201696"/>
    <s v="Qty / 1,000"/>
    <m/>
    <s v="Private-Lighting"/>
    <x v="0"/>
    <n v="3"/>
    <n v="1"/>
    <s v="Lighting"/>
    <n v="0.91633259480590001"/>
    <n v="1.30467645558681"/>
    <n v="2409.7173941974602"/>
    <n v="0.73479769381585602"/>
    <n v="0.71"/>
    <n v="1710.8993498801999"/>
    <n v="0.52170636260925796"/>
    <n v="7616"/>
    <n v="1.1100000000000001"/>
    <n v="1.29"/>
    <n v="2.1999999999999999E-2"/>
    <n v="0.76"/>
    <n v="9.1911764705882408"/>
    <d v="1900-01-05T13:33:47"/>
    <n v="43433"/>
    <n v="0.749487651790959"/>
    <n v="47.760164569679397"/>
    <n v="0"/>
    <n v="11232.269891545433"/>
  </r>
  <r>
    <s v="STND-62528"/>
    <s v="Body Tech Total Fitness"/>
    <s v="Body Tech Total Fitness - 19815 S LaGrange Rd - Mokena"/>
    <x v="0"/>
    <s v="Indoor Lighting"/>
    <x v="4"/>
    <n v="0"/>
    <n v="17866.767"/>
    <n v="3.8264689999999999"/>
    <x v="0"/>
    <x v="0"/>
    <n v="6.5651260504201696"/>
    <s v="Qty / 1,000"/>
    <m/>
    <s v="Private-Lighting"/>
    <x v="0"/>
    <n v="3"/>
    <n v="1"/>
    <s v="Lighting"/>
    <n v="0.91633259480590001"/>
    <n v="1.30467645558681"/>
    <n v="16371.9009659024"/>
    <n v="4.9923040123327898"/>
    <n v="0.71"/>
    <n v="11624.0496857907"/>
    <n v="3.5445358487562801"/>
    <n v="7616"/>
    <n v="1.1100000000000001"/>
    <n v="1.29"/>
    <n v="2.1999999999999999E-2"/>
    <n v="0.76"/>
    <n v="9.1911764705882408"/>
    <d v="1900-01-05T13:33:47"/>
    <n v="43433"/>
    <n v="5.0921093557045998"/>
    <n v="324.48812725212002"/>
    <n v="0"/>
    <n v="76313.35140356292"/>
  </r>
  <r>
    <s v="STND-62528"/>
    <s v="Body Tech Total Fitness"/>
    <s v="Body Tech Total Fitness - 19815 S LaGrange Rd - Mokena"/>
    <x v="0"/>
    <s v="Indoor Lighting"/>
    <x v="4"/>
    <n v="0"/>
    <n v="1270.673"/>
    <n v="0.27213599999999999"/>
    <x v="0"/>
    <x v="0"/>
    <n v="6.5651260504201696"/>
    <s v="Qty / 1,000"/>
    <m/>
    <s v="Private-Lighting"/>
    <x v="0"/>
    <n v="3"/>
    <n v="1"/>
    <s v="Lighting"/>
    <n v="0.91633259480590001"/>
    <n v="1.30467645558681"/>
    <n v="1164.3590872397999"/>
    <n v="0.35504943191757099"/>
    <n v="0.71"/>
    <n v="826.69495194025603"/>
    <n v="0.25208509666147499"/>
    <n v="7616"/>
    <n v="1.1100000000000001"/>
    <n v="1.29"/>
    <n v="2.1999999999999999E-2"/>
    <n v="0.76"/>
    <n v="9.1911764705882408"/>
    <d v="1900-01-05T13:33:47"/>
    <n v="43433"/>
    <n v="0.36214752337573602"/>
    <n v="23.077387314662602"/>
    <n v="0"/>
    <n v="5427.3565647338246"/>
  </r>
  <r>
    <s v="STND-62528"/>
    <s v="Body Tech Total Fitness"/>
    <s v="Body Tech Total Fitness - 19815 S LaGrange Rd - Mokena"/>
    <x v="0"/>
    <s v="Indoor Lighting"/>
    <x v="4"/>
    <n v="0"/>
    <n v="1230.1590000000001"/>
    <n v="0.263459"/>
    <x v="0"/>
    <x v="0"/>
    <n v="6.5651260504201696"/>
    <s v="Qty / 1,000"/>
    <m/>
    <s v="Private-Lighting"/>
    <x v="0"/>
    <n v="3"/>
    <n v="1"/>
    <s v="Lighting"/>
    <n v="0.91633259480590001"/>
    <n v="1.30467645558681"/>
    <n v="1127.2347884938299"/>
    <n v="0.34372875431244398"/>
    <n v="0.71"/>
    <n v="800.33669983061998"/>
    <n v="0.24404741556183601"/>
    <n v="7616"/>
    <n v="1.1100000000000001"/>
    <n v="1.29"/>
    <n v="2.1999999999999999E-2"/>
    <n v="0.76"/>
    <n v="9.1911764705882408"/>
    <d v="1900-01-05T13:33:47"/>
    <n v="43433"/>
    <n v="0.35060052459449698"/>
    <n v="22.341590402580401"/>
    <n v="0"/>
    <n v="5254.3113171653113"/>
  </r>
  <r>
    <s v="STND-62529"/>
    <s v="Washington High School"/>
    <s v="Washington High School -  Girls Gym - 3535 E 114th St - Chicago"/>
    <x v="0"/>
    <s v="Indoor Lighting"/>
    <x v="12"/>
    <n v="0"/>
    <n v="40709.822"/>
    <n v="11.100671999999999"/>
    <x v="0"/>
    <x v="1"/>
    <n v="15"/>
    <s v="Qty / 1,000"/>
    <m/>
    <s v="Public-Lighting"/>
    <x v="0"/>
    <n v="3"/>
    <n v="1"/>
    <s v="Lighting"/>
    <n v="0.99829244462109001"/>
    <n v="0.987374621353864"/>
    <n v="40640.307724469501"/>
    <n v="10.960521812773401"/>
    <n v="0.71"/>
    <n v="28854.618484373299"/>
    <n v="7.78197048706914"/>
    <n v="2979"/>
    <n v="1.17333333333333"/>
    <n v="1.323"/>
    <n v="2.1333333333333301E-2"/>
    <n v="0.72"/>
    <n v="23.497818059751602"/>
    <d v="1900-01-15T18:49:11"/>
    <n v="43450"/>
    <n v="11.5063847030879"/>
    <n v="738.91468589944498"/>
    <n v="0"/>
    <n v="432819.27726559946"/>
  </r>
  <r>
    <s v="STND-62530"/>
    <s v="Boston Fish Market Inc"/>
    <s v="Boston Fish Market - 1225 E Forest Ave - DesPlaines"/>
    <x v="0"/>
    <s v="Indoor Lighting"/>
    <x v="8"/>
    <n v="0"/>
    <n v="33443.96"/>
    <n v="5.2928480000000002"/>
    <x v="0"/>
    <x v="0"/>
    <n v="9.5383441434566993"/>
    <s v="Qty / 1,000"/>
    <m/>
    <s v="Private-Lighting"/>
    <x v="0"/>
    <n v="3"/>
    <n v="1"/>
    <s v="Lighting"/>
    <n v="0.91633259480590001"/>
    <n v="1.30467645558681"/>
    <n v="30645.7906473847"/>
    <n v="6.9054541685997197"/>
    <n v="0.71"/>
    <n v="21758.5113596431"/>
    <n v="4.9028724597058"/>
    <n v="5242"/>
    <n v="1"/>
    <n v="1.22"/>
    <n v="1.0999999999999999E-2"/>
    <n v="0.68"/>
    <n v="13.3536818008394"/>
    <d v="1900-01-08T12:55:13"/>
    <n v="43441"/>
    <n v="8.3238357866438193"/>
    <n v="337.10369712123202"/>
    <n v="0"/>
    <n v="207540.16939758783"/>
  </r>
  <r>
    <s v="STND-62531"/>
    <s v="1701 E. Woodfield Road LLC"/>
    <s v="1701 E Woodfield Road - 1701 E Woodfield Rd STE 820 - Schaumburg"/>
    <x v="0"/>
    <s v="Indoor Lighting"/>
    <x v="6"/>
    <n v="0"/>
    <n v="6119.6909999999998"/>
    <n v="1.3760669999999999"/>
    <x v="0"/>
    <x v="0"/>
    <n v="15"/>
    <s v="Qty / 1,000"/>
    <m/>
    <s v="Private-Lighting"/>
    <x v="0"/>
    <n v="3"/>
    <n v="1"/>
    <s v="Lighting"/>
    <n v="0.91633259480590001"/>
    <n v="1.30467645558681"/>
    <n v="5607.6723334403096"/>
    <n v="1.79532221620997"/>
    <n v="0.71"/>
    <n v="3981.4473567426198"/>
    <n v="1.2746787735090801"/>
    <n v="2885"/>
    <n v="1.165"/>
    <n v="1.3779999999999999"/>
    <n v="2.5499999999999998E-2"/>
    <n v="0.55000000000000004"/>
    <n v="24.263431542460999"/>
    <d v="1900-01-16T07:56:40"/>
    <n v="43472"/>
    <n v="2.3688114740862498"/>
    <n v="122.743042491612"/>
    <n v="0"/>
    <n v="59721.7103511393"/>
  </r>
  <r>
    <s v="STND-62531"/>
    <s v="1701 E. Woodfield Road LLC"/>
    <s v="1701 E Woodfield Road - 1701 E Woodfield Rd STE 820 - Schaumburg"/>
    <x v="7"/>
    <s v="Indoor Lighting"/>
    <x v="6"/>
    <n v="0"/>
    <n v="1168.9860000000001"/>
    <n v="0.79653600000000002"/>
    <x v="0"/>
    <x v="0"/>
    <n v="8"/>
    <s v="Qty / 1,000"/>
    <m/>
    <s v="Private-Lighting"/>
    <x v="0"/>
    <n v="3"/>
    <n v="1"/>
    <s v="Lighting"/>
    <n v="0.91633259480590001"/>
    <n v="1.30467645558681"/>
    <n v="1071.17997467177"/>
    <n v="1.0392217652272899"/>
    <n v="0.71"/>
    <n v="760.53778201695604"/>
    <n v="0.73784745331137802"/>
    <n v="2885"/>
    <n v="1.165"/>
    <n v="1.3779999999999999"/>
    <n v="2.5499999999999998E-2"/>
    <n v="0.55000000000000004"/>
    <n v="24.263431542460999"/>
    <d v="1900-01-16T07:56:40"/>
    <n v="43472"/>
    <n v="1.8853805610074299"/>
    <n v="23.4464286301546"/>
    <n v="0"/>
    <n v="6084.3022561356483"/>
  </r>
  <r>
    <s v="STND-62532"/>
    <s v="Covenant United Church of Christ"/>
    <s v="Covenant United Church of Christ - 1130 E 154th St - South Holland"/>
    <x v="0"/>
    <s v="Indoor Lighting"/>
    <x v="2"/>
    <n v="0"/>
    <n v="14308.882"/>
    <n v="3.0644879999999999"/>
    <x v="0"/>
    <x v="0"/>
    <n v="14.797277300976599"/>
    <s v="Qty / 1,000"/>
    <m/>
    <s v="Private-Lighting"/>
    <x v="0"/>
    <n v="3"/>
    <n v="1"/>
    <s v="Lighting"/>
    <n v="0.91633259480590001"/>
    <n v="1.30467645558681"/>
    <n v="13111.694971831401"/>
    <n v="3.9981653420283001"/>
    <n v="0.71"/>
    <n v="9309.3034300003201"/>
    <n v="2.83869739284009"/>
    <n v="3379"/>
    <n v="1.0900000000000001"/>
    <n v="1.36"/>
    <n v="2.1999999999999999E-2"/>
    <n v="0.57999999999999996"/>
    <n v="20.7161882213673"/>
    <d v="1900-01-13T19:08:05"/>
    <n v="43412"/>
    <n v="5.0686680299547398"/>
    <n v="264.63971502778998"/>
    <n v="0"/>
    <n v="137752.34433264734"/>
  </r>
  <r>
    <s v="STND-62535"/>
    <s v="Embassy Suites - Schaumburg"/>
    <s v="Holiday Inn Countryside Illinois - 6201 Joliet Rd - Countryside"/>
    <x v="0"/>
    <s v="Indoor Lighting"/>
    <x v="11"/>
    <n v="0"/>
    <n v="4713.9840000000004"/>
    <n v="0.57932799999999995"/>
    <x v="0"/>
    <x v="0"/>
    <n v="8.1459758879113693"/>
    <s v="Qty / 1,000"/>
    <m/>
    <s v="Private-Lighting"/>
    <x v="0"/>
    <n v="3"/>
    <n v="1"/>
    <s v="Lighting"/>
    <n v="0.91633259480590001"/>
    <n v="1.30467645558681"/>
    <n v="4319.5771905934998"/>
    <n v="0.75583560166219299"/>
    <n v="0.71"/>
    <n v="3066.89980532138"/>
    <n v="0.53664327718015703"/>
    <n v="6138"/>
    <n v="1.2"/>
    <n v="1.24"/>
    <n v="3.2000000000000001E-2"/>
    <n v="0.73"/>
    <n v="11.4043662430759"/>
    <d v="1900-01-07T03:30:12"/>
    <n v="43394"/>
    <n v="0.83499293157555599"/>
    <n v="115.18872508249299"/>
    <n v="0"/>
    <n v="24982.891864788035"/>
  </r>
  <r>
    <s v="STND-62535"/>
    <s v="Embassy Suites - Schaumburg"/>
    <s v="Holiday Inn Countryside Illinois - 6201 Joliet Rd - Countryside"/>
    <x v="1"/>
    <s v="Outdoor &amp; Garage Lighting"/>
    <x v="1"/>
    <n v="0"/>
    <n v="31379.200000000001"/>
    <n v="0"/>
    <x v="0"/>
    <x v="0"/>
    <n v="10.1978380583316"/>
    <s v="Qty / 1,000"/>
    <m/>
    <s v="Private-Lighting"/>
    <x v="0"/>
    <n v="3"/>
    <n v="1"/>
    <s v="Lighting"/>
    <n v="0.91633259480590001"/>
    <n v="1.30467645558681"/>
    <n v="28753.783758933299"/>
    <n v="0"/>
    <n v="0.71"/>
    <n v="20415.186468842599"/>
    <n v="0"/>
    <n v="4903"/>
    <n v="1"/>
    <n v="1"/>
    <n v="0"/>
    <n v="0"/>
    <n v="14.276973281664301"/>
    <d v="1900-01-09T04:44:53"/>
    <n v="43394"/>
    <n v="0"/>
    <n v="0"/>
    <n v="0"/>
    <n v="208190.76553989935"/>
  </r>
  <r>
    <s v="STND-62535"/>
    <s v="Embassy Suites - Schaumburg"/>
    <s v="Holiday Inn Countryside Illinois - 6201 Joliet Rd - Countryside"/>
    <x v="1"/>
    <s v="Outdoor &amp; Garage Lighting"/>
    <x v="1"/>
    <n v="0"/>
    <n v="392.24"/>
    <n v="0"/>
    <x v="0"/>
    <x v="0"/>
    <n v="10.1978380583316"/>
    <s v="Qty / 1,000"/>
    <m/>
    <s v="Private-Lighting"/>
    <x v="0"/>
    <n v="3"/>
    <n v="1"/>
    <s v="Lighting"/>
    <n v="0.91633259480590001"/>
    <n v="1.30467645558681"/>
    <n v="359.42229698666603"/>
    <n v="0"/>
    <n v="0.71"/>
    <n v="255.18983086053299"/>
    <n v="0"/>
    <n v="4903"/>
    <n v="1"/>
    <n v="1"/>
    <n v="0"/>
    <n v="0"/>
    <n v="14.276973281664301"/>
    <d v="1900-01-09T04:44:53"/>
    <n v="43394"/>
    <n v="0"/>
    <n v="0"/>
    <n v="0"/>
    <n v="2602.3845692487471"/>
  </r>
  <r>
    <s v="STND-62535"/>
    <s v="Embassy Suites - Schaumburg"/>
    <s v="Holiday Inn Countryside Illinois - 6201 Joliet Rd - Countryside"/>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394"/>
    <n v="0"/>
    <n v="0"/>
    <n v="0"/>
    <n v="21469.672696302194"/>
  </r>
  <r>
    <s v="STND-62535"/>
    <s v="Embassy Suites - Schaumburg"/>
    <s v="Holiday Inn Countryside Illinois - 6201 Joliet Rd - Countryside"/>
    <x v="1"/>
    <s v="Outdoor &amp; Garage Lighting"/>
    <x v="1"/>
    <n v="0"/>
    <n v="3824.34"/>
    <n v="0"/>
    <x v="0"/>
    <x v="0"/>
    <n v="10.1978380583316"/>
    <s v="Qty / 1,000"/>
    <m/>
    <s v="Private-Lighting"/>
    <x v="0"/>
    <n v="3"/>
    <n v="1"/>
    <s v="Lighting"/>
    <n v="0.91633259480590001"/>
    <n v="1.30467645558681"/>
    <n v="3504.36739562"/>
    <n v="0"/>
    <n v="0.71"/>
    <n v="2488.1008508902"/>
    <n v="0"/>
    <n v="4903"/>
    <n v="1"/>
    <n v="1"/>
    <n v="0"/>
    <n v="0"/>
    <n v="14.276973281664301"/>
    <d v="1900-01-09T04:44:53"/>
    <n v="43394"/>
    <n v="0"/>
    <n v="0"/>
    <n v="0"/>
    <n v="25373.249550175318"/>
  </r>
  <r>
    <s v="STND-62536"/>
    <s v="Cermak Donuts Inc"/>
    <s v="Cermak Donuts Inc - 3201 W Cermak Rd - Chicago"/>
    <x v="1"/>
    <s v="Outdoor &amp; Garage Lighting"/>
    <x v="1"/>
    <n v="0"/>
    <n v="6668.08"/>
    <n v="0"/>
    <x v="0"/>
    <x v="0"/>
    <n v="10.1978380583316"/>
    <s v="Qty / 1,000"/>
    <m/>
    <s v="Private-Lighting"/>
    <x v="0"/>
    <n v="3"/>
    <n v="1"/>
    <s v="Lighting"/>
    <n v="0.91633259480590001"/>
    <n v="1.30467645558681"/>
    <n v="6110.1790487733197"/>
    <n v="0"/>
    <n v="0.71"/>
    <n v="4338.2271246290602"/>
    <n v="0"/>
    <n v="4903"/>
    <n v="1"/>
    <n v="1"/>
    <n v="0"/>
    <n v="0"/>
    <n v="14.276973281664301"/>
    <d v="1900-01-09T04:44:53"/>
    <n v="43397"/>
    <n v="0"/>
    <n v="0"/>
    <n v="0"/>
    <n v="44240.537677228698"/>
  </r>
  <r>
    <s v="STND-62537"/>
    <s v="Conventual Franciscan Friars of Marytown"/>
    <s v="Conventual Franciscan Friars of Marytown - 1600 W Park Ave - Libertyville"/>
    <x v="0"/>
    <s v="Indoor Lighting"/>
    <x v="2"/>
    <n v="0"/>
    <n v="9141.4789999999994"/>
    <n v="1.957802"/>
    <x v="0"/>
    <x v="0"/>
    <n v="14.797277300976599"/>
    <s v="Qty / 1,000"/>
    <m/>
    <s v="Private-Lighting"/>
    <x v="0"/>
    <n v="3"/>
    <n v="1"/>
    <s v="Lighting"/>
    <n v="0.91633259480590001"/>
    <n v="1.30467645558681"/>
    <n v="8376.63517243364"/>
    <n v="2.5542981741007602"/>
    <n v="0.71"/>
    <n v="5947.4109724278896"/>
    <n v="1.8135517036115401"/>
    <n v="3379"/>
    <n v="1.0900000000000001"/>
    <n v="1.36"/>
    <n v="2.1999999999999999E-2"/>
    <n v="0.57999999999999996"/>
    <n v="20.7161882213673"/>
    <d v="1900-01-13T19:08:05"/>
    <n v="43391"/>
    <n v="3.2382076243670901"/>
    <n v="169.06970072801801"/>
    <n v="0"/>
    <n v="88005.489381886378"/>
  </r>
  <r>
    <s v="STND-62539"/>
    <s v="Village of Bourbonnais"/>
    <s v="Village of Bourbonnais - 700 Main St NW -  Bourbonnais"/>
    <x v="1"/>
    <s v="Outdoor &amp; Garage Lighting"/>
    <x v="1"/>
    <n v="0"/>
    <n v="28506.042000000001"/>
    <n v="0"/>
    <x v="0"/>
    <x v="1"/>
    <n v="10.1978380583316"/>
    <s v="Qty / 1,000"/>
    <m/>
    <s v="Public-Lighting"/>
    <x v="0"/>
    <n v="2"/>
    <n v="1"/>
    <s v="Lighting"/>
    <n v="0.98996686498346598"/>
    <n v="2.5626279547341602"/>
    <n v="28220.037031827"/>
    <n v="0"/>
    <n v="0.71"/>
    <n v="20036.226292597199"/>
    <n v="0"/>
    <n v="4903"/>
    <n v="1"/>
    <n v="1"/>
    <n v="0"/>
    <n v="0"/>
    <n v="14.276973281664301"/>
    <d v="1900-01-09T04:44:53"/>
    <n v="43418"/>
    <n v="0"/>
    <n v="0"/>
    <n v="0"/>
    <n v="204326.19103199197"/>
  </r>
  <r>
    <s v="STND-62539"/>
    <s v="Village of Bourbonnais"/>
    <s v="Village of Bourbonnais - 700 Main St NW -  Bourbonnais"/>
    <x v="1"/>
    <s v="Outdoor &amp; Garage Lighting"/>
    <x v="1"/>
    <n v="0"/>
    <n v="11031.75"/>
    <n v="0"/>
    <x v="0"/>
    <x v="1"/>
    <n v="10.1978380583316"/>
    <s v="Qty / 1,000"/>
    <m/>
    <s v="Public-Lighting"/>
    <x v="0"/>
    <n v="2"/>
    <n v="1"/>
    <s v="Lighting"/>
    <n v="0.98996686498346598"/>
    <n v="2.5626279547341602"/>
    <n v="10921.0669627813"/>
    <n v="0"/>
    <n v="0.71"/>
    <n v="7753.9575435747602"/>
    <n v="0"/>
    <n v="4903"/>
    <n v="1"/>
    <n v="1"/>
    <n v="0"/>
    <n v="0"/>
    <n v="14.276973281664301"/>
    <d v="1900-01-09T04:44:53"/>
    <n v="43418"/>
    <n v="0"/>
    <n v="0"/>
    <n v="0"/>
    <n v="79073.603340554095"/>
  </r>
  <r>
    <s v="STND-62539"/>
    <s v="Village of Bourbonnais"/>
    <s v="Village of Bourbonnais - 700 Main St NW -  Bourbonnais"/>
    <x v="1"/>
    <s v="Outdoor &amp; Garage Lighting"/>
    <x v="1"/>
    <n v="0"/>
    <n v="2020.0360000000001"/>
    <n v="0"/>
    <x v="0"/>
    <x v="1"/>
    <n v="10.1978380583316"/>
    <s v="Qty / 1,000"/>
    <m/>
    <s v="Public-Lighting"/>
    <x v="0"/>
    <n v="2"/>
    <n v="1"/>
    <s v="Lighting"/>
    <n v="0.98996686498346598"/>
    <n v="2.5626279547341602"/>
    <n v="1999.7687060737401"/>
    <n v="0"/>
    <n v="0.71"/>
    <n v="1419.83578131236"/>
    <n v="0"/>
    <n v="4903"/>
    <n v="1"/>
    <n v="1"/>
    <n v="0"/>
    <n v="0"/>
    <n v="14.276973281664301"/>
    <d v="1900-01-09T04:44:53"/>
    <n v="43418"/>
    <n v="0"/>
    <n v="0"/>
    <n v="0"/>
    <n v="14479.255367248168"/>
  </r>
  <r>
    <s v="STND-62539"/>
    <s v="Village of Bourbonnais"/>
    <s v="Village of Bourbonnais - 700 Main St NW -  Bourbonnais"/>
    <x v="1"/>
    <s v="Outdoor &amp; Garage Lighting"/>
    <x v="1"/>
    <n v="0"/>
    <n v="3618.4140000000002"/>
    <n v="0"/>
    <x v="0"/>
    <x v="1"/>
    <n v="10.1978380583316"/>
    <s v="Qty / 1,000"/>
    <m/>
    <s v="Public-Lighting"/>
    <x v="0"/>
    <n v="2"/>
    <n v="1"/>
    <s v="Lighting"/>
    <n v="0.98996686498346598"/>
    <n v="2.5626279547341602"/>
    <n v="3582.1099637922798"/>
    <n v="0"/>
    <n v="0.71"/>
    <n v="2543.2980742925201"/>
    <n v="0"/>
    <n v="4903"/>
    <n v="1"/>
    <n v="1"/>
    <n v="0"/>
    <n v="0"/>
    <n v="14.276973281664301"/>
    <d v="1900-01-09T04:44:53"/>
    <n v="43418"/>
    <n v="0"/>
    <n v="0"/>
    <n v="0"/>
    <n v="25936.14189570173"/>
  </r>
  <r>
    <s v="STND-62539"/>
    <s v="Village of Bourbonnais"/>
    <s v="Village of Bourbonnais - 700 Main St NW -  Bourbonnais"/>
    <x v="1"/>
    <s v="Outdoor &amp; Garage Lighting"/>
    <x v="1"/>
    <n v="0"/>
    <n v="6913.23"/>
    <n v="0"/>
    <x v="0"/>
    <x v="1"/>
    <n v="10.1978380583316"/>
    <s v="Qty / 1,000"/>
    <m/>
    <s v="Public-Lighting"/>
    <x v="0"/>
    <n v="2"/>
    <n v="1"/>
    <s v="Lighting"/>
    <n v="0.98996686498346598"/>
    <n v="2.5626279547341602"/>
    <n v="6843.8686300096397"/>
    <n v="0"/>
    <n v="0.71"/>
    <n v="4859.1467273068502"/>
    <n v="0"/>
    <n v="4903"/>
    <n v="1"/>
    <n v="1"/>
    <n v="0"/>
    <n v="0"/>
    <n v="14.276973281664301"/>
    <d v="1900-01-09T04:44:53"/>
    <n v="43418"/>
    <n v="0"/>
    <n v="0"/>
    <n v="0"/>
    <n v="49552.791426747237"/>
  </r>
  <r>
    <s v="STND-62540"/>
    <s v="First Baptist Church + Academy"/>
    <s v="First Baptist Church and Academy - 401 N. Clinton St - Dwight"/>
    <x v="1"/>
    <s v="Outdoor &amp; Garage Lighting"/>
    <x v="1"/>
    <n v="0"/>
    <n v="31330.17"/>
    <n v="0"/>
    <x v="0"/>
    <x v="0"/>
    <n v="10.1978380583316"/>
    <s v="Qty / 1,000"/>
    <m/>
    <s v="Private-Lighting"/>
    <x v="0"/>
    <n v="3"/>
    <n v="1"/>
    <s v="Lighting"/>
    <n v="0.91633259480590001"/>
    <n v="1.30467645558681"/>
    <n v="28708.85597181"/>
    <n v="0"/>
    <n v="0.71"/>
    <n v="20383.287739985099"/>
    <n v="0"/>
    <n v="4903"/>
    <n v="1"/>
    <n v="1"/>
    <n v="0"/>
    <n v="0"/>
    <n v="14.276973281664301"/>
    <d v="1900-01-09T04:44:53"/>
    <n v="43396"/>
    <n v="0"/>
    <n v="0"/>
    <n v="0"/>
    <n v="207865.46746874394"/>
  </r>
  <r>
    <s v="STND-62542"/>
    <s v="Roundy's Supermarkets, Inc."/>
    <s v="Roundy's Supermarkets Inc #505 - 545 N Hicks Rd - Palatine"/>
    <x v="0"/>
    <s v="Indoor Lighting"/>
    <x v="5"/>
    <n v="0"/>
    <n v="7884.8739999999998"/>
    <n v="1.4703299999999999"/>
    <x v="0"/>
    <x v="0"/>
    <n v="10.727311735679001"/>
    <s v="Qty / 1,000"/>
    <m/>
    <s v="Private-Non-Lighting"/>
    <x v="2"/>
    <n v="3"/>
    <n v="1"/>
    <s v="Lighting"/>
    <n v="0.98952339343681495"/>
    <n v="0.43468415683807998"/>
    <n v="7802.2672773017102"/>
    <n v="0.63912915632373501"/>
    <n v="0.71"/>
    <n v="5539.6097668842203"/>
    <n v="0.45378170098985199"/>
    <n v="4661"/>
    <n v="1.07"/>
    <n v="1.24"/>
    <n v="2.9000000000000001E-2"/>
    <n v="0.745"/>
    <n v="15.018236429950701"/>
    <d v="1900-01-09T17:27:20"/>
    <n v="43408"/>
    <n v="0.69184797177282398"/>
    <n v="211.463318730607"/>
    <n v="0"/>
    <n v="59425.12086337911"/>
  </r>
  <r>
    <s v="STND-62542"/>
    <s v="Roundy's Supermarkets, Inc."/>
    <s v="Roundy's Supermarkets Inc #505 - 545 N Hicks Rd - Palatine"/>
    <x v="3"/>
    <s v="Refrigeration"/>
    <x v="5"/>
    <n v="0"/>
    <n v="42626.43"/>
    <n v="5.0727599999999997"/>
    <x v="2"/>
    <x v="0"/>
    <n v="8.6177180282661094"/>
    <s v="ΔkWpeak / CF"/>
    <n v="0.69"/>
    <s v="Private-Non-Lighting"/>
    <x v="2"/>
    <n v="3"/>
    <n v="1"/>
    <s v="Non-Lighting"/>
    <n v="0.98952339343681495"/>
    <n v="0.43468415683807998"/>
    <n v="42179.849663696899"/>
    <n v="2.20504840344194"/>
    <n v="0.7"/>
    <n v="29525.8947645878"/>
    <n v="1.5435338824093601"/>
    <n v="4661"/>
    <n v="1.07"/>
    <n v="1.24"/>
    <n v="2.9000000000000001E-2"/>
    <n v="0.745"/>
    <n v="15.018236429950701"/>
    <d v="1900-01-09T17:27:20"/>
    <n v="43408"/>
    <n v="3.1957223238289001"/>
    <n v="0"/>
    <n v="0"/>
    <n v="254445.83561347623"/>
  </r>
  <r>
    <s v="STND-62543"/>
    <s v="757 Orleans at Chicago Condominium"/>
    <s v="757 Orleans Condo Association - 757 N Orleans St - Chicago"/>
    <x v="1"/>
    <s v="Outdoor &amp; Garage Lighting"/>
    <x v="16"/>
    <n v="0"/>
    <n v="73393.58"/>
    <n v="19.8536"/>
    <x v="0"/>
    <x v="0"/>
    <n v="14.701558365186701"/>
    <s v="Qty / 1,000"/>
    <m/>
    <s v="Private-Lighting"/>
    <x v="0"/>
    <n v="3"/>
    <n v="1"/>
    <s v="Lighting"/>
    <n v="0.91633259480590001"/>
    <n v="1.30467645558681"/>
    <n v="67252.929603494398"/>
    <n v="25.902524478638199"/>
    <n v="0.71"/>
    <n v="47749.580018481"/>
    <n v="18.390792379833101"/>
    <n v="3401"/>
    <n v="1"/>
    <n v="1"/>
    <n v="0"/>
    <n v="0.92"/>
    <n v="20.582181711261399"/>
    <d v="1900-01-13T16:50:15"/>
    <n v="43427"/>
    <n v="25.902524478638199"/>
    <n v="0"/>
    <n v="0"/>
    <n v="701993.2375548511"/>
  </r>
  <r>
    <s v="STND-62544"/>
    <s v="Roundy's Supermarkets, Inc."/>
    <s v="Roundy's Supermarkets Inc #506 - 2575 Golf Rd -  Hoffman Estates"/>
    <x v="0"/>
    <s v="Indoor Lighting"/>
    <x v="5"/>
    <n v="0"/>
    <n v="10976.981"/>
    <n v="2.0469300000000001"/>
    <x v="0"/>
    <x v="0"/>
    <n v="10.727311735679001"/>
    <s v="Qty / 1,000"/>
    <m/>
    <s v="Private-Non-Lighting"/>
    <x v="2"/>
    <n v="3"/>
    <n v="1"/>
    <s v="Lighting"/>
    <n v="0.98952339343681495"/>
    <n v="0.43468415683807998"/>
    <n v="10861.979488811399"/>
    <n v="0.88976804115657204"/>
    <n v="0.71"/>
    <n v="7712.0054370561202"/>
    <n v="0.63173530922116605"/>
    <n v="4661"/>
    <n v="1.07"/>
    <n v="1.24"/>
    <n v="2.9000000000000001E-2"/>
    <n v="0.745"/>
    <n v="15.018236429950701"/>
    <d v="1900-01-09T17:27:20"/>
    <n v="43408"/>
    <n v="0.96316090187981396"/>
    <n v="294.39009829488998"/>
    <n v="0"/>
    <n v="82729.086430552372"/>
  </r>
  <r>
    <s v="STND-62544"/>
    <s v="Roundy's Supermarkets, Inc."/>
    <s v="Roundy's Supermarkets Inc #506 - 2575 Golf Rd -  Hoffman Estates"/>
    <x v="3"/>
    <s v="Refrigeration"/>
    <x v="5"/>
    <n v="0"/>
    <n v="40473.58"/>
    <n v="4.81656"/>
    <x v="2"/>
    <x v="0"/>
    <n v="8.6177180282661094"/>
    <s v="ΔkWpeak / CF"/>
    <n v="0.69"/>
    <s v="Private-Non-Lighting"/>
    <x v="2"/>
    <n v="3"/>
    <n v="1"/>
    <s v="Non-Lighting"/>
    <n v="0.98952339343681495"/>
    <n v="0.43468415683807998"/>
    <n v="40049.554226136403"/>
    <n v="2.0936823224600198"/>
    <n v="0.7"/>
    <n v="28034.687958295501"/>
    <n v="1.4655776257220201"/>
    <n v="4661"/>
    <n v="1.07"/>
    <n v="1.24"/>
    <n v="2.9000000000000001E-2"/>
    <n v="0.745"/>
    <n v="15.018236429950701"/>
    <d v="1900-01-09T17:27:20"/>
    <n v="43408"/>
    <n v="3.0343222064637998"/>
    <n v="0"/>
    <n v="0"/>
    <n v="241595.03583501794"/>
  </r>
  <r>
    <s v="STND-62545"/>
    <s v="North Park Public Water District"/>
    <s v="North Park Public Water District - 1350 Turret Dr - Machesney Park"/>
    <x v="0"/>
    <s v="Indoor Lighting"/>
    <x v="6"/>
    <n v="0"/>
    <n v="162.02199999999999"/>
    <n v="3.6431999999999999E-2"/>
    <x v="0"/>
    <x v="1"/>
    <n v="15"/>
    <s v="Qty / 1,000"/>
    <m/>
    <s v="Public-Lighting"/>
    <x v="0"/>
    <n v="3"/>
    <n v="1"/>
    <s v="Lighting"/>
    <n v="0.99829244462109001"/>
    <n v="0.987374621353864"/>
    <n v="161.745338462398"/>
    <n v="3.5972032205163998E-2"/>
    <n v="0.71"/>
    <n v="114.839190308303"/>
    <n v="2.5540142865666401E-2"/>
    <n v="2885"/>
    <n v="1.165"/>
    <n v="1.3779999999999999"/>
    <n v="2.5499999999999998E-2"/>
    <n v="0.55000000000000004"/>
    <n v="24.263431542460999"/>
    <d v="1900-01-16T07:56:40"/>
    <n v="43443"/>
    <n v="4.7462768445921601E-2"/>
    <n v="3.5403486101211601"/>
    <n v="0"/>
    <n v="1722.5878546245451"/>
  </r>
  <r>
    <s v="STND-62545"/>
    <s v="North Park Public Water District"/>
    <s v="North Park Public Water District - 1350 Turret Dr - Machesney Park"/>
    <x v="1"/>
    <s v="Outdoor &amp; Garage Lighting"/>
    <x v="1"/>
    <n v="0"/>
    <n v="13213.584999999999"/>
    <n v="0"/>
    <x v="0"/>
    <x v="1"/>
    <n v="10.1978380583316"/>
    <s v="Qty / 1,000"/>
    <m/>
    <s v="Public-Lighting"/>
    <x v="0"/>
    <n v="3"/>
    <n v="1"/>
    <s v="Lighting"/>
    <n v="0.99829244462109001"/>
    <n v="0.987374621353864"/>
    <n v="13191.022071858601"/>
    <n v="0"/>
    <n v="0.71"/>
    <n v="9365.6256710195794"/>
    <n v="0"/>
    <n v="4903"/>
    <n v="1"/>
    <n v="1"/>
    <n v="0"/>
    <n v="0"/>
    <n v="14.276973281664301"/>
    <d v="1900-01-09T04:44:53"/>
    <n v="43443"/>
    <n v="0"/>
    <n v="0"/>
    <n v="0"/>
    <n v="95509.133908010888"/>
  </r>
  <r>
    <s v="STND-62545"/>
    <s v="North Park Public Water District"/>
    <s v="North Park Public Water District - 1350 Turret Dr - Machesney Park"/>
    <x v="1"/>
    <s v="Outdoor &amp; Garage Lighting"/>
    <x v="1"/>
    <n v="0"/>
    <n v="1515.027"/>
    <n v="0"/>
    <x v="0"/>
    <x v="1"/>
    <n v="10.1978380583316"/>
    <s v="Qty / 1,000"/>
    <m/>
    <s v="Public-Lighting"/>
    <x v="0"/>
    <n v="3"/>
    <n v="1"/>
    <s v="Lighting"/>
    <n v="0.99829244462109001"/>
    <n v="0.987374621353864"/>
    <n v="1512.4400074969601"/>
    <n v="0"/>
    <n v="0.71"/>
    <n v="1073.83240532284"/>
    <n v="0"/>
    <n v="4903"/>
    <n v="1"/>
    <n v="1"/>
    <n v="0"/>
    <n v="0"/>
    <n v="14.276973281664301"/>
    <d v="1900-01-09T04:44:53"/>
    <n v="43443"/>
    <n v="0"/>
    <n v="0"/>
    <n v="0"/>
    <n v="10950.768971271023"/>
  </r>
  <r>
    <s v="STND-62546"/>
    <s v="J. L. CLARK LLC"/>
    <s v="J L CLark - 1109 23rd ave - Rockford"/>
    <x v="0"/>
    <s v="Indoor Lighting"/>
    <x v="10"/>
    <n v="0"/>
    <n v="26378.016"/>
    <n v="4.7174399999999999"/>
    <x v="0"/>
    <x v="0"/>
    <n v="10.827197921178"/>
    <s v="Qty / 1,000"/>
    <m/>
    <s v="Private-Lighting"/>
    <x v="0"/>
    <n v="3"/>
    <n v="1"/>
    <s v="Lighting"/>
    <n v="0.91633259480590001"/>
    <n v="1.30467645558681"/>
    <n v="24171.0358471115"/>
    <n v="6.1547328986434202"/>
    <n v="0.71"/>
    <n v="17161.435451449201"/>
    <n v="4.3698603580368296"/>
    <n v="4618"/>
    <n v="1.02"/>
    <n v="1.04"/>
    <n v="1.2E-2"/>
    <n v="0.81"/>
    <n v="15.158077089649201"/>
    <d v="1900-01-09T19:51:10"/>
    <n v="43470"/>
    <n v="7.3061881512861104"/>
    <n v="284.36512761307699"/>
    <n v="0"/>
    <n v="185810.2582443612"/>
  </r>
  <r>
    <s v="STND-62547"/>
    <s v="Grace Fellowship Church"/>
    <s v="Grace Fellowship Church - 15150 Oak Park Ave - Oak Forest"/>
    <x v="0"/>
    <s v="Indoor Lighting"/>
    <x v="2"/>
    <n v="0"/>
    <n v="4655.451"/>
    <n v="0.99704300000000001"/>
    <x v="0"/>
    <x v="0"/>
    <n v="14.797277300976599"/>
    <s v="Qty / 1,000"/>
    <m/>
    <s v="Private-Lighting"/>
    <x v="0"/>
    <n v="3"/>
    <n v="1"/>
    <s v="Lighting"/>
    <n v="0.91633259480590001"/>
    <n v="1.30467645558681"/>
    <n v="4265.94149482172"/>
    <n v="1.30081852730764"/>
    <n v="0.71"/>
    <n v="3028.8184613234198"/>
    <n v="0.92358115438842203"/>
    <n v="3379"/>
    <n v="1.0900000000000001"/>
    <n v="1.36"/>
    <n v="2.1999999999999999E-2"/>
    <n v="0.57999999999999996"/>
    <n v="20.7161882213673"/>
    <d v="1900-01-13T19:08:05"/>
    <n v="43421"/>
    <n v="1.6491107090614101"/>
    <n v="86.101571455117295"/>
    <n v="0"/>
    <n v="44818.266666519907"/>
  </r>
  <r>
    <s v="STND-62548"/>
    <s v="Roundy's Supermarkets, Inc."/>
    <s v="Roundy's Supermarkets Inc #511 - 678 N York St - Elmhurst"/>
    <x v="0"/>
    <s v="Indoor Lighting"/>
    <x v="5"/>
    <n v="0"/>
    <n v="8812.5059999999994"/>
    <n v="1.64331"/>
    <x v="0"/>
    <x v="0"/>
    <n v="10.727311735679001"/>
    <s v="Qty / 1,000"/>
    <m/>
    <s v="Private-Lighting"/>
    <x v="0"/>
    <n v="3"/>
    <n v="1"/>
    <s v="Lighting"/>
    <n v="0.91633259480590001"/>
    <n v="1.30467645558681"/>
    <n v="8075.1864897225596"/>
    <n v="2.14398786623036"/>
    <n v="0.71"/>
    <n v="5733.3824077030204"/>
    <n v="1.52223138502355"/>
    <n v="4661"/>
    <n v="1.07"/>
    <n v="1.24"/>
    <n v="2.9000000000000001E-2"/>
    <n v="0.745"/>
    <n v="15.018236429950701"/>
    <d v="1900-01-09T17:27:20"/>
    <n v="43408"/>
    <n v="2.32083553391465"/>
    <n v="218.860194581266"/>
    <n v="0"/>
    <n v="61503.780387288134"/>
  </r>
  <r>
    <s v="STND-62548"/>
    <s v="Roundy's Supermarkets, Inc."/>
    <s v="Roundy's Supermarkets Inc #511 - 678 N York St - Elmhurst"/>
    <x v="3"/>
    <s v="Refrigeration"/>
    <x v="5"/>
    <n v="0"/>
    <n v="5720.43"/>
    <n v="0.68076000000000003"/>
    <x v="2"/>
    <x v="0"/>
    <n v="8.6177180282661094"/>
    <s v="ΔkWpeak / CF"/>
    <n v="0.69"/>
    <s v="Private-Lighting"/>
    <x v="0"/>
    <n v="3"/>
    <n v="1"/>
    <s v="Non-Lighting"/>
    <n v="0.91633259480590001"/>
    <n v="1.30467645558681"/>
    <n v="5241.8164653055101"/>
    <n v="0.88817154390527397"/>
    <n v="0.7"/>
    <n v="3669.2715257138598"/>
    <n v="0.621720080733692"/>
    <n v="4661"/>
    <n v="1.07"/>
    <n v="1.24"/>
    <n v="2.9000000000000001E-2"/>
    <n v="0.745"/>
    <n v="15.018236429950701"/>
    <d v="1900-01-09T17:27:20"/>
    <n v="43408"/>
    <n v="1.2872051360946"/>
    <n v="0"/>
    <n v="0"/>
    <n v="31620.747377747823"/>
  </r>
  <r>
    <s v="STND-62549"/>
    <s v="Roundy's Supermarkets, Inc."/>
    <s v="Roundy's Supermarkets Inc #502 - Phase 2 - 1720 N Milwaukee Ave - Vernon Hills"/>
    <x v="0"/>
    <s v="Indoor Lighting"/>
    <x v="5"/>
    <n v="0"/>
    <n v="9276.3220000000001"/>
    <n v="1.7298"/>
    <x v="0"/>
    <x v="0"/>
    <n v="10.727311735679001"/>
    <s v="Qty / 1,000"/>
    <m/>
    <s v="Private-Non-Lighting"/>
    <x v="2"/>
    <n v="3"/>
    <n v="1"/>
    <s v="Lighting"/>
    <n v="0.98952339343681495"/>
    <n v="0.43468415683807998"/>
    <n v="9179.1376240525806"/>
    <n v="0.75191665449851197"/>
    <n v="0.71"/>
    <n v="6517.18771307733"/>
    <n v="0.53386082469394303"/>
    <n v="4661"/>
    <n v="1.07"/>
    <n v="1.24"/>
    <n v="2.9000000000000001E-2"/>
    <n v="0.745"/>
    <n v="15.018236429950701"/>
    <d v="1900-01-09T17:27:20"/>
    <n v="43408"/>
    <n v="0.81393879032096905"/>
    <n v="248.78036551170501"/>
    <n v="0"/>
    <n v="69911.904238117437"/>
  </r>
  <r>
    <s v="STND-62549"/>
    <s v="Roundy's Supermarkets, Inc."/>
    <s v="Roundy's Supermarkets Inc #502 - Phase 2 - 1720 N Milwaukee Ave - Vernon Hills"/>
    <x v="3"/>
    <s v="Refrigeration"/>
    <x v="5"/>
    <n v="0"/>
    <n v="33522.949999999997"/>
    <n v="3.9893999999999998"/>
    <x v="2"/>
    <x v="0"/>
    <n v="8.6177180282661094"/>
    <s v="ΔkWpeak / CF"/>
    <n v="0.69"/>
    <s v="Private-Non-Lighting"/>
    <x v="2"/>
    <n v="3"/>
    <n v="1"/>
    <s v="Non-Lighting"/>
    <n v="0.98952339343681495"/>
    <n v="0.43468415683807998"/>
    <n v="33171.743242012701"/>
    <n v="1.7341289752898399"/>
    <n v="0.7"/>
    <n v="23220.220269408899"/>
    <n v="1.2138902827028899"/>
    <n v="4661"/>
    <n v="1.07"/>
    <n v="1.24"/>
    <n v="2.9000000000000001E-2"/>
    <n v="0.745"/>
    <n v="15.018236429950701"/>
    <d v="1900-01-09T17:27:20"/>
    <n v="43408"/>
    <n v="2.51323039897078"/>
    <n v="0"/>
    <n v="0"/>
    <n v="200105.31083599522"/>
  </r>
  <r>
    <s v="STND-62550"/>
    <s v="Roundy's Supermarkets, Inc."/>
    <s v="Roundy's Supermarkets Inc #513 - 625 S Main St - Wheaton"/>
    <x v="0"/>
    <s v="Indoor Lighting"/>
    <x v="5"/>
    <n v="0"/>
    <n v="8503.2950000000001"/>
    <n v="1.58565"/>
    <x v="0"/>
    <x v="0"/>
    <n v="10.727311735679001"/>
    <s v="Qty / 1,000"/>
    <m/>
    <s v="Private-Lighting"/>
    <x v="0"/>
    <n v="3"/>
    <n v="1"/>
    <s v="Lighting"/>
    <n v="0.91633259480590001"/>
    <n v="1.30467645558681"/>
    <n v="7791.8463717500299"/>
    <n v="2.0687602218012202"/>
    <n v="0.71"/>
    <n v="5532.2109239425199"/>
    <n v="1.4688197574788699"/>
    <n v="4661"/>
    <n v="1.07"/>
    <n v="1.24"/>
    <n v="2.9000000000000001E-2"/>
    <n v="0.745"/>
    <n v="15.018236429950701"/>
    <d v="1900-01-09T17:27:20"/>
    <n v="43408"/>
    <n v="2.2394027081632601"/>
    <n v="211.18088297266399"/>
    <n v="0"/>
    <n v="59345.751168660165"/>
  </r>
  <r>
    <s v="STND-62550"/>
    <s v="Roundy's Supermarkets, Inc."/>
    <s v="Roundy's Supermarkets Inc #513 - 625 S Main St - Wheaton"/>
    <x v="3"/>
    <s v="Refrigeration"/>
    <x v="5"/>
    <n v="0"/>
    <n v="5781.94"/>
    <n v="0.68808000000000002"/>
    <x v="2"/>
    <x v="0"/>
    <n v="8.6177180282661094"/>
    <s v="ΔkWpeak / CF"/>
    <n v="0.69"/>
    <s v="Private-Lighting"/>
    <x v="0"/>
    <n v="3"/>
    <n v="1"/>
    <s v="Non-Lighting"/>
    <n v="0.91633259480590001"/>
    <n v="1.30467645558681"/>
    <n v="5298.1800832120198"/>
    <n v="0.89772177556016997"/>
    <n v="0.7"/>
    <n v="3708.72605824842"/>
    <n v="0.62840524289211896"/>
    <n v="4661"/>
    <n v="1.07"/>
    <n v="1.24"/>
    <n v="2.9000000000000001E-2"/>
    <n v="0.745"/>
    <n v="15.018236429950701"/>
    <d v="1900-01-09T17:27:20"/>
    <n v="43408"/>
    <n v="1.3010460515364799"/>
    <n v="0"/>
    <n v="0"/>
    <n v="31960.755414067713"/>
  </r>
  <r>
    <s v="STND-62552"/>
    <s v="Roundy's Supermarkets, Inc."/>
    <s v="Roundy's Supermarkets Inc #514 - 1350 E Route 22 - Lake Zurich"/>
    <x v="0"/>
    <s v="Indoor Lighting"/>
    <x v="5"/>
    <n v="0"/>
    <n v="2164.4749999999999"/>
    <n v="0.40361999999999998"/>
    <x v="0"/>
    <x v="0"/>
    <n v="10.727311735679001"/>
    <s v="Qty / 1,000"/>
    <m/>
    <s v="Private-Non-Lighting"/>
    <x v="2"/>
    <n v="3"/>
    <n v="1"/>
    <s v="Lighting"/>
    <n v="0.98952339343681495"/>
    <n v="0.43468415683807998"/>
    <n v="2141.79864700915"/>
    <n v="0.17544721938298599"/>
    <n v="0.71"/>
    <n v="1520.6770393765"/>
    <n v="0.12456752576192"/>
    <n v="4661"/>
    <n v="1.07"/>
    <n v="1.24"/>
    <n v="2.9000000000000001E-2"/>
    <n v="0.745"/>
    <n v="15.018236429950701"/>
    <d v="1900-01-09T17:27:20"/>
    <n v="43408"/>
    <n v="0.18991905107489301"/>
    <n v="58.048748376883502"/>
    <n v="0"/>
    <n v="16312.776650681126"/>
  </r>
  <r>
    <s v="STND-62552"/>
    <s v="Roundy's Supermarkets, Inc."/>
    <s v="Roundy's Supermarkets Inc #514 - 1350 E Route 22 - Lake Zurich"/>
    <x v="3"/>
    <s v="Refrigeration"/>
    <x v="5"/>
    <n v="0"/>
    <n v="6335.53"/>
    <n v="0.75395999999999996"/>
    <x v="2"/>
    <x v="0"/>
    <n v="8.6177180282661094"/>
    <s v="ΔkWpeak / CF"/>
    <n v="0.69"/>
    <s v="Private-Non-Lighting"/>
    <x v="2"/>
    <n v="3"/>
    <n v="1"/>
    <s v="Non-Lighting"/>
    <n v="0.98952339343681495"/>
    <n v="0.43468415683807998"/>
    <n v="6269.1551448207401"/>
    <n v="0.32773446688963898"/>
    <n v="0.7"/>
    <n v="4388.40860137452"/>
    <n v="0.22941412682274701"/>
    <n v="4661"/>
    <n v="1.07"/>
    <n v="1.24"/>
    <n v="2.9000000000000001E-2"/>
    <n v="0.745"/>
    <n v="15.018236429950701"/>
    <d v="1900-01-09T17:27:20"/>
    <n v="43408"/>
    <n v="0.47497748824585401"/>
    <n v="0"/>
    <n v="0"/>
    <n v="37818.067919463261"/>
  </r>
  <r>
    <s v="STND-62553"/>
    <s v="American Zinc Recycling"/>
    <s v="American Zinc Recycling - Phase 1 - 2701 E 114th St - Chicago"/>
    <x v="1"/>
    <s v="Outdoor &amp; Garage Lighting"/>
    <x v="1"/>
    <n v="0"/>
    <n v="34566.15"/>
    <n v="0"/>
    <x v="0"/>
    <x v="0"/>
    <n v="10.1978380583316"/>
    <s v="Qty / 1,000"/>
    <m/>
    <s v="Private-Lighting"/>
    <x v="0"/>
    <n v="3"/>
    <n v="1"/>
    <s v="Lighting"/>
    <n v="0.91633259480590001"/>
    <n v="1.30467645558681"/>
    <n v="31674.089921949999"/>
    <n v="0"/>
    <n v="0.71"/>
    <n v="22488.603844584501"/>
    <n v="0"/>
    <n v="4903"/>
    <n v="1"/>
    <n v="1"/>
    <n v="0"/>
    <n v="0"/>
    <n v="14.276973281664301"/>
    <d v="1900-01-09T04:44:53"/>
    <n v="43442"/>
    <n v="0"/>
    <n v="0"/>
    <n v="0"/>
    <n v="229335.14016504615"/>
  </r>
  <r>
    <s v="STND-62554"/>
    <s v="First Midwest Bank"/>
    <s v="First Midwest Bank - Morris Main - 201 Main St - Morris"/>
    <x v="62"/>
    <s v="Indoor Lighting"/>
    <x v="6"/>
    <n v="0"/>
    <n v="607.58100000000002"/>
    <n v="0.13661999999999999"/>
    <x v="0"/>
    <x v="0"/>
    <n v="15"/>
    <s v="Qty / 1,000"/>
    <m/>
    <s v="Private-Lighting"/>
    <x v="0"/>
    <n v="3"/>
    <n v="1"/>
    <s v="Lighting"/>
    <n v="0.91633259480590001"/>
    <n v="1.30467645558681"/>
    <n v="556.74627428476299"/>
    <n v="0.17824489736226901"/>
    <n v="0.71"/>
    <n v="395.289854742182"/>
    <n v="0.126553877127211"/>
    <n v="2885"/>
    <n v="1.165"/>
    <n v="1.3779999999999999"/>
    <n v="2.5499999999999998E-2"/>
    <n v="0.55000000000000004"/>
    <n v="24.263431542460999"/>
    <d v="1900-01-16T07:56:40"/>
    <n v="43453"/>
    <n v="0.23518260636267199"/>
    <n v="12.186291840567799"/>
    <n v="0"/>
    <n v="5929.3478211327301"/>
  </r>
  <r>
    <s v="STND-62554"/>
    <s v="First Midwest Bank"/>
    <s v="First Midwest Bank - Morris Main - 201 Main St - Morris"/>
    <x v="62"/>
    <s v="Indoor Lighting"/>
    <x v="6"/>
    <n v="0"/>
    <n v="4458.9690000000001"/>
    <n v="1.0026390000000001"/>
    <x v="0"/>
    <x v="0"/>
    <n v="15"/>
    <s v="Qty / 1,000"/>
    <m/>
    <s v="Private-Lighting"/>
    <x v="0"/>
    <n v="3"/>
    <n v="1"/>
    <s v="Lighting"/>
    <n v="0.91633259480590001"/>
    <n v="1.30467645558681"/>
    <n v="4085.89863392907"/>
    <n v="1.3081194967531"/>
    <n v="0.71"/>
    <n v="2900.9880300896398"/>
    <n v="0.92876484269470105"/>
    <n v="2885"/>
    <n v="1.165"/>
    <n v="1.3779999999999999"/>
    <n v="2.5499999999999998E-2"/>
    <n v="0.55000000000000004"/>
    <n v="24.263431542460999"/>
    <d v="1900-01-16T07:56:40"/>
    <n v="43453"/>
    <n v="1.72597901669495"/>
    <n v="89.433832759820802"/>
    <n v="0"/>
    <n v="43514.820451344596"/>
  </r>
  <r>
    <s v="STND-62554"/>
    <s v="First Midwest Bank"/>
    <s v="First Midwest Bank - Morris Main - 201 Main St - Morris"/>
    <x v="62"/>
    <s v="Indoor Lighting"/>
    <x v="6"/>
    <n v="0"/>
    <n v="1620.2159999999999"/>
    <n v="0.36431999999999998"/>
    <x v="0"/>
    <x v="0"/>
    <n v="15"/>
    <s v="Qty / 1,000"/>
    <m/>
    <s v="Private-Lighting"/>
    <x v="0"/>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453"/>
    <n v="0.62715361696712701"/>
    <n v="32.4967782415141"/>
    <n v="0"/>
    <n v="15811.59418968735"/>
  </r>
  <r>
    <s v="STND-62554"/>
    <s v="First Midwest Bank"/>
    <s v="First Midwest Bank - Morris Main - 201 Main St - Morris"/>
    <x v="62"/>
    <s v="Indoor Lighting"/>
    <x v="6"/>
    <n v="0"/>
    <n v="1205.0360000000001"/>
    <n v="0.27096300000000001"/>
    <x v="0"/>
    <x v="0"/>
    <n v="15"/>
    <s v="Qty / 1,000"/>
    <m/>
    <s v="Private-Lighting"/>
    <x v="0"/>
    <n v="3"/>
    <n v="1"/>
    <s v="Lighting"/>
    <n v="0.91633259480590001"/>
    <n v="1.30467645558681"/>
    <n v="1104.21376471452"/>
    <n v="0.35351904643516802"/>
    <n v="0.71"/>
    <n v="783.99177294731101"/>
    <n v="0.25099852296896902"/>
    <n v="2885"/>
    <n v="1.165"/>
    <n v="1.3779999999999999"/>
    <n v="2.5499999999999998E-2"/>
    <n v="0.55000000000000004"/>
    <n v="24.263431542460999"/>
    <d v="1900-01-16T07:56:40"/>
    <n v="43453"/>
    <n v="0.46644550261930101"/>
    <n v="24.169485837099"/>
    <n v="0"/>
    <n v="11759.876594209665"/>
  </r>
  <r>
    <s v="STND-62554"/>
    <s v="First Midwest Bank"/>
    <s v="First Midwest Bank - Morris Main - 201 Main St - Morris"/>
    <x v="1"/>
    <s v="Outdoor &amp; Garage Lighting"/>
    <x v="1"/>
    <n v="0"/>
    <n v="4226.3860000000004"/>
    <n v="0"/>
    <x v="0"/>
    <x v="0"/>
    <n v="10.1978380583316"/>
    <s v="Qty / 1,000"/>
    <m/>
    <s v="Private-Lighting"/>
    <x v="0"/>
    <n v="3"/>
    <n v="1"/>
    <s v="Lighting"/>
    <n v="0.91633259480590001"/>
    <n v="1.30467645558681"/>
    <n v="3872.77525003133"/>
    <n v="0"/>
    <n v="0.71"/>
    <n v="2749.6704275222401"/>
    <n v="0"/>
    <n v="4903"/>
    <n v="1"/>
    <n v="1"/>
    <n v="0"/>
    <n v="0"/>
    <n v="14.276973281664301"/>
    <d v="1900-01-09T04:44:53"/>
    <n v="43453"/>
    <n v="0"/>
    <n v="0"/>
    <n v="0"/>
    <n v="28040.693733655222"/>
  </r>
  <r>
    <s v="STND-62554"/>
    <s v="First Midwest Bank"/>
    <s v="First Midwest Bank - Morris Main - 201 Main St - Morris"/>
    <x v="7"/>
    <s v="Indoor Lighting"/>
    <x v="6"/>
    <n v="0"/>
    <n v="157.971"/>
    <n v="0.10764"/>
    <x v="0"/>
    <x v="0"/>
    <n v="8"/>
    <s v="Qty / 1,000"/>
    <m/>
    <s v="Private-Lighting"/>
    <x v="0"/>
    <n v="3"/>
    <n v="1"/>
    <s v="Lighting"/>
    <n v="0.91633259480590001"/>
    <n v="1.30467645558681"/>
    <n v="144.75397633408301"/>
    <n v="0.14043537367936401"/>
    <n v="0.71"/>
    <n v="102.775323197199"/>
    <n v="9.9709115312348301E-2"/>
    <n v="2885"/>
    <n v="1.165"/>
    <n v="1.3779999999999999"/>
    <n v="2.5499999999999998E-2"/>
    <n v="0.55000000000000004"/>
    <n v="24.263431542460999"/>
    <d v="1900-01-16T07:56:40"/>
    <n v="43453"/>
    <n v="0.25478115689289499"/>
    <n v="3.1684346751237"/>
    <n v="0"/>
    <n v="822.202585577592"/>
  </r>
  <r>
    <s v="STND-62554"/>
    <s v="First Midwest Bank"/>
    <s v="First Midwest Bank - Morris Main - 201 Main St - Morris"/>
    <x v="38"/>
    <s v="Indoor Lighting"/>
    <x v="6"/>
    <n v="0"/>
    <n v="394.29599999999999"/>
    <n v="9.5584000000000002E-2"/>
    <x v="0"/>
    <x v="0"/>
    <n v="8"/>
    <s v="Qty / 1,000"/>
    <m/>
    <s v="Private-Lighting"/>
    <x v="0"/>
    <n v="3"/>
    <n v="1"/>
    <s v="Lighting"/>
    <n v="0.91633259480590001"/>
    <n v="1.30467645558681"/>
    <n v="361.30627680158699"/>
    <n v="0.124706194330809"/>
    <n v="0.71"/>
    <n v="256.52745652912699"/>
    <n v="8.8541397974874606E-2"/>
    <n v="2885"/>
    <n v="1.165"/>
    <n v="1.3779999999999999"/>
    <n v="2.5499999999999998E-2"/>
    <n v="0.55000000000000004"/>
    <n v="24.263431542460999"/>
    <d v="1900-01-16T07:56:40"/>
    <n v="43453"/>
    <n v="0.164541752646536"/>
    <n v="7.90842065102186"/>
    <n v="0"/>
    <n v="2052.2196522330159"/>
  </r>
  <r>
    <s v="STND-62554"/>
    <s v="First Midwest Bank"/>
    <s v="First Midwest Bank - Morris Main - 201 Main St - Morris"/>
    <x v="0"/>
    <s v="Indoor Lighting"/>
    <x v="6"/>
    <n v="0"/>
    <n v="1016.01"/>
    <n v="0.228459"/>
    <x v="0"/>
    <x v="0"/>
    <n v="15"/>
    <s v="Qty / 1,000"/>
    <m/>
    <s v="Private-Lighting"/>
    <x v="0"/>
    <n v="3"/>
    <n v="1"/>
    <s v="Lighting"/>
    <n v="0.91633259480590001"/>
    <n v="1.30467645558681"/>
    <n v="931.00307964874196"/>
    <n v="0.29806507836690599"/>
    <n v="0.71"/>
    <n v="661.012186550607"/>
    <n v="0.211626205640503"/>
    <n v="2885"/>
    <n v="1.165"/>
    <n v="1.3779999999999999"/>
    <n v="2.5499999999999998E-2"/>
    <n v="0.55000000000000004"/>
    <n v="24.263431542460999"/>
    <d v="1900-01-16T07:56:40"/>
    <n v="43453"/>
    <n v="0.393277580639802"/>
    <n v="20.378178996603399"/>
    <n v="0"/>
    <n v="9915.1827982591058"/>
  </r>
  <r>
    <s v="STND-62554"/>
    <s v="First Midwest Bank"/>
    <s v="First Midwest Bank - Morris Main - 201 Main St - Morris"/>
    <x v="0"/>
    <s v="Indoor Lighting"/>
    <x v="6"/>
    <n v="0"/>
    <n v="1215.162"/>
    <n v="0.27323999999999998"/>
    <x v="0"/>
    <x v="0"/>
    <n v="15"/>
    <s v="Qty / 1,000"/>
    <m/>
    <s v="Private-Lighting"/>
    <x v="0"/>
    <n v="3"/>
    <n v="1"/>
    <s v="Lighting"/>
    <n v="0.91633259480590001"/>
    <n v="1.30467645558681"/>
    <n v="1113.4925485695301"/>
    <n v="0.35648979472453901"/>
    <n v="0.71"/>
    <n v="790.579709484364"/>
    <n v="0.253107754254423"/>
    <n v="2885"/>
    <n v="1.165"/>
    <n v="1.3779999999999999"/>
    <n v="2.5499999999999998E-2"/>
    <n v="0.55000000000000004"/>
    <n v="24.263431542460999"/>
    <d v="1900-01-16T07:56:40"/>
    <n v="43453"/>
    <n v="0.47036521272534498"/>
    <n v="24.372583681135598"/>
    <n v="0"/>
    <n v="11858.69564226546"/>
  </r>
  <r>
    <s v="STND-62554"/>
    <s v="First Midwest Bank"/>
    <s v="First Midwest Bank - Morris Main - 201 Main St - Morris"/>
    <x v="0"/>
    <s v="Indoor Lighting"/>
    <x v="6"/>
    <n v="0"/>
    <n v="344.29599999999999"/>
    <n v="7.7418000000000001E-2"/>
    <x v="0"/>
    <x v="0"/>
    <n v="15"/>
    <s v="Qty / 1,000"/>
    <m/>
    <s v="Private-Lighting"/>
    <x v="0"/>
    <n v="3"/>
    <n v="1"/>
    <s v="Lighting"/>
    <n v="0.91633259480590001"/>
    <n v="1.30467645558681"/>
    <n v="315.48964706129198"/>
    <n v="0.101005441838619"/>
    <n v="0.71"/>
    <n v="223.997649413517"/>
    <n v="7.1713863705419795E-2"/>
    <n v="2885"/>
    <n v="1.165"/>
    <n v="1.3779999999999999"/>
    <n v="2.5499999999999998E-2"/>
    <n v="0.55000000000000004"/>
    <n v="24.263431542460999"/>
    <d v="1900-01-16T07:56:40"/>
    <n v="43453"/>
    <n v="0.13327014360551401"/>
    <n v="6.9055673820282797"/>
    <n v="0"/>
    <n v="3359.9647412027548"/>
  </r>
  <r>
    <s v="STND-62554"/>
    <s v="First Midwest Bank"/>
    <s v="First Midwest Bank - Morris Main - 201 Main St - Morris"/>
    <x v="0"/>
    <s v="Indoor Lighting"/>
    <x v="6"/>
    <n v="0"/>
    <n v="162.02199999999999"/>
    <n v="3.6431999999999999E-2"/>
    <x v="0"/>
    <x v="0"/>
    <n v="15"/>
    <s v="Qty / 1,000"/>
    <m/>
    <s v="Private-Lighting"/>
    <x v="0"/>
    <n v="3"/>
    <n v="1"/>
    <s v="Lighting"/>
    <n v="0.91633259480590001"/>
    <n v="1.30467645558681"/>
    <n v="148.46603967564101"/>
    <n v="4.7531972629938503E-2"/>
    <n v="0.71"/>
    <n v="105.410888169705"/>
    <n v="3.37477005672564E-2"/>
    <n v="2885"/>
    <n v="1.165"/>
    <n v="1.3779999999999999"/>
    <n v="2.5499999999999998E-2"/>
    <n v="0.55000000000000004"/>
    <n v="24.263431542460999"/>
    <d v="1900-01-16T07:56:40"/>
    <n v="43453"/>
    <n v="6.2715361696712699E-2"/>
    <n v="3.24968584697756"/>
    <n v="0"/>
    <n v="1581.1633225455751"/>
  </r>
  <r>
    <s v="STND-62554"/>
    <s v="First Midwest Bank"/>
    <s v="First Midwest Bank - Morris Main - 201 Main St - Morris"/>
    <x v="0"/>
    <s v="Indoor Lighting"/>
    <x v="6"/>
    <n v="0"/>
    <n v="10490.898999999999"/>
    <n v="2.3589720000000001"/>
    <x v="0"/>
    <x v="0"/>
    <n v="15"/>
    <s v="Qty / 1,000"/>
    <m/>
    <s v="Private-Lighting"/>
    <x v="0"/>
    <n v="3"/>
    <n v="1"/>
    <s v="Lighting"/>
    <n v="0.91633259480590001"/>
    <n v="1.30467645558681"/>
    <n v="9613.1527025166197"/>
    <n v="3.0776952277885199"/>
    <n v="0.71"/>
    <n v="6825.3384187867996"/>
    <n v="2.1851636117298501"/>
    <n v="2885"/>
    <n v="1.165"/>
    <n v="1.3779999999999999"/>
    <n v="2.5499999999999998E-2"/>
    <n v="0.55000000000000004"/>
    <n v="24.263431542460999"/>
    <d v="1900-01-16T07:56:40"/>
    <n v="43453"/>
    <n v="4.0608196698621404"/>
    <n v="210.41664713662999"/>
    <n v="0"/>
    <n v="102380.076281802"/>
  </r>
  <r>
    <s v="STND-62554"/>
    <s v="First Midwest Bank"/>
    <s v="First Midwest Bank - Morris Main - 201 Main St - Morris"/>
    <x v="0"/>
    <s v="Indoor Lighting"/>
    <x v="6"/>
    <n v="0"/>
    <n v="1657.346"/>
    <n v="0.37266899999999997"/>
    <x v="0"/>
    <x v="0"/>
    <n v="15"/>
    <s v="Qty / 1,000"/>
    <m/>
    <s v="Private-Lighting"/>
    <x v="0"/>
    <n v="3"/>
    <n v="1"/>
    <s v="Lighting"/>
    <n v="0.91633259480590001"/>
    <n v="1.30467645558681"/>
    <n v="1518.6801606711799"/>
    <n v="0.48621247002708001"/>
    <n v="0.71"/>
    <n v="1078.26291407654"/>
    <n v="0.345210853719226"/>
    <n v="2885"/>
    <n v="1.165"/>
    <n v="1.3779999999999999"/>
    <n v="2.5499999999999998E-2"/>
    <n v="0.55000000000000004"/>
    <n v="24.263431542460999"/>
    <d v="1900-01-16T07:56:40"/>
    <n v="43453"/>
    <n v="0.64152588735595695"/>
    <n v="33.241497079068701"/>
    <n v="0"/>
    <n v="16173.9437111481"/>
  </r>
  <r>
    <s v="STND-62554"/>
    <s v="First Midwest Bank"/>
    <s v="First Midwest Bank - Morris Main - 201 Main St - Morris"/>
    <x v="0"/>
    <s v="Indoor Lighting"/>
    <x v="6"/>
    <n v="0"/>
    <n v="17451.077000000001"/>
    <n v="3.9240300000000001"/>
    <x v="0"/>
    <x v="0"/>
    <n v="15"/>
    <s v="Qty / 1,000"/>
    <m/>
    <s v="Private-Lighting"/>
    <x v="0"/>
    <n v="3"/>
    <n v="1"/>
    <s v="Lighting"/>
    <n v="0.91633259480590001"/>
    <n v="1.30467645558681"/>
    <n v="15990.9906695676"/>
    <n v="5.1195895520162997"/>
    <n v="0.71"/>
    <n v="11353.603375393001"/>
    <n v="3.6349085819315698"/>
    <n v="2885"/>
    <n v="1.165"/>
    <n v="1.3779999999999999"/>
    <n v="2.5499999999999998E-2"/>
    <n v="0.55000000000000004"/>
    <n v="24.263431542460999"/>
    <d v="1900-01-16T07:56:40"/>
    <n v="43453"/>
    <n v="6.7549670827500901"/>
    <n v="350.01739233817398"/>
    <n v="0"/>
    <n v="170304.05063089501"/>
  </r>
  <r>
    <s v="STND-62554"/>
    <s v="First Midwest Bank"/>
    <s v="First Midwest Bank - Morris Main - 201 Main St - Morris"/>
    <x v="0"/>
    <s v="Indoor Lighting"/>
    <x v="6"/>
    <n v="0"/>
    <n v="14214.02"/>
    <n v="3.1961490000000001"/>
    <x v="0"/>
    <x v="0"/>
    <n v="15"/>
    <s v="Qty / 1,000"/>
    <m/>
    <s v="Private-Lighting"/>
    <x v="0"/>
    <n v="3"/>
    <n v="1"/>
    <s v="Lighting"/>
    <n v="0.91633259480590001"/>
    <n v="1.30467645558681"/>
    <n v="13024.769829223"/>
    <n v="4.1699403488473203"/>
    <n v="0.71"/>
    <n v="9247.5865787482999"/>
    <n v="2.96065764768159"/>
    <n v="2885"/>
    <n v="1.165"/>
    <n v="1.3779999999999999"/>
    <n v="2.5499999999999998E-2"/>
    <n v="0.55000000000000004"/>
    <n v="24.263431542460999"/>
    <d v="1900-01-16T07:56:40"/>
    <n v="43453"/>
    <n v="5.5019664188511896"/>
    <n v="285.09152845080303"/>
    <n v="0"/>
    <n v="138713.79868122449"/>
  </r>
  <r>
    <s v="STND-62554"/>
    <s v="First Midwest Bank"/>
    <s v="First Midwest Bank - Morris Main - 201 Main St - Morris"/>
    <x v="0"/>
    <s v="Indoor Lighting"/>
    <x v="6"/>
    <n v="0"/>
    <n v="182.274"/>
    <n v="4.0986000000000002E-2"/>
    <x v="0"/>
    <x v="0"/>
    <n v="15"/>
    <s v="Qty / 1,000"/>
    <m/>
    <s v="Private-Lighting"/>
    <x v="0"/>
    <n v="3"/>
    <n v="1"/>
    <s v="Lighting"/>
    <n v="0.91633259480590001"/>
    <n v="1.30467645558681"/>
    <n v="167.02360738565099"/>
    <n v="5.3473469208680902E-2"/>
    <n v="0.71"/>
    <n v="118.58676124381201"/>
    <n v="3.7966163138163402E-2"/>
    <n v="2885"/>
    <n v="1.165"/>
    <n v="1.3779999999999999"/>
    <n v="2.5499999999999998E-2"/>
    <n v="0.55000000000000004"/>
    <n v="24.263431542460999"/>
    <d v="1900-01-16T07:56:40"/>
    <n v="43453"/>
    <n v="7.0554781908801795E-2"/>
    <n v="3.6558815350507201"/>
    <n v="0"/>
    <n v="1778.8014186571802"/>
  </r>
  <r>
    <s v="STND-62554"/>
    <s v="First Midwest Bank"/>
    <s v="First Midwest Bank - Morris Main - 201 Main St - Morris"/>
    <x v="0"/>
    <s v="Indoor Lighting"/>
    <x v="6"/>
    <n v="0"/>
    <n v="162.02199999999999"/>
    <n v="3.6431999999999999E-2"/>
    <x v="0"/>
    <x v="0"/>
    <n v="15"/>
    <s v="Qty / 1,000"/>
    <m/>
    <s v="Private-Lighting"/>
    <x v="0"/>
    <n v="3"/>
    <n v="1"/>
    <s v="Lighting"/>
    <n v="0.91633259480590001"/>
    <n v="1.30467645558681"/>
    <n v="148.46603967564101"/>
    <n v="4.7531972629938503E-2"/>
    <n v="0.71"/>
    <n v="105.410888169705"/>
    <n v="3.37477005672564E-2"/>
    <n v="2885"/>
    <n v="1.165"/>
    <n v="1.3779999999999999"/>
    <n v="2.5499999999999998E-2"/>
    <n v="0.55000000000000004"/>
    <n v="24.263431542460999"/>
    <d v="1900-01-16T07:56:40"/>
    <n v="43453"/>
    <n v="6.2715361696712699E-2"/>
    <n v="3.24968584697756"/>
    <n v="0"/>
    <n v="1581.1633225455751"/>
  </r>
  <r>
    <s v="STND-62554"/>
    <s v="First Midwest Bank"/>
    <s v="First Midwest Bank - Morris Main - 201 Main St - Morris"/>
    <x v="0"/>
    <s v="Indoor Lighting"/>
    <x v="6"/>
    <n v="0"/>
    <n v="2504.5839999999998"/>
    <n v="0.56317799999999996"/>
    <x v="0"/>
    <x v="0"/>
    <n v="15"/>
    <s v="Qty / 1,000"/>
    <m/>
    <s v="Private-Lighting"/>
    <x v="0"/>
    <n v="3"/>
    <n v="1"/>
    <s v="Lighting"/>
    <n v="0.91633259480590001"/>
    <n v="1.30467645558681"/>
    <n v="2295.0319556293398"/>
    <n v="0.73476507690446602"/>
    <n v="0.71"/>
    <n v="1629.47268849683"/>
    <n v="0.52168320460217099"/>
    <n v="2885"/>
    <n v="1.165"/>
    <n v="1.3779999999999999"/>
    <n v="2.5499999999999998E-2"/>
    <n v="0.55000000000000004"/>
    <n v="24.263431542460999"/>
    <d v="1900-01-16T07:56:40"/>
    <n v="43453"/>
    <n v="0.96947496622835005"/>
    <n v="50.234605037380398"/>
    <n v="0"/>
    <n v="24442.09032745245"/>
  </r>
  <r>
    <s v="STND-62554"/>
    <s v="First Midwest Bank"/>
    <s v="First Midwest Bank - Morris Main - 201 Main St - Morris"/>
    <x v="0"/>
    <s v="Indoor Lighting"/>
    <x v="6"/>
    <n v="0"/>
    <n v="3868.2660000000001"/>
    <n v="0.86981399999999998"/>
    <x v="0"/>
    <x v="0"/>
    <n v="15"/>
    <s v="Qty / 1,000"/>
    <m/>
    <s v="Private-Lighting"/>
    <x v="0"/>
    <n v="3"/>
    <n v="1"/>
    <s v="Lighting"/>
    <n v="0.91633259480590001"/>
    <n v="1.30467645558681"/>
    <n v="3544.6182211794398"/>
    <n v="1.13482584653978"/>
    <n v="0.71"/>
    <n v="2516.6789370373999"/>
    <n v="0.80572635104324597"/>
    <n v="2885"/>
    <n v="1.165"/>
    <n v="1.3779999999999999"/>
    <n v="2.5499999999999998E-2"/>
    <n v="0.55000000000000004"/>
    <n v="24.263431542460999"/>
    <d v="1900-01-16T07:56:40"/>
    <n v="43453"/>
    <n v="1.4973292605090101"/>
    <n v="77.586064068734501"/>
    <n v="0"/>
    <n v="37750.184055560996"/>
  </r>
  <r>
    <s v="STND-62556"/>
    <s v="Roundy's Supermarkets, Inc."/>
    <s v="Roundy's Supermarkets Inc #518 - 25 Waukegan Rd - Glenview"/>
    <x v="0"/>
    <s v="Indoor Lighting"/>
    <x v="5"/>
    <n v="0"/>
    <n v="2782.8969999999999"/>
    <n v="0.51893999999999996"/>
    <x v="0"/>
    <x v="0"/>
    <n v="10.727311735679001"/>
    <s v="Qty / 1,000"/>
    <m/>
    <s v="Private-Lighting"/>
    <x v="0"/>
    <n v="3"/>
    <n v="1"/>
    <s v="Lighting"/>
    <n v="0.91633259480590001"/>
    <n v="1.30467645558681"/>
    <n v="2550.0592290875502"/>
    <n v="0.677048799862217"/>
    <n v="0.71"/>
    <n v="1810.54205265216"/>
    <n v="0.48070464790217399"/>
    <n v="4661"/>
    <n v="1.07"/>
    <n v="1.24"/>
    <n v="2.9000000000000001E-2"/>
    <n v="0.745"/>
    <n v="15.018236429950701"/>
    <d v="1900-01-09T17:27:20"/>
    <n v="43408"/>
    <n v="0.73289543176252103"/>
    <n v="69.113754807045893"/>
    <n v="0"/>
    <n v="19422.249009355863"/>
  </r>
  <r>
    <s v="STND-62556"/>
    <s v="Roundy's Supermarkets, Inc."/>
    <s v="Roundy's Supermarkets Inc #518 - 25 Waukegan Rd - Glenview"/>
    <x v="3"/>
    <s v="Refrigeration"/>
    <x v="5"/>
    <n v="0"/>
    <n v="1783.79"/>
    <n v="0.21228"/>
    <x v="2"/>
    <x v="0"/>
    <n v="8.6177180282661094"/>
    <s v="ΔkWpeak / CF"/>
    <n v="0.69"/>
    <s v="Private-Lighting"/>
    <x v="0"/>
    <n v="3"/>
    <n v="1"/>
    <s v="Non-Lighting"/>
    <n v="0.91633259480590001"/>
    <n v="1.30467645558681"/>
    <n v="1634.54491928882"/>
    <n v="0.27695671799196703"/>
    <n v="0.7"/>
    <n v="1144.1814435021699"/>
    <n v="0.193869702594377"/>
    <n v="4661"/>
    <n v="1.07"/>
    <n v="1.24"/>
    <n v="2.9000000000000001E-2"/>
    <n v="0.745"/>
    <n v="15.018236429950701"/>
    <d v="1900-01-09T17:27:20"/>
    <n v="43408"/>
    <n v="0.40138654781444499"/>
    <n v="0"/>
    <n v="0"/>
    <n v="9860.2330532761916"/>
  </r>
  <r>
    <s v="STND-62557"/>
    <s v="Mokena School District 159"/>
    <s v="School District 159 Mokena Intermediate School Wallpacks -11331 W 195th Street -Mokena"/>
    <x v="1"/>
    <s v="Outdoor &amp; Garage Lighting"/>
    <x v="1"/>
    <n v="0"/>
    <n v="4648.0439999999999"/>
    <n v="0"/>
    <x v="0"/>
    <x v="1"/>
    <n v="10.1978380583316"/>
    <s v="Qty / 1,000"/>
    <m/>
    <s v="Public-Lighting"/>
    <x v="0"/>
    <n v="3"/>
    <n v="1"/>
    <s v="Lighting"/>
    <n v="0.99829244462109001"/>
    <n v="0.987374621353864"/>
    <n v="4640.1072074663898"/>
    <n v="0"/>
    <n v="0.71"/>
    <n v="3294.4761173011402"/>
    <n v="0"/>
    <n v="4903"/>
    <n v="1"/>
    <n v="1"/>
    <n v="0"/>
    <n v="0"/>
    <n v="14.276973281664301"/>
    <d v="1900-01-09T04:44:53"/>
    <n v="43432"/>
    <n v="0"/>
    <n v="0"/>
    <n v="0"/>
    <n v="33596.533931278085"/>
  </r>
  <r>
    <s v="STND-62557"/>
    <s v="Mokena School District 159"/>
    <s v="School District 159 Mokena Intermediate School Wallpacks -11331 W 195th Street -Mokena"/>
    <x v="27"/>
    <s v="Outdoor &amp; Garage Lighting"/>
    <x v="12"/>
    <n v="0"/>
    <n v="50.4"/>
    <n v="0"/>
    <x v="0"/>
    <x v="1"/>
    <n v="8"/>
    <s v="Qty / 1,000"/>
    <m/>
    <s v="Public-Lighting"/>
    <x v="0"/>
    <n v="3"/>
    <n v="1"/>
    <s v="Lighting"/>
    <n v="0.99829244462109001"/>
    <n v="0.987374621353864"/>
    <n v="50.313939208903001"/>
    <n v="0"/>
    <n v="0.71"/>
    <n v="35.722896838321098"/>
    <n v="0"/>
    <n v="2979"/>
    <n v="1.17333333333333"/>
    <n v="1.323"/>
    <n v="2.1333333333333301E-2"/>
    <n v="0.72"/>
    <n v="23.497818059751602"/>
    <d v="1900-01-15T18:49:11"/>
    <n v="43432"/>
    <n v="0"/>
    <n v="0.914798894707327"/>
    <n v="0"/>
    <n v="285.78317470656879"/>
  </r>
  <r>
    <s v="STND-62558"/>
    <s v="RIPA, LLC"/>
    <s v="RIPA LLC dba Printing Arts - 2005 W 21st Street - Broadview"/>
    <x v="0"/>
    <s v="Indoor Lighting"/>
    <x v="10"/>
    <n v="0"/>
    <n v="14291.232"/>
    <n v="2.5558420000000002"/>
    <x v="0"/>
    <x v="0"/>
    <n v="10.827197921178"/>
    <s v="Qty / 1,000"/>
    <m/>
    <s v="Private-Lighting"/>
    <x v="0"/>
    <n v="3"/>
    <n v="1"/>
    <s v="Lighting"/>
    <n v="0.91633259480590001"/>
    <n v="1.30467645558681"/>
    <n v="13095.5217015331"/>
    <n v="3.33454688159989"/>
    <n v="0.71"/>
    <n v="9297.8204080885098"/>
    <n v="2.3675282859359301"/>
    <n v="4618"/>
    <n v="1.02"/>
    <n v="1.04"/>
    <n v="1.2E-2"/>
    <n v="0.81"/>
    <n v="15.158077089649201"/>
    <d v="1900-01-09T19:51:10"/>
    <n v="43453"/>
    <n v="3.9583889857548602"/>
    <n v="154.06496119450699"/>
    <n v="0"/>
    <n v="100669.34179394229"/>
  </r>
  <r>
    <s v="STND-62558"/>
    <s v="RIPA, LLC"/>
    <s v="RIPA LLC dba Printing Arts - 2005 W 21st Street - Broadview"/>
    <x v="0"/>
    <s v="Indoor Lighting"/>
    <x v="10"/>
    <n v="0"/>
    <n v="5727.7979999999998"/>
    <n v="1.0243580000000001"/>
    <x v="0"/>
    <x v="0"/>
    <n v="10.827197921178"/>
    <s v="Qty / 1,000"/>
    <m/>
    <s v="Private-Lighting"/>
    <x v="0"/>
    <n v="3"/>
    <n v="1"/>
    <s v="Lighting"/>
    <n v="0.91633259480590001"/>
    <n v="1.30467645558681"/>
    <n v="5248.5680038640403"/>
    <n v="1.3364557646919899"/>
    <n v="0.71"/>
    <n v="3726.4832827434702"/>
    <n v="0.94888359293131297"/>
    <n v="4618"/>
    <n v="1.02"/>
    <n v="1.04"/>
    <n v="1.2E-2"/>
    <n v="0.81"/>
    <n v="15.158077089649201"/>
    <d v="1900-01-09T19:51:10"/>
    <n v="43453"/>
    <n v="1.58648595048907"/>
    <n v="61.7478588689887"/>
    <n v="0"/>
    <n v="40347.372052224666"/>
  </r>
  <r>
    <s v="STND-62558"/>
    <s v="RIPA, LLC"/>
    <s v="RIPA LLC dba Printing Arts - 2005 W 21st Street - Broadview"/>
    <x v="38"/>
    <s v="Indoor Lighting"/>
    <x v="10"/>
    <n v="0"/>
    <n v="3696.4189999999999"/>
    <n v="0.48392400000000002"/>
    <x v="0"/>
    <x v="0"/>
    <n v="8"/>
    <s v="Qty / 1,000"/>
    <m/>
    <s v="Private-Lighting"/>
    <x v="0"/>
    <n v="3"/>
    <n v="1"/>
    <s v="Lighting"/>
    <n v="0.91633259480590001"/>
    <n v="1.30467645558681"/>
    <n v="3387.1492137598302"/>
    <n v="0.63136424909338995"/>
    <n v="0.71"/>
    <n v="2404.8759417694801"/>
    <n v="0.44826861685630698"/>
    <n v="4618"/>
    <n v="1.02"/>
    <n v="1.04"/>
    <n v="1.2E-2"/>
    <n v="0.81"/>
    <n v="15.158077089649201"/>
    <d v="1900-01-09T19:51:10"/>
    <n v="43453"/>
    <n v="0.74948272684400497"/>
    <n v="39.848814279527403"/>
    <n v="0"/>
    <n v="19239.00753415584"/>
  </r>
  <r>
    <s v="STND-62559"/>
    <s v="CVS Health Corporation"/>
    <s v="CVS Pharmacy #07181 - 101 S Northwest Hwy - Barrington"/>
    <x v="1"/>
    <s v="Outdoor &amp; Garage Lighting"/>
    <x v="1"/>
    <n v="0"/>
    <n v="2667.232"/>
    <n v="0"/>
    <x v="0"/>
    <x v="0"/>
    <n v="10.1978380583316"/>
    <s v="Qty / 1,000"/>
    <m/>
    <s v="Private-Lighting"/>
    <x v="0"/>
    <n v="3"/>
    <n v="1"/>
    <s v="Lighting"/>
    <n v="0.91633259480590001"/>
    <n v="1.30467645558681"/>
    <n v="2444.07161950933"/>
    <n v="0"/>
    <n v="0.71"/>
    <n v="1735.2908498516199"/>
    <n v="0"/>
    <n v="4903"/>
    <n v="1"/>
    <n v="1"/>
    <n v="0"/>
    <n v="0"/>
    <n v="14.276973281664301"/>
    <d v="1900-01-09T04:44:53"/>
    <n v="43442"/>
    <n v="0"/>
    <n v="0"/>
    <n v="0"/>
    <n v="17696.215070891434"/>
  </r>
  <r>
    <s v="STND-62559"/>
    <s v="CVS Health Corporation"/>
    <s v="CVS Pharmacy #07181 - 101 S Northwest Hwy - Barrington"/>
    <x v="1"/>
    <s v="Outdoor &amp; Garage Lighting"/>
    <x v="1"/>
    <n v="0"/>
    <n v="2196.5439999999999"/>
    <n v="0"/>
    <x v="0"/>
    <x v="0"/>
    <n v="10.1978380583316"/>
    <s v="Qty / 1,000"/>
    <m/>
    <s v="Private-Lighting"/>
    <x v="0"/>
    <n v="3"/>
    <n v="1"/>
    <s v="Lighting"/>
    <n v="0.91633259480590001"/>
    <n v="1.30467645558681"/>
    <n v="2012.7648631253301"/>
    <n v="0"/>
    <n v="0.71"/>
    <n v="1429.0630528189799"/>
    <n v="0"/>
    <n v="4903"/>
    <n v="1"/>
    <n v="1"/>
    <n v="0"/>
    <n v="0"/>
    <n v="14.276973281664301"/>
    <d v="1900-01-09T04:44:53"/>
    <n v="43442"/>
    <n v="0"/>
    <n v="0"/>
    <n v="0"/>
    <n v="14573.353587792935"/>
  </r>
  <r>
    <s v="STND-62559"/>
    <s v="CVS Health Corporation"/>
    <s v="CVS Pharmacy #07181 - 101 S Northwest Hwy - Barrington"/>
    <x v="1"/>
    <s v="Outdoor &amp; Garage Lighting"/>
    <x v="1"/>
    <n v="0"/>
    <n v="13061.592000000001"/>
    <n v="0"/>
    <x v="0"/>
    <x v="0"/>
    <n v="10.1978380583316"/>
    <s v="Qty / 1,000"/>
    <m/>
    <s v="Private-Lighting"/>
    <x v="0"/>
    <n v="3"/>
    <n v="1"/>
    <s v="Lighting"/>
    <n v="0.91633259480590001"/>
    <n v="1.30467645558681"/>
    <n v="11968.762489655999"/>
    <n v="0"/>
    <n v="0.71"/>
    <n v="8497.8213676557498"/>
    <n v="0"/>
    <n v="4903"/>
    <n v="1"/>
    <n v="1"/>
    <n v="0"/>
    <n v="0"/>
    <n v="14.276973281664301"/>
    <d v="1900-01-09T04:44:53"/>
    <n v="43442"/>
    <n v="0"/>
    <n v="0"/>
    <n v="0"/>
    <n v="86659.406155983292"/>
  </r>
  <r>
    <s v="STND-62570"/>
    <s v="Chicago Transit Authority"/>
    <s v="Chicago Transit Authority (CTA) (Green Line Cottage L Station) - 800 E 63rd St - Chicago"/>
    <x v="1"/>
    <s v="Outdoor &amp; Garage Lighting"/>
    <x v="1"/>
    <n v="0"/>
    <n v="29677.859"/>
    <n v="0"/>
    <x v="0"/>
    <x v="1"/>
    <n v="10.1978380583316"/>
    <s v="Qty / 1,000"/>
    <m/>
    <s v="Public-Lighting"/>
    <x v="0"/>
    <n v="2"/>
    <n v="1"/>
    <s v="Lighting"/>
    <n v="0.98996686498346598"/>
    <n v="2.5626279547341602"/>
    <n v="29380.097033651298"/>
    <n v="0"/>
    <n v="0.71"/>
    <n v="20859.868893892399"/>
    <n v="0"/>
    <n v="4903"/>
    <n v="1"/>
    <n v="1"/>
    <n v="0"/>
    <n v="0"/>
    <n v="14.276973281664301"/>
    <d v="1900-01-09T04:44:53"/>
    <n v="43464"/>
    <n v="0"/>
    <n v="0"/>
    <n v="0"/>
    <n v="212725.5648979434"/>
  </r>
  <r>
    <s v="STND-62570"/>
    <s v="Chicago Transit Authority"/>
    <s v="Chicago Transit Authority (CTA) (Green Line Cottage L Station) - 800 E 63rd St - Chicago"/>
    <x v="1"/>
    <s v="Outdoor &amp; Garage Lighting"/>
    <x v="1"/>
    <n v="0"/>
    <n v="5682.5770000000002"/>
    <n v="0"/>
    <x v="0"/>
    <x v="1"/>
    <n v="10.1978380583316"/>
    <s v="Qty / 1,000"/>
    <m/>
    <s v="Public-Lighting"/>
    <x v="0"/>
    <n v="2"/>
    <n v="1"/>
    <s v="Lighting"/>
    <n v="0.98996686498346598"/>
    <n v="2.5626279547341602"/>
    <n v="5625.5629377171499"/>
    <n v="0"/>
    <n v="0.71"/>
    <n v="3994.1496857791699"/>
    <n v="0"/>
    <n v="4903"/>
    <n v="1"/>
    <n v="1"/>
    <n v="0"/>
    <n v="0"/>
    <n v="14.276973281664301"/>
    <d v="1900-01-09T04:44:53"/>
    <n v="43464"/>
    <n v="0"/>
    <n v="0"/>
    <n v="0"/>
    <n v="40731.691676312017"/>
  </r>
  <r>
    <s v="STND-62570"/>
    <s v="Chicago Transit Authority"/>
    <s v="Chicago Transit Authority (CTA) (Green Line Cottage L Station) - 800 E 63rd St - Chicago"/>
    <x v="1"/>
    <s v="Outdoor &amp; Garage Lighting"/>
    <x v="1"/>
    <n v="0"/>
    <n v="7589.8440000000001"/>
    <n v="0"/>
    <x v="0"/>
    <x v="1"/>
    <n v="10.1978380583316"/>
    <s v="Qty / 1,000"/>
    <m/>
    <s v="Public-Lighting"/>
    <x v="0"/>
    <n v="2"/>
    <n v="1"/>
    <s v="Lighting"/>
    <n v="0.98996686498346598"/>
    <n v="2.5626279547341602"/>
    <n v="7513.6940703935697"/>
    <n v="0"/>
    <n v="0.71"/>
    <n v="5334.7227899794298"/>
    <n v="0"/>
    <n v="4903"/>
    <n v="1"/>
    <n v="1"/>
    <n v="0"/>
    <n v="0"/>
    <n v="14.276973281664301"/>
    <d v="1900-01-09T04:44:53"/>
    <n v="43464"/>
    <n v="0"/>
    <n v="0"/>
    <n v="0"/>
    <n v="54402.639098301166"/>
  </r>
  <r>
    <s v="STND-62570"/>
    <s v="Chicago Transit Authority"/>
    <s v="Chicago Transit Authority (CTA) (Green Line Cottage L Station) - 800 E 63rd St - Chicago"/>
    <x v="1"/>
    <s v="Outdoor &amp; Garage Lighting"/>
    <x v="1"/>
    <n v="0"/>
    <n v="27790.204000000002"/>
    <n v="0"/>
    <x v="0"/>
    <x v="1"/>
    <n v="10.1978380583316"/>
    <s v="Qty / 1,000"/>
    <m/>
    <s v="Public-Lighting"/>
    <x v="0"/>
    <n v="2"/>
    <n v="1"/>
    <s v="Lighting"/>
    <n v="0.98996686498346598"/>
    <n v="2.5626279547341602"/>
    <n v="27511.381131130998"/>
    <n v="0"/>
    <n v="0.71"/>
    <n v="19533.080603103001"/>
    <n v="0"/>
    <n v="4903"/>
    <n v="1"/>
    <n v="1"/>
    <n v="0"/>
    <n v="0"/>
    <n v="14.276973281664301"/>
    <d v="1900-01-09T04:44:53"/>
    <n v="43464"/>
    <n v="0"/>
    <n v="0"/>
    <n v="0"/>
    <n v="199195.19277078254"/>
  </r>
  <r>
    <s v="STND-62571"/>
    <s v="Roundy's Supermarkets, Inc."/>
    <s v="Roundy's Supermarkets Inc #521 - 450 Half Day Rd - Buffalo Grove"/>
    <x v="0"/>
    <s v="Indoor Lighting"/>
    <x v="5"/>
    <n v="0"/>
    <n v="16697.38"/>
    <n v="3.1136400000000002"/>
    <x v="0"/>
    <x v="0"/>
    <n v="10.727311735679001"/>
    <s v="Qty / 1,000"/>
    <m/>
    <s v="Private-Lighting"/>
    <x v="0"/>
    <n v="2"/>
    <n v="1"/>
    <s v="Lighting"/>
    <n v="0.97902139861649395"/>
    <n v="0.93591656730105399"/>
    <n v="16347.0923208311"/>
    <n v="2.9141072606112499"/>
    <n v="0.71"/>
    <n v="11606.435547790101"/>
    <n v="2.0690161550339901"/>
    <n v="4661"/>
    <n v="1.07"/>
    <n v="1.24"/>
    <n v="2.9000000000000001E-2"/>
    <n v="0.745"/>
    <n v="15.018236429950701"/>
    <d v="1900-01-09T17:27:20"/>
    <n v="43408"/>
    <n v="3.1544785241516098"/>
    <n v="443.05203486364599"/>
    <n v="0"/>
    <n v="124505.85226121068"/>
  </r>
  <r>
    <s v="STND-62571"/>
    <s v="Roundy's Supermarkets, Inc."/>
    <s v="Roundy's Supermarkets Inc #521 - 450 Half Day Rd - Buffalo Grove"/>
    <x v="0"/>
    <s v="Indoor Lighting"/>
    <x v="5"/>
    <n v="0"/>
    <n v="6802.6360000000004"/>
    <n v="1.2685200000000001"/>
    <x v="0"/>
    <x v="0"/>
    <n v="10.727311735679001"/>
    <s v="Qty / 1,000"/>
    <m/>
    <s v="Private-Lighting"/>
    <x v="0"/>
    <n v="2"/>
    <n v="1"/>
    <s v="Lighting"/>
    <n v="0.97902139861649395"/>
    <n v="0.93591656730105399"/>
    <n v="6659.9262109989104"/>
    <n v="1.1872288839527301"/>
    <n v="0.71"/>
    <n v="4728.5476098092304"/>
    <n v="0.84293250760644001"/>
    <n v="4661"/>
    <n v="1.07"/>
    <n v="1.24"/>
    <n v="2.9000000000000001E-2"/>
    <n v="0.745"/>
    <n v="15.018236429950701"/>
    <d v="1900-01-09T17:27:20"/>
    <n v="43408"/>
    <n v="1.2851579172469501"/>
    <n v="180.502673008382"/>
    <n v="0"/>
    <n v="50724.604267423449"/>
  </r>
  <r>
    <s v="STND-62571"/>
    <s v="Roundy's Supermarkets, Inc."/>
    <s v="Roundy's Supermarkets Inc #521 - 450 Half Day Rd - Buffalo Grove"/>
    <x v="3"/>
    <s v="Refrigeration"/>
    <x v="5"/>
    <n v="0"/>
    <n v="64585.62"/>
    <n v="7.6858000000000004"/>
    <x v="2"/>
    <x v="0"/>
    <n v="8.6177180282661094"/>
    <s v="ΔkWpeak / CF"/>
    <n v="0.69"/>
    <s v="Private-Lighting"/>
    <x v="0"/>
    <n v="2"/>
    <n v="1"/>
    <s v="Non-Lighting"/>
    <n v="0.97902139861649395"/>
    <n v="0.93591656730105399"/>
    <n v="63230.7040229134"/>
    <n v="7.1932675529624399"/>
    <n v="0.7"/>
    <n v="44261.492816039397"/>
    <n v="5.03528728707371"/>
    <n v="4661"/>
    <n v="1.07"/>
    <n v="1.24"/>
    <n v="2.9000000000000001E-2"/>
    <n v="0.745"/>
    <n v="15.018236429950701"/>
    <d v="1900-01-09T17:27:20"/>
    <n v="43408"/>
    <n v="10.425025439076"/>
    <n v="0"/>
    <n v="0"/>
    <n v="381433.06459875358"/>
  </r>
  <r>
    <s v="STND-62571"/>
    <s v="Roundy's Supermarkets, Inc."/>
    <s v="Roundy's Supermarkets Inc #521 - 450 Half Day Rd - Buffalo Grove"/>
    <x v="3"/>
    <s v="Refrigeration"/>
    <x v="5"/>
    <n v="0"/>
    <n v="11656.145"/>
    <n v="1.38714"/>
    <x v="2"/>
    <x v="0"/>
    <n v="8.6177180282661094"/>
    <s v="ΔkWpeak / CF"/>
    <n v="0.69"/>
    <s v="Private-Lighting"/>
    <x v="0"/>
    <n v="2"/>
    <n v="1"/>
    <s v="Non-Lighting"/>
    <n v="0.97902139861649395"/>
    <n v="0.93591656730105399"/>
    <n v="11411.615380376599"/>
    <n v="1.2982473071659799"/>
    <n v="0.7"/>
    <n v="7988.13076626365"/>
    <n v="0.90877311501618896"/>
    <n v="4661"/>
    <n v="1.07"/>
    <n v="1.24"/>
    <n v="2.9000000000000001E-2"/>
    <n v="0.745"/>
    <n v="15.018236429950701"/>
    <d v="1900-01-09T17:27:20"/>
    <n v="43408"/>
    <n v="1.8815178364724401"/>
    <n v="0"/>
    <n v="0"/>
    <n v="68839.458516577433"/>
  </r>
  <r>
    <s v="STND-62571"/>
    <s v="Roundy's Supermarkets, Inc."/>
    <s v="Roundy's Supermarkets Inc #521 - 450 Half Day Rd - Buffalo Grove"/>
    <x v="0"/>
    <s v="Indoor Lighting"/>
    <x v="5"/>
    <n v="0"/>
    <n v="49822.826999999997"/>
    <n v="9.2906999999999993"/>
    <x v="0"/>
    <x v="0"/>
    <n v="10.727311735679001"/>
    <s v="Qty / 1,000"/>
    <m/>
    <s v="Private-Lighting"/>
    <x v="0"/>
    <n v="2"/>
    <n v="1"/>
    <s v="Lighting"/>
    <n v="0.97902139861649395"/>
    <n v="0.93591656730105399"/>
    <n v="48777.613772567602"/>
    <n v="8.6953200518239004"/>
    <n v="0.71"/>
    <n v="34632.105778523"/>
    <n v="6.1736772367949699"/>
    <n v="4661"/>
    <n v="1.07"/>
    <n v="1.24"/>
    <n v="2.9000000000000001E-2"/>
    <n v="0.745"/>
    <n v="15.018236429950701"/>
    <d v="1900-01-09T17:27:20"/>
    <n v="43408"/>
    <n v="9.4125568865814007"/>
    <n v="1322.0100929013599"/>
    <n v="0"/>
    <n v="371509.39474922634"/>
  </r>
  <r>
    <s v="STND-62571"/>
    <s v="Roundy's Supermarkets, Inc."/>
    <s v="Roundy's Supermarkets Inc #521 - 450 Half Day Rd - Buffalo Grove"/>
    <x v="0"/>
    <s v="Indoor Lighting"/>
    <x v="5"/>
    <n v="0"/>
    <n v="65233.491999999998"/>
    <n v="12.164400000000001"/>
    <x v="0"/>
    <x v="0"/>
    <n v="10.727311735679001"/>
    <s v="Qty / 1,000"/>
    <m/>
    <s v="Private-Lighting"/>
    <x v="0"/>
    <n v="2"/>
    <n v="1"/>
    <s v="Lighting"/>
    <n v="0.97902139861649395"/>
    <n v="0.93591656730105399"/>
    <n v="63864.984574477799"/>
    <n v="11.384863491276899"/>
    <n v="0.71"/>
    <n v="45344.139047879296"/>
    <n v="8.0832530788066297"/>
    <n v="4661"/>
    <n v="1.07"/>
    <n v="1.24"/>
    <n v="2.9000000000000001E-2"/>
    <n v="0.745"/>
    <n v="15.018236429950701"/>
    <d v="1900-01-09T17:27:20"/>
    <n v="43408"/>
    <n v="12.3239483560045"/>
    <n v="1730.92014267276"/>
    <n v="0"/>
    <n v="486420.71495257597"/>
  </r>
  <r>
    <s v="STND-62571"/>
    <s v="Roundy's Supermarkets, Inc."/>
    <s v="Roundy's Supermarkets Inc #521 - 450 Half Day Rd - Buffalo Grove"/>
    <x v="0"/>
    <s v="Indoor Lighting"/>
    <x v="5"/>
    <n v="0"/>
    <n v="1186.97"/>
    <n v="0.22134000000000001"/>
    <x v="0"/>
    <x v="0"/>
    <n v="10.727311735679001"/>
    <s v="Qty / 1,000"/>
    <m/>
    <s v="Private-Lighting"/>
    <x v="0"/>
    <n v="2"/>
    <n v="1"/>
    <s v="Lighting"/>
    <n v="0.97902139861649395"/>
    <n v="0.93591656730105399"/>
    <n v="1162.0690295158199"/>
    <n v="0.20715577300641499"/>
    <n v="0.71"/>
    <n v="825.06901095623198"/>
    <n v="0.14708059883455499"/>
    <n v="4661"/>
    <n v="1.07"/>
    <n v="1.24"/>
    <n v="2.9000000000000001E-2"/>
    <n v="0.745"/>
    <n v="15.018236429950701"/>
    <d v="1900-01-09T17:27:20"/>
    <n v="43408"/>
    <n v="0.22424309699763501"/>
    <n v="31.495328837344601"/>
    <n v="0"/>
    <n v="8850.7724839758539"/>
  </r>
  <r>
    <s v="STND-62572"/>
    <s v="Roundy's Supermarkets, Inc."/>
    <s v="Roundy's Supermarkets Inc #529 - 4700 Gilbert Ave - Western Springs"/>
    <x v="0"/>
    <s v="Indoor Lighting"/>
    <x v="5"/>
    <n v="0"/>
    <n v="23345.411"/>
    <n v="4.3533299999999997"/>
    <x v="0"/>
    <x v="0"/>
    <n v="10.727311735679001"/>
    <s v="Qty / 1,000"/>
    <m/>
    <s v="Private-Lighting"/>
    <x v="0"/>
    <n v="2"/>
    <n v="1"/>
    <s v="Lighting"/>
    <n v="0.97902139861649395"/>
    <n v="0.93591656730105399"/>
    <n v="22855.656928496901"/>
    <n v="4.0743536699287004"/>
    <n v="0.71"/>
    <n v="16227.516419232799"/>
    <n v="2.89279110564937"/>
    <n v="4661"/>
    <n v="1.07"/>
    <n v="1.24"/>
    <n v="2.9000000000000001E-2"/>
    <n v="0.745"/>
    <n v="15.018236429950701"/>
    <d v="1900-01-09T17:27:20"/>
    <n v="43411"/>
    <n v="4.4104283069156702"/>
    <n v="619.45238404337294"/>
    <n v="0"/>
    <n v="174077.62732495967"/>
  </r>
  <r>
    <s v="STND-62572"/>
    <s v="Roundy's Supermarkets, Inc."/>
    <s v="Roundy's Supermarkets Inc #529 - 4700 Gilbert Ave - Western Springs"/>
    <x v="0"/>
    <s v="Indoor Lighting"/>
    <x v="5"/>
    <n v="0"/>
    <n v="7884.8739999999998"/>
    <n v="1.4703299999999999"/>
    <x v="0"/>
    <x v="0"/>
    <n v="10.727311735679001"/>
    <s v="Qty / 1,000"/>
    <m/>
    <s v="Private-Lighting"/>
    <x v="0"/>
    <n v="2"/>
    <n v="1"/>
    <s v="Lighting"/>
    <n v="0.97902139861649395"/>
    <n v="0.93591656730105399"/>
    <n v="7719.46037139483"/>
    <n v="1.37610620639976"/>
    <n v="0.71"/>
    <n v="5480.8168636903301"/>
    <n v="0.97703540654382803"/>
    <n v="4661"/>
    <n v="1.07"/>
    <n v="1.24"/>
    <n v="2.9000000000000001E-2"/>
    <n v="0.745"/>
    <n v="15.018236429950701"/>
    <d v="1900-01-09T17:27:20"/>
    <n v="43411"/>
    <n v="1.48961485862715"/>
    <n v="209.219019411635"/>
    <n v="0"/>
    <n v="58794.431062972653"/>
  </r>
  <r>
    <s v="STND-62572"/>
    <s v="Roundy's Supermarkets, Inc."/>
    <s v="Roundy's Supermarkets Inc #529 - 4700 Gilbert Ave - Western Springs"/>
    <x v="3"/>
    <s v="Refrigeration"/>
    <x v="5"/>
    <n v="0"/>
    <n v="54080.73"/>
    <n v="6.4356999999999998"/>
    <x v="2"/>
    <x v="0"/>
    <n v="8.6177180282661094"/>
    <s v="ΔkWpeak / CF"/>
    <n v="0.69"/>
    <s v="Private-Lighting"/>
    <x v="0"/>
    <n v="2"/>
    <n v="1"/>
    <s v="Non-Lighting"/>
    <n v="0.97902139861649395"/>
    <n v="0.93591656730105399"/>
    <n v="52946.191922801001"/>
    <n v="6.0232782521793897"/>
    <n v="0.7"/>
    <n v="37062.334345960699"/>
    <n v="4.2162947765255696"/>
    <n v="4661"/>
    <n v="1.07"/>
    <n v="1.24"/>
    <n v="2.9000000000000001E-2"/>
    <n v="0.745"/>
    <n v="15.018236429950701"/>
    <d v="1900-01-09T17:27:20"/>
    <n v="43411"/>
    <n v="8.7293887712744809"/>
    <n v="0"/>
    <n v="0"/>
    <n v="319392.74686281173"/>
  </r>
  <r>
    <s v="STND-62572"/>
    <s v="Roundy's Supermarkets, Inc."/>
    <s v="Roundy's Supermarkets Inc #529 - 4700 Gilbert Ave - Western Springs"/>
    <x v="3"/>
    <s v="Refrigeration"/>
    <x v="5"/>
    <n v="0"/>
    <n v="38074.69"/>
    <n v="4.5310800000000002"/>
    <x v="2"/>
    <x v="0"/>
    <n v="8.6177180282661094"/>
    <s v="ΔkWpeak / CF"/>
    <n v="0.69"/>
    <s v="Private-Lighting"/>
    <x v="0"/>
    <n v="2"/>
    <n v="1"/>
    <s v="Non-Lighting"/>
    <n v="0.97902139861649395"/>
    <n v="0.93591656730105399"/>
    <n v="37275.936255689398"/>
    <n v="4.2407128397664602"/>
    <n v="0.7"/>
    <n v="26093.155378982599"/>
    <n v="2.96849898783652"/>
    <n v="4661"/>
    <n v="1.07"/>
    <n v="1.24"/>
    <n v="2.9000000000000001E-2"/>
    <n v="0.745"/>
    <n v="15.018236429950701"/>
    <d v="1900-01-09T17:27:20"/>
    <n v="43411"/>
    <n v="6.1459606373426903"/>
    <n v="0"/>
    <n v="0"/>
    <n v="224863.45552380715"/>
  </r>
  <r>
    <s v="STND-62572"/>
    <s v="Roundy's Supermarkets, Inc."/>
    <s v="Roundy's Supermarkets Inc #529 - 4700 Gilbert Ave - Western Springs"/>
    <x v="0"/>
    <s v="Indoor Lighting"/>
    <x v="5"/>
    <n v="0"/>
    <n v="101889.92600000001"/>
    <n v="18.9999"/>
    <x v="0"/>
    <x v="0"/>
    <n v="10.727311735679001"/>
    <s v="Qty / 1,000"/>
    <m/>
    <s v="Private-Lighting"/>
    <x v="0"/>
    <n v="2"/>
    <n v="1"/>
    <s v="Lighting"/>
    <n v="0.97902139861649395"/>
    <n v="0.93591656730105399"/>
    <n v="99752.417857451001"/>
    <n v="17.7823211870633"/>
    <n v="0.71"/>
    <n v="70824.216678790195"/>
    <n v="12.625448042814901"/>
    <n v="4661"/>
    <n v="1.07"/>
    <n v="1.24"/>
    <n v="2.9000000000000001E-2"/>
    <n v="0.745"/>
    <n v="15.018236429950701"/>
    <d v="1900-01-09T17:27:20"/>
    <n v="43411"/>
    <n v="19.249102822107901"/>
    <n v="2703.5702036131602"/>
    <n v="0"/>
    <n v="759753.45074865851"/>
  </r>
  <r>
    <s v="STND-62572"/>
    <s v="Roundy's Supermarkets, Inc."/>
    <s v="Roundy's Supermarkets Inc #529 - 4700 Gilbert Ave - Western Springs"/>
    <x v="0"/>
    <s v="Indoor Lighting"/>
    <x v="5"/>
    <n v="0"/>
    <n v="3590.8339999999998"/>
    <n v="0.66959999999999997"/>
    <x v="0"/>
    <x v="0"/>
    <n v="10.727311735679001"/>
    <s v="Qty / 1,000"/>
    <m/>
    <s v="Private-Lighting"/>
    <x v="0"/>
    <n v="2"/>
    <n v="1"/>
    <s v="Lighting"/>
    <n v="0.97902139861649395"/>
    <n v="0.93591656730105399"/>
    <n v="3515.5033248796599"/>
    <n v="0.62668973346478596"/>
    <n v="0.71"/>
    <n v="2496.0073606645601"/>
    <n v="0.44494971075999801"/>
    <n v="4661"/>
    <n v="1.07"/>
    <n v="1.24"/>
    <n v="2.9000000000000001E-2"/>
    <n v="0.745"/>
    <n v="15.018236429950701"/>
    <d v="1900-01-09T17:27:20"/>
    <n v="43411"/>
    <n v="0.67838247831217302"/>
    <n v="95.279996655616898"/>
    <n v="0"/>
    <n v="26775.449052398104"/>
  </r>
  <r>
    <s v="STND-62572"/>
    <s v="Roundy's Supermarkets, Inc."/>
    <s v="Roundy's Supermarkets Inc #529 - 4700 Gilbert Ave - Western Springs"/>
    <x v="0"/>
    <s v="Indoor Lighting"/>
    <x v="5"/>
    <n v="0"/>
    <n v="1526.105"/>
    <n v="0.28458"/>
    <x v="0"/>
    <x v="0"/>
    <n v="10.727311735679001"/>
    <s v="Qty / 1,000"/>
    <m/>
    <s v="Private-Lighting"/>
    <x v="0"/>
    <n v="2"/>
    <n v="1"/>
    <s v="Lighting"/>
    <n v="0.97902139861649395"/>
    <n v="0.93591656730105399"/>
    <n v="1494.0894515356199"/>
    <n v="0.26634313672253401"/>
    <n v="0.71"/>
    <n v="1060.80351059029"/>
    <n v="0.18910362707299899"/>
    <n v="4661"/>
    <n v="1.07"/>
    <n v="1.24"/>
    <n v="2.9000000000000001E-2"/>
    <n v="0.745"/>
    <n v="15.018236429950701"/>
    <d v="1900-01-09T17:27:20"/>
    <n v="43411"/>
    <n v="0.28831255328267402"/>
    <n v="40.494013172460797"/>
    <n v="0"/>
    <n v="11379.5699484047"/>
  </r>
  <r>
    <s v="STND-62574"/>
    <s v="BOF IL Windy Pointe I LLC"/>
    <s v="BOF IL Windy Pointe I LLC - 1500 McConnor Pkwy - Ste 250 - Schaumburg"/>
    <x v="1"/>
    <s v="Outdoor &amp; Garage Lighting"/>
    <x v="1"/>
    <n v="0"/>
    <n v="100256.54399999999"/>
    <n v="0"/>
    <x v="0"/>
    <x v="0"/>
    <n v="10.1978380583316"/>
    <s v="Qty / 1,000"/>
    <m/>
    <s v="Private-Lighting"/>
    <x v="0"/>
    <n v="2"/>
    <n v="1"/>
    <s v="Lighting"/>
    <n v="0.97902139861649395"/>
    <n v="0.93591656730105399"/>
    <n v="98153.301927335997"/>
    <n v="0"/>
    <n v="0.71"/>
    <n v="69688.844368408594"/>
    <n v="0"/>
    <n v="4903"/>
    <n v="1"/>
    <n v="1"/>
    <n v="0"/>
    <n v="0"/>
    <n v="14.276973281664301"/>
    <d v="1900-01-09T04:44:53"/>
    <n v="43442"/>
    <n v="0"/>
    <n v="0"/>
    <n v="0"/>
    <n v="710675.54934130493"/>
  </r>
  <r>
    <s v="STND-62574"/>
    <s v="BOF IL Windy Pointe I LLC"/>
    <s v="BOF IL Windy Pointe I LLC - 1500 McConnor Pkwy - Ste 250 - Schaumburg"/>
    <x v="1"/>
    <s v="Outdoor &amp; Garage Lighting"/>
    <x v="1"/>
    <n v="0"/>
    <n v="15503.286"/>
    <n v="0"/>
    <x v="0"/>
    <x v="0"/>
    <n v="10.1978380583316"/>
    <s v="Qty / 1,000"/>
    <m/>
    <s v="Private-Lighting"/>
    <x v="0"/>
    <n v="2"/>
    <n v="1"/>
    <s v="Lighting"/>
    <n v="0.97902139861649395"/>
    <n v="0.93591656730105399"/>
    <n v="15178.048742871501"/>
    <n v="0"/>
    <n v="0.71"/>
    <n v="10776.414607438801"/>
    <n v="0"/>
    <n v="4903"/>
    <n v="1"/>
    <n v="1"/>
    <n v="0"/>
    <n v="0"/>
    <n v="14.276973281664301"/>
    <d v="1900-01-09T04:44:53"/>
    <n v="43442"/>
    <n v="0"/>
    <n v="0"/>
    <n v="0"/>
    <n v="109896.13101609999"/>
  </r>
  <r>
    <s v="STND-62574"/>
    <s v="BOF IL Windy Pointe I LLC"/>
    <s v="BOF IL Windy Pointe I LLC - 1500 McConnor Pkwy - Ste 250 - Schaumburg"/>
    <x v="1"/>
    <s v="Outdoor &amp; Garage Lighting"/>
    <x v="1"/>
    <n v="0"/>
    <n v="122084.7"/>
    <n v="0"/>
    <x v="0"/>
    <x v="0"/>
    <n v="10.1978380583316"/>
    <s v="Qty / 1,000"/>
    <m/>
    <s v="Private-Lighting"/>
    <x v="0"/>
    <n v="2"/>
    <n v="1"/>
    <s v="Lighting"/>
    <n v="0.97902139861649395"/>
    <n v="0.93591656730105399"/>
    <n v="119523.533743675"/>
    <n v="0"/>
    <n v="0.71"/>
    <n v="84861.708958009302"/>
    <n v="0"/>
    <n v="4903"/>
    <n v="1"/>
    <n v="1"/>
    <n v="0"/>
    <n v="0"/>
    <n v="14.276973281664301"/>
    <d v="1900-01-09T04:44:53"/>
    <n v="43442"/>
    <n v="0"/>
    <n v="0"/>
    <n v="0"/>
    <n v="865405.96530704689"/>
  </r>
  <r>
    <s v="STND-62574"/>
    <s v="BOF IL Windy Pointe I LLC"/>
    <s v="BOF IL Windy Pointe I LLC - 1500 McConnor Pkwy - Ste 250 - Schaumburg"/>
    <x v="1"/>
    <s v="Outdoor &amp; Garage Lighting"/>
    <x v="1"/>
    <n v="0"/>
    <n v="60483.408000000003"/>
    <n v="0"/>
    <x v="0"/>
    <x v="0"/>
    <n v="10.1978380583316"/>
    <s v="Qty / 1,000"/>
    <m/>
    <s v="Private-Lighting"/>
    <x v="0"/>
    <n v="2"/>
    <n v="1"/>
    <s v="Lighting"/>
    <n v="0.97902139861649395"/>
    <n v="0.93591656730105399"/>
    <n v="59214.550693252"/>
    <n v="0"/>
    <n v="0.71"/>
    <n v="42042.330992208903"/>
    <n v="0"/>
    <n v="4903"/>
    <n v="1"/>
    <n v="1"/>
    <n v="0"/>
    <n v="0"/>
    <n v="14.276973281664301"/>
    <d v="1900-01-09T04:44:53"/>
    <n v="43442"/>
    <n v="0"/>
    <n v="0"/>
    <n v="0"/>
    <n v="428740.88305332209"/>
  </r>
  <r>
    <s v="STND-62574"/>
    <s v="BOF IL Windy Pointe I LLC"/>
    <s v="BOF IL Windy Pointe I LLC - 1500 McConnor Pkwy - Ste 250 - Schaumburg"/>
    <x v="1"/>
    <s v="Outdoor &amp; Garage Lighting"/>
    <x v="1"/>
    <n v="0"/>
    <n v="907.05499999999995"/>
    <n v="0"/>
    <x v="0"/>
    <x v="0"/>
    <n v="10.1978380583316"/>
    <s v="Qty / 1,000"/>
    <m/>
    <s v="Private-Lighting"/>
    <x v="0"/>
    <n v="2"/>
    <n v="1"/>
    <s v="Lighting"/>
    <n v="0.97902139861649395"/>
    <n v="0.93591656730105399"/>
    <n v="888.02625472208297"/>
    <n v="0"/>
    <n v="0.71"/>
    <n v="630.49864085267905"/>
    <n v="0"/>
    <n v="4903"/>
    <n v="1"/>
    <n v="1"/>
    <n v="0"/>
    <n v="0"/>
    <n v="14.276973281664301"/>
    <d v="1900-01-09T04:44:53"/>
    <n v="43442"/>
    <n v="0"/>
    <n v="0"/>
    <n v="0"/>
    <n v="6429.7230354137973"/>
  </r>
  <r>
    <s v="STND-62576"/>
    <s v="Psaltis Chiropractic"/>
    <s v="Psaltis Chiropractic - 4202 Maray Drive B - Rockford"/>
    <x v="0"/>
    <s v="Indoor Lighting"/>
    <x v="6"/>
    <n v="0"/>
    <n v="2403.3200000000002"/>
    <n v="0.540408"/>
    <x v="0"/>
    <x v="0"/>
    <n v="15"/>
    <s v="Qty / 1,000"/>
    <m/>
    <s v="Private-Lighting"/>
    <x v="0"/>
    <n v="3"/>
    <n v="1"/>
    <s v="Lighting"/>
    <n v="0.91633259480590001"/>
    <n v="1.30467645558681"/>
    <n v="2202.2404517489199"/>
    <n v="0.70505759401075496"/>
    <n v="0.71"/>
    <n v="1563.5907207417299"/>
    <n v="0.50059089174763605"/>
    <n v="2885"/>
    <n v="1.165"/>
    <n v="1.3779999999999999"/>
    <n v="2.5499999999999998E-2"/>
    <n v="0.55000000000000004"/>
    <n v="24.263431542460999"/>
    <d v="1900-01-16T07:56:40"/>
    <n v="43405"/>
    <n v="0.930277865167905"/>
    <n v="48.203546368753102"/>
    <n v="0"/>
    <n v="23453.860811125949"/>
  </r>
  <r>
    <s v="STND-62577"/>
    <s v="CVS Health Corporation"/>
    <s v="CVS Pharmacy #02863 - 2045 Plum Grove Rd - Rolling Meadows"/>
    <x v="1"/>
    <s v="Outdoor &amp; Garage Lighting"/>
    <x v="1"/>
    <n v="0"/>
    <n v="269.66500000000002"/>
    <n v="0"/>
    <x v="0"/>
    <x v="0"/>
    <n v="10.1978380583316"/>
    <s v="Qty / 1,000"/>
    <m/>
    <s v="Private-Lighting"/>
    <x v="0"/>
    <n v="3"/>
    <n v="1"/>
    <s v="Lighting"/>
    <n v="0.91633259480590001"/>
    <n v="1.30467645558681"/>
    <n v="247.102829178333"/>
    <n v="0"/>
    <n v="0.71"/>
    <n v="175.44300871661599"/>
    <n v="0"/>
    <n v="4903"/>
    <n v="1"/>
    <n v="1"/>
    <n v="0"/>
    <n v="0"/>
    <n v="14.276973281664301"/>
    <d v="1900-01-09T04:44:53"/>
    <n v="43455"/>
    <n v="0"/>
    <n v="0"/>
    <n v="0"/>
    <n v="1789.1393913585091"/>
  </r>
  <r>
    <s v="STND-62577"/>
    <s v="CVS Health Corporation"/>
    <s v="CVS Pharmacy #02863 - 2045 Plum Grove Rd - Rolling Meadows"/>
    <x v="1"/>
    <s v="Outdoor &amp; Garage Lighting"/>
    <x v="1"/>
    <n v="0"/>
    <n v="5442.33"/>
    <n v="0"/>
    <x v="0"/>
    <x v="0"/>
    <n v="10.1978380583316"/>
    <s v="Qty / 1,000"/>
    <m/>
    <s v="Private-Lighting"/>
    <x v="0"/>
    <n v="3"/>
    <n v="1"/>
    <s v="Lighting"/>
    <n v="0.91633259480590001"/>
    <n v="1.30467645558681"/>
    <n v="4986.9843706899901"/>
    <n v="0"/>
    <n v="0.71"/>
    <n v="3540.7589031898901"/>
    <n v="0"/>
    <n v="4903"/>
    <n v="1"/>
    <n v="1"/>
    <n v="0"/>
    <n v="0"/>
    <n v="14.276973281664301"/>
    <d v="1900-01-09T04:44:53"/>
    <n v="43455"/>
    <n v="0"/>
    <n v="0"/>
    <n v="0"/>
    <n v="36108.085898326317"/>
  </r>
  <r>
    <s v="STND-62577"/>
    <s v="CVS Health Corporation"/>
    <s v="CVS Pharmacy #02863 - 2045 Plum Grove Rd - Rolling Meadows"/>
    <x v="1"/>
    <s v="Outdoor &amp; Garage Lighting"/>
    <x v="1"/>
    <n v="0"/>
    <n v="19857.150000000001"/>
    <n v="0"/>
    <x v="0"/>
    <x v="0"/>
    <n v="10.1978380583316"/>
    <s v="Qty / 1,000"/>
    <m/>
    <s v="Private-Lighting"/>
    <x v="0"/>
    <n v="3"/>
    <n v="1"/>
    <s v="Lighting"/>
    <n v="0.91633259480590001"/>
    <n v="1.30467645558681"/>
    <n v="18195.75378495"/>
    <n v="0"/>
    <n v="0.71"/>
    <n v="12918.9851873145"/>
    <n v="0"/>
    <n v="4903"/>
    <n v="1"/>
    <n v="1"/>
    <n v="0"/>
    <n v="0"/>
    <n v="14.276973281664301"/>
    <d v="1900-01-09T04:44:53"/>
    <n v="43455"/>
    <n v="0"/>
    <n v="0"/>
    <n v="0"/>
    <n v="131745.71881821801"/>
  </r>
  <r>
    <s v="STND-62577"/>
    <s v="CVS Health Corporation"/>
    <s v="CVS Pharmacy #02863 - 2045 Plum Grove Rd - Rolling Meadows"/>
    <x v="1"/>
    <s v="Outdoor &amp; Garage Lighting"/>
    <x v="1"/>
    <n v="0"/>
    <n v="3098.6959999999999"/>
    <n v="0"/>
    <x v="0"/>
    <x v="0"/>
    <n v="10.1978380583316"/>
    <s v="Qty / 1,000"/>
    <m/>
    <s v="Private-Lighting"/>
    <x v="0"/>
    <n v="3"/>
    <n v="1"/>
    <s v="Lighting"/>
    <n v="0.91633259480590001"/>
    <n v="1.30467645558681"/>
    <n v="2839.4361461946601"/>
    <n v="0"/>
    <n v="0.71"/>
    <n v="2015.9996637982099"/>
    <n v="0"/>
    <n v="4903"/>
    <n v="1"/>
    <n v="1"/>
    <n v="0"/>
    <n v="0"/>
    <n v="14.276973281664301"/>
    <d v="1900-01-09T04:44:53"/>
    <n v="43455"/>
    <n v="0"/>
    <n v="0"/>
    <n v="0"/>
    <n v="20558.838097065094"/>
  </r>
  <r>
    <s v="STND-62577"/>
    <s v="CVS Health Corporation"/>
    <s v="CVS Pharmacy #02863 - 2045 Plum Grove Rd - Rolling Meadows"/>
    <x v="1"/>
    <s v="Outdoor &amp; Garage Lighting"/>
    <x v="1"/>
    <n v="0"/>
    <n v="1892.558"/>
    <n v="0"/>
    <x v="0"/>
    <x v="0"/>
    <n v="10.1978380583316"/>
    <s v="Qty / 1,000"/>
    <m/>
    <s v="Private-Lighting"/>
    <x v="0"/>
    <n v="3"/>
    <n v="1"/>
    <s v="Lighting"/>
    <n v="0.91633259480590001"/>
    <n v="1.30467645558681"/>
    <n v="1734.21258296066"/>
    <n v="0"/>
    <n v="0.71"/>
    <n v="1231.29093390207"/>
    <n v="0"/>
    <n v="4903"/>
    <n v="1"/>
    <n v="1"/>
    <n v="0"/>
    <n v="0"/>
    <n v="14.276973281664301"/>
    <d v="1900-01-09T04:44:53"/>
    <n v="43455"/>
    <n v="0"/>
    <n v="0"/>
    <n v="0"/>
    <n v="12556.505546625189"/>
  </r>
  <r>
    <s v="STND-62577"/>
    <s v="CVS Health Corporation"/>
    <s v="CVS Pharmacy #02863 - 2045 Plum Grove Rd - Rolling Meadows"/>
    <x v="1"/>
    <s v="Outdoor &amp; Garage Lighting"/>
    <x v="1"/>
    <n v="0"/>
    <n v="1147.3019999999999"/>
    <n v="0"/>
    <x v="0"/>
    <x v="0"/>
    <n v="10.1978380583316"/>
    <s v="Qty / 1,000"/>
    <m/>
    <s v="Private-Lighting"/>
    <x v="0"/>
    <n v="3"/>
    <n v="1"/>
    <s v="Lighting"/>
    <n v="0.91633259480590001"/>
    <n v="1.30467645558681"/>
    <n v="1051.3102186860001"/>
    <n v="0"/>
    <n v="0.71"/>
    <n v="746.43025526705901"/>
    <n v="0"/>
    <n v="4903"/>
    <n v="1"/>
    <n v="1"/>
    <n v="0"/>
    <n v="0"/>
    <n v="14.276973281664301"/>
    <d v="1900-01-09T04:44:53"/>
    <n v="43455"/>
    <n v="0"/>
    <n v="0"/>
    <n v="0"/>
    <n v="7611.9748650525853"/>
  </r>
  <r>
    <s v="STND-62579"/>
    <s v="SFI Ford City - Chicago LLC"/>
    <s v="Ford City Shopping Center - Indoor Lighting - 7601 S Cicero Ave - Chicago"/>
    <x v="0"/>
    <s v="Indoor Lighting"/>
    <x v="0"/>
    <n v="0"/>
    <n v="13160.347"/>
    <n v="2.6694529999999999"/>
    <x v="0"/>
    <x v="0"/>
    <n v="9.1274187659729797"/>
    <s v="Qty / 1,000"/>
    <m/>
    <s v="Private-Lighting"/>
    <x v="0"/>
    <n v="3"/>
    <n v="1"/>
    <s v="Lighting"/>
    <n v="0.91633259480590001"/>
    <n v="1.30467645558681"/>
    <n v="12059.254915056001"/>
    <n v="3.48277247839557"/>
    <n v="0.71"/>
    <n v="8562.0709896897897"/>
    <n v="2.4727684596608501"/>
    <n v="5478"/>
    <n v="1.1200000000000001"/>
    <n v="1.31"/>
    <n v="2.1999999999999999E-2"/>
    <n v="0.95"/>
    <n v="12.7783862723622"/>
    <d v="1900-01-08T03:03:29"/>
    <n v="43440"/>
    <n v="2.7985315214106601"/>
    <n v="236.878221545744"/>
    <n v="0"/>
    <n v="78149.607426887436"/>
  </r>
  <r>
    <s v="STND-62580"/>
    <s v="Hitch Elementary School"/>
    <s v="Hitch Elementary - 5625 N Mc Vicker - Chicago"/>
    <x v="62"/>
    <s v="Indoor Lighting"/>
    <x v="12"/>
    <n v="0"/>
    <n v="12533.606"/>
    <n v="3.4176380000000002"/>
    <x v="0"/>
    <x v="1"/>
    <n v="15"/>
    <s v="Qty / 1,000"/>
    <m/>
    <s v="Public-Lighting"/>
    <x v="0"/>
    <n v="3"/>
    <n v="1"/>
    <s v="Lighting"/>
    <n v="0.99829244462109001"/>
    <n v="0.987374621353864"/>
    <n v="12512.204173657599"/>
    <n v="3.3744890261745799"/>
    <n v="0.71"/>
    <n v="8883.6649632968692"/>
    <n v="2.3958872085839502"/>
    <n v="2979"/>
    <n v="1.17333333333333"/>
    <n v="1.323"/>
    <n v="2.1333333333333301E-2"/>
    <n v="0.72"/>
    <n v="23.497818059751602"/>
    <d v="1900-01-15T18:49:11"/>
    <n v="43428"/>
    <n v="3.5425474785573399"/>
    <n v="227.49462133922901"/>
    <n v="0"/>
    <n v="133254.97444945303"/>
  </r>
  <r>
    <s v="STND-62583"/>
    <s v="Wheaton College"/>
    <s v="Wheaton College - 421 N Chase - Wheaton"/>
    <x v="0"/>
    <s v="Indoor Lighting"/>
    <x v="3"/>
    <n v="0"/>
    <n v="36760.720999999998"/>
    <n v="8.9452759999999998"/>
    <x v="0"/>
    <x v="0"/>
    <n v="14.727540500736399"/>
    <s v="Qty / 1,000"/>
    <m/>
    <s v="Private-Lighting"/>
    <x v="0"/>
    <n v="3"/>
    <n v="1"/>
    <s v="Lighting"/>
    <n v="0.91633259480590001"/>
    <n v="1.30467645558681"/>
    <n v="33685.046860865703"/>
    <n v="11.670690985925701"/>
    <n v="0.71"/>
    <n v="23916.383271214701"/>
    <n v="8.2861906000072594"/>
    <n v="3395"/>
    <n v="1.06"/>
    <n v="1.39"/>
    <n v="0.02"/>
    <n v="0.63"/>
    <n v="20.618556701030901"/>
    <d v="1900-01-13T17:27:39"/>
    <n v="43434"/>
    <n v="13.3272707387527"/>
    <n v="635.56692190312697"/>
    <n v="0"/>
    <n v="352229.50325794902"/>
  </r>
  <r>
    <s v="STND-62585"/>
    <s v="Butera Finer Foods, Inc."/>
    <s v="Butera Finer Foods Inc., d/b/a Butera Fruit Market - 100 S Randall Rd - Algonquin"/>
    <x v="1"/>
    <s v="Outdoor &amp; Garage Lighting"/>
    <x v="1"/>
    <n v="0"/>
    <n v="90215.2"/>
    <n v="0"/>
    <x v="0"/>
    <x v="0"/>
    <n v="10.1978380583316"/>
    <s v="Qty / 1,000"/>
    <m/>
    <s v="Private-Lighting"/>
    <x v="0"/>
    <n v="2"/>
    <n v="1"/>
    <s v="Lighting"/>
    <n v="0.97902139861649395"/>
    <n v="0.93591656730105399"/>
    <n v="88322.611280466706"/>
    <n v="0"/>
    <n v="0.71"/>
    <n v="62709.054009131301"/>
    <n v="0"/>
    <n v="4903"/>
    <n v="1"/>
    <n v="1"/>
    <n v="0"/>
    <n v="0"/>
    <n v="14.276973281664301"/>
    <d v="1900-01-09T04:44:53"/>
    <n v="43440"/>
    <n v="0"/>
    <n v="0"/>
    <n v="0"/>
    <n v="639496.777576291"/>
  </r>
  <r>
    <s v="STND-62585"/>
    <s v="Butera Finer Foods, Inc."/>
    <s v="Butera Finer Foods Inc., d/b/a Butera Fruit Market - 100 S Randall Rd - Algonquin"/>
    <x v="1"/>
    <s v="Outdoor &amp; Garage Lighting"/>
    <x v="1"/>
    <n v="0"/>
    <n v="10664.025"/>
    <n v="0"/>
    <x v="0"/>
    <x v="0"/>
    <n v="10.1978380583316"/>
    <s v="Qty / 1,000"/>
    <m/>
    <s v="Private-Lighting"/>
    <x v="0"/>
    <n v="2"/>
    <n v="1"/>
    <s v="Lighting"/>
    <n v="0.97902139861649395"/>
    <n v="0.93591656730105399"/>
    <n v="10440.308670381301"/>
    <n v="0"/>
    <n v="0.71"/>
    <n v="7412.6191559706904"/>
    <n v="0"/>
    <n v="4903"/>
    <n v="1"/>
    <n v="1"/>
    <n v="0"/>
    <n v="0"/>
    <n v="14.276973281664301"/>
    <d v="1900-01-09T04:44:53"/>
    <n v="43440"/>
    <n v="0"/>
    <n v="0"/>
    <n v="0"/>
    <n v="75592.689740675763"/>
  </r>
  <r>
    <s v="STND-62585"/>
    <s v="Butera Finer Foods, Inc."/>
    <s v="Butera Finer Foods Inc., d/b/a Butera Fruit Market - 100 S Randall Rd - Algonquin"/>
    <x v="1"/>
    <s v="Outdoor &amp; Garage Lighting"/>
    <x v="1"/>
    <n v="0"/>
    <n v="7942.86"/>
    <n v="0"/>
    <x v="0"/>
    <x v="0"/>
    <n v="10.1978380583316"/>
    <s v="Qty / 1,000"/>
    <m/>
    <s v="Private-Lighting"/>
    <x v="0"/>
    <n v="2"/>
    <n v="1"/>
    <s v="Lighting"/>
    <n v="0.97902139861649395"/>
    <n v="0.93591656730105399"/>
    <n v="7776.2299062149996"/>
    <n v="0"/>
    <n v="0.71"/>
    <n v="5521.1232334126498"/>
    <n v="0"/>
    <n v="4903"/>
    <n v="1"/>
    <n v="1"/>
    <n v="0"/>
    <n v="0"/>
    <n v="14.276973281664301"/>
    <d v="1900-01-09T04:44:53"/>
    <n v="43440"/>
    <n v="0"/>
    <n v="0"/>
    <n v="0"/>
    <n v="56303.520634434339"/>
  </r>
  <r>
    <s v="STND-62585"/>
    <s v="Butera Finer Foods, Inc."/>
    <s v="Butera Finer Foods Inc., d/b/a Butera Fruit Market - 100 S Randall Rd - Algonquin"/>
    <x v="63"/>
    <s v="Outdoor &amp; Garage Lighting"/>
    <x v="1"/>
    <n v="0"/>
    <n v="23338.28"/>
    <n v="0"/>
    <x v="0"/>
    <x v="0"/>
    <n v="10.1978380583316"/>
    <s v="Qty / 1,000"/>
    <m/>
    <s v="Private-Lighting"/>
    <x v="0"/>
    <n v="2"/>
    <n v="1"/>
    <s v="Lighting"/>
    <n v="0.97902139861649395"/>
    <n v="0.93591656730105399"/>
    <n v="22848.675526903298"/>
    <n v="0"/>
    <n v="0.71"/>
    <n v="16222.559624101399"/>
    <n v="0"/>
    <n v="4903"/>
    <n v="1"/>
    <n v="1"/>
    <n v="0"/>
    <n v="0"/>
    <n v="14.276973281664301"/>
    <d v="1900-01-09T04:44:53"/>
    <n v="43440"/>
    <n v="0"/>
    <n v="0"/>
    <n v="0"/>
    <n v="165435.03593821483"/>
  </r>
  <r>
    <s v="STND-62586"/>
    <s v="21 Kristin Condominium Association"/>
    <s v="21 Kristin Condo Assoc - 21 Kristin Dr - Schaumburg"/>
    <x v="1"/>
    <s v="Outdoor &amp; Garage Lighting"/>
    <x v="1"/>
    <n v="0"/>
    <n v="43406.258999999998"/>
    <n v="0"/>
    <x v="0"/>
    <x v="0"/>
    <n v="10.1978380583316"/>
    <s v="Qty / 1,000"/>
    <m/>
    <s v="Private-Lighting"/>
    <x v="0"/>
    <n v="3"/>
    <n v="1"/>
    <s v="Lighting"/>
    <n v="0.91633259480590001"/>
    <n v="1.30467645558681"/>
    <n v="39774.5699402869"/>
    <n v="0"/>
    <n v="0.71"/>
    <n v="28239.944657603701"/>
    <n v="0"/>
    <n v="4903"/>
    <n v="1"/>
    <n v="1"/>
    <n v="0"/>
    <n v="0"/>
    <n v="14.276973281664301"/>
    <d v="1900-01-09T04:44:53"/>
    <n v="43470"/>
    <n v="0"/>
    <n v="0"/>
    <n v="0"/>
    <n v="287986.38239448919"/>
  </r>
  <r>
    <s v="STND-62586"/>
    <s v="21 Kristin Condominium Association"/>
    <s v="21 Kristin Condo Assoc - 21 Kristin Dr - Schaumburg"/>
    <x v="1"/>
    <s v="Outdoor &amp; Garage Lighting"/>
    <x v="1"/>
    <n v="0"/>
    <n v="4265.6099999999997"/>
    <n v="0"/>
    <x v="0"/>
    <x v="0"/>
    <n v="10.1978380583316"/>
    <s v="Qty / 1,000"/>
    <m/>
    <s v="Private-Lighting"/>
    <x v="0"/>
    <n v="3"/>
    <n v="1"/>
    <s v="Lighting"/>
    <n v="0.91633259480590001"/>
    <n v="1.30467645558681"/>
    <n v="3908.7174797299899"/>
    <n v="0"/>
    <n v="0.71"/>
    <n v="2775.1894106083"/>
    <n v="0"/>
    <n v="4903"/>
    <n v="1"/>
    <n v="1"/>
    <n v="0"/>
    <n v="0"/>
    <n v="14.276973281664301"/>
    <d v="1900-01-09T04:44:53"/>
    <n v="43470"/>
    <n v="0"/>
    <n v="0"/>
    <n v="0"/>
    <n v="28300.932190580163"/>
  </r>
  <r>
    <s v="STND-62586"/>
    <s v="21 Kristin Condominium Association"/>
    <s v="21 Kristin Condo Assoc - 21 Kristin Dr - Schaumburg"/>
    <x v="1"/>
    <s v="Outdoor &amp; Garage Lighting"/>
    <x v="1"/>
    <n v="0"/>
    <n v="1176.72"/>
    <n v="0"/>
    <x v="0"/>
    <x v="0"/>
    <n v="10.1978380583316"/>
    <s v="Qty / 1,000"/>
    <m/>
    <s v="Private-Lighting"/>
    <x v="0"/>
    <n v="3"/>
    <n v="1"/>
    <s v="Lighting"/>
    <n v="0.91633259480590001"/>
    <n v="1.30467645558681"/>
    <n v="1078.26689096"/>
    <n v="0"/>
    <n v="0.71"/>
    <n v="765.56949258159898"/>
    <n v="0"/>
    <n v="4903"/>
    <n v="1"/>
    <n v="1"/>
    <n v="0"/>
    <n v="0"/>
    <n v="14.276973281664301"/>
    <d v="1900-01-09T04:44:53"/>
    <n v="43470"/>
    <n v="0"/>
    <n v="0"/>
    <n v="0"/>
    <n v="7807.1537077462417"/>
  </r>
  <r>
    <s v="STND-62586"/>
    <s v="21 Kristin Condominium Association"/>
    <s v="21 Kristin Condo Assoc - 21 Kristin Dr - Schaumburg"/>
    <x v="1"/>
    <s v="Outdoor &amp; Garage Lighting"/>
    <x v="1"/>
    <n v="0"/>
    <n v="710.93499999999995"/>
    <n v="0"/>
    <x v="0"/>
    <x v="0"/>
    <n v="10.1978380583316"/>
    <s v="Qty / 1,000"/>
    <m/>
    <s v="Private-Lighting"/>
    <x v="0"/>
    <n v="3"/>
    <n v="1"/>
    <s v="Lighting"/>
    <n v="0.91633259480590001"/>
    <n v="1.30467645558681"/>
    <n v="651.45291328833196"/>
    <n v="0"/>
    <n v="0.71"/>
    <n v="462.53156843471601"/>
    <n v="0"/>
    <n v="4903"/>
    <n v="1"/>
    <n v="1"/>
    <n v="0"/>
    <n v="0"/>
    <n v="14.276973281664301"/>
    <d v="1900-01-09T04:44:53"/>
    <n v="43470"/>
    <n v="0"/>
    <n v="0"/>
    <n v="0"/>
    <n v="4716.8220317633541"/>
  </r>
  <r>
    <s v="STND-62586"/>
    <s v="21 Kristin Condominium Association"/>
    <s v="21 Kristin Condo Assoc - 21 Kristin Dr - Schaumburg"/>
    <x v="1"/>
    <s v="Outdoor &amp; Garage Lighting"/>
    <x v="1"/>
    <n v="0"/>
    <n v="1662.117"/>
    <n v="0"/>
    <x v="0"/>
    <x v="0"/>
    <n v="10.1978380583316"/>
    <s v="Qty / 1,000"/>
    <m/>
    <s v="Private-Lighting"/>
    <x v="0"/>
    <n v="3"/>
    <n v="1"/>
    <s v="Lighting"/>
    <n v="0.91633259480590001"/>
    <n v="1.30467645558681"/>
    <n v="1523.051983481"/>
    <n v="0"/>
    <n v="0.71"/>
    <n v="1081.3669082715101"/>
    <n v="0"/>
    <n v="4903"/>
    <n v="1"/>
    <n v="1"/>
    <n v="0"/>
    <n v="0"/>
    <n v="14.276973281664301"/>
    <d v="1900-01-09T04:44:53"/>
    <n v="43470"/>
    <n v="0"/>
    <n v="0"/>
    <n v="0"/>
    <n v="11027.604612191581"/>
  </r>
  <r>
    <s v="STND-62591"/>
    <s v="3175 Limited Partnership"/>
    <s v="3175 Limited Partnership - 3175 Commercial Ave - Northbrook"/>
    <x v="0"/>
    <s v="Indoor Lighting"/>
    <x v="6"/>
    <n v="0"/>
    <n v="21170.822"/>
    <n v="4.7604480000000002"/>
    <x v="0"/>
    <x v="0"/>
    <n v="15"/>
    <s v="Qty / 1,000"/>
    <m/>
    <s v="Private-Lighting"/>
    <x v="0"/>
    <n v="3"/>
    <n v="1"/>
    <s v="Lighting"/>
    <n v="0.91633259480590001"/>
    <n v="1.30467645558681"/>
    <n v="19399.514257433799"/>
    <n v="6.2108444236453"/>
    <n v="0.71"/>
    <n v="13773.655122778"/>
    <n v="4.4096995407881598"/>
    <n v="2885"/>
    <n v="1.165"/>
    <n v="1.3779999999999999"/>
    <n v="2.5499999999999998E-2"/>
    <n v="0.55000000000000004"/>
    <n v="24.263431542460999"/>
    <d v="1900-01-16T07:56:40"/>
    <n v="43427"/>
    <n v="8.1948072617037901"/>
    <n v="424.62456099962498"/>
    <n v="0"/>
    <n v="206604.82684167"/>
  </r>
  <r>
    <s v="STND-62591"/>
    <s v="3175 Limited Partnership"/>
    <s v="3175 Limited Partnership - 3175 Commercial Ave - Northbrook"/>
    <x v="0"/>
    <s v="Indoor Lighting"/>
    <x v="6"/>
    <n v="0"/>
    <n v="3078.41"/>
    <n v="0.69220800000000005"/>
    <x v="0"/>
    <x v="0"/>
    <n v="15"/>
    <s v="Qty / 1,000"/>
    <m/>
    <s v="Private-Lighting"/>
    <x v="0"/>
    <n v="3"/>
    <n v="1"/>
    <s v="Lighting"/>
    <n v="0.91633259480590001"/>
    <n v="1.30467645558681"/>
    <n v="2820.8474231764299"/>
    <n v="0.90310747996883201"/>
    <n v="0.71"/>
    <n v="2002.8016704552699"/>
    <n v="0.64120631077787105"/>
    <n v="2885"/>
    <n v="1.165"/>
    <n v="1.3779999999999999"/>
    <n v="2.5499999999999998E-2"/>
    <n v="0.55000000000000004"/>
    <n v="24.263431542460999"/>
    <d v="1900-01-16T07:56:40"/>
    <n v="43427"/>
    <n v="1.19159187223754"/>
    <n v="61.743870636050602"/>
    <n v="0"/>
    <n v="30042.02505682905"/>
  </r>
  <r>
    <s v="STND-62591"/>
    <s v="3175 Limited Partnership"/>
    <s v="3175 Limited Partnership - 3175 Commercial Ave - Northbrook"/>
    <x v="0"/>
    <s v="Indoor Lighting"/>
    <x v="6"/>
    <n v="0"/>
    <n v="3550.973"/>
    <n v="0.79846799999999996"/>
    <x v="0"/>
    <x v="0"/>
    <n v="15"/>
    <s v="Qty / 1,000"/>
    <m/>
    <s v="Private-Lighting"/>
    <x v="0"/>
    <n v="3"/>
    <n v="1"/>
    <s v="Lighting"/>
    <n v="0.91633259480590001"/>
    <n v="1.30467645558681"/>
    <n v="3253.8723031756899"/>
    <n v="1.0417424001394899"/>
    <n v="0.71"/>
    <n v="2310.2493352547399"/>
    <n v="0.73963710409903505"/>
    <n v="2885"/>
    <n v="1.165"/>
    <n v="1.3779999999999999"/>
    <n v="2.5499999999999998E-2"/>
    <n v="0.55000000000000004"/>
    <n v="24.263431542460999"/>
    <d v="1900-01-16T07:56:40"/>
    <n v="43427"/>
    <n v="1.37451167718629"/>
    <n v="71.222097623158902"/>
    <n v="0"/>
    <n v="34653.740028821099"/>
  </r>
  <r>
    <s v="STND-62591"/>
    <s v="3175 Limited Partnership"/>
    <s v="3175 Limited Partnership - 3175 Commercial Ave - Northbrook"/>
    <x v="0"/>
    <s v="Indoor Lighting"/>
    <x v="6"/>
    <n v="0"/>
    <n v="351.04700000000003"/>
    <n v="7.8936000000000006E-2"/>
    <x v="0"/>
    <x v="0"/>
    <n v="15"/>
    <s v="Qty / 1,000"/>
    <m/>
    <s v="Private-Lighting"/>
    <x v="0"/>
    <n v="3"/>
    <n v="1"/>
    <s v="Lighting"/>
    <n v="0.91633259480590001"/>
    <n v="1.30467645558681"/>
    <n v="321.67580840882698"/>
    <n v="0.1029859406982"/>
    <n v="0.71"/>
    <n v="228.389823970267"/>
    <n v="7.3120017895722103E-2"/>
    <n v="2885"/>
    <n v="1.165"/>
    <n v="1.3779999999999999"/>
    <n v="2.5499999999999998E-2"/>
    <n v="0.55000000000000004"/>
    <n v="24.263431542460999"/>
    <d v="1900-01-16T07:56:40"/>
    <n v="43427"/>
    <n v="0.135883283676211"/>
    <n v="7.0409726304077997"/>
    <n v="0"/>
    <n v="3425.8473595540049"/>
  </r>
  <r>
    <s v="STND-62591"/>
    <s v="3175 Limited Partnership"/>
    <s v="3175 Limited Partnership - 3175 Commercial Ave - Northbrook"/>
    <x v="0"/>
    <s v="Indoor Lighting"/>
    <x v="6"/>
    <n v="0"/>
    <n v="175.523"/>
    <n v="3.9468000000000003E-2"/>
    <x v="0"/>
    <x v="0"/>
    <n v="15"/>
    <s v="Qty / 1,000"/>
    <m/>
    <s v="Private-Lighting"/>
    <x v="0"/>
    <n v="3"/>
    <n v="1"/>
    <s v="Lighting"/>
    <n v="0.91633259480590001"/>
    <n v="1.30467645558681"/>
    <n v="160.83744603811601"/>
    <n v="5.1492970349100102E-2"/>
    <n v="0.71"/>
    <n v="114.194586687062"/>
    <n v="3.65600089478611E-2"/>
    <n v="2885"/>
    <n v="1.165"/>
    <n v="1.3779999999999999"/>
    <n v="2.5499999999999998E-2"/>
    <n v="0.55000000000000004"/>
    <n v="24.263431542460999"/>
    <d v="1900-01-16T07:56:40"/>
    <n v="43427"/>
    <n v="6.7941641838105402E-2"/>
    <n v="3.5204762866712098"/>
    <n v="0"/>
    <n v="1712.9188003059301"/>
  </r>
  <r>
    <s v="STND-62592"/>
    <s v="W Diamond Group Corporation"/>
    <s v="W Diamond Group Corporation - 901 W Oakton St - Des Plaines"/>
    <x v="0"/>
    <s v="Indoor Lighting"/>
    <x v="10"/>
    <n v="0"/>
    <n v="21714.76"/>
    <n v="3.883464"/>
    <x v="0"/>
    <x v="0"/>
    <n v="10.827197921178"/>
    <s v="Qty / 1,000"/>
    <m/>
    <s v="Private-Lighting"/>
    <x v="0"/>
    <n v="3"/>
    <n v="1"/>
    <s v="Lighting"/>
    <n v="0.91633259480590001"/>
    <n v="1.30467645558681"/>
    <n v="19897.9423763874"/>
    <n v="5.0666640469189597"/>
    <n v="0.71"/>
    <n v="14127.539087235"/>
    <n v="3.5973314733124599"/>
    <n v="4618"/>
    <n v="1.02"/>
    <n v="1.04"/>
    <n v="1.2E-2"/>
    <n v="0.81"/>
    <n v="15.158077089649201"/>
    <d v="1900-01-09T19:51:10"/>
    <n v="43447"/>
    <n v="6.0145584602551798"/>
    <n v="234.09343972220401"/>
    <n v="0"/>
    <n v="152961.66183667173"/>
  </r>
  <r>
    <s v="STND-62592"/>
    <s v="W Diamond Group Corporation"/>
    <s v="W Diamond Group Corporation - 901 W Oakton St - Des Plaines"/>
    <x v="0"/>
    <s v="Indoor Lighting"/>
    <x v="10"/>
    <n v="0"/>
    <n v="71908.356"/>
    <n v="12.860078"/>
    <x v="0"/>
    <x v="0"/>
    <n v="10.827197921178"/>
    <s v="Qty / 1,000"/>
    <m/>
    <s v="Private-Lighting"/>
    <x v="0"/>
    <n v="3"/>
    <n v="1"/>
    <s v="Lighting"/>
    <n v="0.91633259480590001"/>
    <n v="1.30467645558681"/>
    <n v="65891.970441706406"/>
    <n v="16.778240983609901"/>
    <n v="0.71"/>
    <n v="46783.299013611497"/>
    <n v="11.912551098363"/>
    <n v="4618"/>
    <n v="1.02"/>
    <n v="1.04"/>
    <n v="1.2E-2"/>
    <n v="0.81"/>
    <n v="15.158077089649201"/>
    <d v="1900-01-09T19:51:10"/>
    <n v="43447"/>
    <n v="19.917190151483702"/>
    <n v="775.19965225536896"/>
    <n v="0"/>
    <n v="506532.03782602318"/>
  </r>
  <r>
    <s v="STND-62593"/>
    <s v="Village of Bourbonnais"/>
    <s v="Village of Bourbonnais - Phase 2 - 700 Main St NW - Bourbonnais"/>
    <x v="1"/>
    <s v="Outdoor &amp; Garage Lighting"/>
    <x v="1"/>
    <n v="0"/>
    <n v="8756.7579999999998"/>
    <n v="0"/>
    <x v="0"/>
    <x v="1"/>
    <n v="10.1978380583316"/>
    <s v="Qty / 1,000"/>
    <m/>
    <s v="Public-Lighting"/>
    <x v="0"/>
    <n v="3"/>
    <n v="1"/>
    <s v="Lighting"/>
    <n v="0.99829244462109001"/>
    <n v="0.987374621353864"/>
    <n v="8741.8053507752902"/>
    <n v="0"/>
    <n v="0.71"/>
    <n v="6206.6817990504596"/>
    <n v="0"/>
    <n v="4903"/>
    <n v="1"/>
    <n v="1"/>
    <n v="0"/>
    <n v="0"/>
    <n v="14.276973281664301"/>
    <d v="1900-01-09T04:44:53"/>
    <n v="43407"/>
    <n v="0"/>
    <n v="0"/>
    <n v="0"/>
    <n v="63294.735866310824"/>
  </r>
  <r>
    <s v="STND-62594"/>
    <s v="Independence Tube Corporation"/>
    <s v="Independence Tube-6226 74th Street-Bedford Park"/>
    <x v="0"/>
    <s v="Indoor Lighting"/>
    <x v="10"/>
    <n v="0"/>
    <n v="28615.437000000002"/>
    <n v="5.1175800000000002"/>
    <x v="0"/>
    <x v="0"/>
    <n v="10.827197921178"/>
    <s v="Qty / 1,000"/>
    <m/>
    <s v="Private-Lighting"/>
    <x v="0"/>
    <n v="3"/>
    <n v="1"/>
    <s v="Lighting"/>
    <n v="0.91633259480590001"/>
    <n v="1.30467645558681"/>
    <n v="26221.2576377148"/>
    <n v="6.6767861355819296"/>
    <n v="0.71"/>
    <n v="18617.092922777501"/>
    <n v="4.7405181562631702"/>
    <n v="4618"/>
    <n v="1.02"/>
    <n v="1.04"/>
    <n v="1.2E-2"/>
    <n v="0.81"/>
    <n v="15.158077089649201"/>
    <d v="1900-01-09T19:51:10"/>
    <n v="43464"/>
    <n v="7.9259094676898503"/>
    <n v="308.48538397311501"/>
    <n v="0"/>
    <n v="201570.94979187421"/>
  </r>
  <r>
    <s v="STND-62595"/>
    <s v="Mokena School District 159"/>
    <s v="School District 159 Mokena Elementary School- Parking Lot-11244 Willow Crest Ln - Mokena"/>
    <x v="1"/>
    <s v="Outdoor &amp; Garage Lighting"/>
    <x v="1"/>
    <n v="0"/>
    <n v="7550.62"/>
    <n v="0"/>
    <x v="0"/>
    <x v="1"/>
    <n v="10.1978380583316"/>
    <s v="Qty / 1,000"/>
    <m/>
    <s v="Public-Lighting"/>
    <x v="0"/>
    <n v="3"/>
    <n v="1"/>
    <s v="Lighting"/>
    <n v="0.99829244462109001"/>
    <n v="0.987374621353864"/>
    <n v="7537.7268982049"/>
    <n v="0"/>
    <n v="0.71"/>
    <n v="5351.7860977254804"/>
    <n v="0"/>
    <n v="4903"/>
    <n v="1"/>
    <n v="1"/>
    <n v="0"/>
    <n v="0"/>
    <n v="14.276973281664301"/>
    <d v="1900-01-09T04:44:53"/>
    <n v="43432"/>
    <n v="0"/>
    <n v="0"/>
    <n v="0"/>
    <n v="54576.647947434867"/>
  </r>
  <r>
    <s v="STND-62595"/>
    <s v="Mokena School District 159"/>
    <s v="School District 159 Mokena Elementary School- Parking Lot-11244 Willow Crest Ln - Mokena"/>
    <x v="1"/>
    <s v="Outdoor &amp; Garage Lighting"/>
    <x v="1"/>
    <n v="0"/>
    <n v="5099.12"/>
    <n v="0"/>
    <x v="0"/>
    <x v="1"/>
    <n v="10.1978380583316"/>
    <s v="Qty / 1,000"/>
    <m/>
    <s v="Public-Lighting"/>
    <x v="0"/>
    <n v="3"/>
    <n v="1"/>
    <s v="Lighting"/>
    <n v="0.99829244462109001"/>
    <n v="0.987374621353864"/>
    <n v="5090.41297021629"/>
    <n v="0"/>
    <n v="0.71"/>
    <n v="3614.19320885357"/>
    <n v="0"/>
    <n v="4903"/>
    <n v="1"/>
    <n v="1"/>
    <n v="0"/>
    <n v="0"/>
    <n v="14.276973281664301"/>
    <d v="1900-01-09T04:44:53"/>
    <n v="43432"/>
    <n v="0"/>
    <n v="0"/>
    <n v="0"/>
    <n v="36856.957055410545"/>
  </r>
  <r>
    <s v="STND-62595"/>
    <s v="Mokena School District 159"/>
    <s v="School District 159 Mokena Elementary School- Parking Lot-11244 Willow Crest Ln - Mokena"/>
    <x v="1"/>
    <s v="Outdoor &amp; Garage Lighting"/>
    <x v="1"/>
    <n v="0"/>
    <n v="4804.9399999999996"/>
    <n v="0"/>
    <x v="0"/>
    <x v="1"/>
    <n v="10.1978380583316"/>
    <s v="Qty / 1,000"/>
    <m/>
    <s v="Public-Lighting"/>
    <x v="0"/>
    <n v="3"/>
    <n v="1"/>
    <s v="Lighting"/>
    <n v="0.99829244462109001"/>
    <n v="0.987374621353864"/>
    <n v="4796.7352988576604"/>
    <n v="0"/>
    <n v="0.71"/>
    <n v="3405.6820621889401"/>
    <n v="0"/>
    <n v="4903"/>
    <n v="1"/>
    <n v="1"/>
    <n v="0"/>
    <n v="0"/>
    <n v="14.276973281664301"/>
    <d v="1900-01-09T04:44:53"/>
    <n v="43432"/>
    <n v="0"/>
    <n v="0"/>
    <n v="0"/>
    <n v="34730.594148367622"/>
  </r>
  <r>
    <s v="STND-62595"/>
    <s v="Mokena School District 159"/>
    <s v="School District 159 Mokena Elementary School- Parking Lot-11244 Willow Crest Ln - Mokena"/>
    <x v="1"/>
    <s v="Outdoor &amp; Garage Lighting"/>
    <x v="1"/>
    <n v="0"/>
    <n v="911.95799999999997"/>
    <n v="0"/>
    <x v="0"/>
    <x v="1"/>
    <n v="10.1978380583316"/>
    <s v="Qty / 1,000"/>
    <m/>
    <s v="Public-Lighting"/>
    <x v="0"/>
    <n v="3"/>
    <n v="1"/>
    <s v="Lighting"/>
    <n v="0.99829244462109001"/>
    <n v="0.987374621353864"/>
    <n v="910.40078121175998"/>
    <n v="0"/>
    <n v="0.71"/>
    <n v="646.38455466034998"/>
    <n v="0"/>
    <n v="4903"/>
    <n v="1"/>
    <n v="1"/>
    <n v="0"/>
    <n v="0"/>
    <n v="14.276973281664301"/>
    <d v="1900-01-09T04:44:53"/>
    <n v="43432"/>
    <n v="0"/>
    <n v="0"/>
    <n v="0"/>
    <n v="6591.7250118330394"/>
  </r>
  <r>
    <s v="STND-62595"/>
    <s v="Mokena School District 159"/>
    <s v="School District 159 Mokena Elementary School- Parking Lot-11244 Willow Crest Ln - Mokena"/>
    <x v="1"/>
    <s v="Outdoor &amp; Garage Lighting"/>
    <x v="1"/>
    <n v="0"/>
    <n v="3088.89"/>
    <n v="0"/>
    <x v="0"/>
    <x v="1"/>
    <n v="10.1978380583316"/>
    <s v="Qty / 1,000"/>
    <m/>
    <s v="Public-Lighting"/>
    <x v="0"/>
    <n v="3"/>
    <n v="1"/>
    <s v="Lighting"/>
    <n v="0.99829244462109001"/>
    <n v="0.987374621353864"/>
    <n v="3083.6155492656399"/>
    <n v="0"/>
    <n v="0.71"/>
    <n v="2189.3670399786001"/>
    <n v="0"/>
    <n v="4903"/>
    <n v="1"/>
    <n v="1"/>
    <n v="0"/>
    <n v="0"/>
    <n v="14.276973281664301"/>
    <d v="1900-01-09T04:44:53"/>
    <n v="43432"/>
    <n v="0"/>
    <n v="0"/>
    <n v="0"/>
    <n v="22326.810523950571"/>
  </r>
  <r>
    <s v="STND-62595"/>
    <s v="Mokena School District 159"/>
    <s v="School District 159 Mokena Elementary School- Parking Lot-11244 Willow Crest Ln - Mokena"/>
    <x v="1"/>
    <s v="Outdoor &amp; Garage Lighting"/>
    <x v="1"/>
    <n v="0"/>
    <n v="1936.6849999999999"/>
    <n v="0"/>
    <x v="0"/>
    <x v="1"/>
    <n v="10.1978380583316"/>
    <s v="Qty / 1,000"/>
    <m/>
    <s v="Public-Lighting"/>
    <x v="0"/>
    <n v="3"/>
    <n v="1"/>
    <s v="Lighting"/>
    <n v="0.99829244462109001"/>
    <n v="0.987374621353864"/>
    <n v="1933.378003111"/>
    <n v="0"/>
    <n v="0.71"/>
    <n v="1372.69838220881"/>
    <n v="0"/>
    <n v="4903"/>
    <n v="1"/>
    <n v="1"/>
    <n v="0"/>
    <n v="0"/>
    <n v="14.276973281664301"/>
    <d v="1900-01-09T04:44:53"/>
    <n v="43432"/>
    <n v="0"/>
    <n v="0"/>
    <n v="0"/>
    <n v="13998.555804699219"/>
  </r>
  <r>
    <s v="STND-62595"/>
    <s v="Mokena School District 159"/>
    <s v="School District 159 Mokena Elementary School- Parking Lot-11244 Willow Crest Ln - Mokena"/>
    <x v="27"/>
    <s v="Outdoor &amp; Garage Lighting"/>
    <x v="12"/>
    <n v="0"/>
    <n v="78.400000000000006"/>
    <n v="0"/>
    <x v="0"/>
    <x v="1"/>
    <n v="8"/>
    <s v="Qty / 1,000"/>
    <m/>
    <s v="Public-Lighting"/>
    <x v="0"/>
    <n v="3"/>
    <n v="1"/>
    <s v="Lighting"/>
    <n v="0.99829244462109001"/>
    <n v="0.987374621353864"/>
    <n v="78.266127658293499"/>
    <n v="0"/>
    <n v="0.71"/>
    <n v="55.568950637388397"/>
    <n v="0"/>
    <n v="2979"/>
    <n v="1.17333333333333"/>
    <n v="1.323"/>
    <n v="2.1333333333333301E-2"/>
    <n v="0.72"/>
    <n v="23.497818059751602"/>
    <d v="1900-01-15T18:49:11"/>
    <n v="43432"/>
    <n v="0"/>
    <n v="1.42302050287806"/>
    <n v="0"/>
    <n v="444.55160509910718"/>
  </r>
  <r>
    <s v="STND-62595"/>
    <s v="Mokena School District 159"/>
    <s v="School District 159 Mokena Elementary School- Parking Lot-11244 Willow Crest Ln - Mokena"/>
    <x v="27"/>
    <s v="Outdoor &amp; Garage Lighting"/>
    <x v="12"/>
    <n v="0"/>
    <n v="33.6"/>
    <n v="0"/>
    <x v="0"/>
    <x v="1"/>
    <n v="8"/>
    <s v="Qty / 1,000"/>
    <m/>
    <s v="Public-Lighting"/>
    <x v="0"/>
    <n v="3"/>
    <n v="1"/>
    <s v="Lighting"/>
    <n v="0.99829244462109001"/>
    <n v="0.987374621353864"/>
    <n v="33.542626139268599"/>
    <n v="0"/>
    <n v="0.71"/>
    <n v="23.815264558880699"/>
    <n v="0"/>
    <n v="2979"/>
    <n v="1.17333333333333"/>
    <n v="1.323"/>
    <n v="2.1333333333333301E-2"/>
    <n v="0.72"/>
    <n v="23.497818059751602"/>
    <d v="1900-01-15T18:49:11"/>
    <n v="43432"/>
    <n v="0"/>
    <n v="0.60986592980488497"/>
    <n v="0"/>
    <n v="190.52211647104559"/>
  </r>
  <r>
    <s v="STND-62595"/>
    <s v="Mokena School District 159"/>
    <s v="School District 159 Mokena Elementary School- Parking Lot-11244 Willow Crest Ln - Mokena"/>
    <x v="27"/>
    <s v="Outdoor &amp; Garage Lighting"/>
    <x v="12"/>
    <n v="0"/>
    <n v="75.599999999999994"/>
    <n v="0"/>
    <x v="0"/>
    <x v="1"/>
    <n v="8"/>
    <s v="Qty / 1,000"/>
    <m/>
    <s v="Public-Lighting"/>
    <x v="0"/>
    <n v="3"/>
    <n v="1"/>
    <s v="Lighting"/>
    <n v="0.99829244462109001"/>
    <n v="0.987374621353864"/>
    <n v="75.470908813354399"/>
    <n v="0"/>
    <n v="0.71"/>
    <n v="53.584345257481601"/>
    <n v="0"/>
    <n v="2979"/>
    <n v="1.17333333333333"/>
    <n v="1.323"/>
    <n v="2.1333333333333301E-2"/>
    <n v="0.72"/>
    <n v="23.497818059751602"/>
    <d v="1900-01-15T18:49:11"/>
    <n v="43432"/>
    <n v="0"/>
    <n v="1.37219834206099"/>
    <n v="0"/>
    <n v="428.67476205985281"/>
  </r>
  <r>
    <s v="STND-62595"/>
    <s v="Mokena School District 159"/>
    <s v="School District 159 Mokena Elementary School- Parking Lot-11244 Willow Crest Ln - Mokena"/>
    <x v="27"/>
    <s v="Outdoor &amp; Garage Lighting"/>
    <x v="12"/>
    <n v="0"/>
    <n v="84"/>
    <n v="0"/>
    <x v="0"/>
    <x v="1"/>
    <n v="8"/>
    <s v="Qty / 1,000"/>
    <m/>
    <s v="Public-Lighting"/>
    <x v="0"/>
    <n v="3"/>
    <n v="1"/>
    <s v="Lighting"/>
    <n v="0.99829244462109001"/>
    <n v="0.987374621353864"/>
    <n v="83.8565653481716"/>
    <n v="0"/>
    <n v="0.71"/>
    <n v="59.538161397201797"/>
    <n v="0"/>
    <n v="2979"/>
    <n v="1.17333333333333"/>
    <n v="1.323"/>
    <n v="2.1333333333333301E-2"/>
    <n v="0.72"/>
    <n v="23.497818059751602"/>
    <d v="1900-01-15T18:49:11"/>
    <n v="43432"/>
    <n v="0"/>
    <n v="1.5246648245122101"/>
    <n v="0"/>
    <n v="476.30529117761438"/>
  </r>
  <r>
    <s v="STND-62595"/>
    <s v="Mokena School District 159"/>
    <s v="School District 159 Mokena Elementary School- Parking Lot-11244 Willow Crest Ln - Mokena"/>
    <x v="27"/>
    <s v="Outdoor &amp; Garage Lighting"/>
    <x v="12"/>
    <n v="0"/>
    <n v="19.600000000000001"/>
    <n v="0"/>
    <x v="0"/>
    <x v="1"/>
    <n v="8"/>
    <s v="Qty / 1,000"/>
    <m/>
    <s v="Public-Lighting"/>
    <x v="0"/>
    <n v="3"/>
    <n v="1"/>
    <s v="Lighting"/>
    <n v="0.99829244462109001"/>
    <n v="0.987374621353864"/>
    <n v="19.5665319145734"/>
    <n v="0"/>
    <n v="0.71"/>
    <n v="13.892237659347099"/>
    <n v="0"/>
    <n v="2979"/>
    <n v="1.17333333333333"/>
    <n v="1.323"/>
    <n v="2.1333333333333301E-2"/>
    <n v="0.72"/>
    <n v="23.497818059751602"/>
    <d v="1900-01-15T18:49:11"/>
    <n v="43432"/>
    <n v="0"/>
    <n v="0.35575512571951601"/>
    <n v="0"/>
    <n v="111.13790127477679"/>
  </r>
  <r>
    <s v="STND-62596"/>
    <s v="Schamberger Bros., Inc."/>
    <s v="Schamberger Bros - 101 E Hill St - Villa Park"/>
    <x v="1"/>
    <s v="Outdoor &amp; Garage Lighting"/>
    <x v="1"/>
    <n v="0"/>
    <n v="22622.441999999999"/>
    <n v="0"/>
    <x v="0"/>
    <x v="0"/>
    <n v="10.1978380583316"/>
    <s v="Qty / 1,000"/>
    <m/>
    <s v="Private-Lighting"/>
    <x v="0"/>
    <n v="3"/>
    <n v="1"/>
    <s v="Lighting"/>
    <n v="0.91633259480590001"/>
    <n v="1.30467645558681"/>
    <n v="20729.680978706001"/>
    <n v="0"/>
    <n v="0.71"/>
    <n v="14718.073494881201"/>
    <n v="0"/>
    <n v="4903"/>
    <n v="1"/>
    <n v="1"/>
    <n v="0"/>
    <n v="0"/>
    <n v="14.276973281664301"/>
    <d v="1900-01-09T04:44:53"/>
    <n v="43469"/>
    <n v="0"/>
    <n v="0"/>
    <n v="0"/>
    <n v="150092.53003142108"/>
  </r>
  <r>
    <s v="STND-62596"/>
    <s v="Schamberger Bros., Inc."/>
    <s v="Schamberger Bros - 101 E Hill St - Villa Park"/>
    <x v="1"/>
    <s v="Outdoor &amp; Garage Lighting"/>
    <x v="1"/>
    <n v="0"/>
    <n v="3353.652"/>
    <n v="0"/>
    <x v="0"/>
    <x v="0"/>
    <n v="10.1978380583316"/>
    <s v="Qty / 1,000"/>
    <m/>
    <s v="Private-Lighting"/>
    <x v="0"/>
    <n v="3"/>
    <n v="1"/>
    <s v="Lighting"/>
    <n v="0.91633259480590001"/>
    <n v="1.30467645558681"/>
    <n v="3073.060639236"/>
    <n v="0"/>
    <n v="0.71"/>
    <n v="2181.8730538575601"/>
    <n v="0"/>
    <n v="4903"/>
    <n v="1"/>
    <n v="1"/>
    <n v="0"/>
    <n v="0"/>
    <n v="14.276973281664301"/>
    <d v="1900-01-09T04:44:53"/>
    <n v="43469"/>
    <n v="0"/>
    <n v="0"/>
    <n v="0"/>
    <n v="22250.388067076819"/>
  </r>
  <r>
    <s v="STND-62596"/>
    <s v="Schamberger Bros., Inc."/>
    <s v="Schamberger Bros - 101 E Hill St - Villa Park"/>
    <x v="1"/>
    <s v="Outdoor &amp; Garage Lighting"/>
    <x v="1"/>
    <n v="0"/>
    <n v="15787.66"/>
    <n v="0"/>
    <x v="0"/>
    <x v="0"/>
    <n v="10.1978380583316"/>
    <s v="Qty / 1,000"/>
    <m/>
    <s v="Private-Lighting"/>
    <x v="0"/>
    <n v="3"/>
    <n v="1"/>
    <s v="Lighting"/>
    <n v="0.91633259480590001"/>
    <n v="1.30467645558681"/>
    <n v="14466.7474537133"/>
    <n v="0"/>
    <n v="0.71"/>
    <n v="10271.3906921365"/>
    <n v="0"/>
    <n v="4903"/>
    <n v="1"/>
    <n v="1"/>
    <n v="0"/>
    <n v="0"/>
    <n v="14.276973281664301"/>
    <d v="1900-01-09T04:44:53"/>
    <n v="43469"/>
    <n v="0"/>
    <n v="0"/>
    <n v="0"/>
    <n v="104745.97891226255"/>
  </r>
  <r>
    <s v="STND-62596"/>
    <s v="Schamberger Bros., Inc."/>
    <s v="Schamberger Bros - 101 E Hill St - Villa Park"/>
    <x v="1"/>
    <s v="Outdoor &amp; Garage Lighting"/>
    <x v="1"/>
    <n v="0"/>
    <n v="3353.652"/>
    <n v="0"/>
    <x v="0"/>
    <x v="0"/>
    <n v="10.1978380583316"/>
    <s v="Qty / 1,000"/>
    <m/>
    <s v="Private-Lighting"/>
    <x v="0"/>
    <n v="3"/>
    <n v="1"/>
    <s v="Lighting"/>
    <n v="0.91633259480590001"/>
    <n v="1.30467645558681"/>
    <n v="3073.060639236"/>
    <n v="0"/>
    <n v="0.71"/>
    <n v="2181.8730538575601"/>
    <n v="0"/>
    <n v="4903"/>
    <n v="1"/>
    <n v="1"/>
    <n v="0"/>
    <n v="0"/>
    <n v="14.276973281664301"/>
    <d v="1900-01-09T04:44:53"/>
    <n v="43469"/>
    <n v="0"/>
    <n v="0"/>
    <n v="0"/>
    <n v="22250.388067076819"/>
  </r>
  <r>
    <s v="STND-62597"/>
    <s v="Metropolitan Life Insurance Co."/>
    <s v="Metropolitan Life Insurance Co c/o Cushman &amp; Wakefield - 500 Economy Ct - Freeport"/>
    <x v="12"/>
    <s v="Variable Speed Drives"/>
    <x v="6"/>
    <n v="0"/>
    <n v="28886"/>
    <n v="5.1440859999999997"/>
    <x v="6"/>
    <x v="0"/>
    <n v="15"/>
    <s v="ΔkWpeak"/>
    <m/>
    <s v="Private-Non-Lighting"/>
    <x v="2"/>
    <n v="3"/>
    <n v="1"/>
    <s v="Non-Lighting"/>
    <n v="0.98952339343681495"/>
    <n v="0.43468415683807998"/>
    <n v="28583.372742815802"/>
    <n v="2.2360526856125702"/>
    <n v="0.7"/>
    <n v="20008.360919971099"/>
    <n v="1.5652368799287999"/>
    <n v="2885"/>
    <n v="1.165"/>
    <n v="1.3779999999999999"/>
    <n v="2.5499999999999998E-2"/>
    <n v="0.55000000000000004"/>
    <n v="24.263431542460999"/>
    <d v="1900-01-16T07:56:40"/>
    <n v="43454"/>
    <n v="2.2360526856125702"/>
    <n v="0"/>
    <n v="0"/>
    <n v="300125.41379956651"/>
  </r>
  <r>
    <s v="STND-62598"/>
    <s v="415 N. LaSalle LLC"/>
    <s v="Water Tower Realty-415 N LaSalle St -Chicago"/>
    <x v="2"/>
    <s v="Energy Management System"/>
    <x v="6"/>
    <n v="14959.68"/>
    <n v="97237.92"/>
    <n v="0"/>
    <x v="1"/>
    <x v="0"/>
    <n v="15"/>
    <s v="NA"/>
    <m/>
    <s v="EMS"/>
    <x v="1"/>
    <n v="3"/>
    <n v="1"/>
    <s v="EMS"/>
    <n v="0.91036333343406195"/>
    <n v="0"/>
    <n v="88521.836987394694"/>
    <n v="0"/>
    <n v="0.7"/>
    <n v="61965.285891176303"/>
    <n v="0"/>
    <n v="2885"/>
    <n v="1.165"/>
    <n v="1.3779999999999999"/>
    <n v="2.5499999999999998E-2"/>
    <n v="0.55000000000000004"/>
    <n v="24.263431542460999"/>
    <d v="1900-01-16T07:56:40"/>
    <n v="43460"/>
    <n v="0"/>
    <n v="0"/>
    <n v="0"/>
    <n v="929479.28836764453"/>
  </r>
  <r>
    <s v="STND-62599"/>
    <s v="Global Capital Resources Corp."/>
    <s v="GCR - 800 Mittel Dr - Wood Dale"/>
    <x v="0"/>
    <s v="Indoor Lighting"/>
    <x v="8"/>
    <n v="0"/>
    <n v="299291.99"/>
    <n v="47.366011999999998"/>
    <x v="0"/>
    <x v="0"/>
    <n v="9.5383441434566993"/>
    <s v="Qty / 1,000"/>
    <m/>
    <s v="Private-Lighting"/>
    <x v="0"/>
    <n v="1"/>
    <n v="1"/>
    <s v="Lighting"/>
    <n v="0.99989942556735301"/>
    <n v="1.019640158801"/>
    <n v="299261.88887790998"/>
    <n v="48.2962879974503"/>
    <n v="0.71"/>
    <n v="212475.941103316"/>
    <n v="34.290364478189701"/>
    <n v="5242"/>
    <n v="1"/>
    <n v="1.22"/>
    <n v="1.0999999999999999E-2"/>
    <n v="0.68"/>
    <n v="13.3536818008394"/>
    <d v="1900-01-08T12:55:13"/>
    <n v="43471"/>
    <n v="58.216354866743302"/>
    <n v="3291.8807776570102"/>
    <n v="0"/>
    <n v="2026668.6484482647"/>
  </r>
  <r>
    <s v="STND-62599"/>
    <s v="Global Capital Resources Corp."/>
    <s v="GCR - 800 Mittel Dr - Wood Dale"/>
    <x v="62"/>
    <s v="Indoor Lighting"/>
    <x v="8"/>
    <n v="0"/>
    <n v="75296.088000000003"/>
    <n v="11.916373999999999"/>
    <x v="0"/>
    <x v="0"/>
    <n v="9.5383441434566993"/>
    <s v="Qty / 1,000"/>
    <m/>
    <s v="Private-Lighting"/>
    <x v="0"/>
    <n v="1"/>
    <n v="1"/>
    <s v="Lighting"/>
    <n v="0.99989942556735301"/>
    <n v="1.019640158801"/>
    <n v="75288.515138668794"/>
    <n v="12.150413477692201"/>
    <n v="0.71"/>
    <n v="53454.8457484549"/>
    <n v="8.6267935691614301"/>
    <n v="5242"/>
    <n v="1"/>
    <n v="1.22"/>
    <n v="1.0999999999999999E-2"/>
    <n v="0.68"/>
    <n v="13.3536818008394"/>
    <d v="1900-01-08T12:55:13"/>
    <n v="43471"/>
    <n v="14.6461107493878"/>
    <n v="828.17366652535702"/>
    <n v="0"/>
    <n v="509870.71488415601"/>
  </r>
  <r>
    <s v="STND-62599"/>
    <s v="Global Capital Resources Corp."/>
    <s v="GCR - 800 Mittel Dr - Wood Dale"/>
    <x v="1"/>
    <s v="Outdoor &amp; Garage Lighting"/>
    <x v="1"/>
    <n v="0"/>
    <n v="16988.895"/>
    <n v="0"/>
    <x v="0"/>
    <x v="0"/>
    <n v="10.1978380583316"/>
    <s v="Qty / 1,000"/>
    <m/>
    <s v="Private-Lighting"/>
    <x v="0"/>
    <n v="1"/>
    <n v="1"/>
    <s v="Lighting"/>
    <n v="0.99989942556735301"/>
    <n v="1.019640158801"/>
    <n v="16987.186351524098"/>
    <n v="0"/>
    <n v="0.71"/>
    <n v="12060.902309582099"/>
    <n v="0"/>
    <n v="4903"/>
    <n v="1"/>
    <n v="1"/>
    <n v="0"/>
    <n v="0"/>
    <n v="14.276973281664301"/>
    <d v="1900-01-09T04:44:53"/>
    <n v="43471"/>
    <n v="0"/>
    <n v="0"/>
    <n v="0"/>
    <n v="122995.12859047583"/>
  </r>
  <r>
    <s v="STND-62599"/>
    <s v="Global Capital Resources Corp."/>
    <s v="GCR - 800 Mittel Dr - Wood Dale"/>
    <x v="38"/>
    <s v="Indoor Lighting"/>
    <x v="8"/>
    <n v="0"/>
    <n v="94362.039000000004"/>
    <n v="13.021986999999999"/>
    <x v="0"/>
    <x v="0"/>
    <n v="8"/>
    <s v="Qty / 1,000"/>
    <m/>
    <s v="Private-Lighting"/>
    <x v="0"/>
    <n v="1"/>
    <n v="1"/>
    <s v="Lighting"/>
    <n v="0.99989942556735301"/>
    <n v="1.019640158801"/>
    <n v="94352.548591464103"/>
    <n v="13.2777408925846"/>
    <n v="0.71"/>
    <n v="66990.309499939496"/>
    <n v="9.4271960337350702"/>
    <n v="5242"/>
    <n v="1"/>
    <n v="1.22"/>
    <n v="1.0999999999999999E-2"/>
    <n v="0.68"/>
    <n v="13.3536818008394"/>
    <d v="1900-01-08T12:55:13"/>
    <n v="43471"/>
    <n v="16.0049914327201"/>
    <n v="1037.87803450611"/>
    <n v="0"/>
    <n v="535922.47599951597"/>
  </r>
  <r>
    <s v="STND-62599"/>
    <s v="Global Capital Resources Corp."/>
    <s v="GCR - 800 Mittel Dr - Wood Dale"/>
    <x v="7"/>
    <s v="Indoor Lighting"/>
    <x v="8"/>
    <n v="0"/>
    <n v="6453.95"/>
    <n v="3.3170579999999998"/>
    <x v="0"/>
    <x v="0"/>
    <n v="8"/>
    <s v="Qty / 1,000"/>
    <m/>
    <s v="Private-Lighting"/>
    <x v="0"/>
    <n v="1"/>
    <n v="1"/>
    <s v="Lighting"/>
    <n v="0.99989942556735301"/>
    <n v="1.019640158801"/>
    <n v="6453.3008976404199"/>
    <n v="3.3822055458721398"/>
    <n v="0.71"/>
    <n v="4581.8436373246996"/>
    <n v="2.4013659375692198"/>
    <n v="5242"/>
    <n v="1"/>
    <n v="1.22"/>
    <n v="1.0999999999999999E-2"/>
    <n v="0.68"/>
    <n v="13.3536818008394"/>
    <d v="1900-01-08T12:55:13"/>
    <n v="43471"/>
    <n v="5.2307540146491496"/>
    <n v="70.986309874044593"/>
    <n v="0"/>
    <n v="36654.749098597596"/>
  </r>
  <r>
    <s v="STND-62599"/>
    <s v="Global Capital Resources Corp."/>
    <s v="GCR - 800 Mittel Dr - Wood Dale"/>
    <x v="1"/>
    <s v="Outdoor &amp; Garage Lighting"/>
    <x v="1"/>
    <n v="0"/>
    <n v="18533.34"/>
    <n v="0"/>
    <x v="0"/>
    <x v="0"/>
    <n v="10.1978380583316"/>
    <s v="Qty / 1,000"/>
    <m/>
    <s v="Private-Lighting"/>
    <x v="0"/>
    <n v="1"/>
    <n v="1"/>
    <s v="Lighting"/>
    <n v="0.99989942556735301"/>
    <n v="1.019640158801"/>
    <n v="18531.476019844398"/>
    <n v="0"/>
    <n v="0.71"/>
    <n v="13157.3479740896"/>
    <n v="0"/>
    <n v="4903"/>
    <n v="1"/>
    <n v="1"/>
    <n v="0"/>
    <n v="0"/>
    <n v="14.276973281664301"/>
    <d v="1900-01-09T04:44:53"/>
    <n v="43471"/>
    <n v="0"/>
    <n v="0"/>
    <n v="0"/>
    <n v="134176.50391688308"/>
  </r>
  <r>
    <s v="STND-62602"/>
    <s v="Washington High School"/>
    <s v="Washington High School - Main Gym -3535 E 114th St - Chicago"/>
    <x v="0"/>
    <s v="Indoor Lighting"/>
    <x v="12"/>
    <n v="0"/>
    <n v="50887.277999999998"/>
    <n v="13.87584"/>
    <x v="0"/>
    <x v="1"/>
    <n v="15"/>
    <s v="Qty / 1,000"/>
    <m/>
    <s v="Public-Lighting"/>
    <x v="0"/>
    <n v="2"/>
    <n v="1"/>
    <s v="Lighting"/>
    <n v="0.98996686498346598"/>
    <n v="2.5626279547341602"/>
    <n v="50376.719069202103"/>
    <n v="35.558615479418499"/>
    <n v="0.71"/>
    <n v="35767.470539133501"/>
    <n v="25.2466169903871"/>
    <n v="2979"/>
    <n v="1.17333333333333"/>
    <n v="1.323"/>
    <n v="2.1333333333333301E-2"/>
    <n v="0.72"/>
    <n v="23.497818059751602"/>
    <d v="1900-01-15T18:49:11"/>
    <n v="43428"/>
    <n v="37.329528302068603"/>
    <n v="915.94034671276495"/>
    <n v="0"/>
    <n v="536512.05808700249"/>
  </r>
  <r>
    <s v="STND-62604"/>
    <s v="Joseph Academy Inc"/>
    <s v="Joseph Academy - 1101 Gregory St - Des Plaines"/>
    <x v="0"/>
    <s v="Indoor Lighting"/>
    <x v="12"/>
    <n v="0"/>
    <n v="37823.885999999999"/>
    <n v="10.313741"/>
    <x v="0"/>
    <x v="0"/>
    <n v="15"/>
    <s v="Qty / 1,000"/>
    <m/>
    <s v="Private-Lighting"/>
    <x v="0"/>
    <n v="3"/>
    <n v="1"/>
    <s v="Lighting"/>
    <n v="0.91633259480590001"/>
    <n v="1.30467645558681"/>
    <n v="34659.259604022503"/>
    <n v="13.4560950517203"/>
    <n v="0.71"/>
    <n v="24608.074318856001"/>
    <n v="9.5538274867214295"/>
    <n v="2979"/>
    <n v="1.17333333333333"/>
    <n v="1.323"/>
    <n v="2.1333333333333301E-2"/>
    <n v="0.72"/>
    <n v="23.497818059751602"/>
    <d v="1900-01-15T18:49:11"/>
    <n v="43441"/>
    <n v="14.1262440704211"/>
    <n v="630.16835643677405"/>
    <n v="0"/>
    <n v="369121.11478284001"/>
  </r>
  <r>
    <s v="STND-62604"/>
    <s v="Joseph Academy Inc"/>
    <s v="Joseph Academy - 1101 Gregory St - Des Plaines"/>
    <x v="0"/>
    <s v="Indoor Lighting"/>
    <x v="12"/>
    <n v="0"/>
    <n v="13718.652"/>
    <n v="3.740774"/>
    <x v="0"/>
    <x v="0"/>
    <n v="15"/>
    <s v="Qty / 1,000"/>
    <m/>
    <s v="Private-Lighting"/>
    <x v="0"/>
    <n v="3"/>
    <n v="1"/>
    <s v="Lighting"/>
    <n v="0.91633259480590001"/>
    <n v="1.30467645558681"/>
    <n v="12570.847984399101"/>
    <n v="4.8804997634712803"/>
    <n v="0.71"/>
    <n v="8925.3020689233908"/>
    <n v="3.4651548320646102"/>
    <n v="2979"/>
    <n v="1.17333333333333"/>
    <n v="1.323"/>
    <n v="2.1333333333333301E-2"/>
    <n v="0.72"/>
    <n v="23.497818059751602"/>
    <d v="1900-01-15T18:49:11"/>
    <n v="43441"/>
    <n v="5.1235615220786901"/>
    <n v="228.56087244362101"/>
    <n v="0"/>
    <n v="133879.53103385086"/>
  </r>
  <r>
    <s v="STND-62604"/>
    <s v="Joseph Academy Inc"/>
    <s v="Joseph Academy - 1101 Gregory St - Des Plaines"/>
    <x v="0"/>
    <s v="Indoor Lighting"/>
    <x v="12"/>
    <n v="0"/>
    <n v="29800.427"/>
    <n v="8.1259200000000007"/>
    <x v="0"/>
    <x v="0"/>
    <n v="15"/>
    <s v="Qty / 1,000"/>
    <m/>
    <s v="Private-Lighting"/>
    <x v="0"/>
    <n v="3"/>
    <n v="1"/>
    <s v="Lighting"/>
    <n v="0.91633259480590001"/>
    <n v="1.30467645558681"/>
    <n v="27307.1025992338"/>
    <n v="10.6016965039819"/>
    <n v="0.71"/>
    <n v="19388.042845455999"/>
    <n v="7.5272045178271796"/>
    <n v="2979"/>
    <n v="1.17333333333333"/>
    <n v="1.323"/>
    <n v="2.1333333333333301E-2"/>
    <n v="0.72"/>
    <n v="23.497818059751602"/>
    <d v="1900-01-15T18:49:11"/>
    <n v="43441"/>
    <n v="11.1296889476589"/>
    <n v="496.49277453152399"/>
    <n v="0"/>
    <n v="290820.64268183999"/>
  </r>
  <r>
    <s v="STND-62604"/>
    <s v="Joseph Academy Inc"/>
    <s v="Joseph Academy - 1101 Gregory St - Des Plaines"/>
    <x v="0"/>
    <s v="Indoor Lighting"/>
    <x v="12"/>
    <n v="0"/>
    <n v="5827.6390000000001"/>
    <n v="1.5890690000000001"/>
    <x v="0"/>
    <x v="0"/>
    <n v="15"/>
    <s v="Qty / 1,000"/>
    <m/>
    <s v="Private-Lighting"/>
    <x v="0"/>
    <n v="3"/>
    <n v="1"/>
    <s v="Lighting"/>
    <n v="0.91633259480590001"/>
    <n v="1.30467645558681"/>
    <n v="5340.0555664620597"/>
    <n v="2.0732209106028701"/>
    <n v="0.71"/>
    <n v="3791.4394521880599"/>
    <n v="1.4719868465280399"/>
    <n v="2979"/>
    <n v="1.17333333333333"/>
    <n v="1.323"/>
    <n v="2.1333333333333301E-2"/>
    <n v="0.72"/>
    <n v="23.497818059751602"/>
    <d v="1900-01-15T18:49:11"/>
    <n v="43441"/>
    <n v="2.1764727792505201"/>
    <n v="97.091919390219303"/>
    <n v="0"/>
    <n v="56871.591782820899"/>
  </r>
  <r>
    <s v="STND-62604"/>
    <s v="Joseph Academy Inc"/>
    <s v="Joseph Academy - 1101 Gregory St - Des Plaines"/>
    <x v="0"/>
    <s v="Indoor Lighting"/>
    <x v="12"/>
    <n v="0"/>
    <n v="12132.781999999999"/>
    <n v="3.3083420000000001"/>
    <x v="0"/>
    <x v="0"/>
    <n v="15"/>
    <s v="Qty / 1,000"/>
    <m/>
    <s v="Private-Lighting"/>
    <x v="0"/>
    <n v="3"/>
    <n v="1"/>
    <s v="Lighting"/>
    <n v="0.91633259480590001"/>
    <n v="1.30467645558681"/>
    <n v="11117.6636122743"/>
    <n v="4.3163159144289702"/>
    <n v="0.71"/>
    <n v="7893.5411647147603"/>
    <n v="3.06458429924457"/>
    <n v="2979"/>
    <n v="1.17333333333333"/>
    <n v="1.323"/>
    <n v="2.1333333333333301E-2"/>
    <n v="0.72"/>
    <n v="23.497818059751602"/>
    <d v="1900-01-15T18:49:11"/>
    <n v="43441"/>
    <n v="4.5312798295424601"/>
    <n v="202.139338404988"/>
    <n v="0"/>
    <n v="118403.11747072141"/>
  </r>
  <r>
    <s v="STND-62604"/>
    <s v="Joseph Academy Inc"/>
    <s v="Joseph Academy - 1101 Gregory St - Des Plaines"/>
    <x v="7"/>
    <s v="Indoor Lighting"/>
    <x v="12"/>
    <n v="0"/>
    <n v="1475.5920000000001"/>
    <n v="1.327234"/>
    <x v="0"/>
    <x v="0"/>
    <n v="8"/>
    <s v="Qty / 1,000"/>
    <m/>
    <s v="Private-Lighting"/>
    <x v="0"/>
    <n v="3"/>
    <n v="1"/>
    <s v="Lighting"/>
    <n v="0.91633259480590001"/>
    <n v="1.30467645558681"/>
    <n v="1352.1330462348301"/>
    <n v="1.7316109508543001"/>
    <n v="0.71"/>
    <n v="960.01446282672703"/>
    <n v="1.2294437751065499"/>
    <n v="2979"/>
    <n v="1.17333333333333"/>
    <n v="1.323"/>
    <n v="2.1333333333333301E-2"/>
    <n v="0.72"/>
    <n v="23.497818059751602"/>
    <d v="1900-01-15T18:49:11"/>
    <n v="43441"/>
    <n v="2.29623125386787"/>
    <n v="24.584237204269598"/>
    <n v="0"/>
    <n v="7680.1157026138162"/>
  </r>
  <r>
    <s v="STND-62604"/>
    <s v="Joseph Academy Inc"/>
    <s v="Joseph Academy - 1101 Gregory St - Des Plaines"/>
    <x v="1"/>
    <s v="Outdoor &amp; Garage Lighting"/>
    <x v="1"/>
    <n v="0"/>
    <n v="17871.435000000001"/>
    <n v="0"/>
    <x v="0"/>
    <x v="0"/>
    <n v="10.1978380583316"/>
    <s v="Qty / 1,000"/>
    <m/>
    <s v="Private-Lighting"/>
    <x v="0"/>
    <n v="3"/>
    <n v="1"/>
    <s v="Lighting"/>
    <n v="0.91633259480590001"/>
    <n v="1.30467645558681"/>
    <n v="16376.178406454999"/>
    <n v="0"/>
    <n v="0.71"/>
    <n v="11627.086668583001"/>
    <n v="0"/>
    <n v="4903"/>
    <n v="1"/>
    <n v="1"/>
    <n v="0"/>
    <n v="0"/>
    <n v="14.276973281664301"/>
    <d v="1900-01-09T04:44:53"/>
    <n v="43441"/>
    <n v="0"/>
    <n v="0"/>
    <n v="0"/>
    <n v="118571.1469363957"/>
  </r>
  <r>
    <s v="STND-62605"/>
    <s v="HA International, LLC"/>
    <s v="H A International  - 1449 Devils Backbone Rd - Oregon"/>
    <x v="0"/>
    <s v="Indoor Lighting"/>
    <x v="10"/>
    <n v="0"/>
    <n v="67829.183999999994"/>
    <n v="12.130559999999999"/>
    <x v="0"/>
    <x v="0"/>
    <n v="10.827197921178"/>
    <s v="Qty / 1,000"/>
    <m/>
    <s v="Private-Lighting"/>
    <x v="0"/>
    <n v="3"/>
    <n v="1"/>
    <s v="Lighting"/>
    <n v="0.91633259480590001"/>
    <n v="1.30467645558681"/>
    <n v="62154.092178286803"/>
    <n v="15.8264560250831"/>
    <n v="0.71"/>
    <n v="44129.405446583602"/>
    <n v="11.236783777809"/>
    <n v="4618"/>
    <n v="1.02"/>
    <n v="1.04"/>
    <n v="1.2E-2"/>
    <n v="0.81"/>
    <n v="15.158077089649201"/>
    <d v="1900-01-09T19:51:10"/>
    <n v="43463"/>
    <n v="18.787340960449999"/>
    <n v="731.224613862198"/>
    <n v="0"/>
    <n v="477797.80691407109"/>
  </r>
  <r>
    <s v="STND-62605"/>
    <s v="HA International, LLC"/>
    <s v="H A International  - 1449 Devils Backbone Rd - Oregon"/>
    <x v="0"/>
    <s v="Indoor Lighting"/>
    <x v="10"/>
    <n v="0"/>
    <n v="555.822"/>
    <n v="9.9403000000000005E-2"/>
    <x v="0"/>
    <x v="0"/>
    <n v="10.827197921178"/>
    <s v="Qty / 1,000"/>
    <m/>
    <s v="Private-Lighting"/>
    <x v="0"/>
    <n v="3"/>
    <n v="1"/>
    <s v="Lighting"/>
    <n v="0.91633259480590001"/>
    <n v="1.30467645558681"/>
    <n v="509.31781551020498"/>
    <n v="0.12968875371469499"/>
    <n v="0.71"/>
    <n v="361.615649012245"/>
    <n v="9.2079015137433703E-2"/>
    <n v="4618"/>
    <n v="1.02"/>
    <n v="1.04"/>
    <n v="1.2E-2"/>
    <n v="0.81"/>
    <n v="15.158077089649201"/>
    <d v="1900-01-09T19:51:10"/>
    <n v="43463"/>
    <n v="0.153951512006998"/>
    <n v="5.9919743001200603"/>
    <n v="0"/>
    <n v="3915.2842032508124"/>
  </r>
  <r>
    <s v="STND-62606"/>
    <s v="Wilmar Pump &amp; Supply"/>
    <s v="Wilmar Pump and Supply - 1849 N Division St - Morris"/>
    <x v="0"/>
    <s v="Indoor Lighting"/>
    <x v="8"/>
    <n v="0"/>
    <n v="13692.103999999999"/>
    <n v="2.1669149999999999"/>
    <x v="0"/>
    <x v="0"/>
    <n v="9.5383441434566993"/>
    <s v="Qty / 1,000"/>
    <m/>
    <s v="Private-Lighting"/>
    <x v="0"/>
    <n v="3"/>
    <n v="1"/>
    <s v="Lighting"/>
    <n v="0.91633259480590001"/>
    <n v="1.30467645558681"/>
    <n v="12546.5211866722"/>
    <n v="2.82712298175788"/>
    <n v="0.71"/>
    <n v="8908.0300425372898"/>
    <n v="2.0072573170480998"/>
    <n v="5242"/>
    <n v="1"/>
    <n v="1.22"/>
    <n v="1.0999999999999999E-2"/>
    <n v="0.68"/>
    <n v="13.3536818008394"/>
    <d v="1900-01-08T12:55:13"/>
    <n v="43410"/>
    <n v="3.40781458746129"/>
    <n v="138.01173305339501"/>
    <n v="0"/>
    <n v="84967.85618597189"/>
  </r>
  <r>
    <s v="STND-62606"/>
    <s v="Wilmar Pump &amp; Supply"/>
    <s v="Wilmar Pump and Supply - 1849 N Division St - Morris"/>
    <x v="0"/>
    <s v="Indoor Lighting"/>
    <x v="8"/>
    <n v="0"/>
    <n v="12407.814"/>
    <n v="1.9636629999999999"/>
    <x v="0"/>
    <x v="0"/>
    <n v="9.5383441434566993"/>
    <s v="Qty / 1,000"/>
    <m/>
    <s v="Private-Lighting"/>
    <x v="0"/>
    <n v="3"/>
    <n v="1"/>
    <s v="Lighting"/>
    <n v="0.91633259480590001"/>
    <n v="1.30467645558681"/>
    <n v="11369.684398489"/>
    <n v="2.56194488280696"/>
    <n v="0.71"/>
    <n v="8072.4759229271704"/>
    <n v="1.8189808667929399"/>
    <n v="5242"/>
    <n v="1"/>
    <n v="1.22"/>
    <n v="1.0999999999999999E-2"/>
    <n v="0.68"/>
    <n v="13.3536818008394"/>
    <d v="1900-01-08T12:55:13"/>
    <n v="43410"/>
    <n v="3.08816885584252"/>
    <n v="125.06652838337899"/>
    <n v="0"/>
    <n v="76998.053442647593"/>
  </r>
  <r>
    <s v="STND-62606"/>
    <s v="Wilmar Pump &amp; Supply"/>
    <s v="Wilmar Pump and Supply - 1849 N Division St - Morris"/>
    <x v="0"/>
    <s v="Indoor Lighting"/>
    <x v="8"/>
    <n v="0"/>
    <n v="-5897.25"/>
    <n v="-0.93330000000000002"/>
    <x v="0"/>
    <x v="0"/>
    <n v="9.5383441434566993"/>
    <s v="Qty / 1,000"/>
    <m/>
    <s v="Private-Lighting"/>
    <x v="0"/>
    <n v="3"/>
    <n v="1"/>
    <s v="Lighting"/>
    <n v="0.91633259480590001"/>
    <n v="1.30467645558681"/>
    <n v="-5403.8423947190904"/>
    <n v="-1.21765453599917"/>
    <n v="0.71"/>
    <n v="-3836.7281002505601"/>
    <n v="-0.86453472055940805"/>
    <n v="5242"/>
    <n v="1"/>
    <n v="1.22"/>
    <n v="1.0999999999999999E-2"/>
    <n v="0.68"/>
    <n v="13.3536818008394"/>
    <d v="1900-01-08T12:55:13"/>
    <n v="43410"/>
    <n v="-1.4677610125351599"/>
    <n v="-59.442266341909999"/>
    <n v="0"/>
    <n v="-36596.033005060679"/>
  </r>
  <r>
    <s v="STND-62607"/>
    <s v="Image Industries, Inc."/>
    <s v="Image Industries (Indoor Lighting) - 11220 E Main St - Huntley"/>
    <x v="0"/>
    <s v="Indoor Lighting"/>
    <x v="10"/>
    <n v="0"/>
    <n v="10598.31"/>
    <n v="1.8954"/>
    <x v="0"/>
    <x v="0"/>
    <n v="10.827197921178"/>
    <s v="Qty / 1,000"/>
    <m/>
    <s v="Private-Lighting"/>
    <x v="0"/>
    <n v="3"/>
    <n v="1"/>
    <s v="Lighting"/>
    <n v="0.91633259480590001"/>
    <n v="1.30467645558681"/>
    <n v="9711.5769028573195"/>
    <n v="2.4728837539192301"/>
    <n v="0.71"/>
    <n v="6895.2196010286898"/>
    <n v="1.7557474652826599"/>
    <n v="4618"/>
    <n v="1.02"/>
    <n v="1.04"/>
    <n v="1.2E-2"/>
    <n v="0.81"/>
    <n v="15.158077089649201"/>
    <d v="1900-01-09T19:51:10"/>
    <n v="43470"/>
    <n v="2.93552202507031"/>
    <n v="114.253845915968"/>
    <n v="0"/>
    <n v="74655.907330323622"/>
  </r>
  <r>
    <s v="STND-62611"/>
    <s v="Zion-Benton Public Library District"/>
    <s v="Zion Public Library - 2400 Gabriel - Zion"/>
    <x v="2"/>
    <s v="Energy Management System"/>
    <x v="2"/>
    <n v="7200"/>
    <n v="17280"/>
    <n v="0"/>
    <x v="1"/>
    <x v="1"/>
    <n v="15"/>
    <s v="NA"/>
    <m/>
    <s v="EMS"/>
    <x v="1"/>
    <n v="3"/>
    <n v="1"/>
    <s v="EMS"/>
    <n v="0.91036333343406195"/>
    <n v="0"/>
    <n v="15731.0784017406"/>
    <n v="0"/>
    <n v="0.7"/>
    <n v="11011.7548812184"/>
    <n v="0"/>
    <n v="3379"/>
    <n v="1.0900000000000001"/>
    <n v="1.36"/>
    <n v="2.1999999999999999E-2"/>
    <n v="0.57999999999999996"/>
    <n v="20.7161882213673"/>
    <d v="1900-01-13T19:08:05"/>
    <n v="43460"/>
    <n v="0"/>
    <n v="0"/>
    <n v="0"/>
    <n v="165176.323218276"/>
  </r>
  <r>
    <s v="STND-62615"/>
    <s v="1701 E. Woodfield Road LLC"/>
    <s v="1701 E Woodfield Rd Ste 830 - 1701 E Woodfield Rd - Schaumburg"/>
    <x v="0"/>
    <s v="Indoor Lighting"/>
    <x v="6"/>
    <n v="0"/>
    <n v="4465.72"/>
    <n v="1.004157"/>
    <x v="0"/>
    <x v="0"/>
    <n v="15"/>
    <s v="Qty / 1,000"/>
    <m/>
    <s v="Private-Lighting"/>
    <x v="0"/>
    <n v="3"/>
    <n v="1"/>
    <s v="Lighting"/>
    <n v="0.91633259480590001"/>
    <n v="1.30467645558681"/>
    <n v="4092.0847952765998"/>
    <n v="1.31009999561268"/>
    <n v="0.71"/>
    <n v="2905.3802046463902"/>
    <n v="0.93017099688500304"/>
    <n v="2885"/>
    <n v="1.165"/>
    <n v="1.3779999999999999"/>
    <n v="2.5499999999999998E-2"/>
    <n v="0.55000000000000004"/>
    <n v="24.263431542460999"/>
    <d v="1900-01-16T07:56:40"/>
    <n v="43470"/>
    <n v="1.7285921567656399"/>
    <n v="89.569238008200301"/>
    <n v="0"/>
    <n v="43580.703069695854"/>
  </r>
  <r>
    <s v="STND-62615"/>
    <s v="1701 E. Woodfield Road LLC"/>
    <s v="1701 E Woodfield Rd Ste 830 - 1701 E Woodfield Rd - Schaumburg"/>
    <x v="7"/>
    <s v="Indoor Lighting"/>
    <x v="6"/>
    <n v="0"/>
    <n v="853.04399999999998"/>
    <n v="0.58125599999999999"/>
    <x v="0"/>
    <x v="0"/>
    <n v="8"/>
    <s v="Qty / 1,000"/>
    <m/>
    <s v="Private-Lighting"/>
    <x v="0"/>
    <n v="3"/>
    <n v="1"/>
    <s v="Lighting"/>
    <n v="0.91633259480590001"/>
    <n v="1.30467645558681"/>
    <n v="781.67202200360396"/>
    <n v="0.75835101786856496"/>
    <n v="0.71"/>
    <n v="554.98713562255898"/>
    <n v="0.53842922268668103"/>
    <n v="2885"/>
    <n v="1.165"/>
    <n v="1.3779999999999999"/>
    <n v="2.5499999999999998E-2"/>
    <n v="0.55000000000000004"/>
    <n v="24.263431542460999"/>
    <d v="1900-01-16T07:56:40"/>
    <n v="43470"/>
    <n v="1.37581824722163"/>
    <n v="17.109559279907199"/>
    <n v="0"/>
    <n v="4439.8970849804718"/>
  </r>
  <r>
    <s v="STND-62617"/>
    <s v="MLRP KOPPERUD PHASE II LLC"/>
    <s v="MLRP KOPPERUD PHASE II LLC - 800 S WEBER RD - BOLINGBROOK"/>
    <x v="1"/>
    <s v="Outdoor &amp; Garage Lighting"/>
    <x v="1"/>
    <n v="0"/>
    <n v="12992.95"/>
    <n v="0"/>
    <x v="0"/>
    <x v="0"/>
    <n v="10.1978380583316"/>
    <s v="Qty / 1,000"/>
    <m/>
    <s v="Private-Lighting"/>
    <x v="0"/>
    <n v="3"/>
    <n v="1"/>
    <s v="Lighting"/>
    <n v="0.91633259480590001"/>
    <n v="1.30467645558681"/>
    <n v="11905.8635876833"/>
    <n v="0"/>
    <n v="0.71"/>
    <n v="8453.1631472551508"/>
    <n v="0"/>
    <n v="4903"/>
    <n v="1"/>
    <n v="1"/>
    <n v="0"/>
    <n v="0"/>
    <n v="14.276973281664301"/>
    <d v="1900-01-09T04:44:53"/>
    <n v="43405"/>
    <n v="0"/>
    <n v="0"/>
    <n v="0"/>
    <n v="86203.988856364696"/>
  </r>
  <r>
    <s v="STND-62617"/>
    <s v="MLRP KOPPERUD PHASE II LLC"/>
    <s v="MLRP KOPPERUD PHASE II LLC - 800 S WEBER RD - BOLINGBROOK"/>
    <x v="1"/>
    <s v="Outdoor &amp; Garage Lighting"/>
    <x v="1"/>
    <n v="0"/>
    <n v="47853.279999999999"/>
    <n v="0"/>
    <x v="0"/>
    <x v="0"/>
    <n v="10.1978380583316"/>
    <s v="Qty / 1,000"/>
    <m/>
    <s v="Private-Lighting"/>
    <x v="0"/>
    <n v="3"/>
    <n v="1"/>
    <s v="Lighting"/>
    <n v="0.91633259480590001"/>
    <n v="1.30467645558681"/>
    <n v="43849.520232373303"/>
    <n v="0"/>
    <n v="0.71"/>
    <n v="31133.159364985"/>
    <n v="0"/>
    <n v="4903"/>
    <n v="1"/>
    <n v="1"/>
    <n v="0"/>
    <n v="0"/>
    <n v="14.276973281664301"/>
    <d v="1900-01-09T04:44:53"/>
    <n v="43405"/>
    <n v="0"/>
    <n v="0"/>
    <n v="0"/>
    <n v="317490.91744834691"/>
  </r>
  <r>
    <s v="STND-62617"/>
    <s v="MLRP KOPPERUD PHASE II LLC"/>
    <s v="MLRP KOPPERUD PHASE II LLC - 800 S WEBER RD - BOLINGBROOK"/>
    <x v="1"/>
    <s v="Outdoor &amp; Garage Lighting"/>
    <x v="1"/>
    <n v="0"/>
    <n v="4903"/>
    <n v="0"/>
    <x v="0"/>
    <x v="0"/>
    <n v="10.1978380583316"/>
    <s v="Qty / 1,000"/>
    <m/>
    <s v="Private-Lighting"/>
    <x v="0"/>
    <n v="3"/>
    <n v="1"/>
    <s v="Lighting"/>
    <n v="0.91633259480590001"/>
    <n v="1.30467645558681"/>
    <n v="4492.7787123333301"/>
    <n v="0"/>
    <n v="0.71"/>
    <n v="3189.8728857566598"/>
    <n v="0"/>
    <n v="4903"/>
    <n v="1"/>
    <n v="1"/>
    <n v="0"/>
    <n v="0"/>
    <n v="14.276973281664301"/>
    <d v="1900-01-09T04:44:53"/>
    <n v="43405"/>
    <n v="0"/>
    <n v="0"/>
    <n v="0"/>
    <n v="32529.807115609314"/>
  </r>
  <r>
    <s v="STND-62618"/>
    <s v="FHF I Territorial Drive LLC"/>
    <s v="FHF I Territorial Drive LLC - 534 Territorial Dr - Bolingbrook"/>
    <x v="1"/>
    <s v="Outdoor &amp; Garage Lighting"/>
    <x v="1"/>
    <n v="0"/>
    <n v="17944.98"/>
    <n v="0"/>
    <x v="0"/>
    <x v="0"/>
    <n v="10.1978380583316"/>
    <s v="Qty / 1,000"/>
    <m/>
    <s v="Private-Lighting"/>
    <x v="0"/>
    <n v="3"/>
    <n v="1"/>
    <s v="Lighting"/>
    <n v="0.91633259480590001"/>
    <n v="1.30467645558681"/>
    <n v="16443.57008714"/>
    <n v="0"/>
    <n v="0.71"/>
    <n v="11674.934761869399"/>
    <n v="0"/>
    <n v="4903"/>
    <n v="1"/>
    <n v="1"/>
    <n v="0"/>
    <n v="0"/>
    <n v="14.276973281664301"/>
    <d v="1900-01-09T04:44:53"/>
    <n v="43380"/>
    <n v="0"/>
    <n v="0"/>
    <n v="0"/>
    <n v="119059.09404313033"/>
  </r>
  <r>
    <s v="STND-62618"/>
    <s v="FHF I Territorial Drive LLC"/>
    <s v="FHF I Territorial Drive LLC - 534 Territorial Dr - Bolingbrook"/>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380"/>
    <n v="0"/>
    <n v="0"/>
    <n v="0"/>
    <n v="39686.364681043415"/>
  </r>
  <r>
    <s v="STND-62618"/>
    <s v="FHF I Territorial Drive LLC"/>
    <s v="FHF I Territorial Drive LLC - 534 Territorial Dr - Bolingbrook"/>
    <x v="1"/>
    <s v="Outdoor &amp; Garage Lighting"/>
    <x v="1"/>
    <n v="0"/>
    <n v="7795.77"/>
    <n v="0"/>
    <x v="0"/>
    <x v="0"/>
    <n v="10.1978380583316"/>
    <s v="Qty / 1,000"/>
    <m/>
    <s v="Private-Lighting"/>
    <x v="0"/>
    <n v="3"/>
    <n v="1"/>
    <s v="Lighting"/>
    <n v="0.91633259480590001"/>
    <n v="1.30467645558681"/>
    <n v="7143.5181526099896"/>
    <n v="0"/>
    <n v="0.71"/>
    <n v="5071.8978883530899"/>
    <n v="0"/>
    <n v="4903"/>
    <n v="1"/>
    <n v="1"/>
    <n v="0"/>
    <n v="0"/>
    <n v="14.276973281664301"/>
    <d v="1900-01-09T04:44:53"/>
    <n v="43380"/>
    <n v="0"/>
    <n v="0"/>
    <n v="0"/>
    <n v="51722.393313818815"/>
  </r>
  <r>
    <s v="STND-62619"/>
    <s v="JP Morgan Chase Bank, N.A."/>
    <s v="JPMorgan Chase and Co Phase 7 (Anchor) - 2030 Skokie Valley Rd - Highland Park"/>
    <x v="0"/>
    <s v="Indoor Lighting"/>
    <x v="6"/>
    <n v="0"/>
    <n v="97.888000000000005"/>
    <n v="2.2010999999999999E-2"/>
    <x v="0"/>
    <x v="0"/>
    <n v="15"/>
    <s v="Qty / 1,000"/>
    <m/>
    <s v="Private-Lighting"/>
    <x v="0"/>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19"/>
    <s v="JP Morgan Chase Bank, N.A."/>
    <s v="JPMorgan Chase and Co Phase 7 (Anchor) - 2030 Skokie Valley Rd - Highland Park"/>
    <x v="1"/>
    <s v="Outdoor &amp; Garage Lighting"/>
    <x v="1"/>
    <n v="0"/>
    <n v="88.254000000000005"/>
    <n v="0"/>
    <x v="0"/>
    <x v="0"/>
    <n v="10.1978380583316"/>
    <s v="Qty / 1,000"/>
    <m/>
    <s v="Private-Lighting"/>
    <x v="0"/>
    <n v="3"/>
    <n v="1"/>
    <s v="Lighting"/>
    <n v="0.91633259480590001"/>
    <n v="1.30467645558681"/>
    <n v="80.870016821999897"/>
    <n v="0"/>
    <n v="0.71"/>
    <n v="57.417711943619899"/>
    <n v="0"/>
    <n v="4903"/>
    <n v="1"/>
    <n v="1"/>
    <n v="0"/>
    <n v="0"/>
    <n v="14.276973281664301"/>
    <d v="1900-01-09T04:44:53"/>
    <n v="43387"/>
    <n v="0"/>
    <n v="0"/>
    <n v="0"/>
    <n v="585.53652808096786"/>
  </r>
  <r>
    <s v="STND-62620"/>
    <s v="JP Morgan Chase Bank, N.A."/>
    <s v="JPMorgan Chase and Co Phase 7 - 1000 S Randall Rd - Algonquin"/>
    <x v="0"/>
    <s v="Indoor Lighting"/>
    <x v="6"/>
    <n v="0"/>
    <n v="921.49800000000005"/>
    <n v="0.207207"/>
    <x v="0"/>
    <x v="0"/>
    <n v="15"/>
    <s v="Qty / 1,000"/>
    <m/>
    <s v="Private-Lighting"/>
    <x v="0"/>
    <n v="3"/>
    <n v="1"/>
    <s v="Lighting"/>
    <n v="0.91633259480590001"/>
    <n v="1.30467645558681"/>
    <n v="844.39865344844702"/>
    <n v="0.270338094332775"/>
    <n v="0.71"/>
    <n v="599.523043948397"/>
    <n v="0.19194004697627101"/>
    <n v="2885"/>
    <n v="1.165"/>
    <n v="1.3779999999999999"/>
    <n v="2.5499999999999998E-2"/>
    <n v="0.55000000000000004"/>
    <n v="24.263431542460999"/>
    <d v="1900-01-16T07:56:40"/>
    <n v="43387"/>
    <n v="0.35669361965005297"/>
    <n v="18.482545633420902"/>
    <n v="0"/>
    <n v="8992.8456592259554"/>
  </r>
  <r>
    <s v="STND-62620"/>
    <s v="JP Morgan Chase Bank, N.A."/>
    <s v="JPMorgan Chase and Co Phase 7 - 1000 S Randall Rd - Algonquin"/>
    <x v="0"/>
    <s v="Indoor Lighting"/>
    <x v="6"/>
    <n v="0"/>
    <n v="94.513000000000005"/>
    <n v="2.1252E-2"/>
    <x v="0"/>
    <x v="0"/>
    <n v="15"/>
    <s v="Qty / 1,000"/>
    <m/>
    <s v="Private-Lighting"/>
    <x v="0"/>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387"/>
    <n v="3.6583960989749101E-2"/>
    <n v="1.8956534202478099"/>
    <n v="0"/>
    <n v="922.34689797527847"/>
  </r>
  <r>
    <s v="STND-62620"/>
    <s v="JP Morgan Chase Bank, N.A."/>
    <s v="JPMorgan Chase and Co Phase 7 - 1000 S Randall Rd - Algonquin"/>
    <x v="1"/>
    <s v="Outdoor &amp; Garage Lighting"/>
    <x v="1"/>
    <n v="0"/>
    <n v="6079.72"/>
    <n v="0"/>
    <x v="0"/>
    <x v="0"/>
    <n v="10.1978380583316"/>
    <s v="Qty / 1,000"/>
    <m/>
    <s v="Private-Lighting"/>
    <x v="0"/>
    <n v="3"/>
    <n v="1"/>
    <s v="Lighting"/>
    <n v="0.91633259480590001"/>
    <n v="1.30467645558681"/>
    <n v="5571.0456032933298"/>
    <n v="0"/>
    <n v="0.71"/>
    <n v="3955.4423783382599"/>
    <n v="0"/>
    <n v="4903"/>
    <n v="1"/>
    <n v="1"/>
    <n v="0"/>
    <n v="0"/>
    <n v="14.276973281664301"/>
    <d v="1900-01-09T04:44:53"/>
    <n v="43387"/>
    <n v="0"/>
    <n v="0"/>
    <n v="0"/>
    <n v="40336.960823355563"/>
  </r>
  <r>
    <s v="STND-62620"/>
    <s v="JP Morgan Chase Bank, N.A."/>
    <s v="JPMorgan Chase and Co Phase 7 - 1000 S Randall Rd - Algonquin"/>
    <x v="1"/>
    <s v="Outdoor &amp; Garage Lighting"/>
    <x v="1"/>
    <n v="0"/>
    <n v="3765.5039999999999"/>
    <n v="0"/>
    <x v="0"/>
    <x v="0"/>
    <n v="10.1978380583316"/>
    <s v="Qty / 1,000"/>
    <m/>
    <s v="Private-Lighting"/>
    <x v="0"/>
    <n v="3"/>
    <n v="1"/>
    <s v="Lighting"/>
    <n v="0.91633259480590001"/>
    <n v="1.30467645558681"/>
    <n v="3450.4540510719899"/>
    <n v="0"/>
    <n v="0.71"/>
    <n v="2449.8223762611201"/>
    <n v="0"/>
    <n v="4903"/>
    <n v="1"/>
    <n v="1"/>
    <n v="0"/>
    <n v="0"/>
    <n v="14.276973281664301"/>
    <d v="1900-01-09T04:44:53"/>
    <n v="43387"/>
    <n v="0"/>
    <n v="0"/>
    <n v="0"/>
    <n v="24982.891864788005"/>
  </r>
  <r>
    <s v="STND-62620"/>
    <s v="JP Morgan Chase Bank, N.A."/>
    <s v="JPMorgan Chase and Co Phase 7 - 1000 S Randall Rd - Algonquin"/>
    <x v="1"/>
    <s v="Outdoor &amp; Garage Lighting"/>
    <x v="1"/>
    <n v="0"/>
    <n v="1686.6320000000001"/>
    <n v="0"/>
    <x v="0"/>
    <x v="0"/>
    <n v="10.1978380583316"/>
    <s v="Qty / 1,000"/>
    <m/>
    <s v="Private-Lighting"/>
    <x v="0"/>
    <n v="3"/>
    <n v="1"/>
    <s v="Lighting"/>
    <n v="0.91633259480590001"/>
    <n v="1.30467645558681"/>
    <n v="1545.5158770426599"/>
    <n v="0"/>
    <n v="0.71"/>
    <n v="1097.31627270029"/>
    <n v="0"/>
    <n v="4903"/>
    <n v="1"/>
    <n v="1"/>
    <n v="0"/>
    <n v="0"/>
    <n v="14.276973281664301"/>
    <d v="1900-01-09T04:44:53"/>
    <n v="43387"/>
    <n v="0"/>
    <n v="0"/>
    <n v="0"/>
    <n v="11190.253647769594"/>
  </r>
  <r>
    <s v="STND-62620"/>
    <s v="JP Morgan Chase Bank, N.A."/>
    <s v="JPMorgan Chase and Co Phase 7 - 1000 S Randall Rd - Algonquin"/>
    <x v="1"/>
    <s v="Outdoor &amp; Garage Lighting"/>
    <x v="1"/>
    <n v="0"/>
    <n v="1814.11"/>
    <n v="0"/>
    <x v="0"/>
    <x v="0"/>
    <n v="10.1978380583316"/>
    <s v="Qty / 1,000"/>
    <m/>
    <s v="Private-Lighting"/>
    <x v="0"/>
    <n v="3"/>
    <n v="1"/>
    <s v="Lighting"/>
    <n v="0.91633259480590001"/>
    <n v="1.30467645558681"/>
    <n v="1662.3281235633301"/>
    <n v="0"/>
    <n v="0.71"/>
    <n v="1180.2529677299599"/>
    <n v="0"/>
    <n v="4903"/>
    <n v="1"/>
    <n v="1"/>
    <n v="0"/>
    <n v="0"/>
    <n v="14.276973281664301"/>
    <d v="1900-01-09T04:44:53"/>
    <n v="43387"/>
    <n v="0"/>
    <n v="0"/>
    <n v="0"/>
    <n v="12036.028632775402"/>
  </r>
  <r>
    <s v="STND-62620"/>
    <s v="JP Morgan Chase Bank, N.A."/>
    <s v="JPMorgan Chase and Co Phase 7 - 1000 S Randall Rd - Algonquin"/>
    <x v="1"/>
    <s v="Outdoor &amp; Garage Lighting"/>
    <x v="1"/>
    <n v="0"/>
    <n v="2005.327"/>
    <n v="0"/>
    <x v="0"/>
    <x v="0"/>
    <n v="10.1978380583316"/>
    <s v="Qty / 1,000"/>
    <m/>
    <s v="Private-Lighting"/>
    <x v="0"/>
    <n v="3"/>
    <n v="1"/>
    <s v="Lighting"/>
    <n v="0.91633259480590001"/>
    <n v="1.30467645558681"/>
    <n v="1837.54649334433"/>
    <n v="0"/>
    <n v="0.71"/>
    <n v="1304.6580102744699"/>
    <n v="0"/>
    <n v="4903"/>
    <n v="1"/>
    <n v="1"/>
    <n v="0"/>
    <n v="0"/>
    <n v="14.276973281664301"/>
    <d v="1900-01-09T04:44:53"/>
    <n v="43387"/>
    <n v="0"/>
    <n v="0"/>
    <n v="0"/>
    <n v="13304.69111028417"/>
  </r>
  <r>
    <s v="STND-62620"/>
    <s v="JP Morgan Chase Bank, N.A."/>
    <s v="JPMorgan Chase and Co Phase 7 - 1000 S Randall Rd - Algonquin"/>
    <x v="1"/>
    <s v="Outdoor &amp; Garage Lighting"/>
    <x v="1"/>
    <n v="0"/>
    <n v="254.95599999999999"/>
    <n v="0"/>
    <x v="0"/>
    <x v="0"/>
    <n v="10.1978380583316"/>
    <s v="Qty / 1,000"/>
    <m/>
    <s v="Private-Lighting"/>
    <x v="0"/>
    <n v="3"/>
    <n v="1"/>
    <s v="Lighting"/>
    <n v="0.91633259480590001"/>
    <n v="1.30467645558681"/>
    <n v="233.62449304133301"/>
    <n v="0"/>
    <n v="0.71"/>
    <n v="165.87339005934601"/>
    <n v="0"/>
    <n v="4903"/>
    <n v="1"/>
    <n v="1"/>
    <n v="0"/>
    <n v="0"/>
    <n v="14.276973281664301"/>
    <d v="1900-01-09T04:44:53"/>
    <n v="43387"/>
    <n v="0"/>
    <n v="0"/>
    <n v="0"/>
    <n v="1691.5499700116811"/>
  </r>
  <r>
    <s v="STND-62620"/>
    <s v="JP Morgan Chase Bank, N.A."/>
    <s v="JPMorgan Chase and Co Phase 7 - 1000 S Randall Rd - Algonquin"/>
    <x v="1"/>
    <s v="Outdoor &amp; Garage Lighting"/>
    <x v="1"/>
    <n v="0"/>
    <n v="254.95599999999999"/>
    <n v="0"/>
    <x v="0"/>
    <x v="0"/>
    <n v="10.1978380583316"/>
    <s v="Qty / 1,000"/>
    <m/>
    <s v="Private-Lighting"/>
    <x v="0"/>
    <n v="3"/>
    <n v="1"/>
    <s v="Lighting"/>
    <n v="0.91633259480590001"/>
    <n v="1.30467645558681"/>
    <n v="233.62449304133301"/>
    <n v="0"/>
    <n v="0.71"/>
    <n v="165.87339005934601"/>
    <n v="0"/>
    <n v="4903"/>
    <n v="1"/>
    <n v="1"/>
    <n v="0"/>
    <n v="0"/>
    <n v="14.276973281664301"/>
    <d v="1900-01-09T04:44:53"/>
    <n v="43387"/>
    <n v="0"/>
    <n v="0"/>
    <n v="0"/>
    <n v="1691.5499700116811"/>
  </r>
  <r>
    <s v="STND-62621"/>
    <s v="JP Morgan Chase Bank, N.A."/>
    <s v="JPMorgan Chase and Co Phase 7 - 4356 N Broadway St - Chicago"/>
    <x v="0"/>
    <s v="Indoor Lighting"/>
    <x v="6"/>
    <n v="0"/>
    <n v="880.99199999999996"/>
    <n v="0.198099"/>
    <x v="0"/>
    <x v="0"/>
    <n v="15"/>
    <s v="Qty / 1,000"/>
    <m/>
    <s v="Private-Lighting"/>
    <x v="0"/>
    <n v="3"/>
    <n v="1"/>
    <s v="Lighting"/>
    <n v="0.91633259480590001"/>
    <n v="1.30467645558681"/>
    <n v="807.28168536323903"/>
    <n v="0.25845510117529102"/>
    <n v="0.71"/>
    <n v="573.16999660789998"/>
    <n v="0.183503121834456"/>
    <n v="2885"/>
    <n v="1.165"/>
    <n v="1.3779999999999999"/>
    <n v="2.5499999999999998E-2"/>
    <n v="0.55000000000000004"/>
    <n v="24.263431542460999"/>
    <d v="1900-01-16T07:56:40"/>
    <n v="43387"/>
    <n v="0.34101477922587498"/>
    <n v="17.670114143143898"/>
    <n v="0"/>
    <n v="8597.5499491185001"/>
  </r>
  <r>
    <s v="STND-62621"/>
    <s v="JP Morgan Chase Bank, N.A."/>
    <s v="JPMorgan Chase and Co Phase 7 - 4356 N Broadway St - Chicago"/>
    <x v="0"/>
    <s v="Indoor Lighting"/>
    <x v="6"/>
    <n v="0"/>
    <n v="290.28899999999999"/>
    <n v="6.5273999999999999E-2"/>
    <x v="0"/>
    <x v="0"/>
    <n v="15"/>
    <s v="Qty / 1,000"/>
    <m/>
    <s v="Private-Lighting"/>
    <x v="0"/>
    <n v="3"/>
    <n v="1"/>
    <s v="Lighting"/>
    <n v="0.91633259480590001"/>
    <n v="1.30467645558681"/>
    <n v="266.00127261361001"/>
    <n v="8.5161450961973195E-2"/>
    <n v="0.71"/>
    <n v="188.86090355566299"/>
    <n v="6.0464630183001002E-2"/>
    <n v="2885"/>
    <n v="1.165"/>
    <n v="1.3779999999999999"/>
    <n v="2.5499999999999998E-2"/>
    <n v="0.55000000000000004"/>
    <n v="24.263431542460999"/>
    <d v="1900-01-16T07:56:40"/>
    <n v="43387"/>
    <n v="0.112365023039944"/>
    <n v="5.8223454520575499"/>
    <n v="0"/>
    <n v="2832.9135533349449"/>
  </r>
  <r>
    <s v="STND-62621"/>
    <s v="JP Morgan Chase Bank, N.A."/>
    <s v="JPMorgan Chase and Co Phase 7 - 4356 N Broadway St - Chicago"/>
    <x v="0"/>
    <s v="Indoor Lighting"/>
    <x v="6"/>
    <n v="0"/>
    <n v="94.513000000000005"/>
    <n v="2.1252E-2"/>
    <x v="0"/>
    <x v="0"/>
    <n v="15"/>
    <s v="Qty / 1,000"/>
    <m/>
    <s v="Private-Lighting"/>
    <x v="0"/>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387"/>
    <n v="3.6583960989749101E-2"/>
    <n v="1.8956534202478099"/>
    <n v="0"/>
    <n v="922.34689797527847"/>
  </r>
  <r>
    <s v="STND-62622"/>
    <s v="JP Morgan Chase Bank, N.A."/>
    <s v="JPMorgan Chase and Co Phase 7 - 9320 Irving Park Rd - Schiller Park"/>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87"/>
    <n v="1.8291980494874498E-2"/>
    <n v="0.94781668159121402"/>
    <n v="0"/>
    <n v="461.16856951657201"/>
  </r>
  <r>
    <s v="STND-62622"/>
    <s v="JP Morgan Chase Bank, N.A."/>
    <s v="JPMorgan Chase and Co Phase 7 - 9320 Irving Park Rd - Schiller Park"/>
    <x v="1"/>
    <s v="Outdoor &amp; Garage Lighting"/>
    <x v="1"/>
    <n v="0"/>
    <n v="1088.4659999999999"/>
    <n v="0"/>
    <x v="0"/>
    <x v="0"/>
    <n v="10.1978380583316"/>
    <s v="Qty / 1,000"/>
    <m/>
    <s v="Private-Lighting"/>
    <x v="0"/>
    <n v="3"/>
    <n v="1"/>
    <s v="Lighting"/>
    <n v="0.91633259480590001"/>
    <n v="1.30467645558681"/>
    <n v="997.396874137998"/>
    <n v="0"/>
    <n v="0.71"/>
    <n v="708.15178063797896"/>
    <n v="0"/>
    <n v="4903"/>
    <n v="1"/>
    <n v="1"/>
    <n v="0"/>
    <n v="0"/>
    <n v="14.276973281664301"/>
    <d v="1900-01-09T04:44:53"/>
    <n v="43387"/>
    <n v="0"/>
    <n v="0"/>
    <n v="0"/>
    <n v="7221.6171796652725"/>
  </r>
  <r>
    <s v="STND-62622"/>
    <s v="JP Morgan Chase Bank, N.A."/>
    <s v="JPMorgan Chase and Co Phase 7 - 9320 Irving Park Rd - Schiller Park"/>
    <x v="1"/>
    <s v="Outdoor &amp; Garage Lighting"/>
    <x v="1"/>
    <n v="0"/>
    <n v="2338.7310000000002"/>
    <n v="0"/>
    <x v="0"/>
    <x v="0"/>
    <n v="10.1978380583316"/>
    <s v="Qty / 1,000"/>
    <m/>
    <s v="Private-Lighting"/>
    <x v="0"/>
    <n v="3"/>
    <n v="1"/>
    <s v="Lighting"/>
    <n v="0.91633259480590001"/>
    <n v="1.30467645558681"/>
    <n v="2143.0554457829999"/>
    <n v="0"/>
    <n v="0.71"/>
    <n v="1521.56936650593"/>
    <n v="0"/>
    <n v="4903"/>
    <n v="1"/>
    <n v="1"/>
    <n v="0"/>
    <n v="0"/>
    <n v="14.276973281664301"/>
    <d v="1900-01-09T04:44:53"/>
    <n v="43387"/>
    <n v="0"/>
    <n v="0"/>
    <n v="0"/>
    <n v="15516.717994145676"/>
  </r>
  <r>
    <s v="STND-62622"/>
    <s v="JP Morgan Chase Bank, N.A."/>
    <s v="JPMorgan Chase and Co Phase 7 - 9320 Irving Park Rd - Schiller Park"/>
    <x v="1"/>
    <s v="Outdoor &amp; Garage Lighting"/>
    <x v="1"/>
    <n v="0"/>
    <n v="2461.306"/>
    <n v="0"/>
    <x v="0"/>
    <x v="0"/>
    <n v="10.1978380583316"/>
    <s v="Qty / 1,000"/>
    <m/>
    <s v="Private-Lighting"/>
    <x v="0"/>
    <n v="3"/>
    <n v="1"/>
    <s v="Lighting"/>
    <n v="0.91633259480590001"/>
    <n v="1.30467645558681"/>
    <n v="2255.3749135913299"/>
    <n v="0"/>
    <n v="0.71"/>
    <n v="1601.3161886498399"/>
    <n v="0"/>
    <n v="4903"/>
    <n v="1"/>
    <n v="1"/>
    <n v="0"/>
    <n v="0"/>
    <n v="14.276973281664301"/>
    <d v="1900-01-09T04:44:53"/>
    <n v="43387"/>
    <n v="0"/>
    <n v="0"/>
    <n v="0"/>
    <n v="16329.963172035841"/>
  </r>
  <r>
    <s v="STND-62623"/>
    <s v="JP Morgan Chase Bank, N.A."/>
    <s v="JPMorgan Chase and Co Phase 7 - 611 E Lincoln Hwy - New Lenox"/>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404"/>
    <n v="1.8291980494874498E-2"/>
    <n v="0.94781668159121402"/>
    <n v="0"/>
    <n v="461.16856951657201"/>
  </r>
  <r>
    <s v="STND-62623"/>
    <s v="JP Morgan Chase Bank, N.A."/>
    <s v="JPMorgan Chase and Co Phase 7 - 611 E Lincoln Hwy - New Lenox"/>
    <x v="1"/>
    <s v="Outdoor &amp; Garage Lighting"/>
    <x v="1"/>
    <n v="0"/>
    <n v="1255.1679999999999"/>
    <n v="0"/>
    <x v="0"/>
    <x v="0"/>
    <n v="10.1978380583316"/>
    <s v="Qty / 1,000"/>
    <m/>
    <s v="Private-Lighting"/>
    <x v="0"/>
    <n v="3"/>
    <n v="1"/>
    <s v="Lighting"/>
    <n v="0.91633259480590001"/>
    <n v="1.30467645558681"/>
    <n v="1150.1513503573301"/>
    <n v="0"/>
    <n v="0.71"/>
    <n v="816.60745875370503"/>
    <n v="0"/>
    <n v="4903"/>
    <n v="1"/>
    <n v="1"/>
    <n v="0"/>
    <n v="0"/>
    <n v="14.276973281664301"/>
    <d v="1900-01-09T04:44:53"/>
    <n v="43404"/>
    <n v="0"/>
    <n v="0"/>
    <n v="0"/>
    <n v="8327.6306215959848"/>
  </r>
  <r>
    <s v="STND-62623"/>
    <s v="JP Morgan Chase Bank, N.A."/>
    <s v="JPMorgan Chase and Co Phase 7 - 611 E Lincoln Hwy - New Lenox"/>
    <x v="1"/>
    <s v="Outdoor &amp; Garage Lighting"/>
    <x v="1"/>
    <n v="0"/>
    <n v="1686.6320000000001"/>
    <n v="0"/>
    <x v="0"/>
    <x v="0"/>
    <n v="10.1978380583316"/>
    <s v="Qty / 1,000"/>
    <m/>
    <s v="Private-Lighting"/>
    <x v="0"/>
    <n v="3"/>
    <n v="1"/>
    <s v="Lighting"/>
    <n v="0.91633259480590001"/>
    <n v="1.30467645558681"/>
    <n v="1545.5158770426599"/>
    <n v="0"/>
    <n v="0.71"/>
    <n v="1097.31627270029"/>
    <n v="0"/>
    <n v="4903"/>
    <n v="1"/>
    <n v="1"/>
    <n v="0"/>
    <n v="0"/>
    <n v="14.276973281664301"/>
    <d v="1900-01-09T04:44:53"/>
    <n v="43404"/>
    <n v="0"/>
    <n v="0"/>
    <n v="0"/>
    <n v="11190.253647769594"/>
  </r>
  <r>
    <s v="STND-62624"/>
    <s v="JP Morgan Chase Bank, N.A."/>
    <s v="JPMorgan Chase and Co Phase 7 - 136 W Northwest Hwy - Barrington"/>
    <x v="1"/>
    <s v="Outdoor &amp; Garage Lighting"/>
    <x v="1"/>
    <n v="0"/>
    <n v="6275.84"/>
    <n v="0"/>
    <x v="0"/>
    <x v="0"/>
    <n v="10.1978380583316"/>
    <s v="Qty / 1,000"/>
    <m/>
    <s v="Private-Lighting"/>
    <x v="0"/>
    <n v="3"/>
    <n v="1"/>
    <s v="Lighting"/>
    <n v="0.91633259480590001"/>
    <n v="1.30467645558681"/>
    <n v="5750.7567517866601"/>
    <n v="0"/>
    <n v="0.71"/>
    <n v="4083.0372937685302"/>
    <n v="0"/>
    <n v="4903"/>
    <n v="1"/>
    <n v="1"/>
    <n v="0"/>
    <n v="0"/>
    <n v="14.276973281664301"/>
    <d v="1900-01-09T04:44:53"/>
    <n v="43387"/>
    <n v="0"/>
    <n v="0"/>
    <n v="0"/>
    <n v="41638.153107979975"/>
  </r>
  <r>
    <s v="STND-62625"/>
    <s v="JP Morgan Chase Bank, N.A."/>
    <s v="JPMorgan Chase and Co Phase 7 - 3950 Fountain Square Plaza - Waukegan"/>
    <x v="1"/>
    <s v="Outdoor &amp; Garage Lighting"/>
    <x v="1"/>
    <n v="0"/>
    <n v="6839.6850000000004"/>
    <n v="0"/>
    <x v="0"/>
    <x v="0"/>
    <n v="10.1978380583316"/>
    <s v="Qty / 1,000"/>
    <m/>
    <s v="Private-Lighting"/>
    <x v="0"/>
    <n v="3"/>
    <n v="1"/>
    <s v="Lighting"/>
    <n v="0.91633259480590001"/>
    <n v="1.30467645558681"/>
    <n v="6267.4263037049896"/>
    <n v="0"/>
    <n v="0.71"/>
    <n v="4449.8726756305396"/>
    <n v="0"/>
    <n v="4903"/>
    <n v="1"/>
    <n v="1"/>
    <n v="0"/>
    <n v="0"/>
    <n v="14.276973281664301"/>
    <d v="1900-01-09T04:44:53"/>
    <n v="43387"/>
    <n v="0"/>
    <n v="0"/>
    <n v="0"/>
    <n v="45379.080926274983"/>
  </r>
  <r>
    <s v="STND-62625"/>
    <s v="JP Morgan Chase Bank, N.A."/>
    <s v="JPMorgan Chase and Co Phase 7 - 3950 Fountain Square Plaza - Waukegan"/>
    <x v="1"/>
    <s v="Outdoor &amp; Garage Lighting"/>
    <x v="1"/>
    <n v="0"/>
    <n v="5020.6719999999996"/>
    <n v="0"/>
    <x v="0"/>
    <x v="0"/>
    <n v="10.1978380583316"/>
    <s v="Qty / 1,000"/>
    <m/>
    <s v="Private-Lighting"/>
    <x v="0"/>
    <n v="3"/>
    <n v="1"/>
    <s v="Lighting"/>
    <n v="0.91633259480590001"/>
    <n v="1.30467645558681"/>
    <n v="4600.6054014293304"/>
    <n v="0"/>
    <n v="0.71"/>
    <n v="3266.4298350148201"/>
    <n v="0"/>
    <n v="4903"/>
    <n v="1"/>
    <n v="1"/>
    <n v="0"/>
    <n v="0"/>
    <n v="14.276973281664301"/>
    <d v="1900-01-09T04:44:53"/>
    <n v="43387"/>
    <n v="0"/>
    <n v="0"/>
    <n v="0"/>
    <n v="33310.522486383939"/>
  </r>
  <r>
    <s v="STND-62625"/>
    <s v="JP Morgan Chase Bank, N.A."/>
    <s v="JPMorgan Chase and Co Phase 7 - 3950 Fountain Square Plaza - Waukegan"/>
    <x v="1"/>
    <s v="Outdoor &amp; Garage Lighting"/>
    <x v="1"/>
    <n v="0"/>
    <n v="2931.9940000000001"/>
    <n v="0"/>
    <x v="0"/>
    <x v="0"/>
    <n v="10.1978380583316"/>
    <s v="Qty / 1,000"/>
    <m/>
    <s v="Private-Lighting"/>
    <x v="0"/>
    <n v="3"/>
    <n v="1"/>
    <s v="Lighting"/>
    <n v="0.91633259480590001"/>
    <n v="1.30467645558681"/>
    <n v="2686.6816699753299"/>
    <n v="0"/>
    <n v="0.71"/>
    <n v="1907.5439856824801"/>
    <n v="0"/>
    <n v="4903"/>
    <n v="1"/>
    <n v="1"/>
    <n v="0"/>
    <n v="0"/>
    <n v="14.276973281664301"/>
    <d v="1900-01-09T04:44:53"/>
    <n v="43387"/>
    <n v="0"/>
    <n v="0"/>
    <n v="0"/>
    <n v="19452.824655134344"/>
  </r>
  <r>
    <s v="STND-62625"/>
    <s v="JP Morgan Chase Bank, N.A."/>
    <s v="JPMorgan Chase and Co Phase 7 - 3950 Fountain Square Plaza - Waukegan"/>
    <x v="1"/>
    <s v="Outdoor &amp; Garage Lighting"/>
    <x v="1"/>
    <n v="0"/>
    <n v="1814.11"/>
    <n v="0"/>
    <x v="0"/>
    <x v="0"/>
    <n v="10.1978380583316"/>
    <s v="Qty / 1,000"/>
    <m/>
    <s v="Private-Lighting"/>
    <x v="0"/>
    <n v="3"/>
    <n v="1"/>
    <s v="Lighting"/>
    <n v="0.91633259480590001"/>
    <n v="1.30467645558681"/>
    <n v="1662.3281235633301"/>
    <n v="0"/>
    <n v="0.71"/>
    <n v="1180.2529677299599"/>
    <n v="0"/>
    <n v="4903"/>
    <n v="1"/>
    <n v="1"/>
    <n v="0"/>
    <n v="0"/>
    <n v="14.276973281664301"/>
    <d v="1900-01-09T04:44:53"/>
    <n v="43387"/>
    <n v="0"/>
    <n v="0"/>
    <n v="0"/>
    <n v="12036.028632775402"/>
  </r>
  <r>
    <s v="STND-62625"/>
    <s v="JP Morgan Chase Bank, N.A."/>
    <s v="JPMorgan Chase and Co Phase 7 - 3950 Fountain Square Plaza - Waukegan"/>
    <x v="1"/>
    <s v="Outdoor &amp; Garage Lighting"/>
    <x v="1"/>
    <n v="0"/>
    <n v="8021.308"/>
    <n v="0"/>
    <x v="0"/>
    <x v="0"/>
    <n v="10.1978380583316"/>
    <s v="Qty / 1,000"/>
    <m/>
    <s v="Private-Lighting"/>
    <x v="0"/>
    <n v="3"/>
    <n v="1"/>
    <s v="Lighting"/>
    <n v="0.91633259480590001"/>
    <n v="1.30467645558681"/>
    <n v="7350.1859733773199"/>
    <n v="0"/>
    <n v="0.71"/>
    <n v="5218.6320410978997"/>
    <n v="0"/>
    <n v="4903"/>
    <n v="1"/>
    <n v="1"/>
    <n v="0"/>
    <n v="0"/>
    <n v="14.276973281664301"/>
    <d v="1900-01-09T04:44:53"/>
    <n v="43387"/>
    <n v="0"/>
    <n v="0"/>
    <n v="0"/>
    <n v="53218.764441136882"/>
  </r>
  <r>
    <s v="STND-62625"/>
    <s v="JP Morgan Chase Bank, N.A."/>
    <s v="JPMorgan Chase and Co Phase 7 - 3950 Fountain Square Plaza - Waukegan"/>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87"/>
    <n v="0"/>
    <n v="0"/>
    <n v="0"/>
    <n v="3187.9210973297163"/>
  </r>
  <r>
    <s v="STND-62626"/>
    <s v="JP Morgan Chase Bank, N.A."/>
    <s v="JPMorgan Chase and Co Phase 7 - 1084 S Roselle Rd - Schaumburg"/>
    <x v="0"/>
    <s v="Indoor Lighting"/>
    <x v="6"/>
    <n v="0"/>
    <n v="94.513000000000005"/>
    <n v="2.1252E-2"/>
    <x v="0"/>
    <x v="0"/>
    <n v="15"/>
    <s v="Qty / 1,000"/>
    <m/>
    <s v="Private-Lighting"/>
    <x v="0"/>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387"/>
    <n v="3.6583960989749101E-2"/>
    <n v="1.8956534202478099"/>
    <n v="0"/>
    <n v="922.34689797527847"/>
  </r>
  <r>
    <s v="STND-62626"/>
    <s v="JP Morgan Chase Bank, N.A."/>
    <s v="JPMorgan Chase and Co Phase 7 - 1084 S Roselle Rd - Schaumburg"/>
    <x v="0"/>
    <s v="Indoor Lighting"/>
    <x v="6"/>
    <n v="0"/>
    <n v="745.97400000000005"/>
    <n v="0.167739"/>
    <x v="0"/>
    <x v="0"/>
    <n v="15"/>
    <s v="Qty / 1,000"/>
    <m/>
    <s v="Private-Lighting"/>
    <x v="0"/>
    <n v="3"/>
    <n v="1"/>
    <s v="Lighting"/>
    <n v="0.91633259480590001"/>
    <n v="1.30467645558681"/>
    <n v="683.560291077736"/>
    <n v="0.21884512398367501"/>
    <n v="0.71"/>
    <n v="485.32780666519301"/>
    <n v="0.155380038028409"/>
    <n v="2885"/>
    <n v="1.165"/>
    <n v="1.3779999999999999"/>
    <n v="2.5499999999999998E-2"/>
    <n v="0.55000000000000004"/>
    <n v="24.263431542460999"/>
    <d v="1900-01-16T07:56:40"/>
    <n v="43387"/>
    <n v="0.288751977811948"/>
    <n v="14.9620492896844"/>
    <n v="0"/>
    <n v="7279.9170999778953"/>
  </r>
  <r>
    <s v="STND-62626"/>
    <s v="JP Morgan Chase Bank, N.A."/>
    <s v="JPMorgan Chase and Co Phase 7 - 1084 S Roselle Rd - Schaumburg"/>
    <x v="1"/>
    <s v="Outdoor &amp; Garage Lighting"/>
    <x v="1"/>
    <n v="0"/>
    <n v="3373.2640000000001"/>
    <n v="0"/>
    <x v="0"/>
    <x v="0"/>
    <n v="10.1978380583316"/>
    <s v="Qty / 1,000"/>
    <m/>
    <s v="Private-Lighting"/>
    <x v="0"/>
    <n v="3"/>
    <n v="1"/>
    <s v="Lighting"/>
    <n v="0.91633259480590001"/>
    <n v="1.30467645558681"/>
    <n v="3091.0317540853298"/>
    <n v="0"/>
    <n v="0.71"/>
    <n v="2194.6325454005801"/>
    <n v="0"/>
    <n v="4903"/>
    <n v="1"/>
    <n v="1"/>
    <n v="0"/>
    <n v="0"/>
    <n v="14.276973281664301"/>
    <d v="1900-01-09T04:44:53"/>
    <n v="43387"/>
    <n v="0"/>
    <n v="0"/>
    <n v="0"/>
    <n v="22380.507295539188"/>
  </r>
  <r>
    <s v="STND-62626"/>
    <s v="JP Morgan Chase Bank, N.A."/>
    <s v="JPMorgan Chase and Co Phase 7 - 1084 S Roselle Rd - Schaumburg"/>
    <x v="1"/>
    <s v="Outdoor &amp; Garage Lighting"/>
    <x v="1"/>
    <n v="0"/>
    <n v="823.70399999999995"/>
    <n v="0"/>
    <x v="0"/>
    <x v="0"/>
    <n v="10.1978380583316"/>
    <s v="Qty / 1,000"/>
    <m/>
    <s v="Private-Lighting"/>
    <x v="0"/>
    <n v="3"/>
    <n v="1"/>
    <s v="Lighting"/>
    <n v="0.91633259480590001"/>
    <n v="1.30467645558681"/>
    <n v="754.78682367199895"/>
    <n v="0"/>
    <n v="0.71"/>
    <n v="535.89864480711901"/>
    <n v="0"/>
    <n v="4903"/>
    <n v="1"/>
    <n v="1"/>
    <n v="0"/>
    <n v="0"/>
    <n v="14.276973281664301"/>
    <d v="1900-01-09T04:44:53"/>
    <n v="43387"/>
    <n v="0"/>
    <n v="0"/>
    <n v="0"/>
    <n v="5465.0075954223666"/>
  </r>
  <r>
    <s v="STND-62626"/>
    <s v="JP Morgan Chase Bank, N.A."/>
    <s v="JPMorgan Chase and Co Phase 7 - 1084 S Roselle Rd - Schaumburg"/>
    <x v="1"/>
    <s v="Outdoor &amp; Garage Lighting"/>
    <x v="1"/>
    <n v="0"/>
    <n v="29.417999999999999"/>
    <n v="0"/>
    <x v="0"/>
    <x v="0"/>
    <n v="10.1978380583316"/>
    <s v="Qty / 1,000"/>
    <m/>
    <s v="Private-Lighting"/>
    <x v="0"/>
    <n v="3"/>
    <n v="1"/>
    <s v="Lighting"/>
    <n v="0.91633259480590001"/>
    <n v="1.30467645558681"/>
    <n v="26.956672273999999"/>
    <n v="0"/>
    <n v="0.71"/>
    <n v="19.139237314540001"/>
    <n v="0"/>
    <n v="4903"/>
    <n v="1"/>
    <n v="1"/>
    <n v="0"/>
    <n v="0"/>
    <n v="14.276973281664301"/>
    <d v="1900-01-09T04:44:53"/>
    <n v="43387"/>
    <n v="0"/>
    <n v="0"/>
    <n v="0"/>
    <n v="195.17884269365629"/>
  </r>
  <r>
    <s v="STND-62627"/>
    <s v="JP Morgan Chase Bank, N.A."/>
    <s v="JPMorgan Chase and Co Phase 7 - 1590 Lee St - Des Plaines"/>
    <x v="0"/>
    <s v="Indoor Lighting"/>
    <x v="6"/>
    <n v="0"/>
    <n v="97.888000000000005"/>
    <n v="2.2010999999999999E-2"/>
    <x v="0"/>
    <x v="0"/>
    <n v="15"/>
    <s v="Qty / 1,000"/>
    <m/>
    <s v="Private-Lighting"/>
    <x v="0"/>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27"/>
    <s v="JP Morgan Chase Bank, N.A."/>
    <s v="JPMorgan Chase and Co Phase 7 - 1590 Lee St - Des Plaines"/>
    <x v="1"/>
    <s v="Outdoor &amp; Garage Lighting"/>
    <x v="1"/>
    <n v="0"/>
    <n v="3765.5039999999999"/>
    <n v="0"/>
    <x v="0"/>
    <x v="0"/>
    <n v="10.1978380583316"/>
    <s v="Qty / 1,000"/>
    <m/>
    <s v="Private-Lighting"/>
    <x v="0"/>
    <n v="3"/>
    <n v="1"/>
    <s v="Lighting"/>
    <n v="0.91633259480590001"/>
    <n v="1.30467645558681"/>
    <n v="3450.4540510719899"/>
    <n v="0"/>
    <n v="0.71"/>
    <n v="2449.8223762611201"/>
    <n v="0"/>
    <n v="4903"/>
    <n v="1"/>
    <n v="1"/>
    <n v="0"/>
    <n v="0"/>
    <n v="14.276973281664301"/>
    <d v="1900-01-09T04:44:53"/>
    <n v="43387"/>
    <n v="0"/>
    <n v="0"/>
    <n v="0"/>
    <n v="24982.891864788005"/>
  </r>
  <r>
    <s v="STND-62627"/>
    <s v="JP Morgan Chase Bank, N.A."/>
    <s v="JPMorgan Chase and Co Phase 7 - 1590 Lee St - Des Plaines"/>
    <x v="1"/>
    <s v="Outdoor &amp; Garage Lighting"/>
    <x v="1"/>
    <n v="0"/>
    <n v="2931.9940000000001"/>
    <n v="0"/>
    <x v="0"/>
    <x v="0"/>
    <n v="10.1978380583316"/>
    <s v="Qty / 1,000"/>
    <m/>
    <s v="Private-Lighting"/>
    <x v="0"/>
    <n v="3"/>
    <n v="1"/>
    <s v="Lighting"/>
    <n v="0.91633259480590001"/>
    <n v="1.30467645558681"/>
    <n v="2686.6816699753299"/>
    <n v="0"/>
    <n v="0.71"/>
    <n v="1907.5439856824801"/>
    <n v="0"/>
    <n v="4903"/>
    <n v="1"/>
    <n v="1"/>
    <n v="0"/>
    <n v="0"/>
    <n v="14.276973281664301"/>
    <d v="1900-01-09T04:44:53"/>
    <n v="43387"/>
    <n v="0"/>
    <n v="0"/>
    <n v="0"/>
    <n v="19452.824655134344"/>
  </r>
  <r>
    <s v="STND-62627"/>
    <s v="JP Morgan Chase Bank, N.A."/>
    <s v="JPMorgan Chase and Co Phase 7 - 1590 Lee St - Des Plaines"/>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27"/>
    <s v="JP Morgan Chase Bank, N.A."/>
    <s v="JPMorgan Chase and Co Phase 7 - 1590 Lee St - Des Plaines"/>
    <x v="1"/>
    <s v="Outdoor &amp; Garage Lighting"/>
    <x v="1"/>
    <n v="0"/>
    <n v="29.417999999999999"/>
    <n v="0"/>
    <x v="0"/>
    <x v="0"/>
    <n v="10.1978380583316"/>
    <s v="Qty / 1,000"/>
    <m/>
    <s v="Private-Lighting"/>
    <x v="0"/>
    <n v="3"/>
    <n v="1"/>
    <s v="Lighting"/>
    <n v="0.91633259480590001"/>
    <n v="1.30467645558681"/>
    <n v="26.956672273999999"/>
    <n v="0"/>
    <n v="0.71"/>
    <n v="19.139237314540001"/>
    <n v="0"/>
    <n v="4903"/>
    <n v="1"/>
    <n v="1"/>
    <n v="0"/>
    <n v="0"/>
    <n v="14.276973281664301"/>
    <d v="1900-01-09T04:44:53"/>
    <n v="43387"/>
    <n v="0"/>
    <n v="0"/>
    <n v="0"/>
    <n v="195.17884269365629"/>
  </r>
  <r>
    <s v="STND-62628"/>
    <s v="JP Morgan Chase Bank, N.A."/>
    <s v="JPMorgan Chase and Co Phase 7 - 4645 W Diversey Ave - Chicago"/>
    <x v="0"/>
    <s v="Indoor Lighting"/>
    <x v="6"/>
    <n v="0"/>
    <n v="97.888000000000005"/>
    <n v="2.2010999999999999E-2"/>
    <x v="0"/>
    <x v="0"/>
    <n v="15"/>
    <s v="Qty / 1,000"/>
    <m/>
    <s v="Private-Lighting"/>
    <x v="0"/>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28"/>
    <s v="JP Morgan Chase Bank, N.A."/>
    <s v="JPMorgan Chase and Co Phase 7 - 4645 W Diversey Ave - Chicago"/>
    <x v="1"/>
    <s v="Outdoor &amp; Garage Lighting"/>
    <x v="1"/>
    <n v="0"/>
    <n v="313.79199999999997"/>
    <n v="0"/>
    <x v="0"/>
    <x v="0"/>
    <n v="10.1978380583316"/>
    <s v="Qty / 1,000"/>
    <m/>
    <s v="Private-Lighting"/>
    <x v="0"/>
    <n v="3"/>
    <n v="1"/>
    <s v="Lighting"/>
    <n v="0.91633259480590001"/>
    <n v="1.30467645558681"/>
    <n v="287.53783758933298"/>
    <n v="0"/>
    <n v="0.71"/>
    <n v="204.151864688426"/>
    <n v="0"/>
    <n v="4903"/>
    <n v="1"/>
    <n v="1"/>
    <n v="0"/>
    <n v="0"/>
    <n v="14.276973281664301"/>
    <d v="1900-01-09T04:44:53"/>
    <n v="43387"/>
    <n v="0"/>
    <n v="0"/>
    <n v="0"/>
    <n v="2081.9076553989939"/>
  </r>
  <r>
    <s v="STND-62628"/>
    <s v="JP Morgan Chase Bank, N.A."/>
    <s v="JPMorgan Chase and Co Phase 7 - 4645 W Diversey Ave - Chicago"/>
    <x v="1"/>
    <s v="Outdoor &amp; Garage Lighting"/>
    <x v="1"/>
    <n v="0"/>
    <n v="29.417999999999999"/>
    <n v="0"/>
    <x v="0"/>
    <x v="0"/>
    <n v="10.1978380583316"/>
    <s v="Qty / 1,000"/>
    <m/>
    <s v="Private-Lighting"/>
    <x v="0"/>
    <n v="3"/>
    <n v="1"/>
    <s v="Lighting"/>
    <n v="0.91633259480590001"/>
    <n v="1.30467645558681"/>
    <n v="26.956672273999999"/>
    <n v="0"/>
    <n v="0.71"/>
    <n v="19.139237314540001"/>
    <n v="0"/>
    <n v="4903"/>
    <n v="1"/>
    <n v="1"/>
    <n v="0"/>
    <n v="0"/>
    <n v="14.276973281664301"/>
    <d v="1900-01-09T04:44:53"/>
    <n v="43387"/>
    <n v="0"/>
    <n v="0"/>
    <n v="0"/>
    <n v="195.17884269365629"/>
  </r>
  <r>
    <s v="STND-62629"/>
    <s v="JP Morgan Chase Bank, N.A."/>
    <s v="JPMorgan Chase and Co Phase 7 - 2370 Waukegan Rd - Northbrook"/>
    <x v="1"/>
    <s v="Outdoor &amp; Garage Lighting"/>
    <x v="1"/>
    <n v="0"/>
    <n v="2529.9479999999999"/>
    <n v="0"/>
    <x v="0"/>
    <x v="0"/>
    <n v="10.1978380583316"/>
    <s v="Qty / 1,000"/>
    <m/>
    <s v="Private-Lighting"/>
    <x v="0"/>
    <n v="3"/>
    <n v="1"/>
    <s v="Lighting"/>
    <n v="0.91633259480590001"/>
    <n v="1.30467645558681"/>
    <n v="2318.273815564"/>
    <n v="0"/>
    <n v="0.71"/>
    <n v="1645.97440905044"/>
    <n v="0"/>
    <n v="4903"/>
    <n v="1"/>
    <n v="1"/>
    <n v="0"/>
    <n v="0"/>
    <n v="14.276973281664301"/>
    <d v="1900-01-09T04:44:53"/>
    <n v="43387"/>
    <n v="0"/>
    <n v="0"/>
    <n v="0"/>
    <n v="16785.380471654444"/>
  </r>
  <r>
    <s v="STND-62629"/>
    <s v="JP Morgan Chase Bank, N.A."/>
    <s v="JPMorgan Chase and Co Phase 7 - 2370 Waukegan Rd - Northbrook"/>
    <x v="1"/>
    <s v="Outdoor &amp; Garage Lighting"/>
    <x v="1"/>
    <n v="0"/>
    <n v="6015.9809999999998"/>
    <n v="0"/>
    <x v="0"/>
    <x v="0"/>
    <n v="10.1978380583316"/>
    <s v="Qty / 1,000"/>
    <m/>
    <s v="Private-Lighting"/>
    <x v="0"/>
    <n v="3"/>
    <n v="1"/>
    <s v="Lighting"/>
    <n v="0.91633259480590001"/>
    <n v="1.30467645558681"/>
    <n v="5512.6394800329899"/>
    <n v="0"/>
    <n v="0.71"/>
    <n v="3913.97403082342"/>
    <n v="0"/>
    <n v="4903"/>
    <n v="1"/>
    <n v="1"/>
    <n v="0"/>
    <n v="0"/>
    <n v="14.276973281664301"/>
    <d v="1900-01-09T04:44:53"/>
    <n v="43387"/>
    <n v="0"/>
    <n v="0"/>
    <n v="0"/>
    <n v="39914.073330852611"/>
  </r>
  <r>
    <s v="STND-62630"/>
    <s v="JP Morgan Chase Bank, N.A."/>
    <s v="JPMorgan Chase and Co Phase 7 - 975 E Belvidere Rd - Grayslake"/>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387"/>
    <n v="0"/>
    <n v="0"/>
    <n v="0"/>
    <n v="29276.826404048443"/>
  </r>
  <r>
    <s v="STND-62630"/>
    <s v="JP Morgan Chase Bank, N.A."/>
    <s v="JPMorgan Chase and Co Phase 7 - 975 E Belvidere Rd - Grayslake"/>
    <x v="1"/>
    <s v="Outdoor &amp; Garage Lighting"/>
    <x v="1"/>
    <n v="0"/>
    <n v="2118.096"/>
    <n v="0"/>
    <x v="0"/>
    <x v="0"/>
    <n v="10.1978380583316"/>
    <s v="Qty / 1,000"/>
    <m/>
    <s v="Private-Lighting"/>
    <x v="0"/>
    <n v="3"/>
    <n v="1"/>
    <s v="Lighting"/>
    <n v="0.91633259480590001"/>
    <n v="1.30467645558681"/>
    <n v="1940.8804037279999"/>
    <n v="0"/>
    <n v="0.71"/>
    <n v="1378.02508664688"/>
    <n v="0"/>
    <n v="4903"/>
    <n v="1"/>
    <n v="1"/>
    <n v="0"/>
    <n v="0"/>
    <n v="14.276973281664301"/>
    <d v="1900-01-09T04:44:53"/>
    <n v="43387"/>
    <n v="0"/>
    <n v="0"/>
    <n v="0"/>
    <n v="14052.876673943254"/>
  </r>
  <r>
    <s v="STND-62631"/>
    <s v="JP Morgan Chase Bank, N.A."/>
    <s v="JPMorgan Chase and Co Phase 7 - 223 E Roosevelt Rd - Lombard"/>
    <x v="1"/>
    <s v="Outdoor &amp; Garage Lighting"/>
    <x v="1"/>
    <n v="0"/>
    <n v="2529.9479999999999"/>
    <n v="0"/>
    <x v="0"/>
    <x v="0"/>
    <n v="10.1978380583316"/>
    <s v="Qty / 1,000"/>
    <m/>
    <s v="Private-Lighting"/>
    <x v="0"/>
    <n v="3"/>
    <n v="1"/>
    <s v="Lighting"/>
    <n v="0.91633259480590001"/>
    <n v="1.30467645558681"/>
    <n v="2318.273815564"/>
    <n v="0"/>
    <n v="0.71"/>
    <n v="1645.97440905044"/>
    <n v="0"/>
    <n v="4903"/>
    <n v="1"/>
    <n v="1"/>
    <n v="0"/>
    <n v="0"/>
    <n v="14.276973281664301"/>
    <d v="1900-01-09T04:44:53"/>
    <n v="43387"/>
    <n v="0"/>
    <n v="0"/>
    <n v="0"/>
    <n v="16785.380471654444"/>
  </r>
  <r>
    <s v="STND-62631"/>
    <s v="JP Morgan Chase Bank, N.A."/>
    <s v="JPMorgan Chase and Co Phase 7 - 223 E Roosevelt Rd - Lombard"/>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31"/>
    <s v="JP Morgan Chase Bank, N.A."/>
    <s v="JPMorgan Chase and Co Phase 7 - 223 E Roosevelt Rd - Lombard"/>
    <x v="1"/>
    <s v="Outdoor &amp; Garage Lighting"/>
    <x v="1"/>
    <n v="0"/>
    <n v="328.50099999999998"/>
    <n v="0"/>
    <x v="0"/>
    <x v="0"/>
    <n v="10.1978380583316"/>
    <s v="Qty / 1,000"/>
    <m/>
    <s v="Private-Lighting"/>
    <x v="0"/>
    <n v="3"/>
    <n v="1"/>
    <s v="Lighting"/>
    <n v="0.91633259480590001"/>
    <n v="1.30467645558681"/>
    <n v="301.01617372633302"/>
    <n v="0"/>
    <n v="0.71"/>
    <n v="213.72148334569599"/>
    <n v="0"/>
    <n v="4903"/>
    <n v="1"/>
    <n v="1"/>
    <n v="0"/>
    <n v="0"/>
    <n v="14.276973281664301"/>
    <d v="1900-01-09T04:44:53"/>
    <n v="43387"/>
    <n v="0"/>
    <n v="0"/>
    <n v="0"/>
    <n v="2179.4970767458217"/>
  </r>
  <r>
    <s v="STND-62631"/>
    <s v="JP Morgan Chase Bank, N.A."/>
    <s v="JPMorgan Chase and Co Phase 7 - 223 E Roosevelt Rd - Lombard"/>
    <x v="1"/>
    <s v="Outdoor &amp; Garage Lighting"/>
    <x v="1"/>
    <n v="0"/>
    <n v="29.417999999999999"/>
    <n v="0"/>
    <x v="0"/>
    <x v="0"/>
    <n v="10.1978380583316"/>
    <s v="Qty / 1,000"/>
    <m/>
    <s v="Private-Lighting"/>
    <x v="0"/>
    <n v="3"/>
    <n v="1"/>
    <s v="Lighting"/>
    <n v="0.91633259480590001"/>
    <n v="1.30467645558681"/>
    <n v="26.956672273999999"/>
    <n v="0"/>
    <n v="0.71"/>
    <n v="19.139237314540001"/>
    <n v="0"/>
    <n v="4903"/>
    <n v="1"/>
    <n v="1"/>
    <n v="0"/>
    <n v="0"/>
    <n v="14.276973281664301"/>
    <d v="1900-01-09T04:44:53"/>
    <n v="43387"/>
    <n v="0"/>
    <n v="0"/>
    <n v="0"/>
    <n v="195.17884269365629"/>
  </r>
  <r>
    <s v="STND-62632"/>
    <s v="JP Morgan Chase Bank, N.A."/>
    <s v="JPMorgan Chase and Co Phase 7 - 1421 Rte 59 - Joliet"/>
    <x v="1"/>
    <s v="Outdoor &amp; Garage Lighting"/>
    <x v="1"/>
    <n v="0"/>
    <n v="10041.343999999999"/>
    <n v="0"/>
    <x v="0"/>
    <x v="0"/>
    <n v="10.1978380583316"/>
    <s v="Qty / 1,000"/>
    <m/>
    <s v="Private-Lighting"/>
    <x v="0"/>
    <n v="3"/>
    <n v="1"/>
    <s v="Lighting"/>
    <n v="0.91633259480590001"/>
    <n v="1.30467645558681"/>
    <n v="9201.2108028586499"/>
    <n v="0"/>
    <n v="0.71"/>
    <n v="6532.8596700296403"/>
    <n v="0"/>
    <n v="4903"/>
    <n v="1"/>
    <n v="1"/>
    <n v="0"/>
    <n v="0"/>
    <n v="14.276973281664301"/>
    <d v="1900-01-09T04:44:53"/>
    <n v="43387"/>
    <n v="0"/>
    <n v="0"/>
    <n v="0"/>
    <n v="66621.044972767879"/>
  </r>
  <r>
    <s v="STND-62632"/>
    <s v="JP Morgan Chase Bank, N.A."/>
    <s v="JPMorgan Chase and Co Phase 7 - 1421 Rte 59 - Joliet"/>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32"/>
    <s v="JP Morgan Chase Bank, N.A."/>
    <s v="JPMorgan Chase and Co Phase 7 - 1421 Rte 59 - Joliet"/>
    <x v="1"/>
    <s v="Outdoor &amp; Garage Lighting"/>
    <x v="1"/>
    <n v="0"/>
    <n v="29.417999999999999"/>
    <n v="0"/>
    <x v="0"/>
    <x v="0"/>
    <n v="10.1978380583316"/>
    <s v="Qty / 1,000"/>
    <m/>
    <s v="Private-Lighting"/>
    <x v="0"/>
    <n v="3"/>
    <n v="1"/>
    <s v="Lighting"/>
    <n v="0.91633259480590001"/>
    <n v="1.30467645558681"/>
    <n v="26.956672273999999"/>
    <n v="0"/>
    <n v="0.71"/>
    <n v="19.139237314540001"/>
    <n v="0"/>
    <n v="4903"/>
    <n v="1"/>
    <n v="1"/>
    <n v="0"/>
    <n v="0"/>
    <n v="14.276973281664301"/>
    <d v="1900-01-09T04:44:53"/>
    <n v="43387"/>
    <n v="0"/>
    <n v="0"/>
    <n v="0"/>
    <n v="195.17884269365629"/>
  </r>
  <r>
    <s v="STND-62633"/>
    <s v="JP Morgan Chase Bank, N.A."/>
    <s v="JPMorgan Chase and Co Phase 7 - 2100 N Rte 83 - Round Lake Beach"/>
    <x v="1"/>
    <s v="Outdoor &amp; Garage Lighting"/>
    <x v="1"/>
    <n v="0"/>
    <n v="5020.6719999999996"/>
    <n v="0"/>
    <x v="0"/>
    <x v="0"/>
    <n v="10.1978380583316"/>
    <s v="Qty / 1,000"/>
    <m/>
    <s v="Private-Lighting"/>
    <x v="0"/>
    <n v="3"/>
    <n v="1"/>
    <s v="Lighting"/>
    <n v="0.91633259480590001"/>
    <n v="1.30467645558681"/>
    <n v="4600.6054014293304"/>
    <n v="0"/>
    <n v="0.71"/>
    <n v="3266.4298350148201"/>
    <n v="0"/>
    <n v="4903"/>
    <n v="1"/>
    <n v="1"/>
    <n v="0"/>
    <n v="0"/>
    <n v="14.276973281664301"/>
    <d v="1900-01-09T04:44:53"/>
    <n v="43387"/>
    <n v="0"/>
    <n v="0"/>
    <n v="0"/>
    <n v="33310.522486383939"/>
  </r>
  <r>
    <s v="STND-62633"/>
    <s v="JP Morgan Chase Bank, N.A."/>
    <s v="JPMorgan Chase and Co Phase 7 - 2100 N Rte 83 - Round Lake Beach"/>
    <x v="1"/>
    <s v="Outdoor &amp; Garage Lighting"/>
    <x v="1"/>
    <n v="0"/>
    <n v="1412.0640000000001"/>
    <n v="0"/>
    <x v="0"/>
    <x v="0"/>
    <n v="10.1978380583316"/>
    <s v="Qty / 1,000"/>
    <m/>
    <s v="Private-Lighting"/>
    <x v="0"/>
    <n v="3"/>
    <n v="1"/>
    <s v="Lighting"/>
    <n v="0.91633259480590001"/>
    <n v="1.30467645558681"/>
    <n v="1293.9202691519999"/>
    <n v="0"/>
    <n v="0.71"/>
    <n v="918.68339109791896"/>
    <n v="0"/>
    <n v="4903"/>
    <n v="1"/>
    <n v="1"/>
    <n v="0"/>
    <n v="0"/>
    <n v="14.276973281664301"/>
    <d v="1900-01-09T04:44:53"/>
    <n v="43387"/>
    <n v="0"/>
    <n v="0"/>
    <n v="0"/>
    <n v="9368.5844492954911"/>
  </r>
  <r>
    <s v="STND-62633"/>
    <s v="JP Morgan Chase Bank, N.A."/>
    <s v="JPMorgan Chase and Co Phase 7 - 2100 N Rte 83 - Round Lake Beach"/>
    <x v="1"/>
    <s v="Outdoor &amp; Garage Lighting"/>
    <x v="1"/>
    <n v="0"/>
    <n v="205.92599999999999"/>
    <n v="0"/>
    <x v="0"/>
    <x v="0"/>
    <n v="10.1978380583316"/>
    <s v="Qty / 1,000"/>
    <m/>
    <s v="Private-Lighting"/>
    <x v="0"/>
    <n v="3"/>
    <n v="1"/>
    <s v="Lighting"/>
    <n v="0.91633259480590001"/>
    <n v="1.30467645558681"/>
    <n v="188.69670591799999"/>
    <n v="0"/>
    <n v="0.71"/>
    <n v="133.97466120178001"/>
    <n v="0"/>
    <n v="4903"/>
    <n v="1"/>
    <n v="1"/>
    <n v="0"/>
    <n v="0"/>
    <n v="14.276973281664301"/>
    <d v="1900-01-09T04:44:53"/>
    <n v="43387"/>
    <n v="0"/>
    <n v="0"/>
    <n v="0"/>
    <n v="1366.2518988555942"/>
  </r>
  <r>
    <s v="STND-62634"/>
    <s v="JP Morgan Chase Bank, N.A."/>
    <s v="JPMorgan Chase and Co Phase 7 - 190 W Northwest Hwy - Palatine"/>
    <x v="1"/>
    <s v="Outdoor &amp; Garage Lighting"/>
    <x v="1"/>
    <n v="0"/>
    <n v="1255.1679999999999"/>
    <n v="0"/>
    <x v="0"/>
    <x v="0"/>
    <n v="10.1978380583316"/>
    <s v="Qty / 1,000"/>
    <m/>
    <s v="Private-Lighting"/>
    <x v="0"/>
    <n v="3"/>
    <n v="1"/>
    <s v="Lighting"/>
    <n v="0.91633259480590001"/>
    <n v="1.30467645558681"/>
    <n v="1150.1513503573301"/>
    <n v="0"/>
    <n v="0.71"/>
    <n v="816.60745875370503"/>
    <n v="0"/>
    <n v="4903"/>
    <n v="1"/>
    <n v="1"/>
    <n v="0"/>
    <n v="0"/>
    <n v="14.276973281664301"/>
    <d v="1900-01-09T04:44:53"/>
    <n v="43387"/>
    <n v="0"/>
    <n v="0"/>
    <n v="0"/>
    <n v="8327.6306215959848"/>
  </r>
  <r>
    <s v="STND-62634"/>
    <s v="JP Morgan Chase Bank, N.A."/>
    <s v="JPMorgan Chase and Co Phase 7 - 190 W Northwest Hwy - Palatine"/>
    <x v="1"/>
    <s v="Outdoor &amp; Garage Lighting"/>
    <x v="1"/>
    <n v="0"/>
    <n v="3373.2640000000001"/>
    <n v="0"/>
    <x v="0"/>
    <x v="0"/>
    <n v="10.1978380583316"/>
    <s v="Qty / 1,000"/>
    <m/>
    <s v="Private-Lighting"/>
    <x v="0"/>
    <n v="3"/>
    <n v="1"/>
    <s v="Lighting"/>
    <n v="0.91633259480590001"/>
    <n v="1.30467645558681"/>
    <n v="3091.0317540853298"/>
    <n v="0"/>
    <n v="0.71"/>
    <n v="2194.6325454005801"/>
    <n v="0"/>
    <n v="4903"/>
    <n v="1"/>
    <n v="1"/>
    <n v="0"/>
    <n v="0"/>
    <n v="14.276973281664301"/>
    <d v="1900-01-09T04:44:53"/>
    <n v="43387"/>
    <n v="0"/>
    <n v="0"/>
    <n v="0"/>
    <n v="22380.507295539188"/>
  </r>
  <r>
    <s v="STND-62634"/>
    <s v="JP Morgan Chase Bank, N.A."/>
    <s v="JPMorgan Chase and Co Phase 7 - 190 W Northwest Hwy - Palatine"/>
    <x v="1"/>
    <s v="Outdoor &amp; Garage Lighting"/>
    <x v="1"/>
    <n v="0"/>
    <n v="2529.9479999999999"/>
    <n v="0"/>
    <x v="0"/>
    <x v="0"/>
    <n v="10.1978380583316"/>
    <s v="Qty / 1,000"/>
    <m/>
    <s v="Private-Lighting"/>
    <x v="0"/>
    <n v="3"/>
    <n v="1"/>
    <s v="Lighting"/>
    <n v="0.91633259480590001"/>
    <n v="1.30467645558681"/>
    <n v="2318.273815564"/>
    <n v="0"/>
    <n v="0.71"/>
    <n v="1645.97440905044"/>
    <n v="0"/>
    <n v="4903"/>
    <n v="1"/>
    <n v="1"/>
    <n v="0"/>
    <n v="0"/>
    <n v="14.276973281664301"/>
    <d v="1900-01-09T04:44:53"/>
    <n v="43387"/>
    <n v="0"/>
    <n v="0"/>
    <n v="0"/>
    <n v="16785.380471654444"/>
  </r>
  <r>
    <s v="STND-62634"/>
    <s v="JP Morgan Chase Bank, N.A."/>
    <s v="JPMorgan Chase and Co Phase 7 - 190 W Northwest Hwy - Palatine"/>
    <x v="1"/>
    <s v="Outdoor &amp; Garage Lighting"/>
    <x v="1"/>
    <n v="0"/>
    <n v="186.31399999999999"/>
    <n v="0"/>
    <x v="0"/>
    <x v="0"/>
    <n v="10.1978380583316"/>
    <s v="Qty / 1,000"/>
    <m/>
    <s v="Private-Lighting"/>
    <x v="0"/>
    <n v="3"/>
    <n v="1"/>
    <s v="Lighting"/>
    <n v="0.91633259480590001"/>
    <n v="1.30467645558681"/>
    <n v="170.72559106866601"/>
    <n v="0"/>
    <n v="0.71"/>
    <n v="121.215169658753"/>
    <n v="0"/>
    <n v="4903"/>
    <n v="1"/>
    <n v="1"/>
    <n v="0"/>
    <n v="0"/>
    <n v="14.276973281664301"/>
    <d v="1900-01-09T04:44:53"/>
    <n v="43387"/>
    <n v="0"/>
    <n v="0"/>
    <n v="0"/>
    <n v="1236.1326703931531"/>
  </r>
  <r>
    <s v="STND-62635"/>
    <s v="JP Morgan Chase Bank, N.A."/>
    <s v="JPMorgan Chase and Co Phase 7 - 7180 W Grand Ave - Chicago"/>
    <x v="1"/>
    <s v="Outdoor &amp; Garage Lighting"/>
    <x v="1"/>
    <n v="0"/>
    <n v="941.37599999999998"/>
    <n v="0"/>
    <x v="0"/>
    <x v="0"/>
    <n v="10.1978380583316"/>
    <s v="Qty / 1,000"/>
    <m/>
    <s v="Private-Lighting"/>
    <x v="0"/>
    <n v="3"/>
    <n v="1"/>
    <s v="Lighting"/>
    <n v="0.91633259480590001"/>
    <n v="1.30467645558681"/>
    <n v="862.61351276799905"/>
    <n v="0"/>
    <n v="0.71"/>
    <n v="612.455594065279"/>
    <n v="0"/>
    <n v="4903"/>
    <n v="1"/>
    <n v="1"/>
    <n v="0"/>
    <n v="0"/>
    <n v="14.276973281664301"/>
    <d v="1900-01-09T04:44:53"/>
    <n v="43387"/>
    <n v="0"/>
    <n v="0"/>
    <n v="0"/>
    <n v="6245.7229661969914"/>
  </r>
  <r>
    <s v="STND-62635"/>
    <s v="JP Morgan Chase Bank, N.A."/>
    <s v="JPMorgan Chase and Co Phase 7 - 7180 W Grand Ave - Chicago"/>
    <x v="1"/>
    <s v="Outdoor &amp; Garage Lighting"/>
    <x v="1"/>
    <n v="0"/>
    <n v="117.672"/>
    <n v="0"/>
    <x v="0"/>
    <x v="0"/>
    <n v="10.1978380583316"/>
    <s v="Qty / 1,000"/>
    <m/>
    <s v="Private-Lighting"/>
    <x v="0"/>
    <n v="3"/>
    <n v="1"/>
    <s v="Lighting"/>
    <n v="0.91633259480590001"/>
    <n v="1.30467645558681"/>
    <n v="107.826689096"/>
    <n v="0"/>
    <n v="0.71"/>
    <n v="76.556949258159904"/>
    <n v="0"/>
    <n v="4903"/>
    <n v="1"/>
    <n v="1"/>
    <n v="0"/>
    <n v="0"/>
    <n v="14.276973281664301"/>
    <d v="1900-01-09T04:44:53"/>
    <n v="43387"/>
    <n v="0"/>
    <n v="0"/>
    <n v="0"/>
    <n v="780.71537077462426"/>
  </r>
  <r>
    <s v="STND-62635"/>
    <s v="JP Morgan Chase Bank, N.A."/>
    <s v="JPMorgan Chase and Co Phase 7 - 7180 W Grand Ave - Chicago"/>
    <x v="1"/>
    <s v="Outdoor &amp; Garage Lighting"/>
    <x v="1"/>
    <n v="0"/>
    <n v="1029.6300000000001"/>
    <n v="0"/>
    <x v="0"/>
    <x v="0"/>
    <n v="10.1978380583316"/>
    <s v="Qty / 1,000"/>
    <m/>
    <s v="Private-Lighting"/>
    <x v="0"/>
    <n v="3"/>
    <n v="1"/>
    <s v="Lighting"/>
    <n v="0.91633259480590001"/>
    <n v="1.30467645558681"/>
    <n v="943.48352958999897"/>
    <n v="0"/>
    <n v="0.71"/>
    <n v="669.87330600889902"/>
    <n v="0"/>
    <n v="4903"/>
    <n v="1"/>
    <n v="1"/>
    <n v="0"/>
    <n v="0"/>
    <n v="14.276973281664301"/>
    <d v="1900-01-09T04:44:53"/>
    <n v="43387"/>
    <n v="0"/>
    <n v="0"/>
    <n v="0"/>
    <n v="6831.2594942779606"/>
  </r>
  <r>
    <s v="STND-62635"/>
    <s v="JP Morgan Chase Bank, N.A."/>
    <s v="JPMorgan Chase and Co Phase 7 - 7180 W Grand Ave - Chicago"/>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87"/>
    <n v="0"/>
    <n v="0"/>
    <n v="0"/>
    <n v="3187.9210973297163"/>
  </r>
  <r>
    <s v="STND-62635"/>
    <s v="JP Morgan Chase Bank, N.A."/>
    <s v="JPMorgan Chase and Co Phase 7 - 7180 W Grand Ave - Chicago"/>
    <x v="1"/>
    <s v="Outdoor &amp; Garage Lighting"/>
    <x v="1"/>
    <n v="0"/>
    <n v="240.24700000000001"/>
    <n v="0"/>
    <x v="0"/>
    <x v="0"/>
    <n v="10.1978380583316"/>
    <s v="Qty / 1,000"/>
    <m/>
    <s v="Private-Lighting"/>
    <x v="0"/>
    <n v="3"/>
    <n v="1"/>
    <s v="Lighting"/>
    <n v="0.91633259480590001"/>
    <n v="1.30467645558681"/>
    <n v="220.146156904333"/>
    <n v="0"/>
    <n v="0.71"/>
    <n v="156.30377140207599"/>
    <n v="0"/>
    <n v="4903"/>
    <n v="1"/>
    <n v="1"/>
    <n v="0"/>
    <n v="0"/>
    <n v="14.276973281664301"/>
    <d v="1900-01-09T04:44:53"/>
    <n v="43387"/>
    <n v="0"/>
    <n v="0"/>
    <n v="0"/>
    <n v="1593.9605486648529"/>
  </r>
  <r>
    <s v="STND-62636"/>
    <s v="JP Morgan Chase Bank, N.A."/>
    <s v="JPMorgan Chase and Co Phase 7 - 1640 Irving Park Rd - Hanover Park"/>
    <x v="0"/>
    <s v="Indoor Lighting"/>
    <x v="6"/>
    <n v="0"/>
    <n v="97.888000000000005"/>
    <n v="2.2010999999999999E-2"/>
    <x v="0"/>
    <x v="0"/>
    <n v="15"/>
    <s v="Qty / 1,000"/>
    <m/>
    <s v="Private-Lighting"/>
    <x v="0"/>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36"/>
    <s v="JP Morgan Chase Bank, N.A."/>
    <s v="JPMorgan Chase and Co Phase 7 - 1640 Irving Park Rd - Hanover Park"/>
    <x v="1"/>
    <s v="Outdoor &amp; Garage Lighting"/>
    <x v="1"/>
    <n v="0"/>
    <n v="5903.2120000000004"/>
    <n v="0"/>
    <x v="0"/>
    <x v="0"/>
    <n v="10.1978380583316"/>
    <s v="Qty / 1,000"/>
    <m/>
    <s v="Private-Lighting"/>
    <x v="0"/>
    <n v="3"/>
    <n v="1"/>
    <s v="Lighting"/>
    <n v="0.91633259480590001"/>
    <n v="1.30467645558681"/>
    <n v="5409.3055696493302"/>
    <n v="0"/>
    <n v="0.71"/>
    <n v="3840.6069544510201"/>
    <n v="0"/>
    <n v="4903"/>
    <n v="1"/>
    <n v="1"/>
    <n v="0"/>
    <n v="0"/>
    <n v="14.276973281664301"/>
    <d v="1900-01-09T04:44:53"/>
    <n v="43387"/>
    <n v="0"/>
    <n v="0"/>
    <n v="0"/>
    <n v="39165.887767193628"/>
  </r>
  <r>
    <s v="STND-62637"/>
    <s v="JP Morgan Chase Bank, N.A."/>
    <s v="JPMorgan Chase and Co Phase 7 - 2030 E Grand Ave - Lindenhurst"/>
    <x v="1"/>
    <s v="Outdoor &amp; Garage Lighting"/>
    <x v="1"/>
    <n v="0"/>
    <n v="5486.4570000000003"/>
    <n v="0"/>
    <x v="0"/>
    <x v="0"/>
    <n v="10.1978380583316"/>
    <s v="Qty / 1,000"/>
    <m/>
    <s v="Private-Lighting"/>
    <x v="0"/>
    <n v="3"/>
    <n v="1"/>
    <s v="Lighting"/>
    <n v="0.91633259480590001"/>
    <n v="1.30467645558681"/>
    <n v="5027.4193791009902"/>
    <n v="0"/>
    <n v="0.71"/>
    <n v="3569.4677591617001"/>
    <n v="0"/>
    <n v="4903"/>
    <n v="1"/>
    <n v="1"/>
    <n v="0"/>
    <n v="0"/>
    <n v="14.276973281664301"/>
    <d v="1900-01-09T04:44:53"/>
    <n v="43387"/>
    <n v="0"/>
    <n v="0"/>
    <n v="0"/>
    <n v="36400.854162366799"/>
  </r>
  <r>
    <s v="STND-62637"/>
    <s v="JP Morgan Chase Bank, N.A."/>
    <s v="JPMorgan Chase and Co Phase 7 - 2030 E Grand Ave - Lindenhurst"/>
    <x v="1"/>
    <s v="Outdoor &amp; Garage Lighting"/>
    <x v="1"/>
    <n v="0"/>
    <n v="12551.68"/>
    <n v="0"/>
    <x v="0"/>
    <x v="0"/>
    <n v="10.1978380583316"/>
    <s v="Qty / 1,000"/>
    <m/>
    <s v="Private-Lighting"/>
    <x v="0"/>
    <n v="3"/>
    <n v="1"/>
    <s v="Lighting"/>
    <n v="0.91633259480590001"/>
    <n v="1.30467645558681"/>
    <n v="11501.5135035733"/>
    <n v="0"/>
    <n v="0.71"/>
    <n v="8166.0745875370503"/>
    <n v="0"/>
    <n v="4903"/>
    <n v="1"/>
    <n v="1"/>
    <n v="0"/>
    <n v="0"/>
    <n v="14.276973281664301"/>
    <d v="1900-01-09T04:44:53"/>
    <n v="43387"/>
    <n v="0"/>
    <n v="0"/>
    <n v="0"/>
    <n v="83276.306215959848"/>
  </r>
  <r>
    <s v="STND-62637"/>
    <s v="JP Morgan Chase Bank, N.A."/>
    <s v="JPMorgan Chase and Co Phase 7 - 2030 E Grand Ave - Lindenhurst"/>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87"/>
    <n v="0"/>
    <n v="0"/>
    <n v="0"/>
    <n v="3187.9210973297163"/>
  </r>
  <r>
    <s v="STND-62638"/>
    <s v="JP Morgan Chase Bank, N.A."/>
    <s v="JPMorgan Chase and Co Phase 7 - 310 N Randall Rd - Lake In The Hills"/>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87"/>
    <n v="1.8291980494874498E-2"/>
    <n v="0.94781668159121402"/>
    <n v="0"/>
    <n v="461.16856951657201"/>
  </r>
  <r>
    <s v="STND-62638"/>
    <s v="JP Morgan Chase Bank, N.A."/>
    <s v="JPMorgan Chase and Co Phase 7 - 310 N Randall Rd - Lake In The Hills"/>
    <x v="0"/>
    <s v="Indoor Lighting"/>
    <x v="6"/>
    <n v="0"/>
    <n v="1205.0360000000001"/>
    <n v="0.27096300000000001"/>
    <x v="0"/>
    <x v="0"/>
    <n v="15"/>
    <s v="Qty / 1,000"/>
    <m/>
    <s v="Private-Lighting"/>
    <x v="0"/>
    <n v="3"/>
    <n v="1"/>
    <s v="Lighting"/>
    <n v="0.91633259480590001"/>
    <n v="1.30467645558681"/>
    <n v="1104.21376471452"/>
    <n v="0.35351904643516802"/>
    <n v="0.71"/>
    <n v="783.99177294731101"/>
    <n v="0.25099852296896902"/>
    <n v="2885"/>
    <n v="1.165"/>
    <n v="1.3779999999999999"/>
    <n v="2.5499999999999998E-2"/>
    <n v="0.55000000000000004"/>
    <n v="24.263431542460999"/>
    <d v="1900-01-16T07:56:40"/>
    <n v="43387"/>
    <n v="0.46644550261930101"/>
    <n v="24.169485837099"/>
    <n v="0"/>
    <n v="11759.876594209665"/>
  </r>
  <r>
    <s v="STND-62638"/>
    <s v="JP Morgan Chase Bank, N.A."/>
    <s v="JPMorgan Chase and Co Phase 7 - 310 N Randall Rd - Lake In The Hills"/>
    <x v="1"/>
    <s v="Outdoor &amp; Garage Lighting"/>
    <x v="1"/>
    <n v="0"/>
    <n v="3765.5039999999999"/>
    <n v="0"/>
    <x v="0"/>
    <x v="0"/>
    <n v="10.1978380583316"/>
    <s v="Qty / 1,000"/>
    <m/>
    <s v="Private-Lighting"/>
    <x v="0"/>
    <n v="3"/>
    <n v="1"/>
    <s v="Lighting"/>
    <n v="0.91633259480590001"/>
    <n v="1.30467645558681"/>
    <n v="3450.4540510719899"/>
    <n v="0"/>
    <n v="0.71"/>
    <n v="2449.8223762611201"/>
    <n v="0"/>
    <n v="4903"/>
    <n v="1"/>
    <n v="1"/>
    <n v="0"/>
    <n v="0"/>
    <n v="14.276973281664301"/>
    <d v="1900-01-09T04:44:53"/>
    <n v="43387"/>
    <n v="0"/>
    <n v="0"/>
    <n v="0"/>
    <n v="24982.891864788005"/>
  </r>
  <r>
    <s v="STND-62638"/>
    <s v="JP Morgan Chase Bank, N.A."/>
    <s v="JPMorgan Chase and Co Phase 7 - 310 N Randall Rd - Lake In The Hills"/>
    <x v="1"/>
    <s v="Outdoor &amp; Garage Lighting"/>
    <x v="1"/>
    <n v="0"/>
    <n v="1465.9970000000001"/>
    <n v="0"/>
    <x v="0"/>
    <x v="0"/>
    <n v="10.1978380583316"/>
    <s v="Qty / 1,000"/>
    <m/>
    <s v="Private-Lighting"/>
    <x v="0"/>
    <n v="3"/>
    <n v="1"/>
    <s v="Lighting"/>
    <n v="0.91633259480590001"/>
    <n v="1.30467645558681"/>
    <n v="1343.3408349876599"/>
    <n v="0"/>
    <n v="0.71"/>
    <n v="953.77199284124197"/>
    <n v="0"/>
    <n v="4903"/>
    <n v="1"/>
    <n v="1"/>
    <n v="0"/>
    <n v="0"/>
    <n v="14.276973281664301"/>
    <d v="1900-01-09T04:44:53"/>
    <n v="43387"/>
    <n v="0"/>
    <n v="0"/>
    <n v="0"/>
    <n v="9726.4123275671918"/>
  </r>
  <r>
    <s v="STND-62638"/>
    <s v="JP Morgan Chase Bank, N.A."/>
    <s v="JPMorgan Chase and Co Phase 7 - 310 N Randall Rd - Lake In The Hills"/>
    <x v="1"/>
    <s v="Outdoor &amp; Garage Lighting"/>
    <x v="1"/>
    <n v="0"/>
    <n v="828.60699999999997"/>
    <n v="0"/>
    <x v="0"/>
    <x v="0"/>
    <n v="10.1978380583316"/>
    <s v="Qty / 1,000"/>
    <m/>
    <s v="Private-Lighting"/>
    <x v="0"/>
    <n v="3"/>
    <n v="1"/>
    <s v="Lighting"/>
    <n v="0.91633259480590001"/>
    <n v="1.30467645558681"/>
    <n v="759.27960238433195"/>
    <n v="0"/>
    <n v="0.71"/>
    <n v="539.08851769287605"/>
    <n v="0"/>
    <n v="4903"/>
    <n v="1"/>
    <n v="1"/>
    <n v="0"/>
    <n v="0"/>
    <n v="14.276973281664301"/>
    <d v="1900-01-09T04:44:53"/>
    <n v="43387"/>
    <n v="0"/>
    <n v="0"/>
    <n v="0"/>
    <n v="5497.5374025379797"/>
  </r>
  <r>
    <s v="STND-62638"/>
    <s v="JP Morgan Chase Bank, N.A."/>
    <s v="JPMorgan Chase and Co Phase 7 - 310 N Randall Rd - Lake In The Hills"/>
    <x v="1"/>
    <s v="Outdoor &amp; Garage Lighting"/>
    <x v="1"/>
    <n v="0"/>
    <n v="3628.22"/>
    <n v="0"/>
    <x v="0"/>
    <x v="0"/>
    <n v="10.1978380583316"/>
    <s v="Qty / 1,000"/>
    <m/>
    <s v="Private-Lighting"/>
    <x v="0"/>
    <n v="3"/>
    <n v="1"/>
    <s v="Lighting"/>
    <n v="0.91633259480590001"/>
    <n v="1.30467645558681"/>
    <n v="3324.6562471266602"/>
    <n v="0"/>
    <n v="0.71"/>
    <n v="2360.5059354599298"/>
    <n v="0"/>
    <n v="4903"/>
    <n v="1"/>
    <n v="1"/>
    <n v="0"/>
    <n v="0"/>
    <n v="14.276973281664301"/>
    <d v="1900-01-09T04:44:53"/>
    <n v="43387"/>
    <n v="0"/>
    <n v="0"/>
    <n v="0"/>
    <n v="24072.057265550906"/>
  </r>
  <r>
    <s v="STND-62638"/>
    <s v="JP Morgan Chase Bank, N.A."/>
    <s v="JPMorgan Chase and Co Phase 7 - 310 N Randall Rd - Lake In The Hills"/>
    <x v="1"/>
    <s v="Outdoor &amp; Garage Lighting"/>
    <x v="1"/>
    <n v="0"/>
    <n v="2005.327"/>
    <n v="0"/>
    <x v="0"/>
    <x v="0"/>
    <n v="10.1978380583316"/>
    <s v="Qty / 1,000"/>
    <m/>
    <s v="Private-Lighting"/>
    <x v="0"/>
    <n v="3"/>
    <n v="1"/>
    <s v="Lighting"/>
    <n v="0.91633259480590001"/>
    <n v="1.30467645558681"/>
    <n v="1837.54649334433"/>
    <n v="0"/>
    <n v="0.71"/>
    <n v="1304.6580102744699"/>
    <n v="0"/>
    <n v="4903"/>
    <n v="1"/>
    <n v="1"/>
    <n v="0"/>
    <n v="0"/>
    <n v="14.276973281664301"/>
    <d v="1900-01-09T04:44:53"/>
    <n v="43387"/>
    <n v="0"/>
    <n v="0"/>
    <n v="0"/>
    <n v="13304.69111028417"/>
  </r>
  <r>
    <s v="STND-62638"/>
    <s v="JP Morgan Chase Bank, N.A."/>
    <s v="JPMorgan Chase and Co Phase 7 - 310 N Randall Rd - Lake In The Hills"/>
    <x v="1"/>
    <s v="Outdoor &amp; Garage Lighting"/>
    <x v="1"/>
    <n v="0"/>
    <n v="1505.221"/>
    <n v="0"/>
    <x v="0"/>
    <x v="0"/>
    <n v="10.1978380583316"/>
    <s v="Qty / 1,000"/>
    <m/>
    <s v="Private-Lighting"/>
    <x v="0"/>
    <n v="3"/>
    <n v="1"/>
    <s v="Lighting"/>
    <n v="0.91633259480590001"/>
    <n v="1.30467645558681"/>
    <n v="1379.2830646863299"/>
    <n v="0"/>
    <n v="0.71"/>
    <n v="979.29097592729499"/>
    <n v="0"/>
    <n v="4903"/>
    <n v="1"/>
    <n v="1"/>
    <n v="0"/>
    <n v="0"/>
    <n v="14.276973281664301"/>
    <d v="1900-01-09T04:44:53"/>
    <n v="43387"/>
    <n v="0"/>
    <n v="0"/>
    <n v="0"/>
    <n v="9986.6507844920634"/>
  </r>
  <r>
    <s v="STND-62639"/>
    <s v="JP Morgan Chase Bank, N.A."/>
    <s v="JPMorgan Chase and Co Phase 7 - 1660 N Plainfield Rd - Crest Hill"/>
    <x v="0"/>
    <s v="Indoor Lighting"/>
    <x v="6"/>
    <n v="0"/>
    <n v="57.383000000000003"/>
    <n v="1.2903E-2"/>
    <x v="0"/>
    <x v="0"/>
    <n v="15"/>
    <s v="Qty / 1,000"/>
    <m/>
    <s v="Private-Lighting"/>
    <x v="0"/>
    <n v="3"/>
    <n v="1"/>
    <s v="Lighting"/>
    <n v="0.91633259480590001"/>
    <n v="1.30467645558681"/>
    <n v="52.5819132877469"/>
    <n v="1.6834240306436599E-2"/>
    <n v="0.71"/>
    <n v="37.333158434300302"/>
    <n v="1.1952310617569999E-2"/>
    <n v="2885"/>
    <n v="1.165"/>
    <n v="1.3779999999999999"/>
    <n v="2.5499999999999998E-2"/>
    <n v="0.55000000000000004"/>
    <n v="24.263431542460999"/>
    <d v="1900-01-16T07:56:40"/>
    <n v="43387"/>
    <n v="2.2211690600919098E-2"/>
    <n v="1.1509345826931701"/>
    <n v="0"/>
    <n v="559.99737651450448"/>
  </r>
  <r>
    <s v="STND-62639"/>
    <s v="JP Morgan Chase Bank, N.A."/>
    <s v="JPMorgan Chase and Co Phase 7 - 1660 N Plainfield Rd - Crest Hill"/>
    <x v="0"/>
    <s v="Indoor Lighting"/>
    <x v="6"/>
    <n v="0"/>
    <n v="5285.9549999999999"/>
    <n v="1.1885939999999999"/>
    <x v="0"/>
    <x v="0"/>
    <n v="15"/>
    <s v="Qty / 1,000"/>
    <m/>
    <s v="Private-Lighting"/>
    <x v="0"/>
    <n v="3"/>
    <n v="1"/>
    <s v="Lighting"/>
    <n v="0.91633259480590001"/>
    <n v="1.30467645558681"/>
    <n v="4843.69286117722"/>
    <n v="1.5507306070517399"/>
    <n v="0.71"/>
    <n v="3439.0219314358301"/>
    <n v="1.1010187310067401"/>
    <n v="2885"/>
    <n v="1.165"/>
    <n v="1.3779999999999999"/>
    <n v="2.5499999999999998E-2"/>
    <n v="0.55000000000000004"/>
    <n v="24.263431542460999"/>
    <d v="1900-01-16T07:56:40"/>
    <n v="43387"/>
    <n v="2.0460886753552501"/>
    <n v="106.020745030059"/>
    <n v="0"/>
    <n v="51585.328971537449"/>
  </r>
  <r>
    <s v="STND-62639"/>
    <s v="JP Morgan Chase Bank, N.A."/>
    <s v="JPMorgan Chase and Co Phase 7 - 1660 N Plainfield Rd - Crest Hill"/>
    <x v="0"/>
    <s v="Indoor Lighting"/>
    <x v="6"/>
    <n v="0"/>
    <n v="4644.6189999999997"/>
    <n v="1.044384"/>
    <x v="0"/>
    <x v="0"/>
    <n v="15"/>
    <s v="Qty / 1,000"/>
    <m/>
    <s v="Private-Lighting"/>
    <x v="0"/>
    <n v="3"/>
    <n v="1"/>
    <s v="Lighting"/>
    <n v="0.91633259480590001"/>
    <n v="1.30467645558681"/>
    <n v="4256.0157801547803"/>
    <n v="1.36258321539157"/>
    <n v="0.71"/>
    <n v="3021.7712039099001"/>
    <n v="0.96743408292801603"/>
    <n v="2885"/>
    <n v="1.165"/>
    <n v="1.3779999999999999"/>
    <n v="2.5499999999999998E-2"/>
    <n v="0.55000000000000004"/>
    <n v="24.263431542460999"/>
    <d v="1900-01-16T07:56:40"/>
    <n v="43387"/>
    <n v="1.7978403686391"/>
    <n v="93.157426947593905"/>
    <n v="0"/>
    <n v="45326.568058648503"/>
  </r>
  <r>
    <s v="STND-62639"/>
    <s v="JP Morgan Chase Bank, N.A."/>
    <s v="JPMorgan Chase and Co Phase 7 - 1660 N Plainfield Rd - Crest Hill"/>
    <x v="0"/>
    <s v="Indoor Lighting"/>
    <x v="6"/>
    <n v="0"/>
    <n v="2551.84"/>
    <n v="0.57380399999999998"/>
    <x v="0"/>
    <x v="0"/>
    <n v="15"/>
    <s v="Qty / 1,000"/>
    <m/>
    <s v="Private-Lighting"/>
    <x v="0"/>
    <n v="3"/>
    <n v="1"/>
    <s v="Lighting"/>
    <n v="0.91633259480590001"/>
    <n v="1.30467645558681"/>
    <n v="2338.3341687294901"/>
    <n v="0.74862856892153196"/>
    <n v="0.71"/>
    <n v="1660.21725979794"/>
    <n v="0.53152628393428802"/>
    <n v="2885"/>
    <n v="1.165"/>
    <n v="1.3779999999999999"/>
    <n v="2.5499999999999998E-2"/>
    <n v="0.55000000000000004"/>
    <n v="24.263431542460999"/>
    <d v="1900-01-16T07:56:40"/>
    <n v="43387"/>
    <n v="0.98776694672322496"/>
    <n v="51.182421718971597"/>
    <n v="0"/>
    <n v="24903.258896969099"/>
  </r>
  <r>
    <s v="STND-62639"/>
    <s v="JP Morgan Chase Bank, N.A."/>
    <s v="JPMorgan Chase and Co Phase 7 - 1660 N Plainfield Rd - Crest Hill"/>
    <x v="1"/>
    <s v="Outdoor &amp; Garage Lighting"/>
    <x v="1"/>
    <n v="0"/>
    <n v="4515.6629999999996"/>
    <n v="0"/>
    <x v="0"/>
    <x v="0"/>
    <n v="10.1978380583316"/>
    <s v="Qty / 1,000"/>
    <m/>
    <s v="Private-Lighting"/>
    <x v="0"/>
    <n v="3"/>
    <n v="1"/>
    <s v="Lighting"/>
    <n v="0.91633259480590001"/>
    <n v="1.30467645558681"/>
    <n v="4137.8491940589902"/>
    <n v="0"/>
    <n v="0.71"/>
    <n v="2937.8729277818902"/>
    <n v="0"/>
    <n v="4903"/>
    <n v="1"/>
    <n v="1"/>
    <n v="0"/>
    <n v="0"/>
    <n v="14.276973281664301"/>
    <d v="1900-01-09T04:44:53"/>
    <n v="43387"/>
    <n v="0"/>
    <n v="0"/>
    <n v="0"/>
    <n v="29959.952353476245"/>
  </r>
  <r>
    <s v="STND-62639"/>
    <s v="JP Morgan Chase Bank, N.A."/>
    <s v="JPMorgan Chase and Co Phase 7 - 1660 N Plainfield Rd - Crest Hill"/>
    <x v="1"/>
    <s v="Outdoor &amp; Garage Lighting"/>
    <x v="1"/>
    <n v="0"/>
    <n v="4010.654"/>
    <n v="0"/>
    <x v="0"/>
    <x v="0"/>
    <n v="10.1978380583316"/>
    <s v="Qty / 1,000"/>
    <m/>
    <s v="Private-Lighting"/>
    <x v="0"/>
    <n v="3"/>
    <n v="1"/>
    <s v="Lighting"/>
    <n v="0.91633259480590001"/>
    <n v="1.30467645558681"/>
    <n v="3675.0929866886599"/>
    <n v="0"/>
    <n v="0.71"/>
    <n v="2609.3160205489498"/>
    <n v="0"/>
    <n v="4903"/>
    <n v="1"/>
    <n v="1"/>
    <n v="0"/>
    <n v="0"/>
    <n v="14.276973281664301"/>
    <d v="1900-01-09T04:44:53"/>
    <n v="43387"/>
    <n v="0"/>
    <n v="0"/>
    <n v="0"/>
    <n v="26609.382220568441"/>
  </r>
  <r>
    <s v="STND-62639"/>
    <s v="JP Morgan Chase Bank, N.A."/>
    <s v="JPMorgan Chase and Co Phase 7 - 1660 N Plainfield Rd - Crest Hill"/>
    <x v="1"/>
    <s v="Outdoor &amp; Garage Lighting"/>
    <x v="1"/>
    <n v="0"/>
    <n v="1657.2139999999999"/>
    <n v="0"/>
    <x v="0"/>
    <x v="0"/>
    <n v="10.1978380583316"/>
    <s v="Qty / 1,000"/>
    <m/>
    <s v="Private-Lighting"/>
    <x v="0"/>
    <n v="3"/>
    <n v="1"/>
    <s v="Lighting"/>
    <n v="0.91633259480590001"/>
    <n v="1.30467645558681"/>
    <n v="1518.55920476866"/>
    <n v="0"/>
    <n v="0.71"/>
    <n v="1078.1770353857501"/>
    <n v="0"/>
    <n v="4903"/>
    <n v="1"/>
    <n v="1"/>
    <n v="0"/>
    <n v="0"/>
    <n v="14.276973281664301"/>
    <d v="1900-01-09T04:44:53"/>
    <n v="43387"/>
    <n v="0"/>
    <n v="0"/>
    <n v="0"/>
    <n v="10995.074805075938"/>
  </r>
  <r>
    <s v="STND-62639"/>
    <s v="JP Morgan Chase Bank, N.A."/>
    <s v="JPMorgan Chase and Co Phase 7 - 1660 N Plainfield Rd - Crest Hill"/>
    <x v="1"/>
    <s v="Outdoor &amp; Garage Lighting"/>
    <x v="1"/>
    <n v="0"/>
    <n v="3010.442"/>
    <n v="0"/>
    <x v="0"/>
    <x v="0"/>
    <n v="10.1978380583316"/>
    <s v="Qty / 1,000"/>
    <m/>
    <s v="Private-Lighting"/>
    <x v="0"/>
    <n v="3"/>
    <n v="1"/>
    <s v="Lighting"/>
    <n v="0.91633259480590001"/>
    <n v="1.30467645558681"/>
    <n v="2758.5661293726598"/>
    <n v="0"/>
    <n v="0.71"/>
    <n v="1958.58195185459"/>
    <n v="0"/>
    <n v="4903"/>
    <n v="1"/>
    <n v="1"/>
    <n v="0"/>
    <n v="0"/>
    <n v="14.276973281664301"/>
    <d v="1900-01-09T04:44:53"/>
    <n v="43387"/>
    <n v="0"/>
    <n v="0"/>
    <n v="0"/>
    <n v="19973.301568984127"/>
  </r>
  <r>
    <s v="STND-62639"/>
    <s v="JP Morgan Chase Bank, N.A."/>
    <s v="JPMorgan Chase and Co Phase 7 - 1660 N Plainfield Rd - Crest Hill"/>
    <x v="1"/>
    <s v="Outdoor &amp; Garage Lighting"/>
    <x v="1"/>
    <n v="0"/>
    <n v="1515.027"/>
    <n v="0"/>
    <x v="0"/>
    <x v="0"/>
    <n v="10.1978380583316"/>
    <s v="Qty / 1,000"/>
    <m/>
    <s v="Private-Lighting"/>
    <x v="0"/>
    <n v="3"/>
    <n v="1"/>
    <s v="Lighting"/>
    <n v="0.91633259480590001"/>
    <n v="1.30467645558681"/>
    <n v="1388.268622111"/>
    <n v="0"/>
    <n v="0.71"/>
    <n v="985.67072169880896"/>
    <n v="0"/>
    <n v="4903"/>
    <n v="1"/>
    <n v="1"/>
    <n v="0"/>
    <n v="0"/>
    <n v="14.276973281664301"/>
    <d v="1900-01-09T04:44:53"/>
    <n v="43387"/>
    <n v="0"/>
    <n v="0"/>
    <n v="0"/>
    <n v="10051.710398723289"/>
  </r>
  <r>
    <s v="STND-62639"/>
    <s v="JP Morgan Chase Bank, N.A."/>
    <s v="JPMorgan Chase and Co Phase 7 - 1660 N Plainfield Rd - Crest Hill"/>
    <x v="1"/>
    <s v="Outdoor &amp; Garage Lighting"/>
    <x v="1"/>
    <n v="0"/>
    <n v="2647.62"/>
    <n v="0"/>
    <x v="0"/>
    <x v="0"/>
    <n v="10.1978380583316"/>
    <s v="Qty / 1,000"/>
    <m/>
    <s v="Private-Lighting"/>
    <x v="0"/>
    <n v="3"/>
    <n v="1"/>
    <s v="Lighting"/>
    <n v="0.91633259480590001"/>
    <n v="1.30467645558681"/>
    <n v="2426.1005046599998"/>
    <n v="0"/>
    <n v="0.71"/>
    <n v="1722.5313583085999"/>
    <n v="0"/>
    <n v="4903"/>
    <n v="1"/>
    <n v="1"/>
    <n v="0"/>
    <n v="0"/>
    <n v="14.276973281664301"/>
    <d v="1900-01-09T04:44:53"/>
    <n v="43387"/>
    <n v="0"/>
    <n v="0"/>
    <n v="0"/>
    <n v="17566.095842429066"/>
  </r>
  <r>
    <s v="STND-62640"/>
    <s v="JP Morgan Chase Bank, N.A."/>
    <s v="JPMorgan Chase and Co Phase 7 - 1190 S Elmhurst Rd - Mount Prospect"/>
    <x v="0"/>
    <s v="Indoor Lighting"/>
    <x v="6"/>
    <n v="0"/>
    <n v="57.383000000000003"/>
    <n v="1.2903E-2"/>
    <x v="0"/>
    <x v="0"/>
    <n v="15"/>
    <s v="Qty / 1,000"/>
    <m/>
    <s v="Private-Lighting"/>
    <x v="0"/>
    <n v="3"/>
    <n v="1"/>
    <s v="Lighting"/>
    <n v="0.91633259480590001"/>
    <n v="1.30467645558681"/>
    <n v="52.5819132877469"/>
    <n v="1.6834240306436599E-2"/>
    <n v="0.71"/>
    <n v="37.333158434300302"/>
    <n v="1.1952310617569999E-2"/>
    <n v="2885"/>
    <n v="1.165"/>
    <n v="1.3779999999999999"/>
    <n v="2.5499999999999998E-2"/>
    <n v="0.55000000000000004"/>
    <n v="24.263431542460999"/>
    <d v="1900-01-16T07:56:40"/>
    <n v="43387"/>
    <n v="2.2211690600919098E-2"/>
    <n v="1.1509345826931701"/>
    <n v="0"/>
    <n v="559.99737651450448"/>
  </r>
  <r>
    <s v="STND-62640"/>
    <s v="JP Morgan Chase Bank, N.A."/>
    <s v="JPMorgan Chase and Co Phase 7 - 1190 S Elmhurst Rd - Mount Prospect"/>
    <x v="0"/>
    <s v="Indoor Lighting"/>
    <x v="6"/>
    <n v="0"/>
    <n v="4600.7380000000003"/>
    <n v="1.0345169999999999"/>
    <x v="0"/>
    <x v="0"/>
    <n v="15"/>
    <s v="Qty / 1,000"/>
    <m/>
    <s v="Private-Lighting"/>
    <x v="0"/>
    <n v="3"/>
    <n v="1"/>
    <s v="Lighting"/>
    <n v="0.91633259480590001"/>
    <n v="1.30467645558681"/>
    <n v="4215.8061895621104"/>
    <n v="1.3497099728043001"/>
    <n v="0.71"/>
    <n v="2993.2223945891001"/>
    <n v="0.95829408069105004"/>
    <n v="2885"/>
    <n v="1.165"/>
    <n v="1.3779999999999999"/>
    <n v="2.5499999999999998E-2"/>
    <n v="0.55000000000000004"/>
    <n v="24.263431542460999"/>
    <d v="1900-01-16T07:56:40"/>
    <n v="43387"/>
    <n v="1.7808549581795701"/>
    <n v="92.277302861659805"/>
    <n v="0"/>
    <n v="44898.335918836499"/>
  </r>
  <r>
    <s v="STND-62640"/>
    <s v="JP Morgan Chase Bank, N.A."/>
    <s v="JPMorgan Chase and Co Phase 7 - 1190 S Elmhurst Rd - Mount Prospect"/>
    <x v="0"/>
    <s v="Indoor Lighting"/>
    <x v="6"/>
    <n v="0"/>
    <n v="12046.981"/>
    <n v="2.7088709999999998"/>
    <x v="0"/>
    <x v="0"/>
    <n v="15"/>
    <s v="Qty / 1,000"/>
    <m/>
    <s v="Private-Lighting"/>
    <x v="0"/>
    <n v="3"/>
    <n v="1"/>
    <s v="Lighting"/>
    <n v="0.91633259480590001"/>
    <n v="1.30467645558681"/>
    <n v="11039.041359307401"/>
    <n v="3.5342002149218898"/>
    <n v="0.71"/>
    <n v="7837.7193651082398"/>
    <n v="2.5092821525945399"/>
    <n v="2885"/>
    <n v="1.165"/>
    <n v="1.3779999999999999"/>
    <n v="2.5499999999999998E-2"/>
    <n v="0.55000000000000004"/>
    <n v="24.263431542460999"/>
    <d v="1900-01-16T07:56:40"/>
    <n v="43387"/>
    <n v="4.6631484561576597"/>
    <n v="241.627085547071"/>
    <n v="0"/>
    <n v="117565.7904766236"/>
  </r>
  <r>
    <s v="STND-62640"/>
    <s v="JP Morgan Chase Bank, N.A."/>
    <s v="JPMorgan Chase and Co Phase 7 - 1190 S Elmhurst Rd - Mount Prospect"/>
    <x v="0"/>
    <s v="Indoor Lighting"/>
    <x v="6"/>
    <n v="0"/>
    <n v="10571.909"/>
    <n v="2.3771879999999999"/>
    <x v="0"/>
    <x v="0"/>
    <n v="15"/>
    <s v="Qty / 1,000"/>
    <m/>
    <s v="Private-Lighting"/>
    <x v="0"/>
    <n v="3"/>
    <n v="1"/>
    <s v="Lighting"/>
    <n v="0.91633259480590001"/>
    <n v="1.30467645558681"/>
    <n v="9687.3848060218406"/>
    <n v="3.1014612141034901"/>
    <n v="0.71"/>
    <n v="6878.0432122755101"/>
    <n v="2.2020374620134802"/>
    <n v="2885"/>
    <n v="1.165"/>
    <n v="1.3779999999999999"/>
    <n v="2.5499999999999998E-2"/>
    <n v="0.55000000000000004"/>
    <n v="24.263431542460999"/>
    <d v="1900-01-16T07:56:40"/>
    <n v="43387"/>
    <n v="4.0921773507105001"/>
    <n v="212.04147000305301"/>
    <n v="0"/>
    <n v="103170.64818413265"/>
  </r>
  <r>
    <s v="STND-62641"/>
    <s v="JP Morgan Chase Bank, N.A."/>
    <s v="JPMorgan Chase and Co Phase 7 - 1011 S Sutton Rd - Streamwood"/>
    <x v="1"/>
    <s v="Outdoor &amp; Garage Lighting"/>
    <x v="1"/>
    <n v="0"/>
    <n v="1657.2139999999999"/>
    <n v="0"/>
    <x v="0"/>
    <x v="0"/>
    <n v="10.1978380583316"/>
    <s v="Qty / 1,000"/>
    <m/>
    <s v="Private-Lighting"/>
    <x v="0"/>
    <n v="3"/>
    <n v="1"/>
    <s v="Lighting"/>
    <n v="0.91633259480590001"/>
    <n v="1.30467645558681"/>
    <n v="1518.55920476866"/>
    <n v="0"/>
    <n v="0.71"/>
    <n v="1078.1770353857501"/>
    <n v="0"/>
    <n v="4903"/>
    <n v="1"/>
    <n v="1"/>
    <n v="0"/>
    <n v="0"/>
    <n v="14.276973281664301"/>
    <d v="1900-01-09T04:44:53"/>
    <n v="43387"/>
    <n v="0"/>
    <n v="0"/>
    <n v="0"/>
    <n v="10995.074805075938"/>
  </r>
  <r>
    <s v="STND-62641"/>
    <s v="JP Morgan Chase Bank, N.A."/>
    <s v="JPMorgan Chase and Co Phase 7 - 1011 S Sutton Rd - Streamwood"/>
    <x v="1"/>
    <s v="Outdoor &amp; Garage Lighting"/>
    <x v="1"/>
    <n v="0"/>
    <n v="328.50099999999998"/>
    <n v="0"/>
    <x v="0"/>
    <x v="0"/>
    <n v="10.1978380583316"/>
    <s v="Qty / 1,000"/>
    <m/>
    <s v="Private-Lighting"/>
    <x v="0"/>
    <n v="3"/>
    <n v="1"/>
    <s v="Lighting"/>
    <n v="0.91633259480590001"/>
    <n v="1.30467645558681"/>
    <n v="301.01617372633302"/>
    <n v="0"/>
    <n v="0.71"/>
    <n v="213.72148334569599"/>
    <n v="0"/>
    <n v="4903"/>
    <n v="1"/>
    <n v="1"/>
    <n v="0"/>
    <n v="0"/>
    <n v="14.276973281664301"/>
    <d v="1900-01-09T04:44:53"/>
    <n v="43387"/>
    <n v="0"/>
    <n v="0"/>
    <n v="0"/>
    <n v="2179.4970767458217"/>
  </r>
  <r>
    <s v="STND-62641"/>
    <s v="JP Morgan Chase Bank, N.A."/>
    <s v="JPMorgan Chase and Co Phase 7 - 1011 S Sutton Rd - Streamwood"/>
    <x v="1"/>
    <s v="Outdoor &amp; Garage Lighting"/>
    <x v="1"/>
    <n v="0"/>
    <n v="828.60699999999997"/>
    <n v="0"/>
    <x v="0"/>
    <x v="0"/>
    <n v="10.1978380583316"/>
    <s v="Qty / 1,000"/>
    <m/>
    <s v="Private-Lighting"/>
    <x v="0"/>
    <n v="3"/>
    <n v="1"/>
    <s v="Lighting"/>
    <n v="0.91633259480590001"/>
    <n v="1.30467645558681"/>
    <n v="759.27960238433195"/>
    <n v="0"/>
    <n v="0.71"/>
    <n v="539.08851769287605"/>
    <n v="0"/>
    <n v="4903"/>
    <n v="1"/>
    <n v="1"/>
    <n v="0"/>
    <n v="0"/>
    <n v="14.276973281664301"/>
    <d v="1900-01-09T04:44:53"/>
    <n v="43387"/>
    <n v="0"/>
    <n v="0"/>
    <n v="0"/>
    <n v="5497.5374025379797"/>
  </r>
  <r>
    <s v="STND-62641"/>
    <s v="JP Morgan Chase Bank, N.A."/>
    <s v="JPMorgan Chase and Co Phase 7 - 1011 S Sutton Rd - Streamwood"/>
    <x v="1"/>
    <s v="Outdoor &amp; Garage Lighting"/>
    <x v="1"/>
    <n v="0"/>
    <n v="328.50099999999998"/>
    <n v="0"/>
    <x v="0"/>
    <x v="0"/>
    <n v="10.1978380583316"/>
    <s v="Qty / 1,000"/>
    <m/>
    <s v="Private-Lighting"/>
    <x v="0"/>
    <n v="3"/>
    <n v="1"/>
    <s v="Lighting"/>
    <n v="0.91633259480590001"/>
    <n v="1.30467645558681"/>
    <n v="301.01617372633302"/>
    <n v="0"/>
    <n v="0.71"/>
    <n v="213.72148334569599"/>
    <n v="0"/>
    <n v="4903"/>
    <n v="1"/>
    <n v="1"/>
    <n v="0"/>
    <n v="0"/>
    <n v="14.276973281664301"/>
    <d v="1900-01-09T04:44:53"/>
    <n v="43387"/>
    <n v="0"/>
    <n v="0"/>
    <n v="0"/>
    <n v="2179.4970767458217"/>
  </r>
  <r>
    <s v="STND-62641"/>
    <s v="JP Morgan Chase Bank, N.A."/>
    <s v="JPMorgan Chase and Co Phase 7 - 1011 S Sutton Rd - Streamwood"/>
    <x v="1"/>
    <s v="Outdoor &amp; Garage Lighting"/>
    <x v="1"/>
    <n v="0"/>
    <n v="78.447999999999993"/>
    <n v="0"/>
    <x v="0"/>
    <x v="0"/>
    <n v="10.1978380583316"/>
    <s v="Qty / 1,000"/>
    <m/>
    <s v="Private-Lighting"/>
    <x v="0"/>
    <n v="3"/>
    <n v="1"/>
    <s v="Lighting"/>
    <n v="0.91633259480590001"/>
    <n v="1.30467645558681"/>
    <n v="71.884459397333202"/>
    <n v="0"/>
    <n v="0.71"/>
    <n v="51.0379661721066"/>
    <n v="0"/>
    <n v="4903"/>
    <n v="1"/>
    <n v="1"/>
    <n v="0"/>
    <n v="0"/>
    <n v="14.276973281664301"/>
    <d v="1900-01-09T04:44:53"/>
    <n v="43387"/>
    <n v="0"/>
    <n v="0"/>
    <n v="0"/>
    <n v="520.47691384974951"/>
  </r>
  <r>
    <s v="STND-62642"/>
    <s v="JP Morgan Chase Bank, N.A."/>
    <s v="JPMorgan Chase and Co Phase 7 - 0 N 010 Winfield Rd - Winfield"/>
    <x v="0"/>
    <s v="Indoor Lighting"/>
    <x v="6"/>
    <n v="0"/>
    <n v="23.628"/>
    <n v="5.313E-3"/>
    <x v="0"/>
    <x v="0"/>
    <n v="15"/>
    <s v="Qty / 1,000"/>
    <m/>
    <s v="Private-Lighting"/>
    <x v="0"/>
    <n v="3"/>
    <n v="1"/>
    <s v="Lighting"/>
    <n v="0.91633259480590001"/>
    <n v="1.30467645558681"/>
    <n v="21.651106550073798"/>
    <n v="6.9317460085326996E-3"/>
    <n v="0.71"/>
    <n v="15.372285650552399"/>
    <n v="4.9215396660582198E-3"/>
    <n v="2885"/>
    <n v="1.165"/>
    <n v="1.3779999999999999"/>
    <n v="2.5499999999999998E-2"/>
    <n v="0.55000000000000004"/>
    <n v="24.263431542460999"/>
    <d v="1900-01-16T07:56:40"/>
    <n v="43387"/>
    <n v="9.1459902474372596E-3"/>
    <n v="0.47390834079560701"/>
    <n v="0"/>
    <n v="230.584284758286"/>
  </r>
  <r>
    <s v="STND-62642"/>
    <s v="JP Morgan Chase Bank, N.A."/>
    <s v="JPMorgan Chase and Co Phase 7 - 0 N 010 Winfield Rd - Winfield"/>
    <x v="0"/>
    <s v="Indoor Lighting"/>
    <x v="6"/>
    <n v="0"/>
    <n v="57.383000000000003"/>
    <n v="1.2903E-2"/>
    <x v="0"/>
    <x v="0"/>
    <n v="15"/>
    <s v="Qty / 1,000"/>
    <m/>
    <s v="Private-Lighting"/>
    <x v="0"/>
    <n v="3"/>
    <n v="1"/>
    <s v="Lighting"/>
    <n v="0.91633259480590001"/>
    <n v="1.30467645558681"/>
    <n v="52.5819132877469"/>
    <n v="1.6834240306436599E-2"/>
    <n v="0.71"/>
    <n v="37.333158434300302"/>
    <n v="1.1952310617569999E-2"/>
    <n v="2885"/>
    <n v="1.165"/>
    <n v="1.3779999999999999"/>
    <n v="2.5499999999999998E-2"/>
    <n v="0.55000000000000004"/>
    <n v="24.263431542460999"/>
    <d v="1900-01-16T07:56:40"/>
    <n v="43387"/>
    <n v="2.2211690600919098E-2"/>
    <n v="1.1509345826931701"/>
    <n v="0"/>
    <n v="559.99737651450448"/>
  </r>
  <r>
    <s v="STND-62642"/>
    <s v="JP Morgan Chase Bank, N.A."/>
    <s v="JPMorgan Chase and Co Phase 7 - 0 N 010 Winfield Rd - Winfield"/>
    <x v="0"/>
    <s v="Indoor Lighting"/>
    <x v="6"/>
    <n v="0"/>
    <n v="1076.769"/>
    <n v="0.242121"/>
    <x v="0"/>
    <x v="0"/>
    <n v="15"/>
    <s v="Qty / 1,000"/>
    <m/>
    <s v="Private-Lighting"/>
    <x v="0"/>
    <n v="3"/>
    <n v="1"/>
    <s v="Lighting"/>
    <n v="0.91633259480590001"/>
    <n v="1.30467645558681"/>
    <n v="986.678531776554"/>
    <n v="0.31588956810313301"/>
    <n v="0.71"/>
    <n v="700.54175756135305"/>
    <n v="0.22428159335322501"/>
    <n v="2885"/>
    <n v="1.165"/>
    <n v="1.3779999999999999"/>
    <n v="2.5499999999999998E-2"/>
    <n v="0.55000000000000004"/>
    <n v="24.263431542460999"/>
    <d v="1900-01-16T07:56:40"/>
    <n v="43387"/>
    <n v="0.41679584127607"/>
    <n v="21.596826232019001"/>
    <n v="0"/>
    <n v="10508.126363420295"/>
  </r>
  <r>
    <s v="STND-62642"/>
    <s v="JP Morgan Chase Bank, N.A."/>
    <s v="JPMorgan Chase and Co Phase 7 - 0 N 010 Winfield Rd - Winfield"/>
    <x v="0"/>
    <s v="Indoor Lighting"/>
    <x v="6"/>
    <n v="0"/>
    <n v="364.54899999999998"/>
    <n v="8.1972000000000003E-2"/>
    <x v="0"/>
    <x v="0"/>
    <n v="15"/>
    <s v="Qty / 1,000"/>
    <m/>
    <s v="Private-Lighting"/>
    <x v="0"/>
    <n v="3"/>
    <n v="1"/>
    <s v="Lighting"/>
    <n v="0.91633259480590001"/>
    <n v="1.30467645558681"/>
    <n v="334.04813110389603"/>
    <n v="0.106946938417362"/>
    <n v="0.71"/>
    <n v="237.17417308376599"/>
    <n v="7.5932326276326803E-2"/>
    <n v="2885"/>
    <n v="1.165"/>
    <n v="1.3779999999999999"/>
    <n v="2.5499999999999998E-2"/>
    <n v="0.55000000000000004"/>
    <n v="24.263431542460999"/>
    <d v="1900-01-16T07:56:40"/>
    <n v="43387"/>
    <n v="0.14110956381760401"/>
    <n v="7.3117831271668203"/>
    <n v="0"/>
    <n v="3557.6125962564897"/>
  </r>
  <r>
    <s v="STND-62642"/>
    <s v="JP Morgan Chase Bank, N.A."/>
    <s v="JPMorgan Chase and Co Phase 7 - 0 N 010 Winfield Rd - Winfield"/>
    <x v="1"/>
    <s v="Outdoor &amp; Garage Lighting"/>
    <x v="1"/>
    <n v="0"/>
    <n v="5001.0600000000004"/>
    <n v="0"/>
    <x v="0"/>
    <x v="0"/>
    <n v="10.1978380583316"/>
    <s v="Qty / 1,000"/>
    <m/>
    <s v="Private-Lighting"/>
    <x v="0"/>
    <n v="3"/>
    <n v="1"/>
    <s v="Lighting"/>
    <n v="0.91633259480590001"/>
    <n v="1.30467645558681"/>
    <n v="4582.6342865799897"/>
    <n v="0"/>
    <n v="0.71"/>
    <n v="3253.6703434718002"/>
    <n v="0"/>
    <n v="4903"/>
    <n v="1"/>
    <n v="1"/>
    <n v="0"/>
    <n v="0"/>
    <n v="14.276973281664301"/>
    <d v="1900-01-09T04:44:53"/>
    <n v="43387"/>
    <n v="0"/>
    <n v="0"/>
    <n v="0"/>
    <n v="33180.403257921571"/>
  </r>
  <r>
    <s v="STND-62642"/>
    <s v="JP Morgan Chase Bank, N.A."/>
    <s v="JPMorgan Chase and Co Phase 7 - 0 N 010 Winfield Rd - Winfield"/>
    <x v="1"/>
    <s v="Outdoor &amp; Garage Lighting"/>
    <x v="1"/>
    <n v="0"/>
    <n v="1465.9970000000001"/>
    <n v="0"/>
    <x v="0"/>
    <x v="0"/>
    <n v="10.1978380583316"/>
    <s v="Qty / 1,000"/>
    <m/>
    <s v="Private-Lighting"/>
    <x v="0"/>
    <n v="3"/>
    <n v="1"/>
    <s v="Lighting"/>
    <n v="0.91633259480590001"/>
    <n v="1.30467645558681"/>
    <n v="1343.3408349876599"/>
    <n v="0"/>
    <n v="0.71"/>
    <n v="953.77199284124197"/>
    <n v="0"/>
    <n v="4903"/>
    <n v="1"/>
    <n v="1"/>
    <n v="0"/>
    <n v="0"/>
    <n v="14.276973281664301"/>
    <d v="1900-01-09T04:44:53"/>
    <n v="43387"/>
    <n v="0"/>
    <n v="0"/>
    <n v="0"/>
    <n v="9726.4123275671918"/>
  </r>
  <r>
    <s v="STND-62642"/>
    <s v="JP Morgan Chase Bank, N.A."/>
    <s v="JPMorgan Chase and Co Phase 7 - 0 N 010 Winfield Rd - Winfield"/>
    <x v="1"/>
    <s v="Outdoor &amp; Garage Lighting"/>
    <x v="1"/>
    <n v="0"/>
    <n v="2510.3359999999998"/>
    <n v="0"/>
    <x v="0"/>
    <x v="0"/>
    <n v="10.1978380583316"/>
    <s v="Qty / 1,000"/>
    <m/>
    <s v="Private-Lighting"/>
    <x v="0"/>
    <n v="3"/>
    <n v="1"/>
    <s v="Lighting"/>
    <n v="0.91633259480590001"/>
    <n v="1.30467645558681"/>
    <n v="2300.3027007146602"/>
    <n v="0"/>
    <n v="0.71"/>
    <n v="1633.2149175074101"/>
    <n v="0"/>
    <n v="4903"/>
    <n v="1"/>
    <n v="1"/>
    <n v="0"/>
    <n v="0"/>
    <n v="14.276973281664301"/>
    <d v="1900-01-09T04:44:53"/>
    <n v="43387"/>
    <n v="0"/>
    <n v="0"/>
    <n v="0"/>
    <n v="16655.26124319197"/>
  </r>
  <r>
    <s v="STND-62643"/>
    <s v="JP Morgan Chase Bank, N.A."/>
    <s v="JPMorgan Chase and Co Phase 7 - 151 E Irving Park Rd - Streamwood"/>
    <x v="0"/>
    <s v="Indoor Lighting"/>
    <x v="6"/>
    <n v="0"/>
    <n v="587.32799999999997"/>
    <n v="0.13206599999999999"/>
    <x v="0"/>
    <x v="0"/>
    <n v="15"/>
    <s v="Qty / 1,000"/>
    <m/>
    <s v="Private-Lighting"/>
    <x v="0"/>
    <n v="3"/>
    <n v="1"/>
    <s v="Lighting"/>
    <n v="0.91633259480590001"/>
    <n v="1.30467645558681"/>
    <n v="538.18779024215996"/>
    <n v="0.17230340078352699"/>
    <n v="0.71"/>
    <n v="382.11333107193298"/>
    <n v="0.12233541455630401"/>
    <n v="2885"/>
    <n v="1.165"/>
    <n v="1.3779999999999999"/>
    <n v="2.5499999999999998E-2"/>
    <n v="0.55000000000000004"/>
    <n v="24.263431542460999"/>
    <d v="1900-01-16T07:56:40"/>
    <n v="43387"/>
    <n v="0.22734318615058299"/>
    <n v="11.7800760954292"/>
    <n v="0"/>
    <n v="5731.6999660789943"/>
  </r>
  <r>
    <s v="STND-62643"/>
    <s v="JP Morgan Chase Bank, N.A."/>
    <s v="JPMorgan Chase and Co Phase 7 - 151 E Irving Park Rd - Streamwood"/>
    <x v="0"/>
    <s v="Indoor Lighting"/>
    <x v="6"/>
    <n v="0"/>
    <n v="870.86599999999999"/>
    <n v="0.195822"/>
    <x v="0"/>
    <x v="0"/>
    <n v="15"/>
    <s v="Qty / 1,000"/>
    <m/>
    <s v="Private-Lighting"/>
    <x v="0"/>
    <n v="3"/>
    <n v="1"/>
    <s v="Lighting"/>
    <n v="0.91633259480590001"/>
    <n v="1.30467645558681"/>
    <n v="798.00290150823503"/>
    <n v="0.25548435288591997"/>
    <n v="0.71"/>
    <n v="566.58206007084698"/>
    <n v="0.18139389054900301"/>
    <n v="2885"/>
    <n v="1.165"/>
    <n v="1.3779999999999999"/>
    <n v="2.5499999999999998E-2"/>
    <n v="0.55000000000000004"/>
    <n v="24.263431542460999"/>
    <d v="1900-01-16T07:56:40"/>
    <n v="43387"/>
    <n v="0.337095069119831"/>
    <n v="17.4670162991073"/>
    <n v="0"/>
    <n v="8498.730901062705"/>
  </r>
  <r>
    <s v="STND-62643"/>
    <s v="JP Morgan Chase Bank, N.A."/>
    <s v="JPMorgan Chase and Co Phase 7 - 151 E Irving Park Rd - Streamwood"/>
    <x v="0"/>
    <s v="Indoor Lighting"/>
    <x v="6"/>
    <n v="0"/>
    <n v="9113.7150000000001"/>
    <n v="2.0493000000000001"/>
    <x v="0"/>
    <x v="0"/>
    <n v="15"/>
    <s v="Qty / 1,000"/>
    <m/>
    <s v="Private-Lighting"/>
    <x v="0"/>
    <n v="3"/>
    <n v="1"/>
    <s v="Lighting"/>
    <n v="0.91633259480590001"/>
    <n v="1.30467645558681"/>
    <n v="8351.1941142714495"/>
    <n v="2.6736734604340402"/>
    <n v="0.71"/>
    <n v="5929.3478211327301"/>
    <n v="1.8983081569081699"/>
    <n v="2885"/>
    <n v="1.165"/>
    <n v="1.3779999999999999"/>
    <n v="2.5499999999999998E-2"/>
    <n v="0.55000000000000004"/>
    <n v="24.263431542460999"/>
    <d v="1900-01-16T07:56:40"/>
    <n v="43387"/>
    <n v="3.52773909544009"/>
    <n v="182.79437760851701"/>
    <n v="0"/>
    <n v="88940.217316990951"/>
  </r>
  <r>
    <s v="STND-62644"/>
    <s v="JP Morgan Chase Bank, N.A."/>
    <s v="JPMorgan Chase and Co Phase 7 - 3115 Ridge Rd - Lansing"/>
    <x v="0"/>
    <s v="Indoor Lighting"/>
    <x v="6"/>
    <n v="0"/>
    <n v="4796.5140000000001"/>
    <n v="1.0785389999999999"/>
    <x v="0"/>
    <x v="0"/>
    <n v="15"/>
    <s v="Qty / 1,000"/>
    <m/>
    <s v="Private-Lighting"/>
    <x v="0"/>
    <n v="3"/>
    <n v="1"/>
    <s v="Lighting"/>
    <n v="0.91633259480590001"/>
    <n v="1.30467645558681"/>
    <n v="4395.2021196428304"/>
    <n v="1.40714443973214"/>
    <n v="0.71"/>
    <n v="3120.5935049464101"/>
    <n v="0.99907255220981805"/>
    <n v="2885"/>
    <n v="1.165"/>
    <n v="1.3779999999999999"/>
    <n v="2.5499999999999998E-2"/>
    <n v="0.55000000000000004"/>
    <n v="24.263431542460999"/>
    <d v="1900-01-16T07:56:40"/>
    <n v="43387"/>
    <n v="1.85663602022976"/>
    <n v="96.203994893469599"/>
    <n v="0"/>
    <n v="46808.902574196152"/>
  </r>
  <r>
    <s v="STND-62644"/>
    <s v="JP Morgan Chase Bank, N.A."/>
    <s v="JPMorgan Chase and Co Phase 7 - 3115 Ridge Rd - Lansing"/>
    <x v="0"/>
    <s v="Indoor Lighting"/>
    <x v="6"/>
    <n v="0"/>
    <n v="17680.607"/>
    <n v="3.9756420000000001"/>
    <x v="0"/>
    <x v="0"/>
    <n v="15"/>
    <s v="Qty / 1,000"/>
    <m/>
    <s v="Private-Lighting"/>
    <x v="0"/>
    <n v="3"/>
    <n v="1"/>
    <s v="Lighting"/>
    <n v="0.91633259480590001"/>
    <n v="1.30467645558681"/>
    <n v="16201.316490053399"/>
    <n v="5.1869265132420397"/>
    <n v="0.71"/>
    <n v="11502.9347079379"/>
    <n v="3.6827178244018501"/>
    <n v="2885"/>
    <n v="1.165"/>
    <n v="1.3779999999999999"/>
    <n v="2.5499999999999998E-2"/>
    <n v="0.55000000000000004"/>
    <n v="24.263431542460999"/>
    <d v="1900-01-16T07:56:40"/>
    <n v="43387"/>
    <n v="6.84381384515377"/>
    <n v="354.62109055481602"/>
    <n v="0"/>
    <n v="172544.0206190685"/>
  </r>
  <r>
    <s v="STND-62644"/>
    <s v="JP Morgan Chase Bank, N.A."/>
    <s v="JPMorgan Chase and Co Phase 7 - 3115 Ridge Rd - Lansing"/>
    <x v="1"/>
    <s v="Outdoor &amp; Garage Lighting"/>
    <x v="1"/>
    <n v="0"/>
    <n v="3804.7280000000001"/>
    <n v="0"/>
    <x v="0"/>
    <x v="0"/>
    <n v="10.1978380583316"/>
    <s v="Qty / 1,000"/>
    <m/>
    <s v="Private-Lighting"/>
    <x v="0"/>
    <n v="3"/>
    <n v="1"/>
    <s v="Lighting"/>
    <n v="0.91633259480590001"/>
    <n v="1.30467645558681"/>
    <n v="3486.3962807706598"/>
    <n v="0"/>
    <n v="0.71"/>
    <n v="2475.3413593471701"/>
    <n v="0"/>
    <n v="4903"/>
    <n v="1"/>
    <n v="1"/>
    <n v="0"/>
    <n v="0"/>
    <n v="14.276973281664301"/>
    <d v="1900-01-09T04:44:53"/>
    <n v="43387"/>
    <n v="0"/>
    <n v="0"/>
    <n v="0"/>
    <n v="25243.130321712848"/>
  </r>
  <r>
    <s v="STND-62644"/>
    <s v="JP Morgan Chase Bank, N.A."/>
    <s v="JPMorgan Chase and Co Phase 7 - 3115 Ridge Rd - Lansing"/>
    <x v="1"/>
    <s v="Outdoor &amp; Garage Lighting"/>
    <x v="1"/>
    <n v="0"/>
    <n v="1564.057"/>
    <n v="0"/>
    <x v="0"/>
    <x v="0"/>
    <n v="10.1978380583316"/>
    <s v="Qty / 1,000"/>
    <m/>
    <s v="Private-Lighting"/>
    <x v="0"/>
    <n v="3"/>
    <n v="1"/>
    <s v="Lighting"/>
    <n v="0.91633259480590001"/>
    <n v="1.30467645558681"/>
    <n v="1433.1964092343301"/>
    <n v="0"/>
    <n v="0.71"/>
    <n v="1017.56945055638"/>
    <n v="0"/>
    <n v="4903"/>
    <n v="1"/>
    <n v="1"/>
    <n v="0"/>
    <n v="0"/>
    <n v="14.276973281664301"/>
    <d v="1900-01-09T04:44:53"/>
    <n v="43387"/>
    <n v="0"/>
    <n v="0"/>
    <n v="0"/>
    <n v="10377.008469879427"/>
  </r>
  <r>
    <s v="STND-62644"/>
    <s v="JP Morgan Chase Bank, N.A."/>
    <s v="JPMorgan Chase and Co Phase 7 - 3115 Ridge Rd - Lansing"/>
    <x v="1"/>
    <s v="Outdoor &amp; Garage Lighting"/>
    <x v="1"/>
    <n v="0"/>
    <n v="1544.4449999999999"/>
    <n v="0"/>
    <x v="0"/>
    <x v="0"/>
    <n v="10.1978380583316"/>
    <s v="Qty / 1,000"/>
    <m/>
    <s v="Private-Lighting"/>
    <x v="0"/>
    <n v="3"/>
    <n v="1"/>
    <s v="Lighting"/>
    <n v="0.91633259480590001"/>
    <n v="1.30467645558681"/>
    <n v="1415.2252943850001"/>
    <n v="0"/>
    <n v="0.71"/>
    <n v="1004.80995901335"/>
    <n v="0"/>
    <n v="4903"/>
    <n v="1"/>
    <n v="1"/>
    <n v="0"/>
    <n v="0"/>
    <n v="14.276973281664301"/>
    <d v="1900-01-09T04:44:53"/>
    <n v="43387"/>
    <n v="0"/>
    <n v="0"/>
    <n v="0"/>
    <n v="10246.889241416955"/>
  </r>
  <r>
    <s v="STND-62644"/>
    <s v="JP Morgan Chase Bank, N.A."/>
    <s v="JPMorgan Chase and Co Phase 7 - 3115 Ridge Rd - Lansing"/>
    <x v="1"/>
    <s v="Outdoor &amp; Garage Lighting"/>
    <x v="1"/>
    <n v="0"/>
    <n v="887.44299999999998"/>
    <n v="0"/>
    <x v="0"/>
    <x v="0"/>
    <n v="10.1978380583316"/>
    <s v="Qty / 1,000"/>
    <m/>
    <s v="Private-Lighting"/>
    <x v="0"/>
    <n v="3"/>
    <n v="1"/>
    <s v="Lighting"/>
    <n v="0.91633259480590001"/>
    <n v="1.30467645558681"/>
    <n v="813.19294693233201"/>
    <n v="0"/>
    <n v="0.71"/>
    <n v="577.36699232195599"/>
    <n v="0"/>
    <n v="4903"/>
    <n v="1"/>
    <n v="1"/>
    <n v="0"/>
    <n v="0"/>
    <n v="14.276973281664301"/>
    <d v="1900-01-09T04:44:53"/>
    <n v="43387"/>
    <n v="0"/>
    <n v="0"/>
    <n v="0"/>
    <n v="5887.8950879252916"/>
  </r>
  <r>
    <s v="STND-62644"/>
    <s v="JP Morgan Chase Bank, N.A."/>
    <s v="JPMorgan Chase and Co Phase 7 - 3115 Ridge Rd - Lansing"/>
    <x v="1"/>
    <s v="Outdoor &amp; Garage Lighting"/>
    <x v="1"/>
    <n v="0"/>
    <n v="6045.3990000000003"/>
    <n v="0"/>
    <x v="0"/>
    <x v="0"/>
    <n v="10.1978380583316"/>
    <s v="Qty / 1,000"/>
    <m/>
    <s v="Private-Lighting"/>
    <x v="0"/>
    <n v="3"/>
    <n v="1"/>
    <s v="Lighting"/>
    <n v="0.91633259480590001"/>
    <n v="1.30467645558681"/>
    <n v="5539.59615230699"/>
    <n v="0"/>
    <n v="0.71"/>
    <n v="3933.1132681379599"/>
    <n v="0"/>
    <n v="4903"/>
    <n v="1"/>
    <n v="1"/>
    <n v="0"/>
    <n v="0"/>
    <n v="14.276973281664301"/>
    <d v="1900-01-09T04:44:53"/>
    <n v="43387"/>
    <n v="0"/>
    <n v="0"/>
    <n v="0"/>
    <n v="40109.252173546265"/>
  </r>
  <r>
    <s v="STND-62644"/>
    <s v="JP Morgan Chase Bank, N.A."/>
    <s v="JPMorgan Chase and Co Phase 7 - 3115 Ridge Rd - Lansing"/>
    <x v="1"/>
    <s v="Outdoor &amp; Garage Lighting"/>
    <x v="1"/>
    <n v="0"/>
    <n v="1367.9369999999999"/>
    <n v="0"/>
    <x v="0"/>
    <x v="0"/>
    <n v="10.1978380583316"/>
    <s v="Qty / 1,000"/>
    <m/>
    <s v="Private-Lighting"/>
    <x v="0"/>
    <n v="3"/>
    <n v="1"/>
    <s v="Lighting"/>
    <n v="0.91633259480590001"/>
    <n v="1.30467645558681"/>
    <n v="1253.485260741"/>
    <n v="0"/>
    <n v="0.71"/>
    <n v="889.974535126109"/>
    <n v="0"/>
    <n v="4903"/>
    <n v="1"/>
    <n v="1"/>
    <n v="0"/>
    <n v="0"/>
    <n v="14.276973281664301"/>
    <d v="1900-01-09T04:44:53"/>
    <n v="43387"/>
    <n v="0"/>
    <n v="0"/>
    <n v="0"/>
    <n v="9075.8161852550074"/>
  </r>
  <r>
    <s v="STND-62644"/>
    <s v="JP Morgan Chase Bank, N.A."/>
    <s v="JPMorgan Chase and Co Phase 7 - 3115 Ridge Rd - Lansing"/>
    <x v="1"/>
    <s v="Outdoor &amp; Garage Lighting"/>
    <x v="1"/>
    <n v="0"/>
    <n v="22651.86"/>
    <n v="0"/>
    <x v="0"/>
    <x v="0"/>
    <n v="10.1978380583316"/>
    <s v="Qty / 1,000"/>
    <m/>
    <s v="Private-Lighting"/>
    <x v="0"/>
    <n v="3"/>
    <n v="1"/>
    <s v="Lighting"/>
    <n v="0.91633259480590001"/>
    <n v="1.30467645558681"/>
    <n v="20756.637650979999"/>
    <n v="0"/>
    <n v="0.71"/>
    <n v="14737.2127321958"/>
    <n v="0"/>
    <n v="4903"/>
    <n v="1"/>
    <n v="1"/>
    <n v="0"/>
    <n v="0"/>
    <n v="14.276973281664301"/>
    <d v="1900-01-09T04:44:53"/>
    <n v="43387"/>
    <n v="0"/>
    <n v="0"/>
    <n v="0"/>
    <n v="150287.70887411534"/>
  </r>
  <r>
    <s v="STND-62644"/>
    <s v="JP Morgan Chase Bank, N.A."/>
    <s v="JPMorgan Chase and Co Phase 7 - 3115 Ridge Rd - Lansing"/>
    <x v="1"/>
    <s v="Outdoor &amp; Garage Lighting"/>
    <x v="1"/>
    <n v="0"/>
    <n v="1549.348"/>
    <n v="0"/>
    <x v="0"/>
    <x v="0"/>
    <n v="10.1978380583316"/>
    <s v="Qty / 1,000"/>
    <m/>
    <s v="Private-Lighting"/>
    <x v="0"/>
    <n v="3"/>
    <n v="1"/>
    <s v="Lighting"/>
    <n v="0.91633259480590001"/>
    <n v="1.30467645558681"/>
    <n v="1419.71807309733"/>
    <n v="0"/>
    <n v="0.71"/>
    <n v="1007.9998318991099"/>
    <n v="0"/>
    <n v="4903"/>
    <n v="1"/>
    <n v="1"/>
    <n v="0"/>
    <n v="0"/>
    <n v="14.276973281664301"/>
    <d v="1900-01-09T04:44:53"/>
    <n v="43387"/>
    <n v="0"/>
    <n v="0"/>
    <n v="0"/>
    <n v="10279.419048532598"/>
  </r>
  <r>
    <s v="STND-62644"/>
    <s v="JP Morgan Chase Bank, N.A."/>
    <s v="JPMorgan Chase and Co Phase 7 - 3115 Ridge Rd - Lansing"/>
    <x v="1"/>
    <s v="Outdoor &amp; Garage Lighting"/>
    <x v="1"/>
    <n v="0"/>
    <n v="3892.982"/>
    <n v="0"/>
    <x v="0"/>
    <x v="0"/>
    <n v="10.1978380583316"/>
    <s v="Qty / 1,000"/>
    <m/>
    <s v="Private-Lighting"/>
    <x v="0"/>
    <n v="3"/>
    <n v="1"/>
    <s v="Lighting"/>
    <n v="0.91633259480590001"/>
    <n v="1.30467645558681"/>
    <n v="3567.2662975926601"/>
    <n v="0"/>
    <n v="0.71"/>
    <n v="2532.75907129079"/>
    <n v="0"/>
    <n v="4903"/>
    <n v="1"/>
    <n v="1"/>
    <n v="0"/>
    <n v="0"/>
    <n v="14.276973281664301"/>
    <d v="1900-01-09T04:44:53"/>
    <n v="43387"/>
    <n v="0"/>
    <n v="0"/>
    <n v="0"/>
    <n v="25828.666849793815"/>
  </r>
  <r>
    <s v="STND-62644"/>
    <s v="JP Morgan Chase Bank, N.A."/>
    <s v="JPMorgan Chase and Co Phase 7 - 3115 Ridge Rd - Lansing"/>
    <x v="1"/>
    <s v="Outdoor &amp; Garage Lighting"/>
    <x v="1"/>
    <n v="0"/>
    <n v="3235.98"/>
    <n v="0"/>
    <x v="0"/>
    <x v="0"/>
    <n v="10.1978380583316"/>
    <s v="Qty / 1,000"/>
    <m/>
    <s v="Private-Lighting"/>
    <x v="0"/>
    <n v="3"/>
    <n v="1"/>
    <s v="Lighting"/>
    <n v="0.91633259480590001"/>
    <n v="1.30467645558681"/>
    <n v="2965.2339501400002"/>
    <n v="0"/>
    <n v="0.71"/>
    <n v="2105.3161045994002"/>
    <n v="0"/>
    <n v="4903"/>
    <n v="1"/>
    <n v="1"/>
    <n v="0"/>
    <n v="0"/>
    <n v="14.276973281664301"/>
    <d v="1900-01-09T04:44:53"/>
    <n v="43387"/>
    <n v="0"/>
    <n v="0"/>
    <n v="0"/>
    <n v="21469.672696302194"/>
  </r>
  <r>
    <s v="STND-62644"/>
    <s v="JP Morgan Chase Bank, N.A."/>
    <s v="JPMorgan Chase and Co Phase 7 - 3115 Ridge Rd - Lansing"/>
    <x v="1"/>
    <s v="Outdoor &amp; Garage Lighting"/>
    <x v="1"/>
    <n v="0"/>
    <n v="411.85199999999998"/>
    <n v="0"/>
    <x v="0"/>
    <x v="0"/>
    <n v="10.1978380583316"/>
    <s v="Qty / 1,000"/>
    <m/>
    <s v="Private-Lighting"/>
    <x v="0"/>
    <n v="3"/>
    <n v="1"/>
    <s v="Lighting"/>
    <n v="0.91633259480590001"/>
    <n v="1.30467645558681"/>
    <n v="377.39341183599902"/>
    <n v="0"/>
    <n v="0.71"/>
    <n v="267.94932240356002"/>
    <n v="0"/>
    <n v="4903"/>
    <n v="1"/>
    <n v="1"/>
    <n v="0"/>
    <n v="0"/>
    <n v="14.276973281664301"/>
    <d v="1900-01-09T04:44:53"/>
    <n v="43387"/>
    <n v="0"/>
    <n v="0"/>
    <n v="0"/>
    <n v="2732.5037977111883"/>
  </r>
  <r>
    <s v="STND-62645"/>
    <s v="JP Morgan Chase Bank, N.A."/>
    <s v="JPMorgan Chase and Co Phase 7 - 400 E Ogden Ave - Hinsdale"/>
    <x v="0"/>
    <s v="Indoor Lighting"/>
    <x v="6"/>
    <n v="0"/>
    <n v="1282.671"/>
    <n v="0.28842000000000001"/>
    <x v="0"/>
    <x v="0"/>
    <n v="15"/>
    <s v="Qty / 1,000"/>
    <m/>
    <s v="Private-Lighting"/>
    <x v="0"/>
    <n v="3"/>
    <n v="1"/>
    <s v="Lighting"/>
    <n v="0.91633259480590001"/>
    <n v="1.30467645558681"/>
    <n v="1175.3532457122801"/>
    <n v="0.37629478332034699"/>
    <n v="0.71"/>
    <n v="834.50080445571803"/>
    <n v="0.267169296157446"/>
    <n v="2885"/>
    <n v="1.165"/>
    <n v="1.3779999999999999"/>
    <n v="2.5499999999999998E-2"/>
    <n v="0.55000000000000004"/>
    <n v="24.263431542460999"/>
    <d v="1900-01-16T07:56:40"/>
    <n v="43387"/>
    <n v="0.496496613432309"/>
    <n v="25.726616107865301"/>
    <n v="0"/>
    <n v="12517.51206683577"/>
  </r>
  <r>
    <s v="STND-62645"/>
    <s v="JP Morgan Chase Bank, N.A."/>
    <s v="JPMorgan Chase and Co Phase 7 - 400 E Ogden Ave - Hinsdale"/>
    <x v="0"/>
    <s v="Indoor Lighting"/>
    <x v="6"/>
    <n v="0"/>
    <n v="516.44399999999996"/>
    <n v="0.11612699999999999"/>
    <x v="0"/>
    <x v="0"/>
    <n v="15"/>
    <s v="Qty / 1,000"/>
    <m/>
    <s v="Private-Lighting"/>
    <x v="0"/>
    <n v="3"/>
    <n v="1"/>
    <s v="Lighting"/>
    <n v="0.91633259480590001"/>
    <n v="1.30467645558681"/>
    <n v="473.23447059193802"/>
    <n v="0.151508162757929"/>
    <n v="0.71"/>
    <n v="335.99647412027599"/>
    <n v="0.10757079555813"/>
    <n v="2885"/>
    <n v="1.165"/>
    <n v="1.3779999999999999"/>
    <n v="2.5499999999999998E-2"/>
    <n v="0.55000000000000004"/>
    <n v="24.263431542460999"/>
    <d v="1900-01-16T07:56:40"/>
    <n v="43387"/>
    <n v="0.199905215408272"/>
    <n v="10.3583510730424"/>
    <n v="0"/>
    <n v="5039.9471118041401"/>
  </r>
  <r>
    <s v="STND-62645"/>
    <s v="JP Morgan Chase Bank, N.A."/>
    <s v="JPMorgan Chase and Co Phase 7 - 400 E Ogden Ave - Hinsdale"/>
    <x v="0"/>
    <s v="Indoor Lighting"/>
    <x v="6"/>
    <n v="0"/>
    <n v="3915.5219999999999"/>
    <n v="0.88044"/>
    <x v="0"/>
    <x v="0"/>
    <n v="15"/>
    <s v="Qty / 1,000"/>
    <m/>
    <s v="Private-Lighting"/>
    <x v="0"/>
    <n v="3"/>
    <n v="1"/>
    <s v="Lighting"/>
    <n v="0.91633259480590001"/>
    <n v="1.30467645558681"/>
    <n v="3587.9204342795902"/>
    <n v="1.14868933855685"/>
    <n v="0.71"/>
    <n v="2547.4235083385101"/>
    <n v="0.815569430375362"/>
    <n v="2885"/>
    <n v="1.165"/>
    <n v="1.3779999999999999"/>
    <n v="2.5499999999999998E-2"/>
    <n v="0.55000000000000004"/>
    <n v="24.263431542460999"/>
    <d v="1900-01-16T07:56:40"/>
    <n v="43387"/>
    <n v="1.5156212410038901"/>
    <n v="78.533880750325693"/>
    <n v="0"/>
    <n v="38211.352625077649"/>
  </r>
  <r>
    <s v="STND-62645"/>
    <s v="JP Morgan Chase Bank, N.A."/>
    <s v="JPMorgan Chase and Co Phase 7 - 400 E Ogden Ave - Hinsdale"/>
    <x v="1"/>
    <s v="Outdoor &amp; Garage Lighting"/>
    <x v="1"/>
    <n v="0"/>
    <n v="4118.5200000000004"/>
    <n v="0"/>
    <x v="0"/>
    <x v="0"/>
    <n v="10.1978380583316"/>
    <s v="Qty / 1,000"/>
    <m/>
    <s v="Private-Lighting"/>
    <x v="0"/>
    <n v="3"/>
    <n v="1"/>
    <s v="Lighting"/>
    <n v="0.91633259480590001"/>
    <n v="1.30467645558681"/>
    <n v="3773.93411835999"/>
    <n v="0"/>
    <n v="0.71"/>
    <n v="2679.4932240356002"/>
    <n v="0"/>
    <n v="4903"/>
    <n v="1"/>
    <n v="1"/>
    <n v="0"/>
    <n v="0"/>
    <n v="14.276973281664301"/>
    <d v="1900-01-09T04:44:53"/>
    <n v="43387"/>
    <n v="0"/>
    <n v="0"/>
    <n v="0"/>
    <n v="27325.037977111882"/>
  </r>
  <r>
    <s v="STND-62645"/>
    <s v="JP Morgan Chase Bank, N.A."/>
    <s v="JPMorgan Chase and Co Phase 7 - 400 E Ogden Ave - Hinsdale"/>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45"/>
    <s v="JP Morgan Chase Bank, N.A."/>
    <s v="JPMorgan Chase and Co Phase 7 - 400 E Ogden Ave - Hinsdale"/>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45"/>
    <s v="JP Morgan Chase Bank, N.A."/>
    <s v="JPMorgan Chase and Co Phase 7 - 400 E Ogden Ave - Hinsdale"/>
    <x v="1"/>
    <s v="Outdoor &amp; Garage Lighting"/>
    <x v="1"/>
    <n v="0"/>
    <n v="14037.289000000001"/>
    <n v="0"/>
    <x v="0"/>
    <x v="0"/>
    <n v="10.1978380583316"/>
    <s v="Qty / 1,000"/>
    <m/>
    <s v="Private-Lighting"/>
    <x v="0"/>
    <n v="3"/>
    <n v="1"/>
    <s v="Lighting"/>
    <n v="0.91633259480590001"/>
    <n v="1.30467645558681"/>
    <n v="12862.8254534103"/>
    <n v="0"/>
    <n v="0.71"/>
    <n v="9132.6060719213201"/>
    <n v="0"/>
    <n v="4903"/>
    <n v="1"/>
    <n v="1"/>
    <n v="0"/>
    <n v="0"/>
    <n v="14.276973281664301"/>
    <d v="1900-01-09T04:44:53"/>
    <n v="43387"/>
    <n v="0"/>
    <n v="0"/>
    <n v="0"/>
    <n v="93132.837771989492"/>
  </r>
  <r>
    <s v="STND-62645"/>
    <s v="JP Morgan Chase Bank, N.A."/>
    <s v="JPMorgan Chase and Co Phase 7 - 400 E Ogden Ave - Hinsdale"/>
    <x v="1"/>
    <s v="Outdoor &amp; Garage Lighting"/>
    <x v="1"/>
    <n v="0"/>
    <n v="1220.847"/>
    <n v="0"/>
    <x v="0"/>
    <x v="0"/>
    <n v="10.1978380583316"/>
    <s v="Qty / 1,000"/>
    <m/>
    <s v="Private-Lighting"/>
    <x v="0"/>
    <n v="3"/>
    <n v="1"/>
    <s v="Lighting"/>
    <n v="0.91633259480590001"/>
    <n v="1.30467645558681"/>
    <n v="1118.7018993710001"/>
    <n v="0"/>
    <n v="0.71"/>
    <n v="794.27834855340905"/>
    <n v="0"/>
    <n v="4903"/>
    <n v="1"/>
    <n v="1"/>
    <n v="0"/>
    <n v="0"/>
    <n v="14.276973281664301"/>
    <d v="1900-01-09T04:44:53"/>
    <n v="43387"/>
    <n v="0"/>
    <n v="0"/>
    <n v="0"/>
    <n v="8099.9219717867263"/>
  </r>
  <r>
    <s v="STND-62645"/>
    <s v="JP Morgan Chase Bank, N.A."/>
    <s v="JPMorgan Chase and Co Phase 7 - 400 E Ogden Ave - Hinsdale"/>
    <x v="1"/>
    <s v="Outdoor &amp; Garage Lighting"/>
    <x v="1"/>
    <n v="0"/>
    <n v="2005.327"/>
    <n v="0"/>
    <x v="0"/>
    <x v="0"/>
    <n v="10.1978380583316"/>
    <s v="Qty / 1,000"/>
    <m/>
    <s v="Private-Lighting"/>
    <x v="0"/>
    <n v="3"/>
    <n v="1"/>
    <s v="Lighting"/>
    <n v="0.91633259480590001"/>
    <n v="1.30467645558681"/>
    <n v="1837.54649334433"/>
    <n v="0"/>
    <n v="0.71"/>
    <n v="1304.6580102744699"/>
    <n v="0"/>
    <n v="4903"/>
    <n v="1"/>
    <n v="1"/>
    <n v="0"/>
    <n v="0"/>
    <n v="14.276973281664301"/>
    <d v="1900-01-09T04:44:53"/>
    <n v="43387"/>
    <n v="0"/>
    <n v="0"/>
    <n v="0"/>
    <n v="13304.69111028417"/>
  </r>
  <r>
    <s v="STND-62645"/>
    <s v="JP Morgan Chase Bank, N.A."/>
    <s v="JPMorgan Chase and Co Phase 7 - 400 E Ogden Ave - Hinsdale"/>
    <x v="1"/>
    <s v="Outdoor &amp; Garage Lighting"/>
    <x v="1"/>
    <n v="0"/>
    <n v="1505.221"/>
    <n v="0"/>
    <x v="0"/>
    <x v="0"/>
    <n v="10.1978380583316"/>
    <s v="Qty / 1,000"/>
    <m/>
    <s v="Private-Lighting"/>
    <x v="0"/>
    <n v="3"/>
    <n v="1"/>
    <s v="Lighting"/>
    <n v="0.91633259480590001"/>
    <n v="1.30467645558681"/>
    <n v="1379.2830646863299"/>
    <n v="0"/>
    <n v="0.71"/>
    <n v="979.29097592729499"/>
    <n v="0"/>
    <n v="4903"/>
    <n v="1"/>
    <n v="1"/>
    <n v="0"/>
    <n v="0"/>
    <n v="14.276973281664301"/>
    <d v="1900-01-09T04:44:53"/>
    <n v="43387"/>
    <n v="0"/>
    <n v="0"/>
    <n v="0"/>
    <n v="9986.6507844920634"/>
  </r>
  <r>
    <s v="STND-62646"/>
    <s v="JP Morgan Chase Bank, N.A."/>
    <s v="JPMorgan Chase and Co Phase 7 - 2122 W 22nd St - Oak Brook"/>
    <x v="0"/>
    <s v="Indoor Lighting"/>
    <x v="6"/>
    <n v="0"/>
    <n v="236.28200000000001"/>
    <n v="5.3129999999999997E-2"/>
    <x v="0"/>
    <x v="0"/>
    <n v="15"/>
    <s v="Qty / 1,000"/>
    <m/>
    <s v="Private-Lighting"/>
    <x v="0"/>
    <n v="3"/>
    <n v="1"/>
    <s v="Lighting"/>
    <n v="0.91633259480590001"/>
    <n v="1.30467645558681"/>
    <n v="216.51289816592799"/>
    <n v="6.9317460085327007E-2"/>
    <n v="0.71"/>
    <n v="153.72415769780901"/>
    <n v="4.9215396660582202E-2"/>
    <n v="2885"/>
    <n v="1.165"/>
    <n v="1.3779999999999999"/>
    <n v="2.5499999999999998E-2"/>
    <n v="0.55000000000000004"/>
    <n v="24.263431542460999"/>
    <d v="1900-01-16T07:56:40"/>
    <n v="43387"/>
    <n v="9.1459902474372606E-2"/>
    <n v="4.73912352208683"/>
    <n v="0"/>
    <n v="2305.8623654671351"/>
  </r>
  <r>
    <s v="STND-62646"/>
    <s v="JP Morgan Chase Bank, N.A."/>
    <s v="JPMorgan Chase and Co Phase 7 - 2122 W 22nd St - Oak Brook"/>
    <x v="0"/>
    <s v="Indoor Lighting"/>
    <x v="6"/>
    <n v="0"/>
    <n v="1272.5450000000001"/>
    <n v="0.28614299999999998"/>
    <x v="0"/>
    <x v="0"/>
    <n v="15"/>
    <s v="Qty / 1,000"/>
    <m/>
    <s v="Private-Lighting"/>
    <x v="0"/>
    <n v="3"/>
    <n v="1"/>
    <s v="Lighting"/>
    <n v="0.91633259480590001"/>
    <n v="1.30467645558681"/>
    <n v="1166.0744618572701"/>
    <n v="0.373324035030976"/>
    <n v="0.71"/>
    <n v="827.91286791866401"/>
    <n v="0.26506006487199302"/>
    <n v="2885"/>
    <n v="1.165"/>
    <n v="1.3779999999999999"/>
    <n v="2.5499999999999998E-2"/>
    <n v="0.55000000000000004"/>
    <n v="24.263431542460999"/>
    <d v="1900-01-16T07:56:40"/>
    <n v="43387"/>
    <n v="0.49257690332626403"/>
    <n v="25.523518263828699"/>
    <n v="0"/>
    <n v="12418.693018779961"/>
  </r>
  <r>
    <s v="STND-62646"/>
    <s v="JP Morgan Chase Bank, N.A."/>
    <s v="JPMorgan Chase and Co Phase 7 - 2122 W 22nd St - Oak Brook"/>
    <x v="1"/>
    <s v="Outdoor &amp; Garage Lighting"/>
    <x v="1"/>
    <n v="0"/>
    <n v="2510.3359999999998"/>
    <n v="0"/>
    <x v="0"/>
    <x v="0"/>
    <n v="10.1978380583316"/>
    <s v="Qty / 1,000"/>
    <m/>
    <s v="Private-Lighting"/>
    <x v="0"/>
    <n v="3"/>
    <n v="1"/>
    <s v="Lighting"/>
    <n v="0.91633259480590001"/>
    <n v="1.30467645558681"/>
    <n v="2300.3027007146602"/>
    <n v="0"/>
    <n v="0.71"/>
    <n v="1633.2149175074101"/>
    <n v="0"/>
    <n v="4903"/>
    <n v="1"/>
    <n v="1"/>
    <n v="0"/>
    <n v="0"/>
    <n v="14.276973281664301"/>
    <d v="1900-01-09T04:44:53"/>
    <n v="43387"/>
    <n v="0"/>
    <n v="0"/>
    <n v="0"/>
    <n v="16655.26124319197"/>
  </r>
  <r>
    <s v="STND-62646"/>
    <s v="JP Morgan Chase Bank, N.A."/>
    <s v="JPMorgan Chase and Co Phase 7 - 2122 W 22nd St - Oak Brook"/>
    <x v="1"/>
    <s v="Outdoor &amp; Garage Lighting"/>
    <x v="1"/>
    <n v="0"/>
    <n v="1686.6320000000001"/>
    <n v="0"/>
    <x v="0"/>
    <x v="0"/>
    <n v="10.1978380583316"/>
    <s v="Qty / 1,000"/>
    <m/>
    <s v="Private-Lighting"/>
    <x v="0"/>
    <n v="3"/>
    <n v="1"/>
    <s v="Lighting"/>
    <n v="0.91633259480590001"/>
    <n v="1.30467645558681"/>
    <n v="1545.5158770426599"/>
    <n v="0"/>
    <n v="0.71"/>
    <n v="1097.31627270029"/>
    <n v="0"/>
    <n v="4903"/>
    <n v="1"/>
    <n v="1"/>
    <n v="0"/>
    <n v="0"/>
    <n v="14.276973281664301"/>
    <d v="1900-01-09T04:44:53"/>
    <n v="43387"/>
    <n v="0"/>
    <n v="0"/>
    <n v="0"/>
    <n v="11190.253647769594"/>
  </r>
  <r>
    <s v="STND-62646"/>
    <s v="JP Morgan Chase Bank, N.A."/>
    <s v="JPMorgan Chase and Co Phase 7 - 2122 W 22nd St - Oak Brook"/>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46"/>
    <s v="JP Morgan Chase Bank, N.A."/>
    <s v="JPMorgan Chase and Co Phase 7 - 2122 W 22nd St - Oak Brook"/>
    <x v="1"/>
    <s v="Outdoor &amp; Garage Lighting"/>
    <x v="1"/>
    <n v="0"/>
    <n v="30006.36"/>
    <n v="0"/>
    <x v="0"/>
    <x v="0"/>
    <n v="10.1978380583316"/>
    <s v="Qty / 1,000"/>
    <m/>
    <s v="Private-Lighting"/>
    <x v="0"/>
    <n v="3"/>
    <n v="1"/>
    <s v="Lighting"/>
    <n v="0.91633259480590001"/>
    <n v="1.30467645558681"/>
    <n v="27495.805719479999"/>
    <n v="0"/>
    <n v="0.71"/>
    <n v="19522.022060830801"/>
    <n v="0"/>
    <n v="4903"/>
    <n v="1"/>
    <n v="1"/>
    <n v="0"/>
    <n v="0"/>
    <n v="14.276973281664301"/>
    <d v="1900-01-09T04:44:53"/>
    <n v="43387"/>
    <n v="0"/>
    <n v="0"/>
    <n v="0"/>
    <n v="199082.41954752943"/>
  </r>
  <r>
    <s v="STND-62646"/>
    <s v="JP Morgan Chase Bank, N.A."/>
    <s v="JPMorgan Chase and Co Phase 7 - 2122 W 22nd St - Oak Brook"/>
    <x v="1"/>
    <s v="Outdoor &amp; Garage Lighting"/>
    <x v="1"/>
    <n v="0"/>
    <n v="3010.442"/>
    <n v="0"/>
    <x v="0"/>
    <x v="0"/>
    <n v="10.1978380583316"/>
    <s v="Qty / 1,000"/>
    <m/>
    <s v="Private-Lighting"/>
    <x v="0"/>
    <n v="3"/>
    <n v="1"/>
    <s v="Lighting"/>
    <n v="0.91633259480590001"/>
    <n v="1.30467645558681"/>
    <n v="2758.5661293726598"/>
    <n v="0"/>
    <n v="0.71"/>
    <n v="1958.58195185459"/>
    <n v="0"/>
    <n v="4903"/>
    <n v="1"/>
    <n v="1"/>
    <n v="0"/>
    <n v="0"/>
    <n v="14.276973281664301"/>
    <d v="1900-01-09T04:44:53"/>
    <n v="43387"/>
    <n v="0"/>
    <n v="0"/>
    <n v="0"/>
    <n v="19973.301568984127"/>
  </r>
  <r>
    <s v="STND-62647"/>
    <s v="JP Morgan Chase Bank, N.A."/>
    <s v="JPMorgan Chase and Co Phase 7 - 439 W Schick Rd - Bloomingdale"/>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87"/>
    <n v="1.8291980494874498E-2"/>
    <n v="0.94781668159121402"/>
    <n v="0"/>
    <n v="461.16856951657201"/>
  </r>
  <r>
    <s v="STND-62647"/>
    <s v="JP Morgan Chase Bank, N.A."/>
    <s v="JPMorgan Chase and Co Phase 7 - 439 W Schick Rd - Bloomingdale"/>
    <x v="0"/>
    <s v="Indoor Lighting"/>
    <x v="6"/>
    <n v="0"/>
    <n v="3719.7460000000001"/>
    <n v="0.83641799999999999"/>
    <x v="0"/>
    <x v="0"/>
    <n v="15"/>
    <s v="Qty / 1,000"/>
    <m/>
    <s v="Private-Lighting"/>
    <x v="0"/>
    <n v="3"/>
    <n v="1"/>
    <s v="Lighting"/>
    <n v="0.91633259480590001"/>
    <n v="1.30467645558681"/>
    <n v="3408.5245041988701"/>
    <n v="1.09125487162901"/>
    <n v="0.71"/>
    <n v="2420.0523979812001"/>
    <n v="0.77479095885659399"/>
    <n v="2885"/>
    <n v="1.165"/>
    <n v="1.3779999999999999"/>
    <n v="2.5499999999999998E-2"/>
    <n v="0.55000000000000004"/>
    <n v="24.263431542460999"/>
    <d v="1900-01-16T07:56:40"/>
    <n v="43387"/>
    <n v="1.4398401789536901"/>
    <n v="74.607188718515999"/>
    <n v="0"/>
    <n v="36300.785969718003"/>
  </r>
  <r>
    <s v="STND-62647"/>
    <s v="JP Morgan Chase Bank, N.A."/>
    <s v="JPMorgan Chase and Co Phase 7 - 439 W Schick Rd - Bloomingdale"/>
    <x v="0"/>
    <s v="Indoor Lighting"/>
    <x v="6"/>
    <n v="0"/>
    <n v="10740.682000000001"/>
    <n v="2.4151379999999998"/>
    <x v="0"/>
    <x v="0"/>
    <n v="15"/>
    <s v="Qty / 1,000"/>
    <m/>
    <s v="Private-Lighting"/>
    <x v="0"/>
    <n v="3"/>
    <n v="1"/>
    <s v="Lighting"/>
    <n v="0.91633259480590001"/>
    <n v="1.30467645558681"/>
    <n v="9842.0370070450208"/>
    <n v="3.1509736855930099"/>
    <n v="0.71"/>
    <n v="6987.8462750019698"/>
    <n v="2.2371913167710402"/>
    <n v="2885"/>
    <n v="1.165"/>
    <n v="1.3779999999999999"/>
    <n v="2.5499999999999998E-2"/>
    <n v="0.55000000000000004"/>
    <n v="24.263431542460999"/>
    <d v="1900-01-16T07:56:40"/>
    <n v="43387"/>
    <n v="4.15750585247791"/>
    <n v="215.42656109840999"/>
    <n v="0"/>
    <n v="104817.69412502955"/>
  </r>
  <r>
    <s v="STND-62647"/>
    <s v="JP Morgan Chase Bank, N.A."/>
    <s v="JPMorgan Chase and Co Phase 7 - 439 W Schick Rd - Bloomingdale"/>
    <x v="1"/>
    <s v="Outdoor &amp; Garage Lighting"/>
    <x v="1"/>
    <n v="0"/>
    <n v="3549.7719999999999"/>
    <n v="0"/>
    <x v="0"/>
    <x v="0"/>
    <n v="10.1978380583316"/>
    <s v="Qty / 1,000"/>
    <m/>
    <s v="Private-Lighting"/>
    <x v="0"/>
    <n v="3"/>
    <n v="1"/>
    <s v="Lighting"/>
    <n v="0.91633259480590001"/>
    <n v="1.30467645558681"/>
    <n v="3252.7717877293298"/>
    <n v="0"/>
    <n v="0.71"/>
    <n v="2309.4679692878199"/>
    <n v="0"/>
    <n v="4903"/>
    <n v="1"/>
    <n v="1"/>
    <n v="0"/>
    <n v="0"/>
    <n v="14.276973281664301"/>
    <d v="1900-01-09T04:44:53"/>
    <n v="43387"/>
    <n v="0"/>
    <n v="0"/>
    <n v="0"/>
    <n v="23551.580351701123"/>
  </r>
  <r>
    <s v="STND-62647"/>
    <s v="JP Morgan Chase Bank, N.A."/>
    <s v="JPMorgan Chase and Co Phase 7 - 439 W Schick Rd - Bloomingdale"/>
    <x v="1"/>
    <s v="Outdoor &amp; Garage Lighting"/>
    <x v="1"/>
    <n v="0"/>
    <n v="2662.3290000000002"/>
    <n v="0"/>
    <x v="0"/>
    <x v="0"/>
    <n v="10.1978380583316"/>
    <s v="Qty / 1,000"/>
    <m/>
    <s v="Private-Lighting"/>
    <x v="0"/>
    <n v="3"/>
    <n v="1"/>
    <s v="Lighting"/>
    <n v="0.91633259480590001"/>
    <n v="1.30467645558681"/>
    <n v="2439.5788407969999"/>
    <n v="0"/>
    <n v="0.71"/>
    <n v="1732.1009769658699"/>
    <n v="0"/>
    <n v="4903"/>
    <n v="1"/>
    <n v="1"/>
    <n v="0"/>
    <n v="0"/>
    <n v="14.276973281664301"/>
    <d v="1900-01-09T04:44:53"/>
    <n v="43387"/>
    <n v="0"/>
    <n v="0"/>
    <n v="0"/>
    <n v="17663.685263775893"/>
  </r>
  <r>
    <s v="STND-62647"/>
    <s v="JP Morgan Chase Bank, N.A."/>
    <s v="JPMorgan Chase and Co Phase 7 - 439 W Schick Rd - Bloomingdale"/>
    <x v="1"/>
    <s v="Outdoor &amp; Garage Lighting"/>
    <x v="1"/>
    <n v="0"/>
    <n v="28241.279999999999"/>
    <n v="0"/>
    <x v="0"/>
    <x v="0"/>
    <n v="10.1978380583316"/>
    <s v="Qty / 1,000"/>
    <m/>
    <s v="Private-Lighting"/>
    <x v="0"/>
    <n v="3"/>
    <n v="1"/>
    <s v="Lighting"/>
    <n v="0.91633259480590001"/>
    <n v="1.30467645558681"/>
    <n v="25878.405383040001"/>
    <n v="0"/>
    <n v="0.71"/>
    <n v="18373.667821958399"/>
    <n v="0"/>
    <n v="4903"/>
    <n v="1"/>
    <n v="1"/>
    <n v="0"/>
    <n v="0"/>
    <n v="14.276973281664301"/>
    <d v="1900-01-09T04:44:53"/>
    <n v="43387"/>
    <n v="0"/>
    <n v="0"/>
    <n v="0"/>
    <n v="187371.68898591003"/>
  </r>
  <r>
    <s v="STND-62647"/>
    <s v="JP Morgan Chase Bank, N.A."/>
    <s v="JPMorgan Chase and Co Phase 7 - 439 W Schick Rd - Bloomingdale"/>
    <x v="1"/>
    <s v="Outdoor &amp; Garage Lighting"/>
    <x v="1"/>
    <n v="0"/>
    <n v="3010.442"/>
    <n v="0"/>
    <x v="0"/>
    <x v="0"/>
    <n v="10.1978380583316"/>
    <s v="Qty / 1,000"/>
    <m/>
    <s v="Private-Lighting"/>
    <x v="0"/>
    <n v="3"/>
    <n v="1"/>
    <s v="Lighting"/>
    <n v="0.91633259480590001"/>
    <n v="1.30467645558681"/>
    <n v="2758.5661293726598"/>
    <n v="0"/>
    <n v="0.71"/>
    <n v="1958.58195185459"/>
    <n v="0"/>
    <n v="4903"/>
    <n v="1"/>
    <n v="1"/>
    <n v="0"/>
    <n v="0"/>
    <n v="14.276973281664301"/>
    <d v="1900-01-09T04:44:53"/>
    <n v="43387"/>
    <n v="0"/>
    <n v="0"/>
    <n v="0"/>
    <n v="19973.301568984127"/>
  </r>
  <r>
    <s v="STND-62647"/>
    <s v="JP Morgan Chase Bank, N.A."/>
    <s v="JPMorgan Chase and Co Phase 7 - 439 W Schick Rd - Bloomingdale"/>
    <x v="1"/>
    <s v="Outdoor &amp; Garage Lighting"/>
    <x v="1"/>
    <n v="0"/>
    <n v="4324.4459999999999"/>
    <n v="0"/>
    <x v="0"/>
    <x v="0"/>
    <n v="10.1978380583316"/>
    <s v="Qty / 1,000"/>
    <m/>
    <s v="Private-Lighting"/>
    <x v="0"/>
    <n v="3"/>
    <n v="1"/>
    <s v="Lighting"/>
    <n v="0.91633259480590001"/>
    <n v="1.30467645558681"/>
    <n v="3962.6308242779901"/>
    <n v="0"/>
    <n v="0.71"/>
    <n v="2813.46788523738"/>
    <n v="0"/>
    <n v="4903"/>
    <n v="1"/>
    <n v="1"/>
    <n v="0"/>
    <n v="0"/>
    <n v="14.276973281664301"/>
    <d v="1900-01-09T04:44:53"/>
    <n v="43387"/>
    <n v="0"/>
    <n v="0"/>
    <n v="0"/>
    <n v="28691.289875967475"/>
  </r>
  <r>
    <s v="STND-62648"/>
    <s v="JP Morgan Chase Bank, N.A."/>
    <s v="JPMorgan Chase and Co Phase 7 - 50 Phelps Ave - Romeoville"/>
    <x v="0"/>
    <s v="Indoor Lighting"/>
    <x v="6"/>
    <n v="0"/>
    <n v="459.06099999999998"/>
    <n v="0.103224"/>
    <x v="0"/>
    <x v="0"/>
    <n v="15"/>
    <s v="Qty / 1,000"/>
    <m/>
    <s v="Private-Lighting"/>
    <x v="0"/>
    <n v="3"/>
    <n v="1"/>
    <s v="Lighting"/>
    <n v="0.91633259480590001"/>
    <n v="1.30467645558681"/>
    <n v="420.65255730419102"/>
    <n v="0.13467392245149301"/>
    <n v="0.71"/>
    <n v="298.66331568597599"/>
    <n v="9.5618484940559703E-2"/>
    <n v="2885"/>
    <n v="1.165"/>
    <n v="1.3779999999999999"/>
    <n v="2.5499999999999998E-2"/>
    <n v="0.55000000000000004"/>
    <n v="24.263431542460999"/>
    <d v="1900-01-16T07:56:40"/>
    <n v="43404"/>
    <n v="0.17769352480735301"/>
    <n v="9.2074164903492495"/>
    <n v="0"/>
    <n v="4479.9497352896396"/>
  </r>
  <r>
    <s v="STND-62648"/>
    <s v="JP Morgan Chase Bank, N.A."/>
    <s v="JPMorgan Chase and Co Phase 7 - 50 Phelps Ave - Romeoville"/>
    <x v="0"/>
    <s v="Indoor Lighting"/>
    <x v="6"/>
    <n v="0"/>
    <n v="4698.6260000000002"/>
    <n v="1.0565279999999999"/>
    <x v="0"/>
    <x v="0"/>
    <n v="15"/>
    <s v="Qty / 1,000"/>
    <m/>
    <s v="Private-Lighting"/>
    <x v="0"/>
    <n v="3"/>
    <n v="1"/>
    <s v="Lighting"/>
    <n v="0.91633259480590001"/>
    <n v="1.30467645558681"/>
    <n v="4305.5041546024704"/>
    <n v="1.3784272062682199"/>
    <n v="0.71"/>
    <n v="3056.9079497677499"/>
    <n v="0.97868331645043405"/>
    <n v="2885"/>
    <n v="1.165"/>
    <n v="1.3779999999999999"/>
    <n v="2.5499999999999998E-2"/>
    <n v="0.55000000000000004"/>
    <n v="24.263431542460999"/>
    <d v="1900-01-16T07:56:40"/>
    <n v="43404"/>
    <n v="1.8187454892046699"/>
    <n v="94.240648877564695"/>
    <n v="0"/>
    <n v="45853.619246516246"/>
  </r>
  <r>
    <s v="STND-62648"/>
    <s v="JP Morgan Chase Bank, N.A."/>
    <s v="JPMorgan Chase and Co Phase 7 - 50 Phelps Ave - Romeoville"/>
    <x v="0"/>
    <s v="Indoor Lighting"/>
    <x v="6"/>
    <n v="0"/>
    <n v="5225.1970000000001"/>
    <n v="1.1749320000000001"/>
    <x v="0"/>
    <x v="0"/>
    <n v="15"/>
    <s v="Qty / 1,000"/>
    <m/>
    <s v="Private-Lighting"/>
    <x v="0"/>
    <n v="3"/>
    <n v="1"/>
    <s v="Lighting"/>
    <n v="0.91633259480590001"/>
    <n v="1.30467645558681"/>
    <n v="4788.0183253819996"/>
    <n v="1.5329061173155201"/>
    <n v="0.71"/>
    <n v="3399.4930110212199"/>
    <n v="1.0883633432940201"/>
    <n v="2885"/>
    <n v="1.165"/>
    <n v="1.3779999999999999"/>
    <n v="2.5499999999999998E-2"/>
    <n v="0.55000000000000004"/>
    <n v="24.263431542460999"/>
    <d v="1900-01-16T07:56:40"/>
    <n v="43404"/>
    <n v="2.02257041471898"/>
    <n v="104.802117851709"/>
    <n v="0"/>
    <n v="50992.395165318296"/>
  </r>
  <r>
    <s v="STND-62648"/>
    <s v="JP Morgan Chase Bank, N.A."/>
    <s v="JPMorgan Chase and Co Phase 7 - 50 Phelps Ave - Romeoville"/>
    <x v="0"/>
    <s v="Indoor Lighting"/>
    <x v="6"/>
    <n v="0"/>
    <n v="9295.9889999999996"/>
    <n v="2.0902859999999999"/>
    <x v="0"/>
    <x v="0"/>
    <n v="15"/>
    <s v="Qty / 1,000"/>
    <m/>
    <s v="Private-Lighting"/>
    <x v="0"/>
    <n v="3"/>
    <n v="1"/>
    <s v="Lighting"/>
    <n v="0.91633259480590001"/>
    <n v="1.30467645558681"/>
    <n v="8518.2177216570999"/>
    <n v="2.72714692964272"/>
    <n v="0.71"/>
    <n v="6047.9345823765398"/>
    <n v="1.9362743200463299"/>
    <n v="2885"/>
    <n v="1.165"/>
    <n v="1.3779999999999999"/>
    <n v="2.5499999999999998E-2"/>
    <n v="0.55000000000000004"/>
    <n v="24.263431542460999"/>
    <d v="1900-01-16T07:56:40"/>
    <n v="43404"/>
    <n v="3.5982938773488899"/>
    <n v="186.450259143567"/>
    <n v="0"/>
    <n v="90719.018735648104"/>
  </r>
  <r>
    <s v="STND-62649"/>
    <s v="JP Morgan Chase Bank, N.A."/>
    <s v="JPMorgan Chase and Co Phase 7 - 150 W Boughton Rd - Bolingbrook"/>
    <x v="0"/>
    <s v="Indoor Lighting"/>
    <x v="6"/>
    <n v="0"/>
    <n v="4111.2979999999998"/>
    <n v="0.92446200000000001"/>
    <x v="0"/>
    <x v="0"/>
    <n v="15"/>
    <s v="Qty / 1,000"/>
    <m/>
    <s v="Private-Lighting"/>
    <x v="0"/>
    <n v="3"/>
    <n v="1"/>
    <s v="Lighting"/>
    <n v="0.91633259480590001"/>
    <n v="1.30467645558681"/>
    <n v="3767.3163643603102"/>
    <n v="1.2061238054846899"/>
    <n v="0.71"/>
    <n v="2674.7946186958202"/>
    <n v="0.85634790189413001"/>
    <n v="2885"/>
    <n v="1.165"/>
    <n v="1.3779999999999999"/>
    <n v="2.5499999999999998E-2"/>
    <n v="0.55000000000000004"/>
    <n v="24.263431542460999"/>
    <d v="1900-01-16T07:56:40"/>
    <n v="43387"/>
    <n v="1.59140230305408"/>
    <n v="82.460572782135401"/>
    <n v="0"/>
    <n v="40121.919280437301"/>
  </r>
  <r>
    <s v="STND-62649"/>
    <s v="JP Morgan Chase Bank, N.A."/>
    <s v="JPMorgan Chase and Co Phase 7 - 150 W Boughton Rd - Bolingbrook"/>
    <x v="0"/>
    <s v="Indoor Lighting"/>
    <x v="6"/>
    <n v="0"/>
    <n v="21771.652999999998"/>
    <n v="4.8955500000000001"/>
    <x v="0"/>
    <x v="0"/>
    <n v="15"/>
    <s v="Qty / 1,000"/>
    <m/>
    <s v="Private-Lighting"/>
    <x v="0"/>
    <n v="3"/>
    <n v="1"/>
    <s v="Lighting"/>
    <n v="0.91633259480590001"/>
    <n v="1.30467645558681"/>
    <n v="19950.075286703599"/>
    <n v="6.3871088221479901"/>
    <n v="0.71"/>
    <n v="14164.5534535596"/>
    <n v="4.5348472637250703"/>
    <n v="2885"/>
    <n v="1.165"/>
    <n v="1.3779999999999999"/>
    <n v="2.5499999999999998E-2"/>
    <n v="0.55000000000000004"/>
    <n v="24.263431542460999"/>
    <d v="1900-01-16T07:56:40"/>
    <n v="43387"/>
    <n v="8.4273767279957603"/>
    <n v="436.675467648878"/>
    <n v="0"/>
    <n v="212468.30180339399"/>
  </r>
  <r>
    <s v="STND-62649"/>
    <s v="JP Morgan Chase Bank, N.A."/>
    <s v="JPMorgan Chase and Co Phase 7 - 150 W Boughton Rd - Bolingbrook"/>
    <x v="1"/>
    <s v="Outdoor &amp; Garage Lighting"/>
    <x v="1"/>
    <n v="0"/>
    <n v="1465.9970000000001"/>
    <n v="0"/>
    <x v="0"/>
    <x v="0"/>
    <n v="10.1978380583316"/>
    <s v="Qty / 1,000"/>
    <m/>
    <s v="Private-Lighting"/>
    <x v="0"/>
    <n v="3"/>
    <n v="1"/>
    <s v="Lighting"/>
    <n v="0.91633259480590001"/>
    <n v="1.30467645558681"/>
    <n v="1343.3408349876599"/>
    <n v="0"/>
    <n v="0.71"/>
    <n v="953.77199284124197"/>
    <n v="0"/>
    <n v="4903"/>
    <n v="1"/>
    <n v="1"/>
    <n v="0"/>
    <n v="0"/>
    <n v="14.276973281664301"/>
    <d v="1900-01-09T04:44:53"/>
    <n v="43387"/>
    <n v="0"/>
    <n v="0"/>
    <n v="0"/>
    <n v="9726.4123275671918"/>
  </r>
  <r>
    <s v="STND-62649"/>
    <s v="JP Morgan Chase Bank, N.A."/>
    <s v="JPMorgan Chase and Co Phase 7 - 150 W Boughton Rd - Bolingbrook"/>
    <x v="1"/>
    <s v="Outdoor &amp; Garage Lighting"/>
    <x v="1"/>
    <n v="0"/>
    <n v="2510.3359999999998"/>
    <n v="0"/>
    <x v="0"/>
    <x v="0"/>
    <n v="10.1978380583316"/>
    <s v="Qty / 1,000"/>
    <m/>
    <s v="Private-Lighting"/>
    <x v="0"/>
    <n v="3"/>
    <n v="1"/>
    <s v="Lighting"/>
    <n v="0.91633259480590001"/>
    <n v="1.30467645558681"/>
    <n v="2300.3027007146602"/>
    <n v="0"/>
    <n v="0.71"/>
    <n v="1633.2149175074101"/>
    <n v="0"/>
    <n v="4903"/>
    <n v="1"/>
    <n v="1"/>
    <n v="0"/>
    <n v="0"/>
    <n v="14.276973281664301"/>
    <d v="1900-01-09T04:44:53"/>
    <n v="43387"/>
    <n v="0"/>
    <n v="0"/>
    <n v="0"/>
    <n v="16655.26124319197"/>
  </r>
  <r>
    <s v="STND-62649"/>
    <s v="JP Morgan Chase Bank, N.A."/>
    <s v="JPMorgan Chase and Co Phase 7 - 150 W Boughton Rd - Bolingbrook"/>
    <x v="1"/>
    <s v="Outdoor &amp; Garage Lighting"/>
    <x v="1"/>
    <n v="0"/>
    <n v="1686.6320000000001"/>
    <n v="0"/>
    <x v="0"/>
    <x v="0"/>
    <n v="10.1978380583316"/>
    <s v="Qty / 1,000"/>
    <m/>
    <s v="Private-Lighting"/>
    <x v="0"/>
    <n v="3"/>
    <n v="1"/>
    <s v="Lighting"/>
    <n v="0.91633259480590001"/>
    <n v="1.30467645558681"/>
    <n v="1545.5158770426599"/>
    <n v="0"/>
    <n v="0.71"/>
    <n v="1097.31627270029"/>
    <n v="0"/>
    <n v="4903"/>
    <n v="1"/>
    <n v="1"/>
    <n v="0"/>
    <n v="0"/>
    <n v="14.276973281664301"/>
    <d v="1900-01-09T04:44:53"/>
    <n v="43387"/>
    <n v="0"/>
    <n v="0"/>
    <n v="0"/>
    <n v="11190.253647769594"/>
  </r>
  <r>
    <s v="STND-62649"/>
    <s v="JP Morgan Chase Bank, N.A."/>
    <s v="JPMorgan Chase and Co Phase 7 - 150 W Boughton Rd - Bolingbrook"/>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87"/>
    <n v="0"/>
    <n v="0"/>
    <n v="0"/>
    <n v="5595.1268238848079"/>
  </r>
  <r>
    <s v="STND-62649"/>
    <s v="JP Morgan Chase Bank, N.A."/>
    <s v="JPMorgan Chase and Co Phase 7 - 150 W Boughton Rd - Bolingbrook"/>
    <x v="1"/>
    <s v="Outdoor &amp; Garage Lighting"/>
    <x v="1"/>
    <n v="0"/>
    <n v="38243.4"/>
    <n v="0"/>
    <x v="0"/>
    <x v="0"/>
    <n v="10.1978380583316"/>
    <s v="Qty / 1,000"/>
    <m/>
    <s v="Private-Lighting"/>
    <x v="0"/>
    <n v="3"/>
    <n v="1"/>
    <s v="Lighting"/>
    <n v="0.91633259480590001"/>
    <n v="1.30467645558681"/>
    <n v="35043.673956199898"/>
    <n v="0"/>
    <n v="0.71"/>
    <n v="24881.008508901999"/>
    <n v="0"/>
    <n v="4903"/>
    <n v="1"/>
    <n v="1"/>
    <n v="0"/>
    <n v="0"/>
    <n v="14.276973281664301"/>
    <d v="1900-01-09T04:44:53"/>
    <n v="43387"/>
    <n v="0"/>
    <n v="0"/>
    <n v="0"/>
    <n v="253732.49550175318"/>
  </r>
  <r>
    <s v="STND-62649"/>
    <s v="JP Morgan Chase Bank, N.A."/>
    <s v="JPMorgan Chase and Co Phase 7 - 150 W Boughton Rd - Bolingbrook"/>
    <x v="1"/>
    <s v="Outdoor &amp; Garage Lighting"/>
    <x v="1"/>
    <n v="0"/>
    <n v="3662.5410000000002"/>
    <n v="0"/>
    <x v="0"/>
    <x v="0"/>
    <n v="10.1978380583316"/>
    <s v="Qty / 1,000"/>
    <m/>
    <s v="Private-Lighting"/>
    <x v="0"/>
    <n v="3"/>
    <n v="1"/>
    <s v="Lighting"/>
    <n v="0.91633259480590001"/>
    <n v="1.30467645558681"/>
    <n v="3356.105698113"/>
    <n v="0"/>
    <n v="0.71"/>
    <n v="2382.8350456602302"/>
    <n v="0"/>
    <n v="4903"/>
    <n v="1"/>
    <n v="1"/>
    <n v="0"/>
    <n v="0"/>
    <n v="14.276973281664301"/>
    <d v="1900-01-09T04:44:53"/>
    <n v="43387"/>
    <n v="0"/>
    <n v="0"/>
    <n v="0"/>
    <n v="24299.765915360211"/>
  </r>
  <r>
    <s v="STND-62649"/>
    <s v="JP Morgan Chase Bank, N.A."/>
    <s v="JPMorgan Chase and Co Phase 7 - 150 W Boughton Rd - Bolingbrook"/>
    <x v="1"/>
    <s v="Outdoor &amp; Garage Lighting"/>
    <x v="1"/>
    <n v="0"/>
    <n v="4324.4459999999999"/>
    <n v="0"/>
    <x v="0"/>
    <x v="0"/>
    <n v="10.1978380583316"/>
    <s v="Qty / 1,000"/>
    <m/>
    <s v="Private-Lighting"/>
    <x v="0"/>
    <n v="3"/>
    <n v="1"/>
    <s v="Lighting"/>
    <n v="0.91633259480590001"/>
    <n v="1.30467645558681"/>
    <n v="3962.6308242779901"/>
    <n v="0"/>
    <n v="0.71"/>
    <n v="2813.46788523738"/>
    <n v="0"/>
    <n v="4903"/>
    <n v="1"/>
    <n v="1"/>
    <n v="0"/>
    <n v="0"/>
    <n v="14.276973281664301"/>
    <d v="1900-01-09T04:44:53"/>
    <n v="43387"/>
    <n v="0"/>
    <n v="0"/>
    <n v="0"/>
    <n v="28691.289875967475"/>
  </r>
  <r>
    <s v="STND-62649"/>
    <s v="JP Morgan Chase Bank, N.A."/>
    <s v="JPMorgan Chase and Co Phase 7 - 150 W Boughton Rd - Bolingbrook"/>
    <x v="1"/>
    <s v="Outdoor &amp; Garage Lighting"/>
    <x v="1"/>
    <n v="0"/>
    <n v="1220.847"/>
    <n v="0"/>
    <x v="0"/>
    <x v="0"/>
    <n v="10.1978380583316"/>
    <s v="Qty / 1,000"/>
    <m/>
    <s v="Private-Lighting"/>
    <x v="0"/>
    <n v="3"/>
    <n v="1"/>
    <s v="Lighting"/>
    <n v="0.91633259480590001"/>
    <n v="1.30467645558681"/>
    <n v="1118.7018993710001"/>
    <n v="0"/>
    <n v="0.71"/>
    <n v="794.27834855340905"/>
    <n v="0"/>
    <n v="4903"/>
    <n v="1"/>
    <n v="1"/>
    <n v="0"/>
    <n v="0"/>
    <n v="14.276973281664301"/>
    <d v="1900-01-09T04:44:53"/>
    <n v="43387"/>
    <n v="0"/>
    <n v="0"/>
    <n v="0"/>
    <n v="8099.9219717867263"/>
  </r>
  <r>
    <s v="STND-62649"/>
    <s v="JP Morgan Chase Bank, N.A."/>
    <s v="JPMorgan Chase and Co Phase 7 - 150 W Boughton Rd - Bolingbrook"/>
    <x v="1"/>
    <s v="Outdoor &amp; Garage Lighting"/>
    <x v="1"/>
    <n v="0"/>
    <n v="1912.17"/>
    <n v="0"/>
    <x v="0"/>
    <x v="0"/>
    <n v="10.1978380583316"/>
    <s v="Qty / 1,000"/>
    <m/>
    <s v="Private-Lighting"/>
    <x v="0"/>
    <n v="3"/>
    <n v="1"/>
    <s v="Lighting"/>
    <n v="0.91633259480590001"/>
    <n v="1.30467645558681"/>
    <n v="1752.18369781"/>
    <n v="0"/>
    <n v="0.71"/>
    <n v="1244.0504254451"/>
    <n v="0"/>
    <n v="4903"/>
    <n v="1"/>
    <n v="1"/>
    <n v="0"/>
    <n v="0"/>
    <n v="14.276973281664301"/>
    <d v="1900-01-09T04:44:53"/>
    <n v="43387"/>
    <n v="0"/>
    <n v="0"/>
    <n v="0"/>
    <n v="12686.624775087659"/>
  </r>
  <r>
    <s v="STND-62650"/>
    <s v="JP Morgan Chase Bank, N.A."/>
    <s v="JPMorgan Chase and Co Phase 7 - 2801 Dundee Rd - Northbrook"/>
    <x v="0"/>
    <s v="Indoor Lighting"/>
    <x v="6"/>
    <n v="0"/>
    <n v="2369.5659999999998"/>
    <n v="0.53281800000000001"/>
    <x v="0"/>
    <x v="0"/>
    <n v="15"/>
    <s v="Qty / 1,000"/>
    <m/>
    <s v="Private-Lighting"/>
    <x v="0"/>
    <n v="3"/>
    <n v="1"/>
    <s v="Lighting"/>
    <n v="0.91633259480590001"/>
    <n v="1.30467645558681"/>
    <n v="2171.3105613438402"/>
    <n v="0.69515509971285105"/>
    <n v="0.71"/>
    <n v="1541.6304985541201"/>
    <n v="0.49356012079612399"/>
    <n v="2885"/>
    <n v="1.165"/>
    <n v="1.3779999999999999"/>
    <n v="2.5499999999999998E-2"/>
    <n v="0.55000000000000004"/>
    <n v="24.263431542460999"/>
    <d v="1900-01-16T07:56:40"/>
    <n v="43387"/>
    <n v="0.91721216481442303"/>
    <n v="47.526540183920901"/>
    <n v="0"/>
    <n v="23124.457478311801"/>
  </r>
  <r>
    <s v="STND-62650"/>
    <s v="JP Morgan Chase Bank, N.A."/>
    <s v="JPMorgan Chase and Co Phase 7 - 2801 Dundee Rd - Northbrook"/>
    <x v="1"/>
    <s v="Outdoor &amp; Garage Lighting"/>
    <x v="1"/>
    <n v="0"/>
    <n v="250.053"/>
    <n v="0"/>
    <x v="0"/>
    <x v="0"/>
    <n v="10.1978380583316"/>
    <s v="Qty / 1,000"/>
    <m/>
    <s v="Private-Lighting"/>
    <x v="0"/>
    <n v="3"/>
    <n v="1"/>
    <s v="Lighting"/>
    <n v="0.91633259480590001"/>
    <n v="1.30467645558681"/>
    <n v="229.131714329"/>
    <n v="0"/>
    <n v="0.71"/>
    <n v="162.68351717358999"/>
    <n v="0"/>
    <n v="4903"/>
    <n v="1"/>
    <n v="1"/>
    <n v="0"/>
    <n v="0"/>
    <n v="14.276973281664301"/>
    <d v="1900-01-09T04:44:53"/>
    <n v="43387"/>
    <n v="0"/>
    <n v="0"/>
    <n v="0"/>
    <n v="1659.0201628960785"/>
  </r>
  <r>
    <s v="STND-62650"/>
    <s v="JP Morgan Chase Bank, N.A."/>
    <s v="JPMorgan Chase and Co Phase 7 - 2801 Dundee Rd - Northbrook"/>
    <x v="1"/>
    <s v="Outdoor &amp; Garage Lighting"/>
    <x v="1"/>
    <n v="0"/>
    <n v="2015.133"/>
    <n v="0"/>
    <x v="0"/>
    <x v="0"/>
    <n v="10.1978380583316"/>
    <s v="Qty / 1,000"/>
    <m/>
    <s v="Private-Lighting"/>
    <x v="0"/>
    <n v="3"/>
    <n v="1"/>
    <s v="Lighting"/>
    <n v="0.91633259480590001"/>
    <n v="1.30467645558681"/>
    <n v="1846.5320507690001"/>
    <n v="0"/>
    <n v="0.71"/>
    <n v="1311.0377560459899"/>
    <n v="0"/>
    <n v="4903"/>
    <n v="1"/>
    <n v="1"/>
    <n v="0"/>
    <n v="0"/>
    <n v="14.276973281664301"/>
    <d v="1900-01-09T04:44:53"/>
    <n v="43387"/>
    <n v="0"/>
    <n v="0"/>
    <n v="0"/>
    <n v="13369.750724515456"/>
  </r>
  <r>
    <s v="STND-62650"/>
    <s v="JP Morgan Chase Bank, N.A."/>
    <s v="JPMorgan Chase and Co Phase 7 - 2801 Dundee Rd - Northbrook"/>
    <x v="1"/>
    <s v="Outdoor &amp; Garage Lighting"/>
    <x v="1"/>
    <n v="0"/>
    <n v="250.053"/>
    <n v="0"/>
    <x v="0"/>
    <x v="0"/>
    <n v="10.1978380583316"/>
    <s v="Qty / 1,000"/>
    <m/>
    <s v="Private-Lighting"/>
    <x v="0"/>
    <n v="3"/>
    <n v="1"/>
    <s v="Lighting"/>
    <n v="0.91633259480590001"/>
    <n v="1.30467645558681"/>
    <n v="229.131714329"/>
    <n v="0"/>
    <n v="0.71"/>
    <n v="162.68351717358999"/>
    <n v="0"/>
    <n v="4903"/>
    <n v="1"/>
    <n v="1"/>
    <n v="0"/>
    <n v="0"/>
    <n v="14.276973281664301"/>
    <d v="1900-01-09T04:44:53"/>
    <n v="43387"/>
    <n v="0"/>
    <n v="0"/>
    <n v="0"/>
    <n v="1659.0201628960785"/>
  </r>
  <r>
    <s v="STND-62650"/>
    <s v="JP Morgan Chase Bank, N.A."/>
    <s v="JPMorgan Chase and Co Phase 7 - 2801 Dundee Rd - Northbrook"/>
    <x v="1"/>
    <s v="Outdoor &amp; Garage Lighting"/>
    <x v="1"/>
    <n v="0"/>
    <n v="1617.99"/>
    <n v="0"/>
    <x v="0"/>
    <x v="0"/>
    <n v="10.1978380583316"/>
    <s v="Qty / 1,000"/>
    <m/>
    <s v="Private-Lighting"/>
    <x v="0"/>
    <n v="3"/>
    <n v="1"/>
    <s v="Lighting"/>
    <n v="0.91633259480590001"/>
    <n v="1.30467645558681"/>
    <n v="1482.6169750700001"/>
    <n v="0"/>
    <n v="0.71"/>
    <n v="1052.6580522997001"/>
    <n v="0"/>
    <n v="4903"/>
    <n v="1"/>
    <n v="1"/>
    <n v="0"/>
    <n v="0"/>
    <n v="14.276973281664301"/>
    <d v="1900-01-09T04:44:53"/>
    <n v="43387"/>
    <n v="0"/>
    <n v="0"/>
    <n v="0"/>
    <n v="10734.836348151097"/>
  </r>
  <r>
    <s v="STND-62651"/>
    <s v="YMCA of Rock River Valley"/>
    <s v="Rock River Valley YMCA (Northeast Campus) - 8451 Orth Rd - Loves Park"/>
    <x v="0"/>
    <s v="Indoor Lighting"/>
    <x v="2"/>
    <n v="0"/>
    <n v="5679.3559999999998"/>
    <n v="1.2163299999999999"/>
    <x v="0"/>
    <x v="0"/>
    <n v="14.797277300976599"/>
    <s v="Qty / 1,000"/>
    <m/>
    <s v="Private-Lighting"/>
    <x v="0"/>
    <n v="3"/>
    <n v="1"/>
    <s v="Lighting"/>
    <n v="0.91633259480590001"/>
    <n v="1.30467645558681"/>
    <n v="5204.1790203064602"/>
    <n v="1.5869171132238999"/>
    <n v="0.71"/>
    <n v="3694.9671044175798"/>
    <n v="1.12671115038897"/>
    <n v="3379"/>
    <n v="1.0900000000000001"/>
    <n v="1.36"/>
    <n v="2.1999999999999999E-2"/>
    <n v="0.57999999999999996"/>
    <n v="20.7161882213673"/>
    <d v="1900-01-13T19:08:05"/>
    <n v="43405"/>
    <n v="2.01181175611549"/>
    <n v="105.038475639213"/>
    <n v="0"/>
    <n v="54675.452862053484"/>
  </r>
  <r>
    <s v="STND-62652"/>
    <s v="Mars Incorporated"/>
    <s v="Mars Wrigley Confectionery (Indoor Lighting) - 15W660 79th St - Burr Ridge"/>
    <x v="0"/>
    <s v="Indoor Lighting"/>
    <x v="10"/>
    <n v="0"/>
    <n v="27075.149000000001"/>
    <n v="4.8421149999999997"/>
    <x v="0"/>
    <x v="0"/>
    <n v="10.827197921178"/>
    <s v="Qty / 1,000"/>
    <m/>
    <s v="Private-Lighting"/>
    <x v="0"/>
    <n v="3"/>
    <n v="1"/>
    <s v="Lighting"/>
    <n v="0.91633259480590001"/>
    <n v="1.30467645558681"/>
    <n v="24809.841537926401"/>
    <n v="6.3173934357437096"/>
    <n v="0.71"/>
    <n v="17614.987491927699"/>
    <n v="4.4853493393780299"/>
    <n v="4618"/>
    <n v="1.02"/>
    <n v="1.04"/>
    <n v="1.2E-2"/>
    <n v="0.81"/>
    <n v="15.158077089649201"/>
    <d v="1900-01-09T19:51:10"/>
    <n v="43380"/>
    <n v="7.49927995696072"/>
    <n v="291.88048868148701"/>
    <n v="0"/>
    <n v="190720.95595417605"/>
  </r>
  <r>
    <s v="STND-62652"/>
    <s v="Mars Incorporated"/>
    <s v="Mars Wrigley Confectionery (Indoor Lighting) - 15W660 79th St - Burr Ridge"/>
    <x v="0"/>
    <s v="Indoor Lighting"/>
    <x v="10"/>
    <n v="0"/>
    <n v="1040.99"/>
    <n v="0.18617"/>
    <x v="0"/>
    <x v="0"/>
    <n v="10.827197921178"/>
    <s v="Qty / 1,000"/>
    <m/>
    <s v="Private-Lighting"/>
    <x v="0"/>
    <n v="3"/>
    <n v="1"/>
    <s v="Lighting"/>
    <n v="0.91633259480590001"/>
    <n v="1.30467645558681"/>
    <n v="953.89306786699399"/>
    <n v="0.24289161573659601"/>
    <n v="0.71"/>
    <n v="677.26407818556504"/>
    <n v="0.17245304717298299"/>
    <n v="4618"/>
    <n v="1.02"/>
    <n v="1.04"/>
    <n v="1.2E-2"/>
    <n v="0.81"/>
    <n v="15.158077089649201"/>
    <d v="1900-01-09T19:51:10"/>
    <n v="43380"/>
    <n v="0.28833287718019401"/>
    <n v="11.222271386670499"/>
    <n v="0"/>
    <n v="7332.8722194192842"/>
  </r>
  <r>
    <s v="STND-62653"/>
    <s v="Lockport Township High School District 205"/>
    <s v="Lockport Township High School D-205 - 1222 S Jefferson - Lockport"/>
    <x v="0"/>
    <s v="Indoor Lighting"/>
    <x v="12"/>
    <n v="0"/>
    <n v="37837.828000000001"/>
    <n v="10.317542"/>
    <x v="0"/>
    <x v="1"/>
    <n v="15"/>
    <s v="Qty / 1,000"/>
    <m/>
    <s v="Public-Lighting"/>
    <x v="0"/>
    <n v="3"/>
    <n v="1"/>
    <s v="Lighting"/>
    <n v="0.99829244462109001"/>
    <n v="0.987374621353864"/>
    <n v="37773.217813272298"/>
    <n v="10.1872791255526"/>
    <n v="0.71"/>
    <n v="26818.9846474234"/>
    <n v="7.2329681791423397"/>
    <n v="2979"/>
    <n v="1.17333333333333"/>
    <n v="1.323"/>
    <n v="2.1333333333333301E-2"/>
    <n v="0.72"/>
    <n v="23.497818059751602"/>
    <d v="1900-01-15T18:49:11"/>
    <n v="43427"/>
    <n v="10.694632490921901"/>
    <n v="686.78577842313405"/>
    <n v="0"/>
    <n v="402284.76971135102"/>
  </r>
  <r>
    <s v="STND-62653"/>
    <s v="Lockport Township High School District 205"/>
    <s v="Lockport Township High School D-205 - 1222 S Jefferson - Lockport"/>
    <x v="0"/>
    <s v="Indoor Lighting"/>
    <x v="12"/>
    <n v="0"/>
    <n v="2593.16"/>
    <n v="0.707098"/>
    <x v="0"/>
    <x v="1"/>
    <n v="15"/>
    <s v="Qty / 1,000"/>
    <m/>
    <s v="Public-Lighting"/>
    <x v="0"/>
    <n v="3"/>
    <n v="1"/>
    <s v="Lighting"/>
    <n v="0.99829244462109001"/>
    <n v="0.987374621353864"/>
    <n v="2588.7320356936302"/>
    <n v="0.69817062001007502"/>
    <n v="0.71"/>
    <n v="1837.9997453424701"/>
    <n v="0.495701140207153"/>
    <n v="2979"/>
    <n v="1.17333333333333"/>
    <n v="1.323"/>
    <n v="2.1333333333333301E-2"/>
    <n v="0.72"/>
    <n v="23.497818059751602"/>
    <d v="1900-01-15T18:49:11"/>
    <n v="43427"/>
    <n v="0.73294135803526805"/>
    <n v="47.067855194429598"/>
    <n v="0"/>
    <n v="27569.996180137052"/>
  </r>
  <r>
    <s v="STND-62656"/>
    <s v="Poplar Creek Office Plaza LLC"/>
    <s v="Poplar Creek Office Plaza - 1721 Moon Lake Blvd - Hoffman Estates"/>
    <x v="1"/>
    <s v="Outdoor &amp; Garage Lighting"/>
    <x v="1"/>
    <n v="0"/>
    <n v="76584.86"/>
    <n v="0"/>
    <x v="0"/>
    <x v="0"/>
    <n v="10.1978380583316"/>
    <s v="Qty / 1,000"/>
    <m/>
    <s v="Private-Lighting"/>
    <x v="0"/>
    <n v="3"/>
    <n v="1"/>
    <s v="Lighting"/>
    <n v="0.91633259480590001"/>
    <n v="1.30467645558681"/>
    <n v="70177.203486646598"/>
    <n v="0"/>
    <n v="0.71"/>
    <n v="49825.814475519102"/>
    <n v="0"/>
    <n v="4903"/>
    <n v="1"/>
    <n v="1"/>
    <n v="0"/>
    <n v="0"/>
    <n v="14.276973281664301"/>
    <d v="1900-01-09T04:44:53"/>
    <n v="43434"/>
    <n v="0"/>
    <n v="0"/>
    <n v="0"/>
    <n v="508115.58714581822"/>
  </r>
  <r>
    <s v="STND-62657"/>
    <s v="PetSmart, Inc"/>
    <s v="PetSmart # 422 - 2153 75th St - Darien"/>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400"/>
    <n v="0.109593392059206"/>
    <n v="5.9858698598544198"/>
    <n v="0"/>
    <n v="3060.4007564623889"/>
  </r>
  <r>
    <s v="STND-62657"/>
    <s v="PetSmart, Inc"/>
    <s v="PetSmart # 422 - 2153 75th St - Darien"/>
    <x v="0"/>
    <s v="Indoor Lighting"/>
    <x v="14"/>
    <n v="0"/>
    <n v="11332.044"/>
    <n v="2.2641049999999998"/>
    <x v="0"/>
    <x v="0"/>
    <n v="12.215978499877799"/>
    <s v="Qty / 1,000"/>
    <m/>
    <s v="Private-Lighting"/>
    <x v="0"/>
    <n v="3"/>
    <n v="1"/>
    <s v="Lighting"/>
    <n v="0.91633259480590001"/>
    <n v="1.30467645558681"/>
    <n v="10383.921282974599"/>
    <n v="2.9539244864763701"/>
    <n v="0.71"/>
    <n v="7372.5841109119901"/>
    <n v="2.09728638539822"/>
    <n v="4093"/>
    <n v="1.1200000000000001"/>
    <n v="1.29"/>
    <n v="1.9E-2"/>
    <n v="0.71"/>
    <n v="17.102369899829"/>
    <d v="1900-01-11T05:11:01"/>
    <n v="43400"/>
    <n v="3.2251604831055398"/>
    <n v="176.155807479034"/>
    <n v="0"/>
    <n v="90063.32898744155"/>
  </r>
  <r>
    <s v="STND-62657"/>
    <s v="PetSmart, Inc"/>
    <s v="PetSmart # 422 - 2153 75th St - Darien"/>
    <x v="0"/>
    <s v="Indoor Lighting"/>
    <x v="14"/>
    <n v="0"/>
    <n v="11171.598"/>
    <n v="2.2320479999999998"/>
    <x v="0"/>
    <x v="0"/>
    <n v="12.215978499877799"/>
    <s v="Qty / 1,000"/>
    <m/>
    <s v="Private-Lighting"/>
    <x v="0"/>
    <n v="3"/>
    <n v="1"/>
    <s v="Lighting"/>
    <n v="0.91633259480590001"/>
    <n v="1.30467645558681"/>
    <n v="10236.899383468401"/>
    <n v="2.9121004733396201"/>
    <n v="0.71"/>
    <n v="7268.1985622625598"/>
    <n v="2.0675913360711302"/>
    <n v="4093"/>
    <n v="1.1200000000000001"/>
    <n v="1.29"/>
    <n v="1.9E-2"/>
    <n v="0.71"/>
    <n v="17.102369899829"/>
    <d v="1900-01-11T05:11:01"/>
    <n v="43400"/>
    <n v="3.1794960949226101"/>
    <n v="173.66168596955299"/>
    <n v="0"/>
    <n v="88788.157369442168"/>
  </r>
  <r>
    <s v="STND-62657"/>
    <s v="PetSmart, Inc"/>
    <s v="PetSmart # 422 - 2153 75th St - Darien"/>
    <x v="0"/>
    <s v="Indoor Lighting"/>
    <x v="14"/>
    <n v="0"/>
    <n v="10965.311"/>
    <n v="2.190833"/>
    <x v="0"/>
    <x v="0"/>
    <n v="12.215978499877799"/>
    <s v="Qty / 1,000"/>
    <m/>
    <s v="Private-Lighting"/>
    <x v="0"/>
    <n v="3"/>
    <n v="1"/>
    <s v="Lighting"/>
    <n v="0.91633259480590001"/>
    <n v="1.30467645558681"/>
    <n v="10047.871881483699"/>
    <n v="2.8583282332226099"/>
    <n v="0.71"/>
    <n v="7133.9890358534103"/>
    <n v="2.0294130455880501"/>
    <n v="4093"/>
    <n v="1.1200000000000001"/>
    <n v="1.29"/>
    <n v="1.9E-2"/>
    <n v="0.71"/>
    <n v="17.102369899829"/>
    <d v="1900-01-11T05:11:01"/>
    <n v="43400"/>
    <n v="3.1207863666586002"/>
    <n v="170.45496941802699"/>
    <n v="0"/>
    <n v="87148.656680349217"/>
  </r>
  <r>
    <s v="STND-62658"/>
    <s v="PetSmart, Inc"/>
    <s v="PetSmart # 425 - 9277 159th St - Orland Hills"/>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400"/>
    <n v="0.109593392059206"/>
    <n v="5.9858698598544198"/>
    <n v="0"/>
    <n v="3060.4007564623889"/>
  </r>
  <r>
    <s v="STND-62658"/>
    <s v="PetSmart, Inc"/>
    <s v="PetSmart # 425 - 9277 159th St - Orland Hills"/>
    <x v="0"/>
    <s v="Indoor Lighting"/>
    <x v="14"/>
    <n v="0"/>
    <n v="20303.244999999999"/>
    <n v="4.056521"/>
    <x v="0"/>
    <x v="0"/>
    <n v="12.215978499877799"/>
    <s v="Qty / 1,000"/>
    <m/>
    <s v="Private-Lighting"/>
    <x v="0"/>
    <n v="3"/>
    <n v="1"/>
    <s v="Lighting"/>
    <n v="0.91633259480590001"/>
    <n v="1.30467645558681"/>
    <n v="18604.525173829901"/>
    <n v="5.2924474402934498"/>
    <n v="0.71"/>
    <n v="13209.212873419199"/>
    <n v="3.7576376826083502"/>
    <n v="4093"/>
    <n v="1.1200000000000001"/>
    <n v="1.29"/>
    <n v="1.9E-2"/>
    <n v="0.71"/>
    <n v="17.102369899829"/>
    <d v="1900-01-11T05:11:01"/>
    <n v="43400"/>
    <n v="5.77841187934649"/>
    <n v="315.612480627472"/>
    <n v="0"/>
    <n v="161363.46046199798"/>
  </r>
  <r>
    <s v="STND-62658"/>
    <s v="PetSmart, Inc"/>
    <s v="PetSmart # 425 - 9277 159th St - Orland Hills"/>
    <x v="0"/>
    <s v="Indoor Lighting"/>
    <x v="14"/>
    <n v="0"/>
    <n v="953.505"/>
    <n v="0.19050700000000001"/>
    <x v="0"/>
    <x v="0"/>
    <n v="12.215978499877799"/>
    <s v="Qty / 1,000"/>
    <m/>
    <s v="Private-Lighting"/>
    <x v="0"/>
    <n v="3"/>
    <n v="1"/>
    <s v="Lighting"/>
    <n v="0.91633259480590001"/>
    <n v="1.30467645558681"/>
    <n v="873.727710810399"/>
    <n v="0.24854999752447601"/>
    <n v="0.71"/>
    <n v="620.34667467538395"/>
    <n v="0.17647049824237801"/>
    <n v="4093"/>
    <n v="1.1200000000000001"/>
    <n v="1.29"/>
    <n v="1.9E-2"/>
    <n v="0.71"/>
    <n v="17.102369899829"/>
    <d v="1900-01-11T05:11:01"/>
    <n v="43400"/>
    <n v="0.27137241786709898"/>
    <n v="14.822166522676399"/>
    <n v="0"/>
    <n v="7578.141640305178"/>
  </r>
  <r>
    <s v="STND-62659"/>
    <s v="PetSmart, Inc"/>
    <s v="PetSmart # 432 - 4975 CAL SAG Rd - Crestwood"/>
    <x v="0"/>
    <s v="Indoor Lighting"/>
    <x v="14"/>
    <n v="0"/>
    <n v="4290.7740000000003"/>
    <n v="0.85728199999999999"/>
    <x v="0"/>
    <x v="0"/>
    <n v="12.215978499877799"/>
    <s v="Qty / 1,000"/>
    <m/>
    <s v="Private-Lighting"/>
    <x v="0"/>
    <n v="3"/>
    <n v="1"/>
    <s v="Lighting"/>
    <n v="0.91633259480590001"/>
    <n v="1.30467645558681"/>
    <n v="3931.7760731456901"/>
    <n v="1.1184756411983701"/>
    <n v="0.71"/>
    <n v="2791.5610119334401"/>
    <n v="0.79411770525084202"/>
    <n v="4093"/>
    <n v="1.1200000000000001"/>
    <n v="1.29"/>
    <n v="1.9E-2"/>
    <n v="0.71"/>
    <n v="17.102369899829"/>
    <d v="1900-01-11T05:11:01"/>
    <n v="43400"/>
    <n v="1.2211765926393401"/>
    <n v="66.699772669435802"/>
    <n v="0"/>
    <n v="34101.649302876016"/>
  </r>
  <r>
    <s v="STND-62659"/>
    <s v="PetSmart, Inc"/>
    <s v="PetSmart # 432 - 4975 CAL SAG Rd - Crestwood"/>
    <x v="0"/>
    <s v="Indoor Lighting"/>
    <x v="14"/>
    <n v="0"/>
    <n v="293.38600000000002"/>
    <n v="5.8618000000000003E-2"/>
    <x v="0"/>
    <x v="0"/>
    <n v="12.215978499877799"/>
    <s v="Qty / 1,000"/>
    <m/>
    <s v="Private-Lighting"/>
    <x v="0"/>
    <n v="3"/>
    <n v="1"/>
    <s v="Lighting"/>
    <n v="0.91633259480590001"/>
    <n v="1.30467645558681"/>
    <n v="268.83915465972399"/>
    <n v="7.6477524473587397E-2"/>
    <n v="0.71"/>
    <n v="190.875799808404"/>
    <n v="5.4299042376247102E-2"/>
    <n v="4093"/>
    <n v="1.1200000000000001"/>
    <n v="1.29"/>
    <n v="1.9E-2"/>
    <n v="0.71"/>
    <n v="17.102369899829"/>
    <d v="1900-01-11T05:11:01"/>
    <n v="43400"/>
    <n v="8.3499862947469597E-2"/>
    <n v="4.5606642308346004"/>
    <n v="0"/>
    <n v="2331.7346666064423"/>
  </r>
  <r>
    <s v="STND-62659"/>
    <s v="PetSmart, Inc"/>
    <s v="PetSmart # 432 - 4975 CAL SAG Rd - Crestwood"/>
    <x v="0"/>
    <s v="Indoor Lighting"/>
    <x v="14"/>
    <n v="0"/>
    <n v="29746.614000000001"/>
    <n v="5.9432749999999999"/>
    <x v="0"/>
    <x v="0"/>
    <n v="12.215978499877799"/>
    <s v="Qty / 1,000"/>
    <m/>
    <s v="Private-Lighting"/>
    <x v="0"/>
    <n v="3"/>
    <n v="1"/>
    <s v="Lighting"/>
    <n v="0.91633259480590001"/>
    <n v="1.30467645558681"/>
    <n v="27257.7919933095"/>
    <n v="7.75405096157768"/>
    <n v="0.71"/>
    <n v="19353.0323152497"/>
    <n v="5.5053761827201502"/>
    <n v="4093"/>
    <n v="1.1200000000000001"/>
    <n v="1.29"/>
    <n v="1.9E-2"/>
    <n v="0.71"/>
    <n v="17.102369899829"/>
    <d v="1900-01-11T05:11:01"/>
    <n v="43400"/>
    <n v="8.4660453778553109"/>
    <n v="462.40897131507199"/>
    <n v="0"/>
    <n v="236416.2266705306"/>
  </r>
  <r>
    <s v="STND-62660"/>
    <s v="PetSmart, Inc"/>
    <s v="PetSmart # 493 - 6320 E State St - Rockford"/>
    <x v="0"/>
    <s v="Indoor Lighting"/>
    <x v="14"/>
    <n v="0"/>
    <n v="953.505"/>
    <n v="0.19050700000000001"/>
    <x v="0"/>
    <x v="0"/>
    <n v="12.215978499877799"/>
    <s v="Qty / 1,000"/>
    <m/>
    <s v="Private-Lighting"/>
    <x v="0"/>
    <n v="3"/>
    <n v="1"/>
    <s v="Lighting"/>
    <n v="0.91633259480590001"/>
    <n v="1.30467645558681"/>
    <n v="873.727710810399"/>
    <n v="0.24854999752447601"/>
    <n v="0.71"/>
    <n v="620.34667467538395"/>
    <n v="0.17647049824237801"/>
    <n v="4093"/>
    <n v="1.1200000000000001"/>
    <n v="1.29"/>
    <n v="1.9E-2"/>
    <n v="0.71"/>
    <n v="17.102369899829"/>
    <d v="1900-01-11T05:11:01"/>
    <n v="43399"/>
    <n v="0.27137241786709898"/>
    <n v="14.822166522676399"/>
    <n v="0"/>
    <n v="7578.141640305178"/>
  </r>
  <r>
    <s v="STND-62660"/>
    <s v="PetSmart, Inc"/>
    <s v="PetSmart # 493 - 6320 E State St - Rockford"/>
    <x v="0"/>
    <s v="Indoor Lighting"/>
    <x v="14"/>
    <n v="0"/>
    <n v="440.07900000000001"/>
    <n v="8.7926000000000004E-2"/>
    <x v="0"/>
    <x v="0"/>
    <n v="12.215978499877799"/>
    <s v="Qty / 1,000"/>
    <m/>
    <s v="Private-Lighting"/>
    <x v="0"/>
    <n v="3"/>
    <n v="1"/>
    <s v="Lighting"/>
    <n v="0.91633259480590001"/>
    <n v="1.30467645558681"/>
    <n v="403.25873198958601"/>
    <n v="0.11471498203392599"/>
    <n v="0.71"/>
    <n v="286.31369971260602"/>
    <n v="8.1447637244087101E-2"/>
    <n v="4093"/>
    <n v="1.1200000000000001"/>
    <n v="1.29"/>
    <n v="1.9E-2"/>
    <n v="0.71"/>
    <n v="17.102369899829"/>
    <d v="1900-01-11T05:11:01"/>
    <n v="43399"/>
    <n v="0.125248369946419"/>
    <n v="6.8409963462518997"/>
    <n v="0"/>
    <n v="3497.6019999096638"/>
  </r>
  <r>
    <s v="STND-62660"/>
    <s v="PetSmart, Inc"/>
    <s v="PetSmart # 493 - 6320 E State St - Rockford"/>
    <x v="0"/>
    <s v="Indoor Lighting"/>
    <x v="14"/>
    <n v="0"/>
    <n v="31580.277999999998"/>
    <n v="6.3096350000000001"/>
    <x v="0"/>
    <x v="0"/>
    <n v="12.215978499877799"/>
    <s v="Qty / 1,000"/>
    <m/>
    <s v="Private-Lighting"/>
    <x v="0"/>
    <n v="3"/>
    <n v="1"/>
    <s v="Lighting"/>
    <n v="0.91633259480590001"/>
    <n v="1.30467645558681"/>
    <n v="28938.038084431701"/>
    <n v="8.2320322278464602"/>
    <n v="0.71"/>
    <n v="20546.0070399465"/>
    <n v="5.8447428817709897"/>
    <n v="4093"/>
    <n v="1.1200000000000001"/>
    <n v="1.29"/>
    <n v="1.9E-2"/>
    <n v="0.71"/>
    <n v="17.102369899829"/>
    <d v="1900-01-11T05:11:01"/>
    <n v="43399"/>
    <n v="8.9879159600900298"/>
    <n v="490.91314607518001"/>
    <n v="0"/>
    <n v="250989.58025832436"/>
  </r>
  <r>
    <s v="STND-62661"/>
    <s v="PetSmart, Inc"/>
    <s v="PetSmart # 1181 - 1440 E Golf Rd - Schaumburg"/>
    <x v="0"/>
    <s v="Indoor Lighting"/>
    <x v="14"/>
    <n v="0"/>
    <n v="238.376"/>
    <n v="4.7627000000000003E-2"/>
    <x v="0"/>
    <x v="0"/>
    <n v="12.215978499877799"/>
    <s v="Qty / 1,000"/>
    <m/>
    <s v="Private-Lighting"/>
    <x v="0"/>
    <n v="3"/>
    <n v="1"/>
    <s v="Lighting"/>
    <n v="0.91633259480590001"/>
    <n v="1.30467645558681"/>
    <n v="218.431698619451"/>
    <n v="6.2137825550232798E-2"/>
    <n v="0.71"/>
    <n v="155.08650601981"/>
    <n v="4.4117856140665303E-2"/>
    <n v="4093"/>
    <n v="1.1200000000000001"/>
    <n v="1.29"/>
    <n v="1.9E-2"/>
    <n v="0.71"/>
    <n v="17.102369899829"/>
    <d v="1900-01-11T05:11:01"/>
    <n v="43399"/>
    <n v="6.7843460585470902E-2"/>
    <n v="3.70553774443712"/>
    <n v="0"/>
    <n v="1894.5334231591678"/>
  </r>
  <r>
    <s v="STND-62661"/>
    <s v="PetSmart, Inc"/>
    <s v="PetSmart # 1181 - 1440 E Golf Rd - Schaumburg"/>
    <x v="0"/>
    <s v="Indoor Lighting"/>
    <x v="14"/>
    <n v="0"/>
    <n v="357.56400000000002"/>
    <n v="7.1440000000000003E-2"/>
    <x v="0"/>
    <x v="0"/>
    <n v="12.215978499877799"/>
    <s v="Qty / 1,000"/>
    <m/>
    <s v="Private-Lighting"/>
    <x v="0"/>
    <n v="3"/>
    <n v="1"/>
    <s v="Lighting"/>
    <n v="0.91633259480590001"/>
    <n v="1.30467645558681"/>
    <n v="327.64754792917699"/>
    <n v="9.3206085987121504E-2"/>
    <n v="0.71"/>
    <n v="232.62975902971601"/>
    <n v="6.6176321050856204E-2"/>
    <n v="4093"/>
    <n v="1.1200000000000001"/>
    <n v="1.29"/>
    <n v="1.9E-2"/>
    <n v="0.71"/>
    <n v="17.102369899829"/>
    <d v="1900-01-11T05:11:01"/>
    <n v="43399"/>
    <n v="0.101764478640814"/>
    <n v="5.5583066166556803"/>
    <n v="0"/>
    <n v="2841.800134738764"/>
  </r>
  <r>
    <s v="STND-62661"/>
    <s v="PetSmart, Inc"/>
    <s v="PetSmart # 1181 - 1440 E Golf Rd - Schaumburg"/>
    <x v="0"/>
    <s v="Indoor Lighting"/>
    <x v="14"/>
    <n v="0"/>
    <n v="220.04"/>
    <n v="4.3963000000000002E-2"/>
    <x v="0"/>
    <x v="0"/>
    <n v="12.215978499877799"/>
    <s v="Qty / 1,000"/>
    <m/>
    <s v="Private-Lighting"/>
    <x v="0"/>
    <n v="3"/>
    <n v="1"/>
    <s v="Lighting"/>
    <n v="0.91633259480590001"/>
    <n v="1.30467645558681"/>
    <n v="201.62982416109"/>
    <n v="5.7357491016962803E-2"/>
    <n v="0.71"/>
    <n v="143.15717515437399"/>
    <n v="4.0723818622043599E-2"/>
    <n v="4093"/>
    <n v="1.1200000000000001"/>
    <n v="1.29"/>
    <n v="1.9E-2"/>
    <n v="0.71"/>
    <n v="17.102369899829"/>
    <d v="1900-01-11T05:11:01"/>
    <n v="43399"/>
    <n v="6.2624184973209707E-2"/>
    <n v="3.42050594558992"/>
    <n v="0"/>
    <n v="1748.8049737890728"/>
  </r>
  <r>
    <s v="STND-62661"/>
    <s v="PetSmart, Inc"/>
    <s v="PetSmart # 1181 - 1440 E Golf Rd - Schaumburg"/>
    <x v="0"/>
    <s v="Indoor Lighting"/>
    <x v="14"/>
    <n v="0"/>
    <n v="29746.614000000001"/>
    <n v="5.9432749999999999"/>
    <x v="0"/>
    <x v="0"/>
    <n v="12.215978499877799"/>
    <s v="Qty / 1,000"/>
    <m/>
    <s v="Private-Lighting"/>
    <x v="0"/>
    <n v="3"/>
    <n v="1"/>
    <s v="Lighting"/>
    <n v="0.91633259480590001"/>
    <n v="1.30467645558681"/>
    <n v="27257.7919933095"/>
    <n v="7.75405096157768"/>
    <n v="0.71"/>
    <n v="19353.0323152497"/>
    <n v="5.5053761827201502"/>
    <n v="4093"/>
    <n v="1.1200000000000001"/>
    <n v="1.29"/>
    <n v="1.9E-2"/>
    <n v="0.71"/>
    <n v="17.102369899829"/>
    <d v="1900-01-11T05:11:01"/>
    <n v="43399"/>
    <n v="8.4660453778553109"/>
    <n v="462.40897131507199"/>
    <n v="0"/>
    <n v="236416.2266705306"/>
  </r>
  <r>
    <s v="STND-62662"/>
    <s v="PetSmart, Inc"/>
    <s v="PetSmart # 2186 - 3210 E Lynn Blvd - Sterling"/>
    <x v="0"/>
    <s v="Indoor Lighting"/>
    <x v="14"/>
    <n v="0"/>
    <n v="2145.3870000000002"/>
    <n v="0.42864099999999999"/>
    <x v="0"/>
    <x v="0"/>
    <n v="12.215978499877799"/>
    <s v="Qty / 1,000"/>
    <m/>
    <s v="Private-Lighting"/>
    <x v="0"/>
    <n v="3"/>
    <n v="1"/>
    <s v="Lighting"/>
    <n v="0.91633259480590001"/>
    <n v="1.30467645558681"/>
    <n v="1965.8880365728501"/>
    <n v="0.55923782059918403"/>
    <n v="0.71"/>
    <n v="1395.7805059667201"/>
    <n v="0.39705885262542101"/>
    <n v="4093"/>
    <n v="1.1200000000000001"/>
    <n v="1.29"/>
    <n v="1.9E-2"/>
    <n v="0.71"/>
    <n v="17.102369899829"/>
    <d v="1900-01-11T05:11:01"/>
    <n v="43399"/>
    <n v="0.61058829631966804"/>
    <n v="33.349886334717901"/>
    <n v="0"/>
    <n v="17050.824651438008"/>
  </r>
  <r>
    <s v="STND-62662"/>
    <s v="PetSmart, Inc"/>
    <s v="PetSmart # 2186 - 3210 E Lynn Blvd - Sterling"/>
    <x v="0"/>
    <s v="Indoor Lighting"/>
    <x v="14"/>
    <n v="0"/>
    <n v="-6564.5169999999998"/>
    <n v="-1.311569"/>
    <x v="0"/>
    <x v="0"/>
    <n v="12.215978499877799"/>
    <s v="Qty / 1,000"/>
    <m/>
    <s v="Private-Lighting"/>
    <x v="0"/>
    <n v="3"/>
    <n v="1"/>
    <s v="Lighting"/>
    <n v="0.91633259480590001"/>
    <n v="1.30467645558681"/>
    <n v="-6015.28089625744"/>
    <n v="-1.7111731941775301"/>
    <n v="0.71"/>
    <n v="-4270.8494363427799"/>
    <n v="-1.2149329678660501"/>
    <n v="4093"/>
    <n v="1.1200000000000001"/>
    <n v="1.29"/>
    <n v="1.9E-2"/>
    <n v="0.71"/>
    <n v="17.102369899829"/>
    <d v="1900-01-11T05:11:01"/>
    <n v="43399"/>
    <n v="-1.86829696929526"/>
    <n v="-102.044943775796"/>
    <n v="0"/>
    <n v="-52172.604890578616"/>
  </r>
  <r>
    <s v="STND-62662"/>
    <s v="PetSmart, Inc"/>
    <s v="PetSmart # 2186 - 3210 E Lynn Blvd - Sterling"/>
    <x v="0"/>
    <s v="Indoor Lighting"/>
    <x v="14"/>
    <n v="0"/>
    <n v="9278.34"/>
    <n v="1.853782"/>
    <x v="0"/>
    <x v="0"/>
    <n v="12.215978499877799"/>
    <s v="Qty / 1,000"/>
    <m/>
    <s v="Private-Lighting"/>
    <x v="0"/>
    <n v="3"/>
    <n v="1"/>
    <s v="Lighting"/>
    <n v="0.91633259480590001"/>
    <n v="1.30467645558681"/>
    <n v="8502.0453676913694"/>
    <n v="2.4185857291906201"/>
    <n v="0.71"/>
    <n v="6036.4522110608696"/>
    <n v="1.7171958677253401"/>
    <n v="4093"/>
    <n v="1.1200000000000001"/>
    <n v="1.29"/>
    <n v="1.9E-2"/>
    <n v="0.71"/>
    <n v="17.102369899829"/>
    <d v="1900-01-11T05:11:01"/>
    <n v="43399"/>
    <n v="2.6406657158976099"/>
    <n v="144.231126773336"/>
    <n v="0"/>
    <n v="73741.170425859382"/>
  </r>
  <r>
    <s v="STND-62663"/>
    <s v="BMO Harris Bank N.A."/>
    <s v="BMO Harris Bank NA - 201 S Grove Ave - Barrington"/>
    <x v="12"/>
    <s v="Variable Speed Drives"/>
    <x v="6"/>
    <n v="0"/>
    <n v="64731.696000000004"/>
    <n v="3.6949510000000001"/>
    <x v="6"/>
    <x v="0"/>
    <n v="15"/>
    <s v="ΔkWpeak"/>
    <m/>
    <s v="Private-Non-Lighting"/>
    <x v="2"/>
    <n v="2"/>
    <n v="1"/>
    <s v="Non-Lighting"/>
    <n v="0.76002432528749297"/>
    <n v="0.465462131779591"/>
    <n v="49197.663577115098"/>
    <n v="1.7198597692811299"/>
    <n v="0.7"/>
    <n v="34438.3645039806"/>
    <n v="1.2039018384967901"/>
    <n v="2885"/>
    <n v="1.165"/>
    <n v="1.3779999999999999"/>
    <n v="2.5499999999999998E-2"/>
    <n v="0.55000000000000004"/>
    <n v="24.263431542460999"/>
    <d v="1900-01-16T07:56:40"/>
    <n v="43470"/>
    <n v="1.7198597692811299"/>
    <n v="0"/>
    <n v="0"/>
    <n v="516575.46755970898"/>
  </r>
  <r>
    <s v="STND-62663"/>
    <s v="BMO Harris Bank N.A."/>
    <s v="BMO Harris Bank NA - 201 S Grove Ave - Barrington"/>
    <x v="12"/>
    <s v="Variable Speed Drives"/>
    <x v="6"/>
    <n v="0"/>
    <n v="194195.08900000001"/>
    <n v="11.084853000000001"/>
    <x v="6"/>
    <x v="0"/>
    <n v="15"/>
    <s v="ΔkWpeak"/>
    <m/>
    <s v="Private-Non-Lighting"/>
    <x v="2"/>
    <n v="2"/>
    <n v="1"/>
    <s v="Non-Lighting"/>
    <n v="0.76002432528749297"/>
    <n v="0.465462131779591"/>
    <n v="147592.99149136999"/>
    <n v="5.1595793078433996"/>
    <n v="0.7"/>
    <n v="103315.094043959"/>
    <n v="3.6117055154903799"/>
    <n v="2885"/>
    <n v="1.165"/>
    <n v="1.3779999999999999"/>
    <n v="2.5499999999999998E-2"/>
    <n v="0.55000000000000004"/>
    <n v="24.263431542460999"/>
    <d v="1900-01-16T07:56:40"/>
    <n v="43470"/>
    <n v="5.1595793078433996"/>
    <n v="0"/>
    <n v="0"/>
    <n v="1549726.4106593851"/>
  </r>
  <r>
    <s v="STND-62664"/>
    <s v="Woodridge School District 68"/>
    <s v="Woodridge School District 68 - NS Hobson 1 E Rt 53 - Woodridge"/>
    <x v="0"/>
    <s v="Indoor Lighting"/>
    <x v="12"/>
    <n v="0"/>
    <n v="1498.7349999999999"/>
    <n v="0.40867199999999998"/>
    <x v="0"/>
    <x v="1"/>
    <n v="15"/>
    <s v="Qty / 1,000"/>
    <m/>
    <s v="Public-Lighting"/>
    <x v="0"/>
    <n v="3"/>
    <n v="1"/>
    <s v="Lighting"/>
    <n v="0.99829244462109001"/>
    <n v="0.987374621353864"/>
    <n v="1496.17582698919"/>
    <n v="0.403512361257926"/>
    <n v="0.71"/>
    <n v="1062.2848371623199"/>
    <n v="0.28649377649312802"/>
    <n v="2979"/>
    <n v="1.17333333333333"/>
    <n v="1.323"/>
    <n v="2.1333333333333301E-2"/>
    <n v="0.72"/>
    <n v="23.497818059751602"/>
    <d v="1900-01-15T18:49:11"/>
    <n v="43390"/>
    <n v="0.42360834095272398"/>
    <n v="27.203196854348899"/>
    <n v="0"/>
    <n v="15934.272557434799"/>
  </r>
  <r>
    <s v="STND-62665"/>
    <s v="J Sterling Morton High School District 201"/>
    <s v="J Sterling Morton HS Dist 201 - Freshman Cntr - 1801 S 55th Ave - Cicero"/>
    <x v="62"/>
    <s v="Indoor Lighting"/>
    <x v="12"/>
    <n v="0"/>
    <n v="7528.5290000000005"/>
    <n v="2.052864"/>
    <x v="0"/>
    <x v="1"/>
    <n v="15"/>
    <s v="Qty / 1,000"/>
    <m/>
    <s v="Public-Lighting"/>
    <x v="0"/>
    <n v="3"/>
    <n v="1"/>
    <s v="Lighting"/>
    <n v="0.99829244462109001"/>
    <n v="0.987374621353864"/>
    <n v="7515.6736198107701"/>
    <n v="2.02694581469098"/>
    <n v="0.71"/>
    <n v="5336.1282700656502"/>
    <n v="1.4391315284305899"/>
    <n v="2979"/>
    <n v="1.17333333333333"/>
    <n v="1.323"/>
    <n v="2.1333333333333301E-2"/>
    <n v="0.72"/>
    <n v="23.497818059751602"/>
    <d v="1900-01-15T18:49:11"/>
    <n v="43390"/>
    <n v="2.1278930615299601"/>
    <n v="136.64861126928699"/>
    <n v="0"/>
    <n v="80041.924050984759"/>
  </r>
  <r>
    <s v="STND-62666"/>
    <s v="Gleason Cutting Tools Corporation"/>
    <s v="Gleason Cutting Tools Corporation - 1351 Windsor Rd - Loves Park"/>
    <x v="0"/>
    <s v="Indoor Lighting"/>
    <x v="10"/>
    <n v="0"/>
    <n v="1252.9559999999999"/>
    <n v="0.224078"/>
    <x v="0"/>
    <x v="0"/>
    <n v="10.827197921178"/>
    <s v="Qty / 1,000"/>
    <m/>
    <s v="Private-Lighting"/>
    <x v="0"/>
    <n v="3"/>
    <n v="1"/>
    <s v="Lighting"/>
    <n v="0.91633259480590001"/>
    <n v="1.30467645558681"/>
    <n v="1148.12442265762"/>
    <n v="0.29234929081498001"/>
    <n v="0.71"/>
    <n v="815.16834008691103"/>
    <n v="0.207567996478636"/>
    <n v="4618"/>
    <n v="1.02"/>
    <n v="1.04"/>
    <n v="1.2E-2"/>
    <n v="0.81"/>
    <n v="15.158077089649201"/>
    <d v="1900-01-09T19:51:10"/>
    <n v="43471"/>
    <n v="0.34704331768160102"/>
    <n v="13.5073461489132"/>
    <n v="0"/>
    <n v="8825.9889571991243"/>
  </r>
  <r>
    <s v="STND-62666"/>
    <s v="Gleason Cutting Tools Corporation"/>
    <s v="Gleason Cutting Tools Corporation - 1351 Windsor Rd - Loves Park"/>
    <x v="0"/>
    <s v="Indoor Lighting"/>
    <x v="10"/>
    <n v="0"/>
    <n v="1394.2670000000001"/>
    <n v="0.24934999999999999"/>
    <x v="0"/>
    <x v="0"/>
    <n v="10.827197921178"/>
    <s v="Qty / 1,000"/>
    <m/>
    <s v="Private-Lighting"/>
    <x v="0"/>
    <n v="3"/>
    <n v="1"/>
    <s v="Lighting"/>
    <n v="0.91633259480590001"/>
    <n v="1.30467645558681"/>
    <n v="1277.6122979622401"/>
    <n v="0.32532107420056999"/>
    <n v="0.71"/>
    <n v="907.10473155318903"/>
    <n v="0.230977962682405"/>
    <n v="4618"/>
    <n v="1.02"/>
    <n v="1.04"/>
    <n v="1.2E-2"/>
    <n v="0.81"/>
    <n v="15.158077089649201"/>
    <d v="1900-01-09T19:51:10"/>
    <n v="43471"/>
    <n v="0.38618361134920498"/>
    <n v="15.030732917202799"/>
    <n v="0"/>
    <n v="9821.4024637634157"/>
  </r>
  <r>
    <s v="STND-62666"/>
    <s v="Gleason Cutting Tools Corporation"/>
    <s v="Gleason Cutting Tools Corporation - 1351 Windsor Rd - Loves Park"/>
    <x v="0"/>
    <s v="Indoor Lighting"/>
    <x v="10"/>
    <n v="0"/>
    <n v="452.19499999999999"/>
    <n v="8.0869999999999997E-2"/>
    <x v="0"/>
    <x v="0"/>
    <n v="10.827197921178"/>
    <s v="Qty / 1,000"/>
    <m/>
    <s v="Private-Lighting"/>
    <x v="0"/>
    <n v="3"/>
    <n v="1"/>
    <s v="Lighting"/>
    <n v="0.91633259480590001"/>
    <n v="1.30467645558681"/>
    <n v="414.361017708254"/>
    <n v="0.105509184963305"/>
    <n v="0.71"/>
    <n v="294.19632257286003"/>
    <n v="7.49115213239466E-2"/>
    <n v="4618"/>
    <n v="1.02"/>
    <n v="1.04"/>
    <n v="1.2E-2"/>
    <n v="0.81"/>
    <n v="15.158077089649201"/>
    <d v="1900-01-09T19:51:10"/>
    <n v="43471"/>
    <n v="0.12524832023184401"/>
    <n v="4.8748355024500496"/>
    <n v="0"/>
    <n v="3185.3218121790824"/>
  </r>
  <r>
    <s v="STND-62666"/>
    <s v="Gleason Cutting Tools Corporation"/>
    <s v="Gleason Cutting Tools Corporation - 1351 Windsor Rd - Loves Park"/>
    <x v="0"/>
    <s v="Indoor Lighting"/>
    <x v="10"/>
    <n v="0"/>
    <n v="8714.1659999999993"/>
    <n v="1.55844"/>
    <x v="0"/>
    <x v="0"/>
    <n v="10.827197921178"/>
    <s v="Qty / 1,000"/>
    <m/>
    <s v="Private-Lighting"/>
    <x v="0"/>
    <n v="3"/>
    <n v="1"/>
    <s v="Lighting"/>
    <n v="0.91633259480590001"/>
    <n v="1.30467645558681"/>
    <n v="7985.0743423493504"/>
    <n v="2.0332599754446998"/>
    <n v="0.71"/>
    <n v="5669.4027830680398"/>
    <n v="1.44361458256574"/>
    <n v="4618"/>
    <n v="1.02"/>
    <n v="1.04"/>
    <n v="1.2E-2"/>
    <n v="0.81"/>
    <n v="15.158077089649201"/>
    <d v="1900-01-09T19:51:10"/>
    <n v="43471"/>
    <n v="2.4136514428355902"/>
    <n v="93.942051086462897"/>
    <n v="0"/>
    <n v="61383.746027155044"/>
  </r>
  <r>
    <s v="STND-62666"/>
    <s v="Gleason Cutting Tools Corporation"/>
    <s v="Gleason Cutting Tools Corporation - 1351 Windsor Rd - Loves Park"/>
    <x v="0"/>
    <s v="Indoor Lighting"/>
    <x v="10"/>
    <n v="0"/>
    <n v="2336.3389999999999"/>
    <n v="0.41782999999999998"/>
    <x v="0"/>
    <x v="0"/>
    <n v="10.827197921178"/>
    <s v="Qty / 1,000"/>
    <m/>
    <s v="Private-Lighting"/>
    <x v="0"/>
    <n v="3"/>
    <n v="1"/>
    <s v="Lighting"/>
    <n v="0.91633259480590001"/>
    <n v="1.30467645558681"/>
    <n v="2140.86357821622"/>
    <n v="0.54513296343783502"/>
    <n v="0.71"/>
    <n v="1520.0131405335201"/>
    <n v="0.38704440404086299"/>
    <n v="4618"/>
    <n v="1.02"/>
    <n v="1.04"/>
    <n v="1.2E-2"/>
    <n v="0.81"/>
    <n v="15.158077089649201"/>
    <d v="1900-01-09T19:51:10"/>
    <n v="43471"/>
    <n v="0.647118902466566"/>
    <n v="25.186630331955499"/>
    <n v="0"/>
    <n v="16457.483115347772"/>
  </r>
  <r>
    <s v="STND-62667"/>
    <s v="D&amp;W Fine Pack LLC"/>
    <s v="D&amp;W Fine Pack - 800 Ela Rd - Lake Zurich"/>
    <x v="75"/>
    <s v="Compressed Air"/>
    <x v="10"/>
    <n v="0"/>
    <n v="47594"/>
    <n v="7.42"/>
    <x v="4"/>
    <x v="0"/>
    <n v="10"/>
    <s v="ΔkWpeak / CF"/>
    <n v="0.95"/>
    <s v="Private-Non-Lighting"/>
    <x v="2"/>
    <n v="3"/>
    <n v="1060"/>
    <s v="Non-Lighting"/>
    <n v="0.98952339343681495"/>
    <n v="0.43468415683807998"/>
    <n v="47095.376387231801"/>
    <n v="3.2253564437385598"/>
    <n v="0.7"/>
    <n v="32966.763471062201"/>
    <n v="2.25774951061699"/>
    <n v="4618"/>
    <n v="1.02"/>
    <n v="1.04"/>
    <n v="1.2E-2"/>
    <n v="0.81"/>
    <n v="15.158077089649201"/>
    <d v="1900-01-09T19:51:10"/>
    <n v="43471"/>
    <n v="3.3951120460405901"/>
    <n v="0"/>
    <n v="0"/>
    <n v="329667.63471062202"/>
  </r>
  <r>
    <s v="STND-62668"/>
    <s v="Seneca Comm. Cons. School District #170"/>
    <s v="Seneca Grade School #170 - 174 Oak St - Seneca"/>
    <x v="0"/>
    <s v="Indoor Lighting"/>
    <x v="12"/>
    <n v="0"/>
    <n v="10330.815000000001"/>
    <n v="2.816986"/>
    <x v="0"/>
    <x v="1"/>
    <n v="15"/>
    <s v="Qty / 1,000"/>
    <m/>
    <s v="Public-Lighting"/>
    <x v="0"/>
    <n v="3"/>
    <n v="1"/>
    <s v="Lighting"/>
    <n v="0.99829244462109001"/>
    <n v="0.987374621353864"/>
    <n v="10313.1745612782"/>
    <n v="2.7814204851091402"/>
    <n v="0.71"/>
    <n v="7322.3539385075401"/>
    <n v="1.9748085444274901"/>
    <n v="2979"/>
    <n v="1.17333333333333"/>
    <n v="1.323"/>
    <n v="2.1333333333333301E-2"/>
    <n v="0.72"/>
    <n v="23.497818059751602"/>
    <d v="1900-01-15T18:49:11"/>
    <n v="43464"/>
    <n v="2.91994256016328"/>
    <n v="187.512264750513"/>
    <n v="0"/>
    <n v="109835.3090776131"/>
  </r>
  <r>
    <s v="STND-62669"/>
    <s v="Lifespace Communites"/>
    <s v="Lifespace Communities (Addendum for STND-61696) - 2400 Finley Rd - Lombard"/>
    <x v="1"/>
    <s v="Outdoor &amp; Garage Lighting"/>
    <x v="1"/>
    <n v="0"/>
    <n v="1"/>
    <n v="0"/>
    <x v="0"/>
    <x v="0"/>
    <n v="10.1978380583316"/>
    <s v="Qty / 1,000"/>
    <m/>
    <s v="Private-Lighting"/>
    <x v="0"/>
    <n v="3"/>
    <n v="1"/>
    <s v="Lighting"/>
    <n v="0.91633259480590001"/>
    <n v="1.30467645558681"/>
    <n v="0.91633259480590001"/>
    <n v="0"/>
    <n v="0.71"/>
    <n v="0.65059614231218899"/>
    <n v="0"/>
    <n v="4903"/>
    <n v="1"/>
    <n v="1"/>
    <n v="0"/>
    <n v="0"/>
    <n v="14.276973281664301"/>
    <d v="1900-01-09T04:44:53"/>
    <n v="43380"/>
    <n v="0"/>
    <n v="0"/>
    <n v="0"/>
    <n v="6.634674100674963"/>
  </r>
  <r>
    <s v="STND-62672"/>
    <s v="Joliet Regional Port District"/>
    <s v="Joliet Regional Port District - Phase 2 - 1 Executive Terminal George Michas Dr - Romeoville"/>
    <x v="1"/>
    <s v="Outdoor &amp; Garage Lighting"/>
    <x v="1"/>
    <n v="0"/>
    <n v="9046.0349999999999"/>
    <n v="0"/>
    <x v="0"/>
    <x v="1"/>
    <n v="10.1978380583316"/>
    <s v="Qty / 1,000"/>
    <m/>
    <s v="Public-Lighting"/>
    <x v="0"/>
    <n v="3"/>
    <n v="1"/>
    <s v="Lighting"/>
    <n v="0.99829244462109001"/>
    <n v="0.987374621353864"/>
    <n v="9030.5883942779492"/>
    <n v="0"/>
    <n v="0.71"/>
    <n v="6411.7177599373399"/>
    <n v="0"/>
    <n v="4903"/>
    <n v="1"/>
    <n v="1"/>
    <n v="0"/>
    <n v="0"/>
    <n v="14.276973281664301"/>
    <d v="1900-01-09T04:44:53"/>
    <n v="43398"/>
    <n v="0"/>
    <n v="0"/>
    <n v="0"/>
    <n v="65385.659391569636"/>
  </r>
  <r>
    <s v="STND-62673"/>
    <s v="Islamic Foundation"/>
    <s v="Islamic Foundation - 300 W Highridge Rd - Villa Park"/>
    <x v="0"/>
    <s v="Indoor Lighting"/>
    <x v="12"/>
    <n v="0"/>
    <n v="79186.865000000005"/>
    <n v="16.959199999999999"/>
    <x v="0"/>
    <x v="0"/>
    <n v="15"/>
    <s v="Qty / 1,000"/>
    <m/>
    <s v="Private-Lighting"/>
    <x v="0"/>
    <n v="3"/>
    <n v="1"/>
    <s v="Lighting"/>
    <n v="0.91633259480590001"/>
    <n v="1.30467645558681"/>
    <n v="72561.505479994506"/>
    <n v="22.1262689455878"/>
    <n v="0.71"/>
    <n v="51518.6688907961"/>
    <n v="15.709650951367299"/>
    <n v="2979"/>
    <n v="1.17333333333333"/>
    <n v="1.323"/>
    <n v="2.1333333333333301E-2"/>
    <n v="0.72"/>
    <n v="23.497818059751602"/>
    <d v="1900-01-15T18:49:11"/>
    <n v="43391"/>
    <n v="23.2282154883553"/>
    <n v="1319.30009963626"/>
    <n v="0"/>
    <n v="772780.03336194146"/>
  </r>
  <r>
    <s v="STND-62675"/>
    <s v="Fast Eddie's Car Wash"/>
    <s v="Fast Eddies Car Wash - Phase 2 - 330 W Northwest Hwy - Barrington"/>
    <x v="1"/>
    <s v="Outdoor &amp; Garage Lighting"/>
    <x v="1"/>
    <n v="0"/>
    <n v="28412.884999999998"/>
    <n v="0"/>
    <x v="0"/>
    <x v="0"/>
    <n v="10.1978380583316"/>
    <s v="Qty / 1,000"/>
    <m/>
    <s v="Private-Lighting"/>
    <x v="0"/>
    <n v="3"/>
    <n v="1"/>
    <s v="Lighting"/>
    <n v="0.91633259480590001"/>
    <n v="1.30467645558681"/>
    <n v="26035.652637971602"/>
    <n v="0"/>
    <n v="0.71"/>
    <n v="18485.313372959899"/>
    <n v="0"/>
    <n v="4903"/>
    <n v="1"/>
    <n v="1"/>
    <n v="0"/>
    <n v="0"/>
    <n v="14.276973281664301"/>
    <d v="1900-01-09T04:44:53"/>
    <n v="43425"/>
    <n v="0"/>
    <n v="0"/>
    <n v="0"/>
    <n v="188510.23223495655"/>
  </r>
  <r>
    <s v="STND-62675"/>
    <s v="Fast Eddie's Car Wash"/>
    <s v="Fast Eddies Car Wash - Phase 2 - 330 W Northwest Hwy - Barrington"/>
    <x v="1"/>
    <s v="Outdoor &amp; Garage Lighting"/>
    <x v="1"/>
    <n v="0"/>
    <n v="9560.85"/>
    <n v="0"/>
    <x v="0"/>
    <x v="0"/>
    <n v="10.1978380583316"/>
    <s v="Qty / 1,000"/>
    <m/>
    <s v="Private-Lighting"/>
    <x v="0"/>
    <n v="3"/>
    <n v="1"/>
    <s v="Lighting"/>
    <n v="0.91633259480590001"/>
    <n v="1.30467645558681"/>
    <n v="8760.9184890499891"/>
    <n v="0"/>
    <n v="0.71"/>
    <n v="6220.2521272254899"/>
    <n v="0"/>
    <n v="4903"/>
    <n v="1"/>
    <n v="1"/>
    <n v="0"/>
    <n v="0"/>
    <n v="14.276973281664301"/>
    <d v="1900-01-09T04:44:53"/>
    <n v="43425"/>
    <n v="0"/>
    <n v="0"/>
    <n v="0"/>
    <n v="63433.123875438192"/>
  </r>
  <r>
    <s v="STND-62676"/>
    <s v="Greenlee Tools, Inc."/>
    <s v="Greenlee - 4455 Boeing Dr - Rockford"/>
    <x v="1"/>
    <s v="Outdoor &amp; Garage Lighting"/>
    <x v="1"/>
    <n v="0"/>
    <n v="21328.05"/>
    <n v="0"/>
    <x v="0"/>
    <x v="0"/>
    <n v="10.1978380583316"/>
    <s v="Qty / 1,000"/>
    <m/>
    <s v="Private-Lighting"/>
    <x v="0"/>
    <n v="3"/>
    <n v="1"/>
    <s v="Lighting"/>
    <n v="0.91633259480590001"/>
    <n v="1.30467645558681"/>
    <n v="19543.587398650001"/>
    <n v="0"/>
    <n v="0.71"/>
    <n v="13875.9470530415"/>
    <n v="0"/>
    <n v="4903"/>
    <n v="1"/>
    <n v="1"/>
    <n v="0"/>
    <n v="0"/>
    <n v="14.276973281664301"/>
    <d v="1900-01-09T04:44:53"/>
    <n v="43430"/>
    <n v="0"/>
    <n v="0"/>
    <n v="0"/>
    <n v="141504.66095290083"/>
  </r>
  <r>
    <s v="STND-62676"/>
    <s v="Greenlee Tools, Inc."/>
    <s v="Greenlee - 4455 Boeing Dr - Rockford"/>
    <x v="1"/>
    <s v="Outdoor &amp; Garage Lighting"/>
    <x v="1"/>
    <n v="0"/>
    <n v="8717.5339999999997"/>
    <n v="0"/>
    <x v="0"/>
    <x v="0"/>
    <n v="10.1978380583316"/>
    <s v="Qty / 1,000"/>
    <m/>
    <s v="Private-Lighting"/>
    <x v="0"/>
    <n v="3"/>
    <n v="1"/>
    <s v="Lighting"/>
    <n v="0.91633259480590001"/>
    <n v="1.30467645558681"/>
    <n v="7988.1605505286498"/>
    <n v="0"/>
    <n v="0.71"/>
    <n v="5671.5939908753398"/>
    <n v="0"/>
    <n v="4903"/>
    <n v="1"/>
    <n v="1"/>
    <n v="0"/>
    <n v="0"/>
    <n v="14.276973281664301"/>
    <d v="1900-01-09T04:44:53"/>
    <n v="43430"/>
    <n v="0"/>
    <n v="0"/>
    <n v="0"/>
    <n v="57837.997051553342"/>
  </r>
  <r>
    <s v="STND-62676"/>
    <s v="Greenlee Tools, Inc."/>
    <s v="Greenlee - 4455 Boeing Dr - Rockford"/>
    <x v="1"/>
    <s v="Outdoor &amp; Garage Lighting"/>
    <x v="1"/>
    <n v="0"/>
    <n v="1137.4960000000001"/>
    <n v="0"/>
    <x v="0"/>
    <x v="0"/>
    <n v="10.1978380583316"/>
    <s v="Qty / 1,000"/>
    <m/>
    <s v="Private-Lighting"/>
    <x v="0"/>
    <n v="3"/>
    <n v="1"/>
    <s v="Lighting"/>
    <n v="0.91633259480590001"/>
    <n v="1.30467645558681"/>
    <n v="1042.32466126133"/>
    <n v="0"/>
    <n v="0.71"/>
    <n v="740.05050949554504"/>
    <n v="0"/>
    <n v="4903"/>
    <n v="1"/>
    <n v="1"/>
    <n v="0"/>
    <n v="0"/>
    <n v="14.276973281664301"/>
    <d v="1900-01-09T04:44:53"/>
    <n v="43430"/>
    <n v="0"/>
    <n v="0"/>
    <n v="0"/>
    <n v="7546.9152508213601"/>
  </r>
  <r>
    <s v="STND-62676"/>
    <s v="Greenlee Tools, Inc."/>
    <s v="Greenlee - 4455 Boeing Dr - Rockford"/>
    <x v="1"/>
    <s v="Outdoor &amp; Garage Lighting"/>
    <x v="1"/>
    <n v="0"/>
    <n v="759.96500000000003"/>
    <n v="0"/>
    <x v="0"/>
    <x v="0"/>
    <n v="10.1978380583316"/>
    <s v="Qty / 1,000"/>
    <m/>
    <s v="Private-Lighting"/>
    <x v="0"/>
    <n v="3"/>
    <n v="1"/>
    <s v="Lighting"/>
    <n v="0.91633259480590001"/>
    <n v="1.30467645558681"/>
    <n v="696.380700411666"/>
    <n v="0"/>
    <n v="0.71"/>
    <n v="494.430297292283"/>
    <n v="0"/>
    <n v="4903"/>
    <n v="1"/>
    <n v="1"/>
    <n v="0"/>
    <n v="0"/>
    <n v="14.276973281664301"/>
    <d v="1900-01-09T04:44:53"/>
    <n v="43430"/>
    <n v="0"/>
    <n v="0"/>
    <n v="0"/>
    <n v="5042.1201029194508"/>
  </r>
  <r>
    <s v="STND-62676"/>
    <s v="Greenlee Tools, Inc."/>
    <s v="Greenlee - 4455 Boeing Dr - Rockford"/>
    <x v="27"/>
    <s v="Outdoor &amp; Garage Lighting"/>
    <x v="1"/>
    <n v="0"/>
    <n v="390.88"/>
    <n v="0"/>
    <x v="0"/>
    <x v="0"/>
    <n v="8"/>
    <s v="Qty / 1,000"/>
    <m/>
    <s v="Private-Lighting"/>
    <x v="0"/>
    <n v="3"/>
    <n v="1"/>
    <s v="Lighting"/>
    <n v="0.91633259480590001"/>
    <n v="1.30467645558681"/>
    <n v="358.17608465772997"/>
    <n v="0"/>
    <n v="0.71"/>
    <n v="254.305020106988"/>
    <n v="0"/>
    <n v="4903"/>
    <n v="1"/>
    <n v="1"/>
    <n v="0"/>
    <n v="0"/>
    <n v="14.276973281664301"/>
    <d v="1900-01-09T04:44:53"/>
    <n v="43430"/>
    <n v="0"/>
    <n v="0"/>
    <n v="0"/>
    <n v="2034.440160855904"/>
  </r>
  <r>
    <s v="STND-62677"/>
    <s v="Fund 601 LLC"/>
    <s v="Fund 601 LLC - 720 N Hudson St Unit 2 - Stockton"/>
    <x v="63"/>
    <s v="Outdoor &amp; Garage Lighting"/>
    <x v="1"/>
    <n v="0"/>
    <n v="7746.74"/>
    <n v="0"/>
    <x v="0"/>
    <x v="0"/>
    <n v="10.1978380583316"/>
    <s v="Qty / 1,000"/>
    <m/>
    <s v="Private-Lighting"/>
    <x v="0"/>
    <n v="3"/>
    <n v="1"/>
    <s v="Lighting"/>
    <n v="0.91633259480590001"/>
    <n v="1.30467645558681"/>
    <n v="7098.5903654866597"/>
    <n v="0"/>
    <n v="0.71"/>
    <n v="5039.99915949553"/>
    <n v="0"/>
    <n v="4903"/>
    <n v="1"/>
    <n v="1"/>
    <n v="0"/>
    <n v="0"/>
    <n v="14.276973281664301"/>
    <d v="1900-01-09T04:44:53"/>
    <n v="43427"/>
    <n v="0"/>
    <n v="0"/>
    <n v="0"/>
    <n v="51397.095242662792"/>
  </r>
  <r>
    <s v="STND-62677"/>
    <s v="Fund 601 LLC"/>
    <s v="Fund 601 LLC - 720 N Hudson St Unit 2 - Stockton"/>
    <x v="63"/>
    <s v="Outdoor &amp; Garage Lighting"/>
    <x v="1"/>
    <n v="0"/>
    <n v="17640.993999999999"/>
    <n v="0"/>
    <x v="0"/>
    <x v="0"/>
    <n v="10.1978380583316"/>
    <s v="Qty / 1,000"/>
    <m/>
    <s v="Private-Lighting"/>
    <x v="0"/>
    <n v="3"/>
    <n v="1"/>
    <s v="Lighting"/>
    <n v="0.91633259480590001"/>
    <n v="1.30467645558681"/>
    <n v="16165.0178069753"/>
    <n v="0"/>
    <n v="0.71"/>
    <n v="11477.1626429525"/>
    <n v="0"/>
    <n v="4903"/>
    <n v="1"/>
    <n v="1"/>
    <n v="0"/>
    <n v="0"/>
    <n v="14.276973281664301"/>
    <d v="1900-01-09T04:44:53"/>
    <n v="43427"/>
    <n v="0"/>
    <n v="0"/>
    <n v="0"/>
    <n v="117042.2460019627"/>
  </r>
  <r>
    <s v="STND-62678"/>
    <s v="Greenlee Tools, Inc."/>
    <s v="Greenlee - 4411 Boeing Dr - Rockford"/>
    <x v="1"/>
    <s v="Outdoor &amp; Garage Lighting"/>
    <x v="1"/>
    <n v="0"/>
    <n v="38513.065000000002"/>
    <n v="0"/>
    <x v="0"/>
    <x v="0"/>
    <n v="10.1978380583316"/>
    <s v="Qty / 1,000"/>
    <m/>
    <s v="Private-Lighting"/>
    <x v="0"/>
    <n v="3"/>
    <n v="1"/>
    <s v="Lighting"/>
    <n v="0.91633259480590001"/>
    <n v="1.30467645558681"/>
    <n v="35290.776785378301"/>
    <n v="0"/>
    <n v="0.71"/>
    <n v="25056.4515176186"/>
    <n v="0"/>
    <n v="4903"/>
    <n v="1"/>
    <n v="1"/>
    <n v="0"/>
    <n v="0"/>
    <n v="14.276973281664301"/>
    <d v="1900-01-09T04:44:53"/>
    <n v="43461"/>
    <n v="0"/>
    <n v="0"/>
    <n v="0"/>
    <n v="255521.63489311154"/>
  </r>
  <r>
    <s v="STND-62678"/>
    <s v="Greenlee Tools, Inc."/>
    <s v="Greenlee - 4411 Boeing Dr - Rockford"/>
    <x v="1"/>
    <s v="Outdoor &amp; Garage Lighting"/>
    <x v="1"/>
    <n v="0"/>
    <n v="18361.735000000001"/>
    <n v="0"/>
    <x v="0"/>
    <x v="0"/>
    <n v="10.1978380583316"/>
    <s v="Qty / 1,000"/>
    <m/>
    <s v="Private-Lighting"/>
    <x v="0"/>
    <n v="3"/>
    <n v="1"/>
    <s v="Lighting"/>
    <n v="0.91633259480590001"/>
    <n v="1.30467645558681"/>
    <n v="16825.456277688299"/>
    <n v="0"/>
    <n v="0.71"/>
    <n v="11946.0739571587"/>
    <n v="0"/>
    <n v="4903"/>
    <n v="1"/>
    <n v="1"/>
    <n v="0"/>
    <n v="0"/>
    <n v="14.276973281664301"/>
    <d v="1900-01-09T04:44:53"/>
    <n v="43461"/>
    <n v="0"/>
    <n v="0"/>
    <n v="0"/>
    <n v="121824.12764795696"/>
  </r>
  <r>
    <s v="STND-62678"/>
    <s v="Greenlee Tools, Inc."/>
    <s v="Greenlee - 4411 Boeing Dr - Rockford"/>
    <x v="1"/>
    <s v="Outdoor &amp; Garage Lighting"/>
    <x v="1"/>
    <n v="0"/>
    <n v="4780.4250000000002"/>
    <n v="0"/>
    <x v="0"/>
    <x v="0"/>
    <n v="10.1978380583316"/>
    <s v="Qty / 1,000"/>
    <m/>
    <s v="Private-Lighting"/>
    <x v="0"/>
    <n v="3"/>
    <n v="1"/>
    <s v="Lighting"/>
    <n v="0.91633259480590001"/>
    <n v="1.30467645558681"/>
    <n v="4380.45924452499"/>
    <n v="0"/>
    <n v="0.71"/>
    <n v="3110.1260636127499"/>
    <n v="0"/>
    <n v="4903"/>
    <n v="1"/>
    <n v="1"/>
    <n v="0"/>
    <n v="0"/>
    <n v="14.276973281664301"/>
    <d v="1900-01-09T04:44:53"/>
    <n v="43461"/>
    <n v="0"/>
    <n v="0"/>
    <n v="0"/>
    <n v="31716.561937719147"/>
  </r>
  <r>
    <s v="STND-62678"/>
    <s v="Greenlee Tools, Inc."/>
    <s v="Greenlee - 4411 Boeing Dr - Rockford"/>
    <x v="1"/>
    <s v="Outdoor &amp; Garage Lighting"/>
    <x v="1"/>
    <n v="0"/>
    <n v="-514.81500000000005"/>
    <n v="0"/>
    <x v="0"/>
    <x v="0"/>
    <n v="10.1978380583316"/>
    <s v="Qty / 1,000"/>
    <m/>
    <s v="Private-Lighting"/>
    <x v="0"/>
    <n v="3"/>
    <n v="1"/>
    <s v="Lighting"/>
    <n v="0.91633259480590001"/>
    <n v="1.30467645558681"/>
    <n v="-471.74176479499903"/>
    <n v="0"/>
    <n v="0.71"/>
    <n v="-334.93665300445002"/>
    <n v="0"/>
    <n v="4903"/>
    <n v="1"/>
    <n v="1"/>
    <n v="0"/>
    <n v="0"/>
    <n v="14.276973281664301"/>
    <d v="1900-01-09T04:44:53"/>
    <n v="43461"/>
    <n v="0"/>
    <n v="0"/>
    <n v="0"/>
    <n v="-3415.6297471389853"/>
  </r>
  <r>
    <s v="STND-62678"/>
    <s v="Greenlee Tools, Inc."/>
    <s v="Greenlee - 4411 Boeing Dr - Rockford"/>
    <x v="27"/>
    <s v="Outdoor &amp; Garage Lighting"/>
    <x v="1"/>
    <n v="0"/>
    <n v="476"/>
    <n v="0"/>
    <x v="0"/>
    <x v="0"/>
    <n v="8"/>
    <s v="Qty / 1,000"/>
    <m/>
    <s v="Private-Lighting"/>
    <x v="0"/>
    <n v="3"/>
    <n v="1"/>
    <s v="Lighting"/>
    <n v="0.91633259480590001"/>
    <n v="1.30467645558681"/>
    <n v="436.174315127608"/>
    <n v="0"/>
    <n v="0.71"/>
    <n v="309.68376374060199"/>
    <n v="0"/>
    <n v="4903"/>
    <n v="1"/>
    <n v="1"/>
    <n v="0"/>
    <n v="0"/>
    <n v="14.276973281664301"/>
    <d v="1900-01-09T04:44:53"/>
    <n v="43461"/>
    <n v="0"/>
    <n v="0"/>
    <n v="0"/>
    <n v="2477.4701099248159"/>
  </r>
  <r>
    <s v="STND-62678"/>
    <s v="Greenlee Tools, Inc."/>
    <s v="Greenlee - 4411 Boeing Dr - Rockford"/>
    <x v="27"/>
    <s v="Outdoor &amp; Garage Lighting"/>
    <x v="1"/>
    <n v="0"/>
    <n v="107.8"/>
    <n v="0"/>
    <x v="0"/>
    <x v="0"/>
    <n v="8"/>
    <s v="Qty / 1,000"/>
    <m/>
    <s v="Private-Lighting"/>
    <x v="0"/>
    <n v="3"/>
    <n v="1"/>
    <s v="Lighting"/>
    <n v="0.91633259480590001"/>
    <n v="1.30467645558681"/>
    <n v="98.780653720076003"/>
    <n v="0"/>
    <n v="0.71"/>
    <n v="70.134264141253993"/>
    <n v="0"/>
    <n v="4903"/>
    <n v="1"/>
    <n v="1"/>
    <n v="0"/>
    <n v="0"/>
    <n v="14.276973281664301"/>
    <d v="1900-01-09T04:44:53"/>
    <n v="43461"/>
    <n v="0"/>
    <n v="0"/>
    <n v="0"/>
    <n v="561.07411313003195"/>
  </r>
  <r>
    <s v="STND-62678"/>
    <s v="Greenlee Tools, Inc."/>
    <s v="Greenlee - 4411 Boeing Dr - Rockford"/>
    <x v="27"/>
    <s v="Outdoor &amp; Garage Lighting"/>
    <x v="1"/>
    <n v="0"/>
    <n v="57.4"/>
    <n v="0"/>
    <x v="0"/>
    <x v="0"/>
    <n v="8"/>
    <s v="Qty / 1,000"/>
    <m/>
    <s v="Private-Lighting"/>
    <x v="0"/>
    <n v="3"/>
    <n v="1"/>
    <s v="Lighting"/>
    <n v="0.91633259480590001"/>
    <n v="1.30467645558681"/>
    <n v="52.597490941858602"/>
    <n v="0"/>
    <n v="0.71"/>
    <n v="37.344218568719597"/>
    <n v="0"/>
    <n v="4903"/>
    <n v="1"/>
    <n v="1"/>
    <n v="0"/>
    <n v="0"/>
    <n v="14.276973281664301"/>
    <d v="1900-01-09T04:44:53"/>
    <n v="43461"/>
    <n v="0"/>
    <n v="0"/>
    <n v="0"/>
    <n v="298.75374854975678"/>
  </r>
  <r>
    <s v="STND-62678"/>
    <s v="Greenlee Tools, Inc."/>
    <s v="Greenlee - 4411 Boeing Dr - Rockford"/>
    <x v="27"/>
    <s v="Outdoor &amp; Garage Lighting"/>
    <x v="1"/>
    <n v="0"/>
    <n v="29.4"/>
    <n v="0"/>
    <x v="0"/>
    <x v="0"/>
    <n v="8"/>
    <s v="Qty / 1,000"/>
    <m/>
    <s v="Private-Lighting"/>
    <x v="0"/>
    <n v="3"/>
    <n v="1"/>
    <s v="Lighting"/>
    <n v="0.91633259480590001"/>
    <n v="1.30467645558681"/>
    <n v="26.940178287293499"/>
    <n v="0"/>
    <n v="0.71"/>
    <n v="19.127526583978401"/>
    <n v="0"/>
    <n v="4903"/>
    <n v="1"/>
    <n v="1"/>
    <n v="0"/>
    <n v="0"/>
    <n v="14.276973281664301"/>
    <d v="1900-01-09T04:44:53"/>
    <n v="43461"/>
    <n v="0"/>
    <n v="0"/>
    <n v="0"/>
    <n v="153.02021267182721"/>
  </r>
  <r>
    <s v="STND-62678"/>
    <s v="Greenlee Tools, Inc."/>
    <s v="Greenlee - 4411 Boeing Dr - Rockford"/>
    <x v="1"/>
    <s v="Outdoor &amp; Garage Lighting"/>
    <x v="1"/>
    <n v="0"/>
    <n v="-1323.81"/>
    <n v="0"/>
    <x v="0"/>
    <x v="0"/>
    <n v="10.1978380583316"/>
    <s v="Qty / 1,000"/>
    <m/>
    <s v="Private-Lighting"/>
    <x v="0"/>
    <n v="3"/>
    <n v="1"/>
    <s v="Lighting"/>
    <n v="0.91633259480590001"/>
    <n v="1.30467645558681"/>
    <n v="-1213.0502523299999"/>
    <n v="0"/>
    <n v="0.71"/>
    <n v="-861.26567915429905"/>
    <n v="0"/>
    <n v="4903"/>
    <n v="1"/>
    <n v="1"/>
    <n v="0"/>
    <n v="0"/>
    <n v="14.276973281664301"/>
    <d v="1900-01-09T04:44:53"/>
    <n v="43461"/>
    <n v="0"/>
    <n v="0"/>
    <n v="0"/>
    <n v="-8783.0479212145237"/>
  </r>
  <r>
    <s v="STND-62678"/>
    <s v="Greenlee Tools, Inc."/>
    <s v="Greenlee - 4411 Boeing Dr - Rockford"/>
    <x v="1"/>
    <s v="Outdoor &amp; Garage Lighting"/>
    <x v="1"/>
    <n v="0"/>
    <n v="6177.78"/>
    <n v="0"/>
    <x v="0"/>
    <x v="0"/>
    <n v="10.1978380583316"/>
    <s v="Qty / 1,000"/>
    <m/>
    <s v="Private-Lighting"/>
    <x v="0"/>
    <n v="3"/>
    <n v="1"/>
    <s v="Lighting"/>
    <n v="0.91633259480590001"/>
    <n v="1.30467645558681"/>
    <n v="5660.9011775399904"/>
    <n v="0"/>
    <n v="0.71"/>
    <n v="4019.2398360533898"/>
    <n v="0"/>
    <n v="4903"/>
    <n v="1"/>
    <n v="1"/>
    <n v="0"/>
    <n v="0"/>
    <n v="14.276973281664301"/>
    <d v="1900-01-09T04:44:53"/>
    <n v="43461"/>
    <n v="0"/>
    <n v="0"/>
    <n v="0"/>
    <n v="40987.556965667718"/>
  </r>
  <r>
    <s v="STND-62678"/>
    <s v="Greenlee Tools, Inc."/>
    <s v="Greenlee - 4411 Boeing Dr - Rockford"/>
    <x v="27"/>
    <s v="Outdoor &amp; Garage Lighting"/>
    <x v="1"/>
    <n v="0"/>
    <n v="29.4"/>
    <n v="0"/>
    <x v="0"/>
    <x v="0"/>
    <n v="8"/>
    <s v="Qty / 1,000"/>
    <m/>
    <s v="Private-Lighting"/>
    <x v="0"/>
    <n v="3"/>
    <n v="1"/>
    <s v="Lighting"/>
    <n v="0.91633259480590001"/>
    <n v="1.30467645558681"/>
    <n v="26.940178287293499"/>
    <n v="0"/>
    <n v="0.71"/>
    <n v="19.127526583978401"/>
    <n v="0"/>
    <n v="4903"/>
    <n v="1"/>
    <n v="1"/>
    <n v="0"/>
    <n v="0"/>
    <n v="14.276973281664301"/>
    <d v="1900-01-09T04:44:53"/>
    <n v="43461"/>
    <n v="0"/>
    <n v="0"/>
    <n v="0"/>
    <n v="153.02021267182721"/>
  </r>
  <r>
    <s v="STND-62678"/>
    <s v="Greenlee Tools, Inc."/>
    <s v="Greenlee - 4411 Boeing Dr - Rockford"/>
    <x v="27"/>
    <s v="Outdoor &amp; Garage Lighting"/>
    <x v="1"/>
    <n v="0"/>
    <n v="75.599999999999994"/>
    <n v="0"/>
    <x v="0"/>
    <x v="0"/>
    <n v="8"/>
    <s v="Qty / 1,000"/>
    <m/>
    <s v="Private-Lighting"/>
    <x v="0"/>
    <n v="3"/>
    <n v="1"/>
    <s v="Lighting"/>
    <n v="0.91633259480590001"/>
    <n v="1.30467645558681"/>
    <n v="69.274744167326006"/>
    <n v="0"/>
    <n v="0.71"/>
    <n v="49.185068358801502"/>
    <n v="0"/>
    <n v="4903"/>
    <n v="1"/>
    <n v="1"/>
    <n v="0"/>
    <n v="0"/>
    <n v="14.276973281664301"/>
    <d v="1900-01-09T04:44:53"/>
    <n v="43461"/>
    <n v="0"/>
    <n v="0"/>
    <n v="0"/>
    <n v="393.48054687041201"/>
  </r>
  <r>
    <s v="STND-62679"/>
    <s v="Finch &amp; Barry Properties LLC"/>
    <s v="Finch &amp; Barry Properties - 140 E Fullerton Ave - Carol Stream"/>
    <x v="0"/>
    <s v="Indoor Lighting"/>
    <x v="6"/>
    <n v="0"/>
    <n v="21602.880000000001"/>
    <n v="4.8575999999999997"/>
    <x v="0"/>
    <x v="0"/>
    <n v="15"/>
    <s v="Qty / 1,000"/>
    <m/>
    <s v="Private-Lighting"/>
    <x v="0"/>
    <n v="3"/>
    <n v="1"/>
    <s v="Lighting"/>
    <n v="0.91633259480590001"/>
    <n v="1.30467645558681"/>
    <n v="19795.423085680501"/>
    <n v="6.3375963506584698"/>
    <n v="0.71"/>
    <n v="14054.7503908331"/>
    <n v="4.4996934089675102"/>
    <n v="2885"/>
    <n v="1.165"/>
    <n v="1.3779999999999999"/>
    <n v="2.5499999999999998E-2"/>
    <n v="0.55000000000000004"/>
    <n v="24.263431542460999"/>
    <d v="1900-01-16T07:56:40"/>
    <n v="43397"/>
    <n v="8.3620482262283495"/>
    <n v="433.29037655352101"/>
    <n v="0"/>
    <n v="210821.2558624965"/>
  </r>
  <r>
    <s v="STND-62680"/>
    <s v="Greenlee Tools, Inc."/>
    <s v="Greenlee - 702 W Main St - Genoa"/>
    <x v="1"/>
    <s v="Outdoor &amp; Garage Lighting"/>
    <x v="1"/>
    <n v="0"/>
    <n v="24416.94"/>
    <n v="0"/>
    <x v="0"/>
    <x v="0"/>
    <n v="10.1978380583316"/>
    <s v="Qty / 1,000"/>
    <m/>
    <s v="Private-Lighting"/>
    <x v="0"/>
    <n v="3"/>
    <n v="1"/>
    <s v="Lighting"/>
    <n v="0.91633259480590001"/>
    <n v="1.30467645558681"/>
    <n v="22374.037987420001"/>
    <n v="0"/>
    <n v="0.71"/>
    <n v="15885.5669710682"/>
    <n v="0"/>
    <n v="4903"/>
    <n v="1"/>
    <n v="1"/>
    <n v="0"/>
    <n v="0"/>
    <n v="14.276973281664301"/>
    <d v="1900-01-09T04:44:53"/>
    <n v="43472"/>
    <n v="0"/>
    <n v="0"/>
    <n v="0"/>
    <n v="161998.43943573473"/>
  </r>
  <r>
    <s v="STND-62680"/>
    <s v="Greenlee Tools, Inc."/>
    <s v="Greenlee - 702 W Main St - Genoa"/>
    <x v="1"/>
    <s v="Outdoor &amp; Garage Lighting"/>
    <x v="1"/>
    <n v="0"/>
    <n v="4069.49"/>
    <n v="0"/>
    <x v="0"/>
    <x v="0"/>
    <n v="10.1978380583316"/>
    <s v="Qty / 1,000"/>
    <m/>
    <s v="Private-Lighting"/>
    <x v="0"/>
    <n v="3"/>
    <n v="1"/>
    <s v="Lighting"/>
    <n v="0.91633259480590001"/>
    <n v="1.30467645558681"/>
    <n v="3729.0063312366601"/>
    <n v="0"/>
    <n v="0.71"/>
    <n v="2647.5944951780298"/>
    <n v="0"/>
    <n v="4903"/>
    <n v="1"/>
    <n v="1"/>
    <n v="0"/>
    <n v="0"/>
    <n v="14.276973281664301"/>
    <d v="1900-01-09T04:44:53"/>
    <n v="43472"/>
    <n v="0"/>
    <n v="0"/>
    <n v="0"/>
    <n v="26999.73990595575"/>
  </r>
  <r>
    <s v="STND-62680"/>
    <s v="Greenlee Tools, Inc."/>
    <s v="Greenlee - 702 W Main St - Genoa"/>
    <x v="1"/>
    <s v="Outdoor &amp; Garage Lighting"/>
    <x v="1"/>
    <n v="0"/>
    <n v="1745.4680000000001"/>
    <n v="0"/>
    <x v="0"/>
    <x v="0"/>
    <n v="10.1978380583316"/>
    <s v="Qty / 1,000"/>
    <m/>
    <s v="Private-Lighting"/>
    <x v="0"/>
    <n v="3"/>
    <n v="1"/>
    <s v="Lighting"/>
    <n v="0.91633259480590001"/>
    <n v="1.30467645558681"/>
    <n v="1599.4292215906601"/>
    <n v="0"/>
    <n v="0.71"/>
    <n v="1135.59474732937"/>
    <n v="0"/>
    <n v="4903"/>
    <n v="1"/>
    <n v="1"/>
    <n v="0"/>
    <n v="0"/>
    <n v="14.276973281664301"/>
    <d v="1900-01-09T04:44:53"/>
    <n v="43472"/>
    <n v="0"/>
    <n v="0"/>
    <n v="0"/>
    <n v="11580.611333156907"/>
  </r>
  <r>
    <s v="STND-62680"/>
    <s v="Greenlee Tools, Inc."/>
    <s v="Greenlee - 702 W Main St - Genoa"/>
    <x v="27"/>
    <s v="Outdoor &amp; Garage Lighting"/>
    <x v="1"/>
    <n v="0"/>
    <n v="98"/>
    <n v="0"/>
    <x v="0"/>
    <x v="0"/>
    <n v="8"/>
    <s v="Qty / 1,000"/>
    <m/>
    <s v="Private-Lighting"/>
    <x v="0"/>
    <n v="3"/>
    <n v="1"/>
    <s v="Lighting"/>
    <n v="0.91633259480590001"/>
    <n v="1.30467645558681"/>
    <n v="89.800594290978196"/>
    <n v="0"/>
    <n v="0.71"/>
    <n v="63.758421946594503"/>
    <n v="0"/>
    <n v="4903"/>
    <n v="1"/>
    <n v="1"/>
    <n v="0"/>
    <n v="0"/>
    <n v="14.276973281664301"/>
    <d v="1900-01-09T04:44:53"/>
    <n v="43472"/>
    <n v="0"/>
    <n v="0"/>
    <n v="0"/>
    <n v="510.06737557275602"/>
  </r>
  <r>
    <s v="STND-62680"/>
    <s v="Greenlee Tools, Inc."/>
    <s v="Greenlee - 702 W Main St - Genoa"/>
    <x v="27"/>
    <s v="Outdoor &amp; Garage Lighting"/>
    <x v="1"/>
    <n v="0"/>
    <n v="134.4"/>
    <n v="0"/>
    <x v="0"/>
    <x v="0"/>
    <n v="8"/>
    <s v="Qty / 1,000"/>
    <m/>
    <s v="Private-Lighting"/>
    <x v="0"/>
    <n v="3"/>
    <n v="1"/>
    <s v="Lighting"/>
    <n v="0.91633259480590001"/>
    <n v="1.30467645558681"/>
    <n v="123.155100741913"/>
    <n v="0"/>
    <n v="0.71"/>
    <n v="87.440121526758205"/>
    <n v="0"/>
    <n v="4903"/>
    <n v="1"/>
    <n v="1"/>
    <n v="0"/>
    <n v="0"/>
    <n v="14.276973281664301"/>
    <d v="1900-01-09T04:44:53"/>
    <n v="43472"/>
    <n v="0"/>
    <n v="0"/>
    <n v="0"/>
    <n v="699.52097221406564"/>
  </r>
  <r>
    <s v="STND-62680"/>
    <s v="Greenlee Tools, Inc."/>
    <s v="Greenlee - 702 W Main St - Genoa"/>
    <x v="27"/>
    <s v="Outdoor &amp; Garage Lighting"/>
    <x v="1"/>
    <n v="0"/>
    <n v="6.72"/>
    <n v="0"/>
    <x v="0"/>
    <x v="0"/>
    <n v="8"/>
    <s v="Qty / 1,000"/>
    <m/>
    <s v="Private-Lighting"/>
    <x v="0"/>
    <n v="3"/>
    <n v="1"/>
    <s v="Lighting"/>
    <n v="0.91633259480590001"/>
    <n v="1.30467645558681"/>
    <n v="6.15775503709565"/>
    <n v="0"/>
    <n v="0.71"/>
    <n v="4.3720060763379101"/>
    <n v="0"/>
    <n v="4903"/>
    <n v="1"/>
    <n v="1"/>
    <n v="0"/>
    <n v="0"/>
    <n v="14.276973281664301"/>
    <d v="1900-01-09T04:44:53"/>
    <n v="43472"/>
    <n v="0"/>
    <n v="0"/>
    <n v="0"/>
    <n v="34.97604861070328"/>
  </r>
  <r>
    <s v="STND-62680"/>
    <s v="Greenlee Tools, Inc."/>
    <s v="Greenlee - 702 W Main St - Genoa"/>
    <x v="1"/>
    <s v="Outdoor &amp; Garage Lighting"/>
    <x v="1"/>
    <n v="0"/>
    <n v="2049.4540000000002"/>
    <n v="0"/>
    <x v="0"/>
    <x v="0"/>
    <n v="10.1978380583316"/>
    <s v="Qty / 1,000"/>
    <m/>
    <s v="Private-Lighting"/>
    <x v="0"/>
    <n v="3"/>
    <n v="1"/>
    <s v="Lighting"/>
    <n v="0.91633259480590001"/>
    <n v="1.30467645558681"/>
    <n v="1877.9815017553301"/>
    <n v="0"/>
    <n v="0.71"/>
    <n v="1333.3668662462801"/>
    <n v="0"/>
    <n v="4903"/>
    <n v="1"/>
    <n v="1"/>
    <n v="0"/>
    <n v="0"/>
    <n v="14.276973281664301"/>
    <d v="1900-01-09T04:44:53"/>
    <n v="43472"/>
    <n v="0"/>
    <n v="0"/>
    <n v="0"/>
    <n v="13597.459374324655"/>
  </r>
  <r>
    <s v="STND-62680"/>
    <s v="Greenlee Tools, Inc."/>
    <s v="Greenlee - 702 W Main St - Genoa"/>
    <x v="27"/>
    <s v="Outdoor &amp; Garage Lighting"/>
    <x v="1"/>
    <n v="0"/>
    <n v="10.36"/>
    <n v="0"/>
    <x v="0"/>
    <x v="0"/>
    <n v="8"/>
    <s v="Qty / 1,000"/>
    <m/>
    <s v="Private-Lighting"/>
    <x v="0"/>
    <n v="3"/>
    <n v="1"/>
    <s v="Lighting"/>
    <n v="0.91633259480590001"/>
    <n v="1.30467645558681"/>
    <n v="9.4932056821891209"/>
    <n v="0"/>
    <n v="0.71"/>
    <n v="6.7401760343542803"/>
    <n v="0"/>
    <n v="4903"/>
    <n v="1"/>
    <n v="1"/>
    <n v="0"/>
    <n v="0"/>
    <n v="14.276973281664301"/>
    <d v="1900-01-09T04:44:53"/>
    <n v="43472"/>
    <n v="0"/>
    <n v="0"/>
    <n v="0"/>
    <n v="53.921408274834242"/>
  </r>
  <r>
    <s v="STND-62682"/>
    <s v="Paket Corporation Lab"/>
    <s v="Paket Corporation Lab -  9165 S Lake Shore Dr Chicago"/>
    <x v="0"/>
    <s v="Indoor Lighting"/>
    <x v="6"/>
    <n v="0"/>
    <n v="23223.096000000001"/>
    <n v="5.2219199999999999"/>
    <x v="0"/>
    <x v="0"/>
    <n v="15"/>
    <s v="Qty / 1,000"/>
    <m/>
    <s v="Private-Lighting"/>
    <x v="0"/>
    <n v="3"/>
    <n v="1"/>
    <s v="Lighting"/>
    <n v="0.91633259480590001"/>
    <n v="1.30467645558681"/>
    <n v="21280.0798171065"/>
    <n v="6.8129160769578601"/>
    <n v="0.71"/>
    <n v="15108.8566701456"/>
    <n v="4.83717041464008"/>
    <n v="2885"/>
    <n v="1.165"/>
    <n v="1.3779999999999999"/>
    <n v="2.5499999999999998E-2"/>
    <n v="0.55000000000000004"/>
    <n v="24.263431542460999"/>
    <d v="1900-01-16T07:56:40"/>
    <n v="43460"/>
    <n v="8.9892018431954792"/>
    <n v="465.78715479503501"/>
    <n v="0"/>
    <n v="226632.85005218402"/>
  </r>
  <r>
    <s v="STND-62682"/>
    <s v="Paket Corporation Lab"/>
    <s v="Paket Corporation Lab -  9165 S Lake Shore Dr Chicago"/>
    <x v="0"/>
    <s v="Indoor Lighting"/>
    <x v="6"/>
    <n v="0"/>
    <n v="2025.27"/>
    <n v="0.45540000000000003"/>
    <x v="0"/>
    <x v="0"/>
    <n v="15"/>
    <s v="Qty / 1,000"/>
    <m/>
    <s v="Private-Lighting"/>
    <x v="0"/>
    <n v="3"/>
    <n v="1"/>
    <s v="Lighting"/>
    <n v="0.91633259480590001"/>
    <n v="1.30467645558681"/>
    <n v="1855.8209142825399"/>
    <n v="0.59414965787423202"/>
    <n v="0.71"/>
    <n v="1317.63284914061"/>
    <n v="0.421846257090705"/>
    <n v="2885"/>
    <n v="1.165"/>
    <n v="1.3779999999999999"/>
    <n v="2.5499999999999998E-2"/>
    <n v="0.55000000000000004"/>
    <n v="24.263431542460999"/>
    <d v="1900-01-16T07:56:40"/>
    <n v="43460"/>
    <n v="0.78394202120890799"/>
    <n v="40.620972801892599"/>
    <n v="0"/>
    <n v="19764.492737109151"/>
  </r>
  <r>
    <s v="STND-62682"/>
    <s v="Paket Corporation Lab"/>
    <s v="Paket Corporation Lab -  9165 S Lake Shore Dr Chicago"/>
    <x v="0"/>
    <s v="Indoor Lighting"/>
    <x v="6"/>
    <n v="0"/>
    <n v="783.10400000000004"/>
    <n v="0.17608799999999999"/>
    <x v="0"/>
    <x v="0"/>
    <n v="15"/>
    <s v="Qty / 1,000"/>
    <m/>
    <s v="Private-Lighting"/>
    <x v="0"/>
    <n v="3"/>
    <n v="1"/>
    <s v="Lighting"/>
    <n v="0.91633259480590001"/>
    <n v="1.30467645558681"/>
    <n v="717.583720322879"/>
    <n v="0.22973786771137"/>
    <n v="0.71"/>
    <n v="509.48444142924399"/>
    <n v="0.16311388607507199"/>
    <n v="2885"/>
    <n v="1.165"/>
    <n v="1.3779999999999999"/>
    <n v="2.5499999999999998E-2"/>
    <n v="0.55000000000000004"/>
    <n v="24.263431542460999"/>
    <d v="1900-01-16T07:56:40"/>
    <n v="43460"/>
    <n v="0.30312424820077799"/>
    <n v="15.706768127239"/>
    <n v="0"/>
    <n v="7642.26662143866"/>
  </r>
  <r>
    <s v="STND-62682"/>
    <s v="Paket Corporation Lab"/>
    <s v="Paket Corporation Lab -  9165 S Lake Shore Dr Chicago"/>
    <x v="0"/>
    <s v="Indoor Lighting"/>
    <x v="6"/>
    <n v="0"/>
    <n v="735.84799999999996"/>
    <n v="0.165462"/>
    <x v="0"/>
    <x v="0"/>
    <n v="15"/>
    <s v="Qty / 1,000"/>
    <m/>
    <s v="Private-Lighting"/>
    <x v="0"/>
    <n v="3"/>
    <n v="1"/>
    <s v="Lighting"/>
    <n v="0.91633259480590001"/>
    <n v="1.30467645558681"/>
    <n v="674.28150722273199"/>
    <n v="0.21587437569430401"/>
    <n v="0.71"/>
    <n v="478.73987012814001"/>
    <n v="0.15327080674295601"/>
    <n v="2885"/>
    <n v="1.165"/>
    <n v="1.3779999999999999"/>
    <n v="2.5499999999999998E-2"/>
    <n v="0.55000000000000004"/>
    <n v="24.263431542460999"/>
    <d v="1900-01-16T07:56:40"/>
    <n v="43460"/>
    <n v="0.28483226770590298"/>
    <n v="14.758951445647799"/>
    <n v="0"/>
    <n v="7181.0980519221002"/>
  </r>
  <r>
    <s v="STND-62683"/>
    <s v="New Albertson's Inc"/>
    <s v="New Albertson's Inc - 2164 N Bloomingdale Rd - Glendale Heights"/>
    <x v="3"/>
    <s v="Refrigeration"/>
    <x v="5"/>
    <n v="0"/>
    <n v="56804.22"/>
    <n v="6.7598000000000003"/>
    <x v="2"/>
    <x v="0"/>
    <n v="8.6177180282661094"/>
    <s v="ΔkWpeak / CF"/>
    <n v="0.69"/>
    <s v="Private-Lighting"/>
    <x v="0"/>
    <n v="3"/>
    <n v="1"/>
    <s v="Non-Lighting"/>
    <n v="0.91633259480590001"/>
    <n v="1.30467645558681"/>
    <n v="52051.5583085252"/>
    <n v="8.8193519044757007"/>
    <n v="0.7"/>
    <n v="36436.090815967596"/>
    <n v="6.1735463331329896"/>
    <n v="4661"/>
    <n v="1.07"/>
    <n v="1.24"/>
    <n v="2.9000000000000001E-2"/>
    <n v="0.745"/>
    <n v="15.018236429950701"/>
    <d v="1900-01-09T17:27:20"/>
    <n v="43442"/>
    <n v="12.7816694267764"/>
    <n v="0"/>
    <n v="0"/>
    <n v="313995.95670430519"/>
  </r>
  <r>
    <s v="STND-62683"/>
    <s v="New Albertson's Inc"/>
    <s v="New Albertson's Inc - 2164 N Bloomingdale Rd - Glendale Heights"/>
    <x v="3"/>
    <s v="Refrigeration"/>
    <x v="5"/>
    <n v="0"/>
    <n v="49823.1"/>
    <n v="5.9291999999999998"/>
    <x v="2"/>
    <x v="0"/>
    <n v="8.6177180282661094"/>
    <s v="ΔkWpeak / CF"/>
    <n v="0.69"/>
    <s v="Private-Lighting"/>
    <x v="0"/>
    <n v="3"/>
    <n v="1"/>
    <s v="Non-Lighting"/>
    <n v="0.91633259480590001"/>
    <n v="1.30467645558681"/>
    <n v="45654.530504273796"/>
    <n v="7.7356876404652901"/>
    <n v="0.7"/>
    <n v="31958.1713529917"/>
    <n v="5.4149813483256999"/>
    <n v="4661"/>
    <n v="1.07"/>
    <n v="1.24"/>
    <n v="2.9000000000000001E-2"/>
    <n v="0.745"/>
    <n v="15.018236429950701"/>
    <d v="1900-01-09T17:27:20"/>
    <n v="43442"/>
    <n v="11.211141507920701"/>
    <n v="0"/>
    <n v="0"/>
    <n v="275406.50941909407"/>
  </r>
  <r>
    <s v="STND-62683"/>
    <s v="New Albertson's Inc"/>
    <s v="New Albertson's Inc - 2164 N Bloomingdale Rd - Glendale Heights"/>
    <x v="62"/>
    <s v="Indoor Lighting"/>
    <x v="5"/>
    <n v="0"/>
    <n v="177746.30300000001"/>
    <n v="33.145200000000003"/>
    <x v="0"/>
    <x v="0"/>
    <n v="10.727311735679001"/>
    <s v="Qty / 1,000"/>
    <m/>
    <s v="Private-Lighting"/>
    <x v="0"/>
    <n v="3"/>
    <n v="1"/>
    <s v="Lighting"/>
    <n v="0.91633259480590001"/>
    <n v="1.30467645558681"/>
    <n v="162874.73104514601"/>
    <n v="43.243762055715798"/>
    <n v="0.71"/>
    <n v="115641.05904205301"/>
    <n v="30.703071059558201"/>
    <n v="4661"/>
    <n v="1.07"/>
    <n v="1.24"/>
    <n v="2.9000000000000001E-2"/>
    <n v="0.745"/>
    <n v="15.018236429950701"/>
    <d v="1900-01-09T17:27:20"/>
    <n v="43442"/>
    <n v="46.8107404803159"/>
    <n v="4414.36186944787"/>
    <n v="0"/>
    <n v="1240517.6897881634"/>
  </r>
  <r>
    <s v="STND-62683"/>
    <s v="New Albertson's Inc"/>
    <s v="New Albertson's Inc - 2164 N Bloomingdale Rd - Glendale Heights"/>
    <x v="62"/>
    <s v="Indoor Lighting"/>
    <x v="5"/>
    <n v="0"/>
    <n v="224.42699999999999"/>
    <n v="4.1849999999999998E-2"/>
    <x v="0"/>
    <x v="0"/>
    <n v="10.727311735679001"/>
    <s v="Qty / 1,000"/>
    <m/>
    <s v="Private-Lighting"/>
    <x v="0"/>
    <n v="3"/>
    <n v="1"/>
    <s v="Lighting"/>
    <n v="0.91633259480590001"/>
    <n v="1.30467645558681"/>
    <n v="205.64977525450399"/>
    <n v="5.4600709666307798E-2"/>
    <n v="0.71"/>
    <n v="146.011340430698"/>
    <n v="3.8766503863078602E-2"/>
    <n v="4661"/>
    <n v="1.07"/>
    <n v="1.24"/>
    <n v="2.9000000000000001E-2"/>
    <n v="0.745"/>
    <n v="15.018236429950701"/>
    <d v="1900-01-09T17:27:20"/>
    <n v="43442"/>
    <n v="5.9104470303429101E-2"/>
    <n v="5.5736854975519696"/>
    <n v="0"/>
    <n v="1566.3091657444484"/>
  </r>
  <r>
    <s v="STND-62683"/>
    <s v="New Albertson's Inc"/>
    <s v="New Albertson's Inc - 2164 N Bloomingdale Rd - Glendale Heights"/>
    <x v="62"/>
    <s v="Indoor Lighting"/>
    <x v="5"/>
    <n v="0"/>
    <n v="54575.696000000004"/>
    <n v="10.17699"/>
    <x v="0"/>
    <x v="0"/>
    <n v="10.727311735679001"/>
    <s v="Qty / 1,000"/>
    <m/>
    <s v="Private-Lighting"/>
    <x v="0"/>
    <n v="3"/>
    <n v="1"/>
    <s v="Lighting"/>
    <n v="0.91633259480590001"/>
    <n v="1.30467645558681"/>
    <n v="50009.489129018002"/>
    <n v="13.277679241742399"/>
    <n v="0.71"/>
    <n v="35506.7372816028"/>
    <n v="9.4271522616370795"/>
    <n v="4661"/>
    <n v="1.07"/>
    <n v="1.24"/>
    <n v="2.9000000000000001E-2"/>
    <n v="0.745"/>
    <n v="15.018236429950701"/>
    <d v="1900-01-09T17:27:20"/>
    <n v="43442"/>
    <n v="14.372893745120599"/>
    <n v="1355.3973689173099"/>
    <n v="0"/>
    <n v="380891.83953660884"/>
  </r>
  <r>
    <s v="STND-62683"/>
    <s v="New Albertson's Inc"/>
    <s v="New Albertson's Inc - 2164 N Bloomingdale Rd - Glendale Heights"/>
    <x v="62"/>
    <s v="Indoor Lighting"/>
    <x v="5"/>
    <n v="0"/>
    <n v="1780.4549999999999"/>
    <n v="0.33201000000000003"/>
    <x v="0"/>
    <x v="0"/>
    <n v="10.727311735679001"/>
    <s v="Qty / 1,000"/>
    <m/>
    <s v="Private-Lighting"/>
    <x v="0"/>
    <n v="3"/>
    <n v="1"/>
    <s v="Lighting"/>
    <n v="0.91633259480590001"/>
    <n v="1.30467645558681"/>
    <n v="1631.48895008514"/>
    <n v="0.43316563001937602"/>
    <n v="0.71"/>
    <n v="1158.35715456045"/>
    <n v="0.30754759731375703"/>
    <n v="4661"/>
    <n v="1.07"/>
    <n v="1.24"/>
    <n v="2.9000000000000001E-2"/>
    <n v="0.745"/>
    <n v="15.018236429950701"/>
    <d v="1900-01-09T17:27:20"/>
    <n v="43442"/>
    <n v="0.46889546440720498"/>
    <n v="44.217924815391598"/>
    <n v="0"/>
    <n v="12426.058298224048"/>
  </r>
  <r>
    <s v="STND-62683"/>
    <s v="New Albertson's Inc"/>
    <s v="New Albertson's Inc - 2164 N Bloomingdale Rd - Glendale Heights"/>
    <x v="62"/>
    <s v="Indoor Lighting"/>
    <x v="5"/>
    <n v="0"/>
    <n v="69.822000000000003"/>
    <n v="1.302E-2"/>
    <x v="0"/>
    <x v="0"/>
    <n v="10.727311735679001"/>
    <s v="Qty / 1,000"/>
    <m/>
    <s v="Private-Lighting"/>
    <x v="0"/>
    <n v="3"/>
    <n v="1"/>
    <s v="Lighting"/>
    <n v="0.91633259480590001"/>
    <n v="1.30467645558681"/>
    <n v="63.980174434537503"/>
    <n v="1.69868874517402E-2"/>
    <n v="0.71"/>
    <n v="45.425923848521599"/>
    <n v="1.20606900907356E-2"/>
    <n v="4661"/>
    <n v="1.07"/>
    <n v="1.24"/>
    <n v="2.9000000000000001E-2"/>
    <n v="0.745"/>
    <n v="15.018236429950701"/>
    <d v="1900-01-09T17:27:20"/>
    <n v="43442"/>
    <n v="1.8388057427733501E-2"/>
    <n v="1.7340421108426101"/>
    <n v="0"/>
    <n v="487.29804600430634"/>
  </r>
  <r>
    <s v="STND-62683"/>
    <s v="New Albertson's Inc"/>
    <s v="New Albertson's Inc - 2164 N Bloomingdale Rd - Glendale Heights"/>
    <x v="62"/>
    <s v="Indoor Lighting"/>
    <x v="5"/>
    <n v="0"/>
    <n v="319.185"/>
    <n v="5.9520000000000003E-2"/>
    <x v="0"/>
    <x v="0"/>
    <n v="10.727311735679001"/>
    <s v="Qty / 1,000"/>
    <m/>
    <s v="Private-Lighting"/>
    <x v="0"/>
    <n v="3"/>
    <n v="1"/>
    <s v="Lighting"/>
    <n v="0.91633259480590001"/>
    <n v="1.30467645558681"/>
    <n v="292.47961927312099"/>
    <n v="7.7654342636526694E-2"/>
    <n v="0.71"/>
    <n v="207.660529683916"/>
    <n v="5.5134583271933997E-2"/>
    <n v="4661"/>
    <n v="1.07"/>
    <n v="1.24"/>
    <n v="2.9000000000000001E-2"/>
    <n v="0.745"/>
    <n v="15.018236429950701"/>
    <d v="1900-01-09T17:27:20"/>
    <n v="43442"/>
    <n v="8.4059691098210307E-2"/>
    <n v="7.9270177186173001"/>
    <n v="0"/>
    <n v="2227.6392371155894"/>
  </r>
  <r>
    <s v="STND-62683"/>
    <s v="New Albertson's Inc"/>
    <s v="New Albertson's Inc - 2164 N Bloomingdale Rd - Glendale Heights"/>
    <x v="62"/>
    <s v="Indoor Lighting"/>
    <x v="5"/>
    <n v="0"/>
    <n v="34.911000000000001"/>
    <n v="6.5100000000000002E-3"/>
    <x v="0"/>
    <x v="0"/>
    <n v="10.727311735679001"/>
    <s v="Qty / 1,000"/>
    <m/>
    <s v="Private-Lighting"/>
    <x v="0"/>
    <n v="3"/>
    <n v="1"/>
    <s v="Lighting"/>
    <n v="0.91633259480590001"/>
    <n v="1.30467645558681"/>
    <n v="31.990087217268801"/>
    <n v="8.4934437258701104E-3"/>
    <n v="0.71"/>
    <n v="22.712961924260799"/>
    <n v="6.0303450453677802E-3"/>
    <n v="4661"/>
    <n v="1.07"/>
    <n v="1.24"/>
    <n v="2.9000000000000001E-2"/>
    <n v="0.745"/>
    <n v="15.018236429950701"/>
    <d v="1900-01-09T17:27:20"/>
    <n v="43442"/>
    <n v="9.1940287138667608E-3"/>
    <n v="0.86702105542130303"/>
    <n v="0"/>
    <n v="243.64902300215317"/>
  </r>
  <r>
    <s v="STND-62684"/>
    <s v="1300 W Higgins Rd LLC"/>
    <s v="1300 W Higgins Rd, LLC - 1300 W Higgins Rd - Park Ridge"/>
    <x v="12"/>
    <s v="Variable Speed Drives"/>
    <x v="6"/>
    <n v="0"/>
    <n v="124936.701"/>
    <n v="5.730944"/>
    <x v="6"/>
    <x v="0"/>
    <n v="15"/>
    <s v="ΔkWpeak"/>
    <m/>
    <s v="Private-Non-Lighting"/>
    <x v="2"/>
    <n v="2"/>
    <n v="1"/>
    <s v="Non-Lighting"/>
    <n v="0.76002432528749297"/>
    <n v="0.465462131779591"/>
    <n v="94954.931881170298"/>
    <n v="2.6675374113494601"/>
    <n v="0.7"/>
    <n v="66468.452316819195"/>
    <n v="1.86727618794462"/>
    <n v="2885"/>
    <n v="1.165"/>
    <n v="1.3779999999999999"/>
    <n v="2.5499999999999998E-2"/>
    <n v="0.55000000000000004"/>
    <n v="24.263431542460999"/>
    <d v="1900-01-16T07:56:40"/>
    <n v="43453"/>
    <n v="2.6675374113494601"/>
    <n v="0"/>
    <n v="0"/>
    <n v="997026.7847522879"/>
  </r>
  <r>
    <s v="STND-62684"/>
    <s v="1300 W Higgins Rd LLC"/>
    <s v="1300 W Higgins Rd, LLC - 1300 W Higgins Rd - Park Ridge"/>
    <x v="12"/>
    <s v="Variable Speed Drives"/>
    <x v="6"/>
    <n v="0"/>
    <n v="37481.01"/>
    <n v="1.7192829999999999"/>
    <x v="6"/>
    <x v="0"/>
    <n v="15"/>
    <s v="ΔkWpeak"/>
    <m/>
    <s v="Private-Non-Lighting"/>
    <x v="2"/>
    <n v="2"/>
    <n v="1"/>
    <s v="Non-Lighting"/>
    <n v="0.76002432528749297"/>
    <n v="0.465462131779591"/>
    <n v="28486.4793363438"/>
    <n v="0.80026113031241097"/>
    <n v="0.7"/>
    <n v="19940.5355354407"/>
    <n v="0.56018279121868697"/>
    <n v="2885"/>
    <n v="1.165"/>
    <n v="1.3779999999999999"/>
    <n v="2.5499999999999998E-2"/>
    <n v="0.55000000000000004"/>
    <n v="24.263431542460999"/>
    <d v="1900-01-16T07:56:40"/>
    <n v="43453"/>
    <n v="0.80026113031241097"/>
    <n v="0"/>
    <n v="0"/>
    <n v="299108.03303161048"/>
  </r>
  <r>
    <s v="STND-62687"/>
    <s v="XL Screw Corporation"/>
    <s v="XL Screw Corporation - 195 Schelter Rd - Lincolnshire"/>
    <x v="0"/>
    <s v="Indoor Lighting"/>
    <x v="8"/>
    <n v="0"/>
    <n v="473289.696"/>
    <n v="74.902924999999996"/>
    <x v="0"/>
    <x v="0"/>
    <n v="9.5383441434566993"/>
    <s v="Qty / 1,000"/>
    <m/>
    <s v="Private-Lighting"/>
    <x v="0"/>
    <n v="1"/>
    <n v="1"/>
    <s v="Lighting"/>
    <n v="0.99989942556735301"/>
    <n v="1.019640158801"/>
    <n v="473242.09515734698"/>
    <n v="76.374030341659704"/>
    <n v="0.71"/>
    <n v="336001.88756171602"/>
    <n v="54.225561542578397"/>
    <n v="5242"/>
    <n v="1"/>
    <n v="1.22"/>
    <n v="1.0999999999999999E-2"/>
    <n v="0.68"/>
    <n v="13.3536818008394"/>
    <d v="1900-01-08T12:55:13"/>
    <n v="43439"/>
    <n v="92.061270903639894"/>
    <n v="5205.6630467308196"/>
    <n v="0"/>
    <n v="3204901.6364146904"/>
  </r>
  <r>
    <s v="STND-62687"/>
    <s v="XL Screw Corporation"/>
    <s v="XL Screw Corporation - 195 Schelter Rd - Lincolnshire"/>
    <x v="0"/>
    <s v="Indoor Lighting"/>
    <x v="8"/>
    <n v="0"/>
    <n v="3679.884"/>
    <n v="0.58237899999999998"/>
    <x v="0"/>
    <x v="0"/>
    <n v="9.5383441434566993"/>
    <s v="Qty / 1,000"/>
    <m/>
    <s v="Private-Lighting"/>
    <x v="0"/>
    <n v="1"/>
    <n v="1"/>
    <s v="Lighting"/>
    <n v="0.99989942556735301"/>
    <n v="1.019640158801"/>
    <n v="3679.5138977544898"/>
    <n v="0.59381701604237003"/>
    <n v="0.71"/>
    <n v="2612.45486740569"/>
    <n v="0.42161008139008299"/>
    <n v="5242"/>
    <n v="1"/>
    <n v="1.22"/>
    <n v="1.0999999999999999E-2"/>
    <n v="0.68"/>
    <n v="13.3536818008394"/>
    <d v="1900-01-08T12:55:13"/>
    <n v="43439"/>
    <n v="0.71578714566341595"/>
    <n v="40.474652875299398"/>
    <n v="0"/>
    <n v="24918.49358456401"/>
  </r>
  <r>
    <s v="STND-62687"/>
    <s v="XL Screw Corporation"/>
    <s v="XL Screw Corporation - 195 Schelter Rd - Lincolnshire"/>
    <x v="7"/>
    <s v="Indoor Lighting"/>
    <x v="8"/>
    <n v="0"/>
    <n v="29449.136999999999"/>
    <n v="15.135612999999999"/>
    <x v="0"/>
    <x v="0"/>
    <n v="8"/>
    <s v="Qty / 1,000"/>
    <m/>
    <s v="Private-Lighting"/>
    <x v="0"/>
    <n v="1"/>
    <n v="1"/>
    <s v="Lighting"/>
    <n v="0.99989942556735301"/>
    <n v="1.019640158801"/>
    <n v="29446.1751697543"/>
    <n v="15.432878842870499"/>
    <n v="0.71"/>
    <n v="20906.7843705255"/>
    <n v="10.9573439784381"/>
    <n v="5242"/>
    <n v="1"/>
    <n v="1.22"/>
    <n v="1.0999999999999999E-2"/>
    <n v="0.68"/>
    <n v="13.3536818008394"/>
    <d v="1900-01-08T12:55:13"/>
    <n v="43439"/>
    <n v="23.867737152598998"/>
    <n v="323.90792686729702"/>
    <n v="0"/>
    <n v="167254.274964204"/>
  </r>
  <r>
    <s v="STND-62687"/>
    <s v="XL Screw Corporation"/>
    <s v="XL Screw Corporation - 195 Schelter Rd - Lincolnshire"/>
    <x v="1"/>
    <s v="Outdoor &amp; Garage Lighting"/>
    <x v="1"/>
    <n v="0"/>
    <n v="3677.25"/>
    <n v="0"/>
    <x v="0"/>
    <x v="0"/>
    <n v="10.1978380583316"/>
    <s v="Qty / 1,000"/>
    <m/>
    <s v="Private-Lighting"/>
    <x v="0"/>
    <n v="1"/>
    <n v="1"/>
    <s v="Lighting"/>
    <n v="0.99989942556735301"/>
    <n v="1.019640158801"/>
    <n v="3676.8801626675499"/>
    <n v="0"/>
    <n v="0.71"/>
    <n v="2610.5849154939601"/>
    <n v="0"/>
    <n v="4903"/>
    <n v="1"/>
    <n v="1"/>
    <n v="0"/>
    <n v="0"/>
    <n v="14.276973281664301"/>
    <d v="1900-01-09T04:44:53"/>
    <n v="43439"/>
    <n v="0"/>
    <n v="0"/>
    <n v="0"/>
    <n v="26622.322205730692"/>
  </r>
  <r>
    <s v="STND-62687"/>
    <s v="XL Screw Corporation"/>
    <s v="XL Screw Corporation - 195 Schelter Rd - Lincolnshire"/>
    <x v="1"/>
    <s v="Outdoor &amp; Garage Lighting"/>
    <x v="1"/>
    <n v="0"/>
    <n v="1495.415"/>
    <n v="0"/>
    <x v="0"/>
    <x v="0"/>
    <n v="10.1978380583316"/>
    <s v="Qty / 1,000"/>
    <m/>
    <s v="Private-Lighting"/>
    <x v="0"/>
    <n v="1"/>
    <n v="1"/>
    <s v="Lighting"/>
    <n v="0.99989942556735301"/>
    <n v="1.019640158801"/>
    <n v="1495.2645994848001"/>
    <n v="0"/>
    <n v="0.71"/>
    <n v="1061.6378656342099"/>
    <n v="0"/>
    <n v="4903"/>
    <n v="1"/>
    <n v="1"/>
    <n v="0"/>
    <n v="0"/>
    <n v="14.276973281664301"/>
    <d v="1900-01-09T04:44:53"/>
    <n v="43439"/>
    <n v="0"/>
    <n v="0"/>
    <n v="0"/>
    <n v="10826.411030330475"/>
  </r>
  <r>
    <s v="STND-62687"/>
    <s v="XL Screw Corporation"/>
    <s v="XL Screw Corporation - 195 Schelter Rd - Lincolnshire"/>
    <x v="1"/>
    <s v="Outdoor &amp; Garage Lighting"/>
    <x v="1"/>
    <n v="0"/>
    <n v="3363.4580000000001"/>
    <n v="0"/>
    <x v="0"/>
    <x v="0"/>
    <n v="10.1978380583316"/>
    <s v="Qty / 1,000"/>
    <m/>
    <s v="Private-Lighting"/>
    <x v="0"/>
    <n v="1"/>
    <n v="1"/>
    <s v="Lighting"/>
    <n v="0.99989942556735301"/>
    <n v="1.019640158801"/>
    <n v="3363.11972211992"/>
    <n v="0"/>
    <n v="0.71"/>
    <n v="2387.8150027051402"/>
    <n v="0"/>
    <n v="4903"/>
    <n v="1"/>
    <n v="1"/>
    <n v="0"/>
    <n v="0"/>
    <n v="14.276973281664301"/>
    <d v="1900-01-09T04:44:53"/>
    <n v="43439"/>
    <n v="0"/>
    <n v="0"/>
    <n v="0"/>
    <n v="24350.55071084165"/>
  </r>
  <r>
    <s v="STND-62687"/>
    <s v="XL Screw Corporation"/>
    <s v="XL Screw Corporation - 195 Schelter Rd - Lincolnshire"/>
    <x v="1"/>
    <s v="Outdoor &amp; Garage Lighting"/>
    <x v="1"/>
    <n v="0"/>
    <n v="1421.87"/>
    <n v="0"/>
    <x v="0"/>
    <x v="0"/>
    <n v="10.1978380583316"/>
    <s v="Qty / 1,000"/>
    <m/>
    <s v="Private-Lighting"/>
    <x v="0"/>
    <n v="1"/>
    <n v="1"/>
    <s v="Lighting"/>
    <n v="0.99989942556735301"/>
    <n v="1.019640158801"/>
    <n v="1421.7269962314499"/>
    <n v="0"/>
    <n v="0.71"/>
    <n v="1009.42616732433"/>
    <n v="0"/>
    <n v="4903"/>
    <n v="1"/>
    <n v="1"/>
    <n v="0"/>
    <n v="0"/>
    <n v="14.276973281664301"/>
    <d v="1900-01-09T04:44:53"/>
    <n v="43439"/>
    <n v="0"/>
    <n v="0"/>
    <n v="0"/>
    <n v="10293.964586215854"/>
  </r>
  <r>
    <s v="STND-62689"/>
    <s v="Adventus US Realty #2 LP"/>
    <s v="Cushman and Wakefield US  Inc - 2803 Butterfield Rd  Ste 220 - Oak Brook"/>
    <x v="1"/>
    <s v="Outdoor &amp; Garage Lighting"/>
    <x v="1"/>
    <n v="0"/>
    <n v="63871.381000000001"/>
    <n v="0"/>
    <x v="0"/>
    <x v="0"/>
    <n v="10.1978380583316"/>
    <s v="Qty / 1,000"/>
    <m/>
    <s v="Private-Lighting"/>
    <x v="0"/>
    <n v="2"/>
    <n v="1"/>
    <s v="Lighting"/>
    <n v="0.97902139861649395"/>
    <n v="0.93591656730105399"/>
    <n v="62531.448758186903"/>
    <n v="0"/>
    <n v="0.71"/>
    <n v="44397.328618312698"/>
    <n v="0"/>
    <n v="4903"/>
    <n v="1"/>
    <n v="1"/>
    <n v="0"/>
    <n v="0"/>
    <n v="14.276973281664301"/>
    <d v="1900-01-09T04:44:53"/>
    <n v="43434"/>
    <n v="0"/>
    <n v="0"/>
    <n v="0"/>
    <n v="452756.76747208397"/>
  </r>
  <r>
    <s v="STND-62689"/>
    <s v="Adventus US Realty #2 LP"/>
    <s v="Cushman and Wakefield US  Inc - 2803 Butterfield Rd  Ste 220 - Oak Brook"/>
    <x v="1"/>
    <s v="Outdoor &amp; Garage Lighting"/>
    <x v="1"/>
    <n v="0"/>
    <n v="62042.561999999998"/>
    <n v="0"/>
    <x v="0"/>
    <x v="0"/>
    <n v="10.1978380583316"/>
    <s v="Qty / 1,000"/>
    <m/>
    <s v="Private-Lighting"/>
    <x v="0"/>
    <n v="2"/>
    <n v="1"/>
    <s v="Lighting"/>
    <n v="0.97902139861649395"/>
    <n v="0.93591656730105399"/>
    <n v="60740.995822990502"/>
    <n v="0"/>
    <n v="0.71"/>
    <n v="43126.1070343233"/>
    <n v="0"/>
    <n v="4903"/>
    <n v="1"/>
    <n v="1"/>
    <n v="0"/>
    <n v="0"/>
    <n v="14.276973281664301"/>
    <d v="1900-01-09T04:44:53"/>
    <n v="43434"/>
    <n v="0"/>
    <n v="0"/>
    <n v="0"/>
    <n v="439793.05562230427"/>
  </r>
  <r>
    <s v="STND-62689"/>
    <s v="Adventus US Realty #2 LP"/>
    <s v="Cushman and Wakefield US  Inc - 2803 Butterfield Rd  Ste 220 - Oak Brook"/>
    <x v="1"/>
    <s v="Outdoor &amp; Garage Lighting"/>
    <x v="1"/>
    <n v="0"/>
    <n v="34066.044000000002"/>
    <n v="0"/>
    <x v="0"/>
    <x v="0"/>
    <n v="10.1978380583316"/>
    <s v="Qty / 1,000"/>
    <m/>
    <s v="Private-Lighting"/>
    <x v="0"/>
    <n v="2"/>
    <n v="1"/>
    <s v="Lighting"/>
    <n v="0.97902139861649395"/>
    <n v="0.93591656730105399"/>
    <n v="33351.386042211001"/>
    <n v="0"/>
    <n v="0.71"/>
    <n v="23679.484089969799"/>
    <n v="0"/>
    <n v="4903"/>
    <n v="1"/>
    <n v="1"/>
    <n v="0"/>
    <n v="0"/>
    <n v="14.276973281664301"/>
    <d v="1900-01-09T04:44:53"/>
    <n v="43434"/>
    <n v="0"/>
    <n v="0"/>
    <n v="0"/>
    <n v="241479.54405435163"/>
  </r>
  <r>
    <s v="STND-62690"/>
    <s v="Paket Corp"/>
    <s v="Paket Corporation Main - 9165 Lake Shore Drive - Chicago"/>
    <x v="0"/>
    <s v="Indoor Lighting"/>
    <x v="10"/>
    <n v="0"/>
    <n v="83703.096999999994"/>
    <n v="14.969448"/>
    <x v="0"/>
    <x v="0"/>
    <n v="10.827197921178"/>
    <s v="Qty / 1,000"/>
    <m/>
    <s v="Private-Lighting"/>
    <x v="0"/>
    <n v="2"/>
    <n v="1"/>
    <s v="Lighting"/>
    <n v="0.97902139861649395"/>
    <n v="0.93591656730105399"/>
    <n v="81947.123093471993"/>
    <n v="14.0101543865516"/>
    <n v="0.71"/>
    <n v="58182.457396365098"/>
    <n v="9.9472096144516495"/>
    <n v="4618"/>
    <n v="1.02"/>
    <n v="1.04"/>
    <n v="1.2E-2"/>
    <n v="0.81"/>
    <n v="15.158077089649201"/>
    <d v="1900-01-09T19:51:10"/>
    <n v="43443"/>
    <n v="16.6312374009397"/>
    <n v="964.08380109967095"/>
    <n v="0"/>
    <n v="629952.98177095177"/>
  </r>
  <r>
    <s v="STND-62690"/>
    <s v="Paket Corp"/>
    <s v="Paket Corporation Main - 9165 Lake Shore Drive - Chicago"/>
    <x v="0"/>
    <s v="Indoor Lighting"/>
    <x v="10"/>
    <n v="0"/>
    <n v="5817.2950000000001"/>
    <n v="1.0403640000000001"/>
    <x v="0"/>
    <x v="0"/>
    <n v="10.827197921178"/>
    <s v="Qty / 1,000"/>
    <m/>
    <s v="Private-Lighting"/>
    <x v="0"/>
    <n v="2"/>
    <n v="1"/>
    <s v="Lighting"/>
    <n v="0.97902139861649395"/>
    <n v="0.93591656730105399"/>
    <n v="5695.2562870647298"/>
    <n v="0.97369390362359298"/>
    <n v="0.71"/>
    <n v="4043.6319638159598"/>
    <n v="0.69132267157275096"/>
    <n v="4618"/>
    <n v="1.02"/>
    <n v="1.04"/>
    <n v="1.2E-2"/>
    <n v="0.81"/>
    <n v="15.158077089649201"/>
    <d v="1900-01-09T19:51:10"/>
    <n v="43443"/>
    <n v="1.1558569606168001"/>
    <n v="67.003015141938107"/>
    <n v="0"/>
    <n v="43781.203592637074"/>
  </r>
  <r>
    <s v="STND-62690"/>
    <s v="Paket Corp"/>
    <s v="Paket Corporation Main - 9165 Lake Shore Drive - Chicago"/>
    <x v="0"/>
    <s v="Indoor Lighting"/>
    <x v="10"/>
    <n v="0"/>
    <n v="9420.7199999999993"/>
    <n v="1.6848000000000001"/>
    <x v="0"/>
    <x v="0"/>
    <n v="10.827197921178"/>
    <s v="Qty / 1,000"/>
    <m/>
    <s v="Private-Lighting"/>
    <x v="0"/>
    <n v="2"/>
    <n v="1"/>
    <s v="Lighting"/>
    <n v="0.97902139861649395"/>
    <n v="0.93591656730105399"/>
    <n v="9223.08647037437"/>
    <n v="1.57683223258882"/>
    <n v="0.71"/>
    <n v="6548.3913939657996"/>
    <n v="1.11955088513806"/>
    <n v="4618"/>
    <n v="1.02"/>
    <n v="1.04"/>
    <n v="1.2E-2"/>
    <n v="0.81"/>
    <n v="15.158077089649201"/>
    <d v="1900-01-09T19:51:10"/>
    <n v="43443"/>
    <n v="1.87183313460211"/>
    <n v="108.506899651463"/>
    <n v="0"/>
    <n v="70900.729687806408"/>
  </r>
  <r>
    <s v="STND-62690"/>
    <s v="Paket Corp"/>
    <s v="Paket Corporation Main - 9165 Lake Shore Drive - Chicago"/>
    <x v="0"/>
    <s v="Indoor Lighting"/>
    <x v="10"/>
    <n v="0"/>
    <n v="37117.637000000002"/>
    <n v="6.6381119999999996"/>
    <x v="0"/>
    <x v="0"/>
    <n v="10.827197921178"/>
    <s v="Qty / 1,000"/>
    <m/>
    <s v="Private-Lighting"/>
    <x v="0"/>
    <n v="2"/>
    <n v="1"/>
    <s v="Lighting"/>
    <n v="0.97902139861649395"/>
    <n v="0.93591656730105399"/>
    <n v="36338.960889079302"/>
    <n v="6.2127189963999303"/>
    <n v="0.71"/>
    <n v="25800.662231246301"/>
    <n v="4.4110304874439503"/>
    <n v="4618"/>
    <n v="1.02"/>
    <n v="1.04"/>
    <n v="1.2E-2"/>
    <n v="0.81"/>
    <n v="15.158077089649201"/>
    <d v="1900-01-09T19:51:10"/>
    <n v="43443"/>
    <n v="7.3750225503323001"/>
    <n v="427.51718693034502"/>
    <n v="0"/>
    <n v="279348.87647516566"/>
  </r>
  <r>
    <s v="STND-62690"/>
    <s v="Paket Corp"/>
    <s v="Paket Corporation Main - 9165 Lake Shore Drive - Chicago"/>
    <x v="0"/>
    <s v="Indoor Lighting"/>
    <x v="10"/>
    <n v="0"/>
    <n v="19571.545999999998"/>
    <n v="3.5001720000000001"/>
    <x v="0"/>
    <x v="0"/>
    <n v="10.827197921178"/>
    <s v="Qty / 1,000"/>
    <m/>
    <s v="Private-Lighting"/>
    <x v="0"/>
    <n v="2"/>
    <n v="1"/>
    <s v="Lighting"/>
    <n v="0.97902139861649395"/>
    <n v="0.93591656730105399"/>
    <n v="19160.962338007001"/>
    <n v="3.2758689632032598"/>
    <n v="0.71"/>
    <n v="13604.283259985001"/>
    <n v="2.3258669638743199"/>
    <n v="4618"/>
    <n v="1.02"/>
    <n v="1.04"/>
    <n v="1.2E-2"/>
    <n v="0.81"/>
    <n v="15.158077089649201"/>
    <d v="1900-01-09T19:51:10"/>
    <n v="43443"/>
    <n v="3.8887333371358799"/>
    <n v="225.42308632949499"/>
    <n v="0"/>
    <n v="147296.26743162627"/>
  </r>
  <r>
    <s v="STND-62690"/>
    <s v="Paket Corp"/>
    <s v="Paket Corporation Main - 9165 Lake Shore Drive - Chicago"/>
    <x v="0"/>
    <s v="Indoor Lighting"/>
    <x v="10"/>
    <n v="0"/>
    <n v="15449.981"/>
    <n v="2.7630720000000002"/>
    <x v="0"/>
    <x v="0"/>
    <n v="10.827197921178"/>
    <s v="Qty / 1,000"/>
    <m/>
    <s v="Private-Lighting"/>
    <x v="0"/>
    <n v="2"/>
    <n v="1"/>
    <s v="Lighting"/>
    <n v="0.97902139861649395"/>
    <n v="0.93591656730105399"/>
    <n v="15125.8620072183"/>
    <n v="2.5860048614456601"/>
    <n v="0.71"/>
    <n v="10739.362025124999"/>
    <n v="1.83606345162642"/>
    <n v="4618"/>
    <n v="1.02"/>
    <n v="1.04"/>
    <n v="1.2E-2"/>
    <n v="0.81"/>
    <n v="15.158077089649201"/>
    <d v="1900-01-09T19:51:10"/>
    <n v="43443"/>
    <n v="3.0698063407474598"/>
    <n v="177.951317731979"/>
    <n v="0"/>
    <n v="116277.19819321134"/>
  </r>
  <r>
    <s v="STND-62690"/>
    <s v="Paket Corp"/>
    <s v="Paket Corporation Main - 9165 Lake Shore Drive - Chicago"/>
    <x v="0"/>
    <s v="Indoor Lighting"/>
    <x v="10"/>
    <n v="0"/>
    <n v="98568.993000000002"/>
    <n v="17.628062"/>
    <x v="0"/>
    <x v="0"/>
    <n v="10.827197921178"/>
    <s v="Qty / 1,000"/>
    <m/>
    <s v="Private-Lighting"/>
    <x v="0"/>
    <n v="2"/>
    <n v="1"/>
    <s v="Lighting"/>
    <n v="0.97902139861649395"/>
    <n v="0.93591656730105399"/>
    <n v="96501.153387079394"/>
    <n v="16.4983952752101"/>
    <n v="0.71"/>
    <n v="68515.818904826301"/>
    <n v="11.713860645399199"/>
    <n v="4618"/>
    <n v="1.02"/>
    <n v="1.04"/>
    <n v="1.2E-2"/>
    <n v="0.81"/>
    <n v="15.158077089649201"/>
    <d v="1900-01-09T19:51:10"/>
    <n v="43443"/>
    <n v="19.584989642937"/>
    <n v="1135.30768690682"/>
    <n v="0"/>
    <n v="741834.33201414358"/>
  </r>
  <r>
    <s v="STND-62690"/>
    <s v="Paket Corp"/>
    <s v="Paket Corporation Main - 9165 Lake Shore Drive - Chicago"/>
    <x v="0"/>
    <s v="Indoor Lighting"/>
    <x v="10"/>
    <n v="0"/>
    <n v="21526.345000000001"/>
    <n v="3.8497680000000001"/>
    <x v="0"/>
    <x v="0"/>
    <n v="10.827197921178"/>
    <s v="Qty / 1,000"/>
    <m/>
    <s v="Private-Lighting"/>
    <x v="0"/>
    <n v="2"/>
    <n v="1"/>
    <s v="Lighting"/>
    <n v="0.97902139861649395"/>
    <n v="0.93591656730105399"/>
    <n v="21074.752389001202"/>
    <n v="3.6030616514654401"/>
    <n v="0.71"/>
    <n v="14963.074196190801"/>
    <n v="2.5581737725404601"/>
    <n v="4618"/>
    <n v="1.02"/>
    <n v="1.04"/>
    <n v="1.2E-2"/>
    <n v="0.81"/>
    <n v="15.158077089649201"/>
    <d v="1900-01-09T19:51:10"/>
    <n v="43443"/>
    <n v="4.2771387125658196"/>
    <n v="247.93826340001399"/>
    <n v="0"/>
    <n v="162008.16583142921"/>
  </r>
  <r>
    <s v="STND-62690"/>
    <s v="Paket Corp"/>
    <s v="Paket Corporation Main - 9165 Lake Shore Drive - Chicago"/>
    <x v="0"/>
    <s v="Indoor Lighting"/>
    <x v="10"/>
    <n v="0"/>
    <n v="5817.2950000000001"/>
    <n v="1.0403640000000001"/>
    <x v="0"/>
    <x v="0"/>
    <n v="10.827197921178"/>
    <s v="Qty / 1,000"/>
    <m/>
    <s v="Private-Lighting"/>
    <x v="0"/>
    <n v="2"/>
    <n v="1"/>
    <s v="Lighting"/>
    <n v="0.97902139861649395"/>
    <n v="0.93591656730105399"/>
    <n v="5695.2562870647298"/>
    <n v="0.97369390362359298"/>
    <n v="0.71"/>
    <n v="4043.6319638159598"/>
    <n v="0.69132267157275096"/>
    <n v="4618"/>
    <n v="1.02"/>
    <n v="1.04"/>
    <n v="1.2E-2"/>
    <n v="0.81"/>
    <n v="15.158077089649201"/>
    <d v="1900-01-09T19:51:10"/>
    <n v="43443"/>
    <n v="1.1558569606168001"/>
    <n v="67.003015141938107"/>
    <n v="0"/>
    <n v="43781.203592637074"/>
  </r>
  <r>
    <s v="STND-62690"/>
    <s v="Paket Corp"/>
    <s v="Paket Corporation Main - 9165 Lake Shore Drive - Chicago"/>
    <x v="0"/>
    <s v="Indoor Lighting"/>
    <x v="10"/>
    <n v="0"/>
    <n v="22185.795999999998"/>
    <n v="3.9677039999999999"/>
    <x v="0"/>
    <x v="0"/>
    <n v="10.827197921178"/>
    <s v="Qty / 1,000"/>
    <m/>
    <s v="Private-Lighting"/>
    <x v="0"/>
    <n v="2"/>
    <n v="1"/>
    <s v="Lighting"/>
    <n v="0.97902139861649395"/>
    <n v="0.93591656730105399"/>
    <n v="21720.3690293402"/>
    <n v="3.7134399077466602"/>
    <n v="0.71"/>
    <n v="15421.462010831499"/>
    <n v="2.6365423345001302"/>
    <n v="4618"/>
    <n v="1.02"/>
    <n v="1.04"/>
    <n v="1.2E-2"/>
    <n v="0.81"/>
    <n v="15.158077089649201"/>
    <d v="1900-01-09T19:51:10"/>
    <n v="43443"/>
    <n v="4.4081670319879596"/>
    <n v="255.53375328635499"/>
    <n v="0"/>
    <n v="166971.22142520032"/>
  </r>
  <r>
    <s v="STND-62690"/>
    <s v="Paket Corp"/>
    <s v="Paket Corporation Main - 9165 Lake Shore Drive - Chicago"/>
    <x v="0"/>
    <s v="Indoor Lighting"/>
    <x v="10"/>
    <n v="0"/>
    <n v="34446.862999999998"/>
    <n v="6.1604710000000003"/>
    <x v="0"/>
    <x v="0"/>
    <n v="10.827197921178"/>
    <s v="Qty / 1,000"/>
    <m/>
    <s v="Private-Lighting"/>
    <x v="0"/>
    <n v="2"/>
    <n v="1"/>
    <s v="Lighting"/>
    <n v="0.97902139861649395"/>
    <n v="0.93591656730105399"/>
    <n v="33724.215992210702"/>
    <n v="5.7656868712776896"/>
    <n v="0.71"/>
    <n v="23944.1933544696"/>
    <n v="4.09363767860716"/>
    <n v="4618"/>
    <n v="1.02"/>
    <n v="1.04"/>
    <n v="1.2E-2"/>
    <n v="0.81"/>
    <n v="15.158077089649201"/>
    <d v="1900-01-09T19:51:10"/>
    <n v="43443"/>
    <n v="6.8443576344701897"/>
    <n v="396.75548226130297"/>
    <n v="0"/>
    <n v="259248.52051179734"/>
  </r>
  <r>
    <s v="STND-62690"/>
    <s v="Paket Corp"/>
    <s v="Paket Corporation Main - 9165 Lake Shore Drive - Chicago"/>
    <x v="0"/>
    <s v="Indoor Lighting"/>
    <x v="10"/>
    <n v="0"/>
    <n v="3867.2060000000001"/>
    <n v="0.69160999999999995"/>
    <x v="0"/>
    <x v="0"/>
    <n v="10.827197921178"/>
    <s v="Qty / 1,000"/>
    <m/>
    <s v="Private-Lighting"/>
    <x v="0"/>
    <n v="2"/>
    <n v="1"/>
    <s v="Lighting"/>
    <n v="0.97902139861649395"/>
    <n v="0.93591656730105399"/>
    <n v="3786.0774268580999"/>
    <n v="0.64728925711108198"/>
    <n v="0.71"/>
    <n v="2688.11497306925"/>
    <n v="0.45957537254886799"/>
    <n v="4618"/>
    <n v="1.02"/>
    <n v="1.04"/>
    <n v="1.2E-2"/>
    <n v="0.81"/>
    <n v="15.158077089649201"/>
    <d v="1900-01-09T19:51:10"/>
    <n v="43443"/>
    <n v="0.76838705734933699"/>
    <n v="44.542087374801099"/>
    <n v="0"/>
    <n v="29104.75284830284"/>
  </r>
  <r>
    <s v="STND-62690"/>
    <s v="Paket Corp"/>
    <s v="Paket Corporation Main - 9165 Lake Shore Drive - Chicago"/>
    <x v="7"/>
    <s v="Indoor Lighting"/>
    <x v="10"/>
    <n v="0"/>
    <n v="8338.4680000000008"/>
    <n v="5.0628859999999998"/>
    <x v="0"/>
    <x v="0"/>
    <n v="8"/>
    <s v="Qty / 1,000"/>
    <m/>
    <s v="Private-Lighting"/>
    <x v="0"/>
    <n v="2"/>
    <n v="1"/>
    <s v="Lighting"/>
    <n v="0.97902139861649395"/>
    <n v="0.93591656730105399"/>
    <n v="8163.5386036788796"/>
    <n v="4.73843888575656"/>
    <n v="0.71"/>
    <n v="5796.1124086119999"/>
    <n v="3.3642916088871599"/>
    <n v="4618"/>
    <n v="1.02"/>
    <n v="1.04"/>
    <n v="1.2E-2"/>
    <n v="0.81"/>
    <n v="15.158077089649201"/>
    <d v="1900-01-09T19:51:10"/>
    <n v="43443"/>
    <n v="6.9033200550066498"/>
    <n v="96.041630631516199"/>
    <n v="0"/>
    <n v="46368.899268895999"/>
  </r>
  <r>
    <s v="STND-62690"/>
    <s v="Paket Corp"/>
    <s v="Paket Corporation Main - 9165 Lake Shore Drive - Chicago"/>
    <x v="0"/>
    <s v="Indoor Lighting"/>
    <x v="10"/>
    <n v="0"/>
    <n v="2378.732"/>
    <n v="0.42541200000000001"/>
    <x v="0"/>
    <x v="0"/>
    <n v="10.827197921178"/>
    <s v="Qty / 1,000"/>
    <m/>
    <s v="Private-Lighting"/>
    <x v="0"/>
    <n v="2"/>
    <n v="1"/>
    <s v="Lighting"/>
    <n v="0.97902139861649395"/>
    <n v="0.93591656730105399"/>
    <n v="2328.8295295738099"/>
    <n v="0.398150138728676"/>
    <n v="0.71"/>
    <n v="1653.4689659973999"/>
    <n v="0.28268659849736"/>
    <n v="4618"/>
    <n v="1.02"/>
    <n v="1.04"/>
    <n v="1.2E-2"/>
    <n v="0.81"/>
    <n v="15.158077089649201"/>
    <d v="1900-01-09T19:51:10"/>
    <n v="43443"/>
    <n v="0.47263786648703199"/>
    <n v="27.3979944655742"/>
    <n v="0"/>
    <n v="17902.435751379384"/>
  </r>
  <r>
    <s v="STND-62690"/>
    <s v="Paket Corp"/>
    <s v="Paket Corporation Main - 9165 Lake Shore Drive - Chicago"/>
    <x v="0"/>
    <s v="Indoor Lighting"/>
    <x v="10"/>
    <n v="0"/>
    <n v="6834.732"/>
    <n v="1.2223219999999999"/>
    <x v="0"/>
    <x v="0"/>
    <n v="10.827197921178"/>
    <s v="Qty / 1,000"/>
    <m/>
    <s v="Private-Lighting"/>
    <x v="0"/>
    <n v="2"/>
    <n v="1"/>
    <s v="Lighting"/>
    <n v="0.97902139861649395"/>
    <n v="0.93591656730105399"/>
    <n v="6691.3488818088999"/>
    <n v="1.14399141037656"/>
    <n v="0.71"/>
    <n v="4750.8577060843199"/>
    <n v="0.81223390136735696"/>
    <n v="4618"/>
    <n v="1.02"/>
    <n v="1.04"/>
    <n v="1.2E-2"/>
    <n v="0.81"/>
    <n v="15.158077089649201"/>
    <d v="1900-01-09T19:51:10"/>
    <n v="43443"/>
    <n v="1.358014494749"/>
    <n v="78.721751550693"/>
    <n v="0"/>
    <n v="51438.476679128631"/>
  </r>
  <r>
    <s v="STND-62690"/>
    <s v="Paket Corp"/>
    <s v="Paket Corporation Main - 9165 Lake Shore Drive - Chicago"/>
    <x v="0"/>
    <s v="Indoor Lighting"/>
    <x v="10"/>
    <n v="0"/>
    <n v="10051.907999999999"/>
    <n v="1.797682"/>
    <x v="0"/>
    <x v="0"/>
    <n v="10.827197921178"/>
    <s v="Qty / 1,000"/>
    <m/>
    <s v="Private-Lighting"/>
    <x v="0"/>
    <n v="2"/>
    <n v="1"/>
    <s v="Lighting"/>
    <n v="0.97902139861649395"/>
    <n v="0.93591656730105399"/>
    <n v="9841.0330289243193"/>
    <n v="1.6824803665388901"/>
    <n v="0.71"/>
    <n v="6987.1334505362702"/>
    <n v="1.19456106024261"/>
    <n v="4618"/>
    <n v="1.02"/>
    <n v="1.04"/>
    <n v="1.2E-2"/>
    <n v="0.81"/>
    <n v="15.158077089649201"/>
    <d v="1900-01-09T19:51:10"/>
    <n v="43443"/>
    <n v="1.99724639902528"/>
    <n v="115.776859163816"/>
    <n v="0"/>
    <n v="75651.076770639571"/>
  </r>
  <r>
    <s v="STND-62690"/>
    <s v="Paket Corp"/>
    <s v="Paket Corporation Main - 9165 Lake Shore Drive - Chicago"/>
    <x v="0"/>
    <s v="Indoor Lighting"/>
    <x v="10"/>
    <n v="0"/>
    <n v="6175.2820000000002"/>
    <n v="1.1043860000000001"/>
    <x v="0"/>
    <x v="0"/>
    <n v="10.827197921178"/>
    <s v="Qty / 1,000"/>
    <m/>
    <s v="Private-Lighting"/>
    <x v="0"/>
    <n v="2"/>
    <n v="1"/>
    <s v="Lighting"/>
    <n v="0.97902139861649395"/>
    <n v="0.93591656730105399"/>
    <n v="6045.73322049126"/>
    <n v="1.0336131540953399"/>
    <n v="0.71"/>
    <n v="4292.4705865487904"/>
    <n v="0.73386533940769205"/>
    <n v="4618"/>
    <n v="1.02"/>
    <n v="1.04"/>
    <n v="1.2E-2"/>
    <n v="0.81"/>
    <n v="15.158077089649201"/>
    <d v="1900-01-09T19:51:10"/>
    <n v="43443"/>
    <n v="1.2269861753268501"/>
    <n v="71.126273182250102"/>
    <n v="0"/>
    <n v="46475.428611398769"/>
  </r>
  <r>
    <s v="STND-62690"/>
    <s v="Paket Corp"/>
    <s v="Paket Corporation Main - 9165 Lake Shore Drive - Chicago"/>
    <x v="0"/>
    <s v="Indoor Lighting"/>
    <x v="10"/>
    <n v="0"/>
    <n v="734.81600000000003"/>
    <n v="0.131414"/>
    <x v="0"/>
    <x v="0"/>
    <n v="10.827197921178"/>
    <s v="Qty / 1,000"/>
    <m/>
    <s v="Private-Lighting"/>
    <x v="0"/>
    <n v="2"/>
    <n v="1"/>
    <s v="Lighting"/>
    <n v="0.97902139861649395"/>
    <n v="0.93591656730105399"/>
    <n v="719.400588045777"/>
    <n v="0.122992539775301"/>
    <n v="0.71"/>
    <n v="510.774417512502"/>
    <n v="8.73247032404635E-2"/>
    <n v="4618"/>
    <n v="1.02"/>
    <n v="1.04"/>
    <n v="1.2E-2"/>
    <n v="0.81"/>
    <n v="15.158077089649201"/>
    <d v="1900-01-09T19:51:10"/>
    <n v="43443"/>
    <n v="0.14600254009413699"/>
    <n v="8.4635363299503208"/>
    <n v="0"/>
    <n v="5530.2557114822657"/>
  </r>
  <r>
    <s v="STND-62690"/>
    <s v="Paket Corp"/>
    <s v="Paket Corporation Main - 9165 Lake Shore Drive - Chicago"/>
    <x v="0"/>
    <s v="Indoor Lighting"/>
    <x v="10"/>
    <n v="0"/>
    <n v="635.899"/>
    <n v="0.11372400000000001"/>
    <x v="0"/>
    <x v="0"/>
    <n v="10.827197921178"/>
    <s v="Qty / 1,000"/>
    <m/>
    <s v="Private-Lighting"/>
    <x v="0"/>
    <n v="2"/>
    <n v="1"/>
    <s v="Lighting"/>
    <n v="0.97902139861649395"/>
    <n v="0.93591656730105399"/>
    <n v="622.55872835882997"/>
    <n v="0.10643617569974501"/>
    <n v="0.71"/>
    <n v="442.016697134769"/>
    <n v="7.5569684746818994E-2"/>
    <n v="4618"/>
    <n v="1.02"/>
    <n v="1.04"/>
    <n v="1.2E-2"/>
    <n v="0.81"/>
    <n v="15.158077089649201"/>
    <d v="1900-01-09T19:51:10"/>
    <n v="43443"/>
    <n v="0.126348736585642"/>
    <n v="7.3242203336332903"/>
    <n v="0"/>
    <n v="4785.8022643435361"/>
  </r>
  <r>
    <s v="STND-62690"/>
    <s v="Paket Corp"/>
    <s v="Paket Corporation Main - 9165 Lake Shore Drive - Chicago"/>
    <x v="0"/>
    <s v="Indoor Lighting"/>
    <x v="10"/>
    <n v="0"/>
    <n v="791.34"/>
    <n v="0.14152300000000001"/>
    <x v="0"/>
    <x v="0"/>
    <n v="10.827197921178"/>
    <s v="Qty / 1,000"/>
    <m/>
    <s v="Private-Lighting"/>
    <x v="0"/>
    <n v="2"/>
    <n v="1"/>
    <s v="Lighting"/>
    <n v="0.97902139861649395"/>
    <n v="0.93591656730105399"/>
    <n v="774.73879358117597"/>
    <n v="0.13245372035414699"/>
    <n v="0.71"/>
    <n v="550.064543442635"/>
    <n v="9.4042141451444405E-2"/>
    <n v="4618"/>
    <n v="1.02"/>
    <n v="1.04"/>
    <n v="1.2E-2"/>
    <n v="0.81"/>
    <n v="15.158077089649201"/>
    <d v="1900-01-09T19:51:10"/>
    <n v="43443"/>
    <n v="0.15723376110416301"/>
    <n v="9.1145740421314798"/>
    <n v="0"/>
    <n v="5955.6576812758231"/>
  </r>
  <r>
    <s v="STND-62690"/>
    <s v="Paket Corp"/>
    <s v="Paket Corporation Main - 9165 Lake Shore Drive - Chicago"/>
    <x v="0"/>
    <s v="Indoor Lighting"/>
    <x v="10"/>
    <n v="0"/>
    <n v="847.86500000000001"/>
    <n v="0.15163199999999999"/>
    <x v="0"/>
    <x v="0"/>
    <n v="10.827197921178"/>
    <s v="Qty / 1,000"/>
    <m/>
    <s v="Private-Lighting"/>
    <x v="0"/>
    <n v="2"/>
    <n v="1"/>
    <s v="Lighting"/>
    <n v="0.97902139861649395"/>
    <n v="0.93591656730105399"/>
    <n v="830.07797813797299"/>
    <n v="0.141914900932993"/>
    <n v="0.71"/>
    <n v="589.35536447796096"/>
    <n v="0.10075957966242501"/>
    <n v="4618"/>
    <n v="1.02"/>
    <n v="1.04"/>
    <n v="1.2E-2"/>
    <n v="0.81"/>
    <n v="15.158077089649201"/>
    <d v="1900-01-09T19:51:10"/>
    <n v="43443"/>
    <n v="0.16846498211419"/>
    <n v="9.7656232722114495"/>
    <n v="0"/>
    <n v="6381.0671771108809"/>
  </r>
  <r>
    <s v="STND-62690"/>
    <s v="Paket Corp"/>
    <s v="Paket Corporation Main - 9165 Lake Shore Drive - Chicago"/>
    <x v="7"/>
    <s v="Indoor Lighting"/>
    <x v="10"/>
    <n v="0"/>
    <n v="1127.095"/>
    <n v="0.68434099999999998"/>
    <x v="0"/>
    <x v="0"/>
    <n v="8"/>
    <s v="Qty / 1,000"/>
    <m/>
    <s v="Private-Lighting"/>
    <x v="0"/>
    <n v="2"/>
    <n v="1"/>
    <s v="Lighting"/>
    <n v="0.97902139861649395"/>
    <n v="0.93591656730105399"/>
    <n v="1103.45012327366"/>
    <n v="0.64048607958337"/>
    <n v="0.71"/>
    <n v="783.44958752429602"/>
    <n v="0.45474511650419303"/>
    <n v="4618"/>
    <n v="1.02"/>
    <n v="1.04"/>
    <n v="1.2E-2"/>
    <n v="0.81"/>
    <n v="15.158077089649201"/>
    <d v="1900-01-09T19:51:10"/>
    <n v="43443"/>
    <n v="0.93310909030211298"/>
    <n v="12.981766156160701"/>
    <n v="0"/>
    <n v="6267.5967001943682"/>
  </r>
  <r>
    <s v="STND-62690"/>
    <s v="Paket Corp"/>
    <s v="Paket Corporation Main - 9165 Lake Shore Drive - Chicago"/>
    <x v="0"/>
    <s v="Indoor Lighting"/>
    <x v="10"/>
    <n v="0"/>
    <n v="1201.1420000000001"/>
    <n v="0.214812"/>
    <x v="0"/>
    <x v="0"/>
    <n v="10.827197921178"/>
    <s v="Qty / 1,000"/>
    <m/>
    <s v="Private-Lighting"/>
    <x v="0"/>
    <n v="2"/>
    <n v="1"/>
    <s v="Lighting"/>
    <n v="0.97902139861649395"/>
    <n v="0.93591656730105399"/>
    <n v="1175.94372077701"/>
    <n v="0.201046109655074"/>
    <n v="0.71"/>
    <n v="834.92004175167904"/>
    <n v="0.142742737855102"/>
    <n v="4618"/>
    <n v="1.02"/>
    <n v="1.04"/>
    <n v="1.2E-2"/>
    <n v="0.81"/>
    <n v="15.158077089649201"/>
    <d v="1900-01-09T19:51:10"/>
    <n v="43443"/>
    <n v="0.23865872466176899"/>
    <n v="13.8346320091413"/>
    <n v="0"/>
    <n v="9039.8445404036283"/>
  </r>
  <r>
    <s v="STND-62691"/>
    <s v="Greenlee Tools, Inc."/>
    <s v="Greenlee - 1222 Research Pkwy - Rockford"/>
    <x v="1"/>
    <s v="Outdoor &amp; Garage Lighting"/>
    <x v="1"/>
    <n v="0"/>
    <n v="31648.865000000002"/>
    <n v="0"/>
    <x v="0"/>
    <x v="0"/>
    <n v="10.1978380583316"/>
    <s v="Qty / 1,000"/>
    <m/>
    <s v="Private-Lighting"/>
    <x v="0"/>
    <n v="3"/>
    <n v="1"/>
    <s v="Lighting"/>
    <n v="0.91633259480590001"/>
    <n v="1.30467645558681"/>
    <n v="29000.8865881116"/>
    <n v="0"/>
    <n v="0.71"/>
    <n v="20590.629477559301"/>
    <n v="0"/>
    <n v="4903"/>
    <n v="1"/>
    <n v="1"/>
    <n v="0"/>
    <n v="0"/>
    <n v="14.276973281664301"/>
    <d v="1900-01-09T04:44:53"/>
    <n v="43473"/>
    <n v="0"/>
    <n v="0"/>
    <n v="0"/>
    <n v="209979.90493125876"/>
  </r>
  <r>
    <s v="STND-62691"/>
    <s v="Greenlee Tools, Inc."/>
    <s v="Greenlee - 1222 Research Pkwy - Rockford"/>
    <x v="1"/>
    <s v="Outdoor &amp; Garage Lighting"/>
    <x v="1"/>
    <n v="0"/>
    <n v="9487.3050000000003"/>
    <n v="0"/>
    <x v="0"/>
    <x v="0"/>
    <n v="10.1978380583316"/>
    <s v="Qty / 1,000"/>
    <m/>
    <s v="Private-Lighting"/>
    <x v="0"/>
    <n v="3"/>
    <n v="1"/>
    <s v="Lighting"/>
    <n v="0.91633259480590001"/>
    <n v="1.30467645558681"/>
    <n v="8693.5268083649898"/>
    <n v="0"/>
    <n v="0.71"/>
    <n v="6172.4040339391404"/>
    <n v="0"/>
    <n v="4903"/>
    <n v="1"/>
    <n v="1"/>
    <n v="0"/>
    <n v="0"/>
    <n v="14.276973281664301"/>
    <d v="1900-01-09T04:44:53"/>
    <n v="43473"/>
    <n v="0"/>
    <n v="0"/>
    <n v="0"/>
    <n v="62945.176768704056"/>
  </r>
  <r>
    <s v="STND-62691"/>
    <s v="Greenlee Tools, Inc."/>
    <s v="Greenlee - 1222 Research Pkwy - Rockford"/>
    <x v="1"/>
    <s v="Outdoor &amp; Garage Lighting"/>
    <x v="1"/>
    <n v="0"/>
    <n v="14022.58"/>
    <n v="0"/>
    <x v="0"/>
    <x v="0"/>
    <n v="10.1978380583316"/>
    <s v="Qty / 1,000"/>
    <m/>
    <s v="Private-Lighting"/>
    <x v="0"/>
    <n v="3"/>
    <n v="1"/>
    <s v="Lighting"/>
    <n v="0.91633259480590001"/>
    <n v="1.30467645558681"/>
    <n v="12849.347117273301"/>
    <n v="0"/>
    <n v="0.71"/>
    <n v="9123.0364532640506"/>
    <n v="0"/>
    <n v="4903"/>
    <n v="1"/>
    <n v="1"/>
    <n v="0"/>
    <n v="0"/>
    <n v="14.276973281664301"/>
    <d v="1900-01-09T04:44:53"/>
    <n v="43473"/>
    <n v="0"/>
    <n v="0"/>
    <n v="0"/>
    <n v="93035.248350642665"/>
  </r>
  <r>
    <s v="STND-62691"/>
    <s v="Greenlee Tools, Inc."/>
    <s v="Greenlee - 1222 Research Pkwy - Rockford"/>
    <x v="1"/>
    <s v="Outdoor &amp; Garage Lighting"/>
    <x v="1"/>
    <n v="0"/>
    <n v="4383.2820000000002"/>
    <n v="0"/>
    <x v="0"/>
    <x v="0"/>
    <n v="10.1978380583316"/>
    <s v="Qty / 1,000"/>
    <m/>
    <s v="Private-Lighting"/>
    <x v="0"/>
    <n v="3"/>
    <n v="1"/>
    <s v="Lighting"/>
    <n v="0.91633259480590001"/>
    <n v="1.30467645558681"/>
    <n v="4016.5441688259898"/>
    <n v="0"/>
    <n v="0.71"/>
    <n v="2851.7463598664599"/>
    <n v="0"/>
    <n v="4903"/>
    <n v="1"/>
    <n v="1"/>
    <n v="0"/>
    <n v="0"/>
    <n v="14.276973281664301"/>
    <d v="1900-01-09T04:44:53"/>
    <n v="43473"/>
    <n v="0"/>
    <n v="0"/>
    <n v="0"/>
    <n v="29081.647561354788"/>
  </r>
  <r>
    <s v="STND-62691"/>
    <s v="Greenlee Tools, Inc."/>
    <s v="Greenlee - 1222 Research Pkwy - Rockford"/>
    <x v="27"/>
    <s v="Outdoor &amp; Garage Lighting"/>
    <x v="1"/>
    <n v="0"/>
    <n v="358.4"/>
    <n v="0"/>
    <x v="0"/>
    <x v="0"/>
    <n v="8"/>
    <s v="Qty / 1,000"/>
    <m/>
    <s v="Private-Lighting"/>
    <x v="0"/>
    <n v="3"/>
    <n v="1"/>
    <s v="Lighting"/>
    <n v="0.91633259480590001"/>
    <n v="1.30467645558681"/>
    <n v="328.41360197843397"/>
    <n v="0"/>
    <n v="0.71"/>
    <n v="233.17365740468799"/>
    <n v="0"/>
    <n v="4903"/>
    <n v="1"/>
    <n v="1"/>
    <n v="0"/>
    <n v="0"/>
    <n v="14.276973281664301"/>
    <d v="1900-01-09T04:44:53"/>
    <n v="43473"/>
    <n v="0"/>
    <n v="0"/>
    <n v="0"/>
    <n v="1865.3892592375039"/>
  </r>
  <r>
    <s v="STND-62691"/>
    <s v="Greenlee Tools, Inc."/>
    <s v="Greenlee - 1222 Research Pkwy - Rockford"/>
    <x v="27"/>
    <s v="Outdoor &amp; Garage Lighting"/>
    <x v="1"/>
    <n v="0"/>
    <n v="201.6"/>
    <n v="0"/>
    <x v="0"/>
    <x v="0"/>
    <n v="8"/>
    <s v="Qty / 1,000"/>
    <m/>
    <s v="Private-Lighting"/>
    <x v="0"/>
    <n v="3"/>
    <n v="1"/>
    <s v="Lighting"/>
    <n v="0.91633259480590001"/>
    <n v="1.30467645558681"/>
    <n v="184.73265111286901"/>
    <n v="0"/>
    <n v="0.71"/>
    <n v="131.16018229013699"/>
    <n v="0"/>
    <n v="4903"/>
    <n v="1"/>
    <n v="1"/>
    <n v="0"/>
    <n v="0"/>
    <n v="14.276973281664301"/>
    <d v="1900-01-09T04:44:53"/>
    <n v="43473"/>
    <n v="0"/>
    <n v="0"/>
    <n v="0"/>
    <n v="1049.2814583210959"/>
  </r>
  <r>
    <s v="STND-62691"/>
    <s v="Greenlee Tools, Inc."/>
    <s v="Greenlee - 1222 Research Pkwy - Rockford"/>
    <x v="27"/>
    <s v="Outdoor &amp; Garage Lighting"/>
    <x v="1"/>
    <n v="0"/>
    <n v="107.8"/>
    <n v="0"/>
    <x v="0"/>
    <x v="0"/>
    <n v="8"/>
    <s v="Qty / 1,000"/>
    <m/>
    <s v="Private-Lighting"/>
    <x v="0"/>
    <n v="3"/>
    <n v="1"/>
    <s v="Lighting"/>
    <n v="0.91633259480590001"/>
    <n v="1.30467645558681"/>
    <n v="98.780653720076003"/>
    <n v="0"/>
    <n v="0.71"/>
    <n v="70.134264141253993"/>
    <n v="0"/>
    <n v="4903"/>
    <n v="1"/>
    <n v="1"/>
    <n v="0"/>
    <n v="0"/>
    <n v="14.276973281664301"/>
    <d v="1900-01-09T04:44:53"/>
    <n v="43473"/>
    <n v="0"/>
    <n v="0"/>
    <n v="0"/>
    <n v="561.07411313003195"/>
  </r>
  <r>
    <s v="STND-62691"/>
    <s v="Greenlee Tools, Inc."/>
    <s v="Greenlee - 1222 Research Pkwy - Rockford"/>
    <x v="27"/>
    <s v="Outdoor &amp; Garage Lighting"/>
    <x v="1"/>
    <n v="0"/>
    <n v="68.88"/>
    <n v="0"/>
    <x v="0"/>
    <x v="0"/>
    <n v="8"/>
    <s v="Qty / 1,000"/>
    <m/>
    <s v="Private-Lighting"/>
    <x v="0"/>
    <n v="3"/>
    <n v="1"/>
    <s v="Lighting"/>
    <n v="0.91633259480590001"/>
    <n v="1.30467645558681"/>
    <n v="63.116989130230401"/>
    <n v="0"/>
    <n v="0.71"/>
    <n v="44.813062282463598"/>
    <n v="0"/>
    <n v="4903"/>
    <n v="1"/>
    <n v="1"/>
    <n v="0"/>
    <n v="0"/>
    <n v="14.276973281664301"/>
    <d v="1900-01-09T04:44:53"/>
    <n v="43473"/>
    <n v="0"/>
    <n v="0"/>
    <n v="0"/>
    <n v="358.50449825970878"/>
  </r>
  <r>
    <s v="STND-62695"/>
    <s v="New Albertson's Inc"/>
    <s v="New Albertson's Inc - 5545 S Brainard Ave - Countryside"/>
    <x v="3"/>
    <s v="Refrigeration"/>
    <x v="5"/>
    <n v="0"/>
    <n v="33338.42"/>
    <n v="3.9674399999999999"/>
    <x v="2"/>
    <x v="0"/>
    <n v="8.6177180282661094"/>
    <s v="ΔkWpeak / CF"/>
    <n v="0.69"/>
    <s v="Private-Lighting"/>
    <x v="0"/>
    <n v="3"/>
    <n v="1"/>
    <s v="Non-Lighting"/>
    <n v="0.91633259480590001"/>
    <n v="1.30467645558681"/>
    <n v="30549.080905328901"/>
    <n v="5.1762255569533204"/>
    <n v="0.7"/>
    <n v="21384.3566337302"/>
    <n v="3.6233578898673202"/>
    <n v="4661"/>
    <n v="1.07"/>
    <n v="1.24"/>
    <n v="2.9000000000000001E-2"/>
    <n v="0.745"/>
    <n v="15.018236429950701"/>
    <d v="1900-01-09T17:27:20"/>
    <n v="43432"/>
    <n v="7.5017761694975604"/>
    <n v="0"/>
    <n v="0"/>
    <n v="184284.3556853687"/>
  </r>
  <r>
    <s v="STND-62695"/>
    <s v="New Albertson's Inc"/>
    <s v="New Albertson's Inc - 5545 S Brainard Ave - Countryside"/>
    <x v="62"/>
    <s v="Indoor Lighting"/>
    <x v="5"/>
    <n v="0"/>
    <n v="190014.98699999999"/>
    <n v="35.433"/>
    <x v="0"/>
    <x v="0"/>
    <n v="10.727311735679001"/>
    <s v="Qty / 1,000"/>
    <m/>
    <s v="Private-Lighting"/>
    <x v="0"/>
    <n v="3"/>
    <n v="1"/>
    <s v="Lighting"/>
    <n v="0.91633259480590001"/>
    <n v="1.30467645558681"/>
    <n v="174116.926089719"/>
    <n v="46.228600850807297"/>
    <n v="0.71"/>
    <n v="123623.017523701"/>
    <n v="32.822306604073198"/>
    <n v="4661"/>
    <n v="1.07"/>
    <n v="1.24"/>
    <n v="2.9000000000000001E-2"/>
    <n v="0.745"/>
    <n v="15.018236429950701"/>
    <d v="1900-01-09T17:27:20"/>
    <n v="43432"/>
    <n v="50.041784856903298"/>
    <n v="4719.0568753288399"/>
    <n v="0"/>
    <n v="1326142.6466820484"/>
  </r>
  <r>
    <s v="STND-62695"/>
    <s v="New Albertson's Inc"/>
    <s v="New Albertson's Inc - 5545 S Brainard Ave - Countryside"/>
    <x v="62"/>
    <s v="Indoor Lighting"/>
    <x v="5"/>
    <n v="0"/>
    <n v="4264.116"/>
    <n v="0.79515000000000002"/>
    <x v="0"/>
    <x v="0"/>
    <n v="10.727311735679001"/>
    <s v="Qty / 1,000"/>
    <m/>
    <s v="Private-Lighting"/>
    <x v="0"/>
    <n v="3"/>
    <n v="1"/>
    <s v="Lighting"/>
    <n v="0.91633259480590001"/>
    <n v="1.30467645558681"/>
    <n v="3907.3484788333499"/>
    <n v="1.0374134836598501"/>
    <n v="0.71"/>
    <n v="2774.2174199716801"/>
    <n v="0.73656357339849299"/>
    <n v="4661"/>
    <n v="1.07"/>
    <n v="1.24"/>
    <n v="2.9000000000000001E-2"/>
    <n v="0.745"/>
    <n v="15.018236429950701"/>
    <d v="1900-01-09T17:27:20"/>
    <n v="43432"/>
    <n v="1.12298493576515"/>
    <n v="105.90009895903501"/>
    <n v="0"/>
    <n v="29759.895086587323"/>
  </r>
  <r>
    <s v="STND-62695"/>
    <s v="New Albertson's Inc"/>
    <s v="New Albertson's Inc - 5545 S Brainard Ave - Countryside"/>
    <x v="62"/>
    <s v="Indoor Lighting"/>
    <x v="5"/>
    <n v="0"/>
    <n v="59986.883999999998"/>
    <n v="11.18604"/>
    <x v="0"/>
    <x v="0"/>
    <n v="10.727311735679001"/>
    <s v="Qty / 1,000"/>
    <m/>
    <s v="Private-Lighting"/>
    <x v="0"/>
    <n v="3"/>
    <n v="1"/>
    <s v="Lighting"/>
    <n v="0.91633259480590001"/>
    <n v="1.30467645558681"/>
    <n v="54967.937070040498"/>
    <n v="14.5941630192522"/>
    <n v="0.71"/>
    <n v="39027.235319728803"/>
    <n v="10.3618557436691"/>
    <n v="4661"/>
    <n v="1.07"/>
    <n v="1.24"/>
    <n v="2.9000000000000001E-2"/>
    <n v="0.745"/>
    <n v="15.018236429950701"/>
    <d v="1900-01-09T17:27:20"/>
    <n v="43432"/>
    <n v="15.797968195769901"/>
    <n v="1489.7852103095099"/>
    <n v="0"/>
    <n v="418657.31945643277"/>
  </r>
  <r>
    <s v="STND-62695"/>
    <s v="New Albertson's Inc"/>
    <s v="New Albertson's Inc - 5545 S Brainard Ave - Countryside"/>
    <x v="62"/>
    <s v="Indoor Lighting"/>
    <x v="5"/>
    <n v="0"/>
    <n v="2797.8580000000002"/>
    <n v="0.52173000000000003"/>
    <x v="0"/>
    <x v="0"/>
    <n v="10.727311735679001"/>
    <s v="Qty / 1,000"/>
    <m/>
    <s v="Private-Lighting"/>
    <x v="0"/>
    <n v="3"/>
    <n v="1"/>
    <s v="Lighting"/>
    <n v="0.91633259480590001"/>
    <n v="1.30467645558681"/>
    <n v="2563.7684810384499"/>
    <n v="0.68068884717330502"/>
    <n v="0.71"/>
    <n v="1820.2756215372999"/>
    <n v="0.483289081493046"/>
    <n v="4661"/>
    <n v="1.07"/>
    <n v="1.24"/>
    <n v="2.9000000000000001E-2"/>
    <n v="0.745"/>
    <n v="15.018236429950701"/>
    <d v="1900-01-09T17:27:20"/>
    <n v="43432"/>
    <n v="0.73683572978275003"/>
    <n v="69.485313972070003"/>
    <n v="0"/>
    <n v="19526.664037087463"/>
  </r>
  <r>
    <s v="STND-62695"/>
    <s v="New Albertson's Inc"/>
    <s v="New Albertson's Inc - 5545 S Brainard Ave - Countryside"/>
    <x v="62"/>
    <s v="Indoor Lighting"/>
    <x v="5"/>
    <n v="0"/>
    <n v="558.57399999999996"/>
    <n v="0.10416"/>
    <x v="0"/>
    <x v="0"/>
    <n v="10.727311735679001"/>
    <s v="Qty / 1,000"/>
    <m/>
    <s v="Private-Lighting"/>
    <x v="0"/>
    <n v="3"/>
    <n v="1"/>
    <s v="Lighting"/>
    <n v="0.91633259480590001"/>
    <n v="1.30467645558681"/>
    <n v="511.83956281111102"/>
    <n v="0.13589509961392199"/>
    <n v="0.71"/>
    <n v="363.406089595889"/>
    <n v="9.6485520725884497E-2"/>
    <n v="4661"/>
    <n v="1.07"/>
    <n v="1.24"/>
    <n v="2.9000000000000001E-2"/>
    <n v="0.745"/>
    <n v="15.018236429950701"/>
    <d v="1900-01-09T17:27:20"/>
    <n v="43432"/>
    <n v="0.14710445942186801"/>
    <n v="13.8722872163759"/>
    <n v="0"/>
    <n v="3898.3704097391947"/>
  </r>
  <r>
    <s v="STND-62695"/>
    <s v="New Albertson's Inc"/>
    <s v="New Albertson's Inc - 5545 S Brainard Ave - Countryside"/>
    <x v="3"/>
    <s v="Refrigeration"/>
    <x v="5"/>
    <n v="0"/>
    <n v="3112.56"/>
    <n v="0.37040000000000001"/>
    <x v="2"/>
    <x v="0"/>
    <n v="8.6177180282661094"/>
    <s v="ΔkWpeak / CF"/>
    <n v="0.69"/>
    <s v="Private-Lighting"/>
    <x v="0"/>
    <n v="3"/>
    <n v="1"/>
    <s v="Non-Lighting"/>
    <n v="0.91633259480590001"/>
    <n v="1.30467645558681"/>
    <n v="2852.1401812890499"/>
    <n v="0.48325215914935299"/>
    <n v="0.7"/>
    <n v="1996.4981269023399"/>
    <n v="0.33827651140454701"/>
    <n v="4661"/>
    <n v="1.07"/>
    <n v="1.24"/>
    <n v="2.9000000000000001E-2"/>
    <n v="0.745"/>
    <n v="15.018236429950701"/>
    <d v="1900-01-09T17:27:20"/>
    <n v="43432"/>
    <n v="0.70036544804254097"/>
    <n v="0"/>
    <n v="0"/>
    <n v="17205.257901605812"/>
  </r>
  <r>
    <s v="STND-62696"/>
    <s v="Millennium Park Plaza, LLC"/>
    <s v="Millennium Park Plaza (Indoor Office Lighting) - 151 N Michigan - Chicago"/>
    <x v="0"/>
    <s v="Indoor Lighting"/>
    <x v="6"/>
    <n v="0"/>
    <n v="8776.17"/>
    <n v="1.9734"/>
    <x v="0"/>
    <x v="0"/>
    <n v="15"/>
    <s v="Qty / 1,000"/>
    <m/>
    <s v="Private-Lighting"/>
    <x v="0"/>
    <n v="3"/>
    <n v="1"/>
    <s v="Lighting"/>
    <n v="0.91633259480590001"/>
    <n v="1.30467645558681"/>
    <n v="8041.8906285576904"/>
    <n v="2.574648517455"/>
    <n v="0.71"/>
    <n v="5709.7423462759598"/>
    <n v="1.82800044739305"/>
    <n v="2885"/>
    <n v="1.165"/>
    <n v="1.3779999999999999"/>
    <n v="2.5499999999999998E-2"/>
    <n v="0.55000000000000004"/>
    <n v="24.263431542460999"/>
    <d v="1900-01-16T07:56:40"/>
    <n v="43464"/>
    <n v="3.3970820919052702"/>
    <n v="176.02421547486799"/>
    <n v="0"/>
    <n v="85646.135194139395"/>
  </r>
  <r>
    <s v="STND-62697"/>
    <s v="KBSIII 500 W Madison, LLC"/>
    <s v="KBSIII 500 W Madison, LLC - 500 W Madison - Chicago"/>
    <x v="0"/>
    <s v="Indoor Lighting"/>
    <x v="6"/>
    <n v="0"/>
    <n v="3476.7139999999999"/>
    <n v="0.78176999999999996"/>
    <x v="0"/>
    <x v="0"/>
    <n v="15"/>
    <s v="Qty / 1,000"/>
    <m/>
    <s v="Private-Lighting"/>
    <x v="0"/>
    <n v="3"/>
    <n v="1"/>
    <s v="Lighting"/>
    <n v="0.91633259480590001"/>
    <n v="1.30467645558681"/>
    <n v="3185.8263610180002"/>
    <n v="1.0199569126840999"/>
    <n v="0.71"/>
    <n v="2261.9367163227798"/>
    <n v="0.72416940800570895"/>
    <n v="2885"/>
    <n v="1.165"/>
    <n v="1.3779999999999999"/>
    <n v="2.5499999999999998E-2"/>
    <n v="0.55000000000000004"/>
    <n v="24.263431542460999"/>
    <d v="1900-01-16T07:56:40"/>
    <n v="43448"/>
    <n v="1.3457671364086301"/>
    <n v="69.732680005115"/>
    <n v="0"/>
    <n v="33929.050744841697"/>
  </r>
  <r>
    <s v="STND-62697"/>
    <s v="KBSIII 500 W Madison, LLC"/>
    <s v="KBSIII 500 W Madison, LLC - 500 W Madison - Chicago"/>
    <x v="0"/>
    <s v="Indoor Lighting"/>
    <x v="6"/>
    <n v="0"/>
    <n v="3527.3449999999998"/>
    <n v="0.79315500000000005"/>
    <x v="0"/>
    <x v="0"/>
    <n v="15"/>
    <s v="Qty / 1,000"/>
    <m/>
    <s v="Private-Lighting"/>
    <x v="0"/>
    <n v="3"/>
    <n v="1"/>
    <s v="Lighting"/>
    <n v="0.91633259480590001"/>
    <n v="1.30467645558681"/>
    <n v="3232.22119662562"/>
    <n v="1.0348106541309501"/>
    <n v="0.71"/>
    <n v="2294.8770496041898"/>
    <n v="0.73471556443297703"/>
    <n v="2885"/>
    <n v="1.165"/>
    <n v="1.3779999999999999"/>
    <n v="2.5499999999999998E-2"/>
    <n v="0.55000000000000004"/>
    <n v="24.263431542460999"/>
    <d v="1900-01-16T07:56:40"/>
    <n v="43448"/>
    <n v="1.36536568693885"/>
    <n v="70.748189282363299"/>
    <n v="0"/>
    <n v="34423.155744062846"/>
  </r>
  <r>
    <s v="STND-62699"/>
    <s v="Eaglewood Resort &amp; Spa"/>
    <s v="Eaglewood Resort and Spa - 1401 Nordic Rd - Itasca"/>
    <x v="1"/>
    <s v="Outdoor &amp; Garage Lighting"/>
    <x v="1"/>
    <n v="0"/>
    <n v="65798.259999999995"/>
    <n v="0"/>
    <x v="0"/>
    <x v="0"/>
    <n v="10.1978380583316"/>
    <s v="Qty / 1,000"/>
    <m/>
    <s v="Private-Lighting"/>
    <x v="0"/>
    <n v="3"/>
    <n v="1"/>
    <s v="Lighting"/>
    <n v="0.91633259480590001"/>
    <n v="1.30467645558681"/>
    <n v="60293.090319513198"/>
    <n v="0"/>
    <n v="0.71"/>
    <n v="42808.094126854397"/>
    <n v="0"/>
    <n v="4903"/>
    <n v="1"/>
    <n v="1"/>
    <n v="0"/>
    <n v="0"/>
    <n v="14.276973281664301"/>
    <d v="1900-01-09T04:44:53"/>
    <n v="43471"/>
    <n v="0"/>
    <n v="0"/>
    <n v="0"/>
    <n v="436550.0114914772"/>
  </r>
  <r>
    <s v="STND-62700"/>
    <s v="T &amp; D Inc."/>
    <s v="Pepe's (Burbank Location) - 8516 S Cicero Ave - Burbank"/>
    <x v="0"/>
    <s v="Indoor Lighting"/>
    <x v="13"/>
    <n v="0"/>
    <n v="1433.9749999999999"/>
    <n v="0.19597600000000001"/>
    <x v="0"/>
    <x v="0"/>
    <n v="8.9750493627714896"/>
    <s v="Qty / 1,000"/>
    <m/>
    <s v="Private-Lighting"/>
    <x v="0"/>
    <n v="3"/>
    <n v="1"/>
    <s v="Lighting"/>
    <n v="0.91633259480590001"/>
    <n v="1.30467645558681"/>
    <n v="1313.99803263679"/>
    <n v="0.25568527306007999"/>
    <n v="0.71"/>
    <n v="932.93860317212102"/>
    <n v="0.181536543872657"/>
    <n v="5571"/>
    <n v="1.17"/>
    <n v="1.31"/>
    <n v="2.1000000000000001E-2"/>
    <n v="0.68"/>
    <n v="12.565069107880101"/>
    <d v="1900-01-07T23:24:04"/>
    <n v="43470"/>
    <n v="0.28702882022909698"/>
    <n v="23.584580072967999"/>
    <n v="0"/>
    <n v="8373.1700159048687"/>
  </r>
  <r>
    <s v="STND-62700"/>
    <s v="T &amp; D Inc."/>
    <s v="Pepe's (Burbank Location) - 8516 S Cicero Ave - Burbank"/>
    <x v="1"/>
    <s v="Outdoor &amp; Garage Lighting"/>
    <x v="1"/>
    <n v="0"/>
    <n v="7332.8289999999997"/>
    <n v="1.0021500000000001"/>
    <x v="0"/>
    <x v="0"/>
    <n v="10.1978380583316"/>
    <s v="Qty / 1,000"/>
    <m/>
    <s v="Private-Lighting"/>
    <x v="0"/>
    <n v="3"/>
    <n v="1"/>
    <s v="Lighting"/>
    <n v="0.91633259480590001"/>
    <n v="1.30467645558681"/>
    <n v="6719.31022483795"/>
    <n v="1.30748150996632"/>
    <n v="0.71"/>
    <n v="4770.7102596349496"/>
    <n v="0.92831187207608601"/>
    <n v="4903"/>
    <n v="1"/>
    <n v="1"/>
    <n v="0"/>
    <n v="0"/>
    <n v="14.276973281664301"/>
    <d v="1900-01-09T04:44:53"/>
    <n v="43470"/>
    <n v="1.30748150996632"/>
    <n v="0"/>
    <n v="0"/>
    <n v="48650.93065097832"/>
  </r>
  <r>
    <s v="STND-62703"/>
    <s v="Paket Corporation"/>
    <s v="Paket Corporation-Lakeside  - 9165 S Lake Shore Drive - Chicago"/>
    <x v="0"/>
    <s v="Indoor Lighting"/>
    <x v="8"/>
    <n v="0"/>
    <n v="91179.347999999998"/>
    <n v="14.430062"/>
    <x v="0"/>
    <x v="0"/>
    <n v="9.5383441434566993"/>
    <s v="Qty / 1,000"/>
    <m/>
    <s v="Private-Lighting"/>
    <x v="0"/>
    <n v="3"/>
    <n v="1"/>
    <s v="Lighting"/>
    <n v="0.91633259480590001"/>
    <n v="1.30467645558681"/>
    <n v="83550.608545550102"/>
    <n v="18.826562144057899"/>
    <n v="0.71"/>
    <n v="59320.932067340596"/>
    <n v="13.366859122281101"/>
    <n v="5242"/>
    <n v="1"/>
    <n v="1.22"/>
    <n v="1.0999999999999999E-2"/>
    <n v="0.68"/>
    <n v="13.3536818008394"/>
    <d v="1900-01-08T12:55:13"/>
    <n v="43460"/>
    <n v="22.693541639414001"/>
    <n v="919.05669400105103"/>
    <n v="0"/>
    <n v="565823.46496891091"/>
  </r>
  <r>
    <s v="STND-62703"/>
    <s v="Paket Corporation"/>
    <s v="Paket Corporation-Lakeside  - 9165 S Lake Shore Drive - Chicago"/>
    <x v="0"/>
    <s v="Indoor Lighting"/>
    <x v="8"/>
    <n v="0"/>
    <n v="5708.5379999999996"/>
    <n v="0.90343399999999996"/>
    <x v="0"/>
    <x v="0"/>
    <n v="9.5383441434566993"/>
    <s v="Qty / 1,000"/>
    <m/>
    <s v="Private-Lighting"/>
    <x v="0"/>
    <n v="3"/>
    <n v="1"/>
    <s v="Lighting"/>
    <n v="0.91633259480590001"/>
    <n v="1.30467645558681"/>
    <n v="5230.9194380880799"/>
    <n v="1.1786890689766101"/>
    <n v="0.71"/>
    <n v="3713.9528010425402"/>
    <n v="0.83686923897339405"/>
    <n v="5242"/>
    <n v="1"/>
    <n v="1.22"/>
    <n v="1.0999999999999999E-2"/>
    <n v="0.68"/>
    <n v="13.3536818008394"/>
    <d v="1900-01-08T12:55:13"/>
    <n v="43460"/>
    <n v="1.4207920310711299"/>
    <n v="57.540113818968898"/>
    <n v="0"/>
    <n v="35424.959948898715"/>
  </r>
  <r>
    <s v="STND-62703"/>
    <s v="Paket Corporation"/>
    <s v="Paket Corporation-Lakeside  - 9165 S Lake Shore Drive - Chicago"/>
    <x v="7"/>
    <s v="Indoor Lighting"/>
    <x v="8"/>
    <n v="0"/>
    <n v="9027.982"/>
    <n v="4.640002"/>
    <x v="0"/>
    <x v="0"/>
    <n v="8"/>
    <s v="Qty / 1,000"/>
    <m/>
    <s v="Private-Lighting"/>
    <x v="0"/>
    <n v="3"/>
    <n v="1"/>
    <s v="Lighting"/>
    <n v="0.91633259480590001"/>
    <n v="1.30467645558681"/>
    <n v="8272.6341719209595"/>
    <n v="6.0537013632756898"/>
    <n v="0.71"/>
    <n v="5873.5702620638804"/>
    <n v="4.2981279679257396"/>
    <n v="5242"/>
    <n v="1"/>
    <n v="1.22"/>
    <n v="1.0999999999999999E-2"/>
    <n v="0.68"/>
    <n v="13.3536818008394"/>
    <d v="1900-01-08T12:55:13"/>
    <n v="43460"/>
    <n v="9.3623590523904898"/>
    <n v="90.998975891130499"/>
    <n v="0"/>
    <n v="46988.562096511043"/>
  </r>
  <r>
    <s v="STND-62704"/>
    <s v="Markham Fast Food"/>
    <s v="Markham Fast Food Inc - 3040 W 159th St - Markham"/>
    <x v="1"/>
    <s v="Outdoor &amp; Garage Lighting"/>
    <x v="1"/>
    <n v="0"/>
    <n v="19857.150000000001"/>
    <n v="0"/>
    <x v="0"/>
    <x v="0"/>
    <n v="10.1978380583316"/>
    <s v="Qty / 1,000"/>
    <m/>
    <s v="Private-Lighting"/>
    <x v="0"/>
    <n v="3"/>
    <n v="1"/>
    <s v="Lighting"/>
    <n v="0.91633259480590001"/>
    <n v="1.30467645558681"/>
    <n v="18195.75378495"/>
    <n v="0"/>
    <n v="0.71"/>
    <n v="12918.9851873145"/>
    <n v="0"/>
    <n v="4903"/>
    <n v="1"/>
    <n v="1"/>
    <n v="0"/>
    <n v="0"/>
    <n v="14.276973281664301"/>
    <d v="1900-01-09T04:44:53"/>
    <n v="43410"/>
    <n v="0"/>
    <n v="0"/>
    <n v="0"/>
    <n v="131745.71881821801"/>
  </r>
  <r>
    <s v="STND-62704"/>
    <s v="Markham Fast Food"/>
    <s v="Markham Fast Food Inc - 3040 W 159th St - Markham"/>
    <x v="1"/>
    <s v="Outdoor &amp; Garage Lighting"/>
    <x v="1"/>
    <n v="0"/>
    <n v="5662.9650000000001"/>
    <n v="0"/>
    <x v="0"/>
    <x v="0"/>
    <n v="10.1978380583316"/>
    <s v="Qty / 1,000"/>
    <m/>
    <s v="Private-Lighting"/>
    <x v="0"/>
    <n v="3"/>
    <n v="1"/>
    <s v="Lighting"/>
    <n v="0.91633259480590001"/>
    <n v="1.30467645558681"/>
    <n v="5189.1594127449898"/>
    <n v="0"/>
    <n v="0.71"/>
    <n v="3684.3031830489399"/>
    <n v="0"/>
    <n v="4903"/>
    <n v="1"/>
    <n v="1"/>
    <n v="0"/>
    <n v="0"/>
    <n v="14.276973281664301"/>
    <d v="1900-01-09T04:44:53"/>
    <n v="43410"/>
    <n v="0"/>
    <n v="0"/>
    <n v="0"/>
    <n v="37571.927218528734"/>
  </r>
  <r>
    <s v="STND-62706"/>
    <s v="M-IV Skokie Property, LLC"/>
    <s v="Ameritus - 400 Skokie Blvd - Northbrook"/>
    <x v="1"/>
    <s v="Outdoor &amp; Garage Lighting"/>
    <x v="1"/>
    <n v="0"/>
    <n v="4339.1549999999997"/>
    <n v="0"/>
    <x v="0"/>
    <x v="0"/>
    <n v="10.1978380583316"/>
    <s v="Qty / 1,000"/>
    <m/>
    <s v="Private-Lighting"/>
    <x v="0"/>
    <n v="3"/>
    <n v="1"/>
    <s v="Lighting"/>
    <n v="0.91633259480590001"/>
    <n v="1.30467645558681"/>
    <n v="3976.1091604149901"/>
    <n v="0"/>
    <n v="0.71"/>
    <n v="2823.0375038946499"/>
    <n v="0"/>
    <n v="4903"/>
    <n v="1"/>
    <n v="1"/>
    <n v="0"/>
    <n v="0"/>
    <n v="14.276973281664301"/>
    <d v="1900-01-09T04:44:53"/>
    <n v="43471"/>
    <n v="0"/>
    <n v="0"/>
    <n v="0"/>
    <n v="28788.879297314303"/>
  </r>
  <r>
    <s v="STND-62706"/>
    <s v="M-IV Skokie Property, LLC"/>
    <s v="Ameritus - 400 Skokie Blvd - Northbrook"/>
    <x v="1"/>
    <s v="Outdoor &amp; Garage Lighting"/>
    <x v="1"/>
    <n v="0"/>
    <n v="47853.279999999999"/>
    <n v="0"/>
    <x v="0"/>
    <x v="0"/>
    <n v="10.1978380583316"/>
    <s v="Qty / 1,000"/>
    <m/>
    <s v="Private-Lighting"/>
    <x v="0"/>
    <n v="3"/>
    <n v="1"/>
    <s v="Lighting"/>
    <n v="0.91633259480590001"/>
    <n v="1.30467645558681"/>
    <n v="43849.520232373303"/>
    <n v="0"/>
    <n v="0.71"/>
    <n v="31133.159364985"/>
    <n v="0"/>
    <n v="4903"/>
    <n v="1"/>
    <n v="1"/>
    <n v="0"/>
    <n v="0"/>
    <n v="14.276973281664301"/>
    <d v="1900-01-09T04:44:53"/>
    <n v="43471"/>
    <n v="0"/>
    <n v="0"/>
    <n v="0"/>
    <n v="317490.91744834691"/>
  </r>
  <r>
    <s v="STND-62706"/>
    <s v="M-IV Skokie Property, LLC"/>
    <s v="Ameritus - 400 Skokie Blvd - Northbrook"/>
    <x v="1"/>
    <s v="Outdoor &amp; Garage Lighting"/>
    <x v="1"/>
    <n v="0"/>
    <n v="3309.5250000000001"/>
    <n v="0"/>
    <x v="0"/>
    <x v="0"/>
    <n v="10.1978380583316"/>
    <s v="Qty / 1,000"/>
    <m/>
    <s v="Private-Lighting"/>
    <x v="0"/>
    <n v="3"/>
    <n v="1"/>
    <s v="Lighting"/>
    <n v="0.91633259480590001"/>
    <n v="1.30467645558681"/>
    <n v="3032.6256308249999"/>
    <n v="0"/>
    <n v="0.71"/>
    <n v="2153.1641978857501"/>
    <n v="0"/>
    <n v="4903"/>
    <n v="1"/>
    <n v="1"/>
    <n v="0"/>
    <n v="0"/>
    <n v="14.276973281664301"/>
    <d v="1900-01-09T04:44:53"/>
    <n v="43471"/>
    <n v="0"/>
    <n v="0"/>
    <n v="0"/>
    <n v="21957.619803036334"/>
  </r>
  <r>
    <s v="STND-62706"/>
    <s v="M-IV Skokie Property, LLC"/>
    <s v="Ameritus - 400 Skokie Blvd - Northbrook"/>
    <x v="1"/>
    <s v="Outdoor &amp; Garage Lighting"/>
    <x v="1"/>
    <n v="0"/>
    <n v="7648.68"/>
    <n v="0"/>
    <x v="0"/>
    <x v="0"/>
    <n v="10.1978380583316"/>
    <s v="Qty / 1,000"/>
    <m/>
    <s v="Private-Lighting"/>
    <x v="0"/>
    <n v="3"/>
    <n v="1"/>
    <s v="Lighting"/>
    <n v="0.91633259480590001"/>
    <n v="1.30467645558681"/>
    <n v="7008.73479123999"/>
    <n v="0"/>
    <n v="0.71"/>
    <n v="4976.2017017803901"/>
    <n v="0"/>
    <n v="4903"/>
    <n v="1"/>
    <n v="1"/>
    <n v="0"/>
    <n v="0"/>
    <n v="14.276973281664301"/>
    <d v="1900-01-09T04:44:53"/>
    <n v="43471"/>
    <n v="0"/>
    <n v="0"/>
    <n v="0"/>
    <n v="50746.499100350535"/>
  </r>
  <r>
    <s v="STND-62706"/>
    <s v="M-IV Skokie Property, LLC"/>
    <s v="Ameritus - 400 Skokie Blvd - Northbrook"/>
    <x v="1"/>
    <s v="Outdoor &amp; Garage Lighting"/>
    <x v="1"/>
    <n v="0"/>
    <n v="4927.5150000000003"/>
    <n v="0"/>
    <x v="0"/>
    <x v="0"/>
    <n v="10.1978380583316"/>
    <s v="Qty / 1,000"/>
    <m/>
    <s v="Private-Lighting"/>
    <x v="0"/>
    <n v="3"/>
    <n v="1"/>
    <s v="Lighting"/>
    <n v="0.91633259480590001"/>
    <n v="1.30467645558681"/>
    <n v="4515.2426058949904"/>
    <n v="0"/>
    <n v="0.71"/>
    <n v="3205.8222501854402"/>
    <n v="0"/>
    <n v="4903"/>
    <n v="1"/>
    <n v="1"/>
    <n v="0"/>
    <n v="0"/>
    <n v="14.276973281664301"/>
    <d v="1900-01-09T04:44:53"/>
    <n v="43471"/>
    <n v="0"/>
    <n v="0"/>
    <n v="0"/>
    <n v="32692.456151187329"/>
  </r>
  <r>
    <s v="STND-62706"/>
    <s v="M-IV Skokie Property, LLC"/>
    <s v="Ameritus - 400 Skokie Blvd - Northbrook"/>
    <x v="1"/>
    <s v="Outdoor &amp; Garage Lighting"/>
    <x v="1"/>
    <n v="0"/>
    <n v="1838.625"/>
    <n v="0"/>
    <x v="0"/>
    <x v="0"/>
    <n v="10.1978380583316"/>
    <s v="Qty / 1,000"/>
    <m/>
    <s v="Private-Lighting"/>
    <x v="0"/>
    <n v="3"/>
    <n v="1"/>
    <s v="Lighting"/>
    <n v="0.91633259480590001"/>
    <n v="1.30467645558681"/>
    <n v="1684.792017125"/>
    <n v="0"/>
    <n v="0.71"/>
    <n v="1196.2023321587501"/>
    <n v="0"/>
    <n v="4903"/>
    <n v="1"/>
    <n v="1"/>
    <n v="0"/>
    <n v="0"/>
    <n v="14.276973281664301"/>
    <d v="1900-01-09T04:44:53"/>
    <n v="43471"/>
    <n v="0"/>
    <n v="0"/>
    <n v="0"/>
    <n v="12198.677668353519"/>
  </r>
  <r>
    <s v="STND-62706"/>
    <s v="M-IV Skokie Property, LLC"/>
    <s v="Ameritus - 400 Skokie Blvd - Northbrook"/>
    <x v="1"/>
    <s v="Outdoor &amp; Garage Lighting"/>
    <x v="1"/>
    <n v="0"/>
    <n v="1765.08"/>
    <n v="0"/>
    <x v="0"/>
    <x v="0"/>
    <n v="10.1978380583316"/>
    <s v="Qty / 1,000"/>
    <m/>
    <s v="Private-Lighting"/>
    <x v="0"/>
    <n v="3"/>
    <n v="1"/>
    <s v="Lighting"/>
    <n v="0.91633259480590001"/>
    <n v="1.30467645558681"/>
    <n v="1617.40033644"/>
    <n v="0"/>
    <n v="0.71"/>
    <n v="1148.3542388723999"/>
    <n v="0"/>
    <n v="4903"/>
    <n v="1"/>
    <n v="1"/>
    <n v="0"/>
    <n v="0"/>
    <n v="14.276973281664301"/>
    <d v="1900-01-09T04:44:53"/>
    <n v="43471"/>
    <n v="0"/>
    <n v="0"/>
    <n v="0"/>
    <n v="11710.730561619377"/>
  </r>
  <r>
    <s v="STND-62707"/>
    <s v="Alumitank Inc."/>
    <s v="Alumitank Inc - 201 Ratzlaff St - Harvard"/>
    <x v="0"/>
    <s v="Indoor Lighting"/>
    <x v="8"/>
    <n v="0"/>
    <n v="131102.42000000001"/>
    <n v="20.748296"/>
    <x v="0"/>
    <x v="0"/>
    <n v="9.5383441434566993"/>
    <s v="Qty / 1,000"/>
    <m/>
    <s v="Private-Lighting"/>
    <x v="0"/>
    <n v="2"/>
    <n v="1"/>
    <s v="Lighting"/>
    <n v="0.97902139861649395"/>
    <n v="0.93591656730105399"/>
    <n v="128352.07459040701"/>
    <n v="19.418673969666202"/>
    <n v="0.71"/>
    <n v="91129.972959188904"/>
    <n v="13.787258518463"/>
    <n v="5242"/>
    <n v="1"/>
    <n v="1.22"/>
    <n v="1.0999999999999999E-2"/>
    <n v="0.68"/>
    <n v="13.3536818008394"/>
    <d v="1900-01-08T12:55:13"/>
    <n v="43410"/>
    <n v="23.4072733481994"/>
    <n v="1411.87282049448"/>
    <n v="0"/>
    <n v="869229.04386864684"/>
  </r>
  <r>
    <s v="STND-62707"/>
    <s v="Alumitank Inc."/>
    <s v="Alumitank Inc - 201 Ratzlaff St - Harvard"/>
    <x v="0"/>
    <s v="Indoor Lighting"/>
    <x v="8"/>
    <n v="0"/>
    <n v="23295.448"/>
    <n v="3.6867420000000002"/>
    <x v="0"/>
    <x v="0"/>
    <n v="9.5383441434566993"/>
    <s v="Qty / 1,000"/>
    <m/>
    <s v="Private-Lighting"/>
    <x v="0"/>
    <n v="2"/>
    <n v="1"/>
    <s v="Lighting"/>
    <n v="0.97902139861649395"/>
    <n v="0.93591656730105399"/>
    <n v="22806.7420823578"/>
    <n v="3.4504829171646199"/>
    <n v="0.71"/>
    <n v="16192.786878474"/>
    <n v="2.4498428711868798"/>
    <n v="5242"/>
    <n v="1"/>
    <n v="1.22"/>
    <n v="1.0999999999999999E-2"/>
    <n v="0.68"/>
    <n v="13.3536818008394"/>
    <d v="1900-01-08T12:55:13"/>
    <n v="43410"/>
    <n v="4.1592127738242803"/>
    <n v="250.874162905936"/>
    <n v="0"/>
    <n v="154452.37388853496"/>
  </r>
  <r>
    <s v="STND-62707"/>
    <s v="Alumitank Inc."/>
    <s v="Alumitank Inc - 201 Ratzlaff St - Harvard"/>
    <x v="0"/>
    <s v="Indoor Lighting"/>
    <x v="8"/>
    <n v="0"/>
    <n v="27289.851999999999"/>
    <n v="4.3188979999999999"/>
    <x v="0"/>
    <x v="0"/>
    <n v="9.5383441434566993"/>
    <s v="Qty / 1,000"/>
    <m/>
    <s v="Private-Lighting"/>
    <x v="0"/>
    <n v="2"/>
    <n v="1"/>
    <s v="Lighting"/>
    <n v="0.97902139861649395"/>
    <n v="0.93591656730105399"/>
    <n v="26717.349073077101"/>
    <n v="4.0421281906833899"/>
    <n v="0.71"/>
    <n v="18969.317841884698"/>
    <n v="2.8699110153851999"/>
    <n v="5242"/>
    <n v="1"/>
    <n v="1.22"/>
    <n v="1.0999999999999999E-2"/>
    <n v="0.68"/>
    <n v="13.3536818008394"/>
    <d v="1900-01-08T12:55:13"/>
    <n v="43410"/>
    <n v="4.8723821006308903"/>
    <n v="293.890839803848"/>
    <n v="0"/>
    <n v="180935.88174250958"/>
  </r>
  <r>
    <s v="STND-62707"/>
    <s v="Alumitank Inc."/>
    <s v="Alumitank Inc - 201 Ratzlaff St - Harvard"/>
    <x v="0"/>
    <s v="Indoor Lighting"/>
    <x v="8"/>
    <n v="0"/>
    <n v="691.94399999999996"/>
    <n v="0.10950699999999999"/>
    <x v="0"/>
    <x v="0"/>
    <n v="9.5383441434566993"/>
    <s v="Qty / 1,000"/>
    <m/>
    <s v="Private-Lighting"/>
    <x v="0"/>
    <n v="2"/>
    <n v="1"/>
    <s v="Lighting"/>
    <n v="0.97902139861649395"/>
    <n v="0.93591656730105399"/>
    <n v="677.42798264429098"/>
    <n v="0.102489415535436"/>
    <n v="0.71"/>
    <n v="480.973867677447"/>
    <n v="7.2767485030159895E-2"/>
    <n v="5242"/>
    <n v="1"/>
    <n v="1.22"/>
    <n v="1.0999999999999999E-2"/>
    <n v="0.68"/>
    <n v="13.3536818008394"/>
    <d v="1900-01-08T12:55:13"/>
    <n v="43410"/>
    <n v="0.123540761252937"/>
    <n v="7.4517078090871998"/>
    <n v="0"/>
    <n v="4587.6942739168944"/>
  </r>
  <r>
    <s v="STND-62707"/>
    <s v="Alumitank Inc."/>
    <s v="Alumitank Inc - 201 Ratzlaff St - Harvard"/>
    <x v="0"/>
    <s v="Indoor Lighting"/>
    <x v="8"/>
    <n v="0"/>
    <n v="6950.8919999999998"/>
    <n v="1.10005"/>
    <x v="0"/>
    <x v="0"/>
    <n v="9.5383441434566993"/>
    <s v="Qty / 1,000"/>
    <m/>
    <s v="Private-Lighting"/>
    <x v="0"/>
    <n v="2"/>
    <n v="1"/>
    <s v="Lighting"/>
    <n v="0.97902139861649395"/>
    <n v="0.93591656730105399"/>
    <n v="6805.0720074722003"/>
    <n v="1.02955501985952"/>
    <n v="0.71"/>
    <n v="4831.6011253052602"/>
    <n v="0.73098406410026195"/>
    <n v="5242"/>
    <n v="1"/>
    <n v="1.22"/>
    <n v="1.0999999999999999E-2"/>
    <n v="0.68"/>
    <n v="13.3536818008394"/>
    <d v="1900-01-08T12:55:13"/>
    <n v="43410"/>
    <n v="1.2410258195028001"/>
    <n v="74.8557920821941"/>
    <n v="0"/>
    <n v="46085.47429707423"/>
  </r>
  <r>
    <s v="STND-62707"/>
    <s v="Alumitank Inc."/>
    <s v="Alumitank Inc - 201 Ratzlaff St - Harvard"/>
    <x v="0"/>
    <s v="Indoor Lighting"/>
    <x v="8"/>
    <n v="0"/>
    <n v="16417.944"/>
    <n v="2.5983070000000001"/>
    <x v="0"/>
    <x v="0"/>
    <n v="9.5383441434566993"/>
    <s v="Qty / 1,000"/>
    <m/>
    <s v="Private-Lighting"/>
    <x v="0"/>
    <n v="2"/>
    <n v="1"/>
    <s v="Lighting"/>
    <n v="0.97902139861649395"/>
    <n v="0.93591656730105399"/>
    <n v="16073.518497287299"/>
    <n v="2.4317985682343002"/>
    <n v="0.71"/>
    <n v="11412.198133074"/>
    <n v="1.72657698344635"/>
    <n v="5242"/>
    <n v="1"/>
    <n v="1.22"/>
    <n v="1.0999999999999999E-2"/>
    <n v="0.68"/>
    <n v="13.3536818008394"/>
    <d v="1900-01-08T12:55:13"/>
    <n v="43410"/>
    <n v="2.9312904631560999"/>
    <n v="176.80870347016"/>
    <n v="0"/>
    <n v="108853.47322657387"/>
  </r>
  <r>
    <s v="STND-62707"/>
    <s v="Alumitank Inc."/>
    <s v="Alumitank Inc - 201 Ratzlaff St - Harvard"/>
    <x v="0"/>
    <s v="Indoor Lighting"/>
    <x v="8"/>
    <n v="0"/>
    <n v="5975.88"/>
    <n v="0.94574400000000003"/>
    <x v="0"/>
    <x v="0"/>
    <n v="9.5383441434566993"/>
    <s v="Qty / 1,000"/>
    <m/>
    <s v="Private-Lighting"/>
    <x v="0"/>
    <n v="2"/>
    <n v="1"/>
    <s v="Lighting"/>
    <n v="0.97902139861649395"/>
    <n v="0.93591656730105399"/>
    <n v="5850.5143955643298"/>
    <n v="0.88513747802556797"/>
    <n v="0.71"/>
    <n v="4153.8652208506801"/>
    <n v="0.62844760939815303"/>
    <n v="5242"/>
    <n v="1"/>
    <n v="1.22"/>
    <n v="1.0999999999999999E-2"/>
    <n v="0.68"/>
    <n v="13.3536818008394"/>
    <d v="1900-01-08T12:55:13"/>
    <n v="43410"/>
    <n v="1.0669448867232001"/>
    <n v="64.355658351207595"/>
    <n v="0"/>
    <n v="39620.996002009553"/>
  </r>
  <r>
    <s v="STND-62707"/>
    <s v="Alumitank Inc."/>
    <s v="Alumitank Inc - 201 Ratzlaff St - Harvard"/>
    <x v="0"/>
    <s v="Indoor Lighting"/>
    <x v="8"/>
    <n v="0"/>
    <n v="927.83399999999995"/>
    <n v="0.146839"/>
    <x v="0"/>
    <x v="0"/>
    <n v="9.5383441434566993"/>
    <s v="Qty / 1,000"/>
    <m/>
    <s v="Private-Lighting"/>
    <x v="0"/>
    <n v="2"/>
    <n v="1"/>
    <s v="Lighting"/>
    <n v="0.97902139861649395"/>
    <n v="0.93591656730105399"/>
    <n v="908.36934036393598"/>
    <n v="0.137429052825919"/>
    <n v="0.71"/>
    <n v="644.94223165839401"/>
    <n v="9.7574627506402806E-2"/>
    <n v="5242"/>
    <n v="1"/>
    <n v="1.22"/>
    <n v="1.0999999999999999E-2"/>
    <n v="0.68"/>
    <n v="13.3536818008394"/>
    <d v="1900-01-08T12:55:13"/>
    <n v="43410"/>
    <n v="0.16565700678148401"/>
    <n v="9.9920627440032899"/>
    <n v="0"/>
    <n v="6151.6809582067362"/>
  </r>
  <r>
    <s v="STND-62708"/>
    <s v="First Midwest Bank"/>
    <s v="First Midwest Bank - 300 Hunt Club Rd - Gurnee"/>
    <x v="0"/>
    <s v="Indoor Lighting"/>
    <x v="6"/>
    <n v="0"/>
    <n v="729.09699999999998"/>
    <n v="0.16394400000000001"/>
    <x v="0"/>
    <x v="0"/>
    <n v="15"/>
    <s v="Qty / 1,000"/>
    <m/>
    <s v="Private-Lighting"/>
    <x v="0"/>
    <n v="3"/>
    <n v="1"/>
    <s v="Lighting"/>
    <n v="0.91633259480590001"/>
    <n v="1.30467645558681"/>
    <n v="668.09534587519704"/>
    <n v="0.213893876834723"/>
    <n v="0.71"/>
    <n v="474.34769557138998"/>
    <n v="0.15186465255265399"/>
    <n v="2885"/>
    <n v="1.165"/>
    <n v="1.3779999999999999"/>
    <n v="2.5499999999999998E-2"/>
    <n v="0.55000000000000004"/>
    <n v="24.263431542460999"/>
    <d v="1900-01-16T07:56:40"/>
    <n v="43456"/>
    <n v="0.28221912763520701"/>
    <n v="14.623546197268301"/>
    <n v="0"/>
    <n v="7115.2154335708492"/>
  </r>
  <r>
    <s v="STND-62708"/>
    <s v="First Midwest Bank"/>
    <s v="First Midwest Bank - 300 Hunt Club Rd - Gurnee"/>
    <x v="0"/>
    <s v="Indoor Lighting"/>
    <x v="6"/>
    <n v="0"/>
    <n v="59542.938000000002"/>
    <n v="13.38876"/>
    <x v="0"/>
    <x v="0"/>
    <n v="15"/>
    <s v="Qty / 1,000"/>
    <m/>
    <s v="Private-Lighting"/>
    <x v="0"/>
    <n v="3"/>
    <n v="1"/>
    <s v="Lighting"/>
    <n v="0.91633259480590001"/>
    <n v="1.30467645558681"/>
    <n v="54561.1348799068"/>
    <n v="17.467999941502399"/>
    <n v="0.71"/>
    <n v="38738.405764733798"/>
    <n v="12.4022799584667"/>
    <n v="2885"/>
    <n v="1.165"/>
    <n v="1.3779999999999999"/>
    <n v="2.5499999999999998E-2"/>
    <n v="0.55000000000000004"/>
    <n v="24.263431542460999"/>
    <d v="1900-01-16T07:56:40"/>
    <n v="43456"/>
    <n v="23.047895423541899"/>
    <n v="1194.2566003756399"/>
    <n v="0"/>
    <n v="581076.08647100697"/>
  </r>
  <r>
    <s v="STND-62708"/>
    <s v="First Midwest Bank"/>
    <s v="First Midwest Bank - 300 Hunt Club Rd - Gurnee"/>
    <x v="0"/>
    <s v="Indoor Lighting"/>
    <x v="6"/>
    <n v="0"/>
    <n v="2602.4720000000002"/>
    <n v="0.58518899999999996"/>
    <x v="0"/>
    <x v="0"/>
    <n v="15"/>
    <s v="Qty / 1,000"/>
    <m/>
    <s v="Private-Lighting"/>
    <x v="0"/>
    <n v="3"/>
    <n v="1"/>
    <s v="Lighting"/>
    <n v="0.91633259480590001"/>
    <n v="1.30467645558681"/>
    <n v="2384.7299206696998"/>
    <n v="0.76348231036838798"/>
    <n v="0.71"/>
    <n v="1693.15824367549"/>
    <n v="0.542072440361555"/>
    <n v="2885"/>
    <n v="1.165"/>
    <n v="1.3779999999999999"/>
    <n v="2.5499999999999998E-2"/>
    <n v="0.55000000000000004"/>
    <n v="24.263431542460999"/>
    <d v="1900-01-16T07:56:40"/>
    <n v="43456"/>
    <n v="1.00736549725345"/>
    <n v="52.197951053285301"/>
    <n v="0"/>
    <n v="25397.373655132349"/>
  </r>
  <r>
    <s v="STND-62708"/>
    <s v="First Midwest Bank"/>
    <s v="First Midwest Bank - 300 Hunt Club Rd - Gurnee"/>
    <x v="0"/>
    <s v="Indoor Lighting"/>
    <x v="6"/>
    <n v="0"/>
    <n v="2717.2370000000001"/>
    <n v="0.61099499999999995"/>
    <x v="0"/>
    <x v="0"/>
    <n v="15"/>
    <s v="Qty / 1,000"/>
    <m/>
    <s v="Private-Lighting"/>
    <x v="0"/>
    <n v="3"/>
    <n v="1"/>
    <s v="Lighting"/>
    <n v="0.91633259480590001"/>
    <n v="1.30467645558681"/>
    <n v="2489.8928309125999"/>
    <n v="0.79715079098126096"/>
    <n v="0.71"/>
    <n v="1767.8239099479399"/>
    <n v="0.56597706159669503"/>
    <n v="2885"/>
    <n v="1.165"/>
    <n v="1.3779999999999999"/>
    <n v="2.5499999999999998E-2"/>
    <n v="0.55000000000000004"/>
    <n v="24.263431542460999"/>
    <d v="1900-01-16T07:56:40"/>
    <n v="43456"/>
    <n v="1.05178887845529"/>
    <n v="54.499800161606203"/>
    <n v="0"/>
    <n v="26517.358649219099"/>
  </r>
  <r>
    <s v="STND-62710"/>
    <s v="Valmont Coatings, Inc."/>
    <s v="Valmont Empire Galvanizing - 10909 Franklin Ave - Franklin Park"/>
    <x v="0"/>
    <s v="Indoor Lighting"/>
    <x v="10"/>
    <n v="0"/>
    <n v="14771.689"/>
    <n v="2.6417660000000001"/>
    <x v="0"/>
    <x v="0"/>
    <n v="10.827197921178"/>
    <s v="Qty / 1,000"/>
    <m/>
    <s v="Private-Lighting"/>
    <x v="0"/>
    <n v="3"/>
    <n v="1"/>
    <s v="Lighting"/>
    <n v="0.91633259480590001"/>
    <n v="1.30467645558681"/>
    <n v="13535.7801110358"/>
    <n v="3.44664990136974"/>
    <n v="0.71"/>
    <n v="9610.4038788353901"/>
    <n v="2.4471214299725101"/>
    <n v="4618"/>
    <n v="1.02"/>
    <n v="1.04"/>
    <n v="1.2E-2"/>
    <n v="0.81"/>
    <n v="15.158077089649201"/>
    <d v="1900-01-09T19:51:10"/>
    <n v="43443"/>
    <n v="4.09146474521574"/>
    <n v="159.24447189453801"/>
    <n v="0"/>
    <n v="104053.74489860752"/>
  </r>
  <r>
    <s v="STND-62710"/>
    <s v="Valmont Coatings, Inc."/>
    <s v="Valmont Empire Galvanizing - 10909 Franklin Ave - Franklin Park"/>
    <x v="7"/>
    <s v="Indoor Lighting"/>
    <x v="10"/>
    <n v="0"/>
    <n v="1447.0229999999999"/>
    <n v="0.87859200000000004"/>
    <x v="0"/>
    <x v="0"/>
    <n v="8"/>
    <s v="Qty / 1,000"/>
    <m/>
    <s v="Private-Lighting"/>
    <x v="0"/>
    <n v="3"/>
    <n v="1"/>
    <s v="Lighting"/>
    <n v="0.91633259480590001"/>
    <n v="1.30467645558681"/>
    <n v="1325.95434033382"/>
    <n v="1.14627829646692"/>
    <n v="0.71"/>
    <n v="941.42758163701001"/>
    <n v="0.81385759049151596"/>
    <n v="4618"/>
    <n v="1.02"/>
    <n v="1.04"/>
    <n v="1.2E-2"/>
    <n v="0.81"/>
    <n v="15.158077089649201"/>
    <d v="1900-01-09T19:51:10"/>
    <n v="43443"/>
    <n v="1.66998586315111"/>
    <n v="15.5994628274567"/>
    <n v="0"/>
    <n v="7531.4206530960801"/>
  </r>
  <r>
    <s v="STND-62711"/>
    <s v="Speedway LLC"/>
    <s v="Speedway LLC - 314 S State St - Lockport"/>
    <x v="13"/>
    <s v="Commercial Kitchen Equipment"/>
    <x v="5"/>
    <n v="0"/>
    <n v="2037"/>
    <n v="0.218"/>
    <x v="7"/>
    <x v="0"/>
    <n v="12"/>
    <s v="ΔkWpeak / CF"/>
    <n v="0.93700000000000006"/>
    <s v="Private-Lighting"/>
    <x v="0"/>
    <n v="3"/>
    <n v="1"/>
    <s v="Non-Lighting"/>
    <n v="0.91633259480590001"/>
    <n v="1.30467645558681"/>
    <n v="1866.5694956196201"/>
    <n v="0.284419467317924"/>
    <n v="0.7"/>
    <n v="1306.5986469337299"/>
    <n v="0.199093627122547"/>
    <n v="4661"/>
    <n v="1.07"/>
    <n v="1.24"/>
    <n v="2.9000000000000001E-2"/>
    <n v="0.745"/>
    <n v="15.018236429950701"/>
    <d v="1900-01-09T17:27:20"/>
    <n v="43469"/>
    <n v="0.303542654554881"/>
    <n v="0"/>
    <n v="0"/>
    <n v="15679.183763204759"/>
  </r>
  <r>
    <s v="STND-62711"/>
    <s v="Speedway LLC"/>
    <s v="Speedway LLC - 314 S State St - Lockport"/>
    <x v="0"/>
    <s v="Indoor Lighting"/>
    <x v="5"/>
    <n v="0"/>
    <n v="822.9"/>
    <n v="0.15345"/>
    <x v="0"/>
    <x v="0"/>
    <n v="10.727311735679001"/>
    <s v="Qty / 1,000"/>
    <m/>
    <s v="Private-Lighting"/>
    <x v="0"/>
    <n v="3"/>
    <n v="1"/>
    <s v="Lighting"/>
    <n v="0.91633259480590001"/>
    <n v="1.30467645558681"/>
    <n v="754.05009226577499"/>
    <n v="0.20020260210979501"/>
    <n v="0.71"/>
    <n v="535.37556550869999"/>
    <n v="0.142143847497955"/>
    <n v="4661"/>
    <n v="1.07"/>
    <n v="1.24"/>
    <n v="2.9000000000000001E-2"/>
    <n v="0.745"/>
    <n v="15.018236429950701"/>
    <d v="1900-01-09T17:27:20"/>
    <n v="43469"/>
    <n v="0.21671639111257399"/>
    <n v="20.436871659539701"/>
    <n v="0"/>
    <n v="5743.140586877259"/>
  </r>
  <r>
    <s v="STND-62711"/>
    <s v="Speedway LLC"/>
    <s v="Speedway LLC - 314 S State St - Lockport"/>
    <x v="7"/>
    <s v="Indoor Lighting"/>
    <x v="5"/>
    <n v="0"/>
    <n v="651.13800000000003"/>
    <n v="0.40473599999999998"/>
    <x v="0"/>
    <x v="0"/>
    <n v="8"/>
    <s v="Qty / 1,000"/>
    <m/>
    <s v="Private-Lighting"/>
    <x v="0"/>
    <n v="3"/>
    <n v="1"/>
    <s v="Lighting"/>
    <n v="0.91633259480590001"/>
    <n v="1.30467645558681"/>
    <n v="596.65897311672404"/>
    <n v="0.52804952992838206"/>
    <n v="0.71"/>
    <n v="423.62787091287402"/>
    <n v="0.374915166249151"/>
    <n v="4661"/>
    <n v="1.07"/>
    <n v="1.24"/>
    <n v="2.9000000000000001E-2"/>
    <n v="0.745"/>
    <n v="15.018236429950701"/>
    <d v="1900-01-09T17:27:20"/>
    <n v="43469"/>
    <n v="0.715708227064762"/>
    <n v="16.171131047088799"/>
    <n v="0"/>
    <n v="3389.0229673029921"/>
  </r>
  <r>
    <s v="STND-62711"/>
    <s v="Speedway LLC"/>
    <s v="Speedway LLC - 314 S State St - Lockport"/>
    <x v="3"/>
    <s v="Refrigeration"/>
    <x v="5"/>
    <n v="0"/>
    <n v="6614.19"/>
    <n v="0.78710000000000002"/>
    <x v="2"/>
    <x v="0"/>
    <n v="8.6177180282661094"/>
    <s v="ΔkWpeak / CF"/>
    <n v="0.69"/>
    <s v="Private-Lighting"/>
    <x v="0"/>
    <n v="3"/>
    <n v="1"/>
    <s v="Non-Lighting"/>
    <n v="0.91633259480590001"/>
    <n v="1.30467645558681"/>
    <n v="6060.7978852392298"/>
    <n v="1.0269108381923799"/>
    <n v="0.7"/>
    <n v="4242.5585196674601"/>
    <n v="0.71883758673466303"/>
    <n v="4661"/>
    <n v="1.07"/>
    <n v="1.24"/>
    <n v="2.9000000000000001E-2"/>
    <n v="0.745"/>
    <n v="15.018236429950701"/>
    <d v="1900-01-09T17:27:20"/>
    <n v="43469"/>
    <n v="1.4882765770904001"/>
    <n v="0"/>
    <n v="0"/>
    <n v="36561.173040912247"/>
  </r>
  <r>
    <s v="STND-62711"/>
    <s v="Speedway LLC"/>
    <s v="Speedway LLC - 314 S State St - Lockport"/>
    <x v="0"/>
    <s v="Indoor Lighting"/>
    <x v="5"/>
    <n v="0"/>
    <n v="289.262"/>
    <n v="5.3940000000000002E-2"/>
    <x v="0"/>
    <x v="0"/>
    <n v="10.727311735679001"/>
    <s v="Qty / 1,000"/>
    <m/>
    <s v="Private-Lighting"/>
    <x v="0"/>
    <n v="3"/>
    <n v="1"/>
    <s v="Lighting"/>
    <n v="0.91633259480590001"/>
    <n v="1.30467645558681"/>
    <n v="265.06019903874397"/>
    <n v="7.0374248014352297E-2"/>
    <n v="0.71"/>
    <n v="188.19274131750799"/>
    <n v="4.9965716090190203E-2"/>
    <n v="4661"/>
    <n v="1.07"/>
    <n v="1.24"/>
    <n v="2.9000000000000001E-2"/>
    <n v="0.745"/>
    <n v="15.018236429950701"/>
    <d v="1900-01-09T17:27:20"/>
    <n v="43469"/>
    <n v="7.6179095057753096E-2"/>
    <n v="7.1838745533865298"/>
    <n v="0"/>
    <n v="2018.8022025049058"/>
  </r>
  <r>
    <s v="STND-62712"/>
    <s v="School Association for Special Education in Dupage County"/>
    <s v="School  Association for Special Education in Dupage County - 6 S 331 Cornwall Rd - Naperville"/>
    <x v="0"/>
    <s v="Indoor Lighting"/>
    <x v="12"/>
    <n v="0"/>
    <n v="36283.326000000001"/>
    <n v="9.8936639999999993"/>
    <x v="0"/>
    <x v="1"/>
    <n v="15"/>
    <s v="Qty / 1,000"/>
    <m/>
    <s v="Public-Lighting"/>
    <x v="0"/>
    <n v="2"/>
    <n v="1"/>
    <s v="Lighting"/>
    <n v="0.98996686498346598"/>
    <n v="2.5626279547341602"/>
    <n v="35919.290491393098"/>
    <n v="25.353779941147"/>
    <n v="0.71"/>
    <n v="25502.6962488891"/>
    <n v="18.001183758214399"/>
    <n v="2979"/>
    <n v="1.17333333333333"/>
    <n v="1.323"/>
    <n v="2.1333333333333301E-2"/>
    <n v="0.72"/>
    <n v="23.497818059751602"/>
    <d v="1900-01-15T18:49:11"/>
    <n v="43454"/>
    <n v="26.616465042776301"/>
    <n v="653.07800893442004"/>
    <n v="0"/>
    <n v="382540.44373333652"/>
  </r>
  <r>
    <s v="STND-62712"/>
    <s v="School Association for Special Education in Dupage County"/>
    <s v="School  Association for Special Education in Dupage County - 6 S 331 Cornwall Rd - Naperville"/>
    <x v="0"/>
    <s v="Indoor Lighting"/>
    <x v="12"/>
    <n v="0"/>
    <n v="2174.9079999999999"/>
    <n v="0.59304999999999997"/>
    <x v="0"/>
    <x v="1"/>
    <n v="15"/>
    <s v="Qty / 1,000"/>
    <m/>
    <s v="Public-Lighting"/>
    <x v="0"/>
    <n v="2"/>
    <n v="1"/>
    <s v="Lighting"/>
    <n v="0.98996686498346598"/>
    <n v="2.5626279547341602"/>
    <n v="2153.0868543874599"/>
    <n v="1.5197665085551"/>
    <n v="0.71"/>
    <n v="1528.6916666151001"/>
    <n v="1.0790342210741199"/>
    <n v="2979"/>
    <n v="1.17333333333333"/>
    <n v="1.323"/>
    <n v="2.1333333333333301E-2"/>
    <n v="0.72"/>
    <n v="23.497818059751602"/>
    <d v="1900-01-15T18:49:11"/>
    <n v="43454"/>
    <n v="1.59545488846382"/>
    <n v="39.147033716135603"/>
    <n v="0"/>
    <n v="22930.3749992265"/>
  </r>
  <r>
    <s v="STND-62712"/>
    <s v="School Association for Special Education in Dupage County"/>
    <s v="School  Association for Special Education in Dupage County - 6 S 331 Cornwall Rd - Naperville"/>
    <x v="0"/>
    <s v="Indoor Lighting"/>
    <x v="12"/>
    <n v="0"/>
    <n v="46007.675999999999"/>
    <n v="12.54528"/>
    <x v="0"/>
    <x v="1"/>
    <n v="15"/>
    <s v="Qty / 1,000"/>
    <m/>
    <s v="Public-Lighting"/>
    <x v="0"/>
    <n v="2"/>
    <n v="1"/>
    <s v="Lighting"/>
    <n v="0.98996686498346598"/>
    <n v="2.5626279547341602"/>
    <n v="45546.074774895002"/>
    <n v="32.148885227967398"/>
    <n v="0.71"/>
    <n v="32337.713090175501"/>
    <n v="22.825708511856899"/>
    <n v="2979"/>
    <n v="1.17333333333333"/>
    <n v="1.323"/>
    <n v="2.1333333333333301E-2"/>
    <n v="0.72"/>
    <n v="23.497818059751602"/>
    <d v="1900-01-15T18:49:11"/>
    <n v="43454"/>
    <n v="33.7499844922812"/>
    <n v="828.110450452637"/>
    <n v="0"/>
    <n v="485065.69635263248"/>
  </r>
  <r>
    <s v="STND-62712"/>
    <s v="School Association for Special Education in Dupage County"/>
    <s v="School  Association for Special Education in Dupage County - 6 S 331 Cornwall Rd - Naperville"/>
    <x v="0"/>
    <s v="Indoor Lighting"/>
    <x v="12"/>
    <n v="0"/>
    <n v="2899.8780000000002"/>
    <n v="0.79073300000000002"/>
    <x v="0"/>
    <x v="1"/>
    <n v="15"/>
    <s v="Qty / 1,000"/>
    <m/>
    <s v="Public-Lighting"/>
    <x v="0"/>
    <n v="2"/>
    <n v="1"/>
    <s v="Lighting"/>
    <n v="0.98996686498346598"/>
    <n v="2.5626279547341602"/>
    <n v="2870.78313249452"/>
    <n v="2.0263544905308102"/>
    <n v="0.71"/>
    <n v="2038.25602407111"/>
    <n v="1.43871168827687"/>
    <n v="2979"/>
    <n v="1.17333333333333"/>
    <n v="1.323"/>
    <n v="2.1333333333333301E-2"/>
    <n v="0.72"/>
    <n v="23.497818059751602"/>
    <d v="1900-01-15T18:49:11"/>
    <n v="43454"/>
    <n v="2.1272722878672301"/>
    <n v="52.196056954445901"/>
    <n v="0"/>
    <n v="30573.84036106665"/>
  </r>
  <r>
    <s v="STND-62712"/>
    <s v="School Association for Special Education in Dupage County"/>
    <s v="School  Association for Special Education in Dupage County - 6 S 331 Cornwall Rd - Naperville"/>
    <x v="0"/>
    <s v="Indoor Lighting"/>
    <x v="12"/>
    <n v="0"/>
    <n v="303.23200000000003"/>
    <n v="8.2684999999999995E-2"/>
    <x v="0"/>
    <x v="1"/>
    <n v="15"/>
    <s v="Qty / 1,000"/>
    <m/>
    <s v="Public-Lighting"/>
    <x v="0"/>
    <n v="2"/>
    <n v="1"/>
    <s v="Lighting"/>
    <n v="0.98996686498346598"/>
    <n v="2.5626279547341602"/>
    <n v="300.18963240266601"/>
    <n v="0.211890892437194"/>
    <n v="0.71"/>
    <n v="213.13463900589301"/>
    <n v="0.15044253363040799"/>
    <n v="2979"/>
    <n v="1.17333333333333"/>
    <n v="1.323"/>
    <n v="2.1333333333333301E-2"/>
    <n v="0.72"/>
    <n v="23.497818059751602"/>
    <d v="1900-01-15T18:49:11"/>
    <n v="43454"/>
    <n v="0.222443617658934"/>
    <n v="5.4579933164121197"/>
    <n v="0"/>
    <n v="3197.0195850883952"/>
  </r>
  <r>
    <s v="STND-62712"/>
    <s v="School Association for Special Education in Dupage County"/>
    <s v="School  Association for Special Education in Dupage County - 6 S 331 Cornwall Rd - Naperville"/>
    <x v="0"/>
    <s v="Indoor Lighting"/>
    <x v="12"/>
    <n v="0"/>
    <n v="5646.3969999999999"/>
    <n v="1.5396479999999999"/>
    <x v="0"/>
    <x v="1"/>
    <n v="15"/>
    <s v="Qty / 1,000"/>
    <m/>
    <s v="Public-Lighting"/>
    <x v="0"/>
    <n v="2"/>
    <n v="1"/>
    <s v="Lighting"/>
    <n v="0.98996686498346598"/>
    <n v="2.5626279547341602"/>
    <n v="5589.74593654205"/>
    <n v="3.9455450052505401"/>
    <n v="0.71"/>
    <n v="3968.71961494485"/>
    <n v="2.80133695372789"/>
    <n v="2979"/>
    <n v="1.17333333333333"/>
    <n v="1.323"/>
    <n v="2.1333333333333301E-2"/>
    <n v="0.72"/>
    <n v="23.497818059751602"/>
    <d v="1900-01-15T18:49:11"/>
    <n v="43454"/>
    <n v="4.1420435513254201"/>
    <n v="101.631744300764"/>
    <n v="0"/>
    <n v="59530.794224172751"/>
  </r>
  <r>
    <s v="STND-62712"/>
    <s v="School Association for Special Education in Dupage County"/>
    <s v="School  Association for Special Education in Dupage County - 6 S 331 Cornwall Rd - Naperville"/>
    <x v="0"/>
    <s v="Indoor Lighting"/>
    <x v="12"/>
    <n v="0"/>
    <n v="1010.775"/>
    <n v="0.27561600000000003"/>
    <x v="0"/>
    <x v="1"/>
    <n v="15"/>
    <s v="Qty / 1,000"/>
    <m/>
    <s v="Public-Lighting"/>
    <x v="0"/>
    <n v="2"/>
    <n v="1"/>
    <s v="Lighting"/>
    <n v="0.98996686498346598"/>
    <n v="2.5626279547341602"/>
    <n v="1000.6337579536601"/>
    <n v="0.70630126637201096"/>
    <n v="0.71"/>
    <n v="710.44996814709998"/>
    <n v="0.50147389912412799"/>
    <n v="2979"/>
    <n v="1.17333333333333"/>
    <n v="1.323"/>
    <n v="2.1333333333333301E-2"/>
    <n v="0.72"/>
    <n v="23.497818059751602"/>
    <d v="1900-01-15T18:49:11"/>
    <n v="43454"/>
    <n v="0.74147693202739096"/>
    <n v="18.193341053703001"/>
    <n v="0"/>
    <n v="10656.749522206499"/>
  </r>
  <r>
    <s v="STND-62712"/>
    <s v="School Association for Special Education in Dupage County"/>
    <s v="School  Association for Special Education in Dupage County - 6 S 331 Cornwall Rd - Naperville"/>
    <x v="0"/>
    <s v="Indoor Lighting"/>
    <x v="12"/>
    <n v="0"/>
    <n v="177.75700000000001"/>
    <n v="4.8469999999999999E-2"/>
    <x v="0"/>
    <x v="1"/>
    <n v="15"/>
    <s v="Qty / 1,000"/>
    <m/>
    <s v="Public-Lighting"/>
    <x v="0"/>
    <n v="2"/>
    <n v="1"/>
    <s v="Lighting"/>
    <n v="0.98996686498346598"/>
    <n v="2.5626279547341602"/>
    <n v="175.973540018866"/>
    <n v="0.12421057696596501"/>
    <n v="0.71"/>
    <n v="124.941213413395"/>
    <n v="8.8189509645835107E-2"/>
    <n v="2979"/>
    <n v="1.17333333333333"/>
    <n v="1.323"/>
    <n v="2.1333333333333301E-2"/>
    <n v="0.72"/>
    <n v="23.497818059751602"/>
    <d v="1900-01-15T18:49:11"/>
    <n v="43454"/>
    <n v="0.130396591255107"/>
    <n v="3.1995189094339298"/>
    <n v="0"/>
    <n v="1874.1182012009251"/>
  </r>
  <r>
    <s v="STND-62712"/>
    <s v="School Association for Special Education in Dupage County"/>
    <s v="School  Association for Special Education in Dupage County - 6 S 331 Cornwall Rd - Naperville"/>
    <x v="0"/>
    <s v="Indoor Lighting"/>
    <x v="12"/>
    <n v="0"/>
    <n v="69.709000000000003"/>
    <n v="1.9008000000000001E-2"/>
    <x v="0"/>
    <x v="1"/>
    <n v="15"/>
    <s v="Qty / 1,000"/>
    <m/>
    <s v="Public-Lighting"/>
    <x v="0"/>
    <n v="2"/>
    <n v="1"/>
    <s v="Lighting"/>
    <n v="0.98996686498346598"/>
    <n v="2.5626279547341602"/>
    <n v="69.009600191132407"/>
    <n v="4.8710432163587003E-2"/>
    <n v="0.71"/>
    <n v="48.996816135704002"/>
    <n v="3.4584406836146699E-2"/>
    <n v="2979"/>
    <n v="1.17333333333333"/>
    <n v="1.323"/>
    <n v="2.1333333333333301E-2"/>
    <n v="0.72"/>
    <n v="23.497818059751602"/>
    <d v="1900-01-15T18:49:11"/>
    <n v="43454"/>
    <n v="5.1136340139819998E-2"/>
    <n v="1.25472000347514"/>
    <n v="0"/>
    <n v="734.95224203556006"/>
  </r>
  <r>
    <s v="STND-62712"/>
    <s v="School Association for Special Education in Dupage County"/>
    <s v="School  Association for Special Education in Dupage County - 6 S 331 Cornwall Rd - Naperville"/>
    <x v="0"/>
    <s v="Indoor Lighting"/>
    <x v="12"/>
    <n v="0"/>
    <n v="3889.74"/>
    <n v="1.060646"/>
    <x v="0"/>
    <x v="1"/>
    <n v="15"/>
    <s v="Qty / 1,000"/>
    <m/>
    <s v="Public-Lighting"/>
    <x v="0"/>
    <n v="2"/>
    <n v="1"/>
    <s v="Lighting"/>
    <n v="0.98996686498346598"/>
    <n v="2.5626279547341602"/>
    <n v="3850.7137134007899"/>
    <n v="2.7180410896769698"/>
    <n v="0.71"/>
    <n v="2734.0067365145601"/>
    <n v="1.92980917367065"/>
    <n v="2979"/>
    <n v="1.17333333333333"/>
    <n v="1.323"/>
    <n v="2.1333333333333301E-2"/>
    <n v="0.72"/>
    <n v="23.497818059751602"/>
    <d v="1900-01-15T18:49:11"/>
    <n v="43454"/>
    <n v="2.8534067037005202"/>
    <n v="70.012976607287001"/>
    <n v="0"/>
    <n v="41010.101047718403"/>
  </r>
  <r>
    <s v="STND-62712"/>
    <s v="School Association for Special Education in Dupage County"/>
    <s v="School  Association for Special Education in Dupage County - 6 S 331 Cornwall Rd - Naperville"/>
    <x v="7"/>
    <s v="Indoor Lighting"/>
    <x v="12"/>
    <n v="0"/>
    <n v="105.399"/>
    <n v="9.4801999999999997E-2"/>
    <x v="0"/>
    <x v="1"/>
    <n v="8"/>
    <s v="Qty / 1,000"/>
    <m/>
    <s v="Public-Lighting"/>
    <x v="0"/>
    <n v="2"/>
    <n v="1"/>
    <s v="Lighting"/>
    <n v="0.98996686498346598"/>
    <n v="2.5626279547341602"/>
    <n v="104.341517602392"/>
    <n v="0.24294225536470801"/>
    <n v="0.71"/>
    <n v="74.082477497698505"/>
    <n v="0.17248900130894301"/>
    <n v="2979"/>
    <n v="1.17333333333333"/>
    <n v="1.323"/>
    <n v="2.1333333333333301E-2"/>
    <n v="0.72"/>
    <n v="23.497818059751602"/>
    <d v="1900-01-15T18:49:11"/>
    <n v="43454"/>
    <n v="0.32215758359484398"/>
    <n v="1.8971185018616801"/>
    <n v="0"/>
    <n v="592.65981998158804"/>
  </r>
  <r>
    <s v="STND-62712"/>
    <s v="School Association for Special Education in Dupage County"/>
    <s v="School  Association for Special Education in Dupage County - 6 S 331 Cornwall Rd - Naperville"/>
    <x v="38"/>
    <s v="Indoor Lighting"/>
    <x v="12"/>
    <n v="0"/>
    <n v="9460.8510000000006"/>
    <n v="2.1245400000000001"/>
    <x v="0"/>
    <x v="1"/>
    <n v="8"/>
    <s v="Qty / 1,000"/>
    <m/>
    <s v="Public-Lighting"/>
    <x v="0"/>
    <n v="2"/>
    <n v="1"/>
    <s v="Lighting"/>
    <n v="0.98996686498346598"/>
    <n v="2.5626279547341602"/>
    <n v="9365.9290045456892"/>
    <n v="5.4444055949509202"/>
    <n v="0.71"/>
    <n v="6649.80959322744"/>
    <n v="3.8655279724151499"/>
    <n v="2979"/>
    <n v="1.17333333333333"/>
    <n v="1.323"/>
    <n v="2.1333333333333301E-2"/>
    <n v="0.72"/>
    <n v="23.497818059751602"/>
    <d v="1900-01-15T18:49:11"/>
    <n v="43454"/>
    <n v="5.7155513510444704"/>
    <n v="170.28961826446701"/>
    <n v="0"/>
    <n v="53198.47674581952"/>
  </r>
  <r>
    <s v="STND-62712"/>
    <s v="School Association for Special Education in Dupage County"/>
    <s v="School  Association for Special Education in Dupage County - 6 S 331 Cornwall Rd - Naperville"/>
    <x v="1"/>
    <s v="Outdoor &amp; Garage Lighting"/>
    <x v="1"/>
    <n v="0"/>
    <n v="2118.096"/>
    <n v="0"/>
    <x v="0"/>
    <x v="1"/>
    <n v="10.1978380583316"/>
    <s v="Qty / 1,000"/>
    <m/>
    <s v="Public-Lighting"/>
    <x v="0"/>
    <n v="2"/>
    <n v="1"/>
    <s v="Lighting"/>
    <n v="0.98996686498346598"/>
    <n v="2.5626279547341602"/>
    <n v="2096.8448568540198"/>
    <n v="0"/>
    <n v="0.71"/>
    <n v="1488.7598483663501"/>
    <n v="0"/>
    <n v="4903"/>
    <n v="1"/>
    <n v="1"/>
    <n v="0"/>
    <n v="0"/>
    <n v="14.276973281664301"/>
    <d v="1900-01-09T04:44:53"/>
    <n v="43454"/>
    <n v="0"/>
    <n v="0"/>
    <n v="0"/>
    <n v="15182.131841386346"/>
  </r>
  <r>
    <s v="STND-62713"/>
    <s v="Scot Electrical Products"/>
    <s v="Scot Electrical Products - 800-1 S Frontenac Rd - Aurora"/>
    <x v="0"/>
    <s v="Indoor Lighting"/>
    <x v="10"/>
    <n v="0"/>
    <n v="51813.96"/>
    <n v="9.2664000000000009"/>
    <x v="0"/>
    <x v="0"/>
    <n v="10.827197921178"/>
    <s v="Qty / 1,000"/>
    <m/>
    <s v="Private-Lighting"/>
    <x v="0"/>
    <n v="3"/>
    <n v="1"/>
    <s v="Lighting"/>
    <n v="0.91633259480590001"/>
    <n v="1.30467645558681"/>
    <n v="47478.820413969101"/>
    <n v="12.0896539080496"/>
    <n v="0.71"/>
    <n v="33709.962493918101"/>
    <n v="8.5836542747151992"/>
    <n v="4618"/>
    <n v="1.02"/>
    <n v="1.04"/>
    <n v="1.2E-2"/>
    <n v="0.81"/>
    <n v="15.158077089649201"/>
    <d v="1900-01-09T19:51:10"/>
    <n v="43428"/>
    <n v="14.3514410114549"/>
    <n v="558.574357811401"/>
    <n v="0"/>
    <n v="364984.43583713839"/>
  </r>
  <r>
    <s v="STND-62715"/>
    <s v="MJ Mobile Inc"/>
    <s v="MJ Mobile Inc - 3748 N Kimball Ave - Chicago"/>
    <x v="62"/>
    <s v="Indoor Lighting"/>
    <x v="0"/>
    <n v="0"/>
    <n v="8393.1720000000005"/>
    <n v="1.7024760000000001"/>
    <x v="0"/>
    <x v="0"/>
    <n v="9.1274187659729797"/>
    <s v="Qty / 1,000"/>
    <m/>
    <s v="Private-Lighting"/>
    <x v="0"/>
    <n v="3"/>
    <n v="1"/>
    <s v="Lighting"/>
    <n v="0.91633259480590001"/>
    <n v="1.30467645558681"/>
    <n v="7690.9370774122199"/>
    <n v="2.2211803534015999"/>
    <n v="0.71"/>
    <n v="5460.5653249626803"/>
    <n v="1.57703805091514"/>
    <n v="5478"/>
    <n v="1.1200000000000001"/>
    <n v="1.31"/>
    <n v="2.1999999999999999E-2"/>
    <n v="0.95"/>
    <n v="12.7783862723622"/>
    <d v="1900-01-08T03:03:29"/>
    <n v="43401"/>
    <n v="1.7847973912427499"/>
    <n v="151.07197830631199"/>
    <n v="0"/>
    <n v="49840.866419885708"/>
  </r>
  <r>
    <s v="STND-62718"/>
    <s v="Sewer Equipment Co of America"/>
    <s v="Sewer Equipment Company of America - 1590 Dutch Road - Dixon"/>
    <x v="1"/>
    <s v="Outdoor &amp; Garage Lighting"/>
    <x v="1"/>
    <n v="0"/>
    <n v="1838.625"/>
    <n v="0"/>
    <x v="0"/>
    <x v="0"/>
    <n v="10.1978380583316"/>
    <s v="Qty / 1,000"/>
    <m/>
    <s v="Private-Lighting"/>
    <x v="0"/>
    <n v="3"/>
    <n v="1"/>
    <s v="Lighting"/>
    <n v="0.91633259480590001"/>
    <n v="1.30467645558681"/>
    <n v="1684.792017125"/>
    <n v="0"/>
    <n v="0.71"/>
    <n v="1196.2023321587501"/>
    <n v="0"/>
    <n v="4903"/>
    <n v="1"/>
    <n v="1"/>
    <n v="0"/>
    <n v="0"/>
    <n v="14.276973281664301"/>
    <d v="1900-01-09T04:44:53"/>
    <n v="43421"/>
    <n v="0"/>
    <n v="0"/>
    <n v="0"/>
    <n v="12198.677668353519"/>
  </r>
  <r>
    <s v="STND-62718"/>
    <s v="Sewer Equipment Co of America"/>
    <s v="Sewer Equipment Company of America - 1590 Dutch Road - Dixon"/>
    <x v="1"/>
    <s v="Outdoor &amp; Garage Lighting"/>
    <x v="1"/>
    <n v="0"/>
    <n v="5962.0479999999998"/>
    <n v="0"/>
    <x v="0"/>
    <x v="0"/>
    <n v="10.1978380583316"/>
    <s v="Qty / 1,000"/>
    <m/>
    <s v="Private-Lighting"/>
    <x v="0"/>
    <n v="3"/>
    <n v="1"/>
    <s v="Lighting"/>
    <n v="0.91633259480590001"/>
    <n v="1.30467645558681"/>
    <n v="5463.2189141973204"/>
    <n v="0"/>
    <n v="0.71"/>
    <n v="3878.8854290801"/>
    <n v="0"/>
    <n v="4903"/>
    <n v="1"/>
    <n v="1"/>
    <n v="0"/>
    <n v="0"/>
    <n v="14.276973281664301"/>
    <d v="1900-01-09T04:44:53"/>
    <n v="43421"/>
    <n v="0"/>
    <n v="0"/>
    <n v="0"/>
    <n v="39556.245452580944"/>
  </r>
  <r>
    <s v="STND-62720"/>
    <s v="J.B. Sullivan, Inc."/>
    <s v="J B Sullivan Inc d/b/a Sullivan's Foods - Phase 2 - 300 N Madison St - Morrison"/>
    <x v="1"/>
    <s v="Outdoor &amp; Garage Lighting"/>
    <x v="1"/>
    <n v="0"/>
    <n v="4471.5360000000001"/>
    <n v="0"/>
    <x v="0"/>
    <x v="0"/>
    <n v="10.1978380583316"/>
    <s v="Qty / 1,000"/>
    <m/>
    <s v="Private-Lighting"/>
    <x v="0"/>
    <n v="3"/>
    <n v="1"/>
    <s v="Lighting"/>
    <n v="0.91633259480590001"/>
    <n v="1.30467645558681"/>
    <n v="4097.4141856479901"/>
    <n v="0"/>
    <n v="0.71"/>
    <n v="2909.1640718100798"/>
    <n v="0"/>
    <n v="4903"/>
    <n v="1"/>
    <n v="1"/>
    <n v="0"/>
    <n v="0"/>
    <n v="14.276973281664301"/>
    <d v="1900-01-09T04:44:53"/>
    <n v="43427"/>
    <n v="0"/>
    <n v="0"/>
    <n v="0"/>
    <n v="29667.184089435756"/>
  </r>
  <r>
    <s v="STND-62721"/>
    <s v="Community High School District #155"/>
    <s v="Crystal Lake South High School Phase 2 - 1200 S McHenry Ave - Crystal Lake"/>
    <x v="0"/>
    <s v="Indoor Lighting"/>
    <x v="12"/>
    <n v="0"/>
    <n v="16939.189999999999"/>
    <n v="4.6189439999999999"/>
    <x v="0"/>
    <x v="1"/>
    <n v="15"/>
    <s v="Qty / 1,000"/>
    <m/>
    <s v="Public-Lighting"/>
    <x v="0"/>
    <n v="3"/>
    <n v="1"/>
    <s v="Lighting"/>
    <n v="0.99829244462109001"/>
    <n v="0.987374621353864"/>
    <n v="16910.265395001101"/>
    <n v="4.5606280830547004"/>
    <n v="0.71"/>
    <n v="12006.288430450801"/>
    <n v="3.2380459389688401"/>
    <n v="2979"/>
    <n v="1.17333333333333"/>
    <n v="1.323"/>
    <n v="2.1333333333333301E-2"/>
    <n v="0.72"/>
    <n v="23.497818059751602"/>
    <d v="1900-01-15T18:49:11"/>
    <n v="43397"/>
    <n v="4.7877593884424101"/>
    <n v="307.45937081820199"/>
    <n v="0"/>
    <n v="180094.32645676201"/>
  </r>
  <r>
    <s v="STND-62722"/>
    <s v="Plymouth Tube Company"/>
    <s v="Plymouth Tube Co - 1209 E 12th St - Streator"/>
    <x v="0"/>
    <s v="Indoor Lighting"/>
    <x v="6"/>
    <n v="0"/>
    <n v="4374.5829999999996"/>
    <n v="0.98366399999999998"/>
    <x v="0"/>
    <x v="0"/>
    <n v="15"/>
    <s v="Qty / 1,000"/>
    <m/>
    <s v="Private-Lighting"/>
    <x v="0"/>
    <n v="3"/>
    <n v="1"/>
    <s v="Lighting"/>
    <n v="0.91633259480590001"/>
    <n v="1.30467645558681"/>
    <n v="4008.5729915837801"/>
    <n v="1.2833632610083401"/>
    <n v="0.71"/>
    <n v="2846.0868240244799"/>
    <n v="0.91118791531592203"/>
    <n v="2885"/>
    <n v="1.165"/>
    <n v="1.3779999999999999"/>
    <n v="2.5499999999999998E-2"/>
    <n v="0.55000000000000004"/>
    <n v="24.263431542460999"/>
    <d v="1900-01-16T07:56:40"/>
    <n v="43462"/>
    <n v="1.69331476581124"/>
    <n v="87.741297240674896"/>
    <n v="0"/>
    <n v="42691.302360367197"/>
  </r>
  <r>
    <s v="STND-62724"/>
    <s v="Nu-Way Industries, Inc."/>
    <s v="Nu-Way Industries Inc - 555 W Howard Ave - Des Plaines"/>
    <x v="0"/>
    <s v="Indoor Lighting"/>
    <x v="10"/>
    <n v="0"/>
    <n v="7984.06"/>
    <n v="1.4278679999999999"/>
    <x v="0"/>
    <x v="0"/>
    <n v="10.827197921178"/>
    <s v="Qty / 1,000"/>
    <m/>
    <s v="Private-Lighting"/>
    <x v="0"/>
    <n v="3"/>
    <n v="1"/>
    <s v="Lighting"/>
    <n v="0.91633259480590001"/>
    <n v="1.30467645558681"/>
    <n v="7316.0544168859897"/>
    <n v="1.86290576128582"/>
    <n v="0.71"/>
    <n v="5194.3986359890496"/>
    <n v="1.32266309051293"/>
    <n v="4618"/>
    <n v="1.02"/>
    <n v="1.04"/>
    <n v="1.2E-2"/>
    <n v="0.81"/>
    <n v="15.158077089649201"/>
    <d v="1900-01-09T19:51:10"/>
    <n v="43430"/>
    <n v="2.2114265922196399"/>
    <n v="86.071228433952896"/>
    <n v="0"/>
    <n v="56240.782113350477"/>
  </r>
  <r>
    <s v="STND-62724"/>
    <s v="Nu-Way Industries, Inc."/>
    <s v="Nu-Way Industries Inc - 555 W Howard Ave - Des Plaines"/>
    <x v="0"/>
    <s v="Indoor Lighting"/>
    <x v="10"/>
    <n v="0"/>
    <n v="1592.1020000000001"/>
    <n v="0.28473100000000001"/>
    <x v="0"/>
    <x v="0"/>
    <n v="10.827197921178"/>
    <s v="Qty / 1,000"/>
    <m/>
    <s v="Private-Lighting"/>
    <x v="0"/>
    <n v="3"/>
    <n v="1"/>
    <s v="Lighting"/>
    <n v="0.91633259480590001"/>
    <n v="1.30467645558681"/>
    <n v="1458.89495685566"/>
    <n v="0.37148183187568701"/>
    <n v="0.71"/>
    <n v="1035.81541936752"/>
    <n v="0.26375210063173798"/>
    <n v="4618"/>
    <n v="1.02"/>
    <n v="1.04"/>
    <n v="1.2E-2"/>
    <n v="0.81"/>
    <n v="15.158077089649201"/>
    <d v="1900-01-09T19:51:10"/>
    <n v="43430"/>
    <n v="0.44098033223609601"/>
    <n v="17.1634700806549"/>
    <n v="0"/>
    <n v="11214.978555300131"/>
  </r>
  <r>
    <s v="STND-62724"/>
    <s v="Nu-Way Industries, Inc."/>
    <s v="Nu-Way Industries Inc - 555 W Howard Ave - Des Plaines"/>
    <x v="0"/>
    <s v="Indoor Lighting"/>
    <x v="10"/>
    <n v="0"/>
    <n v="2538.884"/>
    <n v="0.45405400000000001"/>
    <x v="0"/>
    <x v="0"/>
    <n v="10.827197921178"/>
    <s v="Qty / 1,000"/>
    <m/>
    <s v="Private-Lighting"/>
    <x v="0"/>
    <n v="3"/>
    <n v="1"/>
    <s v="Lighting"/>
    <n v="0.91633259480590001"/>
    <n v="1.30467645558681"/>
    <n v="2326.4621636311799"/>
    <n v="0.59239356336501203"/>
    <n v="0.71"/>
    <n v="1651.7881361781399"/>
    <n v="0.420599429989158"/>
    <n v="4618"/>
    <n v="1.02"/>
    <n v="1.04"/>
    <n v="1.2E-2"/>
    <n v="0.81"/>
    <n v="15.158077089649201"/>
    <d v="1900-01-09T19:51:10"/>
    <n v="43430"/>
    <n v="0.703221229065778"/>
    <n v="27.370143101543299"/>
    <n v="0"/>
    <n v="17884.237074254437"/>
  </r>
  <r>
    <s v="STND-62725"/>
    <s v="Grove Properties, LLC"/>
    <s v="Grove Properties LLC - 1807 Industrial Dr - Libertyville"/>
    <x v="0"/>
    <s v="Indoor Lighting"/>
    <x v="8"/>
    <n v="0"/>
    <n v="40992.44"/>
    <n v="6.4874720000000003"/>
    <x v="0"/>
    <x v="0"/>
    <n v="9.5383441434566993"/>
    <s v="Qty / 1,000"/>
    <m/>
    <s v="Private-Lighting"/>
    <x v="0"/>
    <n v="3"/>
    <n v="1"/>
    <s v="Lighting"/>
    <n v="0.91633259480590001"/>
    <n v="1.30467645558681"/>
    <n v="37562.708912625203"/>
    <n v="8.4640519746786502"/>
    <n v="0.71"/>
    <n v="26669.5233279639"/>
    <n v="6.0094769020218397"/>
    <n v="5242"/>
    <n v="1"/>
    <n v="1.22"/>
    <n v="1.0999999999999999E-2"/>
    <n v="0.68"/>
    <n v="13.3536818008394"/>
    <d v="1900-01-08T12:55:13"/>
    <n v="43447"/>
    <n v="10.202569882688801"/>
    <n v="413.18979803887697"/>
    <n v="0"/>
    <n v="254383.0916440663"/>
  </r>
  <r>
    <s v="STND-62725"/>
    <s v="Grove Properties, LLC"/>
    <s v="Grove Properties LLC - 1807 Industrial Dr - Libertyville"/>
    <x v="0"/>
    <s v="Indoor Lighting"/>
    <x v="8"/>
    <n v="0"/>
    <n v="12444.508"/>
    <n v="1.9694700000000001"/>
    <x v="0"/>
    <x v="0"/>
    <n v="9.5383441434566993"/>
    <s v="Qty / 1,000"/>
    <m/>
    <s v="Private-Lighting"/>
    <x v="0"/>
    <n v="3"/>
    <n v="1"/>
    <s v="Lighting"/>
    <n v="0.91633259480590001"/>
    <n v="1.30467645558681"/>
    <n v="11403.3083067228"/>
    <n v="2.56952113898455"/>
    <n v="0.71"/>
    <n v="8096.3488977731704"/>
    <n v="1.8243600086790299"/>
    <n v="5242"/>
    <n v="1"/>
    <n v="1.22"/>
    <n v="1.0999999999999999E-2"/>
    <n v="0.68"/>
    <n v="13.3536818008394"/>
    <d v="1900-01-08T12:55:13"/>
    <n v="43447"/>
    <n v="3.0973012765001799"/>
    <n v="125.436391373951"/>
    <n v="0"/>
    <n v="77225.762092456818"/>
  </r>
  <r>
    <s v="STND-62725"/>
    <s v="Grove Properties, LLC"/>
    <s v="Grove Properties LLC - 1807 Industrial Dr - Libertyville"/>
    <x v="0"/>
    <s v="Indoor Lighting"/>
    <x v="8"/>
    <n v="0"/>
    <n v="3774.24"/>
    <n v="0.59731199999999995"/>
    <x v="0"/>
    <x v="0"/>
    <n v="9.5383441434566993"/>
    <s v="Qty / 1,000"/>
    <m/>
    <s v="Private-Lighting"/>
    <x v="0"/>
    <n v="3"/>
    <n v="1"/>
    <s v="Lighting"/>
    <n v="0.91633259480590001"/>
    <n v="1.30467645558681"/>
    <n v="3458.4591326202199"/>
    <n v="0.77929890303946603"/>
    <n v="0.71"/>
    <n v="2455.5059841603602"/>
    <n v="0.55330222115802097"/>
    <n v="5242"/>
    <n v="1"/>
    <n v="1.22"/>
    <n v="1.0999999999999999E-2"/>
    <n v="0.68"/>
    <n v="13.3536818008394"/>
    <d v="1900-01-08T12:55:13"/>
    <n v="43447"/>
    <n v="0.93936704802250004"/>
    <n v="38.0430504588224"/>
    <n v="0"/>
    <n v="23421.461123238849"/>
  </r>
  <r>
    <s v="STND-62725"/>
    <s v="Grove Properties, LLC"/>
    <s v="Grove Properties LLC - 1807 Industrial Dr - Libertyville"/>
    <x v="0"/>
    <s v="Indoor Lighting"/>
    <x v="8"/>
    <n v="0"/>
    <n v="4571.0240000000003"/>
    <n v="0.72341100000000003"/>
    <x v="0"/>
    <x v="0"/>
    <n v="9.5383441434566993"/>
    <s v="Qty / 1,000"/>
    <m/>
    <s v="Private-Lighting"/>
    <x v="0"/>
    <n v="3"/>
    <n v="1"/>
    <s v="Lighting"/>
    <n v="0.91633259480590001"/>
    <n v="1.30467645558681"/>
    <n v="4188.5782828400397"/>
    <n v="0.94381729941250703"/>
    <n v="0.71"/>
    <n v="2973.89058081643"/>
    <n v="0.67011028258287997"/>
    <n v="5242"/>
    <n v="1"/>
    <n v="1.22"/>
    <n v="1.0999999999999999E-2"/>
    <n v="0.68"/>
    <n v="13.3536818008394"/>
    <d v="1900-01-08T12:55:13"/>
    <n v="43447"/>
    <n v="1.13767755474024"/>
    <n v="46.074361111240499"/>
    <n v="0"/>
    <n v="28365.991804811438"/>
  </r>
  <r>
    <s v="STND-62725"/>
    <s v="Grove Properties, LLC"/>
    <s v="Grove Properties LLC - 1807 Industrial Dr - Libertyville"/>
    <x v="0"/>
    <s v="Indoor Lighting"/>
    <x v="8"/>
    <n v="0"/>
    <n v="18305.063999999998"/>
    <n v="2.896963"/>
    <x v="0"/>
    <x v="0"/>
    <n v="9.5383441434566993"/>
    <s v="Qty / 1,000"/>
    <m/>
    <s v="Private-Lighting"/>
    <x v="0"/>
    <n v="3"/>
    <n v="1"/>
    <s v="Lighting"/>
    <n v="0.91633259480590001"/>
    <n v="1.30467645558681"/>
    <n v="16773.526793208101"/>
    <n v="3.7795994188061202"/>
    <n v="0.71"/>
    <n v="11909.204023177699"/>
    <n v="2.6835155873523502"/>
    <n v="5242"/>
    <n v="1"/>
    <n v="1.22"/>
    <n v="1.0999999999999999E-2"/>
    <n v="0.68"/>
    <n v="13.3536818008394"/>
    <d v="1900-01-08T12:55:13"/>
    <n v="43447"/>
    <n v="4.5559298683776799"/>
    <n v="184.50879472528899"/>
    <n v="0"/>
    <n v="113594.08644770797"/>
  </r>
  <r>
    <s v="STND-62725"/>
    <s v="Grove Properties, LLC"/>
    <s v="Grove Properties LLC - 1807 Industrial Dr - Libertyville"/>
    <x v="0"/>
    <s v="Indoor Lighting"/>
    <x v="8"/>
    <n v="0"/>
    <n v="1782.28"/>
    <n v="0.28206399999999998"/>
    <x v="0"/>
    <x v="0"/>
    <n v="9.5383441434566993"/>
    <s v="Qty / 1,000"/>
    <m/>
    <s v="Private-Lighting"/>
    <x v="0"/>
    <n v="3"/>
    <n v="1"/>
    <s v="Lighting"/>
    <n v="0.91633259480590001"/>
    <n v="1.30467645558681"/>
    <n v="1633.16125707066"/>
    <n v="0.36800225976863699"/>
    <n v="0.71"/>
    <n v="1159.54449252017"/>
    <n v="0.26128160443573201"/>
    <n v="5242"/>
    <n v="1"/>
    <n v="1.22"/>
    <n v="1.0999999999999999E-2"/>
    <n v="0.68"/>
    <n v="13.3536818008394"/>
    <d v="1900-01-08T12:55:13"/>
    <n v="43447"/>
    <n v="0.44358999489951401"/>
    <n v="17.9647738277773"/>
    <n v="0"/>
    <n v="11060.134419307235"/>
  </r>
  <r>
    <s v="STND-62726"/>
    <s v="BRE Alpha Industrial Parent LLC"/>
    <s v="BRE Alpha Industrial LLC - 140 S Pinnacle - Romeoville"/>
    <x v="1"/>
    <s v="Outdoor &amp; Garage Lighting"/>
    <x v="1"/>
    <n v="0"/>
    <n v="18067.555"/>
    <n v="0"/>
    <x v="0"/>
    <x v="0"/>
    <n v="10.1978380583316"/>
    <s v="Qty / 1,000"/>
    <m/>
    <s v="Private-Lighting"/>
    <x v="0"/>
    <n v="3"/>
    <n v="1"/>
    <s v="Lighting"/>
    <n v="0.91633259480590001"/>
    <n v="1.30467645558681"/>
    <n v="16555.889554948299"/>
    <n v="0"/>
    <n v="0.71"/>
    <n v="11754.6815840133"/>
    <n v="0"/>
    <n v="4903"/>
    <n v="1"/>
    <n v="1"/>
    <n v="0"/>
    <n v="0"/>
    <n v="14.276973281664301"/>
    <d v="1900-01-09T04:44:53"/>
    <n v="43434"/>
    <n v="0"/>
    <n v="0"/>
    <n v="0"/>
    <n v="119872.3392210204"/>
  </r>
  <r>
    <s v="STND-62726"/>
    <s v="BRE Alpha Industrial Parent LLC"/>
    <s v="BRE Alpha Industrial LLC - 140 S Pinnacle - Romeoville"/>
    <x v="1"/>
    <s v="Outdoor &amp; Garage Lighting"/>
    <x v="1"/>
    <n v="0"/>
    <n v="2677.038"/>
    <n v="0"/>
    <x v="0"/>
    <x v="0"/>
    <n v="10.1978380583316"/>
    <s v="Qty / 1,000"/>
    <m/>
    <s v="Private-Lighting"/>
    <x v="0"/>
    <n v="3"/>
    <n v="1"/>
    <s v="Lighting"/>
    <n v="0.91633259480590001"/>
    <n v="1.30467645558681"/>
    <n v="2453.0571769339999"/>
    <n v="0"/>
    <n v="0.71"/>
    <n v="1741.6705956231399"/>
    <n v="0"/>
    <n v="4903"/>
    <n v="1"/>
    <n v="1"/>
    <n v="0"/>
    <n v="0"/>
    <n v="14.276973281664301"/>
    <d v="1900-01-09T04:44:53"/>
    <n v="43434"/>
    <n v="0"/>
    <n v="0"/>
    <n v="0"/>
    <n v="17761.27468512272"/>
  </r>
  <r>
    <s v="STND-62727"/>
    <s v="Paket Corp"/>
    <s v="Paket Corporation - 9165 S Lake Shore Dr - Chicago"/>
    <x v="1"/>
    <s v="Outdoor &amp; Garage Lighting"/>
    <x v="1"/>
    <n v="0"/>
    <n v="19440.395"/>
    <n v="0"/>
    <x v="0"/>
    <x v="0"/>
    <n v="10.1978380583316"/>
    <s v="Qty / 1,000"/>
    <m/>
    <s v="Private-Lighting"/>
    <x v="0"/>
    <n v="3"/>
    <n v="1"/>
    <s v="Lighting"/>
    <n v="0.91633259480590001"/>
    <n v="1.30467645558681"/>
    <n v="17813.867594401599"/>
    <n v="0"/>
    <n v="0.71"/>
    <n v="12647.845992025201"/>
    <n v="0"/>
    <n v="4903"/>
    <n v="1"/>
    <n v="1"/>
    <n v="0"/>
    <n v="0"/>
    <n v="14.276973281664301"/>
    <d v="1900-01-09T04:44:53"/>
    <n v="43449"/>
    <n v="0"/>
    <n v="0"/>
    <n v="0"/>
    <n v="128980.68521339138"/>
  </r>
  <r>
    <s v="STND-62727"/>
    <s v="Paket Corp"/>
    <s v="Paket Corporation - 9165 S Lake Shore Dr - Chicago"/>
    <x v="1"/>
    <s v="Outdoor &amp; Garage Lighting"/>
    <x v="1"/>
    <n v="0"/>
    <n v="38243.4"/>
    <n v="0"/>
    <x v="0"/>
    <x v="0"/>
    <n v="10.1978380583316"/>
    <s v="Qty / 1,000"/>
    <m/>
    <s v="Private-Lighting"/>
    <x v="0"/>
    <n v="3"/>
    <n v="1"/>
    <s v="Lighting"/>
    <n v="0.91633259480590001"/>
    <n v="1.30467645558681"/>
    <n v="35043.673956199898"/>
    <n v="0"/>
    <n v="0.71"/>
    <n v="24881.008508901999"/>
    <n v="0"/>
    <n v="4903"/>
    <n v="1"/>
    <n v="1"/>
    <n v="0"/>
    <n v="0"/>
    <n v="14.276973281664301"/>
    <d v="1900-01-09T04:44:53"/>
    <n v="43449"/>
    <n v="0"/>
    <n v="0"/>
    <n v="0"/>
    <n v="253732.49550175318"/>
  </r>
  <r>
    <s v="STND-62727"/>
    <s v="Paket Corp"/>
    <s v="Paket Corporation - 9165 S Lake Shore Dr - Chicago"/>
    <x v="1"/>
    <s v="Outdoor &amp; Garage Lighting"/>
    <x v="1"/>
    <n v="0"/>
    <n v="1470.9"/>
    <n v="0"/>
    <x v="0"/>
    <x v="0"/>
    <n v="10.1978380583316"/>
    <s v="Qty / 1,000"/>
    <m/>
    <s v="Private-Lighting"/>
    <x v="0"/>
    <n v="3"/>
    <n v="1"/>
    <s v="Lighting"/>
    <n v="0.91633259480590001"/>
    <n v="1.30467645558681"/>
    <n v="1347.8336136999999"/>
    <n v="0"/>
    <n v="0.71"/>
    <n v="956.96186572699901"/>
    <n v="0"/>
    <n v="4903"/>
    <n v="1"/>
    <n v="1"/>
    <n v="0"/>
    <n v="0"/>
    <n v="14.276973281664301"/>
    <d v="1900-01-09T04:44:53"/>
    <n v="43449"/>
    <n v="0"/>
    <n v="0"/>
    <n v="0"/>
    <n v="9758.942134682804"/>
  </r>
  <r>
    <s v="STND-62727"/>
    <s v="Paket Corp"/>
    <s v="Paket Corporation - 9165 S Lake Shore Dr - Chicago"/>
    <x v="1"/>
    <s v="Outdoor &amp; Garage Lighting"/>
    <x v="1"/>
    <n v="0"/>
    <n v="6006.1750000000002"/>
    <n v="0"/>
    <x v="0"/>
    <x v="0"/>
    <n v="10.1978380583316"/>
    <s v="Qty / 1,000"/>
    <m/>
    <s v="Private-Lighting"/>
    <x v="0"/>
    <n v="3"/>
    <n v="1"/>
    <s v="Lighting"/>
    <n v="0.91633259480590001"/>
    <n v="1.30467645558681"/>
    <n v="5503.6539226083296"/>
    <n v="0"/>
    <n v="0.71"/>
    <n v="3907.59428505191"/>
    <n v="0"/>
    <n v="4903"/>
    <n v="1"/>
    <n v="1"/>
    <n v="0"/>
    <n v="0"/>
    <n v="14.276973281664301"/>
    <d v="1900-01-09T04:44:53"/>
    <n v="43449"/>
    <n v="0"/>
    <n v="0"/>
    <n v="0"/>
    <n v="39849.013716621426"/>
  </r>
  <r>
    <s v="STND-62727"/>
    <s v="Paket Corp"/>
    <s v="Paket Corporation - 9165 S Lake Shore Dr - Chicago"/>
    <x v="1"/>
    <s v="Outdoor &amp; Garage Lighting"/>
    <x v="1"/>
    <n v="0"/>
    <n v="2868.2550000000001"/>
    <n v="0"/>
    <x v="0"/>
    <x v="0"/>
    <n v="10.1978380583316"/>
    <s v="Qty / 1,000"/>
    <m/>
    <s v="Private-Lighting"/>
    <x v="0"/>
    <n v="3"/>
    <n v="1"/>
    <s v="Lighting"/>
    <n v="0.91633259480590001"/>
    <n v="1.30467645558681"/>
    <n v="2628.275546715"/>
    <n v="0"/>
    <n v="0.71"/>
    <n v="1866.0756381676499"/>
    <n v="0"/>
    <n v="4903"/>
    <n v="1"/>
    <n v="1"/>
    <n v="0"/>
    <n v="0"/>
    <n v="14.276973281664301"/>
    <d v="1900-01-09T04:44:53"/>
    <n v="43449"/>
    <n v="0"/>
    <n v="0"/>
    <n v="0"/>
    <n v="19029.93716263149"/>
  </r>
  <r>
    <s v="STND-62727"/>
    <s v="Paket Corp"/>
    <s v="Paket Corporation - 9165 S Lake Shore Dr - Chicago"/>
    <x v="1"/>
    <s v="Outdoor &amp; Garage Lighting"/>
    <x v="1"/>
    <n v="0"/>
    <n v="3804.7280000000001"/>
    <n v="0"/>
    <x v="0"/>
    <x v="0"/>
    <n v="10.1978380583316"/>
    <s v="Qty / 1,000"/>
    <m/>
    <s v="Private-Lighting"/>
    <x v="0"/>
    <n v="3"/>
    <n v="1"/>
    <s v="Lighting"/>
    <n v="0.91633259480590001"/>
    <n v="1.30467645558681"/>
    <n v="3486.3962807706598"/>
    <n v="0"/>
    <n v="0.71"/>
    <n v="2475.3413593471701"/>
    <n v="0"/>
    <n v="4903"/>
    <n v="1"/>
    <n v="1"/>
    <n v="0"/>
    <n v="0"/>
    <n v="14.276973281664301"/>
    <d v="1900-01-09T04:44:53"/>
    <n v="43449"/>
    <n v="0"/>
    <n v="0"/>
    <n v="0"/>
    <n v="25243.130321712848"/>
  </r>
  <r>
    <s v="STND-62727"/>
    <s v="Paket Corp"/>
    <s v="Paket Corporation - 9165 S Lake Shore Dr - Chicago"/>
    <x v="1"/>
    <s v="Outdoor &amp; Garage Lighting"/>
    <x v="1"/>
    <n v="0"/>
    <n v="2206.35"/>
    <n v="0"/>
    <x v="0"/>
    <x v="0"/>
    <n v="10.1978380583316"/>
    <s v="Qty / 1,000"/>
    <m/>
    <s v="Private-Lighting"/>
    <x v="0"/>
    <n v="3"/>
    <n v="1"/>
    <s v="Lighting"/>
    <n v="0.91633259480590001"/>
    <n v="1.30467645558681"/>
    <n v="2021.7504205499999"/>
    <n v="0"/>
    <n v="0.71"/>
    <n v="1435.4427985904999"/>
    <n v="0"/>
    <n v="4903"/>
    <n v="1"/>
    <n v="1"/>
    <n v="0"/>
    <n v="0"/>
    <n v="14.276973281664301"/>
    <d v="1900-01-09T04:44:53"/>
    <n v="43449"/>
    <n v="0"/>
    <n v="0"/>
    <n v="0"/>
    <n v="14638.413202024221"/>
  </r>
  <r>
    <s v="STND-62727"/>
    <s v="Paket Corp"/>
    <s v="Paket Corporation - 9165 S Lake Shore Dr - Chicago"/>
    <x v="1"/>
    <s v="Outdoor &amp; Garage Lighting"/>
    <x v="1"/>
    <n v="0"/>
    <n v="1005.115"/>
    <n v="0"/>
    <x v="0"/>
    <x v="0"/>
    <n v="10.1978380583316"/>
    <s v="Qty / 1,000"/>
    <m/>
    <s v="Private-Lighting"/>
    <x v="0"/>
    <n v="3"/>
    <n v="1"/>
    <s v="Lighting"/>
    <n v="0.91633259480590001"/>
    <n v="1.30467645558681"/>
    <n v="921.019636028332"/>
    <n v="0"/>
    <n v="0.71"/>
    <n v="653.92394158011598"/>
    <n v="0"/>
    <n v="4903"/>
    <n v="1"/>
    <n v="1"/>
    <n v="0"/>
    <n v="0"/>
    <n v="14.276973281664301"/>
    <d v="1900-01-09T04:44:53"/>
    <n v="43449"/>
    <n v="0"/>
    <n v="0"/>
    <n v="0"/>
    <n v="6668.6104586999163"/>
  </r>
  <r>
    <s v="STND-62727"/>
    <s v="Paket Corp"/>
    <s v="Paket Corporation - 9165 S Lake Shore Dr - Chicago"/>
    <x v="1"/>
    <s v="Outdoor &amp; Garage Lighting"/>
    <x v="1"/>
    <n v="0"/>
    <n v="1112.981"/>
    <n v="0"/>
    <x v="0"/>
    <x v="0"/>
    <n v="10.1978380583316"/>
    <s v="Qty / 1,000"/>
    <m/>
    <s v="Private-Lighting"/>
    <x v="0"/>
    <n v="3"/>
    <n v="1"/>
    <s v="Lighting"/>
    <n v="0.91633259480590001"/>
    <n v="1.30467645558681"/>
    <n v="1019.86076769967"/>
    <n v="0"/>
    <n v="0.71"/>
    <n v="724.101145066762"/>
    <n v="0"/>
    <n v="4903"/>
    <n v="1"/>
    <n v="1"/>
    <n v="0"/>
    <n v="0"/>
    <n v="14.276973281664301"/>
    <d v="1900-01-09T04:44:53"/>
    <n v="43449"/>
    <n v="0"/>
    <n v="0"/>
    <n v="0"/>
    <n v="7384.2662152433168"/>
  </r>
  <r>
    <s v="STND-62727"/>
    <s v="Paket Corp"/>
    <s v="Paket Corporation - 9165 S Lake Shore Dr - Chicago"/>
    <x v="27"/>
    <s v="Outdoor &amp; Garage Lighting"/>
    <x v="10"/>
    <n v="0"/>
    <n v="840"/>
    <n v="0"/>
    <x v="0"/>
    <x v="0"/>
    <n v="8"/>
    <s v="Qty / 1,000"/>
    <m/>
    <s v="Private-Lighting"/>
    <x v="0"/>
    <n v="3"/>
    <n v="1"/>
    <s v="Lighting"/>
    <n v="0.91633259480590001"/>
    <n v="1.30467645558681"/>
    <n v="769.71937963695598"/>
    <n v="0"/>
    <n v="0.71"/>
    <n v="546.50075954223905"/>
    <n v="0"/>
    <n v="4618"/>
    <n v="1.02"/>
    <n v="1.04"/>
    <n v="1.2E-2"/>
    <n v="0.81"/>
    <n v="15.158077089649201"/>
    <d v="1900-01-09T19:51:10"/>
    <n v="43449"/>
    <n v="0"/>
    <n v="9.0555221133759503"/>
    <n v="0"/>
    <n v="4372.0060763379124"/>
  </r>
  <r>
    <s v="STND-62727"/>
    <s v="Paket Corp"/>
    <s v="Paket Corporation - 9165 S Lake Shore Dr - Chicago"/>
    <x v="27"/>
    <s v="Outdoor &amp; Garage Lighting"/>
    <x v="10"/>
    <n v="0"/>
    <n v="546"/>
    <n v="0"/>
    <x v="0"/>
    <x v="0"/>
    <n v="8"/>
    <s v="Qty / 1,000"/>
    <m/>
    <s v="Private-Lighting"/>
    <x v="0"/>
    <n v="3"/>
    <n v="1"/>
    <s v="Lighting"/>
    <n v="0.91633259480590001"/>
    <n v="1.30467645558681"/>
    <n v="500.317596764021"/>
    <n v="0"/>
    <n v="0.71"/>
    <n v="355.22549370245503"/>
    <n v="0"/>
    <n v="4618"/>
    <n v="1.02"/>
    <n v="1.04"/>
    <n v="1.2E-2"/>
    <n v="0.81"/>
    <n v="15.158077089649201"/>
    <d v="1900-01-09T19:51:10"/>
    <n v="43449"/>
    <n v="0"/>
    <n v="5.8860893736943698"/>
    <n v="0"/>
    <n v="2841.8039496196402"/>
  </r>
  <r>
    <s v="STND-62727"/>
    <s v="Paket Corp"/>
    <s v="Paket Corporation - 9165 S Lake Shore Dr - Chicago"/>
    <x v="27"/>
    <s v="Outdoor &amp; Garage Lighting"/>
    <x v="10"/>
    <n v="0"/>
    <n v="70"/>
    <n v="0"/>
    <x v="0"/>
    <x v="0"/>
    <n v="8"/>
    <s v="Qty / 1,000"/>
    <m/>
    <s v="Private-Lighting"/>
    <x v="0"/>
    <n v="3"/>
    <n v="1"/>
    <s v="Lighting"/>
    <n v="0.91633259480590001"/>
    <n v="1.30467645558681"/>
    <n v="64.143281636412993"/>
    <n v="0"/>
    <n v="0.71"/>
    <n v="45.5417299618532"/>
    <n v="0"/>
    <n v="4618"/>
    <n v="1.02"/>
    <n v="1.04"/>
    <n v="1.2E-2"/>
    <n v="0.81"/>
    <n v="15.158077089649201"/>
    <d v="1900-01-09T19:51:10"/>
    <n v="43449"/>
    <n v="0"/>
    <n v="0.75462684278132897"/>
    <n v="0"/>
    <n v="364.3338396948256"/>
  </r>
  <r>
    <s v="STND-62727"/>
    <s v="Paket Corp"/>
    <s v="Paket Corporation - 9165 S Lake Shore Dr - Chicago"/>
    <x v="27"/>
    <s v="Outdoor &amp; Garage Lighting"/>
    <x v="10"/>
    <n v="0"/>
    <n v="84"/>
    <n v="0"/>
    <x v="0"/>
    <x v="0"/>
    <n v="8"/>
    <s v="Qty / 1,000"/>
    <m/>
    <s v="Private-Lighting"/>
    <x v="0"/>
    <n v="3"/>
    <n v="1"/>
    <s v="Lighting"/>
    <n v="0.91633259480590001"/>
    <n v="1.30467645558681"/>
    <n v="76.971937963695595"/>
    <n v="0"/>
    <n v="0.71"/>
    <n v="54.650075954223901"/>
    <n v="0"/>
    <n v="4618"/>
    <n v="1.02"/>
    <n v="1.04"/>
    <n v="1.2E-2"/>
    <n v="0.81"/>
    <n v="15.158077089649201"/>
    <d v="1900-01-09T19:51:10"/>
    <n v="43449"/>
    <n v="0"/>
    <n v="0.905552211337595"/>
    <n v="0"/>
    <n v="437.20060763379121"/>
  </r>
  <r>
    <s v="STND-62727"/>
    <s v="Paket Corp"/>
    <s v="Paket Corporation - 9165 S Lake Shore Dr - Chicago"/>
    <x v="27"/>
    <s v="Outdoor &amp; Garage Lighting"/>
    <x v="10"/>
    <n v="0"/>
    <n v="33.6"/>
    <n v="0"/>
    <x v="0"/>
    <x v="0"/>
    <n v="8"/>
    <s v="Qty / 1,000"/>
    <m/>
    <s v="Private-Lighting"/>
    <x v="0"/>
    <n v="3"/>
    <n v="1"/>
    <s v="Lighting"/>
    <n v="0.91633259480590001"/>
    <n v="1.30467645558681"/>
    <n v="30.788775185478201"/>
    <n v="0"/>
    <n v="0.71"/>
    <n v="21.860030381689501"/>
    <n v="0"/>
    <n v="4618"/>
    <n v="1.02"/>
    <n v="1.04"/>
    <n v="1.2E-2"/>
    <n v="0.81"/>
    <n v="15.158077089649201"/>
    <d v="1900-01-09T19:51:10"/>
    <n v="43449"/>
    <n v="0"/>
    <n v="0.36222088453503798"/>
    <n v="0"/>
    <n v="174.88024305351601"/>
  </r>
  <r>
    <s v="STND-62727"/>
    <s v="Paket Corp"/>
    <s v="Paket Corporation - 9165 S Lake Shore Dr - Chicago"/>
    <x v="27"/>
    <s v="Outdoor &amp; Garage Lighting"/>
    <x v="10"/>
    <n v="0"/>
    <n v="14"/>
    <n v="0"/>
    <x v="0"/>
    <x v="0"/>
    <n v="8"/>
    <s v="Qty / 1,000"/>
    <m/>
    <s v="Private-Lighting"/>
    <x v="0"/>
    <n v="3"/>
    <n v="1"/>
    <s v="Lighting"/>
    <n v="0.91633259480590001"/>
    <n v="1.30467645558681"/>
    <n v="12.8286563272826"/>
    <n v="0"/>
    <n v="0.71"/>
    <n v="9.1083459923706407"/>
    <n v="0"/>
    <n v="4618"/>
    <n v="1.02"/>
    <n v="1.04"/>
    <n v="1.2E-2"/>
    <n v="0.81"/>
    <n v="15.158077089649201"/>
    <d v="1900-01-09T19:51:10"/>
    <n v="43449"/>
    <n v="0"/>
    <n v="0.15092536855626601"/>
    <n v="0"/>
    <n v="72.866767938965125"/>
  </r>
  <r>
    <s v="STND-62727"/>
    <s v="Paket Corp"/>
    <s v="Paket Corporation - 9165 S Lake Shore Dr - Chicago"/>
    <x v="27"/>
    <s v="Outdoor &amp; Garage Lighting"/>
    <x v="10"/>
    <n v="0"/>
    <n v="84"/>
    <n v="0"/>
    <x v="0"/>
    <x v="0"/>
    <n v="8"/>
    <s v="Qty / 1,000"/>
    <m/>
    <s v="Private-Lighting"/>
    <x v="0"/>
    <n v="3"/>
    <n v="1"/>
    <s v="Lighting"/>
    <n v="0.91633259480590001"/>
    <n v="1.30467645558681"/>
    <n v="76.971937963695595"/>
    <n v="0"/>
    <n v="0.71"/>
    <n v="54.650075954223901"/>
    <n v="0"/>
    <n v="4618"/>
    <n v="1.02"/>
    <n v="1.04"/>
    <n v="1.2E-2"/>
    <n v="0.81"/>
    <n v="15.158077089649201"/>
    <d v="1900-01-09T19:51:10"/>
    <n v="43449"/>
    <n v="0"/>
    <n v="0.905552211337595"/>
    <n v="0"/>
    <n v="437.20060763379121"/>
  </r>
  <r>
    <s v="STND-62728"/>
    <s v="Great Lakes Reloading, LLC"/>
    <s v="Great Lakes Reloading LLC - 13535 S Torrence Ave - Chicago"/>
    <x v="0"/>
    <s v="Indoor Lighting"/>
    <x v="8"/>
    <n v="0"/>
    <n v="429214.96"/>
    <n v="67.927648000000005"/>
    <x v="0"/>
    <x v="0"/>
    <n v="9.5383441434566993"/>
    <s v="Qty / 1,000"/>
    <m/>
    <s v="Private-Lighting"/>
    <x v="0"/>
    <n v="1"/>
    <n v="1"/>
    <s v="Lighting"/>
    <n v="0.99989942556735301"/>
    <n v="1.019640158801"/>
    <n v="429171.791948914"/>
    <n v="69.261757793698706"/>
    <n v="0.71"/>
    <n v="304711.972283729"/>
    <n v="49.175848033526101"/>
    <n v="5242"/>
    <n v="1"/>
    <n v="1.22"/>
    <n v="1.0999999999999999E-2"/>
    <n v="0.68"/>
    <n v="13.3536818008394"/>
    <d v="1900-01-08T12:55:13"/>
    <n v="43471"/>
    <n v="83.488136202626194"/>
    <n v="4720.8897114380597"/>
    <n v="0"/>
    <n v="2906447.6562736467"/>
  </r>
  <r>
    <s v="STND-62728"/>
    <s v="Great Lakes Reloading, LLC"/>
    <s v="Great Lakes Reloading LLC - 13535 S Torrence Ave - Chicago"/>
    <x v="7"/>
    <s v="Indoor Lighting"/>
    <x v="8"/>
    <n v="0"/>
    <n v="32710.080000000002"/>
    <n v="16.811599999999999"/>
    <x v="0"/>
    <x v="0"/>
    <n v="8"/>
    <s v="Qty / 1,000"/>
    <m/>
    <s v="Private-Lighting"/>
    <x v="0"/>
    <n v="1"/>
    <n v="1"/>
    <s v="Lighting"/>
    <n v="0.99989942556735301"/>
    <n v="1.019640158801"/>
    <n v="32706.7902022622"/>
    <n v="17.141782493699001"/>
    <n v="0.71"/>
    <n v="23221.821043606102"/>
    <n v="12.1706655705263"/>
    <n v="5242"/>
    <n v="1"/>
    <n v="1.22"/>
    <n v="1.0999999999999999E-2"/>
    <n v="0.68"/>
    <n v="13.3536818008394"/>
    <d v="1900-01-08T12:55:13"/>
    <n v="43471"/>
    <n v="26.510644128826101"/>
    <n v="359.77469222488401"/>
    <n v="0"/>
    <n v="185774.56834884881"/>
  </r>
  <r>
    <s v="STND-62728"/>
    <s v="Great Lakes Reloading, LLC"/>
    <s v="Great Lakes Reloading LLC - 13535 S Torrence Ave - Chicago"/>
    <x v="1"/>
    <s v="Outdoor &amp; Garage Lighting"/>
    <x v="1"/>
    <n v="0"/>
    <n v="24024.7"/>
    <n v="0"/>
    <x v="0"/>
    <x v="0"/>
    <n v="10.1978380583316"/>
    <s v="Qty / 1,000"/>
    <m/>
    <s v="Private-Lighting"/>
    <x v="0"/>
    <n v="1"/>
    <n v="1"/>
    <s v="Lighting"/>
    <n v="0.99989942556735301"/>
    <n v="1.019640158801"/>
    <n v="24022.283729428"/>
    <n v="0"/>
    <n v="0.71"/>
    <n v="17055.821447893901"/>
    <n v="0"/>
    <n v="4903"/>
    <n v="1"/>
    <n v="1"/>
    <n v="0"/>
    <n v="0"/>
    <n v="14.276973281664301"/>
    <d v="1900-01-09T04:44:53"/>
    <n v="43471"/>
    <n v="0"/>
    <n v="0"/>
    <n v="0"/>
    <n v="173932.50507744079"/>
  </r>
  <r>
    <s v="STND-62728"/>
    <s v="Great Lakes Reloading, LLC"/>
    <s v="Great Lakes Reloading LLC - 13535 S Torrence Ave - Chicago"/>
    <x v="1"/>
    <s v="Outdoor &amp; Garage Lighting"/>
    <x v="1"/>
    <n v="0"/>
    <n v="78448"/>
    <n v="0"/>
    <x v="0"/>
    <x v="0"/>
    <n v="10.1978380583316"/>
    <s v="Qty / 1,000"/>
    <m/>
    <s v="Private-Lighting"/>
    <x v="0"/>
    <n v="1"/>
    <n v="1"/>
    <s v="Lighting"/>
    <n v="0.99989942556735301"/>
    <n v="1.019640158801"/>
    <n v="78440.110136907693"/>
    <n v="0"/>
    <n v="0.71"/>
    <n v="55692.478197204502"/>
    <n v="0"/>
    <n v="4903"/>
    <n v="1"/>
    <n v="1"/>
    <n v="0"/>
    <n v="0"/>
    <n v="14.276973281664301"/>
    <d v="1900-01-09T04:44:53"/>
    <n v="43471"/>
    <n v="0"/>
    <n v="0"/>
    <n v="0"/>
    <n v="567942.87372225488"/>
  </r>
  <r>
    <s v="STND-62728"/>
    <s v="Great Lakes Reloading, LLC"/>
    <s v="Great Lakes Reloading LLC - 13535 S Torrence Ave - Chicago"/>
    <x v="1"/>
    <s v="Outdoor &amp; Garage Lighting"/>
    <x v="1"/>
    <n v="0"/>
    <n v="2402.4699999999998"/>
    <n v="0"/>
    <x v="0"/>
    <x v="0"/>
    <n v="10.1978380583316"/>
    <s v="Qty / 1,000"/>
    <m/>
    <s v="Private-Lighting"/>
    <x v="0"/>
    <n v="1"/>
    <n v="1"/>
    <s v="Lighting"/>
    <n v="0.99989942556735301"/>
    <n v="1.019640158801"/>
    <n v="2402.2283729428"/>
    <n v="0"/>
    <n v="0.71"/>
    <n v="1705.58214478939"/>
    <n v="0"/>
    <n v="4903"/>
    <n v="1"/>
    <n v="1"/>
    <n v="0"/>
    <n v="0"/>
    <n v="14.276973281664301"/>
    <d v="1900-01-09T04:44:53"/>
    <n v="43471"/>
    <n v="0"/>
    <n v="0"/>
    <n v="0"/>
    <n v="17393.25050774408"/>
  </r>
  <r>
    <s v="STND-62728"/>
    <s v="Great Lakes Reloading, LLC"/>
    <s v="Great Lakes Reloading LLC - 13535 S Torrence Ave - Chicago"/>
    <x v="27"/>
    <s v="Outdoor &amp; Garage Lighting"/>
    <x v="8"/>
    <n v="0"/>
    <n v="439.6"/>
    <n v="0"/>
    <x v="0"/>
    <x v="0"/>
    <n v="8"/>
    <s v="Qty / 1,000"/>
    <m/>
    <s v="Private-Lighting"/>
    <x v="0"/>
    <n v="1"/>
    <n v="1"/>
    <s v="Lighting"/>
    <n v="0.99989942556735301"/>
    <n v="1.019640158801"/>
    <n v="439.55578747940802"/>
    <n v="0"/>
    <n v="0.71"/>
    <n v="312.08460911037997"/>
    <n v="0"/>
    <n v="5242"/>
    <n v="1"/>
    <n v="1.22"/>
    <n v="1.0999999999999999E-2"/>
    <n v="0.68"/>
    <n v="13.3536818008394"/>
    <d v="1900-01-08T12:55:13"/>
    <n v="43471"/>
    <n v="0"/>
    <n v="4.83511366227349"/>
    <n v="0"/>
    <n v="2496.6768728830398"/>
  </r>
  <r>
    <s v="STND-62730"/>
    <s v="BRE Alpha Industrial Parent LLC"/>
    <s v="BRE Alpha Industrial LLC - 152 S Pinnacle - Romeoville"/>
    <x v="1"/>
    <s v="Outdoor &amp; Garage Lighting"/>
    <x v="1"/>
    <n v="0"/>
    <n v="18067.555"/>
    <n v="0"/>
    <x v="0"/>
    <x v="0"/>
    <n v="10.1978380583316"/>
    <s v="Qty / 1,000"/>
    <m/>
    <s v="Private-Lighting"/>
    <x v="0"/>
    <n v="3"/>
    <n v="1"/>
    <s v="Lighting"/>
    <n v="0.91633259480590001"/>
    <n v="1.30467645558681"/>
    <n v="16555.889554948299"/>
    <n v="0"/>
    <n v="0.71"/>
    <n v="11754.6815840133"/>
    <n v="0"/>
    <n v="4903"/>
    <n v="1"/>
    <n v="1"/>
    <n v="0"/>
    <n v="0"/>
    <n v="14.276973281664301"/>
    <d v="1900-01-09T04:44:53"/>
    <n v="43434"/>
    <n v="0"/>
    <n v="0"/>
    <n v="0"/>
    <n v="119872.3392210204"/>
  </r>
  <r>
    <s v="STND-62730"/>
    <s v="BRE Alpha Industrial Parent LLC"/>
    <s v="BRE Alpha Industrial LLC - 152 S Pinnacle - Romeoville"/>
    <x v="1"/>
    <s v="Outdoor &amp; Garage Lighting"/>
    <x v="1"/>
    <n v="0"/>
    <n v="2677.038"/>
    <n v="0"/>
    <x v="0"/>
    <x v="0"/>
    <n v="10.1978380583316"/>
    <s v="Qty / 1,000"/>
    <m/>
    <s v="Private-Lighting"/>
    <x v="0"/>
    <n v="3"/>
    <n v="1"/>
    <s v="Lighting"/>
    <n v="0.91633259480590001"/>
    <n v="1.30467645558681"/>
    <n v="2453.0571769339999"/>
    <n v="0"/>
    <n v="0.71"/>
    <n v="1741.6705956231399"/>
    <n v="0"/>
    <n v="4903"/>
    <n v="1"/>
    <n v="1"/>
    <n v="0"/>
    <n v="0"/>
    <n v="14.276973281664301"/>
    <d v="1900-01-09T04:44:53"/>
    <n v="43434"/>
    <n v="0"/>
    <n v="0"/>
    <n v="0"/>
    <n v="17761.27468512272"/>
  </r>
  <r>
    <s v="STND-62733"/>
    <s v="Millennium Park Plaza I, LLC"/>
    <s v="Millennium Park Plaza (Pool Pump) - 151 N Michigan - Chicago"/>
    <x v="73"/>
    <s v="Variable Speed Drives"/>
    <x v="4"/>
    <n v="0"/>
    <n v="9085"/>
    <n v="0.6"/>
    <x v="6"/>
    <x v="0"/>
    <n v="10"/>
    <s v="ΔkWpeak"/>
    <m/>
    <s v="Private-Non-Lighting"/>
    <x v="2"/>
    <n v="3"/>
    <n v="1"/>
    <s v="Non-Lighting"/>
    <n v="0.98952339343681495"/>
    <n v="0.43468415683807998"/>
    <n v="8989.8200293734608"/>
    <n v="0.26081049410284801"/>
    <n v="0.7"/>
    <n v="6292.8740205614204"/>
    <n v="0.182567345871994"/>
    <n v="7616"/>
    <n v="1.1100000000000001"/>
    <n v="1.29"/>
    <n v="2.1999999999999999E-2"/>
    <n v="0.76"/>
    <n v="9.1911764705882408"/>
    <d v="1900-01-05T13:33:47"/>
    <n v="43454"/>
    <n v="0.26081049410284801"/>
    <n v="0"/>
    <n v="0"/>
    <n v="62928.740205614202"/>
  </r>
  <r>
    <s v="STND-62736"/>
    <s v="ID Label, INC"/>
    <s v="I D LABEL INC -MAIN -  425 PARK AVE-LAKE VILLA"/>
    <x v="0"/>
    <s v="Indoor Lighting"/>
    <x v="6"/>
    <n v="0"/>
    <n v="3804.1320000000001"/>
    <n v="0.85539299999999996"/>
    <x v="0"/>
    <x v="0"/>
    <n v="15"/>
    <s v="Qty / 1,000"/>
    <m/>
    <s v="Private-Lighting"/>
    <x v="0"/>
    <n v="3"/>
    <n v="1"/>
    <s v="Lighting"/>
    <n v="0.91633259480590001"/>
    <n v="1.30467645558681"/>
    <n v="3485.85014654416"/>
    <n v="1.11601110737377"/>
    <n v="0.71"/>
    <n v="2474.9536040463499"/>
    <n v="0.79236788623537302"/>
    <n v="2885"/>
    <n v="1.165"/>
    <n v="1.3779999999999999"/>
    <n v="2.5499999999999998E-2"/>
    <n v="0.55000000000000004"/>
    <n v="24.263431542460999"/>
    <d v="1900-01-16T07:56:40"/>
    <n v="43453"/>
    <n v="1.4725044298373999"/>
    <n v="76.299724237661806"/>
    <n v="0"/>
    <n v="37124.304060695249"/>
  </r>
  <r>
    <s v="STND-62736"/>
    <s v="ID Label, INC"/>
    <s v="I D LABEL INC -MAIN -  425 PARK AVE-LAKE VILLA"/>
    <x v="0"/>
    <s v="Indoor Lighting"/>
    <x v="6"/>
    <n v="0"/>
    <n v="2042.1469999999999"/>
    <n v="0.45919500000000002"/>
    <x v="0"/>
    <x v="0"/>
    <n v="15"/>
    <s v="Qty / 1,000"/>
    <m/>
    <s v="Private-Lighting"/>
    <x v="0"/>
    <n v="3"/>
    <n v="1"/>
    <s v="Lighting"/>
    <n v="0.91633259480590001"/>
    <n v="1.30467645558681"/>
    <n v="1871.28585948508"/>
    <n v="0.59910090502318403"/>
    <n v="0.71"/>
    <n v="1328.6129602344099"/>
    <n v="0.42536164256645997"/>
    <n v="2885"/>
    <n v="1.165"/>
    <n v="1.3779999999999999"/>
    <n v="2.5499999999999998E-2"/>
    <n v="0.55000000000000004"/>
    <n v="24.263431542460999"/>
    <d v="1900-01-16T07:56:40"/>
    <n v="43453"/>
    <n v="0.79047487138564898"/>
    <n v="40.959475894308703"/>
    <n v="0"/>
    <n v="19929.19440351615"/>
  </r>
  <r>
    <s v="STND-62738"/>
    <s v="Transfiguration Catholic Church"/>
    <s v="Transfiguration Church - 316 W Mill St - Wauconda"/>
    <x v="0"/>
    <s v="Indoor Lighting"/>
    <x v="2"/>
    <n v="0"/>
    <n v="15999.43"/>
    <n v="3.4265469999999998"/>
    <x v="0"/>
    <x v="0"/>
    <n v="14.797277300976599"/>
    <s v="Qty / 1,000"/>
    <m/>
    <s v="Private-Lighting"/>
    <x v="0"/>
    <n v="3"/>
    <n v="1"/>
    <s v="Lighting"/>
    <n v="0.91633259480590001"/>
    <n v="1.30467645558681"/>
    <n v="14660.7992073154"/>
    <n v="4.4705351948615997"/>
    <n v="0.71"/>
    <n v="10409.167437193901"/>
    <n v="3.1740799883517399"/>
    <n v="3379"/>
    <n v="1.0900000000000001"/>
    <n v="1.36"/>
    <n v="2.1999999999999999E-2"/>
    <n v="0.57999999999999996"/>
    <n v="20.7161882213673"/>
    <d v="1900-01-13T19:08:05"/>
    <n v="43412"/>
    <n v="5.6675141922687704"/>
    <n v="295.90603904673202"/>
    <n v="0"/>
    <n v="154027.33704045406"/>
  </r>
  <r>
    <s v="STND-62738"/>
    <s v="Transfiguration Catholic Church"/>
    <s v="Transfiguration Church - 316 W Mill St - Wauconda"/>
    <x v="38"/>
    <s v="Indoor Lighting"/>
    <x v="2"/>
    <n v="0"/>
    <n v="1538.915"/>
    <n v="0.33694299999999999"/>
    <x v="0"/>
    <x v="0"/>
    <n v="8"/>
    <s v="Qty / 1,000"/>
    <m/>
    <s v="Private-Lighting"/>
    <x v="0"/>
    <n v="3"/>
    <n v="1"/>
    <s v="Lighting"/>
    <n v="0.91633259480590001"/>
    <n v="1.30467645558681"/>
    <n v="1410.1579751357201"/>
    <n v="0.43960159897478501"/>
    <n v="0.71"/>
    <n v="1001.2121623463599"/>
    <n v="0.312117135272098"/>
    <n v="3379"/>
    <n v="1.0900000000000001"/>
    <n v="1.36"/>
    <n v="2.1999999999999999E-2"/>
    <n v="0.57999999999999996"/>
    <n v="20.7161882213673"/>
    <d v="1900-01-13T19:08:05"/>
    <n v="43412"/>
    <n v="0.55730425833517405"/>
    <n v="28.461904085308099"/>
    <n v="0"/>
    <n v="8009.6972987708796"/>
  </r>
  <r>
    <s v="STND-62739"/>
    <s v="Michigan Plaza LLC"/>
    <s v="Michigan Plaza LLC (Indoor Lighting) - 225 N Michigan - Chicago"/>
    <x v="0"/>
    <s v="Indoor Lighting"/>
    <x v="6"/>
    <n v="0"/>
    <n v="4293.5720000000001"/>
    <n v="0.96544799999999997"/>
    <x v="0"/>
    <x v="0"/>
    <n v="15"/>
    <s v="Qty / 1,000"/>
    <m/>
    <s v="Private-Lighting"/>
    <x v="0"/>
    <n v="3"/>
    <n v="1"/>
    <s v="Lighting"/>
    <n v="0.91633259480590001"/>
    <n v="1.30467645558681"/>
    <n v="3934.3399717459602"/>
    <n v="1.2595972746933699"/>
    <n v="0.71"/>
    <n v="2793.3813799396298"/>
    <n v="0.89431406503229305"/>
    <n v="2885"/>
    <n v="1.165"/>
    <n v="1.3779999999999999"/>
    <n v="2.5499999999999998E-2"/>
    <n v="0.55000000000000004"/>
    <n v="24.263431542460999"/>
    <d v="1900-01-16T07:56:40"/>
    <n v="43469"/>
    <n v="1.66195708496289"/>
    <n v="86.116454317186196"/>
    <n v="0"/>
    <n v="41900.720699094447"/>
  </r>
  <r>
    <s v="STND-62739"/>
    <s v="Michigan Plaza LLC"/>
    <s v="Michigan Plaza LLC (Indoor Lighting) - 225 N Michigan - Chicago"/>
    <x v="0"/>
    <s v="Indoor Lighting"/>
    <x v="6"/>
    <n v="0"/>
    <n v="3645.4859999999999"/>
    <n v="0.81972"/>
    <x v="0"/>
    <x v="0"/>
    <n v="15"/>
    <s v="Qty / 1,000"/>
    <m/>
    <s v="Private-Lighting"/>
    <x v="0"/>
    <n v="3"/>
    <n v="1"/>
    <s v="Lighting"/>
    <n v="0.91633259480590001"/>
    <n v="1.30467645558681"/>
    <n v="3340.47764570858"/>
    <n v="1.06946938417362"/>
    <n v="0.71"/>
    <n v="2371.73912845309"/>
    <n v="0.759323262763268"/>
    <n v="2885"/>
    <n v="1.165"/>
    <n v="1.3779999999999999"/>
    <n v="2.5499999999999998E-2"/>
    <n v="0.55000000000000004"/>
    <n v="24.263431542460999"/>
    <d v="1900-01-16T07:56:40"/>
    <n v="43469"/>
    <n v="1.41109563817603"/>
    <n v="73.117751043406699"/>
    <n v="0"/>
    <n v="35576.08692679635"/>
  </r>
  <r>
    <s v="STND-62739"/>
    <s v="Michigan Plaza LLC"/>
    <s v="Michigan Plaza LLC (Indoor Lighting) - 225 N Michigan - Chicago"/>
    <x v="0"/>
    <s v="Indoor Lighting"/>
    <x v="6"/>
    <n v="0"/>
    <n v="6413.3549999999996"/>
    <n v="1.4420999999999999"/>
    <x v="0"/>
    <x v="0"/>
    <n v="15"/>
    <s v="Qty / 1,000"/>
    <m/>
    <s v="Private-Lighting"/>
    <x v="0"/>
    <n v="3"/>
    <n v="1"/>
    <s v="Lighting"/>
    <n v="0.91633259480590001"/>
    <n v="1.30467645558681"/>
    <n v="5876.7662285613897"/>
    <n v="1.88147391660173"/>
    <n v="0.71"/>
    <n v="4172.5040222785901"/>
    <n v="1.3358464807872299"/>
    <n v="2885"/>
    <n v="1.165"/>
    <n v="1.3779999999999999"/>
    <n v="2.5499999999999998E-2"/>
    <n v="0.55000000000000004"/>
    <n v="24.263431542460999"/>
    <d v="1900-01-16T07:56:40"/>
    <n v="43469"/>
    <n v="2.4824830671615401"/>
    <n v="128.63308053932701"/>
    <n v="0"/>
    <n v="62587.560334178852"/>
  </r>
  <r>
    <s v="STND-62739"/>
    <s v="Michigan Plaza LLC"/>
    <s v="Michigan Plaza LLC (Indoor Lighting) - 225 N Michigan - Chicago"/>
    <x v="0"/>
    <s v="Indoor Lighting"/>
    <x v="6"/>
    <n v="0"/>
    <n v="0"/>
    <n v="0"/>
    <x v="0"/>
    <x v="0"/>
    <n v="15"/>
    <s v="Qty / 1,000"/>
    <m/>
    <s v="Private-Lighting"/>
    <x v="0"/>
    <n v="3"/>
    <n v="1"/>
    <s v="Lighting"/>
    <n v="0.91633259480590001"/>
    <n v="1.30467645558681"/>
    <n v="0"/>
    <n v="0"/>
    <n v="0.71"/>
    <n v="0"/>
    <n v="0"/>
    <n v="2885"/>
    <n v="1.165"/>
    <n v="1.3779999999999999"/>
    <n v="2.5499999999999998E-2"/>
    <n v="0.55000000000000004"/>
    <n v="24.263431542460999"/>
    <d v="1900-01-16T07:56:40"/>
    <n v="43469"/>
    <n v="0"/>
    <n v="0"/>
    <n v="0"/>
    <n v="0"/>
  </r>
  <r>
    <s v="STND-62741"/>
    <s v="Netlynx Inc"/>
    <s v="NETLYNX - 7135 Clinton Rd - Loves Park"/>
    <x v="62"/>
    <s v="Indoor Lighting"/>
    <x v="6"/>
    <n v="0"/>
    <n v="4536.6049999999996"/>
    <n v="1.0200959999999999"/>
    <x v="0"/>
    <x v="0"/>
    <n v="15"/>
    <s v="Qty / 1,000"/>
    <m/>
    <s v="Private-Lighting"/>
    <x v="0"/>
    <n v="3"/>
    <n v="1"/>
    <s v="Lighting"/>
    <n v="0.91633259480590001"/>
    <n v="1.30467645558681"/>
    <n v="4157.03903125942"/>
    <n v="1.33089523363828"/>
    <n v="0.71"/>
    <n v="2951.4977121941902"/>
    <n v="0.94493561588317798"/>
    <n v="2885"/>
    <n v="1.165"/>
    <n v="1.3779999999999999"/>
    <n v="2.5499999999999998E-2"/>
    <n v="0.55000000000000004"/>
    <n v="24.263431542460999"/>
    <d v="1900-01-16T07:56:40"/>
    <n v="43464"/>
    <n v="1.75603012750795"/>
    <n v="90.990983087652495"/>
    <n v="0"/>
    <n v="44272.465682912851"/>
  </r>
  <r>
    <s v="STND-62741"/>
    <s v="Netlynx Inc"/>
    <s v="NETLYNX - 7135 Clinton Rd - Loves Park"/>
    <x v="62"/>
    <s v="Indoor Lighting"/>
    <x v="6"/>
    <n v="0"/>
    <n v="28083.743999999999"/>
    <n v="6.3148799999999996"/>
    <x v="0"/>
    <x v="0"/>
    <n v="15"/>
    <s v="Qty / 1,000"/>
    <m/>
    <s v="Private-Lighting"/>
    <x v="0"/>
    <n v="3"/>
    <n v="1"/>
    <s v="Lighting"/>
    <n v="0.91633259480590001"/>
    <n v="1.30467645558681"/>
    <n v="25734.050011384599"/>
    <n v="8.2388752558560103"/>
    <n v="0.71"/>
    <n v="18271.175508083099"/>
    <n v="5.8496014316577698"/>
    <n v="2885"/>
    <n v="1.165"/>
    <n v="1.3779999999999999"/>
    <n v="2.5499999999999998E-2"/>
    <n v="0.55000000000000004"/>
    <n v="24.263431542460999"/>
    <d v="1900-01-16T07:56:40"/>
    <n v="43464"/>
    <n v="10.8706626940969"/>
    <n v="563.27748951957699"/>
    <n v="0"/>
    <n v="274067.63262124651"/>
  </r>
  <r>
    <s v="STND-62741"/>
    <s v="Netlynx Inc"/>
    <s v="NETLYNX - 7135 Clinton Rd - Loves Park"/>
    <x v="62"/>
    <s v="Indoor Lighting"/>
    <x v="6"/>
    <n v="0"/>
    <n v="864.11500000000001"/>
    <n v="0.194304"/>
    <x v="0"/>
    <x v="0"/>
    <n v="15"/>
    <s v="Qty / 1,000"/>
    <m/>
    <s v="Private-Lighting"/>
    <x v="0"/>
    <n v="3"/>
    <n v="1"/>
    <s v="Lighting"/>
    <n v="0.91633259480590001"/>
    <n v="1.30467645558681"/>
    <n v="791.81674016069996"/>
    <n v="0.25350385402633901"/>
    <n v="0.71"/>
    <n v="562.189885514097"/>
    <n v="0.17998773635870099"/>
    <n v="2885"/>
    <n v="1.165"/>
    <n v="1.3779999999999999"/>
    <n v="2.5499999999999998E-2"/>
    <n v="0.55000000000000004"/>
    <n v="24.263431542460999"/>
    <d v="1900-01-16T07:56:40"/>
    <n v="43464"/>
    <n v="0.33448192904913399"/>
    <n v="17.331611050727801"/>
    <n v="0"/>
    <n v="8432.8482827114549"/>
  </r>
  <r>
    <s v="STND-62741"/>
    <s v="Netlynx Inc"/>
    <s v="NETLYNX - 7135 Clinton Rd - Loves Park"/>
    <x v="1"/>
    <s v="Outdoor &amp; Garage Lighting"/>
    <x v="1"/>
    <n v="0"/>
    <n v="7477.0749999999998"/>
    <n v="0"/>
    <x v="0"/>
    <x v="0"/>
    <n v="10.1978380583316"/>
    <s v="Qty / 1,000"/>
    <m/>
    <s v="Private-Lighting"/>
    <x v="0"/>
    <n v="3"/>
    <n v="1"/>
    <s v="Lighting"/>
    <n v="0.91633259480590001"/>
    <n v="1.30467645558681"/>
    <n v="6851.4875363083202"/>
    <n v="0"/>
    <n v="0.71"/>
    <n v="4864.5561507789098"/>
    <n v="0"/>
    <n v="4903"/>
    <n v="1"/>
    <n v="1"/>
    <n v="0"/>
    <n v="0"/>
    <n v="14.276973281664301"/>
    <d v="1900-01-09T04:44:53"/>
    <n v="43464"/>
    <n v="0"/>
    <n v="0"/>
    <n v="0"/>
    <n v="49607.955851304236"/>
  </r>
  <r>
    <s v="STND-62741"/>
    <s v="Netlynx Inc"/>
    <s v="NETLYNX - 7135 Clinton Rd - Loves Park"/>
    <x v="1"/>
    <s v="Outdoor &amp; Garage Lighting"/>
    <x v="1"/>
    <n v="0"/>
    <n v="7648.68"/>
    <n v="0"/>
    <x v="0"/>
    <x v="0"/>
    <n v="10.1978380583316"/>
    <s v="Qty / 1,000"/>
    <m/>
    <s v="Private-Lighting"/>
    <x v="0"/>
    <n v="3"/>
    <n v="1"/>
    <s v="Lighting"/>
    <n v="0.91633259480590001"/>
    <n v="1.30467645558681"/>
    <n v="7008.73479123999"/>
    <n v="0"/>
    <n v="0.71"/>
    <n v="4976.2017017803901"/>
    <n v="0"/>
    <n v="4903"/>
    <n v="1"/>
    <n v="1"/>
    <n v="0"/>
    <n v="0"/>
    <n v="14.276973281664301"/>
    <d v="1900-01-09T04:44:53"/>
    <n v="43464"/>
    <n v="0"/>
    <n v="0"/>
    <n v="0"/>
    <n v="50746.499100350535"/>
  </r>
  <r>
    <s v="STND-62741"/>
    <s v="Netlynx Inc"/>
    <s v="NETLYNX - 7135 Clinton Rd - Loves Park"/>
    <x v="1"/>
    <s v="Outdoor &amp; Garage Lighting"/>
    <x v="1"/>
    <n v="0"/>
    <n v="2157.3200000000002"/>
    <n v="0"/>
    <x v="0"/>
    <x v="0"/>
    <n v="10.1978380583316"/>
    <s v="Qty / 1,000"/>
    <m/>
    <s v="Private-Lighting"/>
    <x v="0"/>
    <n v="3"/>
    <n v="1"/>
    <s v="Lighting"/>
    <n v="0.91633259480590001"/>
    <n v="1.30467645558681"/>
    <n v="1976.8226334266601"/>
    <n v="0"/>
    <n v="0.71"/>
    <n v="1403.54406973293"/>
    <n v="0"/>
    <n v="4903"/>
    <n v="1"/>
    <n v="1"/>
    <n v="0"/>
    <n v="0"/>
    <n v="14.276973281664301"/>
    <d v="1900-01-09T04:44:53"/>
    <n v="43464"/>
    <n v="0"/>
    <n v="0"/>
    <n v="0"/>
    <n v="14313.115130868095"/>
  </r>
  <r>
    <s v="STND-62742"/>
    <s v="Brentwood Of Palatine Condominium Association"/>
    <s v="Brentwood Of Palatine Condominium Association - 1449 N Winslowe Dr - Palatine"/>
    <x v="1"/>
    <s v="Outdoor &amp; Garage Lighting"/>
    <x v="1"/>
    <n v="0"/>
    <n v="44127"/>
    <n v="0"/>
    <x v="0"/>
    <x v="0"/>
    <n v="10.1978380583316"/>
    <s v="Qty / 1,000"/>
    <m/>
    <s v="Private-Lighting"/>
    <x v="0"/>
    <n v="3"/>
    <n v="1"/>
    <s v="Lighting"/>
    <n v="0.91633259480590001"/>
    <n v="1.30467645558681"/>
    <n v="40435.008410999901"/>
    <n v="0"/>
    <n v="0.71"/>
    <n v="28708.85597181"/>
    <n v="0"/>
    <n v="4903"/>
    <n v="1"/>
    <n v="1"/>
    <n v="0"/>
    <n v="0"/>
    <n v="14.276973281664301"/>
    <d v="1900-01-09T04:44:53"/>
    <n v="43408"/>
    <n v="0"/>
    <n v="0"/>
    <n v="0"/>
    <n v="292768.26404048444"/>
  </r>
  <r>
    <s v="STND-62744"/>
    <s v="Connemara Converting, LLC"/>
    <s v="Connemara Converting LLC - 544 Territorial Dr - Bolingbrook"/>
    <x v="1"/>
    <s v="Outdoor &amp; Garage Lighting"/>
    <x v="1"/>
    <n v="0"/>
    <n v="1784.692"/>
    <n v="0"/>
    <x v="0"/>
    <x v="0"/>
    <n v="10.1978380583316"/>
    <s v="Qty / 1,000"/>
    <m/>
    <s v="Private-Lighting"/>
    <x v="0"/>
    <n v="3"/>
    <n v="1"/>
    <s v="Lighting"/>
    <n v="0.91633259480590001"/>
    <n v="1.30467645558681"/>
    <n v="1635.37145128933"/>
    <n v="0"/>
    <n v="0.71"/>
    <n v="1161.1137304154199"/>
    <n v="0"/>
    <n v="4903"/>
    <n v="1"/>
    <n v="1"/>
    <n v="0"/>
    <n v="0"/>
    <n v="14.276973281664301"/>
    <d v="1900-01-09T04:44:53"/>
    <n v="43448"/>
    <n v="0"/>
    <n v="0"/>
    <n v="0"/>
    <n v="11840.849790081747"/>
  </r>
  <r>
    <s v="STND-62744"/>
    <s v="Connemara Converting, LLC"/>
    <s v="Connemara Converting LLC - 544 Territorial Dr - Bolingbrook"/>
    <x v="1"/>
    <s v="Outdoor &amp; Garage Lighting"/>
    <x v="1"/>
    <n v="0"/>
    <n v="17944.98"/>
    <n v="0"/>
    <x v="0"/>
    <x v="0"/>
    <n v="10.1978380583316"/>
    <s v="Qty / 1,000"/>
    <m/>
    <s v="Private-Lighting"/>
    <x v="0"/>
    <n v="3"/>
    <n v="1"/>
    <s v="Lighting"/>
    <n v="0.91633259480590001"/>
    <n v="1.30467645558681"/>
    <n v="16443.57008714"/>
    <n v="0"/>
    <n v="0.71"/>
    <n v="11674.934761869399"/>
    <n v="0"/>
    <n v="4903"/>
    <n v="1"/>
    <n v="1"/>
    <n v="0"/>
    <n v="0"/>
    <n v="14.276973281664301"/>
    <d v="1900-01-09T04:44:53"/>
    <n v="43448"/>
    <n v="0"/>
    <n v="0"/>
    <n v="0"/>
    <n v="119059.09404313033"/>
  </r>
  <r>
    <s v="STND-62745"/>
    <s v="Lincoln-Way Community High School Dist 210"/>
    <s v="Lincoln Way Community High School District 210 - 21701 Gougar Rd - New Lenox"/>
    <x v="27"/>
    <s v="Outdoor &amp; Garage Lighting"/>
    <x v="12"/>
    <n v="0"/>
    <n v="322"/>
    <n v="0"/>
    <x v="0"/>
    <x v="1"/>
    <n v="8"/>
    <s v="Qty / 1,000"/>
    <m/>
    <s v="Public-Lighting"/>
    <x v="0"/>
    <n v="3"/>
    <n v="1"/>
    <s v="Lighting"/>
    <n v="0.99829244462109001"/>
    <n v="0.987374621353864"/>
    <n v="321.45016716799103"/>
    <n v="0"/>
    <n v="0.71"/>
    <n v="228.22961868927399"/>
    <n v="0"/>
    <n v="2979"/>
    <n v="1.17333333333333"/>
    <n v="1.323"/>
    <n v="2.1333333333333301E-2"/>
    <n v="0.72"/>
    <n v="23.497818059751602"/>
    <d v="1900-01-15T18:49:11"/>
    <n v="43422"/>
    <n v="0"/>
    <n v="5.8445484939634804"/>
    <n v="0"/>
    <n v="1825.8369495141919"/>
  </r>
  <r>
    <s v="STND-62745"/>
    <s v="Lincoln-Way Community High School Dist 210"/>
    <s v="Lincoln Way Community High School District 210 - 21701 Gougar Rd - New Lenox"/>
    <x v="1"/>
    <s v="Outdoor &amp; Garage Lighting"/>
    <x v="1"/>
    <n v="0"/>
    <n v="16670.2"/>
    <n v="0"/>
    <x v="0"/>
    <x v="1"/>
    <n v="10.1978380583316"/>
    <s v="Qty / 1,000"/>
    <m/>
    <s v="Public-Lighting"/>
    <x v="0"/>
    <n v="3"/>
    <n v="1"/>
    <s v="Lighting"/>
    <n v="0.99829244462109001"/>
    <n v="0.987374621353864"/>
    <n v="16641.7347103225"/>
    <n v="0"/>
    <n v="0.71"/>
    <n v="11815.631644329"/>
    <n v="0"/>
    <n v="4903"/>
    <n v="1"/>
    <n v="1"/>
    <n v="0"/>
    <n v="0"/>
    <n v="14.276973281664301"/>
    <d v="1900-01-09T04:44:53"/>
    <n v="43422"/>
    <n v="0"/>
    <n v="0"/>
    <n v="0"/>
    <n v="120493.89806576546"/>
  </r>
  <r>
    <s v="STND-62746"/>
    <s v="Phoenix Tool Corporation"/>
    <s v="Phoenix Tool and Molding - 700 Lunt Ave - Elk Grove Village"/>
    <x v="0"/>
    <s v="Indoor Lighting"/>
    <x v="8"/>
    <n v="0"/>
    <n v="68853.67"/>
    <n v="10.896796"/>
    <x v="0"/>
    <x v="0"/>
    <n v="9.5383441434566993"/>
    <s v="Qty / 1,000"/>
    <m/>
    <s v="Private-Lighting"/>
    <x v="0"/>
    <n v="3"/>
    <n v="1"/>
    <s v="Lighting"/>
    <n v="0.91633259480590001"/>
    <n v="1.30467645558681"/>
    <n v="63092.862093009098"/>
    <n v="14.2167931825325"/>
    <n v="0.71"/>
    <n v="44795.932086036497"/>
    <n v="10.0939231595981"/>
    <n v="5242"/>
    <n v="1"/>
    <n v="1.22"/>
    <n v="1.0999999999999999E-2"/>
    <n v="0.68"/>
    <n v="13.3536818008394"/>
    <d v="1900-01-08T12:55:13"/>
    <n v="43434"/>
    <n v="17.136925244132701"/>
    <n v="694.02148302310002"/>
    <n v="0"/>
    <n v="427279.01646353025"/>
  </r>
  <r>
    <s v="STND-62749"/>
    <s v="Millbrook Lisle 801 LLC"/>
    <s v="Millbrook Real Estate Company - 801 Warrenville Rd - Lisle"/>
    <x v="9"/>
    <s v="HVAC"/>
    <x v="6"/>
    <n v="0"/>
    <n v="241254.39999999999"/>
    <n v="0"/>
    <x v="3"/>
    <x v="0"/>
    <n v="10"/>
    <s v="NA"/>
    <m/>
    <s v="Private-Non-Lighting"/>
    <x v="2"/>
    <n v="2"/>
    <n v="248000"/>
    <s v="Non-Lighting"/>
    <n v="0.76002432528749297"/>
    <n v="0.465462131779591"/>
    <n v="183359.21258263901"/>
    <n v="0"/>
    <n v="0.7"/>
    <n v="128351.448807847"/>
    <n v="0"/>
    <n v="2885"/>
    <n v="1.165"/>
    <n v="1.3779999999999999"/>
    <n v="2.5499999999999998E-2"/>
    <n v="0.55000000000000004"/>
    <n v="24.263431542460999"/>
    <d v="1900-01-16T07:56:40"/>
    <n v="43461"/>
    <n v="0"/>
    <n v="0"/>
    <n v="0"/>
    <n v="1283514.4880784701"/>
  </r>
  <r>
    <s v="STND-62749"/>
    <s v="Millbrook Lisle 801 LLC"/>
    <s v="Millbrook Real Estate Company - 801 Warrenville Rd - Lisle"/>
    <x v="12"/>
    <s v="Variable Speed Drives"/>
    <x v="6"/>
    <n v="0"/>
    <n v="64731.696000000004"/>
    <n v="3.6949510000000001"/>
    <x v="6"/>
    <x v="0"/>
    <n v="15"/>
    <s v="ΔkWpeak"/>
    <m/>
    <s v="Private-Non-Lighting"/>
    <x v="2"/>
    <n v="2"/>
    <n v="1"/>
    <s v="Non-Lighting"/>
    <n v="0.76002432528749297"/>
    <n v="0.465462131779591"/>
    <n v="49197.663577115098"/>
    <n v="1.7198597692811299"/>
    <n v="0.7"/>
    <n v="34438.3645039806"/>
    <n v="1.2039018384967901"/>
    <n v="2885"/>
    <n v="1.165"/>
    <n v="1.3779999999999999"/>
    <n v="2.5499999999999998E-2"/>
    <n v="0.55000000000000004"/>
    <n v="24.263431542460999"/>
    <d v="1900-01-16T07:56:40"/>
    <n v="43461"/>
    <n v="1.7198597692811299"/>
    <n v="0"/>
    <n v="0"/>
    <n v="516575.46755970898"/>
  </r>
  <r>
    <s v="STND-62751"/>
    <s v="One2One Communicatins, LLC"/>
    <s v="One2One Communications LLC - 900 Asbury Drive -  Buffalo Grove"/>
    <x v="0"/>
    <s v="Indoor Lighting"/>
    <x v="8"/>
    <n v="0"/>
    <n v="41495.671999999999"/>
    <n v="6.5671140000000001"/>
    <x v="0"/>
    <x v="0"/>
    <n v="9.5383441434566993"/>
    <s v="Qty / 1,000"/>
    <m/>
    <s v="Private-Lighting"/>
    <x v="0"/>
    <n v="3"/>
    <n v="1"/>
    <s v="Lighting"/>
    <n v="0.91633259480590001"/>
    <n v="1.30467645558681"/>
    <n v="38023.836796974501"/>
    <n v="8.5679590169544895"/>
    <n v="0.71"/>
    <n v="26996.9241258519"/>
    <n v="6.0832509020376904"/>
    <n v="5242"/>
    <n v="1"/>
    <n v="1.22"/>
    <n v="1.0999999999999999E-2"/>
    <n v="0.68"/>
    <n v="13.3536818008394"/>
    <d v="1900-01-08T12:55:13"/>
    <n v="43418"/>
    <n v="10.3278194514881"/>
    <n v="418.26220476672"/>
    <n v="0"/>
    <n v="257505.95312716434"/>
  </r>
  <r>
    <s v="STND-62751"/>
    <s v="One2One Communicatins, LLC"/>
    <s v="One2One Communications LLC - 900 Asbury Drive -  Buffalo Grove"/>
    <x v="0"/>
    <s v="Indoor Lighting"/>
    <x v="8"/>
    <n v="0"/>
    <n v="47702.2"/>
    <n v="7.5493600000000001"/>
    <x v="0"/>
    <x v="0"/>
    <n v="9.5383441434566993"/>
    <s v="Qty / 1,000"/>
    <m/>
    <s v="Private-Lighting"/>
    <x v="0"/>
    <n v="3"/>
    <n v="1"/>
    <s v="Lighting"/>
    <n v="0.91633259480590001"/>
    <n v="1.30467645558681"/>
    <n v="43711.08070395"/>
    <n v="9.8494722467488103"/>
    <n v="0.71"/>
    <n v="31034.8672998045"/>
    <n v="6.9931252951916596"/>
    <n v="5242"/>
    <n v="1"/>
    <n v="1.22"/>
    <n v="1.0999999999999999E-2"/>
    <n v="0.68"/>
    <n v="13.3536818008394"/>
    <d v="1900-01-08T12:55:13"/>
    <n v="43418"/>
    <n v="11.8725557458399"/>
    <n v="480.82188774345002"/>
    <n v="0"/>
    <n v="296021.24475204607"/>
  </r>
  <r>
    <s v="STND-62751"/>
    <s v="One2One Communicatins, LLC"/>
    <s v="One2One Communications LLC - 900 Asbury Drive -  Buffalo Grove"/>
    <x v="7"/>
    <s v="Indoor Lighting"/>
    <x v="8"/>
    <n v="0"/>
    <n v="9322.3729999999996"/>
    <n v="4.7913059999999996"/>
    <x v="0"/>
    <x v="0"/>
    <n v="8"/>
    <s v="Qty / 1,000"/>
    <m/>
    <s v="Private-Lighting"/>
    <x v="0"/>
    <n v="3"/>
    <n v="1"/>
    <s v="Lighting"/>
    <n v="0.91633259480590001"/>
    <n v="1.30467645558681"/>
    <n v="8542.3942408384592"/>
    <n v="6.2511041297118002"/>
    <n v="0.71"/>
    <n v="6065.09991099531"/>
    <n v="4.4382839320953797"/>
    <n v="5242"/>
    <n v="1"/>
    <n v="1.22"/>
    <n v="1.0999999999999999E-2"/>
    <n v="0.68"/>
    <n v="13.3536818008394"/>
    <d v="1900-01-08T12:55:13"/>
    <n v="43418"/>
    <n v="9.6676525358982293"/>
    <n v="93.966336649223095"/>
    <n v="0"/>
    <n v="48520.79928796248"/>
  </r>
  <r>
    <s v="STND-62752"/>
    <s v="BOONE COUNTY FAIR ASSOCIATION"/>
    <s v="Boone Cty Fairgrounds Assoc (Bldg 1) - 8791 IL Route 76 - Belvidere"/>
    <x v="0"/>
    <s v="Indoor Lighting"/>
    <x v="2"/>
    <n v="0"/>
    <n v="26150.080999999998"/>
    <n v="5.6004800000000001"/>
    <x v="0"/>
    <x v="1"/>
    <n v="14.797277300976599"/>
    <s v="Qty / 1,000"/>
    <m/>
    <s v="Public-Lighting"/>
    <x v="0"/>
    <n v="3"/>
    <n v="1"/>
    <s v="Lighting"/>
    <n v="0.99829244462109001"/>
    <n v="0.987374621353864"/>
    <n v="26105.4282885295"/>
    <n v="5.5297718193998904"/>
    <n v="0.71"/>
    <n v="18534.854084856001"/>
    <n v="3.9261379917739201"/>
    <n v="3379"/>
    <n v="1.0900000000000001"/>
    <n v="1.36"/>
    <n v="2.1999999999999999E-2"/>
    <n v="0.57999999999999996"/>
    <n v="20.7161882213673"/>
    <d v="1900-01-13T19:08:05"/>
    <n v="43412"/>
    <n v="7.0103598116124397"/>
    <n v="526.89855261252296"/>
    <n v="0"/>
    <n v="274265.37562675308"/>
  </r>
  <r>
    <s v="STND-62752"/>
    <s v="BOONE COUNTY FAIR ASSOCIATION"/>
    <s v="Boone Cty Fairgrounds Assoc (Bldg 1) - 8791 IL Route 76 - Belvidere"/>
    <x v="62"/>
    <s v="Indoor Lighting"/>
    <x v="2"/>
    <n v="0"/>
    <n v="302.01499999999999"/>
    <n v="6.4682000000000003E-2"/>
    <x v="0"/>
    <x v="1"/>
    <n v="14.797277300976599"/>
    <s v="Qty / 1,000"/>
    <m/>
    <s v="Public-Lighting"/>
    <x v="0"/>
    <n v="3"/>
    <n v="1"/>
    <s v="Lighting"/>
    <n v="0.99829244462109001"/>
    <n v="0.987374621353864"/>
    <n v="301.49929266223899"/>
    <n v="6.3865365258410606E-2"/>
    <n v="0.71"/>
    <n v="214.06449779018899"/>
    <n v="4.53444093334716E-2"/>
    <n v="3379"/>
    <n v="1.0900000000000001"/>
    <n v="1.36"/>
    <n v="2.1999999999999999E-2"/>
    <n v="0.57999999999999996"/>
    <n v="20.7161882213673"/>
    <d v="1900-01-13T19:08:05"/>
    <n v="43412"/>
    <n v="8.0965219648086506E-2"/>
    <n v="6.0853068243754604"/>
    <n v="0"/>
    <n v="3167.571734095719"/>
  </r>
  <r>
    <s v="STND-62752"/>
    <s v="BOONE COUNTY FAIR ASSOCIATION"/>
    <s v="Boone Cty Fairgrounds Assoc (Bldg 1) - 8791 IL Route 76 - Belvidere"/>
    <x v="1"/>
    <s v="Outdoor &amp; Garage Lighting"/>
    <x v="1"/>
    <n v="0"/>
    <n v="1823.9159999999999"/>
    <n v="0"/>
    <x v="0"/>
    <x v="1"/>
    <n v="10.1978380583316"/>
    <s v="Qty / 1,000"/>
    <m/>
    <s v="Public-Lighting"/>
    <x v="0"/>
    <n v="3"/>
    <n v="1"/>
    <s v="Lighting"/>
    <n v="0.99829244462109001"/>
    <n v="0.987374621353864"/>
    <n v="1820.80156242352"/>
    <n v="0"/>
    <n v="0.71"/>
    <n v="1292.7691093207"/>
    <n v="0"/>
    <n v="4903"/>
    <n v="1"/>
    <n v="1"/>
    <n v="0"/>
    <n v="0"/>
    <n v="14.276973281664301"/>
    <d v="1900-01-09T04:44:53"/>
    <n v="43412"/>
    <n v="0"/>
    <n v="0"/>
    <n v="0"/>
    <n v="13183.450023666079"/>
  </r>
  <r>
    <s v="STND-62752"/>
    <s v="BOONE COUNTY FAIR ASSOCIATION"/>
    <s v="Boone Cty Fairgrounds Assoc (Bldg 1) - 8791 IL Route 76 - Belvidere"/>
    <x v="1"/>
    <s v="Outdoor &amp; Garage Lighting"/>
    <x v="1"/>
    <n v="0"/>
    <n v="2304.41"/>
    <n v="0"/>
    <x v="0"/>
    <x v="1"/>
    <n v="10.1978380583316"/>
    <s v="Qty / 1,000"/>
    <m/>
    <s v="Public-Lighting"/>
    <x v="0"/>
    <n v="3"/>
    <n v="1"/>
    <s v="Lighting"/>
    <n v="0.99829244462109001"/>
    <n v="0.987374621353864"/>
    <n v="2300.4750923092902"/>
    <n v="0"/>
    <n v="0.71"/>
    <n v="1633.33731553959"/>
    <n v="0"/>
    <n v="4903"/>
    <n v="1"/>
    <n v="1"/>
    <n v="0"/>
    <n v="0"/>
    <n v="14.276973281664301"/>
    <d v="1900-01-09T04:44:53"/>
    <n v="43412"/>
    <n v="0"/>
    <n v="0"/>
    <n v="0"/>
    <n v="16656.509438502799"/>
  </r>
  <r>
    <s v="STND-62755"/>
    <s v="Spancrete of Illinois, Inc."/>
    <s v="Spancrete Group Inc - 4012 US Highway 14 - Crystal Lake"/>
    <x v="0"/>
    <s v="Indoor Lighting"/>
    <x v="10"/>
    <n v="0"/>
    <n v="112671.811"/>
    <n v="20.150207999999999"/>
    <x v="0"/>
    <x v="0"/>
    <n v="10.827197921178"/>
    <s v="Qty / 1,000"/>
    <m/>
    <s v="Private-Lighting"/>
    <x v="0"/>
    <n v="2"/>
    <n v="1"/>
    <s v="Lighting"/>
    <n v="0.97902139861649395"/>
    <n v="0.93591656730105399"/>
    <n v="110308.113989873"/>
    <n v="18.858913501762199"/>
    <n v="0.71"/>
    <n v="78318.760932809993"/>
    <n v="13.3898285862512"/>
    <n v="4618"/>
    <n v="1.02"/>
    <n v="1.04"/>
    <n v="1.2E-2"/>
    <n v="0.81"/>
    <n v="15.158077089649201"/>
    <d v="1900-01-09T19:51:10"/>
    <n v="43427"/>
    <n v="22.3871242898412"/>
    <n v="1297.74251752792"/>
    <n v="0"/>
    <n v="847972.7255609571"/>
  </r>
  <r>
    <s v="STND-62755"/>
    <s v="Spancrete of Illinois, Inc."/>
    <s v="Spancrete Group Inc - 4012 US Highway 14 - Crystal Lake"/>
    <x v="0"/>
    <s v="Indoor Lighting"/>
    <x v="10"/>
    <n v="0"/>
    <n v="40697.51"/>
    <n v="7.2783360000000004"/>
    <x v="0"/>
    <x v="0"/>
    <n v="10.827197921178"/>
    <s v="Qty / 1,000"/>
    <m/>
    <s v="Private-Lighting"/>
    <x v="0"/>
    <n v="2"/>
    <n v="1"/>
    <s v="Lighting"/>
    <n v="0.97902139861649395"/>
    <n v="0.93591656730105399"/>
    <n v="39843.733160408701"/>
    <n v="6.8119152447836804"/>
    <n v="0.71"/>
    <n v="28289.0505438902"/>
    <n v="4.8364598237964103"/>
    <n v="4618"/>
    <n v="1.02"/>
    <n v="1.04"/>
    <n v="1.2E-2"/>
    <n v="0.81"/>
    <n v="15.158077089649201"/>
    <d v="1900-01-09T19:51:10"/>
    <n v="43427"/>
    <n v="8.0863191414811002"/>
    <n v="468.74980188716199"/>
    <n v="0"/>
    <n v="306291.14924090734"/>
  </r>
  <r>
    <s v="STND-62756"/>
    <s v="Boone County Fair Association"/>
    <s v="Boone County Fairgrounds Association (Bldg 2) - 8791 IL Route 76 - Belvidere"/>
    <x v="0"/>
    <s v="Indoor Lighting"/>
    <x v="2"/>
    <n v="0"/>
    <n v="11005.133"/>
    <n v="2.3569339999999999"/>
    <x v="0"/>
    <x v="0"/>
    <n v="14.797277300976599"/>
    <s v="Qty / 1,000"/>
    <m/>
    <s v="Private-Lighting"/>
    <x v="0"/>
    <n v="3"/>
    <n v="1"/>
    <s v="Lighting"/>
    <n v="0.91633259480590001"/>
    <n v="1.30467645558681"/>
    <n v="10084.362078074"/>
    <n v="3.07503629717203"/>
    <n v="0.71"/>
    <n v="7159.8970754325701"/>
    <n v="2.18327577099214"/>
    <n v="3379"/>
    <n v="1.0900000000000001"/>
    <n v="1.36"/>
    <n v="2.1999999999999999E-2"/>
    <n v="0.57999999999999996"/>
    <n v="20.7161882213673"/>
    <d v="1900-01-13T19:08:05"/>
    <n v="43418"/>
    <n v="3.89837258769274"/>
    <n v="203.53758322718201"/>
    <n v="0"/>
    <n v="105946.98247162711"/>
  </r>
  <r>
    <s v="STND-62756"/>
    <s v="Boone County Fair Association"/>
    <s v="Boone County Fairgrounds Association (Bldg 2) - 8791 IL Route 76 - Belvidere"/>
    <x v="1"/>
    <s v="Outdoor &amp; Garage Lighting"/>
    <x v="1"/>
    <n v="0"/>
    <n v="813.89800000000002"/>
    <n v="0"/>
    <x v="0"/>
    <x v="0"/>
    <n v="10.1978380583316"/>
    <s v="Qty / 1,000"/>
    <m/>
    <s v="Private-Lighting"/>
    <x v="0"/>
    <n v="3"/>
    <n v="1"/>
    <s v="Lighting"/>
    <n v="0.91633259480590001"/>
    <n v="1.30467645558681"/>
    <n v="745.80126624733202"/>
    <n v="0"/>
    <n v="0.71"/>
    <n v="529.51889903560595"/>
    <n v="0"/>
    <n v="4903"/>
    <n v="1"/>
    <n v="1"/>
    <n v="0"/>
    <n v="0"/>
    <n v="14.276973281664301"/>
    <d v="1900-01-09T04:44:53"/>
    <n v="43418"/>
    <n v="0"/>
    <n v="0"/>
    <n v="0"/>
    <n v="5399.9479811911506"/>
  </r>
  <r>
    <s v="STND-62757"/>
    <s v="Kankakee School District #111"/>
    <s v="Kankakee School District 111 (Gymnasium) - 1200 W Jeffery St - Kankakee"/>
    <x v="0"/>
    <s v="Indoor Lighting"/>
    <x v="12"/>
    <n v="0"/>
    <n v="19783.300999999999"/>
    <n v="5.3944700000000001"/>
    <x v="0"/>
    <x v="1"/>
    <n v="15"/>
    <s v="Qty / 1,000"/>
    <m/>
    <s v="Public-Lighting"/>
    <x v="0"/>
    <n v="3"/>
    <n v="1"/>
    <s v="Lighting"/>
    <n v="0.99829244462109001"/>
    <n v="0.987374621353864"/>
    <n v="19749.519917964899"/>
    <n v="5.3263627736547798"/>
    <n v="0.71"/>
    <n v="14022.159141755101"/>
    <n v="3.7817175692948899"/>
    <n v="2979"/>
    <n v="1.17333333333333"/>
    <n v="1.323"/>
    <n v="2.1333333333333301E-2"/>
    <n v="0.72"/>
    <n v="23.497818059751602"/>
    <d v="1900-01-15T18:49:11"/>
    <n v="43469"/>
    <n v="5.5916296859565602"/>
    <n v="359.08218032663399"/>
    <n v="0"/>
    <n v="210332.3871263265"/>
  </r>
  <r>
    <s v="STND-62757"/>
    <s v="Kankakee School District #111"/>
    <s v="Kankakee School District 111 (Gymnasium) - 1200 W Jeffery St - Kankakee"/>
    <x v="0"/>
    <s v="Indoor Lighting"/>
    <x v="12"/>
    <n v="0"/>
    <n v="22271.898000000001"/>
    <n v="6.0730560000000002"/>
    <x v="0"/>
    <x v="1"/>
    <n v="15"/>
    <s v="Qty / 1,000"/>
    <m/>
    <s v="Public-Lighting"/>
    <x v="0"/>
    <n v="3"/>
    <n v="1"/>
    <s v="Lighting"/>
    <n v="0.99829244462109001"/>
    <n v="0.987374621353864"/>
    <n v="22233.867500771601"/>
    <n v="5.9963813684608098"/>
    <n v="0.71"/>
    <n v="15786.0459255478"/>
    <n v="4.2574307716071802"/>
    <n v="2979"/>
    <n v="1.17333333333333"/>
    <n v="1.323"/>
    <n v="2.1333333333333301E-2"/>
    <n v="0.72"/>
    <n v="23.497818059751602"/>
    <d v="1900-01-15T18:49:11"/>
    <n v="43469"/>
    <n v="6.2950169736927997"/>
    <n v="404.25213637766501"/>
    <n v="0"/>
    <n v="236790.68888321699"/>
  </r>
  <r>
    <s v="STND-62757"/>
    <s v="Kankakee School District #111"/>
    <s v="Kankakee School District 111 (Gymnasium) - 1200 W Jeffery St - Kankakee"/>
    <x v="0"/>
    <s v="Indoor Lighting"/>
    <x v="12"/>
    <n v="0"/>
    <n v="5855.5219999999999"/>
    <n v="1.5966720000000001"/>
    <x v="0"/>
    <x v="1"/>
    <n v="15"/>
    <s v="Qty / 1,000"/>
    <m/>
    <s v="Public-Lighting"/>
    <x v="0"/>
    <n v="3"/>
    <n v="1"/>
    <s v="Lighting"/>
    <n v="0.99829244462109001"/>
    <n v="0.987374621353864"/>
    <n v="5845.5233719125799"/>
    <n v="1.57651341142632"/>
    <n v="0.71"/>
    <n v="4150.3215940579303"/>
    <n v="1.11932452211269"/>
    <n v="2979"/>
    <n v="1.17333333333333"/>
    <n v="1.323"/>
    <n v="2.1333333333333301E-2"/>
    <n v="0.72"/>
    <n v="23.497818059751602"/>
    <d v="1900-01-15T18:49:11"/>
    <n v="43469"/>
    <n v="1.6550279367455201"/>
    <n v="106.282243125683"/>
    <n v="0"/>
    <n v="62254.823910868952"/>
  </r>
  <r>
    <s v="STND-62758"/>
    <s v="I D Label, Inc."/>
    <s v="I D Label Inc-Warehouse-413 Park Ave - Lake Villa"/>
    <x v="0"/>
    <s v="Indoor Lighting"/>
    <x v="8"/>
    <n v="0"/>
    <n v="32474.19"/>
    <n v="5.1393719999999998"/>
    <x v="0"/>
    <x v="0"/>
    <n v="9.5383441434566993"/>
    <s v="Qty / 1,000"/>
    <m/>
    <s v="Private-Lighting"/>
    <x v="0"/>
    <n v="3"/>
    <n v="1"/>
    <s v="Lighting"/>
    <n v="0.91633259480590001"/>
    <n v="1.30467645558681"/>
    <n v="29757.158786919801"/>
    <n v="6.7052176449020804"/>
    <n v="0.71"/>
    <n v="21127.582738713099"/>
    <n v="4.7607045278804696"/>
    <n v="5242"/>
    <n v="1"/>
    <n v="1.22"/>
    <n v="1.0999999999999999E-2"/>
    <n v="0.68"/>
    <n v="13.3536818008394"/>
    <d v="1900-01-08T12:55:13"/>
    <n v="43447"/>
    <n v="8.0824706423602706"/>
    <n v="327.32874665611803"/>
    <n v="0"/>
    <n v="201522.15508120094"/>
  </r>
  <r>
    <s v="STND-62759"/>
    <s v="Lakeview Covenant Church"/>
    <s v="Lakeview Church - 950 Northbrook Ave - Northbrook"/>
    <x v="1"/>
    <s v="Outdoor &amp; Garage Lighting"/>
    <x v="1"/>
    <n v="0"/>
    <n v="18067.555"/>
    <n v="0"/>
    <x v="0"/>
    <x v="0"/>
    <n v="10.1978380583316"/>
    <s v="Qty / 1,000"/>
    <m/>
    <s v="Private-Lighting"/>
    <x v="0"/>
    <n v="3"/>
    <n v="1"/>
    <s v="Lighting"/>
    <n v="0.91633259480590001"/>
    <n v="1.30467645558681"/>
    <n v="16555.889554948299"/>
    <n v="0"/>
    <n v="0.71"/>
    <n v="11754.6815840133"/>
    <n v="0"/>
    <n v="4903"/>
    <n v="1"/>
    <n v="1"/>
    <n v="0"/>
    <n v="0"/>
    <n v="14.276973281664301"/>
    <d v="1900-01-09T04:44:53"/>
    <n v="43408"/>
    <n v="0"/>
    <n v="0"/>
    <n v="0"/>
    <n v="119872.3392210204"/>
  </r>
  <r>
    <s v="STND-62759"/>
    <s v="Lakeview Covenant Church"/>
    <s v="Lakeview Church - 950 Northbrook Ave - Northbrook"/>
    <x v="1"/>
    <s v="Outdoor &amp; Garage Lighting"/>
    <x v="1"/>
    <n v="0"/>
    <n v="2010.23"/>
    <n v="0"/>
    <x v="0"/>
    <x v="0"/>
    <n v="10.1978380583316"/>
    <s v="Qty / 1,000"/>
    <m/>
    <s v="Private-Lighting"/>
    <x v="0"/>
    <n v="3"/>
    <n v="1"/>
    <s v="Lighting"/>
    <n v="0.91633259480590001"/>
    <n v="1.30467645558681"/>
    <n v="1842.0392720566599"/>
    <n v="0"/>
    <n v="0.71"/>
    <n v="1307.8478831602299"/>
    <n v="0"/>
    <n v="4903"/>
    <n v="1"/>
    <n v="1"/>
    <n v="0"/>
    <n v="0"/>
    <n v="14.276973281664301"/>
    <d v="1900-01-09T04:44:53"/>
    <n v="43408"/>
    <n v="0"/>
    <n v="0"/>
    <n v="0"/>
    <n v="13337.220917399813"/>
  </r>
  <r>
    <s v="STND-62760"/>
    <s v="Adult &amp; Pediatric Orthopedics, S.C."/>
    <s v="Adult &amp; Pediatric Orthopedics, S.C. - 555 Corporate Woods Parkway - Vernon HIlls"/>
    <x v="62"/>
    <s v="Indoor Lighting"/>
    <x v="8"/>
    <n v="0"/>
    <n v="46517.508000000002"/>
    <n v="7.3618699999999997"/>
    <x v="0"/>
    <x v="0"/>
    <n v="9.5383441434566993"/>
    <s v="Qty / 1,000"/>
    <m/>
    <s v="Private-Lighting"/>
    <x v="0"/>
    <n v="3"/>
    <n v="1"/>
    <s v="Lighting"/>
    <n v="0.91633259480590001"/>
    <n v="1.30467645558681"/>
    <n v="42625.508809544197"/>
    <n v="9.60485845809084"/>
    <n v="0.71"/>
    <n v="30264.111254776399"/>
    <n v="6.8194495052445001"/>
    <n v="5242"/>
    <n v="1"/>
    <n v="1.22"/>
    <n v="1.0999999999999999E-2"/>
    <n v="0.68"/>
    <n v="13.3536818008394"/>
    <d v="1900-01-08T12:55:13"/>
    <n v="43419"/>
    <n v="11.577698237814401"/>
    <n v="468.88059690498602"/>
    <n v="0"/>
    <n v="288669.50834391842"/>
  </r>
  <r>
    <s v="STND-62760"/>
    <s v="Adult &amp; Pediatric Orthopedics, S.C."/>
    <s v="Adult &amp; Pediatric Orthopedics, S.C. - 555 Corporate Woods Parkway - Vernon HIlls"/>
    <x v="62"/>
    <s v="Indoor Lighting"/>
    <x v="8"/>
    <n v="0"/>
    <n v="11574.335999999999"/>
    <n v="1.8317570000000001"/>
    <x v="0"/>
    <x v="0"/>
    <n v="9.5383441434566993"/>
    <s v="Qty / 1,000"/>
    <m/>
    <s v="Private-Lighting"/>
    <x v="0"/>
    <n v="3"/>
    <n v="1"/>
    <s v="Lighting"/>
    <n v="0.91633259480590001"/>
    <n v="1.30467645558681"/>
    <n v="10605.941340035301"/>
    <n v="2.3898502302563198"/>
    <n v="0.71"/>
    <n v="7530.2183514250901"/>
    <n v="1.69679366348199"/>
    <n v="5242"/>
    <n v="1"/>
    <n v="1.22"/>
    <n v="1.0999999999999999E-2"/>
    <n v="0.68"/>
    <n v="13.3536818008394"/>
    <d v="1900-01-08T12:55:13"/>
    <n v="43419"/>
    <n v="2.8807259284671201"/>
    <n v="116.66535474038901"/>
    <n v="0"/>
    <n v="71825.814111265674"/>
  </r>
  <r>
    <s v="STND-62771"/>
    <s v="Roundy's Supermarkets, Inc."/>
    <s v="Roundy's Supermarkets #530 - 2559 W 95th St - Evergreen Park"/>
    <x v="0"/>
    <s v="Indoor Lighting"/>
    <x v="5"/>
    <n v="0"/>
    <n v="1855.2639999999999"/>
    <n v="0.34595999999999999"/>
    <x v="0"/>
    <x v="0"/>
    <n v="10.727311735679001"/>
    <s v="Qty / 1,000"/>
    <m/>
    <s v="Private-Lighting"/>
    <x v="0"/>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771"/>
    <s v="Roundy's Supermarkets, Inc."/>
    <s v="Roundy's Supermarkets #530 - 2559 W 95th St - Evergreen Park"/>
    <x v="3"/>
    <s v="Refrigeration"/>
    <x v="5"/>
    <n v="0"/>
    <n v="6274.02"/>
    <n v="0.74663999999999997"/>
    <x v="2"/>
    <x v="0"/>
    <n v="8.6177180282661094"/>
    <s v="ΔkWpeak / CF"/>
    <n v="0.69"/>
    <s v="Private-Lighting"/>
    <x v="0"/>
    <n v="3"/>
    <n v="1"/>
    <s v="Non-Lighting"/>
    <n v="0.91633259480590001"/>
    <n v="1.30467645558681"/>
    <n v="5749.0890264641102"/>
    <n v="0.97412362879933301"/>
    <n v="0.7"/>
    <n v="4024.3623185248798"/>
    <n v="0.68188654015953298"/>
    <n v="4661"/>
    <n v="1.07"/>
    <n v="1.24"/>
    <n v="2.9000000000000001E-2"/>
    <n v="0.745"/>
    <n v="15.018236429950701"/>
    <d v="1900-01-09T17:27:20"/>
    <n v="43463"/>
    <n v="1.4117733750715"/>
    <n v="0"/>
    <n v="0"/>
    <n v="34680.819704626658"/>
  </r>
  <r>
    <s v="STND-62772"/>
    <s v="Roundy's Supermarkets, Inc."/>
    <s v="Roundy's Supermarkets #531 - 3358 Touhy Ave - Skokie"/>
    <x v="0"/>
    <s v="Indoor Lighting"/>
    <x v="5"/>
    <n v="0"/>
    <n v="1855.2639999999999"/>
    <n v="0.34595999999999999"/>
    <x v="0"/>
    <x v="0"/>
    <n v="10.727311735679001"/>
    <s v="Qty / 1,000"/>
    <m/>
    <s v="Private-Lighting"/>
    <x v="0"/>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772"/>
    <s v="Roundy's Supermarkets, Inc."/>
    <s v="Roundy's Supermarkets #531 - 3358 Touhy Ave - Skokie"/>
    <x v="3"/>
    <s v="Refrigeration"/>
    <x v="5"/>
    <n v="0"/>
    <n v="4551.74"/>
    <n v="0.54168000000000005"/>
    <x v="2"/>
    <x v="0"/>
    <n v="8.6177180282661094"/>
    <s v="ΔkWpeak / CF"/>
    <n v="0.69"/>
    <s v="Private-Lighting"/>
    <x v="0"/>
    <n v="3"/>
    <n v="1"/>
    <s v="Non-Lighting"/>
    <n v="0.91633259480590001"/>
    <n v="1.30467645558681"/>
    <n v="4170.90772508181"/>
    <n v="0.70671714246226103"/>
    <n v="0.7"/>
    <n v="2919.6354075572599"/>
    <n v="0.49470199972358297"/>
    <n v="4661"/>
    <n v="1.07"/>
    <n v="1.24"/>
    <n v="2.9000000000000001E-2"/>
    <n v="0.745"/>
    <n v="15.018236429950701"/>
    <d v="1900-01-09T17:27:20"/>
    <n v="43463"/>
    <n v="1.0242277426989299"/>
    <n v="0"/>
    <n v="0"/>
    <n v="25160.594687670269"/>
  </r>
  <r>
    <s v="STND-62773"/>
    <s v="Brandywine Association"/>
    <s v="Brandywine Association - 1S130 Ardmore Ave - Villa Park"/>
    <x v="1"/>
    <s v="Outdoor &amp; Garage Lighting"/>
    <x v="1"/>
    <n v="0"/>
    <n v="9413.76"/>
    <n v="0"/>
    <x v="0"/>
    <x v="0"/>
    <n v="10.1978380583316"/>
    <s v="Qty / 1,000"/>
    <m/>
    <s v="Private-Lighting"/>
    <x v="0"/>
    <n v="3"/>
    <n v="1"/>
    <s v="Lighting"/>
    <n v="0.91633259480590001"/>
    <n v="1.30467645558681"/>
    <n v="8626.1351276799905"/>
    <n v="0"/>
    <n v="0.71"/>
    <n v="6124.55594065279"/>
    <n v="0"/>
    <n v="4903"/>
    <n v="1"/>
    <n v="1"/>
    <n v="0"/>
    <n v="0"/>
    <n v="14.276973281664301"/>
    <d v="1900-01-09T04:44:53"/>
    <n v="43447"/>
    <n v="0"/>
    <n v="0"/>
    <n v="0"/>
    <n v="62457.229661969912"/>
  </r>
  <r>
    <s v="STND-62774"/>
    <s v="Roundy's Supermarkets, Inc."/>
    <s v="Roundy's Supermarkets #532 - 2323 Capital Dr - Northbrook"/>
    <x v="0"/>
    <s v="Indoor Lighting"/>
    <x v="5"/>
    <n v="0"/>
    <n v="3092.107"/>
    <n v="0.5766"/>
    <x v="0"/>
    <x v="0"/>
    <n v="10.727311735679001"/>
    <s v="Qty / 1,000"/>
    <m/>
    <s v="Private-Lighting"/>
    <x v="0"/>
    <n v="3"/>
    <n v="1"/>
    <s v="Lighting"/>
    <n v="0.91633259480590001"/>
    <n v="1.30467645558681"/>
    <n v="2833.39843072749"/>
    <n v="0.75227644429135299"/>
    <n v="0.71"/>
    <n v="2011.7128858165199"/>
    <n v="0.53411627544686002"/>
    <n v="4661"/>
    <n v="1.07"/>
    <n v="1.24"/>
    <n v="2.9000000000000001E-2"/>
    <n v="0.745"/>
    <n v="15.018236429950701"/>
    <d v="1900-01-09T17:27:20"/>
    <n v="43463"/>
    <n v="0.81432825751391302"/>
    <n v="76.793041580464603"/>
    <n v="0"/>
    <n v="21580.271248836223"/>
  </r>
  <r>
    <s v="STND-62774"/>
    <s v="Roundy's Supermarkets, Inc."/>
    <s v="Roundy's Supermarkets #532 - 2323 Capital Dr - Northbrook"/>
    <x v="3"/>
    <s v="Refrigeration"/>
    <x v="5"/>
    <n v="0"/>
    <n v="6274.02"/>
    <n v="0.74663999999999997"/>
    <x v="2"/>
    <x v="0"/>
    <n v="8.6177180282661094"/>
    <s v="ΔkWpeak / CF"/>
    <n v="0.69"/>
    <s v="Private-Lighting"/>
    <x v="0"/>
    <n v="3"/>
    <n v="1"/>
    <s v="Non-Lighting"/>
    <n v="0.91633259480590001"/>
    <n v="1.30467645558681"/>
    <n v="5749.0890264641102"/>
    <n v="0.97412362879933301"/>
    <n v="0.7"/>
    <n v="4024.3623185248798"/>
    <n v="0.68188654015953298"/>
    <n v="4661"/>
    <n v="1.07"/>
    <n v="1.24"/>
    <n v="2.9000000000000001E-2"/>
    <n v="0.745"/>
    <n v="15.018236429950701"/>
    <d v="1900-01-09T17:27:20"/>
    <n v="43463"/>
    <n v="1.4117733750715"/>
    <n v="0"/>
    <n v="0"/>
    <n v="34680.819704626658"/>
  </r>
  <r>
    <s v="STND-62775"/>
    <s v="Roundy's Supermarkets, Inc."/>
    <s v="Roundy's Supermarkets #533 - 784 Skokie Blvd - Northbrook"/>
    <x v="0"/>
    <s v="Indoor Lighting"/>
    <x v="5"/>
    <n v="0"/>
    <n v="1855.2639999999999"/>
    <n v="0.34595999999999999"/>
    <x v="0"/>
    <x v="0"/>
    <n v="10.727311735679001"/>
    <s v="Qty / 1,000"/>
    <m/>
    <s v="Private-Lighting"/>
    <x v="0"/>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775"/>
    <s v="Roundy's Supermarkets, Inc."/>
    <s v="Roundy's Supermarkets #533 - 784 Skokie Blvd - Northbrook"/>
    <x v="3"/>
    <s v="Refrigeration"/>
    <x v="5"/>
    <n v="0"/>
    <n v="5720.43"/>
    <n v="0.68076000000000003"/>
    <x v="2"/>
    <x v="0"/>
    <n v="8.6177180282661094"/>
    <s v="ΔkWpeak / CF"/>
    <n v="0.69"/>
    <s v="Private-Lighting"/>
    <x v="0"/>
    <n v="3"/>
    <n v="1"/>
    <s v="Non-Lighting"/>
    <n v="0.91633259480590001"/>
    <n v="1.30467645558681"/>
    <n v="5241.8164653055101"/>
    <n v="0.88817154390527397"/>
    <n v="0.7"/>
    <n v="3669.2715257138598"/>
    <n v="0.621720080733692"/>
    <n v="4661"/>
    <n v="1.07"/>
    <n v="1.24"/>
    <n v="2.9000000000000001E-2"/>
    <n v="0.745"/>
    <n v="15.018236429950701"/>
    <d v="1900-01-09T17:27:20"/>
    <n v="43463"/>
    <n v="1.2872051360946"/>
    <n v="0"/>
    <n v="0"/>
    <n v="31620.747377747823"/>
  </r>
  <r>
    <s v="STND-62776"/>
    <s v="Roundy's Supermarkets, Inc."/>
    <s v="Roundy's Supermarkets #534 - 1500 N Clybourn Ave #C104 - Chicago"/>
    <x v="0"/>
    <s v="Indoor Lighting"/>
    <x v="5"/>
    <n v="0"/>
    <n v="3710.529"/>
    <n v="0.69191999999999998"/>
    <x v="0"/>
    <x v="0"/>
    <n v="10.727311735679001"/>
    <s v="Qty / 1,000"/>
    <m/>
    <s v="Private-Lighting"/>
    <x v="0"/>
    <n v="3"/>
    <n v="1"/>
    <s v="Lighting"/>
    <n v="0.91633259480590001"/>
    <n v="1.30467645558681"/>
    <n v="3400.0786666725398"/>
    <n v="0.90273173314962296"/>
    <n v="0.71"/>
    <n v="2414.0558533375001"/>
    <n v="0.64093953053623198"/>
    <n v="4661"/>
    <n v="1.07"/>
    <n v="1.24"/>
    <n v="2.9000000000000001E-2"/>
    <n v="0.745"/>
    <n v="15.018236429950701"/>
    <d v="1900-01-09T17:27:20"/>
    <n v="43463"/>
    <n v="0.97719390901669501"/>
    <n v="92.151664797666996"/>
    <n v="0"/>
    <n v="25896.329686091951"/>
  </r>
  <r>
    <s v="STND-62776"/>
    <s v="Roundy's Supermarkets, Inc."/>
    <s v="Roundy's Supermarkets #534 - 1500 N Clybourn Ave #C104 - Chicago"/>
    <x v="3"/>
    <s v="Refrigeration"/>
    <x v="5"/>
    <n v="0"/>
    <n v="4428.72"/>
    <n v="0.52703999999999995"/>
    <x v="2"/>
    <x v="0"/>
    <n v="8.6177180282661094"/>
    <s v="ΔkWpeak / CF"/>
    <n v="0.69"/>
    <s v="Private-Lighting"/>
    <x v="0"/>
    <n v="3"/>
    <n v="1"/>
    <s v="Non-Lighting"/>
    <n v="0.91633259480590001"/>
    <n v="1.30467645558681"/>
    <n v="4058.1804892687801"/>
    <n v="0.68761667915247005"/>
    <n v="0.7"/>
    <n v="2840.7263424881498"/>
    <n v="0.481331675406729"/>
    <n v="4661"/>
    <n v="1.07"/>
    <n v="1.24"/>
    <n v="2.9000000000000001E-2"/>
    <n v="0.745"/>
    <n v="15.018236429950701"/>
    <d v="1900-01-09T17:27:20"/>
    <n v="43463"/>
    <n v="0.99654591181517405"/>
    <n v="0"/>
    <n v="0"/>
    <n v="24480.578615030576"/>
  </r>
  <r>
    <s v="STND-62777"/>
    <s v="Village of Bourbonnais"/>
    <s v="Village of Bourbonnais - 700 Main St NW - Bourbonnais"/>
    <x v="1"/>
    <s v="Outdoor &amp; Garage Lighting"/>
    <x v="1"/>
    <n v="0"/>
    <n v="4559.79"/>
    <n v="0"/>
    <x v="0"/>
    <x v="1"/>
    <n v="10.1978380583316"/>
    <s v="Qty / 1,000"/>
    <m/>
    <s v="Public-Lighting"/>
    <x v="0"/>
    <n v="3"/>
    <n v="1"/>
    <s v="Lighting"/>
    <n v="0.99829244462109001"/>
    <n v="0.987374621353864"/>
    <n v="4552.0039060587997"/>
    <n v="0"/>
    <n v="0.71"/>
    <n v="3231.9227733017501"/>
    <n v="0"/>
    <n v="4903"/>
    <n v="1"/>
    <n v="1"/>
    <n v="0"/>
    <n v="0"/>
    <n v="14.276973281664301"/>
    <d v="1900-01-09T04:44:53"/>
    <n v="43464"/>
    <n v="0"/>
    <n v="0"/>
    <n v="0"/>
    <n v="32958.625059165199"/>
  </r>
  <r>
    <s v="STND-62778"/>
    <s v="McHenry Community High School District 156"/>
    <s v="McHenry High School District 156 - 4724 W Crystal Lake Rd - McHenry"/>
    <x v="0"/>
    <s v="Indoor Lighting"/>
    <x v="12"/>
    <n v="0"/>
    <n v="40988.656999999999"/>
    <n v="11.176704000000001"/>
    <x v="0"/>
    <x v="1"/>
    <n v="15"/>
    <s v="Qty / 1,000"/>
    <m/>
    <s v="Public-Lighting"/>
    <x v="0"/>
    <n v="2"/>
    <n v="1"/>
    <s v="Lighting"/>
    <n v="0.98996686498346598"/>
    <n v="2.5626279547341602"/>
    <n v="40577.412270172601"/>
    <n v="28.641734112189098"/>
    <n v="0.71"/>
    <n v="28809.9627118225"/>
    <n v="20.335631219654299"/>
    <n v="2979"/>
    <n v="1.17333333333333"/>
    <n v="1.323"/>
    <n v="2.1333333333333301E-2"/>
    <n v="0.72"/>
    <n v="23.497818059751602"/>
    <d v="1900-01-15T18:49:11"/>
    <n v="43432"/>
    <n v="30.0681680022142"/>
    <n v="737.77113218495595"/>
    <n v="0"/>
    <n v="432149.44067733752"/>
  </r>
  <r>
    <s v="STND-62778"/>
    <s v="McHenry Community High School District 156"/>
    <s v="McHenry High School District 156 - 4724 W Crystal Lake Rd - McHenry"/>
    <x v="38"/>
    <s v="Indoor Lighting"/>
    <x v="12"/>
    <n v="0"/>
    <n v="8769.23"/>
    <n v="1.9692289999999999"/>
    <x v="0"/>
    <x v="1"/>
    <n v="8"/>
    <s v="Qty / 1,000"/>
    <m/>
    <s v="Public-Lighting"/>
    <x v="0"/>
    <n v="2"/>
    <n v="1"/>
    <s v="Lighting"/>
    <n v="0.98996686498346598"/>
    <n v="2.5626279547341602"/>
    <n v="8681.2471314189606"/>
    <n v="5.0464012846732"/>
    <n v="0.71"/>
    <n v="6163.6854633074599"/>
    <n v="3.5829449121179699"/>
    <n v="2979"/>
    <n v="1.17333333333333"/>
    <n v="1.323"/>
    <n v="2.1333333333333301E-2"/>
    <n v="0.72"/>
    <n v="23.497818059751602"/>
    <d v="1900-01-15T18:49:11"/>
    <n v="43432"/>
    <n v="5.2977253765360697"/>
    <n v="157.84085693489001"/>
    <n v="0"/>
    <n v="49309.48370645968"/>
  </r>
  <r>
    <s v="STND-62781"/>
    <s v="Independence Tube Corporation"/>
    <s v="Independence Tube - Phase 5 - 6226 74th St - Bedford Park"/>
    <x v="0"/>
    <s v="Indoor Lighting"/>
    <x v="10"/>
    <n v="0"/>
    <n v="44640.082000000002"/>
    <n v="7.9834250000000004"/>
    <x v="0"/>
    <x v="0"/>
    <n v="10.827197921178"/>
    <s v="Qty / 1,000"/>
    <m/>
    <s v="Private-Lighting"/>
    <x v="0"/>
    <n v="3"/>
    <n v="1"/>
    <s v="Lighting"/>
    <n v="0.91633259480590001"/>
    <n v="1.30467645558681"/>
    <n v="40905.162171408097"/>
    <n v="10.415786632443099"/>
    <n v="0.71"/>
    <n v="29042.665141699799"/>
    <n v="7.3952085090345996"/>
    <n v="4618"/>
    <n v="1.02"/>
    <n v="1.04"/>
    <n v="1.2E-2"/>
    <n v="0.81"/>
    <n v="15.158077089649201"/>
    <d v="1900-01-09T19:51:10"/>
    <n v="43464"/>
    <n v="12.3644190793484"/>
    <n v="481.23720201656602"/>
    <n v="0"/>
    <n v="314450.68364768079"/>
  </r>
  <r>
    <s v="STND-62781"/>
    <s v="Independence Tube Corporation"/>
    <s v="Independence Tube - Phase 5 - 6226 74th St - Bedford Park"/>
    <x v="0"/>
    <s v="Indoor Lighting"/>
    <x v="10"/>
    <n v="0"/>
    <n v="11446.174999999999"/>
    <n v="2.0470320000000002"/>
    <x v="0"/>
    <x v="0"/>
    <n v="10.827197921178"/>
    <s v="Qty / 1,000"/>
    <m/>
    <s v="Private-Lighting"/>
    <x v="0"/>
    <n v="3"/>
    <n v="1"/>
    <s v="Lighting"/>
    <n v="0.91633259480590001"/>
    <n v="1.30467645558681"/>
    <n v="10488.503238352399"/>
    <n v="2.6707144542327699"/>
    <n v="0.71"/>
    <n v="7446.8372992302202"/>
    <n v="1.8962072625052699"/>
    <n v="4618"/>
    <n v="1.02"/>
    <n v="1.04"/>
    <n v="1.2E-2"/>
    <n v="0.81"/>
    <n v="15.158077089649201"/>
    <d v="1900-01-09T19:51:10"/>
    <n v="43464"/>
    <n v="3.17036378707594"/>
    <n v="123.394155745323"/>
    <n v="0"/>
    <n v="80628.381325576236"/>
  </r>
  <r>
    <s v="STND-62785"/>
    <s v="IBNN Inc"/>
    <s v="IBNN Inc - 3635 W Armitage St - Chicago"/>
    <x v="3"/>
    <s v="Refrigeration"/>
    <x v="14"/>
    <n v="0"/>
    <n v="3890.7"/>
    <n v="0.46300000000000002"/>
    <x v="2"/>
    <x v="0"/>
    <n v="8.6177180282661094"/>
    <s v="ΔkWpeak / CF"/>
    <n v="0.69"/>
    <s v="Private-Non-Lighting"/>
    <x v="2"/>
    <n v="3"/>
    <n v="1"/>
    <s v="Non-Lighting"/>
    <n v="0.98952339343681495"/>
    <n v="0.43468415683807998"/>
    <n v="3849.93866684462"/>
    <n v="0.20125876461603101"/>
    <n v="0.7"/>
    <n v="2694.9570667912299"/>
    <n v="0.140881135231222"/>
    <n v="4093"/>
    <n v="1.1200000000000001"/>
    <n v="1.29"/>
    <n v="1.9E-2"/>
    <n v="0.71"/>
    <n v="17.102369899829"/>
    <d v="1900-01-11T05:11:01"/>
    <n v="43406"/>
    <n v="0.29167936900874097"/>
    <n v="0"/>
    <n v="0"/>
    <n v="23224.380099889935"/>
  </r>
  <r>
    <s v="STND-62787"/>
    <s v="MJH Wacker LLC"/>
    <s v="Lincoln Property Company - Phase 2 - 150 S Wacker Dr - Chicago"/>
    <x v="12"/>
    <s v="Variable Speed Drives"/>
    <x v="6"/>
    <n v="0"/>
    <n v="517853.571"/>
    <n v="29.559608000000001"/>
    <x v="6"/>
    <x v="0"/>
    <n v="15"/>
    <s v="ΔkWpeak"/>
    <m/>
    <s v="Private-Non-Lighting"/>
    <x v="2"/>
    <n v="1"/>
    <n v="1"/>
    <s v="Non-Lighting"/>
    <n v="0.63719436902659499"/>
    <n v="0.48692010922420598"/>
    <n v="329973.37942151399"/>
    <n v="14.3931675559847"/>
    <n v="0.7"/>
    <n v="230981.36559505999"/>
    <n v="10.0752172891893"/>
    <n v="2885"/>
    <n v="1.165"/>
    <n v="1.3779999999999999"/>
    <n v="2.5499999999999998E-2"/>
    <n v="0.55000000000000004"/>
    <n v="24.263431542460999"/>
    <d v="1900-01-16T07:56:40"/>
    <n v="43427"/>
    <n v="14.3931675559847"/>
    <n v="0"/>
    <n v="0"/>
    <n v="3464720.4839259"/>
  </r>
  <r>
    <s v="STND-62787"/>
    <s v="MJH Wacker LLC"/>
    <s v="Lincoln Property Company - Phase 2 - 150 S Wacker Dr - Chicago"/>
    <x v="12"/>
    <s v="Variable Speed Drives"/>
    <x v="6"/>
    <n v="0"/>
    <n v="129463.393"/>
    <n v="7.3899020000000002"/>
    <x v="6"/>
    <x v="0"/>
    <n v="15"/>
    <s v="ΔkWpeak"/>
    <m/>
    <s v="Private-Non-Lighting"/>
    <x v="2"/>
    <n v="1"/>
    <n v="1"/>
    <s v="Non-Lighting"/>
    <n v="0.63719436902659499"/>
    <n v="0.48692010922420598"/>
    <n v="82493.345014677005"/>
    <n v="3.5982918889961799"/>
    <n v="0.7"/>
    <n v="57745.341510273902"/>
    <n v="2.5188043222973202"/>
    <n v="2885"/>
    <n v="1.165"/>
    <n v="1.3779999999999999"/>
    <n v="2.5499999999999998E-2"/>
    <n v="0.55000000000000004"/>
    <n v="24.263431542460999"/>
    <d v="1900-01-16T07:56:40"/>
    <n v="43427"/>
    <n v="3.5982918889961799"/>
    <n v="0"/>
    <n v="0"/>
    <n v="866180.12265410856"/>
  </r>
  <r>
    <s v="STND-62787"/>
    <s v="MJH Wacker LLC"/>
    <s v="Lincoln Property Company - Phase 2 - 150 S Wacker Dr - Chicago"/>
    <x v="12"/>
    <s v="Variable Speed Drives"/>
    <x v="6"/>
    <n v="0"/>
    <n v="388390.17800000001"/>
    <n v="22.169706000000001"/>
    <x v="6"/>
    <x v="0"/>
    <n v="15"/>
    <s v="ΔkWpeak"/>
    <m/>
    <s v="Private-Non-Lighting"/>
    <x v="2"/>
    <n v="1"/>
    <n v="1"/>
    <s v="Non-Lighting"/>
    <n v="0.63719436902659499"/>
    <n v="0.48692010922420598"/>
    <n v="247480.03440683699"/>
    <n v="10.794875666988499"/>
    <n v="0.7"/>
    <n v="173236.02408478601"/>
    <n v="7.5564129668919797"/>
    <n v="2885"/>
    <n v="1.165"/>
    <n v="1.3779999999999999"/>
    <n v="2.5499999999999998E-2"/>
    <n v="0.55000000000000004"/>
    <n v="24.263431542460999"/>
    <d v="1900-01-16T07:56:40"/>
    <n v="43427"/>
    <n v="10.794875666988499"/>
    <n v="0"/>
    <n v="0"/>
    <n v="2598540.3612717902"/>
  </r>
  <r>
    <s v="STND-62787"/>
    <s v="MJH Wacker LLC"/>
    <s v="Lincoln Property Company - Phase 2 - 150 S Wacker Dr - Chicago"/>
    <x v="12"/>
    <s v="Variable Speed Drives"/>
    <x v="6"/>
    <n v="0"/>
    <n v="129463.393"/>
    <n v="7.3899020000000002"/>
    <x v="6"/>
    <x v="0"/>
    <n v="15"/>
    <s v="ΔkWpeak"/>
    <m/>
    <s v="Private-Non-Lighting"/>
    <x v="2"/>
    <n v="1"/>
    <n v="1"/>
    <s v="Non-Lighting"/>
    <n v="0.63719436902659499"/>
    <n v="0.48692010922420598"/>
    <n v="82493.345014677005"/>
    <n v="3.5982918889961799"/>
    <n v="0.7"/>
    <n v="57745.341510273902"/>
    <n v="2.5188043222973202"/>
    <n v="2885"/>
    <n v="1.165"/>
    <n v="1.3779999999999999"/>
    <n v="2.5499999999999998E-2"/>
    <n v="0.55000000000000004"/>
    <n v="24.263431542460999"/>
    <d v="1900-01-16T07:56:40"/>
    <n v="43427"/>
    <n v="3.5982918889961799"/>
    <n v="0"/>
    <n v="0"/>
    <n v="866180.12265410856"/>
  </r>
  <r>
    <s v="STND-62787"/>
    <s v="MJH Wacker LLC"/>
    <s v="Lincoln Property Company - Phase 2 - 150 S Wacker Dr - Chicago"/>
    <x v="12"/>
    <s v="Variable Speed Drives"/>
    <x v="6"/>
    <n v="0"/>
    <n v="78110.373999999996"/>
    <n v="0"/>
    <x v="6"/>
    <x v="0"/>
    <n v="15"/>
    <s v="ΔkWpeak"/>
    <m/>
    <s v="Private-Non-Lighting"/>
    <x v="2"/>
    <n v="1"/>
    <n v="1"/>
    <s v="Non-Lighting"/>
    <n v="0.63719436902659499"/>
    <n v="0.48692010922420598"/>
    <n v="49771.490475361301"/>
    <n v="0"/>
    <n v="0.7"/>
    <n v="34840.043332752903"/>
    <n v="0"/>
    <n v="2885"/>
    <n v="1.165"/>
    <n v="1.3779999999999999"/>
    <n v="2.5499999999999998E-2"/>
    <n v="0.55000000000000004"/>
    <n v="24.263431542460999"/>
    <d v="1900-01-16T07:56:40"/>
    <n v="43427"/>
    <n v="0"/>
    <n v="0"/>
    <n v="0"/>
    <n v="522600.64999129355"/>
  </r>
  <r>
    <s v="STND-62787"/>
    <s v="MJH Wacker LLC"/>
    <s v="Lincoln Property Company - Phase 2 - 150 S Wacker Dr - Chicago"/>
    <x v="12"/>
    <s v="Variable Speed Drives"/>
    <x v="6"/>
    <n v="0"/>
    <n v="38839.017999999996"/>
    <n v="2.216971"/>
    <x v="6"/>
    <x v="0"/>
    <n v="15"/>
    <s v="ΔkWpeak"/>
    <m/>
    <s v="Private-Non-Lighting"/>
    <x v="2"/>
    <n v="1"/>
    <n v="1"/>
    <s v="Non-Lighting"/>
    <n v="0.63719436902659499"/>
    <n v="0.48692010922420598"/>
    <n v="24748.003568122502"/>
    <n v="1.0794877614669001"/>
    <n v="0.7"/>
    <n v="17323.602497685799"/>
    <n v="0.75564143302682796"/>
    <n v="2885"/>
    <n v="1.165"/>
    <n v="1.3779999999999999"/>
    <n v="2.5499999999999998E-2"/>
    <n v="0.55000000000000004"/>
    <n v="24.263431542460999"/>
    <d v="1900-01-16T07:56:40"/>
    <n v="43427"/>
    <n v="1.0794877614669001"/>
    <n v="0"/>
    <n v="0"/>
    <n v="259854.03746528699"/>
  </r>
  <r>
    <s v="STND-62788"/>
    <s v="MJH Wacker LLC"/>
    <s v="Lincoln Property Company -  Phase 2 - 100 S Wacker Dr - Chicago"/>
    <x v="12"/>
    <s v="Variable Speed Drives"/>
    <x v="6"/>
    <n v="0"/>
    <n v="26036.791000000001"/>
    <n v="0"/>
    <x v="6"/>
    <x v="0"/>
    <n v="15"/>
    <s v="ΔkWpeak"/>
    <m/>
    <s v="Private-Non-Lighting"/>
    <x v="2"/>
    <n v="3"/>
    <n v="1"/>
    <s v="Non-Lighting"/>
    <n v="0.98952339343681495"/>
    <n v="0.43468415683807998"/>
    <n v="25764.013784525101"/>
    <n v="0"/>
    <n v="0.7"/>
    <n v="18034.809649167601"/>
    <n v="0"/>
    <n v="2885"/>
    <n v="1.165"/>
    <n v="1.3779999999999999"/>
    <n v="2.5499999999999998E-2"/>
    <n v="0.55000000000000004"/>
    <n v="24.263431542460999"/>
    <d v="1900-01-16T07:56:40"/>
    <n v="43410"/>
    <n v="0"/>
    <n v="0"/>
    <n v="0"/>
    <n v="270522.14473751403"/>
  </r>
  <r>
    <s v="STND-62788"/>
    <s v="MJH Wacker LLC"/>
    <s v="Lincoln Property Company -  Phase 2 - 100 S Wacker Dr - Chicago"/>
    <x v="12"/>
    <s v="Variable Speed Drives"/>
    <x v="6"/>
    <n v="0"/>
    <n v="65091.978000000003"/>
    <n v="0"/>
    <x v="6"/>
    <x v="0"/>
    <n v="15"/>
    <s v="ΔkWpeak"/>
    <m/>
    <s v="Private-Non-Lighting"/>
    <x v="2"/>
    <n v="3"/>
    <n v="1"/>
    <s v="Non-Lighting"/>
    <n v="0.98952339343681495"/>
    <n v="0.43468415683807998"/>
    <n v="64410.034956074502"/>
    <n v="0"/>
    <n v="0.7"/>
    <n v="45087.024469252203"/>
    <n v="0"/>
    <n v="2885"/>
    <n v="1.165"/>
    <n v="1.3779999999999999"/>
    <n v="2.5499999999999998E-2"/>
    <n v="0.55000000000000004"/>
    <n v="24.263431542460999"/>
    <d v="1900-01-16T07:56:40"/>
    <n v="43410"/>
    <n v="0"/>
    <n v="0"/>
    <n v="0"/>
    <n v="676305.36703878304"/>
  </r>
  <r>
    <s v="STND-62788"/>
    <s v="MJH Wacker LLC"/>
    <s v="Lincoln Property Company -  Phase 2 - 100 S Wacker Dr - Chicago"/>
    <x v="12"/>
    <s v="Variable Speed Drives"/>
    <x v="6"/>
    <n v="0"/>
    <n v="38839.017999999996"/>
    <n v="2.216971"/>
    <x v="6"/>
    <x v="0"/>
    <n v="15"/>
    <s v="ΔkWpeak"/>
    <m/>
    <s v="Private-Non-Lighting"/>
    <x v="2"/>
    <n v="3"/>
    <n v="1"/>
    <s v="Non-Lighting"/>
    <n v="0.98952339343681495"/>
    <n v="0.43468415683807998"/>
    <n v="38432.116889113502"/>
    <n v="0.96368216986947597"/>
    <n v="0.7"/>
    <n v="26902.481822379501"/>
    <n v="0.67457751890863304"/>
    <n v="2885"/>
    <n v="1.165"/>
    <n v="1.3779999999999999"/>
    <n v="2.5499999999999998E-2"/>
    <n v="0.55000000000000004"/>
    <n v="24.263431542460999"/>
    <d v="1900-01-16T07:56:40"/>
    <n v="43410"/>
    <n v="0.96368216986947597"/>
    <n v="0"/>
    <n v="0"/>
    <n v="403537.2273356925"/>
  </r>
  <r>
    <s v="STND-62789"/>
    <s v="MR 1051 LLC"/>
    <s v="MR 1051 LLC - 1051 Permiter Dr - Ste 800 - Schaumburg"/>
    <x v="0"/>
    <s v="Indoor Lighting"/>
    <x v="6"/>
    <n v="0"/>
    <n v="31945.258999999998"/>
    <n v="7.1831759999999996"/>
    <x v="0"/>
    <x v="0"/>
    <n v="15"/>
    <s v="Qty / 1,000"/>
    <m/>
    <s v="Private-Lighting"/>
    <x v="0"/>
    <n v="3"/>
    <n v="1"/>
    <s v="Lighting"/>
    <n v="0.91633259480590001"/>
    <n v="1.30467645558681"/>
    <n v="29272.482071216498"/>
    <n v="9.3717206035362093"/>
    <n v="0.71"/>
    <n v="20783.462270563701"/>
    <n v="6.6539216285107097"/>
    <n v="2885"/>
    <n v="1.165"/>
    <n v="1.3779999999999999"/>
    <n v="2.5499999999999998E-2"/>
    <n v="0.55000000000000004"/>
    <n v="24.263431542460999"/>
    <d v="1900-01-16T07:56:40"/>
    <n v="43472"/>
    <n v="12.3653788145352"/>
    <n v="640.72814833993198"/>
    <n v="0"/>
    <n v="311751.93405845552"/>
  </r>
  <r>
    <s v="STND-62789"/>
    <s v="MR 1051 LLC"/>
    <s v="MR 1051 LLC - 1051 Permiter Dr - Ste 800 - Schaumburg"/>
    <x v="7"/>
    <s v="Indoor Lighting"/>
    <x v="6"/>
    <n v="0"/>
    <n v="4381.0640000000003"/>
    <n v="2.9852159999999999"/>
    <x v="0"/>
    <x v="0"/>
    <n v="8"/>
    <s v="Qty / 1,000"/>
    <m/>
    <s v="Private-Lighting"/>
    <x v="0"/>
    <n v="3"/>
    <n v="1"/>
    <s v="Lighting"/>
    <n v="0.91633259480590001"/>
    <n v="1.30467645558681"/>
    <n v="4014.5117431307099"/>
    <n v="3.8947410300410201"/>
    <n v="0.71"/>
    <n v="2850.30333762281"/>
    <n v="2.7652661313291298"/>
    <n v="2885"/>
    <n v="1.165"/>
    <n v="1.3779999999999999"/>
    <n v="2.5499999999999998E-2"/>
    <n v="0.55000000000000004"/>
    <n v="24.263431542460999"/>
    <d v="1900-01-16T07:56:40"/>
    <n v="43472"/>
    <n v="7.0659307511629601"/>
    <n v="87.871287081401903"/>
    <n v="0"/>
    <n v="22802.42670098248"/>
  </r>
  <r>
    <s v="STND-62790"/>
    <s v="County of Cook School District 92"/>
    <s v="Lindop School District 92 PH-3  - 2400 S 18th Ave - Broadview"/>
    <x v="0"/>
    <s v="Indoor Lighting"/>
    <x v="12"/>
    <n v="0"/>
    <n v="1951.8409999999999"/>
    <n v="0.53222400000000003"/>
    <x v="0"/>
    <x v="1"/>
    <n v="15"/>
    <s v="Qty / 1,000"/>
    <m/>
    <s v="Public-Lighting"/>
    <x v="0"/>
    <n v="3"/>
    <n v="1"/>
    <s v="Lighting"/>
    <n v="0.99829244462109001"/>
    <n v="0.987374621353864"/>
    <n v="1948.50812340167"/>
    <n v="0.52550447047543902"/>
    <n v="0.71"/>
    <n v="1383.44076761519"/>
    <n v="0.37310817403756202"/>
    <n v="2979"/>
    <n v="1.17333333333333"/>
    <n v="1.323"/>
    <n v="2.1333333333333301E-2"/>
    <n v="0.72"/>
    <n v="23.497818059751602"/>
    <d v="1900-01-15T18:49:11"/>
    <n v="43432"/>
    <n v="0.55167597891517495"/>
    <n v="35.427420425485003"/>
    <n v="0"/>
    <n v="20751.61151422785"/>
  </r>
  <r>
    <s v="STND-62790"/>
    <s v="County of Cook School District 92"/>
    <s v="Lindop School District 92 PH-3  - 2400 S 18th Ave - Broadview"/>
    <x v="0"/>
    <s v="Indoor Lighting"/>
    <x v="12"/>
    <n v="0"/>
    <n v="3011.4119999999998"/>
    <n v="0.82114600000000004"/>
    <x v="0"/>
    <x v="1"/>
    <n v="15"/>
    <s v="Qty / 1,000"/>
    <m/>
    <s v="Public-Lighting"/>
    <x v="0"/>
    <n v="3"/>
    <n v="1"/>
    <s v="Lighting"/>
    <n v="0.99829244462109001"/>
    <n v="0.987374621353864"/>
    <n v="3006.2698472412899"/>
    <n v="0.81077872082624003"/>
    <n v="0.71"/>
    <n v="2134.4515915413099"/>
    <n v="0.57565289178663104"/>
    <n v="2979"/>
    <n v="1.17333333333333"/>
    <n v="1.323"/>
    <n v="2.1333333333333301E-2"/>
    <n v="0.72"/>
    <n v="23.497818059751602"/>
    <d v="1900-01-15T18:49:11"/>
    <n v="43432"/>
    <n v="0.85115763923137699"/>
    <n v="54.659451768023402"/>
    <n v="0"/>
    <n v="32016.773873119648"/>
  </r>
  <r>
    <s v="STND-62790"/>
    <s v="County of Cook School District 92"/>
    <s v="Lindop School District 92 PH-3  - 2400 S 18th Ave - Broadview"/>
    <x v="0"/>
    <s v="Indoor Lighting"/>
    <x v="12"/>
    <n v="0"/>
    <n v="487.96"/>
    <n v="0.13305600000000001"/>
    <x v="0"/>
    <x v="1"/>
    <n v="15"/>
    <s v="Qty / 1,000"/>
    <m/>
    <s v="Public-Lighting"/>
    <x v="0"/>
    <n v="3"/>
    <n v="1"/>
    <s v="Lighting"/>
    <n v="0.99829244462109001"/>
    <n v="0.987374621353864"/>
    <n v="487.12678127730697"/>
    <n v="0.13137611761886001"/>
    <n v="0.71"/>
    <n v="345.86001470688802"/>
    <n v="9.3277043509390395E-2"/>
    <n v="2979"/>
    <n v="1.17333333333333"/>
    <n v="1.323"/>
    <n v="2.1333333333333301E-2"/>
    <n v="0.72"/>
    <n v="23.497818059751602"/>
    <d v="1900-01-15T18:49:11"/>
    <n v="43432"/>
    <n v="0.13791899472879399"/>
    <n v="8.8568505686783094"/>
    <n v="0"/>
    <n v="5187.9002206033201"/>
  </r>
  <r>
    <s v="STND-62790"/>
    <s v="County of Cook School District 92"/>
    <s v="Lindop School District 92 PH-3  - 2400 S 18th Ave - Broadview"/>
    <x v="0"/>
    <s v="Indoor Lighting"/>
    <x v="12"/>
    <n v="0"/>
    <n v="836.50300000000004"/>
    <n v="0.22809599999999999"/>
    <x v="0"/>
    <x v="1"/>
    <n v="15"/>
    <s v="Qty / 1,000"/>
    <m/>
    <s v="Public-Lighting"/>
    <x v="0"/>
    <n v="3"/>
    <n v="1"/>
    <s v="Lighting"/>
    <n v="0.99829244462109001"/>
    <n v="0.987374621353864"/>
    <n v="835.07462480287597"/>
    <n v="0.225216201632331"/>
    <n v="0.71"/>
    <n v="592.90298361004204"/>
    <n v="0.15990350315895499"/>
    <n v="2979"/>
    <n v="1.17333333333333"/>
    <n v="1.323"/>
    <n v="2.1333333333333301E-2"/>
    <n v="0.72"/>
    <n v="23.497818059751602"/>
    <d v="1900-01-15T18:49:11"/>
    <n v="43432"/>
    <n v="0.23643256239221799"/>
    <n v="15.1831749964159"/>
    <n v="0"/>
    <n v="8893.544754150631"/>
  </r>
  <r>
    <s v="STND-62790"/>
    <s v="County of Cook School District 92"/>
    <s v="Lindop School District 92 PH-3  - 2400 S 18th Ave - Broadview"/>
    <x v="0"/>
    <s v="Indoor Lighting"/>
    <x v="12"/>
    <n v="0"/>
    <n v="177.75700000000001"/>
    <n v="4.8469999999999999E-2"/>
    <x v="0"/>
    <x v="1"/>
    <n v="15"/>
    <s v="Qty / 1,000"/>
    <m/>
    <s v="Public-Lighting"/>
    <x v="0"/>
    <n v="3"/>
    <n v="1"/>
    <s v="Lighting"/>
    <n v="0.99829244462109001"/>
    <n v="0.987374621353864"/>
    <n v="177.453470078511"/>
    <n v="4.7858047897021798E-2"/>
    <n v="0.71"/>
    <n v="125.991963755743"/>
    <n v="3.39792140068855E-2"/>
    <n v="2979"/>
    <n v="1.17333333333333"/>
    <n v="1.323"/>
    <n v="2.1333333333333301E-2"/>
    <n v="0.72"/>
    <n v="23.497818059751602"/>
    <d v="1900-01-15T18:49:11"/>
    <n v="43432"/>
    <n v="5.0241504888953799E-2"/>
    <n v="3.2264267287002002"/>
    <n v="0"/>
    <n v="1889.879456336145"/>
  </r>
  <r>
    <s v="STND-62790"/>
    <s v="County of Cook School District 92"/>
    <s v="Lindop School District 92 PH-3  - 2400 S 18th Ave - Broadview"/>
    <x v="7"/>
    <s v="Indoor Lighting"/>
    <x v="12"/>
    <n v="0"/>
    <n v="105.399"/>
    <n v="9.4801999999999997E-2"/>
    <x v="0"/>
    <x v="1"/>
    <n v="8"/>
    <s v="Qty / 1,000"/>
    <m/>
    <s v="Public-Lighting"/>
    <x v="0"/>
    <n v="3"/>
    <n v="1"/>
    <s v="Lighting"/>
    <n v="0.99829244462109001"/>
    <n v="0.987374621353864"/>
    <n v="105.219025370618"/>
    <n v="9.3605088853588994E-2"/>
    <n v="0.71"/>
    <n v="74.705508013138996"/>
    <n v="6.6459613086048197E-2"/>
    <n v="2979"/>
    <n v="1.17333333333333"/>
    <n v="1.323"/>
    <n v="2.1333333333333301E-2"/>
    <n v="0.72"/>
    <n v="23.497818059751602"/>
    <d v="1900-01-15T18:49:11"/>
    <n v="43432"/>
    <n v="0.124126571526155"/>
    <n v="1.9130731885567001"/>
    <n v="0"/>
    <n v="597.64406410511197"/>
  </r>
  <r>
    <s v="STND-62790"/>
    <s v="County of Cook School District 92"/>
    <s v="Lindop School District 92 PH-3  - 2400 S 18th Ave - Broadview"/>
    <x v="38"/>
    <s v="Indoor Lighting"/>
    <x v="12"/>
    <n v="0"/>
    <n v="1941.758"/>
    <n v="0.43604399999999999"/>
    <x v="0"/>
    <x v="1"/>
    <n v="8"/>
    <s v="Qty / 1,000"/>
    <m/>
    <s v="Public-Lighting"/>
    <x v="0"/>
    <n v="3"/>
    <n v="1"/>
    <s v="Lighting"/>
    <n v="0.99829244462109001"/>
    <n v="0.987374621353864"/>
    <n v="1938.4423406825599"/>
    <n v="0.430538779393624"/>
    <n v="0.71"/>
    <n v="1376.2940618846201"/>
    <n v="0.30568253336947299"/>
    <n v="2979"/>
    <n v="1.17333333333333"/>
    <n v="1.323"/>
    <n v="2.1333333333333301E-2"/>
    <n v="0.72"/>
    <n v="23.497818059751602"/>
    <d v="1900-01-15T18:49:11"/>
    <n v="43432"/>
    <n v="0.45198074598306098"/>
    <n v="35.244406194228397"/>
    <n v="0"/>
    <n v="11010.352495076961"/>
  </r>
  <r>
    <s v="STND-62794"/>
    <s v="Graymills Corp"/>
    <s v="Graymills Corp - 2601 S 25th Ave - Broadview"/>
    <x v="0"/>
    <s v="Indoor Lighting"/>
    <x v="8"/>
    <n v="0"/>
    <n v="39970.25"/>
    <n v="6.3257000000000003"/>
    <x v="0"/>
    <x v="0"/>
    <n v="9.5383441434566993"/>
    <s v="Qty / 1,000"/>
    <m/>
    <s v="Private-Lighting"/>
    <x v="0"/>
    <n v="3"/>
    <n v="1"/>
    <s v="Lighting"/>
    <n v="0.91633259480590001"/>
    <n v="1.30467645558681"/>
    <n v="36626.042897540501"/>
    <n v="8.25299185510546"/>
    <n v="0.71"/>
    <n v="26004.4904572538"/>
    <n v="5.85962421712488"/>
    <n v="5242"/>
    <n v="1"/>
    <n v="1.22"/>
    <n v="1.0999999999999999E-2"/>
    <n v="0.68"/>
    <n v="13.3536818008394"/>
    <d v="1900-01-08T12:55:13"/>
    <n v="43415"/>
    <n v="9.9481579738493995"/>
    <n v="402.886471872946"/>
    <n v="0"/>
    <n v="248039.77925652239"/>
  </r>
  <r>
    <s v="STND-62797"/>
    <s v="1-57 McKinley Limited Partnership"/>
    <s v="1-57 McKinley LP LLC C/O Lee &amp; Associated Asset Management - 8101 South Madison Street - Burr Ridge"/>
    <x v="1"/>
    <s v="Outdoor &amp; Garage Lighting"/>
    <x v="1"/>
    <n v="0"/>
    <n v="42312.89"/>
    <n v="0"/>
    <x v="0"/>
    <x v="0"/>
    <n v="10.1978380583316"/>
    <s v="Qty / 1,000"/>
    <m/>
    <s v="Private-Lighting"/>
    <x v="0"/>
    <n v="3"/>
    <n v="1"/>
    <s v="Lighting"/>
    <n v="0.91633259480590001"/>
    <n v="1.30467645558681"/>
    <n v="38772.680287436597"/>
    <n v="0"/>
    <n v="0.71"/>
    <n v="27528.60300408"/>
    <n v="0"/>
    <n v="4903"/>
    <n v="1"/>
    <n v="1"/>
    <n v="0"/>
    <n v="0"/>
    <n v="14.276973281664301"/>
    <d v="1900-01-09T04:44:53"/>
    <n v="43447"/>
    <n v="0"/>
    <n v="0"/>
    <n v="0"/>
    <n v="280732.23540770862"/>
  </r>
  <r>
    <s v="STND-62797"/>
    <s v="1-57 McKinley Limited Partnership"/>
    <s v="1-57 McKinley LP LLC C/O Lee &amp; Associated Asset Management - 8101 South Madison Street - Burr Ridge"/>
    <x v="1"/>
    <s v="Outdoor &amp; Garage Lighting"/>
    <x v="1"/>
    <n v="0"/>
    <n v="6815.17"/>
    <n v="0"/>
    <x v="0"/>
    <x v="0"/>
    <n v="10.1978380583316"/>
    <s v="Qty / 1,000"/>
    <m/>
    <s v="Private-Lighting"/>
    <x v="0"/>
    <n v="3"/>
    <n v="1"/>
    <s v="Lighting"/>
    <n v="0.91633259480590001"/>
    <n v="1.30467645558681"/>
    <n v="6244.9624101433201"/>
    <n v="0"/>
    <n v="0.71"/>
    <n v="4433.92331120176"/>
    <n v="0"/>
    <n v="4903"/>
    <n v="1"/>
    <n v="1"/>
    <n v="0"/>
    <n v="0"/>
    <n v="14.276973281664301"/>
    <d v="1900-01-09T04:44:53"/>
    <n v="43447"/>
    <n v="0"/>
    <n v="0"/>
    <n v="0"/>
    <n v="45216.431890696978"/>
  </r>
  <r>
    <s v="STND-62797"/>
    <s v="1-57 McKinley Limited Partnership"/>
    <s v="1-57 McKinley LP LLC C/O Lee &amp; Associated Asset Management - 8101 South Madison Street - Burr Ridge"/>
    <x v="1"/>
    <s v="Outdoor &amp; Garage Lighting"/>
    <x v="1"/>
    <n v="0"/>
    <n v="661.90499999999997"/>
    <n v="0"/>
    <x v="0"/>
    <x v="0"/>
    <n v="10.1978380583316"/>
    <s v="Qty / 1,000"/>
    <m/>
    <s v="Private-Lighting"/>
    <x v="0"/>
    <n v="3"/>
    <n v="1"/>
    <s v="Lighting"/>
    <n v="0.91633259480590001"/>
    <n v="1.30467645558681"/>
    <n v="606.52512616499905"/>
    <n v="0"/>
    <n v="0.71"/>
    <n v="430.63283957714901"/>
    <n v="0"/>
    <n v="4903"/>
    <n v="1"/>
    <n v="1"/>
    <n v="0"/>
    <n v="0"/>
    <n v="14.276973281664301"/>
    <d v="1900-01-09T04:44:53"/>
    <n v="43447"/>
    <n v="0"/>
    <n v="0"/>
    <n v="0"/>
    <n v="4391.5239606072564"/>
  </r>
  <r>
    <s v="STND-62797"/>
    <s v="1-57 McKinley Limited Partnership"/>
    <s v="1-57 McKinley LP LLC C/O Lee &amp; Associated Asset Management - 8101 South Madison Street - Burr Ridge"/>
    <x v="1"/>
    <s v="Outdoor &amp; Garage Lighting"/>
    <x v="1"/>
    <n v="0"/>
    <n v="6373.9"/>
    <n v="0"/>
    <x v="0"/>
    <x v="0"/>
    <n v="10.1978380583316"/>
    <s v="Qty / 1,000"/>
    <m/>
    <s v="Private-Lighting"/>
    <x v="0"/>
    <n v="3"/>
    <n v="1"/>
    <s v="Lighting"/>
    <n v="0.91633259480590001"/>
    <n v="1.30467645558681"/>
    <n v="5840.6123260333197"/>
    <n v="0"/>
    <n v="0.71"/>
    <n v="4146.8347514836596"/>
    <n v="0"/>
    <n v="4903"/>
    <n v="1"/>
    <n v="1"/>
    <n v="0"/>
    <n v="0"/>
    <n v="14.276973281664301"/>
    <d v="1900-01-09T04:44:53"/>
    <n v="43447"/>
    <n v="0"/>
    <n v="0"/>
    <n v="0"/>
    <n v="42288.749250292123"/>
  </r>
  <r>
    <s v="STND-62797"/>
    <s v="1-57 McKinley Limited Partnership"/>
    <s v="1-57 McKinley LP LLC C/O Lee &amp; Associated Asset Management - 8101 South Madison Street - Burr Ridge"/>
    <x v="1"/>
    <s v="Outdoor &amp; Garage Lighting"/>
    <x v="1"/>
    <n v="0"/>
    <n v="52952.4"/>
    <n v="0"/>
    <x v="0"/>
    <x v="0"/>
    <n v="10.1978380583316"/>
    <s v="Qty / 1,000"/>
    <m/>
    <s v="Private-Lighting"/>
    <x v="0"/>
    <n v="3"/>
    <n v="1"/>
    <s v="Lighting"/>
    <n v="0.91633259480590001"/>
    <n v="1.30467645558681"/>
    <n v="48522.010093199897"/>
    <n v="0"/>
    <n v="0.71"/>
    <n v="34450.6271661719"/>
    <n v="0"/>
    <n v="4903"/>
    <n v="1"/>
    <n v="1"/>
    <n v="0"/>
    <n v="0"/>
    <n v="14.276973281664301"/>
    <d v="1900-01-09T04:44:53"/>
    <n v="43447"/>
    <n v="0"/>
    <n v="0"/>
    <n v="0"/>
    <n v="351321.91684858029"/>
  </r>
  <r>
    <s v="STND-62797"/>
    <s v="1-57 McKinley Limited Partnership"/>
    <s v="1-57 McKinley LP LLC C/O Lee &amp; Associated Asset Management - 8101 South Madison Street - Burr Ridge"/>
    <x v="27"/>
    <s v="Outdoor &amp; Garage Lighting"/>
    <x v="6"/>
    <n v="0"/>
    <n v="140"/>
    <n v="0"/>
    <x v="0"/>
    <x v="0"/>
    <n v="8"/>
    <s v="Qty / 1,000"/>
    <m/>
    <s v="Private-Lighting"/>
    <x v="0"/>
    <n v="3"/>
    <n v="1"/>
    <s v="Lighting"/>
    <n v="0.91633259480590001"/>
    <n v="1.30467645558681"/>
    <n v="128.28656327282599"/>
    <n v="0"/>
    <n v="0.71"/>
    <n v="91.0834599237064"/>
    <n v="0"/>
    <n v="2885"/>
    <n v="1.165"/>
    <n v="1.3779999999999999"/>
    <n v="2.5499999999999998E-2"/>
    <n v="0.55000000000000004"/>
    <n v="24.263431542460999"/>
    <d v="1900-01-16T07:56:40"/>
    <n v="43447"/>
    <n v="0"/>
    <n v="2.8079891531820298"/>
    <n v="0"/>
    <n v="728.6676793896512"/>
  </r>
  <r>
    <s v="STND-62798"/>
    <s v="Prospect Heights Park District"/>
    <s v="Prospect Heights Park District - 110 W Camp McDonald - Prospect Hts"/>
    <x v="1"/>
    <s v="Outdoor &amp; Garage Lighting"/>
    <x v="1"/>
    <n v="0"/>
    <n v="15297.36"/>
    <n v="0"/>
    <x v="0"/>
    <x v="1"/>
    <n v="10.1978380583316"/>
    <s v="Qty / 1,000"/>
    <m/>
    <s v="Public-Lighting"/>
    <x v="0"/>
    <n v="3"/>
    <n v="1"/>
    <s v="Lighting"/>
    <n v="0.99829244462109001"/>
    <n v="0.987374621353864"/>
    <n v="15271.238910648901"/>
    <n v="0"/>
    <n v="0.71"/>
    <n v="10842.5796265607"/>
    <n v="0"/>
    <n v="4903"/>
    <n v="1"/>
    <n v="1"/>
    <n v="0"/>
    <n v="0"/>
    <n v="14.276973281664301"/>
    <d v="1900-01-09T04:44:53"/>
    <n v="43411"/>
    <n v="0"/>
    <n v="0"/>
    <n v="0"/>
    <n v="110570.87116623153"/>
  </r>
  <r>
    <s v="STND-62798"/>
    <s v="Prospect Heights Park District"/>
    <s v="Prospect Heights Park District - 110 W Camp McDonald - Prospect Hts"/>
    <x v="1"/>
    <s v="Outdoor &amp; Garage Lighting"/>
    <x v="1"/>
    <n v="0"/>
    <n v="3824.34"/>
    <n v="0"/>
    <x v="0"/>
    <x v="1"/>
    <n v="10.1978380583316"/>
    <s v="Qty / 1,000"/>
    <m/>
    <s v="Public-Lighting"/>
    <x v="0"/>
    <n v="3"/>
    <n v="1"/>
    <s v="Lighting"/>
    <n v="0.99829244462109001"/>
    <n v="0.987374621353864"/>
    <n v="3817.8097276622202"/>
    <n v="0"/>
    <n v="0.71"/>
    <n v="2710.6449066401801"/>
    <n v="0"/>
    <n v="4903"/>
    <n v="1"/>
    <n v="1"/>
    <n v="0"/>
    <n v="0"/>
    <n v="14.276973281664301"/>
    <d v="1900-01-09T04:44:53"/>
    <n v="43411"/>
    <n v="0"/>
    <n v="0"/>
    <n v="0"/>
    <n v="27642.717791557934"/>
  </r>
  <r>
    <s v="STND-62799"/>
    <s v="School District 64 Consolidated Board of Education"/>
    <s v="Community Consolidated School District 64 - Lincoln School - 200 S Lincoln Ave - Park Ridge"/>
    <x v="0"/>
    <s v="Indoor Lighting"/>
    <x v="12"/>
    <n v="0"/>
    <n v="16562.762999999999"/>
    <n v="4.5163010000000003"/>
    <x v="0"/>
    <x v="1"/>
    <n v="15"/>
    <s v="Qty / 1,000"/>
    <m/>
    <s v="Public-Lighting"/>
    <x v="0"/>
    <n v="3"/>
    <n v="1"/>
    <s v="Lighting"/>
    <n v="0.99829244462109001"/>
    <n v="0.987374621353864"/>
    <n v="16534.481164949699"/>
    <n v="4.4592809897950803"/>
    <n v="0.71"/>
    <n v="11739.481627114301"/>
    <n v="3.16608950275451"/>
    <n v="2979"/>
    <n v="1.17333333333333"/>
    <n v="1.323"/>
    <n v="2.1333333333333301E-2"/>
    <n v="0.72"/>
    <n v="23.497818059751602"/>
    <d v="1900-01-15T18:49:11"/>
    <n v="43447"/>
    <n v="4.6813649426756099"/>
    <n v="300.62693027181399"/>
    <n v="0"/>
    <n v="176092.22440671452"/>
  </r>
  <r>
    <s v="STND-62799"/>
    <s v="School District 64 Consolidated Board of Education"/>
    <s v="Community Consolidated School District 64 - Lincoln School - 200 S Lincoln Ave - Park Ridge"/>
    <x v="38"/>
    <s v="Indoor Lighting"/>
    <x v="12"/>
    <n v="0"/>
    <n v="1503.297"/>
    <n v="0.33758199999999999"/>
    <x v="0"/>
    <x v="1"/>
    <n v="8"/>
    <s v="Qty / 1,000"/>
    <m/>
    <s v="Public-Lighting"/>
    <x v="0"/>
    <n v="3"/>
    <n v="1"/>
    <s v="Lighting"/>
    <n v="0.99829244462109001"/>
    <n v="0.987374621353864"/>
    <n v="1500.7300371215499"/>
    <n v="0.33331989942587997"/>
    <n v="0.71"/>
    <n v="1065.5183263562999"/>
    <n v="0.236657128592375"/>
    <n v="2979"/>
    <n v="1.17333333333333"/>
    <n v="1.323"/>
    <n v="2.1333333333333301E-2"/>
    <n v="0.72"/>
    <n v="23.497818059751602"/>
    <d v="1900-01-15T18:49:11"/>
    <n v="43447"/>
    <n v="0.34992010941660401"/>
    <n v="27.286000674937299"/>
    <n v="0"/>
    <n v="8524.1466108503992"/>
  </r>
  <r>
    <s v="STND-62800"/>
    <s v="Terri Lynn"/>
    <s v="Terri Lynn Inc - 1450 Bowes Rd Bldg 0 - Elgin"/>
    <x v="0"/>
    <s v="Indoor Lighting"/>
    <x v="10"/>
    <n v="0"/>
    <n v="4861.0919999999996"/>
    <n v="0.86935700000000005"/>
    <x v="0"/>
    <x v="0"/>
    <n v="10.827197921178"/>
    <s v="Qty / 1,000"/>
    <m/>
    <s v="Private-Lighting"/>
    <x v="0"/>
    <n v="2"/>
    <n v="1"/>
    <s v="Lighting"/>
    <n v="0.97902139861649395"/>
    <n v="0.93591656730105399"/>
    <n v="4759.1130886434503"/>
    <n v="0.81364561919914202"/>
    <n v="0.71"/>
    <n v="3378.97029293685"/>
    <n v="0.57768838963139102"/>
    <n v="4618"/>
    <n v="1.02"/>
    <n v="1.04"/>
    <n v="1.2E-2"/>
    <n v="0.81"/>
    <n v="15.158077089649201"/>
    <d v="1900-01-09T19:51:10"/>
    <n v="43472"/>
    <n v="0.96586611965710101"/>
    <n v="55.989565748746401"/>
    <n v="0"/>
    <n v="36584.780131408079"/>
  </r>
  <r>
    <s v="STND-62800"/>
    <s v="Terri Lynn"/>
    <s v="Terri Lynn Inc - 1450 Bowes Rd Bldg 0 - Elgin"/>
    <x v="0"/>
    <s v="Indoor Lighting"/>
    <x v="10"/>
    <n v="0"/>
    <n v="9646.8169999999991"/>
    <n v="1.7252350000000001"/>
    <x v="0"/>
    <x v="0"/>
    <n v="10.827197921178"/>
    <s v="Qty / 1,000"/>
    <m/>
    <s v="Private-Lighting"/>
    <x v="0"/>
    <n v="2"/>
    <n v="1"/>
    <s v="Lighting"/>
    <n v="0.97902139861649395"/>
    <n v="0.93591656730105399"/>
    <n v="9444.4402715373708"/>
    <n v="1.6146760189876299"/>
    <n v="0.71"/>
    <n v="6705.5525927915296"/>
    <n v="1.1464199734812199"/>
    <n v="4618"/>
    <n v="1.02"/>
    <n v="1.04"/>
    <n v="1.2E-2"/>
    <n v="0.81"/>
    <n v="15.158077089649201"/>
    <d v="1900-01-09T19:51:10"/>
    <n v="43472"/>
    <n v="1.9167569076301401"/>
    <n v="111.111062018087"/>
    <n v="0"/>
    <n v="72602.345093022188"/>
  </r>
  <r>
    <s v="STND-62800"/>
    <s v="Terri Lynn"/>
    <s v="Terri Lynn Inc - 1450 Bowes Rd Bldg 0 - Elgin"/>
    <x v="0"/>
    <s v="Indoor Lighting"/>
    <x v="10"/>
    <n v="0"/>
    <n v="29628.164000000001"/>
    <n v="5.2986959999999996"/>
    <x v="0"/>
    <x v="0"/>
    <n v="10.827197921178"/>
    <s v="Qty / 1,000"/>
    <m/>
    <s v="Private-Lighting"/>
    <x v="0"/>
    <n v="2"/>
    <n v="1"/>
    <s v="Lighting"/>
    <n v="0.97902139861649395"/>
    <n v="0.93591656730105399"/>
    <n v="29006.606557718798"/>
    <n v="4.9591373714918197"/>
    <n v="0.71"/>
    <n v="20594.690655980401"/>
    <n v="3.52098753375919"/>
    <n v="4618"/>
    <n v="1.02"/>
    <n v="1.04"/>
    <n v="1.2E-2"/>
    <n v="0.81"/>
    <n v="15.158077089649201"/>
    <d v="1900-01-09T19:51:10"/>
    <n v="43472"/>
    <n v="5.8869152083236296"/>
    <n v="341.25419479669199"/>
    <n v="0"/>
    <n v="222982.79185773496"/>
  </r>
  <r>
    <s v="STND-62800"/>
    <s v="Terri Lynn"/>
    <s v="Terri Lynn Inc - 1450 Bowes Rd Bldg 0 - Elgin"/>
    <x v="0"/>
    <s v="Indoor Lighting"/>
    <x v="10"/>
    <n v="0"/>
    <n v="46279.286999999997"/>
    <n v="8.2765799999999992"/>
    <x v="0"/>
    <x v="0"/>
    <n v="10.827197921178"/>
    <s v="Qty / 1,000"/>
    <m/>
    <s v="Private-Lighting"/>
    <x v="0"/>
    <n v="2"/>
    <n v="1"/>
    <s v="Lighting"/>
    <n v="0.97902139861649395"/>
    <n v="0.93591656730105399"/>
    <n v="45308.412285714097"/>
    <n v="7.74618834259255"/>
    <n v="0.71"/>
    <n v="32168.972722857001"/>
    <n v="5.4997937232407104"/>
    <n v="4618"/>
    <n v="1.02"/>
    <n v="1.04"/>
    <n v="1.2E-2"/>
    <n v="0.81"/>
    <n v="15.158077089649201"/>
    <d v="1900-01-09T19:51:10"/>
    <n v="43472"/>
    <n v="9.1953802737328498"/>
    <n v="533.04014453781303"/>
    <n v="0"/>
    <n v="348299.83459134912"/>
  </r>
  <r>
    <s v="STND-62800"/>
    <s v="Terri Lynn"/>
    <s v="Terri Lynn Inc - 1450 Bowes Rd Bldg 0 - Elgin"/>
    <x v="0"/>
    <s v="Indoor Lighting"/>
    <x v="10"/>
    <n v="0"/>
    <n v="772.49900000000002"/>
    <n v="0.138154"/>
    <x v="0"/>
    <x v="0"/>
    <n v="10.827197921178"/>
    <s v="Qty / 1,000"/>
    <m/>
    <s v="Private-Lighting"/>
    <x v="0"/>
    <n v="2"/>
    <n v="1"/>
    <s v="Lighting"/>
    <n v="0.97902139861649395"/>
    <n v="0.93591656730105399"/>
    <n v="756.29305140984297"/>
    <n v="0.12930061743891"/>
    <n v="0.71"/>
    <n v="536.96806650098802"/>
    <n v="9.1803438381625899E-2"/>
    <n v="4618"/>
    <n v="1.02"/>
    <n v="1.04"/>
    <n v="1.2E-2"/>
    <n v="0.81"/>
    <n v="15.158077089649201"/>
    <d v="1900-01-09T19:51:10"/>
    <n v="43472"/>
    <n v="0.153490761442201"/>
    <n v="8.8975653107040298"/>
    <n v="0"/>
    <n v="5813.8595333584672"/>
  </r>
  <r>
    <s v="STND-62800"/>
    <s v="Terri Lynn"/>
    <s v="Terri Lynn Inc - 1450 Bowes Rd Bldg 0 - Elgin"/>
    <x v="1"/>
    <s v="Outdoor &amp; Garage Lighting"/>
    <x v="1"/>
    <n v="0"/>
    <n v="19685.544999999998"/>
    <n v="0"/>
    <x v="0"/>
    <x v="0"/>
    <n v="10.1978380583316"/>
    <s v="Qty / 1,000"/>
    <m/>
    <s v="Private-Lighting"/>
    <x v="0"/>
    <n v="2"/>
    <n v="1"/>
    <s v="Lighting"/>
    <n v="0.97902139861649395"/>
    <n v="0.93591656730105399"/>
    <n v="19272.5697984279"/>
    <n v="0"/>
    <n v="0.71"/>
    <n v="13683.5245568838"/>
    <n v="0"/>
    <n v="4903"/>
    <n v="1"/>
    <n v="1"/>
    <n v="0"/>
    <n v="0"/>
    <n v="14.276973281664301"/>
    <d v="1900-01-09T04:44:53"/>
    <n v="43472"/>
    <n v="0"/>
    <n v="0"/>
    <n v="0"/>
    <n v="139542.36749830467"/>
  </r>
  <r>
    <s v="STND-62800"/>
    <s v="Terri Lynn"/>
    <s v="Terri Lynn Inc - 1450 Bowes Rd Bldg 0 - Elgin"/>
    <x v="1"/>
    <s v="Outdoor &amp; Garage Lighting"/>
    <x v="1"/>
    <n v="0"/>
    <n v="27579.375"/>
    <n v="0"/>
    <x v="0"/>
    <x v="0"/>
    <n v="10.1978380583316"/>
    <s v="Qty / 1,000"/>
    <m/>
    <s v="Private-Lighting"/>
    <x v="0"/>
    <n v="2"/>
    <n v="1"/>
    <s v="Lighting"/>
    <n v="0.97902139861649395"/>
    <n v="0.93591656730105399"/>
    <n v="27000.798285468802"/>
    <n v="0"/>
    <n v="0.71"/>
    <n v="19170.566782682799"/>
    <n v="0"/>
    <n v="4903"/>
    <n v="1"/>
    <n v="1"/>
    <n v="0"/>
    <n v="0"/>
    <n v="14.276973281664301"/>
    <d v="1900-01-09T04:44:53"/>
    <n v="43472"/>
    <n v="0"/>
    <n v="0"/>
    <n v="0"/>
    <n v="195498.33553623024"/>
  </r>
  <r>
    <s v="STND-62800"/>
    <s v="Terri Lynn"/>
    <s v="Terri Lynn Inc - 1450 Bowes Rd Bldg 0 - Elgin"/>
    <x v="1"/>
    <s v="Outdoor &amp; Garage Lighting"/>
    <x v="1"/>
    <n v="0"/>
    <n v="2034.7449999999999"/>
    <n v="0"/>
    <x v="0"/>
    <x v="0"/>
    <n v="10.1978380583316"/>
    <s v="Qty / 1,000"/>
    <m/>
    <s v="Private-Lighting"/>
    <x v="0"/>
    <n v="2"/>
    <n v="1"/>
    <s v="Lighting"/>
    <n v="0.97902139861649395"/>
    <n v="0.93591656730105399"/>
    <n v="1992.0588957279199"/>
    <n v="0"/>
    <n v="0.71"/>
    <n v="1414.3618159668199"/>
    <n v="0"/>
    <n v="4903"/>
    <n v="1"/>
    <n v="1"/>
    <n v="0"/>
    <n v="0"/>
    <n v="14.276973281664301"/>
    <d v="1900-01-09T04:44:53"/>
    <n v="43472"/>
    <n v="0"/>
    <n v="0"/>
    <n v="0"/>
    <n v="14423.43275511743"/>
  </r>
  <r>
    <s v="STND-62802"/>
    <s v="Tripar International Inc"/>
    <s v="Presidential LLC - 20 Presidential Dr - Roselle"/>
    <x v="62"/>
    <s v="Indoor Lighting"/>
    <x v="6"/>
    <n v="0"/>
    <n v="19186.058000000001"/>
    <n v="4.3141559999999997"/>
    <x v="0"/>
    <x v="0"/>
    <n v="15"/>
    <s v="Qty / 1,000"/>
    <m/>
    <s v="Private-Lighting"/>
    <x v="0"/>
    <n v="3"/>
    <n v="1"/>
    <s v="Lighting"/>
    <n v="0.91633259480590001"/>
    <n v="1.30467645558681"/>
    <n v="17580.810311236499"/>
    <n v="5.6285777589285502"/>
    <n v="0.71"/>
    <n v="12482.375320977901"/>
    <n v="3.99629020883927"/>
    <n v="2885"/>
    <n v="1.165"/>
    <n v="1.3779999999999999"/>
    <n v="2.5499999999999998E-2"/>
    <n v="0.55000000000000004"/>
    <n v="24.263431542460999"/>
    <d v="1900-01-16T07:56:40"/>
    <n v="43434"/>
    <n v="7.4265440809190597"/>
    <n v="384.81601968800902"/>
    <n v="0"/>
    <n v="187235.6298146685"/>
  </r>
  <r>
    <s v="STND-62802"/>
    <s v="Tripar International Inc"/>
    <s v="Presidential LLC - 20 Presidential Dr - Roselle"/>
    <x v="62"/>
    <s v="Indoor Lighting"/>
    <x v="6"/>
    <n v="0"/>
    <n v="324.04300000000001"/>
    <n v="7.2863999999999998E-2"/>
    <x v="0"/>
    <x v="0"/>
    <n v="15"/>
    <s v="Qty / 1,000"/>
    <m/>
    <s v="Private-Lighting"/>
    <x v="0"/>
    <n v="3"/>
    <n v="1"/>
    <s v="Lighting"/>
    <n v="0.91633259480590001"/>
    <n v="1.30467645558681"/>
    <n v="296.93116301868798"/>
    <n v="9.5063945259877103E-2"/>
    <n v="0.71"/>
    <n v="210.82112574326899"/>
    <n v="6.7495401134512703E-2"/>
    <n v="2885"/>
    <n v="1.165"/>
    <n v="1.3779999999999999"/>
    <n v="2.5499999999999998E-2"/>
    <n v="0.55000000000000004"/>
    <n v="24.263431542460999"/>
    <d v="1900-01-16T07:56:40"/>
    <n v="43434"/>
    <n v="0.12543072339342501"/>
    <n v="6.4993516368897399"/>
    <n v="0"/>
    <n v="3162.3168861490349"/>
  </r>
  <r>
    <s v="STND-62803"/>
    <s v="PR 150 Roosevelt Shops LLC"/>
    <s v="PR 150 Roosevelt Shops LLC - 150 W Roosevelt - Chicago"/>
    <x v="59"/>
    <s v="Outdoor &amp; Garage Lighting"/>
    <x v="16"/>
    <n v="0"/>
    <n v="4834.3"/>
    <n v="0.98599999999999999"/>
    <x v="0"/>
    <x v="0"/>
    <n v="14.701558365186701"/>
    <s v="Qty / 1,000"/>
    <m/>
    <s v="Private-Lighting"/>
    <x v="0"/>
    <n v="3"/>
    <n v="1"/>
    <s v="Lighting"/>
    <n v="0.91633259480590001"/>
    <n v="1.30467645558681"/>
    <n v="4429.8266630701601"/>
    <n v="1.2864109852085901"/>
    <n v="0.71"/>
    <n v="3145.1769307798099"/>
    <n v="0.91335179949809997"/>
    <n v="3401"/>
    <n v="1"/>
    <n v="1"/>
    <n v="0"/>
    <n v="0.92"/>
    <n v="20.582181711261399"/>
    <d v="1900-01-13T16:50:15"/>
    <n v="43448"/>
    <n v="1.2864109852085901"/>
    <n v="0"/>
    <n v="0"/>
    <n v="46239.002216698151"/>
  </r>
  <r>
    <s v="STND-62803"/>
    <s v="PR 150 Roosevelt Shops LLC"/>
    <s v="PR 150 Roosevelt Shops LLC - 150 W Roosevelt - Chicago"/>
    <x v="59"/>
    <s v="Outdoor &amp; Garage Lighting"/>
    <x v="16"/>
    <n v="0"/>
    <n v="23191.3"/>
    <n v="4.7300000000000004"/>
    <x v="0"/>
    <x v="0"/>
    <n v="14.701558365186701"/>
    <s v="Qty / 1,000"/>
    <m/>
    <s v="Private-Lighting"/>
    <x v="0"/>
    <n v="3"/>
    <n v="1"/>
    <s v="Lighting"/>
    <n v="0.91633259480590001"/>
    <n v="1.30467645558681"/>
    <n v="21250.944105922099"/>
    <n v="6.1711196349255903"/>
    <n v="0.71"/>
    <n v="15088.170315204699"/>
    <n v="4.3814949407971699"/>
    <n v="3401"/>
    <n v="1"/>
    <n v="1"/>
    <n v="0"/>
    <n v="0.92"/>
    <n v="20.582181711261399"/>
    <d v="1900-01-13T16:50:15"/>
    <n v="43448"/>
    <n v="6.1711196349255903"/>
    <n v="0"/>
    <n v="0"/>
    <n v="221819.6165128593"/>
  </r>
  <r>
    <s v="STND-62804"/>
    <s v="Autobahn Country Club, LLC"/>
    <s v="Autobahn Country Club - 3795 Center Point Way - Joliet"/>
    <x v="0"/>
    <s v="Indoor Lighting"/>
    <x v="2"/>
    <n v="0"/>
    <n v="28617.764999999999"/>
    <n v="6.1289759999999998"/>
    <x v="0"/>
    <x v="0"/>
    <n v="14.797277300976599"/>
    <s v="Qty / 1,000"/>
    <m/>
    <s v="Private-Lighting"/>
    <x v="0"/>
    <n v="3"/>
    <n v="1"/>
    <s v="Lighting"/>
    <n v="0.91633259480590001"/>
    <n v="1.30467645558681"/>
    <n v="26223.390859995499"/>
    <n v="7.9963306840566002"/>
    <n v="0.71"/>
    <n v="18618.607510596801"/>
    <n v="5.6773947856801898"/>
    <n v="3379"/>
    <n v="1.0900000000000001"/>
    <n v="1.36"/>
    <n v="2.1999999999999999E-2"/>
    <n v="0.57999999999999996"/>
    <n v="20.7161882213673"/>
    <d v="1900-01-13T19:08:05"/>
    <n v="43470"/>
    <n v="10.137336059909501"/>
    <n v="529.27944855036696"/>
    <n v="0"/>
    <n v="275504.6982923465"/>
  </r>
  <r>
    <s v="STND-62804"/>
    <s v="Autobahn Country Club, LLC"/>
    <s v="Autobahn Country Club - 3795 Center Point Way - Joliet"/>
    <x v="0"/>
    <s v="Indoor Lighting"/>
    <x v="2"/>
    <n v="0"/>
    <n v="2983.319"/>
    <n v="0.63892800000000005"/>
    <x v="0"/>
    <x v="0"/>
    <n v="14.797277300976599"/>
    <s v="Qty / 1,000"/>
    <m/>
    <s v="Private-Lighting"/>
    <x v="0"/>
    <n v="3"/>
    <n v="1"/>
    <s v="Lighting"/>
    <n v="0.91633259480590001"/>
    <n v="1.30467645558681"/>
    <n v="2733.7124404037399"/>
    <n v="0.83359431841516696"/>
    <n v="0.71"/>
    <n v="1940.93583268666"/>
    <n v="0.59185196607476898"/>
    <n v="3379"/>
    <n v="1.0900000000000001"/>
    <n v="1.36"/>
    <n v="2.1999999999999999E-2"/>
    <n v="0.57999999999999996"/>
    <n v="20.7161882213673"/>
    <d v="1900-01-13T19:08:05"/>
    <n v="43470"/>
    <n v="1.0567879290253099"/>
    <n v="55.175847420993001"/>
    <n v="0"/>
    <n v="28720.565739666428"/>
  </r>
  <r>
    <s v="STND-62804"/>
    <s v="Autobahn Country Club, LLC"/>
    <s v="Autobahn Country Club - 3795 Center Point Way - Joliet"/>
    <x v="62"/>
    <s v="Indoor Lighting"/>
    <x v="2"/>
    <n v="0"/>
    <n v="6088.1809999999996"/>
    <n v="1.3038860000000001"/>
    <x v="0"/>
    <x v="0"/>
    <n v="14.797277300976599"/>
    <s v="Qty / 1,000"/>
    <m/>
    <s v="Private-Lighting"/>
    <x v="0"/>
    <n v="3"/>
    <n v="1"/>
    <s v="Lighting"/>
    <n v="0.91633259480590001"/>
    <n v="1.30467645558681"/>
    <n v="5578.7986933779803"/>
    <n v="1.7011493649692599"/>
    <n v="0.71"/>
    <n v="3960.9470722983601"/>
    <n v="1.20781604912817"/>
    <n v="3379"/>
    <n v="1.0900000000000001"/>
    <n v="1.36"/>
    <n v="2.1999999999999999E-2"/>
    <n v="0.57999999999999996"/>
    <n v="20.7161882213673"/>
    <d v="1900-01-13T19:08:05"/>
    <n v="43470"/>
    <n v="2.1566295194843499"/>
    <n v="112.59960665533499"/>
    <n v="0"/>
    <n v="58611.232203290245"/>
  </r>
  <r>
    <s v="STND-62804"/>
    <s v="Autobahn Country Club, LLC"/>
    <s v="Autobahn Country Club - 3795 Center Point Way - Joliet"/>
    <x v="62"/>
    <s v="Indoor Lighting"/>
    <x v="2"/>
    <n v="0"/>
    <n v="1031.271"/>
    <n v="0.220864"/>
    <x v="0"/>
    <x v="0"/>
    <n v="14.797277300976599"/>
    <s v="Qty / 1,000"/>
    <m/>
    <s v="Private-Lighting"/>
    <x v="0"/>
    <n v="3"/>
    <n v="1"/>
    <s v="Lighting"/>
    <n v="0.91633259480590001"/>
    <n v="1.30467645558681"/>
    <n v="944.98723137807497"/>
    <n v="0.288156060686724"/>
    <n v="0.71"/>
    <n v="670.94093427843302"/>
    <n v="0.20459080308757399"/>
    <n v="3379"/>
    <n v="1.0900000000000001"/>
    <n v="1.36"/>
    <n v="2.1999999999999999E-2"/>
    <n v="0.57999999999999996"/>
    <n v="20.7161882213673"/>
    <d v="1900-01-13T19:08:05"/>
    <n v="43470"/>
    <n v="0.36530940756430602"/>
    <n v="19.073136780107902"/>
    <n v="0"/>
    <n v="9928.0990570942886"/>
  </r>
  <r>
    <s v="STND-62804"/>
    <s v="Autobahn Country Club, LLC"/>
    <s v="Autobahn Country Club - 3795 Center Point Way - Joliet"/>
    <x v="62"/>
    <s v="Indoor Lighting"/>
    <x v="2"/>
    <n v="0"/>
    <n v="2475.0500000000002"/>
    <n v="0.53007400000000005"/>
    <x v="0"/>
    <x v="0"/>
    <n v="14.797277300976599"/>
    <s v="Qty / 1,000"/>
    <m/>
    <s v="Private-Lighting"/>
    <x v="0"/>
    <n v="3"/>
    <n v="1"/>
    <s v="Lighting"/>
    <n v="0.91633259480590001"/>
    <n v="1.30467645558681"/>
    <n v="2267.9689887743398"/>
    <n v="0.691575067518721"/>
    <n v="0.71"/>
    <n v="1610.2579820297799"/>
    <n v="0.49101829793829199"/>
    <n v="3379"/>
    <n v="1.0900000000000001"/>
    <n v="1.36"/>
    <n v="2.1999999999999999E-2"/>
    <n v="0.57999999999999996"/>
    <n v="20.7161882213673"/>
    <d v="1900-01-13T19:08:05"/>
    <n v="43470"/>
    <n v="0.87674323975497104"/>
    <n v="45.775520874344501"/>
    <n v="0"/>
    <n v="23827.433886205647"/>
  </r>
  <r>
    <s v="STND-62804"/>
    <s v="Autobahn Country Club, LLC"/>
    <s v="Autobahn Country Club - 3795 Center Point Way - Joliet"/>
    <x v="62"/>
    <s v="Indoor Lighting"/>
    <x v="2"/>
    <n v="0"/>
    <n v="2176.7179999999998"/>
    <n v="0.46618100000000001"/>
    <x v="0"/>
    <x v="0"/>
    <n v="14.797277300976599"/>
    <s v="Qty / 1,000"/>
    <m/>
    <s v="Private-Lighting"/>
    <x v="0"/>
    <n v="3"/>
    <n v="1"/>
    <s v="Lighting"/>
    <n v="0.91633259480590001"/>
    <n v="1.30467645558681"/>
    <n v="1994.59765310071"/>
    <n v="0.60821537474191301"/>
    <n v="0.71"/>
    <n v="1416.1643337015"/>
    <n v="0.431832916066758"/>
    <n v="3379"/>
    <n v="1.0900000000000001"/>
    <n v="1.36"/>
    <n v="2.1999999999999999E-2"/>
    <n v="0.57999999999999996"/>
    <n v="20.7161882213673"/>
    <d v="1900-01-13T19:08:05"/>
    <n v="43470"/>
    <n v="0.771064116052121"/>
    <n v="40.257934282766598"/>
    <n v="0"/>
    <n v="20955.376349533857"/>
  </r>
  <r>
    <s v="STND-62804"/>
    <s v="Autobahn Country Club, LLC"/>
    <s v="Autobahn Country Club - 3795 Center Point Way - Joliet"/>
    <x v="62"/>
    <s v="Indoor Lighting"/>
    <x v="2"/>
    <n v="0"/>
    <n v="342.529"/>
    <n v="7.3358000000000007E-2"/>
    <x v="0"/>
    <x v="0"/>
    <n v="14.797277300976599"/>
    <s v="Qty / 1,000"/>
    <m/>
    <s v="Private-Lighting"/>
    <x v="0"/>
    <n v="3"/>
    <n v="1"/>
    <s v="Lighting"/>
    <n v="0.91633259480590001"/>
    <n v="1.30467645558681"/>
    <n v="313.87048736627003"/>
    <n v="9.5708455428936995E-2"/>
    <n v="0.71"/>
    <n v="222.84804603005199"/>
    <n v="6.7953003354545197E-2"/>
    <n v="3379"/>
    <n v="1.0900000000000001"/>
    <n v="1.36"/>
    <n v="2.1999999999999999E-2"/>
    <n v="0.57999999999999996"/>
    <n v="20.7161882213673"/>
    <d v="1900-01-13T19:08:05"/>
    <n v="43470"/>
    <n v="0.121334248768936"/>
    <n v="6.33500066243848"/>
    <n v="0"/>
    <n v="3297.5443330874768"/>
  </r>
  <r>
    <s v="STND-62804"/>
    <s v="Autobahn Country Club, LLC"/>
    <s v="Autobahn Country Club - 3795 Center Point Way - Joliet"/>
    <x v="62"/>
    <s v="Indoor Lighting"/>
    <x v="2"/>
    <n v="0"/>
    <n v="2460.317"/>
    <n v="0.526918"/>
    <x v="0"/>
    <x v="0"/>
    <n v="14.797277300976599"/>
    <s v="Qty / 1,000"/>
    <m/>
    <s v="Private-Lighting"/>
    <x v="0"/>
    <n v="3"/>
    <n v="1"/>
    <s v="Lighting"/>
    <n v="0.91633259480590001"/>
    <n v="1.30467645558681"/>
    <n v="2254.4686606550699"/>
    <n v="0.68745750862488897"/>
    <n v="0.71"/>
    <n v="1600.6727490651001"/>
    <n v="0.48809483112367102"/>
    <n v="3379"/>
    <n v="1.0900000000000001"/>
    <n v="1.36"/>
    <n v="2.1999999999999999E-2"/>
    <n v="0.57999999999999996"/>
    <n v="20.7161882213673"/>
    <d v="1900-01-13T19:08:05"/>
    <n v="43470"/>
    <n v="0.87152321073134997"/>
    <n v="45.503037187533401"/>
    <n v="0"/>
    <n v="23685.59853603282"/>
  </r>
  <r>
    <s v="STND-62804"/>
    <s v="Autobahn Country Club, LLC"/>
    <s v="Autobahn Country Club - 3795 Center Point Way - Joliet"/>
    <x v="1"/>
    <s v="Outdoor &amp; Garage Lighting"/>
    <x v="1"/>
    <n v="0"/>
    <n v="22357.68"/>
    <n v="0"/>
    <x v="0"/>
    <x v="0"/>
    <n v="10.1978380583316"/>
    <s v="Qty / 1,000"/>
    <m/>
    <s v="Private-Lighting"/>
    <x v="0"/>
    <n v="3"/>
    <n v="1"/>
    <s v="Lighting"/>
    <n v="0.91633259480590001"/>
    <n v="1.30467645558681"/>
    <n v="20487.070928239998"/>
    <n v="0"/>
    <n v="0.71"/>
    <n v="14545.8203590504"/>
    <n v="0"/>
    <n v="4903"/>
    <n v="1"/>
    <n v="1"/>
    <n v="0"/>
    <n v="0"/>
    <n v="14.276973281664301"/>
    <d v="1900-01-09T04:44:53"/>
    <n v="43470"/>
    <n v="0"/>
    <n v="0"/>
    <n v="0"/>
    <n v="148335.9204471788"/>
  </r>
  <r>
    <s v="STND-62804"/>
    <s v="Autobahn Country Club, LLC"/>
    <s v="Autobahn Country Club - 3795 Center Point Way - Joliet"/>
    <x v="1"/>
    <s v="Outdoor &amp; Garage Lighting"/>
    <x v="1"/>
    <n v="0"/>
    <n v="4559.79"/>
    <n v="0"/>
    <x v="0"/>
    <x v="0"/>
    <n v="10.1978380583316"/>
    <s v="Qty / 1,000"/>
    <m/>
    <s v="Private-Lighting"/>
    <x v="0"/>
    <n v="3"/>
    <n v="1"/>
    <s v="Lighting"/>
    <n v="0.91633259480590001"/>
    <n v="1.30467645558681"/>
    <n v="4178.2842024699903"/>
    <n v="0"/>
    <n v="0.71"/>
    <n v="2966.5817837537002"/>
    <n v="0"/>
    <n v="4903"/>
    <n v="1"/>
    <n v="1"/>
    <n v="0"/>
    <n v="0"/>
    <n v="14.276973281664301"/>
    <d v="1900-01-09T04:44:53"/>
    <n v="43470"/>
    <n v="0"/>
    <n v="0"/>
    <n v="0"/>
    <n v="30252.720617516727"/>
  </r>
  <r>
    <s v="STND-62805"/>
    <s v="Walsh Construction Company II, LLC"/>
    <s v="Walsh Construction Company II LLC - 929 W Adams - Chicago"/>
    <x v="0"/>
    <s v="Indoor Lighting"/>
    <x v="6"/>
    <n v="0"/>
    <n v="19797.013999999999"/>
    <n v="4.4515349999999998"/>
    <x v="0"/>
    <x v="0"/>
    <n v="15"/>
    <s v="Qty / 1,000"/>
    <m/>
    <s v="Private-Lighting"/>
    <x v="0"/>
    <n v="3"/>
    <n v="1"/>
    <s v="Lighting"/>
    <n v="0.91633259480590001"/>
    <n v="1.30467645558681"/>
    <n v="18140.649208028699"/>
    <n v="5.8078129057206098"/>
    <n v="0.71"/>
    <n v="12879.8609377004"/>
    <n v="4.12354716306164"/>
    <n v="2885"/>
    <n v="1.165"/>
    <n v="1.3779999999999999"/>
    <n v="2.5499999999999998E-2"/>
    <n v="0.55000000000000004"/>
    <n v="24.263431542460999"/>
    <d v="1900-01-16T07:56:40"/>
    <n v="43410"/>
    <n v="7.6630332573170801"/>
    <n v="397.070004124234"/>
    <n v="0"/>
    <n v="193197.91406550599"/>
  </r>
  <r>
    <s v="STND-62805"/>
    <s v="Walsh Construction Company II, LLC"/>
    <s v="Walsh Construction Company II LLC - 929 W Adams - Chicago"/>
    <x v="0"/>
    <s v="Indoor Lighting"/>
    <x v="6"/>
    <n v="0"/>
    <n v="567.07600000000002"/>
    <n v="0.12751199999999999"/>
    <x v="0"/>
    <x v="0"/>
    <n v="15"/>
    <s v="Qty / 1,000"/>
    <m/>
    <s v="Private-Lighting"/>
    <x v="0"/>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410"/>
    <n v="0.21950376593849399"/>
    <n v="11.373880407356101"/>
    <n v="0"/>
    <n v="5534.0618699674051"/>
  </r>
  <r>
    <s v="STND-62806"/>
    <s v="Roundy's Supermarkets, Inc."/>
    <s v="Roundy's Supermarkets #501 - 802 E Northwest Hwy - Arlington Heights"/>
    <x v="0"/>
    <s v="Indoor Lighting"/>
    <x v="5"/>
    <n v="0"/>
    <n v="8657.9009999999998"/>
    <n v="1.6144799999999999"/>
    <x v="0"/>
    <x v="0"/>
    <n v="10.727311735679001"/>
    <s v="Qty / 1,000"/>
    <m/>
    <s v="Private-Lighting"/>
    <x v="0"/>
    <n v="3"/>
    <n v="1"/>
    <s v="Lighting"/>
    <n v="0.91633259480590001"/>
    <n v="1.30467645558681"/>
    <n v="7933.5168889025899"/>
    <n v="2.1063740440157899"/>
    <n v="0.71"/>
    <n v="5632.7969911208402"/>
    <n v="1.4955255712512101"/>
    <n v="4661"/>
    <n v="1.07"/>
    <n v="1.24"/>
    <n v="2.9000000000000001E-2"/>
    <n v="0.745"/>
    <n v="15.018236429950701"/>
    <d v="1900-01-09T17:27:20"/>
    <n v="43463"/>
    <n v="2.2801191210389602"/>
    <n v="215.02055119455599"/>
    <n v="0"/>
    <n v="60424.769267547956"/>
  </r>
  <r>
    <s v="STND-62806"/>
    <s v="Roundy's Supermarkets, Inc."/>
    <s v="Roundy's Supermarkets #501 - 802 E Northwest Hwy - Arlington Heights"/>
    <x v="3"/>
    <s v="Refrigeration"/>
    <x v="5"/>
    <n v="0"/>
    <n v="86360.04"/>
    <n v="10.277279999999999"/>
    <x v="2"/>
    <x v="0"/>
    <n v="8.6177180282661094"/>
    <s v="ΔkWpeak / CF"/>
    <n v="0.69"/>
    <s v="Private-Lighting"/>
    <x v="0"/>
    <n v="3"/>
    <n v="1"/>
    <s v="Non-Lighting"/>
    <n v="0.91633259480590001"/>
    <n v="1.30467645558681"/>
    <n v="79134.519540741298"/>
    <n v="13.4085252434732"/>
    <n v="0.7"/>
    <n v="55394.163678518897"/>
    <n v="9.3859676704312207"/>
    <n v="4661"/>
    <n v="1.07"/>
    <n v="1.24"/>
    <n v="2.9000000000000001E-2"/>
    <n v="0.745"/>
    <n v="15.018236429950701"/>
    <d v="1900-01-09T17:27:20"/>
    <n v="43463"/>
    <n v="19.432645280395899"/>
    <n v="0"/>
    <n v="0"/>
    <n v="477371.28299309599"/>
  </r>
  <r>
    <s v="STND-62807"/>
    <s v="Roundy's Supermarkets, Inc."/>
    <s v="Roundy's Supermarkets #503 - 333 E Benton Court Suite 206 - Chicago"/>
    <x v="0"/>
    <s v="Indoor Lighting"/>
    <x v="5"/>
    <n v="0"/>
    <n v="8039.4790000000003"/>
    <n v="1.49916"/>
    <x v="0"/>
    <x v="0"/>
    <n v="10.727311735679001"/>
    <s v="Qty / 1,000"/>
    <m/>
    <s v="Private-Lighting"/>
    <x v="0"/>
    <n v="3"/>
    <n v="1"/>
    <s v="Lighting"/>
    <n v="0.91633259480590001"/>
    <n v="1.30467645558681"/>
    <n v="7366.8366529575396"/>
    <n v="1.9559187551575199"/>
    <n v="0.71"/>
    <n v="5230.4540235998502"/>
    <n v="1.3887023161618399"/>
    <n v="4661"/>
    <n v="1.07"/>
    <n v="1.24"/>
    <n v="2.9000000000000001E-2"/>
    <n v="0.745"/>
    <n v="15.018236429950701"/>
    <d v="1900-01-09T17:27:20"/>
    <n v="43463"/>
    <n v="2.1172534695361702"/>
    <n v="199.661927977354"/>
    <n v="0"/>
    <n v="56108.710830292119"/>
  </r>
  <r>
    <s v="STND-62807"/>
    <s v="Roundy's Supermarkets, Inc."/>
    <s v="Roundy's Supermarkets #503 - 333 E Benton Court Suite 206 - Chicago"/>
    <x v="3"/>
    <s v="Refrigeration"/>
    <x v="5"/>
    <n v="0"/>
    <n v="73196.899999999994"/>
    <n v="8.7108000000000008"/>
    <x v="2"/>
    <x v="0"/>
    <n v="8.6177180282661094"/>
    <s v="ΔkWpeak / CF"/>
    <n v="0.69"/>
    <s v="Private-Lighting"/>
    <x v="0"/>
    <n v="3"/>
    <n v="1"/>
    <s v="Non-Lighting"/>
    <n v="0.91633259480590001"/>
    <n v="1.30467645558681"/>
    <n v="67072.705308748002"/>
    <n v="11.364775669325599"/>
    <n v="0.7"/>
    <n v="46950.893716123603"/>
    <n v="7.9553429685278898"/>
    <n v="4661"/>
    <n v="1.07"/>
    <n v="1.24"/>
    <n v="2.9000000000000001E-2"/>
    <n v="0.745"/>
    <n v="15.018236429950701"/>
    <d v="1900-01-09T17:27:20"/>
    <n v="43463"/>
    <n v="16.470689375834102"/>
    <n v="0"/>
    <n v="0"/>
    <n v="404609.56322064437"/>
  </r>
  <r>
    <s v="STND-62807"/>
    <s v="Roundy's Supermarkets, Inc."/>
    <s v="Roundy's Supermarkets #503 - 333 E Benton Court Suite 206 - Chicago"/>
    <x v="3"/>
    <s v="Refrigeration"/>
    <x v="5"/>
    <n v="0"/>
    <n v="7003.26"/>
    <n v="0.83340000000000003"/>
    <x v="2"/>
    <x v="0"/>
    <n v="8.6177180282661094"/>
    <s v="ΔkWpeak / CF"/>
    <n v="0.69"/>
    <s v="Private-Lighting"/>
    <x v="0"/>
    <n v="3"/>
    <n v="1"/>
    <s v="Non-Lighting"/>
    <n v="0.91633259480590001"/>
    <n v="1.30467645558681"/>
    <n v="6417.3154079003698"/>
    <n v="1.08731735808604"/>
    <n v="0.7"/>
    <n v="4492.12078553026"/>
    <n v="0.76112215066023103"/>
    <n v="4661"/>
    <n v="1.07"/>
    <n v="1.24"/>
    <n v="2.9000000000000001E-2"/>
    <n v="0.745"/>
    <n v="15.018236429950701"/>
    <d v="1900-01-09T17:27:20"/>
    <n v="43463"/>
    <n v="1.57582225809572"/>
    <n v="0"/>
    <n v="0"/>
    <n v="38711.830278613037"/>
  </r>
  <r>
    <s v="STND-62808"/>
    <s v="Roundy's Supermarkets, Inc."/>
    <s v="Roundy's Supermarkets #504 - 3350 N Western Ave - Chicago"/>
    <x v="0"/>
    <s v="Indoor Lighting"/>
    <x v="5"/>
    <n v="0"/>
    <n v="8194.0849999999991"/>
    <n v="1.52799"/>
    <x v="0"/>
    <x v="0"/>
    <n v="10.727311735679001"/>
    <s v="Qty / 1,000"/>
    <m/>
    <s v="Private-Lighting"/>
    <x v="0"/>
    <n v="3"/>
    <n v="1"/>
    <s v="Lighting"/>
    <n v="0.91633259480590001"/>
    <n v="1.30467645558681"/>
    <n v="7508.5071701100997"/>
    <n v="1.99353257737208"/>
    <n v="0.71"/>
    <n v="5331.0400907781705"/>
    <n v="1.4154081299341801"/>
    <n v="4661"/>
    <n v="1.07"/>
    <n v="1.24"/>
    <n v="2.9000000000000001E-2"/>
    <n v="0.745"/>
    <n v="15.018236429950701"/>
    <d v="1900-01-09T17:27:20"/>
    <n v="43472"/>
    <n v="2.1579698824118698"/>
    <n v="203.50159619924599"/>
    <n v="0"/>
    <n v="57187.72892917991"/>
  </r>
  <r>
    <s v="STND-62808"/>
    <s v="Roundy's Supermarkets, Inc."/>
    <s v="Roundy's Supermarkets #504 - 3350 N Western Ave - Chicago"/>
    <x v="3"/>
    <s v="Refrigeration"/>
    <x v="5"/>
    <n v="0"/>
    <n v="73565.960000000006"/>
    <n v="8.7547200000000007"/>
    <x v="2"/>
    <x v="0"/>
    <n v="8.6177180282661094"/>
    <s v="ΔkWpeak / CF"/>
    <n v="0.69"/>
    <s v="Private-Lighting"/>
    <x v="0"/>
    <n v="3"/>
    <n v="1"/>
    <s v="Non-Lighting"/>
    <n v="0.91633259480590001"/>
    <n v="1.30467645558681"/>
    <n v="67410.887016187"/>
    <n v="11.422077059254899"/>
    <n v="0.7"/>
    <n v="47187.620911330901"/>
    <n v="7.9954539414784502"/>
    <n v="4661"/>
    <n v="1.07"/>
    <n v="1.24"/>
    <n v="2.9000000000000001E-2"/>
    <n v="0.745"/>
    <n v="15.018236429950701"/>
    <d v="1900-01-09T17:27:20"/>
    <n v="43472"/>
    <n v="16.5537348684854"/>
    <n v="0"/>
    <n v="0"/>
    <n v="406649.61143856315"/>
  </r>
  <r>
    <s v="STND-62809"/>
    <s v="Roundy's Supermarkets, Inc."/>
    <s v="Roundy's Supermarkets #507 - 5353 N Elston - Chicago"/>
    <x v="3"/>
    <s v="Refrigeration"/>
    <x v="5"/>
    <n v="0"/>
    <n v="61448.49"/>
    <n v="7.3126800000000003"/>
    <x v="2"/>
    <x v="0"/>
    <n v="8.6177180282661094"/>
    <s v="ΔkWpeak / CF"/>
    <n v="0.69"/>
    <s v="Private-Non-Lighting"/>
    <x v="2"/>
    <n v="3"/>
    <n v="1"/>
    <s v="Non-Lighting"/>
    <n v="0.98952339343681495"/>
    <n v="0.43468415683807998"/>
    <n v="60804.718346368201"/>
    <n v="3.1787061400266898"/>
    <n v="0.7"/>
    <n v="42563.302842457699"/>
    <n v="2.2250942980186901"/>
    <n v="4661"/>
    <n v="1.07"/>
    <n v="1.24"/>
    <n v="2.9000000000000001E-2"/>
    <n v="0.745"/>
    <n v="15.018236429950701"/>
    <d v="1900-01-09T17:27:20"/>
    <n v="43463"/>
    <n v="4.60682049279231"/>
    <n v="0"/>
    <n v="0"/>
    <n v="366798.54224799783"/>
  </r>
  <r>
    <s v="STND-62810"/>
    <s v="Roundy's Supermarkets, Inc."/>
    <s v="Roundy's Supermarkets #508 - 40 S Halsted - Chicago"/>
    <x v="3"/>
    <s v="Refrigeration"/>
    <x v="5"/>
    <n v="0"/>
    <n v="69752.34"/>
    <n v="8.3008799999999994"/>
    <x v="2"/>
    <x v="0"/>
    <n v="8.6177180282661094"/>
    <s v="ΔkWpeak / CF"/>
    <n v="0.69"/>
    <s v="Private-Non-Lighting"/>
    <x v="2"/>
    <n v="3"/>
    <n v="1"/>
    <s v="Non-Lighting"/>
    <n v="0.98952339343681495"/>
    <n v="0.43468415683807998"/>
    <n v="69021.572176958507"/>
    <n v="3.6082610238140802"/>
    <n v="0.7"/>
    <n v="48315.100523870897"/>
    <n v="2.5257827166698599"/>
    <n v="4661"/>
    <n v="1.07"/>
    <n v="1.24"/>
    <n v="2.9000000000000001E-2"/>
    <n v="0.745"/>
    <n v="15.018236429950701"/>
    <d v="1900-01-09T17:27:20"/>
    <n v="43463"/>
    <n v="5.22936380262911"/>
    <n v="0"/>
    <n v="0"/>
    <n v="416365.91282205156"/>
  </r>
  <r>
    <s v="STND-62811"/>
    <s v="Roundy's Supermarkets, Inc."/>
    <s v="Roundy's Supermarkets #509 - 21001 S LaGrange Rd - Frankfort"/>
    <x v="3"/>
    <s v="Refrigeration"/>
    <x v="5"/>
    <n v="0"/>
    <n v="19314.14"/>
    <n v="2.2984800000000001"/>
    <x v="2"/>
    <x v="0"/>
    <n v="8.6177180282661094"/>
    <s v="ΔkWpeak / CF"/>
    <n v="0.69"/>
    <s v="Private-Lighting"/>
    <x v="0"/>
    <n v="3"/>
    <n v="1"/>
    <s v="Non-Lighting"/>
    <n v="0.91633259480590001"/>
    <n v="1.30467645558681"/>
    <n v="17698.176022644398"/>
    <n v="2.9987727396371602"/>
    <n v="0.7"/>
    <n v="12388.7232158511"/>
    <n v="2.0991409177460101"/>
    <n v="4661"/>
    <n v="1.07"/>
    <n v="1.24"/>
    <n v="2.9000000000000001E-2"/>
    <n v="0.745"/>
    <n v="15.018236429950701"/>
    <d v="1900-01-09T17:27:20"/>
    <n v="43463"/>
    <n v="4.34604744874951"/>
    <n v="0"/>
    <n v="0"/>
    <n v="106762.52340443891"/>
  </r>
  <r>
    <s v="STND-62811"/>
    <s v="Roundy's Supermarkets, Inc."/>
    <s v="Roundy's Supermarkets #509 - 21001 S LaGrange Rd - Frankfort"/>
    <x v="0"/>
    <s v="Indoor Lighting"/>
    <x v="5"/>
    <n v="0"/>
    <n v="1855.2639999999999"/>
    <n v="0.34595999999999999"/>
    <x v="0"/>
    <x v="0"/>
    <n v="10.727311735679001"/>
    <s v="Qty / 1,000"/>
    <m/>
    <s v="Private-Lighting"/>
    <x v="0"/>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812"/>
    <s v="Roundy's Supermarkets, Inc."/>
    <s v="Roundy's Supermarkets #510 - 7401 W Lawrence Ave - Harwood Heights"/>
    <x v="0"/>
    <s v="Indoor Lighting"/>
    <x v="5"/>
    <n v="0"/>
    <n v="2473.6860000000001"/>
    <n v="0.46128000000000002"/>
    <x v="0"/>
    <x v="0"/>
    <n v="10.727311735679001"/>
    <s v="Qty / 1,000"/>
    <m/>
    <s v="Private-Lighting"/>
    <x v="0"/>
    <n v="3"/>
    <n v="1"/>
    <s v="Lighting"/>
    <n v="0.91633259480590001"/>
    <n v="1.30467645558681"/>
    <n v="2266.71911111503"/>
    <n v="0.60182115543308201"/>
    <n v="0.71"/>
    <n v="1609.37056889167"/>
    <n v="0.42729302035748801"/>
    <n v="4661"/>
    <n v="1.07"/>
    <n v="1.24"/>
    <n v="2.9000000000000001E-2"/>
    <n v="0.745"/>
    <n v="15.018236429950701"/>
    <d v="1900-01-09T17:27:20"/>
    <n v="43463"/>
    <n v="0.65146260601113004"/>
    <n v="61.434443198444697"/>
    <n v="0"/>
    <n v="17264.219790728002"/>
  </r>
  <r>
    <s v="STND-62812"/>
    <s v="Roundy's Supermarkets, Inc."/>
    <s v="Roundy's Supermarkets #510 - 7401 W Lawrence Ave - Harwood Heights"/>
    <x v="3"/>
    <s v="Refrigeration"/>
    <x v="5"/>
    <n v="0"/>
    <n v="6643.08"/>
    <n v="0.79056000000000004"/>
    <x v="2"/>
    <x v="0"/>
    <n v="8.6177180282661094"/>
    <s v="ΔkWpeak / CF"/>
    <n v="0.69"/>
    <s v="Private-Lighting"/>
    <x v="0"/>
    <n v="3"/>
    <n v="1"/>
    <s v="Non-Lighting"/>
    <n v="0.91633259480590001"/>
    <n v="1.30467645558681"/>
    <n v="6087.2707339031804"/>
    <n v="1.03142501872871"/>
    <n v="0.7"/>
    <n v="4261.0895137322204"/>
    <n v="0.72199751311009397"/>
    <n v="4661"/>
    <n v="1.07"/>
    <n v="1.24"/>
    <n v="2.9000000000000001E-2"/>
    <n v="0.745"/>
    <n v="15.018236429950701"/>
    <d v="1900-01-09T17:27:20"/>
    <n v="43463"/>
    <n v="1.4948188677227601"/>
    <n v="0"/>
    <n v="0"/>
    <n v="36720.867922545825"/>
  </r>
  <r>
    <s v="STND-62813"/>
    <s v="Roundy's Supermarkets, Inc."/>
    <s v="Roundy's Supermarkets #512 - 1615 S Clark St - Chicago"/>
    <x v="0"/>
    <s v="Indoor Lighting"/>
    <x v="5"/>
    <n v="0"/>
    <n v="1082.2380000000001"/>
    <n v="0.20180999999999999"/>
    <x v="0"/>
    <x v="0"/>
    <n v="10.727311735679001"/>
    <s v="Qty / 1,000"/>
    <m/>
    <s v="Private-Lighting"/>
    <x v="0"/>
    <n v="3"/>
    <n v="1"/>
    <s v="Lighting"/>
    <n v="0.91633259480590001"/>
    <n v="1.30467645558681"/>
    <n v="991.68995473754705"/>
    <n v="0.26329675550197301"/>
    <n v="0.71"/>
    <n v="704.09986786365903"/>
    <n v="0.18694069640640101"/>
    <n v="4661"/>
    <n v="1.07"/>
    <n v="1.24"/>
    <n v="2.9000000000000001E-2"/>
    <n v="0.745"/>
    <n v="15.018236429950701"/>
    <d v="1900-01-09T17:27:20"/>
    <n v="43463"/>
    <n v="0.28501489012986903"/>
    <n v="26.877578212513001"/>
    <n v="0"/>
    <n v="7553.0987756238628"/>
  </r>
  <r>
    <s v="STND-62813"/>
    <s v="Roundy's Supermarkets, Inc."/>
    <s v="Roundy's Supermarkets #512 - 1615 S Clark St - Chicago"/>
    <x v="3"/>
    <s v="Refrigeration"/>
    <x v="5"/>
    <n v="0"/>
    <n v="7873.28"/>
    <n v="0.93696000000000002"/>
    <x v="2"/>
    <x v="0"/>
    <n v="8.6177180282661094"/>
    <s v="ΔkWpeak / CF"/>
    <n v="0.69"/>
    <s v="Private-Lighting"/>
    <x v="0"/>
    <n v="3"/>
    <n v="1"/>
    <s v="Non-Lighting"/>
    <n v="0.91633259480590001"/>
    <n v="1.30467645558681"/>
    <n v="7214.5430920333902"/>
    <n v="1.22242965182661"/>
    <n v="0.7"/>
    <n v="5050.1801644233801"/>
    <n v="0.85570075627862996"/>
    <n v="4661"/>
    <n v="1.07"/>
    <n v="1.24"/>
    <n v="2.9000000000000001E-2"/>
    <n v="0.745"/>
    <n v="15.018236429950701"/>
    <d v="1900-01-09T17:27:20"/>
    <n v="43463"/>
    <n v="1.7716371765603101"/>
    <n v="0"/>
    <n v="0"/>
    <n v="43521.028648943269"/>
  </r>
  <r>
    <s v="STND-62814"/>
    <s v="Roundy's Supermarkets, Inc."/>
    <s v="Roundy's Supermarkets #515 - 1800 West Lawrence Ave - Chicago"/>
    <x v="0"/>
    <s v="Indoor Lighting"/>
    <x v="5"/>
    <n v="0"/>
    <n v="3246.7130000000002"/>
    <n v="0.60543000000000002"/>
    <x v="0"/>
    <x v="0"/>
    <n v="10.727311735679001"/>
    <s v="Qty / 1,000"/>
    <m/>
    <s v="Private-Lighting"/>
    <x v="0"/>
    <n v="3"/>
    <n v="1"/>
    <s v="Lighting"/>
    <n v="0.91633259480590001"/>
    <n v="1.30467645558681"/>
    <n v="2975.06894788005"/>
    <n v="0.78989026650591998"/>
    <n v="0.71"/>
    <n v="2112.29895299483"/>
    <n v="0.56082208921920296"/>
    <n v="4661"/>
    <n v="1.07"/>
    <n v="1.24"/>
    <n v="2.9000000000000001E-2"/>
    <n v="0.745"/>
    <n v="15.018236429950701"/>
    <d v="1900-01-09T17:27:20"/>
    <n v="43463"/>
    <n v="0.85504467038960896"/>
    <n v="80.632709802356402"/>
    <n v="0"/>
    <n v="22659.289347723905"/>
  </r>
  <r>
    <s v="STND-62814"/>
    <s v="Roundy's Supermarkets, Inc."/>
    <s v="Roundy's Supermarkets #515 - 1800 West Lawrence Ave - Chicago"/>
    <x v="3"/>
    <s v="Refrigeration"/>
    <x v="5"/>
    <n v="0"/>
    <n v="5658.92"/>
    <n v="0.67344000000000004"/>
    <x v="2"/>
    <x v="0"/>
    <n v="8.6177180282661094"/>
    <s v="ΔkWpeak / CF"/>
    <n v="0.69"/>
    <s v="Private-Lighting"/>
    <x v="0"/>
    <n v="3"/>
    <n v="1"/>
    <s v="Non-Lighting"/>
    <n v="0.91633259480590001"/>
    <n v="1.30467645558681"/>
    <n v="5185.4528473990003"/>
    <n v="0.87862131225037898"/>
    <n v="0.7"/>
    <n v="3629.8169931793"/>
    <n v="0.61503491857526504"/>
    <n v="4661"/>
    <n v="1.07"/>
    <n v="1.24"/>
    <n v="2.9000000000000001E-2"/>
    <n v="0.745"/>
    <n v="15.018236429950701"/>
    <d v="1900-01-09T17:27:20"/>
    <n v="43463"/>
    <n v="1.27336422065272"/>
    <n v="0"/>
    <n v="0"/>
    <n v="31280.739341427936"/>
  </r>
  <r>
    <s v="STND-62815"/>
    <s v="Roundy's Supermarkets, Inc."/>
    <s v="Roundy's Supermarkets #516 - 2112 N Ashland - Chicago"/>
    <x v="0"/>
    <s v="Indoor Lighting"/>
    <x v="5"/>
    <n v="0"/>
    <n v="3401.3180000000002"/>
    <n v="0.63426000000000005"/>
    <x v="0"/>
    <x v="0"/>
    <n v="10.727311735679001"/>
    <s v="Qty / 1,000"/>
    <m/>
    <s v="Private-Lighting"/>
    <x v="0"/>
    <n v="3"/>
    <n v="1"/>
    <s v="Lighting"/>
    <n v="0.91633259480590001"/>
    <n v="1.30467645558681"/>
    <n v="3116.7385487000101"/>
    <n v="0.82750408872048797"/>
    <n v="0.71"/>
    <n v="2212.8843695770101"/>
    <n v="0.587527902991546"/>
    <n v="4661"/>
    <n v="1.07"/>
    <n v="1.24"/>
    <n v="2.9000000000000001E-2"/>
    <n v="0.745"/>
    <n v="15.018236429950701"/>
    <d v="1900-01-09T17:27:20"/>
    <n v="43463"/>
    <n v="0.89576108326530401"/>
    <n v="84.472353189065799"/>
    <n v="0"/>
    <n v="23738.300467464087"/>
  </r>
  <r>
    <s v="STND-62815"/>
    <s v="Roundy's Supermarkets, Inc."/>
    <s v="Roundy's Supermarkets #516 - 2112 N Ashland - Chicago"/>
    <x v="3"/>
    <s v="Refrigeration"/>
    <x v="5"/>
    <n v="0"/>
    <n v="5105.33"/>
    <n v="0.60755999999999999"/>
    <x v="2"/>
    <x v="0"/>
    <n v="8.6177180282661094"/>
    <s v="ΔkWpeak / CF"/>
    <n v="0.69"/>
    <s v="Private-Lighting"/>
    <x v="0"/>
    <n v="3"/>
    <n v="1"/>
    <s v="Non-Lighting"/>
    <n v="0.91633259480590001"/>
    <n v="1.30467645558681"/>
    <n v="4678.1802862404002"/>
    <n v="0.79266922735631995"/>
    <n v="0.7"/>
    <n v="3274.7262003682799"/>
    <n v="0.55486845914942395"/>
    <n v="4661"/>
    <n v="1.07"/>
    <n v="1.24"/>
    <n v="2.9000000000000001E-2"/>
    <n v="0.745"/>
    <n v="15.018236429950701"/>
    <d v="1900-01-09T17:27:20"/>
    <n v="43463"/>
    <n v="1.14879598167583"/>
    <n v="0"/>
    <n v="0"/>
    <n v="28220.667014549101"/>
  </r>
  <r>
    <s v="STND-62816"/>
    <s v="Roundy's Supermarkets, Inc."/>
    <s v="Roundy's Supermarkets #517 - 11000 S Cicero Ave - Oak Lawn"/>
    <x v="0"/>
    <s v="Indoor Lighting"/>
    <x v="5"/>
    <n v="0"/>
    <n v="1855.2639999999999"/>
    <n v="0.34595999999999999"/>
    <x v="0"/>
    <x v="0"/>
    <n v="10.727311735679001"/>
    <s v="Qty / 1,000"/>
    <m/>
    <s v="Private-Lighting"/>
    <x v="0"/>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816"/>
    <s v="Roundy's Supermarkets, Inc."/>
    <s v="Roundy's Supermarkets #517 - 11000 S Cicero Ave - Oak Lawn"/>
    <x v="3"/>
    <s v="Refrigeration"/>
    <x v="5"/>
    <n v="0"/>
    <n v="5658.92"/>
    <n v="0.67344000000000004"/>
    <x v="2"/>
    <x v="0"/>
    <n v="8.6177180282661094"/>
    <s v="ΔkWpeak / CF"/>
    <n v="0.69"/>
    <s v="Private-Lighting"/>
    <x v="0"/>
    <n v="3"/>
    <n v="1"/>
    <s v="Non-Lighting"/>
    <n v="0.91633259480590001"/>
    <n v="1.30467645558681"/>
    <n v="5185.4528473990003"/>
    <n v="0.87862131225037898"/>
    <n v="0.7"/>
    <n v="3629.8169931793"/>
    <n v="0.61503491857526504"/>
    <n v="4661"/>
    <n v="1.07"/>
    <n v="1.24"/>
    <n v="2.9000000000000001E-2"/>
    <n v="0.745"/>
    <n v="15.018236429950701"/>
    <d v="1900-01-09T17:27:20"/>
    <n v="43463"/>
    <n v="1.27336422065272"/>
    <n v="0"/>
    <n v="0"/>
    <n v="31280.739341427936"/>
  </r>
  <r>
    <s v="STND-62817"/>
    <s v="Roundy's Supermarkets, Inc."/>
    <s v="Roundy's Supermarkets #519 - 3025 E New York St - Aurora"/>
    <x v="0"/>
    <s v="Indoor Lighting"/>
    <x v="5"/>
    <n v="0"/>
    <n v="117523.29"/>
    <n v="25.1374"/>
    <x v="0"/>
    <x v="0"/>
    <n v="10.727311735679001"/>
    <s v="Qty / 1,000"/>
    <m/>
    <s v="Private-Lighting"/>
    <x v="0"/>
    <n v="2"/>
    <n v="1"/>
    <s v="Lighting"/>
    <n v="0.97902139861649395"/>
    <n v="0.93591656730105399"/>
    <n v="115057.815745812"/>
    <n v="23.526509118873498"/>
    <n v="0.71"/>
    <n v="81691.049179526395"/>
    <n v="16.7038214744002"/>
    <n v="4661"/>
    <n v="1.07"/>
    <n v="1.24"/>
    <n v="2.9000000000000001E-2"/>
    <n v="0.745"/>
    <n v="15.018236429950701"/>
    <d v="1900-01-09T17:27:20"/>
    <n v="43463"/>
    <n v="25.4671023152993"/>
    <n v="3118.3893987182601"/>
    <n v="0"/>
    <n v="876325.35056346387"/>
  </r>
  <r>
    <s v="STND-62817"/>
    <s v="Roundy's Supermarkets, Inc."/>
    <s v="Roundy's Supermarkets #519 - 3025 E New York St - Aurora"/>
    <x v="0"/>
    <s v="Indoor Lighting"/>
    <x v="5"/>
    <n v="0"/>
    <n v="8348.69"/>
    <n v="1.5568200000000001"/>
    <x v="0"/>
    <x v="0"/>
    <n v="10.727311735679001"/>
    <s v="Qty / 1,000"/>
    <m/>
    <s v="Private-Lighting"/>
    <x v="0"/>
    <n v="2"/>
    <n v="1"/>
    <s v="Lighting"/>
    <n v="0.97902139861649395"/>
    <n v="0.93591656730105399"/>
    <n v="8173.5461604155298"/>
    <n v="1.4570536303056301"/>
    <n v="0.71"/>
    <n v="5803.2177738950304"/>
    <n v="1.0345080775169899"/>
    <n v="4661"/>
    <n v="1.07"/>
    <n v="1.24"/>
    <n v="2.9000000000000001E-2"/>
    <n v="0.745"/>
    <n v="15.018236429950701"/>
    <d v="1900-01-09T17:27:20"/>
    <n v="43463"/>
    <n v="1.5772392620758"/>
    <n v="221.52601743182299"/>
    <n v="0"/>
    <n v="62252.926130605127"/>
  </r>
  <r>
    <s v="STND-62817"/>
    <s v="Roundy's Supermarkets, Inc."/>
    <s v="Roundy's Supermarkets #519 - 3025 E New York St - Aurora"/>
    <x v="3"/>
    <s v="Refrigeration"/>
    <x v="5"/>
    <n v="0"/>
    <n v="35306.74"/>
    <n v="4.2016799999999996"/>
    <x v="2"/>
    <x v="0"/>
    <n v="8.6177180282661094"/>
    <s v="ΔkWpeak / CF"/>
    <n v="0.69"/>
    <s v="Private-Lighting"/>
    <x v="0"/>
    <n v="2"/>
    <n v="1"/>
    <s v="Non-Lighting"/>
    <n v="0.97902139861649395"/>
    <n v="0.93591656730105399"/>
    <n v="34566.053975388902"/>
    <n v="3.9324219224974901"/>
    <n v="0.7"/>
    <n v="24196.237782772201"/>
    <n v="2.7526953457482399"/>
    <n v="4661"/>
    <n v="1.07"/>
    <n v="1.24"/>
    <n v="2.9000000000000001E-2"/>
    <n v="0.745"/>
    <n v="15.018236429950701"/>
    <d v="1900-01-09T17:27:20"/>
    <n v="43463"/>
    <n v="5.6991622065180998"/>
    <n v="0"/>
    <n v="0"/>
    <n v="208516.35455680959"/>
  </r>
  <r>
    <s v="STND-62817"/>
    <s v="Roundy's Supermarkets, Inc."/>
    <s v="Roundy's Supermarkets #519 - 3025 E New York St - Aurora"/>
    <x v="3"/>
    <s v="Refrigeration"/>
    <x v="5"/>
    <n v="0"/>
    <n v="56026.080000000002"/>
    <n v="6.6672000000000002"/>
    <x v="2"/>
    <x v="0"/>
    <n v="8.6177180282661094"/>
    <s v="ΔkWpeak / CF"/>
    <n v="0.69"/>
    <s v="Private-Lighting"/>
    <x v="0"/>
    <n v="2"/>
    <n v="1"/>
    <s v="Non-Lighting"/>
    <n v="0.97902139861649395"/>
    <n v="0.93591656730105399"/>
    <n v="54850.731200599599"/>
    <n v="6.2399429375095901"/>
    <n v="0.7"/>
    <n v="38395.511840419698"/>
    <n v="4.3679600562567096"/>
    <n v="4661"/>
    <n v="1.07"/>
    <n v="1.24"/>
    <n v="2.9000000000000001E-2"/>
    <n v="0.745"/>
    <n v="15.018236429950701"/>
    <d v="1900-01-09T17:27:20"/>
    <n v="43463"/>
    <n v="9.0433955616081008"/>
    <n v="0"/>
    <n v="0"/>
    <n v="330881.69459168968"/>
  </r>
  <r>
    <s v="STND-62818"/>
    <s v="Roundy's Supermarkets, Inc."/>
    <s v="Roundy's Supermarkets #520 - 3145 S Ashland Ave - Chicago"/>
    <x v="0"/>
    <s v="Indoor Lighting"/>
    <x v="5"/>
    <n v="0"/>
    <n v="58355.190999999999"/>
    <n v="12.481778"/>
    <x v="0"/>
    <x v="0"/>
    <n v="10.727311735679001"/>
    <s v="Qty / 1,000"/>
    <m/>
    <s v="Private-Lighting"/>
    <x v="0"/>
    <n v="2"/>
    <n v="1"/>
    <s v="Lighting"/>
    <n v="0.97902139861649395"/>
    <n v="0.93591656730105399"/>
    <n v="57130.980709352603"/>
    <n v="11.6819028195738"/>
    <n v="0.71"/>
    <n v="40562.996303640299"/>
    <n v="8.2941510018974007"/>
    <n v="4661"/>
    <n v="1.07"/>
    <n v="1.24"/>
    <n v="2.9000000000000001E-2"/>
    <n v="0.745"/>
    <n v="15.018236429950701"/>
    <d v="1900-01-09T17:27:20"/>
    <n v="43463"/>
    <n v="12.645489088086"/>
    <n v="1548.4097575431999"/>
    <n v="0"/>
    <n v="435131.90628234448"/>
  </r>
  <r>
    <s v="STND-62818"/>
    <s v="Roundy's Supermarkets, Inc."/>
    <s v="Roundy's Supermarkets #520 - 3145 S Ashland Ave - Chicago"/>
    <x v="0"/>
    <s v="Indoor Lighting"/>
    <x v="5"/>
    <n v="0"/>
    <n v="10513.165000000001"/>
    <n v="1.96044"/>
    <x v="0"/>
    <x v="0"/>
    <n v="10.727311735679001"/>
    <s v="Qty / 1,000"/>
    <m/>
    <s v="Private-Lighting"/>
    <x v="0"/>
    <n v="2"/>
    <n v="1"/>
    <s v="Lighting"/>
    <n v="0.97902139861649395"/>
    <n v="0.93591656730105399"/>
    <n v="10292.613502185999"/>
    <n v="1.8348082751996799"/>
    <n v="0.71"/>
    <n v="7307.7555865520399"/>
    <n v="1.30271387539177"/>
    <n v="4661"/>
    <n v="1.07"/>
    <n v="1.24"/>
    <n v="2.9000000000000001E-2"/>
    <n v="0.745"/>
    <n v="15.018236429950701"/>
    <d v="1900-01-09T17:27:20"/>
    <n v="43463"/>
    <n v="1.9861531448362"/>
    <n v="278.95868370410602"/>
    <n v="0"/>
    <n v="78392.572265093477"/>
  </r>
  <r>
    <s v="STND-62818"/>
    <s v="Roundy's Supermarkets, Inc."/>
    <s v="Roundy's Supermarkets #520 - 3145 S Ashland Ave - Chicago"/>
    <x v="3"/>
    <s v="Refrigeration"/>
    <x v="5"/>
    <n v="0"/>
    <n v="30570.47"/>
    <n v="3.6380400000000002"/>
    <x v="2"/>
    <x v="0"/>
    <n v="8.6177180282661094"/>
    <s v="ΔkWpeak / CF"/>
    <n v="0.69"/>
    <s v="Private-Lighting"/>
    <x v="0"/>
    <n v="2"/>
    <n v="1"/>
    <s v="Non-Lighting"/>
    <n v="0.97902139861649395"/>
    <n v="0.93591656730105399"/>
    <n v="29929.144295763599"/>
    <n v="3.40490190850393"/>
    <n v="0.7"/>
    <n v="20950.401007034499"/>
    <n v="2.3834313359527499"/>
    <n v="4661"/>
    <n v="1.07"/>
    <n v="1.24"/>
    <n v="2.9000000000000001E-2"/>
    <n v="0.745"/>
    <n v="15.018236429950701"/>
    <d v="1900-01-09T17:27:20"/>
    <n v="43463"/>
    <n v="4.9346404471071397"/>
    <n v="0"/>
    <n v="0"/>
    <n v="180544.64845772565"/>
  </r>
  <r>
    <s v="STND-62818"/>
    <s v="Roundy's Supermarkets, Inc."/>
    <s v="Roundy's Supermarkets #520 - 3145 S Ashland Ave - Chicago"/>
    <x v="3"/>
    <s v="Refrigeration"/>
    <x v="5"/>
    <n v="0"/>
    <n v="50968.17"/>
    <n v="6.0652999999999997"/>
    <x v="2"/>
    <x v="0"/>
    <n v="8.6177180282661094"/>
    <s v="ΔkWpeak / CF"/>
    <n v="0.69"/>
    <s v="Private-Lighting"/>
    <x v="0"/>
    <n v="2"/>
    <n v="1"/>
    <s v="Non-Lighting"/>
    <n v="0.97902139861649395"/>
    <n v="0.93591656730105399"/>
    <n v="49898.929078323199"/>
    <n v="5.6766147556510802"/>
    <n v="0.7"/>
    <n v="34929.250354826203"/>
    <n v="3.97363032895576"/>
    <n v="4661"/>
    <n v="1.07"/>
    <n v="1.24"/>
    <n v="2.9000000000000001E-2"/>
    <n v="0.745"/>
    <n v="15.018236429950701"/>
    <d v="1900-01-09T17:27:20"/>
    <n v="43463"/>
    <n v="8.2269779067407001"/>
    <n v="0"/>
    <n v="0"/>
    <n v="301010.43049660616"/>
  </r>
  <r>
    <s v="STND-62819"/>
    <s v="Roundy's Supermarkets, Inc."/>
    <s v="Roundy's Supermarkets #522 - 5201 N Sheridan Rd - Chicago"/>
    <x v="0"/>
    <s v="Indoor Lighting"/>
    <x v="5"/>
    <n v="0"/>
    <n v="49819.654999999999"/>
    <n v="10.656084999999999"/>
    <x v="0"/>
    <x v="0"/>
    <n v="10.727311735679001"/>
    <s v="Qty / 1,000"/>
    <m/>
    <s v="Private-Lighting"/>
    <x v="0"/>
    <n v="3"/>
    <n v="1"/>
    <s v="Lighting"/>
    <n v="0.91633259480590001"/>
    <n v="1.30467645558681"/>
    <n v="45651.373738484697"/>
    <n v="13.9027432082317"/>
    <n v="0.71"/>
    <n v="32412.475354324099"/>
    <n v="9.87094767784453"/>
    <n v="4661"/>
    <n v="1.07"/>
    <n v="1.24"/>
    <n v="2.9000000000000001E-2"/>
    <n v="0.745"/>
    <n v="15.018236429950701"/>
    <d v="1900-01-09T17:27:20"/>
    <n v="43463"/>
    <n v="15.049516354440099"/>
    <n v="1237.28022281874"/>
    <n v="0"/>
    <n v="347698.72725084727"/>
  </r>
  <r>
    <s v="STND-62819"/>
    <s v="Roundy's Supermarkets, Inc."/>
    <s v="Roundy's Supermarkets #522 - 5201 N Sheridan Rd - Chicago"/>
    <x v="0"/>
    <s v="Indoor Lighting"/>
    <x v="5"/>
    <n v="0"/>
    <n v="8194.0849999999991"/>
    <n v="1.52799"/>
    <x v="0"/>
    <x v="0"/>
    <n v="10.727311735679001"/>
    <s v="Qty / 1,000"/>
    <m/>
    <s v="Private-Lighting"/>
    <x v="0"/>
    <n v="3"/>
    <n v="1"/>
    <s v="Lighting"/>
    <n v="0.91633259480590001"/>
    <n v="1.30467645558681"/>
    <n v="7508.5071701100997"/>
    <n v="1.99353257737208"/>
    <n v="0.71"/>
    <n v="5331.0400907781705"/>
    <n v="1.4154081299341801"/>
    <n v="4661"/>
    <n v="1.07"/>
    <n v="1.24"/>
    <n v="2.9000000000000001E-2"/>
    <n v="0.745"/>
    <n v="15.018236429950701"/>
    <d v="1900-01-09T17:27:20"/>
    <n v="43463"/>
    <n v="2.1579698824118698"/>
    <n v="203.50159619924599"/>
    <n v="0"/>
    <n v="57187.72892917991"/>
  </r>
  <r>
    <s v="STND-62819"/>
    <s v="Roundy's Supermarkets, Inc."/>
    <s v="Roundy's Supermarkets #522 - 5201 N Sheridan Rd - Chicago"/>
    <x v="3"/>
    <s v="Refrigeration"/>
    <x v="5"/>
    <n v="0"/>
    <n v="37521.1"/>
    <n v="4.4652000000000003"/>
    <x v="2"/>
    <x v="0"/>
    <n v="8.6177180282661094"/>
    <s v="ΔkWpeak / CF"/>
    <n v="0.69"/>
    <s v="Private-Lighting"/>
    <x v="0"/>
    <n v="3"/>
    <n v="1"/>
    <s v="Non-Lighting"/>
    <n v="0.91633259480590001"/>
    <n v="1.30467645558681"/>
    <n v="34381.806922971598"/>
    <n v="5.8256413094862101"/>
    <n v="0.7"/>
    <n v="24067.264846080099"/>
    <n v="4.0779489166403504"/>
    <n v="4661"/>
    <n v="1.07"/>
    <n v="1.24"/>
    <n v="2.9000000000000001E-2"/>
    <n v="0.745"/>
    <n v="15.018236429950701"/>
    <d v="1900-01-09T17:27:20"/>
    <n v="43463"/>
    <n v="8.4429584195452296"/>
    <n v="0"/>
    <n v="0"/>
    <n v="207404.90215511963"/>
  </r>
  <r>
    <s v="STND-62819"/>
    <s v="Roundy's Supermarkets, Inc."/>
    <s v="Roundy's Supermarkets #522 - 5201 N Sheridan Rd - Chicago"/>
    <x v="3"/>
    <s v="Refrigeration"/>
    <x v="5"/>
    <n v="0"/>
    <n v="4279.7700000000004"/>
    <n v="0.50929999999999997"/>
    <x v="2"/>
    <x v="0"/>
    <n v="8.6177180282661094"/>
    <s v="ΔkWpeak / CF"/>
    <n v="0.69"/>
    <s v="Private-Lighting"/>
    <x v="0"/>
    <n v="3"/>
    <n v="1"/>
    <s v="Non-Lighting"/>
    <n v="0.91633259480590001"/>
    <n v="1.30467645558681"/>
    <n v="3921.6927492724499"/>
    <n v="0.66447171883036005"/>
    <n v="0.7"/>
    <n v="2745.1849244907098"/>
    <n v="0.46513020318125198"/>
    <n v="4661"/>
    <n v="1.07"/>
    <n v="1.24"/>
    <n v="2.9000000000000001E-2"/>
    <n v="0.745"/>
    <n v="15.018236429950701"/>
    <d v="1900-01-09T17:27:20"/>
    <n v="43463"/>
    <n v="0.963002491058494"/>
    <n v="0"/>
    <n v="0"/>
    <n v="23657.229614707929"/>
  </r>
  <r>
    <s v="STND-62820"/>
    <s v="Roundy's Supermarkets, Inc."/>
    <s v="Roundy's Supermarkets #523 - 6655 Grand Ave - Gurnee"/>
    <x v="0"/>
    <s v="Indoor Lighting"/>
    <x v="5"/>
    <n v="0"/>
    <n v="98826.403000000006"/>
    <n v="21.138293999999998"/>
    <x v="0"/>
    <x v="0"/>
    <n v="10.727311735679001"/>
    <s v="Qty / 1,000"/>
    <m/>
    <s v="Private-Lighting"/>
    <x v="0"/>
    <n v="2"/>
    <n v="1"/>
    <s v="Lighting"/>
    <n v="0.97902139861649395"/>
    <n v="0.93591656730105399"/>
    <n v="96753.163285297196"/>
    <n v="19.7836795590805"/>
    <n v="0.71"/>
    <n v="68694.745932560996"/>
    <n v="14.0464124869471"/>
    <n v="4661"/>
    <n v="1.07"/>
    <n v="1.24"/>
    <n v="2.9000000000000001E-2"/>
    <n v="0.745"/>
    <n v="15.018236429950701"/>
    <d v="1900-01-09T17:27:20"/>
    <n v="43464"/>
    <n v="21.415544012860401"/>
    <n v="2622.2819955828199"/>
    <n v="0"/>
    <n v="736909.95422184886"/>
  </r>
  <r>
    <s v="STND-62820"/>
    <s v="Roundy's Supermarkets, Inc."/>
    <s v="Roundy's Supermarkets #523 - 6655 Grand Ave - Gurnee"/>
    <x v="0"/>
    <s v="Indoor Lighting"/>
    <x v="5"/>
    <n v="0"/>
    <n v="11131.587"/>
    <n v="2.0757599999999998"/>
    <x v="0"/>
    <x v="0"/>
    <n v="10.727311735679001"/>
    <s v="Qty / 1,000"/>
    <m/>
    <s v="Private-Lighting"/>
    <x v="0"/>
    <n v="2"/>
    <n v="1"/>
    <s v="Lighting"/>
    <n v="0.97902139861649395"/>
    <n v="0.93591656730105399"/>
    <n v="10898.061873561201"/>
    <n v="1.94273817374083"/>
    <n v="0.71"/>
    <n v="7737.6239302284403"/>
    <n v="1.3793441033559899"/>
    <n v="4661"/>
    <n v="1.07"/>
    <n v="1.24"/>
    <n v="2.9000000000000001E-2"/>
    <n v="0.745"/>
    <n v="15.018236429950701"/>
    <d v="1900-01-09T17:27:20"/>
    <n v="43464"/>
    <n v="2.10298568276774"/>
    <n v="295.36803208717203"/>
    <n v="0"/>
    <n v="83003.903993010215"/>
  </r>
  <r>
    <s v="STND-62820"/>
    <s v="Roundy's Supermarkets, Inc."/>
    <s v="Roundy's Supermarkets #523 - 6655 Grand Ave - Gurnee"/>
    <x v="3"/>
    <s v="Refrigeration"/>
    <x v="5"/>
    <n v="0"/>
    <n v="58803.56"/>
    <n v="6.9979199999999997"/>
    <x v="2"/>
    <x v="0"/>
    <n v="8.6177180282661094"/>
    <s v="ΔkWpeak / CF"/>
    <n v="0.69"/>
    <s v="Private-Lighting"/>
    <x v="0"/>
    <n v="2"/>
    <n v="1"/>
    <s v="Non-Lighting"/>
    <n v="0.97902139861649395"/>
    <n v="0.93591656730105399"/>
    <n v="57569.943554828897"/>
    <n v="6.5494692646473904"/>
    <n v="0.7"/>
    <n v="40298.960488380202"/>
    <n v="4.5846284852531696"/>
    <n v="4661"/>
    <n v="1.07"/>
    <n v="1.24"/>
    <n v="2.9000000000000001E-2"/>
    <n v="0.745"/>
    <n v="15.018236429950701"/>
    <d v="1900-01-09T17:27:20"/>
    <n v="43464"/>
    <n v="9.4919844415179604"/>
    <n v="0"/>
    <n v="0"/>
    <n v="347285.07832109771"/>
  </r>
  <r>
    <s v="STND-62820"/>
    <s v="Roundy's Supermarkets, Inc."/>
    <s v="Roundy's Supermarkets #523 - 6655 Grand Ave - Gurnee"/>
    <x v="3"/>
    <s v="Refrigeration"/>
    <x v="5"/>
    <n v="0"/>
    <n v="49411.89"/>
    <n v="5.8800999999999997"/>
    <x v="2"/>
    <x v="0"/>
    <n v="8.6177180282661094"/>
    <s v="ΔkWpeak / CF"/>
    <n v="0.69"/>
    <s v="Private-Lighting"/>
    <x v="0"/>
    <n v="2"/>
    <n v="1"/>
    <s v="Non-Lighting"/>
    <n v="0.97902139861649395"/>
    <n v="0.93591656730105399"/>
    <n v="48375.297656084302"/>
    <n v="5.5032830073869299"/>
    <n v="0.7"/>
    <n v="33862.708359258999"/>
    <n v="3.85229810517085"/>
    <n v="4661"/>
    <n v="1.07"/>
    <n v="1.24"/>
    <n v="2.9000000000000001E-2"/>
    <n v="0.745"/>
    <n v="15.018236429950701"/>
    <d v="1900-01-09T17:27:20"/>
    <n v="43464"/>
    <n v="7.9757724744738097"/>
    <n v="0"/>
    <n v="0"/>
    <n v="291819.27231350378"/>
  </r>
  <r>
    <s v="STND-62821"/>
    <s v="Roundy's Supermarkets, Inc."/>
    <s v="Roundy's Supermarkets #524 - 1822 Willow Rd - Northfield"/>
    <x v="0"/>
    <s v="Indoor Lighting"/>
    <x v="5"/>
    <n v="0"/>
    <n v="73742.38"/>
    <n v="15.772993"/>
    <x v="0"/>
    <x v="0"/>
    <n v="10.727311735679001"/>
    <s v="Qty / 1,000"/>
    <m/>
    <s v="Private-Lighting"/>
    <x v="0"/>
    <n v="2"/>
    <n v="1"/>
    <s v="Lighting"/>
    <n v="0.97902139861649395"/>
    <n v="0.93591656730105399"/>
    <n v="72195.368004908902"/>
    <n v="14.7622054646235"/>
    <n v="0.71"/>
    <n v="51258.711283485303"/>
    <n v="10.481165879882701"/>
    <n v="4661"/>
    <n v="1.07"/>
    <n v="1.24"/>
    <n v="2.9000000000000001E-2"/>
    <n v="0.745"/>
    <n v="15.018236429950701"/>
    <d v="1900-01-09T17:27:20"/>
    <n v="43463"/>
    <n v="15.979871687187201"/>
    <n v="1956.69688985267"/>
    <n v="0"/>
    <n v="549868.17510711355"/>
  </r>
  <r>
    <s v="STND-62821"/>
    <s v="Roundy's Supermarkets, Inc."/>
    <s v="Roundy's Supermarkets #524 - 1822 Willow Rd - Northfield"/>
    <x v="0"/>
    <s v="Indoor Lighting"/>
    <x v="5"/>
    <n v="0"/>
    <n v="11131.587"/>
    <n v="2.0757599999999998"/>
    <x v="0"/>
    <x v="0"/>
    <n v="10.727311735679001"/>
    <s v="Qty / 1,000"/>
    <m/>
    <s v="Private-Lighting"/>
    <x v="0"/>
    <n v="2"/>
    <n v="1"/>
    <s v="Lighting"/>
    <n v="0.97902139861649395"/>
    <n v="0.93591656730105399"/>
    <n v="10898.061873561201"/>
    <n v="1.94273817374083"/>
    <n v="0.71"/>
    <n v="7737.6239302284403"/>
    <n v="1.3793441033559899"/>
    <n v="4661"/>
    <n v="1.07"/>
    <n v="1.24"/>
    <n v="2.9000000000000001E-2"/>
    <n v="0.745"/>
    <n v="15.018236429950701"/>
    <d v="1900-01-09T17:27:20"/>
    <n v="43463"/>
    <n v="2.10298568276774"/>
    <n v="295.36803208717203"/>
    <n v="0"/>
    <n v="83003.903993010215"/>
  </r>
  <r>
    <s v="STND-62821"/>
    <s v="Roundy's Supermarkets, Inc."/>
    <s v="Roundy's Supermarkets #524 - 1822 Willow Rd - Northfield"/>
    <x v="3"/>
    <s v="Refrigeration"/>
    <x v="5"/>
    <n v="0"/>
    <n v="66615.33"/>
    <n v="7.9275599999999997"/>
    <x v="2"/>
    <x v="0"/>
    <n v="8.6177180282661094"/>
    <s v="ΔkWpeak / CF"/>
    <n v="0.69"/>
    <s v="Private-Lighting"/>
    <x v="0"/>
    <n v="2"/>
    <n v="1"/>
    <s v="Non-Lighting"/>
    <n v="0.97902139861649395"/>
    <n v="0.93591656730105399"/>
    <n v="65217.833545899302"/>
    <n v="7.4195347422731404"/>
    <n v="0.7"/>
    <n v="45652.483482129501"/>
    <n v="5.1936743195912003"/>
    <n v="4661"/>
    <n v="1.07"/>
    <n v="1.24"/>
    <n v="2.9000000000000001E-2"/>
    <n v="0.745"/>
    <n v="15.018236429950701"/>
    <d v="1900-01-09T17:27:20"/>
    <n v="43463"/>
    <n v="10.7529489018451"/>
    <n v="0"/>
    <n v="0"/>
    <n v="393420.22993906814"/>
  </r>
  <r>
    <s v="STND-62821"/>
    <s v="Roundy's Supermarkets, Inc."/>
    <s v="Roundy's Supermarkets #524 - 1822 Willow Rd - Northfield"/>
    <x v="3"/>
    <s v="Refrigeration"/>
    <x v="5"/>
    <n v="0"/>
    <n v="47077.47"/>
    <n v="5.6022999999999996"/>
    <x v="2"/>
    <x v="0"/>
    <n v="8.6177180282661094"/>
    <s v="ΔkWpeak / CF"/>
    <n v="0.69"/>
    <s v="Private-Lighting"/>
    <x v="0"/>
    <n v="2"/>
    <n v="1"/>
    <s v="Non-Lighting"/>
    <n v="0.97902139861649395"/>
    <n v="0.93591656730105399"/>
    <n v="46089.850522726003"/>
    <n v="5.2432853849906902"/>
    <n v="0.7"/>
    <n v="32262.8953659082"/>
    <n v="3.67029976949348"/>
    <n v="4661"/>
    <n v="1.07"/>
    <n v="1.24"/>
    <n v="2.9000000000000001E-2"/>
    <n v="0.745"/>
    <n v="15.018236429950701"/>
    <d v="1900-01-09T17:27:20"/>
    <n v="43463"/>
    <n v="7.5989643260734701"/>
    <n v="0"/>
    <n v="0"/>
    <n v="278032.53503885021"/>
  </r>
  <r>
    <s v="STND-62823"/>
    <s v="Roundy's Supermarkets, Inc."/>
    <s v="Roundy's Supermarkets #525 - 1900 S Cumberland Ave - Park Ridge"/>
    <x v="0"/>
    <s v="Indoor Lighting"/>
    <x v="5"/>
    <n v="0"/>
    <n v="10049.349"/>
    <n v="1.87395"/>
    <x v="0"/>
    <x v="0"/>
    <n v="10.727311735679001"/>
    <s v="Qty / 1,000"/>
    <m/>
    <s v="Private-Lighting"/>
    <x v="0"/>
    <n v="3"/>
    <n v="1"/>
    <s v="Lighting"/>
    <n v="0.91633259480590001"/>
    <n v="1.30467645558681"/>
    <n v="9208.5460452800708"/>
    <n v="2.4448984439468999"/>
    <n v="0.71"/>
    <n v="6538.0676921488503"/>
    <n v="1.7358778952023"/>
    <n v="4661"/>
    <n v="1.07"/>
    <n v="1.24"/>
    <n v="2.9000000000000001E-2"/>
    <n v="0.745"/>
    <n v="15.018236429950701"/>
    <d v="1900-01-09T17:27:20"/>
    <n v="43463"/>
    <n v="2.6465668369202202"/>
    <n v="249.577416180488"/>
    <n v="0"/>
    <n v="70135.890282652079"/>
  </r>
  <r>
    <s v="STND-62823"/>
    <s v="Roundy's Supermarkets, Inc."/>
    <s v="Roundy's Supermarkets #525 - 1900 S Cumberland Ave - Park Ridge"/>
    <x v="3"/>
    <s v="Refrigeration"/>
    <x v="5"/>
    <n v="0"/>
    <n v="6889.12"/>
    <n v="0.81984000000000001"/>
    <x v="2"/>
    <x v="0"/>
    <n v="8.6177180282661094"/>
    <s v="ΔkWpeak / CF"/>
    <n v="0.69"/>
    <s v="Private-Lighting"/>
    <x v="0"/>
    <n v="3"/>
    <n v="1"/>
    <s v="Non-Lighting"/>
    <n v="0.91633259480590001"/>
    <n v="1.30467645558681"/>
    <n v="6312.7252055292201"/>
    <n v="1.0696259453482899"/>
    <n v="0.7"/>
    <n v="4418.9076438704496"/>
    <n v="0.74873816174380103"/>
    <n v="4661"/>
    <n v="1.07"/>
    <n v="1.24"/>
    <n v="2.9000000000000001E-2"/>
    <n v="0.745"/>
    <n v="15.018236429950701"/>
    <d v="1900-01-09T17:27:20"/>
    <n v="43463"/>
    <n v="1.55018252949027"/>
    <n v="0"/>
    <n v="0"/>
    <n v="38080.900067825292"/>
  </r>
  <r>
    <s v="STND-62823"/>
    <s v="Roundy's Supermarkets, Inc."/>
    <s v="Roundy's Supermarkets #525 - 1900 S Cumberland Ave - Park Ridge"/>
    <x v="3"/>
    <s v="Refrigeration"/>
    <x v="5"/>
    <n v="0"/>
    <n v="8948.61"/>
    <n v="1.0649"/>
    <x v="2"/>
    <x v="0"/>
    <n v="8.6177180282661094"/>
    <s v="ΔkWpeak / CF"/>
    <n v="0.69"/>
    <s v="Private-Lighting"/>
    <x v="0"/>
    <n v="3"/>
    <n v="1"/>
    <s v="Non-Lighting"/>
    <n v="0.91633259480590001"/>
    <n v="1.30467645558681"/>
    <n v="8199.9030212060206"/>
    <n v="1.3893499575543899"/>
    <n v="0.7"/>
    <n v="5739.9321148442205"/>
    <n v="0.97254497028807296"/>
    <n v="4661"/>
    <n v="1.07"/>
    <n v="1.24"/>
    <n v="2.9000000000000001E-2"/>
    <n v="0.745"/>
    <n v="15.018236429950701"/>
    <d v="1900-01-09T17:27:20"/>
    <n v="43463"/>
    <n v="2.0135506631223001"/>
    <n v="0"/>
    <n v="0"/>
    <n v="49465.116467116655"/>
  </r>
  <r>
    <s v="STND-62824"/>
    <s v="Roundy's Supermarkets, Inc."/>
    <s v="Roundy's Supermarkets #526 - 950 Brook Forest Ave - Shorewood"/>
    <x v="0"/>
    <s v="Indoor Lighting"/>
    <x v="5"/>
    <n v="0"/>
    <n v="97665.104999999996"/>
    <n v="20.889900000000001"/>
    <x v="0"/>
    <x v="0"/>
    <n v="10.727311735679001"/>
    <s v="Qty / 1,000"/>
    <m/>
    <s v="Private-Lighting"/>
    <x v="0"/>
    <n v="2"/>
    <n v="1"/>
    <s v="Lighting"/>
    <n v="0.97902139861649395"/>
    <n v="0.93591656730105399"/>
    <n v="95616.227693126697"/>
    <n v="19.5512034992623"/>
    <n v="0.71"/>
    <n v="67887.521662119907"/>
    <n v="13.8813544844762"/>
    <n v="4661"/>
    <n v="1.07"/>
    <n v="1.24"/>
    <n v="2.9000000000000001E-2"/>
    <n v="0.745"/>
    <n v="15.018236429950701"/>
    <d v="1900-01-09T17:27:20"/>
    <n v="43463"/>
    <n v="21.163892075408398"/>
    <n v="2591.4678533651199"/>
    <n v="0"/>
    <n v="728250.6078322212"/>
  </r>
  <r>
    <s v="STND-62824"/>
    <s v="Roundy's Supermarkets, Inc."/>
    <s v="Roundy's Supermarkets #526 - 950 Brook Forest Ave - Shorewood"/>
    <x v="0"/>
    <s v="Indoor Lighting"/>
    <x v="5"/>
    <n v="0"/>
    <n v="10513.165000000001"/>
    <n v="1.96044"/>
    <x v="0"/>
    <x v="0"/>
    <n v="10.727311735679001"/>
    <s v="Qty / 1,000"/>
    <m/>
    <s v="Private-Lighting"/>
    <x v="0"/>
    <n v="2"/>
    <n v="1"/>
    <s v="Lighting"/>
    <n v="0.97902139861649395"/>
    <n v="0.93591656730105399"/>
    <n v="10292.613502185999"/>
    <n v="1.8348082751996799"/>
    <n v="0.71"/>
    <n v="7307.7555865520399"/>
    <n v="1.30271387539177"/>
    <n v="4661"/>
    <n v="1.07"/>
    <n v="1.24"/>
    <n v="2.9000000000000001E-2"/>
    <n v="0.745"/>
    <n v="15.018236429950701"/>
    <d v="1900-01-09T17:27:20"/>
    <n v="43463"/>
    <n v="1.9861531448362"/>
    <n v="278.95868370410602"/>
    <n v="0"/>
    <n v="78392.572265093477"/>
  </r>
  <r>
    <s v="STND-62824"/>
    <s v="Roundy's Supermarkets, Inc."/>
    <s v="Roundy's Supermarkets #526 - 950 Brook Forest Ave - Shorewood"/>
    <x v="3"/>
    <s v="Refrigeration"/>
    <x v="5"/>
    <n v="0"/>
    <n v="36598.449999999997"/>
    <n v="4.3554000000000004"/>
    <x v="2"/>
    <x v="0"/>
    <n v="8.6177180282661094"/>
    <s v="ΔkWpeak / CF"/>
    <n v="0.69"/>
    <s v="Private-Lighting"/>
    <x v="0"/>
    <n v="2"/>
    <n v="1"/>
    <s v="Non-Lighting"/>
    <n v="0.97902139861649395"/>
    <n v="0.93591656730105399"/>
    <n v="35830.665706195803"/>
    <n v="4.07629101722301"/>
    <n v="0.7"/>
    <n v="25081.465994337101"/>
    <n v="2.8534037120561102"/>
    <n v="4661"/>
    <n v="1.07"/>
    <n v="1.24"/>
    <n v="2.9000000000000001E-2"/>
    <n v="0.745"/>
    <n v="15.018236429950701"/>
    <d v="1900-01-09T17:27:20"/>
    <n v="43463"/>
    <n v="5.9076681409029099"/>
    <n v="0"/>
    <n v="0"/>
    <n v="216145.00167474221"/>
  </r>
  <r>
    <s v="STND-62824"/>
    <s v="Roundy's Supermarkets, Inc."/>
    <s v="Roundy's Supermarkets #526 - 950 Brook Forest Ave - Shorewood"/>
    <x v="3"/>
    <s v="Refrigeration"/>
    <x v="5"/>
    <n v="0"/>
    <n v="50579.1"/>
    <n v="6.0190000000000001"/>
    <x v="2"/>
    <x v="0"/>
    <n v="8.6177180282661094"/>
    <s v="ΔkWpeak / CF"/>
    <n v="0.69"/>
    <s v="Private-Lighting"/>
    <x v="0"/>
    <n v="2"/>
    <n v="1"/>
    <s v="Non-Lighting"/>
    <n v="0.97902139861649395"/>
    <n v="0.93591656730105399"/>
    <n v="49518.021222763498"/>
    <n v="5.63328181858504"/>
    <n v="0.7"/>
    <n v="34662.6148559344"/>
    <n v="3.9432972730095299"/>
    <n v="4661"/>
    <n v="1.07"/>
    <n v="1.24"/>
    <n v="2.9000000000000001E-2"/>
    <n v="0.745"/>
    <n v="15.018236429950701"/>
    <d v="1900-01-09T17:27:20"/>
    <n v="43463"/>
    <n v="8.1641765486739803"/>
    <n v="0"/>
    <n v="0"/>
    <n v="298712.64095083054"/>
  </r>
  <r>
    <s v="STND-62825"/>
    <s v="Roundy's Supermarkets, Inc."/>
    <s v="Roundy's Supermarkets #527 - 2021 W Chicago Ave - Chicago"/>
    <x v="0"/>
    <s v="Indoor Lighting"/>
    <x v="5"/>
    <n v="0"/>
    <n v="74613.353000000003"/>
    <n v="15.959288000000001"/>
    <x v="0"/>
    <x v="0"/>
    <n v="10.727311735679001"/>
    <s v="Qty / 1,000"/>
    <m/>
    <s v="Private-Lighting"/>
    <x v="0"/>
    <n v="2"/>
    <n v="1"/>
    <s v="Lighting"/>
    <n v="0.97902139861649395"/>
    <n v="0.93591656730105399"/>
    <n v="73048.069209526104"/>
    <n v="14.9365620415289"/>
    <n v="0.71"/>
    <n v="51864.129138763601"/>
    <n v="10.604959049485499"/>
    <n v="4661"/>
    <n v="1.07"/>
    <n v="1.24"/>
    <n v="2.9000000000000001E-2"/>
    <n v="0.745"/>
    <n v="15.018236429950701"/>
    <d v="1900-01-09T17:27:20"/>
    <n v="43463"/>
    <n v="16.1686101337182"/>
    <n v="1979.8074832488401"/>
    <n v="0"/>
    <n v="556362.68117103004"/>
  </r>
  <r>
    <s v="STND-62825"/>
    <s v="Roundy's Supermarkets, Inc."/>
    <s v="Roundy's Supermarkets #527 - 2021 W Chicago Ave - Chicago"/>
    <x v="0"/>
    <s v="Indoor Lighting"/>
    <x v="5"/>
    <n v="0"/>
    <n v="6493.4260000000004"/>
    <n v="1.21086"/>
    <x v="0"/>
    <x v="0"/>
    <n v="10.727311735679001"/>
    <s v="Qty / 1,000"/>
    <m/>
    <s v="Private-Lighting"/>
    <x v="0"/>
    <n v="2"/>
    <n v="1"/>
    <s v="Lighting"/>
    <n v="0.97902139861649395"/>
    <n v="0.93591656730105399"/>
    <n v="6357.2030043327004"/>
    <n v="1.13326393468215"/>
    <n v="0.71"/>
    <n v="4513.6141330762202"/>
    <n v="0.80461739362432905"/>
    <n v="4661"/>
    <n v="1.07"/>
    <n v="1.24"/>
    <n v="2.9000000000000001E-2"/>
    <n v="0.745"/>
    <n v="15.018236429950701"/>
    <d v="1900-01-09T17:27:20"/>
    <n v="43463"/>
    <n v="1.2267416482811799"/>
    <n v="172.29802535107299"/>
    <n v="0"/>
    <n v="48418.945860075139"/>
  </r>
  <r>
    <s v="STND-62825"/>
    <s v="Roundy's Supermarkets, Inc."/>
    <s v="Roundy's Supermarkets #527 - 2021 W Chicago Ave - Chicago"/>
    <x v="3"/>
    <s v="Refrigeration"/>
    <x v="5"/>
    <n v="0"/>
    <n v="36844.49"/>
    <n v="4.3846800000000004"/>
    <x v="2"/>
    <x v="0"/>
    <n v="8.6177180282661094"/>
    <s v="ΔkWpeak / CF"/>
    <n v="0.69"/>
    <s v="Private-Lighting"/>
    <x v="0"/>
    <n v="2"/>
    <n v="1"/>
    <s v="Non-Lighting"/>
    <n v="0.97902139861649395"/>
    <n v="0.93591656730105399"/>
    <n v="36071.544131111397"/>
    <n v="4.1036946543135802"/>
    <n v="0.7"/>
    <n v="25250.080891778001"/>
    <n v="2.8725862580195098"/>
    <n v="4661"/>
    <n v="1.07"/>
    <n v="1.24"/>
    <n v="2.9000000000000001E-2"/>
    <n v="0.745"/>
    <n v="15.018236429950701"/>
    <d v="1900-01-09T17:27:20"/>
    <n v="43463"/>
    <n v="5.9473835569762104"/>
    <n v="0"/>
    <n v="0"/>
    <n v="217598.07731625289"/>
  </r>
  <r>
    <s v="STND-62825"/>
    <s v="Roundy's Supermarkets, Inc."/>
    <s v="Roundy's Supermarkets #527 - 2021 W Chicago Ave - Chicago"/>
    <x v="3"/>
    <s v="Refrigeration"/>
    <x v="5"/>
    <n v="0"/>
    <n v="45132.12"/>
    <n v="5.3708"/>
    <x v="2"/>
    <x v="0"/>
    <n v="8.6177180282661094"/>
    <s v="ΔkWpeak / CF"/>
    <n v="0.69"/>
    <s v="Private-Lighting"/>
    <x v="0"/>
    <n v="2"/>
    <n v="1"/>
    <s v="Non-Lighting"/>
    <n v="0.97902139861649395"/>
    <n v="0.93591656730105399"/>
    <n v="44185.311244927398"/>
    <n v="5.0266206996604996"/>
    <n v="0.7"/>
    <n v="30929.7178714492"/>
    <n v="3.5186344897623498"/>
    <n v="4661"/>
    <n v="1.07"/>
    <n v="1.24"/>
    <n v="2.9000000000000001E-2"/>
    <n v="0.745"/>
    <n v="15.018236429950701"/>
    <d v="1900-01-09T17:27:20"/>
    <n v="43463"/>
    <n v="7.2849575357398502"/>
    <n v="0"/>
    <n v="0"/>
    <n v="266543.58730997227"/>
  </r>
  <r>
    <s v="STND-62826"/>
    <s v="Roundy's Supermarkets, Inc."/>
    <s v="Roundy's Supermarkets #528 - 3020 S Wolf Rd - Westchester"/>
    <x v="0"/>
    <s v="Indoor Lighting"/>
    <x v="5"/>
    <n v="0"/>
    <n v="4638.1610000000001"/>
    <n v="0.8649"/>
    <x v="0"/>
    <x v="0"/>
    <n v="10.727311735679001"/>
    <s v="Qty / 1,000"/>
    <m/>
    <s v="Private-Lighting"/>
    <x v="0"/>
    <n v="3"/>
    <n v="1"/>
    <s v="Lighting"/>
    <n v="0.91633259480590001"/>
    <n v="1.30467645558681"/>
    <n v="4250.0981042575304"/>
    <n v="1.12841466643703"/>
    <n v="0.71"/>
    <n v="3017.56965402284"/>
    <n v="0.80117441317029003"/>
    <n v="4661"/>
    <n v="1.07"/>
    <n v="1.24"/>
    <n v="2.9000000000000001E-2"/>
    <n v="0.745"/>
    <n v="15.018236429950701"/>
    <d v="1900-01-09T17:27:20"/>
    <n v="43463"/>
    <n v="1.22149238627087"/>
    <n v="115.189574788288"/>
    <n v="0"/>
    <n v="32370.410362828035"/>
  </r>
  <r>
    <s v="STND-62826"/>
    <s v="Roundy's Supermarkets, Inc."/>
    <s v="Roundy's Supermarkets #528 - 3020 S Wolf Rd - Westchester"/>
    <x v="3"/>
    <s v="Refrigeration"/>
    <x v="5"/>
    <n v="0"/>
    <n v="5105.33"/>
    <n v="0.60755999999999999"/>
    <x v="2"/>
    <x v="0"/>
    <n v="8.6177180282661094"/>
    <s v="ΔkWpeak / CF"/>
    <n v="0.69"/>
    <s v="Private-Lighting"/>
    <x v="0"/>
    <n v="3"/>
    <n v="1"/>
    <s v="Non-Lighting"/>
    <n v="0.91633259480590001"/>
    <n v="1.30467645558681"/>
    <n v="4678.1802862404002"/>
    <n v="0.79266922735631995"/>
    <n v="0.7"/>
    <n v="3274.7262003682799"/>
    <n v="0.55486845914942395"/>
    <n v="4661"/>
    <n v="1.07"/>
    <n v="1.24"/>
    <n v="2.9000000000000001E-2"/>
    <n v="0.745"/>
    <n v="15.018236429950701"/>
    <d v="1900-01-09T17:27:20"/>
    <n v="43463"/>
    <n v="1.14879598167583"/>
    <n v="0"/>
    <n v="0"/>
    <n v="28220.667014549101"/>
  </r>
  <r>
    <s v="STND-62827"/>
    <s v="Morgan Park H.S."/>
    <s v="Morgan Park High School - 1744 W Pryor Ave - Chicago"/>
    <x v="0"/>
    <s v="Indoor Lighting"/>
    <x v="12"/>
    <n v="0"/>
    <n v="29242.758000000002"/>
    <n v="7.9738559999999996"/>
    <x v="0"/>
    <x v="1"/>
    <n v="15"/>
    <s v="Qty / 1,000"/>
    <m/>
    <s v="Public-Lighting"/>
    <x v="0"/>
    <n v="3"/>
    <n v="1"/>
    <s v="Lighting"/>
    <n v="0.99829244462109001"/>
    <n v="0.987374621353864"/>
    <n v="29192.824371282899"/>
    <n v="7.8731830487302403"/>
    <n v="0.71"/>
    <n v="20726.9053036109"/>
    <n v="5.5899599645984699"/>
    <n v="2979"/>
    <n v="1.17333333333333"/>
    <n v="1.323"/>
    <n v="2.1333333333333301E-2"/>
    <n v="0.72"/>
    <n v="23.497818059751602"/>
    <d v="1900-01-15T18:49:11"/>
    <n v="43422"/>
    <n v="8.2652883269612794"/>
    <n v="530.77862493241696"/>
    <n v="0"/>
    <n v="310903.5795541635"/>
  </r>
  <r>
    <s v="STND-62830"/>
    <s v="Wood Creek Venture II"/>
    <s v="Wood Creek II Venture LLC C/O Lee and Associates Asset Management - 151-280 Shore Dr - Burr Ridge"/>
    <x v="1"/>
    <s v="Outdoor &amp; Garage Lighting"/>
    <x v="1"/>
    <n v="0"/>
    <n v="7746.74"/>
    <n v="0"/>
    <x v="0"/>
    <x v="0"/>
    <n v="10.1978380583316"/>
    <s v="Qty / 1,000"/>
    <m/>
    <s v="Private-Lighting"/>
    <x v="0"/>
    <n v="3"/>
    <n v="1"/>
    <s v="Lighting"/>
    <n v="0.91633259480590001"/>
    <n v="1.30467645558681"/>
    <n v="7098.5903654866597"/>
    <n v="0"/>
    <n v="0.71"/>
    <n v="5039.99915949553"/>
    <n v="0"/>
    <n v="4903"/>
    <n v="1"/>
    <n v="1"/>
    <n v="0"/>
    <n v="0"/>
    <n v="14.276973281664301"/>
    <d v="1900-01-09T04:44:53"/>
    <n v="43440"/>
    <n v="0"/>
    <n v="0"/>
    <n v="0"/>
    <n v="51397.095242662792"/>
  </r>
  <r>
    <s v="STND-62830"/>
    <s v="Wood Creek Venture II"/>
    <s v="Wood Creek II Venture LLC C/O Lee and Associates Asset Management - 151-280 Shore Dr - Burr Ridge"/>
    <x v="1"/>
    <s v="Outdoor &amp; Garage Lighting"/>
    <x v="1"/>
    <n v="0"/>
    <n v="1152.2049999999999"/>
    <n v="0"/>
    <x v="0"/>
    <x v="0"/>
    <n v="10.1978380583316"/>
    <s v="Qty / 1,000"/>
    <m/>
    <s v="Private-Lighting"/>
    <x v="0"/>
    <n v="3"/>
    <n v="1"/>
    <s v="Lighting"/>
    <n v="0.91633259480590001"/>
    <n v="1.30467645558681"/>
    <n v="1055.80299739833"/>
    <n v="0"/>
    <n v="0.71"/>
    <n v="749.62012815281503"/>
    <n v="0"/>
    <n v="4903"/>
    <n v="1"/>
    <n v="1"/>
    <n v="0"/>
    <n v="0"/>
    <n v="14.276973281664301"/>
    <d v="1900-01-09T04:44:53"/>
    <n v="43440"/>
    <n v="0"/>
    <n v="0"/>
    <n v="0"/>
    <n v="7644.5046721681883"/>
  </r>
  <r>
    <s v="STND-62830"/>
    <s v="Wood Creek Venture II"/>
    <s v="Wood Creek II Venture LLC C/O Lee and Associates Asset Management - 151-280 Shore Dr - Burr Ridge"/>
    <x v="1"/>
    <s v="Outdoor &amp; Garage Lighting"/>
    <x v="1"/>
    <n v="0"/>
    <n v="4608.82"/>
    <n v="0"/>
    <x v="0"/>
    <x v="0"/>
    <n v="10.1978380583316"/>
    <s v="Qty / 1,000"/>
    <m/>
    <s v="Private-Lighting"/>
    <x v="0"/>
    <n v="3"/>
    <n v="1"/>
    <s v="Lighting"/>
    <n v="0.91633259480590001"/>
    <n v="1.30467645558681"/>
    <n v="4223.2119895933301"/>
    <n v="0"/>
    <n v="0.71"/>
    <n v="2998.4805126112601"/>
    <n v="0"/>
    <n v="4903"/>
    <n v="1"/>
    <n v="1"/>
    <n v="0"/>
    <n v="0"/>
    <n v="14.276973281664301"/>
    <d v="1900-01-09T04:44:53"/>
    <n v="43440"/>
    <n v="0"/>
    <n v="0"/>
    <n v="0"/>
    <n v="30578.018688672753"/>
  </r>
  <r>
    <s v="STND-62830"/>
    <s v="Wood Creek Venture II"/>
    <s v="Wood Creek II Venture LLC C/O Lee and Associates Asset Management - 151-280 Shore Dr - Burr Ridge"/>
    <x v="1"/>
    <s v="Outdoor &amp; Garage Lighting"/>
    <x v="1"/>
    <n v="0"/>
    <n v="5295.24"/>
    <n v="0"/>
    <x v="0"/>
    <x v="0"/>
    <n v="10.1978380583316"/>
    <s v="Qty / 1,000"/>
    <m/>
    <s v="Private-Lighting"/>
    <x v="0"/>
    <n v="3"/>
    <n v="1"/>
    <s v="Lighting"/>
    <n v="0.91633259480590001"/>
    <n v="1.30467645558681"/>
    <n v="4852.2010093199897"/>
    <n v="0"/>
    <n v="0.71"/>
    <n v="3445.0627166171898"/>
    <n v="0"/>
    <n v="4903"/>
    <n v="1"/>
    <n v="1"/>
    <n v="0"/>
    <n v="0"/>
    <n v="14.276973281664301"/>
    <d v="1900-01-09T04:44:53"/>
    <n v="43440"/>
    <n v="0"/>
    <n v="0"/>
    <n v="0"/>
    <n v="35132.191684858029"/>
  </r>
  <r>
    <s v="STND-62830"/>
    <s v="Wood Creek Venture II"/>
    <s v="Wood Creek II Venture LLC C/O Lee and Associates Asset Management - 151-280 Shore Dr - Burr Ridge"/>
    <x v="42"/>
    <s v="Outdoor &amp; Garage Lighting"/>
    <x v="6"/>
    <n v="0"/>
    <n v="174"/>
    <n v="0"/>
    <x v="0"/>
    <x v="0"/>
    <n v="8"/>
    <s v="Qty / 1,000"/>
    <m/>
    <s v="Private-Lighting"/>
    <x v="0"/>
    <n v="3"/>
    <n v="1"/>
    <s v="Lighting"/>
    <n v="0.91633259480590001"/>
    <n v="1.30467645558681"/>
    <n v="159.44187149622701"/>
    <n v="0"/>
    <n v="0.71"/>
    <n v="113.20372876232101"/>
    <n v="0"/>
    <n v="2885"/>
    <n v="1.165"/>
    <n v="1.3779999999999999"/>
    <n v="2.5499999999999998E-2"/>
    <n v="0.55000000000000004"/>
    <n v="24.263431542460999"/>
    <d v="1900-01-16T07:56:40"/>
    <n v="43440"/>
    <n v="0"/>
    <n v="3.4899293760976602"/>
    <n v="0"/>
    <n v="905.62983009856805"/>
  </r>
  <r>
    <s v="STND-62830"/>
    <s v="Wood Creek Venture II"/>
    <s v="Wood Creek II Venture LLC C/O Lee and Associates Asset Management - 151-280 Shore Dr - Burr Ridge"/>
    <x v="27"/>
    <s v="Outdoor &amp; Garage Lighting"/>
    <x v="6"/>
    <n v="0"/>
    <n v="151.19999999999999"/>
    <n v="0"/>
    <x v="0"/>
    <x v="0"/>
    <n v="8"/>
    <s v="Qty / 1,000"/>
    <m/>
    <s v="Private-Lighting"/>
    <x v="0"/>
    <n v="3"/>
    <n v="1"/>
    <s v="Lighting"/>
    <n v="0.91633259480590001"/>
    <n v="1.30467645558681"/>
    <n v="138.54948833465201"/>
    <n v="0"/>
    <n v="0.71"/>
    <n v="98.370136717602904"/>
    <n v="0"/>
    <n v="2885"/>
    <n v="1.165"/>
    <n v="1.3779999999999999"/>
    <n v="2.5499999999999998E-2"/>
    <n v="0.55000000000000004"/>
    <n v="24.263431542460999"/>
    <d v="1900-01-16T07:56:40"/>
    <n v="43440"/>
    <n v="0"/>
    <n v="3.0326282854365898"/>
    <n v="0"/>
    <n v="786.96109374082323"/>
  </r>
  <r>
    <s v="STND-62831"/>
    <s v="Rockford Park District"/>
    <s v="Rockford Park District - Carlson Arctic Ice Arena - 4150 N Perryville Rd - Loves Park"/>
    <x v="12"/>
    <s v="Variable Speed Drives"/>
    <x v="2"/>
    <n v="0"/>
    <n v="17667"/>
    <n v="3.8580649999999999"/>
    <x v="6"/>
    <x v="1"/>
    <n v="15"/>
    <s v="ΔkWpeak"/>
    <m/>
    <s v="Public-Non-Lighting"/>
    <x v="2"/>
    <n v="3"/>
    <n v="1"/>
    <s v="Non-Lighting"/>
    <n v="1.01534080484258"/>
    <n v="0.52563350510805795"/>
    <n v="17938.025999153801"/>
    <n v="2.0279282288847198"/>
    <n v="0.7"/>
    <n v="12556.6181994077"/>
    <n v="1.4195497602192999"/>
    <n v="3379"/>
    <n v="1.0900000000000001"/>
    <n v="1.36"/>
    <n v="2.1999999999999999E-2"/>
    <n v="0.57999999999999996"/>
    <n v="20.7161882213673"/>
    <d v="1900-01-13T19:08:05"/>
    <n v="43456"/>
    <n v="2.0279282288847198"/>
    <n v="0"/>
    <n v="0"/>
    <n v="188349.27299111549"/>
  </r>
  <r>
    <s v="STND-62831"/>
    <s v="Rockford Park District"/>
    <s v="Rockford Park District - Carlson Arctic Ice Arena - 4150 N Perryville Rd - Loves Park"/>
    <x v="12"/>
    <s v="Variable Speed Drives"/>
    <x v="2"/>
    <n v="0"/>
    <n v="5855.7560000000003"/>
    <n v="1.567339"/>
    <x v="6"/>
    <x v="1"/>
    <n v="15"/>
    <s v="ΔkWpeak"/>
    <m/>
    <s v="Public-Non-Lighting"/>
    <x v="2"/>
    <n v="3"/>
    <n v="1"/>
    <s v="Non-Lighting"/>
    <n v="1.01534080484258"/>
    <n v="0.52563350510805795"/>
    <n v="5945.5880100017503"/>
    <n v="0.823845892262558"/>
    <n v="0.7"/>
    <n v="4161.9116070012296"/>
    <n v="0.57669212458379104"/>
    <n v="3379"/>
    <n v="1.0900000000000001"/>
    <n v="1.36"/>
    <n v="2.1999999999999999E-2"/>
    <n v="0.57999999999999996"/>
    <n v="20.7161882213673"/>
    <d v="1900-01-13T19:08:05"/>
    <n v="43456"/>
    <n v="0.823845892262558"/>
    <n v="0"/>
    <n v="0"/>
    <n v="62428.674105018443"/>
  </r>
  <r>
    <s v="STND-62832"/>
    <s v="Mars Incorporated"/>
    <s v="Mars Wrigley Confectionary - 15 W660 79th St - Burr Ridge"/>
    <x v="0"/>
    <s v="Indoor Lighting"/>
    <x v="10"/>
    <n v="0"/>
    <n v="1252.9559999999999"/>
    <n v="0.224078"/>
    <x v="0"/>
    <x v="0"/>
    <n v="10.827197921178"/>
    <s v="Qty / 1,000"/>
    <m/>
    <s v="Private-Lighting"/>
    <x v="0"/>
    <n v="3"/>
    <n v="1"/>
    <s v="Lighting"/>
    <n v="0.91633259480590001"/>
    <n v="1.30467645558681"/>
    <n v="1148.12442265762"/>
    <n v="0.29234929081498001"/>
    <n v="0.71"/>
    <n v="815.16834008691103"/>
    <n v="0.207567996478636"/>
    <n v="4618"/>
    <n v="1.02"/>
    <n v="1.04"/>
    <n v="1.2E-2"/>
    <n v="0.81"/>
    <n v="15.158077089649201"/>
    <d v="1900-01-09T19:51:10"/>
    <n v="43461"/>
    <n v="0.34704331768160102"/>
    <n v="13.5073461489132"/>
    <n v="0"/>
    <n v="8825.9889571991243"/>
  </r>
  <r>
    <s v="STND-62833"/>
    <s v="Honeywell International Inc."/>
    <s v="Honeywell / UOP LLC - 30 E Algonquin Rd - Des Plaines"/>
    <x v="62"/>
    <s v="Indoor Lighting"/>
    <x v="4"/>
    <n v="0"/>
    <n v="2398.1260000000002"/>
    <n v="0.26711000000000001"/>
    <x v="0"/>
    <x v="0"/>
    <n v="6.5651260504201696"/>
    <s v="Qty / 1,000"/>
    <m/>
    <s v="Private-Lighting"/>
    <x v="0"/>
    <n v="2"/>
    <n v="1"/>
    <s v="Lighting"/>
    <n v="0.97902139861649395"/>
    <n v="0.93591656730105399"/>
    <n v="2347.8166705785802"/>
    <n v="0.24999267429178401"/>
    <n v="0.71"/>
    <n v="1666.9498361107901"/>
    <n v="0.177494798747167"/>
    <n v="7616"/>
    <n v="1.1100000000000001"/>
    <n v="1.29"/>
    <n v="2.1999999999999999E-2"/>
    <n v="0.76"/>
    <n v="9.1911764705882408"/>
    <d v="1900-01-05T13:33:47"/>
    <n v="43471"/>
    <n v="0.25499048785371697"/>
    <n v="46.533303380836699"/>
    <n v="0"/>
    <n v="10943.73579379458"/>
  </r>
  <r>
    <s v="STND-62833"/>
    <s v="Honeywell International Inc."/>
    <s v="Honeywell / UOP LLC - 30 E Algonquin Rd - Des Plaines"/>
    <x v="62"/>
    <s v="Indoor Lighting"/>
    <x v="4"/>
    <n v="0"/>
    <n v="290.39800000000002"/>
    <n v="3.2344999999999999E-2"/>
    <x v="0"/>
    <x v="0"/>
    <n v="6.5651260504201696"/>
    <s v="Qty / 1,000"/>
    <m/>
    <s v="Private-Lighting"/>
    <x v="0"/>
    <n v="2"/>
    <n v="1"/>
    <s v="Lighting"/>
    <n v="0.97902139861649395"/>
    <n v="0.93591656730105399"/>
    <n v="284.30585611543302"/>
    <n v="3.0272221369352599E-2"/>
    <n v="0.71"/>
    <n v="201.85715784195699"/>
    <n v="2.14932771722403E-2"/>
    <n v="7616"/>
    <n v="1.1100000000000001"/>
    <n v="1.29"/>
    <n v="2.1999999999999999E-2"/>
    <n v="0.76"/>
    <n v="9.1911764705882408"/>
    <d v="1900-01-05T13:33:47"/>
    <n v="43471"/>
    <n v="3.08774187773894E-2"/>
    <n v="5.6348908419274899"/>
    <n v="0"/>
    <n v="1325.2176854120078"/>
  </r>
  <r>
    <s v="STND-62833"/>
    <s v="Honeywell International Inc."/>
    <s v="Honeywell / UOP LLC - 30 E Algonquin Rd - Des Plaines"/>
    <x v="62"/>
    <s v="Indoor Lighting"/>
    <x v="4"/>
    <n v="0"/>
    <n v="284908.62"/>
    <n v="31.733968000000001"/>
    <x v="0"/>
    <x v="0"/>
    <n v="6.5651260504201696"/>
    <s v="Qty / 1,000"/>
    <m/>
    <s v="Private-Lighting"/>
    <x v="0"/>
    <n v="2"/>
    <n v="1"/>
    <s v="Lighting"/>
    <n v="0.97902139861649395"/>
    <n v="0.93591656730105399"/>
    <n v="278931.63563029497"/>
    <n v="29.7003463974015"/>
    <n v="0.71"/>
    <n v="198041.461297509"/>
    <n v="21.0872459421551"/>
    <n v="7616"/>
    <n v="1.1100000000000001"/>
    <n v="1.29"/>
    <n v="2.1999999999999999E-2"/>
    <n v="0.76"/>
    <n v="9.1911764705882408"/>
    <d v="1900-01-05T13:33:47"/>
    <n v="43471"/>
    <n v="30.294110972461699"/>
    <n v="5528.3747602400799"/>
    <n v="0"/>
    <n v="1300167.1566275542"/>
  </r>
  <r>
    <s v="STND-62833"/>
    <s v="Honeywell International Inc."/>
    <s v="Honeywell / UOP LLC - 30 E Algonquin Rd - Des Plaines"/>
    <x v="62"/>
    <s v="Indoor Lighting"/>
    <x v="4"/>
    <n v="0"/>
    <n v="9311.4740000000002"/>
    <n v="1.03714"/>
    <x v="0"/>
    <x v="0"/>
    <n v="6.5651260504201696"/>
    <s v="Qty / 1,000"/>
    <m/>
    <s v="Private-Lighting"/>
    <x v="0"/>
    <n v="2"/>
    <n v="1"/>
    <s v="Lighting"/>
    <n v="0.97902139861649395"/>
    <n v="0.93591656730105399"/>
    <n v="9116.1322986611194"/>
    <n v="0.97067650861061505"/>
    <n v="0.71"/>
    <n v="6472.4539320493896"/>
    <n v="0.689180321113536"/>
    <n v="7616"/>
    <n v="1.1100000000000001"/>
    <n v="1.29"/>
    <n v="2.1999999999999999E-2"/>
    <n v="0.76"/>
    <n v="9.1911764705882408"/>
    <d v="1900-01-05T13:33:47"/>
    <n v="43471"/>
    <n v="0.99008211812588198"/>
    <n v="180.68009961310301"/>
    <n v="0"/>
    <n v="42492.475919441902"/>
  </r>
  <r>
    <s v="STND-62833"/>
    <s v="Honeywell International Inc."/>
    <s v="Honeywell / UOP LLC - 30 E Algonquin Rd - Des Plaines"/>
    <x v="62"/>
    <s v="Indoor Lighting"/>
    <x v="4"/>
    <n v="0"/>
    <n v="2772.8330000000001"/>
    <n v="0.30884600000000001"/>
    <x v="0"/>
    <x v="0"/>
    <n v="6.5651260504201696"/>
    <s v="Qty / 1,000"/>
    <m/>
    <s v="Private-Lighting"/>
    <x v="0"/>
    <n v="2"/>
    <n v="1"/>
    <s v="Lighting"/>
    <n v="0.97902139861649395"/>
    <n v="0.93591656730105399"/>
    <n v="2714.6628417899701"/>
    <n v="0.28905408814466099"/>
    <n v="0.71"/>
    <n v="1927.4106176708799"/>
    <n v="0.205228402582709"/>
    <n v="7616"/>
    <n v="1.1100000000000001"/>
    <n v="1.29"/>
    <n v="2.1999999999999999E-2"/>
    <n v="0.76"/>
    <n v="9.1911764705882408"/>
    <d v="1900-01-05T13:33:47"/>
    <n v="43471"/>
    <n v="0.294832811245064"/>
    <n v="53.804128395837203"/>
    <n v="0"/>
    <n v="12653.693655927524"/>
  </r>
  <r>
    <s v="STND-62836"/>
    <s v="Walmart Stores East, LP #3400"/>
    <s v="Walmart Stores East, LP #3400 - 2300 US Highway 34 - Oswego"/>
    <x v="1"/>
    <s v="Outdoor &amp; Garage Lighting"/>
    <x v="1"/>
    <n v="0"/>
    <n v="69348.032000000007"/>
    <n v="0"/>
    <x v="0"/>
    <x v="0"/>
    <n v="10.1978380583316"/>
    <s v="Qty / 1,000"/>
    <m/>
    <s v="Private-Lighting"/>
    <x v="0"/>
    <n v="2"/>
    <n v="1"/>
    <s v="Lighting"/>
    <n v="0.97902139861649395"/>
    <n v="0.93591656730105399"/>
    <n v="67893.207279941402"/>
    <n v="0"/>
    <n v="0.71"/>
    <n v="48204.177168758397"/>
    <n v="0"/>
    <n v="4903"/>
    <n v="1"/>
    <n v="1"/>
    <n v="0"/>
    <n v="0"/>
    <n v="14.276973281664301"/>
    <d v="1900-01-09T04:44:53"/>
    <n v="43398"/>
    <n v="0"/>
    <n v="0"/>
    <n v="0"/>
    <n v="491578.39250212355"/>
  </r>
  <r>
    <s v="STND-62836"/>
    <s v="Walmart Stores East, LP #3400"/>
    <s v="Walmart Stores East, LP #3400 - 2300 US Highway 34 - Oswego"/>
    <x v="1"/>
    <s v="Outdoor &amp; Garage Lighting"/>
    <x v="1"/>
    <n v="0"/>
    <n v="5334.4639999999999"/>
    <n v="0"/>
    <x v="0"/>
    <x v="0"/>
    <n v="10.1978380583316"/>
    <s v="Qty / 1,000"/>
    <m/>
    <s v="Private-Lighting"/>
    <x v="0"/>
    <n v="2"/>
    <n v="1"/>
    <s v="Lighting"/>
    <n v="0.97902139861649395"/>
    <n v="0.93591656730105399"/>
    <n v="5222.5544061493301"/>
    <n v="0"/>
    <n v="0.71"/>
    <n v="3708.0136283660299"/>
    <n v="0"/>
    <n v="4903"/>
    <n v="1"/>
    <n v="1"/>
    <n v="0"/>
    <n v="0"/>
    <n v="14.276973281664301"/>
    <d v="1900-01-09T04:44:53"/>
    <n v="43398"/>
    <n v="0"/>
    <n v="0"/>
    <n v="0"/>
    <n v="37813.722500163349"/>
  </r>
  <r>
    <s v="STND-62836"/>
    <s v="Walmart Stores East, LP #3400"/>
    <s v="Walmart Stores East, LP #3400 - 2300 US Highway 34 - Oswego"/>
    <x v="1"/>
    <s v="Outdoor &amp; Garage Lighting"/>
    <x v="1"/>
    <n v="0"/>
    <n v="39331.866000000002"/>
    <n v="0"/>
    <x v="0"/>
    <x v="0"/>
    <n v="10.1978380583316"/>
    <s v="Qty / 1,000"/>
    <m/>
    <s v="Private-Lighting"/>
    <x v="0"/>
    <n v="2"/>
    <n v="1"/>
    <s v="Lighting"/>
    <n v="0.97902139861649395"/>
    <n v="0.93591656730105399"/>
    <n v="38506.738461516499"/>
    <n v="0"/>
    <n v="0.71"/>
    <n v="27339.784307676699"/>
    <n v="0"/>
    <n v="4903"/>
    <n v="1"/>
    <n v="1"/>
    <n v="0"/>
    <n v="0"/>
    <n v="14.276973281664301"/>
    <d v="1900-01-09T04:44:53"/>
    <n v="43398"/>
    <n v="0"/>
    <n v="0"/>
    <n v="0"/>
    <n v="278806.6929194025"/>
  </r>
  <r>
    <s v="STND-62836"/>
    <s v="Walmart Stores East, LP #3400"/>
    <s v="Walmart Stores East, LP #3400 - 2300 US Highway 34 - Oswego"/>
    <x v="1"/>
    <s v="Outdoor &amp; Garage Lighting"/>
    <x v="1"/>
    <n v="0"/>
    <n v="1985.7149999999999"/>
    <n v="0"/>
    <x v="0"/>
    <x v="0"/>
    <n v="10.1978380583316"/>
    <s v="Qty / 1,000"/>
    <m/>
    <s v="Private-Lighting"/>
    <x v="0"/>
    <n v="2"/>
    <n v="1"/>
    <s v="Lighting"/>
    <n v="0.97902139861649395"/>
    <n v="0.93591656730105399"/>
    <n v="1944.0574765537499"/>
    <n v="0"/>
    <n v="0.71"/>
    <n v="1380.28080835316"/>
    <n v="0"/>
    <n v="4903"/>
    <n v="1"/>
    <n v="1"/>
    <n v="0"/>
    <n v="0"/>
    <n v="14.276973281664301"/>
    <d v="1900-01-09T04:44:53"/>
    <n v="43398"/>
    <n v="0"/>
    <n v="0"/>
    <n v="0"/>
    <n v="14075.880158608559"/>
  </r>
  <r>
    <s v="STND-62836"/>
    <s v="Walmart Stores East, LP #3400"/>
    <s v="Walmart Stores East, LP #3400 - 2300 US Highway 34 - Oswego"/>
    <x v="1"/>
    <s v="Outdoor &amp; Garage Lighting"/>
    <x v="1"/>
    <n v="0"/>
    <n v="6722.0129999999999"/>
    <n v="0"/>
    <x v="0"/>
    <x v="0"/>
    <n v="10.1978380583316"/>
    <s v="Qty / 1,000"/>
    <m/>
    <s v="Private-Lighting"/>
    <x v="0"/>
    <n v="2"/>
    <n v="1"/>
    <s v="Lighting"/>
    <n v="0.97902139861649395"/>
    <n v="0.93591656730105399"/>
    <n v="6580.9945687782501"/>
    <n v="0"/>
    <n v="0.71"/>
    <n v="4672.5061438325602"/>
    <n v="0"/>
    <n v="4903"/>
    <n v="1"/>
    <n v="1"/>
    <n v="0"/>
    <n v="0"/>
    <n v="14.276973281664301"/>
    <d v="1900-01-09T04:44:53"/>
    <n v="43398"/>
    <n v="0"/>
    <n v="0"/>
    <n v="0"/>
    <n v="47649.460981363904"/>
  </r>
  <r>
    <s v="STND-62836"/>
    <s v="Walmart Stores East, LP #3400"/>
    <s v="Walmart Stores East, LP #3400 - 2300 US Highway 34 - Oswego"/>
    <x v="1"/>
    <s v="Outdoor &amp; Garage Lighting"/>
    <x v="1"/>
    <n v="0"/>
    <n v="7771.2550000000001"/>
    <n v="0"/>
    <x v="0"/>
    <x v="0"/>
    <n v="10.1978380583316"/>
    <s v="Qty / 1,000"/>
    <m/>
    <s v="Private-Lighting"/>
    <x v="0"/>
    <n v="2"/>
    <n v="1"/>
    <s v="Lighting"/>
    <n v="0.97902139861649395"/>
    <n v="0.93591656730105399"/>
    <n v="7608.2249391054202"/>
    <n v="0"/>
    <n v="0.71"/>
    <n v="5401.8397067648502"/>
    <n v="0"/>
    <n v="4903"/>
    <n v="1"/>
    <n v="1"/>
    <n v="0"/>
    <n v="0"/>
    <n v="14.276973281664301"/>
    <d v="1900-01-09T04:44:53"/>
    <n v="43398"/>
    <n v="0"/>
    <n v="0"/>
    <n v="0"/>
    <n v="55087.086546653401"/>
  </r>
  <r>
    <s v="STND-62838"/>
    <s v="Gurtler Industries, Inc."/>
    <s v="Gurtler Industries - 15475 LaSalle St - South Holland"/>
    <x v="0"/>
    <s v="Indoor Lighting"/>
    <x v="2"/>
    <n v="0"/>
    <n v="60108.355000000003"/>
    <n v="12.873215999999999"/>
    <x v="0"/>
    <x v="0"/>
    <n v="14.797277300976599"/>
    <s v="Qty / 1,000"/>
    <m/>
    <s v="Private-Lighting"/>
    <x v="0"/>
    <n v="3"/>
    <n v="1"/>
    <s v="Lighting"/>
    <n v="0.91633259480590001"/>
    <n v="1.30467645558681"/>
    <n v="55079.2449066642"/>
    <n v="16.7953818228834"/>
    <n v="0.71"/>
    <n v="39106.263883731597"/>
    <n v="11.9247210942472"/>
    <n v="3379"/>
    <n v="1.0900000000000001"/>
    <n v="1.36"/>
    <n v="2.1999999999999999E-2"/>
    <n v="0.57999999999999996"/>
    <n v="20.7161882213673"/>
    <d v="1900-01-13T19:08:05"/>
    <n v="43442"/>
    <n v="21.292319755176699"/>
    <n v="1111.6911816024001"/>
    <n v="0"/>
    <n v="578666.23089274252"/>
  </r>
  <r>
    <s v="STND-62838"/>
    <s v="Gurtler Industries, Inc."/>
    <s v="Gurtler Industries - 15475 LaSalle St - South Holland"/>
    <x v="0"/>
    <s v="Indoor Lighting"/>
    <x v="2"/>
    <n v="0"/>
    <n v="8544.8150000000005"/>
    <n v="1.8300160000000001"/>
    <x v="0"/>
    <x v="0"/>
    <n v="14.797277300976599"/>
    <s v="Qty / 1,000"/>
    <m/>
    <s v="Private-Lighting"/>
    <x v="0"/>
    <n v="3"/>
    <n v="1"/>
    <s v="Lighting"/>
    <n v="0.91633259480590001"/>
    <n v="1.30467645558681"/>
    <n v="7829.8925010863704"/>
    <n v="2.3875787885471502"/>
    <n v="0.71"/>
    <n v="5559.2236757713299"/>
    <n v="1.6951809398684701"/>
    <n v="3379"/>
    <n v="1.0900000000000001"/>
    <n v="1.36"/>
    <n v="2.1999999999999999E-2"/>
    <n v="0.57999999999999996"/>
    <n v="20.7161882213673"/>
    <d v="1900-01-13T19:08:05"/>
    <n v="43442"/>
    <n v="3.02684937696139"/>
    <n v="158.03452754486301"/>
    <n v="0"/>
    <n v="82261.3743085428"/>
  </r>
  <r>
    <s v="STND-62838"/>
    <s v="Gurtler Industries, Inc."/>
    <s v="Gurtler Industries - 15475 LaSalle St - South Holland"/>
    <x v="0"/>
    <s v="Indoor Lighting"/>
    <x v="2"/>
    <n v="0"/>
    <n v="2828.6280000000002"/>
    <n v="0.60579799999999995"/>
    <x v="0"/>
    <x v="0"/>
    <n v="14.797277300976599"/>
    <s v="Qty / 1,000"/>
    <m/>
    <s v="Private-Lighting"/>
    <x v="0"/>
    <n v="3"/>
    <n v="1"/>
    <s v="Lighting"/>
    <n v="0.91633259480590001"/>
    <n v="1.30467645558681"/>
    <n v="2591.96403498062"/>
    <n v="0.79037038744157595"/>
    <n v="0.71"/>
    <n v="1840.29446483624"/>
    <n v="0.56116297508351898"/>
    <n v="3379"/>
    <n v="1.0900000000000001"/>
    <n v="1.36"/>
    <n v="2.1999999999999999E-2"/>
    <n v="0.57999999999999996"/>
    <n v="20.7161882213673"/>
    <d v="1900-01-13T19:08:05"/>
    <n v="43442"/>
    <n v="1.0019908562900299"/>
    <n v="52.314870430801598"/>
    <n v="0"/>
    <n v="27231.347511634172"/>
  </r>
  <r>
    <s v="STND-62838"/>
    <s v="Gurtler Industries, Inc."/>
    <s v="Gurtler Industries - 15475 LaSalle St - South Holland"/>
    <x v="0"/>
    <s v="Indoor Lighting"/>
    <x v="2"/>
    <n v="0"/>
    <n v="9668.1640000000007"/>
    <n v="2.0706000000000002"/>
    <x v="0"/>
    <x v="0"/>
    <n v="14.797277300976599"/>
    <s v="Qty / 1,000"/>
    <m/>
    <s v="Private-Lighting"/>
    <x v="0"/>
    <n v="3"/>
    <n v="1"/>
    <s v="Lighting"/>
    <n v="0.91633259480590001"/>
    <n v="1.30467645558681"/>
    <n v="8859.2538051289903"/>
    <n v="2.7014630689380401"/>
    <n v="0.71"/>
    <n v="6290.0702016415798"/>
    <n v="1.91803877894601"/>
    <n v="3379"/>
    <n v="1.0900000000000001"/>
    <n v="1.36"/>
    <n v="2.1999999999999999E-2"/>
    <n v="0.57999999999999996"/>
    <n v="20.7161882213673"/>
    <d v="1900-01-13T19:08:05"/>
    <n v="43442"/>
    <n v="3.4247756959153701"/>
    <n v="178.81062725948399"/>
    <n v="0"/>
    <n v="93075.913016300256"/>
  </r>
  <r>
    <s v="STND-62839"/>
    <s v="Walmart Stores East, LP #4529"/>
    <s v="Walmart Stores East, LP #4529 - 501 E Lincoln Hwy - New Lenox"/>
    <x v="1"/>
    <s v="Outdoor &amp; Garage Lighting"/>
    <x v="1"/>
    <n v="0"/>
    <n v="1985.7149999999999"/>
    <n v="0"/>
    <x v="0"/>
    <x v="0"/>
    <n v="10.1978380583316"/>
    <s v="Qty / 1,000"/>
    <m/>
    <s v="Private-Lighting"/>
    <x v="0"/>
    <n v="2"/>
    <n v="1"/>
    <s v="Lighting"/>
    <n v="0.97902139861649395"/>
    <n v="0.93591656730105399"/>
    <n v="1944.0574765537499"/>
    <n v="0"/>
    <n v="0.71"/>
    <n v="1380.28080835316"/>
    <n v="0"/>
    <n v="4903"/>
    <n v="1"/>
    <n v="1"/>
    <n v="0"/>
    <n v="0"/>
    <n v="14.276973281664301"/>
    <d v="1900-01-09T04:44:53"/>
    <n v="43401"/>
    <n v="0"/>
    <n v="0"/>
    <n v="0"/>
    <n v="14075.880158608559"/>
  </r>
  <r>
    <s v="STND-62839"/>
    <s v="Walmart Stores East, LP #4529"/>
    <s v="Walmart Stores East, LP #4529 - 501 E Lincoln Hwy - New Lenox"/>
    <x v="1"/>
    <s v="Outdoor &amp; Garage Lighting"/>
    <x v="1"/>
    <n v="0"/>
    <n v="12110.41"/>
    <n v="0"/>
    <x v="0"/>
    <x v="0"/>
    <n v="10.1978380583316"/>
    <s v="Qty / 1,000"/>
    <m/>
    <s v="Private-Lighting"/>
    <x v="0"/>
    <n v="2"/>
    <n v="1"/>
    <s v="Lighting"/>
    <n v="0.97902139861649395"/>
    <n v="0.93591656730105399"/>
    <n v="11856.350536019199"/>
    <n v="0"/>
    <n v="0.71"/>
    <n v="8418.0088805736104"/>
    <n v="0"/>
    <n v="4903"/>
    <n v="1"/>
    <n v="1"/>
    <n v="0"/>
    <n v="0"/>
    <n v="14.276973281664301"/>
    <d v="1900-01-09T04:44:53"/>
    <n v="43401"/>
    <n v="0"/>
    <n v="0"/>
    <n v="0"/>
    <n v="85845.491337686952"/>
  </r>
  <r>
    <s v="STND-62839"/>
    <s v="Walmart Stores East, LP #4529"/>
    <s v="Walmart Stores East, LP #4529 - 501 E Lincoln Hwy - New Lenox"/>
    <x v="1"/>
    <s v="Outdoor &amp; Garage Lighting"/>
    <x v="1"/>
    <n v="0"/>
    <n v="5805.152"/>
    <n v="0"/>
    <x v="0"/>
    <x v="0"/>
    <n v="10.1978380583316"/>
    <s v="Qty / 1,000"/>
    <m/>
    <s v="Private-Lighting"/>
    <x v="0"/>
    <n v="2"/>
    <n v="1"/>
    <s v="Lighting"/>
    <n v="0.97902139861649395"/>
    <n v="0.93591656730105399"/>
    <n v="5683.3680302213297"/>
    <n v="0"/>
    <n v="0.71"/>
    <n v="4035.1913014571501"/>
    <n v="0"/>
    <n v="4903"/>
    <n v="1"/>
    <n v="1"/>
    <n v="0"/>
    <n v="0"/>
    <n v="14.276973281664301"/>
    <d v="1900-01-09T04:44:53"/>
    <n v="43401"/>
    <n v="0"/>
    <n v="0"/>
    <n v="0"/>
    <n v="41150.227426648344"/>
  </r>
  <r>
    <s v="STND-62839"/>
    <s v="Walmart Stores East, LP #4529"/>
    <s v="Walmart Stores East, LP #4529 - 501 E Lincoln Hwy - New Lenox"/>
    <x v="1"/>
    <s v="Outdoor &amp; Garage Lighting"/>
    <x v="1"/>
    <n v="0"/>
    <n v="115083.216"/>
    <n v="0"/>
    <x v="0"/>
    <x v="0"/>
    <n v="10.1978380583316"/>
    <s v="Qty / 1,000"/>
    <m/>
    <s v="Private-Lighting"/>
    <x v="0"/>
    <n v="2"/>
    <n v="1"/>
    <s v="Lighting"/>
    <n v="0.97902139861649395"/>
    <n v="0.93591656730105399"/>
    <n v="112668.931085604"/>
    <n v="0"/>
    <n v="0.71"/>
    <n v="79994.941070778805"/>
    <n v="0"/>
    <n v="4903"/>
    <n v="1"/>
    <n v="1"/>
    <n v="0"/>
    <n v="0"/>
    <n v="14.276973281664301"/>
    <d v="1900-01-09T04:44:53"/>
    <n v="43401"/>
    <n v="0"/>
    <n v="0"/>
    <n v="0"/>
    <n v="815775.45452558168"/>
  </r>
  <r>
    <s v="STND-62839"/>
    <s v="Walmart Stores East, LP #4529"/>
    <s v="Walmart Stores East, LP #4529 - 501 E Lincoln Hwy - New Lenox"/>
    <x v="1"/>
    <s v="Outdoor &amp; Garage Lighting"/>
    <x v="1"/>
    <n v="0"/>
    <n v="105120.32000000001"/>
    <n v="0"/>
    <x v="0"/>
    <x v="0"/>
    <n v="10.1978380583316"/>
    <s v="Qty / 1,000"/>
    <m/>
    <s v="Private-Lighting"/>
    <x v="0"/>
    <n v="2"/>
    <n v="1"/>
    <s v="Lighting"/>
    <n v="0.97902139861649395"/>
    <n v="0.93591656730105399"/>
    <n v="102915.042709413"/>
    <n v="0"/>
    <n v="0.71"/>
    <n v="73069.680323683497"/>
    <n v="0"/>
    <n v="4903"/>
    <n v="1"/>
    <n v="1"/>
    <n v="0"/>
    <n v="0"/>
    <n v="14.276973281664301"/>
    <d v="1900-01-09T04:44:53"/>
    <n v="43401"/>
    <n v="0"/>
    <n v="0"/>
    <n v="0"/>
    <n v="745152.76691498328"/>
  </r>
  <r>
    <s v="STND-62841"/>
    <s v="Fox Valley Mall, LLC"/>
    <s v="Fox Valley Mall - 195 Fox Valley Center - Aurora"/>
    <x v="12"/>
    <s v="Variable Speed Drives"/>
    <x v="0"/>
    <n v="0"/>
    <n v="178311.399"/>
    <n v="8.8678819999999998"/>
    <x v="6"/>
    <x v="0"/>
    <n v="15"/>
    <s v="ΔkWpeak"/>
    <m/>
    <s v="Private-Non-Lighting"/>
    <x v="2"/>
    <n v="1"/>
    <n v="1"/>
    <s v="Non-Lighting"/>
    <n v="0.63719436902659499"/>
    <n v="0.48692010922420598"/>
    <n v="113619.019376054"/>
    <n v="4.3179500720273696"/>
    <n v="0.7"/>
    <n v="79533.313563238"/>
    <n v="3.0225650504191601"/>
    <n v="5478"/>
    <n v="1.1200000000000001"/>
    <n v="1.31"/>
    <n v="2.1999999999999999E-2"/>
    <n v="0.95"/>
    <n v="12.7783862723622"/>
    <d v="1900-01-08T03:03:29"/>
    <n v="43464"/>
    <n v="4.3179500720273696"/>
    <n v="0"/>
    <n v="0"/>
    <n v="1192999.7034485701"/>
  </r>
  <r>
    <s v="STND-62841"/>
    <s v="Fox Valley Mall, LLC"/>
    <s v="Fox Valley Mall - 195 Fox Valley Center - Aurora"/>
    <x v="12"/>
    <s v="Variable Speed Drives"/>
    <x v="0"/>
    <n v="0"/>
    <n v="148592.83300000001"/>
    <n v="7.3899020000000002"/>
    <x v="6"/>
    <x v="0"/>
    <n v="15"/>
    <s v="ΔkWpeak"/>
    <m/>
    <s v="Private-Non-Lighting"/>
    <x v="2"/>
    <n v="1"/>
    <n v="1"/>
    <s v="Non-Lighting"/>
    <n v="0.63719436902659499"/>
    <n v="0.48692010922420598"/>
    <n v="94682.516465309207"/>
    <n v="3.5982918889961799"/>
    <n v="0.7"/>
    <n v="66277.7615257164"/>
    <n v="2.5188043222973202"/>
    <n v="5478"/>
    <n v="1.1200000000000001"/>
    <n v="1.31"/>
    <n v="2.1999999999999999E-2"/>
    <n v="0.95"/>
    <n v="12.7783862723622"/>
    <d v="1900-01-08T03:03:29"/>
    <n v="43464"/>
    <n v="3.5982918889961799"/>
    <n v="0"/>
    <n v="0"/>
    <n v="994166.422885746"/>
  </r>
  <r>
    <s v="STND-62841"/>
    <s v="Fox Valley Mall, LLC"/>
    <s v="Fox Valley Mall - 195 Fox Valley Center - Aurora"/>
    <x v="12"/>
    <s v="Variable Speed Drives"/>
    <x v="0"/>
    <n v="0"/>
    <n v="297185.66600000003"/>
    <n v="14.779804"/>
    <x v="6"/>
    <x v="0"/>
    <n v="15"/>
    <s v="ΔkWpeak"/>
    <m/>
    <s v="Private-Non-Lighting"/>
    <x v="2"/>
    <n v="1"/>
    <n v="1"/>
    <s v="Non-Lighting"/>
    <n v="0.63719436902659499"/>
    <n v="0.48692010922420598"/>
    <n v="189365.03293061801"/>
    <n v="7.1965837779923598"/>
    <n v="0.7"/>
    <n v="132555.523051433"/>
    <n v="5.0376086445946502"/>
    <n v="5478"/>
    <n v="1.1200000000000001"/>
    <n v="1.31"/>
    <n v="2.1999999999999999E-2"/>
    <n v="0.95"/>
    <n v="12.7783862723622"/>
    <d v="1900-01-08T03:03:29"/>
    <n v="43464"/>
    <n v="7.1965837779923598"/>
    <n v="0"/>
    <n v="0"/>
    <n v="1988332.845771495"/>
  </r>
  <r>
    <s v="STND-62841"/>
    <s v="Fox Valley Mall, LLC"/>
    <s v="Fox Valley Mall - 195 Fox Valley Center - Aurora"/>
    <x v="12"/>
    <s v="Variable Speed Drives"/>
    <x v="0"/>
    <n v="0"/>
    <n v="44577.85"/>
    <n v="2.216971"/>
    <x v="6"/>
    <x v="0"/>
    <n v="15"/>
    <s v="ΔkWpeak"/>
    <m/>
    <s v="Private-Non-Lighting"/>
    <x v="2"/>
    <n v="1"/>
    <n v="1"/>
    <s v="Non-Lighting"/>
    <n v="0.63719436902659499"/>
    <n v="0.48692010922420598"/>
    <n v="28404.755003312199"/>
    <n v="1.0794877614669001"/>
    <n v="0.7"/>
    <n v="19883.328502318502"/>
    <n v="0.75564143302682796"/>
    <n v="5478"/>
    <n v="1.1200000000000001"/>
    <n v="1.31"/>
    <n v="2.1999999999999999E-2"/>
    <n v="0.95"/>
    <n v="12.7783862723622"/>
    <d v="1900-01-08T03:03:29"/>
    <n v="43464"/>
    <n v="1.0794877614669001"/>
    <n v="0"/>
    <n v="0"/>
    <n v="298249.92753477755"/>
  </r>
  <r>
    <s v="STND-62841"/>
    <s v="Fox Valley Mall, LLC"/>
    <s v="Fox Valley Mall - 195 Fox Valley Center - Aurora"/>
    <x v="12"/>
    <s v="Variable Speed Drives"/>
    <x v="0"/>
    <n v="0"/>
    <n v="29718.566999999999"/>
    <n v="1.4779800000000001"/>
    <x v="6"/>
    <x v="0"/>
    <n v="15"/>
    <s v="ΔkWpeak"/>
    <m/>
    <s v="Private-Non-Lighting"/>
    <x v="2"/>
    <n v="1"/>
    <n v="1"/>
    <s v="Non-Lighting"/>
    <n v="0.63719436902659499"/>
    <n v="0.48692010922420598"/>
    <n v="18936.503547939599"/>
    <n v="0.719658183031192"/>
    <n v="0.7"/>
    <n v="13255.5524835577"/>
    <n v="0.50376072812183403"/>
    <n v="5478"/>
    <n v="1.1200000000000001"/>
    <n v="1.31"/>
    <n v="2.1999999999999999E-2"/>
    <n v="0.95"/>
    <n v="12.7783862723622"/>
    <d v="1900-01-08T03:03:29"/>
    <n v="43464"/>
    <n v="0.719658183031192"/>
    <n v="0"/>
    <n v="0"/>
    <n v="198833.2872533655"/>
  </r>
  <r>
    <s v="STND-62841"/>
    <s v="Fox Valley Mall, LLC"/>
    <s v="Fox Valley Mall - 195 Fox Valley Center - Aurora"/>
    <x v="12"/>
    <s v="Variable Speed Drives"/>
    <x v="0"/>
    <n v="0"/>
    <n v="8915.57"/>
    <n v="0.44339400000000001"/>
    <x v="6"/>
    <x v="0"/>
    <n v="15"/>
    <s v="ΔkWpeak"/>
    <m/>
    <s v="Private-Non-Lighting"/>
    <x v="2"/>
    <n v="1"/>
    <n v="1"/>
    <s v="Non-Lighting"/>
    <n v="0.63719436902659499"/>
    <n v="0.48692010922420598"/>
    <n v="5680.9510006624396"/>
    <n v="0.21589745490935799"/>
    <n v="0.7"/>
    <n v="3976.6657004637"/>
    <n v="0.15112821843655"/>
    <n v="5478"/>
    <n v="1.1200000000000001"/>
    <n v="1.31"/>
    <n v="2.1999999999999999E-2"/>
    <n v="0.95"/>
    <n v="12.7783862723622"/>
    <d v="1900-01-08T03:03:29"/>
    <n v="43464"/>
    <n v="0.21589745490935799"/>
    <n v="0"/>
    <n v="0"/>
    <n v="59649.985506955498"/>
  </r>
  <r>
    <s v="STND-62841"/>
    <s v="Fox Valley Mall, LLC"/>
    <s v="Fox Valley Mall - 195 Fox Valley Center - Aurora"/>
    <x v="12"/>
    <s v="Variable Speed Drives"/>
    <x v="0"/>
    <n v="0"/>
    <n v="217856.516"/>
    <n v="62.693548"/>
    <x v="6"/>
    <x v="0"/>
    <n v="15"/>
    <s v="ΔkWpeak"/>
    <m/>
    <s v="Private-Non-Lighting"/>
    <x v="2"/>
    <n v="1"/>
    <n v="1"/>
    <s v="Non-Lighting"/>
    <n v="0.63719436902659499"/>
    <n v="0.48692010922420598"/>
    <n v="138816.94525095201"/>
    <n v="30.526749239813"/>
    <n v="0.7"/>
    <n v="97171.861675666602"/>
    <n v="21.3687244678691"/>
    <n v="5478"/>
    <n v="1.1200000000000001"/>
    <n v="1.31"/>
    <n v="2.1999999999999999E-2"/>
    <n v="0.95"/>
    <n v="12.7783862723622"/>
    <d v="1900-01-08T03:03:29"/>
    <n v="43464"/>
    <n v="30.526749239813"/>
    <n v="0"/>
    <n v="0"/>
    <n v="1457577.925134999"/>
  </r>
  <r>
    <s v="STND-62841"/>
    <s v="Fox Valley Mall, LLC"/>
    <s v="Fox Valley Mall - 195 Fox Valley Center - Aurora"/>
    <x v="12"/>
    <s v="Variable Speed Drives"/>
    <x v="0"/>
    <n v="0"/>
    <n v="435713.03200000001"/>
    <n v="125.387097"/>
    <x v="6"/>
    <x v="0"/>
    <n v="15"/>
    <s v="ΔkWpeak"/>
    <m/>
    <s v="Private-Non-Lighting"/>
    <x v="2"/>
    <n v="1"/>
    <n v="1"/>
    <s v="Non-Lighting"/>
    <n v="0.63719436902659499"/>
    <n v="0.48692010922420598"/>
    <n v="277633.89050190401"/>
    <n v="61.053498966546101"/>
    <n v="0.7"/>
    <n v="194343.723351333"/>
    <n v="42.737449276582304"/>
    <n v="5478"/>
    <n v="1.1200000000000001"/>
    <n v="1.31"/>
    <n v="2.1999999999999999E-2"/>
    <n v="0.95"/>
    <n v="12.7783862723622"/>
    <d v="1900-01-08T03:03:29"/>
    <n v="43464"/>
    <n v="61.053498966546101"/>
    <n v="0"/>
    <n v="0"/>
    <n v="2915155.8502699952"/>
  </r>
  <r>
    <s v="STND-62843"/>
    <s v="Windsor Property Management Company"/>
    <s v="Windsor Flair Tower - Flair Tower Phase I - 222 W Erie St - Chicago"/>
    <x v="0"/>
    <s v="Indoor Lighting"/>
    <x v="18"/>
    <n v="0"/>
    <n v="9257.4539999999997"/>
    <n v="1.1176699999999999"/>
    <x v="0"/>
    <x v="0"/>
    <n v="8.1459758879113693"/>
    <s v="Qty / 1,000"/>
    <m/>
    <s v="Private-Lighting"/>
    <x v="0"/>
    <n v="3"/>
    <n v="1"/>
    <s v="Lighting"/>
    <n v="0.91633259480590001"/>
    <n v="1.30467645558681"/>
    <n v="8482.9068451162602"/>
    <n v="1.45819773411571"/>
    <n v="0.71"/>
    <n v="6022.8638600325403"/>
    <n v="1.03532039122215"/>
    <n v="6138"/>
    <n v="1.1399999999999999"/>
    <n v="1.32"/>
    <n v="2.5000000000000001E-2"/>
    <n v="0.64"/>
    <n v="11.4043662430759"/>
    <d v="1900-01-07T03:30:12"/>
    <n v="43464"/>
    <n v="1.7260863329968099"/>
    <n v="186.02865888412799"/>
    <n v="0"/>
    <n v="49062.103779997866"/>
  </r>
  <r>
    <s v="STND-62843"/>
    <s v="Windsor Property Management Company"/>
    <s v="Windsor Flair Tower - Flair Tower Phase I - 222 W Erie St - Chicago"/>
    <x v="0"/>
    <s v="Indoor Lighting"/>
    <x v="18"/>
    <n v="0"/>
    <n v="1056.595"/>
    <n v="0.12756500000000001"/>
    <x v="0"/>
    <x v="0"/>
    <n v="8.1459758879113693"/>
    <s v="Qty / 1,000"/>
    <m/>
    <s v="Private-Lighting"/>
    <x v="0"/>
    <n v="3"/>
    <n v="1"/>
    <s v="Lighting"/>
    <n v="0.91633259480590001"/>
    <n v="1.30467645558681"/>
    <n v="968.19243800894003"/>
    <n v="0.16643105205693101"/>
    <n v="0.71"/>
    <n v="687.41663098634695"/>
    <n v="0.118166046960421"/>
    <n v="6138"/>
    <n v="1.1399999999999999"/>
    <n v="1.32"/>
    <n v="2.5000000000000001E-2"/>
    <n v="0.64"/>
    <n v="11.4043662430759"/>
    <d v="1900-01-07T03:30:12"/>
    <n v="43464"/>
    <n v="0.19700645366587499"/>
    <n v="21.232290307213599"/>
    <n v="0"/>
    <n v="5599.6793009640496"/>
  </r>
  <r>
    <s v="STND-62844"/>
    <s v="Winston Tower No 3 Association"/>
    <s v="Winston Tower 3 Assoc - 7061 N Kedzie - Chicago"/>
    <x v="12"/>
    <s v="Variable Speed Drives"/>
    <x v="18"/>
    <n v="0"/>
    <n v="92768"/>
    <n v="15.432257999999999"/>
    <x v="6"/>
    <x v="0"/>
    <n v="15"/>
    <s v="ΔkWpeak"/>
    <m/>
    <s v="Private-Non-Lighting"/>
    <x v="2"/>
    <n v="3"/>
    <n v="1"/>
    <s v="Non-Lighting"/>
    <n v="0.98952339343681495"/>
    <n v="0.43468415683807998"/>
    <n v="91796.106162346507"/>
    <n v="6.7081580568377204"/>
    <n v="0.7"/>
    <n v="64257.274313642498"/>
    <n v="4.6957106397863999"/>
    <n v="6138"/>
    <n v="1.1399999999999999"/>
    <n v="1.32"/>
    <n v="2.5000000000000001E-2"/>
    <n v="0.64"/>
    <n v="11.4043662430759"/>
    <d v="1900-01-07T03:30:12"/>
    <n v="43447"/>
    <n v="6.7081580568377204"/>
    <n v="0"/>
    <n v="0"/>
    <n v="963859.11470463744"/>
  </r>
  <r>
    <s v="STND-62845"/>
    <s v="IA Lodging Chicago Wabash TRS, L.L.C"/>
    <s v="IA Lodging Chicago Wabash TRS LLC - 225 N Wabash Ave - Chicago"/>
    <x v="2"/>
    <s v="Energy Management System"/>
    <x v="11"/>
    <n v="29788.68"/>
    <n v="71233.8"/>
    <n v="0"/>
    <x v="1"/>
    <x v="0"/>
    <n v="15"/>
    <s v="NA"/>
    <m/>
    <s v="EMS"/>
    <x v="1"/>
    <n v="3"/>
    <n v="1"/>
    <s v="EMS"/>
    <n v="0.91036333343406195"/>
    <n v="0"/>
    <n v="64848.639621175302"/>
    <n v="0"/>
    <n v="0.7"/>
    <n v="45394.0477348227"/>
    <n v="0"/>
    <n v="6138"/>
    <n v="1.2"/>
    <n v="1.24"/>
    <n v="3.2000000000000001E-2"/>
    <n v="0.73"/>
    <n v="11.4043662430759"/>
    <d v="1900-01-07T03:30:12"/>
    <n v="43471"/>
    <n v="0"/>
    <n v="0"/>
    <n v="0"/>
    <n v="680910.71602234046"/>
  </r>
  <r>
    <s v="STND-62846"/>
    <s v="BL Duke Inc"/>
    <s v="B L Duke Inc - 1 Industry Ave - Joliet"/>
    <x v="0"/>
    <s v="Indoor Lighting"/>
    <x v="8"/>
    <n v="0"/>
    <n v="2139260.2000000002"/>
    <n v="338.55975999999998"/>
    <x v="0"/>
    <x v="0"/>
    <n v="9.5383441434566993"/>
    <s v="Qty / 1,000"/>
    <m/>
    <s v="Private-Lighting"/>
    <x v="0"/>
    <n v="1"/>
    <n v="1"/>
    <s v="Lighting"/>
    <n v="0.99989942556735301"/>
    <n v="1.019640158801"/>
    <n v="2139045.0451190998"/>
    <n v="345.20912745003"/>
    <n v="0.71"/>
    <n v="1518721.9820345601"/>
    <n v="245.09848048952099"/>
    <n v="5242"/>
    <n v="1"/>
    <n v="1.22"/>
    <n v="1.0999999999999999E-2"/>
    <n v="0.68"/>
    <n v="13.3536818008394"/>
    <d v="1900-01-08T12:55:13"/>
    <n v="43464"/>
    <n v="416.11514880669"/>
    <n v="23529.495496310101"/>
    <n v="0"/>
    <n v="14486092.922878297"/>
  </r>
  <r>
    <s v="STND-62846"/>
    <s v="BL Duke Inc"/>
    <s v="B L Duke Inc - 1 Industry Ave - Joliet"/>
    <x v="1"/>
    <s v="Outdoor &amp; Garage Lighting"/>
    <x v="1"/>
    <n v="0"/>
    <n v="35693.839999999997"/>
    <n v="0"/>
    <x v="0"/>
    <x v="0"/>
    <n v="10.1978380583316"/>
    <s v="Qty / 1,000"/>
    <m/>
    <s v="Private-Lighting"/>
    <x v="0"/>
    <n v="1"/>
    <n v="1"/>
    <s v="Lighting"/>
    <n v="0.99989942556735301"/>
    <n v="1.019640158801"/>
    <n v="35690.250112292997"/>
    <n v="0"/>
    <n v="0.71"/>
    <n v="25340.077579728"/>
    <n v="0"/>
    <n v="4903"/>
    <n v="1"/>
    <n v="1"/>
    <n v="0"/>
    <n v="0"/>
    <n v="14.276973281664301"/>
    <d v="1900-01-09T04:44:53"/>
    <n v="43464"/>
    <n v="0"/>
    <n v="0"/>
    <n v="0"/>
    <n v="258414.00754362548"/>
  </r>
  <r>
    <s v="STND-62847"/>
    <s v="The Edlong Corporation"/>
    <s v="Edlong Corporation - 265 Scott St - Elk Grove Village"/>
    <x v="0"/>
    <s v="Indoor Lighting"/>
    <x v="6"/>
    <n v="0"/>
    <n v="38682.656999999999"/>
    <n v="8.6981400000000004"/>
    <x v="0"/>
    <x v="0"/>
    <n v="15"/>
    <s v="Qty / 1,000"/>
    <m/>
    <s v="Private-Lighting"/>
    <x v="0"/>
    <n v="3"/>
    <n v="1"/>
    <s v="Lighting"/>
    <n v="0.91633259480590001"/>
    <n v="1.30467645558681"/>
    <n v="35446.179462796601"/>
    <n v="11.3482584653978"/>
    <n v="0.71"/>
    <n v="25166.787418585602"/>
    <n v="8.0572635104324508"/>
    <n v="2885"/>
    <n v="1.165"/>
    <n v="1.3779999999999999"/>
    <n v="2.5499999999999998E-2"/>
    <n v="0.55000000000000004"/>
    <n v="24.263431542460999"/>
    <d v="1900-01-16T07:56:40"/>
    <n v="43471"/>
    <n v="14.9732926050901"/>
    <n v="775.86058051614896"/>
    <n v="0"/>
    <n v="377501.81127878401"/>
  </r>
  <r>
    <s v="STND-62847"/>
    <s v="The Edlong Corporation"/>
    <s v="Edlong Corporation - 265 Scott St - Elk Grove Village"/>
    <x v="0"/>
    <s v="Indoor Lighting"/>
    <x v="6"/>
    <n v="0"/>
    <n v="-688.59199999999998"/>
    <n v="-0.154836"/>
    <x v="0"/>
    <x v="0"/>
    <n v="15"/>
    <s v="Qty / 1,000"/>
    <m/>
    <s v="Private-Lighting"/>
    <x v="0"/>
    <n v="3"/>
    <n v="1"/>
    <s v="Lighting"/>
    <n v="0.91633259480590001"/>
    <n v="1.30467645558681"/>
    <n v="-630.97929412258395"/>
    <n v="-0.20201088367723899"/>
    <n v="0.71"/>
    <n v="-447.99529882703501"/>
    <n v="-0.14342772741084001"/>
    <n v="2885"/>
    <n v="1.165"/>
    <n v="1.3779999999999999"/>
    <n v="2.5499999999999998E-2"/>
    <n v="0.55000000000000004"/>
    <n v="24.263431542460999"/>
    <d v="1900-01-16T07:56:40"/>
    <n v="43471"/>
    <n v="-0.26654028721102901"/>
    <n v="-13.8111347640566"/>
    <n v="0"/>
    <n v="-6719.9294824055251"/>
  </r>
  <r>
    <s v="STND-62847"/>
    <s v="The Edlong Corporation"/>
    <s v="Edlong Corporation - 265 Scott St - Elk Grove Village"/>
    <x v="0"/>
    <s v="Indoor Lighting"/>
    <x v="6"/>
    <n v="0"/>
    <n v="864.11500000000001"/>
    <n v="0.194304"/>
    <x v="0"/>
    <x v="0"/>
    <n v="15"/>
    <s v="Qty / 1,000"/>
    <m/>
    <s v="Private-Lighting"/>
    <x v="0"/>
    <n v="3"/>
    <n v="1"/>
    <s v="Lighting"/>
    <n v="0.91633259480590001"/>
    <n v="1.30467645558681"/>
    <n v="791.81674016069996"/>
    <n v="0.25350385402633901"/>
    <n v="0.71"/>
    <n v="562.189885514097"/>
    <n v="0.17998773635870099"/>
    <n v="2885"/>
    <n v="1.165"/>
    <n v="1.3779999999999999"/>
    <n v="2.5499999999999998E-2"/>
    <n v="0.55000000000000004"/>
    <n v="24.263431542460999"/>
    <d v="1900-01-16T07:56:40"/>
    <n v="43471"/>
    <n v="0.33448192904913399"/>
    <n v="17.331611050727801"/>
    <n v="0"/>
    <n v="8432.8482827114549"/>
  </r>
  <r>
    <s v="STND-62847"/>
    <s v="The Edlong Corporation"/>
    <s v="Edlong Corporation - 265 Scott St - Elk Grove Village"/>
    <x v="0"/>
    <s v="Indoor Lighting"/>
    <x v="6"/>
    <n v="0"/>
    <n v="1687.7249999999999"/>
    <n v="0.3795"/>
    <x v="0"/>
    <x v="0"/>
    <n v="15"/>
    <s v="Qty / 1,000"/>
    <m/>
    <s v="Private-Lighting"/>
    <x v="0"/>
    <n v="3"/>
    <n v="1"/>
    <s v="Lighting"/>
    <n v="0.91633259480590001"/>
    <n v="1.30467645558681"/>
    <n v="1546.5174285687899"/>
    <n v="0.495124714895193"/>
    <n v="0.71"/>
    <n v="1098.0273742838399"/>
    <n v="0.351538547575587"/>
    <n v="2885"/>
    <n v="1.165"/>
    <n v="1.3779999999999999"/>
    <n v="2.5499999999999998E-2"/>
    <n v="0.55000000000000004"/>
    <n v="24.263431542460999"/>
    <d v="1900-01-16T07:56:40"/>
    <n v="43471"/>
    <n v="0.65328501767408997"/>
    <n v="33.850810668243803"/>
    <n v="0"/>
    <n v="16470.410614257598"/>
  </r>
  <r>
    <s v="STND-62847"/>
    <s v="The Edlong Corporation"/>
    <s v="Edlong Corporation - 265 Scott St - Elk Grove Village"/>
    <x v="0"/>
    <s v="Indoor Lighting"/>
    <x v="6"/>
    <n v="0"/>
    <n v="-769.60299999999995"/>
    <n v="-0.17305200000000001"/>
    <x v="0"/>
    <x v="0"/>
    <n v="15"/>
    <s v="Qty / 1,000"/>
    <m/>
    <s v="Private-Lighting"/>
    <x v="0"/>
    <n v="3"/>
    <n v="1"/>
    <s v="Lighting"/>
    <n v="0.91633259480590001"/>
    <n v="1.30467645558681"/>
    <n v="-705.21231396040503"/>
    <n v="-0.225776869992208"/>
    <n v="0.71"/>
    <n v="-500.700742911887"/>
    <n v="-0.16030157769446801"/>
    <n v="2885"/>
    <n v="1.165"/>
    <n v="1.3779999999999999"/>
    <n v="2.5499999999999998E-2"/>
    <n v="0.55000000000000004"/>
    <n v="24.263431542460999"/>
    <d v="1900-01-16T07:56:40"/>
    <n v="43471"/>
    <n v="-0.29789796805938501"/>
    <n v="-15.4359776875453"/>
    <n v="0"/>
    <n v="-7510.5111436783054"/>
  </r>
  <r>
    <s v="STND-62848"/>
    <s v="Paras A. Kayastha"/>
    <s v="Paras A. Kayastha - 33 E Lake St - Addison"/>
    <x v="1"/>
    <s v="Outdoor &amp; Garage Lighting"/>
    <x v="1"/>
    <n v="0"/>
    <n v="16449.564999999999"/>
    <n v="0"/>
    <x v="0"/>
    <x v="0"/>
    <n v="10.1978380583316"/>
    <s v="Qty / 1,000"/>
    <m/>
    <s v="Private-Lighting"/>
    <x v="0"/>
    <n v="3"/>
    <n v="1"/>
    <s v="Lighting"/>
    <n v="0.91633259480590001"/>
    <n v="1.30467645558681"/>
    <n v="15073.272579878299"/>
    <n v="0"/>
    <n v="0.71"/>
    <n v="10702.023531713599"/>
    <n v="0"/>
    <n v="4903"/>
    <n v="1"/>
    <n v="1"/>
    <n v="0"/>
    <n v="0"/>
    <n v="14.276973281664301"/>
    <d v="1900-01-09T04:44:53"/>
    <n v="43422"/>
    <n v="0"/>
    <n v="0"/>
    <n v="0"/>
    <n v="109137.5028728693"/>
  </r>
  <r>
    <s v="STND-62848"/>
    <s v="Paras A. Kayastha"/>
    <s v="Paras A. Kayastha - 33 E Lake St - Addison"/>
    <x v="1"/>
    <s v="Outdoor &amp; Garage Lighting"/>
    <x v="1"/>
    <n v="0"/>
    <n v="15101.24"/>
    <n v="0"/>
    <x v="0"/>
    <x v="0"/>
    <n v="10.1978380583316"/>
    <s v="Qty / 1,000"/>
    <m/>
    <s v="Private-Lighting"/>
    <x v="0"/>
    <n v="3"/>
    <n v="1"/>
    <s v="Lighting"/>
    <n v="0.91633259480590001"/>
    <n v="1.30467645558681"/>
    <n v="13837.758433986601"/>
    <n v="0"/>
    <n v="0.71"/>
    <n v="9824.8084881305203"/>
    <n v="0"/>
    <n v="4903"/>
    <n v="1"/>
    <n v="1"/>
    <n v="0"/>
    <n v="0"/>
    <n v="14.276973281664301"/>
    <d v="1900-01-09T04:44:53"/>
    <n v="43422"/>
    <n v="0"/>
    <n v="0"/>
    <n v="0"/>
    <n v="100191.80591607677"/>
  </r>
  <r>
    <s v="STND-62849"/>
    <s v="Power Lube LLC"/>
    <s v="Power Lube LLC - 1461 Busse Rd - Elk Grove Village"/>
    <x v="63"/>
    <s v="Outdoor &amp; Garage Lighting"/>
    <x v="16"/>
    <n v="0"/>
    <n v="38194.370000000003"/>
    <n v="0"/>
    <x v="0"/>
    <x v="0"/>
    <n v="14.701558365186701"/>
    <s v="Qty / 1,000"/>
    <m/>
    <s v="Private-Lighting"/>
    <x v="0"/>
    <n v="3"/>
    <n v="1"/>
    <s v="Lighting"/>
    <n v="0.91633259480590001"/>
    <n v="1.30467645558681"/>
    <n v="34998.746169076599"/>
    <n v="0"/>
    <n v="0.71"/>
    <n v="24849.1097800444"/>
    <n v="0"/>
    <n v="3401"/>
    <n v="1"/>
    <n v="1"/>
    <n v="0"/>
    <n v="0.92"/>
    <n v="20.582181711261399"/>
    <d v="1900-01-13T16:50:15"/>
    <n v="43400"/>
    <n v="0"/>
    <n v="0"/>
    <n v="0"/>
    <n v="365320.63775425439"/>
  </r>
  <r>
    <s v="STND-62850"/>
    <s v="Atturo Tire Corp"/>
    <s v="Atturo Tire Corp - 3250 N Oak Grove Ave - Waukegan"/>
    <x v="0"/>
    <s v="Indoor Lighting"/>
    <x v="8"/>
    <n v="0"/>
    <n v="94198.74"/>
    <n v="14.907912"/>
    <x v="0"/>
    <x v="0"/>
    <n v="9.5383441434566993"/>
    <s v="Qty / 1,000"/>
    <m/>
    <s v="Private-Lighting"/>
    <x v="0"/>
    <n v="3"/>
    <n v="1"/>
    <s v="Lighting"/>
    <n v="0.91633259480590001"/>
    <n v="1.30467645558681"/>
    <n v="86317.375851646299"/>
    <n v="19.450001788360002"/>
    <n v="0.71"/>
    <n v="61285.336854668902"/>
    <n v="13.8095012697356"/>
    <n v="5242"/>
    <n v="1"/>
    <n v="1.22"/>
    <n v="1.0999999999999999E-2"/>
    <n v="0.68"/>
    <n v="13.3536818008394"/>
    <d v="1900-01-08T12:55:13"/>
    <n v="43430"/>
    <n v="23.445035906894901"/>
    <n v="949.49113436810899"/>
    <n v="0"/>
    <n v="584560.6338675021"/>
  </r>
  <r>
    <s v="STND-62850"/>
    <s v="Atturo Tire Corp"/>
    <s v="Atturo Tire Corp - 3250 N Oak Grove Ave - Waukegan"/>
    <x v="7"/>
    <s v="Indoor Lighting"/>
    <x v="8"/>
    <n v="0"/>
    <n v="8303.3279999999995"/>
    <n v="4.2675599999999996"/>
    <x v="0"/>
    <x v="0"/>
    <n v="8"/>
    <s v="Qty / 1,000"/>
    <m/>
    <s v="Private-Lighting"/>
    <x v="0"/>
    <n v="3"/>
    <n v="1"/>
    <s v="Lighting"/>
    <n v="0.91633259480590001"/>
    <n v="1.30467645558681"/>
    <n v="7608.6100917644799"/>
    <n v="5.5677850548040304"/>
    <n v="0.71"/>
    <n v="5402.1131651527803"/>
    <n v="3.9531273889108598"/>
    <n v="5242"/>
    <n v="1"/>
    <n v="1.22"/>
    <n v="1.0999999999999999E-2"/>
    <n v="0.68"/>
    <n v="13.3536818008394"/>
    <d v="1900-01-08T12:55:13"/>
    <n v="43430"/>
    <n v="8.6108646068729193"/>
    <n v="83.694711009409303"/>
    <n v="0"/>
    <n v="43216.905321222242"/>
  </r>
  <r>
    <s v="STND-62851"/>
    <s v="Chicago Public Schools"/>
    <s v="Kelly High School / Chicago Public Schools - 4136 S California - Chicago"/>
    <x v="0"/>
    <s v="Indoor Lighting"/>
    <x v="12"/>
    <n v="0"/>
    <n v="28929.069"/>
    <n v="7.8883200000000002"/>
    <x v="0"/>
    <x v="1"/>
    <n v="15"/>
    <s v="Qty / 1,000"/>
    <m/>
    <s v="Public-Lighting"/>
    <x v="0"/>
    <n v="3"/>
    <n v="1"/>
    <s v="Lighting"/>
    <n v="0.99829244462109001"/>
    <n v="0.987374621353864"/>
    <n v="28879.671012622199"/>
    <n v="7.7887269731181101"/>
    <n v="0.71"/>
    <n v="20504.5664189618"/>
    <n v="5.5299961509138598"/>
    <n v="2979"/>
    <n v="1.17333333333333"/>
    <n v="1.323"/>
    <n v="2.1333333333333301E-2"/>
    <n v="0.72"/>
    <n v="23.497818059751602"/>
    <d v="1900-01-15T18:49:11"/>
    <n v="43434"/>
    <n v="8.1766261160642006"/>
    <n v="525.08492750222194"/>
    <n v="0"/>
    <n v="307568.496284427"/>
  </r>
  <r>
    <s v="STND-62851"/>
    <s v="Chicago Public Schools"/>
    <s v="Kelly High School / Chicago Public Schools - 4136 S California - Chicago"/>
    <x v="1"/>
    <s v="Outdoor &amp; Garage Lighting"/>
    <x v="1"/>
    <n v="0"/>
    <n v="15297.36"/>
    <n v="0"/>
    <x v="0"/>
    <x v="1"/>
    <n v="10.1978380583316"/>
    <s v="Qty / 1,000"/>
    <m/>
    <s v="Public-Lighting"/>
    <x v="0"/>
    <n v="3"/>
    <n v="1"/>
    <s v="Lighting"/>
    <n v="0.99829244462109001"/>
    <n v="0.987374621353864"/>
    <n v="15271.238910648901"/>
    <n v="0"/>
    <n v="0.71"/>
    <n v="10842.5796265607"/>
    <n v="0"/>
    <n v="4903"/>
    <n v="1"/>
    <n v="1"/>
    <n v="0"/>
    <n v="0"/>
    <n v="14.276973281664301"/>
    <d v="1900-01-09T04:44:53"/>
    <n v="43434"/>
    <n v="0"/>
    <n v="0"/>
    <n v="0"/>
    <n v="110570.87116623153"/>
  </r>
  <r>
    <s v="STND-62852"/>
    <s v="Advanced Flexible Composites Inc"/>
    <s v="Advanced Flexible Composites Inc - 14 Walter Ct. - Lake in the Hills"/>
    <x v="0"/>
    <s v="Indoor Lighting"/>
    <x v="10"/>
    <n v="0"/>
    <n v="8384.4410000000007"/>
    <n v="1.4994719999999999"/>
    <x v="0"/>
    <x v="0"/>
    <n v="10.827197921178"/>
    <s v="Qty / 1,000"/>
    <m/>
    <s v="Private-Lighting"/>
    <x v="0"/>
    <n v="3"/>
    <n v="1"/>
    <s v="Lighting"/>
    <n v="0.91633259480590001"/>
    <n v="1.30467645558681"/>
    <n v="7682.9365775269698"/>
    <n v="1.95632581421166"/>
    <n v="0.71"/>
    <n v="5454.8849700441497"/>
    <n v="1.3889913280902799"/>
    <n v="4618"/>
    <n v="1.02"/>
    <n v="1.04"/>
    <n v="1.2E-2"/>
    <n v="0.81"/>
    <n v="15.158077089649201"/>
    <d v="1900-01-09T19:51:10"/>
    <n v="43472"/>
    <n v="2.32232409094452"/>
    <n v="90.387489147376201"/>
    <n v="0"/>
    <n v="59061.119207927135"/>
  </r>
  <r>
    <s v="STND-62853"/>
    <s v="Portillo's Hot Dogs, LLC"/>
    <s v="Portillo's Hot Dogs LLC - 4020 95th St - Oak Lawn"/>
    <x v="0"/>
    <s v="Indoor Lighting"/>
    <x v="13"/>
    <n v="0"/>
    <n v="4432.2879999999996"/>
    <n v="0.60574399999999995"/>
    <x v="0"/>
    <x v="0"/>
    <n v="8.9750493627714896"/>
    <s v="Qty / 1,000"/>
    <m/>
    <s v="Private-Lighting"/>
    <x v="0"/>
    <n v="3"/>
    <n v="1"/>
    <s v="Lighting"/>
    <n v="0.91633259480590001"/>
    <n v="1.30467645558681"/>
    <n v="4061.4499639670498"/>
    <n v="0.79029993491297401"/>
    <n v="0.71"/>
    <n v="2883.6294744166098"/>
    <n v="0.56111295378821202"/>
    <n v="5571"/>
    <n v="1.17"/>
    <n v="1.31"/>
    <n v="2.1000000000000001E-2"/>
    <n v="0.68"/>
    <n v="12.565069107880101"/>
    <d v="1900-01-07T23:24:04"/>
    <n v="43425"/>
    <n v="0.88717998979902801"/>
    <n v="72.897819866075295"/>
    <n v="0"/>
    <n v="25880.716876831881"/>
  </r>
  <r>
    <s v="STND-62853"/>
    <s v="Portillo's Hot Dogs, LLC"/>
    <s v="Portillo's Hot Dogs LLC - 4020 95th St - Oak Lawn"/>
    <x v="0"/>
    <s v="Indoor Lighting"/>
    <x v="13"/>
    <n v="0"/>
    <n v="27962.52"/>
    <n v="3.8215319999999999"/>
    <x v="0"/>
    <x v="0"/>
    <n v="8.9750493627714896"/>
    <s v="Qty / 1,000"/>
    <m/>
    <s v="Private-Lighting"/>
    <x v="0"/>
    <n v="3"/>
    <n v="1"/>
    <s v="Lighting"/>
    <n v="0.91633259480590001"/>
    <n v="1.30467645558681"/>
    <n v="25622.968508911901"/>
    <n v="4.9858628246715604"/>
    <n v="0.71"/>
    <n v="18192.307641327399"/>
    <n v="3.5399626055168101"/>
    <n v="5571"/>
    <n v="1.17"/>
    <n v="1.31"/>
    <n v="2.1000000000000001E-2"/>
    <n v="0.68"/>
    <n v="12.565069107880101"/>
    <d v="1900-01-07T23:24:04"/>
    <n v="43425"/>
    <n v="5.5970619944674"/>
    <n v="459.89943477534098"/>
    <n v="0"/>
    <n v="163276.85910363839"/>
  </r>
  <r>
    <s v="STND-62853"/>
    <s v="Portillo's Hot Dogs, LLC"/>
    <s v="Portillo's Hot Dogs LLC - 4020 95th St - Oak Lawn"/>
    <x v="0"/>
    <s v="Indoor Lighting"/>
    <x v="13"/>
    <n v="0"/>
    <n v="547.51800000000003"/>
    <n v="7.4827000000000005E-2"/>
    <x v="0"/>
    <x v="0"/>
    <n v="8.9750493627714896"/>
    <s v="Qty / 1,000"/>
    <m/>
    <s v="Private-Lighting"/>
    <x v="0"/>
    <n v="3"/>
    <n v="1"/>
    <s v="Lighting"/>
    <n v="0.91633259480590001"/>
    <n v="1.30467645558681"/>
    <n v="501.708589642937"/>
    <n v="9.7625025142193997E-2"/>
    <n v="0.71"/>
    <n v="356.21309864648498"/>
    <n v="6.9313767850957705E-2"/>
    <n v="5571"/>
    <n v="1.17"/>
    <n v="1.31"/>
    <n v="2.1000000000000001E-2"/>
    <n v="0.68"/>
    <n v="12.565069107880101"/>
    <d v="1900-01-07T23:24:04"/>
    <n v="43425"/>
    <n v="0.109592529346872"/>
    <n v="9.0050259679501501"/>
    <n v="0"/>
    <n v="3197.0301440179928"/>
  </r>
  <r>
    <s v="STND-62854"/>
    <s v="Portillo's Hot Dogs, LLC"/>
    <s v="Portillo's Hot Dogs LLC - 1500 Butterfield Rd - Downers Grove"/>
    <x v="0"/>
    <s v="Indoor Lighting"/>
    <x v="13"/>
    <n v="0"/>
    <n v="17207.705000000002"/>
    <n v="2.351712"/>
    <x v="0"/>
    <x v="0"/>
    <n v="8.9750493627714896"/>
    <s v="Qty / 1,000"/>
    <m/>
    <s v="Private-Lighting"/>
    <x v="0"/>
    <n v="3"/>
    <n v="1"/>
    <s v="Lighting"/>
    <n v="0.91633259480590001"/>
    <n v="1.30467645558681"/>
    <n v="15767.9809733045"/>
    <n v="3.0682232767209601"/>
    <n v="0.71"/>
    <n v="11195.266491046201"/>
    <n v="2.1784385264718802"/>
    <n v="5571"/>
    <n v="1.17"/>
    <n v="1.31"/>
    <n v="2.1000000000000001E-2"/>
    <n v="0.68"/>
    <n v="12.565069107880101"/>
    <d v="1900-01-07T23:24:04"/>
    <n v="43426"/>
    <n v="3.4443458427491702"/>
    <n v="283.01504311059301"/>
    <n v="0"/>
    <n v="100478.06938652121"/>
  </r>
  <r>
    <s v="STND-62854"/>
    <s v="Portillo's Hot Dogs, LLC"/>
    <s v="Portillo's Hot Dogs LLC - 1500 Butterfield Rd - Downers Grove"/>
    <x v="0"/>
    <s v="Indoor Lighting"/>
    <x v="13"/>
    <n v="0"/>
    <n v="6518.07"/>
    <n v="0.89080000000000004"/>
    <x v="0"/>
    <x v="0"/>
    <n v="8.9750493627714896"/>
    <s v="Qty / 1,000"/>
    <m/>
    <s v="Private-Lighting"/>
    <x v="0"/>
    <n v="3"/>
    <n v="1"/>
    <s v="Lighting"/>
    <n v="0.91633259480590001"/>
    <n v="1.30467645558681"/>
    <n v="5972.7199962264904"/>
    <n v="1.1622057866367299"/>
    <n v="0.71"/>
    <n v="4240.6311973208103"/>
    <n v="0.82516610851207595"/>
    <n v="5571"/>
    <n v="1.17"/>
    <n v="1.31"/>
    <n v="2.1000000000000001E-2"/>
    <n v="0.68"/>
    <n v="12.565069107880101"/>
    <d v="1900-01-07T23:24:04"/>
    <n v="43426"/>
    <n v="1.30467645558681"/>
    <n v="107.202666598937"/>
    <n v="0"/>
    <n v="38059.874325263037"/>
  </r>
  <r>
    <s v="STND-62854"/>
    <s v="Portillo's Hot Dogs, LLC"/>
    <s v="Portillo's Hot Dogs LLC - 1500 Butterfield Rd - Downers Grove"/>
    <x v="0"/>
    <s v="Indoor Lighting"/>
    <x v="13"/>
    <n v="0"/>
    <n v="547.51800000000003"/>
    <n v="7.4827000000000005E-2"/>
    <x v="0"/>
    <x v="0"/>
    <n v="8.9750493627714896"/>
    <s v="Qty / 1,000"/>
    <m/>
    <s v="Private-Lighting"/>
    <x v="0"/>
    <n v="3"/>
    <n v="1"/>
    <s v="Lighting"/>
    <n v="0.91633259480590001"/>
    <n v="1.30467645558681"/>
    <n v="501.708589642937"/>
    <n v="9.7625025142193997E-2"/>
    <n v="0.71"/>
    <n v="356.21309864648498"/>
    <n v="6.9313767850957705E-2"/>
    <n v="5571"/>
    <n v="1.17"/>
    <n v="1.31"/>
    <n v="2.1000000000000001E-2"/>
    <n v="0.68"/>
    <n v="12.565069107880101"/>
    <d v="1900-01-07T23:24:04"/>
    <n v="43426"/>
    <n v="0.109592529346872"/>
    <n v="9.0050259679501501"/>
    <n v="0"/>
    <n v="3197.0301440179928"/>
  </r>
  <r>
    <s v="STND-62857"/>
    <s v="Portillo's Hot Dogs, LLC"/>
    <s v="Portillo's Hot Dogs LLC - 13130 S Cicero Ave - Crestwood"/>
    <x v="0"/>
    <s v="Indoor Lighting"/>
    <x v="13"/>
    <n v="0"/>
    <n v="3650.1190000000001"/>
    <n v="0.49884800000000001"/>
    <x v="0"/>
    <x v="0"/>
    <n v="8.9750493627714896"/>
    <s v="Qty / 1,000"/>
    <m/>
    <s v="Private-Lighting"/>
    <x v="0"/>
    <n v="3"/>
    <n v="1"/>
    <s v="Lighting"/>
    <n v="0.91633259480590001"/>
    <n v="1.30467645558681"/>
    <n v="3344.7230146203201"/>
    <n v="0.65083524051656705"/>
    <n v="0.71"/>
    <n v="2374.75334038042"/>
    <n v="0.46209302076676301"/>
    <n v="5571"/>
    <n v="1.17"/>
    <n v="1.31"/>
    <n v="2.1000000000000001E-2"/>
    <n v="0.68"/>
    <n v="12.565069107880101"/>
    <d v="1900-01-07T23:24:04"/>
    <n v="43426"/>
    <n v="0.73061881512861204"/>
    <n v="60.0334900060057"/>
    <n v="0"/>
    <n v="21313.528454320756"/>
  </r>
  <r>
    <s v="STND-62857"/>
    <s v="Portillo's Hot Dogs, LLC"/>
    <s v="Portillo's Hot Dogs LLC - 13130 S Cicero Ave - Crestwood"/>
    <x v="0"/>
    <s v="Indoor Lighting"/>
    <x v="13"/>
    <n v="0"/>
    <n v="17924.692999999999"/>
    <n v="2.4497"/>
    <x v="0"/>
    <x v="0"/>
    <n v="8.9750493627714896"/>
    <s v="Qty / 1,000"/>
    <m/>
    <s v="Private-Lighting"/>
    <x v="0"/>
    <n v="3"/>
    <n v="1"/>
    <s v="Lighting"/>
    <n v="0.91633259480590001"/>
    <n v="1.30467645558681"/>
    <n v="16424.980447789101"/>
    <n v="3.1960659132510001"/>
    <n v="0.71"/>
    <n v="11661.736117930301"/>
    <n v="2.2692067984082098"/>
    <n v="5571"/>
    <n v="1.17"/>
    <n v="1.31"/>
    <n v="2.1000000000000001E-2"/>
    <n v="0.68"/>
    <n v="12.565069107880101"/>
    <d v="1900-01-07T23:24:04"/>
    <n v="43426"/>
    <n v="3.5878602528637198"/>
    <n v="294.80734137057402"/>
    <n v="0"/>
    <n v="104664.65731403961"/>
  </r>
  <r>
    <s v="STND-62857"/>
    <s v="Portillo's Hot Dogs, LLC"/>
    <s v="Portillo's Hot Dogs LLC - 13130 S Cicero Ave - Crestwood"/>
    <x v="0"/>
    <s v="Indoor Lighting"/>
    <x v="13"/>
    <n v="0"/>
    <n v="273.75900000000001"/>
    <n v="3.7414000000000003E-2"/>
    <x v="0"/>
    <x v="0"/>
    <n v="8.9750493627714896"/>
    <s v="Qty / 1,000"/>
    <m/>
    <s v="Private-Lighting"/>
    <x v="0"/>
    <n v="3"/>
    <n v="1"/>
    <s v="Lighting"/>
    <n v="0.91633259480590001"/>
    <n v="1.30467645558681"/>
    <n v="250.85429482146799"/>
    <n v="4.8813164909324802E-2"/>
    <n v="0.71"/>
    <n v="178.106549323243"/>
    <n v="3.4657347085620599E-2"/>
    <n v="5571"/>
    <n v="1.17"/>
    <n v="1.31"/>
    <n v="2.1000000000000001E-2"/>
    <n v="0.68"/>
    <n v="12.565069107880101"/>
    <d v="1900-01-07T23:24:04"/>
    <n v="43426"/>
    <n v="5.4796996979484501E-2"/>
    <n v="4.5025129839750697"/>
    <n v="0"/>
    <n v="1598.515072009001"/>
  </r>
  <r>
    <s v="STND-62858"/>
    <s v="Community High School District 128"/>
    <s v="Community High School Dist 128 - 145 Lakeview Parkway - Vernon Hills"/>
    <x v="0"/>
    <s v="Indoor Lighting"/>
    <x v="12"/>
    <n v="0"/>
    <n v="5437.2709999999997"/>
    <n v="1.4826239999999999"/>
    <x v="0"/>
    <x v="1"/>
    <n v="15"/>
    <s v="Qty / 1,000"/>
    <m/>
    <s v="Public-Lighting"/>
    <x v="0"/>
    <n v="3"/>
    <n v="1"/>
    <s v="Lighting"/>
    <n v="0.99829244462109001"/>
    <n v="0.987374621353864"/>
    <n v="5427.9865586573596"/>
    <n v="1.4639053106101501"/>
    <n v="0.71"/>
    <n v="3853.87045664673"/>
    <n v="1.0393727705332101"/>
    <n v="2979"/>
    <n v="1.17333333333333"/>
    <n v="1.323"/>
    <n v="2.1333333333333301E-2"/>
    <n v="0.72"/>
    <n v="23.497818059751602"/>
    <d v="1900-01-15T18:49:11"/>
    <n v="43418"/>
    <n v="1.53681165554942"/>
    <n v="98.690664702861099"/>
    <n v="0"/>
    <n v="57808.056849700952"/>
  </r>
  <r>
    <s v="STND-62861"/>
    <s v="Chicago Public Schools"/>
    <s v="CPS-Jane Addams ES - 10810 S Avenue H - Chicago"/>
    <x v="1"/>
    <s v="Outdoor &amp; Garage Lighting"/>
    <x v="1"/>
    <n v="0"/>
    <n v="0"/>
    <n v="0"/>
    <x v="0"/>
    <x v="1"/>
    <n v="10.1978380583316"/>
    <s v="Qty / 1,000"/>
    <m/>
    <s v="Public-Lighting"/>
    <x v="0"/>
    <n v="2"/>
    <n v="1"/>
    <s v="Lighting"/>
    <n v="0.98996686498346598"/>
    <n v="2.5626279547341602"/>
    <n v="0"/>
    <n v="0"/>
    <n v="0.71"/>
    <n v="0"/>
    <n v="0"/>
    <n v="4903"/>
    <n v="1"/>
    <n v="1"/>
    <n v="0"/>
    <n v="0"/>
    <n v="14.276973281664301"/>
    <d v="1900-01-09T04:44:53"/>
    <n v="43440"/>
    <n v="0"/>
    <n v="0"/>
    <n v="0"/>
    <n v="0"/>
  </r>
  <r>
    <s v="STND-62861"/>
    <s v="Chicago Public Schools"/>
    <s v="CPS-Jane Addams ES - 10810 S Avenue H - Chicago"/>
    <x v="1"/>
    <s v="Outdoor &amp; Garage Lighting"/>
    <x v="1"/>
    <n v="0"/>
    <n v="9609.8799999999992"/>
    <n v="0"/>
    <x v="0"/>
    <x v="1"/>
    <n v="10.1978380583316"/>
    <s v="Qty / 1,000"/>
    <m/>
    <s v="Public-Lighting"/>
    <x v="0"/>
    <n v="2"/>
    <n v="1"/>
    <s v="Lighting"/>
    <n v="0.98996686498346598"/>
    <n v="2.5626279547341602"/>
    <n v="9513.4627764673096"/>
    <n v="0"/>
    <n v="0.71"/>
    <n v="6754.55857129179"/>
    <n v="0"/>
    <n v="4903"/>
    <n v="1"/>
    <n v="1"/>
    <n v="0"/>
    <n v="0"/>
    <n v="14.276973281664301"/>
    <d v="1900-01-09T04:44:53"/>
    <n v="43440"/>
    <n v="0"/>
    <n v="0"/>
    <n v="0"/>
    <n v="68881.89446554934"/>
  </r>
  <r>
    <s v="STND-62861"/>
    <s v="Chicago Public Schools"/>
    <s v="CPS-Jane Addams ES - 10810 S Avenue H - Chicago"/>
    <x v="1"/>
    <s v="Outdoor &amp; Garage Lighting"/>
    <x v="1"/>
    <n v="0"/>
    <n v="6128.75"/>
    <n v="0"/>
    <x v="0"/>
    <x v="1"/>
    <n v="10.1978380583316"/>
    <s v="Qty / 1,000"/>
    <m/>
    <s v="Public-Lighting"/>
    <x v="0"/>
    <n v="2"/>
    <n v="1"/>
    <s v="Lighting"/>
    <n v="0.98996686498346598"/>
    <n v="2.5626279547341602"/>
    <n v="6067.2594237674202"/>
    <n v="0"/>
    <n v="0.71"/>
    <n v="4307.7541908748699"/>
    <n v="0"/>
    <n v="4903"/>
    <n v="1"/>
    <n v="1"/>
    <n v="0"/>
    <n v="0"/>
    <n v="14.276973281664301"/>
    <d v="1900-01-09T04:44:53"/>
    <n v="43440"/>
    <n v="0"/>
    <n v="0"/>
    <n v="0"/>
    <n v="43929.779633641192"/>
  </r>
  <r>
    <s v="STND-62861"/>
    <s v="Chicago Public Schools"/>
    <s v="CPS-Jane Addams ES - 10810 S Avenue H - Chicago"/>
    <x v="1"/>
    <s v="Outdoor &amp; Garage Lighting"/>
    <x v="1"/>
    <n v="0"/>
    <n v="11973.126"/>
    <n v="0"/>
    <x v="0"/>
    <x v="1"/>
    <n v="10.1978380583316"/>
    <s v="Qty / 1,000"/>
    <m/>
    <s v="Public-Lighting"/>
    <x v="0"/>
    <n v="2"/>
    <n v="1"/>
    <s v="Lighting"/>
    <n v="0.98996686498346598"/>
    <n v="2.5626279547341602"/>
    <n v="11852.998010272"/>
    <n v="0"/>
    <n v="0.71"/>
    <n v="8415.6285872931403"/>
    <n v="0"/>
    <n v="4903"/>
    <n v="1"/>
    <n v="1"/>
    <n v="0"/>
    <n v="0"/>
    <n v="14.276973281664301"/>
    <d v="1900-01-09T04:44:53"/>
    <n v="43440"/>
    <n v="0"/>
    <n v="0"/>
    <n v="0"/>
    <n v="85821.217492281387"/>
  </r>
  <r>
    <s v="STND-62861"/>
    <s v="Chicago Public Schools"/>
    <s v="CPS-Jane Addams ES - 10810 S Avenue H - Chicago"/>
    <x v="1"/>
    <s v="Outdoor &amp; Garage Lighting"/>
    <x v="1"/>
    <n v="0"/>
    <n v="17405.650000000001"/>
    <n v="0"/>
    <x v="0"/>
    <x v="1"/>
    <n v="10.1978380583316"/>
    <s v="Qty / 1,000"/>
    <m/>
    <s v="Public-Lighting"/>
    <x v="0"/>
    <n v="2"/>
    <n v="1"/>
    <s v="Lighting"/>
    <n v="0.98996686498346598"/>
    <n v="2.5626279547341602"/>
    <n v="17231.016763499501"/>
    <n v="0"/>
    <n v="0.71"/>
    <n v="12234.0219020846"/>
    <n v="0"/>
    <n v="4903"/>
    <n v="1"/>
    <n v="1"/>
    <n v="0"/>
    <n v="0"/>
    <n v="14.276973281664301"/>
    <d v="1900-01-09T04:44:53"/>
    <n v="43440"/>
    <n v="0"/>
    <n v="0"/>
    <n v="0"/>
    <n v="124760.57415954069"/>
  </r>
  <r>
    <s v="STND-62861"/>
    <s v="Chicago Public Schools"/>
    <s v="CPS-Jane Addams ES - 10810 S Avenue H - Chicago"/>
    <x v="1"/>
    <s v="Outdoor &amp; Garage Lighting"/>
    <x v="1"/>
    <n v="0"/>
    <n v="13924.52"/>
    <n v="0"/>
    <x v="0"/>
    <x v="1"/>
    <n v="10.1978380583316"/>
    <s v="Qty / 1,000"/>
    <m/>
    <s v="Public-Lighting"/>
    <x v="0"/>
    <n v="2"/>
    <n v="1"/>
    <s v="Lighting"/>
    <n v="0.98996686498346598"/>
    <n v="2.5626279547341602"/>
    <n v="13784.813410799599"/>
    <n v="0"/>
    <n v="0.71"/>
    <n v="9787.2175216676897"/>
    <n v="0"/>
    <n v="4903"/>
    <n v="1"/>
    <n v="1"/>
    <n v="0"/>
    <n v="0"/>
    <n v="14.276973281664301"/>
    <d v="1900-01-09T04:44:53"/>
    <n v="43440"/>
    <n v="0"/>
    <n v="0"/>
    <n v="0"/>
    <n v="99808.459327632649"/>
  </r>
  <r>
    <s v="STND-62862"/>
    <s v="Bright Elementary"/>
    <s v="Bright Elementary - 10740 S Calhoun - Chicago"/>
    <x v="1"/>
    <s v="Outdoor &amp; Garage Lighting"/>
    <x v="1"/>
    <n v="0"/>
    <n v="19146.215"/>
    <n v="0"/>
    <x v="0"/>
    <x v="1"/>
    <n v="10.1978380583316"/>
    <s v="Qty / 1,000"/>
    <m/>
    <s v="Public-Lighting"/>
    <x v="0"/>
    <n v="3"/>
    <n v="1"/>
    <s v="Lighting"/>
    <n v="0.99829244462109001"/>
    <n v="0.987374621353864"/>
    <n v="19113.521777590999"/>
    <n v="0"/>
    <n v="0.71"/>
    <n v="13570.6004620896"/>
    <n v="0"/>
    <n v="4903"/>
    <n v="1"/>
    <n v="1"/>
    <n v="0"/>
    <n v="0"/>
    <n v="14.276973281664301"/>
    <d v="1900-01-09T04:44:53"/>
    <n v="43446"/>
    <n v="0"/>
    <n v="0"/>
    <n v="0"/>
    <n v="138390.78586670972"/>
  </r>
  <r>
    <s v="STND-62862"/>
    <s v="Bright Elementary"/>
    <s v="Bright Elementary - 10740 S Calhoun - Chicago"/>
    <x v="1"/>
    <s v="Outdoor &amp; Garage Lighting"/>
    <x v="1"/>
    <n v="0"/>
    <n v="2279.895"/>
    <n v="0"/>
    <x v="0"/>
    <x v="1"/>
    <n v="10.1978380583316"/>
    <s v="Qty / 1,000"/>
    <m/>
    <s v="Public-Lighting"/>
    <x v="0"/>
    <n v="3"/>
    <n v="1"/>
    <s v="Lighting"/>
    <n v="0.99829244462109001"/>
    <n v="0.987374621353864"/>
    <n v="2276.0019530293998"/>
    <n v="0"/>
    <n v="0.71"/>
    <n v="1615.9613866508701"/>
    <n v="0"/>
    <n v="4903"/>
    <n v="1"/>
    <n v="1"/>
    <n v="0"/>
    <n v="0"/>
    <n v="14.276973281664301"/>
    <d v="1900-01-09T04:44:53"/>
    <n v="43446"/>
    <n v="0"/>
    <n v="0"/>
    <n v="0"/>
    <n v="16479.312529582548"/>
  </r>
  <r>
    <s v="STND-62863"/>
    <s v="Angelo Caputo's Fresh Markets"/>
    <s v="Angelo Caputo's Fresh Markets - 510 W Lake St - Addison"/>
    <x v="3"/>
    <s v="Refrigeration"/>
    <x v="0"/>
    <n v="0"/>
    <n v="19842.57"/>
    <n v="2.3613"/>
    <x v="2"/>
    <x v="0"/>
    <n v="8.6177180282661094"/>
    <s v="ΔkWpeak / CF"/>
    <n v="0.69"/>
    <s v="Private-Non-Lighting"/>
    <x v="2"/>
    <n v="3"/>
    <n v="1"/>
    <s v="Non-Lighting"/>
    <n v="0.98952339343681495"/>
    <n v="0.43468415683807998"/>
    <n v="19634.687200907501"/>
    <n v="1.02641969954176"/>
    <n v="0.7"/>
    <n v="13744.2810406353"/>
    <n v="0.71849378967923105"/>
    <n v="5478"/>
    <n v="1.1200000000000001"/>
    <n v="1.31"/>
    <n v="2.1999999999999999E-2"/>
    <n v="0.95"/>
    <n v="12.7783862723622"/>
    <d v="1900-01-08T03:03:29"/>
    <n v="43442"/>
    <n v="1.4875647819445801"/>
    <n v="0"/>
    <n v="0"/>
    <n v="118444.33850943891"/>
  </r>
  <r>
    <s v="STND-62863"/>
    <s v="Angelo Caputo's Fresh Markets"/>
    <s v="Angelo Caputo's Fresh Markets - 510 W Lake St - Addison"/>
    <x v="3"/>
    <s v="Refrigeration"/>
    <x v="0"/>
    <n v="0"/>
    <n v="32108.22"/>
    <n v="3.82104"/>
    <x v="2"/>
    <x v="0"/>
    <n v="8.6177180282661094"/>
    <s v="ΔkWpeak / CF"/>
    <n v="0.69"/>
    <s v="Private-Non-Lighting"/>
    <x v="2"/>
    <n v="3"/>
    <n v="1"/>
    <s v="Non-Lighting"/>
    <n v="0.98952339343681495"/>
    <n v="0.43468415683807998"/>
    <n v="31771.834811615801"/>
    <n v="1.66094555064458"/>
    <n v="0.7"/>
    <n v="22240.284368131099"/>
    <n v="1.1626618854512101"/>
    <n v="5478"/>
    <n v="1.1200000000000001"/>
    <n v="1.31"/>
    <n v="2.1999999999999999E-2"/>
    <n v="0.95"/>
    <n v="12.7783862723622"/>
    <d v="1900-01-08T03:03:29"/>
    <n v="43442"/>
    <n v="2.4071674647022898"/>
    <n v="0"/>
    <n v="0"/>
    <n v="191660.4995530083"/>
  </r>
  <r>
    <s v="STND-62864"/>
    <s v="Rockford Metropolitan Exposition, Auditorium and Office Building Authority"/>
    <s v="Rockford Metropolitan Exposition, Auditorium and Office Bldg Authority - 300 Elm St - Rockford"/>
    <x v="0"/>
    <s v="Indoor Lighting"/>
    <x v="2"/>
    <n v="0"/>
    <n v="346.21199999999999"/>
    <n v="7.4147000000000005E-2"/>
    <x v="0"/>
    <x v="1"/>
    <n v="14.797277300976599"/>
    <s v="Qty / 1,000"/>
    <m/>
    <s v="Public-Lighting"/>
    <x v="0"/>
    <n v="2"/>
    <n v="1"/>
    <s v="Lighting"/>
    <n v="0.98996686498346598"/>
    <n v="2.5626279547341602"/>
    <n v="342.73840825965601"/>
    <n v="0.19001117495967401"/>
    <n v="0.71"/>
    <n v="243.344269864355"/>
    <n v="0.13490793422136901"/>
    <n v="3379"/>
    <n v="1.0900000000000001"/>
    <n v="1.36"/>
    <n v="2.1999999999999999E-2"/>
    <n v="0.57999999999999996"/>
    <n v="20.7161882213673"/>
    <d v="1900-01-13T19:08:05"/>
    <n v="43464"/>
    <n v="0.240886377991473"/>
    <n v="6.9176559465251604"/>
    <n v="0"/>
    <n v="3600.8326407865443"/>
  </r>
  <r>
    <s v="STND-62864"/>
    <s v="Rockford Metropolitan Exposition, Auditorium and Office Building Authority"/>
    <s v="Rockford Metropolitan Exposition, Auditorium and Office Bldg Authority - 300 Elm St - Rockford"/>
    <x v="0"/>
    <s v="Indoor Lighting"/>
    <x v="2"/>
    <n v="0"/>
    <n v="9951.7630000000008"/>
    <n v="2.131338"/>
    <x v="0"/>
    <x v="1"/>
    <n v="14.797277300976599"/>
    <s v="Qty / 1,000"/>
    <m/>
    <s v="Public-Lighting"/>
    <x v="0"/>
    <n v="2"/>
    <n v="1"/>
    <s v="Lighting"/>
    <n v="0.98996686498346598"/>
    <n v="2.5626279547341602"/>
    <n v="9851.9156181684502"/>
    <n v="5.4618263397871996"/>
    <n v="0.71"/>
    <n v="6994.8600888995998"/>
    <n v="3.8778967012489098"/>
    <n v="3379"/>
    <n v="1.0900000000000001"/>
    <n v="1.36"/>
    <n v="2.1999999999999999E-2"/>
    <n v="0.57999999999999996"/>
    <n v="20.7161882213673"/>
    <d v="1900-01-13T19:08:05"/>
    <n v="43464"/>
    <n v="6.9242220331987898"/>
    <n v="198.84600330248199"/>
    <n v="0"/>
    <n v="103504.88441698121"/>
  </r>
  <r>
    <s v="STND-62864"/>
    <s v="Rockford Metropolitan Exposition, Auditorium and Office Building Authority"/>
    <s v="Rockford Metropolitan Exposition, Auditorium and Office Bldg Authority - 300 Elm St - Rockford"/>
    <x v="0"/>
    <s v="Indoor Lighting"/>
    <x v="2"/>
    <n v="0"/>
    <n v="3889.364"/>
    <n v="0.83297299999999996"/>
    <x v="0"/>
    <x v="1"/>
    <n v="14.797277300976599"/>
    <s v="Qty / 1,000"/>
    <m/>
    <s v="Public-Lighting"/>
    <x v="0"/>
    <n v="2"/>
    <n v="1"/>
    <s v="Lighting"/>
    <n v="0.98996686498346598"/>
    <n v="2.5626279547341602"/>
    <n v="3850.3414858595502"/>
    <n v="2.1345998953387801"/>
    <n v="0.71"/>
    <n v="2733.7424549602802"/>
    <n v="1.5155659256905301"/>
    <n v="3379"/>
    <n v="1.0900000000000001"/>
    <n v="1.36"/>
    <n v="2.1999999999999999E-2"/>
    <n v="0.57999999999999996"/>
    <n v="20.7161882213673"/>
    <d v="1900-01-13T19:08:05"/>
    <n v="43464"/>
    <n v="2.7061357699528101"/>
    <n v="77.713314393495494"/>
    <n v="0"/>
    <n v="40451.945175499801"/>
  </r>
  <r>
    <s v="STND-62864"/>
    <s v="Rockford Metropolitan Exposition, Auditorium and Office Building Authority"/>
    <s v="Rockford Metropolitan Exposition, Auditorium and Office Bldg Authority - 300 Elm St - Rockford"/>
    <x v="0"/>
    <s v="Indoor Lighting"/>
    <x v="2"/>
    <n v="0"/>
    <n v="3535.7860000000001"/>
    <n v="0.75724800000000003"/>
    <x v="0"/>
    <x v="1"/>
    <n v="14.797277300976599"/>
    <s v="Qty / 1,000"/>
    <m/>
    <s v="Public-Lighting"/>
    <x v="0"/>
    <n v="2"/>
    <n v="1"/>
    <s v="Lighting"/>
    <n v="0.98996686498346598"/>
    <n v="2.5626279547341602"/>
    <n v="3500.31098167243"/>
    <n v="1.9405448934665399"/>
    <n v="0.71"/>
    <n v="2485.2207969874198"/>
    <n v="1.37778687436124"/>
    <n v="3379"/>
    <n v="1.0900000000000001"/>
    <n v="1.36"/>
    <n v="2.1999999999999999E-2"/>
    <n v="0.57999999999999996"/>
    <n v="20.7161882213673"/>
    <d v="1900-01-13T19:08:05"/>
    <n v="43464"/>
    <n v="2.4601228365447998"/>
    <n v="70.648478529168301"/>
    <n v="0"/>
    <n v="36774.501287176921"/>
  </r>
  <r>
    <s v="STND-62864"/>
    <s v="Rockford Metropolitan Exposition, Auditorium and Office Building Authority"/>
    <s v="Rockford Metropolitan Exposition, Auditorium and Office Bldg Authority - 300 Elm St - Rockford"/>
    <x v="0"/>
    <s v="Indoor Lighting"/>
    <x v="2"/>
    <n v="0"/>
    <n v="16316.177"/>
    <n v="3.4943840000000002"/>
    <x v="0"/>
    <x v="1"/>
    <n v="14.797277300976599"/>
    <s v="Qty / 1,000"/>
    <m/>
    <s v="Public-Lighting"/>
    <x v="0"/>
    <n v="2"/>
    <n v="1"/>
    <s v="Lighting"/>
    <n v="0.98996686498346598"/>
    <n v="2.5626279547341602"/>
    <n v="16152.474593205299"/>
    <n v="8.9548061229757803"/>
    <n v="0.71"/>
    <n v="11468.256961175801"/>
    <n v="6.3579123473128103"/>
    <n v="3379"/>
    <n v="1.0900000000000001"/>
    <n v="1.36"/>
    <n v="2.1999999999999999E-2"/>
    <n v="0.57999999999999996"/>
    <n v="20.7161882213673"/>
    <d v="1900-01-13T19:08:05"/>
    <n v="43464"/>
    <n v="11.3524418394723"/>
    <n v="326.013248670199"/>
    <n v="0"/>
    <n v="169698.97841337355"/>
  </r>
  <r>
    <s v="STND-62864"/>
    <s v="Rockford Metropolitan Exposition, Auditorium and Office Building Authority"/>
    <s v="Rockford Metropolitan Exposition, Auditorium and Office Bldg Authority - 300 Elm St - Rockford"/>
    <x v="0"/>
    <s v="Indoor Lighting"/>
    <x v="2"/>
    <n v="0"/>
    <n v="22540.633000000002"/>
    <n v="4.8274559999999997"/>
    <x v="0"/>
    <x v="1"/>
    <n v="14.797277300976599"/>
    <s v="Qty / 1,000"/>
    <m/>
    <s v="Public-Lighting"/>
    <x v="0"/>
    <n v="2"/>
    <n v="1"/>
    <s v="Lighting"/>
    <n v="0.98996686498346598"/>
    <n v="2.5626279547341602"/>
    <n v="22314.479785752901"/>
    <n v="12.3709736958492"/>
    <n v="0.71"/>
    <n v="15843.2806478845"/>
    <n v="8.7833913240529107"/>
    <n v="3379"/>
    <n v="1.0900000000000001"/>
    <n v="1.36"/>
    <n v="2.1999999999999999E-2"/>
    <n v="0.57999999999999996"/>
    <n v="20.7161882213673"/>
    <d v="1900-01-13T19:08:05"/>
    <n v="43464"/>
    <n v="15.6832830829731"/>
    <n v="450.38399567574601"/>
    <n v="0"/>
    <n v="234437.41710394312"/>
  </r>
  <r>
    <s v="STND-62865"/>
    <s v="3W Development LLC"/>
    <s v="3W Development - 1115 Turret Dr - Machesney Park"/>
    <x v="0"/>
    <s v="Indoor Lighting"/>
    <x v="8"/>
    <n v="0"/>
    <n v="42397.296000000002"/>
    <n v="6.7098050000000002"/>
    <x v="0"/>
    <x v="0"/>
    <n v="9.5383441434566993"/>
    <s v="Qty / 1,000"/>
    <m/>
    <s v="Private-Lighting"/>
    <x v="0"/>
    <n v="3"/>
    <n v="1"/>
    <s v="Lighting"/>
    <n v="0.91633259480590001"/>
    <n v="1.30467645558681"/>
    <n v="38850.024256433797"/>
    <n v="8.7541246050786299"/>
    <n v="0.71"/>
    <n v="27583.517222068"/>
    <n v="6.21542846960583"/>
    <n v="5242"/>
    <n v="1"/>
    <n v="1.22"/>
    <n v="1.0999999999999999E-2"/>
    <n v="0.68"/>
    <n v="13.3536818008394"/>
    <d v="1900-01-08T12:55:13"/>
    <n v="43455"/>
    <n v="10.5522234873175"/>
    <n v="427.35026682077199"/>
    <n v="0"/>
    <n v="263101.07995104929"/>
  </r>
  <r>
    <s v="STND-62868"/>
    <s v="Glenwood-Lynwood Public Library District"/>
    <s v="Glenwood-Lynwood Public Library District - 19901 Stony Island Ave - Lynwood"/>
    <x v="1"/>
    <s v="Outdoor &amp; Garage Lighting"/>
    <x v="1"/>
    <n v="0"/>
    <n v="33830.699999999997"/>
    <n v="0"/>
    <x v="0"/>
    <x v="1"/>
    <n v="10.1978380583316"/>
    <s v="Qty / 1,000"/>
    <m/>
    <s v="Public-Lighting"/>
    <x v="0"/>
    <n v="3"/>
    <n v="1"/>
    <s v="Lighting"/>
    <n v="0.99829244462109001"/>
    <n v="0.987374621353864"/>
    <n v="33772.932206242702"/>
    <n v="0"/>
    <n v="0.71"/>
    <n v="23978.781866432299"/>
    <n v="0"/>
    <n v="4903"/>
    <n v="1"/>
    <n v="1"/>
    <n v="0"/>
    <n v="0"/>
    <n v="14.276973281664301"/>
    <d v="1900-01-09T04:44:53"/>
    <n v="43442"/>
    <n v="0"/>
    <n v="0"/>
    <n v="0"/>
    <n v="244531.73430993492"/>
  </r>
  <r>
    <s v="STND-62868"/>
    <s v="Glenwood-Lynwood Public Library District"/>
    <s v="Glenwood-Lynwood Public Library District - 19901 Stony Island Ave - Lynwood"/>
    <x v="1"/>
    <s v="Outdoor &amp; Garage Lighting"/>
    <x v="1"/>
    <n v="0"/>
    <n v="1667.02"/>
    <n v="0"/>
    <x v="0"/>
    <x v="1"/>
    <n v="10.1978380583316"/>
    <s v="Qty / 1,000"/>
    <m/>
    <s v="Public-Lighting"/>
    <x v="0"/>
    <n v="3"/>
    <n v="1"/>
    <s v="Lighting"/>
    <n v="0.99829244462109001"/>
    <n v="0.987374621353864"/>
    <n v="1664.1734710322501"/>
    <n v="0"/>
    <n v="0.71"/>
    <n v="1181.5631644329001"/>
    <n v="0"/>
    <n v="4903"/>
    <n v="1"/>
    <n v="1"/>
    <n v="0"/>
    <n v="0"/>
    <n v="14.276973281664301"/>
    <d v="1900-01-09T04:44:53"/>
    <n v="43442"/>
    <n v="0"/>
    <n v="0"/>
    <n v="0"/>
    <n v="12049.389806576546"/>
  </r>
  <r>
    <s v="STND-62872"/>
    <s v="Koch Meat Co dba Koch Poultry"/>
    <s v="Koch Foods - Phase 2 - 2155 Rose St - Franklin Park"/>
    <x v="0"/>
    <s v="Indoor Lighting"/>
    <x v="8"/>
    <n v="0"/>
    <n v="16402.218000000001"/>
    <n v="2.595818"/>
    <x v="0"/>
    <x v="0"/>
    <n v="9.5383441434566993"/>
    <s v="Qty / 1,000"/>
    <m/>
    <s v="Private-Lighting"/>
    <x v="0"/>
    <n v="3"/>
    <n v="1"/>
    <s v="Lighting"/>
    <n v="0.91633259480590001"/>
    <n v="1.30467645558681"/>
    <n v="15029.886980511999"/>
    <n v="3.3867026275884302"/>
    <n v="0.71"/>
    <n v="10671.2197561635"/>
    <n v="2.4045588655877901"/>
    <n v="5242"/>
    <n v="1"/>
    <n v="1.22"/>
    <n v="1.0999999999999999E-2"/>
    <n v="0.68"/>
    <n v="13.3536818008394"/>
    <d v="1900-01-08T12:55:13"/>
    <n v="43460"/>
    <n v="4.0823320004682202"/>
    <n v="165.32875678563201"/>
    <n v="0"/>
    <n v="101785.76646474155"/>
  </r>
  <r>
    <s v="STND-62872"/>
    <s v="Koch Meat Co dba Koch Poultry"/>
    <s v="Koch Foods - Phase 2 - 2155 Rose St - Franklin Park"/>
    <x v="0"/>
    <s v="Indoor Lighting"/>
    <x v="8"/>
    <n v="0"/>
    <n v="1729.86"/>
    <n v="0.27376800000000001"/>
    <x v="0"/>
    <x v="0"/>
    <n v="9.5383441434566993"/>
    <s v="Qty / 1,000"/>
    <m/>
    <s v="Private-Lighting"/>
    <x v="0"/>
    <n v="3"/>
    <n v="1"/>
    <s v="Lighting"/>
    <n v="0.91633259480590001"/>
    <n v="1.30467645558681"/>
    <n v="1585.1271024509299"/>
    <n v="0.357178663893089"/>
    <n v="0.71"/>
    <n v="1125.4402427401601"/>
    <n v="0.25359685136409299"/>
    <n v="5242"/>
    <n v="1"/>
    <n v="1.22"/>
    <n v="1.0999999999999999E-2"/>
    <n v="0.68"/>
    <n v="13.3536818008394"/>
    <d v="1900-01-08T12:55:13"/>
    <n v="43460"/>
    <n v="0.430543230343646"/>
    <n v="17.436398126960299"/>
    <n v="0"/>
    <n v="10734.836348151091"/>
  </r>
  <r>
    <s v="STND-62872"/>
    <s v="Koch Meat Co dba Koch Poultry"/>
    <s v="Koch Foods - Phase 2 - 2155 Rose St - Franklin Park"/>
    <x v="0"/>
    <s v="Indoor Lighting"/>
    <x v="8"/>
    <n v="0"/>
    <n v="670.976"/>
    <n v="0.10618900000000001"/>
    <x v="0"/>
    <x v="0"/>
    <n v="9.5383441434566993"/>
    <s v="Qty / 1,000"/>
    <m/>
    <s v="Private-Lighting"/>
    <x v="0"/>
    <n v="3"/>
    <n v="1"/>
    <s v="Lighting"/>
    <n v="0.91633259480590001"/>
    <n v="1.30467645558681"/>
    <n v="614.83717913248302"/>
    <n v="0.13854228814230701"/>
    <n v="0.71"/>
    <n v="436.53439718406298"/>
    <n v="9.8365024581038296E-2"/>
    <n v="5242"/>
    <n v="1"/>
    <n v="1.22"/>
    <n v="1.0999999999999999E-2"/>
    <n v="0.68"/>
    <n v="13.3536818008394"/>
    <d v="1900-01-08T12:55:13"/>
    <n v="43460"/>
    <n v="0.16699890084656099"/>
    <n v="6.7632089704573204"/>
    <n v="0"/>
    <n v="4163.8153107980079"/>
  </r>
  <r>
    <s v="STND-62872"/>
    <s v="Koch Meat Co dba Koch Poultry"/>
    <s v="Koch Foods - Phase 2 - 2155 Rose St - Franklin Park"/>
    <x v="7"/>
    <s v="Indoor Lighting"/>
    <x v="8"/>
    <n v="0"/>
    <n v="490.65100000000001"/>
    <n v="0.25217400000000001"/>
    <x v="0"/>
    <x v="0"/>
    <n v="8"/>
    <s v="Qty / 1,000"/>
    <m/>
    <s v="Private-Lighting"/>
    <x v="0"/>
    <n v="3"/>
    <n v="1"/>
    <s v="Lighting"/>
    <n v="0.91633259480590001"/>
    <n v="1.30467645558681"/>
    <n v="449.59950397411001"/>
    <n v="0.32900548051114697"/>
    <n v="0.71"/>
    <n v="319.21564782161801"/>
    <n v="0.23359389116291501"/>
    <n v="5242"/>
    <n v="1"/>
    <n v="1.22"/>
    <n v="1.0999999999999999E-2"/>
    <n v="0.68"/>
    <n v="13.3536818008394"/>
    <d v="1900-01-08T12:55:13"/>
    <n v="43460"/>
    <n v="0.50882381767885498"/>
    <n v="4.9455945437152096"/>
    <n v="0"/>
    <n v="2553.725182572944"/>
  </r>
  <r>
    <s v="STND-62873"/>
    <s v="INSTANTWHIP-CHICAGO, INC."/>
    <s v="Instantwhip - Chicago Inc - 1535 N Cicero Ave - Chicago"/>
    <x v="24"/>
    <s v="Refrigeration"/>
    <x v="10"/>
    <n v="0"/>
    <n v="5284"/>
    <n v="0.60399999999999998"/>
    <x v="2"/>
    <x v="0"/>
    <n v="12"/>
    <s v="ΔkWpeak"/>
    <m/>
    <s v="Private-Non-Lighting"/>
    <x v="2"/>
    <n v="3"/>
    <n v="1"/>
    <s v="Non-Lighting"/>
    <n v="0.98952339343681495"/>
    <n v="0.43468415683807998"/>
    <n v="5228.64161092013"/>
    <n v="0.26254923073020098"/>
    <n v="0.7"/>
    <n v="3660.0491276440898"/>
    <n v="0.18378446151114"/>
    <n v="4618"/>
    <n v="1.02"/>
    <n v="1.04"/>
    <n v="1.2E-2"/>
    <n v="0.81"/>
    <n v="15.158077089649201"/>
    <d v="1900-01-09T19:51:10"/>
    <n v="43412"/>
    <n v="0.26254923073020098"/>
    <n v="0"/>
    <n v="0"/>
    <n v="43920.589531729078"/>
  </r>
  <r>
    <s v="STND-62874"/>
    <s v="Resist-a-Line Industries"/>
    <s v="Resist-A-Line Industries - 214 Elm St - Joliet"/>
    <x v="0"/>
    <s v="Indoor Lighting"/>
    <x v="2"/>
    <n v="0"/>
    <n v="5303.6779999999999"/>
    <n v="1.135872"/>
    <x v="0"/>
    <x v="0"/>
    <n v="14.797277300976599"/>
    <s v="Qty / 1,000"/>
    <m/>
    <s v="Private-Lighting"/>
    <x v="0"/>
    <n v="3"/>
    <n v="1"/>
    <s v="Lighting"/>
    <n v="0.91633259480590001"/>
    <n v="1.30467645558681"/>
    <n v="4859.9330237549602"/>
    <n v="1.4819454549602999"/>
    <n v="0.71"/>
    <n v="3450.5524468660201"/>
    <n v="1.0521812730218101"/>
    <n v="3379"/>
    <n v="1.0900000000000001"/>
    <n v="1.36"/>
    <n v="2.1999999999999999E-2"/>
    <n v="0.57999999999999996"/>
    <n v="20.7161882213673"/>
    <d v="1900-01-13T19:08:05"/>
    <n v="43447"/>
    <n v="1.8787340960450001"/>
    <n v="98.090391305146099"/>
    <n v="0"/>
    <n v="51058.781397839826"/>
  </r>
  <r>
    <s v="STND-62874"/>
    <s v="Resist-a-Line Industries"/>
    <s v="Resist-A-Line Industries - 214 Elm St - Joliet"/>
    <x v="0"/>
    <s v="Indoor Lighting"/>
    <x v="2"/>
    <n v="0"/>
    <n v="3745.723"/>
    <n v="0.80220999999999998"/>
    <x v="0"/>
    <x v="0"/>
    <n v="14.797277300976599"/>
    <s v="Qty / 1,000"/>
    <m/>
    <s v="Private-Lighting"/>
    <x v="0"/>
    <n v="3"/>
    <n v="1"/>
    <s v="Lighting"/>
    <n v="0.91633259480590001"/>
    <n v="1.30467645558681"/>
    <n v="3432.3280760141402"/>
    <n v="1.0466244994362901"/>
    <n v="0.71"/>
    <n v="2436.9529339700398"/>
    <n v="0.74310339459976704"/>
    <n v="3379"/>
    <n v="1.0900000000000001"/>
    <n v="1.36"/>
    <n v="2.1999999999999999E-2"/>
    <n v="0.57999999999999996"/>
    <n v="20.7161882213673"/>
    <d v="1900-01-13T19:08:05"/>
    <n v="43447"/>
    <n v="1.3268566169324201"/>
    <n v="69.276346488358797"/>
    <n v="0"/>
    <n v="36060.268333383196"/>
  </r>
  <r>
    <s v="STND-62874"/>
    <s v="Resist-a-Line Industries"/>
    <s v="Resist-A-Line Industries - 214 Elm St - Joliet"/>
    <x v="0"/>
    <s v="Indoor Lighting"/>
    <x v="2"/>
    <n v="0"/>
    <n v="471.43799999999999"/>
    <n v="0.100966"/>
    <x v="0"/>
    <x v="0"/>
    <n v="14.797277300976599"/>
    <s v="Qty / 1,000"/>
    <m/>
    <s v="Private-Lighting"/>
    <x v="0"/>
    <n v="3"/>
    <n v="1"/>
    <s v="Lighting"/>
    <n v="0.91633259480590001"/>
    <n v="1.30467645558681"/>
    <n v="431.99400583010402"/>
    <n v="0.13172796301477699"/>
    <n v="0.71"/>
    <n v="306.71574413937401"/>
    <n v="9.3526853740491994E-2"/>
    <n v="3379"/>
    <n v="1.0900000000000001"/>
    <n v="1.36"/>
    <n v="2.1999999999999999E-2"/>
    <n v="0.57999999999999996"/>
    <n v="20.7161882213673"/>
    <d v="1900-01-13T19:08:05"/>
    <n v="43447"/>
    <n v="0.166997924714474"/>
    <n v="8.7191450718002592"/>
    <n v="0"/>
    <n v="4538.5579186057057"/>
  </r>
  <r>
    <s v="STND-62874"/>
    <s v="Resist-a-Line Industries"/>
    <s v="Resist-A-Line Industries - 214 Elm St - Joliet"/>
    <x v="0"/>
    <s v="Indoor Lighting"/>
    <x v="2"/>
    <n v="0"/>
    <n v="10460.031999999999"/>
    <n v="2.240192"/>
    <x v="0"/>
    <x v="0"/>
    <n v="14.797277300976599"/>
    <s v="Qty / 1,000"/>
    <m/>
    <s v="Private-Lighting"/>
    <x v="0"/>
    <n v="3"/>
    <n v="1"/>
    <s v="Lighting"/>
    <n v="0.91633259480590001"/>
    <n v="1.30467645558681"/>
    <n v="9584.8682643127395"/>
    <n v="2.9227257583939199"/>
    <n v="0.71"/>
    <n v="6805.2564676620505"/>
    <n v="2.0751352884596801"/>
    <n v="3379"/>
    <n v="1.0900000000000001"/>
    <n v="1.36"/>
    <n v="2.1999999999999999E-2"/>
    <n v="0.57999999999999996"/>
    <n v="20.7161882213673"/>
    <d v="1900-01-13T19:08:05"/>
    <n v="43447"/>
    <n v="3.7052811338665301"/>
    <n v="193.45605671089899"/>
    <n v="0"/>
    <n v="100699.26705625985"/>
  </r>
  <r>
    <s v="STND-62880"/>
    <s v="WILL COUNTY"/>
    <s v="Will County Land Use Department - 302 N Chicago St - Joliet"/>
    <x v="0"/>
    <s v="Indoor Lighting"/>
    <x v="6"/>
    <n v="0"/>
    <n v="9586.2780000000002"/>
    <n v="2.1555599999999999"/>
    <x v="0"/>
    <x v="1"/>
    <n v="15"/>
    <s v="Qty / 1,000"/>
    <m/>
    <s v="Public-Lighting"/>
    <x v="0"/>
    <n v="3"/>
    <n v="1"/>
    <s v="Lighting"/>
    <n v="0.99829244462109001"/>
    <n v="0.987374621353864"/>
    <n v="9569.9088994373797"/>
    <n v="2.1283452388055402"/>
    <n v="0.71"/>
    <n v="6794.6353186005399"/>
    <n v="1.51112511955193"/>
    <n v="2885"/>
    <n v="1.165"/>
    <n v="1.3779999999999999"/>
    <n v="2.5499999999999998E-2"/>
    <n v="0.55000000000000004"/>
    <n v="24.263431542460999"/>
    <d v="1900-01-16T07:56:40"/>
    <n v="43419"/>
    <n v="2.8082137997170298"/>
    <n v="209.470108957642"/>
    <n v="0"/>
    <n v="101919.52977900809"/>
  </r>
  <r>
    <s v="STND-62884"/>
    <s v="Jim Jolly Sales, Inc."/>
    <s v="Jim Jolly Sales, Inc - 11225 Giordano Ct - Huntley"/>
    <x v="0"/>
    <s v="Indoor Lighting"/>
    <x v="8"/>
    <n v="0"/>
    <n v="10945.296"/>
    <n v="1.732205"/>
    <x v="0"/>
    <x v="0"/>
    <n v="9.5383441434566993"/>
    <s v="Qty / 1,000"/>
    <m/>
    <s v="Private-Lighting"/>
    <x v="0"/>
    <n v="3"/>
    <n v="1"/>
    <s v="Lighting"/>
    <n v="0.91633259480590001"/>
    <n v="1.30467645558681"/>
    <n v="10029.531484598599"/>
    <n v="2.2599670797497402"/>
    <n v="0.71"/>
    <n v="7120.9673540650301"/>
    <n v="1.60457662662232"/>
    <n v="5242"/>
    <n v="1"/>
    <n v="1.22"/>
    <n v="1.0999999999999999E-2"/>
    <n v="0.68"/>
    <n v="13.3536818008394"/>
    <d v="1900-01-08T12:55:13"/>
    <n v="43432"/>
    <n v="2.7241647537967002"/>
    <n v="110.324846330585"/>
    <n v="0"/>
    <n v="67922.237257392524"/>
  </r>
  <r>
    <s v="STND-62885"/>
    <s v="Enterprise Plumbing, Inc."/>
    <s v="Enterprise Plumbing Inc - Phase 3 - 816 E North St - Elburn"/>
    <x v="0"/>
    <s v="Indoor Lighting"/>
    <x v="8"/>
    <n v="0"/>
    <n v="3396.8159999999998"/>
    <n v="0.53758099999999998"/>
    <x v="0"/>
    <x v="0"/>
    <n v="9.5383441434566993"/>
    <s v="Qty / 1,000"/>
    <m/>
    <s v="Private-Lighting"/>
    <x v="0"/>
    <n v="3"/>
    <n v="1"/>
    <s v="Lighting"/>
    <n v="0.91633259480590001"/>
    <n v="1.30467645558681"/>
    <n v="3112.6132193581998"/>
    <n v="0.70136927367081103"/>
    <n v="0.71"/>
    <n v="2209.9553857443202"/>
    <n v="0.49797218430627599"/>
    <n v="5242"/>
    <n v="1"/>
    <n v="1.22"/>
    <n v="1.0999999999999999E-2"/>
    <n v="0.68"/>
    <n v="13.3536818008394"/>
    <d v="1900-01-08T12:55:13"/>
    <n v="43410"/>
    <n v="0.84543065775170101"/>
    <n v="34.238745412940197"/>
    <n v="0"/>
    <n v="21079.315010914928"/>
  </r>
  <r>
    <s v="STND-62888"/>
    <s v="Gailborden Public Library District"/>
    <s v="Gail Borden Library - 200 N Grove Ave - Elgin"/>
    <x v="1"/>
    <s v="Outdoor &amp; Garage Lighting"/>
    <x v="1"/>
    <n v="0"/>
    <n v="29589.605"/>
    <n v="0"/>
    <x v="0"/>
    <x v="1"/>
    <n v="10.1978380583316"/>
    <s v="Qty / 1,000"/>
    <m/>
    <s v="Public-Lighting"/>
    <x v="0"/>
    <n v="3"/>
    <n v="1"/>
    <s v="Lighting"/>
    <n v="0.99829244462109001"/>
    <n v="0.987374621353864"/>
    <n v="29539.0791108224"/>
    <n v="0"/>
    <n v="0.71"/>
    <n v="20972.746168683901"/>
    <n v="0"/>
    <n v="4903"/>
    <n v="1"/>
    <n v="1"/>
    <n v="0"/>
    <n v="0"/>
    <n v="14.276973281664301"/>
    <d v="1900-01-09T04:44:53"/>
    <n v="43450"/>
    <n v="0"/>
    <n v="0"/>
    <n v="0"/>
    <n v="213876.66906673295"/>
  </r>
  <r>
    <s v="STND-62889"/>
    <s v="GAILBORDEN PUBLIC LIBRARY DISTRICT"/>
    <s v="Gail Borden Public Library Distict - Phase 1 - 270 N Grove Ave - Elgin"/>
    <x v="0"/>
    <s v="Indoor Lighting"/>
    <x v="2"/>
    <n v="0"/>
    <n v="198.88800000000001"/>
    <n v="4.2595000000000001E-2"/>
    <x v="0"/>
    <x v="1"/>
    <n v="14.797277300976599"/>
    <s v="Qty / 1,000"/>
    <m/>
    <s v="Public-Lighting"/>
    <x v="0"/>
    <n v="3"/>
    <n v="1"/>
    <s v="Lighting"/>
    <n v="0.99829244462109001"/>
    <n v="0.987374621353864"/>
    <n v="198.54838772579899"/>
    <n v="4.2057221996567799E-2"/>
    <n v="0.71"/>
    <n v="140.96935528531799"/>
    <n v="2.9860627617563199E-2"/>
    <n v="3379"/>
    <n v="1.0900000000000001"/>
    <n v="1.36"/>
    <n v="2.1999999999999999E-2"/>
    <n v="0.57999999999999996"/>
    <n v="20.7161882213673"/>
    <d v="1900-01-13T19:08:05"/>
    <n v="43455"/>
    <n v="5.3317979204573797E-2"/>
    <n v="4.0073986513464099"/>
    <n v="0"/>
    <n v="2085.9626410967417"/>
  </r>
  <r>
    <s v="STND-62889"/>
    <s v="GAILBORDEN PUBLIC LIBRARY DISTRICT"/>
    <s v="Gail Borden Public Library Distict - Phase 1 - 270 N Grove Ave - Elgin"/>
    <x v="0"/>
    <s v="Indoor Lighting"/>
    <x v="2"/>
    <n v="0"/>
    <n v="618.76199999999994"/>
    <n v="0.132518"/>
    <x v="0"/>
    <x v="1"/>
    <n v="14.797277300976599"/>
    <s v="Qty / 1,000"/>
    <m/>
    <s v="Public-Lighting"/>
    <x v="0"/>
    <n v="3"/>
    <n v="1"/>
    <s v="Lighting"/>
    <n v="0.99829244462109001"/>
    <n v="0.987374621353864"/>
    <n v="617.70542961863498"/>
    <n v="0.13084491007257101"/>
    <n v="0.71"/>
    <n v="438.57085502923098"/>
    <n v="9.2899886151525696E-2"/>
    <n v="3379"/>
    <n v="1.0900000000000001"/>
    <n v="1.36"/>
    <n v="2.1999999999999999E-2"/>
    <n v="0.57999999999999996"/>
    <n v="20.7161882213673"/>
    <d v="1900-01-13T19:08:05"/>
    <n v="43455"/>
    <n v="0.16587843569037999"/>
    <n v="12.4674490381743"/>
    <n v="0"/>
    <n v="6489.6545579939384"/>
  </r>
  <r>
    <s v="STND-62889"/>
    <s v="GAILBORDEN PUBLIC LIBRARY DISTRICT"/>
    <s v="Gail Borden Public Library Distict - Phase 1 - 270 N Grove Ave - Elgin"/>
    <x v="0"/>
    <s v="Indoor Lighting"/>
    <x v="2"/>
    <n v="0"/>
    <n v="626.12900000000002"/>
    <n v="0.13409599999999999"/>
    <x v="0"/>
    <x v="1"/>
    <n v="14.797277300976599"/>
    <s v="Qty / 1,000"/>
    <m/>
    <s v="Public-Lighting"/>
    <x v="0"/>
    <n v="3"/>
    <n v="1"/>
    <s v="Lighting"/>
    <n v="0.99829244462109001"/>
    <n v="0.987374621353864"/>
    <n v="625.05985005815899"/>
    <n v="0.13240298722506799"/>
    <n v="0.71"/>
    <n v="443.79249354129303"/>
    <n v="9.4006120929798098E-2"/>
    <n v="3379"/>
    <n v="1.0900000000000001"/>
    <n v="1.36"/>
    <n v="2.1999999999999999E-2"/>
    <n v="0.57999999999999996"/>
    <n v="20.7161882213673"/>
    <d v="1900-01-13T19:08:05"/>
    <n v="43455"/>
    <n v="0.16785368563015701"/>
    <n v="12.6158868819078"/>
    <n v="0"/>
    <n v="6566.9205910223791"/>
  </r>
  <r>
    <s v="STND-62889"/>
    <s v="GAILBORDEN PUBLIC LIBRARY DISTRICT"/>
    <s v="Gail Borden Public Library Distict - Phase 1 - 270 N Grove Ave - Elgin"/>
    <x v="0"/>
    <s v="Indoor Lighting"/>
    <x v="2"/>
    <n v="0"/>
    <n v="7322.0230000000001"/>
    <n v="1.5681339999999999"/>
    <x v="0"/>
    <x v="1"/>
    <n v="14.797277300976599"/>
    <s v="Qty / 1,000"/>
    <m/>
    <s v="Public-Lighting"/>
    <x v="0"/>
    <n v="3"/>
    <n v="1"/>
    <s v="Lighting"/>
    <n v="0.99829244462109001"/>
    <n v="0.987374621353864"/>
    <n v="7309.5202402418499"/>
    <n v="1.5483357144821199"/>
    <n v="0.71"/>
    <n v="5189.75937057171"/>
    <n v="1.09931835728231"/>
    <n v="3379"/>
    <n v="1.0900000000000001"/>
    <n v="1.36"/>
    <n v="2.1999999999999999E-2"/>
    <n v="0.57999999999999996"/>
    <n v="20.7161882213673"/>
    <d v="1900-01-13T19:08:05"/>
    <n v="43455"/>
    <n v="1.9629002465544101"/>
    <n v="147.53160117919299"/>
    <n v="0"/>
    <n v="76794.308531691364"/>
  </r>
  <r>
    <s v="STND-62889"/>
    <s v="GAILBORDEN PUBLIC LIBRARY DISTRICT"/>
    <s v="Gail Borden Public Library Distict - Phase 1 - 270 N Grove Ave - Elgin"/>
    <x v="0"/>
    <s v="Indoor Lighting"/>
    <x v="2"/>
    <n v="0"/>
    <n v="478.80399999999997"/>
    <n v="0.102544"/>
    <x v="0"/>
    <x v="1"/>
    <n v="14.797277300976599"/>
    <s v="Qty / 1,000"/>
    <m/>
    <s v="Public-Lighting"/>
    <x v="0"/>
    <n v="3"/>
    <n v="1"/>
    <s v="Lighting"/>
    <n v="0.99829244462109001"/>
    <n v="0.987374621353864"/>
    <n v="477.98641565435702"/>
    <n v="0.101249343172111"/>
    <n v="0.71"/>
    <n v="339.370355114593"/>
    <n v="7.1887033652198604E-2"/>
    <n v="3379"/>
    <n v="1.0900000000000001"/>
    <n v="1.36"/>
    <n v="2.1999999999999999E-2"/>
    <n v="0.57999999999999996"/>
    <n v="20.7161882213673"/>
    <d v="1900-01-13T19:08:05"/>
    <n v="43455"/>
    <n v="0.128358700776002"/>
    <n v="9.6474322425649905"/>
    <n v="0"/>
    <n v="5021.7572523615345"/>
  </r>
  <r>
    <s v="STND-62889"/>
    <s v="GAILBORDEN PUBLIC LIBRARY DISTRICT"/>
    <s v="Gail Borden Public Library Distict - Phase 1 - 270 N Grove Ave - Elgin"/>
    <x v="62"/>
    <s v="Indoor Lighting"/>
    <x v="2"/>
    <n v="0"/>
    <n v="3859.8989999999999"/>
    <n v="0.82666200000000001"/>
    <x v="0"/>
    <x v="1"/>
    <n v="14.797277300976599"/>
    <s v="Qty / 1,000"/>
    <m/>
    <s v="Public-Lighting"/>
    <x v="0"/>
    <n v="3"/>
    <n v="1"/>
    <s v="Lighting"/>
    <n v="0.99829244462109001"/>
    <n v="0.987374621353864"/>
    <n v="3853.3080087005001"/>
    <n v="0.81622507923762799"/>
    <n v="0.71"/>
    <n v="2735.8486861773599"/>
    <n v="0.57951980625871602"/>
    <n v="3379"/>
    <n v="1.0900000000000001"/>
    <n v="1.36"/>
    <n v="2.1999999999999999E-2"/>
    <n v="0.57999999999999996"/>
    <n v="20.7161882213673"/>
    <d v="1900-01-13T19:08:05"/>
    <n v="43455"/>
    <n v="1.0347681024817801"/>
    <n v="77.773189166432104"/>
    <n v="0"/>
    <n v="40483.111662878902"/>
  </r>
  <r>
    <s v="STND-62889"/>
    <s v="GAILBORDEN PUBLIC LIBRARY DISTRICT"/>
    <s v="Gail Borden Public Library Distict - Phase 1 - 270 N Grove Ave - Elgin"/>
    <x v="0"/>
    <s v="Indoor Lighting"/>
    <x v="2"/>
    <n v="0"/>
    <n v="964.97500000000002"/>
    <n v="0.20666599999999999"/>
    <x v="0"/>
    <x v="1"/>
    <n v="14.797277300976599"/>
    <s v="Qty / 1,000"/>
    <m/>
    <s v="Public-Lighting"/>
    <x v="0"/>
    <n v="3"/>
    <n v="1"/>
    <s v="Lighting"/>
    <n v="0.99829244462109001"/>
    <n v="0.987374621353864"/>
    <n v="963.32725174823702"/>
    <n v="0.204056763496718"/>
    <n v="0.71"/>
    <n v="683.96234874124798"/>
    <n v="0.14488030208267"/>
    <n v="3379"/>
    <n v="1.0900000000000001"/>
    <n v="1.36"/>
    <n v="2.1999999999999999E-2"/>
    <n v="0.57999999999999996"/>
    <n v="20.7161882213673"/>
    <d v="1900-01-13T19:08:05"/>
    <n v="43455"/>
    <n v="0.258692651491782"/>
    <n v="19.443302328863499"/>
    <n v="0"/>
    <n v="10120.780537751509"/>
  </r>
  <r>
    <s v="STND-62889"/>
    <s v="GAILBORDEN PUBLIC LIBRARY DISTRICT"/>
    <s v="Gail Borden Public Library Distict - Phase 1 - 270 N Grove Ave - Elgin"/>
    <x v="38"/>
    <s v="Indoor Lighting"/>
    <x v="2"/>
    <n v="0"/>
    <n v="220.63300000000001"/>
    <n v="4.8307000000000003E-2"/>
    <x v="0"/>
    <x v="1"/>
    <n v="8"/>
    <s v="Qty / 1,000"/>
    <m/>
    <s v="Public-Lighting"/>
    <x v="0"/>
    <n v="3"/>
    <n v="1"/>
    <s v="Lighting"/>
    <n v="0.99829244462109001"/>
    <n v="0.987374621353864"/>
    <n v="220.256256934085"/>
    <n v="4.7697105833741101E-2"/>
    <n v="0.71"/>
    <n v="156.3819424232"/>
    <n v="3.3864945141956197E-2"/>
    <n v="3379"/>
    <n v="1.0900000000000001"/>
    <n v="1.36"/>
    <n v="2.1999999999999999E-2"/>
    <n v="0.57999999999999996"/>
    <n v="20.7161882213673"/>
    <d v="1900-01-13T19:08:05"/>
    <n v="43455"/>
    <n v="6.0467933359205299E-2"/>
    <n v="4.4455391307797001"/>
    <n v="0"/>
    <n v="1251.0555393856"/>
  </r>
  <r>
    <s v="STND-62889"/>
    <s v="GAILBORDEN PUBLIC LIBRARY DISTRICT"/>
    <s v="Gail Borden Public Library Distict - Phase 1 - 270 N Grove Ave - Elgin"/>
    <x v="38"/>
    <s v="Indoor Lighting"/>
    <x v="2"/>
    <n v="0"/>
    <n v="66.19"/>
    <n v="1.4492E-2"/>
    <x v="0"/>
    <x v="1"/>
    <n v="8"/>
    <s v="Qty / 1,000"/>
    <m/>
    <s v="Public-Lighting"/>
    <x v="0"/>
    <n v="3"/>
    <n v="1"/>
    <s v="Lighting"/>
    <n v="0.99829244462109001"/>
    <n v="0.987374621353864"/>
    <n v="66.076976909470005"/>
    <n v="1.43090330126602E-2"/>
    <n v="0.71"/>
    <n v="46.9146536057237"/>
    <n v="1.01594134389887E-2"/>
    <n v="3379"/>
    <n v="1.0900000000000001"/>
    <n v="1.36"/>
    <n v="2.1999999999999999E-2"/>
    <n v="0.57999999999999996"/>
    <n v="20.7161882213673"/>
    <d v="1900-01-13T19:08:05"/>
    <n v="43455"/>
    <n v="1.8140254833494199E-2"/>
    <n v="1.3336637541360901"/>
    <n v="0"/>
    <n v="375.3172288457896"/>
  </r>
  <r>
    <s v="STND-62890"/>
    <s v="Advanced Wed Technologies Illinois Inc"/>
    <s v="AWT Labels &amp; Packaging - 393 Joseph Dr - Elgin"/>
    <x v="19"/>
    <s v="Compressed Air"/>
    <x v="10"/>
    <n v="0"/>
    <n v="3276.6239999999998"/>
    <n v="0.50700000000000001"/>
    <x v="4"/>
    <x v="0"/>
    <n v="10"/>
    <s v="ΔkWpeak / CF"/>
    <n v="0.95"/>
    <s v="Private-Non-Lighting"/>
    <x v="2"/>
    <n v="2"/>
    <n v="1"/>
    <s v="Non-Lighting"/>
    <n v="0.76002432528749297"/>
    <n v="0.465462131779591"/>
    <n v="2490.3139448208099"/>
    <n v="0.235989300812253"/>
    <n v="0.7"/>
    <n v="1743.21976137456"/>
    <n v="0.16519251056857701"/>
    <n v="4618"/>
    <n v="1.02"/>
    <n v="1.04"/>
    <n v="1.2E-2"/>
    <n v="0.81"/>
    <n v="15.158077089649201"/>
    <d v="1900-01-09T19:51:10"/>
    <n v="43412"/>
    <n v="0.24840979032868701"/>
    <n v="0"/>
    <n v="0"/>
    <n v="17432.1976137456"/>
  </r>
  <r>
    <s v="STND-62890"/>
    <s v="Advanced Wed Technologies Illinois Inc"/>
    <s v="AWT Labels &amp; Packaging - 393 Joseph Dr - Elgin"/>
    <x v="10"/>
    <s v="Compressed Air"/>
    <x v="10"/>
    <n v="0"/>
    <n v="181575"/>
    <n v="29.125"/>
    <x v="4"/>
    <x v="0"/>
    <n v="10"/>
    <s v="ΔkWpeak / CF"/>
    <n v="0.95"/>
    <s v="Private-Non-Lighting"/>
    <x v="2"/>
    <n v="2"/>
    <n v="1"/>
    <s v="Non-Lighting"/>
    <n v="0.76002432528749297"/>
    <n v="0.465462131779591"/>
    <n v="138001.41686407701"/>
    <n v="13.5565845880806"/>
    <n v="0.7"/>
    <n v="96600.991804853606"/>
    <n v="9.4896092116564095"/>
    <n v="4618"/>
    <n v="1.02"/>
    <n v="1.04"/>
    <n v="1.2E-2"/>
    <n v="0.81"/>
    <n v="15.158077089649201"/>
    <d v="1900-01-09T19:51:10"/>
    <n v="43412"/>
    <n v="14.2700890400848"/>
    <n v="0"/>
    <n v="0"/>
    <n v="966009.91804853606"/>
  </r>
  <r>
    <s v="STND-62891"/>
    <s v="Ponte Gadea USA, Inc."/>
    <s v="Colliers International (Rush St) - 745 N Rush St - Chicago"/>
    <x v="0"/>
    <s v="Indoor Lighting"/>
    <x v="0"/>
    <n v="0"/>
    <n v="3730.299"/>
    <n v="0.756656"/>
    <x v="0"/>
    <x v="0"/>
    <n v="9.1274187659729797"/>
    <s v="Qty / 1,000"/>
    <m/>
    <s v="Private-Lighting"/>
    <x v="0"/>
    <n v="3"/>
    <n v="1"/>
    <s v="Lighting"/>
    <n v="0.91633259480590001"/>
    <n v="1.30467645558681"/>
    <n v="3418.1945620718502"/>
    <n v="0.98719126817849101"/>
    <n v="0.71"/>
    <n v="2426.9181390710201"/>
    <n v="0.70090580040672801"/>
    <n v="5478"/>
    <n v="1.1200000000000001"/>
    <n v="1.31"/>
    <n v="2.1999999999999999E-2"/>
    <n v="0.95"/>
    <n v="12.7783862723622"/>
    <d v="1900-01-08T03:03:29"/>
    <n v="43449"/>
    <n v="0.79324328499677799"/>
    <n v="67.1431074692685"/>
    <n v="0"/>
    <n v="22151.49816603705"/>
  </r>
  <r>
    <s v="STND-62891"/>
    <s v="Ponte Gadea USA, Inc."/>
    <s v="Colliers International (Rush St) - 745 N Rush St - Chicago"/>
    <x v="0"/>
    <s v="Indoor Lighting"/>
    <x v="0"/>
    <n v="0"/>
    <n v="12957.88"/>
    <n v="2.6283840000000001"/>
    <x v="0"/>
    <x v="0"/>
    <n v="9.1274187659729797"/>
    <s v="Qty / 1,000"/>
    <m/>
    <s v="Private-Lighting"/>
    <x v="0"/>
    <n v="3"/>
    <n v="1"/>
    <s v="Lighting"/>
    <n v="0.91633259480590001"/>
    <n v="1.30467645558681"/>
    <n v="11873.727803583501"/>
    <n v="3.4291907210410701"/>
    <n v="0.71"/>
    <n v="8430.3467405442607"/>
    <n v="2.4347254119391599"/>
    <n v="5478"/>
    <n v="1.1200000000000001"/>
    <n v="1.31"/>
    <n v="2.1999999999999999E-2"/>
    <n v="0.95"/>
    <n v="12.7783862723622"/>
    <d v="1900-01-08T03:03:29"/>
    <n v="43449"/>
    <n v="2.7554766741993402"/>
    <n v="233.23393899896101"/>
    <n v="0"/>
    <n v="76947.305043302826"/>
  </r>
  <r>
    <s v="STND-62892"/>
    <s v="Niagara LaSalle Corporation"/>
    <s v="Niagara LaSalle - 16655 S Canal -  South Holland"/>
    <x v="0"/>
    <s v="Indoor Lighting"/>
    <x v="10"/>
    <n v="0"/>
    <n v="272004.44900000002"/>
    <n v="48.645229999999998"/>
    <x v="0"/>
    <x v="0"/>
    <n v="10.827197921178"/>
    <s v="Qty / 1,000"/>
    <m/>
    <s v="Private-Lighting"/>
    <x v="0"/>
    <n v="1"/>
    <n v="1"/>
    <s v="Lighting"/>
    <n v="0.99989942556735301"/>
    <n v="1.019640158801"/>
    <n v="271977.09230686398"/>
    <n v="49.600630042111398"/>
    <n v="0.71"/>
    <n v="193103.73553787399"/>
    <n v="35.216447329899097"/>
    <n v="4618"/>
    <n v="1.02"/>
    <n v="1.04"/>
    <n v="1.2E-2"/>
    <n v="0.81"/>
    <n v="15.158077089649201"/>
    <d v="1900-01-09T19:51:10"/>
    <n v="43442"/>
    <n v="58.880140125963202"/>
    <n v="3199.73049772781"/>
    <n v="0"/>
    <n v="2090772.3639873755"/>
  </r>
  <r>
    <s v="STND-62892"/>
    <s v="Niagara LaSalle Corporation"/>
    <s v="Niagara LaSalle - 16655 S Canal -  South Holland"/>
    <x v="0"/>
    <s v="Indoor Lighting"/>
    <x v="10"/>
    <n v="0"/>
    <n v="3334.9349999999999"/>
    <n v="0.59641900000000003"/>
    <x v="0"/>
    <x v="0"/>
    <n v="10.827197921178"/>
    <s v="Qty / 1,000"/>
    <m/>
    <s v="Private-Lighting"/>
    <x v="0"/>
    <n v="1"/>
    <n v="1"/>
    <s v="Lighting"/>
    <n v="0.99989942556735301"/>
    <n v="1.019640158801"/>
    <n v="3334.5995908044601"/>
    <n v="0.60813276387193604"/>
    <n v="0.71"/>
    <n v="2367.5657094711701"/>
    <n v="0.43177426234907501"/>
    <n v="4618"/>
    <n v="1.02"/>
    <n v="1.04"/>
    <n v="1.2E-2"/>
    <n v="0.81"/>
    <n v="15.158077089649201"/>
    <d v="1900-01-09T19:51:10"/>
    <n v="43442"/>
    <n v="0.72190499035130096"/>
    <n v="39.2305834212289"/>
    <n v="0"/>
    <n v="25634.102527838568"/>
  </r>
  <r>
    <s v="STND-62892"/>
    <s v="Niagara LaSalle Corporation"/>
    <s v="Niagara LaSalle - 16655 S Canal -  South Holland"/>
    <x v="0"/>
    <s v="Indoor Lighting"/>
    <x v="10"/>
    <n v="0"/>
    <n v="-2166.7660000000001"/>
    <n v="-0.38750400000000002"/>
    <x v="0"/>
    <x v="0"/>
    <n v="10.827197921178"/>
    <s v="Qty / 1,000"/>
    <m/>
    <s v="Private-Lighting"/>
    <x v="0"/>
    <n v="1"/>
    <n v="1"/>
    <s v="Lighting"/>
    <n v="0.99989942556735301"/>
    <n v="1.019640158801"/>
    <n v="-2166.5480787388701"/>
    <n v="-0.39511464009602398"/>
    <n v="0.71"/>
    <n v="-1538.2491359046001"/>
    <n v="-0.28053139446817699"/>
    <n v="4618"/>
    <n v="1.02"/>
    <n v="1.04"/>
    <n v="1.2E-2"/>
    <n v="0.81"/>
    <n v="15.158077089649201"/>
    <d v="1900-01-09T19:51:10"/>
    <n v="43442"/>
    <n v="-0.46903447304846202"/>
    <n v="-25.4888009263397"/>
    <n v="0"/>
    <n v="-16654.927846520139"/>
  </r>
  <r>
    <s v="STND-62892"/>
    <s v="Niagara LaSalle Corporation"/>
    <s v="Niagara LaSalle - 16655 S Canal -  South Holland"/>
    <x v="0"/>
    <s v="Indoor Lighting"/>
    <x v="10"/>
    <n v="0"/>
    <n v="38521.324000000001"/>
    <n v="6.8891470000000004"/>
    <x v="0"/>
    <x v="0"/>
    <n v="10.827197921178"/>
    <s v="Qty / 1,000"/>
    <m/>
    <s v="Private-Lighting"/>
    <x v="0"/>
    <n v="1"/>
    <n v="1"/>
    <s v="Lighting"/>
    <n v="0.99989942556735301"/>
    <n v="1.019640158801"/>
    <n v="38517.449739693897"/>
    <n v="7.0244509410834599"/>
    <n v="0.71"/>
    <n v="27347.389315182601"/>
    <n v="4.9873601681692596"/>
    <n v="4618"/>
    <n v="1.02"/>
    <n v="1.04"/>
    <n v="1.2E-2"/>
    <n v="0.81"/>
    <n v="15.158077089649201"/>
    <d v="1900-01-09T19:51:10"/>
    <n v="43442"/>
    <n v="8.3386169765947997"/>
    <n v="453.14646752581001"/>
    <n v="0"/>
    <n v="296095.59674299048"/>
  </r>
  <r>
    <s v="STND-62892"/>
    <s v="Niagara LaSalle Corporation"/>
    <s v="Niagara LaSalle - 16655 S Canal -  South Holland"/>
    <x v="0"/>
    <s v="Indoor Lighting"/>
    <x v="10"/>
    <n v="0"/>
    <n v="2308.076"/>
    <n v="0.41277599999999998"/>
    <x v="0"/>
    <x v="0"/>
    <n v="10.827197921178"/>
    <s v="Qty / 1,000"/>
    <m/>
    <s v="Private-Lighting"/>
    <x v="0"/>
    <n v="1"/>
    <n v="1"/>
    <s v="Lighting"/>
    <n v="0.99989942556735301"/>
    <n v="1.019640158801"/>
    <n v="2307.84386656579"/>
    <n v="0.42088298618924302"/>
    <n v="0.71"/>
    <n v="1638.56914526171"/>
    <n v="0.29882692019436302"/>
    <n v="4618"/>
    <n v="1.02"/>
    <n v="1.04"/>
    <n v="1.2E-2"/>
    <n v="0.81"/>
    <n v="15.158077089649201"/>
    <d v="1900-01-09T19:51:10"/>
    <n v="43442"/>
    <n v="0.49962367781249201"/>
    <n v="27.151104312538699"/>
    <n v="0"/>
    <n v="17741.112443283997"/>
  </r>
  <r>
    <s v="STND-62892"/>
    <s v="Niagara LaSalle Corporation"/>
    <s v="Niagara LaSalle - 16655 S Canal -  South Holland"/>
    <x v="0"/>
    <s v="Indoor Lighting"/>
    <x v="10"/>
    <n v="0"/>
    <n v="9835.232"/>
    <n v="1.758931"/>
    <x v="0"/>
    <x v="0"/>
    <n v="10.827197921178"/>
    <s v="Qty / 1,000"/>
    <m/>
    <s v="Private-Lighting"/>
    <x v="0"/>
    <n v="1"/>
    <n v="1"/>
    <s v="Lighting"/>
    <n v="0.99989942556735301"/>
    <n v="1.019640158801"/>
    <n v="9834.2428271216395"/>
    <n v="1.79347668416001"/>
    <n v="0.71"/>
    <n v="6982.3124072563696"/>
    <n v="1.2733684457536101"/>
    <n v="4618"/>
    <n v="1.02"/>
    <n v="1.04"/>
    <n v="1.2E-2"/>
    <n v="0.81"/>
    <n v="15.158077089649201"/>
    <d v="1900-01-09T19:51:10"/>
    <n v="43442"/>
    <n v="2.1290084094966901"/>
    <n v="115.696974436725"/>
    <n v="0"/>
    <n v="75598.878380861526"/>
  </r>
  <r>
    <s v="STND-62892"/>
    <s v="Niagara LaSalle Corporation"/>
    <s v="Niagara LaSalle - 16655 S Canal -  South Holland"/>
    <x v="0"/>
    <s v="Indoor Lighting"/>
    <x v="10"/>
    <n v="0"/>
    <n v="2713.1669999999999"/>
    <n v="0.48522199999999999"/>
    <x v="0"/>
    <x v="0"/>
    <n v="10.827197921178"/>
    <s v="Qty / 1,000"/>
    <m/>
    <s v="Private-Lighting"/>
    <x v="0"/>
    <n v="1"/>
    <n v="1"/>
    <s v="Lighting"/>
    <n v="0.99989942556735301"/>
    <n v="1.019640158801"/>
    <n v="2712.8941247683001"/>
    <n v="0.49475183713374099"/>
    <n v="0.71"/>
    <n v="1926.1548285854899"/>
    <n v="0.35127380436495598"/>
    <n v="4618"/>
    <n v="1.02"/>
    <n v="1.04"/>
    <n v="1.2E-2"/>
    <n v="0.81"/>
    <n v="15.158077089649201"/>
    <d v="1900-01-09T19:51:10"/>
    <n v="43442"/>
    <n v="0.58731224730975895"/>
    <n v="31.9164014678623"/>
    <n v="0"/>
    <n v="20854.859555927782"/>
  </r>
  <r>
    <s v="STND-62892"/>
    <s v="Niagara LaSalle Corporation"/>
    <s v="Niagara LaSalle - 16655 S Canal -  South Holland"/>
    <x v="7"/>
    <s v="Indoor Lighting"/>
    <x v="10"/>
    <n v="0"/>
    <n v="39724.161999999997"/>
    <n v="24.119409999999998"/>
    <x v="0"/>
    <x v="0"/>
    <n v="8"/>
    <s v="Qty / 1,000"/>
    <m/>
    <s v="Private-Lighting"/>
    <x v="0"/>
    <n v="1"/>
    <n v="1"/>
    <s v="Lighting"/>
    <n v="0.99989942556735301"/>
    <n v="1.019640158801"/>
    <n v="39720.166764944501"/>
    <n v="24.593119042586501"/>
    <n v="0.71"/>
    <n v="28201.318403110599"/>
    <n v="17.4611145202364"/>
    <n v="4618"/>
    <n v="1.02"/>
    <n v="1.04"/>
    <n v="1.2E-2"/>
    <n v="0.81"/>
    <n v="15.158077089649201"/>
    <d v="1900-01-09T19:51:10"/>
    <n v="43442"/>
    <n v="35.829136134304399"/>
    <n v="467.29607958758203"/>
    <n v="0"/>
    <n v="225610.54722488479"/>
  </r>
  <r>
    <s v="STND-62892"/>
    <s v="Niagara LaSalle Corporation"/>
    <s v="Niagara LaSalle - 16655 S Canal -  South Holland"/>
    <x v="1"/>
    <s v="Outdoor &amp; Garage Lighting"/>
    <x v="1"/>
    <n v="0"/>
    <n v="50255.75"/>
    <n v="0"/>
    <x v="0"/>
    <x v="0"/>
    <n v="10.1978380583316"/>
    <s v="Qty / 1,000"/>
    <m/>
    <s v="Private-Lighting"/>
    <x v="0"/>
    <n v="1"/>
    <n v="1"/>
    <s v="Lighting"/>
    <n v="0.99989942556735301"/>
    <n v="1.019640158801"/>
    <n v="50250.6955564565"/>
    <n v="0"/>
    <n v="0.71"/>
    <n v="35677.9938450841"/>
    <n v="0"/>
    <n v="4903"/>
    <n v="1"/>
    <n v="1"/>
    <n v="0"/>
    <n v="0"/>
    <n v="14.276973281664301"/>
    <d v="1900-01-09T04:44:53"/>
    <n v="43442"/>
    <n v="0"/>
    <n v="0"/>
    <n v="0"/>
    <n v="363838.40347831923"/>
  </r>
  <r>
    <s v="STND-62892"/>
    <s v="Niagara LaSalle Corporation"/>
    <s v="Niagara LaSalle - 16655 S Canal -  South Holland"/>
    <x v="1"/>
    <s v="Outdoor &amp; Garage Lighting"/>
    <x v="1"/>
    <n v="0"/>
    <n v="83351"/>
    <n v="0"/>
    <x v="0"/>
    <x v="0"/>
    <n v="10.1978380583316"/>
    <s v="Qty / 1,000"/>
    <m/>
    <s v="Private-Lighting"/>
    <x v="0"/>
    <n v="1"/>
    <n v="1"/>
    <s v="Lighting"/>
    <n v="0.99989942556735301"/>
    <n v="1.019640158801"/>
    <n v="83342.6170204644"/>
    <n v="0"/>
    <n v="0.71"/>
    <n v="59173.258084529698"/>
    <n v="0"/>
    <n v="4903"/>
    <n v="1"/>
    <n v="1"/>
    <n v="0"/>
    <n v="0"/>
    <n v="14.276973281664301"/>
    <d v="1900-01-09T04:44:53"/>
    <n v="43442"/>
    <n v="0"/>
    <n v="0"/>
    <n v="0"/>
    <n v="603439.30332989502"/>
  </r>
  <r>
    <s v="STND-62892"/>
    <s v="Niagara LaSalle Corporation"/>
    <s v="Niagara LaSalle - 16655 S Canal -  South Holland"/>
    <x v="1"/>
    <s v="Outdoor &amp; Garage Lighting"/>
    <x v="1"/>
    <n v="0"/>
    <n v="3603.7049999999999"/>
    <n v="0"/>
    <x v="0"/>
    <x v="0"/>
    <n v="10.1978380583316"/>
    <s v="Qty / 1,000"/>
    <m/>
    <s v="Private-Lighting"/>
    <x v="0"/>
    <n v="1"/>
    <n v="1"/>
    <s v="Lighting"/>
    <n v="0.99989942556735301"/>
    <n v="1.019640158801"/>
    <n v="3603.3425594142"/>
    <n v="0"/>
    <n v="0.71"/>
    <n v="2558.3732171840802"/>
    <n v="0"/>
    <n v="4903"/>
    <n v="1"/>
    <n v="1"/>
    <n v="0"/>
    <n v="0"/>
    <n v="14.276973281664301"/>
    <d v="1900-01-09T04:44:53"/>
    <n v="43442"/>
    <n v="0"/>
    <n v="0"/>
    <n v="0"/>
    <n v="26089.875761616069"/>
  </r>
  <r>
    <s v="STND-62892"/>
    <s v="Niagara LaSalle Corporation"/>
    <s v="Niagara LaSalle - 16655 S Canal -  South Holland"/>
    <x v="7"/>
    <s v="Indoor Lighting"/>
    <x v="10"/>
    <n v="0"/>
    <n v="2184.1"/>
    <n v="1.326125"/>
    <x v="0"/>
    <x v="0"/>
    <n v="8"/>
    <s v="Qty / 1,000"/>
    <m/>
    <s v="Private-Lighting"/>
    <x v="0"/>
    <n v="1"/>
    <n v="1"/>
    <s v="Lighting"/>
    <n v="0.99989942556735301"/>
    <n v="1.019640158801"/>
    <n v="2183.8803353816502"/>
    <n v="1.3521703055899801"/>
    <n v="0.71"/>
    <n v="1550.55503812097"/>
    <n v="0.96004091696888705"/>
    <n v="4618"/>
    <n v="1.02"/>
    <n v="1.04"/>
    <n v="1.2E-2"/>
    <n v="0.81"/>
    <n v="15.158077089649201"/>
    <d v="1900-01-09T19:51:10"/>
    <n v="43442"/>
    <n v="1.96994508390149"/>
    <n v="25.692709828019499"/>
    <n v="0"/>
    <n v="12404.44030496776"/>
  </r>
  <r>
    <s v="STND-62892"/>
    <s v="Niagara LaSalle Corporation"/>
    <s v="Niagara LaSalle - 16655 S Canal -  South Holland"/>
    <x v="7"/>
    <s v="Indoor Lighting"/>
    <x v="10"/>
    <n v="0"/>
    <n v="2068.79"/>
    <n v="1.2561119999999999"/>
    <x v="0"/>
    <x v="0"/>
    <n v="8"/>
    <s v="Qty / 1,000"/>
    <m/>
    <s v="Private-Lighting"/>
    <x v="0"/>
    <n v="1"/>
    <n v="1"/>
    <s v="Lighting"/>
    <n v="0.99989942556735301"/>
    <n v="1.019640158801"/>
    <n v="2068.5819326194801"/>
    <n v="1.28078223915185"/>
    <n v="0.71"/>
    <n v="1468.6931721598301"/>
    <n v="0.90935538979781105"/>
    <n v="4618"/>
    <n v="1.02"/>
    <n v="1.04"/>
    <n v="1.2E-2"/>
    <n v="0.81"/>
    <n v="15.158077089649201"/>
    <d v="1900-01-09T19:51:10"/>
    <n v="43442"/>
    <n v="1.86594149060584"/>
    <n v="24.3362580308175"/>
    <n v="0"/>
    <n v="11749.54537727864"/>
  </r>
  <r>
    <s v="STND-62895"/>
    <s v="Kiswani Trucking, Inc."/>
    <s v="Kiswani Trucking - 555 W Taft Dr - South Holland"/>
    <x v="1"/>
    <s v="Outdoor &amp; Garage Lighting"/>
    <x v="1"/>
    <n v="0"/>
    <n v="64680.375999999997"/>
    <n v="0"/>
    <x v="0"/>
    <x v="0"/>
    <n v="10.1978380583316"/>
    <s v="Qty / 1,000"/>
    <m/>
    <s v="Private-Lighting"/>
    <x v="0"/>
    <n v="3"/>
    <n v="1"/>
    <s v="Lighting"/>
    <n v="0.91633259480590001"/>
    <n v="1.30467645558681"/>
    <n v="59268.736773101198"/>
    <n v="0"/>
    <n v="0.71"/>
    <n v="42080.803108901899"/>
    <n v="0"/>
    <n v="4903"/>
    <n v="1"/>
    <n v="1"/>
    <n v="0"/>
    <n v="0"/>
    <n v="14.276973281664301"/>
    <d v="1900-01-09T04:44:53"/>
    <n v="43440"/>
    <n v="0"/>
    <n v="0"/>
    <n v="0"/>
    <n v="429133.2154691185"/>
  </r>
  <r>
    <s v="STND-62895"/>
    <s v="Kiswani Trucking, Inc."/>
    <s v="Kiswani Trucking - 555 W Taft Dr - South Holland"/>
    <x v="1"/>
    <s v="Outdoor &amp; Garage Lighting"/>
    <x v="1"/>
    <n v="0"/>
    <n v="11737.781999999999"/>
    <n v="0"/>
    <x v="0"/>
    <x v="0"/>
    <n v="10.1978380583316"/>
    <s v="Qty / 1,000"/>
    <m/>
    <s v="Private-Lighting"/>
    <x v="0"/>
    <n v="3"/>
    <n v="1"/>
    <s v="Lighting"/>
    <n v="0.91633259480590001"/>
    <n v="1.30467645558681"/>
    <n v="10755.712237326001"/>
    <n v="0"/>
    <n v="0.71"/>
    <n v="7636.5556885014503"/>
    <n v="0"/>
    <n v="4903"/>
    <n v="1"/>
    <n v="1"/>
    <n v="0"/>
    <n v="0"/>
    <n v="14.276973281664301"/>
    <d v="1900-01-09T04:44:53"/>
    <n v="43440"/>
    <n v="0"/>
    <n v="0"/>
    <n v="0"/>
    <n v="77876.358234768762"/>
  </r>
  <r>
    <s v="STND-62897"/>
    <s v="City of Des Plaines"/>
    <s v="City of Des Plaines - 781 Pearson St - Des Plaines"/>
    <x v="0"/>
    <s v="Indoor Lighting"/>
    <x v="2"/>
    <n v="0"/>
    <n v="11049.33"/>
    <n v="2.3664000000000001"/>
    <x v="0"/>
    <x v="1"/>
    <n v="14.797277300976599"/>
    <s v="Qty / 1,000"/>
    <m/>
    <s v="Public-Lighting"/>
    <x v="0"/>
    <n v="3"/>
    <n v="1"/>
    <s v="Lighting"/>
    <n v="0.99829244462109001"/>
    <n v="0.987374621353864"/>
    <n v="11030.462657125199"/>
    <n v="2.3365233039717799"/>
    <n v="0.71"/>
    <n v="7831.6284865588595"/>
    <n v="1.65893154581997"/>
    <n v="3379"/>
    <n v="1.0900000000000001"/>
    <n v="1.36"/>
    <n v="2.1999999999999999E-2"/>
    <n v="0.57999999999999996"/>
    <n v="20.7161882213673"/>
    <d v="1900-01-13T19:08:05"/>
    <n v="43448"/>
    <n v="2.9621238640615899"/>
    <n v="222.63319124472801"/>
    <n v="0"/>
    <n v="115886.77843383914"/>
  </r>
  <r>
    <s v="STND-62897"/>
    <s v="City of Des Plaines"/>
    <s v="City of Des Plaines - 781 Pearson St - Des Plaines"/>
    <x v="0"/>
    <s v="Indoor Lighting"/>
    <x v="2"/>
    <n v="0"/>
    <n v="2486.0990000000002"/>
    <n v="0.53244000000000002"/>
    <x v="0"/>
    <x v="1"/>
    <n v="14.797277300976599"/>
    <s v="Qty / 1,000"/>
    <m/>
    <s v="Public-Lighting"/>
    <x v="0"/>
    <n v="3"/>
    <n v="1"/>
    <s v="Lighting"/>
    <n v="0.99829244462109001"/>
    <n v="0.987374621353864"/>
    <n v="2481.85384828005"/>
    <n v="0.52571774339365196"/>
    <n v="0.71"/>
    <n v="1762.11623227883"/>
    <n v="0.37325959780949303"/>
    <n v="3379"/>
    <n v="1.0900000000000001"/>
    <n v="1.36"/>
    <n v="2.1999999999999999E-2"/>
    <n v="0.57999999999999996"/>
    <n v="20.7161882213673"/>
    <d v="1900-01-13T19:08:05"/>
    <n v="43448"/>
    <n v="0.666477869413858"/>
    <n v="50.092462992808301"/>
    <n v="0"/>
    <n v="26074.522525581939"/>
  </r>
  <r>
    <s v="STND-62898"/>
    <s v="BOF IL 2300 Cabot Drive LLC"/>
    <s v="BOF IL 2300 Cabot Drive LLC - 2300 Cabot Dr - Lisle"/>
    <x v="7"/>
    <s v="Indoor Lighting"/>
    <x v="6"/>
    <n v="0"/>
    <n v="7876.777"/>
    <n v="3.1823999999999999"/>
    <x v="0"/>
    <x v="0"/>
    <n v="8"/>
    <s v="Qty / 1,000"/>
    <m/>
    <s v="Private-Lighting"/>
    <x v="0"/>
    <n v="3"/>
    <n v="1"/>
    <s v="Lighting"/>
    <n v="0.91633259480590001"/>
    <n v="1.30467645558681"/>
    <n v="7217.7475071174304"/>
    <n v="4.1520023522594496"/>
    <n v="0.71"/>
    <n v="5124.6007300533802"/>
    <n v="2.9479216701042099"/>
    <n v="2885"/>
    <n v="1.165"/>
    <n v="1.3779999999999999"/>
    <n v="2.5499999999999998E-2"/>
    <n v="0.55000000000000004"/>
    <n v="24.263431542460999"/>
    <d v="1900-01-16T07:56:40"/>
    <n v="43432"/>
    <n v="7.5326602907464704"/>
    <n v="157.98503127166899"/>
    <n v="0"/>
    <n v="40996.805840427041"/>
  </r>
  <r>
    <s v="STND-62898"/>
    <s v="BOF IL 2300 Cabot Drive LLC"/>
    <s v="BOF IL 2300 Cabot Drive LLC - 2300 Cabot Dr - Lisle"/>
    <x v="1"/>
    <s v="Outdoor &amp; Garage Lighting"/>
    <x v="1"/>
    <n v="0"/>
    <n v="68453.694000000003"/>
    <n v="7.8090000000000002"/>
    <x v="0"/>
    <x v="0"/>
    <n v="10.1978380583316"/>
    <s v="Qty / 1,000"/>
    <m/>
    <s v="Private-Lighting"/>
    <x v="0"/>
    <n v="3"/>
    <n v="1"/>
    <s v="Lighting"/>
    <n v="0.91633259480590001"/>
    <n v="1.30467645558681"/>
    <n v="62726.351047069104"/>
    <n v="10.1882184416774"/>
    <n v="0.71"/>
    <n v="44535.709243418998"/>
    <n v="7.2336350935909302"/>
    <n v="4903"/>
    <n v="1"/>
    <n v="1"/>
    <n v="0"/>
    <n v="0"/>
    <n v="14.276973281664301"/>
    <d v="1900-01-09T04:44:53"/>
    <n v="43432"/>
    <n v="10.1882184416774"/>
    <n v="0"/>
    <n v="0"/>
    <n v="454167.95067732868"/>
  </r>
  <r>
    <s v="STND-62899"/>
    <s v="JP Morgan Chase Bank, N.A."/>
    <s v="JPMorgan Chase and Co - (Anchor) Phase 8 - 1271 W Rte 134 - Round Lake"/>
    <x v="1"/>
    <s v="Outdoor &amp; Garage Lighting"/>
    <x v="1"/>
    <n v="0"/>
    <n v="7531.0079999999998"/>
    <n v="0"/>
    <x v="0"/>
    <x v="0"/>
    <n v="10.1978380583316"/>
    <s v="Qty / 1,000"/>
    <m/>
    <s v="Private-Lighting"/>
    <x v="0"/>
    <n v="3"/>
    <n v="1"/>
    <s v="Lighting"/>
    <n v="0.91633259480590001"/>
    <n v="1.30467645558681"/>
    <n v="6900.9081021439897"/>
    <n v="0"/>
    <n v="0.71"/>
    <n v="4899.6447525222302"/>
    <n v="0"/>
    <n v="4903"/>
    <n v="1"/>
    <n v="1"/>
    <n v="0"/>
    <n v="0"/>
    <n v="14.276973281664301"/>
    <d v="1900-01-09T04:44:53"/>
    <n v="43399"/>
    <n v="0"/>
    <n v="0"/>
    <n v="0"/>
    <n v="49965.783729575909"/>
  </r>
  <r>
    <s v="STND-62899"/>
    <s v="JP Morgan Chase Bank, N.A."/>
    <s v="JPMorgan Chase and Co - (Anchor) Phase 8 - 1271 W Rte 134 - Round Lake"/>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99"/>
    <n v="0"/>
    <n v="0"/>
    <n v="0"/>
    <n v="5595.1268238848079"/>
  </r>
  <r>
    <s v="STND-62900"/>
    <s v="JP Morgan Chase Bank, N.A."/>
    <s v="JPMorgan Chase and Co Phase 8 - 1382 State Rte 12 - Fox Lake"/>
    <x v="0"/>
    <s v="Indoor Lighting"/>
    <x v="6"/>
    <n v="0"/>
    <n v="756.101"/>
    <n v="0.170016"/>
    <x v="0"/>
    <x v="0"/>
    <n v="15"/>
    <s v="Qty / 1,000"/>
    <m/>
    <s v="Private-Lighting"/>
    <x v="0"/>
    <n v="3"/>
    <n v="1"/>
    <s v="Lighting"/>
    <n v="0.91633259480590001"/>
    <n v="1.30467645558681"/>
    <n v="692.83999126533604"/>
    <n v="0.221815872273046"/>
    <n v="0.71"/>
    <n v="491.91639379838801"/>
    <n v="0.15748926931386301"/>
    <n v="2885"/>
    <n v="1.165"/>
    <n v="1.3779999999999999"/>
    <n v="2.5499999999999998E-2"/>
    <n v="0.55000000000000004"/>
    <n v="24.263431542460999"/>
    <d v="1900-01-16T07:56:40"/>
    <n v="43399"/>
    <n v="0.29267168791799197"/>
    <n v="15.165167190786301"/>
    <n v="0"/>
    <n v="7378.7459069758206"/>
  </r>
  <r>
    <s v="STND-62900"/>
    <s v="JP Morgan Chase Bank, N.A."/>
    <s v="JPMorgan Chase and Co Phase 8 - 1382 State Rte 12 - Fox Lake"/>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99"/>
    <n v="0"/>
    <n v="0"/>
    <n v="0"/>
    <n v="5595.1268238848079"/>
  </r>
  <r>
    <s v="STND-62900"/>
    <s v="JP Morgan Chase Bank, N.A."/>
    <s v="JPMorgan Chase and Co Phase 8 - 1382 State Rte 12 - Fox Lake"/>
    <x v="1"/>
    <s v="Outdoor &amp; Garage Lighting"/>
    <x v="1"/>
    <n v="0"/>
    <n v="6275.84"/>
    <n v="0"/>
    <x v="0"/>
    <x v="0"/>
    <n v="10.1978380583316"/>
    <s v="Qty / 1,000"/>
    <m/>
    <s v="Private-Lighting"/>
    <x v="0"/>
    <n v="3"/>
    <n v="1"/>
    <s v="Lighting"/>
    <n v="0.91633259480590001"/>
    <n v="1.30467645558681"/>
    <n v="5750.7567517866601"/>
    <n v="0"/>
    <n v="0.71"/>
    <n v="4083.0372937685302"/>
    <n v="0"/>
    <n v="4903"/>
    <n v="1"/>
    <n v="1"/>
    <n v="0"/>
    <n v="0"/>
    <n v="14.276973281664301"/>
    <d v="1900-01-09T04:44:53"/>
    <n v="43399"/>
    <n v="0"/>
    <n v="0"/>
    <n v="0"/>
    <n v="41638.153107979975"/>
  </r>
  <r>
    <s v="STND-62900"/>
    <s v="JP Morgan Chase Bank, N.A."/>
    <s v="JPMorgan Chase and Co Phase 8 - 1382 State Rte 12 - Fox Lake"/>
    <x v="1"/>
    <s v="Outdoor &amp; Garage Lighting"/>
    <x v="1"/>
    <n v="0"/>
    <n v="480.49400000000003"/>
    <n v="0"/>
    <x v="0"/>
    <x v="0"/>
    <n v="10.1978380583316"/>
    <s v="Qty / 1,000"/>
    <m/>
    <s v="Private-Lighting"/>
    <x v="0"/>
    <n v="3"/>
    <n v="1"/>
    <s v="Lighting"/>
    <n v="0.91633259480590001"/>
    <n v="1.30467645558681"/>
    <n v="440.29231380866599"/>
    <n v="0"/>
    <n v="0.71"/>
    <n v="312.60754280415301"/>
    <n v="0"/>
    <n v="4903"/>
    <n v="1"/>
    <n v="1"/>
    <n v="0"/>
    <n v="0"/>
    <n v="14.276973281664301"/>
    <d v="1900-01-09T04:44:53"/>
    <n v="43399"/>
    <n v="0"/>
    <n v="0"/>
    <n v="0"/>
    <n v="3187.9210973297163"/>
  </r>
  <r>
    <s v="STND-62901"/>
    <s v="JP Morgan Chase Bank, N.A."/>
    <s v="JPMorgan Chase and Co Phase 8 - 3699 N Main St - Rockford"/>
    <x v="0"/>
    <s v="Indoor Lighting"/>
    <x v="6"/>
    <n v="0"/>
    <n v="155.27099999999999"/>
    <n v="3.4914000000000001E-2"/>
    <x v="0"/>
    <x v="0"/>
    <n v="15"/>
    <s v="Qty / 1,000"/>
    <m/>
    <s v="Private-Lighting"/>
    <x v="0"/>
    <n v="3"/>
    <n v="1"/>
    <s v="Lighting"/>
    <n v="0.91633259480590001"/>
    <n v="1.30467645558681"/>
    <n v="142.279878328107"/>
    <n v="4.55514737703578E-2"/>
    <n v="0.71"/>
    <n v="101.01871361295601"/>
    <n v="3.2341546376954002E-2"/>
    <n v="2885"/>
    <n v="1.165"/>
    <n v="1.3779999999999999"/>
    <n v="2.5499999999999998E-2"/>
    <n v="0.55000000000000004"/>
    <n v="24.263431542460999"/>
    <d v="1900-01-16T07:56:40"/>
    <n v="43399"/>
    <n v="6.0102221626016299E-2"/>
    <n v="3.1142805985980502"/>
    <n v="0"/>
    <n v="1515.2807041943402"/>
  </r>
  <r>
    <s v="STND-62901"/>
    <s v="JP Morgan Chase Bank, N.A."/>
    <s v="JPMorgan Chase and Co Phase 8 - 3699 N Main St - Rockford"/>
    <x v="0"/>
    <s v="Indoor Lighting"/>
    <x v="6"/>
    <n v="0"/>
    <n v="47.256"/>
    <n v="1.0626E-2"/>
    <x v="0"/>
    <x v="0"/>
    <n v="15"/>
    <s v="Qty / 1,000"/>
    <m/>
    <s v="Private-Lighting"/>
    <x v="0"/>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99"/>
    <n v="1.8291980494874498E-2"/>
    <n v="0.94781668159121402"/>
    <n v="0"/>
    <n v="461.16856951657201"/>
  </r>
  <r>
    <s v="STND-62901"/>
    <s v="JP Morgan Chase Bank, N.A."/>
    <s v="JPMorgan Chase and Co Phase 8 - 3699 N Main St - Rockford"/>
    <x v="0"/>
    <s v="Indoor Lighting"/>
    <x v="6"/>
    <n v="0"/>
    <n v="-13.502000000000001"/>
    <n v="-3.0360000000000001E-3"/>
    <x v="0"/>
    <x v="0"/>
    <n v="15"/>
    <s v="Qty / 1,000"/>
    <m/>
    <s v="Private-Lighting"/>
    <x v="0"/>
    <n v="3"/>
    <n v="1"/>
    <s v="Lighting"/>
    <n v="0.91633259480590001"/>
    <n v="1.30467645558681"/>
    <n v="-12.3723226950693"/>
    <n v="-3.9609977191615402E-3"/>
    <n v="0.71"/>
    <n v="-8.7843491134991698"/>
    <n v="-2.8123083806047E-3"/>
    <n v="2885"/>
    <n v="1.165"/>
    <n v="1.3779999999999999"/>
    <n v="2.5499999999999998E-2"/>
    <n v="0.55000000000000004"/>
    <n v="24.263431542460999"/>
    <d v="1900-01-16T07:56:40"/>
    <n v="43399"/>
    <n v="-5.2262801413927203E-3"/>
    <n v="-0.27081049675902702"/>
    <n v="0"/>
    <n v="-131.76523670248756"/>
  </r>
  <r>
    <s v="STND-62901"/>
    <s v="JP Morgan Chase Bank, N.A."/>
    <s v="JPMorgan Chase and Co Phase 8 - 3699 N Main St - Rockford"/>
    <x v="0"/>
    <s v="Indoor Lighting"/>
    <x v="6"/>
    <n v="0"/>
    <n v="1836.2449999999999"/>
    <n v="0.41289599999999999"/>
    <x v="0"/>
    <x v="0"/>
    <n v="15"/>
    <s v="Qty / 1,000"/>
    <m/>
    <s v="Private-Lighting"/>
    <x v="0"/>
    <n v="3"/>
    <n v="1"/>
    <s v="Lighting"/>
    <n v="0.91633259480590001"/>
    <n v="1.30467645558681"/>
    <n v="1682.6111455493599"/>
    <n v="0.53869568980597005"/>
    <n v="0.71"/>
    <n v="1194.6539133400499"/>
    <n v="0.38247393976223898"/>
    <n v="2885"/>
    <n v="1.165"/>
    <n v="1.3779999999999999"/>
    <n v="2.5499999999999998E-2"/>
    <n v="0.55000000000000004"/>
    <n v="24.263431542460999"/>
    <d v="1900-01-16T07:56:40"/>
    <n v="43399"/>
    <n v="0.71077409922941004"/>
    <n v="36.829686018462397"/>
    <n v="0"/>
    <n v="17919.808700100748"/>
  </r>
  <r>
    <s v="STND-62901"/>
    <s v="JP Morgan Chase Bank, N.A."/>
    <s v="JPMorgan Chase and Co Phase 8 - 3699 N Main St - Rockford"/>
    <x v="0"/>
    <s v="Indoor Lighting"/>
    <x v="6"/>
    <n v="0"/>
    <n v="978.88099999999997"/>
    <n v="0.22011"/>
    <x v="0"/>
    <x v="0"/>
    <n v="15"/>
    <s v="Qty / 1,000"/>
    <m/>
    <s v="Private-Lighting"/>
    <x v="0"/>
    <n v="3"/>
    <n v="1"/>
    <s v="Lighting"/>
    <n v="0.91633259480590001"/>
    <n v="1.30467645558681"/>
    <n v="896.98056673619396"/>
    <n v="0.28717233463921199"/>
    <n v="0.71"/>
    <n v="636.85620238269803"/>
    <n v="0.203892357593841"/>
    <n v="2885"/>
    <n v="1.165"/>
    <n v="1.3779999999999999"/>
    <n v="2.5499999999999998E-2"/>
    <n v="0.55000000000000004"/>
    <n v="24.263431542460999"/>
    <d v="1900-01-16T07:56:40"/>
    <n v="43399"/>
    <n v="0.37890531025097202"/>
    <n v="19.633480216114101"/>
    <n v="0"/>
    <n v="9552.8430357404704"/>
  </r>
  <r>
    <s v="STND-62901"/>
    <s v="JP Morgan Chase Bank, N.A."/>
    <s v="JPMorgan Chase and Co Phase 8 - 3699 N Main St - Rockford"/>
    <x v="0"/>
    <s v="Indoor Lighting"/>
    <x v="6"/>
    <n v="0"/>
    <n v="145.14400000000001"/>
    <n v="3.2636999999999999E-2"/>
    <x v="0"/>
    <x v="0"/>
    <n v="15"/>
    <s v="Qty / 1,000"/>
    <m/>
    <s v="Private-Lighting"/>
    <x v="0"/>
    <n v="3"/>
    <n v="1"/>
    <s v="Lighting"/>
    <n v="0.91633259480590001"/>
    <n v="1.30467645558681"/>
    <n v="133.00017814050801"/>
    <n v="4.2580725480986598E-2"/>
    <n v="0.71"/>
    <n v="94.430126479760304"/>
    <n v="3.0232315091500501E-2"/>
    <n v="2885"/>
    <n v="1.165"/>
    <n v="1.3779999999999999"/>
    <n v="2.5499999999999998E-2"/>
    <n v="0.55000000000000004"/>
    <n v="24.263431542460999"/>
    <d v="1900-01-16T07:56:40"/>
    <n v="43399"/>
    <n v="5.6182511519971799E-2"/>
    <n v="2.9111626974960898"/>
    <n v="0"/>
    <n v="1416.4518971964046"/>
  </r>
  <r>
    <s v="STND-62901"/>
    <s v="JP Morgan Chase Bank, N.A."/>
    <s v="JPMorgan Chase and Co Phase 8 - 3699 N Main St - Rockford"/>
    <x v="0"/>
    <s v="Indoor Lighting"/>
    <x v="6"/>
    <n v="0"/>
    <n v="6015.0519999999997"/>
    <n v="1.352538"/>
    <x v="0"/>
    <x v="0"/>
    <n v="15"/>
    <s v="Qty / 1,000"/>
    <m/>
    <s v="Private-Lighting"/>
    <x v="0"/>
    <n v="3"/>
    <n v="1"/>
    <s v="Lighting"/>
    <n v="0.91633259480590001"/>
    <n v="1.30467645558681"/>
    <n v="5511.7882070524201"/>
    <n v="1.76462448388647"/>
    <n v="0.71"/>
    <n v="3913.3696270072201"/>
    <n v="1.25288338355939"/>
    <n v="2885"/>
    <n v="1.165"/>
    <n v="1.3779999999999999"/>
    <n v="2.5499999999999998E-2"/>
    <n v="0.55000000000000004"/>
    <n v="24.263431542460999"/>
    <d v="1900-01-16T07:56:40"/>
    <n v="43399"/>
    <n v="2.32830780299046"/>
    <n v="120.644291227328"/>
    <n v="0"/>
    <n v="58700.544405108303"/>
  </r>
  <r>
    <s v="STND-62901"/>
    <s v="JP Morgan Chase Bank, N.A."/>
    <s v="JPMorgan Chase and Co Phase 8 - 3699 N Main St - Rockford"/>
    <x v="1"/>
    <s v="Outdoor &amp; Garage Lighting"/>
    <x v="1"/>
    <n v="0"/>
    <n v="8207.6219999999994"/>
    <n v="0"/>
    <x v="0"/>
    <x v="0"/>
    <n v="10.1978380583316"/>
    <s v="Qty / 1,000"/>
    <m/>
    <s v="Private-Lighting"/>
    <x v="0"/>
    <n v="3"/>
    <n v="1"/>
    <s v="Lighting"/>
    <n v="0.91633259480590001"/>
    <n v="1.30467645558681"/>
    <n v="7520.9115644459898"/>
    <n v="0"/>
    <n v="0.71"/>
    <n v="5339.8472107566504"/>
    <n v="0"/>
    <n v="4903"/>
    <n v="1"/>
    <n v="1"/>
    <n v="0"/>
    <n v="0"/>
    <n v="14.276973281664301"/>
    <d v="1900-01-09T04:44:53"/>
    <n v="43399"/>
    <n v="0"/>
    <n v="0"/>
    <n v="0"/>
    <n v="54454.897111530008"/>
  </r>
  <r>
    <s v="STND-62901"/>
    <s v="JP Morgan Chase Bank, N.A."/>
    <s v="JPMorgan Chase and Co Phase 8 - 3699 N Main St - Rockford"/>
    <x v="1"/>
    <s v="Outdoor &amp; Garage Lighting"/>
    <x v="1"/>
    <n v="0"/>
    <n v="1220.847"/>
    <n v="0"/>
    <x v="0"/>
    <x v="0"/>
    <n v="10.1978380583316"/>
    <s v="Qty / 1,000"/>
    <m/>
    <s v="Private-Lighting"/>
    <x v="0"/>
    <n v="3"/>
    <n v="1"/>
    <s v="Lighting"/>
    <n v="0.91633259480590001"/>
    <n v="1.30467645558681"/>
    <n v="1118.7018993710001"/>
    <n v="0"/>
    <n v="0.71"/>
    <n v="794.27834855340905"/>
    <n v="0"/>
    <n v="4903"/>
    <n v="1"/>
    <n v="1"/>
    <n v="0"/>
    <n v="0"/>
    <n v="14.276973281664301"/>
    <d v="1900-01-09T04:44:53"/>
    <n v="43399"/>
    <n v="0"/>
    <n v="0"/>
    <n v="0"/>
    <n v="8099.9219717867263"/>
  </r>
  <r>
    <s v="STND-62901"/>
    <s v="JP Morgan Chase Bank, N.A."/>
    <s v="JPMorgan Chase and Co Phase 8 - 3699 N Main St - Rockford"/>
    <x v="1"/>
    <s v="Outdoor &amp; Garage Lighting"/>
    <x v="1"/>
    <n v="0"/>
    <n v="1441.482"/>
    <n v="0"/>
    <x v="0"/>
    <x v="0"/>
    <n v="10.1978380583316"/>
    <s v="Qty / 1,000"/>
    <m/>
    <s v="Private-Lighting"/>
    <x v="0"/>
    <n v="3"/>
    <n v="1"/>
    <s v="Lighting"/>
    <n v="0.91633259480590001"/>
    <n v="1.30467645558681"/>
    <n v="1320.876941426"/>
    <n v="0"/>
    <n v="0.71"/>
    <n v="937.82262841245802"/>
    <n v="0"/>
    <n v="4903"/>
    <n v="1"/>
    <n v="1"/>
    <n v="0"/>
    <n v="0"/>
    <n v="14.276973281664301"/>
    <d v="1900-01-09T04:44:53"/>
    <n v="43399"/>
    <n v="0"/>
    <n v="0"/>
    <n v="0"/>
    <n v="9563.7632919891385"/>
  </r>
  <r>
    <s v="STND-62901"/>
    <s v="JP Morgan Chase Bank, N.A."/>
    <s v="JPMorgan Chase and Co Phase 8 - 3699 N Main St - Rockford"/>
    <x v="1"/>
    <s v="Outdoor &amp; Garage Lighting"/>
    <x v="1"/>
    <n v="0"/>
    <n v="1127.69"/>
    <n v="0"/>
    <x v="0"/>
    <x v="0"/>
    <n v="10.1978380583316"/>
    <s v="Qty / 1,000"/>
    <m/>
    <s v="Private-Lighting"/>
    <x v="0"/>
    <n v="3"/>
    <n v="1"/>
    <s v="Lighting"/>
    <n v="0.91633259480590001"/>
    <n v="1.30467645558681"/>
    <n v="1033.3391038366699"/>
    <n v="0"/>
    <n v="0.71"/>
    <n v="733.67076372403199"/>
    <n v="0"/>
    <n v="4903"/>
    <n v="1"/>
    <n v="1"/>
    <n v="0"/>
    <n v="0"/>
    <n v="14.276973281664301"/>
    <d v="1900-01-09T04:44:53"/>
    <n v="43399"/>
    <n v="0"/>
    <n v="0"/>
    <n v="0"/>
    <n v="7481.8556365901441"/>
  </r>
  <r>
    <s v="STND-62901"/>
    <s v="JP Morgan Chase Bank, N.A."/>
    <s v="JPMorgan Chase and Co Phase 8 - 3699 N Main St - Rockford"/>
    <x v="1"/>
    <s v="Outdoor &amp; Garage Lighting"/>
    <x v="1"/>
    <n v="0"/>
    <n v="1441.482"/>
    <n v="0"/>
    <x v="0"/>
    <x v="0"/>
    <n v="10.1978380583316"/>
    <s v="Qty / 1,000"/>
    <m/>
    <s v="Private-Lighting"/>
    <x v="0"/>
    <n v="3"/>
    <n v="1"/>
    <s v="Lighting"/>
    <n v="0.91633259480590001"/>
    <n v="1.30467645558681"/>
    <n v="1320.876941426"/>
    <n v="0"/>
    <n v="0.71"/>
    <n v="937.82262841245802"/>
    <n v="0"/>
    <n v="4903"/>
    <n v="1"/>
    <n v="1"/>
    <n v="0"/>
    <n v="0"/>
    <n v="14.276973281664301"/>
    <d v="1900-01-09T04:44:53"/>
    <n v="43399"/>
    <n v="0"/>
    <n v="0"/>
    <n v="0"/>
    <n v="9563.7632919891385"/>
  </r>
  <r>
    <s v="STND-62901"/>
    <s v="JP Morgan Chase Bank, N.A."/>
    <s v="JPMorgan Chase and Co Phase 8 - 3699 N Main St - Rockford"/>
    <x v="1"/>
    <s v="Outdoor &amp; Garage Lighting"/>
    <x v="1"/>
    <n v="0"/>
    <n v="657.00199999999995"/>
    <n v="0"/>
    <x v="0"/>
    <x v="0"/>
    <n v="10.1978380583316"/>
    <s v="Qty / 1,000"/>
    <m/>
    <s v="Private-Lighting"/>
    <x v="0"/>
    <n v="3"/>
    <n v="1"/>
    <s v="Lighting"/>
    <n v="0.91633259480590001"/>
    <n v="1.30467645558681"/>
    <n v="602.03234745266604"/>
    <n v="0"/>
    <n v="0.71"/>
    <n v="427.442966691393"/>
    <n v="0"/>
    <n v="4903"/>
    <n v="1"/>
    <n v="1"/>
    <n v="0"/>
    <n v="0"/>
    <n v="14.276973281664301"/>
    <d v="1900-01-09T04:44:53"/>
    <n v="43399"/>
    <n v="0"/>
    <n v="0"/>
    <n v="0"/>
    <n v="4358.9941534916543"/>
  </r>
  <r>
    <s v="STND-62901"/>
    <s v="JP Morgan Chase Bank, N.A."/>
    <s v="JPMorgan Chase and Co Phase 8 - 3699 N Main St - Rockford"/>
    <x v="1"/>
    <s v="Outdoor &amp; Garage Lighting"/>
    <x v="1"/>
    <n v="0"/>
    <n v="843.31600000000003"/>
    <n v="0"/>
    <x v="0"/>
    <x v="0"/>
    <n v="10.1978380583316"/>
    <s v="Qty / 1,000"/>
    <m/>
    <s v="Private-Lighting"/>
    <x v="0"/>
    <n v="3"/>
    <n v="1"/>
    <s v="Lighting"/>
    <n v="0.91633259480590001"/>
    <n v="1.30467645558681"/>
    <n v="772.75793852133199"/>
    <n v="0"/>
    <n v="0.71"/>
    <n v="548.65813635014604"/>
    <n v="0"/>
    <n v="4903"/>
    <n v="1"/>
    <n v="1"/>
    <n v="0"/>
    <n v="0"/>
    <n v="14.276973281664301"/>
    <d v="1900-01-09T04:44:53"/>
    <n v="43399"/>
    <n v="0"/>
    <n v="0"/>
    <n v="0"/>
    <n v="5595.1268238848079"/>
  </r>
  <r>
    <s v="STND-62902"/>
    <s v="JP Morgan Chase Bank, N.A."/>
    <s v="JPMorgan Chase and Co Phase 8 - 1901 Cherry Ln - Northbrook"/>
    <x v="1"/>
    <s v="Outdoor &amp; Garage Lighting"/>
    <x v="1"/>
    <n v="0"/>
    <n v="5319.7550000000001"/>
    <n v="0"/>
    <x v="0"/>
    <x v="0"/>
    <n v="10.1978380583316"/>
    <s v="Qty / 1,000"/>
    <m/>
    <s v="Private-Lighting"/>
    <x v="0"/>
    <n v="3"/>
    <n v="1"/>
    <s v="Lighting"/>
    <n v="0.91633259480590001"/>
    <n v="1.30467645558681"/>
    <n v="4874.6649028816601"/>
    <n v="0"/>
    <n v="0.71"/>
    <n v="3461.0120810459798"/>
    <n v="0"/>
    <n v="4903"/>
    <n v="1"/>
    <n v="1"/>
    <n v="0"/>
    <n v="0"/>
    <n v="14.276973281664301"/>
    <d v="1900-01-09T04:44:53"/>
    <n v="43399"/>
    <n v="0"/>
    <n v="0"/>
    <n v="0"/>
    <n v="35294.840720436143"/>
  </r>
  <r>
    <s v="STND-62902"/>
    <s v="JP Morgan Chase Bank, N.A."/>
    <s v="JPMorgan Chase and Co Phase 8 - 1901 Cherry Ln - Northbrook"/>
    <x v="1"/>
    <s v="Outdoor &amp; Garage Lighting"/>
    <x v="1"/>
    <n v="0"/>
    <n v="706.03200000000004"/>
    <n v="0"/>
    <x v="0"/>
    <x v="0"/>
    <n v="10.1978380583316"/>
    <s v="Qty / 1,000"/>
    <m/>
    <s v="Private-Lighting"/>
    <x v="0"/>
    <n v="3"/>
    <n v="1"/>
    <s v="Lighting"/>
    <n v="0.91633259480590001"/>
    <n v="1.30467645558681"/>
    <n v="646.96013457599895"/>
    <n v="0"/>
    <n v="0.71"/>
    <n v="459.34169554895902"/>
    <n v="0"/>
    <n v="4903"/>
    <n v="1"/>
    <n v="1"/>
    <n v="0"/>
    <n v="0"/>
    <n v="14.276973281664301"/>
    <d v="1900-01-09T04:44:53"/>
    <n v="43399"/>
    <n v="0"/>
    <n v="0"/>
    <n v="0"/>
    <n v="4684.292224647741"/>
  </r>
  <r>
    <s v="STND-62903"/>
    <s v="JP Morgan Chase Bank, N.A."/>
    <s v="JPMorgan Chase and Co Phase 8 - 123 W Main St - Bensenville"/>
    <x v="0"/>
    <s v="Indoor Lighting"/>
    <x v="6"/>
    <n v="0"/>
    <n v="4563.6080000000002"/>
    <n v="1.026168"/>
    <x v="0"/>
    <x v="0"/>
    <n v="15"/>
    <s v="Qty / 1,000"/>
    <m/>
    <s v="Private-Lighting"/>
    <x v="0"/>
    <n v="3"/>
    <n v="1"/>
    <s v="Lighting"/>
    <n v="0.91633259480590001"/>
    <n v="1.30467645558681"/>
    <n v="4181.7827603169599"/>
    <n v="1.3388172290766001"/>
    <n v="0.71"/>
    <n v="2969.06575982504"/>
    <n v="0.95056023264438705"/>
    <n v="2885"/>
    <n v="1.165"/>
    <n v="1.3779999999999999"/>
    <n v="2.5499999999999998E-2"/>
    <n v="0.55000000000000004"/>
    <n v="24.263431542460999"/>
    <d v="1900-01-16T07:56:40"/>
    <n v="43412"/>
    <n v="1.76648268779074"/>
    <n v="91.532584024105205"/>
    <n v="0"/>
    <n v="44535.9863973756"/>
  </r>
  <r>
    <s v="STND-62903"/>
    <s v="JP Morgan Chase Bank, N.A."/>
    <s v="JPMorgan Chase and Co Phase 8 - 123 W Main St - Bensenville"/>
    <x v="1"/>
    <s v="Outdoor &amp; Garage Lighting"/>
    <x v="1"/>
    <n v="0"/>
    <n v="1823.9159999999999"/>
    <n v="0"/>
    <x v="0"/>
    <x v="0"/>
    <n v="10.1978380583316"/>
    <s v="Qty / 1,000"/>
    <m/>
    <s v="Private-Lighting"/>
    <x v="0"/>
    <n v="3"/>
    <n v="1"/>
    <s v="Lighting"/>
    <n v="0.91633259480590001"/>
    <n v="1.30467645558681"/>
    <n v="1671.313680988"/>
    <n v="0"/>
    <n v="0.71"/>
    <n v="1186.6327135014801"/>
    <n v="0"/>
    <n v="4903"/>
    <n v="1"/>
    <n v="1"/>
    <n v="0"/>
    <n v="0"/>
    <n v="14.276973281664301"/>
    <d v="1900-01-09T04:44:53"/>
    <n v="43412"/>
    <n v="0"/>
    <n v="0"/>
    <n v="0"/>
    <n v="12101.088247006692"/>
  </r>
  <r>
    <s v="STND-62903"/>
    <s v="JP Morgan Chase Bank, N.A."/>
    <s v="JPMorgan Chase and Co Phase 8 - 123 W Main St - Bensenville"/>
    <x v="1"/>
    <s v="Outdoor &amp; Garage Lighting"/>
    <x v="1"/>
    <n v="0"/>
    <n v="22946.04"/>
    <n v="0"/>
    <x v="0"/>
    <x v="0"/>
    <n v="10.1978380583316"/>
    <s v="Qty / 1,000"/>
    <m/>
    <s v="Private-Lighting"/>
    <x v="0"/>
    <n v="3"/>
    <n v="1"/>
    <s v="Lighting"/>
    <n v="0.91633259480590001"/>
    <n v="1.30467645558681"/>
    <n v="21026.20437372"/>
    <n v="0"/>
    <n v="0.71"/>
    <n v="14928.605105341199"/>
    <n v="0"/>
    <n v="4903"/>
    <n v="1"/>
    <n v="1"/>
    <n v="0"/>
    <n v="0"/>
    <n v="14.276973281664301"/>
    <d v="1900-01-09T04:44:53"/>
    <n v="43412"/>
    <n v="0"/>
    <n v="0"/>
    <n v="0"/>
    <n v="152239.49730105192"/>
  </r>
  <r>
    <s v="STND-62903"/>
    <s v="JP Morgan Chase Bank, N.A."/>
    <s v="JPMorgan Chase and Co Phase 8 - 123 W Main St - Bensenville"/>
    <x v="1"/>
    <s v="Outdoor &amp; Garage Lighting"/>
    <x v="1"/>
    <n v="0"/>
    <n v="4103.8109999999997"/>
    <n v="0"/>
    <x v="0"/>
    <x v="0"/>
    <n v="10.1978380583316"/>
    <s v="Qty / 1,000"/>
    <m/>
    <s v="Private-Lighting"/>
    <x v="0"/>
    <n v="3"/>
    <n v="1"/>
    <s v="Lighting"/>
    <n v="0.91633259480590001"/>
    <n v="1.30467645558681"/>
    <n v="3760.4557822229899"/>
    <n v="0"/>
    <n v="0.71"/>
    <n v="2669.9236053783302"/>
    <n v="0"/>
    <n v="4903"/>
    <n v="1"/>
    <n v="1"/>
    <n v="0"/>
    <n v="0"/>
    <n v="14.276973281664301"/>
    <d v="1900-01-09T04:44:53"/>
    <n v="43412"/>
    <n v="0"/>
    <n v="0"/>
    <n v="0"/>
    <n v="27227.448555765055"/>
  </r>
  <r>
    <s v="STND-62903"/>
    <s v="JP Morgan Chase Bank, N.A."/>
    <s v="JPMorgan Chase and Co Phase 8 - 123 W Main St - Bensenville"/>
    <x v="1"/>
    <s v="Outdoor &amp; Garage Lighting"/>
    <x v="1"/>
    <n v="0"/>
    <n v="7589.8440000000001"/>
    <n v="0"/>
    <x v="0"/>
    <x v="0"/>
    <n v="10.1978380583316"/>
    <s v="Qty / 1,000"/>
    <m/>
    <s v="Private-Lighting"/>
    <x v="0"/>
    <n v="3"/>
    <n v="1"/>
    <s v="Lighting"/>
    <n v="0.91633259480590001"/>
    <n v="1.30467645558681"/>
    <n v="6954.8214466919899"/>
    <n v="0"/>
    <n v="0.71"/>
    <n v="4937.9232271513101"/>
    <n v="0"/>
    <n v="4903"/>
    <n v="1"/>
    <n v="1"/>
    <n v="0"/>
    <n v="0"/>
    <n v="14.276973281664301"/>
    <d v="1900-01-09T04:44:53"/>
    <n v="43412"/>
    <n v="0"/>
    <n v="0"/>
    <n v="0"/>
    <n v="50356.141414963226"/>
  </r>
  <r>
    <s v="STND-62903"/>
    <s v="JP Morgan Chase Bank, N.A."/>
    <s v="JPMorgan Chase and Co Phase 8 - 123 W Main St - Bensenville"/>
    <x v="1"/>
    <s v="Outdoor &amp; Garage Lighting"/>
    <x v="1"/>
    <n v="0"/>
    <n v="8237.0400000000009"/>
    <n v="0"/>
    <x v="0"/>
    <x v="0"/>
    <n v="10.1978380583316"/>
    <s v="Qty / 1,000"/>
    <m/>
    <s v="Private-Lighting"/>
    <x v="0"/>
    <n v="3"/>
    <n v="1"/>
    <s v="Lighting"/>
    <n v="0.91633259480590001"/>
    <n v="1.30467645558681"/>
    <n v="7547.8682367199899"/>
    <n v="0"/>
    <n v="0.71"/>
    <n v="5358.9864480711904"/>
    <n v="0"/>
    <n v="4903"/>
    <n v="1"/>
    <n v="1"/>
    <n v="0"/>
    <n v="0"/>
    <n v="14.276973281664301"/>
    <d v="1900-01-09T04:44:53"/>
    <n v="43412"/>
    <n v="0"/>
    <n v="0"/>
    <n v="0"/>
    <n v="54650.075954223663"/>
  </r>
  <r>
    <s v="STND-62903"/>
    <s v="JP Morgan Chase Bank, N.A."/>
    <s v="JPMorgan Chase and Co Phase 8 - 123 W Main St - Bensenville"/>
    <x v="1"/>
    <s v="Outdoor &amp; Garage Lighting"/>
    <x v="1"/>
    <n v="0"/>
    <n v="6236.616"/>
    <n v="0"/>
    <x v="0"/>
    <x v="0"/>
    <n v="10.1978380583316"/>
    <s v="Qty / 1,000"/>
    <m/>
    <s v="Private-Lighting"/>
    <x v="0"/>
    <n v="3"/>
    <n v="1"/>
    <s v="Lighting"/>
    <n v="0.91633259480590001"/>
    <n v="1.30467645558681"/>
    <n v="5714.8145220879896"/>
    <n v="0"/>
    <n v="0.71"/>
    <n v="4057.5183106824702"/>
    <n v="0"/>
    <n v="4903"/>
    <n v="1"/>
    <n v="1"/>
    <n v="0"/>
    <n v="0"/>
    <n v="14.276973281664301"/>
    <d v="1900-01-09T04:44:53"/>
    <n v="43412"/>
    <n v="0"/>
    <n v="0"/>
    <n v="0"/>
    <n v="41377.914651055034"/>
  </r>
  <r>
    <s v="STND-62903"/>
    <s v="JP Morgan Chase Bank, N.A."/>
    <s v="JPMorgan Chase and Co Phase 8 - 123 W Main St - Bensenville"/>
    <x v="1"/>
    <s v="Outdoor &amp; Garage Lighting"/>
    <x v="1"/>
    <n v="0"/>
    <n v="7580.0379999999996"/>
    <n v="0"/>
    <x v="0"/>
    <x v="0"/>
    <n v="10.1978380583316"/>
    <s v="Qty / 1,000"/>
    <m/>
    <s v="Private-Lighting"/>
    <x v="0"/>
    <n v="3"/>
    <n v="1"/>
    <s v="Lighting"/>
    <n v="0.91633259480590001"/>
    <n v="1.30467645558681"/>
    <n v="6945.8358892673205"/>
    <n v="0"/>
    <n v="0.71"/>
    <n v="4931.5434813798001"/>
    <n v="0"/>
    <n v="4903"/>
    <n v="1"/>
    <n v="1"/>
    <n v="0"/>
    <n v="0"/>
    <n v="14.276973281664301"/>
    <d v="1900-01-09T04:44:53"/>
    <n v="43412"/>
    <n v="0"/>
    <n v="0"/>
    <n v="0"/>
    <n v="50291.081800732041"/>
  </r>
  <r>
    <s v="STND-62903"/>
    <s v="JP Morgan Chase Bank, N.A."/>
    <s v="JPMorgan Chase and Co Phase 8 - 123 W Main St - Bensenville"/>
    <x v="1"/>
    <s v="Outdoor &amp; Garage Lighting"/>
    <x v="1"/>
    <n v="0"/>
    <n v="4030.2660000000001"/>
    <n v="0"/>
    <x v="0"/>
    <x v="0"/>
    <n v="10.1978380583316"/>
    <s v="Qty / 1,000"/>
    <m/>
    <s v="Private-Lighting"/>
    <x v="0"/>
    <n v="3"/>
    <n v="1"/>
    <s v="Lighting"/>
    <n v="0.91633259480590001"/>
    <n v="1.30467645558681"/>
    <n v="3693.0641015379902"/>
    <n v="0"/>
    <n v="0.71"/>
    <n v="2622.0755120919798"/>
    <n v="0"/>
    <n v="4903"/>
    <n v="1"/>
    <n v="1"/>
    <n v="0"/>
    <n v="0"/>
    <n v="14.276973281664301"/>
    <d v="1900-01-09T04:44:53"/>
    <n v="43412"/>
    <n v="0"/>
    <n v="0"/>
    <n v="0"/>
    <n v="26739.501449030911"/>
  </r>
  <r>
    <s v="STND-62903"/>
    <s v="JP Morgan Chase Bank, N.A."/>
    <s v="JPMorgan Chase and Co Phase 8 - 123 W Main St - Bensenville"/>
    <x v="1"/>
    <s v="Outdoor &amp; Garage Lighting"/>
    <x v="1"/>
    <n v="0"/>
    <n v="411.85199999999998"/>
    <n v="0"/>
    <x v="0"/>
    <x v="0"/>
    <n v="10.1978380583316"/>
    <s v="Qty / 1,000"/>
    <m/>
    <s v="Private-Lighting"/>
    <x v="0"/>
    <n v="3"/>
    <n v="1"/>
    <s v="Lighting"/>
    <n v="0.91633259480590001"/>
    <n v="1.30467645558681"/>
    <n v="377.39341183599902"/>
    <n v="0"/>
    <n v="0.71"/>
    <n v="267.94932240356002"/>
    <n v="0"/>
    <n v="4903"/>
    <n v="1"/>
    <n v="1"/>
    <n v="0"/>
    <n v="0"/>
    <n v="14.276973281664301"/>
    <d v="1900-01-09T04:44:53"/>
    <n v="43412"/>
    <n v="0"/>
    <n v="0"/>
    <n v="0"/>
    <n v="2732.5037977111883"/>
  </r>
  <r>
    <s v="STND-62903"/>
    <s v="JP Morgan Chase Bank, N.A."/>
    <s v="JPMorgan Chase and Co Phase 8 - 123 W Main St - Bensenville"/>
    <x v="1"/>
    <s v="Outdoor &amp; Garage Lighting"/>
    <x v="1"/>
    <n v="0"/>
    <n v="441.27"/>
    <n v="0"/>
    <x v="0"/>
    <x v="0"/>
    <n v="10.1978380583316"/>
    <s v="Qty / 1,000"/>
    <m/>
    <s v="Private-Lighting"/>
    <x v="0"/>
    <n v="3"/>
    <n v="1"/>
    <s v="Lighting"/>
    <n v="0.91633259480590001"/>
    <n v="1.30467645558681"/>
    <n v="404.35008410999899"/>
    <n v="0"/>
    <n v="0.71"/>
    <n v="287.08855971809999"/>
    <n v="0"/>
    <n v="4903"/>
    <n v="1"/>
    <n v="1"/>
    <n v="0"/>
    <n v="0"/>
    <n v="14.276973281664301"/>
    <d v="1900-01-09T04:44:53"/>
    <n v="43412"/>
    <n v="0"/>
    <n v="0"/>
    <n v="0"/>
    <n v="2927.6826404048443"/>
  </r>
  <r>
    <s v="STND-62904"/>
    <s v="Vinayaka Hospitality Oakbrook LLC"/>
    <s v="Vinayaka Hospitality Oakbrook LLC - Phase 2 - 1909 Spring Rd - Oak Brook"/>
    <x v="62"/>
    <s v="Indoor Lighting"/>
    <x v="11"/>
    <n v="0"/>
    <n v="27716.753000000001"/>
    <n v="3.4062679999999999"/>
    <x v="0"/>
    <x v="0"/>
    <n v="8.1459758879113693"/>
    <s v="Qty / 1,000"/>
    <m/>
    <s v="Private-Lighting"/>
    <x v="0"/>
    <n v="3"/>
    <n v="1"/>
    <s v="Lighting"/>
    <n v="0.91633259480590001"/>
    <n v="1.30467645558681"/>
    <n v="25397.764196084201"/>
    <n v="4.4440776610187598"/>
    <n v="0.71"/>
    <n v="18032.412579219799"/>
    <n v="3.1552951393233202"/>
    <n v="6138"/>
    <n v="1.2"/>
    <n v="1.24"/>
    <n v="3.2000000000000001E-2"/>
    <n v="0.73"/>
    <n v="11.4043662430759"/>
    <d v="1900-01-07T03:30:12"/>
    <n v="43470"/>
    <n v="4.90949807889832"/>
    <n v="677.27371189557903"/>
    <n v="0"/>
    <n v="146891.59807119414"/>
  </r>
  <r>
    <s v="STND-62904"/>
    <s v="Vinayaka Hospitality Oakbrook LLC"/>
    <s v="Vinayaka Hospitality Oakbrook LLC - Phase 2 - 1909 Spring Rd - Oak Brook"/>
    <x v="62"/>
    <s v="Indoor Lighting"/>
    <x v="11"/>
    <n v="0"/>
    <n v="1237.421"/>
    <n v="0.15207399999999999"/>
    <x v="0"/>
    <x v="0"/>
    <n v="8.1459758879113693"/>
    <s v="Qty / 1,000"/>
    <m/>
    <s v="Private-Lighting"/>
    <x v="0"/>
    <n v="3"/>
    <n v="1"/>
    <s v="Lighting"/>
    <n v="0.91633259480590001"/>
    <n v="1.30467645558681"/>
    <n v="1133.8891957973101"/>
    <n v="0.198407367306908"/>
    <n v="0.71"/>
    <n v="805.06132901609101"/>
    <n v="0.140869230787905"/>
    <n v="6138"/>
    <n v="1.2"/>
    <n v="1.24"/>
    <n v="3.2000000000000001E-2"/>
    <n v="0.73"/>
    <n v="11.4043662430759"/>
    <d v="1900-01-07T03:30:12"/>
    <n v="43470"/>
    <n v="0.21918622106375199"/>
    <n v="30.237045221261599"/>
    <n v="0"/>
    <n v="6558.0101744549593"/>
  </r>
  <r>
    <s v="STND-62907"/>
    <s v="VK Industrial IV, LP"/>
    <s v="VK 13825 Laurel LLC - 13825 W Laurel Dr - Lake Forest"/>
    <x v="0"/>
    <s v="Indoor Lighting"/>
    <x v="8"/>
    <n v="0"/>
    <n v="-2505.6759999999999"/>
    <n v="-0.39654899999999998"/>
    <x v="0"/>
    <x v="0"/>
    <n v="9.5383441434566993"/>
    <s v="Qty / 1,000"/>
    <m/>
    <s v="Private-Lighting"/>
    <x v="0"/>
    <n v="3"/>
    <n v="1"/>
    <s v="Lighting"/>
    <n v="0.91633259480590001"/>
    <n v="1.30467645558681"/>
    <n v="-2296.0325908228701"/>
    <n v="-0.51736814378649298"/>
    <n v="0.71"/>
    <n v="-1630.18313948424"/>
    <n v="-0.36733138208840999"/>
    <n v="5242"/>
    <n v="1"/>
    <n v="1.22"/>
    <n v="1.0999999999999999E-2"/>
    <n v="0.68"/>
    <n v="13.3536818008394"/>
    <d v="1900-01-08T12:55:13"/>
    <n v="43453"/>
    <n v="-0.62363566030194395"/>
    <n v="-25.256358499051501"/>
    <n v="0"/>
    <n v="-15549.247801261356"/>
  </r>
  <r>
    <s v="STND-62907"/>
    <s v="VK Industrial IV, LP"/>
    <s v="VK 13825 Laurel LLC - 13825 W Laurel Dr - Lake Forest"/>
    <x v="0"/>
    <s v="Indoor Lighting"/>
    <x v="8"/>
    <n v="0"/>
    <n v="47702.2"/>
    <n v="7.5493600000000001"/>
    <x v="0"/>
    <x v="0"/>
    <n v="9.5383441434566993"/>
    <s v="Qty / 1,000"/>
    <m/>
    <s v="Private-Lighting"/>
    <x v="0"/>
    <n v="3"/>
    <n v="1"/>
    <s v="Lighting"/>
    <n v="0.91633259480590001"/>
    <n v="1.30467645558681"/>
    <n v="43711.08070395"/>
    <n v="9.8494722467488103"/>
    <n v="0.71"/>
    <n v="31034.8672998045"/>
    <n v="6.9931252951916596"/>
    <n v="5242"/>
    <n v="1"/>
    <n v="1.22"/>
    <n v="1.0999999999999999E-2"/>
    <n v="0.68"/>
    <n v="13.3536818008394"/>
    <d v="1900-01-08T12:55:13"/>
    <n v="43453"/>
    <n v="11.8725557458399"/>
    <n v="480.82188774345002"/>
    <n v="0"/>
    <n v="296021.24475204607"/>
  </r>
  <r>
    <s v="STND-62907"/>
    <s v="VK Industrial IV, LP"/>
    <s v="VK 13825 Laurel LLC - 13825 W Laurel Dr - Lake Forest"/>
    <x v="0"/>
    <s v="Indoor Lighting"/>
    <x v="8"/>
    <n v="0"/>
    <n v="12895.32"/>
    <n v="2.040816"/>
    <x v="0"/>
    <x v="0"/>
    <n v="9.5383441434566993"/>
    <s v="Qty / 1,000"/>
    <m/>
    <s v="Private-Lighting"/>
    <x v="0"/>
    <n v="3"/>
    <n v="1"/>
    <s v="Lighting"/>
    <n v="0.91633259480590001"/>
    <n v="1.30467645558681"/>
    <n v="11816.4020364524"/>
    <n v="2.6626045853848401"/>
    <n v="0.71"/>
    <n v="8389.6454458812095"/>
    <n v="1.89044925562324"/>
    <n v="5242"/>
    <n v="1"/>
    <n v="1.22"/>
    <n v="1.0999999999999999E-2"/>
    <n v="0.68"/>
    <n v="13.3536818008394"/>
    <d v="1900-01-08T12:55:13"/>
    <n v="43453"/>
    <n v="3.2095040807435402"/>
    <n v="129.98042240097701"/>
    <n v="0"/>
    <n v="80023.32550439921"/>
  </r>
  <r>
    <s v="STND-62910"/>
    <s v="Motus Inc"/>
    <s v="Motus Inc - 1464 S Butterfield Rd - Mundelien"/>
    <x v="0"/>
    <s v="Indoor Lighting"/>
    <x v="2"/>
    <n v="0"/>
    <n v="7016.3249999999998"/>
    <n v="1.502664"/>
    <x v="0"/>
    <x v="0"/>
    <n v="14.797277300976599"/>
    <s v="Qty / 1,000"/>
    <m/>
    <s v="Private-Lighting"/>
    <x v="0"/>
    <n v="3"/>
    <n v="1"/>
    <s v="Lighting"/>
    <n v="0.91633259480590001"/>
    <n v="1.30467645558681"/>
    <n v="6429.2872932515002"/>
    <n v="1.96049034145789"/>
    <n v="0.71"/>
    <n v="4564.7939782085696"/>
    <n v="1.3919481424350999"/>
    <n v="3379"/>
    <n v="1.0900000000000001"/>
    <n v="1.36"/>
    <n v="2.1999999999999999E-2"/>
    <n v="0.57999999999999996"/>
    <n v="20.7161882213673"/>
    <d v="1900-01-13T19:08:05"/>
    <n v="43461"/>
    <n v="2.4854086478928701"/>
    <n v="129.76543160691099"/>
    <n v="0"/>
    <n v="67546.522317380339"/>
  </r>
  <r>
    <s v="STND-62910"/>
    <s v="Motus Inc"/>
    <s v="Motus Inc - 1464 S Butterfield Rd - Mundelien"/>
    <x v="0"/>
    <s v="Indoor Lighting"/>
    <x v="2"/>
    <n v="0"/>
    <n v="5635.1580000000004"/>
    <n v="1.2068639999999999"/>
    <x v="0"/>
    <x v="0"/>
    <n v="14.797277300976599"/>
    <s v="Qty / 1,000"/>
    <m/>
    <s v="Private-Lighting"/>
    <x v="0"/>
    <n v="3"/>
    <n v="1"/>
    <s v="Lighting"/>
    <n v="0.91633259480590001"/>
    <n v="1.30467645558681"/>
    <n v="5163.6789522812296"/>
    <n v="1.57456704589532"/>
    <n v="0.71"/>
    <n v="3666.2120561196698"/>
    <n v="1.11794260258567"/>
    <n v="3379"/>
    <n v="1.0900000000000001"/>
    <n v="1.36"/>
    <n v="2.1999999999999999E-2"/>
    <n v="0.57999999999999996"/>
    <n v="20.7161882213673"/>
    <d v="1900-01-13T19:08:05"/>
    <n v="43461"/>
    <n v="1.99615497704781"/>
    <n v="104.22104307356599"/>
    <n v="0"/>
    <n v="54249.956438586334"/>
  </r>
  <r>
    <s v="STND-62910"/>
    <s v="Motus Inc"/>
    <s v="Motus Inc - 1464 S Butterfield Rd - Mundelien"/>
    <x v="0"/>
    <s v="Indoor Lighting"/>
    <x v="2"/>
    <n v="0"/>
    <n v="983.39"/>
    <n v="0.21060999999999999"/>
    <x v="0"/>
    <x v="0"/>
    <n v="14.797277300976599"/>
    <s v="Qty / 1,000"/>
    <m/>
    <s v="Private-Lighting"/>
    <x v="0"/>
    <n v="3"/>
    <n v="1"/>
    <s v="Lighting"/>
    <n v="0.91633259480590001"/>
    <n v="1.30467645558681"/>
    <n v="901.11231040617395"/>
    <n v="0.27477790831113702"/>
    <n v="0.71"/>
    <n v="639.78974038838305"/>
    <n v="0.195092314900907"/>
    <n v="3379"/>
    <n v="1.0900000000000001"/>
    <n v="1.36"/>
    <n v="2.1999999999999999E-2"/>
    <n v="0.57999999999999996"/>
    <n v="20.7161882213673"/>
    <d v="1900-01-13T19:08:05"/>
    <n v="43461"/>
    <n v="0.34834927524231402"/>
    <n v="18.187587916454898"/>
    <n v="0"/>
    <n v="9467.1462028467322"/>
  </r>
  <r>
    <s v="STND-62910"/>
    <s v="Motus Inc"/>
    <s v="Motus Inc - 1464 S Butterfield Rd - Mundelien"/>
    <x v="0"/>
    <s v="Indoor Lighting"/>
    <x v="2"/>
    <n v="0"/>
    <n v="729.25599999999997"/>
    <n v="0.15618199999999999"/>
    <x v="0"/>
    <x v="0"/>
    <n v="14.797277300976599"/>
    <s v="Qty / 1,000"/>
    <m/>
    <s v="Private-Lighting"/>
    <x v="0"/>
    <n v="3"/>
    <n v="1"/>
    <s v="Lighting"/>
    <n v="0.91633259480590001"/>
    <n v="1.30467645558681"/>
    <n v="668.24104275777097"/>
    <n v="0.203766978186459"/>
    <n v="0.71"/>
    <n v="474.45114035801799"/>
    <n v="0.14467455451238601"/>
    <n v="3379"/>
    <n v="1.0900000000000001"/>
    <n v="1.36"/>
    <n v="2.1999999999999999E-2"/>
    <n v="0.57999999999999996"/>
    <n v="20.7161882213673"/>
    <d v="1900-01-13T19:08:05"/>
    <n v="43461"/>
    <n v="0.25832527660555099"/>
    <n v="13.4874338905238"/>
    <n v="0"/>
    <n v="7020.5850896421625"/>
  </r>
  <r>
    <s v="STND-62911"/>
    <s v="BorgWarner Transmission Systems LLC"/>
    <s v="Borg Warner - 700 25th Ave - Bellwood"/>
    <x v="0"/>
    <s v="Indoor Lighting"/>
    <x v="10"/>
    <n v="0"/>
    <n v="59350.536"/>
    <n v="10.614240000000001"/>
    <x v="0"/>
    <x v="0"/>
    <n v="10.827197921178"/>
    <s v="Qty / 1,000"/>
    <m/>
    <s v="Private-Lighting"/>
    <x v="0"/>
    <n v="3"/>
    <n v="1"/>
    <s v="Lighting"/>
    <n v="0.91633259480590001"/>
    <n v="1.30467645558681"/>
    <n v="54384.830656001002"/>
    <n v="13.8481490219477"/>
    <n v="0.71"/>
    <n v="38613.229765760698"/>
    <n v="9.8321858055828706"/>
    <n v="4618"/>
    <n v="1.02"/>
    <n v="1.04"/>
    <n v="1.2E-2"/>
    <n v="0.81"/>
    <n v="15.158077089649201"/>
    <d v="1900-01-09T19:51:10"/>
    <n v="43469"/>
    <n v="16.438923340393799"/>
    <n v="639.82153712942295"/>
    <n v="0"/>
    <n v="418073.08104981267"/>
  </r>
  <r>
    <s v="STND-62911"/>
    <s v="BorgWarner Transmission Systems LLC"/>
    <s v="Borg Warner - 700 25th Ave - Bellwood"/>
    <x v="0"/>
    <s v="Indoor Lighting"/>
    <x v="10"/>
    <n v="0"/>
    <n v="8167.7640000000001"/>
    <n v="1.4607220000000001"/>
    <x v="0"/>
    <x v="0"/>
    <n v="10.827197921178"/>
    <s v="Qty / 1,000"/>
    <m/>
    <s v="Private-Lighting"/>
    <x v="0"/>
    <n v="3"/>
    <n v="1"/>
    <s v="Lighting"/>
    <n v="0.91633259480590001"/>
    <n v="1.30467645558681"/>
    <n v="7484.3883798822199"/>
    <n v="1.9057696015576699"/>
    <n v="0.71"/>
    <n v="5313.9157497163696"/>
    <n v="1.3530964171059501"/>
    <n v="4618"/>
    <n v="1.02"/>
    <n v="1.04"/>
    <n v="1.2E-2"/>
    <n v="0.81"/>
    <n v="15.158077089649201"/>
    <d v="1900-01-09T19:51:10"/>
    <n v="43469"/>
    <n v="2.2623095934920099"/>
    <n v="88.051627998614293"/>
    <n v="0"/>
    <n v="57534.817558644107"/>
  </r>
  <r>
    <s v="STND-62911"/>
    <s v="BorgWarner Transmission Systems LLC"/>
    <s v="Borg Warner - 700 25th Ave - Bellwood"/>
    <x v="0"/>
    <s v="Indoor Lighting"/>
    <x v="10"/>
    <n v="0"/>
    <n v="12906.386"/>
    <n v="2.308176"/>
    <x v="0"/>
    <x v="0"/>
    <n v="10.827197921178"/>
    <s v="Qty / 1,000"/>
    <m/>
    <s v="Private-Lighting"/>
    <x v="0"/>
    <n v="3"/>
    <n v="1"/>
    <s v="Lighting"/>
    <n v="0.91633259480590001"/>
    <n v="1.30467645558681"/>
    <n v="11826.5421729465"/>
    <n v="3.01142288255053"/>
    <n v="0.71"/>
    <n v="8396.8449427920405"/>
    <n v="2.1381102466108799"/>
    <n v="4618"/>
    <n v="1.02"/>
    <n v="1.04"/>
    <n v="1.2E-2"/>
    <n v="0.81"/>
    <n v="15.158077089649201"/>
    <d v="1900-01-09T19:51:10"/>
    <n v="43469"/>
    <n v="3.57481348830785"/>
    <n v="139.13579026995899"/>
    <n v="0"/>
    <n v="90914.302109051976"/>
  </r>
  <r>
    <s v="STND-62912"/>
    <s v="Highland Park Motors Inc"/>
    <s v="Highland Park Motors Inc dba Muller Honda - 550 Skokie Valley Rd - Highland Park"/>
    <x v="1"/>
    <s v="Outdoor &amp; Garage Lighting"/>
    <x v="1"/>
    <n v="0"/>
    <n v="493634.04"/>
    <n v="0"/>
    <x v="0"/>
    <x v="0"/>
    <n v="10.1978380583316"/>
    <s v="Qty / 1,000"/>
    <m/>
    <s v="Private-Lighting"/>
    <x v="0"/>
    <n v="1"/>
    <n v="1"/>
    <s v="Lighting"/>
    <n v="0.99989942556735301"/>
    <n v="1.019640158801"/>
    <n v="493584.39303649199"/>
    <n v="0"/>
    <n v="0.71"/>
    <n v="350444.91905590898"/>
    <n v="0"/>
    <n v="4903"/>
    <n v="1"/>
    <n v="1"/>
    <n v="0"/>
    <n v="0"/>
    <n v="14.276973281664301"/>
    <d v="1900-01-09T04:44:53"/>
    <n v="43442"/>
    <n v="0"/>
    <n v="0"/>
    <n v="0"/>
    <n v="3573780.5328972857"/>
  </r>
  <r>
    <s v="STND-62912"/>
    <s v="Highland Park Motors Inc"/>
    <s v="Highland Park Motors Inc dba Muller Honda - 550 Skokie Valley Rd - Highland Park"/>
    <x v="1"/>
    <s v="Outdoor &amp; Garage Lighting"/>
    <x v="1"/>
    <n v="0"/>
    <n v="-29418"/>
    <n v="0"/>
    <x v="0"/>
    <x v="0"/>
    <n v="10.1978380583316"/>
    <s v="Qty / 1,000"/>
    <m/>
    <s v="Private-Lighting"/>
    <x v="0"/>
    <n v="1"/>
    <n v="1"/>
    <s v="Lighting"/>
    <n v="0.99989942556735301"/>
    <n v="1.019640158801"/>
    <n v="-29415.0413013404"/>
    <n v="0"/>
    <n v="0.71"/>
    <n v="-20884.679323951699"/>
    <n v="0"/>
    <n v="4903"/>
    <n v="1"/>
    <n v="1"/>
    <n v="0"/>
    <n v="0"/>
    <n v="14.276973281664301"/>
    <d v="1900-01-09T04:44:53"/>
    <n v="43442"/>
    <n v="0"/>
    <n v="0"/>
    <n v="0"/>
    <n v="-212978.57764584571"/>
  </r>
  <r>
    <s v="STND-62912"/>
    <s v="Highland Park Motors Inc"/>
    <s v="Highland Park Motors Inc dba Muller Honda - 550 Skokie Valley Rd - Highland Park"/>
    <x v="1"/>
    <s v="Outdoor &amp; Garage Lighting"/>
    <x v="1"/>
    <n v="0"/>
    <n v="7011.29"/>
    <n v="0"/>
    <x v="0"/>
    <x v="0"/>
    <n v="10.1978380583316"/>
    <s v="Qty / 1,000"/>
    <m/>
    <s v="Private-Lighting"/>
    <x v="0"/>
    <n v="1"/>
    <n v="1"/>
    <s v="Lighting"/>
    <n v="0.99989942556735301"/>
    <n v="1.019640158801"/>
    <n v="7010.58484348612"/>
    <n v="0"/>
    <n v="0.71"/>
    <n v="4977.5152388751503"/>
    <n v="0"/>
    <n v="4903"/>
    <n v="1"/>
    <n v="1"/>
    <n v="0"/>
    <n v="0"/>
    <n v="14.276973281664301"/>
    <d v="1900-01-09T04:44:53"/>
    <n v="43442"/>
    <n v="0"/>
    <n v="0"/>
    <n v="0"/>
    <n v="50759.894338926511"/>
  </r>
  <r>
    <s v="STND-62912"/>
    <s v="Highland Park Motors Inc"/>
    <s v="Highland Park Motors Inc dba Muller Honda - 550 Skokie Valley Rd - Highland Park"/>
    <x v="1"/>
    <s v="Outdoor &amp; Garage Lighting"/>
    <x v="1"/>
    <n v="0"/>
    <n v="11595.594999999999"/>
    <n v="0"/>
    <x v="0"/>
    <x v="0"/>
    <n v="10.1978380583316"/>
    <s v="Qty / 1,000"/>
    <m/>
    <s v="Private-Lighting"/>
    <x v="0"/>
    <n v="1"/>
    <n v="1"/>
    <s v="Lighting"/>
    <n v="0.99989942556735301"/>
    <n v="1.019640158801"/>
    <n v="11594.428779611701"/>
    <n v="0"/>
    <n v="0.71"/>
    <n v="8232.0444335242792"/>
    <n v="0"/>
    <n v="4903"/>
    <n v="1"/>
    <n v="1"/>
    <n v="0"/>
    <n v="0"/>
    <n v="14.276973281664301"/>
    <d v="1900-01-09T04:44:53"/>
    <n v="43442"/>
    <n v="0"/>
    <n v="0"/>
    <n v="0"/>
    <n v="83949.056022070698"/>
  </r>
  <r>
    <s v="STND-62912"/>
    <s v="Highland Park Motors Inc"/>
    <s v="Highland Park Motors Inc dba Muller Honda - 550 Skokie Valley Rd - Highland Park"/>
    <x v="1"/>
    <s v="Outdoor &amp; Garage Lighting"/>
    <x v="1"/>
    <n v="0"/>
    <n v="4559.79"/>
    <n v="0"/>
    <x v="0"/>
    <x v="0"/>
    <n v="10.1978380583316"/>
    <s v="Qty / 1,000"/>
    <m/>
    <s v="Private-Lighting"/>
    <x v="0"/>
    <n v="1"/>
    <n v="1"/>
    <s v="Lighting"/>
    <n v="0.99989942556735301"/>
    <n v="1.019640158801"/>
    <n v="4559.3314017077601"/>
    <n v="0"/>
    <n v="0.71"/>
    <n v="3237.1252952125101"/>
    <n v="0"/>
    <n v="4903"/>
    <n v="1"/>
    <n v="1"/>
    <n v="0"/>
    <n v="0"/>
    <n v="14.276973281664301"/>
    <d v="1900-01-09T04:44:53"/>
    <n v="43442"/>
    <n v="0"/>
    <n v="0"/>
    <n v="0"/>
    <n v="33011.67953510605"/>
  </r>
  <r>
    <s v="STND-62912"/>
    <s v="Highland Park Motors Inc"/>
    <s v="Highland Park Motors Inc dba Muller Honda - 550 Skokie Valley Rd - Highland Park"/>
    <x v="1"/>
    <s v="Outdoor &amp; Garage Lighting"/>
    <x v="1"/>
    <n v="0"/>
    <n v="2353.44"/>
    <n v="0"/>
    <x v="0"/>
    <x v="0"/>
    <n v="10.1978380583316"/>
    <s v="Qty / 1,000"/>
    <m/>
    <s v="Private-Lighting"/>
    <x v="0"/>
    <n v="1"/>
    <n v="1"/>
    <s v="Lighting"/>
    <n v="0.99989942556735301"/>
    <n v="1.019640158801"/>
    <n v="2353.20330410723"/>
    <n v="0"/>
    <n v="0.71"/>
    <n v="1670.77434591613"/>
    <n v="0"/>
    <n v="4903"/>
    <n v="1"/>
    <n v="1"/>
    <n v="0"/>
    <n v="0"/>
    <n v="14.276973281664301"/>
    <d v="1900-01-09T04:44:53"/>
    <n v="43442"/>
    <n v="0"/>
    <n v="0"/>
    <n v="0"/>
    <n v="17038.286211667597"/>
  </r>
  <r>
    <s v="STND-62912"/>
    <s v="Highland Park Motors Inc"/>
    <s v="Highland Park Motors Inc dba Muller Honda - 550 Skokie Valley Rd - Highland Park"/>
    <x v="1"/>
    <s v="Outdoor &amp; Garage Lighting"/>
    <x v="1"/>
    <n v="0"/>
    <n v="2794.71"/>
    <n v="0"/>
    <x v="0"/>
    <x v="0"/>
    <n v="10.1978380583316"/>
    <s v="Qty / 1,000"/>
    <m/>
    <s v="Private-Lighting"/>
    <x v="0"/>
    <n v="1"/>
    <n v="1"/>
    <s v="Lighting"/>
    <n v="0.99989942556735301"/>
    <n v="1.019640158801"/>
    <n v="2794.4289236273398"/>
    <n v="0"/>
    <n v="0.71"/>
    <n v="1984.0445357754099"/>
    <n v="0"/>
    <n v="4903"/>
    <n v="1"/>
    <n v="1"/>
    <n v="0"/>
    <n v="0"/>
    <n v="14.276973281664301"/>
    <d v="1900-01-09T04:44:53"/>
    <n v="43442"/>
    <n v="0"/>
    <n v="0"/>
    <n v="0"/>
    <n v="20232.964876355327"/>
  </r>
  <r>
    <s v="STND-62913"/>
    <s v="Winpak Portion Packaging Inc."/>
    <s v="Winpac Portion Packaging - 3345 Butler Ave - South Chicago Heights"/>
    <x v="1"/>
    <s v="Outdoor &amp; Garage Lighting"/>
    <x v="1"/>
    <n v="0"/>
    <n v="6006.1750000000002"/>
    <n v="0"/>
    <x v="0"/>
    <x v="0"/>
    <n v="10.1978380583316"/>
    <s v="Qty / 1,000"/>
    <m/>
    <s v="Private-Lighting"/>
    <x v="0"/>
    <n v="3"/>
    <n v="1"/>
    <s v="Lighting"/>
    <n v="0.91633259480590001"/>
    <n v="1.30467645558681"/>
    <n v="5503.6539226083296"/>
    <n v="0"/>
    <n v="0.71"/>
    <n v="3907.59428505191"/>
    <n v="0"/>
    <n v="4903"/>
    <n v="1"/>
    <n v="1"/>
    <n v="0"/>
    <n v="0"/>
    <n v="14.276973281664301"/>
    <d v="1900-01-09T04:44:53"/>
    <n v="43419"/>
    <n v="0"/>
    <n v="0"/>
    <n v="0"/>
    <n v="39849.013716621426"/>
  </r>
  <r>
    <s v="STND-62913"/>
    <s v="Winpak Portion Packaging Inc."/>
    <s v="Winpac Portion Packaging - 3345 Butler Ave - South Chicago Heights"/>
    <x v="1"/>
    <s v="Outdoor &amp; Garage Lighting"/>
    <x v="1"/>
    <n v="0"/>
    <n v="6001.2719999999999"/>
    <n v="0"/>
    <x v="0"/>
    <x v="0"/>
    <n v="10.1978380583316"/>
    <s v="Qty / 1,000"/>
    <m/>
    <s v="Private-Lighting"/>
    <x v="0"/>
    <n v="3"/>
    <n v="1"/>
    <s v="Lighting"/>
    <n v="0.91633259480590001"/>
    <n v="1.30467645558681"/>
    <n v="5499.1611438959899"/>
    <n v="0"/>
    <n v="0.71"/>
    <n v="3904.40441216615"/>
    <n v="0"/>
    <n v="4903"/>
    <n v="1"/>
    <n v="1"/>
    <n v="0"/>
    <n v="0"/>
    <n v="14.276973281664301"/>
    <d v="1900-01-09T04:44:53"/>
    <n v="43419"/>
    <n v="0"/>
    <n v="0"/>
    <n v="0"/>
    <n v="39816.483909505783"/>
  </r>
  <r>
    <s v="STND-62913"/>
    <s v="Winpak Portion Packaging Inc."/>
    <s v="Winpac Portion Packaging - 3345 Butler Ave - South Chicago Heights"/>
    <x v="1"/>
    <s v="Outdoor &amp; Garage Lighting"/>
    <x v="1"/>
    <n v="0"/>
    <n v="21549.897000000001"/>
    <n v="3.85398"/>
    <x v="0"/>
    <x v="0"/>
    <n v="10.1978380583316"/>
    <s v="Qty / 1,000"/>
    <m/>
    <s v="Private-Lighting"/>
    <x v="0"/>
    <n v="3"/>
    <n v="1"/>
    <s v="Lighting"/>
    <n v="0.91633259480590001"/>
    <n v="1.30467645558681"/>
    <n v="19746.873035809898"/>
    <n v="5.0281969663024402"/>
    <n v="0.71"/>
    <n v="14020.279855425"/>
    <n v="3.5700198460747301"/>
    <n v="4903"/>
    <n v="1"/>
    <n v="1"/>
    <n v="0"/>
    <n v="0"/>
    <n v="14.276973281664301"/>
    <d v="1900-01-09T04:44:53"/>
    <n v="43419"/>
    <n v="5.0281969663024402"/>
    <n v="0"/>
    <n v="0"/>
    <n v="142976.54349811294"/>
  </r>
  <r>
    <s v="STND-62913"/>
    <s v="Winpak Portion Packaging Inc."/>
    <s v="Winpac Portion Packaging - 3345 Butler Ave - South Chicago Heights"/>
    <x v="27"/>
    <s v="Outdoor &amp; Garage Lighting"/>
    <x v="10"/>
    <n v="0"/>
    <n v="786.8"/>
    <n v="0"/>
    <x v="0"/>
    <x v="0"/>
    <n v="8"/>
    <s v="Qty / 1,000"/>
    <m/>
    <s v="Private-Lighting"/>
    <x v="0"/>
    <n v="3"/>
    <n v="1"/>
    <s v="Lighting"/>
    <n v="0.91633259480590001"/>
    <n v="1.30467645558681"/>
    <n v="720.97048559328198"/>
    <n v="0"/>
    <n v="0.71"/>
    <n v="511.88904477122998"/>
    <n v="0"/>
    <n v="4618"/>
    <n v="1.02"/>
    <n v="1.04"/>
    <n v="1.2E-2"/>
    <n v="0.81"/>
    <n v="15.158077089649201"/>
    <d v="1900-01-09T19:51:10"/>
    <n v="43419"/>
    <n v="0"/>
    <n v="8.48200571286214"/>
    <n v="0"/>
    <n v="4095.1123581698398"/>
  </r>
  <r>
    <s v="STND-62914"/>
    <s v="Bonefish Grill, LLC"/>
    <s v="OSI Restaurant Partners (Bonefish Grill, LLC #7405)  - 15537 S LaGrange Rd - Orland Park"/>
    <x v="62"/>
    <s v="Indoor Lighting"/>
    <x v="13"/>
    <n v="0"/>
    <n v="9907.4660000000003"/>
    <n v="1.3540160000000001"/>
    <x v="0"/>
    <x v="0"/>
    <n v="8.9750493627714896"/>
    <s v="Qty / 1,000"/>
    <m/>
    <s v="Private-Lighting"/>
    <x v="0"/>
    <n v="3"/>
    <n v="1"/>
    <s v="Lighting"/>
    <n v="0.91633259480590001"/>
    <n v="1.30467645558681"/>
    <n v="9078.5340277312298"/>
    <n v="1.76655279568783"/>
    <n v="0.71"/>
    <n v="6445.7591596891698"/>
    <n v="1.2542524849383601"/>
    <n v="5571"/>
    <n v="1.17"/>
    <n v="1.31"/>
    <n v="2.1000000000000001E-2"/>
    <n v="0.68"/>
    <n v="12.565069107880101"/>
    <d v="1900-01-07T23:24:04"/>
    <n v="43470"/>
    <n v="1.9831082124919499"/>
    <n v="162.948046651586"/>
    <n v="0"/>
    <n v="57851.006638746774"/>
  </r>
  <r>
    <s v="STND-62915"/>
    <s v="Dollar Tree Stores, Inc."/>
    <s v="Dollar Tree Stores Inc - 1507 Rand Rd -  Des Plaines"/>
    <x v="24"/>
    <s v="Refrigeration"/>
    <x v="14"/>
    <n v="0"/>
    <n v="3698.8"/>
    <n v="0.42280000000000001"/>
    <x v="2"/>
    <x v="0"/>
    <n v="12"/>
    <s v="ΔkWpeak"/>
    <m/>
    <s v="Private-Non-Lighting"/>
    <x v="2"/>
    <n v="3"/>
    <n v="1"/>
    <s v="Non-Lighting"/>
    <n v="0.98952339343681495"/>
    <n v="0.43468415683807998"/>
    <n v="3660.0491276440898"/>
    <n v="0.18378446151114"/>
    <n v="0.7"/>
    <n v="2562.0343893508598"/>
    <n v="0.12864912305779799"/>
    <n v="4093"/>
    <n v="1.1200000000000001"/>
    <n v="1.29"/>
    <n v="1.9E-2"/>
    <n v="0.71"/>
    <n v="17.102369899829"/>
    <d v="1900-01-11T05:11:01"/>
    <n v="43448"/>
    <n v="0.18378446151114"/>
    <n v="0"/>
    <n v="0"/>
    <n v="30744.412672210317"/>
  </r>
  <r>
    <s v="STND-62915"/>
    <s v="Dollar Tree Stores, Inc."/>
    <s v="Dollar Tree Stores Inc - 1507 Rand Rd -  Des Plaines"/>
    <x v="49"/>
    <s v="Refrigeration"/>
    <x v="14"/>
    <n v="0"/>
    <n v="38808"/>
    <n v="4.4279999999999999"/>
    <x v="2"/>
    <x v="0"/>
    <n v="12"/>
    <s v="ΔkWpeak"/>
    <m/>
    <s v="Private-Non-Lighting"/>
    <x v="2"/>
    <n v="3"/>
    <n v="1"/>
    <s v="Non-Lighting"/>
    <n v="0.98952339343681495"/>
    <n v="0.43468415683807998"/>
    <n v="38401.4238524959"/>
    <n v="1.9247814464790201"/>
    <n v="0.7"/>
    <n v="26880.996696747101"/>
    <n v="1.34734701253531"/>
    <n v="4093"/>
    <n v="1.1200000000000001"/>
    <n v="1.29"/>
    <n v="1.9E-2"/>
    <n v="0.71"/>
    <n v="17.102369899829"/>
    <d v="1900-01-11T05:11:01"/>
    <n v="43448"/>
    <n v="1.9247814464790201"/>
    <n v="0"/>
    <n v="0"/>
    <n v="322571.96036096523"/>
  </r>
  <r>
    <s v="STND-62916"/>
    <s v="Holiday Inn Countryside"/>
    <s v="Holiday Inn Countryside Illinois - Phase 2 - 6201 Joliet Rd - Countryside"/>
    <x v="0"/>
    <s v="Indoor Lighting"/>
    <x v="11"/>
    <n v="0"/>
    <n v="26516.16"/>
    <n v="3.2587199999999998"/>
    <x v="0"/>
    <x v="0"/>
    <n v="8.1459758879113693"/>
    <s v="Qty / 1,000"/>
    <m/>
    <s v="Private-Lighting"/>
    <x v="0"/>
    <n v="3"/>
    <n v="1"/>
    <s v="Lighting"/>
    <n v="0.91633259480590001"/>
    <n v="1.30467645558681"/>
    <n v="24297.621697088402"/>
    <n v="4.2515752593498402"/>
    <n v="0.71"/>
    <n v="17251.3114049328"/>
    <n v="3.0186184341383799"/>
    <n v="6138"/>
    <n v="1.2"/>
    <n v="1.24"/>
    <n v="3.2000000000000001E-2"/>
    <n v="0.73"/>
    <n v="11.4043662430759"/>
    <d v="1900-01-07T03:30:12"/>
    <n v="43433"/>
    <n v="4.6968352401124998"/>
    <n v="647.93657858902395"/>
    <n v="0"/>
    <n v="140528.76673943299"/>
  </r>
  <r>
    <s v="STND-62917"/>
    <s v="Oregon Super Valu Inc"/>
    <s v="Super Valu - Comprehensive Refrigeration - 204 4th St - Oregon"/>
    <x v="24"/>
    <s v="Refrigeration"/>
    <x v="5"/>
    <n v="0"/>
    <n v="282033.5"/>
    <n v="32.238500000000002"/>
    <x v="2"/>
    <x v="0"/>
    <n v="12"/>
    <s v="ΔkWpeak"/>
    <m/>
    <s v="Private-Non-Lighting"/>
    <x v="2"/>
    <n v="2"/>
    <n v="1"/>
    <s v="Non-Lighting"/>
    <n v="0.76002432528749297"/>
    <n v="0.465462131779591"/>
    <n v="214352.32054597"/>
    <n v="15.0058009353763"/>
    <n v="0.7"/>
    <n v="150046.624382179"/>
    <n v="10.5040606547634"/>
    <n v="4661"/>
    <n v="1.07"/>
    <n v="1.24"/>
    <n v="2.9000000000000001E-2"/>
    <n v="0.745"/>
    <n v="15.018236429950701"/>
    <d v="1900-01-09T17:27:20"/>
    <n v="43412"/>
    <n v="15.0058009353763"/>
    <n v="0"/>
    <n v="0"/>
    <n v="1800559.492586148"/>
  </r>
  <r>
    <s v="STND-62918"/>
    <s v="Speedway LLC"/>
    <s v="Speedway LLC - 800 Brookforest Ave - Shorewood"/>
    <x v="0"/>
    <s v="Indoor Lighting"/>
    <x v="4"/>
    <n v="0"/>
    <n v="4496.4859999999999"/>
    <n v="0.50083200000000005"/>
    <x v="0"/>
    <x v="0"/>
    <n v="6.5651260504201696"/>
    <s v="Qty / 1,000"/>
    <m/>
    <s v="Private-Lighting"/>
    <x v="0"/>
    <n v="3"/>
    <n v="1"/>
    <s v="Lighting"/>
    <n v="0.91633259480590001"/>
    <n v="1.30467645558681"/>
    <n v="4120.2766838883999"/>
    <n v="0.65342371860445103"/>
    <n v="0.71"/>
    <n v="2925.3964455607602"/>
    <n v="0.46393084020916098"/>
    <n v="7616"/>
    <n v="1.1100000000000001"/>
    <n v="1.29"/>
    <n v="2.1999999999999999E-2"/>
    <n v="0.76"/>
    <n v="9.1911764705882408"/>
    <d v="1900-01-05T13:33:47"/>
    <n v="43461"/>
    <n v="0.666486861081652"/>
    <n v="81.663141482472795"/>
    <n v="0"/>
    <n v="19205.596412557516"/>
  </r>
  <r>
    <s v="STND-62918"/>
    <s v="Speedway LLC"/>
    <s v="Speedway LLC - 800 Brookforest Ave - Shorewood"/>
    <x v="0"/>
    <s v="Indoor Lighting"/>
    <x v="4"/>
    <n v="0"/>
    <n v="814.98800000000006"/>
    <n v="9.0775999999999996E-2"/>
    <x v="0"/>
    <x v="0"/>
    <n v="6.5651260504201696"/>
    <s v="Qty / 1,000"/>
    <m/>
    <s v="Private-Lighting"/>
    <x v="0"/>
    <n v="3"/>
    <n v="1"/>
    <s v="Lighting"/>
    <n v="0.91633259480590001"/>
    <n v="1.30467645558681"/>
    <n v="746.80006877567098"/>
    <n v="0.118433309932348"/>
    <n v="0.71"/>
    <n v="530.22804883072604"/>
    <n v="8.4087650051967E-2"/>
    <n v="7616"/>
    <n v="1.1100000000000001"/>
    <n v="1.29"/>
    <n v="2.1999999999999999E-2"/>
    <n v="0.76"/>
    <n v="9.1911764705882408"/>
    <d v="1900-01-05T13:33:47"/>
    <n v="43461"/>
    <n v="0.120801009722917"/>
    <n v="14.8014428045628"/>
    <n v="0"/>
    <n v="3481.0139760420575"/>
  </r>
  <r>
    <s v="STND-62919"/>
    <s v="Wilcorp Enterprises"/>
    <s v="Wilcorp Enterprises - 1850 Northwestern Ave - Gurnee"/>
    <x v="0"/>
    <s v="Indoor Lighting"/>
    <x v="8"/>
    <n v="0"/>
    <n v="82886.504000000001"/>
    <n v="13.117635"/>
    <x v="0"/>
    <x v="0"/>
    <n v="9.5383441434566993"/>
    <s v="Qty / 1,000"/>
    <m/>
    <s v="Private-Lighting"/>
    <x v="0"/>
    <n v="3"/>
    <n v="1"/>
    <s v="Lighting"/>
    <n v="0.91633259480590001"/>
    <n v="1.30467645558681"/>
    <n v="75951.6052847096"/>
    <n v="17.114269537481398"/>
    <n v="0.71"/>
    <n v="53925.639752143798"/>
    <n v="12.1511313716118"/>
    <n v="5242"/>
    <n v="1"/>
    <n v="1.22"/>
    <n v="1.0999999999999999E-2"/>
    <n v="0.68"/>
    <n v="13.3536818008394"/>
    <d v="1900-01-08T12:55:13"/>
    <n v="43433"/>
    <n v="20.629543801207099"/>
    <n v="835.46765813180605"/>
    <n v="0"/>
    <n v="514361.31011201657"/>
  </r>
  <r>
    <s v="STND-62919"/>
    <s v="Wilcorp Enterprises"/>
    <s v="Wilcorp Enterprises - 1850 Northwestern Ave - Gurnee"/>
    <x v="0"/>
    <s v="Indoor Lighting"/>
    <x v="8"/>
    <n v="0"/>
    <n v="23589"/>
    <n v="3.7332000000000001"/>
    <x v="0"/>
    <x v="0"/>
    <n v="9.5383441434566993"/>
    <s v="Qty / 1,000"/>
    <m/>
    <s v="Private-Lighting"/>
    <x v="0"/>
    <n v="3"/>
    <n v="1"/>
    <s v="Lighting"/>
    <n v="0.91633259480590001"/>
    <n v="1.30467645558681"/>
    <n v="21615.369578876402"/>
    <n v="4.87061814399667"/>
    <n v="0.71"/>
    <n v="15346.912401002201"/>
    <n v="3.45813888223763"/>
    <n v="5242"/>
    <n v="1"/>
    <n v="1.22"/>
    <n v="1.0999999999999999E-2"/>
    <n v="0.68"/>
    <n v="13.3536818008394"/>
    <d v="1900-01-08T12:55:13"/>
    <n v="43433"/>
    <n v="5.8710440501406298"/>
    <n v="237.76906536764"/>
    <n v="0"/>
    <n v="146384.13202024234"/>
  </r>
  <r>
    <s v="STND-62919"/>
    <s v="Wilcorp Enterprises"/>
    <s v="Wilcorp Enterprises - 1850 Northwestern Ave - Gurnee"/>
    <x v="0"/>
    <s v="Indoor Lighting"/>
    <x v="8"/>
    <n v="0"/>
    <n v="1415.34"/>
    <n v="0.223992"/>
    <x v="0"/>
    <x v="0"/>
    <n v="9.5383441434566993"/>
    <s v="Qty / 1,000"/>
    <m/>
    <s v="Private-Lighting"/>
    <x v="0"/>
    <n v="3"/>
    <n v="1"/>
    <s v="Lighting"/>
    <n v="0.91633259480590001"/>
    <n v="1.30467645558681"/>
    <n v="1296.9221747325801"/>
    <n v="0.29223708863980002"/>
    <n v="0.71"/>
    <n v="920.81474406013297"/>
    <n v="0.207488332934258"/>
    <n v="5242"/>
    <n v="1"/>
    <n v="1.22"/>
    <n v="1.0999999999999999E-2"/>
    <n v="0.68"/>
    <n v="13.3536818008394"/>
    <d v="1900-01-08T12:55:13"/>
    <n v="43433"/>
    <n v="0.35226264300843801"/>
    <n v="14.266143922058401"/>
    <n v="0"/>
    <n v="8783.0479212145492"/>
  </r>
  <r>
    <s v="STND-62920"/>
    <s v="Chicago White Sox, Ltd."/>
    <s v="Chicago White Sox Ltd - Guaranteed Rate Field - 333 W 35th St - Chicago"/>
    <x v="1"/>
    <s v="Outdoor &amp; Garage Lighting"/>
    <x v="1"/>
    <n v="0"/>
    <n v="240668.658"/>
    <n v="0"/>
    <x v="0"/>
    <x v="0"/>
    <n v="10.1978380583316"/>
    <s v="Qty / 1,000"/>
    <m/>
    <s v="Private-Lighting"/>
    <x v="0"/>
    <n v="2"/>
    <n v="1"/>
    <s v="Lighting"/>
    <n v="0.97902139861649395"/>
    <n v="0.93591656730105399"/>
    <n v="235619.766158315"/>
    <n v="0"/>
    <n v="0.71"/>
    <n v="167290.03397240301"/>
    <n v="0"/>
    <n v="4903"/>
    <n v="1"/>
    <n v="1"/>
    <n v="0"/>
    <n v="0"/>
    <n v="14.276973281664301"/>
    <d v="1900-01-09T04:44:53"/>
    <n v="43434"/>
    <n v="0"/>
    <n v="0"/>
    <n v="0"/>
    <n v="1705996.6752233577"/>
  </r>
  <r>
    <s v="STND-62921"/>
    <s v="Pembroke Hopkins Park Construction Outreach"/>
    <s v="Pembroke Hopkins Park Construction Outreach - 13355 E 3000S Rd - Pembroke Township"/>
    <x v="1"/>
    <s v="Outdoor &amp; Garage Lighting"/>
    <x v="1"/>
    <n v="0"/>
    <n v="15101.24"/>
    <n v="0"/>
    <x v="0"/>
    <x v="0"/>
    <n v="10.1978380583316"/>
    <s v="Qty / 1,000"/>
    <m/>
    <s v="Private-Lighting"/>
    <x v="0"/>
    <n v="3"/>
    <n v="1"/>
    <s v="Lighting"/>
    <n v="0.91633259480590001"/>
    <n v="1.30467645558681"/>
    <n v="13837.758433986601"/>
    <n v="0"/>
    <n v="0.71"/>
    <n v="9824.8084881305203"/>
    <n v="0"/>
    <n v="4903"/>
    <n v="1"/>
    <n v="1"/>
    <n v="0"/>
    <n v="0"/>
    <n v="14.276973281664301"/>
    <d v="1900-01-09T04:44:53"/>
    <n v="43432"/>
    <n v="0"/>
    <n v="0"/>
    <n v="0"/>
    <n v="100191.80591607677"/>
  </r>
  <r>
    <s v="STND-62922"/>
    <s v="OSI Restaurant Partners, LLC"/>
    <s v="OSI Restaurant Partners - 180 Roselle Rd - Schaumburg"/>
    <x v="0"/>
    <s v="Indoor Lighting"/>
    <x v="13"/>
    <n v="0"/>
    <n v="8916.7199999999993"/>
    <n v="1.2186140000000001"/>
    <x v="0"/>
    <x v="0"/>
    <n v="8.9750493627714896"/>
    <s v="Qty / 1,000"/>
    <m/>
    <s v="Private-Lighting"/>
    <x v="0"/>
    <n v="3"/>
    <n v="1"/>
    <s v="Lighting"/>
    <n v="0.91633259480590001"/>
    <n v="1.30467645558681"/>
    <n v="8170.6811747576603"/>
    <n v="1.58989699424846"/>
    <n v="0.71"/>
    <n v="5801.18363407794"/>
    <n v="1.12882686591641"/>
    <n v="5571"/>
    <n v="1.17"/>
    <n v="1.31"/>
    <n v="2.1000000000000001E-2"/>
    <n v="0.68"/>
    <n v="12.565069107880101"/>
    <d v="1900-01-07T23:24:04"/>
    <n v="43464"/>
    <n v="1.78479680539791"/>
    <n v="146.65325185462501"/>
    <n v="0"/>
    <n v="52065.909478351612"/>
  </r>
  <r>
    <s v="STND-62923"/>
    <s v="Evanston Township H.S. District 202"/>
    <s v="Evanston Township H.S. District 202 (Phase 3) - 1600 Dodge Ave - Evanston"/>
    <x v="1"/>
    <s v="Outdoor &amp; Garage Lighting"/>
    <x v="1"/>
    <n v="0"/>
    <n v="9737.3580000000002"/>
    <n v="0"/>
    <x v="0"/>
    <x v="1"/>
    <n v="10.1978380583316"/>
    <s v="Qty / 1,000"/>
    <m/>
    <s v="Public-Lighting"/>
    <x v="0"/>
    <n v="3"/>
    <n v="1"/>
    <s v="Lighting"/>
    <n v="0.99829244462109001"/>
    <n v="0.987374621353864"/>
    <n v="9720.7309219707295"/>
    <n v="0"/>
    <n v="0.71"/>
    <n v="6901.7189545992196"/>
    <n v="0"/>
    <n v="4903"/>
    <n v="1"/>
    <n v="1"/>
    <n v="0"/>
    <n v="0"/>
    <n v="14.276973281664301"/>
    <d v="1900-01-09T04:44:53"/>
    <n v="43427"/>
    <n v="0"/>
    <n v="0"/>
    <n v="0"/>
    <n v="70382.612223120508"/>
  </r>
  <r>
    <s v="STND-62924"/>
    <s v="Blick Art Materials LLC"/>
    <s v="Dick Blick Inc - State Street - 36 S State St - Chicago"/>
    <x v="0"/>
    <s v="Indoor Lighting"/>
    <x v="0"/>
    <n v="0"/>
    <n v="570.58799999999997"/>
    <n v="0.11573899999999999"/>
    <x v="0"/>
    <x v="0"/>
    <n v="9.1274187659729797"/>
    <s v="Qty / 1,000"/>
    <m/>
    <s v="Private-Lighting"/>
    <x v="0"/>
    <n v="3"/>
    <n v="1"/>
    <s v="Lighting"/>
    <n v="0.91633259480590001"/>
    <n v="1.30467645558681"/>
    <n v="522.84838260510901"/>
    <n v="0.15100194829316099"/>
    <n v="0.71"/>
    <n v="371.222351649627"/>
    <n v="0.107211383288145"/>
    <n v="5478"/>
    <n v="1.1200000000000001"/>
    <n v="1.31"/>
    <n v="2.1999999999999999E-2"/>
    <n v="0.95"/>
    <n v="12.7783862723622"/>
    <d v="1900-01-08T03:03:29"/>
    <n v="43433"/>
    <n v="0.121335434546534"/>
    <n v="10.270236086886101"/>
    <n v="0"/>
    <n v="3388.3018587954261"/>
  </r>
  <r>
    <s v="STND-62924"/>
    <s v="Blick Art Materials LLC"/>
    <s v="Dick Blick Inc - State Street - 36 S State St - Chicago"/>
    <x v="0"/>
    <s v="Indoor Lighting"/>
    <x v="0"/>
    <n v="0"/>
    <n v="3951.172"/>
    <n v="0.801458"/>
    <x v="0"/>
    <x v="0"/>
    <n v="9.1274187659729797"/>
    <s v="Qty / 1,000"/>
    <m/>
    <s v="Private-Lighting"/>
    <x v="0"/>
    <n v="3"/>
    <n v="1"/>
    <s v="Lighting"/>
    <n v="0.91633259480590001"/>
    <n v="1.30467645558681"/>
    <n v="3620.5876912844201"/>
    <n v="1.04564338274169"/>
    <n v="0.71"/>
    <n v="2570.61726081194"/>
    <n v="0.74240680174660001"/>
    <n v="5478"/>
    <n v="1.1200000000000001"/>
    <n v="1.31"/>
    <n v="2.1999999999999999E-2"/>
    <n v="0.95"/>
    <n v="12.7783862723622"/>
    <d v="1900-01-08T03:03:29"/>
    <n v="43433"/>
    <n v="0.84021163739790306"/>
    <n v="71.118686793086795"/>
    <n v="0"/>
    <n v="23463.10022646896"/>
  </r>
  <r>
    <s v="STND-62924"/>
    <s v="Blick Art Materials LLC"/>
    <s v="Dick Blick Inc - State Street - 36 S State St - Chicago"/>
    <x v="0"/>
    <s v="Indoor Lighting"/>
    <x v="0"/>
    <n v="0"/>
    <n v="8540.4210000000003"/>
    <n v="1.7323440000000001"/>
    <x v="0"/>
    <x v="0"/>
    <n v="9.1274187659729797"/>
    <s v="Qty / 1,000"/>
    <m/>
    <s v="Private-Lighting"/>
    <x v="0"/>
    <n v="3"/>
    <n v="1"/>
    <s v="Lighting"/>
    <n v="0.91633259480590001"/>
    <n v="1.30467645558681"/>
    <n v="7825.8661356647999"/>
    <n v="2.26014842977707"/>
    <n v="0.71"/>
    <n v="5556.3649563220097"/>
    <n v="1.6047053851417199"/>
    <n v="5478"/>
    <n v="1.1200000000000001"/>
    <n v="1.31"/>
    <n v="2.1999999999999999E-2"/>
    <n v="0.95"/>
    <n v="12.7783862723622"/>
    <d v="1900-01-08T03:03:29"/>
    <n v="43433"/>
    <n v="1.8161096261768399"/>
    <n v="153.72237052198699"/>
    <n v="0"/>
    <n v="50715.26977292815"/>
  </r>
  <r>
    <s v="STND-62926"/>
    <s v="Greencastle of Loves Park"/>
    <s v="Greencastle - 4260 Sunset Terrace - Loves Park"/>
    <x v="0"/>
    <s v="Indoor Lighting"/>
    <x v="18"/>
    <n v="0"/>
    <n v="8242.8430000000008"/>
    <n v="0.995174"/>
    <x v="0"/>
    <x v="0"/>
    <n v="8.1459758879113693"/>
    <s v="Qty / 1,000"/>
    <m/>
    <s v="Private-Lighting"/>
    <x v="0"/>
    <n v="3"/>
    <n v="1"/>
    <s v="Lighting"/>
    <n v="0.91633259480590001"/>
    <n v="1.30467645558681"/>
    <n v="7553.1857147676501"/>
    <n v="1.29838008701214"/>
    <n v="0.71"/>
    <n v="5362.7618574850303"/>
    <n v="0.92184986177862205"/>
    <n v="6138"/>
    <n v="1.1399999999999999"/>
    <n v="1.32"/>
    <n v="2.5000000000000001E-2"/>
    <n v="0.64"/>
    <n v="11.4043662430759"/>
    <d v="1900-01-07T03:30:12"/>
    <n v="43470"/>
    <n v="1.5369082469367199"/>
    <n v="165.64003760455401"/>
    <n v="0"/>
    <n v="43684.928783683841"/>
  </r>
  <r>
    <s v="STND-62927"/>
    <s v="RP2, LP"/>
    <s v="Pancor 2155 Point - 2155 Point Blvd - Elgin"/>
    <x v="1"/>
    <s v="Outdoor &amp; Garage Lighting"/>
    <x v="1"/>
    <n v="0"/>
    <n v="17895.95"/>
    <n v="0"/>
    <x v="0"/>
    <x v="0"/>
    <n v="10.1978380583316"/>
    <s v="Qty / 1,000"/>
    <m/>
    <s v="Private-Lighting"/>
    <x v="0"/>
    <n v="3"/>
    <n v="1"/>
    <s v="Lighting"/>
    <n v="0.91633259480590001"/>
    <n v="1.30467645558681"/>
    <n v="16398.6423000166"/>
    <n v="0"/>
    <n v="0.71"/>
    <n v="11643.0360330118"/>
    <n v="0"/>
    <n v="4903"/>
    <n v="1"/>
    <n v="1"/>
    <n v="0"/>
    <n v="0"/>
    <n v="14.276973281664301"/>
    <d v="1900-01-09T04:44:53"/>
    <n v="43440"/>
    <n v="0"/>
    <n v="0"/>
    <n v="0"/>
    <n v="118733.79597197392"/>
  </r>
  <r>
    <s v="STND-62927"/>
    <s v="RP2, LP"/>
    <s v="Pancor 2155 Point - 2155 Point Blvd - Elgin"/>
    <x v="27"/>
    <s v="Outdoor &amp; Garage Lighting"/>
    <x v="6"/>
    <n v="0"/>
    <n v="252"/>
    <n v="0"/>
    <x v="0"/>
    <x v="0"/>
    <n v="8"/>
    <s v="Qty / 1,000"/>
    <m/>
    <s v="Private-Lighting"/>
    <x v="0"/>
    <n v="3"/>
    <n v="1"/>
    <s v="Lighting"/>
    <n v="0.91633259480590001"/>
    <n v="1.30467645558681"/>
    <n v="230.915813891087"/>
    <n v="0"/>
    <n v="0.71"/>
    <n v="163.95022786267199"/>
    <n v="0"/>
    <n v="2885"/>
    <n v="1.165"/>
    <n v="1.3779999999999999"/>
    <n v="2.5499999999999998E-2"/>
    <n v="0.55000000000000004"/>
    <n v="24.263431542460999"/>
    <d v="1900-01-16T07:56:40"/>
    <n v="43440"/>
    <n v="0"/>
    <n v="5.0543804757276503"/>
    <n v="0"/>
    <n v="1311.601822901376"/>
  </r>
  <r>
    <s v="STND-62928"/>
    <s v="Wilmington Community Unit School District 209U"/>
    <s v="Wilmington School District 209 U (Wilmington Mid School) - 715 S Joliet St - Wilmington"/>
    <x v="0"/>
    <s v="Indoor Lighting"/>
    <x v="12"/>
    <n v="0"/>
    <n v="19406.874"/>
    <n v="5.2918269999999996"/>
    <x v="0"/>
    <x v="1"/>
    <n v="15"/>
    <s v="Qty / 1,000"/>
    <m/>
    <s v="Public-Lighting"/>
    <x v="0"/>
    <n v="3"/>
    <n v="1"/>
    <s v="Lighting"/>
    <n v="0.99829244462109001"/>
    <n v="0.987374621353864"/>
    <n v="19373.7356879135"/>
    <n v="5.2250156803951597"/>
    <n v="0.71"/>
    <n v="13755.352338418599"/>
    <n v="3.7097611330805602"/>
    <n v="2979"/>
    <n v="1.17333333333333"/>
    <n v="1.323"/>
    <n v="2.1333333333333301E-2"/>
    <n v="0.72"/>
    <n v="23.497818059751602"/>
    <d v="1900-01-15T18:49:11"/>
    <n v="43472"/>
    <n v="5.4852352401897599"/>
    <n v="352.24973978024502"/>
    <n v="0"/>
    <n v="206330.28507627899"/>
  </r>
  <r>
    <s v="STND-62929"/>
    <s v="RPAI US Management LLC"/>
    <s v="RPAI US Management LLC - 7075 Grand Ave - Gurnee"/>
    <x v="1"/>
    <s v="Outdoor &amp; Garage Lighting"/>
    <x v="1"/>
    <n v="0"/>
    <n v="27505.83"/>
    <n v="0"/>
    <x v="0"/>
    <x v="0"/>
    <n v="10.1978380583316"/>
    <s v="Qty / 1,000"/>
    <m/>
    <s v="Private-Lighting"/>
    <x v="0"/>
    <n v="3"/>
    <n v="1"/>
    <s v="Lighting"/>
    <n v="0.91633259480590001"/>
    <n v="1.30467645558681"/>
    <n v="25204.48857619"/>
    <n v="0"/>
    <n v="0.71"/>
    <n v="17895.186889094901"/>
    <n v="0"/>
    <n v="4903"/>
    <n v="1"/>
    <n v="1"/>
    <n v="0"/>
    <n v="0"/>
    <n v="14.276973281664301"/>
    <d v="1900-01-09T04:44:53"/>
    <n v="43469"/>
    <n v="0"/>
    <n v="0"/>
    <n v="0"/>
    <n v="182492.21791856864"/>
  </r>
  <r>
    <s v="STND-62930"/>
    <s v="RP2, LP"/>
    <s v="Pancor 2175 Point - RP2 LP - 2175 Point Blvd - Elgin"/>
    <x v="1"/>
    <s v="Outdoor &amp; Garage Lighting"/>
    <x v="1"/>
    <n v="0"/>
    <n v="12698.77"/>
    <n v="0"/>
    <x v="0"/>
    <x v="0"/>
    <n v="10.1978380583316"/>
    <s v="Qty / 1,000"/>
    <m/>
    <s v="Private-Lighting"/>
    <x v="0"/>
    <n v="3"/>
    <n v="1"/>
    <s v="Lighting"/>
    <n v="0.91633259480590001"/>
    <n v="1.30467645558681"/>
    <n v="11636.296864943301"/>
    <n v="0"/>
    <n v="0.71"/>
    <n v="8261.7707741097493"/>
    <n v="0"/>
    <n v="4903"/>
    <n v="1"/>
    <n v="1"/>
    <n v="0"/>
    <n v="0"/>
    <n v="14.276973281664301"/>
    <d v="1900-01-09T04:44:53"/>
    <n v="43442"/>
    <n v="0"/>
    <n v="0"/>
    <n v="0"/>
    <n v="84252.200429428121"/>
  </r>
  <r>
    <s v="STND-62930"/>
    <s v="RP2, LP"/>
    <s v="Pancor 2175 Point - RP2 LP - 2175 Point Blvd - Elgin"/>
    <x v="63"/>
    <s v="Outdoor &amp; Garage Lighting"/>
    <x v="1"/>
    <n v="0"/>
    <n v="31330.17"/>
    <n v="0"/>
    <x v="0"/>
    <x v="0"/>
    <n v="10.1978380583316"/>
    <s v="Qty / 1,000"/>
    <m/>
    <s v="Private-Lighting"/>
    <x v="0"/>
    <n v="3"/>
    <n v="1"/>
    <s v="Lighting"/>
    <n v="0.91633259480590001"/>
    <n v="1.30467645558681"/>
    <n v="28708.85597181"/>
    <n v="0"/>
    <n v="0.71"/>
    <n v="20383.287739985099"/>
    <n v="0"/>
    <n v="4903"/>
    <n v="1"/>
    <n v="1"/>
    <n v="0"/>
    <n v="0"/>
    <n v="14.276973281664301"/>
    <d v="1900-01-09T04:44:53"/>
    <n v="43442"/>
    <n v="0"/>
    <n v="0"/>
    <n v="0"/>
    <n v="207865.46746874394"/>
  </r>
  <r>
    <s v="STND-62930"/>
    <s v="RP2, LP"/>
    <s v="Pancor 2175 Point - RP2 LP - 2175 Point Blvd - Elgin"/>
    <x v="27"/>
    <s v="Outdoor &amp; Garage Lighting"/>
    <x v="6"/>
    <n v="0"/>
    <n v="621.6"/>
    <n v="0"/>
    <x v="0"/>
    <x v="0"/>
    <n v="8"/>
    <s v="Qty / 1,000"/>
    <m/>
    <s v="Private-Lighting"/>
    <x v="0"/>
    <n v="3"/>
    <n v="1"/>
    <s v="Lighting"/>
    <n v="0.91633259480590001"/>
    <n v="1.30467645558681"/>
    <n v="569.59234093134705"/>
    <n v="0"/>
    <n v="0.71"/>
    <n v="404.410562061257"/>
    <n v="0"/>
    <n v="2885"/>
    <n v="1.165"/>
    <n v="1.3779999999999999"/>
    <n v="2.5499999999999998E-2"/>
    <n v="0.55000000000000004"/>
    <n v="24.263431542460999"/>
    <d v="1900-01-16T07:56:40"/>
    <n v="43442"/>
    <n v="0"/>
    <n v="12.4674718401282"/>
    <n v="0"/>
    <n v="3235.284496490056"/>
  </r>
  <r>
    <s v="STND-62932"/>
    <s v="Master Molding"/>
    <s v="Master Molding - 1715 Terry Dr -  Joliet"/>
    <x v="0"/>
    <s v="Indoor Lighting"/>
    <x v="10"/>
    <n v="0"/>
    <n v="107650.567"/>
    <n v="19.252210000000002"/>
    <x v="0"/>
    <x v="0"/>
    <n v="10.827197921178"/>
    <s v="Qty / 1,000"/>
    <m/>
    <s v="Private-Lighting"/>
    <x v="0"/>
    <n v="2"/>
    <n v="1"/>
    <s v="Lighting"/>
    <n v="0.97902139861649395"/>
    <n v="0.93591656730105399"/>
    <n v="105392.208666199"/>
    <n v="18.018462296159001"/>
    <n v="0.71"/>
    <n v="74828.468153000998"/>
    <n v="12.7931082302729"/>
    <n v="4618"/>
    <n v="1.02"/>
    <n v="1.04"/>
    <n v="1.2E-2"/>
    <n v="0.81"/>
    <n v="15.158077089649201"/>
    <d v="1900-01-09T19:51:10"/>
    <n v="43434"/>
    <n v="21.3894376735031"/>
    <n v="1239.9083372493899"/>
    <n v="0"/>
    <n v="810182.63483110652"/>
  </r>
  <r>
    <s v="STND-62932"/>
    <s v="Master Molding"/>
    <s v="Master Molding - 1715 Terry Dr -  Joliet"/>
    <x v="0"/>
    <s v="Indoor Lighting"/>
    <x v="10"/>
    <n v="0"/>
    <n v="2661.3530000000001"/>
    <n v="0.47595599999999999"/>
    <x v="0"/>
    <x v="0"/>
    <n v="10.827197921178"/>
    <s v="Qty / 1,000"/>
    <m/>
    <s v="Private-Lighting"/>
    <x v="0"/>
    <n v="2"/>
    <n v="1"/>
    <s v="Lighting"/>
    <n v="0.97902139861649395"/>
    <n v="0.93591656730105399"/>
    <n v="2605.5215362722001"/>
    <n v="0.44545510570634"/>
    <n v="0.71"/>
    <n v="1849.9202907532599"/>
    <n v="0.31627312505150201"/>
    <n v="4618"/>
    <n v="1.02"/>
    <n v="1.04"/>
    <n v="1.2E-2"/>
    <n v="0.81"/>
    <n v="15.158077089649201"/>
    <d v="1900-01-09T19:51:10"/>
    <n v="43434"/>
    <n v="0.528792860525095"/>
    <n v="30.653194544378799"/>
    <n v="0"/>
    <n v="20029.453126388697"/>
  </r>
  <r>
    <s v="STND-62932"/>
    <s v="Master Molding"/>
    <s v="Master Molding - 1715 Terry Dr -  Joliet"/>
    <x v="7"/>
    <s v="Indoor Lighting"/>
    <x v="10"/>
    <n v="0"/>
    <n v="14284.825999999999"/>
    <n v="8.6733499999999992"/>
    <x v="0"/>
    <x v="0"/>
    <n v="8"/>
    <s v="Qty / 1,000"/>
    <m/>
    <s v="Private-Lighting"/>
    <x v="0"/>
    <n v="2"/>
    <n v="1"/>
    <s v="Lighting"/>
    <n v="0.97902139861649395"/>
    <n v="0.93591656730105399"/>
    <n v="13985.150329513201"/>
    <n v="8.1175319590005905"/>
    <n v="0.71"/>
    <n v="9929.4567339544101"/>
    <n v="5.7634476908904198"/>
    <n v="4618"/>
    <n v="1.02"/>
    <n v="1.04"/>
    <n v="1.2E-2"/>
    <n v="0.81"/>
    <n v="15.158077089649201"/>
    <d v="1900-01-09T19:51:10"/>
    <n v="43434"/>
    <n v="11.8262411990102"/>
    <n v="164.53118034721501"/>
    <n v="0"/>
    <n v="79435.653871635281"/>
  </r>
  <r>
    <s v="STND-62932"/>
    <s v="Master Molding"/>
    <s v="Master Molding - 1715 Terry Dr -  Joliet"/>
    <x v="1"/>
    <s v="Outdoor &amp; Garage Lighting"/>
    <x v="1"/>
    <n v="0"/>
    <n v="12183.955"/>
    <n v="0"/>
    <x v="0"/>
    <x v="0"/>
    <n v="10.1978380583316"/>
    <s v="Qty / 1,000"/>
    <m/>
    <s v="Private-Lighting"/>
    <x v="0"/>
    <n v="2"/>
    <n v="1"/>
    <s v="Lighting"/>
    <n v="0.97902139861649395"/>
    <n v="0.93591656730105399"/>
    <n v="11928.352664780399"/>
    <n v="0"/>
    <n v="0.71"/>
    <n v="8469.1303919941001"/>
    <n v="0"/>
    <n v="4903"/>
    <n v="1"/>
    <n v="1"/>
    <n v="0"/>
    <n v="0"/>
    <n v="14.276973281664301"/>
    <d v="1900-01-09T04:44:53"/>
    <n v="43434"/>
    <n v="0"/>
    <n v="0"/>
    <n v="0"/>
    <n v="86366.820232450249"/>
  </r>
  <r>
    <s v="STND-62932"/>
    <s v="Master Molding"/>
    <s v="Master Molding - 1715 Terry Dr -  Joliet"/>
    <x v="1"/>
    <s v="Outdoor &amp; Garage Lighting"/>
    <x v="1"/>
    <n v="0"/>
    <n v="2990.83"/>
    <n v="0"/>
    <x v="0"/>
    <x v="0"/>
    <n v="10.1978380583316"/>
    <s v="Qty / 1,000"/>
    <m/>
    <s v="Private-Lighting"/>
    <x v="0"/>
    <n v="2"/>
    <n v="1"/>
    <s v="Lighting"/>
    <n v="0.97902139861649395"/>
    <n v="0.93591656730105399"/>
    <n v="2928.0865696241699"/>
    <n v="0"/>
    <n v="0.71"/>
    <n v="2078.94146443316"/>
    <n v="0"/>
    <n v="4903"/>
    <n v="1"/>
    <n v="1"/>
    <n v="0"/>
    <n v="0"/>
    <n v="14.276973281664301"/>
    <d v="1900-01-09T04:44:53"/>
    <n v="43434"/>
    <n v="0"/>
    <n v="0"/>
    <n v="0"/>
    <n v="21200.708387040111"/>
  </r>
  <r>
    <s v="STND-62934"/>
    <s v="RP3, LLC"/>
    <s v="Pancor 2205 Point - RP3 LLC - 2205 Point Blvd - Elgin"/>
    <x v="1"/>
    <s v="Outdoor &amp; Garage Lighting"/>
    <x v="1"/>
    <n v="0"/>
    <n v="27211.65"/>
    <n v="0"/>
    <x v="0"/>
    <x v="0"/>
    <n v="10.1978380583316"/>
    <s v="Qty / 1,000"/>
    <m/>
    <s v="Private-Lighting"/>
    <x v="0"/>
    <n v="3"/>
    <n v="1"/>
    <s v="Lighting"/>
    <n v="0.91633259480590001"/>
    <n v="1.30467645558681"/>
    <n v="24934.92185345"/>
    <n v="0"/>
    <n v="0.71"/>
    <n v="17703.794515949499"/>
    <n v="0"/>
    <n v="4903"/>
    <n v="1"/>
    <n v="1"/>
    <n v="0"/>
    <n v="0"/>
    <n v="14.276973281664301"/>
    <d v="1900-01-09T04:44:53"/>
    <n v="43430"/>
    <n v="0"/>
    <n v="0"/>
    <n v="0"/>
    <n v="180540.42949163207"/>
  </r>
  <r>
    <s v="STND-62934"/>
    <s v="RP3, LLC"/>
    <s v="Pancor 2205 Point - RP3 LLC - 2205 Point Blvd - Elgin"/>
    <x v="63"/>
    <s v="Outdoor &amp; Garage Lighting"/>
    <x v="1"/>
    <n v="0"/>
    <n v="43514.125"/>
    <n v="0"/>
    <x v="0"/>
    <x v="0"/>
    <n v="10.1978380583316"/>
    <s v="Qty / 1,000"/>
    <m/>
    <s v="Private-Lighting"/>
    <x v="0"/>
    <n v="3"/>
    <n v="1"/>
    <s v="Lighting"/>
    <n v="0.91633259480590001"/>
    <n v="1.30467645558681"/>
    <n v="39873.411071958297"/>
    <n v="0"/>
    <n v="0.71"/>
    <n v="28310.1218610904"/>
    <n v="0"/>
    <n v="4903"/>
    <n v="1"/>
    <n v="1"/>
    <n v="0"/>
    <n v="0"/>
    <n v="14.276973281664301"/>
    <d v="1900-01-09T04:44:53"/>
    <n v="43430"/>
    <n v="0"/>
    <n v="0"/>
    <n v="0"/>
    <n v="288702.03815103311"/>
  </r>
  <r>
    <s v="STND-62934"/>
    <s v="RP3, LLC"/>
    <s v="Pancor 2205 Point - RP3 LLC - 2205 Point Blvd - Elgin"/>
    <x v="27"/>
    <s v="Outdoor &amp; Garage Lighting"/>
    <x v="6"/>
    <n v="0"/>
    <n v="952"/>
    <n v="0"/>
    <x v="0"/>
    <x v="0"/>
    <n v="8"/>
    <s v="Qty / 1,000"/>
    <m/>
    <s v="Private-Lighting"/>
    <x v="0"/>
    <n v="3"/>
    <n v="1"/>
    <s v="Lighting"/>
    <n v="0.91633259480590001"/>
    <n v="1.30467645558681"/>
    <n v="872.34863025521702"/>
    <n v="0"/>
    <n v="0.71"/>
    <n v="619.36752748120398"/>
    <n v="0"/>
    <n v="2885"/>
    <n v="1.165"/>
    <n v="1.3779999999999999"/>
    <n v="2.5499999999999998E-2"/>
    <n v="0.55000000000000004"/>
    <n v="24.263431542460999"/>
    <d v="1900-01-16T07:56:40"/>
    <n v="43430"/>
    <n v="0"/>
    <n v="19.094326241637798"/>
    <n v="0"/>
    <n v="4954.9402198496318"/>
  </r>
  <r>
    <s v="STND-62936"/>
    <s v="Subtenant 550 American Court, LLC"/>
    <s v="Silverado Senior Living Lake Zurich - 555 American Ct - Lake Zurich"/>
    <x v="62"/>
    <s v="Indoor Lighting"/>
    <x v="18"/>
    <n v="0"/>
    <n v="895.65700000000004"/>
    <n v="0.10813399999999999"/>
    <x v="0"/>
    <x v="0"/>
    <n v="8.1459758879113693"/>
    <s v="Qty / 1,000"/>
    <m/>
    <s v="Private-Lighting"/>
    <x v="0"/>
    <n v="3"/>
    <n v="1"/>
    <s v="Lighting"/>
    <n v="0.91633259480590001"/>
    <n v="1.30467645558681"/>
    <n v="820.71970286606802"/>
    <n v="0.14107988384842399"/>
    <n v="0.71"/>
    <n v="582.71098903490804"/>
    <n v="0.100166717532381"/>
    <n v="6138"/>
    <n v="1.1399999999999999"/>
    <n v="1.32"/>
    <n v="2.5000000000000001E-2"/>
    <n v="0.64"/>
    <n v="11.4043662430759"/>
    <d v="1900-01-07T03:30:12"/>
    <n v="43463"/>
    <n v="0.166997968570577"/>
    <n v="17.9982390979401"/>
    <n v="0"/>
    <n v="4746.7496662993472"/>
  </r>
  <r>
    <s v="STND-62936"/>
    <s v="Subtenant 550 American Court, LLC"/>
    <s v="Silverado Senior Living Lake Zurich - 555 American Ct - Lake Zurich"/>
    <x v="62"/>
    <s v="Indoor Lighting"/>
    <x v="18"/>
    <n v="0"/>
    <n v="12371.262000000001"/>
    <n v="1.493606"/>
    <x v="0"/>
    <x v="0"/>
    <n v="8.1459758879113693"/>
    <s v="Qty / 1,000"/>
    <m/>
    <s v="Private-Lighting"/>
    <x v="0"/>
    <n v="3"/>
    <n v="1"/>
    <s v="Lighting"/>
    <n v="0.91633259480590001"/>
    <n v="1.30467645558681"/>
    <n v="11336.190609483599"/>
    <n v="1.9486725821231901"/>
    <n v="0.71"/>
    <n v="8048.6953327333704"/>
    <n v="1.3835575333074599"/>
    <n v="6138"/>
    <n v="1.1399999999999999"/>
    <n v="1.32"/>
    <n v="2.5000000000000001E-2"/>
    <n v="0.64"/>
    <n v="11.4043662430759"/>
    <d v="1900-01-07T03:30:12"/>
    <n v="43463"/>
    <n v="2.30666735573294"/>
    <n v="248.60067126060599"/>
    <n v="0"/>
    <n v="65564.478109590811"/>
  </r>
  <r>
    <s v="STND-62936"/>
    <s v="Subtenant 550 American Court, LLC"/>
    <s v="Silverado Senior Living Lake Zurich - 555 American Ct - Lake Zurich"/>
    <x v="62"/>
    <s v="Indoor Lighting"/>
    <x v="18"/>
    <n v="0"/>
    <n v="1574.3969999999999"/>
    <n v="0.19008"/>
    <x v="0"/>
    <x v="0"/>
    <n v="8.1459758879113693"/>
    <s v="Qty / 1,000"/>
    <m/>
    <s v="Private-Lighting"/>
    <x v="0"/>
    <n v="3"/>
    <n v="1"/>
    <s v="Lighting"/>
    <n v="0.91633259480590001"/>
    <n v="1.30467645558681"/>
    <n v="1442.67128826462"/>
    <n v="0.24799290067794"/>
    <n v="0.71"/>
    <n v="1024.29661466788"/>
    <n v="0.176074959481338"/>
    <n v="6138"/>
    <n v="1.1399999999999999"/>
    <n v="1.32"/>
    <n v="2.5000000000000001E-2"/>
    <n v="0.64"/>
    <n v="11.4043662430759"/>
    <d v="1900-01-07T03:30:12"/>
    <n v="43463"/>
    <n v="0.29355220250703101"/>
    <n v="31.637528251417201"/>
    <n v="0"/>
    <n v="8343.8955251537936"/>
  </r>
  <r>
    <s v="STND-62936"/>
    <s v="Subtenant 550 American Court, LLC"/>
    <s v="Silverado Senior Living Lake Zurich - 555 American Ct - Lake Zurich"/>
    <x v="62"/>
    <s v="Indoor Lighting"/>
    <x v="18"/>
    <n v="0"/>
    <n v="13238.929"/>
    <n v="1.5983620000000001"/>
    <x v="0"/>
    <x v="0"/>
    <n v="8.1459758879113693"/>
    <s v="Qty / 1,000"/>
    <m/>
    <s v="Private-Lighting"/>
    <x v="0"/>
    <n v="3"/>
    <n v="1"/>
    <s v="Lighting"/>
    <n v="0.91633259480590001"/>
    <n v="1.30467645558681"/>
    <n v="12131.2621630211"/>
    <n v="2.0853452689046401"/>
    <n v="0.71"/>
    <n v="8613.19613574496"/>
    <n v="1.4805951409222899"/>
    <n v="6138"/>
    <n v="1.1399999999999999"/>
    <n v="1.32"/>
    <n v="2.5000000000000001E-2"/>
    <n v="0.64"/>
    <n v="11.4043662430759"/>
    <d v="1900-01-07T03:30:12"/>
    <n v="43463"/>
    <n v="2.4684484717147699"/>
    <n v="266.036450943445"/>
    <n v="0"/>
    <n v="70162.888039629819"/>
  </r>
  <r>
    <s v="STND-62936"/>
    <s v="Subtenant 550 American Court, LLC"/>
    <s v="Silverado Senior Living Lake Zurich - 555 American Ct - Lake Zurich"/>
    <x v="62"/>
    <s v="Indoor Lighting"/>
    <x v="18"/>
    <n v="0"/>
    <n v="6717.4269999999997"/>
    <n v="0.81100799999999995"/>
    <x v="0"/>
    <x v="0"/>
    <n v="8.1459758879113693"/>
    <s v="Qty / 1,000"/>
    <m/>
    <s v="Private-Lighting"/>
    <x v="0"/>
    <n v="3"/>
    <n v="1"/>
    <s v="Lighting"/>
    <n v="0.91633259480590001"/>
    <n v="1.30467645558681"/>
    <n v="6155.3973133292102"/>
    <n v="1.05810304289254"/>
    <n v="0.71"/>
    <n v="4370.3320924637401"/>
    <n v="0.75125316045370705"/>
    <n v="6138"/>
    <n v="1.1399999999999999"/>
    <n v="1.32"/>
    <n v="2.5000000000000001E-2"/>
    <n v="0.64"/>
    <n v="11.4043662430759"/>
    <d v="1900-01-07T03:30:12"/>
    <n v="43463"/>
    <n v="1.25248939736333"/>
    <n v="134.98678318704401"/>
    <n v="0"/>
    <n v="35600.619847374866"/>
  </r>
  <r>
    <s v="STND-62936"/>
    <s v="Subtenant 550 American Court, LLC"/>
    <s v="Silverado Senior Living Lake Zurich - 555 American Ct - Lake Zurich"/>
    <x v="62"/>
    <s v="Indoor Lighting"/>
    <x v="18"/>
    <n v="0"/>
    <n v="3302.7350000000001"/>
    <n v="0.39874599999999999"/>
    <x v="0"/>
    <x v="0"/>
    <n v="8.1459758879113693"/>
    <s v="Qty / 1,000"/>
    <m/>
    <s v="Private-Lighting"/>
    <x v="0"/>
    <n v="3"/>
    <n v="1"/>
    <s v="Lighting"/>
    <n v="0.91633259480590001"/>
    <n v="1.30467645558681"/>
    <n v="3026.40373250626"/>
    <n v="0.520234517959417"/>
    <n v="0.71"/>
    <n v="2148.7466500794499"/>
    <n v="0.36936650775118601"/>
    <n v="6138"/>
    <n v="1.1399999999999999"/>
    <n v="1.32"/>
    <n v="2.5000000000000001E-2"/>
    <n v="0.64"/>
    <n v="11.4043662430759"/>
    <d v="1900-01-07T03:30:12"/>
    <n v="43463"/>
    <n v="0.61580790478150604"/>
    <n v="66.368502905839094"/>
    <n v="0"/>
    <n v="17503.638400777527"/>
  </r>
  <r>
    <s v="STND-62936"/>
    <s v="Subtenant 550 American Court, LLC"/>
    <s v="Silverado Senior Living Lake Zurich - 555 American Ct - Lake Zurich"/>
    <x v="1"/>
    <s v="Outdoor &amp; Garage Lighting"/>
    <x v="1"/>
    <n v="0"/>
    <n v="495.20299999999997"/>
    <n v="0"/>
    <x v="0"/>
    <x v="0"/>
    <n v="10.1978380583316"/>
    <s v="Qty / 1,000"/>
    <m/>
    <s v="Private-Lighting"/>
    <x v="0"/>
    <n v="3"/>
    <n v="1"/>
    <s v="Lighting"/>
    <n v="0.91633259480590001"/>
    <n v="1.30467645558681"/>
    <n v="453.77064994566598"/>
    <n v="0"/>
    <n v="0.71"/>
    <n v="322.177161461423"/>
    <n v="0"/>
    <n v="4903"/>
    <n v="1"/>
    <n v="1"/>
    <n v="0"/>
    <n v="0"/>
    <n v="14.276973281664301"/>
    <d v="1900-01-09T04:44:53"/>
    <n v="43463"/>
    <n v="0"/>
    <n v="0"/>
    <n v="0"/>
    <n v="3285.5105186765441"/>
  </r>
  <r>
    <s v="STND-62936"/>
    <s v="Subtenant 550 American Court, LLC"/>
    <s v="Silverado Senior Living Lake Zurich - 555 American Ct - Lake Zurich"/>
    <x v="1"/>
    <s v="Outdoor &amp; Garage Lighting"/>
    <x v="1"/>
    <n v="0"/>
    <n v="666.80799999999999"/>
    <n v="0"/>
    <x v="0"/>
    <x v="0"/>
    <n v="10.1978380583316"/>
    <s v="Qty / 1,000"/>
    <m/>
    <s v="Private-Lighting"/>
    <x v="0"/>
    <n v="3"/>
    <n v="1"/>
    <s v="Lighting"/>
    <n v="0.91633259480590001"/>
    <n v="1.30467645558681"/>
    <n v="611.01790487733194"/>
    <n v="0"/>
    <n v="0.71"/>
    <n v="433.822712462906"/>
    <n v="0"/>
    <n v="4903"/>
    <n v="1"/>
    <n v="1"/>
    <n v="0"/>
    <n v="0"/>
    <n v="14.276973281664301"/>
    <d v="1900-01-09T04:44:53"/>
    <n v="43463"/>
    <n v="0"/>
    <n v="0"/>
    <n v="0"/>
    <n v="4424.0537677228695"/>
  </r>
  <r>
    <s v="STND-62936"/>
    <s v="Subtenant 550 American Court, LLC"/>
    <s v="Silverado Senior Living Lake Zurich - 555 American Ct - Lake Zurich"/>
    <x v="1"/>
    <s v="Outdoor &amp; Garage Lighting"/>
    <x v="1"/>
    <n v="0"/>
    <n v="7844.8"/>
    <n v="0"/>
    <x v="0"/>
    <x v="0"/>
    <n v="10.1978380583316"/>
    <s v="Qty / 1,000"/>
    <m/>
    <s v="Private-Lighting"/>
    <x v="0"/>
    <n v="3"/>
    <n v="1"/>
    <s v="Lighting"/>
    <n v="0.91633259480590001"/>
    <n v="1.30467645558681"/>
    <n v="7188.4459397333203"/>
    <n v="0"/>
    <n v="0.71"/>
    <n v="5103.7966172106599"/>
    <n v="0"/>
    <n v="4903"/>
    <n v="1"/>
    <n v="1"/>
    <n v="0"/>
    <n v="0"/>
    <n v="14.276973281664301"/>
    <d v="1900-01-09T04:44:53"/>
    <n v="43463"/>
    <n v="0"/>
    <n v="0"/>
    <n v="0"/>
    <n v="52047.691384974947"/>
  </r>
  <r>
    <s v="STND-62936"/>
    <s v="Subtenant 550 American Court, LLC"/>
    <s v="Silverado Senior Living Lake Zurich - 555 American Ct - Lake Zurich"/>
    <x v="1"/>
    <s v="Outdoor &amp; Garage Lighting"/>
    <x v="1"/>
    <n v="0"/>
    <n v="1049.242"/>
    <n v="0"/>
    <x v="0"/>
    <x v="0"/>
    <n v="10.1978380583316"/>
    <s v="Qty / 1,000"/>
    <m/>
    <s v="Private-Lighting"/>
    <x v="0"/>
    <n v="3"/>
    <n v="1"/>
    <s v="Lighting"/>
    <n v="0.91633259480590001"/>
    <n v="1.30467645558681"/>
    <n v="961.45464443933201"/>
    <n v="0"/>
    <n v="0.71"/>
    <n v="682.63279755192605"/>
    <n v="0"/>
    <n v="4903"/>
    <n v="1"/>
    <n v="1"/>
    <n v="0"/>
    <n v="0"/>
    <n v="14.276973281664301"/>
    <d v="1900-01-09T04:44:53"/>
    <n v="43463"/>
    <n v="0"/>
    <n v="0"/>
    <n v="0"/>
    <n v="6961.3787227404018"/>
  </r>
  <r>
    <s v="STND-62939"/>
    <s v="Midlothian School District 143"/>
    <s v="Midlothian School District 143 - 14959 S Pulaski Rd - Midlothian"/>
    <x v="1"/>
    <s v="Outdoor &amp; Garage Lighting"/>
    <x v="1"/>
    <n v="0"/>
    <n v="5981.66"/>
    <n v="0"/>
    <x v="0"/>
    <x v="1"/>
    <n v="10.1978380583316"/>
    <s v="Qty / 1,000"/>
    <m/>
    <s v="Public-Lighting"/>
    <x v="0"/>
    <n v="3"/>
    <n v="1"/>
    <s v="Lighting"/>
    <n v="0.99829244462109001"/>
    <n v="0.987374621353864"/>
    <n v="5971.4459842921897"/>
    <n v="0"/>
    <n v="0.71"/>
    <n v="4239.7266488474597"/>
    <n v="0"/>
    <n v="4903"/>
    <n v="1"/>
    <n v="1"/>
    <n v="0"/>
    <n v="0"/>
    <n v="14.276973281664301"/>
    <d v="1900-01-09T04:44:53"/>
    <n v="43422"/>
    <n v="0"/>
    <n v="0"/>
    <n v="0"/>
    <n v="43236.045776539322"/>
  </r>
  <r>
    <s v="STND-62939"/>
    <s v="Midlothian School District 143"/>
    <s v="Midlothian School District 143 - 14959 S Pulaski Rd - Midlothian"/>
    <x v="1"/>
    <s v="Outdoor &amp; Garage Lighting"/>
    <x v="1"/>
    <n v="0"/>
    <n v="1103.175"/>
    <n v="0"/>
    <x v="0"/>
    <x v="1"/>
    <n v="10.1978380583316"/>
    <s v="Qty / 1,000"/>
    <m/>
    <s v="Public-Lighting"/>
    <x v="0"/>
    <n v="3"/>
    <n v="1"/>
    <s v="Lighting"/>
    <n v="0.99829244462109001"/>
    <n v="0.987374621353864"/>
    <n v="1101.2912675948701"/>
    <n v="0"/>
    <n v="0.71"/>
    <n v="781.91679999235896"/>
    <n v="0"/>
    <n v="4903"/>
    <n v="1"/>
    <n v="1"/>
    <n v="0"/>
    <n v="0"/>
    <n v="14.276973281664301"/>
    <d v="1900-01-09T04:44:53"/>
    <n v="43422"/>
    <n v="0"/>
    <n v="0"/>
    <n v="0"/>
    <n v="7973.8609014109361"/>
  </r>
  <r>
    <s v="STND-62940"/>
    <s v="Lambs Farm"/>
    <s v="Lambs Farm Inc - 14245 W Rockland - Libertyville"/>
    <x v="1"/>
    <s v="Outdoor &amp; Garage Lighting"/>
    <x v="1"/>
    <n v="0"/>
    <n v="14978.665000000001"/>
    <n v="0"/>
    <x v="0"/>
    <x v="0"/>
    <n v="10.1978380583316"/>
    <s v="Qty / 1,000"/>
    <m/>
    <s v="Private-Lighting"/>
    <x v="0"/>
    <n v="3"/>
    <n v="1"/>
    <s v="Lighting"/>
    <n v="0.91633259480590001"/>
    <n v="1.30467645558681"/>
    <n v="13725.438966178301"/>
    <n v="0"/>
    <n v="0.71"/>
    <n v="9745.0616659865991"/>
    <n v="0"/>
    <n v="4903"/>
    <n v="1"/>
    <n v="1"/>
    <n v="0"/>
    <n v="0"/>
    <n v="14.276973281664301"/>
    <d v="1900-01-09T04:44:53"/>
    <n v="43447"/>
    <n v="0"/>
    <n v="0"/>
    <n v="0"/>
    <n v="99378.560738186483"/>
  </r>
  <r>
    <s v="STND-62942"/>
    <s v="Temperature Equipment Corporation"/>
    <s v="Temperature Equipment Corporation - 1313 Timber Drive -  Elgin"/>
    <x v="0"/>
    <s v="Indoor Lighting"/>
    <x v="14"/>
    <n v="0"/>
    <n v="17736.115000000002"/>
    <n v="3.5436169999999998"/>
    <x v="0"/>
    <x v="0"/>
    <n v="12.215978499877799"/>
    <s v="Qty / 1,000"/>
    <m/>
    <s v="Private-Lighting"/>
    <x v="0"/>
    <n v="3"/>
    <n v="1"/>
    <s v="Lighting"/>
    <n v="0.91633259480590001"/>
    <n v="1.30467645558681"/>
    <n v="16252.180279725801"/>
    <n v="4.6232736675171502"/>
    <n v="0.71"/>
    <n v="11539.0479986053"/>
    <n v="3.2825243039371799"/>
    <n v="4093"/>
    <n v="1.1200000000000001"/>
    <n v="1.29"/>
    <n v="1.9E-2"/>
    <n v="0.71"/>
    <n v="17.102369899829"/>
    <d v="1900-01-11T05:11:01"/>
    <n v="43422"/>
    <n v="5.0477930642178697"/>
    <n v="275.70662974534901"/>
    <n v="0"/>
    <n v="140960.7622600203"/>
  </r>
  <r>
    <s v="STND-62943"/>
    <s v="Temperature Equipment Corporation"/>
    <s v="Temperature Equipment Corporation - 2055 N Ruby St - Melrose Park"/>
    <x v="0"/>
    <s v="Indoor Lighting"/>
    <x v="8"/>
    <n v="0"/>
    <n v="17503.038"/>
    <n v="2.7700339999999999"/>
    <x v="0"/>
    <x v="0"/>
    <n v="9.5383441434566993"/>
    <s v="Qty / 1,000"/>
    <m/>
    <s v="Private-Lighting"/>
    <x v="0"/>
    <n v="3"/>
    <n v="1"/>
    <s v="Lighting"/>
    <n v="0.91633259480590001"/>
    <n v="1.30467645558681"/>
    <n v="16038.604227526301"/>
    <n v="3.6139981409749402"/>
    <n v="0.71"/>
    <n v="11387.4090015437"/>
    <n v="2.5659386800922102"/>
    <n v="5242"/>
    <n v="1"/>
    <n v="1.22"/>
    <n v="1.0999999999999999E-2"/>
    <n v="0.68"/>
    <n v="13.3536818008394"/>
    <d v="1900-01-08T12:55:13"/>
    <n v="43425"/>
    <n v="4.35631405614145"/>
    <n v="176.42464650278899"/>
    <n v="0"/>
    <n v="108617.02595902045"/>
  </r>
  <r>
    <s v="STND-62945"/>
    <s v="Bourbonnais Elementary School District 53"/>
    <s v="Bourbonnais Elementary School District 53 - 200 W John Casey Rd - Bourbonnais"/>
    <x v="1"/>
    <s v="Outdoor &amp; Garage Lighting"/>
    <x v="1"/>
    <n v="0"/>
    <n v="5981.66"/>
    <n v="0"/>
    <x v="0"/>
    <x v="1"/>
    <n v="10.1978380583316"/>
    <s v="Qty / 1,000"/>
    <m/>
    <s v="Public-Lighting"/>
    <x v="0"/>
    <n v="3"/>
    <n v="1"/>
    <s v="Lighting"/>
    <n v="0.99829244462109001"/>
    <n v="0.987374621353864"/>
    <n v="5971.4459842921897"/>
    <n v="0"/>
    <n v="0.71"/>
    <n v="4239.7266488474597"/>
    <n v="0"/>
    <n v="4903"/>
    <n v="1"/>
    <n v="1"/>
    <n v="0"/>
    <n v="0"/>
    <n v="14.276973281664301"/>
    <d v="1900-01-09T04:44:53"/>
    <n v="43422"/>
    <n v="0"/>
    <n v="0"/>
    <n v="0"/>
    <n v="43236.045776539322"/>
  </r>
  <r>
    <s v="STND-62945"/>
    <s v="Bourbonnais Elementary School District 53"/>
    <s v="Bourbonnais Elementary School District 53 - 200 W John Casey Rd - Bourbonnais"/>
    <x v="1"/>
    <s v="Outdoor &amp; Garage Lighting"/>
    <x v="1"/>
    <n v="0"/>
    <n v="7648.68"/>
    <n v="0"/>
    <x v="0"/>
    <x v="1"/>
    <n v="10.1978380583316"/>
    <s v="Qty / 1,000"/>
    <m/>
    <s v="Public-Lighting"/>
    <x v="0"/>
    <n v="3"/>
    <n v="1"/>
    <s v="Lighting"/>
    <n v="0.99829244462109001"/>
    <n v="0.987374621353864"/>
    <n v="7635.6194553244404"/>
    <n v="0"/>
    <n v="0.71"/>
    <n v="5421.2898132803502"/>
    <n v="0"/>
    <n v="4903"/>
    <n v="1"/>
    <n v="1"/>
    <n v="0"/>
    <n v="0"/>
    <n v="14.276973281664301"/>
    <d v="1900-01-09T04:44:53"/>
    <n v="43422"/>
    <n v="0"/>
    <n v="0"/>
    <n v="0"/>
    <n v="55285.435583115766"/>
  </r>
  <r>
    <s v="STND-62947"/>
    <s v="Rodzila Properties, LLC."/>
    <s v="Rodzilla Properties LLC - 24520 Rt 52, Unit H - Manhattan"/>
    <x v="1"/>
    <s v="Outdoor &amp; Garage Lighting"/>
    <x v="1"/>
    <n v="0"/>
    <n v="25422.055"/>
    <n v="0"/>
    <x v="0"/>
    <x v="0"/>
    <n v="10.1978380583316"/>
    <s v="Qty / 1,000"/>
    <m/>
    <s v="Private-Lighting"/>
    <x v="0"/>
    <n v="3"/>
    <n v="1"/>
    <s v="Lighting"/>
    <n v="0.91633259480590001"/>
    <n v="1.30467645558681"/>
    <n v="23295.057623448301"/>
    <n v="0"/>
    <n v="0.71"/>
    <n v="16539.4909126483"/>
    <n v="0"/>
    <n v="4903"/>
    <n v="1"/>
    <n v="1"/>
    <n v="0"/>
    <n v="0"/>
    <n v="14.276973281664301"/>
    <d v="1900-01-09T04:44:53"/>
    <n v="43447"/>
    <n v="0"/>
    <n v="0"/>
    <n v="0"/>
    <n v="168667.04989443449"/>
  </r>
  <r>
    <s v="STND-62950"/>
    <s v="St Gall School"/>
    <s v="Catholic Bishop of Chicago (St Gall School) - 5525 S Sawyer Ave Unit BD - Chicago"/>
    <x v="0"/>
    <s v="Indoor Lighting"/>
    <x v="12"/>
    <n v="0"/>
    <n v="5792.7849999999999"/>
    <n v="1.5795650000000001"/>
    <x v="0"/>
    <x v="0"/>
    <n v="15"/>
    <s v="Qty / 1,000"/>
    <m/>
    <s v="Private-Lighting"/>
    <x v="0"/>
    <n v="3"/>
    <n v="1"/>
    <s v="Lighting"/>
    <n v="0.91633259480590001"/>
    <n v="1.30467645558681"/>
    <n v="5308.1177102026904"/>
    <n v="2.0608212655689702"/>
    <n v="0.71"/>
    <n v="3768.7635742439102"/>
    <n v="1.46318309855397"/>
    <n v="2979"/>
    <n v="1.17333333333333"/>
    <n v="1.323"/>
    <n v="2.1333333333333301E-2"/>
    <n v="0.72"/>
    <n v="23.497818059751602"/>
    <d v="1900-01-15T18:49:11"/>
    <n v="43412"/>
    <n v="2.1634555991947702"/>
    <n v="96.511231094594507"/>
    <n v="0"/>
    <n v="56531.453613658654"/>
  </r>
  <r>
    <s v="STND-62951"/>
    <s v="Fields Jeep Inc Fields Chrysler Jeep Dodge Ram"/>
    <s v="Fields CJDR - 2800 Patriot Dr - Glenview"/>
    <x v="1"/>
    <s v="Outdoor &amp; Garage Lighting"/>
    <x v="1"/>
    <n v="0"/>
    <n v="145324.92000000001"/>
    <n v="0"/>
    <x v="0"/>
    <x v="0"/>
    <n v="10.1978380583316"/>
    <s v="Qty / 1,000"/>
    <m/>
    <s v="Private-Lighting"/>
    <x v="0"/>
    <n v="2"/>
    <n v="1"/>
    <s v="Lighting"/>
    <n v="0.97902139861649395"/>
    <n v="0.93591656730105399"/>
    <n v="142276.20643223001"/>
    <n v="0"/>
    <n v="0.71"/>
    <n v="101016.106566883"/>
    <n v="0"/>
    <n v="4903"/>
    <n v="1"/>
    <n v="1"/>
    <n v="0"/>
    <n v="0"/>
    <n v="14.276973281664301"/>
    <d v="1900-01-09T04:44:53"/>
    <n v="43439"/>
    <n v="0"/>
    <n v="0"/>
    <n v="0"/>
    <n v="1030145.89605224"/>
  </r>
  <r>
    <s v="STND-62951"/>
    <s v="Fields Jeep Inc Fields Chrysler Jeep Dodge Ram"/>
    <s v="Fields CJDR - 2800 Patriot Dr - Glenview"/>
    <x v="1"/>
    <s v="Outdoor &amp; Garage Lighting"/>
    <x v="1"/>
    <n v="0"/>
    <n v="38243.4"/>
    <n v="0"/>
    <x v="0"/>
    <x v="0"/>
    <n v="10.1978380583316"/>
    <s v="Qty / 1,000"/>
    <m/>
    <s v="Private-Lighting"/>
    <x v="0"/>
    <n v="2"/>
    <n v="1"/>
    <s v="Lighting"/>
    <n v="0.97902139861649395"/>
    <n v="0.93591656730105399"/>
    <n v="37441.106955850002"/>
    <n v="0"/>
    <n v="0.71"/>
    <n v="26583.1859386535"/>
    <n v="0"/>
    <n v="4903"/>
    <n v="1"/>
    <n v="1"/>
    <n v="0"/>
    <n v="0"/>
    <n v="14.276973281664301"/>
    <d v="1900-01-09T04:44:53"/>
    <n v="43439"/>
    <n v="0"/>
    <n v="0"/>
    <n v="0"/>
    <n v="271091.02527690609"/>
  </r>
  <r>
    <s v="STND-62951"/>
    <s v="Fields Jeep Inc Fields Chrysler Jeep Dodge Ram"/>
    <s v="Fields CJDR - 2800 Patriot Dr - Glenview"/>
    <x v="1"/>
    <s v="Outdoor &amp; Garage Lighting"/>
    <x v="1"/>
    <n v="0"/>
    <n v="122378.88"/>
    <n v="0"/>
    <x v="0"/>
    <x v="0"/>
    <n v="10.1978380583316"/>
    <s v="Qty / 1,000"/>
    <m/>
    <s v="Private-Lighting"/>
    <x v="0"/>
    <n v="2"/>
    <n v="1"/>
    <s v="Lighting"/>
    <n v="0.97902139861649395"/>
    <n v="0.93591656730105399"/>
    <n v="119811.54225872"/>
    <n v="0"/>
    <n v="0.71"/>
    <n v="85066.195003691202"/>
    <n v="0"/>
    <n v="4903"/>
    <n v="1"/>
    <n v="1"/>
    <n v="0"/>
    <n v="0"/>
    <n v="14.276973281664301"/>
    <d v="1900-01-09T04:44:53"/>
    <n v="43439"/>
    <n v="0"/>
    <n v="0"/>
    <n v="0"/>
    <n v="867491.28088609956"/>
  </r>
  <r>
    <s v="STND-62952"/>
    <s v="DeCal Works LLC"/>
    <s v="DeCal Works LLC - 2021 Johnson Ct - Kingston"/>
    <x v="8"/>
    <s v="Indoor Advanced Lighting"/>
    <x v="8"/>
    <n v="0"/>
    <n v="28772.84"/>
    <n v="4.5575299999999999"/>
    <x v="0"/>
    <x v="0"/>
    <n v="9.5383441434566993"/>
    <s v="Qty / 1,000"/>
    <m/>
    <s v="Private-Lighting"/>
    <x v="0"/>
    <n v="3"/>
    <n v="1"/>
    <s v="Lighting"/>
    <n v="0.91633259480590001"/>
    <n v="1.30467645558681"/>
    <n v="26365.491137134999"/>
    <n v="5.9461020866305399"/>
    <n v="0.71"/>
    <n v="18719.498707365801"/>
    <n v="4.2217324815076802"/>
    <n v="5242"/>
    <n v="1"/>
    <n v="1.22"/>
    <n v="1.0999999999999999E-2"/>
    <n v="0.68"/>
    <n v="13.3536818008394"/>
    <d v="1900-01-08T12:55:13"/>
    <n v="43472"/>
    <n v="7.1674326020136698"/>
    <n v="290.02040250848501"/>
    <n v="0"/>
    <n v="178553.02086384784"/>
  </r>
  <r>
    <s v="STND-62952"/>
    <s v="DeCal Works LLC"/>
    <s v="DeCal Works LLC - 2021 Johnson Ct - Kingston"/>
    <x v="5"/>
    <s v="Indoor Advanced Lighting"/>
    <x v="8"/>
    <n v="0"/>
    <n v="4541.76"/>
    <n v="2.0501"/>
    <x v="0"/>
    <x v="0"/>
    <n v="15"/>
    <s v="Qty / 1,000"/>
    <m/>
    <s v="Private-Lighting"/>
    <x v="0"/>
    <n v="3"/>
    <n v="1"/>
    <s v="Lighting"/>
    <n v="0.91633259480590001"/>
    <n v="1.30467645558681"/>
    <n v="4161.7627257856402"/>
    <n v="2.6747172015985101"/>
    <n v="0.71"/>
    <n v="2954.8515353078101"/>
    <n v="1.8990492131349399"/>
    <n v="5242"/>
    <n v="1"/>
    <n v="1.22"/>
    <n v="1.0999999999999999E-2"/>
    <n v="0.68"/>
    <n v="13.3536818008394"/>
    <d v="1900-01-08T12:55:13"/>
    <n v="43472"/>
    <n v="3.2241046306635899"/>
    <n v="45.779389983642098"/>
    <n v="0"/>
    <n v="44322.77302961715"/>
  </r>
  <r>
    <s v="STND-62952"/>
    <s v="DeCal Works LLC"/>
    <s v="DeCal Works LLC - 2021 Johnson Ct - Kingston"/>
    <x v="1"/>
    <s v="Outdoor &amp; Garage Lighting"/>
    <x v="1"/>
    <n v="0"/>
    <n v="7236.8280000000004"/>
    <n v="0"/>
    <x v="0"/>
    <x v="0"/>
    <n v="10.1978380583316"/>
    <s v="Qty / 1,000"/>
    <m/>
    <s v="Private-Lighting"/>
    <x v="0"/>
    <n v="3"/>
    <n v="1"/>
    <s v="Lighting"/>
    <n v="0.91633259480590001"/>
    <n v="1.30467645558681"/>
    <n v="6631.3413794039898"/>
    <n v="0"/>
    <n v="0.71"/>
    <n v="4708.2523793768296"/>
    <n v="0"/>
    <n v="4903"/>
    <n v="1"/>
    <n v="1"/>
    <n v="0"/>
    <n v="0"/>
    <n v="14.276973281664301"/>
    <d v="1900-01-09T04:44:53"/>
    <n v="43472"/>
    <n v="0"/>
    <n v="0"/>
    <n v="0"/>
    <n v="48013.995302639341"/>
  </r>
  <r>
    <s v="STND-62955"/>
    <s v="Hendrickson USA LLC"/>
    <s v="Hendrickson - 501 Caton Farm Rd - Cresthill"/>
    <x v="1"/>
    <s v="Outdoor &amp; Garage Lighting"/>
    <x v="1"/>
    <n v="0"/>
    <n v="2206.35"/>
    <n v="0"/>
    <x v="0"/>
    <x v="0"/>
    <n v="10.1978380583316"/>
    <s v="Qty / 1,000"/>
    <m/>
    <s v="Private-Lighting"/>
    <x v="0"/>
    <n v="3"/>
    <n v="1"/>
    <s v="Lighting"/>
    <n v="0.91633259480590001"/>
    <n v="1.30467645558681"/>
    <n v="2021.7504205499999"/>
    <n v="0"/>
    <n v="0.71"/>
    <n v="1435.4427985904999"/>
    <n v="0"/>
    <n v="4903"/>
    <n v="1"/>
    <n v="1"/>
    <n v="0"/>
    <n v="0"/>
    <n v="14.276973281664301"/>
    <d v="1900-01-09T04:44:53"/>
    <n v="43453"/>
    <n v="0"/>
    <n v="0"/>
    <n v="0"/>
    <n v="14638.413202024221"/>
  </r>
  <r>
    <s v="STND-62955"/>
    <s v="Hendrickson USA LLC"/>
    <s v="Hendrickson - 501 Caton Farm Rd - Cresthill"/>
    <x v="1"/>
    <s v="Outdoor &amp; Garage Lighting"/>
    <x v="1"/>
    <n v="0"/>
    <n v="3530.16"/>
    <n v="0"/>
    <x v="0"/>
    <x v="0"/>
    <n v="10.1978380583316"/>
    <s v="Qty / 1,000"/>
    <m/>
    <s v="Private-Lighting"/>
    <x v="0"/>
    <n v="3"/>
    <n v="1"/>
    <s v="Lighting"/>
    <n v="0.91633259480590001"/>
    <n v="1.30467645558681"/>
    <n v="3234.8006728800001"/>
    <n v="0"/>
    <n v="0.71"/>
    <n v="2296.7084777447999"/>
    <n v="0"/>
    <n v="4903"/>
    <n v="1"/>
    <n v="1"/>
    <n v="0"/>
    <n v="0"/>
    <n v="14.276973281664301"/>
    <d v="1900-01-09T04:44:53"/>
    <n v="43453"/>
    <n v="0"/>
    <n v="0"/>
    <n v="0"/>
    <n v="23421.461123238754"/>
  </r>
  <r>
    <s v="STND-62955"/>
    <s v="Hendrickson USA LLC"/>
    <s v="Hendrickson - 501 Caton Farm Rd - Cresthill"/>
    <x v="1"/>
    <s v="Outdoor &amp; Garage Lighting"/>
    <x v="1"/>
    <n v="0"/>
    <n v="24515"/>
    <n v="0"/>
    <x v="0"/>
    <x v="0"/>
    <n v="10.1978380583316"/>
    <s v="Qty / 1,000"/>
    <m/>
    <s v="Private-Lighting"/>
    <x v="0"/>
    <n v="3"/>
    <n v="1"/>
    <s v="Lighting"/>
    <n v="0.91633259480590001"/>
    <n v="1.30467645558681"/>
    <n v="22463.893561666599"/>
    <n v="0"/>
    <n v="0.71"/>
    <n v="15949.364428783299"/>
    <n v="0"/>
    <n v="4903"/>
    <n v="1"/>
    <n v="1"/>
    <n v="0"/>
    <n v="0"/>
    <n v="14.276973281664301"/>
    <d v="1900-01-09T04:44:53"/>
    <n v="43453"/>
    <n v="0"/>
    <n v="0"/>
    <n v="0"/>
    <n v="162649.03557804658"/>
  </r>
  <r>
    <s v="STND-62955"/>
    <s v="Hendrickson USA LLC"/>
    <s v="Hendrickson - 501 Caton Farm Rd - Cresthill"/>
    <x v="1"/>
    <s v="Outdoor &amp; Garage Lighting"/>
    <x v="1"/>
    <n v="0"/>
    <n v="9707.94"/>
    <n v="0"/>
    <x v="0"/>
    <x v="0"/>
    <n v="10.1978380583316"/>
    <s v="Qty / 1,000"/>
    <m/>
    <s v="Private-Lighting"/>
    <x v="0"/>
    <n v="3"/>
    <n v="1"/>
    <s v="Lighting"/>
    <n v="0.91633259480590001"/>
    <n v="1.30467645558681"/>
    <n v="8895.7018504199896"/>
    <n v="0"/>
    <n v="0.71"/>
    <n v="6315.9483137981897"/>
    <n v="0"/>
    <n v="4903"/>
    <n v="1"/>
    <n v="1"/>
    <n v="0"/>
    <n v="0"/>
    <n v="14.276973281664301"/>
    <d v="1900-01-09T04:44:53"/>
    <n v="43453"/>
    <n v="0"/>
    <n v="0"/>
    <n v="0"/>
    <n v="64409.018088906472"/>
  </r>
  <r>
    <s v="STND-62955"/>
    <s v="Hendrickson USA LLC"/>
    <s v="Hendrickson - 501 Caton Farm Rd - Cresthill"/>
    <x v="1"/>
    <s v="Outdoor &amp; Garage Lighting"/>
    <x v="1"/>
    <n v="0"/>
    <n v="4927.5150000000003"/>
    <n v="0"/>
    <x v="0"/>
    <x v="0"/>
    <n v="10.1978380583316"/>
    <s v="Qty / 1,000"/>
    <m/>
    <s v="Private-Lighting"/>
    <x v="0"/>
    <n v="3"/>
    <n v="1"/>
    <s v="Lighting"/>
    <n v="0.91633259480590001"/>
    <n v="1.30467645558681"/>
    <n v="4515.2426058949904"/>
    <n v="0"/>
    <n v="0.71"/>
    <n v="3205.8222501854402"/>
    <n v="0"/>
    <n v="4903"/>
    <n v="1"/>
    <n v="1"/>
    <n v="0"/>
    <n v="0"/>
    <n v="14.276973281664301"/>
    <d v="1900-01-09T04:44:53"/>
    <n v="43453"/>
    <n v="0"/>
    <n v="0"/>
    <n v="0"/>
    <n v="32692.456151187329"/>
  </r>
  <r>
    <s v="STND-62955"/>
    <s v="Hendrickson USA LLC"/>
    <s v="Hendrickson - 501 Caton Farm Rd - Cresthill"/>
    <x v="1"/>
    <s v="Outdoor &amp; Garage Lighting"/>
    <x v="1"/>
    <n v="0"/>
    <n v="1740.5650000000001"/>
    <n v="0"/>
    <x v="0"/>
    <x v="0"/>
    <n v="10.1978380583316"/>
    <s v="Qty / 1,000"/>
    <m/>
    <s v="Private-Lighting"/>
    <x v="0"/>
    <n v="3"/>
    <n v="1"/>
    <s v="Lighting"/>
    <n v="0.91633259480590001"/>
    <n v="1.30467645558681"/>
    <n v="1594.9364428783299"/>
    <n v="0"/>
    <n v="0.71"/>
    <n v="1132.40487444361"/>
    <n v="0"/>
    <n v="4903"/>
    <n v="1"/>
    <n v="1"/>
    <n v="0"/>
    <n v="0"/>
    <n v="14.276973281664301"/>
    <d v="1900-01-09T04:44:53"/>
    <n v="43453"/>
    <n v="0"/>
    <n v="0"/>
    <n v="0"/>
    <n v="11548.081526041262"/>
  </r>
  <r>
    <s v="STND-62956"/>
    <s v="DuPage County Fair Association"/>
    <s v="DuPage County Fair Assoc - 2015 Manchester Rd - Milton TWP Wheaton"/>
    <x v="1"/>
    <s v="Outdoor &amp; Garage Lighting"/>
    <x v="1"/>
    <n v="0"/>
    <n v="113259.3"/>
    <n v="0"/>
    <x v="0"/>
    <x v="0"/>
    <n v="10.1978380583316"/>
    <s v="Qty / 1,000"/>
    <m/>
    <s v="Private-Lighting"/>
    <x v="0"/>
    <n v="2"/>
    <n v="1"/>
    <s v="Lighting"/>
    <n v="0.97902139861649395"/>
    <n v="0.93591656730105399"/>
    <n v="110883.27829232501"/>
    <n v="0"/>
    <n v="0.71"/>
    <n v="78727.1275875508"/>
    <n v="0"/>
    <n v="4903"/>
    <n v="1"/>
    <n v="1"/>
    <n v="0"/>
    <n v="0"/>
    <n v="14.276973281664301"/>
    <d v="1900-01-09T04:44:53"/>
    <n v="43434"/>
    <n v="0"/>
    <n v="0"/>
    <n v="0"/>
    <n v="802846.4979354532"/>
  </r>
  <r>
    <s v="STND-62956"/>
    <s v="DuPage County Fair Association"/>
    <s v="DuPage County Fair Assoc - 2015 Manchester Rd - Milton TWP Wheaton"/>
    <x v="1"/>
    <s v="Outdoor &amp; Garage Lighting"/>
    <x v="1"/>
    <n v="0"/>
    <n v="154444.5"/>
    <n v="0"/>
    <x v="0"/>
    <x v="0"/>
    <n v="10.1978380583316"/>
    <s v="Qty / 1,000"/>
    <m/>
    <s v="Private-Lighting"/>
    <x v="0"/>
    <n v="2"/>
    <n v="1"/>
    <s v="Lighting"/>
    <n v="0.97902139861649395"/>
    <n v="0.93591656730105399"/>
    <n v="151204.47039862501"/>
    <n v="0"/>
    <n v="0.71"/>
    <n v="107355.173983024"/>
    <n v="0"/>
    <n v="4903"/>
    <n v="1"/>
    <n v="1"/>
    <n v="0"/>
    <n v="0"/>
    <n v="14.276973281664301"/>
    <d v="1900-01-09T04:44:53"/>
    <n v="43434"/>
    <n v="0"/>
    <n v="0"/>
    <n v="0"/>
    <n v="1094790.6790028925"/>
  </r>
  <r>
    <s v="STND-62956"/>
    <s v="DuPage County Fair Association"/>
    <s v="DuPage County Fair Assoc - 2015 Manchester Rd - Milton TWP Wheaton"/>
    <x v="1"/>
    <s v="Outdoor &amp; Garage Lighting"/>
    <x v="1"/>
    <n v="0"/>
    <n v="7354.5"/>
    <n v="0"/>
    <x v="0"/>
    <x v="0"/>
    <n v="10.1978380583316"/>
    <s v="Qty / 1,000"/>
    <m/>
    <s v="Private-Lighting"/>
    <x v="0"/>
    <n v="2"/>
    <n v="1"/>
    <s v="Lighting"/>
    <n v="0.97902139861649395"/>
    <n v="0.93591656730105399"/>
    <n v="7200.2128761249996"/>
    <n v="0"/>
    <n v="0.71"/>
    <n v="5112.1511420487504"/>
    <n v="0"/>
    <n v="4903"/>
    <n v="1"/>
    <n v="1"/>
    <n v="0"/>
    <n v="0"/>
    <n v="14.276973281664301"/>
    <d v="1900-01-09T04:44:53"/>
    <n v="43434"/>
    <n v="0"/>
    <n v="0"/>
    <n v="0"/>
    <n v="52132.889476328099"/>
  </r>
  <r>
    <s v="STND-62956"/>
    <s v="DuPage County Fair Association"/>
    <s v="DuPage County Fair Assoc - 2015 Manchester Rd - Milton TWP Wheaton"/>
    <x v="1"/>
    <s v="Outdoor &amp; Garage Lighting"/>
    <x v="1"/>
    <n v="0"/>
    <n v="57095.434999999998"/>
    <n v="0"/>
    <x v="0"/>
    <x v="0"/>
    <n v="10.1978380583316"/>
    <s v="Qty / 1,000"/>
    <m/>
    <s v="Private-Lighting"/>
    <x v="0"/>
    <n v="2"/>
    <n v="1"/>
    <s v="Lighting"/>
    <n v="0.97902139861649395"/>
    <n v="0.93591656730105399"/>
    <n v="55897.652628317097"/>
    <n v="0"/>
    <n v="0.71"/>
    <n v="39687.3333661051"/>
    <n v="0"/>
    <n v="4903"/>
    <n v="1"/>
    <n v="1"/>
    <n v="0"/>
    <n v="0"/>
    <n v="14.276973281664301"/>
    <d v="1900-01-09T04:44:53"/>
    <n v="43434"/>
    <n v="0"/>
    <n v="0"/>
    <n v="0"/>
    <n v="404724.99863456015"/>
  </r>
  <r>
    <s v="STND-62956"/>
    <s v="DuPage County Fair Association"/>
    <s v="DuPage County Fair Assoc - 2015 Manchester Rd - Milton TWP Wheaton"/>
    <x v="1"/>
    <s v="Outdoor &amp; Garage Lighting"/>
    <x v="1"/>
    <n v="0"/>
    <n v="1843.528"/>
    <n v="0"/>
    <x v="0"/>
    <x v="0"/>
    <n v="10.1978380583316"/>
    <s v="Qty / 1,000"/>
    <m/>
    <s v="Private-Lighting"/>
    <x v="0"/>
    <n v="2"/>
    <n v="1"/>
    <s v="Lighting"/>
    <n v="0.97902139861649395"/>
    <n v="0.93591656730105399"/>
    <n v="1804.8533609486699"/>
    <n v="0"/>
    <n v="0.71"/>
    <n v="1281.4458862735501"/>
    <n v="0"/>
    <n v="4903"/>
    <n v="1"/>
    <n v="1"/>
    <n v="0"/>
    <n v="0"/>
    <n v="14.276973281664301"/>
    <d v="1900-01-09T04:44:53"/>
    <n v="43434"/>
    <n v="0"/>
    <n v="0"/>
    <n v="0"/>
    <n v="13067.977628732877"/>
  </r>
  <r>
    <s v="STND-62956"/>
    <s v="DuPage County Fair Association"/>
    <s v="DuPage County Fair Assoc - 2015 Manchester Rd - Milton TWP Wheaton"/>
    <x v="1"/>
    <s v="Outdoor &amp; Garage Lighting"/>
    <x v="1"/>
    <n v="0"/>
    <n v="21180.959999999999"/>
    <n v="0"/>
    <x v="0"/>
    <x v="0"/>
    <n v="10.1978380583316"/>
    <s v="Qty / 1,000"/>
    <m/>
    <s v="Private-Lighting"/>
    <x v="0"/>
    <n v="2"/>
    <n v="1"/>
    <s v="Lighting"/>
    <n v="0.97902139861649395"/>
    <n v="0.93591656730105399"/>
    <n v="20736.613083240001"/>
    <n v="0"/>
    <n v="0.71"/>
    <n v="14722.9952891004"/>
    <n v="0"/>
    <n v="4903"/>
    <n v="1"/>
    <n v="1"/>
    <n v="0"/>
    <n v="0"/>
    <n v="14.276973281664301"/>
    <d v="1900-01-09T04:44:53"/>
    <n v="43434"/>
    <n v="0"/>
    <n v="0"/>
    <n v="0"/>
    <n v="150142.7216918249"/>
  </r>
  <r>
    <s v="STND-62956"/>
    <s v="DuPage County Fair Association"/>
    <s v="DuPage County Fair Assoc - 2015 Manchester Rd - Milton TWP Wheaton"/>
    <x v="1"/>
    <s v="Outdoor &amp; Garage Lighting"/>
    <x v="1"/>
    <n v="0"/>
    <n v="7354.5"/>
    <n v="0"/>
    <x v="0"/>
    <x v="0"/>
    <n v="10.1978380583316"/>
    <s v="Qty / 1,000"/>
    <m/>
    <s v="Private-Lighting"/>
    <x v="0"/>
    <n v="2"/>
    <n v="1"/>
    <s v="Lighting"/>
    <n v="0.97902139861649395"/>
    <n v="0.93591656730105399"/>
    <n v="7200.2128761249996"/>
    <n v="0"/>
    <n v="0.71"/>
    <n v="5112.1511420487504"/>
    <n v="0"/>
    <n v="4903"/>
    <n v="1"/>
    <n v="1"/>
    <n v="0"/>
    <n v="0"/>
    <n v="14.276973281664301"/>
    <d v="1900-01-09T04:44:53"/>
    <n v="43434"/>
    <n v="0"/>
    <n v="0"/>
    <n v="0"/>
    <n v="52132.889476328099"/>
  </r>
  <r>
    <s v="STND-62957"/>
    <s v="Wel Warehousing Inc"/>
    <s v="Wel Warehousing Inc - Unit E 400 Earl Rd - Shorewood"/>
    <x v="0"/>
    <s v="Indoor Lighting"/>
    <x v="8"/>
    <n v="0"/>
    <n v="372737.652"/>
    <n v="58.989538000000003"/>
    <x v="0"/>
    <x v="0"/>
    <n v="9.5383441434566993"/>
    <s v="Qty / 1,000"/>
    <m/>
    <s v="Private-Lighting"/>
    <x v="0"/>
    <n v="2"/>
    <n v="1"/>
    <s v="Lighting"/>
    <n v="0.97902139861649395"/>
    <n v="0.93591656730105399"/>
    <n v="364918.137378068"/>
    <n v="55.209285911635099"/>
    <n v="0.71"/>
    <n v="259091.877538428"/>
    <n v="39.198592997260903"/>
    <n v="5242"/>
    <n v="1"/>
    <n v="1.22"/>
    <n v="1.0999999999999999E-2"/>
    <n v="0.68"/>
    <n v="13.3536818008394"/>
    <d v="1900-01-08T12:55:13"/>
    <n v="43433"/>
    <n v="66.549283885770294"/>
    <n v="4014.0995111587499"/>
    <n v="0"/>
    <n v="2471307.4927358651"/>
  </r>
  <r>
    <s v="STND-62957"/>
    <s v="Wel Warehousing Inc"/>
    <s v="Wel Warehousing Inc - Unit E 400 Earl Rd - Shorewood"/>
    <x v="1"/>
    <s v="Outdoor &amp; Garage Lighting"/>
    <x v="1"/>
    <n v="0"/>
    <n v="5148.1499999999996"/>
    <n v="0"/>
    <x v="0"/>
    <x v="0"/>
    <n v="10.1978380583316"/>
    <s v="Qty / 1,000"/>
    <m/>
    <s v="Private-Lighting"/>
    <x v="0"/>
    <n v="2"/>
    <n v="1"/>
    <s v="Lighting"/>
    <n v="0.97902139861649395"/>
    <n v="0.93591656730105399"/>
    <n v="5040.1490132874997"/>
    <n v="0"/>
    <n v="0.71"/>
    <n v="3578.50579943413"/>
    <n v="0"/>
    <n v="4903"/>
    <n v="1"/>
    <n v="1"/>
    <n v="0"/>
    <n v="0"/>
    <n v="14.276973281664301"/>
    <d v="1900-01-09T04:44:53"/>
    <n v="43433"/>
    <n v="0"/>
    <n v="0"/>
    <n v="0"/>
    <n v="36493.022633429719"/>
  </r>
  <r>
    <s v="STND-62957"/>
    <s v="Wel Warehousing Inc"/>
    <s v="Wel Warehousing Inc - Unit E 400 Earl Rd - Shorewood"/>
    <x v="0"/>
    <s v="Indoor Lighting"/>
    <x v="8"/>
    <n v="0"/>
    <n v="1001.222"/>
    <n v="0.15845400000000001"/>
    <x v="0"/>
    <x v="0"/>
    <n v="9.5383441434566993"/>
    <s v="Qty / 1,000"/>
    <m/>
    <s v="Private-Lighting"/>
    <x v="0"/>
    <n v="2"/>
    <n v="1"/>
    <s v="Lighting"/>
    <n v="0.97902139861649395"/>
    <n v="0.93591656730105399"/>
    <n v="980.21776276560297"/>
    <n v="0.14829972375512099"/>
    <n v="0.71"/>
    <n v="695.95461156357806"/>
    <n v="0.105292803866136"/>
    <n v="5242"/>
    <n v="1"/>
    <n v="1.22"/>
    <n v="1.0999999999999999E-2"/>
    <n v="0.68"/>
    <n v="13.3536818008394"/>
    <d v="1900-01-08T12:55:13"/>
    <n v="43433"/>
    <n v="0.17876051561610601"/>
    <n v="10.7823953904216"/>
    <n v="0"/>
    <n v="6638.2545933191368"/>
  </r>
  <r>
    <s v="STND-62957"/>
    <s v="Wel Warehousing Inc"/>
    <s v="Wel Warehousing Inc - Unit E 400 Earl Rd - Shorewood"/>
    <x v="27"/>
    <s v="Outdoor &amp; Garage Lighting"/>
    <x v="8"/>
    <n v="0"/>
    <n v="88.2"/>
    <n v="0"/>
    <x v="0"/>
    <x v="0"/>
    <n v="8"/>
    <s v="Qty / 1,000"/>
    <m/>
    <s v="Private-Lighting"/>
    <x v="0"/>
    <n v="2"/>
    <n v="1"/>
    <s v="Lighting"/>
    <n v="0.97902139861649395"/>
    <n v="0.93591656730105399"/>
    <n v="86.349687357974702"/>
    <n v="0"/>
    <n v="0.71"/>
    <n v="61.308278024162099"/>
    <n v="0"/>
    <n v="5242"/>
    <n v="1"/>
    <n v="1.22"/>
    <n v="1.0999999999999999E-2"/>
    <n v="0.68"/>
    <n v="13.3536818008394"/>
    <d v="1900-01-08T12:55:13"/>
    <n v="43433"/>
    <n v="0"/>
    <n v="0.94984656093772202"/>
    <n v="0"/>
    <n v="490.4662241932968"/>
  </r>
  <r>
    <s v="STND-62960"/>
    <s v="Seven Oaks Millwork, Inc"/>
    <s v="Seven Oaks Millwork Inc - 603 Fenton Ln - West Chicago"/>
    <x v="0"/>
    <s v="Indoor Lighting"/>
    <x v="10"/>
    <n v="0"/>
    <n v="40009.798000000003"/>
    <n v="7.1553459999999998"/>
    <x v="0"/>
    <x v="0"/>
    <n v="10.827197921178"/>
    <s v="Qty / 1,000"/>
    <m/>
    <s v="Private-Lighting"/>
    <x v="0"/>
    <n v="3"/>
    <n v="1"/>
    <s v="Lighting"/>
    <n v="0.91633259480590001"/>
    <n v="1.30467645558681"/>
    <n v="36662.282018999897"/>
    <n v="9.33541145777723"/>
    <n v="0.71"/>
    <n v="26030.220233489901"/>
    <n v="6.6281421350218404"/>
    <n v="4618"/>
    <n v="1.02"/>
    <n v="1.04"/>
    <n v="1.2E-2"/>
    <n v="0.81"/>
    <n v="15.158077089649201"/>
    <d v="1900-01-09T19:51:10"/>
    <n v="43442"/>
    <n v="11.0819224332588"/>
    <n v="431.32096492941099"/>
    <n v="0"/>
    <n v="281834.34639984736"/>
  </r>
  <r>
    <s v="STND-62962"/>
    <s v="Dappers West"/>
    <s v="Dapper's Restaurant - 980 W Lake St - Addison"/>
    <x v="0"/>
    <s v="Indoor Lighting"/>
    <x v="13"/>
    <n v="0"/>
    <n v="1772.915"/>
    <n v="0.24229800000000001"/>
    <x v="0"/>
    <x v="0"/>
    <n v="8.9750493627714896"/>
    <s v="Qty / 1,000"/>
    <m/>
    <s v="Private-Lighting"/>
    <x v="0"/>
    <n v="3"/>
    <n v="1"/>
    <s v="Lighting"/>
    <n v="0.91633259480590001"/>
    <n v="1.30467645558681"/>
    <n v="1624.5798023202999"/>
    <n v="0.31612049583577201"/>
    <n v="0.71"/>
    <n v="1153.45165964741"/>
    <n v="0.224445552043398"/>
    <n v="5571"/>
    <n v="1.17"/>
    <n v="1.31"/>
    <n v="2.1000000000000001E-2"/>
    <n v="0.68"/>
    <n v="12.565069107880101"/>
    <d v="1900-01-07T23:24:04"/>
    <n v="43404"/>
    <n v="0.35487258176445002"/>
    <n v="29.1591246570311"/>
    <n v="0"/>
    <n v="10352.285582906205"/>
  </r>
  <r>
    <s v="STND-62962"/>
    <s v="Dappers West"/>
    <s v="Dapper's Restaurant - 980 W Lake St - Addison"/>
    <x v="1"/>
    <s v="Outdoor &amp; Garage Lighting"/>
    <x v="1"/>
    <n v="0"/>
    <n v="651.80700000000002"/>
    <n v="8.9080000000000006E-2"/>
    <x v="0"/>
    <x v="0"/>
    <n v="10.1978380583316"/>
    <s v="Qty / 1,000"/>
    <m/>
    <s v="Private-Lighting"/>
    <x v="0"/>
    <n v="3"/>
    <n v="1"/>
    <s v="Lighting"/>
    <n v="0.91633259480590001"/>
    <n v="1.30467645558681"/>
    <n v="597.27199962264899"/>
    <n v="0.116220578663673"/>
    <n v="0.71"/>
    <n v="424.06311973208102"/>
    <n v="8.2516610851207595E-2"/>
    <n v="4903"/>
    <n v="1"/>
    <n v="1"/>
    <n v="0"/>
    <n v="0"/>
    <n v="14.276973281664301"/>
    <d v="1900-01-09T04:44:53"/>
    <n v="43404"/>
    <n v="0.116220578663673"/>
    <n v="0"/>
    <n v="0"/>
    <n v="4324.5270215386463"/>
  </r>
  <r>
    <s v="STND-62962"/>
    <s v="Dappers West"/>
    <s v="Dapper's Restaurant - 980 W Lake St - Addison"/>
    <x v="1"/>
    <s v="Outdoor &amp; Garage Lighting"/>
    <x v="1"/>
    <n v="0"/>
    <n v="521.44600000000003"/>
    <n v="7.1263999999999994E-2"/>
    <x v="0"/>
    <x v="0"/>
    <n v="10.1978380583316"/>
    <s v="Qty / 1,000"/>
    <m/>
    <s v="Private-Lighting"/>
    <x v="0"/>
    <n v="3"/>
    <n v="1"/>
    <s v="Lighting"/>
    <n v="0.91633259480590001"/>
    <n v="1.30467645558681"/>
    <n v="477.81796623115702"/>
    <n v="9.2976462930938197E-2"/>
    <n v="0.71"/>
    <n v="339.25075602412198"/>
    <n v="6.6013288680966106E-2"/>
    <n v="4903"/>
    <n v="1"/>
    <n v="1"/>
    <n v="0"/>
    <n v="0"/>
    <n v="14.276973281664301"/>
    <d v="1900-01-09T04:44:53"/>
    <n v="43404"/>
    <n v="9.2976462930938197E-2"/>
    <n v="0"/>
    <n v="0"/>
    <n v="3459.6242711005593"/>
  </r>
  <r>
    <s v="STND-62962"/>
    <s v="Dappers West"/>
    <s v="Dapper's Restaurant - 980 W Lake St - Addison"/>
    <x v="1"/>
    <s v="Outdoor &amp; Garage Lighting"/>
    <x v="1"/>
    <n v="0"/>
    <n v="1303.614"/>
    <n v="0.17816000000000001"/>
    <x v="0"/>
    <x v="0"/>
    <n v="10.1978380583316"/>
    <s v="Qty / 1,000"/>
    <m/>
    <s v="Private-Lighting"/>
    <x v="0"/>
    <n v="3"/>
    <n v="1"/>
    <s v="Lighting"/>
    <n v="0.91633259480590001"/>
    <n v="1.30467645558681"/>
    <n v="1194.5439992453"/>
    <n v="0.23244115732734499"/>
    <n v="0.71"/>
    <n v="848.12623946416204"/>
    <n v="0.165033221702415"/>
    <n v="4903"/>
    <n v="1"/>
    <n v="1"/>
    <n v="0"/>
    <n v="0"/>
    <n v="14.276973281664301"/>
    <d v="1900-01-09T04:44:53"/>
    <n v="43404"/>
    <n v="0.23244115732734499"/>
    <n v="0"/>
    <n v="0"/>
    <n v="8649.0540430772926"/>
  </r>
  <r>
    <s v="STND-62963"/>
    <s v="Accurate Metal Fabricating"/>
    <s v="Accurate Metal Fabricators - 1657 N Kostner Ave - Chicago"/>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441"/>
    <n v="3.8206449574715502"/>
    <n v="0"/>
    <n v="0"/>
    <n v="360325.048486082"/>
  </r>
  <r>
    <s v="STND-62966"/>
    <s v="Parkway North Owners Association"/>
    <s v="Parkway North Owners Association - 3 Parkway North Ste 150S - Deerfield"/>
    <x v="1"/>
    <s v="Outdoor &amp; Garage Lighting"/>
    <x v="1"/>
    <n v="0"/>
    <n v="472.56299999999999"/>
    <n v="0.10625999999999999"/>
    <x v="0"/>
    <x v="0"/>
    <n v="10.1978380583316"/>
    <s v="Qty / 1,000"/>
    <m/>
    <s v="Private-Lighting"/>
    <x v="0"/>
    <n v="3"/>
    <n v="1"/>
    <s v="Lighting"/>
    <n v="0.91633259480590001"/>
    <n v="1.30467645558681"/>
    <n v="433.02487999926001"/>
    <n v="0.13863492017065401"/>
    <n v="0.71"/>
    <n v="307.44766479947498"/>
    <n v="9.8430793321164403E-2"/>
    <n v="4903"/>
    <n v="1"/>
    <n v="1"/>
    <n v="0"/>
    <n v="0"/>
    <n v="14.276973281664301"/>
    <d v="1900-01-09T04:44:53"/>
    <n v="43460"/>
    <n v="0.13863492017065401"/>
    <n v="0"/>
    <n v="0"/>
    <n v="3135.3014970372624"/>
  </r>
  <r>
    <s v="STND-62966"/>
    <s v="Parkway North Owners Association"/>
    <s v="Parkway North Owners Association - 3 Parkway North Ste 150S - Deerfield"/>
    <x v="1"/>
    <s v="Outdoor &amp; Garage Lighting"/>
    <x v="1"/>
    <n v="0"/>
    <n v="3071.66"/>
    <n v="0.69069000000000003"/>
    <x v="0"/>
    <x v="0"/>
    <n v="10.1978380583316"/>
    <s v="Qty / 1,000"/>
    <m/>
    <s v="Private-Lighting"/>
    <x v="0"/>
    <n v="3"/>
    <n v="1"/>
    <s v="Lighting"/>
    <n v="0.91633259480590001"/>
    <n v="1.30467645558681"/>
    <n v="2814.6621781614899"/>
    <n v="0.90112698110925105"/>
    <n v="0.71"/>
    <n v="1998.41014649466"/>
    <n v="0.63980015658756895"/>
    <n v="4903"/>
    <n v="1"/>
    <n v="1"/>
    <n v="0"/>
    <n v="0"/>
    <n v="14.276973281664301"/>
    <d v="1900-01-09T04:44:53"/>
    <n v="43460"/>
    <n v="0.90112698110925105"/>
    <n v="0"/>
    <n v="0"/>
    <n v="20379.463048079273"/>
  </r>
  <r>
    <s v="STND-62973"/>
    <s v="Winetree Owners Association"/>
    <s v="Winetree Owners Association - 404 Pleasant Run Dr. - Wheeling"/>
    <x v="1"/>
    <s v="Outdoor &amp; Garage Lighting"/>
    <x v="1"/>
    <n v="0"/>
    <n v="19038.348999999998"/>
    <n v="0"/>
    <x v="0"/>
    <x v="0"/>
    <n v="10.1978380583316"/>
    <s v="Qty / 1,000"/>
    <m/>
    <s v="Private-Lighting"/>
    <x v="0"/>
    <n v="3"/>
    <n v="1"/>
    <s v="Lighting"/>
    <n v="0.91633259480590001"/>
    <n v="1.30467645558681"/>
    <n v="17445.4597399903"/>
    <n v="0"/>
    <n v="0.71"/>
    <n v="12386.2764153931"/>
    <n v="0"/>
    <n v="4903"/>
    <n v="1"/>
    <n v="1"/>
    <n v="0"/>
    <n v="0"/>
    <n v="14.276973281664301"/>
    <d v="1900-01-09T04:44:53"/>
    <n v="43428"/>
    <n v="0"/>
    <n v="0"/>
    <n v="0"/>
    <n v="126313.24102991086"/>
  </r>
  <r>
    <s v="STND-62973"/>
    <s v="Winetree Owners Association"/>
    <s v="Winetree Owners Association - 404 Pleasant Run Dr. - Wheeling"/>
    <x v="1"/>
    <s v="Outdoor &amp; Garage Lighting"/>
    <x v="1"/>
    <n v="0"/>
    <n v="9590.268"/>
    <n v="0"/>
    <x v="0"/>
    <x v="0"/>
    <n v="10.1978380583316"/>
    <s v="Qty / 1,000"/>
    <m/>
    <s v="Private-Lighting"/>
    <x v="0"/>
    <n v="3"/>
    <n v="1"/>
    <s v="Lighting"/>
    <n v="0.91633259480590001"/>
    <n v="1.30467645558681"/>
    <n v="8787.8751613239892"/>
    <n v="0"/>
    <n v="0.71"/>
    <n v="6239.3913645400298"/>
    <n v="0"/>
    <n v="4903"/>
    <n v="1"/>
    <n v="1"/>
    <n v="0"/>
    <n v="0"/>
    <n v="14.276973281664301"/>
    <d v="1900-01-09T04:44:53"/>
    <n v="43428"/>
    <n v="0"/>
    <n v="0"/>
    <n v="0"/>
    <n v="63628.302718131847"/>
  </r>
  <r>
    <s v="STND-62973"/>
    <s v="Winetree Owners Association"/>
    <s v="Winetree Owners Association - 404 Pleasant Run Dr. - Wheeling"/>
    <x v="1"/>
    <s v="Outdoor &amp; Garage Lighting"/>
    <x v="1"/>
    <n v="0"/>
    <n v="3334.04"/>
    <n v="0"/>
    <x v="0"/>
    <x v="0"/>
    <n v="10.1978380583316"/>
    <s v="Qty / 1,000"/>
    <m/>
    <s v="Private-Lighting"/>
    <x v="0"/>
    <n v="3"/>
    <n v="1"/>
    <s v="Lighting"/>
    <n v="0.91633259480590001"/>
    <n v="1.30467645558681"/>
    <n v="3055.0895243866598"/>
    <n v="0"/>
    <n v="0.71"/>
    <n v="2169.1135623145301"/>
    <n v="0"/>
    <n v="4903"/>
    <n v="1"/>
    <n v="1"/>
    <n v="0"/>
    <n v="0"/>
    <n v="14.276973281664301"/>
    <d v="1900-01-09T04:44:53"/>
    <n v="43428"/>
    <n v="0"/>
    <n v="0"/>
    <n v="0"/>
    <n v="22120.268838614349"/>
  </r>
  <r>
    <s v="STND-62975"/>
    <s v="Silent Cooperative Apartments"/>
    <s v="Silent Cooperative Apartments - 2500 W Belmont - Chicago"/>
    <x v="0"/>
    <s v="Indoor Lighting"/>
    <x v="18"/>
    <n v="0"/>
    <n v="61191.563000000002"/>
    <n v="7.3877759999999997"/>
    <x v="0"/>
    <x v="0"/>
    <n v="8.1459758879113693"/>
    <s v="Qty / 1,000"/>
    <m/>
    <s v="Private-Lighting"/>
    <x v="0"/>
    <n v="3"/>
    <n v="1"/>
    <s v="Lighting"/>
    <n v="0.91633259480590001"/>
    <n v="1.30467645558681"/>
    <n v="56071.823704018701"/>
    <n v="9.6386574063492692"/>
    <n v="0.71"/>
    <n v="39810.994829853298"/>
    <n v="6.8434467585079801"/>
    <n v="6138"/>
    <n v="1.1399999999999999"/>
    <n v="1.32"/>
    <n v="2.5000000000000001E-2"/>
    <n v="0.64"/>
    <n v="11.4043662430759"/>
    <d v="1900-01-07T03:30:12"/>
    <n v="43434"/>
    <n v="11.409395604106599"/>
    <n v="1229.64525666708"/>
    <n v="0"/>
    <n v="324299.40395774913"/>
  </r>
  <r>
    <s v="STND-62975"/>
    <s v="Silent Cooperative Apartments"/>
    <s v="Silent Cooperative Apartments - 2500 W Belmont - Chicago"/>
    <x v="62"/>
    <s v="Indoor Lighting"/>
    <x v="18"/>
    <n v="0"/>
    <n v="3022.8420000000001"/>
    <n v="0.364954"/>
    <x v="0"/>
    <x v="0"/>
    <n v="8.1459758879113693"/>
    <s v="Qty / 1,000"/>
    <m/>
    <s v="Private-Lighting"/>
    <x v="0"/>
    <n v="3"/>
    <n v="1"/>
    <s v="Lighting"/>
    <n v="0.91633259480590001"/>
    <n v="1.30467645558681"/>
    <n v="2769.9286535482602"/>
    <n v="0.47614689117222703"/>
    <n v="0.71"/>
    <n v="1966.6493440192601"/>
    <n v="0.338064292732281"/>
    <n v="6138"/>
    <n v="1.1399999999999999"/>
    <n v="1.32"/>
    <n v="2.5000000000000001E-2"/>
    <n v="0.64"/>
    <n v="11.4043662430759"/>
    <d v="1900-01-07T03:30:12"/>
    <n v="43434"/>
    <n v="0.56362084655803402"/>
    <n v="60.7440494199179"/>
    <n v="0"/>
    <n v="16020.278136357603"/>
  </r>
  <r>
    <s v="STND-62975"/>
    <s v="Silent Cooperative Apartments"/>
    <s v="Silent Cooperative Apartments - 2500 W Belmont - Chicago"/>
    <x v="62"/>
    <s v="Indoor Lighting"/>
    <x v="18"/>
    <n v="0"/>
    <n v="5052.0649999999996"/>
    <n v="0.60994599999999999"/>
    <x v="0"/>
    <x v="0"/>
    <n v="8.1459758879113693"/>
    <s v="Qty / 1,000"/>
    <m/>
    <s v="Private-Lighting"/>
    <x v="0"/>
    <n v="3"/>
    <n v="1"/>
    <s v="Lighting"/>
    <n v="0.91633259480590001"/>
    <n v="1.30467645558681"/>
    <n v="4629.3718305780703"/>
    <n v="0.79578218537934997"/>
    <n v="0.71"/>
    <n v="3286.8539997104299"/>
    <n v="0.56500535161933896"/>
    <n v="6138"/>
    <n v="1.1399999999999999"/>
    <n v="1.32"/>
    <n v="2.5000000000000001E-2"/>
    <n v="0.64"/>
    <n v="11.4043662430759"/>
    <d v="1900-01-07T03:30:12"/>
    <n v="43434"/>
    <n v="0.94197701867820804"/>
    <n v="101.52131207408"/>
    <n v="0"/>
    <n v="26774.633428726203"/>
  </r>
  <r>
    <s v="STND-62975"/>
    <s v="Silent Cooperative Apartments"/>
    <s v="Silent Cooperative Apartments - 2500 W Belmont - Chicago"/>
    <x v="1"/>
    <s v="Outdoor &amp; Garage Lighting"/>
    <x v="1"/>
    <n v="0"/>
    <n v="6570.02"/>
    <n v="0"/>
    <x v="0"/>
    <x v="0"/>
    <n v="10.1978380583316"/>
    <s v="Qty / 1,000"/>
    <m/>
    <s v="Private-Lighting"/>
    <x v="0"/>
    <n v="3"/>
    <n v="1"/>
    <s v="Lighting"/>
    <n v="0.91633259480590001"/>
    <n v="1.30467645558681"/>
    <n v="6020.32347452666"/>
    <n v="0"/>
    <n v="0.71"/>
    <n v="4274.4296669139303"/>
    <n v="0"/>
    <n v="4903"/>
    <n v="1"/>
    <n v="1"/>
    <n v="0"/>
    <n v="0"/>
    <n v="14.276973281664301"/>
    <d v="1900-01-09T04:44:53"/>
    <n v="43434"/>
    <n v="0"/>
    <n v="0"/>
    <n v="0"/>
    <n v="43589.941534916543"/>
  </r>
  <r>
    <s v="STND-62975"/>
    <s v="Silent Cooperative Apartments"/>
    <s v="Silent Cooperative Apartments - 2500 W Belmont - Chicago"/>
    <x v="1"/>
    <s v="Outdoor &amp; Garage Lighting"/>
    <x v="1"/>
    <n v="0"/>
    <n v="2083.7750000000001"/>
    <n v="0"/>
    <x v="0"/>
    <x v="0"/>
    <n v="10.1978380583316"/>
    <s v="Qty / 1,000"/>
    <m/>
    <s v="Private-Lighting"/>
    <x v="0"/>
    <n v="3"/>
    <n v="1"/>
    <s v="Lighting"/>
    <n v="0.91633259480590001"/>
    <n v="1.30467645558681"/>
    <n v="1909.4309527416599"/>
    <n v="0"/>
    <n v="0.71"/>
    <n v="1355.6959764465801"/>
    <n v="0"/>
    <n v="4903"/>
    <n v="1"/>
    <n v="1"/>
    <n v="0"/>
    <n v="0"/>
    <n v="14.276973281664301"/>
    <d v="1900-01-09T04:44:53"/>
    <n v="43434"/>
    <n v="0"/>
    <n v="0"/>
    <n v="0"/>
    <n v="13825.168024133955"/>
  </r>
  <r>
    <s v="STND-62975"/>
    <s v="Silent Cooperative Apartments"/>
    <s v="Silent Cooperative Apartments - 2500 W Belmont - Chicago"/>
    <x v="1"/>
    <s v="Outdoor &amp; Garage Lighting"/>
    <x v="1"/>
    <n v="0"/>
    <n v="323.59800000000001"/>
    <n v="0"/>
    <x v="0"/>
    <x v="0"/>
    <n v="10.1978380583316"/>
    <s v="Qty / 1,000"/>
    <m/>
    <s v="Private-Lighting"/>
    <x v="0"/>
    <n v="3"/>
    <n v="1"/>
    <s v="Lighting"/>
    <n v="0.91633259480590001"/>
    <n v="1.30467645558681"/>
    <n v="296.52339501400002"/>
    <n v="0"/>
    <n v="0.71"/>
    <n v="210.53161045994"/>
    <n v="0"/>
    <n v="4903"/>
    <n v="1"/>
    <n v="1"/>
    <n v="0"/>
    <n v="0"/>
    <n v="14.276973281664301"/>
    <d v="1900-01-09T04:44:53"/>
    <n v="43434"/>
    <n v="0"/>
    <n v="0"/>
    <n v="0"/>
    <n v="2146.9672696302191"/>
  </r>
  <r>
    <s v="STND-62975"/>
    <s v="Silent Cooperative Apartments"/>
    <s v="Silent Cooperative Apartments - 2500 W Belmont - Chicago"/>
    <x v="1"/>
    <s v="Outdoor &amp; Garage Lighting"/>
    <x v="1"/>
    <n v="0"/>
    <n v="3456.6149999999998"/>
    <n v="0"/>
    <x v="0"/>
    <x v="0"/>
    <n v="10.1978380583316"/>
    <s v="Qty / 1,000"/>
    <m/>
    <s v="Private-Lighting"/>
    <x v="0"/>
    <n v="3"/>
    <n v="1"/>
    <s v="Lighting"/>
    <n v="0.91633259480590001"/>
    <n v="1.30467645558681"/>
    <n v="3167.4089921949999"/>
    <n v="0"/>
    <n v="0.71"/>
    <n v="2248.86038445845"/>
    <n v="0"/>
    <n v="4903"/>
    <n v="1"/>
    <n v="1"/>
    <n v="0"/>
    <n v="0"/>
    <n v="14.276973281664301"/>
    <d v="1900-01-09T04:44:53"/>
    <n v="43434"/>
    <n v="0"/>
    <n v="0"/>
    <n v="0"/>
    <n v="22933.514016504614"/>
  </r>
  <r>
    <s v="STND-62975"/>
    <s v="Silent Cooperative Apartments"/>
    <s v="Silent Cooperative Apartments - 2500 W Belmont - Chicago"/>
    <x v="1"/>
    <s v="Outdoor &amp; Garage Lighting"/>
    <x v="1"/>
    <n v="0"/>
    <n v="1617.99"/>
    <n v="0"/>
    <x v="0"/>
    <x v="0"/>
    <n v="10.1978380583316"/>
    <s v="Qty / 1,000"/>
    <m/>
    <s v="Private-Lighting"/>
    <x v="0"/>
    <n v="3"/>
    <n v="1"/>
    <s v="Lighting"/>
    <n v="0.91633259480590001"/>
    <n v="1.30467645558681"/>
    <n v="1482.6169750700001"/>
    <n v="0"/>
    <n v="0.71"/>
    <n v="1052.6580522997001"/>
    <n v="0"/>
    <n v="4903"/>
    <n v="1"/>
    <n v="1"/>
    <n v="0"/>
    <n v="0"/>
    <n v="14.276973281664301"/>
    <d v="1900-01-09T04:44:53"/>
    <n v="43434"/>
    <n v="0"/>
    <n v="0"/>
    <n v="0"/>
    <n v="10734.836348151097"/>
  </r>
  <r>
    <s v="STND-62980"/>
    <s v="Delite LLC"/>
    <s v="Delite LLC - 11055 S Kedzie Ave - Chicago"/>
    <x v="0"/>
    <s v="Indoor Lighting"/>
    <x v="0"/>
    <n v="0"/>
    <n v="6478.94"/>
    <n v="1.314192"/>
    <x v="0"/>
    <x v="0"/>
    <n v="9.1274187659729797"/>
    <s v="Qty / 1,000"/>
    <m/>
    <s v="Private-Lighting"/>
    <x v="0"/>
    <n v="3"/>
    <n v="1"/>
    <s v="Lighting"/>
    <n v="0.91633259480590001"/>
    <n v="1.30467645558681"/>
    <n v="5936.8639017917403"/>
    <n v="1.71459536052054"/>
    <n v="0.71"/>
    <n v="4215.1733702721303"/>
    <n v="1.21736270596958"/>
    <n v="5478"/>
    <n v="1.1200000000000001"/>
    <n v="1.31"/>
    <n v="2.1999999999999999E-2"/>
    <n v="0.95"/>
    <n v="12.7783862723622"/>
    <d v="1900-01-08T03:03:29"/>
    <n v="43433"/>
    <n v="1.3777383370996701"/>
    <n v="116.616969499481"/>
    <n v="0"/>
    <n v="38473.652521651413"/>
  </r>
  <r>
    <s v="STND-62980"/>
    <s v="Delite LLC"/>
    <s v="Delite LLC - 11055 S Kedzie Ave - Chicago"/>
    <x v="1"/>
    <s v="Outdoor &amp; Garage Lighting"/>
    <x v="1"/>
    <n v="0"/>
    <n v="8702.8250000000007"/>
    <n v="0"/>
    <x v="0"/>
    <x v="0"/>
    <n v="10.1978380583316"/>
    <s v="Qty / 1,000"/>
    <m/>
    <s v="Private-Lighting"/>
    <x v="0"/>
    <n v="3"/>
    <n v="1"/>
    <s v="Lighting"/>
    <n v="0.91633259480590001"/>
    <n v="1.30467645558681"/>
    <n v="7974.6822143916597"/>
    <n v="0"/>
    <n v="0.71"/>
    <n v="5662.0243722180703"/>
    <n v="0"/>
    <n v="4903"/>
    <n v="1"/>
    <n v="1"/>
    <n v="0"/>
    <n v="0"/>
    <n v="14.276973281664301"/>
    <d v="1900-01-09T04:44:53"/>
    <n v="43433"/>
    <n v="0"/>
    <n v="0"/>
    <n v="0"/>
    <n v="57740.407630206522"/>
  </r>
  <r>
    <s v="STND-62983"/>
    <s v="Rockford University"/>
    <s v="Rockford University (Rockford College) - Multiple Buildings - 5050 E State St - Rockford"/>
    <x v="1"/>
    <s v="Outdoor &amp; Garage Lighting"/>
    <x v="1"/>
    <n v="0"/>
    <n v="13041.98"/>
    <n v="0"/>
    <x v="0"/>
    <x v="0"/>
    <n v="10.1978380583316"/>
    <s v="Qty / 1,000"/>
    <m/>
    <s v="Private-Lighting"/>
    <x v="0"/>
    <n v="3"/>
    <n v="1"/>
    <s v="Lighting"/>
    <n v="0.91633259480590001"/>
    <n v="1.30467645558681"/>
    <n v="11950.7913748066"/>
    <n v="0"/>
    <n v="0.71"/>
    <n v="8485.0618761127207"/>
    <n v="0"/>
    <n v="4903"/>
    <n v="1"/>
    <n v="1"/>
    <n v="0"/>
    <n v="0"/>
    <n v="14.276973281664301"/>
    <d v="1900-01-09T04:44:53"/>
    <n v="43460"/>
    <n v="0"/>
    <n v="0"/>
    <n v="0"/>
    <n v="86529.286927520836"/>
  </r>
  <r>
    <s v="STND-62983"/>
    <s v="Rockford University"/>
    <s v="Rockford University (Rockford College) - Multiple Buildings - 5050 E State St - Rockford"/>
    <x v="1"/>
    <s v="Outdoor &amp; Garage Lighting"/>
    <x v="1"/>
    <n v="0"/>
    <n v="4633.335"/>
    <n v="0"/>
    <x v="0"/>
    <x v="0"/>
    <n v="10.1978380583316"/>
    <s v="Qty / 1,000"/>
    <m/>
    <s v="Private-Lighting"/>
    <x v="0"/>
    <n v="3"/>
    <n v="1"/>
    <s v="Lighting"/>
    <n v="0.91633259480590001"/>
    <n v="1.30467645558681"/>
    <n v="4245.6758831549896"/>
    <n v="0"/>
    <n v="0.71"/>
    <n v="3014.4298770400501"/>
    <n v="0"/>
    <n v="4903"/>
    <n v="1"/>
    <n v="1"/>
    <n v="0"/>
    <n v="0"/>
    <n v="14.276973281664301"/>
    <d v="1900-01-09T04:44:53"/>
    <n v="43460"/>
    <n v="0"/>
    <n v="0"/>
    <n v="0"/>
    <n v="30740.667724250867"/>
  </r>
  <r>
    <s v="STND-62983"/>
    <s v="Rockford University"/>
    <s v="Rockford University (Rockford College) - Multiple Buildings - 5050 E State St - Rockford"/>
    <x v="27"/>
    <s v="Outdoor &amp; Garage Lighting"/>
    <x v="3"/>
    <n v="0"/>
    <n v="184.8"/>
    <n v="0"/>
    <x v="0"/>
    <x v="0"/>
    <n v="8"/>
    <s v="Qty / 1,000"/>
    <m/>
    <s v="Private-Lighting"/>
    <x v="0"/>
    <n v="3"/>
    <n v="1"/>
    <s v="Lighting"/>
    <n v="0.91633259480590001"/>
    <n v="1.30467645558681"/>
    <n v="169.33826352013"/>
    <n v="0"/>
    <n v="0.71"/>
    <n v="120.230167099293"/>
    <n v="0"/>
    <n v="3395"/>
    <n v="1.06"/>
    <n v="1.39"/>
    <n v="0.02"/>
    <n v="0.63"/>
    <n v="20.618556701030901"/>
    <d v="1900-01-13T17:27:39"/>
    <n v="43460"/>
    <n v="0"/>
    <n v="3.19506157585151"/>
    <n v="0"/>
    <n v="961.84133679434399"/>
  </r>
  <r>
    <s v="STND-62984"/>
    <s v="Mount Carmel High School"/>
    <s v="Mount Carmel High School - 6410 S Dante -  Chicago"/>
    <x v="0"/>
    <s v="Indoor Lighting"/>
    <x v="12"/>
    <n v="0"/>
    <n v="43567.875"/>
    <n v="11.88"/>
    <x v="0"/>
    <x v="0"/>
    <n v="15"/>
    <s v="Qty / 1,000"/>
    <m/>
    <s v="Private-Lighting"/>
    <x v="0"/>
    <n v="3"/>
    <n v="1"/>
    <s v="Lighting"/>
    <n v="0.91633259480590001"/>
    <n v="1.30467645558681"/>
    <n v="39922.663948929097"/>
    <n v="15.499556292371301"/>
    <n v="0.71"/>
    <n v="28345.091403739701"/>
    <n v="11.0046849675836"/>
    <n v="2979"/>
    <n v="1.17333333333333"/>
    <n v="1.323"/>
    <n v="2.1333333333333301E-2"/>
    <n v="0.72"/>
    <n v="23.497818059751602"/>
    <d v="1900-01-15T18:49:11"/>
    <n v="43453"/>
    <n v="16.271475069676701"/>
    <n v="725.86661725325598"/>
    <n v="0"/>
    <n v="425176.37105609552"/>
  </r>
  <r>
    <s v="STND-62985"/>
    <s v="Motor Werks of Barrington, Inc."/>
    <s v="Motor Werks of Barrington Inc - 206 N Cook St - Barrington"/>
    <x v="0"/>
    <s v="Indoor Lighting"/>
    <x v="6"/>
    <n v="0"/>
    <n v="34851.521000000001"/>
    <n v="7.8366749999999996"/>
    <x v="0"/>
    <x v="0"/>
    <n v="15"/>
    <s v="Qty / 1,000"/>
    <m/>
    <s v="Private-Lighting"/>
    <x v="0"/>
    <n v="3"/>
    <n v="1"/>
    <s v="Lighting"/>
    <n v="0.91633259480590001"/>
    <n v="1.30467645558681"/>
    <n v="31935.584670862299"/>
    <n v="10.2243253625857"/>
    <n v="0.71"/>
    <n v="22674.265116312199"/>
    <n v="7.2592710074358697"/>
    <n v="2885"/>
    <n v="1.165"/>
    <n v="1.3779999999999999"/>
    <n v="2.5499999999999998E-2"/>
    <n v="0.55000000000000004"/>
    <n v="24.263431542460999"/>
    <d v="1900-01-16T07:56:40"/>
    <n v="43442"/>
    <n v="13.49033561497"/>
    <n v="699.019235284969"/>
    <n v="0"/>
    <n v="340113.97674468299"/>
  </r>
  <r>
    <s v="STND-62989"/>
    <s v="R Richardson"/>
    <s v="R Richardson - 7516 S Cass Ave Ste 12 - Darien"/>
    <x v="62"/>
    <s v="Indoor Lighting"/>
    <x v="6"/>
    <n v="0"/>
    <n v="7115.4489999999996"/>
    <n v="1.5999719999999999"/>
    <x v="0"/>
    <x v="0"/>
    <n v="15"/>
    <s v="Qty / 1,000"/>
    <m/>
    <s v="Private-Lighting"/>
    <x v="0"/>
    <n v="3"/>
    <n v="1"/>
    <s v="Lighting"/>
    <n v="0.91633259480590001"/>
    <n v="1.30467645558681"/>
    <n v="6520.1178453790399"/>
    <n v="2.08744579799813"/>
    <n v="0.71"/>
    <n v="4629.2836702191198"/>
    <n v="1.4820865165786801"/>
    <n v="2885"/>
    <n v="1.165"/>
    <n v="1.3779999999999999"/>
    <n v="2.5499999999999998E-2"/>
    <n v="0.55000000000000004"/>
    <n v="24.263431542460999"/>
    <d v="1900-01-16T07:56:40"/>
    <n v="43471"/>
    <n v="2.75424963451397"/>
    <n v="142.715025800142"/>
    <n v="0"/>
    <n v="69439.25505328679"/>
  </r>
  <r>
    <s v="STND-62989"/>
    <s v="R Richardson"/>
    <s v="R Richardson - 7516 S Cass Ave Ste 12 - Darien"/>
    <x v="62"/>
    <s v="Indoor Lighting"/>
    <x v="6"/>
    <n v="0"/>
    <n v="185.65"/>
    <n v="4.1744999999999997E-2"/>
    <x v="0"/>
    <x v="0"/>
    <n v="15"/>
    <s v="Qty / 1,000"/>
    <m/>
    <s v="Private-Lighting"/>
    <x v="0"/>
    <n v="3"/>
    <n v="1"/>
    <s v="Lighting"/>
    <n v="0.91633259480590001"/>
    <n v="1.30467645558681"/>
    <n v="170.117146225715"/>
    <n v="5.4463718638471201E-2"/>
    <n v="0.71"/>
    <n v="120.783173820258"/>
    <n v="3.8669240233314597E-2"/>
    <n v="2885"/>
    <n v="1.165"/>
    <n v="1.3779999999999999"/>
    <n v="2.5499999999999998E-2"/>
    <n v="0.55000000000000004"/>
    <n v="24.263431542460999"/>
    <d v="1900-01-16T07:56:40"/>
    <n v="43471"/>
    <n v="7.1861351944149901E-2"/>
    <n v="3.7235941877731702"/>
    <n v="0"/>
    <n v="1811.7476073038699"/>
  </r>
  <r>
    <s v="STND-62996"/>
    <s v="Fluid Management Inc"/>
    <s v="Fluid Management Inc - 1023 Wheeling Rd - Wheeling"/>
    <x v="0"/>
    <s v="Indoor Lighting"/>
    <x v="10"/>
    <n v="0"/>
    <n v="186426.628"/>
    <n v="33.340507000000002"/>
    <x v="0"/>
    <x v="0"/>
    <n v="10.827197921178"/>
    <s v="Qty / 1,000"/>
    <m/>
    <s v="Private-Lighting"/>
    <x v="0"/>
    <n v="1"/>
    <n v="1"/>
    <s v="Lighting"/>
    <n v="0.99989942556735301"/>
    <n v="1.019640158801"/>
    <n v="186407.87824765901"/>
    <n v="33.995319851985997"/>
    <n v="0.71"/>
    <n v="132349.59355583799"/>
    <n v="24.136677094910102"/>
    <n v="4618"/>
    <n v="1.02"/>
    <n v="1.04"/>
    <n v="1.2E-2"/>
    <n v="0.81"/>
    <n v="15.158077089649201"/>
    <d v="1900-01-09T19:51:10"/>
    <n v="43442"/>
    <n v="40.355317962946302"/>
    <n v="2193.0338617371599"/>
    <n v="0"/>
    <n v="1432975.2442165222"/>
  </r>
  <r>
    <s v="STND-62996"/>
    <s v="Fluid Management Inc"/>
    <s v="Fluid Management Inc - 1023 Wheeling Rd - Wheeling"/>
    <x v="0"/>
    <s v="Indoor Lighting"/>
    <x v="10"/>
    <n v="0"/>
    <n v="1516.7360000000001"/>
    <n v="0.27125300000000002"/>
    <x v="0"/>
    <x v="0"/>
    <n v="10.827197921178"/>
    <s v="Qty / 1,000"/>
    <m/>
    <s v="Private-Lighting"/>
    <x v="0"/>
    <n v="1"/>
    <n v="1"/>
    <s v="Lighting"/>
    <n v="0.99989942556735301"/>
    <n v="1.019640158801"/>
    <n v="1516.58345513732"/>
    <n v="0.276580451995249"/>
    <n v="0.71"/>
    <n v="1076.7742531475001"/>
    <n v="0.19637212091662701"/>
    <n v="4618"/>
    <n v="1.02"/>
    <n v="1.04"/>
    <n v="1.2E-2"/>
    <n v="0.81"/>
    <n v="15.158077089649201"/>
    <d v="1900-01-09T19:51:10"/>
    <n v="43442"/>
    <n v="0.32832437321373298"/>
    <n v="17.842158295733199"/>
    <n v="0"/>
    <n v="11658.447955256606"/>
  </r>
  <r>
    <s v="STND-62996"/>
    <s v="Fluid Management Inc"/>
    <s v="Fluid Management Inc - 1023 Wheeling Rd - Wheeling"/>
    <x v="0"/>
    <s v="Indoor Lighting"/>
    <x v="10"/>
    <n v="0"/>
    <n v="101216.216"/>
    <n v="18.101490999999999"/>
    <x v="0"/>
    <x v="0"/>
    <n v="10.827197921178"/>
    <s v="Qty / 1,000"/>
    <m/>
    <s v="Private-Lighting"/>
    <x v="0"/>
    <n v="1"/>
    <n v="1"/>
    <s v="Lighting"/>
    <n v="0.99989942556735301"/>
    <n v="1.019640158801"/>
    <n v="101206.03623650099"/>
    <n v="18.4570071577749"/>
    <n v="0.71"/>
    <n v="71856.285727915805"/>
    <n v="13.104475082020199"/>
    <n v="4618"/>
    <n v="1.02"/>
    <n v="1.04"/>
    <n v="1.2E-2"/>
    <n v="0.81"/>
    <n v="15.158077089649201"/>
    <d v="1900-01-09T19:51:10"/>
    <n v="43442"/>
    <n v="21.9100274902362"/>
    <n v="1190.6592498411901"/>
    <n v="0"/>
    <n v="778002.22745686234"/>
  </r>
  <r>
    <s v="STND-62996"/>
    <s v="Fluid Management Inc"/>
    <s v="Fluid Management Inc - 1023 Wheeling Rd - Wheeling"/>
    <x v="0"/>
    <s v="Indoor Lighting"/>
    <x v="10"/>
    <n v="0"/>
    <n v="16947.875"/>
    <n v="3.0309550000000001"/>
    <x v="0"/>
    <x v="0"/>
    <n v="10.827197921178"/>
    <s v="Qty / 1,000"/>
    <m/>
    <s v="Private-Lighting"/>
    <x v="0"/>
    <n v="1"/>
    <n v="1"/>
    <s v="Lighting"/>
    <n v="0.99989942556735301"/>
    <n v="1.019640158801"/>
    <n v="16946.1704770873"/>
    <n v="3.0904834375186998"/>
    <n v="0.71"/>
    <n v="12031.781038732001"/>
    <n v="2.1942432406382699"/>
    <n v="4618"/>
    <n v="1.02"/>
    <n v="1.04"/>
    <n v="1.2E-2"/>
    <n v="0.81"/>
    <n v="15.158077089649201"/>
    <d v="1900-01-09T19:51:10"/>
    <n v="43442"/>
    <n v="3.6686650492861999"/>
    <n v="199.36671149514501"/>
    <n v="0"/>
    <n v="130270.47465062799"/>
  </r>
  <r>
    <s v="STND-62996"/>
    <s v="Fluid Management Inc"/>
    <s v="Fluid Management Inc - 1023 Wheeling Rd - Wheeling"/>
    <x v="0"/>
    <s v="Indoor Lighting"/>
    <x v="10"/>
    <n v="0"/>
    <n v="1106.9349999999999"/>
    <n v="0.197964"/>
    <x v="0"/>
    <x v="0"/>
    <n v="10.827197921178"/>
    <s v="Qty / 1,000"/>
    <m/>
    <s v="Private-Lighting"/>
    <x v="0"/>
    <n v="1"/>
    <n v="1"/>
    <s v="Lighting"/>
    <n v="0.99989942556735301"/>
    <n v="1.019640158801"/>
    <n v="1106.8236706404"/>
    <n v="0.20185204439688201"/>
    <n v="0.71"/>
    <n v="785.84480615468203"/>
    <n v="0.143314951521786"/>
    <n v="4618"/>
    <n v="1.02"/>
    <n v="1.04"/>
    <n v="1.2E-2"/>
    <n v="0.81"/>
    <n v="15.158077089649201"/>
    <d v="1900-01-09T19:51:10"/>
    <n v="43442"/>
    <n v="0.23961543731823601"/>
    <n v="13.0214549487106"/>
    <n v="0"/>
    <n v="8508.4972515665013"/>
  </r>
  <r>
    <s v="STND-62996"/>
    <s v="Fluid Management Inc"/>
    <s v="Fluid Management Inc - 1023 Wheeling Rd - Wheeling"/>
    <x v="0"/>
    <s v="Indoor Lighting"/>
    <x v="10"/>
    <n v="0"/>
    <n v="65370.375999999997"/>
    <n v="11.690827000000001"/>
    <x v="0"/>
    <x v="0"/>
    <n v="10.827197921178"/>
    <s v="Qty / 1,000"/>
    <m/>
    <s v="Private-Lighting"/>
    <x v="0"/>
    <n v="1"/>
    <n v="1"/>
    <s v="Lighting"/>
    <n v="0.99989942556735301"/>
    <n v="1.019640158801"/>
    <n v="65363.801411521898"/>
    <n v="11.9204366987951"/>
    <n v="0.71"/>
    <n v="46408.299002180502"/>
    <n v="8.4635100561445"/>
    <n v="4618"/>
    <n v="1.02"/>
    <n v="1.04"/>
    <n v="1.2E-2"/>
    <n v="0.81"/>
    <n v="15.158077089649201"/>
    <d v="1900-01-09T19:51:10"/>
    <n v="43442"/>
    <n v="14.1505658817605"/>
    <n v="768.98589895908106"/>
    <n v="0"/>
    <n v="502471.83848181576"/>
  </r>
  <r>
    <s v="STND-62996"/>
    <s v="Fluid Management Inc"/>
    <s v="Fluid Management Inc - 1023 Wheeling Rd - Wheeling"/>
    <x v="0"/>
    <s v="Indoor Lighting"/>
    <x v="10"/>
    <n v="0"/>
    <n v="7235.1130000000003"/>
    <n v="1.2939259999999999"/>
    <x v="0"/>
    <x v="0"/>
    <n v="10.827197921178"/>
    <s v="Qty / 1,000"/>
    <m/>
    <s v="Private-Lighting"/>
    <x v="0"/>
    <n v="1"/>
    <n v="1"/>
    <s v="Lighting"/>
    <n v="0.99989942556735301"/>
    <n v="1.019640158801"/>
    <n v="7234.3853326148901"/>
    <n v="1.31933891211675"/>
    <n v="0.71"/>
    <n v="5136.4135861565701"/>
    <n v="0.93673062760289105"/>
    <n v="4618"/>
    <n v="1.02"/>
    <n v="1.04"/>
    <n v="1.2E-2"/>
    <n v="0.81"/>
    <n v="15.158077089649201"/>
    <d v="1900-01-09T19:51:10"/>
    <n v="43442"/>
    <n v="1.5661667997587201"/>
    <n v="85.110415677822203"/>
    <n v="0"/>
    <n v="55612.966502344847"/>
  </r>
  <r>
    <s v="STND-62996"/>
    <s v="Fluid Management Inc"/>
    <s v="Fluid Management Inc - 1023 Wheeling Rd - Wheeling"/>
    <x v="0"/>
    <s v="Indoor Lighting"/>
    <x v="10"/>
    <n v="0"/>
    <n v="13339.74"/>
    <n v="2.3856769999999998"/>
    <x v="0"/>
    <x v="0"/>
    <n v="10.827197921178"/>
    <s v="Qty / 1,000"/>
    <m/>
    <s v="Private-Lighting"/>
    <x v="0"/>
    <n v="1"/>
    <n v="1"/>
    <s v="Lighting"/>
    <n v="0.99989942556735301"/>
    <n v="1.019640158801"/>
    <n v="13338.398363217801"/>
    <n v="2.4325320751279"/>
    <n v="0.71"/>
    <n v="9470.2628378846603"/>
    <n v="1.7270977733408099"/>
    <n v="4618"/>
    <n v="1.02"/>
    <n v="1.04"/>
    <n v="1.2E-2"/>
    <n v="0.81"/>
    <n v="15.158077089649201"/>
    <d v="1900-01-09T19:51:10"/>
    <n v="43442"/>
    <n v="2.8876211718042502"/>
    <n v="156.922333684916"/>
    <n v="0"/>
    <n v="102536.41011135405"/>
  </r>
  <r>
    <s v="STND-62996"/>
    <s v="Fluid Management Inc"/>
    <s v="Fluid Management Inc - 1023 Wheeling Rd - Wheeling"/>
    <x v="0"/>
    <s v="Indoor Lighting"/>
    <x v="10"/>
    <n v="0"/>
    <n v="16886.641"/>
    <n v="3.0200040000000001"/>
    <x v="0"/>
    <x v="0"/>
    <n v="10.827197921178"/>
    <s v="Qty / 1,000"/>
    <m/>
    <s v="Private-Lighting"/>
    <x v="0"/>
    <n v="1"/>
    <n v="1"/>
    <s v="Lighting"/>
    <n v="0.99989942556735301"/>
    <n v="1.019640158801"/>
    <n v="16884.942635662101"/>
    <n v="3.07931735813967"/>
    <n v="0.71"/>
    <n v="11988.3092713201"/>
    <n v="2.18631532427916"/>
    <n v="4618"/>
    <n v="1.02"/>
    <n v="1.04"/>
    <n v="1.2E-2"/>
    <n v="0.81"/>
    <n v="15.158077089649201"/>
    <d v="1900-01-09T19:51:10"/>
    <n v="43442"/>
    <n v="3.6554099693016"/>
    <n v="198.64638394896599"/>
    <n v="0"/>
    <n v="129799.79722087593"/>
  </r>
  <r>
    <s v="STND-62996"/>
    <s v="Fluid Management Inc"/>
    <s v="Fluid Management Inc - 1023 Wheeling Rd - Wheeling"/>
    <x v="0"/>
    <s v="Indoor Lighting"/>
    <x v="10"/>
    <n v="0"/>
    <n v="9241.7260000000006"/>
    <n v="1.6527890000000001"/>
    <x v="0"/>
    <x v="0"/>
    <n v="10.827197921178"/>
    <s v="Qty / 1,000"/>
    <m/>
    <s v="Private-Lighting"/>
    <x v="0"/>
    <n v="1"/>
    <n v="1"/>
    <s v="Lighting"/>
    <n v="0.99989942556735301"/>
    <n v="1.019640158801"/>
    <n v="9240.79651865087"/>
    <n v="1.6852500384245499"/>
    <n v="0.71"/>
    <n v="6560.9655282421199"/>
    <n v="1.19652752728143"/>
    <n v="4618"/>
    <n v="1.02"/>
    <n v="1.04"/>
    <n v="1.2E-2"/>
    <n v="0.81"/>
    <n v="15.158077089649201"/>
    <d v="1900-01-09T19:51:10"/>
    <n v="43442"/>
    <n v="2.0005342336473801"/>
    <n v="108.715253160598"/>
    <n v="0"/>
    <n v="71036.872328303594"/>
  </r>
  <r>
    <s v="STND-62996"/>
    <s v="Fluid Management Inc"/>
    <s v="Fluid Management Inc - 1023 Wheeling Rd - Wheeling"/>
    <x v="0"/>
    <s v="Indoor Lighting"/>
    <x v="10"/>
    <n v="0"/>
    <n v="126143.44100000001"/>
    <n v="22.559472"/>
    <x v="0"/>
    <x v="0"/>
    <n v="10.827197921178"/>
    <s v="Qty / 1,000"/>
    <m/>
    <s v="Private-Lighting"/>
    <x v="0"/>
    <n v="1"/>
    <n v="1"/>
    <s v="Lighting"/>
    <n v="0.99989942556735301"/>
    <n v="1.019640158801"/>
    <n v="126130.754194989"/>
    <n v="23.002543612546798"/>
    <n v="0.71"/>
    <n v="89552.835478442401"/>
    <n v="16.331805964908199"/>
    <n v="4618"/>
    <n v="1.02"/>
    <n v="1.04"/>
    <n v="1.2E-2"/>
    <n v="0.81"/>
    <n v="15.158077089649201"/>
    <d v="1900-01-09T19:51:10"/>
    <n v="43442"/>
    <n v="27.3059634526909"/>
    <n v="1483.8912258234"/>
    <n v="0"/>
    <n v="969606.27412778698"/>
  </r>
  <r>
    <s v="STND-62996"/>
    <s v="Fluid Management Inc"/>
    <s v="Fluid Management Inc - 1023 Wheeling Rd - Wheeling"/>
    <x v="0"/>
    <s v="Indoor Lighting"/>
    <x v="10"/>
    <n v="0"/>
    <n v="10805.566000000001"/>
    <n v="1.932466"/>
    <x v="0"/>
    <x v="0"/>
    <n v="10.827197921178"/>
    <s v="Qty / 1,000"/>
    <m/>
    <s v="Private-Lighting"/>
    <x v="0"/>
    <n v="1"/>
    <n v="1"/>
    <s v="Lighting"/>
    <n v="0.99989942556735301"/>
    <n v="1.019640158801"/>
    <n v="10804.4792363301"/>
    <n v="1.9704199391175401"/>
    <n v="0.71"/>
    <n v="7671.1802577943799"/>
    <n v="1.39899815677345"/>
    <n v="4618"/>
    <n v="1.02"/>
    <n v="1.04"/>
    <n v="1.2E-2"/>
    <n v="0.81"/>
    <n v="15.158077089649201"/>
    <d v="1900-01-09T19:51:10"/>
    <n v="43442"/>
    <n v="2.3390550084491202"/>
    <n v="127.111520427413"/>
    <n v="0"/>
    <n v="83057.386940173019"/>
  </r>
  <r>
    <s v="STND-62996"/>
    <s v="Fluid Management Inc"/>
    <s v="Fluid Management Inc - 1023 Wheeling Rd - Wheeling"/>
    <x v="38"/>
    <s v="Indoor Lighting"/>
    <x v="10"/>
    <n v="0"/>
    <n v="49265.014999999999"/>
    <n v="6.4496330000000004"/>
    <x v="0"/>
    <x v="0"/>
    <n v="8"/>
    <s v="Qty / 1,000"/>
    <m/>
    <s v="Private-Lighting"/>
    <x v="0"/>
    <n v="1"/>
    <n v="1"/>
    <s v="Lighting"/>
    <n v="0.99989942556735301"/>
    <n v="1.019640158801"/>
    <n v="49260.060199066997"/>
    <n v="6.5763048163282001"/>
    <n v="0.71"/>
    <n v="34974.6427413376"/>
    <n v="4.6691764195930201"/>
    <n v="4618"/>
    <n v="1.02"/>
    <n v="1.04"/>
    <n v="1.2E-2"/>
    <n v="0.81"/>
    <n v="15.158077089649201"/>
    <d v="1900-01-09T19:51:10"/>
    <n v="43442"/>
    <n v="7.8066296490125797"/>
    <n v="579.530119989024"/>
    <n v="0"/>
    <n v="279797.1419307008"/>
  </r>
  <r>
    <s v="STND-62996"/>
    <s v="Fluid Management Inc"/>
    <s v="Fluid Management Inc - 1023 Wheeling Rd - Wheeling"/>
    <x v="1"/>
    <s v="Outdoor &amp; Garage Lighting"/>
    <x v="1"/>
    <n v="0"/>
    <n v="9119.58"/>
    <n v="0"/>
    <x v="0"/>
    <x v="0"/>
    <n v="10.1978380583316"/>
    <s v="Qty / 1,000"/>
    <m/>
    <s v="Private-Lighting"/>
    <x v="0"/>
    <n v="1"/>
    <n v="1"/>
    <s v="Lighting"/>
    <n v="0.99989942556735301"/>
    <n v="1.019640158801"/>
    <n v="9118.6628034155201"/>
    <n v="0"/>
    <n v="0.71"/>
    <n v="6474.2505904250202"/>
    <n v="0"/>
    <n v="4903"/>
    <n v="1"/>
    <n v="1"/>
    <n v="0"/>
    <n v="0"/>
    <n v="14.276973281664301"/>
    <d v="1900-01-09T04:44:53"/>
    <n v="43442"/>
    <n v="0"/>
    <n v="0"/>
    <n v="0"/>
    <n v="66023.3590702121"/>
  </r>
  <r>
    <s v="STND-62996"/>
    <s v="Fluid Management Inc"/>
    <s v="Fluid Management Inc - 1023 Wheeling Rd - Wheeling"/>
    <x v="1"/>
    <s v="Outdoor &amp; Garage Lighting"/>
    <x v="1"/>
    <n v="0"/>
    <n v="13826.46"/>
    <n v="0"/>
    <x v="0"/>
    <x v="0"/>
    <n v="10.1978380583316"/>
    <s v="Qty / 1,000"/>
    <m/>
    <s v="Private-Lighting"/>
    <x v="0"/>
    <n v="1"/>
    <n v="1"/>
    <s v="Lighting"/>
    <n v="0.99989942556735301"/>
    <n v="1.019640158801"/>
    <n v="13825.06941163"/>
    <n v="0"/>
    <n v="0.71"/>
    <n v="9815.7992822572796"/>
    <n v="0"/>
    <n v="4903"/>
    <n v="1"/>
    <n v="1"/>
    <n v="0"/>
    <n v="0"/>
    <n v="14.276973281664301"/>
    <d v="1900-01-09T04:44:53"/>
    <n v="43442"/>
    <n v="0"/>
    <n v="0"/>
    <n v="0"/>
    <n v="100099.93149354729"/>
  </r>
  <r>
    <s v="STND-62996"/>
    <s v="Fluid Management Inc"/>
    <s v="Fluid Management Inc - 1023 Wheeling Rd - Wheeling"/>
    <x v="27"/>
    <s v="Outdoor &amp; Garage Lighting"/>
    <x v="10"/>
    <n v="0"/>
    <n v="1176"/>
    <n v="0"/>
    <x v="0"/>
    <x v="0"/>
    <n v="8"/>
    <s v="Qty / 1,000"/>
    <m/>
    <s v="Private-Lighting"/>
    <x v="0"/>
    <n v="1"/>
    <n v="1"/>
    <s v="Lighting"/>
    <n v="0.99989942556735301"/>
    <n v="1.019640158801"/>
    <n v="1175.88172446721"/>
    <n v="0"/>
    <n v="0.71"/>
    <n v="834.87602437171699"/>
    <n v="0"/>
    <n v="4618"/>
    <n v="1.02"/>
    <n v="1.04"/>
    <n v="1.2E-2"/>
    <n v="0.81"/>
    <n v="15.158077089649201"/>
    <d v="1900-01-09T19:51:10"/>
    <n v="43442"/>
    <n v="0"/>
    <n v="13.833902640790701"/>
    <n v="0"/>
    <n v="6679.008194973736"/>
  </r>
  <r>
    <s v="STND-62996"/>
    <s v="Fluid Management Inc"/>
    <s v="Fluid Management Inc - 1023 Wheeling Rd - Wheeling"/>
    <x v="38"/>
    <s v="Indoor Lighting"/>
    <x v="10"/>
    <n v="0"/>
    <n v="2483.0909999999999"/>
    <n v="0.32507900000000001"/>
    <x v="0"/>
    <x v="0"/>
    <n v="8"/>
    <s v="Qty / 1,000"/>
    <m/>
    <s v="Private-Lighting"/>
    <x v="0"/>
    <n v="1"/>
    <n v="1"/>
    <s v="Lighting"/>
    <n v="0.99989942556735301"/>
    <n v="1.019640158801"/>
    <n v="2482.8412645314602"/>
    <n v="0.33146360318287199"/>
    <n v="0.71"/>
    <n v="1762.81729781734"/>
    <n v="0.235339158259839"/>
    <n v="4618"/>
    <n v="1.02"/>
    <n v="1.04"/>
    <n v="1.2E-2"/>
    <n v="0.81"/>
    <n v="15.158077089649201"/>
    <d v="1900-01-09T19:51:10"/>
    <n v="43442"/>
    <n v="0.39347531242031297"/>
    <n v="29.209897229781902"/>
    <n v="0"/>
    <n v="14102.53838253872"/>
  </r>
  <r>
    <s v="STND-62996"/>
    <s v="Fluid Management Inc"/>
    <s v="Fluid Management Inc - 1023 Wheeling Rd - Wheeling"/>
    <x v="27"/>
    <s v="Outdoor &amp; Garage Lighting"/>
    <x v="10"/>
    <n v="0"/>
    <n v="201.6"/>
    <n v="0"/>
    <x v="0"/>
    <x v="0"/>
    <n v="8"/>
    <s v="Qty / 1,000"/>
    <m/>
    <s v="Private-Lighting"/>
    <x v="0"/>
    <n v="1"/>
    <n v="1"/>
    <s v="Lighting"/>
    <n v="0.99989942556735301"/>
    <n v="1.019640158801"/>
    <n v="201.579724194378"/>
    <n v="0"/>
    <n v="0.71"/>
    <n v="143.12160417800899"/>
    <n v="0"/>
    <n v="4618"/>
    <n v="1.02"/>
    <n v="1.04"/>
    <n v="1.2E-2"/>
    <n v="0.81"/>
    <n v="15.158077089649201"/>
    <d v="1900-01-09T19:51:10"/>
    <n v="43442"/>
    <n v="0"/>
    <n v="2.3715261669926901"/>
    <n v="0"/>
    <n v="1144.972833424072"/>
  </r>
  <r>
    <s v="STND-62996"/>
    <s v="Fluid Management Inc"/>
    <s v="Fluid Management Inc - 1023 Wheeling Rd - Wheeling"/>
    <x v="0"/>
    <s v="Indoor Lighting"/>
    <x v="10"/>
    <n v="0"/>
    <n v="1196.431"/>
    <n v="0.21396999999999999"/>
    <x v="0"/>
    <x v="0"/>
    <n v="10.827197921178"/>
    <s v="Qty / 1,000"/>
    <m/>
    <s v="Private-Lighting"/>
    <x v="0"/>
    <n v="1"/>
    <n v="1"/>
    <s v="Lighting"/>
    <n v="0.99989942556735301"/>
    <n v="1.019640158801"/>
    <n v="1196.3106696309701"/>
    <n v="0.21817240477865099"/>
    <n v="0.71"/>
    <n v="849.38057543799096"/>
    <n v="0.154902407392842"/>
    <n v="4618"/>
    <n v="1.02"/>
    <n v="1.04"/>
    <n v="1.2E-2"/>
    <n v="0.81"/>
    <n v="15.158077089649201"/>
    <d v="1900-01-09T19:51:10"/>
    <n v="43442"/>
    <n v="0.25898908449507502"/>
    <n v="14.074243172129099"/>
    <n v="0"/>
    <n v="9196.4116006711884"/>
  </r>
  <r>
    <s v="STND-62996"/>
    <s v="Fluid Management Inc"/>
    <s v="Fluid Management Inc - 1023 Wheeling Rd - Wheeling"/>
    <x v="1"/>
    <s v="Outdoor &amp; Garage Lighting"/>
    <x v="1"/>
    <n v="0"/>
    <n v="1519.93"/>
    <n v="0"/>
    <x v="0"/>
    <x v="0"/>
    <n v="10.1978380583316"/>
    <s v="Qty / 1,000"/>
    <m/>
    <s v="Private-Lighting"/>
    <x v="0"/>
    <n v="1"/>
    <n v="1"/>
    <s v="Lighting"/>
    <n v="0.99989942556735301"/>
    <n v="1.019640158801"/>
    <n v="1519.7771339025901"/>
    <n v="0"/>
    <n v="0.71"/>
    <n v="1079.04176507084"/>
    <n v="0"/>
    <n v="4903"/>
    <n v="1"/>
    <n v="1"/>
    <n v="0"/>
    <n v="0"/>
    <n v="14.276973281664301"/>
    <d v="1900-01-09T04:44:53"/>
    <n v="43442"/>
    <n v="0"/>
    <n v="0"/>
    <n v="0"/>
    <n v="11003.893178368719"/>
  </r>
  <r>
    <s v="STND-62997"/>
    <s v="Fremont School District  79"/>
    <s v="Fremont School Dist 79 - 28871 North Fremont Center Road  -  Mundelein"/>
    <x v="0"/>
    <s v="Indoor Lighting"/>
    <x v="12"/>
    <n v="0"/>
    <n v="4391.6419999999998"/>
    <n v="1.1975039999999999"/>
    <x v="0"/>
    <x v="1"/>
    <n v="15"/>
    <s v="Qty / 1,000"/>
    <m/>
    <s v="Public-Lighting"/>
    <x v="0"/>
    <n v="3"/>
    <n v="1"/>
    <s v="Lighting"/>
    <n v="0.99829244462109001"/>
    <n v="0.987374621353864"/>
    <n v="4384.1430280806499"/>
    <n v="1.18238505856974"/>
    <n v="0.71"/>
    <n v="3112.7415499372601"/>
    <n v="0.83949339158451397"/>
    <n v="2979"/>
    <n v="1.17333333333333"/>
    <n v="1.323"/>
    <n v="2.1333333333333301E-2"/>
    <n v="0.72"/>
    <n v="23.497818059751602"/>
    <d v="1900-01-15T18:49:11"/>
    <n v="43434"/>
    <n v="1.2412709525591401"/>
    <n v="79.711691419648304"/>
    <n v="0"/>
    <n v="46691.123249058903"/>
  </r>
  <r>
    <s v="STND-63000"/>
    <s v="D &amp; S Wire, Inc."/>
    <s v="D &amp; S Wire - 2501 E Devon Ave - Elk Grove Village"/>
    <x v="10"/>
    <s v="Compressed Air"/>
    <x v="10"/>
    <n v="0"/>
    <n v="15606"/>
    <n v="2.5049999999999999"/>
    <x v="4"/>
    <x v="0"/>
    <n v="10"/>
    <s v="ΔkWpeak / CF"/>
    <n v="0.95"/>
    <s v="Private-Non-Lighting"/>
    <x v="2"/>
    <n v="3"/>
    <n v="1"/>
    <s v="Non-Lighting"/>
    <n v="0.98952339343681495"/>
    <n v="0.43468415683807998"/>
    <n v="15442.502077974899"/>
    <n v="1.0888838128793901"/>
    <n v="0.7"/>
    <n v="10809.7514545825"/>
    <n v="0.762218669015574"/>
    <n v="4618"/>
    <n v="1.02"/>
    <n v="1.04"/>
    <n v="1.2E-2"/>
    <n v="0.81"/>
    <n v="15.158077089649201"/>
    <d v="1900-01-09T19:51:10"/>
    <n v="43418"/>
    <n v="1.1461934872414601"/>
    <n v="0"/>
    <n v="0"/>
    <n v="108097.51454582499"/>
  </r>
  <r>
    <s v="STND-63002"/>
    <s v="Loders Croklaan USA B.V."/>
    <s v="Bunge Loders - 24708 W Durkee Rd - Channahon"/>
    <x v="0"/>
    <s v="Indoor Lighting"/>
    <x v="8"/>
    <n v="0"/>
    <n v="12790.48"/>
    <n v="2.0242239999999998"/>
    <x v="0"/>
    <x v="0"/>
    <n v="9.5383441434566993"/>
    <s v="Qty / 1,000"/>
    <m/>
    <s v="Private-Lighting"/>
    <x v="0"/>
    <n v="3"/>
    <n v="1"/>
    <s v="Lighting"/>
    <n v="0.91633259480590001"/>
    <n v="1.30467645558681"/>
    <n v="11720.333727212999"/>
    <n v="2.6409573936337498"/>
    <n v="0.71"/>
    <n v="8321.4369463212006"/>
    <n v="1.87507974947996"/>
    <n v="5242"/>
    <n v="1"/>
    <n v="1.22"/>
    <n v="1.0999999999999999E-2"/>
    <n v="0.68"/>
    <n v="13.3536818008394"/>
    <d v="1900-01-08T12:55:13"/>
    <n v="43457"/>
    <n v="3.1834105516318099"/>
    <n v="128.92367099934299"/>
    <n v="0"/>
    <n v="79372.729362087019"/>
  </r>
  <r>
    <s v="STND-63003"/>
    <s v="Prairie Oak Properties, LLC"/>
    <s v="Prairie Oak Properties LLC - 2902 McFarland Rd - Rockford"/>
    <x v="1"/>
    <s v="Outdoor &amp; Garage Lighting"/>
    <x v="1"/>
    <n v="0"/>
    <n v="20494.54"/>
    <n v="0"/>
    <x v="0"/>
    <x v="0"/>
    <n v="10.1978380583316"/>
    <s v="Qty / 1,000"/>
    <m/>
    <s v="Private-Lighting"/>
    <x v="0"/>
    <n v="3"/>
    <n v="1"/>
    <s v="Lighting"/>
    <n v="0.91633259480590001"/>
    <n v="1.30467645558681"/>
    <n v="18779.815017553301"/>
    <n v="0"/>
    <n v="0.71"/>
    <n v="13333.6686624628"/>
    <n v="0"/>
    <n v="4903"/>
    <n v="1"/>
    <n v="1"/>
    <n v="0"/>
    <n v="0"/>
    <n v="14.276973281664301"/>
    <d v="1900-01-09T04:44:53"/>
    <n v="43463"/>
    <n v="0"/>
    <n v="0"/>
    <n v="0"/>
    <n v="135974.59374324654"/>
  </r>
  <r>
    <s v="STND-63003"/>
    <s v="Prairie Oak Properties, LLC"/>
    <s v="Prairie Oak Properties LLC - 2902 McFarland Rd - Rockford"/>
    <x v="1"/>
    <s v="Outdoor &amp; Garage Lighting"/>
    <x v="1"/>
    <n v="0"/>
    <n v="5099.12"/>
    <n v="0"/>
    <x v="0"/>
    <x v="0"/>
    <n v="10.1978380583316"/>
    <s v="Qty / 1,000"/>
    <m/>
    <s v="Private-Lighting"/>
    <x v="0"/>
    <n v="3"/>
    <n v="1"/>
    <s v="Lighting"/>
    <n v="0.91633259480590001"/>
    <n v="1.30467645558681"/>
    <n v="4672.4898608266603"/>
    <n v="0"/>
    <n v="0.71"/>
    <n v="3317.46780118693"/>
    <n v="0"/>
    <n v="4903"/>
    <n v="1"/>
    <n v="1"/>
    <n v="0"/>
    <n v="0"/>
    <n v="14.276973281664301"/>
    <d v="1900-01-09T04:44:53"/>
    <n v="43463"/>
    <n v="0"/>
    <n v="0"/>
    <n v="0"/>
    <n v="33830.999400233726"/>
  </r>
  <r>
    <s v="STND-63003"/>
    <s v="Prairie Oak Properties, LLC"/>
    <s v="Prairie Oak Properties LLC - 2902 McFarland Rd - Rockford"/>
    <x v="1"/>
    <s v="Outdoor &amp; Garage Lighting"/>
    <x v="1"/>
    <n v="0"/>
    <n v="980.6"/>
    <n v="0"/>
    <x v="0"/>
    <x v="0"/>
    <n v="10.1978380583316"/>
    <s v="Qty / 1,000"/>
    <m/>
    <s v="Private-Lighting"/>
    <x v="0"/>
    <n v="3"/>
    <n v="1"/>
    <s v="Lighting"/>
    <n v="0.91633259480590001"/>
    <n v="1.30467645558681"/>
    <n v="898.55574246666504"/>
    <n v="0"/>
    <n v="0.71"/>
    <n v="637.97457715133203"/>
    <n v="0"/>
    <n v="4903"/>
    <n v="1"/>
    <n v="1"/>
    <n v="0"/>
    <n v="0"/>
    <n v="14.276973281664301"/>
    <d v="1900-01-09T04:44:53"/>
    <n v="43463"/>
    <n v="0"/>
    <n v="0"/>
    <n v="0"/>
    <n v="6505.9614231218629"/>
  </r>
  <r>
    <s v="STND-63005"/>
    <s v="Crescend Technologies"/>
    <s v="Crescend Technologies - 140 E State Pkwy - Schaumburg"/>
    <x v="0"/>
    <s v="Indoor Lighting"/>
    <x v="10"/>
    <n v="0"/>
    <n v="16165.956"/>
    <n v="2.8911169999999999"/>
    <x v="0"/>
    <x v="0"/>
    <n v="10.827197921178"/>
    <s v="Qty / 1,000"/>
    <m/>
    <s v="Private-Lighting"/>
    <x v="0"/>
    <n v="3"/>
    <n v="1"/>
    <s v="Lighting"/>
    <n v="0.91633259480590001"/>
    <n v="1.30467645558681"/>
    <n v="14813.392408997999"/>
    <n v="3.7719722802467599"/>
    <n v="0.71"/>
    <n v="10517.508610388601"/>
    <n v="2.6781003189752002"/>
    <n v="4618"/>
    <n v="1.02"/>
    <n v="1.04"/>
    <n v="1.2E-2"/>
    <n v="0.81"/>
    <n v="15.158077089649201"/>
    <d v="1900-01-09T19:51:10"/>
    <n v="43460"/>
    <n v="4.4776499053261603"/>
    <n v="174.27520481174099"/>
    <n v="0"/>
    <n v="113875.14736237116"/>
  </r>
  <r>
    <s v="STND-63005"/>
    <s v="Crescend Technologies"/>
    <s v="Crescend Technologies - 140 E State Pkwy - Schaumburg"/>
    <x v="0"/>
    <s v="Indoor Lighting"/>
    <x v="10"/>
    <n v="0"/>
    <n v="4945.8779999999997"/>
    <n v="0.88451999999999997"/>
    <x v="0"/>
    <x v="0"/>
    <n v="10.827197921178"/>
    <s v="Qty / 1,000"/>
    <m/>
    <s v="Private-Lighting"/>
    <x v="0"/>
    <n v="3"/>
    <n v="1"/>
    <s v="Lighting"/>
    <n v="0.91633259480590001"/>
    <n v="1.30467645558681"/>
    <n v="4532.0692213334096"/>
    <n v="1.15401241849564"/>
    <n v="0.71"/>
    <n v="3217.7691471467201"/>
    <n v="0.81934881713190599"/>
    <n v="4618"/>
    <n v="1.02"/>
    <n v="1.04"/>
    <n v="1.2E-2"/>
    <n v="0.81"/>
    <n v="15.158077089649201"/>
    <d v="1900-01-09T19:51:10"/>
    <n v="43460"/>
    <n v="1.3699102783661501"/>
    <n v="53.318461427451901"/>
    <n v="0"/>
    <n v="34839.423420817671"/>
  </r>
  <r>
    <s v="STND-63009"/>
    <s v="Mauser USA LLC"/>
    <s v="Mauser Corp - 2500 107th St - Bolingbrook"/>
    <x v="1"/>
    <s v="Outdoor &amp; Garage Lighting"/>
    <x v="1"/>
    <n v="0"/>
    <n v="19710.060000000001"/>
    <n v="0"/>
    <x v="0"/>
    <x v="0"/>
    <n v="10.1978380583316"/>
    <s v="Qty / 1,000"/>
    <m/>
    <s v="Private-Lighting"/>
    <x v="0"/>
    <n v="3"/>
    <n v="1"/>
    <s v="Lighting"/>
    <n v="0.91633259480590001"/>
    <n v="1.30467645558681"/>
    <n v="18060.970423580002"/>
    <n v="0"/>
    <n v="0.71"/>
    <n v="12823.289000741799"/>
    <n v="0"/>
    <n v="4903"/>
    <n v="1"/>
    <n v="1"/>
    <n v="0"/>
    <n v="0"/>
    <n v="14.276973281664301"/>
    <d v="1900-01-09T04:44:53"/>
    <n v="43471"/>
    <n v="0"/>
    <n v="0"/>
    <n v="0"/>
    <n v="130769.82460474971"/>
  </r>
  <r>
    <s v="STND-63009"/>
    <s v="Mauser USA LLC"/>
    <s v="Mauser Corp - 2500 107th St - Bolingbrook"/>
    <x v="1"/>
    <s v="Outdoor &amp; Garage Lighting"/>
    <x v="1"/>
    <n v="0"/>
    <n v="4339.1549999999997"/>
    <n v="0"/>
    <x v="0"/>
    <x v="0"/>
    <n v="10.1978380583316"/>
    <s v="Qty / 1,000"/>
    <m/>
    <s v="Private-Lighting"/>
    <x v="0"/>
    <n v="3"/>
    <n v="1"/>
    <s v="Lighting"/>
    <n v="0.91633259480590001"/>
    <n v="1.30467645558681"/>
    <n v="3976.1091604149901"/>
    <n v="0"/>
    <n v="0.71"/>
    <n v="2823.0375038946499"/>
    <n v="0"/>
    <n v="4903"/>
    <n v="1"/>
    <n v="1"/>
    <n v="0"/>
    <n v="0"/>
    <n v="14.276973281664301"/>
    <d v="1900-01-09T04:44:53"/>
    <n v="43471"/>
    <n v="0"/>
    <n v="0"/>
    <n v="0"/>
    <n v="28788.879297314303"/>
  </r>
  <r>
    <s v="STND-63014"/>
    <s v="Curtiss-Wright Corporation"/>
    <s v="Curtiss Wright - 129 Eisenhower Lane South - Lombard"/>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434"/>
    <n v="0.23198407107042801"/>
    <n v="0"/>
    <n v="0"/>
    <n v="22696.0726964756"/>
  </r>
  <r>
    <s v="STND-63014"/>
    <s v="Curtiss-Wright Corporation"/>
    <s v="Curtiss Wright - 129 Eisenhower Lane South - Lombard"/>
    <x v="19"/>
    <s v="Compressed Air"/>
    <x v="10"/>
    <n v="0"/>
    <n v="3276.6239999999998"/>
    <n v="0.50700000000000001"/>
    <x v="4"/>
    <x v="0"/>
    <n v="10"/>
    <s v="ΔkWpeak / CF"/>
    <n v="0.95"/>
    <s v="Private-Non-Lighting"/>
    <x v="2"/>
    <n v="3"/>
    <n v="1"/>
    <s v="Non-Lighting"/>
    <n v="0.98952339343681495"/>
    <n v="0.43468415683807998"/>
    <n v="3242.2960994965101"/>
    <n v="0.220384867516907"/>
    <n v="0.7"/>
    <n v="2269.6072696475599"/>
    <n v="0.154269407261835"/>
    <n v="4618"/>
    <n v="1.02"/>
    <n v="1.04"/>
    <n v="1.2E-2"/>
    <n v="0.81"/>
    <n v="15.158077089649201"/>
    <d v="1900-01-09T19:51:10"/>
    <n v="43434"/>
    <n v="0.23198407107042801"/>
    <n v="0"/>
    <n v="0"/>
    <n v="22696.0726964756"/>
  </r>
  <r>
    <s v="STND-63014"/>
    <s v="Curtiss-Wright Corporation"/>
    <s v="Curtiss Wright - 129 Eisenhower Lane South - Lombard"/>
    <x v="10"/>
    <s v="Compressed Air"/>
    <x v="10"/>
    <n v="0"/>
    <n v="145260"/>
    <n v="23.3"/>
    <x v="4"/>
    <x v="0"/>
    <n v="10"/>
    <s v="ΔkWpeak / CF"/>
    <n v="0.95"/>
    <s v="Private-Non-Lighting"/>
    <x v="2"/>
    <n v="3"/>
    <n v="1"/>
    <s v="Non-Lighting"/>
    <n v="0.98952339343681495"/>
    <n v="0.43468415683807998"/>
    <n v="143738.168130632"/>
    <n v="10.128140854327301"/>
    <n v="0.7"/>
    <n v="100616.717691442"/>
    <n v="7.0896985980290896"/>
    <n v="4618"/>
    <n v="1.02"/>
    <n v="1.04"/>
    <n v="1.2E-2"/>
    <n v="0.81"/>
    <n v="15.158077089649201"/>
    <d v="1900-01-09T19:51:10"/>
    <n v="43434"/>
    <n v="10.661200899291901"/>
    <n v="0"/>
    <n v="0"/>
    <n v="1006167.17691442"/>
  </r>
  <r>
    <s v="STND-63014"/>
    <s v="Curtiss-Wright Corporation"/>
    <s v="Curtiss Wright - 129 Eisenhower Lane South - Lombard"/>
    <x v="20"/>
    <s v="Compressed Air"/>
    <x v="10"/>
    <n v="0"/>
    <n v="2275"/>
    <n v="0.5"/>
    <x v="4"/>
    <x v="0"/>
    <n v="10"/>
    <s v="ΔkWpeak / CF"/>
    <n v="0.95"/>
    <s v="Private-Non-Lighting"/>
    <x v="2"/>
    <n v="3"/>
    <n v="1"/>
    <s v="Non-Lighting"/>
    <n v="0.98952339343681495"/>
    <n v="0.43468415683807998"/>
    <n v="2251.16572006875"/>
    <n v="0.21734207841903999"/>
    <n v="0.7"/>
    <n v="1575.81600404813"/>
    <n v="0.152139454893328"/>
    <n v="4618"/>
    <n v="1.02"/>
    <n v="1.04"/>
    <n v="1.2E-2"/>
    <n v="0.81"/>
    <n v="15.158077089649201"/>
    <d v="1900-01-09T19:51:10"/>
    <n v="43434"/>
    <n v="0.228781135177937"/>
    <n v="0"/>
    <n v="0"/>
    <n v="15758.1600404813"/>
  </r>
  <r>
    <s v="STND-63017"/>
    <s v="Fresh Market Ideas Inc"/>
    <s v="Fresh Market Ideas Inc - 1430 W Morse Ave - Chicago"/>
    <x v="0"/>
    <s v="Indoor Lighting"/>
    <x v="5"/>
    <n v="0"/>
    <n v="13016.775"/>
    <n v="2.4272999999999998"/>
    <x v="0"/>
    <x v="0"/>
    <n v="10.727311735679001"/>
    <s v="Qty / 1,000"/>
    <m/>
    <s v="Private-Lighting"/>
    <x v="0"/>
    <n v="3"/>
    <n v="1"/>
    <s v="Lighting"/>
    <n v="0.91633259480590001"/>
    <n v="1.30467645558681"/>
    <n v="11927.695211754601"/>
    <n v="3.16684116064586"/>
    <n v="0.71"/>
    <n v="8468.6636003457406"/>
    <n v="2.2484572240585599"/>
    <n v="4661"/>
    <n v="1.07"/>
    <n v="1.24"/>
    <n v="2.9000000000000001E-2"/>
    <n v="0.745"/>
    <n v="15.018236429950701"/>
    <d v="1900-01-09T17:27:20"/>
    <n v="43474"/>
    <n v="3.4280592775988898"/>
    <n v="323.27398237465599"/>
    <n v="0"/>
    <n v="90845.994425506447"/>
  </r>
  <r>
    <s v="STND-63017"/>
    <s v="Fresh Market Ideas Inc"/>
    <s v="Fresh Market Ideas Inc - 1430 W Morse Ave - Chicago"/>
    <x v="0"/>
    <s v="Indoor Lighting"/>
    <x v="5"/>
    <n v="0"/>
    <n v="3341.471"/>
    <n v="0.62309999999999999"/>
    <x v="0"/>
    <x v="0"/>
    <n v="10.727311735679001"/>
    <s v="Qty / 1,000"/>
    <m/>
    <s v="Private-Lighting"/>
    <x v="0"/>
    <n v="3"/>
    <n v="1"/>
    <s v="Lighting"/>
    <n v="0.91633259480590001"/>
    <n v="1.30467645558681"/>
    <n v="3061.89879189866"/>
    <n v="0.81294389947613899"/>
    <n v="0.71"/>
    <n v="2173.9481422480499"/>
    <n v="0.57719016862805905"/>
    <n v="4661"/>
    <n v="1.07"/>
    <n v="1.24"/>
    <n v="2.9000000000000001E-2"/>
    <n v="0.745"/>
    <n v="15.018236429950701"/>
    <d v="1900-01-09T17:27:20"/>
    <n v="43474"/>
    <n v="0.87999989118439004"/>
    <n v="82.986042023421803"/>
    <n v="0"/>
    <n v="23320.619419095066"/>
  </r>
  <r>
    <s v="STND-63027"/>
    <s v="Teledyne Storm Microwave"/>
    <s v="Teledyne Storm Microwave - 10221 Werch Dr - Woodridge"/>
    <x v="63"/>
    <s v="Outdoor &amp; Garage Lighting"/>
    <x v="1"/>
    <n v="0"/>
    <n v="24367.91"/>
    <n v="0"/>
    <x v="0"/>
    <x v="0"/>
    <n v="10.1978380583316"/>
    <s v="Qty / 1,000"/>
    <m/>
    <s v="Private-Lighting"/>
    <x v="0"/>
    <n v="3"/>
    <n v="1"/>
    <s v="Lighting"/>
    <n v="0.91633259480590001"/>
    <n v="1.30467645558681"/>
    <n v="22329.1102002966"/>
    <n v="0"/>
    <n v="0.71"/>
    <n v="15853.668242210601"/>
    <n v="0"/>
    <n v="4903"/>
    <n v="1"/>
    <n v="1"/>
    <n v="0"/>
    <n v="0"/>
    <n v="14.276973281664301"/>
    <d v="1900-01-09T04:44:53"/>
    <n v="43447"/>
    <n v="0"/>
    <n v="0"/>
    <n v="0"/>
    <n v="161673.1413645783"/>
  </r>
  <r>
    <s v="STND-63027"/>
    <s v="Teledyne Storm Microwave"/>
    <s v="Teledyne Storm Microwave - 10221 Werch Dr - Woodridge"/>
    <x v="63"/>
    <s v="Outdoor &amp; Garage Lighting"/>
    <x v="1"/>
    <n v="0"/>
    <n v="4324.4459999999999"/>
    <n v="0"/>
    <x v="0"/>
    <x v="0"/>
    <n v="10.1978380583316"/>
    <s v="Qty / 1,000"/>
    <m/>
    <s v="Private-Lighting"/>
    <x v="0"/>
    <n v="3"/>
    <n v="1"/>
    <s v="Lighting"/>
    <n v="0.91633259480590001"/>
    <n v="1.30467645558681"/>
    <n v="3962.6308242779901"/>
    <n v="0"/>
    <n v="0.71"/>
    <n v="2813.46788523738"/>
    <n v="0"/>
    <n v="4903"/>
    <n v="1"/>
    <n v="1"/>
    <n v="0"/>
    <n v="0"/>
    <n v="14.276973281664301"/>
    <d v="1900-01-09T04:44:53"/>
    <n v="43447"/>
    <n v="0"/>
    <n v="0"/>
    <n v="0"/>
    <n v="28691.289875967475"/>
  </r>
  <r>
    <s v="STND-63028"/>
    <s v="Uftring Automotive"/>
    <s v="Uftring Automotive - 1304 Carolyn Dr - Minonk"/>
    <x v="0"/>
    <s v="Indoor Lighting"/>
    <x v="16"/>
    <n v="0"/>
    <n v="18739.509999999998"/>
    <n v="5.0692000000000004"/>
    <x v="0"/>
    <x v="0"/>
    <n v="14.701558365186701"/>
    <s v="Qty / 1,000"/>
    <m/>
    <s v="Private-Lighting"/>
    <x v="0"/>
    <n v="3"/>
    <n v="1"/>
    <s v="Lighting"/>
    <n v="0.91633259480590001"/>
    <n v="1.30467645558681"/>
    <n v="17171.623823691101"/>
    <n v="6.6136658886606403"/>
    <n v="0.71"/>
    <n v="12191.8529148207"/>
    <n v="4.6957027809490501"/>
    <n v="3401"/>
    <n v="1"/>
    <n v="1"/>
    <n v="0"/>
    <n v="0.92"/>
    <n v="20.582181711261399"/>
    <d v="1900-01-13T16:50:15"/>
    <n v="43469"/>
    <n v="7.1887672702833001"/>
    <n v="0"/>
    <n v="0"/>
    <n v="179239.23720700812"/>
  </r>
  <r>
    <s v="STND-63029"/>
    <s v="TownePlace Suites by Marriott"/>
    <s v="Marriott - Phase 3 - 2175 Marriott Dr - West Dundee"/>
    <x v="62"/>
    <s v="Indoor Lighting"/>
    <x v="15"/>
    <n v="0"/>
    <n v="2199.7559999999999"/>
    <n v="0.29702400000000001"/>
    <x v="0"/>
    <x v="0"/>
    <n v="15"/>
    <s v="Qty / 1,000"/>
    <m/>
    <s v="Private-Lighting"/>
    <x v="0"/>
    <n v="3"/>
    <n v="1"/>
    <s v="Lighting"/>
    <n v="0.91633259480590001"/>
    <n v="1.30467645558681"/>
    <n v="2015.7081234198499"/>
    <n v="0.387520219544216"/>
    <n v="0.71"/>
    <n v="1431.15276762809"/>
    <n v="0.27513935587639299"/>
    <n v="2390"/>
    <n v="1.18"/>
    <n v="1.36"/>
    <n v="0.02"/>
    <n v="0.28000000000000003"/>
    <n v="29.2887029288703"/>
    <d v="1900-01-19T22:05:31"/>
    <n v="43469"/>
    <n v="1.01764763535771"/>
    <n v="34.164544464743202"/>
    <n v="0"/>
    <n v="21467.291514421351"/>
  </r>
  <r>
    <s v="STND-63031"/>
    <s v="InterContinental Hotel Chicago"/>
    <s v="New DTRS Michigan Avenue LLC - 505 N Michigan Ave - Chicago"/>
    <x v="12"/>
    <s v="Variable Speed Drives"/>
    <x v="15"/>
    <n v="0"/>
    <n v="58227"/>
    <n v="7.7161289999999996"/>
    <x v="6"/>
    <x v="0"/>
    <n v="15"/>
    <s v="ΔkWpeak"/>
    <m/>
    <s v="Private-Non-Lighting"/>
    <x v="2"/>
    <n v="3"/>
    <n v="1"/>
    <s v="Non-Lighting"/>
    <n v="0.98952339343681495"/>
    <n v="0.43468415683807998"/>
    <n v="57616.978629645397"/>
    <n v="3.3540790284188602"/>
    <n v="0.7"/>
    <n v="40331.885040751797"/>
    <n v="2.3478553198932"/>
    <n v="2390"/>
    <n v="1.18"/>
    <n v="1.36"/>
    <n v="0.02"/>
    <n v="0.28000000000000003"/>
    <n v="29.2887029288703"/>
    <d v="1900-01-19T22:05:31"/>
    <n v="43441"/>
    <n v="3.3540790284188602"/>
    <n v="0"/>
    <n v="0"/>
    <n v="604978.27561127697"/>
  </r>
  <r>
    <s v="STND-63033"/>
    <s v="Palmer Marketing Inc."/>
    <s v="Palmer Marketing Inc - 7706 Industrial Dr - Spring Grove"/>
    <x v="0"/>
    <s v="Indoor Lighting"/>
    <x v="8"/>
    <n v="0"/>
    <n v="7443.64"/>
    <n v="1.178032"/>
    <x v="0"/>
    <x v="0"/>
    <n v="9.5383441434566993"/>
    <s v="Qty / 1,000"/>
    <m/>
    <s v="Private-Lighting"/>
    <x v="0"/>
    <n v="3"/>
    <n v="1"/>
    <s v="Lighting"/>
    <n v="0.91633259480590001"/>
    <n v="1.30467645558681"/>
    <n v="6820.8499560009896"/>
    <n v="1.53695061432784"/>
    <n v="0.71"/>
    <n v="4842.8034687606996"/>
    <n v="1.09123493617276"/>
    <n v="5242"/>
    <n v="1"/>
    <n v="1.22"/>
    <n v="1.0999999999999999E-2"/>
    <n v="0.68"/>
    <n v="13.3536818008394"/>
    <d v="1900-01-08T12:55:13"/>
    <n v="43432"/>
    <n v="1.8526405669332699"/>
    <n v="75.029349516010896"/>
    <n v="0"/>
    <n v="46192.326104165411"/>
  </r>
  <r>
    <s v="STND-63034"/>
    <s v="Poe Elementary Classical School"/>
    <s v="Poe Elementary School - 10538 S Langley Ave - Chicago"/>
    <x v="1"/>
    <s v="Outdoor &amp; Garage Lighting"/>
    <x v="1"/>
    <n v="0"/>
    <n v="42067.74"/>
    <n v="0"/>
    <x v="0"/>
    <x v="1"/>
    <n v="10.1978380583316"/>
    <s v="Qty / 1,000"/>
    <m/>
    <s v="Public-Lighting"/>
    <x v="0"/>
    <n v="2"/>
    <n v="1"/>
    <s v="Lighting"/>
    <n v="0.98996686498346598"/>
    <n v="2.5626279547341602"/>
    <n v="41645.668684739503"/>
    <n v="0"/>
    <n v="0.71"/>
    <n v="29568.424766165099"/>
    <n v="0"/>
    <n v="4903"/>
    <n v="1"/>
    <n v="1"/>
    <n v="0"/>
    <n v="0"/>
    <n v="14.276973281664301"/>
    <d v="1900-01-09T04:44:53"/>
    <n v="43430"/>
    <n v="0"/>
    <n v="0"/>
    <n v="0"/>
    <n v="301534.00740531308"/>
  </r>
  <r>
    <s v="STND-63034"/>
    <s v="Poe Elementary Classical School"/>
    <s v="Poe Elementary School - 10538 S Langley Ave - Chicago"/>
    <x v="1"/>
    <s v="Outdoor &amp; Garage Lighting"/>
    <x v="1"/>
    <n v="0"/>
    <n v="11914.29"/>
    <n v="0"/>
    <x v="0"/>
    <x v="1"/>
    <n v="10.1978380583316"/>
    <s v="Qty / 1,000"/>
    <m/>
    <s v="Public-Lighting"/>
    <x v="0"/>
    <n v="2"/>
    <n v="1"/>
    <s v="Lighting"/>
    <n v="0.98996686498346598"/>
    <n v="2.5626279547341602"/>
    <n v="11794.7523198039"/>
    <n v="0"/>
    <n v="0.71"/>
    <n v="8374.2741470607398"/>
    <n v="0"/>
    <n v="4903"/>
    <n v="1"/>
    <n v="1"/>
    <n v="0"/>
    <n v="0"/>
    <n v="14.276973281664301"/>
    <d v="1900-01-09T04:44:53"/>
    <n v="43430"/>
    <n v="0"/>
    <n v="0"/>
    <n v="0"/>
    <n v="85399.491607798409"/>
  </r>
  <r>
    <s v="STND-63035"/>
    <s v="McLennan Management Company"/>
    <s v="McLennan Management Company - 1825 Waukegan Rd - Glenview"/>
    <x v="1"/>
    <s v="Outdoor &amp; Garage Lighting"/>
    <x v="1"/>
    <n v="0"/>
    <n v="22431.224999999999"/>
    <n v="0"/>
    <x v="0"/>
    <x v="0"/>
    <n v="10.1978380583316"/>
    <s v="Qty / 1,000"/>
    <m/>
    <s v="Private-Lighting"/>
    <x v="0"/>
    <n v="3"/>
    <n v="1"/>
    <s v="Lighting"/>
    <n v="0.91633259480590001"/>
    <n v="1.30467645558681"/>
    <n v="20554.462608925001"/>
    <n v="0"/>
    <n v="0.71"/>
    <n v="14593.6684523367"/>
    <n v="0"/>
    <n v="4903"/>
    <n v="1"/>
    <n v="1"/>
    <n v="0"/>
    <n v="0"/>
    <n v="14.276973281664301"/>
    <d v="1900-01-09T04:44:53"/>
    <n v="43440"/>
    <n v="0"/>
    <n v="0"/>
    <n v="0"/>
    <n v="148823.86755391242"/>
  </r>
  <r>
    <s v="STND-63036"/>
    <s v="S&amp;S Trucks Parts, LLC"/>
    <s v="S&amp;S Trucks Parts LLC - 600 Irving Park Rd - Schaumburg"/>
    <x v="1"/>
    <s v="Outdoor &amp; Garage Lighting"/>
    <x v="1"/>
    <n v="0"/>
    <n v="25838.81"/>
    <n v="0"/>
    <x v="0"/>
    <x v="0"/>
    <n v="10.1978380583316"/>
    <s v="Qty / 1,000"/>
    <m/>
    <s v="Private-Lighting"/>
    <x v="0"/>
    <n v="3"/>
    <n v="1"/>
    <s v="Lighting"/>
    <n v="0.91633259480590001"/>
    <n v="1.30467645558681"/>
    <n v="23676.943813996601"/>
    <n v="0"/>
    <n v="0.71"/>
    <n v="16810.630107937599"/>
    <n v="0"/>
    <n v="4903"/>
    <n v="1"/>
    <n v="1"/>
    <n v="0"/>
    <n v="0"/>
    <n v="14.276973281664301"/>
    <d v="1900-01-09T04:44:53"/>
    <n v="43469"/>
    <n v="0"/>
    <n v="0"/>
    <n v="0"/>
    <n v="171432.08349926109"/>
  </r>
  <r>
    <s v="STND-63042"/>
    <s v="Red Roof Inn"/>
    <s v="Novak Hospitality Inc dba Red Roof Inn - 2450 173rd St - Lansing"/>
    <x v="0"/>
    <s v="Indoor Lighting"/>
    <x v="11"/>
    <n v="0"/>
    <n v="10443.39"/>
    <n v="0"/>
    <x v="0"/>
    <x v="0"/>
    <n v="8.1459758879113693"/>
    <s v="Qty / 1,000"/>
    <m/>
    <s v="Private-Lighting"/>
    <x v="0"/>
    <n v="3"/>
    <n v="1"/>
    <s v="Lighting"/>
    <n v="0.91633259480590001"/>
    <n v="1.30467645558681"/>
    <n v="9569.6186572699808"/>
    <n v="0"/>
    <n v="0.71"/>
    <n v="6794.4292466616898"/>
    <n v="0"/>
    <n v="6138"/>
    <n v="1.2"/>
    <n v="1.24"/>
    <n v="3.2000000000000001E-2"/>
    <n v="0.73"/>
    <n v="11.4043662430759"/>
    <d v="1900-01-07T03:30:12"/>
    <n v="43447"/>
    <n v="0"/>
    <n v="255.18983086053299"/>
    <n v="0"/>
    <n v="55347.256815425935"/>
  </r>
  <r>
    <s v="STND-63042"/>
    <s v="Red Roof Inn"/>
    <s v="Novak Hospitality Inc dba Red Roof Inn - 2450 173rd St - Lansing"/>
    <x v="0"/>
    <s v="Indoor Lighting"/>
    <x v="11"/>
    <n v="0"/>
    <n v="23563.817999999999"/>
    <n v="0"/>
    <x v="0"/>
    <x v="0"/>
    <n v="8.1459758879113693"/>
    <s v="Qty / 1,000"/>
    <m/>
    <s v="Private-Lighting"/>
    <x v="0"/>
    <n v="3"/>
    <n v="1"/>
    <s v="Lighting"/>
    <n v="0.91633259480590001"/>
    <n v="1.30467645558681"/>
    <n v="21592.294491474"/>
    <n v="0"/>
    <n v="0.71"/>
    <n v="15330.5290889465"/>
    <n v="0"/>
    <n v="6138"/>
    <n v="1.2"/>
    <n v="1.24"/>
    <n v="3.2000000000000001E-2"/>
    <n v="0.73"/>
    <n v="11.4043662430759"/>
    <d v="1900-01-07T03:30:12"/>
    <n v="43447"/>
    <n v="0"/>
    <n v="575.79451977263898"/>
    <n v="0"/>
    <n v="124882.12030748204"/>
  </r>
  <r>
    <s v="STND-63045"/>
    <s v="Oak Park Elementary School District 97"/>
    <s v="Oak Park Elementary School District 97 - 416 S Ridgeland Ave - Oak Park"/>
    <x v="0"/>
    <s v="Indoor Lighting"/>
    <x v="12"/>
    <n v="0"/>
    <n v="17789.634999999998"/>
    <n v="4.8508420000000001"/>
    <x v="0"/>
    <x v="1"/>
    <n v="15"/>
    <s v="Qty / 1,000"/>
    <m/>
    <s v="Public-Lighting"/>
    <x v="0"/>
    <n v="3"/>
    <n v="1"/>
    <s v="Lighting"/>
    <n v="0.99829244462109001"/>
    <n v="0.987374621353864"/>
    <n v="17759.2582130669"/>
    <n v="4.78959828299742"/>
    <n v="0.71"/>
    <n v="12609.073331277499"/>
    <n v="3.4006147809281702"/>
    <n v="2979"/>
    <n v="1.17333333333333"/>
    <n v="1.323"/>
    <n v="2.1333333333333301E-2"/>
    <n v="0.72"/>
    <n v="23.497818059751602"/>
    <d v="1900-01-15T18:49:11"/>
    <n v="43460"/>
    <n v="5.0281329081605604"/>
    <n v="322.89560387394403"/>
    <n v="0"/>
    <n v="189136.09996916249"/>
  </r>
  <r>
    <s v="STND-63045"/>
    <s v="Oak Park Elementary School District 97"/>
    <s v="Oak Park Elementary School District 97 - 416 S Ridgeland Ave - Oak Park"/>
    <x v="38"/>
    <s v="Indoor Lighting"/>
    <x v="12"/>
    <n v="0"/>
    <n v="2839.5603000000001"/>
    <n v="0.63765499999999997"/>
    <x v="0"/>
    <x v="1"/>
    <n v="8"/>
    <s v="Qty / 1,000"/>
    <m/>
    <s v="Public-Lighting"/>
    <x v="0"/>
    <n v="3"/>
    <n v="1"/>
    <s v="Lighting"/>
    <n v="0.99829244462109001"/>
    <n v="0.987374621353864"/>
    <n v="2834.7115935359998"/>
    <n v="0.62960436417939802"/>
    <n v="0.71"/>
    <n v="2012.64523141056"/>
    <n v="0.44701909856737299"/>
    <n v="2979"/>
    <n v="1.17333333333333"/>
    <n v="1.323"/>
    <n v="2.1333333333333301E-2"/>
    <n v="0.72"/>
    <n v="23.497818059751602"/>
    <d v="1900-01-15T18:49:11"/>
    <n v="43460"/>
    <n v="0.66096032184786102"/>
    <n v="51.540210791563602"/>
    <n v="0"/>
    <n v="16101.16185128448"/>
  </r>
  <r>
    <s v="STND-63049"/>
    <s v="LHC Operating LLC"/>
    <s v="LHC Operating LLC DBA Lakeshore Sport and Fitness - 1320 W Fullerton Ave - Chicago"/>
    <x v="12"/>
    <s v="Variable Speed Drives"/>
    <x v="2"/>
    <n v="0"/>
    <n v="61248.714999999997"/>
    <n v="2.9559609999999998"/>
    <x v="6"/>
    <x v="0"/>
    <n v="15"/>
    <s v="ΔkWpeak"/>
    <m/>
    <s v="Private-Non-Lighting"/>
    <x v="2"/>
    <n v="2"/>
    <n v="1"/>
    <s v="Non-Lighting"/>
    <n v="0.76002432528749297"/>
    <n v="0.465462131779591"/>
    <n v="46550.513292600997"/>
    <n v="1.3758879085173299"/>
    <n v="0.7"/>
    <n v="32585.3593048207"/>
    <n v="0.96312153596213201"/>
    <n v="3379"/>
    <n v="1.0900000000000001"/>
    <n v="1.36"/>
    <n v="2.1999999999999999E-2"/>
    <n v="0.57999999999999996"/>
    <n v="20.7161882213673"/>
    <d v="1900-01-13T19:08:05"/>
    <n v="43464"/>
    <n v="1.3758879085173299"/>
    <n v="0"/>
    <n v="0"/>
    <n v="488780.38957231049"/>
  </r>
  <r>
    <s v="STND-63049"/>
    <s v="LHC Operating LLC"/>
    <s v="LHC Operating LLC DBA Lakeshore Sport and Fitness - 1320 W Fullerton Ave - Chicago"/>
    <x v="12"/>
    <s v="Variable Speed Drives"/>
    <x v="2"/>
    <n v="0"/>
    <n v="122497.43"/>
    <n v="5.9119219999999997"/>
    <x v="6"/>
    <x v="0"/>
    <n v="15"/>
    <s v="ΔkWpeak"/>
    <m/>
    <s v="Private-Non-Lighting"/>
    <x v="2"/>
    <n v="2"/>
    <n v="1"/>
    <s v="Non-Lighting"/>
    <n v="0.76002432528749297"/>
    <n v="0.465462131779591"/>
    <n v="93101.026585201893"/>
    <n v="2.7517758170346598"/>
    <n v="0.7"/>
    <n v="65170.718609641299"/>
    <n v="1.92624307192426"/>
    <n v="3379"/>
    <n v="1.0900000000000001"/>
    <n v="1.36"/>
    <n v="2.1999999999999999E-2"/>
    <n v="0.57999999999999996"/>
    <n v="20.7161882213673"/>
    <d v="1900-01-13T19:08:05"/>
    <n v="43464"/>
    <n v="2.7517758170346598"/>
    <n v="0"/>
    <n v="0"/>
    <n v="977560.77914461948"/>
  </r>
  <r>
    <s v="STND-63049"/>
    <s v="LHC Operating LLC"/>
    <s v="LHC Operating LLC DBA Lakeshore Sport and Fitness - 1320 W Fullerton Ave - Chicago"/>
    <x v="12"/>
    <s v="Variable Speed Drives"/>
    <x v="2"/>
    <n v="0"/>
    <n v="3062.4360000000001"/>
    <n v="0.14779800000000001"/>
    <x v="6"/>
    <x v="0"/>
    <n v="15"/>
    <s v="ΔkWpeak"/>
    <m/>
    <s v="Private-Non-Lighting"/>
    <x v="2"/>
    <n v="2"/>
    <n v="1"/>
    <s v="Non-Lighting"/>
    <n v="0.76002432528749297"/>
    <n v="0.465462131779591"/>
    <n v="2327.5258546361301"/>
    <n v="6.8794372152760006E-2"/>
    <n v="0.7"/>
    <n v="1629.26809824529"/>
    <n v="4.8156060506931997E-2"/>
    <n v="3379"/>
    <n v="1.0900000000000001"/>
    <n v="1.36"/>
    <n v="2.1999999999999999E-2"/>
    <n v="0.57999999999999996"/>
    <n v="20.7161882213673"/>
    <d v="1900-01-13T19:08:05"/>
    <n v="43464"/>
    <n v="6.8794372152760006E-2"/>
    <n v="0"/>
    <n v="0"/>
    <n v="24439.02147367935"/>
  </r>
  <r>
    <s v="STND-63049"/>
    <s v="LHC Operating LLC"/>
    <s v="LHC Operating LLC DBA Lakeshore Sport and Fitness - 1320 W Fullerton Ave - Chicago"/>
    <x v="12"/>
    <s v="Variable Speed Drives"/>
    <x v="2"/>
    <n v="0"/>
    <n v="9187.3070000000007"/>
    <n v="0.44339400000000001"/>
    <x v="6"/>
    <x v="0"/>
    <n v="15"/>
    <s v="ΔkWpeak"/>
    <m/>
    <s v="Private-Non-Lighting"/>
    <x v="2"/>
    <n v="2"/>
    <n v="1"/>
    <s v="Non-Lighting"/>
    <n v="0.76002432528749297"/>
    <n v="0.465462131779591"/>
    <n v="6982.5768038840697"/>
    <n v="0.20638311645828"/>
    <n v="0.7"/>
    <n v="4887.8037627188496"/>
    <n v="0.14446818152079599"/>
    <n v="3379"/>
    <n v="1.0900000000000001"/>
    <n v="1.36"/>
    <n v="2.1999999999999999E-2"/>
    <n v="0.57999999999999996"/>
    <n v="20.7161882213673"/>
    <d v="1900-01-13T19:08:05"/>
    <n v="43464"/>
    <n v="0.20638311645828"/>
    <n v="0"/>
    <n v="0"/>
    <n v="73317.056440782748"/>
  </r>
  <r>
    <s v="STND-63050"/>
    <s v="Sun Steel Company LLC"/>
    <s v="Sun Steel Company LLC - 2500 Eculid Ave - Chicago Heights - M and V"/>
    <x v="6"/>
    <s v="Indoor Advanced Lighting"/>
    <x v="8"/>
    <n v="0"/>
    <n v="148484"/>
    <n v="55"/>
    <x v="0"/>
    <x v="0"/>
    <n v="15"/>
    <s v="Qty / 1,000"/>
    <m/>
    <s v="Private-Lighting"/>
    <x v="0"/>
    <n v="2"/>
    <n v="1"/>
    <s v="Lighting"/>
    <n v="0.97902139861649395"/>
    <n v="0.93591656730105399"/>
    <n v="145369.01335217099"/>
    <n v="51.475411201558003"/>
    <n v="0.71"/>
    <n v="103211.999480042"/>
    <n v="36.547541953106098"/>
    <n v="5242"/>
    <n v="1"/>
    <n v="1.22"/>
    <n v="1.0999999999999999E-2"/>
    <n v="0.68"/>
    <n v="13.3536818008394"/>
    <d v="1900-01-08T12:55:13"/>
    <n v="43411"/>
    <n v="62.048470590113297"/>
    <n v="1599.0591468738901"/>
    <n v="0"/>
    <n v="1548179.99220063"/>
  </r>
  <r>
    <s v="STND-63051"/>
    <s v="Chicago Public Schools"/>
    <s v="CPS - Crane HS - 2245 W Jackson - Chicago"/>
    <x v="0"/>
    <s v="Indoor Lighting"/>
    <x v="12"/>
    <n v="0"/>
    <n v="105357.57799999999"/>
    <n v="28.728691000000001"/>
    <x v="0"/>
    <x v="1"/>
    <n v="15"/>
    <s v="Qty / 1,000"/>
    <m/>
    <s v="Public-Lighting"/>
    <x v="0"/>
    <n v="1"/>
    <n v="1"/>
    <s v="Lighting"/>
    <n v="0.95625781801464005"/>
    <n v="1.47347312606477"/>
    <n v="100749.007649587"/>
    <n v="42.330954135518702"/>
    <n v="0.71"/>
    <n v="71531.795431206905"/>
    <n v="30.054977436218302"/>
    <n v="2979"/>
    <n v="1.17333333333333"/>
    <n v="1.323"/>
    <n v="2.1333333333333301E-2"/>
    <n v="0.72"/>
    <n v="23.497818059751602"/>
    <d v="1900-01-15T18:49:11"/>
    <n v="43440"/>
    <n v="44.439147282605497"/>
    <n v="1831.8001390833999"/>
    <n v="0"/>
    <n v="1072976.9314681035"/>
  </r>
  <r>
    <s v="STND-63051"/>
    <s v="Chicago Public Schools"/>
    <s v="CPS - Crane HS - 2245 W Jackson - Chicago"/>
    <x v="0"/>
    <s v="Indoor Lighting"/>
    <x v="12"/>
    <n v="0"/>
    <n v="52142.033000000003"/>
    <n v="14.217984"/>
    <x v="0"/>
    <x v="1"/>
    <n v="15"/>
    <s v="Qty / 1,000"/>
    <m/>
    <s v="Public-Lighting"/>
    <x v="0"/>
    <n v="1"/>
    <n v="1"/>
    <s v="Lighting"/>
    <n v="0.95625781801464005"/>
    <n v="1.47347312606477"/>
    <n v="49861.226703427303"/>
    <n v="20.949817330818799"/>
    <n v="0.71"/>
    <n v="35401.470959433398"/>
    <n v="14.874370304881401"/>
    <n v="2979"/>
    <n v="1.17333333333333"/>
    <n v="1.323"/>
    <n v="2.1333333333333301E-2"/>
    <n v="0.72"/>
    <n v="23.497818059751602"/>
    <d v="1900-01-15T18:49:11"/>
    <n v="43440"/>
    <n v="21.993173480745401"/>
    <n v="906.56775824413398"/>
    <n v="0"/>
    <n v="531022.06439150102"/>
  </r>
  <r>
    <s v="STND-63052"/>
    <s v="Immaculate Conception"/>
    <s v="Immaculate Conception Parish - 134 Arthur St - Elmhurst"/>
    <x v="62"/>
    <s v="Indoor Lighting"/>
    <x v="12"/>
    <n v="0"/>
    <n v="2230.6750000000002"/>
    <n v="0.60825600000000002"/>
    <x v="0"/>
    <x v="0"/>
    <n v="15"/>
    <s v="Qty / 1,000"/>
    <m/>
    <s v="Private-Lighting"/>
    <x v="0"/>
    <n v="3"/>
    <n v="1"/>
    <s v="Lighting"/>
    <n v="0.91633259480590001"/>
    <n v="1.30467645558681"/>
    <n v="2044.04021091865"/>
    <n v="0.79357728216940904"/>
    <n v="0.71"/>
    <n v="1451.26854975224"/>
    <n v="0.56343987034027998"/>
    <n v="2979"/>
    <n v="1.17333333333333"/>
    <n v="1.323"/>
    <n v="2.1333333333333301E-2"/>
    <n v="0.72"/>
    <n v="23.497818059751602"/>
    <d v="1900-01-15T18:49:11"/>
    <n v="43441"/>
    <n v="0.83309952356744799"/>
    <n v="37.164367471248198"/>
    <n v="0"/>
    <n v="21769.0282462836"/>
  </r>
  <r>
    <s v="STND-63053"/>
    <s v="CPS / Marshall H.S. - Chicago Public School"/>
    <s v="CPS - Marshall HS - 3250 W Adams St - Chicago"/>
    <x v="0"/>
    <s v="Indoor Lighting"/>
    <x v="12"/>
    <n v="0"/>
    <n v="59391.726999999999"/>
    <n v="16.194815999999999"/>
    <x v="0"/>
    <x v="1"/>
    <n v="15"/>
    <s v="Qty / 1,000"/>
    <m/>
    <s v="Public-Lighting"/>
    <x v="0"/>
    <n v="2"/>
    <n v="1"/>
    <s v="Lighting"/>
    <n v="0.98996686498346598"/>
    <n v="2.5626279547341602"/>
    <n v="58795.8417841439"/>
    <n v="41.501288203376099"/>
    <n v="0.71"/>
    <n v="41745.047666742103"/>
    <n v="29.465914624397001"/>
    <n v="2979"/>
    <n v="1.17333333333333"/>
    <n v="1.323"/>
    <n v="2.1333333333333301E-2"/>
    <n v="0.72"/>
    <n v="23.497818059751602"/>
    <d v="1900-01-15T18:49:11"/>
    <n v="43471"/>
    <n v="43.568161799126699"/>
    <n v="1069.0153051662501"/>
    <n v="0"/>
    <n v="626175.71500113152"/>
  </r>
  <r>
    <s v="STND-63056"/>
    <s v="United Conveyor Corporation"/>
    <s v="United Conveyor Corporation - 2100 Norman Dr - Waukegan"/>
    <x v="1"/>
    <s v="Outdoor &amp; Garage Lighting"/>
    <x v="1"/>
    <n v="0"/>
    <n v="5148.1499999999996"/>
    <n v="0"/>
    <x v="0"/>
    <x v="0"/>
    <n v="10.1978380583316"/>
    <s v="Qty / 1,000"/>
    <m/>
    <s v="Private-Lighting"/>
    <x v="0"/>
    <n v="3"/>
    <n v="1"/>
    <s v="Lighting"/>
    <n v="0.91633259480590001"/>
    <n v="1.30467645558681"/>
    <n v="4717.4176479499902"/>
    <n v="0"/>
    <n v="0.71"/>
    <n v="3349.36653004449"/>
    <n v="0"/>
    <n v="4903"/>
    <n v="1"/>
    <n v="1"/>
    <n v="0"/>
    <n v="0"/>
    <n v="14.276973281664301"/>
    <d v="1900-01-09T04:44:53"/>
    <n v="43434"/>
    <n v="0"/>
    <n v="0"/>
    <n v="0"/>
    <n v="34156.297471389749"/>
  </r>
  <r>
    <s v="STND-63056"/>
    <s v="United Conveyor Corporation"/>
    <s v="United Conveyor Corporation - 2100 Norman Dr - Waukegan"/>
    <x v="1"/>
    <s v="Outdoor &amp; Garage Lighting"/>
    <x v="1"/>
    <n v="0"/>
    <n v="1735.662"/>
    <n v="0"/>
    <x v="0"/>
    <x v="0"/>
    <n v="10.1978380583316"/>
    <s v="Qty / 1,000"/>
    <m/>
    <s v="Private-Lighting"/>
    <x v="0"/>
    <n v="3"/>
    <n v="1"/>
    <s v="Lighting"/>
    <n v="0.91633259480590001"/>
    <n v="1.30467645558681"/>
    <n v="1590.443664166"/>
    <n v="0"/>
    <n v="0.71"/>
    <n v="1129.21500155786"/>
    <n v="0"/>
    <n v="4903"/>
    <n v="1"/>
    <n v="1"/>
    <n v="0"/>
    <n v="0"/>
    <n v="14.276973281664301"/>
    <d v="1900-01-09T04:44:53"/>
    <n v="43434"/>
    <n v="0"/>
    <n v="0"/>
    <n v="0"/>
    <n v="11515.551718925721"/>
  </r>
  <r>
    <s v="STND-63056"/>
    <s v="United Conveyor Corporation"/>
    <s v="United Conveyor Corporation - 2100 Norman Dr - Waukegan"/>
    <x v="1"/>
    <s v="Outdoor &amp; Garage Lighting"/>
    <x v="1"/>
    <n v="0"/>
    <n v="6354.2879999999996"/>
    <n v="0"/>
    <x v="0"/>
    <x v="0"/>
    <n v="10.1978380583316"/>
    <s v="Qty / 1,000"/>
    <m/>
    <s v="Private-Lighting"/>
    <x v="0"/>
    <n v="3"/>
    <n v="1"/>
    <s v="Lighting"/>
    <n v="0.91633259480590001"/>
    <n v="1.30467645558681"/>
    <n v="5822.64121118399"/>
    <n v="0"/>
    <n v="0.71"/>
    <n v="4134.0752599406296"/>
    <n v="0"/>
    <n v="4903"/>
    <n v="1"/>
    <n v="1"/>
    <n v="0"/>
    <n v="0"/>
    <n v="14.276973281664301"/>
    <d v="1900-01-09T04:44:53"/>
    <n v="43434"/>
    <n v="0"/>
    <n v="0"/>
    <n v="0"/>
    <n v="42158.630021829653"/>
  </r>
  <r>
    <s v="STND-63058"/>
    <s v="Active Office Solutions, LLC"/>
    <s v="Active Office Solutions, LLC - 3839 W Devon Ave - Chicago"/>
    <x v="62"/>
    <s v="Indoor Lighting"/>
    <x v="6"/>
    <n v="0"/>
    <n v="10133.101000000001"/>
    <n v="2.278518"/>
    <x v="0"/>
    <x v="0"/>
    <n v="15"/>
    <s v="Qty / 1,000"/>
    <m/>
    <s v="Private-Lighting"/>
    <x v="0"/>
    <n v="3"/>
    <n v="1"/>
    <s v="Lighting"/>
    <n v="0.91633259480590001"/>
    <n v="1.30467645558681"/>
    <n v="9285.2907327602607"/>
    <n v="2.9727287882307398"/>
    <n v="0.71"/>
    <n v="6592.5564202597798"/>
    <n v="2.1106374396438201"/>
    <n v="2885"/>
    <n v="1.165"/>
    <n v="1.3779999999999999"/>
    <n v="2.5499999999999998E-2"/>
    <n v="0.55000000000000004"/>
    <n v="24.263431542460999"/>
    <d v="1900-01-16T07:56:40"/>
    <n v="43434"/>
    <n v="3.9223232461152402"/>
    <n v="203.24026925784301"/>
    <n v="0"/>
    <n v="98888.346303896702"/>
  </r>
  <r>
    <s v="STND-63058"/>
    <s v="Active Office Solutions, LLC"/>
    <s v="Active Office Solutions, LLC - 3839 W Devon Ave - Chicago"/>
    <x v="62"/>
    <s v="Indoor Lighting"/>
    <x v="6"/>
    <n v="0"/>
    <n v="1356.931"/>
    <n v="0.305118"/>
    <x v="0"/>
    <x v="0"/>
    <n v="15"/>
    <s v="Qty / 1,000"/>
    <m/>
    <s v="Private-Lighting"/>
    <x v="0"/>
    <n v="3"/>
    <n v="1"/>
    <s v="Lighting"/>
    <n v="0.91633259480590001"/>
    <n v="1.30467645558681"/>
    <n v="1243.40010420256"/>
    <n v="0.39808027077573499"/>
    <n v="0.71"/>
    <n v="882.814073983821"/>
    <n v="0.28263699225077199"/>
    <n v="2885"/>
    <n v="1.165"/>
    <n v="1.3779999999999999"/>
    <n v="2.5499999999999998E-2"/>
    <n v="0.55000000000000004"/>
    <n v="24.263431542460999"/>
    <d v="1900-01-16T07:56:40"/>
    <n v="43434"/>
    <n v="0.52524115420996897"/>
    <n v="27.216053782974601"/>
    <n v="0"/>
    <n v="13242.211109757314"/>
  </r>
  <r>
    <s v="STND-63063"/>
    <s v="15060 S Bell Donuts Inc"/>
    <s v="15060 S Bell Donuts Inc - 14135 S Bell Rd - Home Township"/>
    <x v="1"/>
    <s v="Outdoor &amp; Garage Lighting"/>
    <x v="1"/>
    <n v="0"/>
    <n v="22946.04"/>
    <n v="0"/>
    <x v="0"/>
    <x v="0"/>
    <n v="10.1978380583316"/>
    <s v="Qty / 1,000"/>
    <m/>
    <s v="Private-Lighting"/>
    <x v="0"/>
    <n v="3"/>
    <n v="1"/>
    <s v="Lighting"/>
    <n v="0.91633259480590001"/>
    <n v="1.30467645558681"/>
    <n v="21026.20437372"/>
    <n v="0"/>
    <n v="0.71"/>
    <n v="14928.605105341199"/>
    <n v="0"/>
    <n v="4903"/>
    <n v="1"/>
    <n v="1"/>
    <n v="0"/>
    <n v="0"/>
    <n v="14.276973281664301"/>
    <d v="1900-01-09T04:44:53"/>
    <n v="43432"/>
    <n v="0"/>
    <n v="0"/>
    <n v="0"/>
    <n v="152239.49730105192"/>
  </r>
  <r>
    <s v="STND-63063"/>
    <s v="15060 S Bell Donuts Inc"/>
    <s v="15060 S Bell Donuts Inc - 14135 S Bell Rd - Home Township"/>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432"/>
    <n v="0"/>
    <n v="0"/>
    <n v="0"/>
    <n v="19843.182340521656"/>
  </r>
  <r>
    <s v="STND-63065"/>
    <s v="Livin The Dream LTD"/>
    <s v="Livin the Dream Ltd - 26185 W Grand Ave - Ingleside"/>
    <x v="0"/>
    <s v="Indoor Lighting"/>
    <x v="13"/>
    <n v="0"/>
    <n v="1616.481"/>
    <n v="0.220918"/>
    <x v="0"/>
    <x v="0"/>
    <n v="8.9750493627714896"/>
    <s v="Qty / 1,000"/>
    <m/>
    <s v="Private-Lighting"/>
    <x v="0"/>
    <n v="3"/>
    <n v="1"/>
    <s v="Lighting"/>
    <n v="0.91633259480590001"/>
    <n v="1.30467645558681"/>
    <n v="1481.23422918444"/>
    <n v="0.288226513215326"/>
    <n v="0.71"/>
    <n v="1051.6763027209499"/>
    <n v="0.204640824382882"/>
    <n v="5571"/>
    <n v="1.17"/>
    <n v="1.31"/>
    <n v="2.1000000000000001E-2"/>
    <n v="0.68"/>
    <n v="12.565069107880101"/>
    <d v="1900-01-07T23:24:04"/>
    <n v="43440"/>
    <n v="0.32355917514068899"/>
    <n v="26.5862553956181"/>
    <n v="0"/>
    <n v="9438.8467305775375"/>
  </r>
  <r>
    <s v="STND-63065"/>
    <s v="Livin The Dream LTD"/>
    <s v="Livin the Dream Ltd - 26185 W Grand Ave - Ingleside"/>
    <x v="0"/>
    <s v="Indoor Lighting"/>
    <x v="13"/>
    <n v="0"/>
    <n v="1016.819"/>
    <n v="0.13896500000000001"/>
    <x v="0"/>
    <x v="0"/>
    <n v="8.9750493627714896"/>
    <s v="Qty / 1,000"/>
    <m/>
    <s v="Private-Lighting"/>
    <x v="0"/>
    <n v="3"/>
    <n v="1"/>
    <s v="Lighting"/>
    <n v="0.91633259480590001"/>
    <n v="1.30467645558681"/>
    <n v="931.74439271793995"/>
    <n v="0.181304363650621"/>
    <n v="0.71"/>
    <n v="661.538518829738"/>
    <n v="0.128726098191941"/>
    <n v="5571"/>
    <n v="1.17"/>
    <n v="1.31"/>
    <n v="2.1000000000000001E-2"/>
    <n v="0.68"/>
    <n v="12.565069107880101"/>
    <d v="1900-01-07T23:24:04"/>
    <n v="43440"/>
    <n v="0.203529819993961"/>
    <n v="16.723617305193802"/>
    <n v="0"/>
    <n v="5937.3408618716348"/>
  </r>
  <r>
    <s v="STND-63066"/>
    <s v="NorthShore University HealthSystem"/>
    <s v="NorthShore University Health Systems - Highland Park Hospital - 718 Glenview Ave - Highland Park"/>
    <x v="12"/>
    <s v="Variable Speed Drives"/>
    <x v="7"/>
    <n v="0"/>
    <n v="102966.85400000001"/>
    <n v="5.9119219999999997"/>
    <x v="6"/>
    <x v="0"/>
    <n v="15"/>
    <s v="ΔkWpeak"/>
    <m/>
    <s v="Private-Non-Lighting"/>
    <x v="2"/>
    <n v="3"/>
    <n v="1"/>
    <s v="Non-Lighting"/>
    <n v="0.98952339343681495"/>
    <n v="0.43468415683807998"/>
    <n v="101888.110781593"/>
    <n v="2.5698188298625002"/>
    <n v="0.7"/>
    <n v="71321.677547115207"/>
    <n v="1.7988731809037499"/>
    <n v="7616"/>
    <n v="1.23"/>
    <n v="1.41"/>
    <n v="1.4E-2"/>
    <n v="0.73499999999999999"/>
    <n v="9.1911764705882408"/>
    <d v="1900-01-05T13:33:47"/>
    <n v="43448"/>
    <n v="2.5698188298625002"/>
    <n v="0"/>
    <n v="0"/>
    <n v="1069825.1632067282"/>
  </r>
  <r>
    <s v="STND-63068"/>
    <s v="Dot Foods, Inc."/>
    <s v="Dot Foods Inc - 251 Central Ave - University Park"/>
    <x v="0"/>
    <s v="Indoor Lighting"/>
    <x v="8"/>
    <n v="0"/>
    <n v="85339.76"/>
    <n v="13.505888000000001"/>
    <x v="0"/>
    <x v="0"/>
    <n v="9.5383441434566993"/>
    <s v="Qty / 1,000"/>
    <m/>
    <s v="Private-Lighting"/>
    <x v="0"/>
    <n v="3"/>
    <n v="1"/>
    <s v="Lighting"/>
    <n v="0.91633259480590001"/>
    <n v="1.30467645558681"/>
    <n v="78199.603720912695"/>
    <n v="17.6208140853924"/>
    <n v="0.71"/>
    <n v="55521.718641847998"/>
    <n v="12.5107780006286"/>
    <n v="5242"/>
    <n v="1"/>
    <n v="1.22"/>
    <n v="1.0999999999999999E-2"/>
    <n v="0.68"/>
    <n v="13.3536818008394"/>
    <d v="1900-01-08T12:55:13"/>
    <n v="43434"/>
    <n v="21.2401326969532"/>
    <n v="860.19564093003999"/>
    <n v="0"/>
    <n v="529585.25984212151"/>
  </r>
  <r>
    <s v="STND-63068"/>
    <s v="Dot Foods, Inc."/>
    <s v="Dot Foods Inc - 251 Central Ave - University Park"/>
    <x v="0"/>
    <s v="Indoor Lighting"/>
    <x v="8"/>
    <n v="0"/>
    <n v="2725.84"/>
    <n v="0.431392"/>
    <x v="0"/>
    <x v="0"/>
    <n v="9.5383441434566993"/>
    <s v="Qty / 1,000"/>
    <m/>
    <s v="Private-Lighting"/>
    <x v="0"/>
    <n v="3"/>
    <n v="1"/>
    <s v="Lighting"/>
    <n v="0.91633259480590001"/>
    <n v="1.30467645558681"/>
    <n v="2497.7760402257099"/>
    <n v="0.56282698552850396"/>
    <n v="0.71"/>
    <n v="1773.42098856026"/>
    <n v="0.39960715972523803"/>
    <n v="5242"/>
    <n v="1"/>
    <n v="1.22"/>
    <n v="1.0999999999999999E-2"/>
    <n v="0.68"/>
    <n v="13.3536818008394"/>
    <d v="1900-01-08T12:55:13"/>
    <n v="43434"/>
    <n v="0.67843175690513902"/>
    <n v="27.475536442482898"/>
    <n v="0"/>
    <n v="16915.499700116947"/>
  </r>
  <r>
    <s v="STND-63071"/>
    <s v="The Sherwin-Williams Co."/>
    <s v="Sherwin Williams - 4472 Technology Way - Rockford"/>
    <x v="0"/>
    <s v="Indoor Lighting"/>
    <x v="10"/>
    <n v="0"/>
    <n v="21620.552"/>
    <n v="3.8666160000000001"/>
    <x v="0"/>
    <x v="0"/>
    <n v="10.827197921178"/>
    <s v="Qty / 1,000"/>
    <m/>
    <s v="Private-Lighting"/>
    <x v="0"/>
    <n v="3"/>
    <n v="1"/>
    <s v="Lighting"/>
    <n v="0.91633259480590001"/>
    <n v="1.30467645558681"/>
    <n v="19811.6165152959"/>
    <n v="5.0446828579952401"/>
    <n v="0.71"/>
    <n v="14066.247725860099"/>
    <n v="3.5817248291766202"/>
    <n v="4618"/>
    <n v="1.02"/>
    <n v="1.04"/>
    <n v="1.2E-2"/>
    <n v="0.81"/>
    <n v="15.158077089649201"/>
    <d v="1900-01-09T19:51:10"/>
    <n v="43422"/>
    <n v="5.9884649311434401"/>
    <n v="233.077841356422"/>
    <n v="0"/>
    <n v="152298.04813620725"/>
  </r>
  <r>
    <s v="STND-63073"/>
    <s v="The Radiological Society of North America, Inc."/>
    <s v="The Radiological Society of North America Inc - 820 Jorie Blvd - Oak Brook"/>
    <x v="1"/>
    <s v="Outdoor &amp; Garage Lighting"/>
    <x v="1"/>
    <n v="0"/>
    <n v="27661.812999999998"/>
    <n v="6.2200049999999996"/>
    <x v="0"/>
    <x v="0"/>
    <n v="10.1978380583316"/>
    <s v="Qty / 1,000"/>
    <m/>
    <s v="Private-Lighting"/>
    <x v="0"/>
    <n v="3"/>
    <n v="1"/>
    <s v="Lighting"/>
    <n v="0.91633259480590001"/>
    <n v="1.30467645558681"/>
    <n v="25347.420883325602"/>
    <n v="8.1150940771322109"/>
    <n v="0.71"/>
    <n v="17996.6688271612"/>
    <n v="5.7617167947638697"/>
    <n v="4903"/>
    <n v="1"/>
    <n v="1"/>
    <n v="0"/>
    <n v="0"/>
    <n v="14.276973281664301"/>
    <d v="1900-01-09T04:44:53"/>
    <n v="43448"/>
    <n v="8.1150940771322109"/>
    <n v="0"/>
    <n v="0"/>
    <n v="183527.11428881439"/>
  </r>
  <r>
    <s v="STND-63075"/>
    <s v="North American EN, Inc."/>
    <s v="Northamerican EN - 776 Lunt Ave - Elk Grove Village"/>
    <x v="0"/>
    <s v="Indoor Lighting"/>
    <x v="10"/>
    <n v="0"/>
    <n v="12312.880999999999"/>
    <n v="2.2020339999999998"/>
    <x v="0"/>
    <x v="0"/>
    <n v="10.827197921178"/>
    <s v="Qty / 1,000"/>
    <m/>
    <s v="Private-Lighting"/>
    <x v="0"/>
    <n v="3"/>
    <n v="1"/>
    <s v="Lighting"/>
    <n v="0.91633259480590001"/>
    <n v="1.30467645558681"/>
    <n v="11282.6941962663"/>
    <n v="2.8729419142016401"/>
    <n v="0.71"/>
    <n v="8010.7128793490501"/>
    <n v="2.03978875908316"/>
    <n v="4618"/>
    <n v="1.02"/>
    <n v="1.04"/>
    <n v="1.2E-2"/>
    <n v="0.81"/>
    <n v="15.158077089649201"/>
    <d v="1900-01-09T19:51:10"/>
    <n v="43413"/>
    <n v="3.4104248744083998"/>
    <n v="132.73757877960301"/>
    <n v="0"/>
    <n v="86733.573834441864"/>
  </r>
  <r>
    <s v="STND-63085"/>
    <s v="Riley Township Road District"/>
    <s v="Riley Twp Garage - 9312 Riley Rd - Marengo"/>
    <x v="63"/>
    <s v="Outdoor &amp; Garage Lighting"/>
    <x v="16"/>
    <n v="0"/>
    <n v="2353.44"/>
    <n v="0"/>
    <x v="0"/>
    <x v="1"/>
    <n v="14.701558365186701"/>
    <s v="Qty / 1,000"/>
    <m/>
    <s v="Public-Lighting"/>
    <x v="0"/>
    <n v="3"/>
    <n v="1"/>
    <s v="Lighting"/>
    <n v="0.99829244462109001"/>
    <n v="0.987374621353864"/>
    <n v="2349.42137086906"/>
    <n v="0"/>
    <n v="0.71"/>
    <n v="1668.0891733170299"/>
    <n v="0"/>
    <n v="3401"/>
    <n v="1"/>
    <n v="1"/>
    <n v="0"/>
    <n v="0.92"/>
    <n v="20.582181711261399"/>
    <d v="1900-01-13T16:50:15"/>
    <n v="43460"/>
    <n v="0"/>
    <n v="0"/>
    <n v="0"/>
    <n v="24523.510339856348"/>
  </r>
  <r>
    <s v="STND-63085"/>
    <s v="Riley Township Road District"/>
    <s v="Riley Twp Garage - 9312 Riley Rd - Marengo"/>
    <x v="27"/>
    <s v="Outdoor &amp; Garage Lighting"/>
    <x v="16"/>
    <n v="0"/>
    <n v="30.8"/>
    <n v="0"/>
    <x v="0"/>
    <x v="1"/>
    <n v="8"/>
    <s v="Qty / 1,000"/>
    <m/>
    <s v="Public-Lighting"/>
    <x v="0"/>
    <n v="3"/>
    <n v="1"/>
    <s v="Lighting"/>
    <n v="0.99829244462109001"/>
    <n v="0.987374621353864"/>
    <n v="30.747407294329602"/>
    <n v="0"/>
    <n v="0.71"/>
    <n v="21.830659178973999"/>
    <n v="0"/>
    <n v="3401"/>
    <n v="1"/>
    <n v="1"/>
    <n v="0"/>
    <n v="0.92"/>
    <n v="20.582181711261399"/>
    <d v="1900-01-13T16:50:15"/>
    <n v="43460"/>
    <n v="0"/>
    <n v="0"/>
    <n v="0"/>
    <n v="174.64527343179199"/>
  </r>
  <r>
    <s v="STND-63087"/>
    <s v="2222 Pierce Dr LLC"/>
    <s v="2222 Pierce Dr LLC - 2222 Pierce Dr - Spring Grove"/>
    <x v="1"/>
    <s v="Outdoor &amp; Garage Lighting"/>
    <x v="1"/>
    <n v="0"/>
    <n v="4882.13"/>
    <n v="0.97543400000000002"/>
    <x v="0"/>
    <x v="0"/>
    <n v="10.1978380583316"/>
    <s v="Qty / 1,000"/>
    <m/>
    <s v="Private-Lighting"/>
    <x v="0"/>
    <n v="3"/>
    <n v="1"/>
    <s v="Lighting"/>
    <n v="0.91633259480590001"/>
    <n v="1.30467645558681"/>
    <n v="4473.6548510797302"/>
    <n v="1.27262577377886"/>
    <n v="0.71"/>
    <n v="3176.2949442666099"/>
    <n v="0.90356429938299099"/>
    <n v="4903"/>
    <n v="1"/>
    <n v="1"/>
    <n v="0"/>
    <n v="0"/>
    <n v="14.276973281664301"/>
    <d v="1900-01-09T04:44:53"/>
    <n v="43440"/>
    <n v="1.27262577377886"/>
    <n v="0"/>
    <n v="0"/>
    <n v="32391.341467128284"/>
  </r>
  <r>
    <s v="STND-63088"/>
    <s v="Riley Township Road District"/>
    <s v="Riley Twp Road District - 9204 St Rt 23 - Marengo"/>
    <x v="63"/>
    <s v="Outdoor &amp; Garage Lighting"/>
    <x v="1"/>
    <n v="0"/>
    <n v="7334.8879999999999"/>
    <n v="0"/>
    <x v="0"/>
    <x v="1"/>
    <n v="10.1978380583316"/>
    <s v="Qty / 1,000"/>
    <m/>
    <s v="Public-Lighting"/>
    <x v="0"/>
    <n v="3"/>
    <n v="1"/>
    <s v="Lighting"/>
    <n v="0.99829244462109001"/>
    <n v="0.987374621353864"/>
    <n v="7322.3632725419002"/>
    <n v="0"/>
    <n v="0.71"/>
    <n v="5198.8779235047496"/>
    <n v="0"/>
    <n v="4903"/>
    <n v="1"/>
    <n v="1"/>
    <n v="0"/>
    <n v="0"/>
    <n v="14.276973281664301"/>
    <d v="1900-01-09T04:44:53"/>
    <n v="43457"/>
    <n v="0"/>
    <n v="0"/>
    <n v="0"/>
    <n v="53017.315148936694"/>
  </r>
  <r>
    <s v="STND-63088"/>
    <s v="Riley Township Road District"/>
    <s v="Riley Twp Road District - 9204 St Rt 23 - Marengo"/>
    <x v="63"/>
    <s v="Outdoor &amp; Garage Lighting"/>
    <x v="1"/>
    <n v="0"/>
    <n v="2353.44"/>
    <n v="0"/>
    <x v="0"/>
    <x v="1"/>
    <n v="10.1978380583316"/>
    <s v="Qty / 1,000"/>
    <m/>
    <s v="Public-Lighting"/>
    <x v="0"/>
    <n v="3"/>
    <n v="1"/>
    <s v="Lighting"/>
    <n v="0.99829244462109001"/>
    <n v="0.987374621353864"/>
    <n v="2349.42137086906"/>
    <n v="0"/>
    <n v="0.71"/>
    <n v="1668.0891733170299"/>
    <n v="0"/>
    <n v="4903"/>
    <n v="1"/>
    <n v="1"/>
    <n v="0"/>
    <n v="0"/>
    <n v="14.276973281664301"/>
    <d v="1900-01-09T04:44:53"/>
    <n v="43457"/>
    <n v="0"/>
    <n v="0"/>
    <n v="0"/>
    <n v="17010.903256343303"/>
  </r>
  <r>
    <s v="STND-63088"/>
    <s v="Riley Township Road District"/>
    <s v="Riley Twp Road District - 9204 St Rt 23 - Marengo"/>
    <x v="63"/>
    <s v="Outdoor &amp; Garage Lighting"/>
    <x v="1"/>
    <n v="0"/>
    <n v="779.577"/>
    <n v="0"/>
    <x v="0"/>
    <x v="1"/>
    <n v="10.1978380583316"/>
    <s v="Qty / 1,000"/>
    <m/>
    <s v="Public-Lighting"/>
    <x v="0"/>
    <n v="3"/>
    <n v="1"/>
    <s v="Lighting"/>
    <n v="0.99829244462109001"/>
    <n v="0.987374621353864"/>
    <n v="778.245829100376"/>
    <n v="0"/>
    <n v="0.71"/>
    <n v="552.55453866126697"/>
    <n v="0"/>
    <n v="4903"/>
    <n v="1"/>
    <n v="1"/>
    <n v="0"/>
    <n v="0"/>
    <n v="14.276973281664301"/>
    <d v="1900-01-09T04:44:53"/>
    <n v="43457"/>
    <n v="0"/>
    <n v="0"/>
    <n v="0"/>
    <n v="5634.8617036637279"/>
  </r>
  <r>
    <s v="STND-63088"/>
    <s v="Riley Township Road District"/>
    <s v="Riley Twp Road District - 9204 St Rt 23 - Marengo"/>
    <x v="1"/>
    <s v="Outdoor &amp; Garage Lighting"/>
    <x v="1"/>
    <n v="0"/>
    <n v="1568.96"/>
    <n v="0"/>
    <x v="0"/>
    <x v="1"/>
    <n v="10.1978380583316"/>
    <s v="Qty / 1,000"/>
    <m/>
    <s v="Public-Lighting"/>
    <x v="0"/>
    <n v="3"/>
    <n v="1"/>
    <s v="Lighting"/>
    <n v="0.99829244462109001"/>
    <n v="0.987374621353864"/>
    <n v="1566.28091391271"/>
    <n v="0"/>
    <n v="0.71"/>
    <n v="1112.05944887802"/>
    <n v="0"/>
    <n v="4903"/>
    <n v="1"/>
    <n v="1"/>
    <n v="0"/>
    <n v="0"/>
    <n v="14.276973281664301"/>
    <d v="1900-01-09T04:44:53"/>
    <n v="43457"/>
    <n v="0"/>
    <n v="0"/>
    <n v="0"/>
    <n v="11340.602170895538"/>
  </r>
  <r>
    <s v="STND-63088"/>
    <s v="Riley Township Road District"/>
    <s v="Riley Twp Road District - 9204 St Rt 23 - Marengo"/>
    <x v="1"/>
    <s v="Outdoor &amp; Garage Lighting"/>
    <x v="1"/>
    <n v="0"/>
    <n v="568.74800000000005"/>
    <n v="0"/>
    <x v="0"/>
    <x v="1"/>
    <n v="10.1978380583316"/>
    <s v="Qty / 1,000"/>
    <m/>
    <s v="Public-Lighting"/>
    <x v="0"/>
    <n v="3"/>
    <n v="1"/>
    <s v="Lighting"/>
    <n v="0.99829244462109001"/>
    <n v="0.987374621353864"/>
    <n v="567.77683129335605"/>
    <n v="0"/>
    <n v="0.71"/>
    <n v="403.12155021828301"/>
    <n v="0"/>
    <n v="4903"/>
    <n v="1"/>
    <n v="1"/>
    <n v="0"/>
    <n v="0"/>
    <n v="14.276973281664301"/>
    <d v="1900-01-09T04:44:53"/>
    <n v="43457"/>
    <n v="0"/>
    <n v="0"/>
    <n v="0"/>
    <n v="4110.9682869496401"/>
  </r>
  <r>
    <s v="STND-63088"/>
    <s v="Riley Township Road District"/>
    <s v="Riley Twp Road District - 9204 St Rt 23 - Marengo"/>
    <x v="27"/>
    <s v="Outdoor &amp; Garage Lighting"/>
    <x v="2"/>
    <n v="0"/>
    <n v="168"/>
    <n v="0"/>
    <x v="0"/>
    <x v="1"/>
    <n v="8"/>
    <s v="Qty / 1,000"/>
    <m/>
    <s v="Public-Lighting"/>
    <x v="0"/>
    <n v="3"/>
    <n v="1"/>
    <s v="Lighting"/>
    <n v="0.99829244462109001"/>
    <n v="0.987374621353864"/>
    <n v="167.713130696343"/>
    <n v="0"/>
    <n v="0.71"/>
    <n v="119.07632279440401"/>
    <n v="0"/>
    <n v="3379"/>
    <n v="1.0900000000000001"/>
    <n v="1.36"/>
    <n v="2.1999999999999999E-2"/>
    <n v="0.57999999999999996"/>
    <n v="20.7161882213673"/>
    <d v="1900-01-13T19:08:05"/>
    <n v="43457"/>
    <n v="0"/>
    <n v="3.38503566543078"/>
    <n v="0"/>
    <n v="952.61058235523205"/>
  </r>
  <r>
    <s v="STND-63090"/>
    <s v="Lombard School District 44"/>
    <s v="Lombard School District 44 - Phase 2 - 150 W Madison - Lombard"/>
    <x v="0"/>
    <s v="Indoor Lighting"/>
    <x v="12"/>
    <n v="0"/>
    <n v="111.53400000000001"/>
    <n v="3.0412999999999999E-2"/>
    <x v="0"/>
    <x v="1"/>
    <n v="15"/>
    <s v="Qty / 1,000"/>
    <m/>
    <s v="Public-Lighting"/>
    <x v="0"/>
    <n v="3"/>
    <n v="1"/>
    <s v="Lighting"/>
    <n v="0.99829244462109001"/>
    <n v="0.987374621353864"/>
    <n v="111.343549518369"/>
    <n v="3.0029024359235101E-2"/>
    <n v="0.71"/>
    <n v="79.053920158041805"/>
    <n v="2.1320607295056901E-2"/>
    <n v="2979"/>
    <n v="1.17333333333333"/>
    <n v="1.323"/>
    <n v="2.1333333333333301E-2"/>
    <n v="0.72"/>
    <n v="23.497818059751602"/>
    <d v="1900-01-15T18:49:11"/>
    <n v="43425"/>
    <n v="3.1524548961991999E-2"/>
    <n v="2.0244281730612501"/>
    <n v="0"/>
    <n v="1185.8088023706271"/>
  </r>
  <r>
    <s v="STND-63090"/>
    <s v="Lombard School District 44"/>
    <s v="Lombard School District 44 - Phase 2 - 150 W Madison - Lombard"/>
    <x v="0"/>
    <s v="Indoor Lighting"/>
    <x v="12"/>
    <n v="0"/>
    <n v="24537.427"/>
    <n v="6.6908159999999999"/>
    <x v="0"/>
    <x v="1"/>
    <n v="15"/>
    <s v="Qty / 1,000"/>
    <m/>
    <s v="Public-Lighting"/>
    <x v="0"/>
    <n v="3"/>
    <n v="1"/>
    <s v="Lighting"/>
    <n v="0.99829244462109001"/>
    <n v="0.987374621353864"/>
    <n v="24495.527984541499"/>
    <n v="6.6063419145483797"/>
    <n v="0.71"/>
    <n v="17391.824869024498"/>
    <n v="4.69050275932935"/>
    <n v="2979"/>
    <n v="1.17333333333333"/>
    <n v="1.323"/>
    <n v="2.1333333333333301E-2"/>
    <n v="0.72"/>
    <n v="23.497818059751602"/>
    <d v="1900-01-15T18:49:11"/>
    <n v="43425"/>
    <n v="6.9353551635050597"/>
    <n v="445.37323608257401"/>
    <n v="0"/>
    <n v="260877.37303536746"/>
  </r>
  <r>
    <s v="STND-63090"/>
    <s v="Lombard School District 44"/>
    <s v="Lombard School District 44 - Phase 2 - 150 W Madison - Lombard"/>
    <x v="38"/>
    <s v="Indoor Lighting"/>
    <x v="12"/>
    <n v="0"/>
    <n v="2839.56"/>
    <n v="0.63765499999999997"/>
    <x v="0"/>
    <x v="1"/>
    <n v="8"/>
    <s v="Qty / 1,000"/>
    <m/>
    <s v="Public-Lighting"/>
    <x v="0"/>
    <n v="3"/>
    <n v="1"/>
    <s v="Lighting"/>
    <n v="0.99829244462109001"/>
    <n v="0.987374621353864"/>
    <n v="2834.7112940482598"/>
    <n v="0.62960436417939802"/>
    <n v="0.71"/>
    <n v="2012.6450187742701"/>
    <n v="0.44701909856737299"/>
    <n v="2979"/>
    <n v="1.17333333333333"/>
    <n v="1.323"/>
    <n v="2.1333333333333301E-2"/>
    <n v="0.72"/>
    <n v="23.497818059751602"/>
    <d v="1900-01-15T18:49:11"/>
    <n v="43425"/>
    <n v="0.66096032184786102"/>
    <n v="51.540205346332101"/>
    <n v="0"/>
    <n v="16101.16015019416"/>
  </r>
  <r>
    <s v="STND-63091"/>
    <s v="3930 Ventura LLC"/>
    <s v="3930 Ventura LLC - 3930 N Ventura Dr - Arlington Heights"/>
    <x v="1"/>
    <s v="Outdoor &amp; Garage Lighting"/>
    <x v="1"/>
    <n v="0"/>
    <n v="16449.564999999999"/>
    <n v="0"/>
    <x v="0"/>
    <x v="0"/>
    <n v="10.1978380583316"/>
    <s v="Qty / 1,000"/>
    <m/>
    <s v="Private-Lighting"/>
    <x v="0"/>
    <n v="3"/>
    <n v="1"/>
    <s v="Lighting"/>
    <n v="0.91633259480590001"/>
    <n v="1.30467645558681"/>
    <n v="15073.272579878299"/>
    <n v="0"/>
    <n v="0.71"/>
    <n v="10702.023531713599"/>
    <n v="0"/>
    <n v="4903"/>
    <n v="1"/>
    <n v="1"/>
    <n v="0"/>
    <n v="0"/>
    <n v="14.276973281664301"/>
    <d v="1900-01-09T04:44:53"/>
    <n v="43453"/>
    <n v="0"/>
    <n v="0"/>
    <n v="0"/>
    <n v="109137.5028728693"/>
  </r>
  <r>
    <s v="STND-63091"/>
    <s v="3930 Ventura LLC"/>
    <s v="3930 Ventura LLC - 3930 N Ventura Dr - Arlington Heights"/>
    <x v="1"/>
    <s v="Outdoor &amp; Garage Lighting"/>
    <x v="1"/>
    <n v="0"/>
    <n v="980.6"/>
    <n v="0"/>
    <x v="0"/>
    <x v="0"/>
    <n v="10.1978380583316"/>
    <s v="Qty / 1,000"/>
    <m/>
    <s v="Private-Lighting"/>
    <x v="0"/>
    <n v="3"/>
    <n v="1"/>
    <s v="Lighting"/>
    <n v="0.91633259480590001"/>
    <n v="1.30467645558681"/>
    <n v="898.55574246666504"/>
    <n v="0"/>
    <n v="0.71"/>
    <n v="637.97457715133203"/>
    <n v="0"/>
    <n v="4903"/>
    <n v="1"/>
    <n v="1"/>
    <n v="0"/>
    <n v="0"/>
    <n v="14.276973281664301"/>
    <d v="1900-01-09T04:44:53"/>
    <n v="43453"/>
    <n v="0"/>
    <n v="0"/>
    <n v="0"/>
    <n v="6505.9614231218629"/>
  </r>
  <r>
    <s v="STND-63096"/>
    <s v="Walsh Construction Company II, LLC"/>
    <s v="Walsh Construction Company II LLC - 929 W Adams - Chicago"/>
    <x v="0"/>
    <s v="Indoor Lighting"/>
    <x v="6"/>
    <n v="0"/>
    <n v="17559.091"/>
    <n v="3.948318"/>
    <x v="0"/>
    <x v="0"/>
    <n v="15"/>
    <s v="Qty / 1,000"/>
    <m/>
    <s v="Private-Lighting"/>
    <x v="0"/>
    <n v="3"/>
    <n v="1"/>
    <s v="Lighting"/>
    <n v="0.91633259480590001"/>
    <n v="1.30467645558681"/>
    <n v="16089.9674184629"/>
    <n v="5.1512775337695897"/>
    <n v="0.71"/>
    <n v="11423.8768671087"/>
    <n v="3.6574070489764101"/>
    <n v="2885"/>
    <n v="1.165"/>
    <n v="1.3779999999999999"/>
    <n v="2.5499999999999998E-2"/>
    <n v="0.55000000000000004"/>
    <n v="24.263431542460999"/>
    <d v="1900-01-16T07:56:40"/>
    <n v="43464"/>
    <n v="6.7967773238812397"/>
    <n v="352.18383619811499"/>
    <n v="0"/>
    <n v="171358.15300663051"/>
  </r>
  <r>
    <s v="STND-63096"/>
    <s v="Walsh Construction Company II, LLC"/>
    <s v="Walsh Construction Company II LLC - 929 W Adams - Chicago"/>
    <x v="0"/>
    <s v="Indoor Lighting"/>
    <x v="6"/>
    <n v="0"/>
    <n v="1913.88"/>
    <n v="0.43035299999999999"/>
    <x v="0"/>
    <x v="0"/>
    <n v="15"/>
    <s v="Qty / 1,000"/>
    <m/>
    <s v="Private-Lighting"/>
    <x v="0"/>
    <n v="3"/>
    <n v="1"/>
    <s v="Lighting"/>
    <n v="0.91633259480590001"/>
    <n v="1.30467645558681"/>
    <n v="1753.75062654712"/>
    <n v="0.56147142669114902"/>
    <n v="0.71"/>
    <n v="1245.16294484845"/>
    <n v="0.39864471295071602"/>
    <n v="2885"/>
    <n v="1.165"/>
    <n v="1.3779999999999999"/>
    <n v="2.5499999999999998E-2"/>
    <n v="0.55000000000000004"/>
    <n v="24.263431542460999"/>
    <d v="1900-01-16T07:56:40"/>
    <n v="43464"/>
    <n v="0.74082521004241797"/>
    <n v="38.386816289228697"/>
    <n v="0"/>
    <n v="18677.444172726751"/>
  </r>
  <r>
    <s v="STND-63097"/>
    <s v="Ring Container Technologies, LLC"/>
    <s v="Ring Container - 1825 American Way - Kankakee"/>
    <x v="1"/>
    <s v="Outdoor &amp; Garage Lighting"/>
    <x v="1"/>
    <n v="0"/>
    <n v="12321.239"/>
    <n v="0"/>
    <x v="0"/>
    <x v="0"/>
    <n v="10.1978380583316"/>
    <s v="Qty / 1,000"/>
    <m/>
    <s v="Private-Lighting"/>
    <x v="0"/>
    <n v="3"/>
    <n v="1"/>
    <s v="Lighting"/>
    <n v="0.91633259480590001"/>
    <n v="1.30467645558681"/>
    <n v="11290.352904093699"/>
    <n v="0"/>
    <n v="0.71"/>
    <n v="8016.1505619064901"/>
    <n v="0"/>
    <n v="4903"/>
    <n v="1"/>
    <n v="1"/>
    <n v="0"/>
    <n v="0"/>
    <n v="14.276973281664301"/>
    <d v="1900-01-09T04:44:53"/>
    <n v="43425"/>
    <n v="0"/>
    <n v="0"/>
    <n v="0"/>
    <n v="81747.40528152624"/>
  </r>
  <r>
    <s v="STND-63098"/>
    <s v="CTI Industries Corporation"/>
    <s v="CTI Industries Corporation - 800 N Church St - Lake Zurich"/>
    <x v="1"/>
    <s v="Outdoor &amp; Garage Lighting"/>
    <x v="1"/>
    <n v="0"/>
    <n v="19961.536"/>
    <n v="3.1591170000000002"/>
    <x v="0"/>
    <x v="0"/>
    <n v="10.1978380583316"/>
    <s v="Qty / 1,000"/>
    <m/>
    <s v="Private-Lighting"/>
    <x v="0"/>
    <n v="3"/>
    <n v="1"/>
    <s v="Lighting"/>
    <n v="0.91633259480590001"/>
    <n v="1.30467645558681"/>
    <n v="18291.406079191402"/>
    <n v="4.1216255703440297"/>
    <n v="0.71"/>
    <n v="12986.898316225899"/>
    <n v="2.92635415494426"/>
    <n v="4903"/>
    <n v="1"/>
    <n v="1"/>
    <n v="0"/>
    <n v="0"/>
    <n v="14.276973281664301"/>
    <d v="1900-01-09T04:44:53"/>
    <n v="43470"/>
    <n v="4.1216255703440297"/>
    <n v="0"/>
    <n v="0"/>
    <n v="132438.28590889106"/>
  </r>
  <r>
    <s v="STND-63098"/>
    <s v="CTI Industries Corporation"/>
    <s v="CTI Industries Corporation - 800 N Church St - Lake Zurich"/>
    <x v="1"/>
    <s v="Outdoor &amp; Garage Lighting"/>
    <x v="1"/>
    <n v="0"/>
    <n v="12297.732"/>
    <n v="1.946242"/>
    <x v="0"/>
    <x v="0"/>
    <n v="10.1978380583316"/>
    <s v="Qty / 1,000"/>
    <m/>
    <s v="Private-Lighting"/>
    <x v="0"/>
    <n v="3"/>
    <n v="1"/>
    <s v="Lighting"/>
    <n v="0.91633259480590001"/>
    <n v="1.30467645558681"/>
    <n v="11268.812673787501"/>
    <n v="2.53921611427418"/>
    <n v="0.71"/>
    <n v="8000.8569983891603"/>
    <n v="1.8028434411346701"/>
    <n v="4903"/>
    <n v="1"/>
    <n v="1"/>
    <n v="0"/>
    <n v="0"/>
    <n v="14.276973281664301"/>
    <d v="1900-01-09T04:44:53"/>
    <n v="43470"/>
    <n v="2.53921611427418"/>
    <n v="0"/>
    <n v="0"/>
    <n v="81591.443997441704"/>
  </r>
  <r>
    <s v="STND-63098"/>
    <s v="CTI Industries Corporation"/>
    <s v="CTI Industries Corporation - 800 N Church St - Lake Zurich"/>
    <x v="1"/>
    <s v="Outdoor &amp; Garage Lighting"/>
    <x v="1"/>
    <n v="0"/>
    <n v="2935.52"/>
    <n v="0.46457599999999999"/>
    <x v="0"/>
    <x v="0"/>
    <n v="10.1978380583316"/>
    <s v="Qty / 1,000"/>
    <m/>
    <s v="Private-Lighting"/>
    <x v="0"/>
    <n v="3"/>
    <n v="1"/>
    <s v="Lighting"/>
    <n v="0.91633259480590001"/>
    <n v="1.30467645558681"/>
    <n v="2689.9126587046098"/>
    <n v="0.60612136903069602"/>
    <n v="0.71"/>
    <n v="1909.8379876802801"/>
    <n v="0.43034617201179398"/>
    <n v="4903"/>
    <n v="1"/>
    <n v="1"/>
    <n v="0"/>
    <n v="0"/>
    <n v="14.276973281664301"/>
    <d v="1900-01-09T04:44:53"/>
    <n v="43470"/>
    <n v="0.60612136903069602"/>
    <n v="0"/>
    <n v="0"/>
    <n v="19476.218516013396"/>
  </r>
  <r>
    <s v="STND-63098"/>
    <s v="CTI Industries Corporation"/>
    <s v="CTI Industries Corporation - 800 N Church St - Lake Zurich"/>
    <x v="1"/>
    <s v="Outdoor &amp; Garage Lighting"/>
    <x v="1"/>
    <n v="0"/>
    <n v="20496.22"/>
    <n v="3.2437360000000002"/>
    <x v="0"/>
    <x v="0"/>
    <n v="10.1978380583316"/>
    <s v="Qty / 1,000"/>
    <m/>
    <s v="Private-Lighting"/>
    <x v="0"/>
    <n v="3"/>
    <n v="1"/>
    <s v="Lighting"/>
    <n v="0.91633259480590001"/>
    <n v="1.30467645558681"/>
    <n v="18781.354456312602"/>
    <n v="4.2320259873393304"/>
    <n v="0.71"/>
    <n v="13334.761663981901"/>
    <n v="3.0047384510109199"/>
    <n v="4903"/>
    <n v="1"/>
    <n v="1"/>
    <n v="0"/>
    <n v="0"/>
    <n v="14.276973281664301"/>
    <d v="1900-01-09T04:44:53"/>
    <n v="43470"/>
    <n v="4.2320259873393304"/>
    <n v="0"/>
    <n v="0"/>
    <n v="135985.73999573584"/>
  </r>
  <r>
    <s v="STND-63101"/>
    <s v="The Calumet Carton Company, Inc"/>
    <s v="Calumet Carton - 16920 State St - South Holland"/>
    <x v="1"/>
    <s v="Outdoor &amp; Garage Lighting"/>
    <x v="1"/>
    <n v="0"/>
    <n v="41611.760999999999"/>
    <n v="0"/>
    <x v="0"/>
    <x v="0"/>
    <n v="10.1978380583316"/>
    <s v="Qty / 1,000"/>
    <m/>
    <s v="Private-Lighting"/>
    <x v="0"/>
    <n v="3"/>
    <n v="1"/>
    <s v="Lighting"/>
    <n v="0.91633259480590001"/>
    <n v="1.30467645558681"/>
    <n v="38130.212931572903"/>
    <n v="0"/>
    <n v="0.71"/>
    <n v="27072.4511814168"/>
    <n v="0"/>
    <n v="4903"/>
    <n v="1"/>
    <n v="1"/>
    <n v="0"/>
    <n v="0"/>
    <n v="14.276973281664301"/>
    <d v="1900-01-09T04:44:53"/>
    <n v="43442"/>
    <n v="0"/>
    <n v="0"/>
    <n v="0"/>
    <n v="276080.47299017652"/>
  </r>
  <r>
    <s v="STND-63101"/>
    <s v="The Calumet Carton Company, Inc"/>
    <s v="Calumet Carton - 16920 State St - South Holland"/>
    <x v="1"/>
    <s v="Outdoor &amp; Garage Lighting"/>
    <x v="1"/>
    <n v="0"/>
    <n v="5824.7640000000001"/>
    <n v="0"/>
    <x v="0"/>
    <x v="0"/>
    <n v="10.1978380583316"/>
    <s v="Qty / 1,000"/>
    <m/>
    <s v="Private-Lighting"/>
    <x v="0"/>
    <n v="3"/>
    <n v="1"/>
    <s v="Lighting"/>
    <n v="0.91633259480590001"/>
    <n v="1.30467645558681"/>
    <n v="5337.4211102519903"/>
    <n v="0"/>
    <n v="0.71"/>
    <n v="3789.5689882789102"/>
    <n v="0"/>
    <n v="4903"/>
    <n v="1"/>
    <n v="1"/>
    <n v="0"/>
    <n v="0"/>
    <n v="14.276973281664301"/>
    <d v="1900-01-09T04:44:53"/>
    <n v="43442"/>
    <n v="0"/>
    <n v="0"/>
    <n v="0"/>
    <n v="38645.410853343848"/>
  </r>
  <r>
    <s v="STND-63103"/>
    <s v="1411 N State Parkway Condominium Association"/>
    <s v="The 1411 State Parkway Condominium Association - 1411 N State Pkwy - Chicago"/>
    <x v="0"/>
    <s v="Indoor Lighting"/>
    <x v="17"/>
    <n v="0"/>
    <n v="23843.52"/>
    <n v="2.72"/>
    <x v="0"/>
    <x v="0"/>
    <n v="5.7038558065252101"/>
    <s v="Qty / 1,000"/>
    <m/>
    <s v="Private-Lighting"/>
    <x v="0"/>
    <n v="3"/>
    <n v="1"/>
    <s v="Lighting"/>
    <n v="0.91633259480590001"/>
    <n v="1.30467645558681"/>
    <n v="21848.5945509064"/>
    <n v="3.5487199591961098"/>
    <n v="0.71"/>
    <n v="15512.502131143499"/>
    <n v="2.5195911710292398"/>
    <n v="8766"/>
    <n v="1"/>
    <n v="1"/>
    <n v="0"/>
    <n v="1"/>
    <n v="7.9853981291352998"/>
    <d v="1900-01-04T16:53:33"/>
    <n v="43430"/>
    <n v="3.5487199591961098"/>
    <n v="0"/>
    <n v="0"/>
    <n v="88481.075354457542"/>
  </r>
  <r>
    <s v="STND-63105"/>
    <s v="Comcast Cable Communicatioms, LLC"/>
    <s v="Comcast Cable Communications - 155 Industrial Dr - Elmhurst"/>
    <x v="1"/>
    <s v="Outdoor &amp; Garage Lighting"/>
    <x v="1"/>
    <n v="0"/>
    <n v="20494.54"/>
    <n v="0"/>
    <x v="0"/>
    <x v="0"/>
    <n v="10.1978380583316"/>
    <s v="Qty / 1,000"/>
    <m/>
    <s v="Private-Lighting"/>
    <x v="0"/>
    <n v="3"/>
    <n v="1"/>
    <s v="Lighting"/>
    <n v="0.91633259480590001"/>
    <n v="1.30467645558681"/>
    <n v="18779.815017553301"/>
    <n v="0"/>
    <n v="0.71"/>
    <n v="13333.6686624628"/>
    <n v="0"/>
    <n v="4903"/>
    <n v="1"/>
    <n v="1"/>
    <n v="0"/>
    <n v="0"/>
    <n v="14.276973281664301"/>
    <d v="1900-01-09T04:44:53"/>
    <n v="43454"/>
    <n v="0"/>
    <n v="0"/>
    <n v="0"/>
    <n v="135974.59374324654"/>
  </r>
  <r>
    <s v="STND-63105"/>
    <s v="Comcast Cable Communicatioms, LLC"/>
    <s v="Comcast Cable Communications - 155 Industrial Dr - Elmhurst"/>
    <x v="1"/>
    <s v="Outdoor &amp; Garage Lighting"/>
    <x v="1"/>
    <n v="0"/>
    <n v="6883.8119999999999"/>
    <n v="0"/>
    <x v="0"/>
    <x v="0"/>
    <n v="10.1978380583316"/>
    <s v="Qty / 1,000"/>
    <m/>
    <s v="Private-Lighting"/>
    <x v="0"/>
    <n v="3"/>
    <n v="1"/>
    <s v="Lighting"/>
    <n v="0.91633259480590001"/>
    <n v="1.30467645558681"/>
    <n v="6307.8613121159897"/>
    <n v="0"/>
    <n v="0.71"/>
    <n v="4478.58153160235"/>
    <n v="0"/>
    <n v="4903"/>
    <n v="1"/>
    <n v="1"/>
    <n v="0"/>
    <n v="0"/>
    <n v="14.276973281664301"/>
    <d v="1900-01-09T04:44:53"/>
    <n v="43454"/>
    <n v="0"/>
    <n v="0"/>
    <n v="0"/>
    <n v="45671.849190315472"/>
  </r>
  <r>
    <s v="STND-63105"/>
    <s v="Comcast Cable Communicatioms, LLC"/>
    <s v="Comcast Cable Communications - 155 Industrial Dr - Elmhurst"/>
    <x v="1"/>
    <s v="Outdoor &amp; Garage Lighting"/>
    <x v="1"/>
    <n v="0"/>
    <n v="4589.2079999999996"/>
    <n v="0"/>
    <x v="0"/>
    <x v="0"/>
    <n v="10.1978380583316"/>
    <s v="Qty / 1,000"/>
    <m/>
    <s v="Private-Lighting"/>
    <x v="0"/>
    <n v="3"/>
    <n v="1"/>
    <s v="Lighting"/>
    <n v="0.91633259480590001"/>
    <n v="1.30467645558681"/>
    <n v="4205.2408747439904"/>
    <n v="0"/>
    <n v="0.71"/>
    <n v="2985.7210210682401"/>
    <n v="0"/>
    <n v="4903"/>
    <n v="1"/>
    <n v="1"/>
    <n v="0"/>
    <n v="0"/>
    <n v="14.276973281664301"/>
    <d v="1900-01-09T04:44:53"/>
    <n v="43454"/>
    <n v="0"/>
    <n v="0"/>
    <n v="0"/>
    <n v="30447.899460210385"/>
  </r>
  <r>
    <s v="STND-63105"/>
    <s v="Comcast Cable Communicatioms, LLC"/>
    <s v="Comcast Cable Communications - 155 Industrial Dr - Elmhurst"/>
    <x v="1"/>
    <s v="Outdoor &amp; Garage Lighting"/>
    <x v="1"/>
    <n v="0"/>
    <n v="2118.096"/>
    <n v="0"/>
    <x v="0"/>
    <x v="0"/>
    <n v="10.1978380583316"/>
    <s v="Qty / 1,000"/>
    <m/>
    <s v="Private-Lighting"/>
    <x v="0"/>
    <n v="3"/>
    <n v="1"/>
    <s v="Lighting"/>
    <n v="0.91633259480590001"/>
    <n v="1.30467645558681"/>
    <n v="1940.8804037279999"/>
    <n v="0"/>
    <n v="0.71"/>
    <n v="1378.02508664688"/>
    <n v="0"/>
    <n v="4903"/>
    <n v="1"/>
    <n v="1"/>
    <n v="0"/>
    <n v="0"/>
    <n v="14.276973281664301"/>
    <d v="1900-01-09T04:44:53"/>
    <n v="43454"/>
    <n v="0"/>
    <n v="0"/>
    <n v="0"/>
    <n v="14052.876673943254"/>
  </r>
  <r>
    <s v="STND-63107"/>
    <s v="Heartland Bank and Trust Company"/>
    <s v="Heartland Bank &amp; Trust - 700 W Jefferson St - Shorewood"/>
    <x v="0"/>
    <s v="Indoor Lighting"/>
    <x v="6"/>
    <n v="0"/>
    <n v="9505.2669999999998"/>
    <n v="2.1373440000000001"/>
    <x v="0"/>
    <x v="0"/>
    <n v="15"/>
    <s v="Qty / 1,000"/>
    <m/>
    <s v="Private-Lighting"/>
    <x v="0"/>
    <n v="3"/>
    <n v="1"/>
    <s v="Lighting"/>
    <n v="0.91633259480590001"/>
    <n v="1.30467645558681"/>
    <n v="8709.9859744328896"/>
    <n v="2.7885423942897298"/>
    <n v="0.71"/>
    <n v="6184.0900418473502"/>
    <n v="1.9798650999457099"/>
    <n v="2885"/>
    <n v="1.165"/>
    <n v="1.3779999999999999"/>
    <n v="2.5499999999999998E-2"/>
    <n v="0.55000000000000004"/>
    <n v="24.263431542460999"/>
    <d v="1900-01-16T07:56:40"/>
    <n v="43448"/>
    <n v="3.6793012195404802"/>
    <n v="190.647761672136"/>
    <n v="0"/>
    <n v="92761.350627710257"/>
  </r>
  <r>
    <s v="STND-63110"/>
    <s v="Comcast Cable Communications, LLC"/>
    <s v="Comcast Cable Communications - 688 Industrial Drive - Elmhurst"/>
    <x v="1"/>
    <s v="Outdoor &amp; Garage Lighting"/>
    <x v="1"/>
    <n v="0"/>
    <n v="12218.276"/>
    <n v="0"/>
    <x v="0"/>
    <x v="0"/>
    <n v="10.1978380583316"/>
    <s v="Qty / 1,000"/>
    <m/>
    <s v="Private-Lighting"/>
    <x v="0"/>
    <n v="3"/>
    <n v="1"/>
    <s v="Lighting"/>
    <n v="0.91633259480590001"/>
    <n v="1.30467645558681"/>
    <n v="11196.0045511347"/>
    <n v="0"/>
    <n v="0.71"/>
    <n v="7949.1632313055998"/>
    <n v="0"/>
    <n v="4903"/>
    <n v="1"/>
    <n v="1"/>
    <n v="0"/>
    <n v="0"/>
    <n v="14.276973281664301"/>
    <d v="1900-01-09T04:44:53"/>
    <n v="43448"/>
    <n v="0"/>
    <n v="0"/>
    <n v="0"/>
    <n v="81064.279332098449"/>
  </r>
  <r>
    <s v="STND-63110"/>
    <s v="Comcast Cable Communications, LLC"/>
    <s v="Comcast Cable Communications - 688 Industrial Drive - Elmhurst"/>
    <x v="1"/>
    <s v="Outdoor &amp; Garage Lighting"/>
    <x v="1"/>
    <n v="0"/>
    <n v="21087.803"/>
    <n v="0"/>
    <x v="0"/>
    <x v="0"/>
    <n v="10.1978380583316"/>
    <s v="Qty / 1,000"/>
    <m/>
    <s v="Private-Lighting"/>
    <x v="0"/>
    <n v="3"/>
    <n v="1"/>
    <s v="Lighting"/>
    <n v="0.91633259480590001"/>
    <n v="1.30467645558681"/>
    <n v="19323.441241745601"/>
    <n v="0"/>
    <n v="0.71"/>
    <n v="13719.643281639401"/>
    <n v="0"/>
    <n v="4903"/>
    <n v="1"/>
    <n v="1"/>
    <n v="0"/>
    <n v="0"/>
    <n v="14.276973281664301"/>
    <d v="1900-01-09T04:44:53"/>
    <n v="43448"/>
    <n v="0"/>
    <n v="0"/>
    <n v="0"/>
    <n v="139910.70040423571"/>
  </r>
  <r>
    <s v="STND-63110"/>
    <s v="Comcast Cable Communications, LLC"/>
    <s v="Comcast Cable Communications - 688 Industrial Drive - Elmhurst"/>
    <x v="1"/>
    <s v="Outdoor &amp; Garage Lighting"/>
    <x v="1"/>
    <n v="0"/>
    <n v="2559.366"/>
    <n v="0"/>
    <x v="0"/>
    <x v="0"/>
    <n v="10.1978380583316"/>
    <s v="Qty / 1,000"/>
    <m/>
    <s v="Private-Lighting"/>
    <x v="0"/>
    <n v="3"/>
    <n v="1"/>
    <s v="Lighting"/>
    <n v="0.91633259480590001"/>
    <n v="1.30467645558681"/>
    <n v="2345.230487838"/>
    <n v="0"/>
    <n v="0.71"/>
    <n v="1665.11364636498"/>
    <n v="0"/>
    <n v="4903"/>
    <n v="1"/>
    <n v="1"/>
    <n v="0"/>
    <n v="0"/>
    <n v="14.276973281664301"/>
    <d v="1900-01-09T04:44:53"/>
    <n v="43448"/>
    <n v="0"/>
    <n v="0"/>
    <n v="0"/>
    <n v="16980.559314348098"/>
  </r>
  <r>
    <s v="STND-63113"/>
    <s v="Bot Spot Corp"/>
    <s v="Bot Spot Robots - 8058 N Milwaukee Ave - Niles"/>
    <x v="0"/>
    <s v="Indoor Lighting"/>
    <x v="0"/>
    <n v="0"/>
    <n v="9448.4539999999997"/>
    <n v="1.9165300000000001"/>
    <x v="0"/>
    <x v="0"/>
    <n v="9.1274187659729797"/>
    <s v="Qty / 1,000"/>
    <m/>
    <s v="Private-Lighting"/>
    <x v="0"/>
    <n v="3"/>
    <n v="1"/>
    <s v="Lighting"/>
    <n v="0.91633259480590001"/>
    <n v="1.30467645558681"/>
    <n v="8657.9263707241807"/>
    <n v="2.5004515674257801"/>
    <n v="0.71"/>
    <n v="6147.1277232141701"/>
    <n v="1.77532061287231"/>
    <n v="5478"/>
    <n v="1.1200000000000001"/>
    <n v="1.31"/>
    <n v="2.1999999999999999E-2"/>
    <n v="0.95"/>
    <n v="12.7783862723622"/>
    <d v="1900-01-08T03:03:29"/>
    <n v="43442"/>
    <n v="2.0092017416036798"/>
    <n v="170.066410853511"/>
    <n v="0"/>
    <n v="56107.408937697772"/>
  </r>
  <r>
    <s v="STND-63113"/>
    <s v="Bot Spot Corp"/>
    <s v="Bot Spot Robots - 8058 N Milwaukee Ave - Niles"/>
    <x v="0"/>
    <s v="Indoor Lighting"/>
    <x v="0"/>
    <n v="0"/>
    <n v="1306.8320000000001"/>
    <n v="0.26507900000000001"/>
    <x v="0"/>
    <x v="0"/>
    <n v="9.1274187659729797"/>
    <s v="Qty / 1,000"/>
    <m/>
    <s v="Private-Lighting"/>
    <x v="0"/>
    <n v="3"/>
    <n v="1"/>
    <s v="Lighting"/>
    <n v="0.91633259480590001"/>
    <n v="1.30467645558681"/>
    <n v="1197.49275753538"/>
    <n v="0.34584233017049498"/>
    <n v="0.71"/>
    <n v="850.21985785012203"/>
    <n v="0.24554805442105199"/>
    <n v="5478"/>
    <n v="1.1200000000000001"/>
    <n v="1.31"/>
    <n v="2.1999999999999999E-2"/>
    <n v="0.95"/>
    <n v="12.7783862723622"/>
    <d v="1900-01-08T03:03:29"/>
    <n v="43442"/>
    <n v="0.27789660921695097"/>
    <n v="23.522179165873599"/>
    <n v="0"/>
    <n v="7760.312685744083"/>
  </r>
  <r>
    <s v="STND-63116"/>
    <s v="Dekalb Community Unit School District #428"/>
    <s v="Dekalb Community Unit School District 428 (Malta Elementary) - 5068 State Rt 38 - Malta"/>
    <x v="0"/>
    <s v="Indoor Lighting"/>
    <x v="12"/>
    <n v="0"/>
    <n v="20424.62"/>
    <n v="5.5693440000000001"/>
    <x v="0"/>
    <x v="1"/>
    <n v="15"/>
    <s v="Qty / 1,000"/>
    <m/>
    <s v="Public-Lighting"/>
    <x v="0"/>
    <n v="3"/>
    <n v="1"/>
    <s v="Lighting"/>
    <n v="0.99829244462109001"/>
    <n v="0.987374621353864"/>
    <n v="20389.743830256801"/>
    <n v="5.49902892318942"/>
    <n v="0.71"/>
    <n v="14476.718119482301"/>
    <n v="3.90431053546448"/>
    <n v="2979"/>
    <n v="1.17333333333333"/>
    <n v="1.323"/>
    <n v="2.1333333333333301E-2"/>
    <n v="0.72"/>
    <n v="23.497818059751602"/>
    <d v="1900-01-15T18:49:11"/>
    <n v="43471"/>
    <n v="5.77289506507665"/>
    <n v="370.72261509557899"/>
    <n v="0"/>
    <n v="217150.7717922345"/>
  </r>
  <r>
    <s v="STND-63117"/>
    <s v="South Suburban Community College District 510"/>
    <s v="South Suburban College (Addendum) - 15800 S State St - South Holland"/>
    <x v="6"/>
    <s v="Indoor Advanced Lighting"/>
    <x v="3"/>
    <n v="0"/>
    <n v="7276.7960000000003"/>
    <n v="0"/>
    <x v="0"/>
    <x v="1"/>
    <n v="15"/>
    <s v="Qty / 1,000"/>
    <m/>
    <s v="Public-Lighting"/>
    <x v="0"/>
    <n v="3"/>
    <n v="1"/>
    <s v="Lighting"/>
    <n v="0.99829244462109001"/>
    <n v="0.987374621353864"/>
    <n v="7264.3704678489703"/>
    <n v="0"/>
    <n v="0.71"/>
    <n v="5157.7030321727698"/>
    <n v="0"/>
    <n v="3395"/>
    <n v="1.06"/>
    <n v="1.39"/>
    <n v="0.02"/>
    <n v="0.63"/>
    <n v="20.618556701030901"/>
    <d v="1900-01-13T17:27:39"/>
    <n v="43432"/>
    <n v="0"/>
    <n v="137.06359373299901"/>
    <n v="0"/>
    <n v="77365.545482591551"/>
  </r>
  <r>
    <s v="STND-63117"/>
    <s v="South Suburban Community College District 510"/>
    <s v="South Suburban College (Addendum) - 15800 S State St - South Holland"/>
    <x v="0"/>
    <s v="Indoor Lighting"/>
    <x v="3"/>
    <n v="0"/>
    <n v="0"/>
    <n v="0"/>
    <x v="0"/>
    <x v="1"/>
    <n v="14.727540500736399"/>
    <s v="Qty / 1,000"/>
    <m/>
    <s v="Public-Lighting"/>
    <x v="0"/>
    <n v="3"/>
    <n v="1"/>
    <s v="Lighting"/>
    <n v="0.99829244462109001"/>
    <n v="0.987374621353864"/>
    <n v="0"/>
    <n v="0"/>
    <n v="0.71"/>
    <n v="0"/>
    <n v="0"/>
    <n v="3395"/>
    <n v="1.06"/>
    <n v="1.39"/>
    <n v="0.02"/>
    <n v="0.63"/>
    <n v="20.618556701030901"/>
    <d v="1900-01-13T17:27:39"/>
    <n v="43432"/>
    <n v="0"/>
    <n v="0"/>
    <n v="0"/>
    <n v="0"/>
  </r>
  <r>
    <s v="STND-63119"/>
    <s v="La Huerta #2 Grocery, Inc."/>
    <s v="La Huerta #2 - 224 W Green St - Bensenville"/>
    <x v="0"/>
    <s v="Indoor Lighting"/>
    <x v="0"/>
    <n v="0"/>
    <n v="14099.057000000001"/>
    <n v="2.859861"/>
    <x v="0"/>
    <x v="0"/>
    <n v="9.1274187659729797"/>
    <s v="Qty / 1,000"/>
    <m/>
    <s v="Private-Lighting"/>
    <x v="0"/>
    <n v="3"/>
    <n v="1"/>
    <s v="Lighting"/>
    <n v="0.91633259480590001"/>
    <n v="1.30467645558681"/>
    <n v="12919.425485126299"/>
    <n v="3.73119331295094"/>
    <n v="0.71"/>
    <n v="9172.7920944396592"/>
    <n v="2.6491472521951702"/>
    <n v="5478"/>
    <n v="1.1200000000000001"/>
    <n v="1.31"/>
    <n v="2.1999999999999999E-2"/>
    <n v="0.95"/>
    <n v="12.7783862723622"/>
    <d v="1900-01-08T03:03:29"/>
    <n v="43442"/>
    <n v="2.9981464949384802"/>
    <n v="253.77442917212301"/>
    <n v="0"/>
    <n v="83723.914699157132"/>
  </r>
  <r>
    <s v="STND-63119"/>
    <s v="La Huerta #2 Grocery, Inc."/>
    <s v="La Huerta #2 - 224 W Green St - Bensenville"/>
    <x v="3"/>
    <s v="Refrigeration"/>
    <x v="0"/>
    <n v="0"/>
    <n v="4668.84"/>
    <n v="0.55559999999999998"/>
    <x v="2"/>
    <x v="0"/>
    <n v="8.6177180282661094"/>
    <s v="ΔkWpeak / CF"/>
    <n v="0.69"/>
    <s v="Private-Lighting"/>
    <x v="0"/>
    <n v="3"/>
    <n v="1"/>
    <s v="Non-Lighting"/>
    <n v="0.91633259480590001"/>
    <n v="1.30467645558681"/>
    <n v="4278.2102719335799"/>
    <n v="0.72487823872403001"/>
    <n v="0.7"/>
    <n v="2994.7471903535002"/>
    <n v="0.50741476710682099"/>
    <n v="5478"/>
    <n v="1.1200000000000001"/>
    <n v="1.31"/>
    <n v="2.1999999999999999E-2"/>
    <n v="0.95"/>
    <n v="12.7783862723622"/>
    <d v="1900-01-08T03:03:29"/>
    <n v="43442"/>
    <n v="1.0505481720638099"/>
    <n v="0"/>
    <n v="0"/>
    <n v="25807.886852408636"/>
  </r>
  <r>
    <s v="STND-63119"/>
    <s v="La Huerta #2 Grocery, Inc."/>
    <s v="La Huerta #2 - 224 W Green St - Bensenville"/>
    <x v="3"/>
    <s v="Refrigeration"/>
    <x v="0"/>
    <n v="0"/>
    <n v="1476.24"/>
    <n v="0.17568"/>
    <x v="2"/>
    <x v="0"/>
    <n v="8.6177180282661094"/>
    <s v="ΔkWpeak / CF"/>
    <n v="0.69"/>
    <s v="Private-Lighting"/>
    <x v="0"/>
    <n v="3"/>
    <n v="1"/>
    <s v="Non-Lighting"/>
    <n v="0.91633259480590001"/>
    <n v="1.30467645558681"/>
    <n v="1352.72682975626"/>
    <n v="0.22920555971748999"/>
    <n v="0.7"/>
    <n v="946.90878082938298"/>
    <n v="0.160443891802243"/>
    <n v="5478"/>
    <n v="1.1200000000000001"/>
    <n v="1.31"/>
    <n v="2.1999999999999999E-2"/>
    <n v="0.95"/>
    <n v="12.7783862723622"/>
    <d v="1900-01-08T03:03:29"/>
    <n v="43442"/>
    <n v="0.332181970605058"/>
    <n v="0"/>
    <n v="0"/>
    <n v="8160.1928716768562"/>
  </r>
  <r>
    <s v="STND-63120"/>
    <s v="FL Cedar, LLC"/>
    <s v="Frontline Real Estate Partners / FL Cedar - 2003 63rd St - Downers Grove"/>
    <x v="1"/>
    <s v="Outdoor &amp; Garage Lighting"/>
    <x v="1"/>
    <n v="0"/>
    <n v="252406.44"/>
    <n v="0"/>
    <x v="0"/>
    <x v="0"/>
    <n v="10.1978380583316"/>
    <s v="Qty / 1,000"/>
    <m/>
    <s v="Private-Lighting"/>
    <x v="0"/>
    <n v="2"/>
    <n v="1"/>
    <s v="Lighting"/>
    <n v="0.97902139861649395"/>
    <n v="0.93591656730105399"/>
    <n v="247111.30590861"/>
    <n v="0"/>
    <n v="0.71"/>
    <n v="175449.02719511301"/>
    <n v="0"/>
    <n v="4903"/>
    <n v="1"/>
    <n v="1"/>
    <n v="0"/>
    <n v="0"/>
    <n v="14.276973281664301"/>
    <d v="1900-01-09T04:44:53"/>
    <n v="43460"/>
    <n v="0"/>
    <n v="0"/>
    <n v="0"/>
    <n v="1789200.7668275794"/>
  </r>
  <r>
    <s v="STND-63120"/>
    <s v="FL Cedar, LLC"/>
    <s v="Frontline Real Estate Partners / FL Cedar - 2003 63rd St - Downers Grove"/>
    <x v="1"/>
    <s v="Outdoor &amp; Garage Lighting"/>
    <x v="1"/>
    <n v="0"/>
    <n v="10443.39"/>
    <n v="0"/>
    <x v="0"/>
    <x v="0"/>
    <n v="10.1978380583316"/>
    <s v="Qty / 1,000"/>
    <m/>
    <s v="Private-Lighting"/>
    <x v="0"/>
    <n v="2"/>
    <n v="1"/>
    <s v="Lighting"/>
    <n v="0.97902139861649395"/>
    <n v="0.93591656730105399"/>
    <n v="10224.302284097501"/>
    <n v="0"/>
    <n v="0.71"/>
    <n v="7259.2546217092204"/>
    <n v="0"/>
    <n v="4903"/>
    <n v="1"/>
    <n v="1"/>
    <n v="0"/>
    <n v="0"/>
    <n v="14.276973281664301"/>
    <d v="1900-01-09T04:44:53"/>
    <n v="43460"/>
    <n v="0"/>
    <n v="0"/>
    <n v="0"/>
    <n v="74028.703056385843"/>
  </r>
  <r>
    <s v="STND-63123"/>
    <s v="First Community Building Condominium Association"/>
    <s v="First Community Building Condominium Association - 2801 Black Rd - Joliet"/>
    <x v="1"/>
    <s v="Outdoor &amp; Garage Lighting"/>
    <x v="1"/>
    <n v="0"/>
    <n v="13179.263999999999"/>
    <n v="0"/>
    <x v="0"/>
    <x v="0"/>
    <n v="10.1978380583316"/>
    <s v="Qty / 1,000"/>
    <m/>
    <s v="Private-Lighting"/>
    <x v="0"/>
    <n v="3"/>
    <n v="1"/>
    <s v="Lighting"/>
    <n v="0.91633259480590001"/>
    <n v="1.30467645558681"/>
    <n v="12076.589178751999"/>
    <n v="0"/>
    <n v="0.71"/>
    <n v="8574.3783169139097"/>
    <n v="0"/>
    <n v="4903"/>
    <n v="1"/>
    <n v="1"/>
    <n v="0"/>
    <n v="0"/>
    <n v="14.276973281664301"/>
    <d v="1900-01-09T04:44:53"/>
    <n v="43469"/>
    <n v="0"/>
    <n v="0"/>
    <n v="0"/>
    <n v="87440.12152675791"/>
  </r>
  <r>
    <s v="STND-63123"/>
    <s v="First Community Building Condominium Association"/>
    <s v="First Community Building Condominium Association - 2801 Black Rd - Joliet"/>
    <x v="1"/>
    <s v="Outdoor &amp; Garage Lighting"/>
    <x v="1"/>
    <n v="0"/>
    <n v="2118.096"/>
    <n v="0"/>
    <x v="0"/>
    <x v="0"/>
    <n v="10.1978380583316"/>
    <s v="Qty / 1,000"/>
    <m/>
    <s v="Private-Lighting"/>
    <x v="0"/>
    <n v="3"/>
    <n v="1"/>
    <s v="Lighting"/>
    <n v="0.91633259480590001"/>
    <n v="1.30467645558681"/>
    <n v="1940.8804037279999"/>
    <n v="0"/>
    <n v="0.71"/>
    <n v="1378.02508664688"/>
    <n v="0"/>
    <n v="4903"/>
    <n v="1"/>
    <n v="1"/>
    <n v="0"/>
    <n v="0"/>
    <n v="14.276973281664301"/>
    <d v="1900-01-09T04:44:53"/>
    <n v="43469"/>
    <n v="0"/>
    <n v="0"/>
    <n v="0"/>
    <n v="14052.876673943254"/>
  </r>
  <r>
    <s v="STND-63126"/>
    <s v="Illniois Central School Bus LLC"/>
    <s v="Illinois Central School Bus LLC - 751 Eastgate Pkwy - Kankakee"/>
    <x v="1"/>
    <s v="Outdoor &amp; Garage Lighting"/>
    <x v="16"/>
    <n v="0"/>
    <n v="15304.5"/>
    <n v="4.1399999999999997"/>
    <x v="0"/>
    <x v="0"/>
    <n v="14.701558365186701"/>
    <s v="Qty / 1,000"/>
    <m/>
    <s v="Private-Lighting"/>
    <x v="0"/>
    <n v="3"/>
    <n v="1"/>
    <s v="Lighting"/>
    <n v="0.91633259480590001"/>
    <n v="1.30467645558681"/>
    <n v="14024.012197206899"/>
    <n v="5.4013605261293796"/>
    <n v="0.71"/>
    <n v="9957.0486600168897"/>
    <n v="3.83496597355186"/>
    <n v="3401"/>
    <n v="1"/>
    <n v="1"/>
    <n v="0"/>
    <n v="0.92"/>
    <n v="20.582181711261399"/>
    <d v="1900-01-13T16:50:15"/>
    <n v="43442"/>
    <n v="5.4013605261293796"/>
    <n v="0"/>
    <n v="0"/>
    <n v="146384.13202024234"/>
  </r>
  <r>
    <s v="STND-63127"/>
    <s v="J B Sullivan Inc"/>
    <s v="J.B. Sullivan, Inc. (dba Sullivan's Foods) - 1108 Meriden St #HS - Mendota"/>
    <x v="63"/>
    <s v="Outdoor &amp; Garage Lighting"/>
    <x v="1"/>
    <n v="0"/>
    <n v="23240.22"/>
    <n v="0"/>
    <x v="0"/>
    <x v="0"/>
    <n v="10.1978380583316"/>
    <s v="Qty / 1,000"/>
    <m/>
    <s v="Private-Lighting"/>
    <x v="0"/>
    <n v="3"/>
    <n v="1"/>
    <s v="Lighting"/>
    <n v="0.91633259480590001"/>
    <n v="1.30467645558681"/>
    <n v="21295.771096460001"/>
    <n v="0"/>
    <n v="0.71"/>
    <n v="15119.997478486601"/>
    <n v="0"/>
    <n v="4903"/>
    <n v="1"/>
    <n v="1"/>
    <n v="0"/>
    <n v="0"/>
    <n v="14.276973281664301"/>
    <d v="1900-01-09T04:44:53"/>
    <n v="43432"/>
    <n v="0"/>
    <n v="0"/>
    <n v="0"/>
    <n v="154191.28572798849"/>
  </r>
  <r>
    <s v="STND-63128"/>
    <s v="Rolling Meadows Station LLC"/>
    <s v="Rolling Meadows Station LLC - 3000 Kirchoff Rd - Rolling Meadows"/>
    <x v="7"/>
    <s v="Outdoor &amp; Garage Lighting"/>
    <x v="1"/>
    <n v="0"/>
    <n v="15091.433999999999"/>
    <n v="0"/>
    <x v="0"/>
    <x v="0"/>
    <n v="8"/>
    <s v="Qty / 1,000"/>
    <m/>
    <s v="Private-Lighting"/>
    <x v="0"/>
    <n v="2"/>
    <n v="1"/>
    <s v="Lighting"/>
    <n v="0.97902139861649395"/>
    <n v="0.93591656730105399"/>
    <n v="14774.8368218085"/>
    <n v="0"/>
    <n v="0.71"/>
    <n v="10490.134143484"/>
    <n v="0"/>
    <n v="4903"/>
    <n v="1"/>
    <n v="1"/>
    <n v="0"/>
    <n v="0"/>
    <n v="14.276973281664301"/>
    <d v="1900-01-09T04:44:53"/>
    <n v="43474"/>
    <n v="0"/>
    <n v="0"/>
    <n v="0"/>
    <n v="83921.073147871997"/>
  </r>
  <r>
    <s v="STND-63128"/>
    <s v="Rolling Meadows Station LLC"/>
    <s v="Rolling Meadows Station LLC - 3000 Kirchoff Rd - Rolling Meadows"/>
    <x v="1"/>
    <s v="Outdoor &amp; Garage Lighting"/>
    <x v="1"/>
    <n v="0"/>
    <n v="109214.325"/>
    <n v="0"/>
    <x v="0"/>
    <x v="0"/>
    <n v="10.1978380583316"/>
    <s v="Qty / 1,000"/>
    <m/>
    <s v="Private-Lighting"/>
    <x v="0"/>
    <n v="2"/>
    <n v="1"/>
    <s v="Lighting"/>
    <n v="0.97902139861649395"/>
    <n v="0.93591656730105399"/>
    <n v="106923.161210456"/>
    <n v="0"/>
    <n v="0.71"/>
    <n v="75915.444459423903"/>
    <n v="0"/>
    <n v="4903"/>
    <n v="1"/>
    <n v="1"/>
    <n v="0"/>
    <n v="0"/>
    <n v="14.276973281664301"/>
    <d v="1900-01-09T04:44:53"/>
    <n v="43474"/>
    <n v="0"/>
    <n v="0"/>
    <n v="0"/>
    <n v="774173.40872347192"/>
  </r>
  <r>
    <s v="STND-63128"/>
    <s v="Rolling Meadows Station LLC"/>
    <s v="Rolling Meadows Station LLC - 3000 Kirchoff Rd - Rolling Meadows"/>
    <x v="1"/>
    <s v="Outdoor &amp; Garage Lighting"/>
    <x v="1"/>
    <n v="0"/>
    <n v="23534.400000000001"/>
    <n v="0"/>
    <x v="0"/>
    <x v="0"/>
    <n v="10.1978380583316"/>
    <s v="Qty / 1,000"/>
    <m/>
    <s v="Private-Lighting"/>
    <x v="0"/>
    <n v="2"/>
    <n v="1"/>
    <s v="Lighting"/>
    <n v="0.97902139861649395"/>
    <n v="0.93591656730105399"/>
    <n v="23040.681203600001"/>
    <n v="0"/>
    <n v="0.71"/>
    <n v="16358.883654556001"/>
    <n v="0"/>
    <n v="4903"/>
    <n v="1"/>
    <n v="1"/>
    <n v="0"/>
    <n v="0"/>
    <n v="14.276973281664301"/>
    <d v="1900-01-09T04:44:53"/>
    <n v="43474"/>
    <n v="0"/>
    <n v="0"/>
    <n v="0"/>
    <n v="166825.24632424992"/>
  </r>
  <r>
    <s v="STND-63129"/>
    <s v="Alpha Bedding, LLC"/>
    <s v="Alpha Bedding LLC (dba Alpha Tekniko) - 1290 Ensell Rd - Lake Zurich"/>
    <x v="0"/>
    <s v="Indoor Lighting"/>
    <x v="8"/>
    <n v="0"/>
    <n v="3512.14"/>
    <n v="0.55583199999999999"/>
    <x v="0"/>
    <x v="0"/>
    <n v="9.5383441434566993"/>
    <s v="Qty / 1,000"/>
    <m/>
    <s v="Private-Lighting"/>
    <x v="0"/>
    <n v="3"/>
    <n v="1"/>
    <s v="Lighting"/>
    <n v="0.91633259480590001"/>
    <n v="1.30467645558681"/>
    <n v="3218.2883595215899"/>
    <n v="0.72518092366172604"/>
    <n v="0.71"/>
    <n v="2284.9847352603301"/>
    <n v="0.51487845579982505"/>
    <n v="5242"/>
    <n v="1"/>
    <n v="1.22"/>
    <n v="1.0999999999999999E-2"/>
    <n v="0.68"/>
    <n v="13.3536818008394"/>
    <d v="1900-01-08T12:55:13"/>
    <n v="43447"/>
    <n v="0.87413322524315995"/>
    <n v="35.401171954737499"/>
    <n v="0"/>
    <n v="21794.970767458326"/>
  </r>
  <r>
    <s v="STND-63129"/>
    <s v="Alpha Bedding, LLC"/>
    <s v="Alpha Bedding LLC (dba Alpha Tekniko) - 1290 Ensell Rd - Lake Zurich"/>
    <x v="7"/>
    <s v="Indoor Lighting"/>
    <x v="8"/>
    <n v="0"/>
    <n v="13908.074000000001"/>
    <n v="7.1481630000000003"/>
    <x v="0"/>
    <x v="0"/>
    <n v="8"/>
    <s v="Qty / 1,000"/>
    <m/>
    <s v="Private-Lighting"/>
    <x v="0"/>
    <n v="3"/>
    <n v="1"/>
    <s v="Lighting"/>
    <n v="0.91633259480590001"/>
    <n v="1.30467645558681"/>
    <n v="12744.4215371725"/>
    <n v="9.3260399667967508"/>
    <n v="0.71"/>
    <n v="9048.5392913924497"/>
    <n v="6.62148837642569"/>
    <n v="5242"/>
    <n v="1"/>
    <n v="1.22"/>
    <n v="1.0999999999999999E-2"/>
    <n v="0.68"/>
    <n v="13.3536818008394"/>
    <d v="1900-01-08T12:55:13"/>
    <n v="43447"/>
    <n v="14.4231982165121"/>
    <n v="140.188636908897"/>
    <n v="0"/>
    <n v="72388.314331139598"/>
  </r>
  <r>
    <s v="STND-63130"/>
    <s v="ThermoFisher Scientific"/>
    <s v="ThermoFisher Scientific - 4500 Turnberry Dr- Hanover Park"/>
    <x v="12"/>
    <s v="Variable Speed Drives"/>
    <x v="0"/>
    <n v="0"/>
    <n v="8915.57"/>
    <n v="0.44339400000000001"/>
    <x v="6"/>
    <x v="0"/>
    <n v="15"/>
    <s v="ΔkWpeak"/>
    <m/>
    <s v="Private-Non-Lighting"/>
    <x v="2"/>
    <n v="3"/>
    <n v="1"/>
    <s v="Non-Lighting"/>
    <n v="0.98952339343681495"/>
    <n v="0.43468415683807998"/>
    <n v="8822.1650808234608"/>
    <n v="0.19273634703706399"/>
    <n v="0.7"/>
    <n v="6175.5155565764198"/>
    <n v="0.13491544292594501"/>
    <n v="5478"/>
    <n v="1.1200000000000001"/>
    <n v="1.31"/>
    <n v="2.1999999999999999E-2"/>
    <n v="0.95"/>
    <n v="12.7783862723622"/>
    <d v="1900-01-08T03:03:29"/>
    <n v="43471"/>
    <n v="0.19273634703706399"/>
    <n v="0"/>
    <n v="0"/>
    <n v="92632.733348646303"/>
  </r>
  <r>
    <s v="STND-63130"/>
    <s v="ThermoFisher Scientific"/>
    <s v="ThermoFisher Scientific - 4500 Turnberry Dr- Hanover Park"/>
    <x v="12"/>
    <s v="Variable Speed Drives"/>
    <x v="0"/>
    <n v="0"/>
    <n v="5943.7129999999997"/>
    <n v="0.29559600000000003"/>
    <x v="6"/>
    <x v="0"/>
    <n v="15"/>
    <s v="ΔkWpeak"/>
    <m/>
    <s v="Private-Non-Lighting"/>
    <x v="2"/>
    <n v="3"/>
    <n v="1"/>
    <s v="Non-Lighting"/>
    <n v="0.98952339343681495"/>
    <n v="0.43468415683807998"/>
    <n v="5881.4430573745103"/>
    <n v="0.128490898024709"/>
    <n v="0.7"/>
    <n v="4117.0101401621596"/>
    <n v="8.9943628617296406E-2"/>
    <n v="5478"/>
    <n v="1.1200000000000001"/>
    <n v="1.31"/>
    <n v="2.1999999999999999E-2"/>
    <n v="0.95"/>
    <n v="12.7783862723622"/>
    <d v="1900-01-08T03:03:29"/>
    <n v="43471"/>
    <n v="0.128490898024709"/>
    <n v="0"/>
    <n v="0"/>
    <n v="61755.152102432396"/>
  </r>
  <r>
    <s v="STND-63139"/>
    <s v="Adventus US Realty #5 LP"/>
    <s v="Cushman and Wakefield - 28100 Torch Pkwy - Warrenville"/>
    <x v="0"/>
    <s v="Indoor Lighting"/>
    <x v="6"/>
    <n v="0"/>
    <n v="12401.403"/>
    <n v="2.7885659999999999"/>
    <x v="0"/>
    <x v="0"/>
    <n v="15"/>
    <s v="Qty / 1,000"/>
    <m/>
    <s v="Private-Lighting"/>
    <x v="0"/>
    <n v="3"/>
    <n v="1"/>
    <s v="Lighting"/>
    <n v="0.91633259480590001"/>
    <n v="1.30467645558681"/>
    <n v="11363.8097902237"/>
    <n v="3.6381764050498799"/>
    <n v="0.71"/>
    <n v="8068.3049510588098"/>
    <n v="2.5831052475854102"/>
    <n v="2885"/>
    <n v="1.165"/>
    <n v="1.3779999999999999"/>
    <n v="2.5499999999999998E-2"/>
    <n v="0.55000000000000004"/>
    <n v="24.263431542460999"/>
    <d v="1900-01-16T07:56:40"/>
    <n v="43460"/>
    <n v="4.8003383098692103"/>
    <n v="248.735750773136"/>
    <n v="0"/>
    <n v="121024.57426588214"/>
  </r>
  <r>
    <s v="STND-63142"/>
    <s v="RLF II Central LLC"/>
    <s v="RLF II Central LLC - 2040 N Manheim Rd - Melrose Park"/>
    <x v="0"/>
    <s v="Indoor Lighting"/>
    <x v="8"/>
    <n v="0"/>
    <n v="35729.472000000002"/>
    <n v="5.6545540000000001"/>
    <x v="0"/>
    <x v="0"/>
    <n v="9.5383441434566993"/>
    <s v="Qty / 1,000"/>
    <m/>
    <s v="Private-Lighting"/>
    <x v="0"/>
    <n v="3"/>
    <n v="1"/>
    <s v="Lighting"/>
    <n v="0.91633259480590001"/>
    <n v="1.30467645558681"/>
    <n v="32740.079788804698"/>
    <n v="7.3773634706441999"/>
    <n v="0.71"/>
    <n v="23245.456650051401"/>
    <n v="5.23792806415738"/>
    <n v="5242"/>
    <n v="1"/>
    <n v="1.22"/>
    <n v="1.0999999999999999E-2"/>
    <n v="0.68"/>
    <n v="13.3536818008394"/>
    <d v="1900-01-08T12:55:13"/>
    <n v="43469"/>
    <n v="8.8926753503425697"/>
    <n v="360.14087767685203"/>
    <n v="0"/>
    <n v="221723.16529999438"/>
  </r>
  <r>
    <s v="STND-63149"/>
    <s v="BankFinancial, NA"/>
    <s v="Bank Financial - 6415 W 95th St - Chicago Ridge"/>
    <x v="1"/>
    <s v="Outdoor &amp; Garage Lighting"/>
    <x v="1"/>
    <n v="0"/>
    <n v="6570.02"/>
    <n v="0"/>
    <x v="0"/>
    <x v="0"/>
    <n v="10.1978380583316"/>
    <s v="Qty / 1,000"/>
    <m/>
    <s v="Private-Lighting"/>
    <x v="0"/>
    <n v="3"/>
    <n v="1"/>
    <s v="Lighting"/>
    <n v="0.91633259480590001"/>
    <n v="1.30467645558681"/>
    <n v="6020.32347452666"/>
    <n v="0"/>
    <n v="0.71"/>
    <n v="4274.4296669139303"/>
    <n v="0"/>
    <n v="4903"/>
    <n v="1"/>
    <n v="1"/>
    <n v="0"/>
    <n v="0"/>
    <n v="14.276973281664301"/>
    <d v="1900-01-09T04:44:53"/>
    <n v="43463"/>
    <n v="0"/>
    <n v="0"/>
    <n v="0"/>
    <n v="43589.941534916543"/>
  </r>
  <r>
    <s v="STND-63149"/>
    <s v="BankFinancial, NA"/>
    <s v="Bank Financial - 6415 W 95th St - Chicago Ridge"/>
    <x v="1"/>
    <s v="Outdoor &amp; Garage Lighting"/>
    <x v="1"/>
    <n v="0"/>
    <n v="941.37599999999998"/>
    <n v="0"/>
    <x v="0"/>
    <x v="0"/>
    <n v="10.1978380583316"/>
    <s v="Qty / 1,000"/>
    <m/>
    <s v="Private-Lighting"/>
    <x v="0"/>
    <n v="3"/>
    <n v="1"/>
    <s v="Lighting"/>
    <n v="0.91633259480590001"/>
    <n v="1.30467645558681"/>
    <n v="862.61351276799905"/>
    <n v="0"/>
    <n v="0.71"/>
    <n v="612.455594065279"/>
    <n v="0"/>
    <n v="4903"/>
    <n v="1"/>
    <n v="1"/>
    <n v="0"/>
    <n v="0"/>
    <n v="14.276973281664301"/>
    <d v="1900-01-09T04:44:53"/>
    <n v="43463"/>
    <n v="0"/>
    <n v="0"/>
    <n v="0"/>
    <n v="6245.7229661969914"/>
  </r>
  <r>
    <s v="STND-63149"/>
    <s v="BankFinancial, NA"/>
    <s v="Bank Financial - 6415 W 95th St - Chicago Ridge"/>
    <x v="1"/>
    <s v="Outdoor &amp; Garage Lighting"/>
    <x v="1"/>
    <n v="0"/>
    <n v="12355.56"/>
    <n v="0"/>
    <x v="0"/>
    <x v="0"/>
    <n v="10.1978380583316"/>
    <s v="Qty / 1,000"/>
    <m/>
    <s v="Private-Lighting"/>
    <x v="0"/>
    <n v="3"/>
    <n v="1"/>
    <s v="Lighting"/>
    <n v="0.91633259480590001"/>
    <n v="1.30467645558681"/>
    <n v="11321.802355080001"/>
    <n v="0"/>
    <n v="0.71"/>
    <n v="8038.4796721067896"/>
    <n v="0"/>
    <n v="4903"/>
    <n v="1"/>
    <n v="1"/>
    <n v="0"/>
    <n v="0"/>
    <n v="14.276973281664301"/>
    <d v="1900-01-09T04:44:53"/>
    <n v="43463"/>
    <n v="0"/>
    <n v="0"/>
    <n v="0"/>
    <n v="81975.113931335538"/>
  </r>
  <r>
    <s v="STND-63150"/>
    <s v="Designer Direct Inc."/>
    <s v="Designer Direct Inc - 1455 E Golf Rd., Ste 200 - Des Plaines"/>
    <x v="62"/>
    <s v="Indoor Lighting"/>
    <x v="6"/>
    <n v="0"/>
    <n v="6143.3190000000004"/>
    <n v="1.3813800000000001"/>
    <x v="0"/>
    <x v="0"/>
    <n v="15"/>
    <s v="Qty / 1,000"/>
    <m/>
    <s v="Private-Lighting"/>
    <x v="0"/>
    <n v="3"/>
    <n v="1"/>
    <s v="Lighting"/>
    <n v="0.91633259480590001"/>
    <n v="1.30467645558681"/>
    <n v="5629.3234399903904"/>
    <n v="1.8022539622185001"/>
    <n v="0.71"/>
    <n v="3996.8196423931699"/>
    <n v="1.2796003131751399"/>
    <n v="2885"/>
    <n v="1.165"/>
    <n v="1.3779999999999999"/>
    <n v="2.5499999999999998E-2"/>
    <n v="0.55000000000000004"/>
    <n v="24.263431542460999"/>
    <d v="1900-01-16T07:56:40"/>
    <n v="43442"/>
    <n v="2.37795746433369"/>
    <n v="123.216950832408"/>
    <n v="0"/>
    <n v="59952.294635897546"/>
  </r>
  <r>
    <s v="STND-63154"/>
    <s v="Taylor Store Inc DBA"/>
    <s v="Taylor Store Inc DBA - 1455 W Taylor St - Chicago"/>
    <x v="0"/>
    <s v="Indoor Lighting"/>
    <x v="0"/>
    <n v="0"/>
    <n v="14184.951999999999"/>
    <n v="2.877284"/>
    <x v="0"/>
    <x v="0"/>
    <n v="9.1274187659729797"/>
    <s v="Qty / 1,000"/>
    <m/>
    <s v="Private-Lighting"/>
    <x v="0"/>
    <n v="3"/>
    <n v="1"/>
    <s v="Lighting"/>
    <n v="0.91633259480590001"/>
    <n v="1.30467645558681"/>
    <n v="12998.133873357099"/>
    <n v="3.7539246908366302"/>
    <n v="0.71"/>
    <n v="9228.6750500835697"/>
    <n v="2.6652865304940101"/>
    <n v="5478"/>
    <n v="1.1200000000000001"/>
    <n v="1.31"/>
    <n v="2.1999999999999999E-2"/>
    <n v="0.95"/>
    <n v="12.7783862723622"/>
    <d v="1900-01-08T03:03:29"/>
    <n v="43434"/>
    <n v="3.0164119653167001"/>
    <n v="255.32048679808699"/>
    <n v="0"/>
    <n v="84233.981837199404"/>
  </r>
  <r>
    <s v="STND-63155"/>
    <s v="Faith Baptist Church"/>
    <s v="Faith Baptist Church - 1280 Armour Rd - Bourbonnais"/>
    <x v="1"/>
    <s v="Outdoor &amp; Garage Lighting"/>
    <x v="1"/>
    <n v="0"/>
    <n v="1"/>
    <n v="0"/>
    <x v="0"/>
    <x v="0"/>
    <n v="10.1978380583316"/>
    <s v="Qty / 1,000"/>
    <m/>
    <s v="Private-Lighting"/>
    <x v="0"/>
    <n v="3"/>
    <n v="1"/>
    <s v="Lighting"/>
    <n v="0.91633259480590001"/>
    <n v="1.30467645558681"/>
    <n v="0.91633259480590001"/>
    <n v="0"/>
    <n v="0.71"/>
    <n v="0.65059614231218899"/>
    <n v="0"/>
    <n v="4903"/>
    <n v="1"/>
    <n v="1"/>
    <n v="0"/>
    <n v="0"/>
    <n v="14.276973281664301"/>
    <d v="1900-01-09T04:44:53"/>
    <n v="43422"/>
    <n v="0"/>
    <n v="0"/>
    <n v="0"/>
    <n v="6.634674100674963"/>
  </r>
  <r>
    <s v="STND-63158"/>
    <s v="Matrix Realty Group, LLC"/>
    <s v="Palmer Lake Owners Association, Matrix Realty Group, LLC (West Meter) - NS Palmer 6W 175th St - Hazel Crest"/>
    <x v="1"/>
    <s v="Outdoor &amp; Garage Lighting"/>
    <x v="1"/>
    <n v="0"/>
    <n v="1323.81"/>
    <n v="0"/>
    <x v="0"/>
    <x v="0"/>
    <n v="10.1978380583316"/>
    <s v="Qty / 1,000"/>
    <m/>
    <s v="Private-Lighting"/>
    <x v="0"/>
    <n v="3"/>
    <n v="1"/>
    <s v="Lighting"/>
    <n v="0.91633259480590001"/>
    <n v="1.30467645558681"/>
    <n v="1213.0502523299999"/>
    <n v="0"/>
    <n v="0.71"/>
    <n v="861.26567915429905"/>
    <n v="0"/>
    <n v="4903"/>
    <n v="1"/>
    <n v="1"/>
    <n v="0"/>
    <n v="0"/>
    <n v="14.276973281664301"/>
    <d v="1900-01-09T04:44:53"/>
    <n v="43457"/>
    <n v="0"/>
    <n v="0"/>
    <n v="0"/>
    <n v="8783.0479212145237"/>
  </r>
  <r>
    <s v="STND-63159"/>
    <s v="Mitsuwa Corp"/>
    <s v="Mitsuwa Corp - 100 E Algonquin Rd - Arlington Heights"/>
    <x v="63"/>
    <s v="Outdoor &amp; Garage Lighting"/>
    <x v="1"/>
    <n v="0"/>
    <n v="122883.889"/>
    <n v="0"/>
    <x v="0"/>
    <x v="0"/>
    <n v="10.1978380583316"/>
    <s v="Qty / 1,000"/>
    <m/>
    <s v="Private-Lighting"/>
    <x v="0"/>
    <n v="2"/>
    <n v="1"/>
    <s v="Lighting"/>
    <n v="0.97902139861649395"/>
    <n v="0.93591656730105399"/>
    <n v="120305.956876214"/>
    <n v="0"/>
    <n v="0.71"/>
    <n v="85417.229382111895"/>
    <n v="0"/>
    <n v="4903"/>
    <n v="1"/>
    <n v="1"/>
    <n v="0"/>
    <n v="0"/>
    <n v="14.276973281664301"/>
    <d v="1900-01-09T04:44:53"/>
    <n v="43448"/>
    <n v="0"/>
    <n v="0"/>
    <n v="0"/>
    <n v="871071.07263014081"/>
  </r>
  <r>
    <s v="STND-63170"/>
    <s v="Indian Oaks Academy"/>
    <s v="Indian Oaks Academy - 101 Bramble St - Manteno"/>
    <x v="0"/>
    <s v="Indoor Lighting"/>
    <x v="9"/>
    <n v="0"/>
    <n v="27954.805"/>
    <n v="5.9869919999999999"/>
    <x v="0"/>
    <x v="0"/>
    <n v="12.853470437018"/>
    <s v="Qty / 1,000"/>
    <m/>
    <s v="Private-Lighting"/>
    <x v="0"/>
    <n v="3"/>
    <n v="1"/>
    <s v="Lighting"/>
    <n v="0.91633259480590001"/>
    <n v="1.30467645558681"/>
    <n v="25615.899002942901"/>
    <n v="7.8110875021865702"/>
    <n v="0.71"/>
    <n v="18187.288292089499"/>
    <n v="5.5458721265524602"/>
    <n v="3890"/>
    <n v="1.4"/>
    <n v="1.85"/>
    <n v="6.0000000000000001E-3"/>
    <n v="0.65"/>
    <n v="17.994858611825201"/>
    <d v="1900-01-11T20:29:00"/>
    <n v="43471"/>
    <n v="6.4957068625252097"/>
    <n v="109.782424298327"/>
    <n v="0"/>
    <n v="233769.77239189597"/>
  </r>
  <r>
    <s v="STND-63170"/>
    <s v="Indian Oaks Academy"/>
    <s v="Indian Oaks Academy - 101 Bramble St - Manteno"/>
    <x v="7"/>
    <s v="Indoor Lighting"/>
    <x v="9"/>
    <n v="0"/>
    <n v="2139.15"/>
    <n v="1.415216"/>
    <x v="0"/>
    <x v="0"/>
    <n v="8"/>
    <s v="Qty / 1,000"/>
    <m/>
    <s v="Private-Lighting"/>
    <x v="0"/>
    <n v="3"/>
    <n v="1"/>
    <s v="Lighting"/>
    <n v="0.91633259480590001"/>
    <n v="1.30467645558681"/>
    <n v="1960.17287017904"/>
    <n v="1.8463989947697399"/>
    <n v="0.71"/>
    <n v="1391.72273782712"/>
    <n v="1.31094328628651"/>
    <n v="3890"/>
    <n v="1.4"/>
    <n v="1.85"/>
    <n v="6.0000000000000001E-3"/>
    <n v="0.65"/>
    <n v="17.994858611825201"/>
    <d v="1900-01-11T20:29:00"/>
    <n v="43471"/>
    <n v="1.9961070213726899"/>
    <n v="8.4007408721958896"/>
    <n v="0"/>
    <n v="11133.78190261696"/>
  </r>
  <r>
    <s v="STND-63170"/>
    <s v="Indian Oaks Academy"/>
    <s v="Indian Oaks Academy - 101 Bramble St - Manteno"/>
    <x v="1"/>
    <s v="Outdoor &amp; Garage Lighting"/>
    <x v="1"/>
    <n v="0"/>
    <n v="2549.56"/>
    <n v="0"/>
    <x v="0"/>
    <x v="0"/>
    <n v="10.1978380583316"/>
    <s v="Qty / 1,000"/>
    <m/>
    <s v="Private-Lighting"/>
    <x v="0"/>
    <n v="3"/>
    <n v="1"/>
    <s v="Lighting"/>
    <n v="0.91633259480590001"/>
    <n v="1.30467645558681"/>
    <n v="2336.2449304133302"/>
    <n v="0"/>
    <n v="0.71"/>
    <n v="1658.73390059346"/>
    <n v="0"/>
    <n v="4903"/>
    <n v="1"/>
    <n v="1"/>
    <n v="0"/>
    <n v="0"/>
    <n v="14.276973281664301"/>
    <d v="1900-01-09T04:44:53"/>
    <n v="43471"/>
    <n v="0"/>
    <n v="0"/>
    <n v="0"/>
    <n v="16915.499700116812"/>
  </r>
  <r>
    <s v="STND-63170"/>
    <s v="Indian Oaks Academy"/>
    <s v="Indian Oaks Academy - 101 Bramble St - Manteno"/>
    <x v="1"/>
    <s v="Outdoor &amp; Garage Lighting"/>
    <x v="1"/>
    <n v="0"/>
    <n v="1588.5719999999999"/>
    <n v="0"/>
    <x v="0"/>
    <x v="0"/>
    <n v="10.1978380583316"/>
    <s v="Qty / 1,000"/>
    <m/>
    <s v="Private-Lighting"/>
    <x v="0"/>
    <n v="3"/>
    <n v="1"/>
    <s v="Lighting"/>
    <n v="0.91633259480590001"/>
    <n v="1.30467645558681"/>
    <n v="1455.660302796"/>
    <n v="0"/>
    <n v="0.71"/>
    <n v="1033.5188149851599"/>
    <n v="0"/>
    <n v="4903"/>
    <n v="1"/>
    <n v="1"/>
    <n v="0"/>
    <n v="0"/>
    <n v="14.276973281664301"/>
    <d v="1900-01-09T04:44:53"/>
    <n v="43471"/>
    <n v="0"/>
    <n v="0"/>
    <n v="0"/>
    <n v="10539.657505457439"/>
  </r>
  <r>
    <s v="STND-63170"/>
    <s v="Indian Oaks Academy"/>
    <s v="Indian Oaks Academy - 101 Bramble St - Manteno"/>
    <x v="1"/>
    <s v="Outdoor &amp; Garage Lighting"/>
    <x v="1"/>
    <n v="0"/>
    <n v="38758.214999999997"/>
    <n v="0"/>
    <x v="0"/>
    <x v="0"/>
    <n v="10.1978380583316"/>
    <s v="Qty / 1,000"/>
    <m/>
    <s v="Private-Lighting"/>
    <x v="0"/>
    <n v="3"/>
    <n v="1"/>
    <s v="Lighting"/>
    <n v="0.91633259480590001"/>
    <n v="1.30467645558681"/>
    <n v="35515.415720994897"/>
    <n v="0"/>
    <n v="0.71"/>
    <n v="25215.945161906398"/>
    <n v="0"/>
    <n v="4903"/>
    <n v="1"/>
    <n v="1"/>
    <n v="0"/>
    <n v="0"/>
    <n v="14.276973281664301"/>
    <d v="1900-01-09T04:44:53"/>
    <n v="43471"/>
    <n v="0"/>
    <n v="0"/>
    <n v="0"/>
    <n v="257148.12524889165"/>
  </r>
  <r>
    <s v="STND-63170"/>
    <s v="Indian Oaks Academy"/>
    <s v="Indian Oaks Academy - 101 Bramble St - Manteno"/>
    <x v="1"/>
    <s v="Outdoor &amp; Garage Lighting"/>
    <x v="1"/>
    <n v="0"/>
    <n v="15003.18"/>
    <n v="0"/>
    <x v="0"/>
    <x v="0"/>
    <n v="10.1978380583316"/>
    <s v="Qty / 1,000"/>
    <m/>
    <s v="Private-Lighting"/>
    <x v="0"/>
    <n v="3"/>
    <n v="1"/>
    <s v="Lighting"/>
    <n v="0.91633259480590001"/>
    <n v="1.30467645558681"/>
    <n v="13747.902859739999"/>
    <n v="0"/>
    <n v="0.71"/>
    <n v="9761.0110304153804"/>
    <n v="0"/>
    <n v="4903"/>
    <n v="1"/>
    <n v="1"/>
    <n v="0"/>
    <n v="0"/>
    <n v="14.276973281664301"/>
    <d v="1900-01-09T04:44:53"/>
    <n v="43471"/>
    <n v="0"/>
    <n v="0"/>
    <n v="0"/>
    <n v="99541.209773764509"/>
  </r>
  <r>
    <s v="STND-63170"/>
    <s v="Indian Oaks Academy"/>
    <s v="Indian Oaks Academy - 101 Bramble St - Manteno"/>
    <x v="27"/>
    <s v="Outdoor &amp; Garage Lighting"/>
    <x v="9"/>
    <n v="0"/>
    <n v="72.8"/>
    <n v="0"/>
    <x v="0"/>
    <x v="0"/>
    <n v="8"/>
    <s v="Qty / 1,000"/>
    <m/>
    <s v="Private-Lighting"/>
    <x v="0"/>
    <n v="3"/>
    <n v="1"/>
    <s v="Lighting"/>
    <n v="0.91633259480590001"/>
    <n v="1.30467645558681"/>
    <n v="66.7090129018695"/>
    <n v="0"/>
    <n v="0.71"/>
    <n v="47.363399160327297"/>
    <n v="0"/>
    <n v="3890"/>
    <n v="1.4"/>
    <n v="1.85"/>
    <n v="6.0000000000000001E-3"/>
    <n v="0.65"/>
    <n v="17.994858611825201"/>
    <d v="1900-01-11T20:29:00"/>
    <n v="43471"/>
    <n v="0"/>
    <n v="0.28589576957944102"/>
    <n v="0"/>
    <n v="378.90719328261838"/>
  </r>
  <r>
    <s v="STND-63170"/>
    <s v="Indian Oaks Academy"/>
    <s v="Indian Oaks Academy - 101 Bramble St - Manteno"/>
    <x v="27"/>
    <s v="Outdoor &amp; Garage Lighting"/>
    <x v="9"/>
    <n v="0"/>
    <n v="347.2"/>
    <n v="0"/>
    <x v="0"/>
    <x v="0"/>
    <n v="8"/>
    <s v="Qty / 1,000"/>
    <m/>
    <s v="Private-Lighting"/>
    <x v="0"/>
    <n v="3"/>
    <n v="1"/>
    <s v="Lighting"/>
    <n v="0.91633259480590001"/>
    <n v="1.30467645558681"/>
    <n v="318.15067691660801"/>
    <n v="0"/>
    <n v="0.71"/>
    <n v="225.88698061079199"/>
    <n v="0"/>
    <n v="3890"/>
    <n v="1.4"/>
    <n v="1.85"/>
    <n v="6.0000000000000001E-3"/>
    <n v="0.65"/>
    <n v="17.994858611825201"/>
    <d v="1900-01-11T20:29:00"/>
    <n v="43471"/>
    <n v="0"/>
    <n v="1.3635029010711801"/>
    <n v="0"/>
    <n v="1807.095844886336"/>
  </r>
  <r>
    <s v="STND-63170"/>
    <s v="Indian Oaks Academy"/>
    <s v="Indian Oaks Academy - 101 Bramble St - Manteno"/>
    <x v="27"/>
    <s v="Outdoor &amp; Garage Lighting"/>
    <x v="9"/>
    <n v="0"/>
    <n v="134.4"/>
    <n v="0"/>
    <x v="0"/>
    <x v="0"/>
    <n v="8"/>
    <s v="Qty / 1,000"/>
    <m/>
    <s v="Private-Lighting"/>
    <x v="0"/>
    <n v="3"/>
    <n v="1"/>
    <s v="Lighting"/>
    <n v="0.91633259480590001"/>
    <n v="1.30467645558681"/>
    <n v="123.155100741913"/>
    <n v="0"/>
    <n v="0.71"/>
    <n v="87.440121526758205"/>
    <n v="0"/>
    <n v="3890"/>
    <n v="1.4"/>
    <n v="1.85"/>
    <n v="6.0000000000000001E-3"/>
    <n v="0.65"/>
    <n v="17.994858611825201"/>
    <d v="1900-01-11T20:29:00"/>
    <n v="43471"/>
    <n v="0"/>
    <n v="0.52780757460819805"/>
    <n v="0"/>
    <n v="699.52097221406564"/>
  </r>
  <r>
    <s v="STND-63174"/>
    <s v="OGM Investors II LLC"/>
    <s v="Atwater Apartments - 355 E Ohio St - Chicago"/>
    <x v="12"/>
    <s v="Variable Speed Drives"/>
    <x v="18"/>
    <n v="0"/>
    <n v="122992.413"/>
    <n v="25.077418999999999"/>
    <x v="6"/>
    <x v="0"/>
    <n v="15"/>
    <s v="ΔkWpeak"/>
    <m/>
    <s v="Private-Non-Lighting"/>
    <x v="2"/>
    <n v="3"/>
    <n v="1"/>
    <s v="Non-Lighting"/>
    <n v="0.98952339343681495"/>
    <n v="0.43468415683807998"/>
    <n v="121703.869878742"/>
    <n v="10.900756733690301"/>
    <n v="0.7"/>
    <n v="85192.708915119598"/>
    <n v="7.6305297135831802"/>
    <n v="6138"/>
    <n v="1.1399999999999999"/>
    <n v="1.32"/>
    <n v="2.5000000000000001E-2"/>
    <n v="0.64"/>
    <n v="11.4043662430759"/>
    <d v="1900-01-07T03:30:12"/>
    <n v="43471"/>
    <n v="10.900756733690301"/>
    <n v="0"/>
    <n v="0"/>
    <n v="1277890.633726794"/>
  </r>
  <r>
    <s v="STND-63176"/>
    <s v="Village of Oak Brook"/>
    <s v="Village of Oak Brook (Library) - 600 Oak Brook Rd - Oak Brook"/>
    <x v="0"/>
    <s v="Indoor Lighting"/>
    <x v="2"/>
    <n v="0"/>
    <n v="9019.9359999999997"/>
    <n v="1.9317709999999999"/>
    <x v="0"/>
    <x v="1"/>
    <n v="14.797277300976599"/>
    <s v="Qty / 1,000"/>
    <m/>
    <s v="Public-Lighting"/>
    <x v="0"/>
    <n v="3"/>
    <n v="1"/>
    <s v="Lighting"/>
    <n v="0.99829244462109001"/>
    <n v="0.987374621353864"/>
    <n v="9004.5339597657803"/>
    <n v="1.90738165966738"/>
    <n v="0.71"/>
    <n v="6393.2191114337002"/>
    <n v="1.3542409783638401"/>
    <n v="3379"/>
    <n v="1.0900000000000001"/>
    <n v="1.36"/>
    <n v="2.1999999999999999E-2"/>
    <n v="0.57999999999999996"/>
    <n v="20.7161882213673"/>
    <d v="1900-01-13T19:08:05"/>
    <n v="43469"/>
    <n v="2.4180801973470798"/>
    <n v="181.74288726132801"/>
    <n v="0"/>
    <n v="94602.236037787676"/>
  </r>
  <r>
    <s v="STND-63176"/>
    <s v="Village of Oak Brook"/>
    <s v="Village of Oak Brook (Library) - 600 Oak Brook Rd - Oak Brook"/>
    <x v="0"/>
    <s v="Indoor Lighting"/>
    <x v="2"/>
    <n v="0"/>
    <n v="626.12900000000002"/>
    <n v="0.13409599999999999"/>
    <x v="0"/>
    <x v="1"/>
    <n v="14.797277300976599"/>
    <s v="Qty / 1,000"/>
    <m/>
    <s v="Public-Lighting"/>
    <x v="0"/>
    <n v="3"/>
    <n v="1"/>
    <s v="Lighting"/>
    <n v="0.99829244462109001"/>
    <n v="0.987374621353864"/>
    <n v="625.05985005815899"/>
    <n v="0.13240298722506799"/>
    <n v="0.71"/>
    <n v="443.79249354129303"/>
    <n v="9.4006120929798098E-2"/>
    <n v="3379"/>
    <n v="1.0900000000000001"/>
    <n v="1.36"/>
    <n v="2.1999999999999999E-2"/>
    <n v="0.57999999999999996"/>
    <n v="20.7161882213673"/>
    <d v="1900-01-13T19:08:05"/>
    <n v="43469"/>
    <n v="0.16785368563015701"/>
    <n v="12.6158868819078"/>
    <n v="0"/>
    <n v="6566.9205910223791"/>
  </r>
  <r>
    <s v="STND-63178"/>
    <s v="SKF USA Inc"/>
    <s v="SKF USA Inc - 900 N State St - Elgin"/>
    <x v="1"/>
    <s v="Outdoor &amp; Garage Lighting"/>
    <x v="1"/>
    <n v="0"/>
    <n v="19665.933000000001"/>
    <n v="0"/>
    <x v="0"/>
    <x v="0"/>
    <n v="10.1978380583316"/>
    <s v="Qty / 1,000"/>
    <m/>
    <s v="Private-Lighting"/>
    <x v="0"/>
    <n v="3"/>
    <n v="1"/>
    <s v="Lighting"/>
    <n v="0.91633259480590001"/>
    <n v="1.30467645558681"/>
    <n v="18020.535415169001"/>
    <n v="0"/>
    <n v="0.71"/>
    <n v="12794.58014477"/>
    <n v="0"/>
    <n v="4903"/>
    <n v="1"/>
    <n v="1"/>
    <n v="0"/>
    <n v="0"/>
    <n v="14.276973281664301"/>
    <d v="1900-01-09T04:44:53"/>
    <n v="43470"/>
    <n v="0"/>
    <n v="0"/>
    <n v="0"/>
    <n v="130477.05634070933"/>
  </r>
  <r>
    <s v="STND-63178"/>
    <s v="SKF USA Inc"/>
    <s v="SKF USA Inc - 900 N State St - Elgin"/>
    <x v="1"/>
    <s v="Outdoor &amp; Garage Lighting"/>
    <x v="1"/>
    <n v="0"/>
    <n v="-612.875"/>
    <n v="0"/>
    <x v="0"/>
    <x v="0"/>
    <n v="10.1978380583316"/>
    <s v="Qty / 1,000"/>
    <m/>
    <s v="Private-Lighting"/>
    <x v="0"/>
    <n v="3"/>
    <n v="1"/>
    <s v="Lighting"/>
    <n v="0.91633259480590001"/>
    <n v="1.30467645558681"/>
    <n v="-561.59733904166603"/>
    <n v="0"/>
    <n v="0.71"/>
    <n v="-398.73411071958299"/>
    <n v="0"/>
    <n v="4903"/>
    <n v="1"/>
    <n v="1"/>
    <n v="0"/>
    <n v="0"/>
    <n v="14.276973281664301"/>
    <d v="1900-01-09T04:44:53"/>
    <n v="43470"/>
    <n v="0"/>
    <n v="0"/>
    <n v="0"/>
    <n v="-4066.2258894511692"/>
  </r>
  <r>
    <s v="STND-63178"/>
    <s v="SKF USA Inc"/>
    <s v="SKF USA Inc - 900 N State St - Elgin"/>
    <x v="1"/>
    <s v="Outdoor &amp; Garage Lighting"/>
    <x v="1"/>
    <n v="0"/>
    <n v="5501.1660000000002"/>
    <n v="0"/>
    <x v="0"/>
    <x v="0"/>
    <n v="10.1978380583316"/>
    <s v="Qty / 1,000"/>
    <m/>
    <s v="Private-Lighting"/>
    <x v="0"/>
    <n v="3"/>
    <n v="1"/>
    <s v="Lighting"/>
    <n v="0.91633259480590001"/>
    <n v="1.30467645558681"/>
    <n v="5040.8977152379903"/>
    <n v="0"/>
    <n v="0.71"/>
    <n v="3579.0373778189801"/>
    <n v="0"/>
    <n v="4903"/>
    <n v="1"/>
    <n v="1"/>
    <n v="0"/>
    <n v="0"/>
    <n v="14.276973281664301"/>
    <d v="1900-01-09T04:44:53"/>
    <n v="43470"/>
    <n v="0"/>
    <n v="0"/>
    <n v="0"/>
    <n v="36498.443583713728"/>
  </r>
  <r>
    <s v="STND-63178"/>
    <s v="SKF USA Inc"/>
    <s v="SKF USA Inc - 900 N State St - Elgin"/>
    <x v="27"/>
    <s v="Outdoor &amp; Garage Lighting"/>
    <x v="10"/>
    <n v="0"/>
    <n v="1046.3599999999999"/>
    <n v="0"/>
    <x v="0"/>
    <x v="0"/>
    <n v="8"/>
    <s v="Qty / 1,000"/>
    <m/>
    <s v="Private-Lighting"/>
    <x v="0"/>
    <n v="3"/>
    <n v="1"/>
    <s v="Lighting"/>
    <n v="0.91633259480590001"/>
    <n v="1.30467645558681"/>
    <n v="958.81377390110094"/>
    <n v="0"/>
    <n v="0.71"/>
    <n v="680.75777946978201"/>
    <n v="0"/>
    <n v="4618"/>
    <n v="1.02"/>
    <n v="1.04"/>
    <n v="1.2E-2"/>
    <n v="0.81"/>
    <n v="15.158077089649201"/>
    <d v="1900-01-09T19:51:10"/>
    <n v="43470"/>
    <n v="0"/>
    <n v="11.280162045895301"/>
    <n v="0"/>
    <n v="5446.0622357582561"/>
  </r>
  <r>
    <s v="STND-63180"/>
    <s v="Vern Drendel Farms LLC"/>
    <s v="Steve Drendel Farms - 15728 Shabbona Rd - Malta"/>
    <x v="0"/>
    <s v="Indoor Lighting"/>
    <x v="2"/>
    <n v="0"/>
    <n v="412.50799999999998"/>
    <n v="8.8345999999999994E-2"/>
    <x v="0"/>
    <x v="0"/>
    <n v="14.797277300976599"/>
    <s v="Qty / 1,000"/>
    <m/>
    <s v="Private-Lighting"/>
    <x v="0"/>
    <n v="3"/>
    <n v="1"/>
    <s v="Lighting"/>
    <n v="0.91633259480590001"/>
    <n v="1.30467645558681"/>
    <n v="377.994526018192"/>
    <n v="0.11526294614527199"/>
    <n v="0.71"/>
    <n v="268.37611347291602"/>
    <n v="8.1836691763143093E-2"/>
    <n v="3379"/>
    <n v="1.0900000000000001"/>
    <n v="1.36"/>
    <n v="2.1999999999999999E-2"/>
    <n v="0.57999999999999996"/>
    <n v="20.7161882213673"/>
    <d v="1900-01-13T19:08:05"/>
    <n v="43471"/>
    <n v="0.146124424626359"/>
    <n v="7.6292473141286496"/>
    <n v="0"/>
    <n v="3971.2357720171003"/>
  </r>
  <r>
    <s v="STND-63180"/>
    <s v="Vern Drendel Farms LLC"/>
    <s v="Steve Drendel Farms - 15728 Shabbona Rd - Malta"/>
    <x v="0"/>
    <s v="Indoor Lighting"/>
    <x v="2"/>
    <n v="0"/>
    <n v="4169.2809999999999"/>
    <n v="0.89292199999999999"/>
    <x v="0"/>
    <x v="0"/>
    <n v="14.797277300976599"/>
    <s v="Qty / 1,000"/>
    <m/>
    <s v="Private-Lighting"/>
    <x v="0"/>
    <n v="3"/>
    <n v="1"/>
    <s v="Lighting"/>
    <n v="0.91633259480590001"/>
    <n v="1.30467645558681"/>
    <n v="3820.4480772049401"/>
    <n v="1.1649743100754799"/>
    <n v="0.71"/>
    <n v="2712.5181348155002"/>
    <n v="0.82713176015359202"/>
    <n v="3379"/>
    <n v="1.0900000000000001"/>
    <n v="1.36"/>
    <n v="2.1999999999999999E-2"/>
    <n v="0.57999999999999996"/>
    <n v="20.7161882213673"/>
    <d v="1900-01-13T19:08:05"/>
    <n v="43471"/>
    <n v="1.4768944093248999"/>
    <n v="77.1099611912923"/>
    <n v="0"/>
    <n v="40137.883024792784"/>
  </r>
  <r>
    <s v="STND-63180"/>
    <s v="Vern Drendel Farms LLC"/>
    <s v="Steve Drendel Farms - 15728 Shabbona Rd - Malta"/>
    <x v="0"/>
    <s v="Indoor Lighting"/>
    <x v="2"/>
    <n v="0"/>
    <n v="784.48"/>
    <n v="0"/>
    <x v="0"/>
    <x v="0"/>
    <n v="14.797277300976599"/>
    <s v="Qty / 1,000"/>
    <m/>
    <s v="Private-Lighting"/>
    <x v="0"/>
    <n v="3"/>
    <n v="1"/>
    <s v="Lighting"/>
    <n v="0.91633259480590001"/>
    <n v="1.30467645558681"/>
    <n v="718.84459397333205"/>
    <n v="0"/>
    <n v="0.71"/>
    <n v="510.37966172106599"/>
    <n v="0"/>
    <n v="3379"/>
    <n v="1.0900000000000001"/>
    <n v="1.36"/>
    <n v="2.1999999999999999E-2"/>
    <n v="0.57999999999999996"/>
    <n v="20.7161882213673"/>
    <d v="1900-01-13T19:08:05"/>
    <n v="43471"/>
    <n v="0"/>
    <n v="14.508789970104001"/>
    <n v="0"/>
    <n v="7552.2293832652449"/>
  </r>
  <r>
    <s v="STND-63189"/>
    <s v="Aaron Kendell Packaging Equipment LLC"/>
    <s v="AEK Packaging - 3575 Morreim Dr - Belvidere"/>
    <x v="0"/>
    <s v="Indoor Lighting"/>
    <x v="6"/>
    <n v="0"/>
    <n v="11260.501"/>
    <n v="2.5320239999999998"/>
    <x v="0"/>
    <x v="0"/>
    <n v="15"/>
    <s v="Qty / 1,000"/>
    <m/>
    <s v="Private-Lighting"/>
    <x v="0"/>
    <n v="3"/>
    <n v="1"/>
    <s v="Lighting"/>
    <n v="0.91633259480590001"/>
    <n v="1.30467645558681"/>
    <n v="10318.364100144399"/>
    <n v="3.3034720977807299"/>
    <n v="0.71"/>
    <n v="7326.0385111025498"/>
    <n v="2.3454651894243201"/>
    <n v="2885"/>
    <n v="1.165"/>
    <n v="1.3779999999999999"/>
    <n v="2.5499999999999998E-2"/>
    <n v="0.55000000000000004"/>
    <n v="24.263431542460999"/>
    <d v="1900-01-16T07:56:40"/>
    <n v="43473"/>
    <n v="4.3587176379215302"/>
    <n v="225.85260476710999"/>
    <n v="0"/>
    <n v="109890.57766653824"/>
  </r>
  <r>
    <s v="STND-63189"/>
    <s v="Aaron Kendell Packaging Equipment LLC"/>
    <s v="AEK Packaging - 3575 Morreim Dr - Belvidere"/>
    <x v="0"/>
    <s v="Indoor Lighting"/>
    <x v="6"/>
    <n v="0"/>
    <n v="-104.639"/>
    <n v="-2.3529000000000001E-2"/>
    <x v="0"/>
    <x v="0"/>
    <n v="15"/>
    <s v="Qty / 1,000"/>
    <m/>
    <s v="Private-Lighting"/>
    <x v="0"/>
    <n v="3"/>
    <n v="1"/>
    <s v="Lighting"/>
    <n v="0.91633259480590001"/>
    <n v="1.30467645558681"/>
    <n v="-95.884126387894497"/>
    <n v="-3.0697732323502001E-2"/>
    <n v="0.71"/>
    <n v="-68.0777297354051"/>
    <n v="-2.1795389949686401E-2"/>
    <n v="2885"/>
    <n v="1.165"/>
    <n v="1.3779999999999999"/>
    <n v="2.5499999999999998E-2"/>
    <n v="0.55000000000000004"/>
    <n v="24.263431542460999"/>
    <d v="1900-01-16T07:56:40"/>
    <n v="43473"/>
    <n v="-4.05036710957936E-2"/>
    <n v="-2.09875126428439"/>
    <n v="0"/>
    <n v="-1021.1659460310765"/>
  </r>
  <r>
    <s v="STND-63193"/>
    <s v="Little City Foundation"/>
    <s v="Little City Foundation -2360 Palmer Dr - Schaumburg"/>
    <x v="0"/>
    <s v="Indoor Lighting"/>
    <x v="2"/>
    <n v="0"/>
    <n v="1001.806"/>
    <n v="0.21455399999999999"/>
    <x v="0"/>
    <x v="0"/>
    <n v="14.797277300976599"/>
    <s v="Qty / 1,000"/>
    <m/>
    <s v="Private-Lighting"/>
    <x v="0"/>
    <n v="3"/>
    <n v="1"/>
    <s v="Lighting"/>
    <n v="0.91633259480590001"/>
    <n v="1.30467645558681"/>
    <n v="917.98749147211902"/>
    <n v="0.27992355225197202"/>
    <n v="0.71"/>
    <n v="651.77111894520499"/>
    <n v="0.19874572209890001"/>
    <n v="3379"/>
    <n v="1.0900000000000001"/>
    <n v="1.36"/>
    <n v="2.1999999999999999E-2"/>
    <n v="0.57999999999999996"/>
    <n v="20.7161882213673"/>
    <d v="1900-01-13T19:08:05"/>
    <n v="43461"/>
    <n v="0.35487265752024799"/>
    <n v="18.528187901272101"/>
    <n v="0"/>
    <n v="9644.4379838000004"/>
  </r>
  <r>
    <s v="STND-63193"/>
    <s v="Little City Foundation"/>
    <s v="Little City Foundation -2360 Palmer Dr - Schaumburg"/>
    <x v="0"/>
    <s v="Indoor Lighting"/>
    <x v="2"/>
    <n v="0"/>
    <n v="6810.07"/>
    <n v="1.458491"/>
    <x v="0"/>
    <x v="0"/>
    <n v="14.797277300976599"/>
    <s v="Qty / 1,000"/>
    <m/>
    <s v="Private-Lighting"/>
    <x v="0"/>
    <n v="3"/>
    <n v="1"/>
    <s v="Lighting"/>
    <n v="0.91633259480590001"/>
    <n v="1.30467645558681"/>
    <n v="6240.2891139098101"/>
    <n v="1.9028588683852601"/>
    <n v="0.71"/>
    <n v="4430.6052708759698"/>
    <n v="1.3510297965535301"/>
    <n v="3379"/>
    <n v="1.0900000000000001"/>
    <n v="1.36"/>
    <n v="2.1999999999999999E-2"/>
    <n v="0.57999999999999996"/>
    <n v="20.7161882213673"/>
    <d v="1900-01-13T19:08:05"/>
    <n v="43461"/>
    <n v="2.41234643557969"/>
    <n v="125.95078945506"/>
    <n v="0"/>
    <n v="65560.894804320269"/>
  </r>
  <r>
    <s v="STND-63193"/>
    <s v="Little City Foundation"/>
    <s v="Little City Foundation -2360 Palmer Dr - Schaumburg"/>
    <x v="0"/>
    <s v="Indoor Lighting"/>
    <x v="2"/>
    <n v="0"/>
    <n v="2121.471"/>
    <n v="0.454349"/>
    <x v="0"/>
    <x v="0"/>
    <n v="14.797277300976599"/>
    <s v="Qty / 1,000"/>
    <m/>
    <s v="Private-Lighting"/>
    <x v="0"/>
    <n v="3"/>
    <n v="1"/>
    <s v="Lighting"/>
    <n v="0.91633259480590001"/>
    <n v="1.30467645558681"/>
    <n v="1943.9730262354699"/>
    <n v="0.59277844291940995"/>
    <n v="0.71"/>
    <n v="1380.22084862718"/>
    <n v="0.42087269447278097"/>
    <n v="3379"/>
    <n v="1.0900000000000001"/>
    <n v="1.36"/>
    <n v="2.1999999999999999E-2"/>
    <n v="0.57999999999999996"/>
    <n v="20.7161882213673"/>
    <d v="1900-01-13T19:08:05"/>
    <n v="43461"/>
    <n v="0.75149396921831901"/>
    <n v="39.2361528231012"/>
    <n v="0"/>
    <n v="20423.510633725629"/>
  </r>
  <r>
    <s v="STND-63193"/>
    <s v="Little City Foundation"/>
    <s v="Little City Foundation -2360 Palmer Dr - Schaumburg"/>
    <x v="1"/>
    <s v="Outdoor &amp; Garage Lighting"/>
    <x v="1"/>
    <n v="0"/>
    <n v="10443.39"/>
    <n v="0"/>
    <x v="0"/>
    <x v="0"/>
    <n v="10.1978380583316"/>
    <s v="Qty / 1,000"/>
    <m/>
    <s v="Private-Lighting"/>
    <x v="0"/>
    <n v="3"/>
    <n v="1"/>
    <s v="Lighting"/>
    <n v="0.91633259480590001"/>
    <n v="1.30467645558681"/>
    <n v="9569.6186572699808"/>
    <n v="0"/>
    <n v="0.71"/>
    <n v="6794.4292466616898"/>
    <n v="0"/>
    <n v="4903"/>
    <n v="1"/>
    <n v="1"/>
    <n v="0"/>
    <n v="0"/>
    <n v="14.276973281664301"/>
    <d v="1900-01-09T04:44:53"/>
    <n v="43461"/>
    <n v="0"/>
    <n v="0"/>
    <n v="0"/>
    <n v="69288.489156247888"/>
  </r>
  <r>
    <s v="STND-63193"/>
    <s v="Little City Foundation"/>
    <s v="Little City Foundation -2360 Palmer Dr - Schaumburg"/>
    <x v="1"/>
    <s v="Outdoor &amp; Garage Lighting"/>
    <x v="1"/>
    <n v="0"/>
    <n v="6324.87"/>
    <n v="0"/>
    <x v="0"/>
    <x v="0"/>
    <n v="10.1978380583316"/>
    <s v="Qty / 1,000"/>
    <m/>
    <s v="Private-Lighting"/>
    <x v="0"/>
    <n v="3"/>
    <n v="1"/>
    <s v="Lighting"/>
    <n v="0.91633259480590001"/>
    <n v="1.30467645558681"/>
    <n v="5795.6845389099899"/>
    <n v="0"/>
    <n v="0.71"/>
    <n v="4114.9360226260897"/>
    <n v="0"/>
    <n v="4903"/>
    <n v="1"/>
    <n v="1"/>
    <n v="0"/>
    <n v="0"/>
    <n v="14.276973281664301"/>
    <d v="1900-01-09T04:44:53"/>
    <n v="43461"/>
    <n v="0"/>
    <n v="0"/>
    <n v="0"/>
    <n v="41963.451179135998"/>
  </r>
  <r>
    <s v="STND-63195"/>
    <s v="J.B. Sullivan, Inc."/>
    <s v="J B Sullivan Inc dba Sullivan's Foods - 300 N Madison St - Morrison"/>
    <x v="0"/>
    <s v="Indoor Lighting"/>
    <x v="5"/>
    <n v="0"/>
    <n v="12343.493"/>
    <n v="2.3017500000000002"/>
    <x v="0"/>
    <x v="0"/>
    <n v="10.727311735679001"/>
    <s v="Qty / 1,000"/>
    <m/>
    <s v="Private-Lighting"/>
    <x v="0"/>
    <n v="3"/>
    <n v="1"/>
    <s v="Lighting"/>
    <n v="0.91633259480590001"/>
    <n v="1.30467645558681"/>
    <n v="11310.744969658501"/>
    <n v="3.0030390316469302"/>
    <n v="0.71"/>
    <n v="8030.6289284575096"/>
    <n v="2.1321577124693198"/>
    <n v="4661"/>
    <n v="1.07"/>
    <n v="1.24"/>
    <n v="2.9000000000000001E-2"/>
    <n v="0.745"/>
    <n v="15.018236429950701"/>
    <d v="1900-01-09T17:27:20"/>
    <n v="43447"/>
    <n v="3.2507458666886002"/>
    <n v="306.55290104681802"/>
    <n v="0"/>
    <n v="86147.059949125527"/>
  </r>
  <r>
    <s v="STND-63195"/>
    <s v="J.B. Sullivan, Inc."/>
    <s v="J B Sullivan Inc dba Sullivan's Foods - 300 N Madison St - Morrison"/>
    <x v="63"/>
    <s v="Outdoor &amp; Garage Lighting"/>
    <x v="1"/>
    <n v="0"/>
    <n v="6079.72"/>
    <n v="0"/>
    <x v="0"/>
    <x v="0"/>
    <n v="10.1978380583316"/>
    <s v="Qty / 1,000"/>
    <m/>
    <s v="Private-Lighting"/>
    <x v="0"/>
    <n v="3"/>
    <n v="1"/>
    <s v="Lighting"/>
    <n v="0.91633259480590001"/>
    <n v="1.30467645558681"/>
    <n v="5571.0456032933298"/>
    <n v="0"/>
    <n v="0.71"/>
    <n v="3955.4423783382599"/>
    <n v="0"/>
    <n v="4903"/>
    <n v="1"/>
    <n v="1"/>
    <n v="0"/>
    <n v="0"/>
    <n v="14.276973281664301"/>
    <d v="1900-01-09T04:44:53"/>
    <n v="43447"/>
    <n v="0"/>
    <n v="0"/>
    <n v="0"/>
    <n v="40336.960823355563"/>
  </r>
  <r>
    <s v="STND-63195"/>
    <s v="J.B. Sullivan, Inc."/>
    <s v="J B Sullivan Inc dba Sullivan's Foods - 300 N Madison St - Morrison"/>
    <x v="63"/>
    <s v="Outdoor &amp; Garage Lighting"/>
    <x v="1"/>
    <n v="0"/>
    <n v="4608.82"/>
    <n v="0"/>
    <x v="0"/>
    <x v="0"/>
    <n v="10.1978380583316"/>
    <s v="Qty / 1,000"/>
    <m/>
    <s v="Private-Lighting"/>
    <x v="0"/>
    <n v="3"/>
    <n v="1"/>
    <s v="Lighting"/>
    <n v="0.91633259480590001"/>
    <n v="1.30467645558681"/>
    <n v="4223.2119895933301"/>
    <n v="0"/>
    <n v="0.71"/>
    <n v="2998.4805126112601"/>
    <n v="0"/>
    <n v="4903"/>
    <n v="1"/>
    <n v="1"/>
    <n v="0"/>
    <n v="0"/>
    <n v="14.276973281664301"/>
    <d v="1900-01-09T04:44:53"/>
    <n v="43447"/>
    <n v="0"/>
    <n v="0"/>
    <n v="0"/>
    <n v="30578.018688672753"/>
  </r>
  <r>
    <s v="STND-63198"/>
    <s v="PetSmart, Inc"/>
    <s v="PetSmart #421 - 162 S Gary Ave - Bloomingdale"/>
    <x v="0"/>
    <s v="Indoor Lighting"/>
    <x v="14"/>
    <n v="0"/>
    <n v="26189.306"/>
    <n v="5.2325369999999998"/>
    <x v="0"/>
    <x v="0"/>
    <n v="12.215978499877799"/>
    <s v="Qty / 1,000"/>
    <m/>
    <s v="Private-Lighting"/>
    <x v="0"/>
    <n v="3"/>
    <n v="1"/>
    <s v="Lighting"/>
    <n v="0.91633259480590001"/>
    <n v="1.30467645558681"/>
    <n v="23998.1147231457"/>
    <n v="6.8267678268868197"/>
    <n v="0.71"/>
    <n v="17038.661453433499"/>
    <n v="4.8470051570896402"/>
    <n v="4093"/>
    <n v="1.1200000000000001"/>
    <n v="1.29"/>
    <n v="1.9E-2"/>
    <n v="0.71"/>
    <n v="17.102369899829"/>
    <d v="1900-01-11T05:11:01"/>
    <n v="43442"/>
    <n v="7.4536170181098598"/>
    <n v="407.11087476765101"/>
    <n v="0"/>
    <n v="208143.92198184022"/>
  </r>
  <r>
    <s v="STND-63198"/>
    <s v="PetSmart, Inc"/>
    <s v="PetSmart #421 - 162 S Gary Ave - Bloomingdale"/>
    <x v="0"/>
    <s v="Indoor Lighting"/>
    <x v="14"/>
    <n v="0"/>
    <n v="18354.976999999999"/>
    <n v="3.6672639999999999"/>
    <x v="0"/>
    <x v="0"/>
    <n v="12.215978499877799"/>
    <s v="Qty / 1,000"/>
    <m/>
    <s v="Private-Lighting"/>
    <x v="0"/>
    <n v="3"/>
    <n v="1"/>
    <s v="Lighting"/>
    <n v="0.91633259480590001"/>
    <n v="1.30467645558681"/>
    <n v="16819.263702012599"/>
    <n v="4.7845929972210897"/>
    <n v="0.71"/>
    <n v="11941.677228429"/>
    <n v="3.3970610280269802"/>
    <n v="4093"/>
    <n v="1.1200000000000001"/>
    <n v="1.29"/>
    <n v="1.9E-2"/>
    <n v="0.71"/>
    <n v="17.102369899829"/>
    <d v="1900-01-11T05:11:01"/>
    <n v="43442"/>
    <n v="5.2239250979594898"/>
    <n v="285.326794944857"/>
    <n v="0"/>
    <n v="145879.27227496897"/>
  </r>
  <r>
    <s v="STND-63198"/>
    <s v="PetSmart, Inc"/>
    <s v="PetSmart #421 - 162 S Gary Ave - Bloomingdale"/>
    <x v="0"/>
    <s v="Indoor Lighting"/>
    <x v="14"/>
    <n v="0"/>
    <n v="385.06900000000002"/>
    <n v="7.6936000000000004E-2"/>
    <x v="0"/>
    <x v="0"/>
    <n v="12.215978499877799"/>
    <s v="Qty / 1,000"/>
    <m/>
    <s v="Private-Lighting"/>
    <x v="0"/>
    <n v="3"/>
    <n v="1"/>
    <s v="Lighting"/>
    <n v="0.91633259480590001"/>
    <n v="1.30467645558681"/>
    <n v="352.85127594931299"/>
    <n v="0.100376587787027"/>
    <n v="0.71"/>
    <n v="250.524405924012"/>
    <n v="7.1267377328788795E-2"/>
    <n v="4093"/>
    <n v="1.1200000000000001"/>
    <n v="1.29"/>
    <n v="1.9E-2"/>
    <n v="0.71"/>
    <n v="17.102369899829"/>
    <d v="1900-01-11T05:11:01"/>
    <n v="43442"/>
    <n v="0.109593392059206"/>
    <n v="5.9858698598544198"/>
    <n v="0"/>
    <n v="3060.4007564623889"/>
  </r>
  <r>
    <s v="STND-63200"/>
    <s v="PetSmart, Inc"/>
    <s v="PetSmart #435 - 140 Barrington Rd - Schaumburg"/>
    <x v="0"/>
    <s v="Indoor Lighting"/>
    <x v="14"/>
    <n v="0"/>
    <n v="953.505"/>
    <n v="0.19050700000000001"/>
    <x v="0"/>
    <x v="0"/>
    <n v="12.215978499877799"/>
    <s v="Qty / 1,000"/>
    <m/>
    <s v="Private-Lighting"/>
    <x v="0"/>
    <n v="3"/>
    <n v="1"/>
    <s v="Lighting"/>
    <n v="0.91633259480590001"/>
    <n v="1.30467645558681"/>
    <n v="873.727710810399"/>
    <n v="0.24854999752447601"/>
    <n v="0.71"/>
    <n v="620.34667467538395"/>
    <n v="0.17647049824237801"/>
    <n v="4093"/>
    <n v="1.1200000000000001"/>
    <n v="1.29"/>
    <n v="1.9E-2"/>
    <n v="0.71"/>
    <n v="17.102369899829"/>
    <d v="1900-01-11T05:11:01"/>
    <n v="43442"/>
    <n v="0.27137241786709898"/>
    <n v="14.822166522676399"/>
    <n v="0"/>
    <n v="7578.141640305178"/>
  </r>
  <r>
    <s v="STND-63200"/>
    <s v="PetSmart, Inc"/>
    <s v="PetSmart #435 - 140 Barrington Rd - Schaumburg"/>
    <x v="0"/>
    <s v="Indoor Lighting"/>
    <x v="14"/>
    <n v="0"/>
    <n v="30690.951000000001"/>
    <n v="6.1319509999999999"/>
    <x v="0"/>
    <x v="0"/>
    <n v="12.215978499877799"/>
    <s v="Qty / 1,000"/>
    <m/>
    <s v="Private-Lighting"/>
    <x v="0"/>
    <n v="3"/>
    <n v="1"/>
    <s v="Lighting"/>
    <n v="0.91633259480590001"/>
    <n v="1.30467645558681"/>
    <n v="28123.1187668907"/>
    <n v="8.0002120965119694"/>
    <n v="0.71"/>
    <n v="19967.414324492402"/>
    <n v="5.6801505885235004"/>
    <n v="4093"/>
    <n v="1.1200000000000001"/>
    <n v="1.29"/>
    <n v="1.9E-2"/>
    <n v="0.71"/>
    <n v="17.102369899829"/>
    <d v="1900-01-11T05:11:01"/>
    <n v="43442"/>
    <n v="8.7348095823910601"/>
    <n v="477.08862193832499"/>
    <n v="0"/>
    <n v="243921.50408615117"/>
  </r>
  <r>
    <s v="STND-63200"/>
    <s v="PetSmart, Inc"/>
    <s v="PetSmart #435 - 140 Barrington Rd - Schaumburg"/>
    <x v="0"/>
    <s v="Indoor Lighting"/>
    <x v="14"/>
    <n v="0"/>
    <n v="339.22800000000001"/>
    <n v="6.7777000000000004E-2"/>
    <x v="0"/>
    <x v="0"/>
    <n v="12.215978499877799"/>
    <s v="Qty / 1,000"/>
    <m/>
    <s v="Private-Lighting"/>
    <x v="0"/>
    <n v="3"/>
    <n v="1"/>
    <s v="Lighting"/>
    <n v="0.91633259480590001"/>
    <n v="1.30467645558681"/>
    <n v="310.845673470816"/>
    <n v="8.8427056130307005E-2"/>
    <n v="0.71"/>
    <n v="220.700428164279"/>
    <n v="6.2783209852517993E-2"/>
    <n v="4093"/>
    <n v="1.1200000000000001"/>
    <n v="1.29"/>
    <n v="1.9E-2"/>
    <n v="0.71"/>
    <n v="17.102369899829"/>
    <d v="1900-01-11T05:11:01"/>
    <n v="43442"/>
    <n v="9.6546627503337701E-2"/>
    <n v="5.2732748178084803"/>
    <n v="0"/>
    <n v="2696.0716853686572"/>
  </r>
  <r>
    <s v="STND-63201"/>
    <s v="PetSmart, Inc"/>
    <s v="PetSmart #1881 - 1511 State Route 50 N - Bourbonnais"/>
    <x v="0"/>
    <s v="Indoor Lighting"/>
    <x v="14"/>
    <n v="0"/>
    <n v="128.35599999999999"/>
    <n v="2.5645000000000001E-2"/>
    <x v="0"/>
    <x v="0"/>
    <n v="12.215978499877799"/>
    <s v="Qty / 1,000"/>
    <m/>
    <s v="Private-Lighting"/>
    <x v="0"/>
    <n v="3"/>
    <n v="1"/>
    <s v="Lighting"/>
    <n v="0.91633259480590001"/>
    <n v="1.30467645558681"/>
    <n v="117.616786538906"/>
    <n v="3.3458427703523697E-2"/>
    <n v="0.71"/>
    <n v="83.507918442623307"/>
    <n v="2.3755483669501799E-2"/>
    <n v="4093"/>
    <n v="1.1200000000000001"/>
    <n v="1.29"/>
    <n v="1.9E-2"/>
    <n v="0.71"/>
    <n v="17.102369899829"/>
    <d v="1900-01-11T05:11:01"/>
    <n v="43442"/>
    <n v="3.6530655861473603E-2"/>
    <n v="1.99528477164216"/>
    <n v="0"/>
    <n v="1020.1309362646351"/>
  </r>
  <r>
    <s v="STND-63201"/>
    <s v="PetSmart, Inc"/>
    <s v="PetSmart #1881 - 1511 State Route 50 N - Bourbonnais"/>
    <x v="0"/>
    <s v="Indoor Lighting"/>
    <x v="14"/>
    <n v="0"/>
    <n v="36829.141000000003"/>
    <n v="7.3583410000000002"/>
    <x v="0"/>
    <x v="0"/>
    <n v="12.215978499877799"/>
    <s v="Qty / 1,000"/>
    <m/>
    <s v="Private-Lighting"/>
    <x v="0"/>
    <n v="3"/>
    <n v="1"/>
    <s v="Lighting"/>
    <n v="0.91633259480590001"/>
    <n v="1.30467645558681"/>
    <n v="33747.742337002397"/>
    <n v="9.6002542548790792"/>
    <n v="0.71"/>
    <n v="23960.897059271701"/>
    <n v="6.8161805209641404"/>
    <n v="4093"/>
    <n v="1.1200000000000001"/>
    <n v="1.29"/>
    <n v="1.9E-2"/>
    <n v="0.71"/>
    <n v="17.102369899829"/>
    <d v="1900-01-11T05:11:01"/>
    <n v="43442"/>
    <n v="10.4817712139743"/>
    <n v="572.50634321700397"/>
    <n v="0"/>
    <n v="292705.80331384827"/>
  </r>
  <r>
    <s v="STND-63205"/>
    <s v="Chicago Public Schools"/>
    <s v="Esmond ES CPS - 1865 W Montvale - Chicago"/>
    <x v="0"/>
    <s v="Indoor Lighting"/>
    <x v="12"/>
    <n v="0"/>
    <n v="28597.953000000001"/>
    <n v="7.7980320000000001"/>
    <x v="0"/>
    <x v="1"/>
    <n v="15"/>
    <s v="Qty / 1,000"/>
    <m/>
    <s v="Public-Lighting"/>
    <x v="0"/>
    <n v="3"/>
    <n v="1"/>
    <s v="Lighting"/>
    <n v="0.99829244462109001"/>
    <n v="0.987374621353864"/>
    <n v="28549.120411528998"/>
    <n v="7.6995788933053202"/>
    <n v="0.71"/>
    <n v="20269.875492185602"/>
    <n v="5.4667010142467696"/>
    <n v="2979"/>
    <n v="1.17333333333333"/>
    <n v="1.323"/>
    <n v="2.1333333333333301E-2"/>
    <n v="0.72"/>
    <n v="23.497818059751602"/>
    <d v="1900-01-15T18:49:11"/>
    <n v="43442"/>
    <n v="8.08303822678395"/>
    <n v="519.07491657325602"/>
    <n v="0"/>
    <n v="304048.13238278404"/>
  </r>
  <r>
    <s v="STND-63206"/>
    <s v="Chicago Public Schools"/>
    <s v="Turner-Drew ES CPS - 9300 S Princeton - Chicago"/>
    <x v="0"/>
    <s v="Indoor Lighting"/>
    <x v="12"/>
    <n v="0"/>
    <n v="15266.183000000001"/>
    <n v="4.1627520000000002"/>
    <x v="0"/>
    <x v="1"/>
    <n v="15"/>
    <s v="Qty / 1,000"/>
    <m/>
    <s v="Public-Lighting"/>
    <x v="0"/>
    <n v="3"/>
    <n v="1"/>
    <s v="Lighting"/>
    <n v="0.99829244462109001"/>
    <n v="0.987374621353864"/>
    <n v="15240.115147102901"/>
    <n v="4.1101956797900403"/>
    <n v="0.71"/>
    <n v="10820.481754443101"/>
    <n v="2.9182389326509299"/>
    <n v="2979"/>
    <n v="1.17333333333333"/>
    <n v="1.323"/>
    <n v="2.1333333333333301E-2"/>
    <n v="0.72"/>
    <n v="23.497818059751602"/>
    <d v="1900-01-15T18:49:11"/>
    <n v="43442"/>
    <n v="4.3148942636579797"/>
    <n v="277.09300267459901"/>
    <n v="0"/>
    <n v="162307.2263166465"/>
  </r>
  <r>
    <s v="STND-63239"/>
    <s v="NB Coatings Inc."/>
    <s v="NB Coatings - 2701 E 170th St - Lansing - M and V"/>
    <x v="6"/>
    <s v="Indoor Advanced Lighting"/>
    <x v="10"/>
    <n v="0"/>
    <n v="172556"/>
    <n v="54.21"/>
    <x v="0"/>
    <x v="0"/>
    <n v="15"/>
    <s v="Qty / 1,000"/>
    <m/>
    <s v="Private-Lighting"/>
    <x v="0"/>
    <n v="2"/>
    <n v="1"/>
    <s v="Lighting"/>
    <n v="0.97902139861649395"/>
    <n v="0.93591656730105399"/>
    <n v="168936.016459668"/>
    <n v="50.736037113390097"/>
    <n v="0.71"/>
    <n v="119944.571686364"/>
    <n v="36.022586350506998"/>
    <n v="4618"/>
    <n v="1.02"/>
    <n v="1.04"/>
    <n v="1.2E-2"/>
    <n v="0.81"/>
    <n v="15.158077089649201"/>
    <d v="1900-01-09T19:51:10"/>
    <n v="43434"/>
    <n v="60.227964284651101"/>
    <n v="1987.4825465843301"/>
    <n v="0"/>
    <n v="1799168.5752954599"/>
  </r>
  <r>
    <s v="STND-63240"/>
    <s v="M.K.E LLC dba Ernie's Food Mart &amp; Car Wash"/>
    <s v="Ernies Wrecker Service Ernies food Mart and Car Wash - 909 S Milwaukee Ave - Vernon Hills"/>
    <x v="63"/>
    <s v="Outdoor &amp; Garage Lighting"/>
    <x v="1"/>
    <n v="0"/>
    <n v="77663.520000000004"/>
    <n v="0"/>
    <x v="0"/>
    <x v="0"/>
    <n v="10.1978380583316"/>
    <s v="Qty / 1,000"/>
    <m/>
    <s v="Private-Lighting"/>
    <x v="0"/>
    <n v="2"/>
    <n v="1"/>
    <s v="Lighting"/>
    <n v="0.97902139861649395"/>
    <n v="0.93591656730105399"/>
    <n v="76034.247971880002"/>
    <n v="0"/>
    <n v="0.71"/>
    <n v="53984.316060034798"/>
    <n v="0"/>
    <n v="4903"/>
    <n v="1"/>
    <n v="1"/>
    <n v="0"/>
    <n v="0"/>
    <n v="14.276973281664301"/>
    <d v="1900-01-09T04:44:53"/>
    <n v="43450"/>
    <n v="0"/>
    <n v="0"/>
    <n v="0"/>
    <n v="550523.3128700247"/>
  </r>
  <r>
    <s v="STND-63240"/>
    <s v="M.K.E LLC dba Ernie's Food Mart &amp; Car Wash"/>
    <s v="Ernies Wrecker Service Ernies food Mart and Car Wash - 909 S Milwaukee Ave - Vernon Hills"/>
    <x v="63"/>
    <s v="Outdoor &amp; Garage Lighting"/>
    <x v="1"/>
    <n v="0"/>
    <n v="69132.3"/>
    <n v="0"/>
    <x v="0"/>
    <x v="0"/>
    <n v="10.1978380583316"/>
    <s v="Qty / 1,000"/>
    <m/>
    <s v="Private-Lighting"/>
    <x v="0"/>
    <n v="2"/>
    <n v="1"/>
    <s v="Lighting"/>
    <n v="0.97902139861649395"/>
    <n v="0.93591656730105399"/>
    <n v="67682.001035574998"/>
    <n v="0"/>
    <n v="0.71"/>
    <n v="48054.220735258299"/>
    <n v="0"/>
    <n v="4903"/>
    <n v="1"/>
    <n v="1"/>
    <n v="0"/>
    <n v="0"/>
    <n v="14.276973281664301"/>
    <d v="1900-01-09T04:44:53"/>
    <n v="43450"/>
    <n v="0"/>
    <n v="0"/>
    <n v="0"/>
    <n v="490049.1610774846"/>
  </r>
  <r>
    <s v="STND-63240"/>
    <s v="M.K.E LLC dba Ernie's Food Mart &amp; Car Wash"/>
    <s v="Ernies Wrecker Service Ernies food Mart and Car Wash - 909 S Milwaukee Ave - Vernon Hills"/>
    <x v="63"/>
    <s v="Outdoor &amp; Garage Lighting"/>
    <x v="1"/>
    <n v="0"/>
    <n v="34173.910000000003"/>
    <n v="0"/>
    <x v="0"/>
    <x v="0"/>
    <n v="10.1978380583316"/>
    <s v="Qty / 1,000"/>
    <m/>
    <s v="Private-Lighting"/>
    <x v="0"/>
    <n v="2"/>
    <n v="1"/>
    <s v="Lighting"/>
    <n v="0.97902139861649395"/>
    <n v="0.93591656730105399"/>
    <n v="33456.989164394203"/>
    <n v="0"/>
    <n v="0.71"/>
    <n v="23754.462306719899"/>
    <n v="0"/>
    <n v="4903"/>
    <n v="1"/>
    <n v="1"/>
    <n v="0"/>
    <n v="0"/>
    <n v="14.276973281664301"/>
    <d v="1900-01-09T04:44:53"/>
    <n v="43450"/>
    <n v="0"/>
    <n v="0"/>
    <n v="0"/>
    <n v="242244.15976667163"/>
  </r>
  <r>
    <s v="STND-63248"/>
    <s v="Matrix Realty Group, LLC"/>
    <s v="Palmer Lake Owners Association, Matrix Realty Group, LLC  (East Meter) - NS 175th St 1 E Palmer Bl - Hazel Crest"/>
    <x v="1"/>
    <s v="Outdoor &amp; Garage Lighting"/>
    <x v="1"/>
    <n v="0"/>
    <n v="1985.7149999999999"/>
    <n v="0"/>
    <x v="0"/>
    <x v="0"/>
    <n v="10.1978380583316"/>
    <s v="Qty / 1,000"/>
    <m/>
    <s v="Private-Lighting"/>
    <x v="0"/>
    <n v="3"/>
    <n v="1"/>
    <s v="Lighting"/>
    <n v="0.91633259480590001"/>
    <n v="1.30467645558681"/>
    <n v="1819.575378495"/>
    <n v="0"/>
    <n v="0.71"/>
    <n v="1291.8985187314499"/>
    <n v="0"/>
    <n v="4903"/>
    <n v="1"/>
    <n v="1"/>
    <n v="0"/>
    <n v="0"/>
    <n v="14.276973281664301"/>
    <d v="1900-01-09T04:44:53"/>
    <n v="43457"/>
    <n v="0"/>
    <n v="0"/>
    <n v="0"/>
    <n v="13174.571881821799"/>
  </r>
  <r>
    <s v="STND-63249"/>
    <s v="The Boeing Company"/>
    <s v="CBRE-100 N Riverside - 100 N Riverside Plaza - Chicago"/>
    <x v="12"/>
    <s v="Variable Speed Drives"/>
    <x v="6"/>
    <n v="0"/>
    <n v="28722.934000000001"/>
    <n v="6.269355"/>
    <x v="6"/>
    <x v="0"/>
    <n v="15"/>
    <s v="ΔkWpeak"/>
    <m/>
    <s v="Private-Non-Lighting"/>
    <x v="2"/>
    <n v="3"/>
    <n v="1"/>
    <s v="Non-Lighting"/>
    <n v="0.98952339343681495"/>
    <n v="0.43468415683807998"/>
    <n v="28422.0151211417"/>
    <n v="2.7251892920935998"/>
    <n v="0.7"/>
    <n v="19895.4105847992"/>
    <n v="1.90763250446552"/>
    <n v="2885"/>
    <n v="1.165"/>
    <n v="1.3779999999999999"/>
    <n v="2.5499999999999998E-2"/>
    <n v="0.55000000000000004"/>
    <n v="24.263431542460999"/>
    <d v="1900-01-16T07:56:40"/>
    <n v="43470"/>
    <n v="2.7251892920935998"/>
    <n v="0"/>
    <n v="0"/>
    <n v="298431.158771988"/>
  </r>
  <r>
    <s v="STND-63249"/>
    <s v="The Boeing Company"/>
    <s v="CBRE-100 N Riverside - 100 N Riverside Plaza - Chicago"/>
    <x v="12"/>
    <s v="Variable Speed Drives"/>
    <x v="6"/>
    <n v="0"/>
    <n v="28722.934000000001"/>
    <n v="6.269355"/>
    <x v="6"/>
    <x v="0"/>
    <n v="15"/>
    <s v="ΔkWpeak"/>
    <m/>
    <s v="Private-Non-Lighting"/>
    <x v="2"/>
    <n v="3"/>
    <n v="1"/>
    <s v="Non-Lighting"/>
    <n v="0.98952339343681495"/>
    <n v="0.43468415683807998"/>
    <n v="28422.0151211417"/>
    <n v="2.7251892920935998"/>
    <n v="0.7"/>
    <n v="19895.4105847992"/>
    <n v="1.90763250446552"/>
    <n v="2885"/>
    <n v="1.165"/>
    <n v="1.3779999999999999"/>
    <n v="2.5499999999999998E-2"/>
    <n v="0.55000000000000004"/>
    <n v="24.263431542460999"/>
    <d v="1900-01-16T07:56:40"/>
    <n v="43470"/>
    <n v="2.7251892920935998"/>
    <n v="0"/>
    <n v="0"/>
    <n v="298431.158771988"/>
  </r>
  <r>
    <s v="STND-63254"/>
    <s v="Gowani Corporation d/b/a Durus Custom Tailoring"/>
    <s v="Durus Custom Shirts &amp; Suits - 1600 16th St Unit T22 - Oak Brook"/>
    <x v="0"/>
    <s v="Indoor Lighting"/>
    <x v="0"/>
    <n v="0"/>
    <n v="11890.328"/>
    <n v="2.4118409999999999"/>
    <x v="0"/>
    <x v="0"/>
    <n v="9.1274187659729797"/>
    <s v="Qty / 1,000"/>
    <m/>
    <s v="Private-Lighting"/>
    <x v="0"/>
    <n v="3"/>
    <n v="1"/>
    <s v="Lighting"/>
    <n v="0.91633259480590001"/>
    <n v="1.30467645558681"/>
    <n v="10895.4951093332"/>
    <n v="3.1466721673189402"/>
    <n v="0.71"/>
    <n v="7735.8015276265996"/>
    <n v="2.2341372387964502"/>
    <n v="5478"/>
    <n v="1.1200000000000001"/>
    <n v="1.31"/>
    <n v="2.1999999999999999E-2"/>
    <n v="0.95"/>
    <n v="12.7783862723622"/>
    <d v="1900-01-08T03:03:29"/>
    <n v="43470"/>
    <n v="2.5284629709272299"/>
    <n v="214.01865393333199"/>
    <n v="0"/>
    <n v="70607.900033101469"/>
  </r>
  <r>
    <s v="STND-63254"/>
    <s v="Gowani Corporation d/b/a Durus Custom Tailoring"/>
    <s v="Durus Custom Shirts &amp; Suits - 1600 16th St Unit T22 - Oak Brook"/>
    <x v="0"/>
    <s v="Indoor Lighting"/>
    <x v="0"/>
    <n v="0"/>
    <n v="441.74599999999998"/>
    <n v="8.9604000000000003E-2"/>
    <x v="0"/>
    <x v="0"/>
    <n v="9.1274187659729797"/>
    <s v="Qty / 1,000"/>
    <m/>
    <s v="Private-Lighting"/>
    <x v="0"/>
    <n v="3"/>
    <n v="1"/>
    <s v="Lighting"/>
    <n v="0.91633259480590001"/>
    <n v="1.30467645558681"/>
    <n v="404.78625842512702"/>
    <n v="0.1169042291264"/>
    <n v="0.71"/>
    <n v="287.39824348183998"/>
    <n v="8.30020026797441E-2"/>
    <n v="5478"/>
    <n v="1.1200000000000001"/>
    <n v="1.31"/>
    <n v="2.1999999999999999E-2"/>
    <n v="0.95"/>
    <n v="12.7783862723622"/>
    <d v="1900-01-08T03:03:29"/>
    <n v="43470"/>
    <n v="9.3936704802250096E-2"/>
    <n v="7.9511586476364204"/>
    <n v="0"/>
    <n v="2623.2041208638179"/>
  </r>
  <r>
    <s v="STND-63255"/>
    <s v="J.L. Clark LLC"/>
    <s v="J.L. Clark - 923 23rd Ave - Rockford"/>
    <x v="0"/>
    <s v="Indoor Lighting"/>
    <x v="10"/>
    <n v="0"/>
    <n v="40443.150999999998"/>
    <n v="7.2328460000000003"/>
    <x v="0"/>
    <x v="0"/>
    <n v="10.827197921178"/>
    <s v="Qty / 1,000"/>
    <m/>
    <s v="Private-Lighting"/>
    <x v="0"/>
    <n v="3"/>
    <n v="1"/>
    <s v="Lighting"/>
    <n v="0.91633259480590001"/>
    <n v="1.30467645558681"/>
    <n v="37059.377497956797"/>
    <n v="9.4365238830852096"/>
    <n v="0.71"/>
    <n v="26312.158023549298"/>
    <n v="6.6999319569904996"/>
    <n v="4618"/>
    <n v="1.02"/>
    <n v="1.04"/>
    <n v="1.2E-2"/>
    <n v="0.81"/>
    <n v="15.158077089649201"/>
    <d v="1900-01-09T19:51:10"/>
    <n v="43464"/>
    <n v="11.201951428163801"/>
    <n v="435.992676446551"/>
    <n v="0"/>
    <n v="284886.94265427999"/>
  </r>
  <r>
    <s v="STND-63255"/>
    <s v="J.L. Clark LLC"/>
    <s v="J.L. Clark - 923 23rd Ave - Rockford"/>
    <x v="0"/>
    <s v="Indoor Lighting"/>
    <x v="10"/>
    <n v="0"/>
    <n v="20150.919999999998"/>
    <n v="3.6037870000000001"/>
    <x v="0"/>
    <x v="0"/>
    <n v="10.827197921178"/>
    <s v="Qty / 1,000"/>
    <m/>
    <s v="Private-Lighting"/>
    <x v="0"/>
    <n v="3"/>
    <n v="1"/>
    <s v="Lighting"/>
    <n v="0.91633259480590001"/>
    <n v="1.30467645558681"/>
    <n v="18464.944811326099"/>
    <n v="4.7017760498498102"/>
    <n v="0.71"/>
    <n v="13110.110816041501"/>
    <n v="3.33826099539337"/>
    <n v="4618"/>
    <n v="1.02"/>
    <n v="1.04"/>
    <n v="1.2E-2"/>
    <n v="0.81"/>
    <n v="15.158077089649201"/>
    <d v="1900-01-09T19:51:10"/>
    <n v="43464"/>
    <n v="5.58140556724811"/>
    <n v="217.23464483913099"/>
    <n v="0"/>
    <n v="141945.76457385774"/>
  </r>
  <r>
    <s v="STND-63255"/>
    <s v="J.L. Clark LLC"/>
    <s v="J.L. Clark - 923 23rd Ave - Rockford"/>
    <x v="0"/>
    <s v="Indoor Lighting"/>
    <x v="10"/>
    <n v="0"/>
    <n v="6222.3860000000004"/>
    <n v="1.1128100000000001"/>
    <x v="0"/>
    <x v="0"/>
    <n v="10.827197921178"/>
    <s v="Qty / 1,000"/>
    <m/>
    <s v="Private-Lighting"/>
    <x v="0"/>
    <n v="3"/>
    <n v="1"/>
    <s v="Lighting"/>
    <n v="0.91633259480590001"/>
    <n v="1.30467645558681"/>
    <n v="5701.7751092639"/>
    <n v="1.4518570065415499"/>
    <n v="0.71"/>
    <n v="4048.2603275773699"/>
    <n v="1.0308184746444999"/>
    <n v="4618"/>
    <n v="1.02"/>
    <n v="1.04"/>
    <n v="1.2E-2"/>
    <n v="0.81"/>
    <n v="15.158077089649201"/>
    <d v="1900-01-09T19:51:10"/>
    <n v="43464"/>
    <n v="1.72347697832568"/>
    <n v="67.079707167810597"/>
    <n v="0"/>
    <n v="43831.315803133068"/>
  </r>
  <r>
    <s v="STND-63262"/>
    <s v="Thunderbowl"/>
    <s v="Thunderbowl - 18700 Old Lagrange Rd - Mokena"/>
    <x v="1"/>
    <s v="Outdoor &amp; Garage Lighting"/>
    <x v="1"/>
    <n v="0"/>
    <n v="3824.34"/>
    <n v="0"/>
    <x v="0"/>
    <x v="0"/>
    <n v="10.1978380583316"/>
    <s v="Qty / 1,000"/>
    <m/>
    <s v="Private-Lighting"/>
    <x v="0"/>
    <n v="2"/>
    <n v="1"/>
    <s v="Lighting"/>
    <n v="0.97902139861649395"/>
    <n v="0.93591656730105399"/>
    <n v="3744.110695585"/>
    <n v="0"/>
    <n v="0.71"/>
    <n v="2658.3185938653501"/>
    <n v="0"/>
    <n v="4903"/>
    <n v="1"/>
    <n v="1"/>
    <n v="0"/>
    <n v="0"/>
    <n v="14.276973281664301"/>
    <d v="1900-01-09T04:44:53"/>
    <n v="43470"/>
    <n v="0"/>
    <n v="0"/>
    <n v="0"/>
    <n v="27109.102527690611"/>
  </r>
  <r>
    <s v="STND-63262"/>
    <s v="Thunderbowl"/>
    <s v="Thunderbowl - 18700 Old Lagrange Rd - Mokena"/>
    <x v="1"/>
    <s v="Outdoor &amp; Garage Lighting"/>
    <x v="1"/>
    <n v="0"/>
    <n v="133704.81"/>
    <n v="0"/>
    <x v="0"/>
    <x v="0"/>
    <n v="10.1978380583316"/>
    <s v="Qty / 1,000"/>
    <m/>
    <s v="Private-Lighting"/>
    <x v="0"/>
    <n v="2"/>
    <n v="1"/>
    <s v="Lighting"/>
    <n v="0.97902139861649395"/>
    <n v="0.93591656730105399"/>
    <n v="130899.87008795299"/>
    <n v="0"/>
    <n v="0.71"/>
    <n v="92938.907762446295"/>
    <n v="0"/>
    <n v="4903"/>
    <n v="1"/>
    <n v="1"/>
    <n v="0"/>
    <n v="0"/>
    <n v="14.276973281664301"/>
    <d v="1900-01-09T04:44:53"/>
    <n v="43470"/>
    <n v="0"/>
    <n v="0"/>
    <n v="0"/>
    <n v="947775.93067964504"/>
  </r>
  <r>
    <s v="STND-63266"/>
    <s v="Chromatech Printing, Inc."/>
    <s v="Chromatech - 16 Mary St - Des Plaines"/>
    <x v="0"/>
    <s v="Indoor Lighting"/>
    <x v="10"/>
    <n v="0"/>
    <n v="7560.1279999999997"/>
    <n v="1.352052"/>
    <x v="0"/>
    <x v="0"/>
    <n v="10.827197921178"/>
    <s v="Qty / 1,000"/>
    <m/>
    <s v="Private-Lighting"/>
    <x v="0"/>
    <n v="3"/>
    <n v="1"/>
    <s v="Lighting"/>
    <n v="0.91633259480590001"/>
    <n v="1.30467645558681"/>
    <n v="6927.5917073047403"/>
    <n v="1.7639904111290501"/>
    <n v="0.71"/>
    <n v="4918.5901121863599"/>
    <n v="1.25243319190163"/>
    <n v="4618"/>
    <n v="1.02"/>
    <n v="1.04"/>
    <n v="1.2E-2"/>
    <n v="0.81"/>
    <n v="15.158077089649201"/>
    <d v="1900-01-09T19:51:10"/>
    <n v="43463"/>
    <n v="2.0940057112168202"/>
    <n v="81.501078909467495"/>
    <n v="0"/>
    <n v="53254.548637790816"/>
  </r>
  <r>
    <s v="STND-63271"/>
    <s v="Roseland Community Hospital Association"/>
    <s v="Roseland Community Hospital - 45 W 111th St - Chicago"/>
    <x v="1"/>
    <s v="Outdoor &amp; Garage Lighting"/>
    <x v="1"/>
    <n v="0"/>
    <n v="32899.129999999997"/>
    <n v="0"/>
    <x v="0"/>
    <x v="0"/>
    <n v="10.1978380583316"/>
    <s v="Qty / 1,000"/>
    <m/>
    <s v="Private-Lighting"/>
    <x v="0"/>
    <n v="3"/>
    <n v="1"/>
    <s v="Lighting"/>
    <n v="0.91633259480590001"/>
    <n v="1.30467645558681"/>
    <n v="30146.545159756599"/>
    <n v="0"/>
    <n v="0.71"/>
    <n v="21404.047063427199"/>
    <n v="0"/>
    <n v="4903"/>
    <n v="1"/>
    <n v="1"/>
    <n v="0"/>
    <n v="0"/>
    <n v="14.276973281664301"/>
    <d v="1900-01-09T04:44:53"/>
    <n v="43441"/>
    <n v="0"/>
    <n v="0"/>
    <n v="0"/>
    <n v="218275.0057457386"/>
  </r>
  <r>
    <s v="STND-63271"/>
    <s v="Roseland Community Hospital Association"/>
    <s v="Roseland Community Hospital - 45 W 111th St - Chicago"/>
    <x v="1"/>
    <s v="Outdoor &amp; Garage Lighting"/>
    <x v="1"/>
    <n v="0"/>
    <n v="11669.14"/>
    <n v="0"/>
    <x v="0"/>
    <x v="0"/>
    <n v="10.1978380583316"/>
    <s v="Qty / 1,000"/>
    <m/>
    <s v="Private-Lighting"/>
    <x v="0"/>
    <n v="3"/>
    <n v="1"/>
    <s v="Lighting"/>
    <n v="0.91633259480590001"/>
    <n v="1.30467645558681"/>
    <n v="10692.813335353299"/>
    <n v="0"/>
    <n v="0.71"/>
    <n v="7591.8974681008503"/>
    <n v="0"/>
    <n v="4903"/>
    <n v="1"/>
    <n v="1"/>
    <n v="0"/>
    <n v="0"/>
    <n v="14.276973281664301"/>
    <d v="1900-01-09T04:44:53"/>
    <n v="43441"/>
    <n v="0"/>
    <n v="0"/>
    <n v="0"/>
    <n v="77420.940935150167"/>
  </r>
  <r>
    <s v="STND-63271"/>
    <s v="Roseland Community Hospital Association"/>
    <s v="Roseland Community Hospital - 45 W 111th St - Chicago"/>
    <x v="27"/>
    <s v="Outdoor &amp; Garage Lighting"/>
    <x v="7"/>
    <n v="0"/>
    <n v="1092"/>
    <n v="0"/>
    <x v="0"/>
    <x v="0"/>
    <n v="8"/>
    <s v="Qty / 1,000"/>
    <m/>
    <s v="Private-Lighting"/>
    <x v="0"/>
    <n v="3"/>
    <n v="1"/>
    <s v="Lighting"/>
    <n v="0.91633259480590001"/>
    <n v="1.30467645558681"/>
    <n v="1000.63519352804"/>
    <n v="0"/>
    <n v="0.71"/>
    <n v="710.45098740491005"/>
    <n v="0"/>
    <n v="7616"/>
    <n v="1.23"/>
    <n v="1.41"/>
    <n v="1.4E-2"/>
    <n v="0.73499999999999999"/>
    <n v="9.1911764705882408"/>
    <d v="1900-01-05T13:33:47"/>
    <n v="43441"/>
    <n v="0"/>
    <n v="11.389343666172801"/>
    <n v="0"/>
    <n v="5683.6078992392804"/>
  </r>
  <r>
    <s v="STND-63271"/>
    <s v="Roseland Community Hospital Association"/>
    <s v="Roseland Community Hospital - 45 W 111th St - Chicago"/>
    <x v="27"/>
    <s v="Outdoor &amp; Garage Lighting"/>
    <x v="7"/>
    <n v="0"/>
    <n v="98"/>
    <n v="0"/>
    <x v="0"/>
    <x v="0"/>
    <n v="8"/>
    <s v="Qty / 1,000"/>
    <m/>
    <s v="Private-Lighting"/>
    <x v="0"/>
    <n v="3"/>
    <n v="1"/>
    <s v="Lighting"/>
    <n v="0.91633259480590001"/>
    <n v="1.30467645558681"/>
    <n v="89.800594290978196"/>
    <n v="0"/>
    <n v="0.71"/>
    <n v="63.758421946594503"/>
    <n v="0"/>
    <n v="7616"/>
    <n v="1.23"/>
    <n v="1.41"/>
    <n v="1.4E-2"/>
    <n v="0.73499999999999999"/>
    <n v="9.1911764705882408"/>
    <d v="1900-01-05T13:33:47"/>
    <n v="43441"/>
    <n v="0"/>
    <n v="1.02212058542577"/>
    <n v="0"/>
    <n v="510.06737557275602"/>
  </r>
  <r>
    <s v="STND-63271"/>
    <s v="Roseland Community Hospital Association"/>
    <s v="Roseland Community Hospital - 45 W 111th St - Chicago"/>
    <x v="1"/>
    <s v="Outdoor &amp; Garage Lighting"/>
    <x v="1"/>
    <n v="0"/>
    <n v="1397.355"/>
    <n v="0"/>
    <x v="0"/>
    <x v="0"/>
    <n v="10.1978380583316"/>
    <s v="Qty / 1,000"/>
    <m/>
    <s v="Private-Lighting"/>
    <x v="0"/>
    <n v="3"/>
    <n v="1"/>
    <s v="Lighting"/>
    <n v="0.91633259480590001"/>
    <n v="1.30467645558681"/>
    <n v="1280.4419330149999"/>
    <n v="0"/>
    <n v="0.71"/>
    <n v="909.11377244064897"/>
    <n v="0"/>
    <n v="4903"/>
    <n v="1"/>
    <n v="1"/>
    <n v="0"/>
    <n v="0"/>
    <n v="14.276973281664301"/>
    <d v="1900-01-09T04:44:53"/>
    <n v="43441"/>
    <n v="0"/>
    <n v="0"/>
    <n v="0"/>
    <n v="9270.9950279486638"/>
  </r>
  <r>
    <s v="STND-63272"/>
    <s v="Fast Cash and Pawn Huntley"/>
    <s v="Fast Cash and Pawn Huntley - 2329 N Randal Rd - Carpentersville"/>
    <x v="0"/>
    <s v="Indoor Lighting"/>
    <x v="0"/>
    <n v="0"/>
    <n v="9571.1620000000003"/>
    <n v="1.9414199999999999"/>
    <x v="0"/>
    <x v="0"/>
    <n v="9.1274187659729797"/>
    <s v="Qty / 1,000"/>
    <m/>
    <s v="Private-Lighting"/>
    <x v="0"/>
    <n v="3"/>
    <n v="1"/>
    <s v="Lighting"/>
    <n v="0.91633259480590001"/>
    <n v="1.30467645558681"/>
    <n v="8770.3677107676194"/>
    <n v="2.53292496440534"/>
    <n v="0.71"/>
    <n v="6226.9610746450098"/>
    <n v="1.79837672472779"/>
    <n v="5478"/>
    <n v="1.1200000000000001"/>
    <n v="1.31"/>
    <n v="2.1999999999999999E-2"/>
    <n v="0.95"/>
    <n v="12.7783862723622"/>
    <d v="1900-01-08T03:03:29"/>
    <n v="43460"/>
    <n v="2.0352952707154199"/>
    <n v="172.27508003293499"/>
    <n v="0"/>
    <n v="56836.081367698134"/>
  </r>
  <r>
    <s v="STND-63273"/>
    <s v="Grace Fellowship Church of Oak Forest"/>
    <s v="Grace Fellowship Church Phase 2 - 15150 Oak Park Ave - Oak Forest"/>
    <x v="0"/>
    <s v="Indoor Lighting"/>
    <x v="2"/>
    <n v="0"/>
    <n v="1454.828"/>
    <n v="0.31157600000000002"/>
    <x v="0"/>
    <x v="0"/>
    <n v="14.797277300976599"/>
    <s v="Qty / 1,000"/>
    <m/>
    <s v="Private-Lighting"/>
    <x v="0"/>
    <n v="3"/>
    <n v="1"/>
    <s v="Lighting"/>
    <n v="0.91633259480590001"/>
    <n v="1.30467645558681"/>
    <n v="1333.10631623628"/>
    <n v="0.40650587132591498"/>
    <n v="0.71"/>
    <n v="946.50548452775695"/>
    <n v="0.28861916864140003"/>
    <n v="3379"/>
    <n v="1.0900000000000001"/>
    <n v="1.36"/>
    <n v="2.1999999999999999E-2"/>
    <n v="0.57999999999999996"/>
    <n v="20.7161882213673"/>
    <d v="1900-01-13T19:08:05"/>
    <n v="43469"/>
    <n v="0.51534719995678901"/>
    <n v="26.906732988255101"/>
    <n v="0"/>
    <n v="14005.704121452436"/>
  </r>
  <r>
    <s v="STND-63275"/>
    <s v="Honest Int'l Inc"/>
    <s v="Honest International Inc - 227 S Bolingbrook Dr - Bolingbrook"/>
    <x v="0"/>
    <s v="Indoor Lighting"/>
    <x v="14"/>
    <n v="0"/>
    <n v="19019.616000000002"/>
    <n v="3.8579500000000002"/>
    <x v="0"/>
    <x v="0"/>
    <n v="12.215978499877799"/>
    <s v="Qty / 1,000"/>
    <m/>
    <s v="Private-Lighting"/>
    <x v="0"/>
    <n v="3"/>
    <n v="1"/>
    <s v="Lighting"/>
    <n v="0.91633259480590001"/>
    <n v="1.30467645558681"/>
    <n v="17428.2940814918"/>
    <n v="5.0333765318311201"/>
    <n v="0.71"/>
    <n v="12374.0887978592"/>
    <n v="3.5736973376001"/>
    <n v="4093"/>
    <n v="1.1200000000000001"/>
    <n v="1.29"/>
    <n v="1.9E-2"/>
    <n v="0.71"/>
    <n v="17.102369899829"/>
    <d v="1900-01-11T05:11:01"/>
    <n v="43441"/>
    <n v="5.4955524968131"/>
    <n v="295.65856031102197"/>
    <n v="0"/>
    <n v="151161.60271022673"/>
  </r>
  <r>
    <s v="STND-63278"/>
    <s v="Orland Park Public Library"/>
    <s v="Orland Park Public Library - 14921 Ravinia Ave - Orland Park"/>
    <x v="1"/>
    <s v="Outdoor &amp; Garage Lighting"/>
    <x v="1"/>
    <n v="0"/>
    <n v="35889.96"/>
    <n v="0"/>
    <x v="0"/>
    <x v="1"/>
    <n v="10.1978380583316"/>
    <s v="Qty / 1,000"/>
    <m/>
    <s v="Public-Lighting"/>
    <x v="0"/>
    <n v="3"/>
    <n v="1"/>
    <s v="Lighting"/>
    <n v="0.99829244462109001"/>
    <n v="0.987374621353864"/>
    <n v="35828.675905753204"/>
    <n v="0"/>
    <n v="0.71"/>
    <n v="25438.3598930847"/>
    <n v="0"/>
    <n v="4903"/>
    <n v="1"/>
    <n v="1"/>
    <n v="0"/>
    <n v="0"/>
    <n v="14.276973281664301"/>
    <d v="1900-01-09T04:44:53"/>
    <n v="43442"/>
    <n v="0"/>
    <n v="0"/>
    <n v="0"/>
    <n v="259416.27465923532"/>
  </r>
  <r>
    <s v="STND-63279"/>
    <s v="Woodridge School District 68"/>
    <s v="Woodridge School District 68 - 7900 Woodridge Dr - Woodridge"/>
    <x v="1"/>
    <s v="Outdoor &amp; Garage Lighting"/>
    <x v="1"/>
    <n v="0"/>
    <n v="3638.7890000000002"/>
    <n v="0.99221800000000004"/>
    <x v="0"/>
    <x v="1"/>
    <n v="10.1978380583316"/>
    <s v="Qty / 1,000"/>
    <m/>
    <s v="Public-Lighting"/>
    <x v="0"/>
    <n v="3"/>
    <n v="1"/>
    <s v="Lighting"/>
    <n v="0.99829244462109001"/>
    <n v="0.987374621353864"/>
    <n v="3632.57556627033"/>
    <n v="0.97969087205048899"/>
    <n v="0.71"/>
    <n v="2579.1286520519402"/>
    <n v="0.69558051915584695"/>
    <n v="4903"/>
    <n v="1"/>
    <n v="1"/>
    <n v="0"/>
    <n v="0"/>
    <n v="14.276973281664301"/>
    <d v="1900-01-09T04:44:53"/>
    <n v="43429"/>
    <n v="0.97969087205048899"/>
    <n v="0"/>
    <n v="0"/>
    <n v="26301.536325228753"/>
  </r>
  <r>
    <s v="STND-63280"/>
    <s v="Woodridge School District 68"/>
    <s v="Woodridge School District 68 - 2811 Clarendon Ln - Woodridge"/>
    <x v="1"/>
    <s v="Outdoor &amp; Garage Lighting"/>
    <x v="1"/>
    <n v="0"/>
    <n v="1585.8710000000001"/>
    <n v="0.43243199999999998"/>
    <x v="0"/>
    <x v="1"/>
    <n v="10.1978380583316"/>
    <s v="Qty / 1,000"/>
    <m/>
    <s v="Public-Lighting"/>
    <x v="0"/>
    <n v="3"/>
    <n v="1"/>
    <s v="Lighting"/>
    <n v="0.99829244462109001"/>
    <n v="0.987374621353864"/>
    <n v="1583.16303744369"/>
    <n v="0.42697238226129403"/>
    <n v="0.71"/>
    <n v="1124.0457565850199"/>
    <n v="0.30315039140551903"/>
    <n v="4903"/>
    <n v="1"/>
    <n v="1"/>
    <n v="0"/>
    <n v="0"/>
    <n v="14.276973281664301"/>
    <d v="1900-01-09T04:44:53"/>
    <n v="43429"/>
    <n v="0.42697238226129403"/>
    <n v="0"/>
    <n v="0"/>
    <n v="11462.836595808854"/>
  </r>
  <r>
    <s v="STND-63284"/>
    <s v="Lombard School District 44"/>
    <s v="Lombard School District 44 - 1464 S Main St - Lombard"/>
    <x v="0"/>
    <s v="Indoor Lighting"/>
    <x v="12"/>
    <n v="0"/>
    <n v="1882.1320000000001"/>
    <n v="0.51321600000000001"/>
    <x v="0"/>
    <x v="1"/>
    <n v="15"/>
    <s v="Qty / 1,000"/>
    <m/>
    <s v="Public-Lighting"/>
    <x v="0"/>
    <n v="3"/>
    <n v="1"/>
    <s v="Lighting"/>
    <n v="0.99829244462109001"/>
    <n v="0.987374621353864"/>
    <n v="1878.91815537958"/>
    <n v="0.506736453672745"/>
    <n v="0.71"/>
    <n v="1334.0318903195"/>
    <n v="0.35978288210764903"/>
    <n v="2979"/>
    <n v="1.17333333333333"/>
    <n v="1.323"/>
    <n v="2.1333333333333301E-2"/>
    <n v="0.72"/>
    <n v="23.497818059751602"/>
    <d v="1900-01-15T18:49:11"/>
    <n v="43434"/>
    <n v="0.53197326538249001"/>
    <n v="34.162148279628802"/>
    <n v="0"/>
    <n v="20010.4783547925"/>
  </r>
  <r>
    <s v="STND-63284"/>
    <s v="Lombard School District 44"/>
    <s v="Lombard School District 44 - 1464 S Main St - Lombard"/>
    <x v="38"/>
    <s v="Indoor Lighting"/>
    <x v="12"/>
    <n v="0"/>
    <n v="250.54900000000001"/>
    <n v="5.6264000000000002E-2"/>
    <x v="0"/>
    <x v="1"/>
    <n v="8"/>
    <s v="Qty / 1,000"/>
    <m/>
    <s v="Public-Lighting"/>
    <x v="0"/>
    <n v="3"/>
    <n v="1"/>
    <s v="Lighting"/>
    <n v="0.99829244462109001"/>
    <n v="0.987374621353864"/>
    <n v="250.12117370736999"/>
    <n v="5.5553645695853797E-2"/>
    <n v="0.71"/>
    <n v="177.58603333223201"/>
    <n v="3.9443088444056203E-2"/>
    <n v="2979"/>
    <n v="1.17333333333333"/>
    <n v="1.323"/>
    <n v="2.1333333333333301E-2"/>
    <n v="0.72"/>
    <n v="23.497818059751602"/>
    <d v="1900-01-15T18:49:11"/>
    <n v="43434"/>
    <n v="5.8320363752261101E-2"/>
    <n v="4.5476577037703603"/>
    <n v="0"/>
    <n v="1420.688266657856"/>
  </r>
  <r>
    <s v="STND-63291"/>
    <s v="4343 Commerce TMG LLC"/>
    <s v="4343 Commerce TMG LLC - 4343 Commerce Ct - Lisle"/>
    <x v="0"/>
    <s v="Indoor Lighting"/>
    <x v="6"/>
    <n v="0"/>
    <n v="3159.4209999999998"/>
    <n v="0.71042400000000006"/>
    <x v="0"/>
    <x v="0"/>
    <n v="15"/>
    <s v="Qty / 1,000"/>
    <m/>
    <s v="Private-Lighting"/>
    <x v="0"/>
    <n v="3"/>
    <n v="1"/>
    <s v="Lighting"/>
    <n v="0.91633259480590001"/>
    <n v="1.30467645558681"/>
    <n v="2895.0804430142498"/>
    <n v="0.92687346628380096"/>
    <n v="0.71"/>
    <n v="2055.5071145401198"/>
    <n v="0.65808016106149902"/>
    <n v="2885"/>
    <n v="1.165"/>
    <n v="1.3779999999999999"/>
    <n v="2.5499999999999998E-2"/>
    <n v="0.55000000000000004"/>
    <n v="24.263431542460999"/>
    <d v="1900-01-16T07:56:40"/>
    <n v="43447"/>
    <n v="1.2229495530859"/>
    <n v="63.368713559539401"/>
    <n v="0"/>
    <n v="30832.606718101797"/>
  </r>
  <r>
    <s v="STND-63291"/>
    <s v="4343 Commerce TMG LLC"/>
    <s v="4343 Commerce TMG LLC - 4343 Commerce Ct - Lisle"/>
    <x v="0"/>
    <s v="Indoor Lighting"/>
    <x v="6"/>
    <n v="0"/>
    <n v="2693.6089999999999"/>
    <n v="0.60568200000000005"/>
    <x v="0"/>
    <x v="0"/>
    <n v="15"/>
    <s v="Qty / 1,000"/>
    <m/>
    <s v="Private-Lighting"/>
    <x v="0"/>
    <n v="3"/>
    <n v="1"/>
    <s v="Lighting"/>
    <n v="0.91633259480590001"/>
    <n v="1.30467645558681"/>
    <n v="2468.24172436253"/>
    <n v="0.79021904497272799"/>
    <n v="0.71"/>
    <n v="1752.45162429739"/>
    <n v="0.56105552193063701"/>
    <n v="2885"/>
    <n v="1.165"/>
    <n v="1.3779999999999999"/>
    <n v="2.5499999999999998E-2"/>
    <n v="0.55000000000000004"/>
    <n v="24.263431542460999"/>
    <d v="1900-01-16T07:56:40"/>
    <n v="43447"/>
    <n v="1.04264288820785"/>
    <n v="54.0258918208106"/>
    <n v="0"/>
    <n v="26286.774364460849"/>
  </r>
  <r>
    <s v="STND-63291"/>
    <s v="4343 Commerce TMG LLC"/>
    <s v="4343 Commerce TMG LLC - 4343 Commerce Ct - Lisle"/>
    <x v="7"/>
    <s v="Indoor Lighting"/>
    <x v="6"/>
    <n v="0"/>
    <n v="317.56200000000001"/>
    <n v="0.21638399999999999"/>
    <x v="0"/>
    <x v="0"/>
    <n v="8"/>
    <s v="Qty / 1,000"/>
    <m/>
    <s v="Private-Lighting"/>
    <x v="0"/>
    <n v="3"/>
    <n v="1"/>
    <s v="Lighting"/>
    <n v="0.91633259480590001"/>
    <n v="1.30467645558681"/>
    <n v="290.99241147175098"/>
    <n v="0.28231111016569599"/>
    <n v="0.71"/>
    <n v="206.60461214494299"/>
    <n v="0.200440888217644"/>
    <n v="2885"/>
    <n v="1.165"/>
    <n v="1.3779999999999999"/>
    <n v="2.5499999999999998E-2"/>
    <n v="0.55000000000000004"/>
    <n v="24.263431542460999"/>
    <d v="1900-01-16T07:56:40"/>
    <n v="43447"/>
    <n v="0.512175453856487"/>
    <n v="6.3693617961627904"/>
    <n v="0"/>
    <n v="1652.8368971595439"/>
  </r>
  <r>
    <s v="STND-63291"/>
    <s v="4343 Commerce TMG LLC"/>
    <s v="4343 Commerce TMG LLC - 4343 Commerce Ct - Lisle"/>
    <x v="7"/>
    <s v="Indoor Lighting"/>
    <x v="6"/>
    <n v="0"/>
    <n v="477.964"/>
    <n v="0.32568000000000003"/>
    <x v="0"/>
    <x v="0"/>
    <n v="8"/>
    <s v="Qty / 1,000"/>
    <m/>
    <s v="Private-Lighting"/>
    <x v="0"/>
    <n v="3"/>
    <n v="1"/>
    <s v="Lighting"/>
    <n v="0.91633259480590001"/>
    <n v="1.30467645558681"/>
    <n v="437.97399234380703"/>
    <n v="0.424907028055511"/>
    <n v="0.71"/>
    <n v="310.96153456410298"/>
    <n v="0.30168398991941298"/>
    <n v="2885"/>
    <n v="1.165"/>
    <n v="1.3779999999999999"/>
    <n v="2.5499999999999998E-2"/>
    <n v="0.55000000000000004"/>
    <n v="24.263431542460999"/>
    <d v="1900-01-16T07:56:40"/>
    <n v="43447"/>
    <n v="0.77087632085542701"/>
    <n v="9.5865551972249605"/>
    <n v="0"/>
    <n v="2487.6922765128238"/>
  </r>
  <r>
    <s v="STND-63292"/>
    <s v="Catholic Church Diocese of Joliet"/>
    <s v="Our Mother of Good Counsel - 16043 S Bell Rd - Homer Glen"/>
    <x v="1"/>
    <s v="Outdoor &amp; Garage Lighting"/>
    <x v="1"/>
    <n v="0"/>
    <n v="23534.400000000001"/>
    <n v="0"/>
    <x v="0"/>
    <x v="0"/>
    <n v="10.1978380583316"/>
    <s v="Qty / 1,000"/>
    <m/>
    <s v="Private-Lighting"/>
    <x v="0"/>
    <n v="3"/>
    <n v="1"/>
    <s v="Lighting"/>
    <n v="0.91633259480590001"/>
    <n v="1.30467645558681"/>
    <n v="21565.337819199998"/>
    <n v="0"/>
    <n v="0.71"/>
    <n v="15311.389851632001"/>
    <n v="0"/>
    <n v="4903"/>
    <n v="1"/>
    <n v="1"/>
    <n v="0"/>
    <n v="0"/>
    <n v="14.276973281664301"/>
    <d v="1900-01-09T04:44:53"/>
    <n v="43442"/>
    <n v="0"/>
    <n v="0"/>
    <n v="0"/>
    <n v="156143.07415492504"/>
  </r>
  <r>
    <s v="STND-63294"/>
    <s v="PetSmart, Inc"/>
    <s v="PetSmart #476 - 6655 W Grand Ave - Chicago"/>
    <x v="0"/>
    <s v="Indoor Lighting"/>
    <x v="14"/>
    <n v="0"/>
    <n v="953.505"/>
    <n v="0.19050700000000001"/>
    <x v="0"/>
    <x v="0"/>
    <n v="12.215978499877799"/>
    <s v="Qty / 1,000"/>
    <m/>
    <s v="Private-Lighting"/>
    <x v="0"/>
    <n v="3"/>
    <n v="1"/>
    <s v="Lighting"/>
    <n v="0.91633259480590001"/>
    <n v="1.30467645558681"/>
    <n v="873.727710810399"/>
    <n v="0.24854999752447601"/>
    <n v="0.71"/>
    <n v="620.34667467538395"/>
    <n v="0.17647049824237801"/>
    <n v="4093"/>
    <n v="1.1200000000000001"/>
    <n v="1.29"/>
    <n v="1.9E-2"/>
    <n v="0.71"/>
    <n v="17.102369899829"/>
    <d v="1900-01-11T05:11:01"/>
    <n v="43442"/>
    <n v="0.27137241786709898"/>
    <n v="14.822166522676399"/>
    <n v="0"/>
    <n v="7578.141640305178"/>
  </r>
  <r>
    <s v="STND-63294"/>
    <s v="PetSmart, Inc"/>
    <s v="PetSmart #476 - 6655 W Grand Ave - Chicago"/>
    <x v="0"/>
    <s v="Indoor Lighting"/>
    <x v="14"/>
    <n v="0"/>
    <n v="29746.614000000001"/>
    <n v="5.9432749999999999"/>
    <x v="0"/>
    <x v="0"/>
    <n v="12.215978499877799"/>
    <s v="Qty / 1,000"/>
    <m/>
    <s v="Private-Lighting"/>
    <x v="0"/>
    <n v="3"/>
    <n v="1"/>
    <s v="Lighting"/>
    <n v="0.91633259480590001"/>
    <n v="1.30467645558681"/>
    <n v="27257.7919933095"/>
    <n v="7.75405096157768"/>
    <n v="0.71"/>
    <n v="19353.0323152497"/>
    <n v="5.5053761827201502"/>
    <n v="4093"/>
    <n v="1.1200000000000001"/>
    <n v="1.29"/>
    <n v="1.9E-2"/>
    <n v="0.71"/>
    <n v="17.102369899829"/>
    <d v="1900-01-11T05:11:01"/>
    <n v="43442"/>
    <n v="8.4660453778553109"/>
    <n v="462.40897131507199"/>
    <n v="0"/>
    <n v="236416.2266705306"/>
  </r>
  <r>
    <s v="STND-63294"/>
    <s v="PetSmart, Inc"/>
    <s v="PetSmart #476 - 6655 W Grand Ave - Chicago"/>
    <x v="0"/>
    <s v="Indoor Lighting"/>
    <x v="14"/>
    <n v="0"/>
    <n v="476.75299999999999"/>
    <n v="9.5254000000000005E-2"/>
    <x v="0"/>
    <x v="0"/>
    <n v="12.215978499877799"/>
    <s v="Qty / 1,000"/>
    <m/>
    <s v="Private-Lighting"/>
    <x v="0"/>
    <n v="3"/>
    <n v="1"/>
    <s v="Lighting"/>
    <n v="0.91633259480590001"/>
    <n v="1.30467645558681"/>
    <n v="436.86431357149701"/>
    <n v="0.124275651100466"/>
    <n v="0.71"/>
    <n v="310.17366263576298"/>
    <n v="8.8235712281330606E-2"/>
    <n v="4093"/>
    <n v="1.1200000000000001"/>
    <n v="1.29"/>
    <n v="1.9E-2"/>
    <n v="0.71"/>
    <n v="17.102369899829"/>
    <d v="1900-01-11T05:11:01"/>
    <n v="43442"/>
    <n v="0.135686921170942"/>
    <n v="7.4110910338021796"/>
    <n v="0"/>
    <n v="3789.0747939868306"/>
  </r>
  <r>
    <s v="STND-63300"/>
    <s v="Bear Cartage &amp; Intermodal, Inc."/>
    <s v="Bear Cartage &amp; Intermodal - 8600 Joliet Road - McCook"/>
    <x v="1"/>
    <s v="Outdoor &amp; Garage Lighting"/>
    <x v="1"/>
    <n v="0"/>
    <n v="14983.567999999999"/>
    <n v="0"/>
    <x v="0"/>
    <x v="0"/>
    <n v="10.1978380583316"/>
    <s v="Qty / 1,000"/>
    <m/>
    <s v="Private-Lighting"/>
    <x v="0"/>
    <n v="3"/>
    <n v="1"/>
    <s v="Lighting"/>
    <n v="0.91633259480590001"/>
    <n v="1.30467645558681"/>
    <n v="13729.9317448906"/>
    <n v="0"/>
    <n v="0.71"/>
    <n v="9748.2515388723605"/>
    <n v="0"/>
    <n v="4903"/>
    <n v="1"/>
    <n v="1"/>
    <n v="0"/>
    <n v="0"/>
    <n v="14.276973281664301"/>
    <d v="1900-01-09T04:44:53"/>
    <n v="43473"/>
    <n v="0"/>
    <n v="0"/>
    <n v="0"/>
    <n v="99411.090545302141"/>
  </r>
  <r>
    <s v="STND-63300"/>
    <s v="Bear Cartage &amp; Intermodal, Inc."/>
    <s v="Bear Cartage &amp; Intermodal - 8600 Joliet Road - McCook"/>
    <x v="1"/>
    <s v="Outdoor &amp; Garage Lighting"/>
    <x v="1"/>
    <n v="0"/>
    <n v="14748.224"/>
    <n v="0"/>
    <x v="0"/>
    <x v="0"/>
    <n v="10.1978380583316"/>
    <s v="Qty / 1,000"/>
    <m/>
    <s v="Private-Lighting"/>
    <x v="0"/>
    <n v="3"/>
    <n v="1"/>
    <s v="Lighting"/>
    <n v="0.91633259480590001"/>
    <n v="1.30467645558681"/>
    <n v="13514.2783666986"/>
    <n v="0"/>
    <n v="0.71"/>
    <n v="9595.1376403560407"/>
    <n v="0"/>
    <n v="4903"/>
    <n v="1"/>
    <n v="1"/>
    <n v="0"/>
    <n v="0"/>
    <n v="14.276973281664301"/>
    <d v="1900-01-09T04:44:53"/>
    <n v="43473"/>
    <n v="0"/>
    <n v="0"/>
    <n v="0"/>
    <n v="97849.659803752889"/>
  </r>
  <r>
    <s v="STND-63300"/>
    <s v="Bear Cartage &amp; Intermodal, Inc."/>
    <s v="Bear Cartage &amp; Intermodal - 8600 Joliet Road - McCook"/>
    <x v="1"/>
    <s v="Outdoor &amp; Garage Lighting"/>
    <x v="1"/>
    <n v="0"/>
    <n v="5373.6880000000001"/>
    <n v="0"/>
    <x v="0"/>
    <x v="0"/>
    <n v="10.1978380583316"/>
    <s v="Qty / 1,000"/>
    <m/>
    <s v="Private-Lighting"/>
    <x v="0"/>
    <n v="3"/>
    <n v="1"/>
    <s v="Lighting"/>
    <n v="0.91633259480590001"/>
    <n v="1.30467645558681"/>
    <n v="4924.0854687173296"/>
    <n v="0"/>
    <n v="0.71"/>
    <n v="3496.1006827893002"/>
    <n v="0"/>
    <n v="4903"/>
    <n v="1"/>
    <n v="1"/>
    <n v="0"/>
    <n v="0"/>
    <n v="14.276973281664301"/>
    <d v="1900-01-09T04:44:53"/>
    <n v="43473"/>
    <n v="0"/>
    <n v="0"/>
    <n v="0"/>
    <n v="35652.668598707816"/>
  </r>
  <r>
    <s v="STND-63300"/>
    <s v="Bear Cartage &amp; Intermodal, Inc."/>
    <s v="Bear Cartage &amp; Intermodal - 8600 Joliet Road - McCook"/>
    <x v="1"/>
    <s v="Outdoor &amp; Garage Lighting"/>
    <x v="1"/>
    <n v="0"/>
    <n v="4785.3280000000004"/>
    <n v="0"/>
    <x v="0"/>
    <x v="0"/>
    <n v="10.1978380583316"/>
    <s v="Qty / 1,000"/>
    <m/>
    <s v="Private-Lighting"/>
    <x v="0"/>
    <n v="3"/>
    <n v="1"/>
    <s v="Lighting"/>
    <n v="0.91633259480590001"/>
    <n v="1.30467645558681"/>
    <n v="4384.9520232373297"/>
    <n v="0"/>
    <n v="0.71"/>
    <n v="3113.3159364984999"/>
    <n v="0"/>
    <n v="4903"/>
    <n v="1"/>
    <n v="1"/>
    <n v="0"/>
    <n v="0"/>
    <n v="14.276973281664301"/>
    <d v="1900-01-09T04:44:53"/>
    <n v="43473"/>
    <n v="0"/>
    <n v="0"/>
    <n v="0"/>
    <n v="31749.091744834688"/>
  </r>
  <r>
    <s v="STND-63300"/>
    <s v="Bear Cartage &amp; Intermodal, Inc."/>
    <s v="Bear Cartage &amp; Intermodal - 8600 Joliet Road - McCook"/>
    <x v="1"/>
    <s v="Outdoor &amp; Garage Lighting"/>
    <x v="1"/>
    <n v="0"/>
    <n v="1225.75"/>
    <n v="0"/>
    <x v="0"/>
    <x v="0"/>
    <n v="10.1978380583316"/>
    <s v="Qty / 1,000"/>
    <m/>
    <s v="Private-Lighting"/>
    <x v="0"/>
    <n v="3"/>
    <n v="1"/>
    <s v="Lighting"/>
    <n v="0.91633259480590001"/>
    <n v="1.30467645558681"/>
    <n v="1123.19467808333"/>
    <n v="0"/>
    <n v="0.71"/>
    <n v="797.46822143916495"/>
    <n v="0"/>
    <n v="4903"/>
    <n v="1"/>
    <n v="1"/>
    <n v="0"/>
    <n v="0"/>
    <n v="14.276973281664301"/>
    <d v="1900-01-09T04:44:53"/>
    <n v="43473"/>
    <n v="0"/>
    <n v="0"/>
    <n v="0"/>
    <n v="8132.4517789023284"/>
  </r>
  <r>
    <s v="STND-63300"/>
    <s v="Bear Cartage &amp; Intermodal, Inc."/>
    <s v="Bear Cartage &amp; Intermodal - 8600 Joliet Road - McCook"/>
    <x v="27"/>
    <s v="Outdoor &amp; Garage Lighting"/>
    <x v="2"/>
    <n v="0"/>
    <n v="624.12"/>
    <n v="0"/>
    <x v="0"/>
    <x v="0"/>
    <n v="8"/>
    <s v="Qty / 1,000"/>
    <m/>
    <s v="Private-Lighting"/>
    <x v="0"/>
    <n v="3"/>
    <n v="1"/>
    <s v="Lighting"/>
    <n v="0.91633259480590001"/>
    <n v="1.30467645558681"/>
    <n v="571.90149907025796"/>
    <n v="0"/>
    <n v="0.71"/>
    <n v="406.05006433988302"/>
    <n v="0"/>
    <n v="3379"/>
    <n v="1.0900000000000001"/>
    <n v="1.36"/>
    <n v="2.1999999999999999E-2"/>
    <n v="0.57999999999999996"/>
    <n v="20.7161882213673"/>
    <d v="1900-01-13T19:08:05"/>
    <n v="43473"/>
    <n v="0"/>
    <n v="11.542966036280401"/>
    <n v="0"/>
    <n v="3248.4005147190642"/>
  </r>
  <r>
    <s v="STND-63301"/>
    <s v="Component Tool &amp; Mfg Co., Inc."/>
    <s v="Component Tool &amp; Mfg -  25416 Dixie Highway - Crete"/>
    <x v="1"/>
    <s v="Outdoor &amp; Garage Lighting"/>
    <x v="1"/>
    <n v="0"/>
    <n v="2044.5509999999999"/>
    <n v="0"/>
    <x v="0"/>
    <x v="0"/>
    <n v="10.1978380583316"/>
    <s v="Qty / 1,000"/>
    <m/>
    <s v="Private-Lighting"/>
    <x v="0"/>
    <n v="3"/>
    <n v="1"/>
    <s v="Lighting"/>
    <n v="0.91633259480590001"/>
    <n v="1.30467645558681"/>
    <n v="1873.4887230429999"/>
    <n v="0"/>
    <n v="0.71"/>
    <n v="1330.1769933605301"/>
    <n v="0"/>
    <n v="4903"/>
    <n v="1"/>
    <n v="1"/>
    <n v="0"/>
    <n v="0"/>
    <n v="14.276973281664301"/>
    <d v="1900-01-09T04:44:53"/>
    <n v="43457"/>
    <n v="0"/>
    <n v="0"/>
    <n v="0"/>
    <n v="13564.929567209114"/>
  </r>
  <r>
    <s v="STND-63304"/>
    <s v="Taurus Midwest Industrial Portfolio I LLC"/>
    <s v="Taurus Midwest Industrial Portfolio I LLC - 1056 N DuPage Ave - Lombard"/>
    <x v="1"/>
    <s v="Outdoor &amp; Garage Lighting"/>
    <x v="1"/>
    <n v="0"/>
    <n v="9683.4249999999993"/>
    <n v="0"/>
    <x v="0"/>
    <x v="0"/>
    <n v="10.1978380583316"/>
    <s v="Qty / 1,000"/>
    <m/>
    <s v="Private-Lighting"/>
    <x v="0"/>
    <n v="3"/>
    <n v="1"/>
    <s v="Lighting"/>
    <n v="0.91633259480590001"/>
    <n v="1.30467645558681"/>
    <n v="8873.2379568583201"/>
    <n v="0"/>
    <n v="0.71"/>
    <n v="6299.9989493694102"/>
    <n v="0"/>
    <n v="4903"/>
    <n v="1"/>
    <n v="1"/>
    <n v="0"/>
    <n v="0"/>
    <n v="14.276973281664301"/>
    <d v="1900-01-09T04:44:53"/>
    <n v="43460"/>
    <n v="0"/>
    <n v="0"/>
    <n v="0"/>
    <n v="64246.369053328468"/>
  </r>
  <r>
    <s v="STND-63304"/>
    <s v="Taurus Midwest Industrial Portfolio I LLC"/>
    <s v="Taurus Midwest Industrial Portfolio I LLC - 1056 N DuPage Ave - Lombard"/>
    <x v="1"/>
    <s v="Outdoor &amp; Garage Lighting"/>
    <x v="1"/>
    <n v="0"/>
    <n v="6913.23"/>
    <n v="0"/>
    <x v="0"/>
    <x v="0"/>
    <n v="10.1978380583316"/>
    <s v="Qty / 1,000"/>
    <m/>
    <s v="Private-Lighting"/>
    <x v="0"/>
    <n v="3"/>
    <n v="1"/>
    <s v="Lighting"/>
    <n v="0.91633259480590001"/>
    <n v="1.30467645558681"/>
    <n v="6334.8179843899898"/>
    <n v="0"/>
    <n v="0.71"/>
    <n v="4497.7207689168899"/>
    <n v="0"/>
    <n v="4903"/>
    <n v="1"/>
    <n v="1"/>
    <n v="0"/>
    <n v="0"/>
    <n v="14.276973281664301"/>
    <d v="1900-01-09T04:44:53"/>
    <n v="43460"/>
    <n v="0"/>
    <n v="0"/>
    <n v="0"/>
    <n v="45867.028033009126"/>
  </r>
  <r>
    <s v="STND-63305"/>
    <s v="Bhavani 1421 Inc."/>
    <s v="Bhavani 1421 Inc - 1421 W Schaumburg Rd - Schaumburg"/>
    <x v="0"/>
    <s v="Indoor Lighting"/>
    <x v="5"/>
    <n v="0"/>
    <n v="9276.3220000000001"/>
    <n v="1.7298"/>
    <x v="0"/>
    <x v="0"/>
    <n v="10.727311735679001"/>
    <s v="Qty / 1,000"/>
    <m/>
    <s v="Private-Lighting"/>
    <x v="0"/>
    <n v="3"/>
    <n v="1"/>
    <s v="Lighting"/>
    <n v="0.91633259480590001"/>
    <n v="1.30467645558681"/>
    <n v="8500.1962085150499"/>
    <n v="2.2568293328740601"/>
    <n v="0.71"/>
    <n v="6035.1393080456901"/>
    <n v="1.6023488263405801"/>
    <n v="4661"/>
    <n v="1.07"/>
    <n v="1.24"/>
    <n v="2.9000000000000001E-2"/>
    <n v="0.745"/>
    <n v="15.018236429950701"/>
    <d v="1900-01-09T17:27:20"/>
    <n v="43460"/>
    <n v="2.44298477254174"/>
    <n v="230.379149576576"/>
    <n v="0"/>
    <n v="64740.820725656173"/>
  </r>
  <r>
    <s v="STND-63310"/>
    <s v="Barrington United Methodist Church"/>
    <s v="Barrington United Methodist Church - 98 Algonquin Rd - Barrington"/>
    <x v="1"/>
    <s v="Outdoor &amp; Garage Lighting"/>
    <x v="1"/>
    <n v="0"/>
    <n v="16449.564999999999"/>
    <n v="0"/>
    <x v="0"/>
    <x v="0"/>
    <n v="10.1978380583316"/>
    <s v="Qty / 1,000"/>
    <m/>
    <s v="Private-Lighting"/>
    <x v="0"/>
    <n v="3"/>
    <n v="1"/>
    <s v="Lighting"/>
    <n v="0.91633259480590001"/>
    <n v="1.30467645558681"/>
    <n v="15073.272579878299"/>
    <n v="0"/>
    <n v="0.71"/>
    <n v="10702.023531713599"/>
    <n v="0"/>
    <n v="4903"/>
    <n v="1"/>
    <n v="1"/>
    <n v="0"/>
    <n v="0"/>
    <n v="14.276973281664301"/>
    <d v="1900-01-09T04:44:53"/>
    <n v="43464"/>
    <n v="0"/>
    <n v="0"/>
    <n v="0"/>
    <n v="109137.5028728693"/>
  </r>
  <r>
    <s v="STND-63312"/>
    <s v="Midlothian Fast Food Inc"/>
    <s v="Midlothian Fast Food Inc - 14536 Pulaski Rd - Midlothian"/>
    <x v="1"/>
    <s v="Outdoor &amp; Garage Lighting"/>
    <x v="1"/>
    <n v="0"/>
    <n v="8849.9150000000009"/>
    <n v="0"/>
    <x v="0"/>
    <x v="0"/>
    <n v="10.1978380583316"/>
    <s v="Qty / 1,000"/>
    <m/>
    <s v="Private-Lighting"/>
    <x v="0"/>
    <n v="3"/>
    <n v="1"/>
    <s v="Lighting"/>
    <n v="0.91633259480590001"/>
    <n v="1.30467645558681"/>
    <n v="8109.4655757616601"/>
    <n v="0"/>
    <n v="0.71"/>
    <n v="5757.7205587907802"/>
    <n v="0"/>
    <n v="4903"/>
    <n v="1"/>
    <n v="1"/>
    <n v="0"/>
    <n v="0"/>
    <n v="14.276973281664301"/>
    <d v="1900-01-09T04:44:53"/>
    <n v="43471"/>
    <n v="0"/>
    <n v="0"/>
    <n v="0"/>
    <n v="58716.301843674904"/>
  </r>
  <r>
    <s v="STND-63312"/>
    <s v="Midlothian Fast Food Inc"/>
    <s v="Midlothian Fast Food Inc - 14536 Pulaski Rd - Midlothian"/>
    <x v="1"/>
    <s v="Outdoor &amp; Garage Lighting"/>
    <x v="1"/>
    <n v="0"/>
    <n v="5765.9279999999999"/>
    <n v="0"/>
    <x v="0"/>
    <x v="0"/>
    <n v="10.1978380583316"/>
    <s v="Qty / 1,000"/>
    <m/>
    <s v="Private-Lighting"/>
    <x v="0"/>
    <n v="3"/>
    <n v="1"/>
    <s v="Lighting"/>
    <n v="0.91633259480590001"/>
    <n v="1.30467645558681"/>
    <n v="5283.5077657039901"/>
    <n v="0"/>
    <n v="0.71"/>
    <n v="3751.2905136498298"/>
    <n v="0"/>
    <n v="4903"/>
    <n v="1"/>
    <n v="1"/>
    <n v="0"/>
    <n v="0"/>
    <n v="14.276973281664301"/>
    <d v="1900-01-09T04:44:53"/>
    <n v="43471"/>
    <n v="0"/>
    <n v="0"/>
    <n v="0"/>
    <n v="38255.053167956532"/>
  </r>
  <r>
    <s v="STND-63315"/>
    <s v="MR 1051 LLC"/>
    <s v="MR 1051 LLC - 1051 Perimeter Dr Ste 800 - Schaumburg"/>
    <x v="0"/>
    <s v="Indoor Lighting"/>
    <x v="6"/>
    <n v="0"/>
    <n v="31945.258999999998"/>
    <n v="7.1831759999999996"/>
    <x v="0"/>
    <x v="0"/>
    <n v="15"/>
    <s v="Qty / 1,000"/>
    <m/>
    <s v="Private-Lighting"/>
    <x v="0"/>
    <n v="3"/>
    <n v="1"/>
    <s v="Lighting"/>
    <n v="0.91633259480590001"/>
    <n v="1.30467645558681"/>
    <n v="29272.482071216498"/>
    <n v="9.3717206035362093"/>
    <n v="0.71"/>
    <n v="20783.462270563701"/>
    <n v="6.6539216285107097"/>
    <n v="2885"/>
    <n v="1.165"/>
    <n v="1.3779999999999999"/>
    <n v="2.5499999999999998E-2"/>
    <n v="0.55000000000000004"/>
    <n v="24.263431542460999"/>
    <d v="1900-01-16T07:56:40"/>
    <n v="43470"/>
    <n v="12.3653788145352"/>
    <n v="640.72814833993198"/>
    <n v="0"/>
    <n v="311751.93405845552"/>
  </r>
  <r>
    <s v="STND-63315"/>
    <s v="MR 1051 LLC"/>
    <s v="MR 1051 LLC - 1051 Perimeter Dr Ste 800 - Schaumburg"/>
    <x v="7"/>
    <s v="Indoor Lighting"/>
    <x v="6"/>
    <n v="0"/>
    <n v="2177.5700000000002"/>
    <n v="1.483776"/>
    <x v="0"/>
    <x v="0"/>
    <n v="8"/>
    <s v="Qty / 1,000"/>
    <m/>
    <s v="Private-Lighting"/>
    <x v="0"/>
    <n v="3"/>
    <n v="1"/>
    <s v="Lighting"/>
    <n v="0.91633259480590001"/>
    <n v="1.30467645558681"/>
    <n v="1995.3783684714799"/>
    <n v="1.9358476125647699"/>
    <n v="0.71"/>
    <n v="1416.7186416147499"/>
    <n v="1.37445180492099"/>
    <n v="2885"/>
    <n v="1.165"/>
    <n v="1.3779999999999999"/>
    <n v="2.5499999999999998E-2"/>
    <n v="0.55000000000000004"/>
    <n v="24.263431542460999"/>
    <d v="1900-01-16T07:56:40"/>
    <n v="43470"/>
    <n v="3.5120602550159101"/>
    <n v="43.675663859247102"/>
    <n v="0"/>
    <n v="11333.749132917999"/>
  </r>
  <r>
    <s v="STND-63315"/>
    <s v="MR 1051 LLC"/>
    <s v="MR 1051 LLC - 1051 Perimeter Dr Ste 800 - Schaumburg"/>
    <x v="7"/>
    <s v="Indoor Lighting"/>
    <x v="6"/>
    <n v="0"/>
    <n v="2203.4940000000001"/>
    <n v="1.5014400000000001"/>
    <x v="0"/>
    <x v="0"/>
    <n v="8"/>
    <s v="Qty / 1,000"/>
    <m/>
    <s v="Private-Lighting"/>
    <x v="0"/>
    <n v="3"/>
    <n v="1"/>
    <s v="Lighting"/>
    <n v="0.91633259480590001"/>
    <n v="1.30467645558681"/>
    <n v="2019.13337465923"/>
    <n v="1.95889341747625"/>
    <n v="0.71"/>
    <n v="1433.5846960080501"/>
    <n v="1.3908143264081401"/>
    <n v="2885"/>
    <n v="1.165"/>
    <n v="1.3779999999999999"/>
    <n v="2.5499999999999998E-2"/>
    <n v="0.55000000000000004"/>
    <n v="24.263431542460999"/>
    <d v="1900-01-16T07:56:40"/>
    <n v="43470"/>
    <n v="3.55387049614705"/>
    <n v="44.1956232221549"/>
    <n v="0"/>
    <n v="11468.6775680644"/>
  </r>
  <r>
    <s v="STND-63316"/>
    <s v="Spancrete of Illinois, Inc."/>
    <s v="Spancrete Group Inc - 4012 US Highway 14 - Crystal Lake"/>
    <x v="0"/>
    <s v="Indoor Lighting"/>
    <x v="10"/>
    <n v="0"/>
    <n v="19670.463"/>
    <n v="3.517862"/>
    <x v="0"/>
    <x v="0"/>
    <n v="10.827197921178"/>
    <s v="Qty / 1,000"/>
    <m/>
    <s v="Private-Lighting"/>
    <x v="0"/>
    <n v="3"/>
    <n v="1"/>
    <s v="Lighting"/>
    <n v="0.91633259480590001"/>
    <n v="1.30467645558681"/>
    <n v="18024.686401823401"/>
    <n v="4.5896717254035098"/>
    <n v="0.71"/>
    <n v="12797.5273452946"/>
    <n v="3.2586669250364899"/>
    <n v="4618"/>
    <n v="1.02"/>
    <n v="1.04"/>
    <n v="1.2E-2"/>
    <n v="0.81"/>
    <n v="15.158077089649201"/>
    <d v="1900-01-09T19:51:10"/>
    <n v="43456"/>
    <n v="5.4483282590260096"/>
    <n v="212.05513413909901"/>
    <n v="0"/>
    <n v="138561.36146919231"/>
  </r>
  <r>
    <s v="STND-63316"/>
    <s v="Spancrete of Illinois, Inc."/>
    <s v="Spancrete Group Inc - 4012 US Highway 14 - Crystal Lake"/>
    <x v="0"/>
    <s v="Indoor Lighting"/>
    <x v="10"/>
    <n v="0"/>
    <n v="3391.4589999999998"/>
    <n v="0.60652799999999996"/>
    <x v="0"/>
    <x v="0"/>
    <n v="10.827197921178"/>
    <s v="Qty / 1,000"/>
    <m/>
    <s v="Private-Lighting"/>
    <x v="0"/>
    <n v="3"/>
    <n v="1"/>
    <s v="Lighting"/>
    <n v="0.91633259480590001"/>
    <n v="1.30467645558681"/>
    <n v="3107.7044256478198"/>
    <n v="0.791322801254154"/>
    <n v="0.71"/>
    <n v="2206.4701422099502"/>
    <n v="0.56183918889045004"/>
    <n v="4618"/>
    <n v="1.02"/>
    <n v="1.04"/>
    <n v="1.2E-2"/>
    <n v="0.81"/>
    <n v="15.158077089649201"/>
    <d v="1900-01-09T19:51:10"/>
    <n v="43456"/>
    <n v="0.93936704802250004"/>
    <n v="36.561228537033202"/>
    <n v="0"/>
    <n v="23889.888936876898"/>
  </r>
  <r>
    <s v="STND-63320"/>
    <s v="Temperature Equipment Corporation"/>
    <s v="Temperature Equipment Corporation - 17725 Volbrecht Rd - Lansing"/>
    <x v="0"/>
    <s v="Indoor Lighting"/>
    <x v="8"/>
    <n v="0"/>
    <n v="198640.348"/>
    <n v="31.436862000000001"/>
    <x v="0"/>
    <x v="0"/>
    <n v="9.5383441434566993"/>
    <s v="Qty / 1,000"/>
    <m/>
    <s v="Private-Lighting"/>
    <x v="0"/>
    <n v="2"/>
    <n v="1"/>
    <s v="Lighting"/>
    <n v="0.97902139861649395"/>
    <n v="0.93591656730105399"/>
    <n v="194473.15132062699"/>
    <n v="29.4222799697569"/>
    <n v="0.71"/>
    <n v="138075.93743764501"/>
    <n v="20.889818778527399"/>
    <n v="5242"/>
    <n v="1"/>
    <n v="1.22"/>
    <n v="1.0999999999999999E-2"/>
    <n v="0.68"/>
    <n v="13.3536818008394"/>
    <d v="1900-01-08T12:55:13"/>
    <n v="43441"/>
    <n v="35.4656219500445"/>
    <n v="2139.2046645269002"/>
    <n v="0"/>
    <n v="1317015.809210655"/>
  </r>
  <r>
    <s v="STND-63325"/>
    <s v="Chicago Public School"/>
    <s v="Morgan Park HS - Phase 2 - 1744 W Pryor Ave - Chicago"/>
    <x v="1"/>
    <s v="Outdoor &amp; Garage Lighting"/>
    <x v="1"/>
    <n v="0"/>
    <n v="62660.34"/>
    <n v="0"/>
    <x v="0"/>
    <x v="1"/>
    <n v="10.1978380583316"/>
    <s v="Qty / 1,000"/>
    <m/>
    <s v="Public-Lighting"/>
    <x v="0"/>
    <n v="2"/>
    <n v="1"/>
    <s v="Lighting"/>
    <n v="0.98996686498346598"/>
    <n v="2.5626279547341602"/>
    <n v="62031.660348598103"/>
    <n v="0"/>
    <n v="0.71"/>
    <n v="44042.478847504601"/>
    <n v="0"/>
    <n v="4903"/>
    <n v="1"/>
    <n v="1"/>
    <n v="0"/>
    <n v="0"/>
    <n v="14.276973281664301"/>
    <d v="1900-01-09T04:44:53"/>
    <n v="43462"/>
    <n v="0"/>
    <n v="0"/>
    <n v="0"/>
    <n v="449138.06697434688"/>
  </r>
  <r>
    <s v="STND-63325"/>
    <s v="Chicago Public School"/>
    <s v="Morgan Park HS - Phase 2 - 1744 W Pryor Ave - Chicago"/>
    <x v="1"/>
    <s v="Outdoor &amp; Garage Lighting"/>
    <x v="1"/>
    <n v="0"/>
    <n v="7354.5"/>
    <n v="0"/>
    <x v="0"/>
    <x v="1"/>
    <n v="10.1978380583316"/>
    <s v="Qty / 1,000"/>
    <m/>
    <s v="Public-Lighting"/>
    <x v="0"/>
    <n v="2"/>
    <n v="1"/>
    <s v="Lighting"/>
    <n v="0.98996686498346598"/>
    <n v="2.5626279547341602"/>
    <n v="7280.7113085209003"/>
    <n v="0"/>
    <n v="0.71"/>
    <n v="5169.3050290498404"/>
    <n v="0"/>
    <n v="4903"/>
    <n v="1"/>
    <n v="1"/>
    <n v="0"/>
    <n v="0"/>
    <n v="14.276973281664301"/>
    <d v="1900-01-09T04:44:53"/>
    <n v="43462"/>
    <n v="0"/>
    <n v="0"/>
    <n v="0"/>
    <n v="52715.735560369401"/>
  </r>
  <r>
    <s v="STND-63326"/>
    <s v="Kay Manufacturing Company, LLC"/>
    <s v="Kay Manufacturing Co - 602 State St - Calumet City"/>
    <x v="0"/>
    <s v="Indoor Lighting"/>
    <x v="10"/>
    <n v="0"/>
    <n v="175310.17800000001"/>
    <n v="31.352443000000001"/>
    <x v="0"/>
    <x v="0"/>
    <n v="10.827197921178"/>
    <s v="Qty / 1,000"/>
    <m/>
    <s v="Private-Lighting"/>
    <x v="0"/>
    <n v="2"/>
    <n v="1"/>
    <s v="Lighting"/>
    <n v="0.97902139861649395"/>
    <n v="0.93591656730105399"/>
    <n v="171632.41565726601"/>
    <n v="29.343270829062"/>
    <n v="0.71"/>
    <n v="121859.01511665899"/>
    <n v="20.833722288634"/>
    <n v="4618"/>
    <n v="1.02"/>
    <n v="1.04"/>
    <n v="1.2E-2"/>
    <n v="0.81"/>
    <n v="15.158077089649201"/>
    <d v="1900-01-09T19:51:10"/>
    <n v="43471"/>
    <n v="34.832942579608201"/>
    <n v="2019.20489008549"/>
    <n v="0"/>
    <n v="1319391.6751478887"/>
  </r>
  <r>
    <s v="STND-63326"/>
    <s v="Kay Manufacturing Company, LLC"/>
    <s v="Kay Manufacturing Co - 602 State St - Calumet City"/>
    <x v="0"/>
    <s v="Indoor Lighting"/>
    <x v="10"/>
    <n v="0"/>
    <n v="31601.805"/>
    <n v="5.651662"/>
    <x v="0"/>
    <x v="0"/>
    <n v="10.827197921178"/>
    <s v="Qty / 1,000"/>
    <m/>
    <s v="Private-Lighting"/>
    <x v="0"/>
    <n v="2"/>
    <n v="1"/>
    <s v="Lighting"/>
    <n v="0.97902139861649395"/>
    <n v="0.93591656730105399"/>
    <n v="30938.8433299057"/>
    <n v="5.2894840985858096"/>
    <n v="0.71"/>
    <n v="21966.578764233"/>
    <n v="3.7555337099959201"/>
    <n v="4618"/>
    <n v="1.02"/>
    <n v="1.04"/>
    <n v="1.2E-2"/>
    <n v="0.81"/>
    <n v="15.158077089649201"/>
    <d v="1900-01-09T19:51:10"/>
    <n v="43471"/>
    <n v="6.2790646944275998"/>
    <n v="363.98639211653801"/>
    <n v="0"/>
    <n v="237836.49593149632"/>
  </r>
  <r>
    <s v="STND-63326"/>
    <s v="Kay Manufacturing Company, LLC"/>
    <s v="Kay Manufacturing Co - 602 State St - Calumet City"/>
    <x v="38"/>
    <s v="Indoor Lighting"/>
    <x v="10"/>
    <n v="0"/>
    <n v="65592.042000000001"/>
    <n v="8.5871200000000005"/>
    <x v="0"/>
    <x v="0"/>
    <n v="8"/>
    <s v="Qty / 1,000"/>
    <m/>
    <s v="Private-Lighting"/>
    <x v="0"/>
    <n v="2"/>
    <n v="1"/>
    <s v="Lighting"/>
    <n v="0.97902139861649395"/>
    <n v="0.93591656730105399"/>
    <n v="64216.012696951802"/>
    <n v="8.0368278734022205"/>
    <n v="0.71"/>
    <n v="45593.3690148358"/>
    <n v="5.7061477901155797"/>
    <n v="4618"/>
    <n v="1.02"/>
    <n v="1.04"/>
    <n v="1.2E-2"/>
    <n v="0.81"/>
    <n v="15.158077089649201"/>
    <d v="1900-01-09T19:51:10"/>
    <n v="43471"/>
    <n v="9.5403939617785198"/>
    <n v="755.48250231708005"/>
    <n v="0"/>
    <n v="364746.9521186864"/>
  </r>
  <r>
    <s v="STND-63335"/>
    <s v="Ryder Truck Rental, Inc."/>
    <s v="Ryder Truck - 902 State Route 83 - Bensenville"/>
    <x v="0"/>
    <s v="Indoor Lighting"/>
    <x v="2"/>
    <n v="0"/>
    <n v="19999.287"/>
    <n v="4.2831840000000003"/>
    <x v="0"/>
    <x v="0"/>
    <n v="14.797277300976599"/>
    <s v="Qty / 1,000"/>
    <m/>
    <s v="Private-Lighting"/>
    <x v="0"/>
    <n v="3"/>
    <n v="1"/>
    <s v="Lighting"/>
    <n v="0.91633259480590001"/>
    <n v="1.30467645558681"/>
    <n v="18325.9985509779"/>
    <n v="5.58816931974612"/>
    <n v="0.71"/>
    <n v="13011.458971194301"/>
    <n v="3.9676002170197502"/>
    <n v="3379"/>
    <n v="1.0900000000000001"/>
    <n v="1.36"/>
    <n v="2.1999999999999999E-2"/>
    <n v="0.57999999999999996"/>
    <n v="20.7161882213673"/>
    <d v="1900-01-13T19:08:05"/>
    <n v="43464"/>
    <n v="7.08439315383636"/>
    <n v="369.88253956102199"/>
    <n v="0"/>
    <n v="192534.16648704177"/>
  </r>
  <r>
    <s v="STND-63335"/>
    <s v="Ryder Truck Rental, Inc."/>
    <s v="Ryder Truck - 902 State Route 83 - Bensenville"/>
    <x v="0"/>
    <s v="Indoor Lighting"/>
    <x v="2"/>
    <n v="0"/>
    <n v="28286.285"/>
    <n v="6.0579840000000003"/>
    <x v="0"/>
    <x v="0"/>
    <n v="14.797277300976599"/>
    <s v="Qty / 1,000"/>
    <m/>
    <s v="Private-Lighting"/>
    <x v="0"/>
    <n v="3"/>
    <n v="1"/>
    <s v="Lighting"/>
    <n v="0.91633259480590001"/>
    <n v="1.30467645558681"/>
    <n v="25919.6449314692"/>
    <n v="7.9037090931215799"/>
    <n v="0.71"/>
    <n v="18402.947901343101"/>
    <n v="5.6116334561163201"/>
    <n v="3379"/>
    <n v="1.0900000000000001"/>
    <n v="1.36"/>
    <n v="2.1999999999999999E-2"/>
    <n v="0.57999999999999996"/>
    <n v="20.7161882213673"/>
    <d v="1900-01-13T19:08:05"/>
    <n v="43464"/>
    <n v="10.0199151789067"/>
    <n v="523.148796781947"/>
    <n v="0"/>
    <n v="272313.52325159922"/>
  </r>
  <r>
    <s v="STND-63335"/>
    <s v="Ryder Truck Rental, Inc."/>
    <s v="Ryder Truck - 902 State Route 83 - Bensenville"/>
    <x v="0"/>
    <s v="Indoor Lighting"/>
    <x v="2"/>
    <n v="0"/>
    <n v="165.74"/>
    <n v="3.5496E-2"/>
    <x v="0"/>
    <x v="0"/>
    <n v="14.797277300976599"/>
    <s v="Qty / 1,000"/>
    <m/>
    <s v="Private-Lighting"/>
    <x v="0"/>
    <n v="3"/>
    <n v="1"/>
    <s v="Lighting"/>
    <n v="0.91633259480590001"/>
    <n v="1.30467645558681"/>
    <n v="151.87296426313"/>
    <n v="4.6310795467509297E-2"/>
    <n v="0.71"/>
    <n v="107.829804626822"/>
    <n v="3.28806647819316E-2"/>
    <n v="3379"/>
    <n v="1.0900000000000001"/>
    <n v="1.36"/>
    <n v="2.1999999999999999E-2"/>
    <n v="0.57999999999999996"/>
    <n v="20.7161882213673"/>
    <d v="1900-01-13T19:08:05"/>
    <n v="43464"/>
    <n v="5.8710440501406301E-2"/>
    <n v="3.06532588420996"/>
    <n v="0"/>
    <n v="1595.5875203732146"/>
  </r>
  <r>
    <s v="STND-63335"/>
    <s v="Ryder Truck Rental, Inc."/>
    <s v="Ryder Truck - 902 State Route 83 - Bensenville"/>
    <x v="0"/>
    <s v="Indoor Lighting"/>
    <x v="2"/>
    <n v="0"/>
    <n v="176.78899999999999"/>
    <n v="3.7862E-2"/>
    <x v="0"/>
    <x v="0"/>
    <n v="14.797277300976599"/>
    <s v="Qty / 1,000"/>
    <m/>
    <s v="Private-Lighting"/>
    <x v="0"/>
    <n v="3"/>
    <n v="1"/>
    <s v="Lighting"/>
    <n v="0.91633259480590001"/>
    <n v="1.30467645558681"/>
    <n v="161.99752310314"/>
    <n v="4.9397659961427698E-2"/>
    <n v="0.71"/>
    <n v="115.01824140322999"/>
    <n v="3.5072338572613597E-2"/>
    <n v="3379"/>
    <n v="1.0900000000000001"/>
    <n v="1.36"/>
    <n v="2.1999999999999999E-2"/>
    <n v="0.57999999999999996"/>
    <n v="20.7161882213673"/>
    <d v="1900-01-13T19:08:05"/>
    <n v="43464"/>
    <n v="6.2623808267530001E-2"/>
    <n v="3.26967477822852"/>
    <n v="0"/>
    <n v="1701.956812714262"/>
  </r>
  <r>
    <s v="STND-63335"/>
    <s v="Ryder Truck Rental, Inc."/>
    <s v="Ryder Truck - 902 State Route 83 - Bensenville"/>
    <x v="0"/>
    <s v="Indoor Lighting"/>
    <x v="2"/>
    <n v="0"/>
    <n v="55.247"/>
    <n v="1.1832000000000001E-2"/>
    <x v="0"/>
    <x v="0"/>
    <n v="14.797277300976599"/>
    <s v="Qty / 1,000"/>
    <m/>
    <s v="Private-Lighting"/>
    <x v="0"/>
    <n v="3"/>
    <n v="1"/>
    <s v="Lighting"/>
    <n v="0.91633259480590001"/>
    <n v="1.30467645558681"/>
    <n v="50.624626865241503"/>
    <n v="1.54369318225031E-2"/>
    <n v="0.71"/>
    <n v="35.943485074321501"/>
    <n v="1.09602215939772E-2"/>
    <n v="3379"/>
    <n v="1.0900000000000001"/>
    <n v="1.36"/>
    <n v="2.1999999999999999E-2"/>
    <n v="0.57999999999999996"/>
    <n v="20.7161882213673"/>
    <d v="1900-01-13T19:08:05"/>
    <n v="43464"/>
    <n v="1.95701468338021E-2"/>
    <n v="1.02178145966543"/>
    <n v="0"/>
    <n v="531.86571580824875"/>
  </r>
  <r>
    <s v="STND-63335"/>
    <s v="Ryder Truck Rental, Inc."/>
    <s v="Ryder Truck - 902 State Route 83 - Bensenville"/>
    <x v="0"/>
    <s v="Indoor Lighting"/>
    <x v="2"/>
    <n v="0"/>
    <n v="942.87599999999998"/>
    <n v="0.201933"/>
    <x v="0"/>
    <x v="0"/>
    <n v="14.797277300976599"/>
    <s v="Qty / 1,000"/>
    <m/>
    <s v="Private-Lighting"/>
    <x v="0"/>
    <n v="3"/>
    <n v="1"/>
    <s v="Lighting"/>
    <n v="0.91633259480590001"/>
    <n v="1.30467645558681"/>
    <n v="863.98801166020803"/>
    <n v="0.26345723070601101"/>
    <n v="0.71"/>
    <n v="613.431488278747"/>
    <n v="0.187054633801267"/>
    <n v="3379"/>
    <n v="1.0900000000000001"/>
    <n v="1.36"/>
    <n v="2.1999999999999999E-2"/>
    <n v="0.57999999999999996"/>
    <n v="20.7161882213673"/>
    <d v="1900-01-13T19:08:05"/>
    <n v="43464"/>
    <n v="0.33399750343054102"/>
    <n v="17.438290143600501"/>
    <n v="0"/>
    <n v="9077.115837211395"/>
  </r>
  <r>
    <s v="STND-63335"/>
    <s v="Ryder Truck Rental, Inc."/>
    <s v="Ryder Truck - 902 State Route 83 - Bensenville"/>
    <x v="0"/>
    <s v="Indoor Lighting"/>
    <x v="2"/>
    <n v="0"/>
    <n v="390.41"/>
    <n v="8.3613000000000007E-2"/>
    <x v="0"/>
    <x v="0"/>
    <n v="14.797277300976599"/>
    <s v="Qty / 1,000"/>
    <m/>
    <s v="Private-Lighting"/>
    <x v="0"/>
    <n v="3"/>
    <n v="1"/>
    <s v="Lighting"/>
    <n v="0.91633259480590001"/>
    <n v="1.30467645558681"/>
    <n v="357.74540833817099"/>
    <n v="0.10908791248098"/>
    <n v="0.71"/>
    <n v="253.99923992010201"/>
    <n v="7.7452417861495607E-2"/>
    <n v="3379"/>
    <n v="1.0900000000000001"/>
    <n v="1.36"/>
    <n v="2.1999999999999999E-2"/>
    <n v="0.57999999999999996"/>
    <n v="20.7161882213673"/>
    <d v="1900-01-13T19:08:05"/>
    <n v="43464"/>
    <n v="0.13829603509252"/>
    <n v="7.2205495260915296"/>
    <n v="0"/>
    <n v="3758.4971873350351"/>
  </r>
  <r>
    <s v="STND-63335"/>
    <s v="Ryder Truck Rental, Inc."/>
    <s v="Ryder Truck - 902 State Route 83 - Bensenville"/>
    <x v="0"/>
    <s v="Indoor Lighting"/>
    <x v="2"/>
    <n v="0"/>
    <n v="110.49299999999999"/>
    <n v="2.3664000000000001E-2"/>
    <x v="0"/>
    <x v="0"/>
    <n v="14.797277300976599"/>
    <s v="Qty / 1,000"/>
    <m/>
    <s v="Private-Lighting"/>
    <x v="0"/>
    <n v="3"/>
    <n v="1"/>
    <s v="Lighting"/>
    <n v="0.91633259480590001"/>
    <n v="1.30467645558681"/>
    <n v="101.24833739788799"/>
    <n v="3.0873863645006199E-2"/>
    <n v="0.71"/>
    <n v="71.886319552500694"/>
    <n v="2.19204431879544E-2"/>
    <n v="3379"/>
    <n v="1.0900000000000001"/>
    <n v="1.36"/>
    <n v="2.1999999999999999E-2"/>
    <n v="0.57999999999999996"/>
    <n v="20.7161882213673"/>
    <d v="1900-01-13T19:08:05"/>
    <n v="43464"/>
    <n v="3.9140293667604201E-2"/>
    <n v="2.04354442454453"/>
    <n v="0"/>
    <n v="1063.7218045649688"/>
  </r>
  <r>
    <s v="STND-63335"/>
    <s v="Ryder Truck Rental, Inc."/>
    <s v="Ryder Truck - 902 State Route 83 - Bensenville"/>
    <x v="1"/>
    <s v="Outdoor &amp; Garage Lighting"/>
    <x v="1"/>
    <n v="0"/>
    <n v="14758.03"/>
    <n v="0"/>
    <x v="0"/>
    <x v="0"/>
    <n v="10.1978380583316"/>
    <s v="Qty / 1,000"/>
    <m/>
    <s v="Private-Lighting"/>
    <x v="0"/>
    <n v="3"/>
    <n v="1"/>
    <s v="Lighting"/>
    <n v="0.91633259480590001"/>
    <n v="1.30467645558681"/>
    <n v="13523.263924123299"/>
    <n v="0"/>
    <n v="0.71"/>
    <n v="9601.5173861275507"/>
    <n v="0"/>
    <n v="4903"/>
    <n v="1"/>
    <n v="1"/>
    <n v="0"/>
    <n v="0"/>
    <n v="14.276973281664301"/>
    <d v="1900-01-09T04:44:53"/>
    <n v="43464"/>
    <n v="0"/>
    <n v="0"/>
    <n v="0"/>
    <n v="97914.719417984074"/>
  </r>
  <r>
    <s v="STND-63335"/>
    <s v="Ryder Truck Rental, Inc."/>
    <s v="Ryder Truck - 902 State Route 83 - Bensenville"/>
    <x v="1"/>
    <s v="Outdoor &amp; Garage Lighting"/>
    <x v="1"/>
    <n v="0"/>
    <n v="22298.844000000001"/>
    <n v="0"/>
    <x v="0"/>
    <x v="0"/>
    <n v="10.1978380583316"/>
    <s v="Qty / 1,000"/>
    <m/>
    <s v="Private-Lighting"/>
    <x v="0"/>
    <n v="3"/>
    <n v="1"/>
    <s v="Lighting"/>
    <n v="0.91633259480590001"/>
    <n v="1.30467645558681"/>
    <n v="20433.157583691998"/>
    <n v="0"/>
    <n v="0.71"/>
    <n v="14507.5418844213"/>
    <n v="0"/>
    <n v="4903"/>
    <n v="1"/>
    <n v="1"/>
    <n v="0"/>
    <n v="0"/>
    <n v="14.276973281664301"/>
    <d v="1900-01-09T04:44:53"/>
    <n v="43464"/>
    <n v="0"/>
    <n v="0"/>
    <n v="0"/>
    <n v="147945.56276179128"/>
  </r>
  <r>
    <s v="STND-63337"/>
    <s v="Corporate Disk Company"/>
    <s v="Corporate Disk Company - 1301 Ridgeview Dr - McHenry"/>
    <x v="0"/>
    <s v="Indoor Lighting"/>
    <x v="8"/>
    <n v="0"/>
    <n v="73912.2"/>
    <n v="11.69736"/>
    <x v="0"/>
    <x v="0"/>
    <n v="9.5383441434566993"/>
    <s v="Qty / 1,000"/>
    <m/>
    <s v="Private-Lighting"/>
    <x v="0"/>
    <n v="3"/>
    <n v="1"/>
    <s v="Lighting"/>
    <n v="0.91633259480590001"/>
    <n v="1.30467645558681"/>
    <n v="67728.158013812601"/>
    <n v="15.2612701845229"/>
    <n v="0.71"/>
    <n v="48086.992189807002"/>
    <n v="10.8355018310112"/>
    <n v="5242"/>
    <n v="1"/>
    <n v="1.22"/>
    <n v="1.0999999999999999E-2"/>
    <n v="0.68"/>
    <n v="13.3536818008394"/>
    <d v="1900-01-08T12:55:13"/>
    <n v="43469"/>
    <n v="18.395938023774001"/>
    <n v="745.00973815193902"/>
    <n v="0"/>
    <n v="458670.28033009364"/>
  </r>
  <r>
    <s v="STND-63337"/>
    <s v="Corporate Disk Company"/>
    <s v="Corporate Disk Company - 1301 Ridgeview Dr - McHenry"/>
    <x v="0"/>
    <s v="Indoor Lighting"/>
    <x v="8"/>
    <n v="0"/>
    <n v="16512.3"/>
    <n v="2.6132399999999998"/>
    <x v="0"/>
    <x v="0"/>
    <n v="9.5383441434566993"/>
    <s v="Qty / 1,000"/>
    <m/>
    <s v="Private-Lighting"/>
    <x v="0"/>
    <n v="3"/>
    <n v="1"/>
    <s v="Lighting"/>
    <n v="0.91633259480590001"/>
    <n v="1.30467645558681"/>
    <n v="15130.7587052135"/>
    <n v="3.4094327007976699"/>
    <n v="0.71"/>
    <n v="10742.8386807016"/>
    <n v="2.4206972175663402"/>
    <n v="5242"/>
    <n v="1"/>
    <n v="1.22"/>
    <n v="1.0999999999999999E-2"/>
    <n v="0.68"/>
    <n v="13.3536818008394"/>
    <d v="1900-01-08T12:55:13"/>
    <n v="43469"/>
    <n v="4.1097308350984401"/>
    <n v="166.438345757348"/>
    <n v="0"/>
    <n v="102468.8924141702"/>
  </r>
  <r>
    <s v="STND-63338"/>
    <s v="Portillo's Hot Dogs, LLC"/>
    <s v="Portillo's Hot Dogs LLC - 5532 Harlem Ave - Summit"/>
    <x v="0"/>
    <s v="Indoor Lighting"/>
    <x v="13"/>
    <n v="0"/>
    <n v="34923.819000000003"/>
    <n v="4.7729059999999999"/>
    <x v="0"/>
    <x v="0"/>
    <n v="8.9750493627714896"/>
    <s v="Qty / 1,000"/>
    <m/>
    <s v="Private-Lighting"/>
    <x v="0"/>
    <n v="3"/>
    <n v="1"/>
    <s v="Lighting"/>
    <n v="0.91633259480590001"/>
    <n v="1.30467645558681"/>
    <n v="32001.833684801601"/>
    <n v="6.2270980829290004"/>
    <n v="0.71"/>
    <n v="22721.3019162091"/>
    <n v="4.42123963887959"/>
    <n v="5571"/>
    <n v="1.17"/>
    <n v="1.31"/>
    <n v="2.1000000000000001E-2"/>
    <n v="0.68"/>
    <n v="12.565069107880101"/>
    <d v="1900-01-07T23:24:04"/>
    <n v="43457"/>
    <n v="6.9904558631892701"/>
    <n v="574.39188665028496"/>
    <n v="0"/>
    <n v="203924.80628441111"/>
  </r>
  <r>
    <s v="STND-63338"/>
    <s v="Portillo's Hot Dogs, LLC"/>
    <s v="Portillo's Hot Dogs LLC - 5532 Harlem Ave - Summit"/>
    <x v="0"/>
    <s v="Indoor Lighting"/>
    <x v="13"/>
    <n v="0"/>
    <n v="7939.009"/>
    <n v="1.084994"/>
    <x v="0"/>
    <x v="0"/>
    <n v="8.9750493627714896"/>
    <s v="Qty / 1,000"/>
    <m/>
    <s v="Private-Lighting"/>
    <x v="0"/>
    <n v="3"/>
    <n v="1"/>
    <s v="Lighting"/>
    <n v="0.91633259480590001"/>
    <n v="1.30467645558681"/>
    <n v="7274.7727171573897"/>
    <n v="1.41556612625295"/>
    <n v="0.71"/>
    <n v="5165.0886291817496"/>
    <n v="1.0050519496396"/>
    <n v="5571"/>
    <n v="1.17"/>
    <n v="1.31"/>
    <n v="2.1000000000000001E-2"/>
    <n v="0.68"/>
    <n v="12.565069107880101"/>
    <d v="1900-01-07T23:24:04"/>
    <n v="43457"/>
    <n v="1.5890953370598899"/>
    <n v="130.57284364128699"/>
    <n v="0"/>
    <n v="46356.925409995929"/>
  </r>
  <r>
    <s v="STND-63339"/>
    <s v="Portillo's Hot Dogs, LLC"/>
    <s v="Portillo's Hot Dogs LLC - 155 S Rte 83 - Elmhurst"/>
    <x v="0"/>
    <s v="Indoor Lighting"/>
    <x v="13"/>
    <n v="0"/>
    <n v="25264.039000000001"/>
    <n v="3.4527410000000001"/>
    <x v="0"/>
    <x v="0"/>
    <n v="8.9750493627714896"/>
    <s v="Qty / 1,000"/>
    <m/>
    <s v="Private-Lighting"/>
    <x v="0"/>
    <n v="3"/>
    <n v="1"/>
    <s v="Lighting"/>
    <n v="0.91633259480590001"/>
    <n v="1.30467645558681"/>
    <n v="23150.262412147498"/>
    <n v="4.5047098899392504"/>
    <n v="0.71"/>
    <n v="16436.686312624701"/>
    <n v="3.19834402185686"/>
    <n v="5571"/>
    <n v="1.17"/>
    <n v="1.31"/>
    <n v="2.1000000000000001E-2"/>
    <n v="0.68"/>
    <n v="12.565069107880101"/>
    <d v="1900-01-07T23:24:04"/>
    <n v="43457"/>
    <n v="5.0569262347768804"/>
    <n v="415.51753047444203"/>
    <n v="0"/>
    <n v="147520.07101619718"/>
  </r>
  <r>
    <s v="STND-63339"/>
    <s v="Portillo's Hot Dogs, LLC"/>
    <s v="Portillo's Hot Dogs LLC - 155 S Rte 83 - Elmhurst"/>
    <x v="0"/>
    <s v="Indoor Lighting"/>
    <x v="13"/>
    <n v="0"/>
    <n v="6022.6970000000001"/>
    <n v="0.82309900000000003"/>
    <x v="0"/>
    <x v="0"/>
    <n v="8.9750493627714896"/>
    <s v="Qty / 1,000"/>
    <m/>
    <s v="Private-Lighting"/>
    <x v="0"/>
    <n v="3"/>
    <n v="1"/>
    <s v="Lighting"/>
    <n v="0.91633259480590001"/>
    <n v="1.30467645558681"/>
    <n v="5518.7935697397097"/>
    <n v="1.0738778859170399"/>
    <n v="0.71"/>
    <n v="3918.34343451519"/>
    <n v="0.76245329900110204"/>
    <n v="5571"/>
    <n v="1.17"/>
    <n v="1.31"/>
    <n v="2.1000000000000001E-2"/>
    <n v="0.68"/>
    <n v="12.565069107880101"/>
    <d v="1900-01-07T23:24:04"/>
    <n v="43457"/>
    <n v="1.2055207520397899"/>
    <n v="99.055269200456294"/>
    <n v="0"/>
    <n v="35167.325745065405"/>
  </r>
  <r>
    <s v="STND-63340"/>
    <s v="PROTECTOSEAL CO."/>
    <s v="The ProtectoSeal Company (Phase 3) - 225 W Foster Ave - Bensenville"/>
    <x v="0"/>
    <s v="Indoor Lighting"/>
    <x v="10"/>
    <n v="0"/>
    <n v="16618.150000000001"/>
    <n v="2.9719869999999999"/>
    <x v="0"/>
    <x v="0"/>
    <n v="10.827197921178"/>
    <s v="Qty / 1,000"/>
    <m/>
    <s v="Private-Lighting"/>
    <x v="0"/>
    <n v="3"/>
    <n v="1"/>
    <s v="Lighting"/>
    <n v="0.91633259480590001"/>
    <n v="1.30467645558681"/>
    <n v="15227.752510373701"/>
    <n v="3.87748146521007"/>
    <n v="0.71"/>
    <n v="10811.704282365299"/>
    <n v="2.7530118402991501"/>
    <n v="4618"/>
    <n v="1.02"/>
    <n v="1.04"/>
    <n v="1.2E-2"/>
    <n v="0.81"/>
    <n v="15.158077089649201"/>
    <d v="1900-01-09T19:51:10"/>
    <n v="43471"/>
    <n v="4.6028982255580102"/>
    <n v="179.15002953380801"/>
    <n v="0"/>
    <n v="117060.46213041684"/>
  </r>
  <r>
    <s v="STND-63343"/>
    <s v="Swiss Automation, Inc."/>
    <s v="Swiss Automation - 185 Detroit St - Cary"/>
    <x v="0"/>
    <s v="Indoor Lighting"/>
    <x v="10"/>
    <n v="0"/>
    <n v="51173.351000000002"/>
    <n v="9.1518339999999991"/>
    <x v="0"/>
    <x v="0"/>
    <n v="10.827197921178"/>
    <s v="Qty / 1,000"/>
    <m/>
    <s v="Private-Lighting"/>
    <x v="0"/>
    <n v="3"/>
    <n v="1"/>
    <s v="Lighting"/>
    <n v="0.91633259480590001"/>
    <n v="1.30467645558681"/>
    <n v="46891.809506743099"/>
    <n v="11.940182345238799"/>
    <n v="0.71"/>
    <n v="33293.184749787601"/>
    <n v="8.4775294651195594"/>
    <n v="4618"/>
    <n v="1.02"/>
    <n v="1.04"/>
    <n v="1.2E-2"/>
    <n v="0.81"/>
    <n v="15.158077089649201"/>
    <d v="1900-01-09T19:51:10"/>
    <n v="43473"/>
    <n v="14.1740056329996"/>
    <n v="551.66834713815399"/>
    <n v="0"/>
    <n v="360471.90071229538"/>
  </r>
  <r>
    <s v="STND-63343"/>
    <s v="Swiss Automation, Inc."/>
    <s v="Swiss Automation - 185 Detroit St - Cary"/>
    <x v="0"/>
    <s v="Indoor Lighting"/>
    <x v="10"/>
    <n v="0"/>
    <n v="1361.2940000000001"/>
    <n v="0.243454"/>
    <x v="0"/>
    <x v="0"/>
    <n v="10.827197921178"/>
    <s v="Qty / 1,000"/>
    <m/>
    <s v="Private-Lighting"/>
    <x v="0"/>
    <n v="3"/>
    <n v="1"/>
    <s v="Lighting"/>
    <n v="0.91633259480590001"/>
    <n v="1.30467645558681"/>
    <n v="1247.3980633137"/>
    <n v="0.31762870181843"/>
    <n v="0.71"/>
    <n v="885.65262495272896"/>
    <n v="0.22551637829108601"/>
    <n v="4618"/>
    <n v="1.02"/>
    <n v="1.04"/>
    <n v="1.2E-2"/>
    <n v="0.81"/>
    <n v="15.158077089649201"/>
    <d v="1900-01-09T19:51:10"/>
    <n v="43473"/>
    <n v="0.377052115169077"/>
    <n v="14.675271333102399"/>
    <n v="0"/>
    <n v="9589.1362597740263"/>
  </r>
  <r>
    <s v="STND-63350"/>
    <s v="CH Ridge Inc"/>
    <s v="CH Ridge Inc - 6408 W 95th St - Chicago Ridge"/>
    <x v="1"/>
    <s v="Outdoor &amp; Garage Lighting"/>
    <x v="1"/>
    <n v="0"/>
    <n v="7119.1559999999999"/>
    <n v="0"/>
    <x v="0"/>
    <x v="0"/>
    <n v="10.1978380583316"/>
    <s v="Qty / 1,000"/>
    <m/>
    <s v="Private-Lighting"/>
    <x v="0"/>
    <n v="3"/>
    <n v="1"/>
    <s v="Lighting"/>
    <n v="0.91633259480590001"/>
    <n v="1.30467645558681"/>
    <n v="6523.5146903079903"/>
    <n v="0"/>
    <n v="0.71"/>
    <n v="4631.6954301186697"/>
    <n v="0"/>
    <n v="4903"/>
    <n v="1"/>
    <n v="1"/>
    <n v="0"/>
    <n v="0"/>
    <n v="14.276973281664301"/>
    <d v="1900-01-09T04:44:53"/>
    <n v="43469"/>
    <n v="0"/>
    <n v="0"/>
    <n v="0"/>
    <n v="47233.279931864723"/>
  </r>
  <r>
    <s v="STND-63350"/>
    <s v="CH Ridge Inc"/>
    <s v="CH Ridge Inc - 6408 W 95th St - Chicago Ridge"/>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469"/>
    <n v="0"/>
    <n v="0"/>
    <n v="0"/>
    <n v="19843.182340521656"/>
  </r>
  <r>
    <s v="STND-63350"/>
    <s v="CH Ridge Inc"/>
    <s v="CH Ridge Inc - 6408 W 95th St - Chicago Ridge"/>
    <x v="1"/>
    <s v="Outdoor &amp; Garage Lighting"/>
    <x v="1"/>
    <n v="0"/>
    <n v="5981.66"/>
    <n v="0"/>
    <x v="0"/>
    <x v="0"/>
    <n v="10.1978380583316"/>
    <s v="Qty / 1,000"/>
    <m/>
    <s v="Private-Lighting"/>
    <x v="0"/>
    <n v="3"/>
    <n v="1"/>
    <s v="Lighting"/>
    <n v="0.91633259480590001"/>
    <n v="1.30467645558681"/>
    <n v="5481.1900290466601"/>
    <n v="0"/>
    <n v="0.71"/>
    <n v="3891.64492062313"/>
    <n v="0"/>
    <n v="4903"/>
    <n v="1"/>
    <n v="1"/>
    <n v="0"/>
    <n v="0"/>
    <n v="14.276973281664301"/>
    <d v="1900-01-09T04:44:53"/>
    <n v="43469"/>
    <n v="0"/>
    <n v="0"/>
    <n v="0"/>
    <n v="39686.364681043415"/>
  </r>
  <r>
    <s v="STND-63350"/>
    <s v="CH Ridge Inc"/>
    <s v="CH Ridge Inc - 6408 W 95th St - Chicago Ridge"/>
    <x v="1"/>
    <s v="Outdoor &amp; Garage Lighting"/>
    <x v="1"/>
    <n v="0"/>
    <n v="5221.6949999999997"/>
    <n v="0"/>
    <x v="0"/>
    <x v="0"/>
    <n v="10.1978380583316"/>
    <s v="Qty / 1,000"/>
    <m/>
    <s v="Private-Lighting"/>
    <x v="0"/>
    <n v="3"/>
    <n v="1"/>
    <s v="Lighting"/>
    <n v="0.91633259480590001"/>
    <n v="1.30467645558681"/>
    <n v="4784.8093286349904"/>
    <n v="0"/>
    <n v="0.71"/>
    <n v="3397.2146233308399"/>
    <n v="0"/>
    <n v="4903"/>
    <n v="1"/>
    <n v="1"/>
    <n v="0"/>
    <n v="0"/>
    <n v="14.276973281664301"/>
    <d v="1900-01-09T04:44:53"/>
    <n v="43469"/>
    <n v="0"/>
    <n v="0"/>
    <n v="0"/>
    <n v="34644.244578123893"/>
  </r>
  <r>
    <s v="STND-63352"/>
    <s v="BRE DDR Woodfield Village LLC"/>
    <s v="BRE DDR Woodfield Village LLC - 1570 E Golf Rd Lts - Schaumburg"/>
    <x v="1"/>
    <s v="Outdoor &amp; Garage Lighting"/>
    <x v="1"/>
    <n v="0"/>
    <n v="13419.511"/>
    <n v="0"/>
    <x v="0"/>
    <x v="0"/>
    <n v="10.1978380583316"/>
    <s v="Qty / 1,000"/>
    <m/>
    <s v="Private-Lighting"/>
    <x v="0"/>
    <n v="3"/>
    <n v="1"/>
    <s v="Lighting"/>
    <n v="0.91633259480590001"/>
    <n v="1.30467645558681"/>
    <n v="12296.7353356563"/>
    <n v="0"/>
    <n v="0.71"/>
    <n v="8730.6820883159799"/>
    <n v="0"/>
    <n v="4903"/>
    <n v="1"/>
    <n v="1"/>
    <n v="0"/>
    <n v="0"/>
    <n v="14.276973281664301"/>
    <d v="1900-01-09T04:44:53"/>
    <n v="43470"/>
    <n v="0"/>
    <n v="0"/>
    <n v="0"/>
    <n v="89034.082075422717"/>
  </r>
  <r>
    <s v="STND-63352"/>
    <s v="BRE DDR Woodfield Village LLC"/>
    <s v="BRE DDR Woodfield Village LLC - 1570 E Golf Rd Lts - Schaumburg"/>
    <x v="1"/>
    <s v="Outdoor &amp; Garage Lighting"/>
    <x v="1"/>
    <n v="0"/>
    <n v="22995.07"/>
    <n v="0"/>
    <x v="0"/>
    <x v="0"/>
    <n v="10.1978380583316"/>
    <s v="Qty / 1,000"/>
    <m/>
    <s v="Private-Lighting"/>
    <x v="0"/>
    <n v="3"/>
    <n v="1"/>
    <s v="Lighting"/>
    <n v="0.91633259480590001"/>
    <n v="1.30467645558681"/>
    <n v="21071.132160843299"/>
    <n v="0"/>
    <n v="0.71"/>
    <n v="14960.5038341987"/>
    <n v="0"/>
    <n v="4903"/>
    <n v="1"/>
    <n v="1"/>
    <n v="0"/>
    <n v="0"/>
    <n v="14.276973281664301"/>
    <d v="1900-01-09T04:44:53"/>
    <n v="43470"/>
    <n v="0"/>
    <n v="0"/>
    <n v="0"/>
    <n v="152564.79537220733"/>
  </r>
  <r>
    <s v="STND-63352"/>
    <s v="BRE DDR Woodfield Village LLC"/>
    <s v="BRE DDR Woodfield Village LLC - 1570 E Golf Rd Lts - Schaumburg"/>
    <x v="1"/>
    <s v="Outdoor &amp; Garage Lighting"/>
    <x v="1"/>
    <n v="0"/>
    <n v="69941.294999999998"/>
    <n v="0"/>
    <x v="0"/>
    <x v="0"/>
    <n v="10.1978380583316"/>
    <s v="Qty / 1,000"/>
    <m/>
    <s v="Private-Lighting"/>
    <x v="0"/>
    <n v="3"/>
    <n v="1"/>
    <s v="Lighting"/>
    <n v="0.91633259480590001"/>
    <n v="1.30467645558681"/>
    <n v="64089.488331434899"/>
    <n v="0"/>
    <n v="0.71"/>
    <n v="45503.536715318798"/>
    <n v="0"/>
    <n v="4903"/>
    <n v="1"/>
    <n v="1"/>
    <n v="0"/>
    <n v="0"/>
    <n v="14.276973281664301"/>
    <d v="1900-01-09T04:44:53"/>
    <n v="43470"/>
    <n v="0"/>
    <n v="0"/>
    <n v="0"/>
    <n v="464037.69850416732"/>
  </r>
  <r>
    <s v="STND-63352"/>
    <s v="BRE DDR Woodfield Village LLC"/>
    <s v="BRE DDR Woodfield Village LLC - 1570 E Golf Rd Lts - Schaumburg"/>
    <x v="1"/>
    <s v="Outdoor &amp; Garage Lighting"/>
    <x v="1"/>
    <n v="0"/>
    <n v="1500.318"/>
    <n v="0"/>
    <x v="0"/>
    <x v="0"/>
    <n v="10.1978380583316"/>
    <s v="Qty / 1,000"/>
    <m/>
    <s v="Private-Lighting"/>
    <x v="0"/>
    <n v="3"/>
    <n v="1"/>
    <s v="Lighting"/>
    <n v="0.91633259480590001"/>
    <n v="1.30467645558681"/>
    <n v="1374.790285974"/>
    <n v="0"/>
    <n v="0.71"/>
    <n v="976.10110304153898"/>
    <n v="0"/>
    <n v="4903"/>
    <n v="1"/>
    <n v="1"/>
    <n v="0"/>
    <n v="0"/>
    <n v="14.276973281664301"/>
    <d v="1900-01-09T04:44:53"/>
    <n v="43470"/>
    <n v="0"/>
    <n v="0"/>
    <n v="0"/>
    <n v="9954.1209773764604"/>
  </r>
  <r>
    <s v="STND-63376"/>
    <s v="MLRP Merlin LLC"/>
    <s v="MLRP Merlin LLC - 1401 N Cicero - Chicago"/>
    <x v="1"/>
    <s v="Outdoor &amp; Garage Lighting"/>
    <x v="1"/>
    <n v="0"/>
    <n v="33536.519999999997"/>
    <n v="0"/>
    <x v="0"/>
    <x v="0"/>
    <n v="10.1978380583316"/>
    <s v="Qty / 1,000"/>
    <m/>
    <s v="Private-Lighting"/>
    <x v="0"/>
    <n v="3"/>
    <n v="1"/>
    <s v="Lighting"/>
    <n v="0.91633259480590001"/>
    <n v="1.30467645558681"/>
    <n v="30730.606392360001"/>
    <n v="0"/>
    <n v="0.71"/>
    <n v="21818.730538575601"/>
    <n v="0"/>
    <n v="4903"/>
    <n v="1"/>
    <n v="1"/>
    <n v="0"/>
    <n v="0"/>
    <n v="14.276973281664301"/>
    <d v="1900-01-09T04:44:53"/>
    <n v="43472"/>
    <n v="0"/>
    <n v="0"/>
    <n v="0"/>
    <n v="222503.88067076818"/>
  </r>
  <r>
    <s v="STND-63378"/>
    <s v="Lincolnshire Place - Loves Park"/>
    <s v="Lincolnshire Place - 6617 Broadcast Pkwy - Loves Park"/>
    <x v="1"/>
    <s v="Outdoor &amp; Garage Lighting"/>
    <x v="1"/>
    <n v="0"/>
    <n v="5319.7550000000001"/>
    <n v="0"/>
    <x v="0"/>
    <x v="0"/>
    <n v="10.1978380583316"/>
    <s v="Qty / 1,000"/>
    <m/>
    <s v="Private-Lighting"/>
    <x v="0"/>
    <n v="3"/>
    <n v="1"/>
    <s v="Lighting"/>
    <n v="0.91633259480590001"/>
    <n v="1.30467645558681"/>
    <n v="4874.6649028816601"/>
    <n v="0"/>
    <n v="0.71"/>
    <n v="3461.0120810459798"/>
    <n v="0"/>
    <n v="4903"/>
    <n v="1"/>
    <n v="1"/>
    <n v="0"/>
    <n v="0"/>
    <n v="14.276973281664301"/>
    <d v="1900-01-09T04:44:53"/>
    <n v="43469"/>
    <n v="0"/>
    <n v="0"/>
    <n v="0"/>
    <n v="35294.840720436143"/>
  </r>
  <r>
    <s v="STND-63380"/>
    <s v="RLJ Lodging II REIT  SUB LLC"/>
    <s v="RLJ Lodging II REIT  SUB LLC - 165 E Ontario St - Chicago"/>
    <x v="0"/>
    <s v="Indoor Lighting"/>
    <x v="15"/>
    <n v="0"/>
    <n v="329.96300000000002"/>
    <n v="4.4554000000000003E-2"/>
    <x v="0"/>
    <x v="0"/>
    <n v="15"/>
    <s v="Qty / 1,000"/>
    <m/>
    <s v="Private-Lighting"/>
    <x v="0"/>
    <n v="3"/>
    <n v="1"/>
    <s v="Lighting"/>
    <n v="0.91633259480590001"/>
    <n v="1.30467645558681"/>
    <n v="302.35585197993902"/>
    <n v="5.8128554802214599E-2"/>
    <n v="0.71"/>
    <n v="214.67265490575701"/>
    <n v="4.1271273909572297E-2"/>
    <n v="2390"/>
    <n v="1.18"/>
    <n v="1.36"/>
    <n v="0.02"/>
    <n v="0.28000000000000003"/>
    <n v="29.2887029288703"/>
    <d v="1900-01-19T22:05:31"/>
    <n v="43461"/>
    <n v="0.15264851576211799"/>
    <n v="5.1246754572870996"/>
    <n v="0"/>
    <n v="3220.0898235863551"/>
  </r>
  <r>
    <s v="STND-63382"/>
    <s v="Darvin Furniture &amp; Appliances of Orland Park Inc"/>
    <s v="Darvin Furniture and Appliance of Orland Park - 15400 S LaGrange Rd - Orland Park"/>
    <x v="1"/>
    <s v="Outdoor &amp; Garage Lighting"/>
    <x v="1"/>
    <n v="0"/>
    <n v="42067.74"/>
    <n v="0"/>
    <x v="0"/>
    <x v="0"/>
    <n v="10.1978380583316"/>
    <s v="Qty / 1,000"/>
    <m/>
    <s v="Private-Lighting"/>
    <x v="0"/>
    <n v="3"/>
    <n v="1"/>
    <s v="Lighting"/>
    <n v="0.91633259480590001"/>
    <n v="1.30467645558681"/>
    <n v="38548.041351819898"/>
    <n v="0"/>
    <n v="0.71"/>
    <n v="27369.109359792201"/>
    <n v="0"/>
    <n v="4903"/>
    <n v="1"/>
    <n v="1"/>
    <n v="0"/>
    <n v="0"/>
    <n v="14.276973281664301"/>
    <d v="1900-01-09T04:44:53"/>
    <n v="43469"/>
    <n v="0"/>
    <n v="0"/>
    <n v="0"/>
    <n v="279105.7450519285"/>
  </r>
  <r>
    <s v="STND-63382"/>
    <s v="Darvin Furniture &amp; Appliances of Orland Park Inc"/>
    <s v="Darvin Furniture and Appliance of Orland Park - 15400 S LaGrange Rd - Orland Park"/>
    <x v="1"/>
    <s v="Outdoor &amp; Garage Lighting"/>
    <x v="1"/>
    <n v="0"/>
    <n v="2990.83"/>
    <n v="0"/>
    <x v="0"/>
    <x v="0"/>
    <n v="10.1978380583316"/>
    <s v="Qty / 1,000"/>
    <m/>
    <s v="Private-Lighting"/>
    <x v="0"/>
    <n v="3"/>
    <n v="1"/>
    <s v="Lighting"/>
    <n v="0.91633259480590001"/>
    <n v="1.30467645558681"/>
    <n v="2740.5950145233301"/>
    <n v="0"/>
    <n v="0.71"/>
    <n v="1945.82246031156"/>
    <n v="0"/>
    <n v="4903"/>
    <n v="1"/>
    <n v="1"/>
    <n v="0"/>
    <n v="0"/>
    <n v="14.276973281664301"/>
    <d v="1900-01-09T04:44:53"/>
    <n v="43469"/>
    <n v="0"/>
    <n v="0"/>
    <n v="0"/>
    <n v="19843.182340521656"/>
  </r>
  <r>
    <s v="STND-63387"/>
    <s v="Fast Cash and Pawn Incorporated"/>
    <s v="Fast Cash and Pawn Aurora - 1669 Montgomery Rd - Ste 5 - Aurora"/>
    <x v="0"/>
    <s v="Indoor Lighting"/>
    <x v="14"/>
    <n v="0"/>
    <n v="10552.736000000001"/>
    <n v="2.1084019999999999"/>
    <x v="0"/>
    <x v="0"/>
    <n v="12.215978499877799"/>
    <s v="Qty / 1,000"/>
    <m/>
    <s v="Private-Lighting"/>
    <x v="0"/>
    <n v="3"/>
    <n v="1"/>
    <s v="Lighting"/>
    <n v="0.91633259480590001"/>
    <n v="1.30467645558681"/>
    <n v="9669.81596118163"/>
    <n v="2.7507824483121301"/>
    <n v="0.71"/>
    <n v="6865.5693324389604"/>
    <n v="1.9530555383016099"/>
    <n v="4093"/>
    <n v="1.1200000000000001"/>
    <n v="1.29"/>
    <n v="1.9E-2"/>
    <n v="0.71"/>
    <n v="17.102369899829"/>
    <d v="1900-01-11T05:11:01"/>
    <n v="43464"/>
    <n v="3.0033654856557801"/>
    <n v="164.04152077004599"/>
    <n v="0"/>
    <n v="83869.647354494722"/>
  </r>
  <r>
    <s v="STND-63391"/>
    <s v="Fast Cash and Pawn USA Inc."/>
    <s v="Fast Cash and Pawn USA Inc - 929 E Ogden Ave - Naperville"/>
    <x v="0"/>
    <s v="Indoor Lighting"/>
    <x v="14"/>
    <n v="0"/>
    <n v="7866.4189999999999"/>
    <n v="1.5716840000000001"/>
    <x v="0"/>
    <x v="0"/>
    <n v="12.215978499877799"/>
    <s v="Qty / 1,000"/>
    <m/>
    <s v="Private-Lighting"/>
    <x v="0"/>
    <n v="3"/>
    <n v="1"/>
    <s v="Lighting"/>
    <n v="0.91633259480590001"/>
    <n v="1.30467645558681"/>
    <n v="7208.2561341004302"/>
    <n v="2.0505391104224899"/>
    <n v="0.71"/>
    <n v="5117.8618552113103"/>
    <n v="1.45588276839997"/>
    <n v="4093"/>
    <n v="1.1200000000000001"/>
    <n v="1.29"/>
    <n v="1.9E-2"/>
    <n v="0.71"/>
    <n v="17.102369899829"/>
    <d v="1900-01-11T05:11:01"/>
    <n v="43464"/>
    <n v="2.2388242279970498"/>
    <n v="122.282916560632"/>
    <n v="0"/>
    <n v="62519.690388606075"/>
  </r>
  <r>
    <s v="STND-63391"/>
    <s v="Fast Cash and Pawn USA Inc."/>
    <s v="Fast Cash and Pawn USA Inc - 929 E Ogden Ave - Naperville"/>
    <x v="0"/>
    <s v="Indoor Lighting"/>
    <x v="14"/>
    <n v="0"/>
    <n v="472.16800000000001"/>
    <n v="9.4338000000000005E-2"/>
    <x v="0"/>
    <x v="0"/>
    <n v="12.215978499877799"/>
    <s v="Qty / 1,000"/>
    <m/>
    <s v="Private-Lighting"/>
    <x v="0"/>
    <n v="3"/>
    <n v="1"/>
    <s v="Lighting"/>
    <n v="0.91633259480590001"/>
    <n v="1.30467645558681"/>
    <n v="432.66292862431197"/>
    <n v="0.123080567467148"/>
    <n v="0.71"/>
    <n v="307.19067932326197"/>
    <n v="8.7387202901675204E-2"/>
    <n v="4093"/>
    <n v="1.1200000000000001"/>
    <n v="1.29"/>
    <n v="1.9E-2"/>
    <n v="0.71"/>
    <n v="17.102369899829"/>
    <d v="1900-01-11T05:11:01"/>
    <n v="43464"/>
    <n v="0.134382102267877"/>
    <n v="7.3398175391624401"/>
    <n v="0"/>
    <n v="3752.634733975824"/>
  </r>
  <r>
    <s v="STND-63399"/>
    <s v="Fast Cash &amp; Pawn Warrenville"/>
    <s v="Fast Cash and Pawn Warrenville - 2S610 Rt 59 - Warrenville"/>
    <x v="0"/>
    <s v="Indoor Lighting"/>
    <x v="14"/>
    <n v="0"/>
    <n v="20491.195"/>
    <n v="4.0940729999999999"/>
    <x v="0"/>
    <x v="0"/>
    <n v="12.215978499877799"/>
    <s v="Qty / 1,000"/>
    <m/>
    <s v="Private-Lighting"/>
    <x v="0"/>
    <n v="3"/>
    <n v="1"/>
    <s v="Lighting"/>
    <n v="0.91633259480590001"/>
    <n v="1.30467645558681"/>
    <n v="18776.749885023699"/>
    <n v="5.3414406505536398"/>
    <n v="0.71"/>
    <n v="13331.492418366801"/>
    <n v="3.79242286189309"/>
    <n v="4093"/>
    <n v="1.1200000000000001"/>
    <n v="1.29"/>
    <n v="1.9E-2"/>
    <n v="0.71"/>
    <n v="17.102369899829"/>
    <d v="1900-01-11T05:11:01"/>
    <n v="43464"/>
    <n v="5.8319037564730296"/>
    <n v="318.53414983522299"/>
    <n v="0"/>
    <n v="162857.22475405273"/>
  </r>
  <r>
    <s v="STND-63403"/>
    <s v="Next Auto Sales Inc"/>
    <s v="Next Auto Sales - 1112 N Front St - McHenry"/>
    <x v="0"/>
    <s v="Indoor Lighting"/>
    <x v="0"/>
    <n v="0"/>
    <n v="10233.780000000001"/>
    <n v="2.0758260000000002"/>
    <x v="0"/>
    <x v="0"/>
    <n v="9.1274187659729797"/>
    <s v="Qty / 1,000"/>
    <m/>
    <s v="Private-Lighting"/>
    <x v="0"/>
    <n v="3"/>
    <n v="1"/>
    <s v="Lighting"/>
    <n v="0.91633259480590001"/>
    <n v="1.30467645558681"/>
    <n v="9377.5461820727196"/>
    <n v="2.7082813080949402"/>
    <n v="0.71"/>
    <n v="6658.0577892716301"/>
    <n v="1.92287972874741"/>
    <n v="5478"/>
    <n v="1.1200000000000001"/>
    <n v="1.31"/>
    <n v="2.1999999999999999E-2"/>
    <n v="0.95"/>
    <n v="12.7783862723622"/>
    <d v="1900-01-08T03:03:29"/>
    <n v="43469"/>
    <n v="2.17620032791879"/>
    <n v="184.201800005"/>
    <n v="0"/>
    <n v="60770.881610730445"/>
  </r>
  <r>
    <s v="STND-63403"/>
    <s v="Next Auto Sales Inc"/>
    <s v="Next Auto Sales - 1112 N Front St - McHenry"/>
    <x v="0"/>
    <s v="Indoor Lighting"/>
    <x v="0"/>
    <n v="0"/>
    <n v="11779.891"/>
    <n v="2.38944"/>
    <x v="0"/>
    <x v="0"/>
    <n v="9.1274187659729797"/>
    <s v="Qty / 1,000"/>
    <m/>
    <s v="Private-Lighting"/>
    <x v="0"/>
    <n v="3"/>
    <n v="1"/>
    <s v="Lighting"/>
    <n v="0.91633259480590001"/>
    <n v="1.30467645558681"/>
    <n v="10794.298086560701"/>
    <n v="3.1174461100373398"/>
    <n v="0.71"/>
    <n v="7663.9516414580703"/>
    <n v="2.21338673812651"/>
    <n v="5478"/>
    <n v="1.1200000000000001"/>
    <n v="1.31"/>
    <n v="2.1999999999999999E-2"/>
    <n v="0.95"/>
    <n v="12.7783862723622"/>
    <d v="1900-01-08T03:03:29"/>
    <n v="43469"/>
    <n v="2.5049787947266702"/>
    <n v="212.03085527172701"/>
    <n v="0"/>
    <n v="69952.096033753813"/>
  </r>
  <r>
    <s v="STND-63403"/>
    <s v="Next Auto Sales Inc"/>
    <s v="Next Auto Sales - 1112 N Front St - McHenry"/>
    <x v="0"/>
    <s v="Indoor Lighting"/>
    <x v="0"/>
    <n v="0"/>
    <n v="10859.587"/>
    <n v="2.2027649999999999"/>
    <x v="0"/>
    <x v="0"/>
    <n v="9.1274187659729797"/>
    <s v="Qty / 1,000"/>
    <m/>
    <s v="Private-Lighting"/>
    <x v="0"/>
    <n v="3"/>
    <n v="1"/>
    <s v="Lighting"/>
    <n v="0.91633259480590001"/>
    <n v="1.30467645558681"/>
    <n v="9950.9935342304198"/>
    <n v="2.8738956326906702"/>
    <n v="0.71"/>
    <n v="7065.2054093035904"/>
    <n v="2.0404658992103801"/>
    <n v="5478"/>
    <n v="1.1200000000000001"/>
    <n v="1.31"/>
    <n v="2.1999999999999999E-2"/>
    <n v="0.95"/>
    <n v="12.7783862723622"/>
    <d v="1900-01-08T03:03:29"/>
    <n v="43469"/>
    <n v="2.3092773263886501"/>
    <n v="195.46594442238299"/>
    <n v="0"/>
    <n v="64487.088438331397"/>
  </r>
  <r>
    <s v="STND-63403"/>
    <s v="Next Auto Sales Inc"/>
    <s v="Next Auto Sales - 1112 N Front St - McHenry"/>
    <x v="0"/>
    <s v="Indoor Lighting"/>
    <x v="0"/>
    <n v="0"/>
    <n v="5030.9949999999999"/>
    <n v="1.0204899999999999"/>
    <x v="0"/>
    <x v="0"/>
    <n v="9.1274187659729797"/>
    <s v="Qty / 1,000"/>
    <m/>
    <s v="Private-Lighting"/>
    <x v="0"/>
    <n v="3"/>
    <n v="1"/>
    <s v="Lighting"/>
    <n v="0.91633259480590001"/>
    <n v="1.30467645558681"/>
    <n v="4610.06470280551"/>
    <n v="1.33140927616178"/>
    <n v="0.71"/>
    <n v="3273.14593899191"/>
    <n v="0.945300586074864"/>
    <n v="5478"/>
    <n v="1.1200000000000001"/>
    <n v="1.31"/>
    <n v="2.1999999999999999E-2"/>
    <n v="0.95"/>
    <n v="12.7783862723622"/>
    <d v="1900-01-08T03:03:29"/>
    <n v="43469"/>
    <n v="1.06983469358118"/>
    <n v="90.554842376536698"/>
    <n v="0"/>
    <n v="29875.373667323009"/>
  </r>
  <r>
    <s v="STND-63403"/>
    <s v="Next Auto Sales Inc"/>
    <s v="Next Auto Sales - 1112 N Front St - McHenry"/>
    <x v="0"/>
    <s v="Indoor Lighting"/>
    <x v="0"/>
    <n v="0"/>
    <n v="6037.1940000000004"/>
    <n v="1.224588"/>
    <x v="0"/>
    <x v="0"/>
    <n v="9.1274187659729797"/>
    <s v="Qty / 1,000"/>
    <m/>
    <s v="Private-Lighting"/>
    <x v="0"/>
    <n v="3"/>
    <n v="1"/>
    <s v="Lighting"/>
    <n v="0.91633259480590001"/>
    <n v="1.30467645558681"/>
    <n v="5532.0776433666097"/>
    <n v="1.59769113139414"/>
    <n v="0.71"/>
    <n v="3927.77512679029"/>
    <n v="1.13436070328984"/>
    <n v="5478"/>
    <n v="1.1200000000000001"/>
    <n v="1.31"/>
    <n v="2.1999999999999999E-2"/>
    <n v="0.95"/>
    <n v="12.7783862723622"/>
    <d v="1900-01-08T03:03:29"/>
    <n v="43469"/>
    <n v="1.2838016322974199"/>
    <n v="108.665810851844"/>
    <n v="0"/>
    <n v="35850.448400787594"/>
  </r>
  <r>
    <s v="STND-63403"/>
    <s v="Next Auto Sales Inc"/>
    <s v="Next Auto Sales - 1112 N Front St - McHenry"/>
    <x v="0"/>
    <s v="Indoor Lighting"/>
    <x v="0"/>
    <n v="0"/>
    <n v="10859.587"/>
    <n v="2.2027649999999999"/>
    <x v="0"/>
    <x v="0"/>
    <n v="9.1274187659729797"/>
    <s v="Qty / 1,000"/>
    <m/>
    <s v="Private-Lighting"/>
    <x v="0"/>
    <n v="3"/>
    <n v="1"/>
    <s v="Lighting"/>
    <n v="0.91633259480590001"/>
    <n v="1.30467645558681"/>
    <n v="9950.9935342304198"/>
    <n v="2.8738956326906702"/>
    <n v="0.71"/>
    <n v="7065.2054093035904"/>
    <n v="2.0404658992103801"/>
    <n v="5478"/>
    <n v="1.1200000000000001"/>
    <n v="1.31"/>
    <n v="2.1999999999999999E-2"/>
    <n v="0.95"/>
    <n v="12.7783862723622"/>
    <d v="1900-01-08T03:03:29"/>
    <n v="43469"/>
    <n v="2.3092773263886501"/>
    <n v="195.46594442238299"/>
    <n v="0"/>
    <n v="64487.088438331397"/>
  </r>
  <r>
    <s v="STND-63403"/>
    <s v="Next Auto Sales Inc"/>
    <s v="Next Auto Sales - 1112 N Front St - McHenry"/>
    <x v="0"/>
    <s v="Indoor Lighting"/>
    <x v="0"/>
    <n v="0"/>
    <n v="2515.498"/>
    <n v="0.51024499999999995"/>
    <x v="0"/>
    <x v="0"/>
    <n v="9.1274187659729797"/>
    <s v="Qty / 1,000"/>
    <m/>
    <s v="Private-Lighting"/>
    <x v="0"/>
    <n v="3"/>
    <n v="1"/>
    <s v="Lighting"/>
    <n v="0.91633259480590001"/>
    <n v="1.30467645558681"/>
    <n v="2305.0328095690502"/>
    <n v="0.66570463808088998"/>
    <n v="0.71"/>
    <n v="1636.5732947940301"/>
    <n v="0.472650293037432"/>
    <n v="5478"/>
    <n v="1.1200000000000001"/>
    <n v="1.31"/>
    <n v="2.1999999999999999E-2"/>
    <n v="0.95"/>
    <n v="12.7783862723622"/>
    <d v="1900-01-08T03:03:29"/>
    <n v="43469"/>
    <n v="0.534917346790591"/>
    <n v="45.277430187963503"/>
    <n v="0"/>
    <n v="14937.68980279326"/>
  </r>
  <r>
    <s v="STND-63403"/>
    <s v="Next Auto Sales Inc"/>
    <s v="Next Auto Sales - 1112 N Front St - McHenry"/>
    <x v="0"/>
    <s v="Indoor Lighting"/>
    <x v="0"/>
    <n v="0"/>
    <n v="24173.317999999999"/>
    <n v="4.9033300000000004"/>
    <x v="0"/>
    <x v="0"/>
    <n v="9.1274187659729797"/>
    <s v="Qty / 1,000"/>
    <m/>
    <s v="Private-Lighting"/>
    <x v="0"/>
    <n v="3"/>
    <n v="1"/>
    <s v="Lighting"/>
    <n v="0.91633259480590001"/>
    <n v="1.30467645558681"/>
    <n v="22150.7992080082"/>
    <n v="6.3972592049724604"/>
    <n v="0.71"/>
    <n v="15727.067437685801"/>
    <n v="4.5420540355304402"/>
    <n v="5478"/>
    <n v="1.1200000000000001"/>
    <n v="1.31"/>
    <n v="2.1999999999999999E-2"/>
    <n v="0.95"/>
    <n v="12.7783862723622"/>
    <d v="1900-01-08T03:03:29"/>
    <n v="43469"/>
    <n v="5.1404252350120201"/>
    <n v="435.10498444301697"/>
    <n v="0"/>
    <n v="143547.53046445595"/>
  </r>
  <r>
    <s v="STND-63403"/>
    <s v="Next Auto Sales Inc"/>
    <s v="Next Auto Sales - 1112 N Front St - McHenry"/>
    <x v="0"/>
    <s v="Indoor Lighting"/>
    <x v="0"/>
    <n v="0"/>
    <n v="5030.9949999999999"/>
    <n v="1.0204899999999999"/>
    <x v="0"/>
    <x v="0"/>
    <n v="9.1274187659729797"/>
    <s v="Qty / 1,000"/>
    <m/>
    <s v="Private-Lighting"/>
    <x v="0"/>
    <n v="3"/>
    <n v="1"/>
    <s v="Lighting"/>
    <n v="0.91633259480590001"/>
    <n v="1.30467645558681"/>
    <n v="4610.06470280551"/>
    <n v="1.33140927616178"/>
    <n v="0.71"/>
    <n v="3273.14593899191"/>
    <n v="0.945300586074864"/>
    <n v="5478"/>
    <n v="1.1200000000000001"/>
    <n v="1.31"/>
    <n v="2.1999999999999999E-2"/>
    <n v="0.95"/>
    <n v="12.7783862723622"/>
    <d v="1900-01-08T03:03:29"/>
    <n v="43469"/>
    <n v="1.06983469358118"/>
    <n v="90.554842376536698"/>
    <n v="0"/>
    <n v="29875.373667323009"/>
  </r>
  <r>
    <s v="STND-63403"/>
    <s v="Next Auto Sales Inc"/>
    <s v="Next Auto Sales - 1112 N Front St - McHenry"/>
    <x v="0"/>
    <s v="Indoor Lighting"/>
    <x v="0"/>
    <n v="0"/>
    <n v="4122.9620000000004"/>
    <n v="0.83630400000000005"/>
    <x v="0"/>
    <x v="0"/>
    <n v="9.1274187659729797"/>
    <s v="Qty / 1,000"/>
    <m/>
    <s v="Private-Lighting"/>
    <x v="0"/>
    <n v="3"/>
    <n v="1"/>
    <s v="Lighting"/>
    <n v="0.91633259480590001"/>
    <n v="1.30467645558681"/>
    <n v="3778.0044677461201"/>
    <n v="1.09110613851307"/>
    <n v="0.71"/>
    <n v="2682.38317209975"/>
    <n v="0.77468535834427898"/>
    <n v="5478"/>
    <n v="1.1200000000000001"/>
    <n v="1.31"/>
    <n v="2.1999999999999999E-2"/>
    <n v="0.95"/>
    <n v="12.7783862723622"/>
    <d v="1900-01-08T03:03:29"/>
    <n v="43469"/>
    <n v="0.87674257815433398"/>
    <n v="74.210802045013097"/>
    <n v="0"/>
    <n v="24483.234502553387"/>
  </r>
  <r>
    <s v="STND-63403"/>
    <s v="Next Auto Sales Inc"/>
    <s v="Next Auto Sales - 1112 N Front St - McHenry"/>
    <x v="0"/>
    <s v="Indoor Lighting"/>
    <x v="0"/>
    <n v="0"/>
    <n v="785.32600000000002"/>
    <n v="0.15929599999999999"/>
    <x v="0"/>
    <x v="0"/>
    <n v="9.1274187659729797"/>
    <s v="Qty / 1,000"/>
    <m/>
    <s v="Private-Lighting"/>
    <x v="0"/>
    <n v="3"/>
    <n v="1"/>
    <s v="Lighting"/>
    <n v="0.91633259480590001"/>
    <n v="1.30467645558681"/>
    <n v="719.61981134853795"/>
    <n v="0.20782974066915599"/>
    <n v="0.71"/>
    <n v="510.930066057462"/>
    <n v="0.14755911587510101"/>
    <n v="5478"/>
    <n v="1.1200000000000001"/>
    <n v="1.31"/>
    <n v="2.1999999999999999E-2"/>
    <n v="0.95"/>
    <n v="12.7783862723622"/>
    <d v="1900-01-08T03:03:29"/>
    <n v="43469"/>
    <n v="0.166998586315111"/>
    <n v="14.1353891514891"/>
    <n v="0"/>
    <n v="4663.4726730326929"/>
  </r>
  <r>
    <s v="STND-63404"/>
    <s v="Village of Westmont"/>
    <s v="Village of Westmont - 500 N Cass - Westmont"/>
    <x v="0"/>
    <s v="Indoor Lighting"/>
    <x v="6"/>
    <n v="0"/>
    <n v="3037.9050000000002"/>
    <n v="0.68310000000000004"/>
    <x v="0"/>
    <x v="1"/>
    <n v="15"/>
    <s v="Qty / 1,000"/>
    <m/>
    <s v="Public-Lighting"/>
    <x v="0"/>
    <n v="3"/>
    <n v="1"/>
    <s v="Lighting"/>
    <n v="0.99829244462109001"/>
    <n v="0.987374621353864"/>
    <n v="3032.7176089766299"/>
    <n v="0.67447560384682503"/>
    <n v="0.71"/>
    <n v="2153.22950237341"/>
    <n v="0.47887767873124598"/>
    <n v="2885"/>
    <n v="1.165"/>
    <n v="1.3779999999999999"/>
    <n v="2.5499999999999998E-2"/>
    <n v="0.55000000000000004"/>
    <n v="24.263431542460999"/>
    <d v="1900-01-16T07:56:40"/>
    <n v="43457"/>
    <n v="0.88992690836102994"/>
    <n v="66.381372556999295"/>
    <n v="0"/>
    <n v="32298.442535601149"/>
  </r>
  <r>
    <s v="STND-63405"/>
    <s v="Kamran Yasin"/>
    <s v="Kamran Yasin Midwest Goods Inc - 1001 Foster Ave - Bensenville"/>
    <x v="0"/>
    <s v="Indoor Lighting"/>
    <x v="8"/>
    <n v="0"/>
    <n v="132360.5"/>
    <n v="20.947399999999998"/>
    <x v="0"/>
    <x v="0"/>
    <n v="9.5383441434566993"/>
    <s v="Qty / 1,000"/>
    <m/>
    <s v="Private-Lighting"/>
    <x v="0"/>
    <n v="2"/>
    <n v="1"/>
    <s v="Lighting"/>
    <n v="0.97902139861649395"/>
    <n v="0.93591656730105399"/>
    <n v="129583.761831578"/>
    <n v="19.605018701882098"/>
    <n v="0.71"/>
    <n v="92004.470900420696"/>
    <n v="13.9195632783363"/>
    <n v="5242"/>
    <n v="1"/>
    <n v="1.22"/>
    <n v="1.0999999999999999E-2"/>
    <n v="0.68"/>
    <n v="13.3536818008394"/>
    <d v="1900-01-08T12:55:13"/>
    <n v="43471"/>
    <n v="23.631893324351601"/>
    <n v="1425.42138014736"/>
    <n v="0"/>
    <n v="877570.30618486006"/>
  </r>
  <r>
    <s v="STND-63405"/>
    <s v="Kamran Yasin"/>
    <s v="Kamran Yasin Midwest Goods Inc - 1001 Foster Ave - Bensenville"/>
    <x v="1"/>
    <s v="Outdoor &amp; Garage Lighting"/>
    <x v="1"/>
    <n v="0"/>
    <n v="5295.24"/>
    <n v="0"/>
    <x v="0"/>
    <x v="0"/>
    <n v="10.1978380583316"/>
    <s v="Qty / 1,000"/>
    <m/>
    <s v="Private-Lighting"/>
    <x v="0"/>
    <n v="2"/>
    <n v="1"/>
    <s v="Lighting"/>
    <n v="0.97902139861649395"/>
    <n v="0.93591656730105399"/>
    <n v="5184.1532708100003"/>
    <n v="0"/>
    <n v="0.71"/>
    <n v="3680.7488222750999"/>
    <n v="0"/>
    <n v="4903"/>
    <n v="1"/>
    <n v="1"/>
    <n v="0"/>
    <n v="0"/>
    <n v="14.276973281664301"/>
    <d v="1900-01-09T04:44:53"/>
    <n v="43471"/>
    <n v="0"/>
    <n v="0"/>
    <n v="0"/>
    <n v="37535.680422956226"/>
  </r>
  <r>
    <s v="STND-63413"/>
    <s v="The South Suburban Vineyard church"/>
    <s v="The South Suburban Vineyard Church  - 3400 196th Street - Flossmoor"/>
    <x v="0"/>
    <s v="Indoor Lighting"/>
    <x v="2"/>
    <n v="0"/>
    <n v="4456.5630000000001"/>
    <n v="0.95444799999999996"/>
    <x v="0"/>
    <x v="0"/>
    <n v="14.797277300976599"/>
    <s v="Qty / 1,000"/>
    <m/>
    <s v="Private-Lighting"/>
    <x v="0"/>
    <n v="3"/>
    <n v="1"/>
    <s v="Lighting"/>
    <n v="0.91633259480590001"/>
    <n v="1.30467645558681"/>
    <n v="4083.6939377059698"/>
    <n v="1.2452458336819201"/>
    <n v="0.71"/>
    <n v="2899.4226957712399"/>
    <n v="0.88412454191416001"/>
    <n v="3379"/>
    <n v="1.0900000000000001"/>
    <n v="1.36"/>
    <n v="2.1999999999999999E-2"/>
    <n v="0.57999999999999996"/>
    <n v="20.7161882213673"/>
    <d v="1900-01-13T19:08:05"/>
    <n v="43469"/>
    <n v="1.57865851126004"/>
    <n v="82.423180394065298"/>
    <n v="0"/>
    <n v="42903.561642072149"/>
  </r>
  <r>
    <s v="STND-63413"/>
    <s v="The South Suburban Vineyard church"/>
    <s v="The South Suburban Vineyard Church  - 3400 196th Street - Flossmoor"/>
    <x v="0"/>
    <s v="Indoor Lighting"/>
    <x v="2"/>
    <n v="0"/>
    <n v="11270.316999999999"/>
    <n v="2.4137279999999999"/>
    <x v="0"/>
    <x v="0"/>
    <n v="14.797277300976599"/>
    <s v="Qty / 1,000"/>
    <m/>
    <s v="Private-Lighting"/>
    <x v="0"/>
    <n v="3"/>
    <n v="1"/>
    <s v="Lighting"/>
    <n v="0.91633259480590001"/>
    <n v="1.30467645558681"/>
    <n v="10327.358820895"/>
    <n v="3.1491340917906299"/>
    <n v="0.71"/>
    <n v="7332.4247628354797"/>
    <n v="2.2358852051713498"/>
    <n v="3379"/>
    <n v="1.0900000000000001"/>
    <n v="1.36"/>
    <n v="2.1999999999999999E-2"/>
    <n v="0.57999999999999996"/>
    <n v="20.7161882213673"/>
    <d v="1900-01-13T19:08:05"/>
    <n v="43469"/>
    <n v="3.9923099540956302"/>
    <n v="208.44210464191801"/>
    <n v="0"/>
    <n v="108499.92250422417"/>
  </r>
  <r>
    <s v="STND-63416"/>
    <s v="Chicago Public Schools"/>
    <s v="Waters Elementary - 4540 N Campbell - Chicago"/>
    <x v="1"/>
    <s v="Outdoor &amp; Garage Lighting"/>
    <x v="1"/>
    <n v="0"/>
    <n v="17405.650000000001"/>
    <n v="0"/>
    <x v="0"/>
    <x v="1"/>
    <n v="10.1978380583316"/>
    <s v="Qty / 1,000"/>
    <m/>
    <s v="Public-Lighting"/>
    <x v="0"/>
    <n v="3"/>
    <n v="1"/>
    <s v="Lighting"/>
    <n v="0.99829244462109001"/>
    <n v="0.987374621353864"/>
    <n v="17375.9288887191"/>
    <n v="0"/>
    <n v="0.71"/>
    <n v="12336.909510990599"/>
    <n v="0"/>
    <n v="4903"/>
    <n v="1"/>
    <n v="1"/>
    <n v="0"/>
    <n v="0"/>
    <n v="14.276973281664301"/>
    <d v="1900-01-09T04:44:53"/>
    <n v="43469"/>
    <n v="0"/>
    <n v="0"/>
    <n v="0"/>
    <n v="125809.80533337302"/>
  </r>
  <r>
    <s v="STND-63424"/>
    <s v="Evergreen Park Elementary School District 124"/>
    <s v="Evergreen Park Elementary School District 124 - 2929 W 87th St - Evergreen Park"/>
    <x v="0"/>
    <s v="Indoor Lighting"/>
    <x v="6"/>
    <n v="0"/>
    <n v="2676.81"/>
    <n v="0.72990699999999997"/>
    <x v="0"/>
    <x v="1"/>
    <n v="15"/>
    <s v="Qty / 1,000"/>
    <m/>
    <s v="Public-Lighting"/>
    <x v="0"/>
    <n v="3"/>
    <n v="1"/>
    <s v="Lighting"/>
    <n v="0.99829244462109001"/>
    <n v="0.987374621353864"/>
    <n v="2672.2391986861799"/>
    <n v="0.720691647748535"/>
    <n v="0.71"/>
    <n v="1897.2898310671901"/>
    <n v="0.51169106990145996"/>
    <n v="2885"/>
    <n v="1.165"/>
    <n v="1.3779999999999999"/>
    <n v="2.5499999999999998E-2"/>
    <n v="0.55000000000000004"/>
    <n v="24.263431542460999"/>
    <d v="1900-01-16T07:56:40"/>
    <n v="43461"/>
    <n v="0.95090598726551601"/>
    <n v="58.491072589268299"/>
    <n v="0"/>
    <n v="28459.34746600785"/>
  </r>
  <r>
    <s v="STND-63426"/>
    <s v="Oscar Mayer School"/>
    <s v="Mayer School -  2250 N Clifton - Chicago"/>
    <x v="1"/>
    <s v="Outdoor &amp; Garage Lighting"/>
    <x v="1"/>
    <n v="0"/>
    <n v="33070.735000000001"/>
    <n v="0"/>
    <x v="0"/>
    <x v="1"/>
    <n v="10.1978380583316"/>
    <s v="Qty / 1,000"/>
    <m/>
    <s v="Public-Lighting"/>
    <x v="0"/>
    <n v="3"/>
    <n v="1"/>
    <s v="Lighting"/>
    <n v="0.99829244462109001"/>
    <n v="0.987374621353864"/>
    <n v="33014.2648885663"/>
    <n v="0"/>
    <n v="0.71"/>
    <n v="23440.128070882001"/>
    <n v="0"/>
    <n v="4903"/>
    <n v="1"/>
    <n v="1"/>
    <n v="0"/>
    <n v="0"/>
    <n v="14.276973281664301"/>
    <d v="1900-01-09T04:44:53"/>
    <n v="43469"/>
    <n v="0"/>
    <n v="0"/>
    <n v="0"/>
    <n v="239038.63013340734"/>
  </r>
  <r>
    <s v="STND-63428"/>
    <s v="Affordable Welding, US, Inc."/>
    <s v="Affordable Welding - 3100 E 87th St - Chicago"/>
    <x v="10"/>
    <s v="Compressed Air"/>
    <x v="10"/>
    <n v="0"/>
    <n v="52020"/>
    <n v="8.35"/>
    <x v="4"/>
    <x v="0"/>
    <n v="10"/>
    <s v="ΔkWpeak / CF"/>
    <n v="0.95"/>
    <s v="Private-Non-Lighting"/>
    <x v="2"/>
    <n v="3"/>
    <n v="1"/>
    <s v="Non-Lighting"/>
    <n v="0.98952339343681495"/>
    <n v="0.43468415683807998"/>
    <n v="51475.006926583097"/>
    <n v="3.62961270959797"/>
    <n v="0.7"/>
    <n v="36032.504848608201"/>
    <n v="2.5407288967185799"/>
    <n v="4618"/>
    <n v="1.02"/>
    <n v="1.04"/>
    <n v="1.2E-2"/>
    <n v="0.81"/>
    <n v="15.158077089649201"/>
    <d v="1900-01-09T19:51:10"/>
    <n v="43469"/>
    <n v="3.8206449574715502"/>
    <n v="0"/>
    <n v="0"/>
    <n v="360325.048486082"/>
  </r>
  <r>
    <s v="STND-63432"/>
    <s v="G &amp; S Venture LLC"/>
    <s v="G &amp; S Venture LLC - 6704 Pingree Rd - Algonquin"/>
    <x v="0"/>
    <s v="Indoor Lighting"/>
    <x v="8"/>
    <n v="0"/>
    <n v="3459.72"/>
    <n v="0.54753600000000002"/>
    <x v="0"/>
    <x v="0"/>
    <n v="9.5383441434566993"/>
    <s v="Qty / 1,000"/>
    <m/>
    <s v="Private-Lighting"/>
    <x v="0"/>
    <n v="3"/>
    <n v="1"/>
    <s v="Lighting"/>
    <n v="0.91633259480590001"/>
    <n v="1.30467645558681"/>
    <n v="3170.2542049018698"/>
    <n v="0.714357327786178"/>
    <n v="0.71"/>
    <n v="2250.8804854803302"/>
    <n v="0.50719370272818598"/>
    <n v="5242"/>
    <n v="1"/>
    <n v="1.22"/>
    <n v="1.0999999999999999E-2"/>
    <n v="0.68"/>
    <n v="13.3536818008394"/>
    <d v="1900-01-08T12:55:13"/>
    <n v="43460"/>
    <n v="0.861086460687292"/>
    <n v="34.872796253920498"/>
    <n v="0"/>
    <n v="21469.672696302281"/>
  </r>
  <r>
    <s v="STND-63432"/>
    <s v="G &amp; S Venture LLC"/>
    <s v="G &amp; S Venture LLC - 6704 Pingree Rd - Algonquin"/>
    <x v="0"/>
    <s v="Indoor Lighting"/>
    <x v="8"/>
    <n v="0"/>
    <n v="46811.06"/>
    <n v="7.408328"/>
    <x v="0"/>
    <x v="0"/>
    <n v="9.5383441434566993"/>
    <s v="Qty / 1,000"/>
    <m/>
    <s v="Private-Lighting"/>
    <x v="0"/>
    <n v="3"/>
    <n v="1"/>
    <s v="Lighting"/>
    <n v="0.91633259480590001"/>
    <n v="1.30467645558681"/>
    <n v="42894.500075414697"/>
    <n v="9.6654711168645004"/>
    <n v="0.71"/>
    <n v="30455.095053544399"/>
    <n v="6.86248449297379"/>
    <n v="5242"/>
    <n v="1"/>
    <n v="1.22"/>
    <n v="1.0999999999999999E-2"/>
    <n v="0.68"/>
    <n v="13.3536818008394"/>
    <d v="1900-01-08T12:55:13"/>
    <n v="43460"/>
    <n v="11.6507607483902"/>
    <n v="471.83950082956102"/>
    <n v="0"/>
    <n v="290491.17754239234"/>
  </r>
  <r>
    <s v="STND-63437"/>
    <s v="Henry Frerk Sons, Inc."/>
    <s v="Henry Frerk &amp; Sons - 3210 N Troy St - Chicago"/>
    <x v="0"/>
    <s v="Indoor Lighting"/>
    <x v="8"/>
    <n v="0"/>
    <n v="100489.14"/>
    <n v="15.903432"/>
    <x v="0"/>
    <x v="0"/>
    <n v="9.5383441434566993"/>
    <s v="Qty / 1,000"/>
    <m/>
    <s v="Private-Lighting"/>
    <x v="0"/>
    <n v="3"/>
    <n v="1"/>
    <s v="Lighting"/>
    <n v="0.91633259480590001"/>
    <n v="1.30467645558681"/>
    <n v="92081.474406013294"/>
    <n v="20.7488332934258"/>
    <n v="0.71"/>
    <n v="65377.846828269503"/>
    <n v="14.731671638332299"/>
    <n v="5242"/>
    <n v="1"/>
    <n v="1.22"/>
    <n v="1.0999999999999999E-2"/>
    <n v="0.68"/>
    <n v="13.3536818008394"/>
    <d v="1900-01-08T12:55:13"/>
    <n v="43470"/>
    <n v="25.010647653599101"/>
    <n v="1012.89621846615"/>
    <n v="0"/>
    <n v="623596.4024062336"/>
  </r>
  <r>
    <s v="STND-63437"/>
    <s v="Henry Frerk Sons, Inc."/>
    <s v="Henry Frerk &amp; Sons - 3210 N Troy St - Chicago"/>
    <x v="0"/>
    <s v="Indoor Lighting"/>
    <x v="8"/>
    <n v="0"/>
    <n v="3727.0619999999999"/>
    <n v="0.58984599999999998"/>
    <x v="0"/>
    <x v="0"/>
    <n v="9.5383441434566993"/>
    <s v="Qty / 1,000"/>
    <m/>
    <s v="Private-Lighting"/>
    <x v="0"/>
    <n v="3"/>
    <n v="1"/>
    <s v="Lighting"/>
    <n v="0.91633259480590001"/>
    <n v="1.30467645558681"/>
    <n v="3415.2283934624702"/>
    <n v="0.76955818862205505"/>
    <n v="0.71"/>
    <n v="2424.8121593583501"/>
    <n v="0.54638631392165904"/>
    <n v="5242"/>
    <n v="1"/>
    <n v="1.22"/>
    <n v="1.0999999999999999E-2"/>
    <n v="0.68"/>
    <n v="13.3536818008394"/>
    <d v="1900-01-08T12:55:13"/>
    <n v="43470"/>
    <n v="0.92762558898512004"/>
    <n v="37.567512328087098"/>
    <n v="0"/>
    <n v="23128.692859198312"/>
  </r>
  <r>
    <s v="STND-63439"/>
    <s v="Henry Frerk Sons, Inc."/>
    <s v="Henry Frerk &amp; Sons - 3135 W Belmont - Chicago"/>
    <x v="0"/>
    <s v="Indoor Lighting"/>
    <x v="8"/>
    <n v="0"/>
    <n v="539.92600000000004"/>
    <n v="8.5448999999999997E-2"/>
    <x v="0"/>
    <x v="0"/>
    <n v="9.5383441434566993"/>
    <s v="Qty / 1,000"/>
    <m/>
    <s v="Private-Lighting"/>
    <x v="0"/>
    <n v="3"/>
    <n v="1"/>
    <s v="Lighting"/>
    <n v="0.91633259480590001"/>
    <n v="1.30467645558681"/>
    <n v="494.75179258317002"/>
    <n v="0.111483298453437"/>
    <n v="0.71"/>
    <n v="351.27377273405102"/>
    <n v="7.9153141901940297E-2"/>
    <n v="5242"/>
    <n v="1"/>
    <n v="1.22"/>
    <n v="1.0999999999999999E-2"/>
    <n v="0.68"/>
    <n v="13.3536818008394"/>
    <d v="1900-01-08T12:55:13"/>
    <n v="43470"/>
    <n v="0.134381989456891"/>
    <n v="5.4422697184148703"/>
    <n v="0"/>
    <n v="3350.5701329077751"/>
  </r>
  <r>
    <s v="STND-63439"/>
    <s v="Henry Frerk Sons, Inc."/>
    <s v="Henry Frerk &amp; Sons - 3135 W Belmont - Chicago"/>
    <x v="0"/>
    <s v="Indoor Lighting"/>
    <x v="8"/>
    <n v="0"/>
    <n v="8429.1360000000004"/>
    <n v="1.3339970000000001"/>
    <x v="0"/>
    <x v="0"/>
    <n v="9.5383441434566993"/>
    <s v="Qty / 1,000"/>
    <m/>
    <s v="Private-Lighting"/>
    <x v="0"/>
    <n v="3"/>
    <n v="1"/>
    <s v="Lighting"/>
    <n v="0.91633259480590001"/>
    <n v="1.30467645558681"/>
    <n v="7723.8920628518199"/>
    <n v="1.74043447772343"/>
    <n v="0.71"/>
    <n v="5483.9633646247903"/>
    <n v="1.2357084791836399"/>
    <n v="5242"/>
    <n v="1"/>
    <n v="1.22"/>
    <n v="1.0999999999999999E-2"/>
    <n v="0.68"/>
    <n v="13.3536818008394"/>
    <d v="1900-01-08T12:55:13"/>
    <n v="43470"/>
    <n v="2.0979200551150301"/>
    <n v="84.962812691370004"/>
    <n v="0"/>
    <n v="52307.929841899968"/>
  </r>
  <r>
    <s v="STND-63439"/>
    <s v="Henry Frerk Sons, Inc."/>
    <s v="Henry Frerk &amp; Sons - 3135 W Belmont - Chicago"/>
    <x v="0"/>
    <s v="Indoor Lighting"/>
    <x v="8"/>
    <n v="0"/>
    <n v="39210.160000000003"/>
    <n v="6.2054080000000003"/>
    <x v="0"/>
    <x v="0"/>
    <n v="9.5383441434566993"/>
    <s v="Qty / 1,000"/>
    <m/>
    <s v="Private-Lighting"/>
    <x v="0"/>
    <n v="3"/>
    <n v="1"/>
    <s v="Lighting"/>
    <n v="0.91633259480590001"/>
    <n v="1.30467645558681"/>
    <n v="35929.547655554503"/>
    <n v="8.0960497149100092"/>
    <n v="0.71"/>
    <n v="25509.978835443701"/>
    <n v="5.7481952975861104"/>
    <n v="5242"/>
    <n v="1"/>
    <n v="1.22"/>
    <n v="1.0999999999999999E-2"/>
    <n v="0.68"/>
    <n v="13.3536818008394"/>
    <d v="1900-01-08T12:55:13"/>
    <n v="43470"/>
    <n v="9.7589798877893106"/>
    <n v="395.22502421109903"/>
    <n v="0"/>
    <n v="243322.95722475878"/>
  </r>
  <r>
    <s v="STND-63439"/>
    <s v="Henry Frerk Sons, Inc."/>
    <s v="Henry Frerk &amp; Sons - 3135 W Belmont - Chicago"/>
    <x v="0"/>
    <s v="Indoor Lighting"/>
    <x v="8"/>
    <n v="0"/>
    <n v="16748.189999999999"/>
    <n v="2.6505719999999999"/>
    <x v="0"/>
    <x v="0"/>
    <n v="9.5383441434566993"/>
    <s v="Qty / 1,000"/>
    <m/>
    <s v="Private-Lighting"/>
    <x v="0"/>
    <n v="3"/>
    <n v="1"/>
    <s v="Lighting"/>
    <n v="0.91633259480590001"/>
    <n v="1.30467645558681"/>
    <n v="15346.912401002201"/>
    <n v="3.45813888223763"/>
    <n v="0.71"/>
    <n v="10896.3078047116"/>
    <n v="2.45527860638872"/>
    <n v="5242"/>
    <n v="1"/>
    <n v="1.22"/>
    <n v="1.0999999999999999E-2"/>
    <n v="0.68"/>
    <n v="13.3536818008394"/>
    <d v="1900-01-08T12:55:13"/>
    <n v="43470"/>
    <n v="4.1684412755998501"/>
    <n v="168.81603641102399"/>
    <n v="0"/>
    <n v="103932.73373437241"/>
  </r>
  <r>
    <s v="STND-63439"/>
    <s v="Henry Frerk Sons, Inc."/>
    <s v="Henry Frerk &amp; Sons - 3135 W Belmont - Chicago"/>
    <x v="0"/>
    <s v="Indoor Lighting"/>
    <x v="8"/>
    <n v="0"/>
    <n v="712.91200000000003"/>
    <n v="0.112826"/>
    <x v="0"/>
    <x v="0"/>
    <n v="9.5383441434566993"/>
    <s v="Qty / 1,000"/>
    <m/>
    <s v="Private-Lighting"/>
    <x v="0"/>
    <n v="3"/>
    <n v="1"/>
    <s v="Lighting"/>
    <n v="0.91633259480590001"/>
    <n v="1.30467645558681"/>
    <n v="653.26450282826397"/>
    <n v="0.14720142577803699"/>
    <n v="0.71"/>
    <n v="463.81779700806698"/>
    <n v="0.10451301230240601"/>
    <n v="5242"/>
    <n v="1"/>
    <n v="1.22"/>
    <n v="1.0999999999999999E-2"/>
    <n v="0.68"/>
    <n v="13.3536818008394"/>
    <d v="1900-01-08T12:55:13"/>
    <n v="43470"/>
    <n v="0.17743662702270599"/>
    <n v="7.1859095311108998"/>
    <n v="0"/>
    <n v="4424.053767722884"/>
  </r>
  <r>
    <s v="STND-63439"/>
    <s v="Henry Frerk Sons, Inc."/>
    <s v="Henry Frerk &amp; Sons - 3135 W Belmont - Chicago"/>
    <x v="0"/>
    <s v="Indoor Lighting"/>
    <x v="8"/>
    <n v="0"/>
    <n v="9540.44"/>
    <n v="1.5098720000000001"/>
    <x v="0"/>
    <x v="0"/>
    <n v="9.5383441434566993"/>
    <s v="Qty / 1,000"/>
    <m/>
    <s v="Private-Lighting"/>
    <x v="0"/>
    <n v="3"/>
    <n v="1"/>
    <s v="Lighting"/>
    <n v="0.91633259480590001"/>
    <n v="1.30467645558681"/>
    <n v="8742.2161407900003"/>
    <n v="1.9698944493497601"/>
    <n v="0.71"/>
    <n v="6206.9734599609001"/>
    <n v="1.39862505903833"/>
    <n v="5242"/>
    <n v="1"/>
    <n v="1.22"/>
    <n v="1.0999999999999999E-2"/>
    <n v="0.68"/>
    <n v="13.3536818008394"/>
    <d v="1900-01-08T12:55:13"/>
    <n v="43470"/>
    <n v="2.37451114916799"/>
    <n v="96.164377548689998"/>
    <n v="0"/>
    <n v="59204.248950409215"/>
  </r>
  <r>
    <s v="STND-63444"/>
    <s v="Lee Crossing, LLC"/>
    <s v="Lee Crossing LLC - Bldg 600 E North Ave - Carol Stream"/>
    <x v="63"/>
    <s v="Outdoor &amp; Garage Lighting"/>
    <x v="1"/>
    <n v="0"/>
    <n v="32884.421000000002"/>
    <n v="0"/>
    <x v="0"/>
    <x v="0"/>
    <n v="10.1978380583316"/>
    <s v="Qty / 1,000"/>
    <m/>
    <s v="Private-Lighting"/>
    <x v="0"/>
    <n v="3"/>
    <n v="1"/>
    <s v="Lighting"/>
    <n v="0.91633259480590001"/>
    <n v="1.30467645558681"/>
    <n v="30133.0668236196"/>
    <n v="0"/>
    <n v="0.71"/>
    <n v="21394.477444769898"/>
    <n v="0"/>
    <n v="4903"/>
    <n v="1"/>
    <n v="1"/>
    <n v="0"/>
    <n v="0"/>
    <n v="14.276973281664301"/>
    <d v="1900-01-09T04:44:53"/>
    <n v="43464"/>
    <n v="0"/>
    <n v="0"/>
    <n v="0"/>
    <n v="218177.41632439147"/>
  </r>
  <r>
    <s v="STND-63444"/>
    <s v="Lee Crossing, LLC"/>
    <s v="Lee Crossing LLC - Bldg 600 E North Ave - Carol Stream"/>
    <x v="63"/>
    <s v="Outdoor &amp; Garage Lighting"/>
    <x v="1"/>
    <n v="0"/>
    <n v="8580.25"/>
    <n v="0"/>
    <x v="0"/>
    <x v="0"/>
    <n v="10.1978380583316"/>
    <s v="Qty / 1,000"/>
    <m/>
    <s v="Private-Lighting"/>
    <x v="0"/>
    <n v="3"/>
    <n v="1"/>
    <s v="Lighting"/>
    <n v="0.91633259480590001"/>
    <n v="1.30467645558681"/>
    <n v="7862.3627465833197"/>
    <n v="0"/>
    <n v="0.71"/>
    <n v="5582.27755007416"/>
    <n v="0"/>
    <n v="4903"/>
    <n v="1"/>
    <n v="1"/>
    <n v="0"/>
    <n v="0"/>
    <n v="14.276973281664301"/>
    <d v="1900-01-09T04:44:53"/>
    <n v="43464"/>
    <n v="0"/>
    <n v="0"/>
    <n v="0"/>
    <n v="56927.162452316355"/>
  </r>
  <r>
    <s v="STND-63463"/>
    <s v="Zapata Academy"/>
    <s v="Zapata Academy - 2730 S Kostner - Chicago"/>
    <x v="1"/>
    <s v="Outdoor &amp; Garage Lighting"/>
    <x v="1"/>
    <n v="0"/>
    <n v="10443.39"/>
    <n v="0"/>
    <x v="0"/>
    <x v="1"/>
    <n v="10.1978380583316"/>
    <s v="Qty / 1,000"/>
    <m/>
    <s v="Public-Lighting"/>
    <x v="0"/>
    <n v="3"/>
    <n v="1"/>
    <s v="Lighting"/>
    <n v="0.99829244462109001"/>
    <n v="0.987374621353864"/>
    <n v="10425.5573332314"/>
    <n v="0"/>
    <n v="0.71"/>
    <n v="7402.1457065943296"/>
    <n v="0"/>
    <n v="4903"/>
    <n v="1"/>
    <n v="1"/>
    <n v="0"/>
    <n v="0"/>
    <n v="14.276973281664301"/>
    <d v="1900-01-09T04:44:53"/>
    <n v="43469"/>
    <n v="0"/>
    <n v="0"/>
    <n v="0"/>
    <n v="75485.883200023512"/>
  </r>
  <r>
    <s v="STND-63463"/>
    <s v="Zapata Academy"/>
    <s v="Zapata Academy - 2730 S Kostner - Chicago"/>
    <x v="1"/>
    <s v="Outdoor &amp; Garage Lighting"/>
    <x v="1"/>
    <n v="0"/>
    <n v="6006.1750000000002"/>
    <n v="0"/>
    <x v="0"/>
    <x v="1"/>
    <n v="10.1978380583316"/>
    <s v="Qty / 1,000"/>
    <m/>
    <s v="Public-Lighting"/>
    <x v="0"/>
    <n v="3"/>
    <n v="1"/>
    <s v="Lighting"/>
    <n v="0.99829244462109001"/>
    <n v="0.987374621353864"/>
    <n v="5995.91912357208"/>
    <n v="0"/>
    <n v="0.71"/>
    <n v="4257.1025777361801"/>
    <n v="0"/>
    <n v="4903"/>
    <n v="1"/>
    <n v="1"/>
    <n v="0"/>
    <n v="0"/>
    <n v="14.276973281664301"/>
    <d v="1900-01-09T04:44:53"/>
    <n v="43469"/>
    <n v="0"/>
    <n v="0"/>
    <n v="0"/>
    <n v="43413.242685459576"/>
  </r>
  <r>
    <s v="STND-63467"/>
    <s v="7-Eleven Inc"/>
    <s v="7-Eleven Inc - 1950 E Touhy - Des Plaines"/>
    <x v="13"/>
    <s v="Commercial Kitchen Equipment"/>
    <x v="4"/>
    <n v="0"/>
    <n v="1476"/>
    <n v="0.158"/>
    <x v="7"/>
    <x v="0"/>
    <n v="12"/>
    <s v="ΔkWpeak / CF"/>
    <n v="0.93700000000000006"/>
    <s v="Private-Non-Lighting"/>
    <x v="2"/>
    <n v="3"/>
    <n v="1"/>
    <s v="Non-Lighting"/>
    <n v="0.98952339343681495"/>
    <n v="0.43468415683807998"/>
    <n v="1460.5365287127399"/>
    <n v="6.86800967804167E-2"/>
    <n v="0.7"/>
    <n v="1022.37557009892"/>
    <n v="4.8076067746291702E-2"/>
    <n v="7616"/>
    <n v="1.1100000000000001"/>
    <n v="1.29"/>
    <n v="2.1999999999999999E-2"/>
    <n v="0.76"/>
    <n v="9.1911764705882408"/>
    <d v="1900-01-05T13:33:47"/>
    <n v="43457"/>
    <n v="7.3297862092226995E-2"/>
    <n v="0"/>
    <n v="0"/>
    <n v="12268.50684118704"/>
  </r>
  <r>
    <s v="STND-63469"/>
    <s v="Roundy's Supermarkets, Inc."/>
    <s v="Roundy's Supermarkets Inc #501 - 802 E Northwest Hwy - Arlington Heights"/>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69"/>
    <s v="Roundy's Supermarkets, Inc."/>
    <s v="Roundy's Supermarkets Inc #501 - 802 E Northwest Hwy - Arlington Heights"/>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0"/>
    <s v="Roundy's Supermarkets, Inc."/>
    <s v="Roundy's Supermarkets Inc #504 - 3350 N Western Ave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0"/>
    <s v="Roundy's Supermarkets, Inc."/>
    <s v="Roundy's Supermarkets Inc #504 - 3350 N Western Ave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1"/>
    <s v="Roundy's Supermarkets, Inc."/>
    <s v="Roundy's Supermarkets Inc #506 - 2575 Golf Road - Hoffman Estates"/>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1"/>
    <s v="Roundy's Supermarkets, Inc."/>
    <s v="Roundy's Supermarkets Inc #506 - 2575 Golf Road - Hoffman Estates"/>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2"/>
    <s v="Roundy's Supermarkets, Inc."/>
    <s v="Roundy's Supermarkets Inc #507 - 5353 North Elston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2"/>
    <s v="Roundy's Supermarkets, Inc."/>
    <s v="Roundy's Supermarkets Inc #507 - 5353 North Elston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3"/>
    <s v="Roundy's Supermarkets, Inc."/>
    <s v="Roundy's Supermarkets Inc #510 - 7401 W Lawrence Ave - Harwood Heights"/>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3"/>
    <s v="Roundy's Supermarkets, Inc."/>
    <s v="Roundy's Supermarkets Inc #510 - 7401 W Lawrence Ave - Harwood Heights"/>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4"/>
    <s v="Roundy's Supermarkets, Inc."/>
    <s v="Roundy's Supermarkets Inc #511 - 678 N York St - Elmhurst"/>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4"/>
    <s v="Roundy's Supermarkets, Inc."/>
    <s v="Roundy's Supermarkets Inc #511 - 678 N York St - Elmhurst"/>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5"/>
    <s v="Roundy's Supermarkets, Inc."/>
    <s v="Roundy's Supermarkets Inc #512 - 1615 S Clark St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5"/>
    <s v="Roundy's Supermarkets, Inc."/>
    <s v="Roundy's Supermarkets Inc #512 - 1615 S Clark St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6"/>
    <s v="Roundy's Supermarkets, Inc."/>
    <s v="Roundy's Supermarkets Inc #513 - 625 S Main St - Wheaton"/>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6"/>
    <s v="Roundy's Supermarkets, Inc."/>
    <s v="Roundy's Supermarkets Inc #513 - 625 S Main St - Wheaton"/>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7"/>
    <s v="Roundy's Supermarkets, Inc."/>
    <s v="Roundy's Supermarkets Inc #518 - 25 Waukegan Rd - Glenview"/>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7"/>
    <s v="Roundy's Supermarkets, Inc."/>
    <s v="Roundy's Supermarkets Inc #518 - 25 Waukegan Rd - Glenview"/>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8"/>
    <s v="Roundy's Supermarkets, Inc."/>
    <s v="Roundy's Supermarkets Inc #519 - 3025 E New York St - Aurora"/>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8"/>
    <s v="Roundy's Supermarkets, Inc."/>
    <s v="Roundy's Supermarkets Inc #519 - 3025 E New York St - Aurora"/>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9"/>
    <s v="Roundy's Supermarkets, Inc."/>
    <s v="Roundy's Supermarkets Inc #520 - 3145 S Ashland Ave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9"/>
    <s v="Roundy's Supermarkets, Inc."/>
    <s v="Roundy's Supermarkets Inc #520 - 3145 S Ashland Ave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0"/>
    <s v="Roundy's Supermarkets, Inc."/>
    <s v="Roundy's Supermarkets Inc #521 - 450 Half Day Rd - Buffalo Grove"/>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0"/>
    <s v="Roundy's Supermarkets, Inc."/>
    <s v="Roundy's Supermarkets Inc #521 - 450 Half Day Rd - Buffalo Grove"/>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1"/>
    <s v="Roundy's Supermarkets, Inc."/>
    <s v="Roundy's Supermarkets Inc #522 - 5201 N Sheridan Rd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1"/>
    <s v="Roundy's Supermarkets, Inc."/>
    <s v="Roundy's Supermarkets Inc #522 - 5201 N Sheridan Rd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2"/>
    <s v="Roundy's Supermarkets, Inc."/>
    <s v="Roundy's Supermarkets Inc #523 - 6655 Grand Ave - Gurnee"/>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2"/>
    <s v="Roundy's Supermarkets, Inc."/>
    <s v="Roundy's Supermarkets Inc #523 - 6655 Grand Ave - Gurnee"/>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3"/>
    <s v="Roundy's Supermarkets, Inc."/>
    <s v="Roundy's Supermarkets Inc #524 - 1822 Willow Rd - Northfield"/>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3"/>
    <s v="Roundy's Supermarkets, Inc."/>
    <s v="Roundy's Supermarkets Inc #524 - 1822 Willow Rd - Northfield"/>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4"/>
    <s v="Roundy's Supermarkets, Inc."/>
    <s v="Roundy's Supermarkets Inc #525 - 1900 S Cumberland Ave - Park Ridge"/>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4"/>
    <s v="Roundy's Supermarkets, Inc."/>
    <s v="Roundy's Supermarkets Inc #525 - 1900 S Cumberland Ave - Park Ridge"/>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5"/>
    <s v="Roundy's Supermarkets, Inc."/>
    <s v="Roundy's Supermarkets Inc #526 - 950 Brook Forest Ave - Shorewood"/>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5"/>
    <s v="Roundy's Supermarkets, Inc."/>
    <s v="Roundy's Supermarkets Inc #526 - 950 Brook Forest Ave - Shorewood"/>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6"/>
    <s v="Roundy's Supermarkets, Inc."/>
    <s v="Roundy's Supermarkets Inc #527 - 2021 W Chicago Ave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6"/>
    <s v="Roundy's Supermarkets, Inc."/>
    <s v="Roundy's Supermarkets Inc #527 - 2021 W Chicago Ave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7"/>
    <s v="Roundy's Supermarkets, Inc."/>
    <s v="Roundy's Supermarkets Inc #528 - 3020 S Wolf Rd - Westchester"/>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7"/>
    <s v="Roundy's Supermarkets, Inc."/>
    <s v="Roundy's Supermarkets Inc #528 - 3020 S Wolf Rd - Westchester"/>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8"/>
    <s v="Roundy's Supermarkets, Inc."/>
    <s v="Roundy's Supermarkets Inc #529 - 4700 Gilbert Ave - Western Springs"/>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8"/>
    <s v="Roundy's Supermarkets, Inc."/>
    <s v="Roundy's Supermarkets Inc #529 - 4700 Gilbert Ave - Western Springs"/>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9"/>
    <s v="Roundy's Supermarkets, Inc."/>
    <s v="Roundy's Supermarkets Inc #530 - 2559 W 95th St - Evergreen Park"/>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9"/>
    <s v="Roundy's Supermarkets, Inc."/>
    <s v="Roundy's Supermarkets Inc #530 - 2559 W 95th St - Evergreen Park"/>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0"/>
    <s v="Roundy's Supermarkets, Inc."/>
    <s v="Roundy's Supermarkets Inc #531 - 3358 Touhy Ave - Skokie"/>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0"/>
    <s v="Roundy's Supermarkets, Inc."/>
    <s v="Roundy's Supermarkets Inc #531 - 3358 Touhy Ave - Skokie"/>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1"/>
    <s v="Roundy's Supermarkets, Inc."/>
    <s v="Roundy's Supermarkets Inc #535 - 9504 102nd St - Orland Park"/>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1"/>
    <s v="Roundy's Supermarkets, Inc."/>
    <s v="Roundy's Supermarkets Inc #535 - 9504 102nd St - Orland Park"/>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2"/>
    <s v="Roundy's Supermarkets, Inc."/>
    <s v="Roundy's Supermarkets Inc #536 - 150 W 63rd St - Westmont"/>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2"/>
    <s v="Roundy's Supermarkets, Inc."/>
    <s v="Roundy's Supermarkets Inc #536 - 150 W 63rd St - Westmont"/>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3"/>
    <s v="Roundy's Supermarkets, Inc."/>
    <s v="Roundy's Supermarkets Inc #539 - 3857 S Dr Martin Luther King Dr - Chicago"/>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3"/>
    <s v="Roundy's Supermarkets, Inc."/>
    <s v="Roundy's Supermarkets Inc #539 - 3857 S Dr Martin Luther King Dr - Chicago"/>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4"/>
    <s v="Roundy's Supermarkets, Inc."/>
    <s v="Roundy's Supermarkets Inc #540 - 144 Gary Ave - Bloomingdale"/>
    <x v="13"/>
    <s v="Commercial Kitchen Equipment"/>
    <x v="5"/>
    <n v="0"/>
    <n v="1250"/>
    <n v="0.13400000000000001"/>
    <x v="7"/>
    <x v="0"/>
    <n v="12"/>
    <s v="ΔkWpeak / CF"/>
    <n v="0.93700000000000006"/>
    <s v="Private-Non-Lighting"/>
    <x v="2"/>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4"/>
    <s v="Roundy's Supermarkets, Inc."/>
    <s v="Roundy's Supermarkets Inc #540 - 144 Gary Ave - Bloomingdale"/>
    <x v="13"/>
    <s v="Commercial Kitchen Equipment"/>
    <x v="5"/>
    <n v="0"/>
    <n v="2952"/>
    <n v="0.316"/>
    <x v="7"/>
    <x v="0"/>
    <n v="12"/>
    <s v="ΔkWpeak / CF"/>
    <n v="0.93700000000000006"/>
    <s v="Private-Non-Lighting"/>
    <x v="2"/>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506"/>
    <s v="Cygnet Inc dba Particle Reduction Service Corp"/>
    <s v="Particle Reduction Corp - 65 Scott St - Elk Grove Village"/>
    <x v="19"/>
    <s v="Compressed Air"/>
    <x v="10"/>
    <n v="0"/>
    <n v="9829.8719999999994"/>
    <n v="1.5209999999999999"/>
    <x v="4"/>
    <x v="0"/>
    <n v="10"/>
    <s v="ΔkWpeak / CF"/>
    <n v="0.95"/>
    <s v="Private-Non-Lighting"/>
    <x v="2"/>
    <n v="3"/>
    <n v="1"/>
    <s v="Non-Lighting"/>
    <n v="0.98952339343681495"/>
    <n v="0.43468415683807998"/>
    <n v="9726.8882984895299"/>
    <n v="0.66115460255072001"/>
    <n v="0.7"/>
    <n v="6808.82180894267"/>
    <n v="0.46280822178550401"/>
    <n v="4618"/>
    <n v="1.02"/>
    <n v="1.04"/>
    <n v="1.2E-2"/>
    <n v="0.81"/>
    <n v="15.158077089649201"/>
    <d v="1900-01-09T19:51:10"/>
    <n v="43464"/>
    <n v="0.69595221321128498"/>
    <n v="0"/>
    <n v="0"/>
    <n v="68088.218089426693"/>
  </r>
  <r>
    <s v="STND-63506"/>
    <s v="Cygnet Inc dba Particle Reduction Service Corp"/>
    <s v="Particle Reduction Corp - 65 Scott St - Elk Grove Village"/>
    <x v="10"/>
    <s v="Compressed Air"/>
    <x v="10"/>
    <n v="0"/>
    <n v="87156"/>
    <n v="13.98"/>
    <x v="4"/>
    <x v="0"/>
    <n v="10"/>
    <s v="ΔkWpeak / CF"/>
    <n v="0.95"/>
    <s v="Private-Non-Lighting"/>
    <x v="2"/>
    <n v="3"/>
    <n v="1"/>
    <s v="Non-Lighting"/>
    <n v="0.98952339343681495"/>
    <n v="0.43468415683807998"/>
    <n v="86242.900878379005"/>
    <n v="6.0768845125963598"/>
    <n v="0.7"/>
    <n v="60370.030614865304"/>
    <n v="4.2538191588174499"/>
    <n v="4618"/>
    <n v="1.02"/>
    <n v="1.04"/>
    <n v="1.2E-2"/>
    <n v="0.81"/>
    <n v="15.158077089649201"/>
    <d v="1900-01-09T19:51:10"/>
    <n v="43464"/>
    <n v="6.3967205395751199"/>
    <n v="0"/>
    <n v="0"/>
    <n v="603700.30614865304"/>
  </r>
  <r>
    <s v="STND-63549"/>
    <s v="G&amp;S Ventures LLC"/>
    <s v="G&amp;S Ventures LLC - Phase 2 - 6704 Pingree - Algonquin"/>
    <x v="0"/>
    <s v="Indoor Lighting"/>
    <x v="8"/>
    <n v="0"/>
    <n v="20255.088"/>
    <n v="3.2055739999999999"/>
    <x v="0"/>
    <x v="0"/>
    <n v="9.5383441434566993"/>
    <s v="Qty / 1,000"/>
    <m/>
    <s v="Private-Lighting"/>
    <x v="0"/>
    <n v="3"/>
    <n v="1"/>
    <s v="Lighting"/>
    <n v="0.91633259480590001"/>
    <n v="1.30467645558681"/>
    <n v="18560.3973450618"/>
    <n v="4.1822369244412201"/>
    <n v="0.71"/>
    <n v="13177.882114993899"/>
    <n v="2.9693882163532699"/>
    <n v="5242"/>
    <n v="1"/>
    <n v="1.22"/>
    <n v="1.0999999999999999E-2"/>
    <n v="0.68"/>
    <n v="13.3536818008394"/>
    <d v="1900-01-08T12:55:13"/>
    <n v="43470"/>
    <n v="5.0412691953245199"/>
    <n v="204.16437079567999"/>
    <n v="0"/>
    <n v="125695.17469471485"/>
  </r>
  <r>
    <s v="STND-63549"/>
    <s v="G&amp;S Ventures LLC"/>
    <s v="G&amp;S Ventures LLC - Phase 2 - 6704 Pingree - Algonquin"/>
    <x v="0"/>
    <s v="Indoor Lighting"/>
    <x v="8"/>
    <n v="0"/>
    <n v="15306.64"/>
    <n v="2.4224320000000001"/>
    <x v="0"/>
    <x v="0"/>
    <n v="9.5383441434566993"/>
    <s v="Qty / 1,000"/>
    <m/>
    <s v="Private-Lighting"/>
    <x v="0"/>
    <n v="3"/>
    <n v="1"/>
    <s v="Lighting"/>
    <n v="0.91633259480590001"/>
    <n v="1.30467645558681"/>
    <n v="14025.9731489598"/>
    <n v="3.1604899956600598"/>
    <n v="0.71"/>
    <n v="9958.4409357614404"/>
    <n v="2.2439478969186402"/>
    <n v="5242"/>
    <n v="1"/>
    <n v="1.22"/>
    <n v="1.0999999999999999E-2"/>
    <n v="0.68"/>
    <n v="13.3536818008394"/>
    <d v="1900-01-08T12:55:13"/>
    <n v="43470"/>
    <n v="3.80965525031348"/>
    <n v="154.285704638558"/>
    <n v="0"/>
    <n v="94987.036777579589"/>
  </r>
  <r>
    <s v="STND-63549"/>
    <s v="G&amp;S Ventures LLC"/>
    <s v="G&amp;S Ventures LLC - Phase 2 - 6704 Pingree - Algonquin"/>
    <x v="0"/>
    <s v="Indoor Lighting"/>
    <x v="8"/>
    <n v="0"/>
    <n v="16984.080000000002"/>
    <n v="2.6879040000000001"/>
    <x v="0"/>
    <x v="0"/>
    <n v="9.5383441434566993"/>
    <s v="Qty / 1,000"/>
    <m/>
    <s v="Private-Lighting"/>
    <x v="0"/>
    <n v="3"/>
    <n v="1"/>
    <s v="Lighting"/>
    <n v="0.91633259480590001"/>
    <n v="1.30467645558681"/>
    <n v="15563.066096791001"/>
    <n v="3.5068450636775998"/>
    <n v="0.71"/>
    <n v="11049.7769287216"/>
    <n v="2.4898599952110998"/>
    <n v="5242"/>
    <n v="1"/>
    <n v="1.22"/>
    <n v="1.0999999999999999E-2"/>
    <n v="0.68"/>
    <n v="13.3536818008394"/>
    <d v="1900-01-08T12:55:13"/>
    <n v="43470"/>
    <n v="4.2271517161012504"/>
    <n v="171.19372706470099"/>
    <n v="0"/>
    <n v="105396.57505457463"/>
  </r>
  <r>
    <s v="STND-63549"/>
    <s v="G&amp;S Ventures LLC"/>
    <s v="G&amp;S Ventures LLC - Phase 2 - 6704 Pingree - Algonquin"/>
    <x v="0"/>
    <s v="Indoor Lighting"/>
    <x v="8"/>
    <n v="0"/>
    <n v="8848.4959999999992"/>
    <n v="1.4003650000000001"/>
    <x v="0"/>
    <x v="0"/>
    <n v="9.5383441434566993"/>
    <s v="Qty / 1,000"/>
    <m/>
    <s v="Private-Lighting"/>
    <x v="0"/>
    <n v="3"/>
    <n v="1"/>
    <s v="Lighting"/>
    <n v="0.91633259480590001"/>
    <n v="1.30467645558681"/>
    <n v="8108.1652998096197"/>
    <n v="1.8270232447278201"/>
    <n v="0.71"/>
    <n v="5756.7973628648297"/>
    <n v="1.29718650375675"/>
    <n v="5242"/>
    <n v="1"/>
    <n v="1.22"/>
    <n v="1.0999999999999999E-2"/>
    <n v="0.68"/>
    <n v="13.3536818008394"/>
    <d v="1900-01-08T12:55:13"/>
    <n v="43470"/>
    <n v="2.2022941715619799"/>
    <n v="89.189818297905902"/>
    <n v="0"/>
    <n v="54910.31441114872"/>
  </r>
  <r>
    <s v="STND-63549"/>
    <s v="G&amp;S Ventures LLC"/>
    <s v="G&amp;S Ventures LLC - Phase 2 - 6704 Pingree - Algonquin"/>
    <x v="0"/>
    <s v="Indoor Lighting"/>
    <x v="8"/>
    <n v="0"/>
    <n v="2306.48"/>
    <n v="0.36502400000000002"/>
    <x v="0"/>
    <x v="0"/>
    <n v="9.5383441434566993"/>
    <s v="Qty / 1,000"/>
    <m/>
    <s v="Private-Lighting"/>
    <x v="0"/>
    <n v="3"/>
    <n v="1"/>
    <s v="Lighting"/>
    <n v="0.91633259480590001"/>
    <n v="1.30467645558681"/>
    <n v="2113.5028032679102"/>
    <n v="0.47623821852411802"/>
    <n v="0.71"/>
    <n v="1500.5869903202199"/>
    <n v="0.33812913515212401"/>
    <n v="5242"/>
    <n v="1"/>
    <n v="1.22"/>
    <n v="1.0999999999999999E-2"/>
    <n v="0.68"/>
    <n v="13.3536818008394"/>
    <d v="1900-01-08T12:55:13"/>
    <n v="43470"/>
    <n v="0.57405764045819496"/>
    <n v="23.248530835947001"/>
    <n v="0"/>
    <n v="14313.115130868184"/>
  </r>
  <r>
    <s v="STND-63549"/>
    <s v="G&amp;S Ventures LLC"/>
    <s v="G&amp;S Ventures LLC - Phase 2 - 6704 Pingree - Algonquin"/>
    <x v="0"/>
    <s v="Indoor Lighting"/>
    <x v="8"/>
    <n v="0"/>
    <n v="309.27800000000002"/>
    <n v="4.8946000000000003E-2"/>
    <x v="0"/>
    <x v="0"/>
    <n v="9.5383441434566993"/>
    <s v="Qty / 1,000"/>
    <m/>
    <s v="Private-Lighting"/>
    <x v="0"/>
    <n v="3"/>
    <n v="1"/>
    <s v="Lighting"/>
    <n v="0.91633259480590001"/>
    <n v="1.30467645558681"/>
    <n v="283.40151225637902"/>
    <n v="6.38586937951518E-2"/>
    <n v="0.71"/>
    <n v="201.215073702029"/>
    <n v="4.5339672594557803E-2"/>
    <n v="5242"/>
    <n v="1"/>
    <n v="1.22"/>
    <n v="1.0999999999999999E-2"/>
    <n v="0.68"/>
    <n v="13.3536818008394"/>
    <d v="1900-01-08T12:55:13"/>
    <n v="43470"/>
    <n v="7.69752818167211E-2"/>
    <n v="3.1174166348201702"/>
    <n v="0"/>
    <n v="1919.2586198209565"/>
  </r>
  <r>
    <s v="STND-63568"/>
    <s v="G&amp;S Ventures LLC"/>
    <s v="G&amp;S Ventures LLC - Phase 3 - 6704 Pingree - Algonquin"/>
    <x v="0"/>
    <s v="Indoor Lighting"/>
    <x v="8"/>
    <n v="0"/>
    <n v="17644.572"/>
    <n v="2.7924340000000001"/>
    <x v="0"/>
    <x v="0"/>
    <n v="9.5383441434566993"/>
    <s v="Qty / 1,000"/>
    <m/>
    <s v="Private-Lighting"/>
    <x v="0"/>
    <n v="3"/>
    <n v="1"/>
    <s v="Lighting"/>
    <n v="0.91633259480590001"/>
    <n v="1.30467645558681"/>
    <n v="16168.2964449995"/>
    <n v="3.6432228935800901"/>
    <n v="0.71"/>
    <n v="11479.4904759497"/>
    <n v="2.5866882544418601"/>
    <n v="5242"/>
    <n v="1"/>
    <n v="1.22"/>
    <n v="1.0999999999999999E-2"/>
    <n v="0.68"/>
    <n v="13.3536818008394"/>
    <d v="1900-01-08T12:55:13"/>
    <n v="43470"/>
    <n v="4.3915415785680896"/>
    <n v="177.85126089499499"/>
    <n v="0"/>
    <n v="109495.33075114178"/>
  </r>
  <r>
    <s v="STND-63568"/>
    <s v="G&amp;S Ventures LLC"/>
    <s v="G&amp;S Ventures LLC - Phase 3 - 6704 Pingree - Algonquin"/>
    <x v="0"/>
    <s v="Indoor Lighting"/>
    <x v="8"/>
    <n v="0"/>
    <n v="19133.3"/>
    <n v="3.0280399999999998"/>
    <x v="0"/>
    <x v="0"/>
    <n v="9.5383441434566993"/>
    <s v="Qty / 1,000"/>
    <m/>
    <s v="Private-Lighting"/>
    <x v="0"/>
    <n v="3"/>
    <n v="1"/>
    <s v="Lighting"/>
    <n v="0.91633259480590001"/>
    <n v="1.30467645558681"/>
    <n v="17532.466436199698"/>
    <n v="3.9506124945750698"/>
    <n v="0.71"/>
    <n v="12448.051169701799"/>
    <n v="2.8049348711483"/>
    <n v="5242"/>
    <n v="1"/>
    <n v="1.22"/>
    <n v="1.0999999999999999E-2"/>
    <n v="0.68"/>
    <n v="13.3536818008394"/>
    <d v="1900-01-08T12:55:13"/>
    <n v="43470"/>
    <n v="4.7620690628918396"/>
    <n v="192.85713079819701"/>
    <n v="0"/>
    <n v="118733.79597197447"/>
  </r>
  <r>
    <s v="STND-63568"/>
    <s v="G&amp;S Ventures LLC"/>
    <s v="G&amp;S Ventures LLC - Phase 3 - 6704 Pingree - Algonquin"/>
    <x v="0"/>
    <s v="Indoor Lighting"/>
    <x v="8"/>
    <n v="0"/>
    <n v="4246.0200000000004"/>
    <n v="0.67197600000000002"/>
    <x v="0"/>
    <x v="0"/>
    <n v="9.5383441434566993"/>
    <s v="Qty / 1,000"/>
    <m/>
    <s v="Private-Lighting"/>
    <x v="0"/>
    <n v="3"/>
    <n v="1"/>
    <s v="Lighting"/>
    <n v="0.91633259480590001"/>
    <n v="1.30467645558681"/>
    <n v="3890.7665241977502"/>
    <n v="0.87671126591939996"/>
    <n v="0.71"/>
    <n v="2762.4442321803999"/>
    <n v="0.62246499880277395"/>
    <n v="5242"/>
    <n v="1"/>
    <n v="1.22"/>
    <n v="1.0999999999999999E-2"/>
    <n v="0.68"/>
    <n v="13.3536818008394"/>
    <d v="1900-01-08T12:55:13"/>
    <n v="43470"/>
    <n v="1.0567879290253099"/>
    <n v="42.798431766175199"/>
    <n v="0"/>
    <n v="26349.143763643657"/>
  </r>
  <r>
    <s v="STND-63568"/>
    <s v="G&amp;S Ventures LLC"/>
    <s v="G&amp;S Ventures LLC - Phase 3 - 6704 Pingree - Algonquin"/>
    <x v="0"/>
    <s v="Indoor Lighting"/>
    <x v="8"/>
    <n v="0"/>
    <n v="9802.5400000000009"/>
    <n v="1.5513520000000001"/>
    <x v="0"/>
    <x v="0"/>
    <n v="9.5383441434566993"/>
    <s v="Qty / 1,000"/>
    <m/>
    <s v="Private-Lighting"/>
    <x v="0"/>
    <n v="3"/>
    <n v="1"/>
    <s v="Lighting"/>
    <n v="0.91633259480590001"/>
    <n v="1.30467645558681"/>
    <n v="8982.3869138886294"/>
    <n v="2.0240124287275001"/>
    <n v="0.71"/>
    <n v="6377.4947088609197"/>
    <n v="1.43704882439653"/>
    <n v="5242"/>
    <n v="1"/>
    <n v="1.22"/>
    <n v="1.0999999999999999E-2"/>
    <n v="0.68"/>
    <n v="13.3536818008394"/>
    <d v="1900-01-08T12:55:13"/>
    <n v="43470"/>
    <n v="2.4397449719473299"/>
    <n v="98.806256052774899"/>
    <n v="0"/>
    <n v="60830.739306189644"/>
  </r>
  <r>
    <s v="STND-63570"/>
    <s v="Boost Mobile"/>
    <s v="Boost Mobile - 2233 N Lewis Ave - Waukegan"/>
    <x v="62"/>
    <s v="Indoor Lighting"/>
    <x v="0"/>
    <n v="0"/>
    <n v="54285.665000000001"/>
    <n v="11.011336"/>
    <x v="0"/>
    <x v="0"/>
    <n v="9.1274187659729797"/>
    <s v="Qty / 1,000"/>
    <m/>
    <s v="Private-Lighting"/>
    <x v="0"/>
    <n v="3"/>
    <n v="1"/>
    <s v="Lighting"/>
    <n v="0.91633259480590001"/>
    <n v="1.30467645558681"/>
    <n v="49743.724270213803"/>
    <n v="14.3662308237554"/>
    <n v="0.71"/>
    <n v="35318.044231851803"/>
    <n v="10.200023884866299"/>
    <n v="5478"/>
    <n v="1.1200000000000001"/>
    <n v="1.31"/>
    <n v="2.1999999999999999E-2"/>
    <n v="0.95"/>
    <n v="12.7783862723622"/>
    <d v="1900-01-08T03:03:29"/>
    <n v="43473"/>
    <n v="11.543777279032099"/>
    <n v="977.108869593485"/>
    <n v="0"/>
    <n v="322362.57969926792"/>
  </r>
  <r>
    <s v="STND-63577"/>
    <s v="Fox Valley Park District"/>
    <s v="Fox Valley Park District - Cole Center (Addendum) - 101 W Illinois Ave - Aurora"/>
    <x v="0"/>
    <s v="Indoor Lighting"/>
    <x v="6"/>
    <n v="0"/>
    <n v="618.76199999999994"/>
    <n v="0.132518"/>
    <x v="0"/>
    <x v="1"/>
    <n v="15"/>
    <s v="Qty / 1,000"/>
    <m/>
    <s v="Public-Lighting"/>
    <x v="0"/>
    <n v="3"/>
    <n v="1"/>
    <s v="Lighting"/>
    <n v="0.99829244462109001"/>
    <n v="0.987374621353864"/>
    <n v="617.70542961863498"/>
    <n v="0.13084491007257101"/>
    <n v="0.71"/>
    <n v="438.57085502923098"/>
    <n v="9.2899886151525696E-2"/>
    <n v="2885"/>
    <n v="1.165"/>
    <n v="1.3779999999999999"/>
    <n v="2.5499999999999998E-2"/>
    <n v="0.55000000000000004"/>
    <n v="24.263431542460999"/>
    <d v="1900-01-16T07:56:40"/>
    <n v="43457"/>
    <n v="0.17264139078054"/>
    <n v="13.5205909487341"/>
    <n v="0"/>
    <n v="6578.5628254384646"/>
  </r>
  <r>
    <s v="STND-63577"/>
    <s v="Fox Valley Park District"/>
    <s v="Fox Valley Park District - Cole Center (Addendum) - 101 W Illinois Ave - Aurora"/>
    <x v="1"/>
    <s v="Outdoor &amp; Garage Lighting"/>
    <x v="1"/>
    <n v="0"/>
    <n v="470.68799999999999"/>
    <n v="0"/>
    <x v="0"/>
    <x v="1"/>
    <n v="10.1978380583316"/>
    <s v="Qty / 1,000"/>
    <m/>
    <s v="Public-Lighting"/>
    <x v="0"/>
    <n v="3"/>
    <n v="1"/>
    <s v="Lighting"/>
    <n v="0.99829244462109001"/>
    <n v="0.987374621353864"/>
    <n v="469.884274173812"/>
    <n v="0"/>
    <n v="0.71"/>
    <n v="333.61783466340597"/>
    <n v="0"/>
    <n v="4903"/>
    <n v="1"/>
    <n v="1"/>
    <n v="0"/>
    <n v="0"/>
    <n v="14.276973281664301"/>
    <d v="1900-01-09T04:44:53"/>
    <n v="43457"/>
    <n v="0"/>
    <n v="0"/>
    <n v="0"/>
    <n v="3402.1806512686608"/>
  </r>
  <r>
    <s v="STND-63577"/>
    <s v="Fox Valley Park District"/>
    <s v="Fox Valley Park District - Cole Center (Addendum) - 101 W Illinois Ave - Aurora"/>
    <x v="1"/>
    <s v="Outdoor &amp; Garage Lighting"/>
    <x v="1"/>
    <n v="0"/>
    <n v="2127.902"/>
    <n v="0"/>
    <x v="0"/>
    <x v="1"/>
    <n v="10.1978380583316"/>
    <s v="Qty / 1,000"/>
    <m/>
    <s v="Public-Lighting"/>
    <x v="0"/>
    <n v="3"/>
    <n v="1"/>
    <s v="Lighting"/>
    <n v="0.99829244462109001"/>
    <n v="0.987374621353864"/>
    <n v="2124.2684894941099"/>
    <n v="0"/>
    <n v="0.71"/>
    <n v="1508.23062754082"/>
    <n v="0"/>
    <n v="4903"/>
    <n v="1"/>
    <n v="1"/>
    <n v="0"/>
    <n v="0"/>
    <n v="14.276973281664301"/>
    <d v="1900-01-09T04:44:53"/>
    <n v="43457"/>
    <n v="0"/>
    <n v="0"/>
    <n v="0"/>
    <n v="15380.691694277126"/>
  </r>
  <r>
    <s v="STND-63577"/>
    <s v="Fox Valley Park District"/>
    <s v="Fox Valley Park District - Cole Center (Addendum) - 101 W Illinois Ave - Aurora"/>
    <x v="1"/>
    <s v="Outdoor &amp; Garage Lighting"/>
    <x v="1"/>
    <n v="0"/>
    <n v="25745.652999999998"/>
    <n v="0"/>
    <x v="0"/>
    <x v="1"/>
    <n v="10.1978380583316"/>
    <s v="Qty / 1,000"/>
    <m/>
    <s v="Public-Lighting"/>
    <x v="0"/>
    <n v="3"/>
    <n v="1"/>
    <s v="Lighting"/>
    <n v="0.99829244462109001"/>
    <n v="0.987374621353864"/>
    <n v="25701.6908717363"/>
    <n v="0"/>
    <n v="0.71"/>
    <n v="18248.200518932801"/>
    <n v="0"/>
    <n v="4903"/>
    <n v="1"/>
    <n v="1"/>
    <n v="0"/>
    <n v="0"/>
    <n v="14.276973281664301"/>
    <d v="1900-01-09T04:44:53"/>
    <n v="43457"/>
    <n v="0"/>
    <n v="0"/>
    <n v="0"/>
    <n v="186092.19374803937"/>
  </r>
  <r>
    <s v="STND-63579"/>
    <s v="Fox Valley Park District"/>
    <s v="Fox Valley Park District - Eola Community Center (Addendum) - 555 S Eola Rd - Aurora"/>
    <x v="0"/>
    <s v="Indoor Lighting"/>
    <x v="2"/>
    <n v="0"/>
    <n v="1237.5250000000001"/>
    <n v="0.26503700000000002"/>
    <x v="0"/>
    <x v="1"/>
    <n v="14.797277300976599"/>
    <s v="Qty / 1,000"/>
    <m/>
    <s v="Public-Lighting"/>
    <x v="0"/>
    <n v="3"/>
    <n v="1"/>
    <s v="Lighting"/>
    <n v="0.99829244462109001"/>
    <n v="0.987374621353864"/>
    <n v="1235.41185752972"/>
    <n v="0.26169080751976398"/>
    <n v="0.71"/>
    <n v="877.14241884609805"/>
    <n v="0.18580047333903299"/>
    <n v="3379"/>
    <n v="1.0900000000000001"/>
    <n v="1.36"/>
    <n v="2.1999999999999999E-2"/>
    <n v="0.57999999999999996"/>
    <n v="20.7161882213673"/>
    <d v="1900-01-13T19:08:05"/>
    <n v="43457"/>
    <n v="0.331758123123433"/>
    <n v="24.934918225370399"/>
    <n v="0"/>
    <n v="12979.319604115075"/>
  </r>
  <r>
    <s v="STND-63579"/>
    <s v="Fox Valley Park District"/>
    <s v="Fox Valley Park District - Eola Community Center (Addendum) - 555 S Eola Rd - Aurora"/>
    <x v="0"/>
    <s v="Indoor Lighting"/>
    <x v="2"/>
    <n v="0"/>
    <n v="2541.346"/>
    <n v="0.54427199999999998"/>
    <x v="0"/>
    <x v="1"/>
    <n v="14.797277300976599"/>
    <s v="Qty / 1,000"/>
    <m/>
    <s v="Public-Lighting"/>
    <x v="0"/>
    <n v="3"/>
    <n v="1"/>
    <s v="Lighting"/>
    <n v="0.99829244462109001"/>
    <n v="0.987374621353864"/>
    <n v="2537.0065109680299"/>
    <n v="0.53740035991350998"/>
    <n v="0.71"/>
    <n v="1801.2746227872999"/>
    <n v="0.38155425553859201"/>
    <n v="3379"/>
    <n v="1.0900000000000001"/>
    <n v="1.36"/>
    <n v="2.1999999999999999E-2"/>
    <n v="0.57999999999999996"/>
    <n v="20.7161882213673"/>
    <d v="1900-01-13T19:08:05"/>
    <n v="43457"/>
    <n v="0.68128848873416603"/>
    <n v="51.205636001189603"/>
    <n v="0"/>
    <n v="26653.960088595701"/>
  </r>
  <r>
    <s v="STND-63580"/>
    <s v="Related BIT 500 Lake Shore Owner LLC"/>
    <s v="Related BIT 500 Lake Shore Owner LLC - 500 Lake Shore Dr - Chicago"/>
    <x v="0"/>
    <s v="Indoor Lighting"/>
    <x v="18"/>
    <n v="0"/>
    <n v="17241.396000000001"/>
    <n v="2.0815869999999999"/>
    <x v="0"/>
    <x v="0"/>
    <n v="8.1459758879113693"/>
    <s v="Qty / 1,000"/>
    <m/>
    <s v="Private-Lighting"/>
    <x v="0"/>
    <n v="3"/>
    <n v="1"/>
    <s v="Lighting"/>
    <n v="0.91633259480590001"/>
    <n v="1.30467645558681"/>
    <n v="15798.8531347561"/>
    <n v="2.7157975491555701"/>
    <n v="0.71"/>
    <n v="11217.1857256768"/>
    <n v="1.92821625990046"/>
    <n v="6138"/>
    <n v="1.1399999999999999"/>
    <n v="1.32"/>
    <n v="2.5000000000000001E-2"/>
    <n v="0.64"/>
    <n v="11.4043662430759"/>
    <d v="1900-01-07T03:30:12"/>
    <n v="43464"/>
    <n v="3.2147224776936199"/>
    <n v="346.46607751658001"/>
    <n v="0"/>
    <n v="91374.924451586805"/>
  </r>
  <r>
    <s v="STND-63587"/>
    <s v="Alley Grill and Tap Company"/>
    <s v="Thunderbowl - Phase 2 - 18700 Old LaGrange Rd - Mokena"/>
    <x v="0"/>
    <s v="Indoor Lighting"/>
    <x v="13"/>
    <n v="0"/>
    <n v="71861.721999999994"/>
    <n v="9.8210700000000006"/>
    <x v="0"/>
    <x v="0"/>
    <n v="8.9750493627714896"/>
    <s v="Qty / 1,000"/>
    <m/>
    <s v="Private-Lighting"/>
    <x v="0"/>
    <n v="3"/>
    <n v="1"/>
    <s v="Lighting"/>
    <n v="0.91633259480590001"/>
    <n v="1.30467645558681"/>
    <n v="65849.238187480194"/>
    <n v="12.813318797669901"/>
    <n v="0.71"/>
    <n v="46752.959113110897"/>
    <n v="9.0974563463456395"/>
    <n v="5571"/>
    <n v="1.17"/>
    <n v="1.31"/>
    <n v="2.1000000000000001E-2"/>
    <n v="0.68"/>
    <n v="12.565069107880101"/>
    <d v="1900-01-07T23:24:04"/>
    <n v="43470"/>
    <n v="14.3840579228445"/>
    <n v="1181.9094033650299"/>
    <n v="0"/>
    <n v="419610.11589580745"/>
  </r>
  <r>
    <s v="STND-63588"/>
    <s v="G&amp;S Venture LLC"/>
    <s v="G&amp;S Ventures LLC - Phase 4 - 6704 Pingree - Algonquin"/>
    <x v="1"/>
    <s v="Outdoor &amp; Garage Lighting"/>
    <x v="1"/>
    <n v="0"/>
    <n v="27800.01"/>
    <n v="0"/>
    <x v="0"/>
    <x v="0"/>
    <n v="10.1978380583316"/>
    <s v="Qty / 1,000"/>
    <m/>
    <s v="Private-Lighting"/>
    <x v="0"/>
    <n v="3"/>
    <n v="1"/>
    <s v="Lighting"/>
    <n v="0.91633259480590001"/>
    <n v="1.30467645558681"/>
    <n v="25474.055298930001"/>
    <n v="0"/>
    <n v="0.71"/>
    <n v="18086.579262240299"/>
    <n v="0"/>
    <n v="4903"/>
    <n v="1"/>
    <n v="1"/>
    <n v="0"/>
    <n v="0"/>
    <n v="14.276973281664301"/>
    <d v="1900-01-09T04:44:53"/>
    <n v="43472"/>
    <n v="0"/>
    <n v="0"/>
    <n v="0"/>
    <n v="184444.00634550519"/>
  </r>
  <r>
    <s v="STND-63588"/>
    <s v="G&amp;S Venture LLC"/>
    <s v="G&amp;S Ventures LLC - Phase 4 - 6704 Pingree - Algonquin"/>
    <x v="1"/>
    <s v="Outdoor &amp; Garage Lighting"/>
    <x v="1"/>
    <n v="0"/>
    <n v="6888.7150000000001"/>
    <n v="0"/>
    <x v="0"/>
    <x v="0"/>
    <n v="10.1978380583316"/>
    <s v="Qty / 1,000"/>
    <m/>
    <s v="Private-Lighting"/>
    <x v="0"/>
    <n v="3"/>
    <n v="1"/>
    <s v="Lighting"/>
    <n v="0.91633259480590001"/>
    <n v="1.30467645558681"/>
    <n v="6312.3540908283203"/>
    <n v="0"/>
    <n v="0.71"/>
    <n v="4481.7714044881104"/>
    <n v="0"/>
    <n v="4903"/>
    <n v="1"/>
    <n v="1"/>
    <n v="0"/>
    <n v="0"/>
    <n v="14.276973281664301"/>
    <d v="1900-01-09T04:44:53"/>
    <n v="43472"/>
    <n v="0"/>
    <n v="0"/>
    <n v="0"/>
    <n v="45704.378997431122"/>
  </r>
  <r>
    <s v="STND-63588"/>
    <s v="G&amp;S Venture LLC"/>
    <s v="G&amp;S Ventures LLC - Phase 4 - 6704 Pingree - Algonquin"/>
    <x v="27"/>
    <s v="Outdoor &amp; Garage Lighting"/>
    <x v="8"/>
    <n v="0"/>
    <n v="266.56"/>
    <n v="0"/>
    <x v="0"/>
    <x v="0"/>
    <n v="8"/>
    <s v="Qty / 1,000"/>
    <m/>
    <s v="Private-Lighting"/>
    <x v="0"/>
    <n v="3"/>
    <n v="1"/>
    <s v="Lighting"/>
    <n v="0.91633259480590001"/>
    <n v="1.30467645558681"/>
    <n v="244.25761647146101"/>
    <n v="0"/>
    <n v="0.71"/>
    <n v="173.42290769473701"/>
    <n v="0"/>
    <n v="5242"/>
    <n v="1"/>
    <n v="1.22"/>
    <n v="1.0999999999999999E-2"/>
    <n v="0.68"/>
    <n v="13.3536818008394"/>
    <d v="1900-01-08T12:55:13"/>
    <n v="43472"/>
    <n v="0"/>
    <n v="2.6868337811860701"/>
    <n v="0"/>
    <n v="1387.383261557896"/>
  </r>
  <r>
    <s v="STND-63604"/>
    <s v="Berkot's Super Foods"/>
    <s v="Kankot, Ltd. dba Berkot's Super Foods - 1557 W Court St., - Kankakee"/>
    <x v="24"/>
    <s v="Refrigeration"/>
    <x v="0"/>
    <n v="0"/>
    <n v="47556"/>
    <n v="5.4359999999999999"/>
    <x v="2"/>
    <x v="0"/>
    <n v="12"/>
    <s v="ΔkWpeak"/>
    <m/>
    <s v="Private-Non-Lighting"/>
    <x v="2"/>
    <n v="3"/>
    <n v="1"/>
    <s v="Non-Lighting"/>
    <n v="0.98952339343681495"/>
    <n v="0.43468415683807998"/>
    <n v="47057.7744982812"/>
    <n v="2.3629430765718098"/>
    <n v="0.7"/>
    <n v="32940.442148796799"/>
    <n v="1.6540601536002599"/>
    <n v="5478"/>
    <n v="1.1200000000000001"/>
    <n v="1.31"/>
    <n v="2.1999999999999999E-2"/>
    <n v="0.95"/>
    <n v="12.7783862723622"/>
    <d v="1900-01-08T03:03:29"/>
    <n v="43462"/>
    <n v="2.3629430765718098"/>
    <n v="0"/>
    <n v="0"/>
    <n v="395285.30578556156"/>
  </r>
  <r>
    <s v="STND-63607"/>
    <s v="College of Lake County"/>
    <s v="College of Lake County - 19351 W Washington St Room A043C - Grayslake"/>
    <x v="0"/>
    <s v="Indoor Lighting"/>
    <x v="3"/>
    <n v="0"/>
    <n v="48622.036"/>
    <n v="11.831583"/>
    <x v="0"/>
    <x v="1"/>
    <n v="14.727540500736399"/>
    <s v="Qty / 1,000"/>
    <m/>
    <s v="Public-Lighting"/>
    <x v="0"/>
    <n v="2"/>
    <n v="1"/>
    <s v="Lighting"/>
    <n v="0.98996686498346598"/>
    <n v="2.5626279547341602"/>
    <n v="48134.204548033202"/>
    <n v="30.3199453445575"/>
    <n v="0.71"/>
    <n v="34175.285229103603"/>
    <n v="21.527161194635799"/>
    <n v="3395"/>
    <n v="1.06"/>
    <n v="1.39"/>
    <n v="0.02"/>
    <n v="0.63"/>
    <n v="20.618556701030901"/>
    <d v="1900-01-13T17:27:39"/>
    <n v="43472"/>
    <n v="34.623667174326201"/>
    <n v="908.19253864213601"/>
    <n v="0"/>
    <n v="503317.89733584173"/>
  </r>
  <r>
    <s v="STND-63607"/>
    <s v="College of Lake County"/>
    <s v="College of Lake County - 19351 W Washington St Room A043C - Grayslake"/>
    <x v="0"/>
    <s v="Indoor Lighting"/>
    <x v="3"/>
    <n v="0"/>
    <n v="10033.175999999999"/>
    <n v="2.441452"/>
    <x v="0"/>
    <x v="1"/>
    <n v="14.727540500736399"/>
    <s v="Qty / 1,000"/>
    <m/>
    <s v="Public-Lighting"/>
    <x v="0"/>
    <n v="2"/>
    <n v="1"/>
    <s v="Lighting"/>
    <n v="0.98996686498346598"/>
    <n v="2.5626279547341602"/>
    <n v="9932.5117905473508"/>
    <n v="6.2565331453416304"/>
    <n v="0.71"/>
    <n v="7052.0833712886197"/>
    <n v="4.4421385331925602"/>
    <n v="3395"/>
    <n v="1.06"/>
    <n v="1.39"/>
    <n v="0.02"/>
    <n v="0.63"/>
    <n v="20.618556701030901"/>
    <d v="1900-01-13T17:27:39"/>
    <n v="43472"/>
    <n v="7.14460790834947"/>
    <n v="187.405882840516"/>
    <n v="0"/>
    <n v="103859.84346522283"/>
  </r>
  <r>
    <s v="STND-63607"/>
    <s v="College of Lake County"/>
    <s v="College of Lake County - 19351 W Washington St Room A043C - Grayslake"/>
    <x v="0"/>
    <s v="Indoor Lighting"/>
    <x v="3"/>
    <n v="0"/>
    <n v="5793.9070000000002"/>
    <n v="1.409877"/>
    <x v="0"/>
    <x v="1"/>
    <n v="14.727540500736399"/>
    <s v="Qty / 1,000"/>
    <m/>
    <s v="Public-Lighting"/>
    <x v="0"/>
    <n v="2"/>
    <n v="1"/>
    <s v="Lighting"/>
    <n v="0.98996686498346598"/>
    <n v="2.5626279547341602"/>
    <n v="5735.7759487957601"/>
    <n v="3.6129902129367402"/>
    <n v="0.71"/>
    <n v="4072.4009236449901"/>
    <n v="2.5652230511850802"/>
    <n v="3395"/>
    <n v="1.06"/>
    <n v="1.39"/>
    <n v="0.02"/>
    <n v="0.63"/>
    <n v="20.618556701030901"/>
    <d v="1900-01-13T17:27:39"/>
    <n v="43472"/>
    <n v="4.1258310071219997"/>
    <n v="108.222187713127"/>
    <n v="0"/>
    <n v="59976.449538217916"/>
  </r>
  <r>
    <s v="STND-63625"/>
    <s v="Marion Township"/>
    <s v="Marion TWP - 400 W Roosevelt Rd - Stillman"/>
    <x v="63"/>
    <s v="Outdoor &amp; Garage Lighting"/>
    <x v="16"/>
    <n v="0"/>
    <n v="7992.35"/>
    <n v="2.1619999999999999"/>
    <x v="0"/>
    <x v="1"/>
    <n v="14.701558365186701"/>
    <s v="Qty / 1,000"/>
    <m/>
    <s v="Public-Lighting"/>
    <x v="0"/>
    <n v="3"/>
    <n v="1"/>
    <s v="Lighting"/>
    <n v="0.99829244462109001"/>
    <n v="0.987374621353864"/>
    <n v="7978.7026197673704"/>
    <n v="2.1347039313670502"/>
    <n v="0.71"/>
    <n v="5664.8788600348298"/>
    <n v="1.5156397912706101"/>
    <n v="3401"/>
    <n v="1"/>
    <n v="1"/>
    <n v="0"/>
    <n v="0.92"/>
    <n v="20.582181711261399"/>
    <d v="1900-01-13T16:50:15"/>
    <n v="43471"/>
    <n v="2.1347039313670502"/>
    <n v="0"/>
    <n v="0"/>
    <n v="83282.54719251435"/>
  </r>
  <r>
    <s v="STND-63627"/>
    <s v="G&amp;S Ventures LLC"/>
    <s v="G&amp;S Ventures LLC - Phase 5 - 6704 Pingree - Algonquin"/>
    <x v="0"/>
    <s v="Indoor Lighting"/>
    <x v="8"/>
    <n v="0"/>
    <n v="39629.519999999997"/>
    <n v="6.271776"/>
    <x v="0"/>
    <x v="0"/>
    <n v="9.5383441434566993"/>
    <s v="Qty / 1,000"/>
    <m/>
    <s v="Private-Lighting"/>
    <x v="0"/>
    <n v="3"/>
    <n v="1"/>
    <s v="Lighting"/>
    <n v="0.91633259480590001"/>
    <n v="1.30467645558681"/>
    <n v="36313.820892512304"/>
    <n v="8.1826384819144007"/>
    <n v="0.71"/>
    <n v="25782.8128336837"/>
    <n v="5.8096733221592203"/>
    <n v="5242"/>
    <n v="1"/>
    <n v="1.22"/>
    <n v="1.0999999999999999E-2"/>
    <n v="0.68"/>
    <n v="13.3536818008394"/>
    <d v="1900-01-08T12:55:13"/>
    <n v="43472"/>
    <n v="9.8633540042362604"/>
    <n v="399.45202981763498"/>
    <n v="0"/>
    <n v="245925.34179400714"/>
  </r>
  <r>
    <s v="STND-63627"/>
    <s v="G&amp;S Ventures LLC"/>
    <s v="G&amp;S Ventures LLC - Phase 5 - 6704 Pingree - Algonquin"/>
    <x v="0"/>
    <s v="Indoor Lighting"/>
    <x v="8"/>
    <n v="0"/>
    <n v="11637.24"/>
    <n v="1.841712"/>
    <x v="0"/>
    <x v="0"/>
    <n v="9.5383441434566993"/>
    <s v="Qty / 1,000"/>
    <m/>
    <s v="Private-Lighting"/>
    <x v="0"/>
    <n v="3"/>
    <n v="1"/>
    <s v="Lighting"/>
    <n v="0.91633259480590001"/>
    <n v="1.30467645558681"/>
    <n v="10663.582325579"/>
    <n v="2.4028382843716898"/>
    <n v="0.71"/>
    <n v="7571.1434511610996"/>
    <n v="1.7060151819039"/>
    <n v="5242"/>
    <n v="1"/>
    <n v="1.22"/>
    <n v="1.0999999999999999E-2"/>
    <n v="0.68"/>
    <n v="13.3536818008394"/>
    <d v="1900-01-08T12:55:13"/>
    <n v="43472"/>
    <n v="2.8963817314027098"/>
    <n v="117.299405581369"/>
    <n v="0"/>
    <n v="72216.171796653012"/>
  </r>
  <r>
    <s v="STND-63627"/>
    <s v="G&amp;S Ventures LLC"/>
    <s v="G&amp;S Ventures LLC - Phase 5 - 6704 Pingree - Algonquin"/>
    <x v="0"/>
    <s v="Indoor Lighting"/>
    <x v="8"/>
    <n v="0"/>
    <n v="7548.48"/>
    <n v="1.1946239999999999"/>
    <x v="0"/>
    <x v="0"/>
    <n v="9.5383441434566993"/>
    <s v="Qty / 1,000"/>
    <m/>
    <s v="Private-Lighting"/>
    <x v="0"/>
    <n v="3"/>
    <n v="1"/>
    <s v="Lighting"/>
    <n v="0.91633259480590001"/>
    <n v="1.30467645558681"/>
    <n v="6916.9182652404397"/>
    <n v="1.5585978060789301"/>
    <n v="0.71"/>
    <n v="4911.0119683207104"/>
    <n v="1.1066044423160399"/>
    <n v="5242"/>
    <n v="1"/>
    <n v="1.22"/>
    <n v="1.0999999999999999E-2"/>
    <n v="0.68"/>
    <n v="13.3536818008394"/>
    <d v="1900-01-08T12:55:13"/>
    <n v="43472"/>
    <n v="1.8787340960450001"/>
    <n v="76.086100917644799"/>
    <n v="0"/>
    <n v="46842.922246477603"/>
  </r>
  <r>
    <s v="STND-63627"/>
    <s v="G&amp;S Ventures LLC"/>
    <s v="G&amp;S Ventures LLC - Phase 5 - 6704 Pingree - Algonquin"/>
    <x v="0"/>
    <s v="Indoor Lighting"/>
    <x v="8"/>
    <n v="0"/>
    <n v="5975.88"/>
    <n v="0.94574400000000003"/>
    <x v="0"/>
    <x v="0"/>
    <n v="9.5383441434566993"/>
    <s v="Qty / 1,000"/>
    <m/>
    <s v="Private-Lighting"/>
    <x v="0"/>
    <n v="3"/>
    <n v="1"/>
    <s v="Lighting"/>
    <n v="0.91633259480590001"/>
    <n v="1.30467645558681"/>
    <n v="5475.8936266486799"/>
    <n v="1.2338899298124899"/>
    <n v="0.71"/>
    <n v="3887.88447492056"/>
    <n v="0.876061850166867"/>
    <n v="5242"/>
    <n v="1"/>
    <n v="1.22"/>
    <n v="1.0999999999999999E-2"/>
    <n v="0.68"/>
    <n v="13.3536818008394"/>
    <d v="1900-01-08T12:55:13"/>
    <n v="43472"/>
    <n v="1.48733115936896"/>
    <n v="60.234829893135498"/>
    <n v="0"/>
    <n v="37083.98011179475"/>
  </r>
  <r>
    <s v="STND-63627"/>
    <s v="G&amp;S Ventures LLC"/>
    <s v="G&amp;S Ventures LLC - Phase 5 - 6704 Pingree - Algonquin"/>
    <x v="0"/>
    <s v="Indoor Lighting"/>
    <x v="8"/>
    <n v="0"/>
    <n v="2243.576"/>
    <n v="0.35506900000000002"/>
    <x v="0"/>
    <x v="0"/>
    <n v="9.5383441434566993"/>
    <s v="Qty / 1,000"/>
    <m/>
    <s v="Private-Lighting"/>
    <x v="0"/>
    <n v="3"/>
    <n v="1"/>
    <s v="Lighting"/>
    <n v="0.91633259480590001"/>
    <n v="1.30467645558681"/>
    <n v="2055.8618177242402"/>
    <n v="0.463250164408752"/>
    <n v="0.71"/>
    <n v="1459.6618905842099"/>
    <n v="0.32890761673021401"/>
    <n v="5242"/>
    <n v="1"/>
    <n v="1.22"/>
    <n v="1.0999999999999999E-2"/>
    <n v="0.68"/>
    <n v="13.3536818008394"/>
    <d v="1900-01-08T12:55:13"/>
    <n v="43472"/>
    <n v="0.55840183752260297"/>
    <n v="22.6144799949667"/>
    <n v="0"/>
    <n v="13922.757445480833"/>
  </r>
  <r>
    <s v="STND-63627"/>
    <s v="G&amp;S Ventures LLC"/>
    <s v="G&amp;S Ventures LLC - Phase 5 - 6704 Pingree - Algonquin"/>
    <x v="0"/>
    <s v="Indoor Lighting"/>
    <x v="8"/>
    <n v="0"/>
    <n v="-1567.3579999999999"/>
    <n v="-0.24804999999999999"/>
    <x v="0"/>
    <x v="0"/>
    <n v="9.5383441434566993"/>
    <s v="Qty / 1,000"/>
    <m/>
    <s v="Private-Lighting"/>
    <x v="0"/>
    <n v="3"/>
    <n v="1"/>
    <s v="Lighting"/>
    <n v="0.91633259480590001"/>
    <n v="1.30467645558681"/>
    <n v="-1436.2212231297899"/>
    <n v="-0.32362499480830698"/>
    <n v="0.71"/>
    <n v="-1019.71706842215"/>
    <n v="-0.22977374631389799"/>
    <n v="5242"/>
    <n v="1"/>
    <n v="1.22"/>
    <n v="1.0999999999999999E-2"/>
    <n v="0.68"/>
    <n v="13.3536818008394"/>
    <d v="1900-01-08T12:55:13"/>
    <n v="43472"/>
    <n v="-0.39009763115755502"/>
    <n v="-15.798433454427601"/>
    <n v="0"/>
    <n v="-9726.4123275672482"/>
  </r>
  <r>
    <s v="STND-63627"/>
    <s v="G&amp;S Ventures LLC"/>
    <s v="G&amp;S Ventures LLC - Phase 5 - 6704 Pingree - Algonquin"/>
    <x v="0"/>
    <s v="Indoor Lighting"/>
    <x v="8"/>
    <n v="0"/>
    <n v="-1205.6600000000001"/>
    <n v="-0.19080800000000001"/>
    <x v="0"/>
    <x v="0"/>
    <n v="9.5383441434566993"/>
    <s v="Qty / 1,000"/>
    <m/>
    <s v="Private-Lighting"/>
    <x v="0"/>
    <n v="3"/>
    <n v="1"/>
    <s v="Lighting"/>
    <n v="0.91633259480590001"/>
    <n v="1.30467645558681"/>
    <n v="-1104.7855562536799"/>
    <n v="-0.248942705137607"/>
    <n v="0.71"/>
    <n v="-784.39774494011397"/>
    <n v="-0.17674932064770099"/>
    <n v="5242"/>
    <n v="1"/>
    <n v="1.22"/>
    <n v="1.0999999999999999E-2"/>
    <n v="0.68"/>
    <n v="13.3536818008394"/>
    <d v="1900-01-08T12:55:13"/>
    <n v="43472"/>
    <n v="-0.30007558478496499"/>
    <n v="-12.1526411187905"/>
    <n v="0"/>
    <n v="-7481.8556365901777"/>
  </r>
  <r>
    <s v="STND-63686"/>
    <s v="Sterling Lumber Company, LLC"/>
    <s v="Sterling Lumber Company - 501 E 151st St - Phoenix"/>
    <x v="0"/>
    <s v="Indoor Lighting"/>
    <x v="10"/>
    <n v="0"/>
    <n v="413216.33100000001"/>
    <n v="73.899540000000002"/>
    <x v="0"/>
    <x v="0"/>
    <n v="10.827197921178"/>
    <s v="Qty / 1,000"/>
    <m/>
    <s v="Private-Lighting"/>
    <x v="0"/>
    <n v="2"/>
    <n v="1"/>
    <s v="Lighting"/>
    <n v="0.97902139861649395"/>
    <n v="0.93591656730105399"/>
    <n v="404547.630306796"/>
    <n v="69.163803801926903"/>
    <n v="0.71"/>
    <n v="287228.81751782499"/>
    <n v="49.106300699368099"/>
    <n v="4618"/>
    <n v="1.02"/>
    <n v="1.04"/>
    <n v="1.2E-2"/>
    <n v="0.81"/>
    <n v="15.158077089649201"/>
    <d v="1900-01-09T19:51:10"/>
    <n v="43474"/>
    <n v="82.103280866484894"/>
    <n v="4759.3838859623102"/>
    <n v="0"/>
    <n v="3109883.25593141"/>
  </r>
  <r>
    <s v="STND-63686"/>
    <s v="Sterling Lumber Company, LLC"/>
    <s v="Sterling Lumber Company - 501 E 151st St - Phoenix"/>
    <x v="7"/>
    <s v="Indoor Lighting"/>
    <x v="10"/>
    <n v="0"/>
    <n v="3074.9229999999998"/>
    <n v="1.867008"/>
    <x v="0"/>
    <x v="0"/>
    <n v="8"/>
    <s v="Qty / 1,000"/>
    <m/>
    <s v="Private-Lighting"/>
    <x v="0"/>
    <n v="2"/>
    <n v="1"/>
    <s v="Lighting"/>
    <n v="0.97902139861649395"/>
    <n v="0.93591656730105399"/>
    <n v="3010.4154160980202"/>
    <n v="1.7473637184836099"/>
    <n v="0.71"/>
    <n v="2137.3949454295998"/>
    <n v="1.2406282401233599"/>
    <n v="4618"/>
    <n v="1.02"/>
    <n v="1.04"/>
    <n v="1.2E-2"/>
    <n v="0.81"/>
    <n v="15.158077089649201"/>
    <d v="1900-01-09T19:51:10"/>
    <n v="43474"/>
    <n v="2.5456930630588701"/>
    <n v="35.416651954094398"/>
    <n v="0"/>
    <n v="17099.159563436799"/>
  </r>
  <r>
    <s v="STND-63704"/>
    <s v="Joliet Junior College District #525"/>
    <s v="Joliet Junior College - 17840 Laraway Rd - Joliet"/>
    <x v="0"/>
    <s v="Indoor Lighting"/>
    <x v="3"/>
    <n v="0"/>
    <n v="15503.2"/>
    <n v="3.772516"/>
    <x v="0"/>
    <x v="1"/>
    <n v="14.727540500736399"/>
    <s v="Qty / 1,000"/>
    <m/>
    <s v="Public-Lighting"/>
    <x v="0"/>
    <n v="3"/>
    <n v="1"/>
    <s v="Lighting"/>
    <n v="0.99829244462109001"/>
    <n v="0.987374621353864"/>
    <n v="15476.727427449699"/>
    <n v="3.72488655705139"/>
    <n v="0.71"/>
    <n v="10988.4764734893"/>
    <n v="2.6446694555064898"/>
    <n v="3395"/>
    <n v="1.06"/>
    <n v="1.39"/>
    <n v="0.02"/>
    <n v="0.63"/>
    <n v="20.618556701030901"/>
    <d v="1900-01-13T17:27:39"/>
    <n v="43471"/>
    <n v="4.2536103198028901"/>
    <n v="292.013725046221"/>
    <n v="0"/>
    <n v="161833.23230470275"/>
  </r>
  <r>
    <s v="STND-63704"/>
    <s v="Joliet Junior College District #525"/>
    <s v="Joliet Junior College - 17840 Laraway Rd - Joliet"/>
    <x v="0"/>
    <s v="Indoor Lighting"/>
    <x v="3"/>
    <n v="0"/>
    <n v="3134.4679999999998"/>
    <n v="0.76273500000000005"/>
    <x v="0"/>
    <x v="1"/>
    <n v="14.727540500736399"/>
    <s v="Qty / 1,000"/>
    <m/>
    <s v="Public-Lighting"/>
    <x v="0"/>
    <n v="3"/>
    <n v="1"/>
    <s v="Lighting"/>
    <n v="0.99829244462109001"/>
    <n v="0.987374621353864"/>
    <n v="3129.1157223065802"/>
    <n v="0.75310518181833996"/>
    <n v="0.71"/>
    <n v="2221.6721628376699"/>
    <n v="0.53470467909102104"/>
    <n v="3395"/>
    <n v="1.06"/>
    <n v="1.39"/>
    <n v="0.02"/>
    <n v="0.63"/>
    <n v="20.618556701030901"/>
    <d v="1900-01-13T17:27:39"/>
    <n v="43471"/>
    <n v="0.860003633457051"/>
    <n v="59.039919288803397"/>
    <n v="0"/>
    <n v="32719.766757550417"/>
  </r>
  <r>
    <s v="STND-63704"/>
    <s v="Joliet Junior College District #525"/>
    <s v="Joliet Junior College - 17840 Laraway Rd - Joliet"/>
    <x v="0"/>
    <s v="Indoor Lighting"/>
    <x v="3"/>
    <n v="0"/>
    <n v="201.52699999999999"/>
    <n v="4.9038999999999999E-2"/>
    <x v="0"/>
    <x v="1"/>
    <n v="14.727540500736399"/>
    <s v="Qty / 1,000"/>
    <m/>
    <s v="Public-Lighting"/>
    <x v="0"/>
    <n v="3"/>
    <n v="1"/>
    <s v="Lighting"/>
    <n v="0.99829244462109001"/>
    <n v="0.987374621353864"/>
    <n v="201.18288148715399"/>
    <n v="4.8419864056572101E-2"/>
    <n v="0.71"/>
    <n v="142.83984585587999"/>
    <n v="3.4378103480166199E-2"/>
    <n v="3395"/>
    <n v="1.06"/>
    <n v="1.39"/>
    <n v="0.02"/>
    <n v="0.63"/>
    <n v="20.618556701030901"/>
    <d v="1900-01-13T17:27:39"/>
    <n v="43471"/>
    <n v="5.52927532905928E-2"/>
    <n v="3.79590342428593"/>
    <n v="0"/>
    <n v="2103.679614961417"/>
  </r>
  <r>
    <s v="STND-63718"/>
    <s v="Community Unit School District No 200"/>
    <s v="Woodstock CUSD 200 - 501 W. South St. - Woodstock"/>
    <x v="1"/>
    <s v="Outdoor &amp; Garage Lighting"/>
    <x v="1"/>
    <n v="0"/>
    <n v="9119.58"/>
    <n v="0"/>
    <x v="0"/>
    <x v="1"/>
    <n v="10.1978380583316"/>
    <s v="Qty / 1,000"/>
    <m/>
    <s v="Public-Lighting"/>
    <x v="0"/>
    <n v="3"/>
    <n v="1"/>
    <s v="Lighting"/>
    <n v="0.99829244462109001"/>
    <n v="0.987374621353864"/>
    <n v="9104.0078121175993"/>
    <n v="0"/>
    <n v="0.71"/>
    <n v="6463.8455466035002"/>
    <n v="0"/>
    <n v="4903"/>
    <n v="1"/>
    <n v="1"/>
    <n v="0"/>
    <n v="0"/>
    <n v="14.276973281664301"/>
    <d v="1900-01-09T04:44:53"/>
    <n v="43471"/>
    <n v="0"/>
    <n v="0"/>
    <n v="0"/>
    <n v="65917.250118330398"/>
  </r>
  <r>
    <s v="STND-63733"/>
    <s v="Target Corporation"/>
    <s v="Target Corporation #T1799 - 9833 N Alpine Rd - Machesney Park"/>
    <x v="3"/>
    <s v="Refrigeration"/>
    <x v="14"/>
    <n v="0"/>
    <n v="42797.7"/>
    <n v="5.093"/>
    <x v="2"/>
    <x v="0"/>
    <n v="8.6177180282661094"/>
    <s v="ΔkWpeak / CF"/>
    <n v="0.69"/>
    <s v="Private-Non-Lighting"/>
    <x v="2"/>
    <n v="3"/>
    <n v="1"/>
    <s v="Non-Lighting"/>
    <n v="0.98952339343681495"/>
    <n v="0.43468415683807998"/>
    <n v="42349.3253352908"/>
    <n v="2.2138464107763398"/>
    <n v="0.7"/>
    <n v="29644.527734703501"/>
    <n v="1.5496924875434399"/>
    <n v="4093"/>
    <n v="1.1200000000000001"/>
    <n v="1.29"/>
    <n v="1.9E-2"/>
    <n v="0.71"/>
    <n v="17.102369899829"/>
    <d v="1900-01-11T05:11:01"/>
    <n v="43472"/>
    <n v="3.2084730590961499"/>
    <n v="0"/>
    <n v="0"/>
    <n v="255468.18109878903"/>
  </r>
  <r>
    <s v="STND-63735"/>
    <s v="Target Corporation"/>
    <s v="Target Corporation #T0810 - 6560 E State St - Rockford"/>
    <x v="3"/>
    <s v="Refrigeration"/>
    <x v="14"/>
    <n v="0"/>
    <n v="40852.35"/>
    <n v="4.8615000000000004"/>
    <x v="2"/>
    <x v="0"/>
    <n v="8.6177180282661094"/>
    <s v="ΔkWpeak / CF"/>
    <n v="0.69"/>
    <s v="Private-Non-Lighting"/>
    <x v="2"/>
    <n v="3"/>
    <n v="1"/>
    <s v="Non-Lighting"/>
    <n v="0.98952339343681495"/>
    <n v="0.43468415683807998"/>
    <n v="40424.356001868502"/>
    <n v="2.11321702846833"/>
    <n v="0.7"/>
    <n v="28297.049201307898"/>
    <n v="1.47925191992783"/>
    <n v="4093"/>
    <n v="1.1200000000000001"/>
    <n v="1.29"/>
    <n v="1.9E-2"/>
    <n v="0.71"/>
    <n v="17.102369899829"/>
    <d v="1900-01-11T05:11:01"/>
    <n v="43471"/>
    <n v="3.0626333745917802"/>
    <n v="0"/>
    <n v="0"/>
    <n v="243855.9910488441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29">
  <r>
    <s v="STND-31831"/>
    <s v="Target Corporation"/>
    <s v="Target Corporation T0880 - 1235 Higgins Rd - Schaumburg"/>
    <s v="New Indoor LED Fixtures"/>
    <s v="Indoor Lighting"/>
    <s v="Retail (mall/dept. store)"/>
    <n v="0"/>
    <n v="60445.567000000003"/>
    <n v="12.260999999999999"/>
    <x v="0"/>
    <x v="0"/>
    <n v="9.1274187659729797"/>
    <s v="Qty / 1,000"/>
    <m/>
    <s v="Private-Lighting"/>
    <s v="lighting"/>
    <n v="3"/>
    <n v="9852"/>
    <s v="Lighting"/>
    <n v="0.91633259480590001"/>
    <n v="1.30467645558681"/>
    <n v="55388.243253623899"/>
    <n v="15.996638021949799"/>
    <n v="0.71"/>
    <n v="39325.6527100729"/>
    <n v="11.3576129955844"/>
    <n v="5478"/>
    <n v="1.1200000000000001"/>
    <n v="1.31"/>
    <n v="2.1999999999999999E-2"/>
    <n v="0.95"/>
    <n v="12.7783862723622"/>
    <d v="1900-01-08T03:03:29"/>
    <n v="43315"/>
    <n v="12.8538674342707"/>
    <n v="1087.98334962475"/>
    <n v="0"/>
    <n v="358941.70053005556"/>
  </r>
  <r>
    <s v="STND-31862"/>
    <s v="Target Corporation"/>
    <s v="Target Corporation T0942 - 2656 Elston Ave - Chicago"/>
    <s v="New Indoor LED Fixtures"/>
    <s v="Indoor Lighting"/>
    <s v="Retail (mall/dept. store)"/>
    <n v="0"/>
    <n v="140082.54"/>
    <n v="28.414000000000001"/>
    <x v="0"/>
    <x v="0"/>
    <n v="9.1274187659729797"/>
    <s v="Qty / 1,000"/>
    <m/>
    <s v="Private-Lighting"/>
    <s v="lighting"/>
    <n v="2"/>
    <n v="22832"/>
    <s v="Lighting"/>
    <n v="0.97902139861649395"/>
    <n v="0.93591656730105399"/>
    <n v="137143.80423255099"/>
    <n v="26.593133343292099"/>
    <n v="0.71"/>
    <n v="97372.101005111093"/>
    <n v="18.8811246737374"/>
    <n v="5478"/>
    <n v="1.1200000000000001"/>
    <n v="1.31"/>
    <n v="2.1999999999999999E-2"/>
    <n v="0.95"/>
    <n v="12.7783862723622"/>
    <d v="1900-01-08T03:03:29"/>
    <n v="43441"/>
    <n v="21.368528198707999"/>
    <n v="2693.8961545679599"/>
    <n v="0"/>
    <n v="888755.94199626741"/>
  </r>
  <r>
    <s v="STND-32123"/>
    <s v="Calvary Temple Church of Naperville"/>
    <s v="Calvary Temple Church - 9S200 State Route 59 - Naperville"/>
    <s v="Outdoor &amp; Garage - LED Fixtures"/>
    <s v="Outdoor &amp; Garage Lighting"/>
    <s v="Exterior"/>
    <n v="0"/>
    <n v="384243.20699999999"/>
    <n v="0"/>
    <x v="0"/>
    <x v="0"/>
    <n v="10.1978380583316"/>
    <s v="Qty / 1,000"/>
    <m/>
    <s v="Private-Lighting"/>
    <s v="lighting"/>
    <n v="2"/>
    <n v="78369"/>
    <s v="Lighting"/>
    <n v="0.97902139861649395"/>
    <n v="0.93591656730105399"/>
    <n v="376182.32192602701"/>
    <n v="0"/>
    <n v="0.71"/>
    <n v="267089.44856747898"/>
    <n v="0"/>
    <n v="4903"/>
    <n v="1"/>
    <n v="1"/>
    <n v="0"/>
    <n v="0"/>
    <n v="14.276973281664301"/>
    <d v="1900-01-09T04:44:53"/>
    <n v="43146"/>
    <n v="0"/>
    <n v="0"/>
    <n v="1"/>
    <n v="2723734.9435802377"/>
  </r>
  <r>
    <s v="STND-32153"/>
    <s v="The Austin 1900 Building Limited Partnership"/>
    <s v="The Austin 1900 Building Limited Partnership - 1900 N Austin Ave - Chicago"/>
    <s v="New Indoor LED Fixtures"/>
    <s v="Indoor Lighting"/>
    <s v="Miscellaneous"/>
    <n v="0"/>
    <n v="1320951.085"/>
    <n v="282.904"/>
    <x v="0"/>
    <x v="0"/>
    <n v="14.797277300976599"/>
    <s v="Qty / 1,000"/>
    <m/>
    <s v="Private-Lighting"/>
    <s v="lighting"/>
    <n v="1"/>
    <n v="358651"/>
    <s v="Lighting"/>
    <n v="0.99989942556735301"/>
    <n v="1.019640158801"/>
    <n v="1320818.23109407"/>
    <n v="288.460279485439"/>
    <n v="0.71"/>
    <n v="937780.94407679001"/>
    <n v="204.806798434662"/>
    <n v="3379"/>
    <n v="1.0900000000000001"/>
    <n v="1.36"/>
    <n v="2.1999999999999999E-2"/>
    <n v="0.57999999999999996"/>
    <n v="20.7161882213673"/>
    <d v="1900-01-13T19:08:05"/>
    <n v="43239"/>
    <n v="365.69508048356897"/>
    <n v="26658.7165908895"/>
    <n v="1"/>
    <n v="13876604.677075891"/>
  </r>
  <r>
    <s v="STND-32706"/>
    <s v="Olivet Nazarene University"/>
    <s v="Olivet Nazarene University - One University Ave - Bourbonnais"/>
    <s v="Building Energy Management System"/>
    <s v="Energy Management System"/>
    <s v="College/University"/>
    <n v="500718.21"/>
    <n v="799392.23"/>
    <n v="0"/>
    <x v="1"/>
    <x v="0"/>
    <n v="15"/>
    <s v="NA"/>
    <m/>
    <s v="EMS"/>
    <s v="ems"/>
    <n v="1"/>
    <n v="1"/>
    <s v="EMS"/>
    <n v="0.28326105128905499"/>
    <n v="0.67864895493979305"/>
    <n v="226436.683462102"/>
    <n v="0"/>
    <n v="0.7"/>
    <n v="158505.67842347099"/>
    <n v="0"/>
    <n v="3395"/>
    <n v="1.06"/>
    <n v="1.39"/>
    <n v="0.02"/>
    <n v="0.63"/>
    <n v="20.618556701030901"/>
    <d v="1900-01-13T17:27:39"/>
    <n v="43132"/>
    <n v="0"/>
    <n v="0"/>
    <n v="1"/>
    <n v="2377585.1763520651"/>
  </r>
  <r>
    <s v="STND-32726"/>
    <s v="Ferrara Candy Company"/>
    <s v="Ferrara Candy Company - 7301 W Harrison - Forest Park"/>
    <s v="Building Energy Management System"/>
    <s v="Energy Management System"/>
    <s v="Miscellaneous (24/7)"/>
    <n v="160159.74"/>
    <n v="383540.43"/>
    <n v="0"/>
    <x v="1"/>
    <x v="0"/>
    <n v="15"/>
    <s v="NA"/>
    <m/>
    <s v="EMS"/>
    <s v="ems"/>
    <n v="2"/>
    <n v="1"/>
    <s v="EMS"/>
    <n v="0.79332965142744905"/>
    <n v="0.53298697738882195"/>
    <n v="304273.99564023397"/>
    <n v="0"/>
    <n v="0.7"/>
    <n v="212991.796948164"/>
    <n v="0"/>
    <n v="7616"/>
    <n v="1.1100000000000001"/>
    <n v="1.29"/>
    <n v="2.1999999999999999E-2"/>
    <n v="0.76"/>
    <n v="9.1911764705882408"/>
    <d v="1900-01-05T13:33:47"/>
    <n v="43200"/>
    <n v="0"/>
    <n v="0"/>
    <n v="1"/>
    <n v="3194876.9542224603"/>
  </r>
  <r>
    <s v="STND-32812"/>
    <s v="World Food Enterprises LLC"/>
    <s v="World Food Enterprises LLC - 9 E Camp McDonald Rd - Prospect Heights"/>
    <s v="LED Refrigerated Display Case Lighting for Open and Closed Cases"/>
    <s v="Refrigeration"/>
    <s v="Grocery/convenience"/>
    <n v="0"/>
    <n v="5820.32"/>
    <n v="0.70399999999999996"/>
    <x v="2"/>
    <x v="0"/>
    <n v="8.6177180282661094"/>
    <s v="ΔkWpeak / CF"/>
    <n v="0.69"/>
    <s v="Private-Non-Lighting"/>
    <s v="non_lighting"/>
    <n v="3"/>
    <n v="88"/>
    <s v="Non-Lighting"/>
    <n v="0.98952339343681495"/>
    <n v="0.43468415683807998"/>
    <n v="5759.34279728816"/>
    <n v="0.30601764641400903"/>
    <n v="0.7"/>
    <n v="4031.53995810171"/>
    <n v="0.214212352489806"/>
    <n v="4661"/>
    <n v="1.07"/>
    <n v="1.24"/>
    <n v="2.9000000000000001E-2"/>
    <n v="0.745"/>
    <n v="15.018236429950701"/>
    <d v="1900-01-09T17:27:20"/>
    <n v="43251"/>
    <n v="0.443503835382621"/>
    <n v="0"/>
    <n v="1"/>
    <n v="34742.674578608305"/>
  </r>
  <r>
    <s v="STND-32812"/>
    <s v="World Food Enterprises LLC"/>
    <s v="World Food Enterprises LLC - 9 E Camp McDonald Rd - Prospect Heights"/>
    <s v="Strip Curtains"/>
    <s v="Refrigeration"/>
    <s v="Grocery/convenience"/>
    <n v="0"/>
    <n v="83272"/>
    <n v="0"/>
    <x v="2"/>
    <x v="0"/>
    <n v="4"/>
    <s v="ΔkWpeak / CF"/>
    <n v="1"/>
    <s v="Private-Non-Lighting"/>
    <s v="non_lighting"/>
    <n v="3"/>
    <n v="28"/>
    <s v="Non-Lighting"/>
    <n v="0.98952339343681495"/>
    <n v="0.43468415683807998"/>
    <n v="82399.592018270501"/>
    <n v="0"/>
    <n v="0.7"/>
    <n v="57679.714412789297"/>
    <n v="0"/>
    <n v="4661"/>
    <n v="1.07"/>
    <n v="1.24"/>
    <n v="2.9000000000000001E-2"/>
    <n v="0.745"/>
    <n v="15.018236429950701"/>
    <d v="1900-01-09T17:27:20"/>
    <n v="43251"/>
    <n v="0"/>
    <n v="0"/>
    <n v="1"/>
    <n v="230718.85765115719"/>
  </r>
  <r>
    <s v="STND-33048"/>
    <s v="AT&amp;T Services, Inc."/>
    <s v="AT&amp;T Services Inc Q25480 - 929 Child St - Wheaton"/>
    <s v="Indoor Networked Lighting Control System"/>
    <s v="Indoor Advanced Lighting"/>
    <s v="Office"/>
    <n v="0"/>
    <n v="23324.94"/>
    <n v="13.395"/>
    <x v="0"/>
    <x v="0"/>
    <n v="15"/>
    <s v="Qty / 1,000"/>
    <m/>
    <s v="Private-Lighting"/>
    <s v="lighting"/>
    <n v="2"/>
    <n v="23094"/>
    <s v="Lighting"/>
    <n v="0.97902139861649395"/>
    <n v="0.93591656730105399"/>
    <n v="22835.615381445801"/>
    <n v="12.5366024189976"/>
    <n v="0.71"/>
    <n v="16213.2869208265"/>
    <n v="8.9009877174883094"/>
    <n v="2885"/>
    <n v="1.165"/>
    <n v="1.3779999999999999"/>
    <n v="2.5499999999999998E-2"/>
    <n v="0.55000000000000004"/>
    <n v="24.263431542460999"/>
    <d v="1900-01-16T07:56:40"/>
    <n v="43206"/>
    <n v="16.541235544263898"/>
    <n v="499.83535813464999"/>
    <n v="1"/>
    <n v="243199.3038123975"/>
  </r>
  <r>
    <s v="STND-33048"/>
    <s v="AT&amp;T Services, Inc."/>
    <s v="AT&amp;T Services Inc Q25480 - 929 Child St - Wheaton"/>
    <s v="New Indoor LED Fixtures"/>
    <s v="Indoor Lighting"/>
    <s v="Office"/>
    <n v="0"/>
    <n v="3223.68"/>
    <n v="0.69099999999999995"/>
    <x v="0"/>
    <x v="0"/>
    <n v="15"/>
    <s v="Qty / 1,000"/>
    <m/>
    <s v="Private-Lighting"/>
    <s v="lighting"/>
    <n v="2"/>
    <n v="876"/>
    <s v="Lighting"/>
    <n v="0.97902139861649395"/>
    <n v="0.93591656730105399"/>
    <n v="3156.0517022920199"/>
    <n v="0.64671834800502803"/>
    <n v="0.71"/>
    <n v="2240.7967086273302"/>
    <n v="0.45917002708357002"/>
    <n v="2885"/>
    <n v="1.165"/>
    <n v="1.3779999999999999"/>
    <n v="2.5499999999999998E-2"/>
    <n v="0.55000000000000004"/>
    <n v="24.263431542460999"/>
    <d v="1900-01-16T07:56:40"/>
    <n v="43206"/>
    <n v="0.85330300568020601"/>
    <n v="69.080960007250198"/>
    <n v="1"/>
    <n v="33611.950629409956"/>
  </r>
  <r>
    <s v="STND-33048"/>
    <s v="AT&amp;T Services, Inc."/>
    <s v="AT&amp;T Services Inc Q25480 - 929 Child St - Wheaton"/>
    <s v="Outdoor &amp; Garage - LED Fixtures"/>
    <s v="Outdoor &amp; Garage Lighting"/>
    <s v="Exterior"/>
    <n v="0"/>
    <n v="7035.8050000000003"/>
    <n v="0"/>
    <x v="0"/>
    <x v="0"/>
    <n v="10.1978380583316"/>
    <s v="Qty / 1,000"/>
    <m/>
    <s v="Private-Lighting"/>
    <s v="lighting"/>
    <n v="2"/>
    <n v="1435"/>
    <s v="Lighting"/>
    <n v="0.97902139861649395"/>
    <n v="0.93591656730105399"/>
    <n v="6888.2036514929196"/>
    <n v="0"/>
    <n v="0.71"/>
    <n v="4890.6245925599696"/>
    <n v="0"/>
    <n v="4903"/>
    <n v="1"/>
    <n v="1"/>
    <n v="0"/>
    <n v="0"/>
    <n v="14.276973281664301"/>
    <d v="1900-01-09T04:44:53"/>
    <n v="43206"/>
    <n v="0"/>
    <n v="0"/>
    <n v="1"/>
    <n v="49873.79759902053"/>
  </r>
  <r>
    <s v="STND-33048"/>
    <s v="AT&amp;T Services, Inc."/>
    <s v="AT&amp;T Services Inc Q25480 - 929 Child St - Wheaton"/>
    <s v="Networked Lighting M&amp;V"/>
    <s v="Indoor Advanced Lighting"/>
    <s v="Office"/>
    <n v="0"/>
    <n v="104101.7"/>
    <n v="0"/>
    <x v="0"/>
    <x v="0"/>
    <n v="15"/>
    <s v="Qty / 1,000"/>
    <m/>
    <s v="Private-Lighting"/>
    <s v="lighting"/>
    <n v="2"/>
    <n v="0"/>
    <s v="Lighting"/>
    <n v="0.97902139861649395"/>
    <n v="0.93591656730105399"/>
    <n v="101917.791932355"/>
    <n v="0"/>
    <n v="0.71"/>
    <n v="72361.632271971801"/>
    <n v="0"/>
    <n v="2885"/>
    <n v="1.165"/>
    <n v="1.3779999999999999"/>
    <n v="2.5499999999999998E-2"/>
    <n v="0.55000000000000004"/>
    <n v="24.263431542460999"/>
    <d v="1900-01-16T07:56:40"/>
    <n v="43206"/>
    <n v="0"/>
    <n v="2230.81862169532"/>
    <n v="1"/>
    <n v="1085424.484079577"/>
  </r>
  <r>
    <s v="STND-33053"/>
    <s v="AT&amp;T Services, Inc."/>
    <s v="AT&amp;T Services Inc Q67160 - 900 N Villa Ave - Villa Park"/>
    <s v="Networked Lighting M&amp;V"/>
    <s v="Indoor Advanced Lighting"/>
    <s v="Office"/>
    <n v="0"/>
    <n v="85603.1"/>
    <n v="0"/>
    <x v="0"/>
    <x v="0"/>
    <n v="15"/>
    <s v="Qty / 1,000"/>
    <m/>
    <s v="Private-Lighting"/>
    <s v="lighting"/>
    <n v="3"/>
    <n v="0"/>
    <s v="Lighting"/>
    <n v="0.91633259480590001"/>
    <n v="1.30467645558681"/>
    <n v="78440.910746428897"/>
    <n v="0"/>
    <n v="0.71"/>
    <n v="55693.046629964498"/>
    <n v="0"/>
    <n v="2885"/>
    <n v="1.165"/>
    <n v="1.3779999999999999"/>
    <n v="2.5499999999999998E-2"/>
    <n v="0.55000000000000004"/>
    <n v="24.263431542460999"/>
    <d v="1900-01-16T07:56:40"/>
    <n v="43206"/>
    <n v="0"/>
    <n v="1716.94697341969"/>
    <n v="1"/>
    <n v="835395.69944946747"/>
  </r>
  <r>
    <s v="STND-33053"/>
    <s v="AT&amp;T Services, Inc."/>
    <s v="AT&amp;T Services Inc Q67160 - 900 N Villa Ave - Villa Park"/>
    <s v="Outdoor &amp; Garage - LED Fixtures"/>
    <s v="Outdoor &amp; Garage Lighting"/>
    <s v="Exterior"/>
    <n v="0"/>
    <n v="8001.6959999999999"/>
    <n v="0"/>
    <x v="0"/>
    <x v="0"/>
    <n v="10.1978380583316"/>
    <s v="Qty / 1,000"/>
    <m/>
    <s v="Private-Lighting"/>
    <s v="lighting"/>
    <n v="3"/>
    <n v="1632"/>
    <s v="Lighting"/>
    <n v="0.91633259480590001"/>
    <n v="1.30467645558681"/>
    <n v="7332.2148585279901"/>
    <n v="0"/>
    <n v="0.71"/>
    <n v="5205.8725495548697"/>
    <n v="0"/>
    <n v="4903"/>
    <n v="1"/>
    <n v="1"/>
    <n v="0"/>
    <n v="0"/>
    <n v="14.276973281664301"/>
    <d v="1900-01-09T04:44:53"/>
    <n v="43206"/>
    <n v="0"/>
    <n v="0"/>
    <n v="1"/>
    <n v="53088.645212674412"/>
  </r>
  <r>
    <s v="STND-33053"/>
    <s v="AT&amp;T Services, Inc."/>
    <s v="AT&amp;T Services Inc Q67160 - 900 N Villa Ave - Villa Park"/>
    <s v="Indoor Networked Lighting Control System"/>
    <s v="Indoor Advanced Lighting"/>
    <s v="Office"/>
    <n v="0"/>
    <n v="14679.34"/>
    <n v="8.43"/>
    <x v="0"/>
    <x v="0"/>
    <n v="15"/>
    <s v="Qty / 1,000"/>
    <m/>
    <s v="Private-Lighting"/>
    <s v="lighting"/>
    <n v="3"/>
    <n v="14534"/>
    <s v="Lighting"/>
    <n v="0.91633259480590001"/>
    <n v="1.30467645558681"/>
    <n v="13451.157712238"/>
    <n v="10.998422520596799"/>
    <n v="0.71"/>
    <n v="9550.3219756889994"/>
    <n v="7.8088799896237102"/>
    <n v="2885"/>
    <n v="1.165"/>
    <n v="1.3779999999999999"/>
    <n v="2.5499999999999998E-2"/>
    <n v="0.55000000000000004"/>
    <n v="24.263431542460999"/>
    <d v="1900-01-16T07:56:40"/>
    <n v="43206"/>
    <n v="14.511706716713"/>
    <n v="294.424482113365"/>
    <n v="1"/>
    <n v="143254.82963533499"/>
  </r>
  <r>
    <s v="STND-33054"/>
    <s v="AT&amp;T Services, Inc."/>
    <s v="AT&amp;T Services Inc QB8292 - 2011 W Hastings St - Chicago"/>
    <s v="Indoor Networked Lighting Control System"/>
    <s v="Indoor Advanced Lighting"/>
    <s v="Office"/>
    <n v="0"/>
    <n v="30156.58"/>
    <n v="17.318000000000001"/>
    <x v="0"/>
    <x v="0"/>
    <n v="15"/>
    <s v="Qty / 1,000"/>
    <m/>
    <s v="Private-Lighting"/>
    <s v="lighting"/>
    <n v="2"/>
    <n v="29858"/>
    <s v="Lighting"/>
    <n v="0.97902139861649395"/>
    <n v="0.93591656730105399"/>
    <n v="29523.937129090202"/>
    <n v="16.208203112519602"/>
    <n v="0.71"/>
    <n v="20961.995361654001"/>
    <n v="11.507824209889"/>
    <n v="2885"/>
    <n v="1.165"/>
    <n v="1.3779999999999999"/>
    <n v="2.5499999999999998E-2"/>
    <n v="0.55000000000000004"/>
    <n v="24.263431542460999"/>
    <d v="1900-01-16T07:56:40"/>
    <n v="43206"/>
    <n v="21.385675039609001"/>
    <n v="646.23210025047194"/>
    <n v="1"/>
    <n v="314429.93042481004"/>
  </r>
  <r>
    <s v="STND-33054"/>
    <s v="AT&amp;T Services, Inc."/>
    <s v="AT&amp;T Services Inc QB8292 - 2011 W Hastings St - Chicago"/>
    <s v="Outdoor &amp; Garage - LED Fixtures"/>
    <s v="Outdoor &amp; Garage Lighting"/>
    <s v="Exterior"/>
    <n v="0"/>
    <n v="41606.858"/>
    <n v="0"/>
    <x v="0"/>
    <x v="0"/>
    <n v="10.1978380583316"/>
    <s v="Qty / 1,000"/>
    <m/>
    <s v="Private-Lighting"/>
    <s v="lighting"/>
    <n v="2"/>
    <n v="8486"/>
    <s v="Lighting"/>
    <n v="0.97902139861649395"/>
    <n v="0.93591656730105399"/>
    <n v="40734.004311197801"/>
    <n v="0"/>
    <n v="0.71"/>
    <n v="28921.143060950501"/>
    <n v="0"/>
    <n v="4903"/>
    <n v="1"/>
    <n v="1"/>
    <n v="0"/>
    <n v="0"/>
    <n v="14.276973281664301"/>
    <d v="1900-01-09T04:44:53"/>
    <n v="43206"/>
    <n v="0"/>
    <n v="0"/>
    <n v="1"/>
    <n v="294933.13339741388"/>
  </r>
  <r>
    <s v="STND-33054"/>
    <s v="AT&amp;T Services, Inc."/>
    <s v="AT&amp;T Services Inc QB8292 - 2011 W Hastings St - Chicago"/>
    <s v="Networked Lighting M&amp;V"/>
    <s v="Indoor Advanced Lighting"/>
    <s v="Office"/>
    <n v="0"/>
    <n v="131216.4"/>
    <n v="0"/>
    <x v="0"/>
    <x v="0"/>
    <n v="15"/>
    <s v="Qty / 1,000"/>
    <m/>
    <s v="Private-Lighting"/>
    <s v="lighting"/>
    <n v="2"/>
    <n v="0"/>
    <s v="Lighting"/>
    <n v="0.97902139861649395"/>
    <n v="0.93591656730105399"/>
    <n v="128463.663449421"/>
    <n v="0"/>
    <n v="0.71"/>
    <n v="91209.201049089097"/>
    <n v="0"/>
    <n v="2885"/>
    <n v="1.165"/>
    <n v="1.3779999999999999"/>
    <n v="2.5499999999999998E-2"/>
    <n v="0.55000000000000004"/>
    <n v="24.263431542460999"/>
    <d v="1900-01-16T07:56:40"/>
    <n v="43206"/>
    <n v="0"/>
    <n v="2811.8655948156602"/>
    <n v="1"/>
    <n v="1368138.0157363364"/>
  </r>
  <r>
    <s v="STND-33058"/>
    <s v="AT&amp;T Services, Inc."/>
    <s v="AT&amp;T Services Inc Q67210 - 631 E Wildwood Ave - Villa Park"/>
    <s v="Networked Lighting M&amp;V"/>
    <s v="Indoor Advanced Lighting"/>
    <s v="Office"/>
    <n v="0"/>
    <n v="24351.8"/>
    <n v="0"/>
    <x v="0"/>
    <x v="0"/>
    <n v="15"/>
    <s v="Qty / 1,000"/>
    <m/>
    <s v="Private-Lighting"/>
    <s v="lighting"/>
    <n v="3"/>
    <n v="0"/>
    <s v="Lighting"/>
    <n v="0.91633259480590001"/>
    <n v="1.30467645558681"/>
    <n v="22314.348082194301"/>
    <n v="0"/>
    <n v="0.71"/>
    <n v="15843.187138358"/>
    <n v="0"/>
    <n v="2885"/>
    <n v="1.165"/>
    <n v="1.3779999999999999"/>
    <n v="2.5499999999999998E-2"/>
    <n v="0.55000000000000004"/>
    <n v="24.263431542460999"/>
    <d v="1900-01-16T07:56:40"/>
    <n v="43206"/>
    <n v="0"/>
    <n v="488.42564471755799"/>
    <n v="1"/>
    <n v="237647.80707536999"/>
  </r>
  <r>
    <s v="STND-33058"/>
    <s v="AT&amp;T Services, Inc."/>
    <s v="AT&amp;T Services Inc Q67210 - 631 E Wildwood Ave - Villa Park"/>
    <s v="Outdoor &amp; Garage - LED Fixtures"/>
    <s v="Outdoor &amp; Garage Lighting"/>
    <s v="Exterior"/>
    <n v="0"/>
    <n v="4667.6559999999999"/>
    <n v="0"/>
    <x v="0"/>
    <x v="0"/>
    <n v="10.1978380583316"/>
    <s v="Qty / 1,000"/>
    <m/>
    <s v="Private-Lighting"/>
    <s v="lighting"/>
    <n v="3"/>
    <n v="952"/>
    <s v="Lighting"/>
    <n v="0.91633259480590001"/>
    <n v="1.30467645558681"/>
    <n v="4277.1253341413303"/>
    <n v="0"/>
    <n v="0.71"/>
    <n v="3036.75898724034"/>
    <n v="0"/>
    <n v="4903"/>
    <n v="1"/>
    <n v="1"/>
    <n v="0"/>
    <n v="0"/>
    <n v="14.276973281664301"/>
    <d v="1900-01-09T04:44:53"/>
    <n v="43206"/>
    <n v="0"/>
    <n v="0"/>
    <n v="1"/>
    <n v="30968.376374060066"/>
  </r>
  <r>
    <s v="STND-33058"/>
    <s v="AT&amp;T Services, Inc."/>
    <s v="AT&amp;T Services Inc Q67210 - 631 E Wildwood Ave - Villa Park"/>
    <s v="Indoor Networked Lighting Control System"/>
    <s v="Indoor Advanced Lighting"/>
    <s v="Office"/>
    <n v="0"/>
    <n v="5855.98"/>
    <n v="3.363"/>
    <x v="0"/>
    <x v="0"/>
    <n v="15"/>
    <s v="Qty / 1,000"/>
    <m/>
    <s v="Private-Lighting"/>
    <s v="lighting"/>
    <n v="3"/>
    <n v="5798"/>
    <s v="Lighting"/>
    <n v="0.91633259480590001"/>
    <n v="1.30467645558681"/>
    <n v="5366.0253485314497"/>
    <n v="4.3876269201384304"/>
    <n v="0.71"/>
    <n v="3809.8779974573299"/>
    <n v="3.1152151132982899"/>
    <n v="2885"/>
    <n v="1.165"/>
    <n v="1.3779999999999999"/>
    <n v="2.5499999999999998E-2"/>
    <n v="0.55000000000000004"/>
    <n v="24.263431542460999"/>
    <d v="1900-01-16T07:56:40"/>
    <n v="43206"/>
    <n v="5.7891897613648604"/>
    <n v="117.453773723221"/>
    <n v="1"/>
    <n v="57148.169961859952"/>
  </r>
  <r>
    <s v="STND-33058"/>
    <s v="AT&amp;T Services, Inc."/>
    <s v="AT&amp;T Services Inc Q67210 - 631 E Wildwood Ave - Villa Park"/>
    <s v="New Indoor LED Fixtures"/>
    <s v="Indoor Lighting"/>
    <s v="Office"/>
    <n v="0"/>
    <n v="3220"/>
    <n v="0.69"/>
    <x v="0"/>
    <x v="0"/>
    <n v="15"/>
    <s v="Qty / 1,000"/>
    <m/>
    <s v="Private-Lighting"/>
    <s v="lighting"/>
    <n v="3"/>
    <n v="875"/>
    <s v="Lighting"/>
    <n v="0.91633259480590001"/>
    <n v="1.30467645558681"/>
    <n v="2950.5909552749999"/>
    <n v="0.90022675435489596"/>
    <n v="0.71"/>
    <n v="2094.9195782452498"/>
    <n v="0.63916099559197603"/>
    <n v="2885"/>
    <n v="1.165"/>
    <n v="1.3779999999999999"/>
    <n v="2.5499999999999998E-2"/>
    <n v="0.55000000000000004"/>
    <n v="24.263431542460999"/>
    <d v="1900-01-16T07:56:40"/>
    <n v="43206"/>
    <n v="1.18779094122562"/>
    <n v="64.583750523186595"/>
    <n v="1"/>
    <n v="31423.793673678745"/>
  </r>
  <r>
    <s v="STND-33060"/>
    <s v="AT&amp;T Services, Inc."/>
    <s v="AT&amp;T Services Inc Q25280 - 1230 S Mitchell - Schaumburg"/>
    <s v="New Indoor LED Fixtures"/>
    <s v="Indoor Lighting"/>
    <s v="Office"/>
    <n v="0"/>
    <n v="37996"/>
    <n v="8.1440000000000001"/>
    <x v="0"/>
    <x v="0"/>
    <n v="15"/>
    <s v="Qty / 1,000"/>
    <m/>
    <s v="Private-Lighting"/>
    <s v="lighting"/>
    <n v="2"/>
    <n v="10325"/>
    <s v="Lighting"/>
    <n v="0.97902139861649395"/>
    <n v="0.93591656730105399"/>
    <n v="37198.8970618323"/>
    <n v="7.6221045240997798"/>
    <n v="0.71"/>
    <n v="26411.216913900898"/>
    <n v="5.4116942121108398"/>
    <n v="2885"/>
    <n v="1.165"/>
    <n v="1.3779999999999999"/>
    <n v="2.5499999999999998E-2"/>
    <n v="0.55000000000000004"/>
    <n v="24.263431542460999"/>
    <d v="1900-01-16T07:56:40"/>
    <n v="43206"/>
    <n v="10.056873629898099"/>
    <n v="814.22478547358196"/>
    <n v="1"/>
    <n v="396168.25370851345"/>
  </r>
  <r>
    <s v="STND-33060"/>
    <s v="AT&amp;T Services, Inc."/>
    <s v="AT&amp;T Services Inc Q25280 - 1230 S Mitchell - Schaumburg"/>
    <s v="Indoor Networked Lighting Control System"/>
    <s v="Indoor Advanced Lighting"/>
    <s v="Office"/>
    <n v="0"/>
    <n v="14440.98"/>
    <n v="8.2929999999999993"/>
    <x v="0"/>
    <x v="0"/>
    <n v="15"/>
    <s v="Qty / 1,000"/>
    <m/>
    <s v="Private-Lighting"/>
    <s v="lighting"/>
    <n v="2"/>
    <n v="14298"/>
    <s v="Lighting"/>
    <n v="0.97902139861649395"/>
    <n v="0.93591656730105399"/>
    <n v="14138.028436992799"/>
    <n v="7.7615560926276403"/>
    <n v="0.71"/>
    <n v="10038.0001902649"/>
    <n v="5.5107048257656199"/>
    <n v="2885"/>
    <n v="1.165"/>
    <n v="1.3779999999999999"/>
    <n v="2.5499999999999998E-2"/>
    <n v="0.55000000000000004"/>
    <n v="24.263431542460999"/>
    <d v="1900-01-16T07:56:40"/>
    <n v="43206"/>
    <n v="10.240870949502099"/>
    <n v="309.458991539328"/>
    <n v="1"/>
    <n v="150570.00285397351"/>
  </r>
  <r>
    <s v="STND-33060"/>
    <s v="AT&amp;T Services, Inc."/>
    <s v="AT&amp;T Services Inc Q25280 - 1230 S Mitchell - Schaumburg"/>
    <s v="Outdoor &amp; Garage - LED Fixtures"/>
    <s v="Outdoor &amp; Garage Lighting"/>
    <s v="Exterior"/>
    <n v="0"/>
    <n v="12404.59"/>
    <n v="0"/>
    <x v="0"/>
    <x v="0"/>
    <n v="10.1978380583316"/>
    <s v="Qty / 1,000"/>
    <m/>
    <s v="Private-Lighting"/>
    <s v="lighting"/>
    <n v="2"/>
    <n v="2530"/>
    <s v="Lighting"/>
    <n v="0.97902139861649395"/>
    <n v="0.93591656730105399"/>
    <n v="12144.359051064201"/>
    <n v="0"/>
    <n v="0.71"/>
    <n v="8622.4949262555601"/>
    <n v="0"/>
    <n v="4903"/>
    <n v="1"/>
    <n v="1"/>
    <n v="0"/>
    <n v="0"/>
    <n v="14.276973281664301"/>
    <d v="1900-01-09T04:44:53"/>
    <n v="43206"/>
    <n v="0"/>
    <n v="0"/>
    <n v="1"/>
    <n v="87930.806916740068"/>
  </r>
  <r>
    <s v="STND-33060"/>
    <s v="AT&amp;T Services, Inc."/>
    <s v="AT&amp;T Services Inc Q25280 - 1230 S Mitchell - Schaumburg"/>
    <s v="Networked Lighting M&amp;V"/>
    <s v="Indoor Advanced Lighting"/>
    <s v="Office"/>
    <n v="0"/>
    <n v="104058.3"/>
    <n v="0"/>
    <x v="0"/>
    <x v="0"/>
    <n v="15"/>
    <s v="Qty / 1,000"/>
    <m/>
    <s v="Private-Lighting"/>
    <s v="lighting"/>
    <n v="2"/>
    <n v="0"/>
    <s v="Lighting"/>
    <n v="0.97902139861649395"/>
    <n v="0.93591656730105399"/>
    <n v="101875.30240365501"/>
    <n v="0"/>
    <n v="0.71"/>
    <n v="72331.464706594794"/>
    <n v="0"/>
    <n v="2885"/>
    <n v="1.165"/>
    <n v="1.3779999999999999"/>
    <n v="2.5499999999999998E-2"/>
    <n v="0.55000000000000004"/>
    <n v="24.263431542460999"/>
    <d v="1900-01-16T07:56:40"/>
    <n v="43206"/>
    <n v="0"/>
    <n v="2229.88859338472"/>
    <n v="1"/>
    <n v="1084971.9705989219"/>
  </r>
  <r>
    <s v="STND-33062"/>
    <s v="AT&amp;T Services, Inc."/>
    <s v="AT&amp;T Services Inc Q11580 - 3333 W Lake St - Chicago"/>
    <s v="Networked Lighting M&amp;V"/>
    <s v="Indoor Advanced Lighting"/>
    <s v="Office"/>
    <n v="0"/>
    <n v="47285.599999999999"/>
    <n v="0"/>
    <x v="0"/>
    <x v="0"/>
    <n v="15"/>
    <s v="Qty / 1,000"/>
    <m/>
    <s v="Private-Lighting"/>
    <s v="lighting"/>
    <n v="3"/>
    <n v="0"/>
    <s v="Lighting"/>
    <n v="0.91633259480590001"/>
    <n v="1.30467645558681"/>
    <n v="43329.336544953898"/>
    <n v="0"/>
    <n v="0.71"/>
    <n v="30763.828946917201"/>
    <n v="0"/>
    <n v="2885"/>
    <n v="1.165"/>
    <n v="1.3779999999999999"/>
    <n v="2.5499999999999998E-2"/>
    <n v="0.55000000000000004"/>
    <n v="24.263431542460999"/>
    <d v="1900-01-16T07:56:40"/>
    <n v="43206"/>
    <n v="0"/>
    <n v="948.41037072645804"/>
    <n v="1"/>
    <n v="461457.43420375802"/>
  </r>
  <r>
    <s v="STND-33062"/>
    <s v="AT&amp;T Services, Inc."/>
    <s v="AT&amp;T Services Inc Q11580 - 3333 W Lake St - Chicago"/>
    <s v="Outdoor &amp; Garage - LED Fixtures"/>
    <s v="Outdoor &amp; Garage Lighting"/>
    <s v="Exterior"/>
    <n v="0"/>
    <n v="9276.4760000000006"/>
    <n v="0"/>
    <x v="0"/>
    <x v="0"/>
    <n v="10.1978380583316"/>
    <s v="Qty / 1,000"/>
    <m/>
    <s v="Private-Lighting"/>
    <s v="lighting"/>
    <n v="3"/>
    <n v="1892"/>
    <s v="Lighting"/>
    <n v="0.91633259480590001"/>
    <n v="1.30467645558681"/>
    <n v="8500.3373237346605"/>
    <n v="0"/>
    <n v="0.71"/>
    <n v="6035.2394998516002"/>
    <n v="0"/>
    <n v="4903"/>
    <n v="1"/>
    <n v="1"/>
    <n v="0"/>
    <n v="0"/>
    <n v="14.276973281664301"/>
    <d v="1900-01-09T04:44:53"/>
    <n v="43206"/>
    <n v="0"/>
    <n v="0"/>
    <n v="1"/>
    <n v="61546.395062732816"/>
  </r>
  <r>
    <s v="STND-33062"/>
    <s v="AT&amp;T Services, Inc."/>
    <s v="AT&amp;T Services Inc Q11580 - 3333 W Lake St - Chicago"/>
    <s v="Indoor Networked Lighting Control System"/>
    <s v="Indoor Advanced Lighting"/>
    <s v="Office"/>
    <n v="0"/>
    <n v="14782.36"/>
    <n v="8.4890000000000008"/>
    <x v="0"/>
    <x v="0"/>
    <n v="15"/>
    <s v="Qty / 1,000"/>
    <m/>
    <s v="Private-Lighting"/>
    <s v="lighting"/>
    <n v="3"/>
    <n v="14636"/>
    <s v="Lighting"/>
    <n v="0.91633259480590001"/>
    <n v="1.30467645558681"/>
    <n v="13545.558296154901"/>
    <n v="11.075398431476399"/>
    <n v="0.71"/>
    <n v="9617.3463902700096"/>
    <n v="7.8635328863482403"/>
    <n v="2885"/>
    <n v="1.165"/>
    <n v="1.3779999999999999"/>
    <n v="2.5499999999999998E-2"/>
    <n v="0.55000000000000004"/>
    <n v="24.263431542460999"/>
    <d v="1900-01-16T07:56:40"/>
    <n v="43206"/>
    <n v="14.613271449368501"/>
    <n v="296.49076098879902"/>
    <n v="1"/>
    <n v="144260.19585405014"/>
  </r>
  <r>
    <s v="STND-33062"/>
    <s v="AT&amp;T Services, Inc."/>
    <s v="AT&amp;T Services Inc Q11580 - 3333 W Lake St - Chicago"/>
    <s v="New Indoor LED Fixtures"/>
    <s v="Indoor Lighting"/>
    <s v="Office"/>
    <n v="0"/>
    <n v="5538.4"/>
    <n v="1.1870000000000001"/>
    <x v="0"/>
    <x v="0"/>
    <n v="15"/>
    <s v="Qty / 1,000"/>
    <m/>
    <s v="Private-Lighting"/>
    <s v="lighting"/>
    <n v="3"/>
    <n v="1505"/>
    <s v="Lighting"/>
    <n v="0.91633259480590001"/>
    <n v="1.30467645558681"/>
    <n v="5075.0164430729901"/>
    <n v="1.54865095278154"/>
    <n v="0.71"/>
    <n v="3603.26167458183"/>
    <n v="1.0995421764748901"/>
    <n v="2885"/>
    <n v="1.165"/>
    <n v="1.3779999999999999"/>
    <n v="2.5499999999999998E-2"/>
    <n v="0.55000000000000004"/>
    <n v="24.263431542460999"/>
    <d v="1900-01-16T07:56:40"/>
    <n v="43206"/>
    <n v="2.0433447061374101"/>
    <n v="111.08405089988101"/>
    <n v="1"/>
    <n v="54048.925118727449"/>
  </r>
  <r>
    <s v="STND-33066"/>
    <s v="AT&amp;T Services, Inc."/>
    <s v="AT&amp;T Services Inc Q71570 - 111 Devonwood Ave - Romeoville"/>
    <s v="New Indoor LED Fixtures"/>
    <s v="Indoor Lighting"/>
    <s v="Office"/>
    <n v="0"/>
    <n v="15956.48"/>
    <n v="3.42"/>
    <x v="0"/>
    <x v="0"/>
    <n v="15"/>
    <s v="Qty / 1,000"/>
    <m/>
    <s v="Private-Lighting"/>
    <s v="lighting"/>
    <n v="3"/>
    <n v="4336"/>
    <s v="Lighting"/>
    <n v="0.91633259480590001"/>
    <n v="1.30467645558681"/>
    <n v="14621.4427223684"/>
    <n v="4.46199347810688"/>
    <n v="0.71"/>
    <n v="10381.2243328816"/>
    <n v="3.1680153694558801"/>
    <n v="2885"/>
    <n v="1.165"/>
    <n v="1.3779999999999999"/>
    <n v="2.5499999999999998E-2"/>
    <n v="0.55000000000000004"/>
    <n v="24.263431542460999"/>
    <d v="1900-01-16T07:56:40"/>
    <n v="43206"/>
    <n v="5.8873116217269796"/>
    <n v="320.04016259261402"/>
    <n v="1"/>
    <n v="155718.36499322401"/>
  </r>
  <r>
    <s v="STND-33066"/>
    <s v="AT&amp;T Services, Inc."/>
    <s v="AT&amp;T Services Inc Q71570 - 111 Devonwood Ave - Romeoville"/>
    <s v="Indoor Networked Lighting Control System"/>
    <s v="Indoor Advanced Lighting"/>
    <s v="Office"/>
    <n v="0"/>
    <n v="7387.14"/>
    <n v="4.242"/>
    <x v="0"/>
    <x v="0"/>
    <n v="15"/>
    <s v="Qty / 1,000"/>
    <m/>
    <s v="Private-Lighting"/>
    <s v="lighting"/>
    <n v="3"/>
    <n v="7314"/>
    <s v="Lighting"/>
    <n v="0.91633259480590001"/>
    <n v="1.30467645558681"/>
    <n v="6769.0771643944499"/>
    <n v="5.5344375245992303"/>
    <n v="0.71"/>
    <n v="4806.0447867200601"/>
    <n v="3.9294506424654601"/>
    <n v="2885"/>
    <n v="1.165"/>
    <n v="1.3779999999999999"/>
    <n v="2.5499999999999998E-2"/>
    <n v="0.55000000000000004"/>
    <n v="24.263431542460999"/>
    <d v="1900-01-16T07:56:40"/>
    <n v="43206"/>
    <n v="7.3023321343175001"/>
    <n v="148.16434995026501"/>
    <n v="1"/>
    <n v="72090.671800800905"/>
  </r>
  <r>
    <s v="STND-33066"/>
    <s v="AT&amp;T Services, Inc."/>
    <s v="AT&amp;T Services Inc Q71570 - 111 Devonwood Ave - Romeoville"/>
    <s v="Outdoor &amp; Garage - LED Fixtures"/>
    <s v="Outdoor &amp; Garage Lighting"/>
    <s v="Exterior"/>
    <n v="0"/>
    <n v="9492.2080000000005"/>
    <n v="0"/>
    <x v="0"/>
    <x v="0"/>
    <n v="10.1978380583316"/>
    <s v="Qty / 1,000"/>
    <m/>
    <s v="Private-Lighting"/>
    <s v="lighting"/>
    <n v="3"/>
    <n v="1936"/>
    <s v="Lighting"/>
    <n v="0.91633259480590001"/>
    <n v="1.30467645558681"/>
    <n v="8698.0195870773205"/>
    <n v="0"/>
    <n v="0.71"/>
    <n v="6175.5939068248999"/>
    <n v="0"/>
    <n v="4903"/>
    <n v="1"/>
    <n v="1"/>
    <n v="0"/>
    <n v="0"/>
    <n v="14.276973281664301"/>
    <d v="1900-01-09T04:44:53"/>
    <n v="43206"/>
    <n v="0"/>
    <n v="0"/>
    <n v="1"/>
    <n v="62977.706575819699"/>
  </r>
  <r>
    <s v="STND-33066"/>
    <s v="AT&amp;T Services, Inc."/>
    <s v="AT&amp;T Services Inc Q71570 - 111 Devonwood Ave - Romeoville"/>
    <s v="Networked Lighting M&amp;V"/>
    <s v="Indoor Advanced Lighting"/>
    <s v="Office"/>
    <n v="0"/>
    <n v="32891.800000000003"/>
    <n v="0"/>
    <x v="0"/>
    <x v="0"/>
    <n v="15"/>
    <s v="Qty / 1,000"/>
    <m/>
    <s v="Private-Lighting"/>
    <s v="lighting"/>
    <n v="3"/>
    <n v="0"/>
    <s v="Lighting"/>
    <n v="0.91633259480590001"/>
    <n v="1.30467645558681"/>
    <n v="30139.8284418367"/>
    <n v="0"/>
    <n v="0.71"/>
    <n v="21399.2781937041"/>
    <n v="0"/>
    <n v="2885"/>
    <n v="1.165"/>
    <n v="1.3779999999999999"/>
    <n v="2.5499999999999998E-2"/>
    <n v="0.55000000000000004"/>
    <n v="24.263431542460999"/>
    <d v="1900-01-16T07:56:40"/>
    <n v="43206"/>
    <n v="0"/>
    <n v="659.71298306166204"/>
    <n v="1"/>
    <n v="320989.17290556151"/>
  </r>
  <r>
    <s v="STND-33069"/>
    <s v="AT&amp;T Services, Inc."/>
    <s v="AT&amp;T Services Inc QJ7766 - 8685 Springlake Dr Unit B - Mokena"/>
    <s v="Networked Lighting M&amp;V"/>
    <s v="Indoor Advanced Lighting"/>
    <s v="Office"/>
    <n v="0"/>
    <n v="26973.8"/>
    <n v="0"/>
    <x v="0"/>
    <x v="0"/>
    <n v="15"/>
    <s v="Qty / 1,000"/>
    <m/>
    <s v="Private-Lighting"/>
    <s v="lighting"/>
    <n v="3"/>
    <n v="0"/>
    <s v="Lighting"/>
    <n v="0.91633259480590001"/>
    <n v="1.30467645558681"/>
    <n v="24716.972145775399"/>
    <n v="0"/>
    <n v="0.71"/>
    <n v="17549.050223500501"/>
    <n v="0"/>
    <n v="2885"/>
    <n v="1.165"/>
    <n v="1.3779999999999999"/>
    <n v="2.5499999999999998E-2"/>
    <n v="0.55000000000000004"/>
    <n v="24.263431542460999"/>
    <d v="1900-01-16T07:56:40"/>
    <n v="43206"/>
    <n v="0"/>
    <n v="541.01527014358101"/>
    <n v="1"/>
    <n v="263235.75335250748"/>
  </r>
  <r>
    <s v="STND-33069"/>
    <s v="AT&amp;T Services, Inc."/>
    <s v="AT&amp;T Services Inc QJ7766 - 8685 Springlake Dr Unit B - Mokena"/>
    <s v="Indoor Networked Lighting Control System"/>
    <s v="Indoor Advanced Lighting"/>
    <s v="Office"/>
    <n v="0"/>
    <n v="6922.54"/>
    <n v="3.9750000000000001"/>
    <x v="0"/>
    <x v="0"/>
    <n v="15"/>
    <s v="Qty / 1,000"/>
    <m/>
    <s v="Private-Lighting"/>
    <s v="lighting"/>
    <n v="3"/>
    <n v="6854"/>
    <s v="Lighting"/>
    <n v="0.91633259480590001"/>
    <n v="1.30467645558681"/>
    <n v="6343.34904084763"/>
    <n v="5.1860889109575599"/>
    <n v="0.71"/>
    <n v="4503.7778190018198"/>
    <n v="3.6821231267798602"/>
    <n v="2885"/>
    <n v="1.165"/>
    <n v="1.3779999999999999"/>
    <n v="2.5499999999999998E-2"/>
    <n v="0.55000000000000004"/>
    <n v="24.263431542460999"/>
    <d v="1900-01-16T07:56:40"/>
    <n v="43206"/>
    <n v="6.8427086831475901"/>
    <n v="138.84583737477701"/>
    <n v="1"/>
    <n v="67556.667285027303"/>
  </r>
  <r>
    <s v="STND-33069"/>
    <s v="AT&amp;T Services, Inc."/>
    <s v="AT&amp;T Services Inc QJ7766 - 8685 Springlake Dr Unit B - Mokena"/>
    <s v="New Indoor LED Fixtures"/>
    <s v="Indoor Lighting"/>
    <s v="Office"/>
    <n v="0"/>
    <n v="19945.599999999999"/>
    <n v="4.2750000000000004"/>
    <x v="0"/>
    <x v="0"/>
    <n v="15"/>
    <s v="Qty / 1,000"/>
    <m/>
    <s v="Private-Lighting"/>
    <s v="lighting"/>
    <n v="3"/>
    <n v="5420"/>
    <s v="Lighting"/>
    <n v="0.91633259480590001"/>
    <n v="1.30467645558681"/>
    <n v="18276.803402960599"/>
    <n v="5.5774918476336"/>
    <n v="0.71"/>
    <n v="12976.530416101999"/>
    <n v="3.9600192118198501"/>
    <n v="2885"/>
    <n v="1.165"/>
    <n v="1.3779999999999999"/>
    <n v="2.5499999999999998E-2"/>
    <n v="0.55000000000000004"/>
    <n v="24.263431542460999"/>
    <d v="1900-01-16T07:56:40"/>
    <n v="43206"/>
    <n v="7.3591395271587299"/>
    <n v="400.05020324076702"/>
    <n v="1"/>
    <n v="194647.95624152999"/>
  </r>
  <r>
    <s v="STND-33509"/>
    <s v="Cafe Enterprises, Inc."/>
    <s v="Dino's Cafe dba Cafe Enterprises Inc - 171 E Lake St - Bloomingdale"/>
    <s v="Outdoor &amp; Garage - LED Fixtures"/>
    <s v="Outdoor &amp; Garage Lighting"/>
    <s v="Exterior"/>
    <n v="0"/>
    <n v="38983.752999999997"/>
    <n v="0"/>
    <x v="0"/>
    <x v="0"/>
    <n v="10.1978380583316"/>
    <s v="Qty / 1,000"/>
    <m/>
    <s v="Private-Lighting"/>
    <s v="lighting"/>
    <n v="3"/>
    <n v="7951"/>
    <s v="Lighting"/>
    <n v="0.91633259480590001"/>
    <n v="1.30467645558681"/>
    <n v="35722.083541762302"/>
    <n v="0"/>
    <n v="0.71"/>
    <n v="25362.679314651199"/>
    <n v="0"/>
    <n v="4903"/>
    <n v="1"/>
    <n v="1"/>
    <n v="0"/>
    <n v="0"/>
    <n v="14.276973281664301"/>
    <d v="1900-01-09T04:44:53"/>
    <n v="43200"/>
    <n v="0"/>
    <n v="0"/>
    <n v="1"/>
    <n v="258644.49637620963"/>
  </r>
  <r>
    <s v="STND-34044"/>
    <s v="Elmhurst Memorial Hospital"/>
    <s v="Elmhurst Memorial Hospital - 155 E Brush Hill Rd - Elmhurst"/>
    <s v="Outdoor &amp; Garage - LED Fixtures"/>
    <s v="Outdoor &amp; Garage Lighting"/>
    <s v="Exterior"/>
    <n v="0"/>
    <n v="332742.09499999997"/>
    <n v="0"/>
    <x v="0"/>
    <x v="0"/>
    <n v="10.1978380583316"/>
    <s v="Qty / 1,000"/>
    <m/>
    <s v="Private-Lighting"/>
    <s v="lighting"/>
    <n v="1"/>
    <n v="67865"/>
    <s v="Lighting"/>
    <n v="0.99989942556735301"/>
    <n v="1.019640158801"/>
    <n v="332708.62965257699"/>
    <n v="0"/>
    <n v="0.71"/>
    <n v="236223.12705333001"/>
    <n v="0"/>
    <n v="4903"/>
    <n v="1"/>
    <n v="1"/>
    <n v="0"/>
    <n v="0"/>
    <n v="14.276973281664301"/>
    <d v="1900-01-09T04:44:53"/>
    <n v="43180"/>
    <n v="0"/>
    <n v="0"/>
    <n v="1"/>
    <n v="2408965.1953225499"/>
  </r>
  <r>
    <s v="STND-34044"/>
    <s v="Elmhurst Memorial Hospital"/>
    <s v="Elmhurst Memorial Hospital - 155 E Brush Hill Rd - Elmhurst"/>
    <s v="Occupancy Sensors"/>
    <s v="Indoor Lighting"/>
    <s v="Hospital (24/7)"/>
    <n v="0"/>
    <n v="384.45"/>
    <n v="0.14199999999999999"/>
    <x v="0"/>
    <x v="0"/>
    <n v="8"/>
    <s v="Qty / 1,000"/>
    <m/>
    <s v="Private-Lighting"/>
    <s v="lighting"/>
    <n v="1"/>
    <n v="171"/>
    <s v="Lighting"/>
    <n v="0.99989942556735301"/>
    <n v="1.019640158801"/>
    <n v="384.41133415936901"/>
    <n v="0.144788902549743"/>
    <n v="0.71"/>
    <n v="272.93204725315201"/>
    <n v="0.102800120810317"/>
    <n v="7616"/>
    <n v="1.23"/>
    <n v="1.41"/>
    <n v="1.4E-2"/>
    <n v="0.73499999999999999"/>
    <n v="9.1911764705882408"/>
    <d v="1900-01-05T13:33:47"/>
    <n v="43180"/>
    <n v="0.17553361526306899"/>
    <n v="4.3754135595375301"/>
    <n v="1"/>
    <n v="2183.4563780252161"/>
  </r>
  <r>
    <s v="STND-34044"/>
    <s v="Elmhurst Memorial Hospital"/>
    <s v="Elmhurst Memorial Hospital - 155 E Brush Hill Rd - Elmhurst"/>
    <s v="New Indoor LED Fixtures"/>
    <s v="Indoor Lighting"/>
    <s v="Hospital (24/7)"/>
    <n v="0"/>
    <n v="2110828.702"/>
    <n v="235.11"/>
    <x v="0"/>
    <x v="0"/>
    <n v="6.5651260504201696"/>
    <s v="Qty / 1,000"/>
    <m/>
    <s v="Private-Lighting"/>
    <s v="lighting"/>
    <n v="1"/>
    <n v="225331"/>
    <s v="Lighting"/>
    <n v="0.99989942556735301"/>
    <n v="1.019640158801"/>
    <n v="2110616.40660088"/>
    <n v="239.72759773570399"/>
    <n v="0.71"/>
    <n v="1498537.64868663"/>
    <n v="170.20659439235001"/>
    <n v="7616"/>
    <n v="1.23"/>
    <n v="1.41"/>
    <n v="1.4E-2"/>
    <n v="0.73499999999999999"/>
    <n v="9.1911764705882408"/>
    <d v="1900-01-05T13:33:47"/>
    <n v="43180"/>
    <n v="231.31914675129499"/>
    <n v="24023.276172693"/>
    <n v="1"/>
    <n v="9838088.5549279824"/>
  </r>
  <r>
    <s v="STND-34044"/>
    <s v="Elmhurst Memorial Hospital"/>
    <s v="Elmhurst Memorial Hospital - 155 E Brush Hill Rd - Elmhurst"/>
    <s v="Indoor Networked Lighting Measures"/>
    <s v="Indoor Advanced Lighting"/>
    <s v="Hospital (24/7)"/>
    <n v="0"/>
    <n v="8031.1139999999996"/>
    <n v="0"/>
    <x v="0"/>
    <x v="0"/>
    <n v="6.5651260504201696"/>
    <s v="Qty / 1,000"/>
    <m/>
    <s v="Private-Lighting"/>
    <s v="lighting"/>
    <n v="1"/>
    <n v="1638"/>
    <s v="Lighting"/>
    <n v="0.99989942556735301"/>
    <n v="1.019640158801"/>
    <n v="8030.3062752659198"/>
    <n v="0"/>
    <n v="0.71"/>
    <n v="5701.5174554388004"/>
    <n v="0"/>
    <n v="7616"/>
    <n v="1.23"/>
    <n v="1.41"/>
    <n v="1.4E-2"/>
    <n v="0.73499999999999999"/>
    <n v="9.1911764705882408"/>
    <d v="1900-01-05T13:33:47"/>
    <n v="43180"/>
    <n v="0"/>
    <n v="91.401860043677203"/>
    <n v="1"/>
    <n v="37431.180773626584"/>
  </r>
  <r>
    <s v="STND-34103"/>
    <s v="KBS Real Estate Investment Trust III, Inc."/>
    <s v="KBS Real Estate Investment Trust III Inc - 500 W Madison St Ste 300- Chicago"/>
    <s v="Demand Controlled Ventilation: Conditioned Space"/>
    <s v="HVAC"/>
    <s v="Office"/>
    <n v="30726.080000000002"/>
    <n v="617265"/>
    <n v="0"/>
    <x v="3"/>
    <x v="0"/>
    <n v="10"/>
    <s v="NA"/>
    <m/>
    <s v="Private-Non-Lighting"/>
    <s v="non_lighting"/>
    <n v="1"/>
    <n v="1371700"/>
    <s v="Non-Lighting"/>
    <n v="0.63719436902659499"/>
    <n v="0.48692010922420598"/>
    <n v="393317.78219720098"/>
    <n v="0"/>
    <n v="0.7"/>
    <n v="275322.44753804099"/>
    <n v="0"/>
    <n v="2885"/>
    <n v="1.165"/>
    <n v="1.3779999999999999"/>
    <n v="2.5499999999999998E-2"/>
    <n v="0.55000000000000004"/>
    <n v="24.263431542460999"/>
    <d v="1900-01-16T07:56:40"/>
    <n v="43239"/>
    <n v="0"/>
    <n v="0"/>
    <n v="1"/>
    <n v="2753224.47538041"/>
  </r>
  <r>
    <s v="STND-34113"/>
    <s v="Follett Higher Education Group"/>
    <s v="Follett Higher Education Group - 2805 Duke Pkwy - Aurora"/>
    <s v="Compressed Air - Air Compressor(s) with Integrated VSD &lt;= 150 HP"/>
    <s v="Compressed Air"/>
    <s v="Warehouse"/>
    <n v="0"/>
    <n v="10894.5"/>
    <n v="1.748"/>
    <x v="4"/>
    <x v="0"/>
    <n v="10"/>
    <s v="ΔkWpeak / CF"/>
    <n v="0.95"/>
    <s v="Private-Non-Lighting"/>
    <s v="non_lighting"/>
    <n v="3"/>
    <n v="1"/>
    <s v="Non-Lighting"/>
    <n v="0.98952339343681495"/>
    <n v="0.43468415683807998"/>
    <n v="10780.362609797399"/>
    <n v="0.75982790615296503"/>
    <n v="0.7"/>
    <n v="7546.2538268581702"/>
    <n v="0.53187953430707502"/>
    <n v="5242"/>
    <n v="1"/>
    <n v="1.22"/>
    <n v="1.0999999999999999E-2"/>
    <n v="0.68"/>
    <n v="13.3536818008394"/>
    <d v="1900-01-08T12:55:13"/>
    <n v="43146"/>
    <n v="0.79981884858206798"/>
    <n v="0"/>
    <n v="1"/>
    <n v="75462.538268581702"/>
  </r>
  <r>
    <s v="STND-34185"/>
    <s v="Edward-Elmhurst Plainfield Outpatient"/>
    <s v="Edward-Elmhurst: Plainfield Outpatient - 24600 W 127th Street - Plainfield"/>
    <s v="Indoor Networked Lighting Measures"/>
    <s v="Indoor Advanced Lighting"/>
    <s v="Healthcare Clinic/Office"/>
    <n v="0"/>
    <n v="34892.521999999997"/>
    <n v="7.7039999999999997"/>
    <x v="0"/>
    <x v="0"/>
    <n v="12.853470437018"/>
    <s v="Qty / 1,000"/>
    <m/>
    <s v="Private-Lighting"/>
    <s v="lighting"/>
    <n v="2"/>
    <n v="6407"/>
    <s v="Lighting"/>
    <n v="0.97902139861649395"/>
    <n v="0.93591656730105399"/>
    <n v="34160.525689696799"/>
    <n v="7.2103012344873196"/>
    <n v="0.71"/>
    <n v="24253.973239684699"/>
    <n v="5.1193138764859896"/>
    <n v="3890"/>
    <n v="1.4"/>
    <n v="1.85"/>
    <n v="6.0000000000000001E-3"/>
    <n v="0.65"/>
    <n v="17.994858611825201"/>
    <d v="1900-01-11T20:29:00"/>
    <n v="43124"/>
    <n v="5.9960925026921599"/>
    <n v="146.40225295584301"/>
    <n v="1"/>
    <n v="311747.72801651299"/>
  </r>
  <r>
    <s v="STND-34185"/>
    <s v="Edward-Elmhurst Plainfield Outpatient"/>
    <s v="Edward-Elmhurst: Plainfield Outpatient - 24600 W 127th Street - Plainfield"/>
    <s v="New Indoor LED Fixtures"/>
    <s v="Indoor Lighting"/>
    <s v="Healthcare Clinic/Office"/>
    <n v="0"/>
    <n v="184592.17"/>
    <n v="40.759"/>
    <x v="0"/>
    <x v="0"/>
    <n v="12.853470437018"/>
    <s v="Qty / 1,000"/>
    <m/>
    <s v="Private-Lighting"/>
    <s v="lighting"/>
    <n v="2"/>
    <n v="33895"/>
    <s v="Lighting"/>
    <n v="0.97902139861649395"/>
    <n v="0.93591656730105399"/>
    <n v="180719.68444705399"/>
    <n v="38.1470233666236"/>
    <n v="0.71"/>
    <n v="128310.97595740799"/>
    <n v="27.084386590302799"/>
    <n v="3890"/>
    <n v="1.4"/>
    <n v="1.85"/>
    <n v="6.0000000000000001E-3"/>
    <n v="0.65"/>
    <n v="17.994858611825201"/>
    <d v="1900-01-11T20:29:00"/>
    <n v="43124"/>
    <n v="31.723096354780601"/>
    <n v="774.51293334451498"/>
    <n v="1"/>
    <n v="1649241.3362134711"/>
  </r>
  <r>
    <s v="STND-34185"/>
    <s v="Edward-Elmhurst Plainfield Outpatient"/>
    <s v="Edward-Elmhurst: Plainfield Outpatient - 24600 W 127th Street - Plainfield"/>
    <s v="Occupancy Sensors"/>
    <s v="Indoor Lighting"/>
    <s v="Healthcare Clinic/Office"/>
    <n v="0"/>
    <n v="805.13699999999994"/>
    <n v="0.56999999999999995"/>
    <x v="0"/>
    <x v="0"/>
    <n v="8"/>
    <s v="Qty / 1,000"/>
    <m/>
    <s v="Private-Lighting"/>
    <s v="lighting"/>
    <n v="2"/>
    <n v="616"/>
    <s v="Lighting"/>
    <n v="0.97902139861649395"/>
    <n v="0.93591656730105399"/>
    <n v="788.24635181788801"/>
    <n v="0.53347244336160005"/>
    <n v="0.71"/>
    <n v="559.6549097907"/>
    <n v="0.37876543478673602"/>
    <n v="3890"/>
    <n v="1.4"/>
    <n v="1.85"/>
    <n v="6.0000000000000001E-3"/>
    <n v="0.65"/>
    <n v="17.994858611825201"/>
    <d v="1900-01-11T20:29:00"/>
    <n v="43124"/>
    <n v="0.57672696579632499"/>
    <n v="3.3781986506480899"/>
    <n v="1"/>
    <n v="4477.2392783256"/>
  </r>
  <r>
    <s v="STND-34185"/>
    <s v="Edward-Elmhurst Plainfield Outpatient"/>
    <s v="Edward-Elmhurst: Plainfield Outpatient - 24600 W 127th Street - Plainfield"/>
    <s v="Outdoor &amp; Garage - LED Fixtures"/>
    <s v="Outdoor &amp; Garage Lighting"/>
    <s v="Exterior"/>
    <n v="0"/>
    <n v="166442.141"/>
    <n v="0"/>
    <x v="0"/>
    <x v="0"/>
    <n v="10.1978380583316"/>
    <s v="Qty / 1,000"/>
    <m/>
    <s v="Private-Lighting"/>
    <s v="lighting"/>
    <n v="2"/>
    <n v="33947"/>
    <s v="Lighting"/>
    <n v="0.97902139861649395"/>
    <n v="0.93591656730105399"/>
    <n v="162950.417670544"/>
    <n v="0"/>
    <n v="0.71"/>
    <n v="115694.796546086"/>
    <n v="0"/>
    <n v="4903"/>
    <n v="1"/>
    <n v="1"/>
    <n v="0"/>
    <n v="0"/>
    <n v="14.276973281664301"/>
    <d v="1900-01-09T04:44:53"/>
    <n v="43124"/>
    <n v="0"/>
    <n v="0"/>
    <n v="1"/>
    <n v="1179836.7993686071"/>
  </r>
  <r>
    <s v="STND-34219"/>
    <s v="Screws Industries"/>
    <s v="Screws Industries - 301 High Grove Blvd - Glendale Heights"/>
    <s v="New Indoor LED Fixtures"/>
    <s v="Indoor Lighting"/>
    <s v="Manufacturing"/>
    <n v="0"/>
    <n v="36151.07"/>
    <n v="8.1288900000000002"/>
    <x v="0"/>
    <x v="0"/>
    <n v="10.827197921178"/>
    <s v="Qty / 1,000"/>
    <m/>
    <s v="Private-Lighting"/>
    <s v="lighting"/>
    <n v="3"/>
    <n v="6120"/>
    <s v="Lighting"/>
    <n v="0.91633259480590001"/>
    <n v="1.30467645558681"/>
    <n v="33126.403778109699"/>
    <n v="10.605571393055"/>
    <n v="0.71"/>
    <n v="23519.746682457899"/>
    <n v="7.5299556890690704"/>
    <n v="4618"/>
    <n v="1.02"/>
    <n v="1.04"/>
    <n v="1.2E-2"/>
    <n v="0.81"/>
    <n v="15.158077089649201"/>
    <d v="1900-01-09T19:51:10"/>
    <n v="43362"/>
    <n v="12.589709630882"/>
    <n v="389.72239738952601"/>
    <n v="0"/>
    <n v="254652.95238694132"/>
  </r>
  <r>
    <s v="STND-34276"/>
    <s v="Fox Valley Molding Inc"/>
    <s v="Fox Valley Molding Inc - 113 S Center St - Plano"/>
    <s v="Hybrid Injection Molding Machine"/>
    <s v="Industrial"/>
    <s v="Manufacturing"/>
    <n v="0"/>
    <n v="116227.68"/>
    <n v="18.63"/>
    <x v="5"/>
    <x v="0"/>
    <n v="20"/>
    <s v="ΔkWpeak / CF"/>
    <n v="1"/>
    <s v="Private-Non-Lighting"/>
    <s v="non_lighting"/>
    <n v="3"/>
    <n v="292"/>
    <s v="Non-Lighting"/>
    <n v="0.98952339343681495"/>
    <n v="0.43468415683807998"/>
    <n v="115010.008324888"/>
    <n v="8.0981658418934401"/>
    <n v="0.7"/>
    <n v="80507.005827421803"/>
    <n v="5.66871608932541"/>
    <n v="4618"/>
    <n v="1.02"/>
    <n v="1.04"/>
    <n v="1.2E-2"/>
    <n v="0.81"/>
    <n v="15.158077089649201"/>
    <d v="1900-01-09T19:51:10"/>
    <n v="43167"/>
    <n v="8.0981658418934401"/>
    <n v="0"/>
    <n v="1"/>
    <n v="1610140.116548436"/>
  </r>
  <r>
    <s v="STND-34295"/>
    <s v="Nippon Cargo Airlines"/>
    <s v="Nippon Cargo Airlines - 663 N Access Rd (ORD) - Chicago"/>
    <s v="Indoor Networked Lighting Measures"/>
    <s v="Indoor Advanced Lighting"/>
    <s v="Warehouse"/>
    <n v="0"/>
    <n v="85077.66"/>
    <n v="13.464"/>
    <x v="0"/>
    <x v="0"/>
    <n v="9.5383441434566993"/>
    <s v="Qty / 1,000"/>
    <m/>
    <s v="Private-Lighting"/>
    <s v="lighting"/>
    <n v="2"/>
    <n v="16230"/>
    <s v="Lighting"/>
    <n v="0.97902139861649395"/>
    <n v="0.93591656730105399"/>
    <n v="83292.849684218498"/>
    <n v="12.601180662141401"/>
    <n v="0.71"/>
    <n v="59137.923275795103"/>
    <n v="8.9468382701203808"/>
    <n v="5242"/>
    <n v="1"/>
    <n v="1.22"/>
    <n v="1.0999999999999999E-2"/>
    <n v="0.68"/>
    <n v="13.3536818008394"/>
    <d v="1900-01-08T12:55:13"/>
    <n v="43146"/>
    <n v="15.1894656004597"/>
    <n v="916.22134652640398"/>
    <n v="1"/>
    <n v="564077.86413387186"/>
  </r>
  <r>
    <s v="STND-34295"/>
    <s v="Nippon Cargo Airlines"/>
    <s v="Nippon Cargo Airlines - 663 N Access Rd (ORD) - Chicago"/>
    <s v="New Indoor LED Fixtures"/>
    <s v="Indoor Lighting"/>
    <s v="Warehouse"/>
    <n v="0"/>
    <n v="252559.56"/>
    <n v="39.97"/>
    <x v="0"/>
    <x v="0"/>
    <n v="9.5383441434566993"/>
    <s v="Qty / 1,000"/>
    <m/>
    <s v="Private-Lighting"/>
    <s v="lighting"/>
    <n v="2"/>
    <n v="48180"/>
    <s v="Lighting"/>
    <n v="0.97902139861649395"/>
    <n v="0.93591656730105399"/>
    <n v="247261.213665166"/>
    <n v="37.4085851950231"/>
    <n v="0.71"/>
    <n v="175555.46170226799"/>
    <n v="26.560095488466398"/>
    <n v="5242"/>
    <n v="1"/>
    <n v="1.22"/>
    <n v="1.0999999999999999E-2"/>
    <n v="0.68"/>
    <n v="13.3536818008394"/>
    <d v="1900-01-08T12:55:13"/>
    <n v="43146"/>
    <n v="45.092315808851403"/>
    <n v="2719.8733503168301"/>
    <n v="1"/>
    <n v="1674508.4099796647"/>
  </r>
  <r>
    <s v="STND-34813"/>
    <s v="RMS Properties Inc"/>
    <s v="RMS Properties Inc - 154 S Bloomingdale Rd - Bloomingdale"/>
    <s v="Outdoor &amp; Garage - LED Fixtures"/>
    <s v="Outdoor &amp; Garage Lighting"/>
    <s v="Exterior"/>
    <n v="0"/>
    <n v="29344.455000000002"/>
    <n v="0"/>
    <x v="0"/>
    <x v="0"/>
    <n v="10.1978380583316"/>
    <s v="Qty / 1,000"/>
    <m/>
    <s v="Private-Lighting"/>
    <s v="lighting"/>
    <n v="3"/>
    <n v="5985"/>
    <s v="Lighting"/>
    <n v="0.91633259480590001"/>
    <n v="1.30467645558681"/>
    <n v="26889.280593315001"/>
    <n v="0"/>
    <n v="0.71"/>
    <n v="19091.389221253601"/>
    <n v="0"/>
    <n v="4903"/>
    <n v="1"/>
    <n v="1"/>
    <n v="0"/>
    <n v="0"/>
    <n v="14.276973281664301"/>
    <d v="1900-01-09T04:44:53"/>
    <n v="43135"/>
    <n v="0"/>
    <n v="0"/>
    <n v="1"/>
    <n v="194690.89558692166"/>
  </r>
  <r>
    <s v="STND-34848"/>
    <s v="Tony's Finer Foods Enterprises, Inc."/>
    <s v="Tony's Finer Foods Inc - 4137 Elston Ave - Chicago"/>
    <s v="LED Refrigerated Display Case Lighting for Open and Closed Cases"/>
    <s v="Refrigeration"/>
    <s v="Grocery/convenience"/>
    <n v="0"/>
    <n v="32324.758000000002"/>
    <n v="3.8439999999999999"/>
    <x v="2"/>
    <x v="0"/>
    <n v="8.6177180282661094"/>
    <s v="ΔkWpeak / CF"/>
    <n v="0.69"/>
    <s v="Private-Non-Lighting"/>
    <s v="non_lighting"/>
    <n v="3"/>
    <n v="95"/>
    <s v="Non-Lighting"/>
    <n v="0.98952339343681495"/>
    <n v="0.43468415683807998"/>
    <n v="31986.104228183802"/>
    <n v="1.67092589888558"/>
    <n v="0.7"/>
    <n v="22390.2729597287"/>
    <n v="1.1696481292199099"/>
    <n v="4661"/>
    <n v="1.07"/>
    <n v="1.24"/>
    <n v="2.9000000000000001E-2"/>
    <n v="0.745"/>
    <n v="15.018236429950701"/>
    <d v="1900-01-09T17:27:20"/>
    <n v="43146"/>
    <n v="2.42163173751534"/>
    <n v="0"/>
    <n v="1"/>
    <n v="192953.05894285321"/>
  </r>
  <r>
    <s v="STND-34848"/>
    <s v="Tony's Finer Foods Enterprises, Inc."/>
    <s v="Tony's Finer Foods Inc - 4137 Elston Ave - Chicago"/>
    <s v="LED Refrigerated Display Case Lighting for Open and Closed Cases"/>
    <s v="Refrigeration"/>
    <s v="Grocery/convenience"/>
    <n v="0"/>
    <n v="52940.697"/>
    <n v="6.2960000000000003"/>
    <x v="2"/>
    <x v="0"/>
    <n v="8.6177180282661094"/>
    <s v="ΔkWpeak / CF"/>
    <n v="0.69"/>
    <s v="Private-Non-Lighting"/>
    <s v="non_lighting"/>
    <n v="3"/>
    <n v="1044"/>
    <s v="Non-Lighting"/>
    <n v="0.98952339343681495"/>
    <n v="0.43468415683807998"/>
    <n v="52386.058146350202"/>
    <n v="2.7367714514525501"/>
    <n v="0.7"/>
    <n v="36670.240702445102"/>
    <n v="1.9157400160167899"/>
    <n v="4661"/>
    <n v="1.07"/>
    <n v="1.24"/>
    <n v="2.9000000000000001E-2"/>
    <n v="0.745"/>
    <n v="15.018236429950701"/>
    <d v="1900-01-09T17:27:20"/>
    <n v="43146"/>
    <n v="3.9663354368877601"/>
    <n v="0"/>
    <n v="1"/>
    <n v="316013.79440231883"/>
  </r>
  <r>
    <s v="STND-34848"/>
    <s v="Tony's Finer Foods Enterprises, Inc."/>
    <s v="Tony's Finer Foods Inc - 4137 Elston Ave - Chicago"/>
    <s v="New Indoor LED Fixtures"/>
    <s v="Indoor Lighting"/>
    <s v="Grocery/convenience"/>
    <n v="0"/>
    <n v="12503.085999999999"/>
    <n v="2.3159999999999998"/>
    <x v="0"/>
    <x v="0"/>
    <n v="10.727311735679001"/>
    <s v="Qty / 1,000"/>
    <m/>
    <s v="Private-Non-Lighting"/>
    <s v="non_lighting"/>
    <n v="3"/>
    <n v="2507"/>
    <s v="Lighting"/>
    <n v="0.98952339343681495"/>
    <n v="0.43468415683807998"/>
    <n v="12372.0960871523"/>
    <n v="1.00672850723699"/>
    <n v="0.71"/>
    <n v="8784.1882218781593"/>
    <n v="0.71477724013826605"/>
    <n v="4661"/>
    <n v="1.07"/>
    <n v="1.24"/>
    <n v="2.9000000000000001E-2"/>
    <n v="0.745"/>
    <n v="15.018236429950701"/>
    <d v="1900-01-09T17:27:20"/>
    <n v="43146"/>
    <n v="1.0897688972039301"/>
    <n v="335.31849208169899"/>
    <n v="1"/>
    <n v="94230.725400966825"/>
  </r>
  <r>
    <s v="STND-34853"/>
    <s v="Tony's Finer Foods Enterprises, Inc."/>
    <s v="Tony's Finer Foods Inc - 5233 Lincoln Ave - Chicago"/>
    <s v="New Indoor LED Fixtures"/>
    <s v="Indoor Lighting"/>
    <s v="Grocery/convenience"/>
    <n v="0"/>
    <n v="3890.0709999999999"/>
    <n v="0.72099999999999997"/>
    <x v="0"/>
    <x v="0"/>
    <n v="10.727311735679001"/>
    <s v="Qty / 1,000"/>
    <m/>
    <s v="Private-Non-Lighting"/>
    <s v="non_lighting"/>
    <n v="3"/>
    <n v="780"/>
    <s v="Lighting"/>
    <n v="0.98952339343681495"/>
    <n v="0.43468415683807998"/>
    <n v="3849.3162566301398"/>
    <n v="0.31340727708025601"/>
    <n v="0.71"/>
    <n v="2733.0145422074002"/>
    <n v="0.22251916672698199"/>
    <n v="4661"/>
    <n v="1.07"/>
    <n v="1.24"/>
    <n v="2.9000000000000001E-2"/>
    <n v="0.745"/>
    <n v="15.018236429950701"/>
    <d v="1900-01-09T17:27:20"/>
    <n v="43146"/>
    <n v="0.33925879744561199"/>
    <n v="104.327263030163"/>
    <n v="1"/>
    <n v="29317.898972402814"/>
  </r>
  <r>
    <s v="STND-34853"/>
    <s v="Tony's Finer Foods Enterprises, Inc."/>
    <s v="Tony's Finer Foods Inc - 5233 Lincoln Ave - Chicago"/>
    <s v="LED Refrigerated Display Case Lighting for Open and Closed Cases"/>
    <s v="Refrigeration"/>
    <s v="Grocery/convenience"/>
    <n v="0"/>
    <n v="40491.012999999999"/>
    <n v="4.8150000000000004"/>
    <x v="2"/>
    <x v="0"/>
    <n v="8.6177180282661094"/>
    <s v="ΔkWpeak / CF"/>
    <n v="0.69"/>
    <s v="Private-Non-Lighting"/>
    <s v="non_lighting"/>
    <n v="3"/>
    <n v="119"/>
    <s v="Non-Lighting"/>
    <n v="0.98952339343681495"/>
    <n v="0.43468415683807998"/>
    <n v="40066.8045874542"/>
    <n v="2.0930042151753598"/>
    <n v="0.7"/>
    <n v="28046.763211217902"/>
    <n v="1.46510295062275"/>
    <n v="4661"/>
    <n v="1.07"/>
    <n v="1.24"/>
    <n v="2.9000000000000001E-2"/>
    <n v="0.745"/>
    <n v="15.018236429950701"/>
    <d v="1900-01-09T17:27:20"/>
    <n v="43146"/>
    <n v="3.0333394422831299"/>
    <n v="0"/>
    <n v="1"/>
    <n v="241699.09695982319"/>
  </r>
  <r>
    <s v="STND-34853"/>
    <s v="Tony's Finer Foods Enterprises, Inc."/>
    <s v="Tony's Finer Foods Inc - 5233 Lincoln Ave - Chicago"/>
    <s v="LED Refrigerated Display Case Lighting for Open and Closed Cases"/>
    <s v="Refrigeration"/>
    <s v="Grocery/convenience"/>
    <n v="0"/>
    <n v="52636.44"/>
    <n v="6.26"/>
    <x v="2"/>
    <x v="0"/>
    <n v="8.6177180282661094"/>
    <s v="ΔkWpeak / CF"/>
    <n v="0.69"/>
    <s v="Private-Non-Lighting"/>
    <s v="non_lighting"/>
    <n v="3"/>
    <n v="1038"/>
    <s v="Non-Lighting"/>
    <n v="0.98952339343681495"/>
    <n v="0.43468415683807998"/>
    <n v="52084.9887272333"/>
    <n v="2.7211228218063801"/>
    <n v="0.7"/>
    <n v="36459.4921090633"/>
    <n v="1.90478597526447"/>
    <n v="4661"/>
    <n v="1.07"/>
    <n v="1.24"/>
    <n v="2.9000000000000001E-2"/>
    <n v="0.745"/>
    <n v="15.018236429950701"/>
    <d v="1900-01-09T17:27:20"/>
    <n v="43146"/>
    <n v="3.9436562634875099"/>
    <n v="0"/>
    <n v="1"/>
    <n v="314197.62244970078"/>
  </r>
  <r>
    <s v="STND-34878"/>
    <s v="John Hancock Life Insurance Company (USA)"/>
    <s v="One South Wacker - 1 S Wacker Dr - Chicago"/>
    <s v="Building Energy Management System"/>
    <s v="Energy Management System"/>
    <s v="Office"/>
    <n v="0"/>
    <n v="2878756.5"/>
    <n v="0"/>
    <x v="1"/>
    <x v="0"/>
    <n v="15"/>
    <s v="NA"/>
    <m/>
    <s v="EMS"/>
    <s v="ems"/>
    <n v="1"/>
    <n v="1"/>
    <s v="EMS"/>
    <n v="0.28326105128905499"/>
    <n v="0.67864895493979305"/>
    <n v="815439.59259519901"/>
    <n v="0"/>
    <n v="0.7"/>
    <n v="570807.71481664001"/>
    <n v="0"/>
    <n v="2885"/>
    <n v="1.165"/>
    <n v="1.3779999999999999"/>
    <n v="2.5499999999999998E-2"/>
    <n v="0.55000000000000004"/>
    <n v="24.263431542460999"/>
    <d v="1900-01-16T07:56:40"/>
    <n v="43442"/>
    <n v="0"/>
    <n v="0"/>
    <n v="0"/>
    <n v="8562115.722249601"/>
  </r>
  <r>
    <s v="STND-34907"/>
    <s v="Metro South Medical Center"/>
    <s v="Metro South Medical Center - 12935 S Gregory Street - Blue Island"/>
    <s v="Networked Lighting M&amp;V"/>
    <s v="Indoor Advanced Lighting"/>
    <s v="Hospital (24/7)"/>
    <n v="0"/>
    <n v="567390.27"/>
    <n v="0"/>
    <x v="0"/>
    <x v="0"/>
    <n v="15"/>
    <s v="Qty / 1,000"/>
    <m/>
    <s v="Private-Lighting"/>
    <s v="lighting"/>
    <n v="1"/>
    <n v="0"/>
    <s v="Lighting"/>
    <n v="0.99989942556735301"/>
    <n v="1.019640158801"/>
    <n v="567333.20504550496"/>
    <n v="0"/>
    <n v="0.71"/>
    <n v="402806.57558230899"/>
    <n v="0"/>
    <n v="7616"/>
    <n v="1.23"/>
    <n v="1.41"/>
    <n v="1.4E-2"/>
    <n v="0.73499999999999999"/>
    <n v="9.1911764705882408"/>
    <d v="1900-01-05T13:33:47"/>
    <n v="43188"/>
    <n v="0"/>
    <n v="6457.45111433908"/>
    <n v="1"/>
    <n v="6042098.6337346351"/>
  </r>
  <r>
    <s v="STND-34907"/>
    <s v="Metro South Medical Center"/>
    <s v="Metro South Medical Center - 12935 S Gregory Street - Blue Island"/>
    <s v="Outdoor &amp; Garage - LED Fixtures"/>
    <s v="Outdoor &amp; Garage Lighting"/>
    <s v="Exterior"/>
    <n v="0"/>
    <n v="301505.08199999999"/>
    <n v="0"/>
    <x v="0"/>
    <x v="0"/>
    <n v="10.1978380583316"/>
    <s v="Qty / 1,000"/>
    <m/>
    <s v="Private-Lighting"/>
    <s v="lighting"/>
    <n v="1"/>
    <n v="61494"/>
    <s v="Lighting"/>
    <n v="0.99989942556735301"/>
    <n v="1.019640158801"/>
    <n v="301474.75829743798"/>
    <n v="0"/>
    <n v="0.71"/>
    <n v="214047.07839118101"/>
    <n v="0"/>
    <n v="4903"/>
    <n v="1"/>
    <n v="1"/>
    <n v="0"/>
    <n v="0"/>
    <n v="14.276973281664301"/>
    <d v="1900-01-09T04:44:53"/>
    <n v="43188"/>
    <n v="0"/>
    <n v="0"/>
    <n v="1"/>
    <n v="2182817.442292273"/>
  </r>
  <r>
    <s v="STND-34907"/>
    <s v="Metro South Medical Center"/>
    <s v="Metro South Medical Center - 12935 S Gregory Street - Blue Island"/>
    <s v="New Indoor LED Fixtures"/>
    <s v="Indoor Lighting"/>
    <s v="Hospital (24/7)"/>
    <n v="0"/>
    <n v="292177.28000000003"/>
    <n v="62.628"/>
    <x v="0"/>
    <x v="0"/>
    <n v="6.5651260504201696"/>
    <s v="Qty / 1,000"/>
    <m/>
    <s v="Private-Lighting"/>
    <s v="lighting"/>
    <n v="1"/>
    <n v="79396"/>
    <s v="Lighting"/>
    <n v="0.99989942556735301"/>
    <n v="1.019640158801"/>
    <n v="292147.89443583199"/>
    <n v="63.858023865389299"/>
    <n v="0.71"/>
    <n v="207425.00504943999"/>
    <n v="45.339196944426398"/>
    <n v="7616"/>
    <n v="1.23"/>
    <n v="1.41"/>
    <n v="1.4E-2"/>
    <n v="0.73499999999999999"/>
    <n v="9.1911764705882408"/>
    <d v="1900-01-05T13:33:47"/>
    <n v="43188"/>
    <n v="61.618202214878501"/>
    <n v="3325.2605870745101"/>
    <n v="1"/>
    <n v="1361771.3041586138"/>
  </r>
  <r>
    <s v="STND-34907"/>
    <s v="Metro South Medical Center"/>
    <s v="Metro South Medical Center - 12935 S Gregory Street - Blue Island"/>
    <s v="Indoor Networked Lighting Control System"/>
    <s v="Indoor Advanced Lighting"/>
    <s v="Hospital (24/7)"/>
    <n v="0"/>
    <n v="35528.769999999997"/>
    <n v="20.402999999999999"/>
    <x v="0"/>
    <x v="0"/>
    <n v="15"/>
    <s v="Qty / 1,000"/>
    <m/>
    <s v="Private-Lighting"/>
    <s v="lighting"/>
    <n v="1"/>
    <n v="35177"/>
    <s v="Lighting"/>
    <n v="0.99989942556735301"/>
    <n v="1.019640158801"/>
    <n v="35525.196714114601"/>
    <n v="20.803718160016899"/>
    <n v="0.71"/>
    <n v="25222.889667021402"/>
    <n v="14.770639893612"/>
    <n v="7616"/>
    <n v="1.23"/>
    <n v="1.41"/>
    <n v="1.4E-2"/>
    <n v="0.73499999999999999"/>
    <n v="9.1911764705882408"/>
    <d v="1900-01-05T13:33:47"/>
    <n v="43188"/>
    <n v="20.074027268796101"/>
    <n v="404.35183251837702"/>
    <n v="1"/>
    <n v="378343.34500532103"/>
  </r>
  <r>
    <s v="STND-34947"/>
    <s v="601 W Companies Chicago LLC"/>
    <s v="601 W Companies Chicago LLC - 404 W Harrison - Chicago"/>
    <s v="VSD on HVAC Fan or Pump &lt;= 200 HP"/>
    <s v="Variable Speed Drives"/>
    <s v="Office"/>
    <n v="0"/>
    <n v="3830.1080000000002"/>
    <n v="0.83599999999999997"/>
    <x v="6"/>
    <x v="0"/>
    <n v="15"/>
    <s v="ΔkWpeak"/>
    <m/>
    <s v="Private-Non-Lighting"/>
    <s v="non_lighting"/>
    <n v="1"/>
    <n v="2"/>
    <s v="Non-Lighting"/>
    <n v="0.63719436902659499"/>
    <n v="0.48692010922420598"/>
    <n v="2440.5232503637098"/>
    <n v="0.40706521131143603"/>
    <n v="0.7"/>
    <n v="1708.3662752545999"/>
    <n v="0.28494564791800497"/>
    <n v="2885"/>
    <n v="1.165"/>
    <n v="1.3779999999999999"/>
    <n v="2.5499999999999998E-2"/>
    <n v="0.55000000000000004"/>
    <n v="24.263431542460999"/>
    <d v="1900-01-16T07:56:40"/>
    <n v="43295"/>
    <n v="0.40706521131143603"/>
    <n v="0"/>
    <n v="0"/>
    <n v="25625.494128818998"/>
  </r>
  <r>
    <s v="STND-34947"/>
    <s v="601 W Companies Chicago LLC"/>
    <s v="601 W Companies Chicago LLC - 404 W Harrison - Chicago"/>
    <s v="VSD on HVAC Fan or Pump &lt;= 200 HP"/>
    <s v="Variable Speed Drives"/>
    <s v="Office"/>
    <n v="0"/>
    <n v="114903.226"/>
    <n v="25.077000000000002"/>
    <x v="6"/>
    <x v="0"/>
    <n v="15"/>
    <s v="ΔkWpeak"/>
    <m/>
    <s v="Private-Non-Lighting"/>
    <s v="non_lighting"/>
    <n v="1"/>
    <n v="2"/>
    <s v="Non-Lighting"/>
    <n v="0.63719436902659499"/>
    <n v="0.48692010922420598"/>
    <n v="73215.688590190199"/>
    <n v="12.210495579015401"/>
    <n v="0.7"/>
    <n v="51250.9820131331"/>
    <n v="8.5473469053107909"/>
    <n v="2885"/>
    <n v="1.165"/>
    <n v="1.3779999999999999"/>
    <n v="2.5499999999999998E-2"/>
    <n v="0.55000000000000004"/>
    <n v="24.263431542460999"/>
    <d v="1900-01-16T07:56:40"/>
    <n v="43295"/>
    <n v="12.210495579015401"/>
    <n v="0"/>
    <n v="0"/>
    <n v="768764.73019699648"/>
  </r>
  <r>
    <s v="STND-34947"/>
    <s v="601 W Companies Chicago LLC"/>
    <s v="601 W Companies Chicago LLC - 404 W Harrison - Chicago"/>
    <s v="VSD on HVAC Fan or Pump &lt;= 200 HP"/>
    <s v="Variable Speed Drives"/>
    <s v="Office"/>
    <n v="0"/>
    <n v="35907.258000000002"/>
    <n v="7.8369999999999997"/>
    <x v="6"/>
    <x v="0"/>
    <n v="15"/>
    <s v="ΔkWpeak"/>
    <m/>
    <s v="Private-Non-Lighting"/>
    <s v="non_lighting"/>
    <n v="1"/>
    <n v="5"/>
    <s v="Non-Lighting"/>
    <n v="0.63719436902659499"/>
    <n v="0.48692010922420598"/>
    <n v="22879.9026047851"/>
    <n v="3.8159928959900999"/>
    <n v="0.7"/>
    <n v="16015.9318233496"/>
    <n v="2.67119502719307"/>
    <n v="2885"/>
    <n v="1.165"/>
    <n v="1.3779999999999999"/>
    <n v="2.5499999999999998E-2"/>
    <n v="0.55000000000000004"/>
    <n v="24.263431542460999"/>
    <d v="1900-01-16T07:56:40"/>
    <n v="43295"/>
    <n v="3.8159928959900999"/>
    <n v="0"/>
    <n v="0"/>
    <n v="240238.97735024401"/>
  </r>
  <r>
    <s v="STND-34947"/>
    <s v="601 W Companies Chicago LLC"/>
    <s v="601 W Companies Chicago LLC - 404 W Harrison - Chicago"/>
    <s v="VSD on HVAC Fan or Pump &lt;= 200 HP"/>
    <s v="Variable Speed Drives"/>
    <s v="Office"/>
    <n v="0"/>
    <n v="195253.71"/>
    <n v="0"/>
    <x v="6"/>
    <x v="0"/>
    <n v="15"/>
    <s v="ΔkWpeak"/>
    <m/>
    <s v="Private-Non-Lighting"/>
    <s v="non_lighting"/>
    <n v="1"/>
    <n v="2"/>
    <s v="Non-Lighting"/>
    <n v="0.63719436902659499"/>
    <n v="0.48692010922420598"/>
    <n v="124414.564543552"/>
    <n v="0"/>
    <n v="0.7"/>
    <n v="87090.195180486204"/>
    <n v="0"/>
    <n v="2885"/>
    <n v="1.165"/>
    <n v="1.3779999999999999"/>
    <n v="2.5499999999999998E-2"/>
    <n v="0.55000000000000004"/>
    <n v="24.263431542460999"/>
    <d v="1900-01-16T07:56:40"/>
    <n v="43295"/>
    <n v="0"/>
    <n v="0"/>
    <n v="0"/>
    <n v="1306352.9277072931"/>
  </r>
  <r>
    <s v="STND-34947"/>
    <s v="601 W Companies Chicago LLC"/>
    <s v="601 W Companies Chicago LLC - 404 W Harrison - Chicago"/>
    <s v="VSD on HVAC Fan or Pump &lt;= 200 HP"/>
    <s v="Variable Speed Drives"/>
    <s v="Office"/>
    <n v="0"/>
    <n v="1191148.0689999999"/>
    <n v="67.989999999999995"/>
    <x v="6"/>
    <x v="0"/>
    <n v="15"/>
    <s v="ΔkWpeak"/>
    <m/>
    <s v="Private-Non-Lighting"/>
    <s v="non_lighting"/>
    <n v="1"/>
    <n v="66"/>
    <s v="Non-Lighting"/>
    <n v="0.63719436902659499"/>
    <n v="0.48692010922420598"/>
    <n v="758992.84224370203"/>
    <n v="33.105698226153798"/>
    <n v="0.7"/>
    <n v="531294.98957059102"/>
    <n v="23.173988758307601"/>
    <n v="2885"/>
    <n v="1.165"/>
    <n v="1.3779999999999999"/>
    <n v="2.5499999999999998E-2"/>
    <n v="0.55000000000000004"/>
    <n v="24.263431542460999"/>
    <d v="1900-01-16T07:56:40"/>
    <n v="43295"/>
    <n v="33.105698226153798"/>
    <n v="0"/>
    <n v="0"/>
    <n v="7969424.8435588656"/>
  </r>
  <r>
    <s v="STND-34947"/>
    <s v="601 W Companies Chicago LLC"/>
    <s v="601 W Companies Chicago LLC - 404 W Harrison - Chicago"/>
    <s v="VSD on HVAC Fan or Pump &lt;= 200 HP"/>
    <s v="Variable Speed Drives"/>
    <s v="Office"/>
    <n v="0"/>
    <n v="622270.12699999998"/>
    <n v="35.518999999999998"/>
    <x v="6"/>
    <x v="0"/>
    <n v="15"/>
    <s v="ΔkWpeak"/>
    <m/>
    <s v="Private-Non-Lighting"/>
    <s v="non_lighting"/>
    <n v="1"/>
    <n v="32"/>
    <s v="Non-Lighting"/>
    <n v="0.63719436902659499"/>
    <n v="0.48692010922420598"/>
    <n v="396507.02093786403"/>
    <n v="17.294915359534599"/>
    <n v="0.7"/>
    <n v="277554.91465650499"/>
    <n v="12.106440751674199"/>
    <n v="2885"/>
    <n v="1.165"/>
    <n v="1.3779999999999999"/>
    <n v="2.5499999999999998E-2"/>
    <n v="0.55000000000000004"/>
    <n v="24.263431542460999"/>
    <d v="1900-01-16T07:56:40"/>
    <n v="43295"/>
    <n v="17.294915359534599"/>
    <n v="0"/>
    <n v="0"/>
    <n v="4163323.7198475748"/>
  </r>
  <r>
    <s v="STND-34947"/>
    <s v="601 W Companies Chicago LLC"/>
    <s v="601 W Companies Chicago LLC - 404 W Harrison - Chicago"/>
    <s v="VSD on HVAC Fan or Pump &lt;= 200 HP"/>
    <s v="Variable Speed Drives"/>
    <s v="Office"/>
    <n v="0"/>
    <n v="131227.73800000001"/>
    <n v="7.49"/>
    <x v="6"/>
    <x v="0"/>
    <n v="15"/>
    <s v="ΔkWpeak"/>
    <m/>
    <s v="Private-Non-Lighting"/>
    <s v="non_lighting"/>
    <n v="1"/>
    <n v="7"/>
    <s v="Non-Lighting"/>
    <n v="0.63719436902659499"/>
    <n v="0.48692010922420598"/>
    <n v="83617.575713697297"/>
    <n v="3.6470316180892999"/>
    <n v="0.7"/>
    <n v="58532.302999588101"/>
    <n v="2.55292213266251"/>
    <n v="2885"/>
    <n v="1.165"/>
    <n v="1.3779999999999999"/>
    <n v="2.5499999999999998E-2"/>
    <n v="0.55000000000000004"/>
    <n v="24.263431542460999"/>
    <d v="1900-01-16T07:56:40"/>
    <n v="43295"/>
    <n v="3.6470316180892999"/>
    <n v="0"/>
    <n v="0"/>
    <n v="877984.54499382153"/>
  </r>
  <r>
    <s v="STND-34947"/>
    <s v="601 W Companies Chicago LLC"/>
    <s v="601 W Companies Chicago LLC - 404 W Harrison - Chicago"/>
    <s v="VSD on HVAC Fan or Pump &lt;= 200 HP"/>
    <s v="Variable Speed Drives"/>
    <s v="Office"/>
    <n v="0"/>
    <n v="229001.20699999999"/>
    <n v="13.071"/>
    <x v="6"/>
    <x v="0"/>
    <n v="15"/>
    <s v="ΔkWpeak"/>
    <m/>
    <s v="Private-Non-Lighting"/>
    <s v="non_lighting"/>
    <n v="1"/>
    <n v="11"/>
    <s v="Non-Lighting"/>
    <n v="0.63719436902659499"/>
    <n v="0.48692010922420598"/>
    <n v="145918.27960069399"/>
    <n v="6.3645327476695996"/>
    <n v="0.7"/>
    <n v="102142.795720486"/>
    <n v="4.4551729233687203"/>
    <n v="2885"/>
    <n v="1.165"/>
    <n v="1.3779999999999999"/>
    <n v="2.5499999999999998E-2"/>
    <n v="0.55000000000000004"/>
    <n v="24.263431542460999"/>
    <d v="1900-01-16T07:56:40"/>
    <n v="43295"/>
    <n v="6.3645327476695996"/>
    <n v="0"/>
    <n v="0"/>
    <n v="1532141.93580729"/>
  </r>
  <r>
    <s v="STND-34947"/>
    <s v="601 W Companies Chicago LLC"/>
    <s v="601 W Companies Chicago LLC - 404 W Harrison - Chicago"/>
    <s v="VSD on HVAC Fan or Pump &lt;= 200 HP"/>
    <s v="Variable Speed Drives"/>
    <s v="Office"/>
    <n v="0"/>
    <n v="162506.962"/>
    <n v="9.2759999999999998"/>
    <x v="6"/>
    <x v="0"/>
    <n v="15"/>
    <s v="ΔkWpeak"/>
    <m/>
    <s v="Private-Non-Lighting"/>
    <s v="non_lighting"/>
    <n v="1"/>
    <n v="12"/>
    <s v="Non-Lighting"/>
    <n v="0.63719436902659499"/>
    <n v="0.48692010922420598"/>
    <n v="103548.52111401899"/>
    <n v="4.5166709331637396"/>
    <n v="0.7"/>
    <n v="72483.964779813105"/>
    <n v="3.1616696532146098"/>
    <n v="2885"/>
    <n v="1.165"/>
    <n v="1.3779999999999999"/>
    <n v="2.5499999999999998E-2"/>
    <n v="0.55000000000000004"/>
    <n v="24.263431542460999"/>
    <d v="1900-01-16T07:56:40"/>
    <n v="43295"/>
    <n v="4.5166709331637396"/>
    <n v="0"/>
    <n v="0"/>
    <n v="1087259.4716971966"/>
  </r>
  <r>
    <s v="STND-34947"/>
    <s v="601 W Companies Chicago LLC"/>
    <s v="601 W Companies Chicago LLC - 404 W Harrison - Chicago"/>
    <s v="VSD on HVAC Fan or Pump &lt;= 200 HP"/>
    <s v="Variable Speed Drives"/>
    <s v="Office"/>
    <n v="0"/>
    <n v="179441.24400000001"/>
    <n v="10.242000000000001"/>
    <x v="6"/>
    <x v="0"/>
    <n v="15"/>
    <s v="ΔkWpeak"/>
    <m/>
    <s v="Private-Non-Lighting"/>
    <s v="non_lighting"/>
    <n v="1"/>
    <n v="14"/>
    <s v="Non-Lighting"/>
    <n v="0.63719436902659499"/>
    <n v="0.48692010922420598"/>
    <n v="114338.950247927"/>
    <n v="4.9870357586743204"/>
    <n v="0.7"/>
    <n v="80037.265173549094"/>
    <n v="3.4909250310720199"/>
    <n v="2885"/>
    <n v="1.165"/>
    <n v="1.3779999999999999"/>
    <n v="2.5499999999999998E-2"/>
    <n v="0.55000000000000004"/>
    <n v="24.263431542460999"/>
    <d v="1900-01-16T07:56:40"/>
    <n v="43295"/>
    <n v="4.9870357586743204"/>
    <n v="0"/>
    <n v="0"/>
    <n v="1200558.9776032364"/>
  </r>
  <r>
    <s v="STND-34970"/>
    <s v="Speedway LLC"/>
    <s v="Speedway LLC - 38980 N Green Bay Rd  - Beach Park"/>
    <s v="ENERGY STAR Freezer or Refrigerator"/>
    <s v="Commercial Kitchen Equipment"/>
    <s v="Grocery/convenience"/>
    <n v="0"/>
    <n v="2036.73"/>
    <n v="0.218"/>
    <x v="7"/>
    <x v="0"/>
    <n v="12"/>
    <s v="ΔkWpeak / CF"/>
    <n v="0.93700000000000006"/>
    <s v="Private-Non-Lighting"/>
    <s v="non_lighting"/>
    <n v="3"/>
    <n v="1"/>
    <s v="Non-Lighting"/>
    <n v="0.98952339343681495"/>
    <n v="0.43468415683807998"/>
    <n v="2015.3919811145599"/>
    <n v="9.4761146190701501E-2"/>
    <n v="0.7"/>
    <n v="1410.7743867801901"/>
    <n v="6.6332802333491106E-2"/>
    <n v="4661"/>
    <n v="1.07"/>
    <n v="1.24"/>
    <n v="2.9000000000000001E-2"/>
    <n v="0.745"/>
    <n v="15.018236429950701"/>
    <d v="1900-01-09T17:27:20"/>
    <n v="43315"/>
    <n v="0.10113249326649"/>
    <n v="0"/>
    <n v="0"/>
    <n v="16929.292641362281"/>
  </r>
  <r>
    <s v="STND-34970"/>
    <s v="Speedway LLC"/>
    <s v="Speedway LLC - 38980 N Green Bay Rd  - Beach Park"/>
    <s v="Refrigeration Electronically Commutated Motors"/>
    <s v="Refrigeration"/>
    <s v="Grocery/convenience"/>
    <n v="0"/>
    <n v="6823.63"/>
    <n v="0.71599999999999997"/>
    <x v="2"/>
    <x v="0"/>
    <n v="15"/>
    <s v="ΔkWpeak / CF"/>
    <n v="1"/>
    <s v="Private-Non-Lighting"/>
    <s v="non_lighting"/>
    <n v="3"/>
    <n v="17"/>
    <s v="Non-Lighting"/>
    <n v="0.98952339343681495"/>
    <n v="0.43468415683807998"/>
    <n v="6752.1415131572503"/>
    <n v="0.31123385629606598"/>
    <n v="0.7"/>
    <n v="4726.4990592100803"/>
    <n v="0.21786369940724601"/>
    <n v="4661"/>
    <n v="1.07"/>
    <n v="1.24"/>
    <n v="2.9000000000000001E-2"/>
    <n v="0.745"/>
    <n v="15.018236429950701"/>
    <d v="1900-01-09T17:27:20"/>
    <n v="43315"/>
    <n v="0.31123385629606598"/>
    <n v="0"/>
    <n v="0"/>
    <n v="70897.485888151205"/>
  </r>
  <r>
    <s v="STND-34970"/>
    <s v="Speedway LLC"/>
    <s v="Speedway LLC - 38980 N Green Bay Rd  - Beach Park"/>
    <s v="Special Doors with Low/No Anti-Sweat Heaters (ASH)"/>
    <s v="Refrigeration"/>
    <s v="Grocery/convenience"/>
    <n v="0"/>
    <n v="47389.03"/>
    <n v="5.4059999999999997"/>
    <x v="2"/>
    <x v="0"/>
    <n v="15"/>
    <s v="ΔkWpeak"/>
    <m/>
    <s v="Private-Non-Lighting"/>
    <s v="non_lighting"/>
    <n v="3"/>
    <n v="17"/>
    <s v="Non-Lighting"/>
    <n v="0.98952339343681495"/>
    <n v="0.43468415683807998"/>
    <n v="46892.553777278998"/>
    <n v="2.3499025518666601"/>
    <n v="0.7"/>
    <n v="32824.787644095297"/>
    <n v="1.6449317863066599"/>
    <n v="4661"/>
    <n v="1.07"/>
    <n v="1.24"/>
    <n v="2.9000000000000001E-2"/>
    <n v="0.745"/>
    <n v="15.018236429950701"/>
    <d v="1900-01-09T17:27:20"/>
    <n v="43315"/>
    <n v="2.3499025518666601"/>
    <n v="0"/>
    <n v="0"/>
    <n v="492371.81466142944"/>
  </r>
  <r>
    <s v="STND-34976"/>
    <s v="Alpha Kappa Alpha Sorority"/>
    <s v="AKA Sorority Corporate Office(Comprehensive Savings) - 5656 S Stony Island Ave - Chicago"/>
    <s v="VSD on HVAC Fan or Pump &lt;= 200 HP"/>
    <s v="Variable Speed Drives"/>
    <s v="Office"/>
    <n v="0"/>
    <n v="26617.687999999998"/>
    <n v="1.357"/>
    <x v="6"/>
    <x v="0"/>
    <n v="15"/>
    <s v="ΔkWpeak"/>
    <m/>
    <s v="EMS"/>
    <s v="ems"/>
    <n v="2"/>
    <n v="2"/>
    <s v="Non-Lighting"/>
    <n v="0.79332965142744905"/>
    <n v="0.53298697738882195"/>
    <n v="21116.6011428446"/>
    <n v="0.72326332831663198"/>
    <n v="0.7"/>
    <n v="14781.6207999912"/>
    <n v="0.50628432982164195"/>
    <n v="2885"/>
    <n v="1.165"/>
    <n v="1.3779999999999999"/>
    <n v="2.5499999999999998E-2"/>
    <n v="0.55000000000000004"/>
    <n v="24.263431542460999"/>
    <d v="1900-01-16T07:56:40"/>
    <n v="43167"/>
    <n v="0.72326332831663198"/>
    <n v="0"/>
    <n v="1"/>
    <n v="221724.31199986802"/>
  </r>
  <r>
    <s v="STND-34976"/>
    <s v="Alpha Kappa Alpha Sorority"/>
    <s v="AKA Sorority Corporate Office(Comprehensive Savings) - 5656 S Stony Island Ave - Chicago"/>
    <s v="VSD on HVAC Fan or Pump &lt;= 200 HP"/>
    <s v="Variable Speed Drives"/>
    <s v="Office"/>
    <n v="0"/>
    <n v="3905.0740000000001"/>
    <n v="0"/>
    <x v="6"/>
    <x v="0"/>
    <n v="15"/>
    <s v="ΔkWpeak"/>
    <m/>
    <s v="EMS"/>
    <s v="ems"/>
    <n v="2"/>
    <n v="2"/>
    <s v="Non-Lighting"/>
    <n v="0.79332965142744905"/>
    <n v="0.53298697738882195"/>
    <n v="3098.0109952183898"/>
    <n v="0"/>
    <n v="0.7"/>
    <n v="2168.6076966528799"/>
    <n v="0"/>
    <n v="2885"/>
    <n v="1.165"/>
    <n v="1.3779999999999999"/>
    <n v="2.5499999999999998E-2"/>
    <n v="0.55000000000000004"/>
    <n v="24.263431542460999"/>
    <d v="1900-01-16T07:56:40"/>
    <n v="43167"/>
    <n v="0"/>
    <n v="0"/>
    <n v="1"/>
    <n v="32529.1154497932"/>
  </r>
  <r>
    <s v="STND-34976"/>
    <s v="Alpha Kappa Alpha Sorority"/>
    <s v="AKA Sorority Corporate Office(Comprehensive Savings) - 5656 S Stony Island Ave - Chicago"/>
    <s v="Building Energy Management System"/>
    <s v="Energy Management System"/>
    <s v="Office"/>
    <n v="6788.4"/>
    <n v="26870.75"/>
    <n v="0"/>
    <x v="1"/>
    <x v="0"/>
    <n v="15"/>
    <s v="NA"/>
    <m/>
    <s v="EMS"/>
    <s v="ems"/>
    <n v="2"/>
    <n v="1"/>
    <s v="EMS"/>
    <n v="0.79332965142744905"/>
    <n v="0.53298697738882195"/>
    <n v="21317.362731094101"/>
    <n v="0"/>
    <n v="0.7"/>
    <n v="14922.153911765899"/>
    <n v="0"/>
    <n v="2885"/>
    <n v="1.165"/>
    <n v="1.3779999999999999"/>
    <n v="2.5499999999999998E-2"/>
    <n v="0.55000000000000004"/>
    <n v="24.263431542460999"/>
    <d v="1900-01-16T07:56:40"/>
    <n v="43167"/>
    <n v="0"/>
    <n v="0"/>
    <n v="1"/>
    <n v="223832.30867648849"/>
  </r>
  <r>
    <s v="STND-34976"/>
    <s v="Alpha Kappa Alpha Sorority"/>
    <s v="AKA Sorority Corporate Office(Comprehensive Savings) - 5656 S Stony Island Ave - Chicago"/>
    <s v="New Indoor LED Fixtures"/>
    <s v="Indoor Lighting"/>
    <s v="Office"/>
    <n v="0"/>
    <n v="237864.58600000001"/>
    <n v="53.485999999999997"/>
    <x v="0"/>
    <x v="0"/>
    <n v="15"/>
    <s v="Qty / 1,000"/>
    <m/>
    <s v="EMS"/>
    <s v="ems"/>
    <n v="2"/>
    <n v="70469"/>
    <s v="Lighting"/>
    <n v="0.79332965142744905"/>
    <n v="0.53298697738882195"/>
    <n v="188705.029098314"/>
    <n v="28.507341472618599"/>
    <n v="0.71"/>
    <n v="133980.57065980299"/>
    <n v="20.240212445559202"/>
    <n v="2885"/>
    <n v="1.165"/>
    <n v="1.3779999999999999"/>
    <n v="2.5499999999999998E-2"/>
    <n v="0.55000000000000004"/>
    <n v="24.263431542460999"/>
    <d v="1900-01-16T07:56:40"/>
    <n v="43167"/>
    <n v="37.613592126426397"/>
    <n v="4130.4534266154697"/>
    <n v="1"/>
    <n v="2009708.5598970449"/>
  </r>
  <r>
    <s v="STND-35012"/>
    <s v="Speedway LLC"/>
    <s v="Speedway LLC - 22055 Northwest Hwy &amp; Kelsey Rd - Lake Barrington"/>
    <s v="ENERGY STAR Freezer or Refrigerator"/>
    <s v="Commercial Kitchen Equipment"/>
    <s v="Grocery/convenience"/>
    <n v="0"/>
    <n v="2036.73"/>
    <n v="0.218"/>
    <x v="7"/>
    <x v="0"/>
    <n v="12"/>
    <s v="ΔkWpeak / CF"/>
    <n v="0.93700000000000006"/>
    <s v="Private-Non-Lighting"/>
    <s v="non_lighting"/>
    <n v="3"/>
    <n v="1"/>
    <s v="Non-Lighting"/>
    <n v="0.98952339343681495"/>
    <n v="0.43468415683807998"/>
    <n v="2015.3919811145599"/>
    <n v="9.4761146190701501E-2"/>
    <n v="0.7"/>
    <n v="1410.7743867801901"/>
    <n v="6.6332802333491106E-2"/>
    <n v="4661"/>
    <n v="1.07"/>
    <n v="1.24"/>
    <n v="2.9000000000000001E-2"/>
    <n v="0.745"/>
    <n v="15.018236429950701"/>
    <d v="1900-01-09T17:27:20"/>
    <n v="43124"/>
    <n v="0.10113249326649"/>
    <n v="0"/>
    <n v="1"/>
    <n v="16929.292641362281"/>
  </r>
  <r>
    <s v="STND-35012"/>
    <s v="Speedway LLC"/>
    <s v="Speedway LLC - 22055 Northwest Hwy &amp; Kelsey Rd - Lake Barrington"/>
    <s v="ENERGY STAR Ice Makers"/>
    <s v="Refrigeration"/>
    <s v="Grocery/convenience"/>
    <n v="0"/>
    <n v="960.29"/>
    <n v="0.18"/>
    <x v="7"/>
    <x v="0"/>
    <n v="10"/>
    <s v="ΔkWpeak / CF"/>
    <n v="0.93700000000000006"/>
    <s v="Private-Non-Lighting"/>
    <s v="non_lighting"/>
    <n v="3"/>
    <n v="1"/>
    <s v="Non-Lighting"/>
    <n v="0.98952339343681495"/>
    <n v="0.43468415683807998"/>
    <n v="950.22941948343896"/>
    <n v="7.8243148230854501E-2"/>
    <n v="0.7"/>
    <n v="665.16059363840702"/>
    <n v="5.4770203761598101E-2"/>
    <n v="4661"/>
    <n v="1.07"/>
    <n v="1.24"/>
    <n v="2.9000000000000001E-2"/>
    <n v="0.745"/>
    <n v="15.018236429950701"/>
    <d v="1900-01-09T17:27:20"/>
    <n v="43124"/>
    <n v="8.3503893522790307E-2"/>
    <n v="0"/>
    <n v="1"/>
    <n v="6651.6059363840704"/>
  </r>
  <r>
    <s v="STND-35266"/>
    <s v="Little Company of Mary Hospital Inc"/>
    <s v="Little Company of Mary - 2800 W 95th Street - Evergreen Park"/>
    <s v="New Indoor LED Fixtures"/>
    <s v="Indoor Lighting"/>
    <s v="Healthcare Clinic/Office"/>
    <n v="0"/>
    <n v="3823.0920000000001"/>
    <n v="0.84399999999999997"/>
    <x v="0"/>
    <x v="0"/>
    <n v="12.853470437018"/>
    <s v="Qty / 1,000"/>
    <m/>
    <s v="Private-Lighting"/>
    <s v="lighting"/>
    <n v="3"/>
    <n v="702"/>
    <s v="Lighting"/>
    <n v="0.91633259480590001"/>
    <n v="1.30467645558681"/>
    <n v="3503.2238125416802"/>
    <n v="1.10114692851526"/>
    <n v="0.71"/>
    <n v="2487.28890690459"/>
    <n v="0.781814319245838"/>
    <n v="3890"/>
    <n v="1.4"/>
    <n v="1.85"/>
    <n v="6.0000000000000001E-3"/>
    <n v="0.65"/>
    <n v="17.994858611825201"/>
    <d v="1900-01-11T20:29:00"/>
    <n v="43167"/>
    <n v="0.91571470146799505"/>
    <n v="15.0138163394643"/>
    <n v="1"/>
    <n v="31970.294433220966"/>
  </r>
  <r>
    <s v="STND-35266"/>
    <s v="Little Company of Mary Hospital Inc"/>
    <s v="Little Company of Mary - 2800 W 95th Street - Evergreen Park"/>
    <s v="All Other Indoor Lighting Measures"/>
    <s v="Indoor Lighting"/>
    <s v="Healthcare Clinic/Office"/>
    <n v="0"/>
    <n v="9530.5"/>
    <n v="2.1040000000000001"/>
    <x v="0"/>
    <x v="0"/>
    <n v="12"/>
    <s v="Qty / 1,000"/>
    <m/>
    <s v="Private-Lighting"/>
    <s v="lighting"/>
    <n v="3"/>
    <n v="7"/>
    <s v="Lighting"/>
    <n v="0.91633259480590001"/>
    <n v="1.30467645558681"/>
    <n v="8733.10779479763"/>
    <n v="2.74503926255464"/>
    <n v="0.71"/>
    <n v="6200.5065343063197"/>
    <n v="1.9489778764137999"/>
    <n v="3890"/>
    <n v="1.4"/>
    <n v="1.85"/>
    <n v="6.0000000000000001E-3"/>
    <n v="0.65"/>
    <n v="17.994858611825201"/>
    <d v="1900-01-11T20:29:00"/>
    <n v="43167"/>
    <n v="2.2827769335173702"/>
    <n v="37.427604834847003"/>
    <n v="1"/>
    <n v="74406.078411675844"/>
  </r>
  <r>
    <s v="STND-35282"/>
    <s v="Tony's Finer Foods Enterprises, Inc."/>
    <s v="Tonys Finer Foods Inc - 2099 Mannheim Rd - Melrose Park"/>
    <s v="LED Refrigerated Display Case Lighting for Open and Closed Cases"/>
    <s v="Refrigeration"/>
    <s v="Grocery/convenience"/>
    <n v="0"/>
    <n v="46449.883999999998"/>
    <n v="5.524"/>
    <x v="2"/>
    <x v="0"/>
    <n v="8.6177180282661094"/>
    <s v="ΔkWpeak / CF"/>
    <n v="0.69"/>
    <s v="Private-Non-Lighting"/>
    <s v="non_lighting"/>
    <n v="3"/>
    <n v="916"/>
    <s v="Non-Lighting"/>
    <n v="0.98952339343681495"/>
    <n v="0.43468415683807998"/>
    <n v="45963.2468404264"/>
    <n v="2.4011952823735601"/>
    <n v="0.7"/>
    <n v="32174.272788298498"/>
    <n v="1.6808366976614899"/>
    <n v="4661"/>
    <n v="1.07"/>
    <n v="1.24"/>
    <n v="2.9000000000000001E-2"/>
    <n v="0.745"/>
    <n v="15.018236429950701"/>
    <d v="1900-01-09T17:27:20"/>
    <n v="43170"/>
    <n v="3.4799931628602301"/>
    <n v="0"/>
    <n v="1"/>
    <n v="277268.81065407168"/>
  </r>
  <r>
    <s v="STND-35282"/>
    <s v="Tony's Finer Foods Enterprises, Inc."/>
    <s v="Tonys Finer Foods Inc - 2099 Mannheim Rd - Melrose Park"/>
    <s v="New Indoor LED Fixtures"/>
    <s v="Indoor Lighting"/>
    <s v="Grocery/convenience"/>
    <n v="0"/>
    <n v="2752.973"/>
    <n v="0.51300000000000001"/>
    <x v="0"/>
    <x v="0"/>
    <n v="10.727311735679001"/>
    <s v="Qty / 1,000"/>
    <m/>
    <s v="Private-Non-Lighting"/>
    <s v="non_lighting"/>
    <n v="3"/>
    <n v="552"/>
    <s v="Lighting"/>
    <n v="0.98952339343681495"/>
    <n v="0.43468415683807998"/>
    <n v="2724.1311849999302"/>
    <n v="0.22299297245793501"/>
    <n v="0.71"/>
    <n v="1934.1331413499499"/>
    <n v="0.158325010445134"/>
    <n v="4661"/>
    <n v="1.07"/>
    <n v="1.24"/>
    <n v="2.9000000000000001E-2"/>
    <n v="0.745"/>
    <n v="15.018236429950701"/>
    <d v="1900-01-09T17:27:20"/>
    <n v="43170"/>
    <n v="0.24138663396615601"/>
    <n v="73.831592864484094"/>
    <n v="1"/>
    <n v="20748.04914556901"/>
  </r>
  <r>
    <s v="STND-35366"/>
    <s v="Commonwealth Edison Company"/>
    <s v="ComEd - University Park site - 25000 S Governors Hwy - University Park"/>
    <s v="Air-Cooled Chiller"/>
    <s v="HVAC"/>
    <s v="Office"/>
    <n v="0"/>
    <n v="37880.76"/>
    <n v="15.114000000000001"/>
    <x v="3"/>
    <x v="0"/>
    <n v="20"/>
    <s v="ΔkWpeak / CF"/>
    <n v="1"/>
    <s v="Private-Non-Lighting"/>
    <s v="non_lighting"/>
    <n v="3"/>
    <n v="1"/>
    <s v="Non-Lighting"/>
    <n v="0.98952339343681495"/>
    <n v="0.43468415683807998"/>
    <n v="37483.898181165598"/>
    <n v="6.5698163464507502"/>
    <n v="0.7"/>
    <n v="26238.728726815902"/>
    <n v="4.5988714425155202"/>
    <n v="2885"/>
    <n v="1.165"/>
    <n v="1.3779999999999999"/>
    <n v="2.5499999999999998E-2"/>
    <n v="0.55000000000000004"/>
    <n v="24.263431542460999"/>
    <d v="1900-01-16T07:56:40"/>
    <n v="43135"/>
    <n v="6.5698163464507502"/>
    <n v="0"/>
    <n v="1"/>
    <n v="524774.57453631808"/>
  </r>
  <r>
    <s v="STND-35408"/>
    <s v="Kloeckner Metals Corporation"/>
    <s v="Kloeckner Metals Corporation - 12900 S Metron Dr - Chicago"/>
    <s v="Indoor Networked Lighting Control System"/>
    <s v="Indoor Advanced Lighting"/>
    <s v="Warehouse"/>
    <n v="0"/>
    <n v="46619.523000000001"/>
    <n v="30.588999999999999"/>
    <x v="0"/>
    <x v="0"/>
    <n v="15"/>
    <s v="Qty / 1,000"/>
    <m/>
    <s v="Private-Lighting"/>
    <s v="lighting"/>
    <n v="1"/>
    <n v="52740"/>
    <s v="Lighting"/>
    <n v="0.99989942556735301"/>
    <n v="1.019640158801"/>
    <n v="46614.834267924001"/>
    <n v="31.189772817563899"/>
    <n v="0.71"/>
    <n v="33096.532330226"/>
    <n v="22.144738700470398"/>
    <n v="5242"/>
    <n v="1"/>
    <n v="1.22"/>
    <n v="1.0999999999999999E-2"/>
    <n v="0.68"/>
    <n v="13.3536818008394"/>
    <d v="1900-01-08T12:55:13"/>
    <n v="43135"/>
    <n v="37.596158169676798"/>
    <n v="512.76317694716397"/>
    <n v="1"/>
    <n v="496447.98495339003"/>
  </r>
  <r>
    <s v="STND-35408"/>
    <s v="Kloeckner Metals Corporation"/>
    <s v="Kloeckner Metals Corporation - 12900 S Metron Dr - Chicago"/>
    <s v="New Indoor LED Fixtures"/>
    <s v="Indoor Lighting"/>
    <s v="Warehouse"/>
    <n v="0"/>
    <n v="466060.739"/>
    <n v="99.814999999999998"/>
    <x v="0"/>
    <x v="0"/>
    <n v="9.5383441434566993"/>
    <s v="Qty / 1,000"/>
    <m/>
    <s v="Private-Lighting"/>
    <s v="lighting"/>
    <n v="1"/>
    <n v="126540"/>
    <s v="Lighting"/>
    <n v="0.99989942556735301"/>
    <n v="1.019640158801"/>
    <n v="466013.86520559603"/>
    <n v="101.77538245072201"/>
    <n v="0.71"/>
    <n v="330869.84429597302"/>
    <n v="72.260521540012803"/>
    <n v="5242"/>
    <n v="1"/>
    <n v="1.22"/>
    <n v="1.0999999999999999E-2"/>
    <n v="0.68"/>
    <n v="13.3536818008394"/>
    <d v="1900-01-08T12:55:13"/>
    <n v="43135"/>
    <n v="122.680065634911"/>
    <n v="5126.1525172615502"/>
    <n v="1"/>
    <n v="3155950.4415869243"/>
  </r>
  <r>
    <s v="STND-35408"/>
    <s v="Kloeckner Metals Corporation"/>
    <s v="Kloeckner Metals Corporation - 12900 S Metron Dr - Chicago"/>
    <s v="Networked Lighting M&amp;V"/>
    <s v="Indoor Advanced Lighting"/>
    <s v="Warehouse"/>
    <n v="0"/>
    <n v="219118.04"/>
    <n v="0"/>
    <x v="0"/>
    <x v="0"/>
    <n v="15"/>
    <s v="Qty / 1,000"/>
    <m/>
    <s v="Private-Lighting"/>
    <s v="lighting"/>
    <n v="1"/>
    <n v="0"/>
    <s v="Lighting"/>
    <n v="0.99989942556735301"/>
    <n v="1.019640158801"/>
    <n v="219096.002327444"/>
    <n v="0"/>
    <n v="0.71"/>
    <n v="155558.161652485"/>
    <n v="0"/>
    <n v="5242"/>
    <n v="1"/>
    <n v="1.22"/>
    <n v="1.0999999999999999E-2"/>
    <n v="0.68"/>
    <n v="13.3536818008394"/>
    <d v="1900-01-08T12:55:13"/>
    <n v="43135"/>
    <n v="0"/>
    <n v="2410.0560256018898"/>
    <n v="1"/>
    <n v="2333372.424787275"/>
  </r>
  <r>
    <s v="STND-35408"/>
    <s v="Kloeckner Metals Corporation"/>
    <s v="Kloeckner Metals Corporation - 12900 S Metron Dr - Chicago"/>
    <s v="Outdoor &amp; Garage - LED Fixtures"/>
    <s v="Outdoor &amp; Garage Lighting"/>
    <s v="Exterior"/>
    <n v="0"/>
    <n v="90278.938999999998"/>
    <n v="0"/>
    <x v="0"/>
    <x v="0"/>
    <n v="10.1978380583316"/>
    <s v="Qty / 1,000"/>
    <m/>
    <s v="Private-Lighting"/>
    <s v="lighting"/>
    <n v="1"/>
    <n v="18413"/>
    <s v="Lighting"/>
    <n v="0.99989942556735301"/>
    <n v="1.019640158801"/>
    <n v="90269.859246930093"/>
    <n v="0"/>
    <n v="0.71"/>
    <n v="64091.600065320301"/>
    <n v="0"/>
    <n v="4903"/>
    <n v="1"/>
    <n v="1"/>
    <n v="0"/>
    <n v="0"/>
    <n v="14.276973281664301"/>
    <d v="1900-01-09T04:44:53"/>
    <n v="43135"/>
    <n v="0"/>
    <n v="0"/>
    <n v="1"/>
    <n v="653595.75836549141"/>
  </r>
  <r>
    <s v="STND-35455"/>
    <s v="ASI Accurate Partitions Corp."/>
    <s v="Accurate Partitions Corp - 8000 Joliet Rd - McCook"/>
    <s v="Compressed Air - Air Compressor(s) with Integrated VSD &lt;= 150 HP"/>
    <s v="Compressed Air"/>
    <s v="Manufacturing"/>
    <n v="0"/>
    <n v="78030"/>
    <n v="12.525"/>
    <x v="4"/>
    <x v="0"/>
    <n v="10"/>
    <s v="ΔkWpeak / CF"/>
    <n v="0.95"/>
    <s v="Private-Non-Lighting"/>
    <s v="non_lighting"/>
    <n v="3"/>
    <n v="1"/>
    <s v="Non-Lighting"/>
    <n v="0.98952339343681495"/>
    <n v="0.43468415683807998"/>
    <n v="77212.510389874704"/>
    <n v="5.4444190643969597"/>
    <n v="0.7"/>
    <n v="54048.757272912299"/>
    <n v="3.8110933450778699"/>
    <n v="4618"/>
    <n v="1.02"/>
    <n v="1.04"/>
    <n v="1.2E-2"/>
    <n v="0.81"/>
    <n v="15.158077089649201"/>
    <d v="1900-01-09T19:51:10"/>
    <n v="43257"/>
    <n v="5.7309674362073197"/>
    <n v="0"/>
    <n v="0"/>
    <n v="540487.57272912294"/>
  </r>
  <r>
    <s v="STND-35455"/>
    <s v="ASI Accurate Partitions Corp."/>
    <s v="Accurate Partitions Corp - 8000 Joliet Rd - McCook"/>
    <s v="No-Loss Condensate Drains"/>
    <s v="Compressed Air"/>
    <s v="Manufacturing"/>
    <n v="0"/>
    <n v="6553.24"/>
    <n v="1.014"/>
    <x v="4"/>
    <x v="0"/>
    <n v="10"/>
    <s v="ΔkWpeak / CF"/>
    <n v="0.95"/>
    <s v="Private-Non-Lighting"/>
    <s v="non_lighting"/>
    <n v="3"/>
    <n v="2"/>
    <s v="Non-Lighting"/>
    <n v="0.98952339343681495"/>
    <n v="0.43468415683807998"/>
    <n v="6484.5842828058703"/>
    <n v="0.440769735033814"/>
    <n v="0.7"/>
    <n v="4539.2089979641096"/>
    <n v="0.30853881452366899"/>
    <n v="4618"/>
    <n v="1.02"/>
    <n v="1.04"/>
    <n v="1.2E-2"/>
    <n v="0.81"/>
    <n v="15.158077089649201"/>
    <d v="1900-01-09T19:51:10"/>
    <n v="43257"/>
    <n v="0.46396814214085602"/>
    <n v="0"/>
    <n v="0"/>
    <n v="45392.089979641096"/>
  </r>
  <r>
    <s v="STND-35455"/>
    <s v="ASI Accurate Partitions Corp."/>
    <s v="Accurate Partitions Corp - 8000 Joliet Rd - McCook"/>
    <s v="Efficient Refrigerated Compressed Air Dryer"/>
    <s v="Compressed Air"/>
    <s v="Manufacturing"/>
    <n v="0"/>
    <n v="0"/>
    <n v="0"/>
    <x v="4"/>
    <x v="0"/>
    <n v="10"/>
    <s v="ΔkWpeak / CF"/>
    <n v="0.95"/>
    <s v="Private-Non-Lighting"/>
    <s v="non_lighting"/>
    <n v="3"/>
    <n v="600"/>
    <s v="Non-Lighting"/>
    <n v="0.98952339343681495"/>
    <n v="0.43468415683807998"/>
    <n v="0"/>
    <n v="0"/>
    <n v="0.7"/>
    <n v="0"/>
    <n v="0"/>
    <n v="4618"/>
    <n v="1.02"/>
    <n v="1.04"/>
    <n v="1.2E-2"/>
    <n v="0.81"/>
    <n v="15.158077089649201"/>
    <d v="1900-01-09T19:51:10"/>
    <n v="43257"/>
    <n v="0"/>
    <n v="0"/>
    <n v="0"/>
    <n v="0"/>
  </r>
  <r>
    <s v="STND-35520"/>
    <s v="Plaza 440 Private Residences"/>
    <s v="Plaza 440 Condominium Association - 440 N Wabash Ave - Chicago"/>
    <s v="VSD on HVAC Fan or Pump &lt;= 200 HP"/>
    <s v="Variable Speed Drives"/>
    <s v="Miscellaneous"/>
    <n v="0"/>
    <n v="54062.688999999998"/>
    <n v="5.4530000000000003"/>
    <x v="6"/>
    <x v="0"/>
    <n v="15"/>
    <s v="ΔkWpeak"/>
    <m/>
    <s v="Private-Non-Lighting"/>
    <s v="non_lighting"/>
    <n v="2"/>
    <n v="1"/>
    <s v="Non-Lighting"/>
    <n v="0.76002432528749297"/>
    <n v="0.465462131779591"/>
    <n v="41088.958730452599"/>
    <n v="2.5381650045941102"/>
    <n v="0.7"/>
    <n v="28762.271111316801"/>
    <n v="1.7767155032158799"/>
    <n v="3379"/>
    <n v="1.0900000000000001"/>
    <n v="1.36"/>
    <n v="2.1999999999999999E-2"/>
    <n v="0.57999999999999996"/>
    <n v="20.7161882213673"/>
    <d v="1900-01-13T19:08:05"/>
    <n v="43146"/>
    <n v="2.5381650045941102"/>
    <n v="0"/>
    <n v="1"/>
    <n v="431434.06666975201"/>
  </r>
  <r>
    <s v="STND-35520"/>
    <s v="Plaza 440 Private Residences"/>
    <s v="Plaza 440 Condominium Association - 440 N Wabash Ave - Chicago"/>
    <s v="VSD on HVAC Fan or Pump &lt;= 200 HP"/>
    <s v="Variable Speed Drives"/>
    <s v="Miscellaneous"/>
    <n v="0"/>
    <n v="26424.597000000002"/>
    <n v="3.7250000000000001"/>
    <x v="6"/>
    <x v="0"/>
    <n v="15"/>
    <s v="ΔkWpeak"/>
    <m/>
    <s v="Private-Non-Lighting"/>
    <s v="non_lighting"/>
    <n v="2"/>
    <n v="1"/>
    <s v="Non-Lighting"/>
    <n v="0.76002432528749297"/>
    <n v="0.465462131779591"/>
    <n v="20083.336505918898"/>
    <n v="1.73384644087898"/>
    <n v="0.7"/>
    <n v="14058.335554143199"/>
    <n v="1.2136925086152801"/>
    <n v="3379"/>
    <n v="1.0900000000000001"/>
    <n v="1.36"/>
    <n v="2.1999999999999999E-2"/>
    <n v="0.57999999999999996"/>
    <n v="20.7161882213673"/>
    <d v="1900-01-13T19:08:05"/>
    <n v="43146"/>
    <n v="1.73384644087898"/>
    <n v="0"/>
    <n v="1"/>
    <n v="210875.03331214798"/>
  </r>
  <r>
    <s v="STND-35520"/>
    <s v="Plaza 440 Private Residences"/>
    <s v="Plaza 440 Condominium Association - 440 N Wabash Ave - Chicago"/>
    <s v="VSD on HVAC Fan or Pump &lt;= 200 HP"/>
    <s v="Variable Speed Drives"/>
    <s v="Miscellaneous"/>
    <n v="0"/>
    <n v="26424.597000000002"/>
    <n v="3.7250000000000001"/>
    <x v="6"/>
    <x v="0"/>
    <n v="15"/>
    <s v="ΔkWpeak"/>
    <m/>
    <s v="Private-Non-Lighting"/>
    <s v="non_lighting"/>
    <n v="2"/>
    <n v="1"/>
    <s v="Non-Lighting"/>
    <n v="0.76002432528749297"/>
    <n v="0.465462131779591"/>
    <n v="20083.336505918898"/>
    <n v="1.73384644087898"/>
    <n v="0.7"/>
    <n v="14058.335554143199"/>
    <n v="1.2136925086152801"/>
    <n v="3379"/>
    <n v="1.0900000000000001"/>
    <n v="1.36"/>
    <n v="2.1999999999999999E-2"/>
    <n v="0.57999999999999996"/>
    <n v="20.7161882213673"/>
    <d v="1900-01-13T19:08:05"/>
    <n v="43146"/>
    <n v="1.73384644087898"/>
    <n v="0"/>
    <n v="1"/>
    <n v="210875.03331214798"/>
  </r>
  <r>
    <s v="STND-35520"/>
    <s v="Plaza 440 Private Residences"/>
    <s v="Plaza 440 Condominium Association - 440 N Wabash Ave - Chicago"/>
    <s v="VSD on HVAC Fan or Pump &lt;= 200 HP"/>
    <s v="Variable Speed Drives"/>
    <s v="Miscellaneous"/>
    <n v="0"/>
    <n v="61248.714999999997"/>
    <n v="7.76"/>
    <x v="6"/>
    <x v="0"/>
    <n v="15"/>
    <s v="ΔkWpeak"/>
    <m/>
    <s v="Private-Non-Lighting"/>
    <s v="non_lighting"/>
    <n v="2"/>
    <n v="1"/>
    <s v="Non-Lighting"/>
    <n v="0.76002432528749297"/>
    <n v="0.465462131779591"/>
    <n v="46550.513292600997"/>
    <n v="3.6119861426096298"/>
    <n v="0.7"/>
    <n v="32585.3593048207"/>
    <n v="2.5283902998267398"/>
    <n v="3379"/>
    <n v="1.0900000000000001"/>
    <n v="1.36"/>
    <n v="2.1999999999999999E-2"/>
    <n v="0.57999999999999996"/>
    <n v="20.7161882213673"/>
    <d v="1900-01-13T19:08:05"/>
    <n v="43146"/>
    <n v="3.6119861426096298"/>
    <n v="0"/>
    <n v="1"/>
    <n v="488780.38957231049"/>
  </r>
  <r>
    <s v="STND-35520"/>
    <s v="Plaza 440 Private Residences"/>
    <s v="Plaza 440 Condominium Association - 440 N Wabash Ave - Chicago"/>
    <s v="VSD on HVAC Fan or Pump &lt;= 200 HP"/>
    <s v="Variable Speed Drives"/>
    <s v="Miscellaneous"/>
    <n v="0"/>
    <n v="54062.688999999998"/>
    <n v="5.4530000000000003"/>
    <x v="6"/>
    <x v="0"/>
    <n v="15"/>
    <s v="ΔkWpeak"/>
    <m/>
    <s v="Private-Non-Lighting"/>
    <s v="non_lighting"/>
    <n v="2"/>
    <n v="1"/>
    <s v="Non-Lighting"/>
    <n v="0.76002432528749297"/>
    <n v="0.465462131779591"/>
    <n v="41088.958730452599"/>
    <n v="2.5381650045941102"/>
    <n v="0.7"/>
    <n v="28762.271111316801"/>
    <n v="1.7767155032158799"/>
    <n v="3379"/>
    <n v="1.0900000000000001"/>
    <n v="1.36"/>
    <n v="2.1999999999999999E-2"/>
    <n v="0.57999999999999996"/>
    <n v="20.7161882213673"/>
    <d v="1900-01-13T19:08:05"/>
    <n v="43146"/>
    <n v="2.5381650045941102"/>
    <n v="0"/>
    <n v="1"/>
    <n v="431434.06666975201"/>
  </r>
  <r>
    <s v="STND-35533"/>
    <s v="Marquette Bank"/>
    <s v="Marquette Bank - 6316 S Western Ave - Chicago"/>
    <s v="Outdoor &amp; Garage - LED Fixtures"/>
    <s v="Outdoor &amp; Garage Lighting"/>
    <s v="Exterior"/>
    <n v="0"/>
    <n v="82473.362999999998"/>
    <n v="0"/>
    <x v="0"/>
    <x v="0"/>
    <n v="10.1978380583316"/>
    <s v="Qty / 1,000"/>
    <m/>
    <s v="Private-Lighting"/>
    <s v="lighting"/>
    <n v="3"/>
    <n v="16821"/>
    <s v="Lighting"/>
    <n v="0.91633259480590001"/>
    <n v="1.30467645558681"/>
    <n v="75573.030720158902"/>
    <n v="0"/>
    <n v="0.71"/>
    <n v="53656.851811312801"/>
    <n v="0"/>
    <n v="4903"/>
    <n v="1"/>
    <n v="1"/>
    <n v="0"/>
    <n v="0"/>
    <n v="14.276973281664301"/>
    <d v="1900-01-09T04:44:53"/>
    <n v="43135"/>
    <n v="0"/>
    <n v="0"/>
    <n v="1"/>
    <n v="547183.88549166452"/>
  </r>
  <r>
    <s v="STND-35538"/>
    <s v="Commonwealth Edison Company"/>
    <s v="ComEd - 3 Lincoln Center - Three Lincoln Center - Oak Brook Terrace"/>
    <s v="Building Energy Management System"/>
    <s v="Energy Management System"/>
    <s v="Office"/>
    <n v="0"/>
    <n v="382004.63"/>
    <n v="0"/>
    <x v="1"/>
    <x v="0"/>
    <n v="15"/>
    <s v="NA"/>
    <m/>
    <s v="EMS"/>
    <s v="ems"/>
    <n v="2"/>
    <n v="1"/>
    <s v="EMS"/>
    <n v="0.79332965142744905"/>
    <n v="0.53298697738882195"/>
    <n v="303055.59996157198"/>
    <n v="0"/>
    <n v="0.7"/>
    <n v="212138.91997310001"/>
    <n v="0"/>
    <n v="2885"/>
    <n v="1.165"/>
    <n v="1.3779999999999999"/>
    <n v="2.5499999999999998E-2"/>
    <n v="0.55000000000000004"/>
    <n v="24.263431542460999"/>
    <d v="1900-01-16T07:56:40"/>
    <n v="43371"/>
    <n v="0"/>
    <n v="0"/>
    <n v="0"/>
    <n v="3182083.7995965001"/>
  </r>
  <r>
    <s v="STND-35562"/>
    <s v="Commonwealth Edison Company"/>
    <s v="ComEd Woodstock - 1950 Duncan Place - Woodstock"/>
    <s v="Outdoor &amp; Garage - LED Fixtures"/>
    <s v="Outdoor &amp; Garage Lighting"/>
    <s v="Exterior"/>
    <n v="0"/>
    <n v="7771.2550000000001"/>
    <n v="0"/>
    <x v="0"/>
    <x v="0"/>
    <n v="10.1978380583316"/>
    <s v="Qty / 1,000"/>
    <m/>
    <s v="Private-Lighting"/>
    <s v="lighting"/>
    <n v="3"/>
    <n v="1585"/>
    <s v="Lighting"/>
    <n v="0.91633259480590001"/>
    <n v="1.30467645558681"/>
    <n v="7121.0542590483201"/>
    <n v="0"/>
    <n v="0.71"/>
    <n v="5055.9485239243104"/>
    <n v="0"/>
    <n v="4903"/>
    <n v="1"/>
    <n v="1"/>
    <n v="0"/>
    <n v="0"/>
    <n v="14.276973281664301"/>
    <d v="1900-01-09T04:44:53"/>
    <n v="43167"/>
    <n v="0"/>
    <n v="0"/>
    <n v="1"/>
    <n v="51559.744278240811"/>
  </r>
  <r>
    <s v="STND-35622"/>
    <s v="Sunrise Senior Living Management, Inc"/>
    <s v="Sunrise Senior Living Management Inc - 2710 N Clark St - Chicago"/>
    <s v="VSD on HVAC Fan or Pump &lt;= 200 HP"/>
    <s v="Variable Speed Drives"/>
    <s v="Miscellaneous"/>
    <n v="0"/>
    <n v="23423.023000000001"/>
    <n v="6.2690000000000001"/>
    <x v="6"/>
    <x v="0"/>
    <n v="15"/>
    <s v="ΔkWpeak"/>
    <m/>
    <s v="Private-Non-Lighting"/>
    <s v="non_lighting"/>
    <n v="3"/>
    <n v="2"/>
    <s v="Non-Lighting"/>
    <n v="0.98952339343681495"/>
    <n v="0.43468415683807998"/>
    <n v="23177.629203508601"/>
    <n v="2.7250349792179298"/>
    <n v="0.7"/>
    <n v="16224.340442455999"/>
    <n v="1.9075244854525499"/>
    <n v="3379"/>
    <n v="1.0900000000000001"/>
    <n v="1.36"/>
    <n v="2.1999999999999999E-2"/>
    <n v="0.57999999999999996"/>
    <n v="20.7161882213673"/>
    <d v="1900-01-13T19:08:05"/>
    <n v="43162"/>
    <n v="2.7250349792179298"/>
    <n v="0"/>
    <n v="1"/>
    <n v="243365.10663683998"/>
  </r>
  <r>
    <s v="STND-35622"/>
    <s v="Sunrise Senior Living Management, Inc"/>
    <s v="Sunrise Senior Living Management Inc - 2710 N Clark St - Chicago"/>
    <s v="VSD on HVAC Fan or Pump &lt;= 200 HP"/>
    <s v="Variable Speed Drives"/>
    <s v="Miscellaneous"/>
    <n v="0"/>
    <n v="3903.837"/>
    <n v="1.0449999999999999"/>
    <x v="6"/>
    <x v="0"/>
    <n v="15"/>
    <s v="ΔkWpeak"/>
    <m/>
    <s v="Private-Non-Lighting"/>
    <s v="non_lighting"/>
    <n v="3"/>
    <n v="1"/>
    <s v="Non-Lighting"/>
    <n v="0.98952339343681495"/>
    <n v="0.43468415683807998"/>
    <n v="3862.9380356642"/>
    <n v="0.45424494389579401"/>
    <n v="0.7"/>
    <n v="2704.0566249649401"/>
    <n v="0.31797146072705601"/>
    <n v="3379"/>
    <n v="1.0900000000000001"/>
    <n v="1.36"/>
    <n v="2.1999999999999999E-2"/>
    <n v="0.57999999999999996"/>
    <n v="20.7161882213673"/>
    <d v="1900-01-13T19:08:05"/>
    <n v="43162"/>
    <n v="0.45424494389579401"/>
    <n v="0"/>
    <n v="1"/>
    <n v="40560.849374474099"/>
  </r>
  <r>
    <s v="STND-35622"/>
    <s v="Sunrise Senior Living Management, Inc"/>
    <s v="Sunrise Senior Living Management Inc - 2710 N Clark St - Chicago"/>
    <s v="VSD on HVAC Fan or Pump &lt;= 200 HP"/>
    <s v="Variable Speed Drives"/>
    <s v="Miscellaneous"/>
    <n v="0"/>
    <n v="3590.39"/>
    <n v="3.9630000000000001"/>
    <x v="6"/>
    <x v="0"/>
    <n v="15"/>
    <s v="ΔkWpeak"/>
    <m/>
    <s v="Private-Non-Lighting"/>
    <s v="non_lighting"/>
    <n v="3"/>
    <n v="1"/>
    <s v="Non-Lighting"/>
    <n v="0.98952339343681495"/>
    <n v="0.43468415683807998"/>
    <n v="3552.7748965616101"/>
    <n v="1.7226533135493101"/>
    <n v="0.7"/>
    <n v="2486.9424275931201"/>
    <n v="1.2058573194845199"/>
    <n v="3379"/>
    <n v="1.0900000000000001"/>
    <n v="1.36"/>
    <n v="2.1999999999999999E-2"/>
    <n v="0.57999999999999996"/>
    <n v="20.7161882213673"/>
    <d v="1900-01-13T19:08:05"/>
    <n v="43162"/>
    <n v="1.7226533135493101"/>
    <n v="0"/>
    <n v="1"/>
    <n v="37304.136413896798"/>
  </r>
  <r>
    <s v="STND-35622"/>
    <s v="Sunrise Senior Living Management, Inc"/>
    <s v="Sunrise Senior Living Management Inc - 2710 N Clark St - Chicago"/>
    <s v="Outdoor &amp; Garage - LED Fixtures"/>
    <s v="Outdoor &amp; Garage Lighting"/>
    <s v="Exterior"/>
    <n v="0"/>
    <n v="18033.234"/>
    <n v="0"/>
    <x v="0"/>
    <x v="0"/>
    <n v="10.1978380583316"/>
    <s v="Qty / 1,000"/>
    <m/>
    <s v="Private-Non-Lighting"/>
    <s v="non_lighting"/>
    <n v="3"/>
    <n v="3678"/>
    <s v="Lighting"/>
    <n v="0.98952339343681495"/>
    <n v="0.43468415683807998"/>
    <n v="17844.306902320099"/>
    <n v="0"/>
    <n v="0.71"/>
    <n v="12669.4579006473"/>
    <n v="0"/>
    <n v="4903"/>
    <n v="1"/>
    <n v="1"/>
    <n v="0"/>
    <n v="0"/>
    <n v="14.276973281664301"/>
    <d v="1900-01-09T04:44:53"/>
    <n v="43162"/>
    <n v="0"/>
    <n v="0"/>
    <n v="1"/>
    <n v="129201.079957651"/>
  </r>
  <r>
    <s v="STND-35628"/>
    <s v="Sunrise Senior Living Management, Inc"/>
    <s v="Sunrise Senior Living Management Inc - 180 W Half Day - Buffalo Grove"/>
    <s v="Occupancy Sensors"/>
    <s v="Indoor Lighting"/>
    <s v="Miscellaneous"/>
    <n v="0"/>
    <n v="830.02599999999995"/>
    <n v="0.54900000000000004"/>
    <x v="0"/>
    <x v="0"/>
    <n v="8"/>
    <s v="Qty / 1,000"/>
    <m/>
    <s v="Private-Non-Lighting"/>
    <s v="non_lighting"/>
    <n v="3"/>
    <n v="939"/>
    <s v="Lighting"/>
    <n v="0.98952339343681495"/>
    <n v="0.43468415683807998"/>
    <n v="821.33014416078595"/>
    <n v="0.23864160210410601"/>
    <n v="0.71"/>
    <n v="583.14440235415805"/>
    <n v="0.16943553749391499"/>
    <n v="3379"/>
    <n v="1.0900000000000001"/>
    <n v="1.36"/>
    <n v="2.1999999999999999E-2"/>
    <n v="0.57999999999999996"/>
    <n v="20.7161882213673"/>
    <d v="1900-01-13T19:08:05"/>
    <n v="43188"/>
    <n v="0.40807387500702202"/>
    <n v="16.5773056619608"/>
    <n v="1"/>
    <n v="4665.1552188332644"/>
  </r>
  <r>
    <s v="STND-35628"/>
    <s v="Sunrise Senior Living Management, Inc"/>
    <s v="Sunrise Senior Living Management Inc - 180 W Half Day - Buffalo Grove"/>
    <s v="VSD on HVAC Fan or Pump &lt;= 200 HP"/>
    <s v="Variable Speed Drives"/>
    <s v="Miscellaneous"/>
    <n v="0"/>
    <n v="23423.023000000001"/>
    <n v="6.2690000000000001"/>
    <x v="6"/>
    <x v="0"/>
    <n v="15"/>
    <s v="ΔkWpeak"/>
    <m/>
    <s v="Private-Non-Lighting"/>
    <s v="non_lighting"/>
    <n v="3"/>
    <n v="2"/>
    <s v="Non-Lighting"/>
    <n v="0.98952339343681495"/>
    <n v="0.43468415683807998"/>
    <n v="23177.629203508601"/>
    <n v="2.7250349792179298"/>
    <n v="0.7"/>
    <n v="16224.340442455999"/>
    <n v="1.9075244854525499"/>
    <n v="3379"/>
    <n v="1.0900000000000001"/>
    <n v="1.36"/>
    <n v="2.1999999999999999E-2"/>
    <n v="0.57999999999999996"/>
    <n v="20.7161882213673"/>
    <d v="1900-01-13T19:08:05"/>
    <n v="43188"/>
    <n v="2.7250349792179298"/>
    <n v="0"/>
    <n v="1"/>
    <n v="243365.10663683998"/>
  </r>
  <r>
    <s v="STND-35628"/>
    <s v="Sunrise Senior Living Management, Inc"/>
    <s v="Sunrise Senior Living Management Inc - 180 W Half Day - Buffalo Grove"/>
    <s v="VSD on HVAC Fan or Pump &lt;= 200 HP"/>
    <s v="Variable Speed Drives"/>
    <s v="Miscellaneous"/>
    <n v="0"/>
    <n v="5855.7560000000003"/>
    <n v="1.5669999999999999"/>
    <x v="6"/>
    <x v="0"/>
    <n v="15"/>
    <s v="ΔkWpeak"/>
    <m/>
    <s v="Private-Non-Lighting"/>
    <s v="non_lighting"/>
    <n v="3"/>
    <n v="1"/>
    <s v="Non-Lighting"/>
    <n v="0.98952339343681495"/>
    <n v="0.43468415683807998"/>
    <n v="5794.4075482579901"/>
    <n v="0.68115007376527203"/>
    <n v="0.7"/>
    <n v="4056.0852837805901"/>
    <n v="0.47680505163568998"/>
    <n v="3379"/>
    <n v="1.0900000000000001"/>
    <n v="1.36"/>
    <n v="2.1999999999999999E-2"/>
    <n v="0.57999999999999996"/>
    <n v="20.7161882213673"/>
    <d v="1900-01-13T19:08:05"/>
    <n v="43188"/>
    <n v="0.68115007376527203"/>
    <n v="0"/>
    <n v="1"/>
    <n v="60841.279256708855"/>
  </r>
  <r>
    <s v="STND-35628"/>
    <s v="Sunrise Senior Living Management, Inc"/>
    <s v="Sunrise Senior Living Management Inc - 180 W Half Day - Buffalo Grove"/>
    <s v="New Indoor LED Fixtures"/>
    <s v="Indoor Lighting"/>
    <s v="Miscellaneous"/>
    <n v="0"/>
    <n v="7351.4880000000003"/>
    <n v="1.5740000000000001"/>
    <x v="0"/>
    <x v="0"/>
    <n v="14.797277300976599"/>
    <s v="Qty / 1,000"/>
    <m/>
    <s v="Private-Non-Lighting"/>
    <s v="non_lighting"/>
    <n v="3"/>
    <n v="1996"/>
    <s v="Lighting"/>
    <n v="0.98952339343681495"/>
    <n v="0.43468415683807998"/>
    <n v="7274.4693525700204"/>
    <n v="0.68419286286313896"/>
    <n v="0.71"/>
    <n v="5164.8732403247204"/>
    <n v="0.48577693263282801"/>
    <n v="3379"/>
    <n v="1.0900000000000001"/>
    <n v="1.36"/>
    <n v="2.1999999999999999E-2"/>
    <n v="0.57999999999999996"/>
    <n v="20.7161882213673"/>
    <d v="1900-01-13T19:08:05"/>
    <n v="43188"/>
    <n v="0.86738446103339095"/>
    <n v="146.824152070221"/>
    <n v="1"/>
    <n v="76426.061561478447"/>
  </r>
  <r>
    <s v="STND-35628"/>
    <s v="Sunrise Senior Living Management, Inc"/>
    <s v="Sunrise Senior Living Management Inc - 180 W Half Day - Buffalo Grove"/>
    <s v="Indoor Networked Lighting Measures"/>
    <s v="Indoor Advanced Lighting"/>
    <s v="Miscellaneous"/>
    <n v="0"/>
    <n v="20282.886999999999"/>
    <n v="4.3440000000000003"/>
    <x v="0"/>
    <x v="0"/>
    <n v="14.797277300976599"/>
    <s v="Qty / 1,000"/>
    <m/>
    <s v="Private-Non-Lighting"/>
    <s v="non_lighting"/>
    <n v="3"/>
    <n v="5507"/>
    <s v="Lighting"/>
    <n v="0.98952339343681495"/>
    <n v="0.43468415683807998"/>
    <n v="20070.391172935499"/>
    <n v="1.88826797730462"/>
    <n v="0.71"/>
    <n v="14249.9777327842"/>
    <n v="1.34067026388628"/>
    <n v="3379"/>
    <n v="1.0900000000000001"/>
    <n v="1.36"/>
    <n v="2.1999999999999999E-2"/>
    <n v="0.57999999999999996"/>
    <n v="20.7161882213673"/>
    <d v="1900-01-13T19:08:05"/>
    <n v="43188"/>
    <n v="2.3938488556093098"/>
    <n v="405.09046404089901"/>
    <n v="1"/>
    <n v="210860.87204474965"/>
  </r>
  <r>
    <s v="STND-35629"/>
    <s v="Sunrise Senior Living Management, Inc"/>
    <s v="Sunrise Senior Living Management Inc - 129 E Lake St - Bloomingdale"/>
    <s v="VSD on HVAC Fan or Pump &lt;= 200 HP"/>
    <s v="Variable Speed Drives"/>
    <s v="Miscellaneous"/>
    <n v="0"/>
    <n v="15615.348"/>
    <n v="4.18"/>
    <x v="6"/>
    <x v="0"/>
    <n v="15"/>
    <s v="ΔkWpeak"/>
    <m/>
    <s v="Private-Non-Lighting"/>
    <s v="non_lighting"/>
    <n v="3"/>
    <n v="2"/>
    <s v="Non-Lighting"/>
    <n v="0.98952339343681495"/>
    <n v="0.43468415683807998"/>
    <n v="15451.7521426568"/>
    <n v="1.81697977558318"/>
    <n v="0.7"/>
    <n v="10816.2264998597"/>
    <n v="1.27188584290822"/>
    <n v="3379"/>
    <n v="1.0900000000000001"/>
    <n v="1.36"/>
    <n v="2.1999999999999999E-2"/>
    <n v="0.57999999999999996"/>
    <n v="20.7161882213673"/>
    <d v="1900-01-13T19:08:05"/>
    <n v="43162"/>
    <n v="1.81697977558318"/>
    <n v="0"/>
    <n v="1"/>
    <n v="162243.39749789549"/>
  </r>
  <r>
    <s v="STND-35629"/>
    <s v="Sunrise Senior Living Management, Inc"/>
    <s v="Sunrise Senior Living Management Inc - 129 E Lake St - Bloomingdale"/>
    <s v="VSD on HVAC Fan or Pump &lt;= 200 HP"/>
    <s v="Variable Speed Drives"/>
    <s v="Miscellaneous"/>
    <n v="0"/>
    <n v="3903.837"/>
    <n v="1.0449999999999999"/>
    <x v="6"/>
    <x v="0"/>
    <n v="15"/>
    <s v="ΔkWpeak"/>
    <m/>
    <s v="Private-Non-Lighting"/>
    <s v="non_lighting"/>
    <n v="3"/>
    <n v="1"/>
    <s v="Non-Lighting"/>
    <n v="0.98952339343681495"/>
    <n v="0.43468415683807998"/>
    <n v="3862.9380356642"/>
    <n v="0.45424494389579401"/>
    <n v="0.7"/>
    <n v="2704.0566249649401"/>
    <n v="0.31797146072705601"/>
    <n v="3379"/>
    <n v="1.0900000000000001"/>
    <n v="1.36"/>
    <n v="2.1999999999999999E-2"/>
    <n v="0.57999999999999996"/>
    <n v="20.7161882213673"/>
    <d v="1900-01-13T19:08:05"/>
    <n v="43162"/>
    <n v="0.45424494389579401"/>
    <n v="0"/>
    <n v="1"/>
    <n v="40560.849374474099"/>
  </r>
  <r>
    <s v="STND-35629"/>
    <s v="Sunrise Senior Living Management, Inc"/>
    <s v="Sunrise Senior Living Management Inc - 129 E Lake St - Bloomingdale"/>
    <s v="Indoor Networked Lighting Measures"/>
    <s v="Indoor Advanced Lighting"/>
    <s v="Miscellaneous"/>
    <n v="0"/>
    <n v="1753.16"/>
    <n v="0.375"/>
    <x v="0"/>
    <x v="0"/>
    <n v="14.797277300976599"/>
    <s v="Qty / 1,000"/>
    <m/>
    <s v="Private-Non-Lighting"/>
    <s v="non_lighting"/>
    <n v="3"/>
    <n v="476"/>
    <s v="Lighting"/>
    <n v="0.98952339343681495"/>
    <n v="0.43468415683807998"/>
    <n v="1734.7928324376901"/>
    <n v="0.16300655881428"/>
    <n v="0.71"/>
    <n v="1231.7029110307601"/>
    <n v="0.115734656758139"/>
    <n v="3379"/>
    <n v="1.0900000000000001"/>
    <n v="1.36"/>
    <n v="2.1999999999999999E-2"/>
    <n v="0.57999999999999996"/>
    <n v="20.7161882213673"/>
    <d v="1900-01-13T19:08:05"/>
    <n v="43162"/>
    <n v="0.20665131695522301"/>
    <n v="35.014167260210201"/>
    <n v="1"/>
    <n v="18225.849526942267"/>
  </r>
  <r>
    <s v="STND-35629"/>
    <s v="Sunrise Senior Living Management, Inc"/>
    <s v="Sunrise Senior Living Management Inc - 129 E Lake St - Bloomingdale"/>
    <s v="New Indoor LED Fixtures"/>
    <s v="Indoor Lighting"/>
    <s v="Miscellaneous"/>
    <n v="0"/>
    <n v="1182.278"/>
    <n v="0.253"/>
    <x v="0"/>
    <x v="0"/>
    <n v="14.797277300976599"/>
    <s v="Qty / 1,000"/>
    <m/>
    <s v="Private-Non-Lighting"/>
    <s v="non_lighting"/>
    <n v="3"/>
    <n v="321"/>
    <s v="Lighting"/>
    <n v="0.98952339343681495"/>
    <n v="0.43468415683807998"/>
    <n v="1169.89173854569"/>
    <n v="0.109975091680034"/>
    <n v="0.71"/>
    <n v="830.62313436744103"/>
    <n v="7.80823150928244E-2"/>
    <n v="3379"/>
    <n v="1.0900000000000001"/>
    <n v="1.36"/>
    <n v="2.1999999999999999E-2"/>
    <n v="0.57999999999999996"/>
    <n v="20.7161882213673"/>
    <d v="1900-01-13T19:08:05"/>
    <n v="43162"/>
    <n v="0.139420755172457"/>
    <n v="23.612493805509398"/>
    <n v="1"/>
    <n v="12290.960851841372"/>
  </r>
  <r>
    <s v="STND-35629"/>
    <s v="Sunrise Senior Living Management, Inc"/>
    <s v="Sunrise Senior Living Management Inc - 129 E Lake St - Bloomingdale"/>
    <s v="Outdoor &amp; Garage - LED Fixtures"/>
    <s v="Outdoor &amp; Garage Lighting"/>
    <s v="Exterior"/>
    <n v="0"/>
    <n v="804.09199999999998"/>
    <n v="0"/>
    <x v="0"/>
    <x v="0"/>
    <n v="10.1978380583316"/>
    <s v="Qty / 1,000"/>
    <m/>
    <s v="Private-Non-Lighting"/>
    <s v="non_lighting"/>
    <n v="3"/>
    <n v="164"/>
    <s v="Lighting"/>
    <n v="0.98952339343681495"/>
    <n v="0.43468415683807998"/>
    <n v="795.66784447539499"/>
    <n v="0"/>
    <n v="0.71"/>
    <n v="564.92416957753096"/>
    <n v="0"/>
    <n v="4903"/>
    <n v="1"/>
    <n v="1"/>
    <n v="0"/>
    <n v="0"/>
    <n v="14.276973281664301"/>
    <d v="1900-01-09T04:44:53"/>
    <n v="43162"/>
    <n v="0"/>
    <n v="0"/>
    <n v="1"/>
    <n v="5761.0051965891198"/>
  </r>
  <r>
    <s v="STND-35630"/>
    <s v="Sunrise Senior Living Management, Inc"/>
    <s v="Sunrise Senior Living Management Inc - 1725 Ballard Rd - Park Ridge"/>
    <s v="Indoor Networked Lighting Measures"/>
    <s v="Indoor Advanced Lighting"/>
    <s v="Miscellaneous"/>
    <n v="0"/>
    <n v="16876.009999999998"/>
    <n v="3.6139999999999999"/>
    <x v="0"/>
    <x v="0"/>
    <n v="14.797277300976599"/>
    <s v="Qty / 1,000"/>
    <m/>
    <s v="Private-Lighting"/>
    <s v="lighting"/>
    <n v="3"/>
    <n v="4582"/>
    <s v="Lighting"/>
    <n v="0.91633259480590001"/>
    <n v="1.30467645558681"/>
    <n v="15464.038033270301"/>
    <n v="4.7151007104907201"/>
    <n v="0.71"/>
    <n v="10979.467003621899"/>
    <n v="3.3477215044484101"/>
    <n v="3379"/>
    <n v="1.0900000000000001"/>
    <n v="1.36"/>
    <n v="2.1999999999999999E-2"/>
    <n v="0.57999999999999996"/>
    <n v="20.7161882213673"/>
    <d v="1900-01-13T19:08:05"/>
    <n v="43188"/>
    <n v="5.9775617526505096"/>
    <n v="312.11819883664799"/>
    <n v="1"/>
    <n v="162466.21786951588"/>
  </r>
  <r>
    <s v="STND-35630"/>
    <s v="Sunrise Senior Living Management, Inc"/>
    <s v="Sunrise Senior Living Management Inc - 1725 Ballard Rd - Park Ridge"/>
    <s v="New Indoor LED Fixtures"/>
    <s v="Indoor Lighting"/>
    <s v="Miscellaneous"/>
    <n v="0"/>
    <n v="20323.401000000002"/>
    <n v="4.3529999999999998"/>
    <x v="0"/>
    <x v="0"/>
    <n v="14.797277300976599"/>
    <s v="Qty / 1,000"/>
    <m/>
    <s v="Private-Lighting"/>
    <s v="lighting"/>
    <n v="3"/>
    <n v="5518"/>
    <s v="Lighting"/>
    <n v="0.91633259480590001"/>
    <n v="1.30467645558681"/>
    <n v="18622.994773610801"/>
    <n v="5.6792566111693699"/>
    <n v="0.71"/>
    <n v="13222.326289263699"/>
    <n v="4.0322721939302504"/>
    <n v="3379"/>
    <n v="1.0900000000000001"/>
    <n v="1.36"/>
    <n v="2.1999999999999999E-2"/>
    <n v="0.57999999999999996"/>
    <n v="20.7161882213673"/>
    <d v="1900-01-13T19:08:05"/>
    <n v="43188"/>
    <n v="7.1998689289672502"/>
    <n v="375.87695873342898"/>
    <n v="1"/>
    <n v="195654.42866622788"/>
  </r>
  <r>
    <s v="STND-35630"/>
    <s v="Sunrise Senior Living Management, Inc"/>
    <s v="Sunrise Senior Living Management Inc - 1725 Ballard Rd - Park Ridge"/>
    <s v="VSD on HVAC Fan or Pump &lt;= 200 HP"/>
    <s v="Variable Speed Drives"/>
    <s v="Miscellaneous"/>
    <n v="0"/>
    <n v="15615.348"/>
    <n v="4.18"/>
    <x v="6"/>
    <x v="0"/>
    <n v="15"/>
    <s v="ΔkWpeak"/>
    <m/>
    <s v="Private-Lighting"/>
    <s v="lighting"/>
    <n v="3"/>
    <n v="2"/>
    <s v="Non-Lighting"/>
    <n v="0.91633259480590001"/>
    <n v="1.30467645558681"/>
    <n v="14308.852351637101"/>
    <n v="5.45354758435285"/>
    <n v="0.7"/>
    <n v="10016.196646146"/>
    <n v="3.8174833090470002"/>
    <n v="3379"/>
    <n v="1.0900000000000001"/>
    <n v="1.36"/>
    <n v="2.1999999999999999E-2"/>
    <n v="0.57999999999999996"/>
    <n v="20.7161882213673"/>
    <d v="1900-01-13T19:08:05"/>
    <n v="43188"/>
    <n v="5.45354758435285"/>
    <n v="0"/>
    <n v="1"/>
    <n v="150242.94969218998"/>
  </r>
  <r>
    <s v="STND-35630"/>
    <s v="Sunrise Senior Living Management, Inc"/>
    <s v="Sunrise Senior Living Management Inc - 1725 Ballard Rd - Park Ridge"/>
    <s v="Occupancy Sensors"/>
    <s v="Indoor Lighting"/>
    <s v="Miscellaneous"/>
    <n v="0"/>
    <n v="1707.7840000000001"/>
    <n v="1.1299999999999999"/>
    <x v="0"/>
    <x v="0"/>
    <n v="8"/>
    <s v="Qty / 1,000"/>
    <m/>
    <s v="Private-Lighting"/>
    <s v="lighting"/>
    <n v="3"/>
    <n v="1932"/>
    <s v="Lighting"/>
    <n v="0.91633259480590001"/>
    <n v="1.30467645558681"/>
    <n v="1564.898144088"/>
    <n v="1.4742843948130899"/>
    <n v="0.71"/>
    <n v="1111.0776823024801"/>
    <n v="1.0467419203172901"/>
    <n v="3379"/>
    <n v="1.0900000000000001"/>
    <n v="1.36"/>
    <n v="2.1999999999999999E-2"/>
    <n v="0.57999999999999996"/>
    <n v="20.7161882213673"/>
    <d v="1900-01-13T19:08:05"/>
    <n v="43188"/>
    <n v="2.5210061470812102"/>
    <n v="31.585100155904598"/>
    <n v="1"/>
    <n v="8888.6214584198406"/>
  </r>
  <r>
    <s v="STND-35632"/>
    <s v="Sunrise Senior Living Management Inc"/>
    <s v="Sunrise Senior Living Management Inc - 6300 Claredon Hills Rd - Willowbrook"/>
    <s v="VSD on HVAC Fan or Pump &lt;= 200 HP"/>
    <s v="Variable Speed Drives"/>
    <s v="Miscellaneous"/>
    <n v="0"/>
    <n v="15615.348"/>
    <n v="4.18"/>
    <x v="6"/>
    <x v="0"/>
    <n v="15"/>
    <s v="ΔkWpeak"/>
    <m/>
    <s v="Private-Lighting"/>
    <s v="lighting"/>
    <n v="3"/>
    <n v="2"/>
    <s v="Non-Lighting"/>
    <n v="0.91633259480590001"/>
    <n v="1.30467645558681"/>
    <n v="14308.852351637101"/>
    <n v="5.45354758435285"/>
    <n v="0.7"/>
    <n v="10016.196646146"/>
    <n v="3.8174833090470002"/>
    <n v="3379"/>
    <n v="1.0900000000000001"/>
    <n v="1.36"/>
    <n v="2.1999999999999999E-2"/>
    <n v="0.57999999999999996"/>
    <n v="20.7161882213673"/>
    <d v="1900-01-13T19:08:05"/>
    <n v="43162"/>
    <n v="5.45354758435285"/>
    <n v="0"/>
    <n v="1"/>
    <n v="150242.94969218998"/>
  </r>
  <r>
    <s v="STND-35632"/>
    <s v="Sunrise Senior Living Management Inc"/>
    <s v="Sunrise Senior Living Management Inc - 6300 Claredon Hills Rd - Willowbrook"/>
    <s v="VSD on HVAC Fan or Pump &lt;= 200 HP"/>
    <s v="Variable Speed Drives"/>
    <s v="Miscellaneous"/>
    <n v="0"/>
    <n v="3903.837"/>
    <n v="1.0449999999999999"/>
    <x v="6"/>
    <x v="0"/>
    <n v="15"/>
    <s v="ΔkWpeak"/>
    <m/>
    <s v="Private-Lighting"/>
    <s v="lighting"/>
    <n v="3"/>
    <n v="1"/>
    <s v="Non-Lighting"/>
    <n v="0.91633259480590001"/>
    <n v="1.30467645558681"/>
    <n v="3577.2130879092801"/>
    <n v="1.3633868960882101"/>
    <n v="0.7"/>
    <n v="2504.0491615364999"/>
    <n v="0.95437082726174904"/>
    <n v="3379"/>
    <n v="1.0900000000000001"/>
    <n v="1.36"/>
    <n v="2.1999999999999999E-2"/>
    <n v="0.57999999999999996"/>
    <n v="20.7161882213673"/>
    <d v="1900-01-13T19:08:05"/>
    <n v="43162"/>
    <n v="1.3633868960882101"/>
    <n v="0"/>
    <n v="1"/>
    <n v="37560.737423047496"/>
  </r>
  <r>
    <s v="STND-35632"/>
    <s v="Sunrise Senior Living Management Inc"/>
    <s v="Sunrise Senior Living Management Inc - 6300 Claredon Hills Rd - Willowbrook"/>
    <s v="Indoor Networked Lighting Measures"/>
    <s v="Indoor Advanced Lighting"/>
    <s v="Miscellaneous"/>
    <n v="0"/>
    <n v="22547.999"/>
    <n v="4.8289999999999997"/>
    <x v="0"/>
    <x v="0"/>
    <n v="14.797277300976599"/>
    <s v="Qty / 1,000"/>
    <m/>
    <s v="Private-Lighting"/>
    <s v="lighting"/>
    <n v="3"/>
    <n v="6122"/>
    <s v="Lighting"/>
    <n v="0.91633259480590001"/>
    <n v="1.30467645558681"/>
    <n v="20661.4664313508"/>
    <n v="6.3002826040286903"/>
    <n v="0.71"/>
    <n v="14669.6411662591"/>
    <n v="4.4732006488603702"/>
    <n v="3379"/>
    <n v="1.0900000000000001"/>
    <n v="1.36"/>
    <n v="2.1999999999999999E-2"/>
    <n v="0.57999999999999996"/>
    <n v="20.7161882213673"/>
    <d v="1900-01-13T19:08:05"/>
    <n v="43162"/>
    <n v="7.9871736866489504"/>
    <n v="417.020423385063"/>
    <n v="1"/>
    <n v="217070.74824295766"/>
  </r>
  <r>
    <s v="STND-35632"/>
    <s v="Sunrise Senior Living Management Inc"/>
    <s v="Sunrise Senior Living Management Inc - 6300 Claredon Hills Rd - Willowbrook"/>
    <s v="New Indoor LED Fixtures"/>
    <s v="Indoor Lighting"/>
    <s v="Miscellaneous"/>
    <n v="0"/>
    <n v="10110.137000000001"/>
    <n v="2.165"/>
    <x v="0"/>
    <x v="0"/>
    <n v="14.797277300976599"/>
    <s v="Qty / 1,000"/>
    <m/>
    <s v="Private-Lighting"/>
    <s v="lighting"/>
    <n v="3"/>
    <n v="2745"/>
    <s v="Lighting"/>
    <n v="0.91633259480590001"/>
    <n v="1.30467645558681"/>
    <n v="9264.2480710531399"/>
    <n v="2.8246245263454401"/>
    <n v="0.71"/>
    <n v="6577.61613044773"/>
    <n v="2.0054834137052602"/>
    <n v="3379"/>
    <n v="1.0900000000000001"/>
    <n v="1.36"/>
    <n v="2.1999999999999999E-2"/>
    <n v="0.57999999999999996"/>
    <n v="20.7161882213673"/>
    <d v="1900-01-13T19:08:05"/>
    <n v="43162"/>
    <n v="3.5809134461782901"/>
    <n v="186.98482345244901"/>
    <n v="1"/>
    <n v="97330.809861611735"/>
  </r>
  <r>
    <s v="STND-35700"/>
    <s v="Procter and Gamble/ The Gillette Co. Chemical Div"/>
    <s v="Procter and Gamble/ The Gillette Co. Chemical Div - 3500 16th St - North Chicago"/>
    <s v="Heated Blower Purge Desiccant Compressed Air Dryer"/>
    <s v="Compressed Air"/>
    <s v="Manufacturing"/>
    <n v="0"/>
    <n v="48570"/>
    <n v="7.2"/>
    <x v="4"/>
    <x v="0"/>
    <n v="15"/>
    <s v="ΔkWpeak / CF"/>
    <n v="0.86499999999999999"/>
    <s v="Private-Non-Lighting"/>
    <s v="non_lighting"/>
    <n v="2"/>
    <n v="3000"/>
    <s v="Non-Lighting"/>
    <n v="0.76002432528749297"/>
    <n v="0.465462131779591"/>
    <n v="36914.381479213604"/>
    <n v="3.3513273488130602"/>
    <n v="0.7"/>
    <n v="25840.067035449501"/>
    <n v="2.3459291441691401"/>
    <n v="4618"/>
    <n v="1.02"/>
    <n v="1.04"/>
    <n v="1.2E-2"/>
    <n v="0.81"/>
    <n v="15.158077089649201"/>
    <d v="1900-01-09T19:51:10"/>
    <n v="43135"/>
    <n v="3.8743668772405302"/>
    <n v="0"/>
    <n v="1"/>
    <n v="387601.00553174253"/>
  </r>
  <r>
    <s v="STND-35700"/>
    <s v="Procter and Gamble/ The Gillette Co. Chemical Div"/>
    <s v="Procter and Gamble/ The Gillette Co. Chemical Div - 3500 16th St - North Chicago"/>
    <s v="Low Pressure Drop Filters"/>
    <s v="Compressed Air"/>
    <s v="Manufacturing"/>
    <n v="0"/>
    <n v="36027"/>
    <n v="5.85"/>
    <x v="4"/>
    <x v="0"/>
    <n v="5"/>
    <s v="ΔkWpeak / CF"/>
    <n v="0.95"/>
    <s v="Private-Non-Lighting"/>
    <s v="non_lighting"/>
    <n v="2"/>
    <n v="3"/>
    <s v="Non-Lighting"/>
    <n v="0.76002432528749297"/>
    <n v="0.465462131779591"/>
    <n v="27381.3963671325"/>
    <n v="2.72295347091061"/>
    <n v="0.7"/>
    <n v="19166.977456992801"/>
    <n v="1.90606742963742"/>
    <n v="4618"/>
    <n v="1.02"/>
    <n v="1.04"/>
    <n v="1.2E-2"/>
    <n v="0.81"/>
    <n v="15.158077089649201"/>
    <d v="1900-01-09T19:51:10"/>
    <n v="43135"/>
    <n v="2.86626681148485"/>
    <n v="0"/>
    <n v="1"/>
    <n v="95834.887284964003"/>
  </r>
  <r>
    <s v="STND-35700"/>
    <s v="Procter and Gamble/ The Gillette Co. Chemical Div"/>
    <s v="Procter and Gamble/ The Gillette Co. Chemical Div - 3500 16th St - North Chicago"/>
    <s v="No-Loss Condensate Drains"/>
    <s v="Compressed Air"/>
    <s v="Manufacturing"/>
    <n v="0"/>
    <n v="9829.86"/>
    <n v="1.5209999999999999"/>
    <x v="4"/>
    <x v="0"/>
    <n v="10"/>
    <s v="ΔkWpeak / CF"/>
    <n v="0.95"/>
    <s v="Private-Non-Lighting"/>
    <s v="non_lighting"/>
    <n v="2"/>
    <n v="3"/>
    <s v="Non-Lighting"/>
    <n v="0.76002432528749297"/>
    <n v="0.465462131779591"/>
    <n v="7470.9327141705198"/>
    <n v="0.707967902436758"/>
    <n v="0.7"/>
    <n v="5229.6528999193597"/>
    <n v="0.49557753170572999"/>
    <n v="4618"/>
    <n v="1.02"/>
    <n v="1.04"/>
    <n v="1.2E-2"/>
    <n v="0.81"/>
    <n v="15.158077089649201"/>
    <d v="1900-01-09T19:51:10"/>
    <n v="43135"/>
    <n v="0.74522937098606101"/>
    <n v="0"/>
    <n v="1"/>
    <n v="52296.528999193601"/>
  </r>
  <r>
    <s v="STND-35700"/>
    <s v="Procter and Gamble/ The Gillette Co. Chemical Div"/>
    <s v="Procter and Gamble/ The Gillette Co. Chemical Div - 3500 16th St - North Chicago"/>
    <s v="Compressed Air - Air Compressor(s) with Integrated VSD &lt;= 150 HP"/>
    <s v="Compressed Air"/>
    <s v="Manufacturing"/>
    <n v="0"/>
    <n v="468180"/>
    <n v="75.150000000000006"/>
    <x v="4"/>
    <x v="0"/>
    <n v="10"/>
    <s v="ΔkWpeak / CF"/>
    <n v="0.95"/>
    <s v="Private-Non-Lighting"/>
    <s v="non_lighting"/>
    <n v="2"/>
    <n v="3"/>
    <s v="Non-Lighting"/>
    <n v="0.76002432528749297"/>
    <n v="0.465462131779591"/>
    <n v="355828.18861309899"/>
    <n v="34.979479203236302"/>
    <n v="0.7"/>
    <n v="249079.73202916901"/>
    <n v="24.485635442265401"/>
    <n v="4618"/>
    <n v="1.02"/>
    <n v="1.04"/>
    <n v="1.2E-2"/>
    <n v="0.81"/>
    <n v="15.158077089649201"/>
    <d v="1900-01-09T19:51:10"/>
    <n v="43135"/>
    <n v="36.820504424459202"/>
    <n v="0"/>
    <n v="1"/>
    <n v="2490797.3202916901"/>
  </r>
  <r>
    <s v="STND-35791"/>
    <s v="Wal-Mart Stores, Inc."/>
    <s v="Wal-mart Stores Inc - 501 E Lincoln Hwy - New Lenox"/>
    <s v="New Indoor LED Fixtures"/>
    <s v="Indoor Lighting"/>
    <s v="Retail (mall/dept. store)"/>
    <n v="0"/>
    <n v="6945.2280000000001"/>
    <n v="1.409"/>
    <x v="0"/>
    <x v="0"/>
    <n v="9.1274187659729797"/>
    <s v="Qty / 1,000"/>
    <m/>
    <s v="Private-Lighting"/>
    <s v="lighting"/>
    <n v="3"/>
    <n v="1132"/>
    <s v="Lighting"/>
    <n v="0.91633259480590001"/>
    <n v="1.30467645558681"/>
    <n v="6364.1387947585899"/>
    <n v="1.8382891259218099"/>
    <n v="0.71"/>
    <n v="4518.5385442786001"/>
    <n v="1.30518527940449"/>
    <n v="5478"/>
    <n v="1.1200000000000001"/>
    <n v="1.31"/>
    <n v="2.1999999999999999E-2"/>
    <n v="0.95"/>
    <n v="12.7783862723622"/>
    <d v="1900-01-08T03:03:29"/>
    <n v="43180"/>
    <n v="1.47713067571057"/>
    <n v="125.009869182758"/>
    <n v="1"/>
    <n v="41242.593503820724"/>
  </r>
  <r>
    <s v="STND-35791"/>
    <s v="Wal-Mart Stores, Inc."/>
    <s v="Wal-mart Stores Inc - 501 E Lincoln Hwy - New Lenox"/>
    <s v="LED Refrigerated Display Case Lighting for Open and Closed Cases"/>
    <s v="Refrigeration"/>
    <s v="Retail (mall/dept. store)"/>
    <n v="0"/>
    <n v="4762.08"/>
    <n v="0.57599999999999996"/>
    <x v="2"/>
    <x v="0"/>
    <n v="8.6177180282661094"/>
    <s v="ΔkWpeak / CF"/>
    <n v="0.69"/>
    <s v="Private-Lighting"/>
    <s v="lighting"/>
    <n v="3"/>
    <n v="72"/>
    <s v="Non-Lighting"/>
    <n v="0.91633259480590001"/>
    <n v="1.30467645558681"/>
    <n v="4363.64912307328"/>
    <n v="0.75149363841799999"/>
    <n v="0.7"/>
    <n v="3054.5543861513002"/>
    <n v="0.52604554689259997"/>
    <n v="5478"/>
    <n v="1.1200000000000001"/>
    <n v="1.31"/>
    <n v="2.1999999999999999E-2"/>
    <n v="0.95"/>
    <n v="12.7783862723622"/>
    <d v="1900-01-08T03:03:29"/>
    <n v="43180"/>
    <n v="1.0891212150985501"/>
    <n v="0"/>
    <n v="1"/>
    <n v="26323.288401855378"/>
  </r>
  <r>
    <s v="STND-35837"/>
    <s v="Palos Community Hospital"/>
    <s v="Palos Community Hospital - 12251 S 80th Ave - Palos Heights"/>
    <s v="New Indoor LED Fixtures"/>
    <s v="Indoor Lighting"/>
    <s v="Hospital (24/7)"/>
    <n v="0"/>
    <n v="78688.512000000002"/>
    <n v="8.7650000000000006"/>
    <x v="0"/>
    <x v="0"/>
    <n v="6.5651260504201696"/>
    <s v="Qty / 1,000"/>
    <m/>
    <s v="Private-Lighting"/>
    <s v="lighting"/>
    <n v="3"/>
    <n v="8400"/>
    <s v="Lighting"/>
    <n v="0.91633259480590001"/>
    <n v="1.30467645558681"/>
    <n v="72104.848382375203"/>
    <n v="11.4354891332184"/>
    <n v="0.71"/>
    <n v="51194.442351486403"/>
    <n v="8.1191972845850309"/>
    <n v="7616"/>
    <n v="1.23"/>
    <n v="1.41"/>
    <n v="1.4E-2"/>
    <n v="0.73499999999999999"/>
    <n v="9.1911764705882408"/>
    <d v="1900-01-05T13:33:47"/>
    <n v="43239"/>
    <n v="11.034389089804"/>
    <n v="820.70559134410803"/>
    <n v="1"/>
    <n v="336097.96711847698"/>
  </r>
  <r>
    <s v="STND-35851"/>
    <s v="Farm &amp; Fleet of Dekalb, Inc"/>
    <s v="Belvidere Farm &amp; Fleet - 6674 Logan Ave - Belvidere"/>
    <s v="Building Energy Management System"/>
    <s v="Energy Management System"/>
    <s v="Retail (mall/dept. store)"/>
    <n v="8927.6"/>
    <n v="74099.08"/>
    <n v="0"/>
    <x v="1"/>
    <x v="0"/>
    <n v="15"/>
    <s v="NA"/>
    <m/>
    <s v="EMS"/>
    <s v="ems"/>
    <n v="3"/>
    <n v="1"/>
    <s v="EMS"/>
    <n v="0.91036333343406195"/>
    <n v="0"/>
    <n v="67457.085473197294"/>
    <n v="0"/>
    <n v="0.7"/>
    <n v="47219.959831238099"/>
    <n v="0"/>
    <n v="5478"/>
    <n v="1.1200000000000001"/>
    <n v="1.31"/>
    <n v="2.1999999999999999E-2"/>
    <n v="0.95"/>
    <n v="12.7783862723622"/>
    <d v="1900-01-08T03:03:29"/>
    <n v="43135"/>
    <n v="0"/>
    <n v="0"/>
    <n v="1"/>
    <n v="708299.39746857143"/>
  </r>
  <r>
    <s v="STND-35869"/>
    <s v="Demeter Millwork, LLC"/>
    <s v="Demeter Millwork - 2135 W Carroll Ave  - Chicago"/>
    <s v="Indoor Networked Lighting Control System"/>
    <s v="Indoor Advanced Lighting"/>
    <s v="Manufacturing"/>
    <n v="0"/>
    <n v="7146.76"/>
    <n v="4.1040000000000001"/>
    <x v="0"/>
    <x v="0"/>
    <n v="15"/>
    <s v="Qty / 1,000"/>
    <m/>
    <s v="Private-Lighting"/>
    <s v="lighting"/>
    <n v="2"/>
    <n v="7076"/>
    <s v="Lighting"/>
    <n v="0.97902139861649395"/>
    <n v="0.93591656730105399"/>
    <n v="6996.8309707764101"/>
    <n v="3.8410015922035199"/>
    <n v="0.71"/>
    <n v="4967.7499892512496"/>
    <n v="2.7271111304644999"/>
    <n v="4618"/>
    <n v="1.02"/>
    <n v="1.04"/>
    <n v="1.2E-2"/>
    <n v="0.81"/>
    <n v="15.158077089649201"/>
    <d v="1900-01-09T19:51:10"/>
    <n v="43159"/>
    <n v="4.5595935330051303"/>
    <n v="82.315658479722501"/>
    <n v="1"/>
    <n v="74516.249838768737"/>
  </r>
  <r>
    <s v="STND-35869"/>
    <s v="Demeter Millwork, LLC"/>
    <s v="Demeter Millwork - 2135 W Carroll Ave  - Chicago"/>
    <s v="New Indoor LED Fixtures"/>
    <s v="Indoor Lighting"/>
    <s v="Manufacturing"/>
    <n v="0"/>
    <n v="183205.12"/>
    <n v="39.270000000000003"/>
    <x v="0"/>
    <x v="0"/>
    <n v="10.827197921178"/>
    <s v="Qty / 1,000"/>
    <m/>
    <s v="Private-Lighting"/>
    <s v="lighting"/>
    <n v="2"/>
    <n v="49784"/>
    <s v="Lighting"/>
    <n v="0.97902139861649395"/>
    <n v="0.93591656730105399"/>
    <n v="179361.732816103"/>
    <n v="36.753443597912401"/>
    <n v="0.71"/>
    <n v="127346.830299433"/>
    <n v="26.0949449545178"/>
    <n v="4618"/>
    <n v="1.02"/>
    <n v="1.04"/>
    <n v="1.2E-2"/>
    <n v="0.81"/>
    <n v="15.158077089649201"/>
    <d v="1900-01-09T19:51:10"/>
    <n v="43159"/>
    <n v="43.629443967132403"/>
    <n v="2110.13803313062"/>
    <n v="1"/>
    <n v="1378809.3362866284"/>
  </r>
  <r>
    <s v="STND-35869"/>
    <s v="Demeter Millwork, LLC"/>
    <s v="Demeter Millwork - 2135 W Carroll Ave  - Chicago"/>
    <s v="New T8 Fluorescent Fixture with Electronic Ballast"/>
    <s v="Indoor Lighting"/>
    <s v="Manufacturing"/>
    <n v="0"/>
    <n v="53065.599999999999"/>
    <n v="11.374000000000001"/>
    <x v="0"/>
    <x v="0"/>
    <n v="12"/>
    <s v="Qty / 1,000"/>
    <m/>
    <s v="Private-Lighting"/>
    <s v="lighting"/>
    <n v="2"/>
    <n v="14420"/>
    <s v="Lighting"/>
    <n v="0.97902139861649395"/>
    <n v="0.93591656730105399"/>
    <n v="51952.357930423401"/>
    <n v="10.645115036482199"/>
    <n v="0.71"/>
    <n v="36886.174130600601"/>
    <n v="7.5580316759023498"/>
    <n v="4618"/>
    <n v="1.02"/>
    <n v="1.04"/>
    <n v="1.2E-2"/>
    <n v="0.81"/>
    <n v="15.158077089649201"/>
    <d v="1900-01-09T19:51:10"/>
    <n v="43159"/>
    <n v="12.6366512778753"/>
    <n v="611.20421094615801"/>
    <n v="1"/>
    <n v="442634.08956720721"/>
  </r>
  <r>
    <s v="STND-35871"/>
    <s v="Club Foods LLC"/>
    <s v="Club Foods LLC dba Super Fresh Market (Comprehensive Energy Savings) - 1700 N Lewis Ave - Waukegan"/>
    <s v="Cooler Display Cases with Doors"/>
    <s v="Refrigeration"/>
    <s v="Grocery/convenience"/>
    <n v="0"/>
    <n v="36991.64"/>
    <n v="4.2279999999999998"/>
    <x v="2"/>
    <x v="0"/>
    <n v="12"/>
    <s v="ΔkWpeak"/>
    <m/>
    <s v="Private-Non-Lighting"/>
    <s v="non_lighting"/>
    <n v="3"/>
    <n v="28"/>
    <s v="Non-Lighting"/>
    <n v="0.98952339343681495"/>
    <n v="0.43468415683807998"/>
    <n v="36604.093141593003"/>
    <n v="1.8378446151114001"/>
    <n v="0.7"/>
    <n v="25622.865199115098"/>
    <n v="1.2864912305779801"/>
    <n v="4661"/>
    <n v="1.07"/>
    <n v="1.24"/>
    <n v="2.9000000000000001E-2"/>
    <n v="0.745"/>
    <n v="15.018236429950701"/>
    <d v="1900-01-09T17:27:20"/>
    <n v="43146"/>
    <n v="1.8378446151114001"/>
    <n v="0"/>
    <n v="1"/>
    <n v="307474.38238938118"/>
  </r>
  <r>
    <s v="STND-35871"/>
    <s v="Club Foods LLC"/>
    <s v="Club Foods LLC dba Super Fresh Market (Comprehensive Energy Savings) - 1700 N Lewis Ave - Waukegan"/>
    <s v="Evaporator Fan Controls on EC Motor"/>
    <s v="Refrigeration"/>
    <s v="Grocery/convenience"/>
    <n v="0"/>
    <n v="53016"/>
    <n v="6.12"/>
    <x v="2"/>
    <x v="0"/>
    <n v="16"/>
    <s v="ΔkWpeak"/>
    <m/>
    <s v="Private-Non-Lighting"/>
    <s v="non_lighting"/>
    <n v="3"/>
    <n v="24"/>
    <s v="Non-Lighting"/>
    <n v="0.98952339343681495"/>
    <n v="0.43468415683807998"/>
    <n v="52460.572226446202"/>
    <n v="2.66026703984905"/>
    <n v="0.7"/>
    <n v="36722.400558512301"/>
    <n v="1.8621869278943399"/>
    <n v="4661"/>
    <n v="1.07"/>
    <n v="1.24"/>
    <n v="2.9000000000000001E-2"/>
    <n v="0.745"/>
    <n v="15.018236429950701"/>
    <d v="1900-01-09T17:27:20"/>
    <n v="43146"/>
    <n v="2.66026703984905"/>
    <n v="0"/>
    <n v="1"/>
    <n v="587558.40893619682"/>
  </r>
  <r>
    <s v="STND-35908"/>
    <s v="Brit Limited Partnership"/>
    <s v="BECO Management - Innovation Park 600 US Rt 45 - Libertyville"/>
    <s v="Building Energy Management System"/>
    <s v="Energy Management System"/>
    <s v="Office"/>
    <n v="0"/>
    <n v="295200.15000000002"/>
    <n v="0"/>
    <x v="1"/>
    <x v="0"/>
    <n v="15"/>
    <s v="NA"/>
    <m/>
    <s v="EMS"/>
    <s v="ems"/>
    <n v="1"/>
    <n v="1"/>
    <s v="EMS"/>
    <n v="0.28326105128905499"/>
    <n v="0.67864895493979305"/>
    <n v="83618.704829686598"/>
    <n v="0"/>
    <n v="0.7"/>
    <n v="58533.0933807806"/>
    <n v="0"/>
    <n v="2885"/>
    <n v="1.165"/>
    <n v="1.3779999999999999"/>
    <n v="2.5499999999999998E-2"/>
    <n v="0.55000000000000004"/>
    <n v="24.263431542460999"/>
    <d v="1900-01-16T07:56:40"/>
    <n v="43408"/>
    <n v="0"/>
    <n v="0"/>
    <n v="0"/>
    <n v="877996.40071170893"/>
  </r>
  <r>
    <s v="STND-35908"/>
    <s v="Brit Limited Partnership"/>
    <s v="BECO Management - Innovation Park 600 US Rt 45 - Libertyville"/>
    <s v="VSD on HVAC Fan or Pump &lt;= 200 HP"/>
    <s v="Variable Speed Drives"/>
    <s v="Office"/>
    <n v="0"/>
    <n v="76594.490000000005"/>
    <n v="16.71828"/>
    <x v="6"/>
    <x v="0"/>
    <n v="15"/>
    <s v="ΔkWpeak"/>
    <m/>
    <s v="EMS"/>
    <s v="ems"/>
    <n v="1"/>
    <n v="1"/>
    <s v="Non-Lighting"/>
    <n v="0.28326105128905499"/>
    <n v="0.67864895493979305"/>
    <n v="21696.235760349002"/>
    <n v="11.3458432503908"/>
    <n v="0.7"/>
    <n v="15187.365032244301"/>
    <n v="7.94209027527359"/>
    <n v="2885"/>
    <n v="1.165"/>
    <n v="1.3779999999999999"/>
    <n v="2.5499999999999998E-2"/>
    <n v="0.55000000000000004"/>
    <n v="24.263431542460999"/>
    <d v="1900-01-16T07:56:40"/>
    <n v="43408"/>
    <n v="11.3458432503908"/>
    <n v="0"/>
    <n v="0"/>
    <n v="227810.47548366452"/>
  </r>
  <r>
    <s v="STND-35908"/>
    <s v="Brit Limited Partnership"/>
    <s v="BECO Management - Innovation Park 600 US Rt 45 - Libertyville"/>
    <s v="VSD on HVAC Fan or Pump &lt;= 200 HP"/>
    <s v="Variable Speed Drives"/>
    <s v="Office"/>
    <n v="0"/>
    <n v="143614.66899999999"/>
    <n v="31.346774"/>
    <x v="6"/>
    <x v="0"/>
    <n v="15"/>
    <s v="ΔkWpeak"/>
    <m/>
    <s v="EMS"/>
    <s v="ems"/>
    <n v="1"/>
    <n v="1"/>
    <s v="Non-Lighting"/>
    <n v="0.28326105128905499"/>
    <n v="0.67864895493979305"/>
    <n v="40680.442121469598"/>
    <n v="21.273455415833901"/>
    <n v="0.7"/>
    <n v="28476.309485028702"/>
    <n v="14.8914187910837"/>
    <n v="2885"/>
    <n v="1.165"/>
    <n v="1.3779999999999999"/>
    <n v="2.5499999999999998E-2"/>
    <n v="0.55000000000000004"/>
    <n v="24.263431542460999"/>
    <d v="1900-01-16T07:56:40"/>
    <n v="43408"/>
    <n v="21.273455415833901"/>
    <n v="0"/>
    <n v="0"/>
    <n v="427144.64227543049"/>
  </r>
  <r>
    <s v="STND-35908"/>
    <s v="Brit Limited Partnership"/>
    <s v="BECO Management - Innovation Park 600 US Rt 45 - Libertyville"/>
    <s v="VSD on HVAC Fan or Pump &lt;= 200 HP"/>
    <s v="Variable Speed Drives"/>
    <s v="Office"/>
    <n v="0"/>
    <n v="258926.785"/>
    <n v="14.779804"/>
    <x v="6"/>
    <x v="0"/>
    <n v="15"/>
    <s v="ΔkWpeak"/>
    <m/>
    <s v="EMS"/>
    <s v="ems"/>
    <n v="1"/>
    <n v="1"/>
    <s v="Non-Lighting"/>
    <n v="0.28326105128905499"/>
    <n v="0.67864895493979305"/>
    <n v="73343.873325994995"/>
    <n v="10.030298538815"/>
    <n v="0.7"/>
    <n v="51340.711328196499"/>
    <n v="7.0212089771704802"/>
    <n v="2885"/>
    <n v="1.165"/>
    <n v="1.3779999999999999"/>
    <n v="2.5499999999999998E-2"/>
    <n v="0.55000000000000004"/>
    <n v="24.263431542460999"/>
    <d v="1900-01-16T07:56:40"/>
    <n v="43408"/>
    <n v="10.030298538815"/>
    <n v="0"/>
    <n v="0"/>
    <n v="770110.66992294753"/>
  </r>
  <r>
    <s v="STND-35955"/>
    <s v="Apple Ten Services Skokie, Inc."/>
    <s v="Hampton Inn &amp; Suites Chicago Skokie - 5201 Old Orchard Rd - Skokie"/>
    <s v="Guest Room Energy Management System"/>
    <s v="HVAC"/>
    <s v="Hotel/Motel (common)"/>
    <n v="0"/>
    <n v="251325"/>
    <n v="189"/>
    <x v="3"/>
    <x v="0"/>
    <n v="15"/>
    <s v="ΔkWpeak"/>
    <m/>
    <s v="Private-Non-Lighting"/>
    <s v="non_lighting"/>
    <n v="2"/>
    <n v="225"/>
    <s v="Non-Lighting"/>
    <n v="0.76002432528749297"/>
    <n v="0.465462131779591"/>
    <n v="191013.11355287899"/>
    <n v="87.972342906342703"/>
    <n v="0.7"/>
    <n v="133709.179487015"/>
    <n v="61.580640034439902"/>
    <n v="6138"/>
    <n v="1.2"/>
    <n v="1.24"/>
    <n v="3.2000000000000001E-2"/>
    <n v="0.73"/>
    <n v="11.4043662430759"/>
    <d v="1900-01-07T03:30:12"/>
    <n v="43135"/>
    <n v="87.972342906342703"/>
    <n v="0"/>
    <n v="1"/>
    <n v="2005637.6923052249"/>
  </r>
  <r>
    <s v="STND-35958"/>
    <s v="Brit Limited Partnership"/>
    <s v="BECO Management - Innovation Park - 600 US Rt 45 - Libertyville"/>
    <s v="Photocells"/>
    <s v="Outdoor &amp; Garage Lighting"/>
    <s v="Office"/>
    <n v="0"/>
    <n v="8099"/>
    <n v="0"/>
    <x v="0"/>
    <x v="0"/>
    <n v="8"/>
    <s v="Qty / 1,000"/>
    <m/>
    <s v="Private-Lighting"/>
    <s v="lighting"/>
    <n v="2"/>
    <n v="28925"/>
    <s v="Lighting"/>
    <n v="0.97902139861649395"/>
    <n v="0.93591656730105399"/>
    <n v="7929.0943073949802"/>
    <n v="0"/>
    <n v="0.71"/>
    <n v="5629.6569582504399"/>
    <n v="0"/>
    <n v="2885"/>
    <n v="1.165"/>
    <n v="1.3779999999999999"/>
    <n v="2.5499999999999998E-2"/>
    <n v="0.55000000000000004"/>
    <n v="24.263431542460999"/>
    <d v="1900-01-16T07:56:40"/>
    <n v="43313"/>
    <n v="0"/>
    <n v="173.55528312323801"/>
    <n v="0"/>
    <n v="45037.255666003519"/>
  </r>
  <r>
    <s v="STND-35958"/>
    <s v="Brit Limited Partnership"/>
    <s v="BECO Management - Innovation Park - 600 US Rt 45 - Libertyville"/>
    <s v="Outdoor &amp; Garage - LED Fixtures"/>
    <s v="Outdoor &amp; Garage Lighting"/>
    <s v="Exterior"/>
    <n v="0"/>
    <n v="308938.03000000003"/>
    <n v="0"/>
    <x v="0"/>
    <x v="0"/>
    <n v="10.1978380583316"/>
    <s v="Qty / 1,000"/>
    <m/>
    <s v="Private-Lighting"/>
    <s v="lighting"/>
    <n v="2"/>
    <n v="63010"/>
    <s v="Lighting"/>
    <n v="0.97902139861649395"/>
    <n v="0.93591656730105399"/>
    <n v="302456.94221642398"/>
    <n v="0"/>
    <n v="0.71"/>
    <n v="214744.42897366101"/>
    <n v="0"/>
    <n v="4903"/>
    <n v="1"/>
    <n v="1"/>
    <n v="0"/>
    <n v="0"/>
    <n v="14.276973281664301"/>
    <d v="1900-01-09T04:44:53"/>
    <n v="43313"/>
    <n v="0"/>
    <n v="0"/>
    <n v="0"/>
    <n v="2189928.9106022874"/>
  </r>
  <r>
    <s v="STND-35974"/>
    <s v="Sunstone North State, LLC"/>
    <s v="Sunstone North State LLC - 600 N State St - Chicago"/>
    <s v="Building Energy Management System"/>
    <s v="Energy Management System"/>
    <s v="Hotel/Motel (common)"/>
    <n v="26854.799999999999"/>
    <n v="64218"/>
    <n v="0"/>
    <x v="1"/>
    <x v="0"/>
    <n v="15"/>
    <s v="NA"/>
    <m/>
    <s v="EMS"/>
    <s v="ems"/>
    <n v="3"/>
    <n v="1"/>
    <s v="EMS"/>
    <n v="0.91036333343406195"/>
    <n v="0"/>
    <n v="58461.712546468603"/>
    <n v="0"/>
    <n v="0.7"/>
    <n v="40923.198782528001"/>
    <n v="0"/>
    <n v="6138"/>
    <n v="1.2"/>
    <n v="1.24"/>
    <n v="3.2000000000000001E-2"/>
    <n v="0.73"/>
    <n v="11.4043662430759"/>
    <d v="1900-01-07T03:30:12"/>
    <n v="43180"/>
    <n v="0"/>
    <n v="0"/>
    <n v="1"/>
    <n v="613847.98173791997"/>
  </r>
  <r>
    <s v="STND-35983"/>
    <s v="Martinez Supermarket Inc."/>
    <s v="Martinez Supermarket Inc - 3301 S Morgan St - Chicago"/>
    <s v="Cooler Display Cases with Doors"/>
    <s v="Refrigeration"/>
    <s v="Grocery/convenience"/>
    <n v="0"/>
    <n v="17174.689999999999"/>
    <n v="1.9630000000000001"/>
    <x v="2"/>
    <x v="0"/>
    <n v="12"/>
    <s v="ΔkWpeak"/>
    <m/>
    <s v="Private-Non-Lighting"/>
    <s v="non_lighting"/>
    <n v="3"/>
    <n v="13"/>
    <s v="Non-Lighting"/>
    <n v="0.98952339343681495"/>
    <n v="0.43468415683807998"/>
    <n v="16994.757530025301"/>
    <n v="0.85328499987315198"/>
    <n v="0.7"/>
    <n v="11896.330271017699"/>
    <n v="0.59729949991120601"/>
    <n v="4661"/>
    <n v="1.07"/>
    <n v="1.24"/>
    <n v="2.9000000000000001E-2"/>
    <n v="0.745"/>
    <n v="15.018236429950701"/>
    <d v="1900-01-09T17:27:20"/>
    <n v="43152"/>
    <n v="0.85328499987315198"/>
    <n v="0"/>
    <n v="1"/>
    <n v="142755.96325221239"/>
  </r>
  <r>
    <s v="STND-35993"/>
    <s v="Sam's West, Inc"/>
    <s v="Sam's # 6485 - 16100 Harlem Avenue - Tinley Park"/>
    <s v="LED Refrigerated Display Case Lighting for Open and Closed Cases"/>
    <s v="Refrigeration"/>
    <s v="Retail (mall/dept. store)"/>
    <n v="0"/>
    <n v="3547.8"/>
    <n v="0.41699999999999998"/>
    <x v="2"/>
    <x v="0"/>
    <n v="8.6177180282661094"/>
    <s v="ΔkWpeak / CF"/>
    <n v="0.69"/>
    <s v="Private-Non-Lighting"/>
    <s v="non_lighting"/>
    <n v="3"/>
    <n v="9"/>
    <s v="Non-Lighting"/>
    <n v="0.98952339343681495"/>
    <n v="0.43468415683807998"/>
    <n v="3510.63109523513"/>
    <n v="0.18126329340148001"/>
    <n v="0.7"/>
    <n v="2457.44176666459"/>
    <n v="0.12688430538103601"/>
    <n v="5478"/>
    <n v="1.1200000000000001"/>
    <n v="1.31"/>
    <n v="2.1999999999999999E-2"/>
    <n v="0.95"/>
    <n v="12.7783862723622"/>
    <d v="1900-01-08T03:03:29"/>
    <n v="43132"/>
    <n v="0.26270042521953602"/>
    <n v="0"/>
    <n v="1"/>
    <n v="21177.540215999554"/>
  </r>
  <r>
    <s v="STND-35993"/>
    <s v="Sam's West, Inc"/>
    <s v="Sam's # 6485 - 16100 Harlem Avenue - Tinley Park"/>
    <s v="LED Refrigerated Display Case Lighting for Open and Closed Cases"/>
    <s v="Refrigeration"/>
    <s v="Retail (mall/dept. store)"/>
    <n v="0"/>
    <n v="14550.8"/>
    <n v="1.76"/>
    <x v="2"/>
    <x v="0"/>
    <n v="8.6177180282661094"/>
    <s v="ΔkWpeak / CF"/>
    <n v="0.69"/>
    <s v="Private-Non-Lighting"/>
    <s v="non_lighting"/>
    <n v="3"/>
    <n v="220"/>
    <s v="Non-Lighting"/>
    <n v="0.98952339343681495"/>
    <n v="0.43468415683807998"/>
    <n v="14398.356993220401"/>
    <n v="0.76504411603502198"/>
    <n v="0.7"/>
    <n v="10078.8498952543"/>
    <n v="0.53553088122451498"/>
    <n v="5478"/>
    <n v="1.1200000000000001"/>
    <n v="1.31"/>
    <n v="2.1999999999999999E-2"/>
    <n v="0.95"/>
    <n v="12.7783862723622"/>
    <d v="1900-01-08T03:03:29"/>
    <n v="43132"/>
    <n v="1.10875958845655"/>
    <n v="0"/>
    <n v="1"/>
    <n v="86856.686446520966"/>
  </r>
  <r>
    <s v="STND-35995"/>
    <s v="Little Company of Mary Affiliated Services"/>
    <s v="Little Company of Mary - OPCC - 6700 W 95th St - Oak Lawn"/>
    <s v="Indoor Networked Lighting Measures"/>
    <s v="Indoor Advanced Lighting"/>
    <s v="Healthcare Clinic/Office"/>
    <n v="0"/>
    <n v="14992.838"/>
    <n v="3.31"/>
    <x v="0"/>
    <x v="0"/>
    <n v="12.853470437018"/>
    <s v="Qty / 1,000"/>
    <m/>
    <s v="Private-Lighting"/>
    <s v="lighting"/>
    <n v="3"/>
    <n v="2753"/>
    <s v="Lighting"/>
    <n v="0.91633259480590001"/>
    <n v="1.30467645558681"/>
    <n v="13738.4261480445"/>
    <n v="4.3184790679923299"/>
    <n v="0.71"/>
    <n v="9754.2825651115909"/>
    <n v="3.0661201382745502"/>
    <n v="3890"/>
    <n v="1.4"/>
    <n v="1.85"/>
    <n v="6.0000000000000001E-3"/>
    <n v="0.65"/>
    <n v="17.994858611825201"/>
    <d v="1900-01-11T20:29:00"/>
    <n v="43152"/>
    <n v="3.5912507841932002"/>
    <n v="58.878969205905001"/>
    <n v="1"/>
    <n v="125376.38258498194"/>
  </r>
  <r>
    <s v="STND-36018"/>
    <s v="Little Company of Mary Affiliated Services"/>
    <s v="Little Company of Mary - Mary Potter Pavilion - 2850 95th St - Evergreen Park"/>
    <s v="Indoor Networked Lighting Measures"/>
    <s v="Indoor Advanced Lighting"/>
    <s v="Healthcare Clinic/Office"/>
    <n v="0"/>
    <n v="9361.6740000000009"/>
    <n v="2.0670000000000002"/>
    <x v="0"/>
    <x v="0"/>
    <n v="12.853470437018"/>
    <s v="Qty / 1,000"/>
    <m/>
    <s v="Private-Lighting"/>
    <s v="lighting"/>
    <n v="3"/>
    <n v="1719"/>
    <s v="Lighting"/>
    <n v="0.91633259480590001"/>
    <n v="1.30467645558681"/>
    <n v="8578.4070281469303"/>
    <n v="2.6967662336979301"/>
    <n v="0.71"/>
    <n v="6090.6689899843204"/>
    <n v="1.9147040259255299"/>
    <n v="3890"/>
    <n v="1.4"/>
    <n v="1.85"/>
    <n v="6.0000000000000001E-3"/>
    <n v="0.65"/>
    <n v="17.994858611825201"/>
    <d v="1900-01-11T20:29:00"/>
    <n v="43152"/>
    <n v="2.24263304257624"/>
    <n v="36.764601549201103"/>
    <n v="1"/>
    <n v="78286.233804425749"/>
  </r>
  <r>
    <s v="STND-36018"/>
    <s v="Little Company of Mary Affiliated Services"/>
    <s v="Little Company of Mary - Mary Potter Pavilion - 2850 95th St - Evergreen Park"/>
    <s v="All Other Indoor Lighting Measures"/>
    <s v="Indoor Lighting"/>
    <s v="Healthcare Clinic/Office"/>
    <n v="0"/>
    <n v="12253.5"/>
    <n v="2.706"/>
    <x v="0"/>
    <x v="0"/>
    <n v="12"/>
    <s v="Qty / 1,000"/>
    <m/>
    <s v="Private-Lighting"/>
    <s v="lighting"/>
    <n v="3"/>
    <n v="9"/>
    <s v="Lighting"/>
    <n v="0.91633259480590001"/>
    <n v="1.30467645558681"/>
    <n v="11228.2814504541"/>
    <n v="3.5304544888179001"/>
    <n v="0.71"/>
    <n v="7972.0798298224099"/>
    <n v="2.5066226870607098"/>
    <n v="3890"/>
    <n v="1.4"/>
    <n v="1.85"/>
    <n v="6.0000000000000001E-3"/>
    <n v="0.65"/>
    <n v="17.994858611825201"/>
    <d v="1900-01-11T20:29:00"/>
    <n v="43152"/>
    <n v="2.9359288888298498"/>
    <n v="48.121206216231798"/>
    <n v="1"/>
    <n v="95664.957957868915"/>
  </r>
  <r>
    <s v="STND-36028"/>
    <s v="Leyden High School District No. 212"/>
    <s v="Leyden High School District 212 - 1000 N Wolf Rd - Northlake"/>
    <s v="New Indoor LED Fixtures"/>
    <s v="Indoor Lighting"/>
    <s v="K-12 School"/>
    <n v="0"/>
    <n v="25931.598999999998"/>
    <n v="7.0709999999999997"/>
    <x v="0"/>
    <x v="1"/>
    <n v="15"/>
    <s v="Qty / 1,000"/>
    <m/>
    <s v="Public-Lighting"/>
    <s v="lighting"/>
    <n v="3"/>
    <n v="7440"/>
    <s v="Lighting"/>
    <n v="0.99829244462109001"/>
    <n v="0.987374621353864"/>
    <n v="25887.319358643799"/>
    <n v="6.9817259475931701"/>
    <n v="0.71"/>
    <n v="18379.996744637101"/>
    <n v="4.9570254227911503"/>
    <n v="2979"/>
    <n v="1.17333333333333"/>
    <n v="1.323"/>
    <n v="2.1333333333333301E-2"/>
    <n v="0.72"/>
    <n v="23.497818059751602"/>
    <d v="1900-01-15T18:49:11"/>
    <n v="43173"/>
    <n v="7.3294343113223004"/>
    <n v="470.67853379352402"/>
    <n v="1"/>
    <n v="275699.95116955653"/>
  </r>
  <r>
    <s v="STND-36046"/>
    <s v="Apple Nine Hospitality Management, Inc."/>
    <s v="Residence Inn Chicago Lake Forest - 26325 N Riverwoods Blvd - Mettawa"/>
    <s v="Guest Room Energy Management System"/>
    <s v="HVAC"/>
    <s v="Hotel/Motel (common)"/>
    <n v="0"/>
    <n v="145210"/>
    <n v="109.2"/>
    <x v="3"/>
    <x v="0"/>
    <n v="15"/>
    <s v="ΔkWpeak"/>
    <m/>
    <s v="Private-Non-Lighting"/>
    <s v="non_lighting"/>
    <n v="3"/>
    <n v="130"/>
    <s v="Non-Lighting"/>
    <n v="0.98952339343681495"/>
    <n v="0.43468415683807998"/>
    <n v="143688.69196095999"/>
    <n v="47.4675099267184"/>
    <n v="0.7"/>
    <n v="100582.084372672"/>
    <n v="33.227256948702902"/>
    <n v="6138"/>
    <n v="1.2"/>
    <n v="1.24"/>
    <n v="3.2000000000000001E-2"/>
    <n v="0.73"/>
    <n v="11.4043662430759"/>
    <d v="1900-01-07T03:30:12"/>
    <n v="43152"/>
    <n v="47.4675099267184"/>
    <n v="0"/>
    <n v="1"/>
    <n v="1508731.2655900801"/>
  </r>
  <r>
    <s v="STND-36104"/>
    <s v="West Suburban Bank"/>
    <s v="West Suburban Bank - 3S041 IL - 59 - Warrenville"/>
    <s v="New Indoor LED Fixtures"/>
    <s v="Indoor Lighting"/>
    <s v="Miscellaneous"/>
    <n v="0"/>
    <n v="9042.0349999999999"/>
    <n v="1.9370000000000001"/>
    <x v="0"/>
    <x v="0"/>
    <n v="14.797277300976599"/>
    <s v="Qty / 1,000"/>
    <m/>
    <s v="Private-Lighting"/>
    <s v="lighting"/>
    <n v="3"/>
    <n v="2455"/>
    <s v="Lighting"/>
    <n v="0.91633259480590001"/>
    <n v="1.30467645558681"/>
    <n v="8285.5113938757604"/>
    <n v="2.52715829447164"/>
    <n v="0.71"/>
    <n v="5882.7130896517901"/>
    <n v="1.79428238907487"/>
    <n v="3379"/>
    <n v="1.0900000000000001"/>
    <n v="1.36"/>
    <n v="2.1999999999999999E-2"/>
    <n v="0.57999999999999996"/>
    <n v="20.7161882213673"/>
    <d v="1900-01-13T19:08:05"/>
    <n v="43146"/>
    <n v="3.2038010832551298"/>
    <n v="167.23050519749199"/>
    <n v="1"/>
    <n v="87048.136869662354"/>
  </r>
  <r>
    <s v="STND-36104"/>
    <s v="West Suburban Bank"/>
    <s v="West Suburban Bank - 3S041 IL - 59 - Warrenville"/>
    <s v="Outdoor &amp; Garage - LED Fixtures"/>
    <s v="Outdoor &amp; Garage Lighting"/>
    <s v="Exterior"/>
    <n v="0"/>
    <n v="14257.924000000001"/>
    <n v="0"/>
    <x v="0"/>
    <x v="0"/>
    <n v="10.1978380583316"/>
    <s v="Qty / 1,000"/>
    <m/>
    <s v="Private-Lighting"/>
    <s v="lighting"/>
    <n v="3"/>
    <n v="2908"/>
    <s v="Lighting"/>
    <n v="0.91633259480590001"/>
    <n v="1.30467645558681"/>
    <n v="13065.0004954653"/>
    <n v="0"/>
    <n v="0.71"/>
    <n v="9276.1503517803703"/>
    <n v="0"/>
    <n v="4903"/>
    <n v="1"/>
    <n v="1"/>
    <n v="0"/>
    <n v="0"/>
    <n v="14.276973281664301"/>
    <d v="1900-01-09T04:44:53"/>
    <n v="43146"/>
    <n v="0"/>
    <n v="0"/>
    <n v="1"/>
    <n v="94596.679092191916"/>
  </r>
  <r>
    <s v="STND-36118"/>
    <s v="Nicoat"/>
    <s v="Nicoat - 1600 Glenlake Ave - Itasca"/>
    <s v="New Indoor LED Fixtures"/>
    <s v="Indoor Lighting"/>
    <s v="Office"/>
    <n v="0"/>
    <n v="7932.0190000000002"/>
    <n v="1.7889999999999999"/>
    <x v="0"/>
    <x v="0"/>
    <n v="15"/>
    <s v="Qty / 1,000"/>
    <m/>
    <s v="Private-Lighting"/>
    <s v="lighting"/>
    <n v="3"/>
    <n v="2360"/>
    <s v="Lighting"/>
    <n v="0.91633259480590001"/>
    <n v="1.30467645558681"/>
    <n v="7268.3675523196998"/>
    <n v="2.3340661790447998"/>
    <n v="0.71"/>
    <n v="5160.5409621469898"/>
    <n v="1.6571869871218099"/>
    <n v="2885"/>
    <n v="1.165"/>
    <n v="1.3779999999999999"/>
    <n v="2.5499999999999998E-2"/>
    <n v="0.55000000000000004"/>
    <n v="24.263431542460999"/>
    <d v="1900-01-16T07:56:40"/>
    <n v="43159"/>
    <n v="3.0796492664530901"/>
    <n v="159.093023677384"/>
    <n v="1"/>
    <n v="77408.114432204849"/>
  </r>
  <r>
    <s v="STND-36122"/>
    <s v="White Castle System, Inc."/>
    <s v="White Castle System Inc - 9501 S Cicero - Oak Lawn"/>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200"/>
    <n v="0"/>
    <n v="0"/>
    <n v="1"/>
    <n v="33310.522486383939"/>
  </r>
  <r>
    <s v="STND-36124"/>
    <s v="White Castle System, Inc."/>
    <s v="White Castle System Inc - 10339 W Grand Ave - Franklin Park"/>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194"/>
    <n v="0"/>
    <n v="0"/>
    <n v="1"/>
    <n v="33310.522486383939"/>
  </r>
  <r>
    <s v="STND-36125"/>
    <s v="White Castle System, Inc."/>
    <s v="White Castle System Inc - 7900 S Pulaski Rd - Chicago"/>
    <s v="Outdoor &amp; Garage - LED Fixtures"/>
    <s v="Outdoor &amp; Garage Lighting"/>
    <s v="Exterior"/>
    <n v="0"/>
    <n v="2510.3359999999998"/>
    <n v="0"/>
    <x v="0"/>
    <x v="0"/>
    <n v="10.1978380583316"/>
    <s v="Qty / 1,000"/>
    <m/>
    <s v="Private-Lighting"/>
    <s v="lighting"/>
    <n v="3"/>
    <n v="512"/>
    <s v="Lighting"/>
    <n v="0.91633259480590001"/>
    <n v="1.30467645558681"/>
    <n v="2300.3027007146602"/>
    <n v="0"/>
    <n v="0.71"/>
    <n v="1633.2149175074101"/>
    <n v="0"/>
    <n v="4903"/>
    <n v="1"/>
    <n v="1"/>
    <n v="0"/>
    <n v="0"/>
    <n v="14.276973281664301"/>
    <d v="1900-01-09T04:44:53"/>
    <n v="43200"/>
    <n v="0"/>
    <n v="0"/>
    <n v="1"/>
    <n v="16655.26124319197"/>
  </r>
  <r>
    <s v="STND-36126"/>
    <s v="White Castle System, Inc."/>
    <s v="White Castle System Inc - 5608 W North Ave - Chicago"/>
    <s v="Outdoor &amp; Garage - LED Fixtures"/>
    <s v="Outdoor &amp; Garage Lighting"/>
    <s v="Exterior"/>
    <n v="0"/>
    <n v="3765.5039999999999"/>
    <n v="0"/>
    <x v="0"/>
    <x v="0"/>
    <n v="10.1978380583316"/>
    <s v="Qty / 1,000"/>
    <m/>
    <s v="Private-Lighting"/>
    <s v="lighting"/>
    <n v="3"/>
    <n v="768"/>
    <s v="Lighting"/>
    <n v="0.91633259480590001"/>
    <n v="1.30467645558681"/>
    <n v="3450.4540510719899"/>
    <n v="0"/>
    <n v="0.71"/>
    <n v="2449.8223762611201"/>
    <n v="0"/>
    <n v="4903"/>
    <n v="1"/>
    <n v="1"/>
    <n v="0"/>
    <n v="0"/>
    <n v="14.276973281664301"/>
    <d v="1900-01-09T04:44:53"/>
    <n v="43194"/>
    <n v="0"/>
    <n v="0"/>
    <n v="1"/>
    <n v="24982.891864788005"/>
  </r>
  <r>
    <s v="STND-36128"/>
    <s v="White Castle System, Inc."/>
    <s v="White Castle System Inc - 1550 E 79th St - Chicago"/>
    <s v="Outdoor &amp; Garage - LED Fixtures"/>
    <s v="Outdoor &amp; Garage Lighting"/>
    <s v="Exterior"/>
    <n v="0"/>
    <n v="5648.2560000000003"/>
    <n v="0"/>
    <x v="0"/>
    <x v="0"/>
    <n v="10.1978380583316"/>
    <s v="Qty / 1,000"/>
    <m/>
    <s v="Private-Lighting"/>
    <s v="lighting"/>
    <n v="3"/>
    <n v="1152"/>
    <s v="Lighting"/>
    <n v="0.91633259480590001"/>
    <n v="1.30467645558681"/>
    <n v="5175.6810766079898"/>
    <n v="0"/>
    <n v="0.71"/>
    <n v="3674.7335643916699"/>
    <n v="0"/>
    <n v="4903"/>
    <n v="1"/>
    <n v="1"/>
    <n v="0"/>
    <n v="0"/>
    <n v="14.276973281664301"/>
    <d v="1900-01-09T04:44:53"/>
    <n v="43200"/>
    <n v="0"/>
    <n v="0"/>
    <n v="1"/>
    <n v="37474.337797181906"/>
  </r>
  <r>
    <s v="STND-36131"/>
    <s v="White Castle System, Inc."/>
    <s v="White Castle System Inc - 1219 N Lake St - Aurora"/>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194"/>
    <n v="0"/>
    <n v="0"/>
    <n v="1"/>
    <n v="33310.522486383939"/>
  </r>
  <r>
    <s v="STND-36137"/>
    <s v="White Castle System, Inc."/>
    <s v="White Castle System Inc - 2555 W 95th St - Evergreen Park"/>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454"/>
    <n v="0"/>
    <n v="0"/>
    <n v="0"/>
    <n v="33310.522486383939"/>
  </r>
  <r>
    <s v="STND-36139"/>
    <s v="White Castle System, Inc."/>
    <s v="White Castle System Inc - 1100 W Golf Rd - Hoffman Estates"/>
    <s v="Outdoor &amp; Garage - LED Fixtures"/>
    <s v="Outdoor &amp; Garage Lighting"/>
    <s v="Exterior"/>
    <n v="0"/>
    <n v="7531.0079999999998"/>
    <n v="0"/>
    <x v="0"/>
    <x v="0"/>
    <n v="10.1978380583316"/>
    <s v="Qty / 1,000"/>
    <m/>
    <s v="Private-Lighting"/>
    <s v="lighting"/>
    <n v="3"/>
    <n v="1536"/>
    <s v="Lighting"/>
    <n v="0.91633259480590001"/>
    <n v="1.30467645558681"/>
    <n v="6900.9081021439897"/>
    <n v="0"/>
    <n v="0.71"/>
    <n v="4899.6447525222302"/>
    <n v="0"/>
    <n v="4903"/>
    <n v="1"/>
    <n v="1"/>
    <n v="0"/>
    <n v="0"/>
    <n v="14.276973281664301"/>
    <d v="1900-01-09T04:44:53"/>
    <n v="43387"/>
    <n v="0"/>
    <n v="0"/>
    <n v="0"/>
    <n v="49965.783729575909"/>
  </r>
  <r>
    <s v="STND-36140"/>
    <s v="White Castle System, Inc."/>
    <s v="White Castle System Inc - 1803 W Jefferson Ave - Joliet"/>
    <s v="Outdoor &amp; Garage - LED Fixtures"/>
    <s v="Outdoor &amp; Garage Lighting"/>
    <s v="Exterior"/>
    <n v="0"/>
    <n v="6275.84"/>
    <n v="0"/>
    <x v="0"/>
    <x v="0"/>
    <n v="10.1978380583316"/>
    <s v="Qty / 1,000"/>
    <m/>
    <s v="Private-Lighting"/>
    <s v="lighting"/>
    <n v="3"/>
    <n v="1280"/>
    <s v="Lighting"/>
    <n v="0.91633259480590001"/>
    <n v="1.30467645558681"/>
    <n v="5750.7567517866601"/>
    <n v="0"/>
    <n v="0.71"/>
    <n v="4083.0372937685302"/>
    <n v="0"/>
    <n v="4903"/>
    <n v="1"/>
    <n v="1"/>
    <n v="0"/>
    <n v="0"/>
    <n v="14.276973281664301"/>
    <d v="1900-01-09T04:44:53"/>
    <n v="43454"/>
    <n v="0"/>
    <n v="0"/>
    <n v="0"/>
    <n v="41638.153107979975"/>
  </r>
  <r>
    <s v="STND-36141"/>
    <s v="White Castle System, Inc."/>
    <s v="White Castle System Inc - 110 W North Ave - Carol Stream"/>
    <s v="Outdoor &amp; Garage - LED Fixtures"/>
    <s v="Outdoor &amp; Garage Lighting"/>
    <s v="Exterior"/>
    <n v="0"/>
    <n v="6275.84"/>
    <n v="0"/>
    <x v="0"/>
    <x v="0"/>
    <n v="10.1978380583316"/>
    <s v="Qty / 1,000"/>
    <m/>
    <s v="Private-Lighting"/>
    <s v="lighting"/>
    <n v="3"/>
    <n v="1280"/>
    <s v="Lighting"/>
    <n v="0.91633259480590001"/>
    <n v="1.30467645558681"/>
    <n v="5750.7567517866601"/>
    <n v="0"/>
    <n v="0.71"/>
    <n v="4083.0372937685302"/>
    <n v="0"/>
    <n v="4903"/>
    <n v="1"/>
    <n v="1"/>
    <n v="0"/>
    <n v="0"/>
    <n v="14.276973281664301"/>
    <d v="1900-01-09T04:44:53"/>
    <n v="43387"/>
    <n v="0"/>
    <n v="0"/>
    <n v="0"/>
    <n v="41638.153107979975"/>
  </r>
  <r>
    <s v="STND-36142"/>
    <s v="White Castle System, Inc."/>
    <s v="White Castle System Inc - 1204 75th St - Downers Grove"/>
    <s v="Outdoor &amp; Garage - LED Fixtures"/>
    <s v="Outdoor &amp; Garage Lighting"/>
    <s v="Exterior"/>
    <n v="0"/>
    <n v="5648.2560000000003"/>
    <n v="0"/>
    <x v="0"/>
    <x v="0"/>
    <n v="10.1978380583316"/>
    <s v="Qty / 1,000"/>
    <m/>
    <s v="Private-Lighting"/>
    <s v="lighting"/>
    <n v="3"/>
    <n v="1152"/>
    <s v="Lighting"/>
    <n v="0.91633259480590001"/>
    <n v="1.30467645558681"/>
    <n v="5175.6810766079898"/>
    <n v="0"/>
    <n v="0.71"/>
    <n v="3674.7335643916699"/>
    <n v="0"/>
    <n v="4903"/>
    <n v="1"/>
    <n v="1"/>
    <n v="0"/>
    <n v="0"/>
    <n v="14.276973281664301"/>
    <d v="1900-01-09T04:44:53"/>
    <n v="43387"/>
    <n v="0"/>
    <n v="0"/>
    <n v="0"/>
    <n v="37474.337797181906"/>
  </r>
  <r>
    <s v="STND-36143"/>
    <s v="White Castle System, Inc."/>
    <s v="White Castle System Inc - 1400 W 79th St - Chicago"/>
    <s v="Outdoor &amp; Garage - LED Fixtures"/>
    <s v="Outdoor &amp; Garage Lighting"/>
    <s v="Exterior"/>
    <n v="0"/>
    <n v="3765.5039999999999"/>
    <n v="0"/>
    <x v="0"/>
    <x v="0"/>
    <n v="10.1978380583316"/>
    <s v="Qty / 1,000"/>
    <m/>
    <s v="Private-Lighting"/>
    <s v="lighting"/>
    <n v="3"/>
    <n v="768"/>
    <s v="Lighting"/>
    <n v="0.91633259480590001"/>
    <n v="1.30467645558681"/>
    <n v="3450.4540510719899"/>
    <n v="0"/>
    <n v="0.71"/>
    <n v="2449.8223762611201"/>
    <n v="0"/>
    <n v="4903"/>
    <n v="1"/>
    <n v="1"/>
    <n v="0"/>
    <n v="0"/>
    <n v="14.276973281664301"/>
    <d v="1900-01-09T04:44:53"/>
    <n v="43200"/>
    <n v="0"/>
    <n v="0"/>
    <n v="1"/>
    <n v="24982.891864788005"/>
  </r>
  <r>
    <s v="STND-36144"/>
    <s v="White Castle System, Inc."/>
    <s v="White Castle System Inc - 3205 S Ashland Ave - Chicago"/>
    <s v="Outdoor &amp; Garage - LED Fixtures"/>
    <s v="Outdoor &amp; Garage Lighting"/>
    <s v="Exterior"/>
    <n v="0"/>
    <n v="5648.2560000000003"/>
    <n v="0"/>
    <x v="0"/>
    <x v="0"/>
    <n v="10.1978380583316"/>
    <s v="Qty / 1,000"/>
    <m/>
    <s v="Private-Lighting"/>
    <s v="lighting"/>
    <n v="3"/>
    <n v="1152"/>
    <s v="Lighting"/>
    <n v="0.91633259480590001"/>
    <n v="1.30467645558681"/>
    <n v="5175.6810766079898"/>
    <n v="0"/>
    <n v="0.71"/>
    <n v="3674.7335643916699"/>
    <n v="0"/>
    <n v="4903"/>
    <n v="1"/>
    <n v="1"/>
    <n v="0"/>
    <n v="0"/>
    <n v="14.276973281664301"/>
    <d v="1900-01-09T04:44:53"/>
    <n v="43194"/>
    <n v="0"/>
    <n v="0"/>
    <n v="1"/>
    <n v="37474.337797181906"/>
  </r>
  <r>
    <s v="STND-36145"/>
    <s v="White Castle System, Inc."/>
    <s v="White Castle System Inc - 9450 S Jeffery Ave - Chicago"/>
    <s v="Outdoor &amp; Garage - LED Fixtures"/>
    <s v="Outdoor &amp; Garage Lighting"/>
    <s v="Exterior"/>
    <n v="0"/>
    <n v="3765.5039999999999"/>
    <n v="0"/>
    <x v="0"/>
    <x v="0"/>
    <n v="10.1978380583316"/>
    <s v="Qty / 1,000"/>
    <m/>
    <s v="Private-Lighting"/>
    <s v="lighting"/>
    <n v="3"/>
    <n v="768"/>
    <s v="Lighting"/>
    <n v="0.91633259480590001"/>
    <n v="1.30467645558681"/>
    <n v="3450.4540510719899"/>
    <n v="0"/>
    <n v="0.71"/>
    <n v="2449.8223762611201"/>
    <n v="0"/>
    <n v="4903"/>
    <n v="1"/>
    <n v="1"/>
    <n v="0"/>
    <n v="0"/>
    <n v="14.276973281664301"/>
    <d v="1900-01-09T04:44:53"/>
    <n v="43200"/>
    <n v="0"/>
    <n v="0"/>
    <n v="1"/>
    <n v="24982.891864788005"/>
  </r>
  <r>
    <s v="STND-36146"/>
    <s v="White Castle System, Inc."/>
    <s v="White Castle System Inc - 6901 S Western Ave - Chicago"/>
    <s v="Outdoor &amp; Garage - LED Fixtures"/>
    <s v="Outdoor &amp; Garage Lighting"/>
    <s v="Exterior"/>
    <n v="0"/>
    <n v="4393.0879999999997"/>
    <n v="0"/>
    <x v="0"/>
    <x v="0"/>
    <n v="10.1978380583316"/>
    <s v="Qty / 1,000"/>
    <m/>
    <s v="Private-Lighting"/>
    <s v="lighting"/>
    <n v="3"/>
    <n v="896"/>
    <s v="Lighting"/>
    <n v="0.91633259480590001"/>
    <n v="1.30467645558681"/>
    <n v="4025.5297262506601"/>
    <n v="0"/>
    <n v="0.71"/>
    <n v="2858.1261056379699"/>
    <n v="0"/>
    <n v="4903"/>
    <n v="1"/>
    <n v="1"/>
    <n v="0"/>
    <n v="0"/>
    <n v="14.276973281664301"/>
    <d v="1900-01-09T04:44:53"/>
    <n v="43387"/>
    <n v="0"/>
    <n v="0"/>
    <n v="0"/>
    <n v="29146.707175585972"/>
  </r>
  <r>
    <s v="STND-36152"/>
    <s v="White Castle System, Inc."/>
    <s v="White Castle System Inc - 3457 S King Dr - Chicago"/>
    <s v="Outdoor &amp; Garage - LED Fixtures"/>
    <s v="Outdoor &amp; Garage Lighting"/>
    <s v="Exterior"/>
    <n v="0"/>
    <n v="3765.5039999999999"/>
    <n v="0"/>
    <x v="0"/>
    <x v="0"/>
    <n v="10.1978380583316"/>
    <s v="Qty / 1,000"/>
    <m/>
    <s v="Private-Lighting"/>
    <s v="lighting"/>
    <n v="3"/>
    <n v="768"/>
    <s v="Lighting"/>
    <n v="0.91633259480590001"/>
    <n v="1.30467645558681"/>
    <n v="3450.4540510719899"/>
    <n v="0"/>
    <n v="0.71"/>
    <n v="2449.8223762611201"/>
    <n v="0"/>
    <n v="4903"/>
    <n v="1"/>
    <n v="1"/>
    <n v="0"/>
    <n v="0"/>
    <n v="14.276973281664301"/>
    <d v="1900-01-09T04:44:53"/>
    <n v="43194"/>
    <n v="0"/>
    <n v="0"/>
    <n v="1"/>
    <n v="24982.891864788005"/>
  </r>
  <r>
    <s v="STND-36154"/>
    <s v="White Castle System, Inc."/>
    <s v="White Castle System Inc - 1400 E Sibley Blvd - Dolton"/>
    <s v="Outdoor &amp; Garage - LED Fixtures"/>
    <s v="Outdoor &amp; Garage Lighting"/>
    <s v="Exterior"/>
    <n v="0"/>
    <n v="6275.84"/>
    <n v="0"/>
    <x v="0"/>
    <x v="0"/>
    <n v="10.1978380583316"/>
    <s v="Qty / 1,000"/>
    <m/>
    <s v="Private-Lighting"/>
    <s v="lighting"/>
    <n v="3"/>
    <n v="1280"/>
    <s v="Lighting"/>
    <n v="0.91633259480590001"/>
    <n v="1.30467645558681"/>
    <n v="5750.7567517866601"/>
    <n v="0"/>
    <n v="0.71"/>
    <n v="4083.0372937685302"/>
    <n v="0"/>
    <n v="4903"/>
    <n v="1"/>
    <n v="1"/>
    <n v="0"/>
    <n v="0"/>
    <n v="14.276973281664301"/>
    <d v="1900-01-09T04:44:53"/>
    <n v="43454"/>
    <n v="0"/>
    <n v="0"/>
    <n v="0"/>
    <n v="41638.153107979975"/>
  </r>
  <r>
    <s v="STND-36156"/>
    <s v="White Castle System, Inc."/>
    <s v="White Castle System Inc - 1583 N State Route 50 - Bradley"/>
    <s v="Outdoor &amp; Garage - LED Fixtures"/>
    <s v="Outdoor &amp; Garage Lighting"/>
    <s v="Exterior"/>
    <n v="0"/>
    <n v="6275.84"/>
    <n v="0"/>
    <x v="0"/>
    <x v="0"/>
    <n v="10.1978380583316"/>
    <s v="Qty / 1,000"/>
    <m/>
    <s v="Private-Lighting"/>
    <s v="lighting"/>
    <n v="3"/>
    <n v="1280"/>
    <s v="Lighting"/>
    <n v="0.91633259480590001"/>
    <n v="1.30467645558681"/>
    <n v="5750.7567517866601"/>
    <n v="0"/>
    <n v="0.71"/>
    <n v="4083.0372937685302"/>
    <n v="0"/>
    <n v="4903"/>
    <n v="1"/>
    <n v="1"/>
    <n v="0"/>
    <n v="0"/>
    <n v="14.276973281664301"/>
    <d v="1900-01-09T04:44:53"/>
    <n v="43200"/>
    <n v="0"/>
    <n v="0"/>
    <n v="1"/>
    <n v="41638.153107979975"/>
  </r>
  <r>
    <s v="STND-36158"/>
    <s v="White Castle System, Inc."/>
    <s v="White Castle System Inc - 1550 W Garfield Blvd - Chicago"/>
    <s v="Outdoor &amp; Garage - LED Fixtures"/>
    <s v="Outdoor &amp; Garage Lighting"/>
    <s v="Exterior"/>
    <n v="0"/>
    <n v="2510.3359999999998"/>
    <n v="0"/>
    <x v="0"/>
    <x v="0"/>
    <n v="10.1978380583316"/>
    <s v="Qty / 1,000"/>
    <m/>
    <s v="Private-Lighting"/>
    <s v="lighting"/>
    <n v="3"/>
    <n v="512"/>
    <s v="Lighting"/>
    <n v="0.91633259480590001"/>
    <n v="1.30467645558681"/>
    <n v="2300.3027007146602"/>
    <n v="0"/>
    <n v="0.71"/>
    <n v="1633.2149175074101"/>
    <n v="0"/>
    <n v="4903"/>
    <n v="1"/>
    <n v="1"/>
    <n v="0"/>
    <n v="0"/>
    <n v="14.276973281664301"/>
    <d v="1900-01-09T04:44:53"/>
    <n v="43194"/>
    <n v="0"/>
    <n v="0"/>
    <n v="1"/>
    <n v="16655.26124319197"/>
  </r>
  <r>
    <s v="STND-36159"/>
    <s v="White Castle System, Inc."/>
    <s v="White Castle System Inc - 4 E Roosevelt Rd - Lombard"/>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387"/>
    <n v="0"/>
    <n v="0"/>
    <n v="0"/>
    <n v="33310.522486383939"/>
  </r>
  <r>
    <s v="STND-36161"/>
    <s v="White Castle System, Inc."/>
    <s v="White Castle System Inc - 211 W Roosevelt Rd - Maywood"/>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200"/>
    <n v="0"/>
    <n v="0"/>
    <n v="1"/>
    <n v="33310.522486383939"/>
  </r>
  <r>
    <s v="STND-36162"/>
    <s v="White Castle System, Inc."/>
    <s v="White Castle System Inc - 2110 Army Trail Rd - Addison"/>
    <s v="Outdoor &amp; Garage - LED Fixtures"/>
    <s v="Outdoor &amp; Garage Lighting"/>
    <s v="Exterior"/>
    <n v="0"/>
    <n v="3765.5039999999999"/>
    <n v="0"/>
    <x v="0"/>
    <x v="0"/>
    <n v="10.1978380583316"/>
    <s v="Qty / 1,000"/>
    <m/>
    <s v="Private-Lighting"/>
    <s v="lighting"/>
    <n v="3"/>
    <n v="768"/>
    <s v="Lighting"/>
    <n v="0.91633259480590001"/>
    <n v="1.30467645558681"/>
    <n v="3450.4540510719899"/>
    <n v="0"/>
    <n v="0.71"/>
    <n v="2449.8223762611201"/>
    <n v="0"/>
    <n v="4903"/>
    <n v="1"/>
    <n v="1"/>
    <n v="0"/>
    <n v="0"/>
    <n v="14.276973281664301"/>
    <d v="1900-01-09T04:44:53"/>
    <n v="43387"/>
    <n v="0"/>
    <n v="0"/>
    <n v="0"/>
    <n v="24982.891864788005"/>
  </r>
  <r>
    <s v="STND-36164"/>
    <s v="White Castle System, Inc."/>
    <s v="White Castle System Inc - 12640 W 143rd St - Homer Glen"/>
    <s v="Outdoor &amp; Garage - LED Fixtures"/>
    <s v="Outdoor &amp; Garage Lighting"/>
    <s v="Exterior"/>
    <n v="0"/>
    <n v="6275.84"/>
    <n v="0"/>
    <x v="0"/>
    <x v="0"/>
    <n v="10.1978380583316"/>
    <s v="Qty / 1,000"/>
    <m/>
    <s v="Private-Lighting"/>
    <s v="lighting"/>
    <n v="3"/>
    <n v="1280"/>
    <s v="Lighting"/>
    <n v="0.91633259480590001"/>
    <n v="1.30467645558681"/>
    <n v="5750.7567517866601"/>
    <n v="0"/>
    <n v="0.71"/>
    <n v="4083.0372937685302"/>
    <n v="0"/>
    <n v="4903"/>
    <n v="1"/>
    <n v="1"/>
    <n v="0"/>
    <n v="0"/>
    <n v="14.276973281664301"/>
    <d v="1900-01-09T04:44:53"/>
    <n v="43387"/>
    <n v="0"/>
    <n v="0"/>
    <n v="0"/>
    <n v="41638.153107979975"/>
  </r>
  <r>
    <s v="STND-36165"/>
    <s v="White Castle System, Inc."/>
    <s v="White Castle System Inc - 6646 S Halsted St - Chicago"/>
    <s v="Outdoor &amp; Garage - LED Fixtures"/>
    <s v="Outdoor &amp; Garage Lighting"/>
    <s v="Exterior"/>
    <n v="0"/>
    <n v="4393.0879999999997"/>
    <n v="0"/>
    <x v="0"/>
    <x v="0"/>
    <n v="10.1978380583316"/>
    <s v="Qty / 1,000"/>
    <m/>
    <s v="Private-Lighting"/>
    <s v="lighting"/>
    <n v="3"/>
    <n v="896"/>
    <s v="Lighting"/>
    <n v="0.91633259480590001"/>
    <n v="1.30467645558681"/>
    <n v="4025.5297262506601"/>
    <n v="0"/>
    <n v="0.71"/>
    <n v="2858.1261056379699"/>
    <n v="0"/>
    <n v="4903"/>
    <n v="1"/>
    <n v="1"/>
    <n v="0"/>
    <n v="0"/>
    <n v="14.276973281664301"/>
    <d v="1900-01-09T04:44:53"/>
    <n v="43200"/>
    <n v="0"/>
    <n v="0"/>
    <n v="1"/>
    <n v="29146.707175585972"/>
  </r>
  <r>
    <s v="STND-36169"/>
    <s v="White Castle System, Inc."/>
    <s v="White Castle System Inc - 3001 Belvidere St - Waukegan"/>
    <s v="Outdoor &amp; Garage - LED Fixtures"/>
    <s v="Outdoor &amp; Garage Lighting"/>
    <s v="Exterior"/>
    <n v="0"/>
    <n v="5020.6719999999996"/>
    <n v="0"/>
    <x v="0"/>
    <x v="0"/>
    <n v="10.1978380583316"/>
    <s v="Qty / 1,000"/>
    <m/>
    <s v="Private-Lighting"/>
    <s v="lighting"/>
    <n v="3"/>
    <n v="1024"/>
    <s v="Lighting"/>
    <n v="0.91633259480590001"/>
    <n v="1.30467645558681"/>
    <n v="4600.6054014293304"/>
    <n v="0"/>
    <n v="0.71"/>
    <n v="3266.4298350148201"/>
    <n v="0"/>
    <n v="4903"/>
    <n v="1"/>
    <n v="1"/>
    <n v="0"/>
    <n v="0"/>
    <n v="14.276973281664301"/>
    <d v="1900-01-09T04:44:53"/>
    <n v="43200"/>
    <n v="0"/>
    <n v="0"/>
    <n v="1"/>
    <n v="33310.522486383939"/>
  </r>
  <r>
    <s v="STND-36170"/>
    <s v="White Castle System, Inc."/>
    <s v="White Castle System Inc - 21049 S Cicero Ave - Matteson"/>
    <s v="Outdoor &amp; Garage - LED Fixtures"/>
    <s v="Outdoor &amp; Garage Lighting"/>
    <s v="Exterior"/>
    <n v="0"/>
    <n v="3137.92"/>
    <n v="0"/>
    <x v="0"/>
    <x v="0"/>
    <n v="10.1978380583316"/>
    <s v="Qty / 1,000"/>
    <m/>
    <s v="Private-Lighting"/>
    <s v="lighting"/>
    <n v="3"/>
    <n v="640"/>
    <s v="Lighting"/>
    <n v="0.91633259480590001"/>
    <n v="1.30467645558681"/>
    <n v="2875.37837589333"/>
    <n v="0"/>
    <n v="0.71"/>
    <n v="2041.5186468842601"/>
    <n v="0"/>
    <n v="4903"/>
    <n v="1"/>
    <n v="1"/>
    <n v="0"/>
    <n v="0"/>
    <n v="14.276973281664301"/>
    <d v="1900-01-09T04:44:53"/>
    <n v="43194"/>
    <n v="0"/>
    <n v="0"/>
    <n v="1"/>
    <n v="20819.076553989937"/>
  </r>
  <r>
    <s v="STND-36175"/>
    <s v="White Castle System, Inc."/>
    <s v="White Castle System Inc - 2340 Route 34 - Oswego"/>
    <s v="Outdoor &amp; Garage - LED Fixtures"/>
    <s v="Outdoor &amp; Garage Lighting"/>
    <s v="Exterior"/>
    <n v="0"/>
    <n v="10041.343999999999"/>
    <n v="0"/>
    <x v="0"/>
    <x v="0"/>
    <n v="10.1978380583316"/>
    <s v="Qty / 1,000"/>
    <m/>
    <s v="Private-Lighting"/>
    <s v="lighting"/>
    <n v="3"/>
    <n v="2048"/>
    <s v="Lighting"/>
    <n v="0.91633259480590001"/>
    <n v="1.30467645558681"/>
    <n v="9201.2108028586499"/>
    <n v="0"/>
    <n v="0.71"/>
    <n v="6532.8596700296403"/>
    <n v="0"/>
    <n v="4903"/>
    <n v="1"/>
    <n v="1"/>
    <n v="0"/>
    <n v="0"/>
    <n v="14.276973281664301"/>
    <d v="1900-01-09T04:44:53"/>
    <n v="43387"/>
    <n v="0"/>
    <n v="0"/>
    <n v="0"/>
    <n v="66621.044972767879"/>
  </r>
  <r>
    <s v="STND-36230"/>
    <s v="MB Financial Bank, N.A."/>
    <s v="MB Financial - 3959 N Lincoln - Chicago"/>
    <s v="Building Energy Management System"/>
    <s v="Energy Management System"/>
    <s v="Office"/>
    <n v="13301.52"/>
    <n v="120267.91"/>
    <n v="0"/>
    <x v="1"/>
    <x v="0"/>
    <n v="15"/>
    <s v="NA"/>
    <m/>
    <s v="EMS"/>
    <s v="ems"/>
    <n v="3"/>
    <n v="1"/>
    <s v="EMS"/>
    <n v="0.91036333343406195"/>
    <n v="0"/>
    <n v="109487.495452748"/>
    <n v="0"/>
    <n v="0.7"/>
    <n v="76641.246816923405"/>
    <n v="0"/>
    <n v="2885"/>
    <n v="1.165"/>
    <n v="1.3779999999999999"/>
    <n v="2.5499999999999998E-2"/>
    <n v="0.55000000000000004"/>
    <n v="24.263431542460999"/>
    <d v="1900-01-16T07:56:40"/>
    <n v="43135"/>
    <n v="0"/>
    <n v="0"/>
    <n v="1"/>
    <n v="1149618.7022538511"/>
  </r>
  <r>
    <s v="STND-36266"/>
    <s v="Tri City Foods, Inc."/>
    <s v="Tri City Foods Inc #1217 - 18156 Torrence Ave - Lansing"/>
    <s v="New Indoor LED Fixtures"/>
    <s v="Indoor Lighting"/>
    <s v="Restaurant"/>
    <n v="0"/>
    <n v="12188.790999999999"/>
    <n v="1.6659999999999999"/>
    <x v="0"/>
    <x v="0"/>
    <n v="8.9750493627714896"/>
    <s v="Qty / 1,000"/>
    <m/>
    <s v="Private-Lighting"/>
    <s v="lighting"/>
    <n v="3"/>
    <n v="1870"/>
    <s v="Lighting"/>
    <n v="0.91633259480590001"/>
    <n v="1.30467645558681"/>
    <n v="11168.986484576801"/>
    <n v="2.1735909750076199"/>
    <n v="0.71"/>
    <n v="7929.9804040495301"/>
    <n v="1.5432495922554099"/>
    <n v="5571"/>
    <n v="1.17"/>
    <n v="1.31"/>
    <n v="2.1000000000000001E-2"/>
    <n v="0.68"/>
    <n v="12.565069107880101"/>
    <d v="1900-01-07T23:24:04"/>
    <n v="43135"/>
    <n v="2.4400437528150198"/>
    <n v="200.468988184712"/>
    <n v="1"/>
    <n v="71171.965572155139"/>
  </r>
  <r>
    <s v="STND-36266"/>
    <s v="Tri City Foods, Inc."/>
    <s v="Tri City Foods Inc #1217 - 18156 Torrence Ave - Lansing"/>
    <s v="Outdoor &amp; Garage - LED Fixtures"/>
    <s v="Outdoor &amp; Garage Lighting"/>
    <s v="Exterior"/>
    <n v="0"/>
    <n v="5040.2839999999997"/>
    <n v="0"/>
    <x v="0"/>
    <x v="0"/>
    <n v="10.1978380583316"/>
    <s v="Qty / 1,000"/>
    <m/>
    <s v="Private-Lighting"/>
    <s v="lighting"/>
    <n v="3"/>
    <n v="1028"/>
    <s v="Lighting"/>
    <n v="0.91633259480590001"/>
    <n v="1.30467645558681"/>
    <n v="4618.5765162786602"/>
    <n v="0"/>
    <n v="0.71"/>
    <n v="3279.1893265578501"/>
    <n v="0"/>
    <n v="4903"/>
    <n v="1"/>
    <n v="1"/>
    <n v="0"/>
    <n v="0"/>
    <n v="14.276973281664301"/>
    <d v="1900-01-09T04:44:53"/>
    <n v="43135"/>
    <n v="0"/>
    <n v="0"/>
    <n v="1"/>
    <n v="33440.64171484641"/>
  </r>
  <r>
    <s v="STND-36267"/>
    <s v="Tri City Foods, Inc."/>
    <s v="Tri City Foods Inc #1250 - 418 79th St - Chicago"/>
    <s v="Outdoor &amp; Garage - LED Fixtures"/>
    <s v="Outdoor &amp; Garage Lighting"/>
    <s v="Exterior"/>
    <n v="0"/>
    <n v="4559.79"/>
    <n v="0"/>
    <x v="0"/>
    <x v="0"/>
    <n v="10.1978380583316"/>
    <s v="Qty / 1,000"/>
    <m/>
    <s v="Private-Lighting"/>
    <s v="lighting"/>
    <n v="3"/>
    <n v="930"/>
    <s v="Lighting"/>
    <n v="0.91633259480590001"/>
    <n v="1.30467645558681"/>
    <n v="4178.2842024699903"/>
    <n v="0"/>
    <n v="0.71"/>
    <n v="2966.5817837537002"/>
    <n v="0"/>
    <n v="4903"/>
    <n v="1"/>
    <n v="1"/>
    <n v="0"/>
    <n v="0"/>
    <n v="14.276973281664301"/>
    <d v="1900-01-09T04:44:53"/>
    <n v="43135"/>
    <n v="0"/>
    <n v="0"/>
    <n v="1"/>
    <n v="30252.720617516727"/>
  </r>
  <r>
    <s v="STND-36267"/>
    <s v="Tri City Foods, Inc."/>
    <s v="Tri City Foods Inc #1250 - 418 79th St - Chicago"/>
    <s v="New Indoor LED Fixtures"/>
    <s v="Indoor Lighting"/>
    <s v="Restaurant"/>
    <n v="0"/>
    <n v="11015.538"/>
    <n v="1.5049999999999999"/>
    <x v="0"/>
    <x v="0"/>
    <n v="8.9750493627714896"/>
    <s v="Qty / 1,000"/>
    <m/>
    <s v="Private-Lighting"/>
    <s v="lighting"/>
    <n v="3"/>
    <n v="1690"/>
    <s v="Lighting"/>
    <n v="0.91633259480590001"/>
    <n v="1.30467645558681"/>
    <n v="10093.896518723001"/>
    <n v="1.96353806565814"/>
    <n v="0.71"/>
    <n v="7166.66652829332"/>
    <n v="1.39411202661728"/>
    <n v="5571"/>
    <n v="1.17"/>
    <n v="1.31"/>
    <n v="2.1000000000000001E-2"/>
    <n v="0.68"/>
    <n v="12.565069107880101"/>
    <d v="1900-01-07T23:24:04"/>
    <n v="43135"/>
    <n v="2.2042412052740699"/>
    <n v="181.172501618105"/>
    <n v="1"/>
    <n v="64321.185857954726"/>
  </r>
  <r>
    <s v="STND-36268"/>
    <s v="Tri City Foods, Inc."/>
    <s v="Tri City Foods Inc #1355 - 1048 Sibley Blvd - Dolton"/>
    <s v="New Indoor LED Fixtures"/>
    <s v="Indoor Lighting"/>
    <s v="Restaurant"/>
    <n v="0"/>
    <n v="14052.959000000001"/>
    <n v="1.921"/>
    <x v="0"/>
    <x v="0"/>
    <n v="8.9750493627714896"/>
    <s v="Qty / 1,000"/>
    <m/>
    <s v="Private-Lighting"/>
    <s v="lighting"/>
    <n v="3"/>
    <n v="2156"/>
    <s v="Lighting"/>
    <n v="0.91633259480590001"/>
    <n v="1.30467645558681"/>
    <n v="12877.1843851709"/>
    <n v="2.5062834711822601"/>
    <n v="0.71"/>
    <n v="9142.8009134713593"/>
    <n v="1.7794612645393999"/>
    <n v="5571"/>
    <n v="1.17"/>
    <n v="1.31"/>
    <n v="2.1000000000000001E-2"/>
    <n v="0.68"/>
    <n v="12.565069107880101"/>
    <d v="1900-01-07T23:24:04"/>
    <n v="43135"/>
    <n v="2.8135198374295598"/>
    <n v="231.12895050306801"/>
    <n v="1"/>
    <n v="82057.08951239771"/>
  </r>
  <r>
    <s v="STND-36268"/>
    <s v="Tri City Foods, Inc."/>
    <s v="Tri City Foods Inc #1355 - 1048 Sibley Blvd - Dolton"/>
    <s v="Outdoor &amp; Garage - LED Fixtures"/>
    <s v="Outdoor &amp; Garage Lighting"/>
    <s v="Exterior"/>
    <n v="0"/>
    <n v="4559.79"/>
    <n v="0"/>
    <x v="0"/>
    <x v="0"/>
    <n v="10.1978380583316"/>
    <s v="Qty / 1,000"/>
    <m/>
    <s v="Private-Lighting"/>
    <s v="lighting"/>
    <n v="3"/>
    <n v="930"/>
    <s v="Lighting"/>
    <n v="0.91633259480590001"/>
    <n v="1.30467645558681"/>
    <n v="4178.2842024699903"/>
    <n v="0"/>
    <n v="0.71"/>
    <n v="2966.5817837537002"/>
    <n v="0"/>
    <n v="4903"/>
    <n v="1"/>
    <n v="1"/>
    <n v="0"/>
    <n v="0"/>
    <n v="14.276973281664301"/>
    <d v="1900-01-09T04:44:53"/>
    <n v="43135"/>
    <n v="0"/>
    <n v="0"/>
    <n v="1"/>
    <n v="30252.720617516727"/>
  </r>
  <r>
    <s v="STND-36269"/>
    <s v="Tri City Foods, Inc."/>
    <s v="Tri City Foods Inc #1848 - 2121 Bloomingdale Rd - Glendale Heights"/>
    <s v="Outdoor &amp; Garage - LED Fixtures"/>
    <s v="Outdoor &amp; Garage Lighting"/>
    <s v="Exterior"/>
    <n v="0"/>
    <n v="4559.79"/>
    <n v="0"/>
    <x v="0"/>
    <x v="0"/>
    <n v="10.1978380583316"/>
    <s v="Qty / 1,000"/>
    <m/>
    <s v="Private-Lighting"/>
    <s v="lighting"/>
    <n v="3"/>
    <n v="930"/>
    <s v="Lighting"/>
    <n v="0.91633259480590001"/>
    <n v="1.30467645558681"/>
    <n v="4178.2842024699903"/>
    <n v="0"/>
    <n v="0.71"/>
    <n v="2966.5817837537002"/>
    <n v="0"/>
    <n v="4903"/>
    <n v="1"/>
    <n v="1"/>
    <n v="0"/>
    <n v="0"/>
    <n v="14.276973281664301"/>
    <d v="1900-01-09T04:44:53"/>
    <n v="43135"/>
    <n v="0"/>
    <n v="0"/>
    <n v="1"/>
    <n v="30252.720617516727"/>
  </r>
  <r>
    <s v="STND-36269"/>
    <s v="Tri City Foods, Inc."/>
    <s v="Tri City Foods Inc #1848 - 2121 Bloomingdale Rd - Glendale Heights"/>
    <s v="New Indoor LED Fixtures"/>
    <s v="Indoor Lighting"/>
    <s v="Restaurant"/>
    <n v="0"/>
    <n v="14222.429"/>
    <n v="1.944"/>
    <x v="0"/>
    <x v="0"/>
    <n v="8.9750493627714896"/>
    <s v="Qty / 1,000"/>
    <m/>
    <s v="Private-Lighting"/>
    <s v="lighting"/>
    <n v="3"/>
    <n v="2182"/>
    <s v="Lighting"/>
    <n v="0.91633259480590001"/>
    <n v="1.30467645558681"/>
    <n v="13032.475270012699"/>
    <n v="2.5362910296607502"/>
    <n v="0.71"/>
    <n v="9253.0574417089992"/>
    <n v="1.8007666310591299"/>
    <n v="5571"/>
    <n v="1.17"/>
    <n v="1.31"/>
    <n v="2.1000000000000001E-2"/>
    <n v="0.68"/>
    <n v="12.565069107880101"/>
    <d v="1900-01-07T23:24:04"/>
    <n v="43135"/>
    <n v="2.8472059156496998"/>
    <n v="233.916222795099"/>
    <n v="1"/>
    <n v="83046.64729589835"/>
  </r>
  <r>
    <s v="STND-36270"/>
    <s v="Tri City Foods, Inc."/>
    <s v="Tri City Foods Inc #2672 - 340 Neltnor Blvd - West Chicago"/>
    <s v="New Indoor LED Fixtures"/>
    <s v="Indoor Lighting"/>
    <s v="Restaurant"/>
    <n v="0"/>
    <n v="13127.393"/>
    <n v="1.794"/>
    <x v="0"/>
    <x v="0"/>
    <n v="8.9750493627714896"/>
    <s v="Qty / 1,000"/>
    <m/>
    <s v="Private-Lighting"/>
    <s v="lighting"/>
    <n v="3"/>
    <n v="2014"/>
    <s v="Lighting"/>
    <n v="0.91633259480590001"/>
    <n v="1.30467645558681"/>
    <n v="12029.058090726799"/>
    <n v="2.3405895613227301"/>
    <n v="0.71"/>
    <n v="8540.6312444160303"/>
    <n v="1.6618185885391401"/>
    <n v="5571"/>
    <n v="1.17"/>
    <n v="1.31"/>
    <n v="2.1000000000000001E-2"/>
    <n v="0.68"/>
    <n v="12.565069107880101"/>
    <d v="1900-01-07T23:24:04"/>
    <n v="43135"/>
    <n v="2.6275141011705601"/>
    <n v="215.90617085919899"/>
    <n v="1"/>
    <n v="76652.58700786237"/>
  </r>
  <r>
    <s v="STND-36270"/>
    <s v="Tri City Foods, Inc."/>
    <s v="Tri City Foods Inc #2672 - 340 Neltnor Blvd - West Chicago"/>
    <s v="Outdoor &amp; Garage - LED Fixtures"/>
    <s v="Outdoor &amp; Garage Lighting"/>
    <s v="Exterior"/>
    <n v="0"/>
    <n v="5520.7780000000002"/>
    <n v="0"/>
    <x v="0"/>
    <x v="0"/>
    <n v="10.1978380583316"/>
    <s v="Qty / 1,000"/>
    <m/>
    <s v="Private-Lighting"/>
    <s v="lighting"/>
    <n v="3"/>
    <n v="1126"/>
    <s v="Lighting"/>
    <n v="0.91633259480590001"/>
    <n v="1.30467645558681"/>
    <n v="5058.86883008733"/>
    <n v="0"/>
    <n v="0.71"/>
    <n v="3591.7968693620001"/>
    <n v="0"/>
    <n v="4903"/>
    <n v="1"/>
    <n v="1"/>
    <n v="0"/>
    <n v="0"/>
    <n v="14.276973281664301"/>
    <d v="1900-01-09T04:44:53"/>
    <n v="43135"/>
    <n v="0"/>
    <n v="0"/>
    <n v="1"/>
    <n v="36628.562812176096"/>
  </r>
  <r>
    <s v="STND-36271"/>
    <s v="Tri City Foods, Inc."/>
    <s v="Tri City Foods Inc #2717 - 1901 Algonquin Rd - Rolling Meadows"/>
    <s v="Outdoor &amp; Garage - LED Fixtures"/>
    <s v="Outdoor &amp; Garage Lighting"/>
    <s v="Exterior"/>
    <n v="0"/>
    <n v="7678.098"/>
    <n v="0"/>
    <x v="0"/>
    <x v="0"/>
    <n v="10.1978380583316"/>
    <s v="Qty / 1,000"/>
    <m/>
    <s v="Private-Lighting"/>
    <s v="lighting"/>
    <n v="3"/>
    <n v="1566"/>
    <s v="Lighting"/>
    <n v="0.91633259480590001"/>
    <n v="1.30467645558681"/>
    <n v="7035.6914635139901"/>
    <n v="0"/>
    <n v="0.71"/>
    <n v="4995.34093909493"/>
    <n v="0"/>
    <n v="4903"/>
    <n v="1"/>
    <n v="1"/>
    <n v="0"/>
    <n v="0"/>
    <n v="14.276973281664301"/>
    <d v="1900-01-09T04:44:53"/>
    <n v="43135"/>
    <n v="0"/>
    <n v="0"/>
    <n v="1"/>
    <n v="50941.677943044189"/>
  </r>
  <r>
    <s v="STND-36271"/>
    <s v="Tri City Foods, Inc."/>
    <s v="Tri City Foods Inc #2717 - 1901 Algonquin Rd - Rolling Meadows"/>
    <s v="New Indoor LED Fixtures"/>
    <s v="Indoor Lighting"/>
    <s v="Restaurant"/>
    <n v="0"/>
    <n v="13753.128000000001"/>
    <n v="1.88"/>
    <x v="0"/>
    <x v="0"/>
    <n v="8.9750493627714896"/>
    <s v="Qty / 1,000"/>
    <m/>
    <s v="Private-Lighting"/>
    <s v="lighting"/>
    <n v="3"/>
    <n v="2110"/>
    <s v="Lighting"/>
    <n v="0.91633259480590001"/>
    <n v="1.30467645558681"/>
    <n v="12602.4394669377"/>
    <n v="2.4527917365032001"/>
    <n v="0.71"/>
    <n v="8947.7320215257496"/>
    <n v="1.7414821329172701"/>
    <n v="5571"/>
    <n v="1.17"/>
    <n v="1.31"/>
    <n v="2.1000000000000001E-2"/>
    <n v="0.68"/>
    <n v="12.565069107880101"/>
    <d v="1900-01-07T23:24:04"/>
    <n v="43135"/>
    <n v="2.7534707414719302"/>
    <n v="226.197631457856"/>
    <n v="1"/>
    <n v="80306.336578044735"/>
  </r>
  <r>
    <s v="STND-36272"/>
    <s v="Tri City Foods, Inc."/>
    <s v="Tri City Foods Inc #3081 - 3140 Belvidere Rd - Park City"/>
    <s v="New Indoor LED Fixtures"/>
    <s v="Indoor Lighting"/>
    <s v="Restaurant"/>
    <n v="0"/>
    <n v="11198.044"/>
    <n v="1.53"/>
    <x v="0"/>
    <x v="0"/>
    <n v="8.9750493627714896"/>
    <s v="Qty / 1,000"/>
    <m/>
    <s v="Private-Lighting"/>
    <s v="lighting"/>
    <n v="3"/>
    <n v="1718"/>
    <s v="Lighting"/>
    <n v="0.91633259480590001"/>
    <n v="1.30467645558681"/>
    <n v="10261.1327152706"/>
    <n v="1.99615497704781"/>
    <n v="0.71"/>
    <n v="7285.4042278421502"/>
    <n v="1.4172700337039501"/>
    <n v="5571"/>
    <n v="1.17"/>
    <n v="1.31"/>
    <n v="2.1000000000000001E-2"/>
    <n v="0.68"/>
    <n v="12.565069107880101"/>
    <d v="1900-01-07T23:24:04"/>
    <n v="43135"/>
    <n v="2.2408565076872602"/>
    <n v="184.17417694075499"/>
    <n v="1"/>
    <n v="65386.862572627404"/>
  </r>
  <r>
    <s v="STND-36272"/>
    <s v="Tri City Foods, Inc."/>
    <s v="Tri City Foods Inc #3081 - 3140 Belvidere Rd - Park City"/>
    <s v="Outdoor &amp; Garage - LED Fixtures"/>
    <s v="Outdoor &amp; Garage Lighting"/>
    <s v="Exterior"/>
    <n v="0"/>
    <n v="6481.7659999999996"/>
    <n v="0"/>
    <x v="0"/>
    <x v="0"/>
    <n v="10.1978380583316"/>
    <s v="Qty / 1,000"/>
    <m/>
    <s v="Private-Lighting"/>
    <s v="lighting"/>
    <n v="3"/>
    <n v="1322"/>
    <s v="Lighting"/>
    <n v="0.91633259480590001"/>
    <n v="1.30467645558681"/>
    <n v="5939.4534577046597"/>
    <n v="0"/>
    <n v="0.71"/>
    <n v="4217.0119549703104"/>
    <n v="0"/>
    <n v="4903"/>
    <n v="1"/>
    <n v="1"/>
    <n v="0"/>
    <n v="0"/>
    <n v="14.276973281664301"/>
    <d v="1900-01-09T04:44:53"/>
    <n v="43135"/>
    <n v="0"/>
    <n v="0"/>
    <n v="1"/>
    <n v="43004.405006835572"/>
  </r>
  <r>
    <s v="STND-36273"/>
    <s v="Tri City Foods, Inc."/>
    <s v="Tri City Foods Inc #3953 - 425 Dundee Rd - Wheeling"/>
    <s v="Outdoor &amp; Garage - LED Fixtures"/>
    <s v="Outdoor &amp; Garage Lighting"/>
    <s v="Exterior"/>
    <n v="0"/>
    <n v="6481.7659999999996"/>
    <n v="0"/>
    <x v="0"/>
    <x v="0"/>
    <n v="10.1978380583316"/>
    <s v="Qty / 1,000"/>
    <m/>
    <s v="Private-Lighting"/>
    <s v="lighting"/>
    <n v="3"/>
    <n v="1322"/>
    <s v="Lighting"/>
    <n v="0.91633259480590001"/>
    <n v="1.30467645558681"/>
    <n v="5939.4534577046597"/>
    <n v="0"/>
    <n v="0.71"/>
    <n v="4217.0119549703104"/>
    <n v="0"/>
    <n v="4903"/>
    <n v="1"/>
    <n v="1"/>
    <n v="0"/>
    <n v="0"/>
    <n v="14.276973281664301"/>
    <d v="1900-01-09T04:44:53"/>
    <n v="43135"/>
    <n v="0"/>
    <n v="0"/>
    <n v="1"/>
    <n v="43004.405006835572"/>
  </r>
  <r>
    <s v="STND-36273"/>
    <s v="Tri City Foods, Inc."/>
    <s v="Tri City Foods Inc #3953 - 425 Dundee Rd - Wheeling"/>
    <s v="New Indoor LED Fixtures"/>
    <s v="Indoor Lighting"/>
    <s v="Restaurant"/>
    <n v="0"/>
    <n v="13635.802"/>
    <n v="1.8640000000000001"/>
    <x v="0"/>
    <x v="0"/>
    <n v="8.9750493627714896"/>
    <s v="Qty / 1,000"/>
    <m/>
    <s v="Private-Lighting"/>
    <s v="lighting"/>
    <n v="3"/>
    <n v="2092"/>
    <s v="Lighting"/>
    <n v="0.91633259480590001"/>
    <n v="1.30467645558681"/>
    <n v="12494.929828919499"/>
    <n v="2.4319169132138101"/>
    <n v="0.71"/>
    <n v="8871.4001785328292"/>
    <n v="1.7266610083817999"/>
    <n v="5571"/>
    <n v="1.17"/>
    <n v="1.31"/>
    <n v="2.1000000000000001E-2"/>
    <n v="0.68"/>
    <n v="12.565069107880101"/>
    <d v="1900-01-07T23:24:04"/>
    <n v="43135"/>
    <n v="2.73003694792749"/>
    <n v="224.26797128829801"/>
    <n v="1"/>
    <n v="79621.254519231952"/>
  </r>
  <r>
    <s v="STND-36274"/>
    <s v="Tri City Foods, Inc."/>
    <s v="Tri City Foods Inc #5042 - 9532 Roberts Rd - Hickory Hills"/>
    <s v="New Indoor LED Fixtures"/>
    <s v="Indoor Lighting"/>
    <s v="Restaurant"/>
    <n v="0"/>
    <n v="12045.393"/>
    <n v="1.6459999999999999"/>
    <x v="0"/>
    <x v="0"/>
    <n v="8.9750493627714896"/>
    <s v="Qty / 1,000"/>
    <m/>
    <s v="Private-Lighting"/>
    <s v="lighting"/>
    <n v="3"/>
    <n v="1848"/>
    <s v="Lighting"/>
    <n v="0.91633259480590001"/>
    <n v="1.30467645558681"/>
    <n v="11037.5862231468"/>
    <n v="2.1474974458958802"/>
    <n v="0.71"/>
    <n v="7836.6862184342399"/>
    <n v="1.52472318658608"/>
    <n v="5571"/>
    <n v="1.17"/>
    <n v="1.31"/>
    <n v="2.1000000000000001E-2"/>
    <n v="0.68"/>
    <n v="12.565069107880101"/>
    <d v="1900-01-07T23:24:04"/>
    <n v="43135"/>
    <n v="2.4107515108844702"/>
    <n v="198.11052195391699"/>
    <n v="1"/>
    <n v="70334.64565099834"/>
  </r>
  <r>
    <s v="STND-36274"/>
    <s v="Tri City Foods, Inc."/>
    <s v="Tri City Foods Inc #5042 - 9532 Roberts Rd - Hickory Hills"/>
    <s v="Outdoor &amp; Garage - LED Fixtures"/>
    <s v="Outdoor &amp; Garage Lighting"/>
    <s v="Exterior"/>
    <n v="0"/>
    <n v="6481.7659999999996"/>
    <n v="0"/>
    <x v="0"/>
    <x v="0"/>
    <n v="10.1978380583316"/>
    <s v="Qty / 1,000"/>
    <m/>
    <s v="Private-Lighting"/>
    <s v="lighting"/>
    <n v="3"/>
    <n v="1322"/>
    <s v="Lighting"/>
    <n v="0.91633259480590001"/>
    <n v="1.30467645558681"/>
    <n v="5939.4534577046597"/>
    <n v="0"/>
    <n v="0.71"/>
    <n v="4217.0119549703104"/>
    <n v="0"/>
    <n v="4903"/>
    <n v="1"/>
    <n v="1"/>
    <n v="0"/>
    <n v="0"/>
    <n v="14.276973281664301"/>
    <d v="1900-01-09T04:44:53"/>
    <n v="43135"/>
    <n v="0"/>
    <n v="0"/>
    <n v="1"/>
    <n v="43004.405006835572"/>
  </r>
  <r>
    <s v="STND-36275"/>
    <s v="Tri City Foods, Inc."/>
    <s v="Tri City Foods Inc #5157 - 194 Joe Orr Rd - Chicago Heights"/>
    <s v="Outdoor &amp; Garage - LED Fixtures"/>
    <s v="Outdoor &amp; Garage Lighting"/>
    <s v="Exterior"/>
    <n v="0"/>
    <n v="7442.7539999999999"/>
    <n v="0"/>
    <x v="0"/>
    <x v="0"/>
    <n v="10.1978380583316"/>
    <s v="Qty / 1,000"/>
    <m/>
    <s v="Private-Lighting"/>
    <s v="lighting"/>
    <n v="3"/>
    <n v="1518"/>
    <s v="Lighting"/>
    <n v="0.91633259480590001"/>
    <n v="1.30467645558681"/>
    <n v="6820.0380853219904"/>
    <n v="0"/>
    <n v="0.71"/>
    <n v="4842.2270405786103"/>
    <n v="0"/>
    <n v="4903"/>
    <n v="1"/>
    <n v="1"/>
    <n v="0"/>
    <n v="0"/>
    <n v="14.276973281664301"/>
    <d v="1900-01-09T04:44:53"/>
    <n v="43135"/>
    <n v="0"/>
    <n v="0"/>
    <n v="1"/>
    <n v="49380.247201494945"/>
  </r>
  <r>
    <s v="STND-36275"/>
    <s v="Tri City Foods, Inc."/>
    <s v="Tri City Foods Inc #5157 - 194 Joe Orr Rd - Chicago Heights"/>
    <s v="New Indoor LED Fixtures"/>
    <s v="Indoor Lighting"/>
    <s v="Restaurant"/>
    <n v="0"/>
    <n v="14326.718000000001"/>
    <n v="1.958"/>
    <x v="0"/>
    <x v="0"/>
    <n v="8.9750493627714896"/>
    <s v="Qty / 1,000"/>
    <m/>
    <s v="Private-Lighting"/>
    <s v="lighting"/>
    <n v="3"/>
    <n v="2198"/>
    <s v="Lighting"/>
    <n v="0.91633259480590001"/>
    <n v="1.30467645558681"/>
    <n v="13128.0386799924"/>
    <n v="2.5545565000389701"/>
    <n v="0.71"/>
    <n v="9320.9074627945993"/>
    <n v="1.8137351150276699"/>
    <n v="5571"/>
    <n v="1.17"/>
    <n v="1.31"/>
    <n v="2.1000000000000001E-2"/>
    <n v="0.68"/>
    <n v="12.565069107880101"/>
    <d v="1900-01-07T23:24:04"/>
    <n v="43135"/>
    <n v="2.8677104850010902"/>
    <n v="235.63146348704299"/>
    <n v="1"/>
    <n v="83655.604584406683"/>
  </r>
  <r>
    <s v="STND-36276"/>
    <s v="Tri City Foods, Inc."/>
    <s v="Tri City Foods Inc #5495 - 6448 Kedzie Ave - Chicago"/>
    <s v="New Indoor LED Fixtures"/>
    <s v="Indoor Lighting"/>
    <s v="Restaurant"/>
    <n v="0"/>
    <n v="11823.779"/>
    <n v="1.6160000000000001"/>
    <x v="0"/>
    <x v="0"/>
    <n v="8.9750493627714896"/>
    <s v="Qty / 1,000"/>
    <m/>
    <s v="Private-Lighting"/>
    <s v="lighting"/>
    <n v="3"/>
    <n v="1814"/>
    <s v="Lighting"/>
    <n v="0.91633259480590001"/>
    <n v="1.30467645558681"/>
    <n v="10834.5140914815"/>
    <n v="2.10835715222828"/>
    <n v="0.71"/>
    <n v="7692.5050049518704"/>
    <n v="1.4969335780820801"/>
    <n v="5571"/>
    <n v="1.17"/>
    <n v="1.31"/>
    <n v="2.1000000000000001E-2"/>
    <n v="0.68"/>
    <n v="12.565069107880101"/>
    <d v="1900-01-07T23:24:04"/>
    <n v="43135"/>
    <n v="2.3668131479886401"/>
    <n v="194.465637539412"/>
    <n v="1"/>
    <n v="69040.612142809783"/>
  </r>
  <r>
    <s v="STND-36276"/>
    <s v="Tri City Foods, Inc."/>
    <s v="Tri City Foods Inc #5495 - 6448 Kedzie Ave - Chicago"/>
    <s v="Outdoor &amp; Garage - LED Fixtures"/>
    <s v="Outdoor &amp; Garage Lighting"/>
    <s v="Exterior"/>
    <n v="0"/>
    <n v="5520.7780000000002"/>
    <n v="0"/>
    <x v="0"/>
    <x v="0"/>
    <n v="10.1978380583316"/>
    <s v="Qty / 1,000"/>
    <m/>
    <s v="Private-Lighting"/>
    <s v="lighting"/>
    <n v="3"/>
    <n v="1126"/>
    <s v="Lighting"/>
    <n v="0.91633259480590001"/>
    <n v="1.30467645558681"/>
    <n v="5058.86883008733"/>
    <n v="0"/>
    <n v="0.71"/>
    <n v="3591.7968693620001"/>
    <n v="0"/>
    <n v="4903"/>
    <n v="1"/>
    <n v="1"/>
    <n v="0"/>
    <n v="0"/>
    <n v="14.276973281664301"/>
    <d v="1900-01-09T04:44:53"/>
    <n v="43135"/>
    <n v="0"/>
    <n v="0"/>
    <n v="1"/>
    <n v="36628.562812176096"/>
  </r>
  <r>
    <s v="STND-36277"/>
    <s v="Tri City Foods, Inc."/>
    <s v="Tri City Foods Inc #6358 - 6400 Irving Park Rd - Chicago"/>
    <s v="Outdoor &amp; Garage - LED Fixtures"/>
    <s v="Outdoor &amp; Garage Lighting"/>
    <s v="Exterior"/>
    <n v="0"/>
    <n v="6001.2719999999999"/>
    <n v="0"/>
    <x v="0"/>
    <x v="0"/>
    <n v="10.1978380583316"/>
    <s v="Qty / 1,000"/>
    <m/>
    <s v="Private-Lighting"/>
    <s v="lighting"/>
    <n v="3"/>
    <n v="1224"/>
    <s v="Lighting"/>
    <n v="0.91633259480590001"/>
    <n v="1.30467645558681"/>
    <n v="5499.1611438959899"/>
    <n v="0"/>
    <n v="0.71"/>
    <n v="3904.40441216615"/>
    <n v="0"/>
    <n v="4903"/>
    <n v="1"/>
    <n v="1"/>
    <n v="0"/>
    <n v="0"/>
    <n v="14.276973281664301"/>
    <d v="1900-01-09T04:44:53"/>
    <n v="43135"/>
    <n v="0"/>
    <n v="0"/>
    <n v="1"/>
    <n v="39816.483909505783"/>
  </r>
  <r>
    <s v="STND-36277"/>
    <s v="Tri City Foods, Inc."/>
    <s v="Tri City Foods Inc #6358 - 6400 Irving Park Rd - Chicago"/>
    <s v="New Indoor LED Fixtures"/>
    <s v="Indoor Lighting"/>
    <s v="Restaurant"/>
    <n v="0"/>
    <n v="18641.68"/>
    <n v="2.548"/>
    <x v="0"/>
    <x v="0"/>
    <n v="8.9750493627714896"/>
    <s v="Qty / 1,000"/>
    <m/>
    <s v="Private-Lighting"/>
    <s v="lighting"/>
    <n v="3"/>
    <n v="2860"/>
    <s v="Lighting"/>
    <n v="0.91633259480590001"/>
    <n v="1.30467645558681"/>
    <n v="17081.979005941201"/>
    <n v="3.32431560883518"/>
    <n v="0.71"/>
    <n v="12128.2050942183"/>
    <n v="2.3602640822729799"/>
    <n v="5571"/>
    <n v="1.17"/>
    <n v="1.31"/>
    <n v="2.1000000000000001E-2"/>
    <n v="0.68"/>
    <n v="12.565069107880101"/>
    <d v="1900-01-07T23:24:04"/>
    <n v="43135"/>
    <n v="3.7318316219523799"/>
    <n v="306.59962318356099"/>
    <n v="1"/>
    <n v="108851.23940242588"/>
  </r>
  <r>
    <s v="STND-36278"/>
    <s v="Tri City Foods, Inc."/>
    <s v="Tri City Foods Inc #7143 - 1881 Division St - Morris"/>
    <s v="New Indoor LED Fixtures"/>
    <s v="Indoor Lighting"/>
    <s v="Restaurant"/>
    <n v="0"/>
    <n v="14092.066999999999"/>
    <n v="1.9259999999999999"/>
    <x v="0"/>
    <x v="0"/>
    <n v="8.9750493627714896"/>
    <s v="Qty / 1,000"/>
    <m/>
    <s v="Private-Lighting"/>
    <s v="lighting"/>
    <n v="3"/>
    <n v="2162"/>
    <s v="Lighting"/>
    <n v="0.91633259480590001"/>
    <n v="1.30467645558681"/>
    <n v="12913.0203202886"/>
    <n v="2.5128068534601899"/>
    <n v="0.71"/>
    <n v="9168.2444274048994"/>
    <n v="1.7840928659567299"/>
    <n v="5571"/>
    <n v="1.17"/>
    <n v="1.31"/>
    <n v="2.1000000000000001E-2"/>
    <n v="0.68"/>
    <n v="12.565069107880101"/>
    <d v="1900-01-07T23:24:04"/>
    <n v="43135"/>
    <n v="2.8208428979122"/>
    <n v="231.77215959492301"/>
    <n v="1"/>
    <n v="82285.446305913603"/>
  </r>
  <r>
    <s v="STND-36278"/>
    <s v="Tri City Foods, Inc."/>
    <s v="Tri City Foods Inc #7143 - 1881 Division St - Morris"/>
    <s v="Outdoor &amp; Garage - LED Fixtures"/>
    <s v="Outdoor &amp; Garage Lighting"/>
    <s v="Exterior"/>
    <n v="0"/>
    <n v="7442.7539999999999"/>
    <n v="0"/>
    <x v="0"/>
    <x v="0"/>
    <n v="10.1978380583316"/>
    <s v="Qty / 1,000"/>
    <m/>
    <s v="Private-Lighting"/>
    <s v="lighting"/>
    <n v="3"/>
    <n v="1518"/>
    <s v="Lighting"/>
    <n v="0.91633259480590001"/>
    <n v="1.30467645558681"/>
    <n v="6820.0380853219904"/>
    <n v="0"/>
    <n v="0.71"/>
    <n v="4842.2270405786103"/>
    <n v="0"/>
    <n v="4903"/>
    <n v="1"/>
    <n v="1"/>
    <n v="0"/>
    <n v="0"/>
    <n v="14.276973281664301"/>
    <d v="1900-01-09T04:44:53"/>
    <n v="43135"/>
    <n v="0"/>
    <n v="0"/>
    <n v="1"/>
    <n v="49380.247201494945"/>
  </r>
  <r>
    <s v="STND-36280"/>
    <s v="Tri City Foods, Inc."/>
    <s v="Tri City Foods Inc #7268 - 13770 Avenue O - Chicago"/>
    <s v="Outdoor &amp; Garage - LED Fixtures"/>
    <s v="Outdoor &amp; Garage Lighting"/>
    <s v="Exterior"/>
    <n v="0"/>
    <n v="6001.2719999999999"/>
    <n v="0"/>
    <x v="0"/>
    <x v="0"/>
    <n v="10.1978380583316"/>
    <s v="Qty / 1,000"/>
    <m/>
    <s v="Private-Lighting"/>
    <s v="lighting"/>
    <n v="3"/>
    <n v="1224"/>
    <s v="Lighting"/>
    <n v="0.91633259480590001"/>
    <n v="1.30467645558681"/>
    <n v="5499.1611438959899"/>
    <n v="0"/>
    <n v="0.71"/>
    <n v="3904.40441216615"/>
    <n v="0"/>
    <n v="4903"/>
    <n v="1"/>
    <n v="1"/>
    <n v="0"/>
    <n v="0"/>
    <n v="14.276973281664301"/>
    <d v="1900-01-09T04:44:53"/>
    <n v="43135"/>
    <n v="0"/>
    <n v="0"/>
    <n v="1"/>
    <n v="39816.483909505783"/>
  </r>
  <r>
    <s v="STND-36280"/>
    <s v="Tri City Foods, Inc."/>
    <s v="Tri City Foods Inc #7268 - 13770 Avenue O - Chicago"/>
    <s v="New Indoor LED Fixtures"/>
    <s v="Indoor Lighting"/>
    <s v="Restaurant"/>
    <n v="0"/>
    <n v="10624.454"/>
    <n v="1.452"/>
    <x v="0"/>
    <x v="0"/>
    <n v="8.9750493627714896"/>
    <s v="Qty / 1,000"/>
    <m/>
    <s v="Private-Lighting"/>
    <s v="lighting"/>
    <n v="3"/>
    <n v="1630"/>
    <s v="Lighting"/>
    <n v="0.91633259480590001"/>
    <n v="1.30467645558681"/>
    <n v="9735.5335022159197"/>
    <n v="1.8943902135120401"/>
    <n v="0.71"/>
    <n v="6912.2287865732997"/>
    <n v="1.34501705159355"/>
    <n v="5571"/>
    <n v="1.17"/>
    <n v="1.31"/>
    <n v="2.1000000000000001E-2"/>
    <n v="0.68"/>
    <n v="12.565069107880101"/>
    <d v="1900-01-07T23:24:04"/>
    <n v="43135"/>
    <n v="2.12661676415811"/>
    <n v="174.740344911568"/>
    <n v="1"/>
    <n v="62037.594566265441"/>
  </r>
  <r>
    <s v="STND-36281"/>
    <s v="Tri City Foods, Inc."/>
    <s v="Tri City Foods Inc #8133 - 75 Northwest Hwy - Palatine"/>
    <s v="New Indoor LED Fixtures"/>
    <s v="Indoor Lighting"/>
    <s v="Restaurant"/>
    <n v="0"/>
    <n v="10324.623"/>
    <n v="1.411"/>
    <x v="0"/>
    <x v="0"/>
    <n v="8.9750493627714896"/>
    <s v="Qty / 1,000"/>
    <m/>
    <s v="Private-Lighting"/>
    <s v="lighting"/>
    <n v="3"/>
    <n v="1584"/>
    <s v="Lighting"/>
    <n v="0.91633259480590001"/>
    <n v="1.30467645558681"/>
    <n v="9460.7885839826704"/>
    <n v="1.8408984788329801"/>
    <n v="0.71"/>
    <n v="6717.1598946276999"/>
    <n v="1.3070379199714199"/>
    <n v="5571"/>
    <n v="1.17"/>
    <n v="1.31"/>
    <n v="2.1000000000000001E-2"/>
    <n v="0.68"/>
    <n v="12.565069107880101"/>
    <d v="1900-01-07T23:24:04"/>
    <n v="43135"/>
    <n v="2.0665676682004799"/>
    <n v="169.809025866356"/>
    <n v="1"/>
    <n v="60286.841631912546"/>
  </r>
  <r>
    <s v="STND-36281"/>
    <s v="Tri City Foods, Inc."/>
    <s v="Tri City Foods Inc #8133 - 75 Northwest Hwy - Palatine"/>
    <s v="Outdoor &amp; Garage - LED Fixtures"/>
    <s v="Outdoor &amp; Garage Lighting"/>
    <s v="Exterior"/>
    <n v="0"/>
    <n v="6962.26"/>
    <n v="0"/>
    <x v="0"/>
    <x v="0"/>
    <n v="10.1978380583316"/>
    <s v="Qty / 1,000"/>
    <m/>
    <s v="Private-Lighting"/>
    <s v="lighting"/>
    <n v="3"/>
    <n v="1420"/>
    <s v="Lighting"/>
    <n v="0.91633259480590001"/>
    <n v="1.30467645558681"/>
    <n v="6379.7457715133196"/>
    <n v="0"/>
    <n v="0.71"/>
    <n v="4529.6194977744599"/>
    <n v="0"/>
    <n v="4903"/>
    <n v="1"/>
    <n v="1"/>
    <n v="0"/>
    <n v="0"/>
    <n v="14.276973281664301"/>
    <d v="1900-01-09T04:44:53"/>
    <n v="43135"/>
    <n v="0"/>
    <n v="0"/>
    <n v="1"/>
    <n v="46192.326104165259"/>
  </r>
  <r>
    <s v="STND-36282"/>
    <s v="Tri City Foods, Inc."/>
    <s v="Tri City Foods Inc #10291 - 3130 Plainfield Rd - Joliet"/>
    <s v="Outdoor &amp; Garage - LED Fixtures"/>
    <s v="Outdoor &amp; Garage Lighting"/>
    <s v="Exterior"/>
    <n v="0"/>
    <n v="7442.7539999999999"/>
    <n v="0"/>
    <x v="0"/>
    <x v="0"/>
    <n v="10.1978380583316"/>
    <s v="Qty / 1,000"/>
    <m/>
    <s v="Private-Lighting"/>
    <s v="lighting"/>
    <n v="3"/>
    <n v="1518"/>
    <s v="Lighting"/>
    <n v="0.91633259480590001"/>
    <n v="1.30467645558681"/>
    <n v="6820.0380853219904"/>
    <n v="0"/>
    <n v="0.71"/>
    <n v="4842.2270405786103"/>
    <n v="0"/>
    <n v="4903"/>
    <n v="1"/>
    <n v="1"/>
    <n v="0"/>
    <n v="0"/>
    <n v="14.276973281664301"/>
    <d v="1900-01-09T04:44:53"/>
    <n v="43135"/>
    <n v="0"/>
    <n v="0"/>
    <n v="1"/>
    <n v="49380.247201494945"/>
  </r>
  <r>
    <s v="STND-36282"/>
    <s v="Tri City Foods, Inc."/>
    <s v="Tri City Foods Inc #10291 - 3130 Plainfield Rd - Joliet"/>
    <s v="New Indoor LED Fixtures"/>
    <s v="Indoor Lighting"/>
    <s v="Restaurant"/>
    <n v="0"/>
    <n v="17455.391"/>
    <n v="2.3860000000000001"/>
    <x v="0"/>
    <x v="0"/>
    <n v="8.9750493627714896"/>
    <s v="Qty / 1,000"/>
    <m/>
    <s v="Private-Lighting"/>
    <s v="lighting"/>
    <n v="3"/>
    <n v="2678"/>
    <s v="Lighting"/>
    <n v="0.91633259480590001"/>
    <n v="1.30467645558681"/>
    <n v="15994.9437283815"/>
    <n v="3.1129580230301199"/>
    <n v="0.71"/>
    <n v="11356.410047150899"/>
    <n v="2.2102001963513902"/>
    <n v="5571"/>
    <n v="1.17"/>
    <n v="1.31"/>
    <n v="2.1000000000000001E-2"/>
    <n v="0.68"/>
    <n v="12.565069107880101"/>
    <d v="1900-01-07T23:24:04"/>
    <n v="43135"/>
    <n v="3.4945644623149099"/>
    <n v="287.08873358633599"/>
    <n v="1"/>
    <n v="101924.34075705342"/>
  </r>
  <r>
    <s v="STND-36283"/>
    <s v="Tri City Foods, Inc."/>
    <s v="Tri City Foods Inc #10366 - 4060 Pulaski Rd - Chicago"/>
    <s v="New Indoor LED Fixtures"/>
    <s v="Indoor Lighting"/>
    <s v="Restaurant"/>
    <n v="0"/>
    <n v="3923.8780000000002"/>
    <n v="0.53600000000000003"/>
    <x v="0"/>
    <x v="0"/>
    <n v="8.9750493627714896"/>
    <s v="Qty / 1,000"/>
    <m/>
    <s v="Private-Lighting"/>
    <s v="lighting"/>
    <n v="3"/>
    <n v="602"/>
    <s v="Lighting"/>
    <n v="0.91633259480590001"/>
    <n v="1.30467645558681"/>
    <n v="3595.57730944178"/>
    <n v="0.69930658019452796"/>
    <n v="0.71"/>
    <n v="2552.85988970367"/>
    <n v="0.49650767193811501"/>
    <n v="5571"/>
    <n v="1.17"/>
    <n v="1.31"/>
    <n v="2.1000000000000001E-2"/>
    <n v="0.68"/>
    <n v="12.565069107880101"/>
    <d v="1900-01-07T23:24:04"/>
    <n v="43135"/>
    <n v="0.78503208373880595"/>
    <n v="64.536002989980801"/>
    <n v="1"/>
    <n v="22912.043526329817"/>
  </r>
  <r>
    <s v="STND-36283"/>
    <s v="Tri City Foods, Inc."/>
    <s v="Tri City Foods Inc #10366 - 4060 Pulaski Rd - Chicago"/>
    <s v="Outdoor &amp; Garage - LED Fixtures"/>
    <s v="Outdoor &amp; Garage Lighting"/>
    <s v="Exterior"/>
    <n v="0"/>
    <n v="6962.26"/>
    <n v="0"/>
    <x v="0"/>
    <x v="0"/>
    <n v="10.1978380583316"/>
    <s v="Qty / 1,000"/>
    <m/>
    <s v="Private-Lighting"/>
    <s v="lighting"/>
    <n v="3"/>
    <n v="1420"/>
    <s v="Lighting"/>
    <n v="0.91633259480590001"/>
    <n v="1.30467645558681"/>
    <n v="6379.7457715133196"/>
    <n v="0"/>
    <n v="0.71"/>
    <n v="4529.6194977744599"/>
    <n v="0"/>
    <n v="4903"/>
    <n v="1"/>
    <n v="1"/>
    <n v="0"/>
    <n v="0"/>
    <n v="14.276973281664301"/>
    <d v="1900-01-09T04:44:53"/>
    <n v="43135"/>
    <n v="0"/>
    <n v="0"/>
    <n v="1"/>
    <n v="46192.326104165259"/>
  </r>
  <r>
    <s v="STND-36284"/>
    <s v="Tri City Foods, Inc."/>
    <s v="Tri City Foods Inc #11364 - 3125 Lewis Ave - Waukegan"/>
    <s v="Outdoor &amp; Garage - LED Fixtures"/>
    <s v="Outdoor &amp; Garage Lighting"/>
    <s v="Exterior"/>
    <n v="0"/>
    <n v="6962.26"/>
    <n v="0"/>
    <x v="0"/>
    <x v="0"/>
    <n v="10.1978380583316"/>
    <s v="Qty / 1,000"/>
    <m/>
    <s v="Private-Lighting"/>
    <s v="lighting"/>
    <n v="3"/>
    <n v="1420"/>
    <s v="Lighting"/>
    <n v="0.91633259480590001"/>
    <n v="1.30467645558681"/>
    <n v="6379.7457715133196"/>
    <n v="0"/>
    <n v="0.71"/>
    <n v="4529.6194977744599"/>
    <n v="0"/>
    <n v="4903"/>
    <n v="1"/>
    <n v="1"/>
    <n v="0"/>
    <n v="0"/>
    <n v="14.276973281664301"/>
    <d v="1900-01-09T04:44:53"/>
    <n v="43135"/>
    <n v="0"/>
    <n v="0"/>
    <n v="1"/>
    <n v="46192.326104165259"/>
  </r>
  <r>
    <s v="STND-36284"/>
    <s v="Tri City Foods, Inc."/>
    <s v="Tri City Foods Inc #11364 - 3125 Lewis Ave - Waukegan"/>
    <s v="New Indoor LED Fixtures"/>
    <s v="Indoor Lighting"/>
    <s v="Restaurant"/>
    <n v="0"/>
    <n v="11589.128000000001"/>
    <n v="1.5840000000000001"/>
    <x v="0"/>
    <x v="0"/>
    <n v="8.9750493627714896"/>
    <s v="Qty / 1,000"/>
    <m/>
    <s v="Private-Lighting"/>
    <s v="lighting"/>
    <n v="3"/>
    <n v="1778"/>
    <s v="Lighting"/>
    <n v="0.91633259480590001"/>
    <n v="1.30467645558681"/>
    <n v="10619.495731777701"/>
    <n v="2.0666075056494999"/>
    <n v="0.71"/>
    <n v="7539.8419695621697"/>
    <n v="1.46729132901115"/>
    <n v="5571"/>
    <n v="1.17"/>
    <n v="1.31"/>
    <n v="2.1000000000000001E-2"/>
    <n v="0.68"/>
    <n v="12.565069107880101"/>
    <d v="1900-01-07T23:24:04"/>
    <n v="43135"/>
    <n v="2.3199455608997499"/>
    <n v="190.60633364729199"/>
    <n v="1"/>
    <n v="67670.453864316689"/>
  </r>
  <r>
    <s v="STND-36285"/>
    <s v="Tri City Foods, Inc."/>
    <s v="Tri City Foods Inc #12324 - 5315 Touhy Ave - Skokie"/>
    <s v="New Indoor LED Fixtures"/>
    <s v="Indoor Lighting"/>
    <s v="Restaurant"/>
    <n v="0"/>
    <n v="8395.2739999999994"/>
    <n v="1.147"/>
    <x v="0"/>
    <x v="0"/>
    <n v="8.9750493627714896"/>
    <s v="Qty / 1,000"/>
    <m/>
    <s v="Private-Lighting"/>
    <s v="lighting"/>
    <n v="3"/>
    <n v="1288"/>
    <s v="Lighting"/>
    <n v="0.91633259480590001"/>
    <n v="1.30467645558681"/>
    <n v="7692.8632085265099"/>
    <n v="1.4964638945580699"/>
    <n v="0.71"/>
    <n v="5461.9328780538199"/>
    <n v="1.0624893651362299"/>
    <n v="5571"/>
    <n v="1.17"/>
    <n v="1.31"/>
    <n v="2.1000000000000001E-2"/>
    <n v="0.68"/>
    <n v="12.565069107880101"/>
    <d v="1900-01-07T23:24:04"/>
    <n v="43135"/>
    <n v="1.67991007471718"/>
    <n v="138.07703194791199"/>
    <n v="1"/>
    <n v="49021.117196677587"/>
  </r>
  <r>
    <s v="STND-36285"/>
    <s v="Tri City Foods, Inc."/>
    <s v="Tri City Foods Inc #12324 - 5315 Touhy Ave - Skokie"/>
    <s v="Outdoor &amp; Garage - LED Fixtures"/>
    <s v="Outdoor &amp; Garage Lighting"/>
    <s v="Exterior"/>
    <n v="0"/>
    <n v="5040.2839999999997"/>
    <n v="0"/>
    <x v="0"/>
    <x v="0"/>
    <n v="10.1978380583316"/>
    <s v="Qty / 1,000"/>
    <m/>
    <s v="Private-Lighting"/>
    <s v="lighting"/>
    <n v="3"/>
    <n v="1028"/>
    <s v="Lighting"/>
    <n v="0.91633259480590001"/>
    <n v="1.30467645558681"/>
    <n v="4618.5765162786602"/>
    <n v="0"/>
    <n v="0.71"/>
    <n v="3279.1893265578501"/>
    <n v="0"/>
    <n v="4903"/>
    <n v="1"/>
    <n v="1"/>
    <n v="0"/>
    <n v="0"/>
    <n v="14.276973281664301"/>
    <d v="1900-01-09T04:44:53"/>
    <n v="43135"/>
    <n v="0"/>
    <n v="0"/>
    <n v="1"/>
    <n v="33440.64171484641"/>
  </r>
  <r>
    <s v="STND-36286"/>
    <s v="Tri City Foods, Inc."/>
    <s v="Tri City Foods Inc #9627 - 10257 Harlem Ave - Chicago Ridge"/>
    <s v="Outdoor &amp; Garage - LED Fixtures"/>
    <s v="Outdoor &amp; Garage Lighting"/>
    <s v="Exterior"/>
    <n v="0"/>
    <n v="6962.26"/>
    <n v="0"/>
    <x v="0"/>
    <x v="0"/>
    <n v="10.1978380583316"/>
    <s v="Qty / 1,000"/>
    <m/>
    <s v="Private-Lighting"/>
    <s v="lighting"/>
    <n v="3"/>
    <n v="1420"/>
    <s v="Lighting"/>
    <n v="0.91633259480590001"/>
    <n v="1.30467645558681"/>
    <n v="6379.7457715133196"/>
    <n v="0"/>
    <n v="0.71"/>
    <n v="4529.6194977744599"/>
    <n v="0"/>
    <n v="4903"/>
    <n v="1"/>
    <n v="1"/>
    <n v="0"/>
    <n v="0"/>
    <n v="14.276973281664301"/>
    <d v="1900-01-09T04:44:53"/>
    <n v="43135"/>
    <n v="0"/>
    <n v="0"/>
    <n v="1"/>
    <n v="46192.326104165259"/>
  </r>
  <r>
    <s v="STND-36286"/>
    <s v="Tri City Foods, Inc."/>
    <s v="Tri City Foods Inc #9627 - 10257 Harlem Ave - Chicago Ridge"/>
    <s v="New Indoor LED Fixtures"/>
    <s v="Indoor Lighting"/>
    <s v="Restaurant"/>
    <n v="0"/>
    <n v="11849.851000000001"/>
    <n v="1.619"/>
    <x v="0"/>
    <x v="0"/>
    <n v="8.9750493627714896"/>
    <s v="Qty / 1,000"/>
    <m/>
    <s v="Private-Lighting"/>
    <s v="lighting"/>
    <n v="3"/>
    <n v="1818"/>
    <s v="Lighting"/>
    <n v="0.91633259480590001"/>
    <n v="1.30467645558681"/>
    <n v="10858.4047148933"/>
    <n v="2.1122711815950401"/>
    <n v="0.71"/>
    <n v="7709.4673475742302"/>
    <n v="1.4997125389324799"/>
    <n v="5571"/>
    <n v="1.17"/>
    <n v="1.31"/>
    <n v="2.1000000000000001E-2"/>
    <n v="0.68"/>
    <n v="12.565069107880101"/>
    <d v="1900-01-07T23:24:04"/>
    <n v="43135"/>
    <n v="2.3712069842782202"/>
    <n v="194.894443600649"/>
    <n v="1"/>
    <n v="69192.850005153698"/>
  </r>
  <r>
    <s v="STND-36287"/>
    <s v="Tri City Foods, Inc."/>
    <s v="Tri City Foods Inc #12672 - 493 Schuyler Ave - Kankakee"/>
    <s v="New Indoor LED Fixtures"/>
    <s v="Indoor Lighting"/>
    <s v="Restaurant"/>
    <n v="0"/>
    <n v="8708.1419999999998"/>
    <n v="1.19"/>
    <x v="0"/>
    <x v="0"/>
    <n v="8.9750493627714896"/>
    <s v="Qty / 1,000"/>
    <m/>
    <s v="Private-Lighting"/>
    <s v="lighting"/>
    <n v="3"/>
    <n v="1336"/>
    <s v="Lighting"/>
    <n v="0.91633259480590001"/>
    <n v="1.30467645558681"/>
    <n v="7979.5543547982397"/>
    <n v="1.5525649821483001"/>
    <n v="0.71"/>
    <n v="5665.48359190675"/>
    <n v="1.1023211373252899"/>
    <n v="5571"/>
    <n v="1.17"/>
    <n v="1.31"/>
    <n v="2.1000000000000001E-2"/>
    <n v="0.68"/>
    <n v="12.565069107880101"/>
    <d v="1900-01-07T23:24:04"/>
    <n v="43135"/>
    <n v="1.74288839486787"/>
    <n v="143.222770470738"/>
    <n v="1"/>
    <n v="50847.994901335005"/>
  </r>
  <r>
    <s v="STND-36287"/>
    <s v="Tri City Foods, Inc."/>
    <s v="Tri City Foods Inc #12672 - 493 Schuyler Ave - Kankakee"/>
    <s v="Outdoor &amp; Garage - LED Fixtures"/>
    <s v="Outdoor &amp; Garage Lighting"/>
    <s v="Exterior"/>
    <n v="0"/>
    <n v="6962.26"/>
    <n v="0"/>
    <x v="0"/>
    <x v="0"/>
    <n v="10.1978380583316"/>
    <s v="Qty / 1,000"/>
    <m/>
    <s v="Private-Lighting"/>
    <s v="lighting"/>
    <n v="3"/>
    <n v="1420"/>
    <s v="Lighting"/>
    <n v="0.91633259480590001"/>
    <n v="1.30467645558681"/>
    <n v="6379.7457715133196"/>
    <n v="0"/>
    <n v="0.71"/>
    <n v="4529.6194977744599"/>
    <n v="0"/>
    <n v="4903"/>
    <n v="1"/>
    <n v="1"/>
    <n v="0"/>
    <n v="0"/>
    <n v="14.276973281664301"/>
    <d v="1900-01-09T04:44:53"/>
    <n v="43135"/>
    <n v="0"/>
    <n v="0"/>
    <n v="1"/>
    <n v="46192.326104165259"/>
  </r>
  <r>
    <s v="STND-36306"/>
    <s v="S-H Forty-Nine OpCo Ventures, LLC"/>
    <s v="Brookdale Senior Living Inc - 2150 W Golf Rd - Hoffman Estates"/>
    <s v="All Other Indoor Lighting Measures"/>
    <s v="Indoor Lighting"/>
    <s v="Miscellaneous"/>
    <n v="0"/>
    <n v="7164.2640000000001"/>
    <n v="0"/>
    <x v="0"/>
    <x v="0"/>
    <n v="12"/>
    <s v="Qty / 1,000"/>
    <m/>
    <s v="Private-Lighting"/>
    <s v="lighting"/>
    <n v="3"/>
    <n v="13"/>
    <s v="Lighting"/>
    <n v="0.91633259480590001"/>
    <n v="1.30467645558681"/>
    <n v="6564.8486209944904"/>
    <n v="0"/>
    <n v="0.71"/>
    <n v="4661.0425209060904"/>
    <n v="0"/>
    <n v="3379"/>
    <n v="1.0900000000000001"/>
    <n v="1.36"/>
    <n v="2.1999999999999999E-2"/>
    <n v="0.57999999999999996"/>
    <n v="20.7161882213673"/>
    <d v="1900-01-13T19:08:05"/>
    <n v="43167"/>
    <n v="0"/>
    <n v="132.50153179988899"/>
    <n v="1"/>
    <n v="55932.510250873085"/>
  </r>
  <r>
    <s v="STND-36310"/>
    <s v="VHS Westlake Hospital, Inc."/>
    <s v="Westlake Hospital - 1225 W Lake St - Melrose Park"/>
    <s v="Outdoor &amp; Garage - LED Fixtures"/>
    <s v="Outdoor &amp; Garage Lighting"/>
    <s v="Exterior"/>
    <n v="0"/>
    <n v="160391.83900000001"/>
    <n v="0"/>
    <x v="0"/>
    <x v="0"/>
    <n v="10.1978380583316"/>
    <s v="Qty / 1,000"/>
    <m/>
    <s v="Private-Lighting"/>
    <s v="lighting"/>
    <n v="2"/>
    <n v="32713"/>
    <s v="Lighting"/>
    <n v="0.97902139861649395"/>
    <n v="0.93591656730105399"/>
    <n v="157027.04254445099"/>
    <n v="0"/>
    <n v="0.71"/>
    <n v="111489.200206561"/>
    <n v="0"/>
    <n v="4903"/>
    <n v="1"/>
    <n v="1"/>
    <n v="0"/>
    <n v="0"/>
    <n v="14.276973281664301"/>
    <d v="1900-01-09T04:44:53"/>
    <n v="43135"/>
    <n v="0"/>
    <n v="0"/>
    <n v="1"/>
    <n v="1136948.8089594191"/>
  </r>
  <r>
    <s v="STND-36316"/>
    <s v="Pactiv LLC"/>
    <s v="Pactiv LLC - 437 Center Rd - Frankfort"/>
    <s v="Occupancy Sensors"/>
    <s v="Indoor Lighting"/>
    <s v="Warehouse"/>
    <n v="0"/>
    <n v="84310.231"/>
    <n v="43.332000000000001"/>
    <x v="0"/>
    <x v="0"/>
    <n v="8"/>
    <s v="Qty / 1,000"/>
    <m/>
    <s v="Private-Lighting"/>
    <s v="lighting"/>
    <n v="1"/>
    <n v="67015"/>
    <s v="Lighting"/>
    <n v="0.99989942556735301"/>
    <n v="1.019640158801"/>
    <n v="84301.751546350803"/>
    <n v="44.183047361165102"/>
    <n v="0.71"/>
    <n v="59854.243597909102"/>
    <n v="31.3699636264272"/>
    <n v="5242"/>
    <n v="1"/>
    <n v="1.22"/>
    <n v="1.0999999999999999E-2"/>
    <n v="0.68"/>
    <n v="13.3536818008394"/>
    <d v="1900-01-08T12:55:13"/>
    <n v="43146"/>
    <n v="68.331344511545197"/>
    <n v="927.319267009859"/>
    <n v="1"/>
    <n v="478833.94878327282"/>
  </r>
  <r>
    <s v="STND-36316"/>
    <s v="Pactiv LLC"/>
    <s v="Pactiv LLC - 437 Center Rd - Frankfort"/>
    <s v="Indoor Networked Lighting Measures"/>
    <s v="Indoor Advanced Lighting"/>
    <s v="Warehouse"/>
    <n v="0"/>
    <n v="342108.64600000001"/>
    <n v="54.142000000000003"/>
    <x v="0"/>
    <x v="0"/>
    <n v="9.5383441434566993"/>
    <s v="Qty / 1,000"/>
    <m/>
    <s v="Private-Lighting"/>
    <s v="lighting"/>
    <n v="1"/>
    <n v="65263"/>
    <s v="Lighting"/>
    <n v="0.99989942556735301"/>
    <n v="1.019640158801"/>
    <n v="342074.23861702502"/>
    <n v="55.205357477804"/>
    <n v="0.71"/>
    <n v="242872.70941808799"/>
    <n v="39.1958038092408"/>
    <n v="5242"/>
    <n v="1"/>
    <n v="1.22"/>
    <n v="1.0999999999999999E-2"/>
    <n v="0.68"/>
    <n v="13.3536818008394"/>
    <d v="1900-01-08T12:55:13"/>
    <n v="43146"/>
    <n v="66.544548550872705"/>
    <n v="3762.81662478727"/>
    <n v="1"/>
    <n v="2316603.4854834802"/>
  </r>
  <r>
    <s v="STND-36316"/>
    <s v="Pactiv LLC"/>
    <s v="Pactiv LLC - 437 Center Rd - Frankfort"/>
    <s v="New Indoor LED Fixtures"/>
    <s v="Indoor Lighting"/>
    <s v="Warehouse"/>
    <n v="0"/>
    <n v="45369.51"/>
    <n v="7.18"/>
    <x v="0"/>
    <x v="0"/>
    <n v="9.5383441434566993"/>
    <s v="Qty / 1,000"/>
    <m/>
    <s v="Private-Lighting"/>
    <s v="lighting"/>
    <n v="1"/>
    <n v="8655"/>
    <s v="Lighting"/>
    <n v="0.99989942556735301"/>
    <n v="1.019640158801"/>
    <n v="45364.946987272298"/>
    <n v="7.3210163401912096"/>
    <n v="0.71"/>
    <n v="32209.1123609633"/>
    <n v="5.1979216015357599"/>
    <n v="5242"/>
    <n v="1"/>
    <n v="1.22"/>
    <n v="1.0999999999999999E-2"/>
    <n v="0.68"/>
    <n v="13.3536818008394"/>
    <d v="1900-01-08T12:55:13"/>
    <n v="43146"/>
    <n v="8.8247545084271994"/>
    <n v="499.01441685999498"/>
    <n v="1"/>
    <n v="307221.59825413307"/>
  </r>
  <r>
    <s v="STND-36319"/>
    <s v="Pactiv LLC"/>
    <s v="Pactiv LLC - 1100 Taylor Rd - Romeoville"/>
    <s v="New Indoor LED Fixtures"/>
    <s v="Indoor Lighting"/>
    <s v="Warehouse"/>
    <n v="0"/>
    <n v="598542.04399999999"/>
    <n v="94.724999999999994"/>
    <x v="0"/>
    <x v="0"/>
    <n v="9.5383441434566993"/>
    <s v="Qty / 1,000"/>
    <m/>
    <s v="Private-Lighting"/>
    <s v="lighting"/>
    <n v="1"/>
    <n v="114182"/>
    <s v="Lighting"/>
    <n v="0.99989942556735301"/>
    <n v="1.019640158801"/>
    <n v="598481.84597350901"/>
    <n v="96.5854140424251"/>
    <n v="0.71"/>
    <n v="424922.11064119102"/>
    <n v="68.575643970121803"/>
    <n v="5242"/>
    <n v="1"/>
    <n v="1.22"/>
    <n v="1.0999999999999999E-2"/>
    <n v="0.68"/>
    <n v="13.3536818008394"/>
    <d v="1900-01-08T12:55:13"/>
    <n v="43135"/>
    <n v="116.424076714591"/>
    <n v="6583.3003057085998"/>
    <n v="1"/>
    <n v="4053053.3254596638"/>
  </r>
  <r>
    <s v="STND-36319"/>
    <s v="Pactiv LLC"/>
    <s v="Pactiv LLC - 1100 Taylor Rd - Romeoville"/>
    <s v="Indoor Networked Lighting Measures"/>
    <s v="Indoor Advanced Lighting"/>
    <s v="Warehouse"/>
    <n v="0"/>
    <n v="19332.495999999999"/>
    <n v="3.06"/>
    <x v="0"/>
    <x v="0"/>
    <n v="9.5383441434566993"/>
    <s v="Qty / 1,000"/>
    <m/>
    <s v="Private-Lighting"/>
    <s v="lighting"/>
    <n v="1"/>
    <n v="3688"/>
    <s v="Lighting"/>
    <n v="0.99989942556735301"/>
    <n v="1.019640158801"/>
    <n v="19330.551645183099"/>
    <n v="3.1200988859310699"/>
    <n v="0.71"/>
    <n v="13724.69166808"/>
    <n v="2.2152702090110599"/>
    <n v="5242"/>
    <n v="1"/>
    <n v="1.22"/>
    <n v="1.0999999999999999E-2"/>
    <n v="0.68"/>
    <n v="13.3536818008394"/>
    <d v="1900-01-08T12:55:13"/>
    <n v="43135"/>
    <n v="3.7609677988561598"/>
    <n v="212.636068097015"/>
    <n v="1"/>
    <n v="130910.83239297984"/>
  </r>
  <r>
    <s v="STND-36319"/>
    <s v="Pactiv LLC"/>
    <s v="Pactiv LLC - 1100 Taylor Rd - Romeoville"/>
    <s v="Occupancy Sensors"/>
    <s v="Indoor Lighting"/>
    <s v="Warehouse"/>
    <n v="0"/>
    <n v="95654.339000000007"/>
    <n v="49.161999999999999"/>
    <x v="0"/>
    <x v="0"/>
    <n v="8"/>
    <s v="Qty / 1,000"/>
    <m/>
    <s v="Private-Lighting"/>
    <s v="lighting"/>
    <n v="1"/>
    <n v="76032"/>
    <s v="Lighting"/>
    <n v="0.99989942556735301"/>
    <n v="1.019640158801"/>
    <n v="95644.718619124804"/>
    <n v="50.127549486974999"/>
    <n v="0.71"/>
    <n v="67907.750219578593"/>
    <n v="35.590560135752199"/>
    <n v="5242"/>
    <n v="1"/>
    <n v="1.22"/>
    <n v="1.0999999999999999E-2"/>
    <n v="0.68"/>
    <n v="13.3536818008394"/>
    <d v="1900-01-08T12:55:13"/>
    <n v="43135"/>
    <n v="77.524821353193602"/>
    <n v="1052.0919048103699"/>
    <n v="1"/>
    <n v="543262.00175662874"/>
  </r>
  <r>
    <s v="STND-36319"/>
    <s v="Pactiv LLC"/>
    <s v="Pactiv LLC - 1100 Taylor Rd - Romeoville"/>
    <s v="Outdoor &amp; Garage - LED Fixtures"/>
    <s v="Outdoor &amp; Garage Lighting"/>
    <s v="Exterior"/>
    <n v="0"/>
    <n v="49093.739000000001"/>
    <n v="0"/>
    <x v="0"/>
    <x v="0"/>
    <n v="10.1978380583316"/>
    <s v="Qty / 1,000"/>
    <m/>
    <s v="Private-Lighting"/>
    <s v="lighting"/>
    <n v="1"/>
    <n v="10013"/>
    <s v="Lighting"/>
    <n v="0.99989942556735301"/>
    <n v="1.019640158801"/>
    <n v="49088.801425053498"/>
    <n v="0"/>
    <n v="0.71"/>
    <n v="34853.049011788004"/>
    <n v="0"/>
    <n v="4903"/>
    <n v="1"/>
    <n v="1"/>
    <n v="0"/>
    <n v="0"/>
    <n v="14.276973281664301"/>
    <d v="1900-01-09T04:44:53"/>
    <n v="43135"/>
    <n v="0"/>
    <n v="0"/>
    <n v="1"/>
    <n v="355425.74966130825"/>
  </r>
  <r>
    <s v="STND-36326"/>
    <s v="First Midwest Property Services, LLC"/>
    <s v="First Midwest Property Services - 6876 Spring Creek Rd 126 - Rockford"/>
    <s v="Outdoor &amp; Garage - LED Fixtures"/>
    <s v="Outdoor &amp; Garage Lighting"/>
    <s v="Exterior"/>
    <n v="0"/>
    <n v="31516.484"/>
    <n v="0"/>
    <x v="0"/>
    <x v="0"/>
    <n v="10.1978380583316"/>
    <s v="Qty / 1,000"/>
    <m/>
    <s v="Private-Lighting"/>
    <s v="lighting"/>
    <n v="3"/>
    <n v="6428"/>
    <s v="Lighting"/>
    <n v="0.91633259480590001"/>
    <n v="1.30467645558681"/>
    <n v="28879.5815628786"/>
    <n v="0"/>
    <n v="0.71"/>
    <n v="20504.502909643801"/>
    <n v="0"/>
    <n v="4903"/>
    <n v="1"/>
    <n v="1"/>
    <n v="0"/>
    <n v="0"/>
    <n v="14.276973281664301"/>
    <d v="1900-01-09T04:44:53"/>
    <n v="43180"/>
    <n v="0"/>
    <n v="0"/>
    <n v="1"/>
    <n v="209101.60013913657"/>
  </r>
  <r>
    <s v="STND-36327"/>
    <s v="First Midwest Property Services, LLC"/>
    <s v="First Midwest Property Services - 6824 Spring Creek Rd - Rockford"/>
    <s v="Outdoor &amp; Garage - LED Fixtures"/>
    <s v="Outdoor &amp; Garage Lighting"/>
    <s v="Exterior"/>
    <n v="0"/>
    <n v="20112.106"/>
    <n v="0"/>
    <x v="0"/>
    <x v="0"/>
    <n v="10.1978380583316"/>
    <s v="Qty / 1,000"/>
    <m/>
    <s v="Private-Lighting"/>
    <s v="lighting"/>
    <n v="3"/>
    <n v="4102"/>
    <s v="Lighting"/>
    <n v="0.91633259480590001"/>
    <n v="1.30467645558681"/>
    <n v="18429.378277991302"/>
    <n v="0"/>
    <n v="0.71"/>
    <n v="13084.8585773738"/>
    <n v="0"/>
    <n v="4903"/>
    <n v="1"/>
    <n v="1"/>
    <n v="0"/>
    <n v="0"/>
    <n v="14.276973281664301"/>
    <d v="1900-01-09T04:44:53"/>
    <n v="43180"/>
    <n v="0"/>
    <n v="0"/>
    <n v="1"/>
    <n v="133437.26878822921"/>
  </r>
  <r>
    <s v="STND-36328"/>
    <s v="First Midwest Property Services, LLC"/>
    <s v="First Midwest Property Services - 6885 Vistagreen Way BD - Rockford"/>
    <s v="Outdoor &amp; Garage - LED Fixtures"/>
    <s v="Outdoor &amp; Garage Lighting"/>
    <s v="Exterior"/>
    <n v="0"/>
    <n v="36831.336000000003"/>
    <n v="0"/>
    <x v="0"/>
    <x v="0"/>
    <n v="10.1978380583316"/>
    <s v="Qty / 1,000"/>
    <m/>
    <s v="Private-Lighting"/>
    <s v="lighting"/>
    <n v="3"/>
    <n v="7512"/>
    <s v="Lighting"/>
    <n v="0.91633259480590001"/>
    <n v="1.30467645558681"/>
    <n v="33749.753687048003"/>
    <n v="0"/>
    <n v="0.71"/>
    <n v="23962.325117804001"/>
    <n v="0"/>
    <n v="4903"/>
    <n v="1"/>
    <n v="1"/>
    <n v="0"/>
    <n v="0"/>
    <n v="14.276973281664301"/>
    <d v="1900-01-09T04:44:53"/>
    <n v="43180"/>
    <n v="0"/>
    <n v="0"/>
    <n v="1"/>
    <n v="244363.91105245688"/>
  </r>
  <r>
    <s v="STND-36329"/>
    <s v="First Midwest Property Services, LLC"/>
    <s v="First Midwest Property Services - 2126 N Perryville Rd 1 - Rockford"/>
    <s v="Outdoor &amp; Garage - LED Fixtures"/>
    <s v="Outdoor &amp; Garage Lighting"/>
    <s v="Exterior"/>
    <n v="0"/>
    <n v="13532.28"/>
    <n v="0"/>
    <x v="0"/>
    <x v="0"/>
    <n v="10.1978380583316"/>
    <s v="Qty / 1,000"/>
    <m/>
    <s v="Private-Lighting"/>
    <s v="lighting"/>
    <n v="3"/>
    <n v="2760"/>
    <s v="Lighting"/>
    <n v="0.91633259480590001"/>
    <n v="1.30467645558681"/>
    <n v="12400.069246040001"/>
    <n v="0"/>
    <n v="0.71"/>
    <n v="8804.0491646883893"/>
    <n v="0"/>
    <n v="4903"/>
    <n v="1"/>
    <n v="1"/>
    <n v="0"/>
    <n v="0"/>
    <n v="14.276973281664301"/>
    <d v="1900-01-09T04:44:53"/>
    <n v="43180"/>
    <n v="0"/>
    <n v="0"/>
    <n v="1"/>
    <n v="89782.267639081794"/>
  </r>
  <r>
    <s v="STND-36330"/>
    <s v="First Midwest Property Services, LLC"/>
    <s v="First Midwest Property Services - 6940 Villagreen View - Rockford"/>
    <s v="Outdoor &amp; Garage - LED Fixtures"/>
    <s v="Outdoor &amp; Garage Lighting"/>
    <s v="Exterior"/>
    <n v="0"/>
    <n v="35713.451999999997"/>
    <n v="0"/>
    <x v="0"/>
    <x v="0"/>
    <n v="10.1978380583316"/>
    <s v="Qty / 1,000"/>
    <m/>
    <s v="Private-Lighting"/>
    <s v="lighting"/>
    <n v="3"/>
    <n v="7284"/>
    <s v="Lighting"/>
    <n v="0.91633259480590001"/>
    <n v="1.30467645558681"/>
    <n v="32725.400140635898"/>
    <n v="0"/>
    <n v="0.71"/>
    <n v="23235.034099851498"/>
    <n v="0"/>
    <n v="4903"/>
    <n v="1"/>
    <n v="1"/>
    <n v="0"/>
    <n v="0"/>
    <n v="14.276973281664301"/>
    <d v="1900-01-09T04:44:53"/>
    <n v="43180"/>
    <n v="0"/>
    <n v="0"/>
    <n v="1"/>
    <n v="236947.11503009812"/>
  </r>
  <r>
    <s v="STND-36331"/>
    <s v="First Midwest Property Services, LLC"/>
    <s v="First Midwest Property Services - 2215 Perrygreen Way - Rockford"/>
    <s v="Outdoor &amp; Garage - LED Fixtures"/>
    <s v="Outdoor &amp; Garage Lighting"/>
    <s v="Exterior"/>
    <n v="0"/>
    <n v="20984.84"/>
    <n v="0"/>
    <x v="0"/>
    <x v="0"/>
    <n v="10.1978380583316"/>
    <s v="Qty / 1,000"/>
    <m/>
    <s v="Private-Lighting"/>
    <s v="lighting"/>
    <n v="3"/>
    <n v="4280"/>
    <s v="Lighting"/>
    <n v="0.91633259480590001"/>
    <n v="1.30467645558681"/>
    <n v="19229.092888786599"/>
    <n v="0"/>
    <n v="0.71"/>
    <n v="13652.6559510385"/>
    <n v="0"/>
    <n v="4903"/>
    <n v="1"/>
    <n v="1"/>
    <n v="0"/>
    <n v="0"/>
    <n v="14.276973281664301"/>
    <d v="1900-01-09T04:44:53"/>
    <n v="43180"/>
    <n v="0"/>
    <n v="0"/>
    <n v="1"/>
    <n v="139227.57445480782"/>
  </r>
  <r>
    <s v="STND-36332"/>
    <s v="First Midwest Property Services, LLC"/>
    <s v="First Midwest Property Services - 3001 N Perryville Rd - Rockford"/>
    <s v="Outdoor &amp; Garage - LED Fixtures"/>
    <s v="Outdoor &amp; Garage Lighting"/>
    <s v="Exterior"/>
    <n v="0"/>
    <n v="32335.285"/>
    <n v="0"/>
    <x v="0"/>
    <x v="0"/>
    <n v="10.1978380583316"/>
    <s v="Qty / 1,000"/>
    <m/>
    <s v="Private-Lighting"/>
    <s v="lighting"/>
    <n v="3"/>
    <n v="6595"/>
    <s v="Lighting"/>
    <n v="0.91633259480590001"/>
    <n v="1.30467645558681"/>
    <n v="29629.875607838301"/>
    <n v="0"/>
    <n v="0.71"/>
    <n v="21037.211681565201"/>
    <n v="0"/>
    <n v="4903"/>
    <n v="1"/>
    <n v="1"/>
    <n v="0"/>
    <n v="0"/>
    <n v="14.276973281664301"/>
    <d v="1900-01-09T04:44:53"/>
    <n v="43180"/>
    <n v="0"/>
    <n v="0"/>
    <n v="1"/>
    <n v="214534.07792744372"/>
  </r>
  <r>
    <s v="STND-36333"/>
    <s v="First Midwest Property Services, LLC"/>
    <s v="First Midwest Property Services - 3065 N Perryville Rd 153 - Rockford"/>
    <s v="Outdoor &amp; Garage - LED Fixtures"/>
    <s v="Outdoor &amp; Garage Lighting"/>
    <s v="Exterior"/>
    <n v="0"/>
    <n v="34242.552000000003"/>
    <n v="0"/>
    <x v="0"/>
    <x v="0"/>
    <n v="10.1978380583316"/>
    <s v="Qty / 1,000"/>
    <m/>
    <s v="Private-Lighting"/>
    <s v="lighting"/>
    <n v="3"/>
    <n v="6984"/>
    <s v="Lighting"/>
    <n v="0.91633259480590001"/>
    <n v="1.30467645558681"/>
    <n v="31377.566526936"/>
    <n v="0"/>
    <n v="0.71"/>
    <n v="22278.072234124498"/>
    <n v="0"/>
    <n v="4903"/>
    <n v="1"/>
    <n v="1"/>
    <n v="0"/>
    <n v="0"/>
    <n v="14.276973281664301"/>
    <d v="1900-01-09T04:44:53"/>
    <n v="43180"/>
    <n v="0"/>
    <n v="0"/>
    <n v="1"/>
    <n v="227188.17289541531"/>
  </r>
  <r>
    <s v="STND-36334"/>
    <s v="First Midwest Property Services, LLC"/>
    <s v="First Midwest Property Services - 719 Highgrove Pl - Rockford"/>
    <s v="Outdoor &amp; Garage - LED Fixtures"/>
    <s v="Outdoor &amp; Garage Lighting"/>
    <s v="Exterior"/>
    <n v="0"/>
    <n v="25000.397000000001"/>
    <n v="0"/>
    <x v="0"/>
    <x v="0"/>
    <n v="10.1978380583316"/>
    <s v="Qty / 1,000"/>
    <m/>
    <s v="Private-Lighting"/>
    <s v="lighting"/>
    <n v="3"/>
    <n v="5099"/>
    <s v="Lighting"/>
    <n v="0.91633259480590001"/>
    <n v="1.30467645558681"/>
    <n v="22908.678654187599"/>
    <n v="0"/>
    <n v="0.71"/>
    <n v="16265.161844473199"/>
    <n v="0"/>
    <n v="4903"/>
    <n v="1"/>
    <n v="1"/>
    <n v="0"/>
    <n v="0"/>
    <n v="14.276973281664301"/>
    <d v="1900-01-09T04:44:53"/>
    <n v="43180"/>
    <n v="0"/>
    <n v="0"/>
    <n v="1"/>
    <n v="165869.4864824918"/>
  </r>
  <r>
    <s v="STND-36335"/>
    <s v="First Midwest Property Services, LLC"/>
    <s v="First Midwest Property Services - 651 S Perryville Rd - Rockford"/>
    <s v="Outdoor &amp; Garage - LED Fixtures"/>
    <s v="Outdoor &amp; Garage Lighting"/>
    <s v="Exterior"/>
    <n v="0"/>
    <n v="29074.79"/>
    <n v="0"/>
    <x v="0"/>
    <x v="0"/>
    <n v="10.1978380583316"/>
    <s v="Qty / 1,000"/>
    <m/>
    <s v="Private-Lighting"/>
    <s v="lighting"/>
    <n v="3"/>
    <n v="5930"/>
    <s v="Lighting"/>
    <n v="0.91633259480590001"/>
    <n v="1.30467645558681"/>
    <n v="26642.177764136599"/>
    <n v="0"/>
    <n v="0.71"/>
    <n v="18915.946212537001"/>
    <n v="0"/>
    <n v="4903"/>
    <n v="1"/>
    <n v="1"/>
    <n v="0"/>
    <n v="0"/>
    <n v="14.276973281664301"/>
    <d v="1900-01-09T04:44:53"/>
    <n v="43180"/>
    <n v="0"/>
    <n v="0"/>
    <n v="1"/>
    <n v="192901.7561955633"/>
  </r>
  <r>
    <s v="STND-36336"/>
    <s v="First Midwest Property Services, LLC"/>
    <s v="First Midwest Property Services - 611 S Highgrove Pl - Rockford"/>
    <s v="Outdoor &amp; Garage - LED Fixtures"/>
    <s v="Outdoor &amp; Garage Lighting"/>
    <s v="Exterior"/>
    <n v="0"/>
    <n v="67151.487999999998"/>
    <n v="0"/>
    <x v="0"/>
    <x v="0"/>
    <n v="10.1978380583316"/>
    <s v="Qty / 1,000"/>
    <m/>
    <s v="Private-Lighting"/>
    <s v="lighting"/>
    <n v="3"/>
    <n v="13696"/>
    <s v="Lighting"/>
    <n v="0.91633259480590001"/>
    <n v="1.30467645558681"/>
    <n v="61533.097244117198"/>
    <n v="0"/>
    <n v="0.71"/>
    <n v="43688.499043323201"/>
    <n v="0"/>
    <n v="4903"/>
    <n v="1"/>
    <n v="1"/>
    <n v="0"/>
    <n v="0"/>
    <n v="14.276973281664301"/>
    <d v="1900-01-09T04:44:53"/>
    <n v="43180"/>
    <n v="0"/>
    <n v="0"/>
    <n v="1"/>
    <n v="445528.23825538502"/>
  </r>
  <r>
    <s v="STND-36337"/>
    <s v="First Midwest Property Services, LLC"/>
    <s v="First Midwest Property Services - 7015 Rote Rd - Rockford"/>
    <s v="Outdoor &amp; Garage - LED Fixtures"/>
    <s v="Outdoor &amp; Garage Lighting"/>
    <s v="Exterior"/>
    <n v="0"/>
    <n v="1465.9970000000001"/>
    <n v="0"/>
    <x v="0"/>
    <x v="0"/>
    <n v="10.1978380583316"/>
    <s v="Qty / 1,000"/>
    <m/>
    <s v="Private-Lighting"/>
    <s v="lighting"/>
    <n v="3"/>
    <n v="299"/>
    <s v="Lighting"/>
    <n v="0.91633259480590001"/>
    <n v="1.30467645558681"/>
    <n v="1343.3408349876599"/>
    <n v="0"/>
    <n v="0.71"/>
    <n v="953.77199284124197"/>
    <n v="0"/>
    <n v="4903"/>
    <n v="1"/>
    <n v="1"/>
    <n v="0"/>
    <n v="0"/>
    <n v="14.276973281664301"/>
    <d v="1900-01-09T04:44:53"/>
    <n v="43180"/>
    <n v="0"/>
    <n v="0"/>
    <n v="1"/>
    <n v="9726.4123275671918"/>
  </r>
  <r>
    <s v="STND-36338"/>
    <s v="First Midwest Property Services, LLC"/>
    <s v="First Midwest Property Services - 7019 Rote Rd - Rockford"/>
    <s v="Outdoor &amp; Garage - LED Fixtures"/>
    <s v="Outdoor &amp; Garage Lighting"/>
    <s v="Exterior"/>
    <n v="0"/>
    <n v="1465.9970000000001"/>
    <n v="0"/>
    <x v="0"/>
    <x v="0"/>
    <n v="10.1978380583316"/>
    <s v="Qty / 1,000"/>
    <m/>
    <s v="Private-Lighting"/>
    <s v="lighting"/>
    <n v="3"/>
    <n v="299"/>
    <s v="Lighting"/>
    <n v="0.91633259480590001"/>
    <n v="1.30467645558681"/>
    <n v="1343.3408349876599"/>
    <n v="0"/>
    <n v="0.71"/>
    <n v="953.77199284124197"/>
    <n v="0"/>
    <n v="4903"/>
    <n v="1"/>
    <n v="1"/>
    <n v="0"/>
    <n v="0"/>
    <n v="14.276973281664301"/>
    <d v="1900-01-09T04:44:53"/>
    <n v="43180"/>
    <n v="0"/>
    <n v="0"/>
    <n v="1"/>
    <n v="9726.4123275671918"/>
  </r>
  <r>
    <s v="STND-36339"/>
    <s v="First Midwest Property Services, LLC"/>
    <s v="First Midwest Property Services - 7025 Rote Rd - Rockford"/>
    <s v="Outdoor &amp; Garage - LED Fixtures"/>
    <s v="Outdoor &amp; Garage Lighting"/>
    <s v="Exterior"/>
    <n v="0"/>
    <n v="1465.9970000000001"/>
    <n v="0"/>
    <x v="0"/>
    <x v="0"/>
    <n v="10.1978380583316"/>
    <s v="Qty / 1,000"/>
    <m/>
    <s v="Private-Lighting"/>
    <s v="lighting"/>
    <n v="3"/>
    <n v="299"/>
    <s v="Lighting"/>
    <n v="0.91633259480590001"/>
    <n v="1.30467645558681"/>
    <n v="1343.3408349876599"/>
    <n v="0"/>
    <n v="0.71"/>
    <n v="953.77199284124197"/>
    <n v="0"/>
    <n v="4903"/>
    <n v="1"/>
    <n v="1"/>
    <n v="0"/>
    <n v="0"/>
    <n v="14.276973281664301"/>
    <d v="1900-01-09T04:44:53"/>
    <n v="43180"/>
    <n v="0"/>
    <n v="0"/>
    <n v="1"/>
    <n v="9726.4123275671918"/>
  </r>
  <r>
    <s v="STND-36340"/>
    <s v="First Midwest Property Services, LLC"/>
    <s v="First Midwest Property Services - 7026 Rote Rd - Rockford"/>
    <s v="Outdoor &amp; Garage - LED Fixtures"/>
    <s v="Outdoor &amp; Garage Lighting"/>
    <s v="Exterior"/>
    <n v="0"/>
    <n v="1465.9970000000001"/>
    <n v="0"/>
    <x v="0"/>
    <x v="0"/>
    <n v="10.1978380583316"/>
    <s v="Qty / 1,000"/>
    <m/>
    <s v="Private-Lighting"/>
    <s v="lighting"/>
    <n v="3"/>
    <n v="299"/>
    <s v="Lighting"/>
    <n v="0.91633259480590001"/>
    <n v="1.30467645558681"/>
    <n v="1343.3408349876599"/>
    <n v="0"/>
    <n v="0.71"/>
    <n v="953.77199284124197"/>
    <n v="0"/>
    <n v="4903"/>
    <n v="1"/>
    <n v="1"/>
    <n v="0"/>
    <n v="0"/>
    <n v="14.276973281664301"/>
    <d v="1900-01-09T04:44:53"/>
    <n v="43180"/>
    <n v="0"/>
    <n v="0"/>
    <n v="1"/>
    <n v="9726.4123275671918"/>
  </r>
  <r>
    <s v="STND-36341"/>
    <s v="First Midwest Property Services, LLC"/>
    <s v="First Midwest Property Services - 6957 Olde Creek Rd - Rockford"/>
    <s v="Outdoor &amp; Garage - LED Fixtures"/>
    <s v="Outdoor &amp; Garage Lighting"/>
    <s v="Exterior"/>
    <n v="0"/>
    <n v="36448.902000000002"/>
    <n v="0"/>
    <x v="0"/>
    <x v="0"/>
    <n v="10.1978380583316"/>
    <s v="Qty / 1,000"/>
    <m/>
    <s v="Private-Lighting"/>
    <s v="lighting"/>
    <n v="3"/>
    <n v="7434"/>
    <s v="Lighting"/>
    <n v="0.91633259480590001"/>
    <n v="1.30467645558681"/>
    <n v="33399.316947485997"/>
    <n v="0"/>
    <n v="0.71"/>
    <n v="23713.515032715"/>
    <n v="0"/>
    <n v="4903"/>
    <n v="1"/>
    <n v="1"/>
    <n v="0"/>
    <n v="0"/>
    <n v="14.276973281664301"/>
    <d v="1900-01-09T04:44:53"/>
    <n v="43180"/>
    <n v="0"/>
    <n v="0"/>
    <n v="1"/>
    <n v="241826.58609743955"/>
  </r>
  <r>
    <s v="STND-36342"/>
    <s v="First Midwest Property Services, LLC"/>
    <s v="First Midwest Property Services - 2000 N Richmond Rd - McHenry"/>
    <s v="Outdoor &amp; Garage - LED Fixtures"/>
    <s v="Outdoor &amp; Garage Lighting"/>
    <s v="Exterior"/>
    <n v="0"/>
    <n v="135337.50899999999"/>
    <n v="0"/>
    <x v="0"/>
    <x v="0"/>
    <n v="10.1978380583316"/>
    <s v="Qty / 1,000"/>
    <m/>
    <s v="Private-Lighting"/>
    <s v="lighting"/>
    <n v="2"/>
    <n v="27603"/>
    <s v="Lighting"/>
    <n v="0.97902139861649395"/>
    <n v="0.93591656730105399"/>
    <n v="132498.31734645201"/>
    <n v="0"/>
    <n v="0.71"/>
    <n v="94073.805315981095"/>
    <n v="0"/>
    <n v="4903"/>
    <n v="1"/>
    <n v="1"/>
    <n v="0"/>
    <n v="0"/>
    <n v="14.276973281664301"/>
    <d v="1900-01-09T04:44:53"/>
    <n v="43180"/>
    <n v="0"/>
    <n v="0"/>
    <n v="1"/>
    <n v="959349.4321433896"/>
  </r>
  <r>
    <s v="STND-36343"/>
    <s v="First Midwest Property Services, LLC"/>
    <s v="First Midwest Property Services - 1700 Sycamore Rd - DeKalb"/>
    <s v="Outdoor &amp; Garage - LED Fixtures"/>
    <s v="Outdoor &amp; Garage Lighting"/>
    <s v="Exterior"/>
    <n v="0"/>
    <n v="18695.138999999999"/>
    <n v="0"/>
    <x v="0"/>
    <x v="0"/>
    <n v="10.1978380583316"/>
    <s v="Qty / 1,000"/>
    <m/>
    <s v="Private-Lighting"/>
    <s v="lighting"/>
    <n v="3"/>
    <n v="3813"/>
    <s v="Lighting"/>
    <n v="0.91633259480590001"/>
    <n v="1.30467645558681"/>
    <n v="17130.965230127"/>
    <n v="0"/>
    <n v="0.71"/>
    <n v="12162.9853133902"/>
    <n v="0"/>
    <n v="4903"/>
    <n v="1"/>
    <n v="1"/>
    <n v="0"/>
    <n v="0"/>
    <n v="14.276973281664301"/>
    <d v="1900-01-09T04:44:53"/>
    <n v="43180"/>
    <n v="0"/>
    <n v="0"/>
    <n v="1"/>
    <n v="124036.15453181889"/>
  </r>
  <r>
    <s v="STND-36344"/>
    <s v="First Midwest Property Services, LLC"/>
    <s v="First Midwest Property Services - 1515 Riverside Blvd - Loves Park"/>
    <s v="Outdoor &amp; Garage - LED Fixtures"/>
    <s v="Outdoor &amp; Garage Lighting"/>
    <s v="Exterior"/>
    <n v="0"/>
    <n v="146736.984"/>
    <n v="0"/>
    <x v="0"/>
    <x v="0"/>
    <n v="10.1978380583316"/>
    <s v="Qty / 1,000"/>
    <m/>
    <s v="Private-Lighting"/>
    <s v="lighting"/>
    <n v="2"/>
    <n v="29928"/>
    <s v="Lighting"/>
    <n v="0.97902139861649395"/>
    <n v="0.93591656730105399"/>
    <n v="143658.647304446"/>
    <n v="0"/>
    <n v="0.71"/>
    <n v="101997.63958615701"/>
    <n v="0"/>
    <n v="4903"/>
    <n v="1"/>
    <n v="1"/>
    <n v="0"/>
    <n v="0"/>
    <n v="14.276973281664301"/>
    <d v="1900-01-09T04:44:53"/>
    <n v="43180"/>
    <n v="0"/>
    <n v="0"/>
    <n v="1"/>
    <n v="1040155.4108317017"/>
  </r>
  <r>
    <s v="STND-36345"/>
    <s v="First Midwest Property Services, LLC"/>
    <s v="First Midwest Property Services - 7180 Spring Brook Rd - Rockford"/>
    <s v="Outdoor &amp; Garage - LED Fixtures"/>
    <s v="Outdoor &amp; Garage Lighting"/>
    <s v="Exterior"/>
    <n v="0"/>
    <n v="155709.47399999999"/>
    <n v="0"/>
    <x v="0"/>
    <x v="0"/>
    <n v="10.1978380583316"/>
    <s v="Qty / 1,000"/>
    <m/>
    <s v="Private-Lighting"/>
    <s v="lighting"/>
    <n v="2"/>
    <n v="31758"/>
    <s v="Lighting"/>
    <n v="0.97902139861649395"/>
    <n v="0.93591656730105399"/>
    <n v="152442.907013319"/>
    <n v="0"/>
    <n v="0.71"/>
    <n v="108234.46397945601"/>
    <n v="0"/>
    <n v="4903"/>
    <n v="1"/>
    <n v="1"/>
    <n v="0"/>
    <n v="0"/>
    <n v="14.276973281664301"/>
    <d v="1900-01-09T04:44:53"/>
    <n v="43180"/>
    <n v="0"/>
    <n v="0"/>
    <n v="1"/>
    <n v="1103757.535992817"/>
  </r>
  <r>
    <s v="STND-36346"/>
    <s v="Premier Group LLC"/>
    <s v="Premier Group LLC - 6602 S Union Rd - Union"/>
    <s v="New Indoor LED Fixtures"/>
    <s v="Indoor Lighting"/>
    <s v="Warehouse"/>
    <n v="0"/>
    <n v="63658.847999999998"/>
    <n v="10.074999999999999"/>
    <x v="0"/>
    <x v="0"/>
    <n v="9.5383441434566993"/>
    <s v="Qty / 1,000"/>
    <m/>
    <s v="Private-Lighting"/>
    <s v="lighting"/>
    <n v="3"/>
    <n v="12144"/>
    <s v="Lighting"/>
    <n v="0.91633259480590001"/>
    <n v="1.30467645558681"/>
    <n v="58332.677370194397"/>
    <n v="13.1446152900371"/>
    <n v="0.71"/>
    <n v="41416.200932838001"/>
    <n v="9.3326768559263193"/>
    <n v="5242"/>
    <n v="1"/>
    <n v="1.22"/>
    <n v="1.0999999999999999E-2"/>
    <n v="0.68"/>
    <n v="13.3536818008394"/>
    <d v="1900-01-08T12:55:13"/>
    <n v="43239"/>
    <n v="15.8445218057342"/>
    <n v="641.65945107213804"/>
    <n v="1"/>
    <n v="395041.97761196125"/>
  </r>
  <r>
    <s v="STND-36346"/>
    <s v="Premier Group LLC"/>
    <s v="Premier Group LLC - 6602 S Union Rd - Union"/>
    <s v="Outdoor &amp; Garage - LED Fixtures"/>
    <s v="Outdoor &amp; Garage Lighting"/>
    <s v="Exterior"/>
    <n v="0"/>
    <n v="22063.5"/>
    <n v="0"/>
    <x v="0"/>
    <x v="0"/>
    <n v="10.1978380583316"/>
    <s v="Qty / 1,000"/>
    <m/>
    <s v="Private-Lighting"/>
    <s v="lighting"/>
    <n v="3"/>
    <n v="4500"/>
    <s v="Lighting"/>
    <n v="0.91633259480590001"/>
    <n v="1.30467645558681"/>
    <n v="20217.504205500001"/>
    <n v="0"/>
    <n v="0.71"/>
    <n v="14354.427985905"/>
    <n v="0"/>
    <n v="4903"/>
    <n v="1"/>
    <n v="1"/>
    <n v="0"/>
    <n v="0"/>
    <n v="14.276973281664301"/>
    <d v="1900-01-09T04:44:53"/>
    <n v="43239"/>
    <n v="0"/>
    <n v="0"/>
    <n v="1"/>
    <n v="146384.13202024222"/>
  </r>
  <r>
    <s v="STND-36357"/>
    <s v="Cabot Microelectronics Corporation"/>
    <s v="Cabot Microelectronics - 845 Enterprise St - Aurora"/>
    <s v="Indoor Networked Lighting Control System"/>
    <s v="Indoor Advanced Lighting"/>
    <s v="Manufacturing"/>
    <n v="0"/>
    <n v="21501.89"/>
    <n v="12.347619999999999"/>
    <x v="0"/>
    <x v="0"/>
    <n v="15"/>
    <s v="Qty / 1,000"/>
    <m/>
    <s v="Private-Lighting"/>
    <s v="lighting"/>
    <n v="2"/>
    <n v="21289"/>
    <s v="Lighting"/>
    <n v="0.97902139861649395"/>
    <n v="0.93591656730105399"/>
    <n v="21050.810420697999"/>
    <n v="11.5563421247378"/>
    <n v="0.71"/>
    <n v="14946.075398695601"/>
    <n v="8.2050029085638592"/>
    <n v="4618"/>
    <n v="1.02"/>
    <n v="1.04"/>
    <n v="1.2E-2"/>
    <n v="0.81"/>
    <n v="15.158077089649201"/>
    <d v="1900-01-09T19:51:10"/>
    <n v="43379"/>
    <n v="13.718354848929099"/>
    <n v="247.65659318468201"/>
    <n v="0"/>
    <n v="224191.13098043401"/>
  </r>
  <r>
    <s v="STND-36357"/>
    <s v="Cabot Microelectronics Corporation"/>
    <s v="Cabot Microelectronics - 845 Enterprise St - Aurora"/>
    <s v="New Indoor LED Fixtures"/>
    <s v="Indoor Lighting"/>
    <s v="Manufacturing"/>
    <n v="0"/>
    <n v="1695.73"/>
    <n v="0.30326399999999998"/>
    <x v="0"/>
    <x v="0"/>
    <n v="10.827197921178"/>
    <s v="Qty / 1,000"/>
    <m/>
    <s v="Private-Lighting"/>
    <s v="lighting"/>
    <n v="2"/>
    <n v="7176"/>
    <s v="Lighting"/>
    <n v="0.97902139861649395"/>
    <n v="0.93591656730105399"/>
    <n v="1660.1559562759501"/>
    <n v="0.283829801865987"/>
    <n v="0.71"/>
    <n v="1178.7107289559201"/>
    <n v="0.20151915932485101"/>
    <n v="4618"/>
    <n v="1.02"/>
    <n v="1.04"/>
    <n v="1.2E-2"/>
    <n v="0.81"/>
    <n v="15.158077089649201"/>
    <d v="1900-01-09T19:51:10"/>
    <n v="43379"/>
    <n v="0.33692996422837901"/>
    <n v="19.531246544422899"/>
    <n v="0"/>
    <n v="12762.134354221742"/>
  </r>
  <r>
    <s v="STND-36357"/>
    <s v="Cabot Microelectronics Corporation"/>
    <s v="Cabot Microelectronics - 845 Enterprise St - Aurora"/>
    <s v="New Indoor LED Fixtures"/>
    <s v="Indoor Lighting"/>
    <s v="Manufacturing"/>
    <n v="0"/>
    <n v="34781.298000000003"/>
    <n v="6.2202820000000001"/>
    <x v="0"/>
    <x v="0"/>
    <n v="10.827197921178"/>
    <s v="Qty / 1,000"/>
    <m/>
    <s v="Private-Lighting"/>
    <s v="lighting"/>
    <n v="2"/>
    <n v="26342"/>
    <s v="Lighting"/>
    <n v="0.97902139861649395"/>
    <n v="0.93591656730105399"/>
    <n v="34051.635013657098"/>
    <n v="5.8216649770845299"/>
    <n v="0.71"/>
    <n v="24176.660859696502"/>
    <n v="4.1333821337300201"/>
    <n v="4618"/>
    <n v="1.02"/>
    <n v="1.04"/>
    <n v="1.2E-2"/>
    <n v="0.81"/>
    <n v="15.158077089649201"/>
    <d v="1900-01-09T19:51:10"/>
    <n v="43379"/>
    <n v="6.91080837735581"/>
    <n v="400.60747074890702"/>
    <n v="0"/>
    <n v="261765.49220113148"/>
  </r>
  <r>
    <s v="STND-36357"/>
    <s v="Cabot Microelectronics Corporation"/>
    <s v="Cabot Microelectronics - 845 Enterprise St - Aurora"/>
    <s v="Indoor Networked Lighting Measures"/>
    <s v="Indoor Advanced Lighting"/>
    <s v="Manufacturing"/>
    <n v="0"/>
    <n v="13027.2"/>
    <n v="2.7966000000000002"/>
    <x v="0"/>
    <x v="0"/>
    <n v="10.827197921178"/>
    <s v="Qty / 1,000"/>
    <m/>
    <s v="Private-Lighting"/>
    <s v="lighting"/>
    <n v="2"/>
    <n v="1"/>
    <s v="Lighting"/>
    <n v="0.97902139861649395"/>
    <n v="0.93591656730105399"/>
    <n v="12753.907564056801"/>
    <n v="2.6173842721141298"/>
    <n v="0.71"/>
    <n v="9055.2743704803197"/>
    <n v="1.8583428332010301"/>
    <n v="4618"/>
    <n v="1.02"/>
    <n v="1.04"/>
    <n v="1.2E-2"/>
    <n v="0.81"/>
    <n v="15.158077089649201"/>
    <d v="1900-01-09T19:51:10"/>
    <n v="43379"/>
    <n v="3.1070563534118301"/>
    <n v="150.04597134184499"/>
    <n v="0"/>
    <n v="98043.247839760937"/>
  </r>
  <r>
    <s v="STND-36357"/>
    <s v="Cabot Microelectronics Corporation"/>
    <s v="Cabot Microelectronics - 845 Enterprise St - Aurora"/>
    <s v="Indoor Networked Lighting Measures"/>
    <s v="Indoor Advanced Lighting"/>
    <s v="Manufacturing"/>
    <n v="0"/>
    <n v="-7021.44"/>
    <n v="-1.50732"/>
    <x v="0"/>
    <x v="0"/>
    <n v="10.827197921178"/>
    <s v="Qty / 1,000"/>
    <m/>
    <s v="Private-Lighting"/>
    <s v="lighting"/>
    <n v="2"/>
    <n v="1"/>
    <s v="Lighting"/>
    <n v="0.97902139861649395"/>
    <n v="0.93591656730105399"/>
    <n v="-6874.1400091017904"/>
    <n v="-1.41072576022422"/>
    <n v="0.71"/>
    <n v="-4880.63940646227"/>
    <n v="-1.0016152897591999"/>
    <n v="4618"/>
    <n v="1.02"/>
    <n v="1.04"/>
    <n v="1.2E-2"/>
    <n v="0.81"/>
    <n v="15.158077089649201"/>
    <d v="1900-01-09T19:51:10"/>
    <n v="43379"/>
    <n v="-1.6746507125168899"/>
    <n v="-80.872235401197599"/>
    <n v="0"/>
    <n v="-52843.648835667715"/>
  </r>
  <r>
    <s v="STND-36357"/>
    <s v="Cabot Microelectronics Corporation"/>
    <s v="Cabot Microelectronics - 845 Enterprise St - Aurora"/>
    <s v="Indoor Networked Lighting Measures"/>
    <s v="Indoor Advanced Lighting"/>
    <s v="Manufacturing"/>
    <n v="0"/>
    <n v="60271.040000000001"/>
    <n v="12.93862"/>
    <x v="0"/>
    <x v="0"/>
    <n v="10.827197921178"/>
    <s v="Qty / 1,000"/>
    <m/>
    <s v="Private-Lighting"/>
    <s v="lighting"/>
    <n v="2"/>
    <n v="1"/>
    <s v="Lighting"/>
    <n v="0.97902139861649395"/>
    <n v="0.93591656730105399"/>
    <n v="59006.637876870598"/>
    <n v="12.1094688160128"/>
    <n v="0.71"/>
    <n v="41894.7128925781"/>
    <n v="8.5977228593690604"/>
    <n v="4618"/>
    <n v="1.02"/>
    <n v="1.04"/>
    <n v="1.2E-2"/>
    <n v="0.81"/>
    <n v="15.158077089649201"/>
    <d v="1900-01-09T19:51:10"/>
    <n v="43379"/>
    <n v="14.3749629819715"/>
    <n v="694.19573972788999"/>
    <n v="0"/>
    <n v="453602.34833887074"/>
  </r>
  <r>
    <s v="STND-36357"/>
    <s v="Cabot Microelectronics Corporation"/>
    <s v="Cabot Microelectronics - 845 Enterprise St - Aurora"/>
    <s v="Indoor Networked Lighting Measures"/>
    <s v="Indoor Advanced Lighting"/>
    <s v="Manufacturing"/>
    <n v="0"/>
    <n v="-11794.4"/>
    <n v="-2.5319500000000001"/>
    <x v="0"/>
    <x v="0"/>
    <n v="10.827197921178"/>
    <s v="Qty / 1,000"/>
    <m/>
    <s v="Private-Lighting"/>
    <s v="lighting"/>
    <n v="2"/>
    <n v="1"/>
    <s v="Lighting"/>
    <n v="0.97902139861649395"/>
    <n v="0.93591656730105399"/>
    <n v="-11546.9699838424"/>
    <n v="-2.3696939525778999"/>
    <n v="0.71"/>
    <n v="-8198.3486885280799"/>
    <n v="-1.6824827063303101"/>
    <n v="4618"/>
    <n v="1.02"/>
    <n v="1.04"/>
    <n v="1.2E-2"/>
    <n v="0.81"/>
    <n v="15.158077089649201"/>
    <d v="1900-01-09T19:51:10"/>
    <n v="43379"/>
    <n v="-2.8130270092330298"/>
    <n v="-135.84670569226299"/>
    <n v="0"/>
    <n v="-88765.143877523602"/>
  </r>
  <r>
    <s v="STND-36357"/>
    <s v="Cabot Microelectronics Corporation"/>
    <s v="Cabot Microelectronics - 845 Enterprise St - Aurora"/>
    <s v="Networked Lighting M&amp;V"/>
    <s v="Indoor Advanced Lighting"/>
    <s v="Manufacturing"/>
    <n v="0"/>
    <n v="102518"/>
    <n v="0"/>
    <x v="0"/>
    <x v="0"/>
    <n v="15"/>
    <s v="Qty / 1,000"/>
    <m/>
    <s v="Private-Lighting"/>
    <s v="lighting"/>
    <n v="2"/>
    <n v="1"/>
    <s v="Lighting"/>
    <n v="0.97902139861649395"/>
    <n v="0.93591656730105399"/>
    <n v="100367.31574336599"/>
    <n v="0"/>
    <n v="0.71"/>
    <n v="71260.794177789605"/>
    <n v="0"/>
    <n v="4618"/>
    <n v="1.02"/>
    <n v="1.04"/>
    <n v="1.2E-2"/>
    <n v="0.81"/>
    <n v="15.158077089649201"/>
    <d v="1900-01-09T19:51:10"/>
    <n v="43379"/>
    <n v="0"/>
    <n v="1180.7919499219499"/>
    <n v="0"/>
    <n v="1068911.912666844"/>
  </r>
  <r>
    <s v="STND-36385"/>
    <s v="Bretford Manufacturing"/>
    <s v="Bretford - 11000 Seymour Ave - Franklin Park"/>
    <s v="Building Energy Management System"/>
    <s v="Energy Management System"/>
    <s v="Office"/>
    <n v="7266.48"/>
    <n v="65701.09"/>
    <n v="0"/>
    <x v="1"/>
    <x v="0"/>
    <n v="15"/>
    <s v="NA"/>
    <m/>
    <s v="EMS"/>
    <s v="ems"/>
    <n v="3"/>
    <n v="1"/>
    <s v="EMS"/>
    <n v="0.91036333343406195"/>
    <n v="0"/>
    <n v="59811.863302651298"/>
    <n v="0"/>
    <n v="0.7"/>
    <n v="41868.3043118559"/>
    <n v="0"/>
    <n v="2885"/>
    <n v="1.165"/>
    <n v="1.3779999999999999"/>
    <n v="2.5499999999999998E-2"/>
    <n v="0.55000000000000004"/>
    <n v="24.263431542460999"/>
    <d v="1900-01-16T07:56:40"/>
    <n v="43159"/>
    <n v="0"/>
    <n v="0"/>
    <n v="1"/>
    <n v="628024.56467783847"/>
  </r>
  <r>
    <s v="STND-36390"/>
    <s v="Club Foods LLC"/>
    <s v="Club Foods LLC dba Super Fresh Market (Comprehensive Energy Savings) - 1700 N Lewis Ave - Waukegan"/>
    <s v="Outdoor &amp; Garage - LED Fixtures"/>
    <s v="Outdoor &amp; Garage Lighting"/>
    <s v="Exterior"/>
    <n v="0"/>
    <n v="77192.831999999995"/>
    <n v="0"/>
    <x v="0"/>
    <x v="0"/>
    <n v="10.1978380583316"/>
    <s v="Qty / 1,000"/>
    <m/>
    <s v="Private-Lighting"/>
    <s v="lighting"/>
    <n v="2"/>
    <n v="41765"/>
    <s v="Lighting"/>
    <n v="0.97902139861649395"/>
    <n v="0.93591656730105399"/>
    <n v="75573.434347807997"/>
    <n v="0"/>
    <n v="0.71"/>
    <n v="53657.138386943698"/>
    <n v="0"/>
    <n v="4903"/>
    <n v="1"/>
    <n v="1"/>
    <n v="0"/>
    <n v="0"/>
    <n v="14.276973281664301"/>
    <d v="1900-01-09T04:44:53"/>
    <n v="43454"/>
    <n v="0"/>
    <n v="0"/>
    <n v="0"/>
    <n v="547186.80794353993"/>
  </r>
  <r>
    <s v="STND-36390"/>
    <s v="Club Foods LLC"/>
    <s v="Club Foods LLC dba Super Fresh Market (Comprehensive Energy Savings) - 1700 N Lewis Ave - Waukegan"/>
    <s v="Outdoor &amp; Garage - LED Fixtures"/>
    <s v="Outdoor &amp; Garage Lighting"/>
    <s v="Exterior"/>
    <n v="0"/>
    <n v="55639.243999999999"/>
    <n v="0"/>
    <x v="0"/>
    <x v="0"/>
    <n v="10.1978380583316"/>
    <s v="Qty / 1,000"/>
    <m/>
    <s v="Private-Lighting"/>
    <s v="lighting"/>
    <n v="2"/>
    <n v="1"/>
    <s v="Lighting"/>
    <n v="0.97902139861649395"/>
    <n v="0.93591656730105399"/>
    <n v="54472.010478844299"/>
    <n v="0"/>
    <n v="0.71"/>
    <n v="38675.1274399795"/>
    <n v="0"/>
    <n v="4903"/>
    <n v="1"/>
    <n v="1"/>
    <n v="0"/>
    <n v="0"/>
    <n v="14.276973281664301"/>
    <d v="1900-01-09T04:44:53"/>
    <n v="43454"/>
    <n v="0"/>
    <n v="0"/>
    <n v="0"/>
    <n v="394402.6865182477"/>
  </r>
  <r>
    <s v="STND-36390"/>
    <s v="Club Foods LLC"/>
    <s v="Club Foods LLC dba Super Fresh Market (Comprehensive Energy Savings) - 1700 N Lewis Ave - Waukegan"/>
    <s v="Outdoor &amp; Garage - LED Fixtures"/>
    <s v="Outdoor &amp; Garage Lighting"/>
    <s v="Exterior"/>
    <n v="0"/>
    <n v="27162.62"/>
    <n v="0"/>
    <x v="0"/>
    <x v="0"/>
    <n v="10.1978380583316"/>
    <s v="Qty / 1,000"/>
    <m/>
    <s v="Private-Lighting"/>
    <s v="lighting"/>
    <n v="2"/>
    <n v="1"/>
    <s v="Lighting"/>
    <n v="0.97902139861649395"/>
    <n v="0.93591656730105399"/>
    <n v="26592.786222488299"/>
    <n v="0"/>
    <n v="0.71"/>
    <n v="18880.8782179667"/>
    <n v="0"/>
    <n v="4903"/>
    <n v="1"/>
    <n v="1"/>
    <n v="0"/>
    <n v="0"/>
    <n v="14.276973281664301"/>
    <d v="1900-01-09T04:44:53"/>
    <n v="43454"/>
    <n v="0"/>
    <n v="0"/>
    <n v="0"/>
    <n v="192544.13846590492"/>
  </r>
  <r>
    <s v="STND-36390"/>
    <s v="Club Foods LLC"/>
    <s v="Club Foods LLC dba Super Fresh Market (Comprehensive Energy Savings) - 1700 N Lewis Ave - Waukegan"/>
    <s v="Outdoor &amp; Garage - LED Fixtures"/>
    <s v="Outdoor &amp; Garage Lighting"/>
    <s v="Exterior"/>
    <n v="0"/>
    <n v="1971.0060000000001"/>
    <n v="0"/>
    <x v="0"/>
    <x v="0"/>
    <n v="10.1978380583316"/>
    <s v="Qty / 1,000"/>
    <m/>
    <s v="Private-Lighting"/>
    <s v="lighting"/>
    <n v="2"/>
    <n v="1"/>
    <s v="Lighting"/>
    <n v="0.97902139861649395"/>
    <n v="0.93591656730105399"/>
    <n v="1929.6570508015"/>
    <n v="0"/>
    <n v="0.71"/>
    <n v="1370.0565060690701"/>
    <n v="0"/>
    <n v="4903"/>
    <n v="1"/>
    <n v="1"/>
    <n v="0"/>
    <n v="0"/>
    <n v="14.276973281664301"/>
    <d v="1900-01-09T04:44:53"/>
    <n v="43454"/>
    <n v="0"/>
    <n v="0"/>
    <n v="0"/>
    <n v="13971.614379655983"/>
  </r>
  <r>
    <s v="STND-36390"/>
    <s v="Club Foods LLC"/>
    <s v="Club Foods LLC dba Super Fresh Market (Comprehensive Energy Savings) - 1700 N Lewis Ave - Waukegan"/>
    <s v="Outdoor &amp; Garage - LED Fixtures"/>
    <s v="Outdoor &amp; Garage Lighting"/>
    <s v="Exterior"/>
    <n v="0"/>
    <n v="24539.514999999999"/>
    <n v="0"/>
    <x v="0"/>
    <x v="0"/>
    <n v="10.1978380583316"/>
    <s v="Qty / 1,000"/>
    <m/>
    <s v="Private-Lighting"/>
    <s v="lighting"/>
    <n v="2"/>
    <n v="1"/>
    <s v="Lighting"/>
    <n v="0.97902139861649395"/>
    <n v="0.93591656730105399"/>
    <n v="24024.710296670401"/>
    <n v="0"/>
    <n v="0.71"/>
    <n v="17057.544310636"/>
    <n v="0"/>
    <n v="4903"/>
    <n v="1"/>
    <n v="1"/>
    <n v="0"/>
    <n v="0"/>
    <n v="14.276973281664301"/>
    <d v="1900-01-09T04:44:53"/>
    <n v="43454"/>
    <n v="0"/>
    <n v="0"/>
    <n v="0"/>
    <n v="173950.07455268144"/>
  </r>
  <r>
    <s v="STND-36394"/>
    <s v="Pactiv LLC"/>
    <s v="Pactiv LLC - 7400 Massasoit Ave - Bedford Park"/>
    <s v="Indoor Networked Lighting Measures"/>
    <s v="Indoor Advanced Lighting"/>
    <s v="Warehouse"/>
    <n v="0"/>
    <n v="27468.080000000002"/>
    <n v="4.3470000000000004"/>
    <x v="0"/>
    <x v="0"/>
    <n v="9.5383441434566993"/>
    <s v="Qty / 1,000"/>
    <m/>
    <s v="Private-Lighting"/>
    <s v="lighting"/>
    <n v="2"/>
    <n v="5240"/>
    <s v="Lighting"/>
    <n v="0.97902139861649395"/>
    <n v="0.93591656730105399"/>
    <n v="26891.838098909699"/>
    <n v="4.0684293180576798"/>
    <n v="0.71"/>
    <n v="19093.205050225901"/>
    <n v="2.8885848158209502"/>
    <n v="5242"/>
    <n v="1"/>
    <n v="1.22"/>
    <n v="1.0999999999999999E-2"/>
    <n v="0.68"/>
    <n v="13.3536818008394"/>
    <d v="1900-01-08T12:55:13"/>
    <n v="43135"/>
    <n v="4.9040854846404098"/>
    <n v="295.81021908800699"/>
    <n v="1"/>
    <n v="182117.56057064008"/>
  </r>
  <r>
    <s v="STND-36394"/>
    <s v="Pactiv LLC"/>
    <s v="Pactiv LLC - 7400 Massasoit Ave - Bedford Park"/>
    <s v="New Indoor LED Fixtures"/>
    <s v="Indoor Lighting"/>
    <s v="Warehouse"/>
    <n v="0"/>
    <n v="183176.448"/>
    <n v="28.99"/>
    <x v="0"/>
    <x v="0"/>
    <n v="9.5383441434566993"/>
    <s v="Qty / 1,000"/>
    <m/>
    <s v="Private-Lighting"/>
    <s v="lighting"/>
    <n v="2"/>
    <n v="34944"/>
    <s v="Lighting"/>
    <n v="0.97902139861649395"/>
    <n v="0.93591656730105399"/>
    <n v="179333.66231456099"/>
    <n v="27.132221286057501"/>
    <n v="0.71"/>
    <n v="127326.900243339"/>
    <n v="19.2638771131009"/>
    <n v="5242"/>
    <n v="1"/>
    <n v="1.22"/>
    <n v="1.0999999999999999E-2"/>
    <n v="0.68"/>
    <n v="13.3536818008394"/>
    <d v="1900-01-08T12:55:13"/>
    <n v="43135"/>
    <n v="32.705184771043299"/>
    <n v="1972.6702854601799"/>
    <n v="1"/>
    <n v="1214487.7932405479"/>
  </r>
  <r>
    <s v="STND-36394"/>
    <s v="Pactiv LLC"/>
    <s v="Pactiv LLC - 7400 Massasoit Ave - Bedford Park"/>
    <s v="Outdoor &amp; Garage - LED Fixtures"/>
    <s v="Outdoor &amp; Garage Lighting"/>
    <s v="Exterior"/>
    <n v="0"/>
    <n v="13478.347"/>
    <n v="0"/>
    <x v="0"/>
    <x v="0"/>
    <n v="10.1978380583316"/>
    <s v="Qty / 1,000"/>
    <m/>
    <s v="Private-Lighting"/>
    <s v="lighting"/>
    <n v="2"/>
    <n v="2749"/>
    <s v="Lighting"/>
    <n v="0.97902139861649395"/>
    <n v="0.93591656730105399"/>
    <n v="13195.5901309784"/>
    <n v="0"/>
    <n v="0.71"/>
    <n v="9368.8689929946795"/>
    <n v="0"/>
    <n v="4903"/>
    <n v="1"/>
    <n v="1"/>
    <n v="0"/>
    <n v="0"/>
    <n v="14.276973281664301"/>
    <d v="1900-01-09T04:44:53"/>
    <n v="43135"/>
    <n v="0"/>
    <n v="0"/>
    <n v="1"/>
    <n v="95542.208780283996"/>
  </r>
  <r>
    <s v="STND-36394"/>
    <s v="Pactiv LLC"/>
    <s v="Pactiv LLC - 7400 Massasoit Ave - Bedford Park"/>
    <s v="Occupancy Sensors"/>
    <s v="Indoor Lighting"/>
    <s v="Warehouse"/>
    <n v="0"/>
    <n v="30224.114000000001"/>
    <n v="15.534000000000001"/>
    <x v="0"/>
    <x v="0"/>
    <n v="8"/>
    <s v="Qty / 1,000"/>
    <m/>
    <s v="Private-Lighting"/>
    <s v="lighting"/>
    <n v="2"/>
    <n v="24024"/>
    <s v="Lighting"/>
    <n v="0.97902139861649395"/>
    <n v="0.93591656730105399"/>
    <n v="29590.054360224301"/>
    <n v="14.538527956454599"/>
    <n v="0.71"/>
    <n v="21008.9385957593"/>
    <n v="10.3223548490827"/>
    <n v="5242"/>
    <n v="1"/>
    <n v="1.22"/>
    <n v="1.0999999999999999E-2"/>
    <n v="0.68"/>
    <n v="13.3536818008394"/>
    <d v="1900-01-08T12:55:13"/>
    <n v="43135"/>
    <n v="22.484577724179701"/>
    <n v="325.49059796246797"/>
    <n v="1"/>
    <n v="168071.5087660744"/>
  </r>
  <r>
    <s v="STND-36396"/>
    <s v="Genesis Electric &amp; Technologies Inc"/>
    <s v="Genesis Electric &amp; Technologies Inc - 355 Lively Blvd - Elk Grove Village"/>
    <s v="Occupancy Sensors"/>
    <s v="Indoor Lighting"/>
    <s v="Manufacturing"/>
    <n v="0"/>
    <n v="2437.3290000000002"/>
    <n v="1.48"/>
    <x v="0"/>
    <x v="0"/>
    <n v="8"/>
    <s v="Qty / 1,000"/>
    <m/>
    <s v="Private-Lighting"/>
    <s v="lighting"/>
    <n v="3"/>
    <n v="2156"/>
    <s v="Lighting"/>
    <n v="0.91633259480590001"/>
    <n v="1.30467645558681"/>
    <n v="2233.4040069656699"/>
    <n v="1.9309211542684701"/>
    <n v="0.71"/>
    <n v="1585.7168449456201"/>
    <n v="1.37095401953062"/>
    <n v="4618"/>
    <n v="1.02"/>
    <n v="1.04"/>
    <n v="1.2E-2"/>
    <n v="0.81"/>
    <n v="15.158077089649201"/>
    <d v="1900-01-09T19:51:10"/>
    <n v="43167"/>
    <n v="2.8131135697384502"/>
    <n v="26.275341258419601"/>
    <n v="1"/>
    <n v="12685.734759564961"/>
  </r>
  <r>
    <s v="STND-36396"/>
    <s v="Genesis Electric &amp; Technologies Inc"/>
    <s v="Genesis Electric &amp; Technologies Inc - 355 Lively Blvd - Elk Grove Village"/>
    <s v="New Indoor LED Fixtures"/>
    <s v="Indoor Lighting"/>
    <s v="Manufacturing"/>
    <n v="0"/>
    <n v="49534.146000000001"/>
    <n v="8.859"/>
    <x v="0"/>
    <x v="0"/>
    <n v="10.827197921178"/>
    <s v="Qty / 1,000"/>
    <m/>
    <s v="Private-Lighting"/>
    <s v="lighting"/>
    <n v="3"/>
    <n v="10516"/>
    <s v="Lighting"/>
    <n v="0.91633259480590001"/>
    <n v="1.30467645558681"/>
    <n v="45389.752535674299"/>
    <n v="11.5581287200435"/>
    <n v="0.71"/>
    <n v="32226.7243003287"/>
    <n v="8.2062713912308993"/>
    <n v="4618"/>
    <n v="1.02"/>
    <n v="1.04"/>
    <n v="1.2E-2"/>
    <n v="0.81"/>
    <n v="15.158077089649201"/>
    <d v="1900-01-09T19:51:10"/>
    <n v="43167"/>
    <n v="13.7204756885607"/>
    <n v="533.99708865499201"/>
    <n v="1"/>
    <n v="348925.12235089543"/>
  </r>
  <r>
    <s v="STND-36404"/>
    <s v="Grace Church of DuPage, Inc."/>
    <s v="Grace Church of DuPage Inc - 27W344 Galusha Ave - Warrenville"/>
    <s v="Building Energy Management System"/>
    <s v="Energy Management System"/>
    <s v="Miscellaneous"/>
    <n v="6083.8"/>
    <n v="28898.05"/>
    <n v="0"/>
    <x v="1"/>
    <x v="0"/>
    <n v="15"/>
    <s v="NA"/>
    <m/>
    <s v="EMS"/>
    <s v="ems"/>
    <n v="3"/>
    <n v="1"/>
    <s v="EMS"/>
    <n v="0.91036333343406195"/>
    <n v="0"/>
    <n v="26307.725127744201"/>
    <n v="0"/>
    <n v="0.7"/>
    <n v="18415.407589420902"/>
    <n v="0"/>
    <n v="3379"/>
    <n v="1.0900000000000001"/>
    <n v="1.36"/>
    <n v="2.1999999999999999E-2"/>
    <n v="0.57999999999999996"/>
    <n v="20.7161882213673"/>
    <d v="1900-01-13T19:08:05"/>
    <n v="43159"/>
    <n v="0"/>
    <n v="0"/>
    <n v="1"/>
    <n v="276231.11384131352"/>
  </r>
  <r>
    <s v="STND-36405"/>
    <s v="Ulta Salon Cosmetics &amp; Fragrances Inc."/>
    <s v="Ulta Salon Cosmetics &amp; Fragrances Inc - 1000 Remmington Blvd - Bolingbrook"/>
    <s v="New Indoor LED Fixtures"/>
    <s v="Indoor Lighting"/>
    <s v="Retail (strip mall)"/>
    <n v="0"/>
    <n v="15026.876"/>
    <n v="3.0019999999999998"/>
    <x v="0"/>
    <x v="0"/>
    <n v="12.215978499877799"/>
    <s v="Qty / 1,000"/>
    <m/>
    <s v="Private-Lighting"/>
    <s v="lighting"/>
    <n v="3"/>
    <n v="3278"/>
    <s v="Lighting"/>
    <n v="0.91633259480590001"/>
    <n v="1.30467645558681"/>
    <n v="13769.616276906499"/>
    <n v="3.9166387196715902"/>
    <n v="0.71"/>
    <n v="9776.4275566036195"/>
    <n v="2.7808134909668301"/>
    <n v="4093"/>
    <n v="1.1200000000000001"/>
    <n v="1.29"/>
    <n v="1.9E-2"/>
    <n v="0.71"/>
    <n v="17.102369899829"/>
    <d v="1900-01-11T05:11:01"/>
    <n v="43188"/>
    <n v="4.2762733045873897"/>
    <n v="233.59170469752101"/>
    <n v="1"/>
    <n v="119428.62883708267"/>
  </r>
  <r>
    <s v="STND-36405"/>
    <s v="Ulta Salon Cosmetics &amp; Fragrances Inc."/>
    <s v="Ulta Salon Cosmetics &amp; Fragrances Inc - 1000 Remmington Blvd - Bolingbrook"/>
    <s v="Occupancy Sensors"/>
    <s v="Indoor Lighting"/>
    <s v="Retail (strip mall)"/>
    <n v="0"/>
    <n v="24193.363000000001"/>
    <n v="15.885999999999999"/>
    <x v="0"/>
    <x v="0"/>
    <n v="8"/>
    <s v="Qty / 1,000"/>
    <m/>
    <s v="Private-Lighting"/>
    <s v="lighting"/>
    <n v="3"/>
    <n v="21990"/>
    <s v="Lighting"/>
    <n v="0.91633259480590001"/>
    <n v="1.30467645558681"/>
    <n v="22169.167094871002"/>
    <n v="20.726090173452"/>
    <n v="0.71"/>
    <n v="15740.1086373584"/>
    <n v="14.7155240231509"/>
    <n v="4093"/>
    <n v="1.1200000000000001"/>
    <n v="1.29"/>
    <n v="1.9E-2"/>
    <n v="0.71"/>
    <n v="17.102369899829"/>
    <d v="1900-01-11T05:11:01"/>
    <n v="43188"/>
    <n v="28.690601015298999"/>
    <n v="376.084084645134"/>
    <n v="1"/>
    <n v="125920.8690988672"/>
  </r>
  <r>
    <s v="STND-36414"/>
    <s v="The Garlands of Barrington"/>
    <s v="The Garlands of Barrington - 1000 Garlands Ln - Barrington"/>
    <s v="Building Energy Management System"/>
    <s v="Energy Management System"/>
    <s v="Miscellaneous"/>
    <n v="24203"/>
    <n v="114964.25"/>
    <n v="0"/>
    <x v="1"/>
    <x v="0"/>
    <n v="15"/>
    <s v="NA"/>
    <m/>
    <s v="EMS"/>
    <s v="ems"/>
    <n v="3"/>
    <n v="1"/>
    <s v="EMS"/>
    <n v="0.91036333343406195"/>
    <n v="0"/>
    <n v="104659.23785574699"/>
    <n v="0"/>
    <n v="0.7"/>
    <n v="73261.466499022805"/>
    <n v="0"/>
    <n v="3379"/>
    <n v="1.0900000000000001"/>
    <n v="1.36"/>
    <n v="2.1999999999999999E-2"/>
    <n v="0.57999999999999996"/>
    <n v="20.7161882213673"/>
    <d v="1900-01-13T19:08:05"/>
    <n v="43135"/>
    <n v="0"/>
    <n v="0"/>
    <n v="1"/>
    <n v="1098921.997485342"/>
  </r>
  <r>
    <s v="STND-36415"/>
    <s v="Perfect Pasta Inc"/>
    <s v="Perfect Pasta Inc - 31 S Fairbanks - Addison"/>
    <s v="Indoor Networked Lighting Measures"/>
    <s v="Indoor Advanced Lighting"/>
    <s v="Manufacturing"/>
    <n v="0"/>
    <n v="18064.231"/>
    <n v="3.2309999999999999"/>
    <x v="0"/>
    <x v="0"/>
    <n v="10.827197921178"/>
    <s v="Qty / 1,000"/>
    <m/>
    <s v="Private-Lighting"/>
    <s v="lighting"/>
    <n v="1"/>
    <n v="3835"/>
    <s v="Lighting"/>
    <n v="0.99989942556735301"/>
    <n v="1.019640158801"/>
    <n v="18062.414200216001"/>
    <n v="3.2944573530860399"/>
    <n v="0.71"/>
    <n v="12824.3140821533"/>
    <n v="2.3390647206910899"/>
    <n v="4618"/>
    <n v="1.02"/>
    <n v="1.04"/>
    <n v="1.2E-2"/>
    <n v="0.81"/>
    <n v="15.158077089649201"/>
    <d v="1900-01-09T19:51:10"/>
    <n v="43167"/>
    <n v="3.9107993270252202"/>
    <n v="212.498990590776"/>
    <n v="1"/>
    <n v="138851.38677082394"/>
  </r>
  <r>
    <s v="STND-36415"/>
    <s v="Perfect Pasta Inc"/>
    <s v="Perfect Pasta Inc - 31 S Fairbanks - Addison"/>
    <s v="New Indoor LED Fixtures"/>
    <s v="Indoor Lighting"/>
    <s v="Manufacturing"/>
    <n v="0"/>
    <n v="496580.28200000001"/>
    <n v="88.808000000000007"/>
    <x v="0"/>
    <x v="0"/>
    <n v="10.827197921178"/>
    <s v="Qty / 1,000"/>
    <m/>
    <s v="Private-Lighting"/>
    <s v="lighting"/>
    <n v="1"/>
    <n v="105423"/>
    <s v="Lighting"/>
    <n v="0.99989942556735301"/>
    <n v="1.019640158801"/>
    <n v="496530.33871987398"/>
    <n v="90.552203222799605"/>
    <n v="0.71"/>
    <n v="352536.54049111099"/>
    <n v="64.292064288187703"/>
    <n v="4618"/>
    <n v="1.02"/>
    <n v="1.04"/>
    <n v="1.2E-2"/>
    <n v="0.81"/>
    <n v="15.158077089649201"/>
    <d v="1900-01-09T19:51:10"/>
    <n v="43167"/>
    <n v="107.493118735517"/>
    <n v="5841.5333967043998"/>
    <n v="1"/>
    <n v="3816982.8983446406"/>
  </r>
  <r>
    <s v="STND-36427"/>
    <s v="OSI Restaurant Partners, LLC"/>
    <s v="OSI - Outback Steakhouse #1410 - 2005 River Oaks Dr - Calumet City"/>
    <s v="New Indoor LED Fixtures"/>
    <s v="Indoor Lighting"/>
    <s v="Restaurant"/>
    <n v="0"/>
    <n v="7091.66"/>
    <n v="0.96899999999999997"/>
    <x v="0"/>
    <x v="0"/>
    <n v="8.9750493627714896"/>
    <s v="Qty / 1,000"/>
    <m/>
    <s v="Private-Lighting"/>
    <s v="lighting"/>
    <n v="3"/>
    <n v="1088"/>
    <s v="Lighting"/>
    <n v="0.91633259480590001"/>
    <n v="1.30467645558681"/>
    <n v="6498.3192092812096"/>
    <n v="1.2642314854636201"/>
    <n v="0.71"/>
    <n v="4613.80663858966"/>
    <n v="0.89760435467916699"/>
    <n v="5571"/>
    <n v="1.17"/>
    <n v="1.31"/>
    <n v="2.1000000000000001E-2"/>
    <n v="0.68"/>
    <n v="12.565069107880101"/>
    <d v="1900-01-07T23:24:04"/>
    <n v="43146"/>
    <n v="1.41920912153527"/>
    <n v="116.636498628124"/>
    <n v="1"/>
    <n v="41409.142331624993"/>
  </r>
  <r>
    <s v="STND-36428"/>
    <s v="OSI Restaurant Partners, LLC"/>
    <s v="OSI - Outback Steakhouse #1411 - 909 N Elmhurst Rd - Mt Prospect"/>
    <s v="New Indoor LED Fixtures"/>
    <s v="Indoor Lighting"/>
    <s v="Restaurant"/>
    <n v="0"/>
    <n v="5775.01"/>
    <n v="0.78900000000000003"/>
    <x v="0"/>
    <x v="0"/>
    <n v="8.9750493627714896"/>
    <s v="Qty / 1,000"/>
    <m/>
    <s v="Private-Lighting"/>
    <s v="lighting"/>
    <n v="3"/>
    <n v="886"/>
    <s v="Lighting"/>
    <n v="0.91633259480590001"/>
    <n v="1.30467645558681"/>
    <n v="5291.8298983300201"/>
    <n v="1.0293897234579901"/>
    <n v="0.71"/>
    <n v="3757.1992278143098"/>
    <n v="0.73086670365517303"/>
    <n v="5571"/>
    <n v="1.17"/>
    <n v="1.31"/>
    <n v="2.1000000000000001E-2"/>
    <n v="0.68"/>
    <n v="12.565069107880101"/>
    <d v="1900-01-07T23:24:04"/>
    <n v="43146"/>
    <n v="1.1555789441602899"/>
    <n v="94.981562277718297"/>
    <n v="1"/>
    <n v="33721.048535400354"/>
  </r>
  <r>
    <s v="STND-36429"/>
    <s v="OSI Restaurant Partners, LLC"/>
    <s v="OSI - Outback Steakhouse #1412 - 216 E Golf Rd - Schaumburg"/>
    <s v="New Indoor LED Fixtures"/>
    <s v="Indoor Lighting"/>
    <s v="Restaurant"/>
    <n v="0"/>
    <n v="6426.817"/>
    <n v="0.878"/>
    <x v="0"/>
    <x v="0"/>
    <n v="8.9750493627714896"/>
    <s v="Qty / 1,000"/>
    <m/>
    <s v="Private-Lighting"/>
    <s v="lighting"/>
    <n v="3"/>
    <n v="986"/>
    <s v="Lighting"/>
    <n v="0.91633259480590001"/>
    <n v="1.30467645558681"/>
    <n v="5889.1018979526698"/>
    <n v="1.14550592800522"/>
    <n v="0.71"/>
    <n v="4181.2623475463897"/>
    <n v="0.81330920888370295"/>
    <n v="5571"/>
    <n v="1.17"/>
    <n v="1.31"/>
    <n v="2.1000000000000001E-2"/>
    <n v="0.68"/>
    <n v="12.565069107880101"/>
    <d v="1900-01-07T23:24:04"/>
    <n v="43146"/>
    <n v="1.2859294207512499"/>
    <n v="105.70182893761201"/>
    <n v="1"/>
    <n v="37527.035967926648"/>
  </r>
  <r>
    <s v="STND-36430"/>
    <s v="OSI Restaurant Partners, LLC"/>
    <s v="OSI - Outback Steakhouse #1415 - 166 S Gary Ave - Bloomingdale"/>
    <s v="New Indoor LED Fixtures"/>
    <s v="Indoor Lighting"/>
    <s v="Restaurant"/>
    <n v="0"/>
    <n v="5097.1310000000003"/>
    <n v="0.69699999999999995"/>
    <x v="0"/>
    <x v="0"/>
    <n v="8.9750493627714896"/>
    <s v="Qty / 1,000"/>
    <m/>
    <s v="Private-Lighting"/>
    <s v="lighting"/>
    <n v="3"/>
    <n v="782"/>
    <s v="Lighting"/>
    <n v="0.91633259480590001"/>
    <n v="1.30467645558681"/>
    <n v="4670.6672752955901"/>
    <n v="0.90935948954400403"/>
    <n v="0.71"/>
    <n v="3316.1737654598701"/>
    <n v="0.64564523757624304"/>
    <n v="5571"/>
    <n v="1.17"/>
    <n v="1.31"/>
    <n v="2.1000000000000001E-2"/>
    <n v="0.68"/>
    <n v="12.565069107880101"/>
    <d v="1900-01-07T23:24:04"/>
    <n v="43146"/>
    <n v="1.02083463127975"/>
    <n v="83.832489556587504"/>
    <n v="1"/>
    <n v="29762.823240530139"/>
  </r>
  <r>
    <s v="STND-36431"/>
    <s v="OSI Restaurant Partners, LLC"/>
    <s v="OSI - Outback Steakhouse #1416 - 15608 Harlem Ave - Orland Park"/>
    <s v="New Indoor LED Fixtures"/>
    <s v="Indoor Lighting"/>
    <s v="Restaurant"/>
    <n v="0"/>
    <n v="6648.4309999999996"/>
    <n v="0.90900000000000003"/>
    <x v="0"/>
    <x v="0"/>
    <n v="8.9750493627714896"/>
    <s v="Qty / 1,000"/>
    <m/>
    <s v="Private-Lighting"/>
    <s v="lighting"/>
    <n v="3"/>
    <n v="1020"/>
    <s v="Lighting"/>
    <n v="0.91633259480590001"/>
    <n v="1.30467645558681"/>
    <n v="6092.1740296179796"/>
    <n v="1.1859508981284099"/>
    <n v="0.71"/>
    <n v="4325.4435610287701"/>
    <n v="0.84202513767116904"/>
    <n v="5571"/>
    <n v="1.17"/>
    <n v="1.31"/>
    <n v="2.1000000000000001E-2"/>
    <n v="0.68"/>
    <n v="12.565069107880101"/>
    <d v="1900-01-07T23:24:04"/>
    <n v="43146"/>
    <n v="1.3313323957436101"/>
    <n v="109.346713352118"/>
    <n v="1"/>
    <n v="38821.069476115306"/>
  </r>
  <r>
    <s v="STND-36432"/>
    <s v="OSI Restaurant Partners, LLC"/>
    <s v="OSI - Outback Steakhouse #1421 - 4751 Northwest Hwy - Crystal Lake"/>
    <s v="New Indoor LED Fixtures"/>
    <s v="Indoor Lighting"/>
    <s v="Restaurant"/>
    <n v="0"/>
    <n v="6883.0820000000003"/>
    <n v="0.94099999999999995"/>
    <x v="0"/>
    <x v="0"/>
    <n v="8.9750493627714896"/>
    <s v="Qty / 1,000"/>
    <m/>
    <s v="Private-Lighting"/>
    <s v="lighting"/>
    <n v="3"/>
    <n v="1056"/>
    <s v="Lighting"/>
    <n v="0.91633259480590001"/>
    <n v="1.30467645558681"/>
    <n v="6307.19238932178"/>
    <n v="1.22770054470718"/>
    <n v="0.71"/>
    <n v="4478.10659641847"/>
    <n v="0.87166738674210098"/>
    <n v="5571"/>
    <n v="1.17"/>
    <n v="1.31"/>
    <n v="2.1000000000000001E-2"/>
    <n v="0.68"/>
    <n v="12.565069107880101"/>
    <d v="1900-01-07T23:24:04"/>
    <n v="43146"/>
    <n v="1.37819998283249"/>
    <n v="113.206017244237"/>
    <n v="1"/>
    <n v="40191.227754608393"/>
  </r>
  <r>
    <s v="STND-36433"/>
    <s v="OSI Restaurant Partners, LLC"/>
    <s v="OSI - Outback Steakhouse #1422 - 8101 W Higgins Rd - Chicago"/>
    <s v="New Indoor LED Fixtures"/>
    <s v="Indoor Lighting"/>
    <s v="Restaurant"/>
    <n v="0"/>
    <n v="6870.0460000000003"/>
    <n v="0.93899999999999995"/>
    <x v="0"/>
    <x v="0"/>
    <n v="8.9750493627714896"/>
    <s v="Qty / 1,000"/>
    <m/>
    <s v="Private-Lighting"/>
    <s v="lighting"/>
    <n v="3"/>
    <n v="1054"/>
    <s v="Lighting"/>
    <n v="0.91633259480590001"/>
    <n v="1.30467645558681"/>
    <n v="6295.2470776158898"/>
    <n v="1.2250911917960099"/>
    <n v="0.71"/>
    <n v="4469.6254251072796"/>
    <n v="0.86981474617516796"/>
    <n v="5571"/>
    <n v="1.17"/>
    <n v="1.31"/>
    <n v="2.1000000000000001E-2"/>
    <n v="0.68"/>
    <n v="12.565069107880101"/>
    <d v="1900-01-07T23:24:04"/>
    <n v="43146"/>
    <n v="1.3752707586394399"/>
    <n v="112.991614213619"/>
    <n v="1"/>
    <n v="40115.108823436341"/>
  </r>
  <r>
    <s v="STND-36434"/>
    <s v="OSI Restaurant Partners, LLC"/>
    <s v="OSI - Outback Steakhouse #1423 - 365 Randall Rd - South Elgin"/>
    <s v="New Indoor LED Fixtures"/>
    <s v="Indoor Lighting"/>
    <s v="Restaurant"/>
    <n v="0"/>
    <n v="6426.817"/>
    <n v="0.878"/>
    <x v="0"/>
    <x v="0"/>
    <n v="8.9750493627714896"/>
    <s v="Qty / 1,000"/>
    <m/>
    <s v="Private-Lighting"/>
    <s v="lighting"/>
    <n v="3"/>
    <n v="986"/>
    <s v="Lighting"/>
    <n v="0.91633259480590001"/>
    <n v="1.30467645558681"/>
    <n v="5889.1018979526698"/>
    <n v="1.14550592800522"/>
    <n v="0.71"/>
    <n v="4181.2623475463897"/>
    <n v="0.81330920888370295"/>
    <n v="5571"/>
    <n v="1.17"/>
    <n v="1.31"/>
    <n v="2.1000000000000001E-2"/>
    <n v="0.68"/>
    <n v="12.565069107880101"/>
    <d v="1900-01-07T23:24:04"/>
    <n v="43146"/>
    <n v="1.2859294207512499"/>
    <n v="105.70182893761201"/>
    <n v="1"/>
    <n v="37527.035967926648"/>
  </r>
  <r>
    <s v="STND-36435"/>
    <s v="OSI Restaurant Partners, LLC"/>
    <s v="OSI - Outback Steakhouse #1424 - 3241 Chicagoland Circle - Joliet"/>
    <s v="New Indoor LED Fixtures"/>
    <s v="Indoor Lighting"/>
    <s v="Restaurant"/>
    <n v="0"/>
    <n v="5761.9740000000002"/>
    <n v="0.78700000000000003"/>
    <x v="0"/>
    <x v="0"/>
    <n v="8.9750493627714896"/>
    <s v="Qty / 1,000"/>
    <m/>
    <s v="Private-Lighting"/>
    <s v="lighting"/>
    <n v="3"/>
    <n v="884"/>
    <s v="Lighting"/>
    <n v="0.91633259480590001"/>
    <n v="1.30467645558681"/>
    <n v="5279.88458662413"/>
    <n v="1.0267803705468199"/>
    <n v="0.71"/>
    <n v="3748.7180565031299"/>
    <n v="0.72901406308824002"/>
    <n v="5571"/>
    <n v="1.17"/>
    <n v="1.31"/>
    <n v="2.1000000000000001E-2"/>
    <n v="0.68"/>
    <n v="12.565069107880101"/>
    <d v="1900-01-07T23:24:04"/>
    <n v="43146"/>
    <n v="1.1526497199672401"/>
    <n v="94.767159247099798"/>
    <n v="1"/>
    <n v="33644.92960422839"/>
  </r>
  <r>
    <s v="STND-36436"/>
    <s v="OSI Restaurant Partners, LLC"/>
    <s v="OSI - Outback Steakhouse #1418 - 6007 E State St - Rockford"/>
    <s v="New Indoor LED Fixtures"/>
    <s v="Indoor Lighting"/>
    <s v="Restaurant"/>
    <n v="0"/>
    <n v="8199.732"/>
    <n v="1.121"/>
    <x v="0"/>
    <x v="0"/>
    <n v="8.9750493627714896"/>
    <s v="Qty / 1,000"/>
    <m/>
    <s v="Private-Lighting"/>
    <s v="lighting"/>
    <n v="3"/>
    <n v="1258"/>
    <s v="Lighting"/>
    <n v="0.91633259480590001"/>
    <n v="1.30467645558681"/>
    <n v="7513.6817002729704"/>
    <n v="1.46254230671281"/>
    <n v="0.71"/>
    <n v="5334.7140071938102"/>
    <n v="1.0384050377661"/>
    <n v="5571"/>
    <n v="1.17"/>
    <n v="1.31"/>
    <n v="2.1000000000000001E-2"/>
    <n v="0.68"/>
    <n v="12.565069107880101"/>
    <d v="1900-01-07T23:24:04"/>
    <n v="43146"/>
    <n v="1.6418301602074601"/>
    <n v="134.86095359464301"/>
    <n v="1"/>
    <n v="47879.321550832945"/>
  </r>
  <r>
    <s v="STND-36440"/>
    <s v="Orland Park Christian Reformed Church"/>
    <s v="Orland Park Christian Reformed Church - 7500 W Sycamore Dr - Orland Park"/>
    <s v="Building Energy Management System"/>
    <s v="Energy Management System"/>
    <s v="Miscellaneous"/>
    <n v="2061"/>
    <n v="4946.3999999999996"/>
    <n v="0"/>
    <x v="1"/>
    <x v="0"/>
    <n v="15"/>
    <s v="NA"/>
    <m/>
    <s v="EMS"/>
    <s v="ems"/>
    <n v="3"/>
    <n v="1"/>
    <s v="EMS"/>
    <n v="0.91036333343406195"/>
    <n v="0"/>
    <n v="4503.0211924982495"/>
    <n v="0"/>
    <n v="0.7"/>
    <n v="3152.1148347487701"/>
    <n v="0"/>
    <n v="3379"/>
    <n v="1.0900000000000001"/>
    <n v="1.36"/>
    <n v="2.1999999999999999E-2"/>
    <n v="0.57999999999999996"/>
    <n v="20.7161882213673"/>
    <d v="1900-01-13T19:08:05"/>
    <n v="43266"/>
    <n v="0"/>
    <n v="0"/>
    <n v="0"/>
    <n v="47281.722521231553"/>
  </r>
  <r>
    <s v="STND-36440"/>
    <s v="Orland Park Christian Reformed Church"/>
    <s v="Orland Park Christian Reformed Church - 7500 W Sycamore Dr - Orland Park"/>
    <s v="Building Energy Management System"/>
    <s v="Energy Management System"/>
    <s v="Miscellaneous"/>
    <n v="2968.2"/>
    <n v="7123.68"/>
    <n v="0"/>
    <x v="1"/>
    <x v="0"/>
    <n v="15"/>
    <s v="NA"/>
    <m/>
    <s v="EMS"/>
    <s v="ems"/>
    <n v="3"/>
    <n v="1"/>
    <s v="EMS"/>
    <n v="0.91036333343406195"/>
    <n v="0"/>
    <n v="6485.1370711175596"/>
    <n v="0"/>
    <n v="0.7"/>
    <n v="4539.5959497822896"/>
    <n v="0"/>
    <n v="3379"/>
    <n v="1.0900000000000001"/>
    <n v="1.36"/>
    <n v="2.1999999999999999E-2"/>
    <n v="0.57999999999999996"/>
    <n v="20.7161882213673"/>
    <d v="1900-01-13T19:08:05"/>
    <n v="43266"/>
    <n v="0"/>
    <n v="0"/>
    <n v="0"/>
    <n v="68093.939246734342"/>
  </r>
  <r>
    <s v="STND-36445"/>
    <s v="3550 Condominium Association"/>
    <s v="Jim Quinnett - 3550 North Lake Shore Drive - Chicago"/>
    <s v="VSD on HVAC Fan or Pump &lt;= 200 HP"/>
    <s v="Variable Speed Drives"/>
    <s v="Miscellaneous"/>
    <n v="0"/>
    <n v="30624.357"/>
    <n v="3.88"/>
    <x v="6"/>
    <x v="0"/>
    <n v="15"/>
    <s v="ΔkWpeak"/>
    <m/>
    <s v="Private-Non-Lighting"/>
    <s v="non_lighting"/>
    <n v="3"/>
    <n v="2"/>
    <s v="Non-Lighting"/>
    <n v="0.98952339343681495"/>
    <n v="0.43468415683807998"/>
    <n v="30303.5176604605"/>
    <n v="1.6865745285317499"/>
    <n v="0.7"/>
    <n v="21212.462362322301"/>
    <n v="1.18060216997223"/>
    <n v="3379"/>
    <n v="1.0900000000000001"/>
    <n v="1.36"/>
    <n v="2.1999999999999999E-2"/>
    <n v="0.57999999999999996"/>
    <n v="20.7161882213673"/>
    <d v="1900-01-13T19:08:05"/>
    <n v="43167"/>
    <n v="1.6865745285317499"/>
    <n v="0"/>
    <n v="1"/>
    <n v="318186.93543483451"/>
  </r>
  <r>
    <s v="STND-36445"/>
    <s v="3550 Condominium Association"/>
    <s v="Jim Quinnett - 3550 North Lake Shore Drive - Chicago"/>
    <s v="VSD on HVAC Fan or Pump &lt;= 200 HP"/>
    <s v="Variable Speed Drives"/>
    <s v="Miscellaneous"/>
    <n v="0"/>
    <n v="68904.804000000004"/>
    <n v="8.73"/>
    <x v="6"/>
    <x v="0"/>
    <n v="15"/>
    <s v="ΔkWpeak"/>
    <m/>
    <s v="Private-Non-Lighting"/>
    <s v="non_lighting"/>
    <n v="3"/>
    <n v="3"/>
    <s v="Non-Lighting"/>
    <n v="0.98952339343681495"/>
    <n v="0.43468415683807998"/>
    <n v="68182.915478178606"/>
    <n v="3.7947926891964401"/>
    <n v="0.7"/>
    <n v="47728.040834724998"/>
    <n v="2.6563548824375101"/>
    <n v="3379"/>
    <n v="1.0900000000000001"/>
    <n v="1.36"/>
    <n v="2.1999999999999999E-2"/>
    <n v="0.57999999999999996"/>
    <n v="20.7161882213673"/>
    <d v="1900-01-13T19:08:05"/>
    <n v="43167"/>
    <n v="3.7947926891964401"/>
    <n v="0"/>
    <n v="1"/>
    <n v="715920.61252087494"/>
  </r>
  <r>
    <s v="STND-36445"/>
    <s v="3550 Condominium Association"/>
    <s v="Jim Quinnett - 3550 North Lake Shore Drive - Chicago"/>
    <s v="VSD on HVAC Fan or Pump &lt;= 200 HP"/>
    <s v="Variable Speed Drives"/>
    <s v="Miscellaneous"/>
    <n v="0"/>
    <n v="30624.357"/>
    <n v="3.88"/>
    <x v="6"/>
    <x v="0"/>
    <n v="15"/>
    <s v="ΔkWpeak"/>
    <m/>
    <s v="Private-Non-Lighting"/>
    <s v="non_lighting"/>
    <n v="3"/>
    <n v="1"/>
    <s v="Non-Lighting"/>
    <n v="0.98952339343681495"/>
    <n v="0.43468415683807998"/>
    <n v="30303.5176604605"/>
    <n v="1.6865745285317499"/>
    <n v="0.7"/>
    <n v="21212.462362322301"/>
    <n v="1.18060216997223"/>
    <n v="3379"/>
    <n v="1.0900000000000001"/>
    <n v="1.36"/>
    <n v="2.1999999999999999E-2"/>
    <n v="0.57999999999999996"/>
    <n v="20.7161882213673"/>
    <d v="1900-01-13T19:08:05"/>
    <n v="43167"/>
    <n v="1.6865745285317499"/>
    <n v="0"/>
    <n v="1"/>
    <n v="318186.93543483451"/>
  </r>
  <r>
    <s v="STND-36455"/>
    <s v="Lord &amp; Taylor Holdings, LLC"/>
    <s v="Hudson's Bay Lord and Taylor Woodfield - Lord and Taylor 5 Woodfield Mall - Schaumburg"/>
    <s v="Water-Cooled Chiller"/>
    <s v="HVAC"/>
    <s v="Retail (mall/dept. store)"/>
    <n v="0"/>
    <n v="8745.1679999999997"/>
    <n v="4.6859999999999999"/>
    <x v="3"/>
    <x v="0"/>
    <n v="20"/>
    <s v="ΔkWpeak / CF"/>
    <n v="1"/>
    <s v="Private-Non-Lighting"/>
    <s v="non_lighting"/>
    <n v="3"/>
    <n v="1"/>
    <s v="Non-Lighting"/>
    <n v="0.98952339343681495"/>
    <n v="0.43468415683807998"/>
    <n v="8653.5483155350394"/>
    <n v="2.0369299589432499"/>
    <n v="0.7"/>
    <n v="6057.4838208745296"/>
    <n v="1.4258509712602701"/>
    <n v="5478"/>
    <n v="1.1200000000000001"/>
    <n v="1.31"/>
    <n v="2.1999999999999999E-2"/>
    <n v="0.95"/>
    <n v="12.7783862723622"/>
    <d v="1900-01-08T03:03:29"/>
    <n v="43135"/>
    <n v="2.0369299589432499"/>
    <n v="0"/>
    <n v="1"/>
    <n v="121149.67641749058"/>
  </r>
  <r>
    <s v="STND-36488"/>
    <s v="Earle M Jorgensen"/>
    <s v="Earle M Jorgensen Company - 1900 Mitchell Blvd - Schaumburg"/>
    <s v="New Indoor LED Fixtures"/>
    <s v="Indoor Lighting"/>
    <s v="Office"/>
    <n v="0"/>
    <n v="80678.043999999994"/>
    <n v="18.196999999999999"/>
    <x v="0"/>
    <x v="0"/>
    <n v="15"/>
    <s v="Qty / 1,000"/>
    <m/>
    <s v="Private-Lighting"/>
    <s v="lighting"/>
    <n v="3"/>
    <n v="24004"/>
    <s v="Lighting"/>
    <n v="0.91633259480590001"/>
    <n v="1.30467645558681"/>
    <n v="73927.9214023846"/>
    <n v="23.741197462313099"/>
    <n v="0.71"/>
    <n v="52488.824195693"/>
    <n v="16.8562501982423"/>
    <n v="2885"/>
    <n v="1.165"/>
    <n v="1.3779999999999999"/>
    <n v="2.5499999999999998E-2"/>
    <n v="0.55000000000000004"/>
    <n v="24.263431542460999"/>
    <d v="1900-01-16T07:56:40"/>
    <n v="43135"/>
    <n v="31.324973561568999"/>
    <n v="1618.1648032281601"/>
    <n v="1"/>
    <n v="787332.36293539498"/>
  </r>
  <r>
    <s v="STND-36492"/>
    <s v="Life Time Fitness, Inc."/>
    <s v="Lifetime Fitness #150 - 1220 Lakeview Dr - Romeoville"/>
    <s v="New Indoor LED Fixtures"/>
    <s v="Indoor Lighting"/>
    <s v="Miscellaneous"/>
    <n v="0"/>
    <n v="6423.3440000000001"/>
    <n v="1.3759999999999999"/>
    <x v="0"/>
    <x v="0"/>
    <n v="14.797277300976599"/>
    <s v="Qty / 1,000"/>
    <m/>
    <s v="Private-Lighting"/>
    <s v="lighting"/>
    <n v="2"/>
    <n v="1744"/>
    <s v="Lighting"/>
    <n v="0.97902139861649395"/>
    <n v="0.93591656730105399"/>
    <n v="6288.5912266748601"/>
    <n v="1.2878211966062501"/>
    <n v="0.71"/>
    <n v="4464.8997709391497"/>
    <n v="0.91435304959043695"/>
    <n v="3379"/>
    <n v="1.0900000000000001"/>
    <n v="1.36"/>
    <n v="2.1999999999999999E-2"/>
    <n v="0.57999999999999996"/>
    <n v="20.7161882213673"/>
    <d v="1900-01-13T19:08:05"/>
    <n v="43135"/>
    <n v="1.63263336283754"/>
    <n v="126.92569448334601"/>
    <n v="1"/>
    <n v="66068.360031653501"/>
  </r>
  <r>
    <s v="STND-36492"/>
    <s v="Life Time Fitness, Inc."/>
    <s v="Lifetime Fitness #150 - 1220 Lakeview Dr - Romeoville"/>
    <s v="Indoor Networked Lighting Measures"/>
    <s v="Indoor Advanced Lighting"/>
    <s v="Miscellaneous"/>
    <n v="0"/>
    <n v="138256.58300000001"/>
    <n v="29.61"/>
    <x v="0"/>
    <x v="0"/>
    <n v="14.797277300976599"/>
    <s v="Qty / 1,000"/>
    <m/>
    <s v="Private-Lighting"/>
    <s v="lighting"/>
    <n v="2"/>
    <n v="37538"/>
    <s v="Lighting"/>
    <n v="0.97902139861649395"/>
    <n v="0.93591656730105399"/>
    <n v="135356.153256597"/>
    <n v="27.712489557784199"/>
    <n v="0.71"/>
    <n v="96102.868812184097"/>
    <n v="19.675867586026801"/>
    <n v="3379"/>
    <n v="1.0900000000000001"/>
    <n v="1.36"/>
    <n v="2.1999999999999999E-2"/>
    <n v="0.57999999999999996"/>
    <n v="20.7161882213673"/>
    <d v="1900-01-13T19:08:05"/>
    <n v="43135"/>
    <n v="35.132466477921099"/>
    <n v="2731.9590565551798"/>
    <n v="1"/>
    <n v="1422060.7992332638"/>
  </r>
  <r>
    <s v="STND-36500"/>
    <s v="exp US Services, Inc."/>
    <s v="EXP Chicago Office Renovation-Floor 35,36 and 38 - 205 N Michigan Ave Suite 3600 (Floor 35 and 36) -"/>
    <s v="New Indoor LED Fixtures"/>
    <s v="Indoor Lighting"/>
    <s v="Office"/>
    <n v="0"/>
    <n v="17052.773000000001"/>
    <n v="3.8344680000000002"/>
    <x v="0"/>
    <x v="0"/>
    <n v="15"/>
    <s v="Qty / 1,000"/>
    <m/>
    <s v="Private-Lighting"/>
    <s v="lighting"/>
    <n v="3"/>
    <n v="1"/>
    <s v="Lighting"/>
    <n v="0.91633259480590001"/>
    <n v="1.30467645558681"/>
    <n v="15626.011731725999"/>
    <n v="5.0027401193010297"/>
    <n v="0.71"/>
    <n v="11094.4683295255"/>
    <n v="3.5519454847037299"/>
    <n v="2885"/>
    <n v="1.165"/>
    <n v="1.3779999999999999"/>
    <n v="2.5499999999999998E-2"/>
    <n v="0.55000000000000004"/>
    <n v="24.263431542460999"/>
    <d v="1900-01-16T07:56:40"/>
    <n v="43447"/>
    <n v="6.60079181857901"/>
    <n v="342.02858296911"/>
    <n v="0"/>
    <n v="166417.0249428825"/>
  </r>
  <r>
    <s v="STND-36500"/>
    <s v="exp US Services, Inc."/>
    <s v="EXP Chicago Office Renovation-Floor 35,36 and 38 - 205 N Michigan Ave Suite 3600 (Floor 35 and 36) -"/>
    <s v="New Indoor LED Fixtures"/>
    <s v="Indoor Lighting"/>
    <s v="Office"/>
    <n v="0"/>
    <n v="5346.7129999999997"/>
    <n v="1.202256"/>
    <x v="0"/>
    <x v="0"/>
    <n v="15"/>
    <s v="Qty / 1,000"/>
    <m/>
    <s v="Private-Lighting"/>
    <s v="lighting"/>
    <n v="3"/>
    <n v="1"/>
    <s v="Lighting"/>
    <n v="0.91633259480590001"/>
    <n v="1.30467645558681"/>
    <n v="4899.3673969724396"/>
    <n v="1.56855509678797"/>
    <n v="0.71"/>
    <n v="3478.5508518504298"/>
    <n v="1.1136741187194601"/>
    <n v="2885"/>
    <n v="1.165"/>
    <n v="1.3779999999999999"/>
    <n v="2.5499999999999998E-2"/>
    <n v="0.55000000000000004"/>
    <n v="24.263431542460999"/>
    <d v="1900-01-16T07:56:40"/>
    <n v="43447"/>
    <n v="2.0696069359915201"/>
    <n v="107.23937220841"/>
    <n v="0"/>
    <n v="52178.262777756448"/>
  </r>
  <r>
    <s v="STND-36500"/>
    <s v="exp US Services, Inc."/>
    <s v="EXP Chicago Office Renovation-Floor 35,36 and 38 - 205 N Michigan Ave Suite 3600 (Floor 35 and 36) -"/>
    <s v="New Indoor LED Fixtures"/>
    <s v="Indoor Lighting"/>
    <s v="Office"/>
    <n v="0"/>
    <n v="3044.6559999999999"/>
    <n v="0.68461799999999995"/>
    <x v="0"/>
    <x v="0"/>
    <n v="15"/>
    <s v="Qty / 1,000"/>
    <m/>
    <s v="Private-Lighting"/>
    <s v="lighting"/>
    <n v="3"/>
    <n v="1"/>
    <s v="Lighting"/>
    <n v="0.91633259480590001"/>
    <n v="1.30467645558681"/>
    <n v="2789.9175327713501"/>
    <n v="0.89320498567092799"/>
    <n v="0.71"/>
    <n v="1980.8414482676601"/>
    <n v="0.63417553982635899"/>
    <n v="2885"/>
    <n v="1.165"/>
    <n v="1.3779999999999999"/>
    <n v="2.5499999999999998E-2"/>
    <n v="0.55000000000000004"/>
    <n v="24.263431542460999"/>
    <d v="1900-01-16T07:56:40"/>
    <n v="43447"/>
    <n v="1.1785261718840601"/>
    <n v="61.0668644512184"/>
    <n v="0"/>
    <n v="29712.621724014902"/>
  </r>
  <r>
    <s v="STND-36500"/>
    <s v="exp US Services, Inc."/>
    <s v="EXP Chicago Office Renovation-Floor 35,36 and 38 - 205 N Michigan Ave Suite 3600 (Floor 35 and 36) -"/>
    <s v="New Indoor LED Fixtures"/>
    <s v="Indoor Lighting"/>
    <s v="Office"/>
    <n v="0"/>
    <n v="6200.7020000000002"/>
    <n v="1.3942829999999999"/>
    <x v="0"/>
    <x v="0"/>
    <n v="15"/>
    <s v="Qty / 1,000"/>
    <m/>
    <s v="Private-Lighting"/>
    <s v="lighting"/>
    <n v="3"/>
    <n v="1"/>
    <s v="Lighting"/>
    <n v="0.91633259480590001"/>
    <n v="1.30467645558681"/>
    <n v="5681.90535327813"/>
    <n v="1.81908820252494"/>
    <n v="0.71"/>
    <n v="4034.1528008274699"/>
    <n v="1.29155262379271"/>
    <n v="2885"/>
    <n v="1.165"/>
    <n v="1.3779999999999999"/>
    <n v="2.5499999999999998E-2"/>
    <n v="0.55000000000000004"/>
    <n v="24.263431542460999"/>
    <d v="1900-01-16T07:56:40"/>
    <n v="43447"/>
    <n v="2.40016915493461"/>
    <n v="124.367885415101"/>
    <n v="0"/>
    <n v="60512.29201241205"/>
  </r>
  <r>
    <s v="STND-36500"/>
    <s v="exp US Services, Inc."/>
    <s v="EXP Chicago Office Renovation-Floor 35,36 and 38 - 205 N Michigan Ave Suite 3600 (Floor 35 and 36) -"/>
    <s v="Occupancy Sensors"/>
    <s v="Indoor Lighting"/>
    <s v="Office"/>
    <n v="0"/>
    <n v="563.83500000000004"/>
    <n v="0.38419199999999998"/>
    <x v="0"/>
    <x v="0"/>
    <n v="8"/>
    <s v="Qty / 1,000"/>
    <m/>
    <s v="Private-Lighting"/>
    <s v="lighting"/>
    <n v="3"/>
    <n v="1"/>
    <s v="Lighting"/>
    <n v="0.91633259480590001"/>
    <n v="1.30467645558681"/>
    <n v="516.66038859238404"/>
    <n v="0.50124625682480595"/>
    <n v="0.71"/>
    <n v="366.828875900593"/>
    <n v="0.35588484234561202"/>
    <n v="2885"/>
    <n v="1.165"/>
    <n v="1.3779999999999999"/>
    <n v="2.5499999999999998E-2"/>
    <n v="0.55000000000000004"/>
    <n v="24.263431542460999"/>
    <d v="1900-01-16T07:56:40"/>
    <n v="43447"/>
    <n v="0.90937274460233397"/>
    <n v="11.3088754584599"/>
    <n v="0"/>
    <n v="2934.631007204744"/>
  </r>
  <r>
    <s v="STND-36500"/>
    <s v="exp US Services, Inc."/>
    <s v="EXP Chicago Office Renovation-Floor 35,36 and 38 - 205 N Michigan Ave Suite 3600 (Floor 35 and 36) -"/>
    <s v="Occupancy Sensors"/>
    <s v="Indoor Lighting"/>
    <s v="Office"/>
    <n v="0"/>
    <n v="728.28700000000003"/>
    <n v="0.49624800000000002"/>
    <x v="0"/>
    <x v="0"/>
    <n v="8"/>
    <s v="Qty / 1,000"/>
    <m/>
    <s v="Private-Lighting"/>
    <s v="lighting"/>
    <n v="3"/>
    <n v="1"/>
    <s v="Lighting"/>
    <n v="0.91633259480590001"/>
    <n v="1.30467645558681"/>
    <n v="667.35311647340404"/>
    <n v="0.64744308173204201"/>
    <n v="0.71"/>
    <n v="473.82071269611703"/>
    <n v="0.45968458802974899"/>
    <n v="2885"/>
    <n v="1.165"/>
    <n v="1.3779999999999999"/>
    <n v="2.5499999999999998E-2"/>
    <n v="0.55000000000000004"/>
    <n v="24.263431542460999"/>
    <d v="1900-01-16T07:56:40"/>
    <n v="43447"/>
    <n v="1.1746064617780101"/>
    <n v="14.6072999743106"/>
    <n v="0"/>
    <n v="3790.5657015689362"/>
  </r>
  <r>
    <s v="STND-36502"/>
    <s v="OSI Restaurant Partners, LLC"/>
    <s v="OSI - Outback Steakhouse #1420 - 5535 Touhy Ave - Skokie"/>
    <s v="New Indoor LED Fixtures"/>
    <s v="Indoor Lighting"/>
    <s v="Restaurant"/>
    <n v="0"/>
    <n v="6426.817"/>
    <n v="0.878"/>
    <x v="0"/>
    <x v="0"/>
    <n v="8.9750493627714896"/>
    <s v="Qty / 1,000"/>
    <m/>
    <s v="Private-Lighting"/>
    <s v="lighting"/>
    <n v="3"/>
    <n v="986"/>
    <s v="Lighting"/>
    <n v="0.91633259480590001"/>
    <n v="1.30467645558681"/>
    <n v="5889.1018979526698"/>
    <n v="1.14550592800522"/>
    <n v="0.71"/>
    <n v="4181.2623475463897"/>
    <n v="0.81330920888370295"/>
    <n v="5571"/>
    <n v="1.17"/>
    <n v="1.31"/>
    <n v="2.1000000000000001E-2"/>
    <n v="0.68"/>
    <n v="12.565069107880101"/>
    <d v="1900-01-07T23:24:04"/>
    <n v="43146"/>
    <n v="1.2859294207512499"/>
    <n v="105.70182893761201"/>
    <n v="1"/>
    <n v="37527.035967926648"/>
  </r>
  <r>
    <s v="STND-36529"/>
    <s v="Codilis &amp; Associates PC"/>
    <s v="Codilis and Associates (Comprehensive Energy Savings) - 15 W 030 N Frontage Rd - Burr Ridge"/>
    <s v="Photocells"/>
    <s v="Outdoor &amp; Garage Lighting"/>
    <s v="Office"/>
    <n v="0"/>
    <n v="341.6"/>
    <n v="0"/>
    <x v="0"/>
    <x v="0"/>
    <n v="8"/>
    <s v="Qty / 1,000"/>
    <m/>
    <s v="EMS"/>
    <s v="ems"/>
    <n v="3"/>
    <n v="1220"/>
    <s v="Lighting"/>
    <n v="0.91036333343406195"/>
    <n v="0"/>
    <n v="310.98011470107599"/>
    <n v="0"/>
    <n v="0.71"/>
    <n v="220.795881437764"/>
    <n v="0"/>
    <n v="2885"/>
    <n v="1.165"/>
    <n v="1.3779999999999999"/>
    <n v="2.5499999999999998E-2"/>
    <n v="0.55000000000000004"/>
    <n v="24.263431542460999"/>
    <d v="1900-01-16T07:56:40"/>
    <n v="43159"/>
    <n v="0"/>
    <n v="6.8068608797231196"/>
    <n v="1"/>
    <n v="1766.367051502112"/>
  </r>
  <r>
    <s v="STND-36529"/>
    <s v="Codilis &amp; Associates PC"/>
    <s v="Codilis and Associates (Comprehensive Energy Savings) - 15 W 030 N Frontage Rd - Burr Ridge"/>
    <s v="Building Energy Management System"/>
    <s v="Energy Management System"/>
    <s v="Office"/>
    <n v="4705.4399999999996"/>
    <n v="42545.02"/>
    <n v="0"/>
    <x v="1"/>
    <x v="0"/>
    <n v="15"/>
    <s v="NA"/>
    <m/>
    <s v="EMS"/>
    <s v="ems"/>
    <n v="3"/>
    <n v="1"/>
    <s v="EMS"/>
    <n v="0.91036333343406195"/>
    <n v="0"/>
    <n v="38731.426228218799"/>
    <n v="0"/>
    <n v="0.7"/>
    <n v="27111.998359753201"/>
    <n v="0"/>
    <n v="2885"/>
    <n v="1.165"/>
    <n v="1.3779999999999999"/>
    <n v="2.5499999999999998E-2"/>
    <n v="0.55000000000000004"/>
    <n v="24.263431542460999"/>
    <d v="1900-01-16T07:56:40"/>
    <n v="43159"/>
    <n v="0"/>
    <n v="0"/>
    <n v="1"/>
    <n v="406679.97539629799"/>
  </r>
  <r>
    <s v="STND-36529"/>
    <s v="Codilis &amp; Associates PC"/>
    <s v="Codilis and Associates (Comprehensive Energy Savings) - 15 W 030 N Frontage Rd - Burr Ridge"/>
    <s v="Outdoor &amp; Garage - LED Fixtures"/>
    <s v="Outdoor &amp; Garage Lighting"/>
    <s v="Exterior"/>
    <n v="0"/>
    <n v="25250.45"/>
    <n v="0"/>
    <x v="0"/>
    <x v="0"/>
    <n v="10.1978380583316"/>
    <s v="Qty / 1,000"/>
    <m/>
    <s v="EMS"/>
    <s v="ems"/>
    <n v="3"/>
    <n v="5150"/>
    <s v="Lighting"/>
    <n v="0.91036333343406195"/>
    <n v="0"/>
    <n v="22987.083832710101"/>
    <n v="0"/>
    <n v="0.71"/>
    <n v="16320.829521224199"/>
    <n v="0"/>
    <n v="4903"/>
    <n v="1"/>
    <n v="1"/>
    <n v="0"/>
    <n v="0"/>
    <n v="14.276973281664301"/>
    <d v="1900-01-09T04:44:53"/>
    <n v="43159"/>
    <n v="0"/>
    <n v="0"/>
    <n v="1"/>
    <n v="166437.17643508204"/>
  </r>
  <r>
    <s v="STND-36532"/>
    <s v="The Salvation Army Metropolitan Division"/>
    <s v="Salvation Army - 5040 N Pulaski Rd - Chicago"/>
    <s v="Building Energy Management System"/>
    <s v="Energy Management System"/>
    <s v="Miscellaneous"/>
    <n v="14763.2"/>
    <n v="70125.2"/>
    <n v="0"/>
    <x v="1"/>
    <x v="0"/>
    <n v="15"/>
    <s v="NA"/>
    <m/>
    <s v="EMS"/>
    <s v="ems"/>
    <n v="3"/>
    <n v="1"/>
    <s v="EMS"/>
    <n v="0.91036333343406195"/>
    <n v="0"/>
    <n v="63839.410829730303"/>
    <n v="0"/>
    <n v="0.7"/>
    <n v="44687.587580811203"/>
    <n v="0"/>
    <n v="3379"/>
    <n v="1.0900000000000001"/>
    <n v="1.36"/>
    <n v="2.1999999999999999E-2"/>
    <n v="0.57999999999999996"/>
    <n v="20.7161882213673"/>
    <d v="1900-01-13T19:08:05"/>
    <n v="43170"/>
    <n v="0"/>
    <n v="0"/>
    <n v="1"/>
    <n v="670313.81371216802"/>
  </r>
  <r>
    <s v="STND-36538"/>
    <s v="First Midwest Bank"/>
    <s v="First Midwest Bank - 800 S State St - Lockport"/>
    <s v="Building Energy Management System"/>
    <s v="Energy Management System"/>
    <s v="Miscellaneous"/>
    <n v="2501.6"/>
    <n v="11882.6"/>
    <n v="0"/>
    <x v="1"/>
    <x v="0"/>
    <n v="15"/>
    <s v="NA"/>
    <m/>
    <s v="EMS"/>
    <s v="ems"/>
    <n v="3"/>
    <n v="1"/>
    <s v="EMS"/>
    <n v="0.91036333343406195"/>
    <n v="0"/>
    <n v="10817.4833458636"/>
    <n v="0"/>
    <n v="0.7"/>
    <n v="7572.2383421045097"/>
    <n v="0"/>
    <n v="3379"/>
    <n v="1.0900000000000001"/>
    <n v="1.36"/>
    <n v="2.1999999999999999E-2"/>
    <n v="0.57999999999999996"/>
    <n v="20.7161882213673"/>
    <d v="1900-01-13T19:08:05"/>
    <n v="43167"/>
    <n v="0"/>
    <n v="0"/>
    <n v="1"/>
    <n v="113583.57513156765"/>
  </r>
  <r>
    <s v="STND-36549"/>
    <s v="Target Corporation"/>
    <s v="Target Corporation T0753 - 679 Dundee Rd - Palatine"/>
    <s v="Outdoor &amp; Garage - LED Fixtures"/>
    <s v="Outdoor &amp; Garage Lighting"/>
    <s v="Exterior"/>
    <n v="0"/>
    <n v="7070.1260000000002"/>
    <n v="0"/>
    <x v="0"/>
    <x v="0"/>
    <n v="10.1978380583316"/>
    <s v="Qty / 1,000"/>
    <m/>
    <s v="Private-Lighting"/>
    <s v="lighting"/>
    <n v="3"/>
    <n v="1442"/>
    <s v="Lighting"/>
    <n v="0.91633259480590001"/>
    <n v="1.30467645558681"/>
    <n v="6478.5869031846596"/>
    <n v="0"/>
    <n v="0.71"/>
    <n v="4599.7967012611098"/>
    <n v="0"/>
    <n v="4903"/>
    <n v="1"/>
    <n v="1"/>
    <n v="0"/>
    <n v="0"/>
    <n v="14.276973281664301"/>
    <d v="1900-01-09T04:44:53"/>
    <n v="43135"/>
    <n v="0"/>
    <n v="0"/>
    <n v="1"/>
    <n v="46907.981860708693"/>
  </r>
  <r>
    <s v="STND-36550"/>
    <s v="Target Corporation"/>
    <s v="Target Corporation T0810 - 6560 State St - Rockford"/>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551"/>
    <s v="Target Corporation"/>
    <s v="Target Corporation T0833 - 313 Townline Rd - Vernon Hills"/>
    <s v="Outdoor &amp; Garage - LED Fixtures"/>
    <s v="Outdoor &amp; Garage Lighting"/>
    <s v="Exterior"/>
    <n v="0"/>
    <n v="9595.1710000000003"/>
    <n v="0"/>
    <x v="0"/>
    <x v="0"/>
    <n v="10.1978380583316"/>
    <s v="Qty / 1,000"/>
    <m/>
    <s v="Private-Lighting"/>
    <s v="lighting"/>
    <n v="3"/>
    <n v="1957"/>
    <s v="Lighting"/>
    <n v="0.91633259480590001"/>
    <n v="1.30467645558681"/>
    <n v="8792.3679400363199"/>
    <n v="0"/>
    <n v="0.71"/>
    <n v="6242.5812374257903"/>
    <n v="0"/>
    <n v="4903"/>
    <n v="1"/>
    <n v="1"/>
    <n v="0"/>
    <n v="0"/>
    <n v="14.276973281664301"/>
    <d v="1900-01-09T04:44:53"/>
    <n v="43135"/>
    <n v="0"/>
    <n v="0"/>
    <n v="1"/>
    <n v="63660.832525247497"/>
  </r>
  <r>
    <s v="STND-36552"/>
    <s v="Target Corporation"/>
    <s v="Target Corporation T0834 - 300 Randall Rd - Elgin"/>
    <s v="Outdoor &amp; Garage - LED Fixtures"/>
    <s v="Outdoor &amp; Garage Lighting"/>
    <s v="Exterior"/>
    <n v="0"/>
    <n v="3535.0630000000001"/>
    <n v="0"/>
    <x v="0"/>
    <x v="0"/>
    <n v="10.1978380583316"/>
    <s v="Qty / 1,000"/>
    <m/>
    <s v="Private-Lighting"/>
    <s v="lighting"/>
    <n v="3"/>
    <n v="721"/>
    <s v="Lighting"/>
    <n v="0.91633259480590001"/>
    <n v="1.30467645558681"/>
    <n v="3239.2934515923298"/>
    <n v="0"/>
    <n v="0.71"/>
    <n v="2299.8983506305499"/>
    <n v="0"/>
    <n v="4903"/>
    <n v="1"/>
    <n v="1"/>
    <n v="0"/>
    <n v="0"/>
    <n v="14.276973281664301"/>
    <d v="1900-01-09T04:44:53"/>
    <n v="43135"/>
    <n v="0"/>
    <n v="0"/>
    <n v="1"/>
    <n v="23453.990930354295"/>
  </r>
  <r>
    <s v="STND-36553"/>
    <s v="Target Corporation"/>
    <s v="Target Corporation T0835 - 2621 Schaumburg Rd - Schaumburg"/>
    <s v="Outdoor &amp; Garage - LED Fixtures"/>
    <s v="Outdoor &amp; Garage Lighting"/>
    <s v="Exterior"/>
    <n v="0"/>
    <n v="10100.18"/>
    <n v="0"/>
    <x v="0"/>
    <x v="0"/>
    <n v="10.1978380583316"/>
    <s v="Qty / 1,000"/>
    <m/>
    <s v="Private-Lighting"/>
    <s v="lighting"/>
    <n v="3"/>
    <n v="2060"/>
    <s v="Lighting"/>
    <n v="0.91633259480590001"/>
    <n v="1.30467645558681"/>
    <n v="9255.1241474066501"/>
    <n v="0"/>
    <n v="0.71"/>
    <n v="6571.1381446587202"/>
    <n v="0"/>
    <n v="4903"/>
    <n v="1"/>
    <n v="1"/>
    <n v="0"/>
    <n v="0"/>
    <n v="14.276973281664301"/>
    <d v="1900-01-09T04:44:53"/>
    <n v="43135"/>
    <n v="0"/>
    <n v="0"/>
    <n v="1"/>
    <n v="67011.402658155203"/>
  </r>
  <r>
    <s v="STND-36554"/>
    <s v="Target Corporation"/>
    <s v="Target Corporation T0836 - 175 Army Trail Rd - Glendale Heights"/>
    <s v="Outdoor &amp; Garage - LED Fixtures"/>
    <s v="Outdoor &amp; Garage Lighting"/>
    <s v="Exterior"/>
    <n v="0"/>
    <n v="7070.1260000000002"/>
    <n v="0"/>
    <x v="0"/>
    <x v="0"/>
    <n v="10.1978380583316"/>
    <s v="Qty / 1,000"/>
    <m/>
    <s v="Private-Lighting"/>
    <s v="lighting"/>
    <n v="3"/>
    <n v="1442"/>
    <s v="Lighting"/>
    <n v="0.91633259480590001"/>
    <n v="1.30467645558681"/>
    <n v="6478.5869031846596"/>
    <n v="0"/>
    <n v="0.71"/>
    <n v="4599.7967012611098"/>
    <n v="0"/>
    <n v="4903"/>
    <n v="1"/>
    <n v="1"/>
    <n v="0"/>
    <n v="0"/>
    <n v="14.276973281664301"/>
    <d v="1900-01-09T04:44:53"/>
    <n v="43135"/>
    <n v="0"/>
    <n v="0"/>
    <n v="1"/>
    <n v="46907.981860708693"/>
  </r>
  <r>
    <s v="STND-36555"/>
    <s v="Target Corporation"/>
    <s v="Target Corporation T0837 - 850 North Ave - Melrose Park"/>
    <s v="Outdoor &amp; Garage - LED Fixtures"/>
    <s v="Outdoor &amp; Garage Lighting"/>
    <s v="Exterior"/>
    <n v="0"/>
    <n v="3535.0630000000001"/>
    <n v="0"/>
    <x v="0"/>
    <x v="0"/>
    <n v="10.1978380583316"/>
    <s v="Qty / 1,000"/>
    <m/>
    <s v="Private-Lighting"/>
    <s v="lighting"/>
    <n v="3"/>
    <n v="721"/>
    <s v="Lighting"/>
    <n v="0.91633259480590001"/>
    <n v="1.30467645558681"/>
    <n v="3239.2934515923298"/>
    <n v="0"/>
    <n v="0.71"/>
    <n v="2299.8983506305499"/>
    <n v="0"/>
    <n v="4903"/>
    <n v="1"/>
    <n v="1"/>
    <n v="0"/>
    <n v="0"/>
    <n v="14.276973281664301"/>
    <d v="1900-01-09T04:44:53"/>
    <n v="43135"/>
    <n v="0"/>
    <n v="0"/>
    <n v="1"/>
    <n v="23453.990930354295"/>
  </r>
  <r>
    <s v="STND-36556"/>
    <s v="Target Corporation"/>
    <s v="Target Corporation T0838 - 601 County Farm Rd - Wheaton"/>
    <s v="Outdoor &amp; Garage - LED Fixtures"/>
    <s v="Outdoor &amp; Garage Lighting"/>
    <s v="Exterior"/>
    <n v="0"/>
    <n v="4040.0720000000001"/>
    <n v="0"/>
    <x v="0"/>
    <x v="0"/>
    <n v="10.1978380583316"/>
    <s v="Qty / 1,000"/>
    <m/>
    <s v="Private-Lighting"/>
    <s v="lighting"/>
    <n v="3"/>
    <n v="824"/>
    <s v="Lighting"/>
    <n v="0.91633259480590001"/>
    <n v="1.30467645558681"/>
    <n v="3702.04965896266"/>
    <n v="0"/>
    <n v="0.71"/>
    <n v="2628.4552578634898"/>
    <n v="0"/>
    <n v="4903"/>
    <n v="1"/>
    <n v="1"/>
    <n v="0"/>
    <n v="0"/>
    <n v="14.276973281664301"/>
    <d v="1900-01-09T04:44:53"/>
    <n v="43135"/>
    <n v="0"/>
    <n v="0"/>
    <n v="1"/>
    <n v="26804.561063262096"/>
  </r>
  <r>
    <s v="STND-36557"/>
    <s v="Target Corporation"/>
    <s v="Target Corporation T0842 - 15850 94th Ave - Orland Park"/>
    <s v="Outdoor &amp; Garage - LED Fixtures"/>
    <s v="Outdoor &amp; Garage Lighting"/>
    <s v="Exterior"/>
    <n v="0"/>
    <n v="6060.1080000000002"/>
    <n v="0"/>
    <x v="0"/>
    <x v="0"/>
    <n v="10.1978380583316"/>
    <s v="Qty / 1,000"/>
    <m/>
    <s v="Private-Lighting"/>
    <s v="lighting"/>
    <n v="3"/>
    <n v="1236"/>
    <s v="Lighting"/>
    <n v="0.91633259480590001"/>
    <n v="1.30467645558681"/>
    <n v="5553.07448844399"/>
    <n v="0"/>
    <n v="0.71"/>
    <n v="3942.6828867952299"/>
    <n v="0"/>
    <n v="4903"/>
    <n v="1"/>
    <n v="1"/>
    <n v="0"/>
    <n v="0"/>
    <n v="14.276973281664301"/>
    <d v="1900-01-09T04:44:53"/>
    <n v="43135"/>
    <n v="0"/>
    <n v="0"/>
    <n v="1"/>
    <n v="40206.841594893092"/>
  </r>
  <r>
    <s v="STND-36558"/>
    <s v="Target Corporation"/>
    <s v="Target Corporation T0843 - 9250 Joliet Rd - Hodgkins"/>
    <s v="Outdoor &amp; Garage - LED Fixtures"/>
    <s v="Outdoor &amp; Garage Lighting"/>
    <s v="Exterior"/>
    <n v="0"/>
    <n v="6060.1080000000002"/>
    <n v="0"/>
    <x v="0"/>
    <x v="0"/>
    <n v="10.1978380583316"/>
    <s v="Qty / 1,000"/>
    <m/>
    <s v="Private-Lighting"/>
    <s v="lighting"/>
    <n v="3"/>
    <n v="1236"/>
    <s v="Lighting"/>
    <n v="0.91633259480590001"/>
    <n v="1.30467645558681"/>
    <n v="5553.07448844399"/>
    <n v="0"/>
    <n v="0.71"/>
    <n v="3942.6828867952299"/>
    <n v="0"/>
    <n v="4903"/>
    <n v="1"/>
    <n v="1"/>
    <n v="0"/>
    <n v="0"/>
    <n v="14.276973281664301"/>
    <d v="1900-01-09T04:44:53"/>
    <n v="43135"/>
    <n v="0"/>
    <n v="0"/>
    <n v="1"/>
    <n v="40206.841594893092"/>
  </r>
  <r>
    <s v="STND-36559"/>
    <s v="Target Corporation"/>
    <s v="Target Corporation T0865 - 6601 Grand Ave - Gurnee"/>
    <s v="Outdoor &amp; Garage - LED Fixtures"/>
    <s v="Outdoor &amp; Garage Lighting"/>
    <s v="Exterior"/>
    <n v="0"/>
    <n v="3535.0630000000001"/>
    <n v="0"/>
    <x v="0"/>
    <x v="0"/>
    <n v="10.1978380583316"/>
    <s v="Qty / 1,000"/>
    <m/>
    <s v="Private-Lighting"/>
    <s v="lighting"/>
    <n v="3"/>
    <n v="721"/>
    <s v="Lighting"/>
    <n v="0.91633259480590001"/>
    <n v="1.30467645558681"/>
    <n v="3239.2934515923298"/>
    <n v="0"/>
    <n v="0.71"/>
    <n v="2299.8983506305499"/>
    <n v="0"/>
    <n v="4903"/>
    <n v="1"/>
    <n v="1"/>
    <n v="0"/>
    <n v="0"/>
    <n v="14.276973281664301"/>
    <d v="1900-01-09T04:44:53"/>
    <n v="43135"/>
    <n v="0"/>
    <n v="0"/>
    <n v="1"/>
    <n v="23453.990930354295"/>
  </r>
  <r>
    <s v="STND-36560"/>
    <s v="Target Corporation"/>
    <s v="Target Corporation T0866 - 2333 63rd St - Woodridge"/>
    <s v="Outdoor &amp; Garage - LED Fixtures"/>
    <s v="Outdoor &amp; Garage Lighting"/>
    <s v="Exterior"/>
    <n v="0"/>
    <n v="4545.0810000000001"/>
    <n v="0"/>
    <x v="0"/>
    <x v="0"/>
    <n v="10.1978380583316"/>
    <s v="Qty / 1,000"/>
    <m/>
    <s v="Private-Lighting"/>
    <s v="lighting"/>
    <n v="3"/>
    <n v="927"/>
    <s v="Lighting"/>
    <n v="0.91633259480590001"/>
    <n v="1.30467645558681"/>
    <n v="4164.8058663329903"/>
    <n v="0"/>
    <n v="0.71"/>
    <n v="2957.0121650964302"/>
    <n v="0"/>
    <n v="4903"/>
    <n v="1"/>
    <n v="1"/>
    <n v="0"/>
    <n v="0"/>
    <n v="14.276973281664301"/>
    <d v="1900-01-09T04:44:53"/>
    <n v="43135"/>
    <n v="0"/>
    <n v="0"/>
    <n v="1"/>
    <n v="30155.131196169899"/>
  </r>
  <r>
    <s v="STND-36561"/>
    <s v="Target Corporation"/>
    <s v="Target Corporation T0867 - 1188 Boughton Rd - Bolingbrook"/>
    <s v="Outdoor &amp; Garage - LED Fixtures"/>
    <s v="Outdoor &amp; Garage Lighting"/>
    <s v="Exterior"/>
    <n v="0"/>
    <n v="8080.1440000000002"/>
    <n v="0"/>
    <x v="0"/>
    <x v="0"/>
    <n v="10.1978380583316"/>
    <s v="Qty / 1,000"/>
    <m/>
    <s v="Private-Lighting"/>
    <s v="lighting"/>
    <n v="3"/>
    <n v="1648"/>
    <s v="Lighting"/>
    <n v="0.91633259480590001"/>
    <n v="1.30467645558681"/>
    <n v="7404.0993179253201"/>
    <n v="0"/>
    <n v="0.71"/>
    <n v="5256.9105157269796"/>
    <n v="0"/>
    <n v="4903"/>
    <n v="1"/>
    <n v="1"/>
    <n v="0"/>
    <n v="0"/>
    <n v="14.276973281664301"/>
    <d v="1900-01-09T04:44:53"/>
    <n v="43135"/>
    <n v="0"/>
    <n v="0"/>
    <n v="1"/>
    <n v="53609.122126524191"/>
  </r>
  <r>
    <s v="STND-36562"/>
    <s v="Target Corporation"/>
    <s v="Target Corporation T0868 - 5071 Cal Sag Rd - Crestwood"/>
    <s v="Outdoor &amp; Garage - LED Fixtures"/>
    <s v="Outdoor &amp; Garage Lighting"/>
    <s v="Exterior"/>
    <n v="0"/>
    <n v="7575.1350000000002"/>
    <n v="0"/>
    <x v="0"/>
    <x v="0"/>
    <n v="10.1978380583316"/>
    <s v="Qty / 1,000"/>
    <m/>
    <s v="Private-Lighting"/>
    <s v="lighting"/>
    <n v="3"/>
    <n v="1545"/>
    <s v="Lighting"/>
    <n v="0.91633259480590001"/>
    <n v="1.30467645558681"/>
    <n v="6941.3431105549898"/>
    <n v="0"/>
    <n v="0.71"/>
    <n v="4928.3536084940397"/>
    <n v="0"/>
    <n v="4903"/>
    <n v="1"/>
    <n v="1"/>
    <n v="0"/>
    <n v="0"/>
    <n v="14.276973281664301"/>
    <d v="1900-01-09T04:44:53"/>
    <n v="43135"/>
    <n v="0"/>
    <n v="0"/>
    <n v="1"/>
    <n v="50258.551993616391"/>
  </r>
  <r>
    <s v="STND-36563"/>
    <s v="Target Corporation"/>
    <s v="Target Corporation T0880 - 1235 Higgins Rd - Schaumburg"/>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564"/>
    <s v="Target Corporation"/>
    <s v="Target Corporation T0893 - 401 Irving Park Rd - Wood Dale"/>
    <s v="Outdoor &amp; Garage - LED Fixtures"/>
    <s v="Outdoor &amp; Garage Lighting"/>
    <s v="Exterior"/>
    <n v="0"/>
    <n v="3535.0630000000001"/>
    <n v="0"/>
    <x v="0"/>
    <x v="0"/>
    <n v="10.1978380583316"/>
    <s v="Qty / 1,000"/>
    <m/>
    <s v="Private-Lighting"/>
    <s v="lighting"/>
    <n v="3"/>
    <n v="721"/>
    <s v="Lighting"/>
    <n v="0.91633259480590001"/>
    <n v="1.30467645558681"/>
    <n v="3239.2934515923298"/>
    <n v="0"/>
    <n v="0.71"/>
    <n v="2299.8983506305499"/>
    <n v="0"/>
    <n v="4903"/>
    <n v="1"/>
    <n v="1"/>
    <n v="0"/>
    <n v="0"/>
    <n v="14.276973281664301"/>
    <d v="1900-01-09T04:44:53"/>
    <n v="43135"/>
    <n v="0"/>
    <n v="0"/>
    <n v="1"/>
    <n v="23453.990930354295"/>
  </r>
  <r>
    <s v="STND-36565"/>
    <s v="Target Corporation"/>
    <s v="Target Corporation T0894 - 2701 Plainfield Rd - Joliet"/>
    <s v="Outdoor &amp; Garage - LED Fixtures"/>
    <s v="Outdoor &amp; Garage Lighting"/>
    <s v="Exterior"/>
    <n v="0"/>
    <n v="6565.1170000000002"/>
    <n v="0"/>
    <x v="0"/>
    <x v="0"/>
    <n v="10.1978380583316"/>
    <s v="Qty / 1,000"/>
    <m/>
    <s v="Private-Lighting"/>
    <s v="lighting"/>
    <n v="3"/>
    <n v="1339"/>
    <s v="Lighting"/>
    <n v="0.91633259480590001"/>
    <n v="1.30467645558681"/>
    <n v="6015.8306958143203"/>
    <n v="0"/>
    <n v="0.71"/>
    <n v="4271.2397940281699"/>
    <n v="0"/>
    <n v="4903"/>
    <n v="1"/>
    <n v="1"/>
    <n v="0"/>
    <n v="0"/>
    <n v="14.276973281664301"/>
    <d v="1900-01-09T04:44:53"/>
    <n v="43135"/>
    <n v="0"/>
    <n v="0"/>
    <n v="1"/>
    <n v="43557.411727800893"/>
  </r>
  <r>
    <s v="STND-36566"/>
    <s v="Target Corporation"/>
    <s v="Target Corporation T0895 - 1601 Route 50 N - Bradley"/>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567"/>
    <s v="Target Corporation"/>
    <s v="Target Corporation T0927 - 2209 Howard St - Evanston"/>
    <s v="Outdoor &amp; Garage - LED Fixtures"/>
    <s v="Outdoor &amp; Garage Lighting"/>
    <s v="Exterior"/>
    <n v="0"/>
    <n v="5555.0990000000002"/>
    <n v="0"/>
    <x v="0"/>
    <x v="0"/>
    <n v="10.1978380583316"/>
    <s v="Qty / 1,000"/>
    <m/>
    <s v="Private-Lighting"/>
    <s v="lighting"/>
    <n v="3"/>
    <n v="1133"/>
    <s v="Lighting"/>
    <n v="0.91633259480590001"/>
    <n v="1.30467645558681"/>
    <n v="5090.3182810736598"/>
    <n v="0"/>
    <n v="0.71"/>
    <n v="3614.1259795623"/>
    <n v="0"/>
    <n v="4903"/>
    <n v="1"/>
    <n v="1"/>
    <n v="0"/>
    <n v="0"/>
    <n v="14.276973281664301"/>
    <d v="1900-01-09T04:44:53"/>
    <n v="43135"/>
    <n v="0"/>
    <n v="0"/>
    <n v="1"/>
    <n v="36856.271461985394"/>
  </r>
  <r>
    <s v="STND-36569"/>
    <s v="Target Corporation"/>
    <s v="Target Corporation T0942 - 2656 Elston Ave - Chicago"/>
    <s v="Outdoor &amp; Garage - LED Fixtures"/>
    <s v="Outdoor &amp; Garage Lighting"/>
    <s v="Exterior"/>
    <n v="0"/>
    <n v="13130.234"/>
    <n v="0"/>
    <x v="0"/>
    <x v="0"/>
    <n v="10.1978380583316"/>
    <s v="Qty / 1,000"/>
    <m/>
    <s v="Private-Lighting"/>
    <s v="lighting"/>
    <n v="3"/>
    <n v="2678"/>
    <s v="Lighting"/>
    <n v="0.91633259480590001"/>
    <n v="1.30467645558681"/>
    <n v="12031.661391628601"/>
    <n v="0"/>
    <n v="0.71"/>
    <n v="8542.4795880563397"/>
    <n v="0"/>
    <n v="4903"/>
    <n v="1"/>
    <n v="1"/>
    <n v="0"/>
    <n v="0"/>
    <n v="14.276973281664301"/>
    <d v="1900-01-09T04:44:53"/>
    <n v="43135"/>
    <n v="0"/>
    <n v="0"/>
    <n v="1"/>
    <n v="87114.823455601785"/>
  </r>
  <r>
    <s v="STND-36570"/>
    <s v="Target Corporation"/>
    <s v="Target Corporation T0957 - 50 North Ave - Villa Park"/>
    <s v="Outdoor &amp; Garage - LED Fixtures"/>
    <s v="Outdoor &amp; Garage Lighting"/>
    <s v="Exterior"/>
    <n v="0"/>
    <n v="4545.0810000000001"/>
    <n v="0"/>
    <x v="0"/>
    <x v="0"/>
    <n v="10.1978380583316"/>
    <s v="Qty / 1,000"/>
    <m/>
    <s v="Private-Lighting"/>
    <s v="lighting"/>
    <n v="3"/>
    <n v="927"/>
    <s v="Lighting"/>
    <n v="0.91633259480590001"/>
    <n v="1.30467645558681"/>
    <n v="4164.8058663329903"/>
    <n v="0"/>
    <n v="0.71"/>
    <n v="2957.0121650964302"/>
    <n v="0"/>
    <n v="4903"/>
    <n v="1"/>
    <n v="1"/>
    <n v="0"/>
    <n v="0"/>
    <n v="14.276973281664301"/>
    <d v="1900-01-09T04:44:53"/>
    <n v="43135"/>
    <n v="0"/>
    <n v="0"/>
    <n v="1"/>
    <n v="30155.131196169899"/>
  </r>
  <r>
    <s v="STND-36571"/>
    <s v="Target Corporation"/>
    <s v="Target Corporation T1024 - 60 Yorktown Shopping Center - Lombard"/>
    <s v="Outdoor &amp; Garage - LED Fixtures"/>
    <s v="Outdoor &amp; Garage Lighting"/>
    <s v="Exterior"/>
    <n v="0"/>
    <n v="4040.0720000000001"/>
    <n v="0"/>
    <x v="0"/>
    <x v="0"/>
    <n v="10.1978380583316"/>
    <s v="Qty / 1,000"/>
    <m/>
    <s v="Private-Lighting"/>
    <s v="lighting"/>
    <n v="3"/>
    <n v="824"/>
    <s v="Lighting"/>
    <n v="0.91633259480590001"/>
    <n v="1.30467645558681"/>
    <n v="3702.04965896266"/>
    <n v="0"/>
    <n v="0.71"/>
    <n v="2628.4552578634898"/>
    <n v="0"/>
    <n v="4903"/>
    <n v="1"/>
    <n v="1"/>
    <n v="0"/>
    <n v="0"/>
    <n v="14.276973281664301"/>
    <d v="1900-01-09T04:44:53"/>
    <n v="43135"/>
    <n v="0"/>
    <n v="0"/>
    <n v="1"/>
    <n v="26804.561063262096"/>
  </r>
  <r>
    <s v="STND-36572"/>
    <s v="Target Corporation"/>
    <s v="Target Corporation T1036 - 555 Rand Rd - Lake Zurich"/>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573"/>
    <s v="Target Corporation"/>
    <s v="Target Corporation T1125 - 2002 Golf Mill Center - Niles"/>
    <s v="Outdoor &amp; Garage - LED Fixtures"/>
    <s v="Outdoor &amp; Garage Lighting"/>
    <s v="Exterior"/>
    <n v="0"/>
    <n v="3030.0540000000001"/>
    <n v="0"/>
    <x v="0"/>
    <x v="0"/>
    <n v="10.1978380583316"/>
    <s v="Qty / 1,000"/>
    <m/>
    <s v="Private-Lighting"/>
    <s v="lighting"/>
    <n v="3"/>
    <n v="618"/>
    <s v="Lighting"/>
    <n v="0.91633259480590001"/>
    <n v="1.30467645558681"/>
    <n v="2776.537244222"/>
    <n v="0"/>
    <n v="0.71"/>
    <n v="1971.34144339762"/>
    <n v="0"/>
    <n v="4903"/>
    <n v="1"/>
    <n v="1"/>
    <n v="0"/>
    <n v="0"/>
    <n v="14.276973281664301"/>
    <d v="1900-01-09T04:44:53"/>
    <n v="43135"/>
    <n v="0"/>
    <n v="0"/>
    <n v="1"/>
    <n v="20103.420797446597"/>
  </r>
  <r>
    <s v="STND-36574"/>
    <s v="Target Corporation"/>
    <s v="Target Corporation T1166 - 5580 State Route 14 - Crystal Lake"/>
    <s v="Outdoor &amp; Garage - LED Fixtures"/>
    <s v="Outdoor &amp; Garage Lighting"/>
    <s v="Exterior"/>
    <n v="0"/>
    <n v="4040.0720000000001"/>
    <n v="0"/>
    <x v="0"/>
    <x v="0"/>
    <n v="10.1978380583316"/>
    <s v="Qty / 1,000"/>
    <m/>
    <s v="Private-Lighting"/>
    <s v="lighting"/>
    <n v="3"/>
    <n v="824"/>
    <s v="Lighting"/>
    <n v="0.91633259480590001"/>
    <n v="1.30467645558681"/>
    <n v="3702.04965896266"/>
    <n v="0"/>
    <n v="0.71"/>
    <n v="2628.4552578634898"/>
    <n v="0"/>
    <n v="4903"/>
    <n v="1"/>
    <n v="1"/>
    <n v="0"/>
    <n v="0"/>
    <n v="14.276973281664301"/>
    <d v="1900-01-09T04:44:53"/>
    <n v="43135"/>
    <n v="0"/>
    <n v="0"/>
    <n v="1"/>
    <n v="26804.561063262096"/>
  </r>
  <r>
    <s v="STND-36575"/>
    <s v="Target Corporation"/>
    <s v="Target Corporation T1167 - 2241 Willow Rd - Glenview"/>
    <s v="Outdoor &amp; Garage - LED Fixtures"/>
    <s v="Outdoor &amp; Garage Lighting"/>
    <s v="Exterior"/>
    <n v="0"/>
    <n v="4545.0810000000001"/>
    <n v="0"/>
    <x v="0"/>
    <x v="0"/>
    <n v="10.1978380583316"/>
    <s v="Qty / 1,000"/>
    <m/>
    <s v="Private-Lighting"/>
    <s v="lighting"/>
    <n v="3"/>
    <n v="927"/>
    <s v="Lighting"/>
    <n v="0.91633259480590001"/>
    <n v="1.30467645558681"/>
    <n v="4164.8058663329903"/>
    <n v="0"/>
    <n v="0.71"/>
    <n v="2957.0121650964302"/>
    <n v="0"/>
    <n v="4903"/>
    <n v="1"/>
    <n v="1"/>
    <n v="0"/>
    <n v="0"/>
    <n v="14.276973281664301"/>
    <d v="1900-01-09T04:44:53"/>
    <n v="43135"/>
    <n v="0"/>
    <n v="0"/>
    <n v="1"/>
    <n v="30155.131196169899"/>
  </r>
  <r>
    <s v="STND-36576"/>
    <s v="Target Corporation"/>
    <s v="Target Corporation T1168 - 2099 Skokie Rd - Highland Park"/>
    <s v="Outdoor &amp; Garage - LED Fixtures"/>
    <s v="Outdoor &amp; Garage Lighting"/>
    <s v="Exterior"/>
    <n v="0"/>
    <n v="6060.1080000000002"/>
    <n v="0"/>
    <x v="0"/>
    <x v="0"/>
    <n v="10.1978380583316"/>
    <s v="Qty / 1,000"/>
    <m/>
    <s v="Private-Lighting"/>
    <s v="lighting"/>
    <n v="3"/>
    <n v="1236"/>
    <s v="Lighting"/>
    <n v="0.91633259480590001"/>
    <n v="1.30467645558681"/>
    <n v="5553.07448844399"/>
    <n v="0"/>
    <n v="0.71"/>
    <n v="3942.6828867952299"/>
    <n v="0"/>
    <n v="4903"/>
    <n v="1"/>
    <n v="1"/>
    <n v="0"/>
    <n v="0"/>
    <n v="14.276973281664301"/>
    <d v="1900-01-09T04:44:53"/>
    <n v="43135"/>
    <n v="0"/>
    <n v="0"/>
    <n v="1"/>
    <n v="40206.841594893092"/>
  </r>
  <r>
    <s v="STND-36577"/>
    <s v="Target Corporation"/>
    <s v="Target Corporation T1176 - 1700 Rand Rd - Arlington Heights"/>
    <s v="Outdoor &amp; Garage - LED Fixtures"/>
    <s v="Outdoor &amp; Garage Lighting"/>
    <s v="Exterior"/>
    <n v="0"/>
    <n v="9595.1710000000003"/>
    <n v="0"/>
    <x v="0"/>
    <x v="0"/>
    <n v="10.1978380583316"/>
    <s v="Qty / 1,000"/>
    <m/>
    <s v="Private-Lighting"/>
    <s v="lighting"/>
    <n v="3"/>
    <n v="1957"/>
    <s v="Lighting"/>
    <n v="0.91633259480590001"/>
    <n v="1.30467645558681"/>
    <n v="8792.3679400363199"/>
    <n v="0"/>
    <n v="0.71"/>
    <n v="6242.5812374257903"/>
    <n v="0"/>
    <n v="4903"/>
    <n v="1"/>
    <n v="1"/>
    <n v="0"/>
    <n v="0"/>
    <n v="14.276973281664301"/>
    <d v="1900-01-09T04:44:53"/>
    <n v="43135"/>
    <n v="0"/>
    <n v="0"/>
    <n v="1"/>
    <n v="63660.832525247497"/>
  </r>
  <r>
    <s v="STND-36578"/>
    <s v="Target Corporation"/>
    <s v="Target Corporation T1213 - 13460 Archer Ave - Lemont"/>
    <s v="Outdoor &amp; Garage - LED Fixtures"/>
    <s v="Outdoor &amp; Garage Lighting"/>
    <s v="Exterior"/>
    <n v="0"/>
    <n v="6060.1080000000002"/>
    <n v="0"/>
    <x v="0"/>
    <x v="0"/>
    <n v="10.1978380583316"/>
    <s v="Qty / 1,000"/>
    <m/>
    <s v="Private-Lighting"/>
    <s v="lighting"/>
    <n v="3"/>
    <n v="1236"/>
    <s v="Lighting"/>
    <n v="0.91633259480590001"/>
    <n v="1.30467645558681"/>
    <n v="5553.07448844399"/>
    <n v="0"/>
    <n v="0.71"/>
    <n v="3942.6828867952299"/>
    <n v="0"/>
    <n v="4903"/>
    <n v="1"/>
    <n v="1"/>
    <n v="0"/>
    <n v="0"/>
    <n v="14.276973281664301"/>
    <d v="1900-01-09T04:44:53"/>
    <n v="43135"/>
    <n v="0"/>
    <n v="0"/>
    <n v="1"/>
    <n v="40206.841594893092"/>
  </r>
  <r>
    <s v="STND-36580"/>
    <s v="Target Corporation"/>
    <s v="Target Corporation T1385 - 1400 Lake Cook Rd - Wheeling"/>
    <s v="Outdoor &amp; Garage - LED Fixtures"/>
    <s v="Outdoor &amp; Garage Lighting"/>
    <s v="Exterior"/>
    <n v="0"/>
    <n v="3535.0630000000001"/>
    <n v="0"/>
    <x v="0"/>
    <x v="0"/>
    <n v="10.1978380583316"/>
    <s v="Qty / 1,000"/>
    <m/>
    <s v="Private-Lighting"/>
    <s v="lighting"/>
    <n v="3"/>
    <n v="721"/>
    <s v="Lighting"/>
    <n v="0.91633259480590001"/>
    <n v="1.30467645558681"/>
    <n v="3239.2934515923298"/>
    <n v="0"/>
    <n v="0.71"/>
    <n v="2299.8983506305499"/>
    <n v="0"/>
    <n v="4903"/>
    <n v="1"/>
    <n v="1"/>
    <n v="0"/>
    <n v="0"/>
    <n v="14.276973281664301"/>
    <d v="1900-01-09T04:44:53"/>
    <n v="43135"/>
    <n v="0"/>
    <n v="0"/>
    <n v="1"/>
    <n v="23453.990930354295"/>
  </r>
  <r>
    <s v="STND-36581"/>
    <s v="Target Corporation"/>
    <s v="Target Corporation T1402 - 3020 Route 34 - Oswego"/>
    <s v="Outdoor &amp; Garage - LED Fixtures"/>
    <s v="Outdoor &amp; Garage Lighting"/>
    <s v="Exterior"/>
    <n v="0"/>
    <n v="6060.1080000000002"/>
    <n v="0"/>
    <x v="0"/>
    <x v="0"/>
    <n v="10.1978380583316"/>
    <s v="Qty / 1,000"/>
    <m/>
    <s v="Private-Lighting"/>
    <s v="lighting"/>
    <n v="3"/>
    <n v="1236"/>
    <s v="Lighting"/>
    <n v="0.91633259480590001"/>
    <n v="1.30467645558681"/>
    <n v="5553.07448844399"/>
    <n v="0"/>
    <n v="0.71"/>
    <n v="3942.6828867952299"/>
    <n v="0"/>
    <n v="4903"/>
    <n v="1"/>
    <n v="1"/>
    <n v="0"/>
    <n v="0"/>
    <n v="14.276973281664301"/>
    <d v="1900-01-09T04:44:53"/>
    <n v="43135"/>
    <n v="0"/>
    <n v="0"/>
    <n v="1"/>
    <n v="40206.841594893092"/>
  </r>
  <r>
    <s v="STND-36582"/>
    <s v="Target Corporation"/>
    <s v="Target Corporation T1403 - 12800 Route 59 - Plainfield"/>
    <s v="Outdoor &amp; Garage - LED Fixtures"/>
    <s v="Outdoor &amp; Garage Lighting"/>
    <s v="Exterior"/>
    <n v="0"/>
    <n v="6565.1170000000002"/>
    <n v="0"/>
    <x v="0"/>
    <x v="0"/>
    <n v="10.1978380583316"/>
    <s v="Qty / 1,000"/>
    <m/>
    <s v="Private-Lighting"/>
    <s v="lighting"/>
    <n v="3"/>
    <n v="1339"/>
    <s v="Lighting"/>
    <n v="0.91633259480590001"/>
    <n v="1.30467645558681"/>
    <n v="6015.8306958143203"/>
    <n v="0"/>
    <n v="0.71"/>
    <n v="4271.2397940281699"/>
    <n v="0"/>
    <n v="4903"/>
    <n v="1"/>
    <n v="1"/>
    <n v="0"/>
    <n v="0"/>
    <n v="14.276973281664301"/>
    <d v="1900-01-09T04:44:53"/>
    <n v="43135"/>
    <n v="0"/>
    <n v="0"/>
    <n v="1"/>
    <n v="43557.411727800893"/>
  </r>
  <r>
    <s v="STND-36584"/>
    <s v="Target Corporation"/>
    <s v="Target Corporation T1799 - 9833 Alpine Rd - Machesney Park"/>
    <s v="Outdoor &amp; Garage - LED Fixtures"/>
    <s v="Outdoor &amp; Garage Lighting"/>
    <s v="Exterior"/>
    <n v="0"/>
    <n v="7575.1350000000002"/>
    <n v="0"/>
    <x v="0"/>
    <x v="0"/>
    <n v="10.1978380583316"/>
    <s v="Qty / 1,000"/>
    <m/>
    <s v="Private-Lighting"/>
    <s v="lighting"/>
    <n v="3"/>
    <n v="1545"/>
    <s v="Lighting"/>
    <n v="0.91633259480590001"/>
    <n v="1.30467645558681"/>
    <n v="6941.3431105549898"/>
    <n v="0"/>
    <n v="0.71"/>
    <n v="4928.3536084940397"/>
    <n v="0"/>
    <n v="4903"/>
    <n v="1"/>
    <n v="1"/>
    <n v="0"/>
    <n v="0"/>
    <n v="14.276973281664301"/>
    <d v="1900-01-09T04:44:53"/>
    <n v="43135"/>
    <n v="0"/>
    <n v="0"/>
    <n v="1"/>
    <n v="50258.551993616391"/>
  </r>
  <r>
    <s v="STND-36585"/>
    <s v="Target Corporation"/>
    <s v="Target Corporation T1801 - 750 Randall Rd - Algonquin"/>
    <s v="Outdoor &amp; Garage - LED Fixtures"/>
    <s v="Outdoor &amp; Garage Lighting"/>
    <s v="Exterior"/>
    <n v="0"/>
    <n v="6565.1170000000002"/>
    <n v="0"/>
    <x v="0"/>
    <x v="0"/>
    <n v="10.1978380583316"/>
    <s v="Qty / 1,000"/>
    <m/>
    <s v="Private-Lighting"/>
    <s v="lighting"/>
    <n v="3"/>
    <n v="1339"/>
    <s v="Lighting"/>
    <n v="0.91633259480590001"/>
    <n v="1.30467645558681"/>
    <n v="6015.8306958143203"/>
    <n v="0"/>
    <n v="0.71"/>
    <n v="4271.2397940281699"/>
    <n v="0"/>
    <n v="4903"/>
    <n v="1"/>
    <n v="1"/>
    <n v="0"/>
    <n v="0"/>
    <n v="14.276973281664301"/>
    <d v="1900-01-09T04:44:53"/>
    <n v="43135"/>
    <n v="0"/>
    <n v="0"/>
    <n v="1"/>
    <n v="43557.411727800893"/>
  </r>
  <r>
    <s v="STND-36586"/>
    <s v="Target Corporation"/>
    <s v="Target Corporation T1879 - 4433 Pulaski Rd - Chicago"/>
    <s v="Outdoor &amp; Garage - LED Fixtures"/>
    <s v="Outdoor &amp; Garage Lighting"/>
    <s v="Exterior"/>
    <n v="0"/>
    <n v="7575.1350000000002"/>
    <n v="0"/>
    <x v="0"/>
    <x v="0"/>
    <n v="10.1978380583316"/>
    <s v="Qty / 1,000"/>
    <m/>
    <s v="Private-Lighting"/>
    <s v="lighting"/>
    <n v="3"/>
    <n v="1545"/>
    <s v="Lighting"/>
    <n v="0.91633259480590001"/>
    <n v="1.30467645558681"/>
    <n v="6941.3431105549898"/>
    <n v="0"/>
    <n v="0.71"/>
    <n v="4928.3536084940397"/>
    <n v="0"/>
    <n v="4903"/>
    <n v="1"/>
    <n v="1"/>
    <n v="0"/>
    <n v="0"/>
    <n v="14.276973281664301"/>
    <d v="1900-01-09T04:44:53"/>
    <n v="43135"/>
    <n v="0"/>
    <n v="0"/>
    <n v="1"/>
    <n v="50258.551993616391"/>
  </r>
  <r>
    <s v="STND-36587"/>
    <s v="Target Corporation"/>
    <s v="Target Corporation T1881 - 1111 Forrest View - Shorewood"/>
    <s v="Outdoor &amp; Garage - LED Fixtures"/>
    <s v="Outdoor &amp; Garage Lighting"/>
    <s v="Exterior"/>
    <n v="0"/>
    <n v="4545.0810000000001"/>
    <n v="0"/>
    <x v="0"/>
    <x v="0"/>
    <n v="10.1978380583316"/>
    <s v="Qty / 1,000"/>
    <m/>
    <s v="Private-Lighting"/>
    <s v="lighting"/>
    <n v="3"/>
    <n v="927"/>
    <s v="Lighting"/>
    <n v="0.91633259480590001"/>
    <n v="1.30467645558681"/>
    <n v="4164.8058663329903"/>
    <n v="0"/>
    <n v="0.71"/>
    <n v="2957.0121650964302"/>
    <n v="0"/>
    <n v="4903"/>
    <n v="1"/>
    <n v="1"/>
    <n v="0"/>
    <n v="0"/>
    <n v="14.276973281664301"/>
    <d v="1900-01-09T04:44:53"/>
    <n v="43135"/>
    <n v="0"/>
    <n v="0"/>
    <n v="1"/>
    <n v="30155.131196169899"/>
  </r>
  <r>
    <s v="STND-36588"/>
    <s v="Target Corporation"/>
    <s v="Target Corporation T1882 - 7601 Kingery Hwy - Willowbrook"/>
    <s v="Outdoor &amp; Garage - LED Fixtures"/>
    <s v="Outdoor &amp; Garage Lighting"/>
    <s v="Exterior"/>
    <n v="0"/>
    <n v="6565.1170000000002"/>
    <n v="0"/>
    <x v="0"/>
    <x v="0"/>
    <n v="10.1978380583316"/>
    <s v="Qty / 1,000"/>
    <m/>
    <s v="Private-Lighting"/>
    <s v="lighting"/>
    <n v="3"/>
    <n v="1339"/>
    <s v="Lighting"/>
    <n v="0.91633259480590001"/>
    <n v="1.30467645558681"/>
    <n v="6015.8306958143203"/>
    <n v="0"/>
    <n v="0.71"/>
    <n v="4271.2397940281699"/>
    <n v="0"/>
    <n v="4903"/>
    <n v="1"/>
    <n v="1"/>
    <n v="0"/>
    <n v="0"/>
    <n v="14.276973281664301"/>
    <d v="1900-01-09T04:44:53"/>
    <n v="43135"/>
    <n v="0"/>
    <n v="0"/>
    <n v="1"/>
    <n v="43557.411727800893"/>
  </r>
  <r>
    <s v="STND-36589"/>
    <s v="Target Corporation"/>
    <s v="Target Corporation T1888 - 4104 Harlem Ave - Norridge"/>
    <s v="Outdoor &amp; Garage - LED Fixtures"/>
    <s v="Outdoor &amp; Garage Lighting"/>
    <s v="Exterior"/>
    <n v="0"/>
    <n v="1515.027"/>
    <n v="0"/>
    <x v="0"/>
    <x v="0"/>
    <n v="10.1978380583316"/>
    <s v="Qty / 1,000"/>
    <m/>
    <s v="Private-Lighting"/>
    <s v="lighting"/>
    <n v="3"/>
    <n v="309"/>
    <s v="Lighting"/>
    <n v="0.91633259480590001"/>
    <n v="1.30467645558681"/>
    <n v="1388.268622111"/>
    <n v="0"/>
    <n v="0.71"/>
    <n v="985.67072169880896"/>
    <n v="0"/>
    <n v="4903"/>
    <n v="1"/>
    <n v="1"/>
    <n v="0"/>
    <n v="0"/>
    <n v="14.276973281664301"/>
    <d v="1900-01-09T04:44:53"/>
    <n v="43135"/>
    <n v="0"/>
    <n v="0"/>
    <n v="1"/>
    <n v="10051.710398723289"/>
  </r>
  <r>
    <s v="STND-36591"/>
    <s v="Target Corporation"/>
    <s v="Target Corporation T1896 - 530 Randall Rd - South Elgin"/>
    <s v="Outdoor &amp; Garage - LED Fixtures"/>
    <s v="Outdoor &amp; Garage Lighting"/>
    <s v="Exterior"/>
    <n v="0"/>
    <n v="6565.1170000000002"/>
    <n v="0"/>
    <x v="0"/>
    <x v="0"/>
    <n v="10.1978380583316"/>
    <s v="Qty / 1,000"/>
    <m/>
    <s v="Private-Lighting"/>
    <s v="lighting"/>
    <n v="3"/>
    <n v="1339"/>
    <s v="Lighting"/>
    <n v="0.91633259480590001"/>
    <n v="1.30467645558681"/>
    <n v="6015.8306958143203"/>
    <n v="0"/>
    <n v="0.71"/>
    <n v="4271.2397940281699"/>
    <n v="0"/>
    <n v="4903"/>
    <n v="1"/>
    <n v="1"/>
    <n v="0"/>
    <n v="0"/>
    <n v="14.276973281664301"/>
    <d v="1900-01-09T04:44:53"/>
    <n v="43135"/>
    <n v="0"/>
    <n v="0"/>
    <n v="1"/>
    <n v="43557.411727800893"/>
  </r>
  <r>
    <s v="STND-36592"/>
    <s v="Target Corporation"/>
    <s v="Target Corporation T1903 - 28201 Diehl Rd - Warrenville"/>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593"/>
    <s v="Target Corporation"/>
    <s v="Target Corporation T1912 - 3100 IL Route 60 - Mundelein"/>
    <s v="Outdoor &amp; Garage - LED Fixtures"/>
    <s v="Outdoor &amp; Garage Lighting"/>
    <s v="Exterior"/>
    <n v="0"/>
    <n v="5555.0990000000002"/>
    <n v="0"/>
    <x v="0"/>
    <x v="0"/>
    <n v="10.1978380583316"/>
    <s v="Qty / 1,000"/>
    <m/>
    <s v="Private-Lighting"/>
    <s v="lighting"/>
    <n v="3"/>
    <n v="1133"/>
    <s v="Lighting"/>
    <n v="0.91633259480590001"/>
    <n v="1.30467645558681"/>
    <n v="5090.3182810736598"/>
    <n v="0"/>
    <n v="0.71"/>
    <n v="3614.1259795623"/>
    <n v="0"/>
    <n v="4903"/>
    <n v="1"/>
    <n v="1"/>
    <n v="0"/>
    <n v="0"/>
    <n v="14.276973281664301"/>
    <d v="1900-01-09T04:44:53"/>
    <n v="43135"/>
    <n v="0"/>
    <n v="0"/>
    <n v="1"/>
    <n v="36856.271461985394"/>
  </r>
  <r>
    <s v="STND-36594"/>
    <s v="Target Corporation"/>
    <s v="Target Corporation T1924 - 6455 Diversey Ave - Chicago"/>
    <s v="Outdoor &amp; Garage - LED Fixtures"/>
    <s v="Outdoor &amp; Garage Lighting"/>
    <s v="Exterior"/>
    <n v="0"/>
    <n v="10605.189"/>
    <n v="0"/>
    <x v="0"/>
    <x v="0"/>
    <n v="10.1978380583316"/>
    <s v="Qty / 1,000"/>
    <m/>
    <s v="Private-Lighting"/>
    <s v="lighting"/>
    <n v="3"/>
    <n v="2163"/>
    <s v="Lighting"/>
    <n v="0.91633259480590001"/>
    <n v="1.30467645558681"/>
    <n v="9717.8803547769894"/>
    <n v="0"/>
    <n v="0.71"/>
    <n v="6899.6950518916601"/>
    <n v="0"/>
    <n v="4903"/>
    <n v="1"/>
    <n v="1"/>
    <n v="0"/>
    <n v="0"/>
    <n v="14.276973281664301"/>
    <d v="1900-01-09T04:44:53"/>
    <n v="43135"/>
    <n v="0"/>
    <n v="0"/>
    <n v="1"/>
    <n v="70361.972791062988"/>
  </r>
  <r>
    <s v="STND-36595"/>
    <s v="Target Corporation"/>
    <s v="Target Corporation T2028 - 2370 Lincoln Hwy - New Lenox"/>
    <s v="Outdoor &amp; Garage - LED Fixtures"/>
    <s v="Outdoor &amp; Garage Lighting"/>
    <s v="Exterior"/>
    <n v="0"/>
    <n v="4545.0810000000001"/>
    <n v="0"/>
    <x v="0"/>
    <x v="0"/>
    <n v="10.1978380583316"/>
    <s v="Qty / 1,000"/>
    <m/>
    <s v="Private-Lighting"/>
    <s v="lighting"/>
    <n v="3"/>
    <n v="927"/>
    <s v="Lighting"/>
    <n v="0.91633259480590001"/>
    <n v="1.30467645558681"/>
    <n v="4164.8058663329903"/>
    <n v="0"/>
    <n v="0.71"/>
    <n v="2957.0121650964302"/>
    <n v="0"/>
    <n v="4903"/>
    <n v="1"/>
    <n v="1"/>
    <n v="0"/>
    <n v="0"/>
    <n v="14.276973281664301"/>
    <d v="1900-01-09T04:44:53"/>
    <n v="43135"/>
    <n v="0"/>
    <n v="0"/>
    <n v="1"/>
    <n v="30155.131196169899"/>
  </r>
  <r>
    <s v="STND-36596"/>
    <s v="Target Corporation"/>
    <s v="Target Corporation T2035 - 7602 191st St - Tinley Park"/>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597"/>
    <s v="Target Corporation"/>
    <s v="Target Corporation T2078 - 1940 33rd St - Chicago"/>
    <s v="Outdoor &amp; Garage - LED Fixtures"/>
    <s v="Outdoor &amp; Garage Lighting"/>
    <s v="Exterior"/>
    <n v="0"/>
    <n v="9090.1620000000003"/>
    <n v="0"/>
    <x v="0"/>
    <x v="0"/>
    <n v="10.1978380583316"/>
    <s v="Qty / 1,000"/>
    <m/>
    <s v="Private-Lighting"/>
    <s v="lighting"/>
    <n v="3"/>
    <n v="1854"/>
    <s v="Lighting"/>
    <n v="0.91633259480590001"/>
    <n v="1.30467645558681"/>
    <n v="8329.6117326659896"/>
    <n v="0"/>
    <n v="0.71"/>
    <n v="5914.0243301928504"/>
    <n v="0"/>
    <n v="4903"/>
    <n v="1"/>
    <n v="1"/>
    <n v="0"/>
    <n v="0"/>
    <n v="14.276973281664301"/>
    <d v="1900-01-09T04:44:53"/>
    <n v="43135"/>
    <n v="0"/>
    <n v="0"/>
    <n v="1"/>
    <n v="60310.262392339697"/>
  </r>
  <r>
    <s v="STND-36598"/>
    <s v="Target Corporation"/>
    <s v="Target Corporation T2079 - 2112 Peterson Ave - Chicago"/>
    <s v="Outdoor &amp; Garage - LED Fixtures"/>
    <s v="Outdoor &amp; Garage Lighting"/>
    <s v="Exterior"/>
    <n v="0"/>
    <n v="7070.1260000000002"/>
    <n v="0"/>
    <x v="0"/>
    <x v="0"/>
    <n v="10.1978380583316"/>
    <s v="Qty / 1,000"/>
    <m/>
    <s v="Private-Lighting"/>
    <s v="lighting"/>
    <n v="3"/>
    <n v="1442"/>
    <s v="Lighting"/>
    <n v="0.91633259480590001"/>
    <n v="1.30467645558681"/>
    <n v="6478.5869031846596"/>
    <n v="0"/>
    <n v="0.71"/>
    <n v="4599.7967012611098"/>
    <n v="0"/>
    <n v="4903"/>
    <n v="1"/>
    <n v="1"/>
    <n v="0"/>
    <n v="0"/>
    <n v="14.276973281664301"/>
    <d v="1900-01-09T04:44:53"/>
    <n v="43135"/>
    <n v="0"/>
    <n v="0"/>
    <n v="1"/>
    <n v="46907.981860708693"/>
  </r>
  <r>
    <s v="STND-36599"/>
    <s v="Target Corporation"/>
    <s v="Target Corporation T2081 - 800 Broadview Village Sq - Broadview"/>
    <s v="Outdoor &amp; Garage - LED Fixtures"/>
    <s v="Outdoor &amp; Garage Lighting"/>
    <s v="Exterior"/>
    <n v="0"/>
    <n v="11110.198"/>
    <n v="0"/>
    <x v="0"/>
    <x v="0"/>
    <n v="10.1978380583316"/>
    <s v="Qty / 1,000"/>
    <m/>
    <s v="Private-Lighting"/>
    <s v="lighting"/>
    <n v="3"/>
    <n v="2266"/>
    <s v="Lighting"/>
    <n v="0.91633259480590001"/>
    <n v="1.30467645558681"/>
    <n v="10180.6365621473"/>
    <n v="0"/>
    <n v="0.71"/>
    <n v="7228.2519591246"/>
    <n v="0"/>
    <n v="4903"/>
    <n v="1"/>
    <n v="1"/>
    <n v="0"/>
    <n v="0"/>
    <n v="14.276973281664301"/>
    <d v="1900-01-09T04:44:53"/>
    <n v="43135"/>
    <n v="0"/>
    <n v="0"/>
    <n v="1"/>
    <n v="73712.542923970788"/>
  </r>
  <r>
    <s v="STND-36600"/>
    <s v="Target Corporation"/>
    <s v="Target Corporation T2087 - 4120 95th St - Oak Lawn"/>
    <s v="Outdoor &amp; Garage - LED Fixtures"/>
    <s v="Outdoor &amp; Garage Lighting"/>
    <s v="Exterior"/>
    <n v="0"/>
    <n v="5555.0990000000002"/>
    <n v="0"/>
    <x v="0"/>
    <x v="0"/>
    <n v="10.1978380583316"/>
    <s v="Qty / 1,000"/>
    <m/>
    <s v="Private-Lighting"/>
    <s v="lighting"/>
    <n v="3"/>
    <n v="1133"/>
    <s v="Lighting"/>
    <n v="0.91633259480590001"/>
    <n v="1.30467645558681"/>
    <n v="5090.3182810736598"/>
    <n v="0"/>
    <n v="0.71"/>
    <n v="3614.1259795623"/>
    <n v="0"/>
    <n v="4903"/>
    <n v="1"/>
    <n v="1"/>
    <n v="0"/>
    <n v="0"/>
    <n v="14.276973281664301"/>
    <d v="1900-01-09T04:44:53"/>
    <n v="43135"/>
    <n v="0"/>
    <n v="0"/>
    <n v="1"/>
    <n v="36856.271461985394"/>
  </r>
  <r>
    <s v="STND-36601"/>
    <s v="Target Corporation"/>
    <s v="Target Corporation T2122 - 2800 Sutton Rd - Hoffman Estates"/>
    <s v="Outdoor &amp; Garage - LED Fixtures"/>
    <s v="Outdoor &amp; Garage Lighting"/>
    <s v="Exterior"/>
    <n v="0"/>
    <n v="5050.09"/>
    <n v="0"/>
    <x v="0"/>
    <x v="0"/>
    <n v="10.1978380583316"/>
    <s v="Qty / 1,000"/>
    <m/>
    <s v="Private-Lighting"/>
    <s v="lighting"/>
    <n v="3"/>
    <n v="1030"/>
    <s v="Lighting"/>
    <n v="0.91633259480590001"/>
    <n v="1.30467645558681"/>
    <n v="4627.5620737033296"/>
    <n v="0"/>
    <n v="0.71"/>
    <n v="3285.5690723293601"/>
    <n v="0"/>
    <n v="4903"/>
    <n v="1"/>
    <n v="1"/>
    <n v="0"/>
    <n v="0"/>
    <n v="14.276973281664301"/>
    <d v="1900-01-09T04:44:53"/>
    <n v="43135"/>
    <n v="0"/>
    <n v="0"/>
    <n v="1"/>
    <n v="33505.701329077601"/>
  </r>
  <r>
    <s v="STND-36602"/>
    <s v="Target Corporation"/>
    <s v="Target Corporation T2177 - 1800 Orchard Gateway Blvd - North Aurora"/>
    <s v="Outdoor &amp; Garage - LED Fixtures"/>
    <s v="Outdoor &amp; Garage Lighting"/>
    <s v="Exterior"/>
    <n v="0"/>
    <n v="4040.0720000000001"/>
    <n v="0"/>
    <x v="0"/>
    <x v="0"/>
    <n v="10.1978380583316"/>
    <s v="Qty / 1,000"/>
    <m/>
    <s v="Private-Lighting"/>
    <s v="lighting"/>
    <n v="3"/>
    <n v="824"/>
    <s v="Lighting"/>
    <n v="0.91633259480590001"/>
    <n v="1.30467645558681"/>
    <n v="3702.04965896266"/>
    <n v="0"/>
    <n v="0.71"/>
    <n v="2628.4552578634898"/>
    <n v="0"/>
    <n v="4903"/>
    <n v="1"/>
    <n v="1"/>
    <n v="0"/>
    <n v="0"/>
    <n v="14.276973281664301"/>
    <d v="1900-01-09T04:44:53"/>
    <n v="43135"/>
    <n v="0"/>
    <n v="0"/>
    <n v="1"/>
    <n v="26804.561063262096"/>
  </r>
  <r>
    <s v="STND-36603"/>
    <s v="Target Corporation"/>
    <s v="Target Corporation T2378 - 1652 Beecher Rd - Yorkville"/>
    <s v="Outdoor &amp; Garage - LED Fixtures"/>
    <s v="Outdoor &amp; Garage Lighting"/>
    <s v="Exterior"/>
    <n v="0"/>
    <n v="4040.0720000000001"/>
    <n v="0"/>
    <x v="0"/>
    <x v="0"/>
    <n v="10.1978380583316"/>
    <s v="Qty / 1,000"/>
    <m/>
    <s v="Private-Lighting"/>
    <s v="lighting"/>
    <n v="3"/>
    <n v="824"/>
    <s v="Lighting"/>
    <n v="0.91633259480590001"/>
    <n v="1.30467645558681"/>
    <n v="3702.04965896266"/>
    <n v="0"/>
    <n v="0.71"/>
    <n v="2628.4552578634898"/>
    <n v="0"/>
    <n v="4903"/>
    <n v="1"/>
    <n v="1"/>
    <n v="0"/>
    <n v="0"/>
    <n v="14.276973281664301"/>
    <d v="1900-01-09T04:44:53"/>
    <n v="43135"/>
    <n v="0"/>
    <n v="0"/>
    <n v="1"/>
    <n v="26804.561063262096"/>
  </r>
  <r>
    <s v="STND-36604"/>
    <s v="Target Corporation"/>
    <s v="Target Corporation T2781 - 1101 Jackson Blvd - Chicago"/>
    <s v="Outdoor &amp; Garage - LED Fixtures"/>
    <s v="Outdoor &amp; Garage Lighting"/>
    <s v="Exterior"/>
    <n v="0"/>
    <n v="6060.1080000000002"/>
    <n v="0"/>
    <x v="0"/>
    <x v="0"/>
    <n v="10.1978380583316"/>
    <s v="Qty / 1,000"/>
    <m/>
    <s v="Private-Lighting"/>
    <s v="lighting"/>
    <n v="3"/>
    <n v="1236"/>
    <s v="Lighting"/>
    <n v="0.91633259480590001"/>
    <n v="1.30467645558681"/>
    <n v="5553.07448844399"/>
    <n v="0"/>
    <n v="0.71"/>
    <n v="3942.6828867952299"/>
    <n v="0"/>
    <n v="4903"/>
    <n v="1"/>
    <n v="1"/>
    <n v="0"/>
    <n v="0"/>
    <n v="14.276973281664301"/>
    <d v="1900-01-09T04:44:53"/>
    <n v="43135"/>
    <n v="0"/>
    <n v="0"/>
    <n v="1"/>
    <n v="40206.841594893092"/>
  </r>
  <r>
    <s v="STND-36605"/>
    <s v="Target Corporation"/>
    <s v="Target Corporation T2860 - 930 Carriage Park Ln - Lake Bluff"/>
    <s v="Outdoor &amp; Garage - LED Fixtures"/>
    <s v="Outdoor &amp; Garage Lighting"/>
    <s v="Exterior"/>
    <n v="0"/>
    <n v="4545.0810000000001"/>
    <n v="0"/>
    <x v="0"/>
    <x v="0"/>
    <n v="10.1978380583316"/>
    <s v="Qty / 1,000"/>
    <m/>
    <s v="Private-Lighting"/>
    <s v="lighting"/>
    <n v="3"/>
    <n v="927"/>
    <s v="Lighting"/>
    <n v="0.91633259480590001"/>
    <n v="1.30467645558681"/>
    <n v="4164.8058663329903"/>
    <n v="0"/>
    <n v="0.71"/>
    <n v="2957.0121650964302"/>
    <n v="0"/>
    <n v="4903"/>
    <n v="1"/>
    <n v="1"/>
    <n v="0"/>
    <n v="0"/>
    <n v="14.276973281664301"/>
    <d v="1900-01-09T04:44:53"/>
    <n v="43135"/>
    <n v="0"/>
    <n v="0"/>
    <n v="1"/>
    <n v="30155.131196169899"/>
  </r>
  <r>
    <s v="STND-36608"/>
    <s v="Courtyard by Marriott"/>
    <s v="Courtyard Management Corp - 2175 Marriott Dr - West Dundee"/>
    <s v="Guest Room Energy Management System"/>
    <s v="HVAC"/>
    <s v="Hotel/Motel (common)"/>
    <n v="0"/>
    <n v="11170"/>
    <n v="8.4"/>
    <x v="3"/>
    <x v="0"/>
    <n v="15"/>
    <s v="ΔkWpeak"/>
    <m/>
    <s v="Private-Non-Lighting"/>
    <s v="non_lighting"/>
    <n v="3"/>
    <n v="10"/>
    <s v="Non-Lighting"/>
    <n v="0.98952339343681495"/>
    <n v="0.43468415683807998"/>
    <n v="11052.9763046892"/>
    <n v="3.6513469174398798"/>
    <n v="0.7"/>
    <n v="7737.0834132824602"/>
    <n v="2.55594284220791"/>
    <n v="6138"/>
    <n v="1.2"/>
    <n v="1.24"/>
    <n v="3.2000000000000001E-2"/>
    <n v="0.73"/>
    <n v="11.4043662430759"/>
    <d v="1900-01-07T03:30:12"/>
    <n v="43152"/>
    <n v="3.6513469174398798"/>
    <n v="0"/>
    <n v="1"/>
    <n v="116056.2511992369"/>
  </r>
  <r>
    <s v="STND-36608"/>
    <s v="Courtyard by Marriott"/>
    <s v="Courtyard Management Corp - 2175 Marriott Dr - West Dundee"/>
    <s v="PTAC/PTHP"/>
    <s v="HVAC"/>
    <s v="Hotel/Motel (common)"/>
    <n v="0"/>
    <n v="2882.5279999999998"/>
    <n v="0.95799999999999996"/>
    <x v="3"/>
    <x v="0"/>
    <n v="15"/>
    <s v="ΔkWpeak / CF"/>
    <n v="0.47799999999999998"/>
    <s v="Private-Non-Lighting"/>
    <s v="non_lighting"/>
    <n v="3"/>
    <n v="11"/>
    <s v="Non-Lighting"/>
    <n v="0.98952339343681495"/>
    <n v="0.43468415683807998"/>
    <n v="2852.3288882366401"/>
    <n v="0.41642742225088097"/>
    <n v="0.7"/>
    <n v="1996.63022176564"/>
    <n v="0.29149919557561699"/>
    <n v="6138"/>
    <n v="1.2"/>
    <n v="1.24"/>
    <n v="3.2000000000000001E-2"/>
    <n v="0.73"/>
    <n v="11.4043662430759"/>
    <d v="1900-01-07T03:30:12"/>
    <n v="43152"/>
    <n v="0.87118707583866295"/>
    <n v="0"/>
    <n v="1"/>
    <n v="29949.4533264846"/>
  </r>
  <r>
    <s v="STND-36610"/>
    <s v="TownPlace Suites by Marriott"/>
    <s v="TownePlace Suites by Marriott 2185 Marriott Dr - West Dundee"/>
    <s v="Guest Room Energy Management System"/>
    <s v="HVAC"/>
    <s v="Hotel/Motel (common)"/>
    <n v="0"/>
    <n v="13404"/>
    <n v="10.08"/>
    <x v="3"/>
    <x v="0"/>
    <n v="15"/>
    <s v="ΔkWpeak"/>
    <m/>
    <s v="Private-Non-Lighting"/>
    <s v="non_lighting"/>
    <n v="3"/>
    <n v="12"/>
    <s v="Non-Lighting"/>
    <n v="0.98952339343681495"/>
    <n v="0.43468415683807998"/>
    <n v="13263.5715656271"/>
    <n v="4.3816163009278499"/>
    <n v="0.7"/>
    <n v="9284.5000959389508"/>
    <n v="3.0671314106495"/>
    <n v="6138"/>
    <n v="1.2"/>
    <n v="1.24"/>
    <n v="3.2000000000000001E-2"/>
    <n v="0.73"/>
    <n v="11.4043662430759"/>
    <d v="1900-01-07T03:30:12"/>
    <n v="43152"/>
    <n v="4.3816163009278499"/>
    <n v="0"/>
    <n v="1"/>
    <n v="139267.50143908427"/>
  </r>
  <r>
    <s v="STND-36610"/>
    <s v="TownPlace Suites by Marriott"/>
    <s v="TownePlace Suites by Marriott 2185 Marriott Dr - West Dundee"/>
    <s v="PTAC/PTHP"/>
    <s v="HVAC"/>
    <s v="Hotel/Motel (common)"/>
    <n v="0"/>
    <n v="3144.576"/>
    <n v="1.0449999999999999"/>
    <x v="3"/>
    <x v="0"/>
    <n v="15"/>
    <s v="ΔkWpeak / CF"/>
    <n v="0.47799999999999998"/>
    <s v="Private-Non-Lighting"/>
    <s v="non_lighting"/>
    <n v="3"/>
    <n v="12"/>
    <s v="Non-Lighting"/>
    <n v="0.98952339343681495"/>
    <n v="0.43468415683807998"/>
    <n v="3111.63151443997"/>
    <n v="0.45424494389579401"/>
    <n v="0.7"/>
    <n v="2178.1420601079799"/>
    <n v="0.31797146072705601"/>
    <n v="6138"/>
    <n v="1.2"/>
    <n v="1.24"/>
    <n v="3.2000000000000001E-2"/>
    <n v="0.73"/>
    <n v="11.4043662430759"/>
    <d v="1900-01-07T03:30:12"/>
    <n v="43152"/>
    <n v="0.95030322990751903"/>
    <n v="0"/>
    <n v="1"/>
    <n v="32672.130901619697"/>
  </r>
  <r>
    <s v="STND-36615"/>
    <s v="Carl Sandburg Village Condominium Association #1"/>
    <s v="Carl Sandburg Village Condominium Assoc #1 - 1355 N Sandburg Terrace - Chicago"/>
    <s v="VSD on HVAC Fan or Pump &lt;= 200 HP"/>
    <s v="Variable Speed Drives"/>
    <s v="Miscellaneous"/>
    <n v="0"/>
    <n v="110216.292"/>
    <n v="0"/>
    <x v="6"/>
    <x v="0"/>
    <n v="15"/>
    <s v="ΔkWpeak"/>
    <m/>
    <s v="Private-Non-Lighting"/>
    <s v="non_lighting"/>
    <n v="2"/>
    <n v="2"/>
    <s v="Non-Lighting"/>
    <n v="0.76002432528749297"/>
    <n v="0.465462131779591"/>
    <n v="83767.062962989396"/>
    <n v="0"/>
    <n v="0.7"/>
    <n v="58636.944074092498"/>
    <n v="0"/>
    <n v="3379"/>
    <n v="1.0900000000000001"/>
    <n v="1.36"/>
    <n v="2.1999999999999999E-2"/>
    <n v="0.57999999999999996"/>
    <n v="20.7161882213673"/>
    <d v="1900-01-13T19:08:05"/>
    <n v="43167"/>
    <n v="0"/>
    <n v="0"/>
    <n v="1"/>
    <n v="879554.16111138742"/>
  </r>
  <r>
    <s v="STND-36615"/>
    <s v="Carl Sandburg Village Condominium Association #1"/>
    <s v="Carl Sandburg Village Condominium Assoc #1 - 1355 N Sandburg Terrace - Chicago"/>
    <s v="VSD on HVAC Fan or Pump &lt;= 200 HP"/>
    <s v="Variable Speed Drives"/>
    <s v="Miscellaneous"/>
    <n v="0"/>
    <n v="6888.518"/>
    <n v="0"/>
    <x v="6"/>
    <x v="0"/>
    <n v="15"/>
    <s v="ΔkWpeak"/>
    <m/>
    <s v="Private-Non-Lighting"/>
    <s v="non_lighting"/>
    <n v="2"/>
    <n v="1"/>
    <s v="Non-Lighting"/>
    <n v="0.76002432528749297"/>
    <n v="0.465462131779591"/>
    <n v="5235.4412451807502"/>
    <n v="0"/>
    <n v="0.7"/>
    <n v="3664.8088716265302"/>
    <n v="0"/>
    <n v="3379"/>
    <n v="1.0900000000000001"/>
    <n v="1.36"/>
    <n v="2.1999999999999999E-2"/>
    <n v="0.57999999999999996"/>
    <n v="20.7161882213673"/>
    <d v="1900-01-13T19:08:05"/>
    <n v="43167"/>
    <n v="0"/>
    <n v="0"/>
    <n v="1"/>
    <n v="54972.133074397949"/>
  </r>
  <r>
    <s v="STND-36615"/>
    <s v="Carl Sandburg Village Condominium Association #1"/>
    <s v="Carl Sandburg Village Condominium Assoc #1 - 1355 N Sandburg Terrace - Chicago"/>
    <s v="VSD on HVAC Fan or Pump &lt;= 200 HP"/>
    <s v="Variable Speed Drives"/>
    <s v="Miscellaneous"/>
    <n v="0"/>
    <n v="4133.1109999999999"/>
    <n v="0"/>
    <x v="6"/>
    <x v="0"/>
    <n v="15"/>
    <s v="ΔkWpeak"/>
    <m/>
    <s v="Private-Non-Lighting"/>
    <s v="non_lighting"/>
    <n v="2"/>
    <n v="1"/>
    <s v="Non-Lighting"/>
    <n v="0.76002432528749297"/>
    <n v="0.465462131779591"/>
    <n v="3141.2648991133201"/>
    <n v="0"/>
    <n v="0.7"/>
    <n v="2198.8854293793202"/>
    <n v="0"/>
    <n v="3379"/>
    <n v="1.0900000000000001"/>
    <n v="1.36"/>
    <n v="2.1999999999999999E-2"/>
    <n v="0.57999999999999996"/>
    <n v="20.7161882213673"/>
    <d v="1900-01-13T19:08:05"/>
    <n v="43167"/>
    <n v="0"/>
    <n v="0"/>
    <n v="1"/>
    <n v="32983.281440689803"/>
  </r>
  <r>
    <s v="STND-36615"/>
    <s v="Carl Sandburg Village Condominium Association #1"/>
    <s v="Carl Sandburg Village Condominium Assoc #1 - 1355 N Sandburg Terrace - Chicago"/>
    <s v="VSD on HVAC Fan or Pump &lt;= 200 HP"/>
    <s v="Variable Speed Drives"/>
    <s v="Miscellaneous"/>
    <n v="0"/>
    <n v="20665.555"/>
    <n v="0"/>
    <x v="6"/>
    <x v="0"/>
    <n v="15"/>
    <s v="ΔkWpeak"/>
    <m/>
    <s v="Private-Non-Lighting"/>
    <s v="non_lighting"/>
    <n v="2"/>
    <n v="1"/>
    <s v="Non-Lighting"/>
    <n v="0.76002432528749297"/>
    <n v="0.465462131779591"/>
    <n v="15706.3244955666"/>
    <n v="0"/>
    <n v="0.7"/>
    <n v="10994.4271468966"/>
    <n v="0"/>
    <n v="3379"/>
    <n v="1.0900000000000001"/>
    <n v="1.36"/>
    <n v="2.1999999999999999E-2"/>
    <n v="0.57999999999999996"/>
    <n v="20.7161882213673"/>
    <d v="1900-01-13T19:08:05"/>
    <n v="43167"/>
    <n v="0"/>
    <n v="0"/>
    <n v="1"/>
    <n v="164916.40720344899"/>
  </r>
  <r>
    <s v="STND-36615"/>
    <s v="Carl Sandburg Village Condominium Association #1"/>
    <s v="Carl Sandburg Village Condominium Assoc #1 - 1355 N Sandburg Terrace - Chicago"/>
    <s v="VSD on HVAC Fan or Pump &lt;= 200 HP"/>
    <s v="Variable Speed Drives"/>
    <s v="Miscellaneous"/>
    <n v="0"/>
    <n v="6888.518"/>
    <n v="0"/>
    <x v="6"/>
    <x v="0"/>
    <n v="15"/>
    <s v="ΔkWpeak"/>
    <m/>
    <s v="Private-Non-Lighting"/>
    <s v="non_lighting"/>
    <n v="2"/>
    <n v="1"/>
    <s v="Non-Lighting"/>
    <n v="0.76002432528749297"/>
    <n v="0.465462131779591"/>
    <n v="5235.4412451807502"/>
    <n v="0"/>
    <n v="0.7"/>
    <n v="3664.8088716265302"/>
    <n v="0"/>
    <n v="3379"/>
    <n v="1.0900000000000001"/>
    <n v="1.36"/>
    <n v="2.1999999999999999E-2"/>
    <n v="0.57999999999999996"/>
    <n v="20.7161882213673"/>
    <d v="1900-01-13T19:08:05"/>
    <n v="43167"/>
    <n v="0"/>
    <n v="0"/>
    <n v="1"/>
    <n v="54972.133074397949"/>
  </r>
  <r>
    <s v="STND-36615"/>
    <s v="Carl Sandburg Village Condominium Association #1"/>
    <s v="Carl Sandburg Village Condominium Assoc #1 - 1355 N Sandburg Terrace - Chicago"/>
    <s v="VSD on HVAC Fan or Pump &lt;= 200 HP"/>
    <s v="Variable Speed Drives"/>
    <s v="Miscellaneous"/>
    <n v="0"/>
    <n v="20665.555"/>
    <n v="0"/>
    <x v="6"/>
    <x v="0"/>
    <n v="15"/>
    <s v="ΔkWpeak"/>
    <m/>
    <s v="Private-Non-Lighting"/>
    <s v="non_lighting"/>
    <n v="2"/>
    <n v="1"/>
    <s v="Non-Lighting"/>
    <n v="0.76002432528749297"/>
    <n v="0.465462131779591"/>
    <n v="15706.3244955666"/>
    <n v="0"/>
    <n v="0.7"/>
    <n v="10994.4271468966"/>
    <n v="0"/>
    <n v="3379"/>
    <n v="1.0900000000000001"/>
    <n v="1.36"/>
    <n v="2.1999999999999999E-2"/>
    <n v="0.57999999999999996"/>
    <n v="20.7161882213673"/>
    <d v="1900-01-13T19:08:05"/>
    <n v="43167"/>
    <n v="0"/>
    <n v="0"/>
    <n v="1"/>
    <n v="164916.40720344899"/>
  </r>
  <r>
    <s v="STND-36615"/>
    <s v="Carl Sandburg Village Condominium Association #1"/>
    <s v="Carl Sandburg Village Condominium Assoc #1 - 1355 N Sandburg Terrace - Chicago"/>
    <s v="VSD on HVAC Fan or Pump &lt;= 200 HP"/>
    <s v="Variable Speed Drives"/>
    <s v="Miscellaneous"/>
    <n v="0"/>
    <n v="41331.11"/>
    <n v="0"/>
    <x v="6"/>
    <x v="0"/>
    <n v="15"/>
    <s v="ΔkWpeak"/>
    <m/>
    <s v="Private-Non-Lighting"/>
    <s v="non_lighting"/>
    <n v="2"/>
    <n v="1"/>
    <s v="Non-Lighting"/>
    <n v="0.76002432528749297"/>
    <n v="0.465462131779591"/>
    <n v="31412.648991133199"/>
    <n v="0"/>
    <n v="0.7"/>
    <n v="21988.8542937932"/>
    <n v="0"/>
    <n v="3379"/>
    <n v="1.0900000000000001"/>
    <n v="1.36"/>
    <n v="2.1999999999999999E-2"/>
    <n v="0.57999999999999996"/>
    <n v="20.7161882213673"/>
    <d v="1900-01-13T19:08:05"/>
    <n v="43167"/>
    <n v="0"/>
    <n v="0"/>
    <n v="1"/>
    <n v="329832.81440689799"/>
  </r>
  <r>
    <s v="STND-36619"/>
    <s v="Berry Plastics Corporation"/>
    <s v="Berry Plastics -1228 E Tower Road - Schaumburg"/>
    <s v="New Indoor LED Fixtures"/>
    <s v="Indoor Lighting"/>
    <s v="Manufacturing"/>
    <n v="0"/>
    <n v="75365.759999999995"/>
    <n v="13.478"/>
    <x v="0"/>
    <x v="0"/>
    <n v="10.827197921178"/>
    <s v="Qty / 1,000"/>
    <m/>
    <s v="Private-Lighting"/>
    <s v="lighting"/>
    <n v="3"/>
    <n v="16000"/>
    <s v="Lighting"/>
    <n v="0.91633259480590001"/>
    <n v="1.30467645558681"/>
    <n v="69060.102420318697"/>
    <n v="17.584429268398999"/>
    <n v="0.71"/>
    <n v="49032.6727184263"/>
    <n v="12.4849447805633"/>
    <n v="4618"/>
    <n v="1.02"/>
    <n v="1.04"/>
    <n v="1.2E-2"/>
    <n v="0.81"/>
    <n v="15.158077089649201"/>
    <d v="1900-01-09T19:51:10"/>
    <n v="43167"/>
    <n v="20.874203784899098"/>
    <n v="812.47179318021995"/>
    <n v="1"/>
    <n v="530886.45212674642"/>
  </r>
  <r>
    <s v="STND-36619"/>
    <s v="Berry Plastics Corporation"/>
    <s v="Berry Plastics -1228 E Tower Road - Schaumburg"/>
    <s v="Outdoor &amp; Garage - LED Fixtures"/>
    <s v="Outdoor &amp; Garage Lighting"/>
    <s v="Exterior"/>
    <n v="0"/>
    <n v="7467.2690000000002"/>
    <n v="0"/>
    <x v="0"/>
    <x v="0"/>
    <n v="10.1978380583316"/>
    <s v="Qty / 1,000"/>
    <m/>
    <s v="Private-Lighting"/>
    <s v="lighting"/>
    <n v="3"/>
    <n v="1523"/>
    <s v="Lighting"/>
    <n v="0.91633259480590001"/>
    <n v="1.30467645558681"/>
    <n v="6842.5019788836598"/>
    <n v="0"/>
    <n v="0.71"/>
    <n v="4858.1764050073998"/>
    <n v="0"/>
    <n v="4903"/>
    <n v="1"/>
    <n v="1"/>
    <n v="0"/>
    <n v="0"/>
    <n v="14.276973281664301"/>
    <d v="1900-01-09T04:44:53"/>
    <n v="43167"/>
    <n v="0"/>
    <n v="0"/>
    <n v="1"/>
    <n v="49542.896237073051"/>
  </r>
  <r>
    <s v="STND-36619"/>
    <s v="Berry Plastics Corporation"/>
    <s v="Berry Plastics -1228 E Tower Road - Schaumburg"/>
    <s v="Occupancy Sensors"/>
    <s v="Indoor Lighting"/>
    <s v="Manufacturing"/>
    <n v="0"/>
    <n v="14102.817999999999"/>
    <n v="8.5630000000000006"/>
    <x v="0"/>
    <x v="0"/>
    <n v="8"/>
    <s v="Qty / 1,000"/>
    <m/>
    <s v="Private-Lighting"/>
    <s v="lighting"/>
    <n v="3"/>
    <n v="12475"/>
    <s v="Lighting"/>
    <n v="0.91633259480590001"/>
    <n v="1.30467645558681"/>
    <n v="12922.871812015301"/>
    <n v="11.1719444891898"/>
    <n v="0.71"/>
    <n v="9175.2389865308996"/>
    <n v="7.9320805873247702"/>
    <n v="4618"/>
    <n v="1.02"/>
    <n v="1.04"/>
    <n v="1.2E-2"/>
    <n v="0.81"/>
    <n v="15.158077089649201"/>
    <d v="1900-01-09T19:51:10"/>
    <n v="43167"/>
    <n v="16.2761429038313"/>
    <n v="152.03378602371001"/>
    <n v="1"/>
    <n v="73401.911892247197"/>
  </r>
  <r>
    <s v="STND-36674"/>
    <s v="Wal-Mart Stores East, LP"/>
    <s v="Walmart #8154 - 21430 S Cicero Ave - Matteson"/>
    <s v="Outdoor &amp; Garage - LED Fixtures"/>
    <s v="Outdoor &amp; Garage Lighting"/>
    <s v="Exterior"/>
    <n v="0"/>
    <n v="236765.87"/>
    <n v="0"/>
    <x v="0"/>
    <x v="0"/>
    <n v="10.1978380583316"/>
    <s v="Qty / 1,000"/>
    <m/>
    <s v="Private-Lighting"/>
    <s v="lighting"/>
    <n v="2"/>
    <n v="48290"/>
    <s v="Lighting"/>
    <n v="0.97902139861649395"/>
    <n v="0.93591656730105399"/>
    <n v="231798.853192051"/>
    <n v="0"/>
    <n v="0.71"/>
    <n v="164577.18576635601"/>
    <n v="0"/>
    <n v="4903"/>
    <n v="1"/>
    <n v="1"/>
    <n v="0"/>
    <n v="0"/>
    <n v="14.276973281664301"/>
    <d v="1900-01-09T04:44:53"/>
    <n v="43167"/>
    <n v="0"/>
    <n v="0"/>
    <n v="1"/>
    <n v="1678331.488541255"/>
  </r>
  <r>
    <s v="STND-37013"/>
    <s v="Asbury Plaza Venture LLLP"/>
    <s v="Asbury Plaza Venture LLLP - 750 N Dearborn - Chicago"/>
    <s v="Occupancy Sensors"/>
    <s v="Indoor Lighting"/>
    <s v="Miscellaneous"/>
    <n v="0"/>
    <n v="1004.163"/>
    <n v="0.66400000000000003"/>
    <x v="0"/>
    <x v="0"/>
    <n v="8"/>
    <s v="Qty / 1,000"/>
    <m/>
    <s v="Private-Lighting"/>
    <s v="lighting"/>
    <n v="3"/>
    <n v="1136"/>
    <s v="Lighting"/>
    <n v="0.91633259480590001"/>
    <n v="1.30467645558681"/>
    <n v="920.14728739807697"/>
    <n v="0.86630516650963996"/>
    <n v="0.71"/>
    <n v="653.30457405263496"/>
    <n v="0.61507666822184404"/>
    <n v="3379"/>
    <n v="1.0900000000000001"/>
    <n v="1.36"/>
    <n v="2.1999999999999999E-2"/>
    <n v="0.57999999999999996"/>
    <n v="20.7161882213673"/>
    <d v="1900-01-13T19:08:05"/>
    <n v="43159"/>
    <n v="1.4813699837716101"/>
    <n v="18.571780112621699"/>
    <n v="1"/>
    <n v="5226.4365924210797"/>
  </r>
  <r>
    <s v="STND-37013"/>
    <s v="Asbury Plaza Venture LLLP"/>
    <s v="Asbury Plaza Venture LLLP - 750 N Dearborn - Chicago"/>
    <s v="New Indoor LED Fixtures"/>
    <s v="Indoor Lighting"/>
    <s v="Miscellaneous"/>
    <n v="0"/>
    <n v="18010.407999999999"/>
    <n v="3.8570000000000002"/>
    <x v="0"/>
    <x v="0"/>
    <n v="14.797277300976599"/>
    <s v="Qty / 1,000"/>
    <m/>
    <s v="Private-Lighting"/>
    <s v="lighting"/>
    <n v="3"/>
    <n v="4890"/>
    <s v="Lighting"/>
    <n v="0.91633259480590001"/>
    <n v="1.30467645558681"/>
    <n v="16503.523896152899"/>
    <n v="5.0321370891983097"/>
    <n v="0.71"/>
    <n v="11717.501966268601"/>
    <n v="3.5728173333308"/>
    <n v="3379"/>
    <n v="1.0900000000000001"/>
    <n v="1.36"/>
    <n v="2.1999999999999999E-2"/>
    <n v="0.57999999999999996"/>
    <n v="20.7161882213673"/>
    <d v="1900-01-13T19:08:05"/>
    <n v="43159"/>
    <n v="6.3794841394501898"/>
    <n v="333.09864744528898"/>
    <n v="1"/>
    <n v="173387.12586961503"/>
  </r>
  <r>
    <s v="STND-37015"/>
    <s v="Club Foods LLC"/>
    <s v="Club Foods LLC dba Super Fresh Market (Comprehensive Energy Savings) - 1700 N Lewis Ave - Waukegan"/>
    <s v="Cooler Display Cases with Doors"/>
    <s v="Refrigeration"/>
    <s v="Grocery/convenience"/>
    <n v="0"/>
    <n v="21138.080000000002"/>
    <n v="2.4159999999999999"/>
    <x v="2"/>
    <x v="0"/>
    <n v="12"/>
    <s v="ΔkWpeak"/>
    <m/>
    <s v="Private-Non-Lighting"/>
    <s v="non_lighting"/>
    <n v="2"/>
    <n v="16"/>
    <s v="Non-Lighting"/>
    <n v="0.76002432528749297"/>
    <n v="0.465462131779591"/>
    <n v="16065.4549898731"/>
    <n v="1.1245565103794899"/>
    <n v="0.7"/>
    <n v="11245.818492911099"/>
    <n v="0.78718955726564399"/>
    <n v="4661"/>
    <n v="1.07"/>
    <n v="1.24"/>
    <n v="2.9000000000000001E-2"/>
    <n v="0.745"/>
    <n v="15.018236429950701"/>
    <d v="1900-01-09T17:27:20"/>
    <n v="43184"/>
    <n v="1.1245565103794899"/>
    <n v="0"/>
    <n v="1"/>
    <n v="134949.82191493319"/>
  </r>
  <r>
    <s v="STND-37015"/>
    <s v="Club Foods LLC"/>
    <s v="Club Foods LLC dba Super Fresh Market (Comprehensive Energy Savings) - 1700 N Lewis Ave - Waukegan"/>
    <s v="Special Doors with Low/No Anti-Sweat Heaters (ASH)"/>
    <s v="Refrigeration"/>
    <s v="Grocery/convenience"/>
    <n v="0"/>
    <n v="171813.6"/>
    <n v="19.600000000000001"/>
    <x v="2"/>
    <x v="0"/>
    <n v="15"/>
    <s v="ΔkWpeak"/>
    <m/>
    <s v="Private-Non-Lighting"/>
    <s v="non_lighting"/>
    <n v="2"/>
    <n v="112"/>
    <s v="Non-Lighting"/>
    <n v="0.76002432528749297"/>
    <n v="0.465462131779591"/>
    <n v="130582.51541521501"/>
    <n v="9.1230577828799806"/>
    <n v="0.7"/>
    <n v="91407.760790650704"/>
    <n v="6.3861404480159898"/>
    <n v="4661"/>
    <n v="1.07"/>
    <n v="1.24"/>
    <n v="2.9000000000000001E-2"/>
    <n v="0.745"/>
    <n v="15.018236429950701"/>
    <d v="1900-01-09T17:27:20"/>
    <n v="43184"/>
    <n v="9.1230577828799806"/>
    <n v="0"/>
    <n v="1"/>
    <n v="1371116.4118597605"/>
  </r>
  <r>
    <s v="STND-37043"/>
    <s v="Kuriyama of America, Inc."/>
    <s v="Kuriyama of America Inc - 360 E State Pkwy - Schaumburg"/>
    <s v="New Indoor LED Fixtures"/>
    <s v="Indoor Lighting"/>
    <s v="Manufacturing"/>
    <n v="0"/>
    <n v="25718.565999999999"/>
    <n v="4.5999999999999996"/>
    <x v="0"/>
    <x v="0"/>
    <n v="10.827197921178"/>
    <s v="Qty / 1,000"/>
    <m/>
    <s v="Private-Lighting"/>
    <s v="lighting"/>
    <n v="3"/>
    <n v="5460"/>
    <s v="Lighting"/>
    <n v="0.91633259480590001"/>
    <n v="1.30467645558681"/>
    <n v="23566.7603174668"/>
    <n v="6.0015116956993104"/>
    <n v="0.71"/>
    <n v="16732.3998254014"/>
    <n v="4.2610733039465103"/>
    <n v="4618"/>
    <n v="1.02"/>
    <n v="1.04"/>
    <n v="1.2E-2"/>
    <n v="0.81"/>
    <n v="15.158077089649201"/>
    <d v="1900-01-09T19:51:10"/>
    <n v="43132"/>
    <n v="7.12430163307135"/>
    <n v="277.256003734903"/>
    <n v="1"/>
    <n v="181165.00460590515"/>
  </r>
  <r>
    <s v="STND-37043"/>
    <s v="Kuriyama of America, Inc."/>
    <s v="Kuriyama of America Inc - 360 E State Pkwy - Schaumburg"/>
    <s v="Occupancy Sensors"/>
    <s v="Indoor Lighting"/>
    <s v="Manufacturing"/>
    <n v="0"/>
    <n v="3956.7020000000002"/>
    <n v="2.4020000000000001"/>
    <x v="0"/>
    <x v="0"/>
    <n v="8"/>
    <s v="Qty / 1,000"/>
    <m/>
    <s v="Private-Lighting"/>
    <s v="lighting"/>
    <n v="3"/>
    <n v="3500"/>
    <s v="Lighting"/>
    <n v="0.91633259480590001"/>
    <n v="1.30467645558681"/>
    <n v="3625.6550105336901"/>
    <n v="3.13383284631951"/>
    <n v="0.71"/>
    <n v="2574.2150574789198"/>
    <n v="2.2250213208868499"/>
    <n v="4618"/>
    <n v="1.02"/>
    <n v="1.04"/>
    <n v="1.2E-2"/>
    <n v="0.81"/>
    <n v="15.158077089649201"/>
    <d v="1900-01-09T19:51:10"/>
    <n v="43132"/>
    <n v="4.5656072935890304"/>
    <n v="42.654764829808201"/>
    <n v="1"/>
    <n v="20593.720459831358"/>
  </r>
  <r>
    <s v="STND-37065"/>
    <s v="Maine Township HSD 207"/>
    <s v="Maine Township High School District 207 (West) - 1755 S Wolf Rd - Des Plaines"/>
    <s v="Water-Cooled Chiller"/>
    <s v="HVAC"/>
    <s v="K-12 School"/>
    <n v="0"/>
    <n v="125504"/>
    <n v="81.069000000000003"/>
    <x v="3"/>
    <x v="1"/>
    <n v="20"/>
    <s v="ΔkWpeak / CF"/>
    <n v="1"/>
    <s v="Public-Non-Lighting"/>
    <s v="non_lighting"/>
    <n v="1"/>
    <n v="2"/>
    <s v="Non-Lighting"/>
    <n v="0.46348031721691302"/>
    <n v="0.21642929544533601"/>
    <n v="58168.633731991496"/>
    <n v="17.545706552458"/>
    <n v="0.7"/>
    <n v="40718.043612394002"/>
    <n v="12.2819945867206"/>
    <n v="2979"/>
    <n v="1.17333333333333"/>
    <n v="1.323"/>
    <n v="2.1333333333333301E-2"/>
    <n v="0.72"/>
    <n v="23.497818059751602"/>
    <d v="1900-01-15T18:49:11"/>
    <n v="43181"/>
    <n v="17.545706552458"/>
    <n v="0"/>
    <n v="1"/>
    <n v="814360.87224788009"/>
  </r>
  <r>
    <s v="STND-37065"/>
    <s v="Maine Township HSD 207"/>
    <s v="Maine Township High School District 207 (West) - 1755 S Wolf Rd - Des Plaines"/>
    <s v="VSD on HVAC Fan or Pump &lt;= 200 HP"/>
    <s v="Variable Speed Drives"/>
    <s v="K-12 School"/>
    <n v="0"/>
    <n v="29895"/>
    <n v="1"/>
    <x v="6"/>
    <x v="1"/>
    <n v="15"/>
    <s v="ΔkWpeak"/>
    <m/>
    <s v="Public-Non-Lighting"/>
    <s v="non_lighting"/>
    <n v="1"/>
    <n v="3"/>
    <s v="Non-Lighting"/>
    <n v="0.46348031721691302"/>
    <n v="0.21642929544533601"/>
    <n v="13855.744083199599"/>
    <n v="0.21642929544533601"/>
    <n v="0.7"/>
    <n v="9699.0208582397299"/>
    <n v="0.15150050681173499"/>
    <n v="2979"/>
    <n v="1.17333333333333"/>
    <n v="1.323"/>
    <n v="2.1333333333333301E-2"/>
    <n v="0.72"/>
    <n v="23.497818059751602"/>
    <d v="1900-01-15T18:49:11"/>
    <n v="43181"/>
    <n v="0.21642929544533601"/>
    <n v="0"/>
    <n v="1"/>
    <n v="145485.31287359595"/>
  </r>
  <r>
    <s v="STND-37065"/>
    <s v="Maine Township HSD 207"/>
    <s v="Maine Township High School District 207 (West) - 1755 S Wolf Rd - Des Plaines"/>
    <s v="VSD on HVAC Fan or Pump &lt;= 200 HP"/>
    <s v="Variable Speed Drives"/>
    <s v="K-12 School"/>
    <n v="0"/>
    <n v="1569"/>
    <n v="0"/>
    <x v="6"/>
    <x v="1"/>
    <n v="15"/>
    <s v="ΔkWpeak"/>
    <m/>
    <s v="Public-Non-Lighting"/>
    <s v="non_lighting"/>
    <n v="1"/>
    <n v="1"/>
    <s v="Non-Lighting"/>
    <n v="0.46348031721691302"/>
    <n v="0.21642929544533601"/>
    <n v="727.20061771333701"/>
    <n v="0"/>
    <n v="0.7"/>
    <n v="509.040432399336"/>
    <n v="0"/>
    <n v="2979"/>
    <n v="1.17333333333333"/>
    <n v="1.323"/>
    <n v="2.1333333333333301E-2"/>
    <n v="0.72"/>
    <n v="23.497818059751602"/>
    <d v="1900-01-15T18:49:11"/>
    <n v="43181"/>
    <n v="0"/>
    <n v="0"/>
    <n v="1"/>
    <n v="7635.6064859900398"/>
  </r>
  <r>
    <s v="STND-37065"/>
    <s v="Maine Township HSD 207"/>
    <s v="Maine Township High School District 207 (West) - 1755 S Wolf Rd - Des Plaines"/>
    <s v="VSD on HVAC Fan or Pump &lt;= 200 HP"/>
    <s v="Variable Speed Drives"/>
    <s v="K-12 School"/>
    <n v="0"/>
    <n v="117641"/>
    <n v="0"/>
    <x v="6"/>
    <x v="1"/>
    <n v="15"/>
    <s v="ΔkWpeak"/>
    <m/>
    <s v="Public-Non-Lighting"/>
    <s v="non_lighting"/>
    <n v="1"/>
    <n v="3"/>
    <s v="Non-Lighting"/>
    <n v="0.46348031721691302"/>
    <n v="0.21642929544533601"/>
    <n v="54524.287997714899"/>
    <n v="0"/>
    <n v="0.7"/>
    <n v="38167.001598400399"/>
    <n v="0"/>
    <n v="2979"/>
    <n v="1.17333333333333"/>
    <n v="1.323"/>
    <n v="2.1333333333333301E-2"/>
    <n v="0.72"/>
    <n v="23.497818059751602"/>
    <d v="1900-01-15T18:49:11"/>
    <n v="43181"/>
    <n v="0"/>
    <n v="0"/>
    <n v="1"/>
    <n v="572505.02397600596"/>
  </r>
  <r>
    <s v="STND-37065"/>
    <s v="Maine Township HSD 207"/>
    <s v="Maine Township High School District 207 (West) - 1755 S Wolf Rd - Des Plaines"/>
    <s v="VSD on HVAC Fan or Pump &lt;= 200 HP"/>
    <s v="Variable Speed Drives"/>
    <s v="K-12 School"/>
    <n v="0"/>
    <n v="24912"/>
    <n v="1.1000000000000001"/>
    <x v="6"/>
    <x v="1"/>
    <n v="15"/>
    <s v="ΔkWpeak"/>
    <m/>
    <s v="Public-Non-Lighting"/>
    <s v="non_lighting"/>
    <n v="1"/>
    <n v="1"/>
    <s v="Non-Lighting"/>
    <n v="0.46348031721691302"/>
    <n v="0.21642929544533601"/>
    <n v="11546.2216625077"/>
    <n v="0.23807222498986999"/>
    <n v="0.7"/>
    <n v="8082.3551637554201"/>
    <n v="0.166650557492909"/>
    <n v="2979"/>
    <n v="1.17333333333333"/>
    <n v="1.323"/>
    <n v="2.1333333333333301E-2"/>
    <n v="0.72"/>
    <n v="23.497818059751602"/>
    <d v="1900-01-15T18:49:11"/>
    <n v="43181"/>
    <n v="0.23807222498986999"/>
    <n v="0"/>
    <n v="1"/>
    <n v="121235.3274563313"/>
  </r>
  <r>
    <s v="STND-37065"/>
    <s v="Maine Township HSD 207"/>
    <s v="Maine Township High School District 207 (West) - 1755 S Wolf Rd - Des Plaines"/>
    <s v="VSD on HVAC Fan or Pump &lt;= 200 HP"/>
    <s v="Variable Speed Drives"/>
    <s v="K-12 School"/>
    <n v="0"/>
    <n v="99650"/>
    <n v="4"/>
    <x v="6"/>
    <x v="1"/>
    <n v="15"/>
    <s v="ΔkWpeak"/>
    <m/>
    <s v="Public-Non-Lighting"/>
    <s v="non_lighting"/>
    <n v="1"/>
    <n v="2"/>
    <s v="Non-Lighting"/>
    <n v="0.46348031721691302"/>
    <n v="0.21642929544533601"/>
    <n v="46185.813610665398"/>
    <n v="0.86571718178134405"/>
    <n v="0.7"/>
    <n v="32330.069527465799"/>
    <n v="0.60600202724694097"/>
    <n v="2979"/>
    <n v="1.17333333333333"/>
    <n v="1.323"/>
    <n v="2.1333333333333301E-2"/>
    <n v="0.72"/>
    <n v="23.497818059751602"/>
    <d v="1900-01-15T18:49:11"/>
    <n v="43181"/>
    <n v="0.86571718178134405"/>
    <n v="0"/>
    <n v="1"/>
    <n v="484951.042911987"/>
  </r>
  <r>
    <s v="STND-37086"/>
    <s v="Chicago Family Health Center Inc"/>
    <s v="Chicago Family Health Center - 9119 S Exchange Ave - Chicago"/>
    <s v="New Indoor LED Fixtures"/>
    <s v="Indoor Lighting"/>
    <s v="Healthcare Clinic/Office"/>
    <n v="0"/>
    <n v="72126.823999999993"/>
    <n v="15.926"/>
    <x v="0"/>
    <x v="0"/>
    <n v="12.853470437018"/>
    <s v="Qty / 1,000"/>
    <m/>
    <s v="Private-Lighting"/>
    <s v="lighting"/>
    <n v="3"/>
    <n v="13244"/>
    <s v="Lighting"/>
    <n v="0.91633259480590001"/>
    <n v="1.30467645558681"/>
    <n v="66092.159791028404"/>
    <n v="20.778277231675499"/>
    <n v="0.71"/>
    <n v="46925.433451630197"/>
    <n v="14.7525768344896"/>
    <n v="3890"/>
    <n v="1.4"/>
    <n v="1.85"/>
    <n v="6.0000000000000001E-3"/>
    <n v="0.65"/>
    <n v="17.994858611825201"/>
    <d v="1900-01-11T20:29:00"/>
    <n v="43152"/>
    <n v="17.279232625094"/>
    <n v="283.25211339012202"/>
    <n v="1"/>
    <n v="603154.67161478428"/>
  </r>
  <r>
    <s v="STND-37088"/>
    <s v="Lincoln Property Company Commercial, Inc."/>
    <s v="Lincoln Property Company - 120 N LaSalle Ste 1330 - Chicago"/>
    <s v="Building Energy Management System"/>
    <s v="Energy Management System"/>
    <s v="Office"/>
    <n v="27887.759999999998"/>
    <n v="252151.83"/>
    <n v="0"/>
    <x v="1"/>
    <x v="0"/>
    <n v="15"/>
    <s v="NA"/>
    <m/>
    <s v="EMS"/>
    <s v="ems"/>
    <n v="3"/>
    <n v="1"/>
    <s v="EMS"/>
    <n v="0.91036333343406195"/>
    <n v="0"/>
    <n v="229549.78049029899"/>
    <n v="0"/>
    <n v="0.7"/>
    <n v="160684.84634320901"/>
    <n v="0"/>
    <n v="2885"/>
    <n v="1.165"/>
    <n v="1.3779999999999999"/>
    <n v="2.5499999999999998E-2"/>
    <n v="0.55000000000000004"/>
    <n v="24.263431542460999"/>
    <d v="1900-01-16T07:56:40"/>
    <n v="43167"/>
    <n v="0"/>
    <n v="0"/>
    <n v="1"/>
    <n v="2410272.6951481351"/>
  </r>
  <r>
    <s v="STND-37153"/>
    <s v="Devanco Foods"/>
    <s v="BKBG Enterprises Inc dba Devanco Foods - 440 Mission St - Carol Stream"/>
    <s v="Automatic High Speed Doors"/>
    <s v="Refrigeration"/>
    <s v="Miscellaneous"/>
    <n v="0"/>
    <n v="521134.44"/>
    <n v="59.363999999999997"/>
    <x v="2"/>
    <x v="0"/>
    <n v="12"/>
    <s v="ΔkWpeak / CF"/>
    <n v="1"/>
    <s v="Private-Non-Lighting"/>
    <s v="non_lighting"/>
    <n v="1"/>
    <n v="582"/>
    <s v="Non-Lighting"/>
    <n v="0.63719436902659499"/>
    <n v="0.48692010922420598"/>
    <n v="332063.930673828"/>
    <n v="28.905525363985799"/>
    <n v="0.7"/>
    <n v="232444.75147167899"/>
    <n v="20.233867754790001"/>
    <n v="3379"/>
    <n v="1.0900000000000001"/>
    <n v="1.36"/>
    <n v="2.1999999999999999E-2"/>
    <n v="0.57999999999999996"/>
    <n v="20.7161882213673"/>
    <d v="1900-01-13T19:08:05"/>
    <n v="43229"/>
    <n v="28.905525363985799"/>
    <n v="0"/>
    <n v="1"/>
    <n v="2789337.017660148"/>
  </r>
  <r>
    <s v="STND-37153"/>
    <s v="Devanco Foods"/>
    <s v="BKBG Enterprises Inc dba Devanco Foods - 440 Mission St - Carol Stream"/>
    <s v="Floating Head Pressure Controls"/>
    <s v="Refrigeration"/>
    <s v="Miscellaneous"/>
    <n v="0"/>
    <n v="213679.2"/>
    <n v="37.536000000000001"/>
    <x v="2"/>
    <x v="0"/>
    <n v="15"/>
    <s v="ΔkWpeak"/>
    <m/>
    <s v="Private-Non-Lighting"/>
    <s v="non_lighting"/>
    <n v="1"/>
    <n v="276"/>
    <s v="Non-Lighting"/>
    <n v="0.63719436902659499"/>
    <n v="0.48692010922420598"/>
    <n v="136155.18301810799"/>
    <n v="18.277033219839801"/>
    <n v="0.7"/>
    <n v="95308.628112675302"/>
    <n v="12.7939232538879"/>
    <n v="3379"/>
    <n v="1.0900000000000001"/>
    <n v="1.36"/>
    <n v="2.1999999999999999E-2"/>
    <n v="0.57999999999999996"/>
    <n v="20.7161882213673"/>
    <d v="1900-01-13T19:08:05"/>
    <n v="43229"/>
    <n v="18.277033219839801"/>
    <n v="0"/>
    <n v="1"/>
    <n v="1429629.4216901294"/>
  </r>
  <r>
    <s v="STND-37153"/>
    <s v="Devanco Foods"/>
    <s v="BKBG Enterprises Inc dba Devanco Foods - 440 Mission St - Carol Stream"/>
    <s v="Floating Head Pressure Controls"/>
    <s v="Refrigeration"/>
    <s v="Miscellaneous"/>
    <n v="0"/>
    <n v="178811.1"/>
    <n v="31.581"/>
    <x v="2"/>
    <x v="0"/>
    <n v="15"/>
    <s v="ΔkWpeak"/>
    <m/>
    <s v="Private-Non-Lighting"/>
    <s v="non_lighting"/>
    <n v="1"/>
    <n v="261"/>
    <s v="Non-Lighting"/>
    <n v="0.63719436902659499"/>
    <n v="0.48692010922420598"/>
    <n v="113937.42603945101"/>
    <n v="15.3774239694096"/>
    <n v="0.7"/>
    <n v="79756.198227615896"/>
    <n v="10.7641967785868"/>
    <n v="3379"/>
    <n v="1.0900000000000001"/>
    <n v="1.36"/>
    <n v="2.1999999999999999E-2"/>
    <n v="0.57999999999999996"/>
    <n v="20.7161882213673"/>
    <d v="1900-01-13T19:08:05"/>
    <n v="43229"/>
    <n v="15.3774239694096"/>
    <n v="0"/>
    <n v="1"/>
    <n v="1196342.9734142385"/>
  </r>
  <r>
    <s v="STND-37153"/>
    <s v="Devanco Foods"/>
    <s v="BKBG Enterprises Inc dba Devanco Foods - 440 Mission St - Carol Stream"/>
    <s v="Demand Defrost Controls on Walk-in Coolers or Freezers"/>
    <s v="Refrigeration"/>
    <s v="Miscellaneous"/>
    <n v="0"/>
    <n v="62905.919999999998"/>
    <n v="129.16800000000001"/>
    <x v="2"/>
    <x v="0"/>
    <n v="10"/>
    <s v="ΔkWpeak"/>
    <m/>
    <s v="Private-Non-Lighting"/>
    <s v="non_lighting"/>
    <n v="1"/>
    <n v="368"/>
    <s v="Non-Lighting"/>
    <n v="0.63719436902659499"/>
    <n v="0.48692010922420598"/>
    <n v="40083.298002437397"/>
    <n v="62.894496668272197"/>
    <n v="0.7"/>
    <n v="28058.308601706201"/>
    <n v="44.026147667790603"/>
    <n v="3379"/>
    <n v="1.0900000000000001"/>
    <n v="1.36"/>
    <n v="2.1999999999999999E-2"/>
    <n v="0.57999999999999996"/>
    <n v="20.7161882213673"/>
    <d v="1900-01-13T19:08:05"/>
    <n v="43229"/>
    <n v="62.894496668272197"/>
    <n v="0"/>
    <n v="1"/>
    <n v="280583.08601706201"/>
  </r>
  <r>
    <s v="STND-37153"/>
    <s v="Devanco Foods"/>
    <s v="BKBG Enterprises Inc dba Devanco Foods - 440 Mission St - Carol Stream"/>
    <s v="Demand Defrost Controls on Walk-in Coolers or Freezers"/>
    <s v="Refrigeration"/>
    <s v="Miscellaneous"/>
    <n v="0"/>
    <n v="5270.16"/>
    <n v="10.824"/>
    <x v="2"/>
    <x v="0"/>
    <n v="10"/>
    <s v="ΔkWpeak"/>
    <m/>
    <s v="Private-Non-Lighting"/>
    <s v="non_lighting"/>
    <n v="1"/>
    <n v="24"/>
    <s v="Non-Lighting"/>
    <n v="0.63719436902659499"/>
    <n v="0.48692010922420598"/>
    <n v="3358.1162758691999"/>
    <n v="5.2704232622428098"/>
    <n v="0.7"/>
    <n v="2350.6813931084398"/>
    <n v="3.6892962835699601"/>
    <n v="3379"/>
    <n v="1.0900000000000001"/>
    <n v="1.36"/>
    <n v="2.1999999999999999E-2"/>
    <n v="0.57999999999999996"/>
    <n v="20.7161882213673"/>
    <d v="1900-01-13T19:08:05"/>
    <n v="43229"/>
    <n v="5.2704232622428098"/>
    <n v="0"/>
    <n v="1"/>
    <n v="23506.813931084398"/>
  </r>
  <r>
    <s v="STND-37153"/>
    <s v="Devanco Foods"/>
    <s v="BKBG Enterprises Inc dba Devanco Foods - 440 Mission St - Carol Stream"/>
    <s v="Insulation of Bare Refrigeration Suction Lines"/>
    <s v="Refrigeration"/>
    <s v="Miscellaneous"/>
    <n v="0"/>
    <n v="151200"/>
    <n v="17.28"/>
    <x v="2"/>
    <x v="0"/>
    <n v="11"/>
    <s v="ΔkWpeak"/>
    <m/>
    <s v="Private-Non-Lighting"/>
    <s v="non_lighting"/>
    <n v="1"/>
    <n v="4800"/>
    <s v="Non-Lighting"/>
    <n v="0.63719436902659499"/>
    <n v="0.48692010922420598"/>
    <n v="96343.788596821105"/>
    <n v="8.4139794873942808"/>
    <n v="0.7"/>
    <n v="67440.652017774803"/>
    <n v="5.8897856411760001"/>
    <n v="3379"/>
    <n v="1.0900000000000001"/>
    <n v="1.36"/>
    <n v="2.1999999999999999E-2"/>
    <n v="0.57999999999999996"/>
    <n v="20.7161882213673"/>
    <d v="1900-01-13T19:08:05"/>
    <n v="43229"/>
    <n v="8.4139794873942808"/>
    <n v="0"/>
    <n v="1"/>
    <n v="741847.17219552281"/>
  </r>
  <r>
    <s v="STND-37188"/>
    <s v="Fuller UltraViolet Corporation"/>
    <s v="Fuller UltraViolet Corporation -  9416 Gulfstream Rd - Frankfort"/>
    <s v="New Indoor LED Fixtures"/>
    <s v="Indoor Lighting"/>
    <s v="Office"/>
    <n v="0"/>
    <n v="4718.8789999999999"/>
    <n v="1.0609999999999999"/>
    <x v="0"/>
    <x v="0"/>
    <n v="15"/>
    <s v="Qty / 1,000"/>
    <m/>
    <s v="Private-Lighting"/>
    <s v="lighting"/>
    <n v="3"/>
    <n v="1398"/>
    <s v="Lighting"/>
    <n v="0.91633259480590001"/>
    <n v="1.30467645558681"/>
    <n v="4324.0626386450704"/>
    <n v="1.3842617193775999"/>
    <n v="0.71"/>
    <n v="3070.0844734379998"/>
    <n v="0.98282582075809699"/>
    <n v="2885"/>
    <n v="1.165"/>
    <n v="1.3779999999999999"/>
    <n v="2.5499999999999998E-2"/>
    <n v="0.55000000000000004"/>
    <n v="24.263431542460999"/>
    <d v="1900-01-16T07:56:40"/>
    <n v="43200"/>
    <n v="1.8264437516527301"/>
    <n v="94.646864622703205"/>
    <n v="1"/>
    <n v="46051.267101569996"/>
  </r>
  <r>
    <s v="STND-37188"/>
    <s v="Fuller UltraViolet Corporation"/>
    <s v="Fuller UltraViolet Corporation -  9416 Gulfstream Rd - Frankfort"/>
    <s v="Occupancy Sensors"/>
    <s v="Indoor Lighting"/>
    <s v="Office"/>
    <n v="0"/>
    <n v="699.93299999999999"/>
    <n v="0.47699999999999998"/>
    <x v="0"/>
    <x v="0"/>
    <n v="8"/>
    <s v="Qty / 1,000"/>
    <m/>
    <s v="Private-Lighting"/>
    <s v="lighting"/>
    <n v="3"/>
    <n v="864"/>
    <s v="Lighting"/>
    <n v="0.91633259480590001"/>
    <n v="1.30467645558681"/>
    <n v="641.37142208027797"/>
    <n v="0.62233066931490699"/>
    <n v="0.71"/>
    <n v="455.37370967699701"/>
    <n v="0.44185477521358402"/>
    <n v="2885"/>
    <n v="1.165"/>
    <n v="1.3779999999999999"/>
    <n v="2.5499999999999998E-2"/>
    <n v="0.55000000000000004"/>
    <n v="24.263431542460999"/>
    <d v="1900-01-16T07:56:40"/>
    <n v="43200"/>
    <n v="1.12904693271935"/>
    <n v="14.0386019425297"/>
    <n v="1"/>
    <n v="3642.9896774159761"/>
  </r>
  <r>
    <s v="STND-37198"/>
    <s v="Life Time Fitness, Inc."/>
    <s v="Lifetime Fitness #183 - 680 Woodlands Pkwy - Vernon Hills"/>
    <s v="Indoor Networked Lighting Measures"/>
    <s v="Indoor Advanced Lighting"/>
    <s v="Miscellaneous"/>
    <n v="0"/>
    <n v="137030.10800000001"/>
    <n v="29.347000000000001"/>
    <x v="0"/>
    <x v="0"/>
    <n v="14.797277300976599"/>
    <s v="Qty / 1,000"/>
    <m/>
    <s v="Private-Lighting"/>
    <s v="lighting"/>
    <n v="2"/>
    <n v="37205"/>
    <s v="Lighting"/>
    <n v="0.97902139861649395"/>
    <n v="0.93591656730105399"/>
    <n v="134155.407986729"/>
    <n v="27.466343500583999"/>
    <n v="0.71"/>
    <n v="95250.339670577698"/>
    <n v="19.5011038854147"/>
    <n v="3379"/>
    <n v="1.0900000000000001"/>
    <n v="1.36"/>
    <n v="2.1999999999999999E-2"/>
    <n v="0.57999999999999996"/>
    <n v="20.7161882213673"/>
    <d v="1900-01-13T19:08:05"/>
    <n v="43133"/>
    <n v="34.8204151883672"/>
    <n v="2707.72383092481"/>
    <n v="1"/>
    <n v="1409445.6891177504"/>
  </r>
  <r>
    <s v="STND-37200"/>
    <s v="LSREF3 Navy REO, LLC"/>
    <s v="LSREF3 Supersub Holdings, LLC - 12751 S Homan Ave - Blue Island"/>
    <s v="Outdoor &amp; Garage - LED Fixtures"/>
    <s v="Outdoor &amp; Garage Lighting"/>
    <s v="Exterior"/>
    <n v="0"/>
    <n v="116397.22"/>
    <n v="0"/>
    <x v="0"/>
    <x v="0"/>
    <n v="10.1978380583316"/>
    <s v="Qty / 1,000"/>
    <m/>
    <s v="Private-Lighting"/>
    <s v="lighting"/>
    <n v="3"/>
    <n v="23740"/>
    <s v="Lighting"/>
    <n v="0.91633259480590001"/>
    <n v="1.30467645558681"/>
    <n v="106658.56663079299"/>
    <n v="0"/>
    <n v="0.71"/>
    <n v="75727.582307863195"/>
    <n v="0"/>
    <n v="4903"/>
    <n v="1"/>
    <n v="1"/>
    <n v="0"/>
    <n v="0"/>
    <n v="14.276973281664301"/>
    <d v="1900-01-09T04:44:53"/>
    <n v="43132"/>
    <n v="0"/>
    <n v="0"/>
    <n v="1"/>
    <n v="772257.62092456606"/>
  </r>
  <r>
    <s v="STND-37203"/>
    <s v="Aurora East School District 131"/>
    <s v="Dieterich Elementary School - 1141 Jackson St - Aurora"/>
    <s v="New Indoor LED Fixtures"/>
    <s v="Indoor Lighting"/>
    <s v="K-12 School"/>
    <n v="0"/>
    <n v="2902.6"/>
    <n v="0"/>
    <x v="0"/>
    <x v="1"/>
    <n v="15"/>
    <s v="Qty / 1,000"/>
    <m/>
    <s v="Public-Lighting"/>
    <s v="lighting"/>
    <n v="3"/>
    <n v="592"/>
    <s v="Lighting"/>
    <n v="0.99829244462109001"/>
    <n v="0.987374621353864"/>
    <n v="2897.6436497571799"/>
    <n v="0"/>
    <n v="0.71"/>
    <n v="2057.3269913275999"/>
    <n v="0"/>
    <n v="2979"/>
    <n v="1.17333333333333"/>
    <n v="1.323"/>
    <n v="2.1333333333333301E-2"/>
    <n v="0.72"/>
    <n v="23.497818059751602"/>
    <d v="1900-01-15T18:49:11"/>
    <n v="43132"/>
    <n v="0"/>
    <n v="52.684429995584999"/>
    <n v="1"/>
    <n v="30859.904869913997"/>
  </r>
  <r>
    <s v="STND-37217"/>
    <s v="Wal-Mart Stores, Inc."/>
    <s v="Wal-Mart Inc - 8500 W Golf Rd - Niles"/>
    <s v="New Indoor LED Fixtures"/>
    <s v="Indoor Lighting"/>
    <s v="Grocery/convenience"/>
    <n v="0"/>
    <n v="20113.66"/>
    <n v="3.7509999999999999"/>
    <x v="0"/>
    <x v="0"/>
    <n v="10.727311735679001"/>
    <s v="Qty / 1,000"/>
    <m/>
    <s v="Private-Lighting"/>
    <s v="lighting"/>
    <n v="3"/>
    <n v="4033"/>
    <s v="Lighting"/>
    <n v="0.91633259480590001"/>
    <n v="1.30467645558681"/>
    <n v="18430.8022588436"/>
    <n v="4.8938413849061098"/>
    <n v="0.71"/>
    <n v="13085.869603779"/>
    <n v="3.4746273832833401"/>
    <n v="4661"/>
    <n v="1.07"/>
    <n v="1.24"/>
    <n v="2.9000000000000001E-2"/>
    <n v="0.745"/>
    <n v="15.018236429950701"/>
    <d v="1900-01-09T17:27:20"/>
    <n v="43257"/>
    <n v="5.2975117827518003"/>
    <n v="499.52641636118301"/>
    <n v="0"/>
    <n v="140376.20257218357"/>
  </r>
  <r>
    <s v="STND-37225"/>
    <s v="Superior Super Auto Wash Inc."/>
    <s v="Superior Super Auto Wash Inc - 2111 W Fullerton Ave - Chicago"/>
    <s v="Outdoor &amp; Garage - LED Fixtures"/>
    <s v="Outdoor &amp; Garage Lighting"/>
    <s v="Exterior"/>
    <n v="0"/>
    <n v="32830.487999999998"/>
    <n v="0"/>
    <x v="0"/>
    <x v="0"/>
    <n v="10.1978380583316"/>
    <s v="Qty / 1,000"/>
    <m/>
    <s v="Private-Lighting"/>
    <s v="lighting"/>
    <n v="3"/>
    <n v="6696"/>
    <s v="Lighting"/>
    <n v="0.91633259480590001"/>
    <n v="1.30467645558681"/>
    <n v="30083.646257783999"/>
    <n v="0"/>
    <n v="0.71"/>
    <n v="21359.388843026602"/>
    <n v="0"/>
    <n v="4903"/>
    <n v="1"/>
    <n v="1"/>
    <n v="0"/>
    <n v="0"/>
    <n v="14.276973281664301"/>
    <d v="1900-01-09T04:44:53"/>
    <n v="43167"/>
    <n v="0"/>
    <n v="0"/>
    <n v="1"/>
    <n v="217819.58844612003"/>
  </r>
  <r>
    <s v="STND-37227"/>
    <s v="Superior Super Auto Wash Inc."/>
    <s v="Superior Super Auto Wash Inc - 5949 N Ridge -Chicago"/>
    <s v="Outdoor &amp; Garage - LED Fixtures"/>
    <s v="Outdoor &amp; Garage Lighting"/>
    <s v="Exterior"/>
    <n v="0"/>
    <n v="13458.735000000001"/>
    <n v="0"/>
    <x v="0"/>
    <x v="0"/>
    <n v="10.1978380583316"/>
    <s v="Qty / 1,000"/>
    <m/>
    <s v="Private-Lighting"/>
    <s v="lighting"/>
    <n v="3"/>
    <n v="2745"/>
    <s v="Lighting"/>
    <n v="0.91633259480590001"/>
    <n v="1.30467645558681"/>
    <n v="12332.677565354999"/>
    <n v="0"/>
    <n v="0.71"/>
    <n v="8756.2010714020398"/>
    <n v="0"/>
    <n v="4903"/>
    <n v="1"/>
    <n v="1"/>
    <n v="0"/>
    <n v="0"/>
    <n v="14.276973281664301"/>
    <d v="1900-01-09T04:44:53"/>
    <n v="43159"/>
    <n v="0"/>
    <n v="0"/>
    <n v="1"/>
    <n v="89294.320532347658"/>
  </r>
  <r>
    <s v="STND-37235"/>
    <s v="Thomas Motors of Joliet, Inc."/>
    <s v="Thomas Motors of Joliet Inc - 1437 N Larkin Ave - Joliet"/>
    <s v="Outdoor &amp; Garage - LED Fixtures"/>
    <s v="Outdoor &amp; Garage Lighting"/>
    <s v="Exterior"/>
    <n v="0"/>
    <n v="994431.36300000001"/>
    <n v="0"/>
    <x v="0"/>
    <x v="0"/>
    <n v="10.1978380583316"/>
    <s v="Qty / 1,000"/>
    <m/>
    <s v="Private-Lighting"/>
    <s v="lighting"/>
    <n v="1"/>
    <n v="202821"/>
    <s v="Lighting"/>
    <n v="0.99989942556735301"/>
    <n v="1.019640158801"/>
    <n v="994331.34862985997"/>
    <n v="0"/>
    <n v="0.71"/>
    <n v="705975.25752720004"/>
    <n v="0"/>
    <n v="4903"/>
    <n v="1"/>
    <n v="1"/>
    <n v="0"/>
    <n v="0"/>
    <n v="14.276973281664301"/>
    <d v="1900-01-09T04:44:53"/>
    <n v="43146"/>
    <n v="0"/>
    <n v="0"/>
    <n v="1"/>
    <n v="7199421.3494513333"/>
  </r>
  <r>
    <s v="STND-37235"/>
    <s v="Thomas Motors of Joliet, Inc."/>
    <s v="Thomas Motors of Joliet Inc - 1437 N Larkin Ave - Joliet"/>
    <s v="New Indoor LED Fixtures"/>
    <s v="Indoor Lighting"/>
    <s v="Retail (strip mall)"/>
    <n v="0"/>
    <n v="90879.304000000004"/>
    <n v="18.286000000000001"/>
    <x v="0"/>
    <x v="0"/>
    <n v="12.215978499877799"/>
    <s v="Qty / 1,000"/>
    <m/>
    <s v="Private-Lighting"/>
    <s v="lighting"/>
    <n v="1"/>
    <n v="16947"/>
    <s v="Lighting"/>
    <n v="0.99989942556735301"/>
    <n v="1.019640158801"/>
    <n v="90870.163865560797"/>
    <n v="18.645139943835201"/>
    <n v="0.71"/>
    <n v="64517.816344548199"/>
    <n v="13.238049360123"/>
    <n v="4093"/>
    <n v="1.1200000000000001"/>
    <n v="1.29"/>
    <n v="1.9E-2"/>
    <n v="0.71"/>
    <n v="17.102369899829"/>
    <d v="1900-01-11T05:11:01"/>
    <n v="43146"/>
    <n v="20.357178669980499"/>
    <n v="1541.5474227193399"/>
    <n v="1"/>
    <n v="788148.25732406531"/>
  </r>
  <r>
    <s v="STND-37235"/>
    <s v="Thomas Motors of Joliet, Inc."/>
    <s v="Thomas Motors of Joliet Inc - 1437 N Larkin Ave - Joliet"/>
    <s v="Indoor Networked Lighting Measures"/>
    <s v="Indoor Advanced Lighting"/>
    <s v="Retail (strip mall)"/>
    <n v="0"/>
    <n v="93244.192999999999"/>
    <n v="18.762"/>
    <x v="0"/>
    <x v="0"/>
    <n v="12.215978499877799"/>
    <s v="Qty / 1,000"/>
    <m/>
    <s v="Private-Lighting"/>
    <s v="lighting"/>
    <n v="1"/>
    <n v="17388"/>
    <s v="Lighting"/>
    <n v="0.99989942556735301"/>
    <n v="1.019640158801"/>
    <n v="93234.815018191395"/>
    <n v="19.130488659424401"/>
    <n v="0.71"/>
    <n v="66196.718662915897"/>
    <n v="13.5826469481913"/>
    <n v="4093"/>
    <n v="1.1200000000000001"/>
    <n v="1.29"/>
    <n v="1.9E-2"/>
    <n v="0.71"/>
    <n v="17.102369899829"/>
    <d v="1900-01-11T05:11:01"/>
    <n v="43146"/>
    <n v="20.887093197319"/>
    <n v="1581.6620404871701"/>
    <n v="1"/>
    <n v="808657.69194864004"/>
  </r>
  <r>
    <s v="STND-37244"/>
    <s v="1550 Condominium Association"/>
    <s v="1550 N LSD - First Service Residential - 1550 N Lake Shore Drive - Chicago"/>
    <s v="Air-Cooled Chiller"/>
    <s v="HVAC"/>
    <s v="Miscellaneous"/>
    <n v="0"/>
    <n v="47619"/>
    <n v="18.641999999999999"/>
    <x v="3"/>
    <x v="0"/>
    <n v="20"/>
    <s v="ΔkWpeak / CF"/>
    <n v="1"/>
    <s v="Private-Non-Lighting"/>
    <s v="non_lighting"/>
    <n v="3"/>
    <n v="1"/>
    <s v="Non-Lighting"/>
    <n v="0.98952339343681495"/>
    <n v="0.43468415683807998"/>
    <n v="47120.114472067697"/>
    <n v="8.1033820517754993"/>
    <n v="0.7"/>
    <n v="32984.080130447401"/>
    <n v="5.6723674362428502"/>
    <n v="3379"/>
    <n v="1.0900000000000001"/>
    <n v="1.36"/>
    <n v="2.1999999999999999E-2"/>
    <n v="0.57999999999999996"/>
    <n v="20.7161882213673"/>
    <d v="1900-01-13T19:08:05"/>
    <n v="43159"/>
    <n v="8.1033820517754993"/>
    <n v="0"/>
    <n v="1"/>
    <n v="659681.60260894801"/>
  </r>
  <r>
    <s v="STND-37244"/>
    <s v="1550 Condominium Association"/>
    <s v="1550 N LSD - First Service Residential - 1550 N Lake Shore Drive - Chicago"/>
    <s v="VSD on HVAC Fan or Pump &lt;= 200 HP"/>
    <s v="Variable Speed Drives"/>
    <s v="Miscellaneous"/>
    <n v="0"/>
    <n v="15615.348"/>
    <n v="4.18"/>
    <x v="6"/>
    <x v="0"/>
    <n v="15"/>
    <s v="ΔkWpeak"/>
    <m/>
    <s v="Private-Non-Lighting"/>
    <s v="non_lighting"/>
    <n v="3"/>
    <n v="2"/>
    <s v="Non-Lighting"/>
    <n v="0.98952339343681495"/>
    <n v="0.43468415683807998"/>
    <n v="15451.7521426568"/>
    <n v="1.81697977558318"/>
    <n v="0.7"/>
    <n v="10816.2264998597"/>
    <n v="1.27188584290822"/>
    <n v="3379"/>
    <n v="1.0900000000000001"/>
    <n v="1.36"/>
    <n v="2.1999999999999999E-2"/>
    <n v="0.57999999999999996"/>
    <n v="20.7161882213673"/>
    <d v="1900-01-13T19:08:05"/>
    <n v="43159"/>
    <n v="1.81697977558318"/>
    <n v="0"/>
    <n v="1"/>
    <n v="162243.39749789549"/>
  </r>
  <r>
    <s v="STND-37253"/>
    <s v="Loretto Hospital"/>
    <s v="Loretto Hospital Storage Kitchen Room - 645 S Central Ave - Chicago"/>
    <s v="New Indoor LED Fixtures"/>
    <s v="Indoor Lighting"/>
    <s v="Hospital (24/7)"/>
    <n v="0"/>
    <n v="8711.9419999999991"/>
    <n v="0.97"/>
    <x v="0"/>
    <x v="0"/>
    <n v="6.5651260504201696"/>
    <s v="Qty / 1,000"/>
    <m/>
    <s v="Private-Lighting"/>
    <s v="lighting"/>
    <n v="3"/>
    <n v="930"/>
    <s v="Lighting"/>
    <n v="0.91633259480590001"/>
    <n v="1.30467645558681"/>
    <n v="7983.0364186585002"/>
    <n v="1.2655361619192"/>
    <n v="0.71"/>
    <n v="5667.9558572475298"/>
    <n v="0.89853067496263395"/>
    <n v="7616"/>
    <n v="1.23"/>
    <n v="1.41"/>
    <n v="1.4E-2"/>
    <n v="0.73499999999999999"/>
    <n v="9.1911764705882408"/>
    <d v="1900-01-05T13:33:47"/>
    <n v="43131"/>
    <n v="1.22114745203763"/>
    <n v="90.863829155462597"/>
    <n v="1"/>
    <n v="37210.844651047344"/>
  </r>
  <r>
    <s v="STND-37254"/>
    <s v="David Architectural Metals, Inc."/>
    <s v="David Architectural Metals Inc - 3100 S Kilbourn - Chicago"/>
    <s v="New Indoor LED Fixtures"/>
    <s v="Indoor Lighting"/>
    <s v="Warehouse"/>
    <n v="0"/>
    <n v="69980.7"/>
    <n v="11.074999999999999"/>
    <x v="0"/>
    <x v="0"/>
    <n v="9.5383441434566993"/>
    <s v="Qty / 1,000"/>
    <m/>
    <s v="Private-Lighting"/>
    <s v="lighting"/>
    <n v="3"/>
    <n v="13350"/>
    <s v="Lighting"/>
    <n v="0.91633259480590001"/>
    <n v="1.30467645558681"/>
    <n v="64125.596417333203"/>
    <n v="14.449291745623899"/>
    <n v="0.71"/>
    <n v="45529.173456306598"/>
    <n v="10.258997139392999"/>
    <n v="5242"/>
    <n v="1"/>
    <n v="1.22"/>
    <n v="1.0999999999999999E-2"/>
    <n v="0.68"/>
    <n v="13.3536818008394"/>
    <d v="1900-01-08T12:55:13"/>
    <n v="43135"/>
    <n v="17.4171790569237"/>
    <n v="705.381560590665"/>
    <n v="1"/>
    <n v="434272.92499338626"/>
  </r>
  <r>
    <s v="STND-37254"/>
    <s v="David Architectural Metals, Inc."/>
    <s v="David Architectural Metals Inc - 3100 S Kilbourn - Chicago"/>
    <s v="Outdoor &amp; Garage - LED Fixtures"/>
    <s v="Outdoor &amp; Garage Lighting"/>
    <s v="Exterior"/>
    <n v="0"/>
    <n v="8237.0400000000009"/>
    <n v="0"/>
    <x v="0"/>
    <x v="0"/>
    <n v="10.1978380583316"/>
    <s v="Qty / 1,000"/>
    <m/>
    <s v="Private-Lighting"/>
    <s v="lighting"/>
    <n v="3"/>
    <n v="1680"/>
    <s v="Lighting"/>
    <n v="0.91633259480590001"/>
    <n v="1.30467645558681"/>
    <n v="7547.8682367199899"/>
    <n v="0"/>
    <n v="0.71"/>
    <n v="5358.9864480711904"/>
    <n v="0"/>
    <n v="4903"/>
    <n v="1"/>
    <n v="1"/>
    <n v="0"/>
    <n v="0"/>
    <n v="14.276973281664301"/>
    <d v="1900-01-09T04:44:53"/>
    <n v="43135"/>
    <n v="0"/>
    <n v="0"/>
    <n v="1"/>
    <n v="54650.075954223663"/>
  </r>
  <r>
    <s v="STND-37254"/>
    <s v="David Architectural Metals, Inc."/>
    <s v="David Architectural Metals Inc - 3100 S Kilbourn - Chicago"/>
    <s v="Occupancy Sensors"/>
    <s v="Indoor Lighting"/>
    <s v="Warehouse"/>
    <n v="0"/>
    <n v="9511.0849999999991"/>
    <n v="4.8879999999999999"/>
    <x v="0"/>
    <x v="0"/>
    <n v="8"/>
    <s v="Qty / 1,000"/>
    <m/>
    <s v="Private-Lighting"/>
    <s v="lighting"/>
    <n v="3"/>
    <n v="7560"/>
    <s v="Lighting"/>
    <n v="0.91633259480590001"/>
    <n v="1.30467645558681"/>
    <n v="8715.3171974694706"/>
    <n v="6.3772585149083101"/>
    <n v="0.71"/>
    <n v="6187.8752102033204"/>
    <n v="4.5278535455849003"/>
    <n v="5242"/>
    <n v="1"/>
    <n v="1.22"/>
    <n v="1.0999999999999999E-2"/>
    <n v="0.68"/>
    <n v="13.3536818008394"/>
    <d v="1900-01-08T12:55:13"/>
    <n v="43135"/>
    <n v="9.8627567505541407"/>
    <n v="95.868489172164203"/>
    <n v="1"/>
    <n v="49503.001681626563"/>
  </r>
  <r>
    <s v="STND-37254"/>
    <s v="David Architectural Metals, Inc."/>
    <s v="David Architectural Metals Inc - 3100 S Kilbourn - Chicago"/>
    <s v="Occupancy Sensors"/>
    <s v="Indoor Lighting"/>
    <s v="Warehouse"/>
    <n v="0"/>
    <n v="376.55"/>
    <n v="0"/>
    <x v="0"/>
    <x v="0"/>
    <n v="8"/>
    <s v="Qty / 1,000"/>
    <m/>
    <s v="Private-Lighting"/>
    <s v="lighting"/>
    <n v="3"/>
    <n v="320"/>
    <s v="Lighting"/>
    <n v="0.91633259480590001"/>
    <n v="1.30467645558681"/>
    <n v="345.04503857416199"/>
    <n v="0"/>
    <n v="0.71"/>
    <n v="244.98197738765501"/>
    <n v="0"/>
    <n v="5242"/>
    <n v="1"/>
    <n v="1.22"/>
    <n v="1.0999999999999999E-2"/>
    <n v="0.68"/>
    <n v="13.3536818008394"/>
    <d v="1900-01-08T12:55:13"/>
    <n v="43135"/>
    <n v="0"/>
    <n v="3.7954954243157801"/>
    <n v="1"/>
    <n v="1959.8558191012401"/>
  </r>
  <r>
    <s v="STND-37254"/>
    <s v="David Architectural Metals, Inc."/>
    <s v="David Architectural Metals Inc - 3100 S Kilbourn - Chicago"/>
    <s v="Vacancy Sensors"/>
    <s v="Indoor Lighting"/>
    <s v="Warehouse"/>
    <n v="0"/>
    <n v="4167.6710000000003"/>
    <n v="2.2050000000000001"/>
    <x v="0"/>
    <x v="0"/>
    <n v="8"/>
    <s v="Qty / 1,000"/>
    <m/>
    <s v="Private-Lighting"/>
    <s v="lighting"/>
    <n v="3"/>
    <n v="4000"/>
    <s v="Lighting"/>
    <n v="0.91633259480590001"/>
    <n v="1.30467645558681"/>
    <n v="3818.9727817273001"/>
    <n v="2.8768115845689102"/>
    <n v="0.71"/>
    <n v="2711.4706750263799"/>
    <n v="2.0425362250439201"/>
    <n v="5242"/>
    <n v="1"/>
    <n v="1.22"/>
    <n v="1.0999999999999999E-2"/>
    <n v="0.68"/>
    <n v="13.3536818008394"/>
    <d v="1900-01-08T12:55:13"/>
    <n v="43135"/>
    <n v="3.4677092388728399"/>
    <n v="42.008700599000299"/>
    <n v="1"/>
    <n v="21691.765400211039"/>
  </r>
  <r>
    <s v="STND-37264"/>
    <s v="The Art Institute of Chicago"/>
    <s v="School of the Art Institute of Chicago - 116 S Michigan Ave - Chicago"/>
    <s v="Building Energy Management System"/>
    <s v="Energy Management System"/>
    <s v="College/University"/>
    <n v="5130"/>
    <n v="8190"/>
    <n v="0"/>
    <x v="1"/>
    <x v="0"/>
    <n v="15"/>
    <s v="NA"/>
    <m/>
    <s v="EMS"/>
    <s v="ems"/>
    <n v="3"/>
    <n v="1"/>
    <s v="EMS"/>
    <n v="0.91036333343406195"/>
    <n v="0"/>
    <n v="7455.8757008249704"/>
    <n v="0"/>
    <n v="0.7"/>
    <n v="5219.1129905774796"/>
    <n v="0"/>
    <n v="3395"/>
    <n v="1.06"/>
    <n v="1.39"/>
    <n v="0.02"/>
    <n v="0.63"/>
    <n v="20.618556701030901"/>
    <d v="1900-01-13T17:27:39"/>
    <n v="43152"/>
    <n v="0"/>
    <n v="0"/>
    <n v="1"/>
    <n v="78286.694858662202"/>
  </r>
  <r>
    <s v="STND-37264"/>
    <s v="The Art Institute of Chicago"/>
    <s v="School of the Art Institute of Chicago - 116 S Michigan Ave - Chicago"/>
    <s v="Electronically Commutated Motor (ECM) on Fan-Powered Box"/>
    <s v="HVAC"/>
    <s v="College/University"/>
    <n v="0"/>
    <n v="702"/>
    <n v="0.12"/>
    <x v="3"/>
    <x v="0"/>
    <n v="15"/>
    <s v="ΔkWpeak"/>
    <m/>
    <s v="EMS"/>
    <s v="ems"/>
    <n v="3"/>
    <n v="3"/>
    <s v="Non-Lighting"/>
    <n v="0.91036333343406195"/>
    <n v="0"/>
    <n v="639.07506007071197"/>
    <n v="0"/>
    <n v="0.7"/>
    <n v="447.35254204949803"/>
    <n v="0"/>
    <n v="3395"/>
    <n v="1.06"/>
    <n v="1.39"/>
    <n v="0.02"/>
    <n v="0.63"/>
    <n v="20.618556701030901"/>
    <d v="1900-01-13T17:27:39"/>
    <n v="43152"/>
    <n v="0"/>
    <n v="0"/>
    <n v="1"/>
    <n v="6710.2881307424705"/>
  </r>
  <r>
    <s v="STND-37274"/>
    <s v="Printers Corner Condominium Association"/>
    <s v="Printers Corner Condominium Association - 170 W Polk St - Chicago"/>
    <s v="New Indoor LED Fixtures"/>
    <s v="Indoor Lighting"/>
    <s v="Miscellaneous"/>
    <n v="0"/>
    <n v="30440.903999999999"/>
    <n v="6.5190000000000001"/>
    <x v="0"/>
    <x v="0"/>
    <n v="14.797277300976599"/>
    <s v="Qty / 1,000"/>
    <m/>
    <s v="Private-Lighting"/>
    <s v="lighting"/>
    <n v="3"/>
    <n v="8265"/>
    <s v="Lighting"/>
    <n v="0.91633259480590001"/>
    <n v="1.30467645558681"/>
    <n v="27893.992550557301"/>
    <n v="8.5051858139703906"/>
    <n v="0.71"/>
    <n v="19804.7347108957"/>
    <n v="6.0386819279189803"/>
    <n v="3379"/>
    <n v="1.0900000000000001"/>
    <n v="1.36"/>
    <n v="2.1999999999999999E-2"/>
    <n v="0.57999999999999996"/>
    <n v="20.7161882213673"/>
    <d v="1900-01-13T19:08:05"/>
    <n v="43159"/>
    <n v="10.7824363767373"/>
    <n v="562.99801478188999"/>
    <n v="1"/>
    <n v="293056.1513894003"/>
  </r>
  <r>
    <s v="STND-37284"/>
    <s v="I&amp;G 123 North Wacker, LLC"/>
    <s v="I&amp;G 123 N Wacker LLC  (Comprehensive) - 123 N Wacker Dr - Chicago"/>
    <s v="Building Energy Management System"/>
    <s v="Energy Management System"/>
    <s v="Office"/>
    <n v="0"/>
    <n v="1473307.5"/>
    <n v="0"/>
    <x v="1"/>
    <x v="0"/>
    <n v="15"/>
    <s v="NA"/>
    <m/>
    <s v="EMS"/>
    <s v="ems"/>
    <n v="1"/>
    <n v="1"/>
    <s v="EMS"/>
    <n v="0.28326105128905499"/>
    <n v="0.67864895493979305"/>
    <n v="417330.63132204901"/>
    <n v="0"/>
    <n v="0.7"/>
    <n v="292131.44192543399"/>
    <n v="0"/>
    <n v="2885"/>
    <n v="1.165"/>
    <n v="1.3779999999999999"/>
    <n v="2.5499999999999998E-2"/>
    <n v="0.55000000000000004"/>
    <n v="24.263431542460999"/>
    <d v="1900-01-16T07:56:40"/>
    <n v="43460"/>
    <n v="0"/>
    <n v="0"/>
    <n v="0"/>
    <n v="4381971.6288815094"/>
  </r>
  <r>
    <s v="STND-37284"/>
    <s v="I&amp;G 123 North Wacker, LLC"/>
    <s v="I&amp;G 123 N Wacker LLC  (Comprehensive) - 123 N Wacker Dr - Chicago"/>
    <s v="Demand Controlled Ventilation: Conditioned Space"/>
    <s v="HVAC"/>
    <s v="Office"/>
    <n v="0"/>
    <n v="502888.96000000002"/>
    <n v="0"/>
    <x v="3"/>
    <x v="0"/>
    <n v="10"/>
    <s v="NA"/>
    <m/>
    <s v="EMS"/>
    <s v="ems"/>
    <n v="1"/>
    <n v="516950"/>
    <s v="Non-Lighting"/>
    <n v="0.28326105128905499"/>
    <n v="0.67864895493979305"/>
    <n v="142448.85549125899"/>
    <n v="0"/>
    <n v="0.7"/>
    <n v="99714.198843881502"/>
    <n v="0"/>
    <n v="2885"/>
    <n v="1.165"/>
    <n v="1.3779999999999999"/>
    <n v="2.5499999999999998E-2"/>
    <n v="0.55000000000000004"/>
    <n v="24.263431542460999"/>
    <d v="1900-01-16T07:56:40"/>
    <n v="43460"/>
    <n v="0"/>
    <n v="0"/>
    <n v="0"/>
    <n v="997141.98843881499"/>
  </r>
  <r>
    <s v="STND-37296"/>
    <s v="KSS, LLC"/>
    <s v="KSS LLC - 1990 W Algonquin Rd Suite 200 - Schaumburg"/>
    <s v="New Indoor LED Fixtures"/>
    <s v="Indoor Lighting"/>
    <s v="Office"/>
    <n v="0"/>
    <n v="8907.8130000000001"/>
    <n v="2.0030000000000001"/>
    <x v="0"/>
    <x v="0"/>
    <n v="15"/>
    <s v="Qty / 1,000"/>
    <m/>
    <s v="Private-Lighting"/>
    <s v="lighting"/>
    <n v="3"/>
    <n v="2639"/>
    <s v="Lighting"/>
    <n v="0.91633259480590001"/>
    <n v="1.30467645558681"/>
    <n v="8162.5194003357301"/>
    <n v="2.6132669405403699"/>
    <n v="0.71"/>
    <n v="5795.3887742383704"/>
    <n v="1.85541952778367"/>
    <n v="2885"/>
    <n v="1.165"/>
    <n v="1.3779999999999999"/>
    <n v="2.5499999999999998E-2"/>
    <n v="0.55000000000000004"/>
    <n v="24.263431542460999"/>
    <d v="1900-01-16T07:56:40"/>
    <n v="43132"/>
    <n v="3.4480366018476998"/>
    <n v="178.66458773266999"/>
    <n v="1"/>
    <n v="86930.831613575559"/>
  </r>
  <r>
    <s v="STND-37307"/>
    <s v="McDonald's Corporation"/>
    <s v="McDonalds Corporate 5647 - 103 Capriola Pky - Winnebago"/>
    <s v="Outdoor &amp; Garage - LED Fixtures"/>
    <s v="Outdoor &amp; Garage Lighting"/>
    <s v="Exterior"/>
    <n v="0"/>
    <n v="9438.2749999999996"/>
    <n v="0"/>
    <x v="0"/>
    <x v="0"/>
    <n v="10.1978380583316"/>
    <s v="Qty / 1,000"/>
    <m/>
    <s v="Private-Lighting"/>
    <s v="lighting"/>
    <n v="3"/>
    <n v="1925"/>
    <s v="Lighting"/>
    <n v="0.91633259480590001"/>
    <n v="1.30467645558681"/>
    <n v="8648.5990212416491"/>
    <n v="0"/>
    <n v="0.71"/>
    <n v="6140.5053050815704"/>
    <n v="0"/>
    <n v="4903"/>
    <n v="1"/>
    <n v="1"/>
    <n v="0"/>
    <n v="0"/>
    <n v="14.276973281664301"/>
    <d v="1900-01-09T04:44:53"/>
    <n v="43118"/>
    <n v="0"/>
    <n v="0"/>
    <n v="1"/>
    <n v="62619.878697547931"/>
  </r>
  <r>
    <s v="STND-37309"/>
    <s v="77 West Wacker Drive, L.L.C."/>
    <s v="77 W Wacker Dr LLC - 77 W Wacker Dr Ste 4050 - Chicago"/>
    <s v="VSD on HVAC Fan or Pump &lt;= 200 HP"/>
    <s v="Variable Speed Drives"/>
    <s v="Office"/>
    <n v="0"/>
    <n v="17612.902999999998"/>
    <n v="15.852"/>
    <x v="6"/>
    <x v="0"/>
    <n v="15"/>
    <s v="ΔkWpeak"/>
    <m/>
    <s v="Private-Non-Lighting"/>
    <s v="non_lighting"/>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09"/>
    <s v="77 West Wacker Drive, L.L.C."/>
    <s v="77 W Wacker Dr LLC - 77 W Wacker Dr Ste 4050 - Chicago"/>
    <s v="VSD on HVAC Fan or Pump &lt;= 200 HP"/>
    <s v="Variable Speed Drives"/>
    <s v="Office"/>
    <n v="0"/>
    <n v="17612.902999999998"/>
    <n v="15.852"/>
    <x v="6"/>
    <x v="0"/>
    <n v="15"/>
    <s v="ΔkWpeak"/>
    <m/>
    <s v="Private-Non-Lighting"/>
    <s v="non_lighting"/>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09"/>
    <s v="77 West Wacker Drive, L.L.C."/>
    <s v="77 W Wacker Dr LLC - 77 W Wacker Dr Ste 4050 - Chicago"/>
    <s v="VSD on HVAC Fan or Pump &lt;= 200 HP"/>
    <s v="Variable Speed Drives"/>
    <s v="Office"/>
    <n v="0"/>
    <n v="17612.902999999998"/>
    <n v="15.852"/>
    <x v="6"/>
    <x v="0"/>
    <n v="15"/>
    <s v="ΔkWpeak"/>
    <m/>
    <s v="Private-Non-Lighting"/>
    <s v="non_lighting"/>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09"/>
    <s v="77 West Wacker Drive, L.L.C."/>
    <s v="77 W Wacker Dr LLC - 77 W Wacker Dr Ste 4050 - Chicago"/>
    <s v="VSD on HVAC Fan or Pump &lt;= 200 HP"/>
    <s v="Variable Speed Drives"/>
    <s v="Office"/>
    <n v="0"/>
    <n v="17612.902999999998"/>
    <n v="15.852"/>
    <x v="6"/>
    <x v="0"/>
    <n v="15"/>
    <s v="ΔkWpeak"/>
    <m/>
    <s v="Private-Non-Lighting"/>
    <s v="non_lighting"/>
    <n v="3"/>
    <n v="3"/>
    <s v="Non-Lighting"/>
    <n v="0.98952339343681495"/>
    <n v="0.43468415683807998"/>
    <n v="17428.3795448335"/>
    <n v="6.89061325419725"/>
    <n v="0.7"/>
    <n v="12199.8656813834"/>
    <n v="4.8234292779380796"/>
    <n v="2885"/>
    <n v="1.165"/>
    <n v="1.3779999999999999"/>
    <n v="2.5499999999999998E-2"/>
    <n v="0.55000000000000004"/>
    <n v="24.263431542460999"/>
    <d v="1900-01-16T07:56:40"/>
    <n v="43212"/>
    <n v="6.89061325419725"/>
    <n v="0"/>
    <n v="1"/>
    <n v="182997.985220751"/>
  </r>
  <r>
    <s v="STND-37316"/>
    <s v="Wise Plastics Technologies, Inc"/>
    <s v="Wise Plastics - 1601 W Hawthorne Ln - West Chicago"/>
    <s v="Building Energy Management System"/>
    <s v="Energy Management System"/>
    <s v="Office"/>
    <n v="2400"/>
    <n v="11000"/>
    <n v="0"/>
    <x v="1"/>
    <x v="0"/>
    <n v="15"/>
    <s v="NA"/>
    <m/>
    <s v="EMS"/>
    <s v="ems"/>
    <n v="3"/>
    <n v="1"/>
    <s v="EMS"/>
    <n v="0.91036333343406195"/>
    <n v="0"/>
    <n v="10013.9966677747"/>
    <n v="0"/>
    <n v="0.7"/>
    <n v="7009.7976674422798"/>
    <n v="0"/>
    <n v="2885"/>
    <n v="1.165"/>
    <n v="1.3779999999999999"/>
    <n v="2.5499999999999998E-2"/>
    <n v="0.55000000000000004"/>
    <n v="24.263431542460999"/>
    <d v="1900-01-16T07:56:40"/>
    <n v="43159"/>
    <n v="0"/>
    <n v="0"/>
    <n v="1"/>
    <n v="105146.96501163419"/>
  </r>
  <r>
    <s v="STND-37320"/>
    <s v="VHS West Suburban Medical Center, Inc."/>
    <s v="West Suburban Medical Center - 3 Erie Ct - Oak Park"/>
    <s v="Indoor Networked Lighting Measures"/>
    <s v="Indoor Advanced Lighting"/>
    <s v="Healthcare Clinic/Office"/>
    <n v="0"/>
    <n v="14963.956"/>
    <n v="0"/>
    <x v="0"/>
    <x v="0"/>
    <n v="12.853470437018"/>
    <s v="Qty / 1,000"/>
    <m/>
    <s v="Private-Lighting"/>
    <s v="lighting"/>
    <n v="2"/>
    <n v="3052"/>
    <s v="Lighting"/>
    <n v="0.97902139861649395"/>
    <n v="0.93591656730105399"/>
    <n v="14650.033131955701"/>
    <n v="0"/>
    <n v="0.71"/>
    <n v="10401.5235236885"/>
    <n v="0"/>
    <n v="3890"/>
    <n v="1.4"/>
    <n v="1.85"/>
    <n v="6.0000000000000001E-3"/>
    <n v="0.65"/>
    <n v="17.994858611825201"/>
    <d v="1900-01-11T20:29:00"/>
    <n v="43124"/>
    <n v="0"/>
    <n v="62.785856279809998"/>
    <n v="1"/>
    <n v="133695.67511167744"/>
  </r>
  <r>
    <s v="STND-37320"/>
    <s v="VHS West Suburban Medical Center, Inc."/>
    <s v="West Suburban Medical Center - 3 Erie Ct - Oak Park"/>
    <s v="Photocells"/>
    <s v="Outdoor &amp; Garage Lighting"/>
    <s v="Healthcare Clinic/Office"/>
    <n v="0"/>
    <n v="301.83999999999997"/>
    <n v="0"/>
    <x v="0"/>
    <x v="0"/>
    <n v="8"/>
    <s v="Qty / 1,000"/>
    <m/>
    <s v="Private-Lighting"/>
    <s v="lighting"/>
    <n v="2"/>
    <n v="1078"/>
    <s v="Lighting"/>
    <n v="0.97902139861649395"/>
    <n v="0.93591656730105399"/>
    <n v="295.50781895840203"/>
    <n v="0"/>
    <n v="0.71"/>
    <n v="209.810551460466"/>
    <n v="0"/>
    <n v="3890"/>
    <n v="1.4"/>
    <n v="1.85"/>
    <n v="6.0000000000000001E-3"/>
    <n v="0.65"/>
    <n v="17.994858611825201"/>
    <d v="1900-01-11T20:29:00"/>
    <n v="43124"/>
    <n v="0"/>
    <n v="1.2664620812503"/>
    <n v="1"/>
    <n v="1678.484411683728"/>
  </r>
  <r>
    <s v="STND-37320"/>
    <s v="VHS West Suburban Medical Center, Inc."/>
    <s v="West Suburban Medical Center - 3 Erie Ct - Oak Park"/>
    <s v="Outdoor &amp; Garage - Occupancy Sensors"/>
    <s v="Outdoor &amp; Garage Lighting"/>
    <s v="Healthcare Clinic/Office"/>
    <n v="0"/>
    <n v="10402.163"/>
    <n v="9.8130000000000006"/>
    <x v="0"/>
    <x v="0"/>
    <n v="8"/>
    <s v="Qty / 1,000"/>
    <m/>
    <s v="Private-Lighting"/>
    <s v="lighting"/>
    <n v="2"/>
    <n v="12744"/>
    <s v="Lighting"/>
    <n v="0.97902139861649395"/>
    <n v="0.93591656730105399"/>
    <n v="10183.940168896699"/>
    <n v="9.1841492749252396"/>
    <n v="0.71"/>
    <n v="7230.5975199166896"/>
    <n v="6.5207459851969203"/>
    <n v="3890"/>
    <n v="1.4"/>
    <n v="1.85"/>
    <n v="6.0000000000000001E-3"/>
    <n v="0.65"/>
    <n v="17.994858611825201"/>
    <d v="1900-01-11T20:29:00"/>
    <n v="43124"/>
    <n v="9.1841492749252396"/>
    <n v="43.645457866700298"/>
    <n v="1"/>
    <n v="57844.780159333517"/>
  </r>
  <r>
    <s v="STND-37320"/>
    <s v="VHS West Suburban Medical Center, Inc."/>
    <s v="West Suburban Medical Center - 3 Erie Ct - Oak Park"/>
    <s v="Occupancy Sensors"/>
    <s v="Indoor Lighting"/>
    <s v="Healthcare Clinic/Office"/>
    <n v="0"/>
    <n v="2267.94"/>
    <n v="0.91600000000000004"/>
    <x v="0"/>
    <x v="0"/>
    <n v="8"/>
    <s v="Qty / 1,000"/>
    <m/>
    <s v="Private-Lighting"/>
    <s v="lighting"/>
    <n v="2"/>
    <n v="1078"/>
    <s v="Lighting"/>
    <n v="0.97902139861649395"/>
    <n v="0.93591656730105399"/>
    <n v="2220.36179077829"/>
    <n v="0.85729957564776504"/>
    <n v="0.71"/>
    <n v="1576.4568714525899"/>
    <n v="0.60868269870991298"/>
    <n v="3890"/>
    <n v="1.4"/>
    <n v="1.85"/>
    <n v="6.0000000000000001E-3"/>
    <n v="0.65"/>
    <n v="17.994858611825201"/>
    <d v="1900-01-11T20:29:00"/>
    <n v="43124"/>
    <n v="0.92681035205163798"/>
    <n v="9.51583624619267"/>
    <n v="1"/>
    <n v="12611.654971620719"/>
  </r>
  <r>
    <s v="STND-37320"/>
    <s v="VHS West Suburban Medical Center, Inc."/>
    <s v="West Suburban Medical Center - 3 Erie Ct - Oak Park"/>
    <s v="Outdoor &amp; Garage - LED Fixtures"/>
    <s v="Outdoor &amp; Garage Lighting"/>
    <s v="Exterior"/>
    <n v="0"/>
    <n v="231225.48"/>
    <n v="0"/>
    <x v="0"/>
    <x v="0"/>
    <n v="10.1978380583316"/>
    <s v="Qty / 1,000"/>
    <m/>
    <s v="Private-Lighting"/>
    <s v="lighting"/>
    <n v="2"/>
    <n v="47160"/>
    <s v="Lighting"/>
    <n v="0.97902139861649395"/>
    <n v="0.93591656730105399"/>
    <n v="226374.69282537"/>
    <n v="0"/>
    <n v="0.71"/>
    <n v="160726.031906013"/>
    <n v="0"/>
    <n v="4903"/>
    <n v="1"/>
    <n v="1"/>
    <n v="0"/>
    <n v="0"/>
    <n v="14.276973281664301"/>
    <d v="1900-01-09T04:44:53"/>
    <n v="43124"/>
    <n v="0"/>
    <n v="0"/>
    <n v="1"/>
    <n v="1639058.0451357584"/>
  </r>
  <r>
    <s v="STND-37329"/>
    <s v="Windy City Restaurant Holdings, LLC"/>
    <s v="Windy City Restaurant Holdings LLC - 1631 W Lake St - Addison"/>
    <s v="Outdoor &amp; Garage - LED Fixtures"/>
    <s v="Outdoor &amp; Garage Lighting"/>
    <s v="Exterior"/>
    <n v="0"/>
    <n v="54624.322999999997"/>
    <n v="0"/>
    <x v="0"/>
    <x v="0"/>
    <n v="10.1978380583316"/>
    <s v="Qty / 1,000"/>
    <m/>
    <s v="Private-Lighting"/>
    <s v="lighting"/>
    <n v="3"/>
    <n v="11141"/>
    <s v="Lighting"/>
    <n v="0.91633259480590001"/>
    <n v="1.30467645558681"/>
    <n v="50054.047634105598"/>
    <n v="0"/>
    <n v="0.71"/>
    <n v="35538.373820214998"/>
    <n v="0"/>
    <n v="4903"/>
    <n v="1"/>
    <n v="1"/>
    <n v="0"/>
    <n v="0"/>
    <n v="14.276973281664301"/>
    <d v="1900-01-09T04:44:53"/>
    <n v="43159"/>
    <n v="0"/>
    <n v="0"/>
    <n v="1"/>
    <n v="362414.58107500389"/>
  </r>
  <r>
    <s v="STND-37332"/>
    <s v="Minuteman International, Inc."/>
    <s v="Minuteman International Inc - 14N845 US Rte 20 - Pingree Grove"/>
    <s v="New Indoor LED Fixtures"/>
    <s v="Indoor Lighting"/>
    <s v="Warehouse"/>
    <n v="0"/>
    <n v="11888.856"/>
    <n v="1.8819999999999999"/>
    <x v="0"/>
    <x v="0"/>
    <n v="9.5383441434566993"/>
    <s v="Qty / 1,000"/>
    <m/>
    <s v="Private-Lighting"/>
    <s v="lighting"/>
    <n v="3"/>
    <n v="2268"/>
    <s v="Lighting"/>
    <n v="0.91633259480590001"/>
    <n v="1.30467645558681"/>
    <n v="10894.1462677537"/>
    <n v="2.4554010894143699"/>
    <n v="0.71"/>
    <n v="7734.8438501051196"/>
    <n v="1.7433347734842"/>
    <n v="5242"/>
    <n v="1"/>
    <n v="1.22"/>
    <n v="1.0999999999999999E-2"/>
    <n v="0.68"/>
    <n v="13.3536818008394"/>
    <d v="1900-01-08T12:55:13"/>
    <n v="43152"/>
    <n v="2.9597409467386302"/>
    <n v="119.835608945291"/>
    <n v="1"/>
    <n v="73777.602538202234"/>
  </r>
  <r>
    <s v="STND-37334"/>
    <s v="MVP Wheaton Opco LLC"/>
    <s v="MVP Wheaton Opco LLC dba PDQ - 167 Danada Square - Wheaton"/>
    <s v="ENERGY STAR Freezer or Refrigerator"/>
    <s v="Commercial Kitchen Equipment"/>
    <s v="Restaurant"/>
    <n v="0"/>
    <n v="1475.59"/>
    <n v="0.16800000000000001"/>
    <x v="7"/>
    <x v="0"/>
    <n v="12"/>
    <s v="ΔkWpeak / CF"/>
    <n v="0.93700000000000006"/>
    <s v="Private-Non-Lighting"/>
    <s v="non_lighting"/>
    <n v="3"/>
    <n v="1"/>
    <s v="Non-Lighting"/>
    <n v="0.98952339343681495"/>
    <n v="0.43468415683807998"/>
    <n v="1460.1308241214299"/>
    <n v="7.3026938348797504E-2"/>
    <n v="0.7"/>
    <n v="1022.091576885"/>
    <n v="5.1118856844158303E-2"/>
    <n v="5571"/>
    <n v="1.17"/>
    <n v="1.31"/>
    <n v="2.1000000000000001E-2"/>
    <n v="0.68"/>
    <n v="12.565069107880101"/>
    <d v="1900-01-07T23:24:04"/>
    <n v="43135"/>
    <n v="7.79369672879376E-2"/>
    <n v="0"/>
    <n v="1"/>
    <n v="12265.09892262"/>
  </r>
  <r>
    <s v="STND-37334"/>
    <s v="MVP Wheaton Opco LLC"/>
    <s v="MVP Wheaton Opco LLC dba PDQ - 167 Danada Square - Wheaton"/>
    <s v="ENERGY STAR Ice Makers"/>
    <s v="Refrigeration"/>
    <s v="Restaurant"/>
    <n v="0"/>
    <n v="2880.87"/>
    <n v="0.54"/>
    <x v="7"/>
    <x v="0"/>
    <n v="10"/>
    <s v="ΔkWpeak / CF"/>
    <n v="0.93700000000000006"/>
    <s v="Private-Non-Lighting"/>
    <s v="non_lighting"/>
    <n v="3"/>
    <n v="3"/>
    <s v="Non-Lighting"/>
    <n v="0.98952339343681495"/>
    <n v="0.43468415683807998"/>
    <n v="2850.6882584503201"/>
    <n v="0.23472944469256299"/>
    <n v="0.7"/>
    <n v="1995.48178091522"/>
    <n v="0.16431061128479399"/>
    <n v="5571"/>
    <n v="1.17"/>
    <n v="1.31"/>
    <n v="2.1000000000000001E-2"/>
    <n v="0.68"/>
    <n v="12.565069107880101"/>
    <d v="1900-01-07T23:24:04"/>
    <n v="43135"/>
    <n v="0.25051168056837098"/>
    <n v="0"/>
    <n v="1"/>
    <n v="19954.817809152199"/>
  </r>
  <r>
    <s v="STND-37334"/>
    <s v="MVP Wheaton Opco LLC"/>
    <s v="MVP Wheaton Opco LLC dba PDQ - 167 Danada Square - Wheaton"/>
    <s v="Demand Ventilation Controls"/>
    <s v="Commercial Kitchen Equipment"/>
    <s v="Restaurant"/>
    <n v="0"/>
    <n v="13458"/>
    <n v="2.2799999999999998"/>
    <x v="7"/>
    <x v="0"/>
    <n v="15"/>
    <s v="ΔkWpeak"/>
    <n v="1"/>
    <s v="Private-Non-Lighting"/>
    <s v="non_lighting"/>
    <n v="3"/>
    <n v="1"/>
    <s v="Non-Lighting"/>
    <n v="0.98952339343681495"/>
    <n v="0.43468415683807998"/>
    <n v="13317.0058288727"/>
    <n v="0.99107987759082306"/>
    <n v="0.7"/>
    <n v="9321.9040802108593"/>
    <n v="0.69375591431357597"/>
    <n v="5571"/>
    <n v="1.17"/>
    <n v="1.31"/>
    <n v="2.1000000000000001E-2"/>
    <n v="0.68"/>
    <n v="12.565069107880101"/>
    <d v="1900-01-07T23:24:04"/>
    <n v="43135"/>
    <n v="0.99107987759082306"/>
    <n v="0"/>
    <n v="1"/>
    <n v="139828.56120316288"/>
  </r>
  <r>
    <s v="STND-37334"/>
    <s v="MVP Wheaton Opco LLC"/>
    <s v="MVP Wheaton Opco LLC dba PDQ - 167 Danada Square - Wheaton"/>
    <s v="Demand Ventilation Controls"/>
    <s v="Commercial Kitchen Equipment"/>
    <s v="Restaurant"/>
    <n v="0"/>
    <n v="2243"/>
    <n v="0.38"/>
    <x v="7"/>
    <x v="0"/>
    <n v="15"/>
    <s v="ΔkWpeak"/>
    <n v="1"/>
    <s v="Private-Non-Lighting"/>
    <s v="non_lighting"/>
    <n v="3"/>
    <n v="1"/>
    <s v="Non-Lighting"/>
    <n v="0.98952339343681495"/>
    <n v="0.43468415683807998"/>
    <n v="2219.5009714787798"/>
    <n v="0.165179979598471"/>
    <n v="0.7"/>
    <n v="1553.6506800351401"/>
    <n v="0.115625985718929"/>
    <n v="5571"/>
    <n v="1.17"/>
    <n v="1.31"/>
    <n v="2.1000000000000001E-2"/>
    <n v="0.68"/>
    <n v="12.565069107880101"/>
    <d v="1900-01-07T23:24:04"/>
    <n v="43135"/>
    <n v="0.165179979598471"/>
    <n v="0"/>
    <n v="1"/>
    <n v="23304.7602005271"/>
  </r>
  <r>
    <s v="STND-37355"/>
    <s v="Hyatt Corporation, as agent of, Mcdonald's Corporation"/>
    <s v="The Hyatt Lodge at McDonald's Campus - 2815 Jorie Blvd - Oak Brook"/>
    <s v="New Indoor LED Fixtures"/>
    <s v="Indoor Lighting"/>
    <s v="Hotel/Motel (common)"/>
    <n v="0"/>
    <n v="57385.39"/>
    <n v="7.0519999999999996"/>
    <x v="0"/>
    <x v="0"/>
    <n v="8.1459758879113693"/>
    <s v="Qty / 1,000"/>
    <m/>
    <s v="Private-Lighting"/>
    <s v="lighting"/>
    <n v="3"/>
    <n v="7791"/>
    <s v="Lighting"/>
    <n v="0.91633259480590001"/>
    <n v="1.30467645558681"/>
    <n v="52584.103322648501"/>
    <n v="9.2005783647981598"/>
    <n v="0.71"/>
    <n v="37334.713359080502"/>
    <n v="6.5324106390066898"/>
    <n v="6138"/>
    <n v="1.2"/>
    <n v="1.24"/>
    <n v="3.2000000000000001E-2"/>
    <n v="0.73"/>
    <n v="11.4043662430759"/>
    <d v="1900-01-07T03:30:12"/>
    <n v="43152"/>
    <n v="10.164138714978099"/>
    <n v="1402.2427552706299"/>
    <n v="1"/>
    <n v="304127.67480515223"/>
  </r>
  <r>
    <s v="STND-37356"/>
    <s v="Elgin Academy"/>
    <s v="Elgin Academy - 350 Park St - Elgin"/>
    <s v="New Indoor LED Fixtures"/>
    <s v="Indoor Lighting"/>
    <s v="K-12 School"/>
    <n v="0"/>
    <n v="12896.091"/>
    <n v="3.516"/>
    <x v="0"/>
    <x v="0"/>
    <n v="15"/>
    <s v="Qty / 1,000"/>
    <m/>
    <s v="Private-Lighting"/>
    <s v="lighting"/>
    <n v="3"/>
    <n v="3700"/>
    <s v="Lighting"/>
    <n v="0.91633259480590001"/>
    <n v="1.30467645558681"/>
    <n v="11817.108528883"/>
    <n v="4.5872424178432096"/>
    <n v="0.71"/>
    <n v="8390.1470555069409"/>
    <n v="3.2569421166686801"/>
    <n v="2979"/>
    <n v="1.17333333333333"/>
    <n v="1.323"/>
    <n v="2.1333333333333301E-2"/>
    <n v="0.72"/>
    <n v="23.497818059751602"/>
    <d v="1900-01-15T18:49:11"/>
    <n v="43146"/>
    <n v="4.8156991872881596"/>
    <n v="214.85651870696401"/>
    <n v="1"/>
    <n v="125852.20583260412"/>
  </r>
  <r>
    <s v="STND-37356"/>
    <s v="Elgin Academy"/>
    <s v="Elgin Academy - 350 Park St - Elgin"/>
    <s v="Occupancy Sensors Plus Daylighting Controls"/>
    <s v="Indoor Lighting"/>
    <s v="K-12 School"/>
    <n v="0"/>
    <n v="3523.3510000000001"/>
    <n v="0.79100000000000004"/>
    <x v="0"/>
    <x v="0"/>
    <n v="8"/>
    <s v="Qty / 1,000"/>
    <m/>
    <s v="Private-Lighting"/>
    <s v="lighting"/>
    <n v="3"/>
    <n v="2700"/>
    <s v="Lighting"/>
    <n v="0.91633259480590001"/>
    <n v="1.30467645558681"/>
    <n v="3228.5613642419598"/>
    <n v="1.03199907636916"/>
    <n v="0.71"/>
    <n v="2292.27856861179"/>
    <n v="0.73271934422210605"/>
    <n v="2979"/>
    <n v="1.17333333333333"/>
    <n v="1.323"/>
    <n v="2.1333333333333301E-2"/>
    <n v="0.72"/>
    <n v="23.497818059751602"/>
    <d v="1900-01-15T18:49:11"/>
    <n v="43146"/>
    <n v="1.0833953518614701"/>
    <n v="58.701115713490204"/>
    <n v="1"/>
    <n v="18338.22854889432"/>
  </r>
  <r>
    <s v="STND-37361"/>
    <s v="Suburban Tire Company"/>
    <s v="Suburban Tire Company - 2064 W Lake Street - Hanover Park"/>
    <s v="New Indoor LED Fixtures"/>
    <s v="Indoor Lighting"/>
    <s v="Retail (strip mall)"/>
    <n v="0"/>
    <n v="28137.574000000001"/>
    <n v="5.6219999999999999"/>
    <x v="0"/>
    <x v="0"/>
    <n v="12.215978499877799"/>
    <s v="Qty / 1,000"/>
    <m/>
    <s v="Private-Lighting"/>
    <s v="lighting"/>
    <n v="3"/>
    <n v="6138"/>
    <s v="Lighting"/>
    <n v="0.91633259480590001"/>
    <n v="1.30467645558681"/>
    <n v="25783.376194962999"/>
    <n v="7.33489103330903"/>
    <n v="0.71"/>
    <n v="18306.197098423701"/>
    <n v="5.2077726336494097"/>
    <n v="4093"/>
    <n v="1.1200000000000001"/>
    <n v="1.29"/>
    <n v="1.9E-2"/>
    <n v="0.71"/>
    <n v="17.102369899829"/>
    <d v="1900-01-11T05:11:01"/>
    <n v="43192"/>
    <n v="8.0083972413025695"/>
    <n v="437.39656045026499"/>
    <n v="1"/>
    <n v="223628.11016886929"/>
  </r>
  <r>
    <s v="STND-37364"/>
    <s v="Proven Partners Manufacturing"/>
    <s v="Proven Partners Group - 1111 Bowes Rd - Elgin"/>
    <s v="Efficient Refrigerated Compressed Air Dryer"/>
    <s v="Compressed Air"/>
    <s v="Miscellaneous"/>
    <n v="0"/>
    <n v="13980"/>
    <n v="2.4"/>
    <x v="4"/>
    <x v="0"/>
    <n v="10"/>
    <s v="ΔkWpeak / CF"/>
    <n v="0.95"/>
    <s v="Private-Non-Lighting"/>
    <s v="non_lighting"/>
    <n v="2"/>
    <n v="1200"/>
    <s v="Non-Lighting"/>
    <n v="0.76002432528749297"/>
    <n v="0.465462131779591"/>
    <n v="10625.1400675192"/>
    <n v="1.1171091162710201"/>
    <n v="0.7"/>
    <n v="7437.5980472634101"/>
    <n v="0.78197638138971304"/>
    <n v="3379"/>
    <n v="1.0900000000000001"/>
    <n v="1.36"/>
    <n v="2.1999999999999999E-2"/>
    <n v="0.57999999999999996"/>
    <n v="20.7161882213673"/>
    <d v="1900-01-13T19:08:05"/>
    <n v="43216"/>
    <n v="1.1759043329168599"/>
    <n v="0"/>
    <n v="1"/>
    <n v="74375.980472634095"/>
  </r>
  <r>
    <s v="STND-37364"/>
    <s v="Proven Partners Manufacturing"/>
    <s v="Proven Partners Group - 1111 Bowes Rd - Elgin"/>
    <s v="Compressed Air - Air Compressor(s) with Integrated VSD &lt;= 150 HP"/>
    <s v="Compressed Air"/>
    <s v="Miscellaneous"/>
    <n v="0"/>
    <n v="145260"/>
    <n v="23.3"/>
    <x v="4"/>
    <x v="0"/>
    <n v="10"/>
    <s v="ΔkWpeak / CF"/>
    <n v="0.95"/>
    <s v="Private-Non-Lighting"/>
    <s v="non_lighting"/>
    <n v="2"/>
    <n v="1"/>
    <s v="Non-Lighting"/>
    <n v="0.76002432528749297"/>
    <n v="0.465462131779591"/>
    <n v="110401.133491261"/>
    <n v="10.8452676704645"/>
    <n v="0.7"/>
    <n v="77280.793443882896"/>
    <n v="7.5916873693251299"/>
    <n v="3379"/>
    <n v="1.0900000000000001"/>
    <n v="1.36"/>
    <n v="2.1999999999999999E-2"/>
    <n v="0.57999999999999996"/>
    <n v="20.7161882213673"/>
    <d v="1900-01-13T19:08:05"/>
    <n v="43216"/>
    <n v="11.4160712320679"/>
    <n v="0"/>
    <n v="1"/>
    <n v="772807.93443882896"/>
  </r>
  <r>
    <s v="STND-37364"/>
    <s v="Proven Partners Manufacturing"/>
    <s v="Proven Partners Group - 1111 Bowes Rd - Elgin"/>
    <s v="No-Loss Condensate Drains"/>
    <s v="Compressed Air"/>
    <s v="Miscellaneous"/>
    <n v="0"/>
    <n v="6553.24"/>
    <n v="1.014"/>
    <x v="4"/>
    <x v="0"/>
    <n v="10"/>
    <s v="ΔkWpeak / CF"/>
    <n v="0.95"/>
    <s v="Private-Non-Lighting"/>
    <s v="non_lighting"/>
    <n v="2"/>
    <n v="2"/>
    <s v="Non-Lighting"/>
    <n v="0.76002432528749297"/>
    <n v="0.465462131779591"/>
    <n v="4980.6218094470096"/>
    <n v="0.471978601624505"/>
    <n v="0.7"/>
    <n v="3486.4352666129098"/>
    <n v="0.33038502113715401"/>
    <n v="3379"/>
    <n v="1.0900000000000001"/>
    <n v="1.36"/>
    <n v="2.1999999999999999E-2"/>
    <n v="0.57999999999999996"/>
    <n v="20.7161882213673"/>
    <d v="1900-01-13T19:08:05"/>
    <n v="43216"/>
    <n v="0.49681958065737403"/>
    <n v="0"/>
    <n v="1"/>
    <n v="34864.352666129096"/>
  </r>
  <r>
    <s v="STND-37365"/>
    <s v="Suburban Tire Company"/>
    <s v="Suburban Tire Company - 3412 Orchard Rd - Oswego"/>
    <s v="New Indoor LED Fixtures"/>
    <s v="Indoor Lighting"/>
    <s v="Retail (strip mall)"/>
    <n v="0"/>
    <n v="15081.886"/>
    <n v="3.0129999999999999"/>
    <x v="0"/>
    <x v="0"/>
    <n v="12.215978499877799"/>
    <s v="Qty / 1,000"/>
    <m/>
    <s v="Private-Lighting"/>
    <s v="lighting"/>
    <n v="3"/>
    <n v="3290"/>
    <s v="Lighting"/>
    <n v="0.91633259480590001"/>
    <n v="1.30467645558681"/>
    <n v="13820.0237329468"/>
    <n v="3.93099016068305"/>
    <n v="0.71"/>
    <n v="9812.2168503922094"/>
    <n v="2.7910030140849602"/>
    <n v="4093"/>
    <n v="1.1200000000000001"/>
    <n v="1.29"/>
    <n v="1.9E-2"/>
    <n v="0.71"/>
    <n v="17.102369899829"/>
    <d v="1900-01-11T05:11:01"/>
    <n v="43192"/>
    <n v="4.2919425272224601"/>
    <n v="234.44683118391799"/>
    <n v="1"/>
    <n v="119865.83008052989"/>
  </r>
  <r>
    <s v="STND-37365"/>
    <s v="Suburban Tire Company"/>
    <s v="Suburban Tire Company - 3412 Orchard Rd - Oswego"/>
    <s v="Outdoor &amp; Garage - LED Fixtures"/>
    <s v="Outdoor &amp; Garage Lighting"/>
    <s v="Exterior"/>
    <n v="0"/>
    <n v="19979.724999999999"/>
    <n v="0"/>
    <x v="0"/>
    <x v="0"/>
    <n v="10.1978380583316"/>
    <s v="Qty / 1,000"/>
    <m/>
    <s v="Private-Lighting"/>
    <s v="lighting"/>
    <n v="3"/>
    <n v="4075"/>
    <s v="Lighting"/>
    <n v="0.91633259480590001"/>
    <n v="1.30467645558681"/>
    <n v="18308.073252758299"/>
    <n v="0"/>
    <n v="0.71"/>
    <n v="12998.732009458399"/>
    <n v="0"/>
    <n v="4903"/>
    <n v="1"/>
    <n v="1"/>
    <n v="0"/>
    <n v="0"/>
    <n v="14.276973281664301"/>
    <d v="1900-01-09T04:44:53"/>
    <n v="43192"/>
    <n v="0"/>
    <n v="0"/>
    <n v="1"/>
    <n v="132558.96399610807"/>
  </r>
  <r>
    <s v="STND-37395"/>
    <s v="Emco Chemical Distributors, Inc."/>
    <s v="Emco Chemical - 2100 Commonwealth Ave - North Chicago"/>
    <s v="New Indoor LED Fixtures"/>
    <s v="Indoor Lighting"/>
    <s v="Miscellaneous"/>
    <n v="0"/>
    <n v="42237.904999999999"/>
    <n v="9.0459999999999994"/>
    <x v="0"/>
    <x v="0"/>
    <n v="14.797277300976599"/>
    <s v="Qty / 1,000"/>
    <m/>
    <s v="Private-Lighting"/>
    <s v="lighting"/>
    <n v="3"/>
    <n v="11468"/>
    <s v="Lighting"/>
    <n v="0.91633259480590001"/>
    <n v="1.30467645558681"/>
    <n v="38703.969087815101"/>
    <n v="11.802103217238299"/>
    <n v="0.71"/>
    <n v="27479.818052348699"/>
    <n v="8.3794932842391603"/>
    <n v="3379"/>
    <n v="1.0900000000000001"/>
    <n v="1.36"/>
    <n v="2.1999999999999999E-2"/>
    <n v="0.57999999999999996"/>
    <n v="20.7161882213673"/>
    <d v="1900-01-13T19:08:05"/>
    <n v="43180"/>
    <n v="14.9620983991357"/>
    <n v="781.18102746048805"/>
    <n v="1"/>
    <n v="406626.48790098639"/>
  </r>
  <r>
    <s v="STND-37397"/>
    <s v="Costco Wholesale Corp."/>
    <s v="Costco Wholesale Corporation Store #388 - 1901 W 22nd Street - Oak Brook"/>
    <s v="New Indoor LED Fixtures"/>
    <s v="Indoor Lighting"/>
    <s v="Warehouse"/>
    <n v="0"/>
    <n v="129655.628"/>
    <n v="20.518999999999998"/>
    <x v="0"/>
    <x v="0"/>
    <n v="9.5383441434566993"/>
    <s v="Qty / 1,000"/>
    <m/>
    <s v="Private-Lighting"/>
    <s v="lighting"/>
    <n v="2"/>
    <n v="24734"/>
    <s v="Lighting"/>
    <n v="0.97902139861649395"/>
    <n v="0.93591656730105399"/>
    <n v="126935.63426306"/>
    <n v="19.204072044450299"/>
    <n v="0.71"/>
    <n v="90124.3003267725"/>
    <n v="13.6348911515597"/>
    <n v="5242"/>
    <n v="1"/>
    <n v="1.22"/>
    <n v="1.0999999999999999E-2"/>
    <n v="0.68"/>
    <n v="13.3536818008394"/>
    <d v="1900-01-08T12:55:13"/>
    <n v="43171"/>
    <n v="23.148592146155199"/>
    <n v="1396.2919768936599"/>
    <n v="1"/>
    <n v="859636.59220500314"/>
  </r>
  <r>
    <s v="STND-37398"/>
    <s v="Temperature Equipment Corporation"/>
    <s v="Temperature Equipment Corporation - 911 E Park Ave - Libertyville"/>
    <s v="New Indoor LED Fixtures"/>
    <s v="Indoor Lighting"/>
    <s v="Warehouse"/>
    <n v="0"/>
    <n v="293038.28399999999"/>
    <n v="46.375999999999998"/>
    <x v="0"/>
    <x v="0"/>
    <n v="9.5383441434566993"/>
    <s v="Qty / 1,000"/>
    <m/>
    <s v="Private-Lighting"/>
    <s v="lighting"/>
    <n v="2"/>
    <n v="55902"/>
    <s v="Lighting"/>
    <n v="0.97902139861649395"/>
    <n v="0.93591656730105399"/>
    <n v="286890.75064985699"/>
    <n v="43.404066725153697"/>
    <n v="0.71"/>
    <n v="203692.432961399"/>
    <n v="30.8168873748591"/>
    <n v="5242"/>
    <n v="1"/>
    <n v="1.22"/>
    <n v="1.0999999999999999E-2"/>
    <n v="0.68"/>
    <n v="13.3536818008394"/>
    <d v="1900-01-08T12:55:13"/>
    <n v="43132"/>
    <n v="52.319270401583502"/>
    <n v="3155.7982571484299"/>
    <n v="1"/>
    <n v="1942888.5250038065"/>
  </r>
  <r>
    <s v="STND-37398"/>
    <s v="Temperature Equipment Corporation"/>
    <s v="Temperature Equipment Corporation - 911 E Park Ave - Libertyville"/>
    <s v="Occupancy Sensors"/>
    <s v="Indoor Lighting"/>
    <s v="Warehouse"/>
    <n v="0"/>
    <n v="16478.331999999999"/>
    <n v="8.4689999999999994"/>
    <x v="0"/>
    <x v="0"/>
    <n v="8"/>
    <s v="Qty / 1,000"/>
    <m/>
    <s v="Private-Lighting"/>
    <s v="lighting"/>
    <n v="2"/>
    <n v="13098"/>
    <s v="Lighting"/>
    <n v="0.97902139861649395"/>
    <n v="0.93591656730105399"/>
    <n v="16132.639641506899"/>
    <n v="7.92627740847262"/>
    <n v="0.71"/>
    <n v="11454.1741454699"/>
    <n v="5.6276569600155604"/>
    <n v="5242"/>
    <n v="1"/>
    <n v="1.22"/>
    <n v="1.0999999999999999E-2"/>
    <n v="0.68"/>
    <n v="13.3536818008394"/>
    <d v="1900-01-08T12:55:13"/>
    <n v="43132"/>
    <n v="12.2583937650365"/>
    <n v="177.459036056576"/>
    <n v="1"/>
    <n v="91633.393163759203"/>
  </r>
  <r>
    <s v="STND-37403"/>
    <s v="Luther Center Apartments LLC, an Illinois limited liability company"/>
    <s v="Luther Center Apartments LLC - 111 W State St - Rockford"/>
    <s v="Occupancy Sensors"/>
    <s v="Indoor Lighting"/>
    <s v="Miscellaneous"/>
    <n v="0"/>
    <n v="2620.0169999999998"/>
    <n v="1.7330000000000001"/>
    <x v="0"/>
    <x v="0"/>
    <n v="8"/>
    <s v="Qty / 1,000"/>
    <m/>
    <s v="Private-Lighting"/>
    <s v="lighting"/>
    <n v="3"/>
    <n v="2964"/>
    <s v="Lighting"/>
    <n v="0.91633259480590001"/>
    <n v="1.30467645558681"/>
    <n v="2400.8069760455701"/>
    <n v="2.2610042975319402"/>
    <n v="0.71"/>
    <n v="1704.5729529923501"/>
    <n v="1.6053130512476701"/>
    <n v="3379"/>
    <n v="1.0900000000000001"/>
    <n v="1.36"/>
    <n v="2.1999999999999999E-2"/>
    <n v="0.57999999999999996"/>
    <n v="20.7161882213673"/>
    <d v="1900-01-13T19:08:05"/>
    <n v="43135"/>
    <n v="3.8662864184882602"/>
    <n v="48.456654562387598"/>
    <n v="1"/>
    <n v="13636.583623938801"/>
  </r>
  <r>
    <s v="STND-37403"/>
    <s v="Luther Center Apartments LLC, an Illinois limited liability company"/>
    <s v="Luther Center Apartments LLC - 111 W State St - Rockford"/>
    <s v="Outdoor &amp; Garage - LED Fixtures"/>
    <s v="Outdoor &amp; Garage Lighting"/>
    <s v="Exterior"/>
    <n v="0"/>
    <n v="61846.442000000003"/>
    <n v="0"/>
    <x v="0"/>
    <x v="0"/>
    <n v="10.1978380583316"/>
    <s v="Qty / 1,000"/>
    <m/>
    <s v="Private-Lighting"/>
    <s v="lighting"/>
    <n v="3"/>
    <n v="12614"/>
    <s v="Lighting"/>
    <n v="0.91633259480590001"/>
    <n v="1.30467645558681"/>
    <n v="56671.910677372602"/>
    <n v="0"/>
    <n v="0.71"/>
    <n v="40237.056580934499"/>
    <n v="0"/>
    <n v="4903"/>
    <n v="1"/>
    <n v="1"/>
    <n v="0"/>
    <n v="0"/>
    <n v="14.276973281664301"/>
    <d v="1900-01-09T04:44:53"/>
    <n v="43135"/>
    <n v="0"/>
    <n v="0"/>
    <n v="1"/>
    <n v="410330.98695629579"/>
  </r>
  <r>
    <s v="STND-37403"/>
    <s v="Luther Center Apartments LLC, an Illinois limited liability company"/>
    <s v="Luther Center Apartments LLC - 111 W State St - Rockford"/>
    <s v="New Indoor LED Fixtures"/>
    <s v="Indoor Lighting"/>
    <s v="Miscellaneous"/>
    <n v="0"/>
    <n v="25840.7"/>
    <n v="5.5339999999999998"/>
    <x v="0"/>
    <x v="0"/>
    <n v="14.797277300976599"/>
    <s v="Qty / 1,000"/>
    <m/>
    <s v="Private-Lighting"/>
    <s v="lighting"/>
    <n v="3"/>
    <n v="7016"/>
    <s v="Lighting"/>
    <n v="0.91633259480590001"/>
    <n v="1.30467645558681"/>
    <n v="23678.675682600799"/>
    <n v="7.2200795052173898"/>
    <n v="0.71"/>
    <n v="16811.859734646601"/>
    <n v="5.1262564487043401"/>
    <n v="3379"/>
    <n v="1.0900000000000001"/>
    <n v="1.36"/>
    <n v="2.1999999999999999E-2"/>
    <n v="0.57999999999999996"/>
    <n v="20.7161882213673"/>
    <d v="1900-01-13T19:08:05"/>
    <n v="43135"/>
    <n v="9.1532448088455691"/>
    <n v="477.91822478643797"/>
    <n v="1"/>
    <n v="248769.75043868864"/>
  </r>
  <r>
    <s v="STND-37403"/>
    <s v="Luther Center Apartments LLC, an Illinois limited liability company"/>
    <s v="Luther Center Apartments LLC - 111 W State St - Rockford"/>
    <s v="Occupancy Sensors Plus Daylighting Controls"/>
    <s v="Indoor Lighting"/>
    <s v="Miscellaneous"/>
    <n v="0"/>
    <n v="998.36400000000003"/>
    <n v="0.218"/>
    <x v="0"/>
    <x v="0"/>
    <n v="8"/>
    <s v="Qty / 1,000"/>
    <m/>
    <s v="Private-Lighting"/>
    <s v="lighting"/>
    <n v="3"/>
    <n v="724"/>
    <s v="Lighting"/>
    <n v="0.91633259480590001"/>
    <n v="1.30467645558681"/>
    <n v="914.83347468079705"/>
    <n v="0.284419467317924"/>
    <n v="0.71"/>
    <n v="649.531767023366"/>
    <n v="0.201937821795726"/>
    <n v="3379"/>
    <n v="1.0900000000000001"/>
    <n v="1.36"/>
    <n v="2.1999999999999999E-2"/>
    <n v="0.57999999999999996"/>
    <n v="20.7161882213673"/>
    <d v="1900-01-13T19:08:05"/>
    <n v="43135"/>
    <n v="0.36057234700548102"/>
    <n v="18.464528846768399"/>
    <n v="1"/>
    <n v="5196.254136186928"/>
  </r>
  <r>
    <s v="STND-37403"/>
    <s v="Luther Center Apartments LLC, an Illinois limited liability company"/>
    <s v="Luther Center Apartments LLC - 111 W State St - Rockford"/>
    <s v="Photocells"/>
    <s v="Outdoor &amp; Garage Lighting"/>
    <s v="Miscellaneous"/>
    <n v="0"/>
    <n v="371.56"/>
    <n v="0"/>
    <x v="0"/>
    <x v="0"/>
    <n v="8"/>
    <s v="Qty / 1,000"/>
    <m/>
    <s v="Private-Lighting"/>
    <s v="lighting"/>
    <n v="3"/>
    <n v="1327"/>
    <s v="Lighting"/>
    <n v="0.91633259480590001"/>
    <n v="1.30467645558681"/>
    <n v="340.47253892608001"/>
    <n v="0"/>
    <n v="0.71"/>
    <n v="241.73550263751699"/>
    <n v="0"/>
    <n v="3379"/>
    <n v="1.0900000000000001"/>
    <n v="1.36"/>
    <n v="2.1999999999999999E-2"/>
    <n v="0.57999999999999996"/>
    <n v="20.7161882213673"/>
    <d v="1900-01-13T19:08:05"/>
    <n v="43135"/>
    <n v="0"/>
    <n v="6.8719228040126303"/>
    <n v="1"/>
    <n v="1933.8840211001359"/>
  </r>
  <r>
    <s v="STND-37434"/>
    <s v="510 Lake Mill, LLC"/>
    <s v="510 Lake Mill LLC - 510 Lake St - Addison"/>
    <s v="Outdoor &amp; Garage - LED Fixtures"/>
    <s v="Outdoor &amp; Garage Lighting"/>
    <s v="Exterior"/>
    <n v="0"/>
    <n v="149026.685"/>
    <n v="0"/>
    <x v="0"/>
    <x v="0"/>
    <n v="10.1978380583316"/>
    <s v="Qty / 1,000"/>
    <m/>
    <s v="Private-Lighting"/>
    <s v="lighting"/>
    <n v="2"/>
    <n v="30395"/>
    <s v="Lighting"/>
    <n v="0.97902139861649395"/>
    <n v="0.93591656730105399"/>
    <n v="145900.31357987999"/>
    <n v="0"/>
    <n v="0.71"/>
    <n v="103589.22264171499"/>
    <n v="0"/>
    <n v="4903"/>
    <n v="1"/>
    <n v="1"/>
    <n v="0"/>
    <n v="0"/>
    <n v="14.276973281664301"/>
    <d v="1900-01-09T04:44:53"/>
    <n v="43167"/>
    <n v="0"/>
    <n v="0"/>
    <n v="1"/>
    <n v="1056386.1170886667"/>
  </r>
  <r>
    <s v="STND-37440"/>
    <s v="Prairie Lake School"/>
    <s v="Prairie Lake School - 404 E Devon Ave - Elk Grove Village"/>
    <s v="Indoor Networked Lighting Measures"/>
    <s v="Indoor Advanced Lighting"/>
    <s v="K-12 School"/>
    <n v="0"/>
    <n v="30755.434000000001"/>
    <n v="8.3859999999999992"/>
    <x v="0"/>
    <x v="0"/>
    <n v="15"/>
    <s v="Qty / 1,000"/>
    <m/>
    <s v="Private-Lighting"/>
    <s v="lighting"/>
    <n v="3"/>
    <n v="8824"/>
    <s v="Lighting"/>
    <n v="0.91633259480590001"/>
    <n v="1.30467645558681"/>
    <n v="28182.206641601599"/>
    <n v="10.941016756551001"/>
    <n v="0.71"/>
    <n v="20009.3667155371"/>
    <n v="7.7681218971511798"/>
    <n v="2979"/>
    <n v="1.17333333333333"/>
    <n v="1.323"/>
    <n v="2.1333333333333301E-2"/>
    <n v="0.72"/>
    <n v="23.497818059751602"/>
    <d v="1900-01-15T18:49:11"/>
    <n v="43132"/>
    <n v="11.4859082436287"/>
    <n v="512.40375712002901"/>
    <n v="1"/>
    <n v="300140.50073305651"/>
  </r>
  <r>
    <s v="STND-37451"/>
    <s v="Aldi Inc #53"/>
    <s v="Aldi Inc #53 - 5505 S Harlem Ave - Chicago"/>
    <s v="Efficient Refrigeration Condenser"/>
    <s v="Refrigeration"/>
    <s v="Grocery/convenience"/>
    <n v="0"/>
    <n v="6366.36"/>
    <n v="6.36"/>
    <x v="2"/>
    <x v="0"/>
    <n v="13"/>
    <s v="ΔkWpeak"/>
    <m/>
    <s v="Private-Non-Lighting"/>
    <s v="non_lighting"/>
    <n v="3"/>
    <n v="53"/>
    <s v="Non-Lighting"/>
    <n v="0.98952339343681495"/>
    <n v="0.43468415683807998"/>
    <n v="6299.6621510404002"/>
    <n v="2.76459123749019"/>
    <n v="0.7"/>
    <n v="4409.7635057282796"/>
    <n v="1.93521386624313"/>
    <n v="4661"/>
    <n v="1.07"/>
    <n v="1.24"/>
    <n v="2.9000000000000001E-2"/>
    <n v="0.745"/>
    <n v="15.018236429950701"/>
    <d v="1900-01-09T17:27:20"/>
    <n v="43159"/>
    <n v="2.76459123749019"/>
    <n v="0"/>
    <n v="1"/>
    <n v="57326.925574467634"/>
  </r>
  <r>
    <s v="STND-37451"/>
    <s v="Aldi Inc #53"/>
    <s v="Aldi Inc #53 - 5505 S Harlem Ave - Chicago"/>
    <s v="Night Covers"/>
    <s v="Refrigeration"/>
    <s v="Grocery/convenience"/>
    <n v="0"/>
    <n v="14148"/>
    <n v="0"/>
    <x v="2"/>
    <x v="0"/>
    <n v="5"/>
    <s v="NA"/>
    <m/>
    <s v="Private-Non-Lighting"/>
    <s v="non_lighting"/>
    <n v="3"/>
    <n v="108"/>
    <s v="Non-Lighting"/>
    <n v="0.98952339343681495"/>
    <n v="0.43468415683807998"/>
    <n v="13999.776970344101"/>
    <n v="0"/>
    <n v="0.7"/>
    <n v="9799.8438792408397"/>
    <n v="0"/>
    <n v="4661"/>
    <n v="1.07"/>
    <n v="1.24"/>
    <n v="2.9000000000000001E-2"/>
    <n v="0.745"/>
    <n v="15.018236429950701"/>
    <d v="1900-01-09T17:27:20"/>
    <n v="43159"/>
    <n v="0"/>
    <n v="0"/>
    <n v="1"/>
    <n v="48999.2193962042"/>
  </r>
  <r>
    <s v="STND-37451"/>
    <s v="Aldi Inc #53"/>
    <s v="Aldi Inc #53 - 5505 S Harlem Ave - Chicago"/>
    <s v="LED Refrigerated Display Case Lighting for Open and Closed Cases"/>
    <s v="Refrigeration"/>
    <s v="Grocery/convenience"/>
    <n v="0"/>
    <n v="28600.147000000001"/>
    <n v="3.4009999999999998"/>
    <x v="2"/>
    <x v="0"/>
    <n v="8.6177180282661094"/>
    <s v="ΔkWpeak / CF"/>
    <n v="0.69"/>
    <s v="Private-Non-Lighting"/>
    <s v="non_lighting"/>
    <n v="3"/>
    <n v="564"/>
    <s v="Non-Lighting"/>
    <n v="0.98952339343681495"/>
    <n v="0.43468415683807998"/>
    <n v="28300.514512231701"/>
    <n v="1.4783608174063101"/>
    <n v="0.7"/>
    <n v="19810.360158562198"/>
    <n v="1.0348525721844199"/>
    <n v="4661"/>
    <n v="1.07"/>
    <n v="1.24"/>
    <n v="2.9000000000000001E-2"/>
    <n v="0.745"/>
    <n v="15.018236429950701"/>
    <d v="1900-01-09T17:27:20"/>
    <n v="43159"/>
    <n v="2.14255190928451"/>
    <n v="0"/>
    <n v="1"/>
    <n v="170720.09788488611"/>
  </r>
  <r>
    <s v="STND-37458"/>
    <s v="Top Imports &amp; Rich's Bakery"/>
    <s v="Top Imports &amp; Rich's Bakery - 7020 W Cullom Ave - Norridge"/>
    <s v="Strip Curtains"/>
    <s v="Refrigeration"/>
    <s v="Warehouse"/>
    <n v="0"/>
    <n v="73850"/>
    <n v="0"/>
    <x v="2"/>
    <x v="0"/>
    <n v="4"/>
    <s v="ΔkWpeak / CF"/>
    <n v="1"/>
    <s v="Private-Non-Lighting"/>
    <s v="non_lighting"/>
    <n v="2"/>
    <n v="175"/>
    <s v="Non-Lighting"/>
    <n v="0.76002432528749297"/>
    <n v="0.465462131779591"/>
    <n v="56127.796422481399"/>
    <n v="0"/>
    <n v="0.7"/>
    <n v="39289.457495736999"/>
    <n v="0"/>
    <n v="5242"/>
    <n v="1"/>
    <n v="1.22"/>
    <n v="1.0999999999999999E-2"/>
    <n v="0.68"/>
    <n v="13.3536818008394"/>
    <d v="1900-01-08T12:55:13"/>
    <n v="43200"/>
    <n v="0"/>
    <n v="0"/>
    <n v="1"/>
    <n v="157157.82998294799"/>
  </r>
  <r>
    <s v="STND-37458"/>
    <s v="Top Imports &amp; Rich's Bakery"/>
    <s v="Top Imports &amp; Rich's Bakery - 7020 W Cullom Ave - Norridge"/>
    <s v="Strip Curtains"/>
    <s v="Refrigeration"/>
    <s v="Warehouse"/>
    <n v="0"/>
    <n v="166544"/>
    <n v="0"/>
    <x v="2"/>
    <x v="0"/>
    <n v="4"/>
    <s v="ΔkWpeak / CF"/>
    <n v="1"/>
    <s v="Private-Non-Lighting"/>
    <s v="non_lighting"/>
    <n v="2"/>
    <n v="56"/>
    <s v="Non-Lighting"/>
    <n v="0.76002432528749297"/>
    <n v="0.465462131779591"/>
    <n v="126577.49123068"/>
    <n v="0"/>
    <n v="0.7"/>
    <n v="88604.243861476207"/>
    <n v="0"/>
    <n v="5242"/>
    <n v="1"/>
    <n v="1.22"/>
    <n v="1.0999999999999999E-2"/>
    <n v="0.68"/>
    <n v="13.3536818008394"/>
    <d v="1900-01-08T12:55:13"/>
    <n v="43200"/>
    <n v="0"/>
    <n v="0"/>
    <n v="1"/>
    <n v="354416.97544590483"/>
  </r>
  <r>
    <s v="STND-37458"/>
    <s v="Top Imports &amp; Rich's Bakery"/>
    <s v="Top Imports &amp; Rich's Bakery - 7020 W Cullom Ave - Norridge"/>
    <s v="Refrigeration Electronically Commutated Motors"/>
    <s v="Refrigeration"/>
    <s v="Warehouse"/>
    <n v="0"/>
    <n v="4013.9"/>
    <n v="0.42099999999999999"/>
    <x v="2"/>
    <x v="0"/>
    <n v="15"/>
    <s v="ΔkWpeak / CF"/>
    <n v="1"/>
    <s v="Private-Non-Lighting"/>
    <s v="non_lighting"/>
    <n v="2"/>
    <n v="10"/>
    <s v="Non-Lighting"/>
    <n v="0.76002432528749297"/>
    <n v="0.465462131779591"/>
    <n v="3050.66163927147"/>
    <n v="0.19595955747920801"/>
    <n v="0.7"/>
    <n v="2135.4631474900302"/>
    <n v="0.13717169023544501"/>
    <n v="5242"/>
    <n v="1"/>
    <n v="1.22"/>
    <n v="1.0999999999999999E-2"/>
    <n v="0.68"/>
    <n v="13.3536818008394"/>
    <d v="1900-01-08T12:55:13"/>
    <n v="43200"/>
    <n v="0.19595955747920801"/>
    <n v="0"/>
    <n v="1"/>
    <n v="32031.947212350453"/>
  </r>
  <r>
    <s v="STND-37458"/>
    <s v="Top Imports &amp; Rich's Bakery"/>
    <s v="Top Imports &amp; Rich's Bakery - 7020 W Cullom Ave - Norridge"/>
    <s v="Evaporator Fan Controls on EC Motor"/>
    <s v="Refrigeration"/>
    <s v="Warehouse"/>
    <n v="0"/>
    <n v="59643"/>
    <n v="6.8849999999999998"/>
    <x v="2"/>
    <x v="0"/>
    <n v="16"/>
    <s v="ΔkWpeak"/>
    <m/>
    <s v="Private-Non-Lighting"/>
    <s v="non_lighting"/>
    <n v="2"/>
    <n v="27"/>
    <s v="Non-Lighting"/>
    <n v="0.76002432528749297"/>
    <n v="0.465462131779591"/>
    <n v="45330.130833121999"/>
    <n v="3.20470677730248"/>
    <n v="0.7"/>
    <n v="31731.0915831854"/>
    <n v="2.2432947441117399"/>
    <n v="5242"/>
    <n v="1"/>
    <n v="1.22"/>
    <n v="1.0999999999999999E-2"/>
    <n v="0.68"/>
    <n v="13.3536818008394"/>
    <d v="1900-01-08T12:55:13"/>
    <n v="43200"/>
    <n v="3.20470677730248"/>
    <n v="0"/>
    <n v="1"/>
    <n v="507697.4653309664"/>
  </r>
  <r>
    <s v="STND-37462"/>
    <s v="Panel Authority Inc."/>
    <s v="Panel Authority Inc (Preston Wakeland) - 24121 W Theodore St Unit 1A - Plainfield"/>
    <s v="New Indoor LED Fixtures"/>
    <s v="Indoor Lighting"/>
    <s v="Manufacturing"/>
    <n v="0"/>
    <n v="5652.4319999999998"/>
    <n v="1.0109999999999999"/>
    <x v="0"/>
    <x v="0"/>
    <n v="10.827197921178"/>
    <s v="Qty / 1,000"/>
    <m/>
    <s v="Private-Lighting"/>
    <s v="lighting"/>
    <n v="3"/>
    <n v="1200"/>
    <s v="Lighting"/>
    <n v="0.91633259480590001"/>
    <n v="1.30467645558681"/>
    <n v="5179.5076815238999"/>
    <n v="1.31902789659826"/>
    <n v="0.71"/>
    <n v="3677.4504538819701"/>
    <n v="0.93650980658476501"/>
    <n v="4618"/>
    <n v="1.02"/>
    <n v="1.04"/>
    <n v="1.2E-2"/>
    <n v="0.81"/>
    <n v="15.158077089649201"/>
    <d v="1900-01-09T19:51:10"/>
    <n v="43296"/>
    <n v="1.5657975980511201"/>
    <n v="60.935384488516497"/>
    <n v="0"/>
    <n v="39816.483909505958"/>
  </r>
  <r>
    <s v="STND-37480"/>
    <s v="Chicago Food Corp."/>
    <s v="Joong Boo Market (Operated by CFC) - 3333 N Kimbal Ave - Chicago"/>
    <s v="New Indoor LED Fixtures"/>
    <s v="Indoor Lighting"/>
    <s v="Grocery/convenience"/>
    <n v="0"/>
    <n v="138416.69200000001"/>
    <n v="25.811"/>
    <x v="0"/>
    <x v="0"/>
    <n v="10.727311735679001"/>
    <s v="Qty / 1,000"/>
    <m/>
    <s v="Private-Lighting"/>
    <s v="lighting"/>
    <n v="2"/>
    <n v="27754"/>
    <s v="Lighting"/>
    <n v="0.97902139861649395"/>
    <n v="0.93591656730105399"/>
    <n v="135512.90339370799"/>
    <n v="24.156942518607501"/>
    <n v="0.71"/>
    <n v="96214.161409533001"/>
    <n v="17.151429188211299"/>
    <n v="4661"/>
    <n v="1.07"/>
    <n v="1.24"/>
    <n v="2.9000000000000001E-2"/>
    <n v="0.745"/>
    <n v="15.018236429950701"/>
    <d v="1900-01-09T17:27:20"/>
    <n v="43170"/>
    <n v="26.149537257639601"/>
    <n v="3672.7796246892899"/>
    <n v="1"/>
    <n v="1032119.302826997"/>
  </r>
  <r>
    <s v="STND-37499"/>
    <s v="J.B. Hunt Transport Inc."/>
    <s v="JB Hunt Transport Inc - 3642 W 47th St - Chicago"/>
    <s v="New Indoor LED Fixtures"/>
    <s v="Indoor Lighting"/>
    <s v="Miscellaneous (24/7)"/>
    <n v="0"/>
    <n v="385714.22399999999"/>
    <n v="42.962000000000003"/>
    <x v="0"/>
    <x v="0"/>
    <n v="6.5651260504201696"/>
    <s v="Qty / 1,000"/>
    <m/>
    <s v="Private-Lighting"/>
    <s v="lighting"/>
    <n v="1"/>
    <n v="41175"/>
    <s v="Lighting"/>
    <n v="0.99989942556735301"/>
    <n v="1.019640158801"/>
    <n v="385675.43101075699"/>
    <n v="43.805780502408702"/>
    <n v="0.71"/>
    <n v="273829.55601763801"/>
    <n v="31.102104156710201"/>
    <n v="7616"/>
    <n v="1.1100000000000001"/>
    <n v="1.29"/>
    <n v="2.1999999999999999E-2"/>
    <n v="0.76"/>
    <n v="9.1911764705882408"/>
    <d v="1900-01-05T13:33:47"/>
    <n v="43206"/>
    <n v="44.681538660147602"/>
    <n v="7644.0175515645597"/>
    <n v="1"/>
    <n v="1797725.5515863844"/>
  </r>
  <r>
    <s v="STND-37499"/>
    <s v="J.B. Hunt Transport Inc."/>
    <s v="JB Hunt Transport Inc - 3642 W 47th St - Chicago"/>
    <s v="Photocells"/>
    <s v="Outdoor &amp; Garage Lighting"/>
    <s v="Miscellaneous (24/7)"/>
    <n v="0"/>
    <n v="5133.8"/>
    <n v="0"/>
    <x v="0"/>
    <x v="0"/>
    <n v="8"/>
    <s v="Qty / 1,000"/>
    <m/>
    <s v="Private-Lighting"/>
    <s v="lighting"/>
    <n v="1"/>
    <n v="18335"/>
    <s v="Lighting"/>
    <n v="0.99989942556735301"/>
    <n v="1.019640158801"/>
    <n v="5133.2836709776802"/>
    <n v="0"/>
    <n v="0.71"/>
    <n v="3644.63140639415"/>
    <n v="0"/>
    <n v="7616"/>
    <n v="1.1100000000000001"/>
    <n v="1.29"/>
    <n v="2.1999999999999999E-2"/>
    <n v="0.76"/>
    <n v="9.1911764705882408"/>
    <d v="1900-01-05T13:33:47"/>
    <n v="43206"/>
    <n v="0"/>
    <n v="101.740757442801"/>
    <n v="1"/>
    <n v="29157.0512511532"/>
  </r>
  <r>
    <s v="STND-37499"/>
    <s v="J.B. Hunt Transport Inc."/>
    <s v="JB Hunt Transport Inc - 3642 W 47th St - Chicago"/>
    <s v="Outdoor &amp; Garage - LED Fixtures"/>
    <s v="Outdoor &amp; Garage Lighting"/>
    <s v="Exterior"/>
    <n v="0"/>
    <n v="275426.02500000002"/>
    <n v="0"/>
    <x v="0"/>
    <x v="0"/>
    <n v="10.1978380583316"/>
    <s v="Qty / 1,000"/>
    <m/>
    <s v="Private-Lighting"/>
    <s v="lighting"/>
    <n v="1"/>
    <n v="56175"/>
    <s v="Lighting"/>
    <n v="0.99989942556735301"/>
    <n v="1.019640158801"/>
    <n v="275398.32418379898"/>
    <n v="0"/>
    <n v="0.71"/>
    <n v="195532.81017049801"/>
    <n v="0"/>
    <n v="4903"/>
    <n v="1"/>
    <n v="1"/>
    <n v="0"/>
    <n v="0"/>
    <n v="14.276973281664301"/>
    <d v="1900-01-09T04:44:53"/>
    <n v="43206"/>
    <n v="0"/>
    <n v="0"/>
    <n v="1"/>
    <n v="1994011.9332092328"/>
  </r>
  <r>
    <s v="STND-37502"/>
    <s v="A Lava &amp; Son Co."/>
    <s v="A Lava &amp; Son Co - 4800 S Kilbourn Ave - Chicago"/>
    <s v="Compressed Air - Air Compressor(s) with Integrated VSD &lt;= 150 HP"/>
    <s v="Compressed Air"/>
    <s v="Manufacturing"/>
    <n v="0"/>
    <n v="26940"/>
    <n v="5.01"/>
    <x v="4"/>
    <x v="0"/>
    <n v="10"/>
    <s v="ΔkWpeak / CF"/>
    <n v="0.95"/>
    <s v="Private-Non-Lighting"/>
    <s v="non_lighting"/>
    <n v="3"/>
    <n v="1"/>
    <s v="Non-Lighting"/>
    <n v="0.98952339343681495"/>
    <n v="0.43468415683807998"/>
    <n v="26657.7602191878"/>
    <n v="2.1777676257587801"/>
    <n v="0.7"/>
    <n v="18660.432153431499"/>
    <n v="1.52443733803115"/>
    <n v="4618"/>
    <n v="1.02"/>
    <n v="1.04"/>
    <n v="1.2E-2"/>
    <n v="0.81"/>
    <n v="15.158077089649201"/>
    <d v="1900-01-09T19:51:10"/>
    <n v="43135"/>
    <n v="2.2923869744829299"/>
    <n v="0"/>
    <n v="1"/>
    <n v="186604.32153431498"/>
  </r>
  <r>
    <s v="STND-37504"/>
    <s v="Rockford Heat Treaters, Inc."/>
    <s v="Rockford Heat Treaters - 4704 American Rd - Rockford"/>
    <s v="New Indoor LED Fixtures"/>
    <s v="Indoor Lighting"/>
    <s v="Manufacturing"/>
    <n v="0"/>
    <n v="1469.6320000000001"/>
    <n v="0.26300000000000001"/>
    <x v="0"/>
    <x v="0"/>
    <n v="10.827197921178"/>
    <s v="Qty / 1,000"/>
    <m/>
    <s v="Private-Lighting"/>
    <s v="lighting"/>
    <n v="3"/>
    <n v="312"/>
    <s v="Lighting"/>
    <n v="0.91633259480590001"/>
    <n v="1.30467645558681"/>
    <n v="1346.6717039697801"/>
    <n v="0.34312990781933"/>
    <n v="0.71"/>
    <n v="956.136909818547"/>
    <n v="0.24362223455172399"/>
    <n v="4618"/>
    <n v="1.02"/>
    <n v="1.04"/>
    <n v="1.2E-2"/>
    <n v="0.81"/>
    <n v="15.158077089649201"/>
    <d v="1900-01-09T19:51:10"/>
    <n v="43124"/>
    <n v="0.40732420206473202"/>
    <n v="15.843196517291601"/>
    <n v="1"/>
    <n v="10352.283562348928"/>
  </r>
  <r>
    <s v="STND-37504"/>
    <s v="Rockford Heat Treaters, Inc."/>
    <s v="Rockford Heat Treaters - 4704 American Rd - Rockford"/>
    <s v="Outdoor &amp; Garage - LED Fixtures"/>
    <s v="Outdoor &amp; Garage Lighting"/>
    <s v="Exterior"/>
    <n v="0"/>
    <n v="23828.58"/>
    <n v="0"/>
    <x v="0"/>
    <x v="0"/>
    <n v="10.1978380583316"/>
    <s v="Qty / 1,000"/>
    <m/>
    <s v="Private-Lighting"/>
    <s v="lighting"/>
    <n v="3"/>
    <n v="4860"/>
    <s v="Lighting"/>
    <n v="0.91633259480590001"/>
    <n v="1.30467645558681"/>
    <n v="21834.904541939999"/>
    <n v="0"/>
    <n v="0.71"/>
    <n v="15502.7822247774"/>
    <n v="0"/>
    <n v="4903"/>
    <n v="1"/>
    <n v="1"/>
    <n v="0"/>
    <n v="0"/>
    <n v="14.276973281664301"/>
    <d v="1900-01-09T04:44:53"/>
    <n v="43124"/>
    <n v="0"/>
    <n v="0"/>
    <n v="1"/>
    <n v="158094.86258186161"/>
  </r>
  <r>
    <s v="STND-37504"/>
    <s v="Rockford Heat Treaters, Inc."/>
    <s v="Rockford Heat Treaters - 4704 American Rd - Rockford"/>
    <s v="T5 Fluorescent Lighting Retrofits"/>
    <s v="Indoor Lighting"/>
    <s v="Manufacturing"/>
    <n v="0"/>
    <n v="1073.962"/>
    <n v="0.192"/>
    <x v="0"/>
    <x v="0"/>
    <n v="12"/>
    <s v="Qty / 1,000"/>
    <m/>
    <s v="Private-Lighting"/>
    <s v="lighting"/>
    <n v="3"/>
    <n v="228"/>
    <s v="Lighting"/>
    <n v="0.91633259480590001"/>
    <n v="1.30467645558681"/>
    <n v="984.10638618293399"/>
    <n v="0.250497879472667"/>
    <n v="0.71"/>
    <n v="698.71553418988299"/>
    <n v="0.17785349442559301"/>
    <n v="4618"/>
    <n v="1.02"/>
    <n v="1.04"/>
    <n v="1.2E-2"/>
    <n v="0.81"/>
    <n v="15.158077089649201"/>
    <d v="1900-01-09T19:51:10"/>
    <n v="43124"/>
    <n v="0.29736215511949998"/>
    <n v="11.577722190387499"/>
    <n v="1"/>
    <n v="8384.5864102785963"/>
  </r>
  <r>
    <s v="STND-37506"/>
    <s v="LDR Global Industries LLC"/>
    <s v="LDR Global Industries LLC - 600 N Kilbourn - Chicago"/>
    <s v="Occupancy Sensors"/>
    <s v="Indoor Lighting"/>
    <s v="Warehouse"/>
    <n v="0"/>
    <n v="33264.892999999996"/>
    <n v="17.097000000000001"/>
    <x v="0"/>
    <x v="0"/>
    <n v="8"/>
    <s v="Qty / 1,000"/>
    <m/>
    <s v="Private-Lighting"/>
    <s v="lighting"/>
    <n v="2"/>
    <n v="26441"/>
    <s v="Lighting"/>
    <n v="0.97902139861649395"/>
    <n v="0.93591656730105399"/>
    <n v="32567.042069687999"/>
    <n v="16.001365551146101"/>
    <n v="0.71"/>
    <n v="23122.599869478501"/>
    <n v="11.3609695413137"/>
    <n v="5242"/>
    <n v="1"/>
    <n v="1.22"/>
    <n v="1.0999999999999999E-2"/>
    <n v="0.68"/>
    <n v="13.3536818008394"/>
    <d v="1900-01-08T12:55:13"/>
    <n v="43167"/>
    <n v="24.746930948261902"/>
    <n v="358.237462766568"/>
    <n v="1"/>
    <n v="184980.79895582801"/>
  </r>
  <r>
    <s v="STND-37506"/>
    <s v="LDR Global Industries LLC"/>
    <s v="LDR Global Industries LLC - 600 N Kilbourn - Chicago"/>
    <s v="New Indoor LED Fixtures"/>
    <s v="Indoor Lighting"/>
    <s v="Warehouse"/>
    <n v="0"/>
    <n v="294306.848"/>
    <n v="46.576999999999998"/>
    <x v="0"/>
    <x v="0"/>
    <n v="9.5383441434566993"/>
    <s v="Qty / 1,000"/>
    <m/>
    <s v="Private-Lighting"/>
    <s v="lighting"/>
    <n v="2"/>
    <n v="56144"/>
    <s v="Lighting"/>
    <n v="0.97902139861649395"/>
    <n v="0.93591656730105399"/>
    <n v="288132.70195137197"/>
    <n v="43.592185955181201"/>
    <n v="0.71"/>
    <n v="204574.218385474"/>
    <n v="30.950452028178599"/>
    <n v="5242"/>
    <n v="1"/>
    <n v="1.22"/>
    <n v="1.0999999999999999E-2"/>
    <n v="0.68"/>
    <n v="13.3536818008394"/>
    <d v="1900-01-08T12:55:13"/>
    <n v="43167"/>
    <n v="52.546029357740103"/>
    <n v="3169.4597214650898"/>
    <n v="1"/>
    <n v="1951299.2978393177"/>
  </r>
  <r>
    <s v="STND-37521"/>
    <s v="The TJX Companies, Inc."/>
    <s v="TJX Companies Inc - 600 N Michigan Ave - Chicago"/>
    <s v="New Indoor LED Fixtures"/>
    <s v="Indoor Lighting"/>
    <s v="Retail (strip mall)"/>
    <n v="0"/>
    <n v="215639.26300000001"/>
    <n v="43.389000000000003"/>
    <x v="0"/>
    <x v="0"/>
    <n v="12.215978499877799"/>
    <s v="Qty / 1,000"/>
    <m/>
    <s v="Private-Lighting"/>
    <s v="lighting"/>
    <n v="2"/>
    <n v="40212"/>
    <s v="Lighting"/>
    <n v="0.97902139861649395"/>
    <n v="0.93591656730105399"/>
    <n v="211115.45285889"/>
    <n v="40.608483938625398"/>
    <n v="0.71"/>
    <n v="149891.971529812"/>
    <n v="28.832023596424001"/>
    <n v="4093"/>
    <n v="1.1200000000000001"/>
    <n v="1.29"/>
    <n v="1.9E-2"/>
    <n v="0.71"/>
    <n v="17.102369899829"/>
    <d v="1900-01-11T05:11:01"/>
    <n v="43135"/>
    <n v="44.337246357272001"/>
    <n v="3581.42286099902"/>
    <n v="1"/>
    <n v="1831077.1015124787"/>
  </r>
  <r>
    <s v="STND-37521"/>
    <s v="The TJX Companies, Inc."/>
    <s v="TJX Companies Inc - 600 N Michigan Ave - Chicago"/>
    <s v="Occupancy Sensors"/>
    <s v="Indoor Lighting"/>
    <s v="Retail (strip mall)"/>
    <n v="0"/>
    <n v="2027.048"/>
    <n v="1.3919999999999999"/>
    <x v="0"/>
    <x v="0"/>
    <n v="8"/>
    <s v="Qty / 1,000"/>
    <m/>
    <s v="Private-Lighting"/>
    <s v="lighting"/>
    <n v="2"/>
    <n v="1575"/>
    <s v="Lighting"/>
    <n v="0.97902139861649395"/>
    <n v="0.93591656730105399"/>
    <n v="1984.52336802277"/>
    <n v="1.3027958616830699"/>
    <n v="0.71"/>
    <n v="1409.0115912961601"/>
    <n v="0.92498506179497697"/>
    <n v="4093"/>
    <n v="1.1200000000000001"/>
    <n v="1.29"/>
    <n v="1.9E-2"/>
    <n v="0.71"/>
    <n v="17.102369899829"/>
    <d v="1900-01-11T05:11:01"/>
    <n v="43135"/>
    <n v="1.80342727254024"/>
    <n v="33.666021421814797"/>
    <n v="1"/>
    <n v="11272.092730369281"/>
  </r>
  <r>
    <s v="STND-37523"/>
    <s v="Crest Foods Company, Inc."/>
    <s v="Crest Foods - 502 Brown St - Ashton"/>
    <s v="Compressed Air - Air Compressor(s) with Integrated VSD &lt;= 150 HP"/>
    <s v="Compressed Air"/>
    <s v="Manufacturing"/>
    <n v="0"/>
    <n v="67350"/>
    <n v="10.5"/>
    <x v="4"/>
    <x v="0"/>
    <n v="10"/>
    <s v="ΔkWpeak / CF"/>
    <n v="0.95"/>
    <s v="Private-Non-Lighting"/>
    <s v="non_lighting"/>
    <n v="3"/>
    <n v="1"/>
    <s v="Non-Lighting"/>
    <n v="0.98952339343681495"/>
    <n v="0.43468415683807998"/>
    <n v="66644.400547969504"/>
    <n v="4.5641836467998402"/>
    <n v="0.7"/>
    <n v="46651.080383578599"/>
    <n v="3.1949285527598899"/>
    <n v="4618"/>
    <n v="1.02"/>
    <n v="1.04"/>
    <n v="1.2E-2"/>
    <n v="0.81"/>
    <n v="15.158077089649201"/>
    <d v="1900-01-09T19:51:10"/>
    <n v="43152"/>
    <n v="4.8044038387366799"/>
    <n v="0"/>
    <n v="1"/>
    <n v="466510.80383578601"/>
  </r>
  <r>
    <s v="STND-37525"/>
    <s v="Costco Wholesale Corp."/>
    <s v="Costco Wholesale Corp - 9915 W 159th St - Orland Park"/>
    <s v="Outdoor &amp; Garage - LED Fixtures"/>
    <s v="Outdoor &amp; Garage Lighting"/>
    <s v="Exterior"/>
    <n v="0"/>
    <n v="94000.316000000006"/>
    <n v="0"/>
    <x v="0"/>
    <x v="0"/>
    <n v="10.1978380583316"/>
    <s v="Qty / 1,000"/>
    <m/>
    <s v="Private-Lighting"/>
    <s v="lighting"/>
    <n v="3"/>
    <n v="19172"/>
    <s v="Lighting"/>
    <n v="0.91633259480590001"/>
    <n v="1.30467645558681"/>
    <n v="86135.553472854503"/>
    <n v="0"/>
    <n v="0.71"/>
    <n v="61156.242965726698"/>
    <n v="0"/>
    <n v="4903"/>
    <n v="1"/>
    <n v="1"/>
    <n v="0"/>
    <n v="0"/>
    <n v="14.276973281664301"/>
    <d v="1900-01-09T04:44:53"/>
    <n v="43170"/>
    <n v="0"/>
    <n v="0"/>
    <n v="1"/>
    <n v="623661.46202046191"/>
  </r>
  <r>
    <s v="STND-37536"/>
    <s v="ITW Trans Tech, a division of Illinois Tool Works, Inc"/>
    <s v="ITW Trans Tech - 475 N Gary Ave - Carol Stream"/>
    <s v="New Indoor LED Fixtures"/>
    <s v="Indoor Lighting"/>
    <s v="Manufacturing"/>
    <n v="0"/>
    <n v="277779.34999999998"/>
    <n v="49.677999999999997"/>
    <x v="0"/>
    <x v="0"/>
    <n v="10.827197921178"/>
    <s v="Qty / 1,000"/>
    <m/>
    <s v="Private-Lighting"/>
    <s v="lighting"/>
    <n v="2"/>
    <n v="58972"/>
    <s v="Lighting"/>
    <n v="0.97902139861649395"/>
    <n v="0.93591656730105399"/>
    <n v="271951.92774378002"/>
    <n v="46.494463230381697"/>
    <n v="0.71"/>
    <n v="193085.868698084"/>
    <n v="33.011068893571"/>
    <n v="4618"/>
    <n v="1.02"/>
    <n v="1.04"/>
    <n v="1.2E-2"/>
    <n v="0.81"/>
    <n v="15.158077089649201"/>
    <d v="1900-01-09T19:51:10"/>
    <n v="43170"/>
    <n v="55.1928575859232"/>
    <n v="3199.4344440444802"/>
    <n v="1"/>
    <n v="2090578.9161767433"/>
  </r>
  <r>
    <s v="STND-37541"/>
    <s v="Casey's Retail Company, Inc"/>
    <s v="Casey's Store #1665 - 225 N Main St - Seneca"/>
    <s v="New Indoor LED Fixtures"/>
    <s v="Indoor Lighting"/>
    <s v="Miscellaneous"/>
    <n v="0"/>
    <n v="5403.1220000000003"/>
    <n v="1.157"/>
    <x v="0"/>
    <x v="0"/>
    <n v="14.797277300976599"/>
    <s v="Qty / 1,000"/>
    <m/>
    <s v="Private-Lighting"/>
    <s v="lighting"/>
    <n v="3"/>
    <n v="1467"/>
    <s v="Lighting"/>
    <n v="0.91633259480590001"/>
    <n v="1.30467645558681"/>
    <n v="4951.0568023128399"/>
    <n v="1.50951065911394"/>
    <n v="0.71"/>
    <n v="3515.2503296421201"/>
    <n v="1.0717525679708899"/>
    <n v="3379"/>
    <n v="1.0900000000000001"/>
    <n v="1.36"/>
    <n v="2.1999999999999999E-2"/>
    <n v="0.57999999999999996"/>
    <n v="20.7161882213673"/>
    <d v="1900-01-13T19:08:05"/>
    <n v="43180"/>
    <n v="1.91367984167588"/>
    <n v="99.929586835672097"/>
    <n v="1"/>
    <n v="52016.133910063851"/>
  </r>
  <r>
    <s v="STND-37541"/>
    <s v="Casey's Retail Company, Inc"/>
    <s v="Casey's Store #1665 - 225 N Main St - Seneca"/>
    <s v="Outdoor &amp; Garage - LED Fixtures"/>
    <s v="Outdoor &amp; Garage Lighting"/>
    <s v="Exterior"/>
    <n v="0"/>
    <n v="17601.77"/>
    <n v="0"/>
    <x v="0"/>
    <x v="0"/>
    <n v="10.1978380583316"/>
    <s v="Qty / 1,000"/>
    <m/>
    <s v="Private-Lighting"/>
    <s v="lighting"/>
    <n v="3"/>
    <n v="3590"/>
    <s v="Lighting"/>
    <n v="0.91633259480590001"/>
    <n v="1.30467645558681"/>
    <n v="16129.075577276601"/>
    <n v="0"/>
    <n v="0.71"/>
    <n v="11451.6436598664"/>
    <n v="0"/>
    <n v="4903"/>
    <n v="1"/>
    <n v="1"/>
    <n v="0"/>
    <n v="0"/>
    <n v="14.276973281664301"/>
    <d v="1900-01-09T04:44:53"/>
    <n v="43180"/>
    <n v="0"/>
    <n v="0"/>
    <n v="1"/>
    <n v="116782.00754503736"/>
  </r>
  <r>
    <s v="STND-37549"/>
    <s v="Rosalind Franklin University of Medicine &amp; Science"/>
    <s v="Rosalind Franklin University of Medicine and Science - 3333 Green Bay Rd - North Chicago"/>
    <s v="New Indoor LED Fixtures"/>
    <s v="Indoor Lighting"/>
    <s v="College/University"/>
    <n v="0"/>
    <n v="5437.6360000000004"/>
    <n v="1.323"/>
    <x v="0"/>
    <x v="0"/>
    <n v="14.727540500736399"/>
    <s v="Qty / 1,000"/>
    <m/>
    <s v="Private-Lighting"/>
    <s v="lighting"/>
    <n v="3"/>
    <n v="1511"/>
    <s v="Lighting"/>
    <n v="0.91633259480590001"/>
    <n v="1.30467645558681"/>
    <n v="4982.6831054899703"/>
    <n v="1.7260869507413401"/>
    <n v="0.71"/>
    <n v="3537.7050048978799"/>
    <n v="1.2255217350263501"/>
    <n v="3395"/>
    <n v="1.06"/>
    <n v="1.39"/>
    <n v="0.02"/>
    <n v="0.63"/>
    <n v="20.618556701030901"/>
    <d v="1900-01-13T17:27:39"/>
    <n v="43167"/>
    <n v="1.97109392570669"/>
    <n v="94.012888782829705"/>
    <n v="1"/>
    <n v="52101.69373929139"/>
  </r>
  <r>
    <s v="STND-37568"/>
    <s v="Target Corporation"/>
    <s v="Target Corporation - 1111 Macom Dr - DeKalb"/>
    <s v="Outdoor &amp; Garage - LED Fixtures"/>
    <s v="Outdoor &amp; Garage Lighting"/>
    <s v="Exterior"/>
    <n v="0"/>
    <n v="612458.245"/>
    <n v="0"/>
    <x v="0"/>
    <x v="0"/>
    <n v="10.1978380583316"/>
    <s v="Qty / 1,000"/>
    <m/>
    <s v="Private-Lighting"/>
    <s v="lighting"/>
    <n v="1"/>
    <n v="124915"/>
    <s v="Lighting"/>
    <n v="0.99989942556735301"/>
    <n v="1.019640158801"/>
    <n v="612396.647359489"/>
    <n v="0"/>
    <n v="0.71"/>
    <n v="434801.61962523701"/>
    <n v="0"/>
    <n v="4903"/>
    <n v="1"/>
    <n v="1"/>
    <n v="0"/>
    <n v="0"/>
    <n v="14.276973281664301"/>
    <d v="1900-01-09T04:44:53"/>
    <n v="43135"/>
    <n v="0"/>
    <n v="0"/>
    <n v="1"/>
    <n v="4434036.5044384617"/>
  </r>
  <r>
    <s v="STND-38100"/>
    <s v="Little Company of Mary Hospital, Inc."/>
    <s v="Little Company of Mary (VSD) - 2800 West 95th St - Evergreen Park"/>
    <s v="VSD on HVAC Fan or Pump &lt;= 200 HP"/>
    <s v="Variable Speed Drives"/>
    <s v="Healthcare Clinic/Office"/>
    <n v="0"/>
    <n v="14416.717000000001"/>
    <n v="1.454"/>
    <x v="6"/>
    <x v="0"/>
    <n v="15"/>
    <s v="ΔkWpeak"/>
    <m/>
    <s v="Private-Non-Lighting"/>
    <s v="non_lighting"/>
    <n v="3"/>
    <n v="2"/>
    <s v="Non-Lighting"/>
    <n v="0.98952339343681495"/>
    <n v="0.43468415683807998"/>
    <n v="14265.678728058199"/>
    <n v="0.63203076404256897"/>
    <n v="0.7"/>
    <n v="9985.9751096407508"/>
    <n v="0.44242153482979801"/>
    <n v="3890"/>
    <n v="1.4"/>
    <n v="1.85"/>
    <n v="6.0000000000000001E-3"/>
    <n v="0.65"/>
    <n v="17.994858611825201"/>
    <d v="1900-01-11T20:29:00"/>
    <n v="43180"/>
    <n v="0.63203076404256897"/>
    <n v="0"/>
    <n v="1"/>
    <n v="149789.62664461127"/>
  </r>
  <r>
    <s v="STND-38109"/>
    <s v="Yaskawa America, Inc."/>
    <s v="Yaskawa Electric America - 2121 Norman Dr South - Waukegan"/>
    <s v="New Indoor LED Fixtures"/>
    <s v="Indoor Lighting"/>
    <s v="Warehouse"/>
    <n v="0"/>
    <n v="33517.347999999998"/>
    <n v="5.3040000000000003"/>
    <x v="0"/>
    <x v="0"/>
    <n v="9.5383441434566993"/>
    <s v="Qty / 1,000"/>
    <m/>
    <s v="Private-Lighting"/>
    <s v="lighting"/>
    <n v="3"/>
    <n v="6394"/>
    <s v="Lighting"/>
    <n v="0.91633259480590001"/>
    <n v="1.30467645558681"/>
    <n v="30713.038463852299"/>
    <n v="6.9200039204324204"/>
    <n v="0.71"/>
    <n v="21806.2573093352"/>
    <n v="4.9132027835070202"/>
    <n v="5242"/>
    <n v="1"/>
    <n v="1.22"/>
    <n v="1.0999999999999999E-2"/>
    <n v="0.68"/>
    <n v="13.3536818008394"/>
    <d v="1900-01-08T12:55:13"/>
    <n v="43135"/>
    <n v="8.3413740603090893"/>
    <n v="337.84342310237599"/>
    <n v="1"/>
    <n v="207995.58669720724"/>
  </r>
  <r>
    <s v="STND-38111"/>
    <s v="Kellog Business Services Company"/>
    <s v="Kellogg Company - 800 Commerce Drive Suite 450 - Oak Brook"/>
    <s v="Outdoor &amp; Garage - LED Fixtures"/>
    <s v="Outdoor &amp; Garage Lighting"/>
    <s v="Exterior"/>
    <n v="0"/>
    <n v="12752.703"/>
    <n v="0"/>
    <x v="0"/>
    <x v="0"/>
    <n v="10.1978380583316"/>
    <s v="Qty / 1,000"/>
    <m/>
    <s v="Private-Lighting"/>
    <s v="lighting"/>
    <n v="3"/>
    <n v="2601"/>
    <s v="Lighting"/>
    <n v="0.91633259480590001"/>
    <n v="1.30467645558681"/>
    <n v="11685.717430778999"/>
    <n v="0"/>
    <n v="0.71"/>
    <n v="8296.8593758530806"/>
    <n v="0"/>
    <n v="4903"/>
    <n v="1"/>
    <n v="1"/>
    <n v="0"/>
    <n v="0"/>
    <n v="14.276973281664301"/>
    <d v="1900-01-09T04:44:53"/>
    <n v="43135"/>
    <n v="0"/>
    <n v="0"/>
    <n v="1"/>
    <n v="84610.028307699904"/>
  </r>
  <r>
    <s v="STND-38113"/>
    <s v="lmperial Realty Company"/>
    <s v="lmperial Realty Company - 115 Wilke Road - Arlington Heights"/>
    <s v="Building Energy Management System"/>
    <s v="Energy Management System"/>
    <s v="Office"/>
    <n v="6385.68"/>
    <n v="41506.92"/>
    <n v="0"/>
    <x v="1"/>
    <x v="0"/>
    <n v="15"/>
    <s v="NA"/>
    <m/>
    <s v="EMS"/>
    <s v="ems"/>
    <n v="3"/>
    <n v="1"/>
    <s v="EMS"/>
    <n v="0.91036333343406195"/>
    <n v="0"/>
    <n v="37786.378051780899"/>
    <n v="0"/>
    <n v="0.7"/>
    <n v="26450.464636246699"/>
    <n v="0"/>
    <n v="2885"/>
    <n v="1.165"/>
    <n v="1.3779999999999999"/>
    <n v="2.5499999999999998E-2"/>
    <n v="0.55000000000000004"/>
    <n v="24.263431542460999"/>
    <d v="1900-01-16T07:56:40"/>
    <n v="43226"/>
    <n v="0"/>
    <n v="0"/>
    <n v="1"/>
    <n v="396756.96954370051"/>
  </r>
  <r>
    <s v="STND-38124"/>
    <s v="Sterling Chevrolet"/>
    <s v="Sterling Chevrolet - 1824 Locust St - Sterling"/>
    <s v="New Indoor LED Fixtures"/>
    <s v="Indoor Lighting"/>
    <s v="Retail (strip mall)"/>
    <n v="0"/>
    <n v="79168.442999999999"/>
    <n v="15.818"/>
    <x v="0"/>
    <x v="0"/>
    <n v="12.215978499877799"/>
    <s v="Qty / 1,000"/>
    <m/>
    <s v="Private-Lighting"/>
    <s v="lighting"/>
    <n v="3"/>
    <n v="17270"/>
    <s v="Lighting"/>
    <n v="0.91633259480590001"/>
    <n v="1.30467645558681"/>
    <n v="72544.624800933001"/>
    <n v="20.637372174472102"/>
    <n v="0.71"/>
    <n v="51506.683608662403"/>
    <n v="14.6525342438752"/>
    <n v="4093"/>
    <n v="1.1200000000000001"/>
    <n v="1.29"/>
    <n v="1.9E-2"/>
    <n v="0.71"/>
    <n v="17.102369899829"/>
    <d v="1900-01-11T05:11:01"/>
    <n v="43257"/>
    <n v="22.532342149221599"/>
    <n v="1230.6677421586801"/>
    <n v="0"/>
    <n v="629204.53956342814"/>
  </r>
  <r>
    <s v="STND-38126"/>
    <s v="Bloodstone TRS, Inc."/>
    <s v="Chicago Marriott Downtown - 540 N Michigan Ave - Chicago"/>
    <s v="Water-Cooled Chiller"/>
    <s v="HVAC"/>
    <s v="Hotel/Motel (common)"/>
    <n v="0"/>
    <n v="758520"/>
    <n v="172.08"/>
    <x v="3"/>
    <x v="0"/>
    <n v="20"/>
    <s v="ΔkWpeak / CF"/>
    <n v="1"/>
    <s v="Private-Non-Lighting"/>
    <s v="non_lighting"/>
    <n v="1"/>
    <n v="3"/>
    <s v="Non-Lighting"/>
    <n v="0.63719436902659499"/>
    <n v="0.48692010922420598"/>
    <n v="483324.67279405298"/>
    <n v="83.789212395301405"/>
    <n v="0.7"/>
    <n v="338327.27095583698"/>
    <n v="58.652448676711003"/>
    <n v="6138"/>
    <n v="1.2"/>
    <n v="1.24"/>
    <n v="3.2000000000000001E-2"/>
    <n v="0.73"/>
    <n v="11.4043662430759"/>
    <d v="1900-01-07T03:30:12"/>
    <n v="43203"/>
    <n v="83.789212395301405"/>
    <n v="0"/>
    <n v="1"/>
    <n v="6766545.4191167392"/>
  </r>
  <r>
    <s v="STND-38126"/>
    <s v="Bloodstone TRS, Inc."/>
    <s v="Chicago Marriott Downtown - 540 N Michigan Ave - Chicago"/>
    <s v="VSD on HVAC Fan or Pump &lt;= 200 HP"/>
    <s v="Variable Speed Drives"/>
    <s v="Hotel/Motel (common)"/>
    <n v="0"/>
    <n v="385989"/>
    <n v="62.694000000000003"/>
    <x v="6"/>
    <x v="0"/>
    <n v="15"/>
    <s v="ΔkWpeak"/>
    <m/>
    <s v="Private-Non-Lighting"/>
    <s v="non_lighting"/>
    <n v="1"/>
    <n v="3"/>
    <s v="Non-Lighting"/>
    <n v="0.63719436902659499"/>
    <n v="0.48692010922420598"/>
    <n v="245950.01730620599"/>
    <n v="30.5269693277024"/>
    <n v="0.7"/>
    <n v="172165.01211434399"/>
    <n v="21.368878529391701"/>
    <n v="6138"/>
    <n v="1.2"/>
    <n v="1.24"/>
    <n v="3.2000000000000001E-2"/>
    <n v="0.73"/>
    <n v="11.4043662430759"/>
    <d v="1900-01-07T03:30:12"/>
    <n v="43203"/>
    <n v="30.5269693277024"/>
    <n v="0"/>
    <n v="1"/>
    <n v="2582475.1817151597"/>
  </r>
  <r>
    <s v="STND-38126"/>
    <s v="Bloodstone TRS, Inc."/>
    <s v="Chicago Marriott Downtown - 540 N Michigan Ave - Chicago"/>
    <s v="VSD on HVAC Fan or Pump &lt;= 200 HP"/>
    <s v="Variable Speed Drives"/>
    <s v="Hotel/Motel (common)"/>
    <n v="0"/>
    <n v="141999"/>
    <n v="95.11"/>
    <x v="6"/>
    <x v="0"/>
    <n v="15"/>
    <s v="ΔkWpeak"/>
    <m/>
    <s v="Private-Non-Lighting"/>
    <s v="non_lighting"/>
    <n v="1"/>
    <n v="6"/>
    <s v="Non-Lighting"/>
    <n v="0.63719436902659499"/>
    <n v="0.48692010922420598"/>
    <n v="90480.963207407403"/>
    <n v="46.310971588314203"/>
    <n v="0.7"/>
    <n v="63336.674245185197"/>
    <n v="32.417680111819998"/>
    <n v="6138"/>
    <n v="1.2"/>
    <n v="1.24"/>
    <n v="3.2000000000000001E-2"/>
    <n v="0.73"/>
    <n v="11.4043662430759"/>
    <d v="1900-01-07T03:30:12"/>
    <n v="43203"/>
    <n v="46.310971588314203"/>
    <n v="0"/>
    <n v="1"/>
    <n v="950050.11367777793"/>
  </r>
  <r>
    <s v="STND-38133"/>
    <s v="11 E Adams LLC"/>
    <s v="11 E Adams LLC - 11 E Adams St - Chicago"/>
    <s v="VSD on HVAC Fan or Pump &lt;= 200 HP"/>
    <s v="Variable Speed Drives"/>
    <s v="Office"/>
    <n v="0"/>
    <n v="194195"/>
    <n v="11.1"/>
    <x v="6"/>
    <x v="0"/>
    <n v="15"/>
    <s v="ΔkWpeak"/>
    <m/>
    <s v="EMS"/>
    <s v="ems"/>
    <n v="1"/>
    <n v="1"/>
    <s v="Non-Lighting"/>
    <n v="0.28326105128905499"/>
    <n v="0.67864895493979305"/>
    <n v="55007.879855077997"/>
    <n v="7.5330033998317001"/>
    <n v="0.7"/>
    <n v="38505.5158985546"/>
    <n v="5.2731023798821903"/>
    <n v="2885"/>
    <n v="1.165"/>
    <n v="1.3779999999999999"/>
    <n v="2.5499999999999998E-2"/>
    <n v="0.55000000000000004"/>
    <n v="24.263431542460999"/>
    <d v="1900-01-16T07:56:40"/>
    <n v="43216"/>
    <n v="7.5330033998317001"/>
    <n v="0"/>
    <n v="1"/>
    <n v="577582.73847831902"/>
  </r>
  <r>
    <s v="STND-38133"/>
    <s v="11 E Adams LLC"/>
    <s v="11 E Adams LLC - 11 E Adams St - Chicago"/>
    <s v="VSD on HVAC Fan or Pump &lt;= 200 HP"/>
    <s v="Variable Speed Drives"/>
    <s v="Office"/>
    <n v="0"/>
    <n v="38839"/>
    <n v="2"/>
    <x v="6"/>
    <x v="0"/>
    <n v="15"/>
    <s v="ΔkWpeak"/>
    <m/>
    <s v="EMS"/>
    <s v="ems"/>
    <n v="1"/>
    <n v="1"/>
    <s v="Non-Lighting"/>
    <n v="0.28326105128905499"/>
    <n v="0.67864895493979305"/>
    <n v="11001.5759710156"/>
    <n v="1.3572979098795901"/>
    <n v="0.7"/>
    <n v="7701.1031797109099"/>
    <n v="0.95010853691570996"/>
    <n v="2885"/>
    <n v="1.165"/>
    <n v="1.3779999999999999"/>
    <n v="2.5499999999999998E-2"/>
    <n v="0.55000000000000004"/>
    <n v="24.263431542460999"/>
    <d v="1900-01-16T07:56:40"/>
    <n v="43216"/>
    <n v="1.3572979098795901"/>
    <n v="0"/>
    <n v="1"/>
    <n v="115516.54769566364"/>
  </r>
  <r>
    <s v="STND-38133"/>
    <s v="11 E Adams LLC"/>
    <s v="11 E Adams LLC - 11 E Adams St - Chicago"/>
    <s v="VSD on HVAC Fan or Pump &lt;= 200 HP"/>
    <s v="Variable Speed Drives"/>
    <s v="Office"/>
    <n v="0"/>
    <n v="155356"/>
    <n v="9"/>
    <x v="6"/>
    <x v="0"/>
    <n v="15"/>
    <s v="ΔkWpeak"/>
    <m/>
    <s v="EMS"/>
    <s v="ems"/>
    <n v="1"/>
    <n v="1"/>
    <s v="Non-Lighting"/>
    <n v="0.28326105128905499"/>
    <n v="0.67864895493979305"/>
    <n v="44006.303884062399"/>
    <n v="6.10784059445814"/>
    <n v="0.7"/>
    <n v="30804.412718843701"/>
    <n v="4.2754884161206999"/>
    <n v="2885"/>
    <n v="1.165"/>
    <n v="1.3779999999999999"/>
    <n v="2.5499999999999998E-2"/>
    <n v="0.55000000000000004"/>
    <n v="24.263431542460999"/>
    <d v="1900-01-16T07:56:40"/>
    <n v="43216"/>
    <n v="6.10784059445814"/>
    <n v="0"/>
    <n v="1"/>
    <n v="462066.1907826555"/>
  </r>
  <r>
    <s v="STND-38133"/>
    <s v="11 E Adams LLC"/>
    <s v="11 E Adams LLC - 11 E Adams St - Chicago"/>
    <s v="VSD on HVAC Fan or Pump &lt;= 200 HP"/>
    <s v="Variable Speed Drives"/>
    <s v="Office"/>
    <n v="0"/>
    <n v="38839"/>
    <n v="2"/>
    <x v="6"/>
    <x v="0"/>
    <n v="15"/>
    <s v="ΔkWpeak"/>
    <m/>
    <s v="EMS"/>
    <s v="ems"/>
    <n v="1"/>
    <n v="1"/>
    <s v="Non-Lighting"/>
    <n v="0.28326105128905499"/>
    <n v="0.67864895493979305"/>
    <n v="11001.5759710156"/>
    <n v="1.3572979098795901"/>
    <n v="0.7"/>
    <n v="7701.1031797109099"/>
    <n v="0.95010853691570996"/>
    <n v="2885"/>
    <n v="1.165"/>
    <n v="1.3779999999999999"/>
    <n v="2.5499999999999998E-2"/>
    <n v="0.55000000000000004"/>
    <n v="24.263431542460999"/>
    <d v="1900-01-16T07:56:40"/>
    <n v="43216"/>
    <n v="1.3572979098795901"/>
    <n v="0"/>
    <n v="1"/>
    <n v="115516.54769566364"/>
  </r>
  <r>
    <s v="STND-38133"/>
    <s v="11 E Adams LLC"/>
    <s v="11 E Adams LLC - 11 E Adams St - Chicago"/>
    <s v="VSD on HVAC Fan or Pump &lt;= 200 HP"/>
    <s v="Variable Speed Drives"/>
    <s v="Office"/>
    <n v="0"/>
    <n v="38839"/>
    <n v="2"/>
    <x v="6"/>
    <x v="0"/>
    <n v="15"/>
    <s v="ΔkWpeak"/>
    <m/>
    <s v="EMS"/>
    <s v="ems"/>
    <n v="1"/>
    <n v="1"/>
    <s v="Non-Lighting"/>
    <n v="0.28326105128905499"/>
    <n v="0.67864895493979305"/>
    <n v="11001.5759710156"/>
    <n v="1.3572979098795901"/>
    <n v="0.7"/>
    <n v="7701.1031797109099"/>
    <n v="0.95010853691570996"/>
    <n v="2885"/>
    <n v="1.165"/>
    <n v="1.3779999999999999"/>
    <n v="2.5499999999999998E-2"/>
    <n v="0.55000000000000004"/>
    <n v="24.263431542460999"/>
    <d v="1900-01-16T07:56:40"/>
    <n v="43216"/>
    <n v="1.3572979098795901"/>
    <n v="0"/>
    <n v="1"/>
    <n v="115516.54769566364"/>
  </r>
  <r>
    <s v="STND-38133"/>
    <s v="11 E Adams LLC"/>
    <s v="11 E Adams LLC - 11 E Adams St - Chicago"/>
    <s v="VSD on HVAC Fan or Pump &lt;= 200 HP"/>
    <s v="Variable Speed Drives"/>
    <s v="Office"/>
    <n v="0"/>
    <n v="19420"/>
    <n v="1"/>
    <x v="6"/>
    <x v="0"/>
    <n v="15"/>
    <s v="ΔkWpeak"/>
    <m/>
    <s v="EMS"/>
    <s v="ems"/>
    <n v="1"/>
    <n v="1"/>
    <s v="Non-Lighting"/>
    <n v="0.28326105128905499"/>
    <n v="0.67864895493979305"/>
    <n v="5500.9296160334397"/>
    <n v="0.67864895493979305"/>
    <n v="0.7"/>
    <n v="3850.6507312234098"/>
    <n v="0.47505426845785498"/>
    <n v="2885"/>
    <n v="1.165"/>
    <n v="1.3779999999999999"/>
    <n v="2.5499999999999998E-2"/>
    <n v="0.55000000000000004"/>
    <n v="24.263431542460999"/>
    <d v="1900-01-16T07:56:40"/>
    <n v="43216"/>
    <n v="0.67864895493979305"/>
    <n v="0"/>
    <n v="1"/>
    <n v="57759.760968351147"/>
  </r>
  <r>
    <s v="STND-38133"/>
    <s v="11 E Adams LLC"/>
    <s v="11 E Adams LLC - 11 E Adams St - Chicago"/>
    <s v="VSD on HVAC Fan or Pump &lt;= 200 HP"/>
    <s v="Variable Speed Drives"/>
    <s v="Office"/>
    <n v="0"/>
    <n v="3906"/>
    <n v="0"/>
    <x v="6"/>
    <x v="0"/>
    <n v="15"/>
    <s v="ΔkWpeak"/>
    <m/>
    <s v="EMS"/>
    <s v="ems"/>
    <n v="1"/>
    <n v="2"/>
    <s v="Non-Lighting"/>
    <n v="0.28326105128905499"/>
    <n v="0.67864895493979305"/>
    <n v="1106.4176663350499"/>
    <n v="0"/>
    <n v="0.7"/>
    <n v="774.49236643453298"/>
    <n v="0"/>
    <n v="2885"/>
    <n v="1.165"/>
    <n v="1.3779999999999999"/>
    <n v="2.5499999999999998E-2"/>
    <n v="0.55000000000000004"/>
    <n v="24.263431542460999"/>
    <d v="1900-01-16T07:56:40"/>
    <n v="43216"/>
    <n v="0"/>
    <n v="0"/>
    <n v="1"/>
    <n v="11617.385496517994"/>
  </r>
  <r>
    <s v="STND-38133"/>
    <s v="11 E Adams LLC"/>
    <s v="11 E Adams LLC - 11 E Adams St - Chicago"/>
    <s v="VSD on HVAC Fan or Pump &lt;= 200 HP"/>
    <s v="Variable Speed Drives"/>
    <s v="Office"/>
    <n v="0"/>
    <n v="9574"/>
    <n v="0"/>
    <x v="6"/>
    <x v="0"/>
    <n v="15"/>
    <s v="ΔkWpeak"/>
    <m/>
    <s v="EMS"/>
    <s v="ems"/>
    <n v="1"/>
    <n v="2"/>
    <s v="Non-Lighting"/>
    <n v="0.28326105128905499"/>
    <n v="0.67864895493979305"/>
    <n v="2711.94130504141"/>
    <n v="0"/>
    <n v="0.7"/>
    <n v="1898.3589135289899"/>
    <n v="0"/>
    <n v="2885"/>
    <n v="1.165"/>
    <n v="1.3779999999999999"/>
    <n v="2.5499999999999998E-2"/>
    <n v="0.55000000000000004"/>
    <n v="24.263431542460999"/>
    <d v="1900-01-16T07:56:40"/>
    <n v="43216"/>
    <n v="0"/>
    <n v="0"/>
    <n v="1"/>
    <n v="28475.383702934847"/>
  </r>
  <r>
    <s v="STND-38133"/>
    <s v="11 E Adams LLC"/>
    <s v="11 E Adams LLC - 11 E Adams St - Chicago"/>
    <s v="Building Energy Management System"/>
    <s v="Energy Management System"/>
    <s v="Office"/>
    <n v="0"/>
    <n v="254375.16"/>
    <n v="0"/>
    <x v="1"/>
    <x v="0"/>
    <n v="15"/>
    <s v="NA"/>
    <m/>
    <s v="EMS"/>
    <s v="ems"/>
    <n v="1"/>
    <n v="1"/>
    <s v="EMS"/>
    <n v="0.28326105128905499"/>
    <n v="0.67864895493979305"/>
    <n v="72054.575243421496"/>
    <n v="0"/>
    <n v="0.7"/>
    <n v="50438.202670395003"/>
    <n v="0"/>
    <n v="2885"/>
    <n v="1.165"/>
    <n v="1.3779999999999999"/>
    <n v="2.5499999999999998E-2"/>
    <n v="0.55000000000000004"/>
    <n v="24.263431542460999"/>
    <d v="1900-01-16T07:56:40"/>
    <n v="43216"/>
    <n v="0"/>
    <n v="0"/>
    <n v="1"/>
    <n v="756573.04005592503"/>
  </r>
  <r>
    <s v="STND-38133"/>
    <s v="11 E Adams LLC"/>
    <s v="11 E Adams LLC - 11 E Adams St - Chicago"/>
    <s v="VSD on HVAC Fan or Pump &lt;= 200 HP"/>
    <s v="Variable Speed Drives"/>
    <s v="Office"/>
    <n v="0"/>
    <n v="5179"/>
    <n v="0"/>
    <x v="6"/>
    <x v="0"/>
    <n v="15"/>
    <s v="ΔkWpeak"/>
    <m/>
    <s v="EMS"/>
    <s v="ems"/>
    <n v="1"/>
    <n v="1"/>
    <s v="Non-Lighting"/>
    <n v="0.28326105128905499"/>
    <n v="0.67864895493979305"/>
    <n v="1467.00898462601"/>
    <n v="0"/>
    <n v="0.7"/>
    <n v="1026.9062892382101"/>
    <n v="0"/>
    <n v="2885"/>
    <n v="1.165"/>
    <n v="1.3779999999999999"/>
    <n v="2.5499999999999998E-2"/>
    <n v="0.55000000000000004"/>
    <n v="24.263431542460999"/>
    <d v="1900-01-16T07:56:40"/>
    <n v="43216"/>
    <n v="0"/>
    <n v="0"/>
    <n v="1"/>
    <n v="15403.594338573152"/>
  </r>
  <r>
    <s v="STND-38133"/>
    <s v="11 E Adams LLC"/>
    <s v="11 E Adams LLC - 11 E Adams St - Chicago"/>
    <s v="VSD on HVAC Fan or Pump &lt;= 200 HP"/>
    <s v="Variable Speed Drives"/>
    <s v="Office"/>
    <n v="0"/>
    <n v="28723"/>
    <n v="6"/>
    <x v="6"/>
    <x v="0"/>
    <n v="15"/>
    <s v="ΔkWpeak"/>
    <m/>
    <s v="EMS"/>
    <s v="ems"/>
    <n v="1"/>
    <n v="1"/>
    <s v="Non-Lighting"/>
    <n v="0.28326105128905499"/>
    <n v="0.67864895493979305"/>
    <n v="8136.1071761755202"/>
    <n v="4.0718937296387603"/>
    <n v="0.7"/>
    <n v="5695.2750233228599"/>
    <n v="2.85032561074713"/>
    <n v="2885"/>
    <n v="1.165"/>
    <n v="1.3779999999999999"/>
    <n v="2.5499999999999998E-2"/>
    <n v="0.55000000000000004"/>
    <n v="24.263431542460999"/>
    <d v="1900-01-16T07:56:40"/>
    <n v="43216"/>
    <n v="4.0718937296387603"/>
    <n v="0"/>
    <n v="1"/>
    <n v="85429.1253498429"/>
  </r>
  <r>
    <s v="STND-38133"/>
    <s v="11 E Adams LLC"/>
    <s v="11 E Adams LLC - 11 E Adams St - Chicago"/>
    <s v="VSD on HVAC Fan or Pump &lt;= 200 HP"/>
    <s v="Variable Speed Drives"/>
    <s v="Office"/>
    <n v="0"/>
    <n v="23936"/>
    <n v="5"/>
    <x v="6"/>
    <x v="0"/>
    <n v="15"/>
    <s v="ΔkWpeak"/>
    <m/>
    <s v="EMS"/>
    <s v="ems"/>
    <n v="1"/>
    <n v="1"/>
    <s v="Non-Lighting"/>
    <n v="0.28326105128905499"/>
    <n v="0.67864895493979305"/>
    <n v="6780.1365236548099"/>
    <n v="3.3932447746989598"/>
    <n v="0.7"/>
    <n v="4746.0955665583697"/>
    <n v="2.3752713422892802"/>
    <n v="2885"/>
    <n v="1.165"/>
    <n v="1.3779999999999999"/>
    <n v="2.5499999999999998E-2"/>
    <n v="0.55000000000000004"/>
    <n v="24.263431542460999"/>
    <d v="1900-01-16T07:56:40"/>
    <n v="43216"/>
    <n v="3.3932447746989598"/>
    <n v="0"/>
    <n v="1"/>
    <n v="71191.43349837554"/>
  </r>
  <r>
    <s v="STND-38133"/>
    <s v="11 E Adams LLC"/>
    <s v="11 E Adams LLC - 11 E Adams St - Chicago"/>
    <s v="VSD on HVAC Fan or Pump &lt;= 200 HP"/>
    <s v="Variable Speed Drives"/>
    <s v="Office"/>
    <n v="0"/>
    <n v="7181"/>
    <n v="1.6"/>
    <x v="6"/>
    <x v="0"/>
    <n v="15"/>
    <s v="ΔkWpeak"/>
    <m/>
    <s v="EMS"/>
    <s v="ems"/>
    <n v="1"/>
    <n v="1"/>
    <s v="Non-Lighting"/>
    <n v="0.28326105128905499"/>
    <n v="0.67864895493979305"/>
    <n v="2034.0976093067"/>
    <n v="1.0858383279036701"/>
    <n v="0.7"/>
    <n v="1423.8683265146899"/>
    <n v="0.76008682953256801"/>
    <n v="2885"/>
    <n v="1.165"/>
    <n v="1.3779999999999999"/>
    <n v="2.5499999999999998E-2"/>
    <n v="0.55000000000000004"/>
    <n v="24.263431542460999"/>
    <d v="1900-01-16T07:56:40"/>
    <n v="43216"/>
    <n v="1.0858383279036701"/>
    <n v="0"/>
    <n v="1"/>
    <n v="21358.024897720348"/>
  </r>
  <r>
    <s v="STND-38133"/>
    <s v="11 E Adams LLC"/>
    <s v="11 E Adams LLC - 11 E Adams St - Chicago"/>
    <s v="VSD on HVAC Fan or Pump &lt;= 200 HP"/>
    <s v="Variable Speed Drives"/>
    <s v="Office"/>
    <n v="0"/>
    <n v="65092"/>
    <n v="0"/>
    <x v="6"/>
    <x v="0"/>
    <n v="15"/>
    <s v="ΔkWpeak"/>
    <m/>
    <s v="EMS"/>
    <s v="ems"/>
    <n v="1"/>
    <n v="2"/>
    <s v="Non-Lighting"/>
    <n v="0.28326105128905499"/>
    <n v="0.67864895493979305"/>
    <n v="18438.028350507098"/>
    <n v="0"/>
    <n v="0.7"/>
    <n v="12906.619845355001"/>
    <n v="0"/>
    <n v="2885"/>
    <n v="1.165"/>
    <n v="1.3779999999999999"/>
    <n v="2.5499999999999998E-2"/>
    <n v="0.55000000000000004"/>
    <n v="24.263431542460999"/>
    <d v="1900-01-16T07:56:40"/>
    <n v="43216"/>
    <n v="0"/>
    <n v="0"/>
    <n v="1"/>
    <n v="193599.29768032502"/>
  </r>
  <r>
    <s v="STND-38133"/>
    <s v="11 E Adams LLC"/>
    <s v="11 E Adams LLC - 11 E Adams St - Chicago"/>
    <s v="VSD on HVAC Fan or Pump &lt;= 200 HP"/>
    <s v="Variable Speed Drives"/>
    <s v="Office"/>
    <n v="0"/>
    <n v="7811"/>
    <n v="0"/>
    <x v="6"/>
    <x v="0"/>
    <n v="15"/>
    <s v="ΔkWpeak"/>
    <m/>
    <s v="EMS"/>
    <s v="ems"/>
    <n v="1"/>
    <n v="2"/>
    <s v="Non-Lighting"/>
    <n v="0.28326105128905499"/>
    <n v="0.67864895493979305"/>
    <n v="2212.5520716188098"/>
    <n v="0"/>
    <n v="0.7"/>
    <n v="1548.7864501331601"/>
    <n v="0"/>
    <n v="2885"/>
    <n v="1.165"/>
    <n v="1.3779999999999999"/>
    <n v="2.5499999999999998E-2"/>
    <n v="0.55000000000000004"/>
    <n v="24.263431542460999"/>
    <d v="1900-01-16T07:56:40"/>
    <n v="43216"/>
    <n v="0"/>
    <n v="0"/>
    <n v="1"/>
    <n v="23231.796751997401"/>
  </r>
  <r>
    <s v="STND-38139"/>
    <s v="2000 Plus Groups, Inc."/>
    <s v="Crescent Foods - 4343 W 44th Pl - Chicago"/>
    <s v="Compressed Air - Air Compressor(s) with Integrated VSD &lt;= 150 HP"/>
    <s v="Compressed Air"/>
    <s v="Miscellaneous"/>
    <n v="0"/>
    <n v="20808"/>
    <n v="3.34"/>
    <x v="4"/>
    <x v="0"/>
    <n v="10"/>
    <s v="ΔkWpeak / CF"/>
    <n v="0.95"/>
    <s v="Private-Non-Lighting"/>
    <s v="non_lighting"/>
    <n v="3"/>
    <n v="1"/>
    <s v="Non-Lighting"/>
    <n v="0.98952339343681495"/>
    <n v="0.43468415683807998"/>
    <n v="20590.0027706332"/>
    <n v="1.4518450838391901"/>
    <n v="0.7"/>
    <n v="14413.0019394433"/>
    <n v="1.0162915586874299"/>
    <n v="3379"/>
    <n v="1.0900000000000001"/>
    <n v="1.36"/>
    <n v="2.1999999999999999E-2"/>
    <n v="0.57999999999999996"/>
    <n v="20.7161882213673"/>
    <d v="1900-01-13T19:08:05"/>
    <n v="43188"/>
    <n v="1.52825798298862"/>
    <n v="0"/>
    <n v="1"/>
    <n v="144130.01939443301"/>
  </r>
  <r>
    <s v="STND-38139"/>
    <s v="2000 Plus Groups, Inc."/>
    <s v="Crescent Foods - 4343 W 44th Pl - Chicago"/>
    <s v="Efficient Refrigerated Compressed Air Dryer"/>
    <s v="Compressed Air"/>
    <s v="Miscellaneous"/>
    <n v="0"/>
    <n v="364"/>
    <n v="0.08"/>
    <x v="4"/>
    <x v="0"/>
    <n v="10"/>
    <s v="ΔkWpeak / CF"/>
    <n v="0.95"/>
    <s v="Private-Non-Lighting"/>
    <s v="non_lighting"/>
    <n v="3"/>
    <n v="80"/>
    <s v="Non-Lighting"/>
    <n v="0.98952339343681495"/>
    <n v="0.43468415683807998"/>
    <n v="360.18651521100099"/>
    <n v="3.4774732547046397E-2"/>
    <n v="0.7"/>
    <n v="252.13056064770001"/>
    <n v="2.4342312782932501E-2"/>
    <n v="3379"/>
    <n v="1.0900000000000001"/>
    <n v="1.36"/>
    <n v="2.1999999999999999E-2"/>
    <n v="0.57999999999999996"/>
    <n v="20.7161882213673"/>
    <d v="1900-01-13T19:08:05"/>
    <n v="43188"/>
    <n v="3.6604981628469903E-2"/>
    <n v="0"/>
    <n v="1"/>
    <n v="2521.3056064769999"/>
  </r>
  <r>
    <s v="STND-38149"/>
    <s v="Nestle Professional Beverages"/>
    <s v="Nestle - 1821 S Kilbourn Ave - Chicago"/>
    <s v="New Indoor LED Fixtures"/>
    <s v="Indoor Lighting"/>
    <s v="Miscellaneous"/>
    <n v="0"/>
    <n v="72745.106"/>
    <n v="15.58"/>
    <x v="0"/>
    <x v="0"/>
    <n v="14.797277300976599"/>
    <s v="Qty / 1,000"/>
    <m/>
    <s v="Private-Lighting"/>
    <s v="lighting"/>
    <n v="3"/>
    <n v="19751"/>
    <s v="Lighting"/>
    <n v="0.91633259480590001"/>
    <n v="1.30467645558681"/>
    <n v="66658.711740410203"/>
    <n v="20.326859178042401"/>
    <n v="0.71"/>
    <n v="47327.685335691298"/>
    <n v="14.432070016410099"/>
    <n v="3379"/>
    <n v="1.0900000000000001"/>
    <n v="1.36"/>
    <n v="2.1999999999999999E-2"/>
    <n v="0.57999999999999996"/>
    <n v="20.7161882213673"/>
    <d v="1900-01-13T19:08:05"/>
    <n v="43167"/>
    <n v="25.7693447997496"/>
    <n v="1345.4051910908499"/>
    <n v="1"/>
    <n v="700320.88392558787"/>
  </r>
  <r>
    <s v="STND-38149"/>
    <s v="Nestle Professional Beverages"/>
    <s v="Nestle - 1821 S Kilbourn Ave - Chicago"/>
    <s v="Occupancy Sensors"/>
    <s v="Indoor Lighting"/>
    <s v="Miscellaneous"/>
    <n v="0"/>
    <n v="564.84199999999998"/>
    <n v="0.374"/>
    <x v="0"/>
    <x v="0"/>
    <n v="8"/>
    <s v="Qty / 1,000"/>
    <m/>
    <s v="Private-Lighting"/>
    <s v="lighting"/>
    <n v="3"/>
    <n v="639"/>
    <s v="Lighting"/>
    <n v="0.91633259480590001"/>
    <n v="1.30467645558681"/>
    <n v="517.583135515354"/>
    <n v="0.48794899438946598"/>
    <n v="0.71"/>
    <n v="367.484026215901"/>
    <n v="0.34644378601652098"/>
    <n v="3379"/>
    <n v="1.0900000000000001"/>
    <n v="1.36"/>
    <n v="2.1999999999999999E-2"/>
    <n v="0.57999999999999996"/>
    <n v="20.7161882213673"/>
    <d v="1900-01-13T19:08:05"/>
    <n v="43167"/>
    <n v="0.83438610531714397"/>
    <n v="10.4466320929704"/>
    <n v="1"/>
    <n v="2939.872209727208"/>
  </r>
  <r>
    <s v="STND-38168"/>
    <s v="BRYNOLF MANUFACTURING, INC."/>
    <s v="Brynolf MFG - 412 18th Avenue - Rockford"/>
    <s v="Outdoor &amp; Garage - LED Fixtures"/>
    <s v="Outdoor &amp; Garage Lighting"/>
    <s v="Exterior"/>
    <n v="0"/>
    <n v="36355.745000000003"/>
    <n v="0"/>
    <x v="0"/>
    <x v="0"/>
    <n v="10.1978380583316"/>
    <s v="Qty / 1,000"/>
    <m/>
    <s v="Private-Lighting"/>
    <s v="lighting"/>
    <n v="3"/>
    <n v="7415"/>
    <s v="Lighting"/>
    <n v="0.91633259480590001"/>
    <n v="1.30467645558681"/>
    <n v="33313.954151951599"/>
    <n v="0"/>
    <n v="0.71"/>
    <n v="23652.907447885598"/>
    <n v="0"/>
    <n v="4903"/>
    <n v="1"/>
    <n v="1"/>
    <n v="0"/>
    <n v="0"/>
    <n v="14.276973281664301"/>
    <d v="1900-01-09T04:44:53"/>
    <n v="43124"/>
    <n v="0"/>
    <n v="0"/>
    <n v="1"/>
    <n v="241208.51976224271"/>
  </r>
  <r>
    <s v="STND-38171"/>
    <s v="1550 Condominium Association"/>
    <s v="1550 N LSD - First Service Residential (VSD) - 1550 N Lake Shore Dr - Chicago"/>
    <s v="VSD on HVAC Fan or Pump &lt;= 200 HP"/>
    <s v="Variable Speed Drives"/>
    <s v="Miscellaneous"/>
    <n v="0"/>
    <n v="30624.357"/>
    <n v="3.88"/>
    <x v="6"/>
    <x v="0"/>
    <n v="15"/>
    <s v="ΔkWpeak"/>
    <m/>
    <s v="Private-Non-Lighting"/>
    <s v="non_lighting"/>
    <n v="2"/>
    <n v="2"/>
    <s v="Non-Lighting"/>
    <n v="0.76002432528749297"/>
    <n v="0.465462131779591"/>
    <n v="23275.256266288299"/>
    <n v="1.80599307130481"/>
    <n v="0.7"/>
    <n v="16292.6793864018"/>
    <n v="1.2641951499133699"/>
    <n v="3379"/>
    <n v="1.0900000000000001"/>
    <n v="1.36"/>
    <n v="2.1999999999999999E-2"/>
    <n v="0.57999999999999996"/>
    <n v="20.7161882213673"/>
    <d v="1900-01-13T19:08:05"/>
    <n v="43167"/>
    <n v="1.80599307130481"/>
    <n v="0"/>
    <n v="1"/>
    <n v="244390.19079602699"/>
  </r>
  <r>
    <s v="STND-38171"/>
    <s v="1550 Condominium Association"/>
    <s v="1550 N LSD - First Service Residential (VSD) - 1550 N Lake Shore Dr - Chicago"/>
    <s v="VSD on HVAC Fan or Pump &lt;= 200 HP"/>
    <s v="Variable Speed Drives"/>
    <s v="Miscellaneous"/>
    <n v="0"/>
    <n v="183746.14499999999"/>
    <n v="23.28"/>
    <x v="6"/>
    <x v="0"/>
    <n v="15"/>
    <s v="ΔkWpeak"/>
    <m/>
    <s v="Private-Non-Lighting"/>
    <s v="non_lighting"/>
    <n v="2"/>
    <n v="6"/>
    <s v="Non-Lighting"/>
    <n v="0.76002432528749297"/>
    <n v="0.465462131779591"/>
    <n v="139651.53987780301"/>
    <n v="10.835958427828899"/>
    <n v="0.7"/>
    <n v="97756.077914462003"/>
    <n v="7.5851708994802198"/>
    <n v="3379"/>
    <n v="1.0900000000000001"/>
    <n v="1.36"/>
    <n v="2.1999999999999999E-2"/>
    <n v="0.57999999999999996"/>
    <n v="20.7161882213673"/>
    <d v="1900-01-13T19:08:05"/>
    <n v="43167"/>
    <n v="10.835958427828899"/>
    <n v="0"/>
    <n v="1"/>
    <n v="1466341.1687169301"/>
  </r>
  <r>
    <s v="STND-38191"/>
    <s v="Hamilton Sundstrand Corporation"/>
    <s v="Hamilton Sundstrand Corporation - 4747 Harrison Avenue - Rockford"/>
    <s v="Photocells"/>
    <s v="Outdoor &amp; Garage Lighting"/>
    <s v="Manufacturing"/>
    <n v="0"/>
    <n v="27.44"/>
    <n v="0"/>
    <x v="0"/>
    <x v="0"/>
    <n v="8"/>
    <s v="Qty / 1,000"/>
    <m/>
    <s v="Private-Lighting"/>
    <s v="lighting"/>
    <n v="2"/>
    <n v="2447"/>
    <s v="Lighting"/>
    <n v="0.97902139861649395"/>
    <n v="0.93591656730105399"/>
    <n v="26.864347178036599"/>
    <n v="0"/>
    <n v="0.71"/>
    <n v="19.073686496406001"/>
    <n v="0"/>
    <n v="4618"/>
    <n v="1.02"/>
    <n v="1.04"/>
    <n v="1.2E-2"/>
    <n v="0.81"/>
    <n v="15.158077089649201"/>
    <d v="1900-01-09T19:51:10"/>
    <n v="43385"/>
    <n v="0"/>
    <n v="0.31605114327101902"/>
    <n v="0"/>
    <n v="152.58949197124801"/>
  </r>
  <r>
    <s v="STND-38191"/>
    <s v="Hamilton Sundstrand Corporation"/>
    <s v="Hamilton Sundstrand Corporation - 4747 Harrison Avenue - Rockford"/>
    <s v="Outdoor &amp; Garage - LED Fixtures"/>
    <s v="Outdoor &amp; Garage Lighting"/>
    <s v="Exterior"/>
    <n v="0"/>
    <n v="10722.861000000001"/>
    <n v="0"/>
    <x v="0"/>
    <x v="0"/>
    <n v="10.1978380583316"/>
    <s v="Qty / 1,000"/>
    <m/>
    <s v="Private-Lighting"/>
    <s v="lighting"/>
    <n v="2"/>
    <n v="47932"/>
    <s v="Lighting"/>
    <n v="0.97902139861649395"/>
    <n v="0.93591656730105399"/>
    <n v="10497.910373390299"/>
    <n v="0"/>
    <n v="0.71"/>
    <n v="7453.5163651070798"/>
    <n v="0"/>
    <n v="4903"/>
    <n v="1"/>
    <n v="1"/>
    <n v="0"/>
    <n v="0"/>
    <n v="14.276973281664301"/>
    <d v="1900-01-09T04:44:53"/>
    <n v="43385"/>
    <n v="0"/>
    <n v="0"/>
    <n v="0"/>
    <n v="76009.75285648639"/>
  </r>
  <r>
    <s v="STND-38191"/>
    <s v="Hamilton Sundstrand Corporation"/>
    <s v="Hamilton Sundstrand Corporation - 4747 Harrison Avenue - Rockford"/>
    <s v="Outdoor &amp; Garage - LED Fixtures"/>
    <s v="Outdoor &amp; Garage Lighting"/>
    <s v="Exterior"/>
    <n v="0"/>
    <n v="27726.465"/>
    <n v="0"/>
    <x v="0"/>
    <x v="0"/>
    <n v="10.1978380583316"/>
    <s v="Qty / 1,000"/>
    <m/>
    <s v="Private-Lighting"/>
    <s v="lighting"/>
    <n v="2"/>
    <n v="1"/>
    <s v="Lighting"/>
    <n v="0.97902139861649395"/>
    <n v="0.93591656730105399"/>
    <n v="27144.8025429913"/>
    <n v="0"/>
    <n v="0.71"/>
    <n v="19272.809805523801"/>
    <n v="0"/>
    <n v="4903"/>
    <n v="1"/>
    <n v="1"/>
    <n v="0"/>
    <n v="0"/>
    <n v="14.276973281664301"/>
    <d v="1900-01-09T04:44:53"/>
    <n v="43385"/>
    <n v="0"/>
    <n v="0"/>
    <n v="0"/>
    <n v="196540.99332575707"/>
  </r>
  <r>
    <s v="STND-38191"/>
    <s v="Hamilton Sundstrand Corporation"/>
    <s v="Hamilton Sundstrand Corporation - 4747 Harrison Avenue - Rockford"/>
    <s v="Outdoor &amp; Garage - LED Fixtures"/>
    <s v="Outdoor &amp; Garage Lighting"/>
    <s v="Exterior"/>
    <n v="0"/>
    <n v="17582.157999999999"/>
    <n v="0"/>
    <x v="0"/>
    <x v="0"/>
    <n v="10.1978380583316"/>
    <s v="Qty / 1,000"/>
    <m/>
    <s v="Private-Lighting"/>
    <s v="lighting"/>
    <n v="2"/>
    <n v="1"/>
    <s v="Lighting"/>
    <n v="0.97902139861649395"/>
    <n v="0.93591656730105399"/>
    <n v="17213.3089158562"/>
    <n v="0"/>
    <n v="0.71"/>
    <n v="12221.449330257899"/>
    <n v="0"/>
    <n v="4903"/>
    <n v="1"/>
    <n v="1"/>
    <n v="0"/>
    <n v="0"/>
    <n v="14.276973281664301"/>
    <d v="1900-01-09T04:44:53"/>
    <n v="43385"/>
    <n v="0"/>
    <n v="0"/>
    <n v="0"/>
    <n v="124632.36110807525"/>
  </r>
  <r>
    <s v="STND-38191"/>
    <s v="Hamilton Sundstrand Corporation"/>
    <s v="Hamilton Sundstrand Corporation - 4747 Harrison Avenue - Rockford"/>
    <s v="Outdoor &amp; Garage - LED Fixtures"/>
    <s v="Outdoor &amp; Garage Lighting"/>
    <s v="Exterior"/>
    <n v="0"/>
    <n v="1515.027"/>
    <n v="0"/>
    <x v="0"/>
    <x v="0"/>
    <n v="10.1978380583316"/>
    <s v="Qty / 1,000"/>
    <m/>
    <s v="Private-Lighting"/>
    <s v="lighting"/>
    <n v="2"/>
    <n v="1"/>
    <s v="Lighting"/>
    <n v="0.97902139861649395"/>
    <n v="0.93591656730105399"/>
    <n v="1483.2438524817501"/>
    <n v="0"/>
    <n v="0.71"/>
    <n v="1053.10313526204"/>
    <n v="0"/>
    <n v="4903"/>
    <n v="1"/>
    <n v="1"/>
    <n v="0"/>
    <n v="0"/>
    <n v="14.276973281664301"/>
    <d v="1900-01-09T04:44:53"/>
    <n v="43385"/>
    <n v="0"/>
    <n v="0"/>
    <n v="0"/>
    <n v="10739.375232123562"/>
  </r>
  <r>
    <s v="STND-38191"/>
    <s v="Hamilton Sundstrand Corporation"/>
    <s v="Hamilton Sundstrand Corporation - 4747 Harrison Avenue - Rockford"/>
    <s v="Outdoor &amp; Garage - LED Fixtures"/>
    <s v="Outdoor &amp; Garage Lighting"/>
    <s v="Exterior"/>
    <n v="0"/>
    <n v="1103.175"/>
    <n v="0"/>
    <x v="0"/>
    <x v="0"/>
    <n v="10.1978380583316"/>
    <s v="Qty / 1,000"/>
    <m/>
    <s v="Private-Lighting"/>
    <s v="lighting"/>
    <n v="2"/>
    <n v="1"/>
    <s v="Lighting"/>
    <n v="0.97902139861649395"/>
    <n v="0.93591656730105399"/>
    <n v="1080.03193141875"/>
    <n v="0"/>
    <n v="0.71"/>
    <n v="766.82267130731304"/>
    <n v="0"/>
    <n v="4903"/>
    <n v="1"/>
    <n v="1"/>
    <n v="0"/>
    <n v="0"/>
    <n v="14.276973281664301"/>
    <d v="1900-01-09T04:44:53"/>
    <n v="43385"/>
    <n v="0"/>
    <n v="0"/>
    <n v="0"/>
    <n v="7819.9334214492201"/>
  </r>
  <r>
    <s v="STND-38191"/>
    <s v="Hamilton Sundstrand Corporation"/>
    <s v="Hamilton Sundstrand Corporation - 4747 Harrison Avenue - Rockford"/>
    <s v="Outdoor &amp; Garage - LED Fixtures"/>
    <s v="Outdoor &amp; Garage Lighting"/>
    <s v="Exterior"/>
    <n v="0"/>
    <n v="465.78500000000003"/>
    <n v="0"/>
    <x v="0"/>
    <x v="0"/>
    <n v="10.1978380583316"/>
    <s v="Qty / 1,000"/>
    <m/>
    <s v="Private-Lighting"/>
    <s v="lighting"/>
    <n v="2"/>
    <n v="1"/>
    <s v="Lighting"/>
    <n v="0.97902139861649395"/>
    <n v="0.93591656730105399"/>
    <n v="456.01348215458302"/>
    <n v="0"/>
    <n v="0.71"/>
    <n v="323.769572329754"/>
    <n v="0"/>
    <n v="4903"/>
    <n v="1"/>
    <n v="1"/>
    <n v="0"/>
    <n v="0"/>
    <n v="14.276973281664301"/>
    <d v="1900-01-09T04:44:53"/>
    <n v="43385"/>
    <n v="0"/>
    <n v="0"/>
    <n v="0"/>
    <n v="3301.7496668341109"/>
  </r>
  <r>
    <s v="STND-38191"/>
    <s v="Hamilton Sundstrand Corporation"/>
    <s v="Hamilton Sundstrand Corporation - 4747 Harrison Avenue - Rockford"/>
    <s v="Outdoor &amp; Garage - LED Fixtures"/>
    <s v="Outdoor &amp; Garage Lighting"/>
    <s v="Exterior"/>
    <n v="0"/>
    <n v="509.91199999999998"/>
    <n v="0"/>
    <x v="0"/>
    <x v="0"/>
    <n v="10.1978380583316"/>
    <s v="Qty / 1,000"/>
    <m/>
    <s v="Private-Lighting"/>
    <s v="lighting"/>
    <n v="2"/>
    <n v="1"/>
    <s v="Lighting"/>
    <n v="0.97902139861649395"/>
    <n v="0.93591656730105399"/>
    <n v="499.21475941133298"/>
    <n v="0"/>
    <n v="0.71"/>
    <n v="354.44247918204701"/>
    <n v="0"/>
    <n v="4903"/>
    <n v="1"/>
    <n v="1"/>
    <n v="0"/>
    <n v="0"/>
    <n v="14.276973281664301"/>
    <d v="1900-01-09T04:44:53"/>
    <n v="43385"/>
    <n v="0"/>
    <n v="0"/>
    <n v="0"/>
    <n v="3614.5470036920847"/>
  </r>
  <r>
    <s v="STND-38191"/>
    <s v="Hamilton Sundstrand Corporation"/>
    <s v="Hamilton Sundstrand Corporation - 4747 Harrison Avenue - Rockford"/>
    <s v="Outdoor &amp; Garage - LED Fixtures"/>
    <s v="Outdoor &amp; Garage Lighting"/>
    <s v="Exterior"/>
    <n v="0"/>
    <n v="3912.5940000000001"/>
    <n v="0"/>
    <x v="0"/>
    <x v="0"/>
    <n v="10.1978380583316"/>
    <s v="Qty / 1,000"/>
    <m/>
    <s v="Private-Lighting"/>
    <s v="lighting"/>
    <n v="2"/>
    <n v="1"/>
    <s v="Lighting"/>
    <n v="0.97902139861649395"/>
    <n v="0.93591656730105399"/>
    <n v="3830.5132500985001"/>
    <n v="0"/>
    <n v="0.71"/>
    <n v="2719.6644075699401"/>
    <n v="0"/>
    <n v="4903"/>
    <n v="1"/>
    <n v="1"/>
    <n v="0"/>
    <n v="0"/>
    <n v="14.276973281664301"/>
    <d v="1900-01-09T04:44:53"/>
    <n v="43385"/>
    <n v="0"/>
    <n v="0"/>
    <n v="0"/>
    <n v="27734.697201406598"/>
  </r>
  <r>
    <s v="STND-38191"/>
    <s v="Hamilton Sundstrand Corporation"/>
    <s v="Hamilton Sundstrand Corporation - 4747 Harrison Avenue - Rockford"/>
    <s v="Outdoor &amp; Garage - LED Fixtures"/>
    <s v="Outdoor &amp; Garage Lighting"/>
    <s v="Exterior"/>
    <n v="0"/>
    <n v="441.27"/>
    <n v="0"/>
    <x v="0"/>
    <x v="0"/>
    <n v="10.1978380583316"/>
    <s v="Qty / 1,000"/>
    <m/>
    <s v="Private-Lighting"/>
    <s v="lighting"/>
    <n v="2"/>
    <n v="1"/>
    <s v="Lighting"/>
    <n v="0.97902139861649395"/>
    <n v="0.93591656730105399"/>
    <n v="432.01277256750001"/>
    <n v="0"/>
    <n v="0.71"/>
    <n v="306.72906852292499"/>
    <n v="0"/>
    <n v="4903"/>
    <n v="1"/>
    <n v="1"/>
    <n v="0"/>
    <n v="0"/>
    <n v="14.276973281664301"/>
    <d v="1900-01-09T04:44:53"/>
    <n v="43385"/>
    <n v="0"/>
    <n v="0"/>
    <n v="0"/>
    <n v="3127.9733685796855"/>
  </r>
  <r>
    <s v="STND-38191"/>
    <s v="Hamilton Sundstrand Corporation"/>
    <s v="Hamilton Sundstrand Corporation - 4747 Harrison Avenue - Rockford"/>
    <s v="Outdoor &amp; Garage - LED Fixtures"/>
    <s v="Outdoor &amp; Garage Lighting"/>
    <s v="Exterior"/>
    <n v="0"/>
    <n v="1073.7570000000001"/>
    <n v="0"/>
    <x v="0"/>
    <x v="0"/>
    <n v="10.1978380583316"/>
    <s v="Qty / 1,000"/>
    <m/>
    <s v="Private-Lighting"/>
    <s v="lighting"/>
    <n v="2"/>
    <n v="1"/>
    <s v="Lighting"/>
    <n v="0.97902139861649395"/>
    <n v="0.93591656730105399"/>
    <n v="1051.2310799142499"/>
    <n v="0"/>
    <n v="0.71"/>
    <n v="746.37406673911801"/>
    <n v="0"/>
    <n v="4903"/>
    <n v="1"/>
    <n v="1"/>
    <n v="0"/>
    <n v="0"/>
    <n v="14.276973281664301"/>
    <d v="1900-01-09T04:44:53"/>
    <n v="43385"/>
    <n v="0"/>
    <n v="0"/>
    <n v="0"/>
    <n v="7611.401863543907"/>
  </r>
  <r>
    <s v="STND-38191"/>
    <s v="Hamilton Sundstrand Corporation"/>
    <s v="Hamilton Sundstrand Corporation - 4747 Harrison Avenue - Rockford"/>
    <s v="Outdoor &amp; Garage - LED Fixtures"/>
    <s v="Outdoor &amp; Garage Lighting"/>
    <s v="Exterior"/>
    <n v="0"/>
    <n v="784.48"/>
    <n v="0"/>
    <x v="0"/>
    <x v="0"/>
    <n v="10.1978380583316"/>
    <s v="Qty / 1,000"/>
    <m/>
    <s v="Private-Lighting"/>
    <s v="lighting"/>
    <n v="2"/>
    <n v="1"/>
    <s v="Lighting"/>
    <n v="0.97902139861649395"/>
    <n v="0.93591656730105399"/>
    <n v="768.02270678666696"/>
    <n v="0"/>
    <n v="0.71"/>
    <n v="545.29612181853304"/>
    <n v="0"/>
    <n v="4903"/>
    <n v="1"/>
    <n v="1"/>
    <n v="0"/>
    <n v="0"/>
    <n v="14.276973281664301"/>
    <d v="1900-01-09T04:44:53"/>
    <n v="43385"/>
    <n v="0"/>
    <n v="0"/>
    <n v="0"/>
    <n v="5560.841544141661"/>
  </r>
  <r>
    <s v="STND-38191"/>
    <s v="Hamilton Sundstrand Corporation"/>
    <s v="Hamilton Sundstrand Corporation - 4747 Harrison Avenue - Rockford"/>
    <s v="Photocells"/>
    <s v="Outdoor &amp; Garage Lighting"/>
    <s v="Manufacturing"/>
    <n v="0"/>
    <n v="105.84"/>
    <n v="0"/>
    <x v="0"/>
    <x v="0"/>
    <n v="8"/>
    <s v="Qty / 1,000"/>
    <m/>
    <s v="Private-Lighting"/>
    <s v="lighting"/>
    <n v="2"/>
    <n v="1"/>
    <s v="Lighting"/>
    <n v="0.97902139861649395"/>
    <n v="0.93591656730105399"/>
    <n v="103.61962482957"/>
    <n v="0"/>
    <n v="0.71"/>
    <n v="73.569933628994505"/>
    <n v="0"/>
    <n v="4618"/>
    <n v="1.02"/>
    <n v="1.04"/>
    <n v="1.2E-2"/>
    <n v="0.81"/>
    <n v="15.158077089649201"/>
    <d v="1900-01-09T19:51:10"/>
    <n v="43385"/>
    <n v="0"/>
    <n v="1.2190544097596401"/>
    <n v="0"/>
    <n v="588.55946903195604"/>
  </r>
  <r>
    <s v="STND-38191"/>
    <s v="Hamilton Sundstrand Corporation"/>
    <s v="Hamilton Sundstrand Corporation - 4747 Harrison Avenue - Rockford"/>
    <s v="Photocells"/>
    <s v="Outdoor &amp; Garage Lighting"/>
    <s v="Manufacturing"/>
    <n v="0"/>
    <n v="4362.96"/>
    <n v="0"/>
    <x v="0"/>
    <x v="0"/>
    <n v="8"/>
    <s v="Qty / 1,000"/>
    <m/>
    <s v="Private-Lighting"/>
    <s v="lighting"/>
    <n v="2"/>
    <n v="1"/>
    <s v="Lighting"/>
    <n v="0.97902139861649395"/>
    <n v="0.93591656730105399"/>
    <n v="4271.4312013078197"/>
    <n v="0"/>
    <n v="0.71"/>
    <n v="3032.7161529285499"/>
    <n v="0"/>
    <n v="4618"/>
    <n v="1.02"/>
    <n v="1.04"/>
    <n v="1.2E-2"/>
    <n v="0.81"/>
    <n v="15.158077089649201"/>
    <d v="1900-01-09T19:51:10"/>
    <n v="43385"/>
    <n v="0"/>
    <n v="50.252131780092"/>
    <n v="0"/>
    <n v="24261.7292234284"/>
  </r>
  <r>
    <s v="STND-38191"/>
    <s v="Hamilton Sundstrand Corporation"/>
    <s v="Hamilton Sundstrand Corporation - 4747 Harrison Avenue - Rockford"/>
    <s v="Photocells"/>
    <s v="Outdoor &amp; Garage Lighting"/>
    <s v="Manufacturing"/>
    <n v="0"/>
    <n v="245"/>
    <n v="0"/>
    <x v="0"/>
    <x v="0"/>
    <n v="8"/>
    <s v="Qty / 1,000"/>
    <m/>
    <s v="Private-Lighting"/>
    <s v="lighting"/>
    <n v="2"/>
    <n v="1"/>
    <s v="Lighting"/>
    <n v="0.97902139861649395"/>
    <n v="0.93591656730105399"/>
    <n v="239.86024266104101"/>
    <n v="0"/>
    <n v="0.71"/>
    <n v="170.30077228933899"/>
    <n v="0"/>
    <n v="4618"/>
    <n v="1.02"/>
    <n v="1.04"/>
    <n v="1.2E-2"/>
    <n v="0.81"/>
    <n v="15.158077089649201"/>
    <d v="1900-01-09T19:51:10"/>
    <n v="43385"/>
    <n v="0"/>
    <n v="2.8218852077769498"/>
    <n v="0"/>
    <n v="1362.406178314712"/>
  </r>
  <r>
    <s v="STND-38191"/>
    <s v="Hamilton Sundstrand Corporation"/>
    <s v="Hamilton Sundstrand Corporation - 4747 Harrison Avenue - Rockford"/>
    <s v="Photocells"/>
    <s v="Outdoor &amp; Garage Lighting"/>
    <s v="Manufacturing"/>
    <n v="0"/>
    <n v="6.72"/>
    <n v="0"/>
    <x v="0"/>
    <x v="0"/>
    <n v="8"/>
    <s v="Qty / 1,000"/>
    <m/>
    <s v="Private-Lighting"/>
    <s v="lighting"/>
    <n v="2"/>
    <n v="1"/>
    <s v="Lighting"/>
    <n v="0.97902139861649395"/>
    <n v="0.93591656730105399"/>
    <n v="6.5790237987028402"/>
    <n v="0"/>
    <n v="0.71"/>
    <n v="4.6711068970790102"/>
    <n v="0"/>
    <n v="4618"/>
    <n v="1.02"/>
    <n v="1.04"/>
    <n v="1.2E-2"/>
    <n v="0.81"/>
    <n v="15.158077089649201"/>
    <d v="1900-01-09T19:51:10"/>
    <n v="43385"/>
    <n v="0"/>
    <n v="7.7400279984739306E-2"/>
    <n v="0"/>
    <n v="37.368855176632081"/>
  </r>
  <r>
    <s v="STND-38191"/>
    <s v="Hamilton Sundstrand Corporation"/>
    <s v="Hamilton Sundstrand Corporation - 4747 Harrison Avenue - Rockford"/>
    <s v="Photocells"/>
    <s v="Outdoor &amp; Garage Lighting"/>
    <s v="Manufacturing"/>
    <n v="0"/>
    <n v="399"/>
    <n v="0"/>
    <x v="0"/>
    <x v="0"/>
    <n v="8"/>
    <s v="Qty / 1,000"/>
    <m/>
    <s v="Private-Lighting"/>
    <s v="lighting"/>
    <n v="2"/>
    <n v="1"/>
    <s v="Lighting"/>
    <n v="0.97902139861649395"/>
    <n v="0.93591656730105399"/>
    <n v="390.62953804798099"/>
    <n v="0"/>
    <n v="0.71"/>
    <n v="277.34697201406601"/>
    <n v="0"/>
    <n v="4618"/>
    <n v="1.02"/>
    <n v="1.04"/>
    <n v="1.2E-2"/>
    <n v="0.81"/>
    <n v="15.158077089649201"/>
    <d v="1900-01-09T19:51:10"/>
    <n v="43385"/>
    <n v="0"/>
    <n v="4.59564162409389"/>
    <n v="0"/>
    <n v="2218.7757761125281"/>
  </r>
  <r>
    <s v="STND-38191"/>
    <s v="Hamilton Sundstrand Corporation"/>
    <s v="Hamilton Sundstrand Corporation - 4747 Harrison Avenue - Rockford"/>
    <s v="Photocells"/>
    <s v="Outdoor &amp; Garage Lighting"/>
    <s v="Manufacturing"/>
    <n v="0"/>
    <n v="16.8"/>
    <n v="0"/>
    <x v="0"/>
    <x v="0"/>
    <n v="8"/>
    <s v="Qty / 1,000"/>
    <m/>
    <s v="Private-Lighting"/>
    <s v="lighting"/>
    <n v="2"/>
    <n v="1"/>
    <s v="Lighting"/>
    <n v="0.97902139861649395"/>
    <n v="0.93591656730105399"/>
    <n v="16.447559496757101"/>
    <n v="0"/>
    <n v="0.71"/>
    <n v="11.677767242697501"/>
    <n v="0"/>
    <n v="4618"/>
    <n v="1.02"/>
    <n v="1.04"/>
    <n v="1.2E-2"/>
    <n v="0.81"/>
    <n v="15.158077089649201"/>
    <d v="1900-01-09T19:51:10"/>
    <n v="43385"/>
    <n v="0"/>
    <n v="0.19350069996184799"/>
    <n v="0"/>
    <n v="93.422137941580004"/>
  </r>
  <r>
    <s v="STND-38191"/>
    <s v="Hamilton Sundstrand Corporation"/>
    <s v="Hamilton Sundstrand Corporation - 4747 Harrison Avenue - Rockford"/>
    <s v="Photocells"/>
    <s v="Outdoor &amp; Garage Lighting"/>
    <s v="Manufacturing"/>
    <n v="0"/>
    <n v="20.16"/>
    <n v="0"/>
    <x v="0"/>
    <x v="0"/>
    <n v="8"/>
    <s v="Qty / 1,000"/>
    <m/>
    <s v="Private-Lighting"/>
    <s v="lighting"/>
    <n v="2"/>
    <n v="1"/>
    <s v="Lighting"/>
    <n v="0.97902139861649395"/>
    <n v="0.93591656730105399"/>
    <n v="19.737071396108501"/>
    <n v="0"/>
    <n v="0.71"/>
    <n v="14.013320691237"/>
    <n v="0"/>
    <n v="4618"/>
    <n v="1.02"/>
    <n v="1.04"/>
    <n v="1.2E-2"/>
    <n v="0.81"/>
    <n v="15.158077089649201"/>
    <d v="1900-01-09T19:51:10"/>
    <n v="43385"/>
    <n v="0"/>
    <n v="0.232200839954218"/>
    <n v="0"/>
    <n v="112.106565529896"/>
  </r>
  <r>
    <s v="STND-38191"/>
    <s v="Hamilton Sundstrand Corporation"/>
    <s v="Hamilton Sundstrand Corporation - 4747 Harrison Avenue - Rockford"/>
    <s v="Photocells"/>
    <s v="Outdoor &amp; Garage Lighting"/>
    <s v="Manufacturing"/>
    <n v="0"/>
    <n v="92.4"/>
    <n v="0"/>
    <x v="0"/>
    <x v="0"/>
    <n v="8"/>
    <s v="Qty / 1,000"/>
    <m/>
    <s v="Private-Lighting"/>
    <s v="lighting"/>
    <n v="2"/>
    <n v="1"/>
    <s v="Lighting"/>
    <n v="0.97902139861649395"/>
    <n v="0.93591656730105399"/>
    <n v="90.461577232164004"/>
    <n v="0"/>
    <n v="0.71"/>
    <n v="64.227719834836407"/>
    <n v="0"/>
    <n v="4618"/>
    <n v="1.02"/>
    <n v="1.04"/>
    <n v="1.2E-2"/>
    <n v="0.81"/>
    <n v="15.158077089649201"/>
    <d v="1900-01-09T19:51:10"/>
    <n v="43385"/>
    <n v="0"/>
    <n v="1.0642538497901599"/>
    <n v="0"/>
    <n v="513.82175867869125"/>
  </r>
  <r>
    <s v="STND-38191"/>
    <s v="Hamilton Sundstrand Corporation"/>
    <s v="Hamilton Sundstrand Corporation - 4747 Harrison Avenue - Rockford"/>
    <s v="Outdoor &amp; Garage - LED Fixtures"/>
    <s v="Outdoor &amp; Garage Lighting"/>
    <s v="Exterior"/>
    <n v="0"/>
    <n v="36007.631999999998"/>
    <n v="0"/>
    <x v="0"/>
    <x v="0"/>
    <n v="10.1978380583316"/>
    <s v="Qty / 1,000"/>
    <m/>
    <s v="Private-Lighting"/>
    <s v="lighting"/>
    <n v="2"/>
    <n v="1"/>
    <s v="Lighting"/>
    <n v="0.97902139861649395"/>
    <n v="0.93591656730105399"/>
    <n v="35252.242241508"/>
    <n v="0"/>
    <n v="0.71"/>
    <n v="25029.091991470701"/>
    <n v="0"/>
    <n v="4903"/>
    <n v="1"/>
    <n v="1"/>
    <n v="0"/>
    <n v="0"/>
    <n v="14.276973281664301"/>
    <d v="1900-01-09T04:44:53"/>
    <n v="43385"/>
    <n v="0"/>
    <n v="0"/>
    <n v="0"/>
    <n v="255242.62687610259"/>
  </r>
  <r>
    <s v="STND-38191"/>
    <s v="Hamilton Sundstrand Corporation"/>
    <s v="Hamilton Sundstrand Corporation - 4747 Harrison Avenue - Rockford"/>
    <s v="Outdoor &amp; Garage - LED Fixtures"/>
    <s v="Outdoor &amp; Garage Lighting"/>
    <s v="Exterior"/>
    <n v="0"/>
    <n v="4206.7740000000003"/>
    <n v="0"/>
    <x v="0"/>
    <x v="0"/>
    <n v="10.1978380583316"/>
    <s v="Qty / 1,000"/>
    <m/>
    <s v="Private-Lighting"/>
    <s v="lighting"/>
    <n v="2"/>
    <n v="1"/>
    <s v="Lighting"/>
    <n v="0.97902139861649395"/>
    <n v="0.93591656730105399"/>
    <n v="4118.5217651434996"/>
    <n v="0"/>
    <n v="0.71"/>
    <n v="2924.1504532518902"/>
    <n v="0"/>
    <n v="4903"/>
    <n v="1"/>
    <n v="1"/>
    <n v="0"/>
    <n v="0"/>
    <n v="14.276973281664301"/>
    <d v="1900-01-09T04:44:53"/>
    <n v="43385"/>
    <n v="0"/>
    <n v="0"/>
    <n v="0"/>
    <n v="29820.012780459725"/>
  </r>
  <r>
    <s v="STND-38191"/>
    <s v="Hamilton Sundstrand Corporation"/>
    <s v="Hamilton Sundstrand Corporation - 4747 Harrison Avenue - Rockford"/>
    <s v="Outdoor &amp; Garage - LED Fixtures"/>
    <s v="Outdoor &amp; Garage Lighting"/>
    <s v="Exterior"/>
    <n v="0"/>
    <n v="1059.048"/>
    <n v="0"/>
    <x v="0"/>
    <x v="0"/>
    <n v="10.1978380583316"/>
    <s v="Qty / 1,000"/>
    <m/>
    <s v="Private-Lighting"/>
    <s v="lighting"/>
    <n v="2"/>
    <n v="1"/>
    <s v="Lighting"/>
    <n v="0.97902139861649395"/>
    <n v="0.93591656730105399"/>
    <n v="1036.830654162"/>
    <n v="0"/>
    <n v="0.71"/>
    <n v="736.14976445501998"/>
    <n v="0"/>
    <n v="4903"/>
    <n v="1"/>
    <n v="1"/>
    <n v="0"/>
    <n v="0"/>
    <n v="14.276973281664301"/>
    <d v="1900-01-09T04:44:53"/>
    <n v="43385"/>
    <n v="0"/>
    <n v="0"/>
    <n v="0"/>
    <n v="7507.1360845912459"/>
  </r>
  <r>
    <s v="STND-38191"/>
    <s v="Hamilton Sundstrand Corporation"/>
    <s v="Hamilton Sundstrand Corporation - 4747 Harrison Avenue - Rockford"/>
    <s v="Outdoor &amp; Garage - LED Fixtures"/>
    <s v="Outdoor &amp; Garage Lighting"/>
    <s v="Exterior"/>
    <n v="0"/>
    <n v="108022.89599999999"/>
    <n v="0"/>
    <x v="0"/>
    <x v="0"/>
    <n v="10.1978380583316"/>
    <s v="Qty / 1,000"/>
    <m/>
    <s v="Private-Lighting"/>
    <s v="lighting"/>
    <n v="2"/>
    <n v="1"/>
    <s v="Lighting"/>
    <n v="0.97902139861649395"/>
    <n v="0.93591656730105399"/>
    <n v="105756.72672452399"/>
    <n v="0"/>
    <n v="0.71"/>
    <n v="75087.275974412099"/>
    <n v="0"/>
    <n v="4903"/>
    <n v="1"/>
    <n v="1"/>
    <n v="0"/>
    <n v="0"/>
    <n v="14.276973281664301"/>
    <d v="1900-01-09T04:44:53"/>
    <n v="43385"/>
    <n v="0"/>
    <n v="0"/>
    <n v="0"/>
    <n v="765727.8806283077"/>
  </r>
  <r>
    <s v="STND-38191"/>
    <s v="Hamilton Sundstrand Corporation"/>
    <s v="Hamilton Sundstrand Corporation - 4747 Harrison Avenue - Rockford"/>
    <s v="Photocells"/>
    <s v="Outdoor &amp; Garage Lighting"/>
    <s v="Manufacturing"/>
    <n v="0"/>
    <n v="44.24"/>
    <n v="0"/>
    <x v="0"/>
    <x v="0"/>
    <n v="8"/>
    <s v="Qty / 1,000"/>
    <m/>
    <s v="Private-Lighting"/>
    <s v="lighting"/>
    <n v="2"/>
    <n v="1"/>
    <s v="Lighting"/>
    <n v="0.97902139861649395"/>
    <n v="0.93591656730105399"/>
    <n v="43.311906674793697"/>
    <n v="0"/>
    <n v="0.71"/>
    <n v="30.7514537391035"/>
    <n v="0"/>
    <n v="4618"/>
    <n v="1.02"/>
    <n v="1.04"/>
    <n v="1.2E-2"/>
    <n v="0.81"/>
    <n v="15.158077089649201"/>
    <d v="1900-01-09T19:51:10"/>
    <n v="43385"/>
    <n v="0"/>
    <n v="0.50955184323286695"/>
    <n v="0"/>
    <n v="246.011629912828"/>
  </r>
  <r>
    <s v="STND-38191"/>
    <s v="Hamilton Sundstrand Corporation"/>
    <s v="Hamilton Sundstrand Corporation - 4747 Harrison Avenue - Rockford"/>
    <s v="Outdoor &amp; Garage - LED Fixtures"/>
    <s v="Outdoor &amp; Garage Lighting"/>
    <s v="Exterior"/>
    <n v="0"/>
    <n v="1505.221"/>
    <n v="0"/>
    <x v="0"/>
    <x v="0"/>
    <n v="10.1978380583316"/>
    <s v="Qty / 1,000"/>
    <m/>
    <s v="Private-Lighting"/>
    <s v="lighting"/>
    <n v="2"/>
    <n v="1"/>
    <s v="Lighting"/>
    <n v="0.97902139861649395"/>
    <n v="0.93591656730105399"/>
    <n v="1473.6435686469199"/>
    <n v="0"/>
    <n v="0.71"/>
    <n v="1046.2869337393099"/>
    <n v="0"/>
    <n v="4903"/>
    <n v="1"/>
    <n v="1"/>
    <n v="0"/>
    <n v="0"/>
    <n v="14.276973281664301"/>
    <d v="1900-01-09T04:44:53"/>
    <n v="43385"/>
    <n v="0"/>
    <n v="0"/>
    <n v="0"/>
    <n v="10669.864712821807"/>
  </r>
  <r>
    <s v="STND-38196"/>
    <s v="Dupage Materials Company, LLC"/>
    <s v="DuPage Materials Company LLC - 1N550 Route 83 - Elmhurst"/>
    <s v="New Indoor LED Fixtures"/>
    <s v="Indoor Lighting"/>
    <s v="Manufacturing"/>
    <n v="0"/>
    <n v="10791.434999999999"/>
    <n v="1.93"/>
    <x v="0"/>
    <x v="0"/>
    <n v="10.827197921178"/>
    <s v="Qty / 1,000"/>
    <m/>
    <s v="Private-Lighting"/>
    <s v="lighting"/>
    <n v="3"/>
    <n v="2291"/>
    <s v="Lighting"/>
    <n v="0.91633259480590001"/>
    <n v="1.30467645558681"/>
    <n v="9888.5436352292108"/>
    <n v="2.51802555928254"/>
    <n v="0.71"/>
    <n v="7020.8659810127401"/>
    <n v="1.7877981470905999"/>
    <n v="4618"/>
    <n v="1.02"/>
    <n v="1.04"/>
    <n v="1.2E-2"/>
    <n v="0.81"/>
    <n v="15.158077089649201"/>
    <d v="1900-01-09T19:51:10"/>
    <n v="43152"/>
    <n v="2.9891091634408098"/>
    <n v="116.335807473285"/>
    <n v="1"/>
    <n v="76016.305554490478"/>
  </r>
  <r>
    <s v="STND-38196"/>
    <s v="Dupage Materials Company, LLC"/>
    <s v="DuPage Materials Company LLC - 1N550 Route 83 - Elmhurst"/>
    <s v="Occupancy Sensors"/>
    <s v="Indoor Lighting"/>
    <s v="Manufacturing"/>
    <n v="0"/>
    <n v="812.82"/>
    <n v="0.49399999999999999"/>
    <x v="0"/>
    <x v="0"/>
    <n v="8"/>
    <s v="Qty / 1,000"/>
    <m/>
    <s v="Private-Lighting"/>
    <s v="lighting"/>
    <n v="3"/>
    <n v="719"/>
    <s v="Lighting"/>
    <n v="0.91633259480590001"/>
    <n v="1.30467645558681"/>
    <n v="744.81345971013104"/>
    <n v="0.64451016905988201"/>
    <n v="0.71"/>
    <n v="528.81755639419305"/>
    <n v="0.45760222003251599"/>
    <n v="4618"/>
    <n v="1.02"/>
    <n v="1.04"/>
    <n v="1.2E-2"/>
    <n v="0.81"/>
    <n v="15.158077089649201"/>
    <d v="1900-01-09T19:51:10"/>
    <n v="43152"/>
    <n v="0.93897169152080795"/>
    <n v="8.7625112907074296"/>
    <n v="1"/>
    <n v="4230.5404511535444"/>
  </r>
  <r>
    <s v="STND-38198"/>
    <s v="Sheet Metal Workers Local 219"/>
    <s v="Sheet Metal Workers Local 219 - 3316 Publishers Dr - Rockford"/>
    <s v="Outdoor &amp; Garage - LED Fixtures"/>
    <s v="Outdoor &amp; Garage Lighting"/>
    <s v="Exterior"/>
    <n v="0"/>
    <n v="794.28599999999994"/>
    <n v="0"/>
    <x v="0"/>
    <x v="0"/>
    <n v="10.1978380583316"/>
    <s v="Qty / 1,000"/>
    <m/>
    <s v="Private-Lighting"/>
    <s v="lighting"/>
    <n v="3"/>
    <n v="162"/>
    <s v="Lighting"/>
    <n v="0.91633259480590001"/>
    <n v="1.30467645558681"/>
    <n v="727.83015139799897"/>
    <n v="0"/>
    <n v="0.71"/>
    <n v="516.75940749257904"/>
    <n v="0"/>
    <n v="4903"/>
    <n v="1"/>
    <n v="1"/>
    <n v="0"/>
    <n v="0"/>
    <n v="14.276973281664301"/>
    <d v="1900-01-09T04:44:53"/>
    <n v="43152"/>
    <n v="0"/>
    <n v="0"/>
    <n v="1"/>
    <n v="5269.8287527287102"/>
  </r>
  <r>
    <s v="STND-38198"/>
    <s v="Sheet Metal Workers Local 219"/>
    <s v="Sheet Metal Workers Local 219 - 3316 Publishers Dr - Rockford"/>
    <s v="New Indoor LED Fixtures"/>
    <s v="Indoor Lighting"/>
    <s v="Office"/>
    <n v="0"/>
    <n v="34100.959999999999"/>
    <n v="7.6920000000000002"/>
    <x v="0"/>
    <x v="0"/>
    <n v="15"/>
    <s v="Qty / 1,000"/>
    <m/>
    <s v="Private-Lighting"/>
    <s v="lighting"/>
    <n v="3"/>
    <n v="10146"/>
    <s v="Lighting"/>
    <n v="0.91633259480590001"/>
    <n v="1.30467645558681"/>
    <n v="31247.8211621722"/>
    <n v="10.0355712963737"/>
    <n v="0.71"/>
    <n v="22185.953025142298"/>
    <n v="7.1252556204253397"/>
    <n v="2885"/>
    <n v="1.165"/>
    <n v="1.3779999999999999"/>
    <n v="2.5499999999999998E-2"/>
    <n v="0.55000000000000004"/>
    <n v="24.263431542460999"/>
    <d v="1900-01-16T07:56:40"/>
    <n v="43152"/>
    <n v="13.2412868404456"/>
    <n v="683.96518423638702"/>
    <n v="1"/>
    <n v="332789.29537713446"/>
  </r>
  <r>
    <s v="STND-38198"/>
    <s v="Sheet Metal Workers Local 219"/>
    <s v="Sheet Metal Workers Local 219 - 3316 Publishers Dr - Rockford"/>
    <s v="Photocells"/>
    <s v="Outdoor &amp; Garage Lighting"/>
    <s v="Office"/>
    <n v="0"/>
    <n v="7.84"/>
    <n v="0"/>
    <x v="0"/>
    <x v="0"/>
    <n v="8"/>
    <s v="Qty / 1,000"/>
    <m/>
    <s v="Private-Lighting"/>
    <s v="lighting"/>
    <n v="3"/>
    <n v="28"/>
    <s v="Lighting"/>
    <n v="0.91633259480590001"/>
    <n v="1.30467645558681"/>
    <n v="7.1840475432782496"/>
    <n v="0"/>
    <n v="0.71"/>
    <n v="5.1006737557275601"/>
    <n v="0"/>
    <n v="2885"/>
    <n v="1.165"/>
    <n v="1.3779999999999999"/>
    <n v="2.5499999999999998E-2"/>
    <n v="0.55000000000000004"/>
    <n v="24.263431542460999"/>
    <d v="1900-01-16T07:56:40"/>
    <n v="43152"/>
    <n v="0"/>
    <n v="0.15724739257819401"/>
    <n v="1"/>
    <n v="40.805390045820481"/>
  </r>
  <r>
    <s v="STND-38208"/>
    <s v="Speedway LLC"/>
    <s v="Speedway LLC - 2700 W Algonquin Rd - Lake in the Hills"/>
    <s v="ENERGY STAR Freezer or Refrigerator"/>
    <s v="Commercial Kitchen Equipment"/>
    <s v="Retail (strip mall)"/>
    <n v="0"/>
    <n v="2036.73"/>
    <n v="0.218"/>
    <x v="7"/>
    <x v="0"/>
    <n v="12"/>
    <s v="ΔkWpeak / CF"/>
    <n v="0.93700000000000006"/>
    <s v="Private-Non-Lighting"/>
    <s v="non_lighting"/>
    <n v="3"/>
    <n v="1"/>
    <s v="Non-Lighting"/>
    <n v="0.98952339343681495"/>
    <n v="0.43468415683807998"/>
    <n v="2015.3919811145599"/>
    <n v="9.4761146190701501E-2"/>
    <n v="0.7"/>
    <n v="1410.7743867801901"/>
    <n v="6.6332802333491106E-2"/>
    <n v="4093"/>
    <n v="1.1200000000000001"/>
    <n v="1.29"/>
    <n v="1.9E-2"/>
    <n v="0.71"/>
    <n v="17.102369899829"/>
    <d v="1900-01-11T05:11:01"/>
    <n v="43194"/>
    <n v="0.10113249326649"/>
    <n v="0"/>
    <n v="1"/>
    <n v="16929.292641362281"/>
  </r>
  <r>
    <s v="STND-38215"/>
    <s v="Compass Real Estate Holding LLC"/>
    <s v="Compass Real Estate Holdings - 115 W 55th St - Clarendon Hills"/>
    <s v="Outdoor &amp; Garage - LED Fixtures"/>
    <s v="Outdoor &amp; Garage Lighting"/>
    <s v="Exterior"/>
    <n v="0"/>
    <n v="43440.58"/>
    <n v="0"/>
    <x v="0"/>
    <x v="0"/>
    <n v="10.1978380583316"/>
    <s v="Qty / 1,000"/>
    <m/>
    <s v="Private-Lighting"/>
    <s v="lighting"/>
    <n v="3"/>
    <n v="8860"/>
    <s v="Lighting"/>
    <n v="0.91633259480590001"/>
    <n v="1.30467645558681"/>
    <n v="39806.019391273301"/>
    <n v="0"/>
    <n v="0.71"/>
    <n v="28262.273767803999"/>
    <n v="0"/>
    <n v="4903"/>
    <n v="1"/>
    <n v="1"/>
    <n v="0"/>
    <n v="0"/>
    <n v="14.276973281664301"/>
    <d v="1900-01-09T04:44:53"/>
    <n v="43135"/>
    <n v="0"/>
    <n v="0"/>
    <n v="1"/>
    <n v="288214.09104429843"/>
  </r>
  <r>
    <s v="STND-38216"/>
    <s v="Lakeshore Recycling Systems, LLC"/>
    <s v="Lakeshore Recycling Systems - 3152 S California Ave - Chicago"/>
    <s v="Outdoor &amp; Garage - LED Fixtures"/>
    <s v="Outdoor &amp; Garage Lighting"/>
    <s v="Exterior"/>
    <n v="0"/>
    <n v="73672.478000000003"/>
    <n v="0"/>
    <x v="0"/>
    <x v="0"/>
    <n v="10.1978380583316"/>
    <s v="Qty / 1,000"/>
    <m/>
    <s v="Private-Lighting"/>
    <s v="lighting"/>
    <n v="3"/>
    <n v="15026"/>
    <s v="Lighting"/>
    <n v="0.91633259480590001"/>
    <n v="1.30467645558681"/>
    <n v="67508.492931520595"/>
    <n v="0"/>
    <n v="0.71"/>
    <n v="47931.029981379601"/>
    <n v="0"/>
    <n v="4903"/>
    <n v="1"/>
    <n v="1"/>
    <n v="0"/>
    <n v="0"/>
    <n v="14.276973281664301"/>
    <d v="1900-01-09T04:44:53"/>
    <n v="43146"/>
    <n v="0"/>
    <n v="0"/>
    <n v="1"/>
    <n v="488792.88171914587"/>
  </r>
  <r>
    <s v="STND-38216"/>
    <s v="Lakeshore Recycling Systems, LLC"/>
    <s v="Lakeshore Recycling Systems - 3152 S California Ave - Chicago"/>
    <s v="New Indoor LED Fixtures"/>
    <s v="Indoor Lighting"/>
    <s v="Manufacturing"/>
    <n v="0"/>
    <n v="42223.667000000001"/>
    <n v="7.5510000000000002"/>
    <x v="0"/>
    <x v="0"/>
    <n v="10.827197921178"/>
    <s v="Qty / 1,000"/>
    <m/>
    <s v="Private-Lighting"/>
    <s v="lighting"/>
    <n v="3"/>
    <n v="8964"/>
    <s v="Lighting"/>
    <n v="0.91633259480590001"/>
    <n v="1.30467645558681"/>
    <n v="38690.922344330203"/>
    <n v="9.8516119161359796"/>
    <n v="0.71"/>
    <n v="27470.554864474499"/>
    <n v="6.9946444604565396"/>
    <n v="4618"/>
    <n v="1.02"/>
    <n v="1.04"/>
    <n v="1.2E-2"/>
    <n v="0.81"/>
    <n v="15.158077089649201"/>
    <d v="1900-01-09T19:51:10"/>
    <n v="43146"/>
    <n v="11.694696006809099"/>
    <n v="455.18732169800302"/>
    <n v="1"/>
    <n v="297429.13452224451"/>
  </r>
  <r>
    <s v="STND-38221"/>
    <s v="Torstenson Glass Company"/>
    <s v="Torstenson Glass - 3233 N Sheffield Ave - Chicago"/>
    <s v="New Indoor LED Fixtures"/>
    <s v="Indoor Lighting"/>
    <s v="Warehouse"/>
    <n v="0"/>
    <n v="8240.4240000000009"/>
    <n v="1.304"/>
    <x v="0"/>
    <x v="0"/>
    <n v="9.5383441434566993"/>
    <s v="Qty / 1,000"/>
    <m/>
    <s v="Private-Lighting"/>
    <s v="lighting"/>
    <n v="3"/>
    <n v="1572"/>
    <s v="Lighting"/>
    <n v="0.91633259480590001"/>
    <n v="1.30467645558681"/>
    <n v="7550.9691062208103"/>
    <n v="1.7012980980851999"/>
    <n v="0.71"/>
    <n v="5361.1880654167799"/>
    <n v="1.2079216496404901"/>
    <n v="5242"/>
    <n v="1"/>
    <n v="1.22"/>
    <n v="1.0999999999999999E-2"/>
    <n v="0.68"/>
    <n v="13.3536818008394"/>
    <d v="1900-01-08T12:55:13"/>
    <n v="43132"/>
    <n v="2.0507450555511002"/>
    <n v="83.060660168428896"/>
    <n v="1"/>
    <n v="51136.856785738091"/>
  </r>
  <r>
    <s v="STND-38221"/>
    <s v="Torstenson Glass Company"/>
    <s v="Torstenson Glass - 3233 N Sheffield Ave - Chicago"/>
    <s v="Indoor Networked Lighting Measures"/>
    <s v="Indoor Advanced Lighting"/>
    <s v="Warehouse"/>
    <n v="0"/>
    <n v="30560.86"/>
    <n v="4.8369999999999997"/>
    <x v="0"/>
    <x v="0"/>
    <n v="9.5383441434566993"/>
    <s v="Qty / 1,000"/>
    <m/>
    <s v="Private-Lighting"/>
    <s v="lighting"/>
    <n v="3"/>
    <n v="5830"/>
    <s v="Lighting"/>
    <n v="0.91633259480590001"/>
    <n v="1.30467645558681"/>
    <n v="28003.9121432998"/>
    <n v="6.3107200156733798"/>
    <n v="0.71"/>
    <n v="19882.777621742898"/>
    <n v="4.4806112111280996"/>
    <n v="5242"/>
    <n v="1"/>
    <n v="1.22"/>
    <n v="1.0999999999999999E-2"/>
    <n v="0.68"/>
    <n v="13.3536818008394"/>
    <d v="1900-01-08T12:55:13"/>
    <n v="43132"/>
    <n v="7.6069431240035996"/>
    <n v="308.043033576298"/>
    <n v="1"/>
    <n v="189648.7754840033"/>
  </r>
  <r>
    <s v="STND-38221"/>
    <s v="Torstenson Glass Company"/>
    <s v="Torstenson Glass - 3233 N Sheffield Ave - Chicago"/>
    <s v="Outdoor &amp; Garage - LED Fixtures"/>
    <s v="Outdoor &amp; Garage Lighting"/>
    <s v="Exterior"/>
    <n v="0"/>
    <n v="2314.2159999999999"/>
    <n v="0"/>
    <x v="0"/>
    <x v="0"/>
    <n v="10.1978380583316"/>
    <s v="Qty / 1,000"/>
    <m/>
    <s v="Private-Lighting"/>
    <s v="lighting"/>
    <n v="3"/>
    <n v="472"/>
    <s v="Lighting"/>
    <n v="0.91633259480590001"/>
    <n v="1.30467645558681"/>
    <n v="2120.5915522213299"/>
    <n v="0"/>
    <n v="0.71"/>
    <n v="1505.62000207714"/>
    <n v="0"/>
    <n v="4903"/>
    <n v="1"/>
    <n v="1"/>
    <n v="0"/>
    <n v="0"/>
    <n v="14.276973281664301"/>
    <d v="1900-01-09T04:44:53"/>
    <n v="43132"/>
    <n v="0"/>
    <n v="0"/>
    <n v="1"/>
    <n v="15354.068958567561"/>
  </r>
  <r>
    <s v="STND-38222"/>
    <s v="INDUSTRIAL MOTION LLC"/>
    <s v="Destaco - 1444 S Wolf Rd - Wheeling"/>
    <s v="Indoor Networked Lighting Control System"/>
    <s v="Indoor Advanced Lighting"/>
    <s v="Manufacturing"/>
    <n v="0"/>
    <n v="33428.980000000003"/>
    <n v="19.196999999999999"/>
    <x v="0"/>
    <x v="0"/>
    <n v="15"/>
    <s v="Qty / 1,000"/>
    <m/>
    <s v="Private-Lighting"/>
    <s v="lighting"/>
    <n v="1"/>
    <n v="33098"/>
    <s v="Lighting"/>
    <n v="0.99989942556735301"/>
    <n v="1.019640158801"/>
    <n v="33425.617899302502"/>
    <n v="19.5740321285029"/>
    <n v="0.71"/>
    <n v="23732.1887085048"/>
    <n v="13.897562811237"/>
    <n v="4618"/>
    <n v="1.02"/>
    <n v="1.04"/>
    <n v="1.2E-2"/>
    <n v="0.81"/>
    <n v="15.158077089649201"/>
    <d v="1900-01-09T19:51:10"/>
    <n v="43182"/>
    <n v="23.2360305419075"/>
    <n v="393.24256352120602"/>
    <n v="1"/>
    <n v="355982.83062757202"/>
  </r>
  <r>
    <s v="STND-38222"/>
    <s v="INDUSTRIAL MOTION LLC"/>
    <s v="Destaco - 1444 S Wolf Rd - Wheeling"/>
    <s v="Indoor Networked Lighting Measures"/>
    <s v="Indoor Advanced Lighting"/>
    <s v="Manufacturing"/>
    <n v="0"/>
    <n v="200449.37"/>
    <n v="35.847999999999999"/>
    <x v="0"/>
    <x v="0"/>
    <n v="10.827197921178"/>
    <s v="Qty / 1,000"/>
    <m/>
    <s v="Private-Lighting"/>
    <s v="lighting"/>
    <n v="1"/>
    <n v="42555"/>
    <s v="Lighting"/>
    <n v="0.99989942556735301"/>
    <n v="1.019640158801"/>
    <n v="200429.20991833799"/>
    <n v="36.552060412698403"/>
    <n v="0.71"/>
    <n v="142304.73904202"/>
    <n v="25.951962893015899"/>
    <n v="4618"/>
    <n v="1.02"/>
    <n v="1.04"/>
    <n v="1.2E-2"/>
    <n v="0.81"/>
    <n v="15.158077089649201"/>
    <d v="1900-01-09T19:51:10"/>
    <n v="43182"/>
    <n v="43.390385105292502"/>
    <n v="2357.9907049216199"/>
    <n v="1"/>
    <n v="1540761.5747295367"/>
  </r>
  <r>
    <s v="STND-38222"/>
    <s v="INDUSTRIAL MOTION LLC"/>
    <s v="Destaco - 1444 S Wolf Rd - Wheeling"/>
    <s v="New Indoor LED Fixtures"/>
    <s v="Indoor Lighting"/>
    <s v="Manufacturing"/>
    <n v="0"/>
    <n v="5652.4319999999998"/>
    <n v="1.0109999999999999"/>
    <x v="0"/>
    <x v="0"/>
    <n v="10.827197921178"/>
    <s v="Qty / 1,000"/>
    <m/>
    <s v="Private-Lighting"/>
    <s v="lighting"/>
    <n v="1"/>
    <n v="1200"/>
    <s v="Lighting"/>
    <n v="0.99989942556735301"/>
    <n v="1.019640158801"/>
    <n v="5651.86350985852"/>
    <n v="1.0308562005478199"/>
    <n v="0.71"/>
    <n v="4012.8230919995499"/>
    <n v="0.73190790238894898"/>
    <n v="4618"/>
    <n v="1.02"/>
    <n v="1.04"/>
    <n v="1.2E-2"/>
    <n v="0.81"/>
    <n v="15.158077089649201"/>
    <d v="1900-01-09T19:51:10"/>
    <n v="43182"/>
    <n v="1.22371343844707"/>
    <n v="66.492511880688497"/>
    <n v="1"/>
    <n v="43447.629839752597"/>
  </r>
  <r>
    <s v="STND-38222"/>
    <s v="INDUSTRIAL MOTION LLC"/>
    <s v="Destaco - 1444 S Wolf Rd - Wheeling"/>
    <s v="New Indoor LED Fixtures"/>
    <s v="Indoor Lighting"/>
    <s v="Manufacturing"/>
    <n v="0"/>
    <n v="393638.56"/>
    <n v="84.376000000000005"/>
    <x v="0"/>
    <x v="0"/>
    <n v="10.827197921178"/>
    <s v="Qty / 1,000"/>
    <m/>
    <s v="Private-Lighting"/>
    <s v="lighting"/>
    <n v="1"/>
    <n v="106967"/>
    <s v="Lighting"/>
    <n v="0.99989942556735301"/>
    <n v="1.019640158801"/>
    <n v="393598.97002516"/>
    <n v="86.033158038993506"/>
    <n v="0.71"/>
    <n v="279455.26871786301"/>
    <n v="61.083542207685397"/>
    <n v="4618"/>
    <n v="1.02"/>
    <n v="1.04"/>
    <n v="1.2E-2"/>
    <n v="0.81"/>
    <n v="15.158077089649201"/>
    <d v="1900-01-09T19:51:10"/>
    <n v="43182"/>
    <n v="102.128630150752"/>
    <n v="4630.5761179430601"/>
    <n v="1"/>
    <n v="3025717.5045242859"/>
  </r>
  <r>
    <s v="STND-38222"/>
    <s v="INDUSTRIAL MOTION LLC"/>
    <s v="Destaco - 1444 S Wolf Rd - Wheeling"/>
    <s v="Outdoor &amp; Garage - LED Fixtures"/>
    <s v="Outdoor &amp; Garage Lighting"/>
    <s v="Exterior"/>
    <n v="0"/>
    <n v="37311.83"/>
    <n v="0"/>
    <x v="0"/>
    <x v="0"/>
    <n v="10.1978380583316"/>
    <s v="Qty / 1,000"/>
    <m/>
    <s v="Private-Lighting"/>
    <s v="lighting"/>
    <n v="1"/>
    <n v="7610"/>
    <s v="Lighting"/>
    <n v="0.99989942556735301"/>
    <n v="1.019640158801"/>
    <n v="37308.077383866701"/>
    <n v="0"/>
    <n v="0.71"/>
    <n v="26488.734942545401"/>
    <n v="0"/>
    <n v="4903"/>
    <n v="1"/>
    <n v="1"/>
    <n v="0"/>
    <n v="0"/>
    <n v="14.276973281664301"/>
    <d v="1900-01-09T04:44:53"/>
    <n v="43182"/>
    <n v="0"/>
    <n v="0"/>
    <n v="1"/>
    <n v="270127.82931414759"/>
  </r>
  <r>
    <s v="STND-38222"/>
    <s v="INDUSTRIAL MOTION LLC"/>
    <s v="Destaco - 1444 S Wolf Rd - Wheeling"/>
    <s v="Networked Lighting M&amp;V"/>
    <s v="Indoor Advanced Lighting"/>
    <s v="Manufacturing"/>
    <n v="0"/>
    <n v="603578.5"/>
    <n v="0"/>
    <x v="0"/>
    <x v="0"/>
    <n v="15"/>
    <s v="Qty / 1,000"/>
    <m/>
    <s v="Private-Lighting"/>
    <s v="lighting"/>
    <n v="1"/>
    <n v="0"/>
    <s v="Lighting"/>
    <n v="0.99989942556735301"/>
    <n v="1.019640158801"/>
    <n v="603517.79543480405"/>
    <n v="0"/>
    <n v="0.71"/>
    <n v="428497.63475871098"/>
    <n v="0"/>
    <n v="4618"/>
    <n v="1.02"/>
    <n v="1.04"/>
    <n v="1.2E-2"/>
    <n v="0.81"/>
    <n v="15.158077089649201"/>
    <d v="1900-01-09T19:51:10"/>
    <n v="43182"/>
    <n v="0"/>
    <n v="7100.2093580565197"/>
    <n v="1"/>
    <n v="6427464.5213806648"/>
  </r>
  <r>
    <s v="STND-38224"/>
    <s v="ProLogis"/>
    <s v="ProLogis - 201 Hansen Suite 125-130 - Wooddale"/>
    <s v="Occupancy Sensors"/>
    <s v="Indoor Lighting"/>
    <s v="Office"/>
    <n v="0"/>
    <n v="972.13"/>
    <n v="0.66200000000000003"/>
    <x v="0"/>
    <x v="0"/>
    <n v="8"/>
    <s v="Qty / 1,000"/>
    <m/>
    <s v="Private-Lighting"/>
    <s v="lighting"/>
    <n v="3"/>
    <n v="1200"/>
    <s v="Lighting"/>
    <n v="0.91633259480590001"/>
    <n v="1.30467645558681"/>
    <n v="890.79440538865902"/>
    <n v="0.86369581359846603"/>
    <n v="0.71"/>
    <n v="632.46402782594805"/>
    <n v="0.61322402765491102"/>
    <n v="2885"/>
    <n v="1.165"/>
    <n v="1.3779999999999999"/>
    <n v="2.5499999999999998E-2"/>
    <n v="0.55000000000000004"/>
    <n v="24.263431542460999"/>
    <d v="1900-01-16T07:56:40"/>
    <n v="43132"/>
    <n v="1.5669372525371299"/>
    <n v="19.498074967734599"/>
    <n v="1"/>
    <n v="5059.7122226075844"/>
  </r>
  <r>
    <s v="STND-38224"/>
    <s v="ProLogis"/>
    <s v="ProLogis - 201 Hansen Suite 125-130 - Wooddale"/>
    <s v="Occupancy Sensors Plus Daylighting Controls"/>
    <s v="Indoor Lighting"/>
    <s v="Office"/>
    <n v="0"/>
    <n v="303.30399999999997"/>
    <n v="7.3999999999999996E-2"/>
    <x v="0"/>
    <x v="0"/>
    <n v="8"/>
    <s v="Qty / 1,000"/>
    <m/>
    <s v="Private-Lighting"/>
    <s v="lighting"/>
    <n v="3"/>
    <n v="240"/>
    <s v="Lighting"/>
    <n v="0.91633259480590001"/>
    <n v="1.30467645558681"/>
    <n v="277.92734133500898"/>
    <n v="9.65460577134237E-2"/>
    <n v="0.71"/>
    <n v="197.32841234785599"/>
    <n v="6.8547700976530804E-2"/>
    <n v="2885"/>
    <n v="1.165"/>
    <n v="1.3779999999999999"/>
    <n v="2.5499999999999998E-2"/>
    <n v="0.55000000000000004"/>
    <n v="24.263431542460999"/>
    <d v="1900-01-16T07:56:40"/>
    <n v="43132"/>
    <n v="0.12738627485608101"/>
    <n v="6.0833881579765796"/>
    <n v="1"/>
    <n v="1578.6272987828479"/>
  </r>
  <r>
    <s v="STND-38224"/>
    <s v="ProLogis"/>
    <s v="ProLogis - 201 Hansen Suite 125-130 - Wooddale"/>
    <s v="New Indoor LED Fixtures"/>
    <s v="Indoor Lighting"/>
    <s v="Office"/>
    <n v="0"/>
    <n v="31918.255000000001"/>
    <n v="7.1769999999999996"/>
    <x v="0"/>
    <x v="0"/>
    <n v="15"/>
    <s v="Qty / 1,000"/>
    <m/>
    <s v="Private-Lighting"/>
    <s v="lighting"/>
    <n v="3"/>
    <n v="9456"/>
    <s v="Lighting"/>
    <n v="0.91633259480590001"/>
    <n v="1.30467645558681"/>
    <n v="29247.737425826399"/>
    <n v="9.3636629217465099"/>
    <n v="0.71"/>
    <n v="20765.893572336699"/>
    <n v="6.6482006744400204"/>
    <n v="2885"/>
    <n v="1.165"/>
    <n v="1.3779999999999999"/>
    <n v="2.5499999999999998E-2"/>
    <n v="0.55000000000000004"/>
    <n v="24.263431542460999"/>
    <d v="1900-01-16T07:56:40"/>
    <n v="43132"/>
    <n v="12.354747224893099"/>
    <n v="640.18652734641398"/>
    <n v="1"/>
    <n v="311488.40358505049"/>
  </r>
  <r>
    <s v="STND-38285"/>
    <s v="Kankakee Tank Wash Inc."/>
    <s v="Kankakee Tank Wash Inc (Phase 2 Indoor Lighting) - 395 Eastgate Pkwy - Kankakee"/>
    <s v="New Indoor LED Fixtures"/>
    <s v="Indoor Lighting"/>
    <s v="Miscellaneous"/>
    <n v="0"/>
    <n v="8286.9969999999994"/>
    <n v="1.7749999999999999"/>
    <x v="0"/>
    <x v="0"/>
    <n v="14.797277300976599"/>
    <s v="Qty / 1,000"/>
    <m/>
    <s v="Private-Lighting"/>
    <s v="lighting"/>
    <n v="3"/>
    <n v="2250"/>
    <s v="Lighting"/>
    <n v="0.91633259480590001"/>
    <n v="1.30467645558681"/>
    <n v="7593.6454641587097"/>
    <n v="2.3158007086665799"/>
    <n v="0.71"/>
    <n v="5391.4882795526801"/>
    <n v="1.6442185031532699"/>
    <n v="3379"/>
    <n v="1.0900000000000001"/>
    <n v="1.36"/>
    <n v="2.1999999999999999E-2"/>
    <n v="0.57999999999999996"/>
    <n v="20.7161882213673"/>
    <d v="1900-01-13T19:08:05"/>
    <n v="43124"/>
    <n v="2.93585282538867"/>
    <n v="153.26623872613899"/>
    <n v="1"/>
    <n v="79779.347137506251"/>
  </r>
  <r>
    <s v="STND-38323"/>
    <s v="Tru-Cut Inc."/>
    <s v="Tru Cut - 231 Jandus - Cary"/>
    <s v="Efficient Refrigerated Compressed Air Dryer"/>
    <s v="Compressed Air"/>
    <s v="Manufacturing"/>
    <n v="0"/>
    <n v="2275"/>
    <n v="0.5"/>
    <x v="4"/>
    <x v="0"/>
    <n v="10"/>
    <s v="ΔkWpeak / CF"/>
    <n v="0.95"/>
    <s v="Private-Non-Lighting"/>
    <s v="non_lighting"/>
    <n v="3"/>
    <n v="500"/>
    <s v="Non-Lighting"/>
    <n v="0.98952339343681495"/>
    <n v="0.43468415683807998"/>
    <n v="2251.16572006875"/>
    <n v="0.21734207841903999"/>
    <n v="0.7"/>
    <n v="1575.81600404813"/>
    <n v="0.152139454893328"/>
    <n v="4618"/>
    <n v="1.02"/>
    <n v="1.04"/>
    <n v="1.2E-2"/>
    <n v="0.81"/>
    <n v="15.158077089649201"/>
    <d v="1900-01-09T19:51:10"/>
    <n v="43159"/>
    <n v="0.228781135177937"/>
    <n v="0"/>
    <n v="1"/>
    <n v="15758.1600404813"/>
  </r>
  <r>
    <s v="STND-38342"/>
    <s v="RWI Manufacturing, Inc"/>
    <s v="Richards Wilcox Manufacturing Co - 600 S Lake St - Aurora"/>
    <s v="Outdoor &amp; Garage - LED Fixtures"/>
    <s v="Outdoor &amp; Garage Lighting"/>
    <s v="Exterior"/>
    <n v="0"/>
    <n v="9217.64"/>
    <n v="0"/>
    <x v="0"/>
    <x v="0"/>
    <n v="10.1978380583316"/>
    <s v="Qty / 1,000"/>
    <m/>
    <s v="Private-Lighting"/>
    <s v="lighting"/>
    <n v="3"/>
    <n v="1880"/>
    <s v="Lighting"/>
    <n v="0.91633259480590001"/>
    <n v="1.30467645558681"/>
    <n v="8446.4239791866494"/>
    <n v="0"/>
    <n v="0.71"/>
    <n v="5996.9610252225202"/>
    <n v="0"/>
    <n v="4903"/>
    <n v="1"/>
    <n v="1"/>
    <n v="0"/>
    <n v="0"/>
    <n v="14.276973281664301"/>
    <d v="1900-01-09T04:44:53"/>
    <n v="43404"/>
    <n v="0"/>
    <n v="0"/>
    <n v="0"/>
    <n v="61156.037377345507"/>
  </r>
  <r>
    <s v="STND-38371"/>
    <s v="Swiss Automation, Inc."/>
    <s v="Swiss Automation Inc - 185 Detroit St - Cary"/>
    <s v="Compressed Air - Air Compressor(s) with Integrated VSD &lt;= 150 HP"/>
    <s v="Compressed Air"/>
    <s v="Miscellaneous"/>
    <n v="0"/>
    <n v="145260"/>
    <n v="23.3"/>
    <x v="4"/>
    <x v="0"/>
    <n v="10"/>
    <s v="ΔkWpeak / CF"/>
    <n v="0.95"/>
    <s v="Private-Non-Lighting"/>
    <s v="non_lighting"/>
    <n v="3"/>
    <n v="1"/>
    <s v="Non-Lighting"/>
    <n v="0.98952339343681495"/>
    <n v="0.43468415683807998"/>
    <n v="143738.168130632"/>
    <n v="10.128140854327301"/>
    <n v="0.7"/>
    <n v="100616.717691442"/>
    <n v="7.0896985980290896"/>
    <n v="3379"/>
    <n v="1.0900000000000001"/>
    <n v="1.36"/>
    <n v="2.1999999999999999E-2"/>
    <n v="0.57999999999999996"/>
    <n v="20.7161882213673"/>
    <d v="1900-01-13T19:08:05"/>
    <n v="43152"/>
    <n v="10.661200899291901"/>
    <n v="0"/>
    <n v="1"/>
    <n v="1006167.17691442"/>
  </r>
  <r>
    <s v="STND-38390"/>
    <s v="TMT Pointe Plaza, Inc."/>
    <s v="Mid America Real Estate - 5614-1/2 W Touhy - Niles"/>
    <s v="Photocells Plus Time Clocks"/>
    <s v="Outdoor &amp; Garage Lighting"/>
    <s v="Retail (strip mall)"/>
    <n v="0"/>
    <n v="21283.68"/>
    <n v="0"/>
    <x v="0"/>
    <x v="0"/>
    <n v="8"/>
    <s v="Qty / 1,000"/>
    <m/>
    <s v="Private-Lighting"/>
    <s v="lighting"/>
    <n v="2"/>
    <n v="12232"/>
    <s v="Lighting"/>
    <n v="0.97902139861649395"/>
    <n v="0.93591656730105399"/>
    <n v="20837.178161305899"/>
    <n v="0"/>
    <n v="0.71"/>
    <n v="14794.3964945272"/>
    <n v="0"/>
    <n v="4093"/>
    <n v="1.1200000000000001"/>
    <n v="1.29"/>
    <n v="1.9E-2"/>
    <n v="0.71"/>
    <n v="17.102369899829"/>
    <d v="1900-01-11T05:11:01"/>
    <n v="43135"/>
    <n v="0"/>
    <n v="353.48784380786799"/>
    <n v="1"/>
    <n v="118355.1719562176"/>
  </r>
  <r>
    <s v="STND-38390"/>
    <s v="TMT Pointe Plaza, Inc."/>
    <s v="Mid America Real Estate - 5614-1/2 W Touhy - Niles"/>
    <s v="Outdoor &amp; Garage - LED Fixtures"/>
    <s v="Outdoor &amp; Garage Lighting"/>
    <s v="Exterior"/>
    <n v="0"/>
    <n v="173017.06400000001"/>
    <n v="0"/>
    <x v="0"/>
    <x v="0"/>
    <n v="10.1978380583316"/>
    <s v="Qty / 1,000"/>
    <m/>
    <s v="Private-Lighting"/>
    <s v="lighting"/>
    <n v="2"/>
    <n v="35288"/>
    <s v="Lighting"/>
    <n v="0.97902139861649395"/>
    <n v="0.93591656730105399"/>
    <n v="169387.40798179901"/>
    <n v="0"/>
    <n v="0.71"/>
    <n v="120265.05966707801"/>
    <n v="0"/>
    <n v="4903"/>
    <n v="1"/>
    <n v="1"/>
    <n v="0"/>
    <n v="0"/>
    <n v="14.276973281664301"/>
    <d v="1900-01-09T04:44:53"/>
    <n v="43135"/>
    <n v="0"/>
    <n v="0"/>
    <n v="1"/>
    <n v="1226443.6025604487"/>
  </r>
  <r>
    <s v="STND-38394"/>
    <s v="Swiss Products L.P."/>
    <s v="Swiss Foods Products - 4333 Division St - Chicago"/>
    <s v="New Indoor LED Fixtures"/>
    <s v="Indoor Lighting"/>
    <s v="Warehouse"/>
    <n v="0"/>
    <n v="108881.58199999999"/>
    <n v="17.231999999999999"/>
    <x v="0"/>
    <x v="0"/>
    <n v="9.5383441434566993"/>
    <s v="Qty / 1,000"/>
    <m/>
    <s v="Private-Lighting"/>
    <s v="lighting"/>
    <n v="3"/>
    <n v="20771"/>
    <s v="Lighting"/>
    <n v="0.91633259480590001"/>
    <n v="1.30467645558681"/>
    <n v="99771.742560631305"/>
    <n v="22.4821846826718"/>
    <n v="0.71"/>
    <n v="70837.937218048304"/>
    <n v="15.962351124696999"/>
    <n v="5242"/>
    <n v="1"/>
    <n v="1.22"/>
    <n v="1.0999999999999999E-2"/>
    <n v="0.68"/>
    <n v="13.3536818008394"/>
    <d v="1900-01-08T12:55:13"/>
    <n v="43216"/>
    <n v="27.100029752497399"/>
    <n v="1097.4891681669401"/>
    <n v="1"/>
    <n v="675676.62359832437"/>
  </r>
  <r>
    <s v="STND-38399"/>
    <s v="200 West Adams, LLC"/>
    <s v="200 W Adams LLC - 200 W Adams St - Chicago"/>
    <s v="VSD on HVAC Fan or Pump &lt;= 200 HP"/>
    <s v="Variable Speed Drives"/>
    <s v="Office"/>
    <n v="0"/>
    <n v="13405.458000000001"/>
    <n v="2.2349999999999999"/>
    <x v="6"/>
    <x v="0"/>
    <n v="15"/>
    <s v="ΔkWpeak"/>
    <m/>
    <s v="Private-Non-Lighting"/>
    <s v="non_lighting"/>
    <n v="3"/>
    <n v="1"/>
    <s v="Non-Lighting"/>
    <n v="0.98952339343681495"/>
    <n v="0.43468415683807998"/>
    <n v="13265.0142907347"/>
    <n v="0.97151909053311003"/>
    <n v="0.7"/>
    <n v="9285.5100035142896"/>
    <n v="0.68006336337317697"/>
    <n v="2885"/>
    <n v="1.165"/>
    <n v="1.3779999999999999"/>
    <n v="2.5499999999999998E-2"/>
    <n v="0.55000000000000004"/>
    <n v="24.263431542460999"/>
    <d v="1900-01-16T07:56:40"/>
    <n v="43159"/>
    <n v="0.97151909053311003"/>
    <n v="0"/>
    <n v="1"/>
    <n v="139282.65005271434"/>
  </r>
  <r>
    <s v="STND-38407"/>
    <s v="West Chicago Fire Protection District"/>
    <s v="Fire Station 5 - 1651 Atlantic - West Chicago"/>
    <s v="New Indoor LED Fixtures"/>
    <s v="Indoor Lighting"/>
    <s v="Miscellaneous"/>
    <n v="0"/>
    <n v="31379.200000000001"/>
    <n v="0"/>
    <x v="0"/>
    <x v="1"/>
    <n v="14.797277300976599"/>
    <s v="Qty / 1,000"/>
    <m/>
    <s v="Public-Lighting"/>
    <s v="lighting"/>
    <n v="2"/>
    <n v="6400"/>
    <s v="Lighting"/>
    <n v="0.98996686498346598"/>
    <n v="2.5626279547341602"/>
    <n v="31064.3682496892"/>
    <n v="0"/>
    <n v="0.71"/>
    <n v="22055.701457279301"/>
    <n v="0"/>
    <n v="3379"/>
    <n v="1.0900000000000001"/>
    <n v="1.36"/>
    <n v="2.1999999999999999E-2"/>
    <n v="0.57999999999999996"/>
    <n v="20.7161882213673"/>
    <d v="1900-01-13T19:08:05"/>
    <n v="43132"/>
    <n v="0"/>
    <n v="626.98724907629503"/>
    <n v="1"/>
    <n v="326364.33053091553"/>
  </r>
  <r>
    <s v="STND-38407"/>
    <s v="West Chicago Fire Protection District"/>
    <s v="Fire Station 5 - 1651 Atlantic - West Chicago"/>
    <s v="New Indoor LED Fixtures"/>
    <s v="Indoor Lighting"/>
    <s v="Miscellaneous"/>
    <n v="0"/>
    <n v="1598.47"/>
    <n v="0"/>
    <x v="0"/>
    <x v="1"/>
    <n v="14.797277300976599"/>
    <s v="Qty / 1,000"/>
    <m/>
    <s v="Public-Lighting"/>
    <s v="lighting"/>
    <n v="2"/>
    <n v="1"/>
    <s v="Lighting"/>
    <n v="0.98996686498346598"/>
    <n v="2.5626279547341602"/>
    <n v="1582.4323346701201"/>
    <n v="0"/>
    <n v="0.71"/>
    <n v="1123.52695761579"/>
    <n v="0"/>
    <n v="3379"/>
    <n v="1.0900000000000001"/>
    <n v="1.36"/>
    <n v="2.1999999999999999E-2"/>
    <n v="0.57999999999999996"/>
    <n v="20.7161882213673"/>
    <d v="1900-01-13T19:08:05"/>
    <n v="43132"/>
    <n v="0"/>
    <n v="31.939001250222599"/>
    <n v="1"/>
    <n v="16625.139946963427"/>
  </r>
  <r>
    <s v="STND-38407"/>
    <s v="West Chicago Fire Protection District"/>
    <s v="Fire Station 5 - 1651 Atlantic - West Chicago"/>
    <s v="New Indoor LED Fixtures"/>
    <s v="Indoor Lighting"/>
    <s v="Miscellaneous"/>
    <n v="0"/>
    <n v="7758.69"/>
    <n v="0"/>
    <x v="0"/>
    <x v="1"/>
    <n v="14.797277300976599"/>
    <s v="Qty / 1,000"/>
    <m/>
    <s v="Public-Lighting"/>
    <s v="lighting"/>
    <n v="2"/>
    <n v="1"/>
    <s v="Lighting"/>
    <n v="0.98996686498346598"/>
    <n v="2.5626279547341602"/>
    <n v="7680.8460156785704"/>
    <n v="0"/>
    <n v="0.71"/>
    <n v="5453.4006711317797"/>
    <n v="0"/>
    <n v="3379"/>
    <n v="1.0900000000000001"/>
    <n v="1.36"/>
    <n v="2.1999999999999999E-2"/>
    <n v="0.57999999999999996"/>
    <n v="20.7161882213673"/>
    <d v="1900-01-13T19:08:05"/>
    <n v="43132"/>
    <n v="0"/>
    <n v="155.02624985773201"/>
    <n v="1"/>
    <n v="80695.481964068837"/>
  </r>
  <r>
    <s v="STND-38407"/>
    <s v="West Chicago Fire Protection District"/>
    <s v="Fire Station 5 - 1651 Atlantic - West Chicago"/>
    <s v="Outdoor &amp; Garage - LED Fixtures"/>
    <s v="Outdoor &amp; Garage Lighting"/>
    <s v="Exterior"/>
    <n v="0"/>
    <n v="7369.8"/>
    <n v="0"/>
    <x v="0"/>
    <x v="1"/>
    <n v="10.1978380583316"/>
    <s v="Qty / 1,000"/>
    <m/>
    <s v="Public-Lighting"/>
    <s v="lighting"/>
    <n v="2"/>
    <n v="1775"/>
    <s v="Lighting"/>
    <n v="0.98996686498346598"/>
    <n v="2.5626279547341602"/>
    <n v="7295.8578015551502"/>
    <n v="0"/>
    <n v="0.71"/>
    <n v="5180.0590391041496"/>
    <n v="0"/>
    <n v="4903"/>
    <n v="1"/>
    <n v="1"/>
    <n v="0"/>
    <n v="0"/>
    <n v="14.276973281664301"/>
    <d v="1900-01-09T04:44:53"/>
    <n v="43132"/>
    <n v="0"/>
    <n v="0"/>
    <n v="1"/>
    <n v="52825.403213380916"/>
  </r>
  <r>
    <s v="STND-38407"/>
    <s v="West Chicago Fire Protection District"/>
    <s v="Fire Station 5 - 1651 Atlantic - West Chicago"/>
    <s v="Outdoor &amp; Garage - LED Fixtures"/>
    <s v="Outdoor &amp; Garage Lighting"/>
    <s v="Exterior"/>
    <n v="0"/>
    <n v="2655.17"/>
    <n v="0"/>
    <x v="0"/>
    <x v="1"/>
    <n v="10.1978380583316"/>
    <s v="Qty / 1,000"/>
    <m/>
    <s v="Public-Lighting"/>
    <s v="lighting"/>
    <n v="2"/>
    <n v="6"/>
    <s v="Lighting"/>
    <n v="0.98996686498346598"/>
    <n v="2.5626279547341602"/>
    <n v="2628.53032089815"/>
    <n v="0"/>
    <n v="0.71"/>
    <n v="1866.2565278376901"/>
    <n v="0"/>
    <n v="4903"/>
    <n v="1"/>
    <n v="1"/>
    <n v="0"/>
    <n v="0"/>
    <n v="14.276973281664301"/>
    <d v="1900-01-09T04:44:53"/>
    <n v="43132"/>
    <n v="0"/>
    <n v="0"/>
    <n v="1"/>
    <n v="19031.781846192982"/>
  </r>
  <r>
    <s v="STND-38407"/>
    <s v="West Chicago Fire Protection District"/>
    <s v="Fire Station 5 - 1651 Atlantic - West Chicago"/>
    <s v="Outdoor &amp; Garage - LED Fixtures"/>
    <s v="Outdoor &amp; Garage Lighting"/>
    <s v="Exterior"/>
    <n v="0"/>
    <n v="5905.62"/>
    <n v="0"/>
    <x v="0"/>
    <x v="1"/>
    <n v="10.1978380583316"/>
    <s v="Qty / 1,000"/>
    <m/>
    <s v="Public-Lighting"/>
    <s v="lighting"/>
    <n v="2"/>
    <n v="6"/>
    <s v="Lighting"/>
    <n v="0.98996686498346598"/>
    <n v="2.5626279547341602"/>
    <n v="5846.3681171836597"/>
    <n v="0"/>
    <n v="0.71"/>
    <n v="4150.9213632003903"/>
    <n v="0"/>
    <n v="4903"/>
    <n v="1"/>
    <n v="1"/>
    <n v="0"/>
    <n v="0"/>
    <n v="14.276973281664301"/>
    <d v="1900-01-09T04:44:53"/>
    <n v="43132"/>
    <n v="0"/>
    <n v="0"/>
    <n v="1"/>
    <n v="42330.423854786626"/>
  </r>
  <r>
    <s v="STND-38407"/>
    <s v="West Chicago Fire Protection District"/>
    <s v="Fire Station 5 - 1651 Atlantic - West Chicago"/>
    <s v="Occupancy Sensors"/>
    <s v="Indoor Lighting"/>
    <s v="Miscellaneous"/>
    <n v="0"/>
    <n v="1972.96"/>
    <n v="0"/>
    <x v="0"/>
    <x v="1"/>
    <n v="8"/>
    <s v="Qty / 1,000"/>
    <m/>
    <s v="Public-Lighting"/>
    <s v="lighting"/>
    <n v="2"/>
    <n v="9"/>
    <s v="Lighting"/>
    <n v="0.98996686498346598"/>
    <n v="2.5626279547341602"/>
    <n v="1953.16502593778"/>
    <n v="0"/>
    <n v="0.71"/>
    <n v="1386.7471684158199"/>
    <n v="0"/>
    <n v="3379"/>
    <n v="1.0900000000000001"/>
    <n v="1.36"/>
    <n v="2.1999999999999999E-2"/>
    <n v="0.57999999999999996"/>
    <n v="20.7161882213673"/>
    <d v="1900-01-13T19:08:05"/>
    <n v="43132"/>
    <n v="0"/>
    <n v="39.4216794225974"/>
    <n v="1"/>
    <n v="11093.97734732656"/>
  </r>
  <r>
    <s v="STND-38407"/>
    <s v="West Chicago Fire Protection District"/>
    <s v="Fire Station 5 - 1651 Atlantic - West Chicago"/>
    <s v="New Indoor LED Fixtures"/>
    <s v="Indoor Lighting"/>
    <s v="Miscellaneous"/>
    <n v="0"/>
    <n v="1595.92"/>
    <n v="0"/>
    <x v="0"/>
    <x v="1"/>
    <n v="14.797277300976599"/>
    <s v="Qty / 1,000"/>
    <m/>
    <s v="Public-Lighting"/>
    <s v="lighting"/>
    <n v="2"/>
    <n v="24"/>
    <s v="Lighting"/>
    <n v="0.98996686498346598"/>
    <n v="2.5626279547341602"/>
    <n v="1579.90791916441"/>
    <n v="0"/>
    <n v="0.71"/>
    <n v="1121.73462260673"/>
    <n v="0"/>
    <n v="3379"/>
    <n v="1.0900000000000001"/>
    <n v="1.36"/>
    <n v="2.1999999999999999E-2"/>
    <n v="0.57999999999999996"/>
    <n v="20.7161882213673"/>
    <d v="1900-01-13T19:08:05"/>
    <n v="43132"/>
    <n v="0"/>
    <n v="31.8880497446028"/>
    <n v="1"/>
    <n v="16598.618268818118"/>
  </r>
  <r>
    <s v="STND-38407"/>
    <s v="West Chicago Fire Protection District"/>
    <s v="Fire Station 5 - 1651 Atlantic - West Chicago"/>
    <s v="New Indoor LED Fixtures"/>
    <s v="Indoor Lighting"/>
    <s v="Miscellaneous"/>
    <n v="0"/>
    <n v="3067.67"/>
    <n v="0"/>
    <x v="0"/>
    <x v="1"/>
    <n v="14.797277300976599"/>
    <s v="Qty / 1,000"/>
    <m/>
    <s v="Public-Lighting"/>
    <s v="lighting"/>
    <n v="2"/>
    <n v="42"/>
    <s v="Lighting"/>
    <n v="0.98996686498346598"/>
    <n v="2.5626279547341602"/>
    <n v="3036.89165270383"/>
    <n v="0"/>
    <n v="0.71"/>
    <n v="2156.1930734197199"/>
    <n v="0"/>
    <n v="3379"/>
    <n v="1.0900000000000001"/>
    <n v="1.36"/>
    <n v="2.1999999999999999E-2"/>
    <n v="0.57999999999999996"/>
    <n v="20.7161882213673"/>
    <d v="1900-01-13T19:08:05"/>
    <n v="43132"/>
    <n v="0"/>
    <n v="61.295060880260699"/>
    <n v="1"/>
    <n v="31905.786821836591"/>
  </r>
  <r>
    <s v="STND-38408"/>
    <s v="West Chicago Fire Protection District"/>
    <s v="Fire Station 7 - 1080 Commerce - West Chicago"/>
    <s v="Occupancy Sensors"/>
    <s v="Indoor Lighting"/>
    <s v="Miscellaneous"/>
    <n v="0"/>
    <n v="2630.61"/>
    <n v="0"/>
    <x v="0"/>
    <x v="1"/>
    <n v="8"/>
    <s v="Qty / 1,000"/>
    <m/>
    <s v="Public-Lighting"/>
    <s v="lighting"/>
    <n v="2"/>
    <n v="12"/>
    <s v="Lighting"/>
    <n v="0.98996686498346598"/>
    <n v="2.5626279547341602"/>
    <n v="2604.2167346941601"/>
    <n v="0"/>
    <n v="0.71"/>
    <n v="1848.9938816328499"/>
    <n v="0"/>
    <n v="3379"/>
    <n v="1.0900000000000001"/>
    <n v="1.36"/>
    <n v="2.1999999999999999E-2"/>
    <n v="0.57999999999999996"/>
    <n v="20.7161882213673"/>
    <d v="1900-01-13T19:08:05"/>
    <n v="43132"/>
    <n v="0"/>
    <n v="52.562172626854498"/>
    <n v="1"/>
    <n v="14791.951053062799"/>
  </r>
  <r>
    <s v="STND-38408"/>
    <s v="West Chicago Fire Protection District"/>
    <s v="Fire Station 7 - 1080 Commerce - West Chicago"/>
    <s v="Outdoor &amp; Garage - LED Fixtures"/>
    <s v="Outdoor &amp; Garage Lighting"/>
    <s v="Exterior"/>
    <n v="0"/>
    <n v="11791.7"/>
    <n v="0"/>
    <x v="0"/>
    <x v="1"/>
    <n v="10.1978380583316"/>
    <s v="Qty / 1,000"/>
    <m/>
    <s v="Public-Lighting"/>
    <s v="lighting"/>
    <n v="2"/>
    <n v="2840"/>
    <s v="Lighting"/>
    <n v="0.98996686498346598"/>
    <n v="2.5626279547341602"/>
    <n v="11673.3922818255"/>
    <n v="0"/>
    <n v="0.71"/>
    <n v="8288.1085200961297"/>
    <n v="0"/>
    <n v="4903"/>
    <n v="1"/>
    <n v="1"/>
    <n v="0"/>
    <n v="0"/>
    <n v="14.276973281664301"/>
    <d v="1900-01-09T04:44:53"/>
    <n v="43132"/>
    <n v="0"/>
    <n v="0"/>
    <n v="1"/>
    <n v="84520.788497818707"/>
  </r>
  <r>
    <s v="STND-38408"/>
    <s v="West Chicago Fire Protection District"/>
    <s v="Fire Station 7 - 1080 Commerce - West Chicago"/>
    <s v="Outdoor &amp; Garage - LED Fixtures"/>
    <s v="Outdoor &amp; Garage Lighting"/>
    <s v="Exterior"/>
    <n v="0"/>
    <n v="1770.11"/>
    <n v="0"/>
    <x v="0"/>
    <x v="1"/>
    <n v="10.1978380583316"/>
    <s v="Qty / 1,000"/>
    <m/>
    <s v="Public-Lighting"/>
    <s v="lighting"/>
    <n v="2"/>
    <n v="4"/>
    <s v="Lighting"/>
    <n v="0.98996686498346598"/>
    <n v="2.5626279547341602"/>
    <n v="1752.3502473758799"/>
    <n v="0"/>
    <n v="0.71"/>
    <n v="1244.1686756368799"/>
    <n v="0"/>
    <n v="4903"/>
    <n v="1"/>
    <n v="1"/>
    <n v="0"/>
    <n v="0"/>
    <n v="14.276973281664301"/>
    <d v="1900-01-09T04:44:53"/>
    <n v="43132"/>
    <n v="0"/>
    <n v="0"/>
    <n v="1"/>
    <n v="12687.830671393798"/>
  </r>
  <r>
    <s v="STND-38408"/>
    <s v="West Chicago Fire Protection District"/>
    <s v="Fire Station 7 - 1080 Commerce - West Chicago"/>
    <s v="Outdoor &amp; Garage - LED Fixtures"/>
    <s v="Outdoor &amp; Garage Lighting"/>
    <s v="Exterior"/>
    <n v="0"/>
    <n v="5905.62"/>
    <n v="0"/>
    <x v="0"/>
    <x v="1"/>
    <n v="10.1978380583316"/>
    <s v="Qty / 1,000"/>
    <m/>
    <s v="Public-Lighting"/>
    <s v="lighting"/>
    <n v="2"/>
    <n v="6"/>
    <s v="Lighting"/>
    <n v="0.98996686498346598"/>
    <n v="2.5626279547341602"/>
    <n v="5846.3681171836597"/>
    <n v="0"/>
    <n v="0.71"/>
    <n v="4150.9213632003903"/>
    <n v="0"/>
    <n v="4903"/>
    <n v="1"/>
    <n v="1"/>
    <n v="0"/>
    <n v="0"/>
    <n v="14.276973281664301"/>
    <d v="1900-01-09T04:44:53"/>
    <n v="43132"/>
    <n v="0"/>
    <n v="0"/>
    <n v="1"/>
    <n v="42330.423854786626"/>
  </r>
  <r>
    <s v="STND-38408"/>
    <s v="West Chicago Fire Protection District"/>
    <s v="Fire Station 7 - 1080 Commerce - West Chicago"/>
    <s v="New Indoor LED Fixtures"/>
    <s v="Indoor Lighting"/>
    <s v="Miscellaneous"/>
    <n v="0"/>
    <n v="7758.69"/>
    <n v="0"/>
    <x v="0"/>
    <x v="1"/>
    <n v="14.797277300976599"/>
    <s v="Qty / 1,000"/>
    <m/>
    <s v="Public-Lighting"/>
    <s v="lighting"/>
    <n v="2"/>
    <n v="1"/>
    <s v="Lighting"/>
    <n v="0.98996686498346598"/>
    <n v="2.5626279547341602"/>
    <n v="7680.8460156785704"/>
    <n v="0"/>
    <n v="0.71"/>
    <n v="5453.4006711317797"/>
    <n v="0"/>
    <n v="3379"/>
    <n v="1.0900000000000001"/>
    <n v="1.36"/>
    <n v="2.1999999999999999E-2"/>
    <n v="0.57999999999999996"/>
    <n v="20.7161882213673"/>
    <d v="1900-01-13T19:08:05"/>
    <n v="43132"/>
    <n v="0"/>
    <n v="155.02624985773201"/>
    <n v="1"/>
    <n v="80695.481964068837"/>
  </r>
  <r>
    <s v="STND-38408"/>
    <s v="West Chicago Fire Protection District"/>
    <s v="Fire Station 7 - 1080 Commerce - West Chicago"/>
    <s v="New Indoor LED Fixtures"/>
    <s v="Indoor Lighting"/>
    <s v="Miscellaneous"/>
    <n v="0"/>
    <n v="2206.1799999999998"/>
    <n v="0"/>
    <x v="0"/>
    <x v="1"/>
    <n v="14.797277300976599"/>
    <s v="Qty / 1,000"/>
    <m/>
    <s v="Public-Lighting"/>
    <s v="lighting"/>
    <n v="2"/>
    <n v="1"/>
    <s v="Lighting"/>
    <n v="0.98996686498346598"/>
    <n v="2.5626279547341602"/>
    <n v="2184.04509818922"/>
    <n v="0"/>
    <n v="0.71"/>
    <n v="1550.67201971435"/>
    <n v="0"/>
    <n v="3379"/>
    <n v="1.0900000000000001"/>
    <n v="1.36"/>
    <n v="2.1999999999999999E-2"/>
    <n v="0.57999999999999996"/>
    <n v="20.7161882213673"/>
    <d v="1900-01-13T19:08:05"/>
    <n v="43132"/>
    <n v="0"/>
    <n v="44.081644183635703"/>
    <n v="1"/>
    <n v="22945.72387857869"/>
  </r>
  <r>
    <s v="STND-38408"/>
    <s v="West Chicago Fire Protection District"/>
    <s v="Fire Station 7 - 1080 Commerce - West Chicago"/>
    <s v="New Indoor LED Fixtures"/>
    <s v="Indoor Lighting"/>
    <s v="Miscellaneous"/>
    <n v="0"/>
    <n v="31379.200000000001"/>
    <n v="0"/>
    <x v="0"/>
    <x v="1"/>
    <n v="14.797277300976599"/>
    <s v="Qty / 1,000"/>
    <m/>
    <s v="Public-Lighting"/>
    <s v="lighting"/>
    <n v="2"/>
    <n v="6400"/>
    <s v="Lighting"/>
    <n v="0.98996686498346598"/>
    <n v="2.5626279547341602"/>
    <n v="31064.3682496892"/>
    <n v="0"/>
    <n v="0.71"/>
    <n v="22055.701457279301"/>
    <n v="0"/>
    <n v="3379"/>
    <n v="1.0900000000000001"/>
    <n v="1.36"/>
    <n v="2.1999999999999999E-2"/>
    <n v="0.57999999999999996"/>
    <n v="20.7161882213673"/>
    <d v="1900-01-13T19:08:05"/>
    <n v="43132"/>
    <n v="0"/>
    <n v="626.98724907629503"/>
    <n v="1"/>
    <n v="326364.33053091553"/>
  </r>
  <r>
    <s v="STND-38408"/>
    <s v="West Chicago Fire Protection District"/>
    <s v="Fire Station 7 - 1080 Commerce - West Chicago"/>
    <s v="New Indoor LED Fixtures"/>
    <s v="Indoor Lighting"/>
    <s v="Miscellaneous"/>
    <n v="0"/>
    <n v="1595.93"/>
    <n v="0"/>
    <x v="0"/>
    <x v="1"/>
    <n v="14.797277300976599"/>
    <s v="Qty / 1,000"/>
    <m/>
    <s v="Public-Lighting"/>
    <s v="lighting"/>
    <n v="2"/>
    <n v="24"/>
    <s v="Lighting"/>
    <n v="0.98996686498346598"/>
    <n v="2.5626279547341602"/>
    <n v="1579.91781883306"/>
    <n v="0"/>
    <n v="0.71"/>
    <n v="1121.74165137147"/>
    <n v="0"/>
    <n v="3379"/>
    <n v="1.0900000000000001"/>
    <n v="1.36"/>
    <n v="2.1999999999999999E-2"/>
    <n v="0.57999999999999996"/>
    <n v="20.7161882213673"/>
    <d v="1900-01-13T19:08:05"/>
    <n v="43132"/>
    <n v="0"/>
    <n v="31.8882495544288"/>
    <n v="1"/>
    <n v="16598.722275399057"/>
  </r>
  <r>
    <s v="STND-38408"/>
    <s v="West Chicago Fire Protection District"/>
    <s v="Fire Station 7 - 1080 Commerce - West Chicago"/>
    <s v="New Indoor LED Fixtures"/>
    <s v="Indoor Lighting"/>
    <s v="Miscellaneous"/>
    <n v="0"/>
    <n v="3067.67"/>
    <n v="0"/>
    <x v="0"/>
    <x v="1"/>
    <n v="14.797277300976599"/>
    <s v="Qty / 1,000"/>
    <m/>
    <s v="Public-Lighting"/>
    <s v="lighting"/>
    <n v="2"/>
    <n v="42"/>
    <s v="Lighting"/>
    <n v="0.98996686498346598"/>
    <n v="2.5626279547341602"/>
    <n v="3036.89165270383"/>
    <n v="0"/>
    <n v="0.71"/>
    <n v="2156.1930734197199"/>
    <n v="0"/>
    <n v="3379"/>
    <n v="1.0900000000000001"/>
    <n v="1.36"/>
    <n v="2.1999999999999999E-2"/>
    <n v="0.57999999999999996"/>
    <n v="20.7161882213673"/>
    <d v="1900-01-13T19:08:05"/>
    <n v="43132"/>
    <n v="0"/>
    <n v="61.295060880260699"/>
    <n v="1"/>
    <n v="31905.786821836591"/>
  </r>
  <r>
    <s v="STND-38410"/>
    <s v="West Chicago Fire Protection District"/>
    <s v="Fire Station 8 - 2705 International Dr - West Chicago"/>
    <s v="Outdoor &amp; Garage - LED Fixtures"/>
    <s v="Outdoor &amp; Garage Lighting"/>
    <s v="Exterior"/>
    <n v="0"/>
    <n v="1770.11"/>
    <n v="0"/>
    <x v="0"/>
    <x v="1"/>
    <n v="10.1978380583316"/>
    <s v="Qty / 1,000"/>
    <m/>
    <s v="Public-Lighting"/>
    <s v="lighting"/>
    <n v="3"/>
    <n v="4"/>
    <s v="Lighting"/>
    <n v="0.99829244462109001"/>
    <n v="0.987374621353864"/>
    <n v="1767.08743914824"/>
    <n v="0"/>
    <n v="0.71"/>
    <n v="1254.6320817952501"/>
    <n v="0"/>
    <n v="4903"/>
    <n v="1"/>
    <n v="1"/>
    <n v="0"/>
    <n v="0"/>
    <n v="14.276973281664301"/>
    <d v="1900-01-09T04:44:53"/>
    <n v="43132"/>
    <n v="0"/>
    <n v="0"/>
    <n v="1"/>
    <n v="12794.534792935407"/>
  </r>
  <r>
    <s v="STND-38411"/>
    <s v="Medieval Times USA, Inc"/>
    <s v="Medieval Times - 2001 N Roselle Rd - Schaumburg"/>
    <s v="Outdoor &amp; Garage - LED Fixtures"/>
    <s v="Outdoor &amp; Garage Lighting"/>
    <s v="Exterior"/>
    <n v="0"/>
    <n v="101242.04700000001"/>
    <n v="0"/>
    <x v="0"/>
    <x v="0"/>
    <n v="10.1978380583316"/>
    <s v="Qty / 1,000"/>
    <m/>
    <s v="Private-Lighting"/>
    <s v="lighting"/>
    <n v="2"/>
    <n v="20649"/>
    <s v="Lighting"/>
    <n v="0.97902139861649395"/>
    <n v="0.93591656730105399"/>
    <n v="99118.130452736805"/>
    <n v="0"/>
    <n v="0.71"/>
    <n v="70373.872621443094"/>
    <n v="0"/>
    <n v="4903"/>
    <n v="1"/>
    <n v="1"/>
    <n v="0"/>
    <n v="0"/>
    <n v="14.276973281664301"/>
    <d v="1900-01-09T04:44:53"/>
    <n v="43146"/>
    <n v="0"/>
    <n v="0"/>
    <n v="1"/>
    <n v="717661.35653113259"/>
  </r>
  <r>
    <s v="STND-38411"/>
    <s v="Medieval Times USA, Inc"/>
    <s v="Medieval Times - 2001 N Roselle Rd - Schaumburg"/>
    <s v="New Indoor LED Fixtures"/>
    <s v="Indoor Lighting"/>
    <s v="Retail (strip mall)"/>
    <n v="0"/>
    <n v="73788.826000000001"/>
    <n v="14.847"/>
    <x v="0"/>
    <x v="0"/>
    <n v="12.215978499877799"/>
    <s v="Qty / 1,000"/>
    <m/>
    <s v="Private-Lighting"/>
    <s v="lighting"/>
    <n v="2"/>
    <n v="13760"/>
    <s v="Lighting"/>
    <n v="0.97902139861649395"/>
    <n v="0.93591656730105399"/>
    <n v="72240.839632789095"/>
    <n v="13.895553274718701"/>
    <n v="0.71"/>
    <n v="51290.9961392802"/>
    <n v="9.8658428250503096"/>
    <n v="4093"/>
    <n v="1.1200000000000001"/>
    <n v="1.29"/>
    <n v="1.9E-2"/>
    <n v="0.71"/>
    <n v="17.102369899829"/>
    <d v="1900-01-11T05:11:01"/>
    <n v="43146"/>
    <n v="15.171474259983301"/>
    <n v="1225.5142437705299"/>
    <n v="1"/>
    <n v="626569.70607476216"/>
  </r>
  <r>
    <s v="STND-38417"/>
    <s v="The Wendy's Company"/>
    <s v="The Wendy's Company - 2215 N Washtenaw Ave - Chicago"/>
    <s v="ENERGY STAR Freezer or Refrigerator"/>
    <s v="Commercial Kitchen Equipment"/>
    <s v="Restaurant"/>
    <n v="0"/>
    <n v="1475.59"/>
    <n v="0.16800000000000001"/>
    <x v="7"/>
    <x v="0"/>
    <n v="12"/>
    <s v="ΔkWpeak / CF"/>
    <n v="0.93700000000000006"/>
    <s v="Private-Non-Lighting"/>
    <s v="non_lighting"/>
    <n v="3"/>
    <n v="1"/>
    <s v="Non-Lighting"/>
    <n v="0.98952339343681495"/>
    <n v="0.43468415683807998"/>
    <n v="1460.1308241214299"/>
    <n v="7.3026938348797504E-2"/>
    <n v="0.7"/>
    <n v="1022.091576885"/>
    <n v="5.1118856844158303E-2"/>
    <n v="5571"/>
    <n v="1.17"/>
    <n v="1.31"/>
    <n v="2.1000000000000001E-2"/>
    <n v="0.68"/>
    <n v="12.565069107880101"/>
    <d v="1900-01-07T23:24:04"/>
    <n v="43167"/>
    <n v="7.79369672879376E-2"/>
    <n v="0"/>
    <n v="1"/>
    <n v="12265.09892262"/>
  </r>
  <r>
    <s v="STND-38417"/>
    <s v="The Wendy's Company"/>
    <s v="The Wendy's Company - 2215 N Washtenaw Ave - Chicago"/>
    <s v="ENERGY STAR Freezer or Refrigerator"/>
    <s v="Commercial Kitchen Equipment"/>
    <s v="Restaurant"/>
    <n v="0"/>
    <n v="645.20000000000005"/>
    <n v="7.9000000000000001E-2"/>
    <x v="7"/>
    <x v="0"/>
    <n v="12"/>
    <s v="ΔkWpeak / CF"/>
    <n v="0.93700000000000006"/>
    <s v="Private-Non-Lighting"/>
    <s v="non_lighting"/>
    <n v="3"/>
    <n v="1"/>
    <s v="Non-Lighting"/>
    <n v="0.98952339343681495"/>
    <n v="0.43468415683807998"/>
    <n v="638.44049344543305"/>
    <n v="3.4340048390208398E-2"/>
    <n v="0.7"/>
    <n v="446.908345411803"/>
    <n v="2.4038033873145799E-2"/>
    <n v="5571"/>
    <n v="1.17"/>
    <n v="1.31"/>
    <n v="2.1000000000000001E-2"/>
    <n v="0.68"/>
    <n v="12.565069107880101"/>
    <d v="1900-01-07T23:24:04"/>
    <n v="43167"/>
    <n v="3.6648931046113498E-2"/>
    <n v="0"/>
    <n v="1"/>
    <n v="5362.9001449416355"/>
  </r>
  <r>
    <s v="STND-38417"/>
    <s v="The Wendy's Company"/>
    <s v="The Wendy's Company - 2215 N Washtenaw Ave - Chicago"/>
    <s v="ENERGY STAR Convection Oven"/>
    <s v="Commercial Kitchen Equipment"/>
    <s v="Restaurant"/>
    <n v="0"/>
    <n v="2200"/>
    <n v="0.4"/>
    <x v="7"/>
    <x v="0"/>
    <n v="12"/>
    <s v="ΔkWpeak / CF"/>
    <n v="0.4"/>
    <s v="Private-Non-Lighting"/>
    <s v="non_lighting"/>
    <n v="3"/>
    <n v="1"/>
    <s v="Non-Lighting"/>
    <n v="0.98952339343681495"/>
    <n v="0.43468415683807998"/>
    <n v="2176.9514655609901"/>
    <n v="0.173873662735232"/>
    <n v="0.7"/>
    <n v="1523.8660258927"/>
    <n v="0.12171156391466301"/>
    <n v="5571"/>
    <n v="1.17"/>
    <n v="1.31"/>
    <n v="2.1000000000000001E-2"/>
    <n v="0.68"/>
    <n v="12.565069107880101"/>
    <d v="1900-01-07T23:24:04"/>
    <n v="43167"/>
    <n v="0.43468415683807998"/>
    <n v="0"/>
    <n v="1"/>
    <n v="18286.392310712399"/>
  </r>
  <r>
    <s v="STND-38417"/>
    <s v="The Wendy's Company"/>
    <s v="The Wendy's Company - 2215 N Washtenaw Ave - Chicago"/>
    <s v="ENERGY STAR Electric Vat Fryer"/>
    <s v="Commercial Kitchen Equipment"/>
    <s v="Restaurant"/>
    <n v="0"/>
    <n v="3060.93"/>
    <n v="0.54"/>
    <x v="7"/>
    <x v="0"/>
    <n v="15"/>
    <s v="ΔkWpeak / CF"/>
    <n v="0.9"/>
    <s v="Private-Non-Lighting"/>
    <s v="non_lighting"/>
    <n v="3"/>
    <n v="1"/>
    <s v="Non-Lighting"/>
    <n v="0.98952339343681495"/>
    <n v="0.43468415683807998"/>
    <n v="3028.86184067255"/>
    <n v="0.23472944469256299"/>
    <n v="0.7"/>
    <n v="2120.2032884707901"/>
    <n v="0.16431061128479399"/>
    <n v="5571"/>
    <n v="1.17"/>
    <n v="1.31"/>
    <n v="2.1000000000000001E-2"/>
    <n v="0.68"/>
    <n v="12.565069107880101"/>
    <d v="1900-01-07T23:24:04"/>
    <n v="43167"/>
    <n v="0.26081049410284801"/>
    <n v="0"/>
    <n v="1"/>
    <n v="31803.04932706185"/>
  </r>
  <r>
    <s v="STND-38417"/>
    <s v="The Wendy's Company"/>
    <s v="The Wendy's Company - 2215 N Washtenaw Ave - Chicago"/>
    <s v="ENERGY STAR Electric Griddle"/>
    <s v="Commercial Kitchen Equipment"/>
    <s v="Restaurant"/>
    <n v="0"/>
    <n v="2597"/>
    <n v="0.23899999999999999"/>
    <x v="7"/>
    <x v="0"/>
    <n v="12"/>
    <s v="ΔkWpeak / CF"/>
    <n v="0.40300000000000002"/>
    <s v="Private-Non-Lighting"/>
    <s v="non_lighting"/>
    <n v="3"/>
    <n v="1"/>
    <s v="Non-Lighting"/>
    <n v="0.98952339343681495"/>
    <n v="0.43468415683807998"/>
    <n v="2569.7922527554101"/>
    <n v="0.103889513484301"/>
    <n v="0.7"/>
    <n v="1798.85457692879"/>
    <n v="7.2722659439010906E-2"/>
    <n v="5571"/>
    <n v="1.17"/>
    <n v="1.31"/>
    <n v="2.1000000000000001E-2"/>
    <n v="0.68"/>
    <n v="12.565069107880101"/>
    <d v="1900-01-07T23:24:04"/>
    <n v="43167"/>
    <n v="0.25779035604044997"/>
    <n v="0"/>
    <n v="1"/>
    <n v="21586.25492314548"/>
  </r>
  <r>
    <s v="STND-38417"/>
    <s v="The Wendy's Company"/>
    <s v="The Wendy's Company - 2215 N Washtenaw Ave - Chicago"/>
    <s v="Electric Combination Oven"/>
    <s v="Commercial Kitchen Equipment"/>
    <s v="Restaurant"/>
    <n v="0"/>
    <n v="6368"/>
    <n v="0.58599999999999997"/>
    <x v="7"/>
    <x v="0"/>
    <n v="12"/>
    <s v="ΔkWpeak / CF"/>
    <n v="0.40300000000000002"/>
    <s v="Private-Non-Lighting"/>
    <s v="non_lighting"/>
    <n v="3"/>
    <n v="1"/>
    <s v="Non-Lighting"/>
    <n v="0.98952339343681495"/>
    <n v="0.43468415683807998"/>
    <n v="6301.2849694056404"/>
    <n v="0.25472491590711499"/>
    <n v="0.7"/>
    <n v="4410.8994785839504"/>
    <n v="0.17830744113498101"/>
    <n v="5571"/>
    <n v="1.17"/>
    <n v="1.31"/>
    <n v="2.1000000000000001E-2"/>
    <n v="0.68"/>
    <n v="12.565069107880101"/>
    <d v="1900-01-07T23:24:04"/>
    <n v="43167"/>
    <n v="0.63207175163055895"/>
    <n v="0"/>
    <n v="1"/>
    <n v="52930.793743007409"/>
  </r>
  <r>
    <s v="STND-38421"/>
    <s v="RAYMOND CHEVROLET"/>
    <s v="Raymond Chevrolet - 118 W RT 173 - Antioch"/>
    <s v="Outdoor &amp; Garage - LED Fixtures"/>
    <s v="Outdoor &amp; Garage Lighting"/>
    <s v="Exterior"/>
    <n v="0"/>
    <n v="439357.83"/>
    <n v="0"/>
    <x v="0"/>
    <x v="0"/>
    <n v="10.1978380583316"/>
    <s v="Qty / 1,000"/>
    <m/>
    <s v="Private-Lighting"/>
    <s v="lighting"/>
    <n v="2"/>
    <n v="89610"/>
    <s v="Lighting"/>
    <n v="0.97902139861649395"/>
    <n v="0.93591656730105399"/>
    <n v="430140.71721970802"/>
    <n v="0"/>
    <n v="0.71"/>
    <n v="305399.90922599199"/>
    <n v="0"/>
    <n v="4903"/>
    <n v="1"/>
    <n v="1"/>
    <n v="0"/>
    <n v="0"/>
    <n v="14.276973281664301"/>
    <d v="1900-01-09T04:44:53"/>
    <n v="43146"/>
    <n v="0"/>
    <n v="0"/>
    <n v="1"/>
    <n v="3114418.8173158369"/>
  </r>
  <r>
    <s v="STND-38423"/>
    <s v="New Life Community Church"/>
    <s v="New Life Community Church - 4101 W 51st - Chicago"/>
    <s v="Occupancy Sensors"/>
    <s v="Indoor Lighting"/>
    <s v="Miscellaneous"/>
    <n v="0"/>
    <n v="4009.5810000000001"/>
    <n v="2.653"/>
    <x v="0"/>
    <x v="0"/>
    <n v="8"/>
    <s v="Qty / 1,000"/>
    <m/>
    <s v="Private-Lighting"/>
    <s v="lighting"/>
    <n v="3"/>
    <n v="4536"/>
    <s v="Lighting"/>
    <n v="0.91633259480590001"/>
    <n v="1.30467645558681"/>
    <n v="3674.1097618144299"/>
    <n v="3.4613066366718002"/>
    <n v="0.71"/>
    <n v="2608.6179308882502"/>
    <n v="2.4575277120369798"/>
    <n v="3379"/>
    <n v="1.0900000000000001"/>
    <n v="1.36"/>
    <n v="2.1999999999999999E-2"/>
    <n v="0.57999999999999996"/>
    <n v="20.7161882213673"/>
    <d v="1900-01-13T19:08:05"/>
    <n v="43146"/>
    <n v="5.9187869984127897"/>
    <n v="74.156343816438095"/>
    <n v="1"/>
    <n v="20868.943447106001"/>
  </r>
  <r>
    <s v="STND-38423"/>
    <s v="New Life Community Church"/>
    <s v="New Life Community Church - 4101 W 51st - Chicago"/>
    <s v="New Indoor LED Fixtures"/>
    <s v="Indoor Lighting"/>
    <s v="Miscellaneous"/>
    <n v="0"/>
    <n v="40271.125"/>
    <n v="8.625"/>
    <x v="0"/>
    <x v="0"/>
    <n v="14.797277300976599"/>
    <s v="Qty / 1,000"/>
    <m/>
    <s v="Private-Lighting"/>
    <s v="lighting"/>
    <n v="3"/>
    <n v="10934"/>
    <s v="Lighting"/>
    <n v="0.91633259480590001"/>
    <n v="1.30467645558681"/>
    <n v="36901.744467002703"/>
    <n v="11.2528344294362"/>
    <n v="0.71"/>
    <n v="26200.238571571899"/>
    <n v="7.9895124448997104"/>
    <n v="3379"/>
    <n v="1.0900000000000001"/>
    <n v="1.36"/>
    <n v="2.1999999999999999E-2"/>
    <n v="0.57999999999999996"/>
    <n v="20.7161882213673"/>
    <d v="1900-01-13T19:08:05"/>
    <n v="43146"/>
    <n v="14.2657637290013"/>
    <n v="744.80585162757802"/>
    <n v="1"/>
    <n v="387692.19549529243"/>
  </r>
  <r>
    <s v="STND-38430"/>
    <s v="DEALERS TRANSMISSION EXCHANGE"/>
    <s v="Dealers Transmission Exchange - 95 Chancellor Dr - Roselle"/>
    <s v="New Indoor LED Fixtures"/>
    <s v="Indoor Lighting"/>
    <s v="Manufacturing"/>
    <n v="0"/>
    <n v="70344.516000000003"/>
    <n v="12.58"/>
    <x v="0"/>
    <x v="0"/>
    <n v="10.827197921178"/>
    <s v="Qty / 1,000"/>
    <m/>
    <s v="Private-Lighting"/>
    <s v="lighting"/>
    <n v="3"/>
    <n v="14934"/>
    <s v="Lighting"/>
    <n v="0.91633259480590001"/>
    <n v="1.30467645558681"/>
    <n v="64458.972876645101"/>
    <n v="16.412829811281998"/>
    <n v="0.71"/>
    <n v="45765.870742418003"/>
    <n v="11.6531091660102"/>
    <n v="4618"/>
    <n v="1.02"/>
    <n v="1.04"/>
    <n v="1.2E-2"/>
    <n v="0.81"/>
    <n v="15.158077089649201"/>
    <d v="1900-01-09T19:51:10"/>
    <n v="43152"/>
    <n v="19.483416205225598"/>
    <n v="758.340857372296"/>
    <n v="1"/>
    <n v="495516.14056320925"/>
  </r>
  <r>
    <s v="STND-38432"/>
    <s v="JM Industries LLC."/>
    <s v="JM Industries - 368 E Joe Orr Rd - Chicago Heights"/>
    <s v="Efficient Refrigerated Compressed Air Dryer"/>
    <s v="Compressed Air"/>
    <s v="Manufacturing"/>
    <n v="0"/>
    <n v="1374.1"/>
    <n v="0.30199999999999999"/>
    <x v="4"/>
    <x v="0"/>
    <n v="10"/>
    <s v="ΔkWpeak / CF"/>
    <n v="0.95"/>
    <s v="Private-Non-Lighting"/>
    <s v="non_lighting"/>
    <n v="3"/>
    <n v="302"/>
    <s v="Non-Lighting"/>
    <n v="0.98952339343681495"/>
    <n v="0.43468415683807998"/>
    <n v="1359.70409492153"/>
    <n v="0.13127461536509999"/>
    <n v="0.7"/>
    <n v="951.79286644506897"/>
    <n v="9.1892230755570195E-2"/>
    <n v="4618"/>
    <n v="1.02"/>
    <n v="1.04"/>
    <n v="1.2E-2"/>
    <n v="0.81"/>
    <n v="15.158077089649201"/>
    <d v="1900-01-09T19:51:10"/>
    <n v="43159"/>
    <n v="0.13818380564747401"/>
    <n v="0"/>
    <n v="1"/>
    <n v="9517.9286644506901"/>
  </r>
  <r>
    <s v="STND-38432"/>
    <s v="JM Industries LLC."/>
    <s v="JM Industries - 368 E Joe Orr Rd - Chicago Heights"/>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159"/>
    <n v="6.3967205395751199"/>
    <n v="0"/>
    <n v="1"/>
    <n v="603700.30614865304"/>
  </r>
  <r>
    <s v="STND-38441"/>
    <s v="North Chicago Community Unit School Dist 187"/>
    <s v="North Chicago High School w/Auditorium - 1717 17th St - North Chicago"/>
    <s v="New Indoor LED Fixtures"/>
    <s v="Indoor Lighting"/>
    <s v="K-12 School"/>
    <n v="0"/>
    <n v="91632.2"/>
    <n v="0"/>
    <x v="0"/>
    <x v="1"/>
    <n v="15"/>
    <s v="Qty / 1,000"/>
    <m/>
    <s v="Public-Lighting"/>
    <s v="lighting"/>
    <n v="1"/>
    <n v="18689"/>
    <s v="Lighting"/>
    <n v="0.95625781801464005"/>
    <n v="1.47347312606477"/>
    <n v="87624.007631881104"/>
    <n v="0"/>
    <n v="0.71"/>
    <n v="62213.045418635498"/>
    <n v="0"/>
    <n v="2979"/>
    <n v="1.17333333333333"/>
    <n v="1.323"/>
    <n v="2.1333333333333301E-2"/>
    <n v="0.72"/>
    <n v="23.497818059751602"/>
    <d v="1900-01-15T18:49:11"/>
    <n v="43132"/>
    <n v="0"/>
    <n v="1593.1637751251101"/>
    <n v="1"/>
    <n v="933195.68127953249"/>
  </r>
  <r>
    <s v="STND-38441"/>
    <s v="North Chicago Community Unit School Dist 187"/>
    <s v="North Chicago High School w/Auditorium - 1717 17th St - North Chicago"/>
    <s v="Outdoor &amp; Garage - LED Fixtures"/>
    <s v="Outdoor &amp; Garage Lighting"/>
    <s v="Exterior"/>
    <n v="0"/>
    <n v="22146.799999999999"/>
    <n v="0"/>
    <x v="0"/>
    <x v="1"/>
    <n v="10.1978380583316"/>
    <s v="Qty / 1,000"/>
    <m/>
    <s v="Public-Lighting"/>
    <s v="lighting"/>
    <n v="1"/>
    <n v="5334"/>
    <s v="Lighting"/>
    <n v="0.95625781801464005"/>
    <n v="1.47347312606477"/>
    <n v="21178.050644006598"/>
    <n v="0"/>
    <n v="0.71"/>
    <n v="15036.415957244701"/>
    <n v="0"/>
    <n v="4903"/>
    <n v="1"/>
    <n v="1"/>
    <n v="0"/>
    <n v="0"/>
    <n v="14.276973281664301"/>
    <d v="1900-01-09T04:44:53"/>
    <n v="43132"/>
    <n v="0"/>
    <n v="0"/>
    <n v="1"/>
    <n v="153338.9349096946"/>
  </r>
  <r>
    <s v="STND-38441"/>
    <s v="North Chicago Community Unit School Dist 187"/>
    <s v="North Chicago High School w/Auditorium - 1717 17th St - North Chicago"/>
    <s v="Outdoor &amp; Garage - LED Fixtures"/>
    <s v="Outdoor &amp; Garage Lighting"/>
    <s v="Exterior"/>
    <n v="0"/>
    <n v="331230"/>
    <n v="0"/>
    <x v="0"/>
    <x v="1"/>
    <n v="10.1978380583316"/>
    <s v="Qty / 1,000"/>
    <m/>
    <s v="Public-Lighting"/>
    <s v="lighting"/>
    <n v="1"/>
    <n v="79776"/>
    <s v="Lighting"/>
    <n v="0.95625781801464005"/>
    <n v="1.47347312606477"/>
    <n v="316741.277060989"/>
    <n v="0"/>
    <n v="0.71"/>
    <n v="224886.30671330201"/>
    <n v="0"/>
    <n v="4903"/>
    <n v="1"/>
    <n v="1"/>
    <n v="0"/>
    <n v="0"/>
    <n v="14.276973281664301"/>
    <d v="1900-01-09T04:44:53"/>
    <n v="43132"/>
    <n v="0"/>
    <n v="0"/>
    <n v="1"/>
    <n v="2293354.1373985442"/>
  </r>
  <r>
    <s v="STND-38441"/>
    <s v="North Chicago Community Unit School Dist 187"/>
    <s v="North Chicago High School w/Auditorium - 1717 17th St - North Chicago"/>
    <s v="Outdoor &amp; Garage - LED Fixtures"/>
    <s v="Outdoor &amp; Garage Lighting"/>
    <s v="Exterior"/>
    <n v="0"/>
    <n v="885.06"/>
    <n v="0"/>
    <x v="0"/>
    <x v="1"/>
    <n v="10.1978380583316"/>
    <s v="Qty / 1,000"/>
    <m/>
    <s v="Public-Lighting"/>
    <s v="lighting"/>
    <n v="1"/>
    <n v="2"/>
    <s v="Lighting"/>
    <n v="0.95625781801464005"/>
    <n v="1.47347312606477"/>
    <n v="846.34554441203704"/>
    <n v="0"/>
    <n v="0.71"/>
    <n v="600.90533653254602"/>
    <n v="0"/>
    <n v="4903"/>
    <n v="1"/>
    <n v="1"/>
    <n v="0"/>
    <n v="0"/>
    <n v="14.276973281664301"/>
    <d v="1900-01-09T04:44:53"/>
    <n v="43132"/>
    <n v="0"/>
    <n v="0"/>
    <n v="1"/>
    <n v="6127.9353103461553"/>
  </r>
  <r>
    <s v="STND-38450"/>
    <s v="DuPage Airport Authority"/>
    <s v="Flight Center - 2700 International Dr - West Chicago"/>
    <s v="Outdoor &amp; Garage - LED Fixtures"/>
    <s v="Outdoor &amp; Garage Lighting"/>
    <s v="Exterior"/>
    <n v="0"/>
    <n v="98003.8"/>
    <n v="0"/>
    <x v="0"/>
    <x v="1"/>
    <n v="10.1978380583316"/>
    <s v="Qty / 1,000"/>
    <m/>
    <s v="Public-Lighting"/>
    <s v="lighting"/>
    <n v="2"/>
    <n v="23604"/>
    <s v="Lighting"/>
    <n v="0.98996686498346598"/>
    <n v="2.5626279547341602"/>
    <n v="97020.514642466602"/>
    <n v="0"/>
    <n v="0.71"/>
    <n v="68884.565396151302"/>
    <n v="0"/>
    <n v="4903"/>
    <n v="1"/>
    <n v="1"/>
    <n v="0"/>
    <n v="0"/>
    <n v="14.276973281664301"/>
    <d v="1900-01-09T04:44:53"/>
    <n v="43132"/>
    <n v="0"/>
    <n v="0"/>
    <n v="1"/>
    <n v="702473.64262850373"/>
  </r>
  <r>
    <s v="STND-38452"/>
    <s v="DuPage Airport Authority"/>
    <s v="Powis Hangar - 2751 Aviation Dr - West Chicago"/>
    <s v="New Indoor LED Fixtures"/>
    <s v="Indoor Lighting"/>
    <s v="Warehouse"/>
    <n v="0"/>
    <n v="20298.400000000001"/>
    <n v="0"/>
    <x v="0"/>
    <x v="1"/>
    <n v="9.5383441434566993"/>
    <s v="Qty / 1,000"/>
    <m/>
    <s v="Public-Lighting"/>
    <s v="lighting"/>
    <n v="3"/>
    <n v="4140"/>
    <s v="Lighting"/>
    <n v="0.99829244462109001"/>
    <n v="0.987374621353864"/>
    <n v="20263.739357896698"/>
    <n v="0"/>
    <n v="0.71"/>
    <n v="14387.2549441067"/>
    <n v="0"/>
    <n v="5242"/>
    <n v="1"/>
    <n v="1.22"/>
    <n v="1.0999999999999999E-2"/>
    <n v="0.68"/>
    <n v="13.3536818008394"/>
    <d v="1900-01-08T12:55:13"/>
    <n v="43132"/>
    <n v="0"/>
    <n v="222.901132936864"/>
    <n v="1"/>
    <n v="137230.58893653858"/>
  </r>
  <r>
    <s v="STND-38457"/>
    <s v="Trio Foundry, Inc"/>
    <s v="Trio Foundry Inc - 1985 Aucutt Rd - Montgomery"/>
    <s v="No-Loss Condensate Drains"/>
    <s v="Compressed Air"/>
    <s v="Manufacturing"/>
    <n v="0"/>
    <n v="10161.209999999999"/>
    <n v="1.5720000000000001"/>
    <x v="4"/>
    <x v="0"/>
    <n v="10"/>
    <s v="ΔkWpeak / CF"/>
    <n v="0.95"/>
    <s v="Private-Non-Lighting"/>
    <s v="non_lighting"/>
    <n v="3"/>
    <n v="3"/>
    <s v="Non-Lighting"/>
    <n v="0.98952339343681495"/>
    <n v="0.43468415683807998"/>
    <n v="10054.7550006241"/>
    <n v="0.68332349454946295"/>
    <n v="0.7"/>
    <n v="7038.3285004368699"/>
    <n v="0.478326446184624"/>
    <n v="4618"/>
    <n v="1.02"/>
    <n v="1.04"/>
    <n v="1.2E-2"/>
    <n v="0.81"/>
    <n v="15.158077089649201"/>
    <d v="1900-01-09T19:51:10"/>
    <n v="43124"/>
    <n v="0.71928788899943397"/>
    <n v="0"/>
    <n v="1"/>
    <n v="70383.285004368692"/>
  </r>
  <r>
    <s v="STND-38463"/>
    <s v="BorgWarner Transmission Systems LLC"/>
    <s v="Borg Warner - 700 25th Ave - Bellwood"/>
    <s v="New Indoor LED Fixtures"/>
    <s v="Indoor Lighting"/>
    <s v="Miscellaneous"/>
    <n v="0"/>
    <n v="9539.2549999999992"/>
    <n v="2.0430000000000001"/>
    <x v="0"/>
    <x v="0"/>
    <n v="14.797277300976599"/>
    <s v="Qty / 1,000"/>
    <m/>
    <s v="Private-Lighting"/>
    <s v="lighting"/>
    <n v="3"/>
    <n v="2590"/>
    <s v="Lighting"/>
    <n v="0.91633259480590001"/>
    <n v="1.30467645558681"/>
    <n v="8741.1302866651495"/>
    <n v="2.6654539987638501"/>
    <n v="0.71"/>
    <n v="6206.2025035322604"/>
    <n v="1.8924723391223299"/>
    <n v="3379"/>
    <n v="1.0900000000000001"/>
    <n v="1.36"/>
    <n v="2.1999999999999999E-2"/>
    <n v="0.57999999999999996"/>
    <n v="20.7161882213673"/>
    <d v="1900-01-13T19:08:05"/>
    <n v="43152"/>
    <n v="3.3791252519825599"/>
    <n v="176.426482850122"/>
    <n v="1"/>
    <n v="91834.899430782054"/>
  </r>
  <r>
    <s v="STND-38470"/>
    <s v="OSI Group, LLC"/>
    <s v="OSI Group LLC - 4201 S Ashland Ave - Chicago"/>
    <s v="New Indoor LED Fixtures"/>
    <s v="Indoor Lighting"/>
    <s v="Manufacturing"/>
    <n v="0"/>
    <n v="41945.756000000001"/>
    <n v="7.5019999999999998"/>
    <x v="0"/>
    <x v="0"/>
    <n v="10.827197921178"/>
    <s v="Qty / 1,000"/>
    <m/>
    <s v="Private-Lighting"/>
    <s v="lighting"/>
    <n v="3"/>
    <n v="8905"/>
    <s v="Lighting"/>
    <n v="0.91633259480590001"/>
    <n v="1.30467645558681"/>
    <n v="38436.2634365751"/>
    <n v="9.7876827698122195"/>
    <n v="0.71"/>
    <n v="27289.747039968399"/>
    <n v="6.9492547665666802"/>
    <n v="4618"/>
    <n v="1.02"/>
    <n v="1.04"/>
    <n v="1.2E-2"/>
    <n v="0.81"/>
    <n v="15.158077089649201"/>
    <d v="1900-01-09T19:51:10"/>
    <n v="43152"/>
    <n v="11.6188067068046"/>
    <n v="452.19133454794297"/>
    <n v="1"/>
    <n v="295471.4924206193"/>
  </r>
  <r>
    <s v="STND-38473"/>
    <s v="EQC Triangle Plaza Property  LLC"/>
    <s v="EQC Triangle Plaza Property  LLC fka Hub Properties Ga  LLC - 8750-8770 W Bryn Mawr Avenue - Chicago"/>
    <s v="Outdoor &amp; Garage - LED Fixtures"/>
    <s v="Outdoor &amp; Garage Lighting"/>
    <s v="Exterior"/>
    <n v="0"/>
    <n v="245453.986"/>
    <n v="0"/>
    <x v="0"/>
    <x v="0"/>
    <n v="10.1978380583316"/>
    <s v="Qty / 1,000"/>
    <m/>
    <s v="Private-Lighting"/>
    <s v="lighting"/>
    <n v="2"/>
    <n v="50062"/>
    <s v="Lighting"/>
    <n v="0.97902139861649395"/>
    <n v="0.93591656730105399"/>
    <n v="240304.70466971301"/>
    <n v="0"/>
    <n v="0.71"/>
    <n v="170616.340315496"/>
    <n v="0"/>
    <n v="4903"/>
    <n v="1"/>
    <n v="1"/>
    <n v="0"/>
    <n v="0"/>
    <n v="14.276973281664301"/>
    <d v="1900-01-09T04:44:53"/>
    <n v="43124"/>
    <n v="0"/>
    <n v="0"/>
    <n v="1"/>
    <n v="1739917.8086426212"/>
  </r>
  <r>
    <s v="STND-38473"/>
    <s v="EQC Triangle Plaza Property  LLC"/>
    <s v="EQC Triangle Plaza Property  LLC fka Hub Properties Ga  LLC - 8750-8770 W Bryn Mawr Avenue - Chicago"/>
    <s v="Occupancy Sensors"/>
    <s v="Indoor Lighting"/>
    <s v="Office"/>
    <n v="0"/>
    <n v="25821.944"/>
    <n v="0"/>
    <x v="0"/>
    <x v="0"/>
    <n v="8"/>
    <s v="Qty / 1,000"/>
    <m/>
    <s v="Private-Lighting"/>
    <s v="lighting"/>
    <n v="2"/>
    <n v="21944"/>
    <s v="Lighting"/>
    <n v="0.97902139861649395"/>
    <n v="0.93591656730105399"/>
    <n v="25280.2357298768"/>
    <n v="0"/>
    <n v="0.71"/>
    <n v="17948.967368212499"/>
    <n v="0"/>
    <n v="2885"/>
    <n v="1.165"/>
    <n v="1.3779999999999999"/>
    <n v="2.5499999999999998E-2"/>
    <n v="0.55000000000000004"/>
    <n v="24.263431542460999"/>
    <d v="1900-01-16T07:56:40"/>
    <n v="43124"/>
    <n v="0"/>
    <n v="553.34421554665903"/>
    <n v="1"/>
    <n v="143591.7389457"/>
  </r>
  <r>
    <s v="STND-38474"/>
    <s v="Airgas, Inc."/>
    <s v="Airgas - 70 E Sauktrail Rd S - Chicago Heights"/>
    <s v="Outdoor &amp; Garage - LED Fixtures"/>
    <s v="Outdoor &amp; Garage Lighting"/>
    <s v="Exterior"/>
    <n v="0"/>
    <n v="69720.66"/>
    <n v="0"/>
    <x v="0"/>
    <x v="0"/>
    <n v="10.1978380583316"/>
    <s v="Qty / 1,000"/>
    <m/>
    <s v="Private-Lighting"/>
    <s v="lighting"/>
    <n v="3"/>
    <n v="14220"/>
    <s v="Lighting"/>
    <n v="0.91633259480590001"/>
    <n v="1.30467645558681"/>
    <n v="63887.313289379897"/>
    <n v="0"/>
    <n v="0.71"/>
    <n v="45359.992435459702"/>
    <n v="0"/>
    <n v="4903"/>
    <n v="1"/>
    <n v="1"/>
    <n v="0"/>
    <n v="0"/>
    <n v="14.276973281664301"/>
    <d v="1900-01-09T04:44:53"/>
    <n v="43152"/>
    <n v="0"/>
    <n v="0"/>
    <n v="1"/>
    <n v="462573.85718396446"/>
  </r>
  <r>
    <s v="STND-38476"/>
    <s v="Mather LifeWays"/>
    <s v="Mather Place - 2801 Old Glenview Rd - Wilmette"/>
    <s v="VSD on HVAC Fan or Pump &lt;= 200 HP"/>
    <s v="Variable Speed Drives"/>
    <s v="Miscellaneous"/>
    <n v="0"/>
    <n v="19519.185000000001"/>
    <n v="8.0500000000000007"/>
    <x v="6"/>
    <x v="0"/>
    <n v="15"/>
    <s v="ΔkWpeak"/>
    <m/>
    <s v="Private-Non-Lighting"/>
    <s v="non_lighting"/>
    <n v="3"/>
    <n v="1"/>
    <s v="Non-Lighting"/>
    <n v="0.98952339343681495"/>
    <n v="0.43468415683807998"/>
    <n v="19314.690178321001"/>
    <n v="3.4992074625465501"/>
    <n v="0.7"/>
    <n v="13520.2831248247"/>
    <n v="2.4494452237825799"/>
    <n v="3379"/>
    <n v="1.0900000000000001"/>
    <n v="1.36"/>
    <n v="2.1999999999999999E-2"/>
    <n v="0.57999999999999996"/>
    <n v="20.7161882213673"/>
    <d v="1900-01-13T19:08:05"/>
    <n v="43167"/>
    <n v="3.4992074625465501"/>
    <n v="0"/>
    <n v="1"/>
    <n v="202804.24687237051"/>
  </r>
  <r>
    <s v="STND-38476"/>
    <s v="Mather LifeWays"/>
    <s v="Mather Place - 2801 Old Glenview Rd - Wilmette"/>
    <s v="VSD on HVAC Fan or Pump &lt;= 200 HP"/>
    <s v="Variable Speed Drives"/>
    <s v="Miscellaneous"/>
    <n v="0"/>
    <n v="23423.023000000001"/>
    <n v="9.66"/>
    <x v="6"/>
    <x v="0"/>
    <n v="15"/>
    <s v="ΔkWpeak"/>
    <m/>
    <s v="Private-Non-Lighting"/>
    <s v="non_lighting"/>
    <n v="3"/>
    <n v="1"/>
    <s v="Non-Lighting"/>
    <n v="0.98952339343681495"/>
    <n v="0.43468415683807998"/>
    <n v="23177.629203508601"/>
    <n v="4.1990489550558596"/>
    <n v="0.7"/>
    <n v="16224.340442455999"/>
    <n v="2.9393342685391"/>
    <n v="3379"/>
    <n v="1.0900000000000001"/>
    <n v="1.36"/>
    <n v="2.1999999999999999E-2"/>
    <n v="0.57999999999999996"/>
    <n v="20.7161882213673"/>
    <d v="1900-01-13T19:08:05"/>
    <n v="43167"/>
    <n v="4.1990489550558596"/>
    <n v="0"/>
    <n v="1"/>
    <n v="243365.10663683998"/>
  </r>
  <r>
    <s v="STND-38476"/>
    <s v="Mather LifeWays"/>
    <s v="Mather Place - 2801 Old Glenview Rd - Wilmette"/>
    <s v="VSD on HVAC Fan or Pump &lt;= 200 HP"/>
    <s v="Variable Speed Drives"/>
    <s v="Miscellaneous"/>
    <n v="0"/>
    <n v="55108.146000000001"/>
    <n v="0"/>
    <x v="6"/>
    <x v="0"/>
    <n v="15"/>
    <s v="ΔkWpeak"/>
    <m/>
    <s v="Private-Non-Lighting"/>
    <s v="non_lighting"/>
    <n v="3"/>
    <n v="2"/>
    <s v="Non-Lighting"/>
    <n v="0.98952339343681495"/>
    <n v="0.43468415683807998"/>
    <n v="54530.799635931398"/>
    <n v="0"/>
    <n v="0.7"/>
    <n v="38171.559745152001"/>
    <n v="0"/>
    <n v="3379"/>
    <n v="1.0900000000000001"/>
    <n v="1.36"/>
    <n v="2.1999999999999999E-2"/>
    <n v="0.57999999999999996"/>
    <n v="20.7161882213673"/>
    <d v="1900-01-13T19:08:05"/>
    <n v="43167"/>
    <n v="0"/>
    <n v="0"/>
    <n v="1"/>
    <n v="572573.39617728"/>
  </r>
  <r>
    <s v="STND-38484"/>
    <s v="Dick's Sporting Goods Inc"/>
    <s v="Dicks Sporting Goods Inc - 813 E Butterfield Rd - Lombard"/>
    <s v="Daylighting Controls"/>
    <s v="Indoor Lighting"/>
    <s v="Retail (strip mall)"/>
    <n v="0"/>
    <n v="6746.9189999999999"/>
    <n v="1.7010000000000001"/>
    <x v="0"/>
    <x v="0"/>
    <n v="8"/>
    <s v="Qty / 1,000"/>
    <m/>
    <s v="Private-Lighting"/>
    <s v="lighting"/>
    <n v="3"/>
    <n v="5940"/>
    <s v="Lighting"/>
    <n v="0.91633259480590001"/>
    <n v="1.30467645558681"/>
    <n v="6182.42179421523"/>
    <n v="2.2192546509531601"/>
    <n v="0.71"/>
    <n v="4389.5194738928103"/>
    <n v="1.57567080217674"/>
    <n v="4093"/>
    <n v="1.1200000000000001"/>
    <n v="1.29"/>
    <n v="1.9E-2"/>
    <n v="0.71"/>
    <n v="17.102369899829"/>
    <d v="1900-01-11T05:11:01"/>
    <n v="43194"/>
    <n v="2.4230316092948598"/>
    <n v="104.880369723294"/>
    <n v="1"/>
    <n v="35116.155791142482"/>
  </r>
  <r>
    <s v="STND-38484"/>
    <s v="Dick's Sporting Goods Inc"/>
    <s v="Dicks Sporting Goods Inc - 813 E Butterfield Rd - Lombard"/>
    <s v="New Indoor LED Fixtures"/>
    <s v="Indoor Lighting"/>
    <s v="Retail (strip mall)"/>
    <n v="0"/>
    <n v="19528.522000000001"/>
    <n v="3.9020000000000001"/>
    <x v="0"/>
    <x v="0"/>
    <n v="12.215978499877799"/>
    <s v="Qty / 1,000"/>
    <m/>
    <s v="Private-Lighting"/>
    <s v="lighting"/>
    <n v="3"/>
    <n v="4260"/>
    <s v="Lighting"/>
    <n v="0.91633259480590001"/>
    <n v="1.30467645558681"/>
    <n v="17894.621236984101"/>
    <n v="5.0908475296997198"/>
    <n v="0.71"/>
    <n v="12705.1810782587"/>
    <n v="3.6145017460868001"/>
    <n v="4093"/>
    <n v="1.1200000000000001"/>
    <n v="1.29"/>
    <n v="1.9E-2"/>
    <n v="0.71"/>
    <n v="17.102369899829"/>
    <d v="1900-01-11T05:11:01"/>
    <n v="43194"/>
    <n v="5.5583006110926103"/>
    <n v="303.56946741312299"/>
    <n v="1"/>
    <n v="155206.21888906253"/>
  </r>
  <r>
    <s v="STND-38486"/>
    <s v="Cozen O'Connor"/>
    <s v="Cozen O'Connor - OS - 123 North Wacker Dr (17th &amp; 18th Floor) - Chicago"/>
    <s v="ENERGY STAR Freezer or Refrigerator"/>
    <s v="Commercial Kitchen Equipment"/>
    <s v="Office"/>
    <n v="0"/>
    <n v="1249.3800000000001"/>
    <n v="0.13400000000000001"/>
    <x v="7"/>
    <x v="0"/>
    <n v="12"/>
    <s v="ΔkWpeak / CF"/>
    <n v="0.93700000000000006"/>
    <s v="Private-Lighting"/>
    <s v="lighting"/>
    <n v="3"/>
    <n v="2"/>
    <s v="Non-Lighting"/>
    <n v="0.91633259480590001"/>
    <n v="1.30467645558681"/>
    <n v="1144.8476172986"/>
    <n v="0.17482664504863199"/>
    <n v="0.7"/>
    <n v="801.39333210901702"/>
    <n v="0.122378651534042"/>
    <n v="2885"/>
    <n v="1.165"/>
    <n v="1.3779999999999999"/>
    <n v="2.5499999999999998E-2"/>
    <n v="0.55000000000000004"/>
    <n v="24.263431542460999"/>
    <d v="1900-01-16T07:56:40"/>
    <n v="43200"/>
    <n v="0.186581264726395"/>
    <n v="0"/>
    <n v="1"/>
    <n v="9616.7199853082038"/>
  </r>
  <r>
    <s v="STND-38486"/>
    <s v="Cozen O'Connor"/>
    <s v="Cozen O'Connor - OS - 123 North Wacker Dr (17th &amp; 18th Floor) - Chicago"/>
    <s v="Vacancy Sensors"/>
    <s v="Indoor Lighting"/>
    <s v="Office"/>
    <n v="0"/>
    <n v="11472.614"/>
    <n v="6.0519999999999996"/>
    <x v="0"/>
    <x v="0"/>
    <n v="8"/>
    <s v="Qty / 1,000"/>
    <m/>
    <s v="Private-Lighting"/>
    <s v="lighting"/>
    <n v="3"/>
    <n v="10964"/>
    <s v="Lighting"/>
    <n v="0.91633259480590001"/>
    <n v="1.30467645558681"/>
    <n v="10512.730155826501"/>
    <n v="7.89590190921135"/>
    <n v="0.71"/>
    <n v="7464.0384106368101"/>
    <n v="5.6060903555400596"/>
    <n v="2885"/>
    <n v="1.165"/>
    <n v="1.3779999999999999"/>
    <n v="2.5499999999999998E-2"/>
    <n v="0.55000000000000004"/>
    <n v="24.263431542460999"/>
    <d v="1900-01-16T07:56:40"/>
    <n v="43200"/>
    <n v="10.4181315598514"/>
    <n v="230.10696907603099"/>
    <n v="1"/>
    <n v="59712.307285094481"/>
  </r>
  <r>
    <s v="STND-38495"/>
    <s v="Dr Pepper Snapple Group"/>
    <s v="Dr. Pepper Snapple Group - 401 N Railroad Ave, Suite C - Northlake"/>
    <s v="New Indoor LED Fixtures"/>
    <s v="Indoor Lighting"/>
    <s v="Warehouse"/>
    <n v="0"/>
    <n v="1354118.682"/>
    <n v="214.303"/>
    <x v="0"/>
    <x v="0"/>
    <n v="9.5383441434566993"/>
    <s v="Qty / 1,000"/>
    <m/>
    <s v="Private-Lighting"/>
    <s v="lighting"/>
    <n v="1"/>
    <n v="258321"/>
    <s v="Lighting"/>
    <n v="0.99989942556735301"/>
    <n v="1.019640158801"/>
    <n v="1353982.4922818199"/>
    <n v="218.511944951532"/>
    <n v="0.71"/>
    <n v="961327.56952009303"/>
    <n v="155.14348091558699"/>
    <n v="5242"/>
    <n v="1"/>
    <n v="1.22"/>
    <n v="1.0999999999999999E-2"/>
    <n v="0.68"/>
    <n v="13.3536818008394"/>
    <d v="1900-01-08T12:55:13"/>
    <n v="43255"/>
    <n v="263.39434058767102"/>
    <n v="14893.8074151"/>
    <n v="0"/>
    <n v="9169473.1926754415"/>
  </r>
  <r>
    <s v="STND-38495"/>
    <s v="Dr Pepper Snapple Group"/>
    <s v="Dr. Pepper Snapple Group - 401 N Railroad Ave, Suite C - Northlake"/>
    <s v="Outdoor &amp; Garage - LED Fixtures"/>
    <s v="Outdoor &amp; Garage Lighting"/>
    <s v="Exterior"/>
    <n v="0"/>
    <n v="207695.98300000001"/>
    <n v="0"/>
    <x v="0"/>
    <x v="0"/>
    <n v="10.1978380583316"/>
    <s v="Qty / 1,000"/>
    <m/>
    <s v="Private-Lighting"/>
    <s v="lighting"/>
    <n v="1"/>
    <n v="42361"/>
    <s v="Lighting"/>
    <n v="0.99989942556735301"/>
    <n v="1.019640158801"/>
    <n v="207675.09409434701"/>
    <n v="0"/>
    <n v="0.71"/>
    <n v="147449.316806986"/>
    <n v="0"/>
    <n v="4903"/>
    <n v="1"/>
    <n v="1"/>
    <n v="0"/>
    <n v="0"/>
    <n v="14.276973281664301"/>
    <d v="1900-01-09T04:44:53"/>
    <n v="43255"/>
    <n v="0"/>
    <n v="0"/>
    <n v="0"/>
    <n v="1503664.2546092749"/>
  </r>
  <r>
    <s v="STND-38495"/>
    <s v="Dr Pepper Snapple Group"/>
    <s v="Dr. Pepper Snapple Group - 401 N Railroad Ave, Suite C - Northlake"/>
    <s v="Occupancy Sensors"/>
    <s v="Indoor Lighting"/>
    <s v="Warehouse"/>
    <n v="0"/>
    <n v="270314.84299999999"/>
    <n v="138.93"/>
    <x v="0"/>
    <x v="0"/>
    <n v="8"/>
    <s v="Qty / 1,000"/>
    <m/>
    <s v="Private-Lighting"/>
    <s v="lighting"/>
    <n v="1"/>
    <n v="214863"/>
    <s v="Lighting"/>
    <n v="0.99989942556735301"/>
    <n v="1.019640158801"/>
    <n v="270287.65623802901"/>
    <n v="141.658607262223"/>
    <n v="0.71"/>
    <n v="191904.23592900101"/>
    <n v="100.577611156179"/>
    <n v="5242"/>
    <n v="1"/>
    <n v="1.22"/>
    <n v="1.0999999999999999E-2"/>
    <n v="0.68"/>
    <n v="13.3536818008394"/>
    <d v="1900-01-08T12:55:13"/>
    <n v="43255"/>
    <n v="219.082287754753"/>
    <n v="2973.1642186183199"/>
    <n v="0"/>
    <n v="1535233.8874320081"/>
  </r>
  <r>
    <s v="STND-38499"/>
    <s v="ALI Group North America Corporation"/>
    <s v="ALI Group North American dba Scotsman Ice Systems - 101 Corporate Wood Pkwy - Vernon Hills"/>
    <s v="Indoor Networked Lighting Measures"/>
    <s v="Indoor Advanced Lighting"/>
    <s v="Office"/>
    <n v="0"/>
    <n v="1076.769"/>
    <n v="0.24199999999999999"/>
    <x v="0"/>
    <x v="0"/>
    <n v="15"/>
    <s v="Qty / 1,000"/>
    <m/>
    <s v="Private-Lighting"/>
    <s v="lighting"/>
    <n v="3"/>
    <n v="319"/>
    <s v="Lighting"/>
    <n v="0.91633259480590001"/>
    <n v="1.30467645558681"/>
    <n v="986.678531776554"/>
    <n v="0.31573170225200697"/>
    <n v="0.71"/>
    <n v="700.54175756135305"/>
    <n v="0.22416950859892501"/>
    <n v="2885"/>
    <n v="1.165"/>
    <n v="1.3779999999999999"/>
    <n v="2.5499999999999998E-2"/>
    <n v="0.55000000000000004"/>
    <n v="24.263431542460999"/>
    <d v="1900-01-16T07:56:40"/>
    <n v="43135"/>
    <n v="0.41658754750231802"/>
    <n v="21.596826232019001"/>
    <n v="1"/>
    <n v="10508.126363420295"/>
  </r>
  <r>
    <s v="STND-38511"/>
    <s v="L and M Produce Inc"/>
    <s v="L and M Produce Inc. - 2600-32 N Central Ave - Chicago"/>
    <s v="Indoor Networked Lighting Measures"/>
    <s v="Indoor Advanced Lighting"/>
    <s v="Retail (mall/dept. store)"/>
    <n v="0"/>
    <n v="34787.491000000002"/>
    <n v="7.056"/>
    <x v="0"/>
    <x v="0"/>
    <n v="9.1274187659729797"/>
    <s v="Qty / 1,000"/>
    <m/>
    <s v="Private-Lighting"/>
    <s v="lighting"/>
    <n v="2"/>
    <n v="5670"/>
    <s v="Lighting"/>
    <n v="0.97902139861649395"/>
    <n v="0.93591656730105399"/>
    <n v="34057.698093178697"/>
    <n v="6.6038272988762303"/>
    <n v="0.71"/>
    <n v="24180.965646156899"/>
    <n v="4.68871738220213"/>
    <n v="5478"/>
    <n v="1.1200000000000001"/>
    <n v="1.31"/>
    <n v="2.1999999999999999E-2"/>
    <n v="0.95"/>
    <n v="12.7783862723622"/>
    <d v="1900-01-08T03:03:29"/>
    <n v="43170"/>
    <n v="5.3064100432914696"/>
    <n v="668.99049825886698"/>
    <n v="1"/>
    <n v="220709.79961808043"/>
  </r>
  <r>
    <s v="STND-38511"/>
    <s v="L and M Produce Inc"/>
    <s v="L and M Produce Inc. - 2600-32 N Central Ave - Chicago"/>
    <s v="Photocells"/>
    <s v="Outdoor &amp; Garage Lighting"/>
    <s v="Retail (mall/dept. store)"/>
    <n v="0"/>
    <n v="532"/>
    <n v="0"/>
    <x v="0"/>
    <x v="0"/>
    <n v="8"/>
    <s v="Qty / 1,000"/>
    <m/>
    <s v="Private-Lighting"/>
    <s v="lighting"/>
    <n v="2"/>
    <n v="1900"/>
    <s v="Lighting"/>
    <n v="0.97902139861649395"/>
    <n v="0.93591656730105399"/>
    <n v="520.83938406397499"/>
    <n v="0"/>
    <n v="0.71"/>
    <n v="369.79596268542201"/>
    <n v="0"/>
    <n v="5478"/>
    <n v="1.1200000000000001"/>
    <n v="1.31"/>
    <n v="2.1999999999999999E-2"/>
    <n v="0.95"/>
    <n v="12.7783862723622"/>
    <d v="1900-01-08T03:03:29"/>
    <n v="43170"/>
    <n v="0"/>
    <n v="10.2307736155424"/>
    <n v="1"/>
    <n v="2958.3677014833761"/>
  </r>
  <r>
    <s v="STND-38511"/>
    <s v="L and M Produce Inc"/>
    <s v="L and M Produce Inc. - 2600-32 N Central Ave - Chicago"/>
    <s v="New Indoor LED Fixtures"/>
    <s v="Indoor Lighting"/>
    <s v="Retail (mall/dept. store)"/>
    <n v="0"/>
    <n v="251445.459"/>
    <n v="51.003"/>
    <x v="0"/>
    <x v="0"/>
    <n v="9.1274187659729797"/>
    <s v="Qty / 1,000"/>
    <m/>
    <s v="Private-Lighting"/>
    <s v="lighting"/>
    <n v="2"/>
    <n v="40983"/>
    <s v="Lighting"/>
    <n v="0.97902139861649395"/>
    <n v="0.93591656730105399"/>
    <n v="246170.48494594599"/>
    <n v="47.7345526820556"/>
    <n v="0.71"/>
    <n v="174781.04431162201"/>
    <n v="33.8915324042595"/>
    <n v="5478"/>
    <n v="1.1200000000000001"/>
    <n v="1.31"/>
    <n v="2.1999999999999999E-2"/>
    <n v="0.95"/>
    <n v="12.7783862723622"/>
    <d v="1900-01-08T03:03:29"/>
    <n v="43170"/>
    <n v="38.356410351189702"/>
    <n v="4835.4916685810804"/>
    <n v="1"/>
    <n v="1595299.7837862538"/>
  </r>
  <r>
    <s v="STND-38511"/>
    <s v="L and M Produce Inc"/>
    <s v="L and M Produce Inc. - 2600-32 N Central Ave - Chicago"/>
    <s v="Outdoor &amp; Garage - LED Fixtures"/>
    <s v="Outdoor &amp; Garage Lighting"/>
    <s v="Exterior"/>
    <n v="0"/>
    <n v="18116.584999999999"/>
    <n v="0"/>
    <x v="0"/>
    <x v="0"/>
    <n v="10.1978380583316"/>
    <s v="Qty / 1,000"/>
    <m/>
    <s v="Private-Lighting"/>
    <s v="lighting"/>
    <n v="2"/>
    <n v="3695"/>
    <s v="Lighting"/>
    <n v="0.97902139861649395"/>
    <n v="0.93591656730105399"/>
    <n v="17736.524384854602"/>
    <n v="0"/>
    <n v="0.71"/>
    <n v="12592.9323132468"/>
    <n v="0"/>
    <n v="4903"/>
    <n v="1"/>
    <n v="1"/>
    <n v="0"/>
    <n v="0"/>
    <n v="14.276973281664301"/>
    <d v="1900-01-09T04:44:53"/>
    <n v="43170"/>
    <n v="0"/>
    <n v="0"/>
    <n v="1"/>
    <n v="128420.684410022"/>
  </r>
  <r>
    <s v="STND-38512"/>
    <s v="Macy's Retail Holdings Inc"/>
    <s v="Macy's Retail Holdings Inc - 1 Old Orchard Shopping Center - Skokie"/>
    <s v="New Indoor LED Fixtures"/>
    <s v="Indoor Lighting"/>
    <s v="Retail (mall/dept. store)"/>
    <n v="0"/>
    <n v="309179.196"/>
    <n v="62.714089000000001"/>
    <x v="0"/>
    <x v="0"/>
    <n v="9.1274187659729797"/>
    <s v="Qty / 1,000"/>
    <m/>
    <s v="Private-Lighting"/>
    <s v="lighting"/>
    <n v="2"/>
    <n v="89706"/>
    <s v="Lighting"/>
    <n v="0.97902139861649395"/>
    <n v="0.93591656730105399"/>
    <n v="302693.048891043"/>
    <n v="58.695154898292799"/>
    <n v="0.71"/>
    <n v="214912.064712641"/>
    <n v="41.673559977787903"/>
    <n v="5478"/>
    <n v="1.1200000000000001"/>
    <n v="1.31"/>
    <n v="2.1999999999999999E-2"/>
    <n v="0.95"/>
    <n v="12.7783862723622"/>
    <d v="1900-01-08T03:03:29"/>
    <n v="43369"/>
    <n v="47.163643952023101"/>
    <n v="5945.7563175026298"/>
    <n v="0"/>
    <n v="1961592.4124921588"/>
  </r>
  <r>
    <s v="STND-38512"/>
    <s v="Macy's Retail Holdings Inc"/>
    <s v="Macy's Retail Holdings Inc - 1 Old Orchard Shopping Center - Skokie"/>
    <s v="New Indoor LED Fixtures"/>
    <s v="Indoor Lighting"/>
    <s v="Retail (mall/dept. store)"/>
    <n v="0"/>
    <n v="12424.103999999999"/>
    <n v="2.5201129999999998"/>
    <x v="0"/>
    <x v="0"/>
    <n v="9.1274187659729797"/>
    <s v="Qty / 1,000"/>
    <m/>
    <s v="Private-Lighting"/>
    <s v="lighting"/>
    <n v="2"/>
    <n v="89706"/>
    <s v="Lighting"/>
    <n v="0.97902139861649395"/>
    <n v="0.93591656730105399"/>
    <n v="12163.4636746368"/>
    <n v="2.35861550817076"/>
    <n v="0.71"/>
    <n v="8636.0592089921101"/>
    <n v="1.6746170108012399"/>
    <n v="5478"/>
    <n v="1.1200000000000001"/>
    <n v="1.31"/>
    <n v="2.1999999999999999E-2"/>
    <n v="0.95"/>
    <n v="12.7783862723622"/>
    <d v="1900-01-08T03:03:29"/>
    <n v="43369"/>
    <n v="1.89523142480575"/>
    <n v="238.92517932322201"/>
    <n v="0"/>
    <n v="78824.928888208349"/>
  </r>
  <r>
    <s v="STND-38512"/>
    <s v="Macy's Retail Holdings Inc"/>
    <s v="Macy's Retail Holdings Inc - 1 Old Orchard Shopping Center - Skokie"/>
    <s v="New Indoor LED Fixtures"/>
    <s v="Indoor Lighting"/>
    <s v="Retail (mall/dept. store)"/>
    <n v="0"/>
    <n v="18553.329000000002"/>
    <n v="3.7633679999999998"/>
    <x v="0"/>
    <x v="0"/>
    <n v="9.1274187659729797"/>
    <s v="Qty / 1,000"/>
    <m/>
    <s v="Private-Lighting"/>
    <s v="lighting"/>
    <n v="2"/>
    <n v="89706"/>
    <s v="Lighting"/>
    <n v="0.97902139861649395"/>
    <n v="0.93591656730105399"/>
    <n v="18164.106106571999"/>
    <n v="3.52219846005063"/>
    <n v="0.71"/>
    <n v="12896.515335666099"/>
    <n v="2.50076090663595"/>
    <n v="5478"/>
    <n v="1.1200000000000001"/>
    <n v="1.31"/>
    <n v="2.1999999999999999E-2"/>
    <n v="0.95"/>
    <n v="12.7783862723622"/>
    <d v="1900-01-08T03:03:29"/>
    <n v="43369"/>
    <n v="2.8302116995183901"/>
    <n v="356.79494137909199"/>
    <n v="0"/>
    <n v="117711.89609041708"/>
  </r>
  <r>
    <s v="STND-38513"/>
    <s v="Rock Valley Packaging, Inc."/>
    <s v="Rock Valley Packaging Inc - 6207 Material Ave - Loves Park"/>
    <s v="New Indoor LED Fixtures"/>
    <s v="Indoor Lighting"/>
    <s v="Manufacturing"/>
    <n v="0"/>
    <n v="29712.951000000001"/>
    <n v="5.3140000000000001"/>
    <x v="0"/>
    <x v="0"/>
    <n v="10.827197921178"/>
    <s v="Qty / 1,000"/>
    <m/>
    <s v="Private-Lighting"/>
    <s v="lighting"/>
    <n v="3"/>
    <n v="6308"/>
    <s v="Lighting"/>
    <n v="0.91633259480590001"/>
    <n v="1.30467645558681"/>
    <n v="27226.945489170601"/>
    <n v="6.9330506849882898"/>
    <n v="0.71"/>
    <n v="19331.131297311102"/>
    <n v="4.92246598634169"/>
    <n v="4618"/>
    <n v="1.02"/>
    <n v="1.04"/>
    <n v="1.2E-2"/>
    <n v="0.81"/>
    <n v="15.158077089649201"/>
    <d v="1900-01-09T19:51:10"/>
    <n v="43132"/>
    <n v="8.2301171474219998"/>
    <n v="320.31700575494801"/>
    <n v="1"/>
    <n v="209301.98459626571"/>
  </r>
  <r>
    <s v="STND-38516"/>
    <s v="RMS Properties Inc."/>
    <s v="RMS Properties - 999 N Plaza Dr - Schaumburg"/>
    <s v="New Indoor LED Fixtures"/>
    <s v="Indoor Lighting"/>
    <s v="Office"/>
    <n v="0"/>
    <n v="182949.39"/>
    <n v="41.137999999999998"/>
    <x v="0"/>
    <x v="0"/>
    <n v="15"/>
    <s v="Qty / 1,000"/>
    <m/>
    <s v="Private-Lighting"/>
    <s v="lighting"/>
    <n v="2"/>
    <n v="54200"/>
    <s v="Lighting"/>
    <n v="0.97902139861649395"/>
    <n v="0.93591656730105399"/>
    <n v="179111.367673834"/>
    <n v="38.501735745630697"/>
    <n v="0.71"/>
    <n v="127169.071048422"/>
    <n v="27.336232379397799"/>
    <n v="2885"/>
    <n v="1.165"/>
    <n v="1.3779999999999999"/>
    <n v="2.5499999999999998E-2"/>
    <n v="0.55000000000000004"/>
    <n v="24.263431542460999"/>
    <d v="1900-01-16T07:56:40"/>
    <n v="43191"/>
    <n v="50.800548549453403"/>
    <n v="3920.4634126032402"/>
    <n v="1"/>
    <n v="1907536.06572633"/>
  </r>
  <r>
    <s v="STND-38521"/>
    <s v="Star CNC Machine Tool Corp."/>
    <s v="Star CNC Machine Tool Corp - 190 Kelly St - Elk Grove Village"/>
    <s v="New Indoor LED Fixtures"/>
    <s v="Indoor Lighting"/>
    <s v="Warehouse"/>
    <n v="0"/>
    <n v="17822.8"/>
    <n v="2.8210000000000002"/>
    <x v="0"/>
    <x v="0"/>
    <n v="9.5383441434566993"/>
    <s v="Qty / 1,000"/>
    <m/>
    <s v="Private-Lighting"/>
    <s v="lighting"/>
    <n v="3"/>
    <n v="3400"/>
    <s v="Lighting"/>
    <n v="0.91633259480590001"/>
    <n v="1.30467645558681"/>
    <n v="16331.6125707066"/>
    <n v="3.68049228121038"/>
    <n v="0.71"/>
    <n v="11595.4449252017"/>
    <n v="2.6131495196593701"/>
    <n v="5242"/>
    <n v="1"/>
    <n v="1.22"/>
    <n v="1.0999999999999999E-2"/>
    <n v="0.68"/>
    <n v="13.3536818008394"/>
    <d v="1900-01-08T12:55:13"/>
    <n v="43124"/>
    <n v="4.4364661056055699"/>
    <n v="179.64773827777199"/>
    <n v="1"/>
    <n v="110601.34419307235"/>
  </r>
  <r>
    <s v="STND-38521"/>
    <s v="Star CNC Machine Tool Corp."/>
    <s v="Star CNC Machine Tool Corp - 190 Kelly St - Elk Grove Village"/>
    <s v="Occupancy Sensors"/>
    <s v="Indoor Lighting"/>
    <s v="Warehouse"/>
    <n v="0"/>
    <n v="2324.9319999999998"/>
    <n v="1.1950000000000001"/>
    <x v="0"/>
    <x v="0"/>
    <n v="8"/>
    <s v="Qty / 1,000"/>
    <m/>
    <s v="Private-Lighting"/>
    <s v="lighting"/>
    <n v="3"/>
    <n v="1848"/>
    <s v="Lighting"/>
    <n v="0.91633259480590001"/>
    <n v="1.30467645558681"/>
    <n v="2130.4109723072702"/>
    <n v="1.5590883644262299"/>
    <n v="0.71"/>
    <n v="1512.5917903381601"/>
    <n v="1.1069527387426299"/>
    <n v="5242"/>
    <n v="1"/>
    <n v="1.22"/>
    <n v="1.0999999999999999E-2"/>
    <n v="0.68"/>
    <n v="13.3536818008394"/>
    <d v="1900-01-08T12:55:13"/>
    <n v="43124"/>
    <n v="2.4112099666350701"/>
    <n v="23.434520695380002"/>
    <n v="1"/>
    <n v="12100.734322705281"/>
  </r>
  <r>
    <s v="STND-38523"/>
    <s v="Chicago Industrial Portfolio Property LLC"/>
    <s v="Chicago Industrial Portfolio Properties LLC - 3708 River Rd - Franklin Park"/>
    <s v="Outdoor &amp; Garage - LED Fixtures"/>
    <s v="Outdoor &amp; Garage Lighting"/>
    <s v="Exterior"/>
    <n v="0"/>
    <n v="71927.009999999995"/>
    <n v="0"/>
    <x v="0"/>
    <x v="0"/>
    <n v="10.1978380583316"/>
    <s v="Qty / 1,000"/>
    <m/>
    <s v="Private-Lighting"/>
    <s v="lighting"/>
    <n v="3"/>
    <n v="14670"/>
    <s v="Lighting"/>
    <n v="0.91633259480590001"/>
    <n v="1.30467645558681"/>
    <n v="65909.063709929906"/>
    <n v="0"/>
    <n v="0.71"/>
    <n v="46795.435234050201"/>
    <n v="0"/>
    <n v="4903"/>
    <n v="1"/>
    <n v="1"/>
    <n v="0"/>
    <n v="0"/>
    <n v="14.276973281664301"/>
    <d v="1900-01-09T04:44:53"/>
    <n v="43167"/>
    <n v="0"/>
    <n v="0"/>
    <n v="1"/>
    <n v="477212.27038598864"/>
  </r>
  <r>
    <s v="STND-38525"/>
    <s v="The Realty Associates Fund X, LP"/>
    <s v="The Realty Associates Fund X LP - 2750 Alft Ln - Elgin"/>
    <s v="Outdoor &amp; Garage - LED Fixtures"/>
    <s v="Outdoor &amp; Garage Lighting"/>
    <s v="Exterior"/>
    <n v="0"/>
    <n v="32899.129999999997"/>
    <n v="0"/>
    <x v="0"/>
    <x v="0"/>
    <n v="10.1978380583316"/>
    <s v="Qty / 1,000"/>
    <m/>
    <s v="Private-Lighting"/>
    <s v="lighting"/>
    <n v="3"/>
    <n v="6710"/>
    <s v="Lighting"/>
    <n v="0.91633259480590001"/>
    <n v="1.30467645558681"/>
    <n v="30146.545159756599"/>
    <n v="0"/>
    <n v="0.71"/>
    <n v="21404.047063427199"/>
    <n v="0"/>
    <n v="4903"/>
    <n v="1"/>
    <n v="1"/>
    <n v="0"/>
    <n v="0"/>
    <n v="14.276973281664301"/>
    <d v="1900-01-09T04:44:53"/>
    <n v="43124"/>
    <n v="0"/>
    <n v="0"/>
    <n v="1"/>
    <n v="218275.0057457386"/>
  </r>
  <r>
    <s v="STND-38526"/>
    <s v="The Realty Associates Fund X, LP"/>
    <s v="The Realty Associates Fund X LP - 2700 Alft Ln - Elgin"/>
    <s v="Outdoor &amp; Garage - LED Fixtures"/>
    <s v="Outdoor &amp; Garage Lighting"/>
    <s v="Exterior"/>
    <n v="0"/>
    <n v="38880.79"/>
    <n v="0"/>
    <x v="0"/>
    <x v="0"/>
    <n v="10.1978380583316"/>
    <s v="Qty / 1,000"/>
    <m/>
    <s v="Private-Lighting"/>
    <s v="lighting"/>
    <n v="3"/>
    <n v="7930"/>
    <s v="Lighting"/>
    <n v="0.91633259480590001"/>
    <n v="1.30467645558681"/>
    <n v="35627.735188803301"/>
    <n v="0"/>
    <n v="0.71"/>
    <n v="25295.6919840503"/>
    <n v="0"/>
    <n v="4903"/>
    <n v="1"/>
    <n v="1"/>
    <n v="0"/>
    <n v="0"/>
    <n v="14.276973281664301"/>
    <d v="1900-01-09T04:44:53"/>
    <n v="43124"/>
    <n v="0"/>
    <n v="0"/>
    <n v="1"/>
    <n v="257961.37042678174"/>
  </r>
  <r>
    <s v="STND-38527"/>
    <s v="Residences at Riverbend Condominium Association"/>
    <s v="Riverbend Condominium Association - 333 N Canal St - Chicago"/>
    <s v="VSD on HVAC Fan or Pump &lt;= 200 HP"/>
    <s v="Variable Speed Drives"/>
    <s v="Miscellaneous"/>
    <n v="0"/>
    <n v="41331.11"/>
    <n v="0"/>
    <x v="6"/>
    <x v="0"/>
    <n v="15"/>
    <s v="ΔkWpeak"/>
    <m/>
    <s v="Private-Non-Lighting"/>
    <s v="non_lighting"/>
    <n v="3"/>
    <n v="2"/>
    <s v="Non-Lighting"/>
    <n v="0.98952339343681495"/>
    <n v="0.43468415683807998"/>
    <n v="40898.100221710301"/>
    <n v="0"/>
    <n v="0.7"/>
    <n v="28628.6701551972"/>
    <n v="0"/>
    <n v="3379"/>
    <n v="1.0900000000000001"/>
    <n v="1.36"/>
    <n v="2.1999999999999999E-2"/>
    <n v="0.57999999999999996"/>
    <n v="20.7161882213673"/>
    <d v="1900-01-13T19:08:05"/>
    <n v="43239"/>
    <n v="0"/>
    <n v="0"/>
    <n v="1"/>
    <n v="429430.05232795799"/>
  </r>
  <r>
    <s v="STND-38528"/>
    <s v="Fresh Market Place Inc"/>
    <s v="Fresh Market Place Inc - 2134 N Western Ave - Chicago"/>
    <s v="New Indoor LED Fixtures"/>
    <s v="Indoor Lighting"/>
    <s v="Retail (strip mall)"/>
    <n v="0"/>
    <n v="3592.915"/>
    <n v="0.72299999999999998"/>
    <x v="0"/>
    <x v="0"/>
    <n v="12.215978499877799"/>
    <s v="Qty / 1,000"/>
    <m/>
    <s v="Private-Lighting"/>
    <s v="lighting"/>
    <n v="3"/>
    <n v="670"/>
    <s v="Lighting"/>
    <n v="0.91633259480590001"/>
    <n v="1.30467645558681"/>
    <n v="3292.3051248670399"/>
    <n v="0.94328107738926104"/>
    <n v="0.71"/>
    <n v="2337.5366386556002"/>
    <n v="0.66972956494637503"/>
    <n v="4093"/>
    <n v="1.1200000000000001"/>
    <n v="1.29"/>
    <n v="1.9E-2"/>
    <n v="0.71"/>
    <n v="17.102369899829"/>
    <d v="1900-01-11T05:11:01"/>
    <n v="43167"/>
    <n v="1.0298952695591901"/>
    <n v="55.851604796851603"/>
    <n v="1"/>
    <n v="28555.297320493431"/>
  </r>
  <r>
    <s v="STND-38528"/>
    <s v="Fresh Market Place Inc"/>
    <s v="Fresh Market Place Inc - 2134 N Western Ave - Chicago"/>
    <s v="Outdoor &amp; Garage - LED Fixtures"/>
    <s v="Outdoor &amp; Garage Lighting"/>
    <s v="Exterior"/>
    <n v="0"/>
    <n v="710.93499999999995"/>
    <n v="0"/>
    <x v="0"/>
    <x v="0"/>
    <n v="10.1978380583316"/>
    <s v="Qty / 1,000"/>
    <m/>
    <s v="Private-Lighting"/>
    <s v="lighting"/>
    <n v="3"/>
    <n v="145"/>
    <s v="Lighting"/>
    <n v="0.91633259480590001"/>
    <n v="1.30467645558681"/>
    <n v="651.45291328833196"/>
    <n v="0"/>
    <n v="0.71"/>
    <n v="462.53156843471601"/>
    <n v="0"/>
    <n v="4903"/>
    <n v="1"/>
    <n v="1"/>
    <n v="0"/>
    <n v="0"/>
    <n v="14.276973281664301"/>
    <d v="1900-01-09T04:44:53"/>
    <n v="43167"/>
    <n v="0"/>
    <n v="0"/>
    <n v="1"/>
    <n v="4716.8220317633541"/>
  </r>
  <r>
    <s v="STND-38529"/>
    <s v="Bigs Mortgage, LLC"/>
    <s v="Bigs Mortgage LLC - 6558 W 73rd - Bedford Park"/>
    <s v="Occupancy Sensors"/>
    <s v="Indoor Lighting"/>
    <s v="Warehouse"/>
    <n v="0"/>
    <n v="26198.258000000002"/>
    <n v="13.465"/>
    <x v="0"/>
    <x v="0"/>
    <n v="8"/>
    <s v="Qty / 1,000"/>
    <m/>
    <s v="Private-Lighting"/>
    <s v="lighting"/>
    <n v="1"/>
    <n v="20824"/>
    <s v="Lighting"/>
    <n v="0.99989942556735301"/>
    <n v="1.019640158801"/>
    <n v="26195.6231250653"/>
    <n v="13.7294547382555"/>
    <n v="0.71"/>
    <n v="18598.8924187964"/>
    <n v="9.7479128641614192"/>
    <n v="5242"/>
    <n v="1"/>
    <n v="1.22"/>
    <n v="1.0999999999999999E-2"/>
    <n v="0.68"/>
    <n v="13.3536818008394"/>
    <d v="1900-01-08T12:55:13"/>
    <n v="43194"/>
    <n v="21.233304575093602"/>
    <n v="288.15185437571802"/>
    <n v="1"/>
    <n v="148791.1393503712"/>
  </r>
  <r>
    <s v="STND-38529"/>
    <s v="Bigs Mortgage, LLC"/>
    <s v="Bigs Mortgage LLC - 6558 W 73rd - Bedford Park"/>
    <s v="New Indoor LED Fixtures"/>
    <s v="Indoor Lighting"/>
    <s v="Warehouse"/>
    <n v="0"/>
    <n v="715055.978"/>
    <n v="113.16500000000001"/>
    <x v="0"/>
    <x v="0"/>
    <n v="9.5383441434566993"/>
    <s v="Qty / 1,000"/>
    <m/>
    <s v="Private-Lighting"/>
    <s v="lighting"/>
    <n v="1"/>
    <n v="136409"/>
    <s v="Lighting"/>
    <n v="0.99989942556735301"/>
    <n v="1.019640158801"/>
    <n v="714984.06165070203"/>
    <n v="115.387578570716"/>
    <n v="0.71"/>
    <n v="507638.68377199798"/>
    <n v="81.925180785208099"/>
    <n v="5242"/>
    <n v="1"/>
    <n v="1.22"/>
    <n v="1.0999999999999999E-2"/>
    <n v="0.68"/>
    <n v="13.3536818008394"/>
    <d v="1900-01-08T12:55:13"/>
    <n v="43194"/>
    <n v="139.088209463254"/>
    <n v="7864.82467815772"/>
    <n v="1"/>
    <n v="4842032.466348704"/>
  </r>
  <r>
    <s v="STND-38535"/>
    <s v="Ann &amp; Robert H. Lurie Children's Hospital of Chicago"/>
    <s v="Ann &amp; Robert H. Lurie Children's Hospital of Chicago - 225 E Chicago Ave - Chicago"/>
    <s v="Low Pressure Drop High Efficiency (Non-HEPA) Air Filters"/>
    <s v="Laboratory"/>
    <s v="Healthcare Clinic/Office"/>
    <n v="0"/>
    <n v="121111.74"/>
    <n v="13.853"/>
    <x v="8"/>
    <x v="0"/>
    <n v="2"/>
    <s v="ΔkWpeak / CF"/>
    <n v="1"/>
    <s v="Private-Non-Lighting"/>
    <s v="non_lighting"/>
    <n v="3"/>
    <n v="1"/>
    <s v="Non-Lighting"/>
    <n v="0.98952339343681495"/>
    <n v="0.43468415683807998"/>
    <n v="119842.899949837"/>
    <n v="6.0216796246779296"/>
    <n v="0.7"/>
    <n v="83890.029964886096"/>
    <n v="4.2151757372745502"/>
    <n v="3890"/>
    <n v="1.4"/>
    <n v="1.85"/>
    <n v="6.0000000000000001E-3"/>
    <n v="0.65"/>
    <n v="17.994858611825201"/>
    <d v="1900-01-11T20:29:00"/>
    <n v="43286"/>
    <n v="6.0216796246779296"/>
    <n v="0"/>
    <n v="0"/>
    <n v="167780.05992977219"/>
  </r>
  <r>
    <s v="STND-38538"/>
    <s v="Federal Express Corporation"/>
    <s v="FedEx Ground - 5460 Baxter Rd - Rockford"/>
    <s v="Photocells"/>
    <s v="Outdoor &amp; Garage Lighting"/>
    <s v="Warehouse"/>
    <n v="0"/>
    <n v="873.6"/>
    <n v="0"/>
    <x v="0"/>
    <x v="0"/>
    <n v="8"/>
    <s v="Qty / 1,000"/>
    <m/>
    <s v="Private-Lighting"/>
    <s v="lighting"/>
    <n v="3"/>
    <n v="3120"/>
    <s v="Lighting"/>
    <n v="0.91633259480590001"/>
    <n v="1.30467645558681"/>
    <n v="800.50815482243399"/>
    <n v="0"/>
    <n v="0.71"/>
    <n v="568.360789923928"/>
    <n v="0"/>
    <n v="5242"/>
    <n v="1"/>
    <n v="1.22"/>
    <n v="1.0999999999999999E-2"/>
    <n v="0.68"/>
    <n v="13.3536818008394"/>
    <d v="1900-01-08T12:55:13"/>
    <n v="43124"/>
    <n v="0"/>
    <n v="8.8055897030467705"/>
    <n v="1"/>
    <n v="4546.886319391424"/>
  </r>
  <r>
    <s v="STND-38538"/>
    <s v="Federal Express Corporation"/>
    <s v="FedEx Ground - 5460 Baxter Rd - Rockford"/>
    <s v="Outdoor &amp; Garage - LED Fixtures"/>
    <s v="Outdoor &amp; Garage Lighting"/>
    <s v="Exterior"/>
    <n v="0"/>
    <n v="106493.16"/>
    <n v="0"/>
    <x v="0"/>
    <x v="0"/>
    <n v="10.1978380583316"/>
    <s v="Qty / 1,000"/>
    <m/>
    <s v="Private-Lighting"/>
    <s v="lighting"/>
    <n v="3"/>
    <n v="21720"/>
    <s v="Lighting"/>
    <n v="0.91633259480590001"/>
    <n v="1.30467645558681"/>
    <n v="97583.153631879904"/>
    <n v="0"/>
    <n v="0.71"/>
    <n v="69284.039078634698"/>
    <n v="0"/>
    <n v="4903"/>
    <n v="1"/>
    <n v="1"/>
    <n v="0"/>
    <n v="0"/>
    <n v="14.276973281664301"/>
    <d v="1900-01-09T04:44:53"/>
    <n v="43124"/>
    <n v="0"/>
    <n v="0"/>
    <n v="1"/>
    <n v="706547.41055103473"/>
  </r>
  <r>
    <s v="STND-38540"/>
    <s v="Tri City Foods, Inc."/>
    <s v="Tri City Foods Inc #7143 - 1881 N Division St - Morris"/>
    <s v="Outdoor &amp; Garage - LED Fixtures"/>
    <s v="Outdoor &amp; Garage Lighting"/>
    <s v="Exterior"/>
    <n v="0"/>
    <n v="44127"/>
    <n v="0"/>
    <x v="0"/>
    <x v="0"/>
    <n v="10.1978380583316"/>
    <s v="Qty / 1,000"/>
    <m/>
    <s v="Private-Lighting"/>
    <s v="lighting"/>
    <n v="3"/>
    <n v="9000"/>
    <s v="Lighting"/>
    <n v="0.91633259480590001"/>
    <n v="1.30467645558681"/>
    <n v="40435.008410999901"/>
    <n v="0"/>
    <n v="0.71"/>
    <n v="28708.85597181"/>
    <n v="0"/>
    <n v="4903"/>
    <n v="1"/>
    <n v="1"/>
    <n v="0"/>
    <n v="0"/>
    <n v="14.276973281664301"/>
    <d v="1900-01-09T04:44:53"/>
    <n v="43146"/>
    <n v="0"/>
    <n v="0"/>
    <n v="1"/>
    <n v="292768.26404048444"/>
  </r>
  <r>
    <s v="STND-38541"/>
    <s v="1501 Remington Blvd Holdings"/>
    <s v="1501 Remington Blvd Holdings - 1501 Remington Blvd - Bolingbrook"/>
    <s v="Outdoor &amp; Garage - LED Fixtures"/>
    <s v="Outdoor &amp; Garage Lighting"/>
    <s v="Exterior"/>
    <n v="0"/>
    <n v="65479.565000000002"/>
    <n v="0"/>
    <x v="0"/>
    <x v="0"/>
    <n v="10.1978380583316"/>
    <s v="Qty / 1,000"/>
    <m/>
    <s v="Private-Lighting"/>
    <s v="lighting"/>
    <n v="3"/>
    <n v="13355"/>
    <s v="Lighting"/>
    <n v="0.91633259480590001"/>
    <n v="1.30467645558681"/>
    <n v="60001.059703211598"/>
    <n v="0"/>
    <n v="0.71"/>
    <n v="42600.752389280198"/>
    <n v="0"/>
    <n v="4903"/>
    <n v="1"/>
    <n v="1"/>
    <n v="0"/>
    <n v="0"/>
    <n v="14.276973281664301"/>
    <d v="1900-01-09T04:44:53"/>
    <n v="43135"/>
    <n v="0"/>
    <n v="0"/>
    <n v="1"/>
    <n v="434435.57402896247"/>
  </r>
  <r>
    <s v="STND-38545"/>
    <s v="The Realty Associates Fund XI LP"/>
    <s v="The Realty Associates Fund XI LP-3 Timber Ct-Bolingbrook"/>
    <s v="Outdoor &amp; Garage - LED Fixtures"/>
    <s v="Outdoor &amp; Garage Lighting"/>
    <s v="Exterior"/>
    <n v="0"/>
    <n v="44985.025000000001"/>
    <n v="0"/>
    <x v="0"/>
    <x v="0"/>
    <n v="10.1978380583316"/>
    <s v="Qty / 1,000"/>
    <m/>
    <s v="Private-Lighting"/>
    <s v="lighting"/>
    <n v="3"/>
    <n v="9175"/>
    <s v="Lighting"/>
    <n v="0.91633259480590001"/>
    <n v="1.30467645558681"/>
    <n v="41221.244685658297"/>
    <n v="0"/>
    <n v="0.71"/>
    <n v="29267.0837268174"/>
    <n v="0"/>
    <n v="4903"/>
    <n v="1"/>
    <n v="1"/>
    <n v="0"/>
    <n v="0"/>
    <n v="14.276973281664301"/>
    <d v="1900-01-09T04:44:53"/>
    <n v="43135"/>
    <n v="0"/>
    <n v="0"/>
    <n v="1"/>
    <n v="298460.98028571589"/>
  </r>
  <r>
    <s v="STND-38553"/>
    <s v="Leisure Village Association"/>
    <s v="Leisure Village Association - 7313 E Leisure Village Ave - Fox Lake"/>
    <s v="Indoor Networked Lighting Measures"/>
    <s v="Indoor Advanced Lighting"/>
    <s v="Office"/>
    <n v="0"/>
    <n v="32471.829000000002"/>
    <n v="7.3019999999999996"/>
    <x v="0"/>
    <x v="0"/>
    <n v="15"/>
    <s v="Qty / 1,000"/>
    <m/>
    <s v="Private-Lighting"/>
    <s v="lighting"/>
    <n v="3"/>
    <n v="9620"/>
    <s v="Lighting"/>
    <n v="0.91633259480590001"/>
    <n v="1.30467645558681"/>
    <n v="29754.995325663502"/>
    <n v="9.52674747869486"/>
    <n v="0.71"/>
    <n v="21126.046681221102"/>
    <n v="6.76399070987335"/>
    <n v="2885"/>
    <n v="1.165"/>
    <n v="1.3779999999999999"/>
    <n v="2.5499999999999998E-2"/>
    <n v="0.55000000000000004"/>
    <n v="24.263431542460999"/>
    <d v="1900-01-16T07:56:40"/>
    <n v="43132"/>
    <n v="12.5699267432311"/>
    <n v="651.289597257011"/>
    <n v="1"/>
    <n v="316890.70021831652"/>
  </r>
  <r>
    <s v="STND-38554"/>
    <s v="Fort Dearborn Company"/>
    <s v="Fort Dearborn Company - 1530 Morse Ave - Elk Grove Village"/>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152"/>
    <n v="6.3967205395751199"/>
    <n v="0"/>
    <n v="1"/>
    <n v="603700.30614865304"/>
  </r>
  <r>
    <s v="STND-38555"/>
    <s v="UL LLC"/>
    <s v="Underwriters Laboratories - 333 Pfinsten Rd - Northbrook"/>
    <s v="New Indoor LED Fixtures"/>
    <s v="Indoor Lighting"/>
    <s v="Office"/>
    <n v="0"/>
    <n v="6666.5140000000001"/>
    <n v="1.4990000000000001"/>
    <x v="0"/>
    <x v="0"/>
    <n v="15"/>
    <s v="Qty / 1,000"/>
    <m/>
    <s v="Private-Lighting"/>
    <s v="lighting"/>
    <n v="3"/>
    <n v="1975"/>
    <s v="Lighting"/>
    <n v="0.91633259480590001"/>
    <n v="1.30467645558681"/>
    <n v="6108.7440719298602"/>
    <n v="1.95571000692462"/>
    <n v="0.71"/>
    <n v="4337.2082910702002"/>
    <n v="1.38855410491648"/>
    <n v="2885"/>
    <n v="1.165"/>
    <n v="1.3779999999999999"/>
    <n v="2.5499999999999998E-2"/>
    <n v="0.55000000000000004"/>
    <n v="24.263431542460999"/>
    <d v="1900-01-16T07:56:40"/>
    <n v="43200"/>
    <n v="2.5804327839089898"/>
    <n v="133.71070715382999"/>
    <n v="1"/>
    <n v="65058.124366053002"/>
  </r>
  <r>
    <s v="STND-38555"/>
    <s v="UL LLC"/>
    <s v="Underwriters Laboratories - 333 Pfinsten Rd - Northbrook"/>
    <s v="Vacancy Sensors"/>
    <s v="Indoor Lighting"/>
    <s v="Office"/>
    <n v="0"/>
    <n v="915.59100000000001"/>
    <n v="0.48299999999999998"/>
    <x v="0"/>
    <x v="0"/>
    <n v="8"/>
    <s v="Qty / 1,000"/>
    <m/>
    <s v="Private-Lighting"/>
    <s v="lighting"/>
    <n v="3"/>
    <n v="875"/>
    <s v="Lighting"/>
    <n v="0.91633259480590001"/>
    <n v="1.30467645558681"/>
    <n v="838.98587681092897"/>
    <n v="0.63015872804842799"/>
    <n v="0.71"/>
    <n v="595.67997253575902"/>
    <n v="0.44741269691438401"/>
    <n v="2885"/>
    <n v="1.165"/>
    <n v="1.3779999999999999"/>
    <n v="2.5499999999999998E-2"/>
    <n v="0.55000000000000004"/>
    <n v="24.263431542460999"/>
    <d v="1900-01-16T07:56:40"/>
    <n v="43200"/>
    <n v="0.83145365885793299"/>
    <n v="18.364068548222001"/>
    <n v="1"/>
    <n v="4765.4397802860722"/>
  </r>
  <r>
    <s v="STND-38569"/>
    <s v="Rockford University"/>
    <s v="Rockford University - Scarborough Building - 5050 E State St - Rockford"/>
    <s v="Building Energy Management System"/>
    <s v="Energy Management System"/>
    <s v="College/University"/>
    <n v="5130"/>
    <n v="8190"/>
    <n v="0"/>
    <x v="1"/>
    <x v="0"/>
    <n v="15"/>
    <s v="NA"/>
    <m/>
    <s v="EMS"/>
    <s v="ems"/>
    <n v="3"/>
    <n v="1"/>
    <s v="EMS"/>
    <n v="0.91036333343406195"/>
    <n v="0"/>
    <n v="7455.8757008249704"/>
    <n v="0"/>
    <n v="0.7"/>
    <n v="5219.1129905774796"/>
    <n v="0"/>
    <n v="3395"/>
    <n v="1.06"/>
    <n v="1.39"/>
    <n v="0.02"/>
    <n v="0.63"/>
    <n v="20.618556701030901"/>
    <d v="1900-01-13T17:27:39"/>
    <n v="43180"/>
    <n v="0"/>
    <n v="0"/>
    <n v="1"/>
    <n v="78286.694858662202"/>
  </r>
  <r>
    <s v="STND-38570"/>
    <s v="United Machine &amp; Tool LLC"/>
    <s v="United Machine and Tool - 105 Industrial Dr - Minooka"/>
    <s v="Indoor Networked Lighting Measures"/>
    <s v="Indoor Advanced Lighting"/>
    <s v="Manufacturing"/>
    <n v="0"/>
    <n v="10023.646000000001"/>
    <n v="1.7929999999999999"/>
    <x v="0"/>
    <x v="0"/>
    <n v="10.827197921178"/>
    <s v="Qty / 1,000"/>
    <m/>
    <s v="Private-Lighting"/>
    <s v="lighting"/>
    <n v="3"/>
    <n v="2128"/>
    <s v="Lighting"/>
    <n v="0.91633259480590001"/>
    <n v="1.30467645558681"/>
    <n v="9184.9935485957794"/>
    <n v="2.3392848848671401"/>
    <n v="0.71"/>
    <n v="6521.3454195029999"/>
    <n v="1.6608922682556699"/>
    <n v="4618"/>
    <n v="1.02"/>
    <n v="1.04"/>
    <n v="1.2E-2"/>
    <n v="0.81"/>
    <n v="15.158077089649201"/>
    <d v="1900-01-09T19:51:10"/>
    <n v="43146"/>
    <n v="2.7769288756732502"/>
    <n v="108.058747630539"/>
    <n v="1"/>
    <n v="70607.897569326553"/>
  </r>
  <r>
    <s v="STND-38570"/>
    <s v="United Machine &amp; Tool LLC"/>
    <s v="United Machine and Tool - 105 Industrial Dr - Minooka"/>
    <s v="New Indoor LED Fixtures"/>
    <s v="Indoor Lighting"/>
    <s v="Manufacturing"/>
    <n v="0"/>
    <n v="48752.226000000002"/>
    <n v="8.7189999999999994"/>
    <x v="0"/>
    <x v="0"/>
    <n v="10.827197921178"/>
    <s v="Qty / 1,000"/>
    <m/>
    <s v="Private-Lighting"/>
    <s v="lighting"/>
    <n v="3"/>
    <n v="10350"/>
    <s v="Lighting"/>
    <n v="0.91633259480590001"/>
    <n v="1.30467645558681"/>
    <n v="44673.253753143697"/>
    <n v="11.3754740162614"/>
    <n v="0.71"/>
    <n v="31718.010164732001"/>
    <n v="8.0765865515455708"/>
    <n v="4618"/>
    <n v="1.02"/>
    <n v="1.04"/>
    <n v="1.2E-2"/>
    <n v="0.81"/>
    <n v="15.158077089649201"/>
    <d v="1900-01-09T19:51:10"/>
    <n v="43146"/>
    <n v="13.5036491171194"/>
    <n v="525.56769121345496"/>
    <n v="1"/>
    <n v="343417.17371948896"/>
  </r>
  <r>
    <s v="STND-38573"/>
    <s v="Ashburn Baptist Church"/>
    <s v="Ashburn Baptist Church - 15401 S Wolf Rd - Orland Park"/>
    <s v="Indoor Networked Lighting Measures"/>
    <s v="Indoor Advanced Lighting"/>
    <s v="Miscellaneous"/>
    <n v="0"/>
    <n v="54227.18"/>
    <n v="0"/>
    <x v="0"/>
    <x v="0"/>
    <n v="14.797277300976599"/>
    <s v="Qty / 1,000"/>
    <m/>
    <s v="Private-Lighting"/>
    <s v="lighting"/>
    <n v="3"/>
    <n v="11060"/>
    <s v="Lighting"/>
    <n v="0.91633259480590001"/>
    <n v="1.30467645558681"/>
    <n v="49690.1325584066"/>
    <n v="0"/>
    <n v="0.71"/>
    <n v="35279.994116468697"/>
    <n v="0"/>
    <n v="3379"/>
    <n v="1.0900000000000001"/>
    <n v="1.36"/>
    <n v="2.1999999999999999E-2"/>
    <n v="0.57999999999999996"/>
    <n v="20.7161882213673"/>
    <d v="1900-01-13T19:08:05"/>
    <n v="43124"/>
    <n v="0"/>
    <n v="1002.9201066834401"/>
    <n v="1"/>
    <n v="522047.85611821024"/>
  </r>
  <r>
    <s v="STND-38573"/>
    <s v="Ashburn Baptist Church"/>
    <s v="Ashburn Baptist Church - 15401 S Wolf Rd - Orland Park"/>
    <s v="All Other Indoor Lighting Measures"/>
    <s v="Indoor Lighting"/>
    <s v="Miscellaneous"/>
    <n v="0"/>
    <n v="11021.944"/>
    <n v="0"/>
    <x v="0"/>
    <x v="0"/>
    <n v="12"/>
    <s v="Qty / 1,000"/>
    <m/>
    <s v="Private-Lighting"/>
    <s v="lighting"/>
    <n v="3"/>
    <n v="20"/>
    <s v="Lighting"/>
    <n v="0.91633259480590001"/>
    <n v="1.30467645558681"/>
    <n v="10099.766545325299"/>
    <n v="0"/>
    <n v="0.71"/>
    <n v="7170.8342471809701"/>
    <n v="0"/>
    <n v="3379"/>
    <n v="1.0900000000000001"/>
    <n v="1.36"/>
    <n v="2.1999999999999999E-2"/>
    <n v="0.57999999999999996"/>
    <n v="20.7161882213673"/>
    <d v="1900-01-13T19:08:05"/>
    <n v="43124"/>
    <n v="0"/>
    <n v="203.84849907996099"/>
    <n v="1"/>
    <n v="86050.010966171641"/>
  </r>
  <r>
    <s v="STND-38574"/>
    <s v="Elcon Inc."/>
    <s v="Elcon Inc - 600 Twin Rail Dr - Minooka"/>
    <s v="New Indoor LED Fixtures"/>
    <s v="Indoor Lighting"/>
    <s v="Manufacturing"/>
    <n v="0"/>
    <n v="167382.64300000001"/>
    <n v="29.934999999999999"/>
    <x v="0"/>
    <x v="0"/>
    <n v="10.827197921178"/>
    <s v="Qty / 1,000"/>
    <m/>
    <s v="Private-Lighting"/>
    <s v="lighting"/>
    <n v="2"/>
    <n v="35535"/>
    <s v="Lighting"/>
    <n v="0.97902139861649395"/>
    <n v="0.93591656730105399"/>
    <n v="163871.18925398501"/>
    <n v="28.016662442156999"/>
    <n v="0.71"/>
    <n v="116348.54437033"/>
    <n v="19.891830333931502"/>
    <n v="4618"/>
    <n v="1.02"/>
    <n v="1.04"/>
    <n v="1.2E-2"/>
    <n v="0.81"/>
    <n v="15.158077089649201"/>
    <d v="1900-01-09T19:51:10"/>
    <n v="43152"/>
    <n v="33.2581462988569"/>
    <n v="1927.8963441645301"/>
    <n v="1"/>
    <n v="1259728.7177385231"/>
  </r>
  <r>
    <s v="STND-38575"/>
    <s v="BorgWarner Transmission Systems LLC"/>
    <s v="Borg Warner - 300 S Maple St - Frankfort"/>
    <s v="Building Energy Management System"/>
    <s v="Energy Management System"/>
    <s v="Manufacturing"/>
    <n v="67080"/>
    <n v="249400"/>
    <n v="0"/>
    <x v="1"/>
    <x v="0"/>
    <n v="15"/>
    <s v="NA"/>
    <m/>
    <s v="EMS"/>
    <s v="ems"/>
    <n v="2"/>
    <n v="1"/>
    <s v="EMS"/>
    <n v="0.79332965142744905"/>
    <n v="0.53298697738882195"/>
    <n v="197856.41506600601"/>
    <n v="0"/>
    <n v="0.7"/>
    <n v="138499.490546204"/>
    <n v="0"/>
    <n v="4618"/>
    <n v="1.02"/>
    <n v="1.04"/>
    <n v="1.2E-2"/>
    <n v="0.81"/>
    <n v="15.158077089649201"/>
    <d v="1900-01-09T19:51:10"/>
    <n v="43167"/>
    <n v="0"/>
    <n v="0"/>
    <n v="1"/>
    <n v="2077492.3581930602"/>
  </r>
  <r>
    <s v="STND-38575"/>
    <s v="BorgWarner Transmission Systems LLC"/>
    <s v="Borg Warner - 300 S Maple St - Frankfort"/>
    <s v="Occupancy Sensors"/>
    <s v="Indoor Lighting"/>
    <s v="Manufacturing"/>
    <n v="0"/>
    <n v="14785.632"/>
    <n v="8.9770000000000003"/>
    <x v="0"/>
    <x v="0"/>
    <n v="8"/>
    <s v="Qty / 1,000"/>
    <m/>
    <s v="EMS"/>
    <s v="ems"/>
    <n v="2"/>
    <n v="13079"/>
    <s v="Lighting"/>
    <n v="0.79332965142744905"/>
    <n v="0.53298697738882195"/>
    <n v="11729.8802806945"/>
    <n v="4.7846240960194599"/>
    <n v="0.71"/>
    <n v="8328.2149992931209"/>
    <n v="3.39708310817382"/>
    <n v="4618"/>
    <n v="1.02"/>
    <n v="1.04"/>
    <n v="1.2E-2"/>
    <n v="0.81"/>
    <n v="15.158077089649201"/>
    <d v="1900-01-09T19:51:10"/>
    <n v="43167"/>
    <n v="6.9706062004945499"/>
    <n v="137.998591537583"/>
    <n v="1"/>
    <n v="66625.719994344967"/>
  </r>
  <r>
    <s v="STND-38586"/>
    <s v="Salt Creek Rural Park District"/>
    <s v="Salt Creek Park District (Driving Range) - 142 Stonington Dr - Palatine"/>
    <s v="Outdoor &amp; Garage - LED Fixtures"/>
    <s v="Outdoor &amp; Garage Lighting"/>
    <s v="Exterior"/>
    <n v="0"/>
    <n v="55803"/>
    <n v="0"/>
    <x v="0"/>
    <x v="1"/>
    <n v="10.1978380583316"/>
    <s v="Qty / 1,000"/>
    <m/>
    <s v="Public-Lighting"/>
    <s v="lighting"/>
    <n v="2"/>
    <n v="13440"/>
    <s v="Lighting"/>
    <n v="0.98996686498346598"/>
    <n v="2.5626279547341602"/>
    <n v="55243.120966672301"/>
    <n v="0"/>
    <n v="0.71"/>
    <n v="39222.6158863374"/>
    <n v="0"/>
    <n v="4903"/>
    <n v="1"/>
    <n v="1"/>
    <n v="0"/>
    <n v="0"/>
    <n v="14.276973281664301"/>
    <d v="1900-01-09T04:44:53"/>
    <n v="43132"/>
    <n v="0"/>
    <n v="0"/>
    <n v="1"/>
    <n v="399985.88503301318"/>
  </r>
  <r>
    <s v="STND-38589"/>
    <s v="Salt Creek Rural Park District"/>
    <s v="Salt Creek Park District (Horse Shoe Pits) - 142 Stonington Dr - Palatine"/>
    <s v="Outdoor &amp; Garage - LED Fixtures"/>
    <s v="Outdoor &amp; Garage Lighting"/>
    <s v="Exterior"/>
    <n v="0"/>
    <n v="1266"/>
    <n v="0"/>
    <x v="0"/>
    <x v="1"/>
    <n v="10.1978380583316"/>
    <s v="Qty / 1,000"/>
    <m/>
    <s v="Public-Lighting"/>
    <s v="lighting"/>
    <n v="3"/>
    <n v="305"/>
    <s v="Lighting"/>
    <n v="0.99829244462109001"/>
    <n v="0.987374621353864"/>
    <n v="1263.8382348903001"/>
    <n v="0"/>
    <n v="0.71"/>
    <n v="897.32514677211304"/>
    <n v="0"/>
    <n v="4903"/>
    <n v="1"/>
    <n v="1"/>
    <n v="0"/>
    <n v="0"/>
    <n v="14.276973281664301"/>
    <d v="1900-01-09T04:44:53"/>
    <n v="43132"/>
    <n v="0"/>
    <n v="0"/>
    <n v="1"/>
    <n v="9150.7765324506436"/>
  </r>
  <r>
    <s v="STND-38590"/>
    <s v="Oak Lawn Park District"/>
    <s v="Centennial Park - 9401 Oak Park Ave - Oak Lawn"/>
    <s v="Outdoor &amp; Garage - LED Fixtures"/>
    <s v="Outdoor &amp; Garage Lighting"/>
    <s v="Exterior"/>
    <n v="0"/>
    <n v="45443.6"/>
    <n v="0"/>
    <x v="0"/>
    <x v="1"/>
    <n v="10.1978380583316"/>
    <s v="Qty / 1,000"/>
    <m/>
    <s v="Public-Lighting"/>
    <s v="lighting"/>
    <n v="3"/>
    <n v="10945"/>
    <s v="Lighting"/>
    <n v="0.99829244462109001"/>
    <n v="0.987374621353864"/>
    <n v="45366.002536382999"/>
    <n v="0"/>
    <n v="0.71"/>
    <n v="32209.861800831899"/>
    <n v="0"/>
    <n v="4903"/>
    <n v="1"/>
    <n v="1"/>
    <n v="0"/>
    <n v="0"/>
    <n v="14.276973281664301"/>
    <d v="1900-01-09T04:44:53"/>
    <n v="43132"/>
    <n v="0"/>
    <n v="0"/>
    <n v="1"/>
    <n v="328470.95452612475"/>
  </r>
  <r>
    <s v="STND-38591"/>
    <s v="Rockford University"/>
    <s v="Rockford University -Seaver Gym- 5050 E State St - Rockford"/>
    <s v="Building Energy Management System"/>
    <s v="Energy Management System"/>
    <s v="College/University"/>
    <n v="26550.03"/>
    <n v="44250.05"/>
    <n v="0"/>
    <x v="1"/>
    <x v="0"/>
    <n v="15"/>
    <s v="NA"/>
    <m/>
    <s v="EMS"/>
    <s v="ems"/>
    <n v="3"/>
    <n v="1"/>
    <s v="EMS"/>
    <n v="0.91036333343406195"/>
    <n v="0"/>
    <n v="40283.623022623899"/>
    <n v="0"/>
    <n v="0.7"/>
    <n v="28198.536115836701"/>
    <n v="0"/>
    <n v="3395"/>
    <n v="1.06"/>
    <n v="1.39"/>
    <n v="0.02"/>
    <n v="0.63"/>
    <n v="20.618556701030901"/>
    <d v="1900-01-13T17:27:39"/>
    <n v="43180"/>
    <n v="0"/>
    <n v="0"/>
    <n v="1"/>
    <n v="422978.04173755052"/>
  </r>
  <r>
    <s v="STND-38593"/>
    <s v="Rockford University"/>
    <s v="Rockford University - Starr Science Building - 5050 E State St - Rockford"/>
    <s v="Building Energy Management System"/>
    <s v="Energy Management System"/>
    <s v="College/University"/>
    <n v="12483"/>
    <n v="19929"/>
    <n v="0"/>
    <x v="1"/>
    <x v="0"/>
    <n v="15"/>
    <s v="NA"/>
    <m/>
    <s v="EMS"/>
    <s v="ems"/>
    <n v="3"/>
    <n v="1"/>
    <s v="EMS"/>
    <n v="0.91036333343406195"/>
    <n v="0"/>
    <n v="18142.630872007401"/>
    <n v="0"/>
    <n v="0.7"/>
    <n v="12699.841610405199"/>
    <n v="0"/>
    <n v="3395"/>
    <n v="1.06"/>
    <n v="1.39"/>
    <n v="0.02"/>
    <n v="0.63"/>
    <n v="20.618556701030901"/>
    <d v="1900-01-13T17:27:39"/>
    <n v="43180"/>
    <n v="0"/>
    <n v="0"/>
    <n v="1"/>
    <n v="190497.624156078"/>
  </r>
  <r>
    <s v="STND-38596"/>
    <s v="BRI 1865 HIGHLAND OAKS I, LLC"/>
    <s v="BRI 1865 HIGHLAND OAKS I, LLC - OS - 1020 31st Street Suite 220 - Downers Grove"/>
    <s v="New Indoor LED Fixtures"/>
    <s v="Indoor Lighting"/>
    <s v="Office"/>
    <n v="0"/>
    <n v="39999.082000000002"/>
    <n v="8.9939999999999998"/>
    <x v="0"/>
    <x v="0"/>
    <n v="15"/>
    <s v="Qty / 1,000"/>
    <m/>
    <s v="Private-Lighting"/>
    <s v="lighting"/>
    <n v="3"/>
    <n v="11850"/>
    <s v="Lighting"/>
    <n v="0.91633259480590001"/>
    <n v="1.30467645558681"/>
    <n v="36652.462598913997"/>
    <n v="11.734260041547699"/>
    <n v="0.71"/>
    <n v="26023.248445228899"/>
    <n v="8.3313246294988907"/>
    <n v="2885"/>
    <n v="1.165"/>
    <n v="1.3779999999999999"/>
    <n v="2.5499999999999998E-2"/>
    <n v="0.55000000000000004"/>
    <n v="24.263431542460999"/>
    <d v="1900-01-16T07:56:40"/>
    <n v="43188"/>
    <n v="15.4825967034539"/>
    <n v="802.26420280884599"/>
    <n v="1"/>
    <n v="390348.72667843348"/>
  </r>
  <r>
    <s v="STND-38597"/>
    <s v="Salt Creek Rural Park District"/>
    <s v="Salt Creek Park District (Club House Outside-Adj) - 142 S Stonington Dr - Palatine"/>
    <s v="Outdoor &amp; Garage - LED Fixtures"/>
    <s v="Outdoor &amp; Garage Lighting"/>
    <s v="Exterior"/>
    <n v="0"/>
    <n v="2844.12"/>
    <n v="0"/>
    <x v="0"/>
    <x v="1"/>
    <n v="10.1978380583316"/>
    <s v="Qty / 1,000"/>
    <m/>
    <s v="Public-Lighting"/>
    <s v="lighting"/>
    <n v="3"/>
    <n v="685"/>
    <s v="Lighting"/>
    <n v="0.99829244462109001"/>
    <n v="0.987374621353864"/>
    <n v="2839.2635075957401"/>
    <n v="0"/>
    <n v="0.71"/>
    <n v="2015.8770903929701"/>
    <n v="0"/>
    <n v="4903"/>
    <n v="1"/>
    <n v="1"/>
    <n v="0"/>
    <n v="0"/>
    <n v="14.276973281664301"/>
    <d v="1900-01-09T04:44:53"/>
    <n v="43132"/>
    <n v="0"/>
    <n v="0"/>
    <n v="1"/>
    <n v="20557.588113328202"/>
  </r>
  <r>
    <s v="STND-38597"/>
    <s v="Salt Creek Rural Park District"/>
    <s v="Salt Creek Park District (Club House Outside-Adj) - 142 S Stonington Dr - Palatine"/>
    <s v="Outdoor &amp; Garage - LED Fixtures"/>
    <s v="Outdoor &amp; Garage Lighting"/>
    <s v="Exterior"/>
    <n v="0"/>
    <n v="2212.64"/>
    <n v="0"/>
    <x v="0"/>
    <x v="1"/>
    <n v="10.1978380583316"/>
    <s v="Qty / 1,000"/>
    <m/>
    <s v="Public-Lighting"/>
    <s v="lighting"/>
    <n v="3"/>
    <n v="5"/>
    <s v="Lighting"/>
    <n v="0.99829244462109001"/>
    <n v="0.987374621353864"/>
    <n v="2208.8617946664099"/>
    <n v="0"/>
    <n v="0.71"/>
    <n v="1568.2918742131501"/>
    <n v="0"/>
    <n v="4903"/>
    <n v="1"/>
    <n v="1"/>
    <n v="0"/>
    <n v="0"/>
    <n v="14.276973281664301"/>
    <d v="1900-01-09T04:44:53"/>
    <n v="43132"/>
    <n v="0"/>
    <n v="0"/>
    <n v="1"/>
    <n v="15993.186561423056"/>
  </r>
  <r>
    <s v="STND-38600"/>
    <s v="First Midwest Bank"/>
    <s v="First Midwest Bank - 7800 95th St - Hickory Hills"/>
    <s v="Building Energy Management System"/>
    <s v="Energy Management System"/>
    <s v="Miscellaneous"/>
    <n v="11348"/>
    <n v="27235.200000000001"/>
    <n v="0"/>
    <x v="1"/>
    <x v="0"/>
    <n v="15"/>
    <s v="NA"/>
    <m/>
    <s v="EMS"/>
    <s v="ems"/>
    <n v="3"/>
    <n v="1"/>
    <s v="EMS"/>
    <n v="0.91036333343406195"/>
    <n v="0"/>
    <n v="24793.927458743401"/>
    <n v="0"/>
    <n v="0.7"/>
    <n v="17355.749221120401"/>
    <n v="0"/>
    <n v="3379"/>
    <n v="1.0900000000000001"/>
    <n v="1.36"/>
    <n v="2.1999999999999999E-2"/>
    <n v="0.57999999999999996"/>
    <n v="20.7161882213673"/>
    <d v="1900-01-13T19:08:05"/>
    <n v="43206"/>
    <n v="0"/>
    <n v="0"/>
    <n v="1"/>
    <n v="260336.238316806"/>
  </r>
  <r>
    <s v="STND-38602"/>
    <s v="Safety - Kleen Systems, Inc"/>
    <s v="Safety Kleen Systems - 1506 E Villa St - Elgin"/>
    <s v="Compressed Air - Air Compressor(s) with Integrated VSD &lt;= 150 HP"/>
    <s v="Compressed Air"/>
    <s v="Manufacturing"/>
    <n v="0"/>
    <n v="139413.6"/>
    <n v="22.378"/>
    <x v="4"/>
    <x v="0"/>
    <n v="10"/>
    <s v="ΔkWpeak / CF"/>
    <n v="0.95"/>
    <s v="Private-Non-Lighting"/>
    <s v="non_lighting"/>
    <n v="3"/>
    <n v="2"/>
    <s v="Non-Lighting"/>
    <n v="0.98952339343681495"/>
    <n v="0.43468415683807998"/>
    <n v="137953.01856324301"/>
    <n v="9.7273620617225607"/>
    <n v="0.7"/>
    <n v="96567.112994269904"/>
    <n v="6.8091534432057896"/>
    <n v="4618"/>
    <n v="1.02"/>
    <n v="1.04"/>
    <n v="1.2E-2"/>
    <n v="0.81"/>
    <n v="15.158077089649201"/>
    <d v="1900-01-09T19:51:10"/>
    <n v="43224"/>
    <n v="10.239328486023799"/>
    <n v="0"/>
    <n v="1"/>
    <n v="965671.1299426991"/>
  </r>
  <r>
    <s v="STND-38602"/>
    <s v="Safety - Kleen Systems, Inc"/>
    <s v="Safety Kleen Systems - 1506 E Villa St - Elgin"/>
    <s v="Efficient Refrigerated Compressed Air Dryer"/>
    <s v="Compressed Air"/>
    <s v="Manufacturing"/>
    <n v="0"/>
    <n v="1638"/>
    <n v="0.36"/>
    <x v="4"/>
    <x v="0"/>
    <n v="10"/>
    <s v="ΔkWpeak / CF"/>
    <n v="0.95"/>
    <s v="Private-Non-Lighting"/>
    <s v="non_lighting"/>
    <n v="3"/>
    <n v="360"/>
    <s v="Non-Lighting"/>
    <n v="0.98952339343681495"/>
    <n v="0.43468415683807998"/>
    <n v="1620.8393184495001"/>
    <n v="0.156486296461709"/>
    <n v="0.7"/>
    <n v="1134.58752291465"/>
    <n v="0.10954040752319601"/>
    <n v="4618"/>
    <n v="1.02"/>
    <n v="1.04"/>
    <n v="1.2E-2"/>
    <n v="0.81"/>
    <n v="15.158077089649201"/>
    <d v="1900-01-09T19:51:10"/>
    <n v="43224"/>
    <n v="0.16472241732811499"/>
    <n v="0"/>
    <n v="1"/>
    <n v="11345.875229146499"/>
  </r>
  <r>
    <s v="STND-38611"/>
    <s v="Schaumburg Ford"/>
    <s v="Schaumburg Ford (Rohr Burg Motors, Inc) - 815 S Golf Rd - Schaumburg"/>
    <s v="Photocells Plus Time Clocks"/>
    <s v="Outdoor &amp; Garage Lighting"/>
    <s v="Miscellaneous"/>
    <n v="0"/>
    <n v="73236.600000000006"/>
    <n v="0"/>
    <x v="0"/>
    <x v="0"/>
    <n v="8"/>
    <s v="Qty / 1,000"/>
    <m/>
    <s v="Private-Lighting"/>
    <s v="lighting"/>
    <n v="1"/>
    <n v="42090"/>
    <s v="Lighting"/>
    <n v="0.99989942556735301"/>
    <n v="1.019640158801"/>
    <n v="73229.234270506"/>
    <n v="0"/>
    <n v="0.71"/>
    <n v="51992.756332059202"/>
    <n v="0"/>
    <n v="3379"/>
    <n v="1.0900000000000001"/>
    <n v="1.36"/>
    <n v="2.1999999999999999E-2"/>
    <n v="0.57999999999999996"/>
    <n v="20.7161882213673"/>
    <d v="1900-01-13T19:08:05"/>
    <n v="43194"/>
    <n v="0"/>
    <n v="1478.021242157"/>
    <n v="1"/>
    <n v="415942.05065647361"/>
  </r>
  <r>
    <s v="STND-38611"/>
    <s v="Schaumburg Ford"/>
    <s v="Schaumburg Ford (Rohr Burg Motors, Inc) - 815 S Golf Rd - Schaumburg"/>
    <s v="Outdoor &amp; Garage - LED Fixtures"/>
    <s v="Outdoor &amp; Garage Lighting"/>
    <s v="Exterior"/>
    <n v="0"/>
    <n v="1087755.0649999999"/>
    <n v="0"/>
    <x v="0"/>
    <x v="0"/>
    <n v="10.1978380583316"/>
    <s v="Qty / 1,000"/>
    <m/>
    <s v="Private-Lighting"/>
    <s v="lighting"/>
    <n v="1"/>
    <n v="221855"/>
    <s v="Lighting"/>
    <n v="0.99989942556735301"/>
    <n v="1.019640158801"/>
    <n v="1087645.66465148"/>
    <n v="0"/>
    <n v="0.71"/>
    <n v="772228.42190255004"/>
    <n v="0"/>
    <n v="4903"/>
    <n v="1"/>
    <n v="1"/>
    <n v="0"/>
    <n v="0"/>
    <n v="14.276973281664301"/>
    <d v="1900-01-09T04:44:53"/>
    <n v="43194"/>
    <n v="0"/>
    <n v="0"/>
    <n v="1"/>
    <n v="7875060.3906031763"/>
  </r>
  <r>
    <s v="STND-38614"/>
    <s v="Pilsen Campus LLC"/>
    <s v="Pilsen Campus LLC - 2300 S Throop Street - Chicago"/>
    <s v="Outdoor &amp; Garage - LED Fixtures"/>
    <s v="Outdoor &amp; Garage Lighting"/>
    <s v="Exterior"/>
    <n v="0"/>
    <n v="82394.914999999994"/>
    <n v="0"/>
    <x v="0"/>
    <x v="0"/>
    <n v="10.1978380583316"/>
    <s v="Qty / 1,000"/>
    <m/>
    <s v="Private-Lighting"/>
    <s v="lighting"/>
    <n v="2"/>
    <n v="16805"/>
    <s v="Lighting"/>
    <n v="0.97902139861649395"/>
    <n v="0.93591656730105399"/>
    <n v="80666.384922187106"/>
    <n v="0"/>
    <n v="0.71"/>
    <n v="57273.133294752799"/>
    <n v="0"/>
    <n v="4903"/>
    <n v="1"/>
    <n v="1"/>
    <n v="0"/>
    <n v="0"/>
    <n v="14.276973281664301"/>
    <d v="1900-01-09T04:44:53"/>
    <n v="43146"/>
    <n v="0"/>
    <n v="0"/>
    <n v="1"/>
    <n v="584062.13843312883"/>
  </r>
  <r>
    <s v="STND-38614"/>
    <s v="Pilsen Campus LLC"/>
    <s v="Pilsen Campus LLC - 2300 S Throop Street - Chicago"/>
    <s v="Occupancy Sensors"/>
    <s v="Indoor Lighting"/>
    <s v="Warehouse"/>
    <n v="0"/>
    <n v="7447.8339999999998"/>
    <n v="3.8279999999999998"/>
    <x v="0"/>
    <x v="0"/>
    <n v="8"/>
    <s v="Qty / 1,000"/>
    <m/>
    <s v="Private-Lighting"/>
    <s v="lighting"/>
    <n v="2"/>
    <n v="5920"/>
    <s v="Lighting"/>
    <n v="0.97902139861649395"/>
    <n v="0.93591656730105399"/>
    <n v="7291.5888593434702"/>
    <n v="3.58268861962843"/>
    <n v="0.71"/>
    <n v="5177.0280901338701"/>
    <n v="2.54370891993619"/>
    <n v="5242"/>
    <n v="1"/>
    <n v="1.22"/>
    <n v="1.0999999999999999E-2"/>
    <n v="0.68"/>
    <n v="13.3536818008394"/>
    <d v="1900-01-08T12:55:13"/>
    <n v="43146"/>
    <n v="5.5408113511110901"/>
    <n v="80.207477452778207"/>
    <n v="1"/>
    <n v="41416.224721070961"/>
  </r>
  <r>
    <s v="STND-38614"/>
    <s v="Pilsen Campus LLC"/>
    <s v="Pilsen Campus LLC - 2300 S Throop Street - Chicago"/>
    <s v="Photocells"/>
    <s v="Outdoor &amp; Garage Lighting"/>
    <s v="Warehouse"/>
    <n v="0"/>
    <n v="1512"/>
    <n v="0"/>
    <x v="0"/>
    <x v="0"/>
    <n v="8"/>
    <s v="Qty / 1,000"/>
    <m/>
    <s v="Private-Lighting"/>
    <s v="lighting"/>
    <n v="2"/>
    <n v="5400"/>
    <s v="Lighting"/>
    <n v="0.97902139861649395"/>
    <n v="0.93591656730105399"/>
    <n v="1480.2803547081401"/>
    <n v="0"/>
    <n v="0.71"/>
    <n v="1050.9990518427801"/>
    <n v="0"/>
    <n v="5242"/>
    <n v="1"/>
    <n v="1.22"/>
    <n v="1.0999999999999999E-2"/>
    <n v="0.68"/>
    <n v="13.3536818008394"/>
    <d v="1900-01-08T12:55:13"/>
    <n v="43146"/>
    <n v="0"/>
    <n v="16.283083901789499"/>
    <n v="1"/>
    <n v="8407.9924147422407"/>
  </r>
  <r>
    <s v="STND-38614"/>
    <s v="Pilsen Campus LLC"/>
    <s v="Pilsen Campus LLC - 2300 S Throop Street - Chicago"/>
    <s v="Indoor Networked Lighting Measures"/>
    <s v="Indoor Advanced Lighting"/>
    <s v="Warehouse"/>
    <n v="0"/>
    <n v="55145.84"/>
    <n v="8.7270000000000003"/>
    <x v="0"/>
    <x v="0"/>
    <n v="9.5383441434566993"/>
    <s v="Qty / 1,000"/>
    <m/>
    <s v="Private-Lighting"/>
    <s v="lighting"/>
    <n v="2"/>
    <n v="10520"/>
    <s v="Lighting"/>
    <n v="0.97902139861649395"/>
    <n v="0.93591656730105399"/>
    <n v="53988.957404681401"/>
    <n v="8.1677438828362998"/>
    <n v="0.71"/>
    <n v="38332.159757323803"/>
    <n v="5.7990981568137698"/>
    <n v="5242"/>
    <n v="1"/>
    <n v="1.22"/>
    <n v="1.0999999999999999E-2"/>
    <n v="0.68"/>
    <n v="13.3536818008394"/>
    <d v="1900-01-08T12:55:13"/>
    <n v="43146"/>
    <n v="9.8454000516348792"/>
    <n v="593.87853145149495"/>
    <n v="1"/>
    <n v="365625.33152731607"/>
  </r>
  <r>
    <s v="STND-38614"/>
    <s v="Pilsen Campus LLC"/>
    <s v="Pilsen Campus LLC - 2300 S Throop Street - Chicago"/>
    <s v="New Indoor LED Fixtures"/>
    <s v="Indoor Lighting"/>
    <s v="Warehouse"/>
    <n v="0"/>
    <n v="222585.804"/>
    <n v="35.225999999999999"/>
    <x v="0"/>
    <x v="0"/>
    <n v="9.5383441434566993"/>
    <s v="Qty / 1,000"/>
    <m/>
    <s v="Private-Lighting"/>
    <s v="lighting"/>
    <n v="2"/>
    <n v="42462"/>
    <s v="Lighting"/>
    <n v="0.97902139861649395"/>
    <n v="0.93591656730105399"/>
    <n v="217916.26514425699"/>
    <n v="32.9685969997469"/>
    <n v="0.71"/>
    <n v="154720.54825242201"/>
    <n v="23.407703869820299"/>
    <n v="5242"/>
    <n v="1"/>
    <n v="1.22"/>
    <n v="1.0999999999999999E-2"/>
    <n v="0.68"/>
    <n v="13.3536818008394"/>
    <d v="1900-01-08T12:55:13"/>
    <n v="43146"/>
    <n v="39.740353181951399"/>
    <n v="2397.07891658682"/>
    <n v="1"/>
    <n v="1475777.8352958991"/>
  </r>
  <r>
    <s v="STND-38633"/>
    <s v="BorgWarner Transmission Systems LLC"/>
    <s v="BorgWarner - 700 25th Ave - Bellwood"/>
    <s v="New Indoor LED Fixtures"/>
    <s v="Indoor Lighting"/>
    <s v="Manufacturing"/>
    <n v="0"/>
    <n v="37918.398000000001"/>
    <n v="6.7809999999999997"/>
    <x v="0"/>
    <x v="0"/>
    <n v="10.827197921178"/>
    <s v="Qty / 1,000"/>
    <m/>
    <s v="Private-Lighting"/>
    <s v="lighting"/>
    <n v="3"/>
    <n v="8050"/>
    <s v="Lighting"/>
    <n v="0.91633259480590001"/>
    <n v="1.30467645558681"/>
    <n v="34745.864030222801"/>
    <n v="8.8470110453341295"/>
    <n v="0.71"/>
    <n v="24669.563461458201"/>
    <n v="6.2813778421872399"/>
    <n v="4618"/>
    <n v="1.02"/>
    <n v="1.04"/>
    <n v="1.2E-2"/>
    <n v="0.81"/>
    <n v="15.158077089649201"/>
    <d v="1900-01-09T19:51:10"/>
    <n v="43152"/>
    <n v="10.5021498638819"/>
    <n v="408.77487094379802"/>
    <n v="1"/>
    <n v="267102.246226269"/>
  </r>
  <r>
    <s v="STND-38636"/>
    <s v="Marriott Lincolnshire Resort"/>
    <s v="Chicago Marriott Lincolnshire Resort - 10 Marriott Dr - Lincolnshire"/>
    <s v="Guest Room Energy Management System"/>
    <s v="HVAC"/>
    <s v="Hotel/Motel (common)"/>
    <n v="0"/>
    <n v="444566"/>
    <n v="334.32"/>
    <x v="3"/>
    <x v="0"/>
    <n v="15"/>
    <s v="ΔkWpeak"/>
    <m/>
    <s v="Private-Non-Lighting"/>
    <s v="non_lighting"/>
    <n v="2"/>
    <n v="398"/>
    <s v="Non-Lighting"/>
    <n v="0.76002432528749297"/>
    <n v="0.465462131779591"/>
    <n v="337880.97419575998"/>
    <n v="155.613299896553"/>
    <n v="0.7"/>
    <n v="236516.681937032"/>
    <n v="108.929309927587"/>
    <n v="6138"/>
    <n v="1.2"/>
    <n v="1.24"/>
    <n v="3.2000000000000001E-2"/>
    <n v="0.73"/>
    <n v="11.4043662430759"/>
    <d v="1900-01-07T03:30:12"/>
    <n v="43152"/>
    <n v="155.613299896553"/>
    <n v="0"/>
    <n v="1"/>
    <n v="3547750.2290554801"/>
  </r>
  <r>
    <s v="STND-38639"/>
    <s v="Torstenson Glass Company"/>
    <s v="Torstenson Glass - 3245 N Sheffield - Chicago"/>
    <s v="Indoor Networked Lighting Measures"/>
    <s v="Indoor Advanced Lighting"/>
    <s v="Warehouse"/>
    <n v="0"/>
    <n v="7794.8540000000003"/>
    <n v="1.234"/>
    <x v="0"/>
    <x v="0"/>
    <n v="9.5383441434566993"/>
    <s v="Qty / 1,000"/>
    <m/>
    <s v="Private-Lighting"/>
    <s v="lighting"/>
    <n v="3"/>
    <n v="1487"/>
    <s v="Lighting"/>
    <n v="0.91633259480590001"/>
    <n v="1.30467645558681"/>
    <n v="7142.6787919531498"/>
    <n v="1.60997074619412"/>
    <n v="0.71"/>
    <n v="5071.3019422867301"/>
    <n v="1.1430792297978201"/>
    <n v="5242"/>
    <n v="1"/>
    <n v="1.22"/>
    <n v="1.0999999999999999E-2"/>
    <n v="0.68"/>
    <n v="13.3536818008394"/>
    <d v="1900-01-08T12:55:13"/>
    <n v="43132"/>
    <n v="1.9406590479678401"/>
    <n v="78.569466711484594"/>
    <n v="1"/>
    <n v="48371.823180911219"/>
  </r>
  <r>
    <s v="STND-38639"/>
    <s v="Torstenson Glass Company"/>
    <s v="Torstenson Glass - 3245 N Sheffield - Chicago"/>
    <s v="New Indoor LED Fixtures"/>
    <s v="Indoor Lighting"/>
    <s v="Warehouse"/>
    <n v="0"/>
    <n v="32925.002"/>
    <n v="5.2110000000000003"/>
    <x v="0"/>
    <x v="0"/>
    <n v="9.5383441434566993"/>
    <s v="Qty / 1,000"/>
    <m/>
    <s v="Private-Lighting"/>
    <s v="lighting"/>
    <n v="3"/>
    <n v="6281"/>
    <s v="Lighting"/>
    <n v="0.91633259480590001"/>
    <n v="1.30467645558681"/>
    <n v="30170.252516649402"/>
    <n v="6.7986690100628504"/>
    <n v="0.71"/>
    <n v="21420.879286821099"/>
    <n v="4.8270549971446197"/>
    <n v="5242"/>
    <n v="1"/>
    <n v="1.22"/>
    <n v="1.0999999999999999E-2"/>
    <n v="0.68"/>
    <n v="13.3536818008394"/>
    <d v="1900-01-08T12:55:13"/>
    <n v="43132"/>
    <n v="8.1951169359484695"/>
    <n v="331.87277768314402"/>
    <n v="1"/>
    <n v="204319.71849314295"/>
  </r>
  <r>
    <s v="STND-38641"/>
    <s v="Fuji Food Products, Inc."/>
    <s v="Fuji Food Products Inc - 740 Schneider Dr - South Elgin"/>
    <s v="New Indoor LED Fixtures"/>
    <s v="Indoor Lighting"/>
    <s v="Manufacturing"/>
    <n v="0"/>
    <n v="13415.105"/>
    <n v="2.399"/>
    <x v="0"/>
    <x v="0"/>
    <n v="10.827197921178"/>
    <s v="Qty / 1,000"/>
    <m/>
    <s v="Private-Lighting"/>
    <s v="lighting"/>
    <n v="3"/>
    <n v="2848"/>
    <s v="Lighting"/>
    <n v="0.91633259480590001"/>
    <n v="1.30467645558681"/>
    <n v="12292.6979742436"/>
    <n v="3.1299188169527499"/>
    <n v="0.71"/>
    <n v="8727.8155617129596"/>
    <n v="2.22224236003645"/>
    <n v="4618"/>
    <n v="1.02"/>
    <n v="1.04"/>
    <n v="1.2E-2"/>
    <n v="0.81"/>
    <n v="15.158077089649201"/>
    <d v="1900-01-09T19:51:10"/>
    <n v="43124"/>
    <n v="3.7154781777691701"/>
    <n v="144.61997616757199"/>
    <n v="1"/>
    <n v="94497.786506203556"/>
  </r>
  <r>
    <s v="STND-38642"/>
    <s v="Rockford University"/>
    <s v="Rockford University - Colman Library - 5050 E State St - Rockford"/>
    <s v="Outdoor &amp; Garage - LED Fixtures"/>
    <s v="Outdoor &amp; Garage Lighting"/>
    <s v="Exterior"/>
    <n v="0"/>
    <n v="6923.0360000000001"/>
    <n v="0"/>
    <x v="0"/>
    <x v="0"/>
    <n v="10.1978380583316"/>
    <s v="Qty / 1,000"/>
    <m/>
    <s v="Private-Lighting"/>
    <s v="lighting"/>
    <n v="3"/>
    <n v="1412"/>
    <s v="Lighting"/>
    <n v="0.91633259480590001"/>
    <n v="1.30467645558681"/>
    <n v="6343.8035418146601"/>
    <n v="0"/>
    <n v="0.71"/>
    <n v="4504.1005146884099"/>
    <n v="0"/>
    <n v="4903"/>
    <n v="1"/>
    <n v="1"/>
    <n v="0"/>
    <n v="0"/>
    <n v="14.276973281664301"/>
    <d v="1900-01-09T04:44:53"/>
    <n v="43236"/>
    <n v="0"/>
    <n v="0"/>
    <n v="1"/>
    <n v="45932.087647240412"/>
  </r>
  <r>
    <s v="STND-38644"/>
    <s v="Rockford University"/>
    <s v="Rockford University - Seaver Center - 5050 E State St - Rockford"/>
    <s v="Outdoor &amp; Garage - LED Fixtures"/>
    <s v="Outdoor &amp; Garage Lighting"/>
    <s v="Exterior"/>
    <n v="0"/>
    <n v="1730.759"/>
    <n v="0"/>
    <x v="0"/>
    <x v="0"/>
    <n v="10.1978380583316"/>
    <s v="Qty / 1,000"/>
    <m/>
    <s v="Private-Lighting"/>
    <s v="lighting"/>
    <n v="3"/>
    <n v="353"/>
    <s v="Lighting"/>
    <n v="0.91633259480590001"/>
    <n v="1.30467645558681"/>
    <n v="1585.95088545366"/>
    <n v="0"/>
    <n v="0.71"/>
    <n v="1126.0251286721"/>
    <n v="0"/>
    <n v="4903"/>
    <n v="1"/>
    <n v="1"/>
    <n v="0"/>
    <n v="0"/>
    <n v="14.276973281664301"/>
    <d v="1900-01-09T04:44:53"/>
    <n v="43240"/>
    <n v="0"/>
    <n v="0"/>
    <n v="1"/>
    <n v="11483.021911810078"/>
  </r>
  <r>
    <s v="STND-38656"/>
    <s v="YRC Worldwide Inc"/>
    <s v="YRC Freight Inc - 1000 Chaddick Dr -Wheeling"/>
    <s v="Outdoor &amp; Garage - LED Fixtures"/>
    <s v="Outdoor &amp; Garage Lighting"/>
    <s v="Exterior"/>
    <n v="0"/>
    <n v="68602.775999999998"/>
    <n v="0"/>
    <x v="0"/>
    <x v="0"/>
    <n v="10.1978380583316"/>
    <s v="Qty / 1,000"/>
    <m/>
    <s v="Private-Lighting"/>
    <s v="lighting"/>
    <n v="3"/>
    <n v="13992"/>
    <s v="Lighting"/>
    <n v="0.91633259480590001"/>
    <n v="1.30467645558681"/>
    <n v="62862.959742967898"/>
    <n v="0"/>
    <n v="0.71"/>
    <n v="44632.701417507204"/>
    <n v="0"/>
    <n v="4903"/>
    <n v="1"/>
    <n v="1"/>
    <n v="0"/>
    <n v="0"/>
    <n v="14.276973281664301"/>
    <d v="1900-01-09T04:44:53"/>
    <n v="43146"/>
    <n v="0"/>
    <n v="0"/>
    <n v="1"/>
    <n v="455157.0611616057"/>
  </r>
  <r>
    <s v="STND-38660"/>
    <s v="Islamic Mission and Mosque, Inc."/>
    <s v="IMAMI - 485 S Bartlett Rd - Streamwood"/>
    <s v="Outdoor &amp; Garage - LED Fixtures"/>
    <s v="Outdoor &amp; Garage Lighting"/>
    <s v="Exterior"/>
    <n v="0"/>
    <n v="53883.97"/>
    <n v="0"/>
    <x v="0"/>
    <x v="0"/>
    <n v="10.1978380583316"/>
    <s v="Qty / 1,000"/>
    <m/>
    <s v="Private-Lighting"/>
    <s v="lighting"/>
    <n v="3"/>
    <n v="10990"/>
    <s v="Lighting"/>
    <n v="0.91633259480590001"/>
    <n v="1.30467645558681"/>
    <n v="49375.638048543296"/>
    <n v="0"/>
    <n v="0.71"/>
    <n v="35056.703014465696"/>
    <n v="0"/>
    <n v="4903"/>
    <n v="1"/>
    <n v="1"/>
    <n v="0"/>
    <n v="0"/>
    <n v="14.276973281664301"/>
    <d v="1900-01-09T04:44:53"/>
    <n v="43135"/>
    <n v="0"/>
    <n v="0"/>
    <n v="1"/>
    <n v="357502.58020054642"/>
  </r>
  <r>
    <s v="STND-38662"/>
    <s v="Rockford University"/>
    <s v="Rockford University - Clark Arts Center - 5050 E State St - Rockford"/>
    <s v="Building Energy Management System"/>
    <s v="Energy Management System"/>
    <s v="College/University"/>
    <n v="34311.72"/>
    <n v="57186.2"/>
    <n v="0"/>
    <x v="1"/>
    <x v="0"/>
    <n v="15"/>
    <s v="NA"/>
    <m/>
    <s v="EMS"/>
    <s v="ems"/>
    <n v="3"/>
    <n v="1"/>
    <s v="EMS"/>
    <n v="0.91036333343406195"/>
    <n v="0"/>
    <n v="52060.219658426999"/>
    <n v="0"/>
    <n v="0.7"/>
    <n v="36442.153760898902"/>
    <n v="0"/>
    <n v="3395"/>
    <n v="1.06"/>
    <n v="1.39"/>
    <n v="0.02"/>
    <n v="0.63"/>
    <n v="20.618556701030901"/>
    <d v="1900-01-13T17:27:39"/>
    <n v="43180"/>
    <n v="0"/>
    <n v="0"/>
    <n v="1"/>
    <n v="546632.30641348357"/>
  </r>
  <r>
    <s v="STND-38665"/>
    <s v="Graham Packaging Company, L.P."/>
    <s v="Graham Packaging - 2400 Internationale Pkwy - Woodridge"/>
    <s v="Water-Cooled Chiller"/>
    <s v="HVAC"/>
    <s v="Miscellaneous"/>
    <n v="0"/>
    <n v="103785"/>
    <n v="40.630000000000003"/>
    <x v="3"/>
    <x v="0"/>
    <n v="20"/>
    <s v="ΔkWpeak / CF"/>
    <n v="1"/>
    <s v="Private-Non-Lighting"/>
    <s v="non_lighting"/>
    <n v="3"/>
    <n v="1"/>
    <s v="Non-Lighting"/>
    <n v="0.98952339343681495"/>
    <n v="0.43468415683807998"/>
    <n v="102697.68538784"/>
    <n v="17.661217292331202"/>
    <n v="0.7"/>
    <n v="71888.379771487904"/>
    <n v="12.3628521046318"/>
    <n v="3379"/>
    <n v="1.0900000000000001"/>
    <n v="1.36"/>
    <n v="2.1999999999999999E-2"/>
    <n v="0.57999999999999996"/>
    <n v="20.7161882213673"/>
    <d v="1900-01-13T19:08:05"/>
    <n v="43152"/>
    <n v="17.661217292331202"/>
    <n v="0"/>
    <n v="1"/>
    <n v="1437767.5954297581"/>
  </r>
  <r>
    <s v="STND-38668"/>
    <s v="Midwest Community Bank"/>
    <s v="Midwest Community Bank - 3963 Perryville Rd - Rockford"/>
    <s v="Outdoor &amp; Garage - LED Fixtures"/>
    <s v="Outdoor &amp; Garage Lighting"/>
    <s v="Exterior"/>
    <n v="0"/>
    <n v="14414.82"/>
    <n v="0"/>
    <x v="0"/>
    <x v="0"/>
    <n v="10.1978380583316"/>
    <s v="Qty / 1,000"/>
    <m/>
    <s v="Private-Lighting"/>
    <s v="lighting"/>
    <n v="3"/>
    <n v="2940"/>
    <s v="Lighting"/>
    <n v="0.91633259480590001"/>
    <n v="1.30467645558681"/>
    <n v="13208.769414259999"/>
    <n v="0"/>
    <n v="0.71"/>
    <n v="9378.2262841245793"/>
    <n v="0"/>
    <n v="4903"/>
    <n v="1"/>
    <n v="1"/>
    <n v="0"/>
    <n v="0"/>
    <n v="14.276973281664301"/>
    <d v="1900-01-09T04:44:53"/>
    <n v="43146"/>
    <n v="0"/>
    <n v="0"/>
    <n v="1"/>
    <n v="95637.632919891374"/>
  </r>
  <r>
    <s v="STND-38669"/>
    <s v="Dollar Tree Stores, Inc."/>
    <s v="Dollar Tree Stores Inc - 2404 Bloomington St - Streator"/>
    <s v="Cooler Display Cases with Doors"/>
    <s v="Refrigeration"/>
    <s v="Retail (strip mall)"/>
    <n v="0"/>
    <n v="6605.65"/>
    <n v="0.755"/>
    <x v="2"/>
    <x v="0"/>
    <n v="12"/>
    <s v="ΔkWpeak"/>
    <m/>
    <s v="Private-Non-Lighting"/>
    <s v="non_lighting"/>
    <n v="3"/>
    <n v="5"/>
    <s v="Non-Lighting"/>
    <n v="0.98952339343681495"/>
    <n v="0.43468415683807998"/>
    <n v="6536.4452038559002"/>
    <n v="0.32818653841275103"/>
    <n v="0.7"/>
    <n v="4575.5116426991299"/>
    <n v="0.22973057688892601"/>
    <n v="4093"/>
    <n v="1.1200000000000001"/>
    <n v="1.29"/>
    <n v="1.9E-2"/>
    <n v="0.71"/>
    <n v="17.102369899829"/>
    <d v="1900-01-11T05:11:01"/>
    <n v="43225"/>
    <n v="0.32818653841275103"/>
    <n v="0"/>
    <n v="1"/>
    <n v="54906.139712389559"/>
  </r>
  <r>
    <s v="STND-38669"/>
    <s v="Dollar Tree Stores, Inc."/>
    <s v="Dollar Tree Stores Inc - 2404 Bloomington St - Streator"/>
    <s v="Freezer Display Cases with Doors"/>
    <s v="Refrigeration"/>
    <s v="Retail (strip mall)"/>
    <n v="0"/>
    <n v="56047.94"/>
    <n v="6.3959999999999999"/>
    <x v="2"/>
    <x v="0"/>
    <n v="12"/>
    <s v="ΔkWpeak"/>
    <m/>
    <s v="Private-Non-Lighting"/>
    <s v="non_lighting"/>
    <n v="3"/>
    <n v="26"/>
    <s v="Non-Lighting"/>
    <n v="0.98952339343681495"/>
    <n v="0.43468415683807998"/>
    <n v="55460.747783942999"/>
    <n v="2.78023986713636"/>
    <n v="0.7"/>
    <n v="38822.523448760097"/>
    <n v="1.9461679069954501"/>
    <n v="4093"/>
    <n v="1.1200000000000001"/>
    <n v="1.29"/>
    <n v="1.9E-2"/>
    <n v="0.71"/>
    <n v="17.102369899829"/>
    <d v="1900-01-11T05:11:01"/>
    <n v="43225"/>
    <n v="2.78023986713636"/>
    <n v="0"/>
    <n v="1"/>
    <n v="465870.28138512117"/>
  </r>
  <r>
    <s v="STND-38670"/>
    <s v="Rockford University"/>
    <s v="Rockford University-Howard Colman Library - 5050 E State St - Rockford"/>
    <s v="Building Energy Management System"/>
    <s v="Energy Management System"/>
    <s v="College/University"/>
    <n v="25365"/>
    <n v="40495"/>
    <n v="0"/>
    <x v="1"/>
    <x v="0"/>
    <n v="15"/>
    <s v="NA"/>
    <m/>
    <s v="EMS"/>
    <s v="ems"/>
    <n v="3"/>
    <n v="1"/>
    <s v="EMS"/>
    <n v="0.91036333343406195"/>
    <n v="0"/>
    <n v="36865.163187412298"/>
    <n v="0"/>
    <n v="0.7"/>
    <n v="25805.6142311886"/>
    <n v="0"/>
    <n v="3395"/>
    <n v="1.06"/>
    <n v="1.39"/>
    <n v="0.02"/>
    <n v="0.63"/>
    <n v="20.618556701030901"/>
    <d v="1900-01-13T17:27:39"/>
    <n v="43180"/>
    <n v="0"/>
    <n v="0"/>
    <n v="1"/>
    <n v="387084.21346782899"/>
  </r>
  <r>
    <s v="STND-38672"/>
    <s v="Lutheran Church of St Philip"/>
    <s v="St Philip Lutheran Church - 1609 Pfingsten - Glenview"/>
    <s v="ENERGY STAR Freezer or Refrigerator"/>
    <s v="Commercial Kitchen Equipment"/>
    <s v="Miscellaneous"/>
    <n v="0"/>
    <n v="1290.4000000000001"/>
    <n v="0.13800000000000001"/>
    <x v="7"/>
    <x v="0"/>
    <n v="12"/>
    <s v="ΔkWpeak / CF"/>
    <n v="0.93700000000000006"/>
    <s v="Private-Non-Lighting"/>
    <s v="non_lighting"/>
    <n v="3"/>
    <n v="2"/>
    <s v="Non-Lighting"/>
    <n v="0.98952339343681495"/>
    <n v="0.43468415683807998"/>
    <n v="1276.88098689087"/>
    <n v="5.9986413643655097E-2"/>
    <n v="0.7"/>
    <n v="893.816690823606"/>
    <n v="4.1990489550558598E-2"/>
    <n v="3379"/>
    <n v="1.0900000000000001"/>
    <n v="1.36"/>
    <n v="2.1999999999999999E-2"/>
    <n v="0.57999999999999996"/>
    <n v="20.7161882213673"/>
    <d v="1900-01-13T19:08:05"/>
    <n v="43135"/>
    <n v="6.4019651700805896E-2"/>
    <n v="0"/>
    <n v="1"/>
    <n v="10725.800289883271"/>
  </r>
  <r>
    <s v="STND-38674"/>
    <s v="Plastisol Products Inc"/>
    <s v="Plastisol Products Inc - 1002 W Republic Dr - Addison"/>
    <s v="New Indoor LED Fixtures"/>
    <s v="Indoor Lighting"/>
    <s v="Warehouse"/>
    <n v="0"/>
    <n v="96557.64"/>
    <n v="15.281000000000001"/>
    <x v="0"/>
    <x v="0"/>
    <n v="9.5383441434566993"/>
    <s v="Qty / 1,000"/>
    <m/>
    <s v="Private-Lighting"/>
    <s v="lighting"/>
    <n v="3"/>
    <n v="18420"/>
    <s v="Lighting"/>
    <n v="0.91633259480590001"/>
    <n v="1.30467645558681"/>
    <n v="88478.912809533897"/>
    <n v="19.936760917821999"/>
    <n v="0.71"/>
    <n v="62820.028094769099"/>
    <n v="14.1551002516536"/>
    <n v="5242"/>
    <n v="1"/>
    <n v="1.22"/>
    <n v="1.0999999999999999E-2"/>
    <n v="0.68"/>
    <n v="13.3536818008394"/>
    <d v="1900-01-08T12:55:13"/>
    <n v="43124"/>
    <n v="24.0317754554267"/>
    <n v="973.26804090487303"/>
    <n v="1"/>
    <n v="599199.04706952616"/>
  </r>
  <r>
    <s v="STND-38678"/>
    <s v="Trinity Evangelical Lutheran Church of Harvard"/>
    <s v="Trinity Evangelical Lutheran Church of Harvard - 504 E Diggins St - Harvard"/>
    <s v="Building Energy Management System"/>
    <s v="Energy Management System"/>
    <s v="Miscellaneous"/>
    <n v="2948"/>
    <n v="14003"/>
    <n v="0"/>
    <x v="1"/>
    <x v="0"/>
    <n v="15"/>
    <s v="NA"/>
    <m/>
    <s v="EMS"/>
    <s v="ems"/>
    <n v="3"/>
    <n v="1"/>
    <s v="EMS"/>
    <n v="0.91036333343406195"/>
    <n v="0"/>
    <n v="12747.817758077201"/>
    <n v="0"/>
    <n v="0.7"/>
    <n v="8923.4724306540193"/>
    <n v="0"/>
    <n v="3379"/>
    <n v="1.0900000000000001"/>
    <n v="1.36"/>
    <n v="2.1999999999999999E-2"/>
    <n v="0.57999999999999996"/>
    <n v="20.7161882213673"/>
    <d v="1900-01-13T19:08:05"/>
    <n v="43135"/>
    <n v="0"/>
    <n v="0"/>
    <n v="1"/>
    <n v="133852.08645981029"/>
  </r>
  <r>
    <s v="STND-38679"/>
    <s v="Koch Meat Co DBA Koch Poultry"/>
    <s v="Koch Foods - Indoor Lighting - 2155 Rose St - Franklin Park"/>
    <s v="Occupancy Sensors"/>
    <s v="Indoor Lighting"/>
    <s v="Miscellaneous"/>
    <n v="0"/>
    <n v="14414.513999999999"/>
    <n v="9.5359999999999996"/>
    <x v="0"/>
    <x v="0"/>
    <n v="8"/>
    <s v="Qty / 1,000"/>
    <m/>
    <s v="Private-Lighting"/>
    <s v="lighting"/>
    <n v="3"/>
    <n v="16307"/>
    <s v="Lighting"/>
    <n v="0.91633259480590001"/>
    <n v="1.30467645558681"/>
    <n v="13208.489016486001"/>
    <n v="12.441394680475801"/>
    <n v="0.71"/>
    <n v="9378.0272017050393"/>
    <n v="8.8333902231378101"/>
    <n v="3379"/>
    <n v="1.0900000000000001"/>
    <n v="1.36"/>
    <n v="2.1999999999999999E-2"/>
    <n v="0.57999999999999996"/>
    <n v="20.7161882213673"/>
    <d v="1900-01-13T19:08:05"/>
    <n v="43103"/>
    <n v="21.2746147066959"/>
    <n v="266.59335629604698"/>
    <n v="1"/>
    <n v="75024.217613640314"/>
  </r>
  <r>
    <s v="STND-38679"/>
    <s v="Koch Meat Co DBA Koch Poultry"/>
    <s v="Koch Foods - Indoor Lighting - 2155 Rose St - Franklin Park"/>
    <s v="Time Clocks for Lighting"/>
    <s v="Indoor Lighting"/>
    <s v="Miscellaneous"/>
    <n v="0"/>
    <n v="12911.142"/>
    <n v="0"/>
    <x v="0"/>
    <x v="0"/>
    <n v="8"/>
    <s v="Qty / 1,000"/>
    <m/>
    <s v="Private-Lighting"/>
    <s v="lighting"/>
    <n v="3"/>
    <n v="35055"/>
    <s v="Lighting"/>
    <n v="0.91633259480590001"/>
    <n v="1.30467645558681"/>
    <n v="11830.900250767399"/>
    <n v="0"/>
    <n v="0.71"/>
    <n v="8399.9391780448805"/>
    <n v="0"/>
    <n v="3379"/>
    <n v="1.0900000000000001"/>
    <n v="1.36"/>
    <n v="2.1999999999999999E-2"/>
    <n v="0.57999999999999996"/>
    <n v="20.7161882213673"/>
    <d v="1900-01-13T19:08:05"/>
    <n v="43103"/>
    <n v="0"/>
    <n v="238.788812400811"/>
    <n v="1"/>
    <n v="67199.513424359044"/>
  </r>
  <r>
    <s v="STND-38688"/>
    <s v="Northern Illinois Blood Bank, Inc."/>
    <s v="Northern Illinois Bank dba Rock River Valley Blood Center - 419 N Sixth St - Rockford"/>
    <s v="Building Energy Management System"/>
    <s v="Energy Management System"/>
    <s v="Healthcare Clinic/Office"/>
    <n v="6180.32"/>
    <n v="14800.24"/>
    <n v="0"/>
    <x v="1"/>
    <x v="0"/>
    <n v="15"/>
    <s v="NA"/>
    <m/>
    <s v="EMS"/>
    <s v="ems"/>
    <n v="3"/>
    <n v="1"/>
    <s v="EMS"/>
    <n v="0.91036333343406195"/>
    <n v="0"/>
    <n v="13473.595822024099"/>
    <n v="0"/>
    <n v="0.7"/>
    <n v="9431.5170754168994"/>
    <n v="0"/>
    <n v="3890"/>
    <n v="1.4"/>
    <n v="1.85"/>
    <n v="6.0000000000000001E-3"/>
    <n v="0.65"/>
    <n v="17.994858611825201"/>
    <d v="1900-01-11T20:29:00"/>
    <n v="43168"/>
    <n v="0"/>
    <n v="0"/>
    <n v="1"/>
    <n v="141472.7561312535"/>
  </r>
  <r>
    <s v="STND-38689"/>
    <s v="Aldi Inc."/>
    <s v="Aldi Inc - 2275 W Galena Blvd - Aurora"/>
    <s v="Efficient Refrigeration Condenser"/>
    <s v="Refrigeration"/>
    <s v="Grocery/convenience"/>
    <n v="0"/>
    <n v="6366.36"/>
    <n v="6.36"/>
    <x v="2"/>
    <x v="0"/>
    <n v="13"/>
    <s v="ΔkWpeak"/>
    <m/>
    <s v="Private-Non-Lighting"/>
    <s v="non_lighting"/>
    <n v="3"/>
    <n v="53"/>
    <s v="Non-Lighting"/>
    <n v="0.98952339343681495"/>
    <n v="0.43468415683807998"/>
    <n v="6299.6621510404002"/>
    <n v="2.76459123749019"/>
    <n v="0.7"/>
    <n v="4409.7635057282796"/>
    <n v="1.93521386624313"/>
    <n v="4661"/>
    <n v="1.07"/>
    <n v="1.24"/>
    <n v="2.9000000000000001E-2"/>
    <n v="0.745"/>
    <n v="15.018236429950701"/>
    <d v="1900-01-09T17:27:20"/>
    <n v="43146"/>
    <n v="2.76459123749019"/>
    <n v="0"/>
    <n v="1"/>
    <n v="57326.925574467634"/>
  </r>
  <r>
    <s v="STND-38689"/>
    <s v="Aldi Inc."/>
    <s v="Aldi Inc - 2275 W Galena Blvd - Aurora"/>
    <s v="Night Covers"/>
    <s v="Refrigeration"/>
    <s v="Grocery/convenience"/>
    <n v="0"/>
    <n v="12576"/>
    <n v="0"/>
    <x v="2"/>
    <x v="0"/>
    <n v="5"/>
    <s v="NA"/>
    <m/>
    <s v="Private-Non-Lighting"/>
    <s v="non_lighting"/>
    <n v="3"/>
    <n v="96"/>
    <s v="Non-Lighting"/>
    <n v="0.98952339343681495"/>
    <n v="0.43468415683807998"/>
    <n v="12444.2461958614"/>
    <n v="0"/>
    <n v="0.7"/>
    <n v="8710.9723371029704"/>
    <n v="0"/>
    <n v="4661"/>
    <n v="1.07"/>
    <n v="1.24"/>
    <n v="2.9000000000000001E-2"/>
    <n v="0.745"/>
    <n v="15.018236429950701"/>
    <d v="1900-01-09T17:27:20"/>
    <n v="43146"/>
    <n v="0"/>
    <n v="0"/>
    <n v="1"/>
    <n v="43554.86168551485"/>
  </r>
  <r>
    <s v="STND-38689"/>
    <s v="Aldi Inc."/>
    <s v="Aldi Inc - 2275 W Galena Blvd - Aurora"/>
    <s v="LED Refrigerated Display Case Lighting for Open and Closed Cases"/>
    <s v="Refrigeration"/>
    <s v="Grocery/convenience"/>
    <n v="0"/>
    <n v="25557.578000000001"/>
    <n v="3.0390000000000001"/>
    <x v="2"/>
    <x v="0"/>
    <n v="8.6177180282661094"/>
    <s v="ΔkWpeak / CF"/>
    <n v="0.69"/>
    <s v="Private-Non-Lighting"/>
    <s v="non_lighting"/>
    <n v="3"/>
    <n v="504"/>
    <s v="Non-Lighting"/>
    <n v="0.98952339343681495"/>
    <n v="0.43468415683807998"/>
    <n v="25289.8213105861"/>
    <n v="1.3210051526309301"/>
    <n v="0.7"/>
    <n v="17702.8749174103"/>
    <n v="0.92470360684164898"/>
    <n v="4661"/>
    <n v="1.07"/>
    <n v="1.24"/>
    <n v="2.9000000000000001E-2"/>
    <n v="0.745"/>
    <n v="15.018236429950701"/>
    <d v="1900-01-09T17:27:20"/>
    <n v="43146"/>
    <n v="1.9145002212042399"/>
    <n v="0"/>
    <n v="1"/>
    <n v="152558.38432790665"/>
  </r>
  <r>
    <s v="STND-38690"/>
    <s v="NorthShore University HealthSystem"/>
    <s v="Northshore University Glenbrook Hospital - 2100 Pfingsten Rd - Glenview"/>
    <s v="VSD on HVAC Fan or Pump &lt;= 200 HP"/>
    <s v="Variable Speed Drives"/>
    <s v="Hospital (24/7)"/>
    <n v="0"/>
    <n v="299354.50199999998"/>
    <n v="37.616"/>
    <x v="6"/>
    <x v="0"/>
    <n v="15"/>
    <s v="ΔkWpeak"/>
    <m/>
    <s v="Private-Non-Lighting"/>
    <s v="non_lighting"/>
    <n v="2"/>
    <n v="3"/>
    <s v="Non-Lighting"/>
    <n v="0.76002432528749297"/>
    <n v="0.465462131779591"/>
    <n v="227516.70340432401"/>
    <n v="17.508823549021098"/>
    <n v="0.7"/>
    <n v="159261.69238302601"/>
    <n v="12.2561764843148"/>
    <n v="7616"/>
    <n v="1.23"/>
    <n v="1.41"/>
    <n v="1.4E-2"/>
    <n v="0.73499999999999999"/>
    <n v="9.1911764705882408"/>
    <d v="1900-01-05T13:33:47"/>
    <n v="43147"/>
    <n v="17.508823549021098"/>
    <n v="0"/>
    <n v="1"/>
    <n v="2388925.3857453903"/>
  </r>
  <r>
    <s v="STND-38695"/>
    <s v="Park Place Tower I Condominium Association"/>
    <s v="Park Place Towers - 655 W Irving Park Rd - Chicago"/>
    <s v="Outdoor &amp; Garage - LED Fixtures"/>
    <s v="Outdoor &amp; Garage Lighting"/>
    <s v="Exterior"/>
    <n v="0"/>
    <n v="17493.903999999999"/>
    <n v="0"/>
    <x v="0"/>
    <x v="0"/>
    <n v="10.1978380583316"/>
    <s v="Qty / 1,000"/>
    <m/>
    <s v="Private-Lighting"/>
    <s v="lighting"/>
    <n v="3"/>
    <n v="3568"/>
    <s v="Lighting"/>
    <n v="0.91633259480590001"/>
    <n v="1.30467645558681"/>
    <n v="16030.2344456053"/>
    <n v="0"/>
    <n v="0.71"/>
    <n v="11381.4664563798"/>
    <n v="0"/>
    <n v="4903"/>
    <n v="1"/>
    <n v="1"/>
    <n v="0"/>
    <n v="0"/>
    <n v="14.276973281664301"/>
    <d v="1900-01-09T04:44:53"/>
    <n v="43159"/>
    <n v="0"/>
    <n v="0"/>
    <n v="1"/>
    <n v="116066.35178849442"/>
  </r>
  <r>
    <s v="STND-38696"/>
    <s v="Southern Glazer's Wine &amp; Spirits"/>
    <s v="Southern Glazer's Wine &amp; Spirits - 300 E Crossroads Pkwy - Bolingbrook"/>
    <s v="Indoor Networked Lighting Measures"/>
    <s v="Indoor Advanced Lighting"/>
    <s v="Warehouse"/>
    <n v="0"/>
    <n v="189257.16800000001"/>
    <n v="29.952000000000002"/>
    <x v="0"/>
    <x v="0"/>
    <n v="9.5383441434566993"/>
    <s v="Qty / 1,000"/>
    <m/>
    <s v="Private-Lighting"/>
    <s v="lighting"/>
    <n v="2"/>
    <n v="36104"/>
    <s v="Lighting"/>
    <n v="0.97902139861649395"/>
    <n v="0.93591656730105399"/>
    <n v="185286.817313557"/>
    <n v="28.032573023801199"/>
    <n v="0.71"/>
    <n v="131553.640292625"/>
    <n v="19.9031268468988"/>
    <n v="5242"/>
    <n v="1"/>
    <n v="1.22"/>
    <n v="1.0999999999999999E-2"/>
    <n v="0.68"/>
    <n v="13.3536818008394"/>
    <d v="1900-01-08T12:55:13"/>
    <n v="43135"/>
    <n v="33.790468929364899"/>
    <n v="2038.1549904491201"/>
    <n v="1"/>
    <n v="1254803.8944355689"/>
  </r>
  <r>
    <s v="STND-38697"/>
    <s v="200 North Dearborn Private Residences"/>
    <s v="200 N Dearborn Condominium Association - 200 N Dearborn St - Chicago"/>
    <s v="New Indoor LED Fixtures"/>
    <s v="Indoor Lighting"/>
    <s v="Miscellaneous"/>
    <n v="0"/>
    <n v="17811.52"/>
    <n v="3.8149999999999999"/>
    <x v="0"/>
    <x v="0"/>
    <n v="14.797277300976599"/>
    <s v="Qty / 1,000"/>
    <m/>
    <s v="Private-Lighting"/>
    <s v="lighting"/>
    <n v="3"/>
    <n v="4836"/>
    <s v="Lighting"/>
    <n v="0.91633259480590001"/>
    <n v="1.30467645558681"/>
    <n v="16321.2763390372"/>
    <n v="4.97734067806367"/>
    <n v="0.71"/>
    <n v="11588.1062007164"/>
    <n v="3.5339118814252002"/>
    <n v="3379"/>
    <n v="1.0900000000000001"/>
    <n v="1.36"/>
    <n v="2.1999999999999999E-2"/>
    <n v="0.57999999999999996"/>
    <n v="20.7161882213673"/>
    <d v="1900-01-13T19:08:05"/>
    <n v="43146"/>
    <n v="6.3100160725959302"/>
    <n v="329.42025638423701"/>
    <n v="1"/>
    <n v="171472.42084516695"/>
  </r>
  <r>
    <s v="STND-38697"/>
    <s v="200 North Dearborn Private Residences"/>
    <s v="200 N Dearborn Condominium Association - 200 N Dearborn St - Chicago"/>
    <s v="Outdoor &amp; Garage - LED Fixtures"/>
    <s v="Outdoor &amp; Garage Lighting"/>
    <s v="Exterior"/>
    <n v="0"/>
    <n v="2402.4699999999998"/>
    <n v="0"/>
    <x v="0"/>
    <x v="0"/>
    <n v="10.1978380583316"/>
    <s v="Qty / 1,000"/>
    <m/>
    <s v="Private-Lighting"/>
    <s v="lighting"/>
    <n v="3"/>
    <n v="490"/>
    <s v="Lighting"/>
    <n v="0.91633259480590001"/>
    <n v="1.30467645558681"/>
    <n v="2201.4615690433302"/>
    <n v="0"/>
    <n v="0.71"/>
    <n v="1563.0377140207599"/>
    <n v="0"/>
    <n v="4903"/>
    <n v="1"/>
    <n v="1"/>
    <n v="0"/>
    <n v="0"/>
    <n v="14.276973281664301"/>
    <d v="1900-01-09T04:44:53"/>
    <n v="43146"/>
    <n v="0"/>
    <n v="0"/>
    <n v="1"/>
    <n v="15939.60548664853"/>
  </r>
  <r>
    <s v="STND-38701"/>
    <s v="Shriners Hospital for Children-Chicago"/>
    <s v="Shriners Hospital for Children - 2211 N Oak Park Ave - Chicago"/>
    <s v="Outdoor &amp; Garage - LED Fixtures"/>
    <s v="Outdoor &amp; Garage Lighting"/>
    <s v="Exterior"/>
    <n v="0"/>
    <n v="45774.408000000003"/>
    <n v="0"/>
    <x v="0"/>
    <x v="0"/>
    <n v="10.1978380583316"/>
    <s v="Qty / 1,000"/>
    <m/>
    <s v="Private-Lighting"/>
    <s v="lighting"/>
    <n v="3"/>
    <n v="9336"/>
    <s v="Lighting"/>
    <n v="0.91633259480590001"/>
    <n v="1.30467645558681"/>
    <n v="41944.582058343898"/>
    <n v="0"/>
    <n v="0.71"/>
    <n v="29780.653261424199"/>
    <n v="0"/>
    <n v="4903"/>
    <n v="1"/>
    <n v="1"/>
    <n v="0"/>
    <n v="0"/>
    <n v="14.276973281664301"/>
    <d v="1900-01-09T04:44:53"/>
    <n v="43180"/>
    <n v="0"/>
    <n v="0"/>
    <n v="1"/>
    <n v="303698.27923132881"/>
  </r>
  <r>
    <s v="STND-38706"/>
    <s v="Colliers International"/>
    <s v="Colliers International - 1585 S Waukegan Rd - Waukegan"/>
    <s v="Outdoor &amp; Garage - LED Fixtures"/>
    <s v="Outdoor &amp; Garage Lighting"/>
    <s v="Exterior"/>
    <n v="0"/>
    <n v="67293.675000000003"/>
    <n v="0"/>
    <x v="0"/>
    <x v="0"/>
    <n v="10.1978380583316"/>
    <s v="Qty / 1,000"/>
    <m/>
    <s v="Private-Lighting"/>
    <s v="lighting"/>
    <n v="3"/>
    <n v="13725"/>
    <s v="Lighting"/>
    <n v="0.91633259480590001"/>
    <n v="1.30467645558681"/>
    <n v="61663.387826774902"/>
    <n v="0"/>
    <n v="0.71"/>
    <n v="43781.005357010203"/>
    <n v="0"/>
    <n v="4903"/>
    <n v="1"/>
    <n v="1"/>
    <n v="0"/>
    <n v="0"/>
    <n v="14.276973281664301"/>
    <d v="1900-01-09T04:44:53"/>
    <n v="43132"/>
    <n v="0"/>
    <n v="0"/>
    <n v="1"/>
    <n v="446471.60266173829"/>
  </r>
  <r>
    <s v="STND-38708"/>
    <s v="HP/AG Esplanade at Locust Point-IV Limited Partnership"/>
    <s v="Hamilton Partners - 2001 Butterfield - Downers Grove"/>
    <s v="Outdoor &amp; Garage - LED Fixtures"/>
    <s v="Outdoor &amp; Garage Lighting"/>
    <s v="Exterior"/>
    <n v="0"/>
    <n v="29653.344000000001"/>
    <n v="0"/>
    <x v="0"/>
    <x v="0"/>
    <n v="10.1978380583316"/>
    <s v="Qty / 1,000"/>
    <m/>
    <s v="Private-Lighting"/>
    <s v="lighting"/>
    <n v="3"/>
    <n v="6048"/>
    <s v="Lighting"/>
    <n v="0.91633259480590001"/>
    <n v="1.30467645558681"/>
    <n v="27172.325652192001"/>
    <n v="0"/>
    <n v="0.71"/>
    <n v="19292.351213056299"/>
    <n v="0"/>
    <n v="4903"/>
    <n v="1"/>
    <n v="1"/>
    <n v="0"/>
    <n v="0"/>
    <n v="14.276973281664301"/>
    <d v="1900-01-09T04:44:53"/>
    <n v="43124"/>
    <n v="0"/>
    <n v="0"/>
    <n v="1"/>
    <n v="196740.27343520534"/>
  </r>
  <r>
    <s v="STND-38709"/>
    <s v="Phil MumFord Properties BP LLC"/>
    <s v="Expo Building - 5000 67th St - Bedford Park"/>
    <s v="New Indoor LED Fixtures"/>
    <s v="Indoor Lighting"/>
    <s v="Warehouse"/>
    <n v="0"/>
    <n v="179166.318"/>
    <n v="28.355"/>
    <x v="0"/>
    <x v="0"/>
    <n v="9.5383441434566993"/>
    <s v="Qty / 1,000"/>
    <m/>
    <s v="Private-Lighting"/>
    <s v="lighting"/>
    <n v="2"/>
    <n v="34179"/>
    <s v="Lighting"/>
    <n v="0.97902139861649395"/>
    <n v="0.93591656730105399"/>
    <n v="175407.65923332699"/>
    <n v="26.537914265821399"/>
    <n v="0.71"/>
    <n v="124539.438055662"/>
    <n v="18.841919128733199"/>
    <n v="5242"/>
    <n v="1"/>
    <n v="1.22"/>
    <n v="1.0999999999999999E-2"/>
    <n v="0.68"/>
    <n v="13.3536818008394"/>
    <d v="1900-01-08T12:55:13"/>
    <n v="43152"/>
    <n v="31.988806974230201"/>
    <n v="1929.4842515666001"/>
    <n v="1"/>
    <n v="1187900.0196076119"/>
  </r>
  <r>
    <s v="STND-38711"/>
    <s v="Code 1 Aviation"/>
    <s v="Code 1 Aviation - 4221 S 6th Street - Rockford"/>
    <s v="New Indoor LED Fixtures"/>
    <s v="Indoor Lighting"/>
    <s v="Warehouse"/>
    <n v="0"/>
    <n v="14473.162"/>
    <n v="2.2909999999999999"/>
    <x v="0"/>
    <x v="0"/>
    <n v="9.5383441434566993"/>
    <s v="Qty / 1,000"/>
    <m/>
    <s v="Private-Lighting"/>
    <s v="lighting"/>
    <n v="3"/>
    <n v="2761"/>
    <s v="Lighting"/>
    <n v="0.91633259480590001"/>
    <n v="1.30467645558681"/>
    <n v="13262.2300905061"/>
    <n v="2.98901375974937"/>
    <n v="0.71"/>
    <n v="9416.1833642593592"/>
    <n v="2.12219976942206"/>
    <n v="5242"/>
    <n v="1"/>
    <n v="1.22"/>
    <n v="1.0999999999999999E-2"/>
    <n v="0.68"/>
    <n v="13.3536818008394"/>
    <d v="1900-01-08T12:55:13"/>
    <n v="43152"/>
    <n v="3.6029577624751399"/>
    <n v="145.88453099556801"/>
    <n v="1"/>
    <n v="89814.797446197656"/>
  </r>
  <r>
    <s v="STND-38714"/>
    <s v="Integrated Industries Corp."/>
    <s v="Integrated Industries - 14600 Lincoln Ave - Dixmoor"/>
    <s v="Compressed Air - Air Compressor(s) with Integrated VSD &lt;= 150 HP"/>
    <s v="Compressed Air"/>
    <s v="Miscellaneous"/>
    <n v="0"/>
    <n v="172653"/>
    <n v="29.13"/>
    <x v="4"/>
    <x v="0"/>
    <n v="10"/>
    <s v="ΔkWpeak / CF"/>
    <n v="0.95"/>
    <s v="Private-Non-Lighting"/>
    <s v="non_lighting"/>
    <n v="2"/>
    <n v="1"/>
    <s v="Non-Lighting"/>
    <n v="0.76002432528749297"/>
    <n v="0.465462131779591"/>
    <n v="131220.47983386199"/>
    <n v="13.558911898739501"/>
    <n v="0.7"/>
    <n v="91854.335883703097"/>
    <n v="9.4912383291176408"/>
    <n v="3379"/>
    <n v="1.0900000000000001"/>
    <n v="1.36"/>
    <n v="2.1999999999999999E-2"/>
    <n v="0.57999999999999996"/>
    <n v="20.7161882213673"/>
    <d v="1900-01-13T19:08:05"/>
    <n v="43138"/>
    <n v="14.272538840778401"/>
    <n v="0"/>
    <n v="1"/>
    <n v="918543.35883703094"/>
  </r>
  <r>
    <s v="STND-38714"/>
    <s v="Integrated Industries Corp."/>
    <s v="Integrated Industries - 14600 Lincoln Ave - Dixmoor"/>
    <s v="Efficient Refrigerated Compressed Air Dryer"/>
    <s v="Compressed Air"/>
    <s v="Miscellaneous"/>
    <n v="0"/>
    <n v="2598.0500000000002"/>
    <n v="0.57099999999999995"/>
    <x v="4"/>
    <x v="0"/>
    <n v="10"/>
    <s v="ΔkWpeak / CF"/>
    <n v="0.95"/>
    <s v="Private-Non-Lighting"/>
    <s v="non_lighting"/>
    <n v="2"/>
    <n v="571"/>
    <s v="Non-Lighting"/>
    <n v="0.76002432528749297"/>
    <n v="0.465462131779591"/>
    <n v="1974.58119831317"/>
    <n v="0.26577887724614602"/>
    <n v="0.7"/>
    <n v="1382.2068388192199"/>
    <n v="0.18604521407230301"/>
    <n v="3379"/>
    <n v="1.0900000000000001"/>
    <n v="1.36"/>
    <n v="2.1999999999999999E-2"/>
    <n v="0.57999999999999996"/>
    <n v="20.7161882213673"/>
    <d v="1900-01-13T19:08:05"/>
    <n v="43138"/>
    <n v="0.27976723920647001"/>
    <n v="0"/>
    <n v="1"/>
    <n v="13822.0683881922"/>
  </r>
  <r>
    <s v="STND-38715"/>
    <s v="La Sierra de Aurora Banquets LLC"/>
    <s v="La Sierra De Aurora (Lighting Phase 2) - 2121 E New York St - Aurora"/>
    <s v="Photocells"/>
    <s v="Outdoor &amp; Garage Lighting"/>
    <s v="Miscellaneous"/>
    <n v="0"/>
    <n v="420"/>
    <n v="0"/>
    <x v="0"/>
    <x v="0"/>
    <n v="8"/>
    <s v="Qty / 1,000"/>
    <m/>
    <s v="Private-Lighting"/>
    <s v="lighting"/>
    <n v="3"/>
    <n v="1500"/>
    <s v="Lighting"/>
    <n v="0.91633259480590001"/>
    <n v="1.30467645558681"/>
    <n v="384.85968981847799"/>
    <n v="0"/>
    <n v="0.71"/>
    <n v="273.25037977111901"/>
    <n v="0"/>
    <n v="3379"/>
    <n v="1.0900000000000001"/>
    <n v="1.36"/>
    <n v="2.1999999999999999E-2"/>
    <n v="0.57999999999999996"/>
    <n v="20.7161882213673"/>
    <d v="1900-01-13T19:08:05"/>
    <n v="43152"/>
    <n v="0"/>
    <n v="7.7678102532169904"/>
    <n v="1"/>
    <n v="2186.0030381689521"/>
  </r>
  <r>
    <s v="STND-38715"/>
    <s v="La Sierra de Aurora Banquets LLC"/>
    <s v="La Sierra De Aurora (Lighting Phase 2) - 2121 E New York St - Aurora"/>
    <s v="Outdoor &amp; Garage - LED Fixtures"/>
    <s v="Outdoor &amp; Garage Lighting"/>
    <s v="Exterior"/>
    <n v="0"/>
    <n v="26108.474999999999"/>
    <n v="0"/>
    <x v="0"/>
    <x v="0"/>
    <n v="10.1978380583316"/>
    <s v="Qty / 1,000"/>
    <m/>
    <s v="Private-Lighting"/>
    <s v="lighting"/>
    <n v="3"/>
    <n v="5325"/>
    <s v="Lighting"/>
    <n v="0.91633259480590001"/>
    <n v="1.30467645558681"/>
    <n v="23924.046643174999"/>
    <n v="0"/>
    <n v="0.71"/>
    <n v="16986.073116654199"/>
    <n v="0"/>
    <n v="4903"/>
    <n v="1"/>
    <n v="1"/>
    <n v="0"/>
    <n v="0"/>
    <n v="14.276973281664301"/>
    <d v="1900-01-09T04:44:53"/>
    <n v="43152"/>
    <n v="0"/>
    <n v="0"/>
    <n v="1"/>
    <n v="173221.22289061945"/>
  </r>
  <r>
    <s v="STND-38716"/>
    <s v="4201 36th Associates LLC"/>
    <s v="4201 36th Associates LLC (Warehouse 1) - 4201 W 36th St - Chicago"/>
    <s v="Indoor Networked Lighting Measures"/>
    <s v="Indoor Advanced Lighting"/>
    <s v="Warehouse"/>
    <n v="0"/>
    <n v="11522.05"/>
    <n v="0"/>
    <x v="0"/>
    <x v="0"/>
    <n v="9.5383441434566993"/>
    <s v="Qty / 1,000"/>
    <m/>
    <s v="Private-Lighting"/>
    <s v="lighting"/>
    <n v="3"/>
    <n v="2350"/>
    <s v="Lighting"/>
    <n v="0.91633259480590001"/>
    <n v="1.30467645558681"/>
    <n v="10558.029973983301"/>
    <n v="0"/>
    <n v="0.71"/>
    <n v="7496.2012815281596"/>
    <n v="0"/>
    <n v="5242"/>
    <n v="1"/>
    <n v="1.22"/>
    <n v="1.0999999999999999E-2"/>
    <n v="0.68"/>
    <n v="13.3536818008394"/>
    <d v="1900-01-08T12:55:13"/>
    <n v="43159"/>
    <n v="0"/>
    <n v="116.13832971381601"/>
    <n v="1"/>
    <n v="71501.347591836718"/>
  </r>
  <r>
    <s v="STND-38716"/>
    <s v="4201 36th Associates LLC"/>
    <s v="4201 36th Associates LLC (Warehouse 1) - 4201 W 36th St - Chicago"/>
    <s v="New Indoor LED Fixtures"/>
    <s v="Indoor Lighting"/>
    <s v="Warehouse"/>
    <n v="0"/>
    <n v="36526.256000000001"/>
    <n v="5.7809999999999997"/>
    <x v="0"/>
    <x v="0"/>
    <n v="9.5383441434566993"/>
    <s v="Qty / 1,000"/>
    <m/>
    <s v="Private-Lighting"/>
    <s v="lighting"/>
    <n v="3"/>
    <n v="6968"/>
    <s v="Lighting"/>
    <n v="0.91633259480590001"/>
    <n v="1.30467645558681"/>
    <n v="33470.198939024602"/>
    <n v="7.5423345897473304"/>
    <n v="0.71"/>
    <n v="23763.841246707401"/>
    <n v="5.3550575587206"/>
    <n v="5242"/>
    <n v="1"/>
    <n v="1.22"/>
    <n v="1.0999999999999999E-2"/>
    <n v="0.68"/>
    <n v="13.3536818008394"/>
    <d v="1900-01-08T12:55:13"/>
    <n v="43159"/>
    <n v="9.0915315691264809"/>
    <n v="368.17218832927"/>
    <n v="1"/>
    <n v="226667.6959815663"/>
  </r>
  <r>
    <s v="STND-38720"/>
    <s v="Empire Today, LLC"/>
    <s v="Empire today - 333 northwest ave - Northlake"/>
    <s v="Outdoor &amp; Garage - LED Fixtures"/>
    <s v="Outdoor &amp; Garage Lighting"/>
    <s v="Exterior"/>
    <n v="0"/>
    <n v="89332.66"/>
    <n v="0"/>
    <x v="0"/>
    <x v="0"/>
    <n v="10.1978380583316"/>
    <s v="Qty / 1,000"/>
    <m/>
    <s v="Private-Lighting"/>
    <s v="lighting"/>
    <n v="3"/>
    <n v="18220"/>
    <s v="Lighting"/>
    <n v="0.91633259480590001"/>
    <n v="1.30467645558681"/>
    <n v="81858.428138713207"/>
    <n v="0"/>
    <n v="0.71"/>
    <n v="58119.483978486402"/>
    <n v="0"/>
    <n v="4903"/>
    <n v="1"/>
    <n v="1"/>
    <n v="0"/>
    <n v="0"/>
    <n v="14.276973281664301"/>
    <d v="1900-01-09T04:44:53"/>
    <n v="43152"/>
    <n v="0"/>
    <n v="0"/>
    <n v="1"/>
    <n v="592693.08564640232"/>
  </r>
  <r>
    <s v="STND-38724"/>
    <s v="Hamilton Sundstrand Corporation"/>
    <s v="UTAS - United Technologies Aerospace Systems - 2421 11th St - Rockford"/>
    <s v="Air-Cooled Chiller"/>
    <s v="HVAC"/>
    <s v="Miscellaneous"/>
    <n v="0"/>
    <n v="73948.644"/>
    <n v="28.95"/>
    <x v="3"/>
    <x v="0"/>
    <n v="20"/>
    <s v="ΔkWpeak / CF"/>
    <n v="1"/>
    <s v="Private-Non-Lighting"/>
    <s v="non_lighting"/>
    <n v="3"/>
    <n v="1"/>
    <s v="Non-Lighting"/>
    <n v="0.98952339343681495"/>
    <n v="0.43468415683807998"/>
    <n v="73173.913150930995"/>
    <n v="12.5841063404624"/>
    <n v="0.7"/>
    <n v="51221.739205651698"/>
    <n v="8.8088744383237003"/>
    <n v="3379"/>
    <n v="1.0900000000000001"/>
    <n v="1.36"/>
    <n v="2.1999999999999999E-2"/>
    <n v="0.57999999999999996"/>
    <n v="20.7161882213673"/>
    <d v="1900-01-13T19:08:05"/>
    <n v="43216"/>
    <n v="12.5841063404624"/>
    <n v="0"/>
    <n v="1"/>
    <n v="1024434.7841130339"/>
  </r>
  <r>
    <s v="STND-38726"/>
    <s v="Old Orchard Urban Limited Partnership"/>
    <s v="Westfield OO-Shopping Town - 4999 Old Orchard Rd BLDG - Skokie"/>
    <s v="Outdoor &amp; Garage - LED Fixtures"/>
    <s v="Outdoor &amp; Garage Lighting"/>
    <s v="Exterior"/>
    <n v="0"/>
    <n v="940714.09499999997"/>
    <n v="0"/>
    <x v="0"/>
    <x v="0"/>
    <n v="10.1978380583316"/>
    <s v="Qty / 1,000"/>
    <m/>
    <s v="Private-Lighting"/>
    <s v="lighting"/>
    <n v="1"/>
    <n v="191865"/>
    <s v="Lighting"/>
    <n v="0.99989942556735301"/>
    <n v="1.019640158801"/>
    <n v="940619.48321361199"/>
    <n v="0"/>
    <n v="0.71"/>
    <n v="667839.83308166498"/>
    <n v="0"/>
    <n v="4903"/>
    <n v="1"/>
    <n v="1"/>
    <n v="0"/>
    <n v="0"/>
    <n v="14.276973281664301"/>
    <d v="1900-01-09T04:44:53"/>
    <n v="43167"/>
    <n v="0"/>
    <n v="0"/>
    <n v="1"/>
    <n v="6810522.4666700261"/>
  </r>
  <r>
    <s v="STND-38727"/>
    <s v="AH Alliance LLC"/>
    <s v="AH Alliance LLC - 1511 Commerce Dr - Bourbonnais"/>
    <s v="Outdoor &amp; Garage - LED Fixtures"/>
    <s v="Outdoor &amp; Garage Lighting"/>
    <s v="Exterior"/>
    <n v="0"/>
    <n v="8781.2729999999992"/>
    <n v="0"/>
    <x v="0"/>
    <x v="0"/>
    <n v="10.1978380583316"/>
    <s v="Qty / 1,000"/>
    <m/>
    <s v="Private-Lighting"/>
    <s v="lighting"/>
    <n v="3"/>
    <n v="1791"/>
    <s v="Lighting"/>
    <n v="0.91633259480590001"/>
    <n v="1.30467645558681"/>
    <n v="8046.5666737889896"/>
    <n v="0"/>
    <n v="0.71"/>
    <n v="5713.0623383901802"/>
    <n v="0"/>
    <n v="4903"/>
    <n v="1"/>
    <n v="1"/>
    <n v="0"/>
    <n v="0"/>
    <n v="14.276973281664301"/>
    <d v="1900-01-09T04:44:53"/>
    <n v="43167"/>
    <n v="0"/>
    <n v="0"/>
    <n v="1"/>
    <n v="58260.884544056309"/>
  </r>
  <r>
    <s v="STND-38731"/>
    <s v="CRP-3 West Central, LLC"/>
    <s v="Colliers International - 1800 W Central Rd - Mt. Prospect"/>
    <s v="Outdoor &amp; Garage - LED Fixtures"/>
    <s v="Outdoor &amp; Garage Lighting"/>
    <s v="Exterior"/>
    <n v="0"/>
    <n v="211995.91399999999"/>
    <n v="0"/>
    <x v="0"/>
    <x v="0"/>
    <n v="10.1978380583316"/>
    <s v="Qty / 1,000"/>
    <m/>
    <s v="Private-Lighting"/>
    <s v="lighting"/>
    <n v="2"/>
    <n v="43238"/>
    <s v="Lighting"/>
    <n v="0.97902139861649395"/>
    <n v="0.93591656730105399"/>
    <n v="207548.53622526201"/>
    <n v="0"/>
    <n v="0.71"/>
    <n v="147359.460719936"/>
    <n v="0"/>
    <n v="4903"/>
    <n v="1"/>
    <n v="1"/>
    <n v="0"/>
    <n v="0"/>
    <n v="14.276973281664301"/>
    <d v="1900-01-09T04:44:53"/>
    <n v="43132"/>
    <n v="0"/>
    <n v="0"/>
    <n v="1"/>
    <n v="1502747.9167849838"/>
  </r>
  <r>
    <s v="STND-38732"/>
    <s v="Global Commerce LLC"/>
    <s v="Global Commerce LLC - 1717 Penny Ln - Schaumburg"/>
    <s v="New Indoor LED Fixtures"/>
    <s v="Indoor Lighting"/>
    <s v="Office"/>
    <n v="0"/>
    <n v="123149.91800000001"/>
    <n v="27.690999999999999"/>
    <x v="0"/>
    <x v="0"/>
    <n v="15"/>
    <s v="Qty / 1,000"/>
    <m/>
    <s v="Private-Lighting"/>
    <s v="lighting"/>
    <n v="2"/>
    <n v="36484"/>
    <s v="Lighting"/>
    <n v="0.97902139861649395"/>
    <n v="0.93591656730105399"/>
    <n v="120566.404959867"/>
    <n v="25.916465665133501"/>
    <n v="0.71"/>
    <n v="85602.147521505205"/>
    <n v="18.400690622244799"/>
    <n v="2885"/>
    <n v="1.165"/>
    <n v="1.3779999999999999"/>
    <n v="2.5499999999999998E-2"/>
    <n v="0.55000000000000004"/>
    <n v="24.263431542460999"/>
    <d v="1900-01-16T07:56:40"/>
    <n v="43135"/>
    <n v="34.195099175529101"/>
    <n v="2639.0071471902102"/>
    <n v="1"/>
    <n v="1284032.2128225781"/>
  </r>
  <r>
    <s v="STND-38738"/>
    <s v="820 Davis St LLC"/>
    <s v="820 Davis St LLC - 820 Davis St - Evanston"/>
    <s v="VSD on HVAC Fan or Pump &lt;= 200 HP"/>
    <s v="Variable Speed Drives"/>
    <s v="Office"/>
    <n v="0"/>
    <n v="71704.793000000005"/>
    <n v="6.3949999999999996"/>
    <x v="6"/>
    <x v="0"/>
    <n v="15"/>
    <s v="ΔkWpeak"/>
    <m/>
    <s v="Private-Non-Lighting"/>
    <s v="non_lighting"/>
    <n v="2"/>
    <n v="1"/>
    <s v="Non-Lighting"/>
    <n v="0.76002432528749297"/>
    <n v="0.465462131779591"/>
    <n v="54497.386919704397"/>
    <n v="2.9766303327304802"/>
    <n v="0.7"/>
    <n v="38148.170843793101"/>
    <n v="2.0836412329113401"/>
    <n v="2885"/>
    <n v="1.165"/>
    <n v="1.3779999999999999"/>
    <n v="2.5499999999999998E-2"/>
    <n v="0.55000000000000004"/>
    <n v="24.263431542460999"/>
    <d v="1900-01-16T07:56:40"/>
    <n v="43135"/>
    <n v="2.9766303327304802"/>
    <n v="0"/>
    <n v="1"/>
    <n v="572222.56265689654"/>
  </r>
  <r>
    <s v="STND-38738"/>
    <s v="820 Davis St LLC"/>
    <s v="820 Davis St LLC - 820 Davis St - Evanston"/>
    <s v="VSD on HVAC Fan or Pump &lt;= 200 HP"/>
    <s v="Variable Speed Drives"/>
    <s v="Office"/>
    <n v="0"/>
    <n v="179261.98199999999"/>
    <n v="15.986000000000001"/>
    <x v="6"/>
    <x v="0"/>
    <n v="15"/>
    <s v="ΔkWpeak"/>
    <m/>
    <s v="Private-Non-Lighting"/>
    <s v="non_lighting"/>
    <n v="2"/>
    <n v="1"/>
    <s v="Non-Lighting"/>
    <n v="0.76002432528749297"/>
    <n v="0.465462131779591"/>
    <n v="136243.46691924901"/>
    <n v="7.4408776386285398"/>
    <n v="0.7"/>
    <n v="95370.426843474095"/>
    <n v="5.2086143470399797"/>
    <n v="2885"/>
    <n v="1.165"/>
    <n v="1.3779999999999999"/>
    <n v="2.5499999999999998E-2"/>
    <n v="0.55000000000000004"/>
    <n v="24.263431542460999"/>
    <d v="1900-01-16T07:56:40"/>
    <n v="43135"/>
    <n v="7.4408776386285398"/>
    <n v="0"/>
    <n v="1"/>
    <n v="1430556.4026521114"/>
  </r>
  <r>
    <s v="STND-38742"/>
    <s v="Sugiyama International Inc."/>
    <s v="Sugiyama International Inc - 3 S Arlington Heights Rd - Elk Grove Village"/>
    <s v="New Indoor LED Fixtures"/>
    <s v="Indoor Lighting"/>
    <s v="Grocery/convenience"/>
    <n v="0"/>
    <n v="61323.472000000002"/>
    <n v="11.359"/>
    <x v="0"/>
    <x v="0"/>
    <n v="10.727311735679001"/>
    <s v="Qty / 1,000"/>
    <m/>
    <s v="Private-Lighting"/>
    <s v="lighting"/>
    <n v="3"/>
    <n v="12296"/>
    <s v="Lighting"/>
    <n v="0.91633259480590001"/>
    <n v="1.30467645558681"/>
    <n v="56192.696220266902"/>
    <n v="14.819819859010501"/>
    <n v="0.71"/>
    <n v="39896.8143163895"/>
    <n v="10.5220720998975"/>
    <n v="4661"/>
    <n v="1.07"/>
    <n v="1.24"/>
    <n v="2.9000000000000001E-2"/>
    <n v="0.745"/>
    <n v="15.018236429950701"/>
    <d v="1900-01-09T17:27:20"/>
    <n v="43152"/>
    <n v="16.0422384271601"/>
    <n v="1522.9796171848"/>
    <n v="1"/>
    <n v="427985.56443241105"/>
  </r>
  <r>
    <s v="STND-38746"/>
    <s v="30 North LaSalle Partners LLC"/>
    <s v="AmTrust Realty Corp AAF 30 N LaSalle Partners LLC - 30 N LaSalle Suite 1200 - Chicago"/>
    <s v="VSD on HVAC Fan or Pump &lt;= 200 HP"/>
    <s v="Variable Speed Drives"/>
    <s v="Office"/>
    <n v="0"/>
    <n v="44624.337"/>
    <n v="4.96"/>
    <x v="6"/>
    <x v="0"/>
    <n v="15"/>
    <s v="ΔkWpeak"/>
    <m/>
    <s v="Private-Non-Lighting"/>
    <s v="non_lighting"/>
    <n v="3"/>
    <n v="1"/>
    <s v="Non-Lighting"/>
    <n v="0.98952339343681495"/>
    <n v="0.43468415683807998"/>
    <n v="44156.825378107998"/>
    <n v="2.1560334179168801"/>
    <n v="0.7"/>
    <n v="30909.7777646756"/>
    <n v="1.5092233925418199"/>
    <n v="2885"/>
    <n v="1.165"/>
    <n v="1.3779999999999999"/>
    <n v="2.5499999999999998E-2"/>
    <n v="0.55000000000000004"/>
    <n v="24.263431542460999"/>
    <d v="1900-01-16T07:56:40"/>
    <n v="43146"/>
    <n v="2.1560334179168801"/>
    <n v="0"/>
    <n v="1"/>
    <n v="463646.66647013399"/>
  </r>
  <r>
    <s v="STND-38748"/>
    <s v="Bethlehem Industries Inc"/>
    <s v="Bethlehem Industries - 1350 Shore Rd - Naperville"/>
    <s v="New Indoor LED Fixtures"/>
    <s v="Indoor Lighting"/>
    <s v="Manufacturing"/>
    <n v="0"/>
    <n v="154363.20800000001"/>
    <n v="27.606000000000002"/>
    <x v="0"/>
    <x v="0"/>
    <n v="10.827197921178"/>
    <s v="Qty / 1,000"/>
    <m/>
    <s v="Private-Lighting"/>
    <s v="lighting"/>
    <n v="2"/>
    <n v="32771"/>
    <s v="Lighting"/>
    <n v="0.97902139861649395"/>
    <n v="0.93591656730105399"/>
    <n v="151124.883791089"/>
    <n v="25.836912756912898"/>
    <n v="0.71"/>
    <n v="107298.667491673"/>
    <n v="18.3442080574081"/>
    <n v="4618"/>
    <n v="1.02"/>
    <n v="1.04"/>
    <n v="1.2E-2"/>
    <n v="0.81"/>
    <n v="15.158077089649201"/>
    <d v="1900-01-09T19:51:10"/>
    <n v="43146"/>
    <n v="30.670599189117901"/>
    <n v="1777.9398093069301"/>
    <n v="1"/>
    <n v="1161743.9096110114"/>
  </r>
  <r>
    <s v="STND-38748"/>
    <s v="Bethlehem Industries Inc"/>
    <s v="Bethlehem Industries - 1350 Shore Rd - Naperville"/>
    <s v="Outdoor &amp; Garage - LED Fixtures"/>
    <s v="Outdoor &amp; Garage Lighting"/>
    <s v="Exterior"/>
    <n v="0"/>
    <n v="8903.848"/>
    <n v="0"/>
    <x v="0"/>
    <x v="0"/>
    <n v="10.1978380583316"/>
    <s v="Qty / 1,000"/>
    <m/>
    <s v="Private-Lighting"/>
    <s v="lighting"/>
    <n v="2"/>
    <n v="1816"/>
    <s v="Lighting"/>
    <n v="0.97902139861649395"/>
    <n v="0.93591656730105399"/>
    <n v="8717.0577220286705"/>
    <n v="0"/>
    <n v="0.71"/>
    <n v="6189.1109826403499"/>
    <n v="0"/>
    <n v="4903"/>
    <n v="1"/>
    <n v="1"/>
    <n v="0"/>
    <n v="0"/>
    <n v="14.276973281664301"/>
    <d v="1900-01-09T04:44:53"/>
    <n v="43146"/>
    <n v="0"/>
    <n v="0"/>
    <n v="1"/>
    <n v="63115.551526007846"/>
  </r>
  <r>
    <s v="STND-38750"/>
    <s v="RMS Properties Inc"/>
    <s v="RMS Properties - 1300 E Algonquin Road - Algonquin"/>
    <s v="Outdoor &amp; Garage - LED Fixtures"/>
    <s v="Outdoor &amp; Garage Lighting"/>
    <s v="Exterior"/>
    <n v="0"/>
    <n v="42205.023999999998"/>
    <n v="0"/>
    <x v="0"/>
    <x v="0"/>
    <n v="10.1978380583316"/>
    <s v="Qty / 1,000"/>
    <m/>
    <s v="Private-Lighting"/>
    <s v="lighting"/>
    <n v="3"/>
    <n v="8608"/>
    <s v="Lighting"/>
    <n v="0.91633259480590001"/>
    <n v="1.30467645558681"/>
    <n v="38673.839155765301"/>
    <n v="0"/>
    <n v="0.71"/>
    <n v="27458.425800593301"/>
    <n v="0"/>
    <n v="4903"/>
    <n v="1"/>
    <n v="1"/>
    <n v="0"/>
    <n v="0"/>
    <n v="14.276973281664301"/>
    <d v="1900-01-09T04:44:53"/>
    <n v="43124"/>
    <n v="0"/>
    <n v="0"/>
    <n v="1"/>
    <n v="280016.57965116471"/>
  </r>
  <r>
    <s v="STND-38751"/>
    <s v="Streamwood Estates LLC"/>
    <s v="Streamwood Estates LLC - 455 Bartlett Rd - Streamwood"/>
    <s v="Outdoor &amp; Garage - LED Fixtures"/>
    <s v="Outdoor &amp; Garage Lighting"/>
    <s v="Exterior"/>
    <n v="0"/>
    <n v="53442.7"/>
    <n v="0"/>
    <x v="0"/>
    <x v="0"/>
    <n v="10.1978380583316"/>
    <s v="Qty / 1,000"/>
    <m/>
    <s v="Private-Lighting"/>
    <s v="lighting"/>
    <n v="3"/>
    <n v="10900"/>
    <s v="Lighting"/>
    <n v="0.91633259480590001"/>
    <n v="1.30467645558681"/>
    <n v="48971.287964433301"/>
    <n v="0"/>
    <n v="0.71"/>
    <n v="34769.6144547476"/>
    <n v="0"/>
    <n v="4903"/>
    <n v="1"/>
    <n v="1"/>
    <n v="0"/>
    <n v="0"/>
    <n v="14.276973281664301"/>
    <d v="1900-01-09T04:44:53"/>
    <n v="43152"/>
    <n v="0"/>
    <n v="0"/>
    <n v="1"/>
    <n v="354574.89756014157"/>
  </r>
  <r>
    <s v="STND-38762"/>
    <s v="Jack Wolf C-J-D, Inc."/>
    <s v="Jack Wolf Chrysler Jeep Dodge - 1615 N State St - Belvidere"/>
    <s v="New Indoor LED Fixtures"/>
    <s v="Indoor Lighting"/>
    <s v="Miscellaneous"/>
    <n v="0"/>
    <n v="28175.791000000001"/>
    <n v="6.0339999999999998"/>
    <x v="0"/>
    <x v="0"/>
    <n v="14.797277300976599"/>
    <s v="Qty / 1,000"/>
    <m/>
    <s v="Private-Lighting"/>
    <s v="lighting"/>
    <n v="3"/>
    <n v="7650"/>
    <s v="Lighting"/>
    <n v="0.91633259480590001"/>
    <n v="1.30467645558681"/>
    <n v="25818.395677738699"/>
    <n v="7.8724177330107903"/>
    <n v="0.71"/>
    <n v="18331.060931194501"/>
    <n v="5.5894165904376596"/>
    <n v="3379"/>
    <n v="1.0900000000000001"/>
    <n v="1.36"/>
    <n v="2.1999999999999999E-2"/>
    <n v="0.57999999999999996"/>
    <n v="20.7161882213673"/>
    <d v="1900-01-13T19:08:05"/>
    <n v="43206"/>
    <n v="9.9802456047296992"/>
    <n v="521.10523386261605"/>
    <n v="1"/>
    <n v="271249.79181998334"/>
  </r>
  <r>
    <s v="STND-38764"/>
    <s v="The Salvation Army"/>
    <s v="The Salvation Army - Mayfair Community Church - 5020 N Pulaski Rd - Chicago"/>
    <s v="Indoor Networked Lighting Measures"/>
    <s v="Indoor Advanced Lighting"/>
    <s v="Office"/>
    <n v="0"/>
    <n v="37949.22"/>
    <n v="0"/>
    <x v="0"/>
    <x v="0"/>
    <n v="15"/>
    <s v="Qty / 1,000"/>
    <m/>
    <s v="Private-Lighting"/>
    <s v="lighting"/>
    <n v="3"/>
    <n v="7740"/>
    <s v="Lighting"/>
    <n v="0.91633259480590001"/>
    <n v="1.30467645558681"/>
    <n v="34774.107233460003"/>
    <n v="0"/>
    <n v="0.71"/>
    <n v="24689.616135756602"/>
    <n v="0"/>
    <n v="2885"/>
    <n v="1.165"/>
    <n v="1.3779999999999999"/>
    <n v="2.5499999999999998E-2"/>
    <n v="0.55000000000000004"/>
    <n v="24.263431542460999"/>
    <d v="1900-01-16T07:56:40"/>
    <n v="43159"/>
    <n v="0"/>
    <n v="761.14998665513201"/>
    <n v="1"/>
    <n v="370344.24203634902"/>
  </r>
  <r>
    <s v="STND-38764"/>
    <s v="The Salvation Army"/>
    <s v="The Salvation Army - Mayfair Community Church - 5020 N Pulaski Rd - Chicago"/>
    <s v="Outdoor &amp; Garage - LED Fixtures"/>
    <s v="Outdoor &amp; Garage Lighting"/>
    <s v="Exterior"/>
    <n v="0"/>
    <n v="2353.44"/>
    <n v="0"/>
    <x v="0"/>
    <x v="0"/>
    <n v="10.1978380583316"/>
    <s v="Qty / 1,000"/>
    <m/>
    <s v="Private-Lighting"/>
    <s v="lighting"/>
    <n v="3"/>
    <n v="480"/>
    <s v="Lighting"/>
    <n v="0.91633259480590001"/>
    <n v="1.30467645558681"/>
    <n v="2156.5337819199999"/>
    <n v="0"/>
    <n v="0.71"/>
    <n v="1531.1389851632"/>
    <n v="0"/>
    <n v="4903"/>
    <n v="1"/>
    <n v="1"/>
    <n v="0"/>
    <n v="0"/>
    <n v="14.276973281664301"/>
    <d v="1900-01-09T04:44:53"/>
    <n v="43159"/>
    <n v="0"/>
    <n v="0"/>
    <n v="1"/>
    <n v="15614.307415492503"/>
  </r>
  <r>
    <s v="STND-38767"/>
    <s v="The Salvation Army"/>
    <s v="The Salvation Army - DHQ - 5040 N Pulaski Rd - Chicago"/>
    <s v="Indoor Networked Lighting Measures"/>
    <s v="Indoor Advanced Lighting"/>
    <s v="Office"/>
    <n v="0"/>
    <n v="10521.838"/>
    <n v="0"/>
    <x v="0"/>
    <x v="0"/>
    <n v="15"/>
    <s v="Qty / 1,000"/>
    <m/>
    <s v="Private-Lighting"/>
    <s v="lighting"/>
    <n v="3"/>
    <n v="2146"/>
    <s v="Lighting"/>
    <n v="0.91633259480590001"/>
    <n v="1.30467645558681"/>
    <n v="9641.5031166673198"/>
    <n v="0"/>
    <n v="0.71"/>
    <n v="6845.4672128337997"/>
    <n v="0"/>
    <n v="2885"/>
    <n v="1.165"/>
    <n v="1.3779999999999999"/>
    <n v="2.5499999999999998E-2"/>
    <n v="0.55000000000000004"/>
    <n v="24.263431542460999"/>
    <d v="1900-01-16T07:56:40"/>
    <n v="43146"/>
    <n v="0"/>
    <n v="211.03719268241801"/>
    <n v="1"/>
    <n v="102682.008192507"/>
  </r>
  <r>
    <s v="STND-38769"/>
    <s v="Scharrington Belmont LLC"/>
    <s v="Scharrington Belmont LLC - 2435-49W Schaumburg Rd - Schaumburg"/>
    <s v="Outdoor &amp; Garage - LED Fixtures"/>
    <s v="Outdoor &amp; Garage Lighting"/>
    <s v="Exterior"/>
    <n v="0"/>
    <n v="51981.606"/>
    <n v="0"/>
    <x v="0"/>
    <x v="0"/>
    <n v="10.1978380583316"/>
    <s v="Qty / 1,000"/>
    <m/>
    <s v="Private-Lighting"/>
    <s v="lighting"/>
    <n v="3"/>
    <n v="10602"/>
    <s v="Lighting"/>
    <n v="0.91633259480590001"/>
    <n v="1.30467645558681"/>
    <n v="47632.439908157903"/>
    <n v="0"/>
    <n v="0.71"/>
    <n v="33819.0323347921"/>
    <n v="0"/>
    <n v="4903"/>
    <n v="1"/>
    <n v="1"/>
    <n v="0"/>
    <n v="0"/>
    <n v="14.276973281664301"/>
    <d v="1900-01-09T04:44:53"/>
    <n v="43152"/>
    <n v="0"/>
    <n v="0"/>
    <n v="1"/>
    <n v="344881.01503968984"/>
  </r>
  <r>
    <s v="STND-38773"/>
    <s v="Braidwood Recreation Club"/>
    <s v="Braidwood Recreation Club - 33915 S Illinois 53 - Braidwood"/>
    <s v="All Other Indoor Lighting Measures"/>
    <s v="Indoor Lighting"/>
    <s v="Miscellaneous"/>
    <n v="0"/>
    <n v="22043.887999999999"/>
    <n v="0"/>
    <x v="0"/>
    <x v="0"/>
    <n v="12"/>
    <s v="Qty / 1,000"/>
    <m/>
    <s v="Private-Lighting"/>
    <s v="lighting"/>
    <n v="3"/>
    <n v="40"/>
    <s v="Lighting"/>
    <n v="0.91633259480590001"/>
    <n v="1.30467645558681"/>
    <n v="20199.533090650599"/>
    <n v="0"/>
    <n v="0.71"/>
    <n v="14341.6684943619"/>
    <n v="0"/>
    <n v="3379"/>
    <n v="1.0900000000000001"/>
    <n v="1.36"/>
    <n v="2.1999999999999999E-2"/>
    <n v="0.57999999999999996"/>
    <n v="20.7161882213673"/>
    <d v="1900-01-13T19:08:05"/>
    <n v="43152"/>
    <n v="0"/>
    <n v="407.69699815992101"/>
    <n v="1"/>
    <n v="172100.02193234279"/>
  </r>
  <r>
    <s v="STND-38774"/>
    <s v="The Marvel Group"/>
    <s v="The Marvel Group - 3843 West 43rd St - Chicago"/>
    <s v="Outdoor &amp; Garage - LED Fixtures"/>
    <s v="Outdoor &amp; Garage Lighting"/>
    <s v="Exterior"/>
    <n v="0"/>
    <n v="46068.588000000003"/>
    <n v="0"/>
    <x v="0"/>
    <x v="0"/>
    <n v="10.1978380583316"/>
    <s v="Qty / 1,000"/>
    <m/>
    <s v="Private-Lighting"/>
    <s v="lighting"/>
    <n v="1"/>
    <n v="9396"/>
    <s v="Lighting"/>
    <n v="0.99989942556735301"/>
    <n v="1.019640158801"/>
    <n v="46063.954677898997"/>
    <n v="0"/>
    <n v="0.71"/>
    <n v="32705.407821308301"/>
    <n v="0"/>
    <n v="4903"/>
    <n v="1"/>
    <n v="1"/>
    <n v="0"/>
    <n v="0"/>
    <n v="14.276973281664301"/>
    <d v="1900-01-09T04:44:53"/>
    <n v="43170"/>
    <n v="0"/>
    <n v="0"/>
    <n v="1"/>
    <n v="333524.45259339374"/>
  </r>
  <r>
    <s v="STND-38774"/>
    <s v="The Marvel Group"/>
    <s v="The Marvel Group - 3843 West 43rd St - Chicago"/>
    <s v="New Indoor LED Fixtures"/>
    <s v="Indoor Lighting"/>
    <s v="Warehouse"/>
    <n v="0"/>
    <n v="744033.75399999996"/>
    <n v="117.751"/>
    <x v="0"/>
    <x v="0"/>
    <n v="9.5383441434566993"/>
    <s v="Qty / 1,000"/>
    <m/>
    <s v="Private-Lighting"/>
    <s v="lighting"/>
    <n v="1"/>
    <n v="141937"/>
    <s v="Lighting"/>
    <n v="0.99989942556735301"/>
    <n v="1.019640158801"/>
    <n v="743958.92322732101"/>
    <n v="120.063648338977"/>
    <n v="0.71"/>
    <n v="528210.835491398"/>
    <n v="85.2451903206737"/>
    <n v="5242"/>
    <n v="1"/>
    <n v="1.22"/>
    <n v="1.0999999999999999E-2"/>
    <n v="0.68"/>
    <n v="13.3536818008394"/>
    <d v="1900-01-08T12:55:13"/>
    <n v="43170"/>
    <n v="144.724744863762"/>
    <n v="8183.5481555005299"/>
    <n v="1"/>
    <n v="5038256.7292197458"/>
  </r>
  <r>
    <s v="STND-38781"/>
    <s v="Dollar General Corporation"/>
    <s v="Dollar General Corporation - 110 E Livingston Rd - Streator"/>
    <s v="ENERGY STAR Freezer or Refrigerator"/>
    <s v="Commercial Kitchen Equipment"/>
    <s v="Grocery/convenience"/>
    <n v="0"/>
    <n v="3226"/>
    <n v="0.39300000000000002"/>
    <x v="7"/>
    <x v="0"/>
    <n v="12"/>
    <s v="ΔkWpeak / CF"/>
    <n v="0.93700000000000006"/>
    <s v="Private-Non-Lighting"/>
    <s v="non_lighting"/>
    <n v="3"/>
    <n v="5"/>
    <s v="Non-Lighting"/>
    <n v="0.98952339343681495"/>
    <n v="0.43468415683807998"/>
    <n v="3192.20246722717"/>
    <n v="0.17083087363736599"/>
    <n v="0.7"/>
    <n v="2234.5417270590201"/>
    <n v="0.119581611546156"/>
    <n v="4661"/>
    <n v="1.07"/>
    <n v="1.24"/>
    <n v="2.9000000000000001E-2"/>
    <n v="0.745"/>
    <n v="15.018236429950701"/>
    <d v="1900-01-09T17:27:20"/>
    <n v="43167"/>
    <n v="0.182316834191425"/>
    <n v="0"/>
    <n v="1"/>
    <n v="26814.500724708239"/>
  </r>
  <r>
    <s v="STND-38783"/>
    <s v="MLB Properties, Inc"/>
    <s v="MLB Properties Inc - 3218 N Richmond Rd - McHenry Township"/>
    <s v="New Indoor LED Fixtures"/>
    <s v="Indoor Lighting"/>
    <s v="Office"/>
    <n v="0"/>
    <n v="43097.745999999999"/>
    <n v="9.6910000000000007"/>
    <x v="0"/>
    <x v="0"/>
    <n v="15"/>
    <s v="Qty / 1,000"/>
    <m/>
    <s v="Private-Lighting"/>
    <s v="lighting"/>
    <n v="3"/>
    <n v="12768"/>
    <s v="Lighting"/>
    <n v="0.91633259480590001"/>
    <n v="1.30467645558681"/>
    <n v="39491.869422465599"/>
    <n v="12.6436195310917"/>
    <n v="0.71"/>
    <n v="28039.227289950599"/>
    <n v="8.9769698670751392"/>
    <n v="2885"/>
    <n v="1.165"/>
    <n v="1.3779999999999999"/>
    <n v="2.5499999999999998E-2"/>
    <n v="0.55000000000000004"/>
    <n v="24.263431542460999"/>
    <d v="1900-01-16T07:56:40"/>
    <n v="43239"/>
    <n v="16.682437697706501"/>
    <n v="864.41430924710096"/>
    <n v="1"/>
    <n v="420588.40934925899"/>
  </r>
  <r>
    <s v="STND-38784"/>
    <s v="Soccer Enterprises, Inc."/>
    <s v="Soccer Enterprises Inc - 545 S Consumers Ave - Palatine"/>
    <s v="New Indoor LED Fixtures"/>
    <s v="Indoor Lighting"/>
    <s v="Miscellaneous"/>
    <n v="0"/>
    <n v="77713.620999999999"/>
    <n v="16.643999999999998"/>
    <x v="0"/>
    <x v="0"/>
    <n v="14.797277300976599"/>
    <s v="Qty / 1,000"/>
    <m/>
    <s v="Private-Lighting"/>
    <s v="lighting"/>
    <n v="3"/>
    <n v="21100"/>
    <s v="Lighting"/>
    <n v="0.91633259480590001"/>
    <n v="1.30467645558681"/>
    <n v="71211.523982692306"/>
    <n v="21.715034926786799"/>
    <n v="0.71"/>
    <n v="50560.182027711497"/>
    <n v="15.4176747980186"/>
    <n v="3379"/>
    <n v="1.0900000000000001"/>
    <n v="1.36"/>
    <n v="2.1999999999999999E-2"/>
    <n v="0.57999999999999996"/>
    <n v="20.7161882213673"/>
    <d v="1900-01-13T19:08:05"/>
    <n v="43146"/>
    <n v="27.529202493391001"/>
    <n v="1437.29681432957"/>
    <n v="1"/>
    <n v="748153.03385190037"/>
  </r>
  <r>
    <s v="STND-38784"/>
    <s v="Soccer Enterprises, Inc."/>
    <s v="Soccer Enterprises Inc - 545 S Consumers Ave - Palatine"/>
    <s v="Photocells"/>
    <s v="Outdoor &amp; Garage Lighting"/>
    <s v="Miscellaneous"/>
    <n v="0"/>
    <n v="752.92"/>
    <n v="0"/>
    <x v="0"/>
    <x v="0"/>
    <n v="8"/>
    <s v="Qty / 1,000"/>
    <m/>
    <s v="Private-Lighting"/>
    <s v="lighting"/>
    <n v="3"/>
    <n v="2689"/>
    <s v="Lighting"/>
    <n v="0.91633259480590001"/>
    <n v="1.30467645558681"/>
    <n v="689.925137281258"/>
    <n v="0"/>
    <n v="0.71"/>
    <n v="489.84684746969299"/>
    <n v="0"/>
    <n v="3379"/>
    <n v="1.0900000000000001"/>
    <n v="1.36"/>
    <n v="2.1999999999999999E-2"/>
    <n v="0.57999999999999996"/>
    <n v="20.7161882213673"/>
    <d v="1900-01-13T19:08:05"/>
    <n v="43146"/>
    <n v="0"/>
    <n v="13.925094513933599"/>
    <n v="1"/>
    <n v="3918.7747797575439"/>
  </r>
  <r>
    <s v="STND-38784"/>
    <s v="Soccer Enterprises, Inc."/>
    <s v="Soccer Enterprises Inc - 545 S Consumers Ave - Palatine"/>
    <s v="Outdoor &amp; Garage - LED Fixtures"/>
    <s v="Outdoor &amp; Garage Lighting"/>
    <s v="Exterior"/>
    <n v="0"/>
    <n v="27339.128000000001"/>
    <n v="0"/>
    <x v="0"/>
    <x v="0"/>
    <n v="10.1978380583316"/>
    <s v="Qty / 1,000"/>
    <m/>
    <s v="Private-Lighting"/>
    <s v="lighting"/>
    <n v="3"/>
    <n v="5576"/>
    <s v="Lighting"/>
    <n v="0.91633259480590001"/>
    <n v="1.30467645558681"/>
    <n v="25051.734099970599"/>
    <n v="0"/>
    <n v="0.71"/>
    <n v="17786.731210979098"/>
    <n v="0"/>
    <n v="4903"/>
    <n v="1"/>
    <n v="1"/>
    <n v="0"/>
    <n v="0"/>
    <n v="14.276973281664301"/>
    <d v="1900-01-09T04:44:53"/>
    <n v="43146"/>
    <n v="0"/>
    <n v="0"/>
    <n v="1"/>
    <n v="181386.20447663715"/>
  </r>
  <r>
    <s v="STND-38788"/>
    <s v="Dollar General Corporation"/>
    <s v="Dollar General Corporation - 1420 N Division - Harvard"/>
    <s v="ENERGY STAR Freezer or Refrigerator"/>
    <s v="Commercial Kitchen Equipment"/>
    <s v="Grocery/convenience"/>
    <n v="0"/>
    <n v="3226"/>
    <n v="0.39300000000000002"/>
    <x v="7"/>
    <x v="0"/>
    <n v="12"/>
    <s v="ΔkWpeak / CF"/>
    <n v="0.93700000000000006"/>
    <s v="Private-Non-Lighting"/>
    <s v="non_lighting"/>
    <n v="3"/>
    <n v="5"/>
    <s v="Non-Lighting"/>
    <n v="0.98952339343681495"/>
    <n v="0.43468415683807998"/>
    <n v="3192.20246722717"/>
    <n v="0.17083087363736599"/>
    <n v="0.7"/>
    <n v="2234.5417270590201"/>
    <n v="0.119581611546156"/>
    <n v="4661"/>
    <n v="1.07"/>
    <n v="1.24"/>
    <n v="2.9000000000000001E-2"/>
    <n v="0.745"/>
    <n v="15.018236429950701"/>
    <d v="1900-01-09T17:27:20"/>
    <n v="43167"/>
    <n v="0.182316834191425"/>
    <n v="0"/>
    <n v="1"/>
    <n v="26814.500724708239"/>
  </r>
  <r>
    <s v="STND-38789"/>
    <s v="United Gasket Corp."/>
    <s v="United Gasket Corp - 1633 S 55th - Cicero"/>
    <s v="Compressed Air - Air Compressor(s) with Integrated VSD &lt;= 150 HP"/>
    <s v="Compressed Air"/>
    <s v="Manufacturing"/>
    <n v="0"/>
    <n v="72630"/>
    <n v="11.65"/>
    <x v="4"/>
    <x v="0"/>
    <n v="10"/>
    <s v="ΔkWpeak / CF"/>
    <n v="0.95"/>
    <s v="Private-Non-Lighting"/>
    <s v="non_lighting"/>
    <n v="3"/>
    <n v="1"/>
    <s v="Non-Lighting"/>
    <n v="0.98952339343681495"/>
    <n v="0.43468415683807998"/>
    <n v="71869.084065315896"/>
    <n v="5.0640704271636396"/>
    <n v="0.7"/>
    <n v="50308.358845721101"/>
    <n v="3.5448492990145501"/>
    <n v="4618"/>
    <n v="1.02"/>
    <n v="1.04"/>
    <n v="1.2E-2"/>
    <n v="0.81"/>
    <n v="15.158077089649201"/>
    <d v="1900-01-09T19:51:10"/>
    <n v="43124"/>
    <n v="5.3306004496459298"/>
    <n v="0"/>
    <n v="1"/>
    <n v="503083.58845721104"/>
  </r>
  <r>
    <s v="STND-38794"/>
    <s v="CNH Industrial America LLC"/>
    <s v="CNH INDUSTRIAL - 6900 Veterans - Burr Ridge"/>
    <s v="Occupancy Sensors Plus Daylighting Controls"/>
    <s v="Indoor Lighting"/>
    <s v="Manufacturing"/>
    <n v="0"/>
    <n v="67720.657000000007"/>
    <n v="8.8309999999999995"/>
    <x v="0"/>
    <x v="0"/>
    <n v="8"/>
    <s v="Qty / 1,000"/>
    <m/>
    <s v="Private-Lighting"/>
    <s v="lighting"/>
    <n v="1"/>
    <n v="38400"/>
    <s v="Lighting"/>
    <n v="0.99989942556735301"/>
    <n v="1.019640158801"/>
    <n v="67713.846033343696"/>
    <n v="9.0044422423716703"/>
    <n v="0.71"/>
    <n v="48076.830683674001"/>
    <n v="6.3931539920838798"/>
    <n v="4618"/>
    <n v="1.02"/>
    <n v="1.04"/>
    <n v="1.2E-2"/>
    <n v="0.81"/>
    <n v="15.158077089649201"/>
    <d v="1900-01-09T19:51:10"/>
    <n v="43167"/>
    <n v="10.689034000915999"/>
    <n v="796.63348274522002"/>
    <n v="1"/>
    <n v="384614.64546939201"/>
  </r>
  <r>
    <s v="STND-38794"/>
    <s v="CNH Industrial America LLC"/>
    <s v="CNH INDUSTRIAL - 6900 Veterans - Burr Ridge"/>
    <s v="New Indoor LED Fixtures"/>
    <s v="Indoor Lighting"/>
    <s v="Manufacturing"/>
    <n v="0"/>
    <n v="489877.44"/>
    <n v="87.61"/>
    <x v="0"/>
    <x v="0"/>
    <n v="10.827197921178"/>
    <s v="Qty / 1,000"/>
    <m/>
    <s v="Private-Lighting"/>
    <s v="lighting"/>
    <n v="1"/>
    <n v="104000"/>
    <s v="Lighting"/>
    <n v="0.99989942556735301"/>
    <n v="1.019640158801"/>
    <n v="489828.17085440498"/>
    <n v="89.330674312555999"/>
    <n v="0.71"/>
    <n v="347778.00130662799"/>
    <n v="63.424778761914702"/>
    <n v="4618"/>
    <n v="1.02"/>
    <n v="1.04"/>
    <n v="1.2E-2"/>
    <n v="0.81"/>
    <n v="15.158077089649201"/>
    <d v="1900-01-09T19:51:10"/>
    <n v="43167"/>
    <n v="106.04306067492401"/>
    <n v="5762.6843629929999"/>
    <n v="1"/>
    <n v="3765461.2527785623"/>
  </r>
  <r>
    <s v="STND-38796"/>
    <s v="Tinley Park - Park District"/>
    <s v="Recreation Fitness Center  - 8125 W 171st Street - Tinley Park"/>
    <s v="New Indoor LED Fixtures"/>
    <s v="Indoor Lighting"/>
    <s v="Miscellaneous"/>
    <n v="0"/>
    <n v="2983"/>
    <n v="0"/>
    <x v="0"/>
    <x v="1"/>
    <n v="14.797277300976599"/>
    <s v="Qty / 1,000"/>
    <m/>
    <s v="Public-Lighting"/>
    <s v="lighting"/>
    <n v="1"/>
    <n v="810"/>
    <s v="Lighting"/>
    <n v="0.95625781801464005"/>
    <n v="1.47347312606477"/>
    <n v="2852.51707113767"/>
    <n v="0"/>
    <n v="0.71"/>
    <n v="2025.2871205077499"/>
    <n v="0"/>
    <n v="3379"/>
    <n v="1.0900000000000001"/>
    <n v="1.36"/>
    <n v="2.1999999999999999E-2"/>
    <n v="0.57999999999999996"/>
    <n v="20.7161882213673"/>
    <d v="1900-01-13T19:08:05"/>
    <n v="43132"/>
    <n v="0"/>
    <n v="57.573739050485102"/>
    <n v="1"/>
    <n v="29968.735136249587"/>
  </r>
  <r>
    <s v="STND-38796"/>
    <s v="Tinley Park - Park District"/>
    <s v="Recreation Fitness Center  - 8125 W 171st Street - Tinley Park"/>
    <s v="New Indoor LED Fixtures"/>
    <s v="Indoor Lighting"/>
    <s v="Miscellaneous"/>
    <n v="0"/>
    <n v="291"/>
    <n v="0"/>
    <x v="0"/>
    <x v="1"/>
    <n v="14.797277300976599"/>
    <s v="Qty / 1,000"/>
    <m/>
    <s v="Public-Lighting"/>
    <s v="lighting"/>
    <n v="1"/>
    <n v="78"/>
    <s v="Lighting"/>
    <n v="0.95625781801464005"/>
    <n v="1.47347312606477"/>
    <n v="278.27102504226002"/>
    <n v="0"/>
    <n v="0.71"/>
    <n v="197.572427780005"/>
    <n v="0"/>
    <n v="3379"/>
    <n v="1.0900000000000001"/>
    <n v="1.36"/>
    <n v="2.1999999999999999E-2"/>
    <n v="0.57999999999999996"/>
    <n v="20.7161882213673"/>
    <d v="1900-01-13T19:08:05"/>
    <n v="43132"/>
    <n v="0"/>
    <n v="5.6164794045226802"/>
    <n v="1"/>
    <n v="2923.5340008879066"/>
  </r>
  <r>
    <s v="STND-38796"/>
    <s v="Tinley Park - Park District"/>
    <s v="Recreation Fitness Center  - 8125 W 171st Street - Tinley Park"/>
    <s v="New Indoor LED Fixtures"/>
    <s v="Indoor Lighting"/>
    <s v="Miscellaneous"/>
    <n v="0"/>
    <n v="142589"/>
    <n v="0"/>
    <x v="0"/>
    <x v="1"/>
    <n v="14.797277300976599"/>
    <s v="Qty / 1,000"/>
    <m/>
    <s v="Public-Lighting"/>
    <s v="lighting"/>
    <n v="1"/>
    <n v="29082"/>
    <s v="Lighting"/>
    <n v="0.95625781801464005"/>
    <n v="1.47347312606477"/>
    <n v="136351.846012889"/>
    <n v="0"/>
    <n v="0.71"/>
    <n v="96809.810669151499"/>
    <n v="0"/>
    <n v="3379"/>
    <n v="1.0900000000000001"/>
    <n v="1.36"/>
    <n v="2.1999999999999999E-2"/>
    <n v="0.57999999999999996"/>
    <n v="20.7161882213673"/>
    <d v="1900-01-13T19:08:05"/>
    <n v="43132"/>
    <n v="0"/>
    <n v="2752.0556075996001"/>
    <n v="1"/>
    <n v="1432521.6139264777"/>
  </r>
  <r>
    <s v="STND-38796"/>
    <s v="Tinley Park - Park District"/>
    <s v="Recreation Fitness Center  - 8125 W 171st Street - Tinley Park"/>
    <s v="New Indoor LED Fixtures"/>
    <s v="Indoor Lighting"/>
    <s v="Miscellaneous"/>
    <n v="0"/>
    <n v="106464"/>
    <n v="0"/>
    <x v="0"/>
    <x v="1"/>
    <n v="14.797277300976599"/>
    <s v="Qty / 1,000"/>
    <m/>
    <s v="Public-Lighting"/>
    <s v="lighting"/>
    <n v="1"/>
    <n v="21714"/>
    <s v="Lighting"/>
    <n v="0.95625781801464005"/>
    <n v="1.47347312606477"/>
    <n v="101807.032337111"/>
    <n v="0"/>
    <n v="0.71"/>
    <n v="72282.992959348499"/>
    <n v="0"/>
    <n v="3379"/>
    <n v="1.0900000000000001"/>
    <n v="1.36"/>
    <n v="2.1999999999999999E-2"/>
    <n v="0.57999999999999996"/>
    <n v="20.7161882213673"/>
    <d v="1900-01-13T19:08:05"/>
    <n v="43132"/>
    <n v="0"/>
    <n v="2054.8208361618699"/>
    <n v="1"/>
    <n v="1069591.490964019"/>
  </r>
  <r>
    <s v="STND-38798"/>
    <s v="Dollar General Corporation"/>
    <s v="Dollar General Corporation - 11040 S Michigan Ave - Chicago"/>
    <s v="ENERGY STAR Freezer or Refrigerator"/>
    <s v="Commercial Kitchen Equipment"/>
    <s v="Grocery/convenience"/>
    <n v="0"/>
    <n v="3226"/>
    <n v="0.34499999999999997"/>
    <x v="7"/>
    <x v="0"/>
    <n v="12"/>
    <s v="ΔkWpeak / CF"/>
    <n v="0.93700000000000006"/>
    <s v="Private-Non-Lighting"/>
    <s v="non_lighting"/>
    <n v="3"/>
    <n v="5"/>
    <s v="Non-Lighting"/>
    <n v="0.98952339343681495"/>
    <n v="0.43468415683807998"/>
    <n v="3192.20246722717"/>
    <n v="0.149966034109138"/>
    <n v="0.7"/>
    <n v="2234.5417270590201"/>
    <n v="0.104976223876396"/>
    <n v="4661"/>
    <n v="1.07"/>
    <n v="1.24"/>
    <n v="2.9000000000000001E-2"/>
    <n v="0.745"/>
    <n v="15.018236429950701"/>
    <d v="1900-01-09T17:27:20"/>
    <n v="43133"/>
    <n v="0.160049129252015"/>
    <n v="0"/>
    <n v="1"/>
    <n v="26814.500724708239"/>
  </r>
  <r>
    <s v="STND-38802"/>
    <s v="Takeda Pharmaceuticals U.S.A., Inc."/>
    <s v="Takeda Pharmaceuticals USA - 1 Takeda Pkwy, Ste B3.G Engineers - Deerfield"/>
    <s v="Indoor Networked Lighting Measures"/>
    <s v="Indoor Advanced Lighting"/>
    <s v="Office"/>
    <n v="0"/>
    <n v="29933.289000000001"/>
    <n v="6.7510000000000003"/>
    <x v="0"/>
    <x v="0"/>
    <n v="15"/>
    <s v="Qty / 1,000"/>
    <m/>
    <s v="Private-Lighting"/>
    <s v="lighting"/>
    <n v="3"/>
    <n v="8906"/>
    <s v="Lighting"/>
    <n v="0.91633259480590001"/>
    <n v="1.30467645558681"/>
    <n v="27428.848380444899"/>
    <n v="8.8078707516665293"/>
    <n v="0.71"/>
    <n v="19474.482350115901"/>
    <n v="6.2535882336832396"/>
    <n v="2885"/>
    <n v="1.165"/>
    <n v="1.3779999999999999"/>
    <n v="2.5499999999999998E-2"/>
    <n v="0.55000000000000004"/>
    <n v="24.263431542460999"/>
    <d v="1900-01-16T07:56:40"/>
    <n v="43152"/>
    <n v="11.6214154263973"/>
    <n v="600.37393450759203"/>
    <n v="1"/>
    <n v="292117.23525173852"/>
  </r>
  <r>
    <s v="STND-38804"/>
    <s v="House of Children, Inc."/>
    <s v="House of Children - 2521 Harding Ln - Woodstock"/>
    <s v="New Indoor LED Fixtures"/>
    <s v="Indoor Lighting"/>
    <s v="Office"/>
    <n v="0"/>
    <n v="2097.2800000000002"/>
    <n v="0.47299999999999998"/>
    <x v="0"/>
    <x v="0"/>
    <n v="15"/>
    <s v="Qty / 1,000"/>
    <m/>
    <s v="Private-Lighting"/>
    <s v="lighting"/>
    <n v="3"/>
    <n v="624"/>
    <s v="Lighting"/>
    <n v="0.91633259480590001"/>
    <n v="1.30467645558681"/>
    <n v="1921.8060244345199"/>
    <n v="0.61711196349255903"/>
    <n v="0.71"/>
    <n v="1364.48227734851"/>
    <n v="0.43814949407971698"/>
    <n v="2885"/>
    <n v="1.165"/>
    <n v="1.3779999999999999"/>
    <n v="2.5499999999999998E-2"/>
    <n v="0.55000000000000004"/>
    <n v="24.263431542460999"/>
    <d v="1900-01-16T07:56:40"/>
    <n v="43152"/>
    <n v="0.81423929739089496"/>
    <n v="42.065282079897202"/>
    <n v="1"/>
    <n v="20467.23416022765"/>
  </r>
  <r>
    <s v="STND-38805"/>
    <s v="Great Lakes Coca-Cola Distribution, L.L.C."/>
    <s v="Great Lakes Coca Cola Distribution (Comprehensive Energy Savings)  - 7400 N Oak Park Ave - Niles"/>
    <s v="New Indoor LED Fixtures"/>
    <s v="Indoor Lighting"/>
    <s v="Office"/>
    <n v="0"/>
    <n v="87032.603000000003"/>
    <n v="19.57"/>
    <x v="0"/>
    <x v="0"/>
    <n v="15"/>
    <s v="Qty / 1,000"/>
    <m/>
    <s v="Private-Lighting"/>
    <s v="lighting"/>
    <n v="3"/>
    <n v="25784"/>
    <s v="Lighting"/>
    <n v="0.91633259480590001"/>
    <n v="1.30467645558681"/>
    <n v="79750.810939701696"/>
    <n v="25.532518235833798"/>
    <n v="0.71"/>
    <n v="56623.075767188202"/>
    <n v="18.128087947442001"/>
    <n v="2885"/>
    <n v="1.165"/>
    <n v="1.3779999999999999"/>
    <n v="2.5499999999999998E-2"/>
    <n v="0.55000000000000004"/>
    <n v="24.263431542460999"/>
    <d v="1900-01-16T07:56:40"/>
    <n v="43260"/>
    <n v="33.688505390993299"/>
    <n v="1745.61860855141"/>
    <n v="0"/>
    <n v="849346.13650782302"/>
  </r>
  <r>
    <s v="STND-38805"/>
    <s v="Great Lakes Coca-Cola Distribution, L.L.C."/>
    <s v="Great Lakes Coca Cola Distribution (Comprehensive Energy Savings)  - 7400 N Oak Park Ave - Niles"/>
    <s v="Occupancy Sensors"/>
    <s v="Indoor Lighting"/>
    <s v="Office"/>
    <n v="0"/>
    <n v="6357.7280000000001"/>
    <n v="4.3319999999999999"/>
    <x v="0"/>
    <x v="0"/>
    <n v="8"/>
    <s v="Qty / 1,000"/>
    <m/>
    <s v="Private-Lighting"/>
    <s v="lighting"/>
    <n v="3"/>
    <n v="7848"/>
    <s v="Lighting"/>
    <n v="0.91633259480590001"/>
    <n v="1.30467645558681"/>
    <n v="5825.7933953101201"/>
    <n v="5.6518584056020504"/>
    <n v="0.71"/>
    <n v="4136.3133106701898"/>
    <n v="4.01281946797745"/>
    <n v="2885"/>
    <n v="1.165"/>
    <n v="1.3779999999999999"/>
    <n v="2.5499999999999998E-2"/>
    <n v="0.55000000000000004"/>
    <n v="24.263431542460999"/>
    <d v="1900-01-16T07:56:40"/>
    <n v="43260"/>
    <n v="10.2537344078412"/>
    <n v="127.51736616344"/>
    <n v="0"/>
    <n v="33090.506485361519"/>
  </r>
  <r>
    <s v="STND-38806"/>
    <s v="AptarGroup, Inc"/>
    <s v="AptarGroup Inc (DBA Aptar McHenry) - 4900 Prime Pkwy - McHenry"/>
    <s v="New Indoor LED Fixtures"/>
    <s v="Indoor Lighting"/>
    <s v="Manufacturing"/>
    <n v="0"/>
    <n v="184895.761"/>
    <n v="33.067"/>
    <x v="0"/>
    <x v="0"/>
    <n v="10.827197921178"/>
    <s v="Qty / 1,000"/>
    <m/>
    <s v="Private-Lighting"/>
    <s v="lighting"/>
    <n v="2"/>
    <n v="39253"/>
    <s v="Lighting"/>
    <n v="0.97902139861649395"/>
    <n v="0.93591656730105399"/>
    <n v="181016.90653248099"/>
    <n v="30.947953130943901"/>
    <n v="0.71"/>
    <n v="128522.003638061"/>
    <n v="21.973046722970199"/>
    <n v="4618"/>
    <n v="1.02"/>
    <n v="1.04"/>
    <n v="1.2E-2"/>
    <n v="0.81"/>
    <n v="15.158077089649201"/>
    <d v="1900-01-09T19:51:10"/>
    <n v="43132"/>
    <n v="36.737836100360802"/>
    <n v="2129.6106650880101"/>
    <n v="1"/>
    <n v="1391533.1706156454"/>
  </r>
  <r>
    <s v="STND-38810"/>
    <s v="Our Lady of Perpetual Help"/>
    <s v="Our Lady of Perpetual Help - 1775 Grove St - Glenview"/>
    <s v="Photocells"/>
    <s v="Outdoor &amp; Garage Lighting"/>
    <s v="K-12 School"/>
    <n v="0"/>
    <n v="104.16"/>
    <n v="0"/>
    <x v="0"/>
    <x v="0"/>
    <n v="8"/>
    <s v="Qty / 1,000"/>
    <m/>
    <s v="Private-Lighting"/>
    <s v="lighting"/>
    <n v="3"/>
    <n v="372"/>
    <s v="Lighting"/>
    <n v="0.91633259480590001"/>
    <n v="1.30467645558681"/>
    <n v="95.445203074982501"/>
    <n v="0"/>
    <n v="0.71"/>
    <n v="67.766094183237598"/>
    <n v="0"/>
    <n v="2979"/>
    <n v="1.17333333333333"/>
    <n v="1.323"/>
    <n v="2.1333333333333301E-2"/>
    <n v="0.72"/>
    <n v="23.497818059751602"/>
    <d v="1900-01-15T18:49:11"/>
    <n v="43159"/>
    <n v="0"/>
    <n v="1.73536732863605"/>
    <n v="1"/>
    <n v="542.12875346590079"/>
  </r>
  <r>
    <s v="STND-38810"/>
    <s v="Our Lady of Perpetual Help"/>
    <s v="Our Lady of Perpetual Help - 1775 Grove St - Glenview"/>
    <s v="Outdoor &amp; Garage - LED Fixtures"/>
    <s v="Outdoor &amp; Garage Lighting"/>
    <s v="Exterior"/>
    <n v="0"/>
    <n v="51594.269"/>
    <n v="0"/>
    <x v="0"/>
    <x v="0"/>
    <n v="10.1978380583316"/>
    <s v="Qty / 1,000"/>
    <m/>
    <s v="Private-Lighting"/>
    <s v="lighting"/>
    <n v="3"/>
    <n v="10523"/>
    <s v="Lighting"/>
    <n v="0.91633259480590001"/>
    <n v="1.30467645558681"/>
    <n v="47277.510389883602"/>
    <n v="0"/>
    <n v="0.71"/>
    <n v="33567.032376817297"/>
    <n v="0"/>
    <n v="4903"/>
    <n v="1"/>
    <n v="1"/>
    <n v="0"/>
    <n v="0"/>
    <n v="14.276973281664301"/>
    <d v="1900-01-09T04:44:53"/>
    <n v="43159"/>
    <n v="0"/>
    <n v="0"/>
    <n v="1"/>
    <n v="342311.16027755645"/>
  </r>
  <r>
    <s v="STND-38814"/>
    <s v="Anfinsen Plastic Molding, Inc."/>
    <s v="Anfinsen Plastic Molding Inc - 445 Treasure Dr - Oswego"/>
    <s v="Hybrid Injection Molding Machine"/>
    <s v="Industrial"/>
    <s v="Manufacturing"/>
    <n v="0"/>
    <n v="603030.6"/>
    <n v="96.656999999999996"/>
    <x v="4"/>
    <x v="0"/>
    <n v="20"/>
    <s v="ΔkWpeak / CF"/>
    <n v="1"/>
    <s v="Private-Non-Lighting"/>
    <s v="non_lighting"/>
    <n v="1"/>
    <n v="1"/>
    <s v="Non-Lighting"/>
    <n v="0.63719436902659499"/>
    <n v="0.48692010922420598"/>
    <n v="384247.70267072902"/>
    <n v="47.064236997284098"/>
    <n v="0.7"/>
    <n v="268973.39186951"/>
    <n v="32.9449658980989"/>
    <n v="4618"/>
    <n v="1.02"/>
    <n v="1.04"/>
    <n v="1.2E-2"/>
    <n v="0.81"/>
    <n v="15.158077089649201"/>
    <d v="1900-01-09T19:51:10"/>
    <n v="43135"/>
    <n v="47.064236997284098"/>
    <n v="0"/>
    <n v="1"/>
    <n v="5379467.8373902002"/>
  </r>
  <r>
    <s v="STND-38816"/>
    <s v="RDN MFG"/>
    <s v="RDN MFG - 160 Convington Dr A - Bloomingdale"/>
    <s v="New Indoor LED Fixtures"/>
    <s v="Indoor Lighting"/>
    <s v="Warehouse"/>
    <n v="0"/>
    <n v="157957.18599999999"/>
    <n v="24.998000000000001"/>
    <x v="0"/>
    <x v="0"/>
    <n v="9.5383441434566993"/>
    <s v="Qty / 1,000"/>
    <m/>
    <s v="Private-Lighting"/>
    <s v="lighting"/>
    <n v="2"/>
    <n v="30133"/>
    <s v="Lighting"/>
    <n v="0.97902139861649395"/>
    <n v="0.93591656730105399"/>
    <n v="154643.465159246"/>
    <n v="23.396042349391699"/>
    <n v="0.71"/>
    <n v="109796.86026306399"/>
    <n v="16.611190068068101"/>
    <n v="5242"/>
    <n v="1"/>
    <n v="1.22"/>
    <n v="1.0999999999999999E-2"/>
    <n v="0.68"/>
    <n v="13.3536818008394"/>
    <d v="1900-01-08T12:55:13"/>
    <n v="43146"/>
    <n v="28.201593960211799"/>
    <n v="1701.0781167517"/>
    <n v="1"/>
    <n v="1047280.2390601301"/>
  </r>
  <r>
    <s v="STND-38817"/>
    <s v="First Community Building Condominium Association"/>
    <s v="First Community Building Condominium Association - 2801 Black Rd - Joliet"/>
    <s v="Outdoor &amp; Garage - LED Fixtures"/>
    <s v="Outdoor &amp; Garage Lighting"/>
    <s v="Exterior"/>
    <n v="0"/>
    <n v="14620.745999999999"/>
    <n v="0"/>
    <x v="0"/>
    <x v="0"/>
    <n v="10.1978380583316"/>
    <s v="Qty / 1,000"/>
    <m/>
    <s v="Private-Lighting"/>
    <s v="lighting"/>
    <n v="3"/>
    <n v="2982"/>
    <s v="Lighting"/>
    <n v="0.91633259480590001"/>
    <n v="1.30467645558681"/>
    <n v="13397.466120178"/>
    <n v="0"/>
    <n v="0.71"/>
    <n v="9512.2009453263709"/>
    <n v="0"/>
    <n v="4903"/>
    <n v="1"/>
    <n v="1"/>
    <n v="0"/>
    <n v="0"/>
    <n v="14.276973281664301"/>
    <d v="1900-01-09T04:44:53"/>
    <n v="43124"/>
    <n v="0"/>
    <n v="0"/>
    <n v="1"/>
    <n v="97003.884818747087"/>
  </r>
  <r>
    <s v="STND-38853"/>
    <s v="Blue Island Industrial LLC"/>
    <s v="Blue Island Industrial LLC - 3500 W 127th Street - Blue Island"/>
    <s v="Outdoor &amp; Garage - LED Fixtures"/>
    <s v="Outdoor &amp; Garage Lighting"/>
    <s v="Exterior"/>
    <n v="0"/>
    <n v="34624.985999999997"/>
    <n v="0"/>
    <x v="0"/>
    <x v="0"/>
    <n v="10.1978380583316"/>
    <s v="Qty / 1,000"/>
    <m/>
    <s v="Private-Lighting"/>
    <s v="lighting"/>
    <n v="1"/>
    <n v="7062"/>
    <s v="Lighting"/>
    <n v="0.99989942556735301"/>
    <n v="1.019640158801"/>
    <n v="34621.503611677603"/>
    <n v="0"/>
    <n v="0.71"/>
    <n v="24581.267564291102"/>
    <n v="0"/>
    <n v="4903"/>
    <n v="1"/>
    <n v="1"/>
    <n v="0"/>
    <n v="0"/>
    <n v="14.276973281664301"/>
    <d v="1900-01-09T04:44:53"/>
    <n v="43194"/>
    <n v="0"/>
    <n v="0"/>
    <n v="1"/>
    <n v="250675.78588915992"/>
  </r>
  <r>
    <s v="STND-38853"/>
    <s v="Blue Island Industrial LLC"/>
    <s v="Blue Island Industrial LLC - 3500 W 127th Street - Blue Island"/>
    <s v="Occupancy Sensors"/>
    <s v="Indoor Lighting"/>
    <s v="Warehouse"/>
    <n v="0"/>
    <n v="17927.64"/>
    <n v="9.2140000000000004"/>
    <x v="0"/>
    <x v="0"/>
    <n v="8"/>
    <s v="Qty / 1,000"/>
    <m/>
    <s v="Private-Lighting"/>
    <s v="lighting"/>
    <n v="1"/>
    <n v="14250"/>
    <s v="Lighting"/>
    <n v="0.99989942556735301"/>
    <n v="1.019640158801"/>
    <n v="17925.836937778298"/>
    <n v="9.3949644231924498"/>
    <n v="0.71"/>
    <n v="12727.3442258226"/>
    <n v="6.6704247404666397"/>
    <n v="5242"/>
    <n v="1"/>
    <n v="1.22"/>
    <n v="1.0999999999999999E-2"/>
    <n v="0.68"/>
    <n v="13.3536818008394"/>
    <d v="1900-01-08T12:55:13"/>
    <n v="43194"/>
    <n v="14.5297934166292"/>
    <n v="197.184206315561"/>
    <n v="1"/>
    <n v="101818.7538065808"/>
  </r>
  <r>
    <s v="STND-38853"/>
    <s v="Blue Island Industrial LLC"/>
    <s v="Blue Island Industrial LLC - 3500 W 127th Street - Blue Island"/>
    <s v="New Indoor LED Fixtures"/>
    <s v="Indoor Lighting"/>
    <s v="Warehouse"/>
    <n v="0"/>
    <n v="777220.85600000003"/>
    <n v="123.003"/>
    <x v="0"/>
    <x v="0"/>
    <n v="9.5383441434566993"/>
    <s v="Qty / 1,000"/>
    <m/>
    <s v="Private-Lighting"/>
    <s v="lighting"/>
    <n v="1"/>
    <n v="148268"/>
    <s v="Lighting"/>
    <n v="0.99989942556735301"/>
    <n v="1.019640158801"/>
    <n v="777142.687453366"/>
    <n v="125.41879845299999"/>
    <n v="0.71"/>
    <n v="551771.30809188995"/>
    <n v="89.047346901629894"/>
    <n v="5242"/>
    <n v="1"/>
    <n v="1.22"/>
    <n v="1.0999999999999999E-2"/>
    <n v="0.68"/>
    <n v="13.3536818008394"/>
    <d v="1900-01-08T12:55:13"/>
    <n v="43194"/>
    <n v="151.17984384402101"/>
    <n v="8548.5695619870294"/>
    <n v="1"/>
    <n v="5262984.6250657206"/>
  </r>
  <r>
    <s v="STND-38853"/>
    <s v="Blue Island Industrial LLC"/>
    <s v="Blue Island Industrial LLC - 3500 W 127th Street - Blue Island"/>
    <s v="Photocells"/>
    <s v="Outdoor &amp; Garage Lighting"/>
    <s v="Warehouse"/>
    <n v="0"/>
    <n v="769.44"/>
    <n v="0"/>
    <x v="0"/>
    <x v="0"/>
    <n v="8"/>
    <s v="Qty / 1,000"/>
    <m/>
    <s v="Private-Lighting"/>
    <s v="lighting"/>
    <n v="1"/>
    <n v="2748"/>
    <s v="Lighting"/>
    <n v="0.99989942556735301"/>
    <n v="1.019640158801"/>
    <n v="769.36261400854403"/>
    <n v="0"/>
    <n v="0.71"/>
    <n v="546.247455946066"/>
    <n v="0"/>
    <n v="5242"/>
    <n v="1"/>
    <n v="1.22"/>
    <n v="1.0999999999999999E-2"/>
    <n v="0.68"/>
    <n v="13.3536818008394"/>
    <d v="1900-01-08T12:55:13"/>
    <n v="43194"/>
    <n v="0"/>
    <n v="8.4629887540939794"/>
    <n v="1"/>
    <n v="4369.979647568528"/>
  </r>
  <r>
    <s v="STND-38855"/>
    <s v="New Albertson's, Inc."/>
    <s v="Jewel-Osco/Albertsons #3475 - 16 S Waukegan Rd - Deerfield"/>
    <s v="Time Clocks for Lighting"/>
    <s v="Indoor Lighting"/>
    <s v="Grocery/convenience"/>
    <n v="0"/>
    <n v="24888.472000000002"/>
    <n v="0"/>
    <x v="0"/>
    <x v="0"/>
    <n v="8"/>
    <s v="Qty / 1,000"/>
    <m/>
    <s v="Private-Non-Lighting"/>
    <s v="non_lighting"/>
    <n v="3"/>
    <n v="49904"/>
    <s v="Lighting"/>
    <n v="0.98952339343681495"/>
    <n v="0.43468415683807998"/>
    <n v="24627.725270897201"/>
    <n v="0"/>
    <n v="0.71"/>
    <n v="17485.684942337"/>
    <n v="0"/>
    <n v="4661"/>
    <n v="1.07"/>
    <n v="1.24"/>
    <n v="2.9000000000000001E-2"/>
    <n v="0.745"/>
    <n v="15.018236429950701"/>
    <d v="1900-01-09T17:27:20"/>
    <n v="43170"/>
    <n v="0"/>
    <n v="667.48040453833403"/>
    <n v="1"/>
    <n v="139885.479538696"/>
  </r>
  <r>
    <s v="STND-38855"/>
    <s v="New Albertson's, Inc."/>
    <s v="Jewel-Osco/Albertsons #3475 - 16 S Waukegan Rd - Deerfield"/>
    <s v="Demand Ventilation Controls"/>
    <s v="Commercial Kitchen Equipment"/>
    <s v="Grocery/convenience"/>
    <n v="0"/>
    <n v="7449"/>
    <n v="1.02"/>
    <x v="7"/>
    <x v="0"/>
    <n v="15"/>
    <s v="ΔkWpeak"/>
    <n v="1"/>
    <s v="Private-Non-Lighting"/>
    <s v="non_lighting"/>
    <n v="3"/>
    <n v="1"/>
    <s v="Non-Lighting"/>
    <n v="0.98952339343681495"/>
    <n v="0.43468415683807998"/>
    <n v="7370.9597577108398"/>
    <n v="0.44337783997484198"/>
    <n v="0.7"/>
    <n v="5159.6718303975804"/>
    <n v="0.31036448798238903"/>
    <n v="4661"/>
    <n v="1.07"/>
    <n v="1.24"/>
    <n v="2.9000000000000001E-2"/>
    <n v="0.745"/>
    <n v="15.018236429950701"/>
    <d v="1900-01-09T17:27:20"/>
    <n v="43170"/>
    <n v="0.44337783997484198"/>
    <n v="0"/>
    <n v="1"/>
    <n v="77395.077455963707"/>
  </r>
  <r>
    <s v="STND-38855"/>
    <s v="New Albertson's, Inc."/>
    <s v="Jewel-Osco/Albertsons #3475 - 16 S Waukegan Rd - Deerfield"/>
    <s v="Demand Ventilation Controls"/>
    <s v="Commercial Kitchen Equipment"/>
    <s v="Grocery/convenience"/>
    <n v="0"/>
    <n v="7449"/>
    <n v="1.02"/>
    <x v="7"/>
    <x v="0"/>
    <n v="15"/>
    <s v="ΔkWpeak"/>
    <n v="1"/>
    <s v="Private-Non-Lighting"/>
    <s v="non_lighting"/>
    <n v="3"/>
    <n v="1"/>
    <s v="Non-Lighting"/>
    <n v="0.98952339343681495"/>
    <n v="0.43468415683807998"/>
    <n v="7370.9597577108398"/>
    <n v="0.44337783997484198"/>
    <n v="0.7"/>
    <n v="5159.6718303975804"/>
    <n v="0.31036448798238903"/>
    <n v="4661"/>
    <n v="1.07"/>
    <n v="1.24"/>
    <n v="2.9000000000000001E-2"/>
    <n v="0.745"/>
    <n v="15.018236429950701"/>
    <d v="1900-01-09T17:27:20"/>
    <n v="43170"/>
    <n v="0.44337783997484198"/>
    <n v="0"/>
    <n v="1"/>
    <n v="77395.077455963707"/>
  </r>
  <r>
    <s v="STND-38855"/>
    <s v="New Albertson's, Inc."/>
    <s v="Jewel-Osco/Albertsons #3475 - 16 S Waukegan Rd - Deerfield"/>
    <s v="Cooler Display Cases with Doors"/>
    <s v="Refrigeration"/>
    <s v="Grocery/convenience"/>
    <n v="0"/>
    <n v="64735.37"/>
    <n v="7.399"/>
    <x v="2"/>
    <x v="0"/>
    <n v="12"/>
    <s v="ΔkWpeak"/>
    <m/>
    <s v="Private-Non-Lighting"/>
    <s v="non_lighting"/>
    <n v="3"/>
    <n v="49"/>
    <s v="Non-Lighting"/>
    <n v="0.98952339343681495"/>
    <n v="0.43468415683807998"/>
    <n v="64057.162997787796"/>
    <n v="3.2162280764449598"/>
    <n v="0.7"/>
    <n v="44840.014098451502"/>
    <n v="2.2513596535114702"/>
    <n v="4661"/>
    <n v="1.07"/>
    <n v="1.24"/>
    <n v="2.9000000000000001E-2"/>
    <n v="0.745"/>
    <n v="15.018236429950701"/>
    <d v="1900-01-09T17:27:20"/>
    <n v="43170"/>
    <n v="3.2162280764449598"/>
    <n v="0"/>
    <n v="1"/>
    <n v="538080.16918141802"/>
  </r>
  <r>
    <s v="STND-38857"/>
    <s v="Golf Plaza II Shopping Center LLC"/>
    <s v="Golf Plaza 2 Shopping Center LLC - 1000-1088 S Elmhurst Rd - Mt Prospect"/>
    <s v="Outdoor &amp; Garage - LED Fixtures"/>
    <s v="Outdoor &amp; Garage Lighting"/>
    <s v="Exterior"/>
    <n v="0"/>
    <n v="82007.577999999994"/>
    <n v="0"/>
    <x v="0"/>
    <x v="0"/>
    <n v="10.1978380583316"/>
    <s v="Qty / 1,000"/>
    <m/>
    <s v="Private-Lighting"/>
    <s v="lighting"/>
    <n v="3"/>
    <n v="16726"/>
    <s v="Lighting"/>
    <n v="0.91633259480590001"/>
    <n v="1.30467645558681"/>
    <n v="75146.216742487202"/>
    <n v="0"/>
    <n v="0.71"/>
    <n v="53353.813887165903"/>
    <n v="0"/>
    <n v="4903"/>
    <n v="1"/>
    <n v="1"/>
    <n v="0"/>
    <n v="0"/>
    <n v="14.276973281664301"/>
    <d v="1900-01-09T04:44:53"/>
    <n v="43146"/>
    <n v="0"/>
    <n v="0"/>
    <n v="1"/>
    <n v="544093.55381568149"/>
  </r>
  <r>
    <s v="STND-38862"/>
    <s v="WMI Chicago LLC"/>
    <s v="WMI Chicago LLC - 3745 N 25th Ave - Schiller Park"/>
    <s v="Occupancy Sensors"/>
    <s v="Indoor Lighting"/>
    <s v="Warehouse"/>
    <n v="0"/>
    <n v="1313.4359999999999"/>
    <n v="0.67500000000000004"/>
    <x v="0"/>
    <x v="0"/>
    <n v="8"/>
    <s v="Qty / 1,000"/>
    <m/>
    <s v="Private-Lighting"/>
    <s v="lighting"/>
    <n v="3"/>
    <n v="1044"/>
    <s v="Lighting"/>
    <n v="0.91633259480590001"/>
    <n v="1.30467645558681"/>
    <n v="1203.5442179914801"/>
    <n v="0.88065660752109398"/>
    <n v="0.71"/>
    <n v="854.51639477395202"/>
    <n v="0.62526619133997696"/>
    <n v="5242"/>
    <n v="1"/>
    <n v="1.22"/>
    <n v="1.0999999999999999E-2"/>
    <n v="0.68"/>
    <n v="13.3536818008394"/>
    <d v="1900-01-08T12:55:13"/>
    <n v="43146"/>
    <n v="1.36198052508675"/>
    <n v="13.2389863979063"/>
    <n v="1"/>
    <n v="6836.1311581916161"/>
  </r>
  <r>
    <s v="STND-38862"/>
    <s v="WMI Chicago LLC"/>
    <s v="WMI Chicago LLC - 3745 N 25th Ave - Schiller Park"/>
    <s v="New Indoor LED Fixtures"/>
    <s v="Indoor Lighting"/>
    <s v="Warehouse"/>
    <n v="0"/>
    <n v="30555.617999999999"/>
    <n v="4.8360000000000003"/>
    <x v="0"/>
    <x v="0"/>
    <n v="9.5383441434566993"/>
    <s v="Qty / 1,000"/>
    <m/>
    <s v="Private-Lighting"/>
    <s v="lighting"/>
    <n v="3"/>
    <n v="5829"/>
    <s v="Lighting"/>
    <n v="0.91633259480590001"/>
    <n v="1.30467645558681"/>
    <n v="27999.108727837898"/>
    <n v="6.3094153392178001"/>
    <n v="0.71"/>
    <n v="19879.367196764899"/>
    <n v="4.4796848908446396"/>
    <n v="5242"/>
    <n v="1"/>
    <n v="1.22"/>
    <n v="1.0999999999999999E-2"/>
    <n v="0.68"/>
    <n v="13.3536818008394"/>
    <d v="1900-01-08T12:55:13"/>
    <n v="43146"/>
    <n v="7.6053704667524098"/>
    <n v="307.99019600621602"/>
    <n v="1"/>
    <n v="189616.24567688769"/>
  </r>
  <r>
    <s v="STND-38866"/>
    <s v="New Albertson's Inc"/>
    <s v="Jewel-Osco/Albertsons #3190 - 13460 S Rt 59 - Plainfield"/>
    <s v="New Indoor LED Fixtures"/>
    <s v="Indoor Lighting"/>
    <s v="Grocery/convenience"/>
    <n v="0"/>
    <n v="12946.953"/>
    <n v="2.4140000000000001"/>
    <x v="0"/>
    <x v="0"/>
    <n v="10.727311735679001"/>
    <s v="Qty / 1,000"/>
    <m/>
    <s v="Private-Non-Lighting"/>
    <s v="non_lighting"/>
    <n v="3"/>
    <n v="2596"/>
    <s v="Lighting"/>
    <n v="0.98952339343681495"/>
    <n v="0.43468415683807998"/>
    <n v="12811.312867227"/>
    <n v="1.0493275546071299"/>
    <n v="0.71"/>
    <n v="9096.0321357311295"/>
    <n v="0.74502256377105902"/>
    <n v="4661"/>
    <n v="1.07"/>
    <n v="1.24"/>
    <n v="2.9000000000000001E-2"/>
    <n v="0.745"/>
    <n v="15.018236429950701"/>
    <d v="1900-01-09T17:27:20"/>
    <n v="43170"/>
    <n v="1.1358817434586801"/>
    <n v="347.222498270637"/>
    <n v="1"/>
    <n v="97575.972277741865"/>
  </r>
  <r>
    <s v="STND-38866"/>
    <s v="New Albertson's Inc"/>
    <s v="Jewel-Osco/Albertsons #3190 - 13460 S Rt 59 - Plainfield"/>
    <s v="Freezer Display Cases with Doors"/>
    <s v="Refrigeration"/>
    <s v="Grocery/convenience"/>
    <n v="0"/>
    <n v="17245.52"/>
    <n v="1.968"/>
    <x v="2"/>
    <x v="0"/>
    <n v="12"/>
    <s v="ΔkWpeak"/>
    <m/>
    <s v="Private-Non-Lighting"/>
    <s v="non_lighting"/>
    <n v="3"/>
    <n v="8"/>
    <s v="Non-Lighting"/>
    <n v="0.98952339343681495"/>
    <n v="0.43468415683807998"/>
    <n v="17064.845471982499"/>
    <n v="0.85545842065734201"/>
    <n v="0.7"/>
    <n v="11945.3918303877"/>
    <n v="0.59882089446013997"/>
    <n v="4661"/>
    <n v="1.07"/>
    <n v="1.24"/>
    <n v="2.9000000000000001E-2"/>
    <n v="0.745"/>
    <n v="15.018236429950701"/>
    <d v="1900-01-09T17:27:20"/>
    <n v="43170"/>
    <n v="0.85545842065734201"/>
    <n v="0"/>
    <n v="1"/>
    <n v="143344.7019646524"/>
  </r>
  <r>
    <s v="STND-38868"/>
    <s v="Northshore University HealthSystems"/>
    <s v="Northshore University Health System-Evanston Hospital - 2650 Ridge Ave - Evanston"/>
    <s v="VSD on HVAC Fan or Pump &lt;= 200 HP"/>
    <s v="Variable Speed Drives"/>
    <s v="Hospital (24/7)"/>
    <n v="0"/>
    <n v="124731.042"/>
    <n v="15.673"/>
    <x v="6"/>
    <x v="0"/>
    <n v="15"/>
    <s v="ΔkWpeak"/>
    <m/>
    <s v="Private-Non-Lighting"/>
    <s v="non_lighting"/>
    <n v="2"/>
    <n v="3"/>
    <s v="Non-Lighting"/>
    <n v="0.76002432528749297"/>
    <n v="0.465462131779591"/>
    <n v="94798.626038456001"/>
    <n v="7.2951879913815301"/>
    <n v="0.7"/>
    <n v="66359.038226919205"/>
    <n v="5.1066315939670703"/>
    <n v="7616"/>
    <n v="1.23"/>
    <n v="1.41"/>
    <n v="1.4E-2"/>
    <n v="0.73499999999999999"/>
    <n v="9.1911764705882408"/>
    <d v="1900-01-05T13:33:47"/>
    <n v="43148"/>
    <n v="7.2951879913815301"/>
    <n v="0"/>
    <n v="1"/>
    <n v="995385.57340378803"/>
  </r>
  <r>
    <s v="STND-38868"/>
    <s v="Northshore University HealthSystems"/>
    <s v="Northshore University Health System-Evanston Hospital - 2650 Ridge Ave - Evanston"/>
    <s v="VSD on HVAC Fan or Pump &lt;= 200 HP"/>
    <s v="Variable Speed Drives"/>
    <s v="Hospital (24/7)"/>
    <n v="0"/>
    <n v="33261.610999999997"/>
    <n v="4.18"/>
    <x v="6"/>
    <x v="0"/>
    <n v="15"/>
    <s v="ΔkWpeak"/>
    <m/>
    <s v="Private-Non-Lighting"/>
    <s v="non_lighting"/>
    <n v="2"/>
    <n v="1"/>
    <s v="Non-Lighting"/>
    <n v="0.76002432528749297"/>
    <n v="0.465462131779591"/>
    <n v="25279.6334582501"/>
    <n v="1.94563171083869"/>
    <n v="0.7"/>
    <n v="17695.743420775001"/>
    <n v="1.36194219758708"/>
    <n v="7616"/>
    <n v="1.23"/>
    <n v="1.41"/>
    <n v="1.4E-2"/>
    <n v="0.73499999999999999"/>
    <n v="9.1911764705882408"/>
    <d v="1900-01-05T13:33:47"/>
    <n v="43148"/>
    <n v="1.94563171083869"/>
    <n v="0"/>
    <n v="1"/>
    <n v="265436.15131162503"/>
  </r>
  <r>
    <s v="STND-38870"/>
    <s v="New Albertson's Inc"/>
    <s v="Jewel-Osco/Albertsons #3262 - 4660 W Irving Park Rd - Plainfield"/>
    <s v="New Indoor LED Fixtures"/>
    <s v="Indoor Lighting"/>
    <s v="Grocery/convenience"/>
    <n v="0"/>
    <n v="768.04"/>
    <n v="0.14299999999999999"/>
    <x v="0"/>
    <x v="0"/>
    <n v="10.727311735679001"/>
    <s v="Qty / 1,000"/>
    <m/>
    <s v="Private-Lighting"/>
    <s v="lighting"/>
    <n v="3"/>
    <n v="154"/>
    <s v="Lighting"/>
    <n v="0.91633259480590001"/>
    <n v="1.30467645558681"/>
    <n v="703.78008611472296"/>
    <n v="0.18656873314891301"/>
    <n v="0.71"/>
    <n v="499.68386114145301"/>
    <n v="0.13246380053572801"/>
    <n v="4661"/>
    <n v="1.07"/>
    <n v="1.24"/>
    <n v="2.9000000000000001E-2"/>
    <n v="0.745"/>
    <n v="15.018236429950701"/>
    <d v="1900-01-09T17:27:20"/>
    <n v="43170"/>
    <n v="0.20195792720168099"/>
    <n v="19.074413548903699"/>
    <n v="1"/>
    <n v="5360.2645477521046"/>
  </r>
  <r>
    <s v="STND-38871"/>
    <s v="Ruffolo Fresh Market"/>
    <s v="Ruffolo Fresh Market - 1414 W Algonquin Rd - Arlington Heights"/>
    <s v="LED Refrigerated Display Case Lighting for Open and Closed Cases"/>
    <s v="Refrigeration"/>
    <s v="Grocery/convenience"/>
    <n v="0"/>
    <n v="3742.8670000000002"/>
    <n v="0.44500000000000001"/>
    <x v="2"/>
    <x v="0"/>
    <n v="8.6177180282661094"/>
    <s v="ΔkWpeak / CF"/>
    <n v="0.69"/>
    <s v="Private-Lighting"/>
    <s v="lighting"/>
    <n v="3"/>
    <n v="11"/>
    <s v="Non-Lighting"/>
    <n v="0.91633259480590001"/>
    <n v="1.30467645558681"/>
    <n v="3429.7110301233702"/>
    <n v="0.58058102273612899"/>
    <n v="0.7"/>
    <n v="2400.7977210863601"/>
    <n v="0.40640671591528998"/>
    <n v="4661"/>
    <n v="1.07"/>
    <n v="1.24"/>
    <n v="2.9000000000000001E-2"/>
    <n v="0.745"/>
    <n v="15.018236429950701"/>
    <d v="1900-01-09T17:27:20"/>
    <n v="43159"/>
    <n v="0.84142177208134605"/>
    <n v="0"/>
    <n v="1"/>
    <n v="20689.397803226115"/>
  </r>
  <r>
    <s v="STND-38871"/>
    <s v="Ruffolo Fresh Market"/>
    <s v="Ruffolo Fresh Market - 1414 W Algonquin Rd - Arlington Heights"/>
    <s v="Outdoor &amp; Garage - LED Fixtures"/>
    <s v="Outdoor &amp; Garage Lighting"/>
    <s v="Exterior"/>
    <n v="0"/>
    <n v="71657.345000000001"/>
    <n v="0"/>
    <x v="0"/>
    <x v="0"/>
    <n v="10.1978380583316"/>
    <s v="Qty / 1,000"/>
    <m/>
    <s v="Private-Lighting"/>
    <s v="lighting"/>
    <n v="3"/>
    <n v="14615"/>
    <s v="Lighting"/>
    <n v="0.91633259480590001"/>
    <n v="1.30467645558681"/>
    <n v="65661.960880751605"/>
    <n v="0"/>
    <n v="0.71"/>
    <n v="46619.992225333597"/>
    <n v="0"/>
    <n v="4903"/>
    <n v="1"/>
    <n v="1"/>
    <n v="0"/>
    <n v="0"/>
    <n v="14.276973281664301"/>
    <d v="1900-01-09T04:44:53"/>
    <n v="43159"/>
    <n v="0"/>
    <n v="0"/>
    <n v="1"/>
    <n v="475423.13099463028"/>
  </r>
  <r>
    <s v="STND-38874"/>
    <s v="Kalamai Inc., D/B/A Burger King #2014"/>
    <s v="Kalamai Inc - 1425 E New York St - Aurora"/>
    <s v="Outdoor &amp; Garage - LED Fixtures"/>
    <s v="Outdoor &amp; Garage Lighting"/>
    <s v="Exterior"/>
    <n v="0"/>
    <n v="43185.624000000003"/>
    <n v="0"/>
    <x v="0"/>
    <x v="0"/>
    <n v="10.1978380583316"/>
    <s v="Qty / 1,000"/>
    <m/>
    <s v="Private-Lighting"/>
    <s v="lighting"/>
    <n v="3"/>
    <n v="8808"/>
    <s v="Lighting"/>
    <n v="0.91633259480590001"/>
    <n v="1.30467645558681"/>
    <n v="39572.394898231898"/>
    <n v="0"/>
    <n v="0.71"/>
    <n v="28096.4003777447"/>
    <n v="0"/>
    <n v="4903"/>
    <n v="1"/>
    <n v="1"/>
    <n v="0"/>
    <n v="0"/>
    <n v="14.276973281664301"/>
    <d v="1900-01-09T04:44:53"/>
    <n v="43152"/>
    <n v="0"/>
    <n v="0"/>
    <n v="1"/>
    <n v="286522.54107428726"/>
  </r>
  <r>
    <s v="STND-38876"/>
    <s v="Edsal Manufacturing Company, Inc."/>
    <s v="Edsal Manufacturing Co Inc - 4345 S Packers Ave - Chicago"/>
    <s v="Occupancy Sensors"/>
    <s v="Indoor Lighting"/>
    <s v="Manufacturing"/>
    <n v="0"/>
    <n v="1139.53"/>
    <n v="0.69199999999999995"/>
    <x v="0"/>
    <x v="0"/>
    <n v="8"/>
    <s v="Qty / 1,000"/>
    <m/>
    <s v="Private-Lighting"/>
    <s v="lighting"/>
    <n v="3"/>
    <n v="1008"/>
    <s v="Lighting"/>
    <n v="0.91633259480590001"/>
    <n v="1.30467645558681"/>
    <n v="1044.1884817591699"/>
    <n v="0.90283610726607"/>
    <n v="0.71"/>
    <n v="741.37382204900803"/>
    <n v="0.64101363615891005"/>
    <n v="4618"/>
    <n v="1.02"/>
    <n v="1.04"/>
    <n v="1.2E-2"/>
    <n v="0.81"/>
    <n v="15.158077089649201"/>
    <d v="1900-01-09T19:51:10"/>
    <n v="43159"/>
    <n v="1.3153206690939201"/>
    <n v="12.284570373637299"/>
    <n v="1"/>
    <n v="5930.9905763920642"/>
  </r>
  <r>
    <s v="STND-38876"/>
    <s v="Edsal Manufacturing Company, Inc."/>
    <s v="Edsal Manufacturing Co Inc - 4345 S Packers Ave - Chicago"/>
    <s v="New Indoor LED Fixtures"/>
    <s v="Indoor Lighting"/>
    <s v="Manufacturing"/>
    <n v="0"/>
    <n v="42346.135999999999"/>
    <n v="7.5730000000000004"/>
    <x v="0"/>
    <x v="0"/>
    <n v="10.827197921178"/>
    <s v="Qty / 1,000"/>
    <m/>
    <s v="Private-Lighting"/>
    <s v="lighting"/>
    <n v="3"/>
    <n v="8990"/>
    <s v="Lighting"/>
    <n v="0.91633259480590001"/>
    <n v="1.30467645558681"/>
    <n v="38803.144680883503"/>
    <n v="9.8803147981588904"/>
    <n v="0.71"/>
    <n v="27550.2327234273"/>
    <n v="7.0150235066928097"/>
    <n v="4618"/>
    <n v="1.02"/>
    <n v="1.04"/>
    <n v="1.2E-2"/>
    <n v="0.81"/>
    <n v="15.158077089649201"/>
    <d v="1900-01-09T19:51:10"/>
    <n v="43159"/>
    <n v="11.7287687537499"/>
    <n v="456.50758448098298"/>
    <n v="1"/>
    <n v="298291.82247106219"/>
  </r>
  <r>
    <s v="STND-38876"/>
    <s v="Edsal Manufacturing Company, Inc."/>
    <s v="Edsal Manufacturing Co Inc - 4345 S Packers Ave - Chicago"/>
    <s v="Indoor Networked Lighting Measures"/>
    <s v="Indoor Advanced Lighting"/>
    <s v="Manufacturing"/>
    <n v="0"/>
    <n v="4832.8289999999997"/>
    <n v="0.86399999999999999"/>
    <x v="0"/>
    <x v="0"/>
    <n v="10.827197921178"/>
    <s v="Qty / 1,000"/>
    <m/>
    <s v="Private-Lighting"/>
    <s v="lighting"/>
    <n v="3"/>
    <n v="1026"/>
    <s v="Lighting"/>
    <n v="0.91633259480590001"/>
    <n v="1.30467645558681"/>
    <n v="4428.4787378232004"/>
    <n v="1.1272404576270001"/>
    <n v="0.71"/>
    <n v="3144.21990385447"/>
    <n v="0.80034072491517005"/>
    <n v="4618"/>
    <n v="1.02"/>
    <n v="1.04"/>
    <n v="1.2E-2"/>
    <n v="0.81"/>
    <n v="15.158077089649201"/>
    <d v="1900-01-09T19:51:10"/>
    <n v="43159"/>
    <n v="1.3381296980377499"/>
    <n v="52.0997498567435"/>
    <n v="1"/>
    <n v="34043.091206739606"/>
  </r>
  <r>
    <s v="STND-38878"/>
    <s v="Davekiz Inc"/>
    <s v="Davekiz Inc DBA Burger King - 2911 Auburn St - Rockford"/>
    <s v="Outdoor &amp; Garage - LED Fixtures"/>
    <s v="Outdoor &amp; Garage Lighting"/>
    <s v="Exterior"/>
    <n v="0"/>
    <n v="62738.788"/>
    <n v="0"/>
    <x v="0"/>
    <x v="0"/>
    <n v="10.1978380583316"/>
    <s v="Qty / 1,000"/>
    <m/>
    <s v="Private-Lighting"/>
    <s v="lighting"/>
    <n v="3"/>
    <n v="12796"/>
    <s v="Lighting"/>
    <n v="0.91633259480590001"/>
    <n v="1.30467645558681"/>
    <n v="57489.596403017204"/>
    <n v="0"/>
    <n v="0.71"/>
    <n v="40817.613446142197"/>
    <n v="0"/>
    <n v="4903"/>
    <n v="1"/>
    <n v="1"/>
    <n v="0"/>
    <n v="0"/>
    <n v="14.276973281664301"/>
    <d v="1900-01-09T04:44:53"/>
    <n v="43159"/>
    <n v="0"/>
    <n v="0"/>
    <n v="1"/>
    <n v="416251.41185133654"/>
  </r>
  <r>
    <s v="STND-38879"/>
    <s v="Davekiz Inc"/>
    <s v="Davekiz Inc DBA Burger King - 325 Southtown Dr - Belvidere"/>
    <s v="Outdoor &amp; Garage - LED Fixtures"/>
    <s v="Outdoor &amp; Garage Lighting"/>
    <s v="Exterior"/>
    <n v="0"/>
    <n v="14169.67"/>
    <n v="0"/>
    <x v="0"/>
    <x v="0"/>
    <n v="10.1978380583316"/>
    <s v="Qty / 1,000"/>
    <m/>
    <s v="Private-Lighting"/>
    <s v="lighting"/>
    <n v="3"/>
    <n v="2890"/>
    <s v="Lighting"/>
    <n v="0.91633259480590001"/>
    <n v="1.30467645558681"/>
    <n v="12984.130478643299"/>
    <n v="0"/>
    <n v="0.71"/>
    <n v="9218.7326398367495"/>
    <n v="0"/>
    <n v="4903"/>
    <n v="1"/>
    <n v="1"/>
    <n v="0"/>
    <n v="0"/>
    <n v="14.276973281664301"/>
    <d v="1900-01-09T04:44:53"/>
    <n v="43132"/>
    <n v="0"/>
    <n v="0"/>
    <n v="1"/>
    <n v="94011.142564110938"/>
  </r>
  <r>
    <s v="STND-38883"/>
    <s v="Rockford Lutheran School"/>
    <s v="Rockford Lutheran - 3411 N Alpine Rd - Rockford"/>
    <s v="Outdoor &amp; Garage - LED Fixtures"/>
    <s v="Outdoor &amp; Garage Lighting"/>
    <s v="Exterior"/>
    <n v="0"/>
    <n v="36625.410000000003"/>
    <n v="0"/>
    <x v="0"/>
    <x v="0"/>
    <n v="10.1978380583316"/>
    <s v="Qty / 1,000"/>
    <m/>
    <s v="Private-Lighting"/>
    <s v="lighting"/>
    <n v="3"/>
    <n v="7470"/>
    <s v="Lighting"/>
    <n v="0.91633259480590001"/>
    <n v="1.30467645558681"/>
    <n v="33561.056981130001"/>
    <n v="0"/>
    <n v="0.71"/>
    <n v="23828.3504566023"/>
    <n v="0"/>
    <n v="4903"/>
    <n v="1"/>
    <n v="1"/>
    <n v="0"/>
    <n v="0"/>
    <n v="14.276973281664301"/>
    <d v="1900-01-09T04:44:53"/>
    <n v="43132"/>
    <n v="0"/>
    <n v="0"/>
    <n v="1"/>
    <n v="242997.65915360209"/>
  </r>
  <r>
    <s v="STND-38886"/>
    <s v="PQ Corporation"/>
    <s v="PQ Corporation - 1945 N Delany Road - Gurnee"/>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124"/>
    <n v="10.661200899291901"/>
    <n v="0"/>
    <n v="1"/>
    <n v="1006167.17691442"/>
  </r>
  <r>
    <s v="STND-38890"/>
    <s v="Prescott Brothers, Inc."/>
    <s v="Prescott Brothers Inc - 614 13th Ave - Mendota"/>
    <s v="New Indoor LED Fixtures"/>
    <s v="Indoor Lighting"/>
    <s v="Retail (strip mall)"/>
    <n v="0"/>
    <n v="5702.6949999999997"/>
    <n v="1.139"/>
    <x v="0"/>
    <x v="0"/>
    <n v="12.215978499877799"/>
    <s v="Qty / 1,000"/>
    <m/>
    <s v="Private-Lighting"/>
    <s v="lighting"/>
    <n v="3"/>
    <n v="1244"/>
    <s v="Lighting"/>
    <n v="0.91633259480590001"/>
    <n v="1.30467645558681"/>
    <n v="5225.5653067366302"/>
    <n v="1.48602648291337"/>
    <n v="0.71"/>
    <n v="3710.1513677830098"/>
    <n v="1.0550788028684901"/>
    <n v="4093"/>
    <n v="1.1200000000000001"/>
    <n v="1.29"/>
    <n v="1.9E-2"/>
    <n v="0.71"/>
    <n v="17.102369899829"/>
    <d v="1900-01-11T05:11:01"/>
    <n v="43135"/>
    <n v="1.6224767801216"/>
    <n v="88.647982882139303"/>
    <n v="1"/>
    <n v="45323.129340129461"/>
  </r>
  <r>
    <s v="STND-38899"/>
    <s v="Aramark Uniform &amp; Career Apparel Group, Inc."/>
    <s v="Aramark Uniform Services - 3795 N Wilke Rd - Arlington Heights"/>
    <s v="Outdoor &amp; Garage - LED Fixtures"/>
    <s v="Outdoor &amp; Garage Lighting"/>
    <s v="Exterior"/>
    <n v="0"/>
    <n v="17994.009999999998"/>
    <n v="0"/>
    <x v="0"/>
    <x v="0"/>
    <n v="10.1978380583316"/>
    <s v="Qty / 1,000"/>
    <m/>
    <s v="Private-Lighting"/>
    <s v="lighting"/>
    <n v="3"/>
    <n v="3670"/>
    <s v="Lighting"/>
    <n v="0.91633259480590001"/>
    <n v="1.30467645558681"/>
    <n v="16488.497874263299"/>
    <n v="0"/>
    <n v="0.71"/>
    <n v="11706.8334907269"/>
    <n v="0"/>
    <n v="4903"/>
    <n v="1"/>
    <n v="1"/>
    <n v="0"/>
    <n v="0"/>
    <n v="14.276973281664301"/>
    <d v="1900-01-09T04:44:53"/>
    <n v="43194"/>
    <n v="0"/>
    <n v="0"/>
    <n v="1"/>
    <n v="119384.39211428576"/>
  </r>
  <r>
    <s v="STND-38899"/>
    <s v="Aramark Uniform &amp; Career Apparel Group, Inc."/>
    <s v="Aramark Uniform Services - 3795 N Wilke Rd - Arlington Heights"/>
    <s v="All Other Indoor Lighting Measures"/>
    <s v="Indoor Lighting"/>
    <s v="Manufacturing"/>
    <n v="0"/>
    <n v="1653.2919999999999"/>
    <n v="0"/>
    <x v="0"/>
    <x v="0"/>
    <n v="12"/>
    <s v="Qty / 1,000"/>
    <m/>
    <s v="Private-Lighting"/>
    <s v="lighting"/>
    <n v="3"/>
    <n v="3"/>
    <s v="Lighting"/>
    <n v="0.91633259480590001"/>
    <n v="1.30467645558681"/>
    <n v="1514.96534833184"/>
    <n v="0"/>
    <n v="0.71"/>
    <n v="1075.6253973155999"/>
    <n v="0"/>
    <n v="4618"/>
    <n v="1.02"/>
    <n v="1.04"/>
    <n v="1.2E-2"/>
    <n v="0.81"/>
    <n v="15.158077089649201"/>
    <d v="1900-01-09T19:51:10"/>
    <n v="43194"/>
    <n v="0"/>
    <n v="17.8231217450804"/>
    <n v="1"/>
    <n v="12907.504767787199"/>
  </r>
  <r>
    <s v="STND-38901"/>
    <s v="Aramark Uniform &amp; Career Apparel Group, Inc"/>
    <s v="ARAMARK Uniform Services - 9005 W 192ND ST - MOKENA"/>
    <s v="Outdoor &amp; Garage - LED Fixtures"/>
    <s v="Outdoor &amp; Garage Lighting"/>
    <s v="Exterior"/>
    <n v="0"/>
    <n v="54084.993000000002"/>
    <n v="0"/>
    <x v="0"/>
    <x v="0"/>
    <n v="10.1978380583316"/>
    <s v="Qty / 1,000"/>
    <m/>
    <s v="Private-Lighting"/>
    <s v="lighting"/>
    <n v="3"/>
    <n v="11031"/>
    <s v="Lighting"/>
    <n v="0.91633259480590001"/>
    <n v="1.30467645558681"/>
    <n v="49559.841975748903"/>
    <n v="0"/>
    <n v="0.71"/>
    <n v="35187.487802781703"/>
    <n v="0"/>
    <n v="4903"/>
    <n v="1"/>
    <n v="1"/>
    <n v="0"/>
    <n v="0"/>
    <n v="14.276973281664301"/>
    <d v="1900-01-09T04:44:53"/>
    <n v="43200"/>
    <n v="0"/>
    <n v="0"/>
    <n v="1"/>
    <n v="358836.30229228624"/>
  </r>
  <r>
    <s v="STND-38901"/>
    <s v="Aramark Uniform &amp; Career Apparel Group, Inc"/>
    <s v="ARAMARK Uniform Services - 9005 W 192ND ST - MOKENA"/>
    <s v="New Indoor LED Fixtures"/>
    <s v="Indoor Lighting"/>
    <s v="Miscellaneous"/>
    <n v="0"/>
    <n v="13612.775"/>
    <n v="2.915"/>
    <x v="0"/>
    <x v="0"/>
    <n v="14.797277300976599"/>
    <s v="Qty / 1,000"/>
    <m/>
    <s v="Private-Lighting"/>
    <s v="lighting"/>
    <n v="3"/>
    <n v="3696"/>
    <s v="Lighting"/>
    <n v="0.91633259480590001"/>
    <n v="1.30467645558681"/>
    <n v="12473.829438258899"/>
    <n v="3.8031318680355399"/>
    <n v="0.71"/>
    <n v="8856.41890116381"/>
    <n v="2.7002236263052302"/>
    <n v="3379"/>
    <n v="1.0900000000000001"/>
    <n v="1.36"/>
    <n v="2.1999999999999999E-2"/>
    <n v="0.57999999999999996"/>
    <n v="20.7161882213673"/>
    <d v="1900-01-13T19:08:05"/>
    <n v="43200"/>
    <n v="4.8214146400044902"/>
    <n v="251.76536480889499"/>
    <n v="1"/>
    <n v="131050.88637413137"/>
  </r>
  <r>
    <s v="STND-38904"/>
    <s v="Matteson Hotel Partners, LLC"/>
    <s v="Kana Hotel Groups - 20920 Matteson Ave - Matteson"/>
    <s v="Guest Room Energy Management System"/>
    <s v="HVAC"/>
    <s v="Hotel/Motel (common)"/>
    <n v="0"/>
    <n v="101647"/>
    <n v="76.44"/>
    <x v="3"/>
    <x v="0"/>
    <n v="15"/>
    <s v="ΔkWpeak"/>
    <m/>
    <s v="Private-Non-Lighting"/>
    <s v="non_lighting"/>
    <n v="3"/>
    <n v="91"/>
    <s v="Non-Lighting"/>
    <n v="0.98952339343681495"/>
    <n v="0.43468415683807998"/>
    <n v="100582.084372672"/>
    <n v="33.227256948702902"/>
    <n v="0.7"/>
    <n v="70407.459060870402"/>
    <n v="23.259079864092001"/>
    <n v="6138"/>
    <n v="1.2"/>
    <n v="1.24"/>
    <n v="3.2000000000000001E-2"/>
    <n v="0.73"/>
    <n v="11.4043662430759"/>
    <d v="1900-01-07T03:30:12"/>
    <n v="43146"/>
    <n v="33.227256948702902"/>
    <n v="0"/>
    <n v="1"/>
    <n v="1056111.8859130561"/>
  </r>
  <r>
    <s v="STND-38909"/>
    <s v="HIBA - RUBISHA INC."/>
    <s v="HIBA - RUBISHA Inc - 2151 W Army Trail Rd - Addison"/>
    <s v="Outdoor &amp; Garage - LED Fixtures"/>
    <s v="Outdoor &amp; Garage Lighting"/>
    <s v="Exterior"/>
    <n v="0"/>
    <n v="33708.125"/>
    <n v="0"/>
    <x v="0"/>
    <x v="0"/>
    <n v="10.1978380583316"/>
    <s v="Qty / 1,000"/>
    <m/>
    <s v="Private-Lighting"/>
    <s v="lighting"/>
    <n v="3"/>
    <n v="6875"/>
    <s v="Lighting"/>
    <n v="0.91633259480590001"/>
    <n v="1.30467645558681"/>
    <n v="30887.853647291598"/>
    <n v="0"/>
    <n v="0.71"/>
    <n v="21930.376089577101"/>
    <n v="0"/>
    <n v="4903"/>
    <n v="1"/>
    <n v="1"/>
    <n v="0"/>
    <n v="0"/>
    <n v="14.276973281664301"/>
    <d v="1900-01-09T04:44:53"/>
    <n v="43152"/>
    <n v="0"/>
    <n v="0"/>
    <n v="1"/>
    <n v="223642.4239198147"/>
  </r>
  <r>
    <s v="STND-38912"/>
    <s v="Glenview Luxury Imports LLC"/>
    <s v="Glenview Luxury Imports LLC - 301 Waukegan Rd - Glenview"/>
    <s v="Outdoor &amp; Garage - LED Fixtures"/>
    <s v="Outdoor &amp; Garage Lighting"/>
    <s v="Exterior"/>
    <n v="0"/>
    <n v="206386.88200000001"/>
    <n v="0"/>
    <x v="0"/>
    <x v="0"/>
    <n v="10.1978380583316"/>
    <s v="Qty / 1,000"/>
    <m/>
    <s v="Private-Lighting"/>
    <s v="lighting"/>
    <n v="2"/>
    <n v="42094"/>
    <s v="Lighting"/>
    <n v="0.97902139861649395"/>
    <n v="0.93591656730105399"/>
    <n v="202057.173871737"/>
    <n v="0"/>
    <n v="0.71"/>
    <n v="143460.59344893301"/>
    <n v="0"/>
    <n v="4903"/>
    <n v="1"/>
    <n v="1"/>
    <n v="0"/>
    <n v="0"/>
    <n v="14.276973281664301"/>
    <d v="1900-01-09T04:44:53"/>
    <n v="43170"/>
    <n v="0"/>
    <n v="0"/>
    <n v="1"/>
    <n v="1462987.8997443661"/>
  </r>
  <r>
    <s v="STND-38916"/>
    <s v="Faith Lutheran Church"/>
    <s v="Faith Lutheran Church - 3000 Liberty St - Aurora"/>
    <s v="Indoor Networked Lighting Measures"/>
    <s v="Indoor Advanced Lighting"/>
    <s v="Miscellaneous"/>
    <n v="0"/>
    <n v="22995.07"/>
    <n v="0"/>
    <x v="0"/>
    <x v="0"/>
    <n v="14.797277300976599"/>
    <s v="Qty / 1,000"/>
    <m/>
    <s v="Private-Lighting"/>
    <s v="lighting"/>
    <n v="3"/>
    <n v="4690"/>
    <s v="Lighting"/>
    <n v="0.91633259480590001"/>
    <n v="1.30467645558681"/>
    <n v="21071.132160843299"/>
    <n v="0"/>
    <n v="0.71"/>
    <n v="14960.5038341987"/>
    <n v="0"/>
    <n v="3379"/>
    <n v="1.0900000000000001"/>
    <n v="1.36"/>
    <n v="2.1999999999999999E-2"/>
    <n v="0.57999999999999996"/>
    <n v="20.7161882213673"/>
    <d v="1900-01-13T19:08:05"/>
    <n v="43159"/>
    <n v="0"/>
    <n v="425.28890599867202"/>
    <n v="1"/>
    <n v="221374.7237969618"/>
  </r>
  <r>
    <s v="STND-38917"/>
    <s v="Supervalu"/>
    <s v="Supervalu (Comprehensive) - 204 4th St. - Oregon"/>
    <s v="Freezer Display Cases with Doors"/>
    <s v="Refrigeration"/>
    <s v="Grocery/convenience"/>
    <n v="0"/>
    <n v="485030.25"/>
    <n v="55.35"/>
    <x v="2"/>
    <x v="0"/>
    <n v="12"/>
    <s v="ΔkWpeak"/>
    <m/>
    <s v="Private-Non-Lighting"/>
    <s v="non_lighting"/>
    <n v="2"/>
    <n v="225"/>
    <s v="Non-Lighting"/>
    <n v="0.76002432528749297"/>
    <n v="0.465462131779591"/>
    <n v="368634.78850027401"/>
    <n v="25.7633289940004"/>
    <n v="0.7"/>
    <n v="258044.35195019201"/>
    <n v="18.034330295800299"/>
    <n v="4661"/>
    <n v="1.07"/>
    <n v="1.24"/>
    <n v="2.9000000000000001E-2"/>
    <n v="0.745"/>
    <n v="15.018236429950701"/>
    <d v="1900-01-09T17:27:20"/>
    <n v="43135"/>
    <n v="25.7633289940004"/>
    <n v="0"/>
    <n v="1"/>
    <n v="3096532.2234023041"/>
  </r>
  <r>
    <s v="STND-38924"/>
    <s v="Rosecrance, Inc"/>
    <s v="Rosecrance Inc - 1601 University Pkwy - Rockford"/>
    <s v="New Indoor LED Fixtures"/>
    <s v="Indoor Lighting"/>
    <s v="Healthcare Clinic/Office"/>
    <n v="0"/>
    <n v="53261.88"/>
    <n v="11.76"/>
    <x v="0"/>
    <x v="0"/>
    <n v="12.853470437018"/>
    <s v="Qty / 1,000"/>
    <m/>
    <s v="Private-Lighting"/>
    <s v="lighting"/>
    <n v="3"/>
    <n v="9780"/>
    <s v="Lighting"/>
    <n v="0.91633259480590001"/>
    <n v="1.30467645558681"/>
    <n v="48805.596704640499"/>
    <n v="15.3429951177008"/>
    <n v="0.71"/>
    <n v="34651.973660294701"/>
    <n v="10.8935265335676"/>
    <n v="3890"/>
    <n v="1.4"/>
    <n v="1.85"/>
    <n v="6.0000000000000001E-3"/>
    <n v="0.65"/>
    <n v="17.994858611825201"/>
    <d v="1900-01-11T20:29:00"/>
    <n v="43152"/>
    <n v="12.7592474991275"/>
    <n v="209.16684301988801"/>
    <n v="1"/>
    <n v="445398.11902692437"/>
  </r>
  <r>
    <s v="STND-38929"/>
    <s v="Nation Pizza Products, LP"/>
    <s v="Nation Pizza LP - 601 E Algonquin Rd - Schaumburg"/>
    <s v="New Indoor LED Fixtures"/>
    <s v="Indoor Lighting"/>
    <s v="Manufacturing"/>
    <n v="0"/>
    <n v="76392.618000000002"/>
    <n v="13.662000000000001"/>
    <x v="0"/>
    <x v="0"/>
    <n v="10.827197921178"/>
    <s v="Qty / 1,000"/>
    <m/>
    <s v="Private-Lighting"/>
    <s v="lighting"/>
    <n v="3"/>
    <n v="16218"/>
    <s v="Lighting"/>
    <n v="0.91633259480590001"/>
    <n v="1.30467645558681"/>
    <n v="70001.045875955897"/>
    <n v="17.824489736227001"/>
    <n v="0.71"/>
    <n v="49700.742571928698"/>
    <n v="12.655387712721099"/>
    <n v="4618"/>
    <n v="1.02"/>
    <n v="1.04"/>
    <n v="1.2E-2"/>
    <n v="0.81"/>
    <n v="15.158077089649201"/>
    <d v="1900-01-09T19:51:10"/>
    <n v="43146"/>
    <n v="21.159175850221899"/>
    <n v="823.54171618771602"/>
    <n v="1"/>
    <n v="538119.77665578935"/>
  </r>
  <r>
    <s v="STND-38930"/>
    <s v="Piedmont Operating Partnership, LP"/>
    <s v="Piedmont - Two Pierce Place - Itasca"/>
    <s v="Photocells"/>
    <s v="Outdoor &amp; Garage Lighting"/>
    <s v="Office"/>
    <n v="0"/>
    <n v="2755.2"/>
    <n v="0"/>
    <x v="0"/>
    <x v="0"/>
    <n v="8"/>
    <s v="Qty / 1,000"/>
    <m/>
    <s v="Private-Lighting"/>
    <s v="lighting"/>
    <n v="2"/>
    <n v="9840"/>
    <s v="Lighting"/>
    <n v="0.97902139861649395"/>
    <n v="0.93591656730105399"/>
    <n v="2697.3997574681598"/>
    <n v="0"/>
    <n v="0.71"/>
    <n v="1915.1538278024"/>
    <n v="0"/>
    <n v="2885"/>
    <n v="1.165"/>
    <n v="1.3779999999999999"/>
    <n v="2.5499999999999998E-2"/>
    <n v="0.55000000000000004"/>
    <n v="24.263431542460999"/>
    <d v="1900-01-16T07:56:40"/>
    <n v="43135"/>
    <n v="0"/>
    <n v="59.041797266470503"/>
    <n v="1"/>
    <n v="15321.2306224192"/>
  </r>
  <r>
    <s v="STND-38930"/>
    <s v="Piedmont Operating Partnership, LP"/>
    <s v="Piedmont - Two Pierce Place - Itasca"/>
    <s v="Outdoor &amp; Garage - Occupancy Sensors"/>
    <s v="Outdoor &amp; Garage Lighting"/>
    <s v="Office"/>
    <n v="0"/>
    <n v="8643.982"/>
    <n v="8.1539999999999999"/>
    <x v="0"/>
    <x v="0"/>
    <n v="8"/>
    <s v="Qty / 1,000"/>
    <m/>
    <s v="Private-Lighting"/>
    <s v="lighting"/>
    <n v="2"/>
    <n v="10590"/>
    <s v="Lighting"/>
    <n v="0.97902139861649395"/>
    <n v="0.93591656730105399"/>
    <n v="8462.6433472557892"/>
    <n v="7.6314636897727901"/>
    <n v="0.71"/>
    <n v="6008.4767765516099"/>
    <n v="5.4183392197386802"/>
    <n v="2885"/>
    <n v="1.165"/>
    <n v="1.3779999999999999"/>
    <n v="2.5499999999999998E-2"/>
    <n v="0.55000000000000004"/>
    <n v="24.263431542460999"/>
    <d v="1900-01-16T07:56:40"/>
    <n v="43135"/>
    <n v="7.6314636897727901"/>
    <n v="185.233824339075"/>
    <n v="1"/>
    <n v="48067.814212412879"/>
  </r>
  <r>
    <s v="STND-38930"/>
    <s v="Piedmont Operating Partnership, LP"/>
    <s v="Piedmont - Two Pierce Place - Itasca"/>
    <s v="Outdoor &amp; Garage - LED Fixtures"/>
    <s v="Outdoor &amp; Garage Lighting"/>
    <s v="Exterior"/>
    <n v="0"/>
    <n v="173497.55799999999"/>
    <n v="0"/>
    <x v="0"/>
    <x v="0"/>
    <n v="10.1978380583316"/>
    <s v="Qty / 1,000"/>
    <m/>
    <s v="Private-Lighting"/>
    <s v="lighting"/>
    <n v="2"/>
    <n v="35386"/>
    <s v="Lighting"/>
    <n v="0.97902139861649395"/>
    <n v="0.93591656730105399"/>
    <n v="169857.82188970601"/>
    <n v="0"/>
    <n v="0.71"/>
    <n v="120599.053541691"/>
    <n v="0"/>
    <n v="4903"/>
    <n v="1"/>
    <n v="1"/>
    <n v="0"/>
    <n v="0"/>
    <n v="14.276973281664301"/>
    <d v="1900-01-09T04:44:53"/>
    <n v="43135"/>
    <n v="0"/>
    <n v="0"/>
    <n v="1"/>
    <n v="1229849.6180062268"/>
  </r>
  <r>
    <s v="STND-38931"/>
    <s v="GF ATASCOCITA LLC"/>
    <s v="SWEETBRIAR HINSDALE LLC - 211 W 59th St - Hinsdale"/>
    <s v="All Other Indoor Lighting Measures"/>
    <s v="Indoor Lighting"/>
    <s v="Miscellaneous"/>
    <n v="0"/>
    <n v="14879.624"/>
    <n v="0"/>
    <x v="0"/>
    <x v="0"/>
    <n v="12"/>
    <s v="Qty / 1,000"/>
    <m/>
    <s v="Private-Lighting"/>
    <s v="lighting"/>
    <n v="3"/>
    <n v="27"/>
    <s v="Lighting"/>
    <n v="0.91633259480590001"/>
    <n v="1.30467645558681"/>
    <n v="13634.6844696561"/>
    <n v="0"/>
    <n v="0.71"/>
    <n v="9680.6259734558607"/>
    <n v="0"/>
    <n v="3379"/>
    <n v="1.0900000000000001"/>
    <n v="1.36"/>
    <n v="2.1999999999999999E-2"/>
    <n v="0.57999999999999996"/>
    <n v="20.7161882213673"/>
    <d v="1900-01-13T19:08:05"/>
    <n v="43152"/>
    <n v="0"/>
    <n v="275.19546636003201"/>
    <n v="1"/>
    <n v="116167.51168147032"/>
  </r>
  <r>
    <s v="STND-38934"/>
    <s v="Carnicerias Jimenez Inc"/>
    <s v="Carnicerias Jimenez Inc - 4204 W North Ave STO - Chicago"/>
    <s v="LED Refrigerated Display Case Lighting for Open and Closed Cases"/>
    <s v="Refrigeration"/>
    <s v="Grocery/convenience"/>
    <n v="0"/>
    <n v="2041.5640000000001"/>
    <n v="0.24299999999999999"/>
    <x v="2"/>
    <x v="0"/>
    <n v="8.6177180282661094"/>
    <s v="ΔkWpeak / CF"/>
    <n v="0.69"/>
    <s v="Private-Lighting"/>
    <s v="lighting"/>
    <n v="2"/>
    <n v="6"/>
    <s v="Non-Lighting"/>
    <n v="0.97902139861649395"/>
    <n v="0.93591656730105399"/>
    <n v="1998.7348426450801"/>
    <n v="0.22742772585415599"/>
    <n v="0.7"/>
    <n v="1399.11438985156"/>
    <n v="0.159199408097909"/>
    <n v="4661"/>
    <n v="1.07"/>
    <n v="1.24"/>
    <n v="2.9000000000000001E-2"/>
    <n v="0.745"/>
    <n v="15.018236429950701"/>
    <d v="1900-01-09T17:27:20"/>
    <n v="43146"/>
    <n v="0.32960539978863201"/>
    <n v="0"/>
    <n v="1"/>
    <n v="12057.173301030327"/>
  </r>
  <r>
    <s v="STND-38934"/>
    <s v="Carnicerias Jimenez Inc"/>
    <s v="Carnicerias Jimenez Inc - 4204 W North Ave STO - Chicago"/>
    <s v="LED Refrigerated Display Case Lighting for Open and Closed Cases"/>
    <s v="Refrigeration"/>
    <s v="Grocery/convenience"/>
    <n v="0"/>
    <n v="2028.3789999999999"/>
    <n v="0.24099999999999999"/>
    <x v="2"/>
    <x v="0"/>
    <n v="8.6177180282661094"/>
    <s v="ΔkWpeak / CF"/>
    <n v="0.69"/>
    <s v="Private-Lighting"/>
    <s v="lighting"/>
    <n v="2"/>
    <n v="40"/>
    <s v="Non-Lighting"/>
    <n v="0.97902139861649395"/>
    <n v="0.93591656730105399"/>
    <n v="1985.82644550432"/>
    <n v="0.22555589271955401"/>
    <n v="0.7"/>
    <n v="1390.07851185303"/>
    <n v="0.15788912490368801"/>
    <n v="4661"/>
    <n v="1.07"/>
    <n v="1.24"/>
    <n v="2.9000000000000001E-2"/>
    <n v="0.745"/>
    <n v="15.018236429950701"/>
    <d v="1900-01-09T17:27:20"/>
    <n v="43146"/>
    <n v="0.32689259814428101"/>
    <n v="0"/>
    <n v="1"/>
    <n v="11979.304652301182"/>
  </r>
  <r>
    <s v="STND-38934"/>
    <s v="Carnicerias Jimenez Inc"/>
    <s v="Carnicerias Jimenez Inc - 4204 W North Ave STO - Chicago"/>
    <s v="Outdoor &amp; Garage - LED Fixtures"/>
    <s v="Outdoor &amp; Garage Lighting"/>
    <s v="Exterior"/>
    <n v="0"/>
    <n v="46504.955000000002"/>
    <n v="0"/>
    <x v="0"/>
    <x v="0"/>
    <n v="10.1978380583316"/>
    <s v="Qty / 1,000"/>
    <m/>
    <s v="Private-Lighting"/>
    <s v="lighting"/>
    <n v="2"/>
    <n v="9485"/>
    <s v="Lighting"/>
    <n v="0.97902139861649395"/>
    <n v="0.93591656730105399"/>
    <n v="45529.3460866971"/>
    <n v="0"/>
    <n v="0.71"/>
    <n v="32325.8357215549"/>
    <n v="0"/>
    <n v="4903"/>
    <n v="1"/>
    <n v="1"/>
    <n v="0"/>
    <n v="0"/>
    <n v="14.276973281664301"/>
    <d v="1900-01-09T04:44:53"/>
    <n v="43146"/>
    <n v="0"/>
    <n v="0"/>
    <n v="1"/>
    <n v="329653.63778864773"/>
  </r>
  <r>
    <s v="STND-38934"/>
    <s v="Carnicerias Jimenez Inc"/>
    <s v="Carnicerias Jimenez Inc - 4204 W North Ave STO - Chicago"/>
    <s v="New Indoor LED Fixtures"/>
    <s v="Indoor Lighting"/>
    <s v="Grocery/convenience"/>
    <n v="0"/>
    <n v="100817.663"/>
    <n v="18.675000000000001"/>
    <x v="0"/>
    <x v="0"/>
    <n v="10.727311735679001"/>
    <s v="Qty / 1,000"/>
    <m/>
    <s v="Private-Lighting"/>
    <s v="lighting"/>
    <n v="2"/>
    <n v="20215"/>
    <s v="Lighting"/>
    <n v="0.97902139861649395"/>
    <n v="0.93591656730105399"/>
    <n v="98702.649435506304"/>
    <n v="17.4782418943472"/>
    <n v="0.71"/>
    <n v="70078.881099209495"/>
    <n v="12.4095517449865"/>
    <n v="4661"/>
    <n v="1.07"/>
    <n v="1.24"/>
    <n v="2.9000000000000001E-2"/>
    <n v="0.745"/>
    <n v="15.018236429950701"/>
    <d v="1900-01-09T17:27:20"/>
    <n v="43146"/>
    <n v="18.919941431421499"/>
    <n v="2675.11853610251"/>
    <n v="1"/>
    <n v="751758.00363880338"/>
  </r>
  <r>
    <s v="STND-38938"/>
    <s v="Brixmor Operating Partnership LP"/>
    <s v="Brixmor Property Group (New Plan Realty Trust) - 29 W Rand Rd - Arlington Heights"/>
    <s v="Outdoor &amp; Garage - LED Fixtures"/>
    <s v="Outdoor &amp; Garage Lighting"/>
    <s v="Exterior"/>
    <n v="0"/>
    <n v="24093.342000000001"/>
    <n v="0"/>
    <x v="0"/>
    <x v="0"/>
    <n v="10.1978380583316"/>
    <s v="Qty / 1,000"/>
    <m/>
    <s v="Private-Lighting"/>
    <s v="lighting"/>
    <n v="3"/>
    <n v="4914"/>
    <s v="Lighting"/>
    <n v="0.91633259480590001"/>
    <n v="1.30467645558681"/>
    <n v="22077.514592406002"/>
    <n v="0"/>
    <n v="0.71"/>
    <n v="15675.035360608201"/>
    <n v="0"/>
    <n v="4903"/>
    <n v="1"/>
    <n v="1"/>
    <n v="0"/>
    <n v="0"/>
    <n v="14.276973281664301"/>
    <d v="1900-01-09T04:44:53"/>
    <n v="43132"/>
    <n v="0"/>
    <n v="0"/>
    <n v="1"/>
    <n v="159851.47216610389"/>
  </r>
  <r>
    <s v="STND-38939"/>
    <s v="Dearborn Elm Condominium Association"/>
    <s v="Dearborn Elm Condo Association - 1155 N Dearborn - Chicago"/>
    <s v="Occupancy Sensors"/>
    <s v="Indoor Lighting"/>
    <s v="Miscellaneous"/>
    <n v="0"/>
    <n v="2252.2950000000001"/>
    <n v="1.49"/>
    <x v="0"/>
    <x v="0"/>
    <n v="8"/>
    <s v="Qty / 1,000"/>
    <m/>
    <s v="Private-Lighting"/>
    <s v="lighting"/>
    <n v="3"/>
    <n v="2548"/>
    <s v="Lighting"/>
    <n v="0.91633259480590001"/>
    <n v="1.30467645558681"/>
    <n v="2063.8513216183501"/>
    <n v="1.9439679188243399"/>
    <n v="0.71"/>
    <n v="1465.3344383490301"/>
    <n v="1.38021722236528"/>
    <n v="3379"/>
    <n v="1.0900000000000001"/>
    <n v="1.36"/>
    <n v="2.1999999999999999E-2"/>
    <n v="0.57999999999999996"/>
    <n v="20.7161882213673"/>
    <d v="1900-01-13T19:08:05"/>
    <n v="43135"/>
    <n v="3.3241585479212401"/>
    <n v="41.655714748260401"/>
    <n v="1"/>
    <n v="11722.67550679224"/>
  </r>
  <r>
    <s v="STND-38939"/>
    <s v="Dearborn Elm Condominium Association"/>
    <s v="Dearborn Elm Condo Association - 1155 N Dearborn - Chicago"/>
    <s v="New Indoor LED Fixtures"/>
    <s v="Indoor Lighting"/>
    <s v="Miscellaneous"/>
    <n v="0"/>
    <n v="34168.211000000003"/>
    <n v="7.3179999999999996"/>
    <x v="0"/>
    <x v="0"/>
    <n v="14.797277300976599"/>
    <s v="Qty / 1,000"/>
    <m/>
    <s v="Private-Lighting"/>
    <s v="lighting"/>
    <n v="3"/>
    <n v="9277"/>
    <s v="Lighting"/>
    <n v="0.91633259480590001"/>
    <n v="1.30467645558681"/>
    <n v="31309.445445505498"/>
    <n v="9.5476223019842497"/>
    <n v="0.71"/>
    <n v="22229.706266308898"/>
    <n v="6.7788118344088204"/>
    <n v="3379"/>
    <n v="1.0900000000000001"/>
    <n v="1.36"/>
    <n v="2.1999999999999999E-2"/>
    <n v="0.57999999999999996"/>
    <n v="20.7161882213673"/>
    <d v="1900-01-13T19:08:05"/>
    <n v="43135"/>
    <n v="12.103983648560201"/>
    <n v="631.93376128543196"/>
    <n v="1"/>
    <n v="328939.12794182991"/>
  </r>
  <r>
    <s v="STND-38940"/>
    <s v="Rockford University"/>
    <s v="Rockford University - Nelson Hall - 5050 E State St - Rockford"/>
    <s v="Building Energy Management System"/>
    <s v="Energy Management System"/>
    <s v="College/University"/>
    <n v="5358"/>
    <n v="8554"/>
    <n v="0"/>
    <x v="1"/>
    <x v="0"/>
    <n v="15"/>
    <s v="NA"/>
    <m/>
    <s v="EMS"/>
    <s v="ems"/>
    <n v="3"/>
    <n v="1"/>
    <s v="EMS"/>
    <n v="0.91036333343406195"/>
    <n v="0"/>
    <n v="7787.2479541949697"/>
    <n v="0"/>
    <n v="0.7"/>
    <n v="5451.0735679364798"/>
    <n v="0"/>
    <n v="3395"/>
    <n v="1.06"/>
    <n v="1.39"/>
    <n v="0.02"/>
    <n v="0.63"/>
    <n v="20.618556701030901"/>
    <d v="1900-01-13T17:27:39"/>
    <n v="43180"/>
    <n v="0"/>
    <n v="0"/>
    <n v="1"/>
    <n v="81766.103519047203"/>
  </r>
  <r>
    <s v="STND-38941"/>
    <s v="Rockford University"/>
    <s v="Rockford University - Lang Health Building - 5050 E State St - Rockford"/>
    <s v="Building Energy Management System"/>
    <s v="Energy Management System"/>
    <s v="College/University"/>
    <n v="2109"/>
    <n v="3367"/>
    <n v="0"/>
    <x v="1"/>
    <x v="0"/>
    <n v="15"/>
    <s v="NA"/>
    <m/>
    <s v="EMS"/>
    <s v="ems"/>
    <n v="3"/>
    <n v="1"/>
    <s v="EMS"/>
    <n v="0.91036333343406195"/>
    <n v="0"/>
    <n v="3065.1933436724898"/>
    <n v="0"/>
    <n v="0.7"/>
    <n v="2145.63534057074"/>
    <n v="0"/>
    <n v="3395"/>
    <n v="1.06"/>
    <n v="1.39"/>
    <n v="0.02"/>
    <n v="0.63"/>
    <n v="20.618556701030901"/>
    <d v="1900-01-13T17:27:39"/>
    <n v="43180"/>
    <n v="0"/>
    <n v="0"/>
    <n v="1"/>
    <n v="32184.530108561099"/>
  </r>
  <r>
    <s v="STND-38942"/>
    <s v="FLT Clarendon-Woodchase, LLC"/>
    <s v="FLT Clarendon LLC - 21 58th St - Clarendon Hills"/>
    <s v="All Other Indoor Lighting Measures"/>
    <s v="Indoor Lighting"/>
    <s v="Miscellaneous"/>
    <n v="0"/>
    <n v="11573.040999999999"/>
    <n v="0"/>
    <x v="0"/>
    <x v="0"/>
    <n v="12"/>
    <s v="Qty / 1,000"/>
    <m/>
    <s v="Private-Lighting"/>
    <s v="lighting"/>
    <n v="3"/>
    <n v="21"/>
    <s v="Lighting"/>
    <n v="0.91633259480590001"/>
    <n v="1.30467645558681"/>
    <n v="10604.7546893251"/>
    <n v="0"/>
    <n v="0.71"/>
    <n v="7529.3758294208001"/>
    <n v="0"/>
    <n v="3379"/>
    <n v="1.0900000000000001"/>
    <n v="1.36"/>
    <n v="2.1999999999999999E-2"/>
    <n v="0.57999999999999996"/>
    <n v="20.7161882213673"/>
    <d v="1900-01-13T19:08:05"/>
    <n v="43152"/>
    <n v="0"/>
    <n v="214.040920335001"/>
    <n v="1"/>
    <n v="90352.509953049594"/>
  </r>
  <r>
    <s v="STND-38942"/>
    <s v="FLT Clarendon-Woodchase, LLC"/>
    <s v="FLT Clarendon LLC - 21 58th St - Clarendon Hills"/>
    <s v="Outdoor &amp; Garage - LED Fixtures"/>
    <s v="Outdoor &amp; Garage Lighting"/>
    <s v="Exterior"/>
    <n v="0"/>
    <n v="45303.72"/>
    <n v="0"/>
    <x v="0"/>
    <x v="0"/>
    <n v="10.1978380583316"/>
    <s v="Qty / 1,000"/>
    <m/>
    <s v="Private-Lighting"/>
    <s v="lighting"/>
    <n v="3"/>
    <n v="9240"/>
    <s v="Lighting"/>
    <n v="0.91633259480590001"/>
    <n v="1.30467645558681"/>
    <n v="41513.275301959897"/>
    <n v="0"/>
    <n v="0.71"/>
    <n v="29474.425464391599"/>
    <n v="0"/>
    <n v="4903"/>
    <n v="1"/>
    <n v="1"/>
    <n v="0"/>
    <n v="0"/>
    <n v="14.276973281664301"/>
    <d v="1900-01-09T04:44:53"/>
    <n v="43152"/>
    <n v="0"/>
    <n v="0"/>
    <n v="1"/>
    <n v="300575.41774823068"/>
  </r>
  <r>
    <s v="STND-38943"/>
    <s v="AG Oak Brook Executive Park Venture LLC"/>
    <s v="Golub Realty Service LLC - 1301 W 22nd St #802 - Oak Brook"/>
    <s v="Outdoor &amp; Garage - LED Fixtures"/>
    <s v="Outdoor &amp; Garage Lighting"/>
    <s v="Exterior"/>
    <n v="0"/>
    <n v="101492.1"/>
    <n v="0"/>
    <x v="0"/>
    <x v="0"/>
    <n v="10.1978380583316"/>
    <s v="Qty / 1,000"/>
    <m/>
    <s v="Private-Lighting"/>
    <s v="lighting"/>
    <n v="3"/>
    <n v="20700"/>
    <s v="Lighting"/>
    <n v="0.91633259480590001"/>
    <n v="1.30467645558681"/>
    <n v="93000.519345299894"/>
    <n v="0"/>
    <n v="0.71"/>
    <n v="66030.368735162905"/>
    <n v="0"/>
    <n v="4903"/>
    <n v="1"/>
    <n v="1"/>
    <n v="0"/>
    <n v="0"/>
    <n v="14.276973281664301"/>
    <d v="1900-01-09T04:44:53"/>
    <n v="43170"/>
    <n v="0"/>
    <n v="0"/>
    <n v="1"/>
    <n v="673367.00729311327"/>
  </r>
  <r>
    <s v="STND-38945"/>
    <s v="Wood Dale School District Dale JR High School"/>
    <s v="Wood Dale Jr High School - 655 N Wood Dale Rd - Wood Dale"/>
    <s v="New Indoor LED Fixtures"/>
    <s v="Indoor Lighting"/>
    <s v="K-12 School"/>
    <n v="0"/>
    <n v="10996"/>
    <n v="0"/>
    <x v="0"/>
    <x v="1"/>
    <n v="15"/>
    <s v="Qty / 1,000"/>
    <m/>
    <s v="Public-Lighting"/>
    <s v="lighting"/>
    <n v="3"/>
    <n v="2986"/>
    <s v="Lighting"/>
    <n v="0.99829244462109001"/>
    <n v="0.987374621353864"/>
    <n v="10977.2237210535"/>
    <n v="0"/>
    <n v="0.71"/>
    <n v="7793.8288419479904"/>
    <n v="0"/>
    <n v="2979"/>
    <n v="1.17333333333333"/>
    <n v="1.323"/>
    <n v="2.1333333333333301E-2"/>
    <n v="0.72"/>
    <n v="23.497818059751602"/>
    <d v="1900-01-15T18:49:11"/>
    <n v="43132"/>
    <n v="0"/>
    <n v="199.585885837337"/>
    <n v="1"/>
    <n v="116907.43262921985"/>
  </r>
  <r>
    <s v="STND-38947"/>
    <s v="Brixmor Operating Partnership LP"/>
    <s v="Brixmor Property Group (New Plan Realty Trust)  - 1986 N Arlington Heights Rd - Arlington Heights"/>
    <s v="Outdoor &amp; Garage - LED Fixtures"/>
    <s v="Outdoor &amp; Garage Lighting"/>
    <s v="Exterior"/>
    <n v="0"/>
    <n v="63336.953999999998"/>
    <n v="0"/>
    <x v="0"/>
    <x v="0"/>
    <n v="10.1978380583316"/>
    <s v="Qty / 1,000"/>
    <m/>
    <s v="Private-Lighting"/>
    <s v="lighting"/>
    <n v="3"/>
    <n v="12918"/>
    <s v="Lighting"/>
    <n v="0.91633259480590001"/>
    <n v="1.30467645558681"/>
    <n v="58037.715405921903"/>
    <n v="0"/>
    <n v="0.71"/>
    <n v="41206.777938204599"/>
    <n v="0"/>
    <n v="4903"/>
    <n v="1"/>
    <n v="1"/>
    <n v="0"/>
    <n v="0"/>
    <n v="14.276973281664301"/>
    <d v="1900-01-09T04:44:53"/>
    <n v="43132"/>
    <n v="0"/>
    <n v="0"/>
    <n v="1"/>
    <n v="420220.04831944179"/>
  </r>
  <r>
    <s v="STND-38951"/>
    <s v="BDFIFIV Overlook on North Avenue, LLC"/>
    <s v="BDFIFIV Overlook on North Avenue, LLC - 332-348 E North Ave - Lombard"/>
    <s v="Outdoor &amp; Garage - LED Fixtures"/>
    <s v="Outdoor &amp; Garage Lighting"/>
    <s v="Exterior"/>
    <n v="0"/>
    <n v="6913.23"/>
    <n v="0"/>
    <x v="0"/>
    <x v="0"/>
    <n v="10.1978380583316"/>
    <s v="Qty / 1,000"/>
    <m/>
    <s v="Private-Lighting"/>
    <s v="lighting"/>
    <n v="3"/>
    <n v="1410"/>
    <s v="Lighting"/>
    <n v="0.91633259480590001"/>
    <n v="1.30467645558681"/>
    <n v="6334.8179843899898"/>
    <n v="0"/>
    <n v="0.71"/>
    <n v="4497.7207689168899"/>
    <n v="0"/>
    <n v="4903"/>
    <n v="1"/>
    <n v="1"/>
    <n v="0"/>
    <n v="0"/>
    <n v="14.276973281664301"/>
    <d v="1900-01-09T04:44:53"/>
    <n v="43152"/>
    <n v="0"/>
    <n v="0"/>
    <n v="1"/>
    <n v="45867.028033009126"/>
  </r>
  <r>
    <s v="STND-38952"/>
    <s v="R. Carlson &amp; Sons, Inc."/>
    <s v="R Carlson &amp; Sons Inc - 19140 104th Ave - Mokena"/>
    <s v="Outdoor &amp; Garage - LED Fixtures"/>
    <s v="Outdoor &amp; Garage Lighting"/>
    <s v="Exterior"/>
    <n v="0"/>
    <n v="6109.1379999999999"/>
    <n v="0"/>
    <x v="0"/>
    <x v="0"/>
    <n v="10.1978380583316"/>
    <s v="Qty / 1,000"/>
    <m/>
    <s v="Private-Lighting"/>
    <s v="lighting"/>
    <n v="3"/>
    <n v="1246"/>
    <s v="Lighting"/>
    <n v="0.91633259480590001"/>
    <n v="1.30467645558681"/>
    <n v="5598.0022755673299"/>
    <n v="0"/>
    <n v="0.71"/>
    <n v="3974.5816156527999"/>
    <n v="0"/>
    <n v="4903"/>
    <n v="1"/>
    <n v="1"/>
    <n v="0"/>
    <n v="0"/>
    <n v="14.276973281664301"/>
    <d v="1900-01-09T04:44:53"/>
    <n v="43265"/>
    <n v="0"/>
    <n v="0"/>
    <n v="0"/>
    <n v="40532.139666049225"/>
  </r>
  <r>
    <s v="STND-38953"/>
    <s v="Tragos Investment Corp. D/B/A Chi-Town Harley-Davidson"/>
    <s v="Chi-Town Harley Davidson - 17801 S LaGrange Rd - Tinley Park"/>
    <s v="New Indoor LED Fixtures"/>
    <s v="Indoor Lighting"/>
    <s v="Retail (strip mall)"/>
    <n v="0"/>
    <n v="11031.75"/>
    <n v="0"/>
    <x v="0"/>
    <x v="0"/>
    <n v="12.215978499877799"/>
    <s v="Qty / 1,000"/>
    <m/>
    <s v="Private-Lighting"/>
    <s v="lighting"/>
    <n v="3"/>
    <n v="9"/>
    <s v="Lighting"/>
    <n v="0.91633259480590001"/>
    <n v="1.30467645558681"/>
    <n v="10108.752102750001"/>
    <n v="0"/>
    <n v="0.71"/>
    <n v="7177.2139929524901"/>
    <n v="0"/>
    <n v="4093"/>
    <n v="1.1200000000000001"/>
    <n v="1.29"/>
    <n v="1.9E-2"/>
    <n v="0.71"/>
    <n v="17.102369899829"/>
    <d v="1900-01-11T05:11:01"/>
    <n v="43152"/>
    <n v="0"/>
    <n v="171.48775888593701"/>
    <n v="1"/>
    <n v="87676.691826929717"/>
  </r>
  <r>
    <s v="STND-38954"/>
    <s v="Honeywell International Inc."/>
    <s v="Honeywell / UOP LLC - 50 East Algonquin Rd - Research - Des Plaines"/>
    <s v="Air-Cooled Chiller"/>
    <s v="HVAC"/>
    <s v="Manufacturing"/>
    <n v="0"/>
    <n v="2617.5050000000001"/>
    <n v="1.1879999999999999"/>
    <x v="3"/>
    <x v="0"/>
    <n v="20"/>
    <s v="ΔkWpeak / CF"/>
    <n v="1"/>
    <s v="Private-Non-Lighting"/>
    <s v="non_lighting"/>
    <n v="3"/>
    <n v="1"/>
    <s v="Non-Lighting"/>
    <n v="0.98952339343681495"/>
    <n v="0.43468415683807998"/>
    <n v="2590.0824299378301"/>
    <n v="0.51640477832363996"/>
    <n v="0.7"/>
    <n v="1813.0577009564799"/>
    <n v="0.36148334482654798"/>
    <n v="4618"/>
    <n v="1.02"/>
    <n v="1.04"/>
    <n v="1.2E-2"/>
    <n v="0.81"/>
    <n v="15.158077089649201"/>
    <d v="1900-01-09T19:51:10"/>
    <n v="43429"/>
    <n v="0.51640477832363996"/>
    <n v="0"/>
    <n v="0"/>
    <n v="36261.154019129601"/>
  </r>
  <r>
    <s v="STND-38954"/>
    <s v="Honeywell International Inc."/>
    <s v="Honeywell / UOP LLC - 50 East Algonquin Rd - Research - Des Plaines"/>
    <s v="Air-Cooled Chiller"/>
    <s v="HVAC"/>
    <s v="Manufacturing"/>
    <n v="0"/>
    <n v="7697.9780000000001"/>
    <n v="3.4940000000000002"/>
    <x v="3"/>
    <x v="0"/>
    <n v="20"/>
    <s v="ΔkWpeak / CF"/>
    <n v="1"/>
    <s v="Private-Non-Lighting"/>
    <s v="non_lighting"/>
    <n v="3"/>
    <n v="1"/>
    <s v="Non-Lighting"/>
    <n v="0.98952339343681495"/>
    <n v="0.43468415683807998"/>
    <n v="7617.3293131619503"/>
    <n v="1.51878644399225"/>
    <n v="0.7"/>
    <n v="5332.1305192133595"/>
    <n v="1.06315051079458"/>
    <n v="4618"/>
    <n v="1.02"/>
    <n v="1.04"/>
    <n v="1.2E-2"/>
    <n v="0.81"/>
    <n v="15.158077089649201"/>
    <d v="1900-01-09T19:51:10"/>
    <n v="43429"/>
    <n v="1.51878644399225"/>
    <n v="0"/>
    <n v="0"/>
    <n v="106642.61038426719"/>
  </r>
  <r>
    <s v="STND-38954"/>
    <s v="Honeywell International Inc."/>
    <s v="Honeywell / UOP LLC - 50 East Algonquin Rd - Research - Des Plaines"/>
    <s v="VSD on HVAC Fan or Pump &lt;= 200 HP"/>
    <s v="Variable Speed Drives"/>
    <s v="Manufacturing"/>
    <n v="0"/>
    <n v="85947.69"/>
    <n v="3.6949999999999998"/>
    <x v="6"/>
    <x v="0"/>
    <n v="15"/>
    <s v="ΔkWpeak"/>
    <m/>
    <s v="Private-Non-Lighting"/>
    <s v="non_lighting"/>
    <n v="3"/>
    <n v="1"/>
    <s v="Non-Lighting"/>
    <n v="0.98952339343681495"/>
    <n v="0.43468415683807998"/>
    <n v="85047.249866855404"/>
    <n v="1.6061579595167099"/>
    <n v="0.7"/>
    <n v="59533.0749067988"/>
    <n v="1.1243105716616899"/>
    <n v="4618"/>
    <n v="1.02"/>
    <n v="1.04"/>
    <n v="1.2E-2"/>
    <n v="0.81"/>
    <n v="15.158077089649201"/>
    <d v="1900-01-09T19:51:10"/>
    <n v="43429"/>
    <n v="1.6061579595167099"/>
    <n v="0"/>
    <n v="0"/>
    <n v="892996.12360198202"/>
  </r>
  <r>
    <s v="STND-38956"/>
    <s v="Brixmor Operating Partnership LP"/>
    <s v="Brixmor Property Group - 6168 Northwest BD - Crystal Lake"/>
    <s v="Outdoor &amp; Garage - LED Fixtures"/>
    <s v="Outdoor &amp; Garage Lighting"/>
    <s v="Exterior"/>
    <n v="0"/>
    <n v="4491.1480000000001"/>
    <n v="0"/>
    <x v="0"/>
    <x v="0"/>
    <n v="10.1978380583316"/>
    <s v="Qty / 1,000"/>
    <m/>
    <s v="Private-Lighting"/>
    <s v="lighting"/>
    <n v="3"/>
    <n v="916"/>
    <s v="Lighting"/>
    <n v="0.91633259480590001"/>
    <n v="1.30467645558681"/>
    <n v="4115.3853004973298"/>
    <n v="0"/>
    <n v="0.71"/>
    <n v="2921.9235633530998"/>
    <n v="0"/>
    <n v="4903"/>
    <n v="1"/>
    <n v="1"/>
    <n v="0"/>
    <n v="0"/>
    <n v="14.276973281664301"/>
    <d v="1900-01-09T04:44:53"/>
    <n v="43194"/>
    <n v="0"/>
    <n v="0"/>
    <n v="1"/>
    <n v="29797.303317898124"/>
  </r>
  <r>
    <s v="STND-38957"/>
    <s v="Brixmor Operating Partnership LP"/>
    <s v="Brixmor Property Group - 6334 Northwest Hwy BD - Crystal Lake"/>
    <s v="Outdoor &amp; Garage - LED Fixtures"/>
    <s v="Outdoor &amp; Garage Lighting"/>
    <s v="Exterior"/>
    <n v="0"/>
    <n v="23029.391"/>
    <n v="0"/>
    <x v="0"/>
    <x v="0"/>
    <n v="10.1978380583316"/>
    <s v="Qty / 1,000"/>
    <m/>
    <s v="Private-Lighting"/>
    <s v="lighting"/>
    <n v="3"/>
    <n v="4697"/>
    <s v="Lighting"/>
    <n v="0.91633259480590001"/>
    <n v="1.30467645558681"/>
    <n v="21102.581611829599"/>
    <n v="0"/>
    <n v="0.71"/>
    <n v="14982.832944399001"/>
    <n v="0"/>
    <n v="4903"/>
    <n v="1"/>
    <n v="1"/>
    <n v="0"/>
    <n v="0"/>
    <n v="14.276973281664301"/>
    <d v="1900-01-09T04:44:53"/>
    <n v="43194"/>
    <n v="0"/>
    <n v="0"/>
    <n v="1"/>
    <n v="152792.50402201663"/>
  </r>
  <r>
    <s v="STND-38958"/>
    <s v="Brixmor Operating Partnership LP"/>
    <s v="Brixmor Property Group - 6128 Northwest Hwy - Crystal Lake"/>
    <s v="Outdoor &amp; Garage - LED Fixtures"/>
    <s v="Outdoor &amp; Garage Lighting"/>
    <s v="Exterior"/>
    <n v="0"/>
    <n v="47152.150999999998"/>
    <n v="0"/>
    <x v="0"/>
    <x v="0"/>
    <n v="10.1978380583316"/>
    <s v="Qty / 1,000"/>
    <m/>
    <s v="Private-Lighting"/>
    <s v="lighting"/>
    <n v="3"/>
    <n v="9617"/>
    <s v="Lighting"/>
    <n v="0.91633259480590001"/>
    <n v="1.30467645558681"/>
    <n v="43207.052876509602"/>
    <n v="0"/>
    <n v="0.71"/>
    <n v="30677.0075423218"/>
    <n v="0"/>
    <n v="4903"/>
    <n v="1"/>
    <n v="1"/>
    <n v="0"/>
    <n v="0"/>
    <n v="14.276973281664301"/>
    <d v="1900-01-09T04:44:53"/>
    <n v="43194"/>
    <n v="0"/>
    <n v="0"/>
    <n v="1"/>
    <n v="312839.15503081481"/>
  </r>
  <r>
    <s v="STND-38959"/>
    <s v="Brixmor Operating Partnership LP"/>
    <s v="Brixmor Property Group - 6152 Northwest Hwy BD - Crystal Lake"/>
    <s v="Outdoor &amp; Garage - LED Fixtures"/>
    <s v="Outdoor &amp; Garage Lighting"/>
    <s v="Exterior"/>
    <n v="0"/>
    <n v="23921.737000000001"/>
    <n v="0"/>
    <x v="0"/>
    <x v="0"/>
    <n v="10.1978380583316"/>
    <s v="Qty / 1,000"/>
    <m/>
    <s v="Private-Lighting"/>
    <s v="lighting"/>
    <n v="3"/>
    <n v="4879"/>
    <s v="Lighting"/>
    <n v="0.91633259480590001"/>
    <n v="1.30467645558681"/>
    <n v="21920.267337474299"/>
    <n v="0"/>
    <n v="0.71"/>
    <n v="15563.389809606801"/>
    <n v="0"/>
    <n v="4903"/>
    <n v="1"/>
    <n v="1"/>
    <n v="0"/>
    <n v="0"/>
    <n v="14.276973281664301"/>
    <d v="1900-01-09T04:44:53"/>
    <n v="43194"/>
    <n v="0"/>
    <n v="0"/>
    <n v="1"/>
    <n v="158712.92891705842"/>
  </r>
  <r>
    <s v="STND-38960"/>
    <s v="Brixmor Operating Partnership LP"/>
    <s v="Brixmor Property Group - 6224 Northwest Hwy - Crystal Lake"/>
    <s v="Outdoor &amp; Garage - LED Fixtures"/>
    <s v="Outdoor &amp; Garage Lighting"/>
    <s v="Exterior"/>
    <n v="0"/>
    <n v="60404.959999999999"/>
    <n v="0"/>
    <x v="0"/>
    <x v="0"/>
    <n v="10.1978380583316"/>
    <s v="Qty / 1,000"/>
    <m/>
    <s v="Private-Lighting"/>
    <s v="lighting"/>
    <n v="3"/>
    <n v="12320"/>
    <s v="Lighting"/>
    <n v="0.91633259480590001"/>
    <n v="1.30467645558681"/>
    <n v="55351.033735946599"/>
    <n v="0"/>
    <n v="0.71"/>
    <n v="39299.233952522103"/>
    <n v="0"/>
    <n v="4903"/>
    <n v="1"/>
    <n v="1"/>
    <n v="0"/>
    <n v="0"/>
    <n v="14.276973281664301"/>
    <d v="1900-01-09T04:44:53"/>
    <n v="43194"/>
    <n v="0"/>
    <n v="0"/>
    <n v="1"/>
    <n v="400767.22366430727"/>
  </r>
  <r>
    <s v="STND-38961"/>
    <s v="Brixmor Operating Partnership LP"/>
    <s v="Brixmor Property Group - 6300 Northwest Hwy - Crystal Lake"/>
    <s v="Outdoor &amp; Garage - LED Fixtures"/>
    <s v="Outdoor &amp; Garage Lighting"/>
    <s v="Exterior"/>
    <n v="0"/>
    <n v="40650.773000000001"/>
    <n v="0"/>
    <x v="0"/>
    <x v="0"/>
    <n v="10.1978380583316"/>
    <s v="Qty / 1,000"/>
    <m/>
    <s v="Private-Lighting"/>
    <s v="lighting"/>
    <n v="3"/>
    <n v="8291"/>
    <s v="Lighting"/>
    <n v="0.91633259480590001"/>
    <n v="1.30467645558681"/>
    <n v="37249.6283039556"/>
    <n v="0"/>
    <n v="0.71"/>
    <n v="26447.236095808501"/>
    <n v="0"/>
    <n v="4903"/>
    <n v="1"/>
    <n v="1"/>
    <n v="0"/>
    <n v="0"/>
    <n v="14.276973281664301"/>
    <d v="1900-01-09T04:44:53"/>
    <n v="43194"/>
    <n v="0"/>
    <n v="0"/>
    <n v="1"/>
    <n v="269704.63079551718"/>
  </r>
  <r>
    <s v="STND-38962"/>
    <s v="Brixmor Operating Partnership LP"/>
    <s v="Brixmor Property Group (New Plan Realty Trust) - 115 Rand Rd - Arlington Heights"/>
    <s v="Outdoor &amp; Garage - LED Fixtures"/>
    <s v="Outdoor &amp; Garage Lighting"/>
    <s v="Exterior"/>
    <n v="0"/>
    <n v="4348.9610000000002"/>
    <n v="0"/>
    <x v="0"/>
    <x v="0"/>
    <n v="10.1978380583316"/>
    <s v="Qty / 1,000"/>
    <m/>
    <s v="Private-Lighting"/>
    <s v="lighting"/>
    <n v="3"/>
    <n v="887"/>
    <s v="Lighting"/>
    <n v="0.91633259480590001"/>
    <n v="1.30467645558681"/>
    <n v="3985.09471783966"/>
    <n v="0"/>
    <n v="0.71"/>
    <n v="2829.4172496661599"/>
    <n v="0"/>
    <n v="4903"/>
    <n v="1"/>
    <n v="1"/>
    <n v="0"/>
    <n v="0"/>
    <n v="14.276973281664301"/>
    <d v="1900-01-09T04:44:53"/>
    <n v="43146"/>
    <n v="0"/>
    <n v="0"/>
    <n v="1"/>
    <n v="28853.938911545487"/>
  </r>
  <r>
    <s v="STND-38964"/>
    <s v="Brixmor Operating Partnership LP"/>
    <s v="Brixmor Property Group  - 99 W Rand Rd - Arlington Heights"/>
    <s v="Outdoor &amp; Garage - LED Fixtures"/>
    <s v="Outdoor &amp; Garage Lighting"/>
    <s v="Exterior"/>
    <n v="0"/>
    <n v="110234.149"/>
    <n v="0"/>
    <x v="0"/>
    <x v="0"/>
    <n v="10.1978380583316"/>
    <s v="Qty / 1,000"/>
    <m/>
    <s v="Private-Lighting"/>
    <s v="lighting"/>
    <n v="3"/>
    <n v="22483"/>
    <s v="Lighting"/>
    <n v="0.91633259480590001"/>
    <n v="1.30467645558681"/>
    <n v="101011.14378939"/>
    <n v="0"/>
    <n v="0.71"/>
    <n v="71717.912090466998"/>
    <n v="0"/>
    <n v="4903"/>
    <n v="1"/>
    <n v="1"/>
    <n v="0"/>
    <n v="0"/>
    <n v="14.276973281664301"/>
    <d v="1900-01-09T04:44:53"/>
    <n v="43132"/>
    <n v="0"/>
    <n v="0"/>
    <n v="1"/>
    <n v="731367.65338024439"/>
  </r>
  <r>
    <s v="STND-38967"/>
    <s v="Johnsburg Community School Dist. #12"/>
    <s v="Johnsburg Junior High School - 2200 W Church St - Johnsburg"/>
    <s v="New Indoor LED Fixtures"/>
    <s v="Indoor Lighting"/>
    <s v="K-12 School"/>
    <n v="0"/>
    <n v="17724.3"/>
    <n v="0"/>
    <x v="0"/>
    <x v="1"/>
    <n v="15"/>
    <s v="Qty / 1,000"/>
    <m/>
    <s v="Public-Lighting"/>
    <s v="lighting"/>
    <n v="3"/>
    <n v="3825"/>
    <s v="Lighting"/>
    <n v="0.99829244462109001"/>
    <n v="0.987374621353864"/>
    <n v="17694.034776197601"/>
    <n v="0"/>
    <n v="0.71"/>
    <n v="12562.764691100299"/>
    <n v="0"/>
    <n v="2979"/>
    <n v="1.17333333333333"/>
    <n v="1.323"/>
    <n v="2.1333333333333301E-2"/>
    <n v="0.72"/>
    <n v="23.497818059751602"/>
    <d v="1900-01-15T18:49:11"/>
    <n v="43132"/>
    <n v="0"/>
    <n v="321.709723203593"/>
    <n v="1"/>
    <n v="188441.47036650448"/>
  </r>
  <r>
    <s v="STND-38968"/>
    <s v="Brixmor/IA Quentin Collection, LLC"/>
    <s v="Brixmor Property Group - 20771B W Rand Rd Bldg ELA TWP - Kildeer"/>
    <s v="Outdoor &amp; Garage - LED Fixtures"/>
    <s v="Outdoor &amp; Garage Lighting"/>
    <s v="Exterior"/>
    <n v="0"/>
    <n v="41092.042999999998"/>
    <n v="0"/>
    <x v="0"/>
    <x v="0"/>
    <n v="10.1978380583316"/>
    <s v="Qty / 1,000"/>
    <m/>
    <s v="Private-Lighting"/>
    <s v="lighting"/>
    <n v="3"/>
    <n v="8381"/>
    <s v="Lighting"/>
    <n v="0.91633259480590001"/>
    <n v="1.30467645558681"/>
    <n v="37653.978388065603"/>
    <n v="0"/>
    <n v="0.71"/>
    <n v="26734.324655526601"/>
    <n v="0"/>
    <n v="4903"/>
    <n v="1"/>
    <n v="1"/>
    <n v="0"/>
    <n v="0"/>
    <n v="14.276973281664301"/>
    <d v="1900-01-09T04:44:53"/>
    <n v="43200"/>
    <n v="0"/>
    <n v="0"/>
    <n v="1"/>
    <n v="272632.31343592203"/>
  </r>
  <r>
    <s v="STND-38969"/>
    <s v="Mt. Olive Retail LLC"/>
    <s v="Mt. Olive Retail LLC dba Centennial Plaza - 20W215 Lake St - Addison Township"/>
    <s v="Outdoor &amp; Garage - LED Fixtures"/>
    <s v="Outdoor &amp; Garage Lighting"/>
    <s v="Exterior"/>
    <n v="0"/>
    <n v="42901.25"/>
    <n v="0"/>
    <x v="0"/>
    <x v="0"/>
    <n v="10.1978380583316"/>
    <s v="Qty / 1,000"/>
    <m/>
    <s v="Private-Lighting"/>
    <s v="lighting"/>
    <n v="3"/>
    <n v="8750"/>
    <s v="Lighting"/>
    <n v="0.91633259480590001"/>
    <n v="1.30467645558681"/>
    <n v="39311.813732916598"/>
    <n v="0"/>
    <n v="0.71"/>
    <n v="27911.387750370799"/>
    <n v="0"/>
    <n v="4903"/>
    <n v="1"/>
    <n v="1"/>
    <n v="0"/>
    <n v="0"/>
    <n v="14.276973281664301"/>
    <d v="1900-01-09T04:44:53"/>
    <n v="43135"/>
    <n v="0"/>
    <n v="0"/>
    <n v="1"/>
    <n v="284635.81226158177"/>
  </r>
  <r>
    <s v="STND-38970"/>
    <s v="Brixmor/IA Quentin Collection, LLC"/>
    <s v="Brixmor Property Group - 20771DE-LL W Rand Rd Bldg ELA TWP - Kildeer"/>
    <s v="Outdoor &amp; Garage - LED Fixtures"/>
    <s v="Outdoor &amp; Garage Lighting"/>
    <s v="Exterior"/>
    <n v="0"/>
    <n v="37017.65"/>
    <n v="0"/>
    <x v="0"/>
    <x v="0"/>
    <n v="10.1978380583316"/>
    <s v="Qty / 1,000"/>
    <m/>
    <s v="Private-Lighting"/>
    <s v="lighting"/>
    <n v="3"/>
    <n v="7550"/>
    <s v="Lighting"/>
    <n v="0.91633259480590001"/>
    <n v="1.30467645558681"/>
    <n v="33920.479278116603"/>
    <n v="0"/>
    <n v="0.71"/>
    <n v="24083.540287462802"/>
    <n v="0"/>
    <n v="4903"/>
    <n v="1"/>
    <n v="1"/>
    <n v="0"/>
    <n v="0"/>
    <n v="14.276973281664301"/>
    <d v="1900-01-09T04:44:53"/>
    <n v="43200"/>
    <n v="0"/>
    <n v="0"/>
    <n v="1"/>
    <n v="245600.04372285053"/>
  </r>
  <r>
    <s v="STND-38973"/>
    <s v="Johnsburg Community School Dist. #12"/>
    <s v="Johnsburg Junior High School - 2200 W Church St - Johnsburg"/>
    <s v="Outdoor &amp; Garage - LED Fixtures"/>
    <s v="Outdoor &amp; Garage Lighting"/>
    <s v="Exterior"/>
    <n v="0"/>
    <n v="2655"/>
    <n v="0"/>
    <x v="0"/>
    <x v="1"/>
    <n v="10.1978380583316"/>
    <s v="Qty / 1,000"/>
    <m/>
    <s v="Public-Lighting"/>
    <s v="lighting"/>
    <n v="3"/>
    <n v="6"/>
    <s v="Lighting"/>
    <n v="0.99829244462109001"/>
    <n v="0.987374621353864"/>
    <n v="2650.4664404690002"/>
    <n v="0"/>
    <n v="0.71"/>
    <n v="1881.8311727329899"/>
    <n v="0"/>
    <n v="4903"/>
    <n v="1"/>
    <n v="1"/>
    <n v="0"/>
    <n v="0"/>
    <n v="14.276973281664301"/>
    <d v="1900-01-09T04:44:53"/>
    <n v="43159"/>
    <n v="0"/>
    <n v="0"/>
    <n v="1"/>
    <n v="19190.609552651273"/>
  </r>
  <r>
    <s v="STND-38974"/>
    <s v="Brixmor/IA Quentin Collection, LLC"/>
    <s v="Brixmor Property Group - 20771I-LL W Rand Rd ELA TWP - Kildeer"/>
    <s v="Outdoor &amp; Garage - LED Fixtures"/>
    <s v="Outdoor &amp; Garage Lighting"/>
    <s v="Exterior"/>
    <n v="0"/>
    <n v="54207.567999999999"/>
    <n v="0"/>
    <x v="0"/>
    <x v="0"/>
    <n v="10.1978380583316"/>
    <s v="Qty / 1,000"/>
    <m/>
    <s v="Private-Lighting"/>
    <s v="lighting"/>
    <n v="3"/>
    <n v="11056"/>
    <s v="Lighting"/>
    <n v="0.91633259480590001"/>
    <n v="1.30467645558681"/>
    <n v="49672.161443557299"/>
    <n v="0"/>
    <n v="0.71"/>
    <n v="35267.234624925703"/>
    <n v="0"/>
    <n v="4903"/>
    <n v="1"/>
    <n v="1"/>
    <n v="0"/>
    <n v="0"/>
    <n v="14.276973281664301"/>
    <d v="1900-01-09T04:44:53"/>
    <n v="43200"/>
    <n v="0"/>
    <n v="0"/>
    <n v="1"/>
    <n v="359649.54747017729"/>
  </r>
  <r>
    <s v="STND-38975"/>
    <s v="INTERNATIONAL TRANSLOAD LOGISTICS INC"/>
    <s v="ITL Logistics - 3801 Centerpoint Way - Joliet"/>
    <s v="New Indoor LED Fixtures"/>
    <s v="Indoor Lighting"/>
    <s v="Warehouse"/>
    <n v="0"/>
    <n v="812174.51199999999"/>
    <n v="128.535"/>
    <x v="0"/>
    <x v="0"/>
    <n v="9.5383441434566993"/>
    <s v="Qty / 1,000"/>
    <m/>
    <s v="Private-Lighting"/>
    <s v="lighting"/>
    <n v="1"/>
    <n v="154936"/>
    <s v="Lighting"/>
    <n v="0.99989942556735301"/>
    <n v="1.019640158801"/>
    <n v="812092.82800924499"/>
    <n v="131.05944781148699"/>
    <n v="0.71"/>
    <n v="576585.90788656403"/>
    <n v="93.052207946155804"/>
    <n v="5242"/>
    <n v="1"/>
    <n v="1.22"/>
    <n v="1.0999999999999999E-2"/>
    <n v="0.68"/>
    <n v="13.3536818008394"/>
    <d v="1900-01-08T12:55:13"/>
    <n v="43217"/>
    <n v="157.97908366862001"/>
    <n v="8933.0211081017005"/>
    <n v="1"/>
    <n v="5499674.8176894719"/>
  </r>
  <r>
    <s v="STND-38975"/>
    <s v="INTERNATIONAL TRANSLOAD LOGISTICS INC"/>
    <s v="ITL Logistics - 3801 Centerpoint Way - Joliet"/>
    <s v="Outdoor &amp; Garage - LED Fixtures"/>
    <s v="Outdoor &amp; Garage Lighting"/>
    <s v="Exterior"/>
    <n v="0"/>
    <n v="149320.86499999999"/>
    <n v="0"/>
    <x v="0"/>
    <x v="0"/>
    <n v="10.1978380583316"/>
    <s v="Qty / 1,000"/>
    <m/>
    <s v="Private-Lighting"/>
    <s v="lighting"/>
    <n v="1"/>
    <n v="30455"/>
    <s v="Lighting"/>
    <n v="0.99989942556735301"/>
    <n v="1.019640158801"/>
    <n v="149305.84713872001"/>
    <n v="0"/>
    <n v="0.71"/>
    <n v="106007.15146849101"/>
    <n v="0"/>
    <n v="4903"/>
    <n v="1"/>
    <n v="1"/>
    <n v="0"/>
    <n v="0"/>
    <n v="14.276973281664301"/>
    <d v="1900-01-09T04:44:53"/>
    <n v="43217"/>
    <n v="0"/>
    <n v="0"/>
    <n v="1"/>
    <n v="1081043.7637007001"/>
  </r>
  <r>
    <s v="STND-38975"/>
    <s v="INTERNATIONAL TRANSLOAD LOGISTICS INC"/>
    <s v="ITL Logistics - 3801 Centerpoint Way - Joliet"/>
    <s v="Occupancy Sensors"/>
    <s v="Indoor Lighting"/>
    <s v="Warehouse"/>
    <n v="0"/>
    <n v="115542.067"/>
    <n v="59.384"/>
    <x v="0"/>
    <x v="0"/>
    <n v="8"/>
    <s v="Qty / 1,000"/>
    <m/>
    <s v="Private-Lighting"/>
    <s v="lighting"/>
    <n v="1"/>
    <n v="91840"/>
    <s v="Lighting"/>
    <n v="0.99989942556735301"/>
    <n v="1.019640158801"/>
    <n v="115530.446422165"/>
    <n v="60.550311190238801"/>
    <n v="0.71"/>
    <n v="82026.616959736799"/>
    <n v="42.990720945069597"/>
    <n v="5242"/>
    <n v="1"/>
    <n v="1.22"/>
    <n v="1.0999999999999999E-2"/>
    <n v="0.68"/>
    <n v="13.3536818008394"/>
    <d v="1900-01-08T12:55:13"/>
    <n v="43217"/>
    <n v="93.644155877263898"/>
    <n v="1270.83491064381"/>
    <n v="1"/>
    <n v="656212.93567789439"/>
  </r>
  <r>
    <s v="STND-38978"/>
    <s v="Brixmor Operating Partnership LP"/>
    <s v="Brixmor Property Group- 20771C-LL W Rand Rd ELA TWP - Kildeer"/>
    <s v="Outdoor &amp; Garage - LED Fixtures"/>
    <s v="Outdoor &amp; Garage Lighting"/>
    <s v="Exterior"/>
    <n v="0"/>
    <n v="32649.077000000001"/>
    <n v="0"/>
    <x v="0"/>
    <x v="0"/>
    <n v="10.1978380583316"/>
    <s v="Qty / 1,000"/>
    <m/>
    <s v="Private-Lighting"/>
    <s v="lighting"/>
    <n v="3"/>
    <n v="6659"/>
    <s v="Lighting"/>
    <n v="0.91633259480590001"/>
    <n v="1.30467645558681"/>
    <n v="29917.413445427599"/>
    <n v="0"/>
    <n v="0.71"/>
    <n v="21241.3635462536"/>
    <n v="0"/>
    <n v="4903"/>
    <n v="1"/>
    <n v="1"/>
    <n v="0"/>
    <n v="0"/>
    <n v="14.276973281664301"/>
    <d v="1900-01-09T04:44:53"/>
    <n v="43200"/>
    <n v="0"/>
    <n v="0"/>
    <n v="1"/>
    <n v="216615.98558284243"/>
  </r>
  <r>
    <s v="STND-38980"/>
    <s v="Johnsburg Community School Dist. #12"/>
    <s v="Johnsburg High School - 2002 W Ringwood Rd - Johnsburg"/>
    <s v="Outdoor &amp; Garage - LED Fixtures"/>
    <s v="Outdoor &amp; Garage Lighting"/>
    <s v="Exterior"/>
    <n v="0"/>
    <n v="885.06"/>
    <n v="0"/>
    <x v="0"/>
    <x v="1"/>
    <n v="10.1978380583316"/>
    <s v="Qty / 1,000"/>
    <m/>
    <s v="Public-Lighting"/>
    <s v="lighting"/>
    <n v="3"/>
    <n v="2"/>
    <s v="Lighting"/>
    <n v="0.99829244462109001"/>
    <n v="0.987374621353864"/>
    <n v="883.54871103634196"/>
    <n v="0"/>
    <n v="0.71"/>
    <n v="627.31958483580297"/>
    <n v="0"/>
    <n v="4903"/>
    <n v="1"/>
    <n v="1"/>
    <n v="0"/>
    <n v="0"/>
    <n v="14.276973281664301"/>
    <d v="1900-01-09T04:44:53"/>
    <n v="43159"/>
    <n v="0"/>
    <n v="0"/>
    <n v="1"/>
    <n v="6397.3035369753306"/>
  </r>
  <r>
    <s v="STND-38982"/>
    <s v="MetLife Core Property REIT, LLC"/>
    <s v="Jones Lang LaSalle-Met Life - 550 W Washington Suite 910 - Chicago"/>
    <s v="VSD on HVAC Fan or Pump &lt;= 200 HP"/>
    <s v="Variable Speed Drives"/>
    <s v="Office"/>
    <n v="0"/>
    <n v="2201.6129999999998"/>
    <n v="1.9810000000000001"/>
    <x v="6"/>
    <x v="0"/>
    <n v="15"/>
    <s v="ΔkWpeak"/>
    <m/>
    <s v="Private-Non-Lighting"/>
    <s v="non_lighting"/>
    <n v="3"/>
    <n v="1"/>
    <s v="Non-Lighting"/>
    <n v="0.98952339343681495"/>
    <n v="0.43468415683807998"/>
    <n v="2178.5475667946098"/>
    <n v="0.86110931469623697"/>
    <n v="0.7"/>
    <n v="1524.9832967562199"/>
    <n v="0.60277652028736595"/>
    <n v="2885"/>
    <n v="1.165"/>
    <n v="1.3779999999999999"/>
    <n v="2.5499999999999998E-2"/>
    <n v="0.55000000000000004"/>
    <n v="24.263431542460999"/>
    <d v="1900-01-16T07:56:40"/>
    <n v="43175"/>
    <n v="0.86110931469623697"/>
    <n v="0"/>
    <n v="1"/>
    <n v="22874.749451343298"/>
  </r>
  <r>
    <s v="STND-38982"/>
    <s v="MetLife Core Property REIT, LLC"/>
    <s v="Jones Lang LaSalle-Met Life - 550 W Washington Suite 910 - Chicago"/>
    <s v="VSD on HVAC Fan or Pump &lt;= 200 HP"/>
    <s v="Variable Speed Drives"/>
    <s v="Office"/>
    <n v="0"/>
    <n v="2201.6129999999998"/>
    <n v="1.9810000000000001"/>
    <x v="6"/>
    <x v="0"/>
    <n v="15"/>
    <s v="ΔkWpeak"/>
    <m/>
    <s v="Private-Non-Lighting"/>
    <s v="non_lighting"/>
    <n v="3"/>
    <n v="1"/>
    <s v="Non-Lighting"/>
    <n v="0.98952339343681495"/>
    <n v="0.43468415683807998"/>
    <n v="2178.5475667946098"/>
    <n v="0.86110931469623697"/>
    <n v="0.7"/>
    <n v="1524.9832967562199"/>
    <n v="0.60277652028736595"/>
    <n v="2885"/>
    <n v="1.165"/>
    <n v="1.3779999999999999"/>
    <n v="2.5499999999999998E-2"/>
    <n v="0.55000000000000004"/>
    <n v="24.263431542460999"/>
    <d v="1900-01-16T07:56:40"/>
    <n v="43175"/>
    <n v="0.86110931469623697"/>
    <n v="0"/>
    <n v="1"/>
    <n v="22874.749451343298"/>
  </r>
  <r>
    <s v="STND-38982"/>
    <s v="MetLife Core Property REIT, LLC"/>
    <s v="Jones Lang LaSalle-Met Life - 550 W Washington Suite 910 - Chicago"/>
    <s v="VSD on HVAC Fan or Pump &lt;= 200 HP"/>
    <s v="Variable Speed Drives"/>
    <s v="Office"/>
    <n v="0"/>
    <n v="4403.2259999999997"/>
    <n v="3.9630000000000001"/>
    <x v="6"/>
    <x v="0"/>
    <n v="15"/>
    <s v="ΔkWpeak"/>
    <m/>
    <s v="Private-Non-Lighting"/>
    <s v="non_lighting"/>
    <n v="3"/>
    <n v="1"/>
    <s v="Non-Lighting"/>
    <n v="0.98952339343681495"/>
    <n v="0.43468415683807998"/>
    <n v="4357.0951335892096"/>
    <n v="1.7226533135493101"/>
    <n v="0.7"/>
    <n v="3049.9665935124499"/>
    <n v="1.2058573194845199"/>
    <n v="2885"/>
    <n v="1.165"/>
    <n v="1.3779999999999999"/>
    <n v="2.5499999999999998E-2"/>
    <n v="0.55000000000000004"/>
    <n v="24.263431542460999"/>
    <d v="1900-01-16T07:56:40"/>
    <n v="43175"/>
    <n v="1.7226533135493101"/>
    <n v="0"/>
    <n v="1"/>
    <n v="45749.498902686748"/>
  </r>
  <r>
    <s v="STND-38982"/>
    <s v="MetLife Core Property REIT, LLC"/>
    <s v="Jones Lang LaSalle-Met Life - 550 W Washington Suite 910 - Chicago"/>
    <s v="VSD on HVAC Fan or Pump &lt;= 200 HP"/>
    <s v="Variable Speed Drives"/>
    <s v="Office"/>
    <n v="0"/>
    <n v="4403.2259999999997"/>
    <n v="3.9630000000000001"/>
    <x v="6"/>
    <x v="0"/>
    <n v="15"/>
    <s v="ΔkWpeak"/>
    <m/>
    <s v="Private-Non-Lighting"/>
    <s v="non_lighting"/>
    <n v="3"/>
    <n v="1"/>
    <s v="Non-Lighting"/>
    <n v="0.98952339343681495"/>
    <n v="0.43468415683807998"/>
    <n v="4357.0951335892096"/>
    <n v="1.7226533135493101"/>
    <n v="0.7"/>
    <n v="3049.9665935124499"/>
    <n v="1.2058573194845199"/>
    <n v="2885"/>
    <n v="1.165"/>
    <n v="1.3779999999999999"/>
    <n v="2.5499999999999998E-2"/>
    <n v="0.55000000000000004"/>
    <n v="24.263431542460999"/>
    <d v="1900-01-16T07:56:40"/>
    <n v="43175"/>
    <n v="1.7226533135493101"/>
    <n v="0"/>
    <n v="1"/>
    <n v="45749.498902686748"/>
  </r>
  <r>
    <s v="STND-38983"/>
    <s v="ITL Logistics"/>
    <s v="ITL Logistics - 615 E Kankakee River Dr - Wilmington"/>
    <s v="Outdoor &amp; Garage - LED Fixtures"/>
    <s v="Outdoor &amp; Garage Lighting"/>
    <s v="Exterior"/>
    <n v="0"/>
    <n v="37704.07"/>
    <n v="0"/>
    <x v="0"/>
    <x v="0"/>
    <n v="10.1978380583316"/>
    <s v="Qty / 1,000"/>
    <m/>
    <s v="Private-Lighting"/>
    <s v="lighting"/>
    <n v="3"/>
    <n v="7690"/>
    <s v="Lighting"/>
    <n v="0.91633259480590001"/>
    <n v="1.30467645558681"/>
    <n v="34549.468297843297"/>
    <n v="0"/>
    <n v="0.71"/>
    <n v="24530.122491468701"/>
    <n v="0"/>
    <n v="4903"/>
    <n v="1"/>
    <n v="1"/>
    <n v="0"/>
    <n v="0"/>
    <n v="14.276973281664301"/>
    <d v="1900-01-09T04:44:53"/>
    <n v="43167"/>
    <n v="0"/>
    <n v="0"/>
    <n v="1"/>
    <n v="250154.2167190355"/>
  </r>
  <r>
    <s v="STND-38983"/>
    <s v="ITL Logistics"/>
    <s v="ITL Logistics - 615 E Kankakee River Dr - Wilmington"/>
    <s v="Occupancy Sensors"/>
    <s v="Indoor Lighting"/>
    <s v="Warehouse"/>
    <n v="0"/>
    <n v="17109.887999999999"/>
    <n v="8.7940000000000005"/>
    <x v="0"/>
    <x v="0"/>
    <n v="8"/>
    <s v="Qty / 1,000"/>
    <m/>
    <s v="Private-Lighting"/>
    <s v="lighting"/>
    <n v="3"/>
    <n v="13600"/>
    <s v="Lighting"/>
    <n v="0.91633259480590001"/>
    <n v="1.30467645558681"/>
    <n v="15678.3480678783"/>
    <n v="11.4733247504304"/>
    <n v="0.71"/>
    <n v="11131.627128193601"/>
    <n v="8.1460605728055704"/>
    <n v="5242"/>
    <n v="1"/>
    <n v="1.22"/>
    <n v="1.0999999999999999E-2"/>
    <n v="0.68"/>
    <n v="13.3536818008394"/>
    <d v="1900-01-08T12:55:13"/>
    <n v="43167"/>
    <n v="17.744084055722801"/>
    <n v="172.46182874666201"/>
    <n v="1"/>
    <n v="89053.017025548805"/>
  </r>
  <r>
    <s v="STND-38983"/>
    <s v="ITL Logistics"/>
    <s v="ITL Logistics - 615 E Kankakee River Dr - Wilmington"/>
    <s v="New Indoor LED Fixtures"/>
    <s v="Indoor Lighting"/>
    <s v="Warehouse"/>
    <n v="0"/>
    <n v="10940.054"/>
    <n v="1.7310000000000001"/>
    <x v="0"/>
    <x v="0"/>
    <n v="9.5383441434566993"/>
    <s v="Qty / 1,000"/>
    <m/>
    <s v="Private-Lighting"/>
    <s v="lighting"/>
    <n v="3"/>
    <n v="2087"/>
    <s v="Lighting"/>
    <n v="0.91633259480590001"/>
    <n v="1.30467645558681"/>
    <n v="10024.7280691367"/>
    <n v="2.2583949446207598"/>
    <n v="0.71"/>
    <n v="7117.5569290870299"/>
    <n v="1.60346041068074"/>
    <n v="5242"/>
    <n v="1"/>
    <n v="1.22"/>
    <n v="1.0999999999999999E-2"/>
    <n v="0.68"/>
    <n v="13.3536818008394"/>
    <d v="1900-01-08T12:55:13"/>
    <n v="43167"/>
    <n v="2.7222697018090201"/>
    <n v="110.272008760503"/>
    <n v="1"/>
    <n v="67889.707450276925"/>
  </r>
  <r>
    <s v="STND-38983"/>
    <s v="ITL Logistics"/>
    <s v="ITL Logistics - 615 E Kankakee River Dr - Wilmington"/>
    <s v="Indoor Networked Lighting Measures"/>
    <s v="Indoor Advanced Lighting"/>
    <s v="Warehouse"/>
    <n v="0"/>
    <n v="10221.9"/>
    <n v="1.6180000000000001"/>
    <x v="0"/>
    <x v="0"/>
    <n v="9.5383441434566993"/>
    <s v="Qty / 1,000"/>
    <m/>
    <s v="Private-Lighting"/>
    <s v="lighting"/>
    <n v="3"/>
    <n v="1950"/>
    <s v="Lighting"/>
    <n v="0.91633259480590001"/>
    <n v="1.30467645558681"/>
    <n v="9366.66015084643"/>
    <n v="2.1109665051394502"/>
    <n v="0.71"/>
    <n v="6650.3287071009599"/>
    <n v="1.49878621864901"/>
    <n v="5242"/>
    <n v="1"/>
    <n v="1.22"/>
    <n v="1.0999999999999999E-2"/>
    <n v="0.68"/>
    <n v="13.3536818008394"/>
    <d v="1900-01-08T12:55:13"/>
    <n v="43167"/>
    <n v="2.5445594324246099"/>
    <n v="103.03326165931099"/>
    <n v="1"/>
    <n v="63433.123875438403"/>
  </r>
  <r>
    <s v="STND-38985"/>
    <s v="TM Herst, Inc."/>
    <s v="TM Herst, Inc - 525 N Main St - Sycamore"/>
    <s v="New Indoor LED Fixtures"/>
    <s v="Indoor Lighting"/>
    <s v="Miscellaneous"/>
    <n v="0"/>
    <n v="25781.77"/>
    <n v="5.5220000000000002"/>
    <x v="0"/>
    <x v="0"/>
    <n v="14.797277300976599"/>
    <s v="Qty / 1,000"/>
    <m/>
    <s v="Private-Lighting"/>
    <s v="lighting"/>
    <n v="3"/>
    <n v="7000"/>
    <s v="Lighting"/>
    <n v="0.91633259480590001"/>
    <n v="1.30467645558681"/>
    <n v="23624.676202788902"/>
    <n v="7.2044233877503503"/>
    <n v="0.71"/>
    <n v="16773.5201039801"/>
    <n v="5.1151406053027504"/>
    <n v="3379"/>
    <n v="1.0900000000000001"/>
    <n v="1.36"/>
    <n v="2.1999999999999999E-2"/>
    <n v="0.57999999999999996"/>
    <n v="20.7161882213673"/>
    <d v="1900-01-13T19:08:05"/>
    <n v="43152"/>
    <n v="9.1333967897443493"/>
    <n v="476.82832702876698"/>
    <n v="1"/>
    <n v="248202.42829209939"/>
  </r>
  <r>
    <s v="STND-38985"/>
    <s v="TM Herst, Inc."/>
    <s v="TM Herst, Inc - 525 N Main St - Sycamore"/>
    <s v="Outdoor &amp; Garage - LED Fixtures"/>
    <s v="Outdoor &amp; Garage Lighting"/>
    <s v="Exterior"/>
    <n v="0"/>
    <n v="36821.53"/>
    <n v="0"/>
    <x v="0"/>
    <x v="0"/>
    <n v="10.1978380583316"/>
    <s v="Qty / 1,000"/>
    <m/>
    <s v="Private-Lighting"/>
    <s v="lighting"/>
    <n v="3"/>
    <n v="7510"/>
    <s v="Lighting"/>
    <n v="0.91633259480590001"/>
    <n v="1.30467645558681"/>
    <n v="33740.768129623299"/>
    <n v="0"/>
    <n v="0.71"/>
    <n v="23955.9453720325"/>
    <n v="0"/>
    <n v="4903"/>
    <n v="1"/>
    <n v="1"/>
    <n v="0"/>
    <n v="0"/>
    <n v="14.276973281664301"/>
    <d v="1900-01-09T04:44:53"/>
    <n v="43152"/>
    <n v="0"/>
    <n v="0"/>
    <n v="1"/>
    <n v="244298.8514382258"/>
  </r>
  <r>
    <s v="STND-38994"/>
    <s v="WWS INNS INC"/>
    <s v="WWS INNS INC - 7550 E State Street - Rockford"/>
    <s v="Outdoor &amp; Garage - LED Fixtures"/>
    <s v="Outdoor &amp; Garage Lighting"/>
    <s v="Exterior"/>
    <n v="0"/>
    <n v="72348.668000000005"/>
    <n v="0"/>
    <x v="0"/>
    <x v="0"/>
    <n v="10.1978380583316"/>
    <s v="Qty / 1,000"/>
    <m/>
    <s v="Private-Lighting"/>
    <s v="lighting"/>
    <n v="3"/>
    <n v="14756"/>
    <s v="Lighting"/>
    <n v="0.91633259480590001"/>
    <n v="1.30467645558681"/>
    <n v="66295.442679190601"/>
    <n v="0"/>
    <n v="0.71"/>
    <n v="47069.764302225303"/>
    <n v="0"/>
    <n v="4903"/>
    <n v="1"/>
    <n v="1"/>
    <n v="0"/>
    <n v="0"/>
    <n v="14.276973281664301"/>
    <d v="1900-01-09T04:44:53"/>
    <n v="43251"/>
    <n v="0"/>
    <n v="0"/>
    <n v="1"/>
    <n v="480009.83379793132"/>
  </r>
  <r>
    <s v="STND-38995"/>
    <s v="NorthShore University HealthSystem"/>
    <s v="Northshore University Highland Park Hospital - 718 Glenview Ave - Highland Park"/>
    <s v="VSD on HVAC Fan or Pump &lt;= 200 HP"/>
    <s v="Variable Speed Drives"/>
    <s v="Hospital (24/7)"/>
    <n v="0"/>
    <n v="299354.50199999998"/>
    <n v="37.616"/>
    <x v="6"/>
    <x v="0"/>
    <n v="15"/>
    <s v="ΔkWpeak"/>
    <m/>
    <s v="Private-Non-Lighting"/>
    <s v="non_lighting"/>
    <n v="2"/>
    <n v="3"/>
    <s v="Non-Lighting"/>
    <n v="0.76002432528749297"/>
    <n v="0.465462131779591"/>
    <n v="227516.70340432401"/>
    <n v="17.508823549021098"/>
    <n v="0.7"/>
    <n v="159261.69238302601"/>
    <n v="12.2561764843148"/>
    <n v="7616"/>
    <n v="1.23"/>
    <n v="1.41"/>
    <n v="1.4E-2"/>
    <n v="0.73499999999999999"/>
    <n v="9.1911764705882408"/>
    <d v="1900-01-05T13:33:47"/>
    <n v="43146"/>
    <n v="17.508823549021098"/>
    <n v="0"/>
    <n v="1"/>
    <n v="2388925.3857453903"/>
  </r>
  <r>
    <s v="STND-38997"/>
    <s v="ADKINS ENERGY LLC"/>
    <s v="ADKINS ENERGY LLC - 4350 W Galena Rd - Lena"/>
    <s v="Outdoor &amp; Garage - LED Fixtures"/>
    <s v="Outdoor &amp; Garage Lighting"/>
    <s v="Exterior"/>
    <n v="0"/>
    <n v="17650.8"/>
    <n v="0"/>
    <x v="0"/>
    <x v="0"/>
    <n v="10.1978380583316"/>
    <s v="Qty / 1,000"/>
    <m/>
    <s v="Private-Lighting"/>
    <s v="lighting"/>
    <n v="3"/>
    <n v="3600"/>
    <s v="Lighting"/>
    <n v="0.91633259480590001"/>
    <n v="1.30467645558681"/>
    <n v="16174.0033644"/>
    <n v="0"/>
    <n v="0.71"/>
    <n v="11483.542388723999"/>
    <n v="0"/>
    <n v="4903"/>
    <n v="1"/>
    <n v="1"/>
    <n v="0"/>
    <n v="0"/>
    <n v="14.276973281664301"/>
    <d v="1900-01-09T04:44:53"/>
    <n v="43135"/>
    <n v="0"/>
    <n v="0"/>
    <n v="1"/>
    <n v="117107.30561619377"/>
  </r>
  <r>
    <s v="STND-39002"/>
    <s v="Resource Management - Chicago Ridge, LLC"/>
    <s v="Resource Management Companies - 9999 Anderson Rd - Chicago Ridge"/>
    <s v="New Indoor LED Fixtures"/>
    <s v="Indoor Lighting"/>
    <s v="Manufacturing"/>
    <n v="0"/>
    <n v="46580.75"/>
    <n v="8.33"/>
    <x v="0"/>
    <x v="0"/>
    <n v="10.827197921178"/>
    <s v="Qty / 1,000"/>
    <m/>
    <s v="Private-Lighting"/>
    <s v="lighting"/>
    <n v="3"/>
    <n v="9889"/>
    <s v="Lighting"/>
    <n v="0.91633259480590001"/>
    <n v="1.30467645558681"/>
    <n v="42683.459515504903"/>
    <n v="10.8679548750381"/>
    <n v="0.71"/>
    <n v="30305.256256008499"/>
    <n v="7.71624796127705"/>
    <n v="4618"/>
    <n v="1.02"/>
    <n v="1.04"/>
    <n v="1.2E-2"/>
    <n v="0.81"/>
    <n v="15.158077089649201"/>
    <d v="1900-01-09T19:51:10"/>
    <n v="43152"/>
    <n v="12.9011810007575"/>
    <n v="502.15834724123403"/>
    <n v="1"/>
    <n v="328121.00753582176"/>
  </r>
  <r>
    <s v="STND-39005"/>
    <s v="Knowles Electronics Holdings Inc"/>
    <s v="Knowles Electronics lnc - 1151 Maplewood Dr - Itasca"/>
    <s v="New Indoor LED Fixtures"/>
    <s v="Indoor Lighting"/>
    <s v="Office"/>
    <n v="0"/>
    <n v="80718.376000000004"/>
    <n v="18.206"/>
    <x v="0"/>
    <x v="0"/>
    <n v="15"/>
    <s v="Qty / 1,000"/>
    <m/>
    <s v="Private-Lighting"/>
    <s v="lighting"/>
    <n v="3"/>
    <n v="24016"/>
    <s v="Lighting"/>
    <n v="0.91633259480590001"/>
    <n v="1.30467645558681"/>
    <n v="73964.878928598293"/>
    <n v="23.752939550413402"/>
    <n v="0.71"/>
    <n v="52515.064039304802"/>
    <n v="16.864587080793498"/>
    <n v="2885"/>
    <n v="1.165"/>
    <n v="1.3779999999999999"/>
    <n v="2.5499999999999998E-2"/>
    <n v="0.55000000000000004"/>
    <n v="24.263431542460999"/>
    <d v="1900-01-16T07:56:40"/>
    <n v="43135"/>
    <n v="31.340466486889301"/>
    <n v="1618.97374478906"/>
    <n v="1"/>
    <n v="787725.96058957197"/>
  </r>
  <r>
    <s v="STND-39009"/>
    <s v="Suzanne Florek Inc dba Salty Fig Kitchen &amp; Pantry"/>
    <s v="Salty Fig Kitchen and Pantry (Comprehensive) - 909 Burlington Ave - Western Springs"/>
    <s v="Electric Combination Oven"/>
    <s v="Commercial Kitchen Equipment"/>
    <s v="Restaurant"/>
    <n v="0"/>
    <n v="12736"/>
    <n v="1.1719999999999999"/>
    <x v="7"/>
    <x v="0"/>
    <n v="12"/>
    <s v="ΔkWpeak / CF"/>
    <n v="0.40300000000000002"/>
    <s v="Private-Non-Lighting"/>
    <s v="non_lighting"/>
    <n v="3"/>
    <n v="2"/>
    <s v="Non-Lighting"/>
    <n v="0.98952339343681495"/>
    <n v="0.43468415683807998"/>
    <n v="12602.569938811301"/>
    <n v="0.50944983181422998"/>
    <n v="0.7"/>
    <n v="8821.79895716789"/>
    <n v="0.35661488226996102"/>
    <n v="5571"/>
    <n v="1.17"/>
    <n v="1.31"/>
    <n v="2.1000000000000001E-2"/>
    <n v="0.68"/>
    <n v="12.565069107880101"/>
    <d v="1900-01-07T23:24:04"/>
    <n v="43176"/>
    <n v="1.2641435032611199"/>
    <n v="0"/>
    <n v="1"/>
    <n v="105861.58748601467"/>
  </r>
  <r>
    <s v="STND-39009"/>
    <s v="Suzanne Florek Inc dba Salty Fig Kitchen &amp; Pantry"/>
    <s v="Salty Fig Kitchen and Pantry (Comprehensive) - 909 Burlington Ave - Western Springs"/>
    <s v="Demand Ventilation Controls"/>
    <s v="Commercial Kitchen Equipment"/>
    <s v="Restaurant"/>
    <n v="0"/>
    <n v="24830"/>
    <n v="3.4"/>
    <x v="7"/>
    <x v="0"/>
    <n v="15"/>
    <s v="ΔkWpeak"/>
    <n v="1"/>
    <s v="Private-Non-Lighting"/>
    <s v="non_lighting"/>
    <n v="3"/>
    <n v="1"/>
    <s v="Non-Lighting"/>
    <n v="0.98952339343681495"/>
    <n v="0.43468415683807998"/>
    <n v="24569.865859036101"/>
    <n v="1.47792613324947"/>
    <n v="0.7"/>
    <n v="17198.906101325301"/>
    <n v="1.0345482932746299"/>
    <n v="5571"/>
    <n v="1.17"/>
    <n v="1.31"/>
    <n v="2.1000000000000001E-2"/>
    <n v="0.68"/>
    <n v="12.565069107880101"/>
    <d v="1900-01-07T23:24:04"/>
    <n v="43176"/>
    <n v="1.47792613324947"/>
    <n v="0"/>
    <n v="1"/>
    <n v="257983.59151987953"/>
  </r>
  <r>
    <s v="STND-39009"/>
    <s v="Suzanne Florek Inc dba Salty Fig Kitchen &amp; Pantry"/>
    <s v="Salty Fig Kitchen and Pantry (Comprehensive) - 909 Burlington Ave - Western Springs"/>
    <s v="Evaporator Fan Controls on EC Motor"/>
    <s v="Refrigeration"/>
    <s v="Restaurant"/>
    <n v="0"/>
    <n v="4418"/>
    <n v="0.51"/>
    <x v="2"/>
    <x v="0"/>
    <n v="16"/>
    <s v="ΔkWpeak"/>
    <m/>
    <s v="Private-Non-Lighting"/>
    <s v="non_lighting"/>
    <n v="3"/>
    <n v="2"/>
    <s v="Non-Lighting"/>
    <n v="0.98952339343681495"/>
    <n v="0.43468415683807998"/>
    <n v="4371.7143522038496"/>
    <n v="0.22168891998742099"/>
    <n v="0.7"/>
    <n v="3060.20004654269"/>
    <n v="0.15518224399119501"/>
    <n v="5571"/>
    <n v="1.17"/>
    <n v="1.31"/>
    <n v="2.1000000000000001E-2"/>
    <n v="0.68"/>
    <n v="12.565069107880101"/>
    <d v="1900-01-07T23:24:04"/>
    <n v="43176"/>
    <n v="0.22168891998742099"/>
    <n v="0"/>
    <n v="1"/>
    <n v="48963.200744683039"/>
  </r>
  <r>
    <s v="STND-39018"/>
    <s v="5147 W. Roosevelt Inc"/>
    <s v="5147 W Roosevelt Inc - 5147 W Roosevelt Rd - Cicero"/>
    <s v="New Indoor LED Fixtures"/>
    <s v="Indoor Lighting"/>
    <s v="Retail (strip mall)"/>
    <n v="0"/>
    <n v="28861.870999999999"/>
    <n v="5.7670000000000003"/>
    <x v="0"/>
    <x v="0"/>
    <n v="12.215978499877799"/>
    <s v="Qty / 1,000"/>
    <m/>
    <s v="Private-Lighting"/>
    <s v="lighting"/>
    <n v="3"/>
    <n v="6296"/>
    <s v="Lighting"/>
    <n v="0.91633259480590001"/>
    <n v="1.30467645558681"/>
    <n v="26447.073144383201"/>
    <n v="7.52406911936911"/>
    <n v="0.71"/>
    <n v="18777.421932511999"/>
    <n v="5.34208907475207"/>
    <n v="4093"/>
    <n v="1.1200000000000001"/>
    <n v="1.29"/>
    <n v="1.9E-2"/>
    <n v="0.71"/>
    <n v="17.102369899829"/>
    <d v="1900-01-11T05:11:01"/>
    <n v="43124"/>
    <n v="8.2149460851284104"/>
    <n v="448.655705127928"/>
    <n v="1"/>
    <n v="229384.58261070042"/>
  </r>
  <r>
    <s v="STND-39019"/>
    <s v="Rely Services Inc"/>
    <s v="Rely Services - 957 N Plum Grove Rd Ste C - Schaumburg"/>
    <s v="New Indoor LED Fixtures"/>
    <s v="Indoor Lighting"/>
    <s v="Office"/>
    <n v="0"/>
    <n v="12382.016"/>
    <n v="2.7930000000000001"/>
    <x v="0"/>
    <x v="0"/>
    <n v="15"/>
    <s v="Qty / 1,000"/>
    <m/>
    <s v="Private-Lighting"/>
    <s v="lighting"/>
    <n v="3"/>
    <n v="3684"/>
    <s v="Lighting"/>
    <n v="0.91633259480590001"/>
    <n v="1.30467645558681"/>
    <n v="11346.0448502082"/>
    <n v="3.6439613404539499"/>
    <n v="0.71"/>
    <n v="8055.6918436477999"/>
    <n v="2.5872125517222999"/>
    <n v="2885"/>
    <n v="1.165"/>
    <n v="1.3779999999999999"/>
    <n v="2.5499999999999998E-2"/>
    <n v="0.55000000000000004"/>
    <n v="24.263431542460999"/>
    <d v="1900-01-16T07:56:40"/>
    <n v="43167"/>
    <n v="4.8079711577437001"/>
    <n v="248.346904446617"/>
    <n v="1"/>
    <n v="120835.377654717"/>
  </r>
  <r>
    <s v="STND-39020"/>
    <s v="Aurora Public Library"/>
    <s v="Aurora Public Library - 555 S Eola Road - Aurora"/>
    <s v="New Indoor LED Fixtures"/>
    <s v="Indoor Lighting"/>
    <s v="Miscellaneous"/>
    <n v="0"/>
    <n v="53900"/>
    <n v="0"/>
    <x v="0"/>
    <x v="1"/>
    <n v="14.797277300976599"/>
    <s v="Qty / 1,000"/>
    <m/>
    <s v="Public-Lighting"/>
    <s v="lighting"/>
    <n v="3"/>
    <n v="11000"/>
    <s v="Lighting"/>
    <n v="0.99829244462109001"/>
    <n v="0.987374621353864"/>
    <n v="53807.962765076802"/>
    <n v="0"/>
    <n v="0.71"/>
    <n v="38203.653563204498"/>
    <n v="0"/>
    <n v="3379"/>
    <n v="1.0900000000000001"/>
    <n v="1.36"/>
    <n v="2.1999999999999999E-2"/>
    <n v="0.57999999999999996"/>
    <n v="20.7161882213673"/>
    <d v="1900-01-13T19:08:05"/>
    <n v="43173"/>
    <n v="0"/>
    <n v="1086.0322759923799"/>
    <n v="1"/>
    <n v="565310.05568517966"/>
  </r>
  <r>
    <s v="STND-39022"/>
    <s v="Bradley Operating"/>
    <s v="Bradley Operating - 1124 W Maple Ave - Mundelein"/>
    <s v="Outdoor &amp; Garage - LED Fixtures"/>
    <s v="Outdoor &amp; Garage Lighting"/>
    <s v="Exterior"/>
    <n v="0"/>
    <n v="154312.11900000001"/>
    <n v="0"/>
    <x v="0"/>
    <x v="0"/>
    <n v="10.1978380583316"/>
    <s v="Qty / 1,000"/>
    <m/>
    <s v="Private-Lighting"/>
    <s v="lighting"/>
    <n v="2"/>
    <n v="31473"/>
    <s v="Lighting"/>
    <n v="0.97902139861649395"/>
    <n v="0.93591656730105399"/>
    <n v="151074.86656685499"/>
    <n v="0"/>
    <n v="0.71"/>
    <n v="107263.155262467"/>
    <n v="0"/>
    <n v="4903"/>
    <n v="1"/>
    <n v="1"/>
    <n v="0"/>
    <n v="0"/>
    <n v="14.276973281664301"/>
    <d v="1900-01-09T04:44:53"/>
    <n v="43159"/>
    <n v="0"/>
    <n v="0"/>
    <n v="1"/>
    <n v="1093852.2869923173"/>
  </r>
  <r>
    <s v="STND-39023"/>
    <s v="Moraine Valley Community College"/>
    <s v="Moraine Valley Community College - Parking Lots - Lighting Upgrade - 9000 W College Pkwy - Palos Hills"/>
    <s v="Outdoor &amp; Garage - LED Fixtures"/>
    <s v="Outdoor &amp; Garage Lighting"/>
    <s v="Exterior"/>
    <n v="0"/>
    <n v="85949.59"/>
    <n v="0"/>
    <x v="0"/>
    <x v="1"/>
    <n v="10.1978380583316"/>
    <s v="Qty / 1,000"/>
    <m/>
    <s v="Public-Lighting"/>
    <s v="lighting"/>
    <n v="1"/>
    <n v="59237"/>
    <s v="Lighting"/>
    <n v="0.95625781801464005"/>
    <n v="1.47347312606477"/>
    <n v="82189.967392652907"/>
    <n v="0"/>
    <n v="0.71"/>
    <n v="58354.876848783497"/>
    <n v="0"/>
    <n v="4903"/>
    <n v="1"/>
    <n v="1"/>
    <n v="0"/>
    <n v="0"/>
    <n v="14.276973281664301"/>
    <d v="1900-01-09T04:44:53"/>
    <n v="43447"/>
    <n v="0"/>
    <n v="0"/>
    <n v="0"/>
    <n v="595093.58401777793"/>
  </r>
  <r>
    <s v="STND-39023"/>
    <s v="Moraine Valley Community College"/>
    <s v="Moraine Valley Community College - Parking Lots - Lighting Upgrade - 9000 W College Pkwy - Palos Hills"/>
    <s v="Outdoor &amp; Garage - LED Fixtures"/>
    <s v="Outdoor &amp; Garage Lighting"/>
    <s v="Exterior"/>
    <n v="0"/>
    <n v="367.72500000000002"/>
    <n v="0"/>
    <x v="0"/>
    <x v="1"/>
    <n v="10.1978380583316"/>
    <s v="Qty / 1,000"/>
    <m/>
    <s v="Public-Lighting"/>
    <s v="lighting"/>
    <n v="1"/>
    <n v="1"/>
    <s v="Lighting"/>
    <n v="0.95625781801464005"/>
    <n v="1.47347312606477"/>
    <n v="351.63990612943297"/>
    <n v="0"/>
    <n v="0.71"/>
    <n v="249.66433335189799"/>
    <n v="0"/>
    <n v="4903"/>
    <n v="1"/>
    <n v="1"/>
    <n v="0"/>
    <n v="0"/>
    <n v="14.276973281664301"/>
    <d v="1900-01-09T04:44:53"/>
    <n v="43447"/>
    <n v="0"/>
    <n v="0"/>
    <n v="0"/>
    <n v="2546.0364404639727"/>
  </r>
  <r>
    <s v="STND-39023"/>
    <s v="Moraine Valley Community College"/>
    <s v="Moraine Valley Community College - Parking Lots - Lighting Upgrade - 9000 W College Pkwy - Palos Hills"/>
    <s v="Outdoor &amp; Garage - LED Fixtures"/>
    <s v="Outdoor &amp; Garage Lighting"/>
    <s v="Exterior"/>
    <n v="0"/>
    <n v="10002.120000000001"/>
    <n v="0"/>
    <x v="0"/>
    <x v="1"/>
    <n v="10.1978380583316"/>
    <s v="Qty / 1,000"/>
    <m/>
    <s v="Public-Lighting"/>
    <s v="lighting"/>
    <n v="1"/>
    <n v="1"/>
    <s v="Lighting"/>
    <n v="0.95625781801464005"/>
    <n v="1.47347312606477"/>
    <n v="9564.6054467205904"/>
    <n v="0"/>
    <n v="0.71"/>
    <n v="6790.8698671716202"/>
    <n v="0"/>
    <n v="4903"/>
    <n v="1"/>
    <n v="1"/>
    <n v="0"/>
    <n v="0"/>
    <n v="14.276973281664301"/>
    <d v="1900-01-09T04:44:53"/>
    <n v="43447"/>
    <n v="0"/>
    <n v="0"/>
    <n v="0"/>
    <n v="69252.191180620008"/>
  </r>
  <r>
    <s v="STND-39023"/>
    <s v="Moraine Valley Community College"/>
    <s v="Moraine Valley Community College - Parking Lots - Lighting Upgrade - 9000 W College Pkwy - Palos Hills"/>
    <s v="Outdoor &amp; Garage - LED Fixtures"/>
    <s v="Outdoor &amp; Garage Lighting"/>
    <s v="Exterior"/>
    <n v="0"/>
    <n v="81414.315000000002"/>
    <n v="0"/>
    <x v="0"/>
    <x v="1"/>
    <n v="10.1978380583316"/>
    <s v="Qty / 1,000"/>
    <m/>
    <s v="Public-Lighting"/>
    <s v="lighting"/>
    <n v="1"/>
    <n v="1"/>
    <s v="Lighting"/>
    <n v="0.95625781801464005"/>
    <n v="1.47347312606477"/>
    <n v="77853.075217056597"/>
    <n v="0"/>
    <n v="0.71"/>
    <n v="55275.683404110197"/>
    <n v="0"/>
    <n v="4903"/>
    <n v="1"/>
    <n v="1"/>
    <n v="0"/>
    <n v="0"/>
    <n v="14.276973281664301"/>
    <d v="1900-01-09T04:44:53"/>
    <n v="43447"/>
    <n v="0"/>
    <n v="0"/>
    <n v="0"/>
    <n v="563692.46791872336"/>
  </r>
  <r>
    <s v="STND-39023"/>
    <s v="Moraine Valley Community College"/>
    <s v="Moraine Valley Community College - Parking Lots - Lighting Upgrade - 9000 W College Pkwy - Palos Hills"/>
    <s v="Outdoor &amp; Garage - LED Fixtures"/>
    <s v="Outdoor &amp; Garage Lighting"/>
    <s v="Exterior"/>
    <n v="0"/>
    <n v="8040.92"/>
    <n v="0"/>
    <x v="0"/>
    <x v="1"/>
    <n v="10.1978380583316"/>
    <s v="Qty / 1,000"/>
    <m/>
    <s v="Public-Lighting"/>
    <s v="lighting"/>
    <n v="1"/>
    <n v="1"/>
    <s v="Lighting"/>
    <n v="0.95625781801464005"/>
    <n v="1.47347312606477"/>
    <n v="7689.1926140302803"/>
    <n v="0"/>
    <n v="0.71"/>
    <n v="5459.3267559614997"/>
    <n v="0"/>
    <n v="4903"/>
    <n v="1"/>
    <n v="1"/>
    <n v="0"/>
    <n v="0"/>
    <n v="14.276973281664301"/>
    <d v="1900-01-09T04:44:53"/>
    <n v="43447"/>
    <n v="0"/>
    <n v="0"/>
    <n v="0"/>
    <n v="55673.330164812171"/>
  </r>
  <r>
    <s v="STND-39023"/>
    <s v="Moraine Valley Community College"/>
    <s v="Moraine Valley Community College - Parking Lots - Lighting Upgrade - 9000 W College Pkwy - Palos Hills"/>
    <s v="Outdoor &amp; Garage - LED Fixtures"/>
    <s v="Outdoor &amp; Garage Lighting"/>
    <s v="Exterior"/>
    <n v="0"/>
    <n v="95044.654999999999"/>
    <n v="0"/>
    <x v="0"/>
    <x v="1"/>
    <n v="10.1978380583316"/>
    <s v="Qty / 1,000"/>
    <m/>
    <s v="Public-Lighting"/>
    <s v="lighting"/>
    <n v="1"/>
    <n v="1"/>
    <s v="Lighting"/>
    <n v="0.95625781801464005"/>
    <n v="1.47347312606477"/>
    <n v="90887.194404254202"/>
    <n v="0"/>
    <n v="0.71"/>
    <n v="64529.908027020501"/>
    <n v="0"/>
    <n v="4903"/>
    <n v="1"/>
    <n v="1"/>
    <n v="0"/>
    <n v="0"/>
    <n v="14.276973281664301"/>
    <d v="1900-01-09T04:44:53"/>
    <n v="43447"/>
    <n v="0"/>
    <n v="0"/>
    <n v="0"/>
    <n v="658065.55197858752"/>
  </r>
  <r>
    <s v="STND-39024"/>
    <s v="InterPark LLC"/>
    <s v="InterPark LLC - 203 North LaSalle - Chicago"/>
    <s v="Outdoor &amp; Garage - LED Fixtures"/>
    <s v="Outdoor &amp; Garage Lighting"/>
    <s v="Exterior"/>
    <n v="0"/>
    <n v="31923.433000000001"/>
    <n v="0"/>
    <x v="0"/>
    <x v="0"/>
    <n v="10.1978380583316"/>
    <s v="Qty / 1,000"/>
    <m/>
    <s v="Private-Lighting"/>
    <s v="lighting"/>
    <n v="3"/>
    <n v="6511"/>
    <s v="Lighting"/>
    <n v="0.91633259480590001"/>
    <n v="1.30467645558681"/>
    <n v="29252.4821960023"/>
    <n v="0"/>
    <n v="0.71"/>
    <n v="20769.262359161599"/>
    <n v="0"/>
    <n v="4903"/>
    <n v="1"/>
    <n v="1"/>
    <n v="0"/>
    <n v="0"/>
    <n v="14.276973281664301"/>
    <d v="1900-01-09T04:44:53"/>
    <n v="43152"/>
    <n v="0"/>
    <n v="0"/>
    <n v="1"/>
    <n v="211801.57412973212"/>
  </r>
  <r>
    <s v="STND-39026"/>
    <s v="Plum Grove Realty LLC"/>
    <s v="Plum Grove Realty LLC - 957 N Plum Grove Rd Ste D - Schaumburg"/>
    <s v="New Indoor LED Fixtures"/>
    <s v="Indoor Lighting"/>
    <s v="Office"/>
    <n v="0"/>
    <n v="5684.2579999999998"/>
    <n v="1.278"/>
    <x v="0"/>
    <x v="0"/>
    <n v="15"/>
    <s v="Qty / 1,000"/>
    <m/>
    <s v="Private-Lighting"/>
    <s v="lighting"/>
    <n v="3"/>
    <n v="1684"/>
    <s v="Lighting"/>
    <n v="0.91633259480590001"/>
    <n v="1.30467645558681"/>
    <n v="5208.6708826861905"/>
    <n v="1.66737651023994"/>
    <n v="0.71"/>
    <n v="3698.1563267072002"/>
    <n v="1.18383732227036"/>
    <n v="2885"/>
    <n v="1.165"/>
    <n v="1.3779999999999999"/>
    <n v="2.5499999999999998E-2"/>
    <n v="0.55000000000000004"/>
    <n v="24.263431542460999"/>
    <d v="1900-01-16T07:56:40"/>
    <n v="43167"/>
    <n v="2.1999953954874498"/>
    <n v="114.009534342058"/>
    <n v="1"/>
    <n v="55472.344900608005"/>
  </r>
  <r>
    <s v="STND-39028"/>
    <s v="Sequoia Automatic Inc"/>
    <s v="Sequoia Automatic - 221 Erick St - Crystal Lake"/>
    <s v="Compressed Air - Air Compressor(s) with Integrated VSD &lt;= 150 HP"/>
    <s v="Compressed Air"/>
    <s v="Manufacturing"/>
    <n v="0"/>
    <n v="53880"/>
    <n v="13.98"/>
    <x v="4"/>
    <x v="0"/>
    <n v="10"/>
    <s v="ΔkWpeak / CF"/>
    <n v="0.95"/>
    <s v="Private-Non-Lighting"/>
    <s v="non_lighting"/>
    <n v="3"/>
    <n v="1"/>
    <s v="Non-Lighting"/>
    <n v="0.98952339343681495"/>
    <n v="0.43468415683807998"/>
    <n v="53315.520438375599"/>
    <n v="6.0768845125963598"/>
    <n v="0.7"/>
    <n v="37320.864306862903"/>
    <n v="4.2538191588174499"/>
    <n v="4618"/>
    <n v="1.02"/>
    <n v="1.04"/>
    <n v="1.2E-2"/>
    <n v="0.81"/>
    <n v="15.158077089649201"/>
    <d v="1900-01-09T19:51:10"/>
    <n v="43135"/>
    <n v="6.3967205395751199"/>
    <n v="0"/>
    <n v="1"/>
    <n v="373208.64306862903"/>
  </r>
  <r>
    <s v="STND-39029"/>
    <s v="Trinity Care Providers, inc"/>
    <s v="Trinity Care Providers Inc - 957 N Plum Grove Rd Ste A - Schaumburg"/>
    <s v="New Indoor LED Fixtures"/>
    <s v="Indoor Lighting"/>
    <s v="Office"/>
    <n v="0"/>
    <n v="6139.9440000000004"/>
    <n v="1.381"/>
    <x v="0"/>
    <x v="0"/>
    <n v="15"/>
    <s v="Qty / 1,000"/>
    <m/>
    <s v="Private-Lighting"/>
    <s v="lighting"/>
    <n v="3"/>
    <n v="1819"/>
    <s v="Lighting"/>
    <n v="0.91633259480590001"/>
    <n v="1.30467645558681"/>
    <n v="5626.2308174829204"/>
    <n v="1.8017581851653801"/>
    <n v="0.71"/>
    <n v="3994.6238804128702"/>
    <n v="1.27924831146742"/>
    <n v="2885"/>
    <n v="1.165"/>
    <n v="1.3779999999999999"/>
    <n v="2.5499999999999998E-2"/>
    <n v="0.55000000000000004"/>
    <n v="24.263431542460999"/>
    <d v="1900-01-16T07:56:40"/>
    <n v="43170"/>
    <n v="2.37730331859794"/>
    <n v="123.14925823675"/>
    <n v="1"/>
    <n v="59919.35820619305"/>
  </r>
  <r>
    <s v="STND-39030"/>
    <s v="Rely Services Inc"/>
    <s v="Rely Services - 957 N Plum Grove Rd Ste B - Schaumburg"/>
    <s v="New Indoor LED Fixtures"/>
    <s v="Indoor Lighting"/>
    <s v="Office"/>
    <n v="0"/>
    <n v="6923.0479999999998"/>
    <n v="1.5569999999999999"/>
    <x v="0"/>
    <x v="0"/>
    <n v="15"/>
    <s v="Qty / 1,000"/>
    <m/>
    <s v="Private-Lighting"/>
    <s v="lighting"/>
    <n v="3"/>
    <n v="2051"/>
    <s v="Lighting"/>
    <n v="0.91633259480590001"/>
    <n v="1.30467645558681"/>
    <n v="6343.8145378057898"/>
    <n v="2.0313812413486598"/>
    <n v="0.71"/>
    <n v="4504.1083218421099"/>
    <n v="1.4422806813575499"/>
    <n v="2885"/>
    <n v="1.165"/>
    <n v="1.3779999999999999"/>
    <n v="2.5499999999999998E-2"/>
    <n v="0.55000000000000004"/>
    <n v="24.263431542460999"/>
    <d v="1900-01-16T07:56:40"/>
    <n v="43170"/>
    <n v="2.6802760804178098"/>
    <n v="138.856026363989"/>
    <n v="1"/>
    <n v="67561.624827631647"/>
  </r>
  <r>
    <s v="STND-39035"/>
    <s v="Park Ridge Niles School District 64"/>
    <s v="Roosevelt School - 1001 S Fairview Ave - Park Ridge"/>
    <s v="New Indoor LED Fixtures"/>
    <s v="Indoor Lighting"/>
    <s v="K-12 School"/>
    <n v="0"/>
    <n v="11436"/>
    <n v="0"/>
    <x v="0"/>
    <x v="1"/>
    <n v="15"/>
    <s v="Qty / 1,000"/>
    <m/>
    <s v="Public-Lighting"/>
    <s v="lighting"/>
    <n v="2"/>
    <n v="2025"/>
    <s v="Lighting"/>
    <n v="0.98996686498346598"/>
    <n v="2.5626279547341602"/>
    <n v="11321.2610679509"/>
    <n v="0"/>
    <n v="0.71"/>
    <n v="8038.0953582451502"/>
    <n v="0"/>
    <n v="2979"/>
    <n v="1.17333333333333"/>
    <n v="1.323"/>
    <n v="2.1333333333333301E-2"/>
    <n v="0.72"/>
    <n v="23.497818059751602"/>
    <d v="1900-01-15T18:49:11"/>
    <n v="43132"/>
    <n v="0"/>
    <n v="205.84111032638"/>
    <n v="1"/>
    <n v="120571.43037367726"/>
  </r>
  <r>
    <s v="STND-39035"/>
    <s v="Park Ridge Niles School District 64"/>
    <s v="Roosevelt School - 1001 S Fairview Ave - Park Ridge"/>
    <s v="New Indoor LED Fixtures"/>
    <s v="Indoor Lighting"/>
    <s v="K-12 School"/>
    <n v="0"/>
    <n v="1974"/>
    <n v="0"/>
    <x v="0"/>
    <x v="1"/>
    <n v="15"/>
    <s v="Qty / 1,000"/>
    <m/>
    <s v="Public-Lighting"/>
    <s v="lighting"/>
    <n v="2"/>
    <n v="536"/>
    <s v="Lighting"/>
    <n v="0.98996686498346598"/>
    <n v="2.5626279547341602"/>
    <n v="1954.1945914773601"/>
    <n v="0"/>
    <n v="0.71"/>
    <n v="1387.4781599489299"/>
    <n v="0"/>
    <n v="2979"/>
    <n v="1.17333333333333"/>
    <n v="1.323"/>
    <n v="2.1333333333333301E-2"/>
    <n v="0.72"/>
    <n v="23.497818059751602"/>
    <d v="1900-01-15T18:49:11"/>
    <n v="43132"/>
    <n v="0"/>
    <n v="35.530810754133803"/>
    <n v="1"/>
    <n v="20812.17239923395"/>
  </r>
  <r>
    <s v="STND-39035"/>
    <s v="Park Ridge Niles School District 64"/>
    <s v="Roosevelt School - 1001 S Fairview Ave - Park Ridge"/>
    <s v="New Indoor LED Fixtures"/>
    <s v="Indoor Lighting"/>
    <s v="K-12 School"/>
    <n v="0"/>
    <n v="2845"/>
    <n v="0"/>
    <x v="0"/>
    <x v="1"/>
    <n v="15"/>
    <s v="Qty / 1,000"/>
    <m/>
    <s v="Public-Lighting"/>
    <s v="lighting"/>
    <n v="2"/>
    <n v="773"/>
    <s v="Lighting"/>
    <n v="0.98996686498346598"/>
    <n v="2.5626279547341602"/>
    <n v="2816.4557308779599"/>
    <n v="0"/>
    <n v="0.71"/>
    <n v="1999.6835689233501"/>
    <n v="0"/>
    <n v="2979"/>
    <n v="1.17333333333333"/>
    <n v="1.323"/>
    <n v="2.1333333333333301E-2"/>
    <n v="0.72"/>
    <n v="23.497818059751602"/>
    <d v="1900-01-15T18:49:11"/>
    <n v="43132"/>
    <n v="0"/>
    <n v="51.208286015962898"/>
    <n v="1"/>
    <n v="29995.253533850253"/>
  </r>
  <r>
    <s v="STND-39035"/>
    <s v="Park Ridge Niles School District 64"/>
    <s v="Roosevelt School - 1001 S Fairview Ave - Park Ridge"/>
    <s v="New Indoor LED Fixtures"/>
    <s v="Indoor Lighting"/>
    <s v="K-12 School"/>
    <n v="0"/>
    <n v="31281"/>
    <n v="0"/>
    <x v="0"/>
    <x v="1"/>
    <n v="15"/>
    <s v="Qty / 1,000"/>
    <m/>
    <s v="Public-Lighting"/>
    <s v="lighting"/>
    <n v="2"/>
    <n v="6380"/>
    <s v="Lighting"/>
    <n v="0.98996686498346598"/>
    <n v="2.5626279547341602"/>
    <n v="30967.153503547801"/>
    <n v="0"/>
    <n v="0.71"/>
    <n v="21986.678987518899"/>
    <n v="0"/>
    <n v="2979"/>
    <n v="1.17333333333333"/>
    <n v="1.323"/>
    <n v="2.1333333333333301E-2"/>
    <n v="0.72"/>
    <n v="23.497818059751602"/>
    <d v="1900-01-15T18:49:11"/>
    <n v="43132"/>
    <n v="0"/>
    <n v="563.03915460995995"/>
    <n v="1"/>
    <n v="329800.1848127835"/>
  </r>
  <r>
    <s v="STND-39035"/>
    <s v="Park Ridge Niles School District 64"/>
    <s v="Roosevelt School - 1001 S Fairview Ave - Park Ridge"/>
    <s v="Occupancy Sensors"/>
    <s v="Indoor Lighting"/>
    <s v="K-12 School"/>
    <n v="0"/>
    <n v="10303"/>
    <n v="0"/>
    <x v="0"/>
    <x v="1"/>
    <n v="8"/>
    <s v="Qty / 1,000"/>
    <m/>
    <s v="Public-Lighting"/>
    <s v="lighting"/>
    <n v="2"/>
    <n v="47"/>
    <s v="Lighting"/>
    <n v="0.98996686498346598"/>
    <n v="2.5626279547341602"/>
    <n v="10199.628609924601"/>
    <n v="0"/>
    <n v="0.71"/>
    <n v="7241.7363130465001"/>
    <n v="0"/>
    <n v="2979"/>
    <n v="1.17333333333333"/>
    <n v="1.323"/>
    <n v="2.1333333333333301E-2"/>
    <n v="0.72"/>
    <n v="23.497818059751602"/>
    <d v="1900-01-15T18:49:11"/>
    <n v="43132"/>
    <n v="0"/>
    <n v="185.44779290772101"/>
    <n v="1"/>
    <n v="57933.890504372001"/>
  </r>
  <r>
    <s v="STND-39036"/>
    <s v="Loves Park Plaza LLC"/>
    <s v="Loves Park Plaza LLC - 6125 N 2nd St - Loves Park"/>
    <s v="New Indoor LED Fixtures"/>
    <s v="Indoor Lighting"/>
    <s v="Retail (strip mall)"/>
    <n v="0"/>
    <n v="51686.404000000002"/>
    <n v="10.327"/>
    <x v="0"/>
    <x v="0"/>
    <n v="12.215978499877799"/>
    <s v="Qty / 1,000"/>
    <m/>
    <s v="Private-Lighting"/>
    <s v="lighting"/>
    <n v="3"/>
    <n v="11275"/>
    <s v="Lighting"/>
    <n v="0.91633259480590001"/>
    <n v="1.30467645558681"/>
    <n v="47361.936693506002"/>
    <n v="13.473393756845001"/>
    <n v="0.71"/>
    <n v="33626.975052389302"/>
    <n v="9.5661095673599092"/>
    <n v="4093"/>
    <n v="1.1200000000000001"/>
    <n v="1.29"/>
    <n v="1.9E-2"/>
    <n v="0.71"/>
    <n v="17.102369899829"/>
    <d v="1900-01-11T05:11:01"/>
    <n v="43167"/>
    <n v="14.710551104754799"/>
    <n v="803.46142605054899"/>
    <n v="1"/>
    <n v="410786.40425591485"/>
  </r>
  <r>
    <s v="STND-39039"/>
    <s v="Fenwick High School"/>
    <s v="Fenwick High School - 505 W Washington Blvd - Oak Park"/>
    <s v="Outdoor &amp; Garage - LED Fixtures"/>
    <s v="Outdoor &amp; Garage Lighting"/>
    <s v="Exterior"/>
    <n v="0"/>
    <n v="7648.68"/>
    <n v="0"/>
    <x v="0"/>
    <x v="0"/>
    <n v="10.1978380583316"/>
    <s v="Qty / 1,000"/>
    <m/>
    <s v="Private-Lighting"/>
    <s v="lighting"/>
    <n v="3"/>
    <n v="1560"/>
    <s v="Lighting"/>
    <n v="0.91633259480590001"/>
    <n v="1.30467645558681"/>
    <n v="7008.73479123999"/>
    <n v="0"/>
    <n v="0.71"/>
    <n v="4976.2017017803901"/>
    <n v="0"/>
    <n v="4903"/>
    <n v="1"/>
    <n v="1"/>
    <n v="0"/>
    <n v="0"/>
    <n v="14.276973281664301"/>
    <d v="1900-01-09T04:44:53"/>
    <n v="43132"/>
    <n v="0"/>
    <n v="0"/>
    <n v="1"/>
    <n v="50746.499100350535"/>
  </r>
  <r>
    <s v="STND-39041"/>
    <s v="Lakeview Realty Investors LLC"/>
    <s v="Lakeview Realty Investors LLC - 5 Earl Ct Ste 160 - Woodridge"/>
    <s v="New Indoor LED Fixtures"/>
    <s v="Indoor Lighting"/>
    <s v="Office"/>
    <n v="0"/>
    <n v="47400.536"/>
    <n v="10.691000000000001"/>
    <x v="0"/>
    <x v="0"/>
    <n v="15"/>
    <s v="Qty / 1,000"/>
    <m/>
    <s v="Private-Lighting"/>
    <s v="lighting"/>
    <n v="3"/>
    <n v="14103"/>
    <s v="Lighting"/>
    <n v="0.91633259480590001"/>
    <n v="1.30467645558681"/>
    <n v="43434.656148070499"/>
    <n v="13.948295986678501"/>
    <n v="0.71"/>
    <n v="30838.605865130001"/>
    <n v="9.9032901505417694"/>
    <n v="2885"/>
    <n v="1.165"/>
    <n v="1.3779999999999999"/>
    <n v="2.5499999999999998E-2"/>
    <n v="0.55000000000000004"/>
    <n v="24.263431542460999"/>
    <d v="1900-01-16T07:56:40"/>
    <n v="43152"/>
    <n v="18.403873844410299"/>
    <n v="950.71564959295904"/>
    <n v="1"/>
    <n v="462579.08797694999"/>
  </r>
  <r>
    <s v="STND-39043"/>
    <s v="FP Mailing Solutions"/>
    <s v="FP Mailing Solutions - 140 North Mitchell Court - Addison"/>
    <s v="New Indoor LED Fixtures"/>
    <s v="Indoor Lighting"/>
    <s v="Manufacturing"/>
    <n v="0"/>
    <n v="78309.735000000001"/>
    <n v="14.005000000000001"/>
    <x v="0"/>
    <x v="0"/>
    <n v="10.827197921178"/>
    <s v="Qty / 1,000"/>
    <m/>
    <s v="Private-Lighting"/>
    <s v="lighting"/>
    <n v="3"/>
    <n v="16625"/>
    <s v="Lighting"/>
    <n v="0.91633259480590001"/>
    <n v="1.30467645558681"/>
    <n v="71757.762671112403"/>
    <n v="18.271993760493199"/>
    <n v="0.71"/>
    <n v="50948.011496489802"/>
    <n v="12.973115569950201"/>
    <n v="4618"/>
    <n v="1.02"/>
    <n v="1.04"/>
    <n v="1.2E-2"/>
    <n v="0.81"/>
    <n v="15.158077089649201"/>
    <d v="1900-01-09T19:51:10"/>
    <n v="43124"/>
    <n v="21.6904009502531"/>
    <n v="844.20897260132199"/>
    <n v="1"/>
    <n v="551624.20416294725"/>
  </r>
  <r>
    <s v="STND-39044"/>
    <s v="I Zara Inc"/>
    <s v="I Zara Inc - 7756 S Harlem Ave  01 - Bridgeview"/>
    <s v="Outdoor &amp; Garage - LED Fixtures"/>
    <s v="Outdoor &amp; Garage Lighting"/>
    <s v="Exterior"/>
    <n v="0"/>
    <n v="26892.955000000002"/>
    <n v="0"/>
    <x v="0"/>
    <x v="0"/>
    <n v="10.1978380583316"/>
    <s v="Qty / 1,000"/>
    <m/>
    <s v="Private-Lighting"/>
    <s v="lighting"/>
    <n v="3"/>
    <n v="5485"/>
    <s v="Lighting"/>
    <n v="0.91633259480590001"/>
    <n v="1.30467645558681"/>
    <n v="24642.891237148298"/>
    <n v="0"/>
    <n v="0.71"/>
    <n v="17496.4527783753"/>
    <n v="0"/>
    <n v="4903"/>
    <n v="1"/>
    <n v="1"/>
    <n v="0"/>
    <n v="0"/>
    <n v="14.276973281664301"/>
    <d v="1900-01-09T04:44:53"/>
    <n v="43180"/>
    <n v="0"/>
    <n v="0"/>
    <n v="1"/>
    <n v="178425.9920291173"/>
  </r>
  <r>
    <s v="STND-39046"/>
    <s v="Mercyhealth Physicians"/>
    <s v="Mercy Health System - 7402 E Riverside - Loves Park"/>
    <s v="Outdoor &amp; Garage - LED Fixtures"/>
    <s v="Outdoor &amp; Garage Lighting"/>
    <s v="Exterior"/>
    <n v="0"/>
    <n v="13370.481"/>
    <n v="0"/>
    <x v="0"/>
    <x v="0"/>
    <n v="10.1978380583316"/>
    <s v="Qty / 1,000"/>
    <m/>
    <s v="Private-Lighting"/>
    <s v="lighting"/>
    <n v="3"/>
    <n v="2727"/>
    <s v="Lighting"/>
    <n v="0.91633259480590001"/>
    <n v="1.30467645558681"/>
    <n v="12251.807548532999"/>
    <n v="0"/>
    <n v="0.71"/>
    <n v="8698.7833594584208"/>
    <n v="0"/>
    <n v="4903"/>
    <n v="1"/>
    <n v="1"/>
    <n v="0"/>
    <n v="0"/>
    <n v="14.276973281664301"/>
    <d v="1900-01-09T04:44:53"/>
    <n v="43170"/>
    <n v="0"/>
    <n v="0"/>
    <n v="1"/>
    <n v="88708.784004266694"/>
  </r>
  <r>
    <s v="STND-39046"/>
    <s v="Mercyhealth Physicians"/>
    <s v="Mercy Health System - 7402 E Riverside - Loves Park"/>
    <s v="Photocells"/>
    <s v="Outdoor &amp; Garage Lighting"/>
    <s v="Healthcare Clinic/Office"/>
    <n v="0"/>
    <n v="9.52"/>
    <n v="0"/>
    <x v="0"/>
    <x v="0"/>
    <n v="8"/>
    <s v="Qty / 1,000"/>
    <m/>
    <s v="Private-Lighting"/>
    <s v="lighting"/>
    <n v="3"/>
    <n v="34"/>
    <s v="Lighting"/>
    <n v="0.91633259480590001"/>
    <n v="1.30467645558681"/>
    <n v="8.7234863025521694"/>
    <n v="0"/>
    <n v="0.71"/>
    <n v="6.1936752748120396"/>
    <n v="0"/>
    <n v="3890"/>
    <n v="1.4"/>
    <n v="1.85"/>
    <n v="6.0000000000000001E-3"/>
    <n v="0.65"/>
    <n v="17.994858611825201"/>
    <d v="1900-01-11T20:29:00"/>
    <n v="43170"/>
    <n v="0"/>
    <n v="3.73863698680807E-2"/>
    <n v="1"/>
    <n v="49.549402198496317"/>
  </r>
  <r>
    <s v="STND-39048"/>
    <s v="School District 64 Consolidated Board of Education"/>
    <s v="Lincoln School - 200 S Lincoln Ave - Park Ridge"/>
    <s v="New Indoor LED Fixtures"/>
    <s v="Indoor Lighting"/>
    <s v="K-12 School"/>
    <n v="0"/>
    <n v="317"/>
    <n v="0"/>
    <x v="0"/>
    <x v="1"/>
    <n v="15"/>
    <s v="Qty / 1,000"/>
    <m/>
    <s v="Public-Lighting"/>
    <s v="lighting"/>
    <n v="2"/>
    <n v="86"/>
    <s v="Lighting"/>
    <n v="0.98996686498346598"/>
    <n v="2.5626279547341602"/>
    <n v="313.81949619975899"/>
    <n v="0"/>
    <n v="0.71"/>
    <n v="222.81184230182899"/>
    <n v="0"/>
    <n v="2979"/>
    <n v="1.17333333333333"/>
    <n v="1.323"/>
    <n v="2.1333333333333301E-2"/>
    <n v="0.72"/>
    <n v="23.497818059751602"/>
    <d v="1900-01-15T18:49:11"/>
    <n v="43132"/>
    <n v="0"/>
    <n v="5.7058090218137902"/>
    <n v="1"/>
    <n v="3342.1776345274347"/>
  </r>
  <r>
    <s v="STND-39048"/>
    <s v="School District 64 Consolidated Board of Education"/>
    <s v="Lincoln School - 200 S Lincoln Ave - Park Ridge"/>
    <s v="New Indoor LED Fixtures"/>
    <s v="Indoor Lighting"/>
    <s v="K-12 School"/>
    <n v="0"/>
    <n v="30039"/>
    <n v="0"/>
    <x v="0"/>
    <x v="1"/>
    <n v="15"/>
    <s v="Qty / 1,000"/>
    <m/>
    <s v="Public-Lighting"/>
    <s v="lighting"/>
    <n v="2"/>
    <n v="8156"/>
    <s v="Lighting"/>
    <n v="0.98996686498346598"/>
    <n v="2.5626279547341602"/>
    <n v="29737.6146572383"/>
    <n v="0"/>
    <n v="0.71"/>
    <n v="21113.706406639201"/>
    <n v="0"/>
    <n v="2979"/>
    <n v="1.17333333333333"/>
    <n v="1.323"/>
    <n v="2.1333333333333301E-2"/>
    <n v="0.72"/>
    <n v="23.497818059751602"/>
    <d v="1900-01-15T18:49:11"/>
    <n v="43132"/>
    <n v="0"/>
    <n v="540.68390285887904"/>
    <n v="1"/>
    <n v="316705.59609958803"/>
  </r>
  <r>
    <s v="STND-39048"/>
    <s v="School District 64 Consolidated Board of Education"/>
    <s v="Lincoln School - 200 S Lincoln Ave - Park Ridge"/>
    <s v="New Indoor LED Fixtures"/>
    <s v="Indoor Lighting"/>
    <s v="K-12 School"/>
    <n v="0"/>
    <n v="12651"/>
    <n v="0"/>
    <x v="0"/>
    <x v="1"/>
    <n v="15"/>
    <s v="Qty / 1,000"/>
    <m/>
    <s v="Public-Lighting"/>
    <s v="lighting"/>
    <n v="2"/>
    <n v="3435"/>
    <s v="Lighting"/>
    <n v="0.98996686498346598"/>
    <n v="2.5626279547341602"/>
    <n v="12524.070808905801"/>
    <n v="0"/>
    <n v="0.71"/>
    <n v="8892.0902743231309"/>
    <n v="0"/>
    <n v="2979"/>
    <n v="1.17333333333333"/>
    <n v="1.323"/>
    <n v="2.1333333333333301E-2"/>
    <n v="0.72"/>
    <n v="23.497818059751602"/>
    <d v="1900-01-15T18:49:11"/>
    <n v="43132"/>
    <n v="0"/>
    <n v="227.71037834374201"/>
    <n v="1"/>
    <n v="133381.35411484697"/>
  </r>
  <r>
    <s v="STND-39048"/>
    <s v="School District 64 Consolidated Board of Education"/>
    <s v="Lincoln School - 200 S Lincoln Ave - Park Ridge"/>
    <s v="Occupancy Sensors"/>
    <s v="Indoor Lighting"/>
    <s v="K-12 School"/>
    <n v="0"/>
    <n v="20168"/>
    <n v="0"/>
    <x v="0"/>
    <x v="1"/>
    <n v="8"/>
    <s v="Qty / 1,000"/>
    <m/>
    <s v="Public-Lighting"/>
    <s v="lighting"/>
    <n v="2"/>
    <n v="92"/>
    <s v="Lighting"/>
    <n v="0.98996686498346598"/>
    <n v="2.5626279547341602"/>
    <n v="19965.651732986498"/>
    <n v="0"/>
    <n v="0.71"/>
    <n v="14175.6127304204"/>
    <n v="0"/>
    <n v="2979"/>
    <n v="1.17333333333333"/>
    <n v="1.323"/>
    <n v="2.1333333333333301E-2"/>
    <n v="0.72"/>
    <n v="23.497818059751602"/>
    <d v="1900-01-15T18:49:11"/>
    <n v="43132"/>
    <n v="0"/>
    <n v="363.01184969066401"/>
    <n v="1"/>
    <n v="113404.9018433632"/>
  </r>
  <r>
    <s v="STND-39048"/>
    <s v="School District 64 Consolidated Board of Education"/>
    <s v="Lincoln School - 200 S Lincoln Ave - Park Ridge"/>
    <s v="New Indoor LED Fixtures"/>
    <s v="Indoor Lighting"/>
    <s v="K-12 School"/>
    <n v="0"/>
    <n v="876"/>
    <n v="0"/>
    <x v="0"/>
    <x v="1"/>
    <n v="15"/>
    <s v="Qty / 1,000"/>
    <m/>
    <s v="Public-Lighting"/>
    <s v="lighting"/>
    <n v="2"/>
    <n v="9"/>
    <s v="Lighting"/>
    <n v="0.98996686498346598"/>
    <n v="2.5626279547341602"/>
    <n v="867.21097372551606"/>
    <n v="0"/>
    <n v="0.71"/>
    <n v="615.71979134511605"/>
    <n v="0"/>
    <n v="2979"/>
    <n v="1.17333333333333"/>
    <n v="1.323"/>
    <n v="2.1333333333333301E-2"/>
    <n v="0.72"/>
    <n v="23.497818059751602"/>
    <d v="1900-01-15T18:49:11"/>
    <n v="43132"/>
    <n v="0"/>
    <n v="15.7674722495548"/>
    <n v="1"/>
    <n v="9235.7968701767404"/>
  </r>
  <r>
    <s v="STND-39050"/>
    <s v="Acadia Realty Limited Partnership"/>
    <s v="Acadia Realty Trust - 2020 N California Ave - Chicago"/>
    <s v="Outdoor &amp; Garage - LED Fixtures"/>
    <s v="Outdoor &amp; Garage Lighting"/>
    <s v="Exterior"/>
    <n v="0"/>
    <n v="14954.15"/>
    <n v="0"/>
    <x v="0"/>
    <x v="0"/>
    <n v="10.1978380583316"/>
    <s v="Qty / 1,000"/>
    <m/>
    <s v="Private-Lighting"/>
    <s v="lighting"/>
    <n v="3"/>
    <n v="1343"/>
    <s v="Lighting"/>
    <n v="0.91633259480590001"/>
    <n v="1.30467645558681"/>
    <n v="13702.9750726166"/>
    <n v="0"/>
    <n v="0.71"/>
    <n v="9729.1123015578196"/>
    <n v="0"/>
    <n v="4903"/>
    <n v="1"/>
    <n v="1"/>
    <n v="0"/>
    <n v="0"/>
    <n v="14.276973281664301"/>
    <d v="1900-01-09T04:44:53"/>
    <n v="43365"/>
    <n v="0"/>
    <n v="0"/>
    <n v="0"/>
    <n v="99215.911702608471"/>
  </r>
  <r>
    <s v="STND-39050"/>
    <s v="Acadia Realty Limited Partnership"/>
    <s v="Acadia Realty Trust - 2020 N California Ave - Chicago"/>
    <s v="Outdoor &amp; Garage - LED Fixtures"/>
    <s v="Outdoor &amp; Garage Lighting"/>
    <s v="Exterior"/>
    <n v="0"/>
    <n v="1510.124"/>
    <n v="0"/>
    <x v="0"/>
    <x v="0"/>
    <n v="10.1978380583316"/>
    <s v="Qty / 1,000"/>
    <m/>
    <s v="Private-Lighting"/>
    <s v="lighting"/>
    <n v="3"/>
    <n v="1343"/>
    <s v="Lighting"/>
    <n v="0.91633259480590001"/>
    <n v="1.30467645558681"/>
    <n v="1383.7758433986601"/>
    <n v="0"/>
    <n v="0.71"/>
    <n v="982.48084881305203"/>
    <n v="0"/>
    <n v="4903"/>
    <n v="1"/>
    <n v="1"/>
    <n v="0"/>
    <n v="0"/>
    <n v="14.276973281664301"/>
    <d v="1900-01-09T04:44:53"/>
    <n v="43365"/>
    <n v="0"/>
    <n v="0"/>
    <n v="0"/>
    <n v="10019.180591607677"/>
  </r>
  <r>
    <s v="STND-39051"/>
    <s v="Our Lady of the Woods Catholic Church"/>
    <s v="Our Lady of the Woods Catholic Parish - 10731 W 131st - Orland Park"/>
    <s v="New Indoor LED Fixtures"/>
    <s v="Indoor Lighting"/>
    <s v="Miscellaneous"/>
    <n v="0"/>
    <n v="57423.368000000002"/>
    <n v="12.298"/>
    <x v="0"/>
    <x v="0"/>
    <n v="14.797277300976599"/>
    <s v="Qty / 1,000"/>
    <m/>
    <s v="Private-Lighting"/>
    <s v="lighting"/>
    <n v="3"/>
    <n v="15591"/>
    <s v="Lighting"/>
    <n v="0.91633259480590001"/>
    <n v="1.30467645558681"/>
    <n v="52618.903801934102"/>
    <n v="16.044911050806501"/>
    <n v="0.71"/>
    <n v="37359.421699373197"/>
    <n v="11.3918868460726"/>
    <n v="3379"/>
    <n v="1.0900000000000001"/>
    <n v="1.36"/>
    <n v="2.1999999999999999E-2"/>
    <n v="0.57999999999999996"/>
    <n v="20.7161882213673"/>
    <d v="1900-01-13T19:08:05"/>
    <n v="43159"/>
    <n v="20.3409115755661"/>
    <n v="1062.0329207729801"/>
    <n v="1"/>
    <n v="552817.72268974758"/>
  </r>
  <r>
    <s v="STND-39054"/>
    <s v="Carpet Cushions &amp; Supplies"/>
    <s v="Carpet Cushions &amp; Supplies Inc - 855 N Wood Dale Rd Unit A - Wood Dale"/>
    <s v="New Indoor LED Fixtures"/>
    <s v="Indoor Lighting"/>
    <s v="Warehouse"/>
    <n v="0"/>
    <n v="201727.886"/>
    <n v="31.925000000000001"/>
    <x v="0"/>
    <x v="0"/>
    <n v="9.5383441434566993"/>
    <s v="Qty / 1,000"/>
    <m/>
    <s v="Private-Lighting"/>
    <s v="lighting"/>
    <n v="2"/>
    <n v="38483"/>
    <s v="Lighting"/>
    <n v="0.97902139861649395"/>
    <n v="0.93591656730105399"/>
    <n v="197495.91709166899"/>
    <n v="29.879136411086101"/>
    <n v="0.71"/>
    <n v="140222.10113508499"/>
    <n v="21.214186851871201"/>
    <n v="5242"/>
    <n v="1"/>
    <n v="1.22"/>
    <n v="1.0999999999999999E-2"/>
    <n v="0.68"/>
    <n v="13.3536818008394"/>
    <d v="1900-01-08T12:55:13"/>
    <n v="43188"/>
    <n v="36.0163167925339"/>
    <n v="2172.4550880083498"/>
    <n v="1"/>
    <n v="1337486.6571450308"/>
  </r>
  <r>
    <s v="STND-39054"/>
    <s v="Carpet Cushions &amp; Supplies"/>
    <s v="Carpet Cushions &amp; Supplies Inc - 855 N Wood Dale Rd Unit A - Wood Dale"/>
    <s v="Occupancy Sensors"/>
    <s v="Indoor Lighting"/>
    <s v="Warehouse"/>
    <n v="0"/>
    <n v="23507.224999999999"/>
    <n v="12.082000000000001"/>
    <x v="0"/>
    <x v="0"/>
    <n v="8"/>
    <s v="Qty / 1,000"/>
    <m/>
    <s v="Private-Lighting"/>
    <s v="lighting"/>
    <n v="2"/>
    <n v="18685"/>
    <s v="Lighting"/>
    <n v="0.97902139861649395"/>
    <n v="0.93591656730105399"/>
    <n v="23014.076297092601"/>
    <n v="11.3077439661313"/>
    <n v="0.71"/>
    <n v="16339.994170935701"/>
    <n v="8.0284982159532507"/>
    <n v="5242"/>
    <n v="1"/>
    <n v="1.22"/>
    <n v="1.0999999999999999E-2"/>
    <n v="0.68"/>
    <n v="13.3536818008394"/>
    <d v="1900-01-08T12:55:13"/>
    <n v="43188"/>
    <n v="17.488004896584201"/>
    <n v="253.154839268019"/>
    <n v="1"/>
    <n v="130719.95336748561"/>
  </r>
  <r>
    <s v="STND-39056"/>
    <s v="Brixmor Operating Partnership LP"/>
    <s v="Brixmor Operating Partnership - 910-56 Dundee Rd - Arlington Heights"/>
    <s v="Outdoor &amp; Garage - LED Fixtures"/>
    <s v="Outdoor &amp; Garage Lighting"/>
    <s v="Exterior"/>
    <n v="0"/>
    <n v="165687.079"/>
    <n v="0"/>
    <x v="0"/>
    <x v="0"/>
    <n v="10.1978380583316"/>
    <s v="Qty / 1,000"/>
    <m/>
    <s v="Private-Lighting"/>
    <s v="lighting"/>
    <n v="2"/>
    <n v="33793"/>
    <s v="Lighting"/>
    <n v="0.97902139861649395"/>
    <n v="0.93591656730105399"/>
    <n v="162211.19581526099"/>
    <n v="0"/>
    <n v="0.71"/>
    <n v="115169.949028836"/>
    <n v="0"/>
    <n v="4903"/>
    <n v="1"/>
    <n v="1"/>
    <n v="0"/>
    <n v="0"/>
    <n v="14.276973281664301"/>
    <d v="1900-01-09T04:44:53"/>
    <n v="43135"/>
    <n v="0"/>
    <n v="0"/>
    <n v="1"/>
    <n v="1174484.4893823741"/>
  </r>
  <r>
    <s v="STND-39057"/>
    <s v="SFI CHICAGO TOLLWAY LLC"/>
    <s v="SFI CHICAGO TOLLWAY LLC MB REAL ESTATE - 695 N BRADLEY RD - LAKE FOREST"/>
    <s v="Daylighting Controls"/>
    <s v="Indoor Lighting"/>
    <s v="Retail (strip mall)"/>
    <n v="0"/>
    <n v="26383.794999999998"/>
    <n v="4.7140000000000004"/>
    <x v="0"/>
    <x v="0"/>
    <n v="8"/>
    <s v="Qty / 1,000"/>
    <m/>
    <s v="Private-Lighting"/>
    <s v="lighting"/>
    <n v="3"/>
    <n v="16400"/>
    <s v="Lighting"/>
    <n v="0.91633259480590001"/>
    <n v="1.30467645558681"/>
    <n v="24176.331333176899"/>
    <n v="6.1502448116362096"/>
    <n v="0.71"/>
    <n v="17165.195246555599"/>
    <n v="4.3666738162617103"/>
    <n v="4093"/>
    <n v="1.1200000000000001"/>
    <n v="1.29"/>
    <n v="1.9E-2"/>
    <n v="0.71"/>
    <n v="17.102369899829"/>
    <d v="1900-01-11T05:11:01"/>
    <n v="43146"/>
    <n v="6.7149741365173101"/>
    <n v="410.13419225925099"/>
    <n v="1"/>
    <n v="137321.56197244479"/>
  </r>
  <r>
    <s v="STND-39059"/>
    <s v="Lewis Plastics Co Inc."/>
    <s v="Lewis Plastics Co Inc. - 712 W Winthrop Ave - Addison"/>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194"/>
    <n v="6.3967205395751199"/>
    <n v="0"/>
    <n v="1"/>
    <n v="603700.30614865304"/>
  </r>
  <r>
    <s v="STND-39060"/>
    <s v="Kimberly - Clark Corporation"/>
    <s v="Kimberly Clark - 740 Prologis Parkway - Romeoville"/>
    <s v="New Indoor LED Fixtures"/>
    <s v="Indoor Lighting"/>
    <s v="Warehouse"/>
    <n v="0"/>
    <n v="792590.4"/>
    <n v="125.43600000000001"/>
    <x v="0"/>
    <x v="0"/>
    <n v="9.5383441434566993"/>
    <s v="Qty / 1,000"/>
    <m/>
    <s v="Private-Lighting"/>
    <s v="lighting"/>
    <n v="1"/>
    <n v="151200"/>
    <s v="Lighting"/>
    <n v="0.99989942556735301"/>
    <n v="1.019640158801"/>
    <n v="792510.68567019806"/>
    <n v="127.899582959363"/>
    <n v="0.71"/>
    <n v="562682.58682584099"/>
    <n v="90.808703901147496"/>
    <n v="5242"/>
    <n v="1"/>
    <n v="1.22"/>
    <n v="1.0999999999999999E-2"/>
    <n v="0.68"/>
    <n v="13.3536818008394"/>
    <d v="1900-01-08T12:55:13"/>
    <n v="43167"/>
    <n v="154.170181966445"/>
    <n v="8717.6175423721797"/>
    <n v="1"/>
    <n v="5367060.1566753257"/>
  </r>
  <r>
    <s v="STND-39060"/>
    <s v="Kimberly - Clark Corporation"/>
    <s v="Kimberly Clark - 740 Prologis Parkway - Romeoville"/>
    <s v="Occupancy Sensors"/>
    <s v="Indoor Lighting"/>
    <s v="Warehouse"/>
    <n v="0"/>
    <n v="67936.320000000007"/>
    <n v="34.915999999999997"/>
    <x v="0"/>
    <x v="0"/>
    <n v="8"/>
    <s v="Qty / 1,000"/>
    <m/>
    <s v="Private-Lighting"/>
    <s v="lighting"/>
    <n v="1"/>
    <n v="54000"/>
    <s v="Lighting"/>
    <n v="0.99989942556735301"/>
    <n v="1.019640158801"/>
    <n v="67929.487343159897"/>
    <n v="35.601755784695897"/>
    <n v="0.71"/>
    <n v="48229.936013643499"/>
    <n v="25.277246607134099"/>
    <n v="5242"/>
    <n v="1"/>
    <n v="1.22"/>
    <n v="1.0999999999999999E-2"/>
    <n v="0.68"/>
    <n v="13.3536818008394"/>
    <d v="1900-01-08T12:55:13"/>
    <n v="43167"/>
    <n v="55.059937804973501"/>
    <n v="747.224360774758"/>
    <n v="1"/>
    <n v="385839.48810914799"/>
  </r>
  <r>
    <s v="STND-39062"/>
    <s v="Exeter Operating Partnership III, L.P."/>
    <s v="Exeter Property Group - 1011 Asbury Drive - Buffalo Grove"/>
    <s v="Occupancy Sensors"/>
    <s v="Indoor Lighting"/>
    <s v="Warehouse"/>
    <n v="0"/>
    <n v="33968.160000000003"/>
    <n v="17.457999999999998"/>
    <x v="0"/>
    <x v="0"/>
    <n v="8"/>
    <s v="Qty / 1,000"/>
    <m/>
    <s v="Private-Lighting"/>
    <s v="lighting"/>
    <n v="2"/>
    <n v="27000"/>
    <s v="Lighting"/>
    <n v="0.97902139861649395"/>
    <n v="0.93591656730105399"/>
    <n v="33255.555511628801"/>
    <n v="16.339231431941801"/>
    <n v="0.71"/>
    <n v="23611.4444132565"/>
    <n v="11.600854316678699"/>
    <n v="5242"/>
    <n v="1"/>
    <n v="1.22"/>
    <n v="1.0999999999999999E-2"/>
    <n v="0.68"/>
    <n v="13.3536818008394"/>
    <d v="1900-01-08T12:55:13"/>
    <n v="43159"/>
    <n v="25.269457828552099"/>
    <n v="365.811110627917"/>
    <n v="1"/>
    <n v="188891.555306052"/>
  </r>
  <r>
    <s v="STND-39062"/>
    <s v="Exeter Operating Partnership III, L.P."/>
    <s v="Exeter Property Group - 1011 Asbury Drive - Buffalo Grove"/>
    <s v="New Indoor LED Fixtures"/>
    <s v="Indoor Lighting"/>
    <s v="Warehouse"/>
    <n v="0"/>
    <n v="92783.4"/>
    <n v="14.683999999999999"/>
    <x v="0"/>
    <x v="0"/>
    <n v="9.5383441434566993"/>
    <s v="Qty / 1,000"/>
    <m/>
    <s v="Private-Lighting"/>
    <s v="lighting"/>
    <n v="2"/>
    <n v="17700"/>
    <s v="Lighting"/>
    <n v="0.97902139861649395"/>
    <n v="0.93591656730105399"/>
    <n v="90836.934036393606"/>
    <n v="13.7429988742487"/>
    <n v="0.71"/>
    <n v="64494.223165839401"/>
    <n v="9.7575292007165597"/>
    <n v="5242"/>
    <n v="1"/>
    <n v="1.22"/>
    <n v="1.0999999999999999E-2"/>
    <n v="0.68"/>
    <n v="13.3536818008394"/>
    <d v="1900-01-08T12:55:13"/>
    <n v="43159"/>
    <n v="16.565813493549499"/>
    <n v="999.20627440032899"/>
    <n v="1"/>
    <n v="615168.09582067362"/>
  </r>
  <r>
    <s v="STND-39064"/>
    <s v="Huron Pointe Condominium Association"/>
    <s v="Huron Pointe Condos - 421 W Huron - Chicago"/>
    <s v="Building Energy Management System"/>
    <s v="Energy Management System"/>
    <s v="Miscellaneous"/>
    <n v="1050"/>
    <n v="2520"/>
    <n v="0"/>
    <x v="1"/>
    <x v="0"/>
    <n v="15"/>
    <s v="NA"/>
    <m/>
    <s v="EMS"/>
    <s v="ems"/>
    <n v="3"/>
    <n v="1"/>
    <s v="EMS"/>
    <n v="0.91036333343406195"/>
    <n v="0"/>
    <n v="2294.1156002538401"/>
    <n v="0"/>
    <n v="0.7"/>
    <n v="1605.8809201776901"/>
    <n v="0"/>
    <n v="3379"/>
    <n v="1.0900000000000001"/>
    <n v="1.36"/>
    <n v="2.1999999999999999E-2"/>
    <n v="0.57999999999999996"/>
    <n v="20.7161882213673"/>
    <d v="1900-01-13T19:08:05"/>
    <n v="43188"/>
    <n v="0"/>
    <n v="0"/>
    <n v="1"/>
    <n v="24088.213802665352"/>
  </r>
  <r>
    <s v="STND-39067"/>
    <s v="Mallinckrodt Condominium Association"/>
    <s v="Mallinckrodt Condominium Association - 1041 Ridge Rd - Wilmette"/>
    <s v="Occupancy Sensors"/>
    <s v="Indoor Lighting"/>
    <s v="Miscellaneous"/>
    <n v="0"/>
    <n v="1097.8610000000001"/>
    <n v="0.72599999999999998"/>
    <x v="0"/>
    <x v="0"/>
    <n v="8"/>
    <s v="Qty / 1,000"/>
    <m/>
    <s v="Private-Lighting"/>
    <s v="lighting"/>
    <n v="3"/>
    <n v="1242"/>
    <s v="Lighting"/>
    <n v="0.91633259480590001"/>
    <n v="1.30467645558681"/>
    <n v="1006.0058188662"/>
    <n v="0.94719510675602103"/>
    <n v="0.71"/>
    <n v="714.26413139500198"/>
    <n v="0.672508525796775"/>
    <n v="3379"/>
    <n v="1.0900000000000001"/>
    <n v="1.36"/>
    <n v="2.1999999999999999E-2"/>
    <n v="0.57999999999999996"/>
    <n v="20.7161882213673"/>
    <d v="1900-01-13T19:08:05"/>
    <n v="43124"/>
    <n v="1.6196906750274001"/>
    <n v="20.304704600969199"/>
    <n v="1"/>
    <n v="5714.1130511600159"/>
  </r>
  <r>
    <s v="STND-39067"/>
    <s v="Mallinckrodt Condominium Association"/>
    <s v="Mallinckrodt Condominium Association - 1041 Ridge Rd - Wilmette"/>
    <s v="Outdoor &amp; Garage - LED Fixtures"/>
    <s v="Outdoor &amp; Garage Lighting"/>
    <s v="Exterior"/>
    <n v="0"/>
    <n v="18155.809000000001"/>
    <n v="0"/>
    <x v="0"/>
    <x v="0"/>
    <n v="10.1978380583316"/>
    <s v="Qty / 1,000"/>
    <m/>
    <s v="Private-Lighting"/>
    <s v="lighting"/>
    <n v="3"/>
    <n v="3703"/>
    <s v="Lighting"/>
    <n v="0.91633259480590001"/>
    <n v="1.30467645558681"/>
    <n v="16636.759571770301"/>
    <n v="0"/>
    <n v="0.71"/>
    <n v="11812.099295956899"/>
    <n v="0"/>
    <n v="4903"/>
    <n v="1"/>
    <n v="1"/>
    <n v="0"/>
    <n v="0"/>
    <n v="14.276973281664301"/>
    <d v="1900-01-09T04:44:53"/>
    <n v="43124"/>
    <n v="0"/>
    <n v="0"/>
    <n v="1"/>
    <n v="120457.87574910116"/>
  </r>
  <r>
    <s v="STND-39072"/>
    <s v="SFI CHICAGO TOLLWAY LLC"/>
    <s v="SFI CHICAGO TOLLWAY LLC MB REAL ESTATE - 2510 PEARL DR - BELVIDERE"/>
    <s v="Daylighting Controls"/>
    <s v="Indoor Lighting"/>
    <s v="Retail (strip mall)"/>
    <n v="0"/>
    <n v="18627.858"/>
    <n v="4.6970000000000001"/>
    <x v="0"/>
    <x v="0"/>
    <n v="8"/>
    <s v="Qty / 1,000"/>
    <m/>
    <s v="Private-Lighting"/>
    <s v="lighting"/>
    <n v="3"/>
    <n v="16400"/>
    <s v="Lighting"/>
    <n v="0.91633259480590001"/>
    <n v="1.30467645558681"/>
    <n v="17069.313456815798"/>
    <n v="6.1280653118912296"/>
    <n v="0.71"/>
    <n v="12119.212554339199"/>
    <n v="4.3509263714427702"/>
    <n v="4093"/>
    <n v="1.1200000000000001"/>
    <n v="1.29"/>
    <n v="1.9E-2"/>
    <n v="0.71"/>
    <n v="17.102369899829"/>
    <d v="1900-01-11T05:11:01"/>
    <n v="43132"/>
    <n v="6.6907580651722096"/>
    <n v="289.568710428126"/>
    <n v="1"/>
    <n v="96953.700434713595"/>
  </r>
  <r>
    <s v="STND-39073"/>
    <s v="NIELSEN ENTERPRISES, INC."/>
    <s v="Nielsen Enterprises Inc - 130 S Milwaukee Ave - Lake Villa"/>
    <s v="Indoor Networked Lighting Measures"/>
    <s v="Indoor Advanced Lighting"/>
    <s v="Retail (strip mall)"/>
    <n v="0"/>
    <n v="9119.58"/>
    <n v="0"/>
    <x v="0"/>
    <x v="0"/>
    <n v="12.215978499877799"/>
    <s v="Qty / 1,000"/>
    <m/>
    <s v="Private-Lighting"/>
    <s v="lighting"/>
    <n v="3"/>
    <n v="1860"/>
    <s v="Lighting"/>
    <n v="0.91633259480590001"/>
    <n v="1.30467645558681"/>
    <n v="8356.5684049399897"/>
    <n v="0"/>
    <n v="0.71"/>
    <n v="5933.1635675073903"/>
    <n v="0"/>
    <n v="4093"/>
    <n v="1.1200000000000001"/>
    <n v="1.29"/>
    <n v="1.9E-2"/>
    <n v="0.71"/>
    <n v="17.102369899829"/>
    <d v="1900-01-11T05:11:01"/>
    <n v="43135"/>
    <n v="0"/>
    <n v="141.76321401237499"/>
    <n v="1"/>
    <n v="72479.398576928535"/>
  </r>
  <r>
    <s v="STND-39073"/>
    <s v="NIELSEN ENTERPRISES, INC."/>
    <s v="Nielsen Enterprises Inc - 130 S Milwaukee Ave - Lake Villa"/>
    <s v="Outdoor &amp; Garage - LED Fixtures"/>
    <s v="Outdoor &amp; Garage Lighting"/>
    <s v="Exterior"/>
    <n v="0"/>
    <n v="32614.756000000001"/>
    <n v="0"/>
    <x v="0"/>
    <x v="0"/>
    <n v="10.1978380583316"/>
    <s v="Qty / 1,000"/>
    <m/>
    <s v="Private-Lighting"/>
    <s v="lighting"/>
    <n v="3"/>
    <n v="6652"/>
    <s v="Lighting"/>
    <n v="0.91633259480590001"/>
    <n v="1.30467645558681"/>
    <n v="29885.963994441299"/>
    <n v="0"/>
    <n v="0.71"/>
    <n v="21219.034436053302"/>
    <n v="0"/>
    <n v="4903"/>
    <n v="1"/>
    <n v="1"/>
    <n v="0"/>
    <n v="0"/>
    <n v="14.276973281664301"/>
    <d v="1900-01-09T04:44:53"/>
    <n v="43135"/>
    <n v="0"/>
    <n v="0"/>
    <n v="1"/>
    <n v="216388.27693303316"/>
  </r>
  <r>
    <s v="STND-39074"/>
    <s v="Plastipak Packaging Inc."/>
    <s v="Plastipak Packaging - 1700 Western Ave - West Chicago"/>
    <s v="Outdoor &amp; Garage - LED Fixtures"/>
    <s v="Outdoor &amp; Garage Lighting"/>
    <s v="Exterior"/>
    <n v="0"/>
    <n v="42911.055999999997"/>
    <n v="0"/>
    <x v="0"/>
    <x v="0"/>
    <n v="10.1978380583316"/>
    <s v="Qty / 1,000"/>
    <m/>
    <s v="Private-Lighting"/>
    <s v="lighting"/>
    <n v="3"/>
    <n v="8752"/>
    <s v="Lighting"/>
    <n v="0.91633259480590001"/>
    <n v="1.30467645558681"/>
    <n v="39320.799290341303"/>
    <n v="0"/>
    <n v="0.71"/>
    <n v="27917.7674961423"/>
    <n v="0"/>
    <n v="4903"/>
    <n v="1"/>
    <n v="1"/>
    <n v="0"/>
    <n v="0"/>
    <n v="14.276973281664301"/>
    <d v="1900-01-09T04:44:53"/>
    <n v="43167"/>
    <n v="0"/>
    <n v="0"/>
    <n v="1"/>
    <n v="284700.87187581282"/>
  </r>
  <r>
    <s v="STND-39074"/>
    <s v="Plastipak Packaging Inc."/>
    <s v="Plastipak Packaging - 1700 Western Ave - West Chicago"/>
    <s v="Photocells"/>
    <s v="Outdoor &amp; Garage Lighting"/>
    <s v="Manufacturing"/>
    <n v="0"/>
    <n v="787.64"/>
    <n v="0"/>
    <x v="0"/>
    <x v="0"/>
    <n v="8"/>
    <s v="Qty / 1,000"/>
    <m/>
    <s v="Private-Lighting"/>
    <s v="lighting"/>
    <n v="3"/>
    <n v="2813"/>
    <s v="Lighting"/>
    <n v="0.91633259480590001"/>
    <n v="1.30467645558681"/>
    <n v="721.74020497291895"/>
    <n v="0"/>
    <n v="0.71"/>
    <n v="512.43554553077195"/>
    <n v="0"/>
    <n v="4618"/>
    <n v="1.02"/>
    <n v="1.04"/>
    <n v="1.2E-2"/>
    <n v="0.81"/>
    <n v="15.158077089649201"/>
    <d v="1900-01-09T19:51:10"/>
    <n v="43167"/>
    <n v="0"/>
    <n v="8.4910612349755201"/>
    <n v="1"/>
    <n v="4099.4843642461756"/>
  </r>
  <r>
    <s v="STND-39077"/>
    <s v="DSW Shoe Warehouse Inc."/>
    <s v="DSW Shoe Warehouse Inc - 901 Perimeter Dr - Schaumburg"/>
    <s v="Indoor Networked Lighting Measures"/>
    <s v="Indoor Advanced Lighting"/>
    <s v="Retail (strip mall)"/>
    <n v="0"/>
    <n v="3078.1089999999999"/>
    <n v="0.61899999999999999"/>
    <x v="0"/>
    <x v="0"/>
    <n v="12.215978499877799"/>
    <s v="Qty / 1,000"/>
    <m/>
    <s v="Private-Lighting"/>
    <s v="lighting"/>
    <n v="3"/>
    <n v="574"/>
    <s v="Lighting"/>
    <n v="0.91633259480590001"/>
    <n v="1.30467645558681"/>
    <n v="2820.5716070653898"/>
    <n v="0.80759472600823301"/>
    <n v="0.71"/>
    <n v="2002.6058410164301"/>
    <n v="0.57339225546584605"/>
    <n v="4093"/>
    <n v="1.1200000000000001"/>
    <n v="1.29"/>
    <n v="1.9E-2"/>
    <n v="0.71"/>
    <n v="17.102369899829"/>
    <d v="1900-01-11T05:11:01"/>
    <n v="43146"/>
    <n v="0.88174989191858599"/>
    <n v="47.848982619859299"/>
    <n v="1"/>
    <n v="24463.789897586408"/>
  </r>
  <r>
    <s v="STND-39077"/>
    <s v="DSW Shoe Warehouse Inc."/>
    <s v="DSW Shoe Warehouse Inc - 901 Perimeter Dr - Schaumburg"/>
    <s v="New Indoor LED Fixtures"/>
    <s v="Indoor Lighting"/>
    <s v="Retail (strip mall)"/>
    <n v="0"/>
    <n v="84910.774999999994"/>
    <n v="17.085000000000001"/>
    <x v="0"/>
    <x v="0"/>
    <n v="12.215978499877799"/>
    <s v="Qty / 1,000"/>
    <m/>
    <s v="Private-Lighting"/>
    <s v="lighting"/>
    <n v="3"/>
    <n v="15834"/>
    <s v="Lighting"/>
    <n v="0.91633259480590001"/>
    <n v="1.30467645558681"/>
    <n v="77806.510782729907"/>
    <n v="22.2903972437006"/>
    <n v="0.71"/>
    <n v="55242.622655738203"/>
    <n v="15.8261820430274"/>
    <n v="4093"/>
    <n v="1.1200000000000001"/>
    <n v="1.29"/>
    <n v="1.9E-2"/>
    <n v="0.71"/>
    <n v="17.102369899829"/>
    <d v="1900-01-11T05:11:01"/>
    <n v="43146"/>
    <n v="24.337151701823998"/>
    <n v="1319.9318793498801"/>
    <n v="1"/>
    <n v="674842.69063936011"/>
  </r>
  <r>
    <s v="STND-39079"/>
    <s v="CCC Hotel, LLC"/>
    <s v="CCC Hotel LLC - 300 E Ohio - Chicago"/>
    <s v="All Other Indoor Lighting Measures"/>
    <s v="Indoor Lighting"/>
    <s v="Hotel/Motel (common)"/>
    <n v="0"/>
    <n v="79357.997000000003"/>
    <n v="0"/>
    <x v="0"/>
    <x v="0"/>
    <n v="12"/>
    <s v="Qty / 1,000"/>
    <m/>
    <s v="Private-Lighting"/>
    <s v="lighting"/>
    <n v="3"/>
    <n v="144"/>
    <s v="Lighting"/>
    <n v="0.91633259480590001"/>
    <n v="1.30467645558681"/>
    <n v="72718.319309608807"/>
    <n v="0"/>
    <n v="0.71"/>
    <n v="51630.006709822199"/>
    <n v="0"/>
    <n v="6138"/>
    <n v="1.2"/>
    <n v="1.24"/>
    <n v="3.2000000000000001E-2"/>
    <n v="0.73"/>
    <n v="11.4043662430759"/>
    <d v="1900-01-07T03:30:12"/>
    <n v="43140"/>
    <n v="0"/>
    <n v="1939.15518158957"/>
    <n v="1"/>
    <n v="619560.08051786642"/>
  </r>
  <r>
    <s v="STND-39080"/>
    <s v="DSW Shoe Warehouse Inc."/>
    <s v="DSW Shoe Warehouse Inc - 1385 Orland Park Pl - Orland Park"/>
    <s v="New Indoor LED Fixtures"/>
    <s v="Indoor Lighting"/>
    <s v="Retail (strip mall)"/>
    <n v="0"/>
    <n v="72474.998000000007"/>
    <n v="14.583"/>
    <x v="0"/>
    <x v="0"/>
    <n v="12.215978499877799"/>
    <s v="Qty / 1,000"/>
    <m/>
    <s v="Private-Lighting"/>
    <s v="lighting"/>
    <n v="3"/>
    <n v="13515"/>
    <s v="Lighting"/>
    <n v="0.91633259480590001"/>
    <n v="1.30467645558681"/>
    <n v="66411.202975892404"/>
    <n v="19.026096751822401"/>
    <n v="0.71"/>
    <n v="47151.954112883599"/>
    <n v="13.508528693793901"/>
    <n v="4093"/>
    <n v="1.1200000000000001"/>
    <n v="1.29"/>
    <n v="1.9E-2"/>
    <n v="0.71"/>
    <n v="17.102369899829"/>
    <d v="1900-01-11T05:11:01"/>
    <n v="43159"/>
    <n v="20.773115789739499"/>
    <n v="1126.61862191246"/>
    <n v="1"/>
    <n v="576007.25767021067"/>
  </r>
  <r>
    <s v="STND-39080"/>
    <s v="DSW Shoe Warehouse Inc."/>
    <s v="DSW Shoe Warehouse Inc - 1385 Orland Park Pl - Orland Park"/>
    <s v="Indoor Networked Lighting Measures"/>
    <s v="Indoor Advanced Lighting"/>
    <s v="Retail (strip mall)"/>
    <n v="0"/>
    <n v="4397.299"/>
    <n v="0.88500000000000001"/>
    <x v="0"/>
    <x v="0"/>
    <n v="12.215978499877799"/>
    <s v="Qty / 1,000"/>
    <m/>
    <s v="Private-Lighting"/>
    <s v="lighting"/>
    <n v="3"/>
    <n v="820"/>
    <s v="Lighting"/>
    <n v="0.91633259480590001"/>
    <n v="1.30467645558681"/>
    <n v="4029.3884028073899"/>
    <n v="1.15463866319432"/>
    <n v="0.71"/>
    <n v="2860.8657659932501"/>
    <n v="0.81979345086796995"/>
    <n v="4093"/>
    <n v="1.1200000000000001"/>
    <n v="1.29"/>
    <n v="1.9E-2"/>
    <n v="0.71"/>
    <n v="17.102369899829"/>
    <d v="1900-01-11T05:11:01"/>
    <n v="43159"/>
    <n v="1.26066018473013"/>
    <n v="68.355696119053903"/>
    <n v="1"/>
    <n v="34948.274688409976"/>
  </r>
  <r>
    <s v="STND-39082"/>
    <s v="iStar Inc"/>
    <s v="SFI Chicago Tollway LLC c/o MB Real Estate - 0 N 175th St Bldg 1E - South Holland"/>
    <s v="Daylighting Controls"/>
    <s v="Indoor Lighting"/>
    <s v="Retail (strip mall)"/>
    <n v="0"/>
    <n v="18627.858"/>
    <n v="4.6970000000000001"/>
    <x v="0"/>
    <x v="0"/>
    <n v="8"/>
    <s v="Qty / 1,000"/>
    <m/>
    <s v="Private-Lighting"/>
    <s v="lighting"/>
    <n v="3"/>
    <n v="16400"/>
    <s v="Lighting"/>
    <n v="0.91633259480590001"/>
    <n v="1.30467645558681"/>
    <n v="17069.313456815798"/>
    <n v="6.1280653118912296"/>
    <n v="0.71"/>
    <n v="12119.212554339199"/>
    <n v="4.3509263714427702"/>
    <n v="4093"/>
    <n v="1.1200000000000001"/>
    <n v="1.29"/>
    <n v="1.9E-2"/>
    <n v="0.71"/>
    <n v="17.102369899829"/>
    <d v="1900-01-11T05:11:01"/>
    <n v="43170"/>
    <n v="6.6907580651722096"/>
    <n v="289.568710428126"/>
    <n v="1"/>
    <n v="96953.700434713595"/>
  </r>
  <r>
    <s v="STND-39084"/>
    <s v="Presence Chicago Hospitals Network"/>
    <s v="Presence Health-Resurrection Medical Center - 7435 W Talcott Ave - Chicago"/>
    <s v="Indoor Networked Lighting Measures"/>
    <s v="Indoor Advanced Lighting"/>
    <s v="Hospital (24/7)"/>
    <n v="0"/>
    <n v="33830.699999999997"/>
    <n v="0"/>
    <x v="0"/>
    <x v="0"/>
    <n v="6.5651260504201696"/>
    <s v="Qty / 1,000"/>
    <m/>
    <s v="Private-Lighting"/>
    <s v="lighting"/>
    <n v="3"/>
    <n v="6900"/>
    <s v="Lighting"/>
    <n v="0.91633259480590001"/>
    <n v="1.30467645558681"/>
    <n v="31000.173115099999"/>
    <n v="0"/>
    <n v="0.71"/>
    <n v="22010.122911720999"/>
    <n v="0"/>
    <n v="7616"/>
    <n v="1.23"/>
    <n v="1.41"/>
    <n v="1.4E-2"/>
    <n v="0.73499999999999999"/>
    <n v="9.1911764705882408"/>
    <d v="1900-01-05T13:33:47"/>
    <n v="43146"/>
    <n v="0"/>
    <n v="352.84749887105602"/>
    <n v="1"/>
    <n v="144499.23130068937"/>
  </r>
  <r>
    <s v="STND-39090"/>
    <s v="The Morton Arboretum"/>
    <s v="The Morton Arboretum - 4100 Illinois Route 53 - Lisle"/>
    <s v="Indoor Networked Lighting Measures"/>
    <s v="Indoor Advanced Lighting"/>
    <s v="Miscellaneous"/>
    <n v="0"/>
    <n v="38484.815999999999"/>
    <n v="8.2420000000000009"/>
    <x v="0"/>
    <x v="0"/>
    <n v="14.797277300976599"/>
    <s v="Qty / 1,000"/>
    <m/>
    <s v="Private-Lighting"/>
    <s v="lighting"/>
    <n v="3"/>
    <n v="10449"/>
    <s v="Lighting"/>
    <n v="0.91633259480590001"/>
    <n v="1.30467645558681"/>
    <n v="35264.8913059076"/>
    <n v="10.7531433469465"/>
    <n v="0.71"/>
    <n v="25038.072827194399"/>
    <n v="7.6347317763319902"/>
    <n v="3379"/>
    <n v="1.0900000000000001"/>
    <n v="1.36"/>
    <n v="2.1999999999999999E-2"/>
    <n v="0.57999999999999996"/>
    <n v="20.7161882213673"/>
    <d v="1900-01-13T19:08:05"/>
    <n v="43146"/>
    <n v="13.632281119353999"/>
    <n v="711.76844837611702"/>
    <n v="1"/>
    <n v="370495.30670604267"/>
  </r>
  <r>
    <s v="STND-39090"/>
    <s v="The Morton Arboretum"/>
    <s v="The Morton Arboretum - 4100 Illinois Route 53 - Lisle"/>
    <s v="New Indoor LED Fixtures"/>
    <s v="Indoor Lighting"/>
    <s v="Miscellaneous"/>
    <n v="0"/>
    <n v="655.59400000000005"/>
    <n v="0.14000000000000001"/>
    <x v="0"/>
    <x v="0"/>
    <n v="14.797277300976599"/>
    <s v="Qty / 1,000"/>
    <m/>
    <s v="Private-Lighting"/>
    <s v="lighting"/>
    <n v="3"/>
    <n v="178"/>
    <s v="Lighting"/>
    <n v="0.91633259480590001"/>
    <n v="1.30467645558681"/>
    <n v="600.742151159179"/>
    <n v="0.18265470378215301"/>
    <n v="0.71"/>
    <n v="426.52692732301699"/>
    <n v="0.12968483968532901"/>
    <n v="3379"/>
    <n v="1.0900000000000001"/>
    <n v="1.36"/>
    <n v="2.1999999999999999E-2"/>
    <n v="0.57999999999999996"/>
    <n v="20.7161882213673"/>
    <d v="1900-01-13T19:08:05"/>
    <n v="43146"/>
    <n v="0.23156022284755701"/>
    <n v="12.1250709408275"/>
    <n v="1"/>
    <n v="6311.4372199321751"/>
  </r>
  <r>
    <s v="STND-39092"/>
    <s v="Marist High School"/>
    <s v="Marist High School - 4200 W 115th St - Chicago"/>
    <s v="Outdoor &amp; Garage - LED Fixtures"/>
    <s v="Outdoor &amp; Garage Lighting"/>
    <s v="Exterior"/>
    <n v="0"/>
    <n v="9683.4249999999993"/>
    <n v="0"/>
    <x v="0"/>
    <x v="0"/>
    <n v="10.1978380583316"/>
    <s v="Qty / 1,000"/>
    <m/>
    <s v="Private-Lighting"/>
    <s v="lighting"/>
    <n v="3"/>
    <n v="1975"/>
    <s v="Lighting"/>
    <n v="0.91633259480590001"/>
    <n v="1.30467645558681"/>
    <n v="8873.2379568583201"/>
    <n v="0"/>
    <n v="0.71"/>
    <n v="6299.9989493694102"/>
    <n v="0"/>
    <n v="4903"/>
    <n v="1"/>
    <n v="1"/>
    <n v="0"/>
    <n v="0"/>
    <n v="14.276973281664301"/>
    <d v="1900-01-09T04:44:53"/>
    <n v="43146"/>
    <n v="0"/>
    <n v="0"/>
    <n v="1"/>
    <n v="64246.369053328468"/>
  </r>
  <r>
    <s v="STND-39093"/>
    <s v="Markman Peat Corp"/>
    <s v="Markman Peat Corp - 13161 Fenton Rd - Morrison"/>
    <s v="New Indoor LED Fixtures"/>
    <s v="Indoor Lighting"/>
    <s v="Warehouse"/>
    <n v="0"/>
    <n v="87934.55"/>
    <n v="13.917"/>
    <x v="0"/>
    <x v="0"/>
    <n v="9.5383441434566993"/>
    <s v="Qty / 1,000"/>
    <m/>
    <s v="Private-Lighting"/>
    <s v="lighting"/>
    <n v="3"/>
    <n v="16775"/>
    <s v="Lighting"/>
    <n v="0.91633259480590001"/>
    <n v="1.30467645558681"/>
    <n v="80577.294374589095"/>
    <n v="18.157182232401599"/>
    <n v="0.71"/>
    <n v="57209.879005958297"/>
    <n v="12.891599385005099"/>
    <n v="5242"/>
    <n v="1"/>
    <n v="1.22"/>
    <n v="1.0999999999999999E-2"/>
    <n v="0.68"/>
    <n v="13.3536818008394"/>
    <d v="1900-01-08T12:55:13"/>
    <n v="43124"/>
    <n v="21.8866709648042"/>
    <n v="886.35023812048098"/>
    <n v="1"/>
    <n v="545687.51436434872"/>
  </r>
  <r>
    <s v="STND-39096"/>
    <s v="DSW Shoe Warehouse Inc."/>
    <s v="DSW Shoe Warehouse Inc - 1101 S Canal - Ste 200 - Chicago"/>
    <s v="New Indoor LED Fixtures"/>
    <s v="Indoor Lighting"/>
    <s v="Retail (strip mall)"/>
    <n v="0"/>
    <n v="80910.304999999993"/>
    <n v="16.28"/>
    <x v="0"/>
    <x v="0"/>
    <n v="12.215978499877799"/>
    <s v="Qty / 1,000"/>
    <m/>
    <s v="Private-Lighting"/>
    <s v="lighting"/>
    <n v="3"/>
    <n v="15088"/>
    <s v="Lighting"/>
    <n v="0.91633259480590001"/>
    <n v="1.30467645558681"/>
    <n v="74140.749727186805"/>
    <n v="21.2401326969532"/>
    <n v="0.71"/>
    <n v="52639.932306302602"/>
    <n v="15.080494214836801"/>
    <n v="4093"/>
    <n v="1.1200000000000001"/>
    <n v="1.29"/>
    <n v="1.9E-2"/>
    <n v="0.71"/>
    <n v="17.102369899829"/>
    <d v="1900-01-11T05:11:01"/>
    <n v="43146"/>
    <n v="23.190449499894299"/>
    <n v="1257.7448614433499"/>
    <n v="1"/>
    <n v="643048.28128881531"/>
  </r>
  <r>
    <s v="STND-39096"/>
    <s v="DSW Shoe Warehouse Inc."/>
    <s v="DSW Shoe Warehouse Inc - 1101 S Canal - Ste 200 - Chicago"/>
    <s v="Indoor Networked Lighting Measures"/>
    <s v="Indoor Advanced Lighting"/>
    <s v="Retail (strip mall)"/>
    <n v="0"/>
    <n v="6515.51"/>
    <n v="1.3109999999999999"/>
    <x v="0"/>
    <x v="0"/>
    <n v="12.215978499877799"/>
    <s v="Qty / 1,000"/>
    <m/>
    <s v="Private-Lighting"/>
    <s v="lighting"/>
    <n v="3"/>
    <n v="1215"/>
    <s v="Lighting"/>
    <n v="0.91633259480590001"/>
    <n v="1.30467645558681"/>
    <n v="5970.37418478379"/>
    <n v="1.7104308332742999"/>
    <n v="0.71"/>
    <n v="4238.9656711964899"/>
    <n v="1.21440589162476"/>
    <n v="4093"/>
    <n v="1.1200000000000001"/>
    <n v="1.29"/>
    <n v="1.9E-2"/>
    <n v="0.71"/>
    <n v="17.102369899829"/>
    <d v="1900-01-11T05:11:01"/>
    <n v="43146"/>
    <n v="1.8674864431425999"/>
    <n v="101.283133491868"/>
    <n v="1"/>
    <n v="51783.113501056388"/>
  </r>
  <r>
    <s v="STND-39097"/>
    <s v="Pentair Water Group, Inc."/>
    <s v="Pentair - 800 Airport Rd - North Aurora"/>
    <s v="New Indoor LED Fixtures"/>
    <s v="Indoor Lighting"/>
    <s v="Miscellaneous"/>
    <n v="0"/>
    <n v="180531.32"/>
    <n v="38.664000000000001"/>
    <x v="0"/>
    <x v="0"/>
    <n v="14.797277300976599"/>
    <s v="Qty / 1,000"/>
    <m/>
    <s v="Private-Lighting"/>
    <s v="lighting"/>
    <n v="2"/>
    <n v="49016"/>
    <s v="Lighting"/>
    <n v="0.97902139861649395"/>
    <n v="0.93591656730105399"/>
    <n v="176744.025400482"/>
    <n v="36.186278158127898"/>
    <n v="0.71"/>
    <n v="125488.258034342"/>
    <n v="25.692257492270802"/>
    <n v="3379"/>
    <n v="1.0900000000000001"/>
    <n v="1.36"/>
    <n v="2.1999999999999999E-2"/>
    <n v="0.57999999999999996"/>
    <n v="20.7161882213673"/>
    <d v="1900-01-13T19:08:05"/>
    <n v="43146"/>
    <n v="45.875099084847797"/>
    <n v="3567.3106044133901"/>
    <n v="1"/>
    <n v="1856884.5521506632"/>
  </r>
  <r>
    <s v="STND-39097"/>
    <s v="Pentair Water Group, Inc."/>
    <s v="Pentair - 800 Airport Rd - North Aurora"/>
    <s v="Outdoor &amp; Garage - LED Fixtures"/>
    <s v="Outdoor &amp; Garage Lighting"/>
    <s v="Exterior"/>
    <n v="0"/>
    <n v="59473.39"/>
    <n v="0"/>
    <x v="0"/>
    <x v="0"/>
    <n v="10.1978380583316"/>
    <s v="Qty / 1,000"/>
    <m/>
    <s v="Private-Lighting"/>
    <s v="lighting"/>
    <n v="2"/>
    <n v="12130"/>
    <s v="Lighting"/>
    <n v="0.97902139861649395"/>
    <n v="0.93591656730105399"/>
    <n v="58225.721458264197"/>
    <n v="0"/>
    <n v="0.71"/>
    <n v="41340.262235367598"/>
    <n v="0"/>
    <n v="4903"/>
    <n v="1"/>
    <n v="1"/>
    <n v="0"/>
    <n v="0"/>
    <n v="14.276973281664301"/>
    <d v="1900-01-09T04:44:53"/>
    <n v="43146"/>
    <n v="0"/>
    <n v="0"/>
    <n v="1"/>
    <n v="421581.29956524028"/>
  </r>
  <r>
    <s v="STND-39099"/>
    <s v="Aramark Uniform &amp; Career Apparel Group, Inc."/>
    <s v="Aramark Uniform Services LLC - 215 18th Ave - Rockford"/>
    <s v="Outdoor &amp; Garage - LED Fixtures"/>
    <s v="Outdoor &amp; Garage Lighting"/>
    <s v="Exterior"/>
    <n v="0"/>
    <n v="33673.803999999996"/>
    <n v="0"/>
    <x v="0"/>
    <x v="0"/>
    <n v="10.1978380583316"/>
    <s v="Qty / 1,000"/>
    <m/>
    <s v="Private-Lighting"/>
    <s v="lighting"/>
    <n v="3"/>
    <n v="6868"/>
    <s v="Lighting"/>
    <n v="0.91633259480590001"/>
    <n v="1.30467645558681"/>
    <n v="30856.404196305299"/>
    <n v="0"/>
    <n v="0.71"/>
    <n v="21908.046979376799"/>
    <n v="0"/>
    <n v="4903"/>
    <n v="1"/>
    <n v="1"/>
    <n v="0"/>
    <n v="0"/>
    <n v="14.276973281664301"/>
    <d v="1900-01-09T04:44:53"/>
    <n v="43194"/>
    <n v="0"/>
    <n v="0"/>
    <n v="1"/>
    <n v="223414.71527000537"/>
  </r>
  <r>
    <s v="STND-39099"/>
    <s v="Aramark Uniform &amp; Career Apparel Group, Inc."/>
    <s v="Aramark Uniform Services LLC - 215 18th Ave - Rockford"/>
    <s v="New Indoor LED Fixtures"/>
    <s v="Indoor Lighting"/>
    <s v="Miscellaneous"/>
    <n v="0"/>
    <n v="3646.279"/>
    <n v="0.78100000000000003"/>
    <x v="0"/>
    <x v="0"/>
    <n v="14.797277300976599"/>
    <s v="Qty / 1,000"/>
    <m/>
    <s v="Private-Lighting"/>
    <s v="lighting"/>
    <n v="3"/>
    <n v="990"/>
    <s v="Lighting"/>
    <n v="0.91633259480590001"/>
    <n v="1.30467645558681"/>
    <n v="3341.2042974562601"/>
    <n v="1.0189523118132999"/>
    <n v="0.71"/>
    <n v="2372.2550511939498"/>
    <n v="0.72345614138743997"/>
    <n v="3379"/>
    <n v="1.0900000000000001"/>
    <n v="1.36"/>
    <n v="2.1999999999999999E-2"/>
    <n v="0.57999999999999996"/>
    <n v="20.7161882213673"/>
    <d v="1900-01-13T19:08:05"/>
    <n v="43194"/>
    <n v="1.2917752431710099"/>
    <n v="67.437150957832799"/>
    <n v="1"/>
    <n v="35102.915821159317"/>
  </r>
  <r>
    <s v="STND-39100"/>
    <s v="A G Transportation Systems Inc"/>
    <s v="A G Transportation Systems Inc - 910 N DuPage Ave - Lombard"/>
    <s v="Photocells"/>
    <s v="Outdoor &amp; Garage Lighting"/>
    <s v="Warehouse"/>
    <n v="0"/>
    <n v="420"/>
    <n v="0"/>
    <x v="0"/>
    <x v="0"/>
    <n v="8"/>
    <s v="Qty / 1,000"/>
    <m/>
    <s v="Private-Lighting"/>
    <s v="lighting"/>
    <n v="3"/>
    <n v="1500"/>
    <s v="Lighting"/>
    <n v="0.91633259480590001"/>
    <n v="1.30467645558681"/>
    <n v="384.85968981847799"/>
    <n v="0"/>
    <n v="0.71"/>
    <n v="273.25037977111901"/>
    <n v="0"/>
    <n v="5242"/>
    <n v="1"/>
    <n v="1.22"/>
    <n v="1.0999999999999999E-2"/>
    <n v="0.68"/>
    <n v="13.3536818008394"/>
    <d v="1900-01-08T12:55:13"/>
    <n v="43180"/>
    <n v="0"/>
    <n v="4.2334565880032597"/>
    <n v="1"/>
    <n v="2186.0030381689521"/>
  </r>
  <r>
    <s v="STND-39100"/>
    <s v="A G Transportation Systems Inc"/>
    <s v="A G Transportation Systems Inc - 910 N DuPage Ave - Lombard"/>
    <s v="Outdoor &amp; Garage - LED Fixtures"/>
    <s v="Outdoor &amp; Garage Lighting"/>
    <s v="Exterior"/>
    <n v="0"/>
    <n v="1568.96"/>
    <n v="0"/>
    <x v="0"/>
    <x v="0"/>
    <n v="10.1978380583316"/>
    <s v="Qty / 1,000"/>
    <m/>
    <s v="Private-Lighting"/>
    <s v="lighting"/>
    <n v="3"/>
    <n v="320"/>
    <s v="Lighting"/>
    <n v="0.91633259480590001"/>
    <n v="1.30467645558681"/>
    <n v="1437.68918794666"/>
    <n v="0"/>
    <n v="0.71"/>
    <n v="1020.75932344213"/>
    <n v="0"/>
    <n v="4903"/>
    <n v="1"/>
    <n v="1"/>
    <n v="0"/>
    <n v="0"/>
    <n v="14.276973281664301"/>
    <d v="1900-01-09T04:44:53"/>
    <n v="43180"/>
    <n v="0"/>
    <n v="0"/>
    <n v="1"/>
    <n v="10409.538276994968"/>
  </r>
  <r>
    <s v="STND-39101"/>
    <s v="Chicago Premium Outlets, LLC"/>
    <s v="Chicago Premium Outlets LLC a Delaware Limited Liability Company - 1650 Premium Outlets Blvd Suite 1"/>
    <s v="Outdoor &amp; Garage - LED Fixtures"/>
    <s v="Outdoor &amp; Garage Lighting"/>
    <s v="Exterior"/>
    <n v="0"/>
    <n v="927353.42"/>
    <n v="0"/>
    <x v="0"/>
    <x v="0"/>
    <n v="10.1978380583316"/>
    <s v="Qty / 1,000"/>
    <m/>
    <s v="Private-Lighting"/>
    <s v="lighting"/>
    <n v="1"/>
    <n v="189140"/>
    <s v="Lighting"/>
    <n v="0.99989942556735301"/>
    <n v="1.019640158801"/>
    <n v="927260.15195592004"/>
    <n v="0"/>
    <n v="0.71"/>
    <n v="658354.70788870298"/>
    <n v="0"/>
    <n v="4903"/>
    <n v="1"/>
    <n v="1"/>
    <n v="0"/>
    <n v="0"/>
    <n v="14.276973281664301"/>
    <d v="1900-01-09T04:44:53"/>
    <n v="43222"/>
    <n v="0"/>
    <n v="0"/>
    <n v="1"/>
    <n v="6713794.6959891981"/>
  </r>
  <r>
    <s v="STND-39104"/>
    <s v="Chroma Corporation DE"/>
    <s v="Chroma Corporation - 3900 W Dayton - McHenry"/>
    <s v="Outdoor &amp; Garage - LED Fixtures"/>
    <s v="Outdoor &amp; Garage Lighting"/>
    <s v="Exterior"/>
    <n v="0"/>
    <n v="18768.684000000001"/>
    <n v="0"/>
    <x v="0"/>
    <x v="0"/>
    <n v="10.1978380583316"/>
    <s v="Qty / 1,000"/>
    <m/>
    <s v="Private-Lighting"/>
    <s v="lighting"/>
    <n v="3"/>
    <n v="3828"/>
    <s v="Lighting"/>
    <n v="0.91633259480590001"/>
    <n v="1.30467645558681"/>
    <n v="17198.356910811999"/>
    <n v="0"/>
    <n v="0.71"/>
    <n v="12210.8334066765"/>
    <n v="0"/>
    <n v="4903"/>
    <n v="1"/>
    <n v="1"/>
    <n v="0"/>
    <n v="0"/>
    <n v="14.276973281664301"/>
    <d v="1900-01-09T04:44:53"/>
    <n v="43146"/>
    <n v="0"/>
    <n v="0"/>
    <n v="1"/>
    <n v="124524.10163855251"/>
  </r>
  <r>
    <s v="STND-39106"/>
    <s v="Cermak Produce 12 Inc"/>
    <s v="Cermak Produce 12 Inc. - 3033 S Halsted St - Chicago"/>
    <s v="Outdoor &amp; Garage - LED Fixtures"/>
    <s v="Outdoor &amp; Garage Lighting"/>
    <s v="Exterior"/>
    <n v="0"/>
    <n v="45009.54"/>
    <n v="0"/>
    <x v="0"/>
    <x v="0"/>
    <n v="10.1978380583316"/>
    <s v="Qty / 1,000"/>
    <m/>
    <s v="Private-Lighting"/>
    <s v="lighting"/>
    <n v="2"/>
    <n v="9180"/>
    <s v="Lighting"/>
    <n v="0.97902139861649395"/>
    <n v="0.93591656730105399"/>
    <n v="44065.302801885002"/>
    <n v="0"/>
    <n v="0.71"/>
    <n v="31286.364989338399"/>
    <n v="0"/>
    <n v="4903"/>
    <n v="1"/>
    <n v="1"/>
    <n v="0"/>
    <n v="0"/>
    <n v="14.276973281664301"/>
    <d v="1900-01-09T04:44:53"/>
    <n v="43146"/>
    <n v="0"/>
    <n v="0"/>
    <n v="1"/>
    <n v="319053.28359512845"/>
  </r>
  <r>
    <s v="STND-39106"/>
    <s v="Cermak Produce 12 Inc"/>
    <s v="Cermak Produce 12 Inc. - 3033 S Halsted St - Chicago"/>
    <s v="LED Refrigerated Display Case Lighting for Open and Closed Cases"/>
    <s v="Refrigeration"/>
    <s v="Grocery/convenience"/>
    <n v="0"/>
    <n v="340.26100000000002"/>
    <n v="0.04"/>
    <x v="2"/>
    <x v="0"/>
    <n v="8.6177180282661094"/>
    <s v="ΔkWpeak / CF"/>
    <n v="0.69"/>
    <s v="Private-Lighting"/>
    <s v="lighting"/>
    <n v="2"/>
    <n v="1"/>
    <s v="Non-Lighting"/>
    <n v="0.97902139861649395"/>
    <n v="0.93591656730105399"/>
    <n v="333.12280011464702"/>
    <n v="3.74366626920421E-2"/>
    <n v="0.7"/>
    <n v="233.18596008025301"/>
    <n v="2.6205663884429499E-2"/>
    <n v="4661"/>
    <n v="1.07"/>
    <n v="1.24"/>
    <n v="2.9000000000000001E-2"/>
    <n v="0.745"/>
    <n v="15.018236429950701"/>
    <d v="1900-01-09T17:27:20"/>
    <n v="43146"/>
    <n v="5.4256032887017601E-2"/>
    <n v="0"/>
    <n v="1"/>
    <n v="2009.5308521221377"/>
  </r>
  <r>
    <s v="STND-39106"/>
    <s v="Cermak Produce 12 Inc"/>
    <s v="Cermak Produce 12 Inc. - 3033 S Halsted St - Chicago"/>
    <s v="LED Refrigerated Display Case Lighting for Open and Closed Cases"/>
    <s v="Refrigeration"/>
    <s v="Grocery/convenience"/>
    <n v="0"/>
    <n v="68609.926000000007"/>
    <n v="8.1590000000000007"/>
    <x v="2"/>
    <x v="0"/>
    <n v="8.6177180282661094"/>
    <s v="ΔkWpeak / CF"/>
    <n v="0.69"/>
    <s v="Private-Lighting"/>
    <s v="lighting"/>
    <n v="2"/>
    <n v="1353"/>
    <s v="Non-Lighting"/>
    <n v="0.97902139861649395"/>
    <n v="0.93591656730105399"/>
    <n v="67170.585711494103"/>
    <n v="7.6361432726093001"/>
    <n v="0.7"/>
    <n v="47019.4099980459"/>
    <n v="5.3453002908265104"/>
    <n v="4661"/>
    <n v="1.07"/>
    <n v="1.24"/>
    <n v="2.9000000000000001E-2"/>
    <n v="0.745"/>
    <n v="15.018236429950701"/>
    <d v="1900-01-09T17:27:20"/>
    <n v="43146"/>
    <n v="11.0668743081294"/>
    <n v="0"/>
    <n v="1"/>
    <n v="405200.01721859589"/>
  </r>
  <r>
    <s v="STND-39106"/>
    <s v="Cermak Produce 12 Inc"/>
    <s v="Cermak Produce 12 Inc. - 3033 S Halsted St - Chicago"/>
    <s v="New Indoor LED Fixtures"/>
    <s v="Indoor Lighting"/>
    <s v="Grocery/convenience"/>
    <n v="0"/>
    <n v="106518.113"/>
    <n v="19.731000000000002"/>
    <x v="0"/>
    <x v="0"/>
    <n v="10.727311735679001"/>
    <s v="Qty / 1,000"/>
    <m/>
    <s v="Private-Lighting"/>
    <s v="lighting"/>
    <n v="2"/>
    <n v="21358"/>
    <s v="Lighting"/>
    <n v="0.97902139861649395"/>
    <n v="0.93591656730105399"/>
    <n v="104283.51196725"/>
    <n v="18.4665697894171"/>
    <n v="0.71"/>
    <n v="74041.293496747297"/>
    <n v="13.1112645504861"/>
    <n v="4661"/>
    <n v="1.07"/>
    <n v="1.24"/>
    <n v="2.9000000000000001E-2"/>
    <n v="0.745"/>
    <n v="15.018236429950701"/>
    <d v="1900-01-09T17:27:20"/>
    <n v="43146"/>
    <n v="19.989791934852899"/>
    <n v="2826.3755579908802"/>
    <n v="1"/>
    <n v="794264.03665251052"/>
  </r>
  <r>
    <s v="STND-39107"/>
    <s v="Reebie Storage and Moving CO. Inc.,"/>
    <s v="Reebie Moving and Storage - 3310 Mannheim Rd - Franklin Park"/>
    <s v="Indoor Networked Lighting Measures"/>
    <s v="Indoor Advanced Lighting"/>
    <s v="Warehouse"/>
    <n v="0"/>
    <n v="808.995"/>
    <n v="0"/>
    <x v="0"/>
    <x v="0"/>
    <n v="9.5383441434566993"/>
    <s v="Qty / 1,000"/>
    <m/>
    <s v="Private-Lighting"/>
    <s v="lighting"/>
    <n v="3"/>
    <n v="165"/>
    <s v="Lighting"/>
    <n v="0.91633259480590001"/>
    <n v="1.30467645558681"/>
    <n v="741.30848753499902"/>
    <n v="0"/>
    <n v="0.71"/>
    <n v="526.32902614984903"/>
    <n v="0"/>
    <n v="5242"/>
    <n v="1"/>
    <n v="1.22"/>
    <n v="1.0999999999999999E-2"/>
    <n v="0.68"/>
    <n v="13.3536818008394"/>
    <d v="1900-01-08T12:55:13"/>
    <n v="43152"/>
    <n v="0"/>
    <n v="8.1543933628849903"/>
    <n v="1"/>
    <n v="5020.3073841076803"/>
  </r>
  <r>
    <s v="STND-39107"/>
    <s v="Reebie Storage and Moving CO. Inc.,"/>
    <s v="Reebie Moving and Storage - 3310 Mannheim Rd - Franklin Park"/>
    <s v="Outdoor &amp; Garage - LED Fixtures"/>
    <s v="Outdoor &amp; Garage Lighting"/>
    <s v="Exterior"/>
    <n v="0"/>
    <n v="21720.29"/>
    <n v="0"/>
    <x v="0"/>
    <x v="0"/>
    <n v="10.1978380583316"/>
    <s v="Qty / 1,000"/>
    <m/>
    <s v="Private-Lighting"/>
    <s v="lighting"/>
    <n v="3"/>
    <n v="4430"/>
    <s v="Lighting"/>
    <n v="0.91633259480590001"/>
    <n v="1.30467645558681"/>
    <n v="19903.0096956366"/>
    <n v="0"/>
    <n v="0.71"/>
    <n v="14131.136883902"/>
    <n v="0"/>
    <n v="4903"/>
    <n v="1"/>
    <n v="1"/>
    <n v="0"/>
    <n v="0"/>
    <n v="14.276973281664301"/>
    <d v="1900-01-09T04:44:53"/>
    <n v="43152"/>
    <n v="0"/>
    <n v="0"/>
    <n v="1"/>
    <n v="144107.04552214922"/>
  </r>
  <r>
    <s v="STND-39108"/>
    <s v="American Community Bank &amp; Trust"/>
    <s v="American Community Bank &amp; Trust - 1290 Lake Avenue - Woodstock"/>
    <s v="Outdoor &amp; Garage - LED Fixtures"/>
    <s v="Outdoor &amp; Garage Lighting"/>
    <s v="Exterior"/>
    <n v="0"/>
    <n v="31173.274000000001"/>
    <n v="0"/>
    <x v="0"/>
    <x v="0"/>
    <n v="10.1978380583316"/>
    <s v="Qty / 1,000"/>
    <m/>
    <s v="Private-Lighting"/>
    <s v="lighting"/>
    <n v="3"/>
    <n v="6358"/>
    <s v="Lighting"/>
    <n v="0.91633259480590001"/>
    <n v="1.30467645558681"/>
    <n v="28565.087053015301"/>
    <n v="0"/>
    <n v="0.71"/>
    <n v="20281.211807640899"/>
    <n v="0"/>
    <n v="4903"/>
    <n v="1"/>
    <n v="1"/>
    <n v="0"/>
    <n v="0"/>
    <n v="14.276973281664301"/>
    <d v="1900-01-09T04:44:53"/>
    <n v="43257"/>
    <n v="0"/>
    <n v="0"/>
    <n v="0"/>
    <n v="206824.51364104458"/>
  </r>
  <r>
    <s v="STND-39109"/>
    <s v="Village Squire South Inc DBA Village Squire Restaurant"/>
    <s v="Village Squire Restaurant - 480 S Rand Rd - South Elgin"/>
    <s v="Indoor Networked Lighting Measures"/>
    <s v="Indoor Advanced Lighting"/>
    <s v="Restaurant"/>
    <n v="0"/>
    <n v="9803.1769999999997"/>
    <n v="1.34"/>
    <x v="0"/>
    <x v="0"/>
    <n v="8.9750493627714896"/>
    <s v="Qty / 1,000"/>
    <m/>
    <s v="Private-Lighting"/>
    <s v="lighting"/>
    <n v="3"/>
    <n v="1504"/>
    <s v="Lighting"/>
    <n v="0.91633259480590001"/>
    <n v="1.30467645558681"/>
    <n v="8982.97061775152"/>
    <n v="1.7482664504863199"/>
    <n v="0.71"/>
    <n v="6377.9091386035798"/>
    <n v="1.2412691798452899"/>
    <n v="5571"/>
    <n v="1.17"/>
    <n v="1.31"/>
    <n v="2.1000000000000001E-2"/>
    <n v="0.68"/>
    <n v="12.565069107880101"/>
    <d v="1900-01-07T23:24:04"/>
    <n v="43216"/>
    <n v="1.9625802093470099"/>
    <n v="161.232805959643"/>
    <n v="1"/>
    <n v="57242.049350238522"/>
  </r>
  <r>
    <s v="STND-39112"/>
    <s v="Lending Solutions Inc"/>
    <s v="Lending Solutions Inc - 2200 Point Blvd - Elgin"/>
    <s v="Outdoor &amp; Garage - LED Fixtures"/>
    <s v="Outdoor &amp; Garage Lighting"/>
    <s v="Exterior"/>
    <n v="0"/>
    <n v="13076.300999999999"/>
    <n v="0"/>
    <x v="0"/>
    <x v="0"/>
    <n v="10.1978380583316"/>
    <s v="Qty / 1,000"/>
    <m/>
    <s v="Private-Lighting"/>
    <s v="lighting"/>
    <n v="3"/>
    <n v="2667"/>
    <s v="Lighting"/>
    <n v="0.91633259480590001"/>
    <n v="1.30467645558681"/>
    <n v="11982.240825793"/>
    <n v="0"/>
    <n v="0.71"/>
    <n v="8507.3909863130193"/>
    <n v="0"/>
    <n v="4903"/>
    <n v="1"/>
    <n v="1"/>
    <n v="0"/>
    <n v="0"/>
    <n v="14.276973281664301"/>
    <d v="1900-01-09T04:44:53"/>
    <n v="43200"/>
    <n v="0"/>
    <n v="0"/>
    <n v="1"/>
    <n v="86756.995577330119"/>
  </r>
  <r>
    <s v="STND-39113"/>
    <s v="St. James Parish"/>
    <s v="St James - 820 N Arlington Heights Rd - Arlington Heights"/>
    <s v="Outdoor &amp; Garage - LED Fixtures"/>
    <s v="Outdoor &amp; Garage Lighting"/>
    <s v="Exterior"/>
    <n v="0"/>
    <n v="16474.080000000002"/>
    <n v="0"/>
    <x v="0"/>
    <x v="0"/>
    <n v="10.1978380583316"/>
    <s v="Qty / 1,000"/>
    <m/>
    <s v="Private-Lighting"/>
    <s v="lighting"/>
    <n v="3"/>
    <n v="3360"/>
    <s v="Lighting"/>
    <n v="0.91633259480590001"/>
    <n v="1.30467645558681"/>
    <n v="15095.73647344"/>
    <n v="0"/>
    <n v="0.71"/>
    <n v="10717.972896142401"/>
    <n v="0"/>
    <n v="4903"/>
    <n v="1"/>
    <n v="1"/>
    <n v="0"/>
    <n v="0"/>
    <n v="14.276973281664301"/>
    <d v="1900-01-09T04:44:53"/>
    <n v="43159"/>
    <n v="0"/>
    <n v="0"/>
    <n v="1"/>
    <n v="109300.15190844753"/>
  </r>
  <r>
    <s v="STND-39114"/>
    <s v="The Goodheart-Willcox Company, Inc."/>
    <s v="Goodheart - Willocx - 18604 W Creek Dr - Tinley Park"/>
    <s v="Indoor Networked Lighting Measures"/>
    <s v="Indoor Advanced Lighting"/>
    <s v="Warehouse"/>
    <n v="0"/>
    <n v="81958.67"/>
    <n v="12.971"/>
    <x v="0"/>
    <x v="0"/>
    <n v="9.5383441434566993"/>
    <s v="Qty / 1,000"/>
    <m/>
    <s v="Private-Lighting"/>
    <s v="lighting"/>
    <n v="3"/>
    <n v="15635"/>
    <s v="Lighting"/>
    <n v="0.91633259480590001"/>
    <n v="1.30467645558681"/>
    <n v="75101.400747940497"/>
    <n v="16.9229583054165"/>
    <n v="0.71"/>
    <n v="53321.994531037701"/>
    <n v="12.015300396845699"/>
    <n v="5242"/>
    <n v="1"/>
    <n v="1.22"/>
    <n v="1.0999999999999999E-2"/>
    <n v="0.68"/>
    <n v="13.3536818008394"/>
    <d v="1900-01-08T12:55:13"/>
    <n v="43146"/>
    <n v="20.398937205178999"/>
    <n v="826.11540822734503"/>
    <n v="1"/>
    <n v="508603.5342525536"/>
  </r>
  <r>
    <s v="STND-39114"/>
    <s v="The Goodheart-Willcox Company, Inc."/>
    <s v="Goodheart - Willocx - 18604 W Creek Dr - Tinley Park"/>
    <s v="New Indoor LED Fixtures"/>
    <s v="Indoor Lighting"/>
    <s v="Warehouse"/>
    <n v="0"/>
    <n v="1368.162"/>
    <n v="0.217"/>
    <x v="0"/>
    <x v="0"/>
    <n v="9.5383441434566993"/>
    <s v="Qty / 1,000"/>
    <m/>
    <s v="Private-Lighting"/>
    <s v="lighting"/>
    <n v="3"/>
    <n v="261"/>
    <s v="Lighting"/>
    <n v="0.91633259480590001"/>
    <n v="1.30467645558681"/>
    <n v="1253.6914355748299"/>
    <n v="0.28311479086233698"/>
    <n v="0.71"/>
    <n v="890.12091925812899"/>
    <n v="0.20101150151225899"/>
    <n v="5242"/>
    <n v="1"/>
    <n v="1.22"/>
    <n v="1.0999999999999999E-2"/>
    <n v="0.68"/>
    <n v="13.3536818008394"/>
    <d v="1900-01-08T12:55:13"/>
    <n v="43146"/>
    <n v="0.34126662350812098"/>
    <n v="13.790605791323101"/>
    <n v="1"/>
    <n v="8490.2796571740673"/>
  </r>
  <r>
    <s v="STND-39116"/>
    <s v="Reebie Storage and Moving Co Inc"/>
    <s v="Reebie Moving and Storage - 10423 FRANKLIN AVE - FRANKLIN PARK"/>
    <s v="New Indoor LED Fixtures"/>
    <s v="Indoor Lighting"/>
    <s v="Warehouse"/>
    <n v="0"/>
    <n v="138262.992"/>
    <n v="21.882000000000001"/>
    <x v="0"/>
    <x v="0"/>
    <n v="9.5383441434566993"/>
    <s v="Qty / 1,000"/>
    <m/>
    <s v="Private-Lighting"/>
    <s v="lighting"/>
    <n v="2"/>
    <n v="26376"/>
    <s v="Lighting"/>
    <n v="0.97902139861649395"/>
    <n v="0.93591656730105399"/>
    <n v="135362.42780474099"/>
    <n v="20.4797263256817"/>
    <n v="0.71"/>
    <n v="96107.323741366097"/>
    <n v="14.540605691233999"/>
    <n v="5242"/>
    <n v="1"/>
    <n v="1.22"/>
    <n v="1.0999999999999999E-2"/>
    <n v="0.68"/>
    <n v="13.3536818008394"/>
    <d v="1900-01-08T12:55:13"/>
    <n v="43146"/>
    <n v="24.6862660627792"/>
    <n v="1488.98670585215"/>
    <n v="1"/>
    <n v="916704.72855175636"/>
  </r>
  <r>
    <s v="STND-39116"/>
    <s v="Reebie Storage and Moving Co Inc"/>
    <s v="Reebie Moving and Storage - 10423 FRANKLIN AVE - FRANKLIN PARK"/>
    <s v="Indoor Networked Lighting Measures"/>
    <s v="Indoor Advanced Lighting"/>
    <s v="Warehouse"/>
    <n v="0"/>
    <n v="199.196"/>
    <n v="3.2000000000000001E-2"/>
    <x v="0"/>
    <x v="0"/>
    <n v="9.5383441434566993"/>
    <s v="Qty / 1,000"/>
    <m/>
    <s v="Private-Lighting"/>
    <s v="lighting"/>
    <n v="2"/>
    <n v="38"/>
    <s v="Lighting"/>
    <n v="0.97902139861649395"/>
    <n v="0.93591656730105399"/>
    <n v="195.01714651881099"/>
    <n v="2.9949330153633699E-2"/>
    <n v="0.71"/>
    <n v="138.462174028356"/>
    <n v="2.1264024409079901E-2"/>
    <n v="5242"/>
    <n v="1"/>
    <n v="1.22"/>
    <n v="1.0999999999999999E-2"/>
    <n v="0.68"/>
    <n v="13.3536818008394"/>
    <d v="1900-01-08T12:55:13"/>
    <n v="43146"/>
    <n v="3.6100928343338598E-2"/>
    <n v="2.1451886117069199"/>
    <n v="1"/>
    <n v="1320.6998667336518"/>
  </r>
  <r>
    <s v="STND-39116"/>
    <s v="Reebie Storage and Moving Co Inc"/>
    <s v="Reebie Moving and Storage - 10423 FRANKLIN AVE - FRANKLIN PARK"/>
    <s v="Indoor Networked Lighting Measures"/>
    <s v="Indoor Advanced Lighting"/>
    <s v="Warehouse"/>
    <n v="0"/>
    <n v="1568.96"/>
    <n v="0"/>
    <x v="0"/>
    <x v="0"/>
    <n v="9.5383441434566993"/>
    <s v="Qty / 1,000"/>
    <m/>
    <s v="Private-Lighting"/>
    <s v="lighting"/>
    <n v="2"/>
    <n v="320"/>
    <s v="Lighting"/>
    <n v="0.97902139861649395"/>
    <n v="0.93591656730105399"/>
    <n v="1536.0454135733301"/>
    <n v="0"/>
    <n v="0.71"/>
    <n v="1090.5922436370699"/>
    <n v="0"/>
    <n v="5242"/>
    <n v="1"/>
    <n v="1.22"/>
    <n v="1.0999999999999999E-2"/>
    <n v="0.68"/>
    <n v="13.3536818008394"/>
    <d v="1900-01-08T12:55:13"/>
    <n v="43146"/>
    <n v="0"/>
    <n v="16.8964995493067"/>
    <n v="1"/>
    <n v="10402.444139994948"/>
  </r>
  <r>
    <s v="STND-39116"/>
    <s v="Reebie Storage and Moving Co Inc"/>
    <s v="Reebie Moving and Storage - 10423 FRANKLIN AVE - FRANKLIN PARK"/>
    <s v="Outdoor &amp; Garage - LED Fixtures"/>
    <s v="Outdoor &amp; Garage Lighting"/>
    <s v="Exterior"/>
    <n v="0"/>
    <n v="24294.365000000002"/>
    <n v="0"/>
    <x v="0"/>
    <x v="0"/>
    <n v="10.1978380583316"/>
    <s v="Qty / 1,000"/>
    <m/>
    <s v="Private-Lighting"/>
    <s v="lighting"/>
    <n v="2"/>
    <n v="4955"/>
    <s v="Lighting"/>
    <n v="0.97902139861649395"/>
    <n v="0.93591656730105399"/>
    <n v="23784.703200799599"/>
    <n v="0"/>
    <n v="0.71"/>
    <n v="16887.1392725677"/>
    <n v="0"/>
    <n v="4903"/>
    <n v="1"/>
    <n v="1"/>
    <n v="0"/>
    <n v="0"/>
    <n v="14.276973281664301"/>
    <d v="1900-01-09T04:44:53"/>
    <n v="43146"/>
    <n v="0"/>
    <n v="0"/>
    <n v="1"/>
    <n v="172212.3115701371"/>
  </r>
  <r>
    <s v="STND-39120"/>
    <s v="THE HOLY APOSTOLIC CATHOLIC ASSYRAN  CHURCH"/>
    <s v="St. Andrews Church - 901 N Milwaukee - Glenview"/>
    <s v="Beverage Machine Controls"/>
    <s v="Commercial Kitchen Equipment"/>
    <s v="Miscellaneous"/>
    <n v="0"/>
    <n v="1612.94"/>
    <n v="0"/>
    <x v="2"/>
    <x v="0"/>
    <n v="5"/>
    <s v="NA"/>
    <m/>
    <s v="Private-Lighting"/>
    <s v="lighting"/>
    <n v="3"/>
    <n v="1"/>
    <s v="Non-Lighting"/>
    <n v="0.91633259480590001"/>
    <n v="1.30467645558681"/>
    <n v="1477.98949546623"/>
    <n v="0"/>
    <n v="0.7"/>
    <n v="1034.5926468263599"/>
    <n v="0"/>
    <n v="3379"/>
    <n v="1.0900000000000001"/>
    <n v="1.36"/>
    <n v="2.1999999999999999E-2"/>
    <n v="0.57999999999999996"/>
    <n v="20.7161882213673"/>
    <d v="1900-01-13T19:08:05"/>
    <n v="43167"/>
    <n v="0"/>
    <n v="0"/>
    <n v="1"/>
    <n v="5172.9632341317993"/>
  </r>
  <r>
    <s v="STND-39120"/>
    <s v="THE HOLY APOSTOLIC CATHOLIC ASSYRAN  CHURCH"/>
    <s v="St. Andrews Church - 901 N Milwaukee - Glenview"/>
    <s v="Occupancy Sensors Plus Daylighting Controls"/>
    <s v="Indoor Lighting"/>
    <s v="Miscellaneous"/>
    <n v="0"/>
    <n v="1097.6489999999999"/>
    <n v="0.24"/>
    <x v="0"/>
    <x v="0"/>
    <n v="8"/>
    <s v="Qty / 1,000"/>
    <m/>
    <s v="Private-Lighting"/>
    <s v="lighting"/>
    <n v="3"/>
    <n v="796"/>
    <s v="Lighting"/>
    <n v="0.91633259480590001"/>
    <n v="1.30467645558681"/>
    <n v="1005.8115563561"/>
    <n v="0.31312234934083399"/>
    <n v="0.71"/>
    <n v="714.12620501283197"/>
    <n v="0.22231686803199199"/>
    <n v="3379"/>
    <n v="1.0900000000000001"/>
    <n v="1.36"/>
    <n v="2.1999999999999999E-2"/>
    <n v="0.57999999999999996"/>
    <n v="20.7161882213673"/>
    <d v="1900-01-13T19:08:05"/>
    <n v="43167"/>
    <n v="0.396960382024383"/>
    <n v="20.3007837062699"/>
    <n v="1"/>
    <n v="5713.0096401026558"/>
  </r>
  <r>
    <s v="STND-39120"/>
    <s v="THE HOLY APOSTOLIC CATHOLIC ASSYRAN  CHURCH"/>
    <s v="St. Andrews Church - 901 N Milwaukee - Glenview"/>
    <s v="New Indoor LED Fixtures"/>
    <s v="Indoor Lighting"/>
    <s v="Miscellaneous"/>
    <n v="0"/>
    <n v="18964.332999999999"/>
    <n v="4.0620000000000003"/>
    <x v="0"/>
    <x v="0"/>
    <n v="14.797277300976599"/>
    <s v="Qty / 1,000"/>
    <m/>
    <s v="Private-Lighting"/>
    <s v="lighting"/>
    <n v="3"/>
    <n v="5149"/>
    <s v="Lighting"/>
    <n v="0.91633259480590001"/>
    <n v="1.30467645558681"/>
    <n v="17377.636466653199"/>
    <n v="5.2995957625936096"/>
    <n v="0.71"/>
    <n v="12338.121891323701"/>
    <n v="3.7627129914414601"/>
    <n v="3379"/>
    <n v="1.0900000000000001"/>
    <n v="1.36"/>
    <n v="2.1999999999999999E-2"/>
    <n v="0.57999999999999996"/>
    <n v="20.7161882213673"/>
    <d v="1900-01-13T19:08:05"/>
    <n v="43167"/>
    <n v="6.7185544657626899"/>
    <n v="350.74128648290798"/>
    <n v="1"/>
    <n v="182570.61099916667"/>
  </r>
  <r>
    <s v="STND-39121"/>
    <s v="KCBX Terminals Company"/>
    <s v="KCBX Terminals CO - 10730 S Burley Ave - Chicago"/>
    <s v="New Indoor LED Fixtures"/>
    <s v="Indoor Lighting"/>
    <s v="Manufacturing"/>
    <n v="0"/>
    <n v="117311.516"/>
    <n v="20.98"/>
    <x v="0"/>
    <x v="0"/>
    <n v="10.827197921178"/>
    <s v="Qty / 1,000"/>
    <m/>
    <s v="Private-Lighting"/>
    <s v="lighting"/>
    <n v="2"/>
    <n v="24905"/>
    <s v="Lighting"/>
    <n v="0.97902139861649395"/>
    <n v="0.93591656730105399"/>
    <n v="114850.484468141"/>
    <n v="19.635529581976101"/>
    <n v="0.71"/>
    <n v="81543.8439723802"/>
    <n v="13.941226003203001"/>
    <n v="4618"/>
    <n v="1.02"/>
    <n v="1.04"/>
    <n v="1.2E-2"/>
    <n v="0.81"/>
    <n v="15.158077089649201"/>
    <d v="1900-01-09T19:51:10"/>
    <n v="43167"/>
    <n v="23.3090332169707"/>
    <n v="1351.18217021343"/>
    <n v="1"/>
    <n v="882891.33794261806"/>
  </r>
  <r>
    <s v="STND-39121"/>
    <s v="KCBX Terminals Company"/>
    <s v="KCBX Terminals CO - 10730 S Burley Ave - Chicago"/>
    <s v="Occupancy Sensors"/>
    <s v="Indoor Lighting"/>
    <s v="Manufacturing"/>
    <n v="0"/>
    <n v="4542.2939999999999"/>
    <n v="2.758"/>
    <x v="0"/>
    <x v="0"/>
    <n v="8"/>
    <s v="Qty / 1,000"/>
    <m/>
    <s v="Private-Lighting"/>
    <s v="lighting"/>
    <n v="2"/>
    <n v="4018"/>
    <s v="Lighting"/>
    <n v="0.97902139861649395"/>
    <n v="0.93591656730105399"/>
    <n v="4447.0030248073099"/>
    <n v="2.5812578926163101"/>
    <n v="0.71"/>
    <n v="3157.37214761319"/>
    <n v="1.83269310375758"/>
    <n v="4618"/>
    <n v="1.02"/>
    <n v="1.04"/>
    <n v="1.2E-2"/>
    <n v="0.81"/>
    <n v="15.158077089649201"/>
    <d v="1900-01-09T19:51:10"/>
    <n v="43167"/>
    <n v="3.7605738528792299"/>
    <n v="52.317682644791802"/>
    <n v="1"/>
    <n v="25258.97718090552"/>
  </r>
  <r>
    <s v="STND-39121"/>
    <s v="KCBX Terminals Company"/>
    <s v="KCBX Terminals CO - 10730 S Burley Ave - Chicago"/>
    <s v="Outdoor &amp; Garage - LED Fixtures"/>
    <s v="Outdoor &amp; Garage Lighting"/>
    <s v="Exterior"/>
    <n v="0"/>
    <n v="12208.47"/>
    <n v="0"/>
    <x v="0"/>
    <x v="0"/>
    <n v="10.1978380583316"/>
    <s v="Qty / 1,000"/>
    <m/>
    <s v="Private-Lighting"/>
    <s v="lighting"/>
    <n v="2"/>
    <n v="2490"/>
    <s v="Lighting"/>
    <n v="0.97902139861649395"/>
    <n v="0.93591656730105399"/>
    <n v="11952.3533743675"/>
    <n v="0"/>
    <n v="0.71"/>
    <n v="8486.1708958009294"/>
    <n v="0"/>
    <n v="4903"/>
    <n v="1"/>
    <n v="1"/>
    <n v="0"/>
    <n v="0"/>
    <n v="14.276973281664301"/>
    <d v="1900-01-09T04:44:53"/>
    <n v="43167"/>
    <n v="0"/>
    <n v="0"/>
    <n v="1"/>
    <n v="86540.596530704686"/>
  </r>
  <r>
    <s v="STND-39122"/>
    <s v="KVF Company Inc."/>
    <s v="KVF Company - 1325 Landmeier Rd - Elk Grove Village"/>
    <s v="New Indoor LED Fixtures"/>
    <s v="Indoor Lighting"/>
    <s v="Warehouse"/>
    <n v="0"/>
    <n v="51214.34"/>
    <n v="8.1050000000000004"/>
    <x v="0"/>
    <x v="0"/>
    <n v="9.5383441434566993"/>
    <s v="Qty / 1,000"/>
    <m/>
    <s v="Private-Lighting"/>
    <s v="lighting"/>
    <n v="3"/>
    <n v="9770"/>
    <s v="Lighting"/>
    <n v="0.91633259480590001"/>
    <n v="1.30467645558681"/>
    <n v="46929.369063471597"/>
    <n v="10.5744026725311"/>
    <n v="0.71"/>
    <n v="33319.852035064803"/>
    <n v="7.5078258974970602"/>
    <n v="5242"/>
    <n v="1"/>
    <n v="1.22"/>
    <n v="1.0999999999999999E-2"/>
    <n v="0.68"/>
    <n v="13.3536818008394"/>
    <d v="1900-01-08T12:55:13"/>
    <n v="43152"/>
    <n v="12.7463870208909"/>
    <n v="516.22305969818694"/>
    <n v="1"/>
    <n v="317816.21551950416"/>
  </r>
  <r>
    <s v="STND-39122"/>
    <s v="KVF Company Inc."/>
    <s v="KVF Company - 1325 Landmeier Rd - Elk Grove Village"/>
    <s v="Indoor Networked Lighting Measures"/>
    <s v="Indoor Advanced Lighting"/>
    <s v="Warehouse"/>
    <n v="0"/>
    <n v="10725.132"/>
    <n v="1.6970000000000001"/>
    <x v="0"/>
    <x v="0"/>
    <n v="9.5383441434566993"/>
    <s v="Qty / 1,000"/>
    <m/>
    <s v="Private-Lighting"/>
    <s v="lighting"/>
    <n v="3"/>
    <n v="2046"/>
    <s v="Lighting"/>
    <n v="0.91633259480590001"/>
    <n v="1.30467645558681"/>
    <n v="9827.7880351957901"/>
    <n v="2.21403594513081"/>
    <n v="0.71"/>
    <n v="6977.7295049890099"/>
    <n v="1.57196552104288"/>
    <n v="5242"/>
    <n v="1"/>
    <n v="1.22"/>
    <n v="1.0999999999999999E-2"/>
    <n v="0.68"/>
    <n v="13.3536818008394"/>
    <d v="1900-01-08T12:55:13"/>
    <n v="43152"/>
    <n v="2.6687993552685798"/>
    <n v="108.105668387154"/>
    <n v="1"/>
    <n v="66555.985358536942"/>
  </r>
  <r>
    <s v="STND-39125"/>
    <s v="ESD Global"/>
    <s v="ESD Global - OS - 233 S Wacker Suite 5300 - Chicago"/>
    <s v="Plug-Load Occupancy Sensors"/>
    <s v="Indoor Lighting"/>
    <s v="Office"/>
    <n v="0"/>
    <n v="12675"/>
    <n v="0"/>
    <x v="0"/>
    <x v="0"/>
    <n v="8"/>
    <s v="NA"/>
    <m/>
    <s v="Private-Lighting"/>
    <s v="lighting"/>
    <n v="3"/>
    <n v="75"/>
    <s v="Lighting"/>
    <n v="0.91633259480590001"/>
    <n v="1.30467645558681"/>
    <n v="11614.5156391648"/>
    <n v="0"/>
    <n v="0.71"/>
    <n v="8246.30610380699"/>
    <n v="0"/>
    <n v="2885"/>
    <n v="1.165"/>
    <n v="1.3779999999999999"/>
    <n v="2.5499999999999998E-2"/>
    <n v="0.55000000000000004"/>
    <n v="24.263431542460999"/>
    <d v="1900-01-16T07:56:40"/>
    <n v="43205"/>
    <n v="0"/>
    <n v="254.22330368987301"/>
    <n v="1"/>
    <n v="65970.44883045592"/>
  </r>
  <r>
    <s v="STND-39125"/>
    <s v="ESD Global"/>
    <s v="ESD Global - OS - 233 S Wacker Suite 5300 - Chicago"/>
    <s v="Occupancy Sensors Plus Daylighting Controls"/>
    <s v="Indoor Lighting"/>
    <s v="Office"/>
    <n v="0"/>
    <n v="1642.8989999999999"/>
    <n v="0.39800000000000002"/>
    <x v="0"/>
    <x v="0"/>
    <n v="8"/>
    <s v="Qty / 1,000"/>
    <m/>
    <s v="Private-Lighting"/>
    <s v="lighting"/>
    <n v="3"/>
    <n v="1300"/>
    <s v="Lighting"/>
    <n v="0.91633259480590001"/>
    <n v="1.30467645558681"/>
    <n v="1505.4419036740201"/>
    <n v="0.51926122932354901"/>
    <n v="0.71"/>
    <n v="1068.86375160855"/>
    <n v="0.36867547281972002"/>
    <n v="2885"/>
    <n v="1.165"/>
    <n v="1.3779999999999999"/>
    <n v="2.5499999999999998E-2"/>
    <n v="0.55000000000000004"/>
    <n v="24.263431542460999"/>
    <d v="1900-01-16T07:56:40"/>
    <n v="43205"/>
    <n v="0.685131586388111"/>
    <n v="32.951732655525703"/>
    <n v="1"/>
    <n v="8550.9100128684004"/>
  </r>
  <r>
    <s v="STND-39125"/>
    <s v="ESD Global"/>
    <s v="ESD Global - OS - 233 S Wacker Suite 5300 - Chicago"/>
    <s v="New Indoor LED Fixtures"/>
    <s v="Indoor Lighting"/>
    <s v="Office"/>
    <n v="0"/>
    <n v="60785.103999999999"/>
    <n v="13.667999999999999"/>
    <x v="0"/>
    <x v="0"/>
    <n v="15"/>
    <s v="Qty / 1,000"/>
    <m/>
    <s v="Private-Lighting"/>
    <s v="lighting"/>
    <n v="3"/>
    <n v="18008"/>
    <s v="Lighting"/>
    <n v="0.91633259480590001"/>
    <n v="1.30467645558681"/>
    <n v="55699.3720738665"/>
    <n v="17.832317794960499"/>
    <n v="0.71"/>
    <n v="39546.554172445198"/>
    <n v="12.6609456344219"/>
    <n v="2885"/>
    <n v="1.165"/>
    <n v="1.3779999999999999"/>
    <n v="2.5499999999999998E-2"/>
    <n v="0.55000000000000004"/>
    <n v="24.263431542460999"/>
    <d v="1900-01-16T07:56:40"/>
    <n v="43205"/>
    <n v="23.528589253147501"/>
    <n v="1219.1708050503"/>
    <n v="1"/>
    <n v="593198.31258667796"/>
  </r>
  <r>
    <s v="STND-39125"/>
    <s v="ESD Global"/>
    <s v="ESD Global - OS - 233 S Wacker Suite 5300 - Chicago"/>
    <s v="Occupancy Sensors"/>
    <s v="Indoor Lighting"/>
    <s v="Office"/>
    <n v="0"/>
    <n v="3240.4319999999998"/>
    <n v="2.2080000000000002"/>
    <x v="0"/>
    <x v="0"/>
    <n v="8"/>
    <s v="Qty / 1,000"/>
    <m/>
    <s v="Private-Lighting"/>
    <s v="lighting"/>
    <n v="3"/>
    <n v="4000"/>
    <s v="Lighting"/>
    <n v="0.91633259480590001"/>
    <n v="1.30467645558681"/>
    <n v="2969.3134628520702"/>
    <n v="2.8807256139356698"/>
    <n v="0.71"/>
    <n v="2108.2125586249699"/>
    <n v="2.0453151858943199"/>
    <n v="2885"/>
    <n v="1.165"/>
    <n v="1.3779999999999999"/>
    <n v="2.5499999999999998E-2"/>
    <n v="0.55000000000000004"/>
    <n v="24.263431542460999"/>
    <d v="1900-01-16T07:56:40"/>
    <n v="43205"/>
    <n v="5.2262801413927198"/>
    <n v="64.9935564830282"/>
    <n v="1"/>
    <n v="16865.700468999759"/>
  </r>
  <r>
    <s v="STND-39127"/>
    <s v="FSP 909 Davis Street LLC"/>
    <s v="FSP 909 Davis Street LLC - 909 Davis Street - Evanston"/>
    <s v="New Indoor LED Fixtures"/>
    <s v="Indoor Lighting"/>
    <s v="Office"/>
    <n v="0"/>
    <n v="9481.4519999999993"/>
    <n v="2.1389999999999998"/>
    <x v="0"/>
    <x v="0"/>
    <n v="15"/>
    <s v="Qty / 1,000"/>
    <m/>
    <s v="Private-Lighting"/>
    <s v="lighting"/>
    <n v="3"/>
    <n v="2821"/>
    <s v="Lighting"/>
    <n v="0.91633259480590001"/>
    <n v="1.30467645558681"/>
    <n v="8688.1635136875902"/>
    <n v="2.7907029385001798"/>
    <n v="0.71"/>
    <n v="6168.5960947181902"/>
    <n v="1.9813990863351301"/>
    <n v="2885"/>
    <n v="1.165"/>
    <n v="1.3779999999999999"/>
    <n v="2.5499999999999998E-2"/>
    <n v="0.55000000000000004"/>
    <n v="24.263431542460999"/>
    <d v="1900-01-16T07:56:40"/>
    <n v="43146"/>
    <n v="3.6821519177994202"/>
    <n v="190.17010266011499"/>
    <n v="1"/>
    <n v="92528.941420772855"/>
  </r>
  <r>
    <s v="STND-39128"/>
    <s v="LaGrou Des Plaines Corporation"/>
    <s v="LaGrou Distribution Systems - 1800 S Wolf - Des Plaines"/>
    <s v="New Indoor LED Fixtures"/>
    <s v="Indoor Lighting"/>
    <s v="Warehouse"/>
    <n v="0"/>
    <n v="65000.800000000003"/>
    <n v="10.287000000000001"/>
    <x v="0"/>
    <x v="0"/>
    <n v="9.5383441434566993"/>
    <s v="Qty / 1,000"/>
    <m/>
    <s v="Private-Lighting"/>
    <s v="lighting"/>
    <n v="3"/>
    <n v="12400"/>
    <s v="Lighting"/>
    <n v="0.91633259480590001"/>
    <n v="1.30467645558681"/>
    <n v="59562.351728459304"/>
    <n v="13.4212066986215"/>
    <n v="0.71"/>
    <n v="42289.269727206098"/>
    <n v="9.5290567560212498"/>
    <n v="5242"/>
    <n v="1"/>
    <n v="1.22"/>
    <n v="1.0999999999999999E-2"/>
    <n v="0.68"/>
    <n v="13.3536818008394"/>
    <d v="1900-01-08T12:55:13"/>
    <n v="43159"/>
    <n v="16.1779251429864"/>
    <n v="655.18586901305298"/>
    <n v="1"/>
    <n v="403369.60823355697"/>
  </r>
  <r>
    <s v="STND-39129"/>
    <s v="East Bank Club Venture LLC"/>
    <s v="East Bank Club - 500 N Kingsbury St - Chicago"/>
    <s v="New Indoor LED Fixtures"/>
    <s v="Indoor Lighting"/>
    <s v="Miscellaneous"/>
    <n v="0"/>
    <n v="16441.402999999998"/>
    <n v="3.5209999999999999"/>
    <x v="0"/>
    <x v="0"/>
    <n v="14.797277300976599"/>
    <s v="Qty / 1,000"/>
    <m/>
    <s v="Private-Lighting"/>
    <s v="lighting"/>
    <n v="3"/>
    <n v="4464"/>
    <s v="Lighting"/>
    <n v="0.91633259480590001"/>
    <n v="1.30467645558681"/>
    <n v="15065.793473239501"/>
    <n v="4.5937658001211501"/>
    <n v="0.71"/>
    <n v="10696.713366"/>
    <n v="3.26157371808601"/>
    <n v="3379"/>
    <n v="1.0900000000000001"/>
    <n v="1.36"/>
    <n v="2.1999999999999999E-2"/>
    <n v="0.57999999999999996"/>
    <n v="20.7161882213673"/>
    <d v="1900-01-13T19:08:05"/>
    <n v="43152"/>
    <n v="5.8237396046160601"/>
    <n v="304.08023523969598"/>
    <n v="1"/>
    <n v="158282.23388576478"/>
  </r>
  <r>
    <s v="STND-39130"/>
    <s v="Brixmor Operating Partnership LP"/>
    <s v="Brixmor Property Group - 16197 Harlem Ave - Tinley Park"/>
    <s v="Outdoor &amp; Garage - LED Fixtures"/>
    <s v="Outdoor &amp; Garage Lighting"/>
    <s v="Exterior"/>
    <n v="0"/>
    <n v="86547.755999999994"/>
    <n v="0"/>
    <x v="0"/>
    <x v="0"/>
    <n v="10.1978380583316"/>
    <s v="Qty / 1,000"/>
    <m/>
    <s v="Private-Lighting"/>
    <s v="lighting"/>
    <n v="3"/>
    <n v="17652"/>
    <s v="Lighting"/>
    <n v="0.91633259480590001"/>
    <n v="1.30467645558681"/>
    <n v="79306.529830107902"/>
    <n v="0"/>
    <n v="0.71"/>
    <n v="56307.636179376597"/>
    <n v="0"/>
    <n v="4903"/>
    <n v="1"/>
    <n v="1"/>
    <n v="0"/>
    <n v="0"/>
    <n v="14.276973281664301"/>
    <d v="1900-01-09T04:44:53"/>
    <n v="43135"/>
    <n v="0"/>
    <n v="0"/>
    <n v="1"/>
    <n v="574216.15520473605"/>
  </r>
  <r>
    <s v="STND-39131"/>
    <s v="Brixmor Operating Partnership LP"/>
    <s v="Brixmor Property Group - ES Harlem 1S 160th St - Orland"/>
    <s v="Outdoor &amp; Garage - LED Fixtures"/>
    <s v="Outdoor &amp; Garage Lighting"/>
    <s v="Exterior"/>
    <n v="0"/>
    <n v="61866.053999999996"/>
    <n v="0"/>
    <x v="0"/>
    <x v="0"/>
    <n v="10.1978380583316"/>
    <s v="Qty / 1,000"/>
    <m/>
    <s v="Private-Lighting"/>
    <s v="lighting"/>
    <n v="3"/>
    <n v="12618"/>
    <s v="Lighting"/>
    <n v="0.91633259480590001"/>
    <n v="1.30467645558681"/>
    <n v="56689.881792221902"/>
    <n v="0"/>
    <n v="0.71"/>
    <n v="40249.816072477603"/>
    <n v="0"/>
    <n v="4903"/>
    <n v="1"/>
    <n v="1"/>
    <n v="0"/>
    <n v="0"/>
    <n v="14.276973281664301"/>
    <d v="1900-01-09T04:44:53"/>
    <n v="43135"/>
    <n v="0"/>
    <n v="0"/>
    <n v="1"/>
    <n v="410461.106184759"/>
  </r>
  <r>
    <s v="STND-39134"/>
    <s v="LSC Develoment LLC"/>
    <s v="LSC Development LLC - 600 W Liberty St - Wauconda"/>
    <s v="Outdoor &amp; Garage - LED Fixtures"/>
    <s v="Outdoor &amp; Garage Lighting"/>
    <s v="Exterior"/>
    <n v="0"/>
    <n v="52216.95"/>
    <n v="0"/>
    <x v="0"/>
    <x v="0"/>
    <n v="10.1978380583316"/>
    <s v="Qty / 1,000"/>
    <m/>
    <s v="Private-Lighting"/>
    <s v="lighting"/>
    <n v="3"/>
    <n v="10650"/>
    <s v="Lighting"/>
    <n v="0.91633259480590001"/>
    <n v="1.30467645558681"/>
    <n v="47848.093286349897"/>
    <n v="0"/>
    <n v="0.71"/>
    <n v="33972.146233308398"/>
    <n v="0"/>
    <n v="4903"/>
    <n v="1"/>
    <n v="1"/>
    <n v="0"/>
    <n v="0"/>
    <n v="14.276973281664301"/>
    <d v="1900-01-09T04:44:53"/>
    <n v="43152"/>
    <n v="0"/>
    <n v="0"/>
    <n v="1"/>
    <n v="346442.4457812389"/>
  </r>
  <r>
    <s v="STND-39139"/>
    <s v="The Protectoseal Co"/>
    <s v="The Protecto Seal Company - 225 W Foster Ave - Bensenville"/>
    <s v="New Indoor LED Fixtures"/>
    <s v="Indoor Lighting"/>
    <s v="Manufacturing"/>
    <n v="0"/>
    <n v="20965.812000000002"/>
    <n v="3.75"/>
    <x v="0"/>
    <x v="0"/>
    <n v="10.827197921178"/>
    <s v="Qty / 1,000"/>
    <m/>
    <s v="Private-Lighting"/>
    <s v="lighting"/>
    <n v="3"/>
    <n v="4451"/>
    <s v="Lighting"/>
    <n v="0.91633259480590001"/>
    <n v="1.30467645558681"/>
    <n v="19211.656912172701"/>
    <n v="4.8925367084505202"/>
    <n v="0.71"/>
    <n v="13640.276407642599"/>
    <n v="3.4737010629998699"/>
    <n v="4618"/>
    <n v="1.02"/>
    <n v="1.04"/>
    <n v="1.2E-2"/>
    <n v="0.81"/>
    <n v="15.158077089649201"/>
    <d v="1900-01-09T19:51:10"/>
    <n v="43152"/>
    <n v="5.8078545921777298"/>
    <n v="226.01949308438401"/>
    <n v="1"/>
    <n v="147685.97236512127"/>
  </r>
  <r>
    <s v="STND-39140"/>
    <s v="EJ Basler Company"/>
    <s v="EJ Basler Company - 9511 W Ainslie St - Schiller Park"/>
    <s v="Compressed Air - Air Compressor(s) with Integrated VSD &lt;= 150 HP"/>
    <s v="Compressed Air"/>
    <s v="Manufacturing"/>
    <n v="0"/>
    <n v="104040"/>
    <n v="23.3"/>
    <x v="4"/>
    <x v="0"/>
    <n v="10"/>
    <s v="ΔkWpeak / CF"/>
    <n v="0.95"/>
    <s v="Private-Non-Lighting"/>
    <s v="non_lighting"/>
    <n v="3"/>
    <n v="1"/>
    <s v="Non-Lighting"/>
    <n v="0.98952339343681495"/>
    <n v="0.43468415683807998"/>
    <n v="102950.013853166"/>
    <n v="10.128140854327301"/>
    <n v="0.7"/>
    <n v="72065.009697216403"/>
    <n v="7.0896985980290896"/>
    <n v="4618"/>
    <n v="1.02"/>
    <n v="1.04"/>
    <n v="1.2E-2"/>
    <n v="0.81"/>
    <n v="15.158077089649201"/>
    <d v="1900-01-09T19:51:10"/>
    <n v="43206"/>
    <n v="10.661200899291901"/>
    <n v="0"/>
    <n v="1"/>
    <n v="720650.096972164"/>
  </r>
  <r>
    <s v="STND-39141"/>
    <s v="Fox Waterway Agency"/>
    <s v="Fox Waterway Agency - Headquarters - 45 S Pistakee Lake Rd - Fox Lake"/>
    <s v="New Indoor LED Fixtures"/>
    <s v="Indoor Lighting"/>
    <s v="Miscellaneous"/>
    <n v="0"/>
    <n v="6555.3"/>
    <n v="0"/>
    <x v="0"/>
    <x v="1"/>
    <n v="14.797277300976599"/>
    <s v="Qty / 1,000"/>
    <m/>
    <s v="Public-Lighting"/>
    <s v="lighting"/>
    <n v="3"/>
    <n v="1337"/>
    <s v="Lighting"/>
    <n v="0.99829244462109001"/>
    <n v="0.987374621353864"/>
    <n v="6544.1064622246304"/>
    <n v="0"/>
    <n v="0.71"/>
    <n v="4646.3155881794901"/>
    <n v="0"/>
    <n v="3379"/>
    <n v="1.0900000000000001"/>
    <n v="1.36"/>
    <n v="2.1999999999999999E-2"/>
    <n v="0.57999999999999996"/>
    <n v="20.7161882213673"/>
    <d v="1900-01-13T19:08:05"/>
    <n v="43132"/>
    <n v="0"/>
    <n v="132.0828827238"/>
    <n v="1"/>
    <n v="68752.820186142111"/>
  </r>
  <r>
    <s v="STND-39141"/>
    <s v="Fox Waterway Agency"/>
    <s v="Fox Waterway Agency - Headquarters - 45 S Pistakee Lake Rd - Fox Lake"/>
    <s v="Occupancy Sensors"/>
    <s v="Indoor Lighting"/>
    <s v="Miscellaneous"/>
    <n v="0"/>
    <n v="3726.7"/>
    <n v="0"/>
    <x v="0"/>
    <x v="1"/>
    <n v="8"/>
    <s v="Qty / 1,000"/>
    <m/>
    <s v="Public-Lighting"/>
    <s v="lighting"/>
    <n v="3"/>
    <n v="17"/>
    <s v="Lighting"/>
    <n v="0.99829244462109001"/>
    <n v="0.987374621353864"/>
    <n v="3720.3364533694198"/>
    <n v="0"/>
    <n v="0.71"/>
    <n v="2641.4388818922898"/>
    <n v="0"/>
    <n v="3379"/>
    <n v="1.0900000000000001"/>
    <n v="1.36"/>
    <n v="2.1999999999999999E-2"/>
    <n v="0.57999999999999996"/>
    <n v="20.7161882213673"/>
    <d v="1900-01-13T19:08:05"/>
    <n v="43132"/>
    <n v="0"/>
    <n v="75.089359609290995"/>
    <n v="1"/>
    <n v="21131.511055138319"/>
  </r>
  <r>
    <s v="STND-39141"/>
    <s v="Fox Waterway Agency"/>
    <s v="Fox Waterway Agency - Headquarters - 45 S Pistakee Lake Rd - Fox Lake"/>
    <s v="New Indoor LED Fixtures"/>
    <s v="Indoor Lighting"/>
    <s v="Miscellaneous"/>
    <n v="0"/>
    <n v="345"/>
    <n v="0"/>
    <x v="0"/>
    <x v="1"/>
    <n v="14.797277300976599"/>
    <s v="Qty / 1,000"/>
    <m/>
    <s v="Public-Lighting"/>
    <s v="lighting"/>
    <n v="3"/>
    <n v="3"/>
    <s v="Lighting"/>
    <n v="0.99829244462109001"/>
    <n v="0.987374621353864"/>
    <n v="344.410893394276"/>
    <n v="0"/>
    <n v="0.71"/>
    <n v="244.53173430993601"/>
    <n v="0"/>
    <n v="3379"/>
    <n v="1.0900000000000001"/>
    <n v="1.36"/>
    <n v="2.1999999999999999E-2"/>
    <n v="0.57999999999999996"/>
    <n v="20.7161882213673"/>
    <d v="1900-01-13T19:08:05"/>
    <n v="43132"/>
    <n v="0"/>
    <n v="6.95141252722392"/>
    <n v="1"/>
    <n v="3618.4038814728569"/>
  </r>
  <r>
    <s v="STND-39144"/>
    <s v="Motor Werks of Hoffman Estate, Inc"/>
    <s v="Motor Werks Partners, LP 36 - 1075 West Golf Road - Hoffman Estates"/>
    <s v="Outdoor &amp; Garage - LED Fixtures"/>
    <s v="Outdoor &amp; Garage Lighting"/>
    <s v="Exterior"/>
    <n v="0"/>
    <n v="364518.43800000002"/>
    <n v="0"/>
    <x v="0"/>
    <x v="0"/>
    <n v="10.1978380583316"/>
    <s v="Qty / 1,000"/>
    <m/>
    <s v="Private-Lighting"/>
    <s v="lighting"/>
    <n v="2"/>
    <n v="74346"/>
    <s v="Lighting"/>
    <n v="0.97902139861649395"/>
    <n v="0.93591656730105399"/>
    <n v="356871.35099225998"/>
    <n v="0"/>
    <n v="0.71"/>
    <n v="253378.65920450399"/>
    <n v="0"/>
    <n v="4903"/>
    <n v="1"/>
    <n v="1"/>
    <n v="0"/>
    <n v="0"/>
    <n v="14.276973281664301"/>
    <d v="1900-01-09T04:44:53"/>
    <n v="43170"/>
    <n v="0"/>
    <n v="0"/>
    <n v="1"/>
    <n v="2583914.5340047232"/>
  </r>
  <r>
    <s v="STND-39145"/>
    <s v="Gus Berthold Electric Company"/>
    <s v="Gus Berthold Electric Co - 1900 W Carroll Ave - Chicago"/>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188"/>
    <n v="1.1461934872414601"/>
    <n v="0"/>
    <n v="1"/>
    <n v="108097.51454582499"/>
  </r>
  <r>
    <s v="STND-39145"/>
    <s v="Gus Berthold Electric Company"/>
    <s v="Gus Berthold Electric Co - 1900 W Carroll Ave - Chicago"/>
    <s v="No-Loss Condensate Drains"/>
    <s v="Compressed Air"/>
    <s v="Manufacturing"/>
    <n v="0"/>
    <n v="3276.62"/>
    <n v="0.50700000000000001"/>
    <x v="4"/>
    <x v="0"/>
    <n v="10"/>
    <s v="ΔkWpeak / CF"/>
    <n v="0.95"/>
    <s v="Private-Non-Lighting"/>
    <s v="non_lighting"/>
    <n v="3"/>
    <n v="1"/>
    <s v="Non-Lighting"/>
    <n v="0.98952339343681495"/>
    <n v="0.43468415683807998"/>
    <n v="3242.2921414029402"/>
    <n v="0.220384867516907"/>
    <n v="0.7"/>
    <n v="2269.6044989820598"/>
    <n v="0.154269407261835"/>
    <n v="4618"/>
    <n v="1.02"/>
    <n v="1.04"/>
    <n v="1.2E-2"/>
    <n v="0.81"/>
    <n v="15.158077089649201"/>
    <d v="1900-01-09T19:51:10"/>
    <n v="43188"/>
    <n v="0.23198407107042801"/>
    <n v="0"/>
    <n v="1"/>
    <n v="22696.044989820599"/>
  </r>
  <r>
    <s v="STND-39145"/>
    <s v="Gus Berthold Electric Company"/>
    <s v="Gus Berthold Electric Co - 1900 W Carroll Ave - Chicago"/>
    <s v="Efficient Refrigerated Compressed Air Dryer"/>
    <s v="Compressed Air"/>
    <s v="Manufacturing"/>
    <n v="0"/>
    <n v="282.10000000000002"/>
    <n v="6.2E-2"/>
    <x v="4"/>
    <x v="0"/>
    <n v="10"/>
    <s v="ΔkWpeak / CF"/>
    <n v="0.95"/>
    <s v="Private-Non-Lighting"/>
    <s v="non_lighting"/>
    <n v="3"/>
    <n v="62"/>
    <s v="Non-Lighting"/>
    <n v="0.98952339343681495"/>
    <n v="0.43468415683807998"/>
    <n v="279.14454928852598"/>
    <n v="2.6950417723961E-2"/>
    <n v="0.7"/>
    <n v="195.401184501968"/>
    <n v="1.8865292406772701E-2"/>
    <n v="4618"/>
    <n v="1.02"/>
    <n v="1.04"/>
    <n v="1.2E-2"/>
    <n v="0.81"/>
    <n v="15.158077089649201"/>
    <d v="1900-01-09T19:51:10"/>
    <n v="43188"/>
    <n v="2.8368860762064199E-2"/>
    <n v="0"/>
    <n v="1"/>
    <n v="1954.0118450196801"/>
  </r>
  <r>
    <s v="STND-39149"/>
    <s v="Engineered Plastic Systems, LLC"/>
    <s v="Engineered Plastic Systems LLC - 885 Church Rd - Elgin"/>
    <s v="Time Clocks for Lighting"/>
    <s v="Indoor Lighting"/>
    <s v="Warehouse"/>
    <n v="0"/>
    <n v="398.392"/>
    <n v="0"/>
    <x v="0"/>
    <x v="0"/>
    <n v="8"/>
    <s v="Qty / 1,000"/>
    <m/>
    <s v="Private-Lighting"/>
    <s v="lighting"/>
    <n v="3"/>
    <n v="760"/>
    <s v="Lighting"/>
    <n v="0.91633259480590001"/>
    <n v="1.30467645558681"/>
    <n v="365.05957510991198"/>
    <n v="0"/>
    <n v="0.71"/>
    <n v="259.19229832803802"/>
    <n v="0"/>
    <n v="5242"/>
    <n v="1"/>
    <n v="1.22"/>
    <n v="1.0999999999999999E-2"/>
    <n v="0.68"/>
    <n v="13.3536818008394"/>
    <d v="1900-01-08T12:55:13"/>
    <n v="43135"/>
    <n v="0"/>
    <n v="4.0156553262090302"/>
    <n v="1"/>
    <n v="2073.5383866243042"/>
  </r>
  <r>
    <s v="STND-39149"/>
    <s v="Engineered Plastic Systems, LLC"/>
    <s v="Engineered Plastic Systems LLC - 885 Church Rd - Elgin"/>
    <s v="New Indoor LED Fixtures"/>
    <s v="Indoor Lighting"/>
    <s v="Warehouse"/>
    <n v="0"/>
    <n v="33873.803999999996"/>
    <n v="5.3609999999999998"/>
    <x v="0"/>
    <x v="0"/>
    <n v="9.5383441434566993"/>
    <s v="Qty / 1,000"/>
    <m/>
    <s v="Private-Lighting"/>
    <s v="lighting"/>
    <n v="3"/>
    <n v="6462"/>
    <s v="Lighting"/>
    <n v="0.91633259480590001"/>
    <n v="1.30467645558681"/>
    <n v="31039.6707152665"/>
    <n v="6.99437047840087"/>
    <n v="0.71"/>
    <n v="22038.1662078392"/>
    <n v="4.9660030396646198"/>
    <n v="5242"/>
    <n v="1"/>
    <n v="1.22"/>
    <n v="1.0999999999999999E-2"/>
    <n v="0.68"/>
    <n v="13.3536818008394"/>
    <d v="1900-01-08T12:55:13"/>
    <n v="43135"/>
    <n v="8.4310155236268898"/>
    <n v="341.43637786793101"/>
    <n v="1"/>
    <n v="210207.61358106838"/>
  </r>
  <r>
    <s v="STND-39149"/>
    <s v="Engineered Plastic Systems, LLC"/>
    <s v="Engineered Plastic Systems LLC - 885 Church Rd - Elgin"/>
    <s v="Outdoor &amp; Garage - LED Fixtures"/>
    <s v="Outdoor &amp; Garage Lighting"/>
    <s v="Exterior"/>
    <n v="0"/>
    <n v="16964.38"/>
    <n v="0"/>
    <x v="0"/>
    <x v="0"/>
    <n v="10.1978380583316"/>
    <s v="Qty / 1,000"/>
    <m/>
    <s v="Private-Lighting"/>
    <s v="lighting"/>
    <n v="3"/>
    <n v="3460"/>
    <s v="Lighting"/>
    <n v="0.91633259480590001"/>
    <n v="1.30467645558681"/>
    <n v="15545.0143446733"/>
    <n v="0"/>
    <n v="0.71"/>
    <n v="11036.9601847181"/>
    <n v="0"/>
    <n v="4903"/>
    <n v="1"/>
    <n v="1"/>
    <n v="0"/>
    <n v="0"/>
    <n v="14.276973281664301"/>
    <d v="1900-01-09T04:44:53"/>
    <n v="43135"/>
    <n v="0"/>
    <n v="0"/>
    <n v="1"/>
    <n v="112553.13262000881"/>
  </r>
  <r>
    <s v="STND-39151"/>
    <s v="Space Center Chicago, Inc."/>
    <s v="The Space Center - 2580 Prospect Ct - Aurora"/>
    <s v="Indoor Networked Lighting Measures"/>
    <s v="Indoor Advanced Lighting"/>
    <s v="Warehouse"/>
    <n v="0"/>
    <n v="119569.461"/>
    <n v="0"/>
    <x v="0"/>
    <x v="0"/>
    <n v="9.5383441434566993"/>
    <s v="Qty / 1,000"/>
    <m/>
    <s v="Private-Lighting"/>
    <s v="lighting"/>
    <n v="2"/>
    <n v="24387"/>
    <s v="Lighting"/>
    <n v="0.97902139861649395"/>
    <n v="0.93591656730105399"/>
    <n v="117061.06094004"/>
    <n v="0"/>
    <n v="0.71"/>
    <n v="83113.353267428596"/>
    <n v="0"/>
    <n v="5242"/>
    <n v="1"/>
    <n v="1.22"/>
    <n v="1.0999999999999999E-2"/>
    <n v="0.68"/>
    <n v="13.3536818008394"/>
    <d v="1900-01-08T12:55:13"/>
    <n v="43135"/>
    <n v="0"/>
    <n v="1287.67167034044"/>
    <n v="1"/>
    <n v="792763.76638142532"/>
  </r>
  <r>
    <s v="STND-39152"/>
    <s v="North LaSalle Financial Associates LLC"/>
    <s v="North LaSalle Financial Associates LLC - 2 N LaSalle St - Chicago"/>
    <s v="Wireless Pneumatic Thermostat"/>
    <s v="HVAC"/>
    <s v="Office"/>
    <n v="0"/>
    <n v="108500"/>
    <n v="0"/>
    <x v="3"/>
    <x v="0"/>
    <n v="10"/>
    <s v="NA"/>
    <m/>
    <s v="Private-Non-Lighting"/>
    <s v="non_lighting"/>
    <n v="3"/>
    <n v="100"/>
    <s v="Non-Lighting"/>
    <n v="0.98952339343681495"/>
    <n v="0.43468415683807998"/>
    <n v="107363.288187894"/>
    <n v="0"/>
    <n v="0.7"/>
    <n v="75154.301731526095"/>
    <n v="0"/>
    <n v="2885"/>
    <n v="1.165"/>
    <n v="1.3779999999999999"/>
    <n v="2.5499999999999998E-2"/>
    <n v="0.55000000000000004"/>
    <n v="24.263431542460999"/>
    <d v="1900-01-16T07:56:40"/>
    <n v="43212"/>
    <n v="0"/>
    <n v="0"/>
    <n v="1"/>
    <n v="751543.01731526095"/>
  </r>
  <r>
    <s v="STND-39153"/>
    <s v="Advocate Health &amp; Hospitals Corporation"/>
    <s v="Advocate Lutheran General Hospital - 1775 Dempster Street - Park Ridge"/>
    <s v="New Indoor LED Fixtures"/>
    <s v="Indoor Lighting"/>
    <s v="Hospital (24/7)"/>
    <n v="0"/>
    <n v="44702.569000000003"/>
    <n v="4.9790000000000001"/>
    <x v="0"/>
    <x v="0"/>
    <n v="6.5651260504201696"/>
    <s v="Qty / 1,000"/>
    <m/>
    <s v="Private-Lighting"/>
    <s v="lighting"/>
    <n v="3"/>
    <n v="4772"/>
    <s v="Lighting"/>
    <n v="0.91633259480590001"/>
    <n v="1.30467645558681"/>
    <n v="40962.421046259798"/>
    <n v="6.4959840723667099"/>
    <n v="0.71"/>
    <n v="29083.318942844398"/>
    <n v="4.6121486913803604"/>
    <n v="7616"/>
    <n v="1.23"/>
    <n v="1.41"/>
    <n v="1.4E-2"/>
    <n v="0.73499999999999999"/>
    <n v="9.1911764705882408"/>
    <d v="1900-01-05T13:33:47"/>
    <n v="43159"/>
    <n v="6.2681372821601897"/>
    <n v="466.23893873791599"/>
    <n v="1"/>
    <n v="190935.65482434616"/>
  </r>
  <r>
    <s v="STND-39153"/>
    <s v="Advocate Health &amp; Hospitals Corporation"/>
    <s v="Advocate Lutheran General Hospital - 1775 Dempster Street - Park Ridge"/>
    <s v="Occupancy Sensors"/>
    <s v="Indoor Lighting"/>
    <s v="Hospital (24/7)"/>
    <n v="0"/>
    <n v="1031.944"/>
    <n v="0.38200000000000001"/>
    <x v="0"/>
    <x v="0"/>
    <n v="8"/>
    <s v="Qty / 1,000"/>
    <m/>
    <s v="Private-Lighting"/>
    <s v="lighting"/>
    <n v="3"/>
    <n v="459"/>
    <s v="Lighting"/>
    <n v="0.91633259480590001"/>
    <n v="1.30467645558681"/>
    <n v="945.60392321437905"/>
    <n v="0.49838640603416001"/>
    <n v="0.71"/>
    <n v="671.37878548220897"/>
    <n v="0.35385434828425399"/>
    <n v="7616"/>
    <n v="1.23"/>
    <n v="1.41"/>
    <n v="1.4E-2"/>
    <n v="0.73499999999999999"/>
    <n v="9.1911764705882408"/>
    <d v="1900-01-05T13:33:47"/>
    <n v="43159"/>
    <n v="0.60421459178536696"/>
    <n v="10.7629714837409"/>
    <n v="1"/>
    <n v="5371.0302838576717"/>
  </r>
  <r>
    <s v="STND-39154"/>
    <s v="GPM Investments, LLC"/>
    <s v="GPM Investments LLC - 2406 Bell School Rd - Chery Valley"/>
    <s v="Outdoor &amp; Garage - LED Fixtures"/>
    <s v="Outdoor &amp; Garage Lighting"/>
    <s v="Exterior"/>
    <n v="0"/>
    <n v="119692.03599999999"/>
    <n v="0"/>
    <x v="0"/>
    <x v="0"/>
    <n v="10.1978380583316"/>
    <s v="Qty / 1,000"/>
    <m/>
    <s v="Private-Lighting"/>
    <s v="lighting"/>
    <n v="2"/>
    <n v="24412"/>
    <s v="Lighting"/>
    <n v="0.97902139861649395"/>
    <n v="0.93591656730105399"/>
    <n v="117181.06448797599"/>
    <n v="0"/>
    <n v="0.71"/>
    <n v="83198.555786462704"/>
    <n v="0"/>
    <n v="4903"/>
    <n v="1"/>
    <n v="1"/>
    <n v="0"/>
    <n v="0"/>
    <n v="14.276973281664301"/>
    <d v="1900-01-09T04:44:53"/>
    <n v="43135"/>
    <n v="0"/>
    <n v="0"/>
    <n v="1"/>
    <n v="848445.39859741414"/>
  </r>
  <r>
    <s v="STND-39155"/>
    <s v="Trail Terminal Inc."/>
    <s v="Trail Terminal Inc - 721 Parkwood Ave - Romeoville"/>
    <s v="Outdoor &amp; Garage - LED Fixtures"/>
    <s v="Outdoor &amp; Garage Lighting"/>
    <s v="Exterior"/>
    <n v="0"/>
    <n v="48662.275000000001"/>
    <n v="0"/>
    <x v="0"/>
    <x v="0"/>
    <n v="10.1978380583316"/>
    <s v="Qty / 1,000"/>
    <m/>
    <s v="Private-Lighting"/>
    <s v="lighting"/>
    <n v="3"/>
    <n v="9925"/>
    <s v="Lighting"/>
    <n v="0.91633259480590001"/>
    <n v="1.30467645558681"/>
    <n v="44590.828719908299"/>
    <n v="0"/>
    <n v="0.71"/>
    <n v="31659.488391134899"/>
    <n v="0"/>
    <n v="4903"/>
    <n v="1"/>
    <n v="1"/>
    <n v="0"/>
    <n v="0"/>
    <n v="14.276973281664301"/>
    <d v="1900-01-09T04:44:53"/>
    <n v="43170"/>
    <n v="0"/>
    <n v="0"/>
    <n v="1"/>
    <n v="322858.33562242292"/>
  </r>
  <r>
    <s v="STND-39167"/>
    <s v="Walgreen Co"/>
    <s v="Walgreen Co #7467 - 22 N Constitution Dr - Aurora"/>
    <s v="Outdoor &amp; Garage - LED Fixtures"/>
    <s v="Outdoor &amp; Garage Lighting"/>
    <s v="Exterior"/>
    <n v="0"/>
    <n v="44833.031999999999"/>
    <n v="0"/>
    <x v="0"/>
    <x v="0"/>
    <n v="10.1978380583316"/>
    <s v="Qty / 1,000"/>
    <m/>
    <s v="Private-Lighting"/>
    <s v="lighting"/>
    <n v="3"/>
    <n v="9144"/>
    <s v="Lighting"/>
    <n v="0.91633259480590001"/>
    <n v="1.30467645558681"/>
    <n v="41081.968545575903"/>
    <n v="0"/>
    <n v="0.71"/>
    <n v="29168.197667358902"/>
    <n v="0"/>
    <n v="4903"/>
    <n v="1"/>
    <n v="1"/>
    <n v="0"/>
    <n v="0"/>
    <n v="14.276973281664301"/>
    <d v="1900-01-09T04:44:53"/>
    <n v="43200"/>
    <n v="0"/>
    <n v="0"/>
    <n v="1"/>
    <n v="297452.55626513163"/>
  </r>
  <r>
    <s v="STND-39199"/>
    <s v="Gleason Cutting Tools Corporation"/>
    <s v="Gleason Cutting Tool Corp - 1351 Windsor Rd - Loves Park"/>
    <s v="New Indoor LED Fixtures"/>
    <s v="Indoor Lighting"/>
    <s v="Office"/>
    <n v="0"/>
    <n v="241935.37899999999"/>
    <n v="54.401000000000003"/>
    <x v="0"/>
    <x v="0"/>
    <n v="15"/>
    <s v="Qty / 1,000"/>
    <m/>
    <s v="Private-Lighting"/>
    <s v="lighting"/>
    <n v="2"/>
    <n v="71675"/>
    <s v="Lighting"/>
    <n v="0.97902139861649395"/>
    <n v="0.93591656730105399"/>
    <n v="236859.91312339099"/>
    <n v="50.914797177744603"/>
    <n v="0.71"/>
    <n v="168170.53831760801"/>
    <n v="36.149505996198698"/>
    <n v="2885"/>
    <n v="1.165"/>
    <n v="1.3779999999999999"/>
    <n v="2.5499999999999998E-2"/>
    <n v="0.55000000000000004"/>
    <n v="24.263431542460999"/>
    <d v="1900-01-16T07:56:40"/>
    <n v="43216"/>
    <n v="67.178779756886996"/>
    <n v="5184.4873687952604"/>
    <n v="1"/>
    <n v="2522558.0747641199"/>
  </r>
  <r>
    <s v="STND-39200"/>
    <s v="GPM Midwest, LLC"/>
    <s v="GPM Investments LLC - 172 S Bell School Rd - Rockford"/>
    <s v="Outdoor &amp; Garage - LED Fixtures"/>
    <s v="Outdoor &amp; Garage Lighting"/>
    <s v="Exterior"/>
    <n v="0"/>
    <n v="66886.725999999995"/>
    <n v="0"/>
    <x v="0"/>
    <x v="0"/>
    <n v="10.1978380583316"/>
    <s v="Qty / 1,000"/>
    <m/>
    <s v="Private-Lighting"/>
    <s v="lighting"/>
    <n v="3"/>
    <n v="13642"/>
    <s v="Lighting"/>
    <n v="0.91633259480590001"/>
    <n v="1.30467645558681"/>
    <n v="61290.487193651199"/>
    <n v="0"/>
    <n v="0.71"/>
    <n v="43516.245907492397"/>
    <n v="0"/>
    <n v="4903"/>
    <n v="1"/>
    <n v="1"/>
    <n v="0"/>
    <n v="0"/>
    <n v="14.276973281664301"/>
    <d v="1900-01-09T04:44:53"/>
    <n v="43132"/>
    <n v="0"/>
    <n v="0"/>
    <n v="1"/>
    <n v="443771.62867114268"/>
  </r>
  <r>
    <s v="STND-39201"/>
    <s v="Country Inn &amp; Suites"/>
    <s v="Country Inn &amp; Suites Tinley Park - 18315 S LaGrange Rd - Tinley Park"/>
    <s v="Outdoor &amp; Garage - LED Fixtures"/>
    <s v="Outdoor &amp; Garage Lighting"/>
    <s v="Exterior"/>
    <n v="0"/>
    <n v="65553.11"/>
    <n v="0"/>
    <x v="0"/>
    <x v="0"/>
    <n v="10.1978380583316"/>
    <s v="Qty / 1,000"/>
    <m/>
    <s v="Private-Lighting"/>
    <s v="lighting"/>
    <n v="3"/>
    <n v="13370"/>
    <s v="Lighting"/>
    <n v="0.91633259480590001"/>
    <n v="1.30467645558681"/>
    <n v="60068.451383896601"/>
    <n v="0"/>
    <n v="0.71"/>
    <n v="42648.600482566602"/>
    <n v="0"/>
    <n v="4903"/>
    <n v="1"/>
    <n v="1"/>
    <n v="0"/>
    <n v="0"/>
    <n v="14.276973281664301"/>
    <d v="1900-01-09T04:44:53"/>
    <n v="43206"/>
    <n v="0"/>
    <n v="0"/>
    <n v="1"/>
    <n v="434923.52113569714"/>
  </r>
  <r>
    <s v="STND-39201"/>
    <s v="Country Inn &amp; Suites"/>
    <s v="Country Inn &amp; Suites Tinley Park - 18315 S LaGrange Rd - Tinley Park"/>
    <s v="Photocells"/>
    <s v="Outdoor &amp; Garage Lighting"/>
    <s v="Hotel/Motel - Guest"/>
    <n v="0"/>
    <n v="490"/>
    <n v="0"/>
    <x v="0"/>
    <x v="0"/>
    <n v="8"/>
    <s v="Qty / 1,000"/>
    <m/>
    <s v="Private-Lighting"/>
    <s v="lighting"/>
    <n v="3"/>
    <n v="1750"/>
    <s v="Lighting"/>
    <n v="0.91633259480590001"/>
    <n v="1.30467645558681"/>
    <n v="449.002971454891"/>
    <n v="0"/>
    <n v="0.71"/>
    <n v="318.79210973297302"/>
    <n v="0"/>
    <n v="2390"/>
    <n v="1.18"/>
    <n v="1.36"/>
    <n v="0.02"/>
    <n v="0.28000000000000003"/>
    <n v="29.2887029288703"/>
    <d v="1900-01-19T22:05:31"/>
    <n v="43206"/>
    <n v="0"/>
    <n v="7.6102198551676397"/>
    <n v="1"/>
    <n v="2550.3368778637841"/>
  </r>
  <r>
    <s v="STND-39202"/>
    <s v="Northwestern Medicine"/>
    <s v="Northwestern Medicine - 541 N Fairbanks - Chicago"/>
    <s v="Water-Cooled Chiller"/>
    <s v="HVAC"/>
    <s v="Healthcare Clinic/Office"/>
    <n v="0"/>
    <n v="354688"/>
    <n v="130.01599999999999"/>
    <x v="3"/>
    <x v="0"/>
    <n v="20"/>
    <s v="ΔkWpeak / CF"/>
    <n v="1"/>
    <s v="Private-Non-Lighting"/>
    <s v="non_lighting"/>
    <n v="1"/>
    <n v="2"/>
    <s v="Non-Lighting"/>
    <n v="0.63719436902659499"/>
    <n v="0.48692010922420598"/>
    <n v="226005.19636130499"/>
    <n v="63.307404920894399"/>
    <n v="0.7"/>
    <n v="158203.63745291301"/>
    <n v="44.315183444626101"/>
    <n v="3890"/>
    <n v="1.4"/>
    <n v="1.85"/>
    <n v="6.0000000000000001E-3"/>
    <n v="0.65"/>
    <n v="17.994858611825201"/>
    <d v="1900-01-11T20:29:00"/>
    <n v="43243"/>
    <n v="63.307404920894399"/>
    <n v="0"/>
    <n v="1"/>
    <n v="3164072.7490582601"/>
  </r>
  <r>
    <s v="STND-39202"/>
    <s v="Northwestern Medicine"/>
    <s v="Northwestern Medicine - 541 N Fairbanks - Chicago"/>
    <s v="VSD on HVAC Fan or Pump &lt;= 200 HP"/>
    <s v="Variable Speed Drives"/>
    <s v="Healthcare Clinic/Office"/>
    <n v="0"/>
    <n v="142695.44399999999"/>
    <n v="52.244999999999997"/>
    <x v="6"/>
    <x v="0"/>
    <n v="15"/>
    <s v="ΔkWpeak"/>
    <m/>
    <s v="Private-Non-Lighting"/>
    <s v="non_lighting"/>
    <n v="1"/>
    <n v="2"/>
    <s v="Non-Lighting"/>
    <n v="0.63719436902659499"/>
    <n v="0.48692010922420598"/>
    <n v="90924.733402549798"/>
    <n v="25.439141106418599"/>
    <n v="0.7"/>
    <n v="63647.313381784799"/>
    <n v="17.807398774492999"/>
    <n v="3890"/>
    <n v="1.4"/>
    <n v="1.85"/>
    <n v="6.0000000000000001E-3"/>
    <n v="0.65"/>
    <n v="17.994858611825201"/>
    <d v="1900-01-11T20:29:00"/>
    <n v="43243"/>
    <n v="25.439141106418599"/>
    <n v="0"/>
    <n v="1"/>
    <n v="954709.70072677196"/>
  </r>
  <r>
    <s v="STND-39202"/>
    <s v="Northwestern Medicine"/>
    <s v="Northwestern Medicine - 541 N Fairbanks - Chicago"/>
    <s v="VSD on HVAC Fan or Pump &lt;= 200 HP"/>
    <s v="Variable Speed Drives"/>
    <s v="Healthcare Clinic/Office"/>
    <n v="0"/>
    <n v="114156.355"/>
    <n v="41.795999999999999"/>
    <x v="6"/>
    <x v="0"/>
    <n v="15"/>
    <s v="ΔkWpeak"/>
    <m/>
    <s v="Private-Non-Lighting"/>
    <s v="non_lighting"/>
    <n v="1"/>
    <n v="2"/>
    <s v="Non-Lighting"/>
    <n v="0.63719436902659499"/>
    <n v="0.48692010922420598"/>
    <n v="72739.786594600897"/>
    <n v="20.351312885134899"/>
    <n v="0.7"/>
    <n v="50917.850616220698"/>
    <n v="14.2459190195944"/>
    <n v="3890"/>
    <n v="1.4"/>
    <n v="1.85"/>
    <n v="6.0000000000000001E-3"/>
    <n v="0.65"/>
    <n v="17.994858611825201"/>
    <d v="1900-01-11T20:29:00"/>
    <n v="43243"/>
    <n v="20.351312885134899"/>
    <n v="0"/>
    <n v="1"/>
    <n v="763767.75924331043"/>
  </r>
  <r>
    <s v="STND-39202"/>
    <s v="Northwestern Medicine"/>
    <s v="Northwestern Medicine - 541 N Fairbanks - Chicago"/>
    <s v="VSD on HVAC Fan or Pump &lt;= 200 HP"/>
    <s v="Variable Speed Drives"/>
    <s v="Healthcare Clinic/Office"/>
    <n v="0"/>
    <n v="22831.271000000001"/>
    <n v="8.359"/>
    <x v="6"/>
    <x v="0"/>
    <n v="15"/>
    <s v="ΔkWpeak"/>
    <m/>
    <s v="Private-Non-Lighting"/>
    <s v="non_lighting"/>
    <n v="1"/>
    <n v="2"/>
    <s v="Non-Lighting"/>
    <n v="0.63719436902659499"/>
    <n v="0.48692010922420598"/>
    <n v="14547.9573189202"/>
    <n v="4.0701651930051401"/>
    <n v="0.7"/>
    <n v="10183.570123244101"/>
    <n v="2.8491156351036002"/>
    <n v="3890"/>
    <n v="1.4"/>
    <n v="1.85"/>
    <n v="6.0000000000000001E-3"/>
    <n v="0.65"/>
    <n v="17.994858611825201"/>
    <d v="1900-01-11T20:29:00"/>
    <n v="43243"/>
    <n v="4.0701651930051401"/>
    <n v="0"/>
    <n v="1"/>
    <n v="152753.5518486615"/>
  </r>
  <r>
    <s v="STND-39202"/>
    <s v="Northwestern Medicine"/>
    <s v="Northwestern Medicine - 541 N Fairbanks - Chicago"/>
    <s v="VSD on HVAC Fan or Pump &lt;= 200 HP"/>
    <s v="Variable Speed Drives"/>
    <s v="Healthcare Clinic/Office"/>
    <n v="0"/>
    <n v="17498.419000000002"/>
    <n v="26.419"/>
    <x v="6"/>
    <x v="0"/>
    <n v="15"/>
    <s v="ΔkWpeak"/>
    <m/>
    <s v="Private-Non-Lighting"/>
    <s v="non_lighting"/>
    <n v="1"/>
    <n v="2"/>
    <s v="Non-Lighting"/>
    <n v="0.63719436902659499"/>
    <n v="0.48692010922420598"/>
    <n v="11149.894053668"/>
    <n v="12.863942365594299"/>
    <n v="0.7"/>
    <n v="7804.9258375675799"/>
    <n v="9.0047596559160095"/>
    <n v="3890"/>
    <n v="1.4"/>
    <n v="1.85"/>
    <n v="6.0000000000000001E-3"/>
    <n v="0.65"/>
    <n v="17.994858611825201"/>
    <d v="1900-01-11T20:29:00"/>
    <n v="43243"/>
    <n v="12.863942365594299"/>
    <n v="0"/>
    <n v="1"/>
    <n v="117073.88756351369"/>
  </r>
  <r>
    <s v="STND-39203"/>
    <s v="Hampton Place Condominium Association"/>
    <s v="Hampton Place - 7201 Lincoln - Lincolnwood"/>
    <s v="Outdoor &amp; Garage - LED Fixtures"/>
    <s v="Outdoor &amp; Garage Lighting"/>
    <s v="Garage"/>
    <n v="0"/>
    <n v="21691.578000000001"/>
    <n v="5.8680000000000003"/>
    <x v="0"/>
    <x v="0"/>
    <n v="14.701558365186701"/>
    <s v="Qty / 1,000"/>
    <m/>
    <s v="Private-Lighting"/>
    <s v="lighting"/>
    <n v="3"/>
    <n v="6378"/>
    <s v="Lighting"/>
    <n v="0.91633259480590001"/>
    <n v="1.30467645558681"/>
    <n v="19876.699954174601"/>
    <n v="7.6558414413833802"/>
    <n v="0.71"/>
    <n v="14112.456967463901"/>
    <n v="5.4356474233821999"/>
    <n v="3401"/>
    <n v="1"/>
    <n v="1"/>
    <n v="0"/>
    <n v="0.92"/>
    <n v="20.582181711261399"/>
    <d v="1900-01-13T16:50:15"/>
    <n v="43194"/>
    <n v="7.6558414413833802"/>
    <n v="0"/>
    <n v="1"/>
    <n v="207475.10978335625"/>
  </r>
  <r>
    <s v="STND-39210"/>
    <s v="Glenview Park District"/>
    <s v="Sleepy Hollow Park - 1821 Maplewood Ln - Glenview"/>
    <s v="Outdoor &amp; Garage - LED Fixtures"/>
    <s v="Outdoor &amp; Garage Lighting"/>
    <s v="Exterior"/>
    <n v="0"/>
    <n v="6622"/>
    <n v="0"/>
    <x v="0"/>
    <x v="1"/>
    <n v="10.1978380583316"/>
    <s v="Qty / 1,000"/>
    <m/>
    <s v="Public-Lighting"/>
    <s v="lighting"/>
    <n v="3"/>
    <n v="1595"/>
    <s v="Lighting"/>
    <n v="0.99829244462109001"/>
    <n v="0.987374621353864"/>
    <n v="6610.6925682808596"/>
    <n v="0"/>
    <n v="0.71"/>
    <n v="4693.5917234794097"/>
    <n v="0"/>
    <n v="4903"/>
    <n v="1"/>
    <n v="1"/>
    <n v="0"/>
    <n v="0"/>
    <n v="14.276973281664301"/>
    <d v="1900-01-09T04:44:53"/>
    <n v="43132"/>
    <n v="0"/>
    <n v="0"/>
    <n v="1"/>
    <n v="47864.488307968531"/>
  </r>
  <r>
    <s v="STND-39220"/>
    <s v="Fisher Clinical Services"/>
    <s v="Thermo Fisher Scientific - 699 N Wheeling Rd - Mount Prospect"/>
    <s v="Outdoor &amp; Garage - LED Fixtures"/>
    <s v="Outdoor &amp; Garage Lighting"/>
    <s v="Exterior"/>
    <n v="0"/>
    <n v="29780.822"/>
    <n v="0"/>
    <x v="0"/>
    <x v="0"/>
    <n v="10.1978380583316"/>
    <s v="Qty / 1,000"/>
    <m/>
    <s v="Private-Lighting"/>
    <s v="lighting"/>
    <n v="3"/>
    <n v="6074"/>
    <s v="Lighting"/>
    <n v="0.91633259480590001"/>
    <n v="1.30467645558681"/>
    <n v="27289.137898712601"/>
    <n v="0"/>
    <n v="0.71"/>
    <n v="19375.287908086"/>
    <n v="0"/>
    <n v="4903"/>
    <n v="1"/>
    <n v="1"/>
    <n v="0"/>
    <n v="0"/>
    <n v="14.276973281664301"/>
    <d v="1900-01-09T04:44:53"/>
    <n v="43159"/>
    <n v="0"/>
    <n v="0"/>
    <n v="1"/>
    <n v="197586.04842021147"/>
  </r>
  <r>
    <s v="STND-39220"/>
    <s v="Fisher Clinical Services"/>
    <s v="Thermo Fisher Scientific - 699 N Wheeling Rd - Mount Prospect"/>
    <s v="Photocells"/>
    <s v="Outdoor &amp; Garage Lighting"/>
    <s v="Office"/>
    <n v="0"/>
    <n v="992.04"/>
    <n v="0"/>
    <x v="0"/>
    <x v="0"/>
    <n v="8"/>
    <s v="Qty / 1,000"/>
    <m/>
    <s v="Private-Lighting"/>
    <s v="lighting"/>
    <n v="3"/>
    <n v="3543"/>
    <s v="Lighting"/>
    <n v="0.91633259480590001"/>
    <n v="1.30467645558681"/>
    <n v="909.03858735124504"/>
    <n v="0"/>
    <n v="0.71"/>
    <n v="645.417397019384"/>
    <n v="0"/>
    <n v="2885"/>
    <n v="1.165"/>
    <n v="1.3779999999999999"/>
    <n v="2.5499999999999998E-2"/>
    <n v="0.55000000000000004"/>
    <n v="24.263431542460999"/>
    <d v="1900-01-16T07:56:40"/>
    <n v="43159"/>
    <n v="0"/>
    <n v="19.897411139447801"/>
    <n v="1"/>
    <n v="5163.339176155072"/>
  </r>
  <r>
    <s v="STND-39221"/>
    <s v="Bed Bath &amp; Beyond, LLC"/>
    <s v="Bed Bath &amp; Beyond - 203 Orland Park Plaza - Orland Park"/>
    <s v="VSD on HVAC Fan or Pump &lt;= 200 HP"/>
    <s v="Variable Speed Drives"/>
    <s v="Retail (mall/dept. store)"/>
    <n v="0"/>
    <n v="208029.96599999999"/>
    <n v="10.346"/>
    <x v="6"/>
    <x v="0"/>
    <n v="15"/>
    <s v="ΔkWpeak"/>
    <m/>
    <s v="Private-Non-Lighting"/>
    <s v="non_lighting"/>
    <n v="2"/>
    <n v="7"/>
    <s v="Non-Lighting"/>
    <n v="0.76002432528749297"/>
    <n v="0.465462131779591"/>
    <n v="158107.83454873"/>
    <n v="4.8156712153916503"/>
    <n v="0.7"/>
    <n v="110675.484184111"/>
    <n v="3.3709698507741499"/>
    <n v="5478"/>
    <n v="1.1200000000000001"/>
    <n v="1.31"/>
    <n v="2.1999999999999999E-2"/>
    <n v="0.95"/>
    <n v="12.7783862723622"/>
    <d v="1900-01-08T03:03:29"/>
    <n v="43200"/>
    <n v="4.8156712153916503"/>
    <n v="0"/>
    <n v="1"/>
    <n v="1660132.262761665"/>
  </r>
  <r>
    <s v="STND-39222"/>
    <s v="Mid-West Wire Specialties Inc"/>
    <s v="Mid-West Wire Specialties - 4545 W Cortland Ave - Chicago"/>
    <s v="Indoor Networked Lighting Measures"/>
    <s v="Indoor Advanced Lighting"/>
    <s v="Miscellaneous"/>
    <n v="0"/>
    <n v="47736.788999999997"/>
    <n v="10.224"/>
    <x v="0"/>
    <x v="0"/>
    <n v="14.797277300976599"/>
    <s v="Qty / 1,000"/>
    <m/>
    <s v="Private-Lighting"/>
    <s v="lighting"/>
    <n v="3"/>
    <n v="12961"/>
    <s v="Lighting"/>
    <n v="0.91633259480590001"/>
    <n v="1.30467645558681"/>
    <n v="43742.775732071699"/>
    <n v="13.339012081919501"/>
    <n v="0.71"/>
    <n v="31057.3707697709"/>
    <n v="9.4706985781628497"/>
    <n v="3379"/>
    <n v="1.0900000000000001"/>
    <n v="1.36"/>
    <n v="2.1999999999999999E-2"/>
    <n v="0.57999999999999996"/>
    <n v="20.7161882213673"/>
    <d v="1900-01-13T19:08:05"/>
    <n v="43113"/>
    <n v="16.910512274238702"/>
    <n v="882.88171202346598"/>
    <n v="1"/>
    <n v="459564.52751954505"/>
  </r>
  <r>
    <s v="STND-39223"/>
    <s v="Bed Bath &amp; Beyond, Inc."/>
    <s v="Bed Bath &amp; Beyond - 6000 NW Highway - Crystal Lake"/>
    <s v="VSD on HVAC Fan or Pump &lt;= 200 HP"/>
    <s v="Variable Speed Drives"/>
    <s v="Retail (strip mall)"/>
    <n v="0"/>
    <n v="147643.90900000001"/>
    <n v="7.39"/>
    <x v="6"/>
    <x v="0"/>
    <n v="15"/>
    <s v="ΔkWpeak"/>
    <m/>
    <s v="Private-Non-Lighting"/>
    <s v="non_lighting"/>
    <n v="3"/>
    <n v="10"/>
    <s v="Non-Lighting"/>
    <n v="0.98952339343681495"/>
    <n v="0.43468415683807998"/>
    <n v="146097.101853956"/>
    <n v="3.2123159190334101"/>
    <n v="0.7"/>
    <n v="102267.97129776901"/>
    <n v="2.24862114332339"/>
    <n v="4093"/>
    <n v="1.1200000000000001"/>
    <n v="1.29"/>
    <n v="1.9E-2"/>
    <n v="0.71"/>
    <n v="17.102369899829"/>
    <d v="1900-01-11T05:11:01"/>
    <n v="43226"/>
    <n v="3.2123159190334101"/>
    <n v="0"/>
    <n v="1"/>
    <n v="1534019.569466535"/>
  </r>
  <r>
    <s v="STND-39223"/>
    <s v="Bed Bath &amp; Beyond, Inc."/>
    <s v="Bed Bath &amp; Beyond - 6000 NW Highway - Crystal Lake"/>
    <s v="VSD on HVAC Fan or Pump &lt;= 200 HP"/>
    <s v="Variable Speed Drives"/>
    <s v="Retail (strip mall)"/>
    <n v="0"/>
    <n v="5905.7560000000003"/>
    <n v="0.29599999999999999"/>
    <x v="6"/>
    <x v="0"/>
    <n v="15"/>
    <s v="ΔkWpeak"/>
    <m/>
    <s v="Private-Non-Lighting"/>
    <s v="non_lighting"/>
    <n v="3"/>
    <n v="1"/>
    <s v="Non-Lighting"/>
    <n v="0.98952339343681495"/>
    <n v="0.43468415683807998"/>
    <n v="5843.8837179298298"/>
    <n v="0.12866651042407201"/>
    <n v="0.7"/>
    <n v="4090.71860255088"/>
    <n v="9.0066557296850203E-2"/>
    <n v="4093"/>
    <n v="1.1200000000000001"/>
    <n v="1.29"/>
    <n v="1.9E-2"/>
    <n v="0.71"/>
    <n v="17.102369899829"/>
    <d v="1900-01-11T05:11:01"/>
    <n v="43226"/>
    <n v="0.12866651042407201"/>
    <n v="0"/>
    <n v="1"/>
    <n v="61360.779038263201"/>
  </r>
  <r>
    <s v="STND-39224"/>
    <s v="WM Corporate Services Inc"/>
    <s v="WM Corporate Services Inc - 720 E Butterfield Rd, 4th Fl - Lombard"/>
    <s v="New Indoor LED Fixtures"/>
    <s v="Indoor Lighting"/>
    <s v="Office"/>
    <n v="0"/>
    <n v="39138.343000000001"/>
    <n v="8.8010000000000002"/>
    <x v="0"/>
    <x v="0"/>
    <n v="15"/>
    <s v="Qty / 1,000"/>
    <m/>
    <s v="Private-Lighting"/>
    <s v="lighting"/>
    <n v="3"/>
    <n v="11595"/>
    <s v="Lighting"/>
    <n v="0.91633259480590001"/>
    <n v="1.30467645558681"/>
    <n v="35863.739397593301"/>
    <n v="11.4824574856195"/>
    <n v="0.71"/>
    <n v="25463.254972291299"/>
    <n v="8.1525448147898292"/>
    <n v="2885"/>
    <n v="1.165"/>
    <n v="1.3779999999999999"/>
    <n v="2.5499999999999998E-2"/>
    <n v="0.55000000000000004"/>
    <n v="24.263431542460999"/>
    <d v="1900-01-16T07:56:40"/>
    <n v="43135"/>
    <n v="15.1503595271401"/>
    <n v="785.00030441084095"/>
    <n v="1"/>
    <n v="381948.82458436949"/>
  </r>
  <r>
    <s v="STND-39225"/>
    <s v="Sko-Die Inc."/>
    <s v="Sko-Die - 8050 Austin Ave - Morton Grove"/>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167"/>
    <n v="10.661200899291901"/>
    <n v="0"/>
    <n v="1"/>
    <n v="1006167.17691442"/>
  </r>
  <r>
    <s v="STND-39226"/>
    <s v="Bed Bath &amp; Beyond, Inc."/>
    <s v="Bed Bath &amp; Beyond - 413 Milwaukee Ave - Vernon Hills"/>
    <s v="VSD on HVAC Fan or Pump &lt;= 200 HP"/>
    <s v="Variable Speed Drives"/>
    <s v="Retail (mall/dept. store)"/>
    <n v="0"/>
    <n v="89155.7"/>
    <n v="4.4340000000000002"/>
    <x v="6"/>
    <x v="0"/>
    <n v="15"/>
    <s v="ΔkWpeak"/>
    <m/>
    <s v="Private-Non-Lighting"/>
    <s v="non_lighting"/>
    <n v="3"/>
    <n v="3"/>
    <s v="Non-Lighting"/>
    <n v="0.98952339343681495"/>
    <n v="0.43468415683807998"/>
    <n v="88221.650808234699"/>
    <n v="1.9273895514200501"/>
    <n v="0.7"/>
    <n v="61755.155565764297"/>
    <n v="1.3491726859940301"/>
    <n v="5478"/>
    <n v="1.1200000000000001"/>
    <n v="1.31"/>
    <n v="2.1999999999999999E-2"/>
    <n v="0.95"/>
    <n v="12.7783862723622"/>
    <d v="1900-01-08T03:03:29"/>
    <n v="43188"/>
    <n v="1.9273895514200501"/>
    <n v="0"/>
    <n v="1"/>
    <n v="926327.33348646446"/>
  </r>
  <r>
    <s v="STND-39226"/>
    <s v="Bed Bath &amp; Beyond, Inc."/>
    <s v="Bed Bath &amp; Beyond - 413 Milwaukee Ave - Vernon Hills"/>
    <s v="VSD on HVAC Fan or Pump &lt;= 200 HP"/>
    <s v="Variable Speed Drives"/>
    <s v="Retail (mall/dept. store)"/>
    <n v="0"/>
    <n v="17831.14"/>
    <n v="0.88700000000000001"/>
    <x v="6"/>
    <x v="0"/>
    <n v="15"/>
    <s v="ΔkWpeak"/>
    <m/>
    <s v="Private-Non-Lighting"/>
    <s v="non_lighting"/>
    <n v="3"/>
    <n v="2"/>
    <s v="Non-Lighting"/>
    <n v="0.98952339343681495"/>
    <n v="0.43468415683807998"/>
    <n v="17644.3301616469"/>
    <n v="0.38556484711537697"/>
    <n v="0.7"/>
    <n v="12351.0311131528"/>
    <n v="0.26989539298076398"/>
    <n v="5478"/>
    <n v="1.1200000000000001"/>
    <n v="1.31"/>
    <n v="2.1999999999999999E-2"/>
    <n v="0.95"/>
    <n v="12.7783862723622"/>
    <d v="1900-01-08T03:03:29"/>
    <n v="43188"/>
    <n v="0.38556484711537697"/>
    <n v="0"/>
    <n v="1"/>
    <n v="185265.46669729199"/>
  </r>
  <r>
    <s v="STND-39226"/>
    <s v="Bed Bath &amp; Beyond, Inc."/>
    <s v="Bed Bath &amp; Beyond - 413 Milwaukee Ave - Vernon Hills"/>
    <s v="VSD on HVAC Fan or Pump &lt;= 200 HP"/>
    <s v="Variable Speed Drives"/>
    <s v="Retail (mall/dept. store)"/>
    <n v="0"/>
    <n v="5943.7129999999997"/>
    <n v="0.29599999999999999"/>
    <x v="6"/>
    <x v="0"/>
    <n v="15"/>
    <s v="ΔkWpeak"/>
    <m/>
    <s v="Private-Non-Lighting"/>
    <s v="non_lighting"/>
    <n v="3"/>
    <n v="1"/>
    <s v="Non-Lighting"/>
    <n v="0.98952339343681495"/>
    <n v="0.43468415683807998"/>
    <n v="5881.4430573745103"/>
    <n v="0.12866651042407201"/>
    <n v="0.7"/>
    <n v="4117.0101401621596"/>
    <n v="9.0066557296850203E-2"/>
    <n v="5478"/>
    <n v="1.1200000000000001"/>
    <n v="1.31"/>
    <n v="2.1999999999999999E-2"/>
    <n v="0.95"/>
    <n v="12.7783862723622"/>
    <d v="1900-01-08T03:03:29"/>
    <n v="43188"/>
    <n v="0.12866651042407201"/>
    <n v="0"/>
    <n v="1"/>
    <n v="61755.152102432396"/>
  </r>
  <r>
    <s v="STND-39228"/>
    <s v="Lake View Tower Residents Association, Inc."/>
    <s v="Lake View Tower Residents Association Inc - 4550 N Clarendon Ave - Chicago"/>
    <s v="Outdoor &amp; Garage - LED Fixtures"/>
    <s v="Outdoor &amp; Garage Lighting"/>
    <s v="Exterior"/>
    <n v="0"/>
    <n v="14429.529"/>
    <n v="0"/>
    <x v="0"/>
    <x v="0"/>
    <n v="10.1978380583316"/>
    <s v="Qty / 1,000"/>
    <m/>
    <s v="Private-Lighting"/>
    <s v="lighting"/>
    <n v="3"/>
    <n v="2943"/>
    <s v="Lighting"/>
    <n v="0.91633259480590001"/>
    <n v="1.30467645558681"/>
    <n v="13222.247750397"/>
    <n v="0"/>
    <n v="0.71"/>
    <n v="9387.7959027818597"/>
    <n v="0"/>
    <n v="4903"/>
    <n v="1"/>
    <n v="1"/>
    <n v="0"/>
    <n v="0"/>
    <n v="14.276973281664301"/>
    <d v="1900-01-09T04:44:53"/>
    <n v="43146"/>
    <n v="0"/>
    <n v="0"/>
    <n v="1"/>
    <n v="95735.222341238303"/>
  </r>
  <r>
    <s v="STND-39228"/>
    <s v="Lake View Tower Residents Association, Inc."/>
    <s v="Lake View Tower Residents Association Inc - 4550 N Clarendon Ave - Chicago"/>
    <s v="Outdoor &amp; Garage - Occupancy Sensors"/>
    <s v="Outdoor &amp; Garage Lighting"/>
    <s v="Miscellaneous"/>
    <n v="0"/>
    <n v="466.35300000000001"/>
    <n v="0.14499999999999999"/>
    <x v="0"/>
    <x v="0"/>
    <n v="8"/>
    <s v="Qty / 1,000"/>
    <m/>
    <s v="Private-Lighting"/>
    <s v="lighting"/>
    <n v="3"/>
    <n v="468"/>
    <s v="Lighting"/>
    <n v="0.91633259480590001"/>
    <n v="1.30467645558681"/>
    <n v="427.33445458551603"/>
    <n v="0.18917808606008699"/>
    <n v="0.71"/>
    <n v="303.40746275571598"/>
    <n v="0.134316441102662"/>
    <n v="3379"/>
    <n v="1.0900000000000001"/>
    <n v="1.36"/>
    <n v="2.1999999999999999E-2"/>
    <n v="0.57999999999999996"/>
    <n v="20.7161882213673"/>
    <d v="1900-01-13T19:08:05"/>
    <n v="43146"/>
    <n v="0.18917808606008699"/>
    <n v="8.6250990833773802"/>
    <n v="1"/>
    <n v="2427.2597020457279"/>
  </r>
  <r>
    <s v="STND-39229"/>
    <s v="Bed Bath &amp; Beyond, Inc."/>
    <s v="Bed Bath &amp; Beyond - 734 E Boughton Rd - Bolingbrook"/>
    <s v="VSD on HVAC Fan or Pump &lt;= 200 HP"/>
    <s v="Variable Speed Drives"/>
    <s v="Retail (strip mall)"/>
    <n v="0"/>
    <n v="88586.345000000001"/>
    <n v="4.4340000000000002"/>
    <x v="6"/>
    <x v="0"/>
    <n v="15"/>
    <s v="ΔkWpeak"/>
    <m/>
    <s v="Private-Non-Lighting"/>
    <s v="non_lighting"/>
    <n v="3"/>
    <n v="4"/>
    <s v="Non-Lighting"/>
    <n v="0.98952339343681495"/>
    <n v="0.43468415683807998"/>
    <n v="87658.2607165644"/>
    <n v="1.9273895514200501"/>
    <n v="0.7"/>
    <n v="61360.782501595102"/>
    <n v="1.3491726859940301"/>
    <n v="4093"/>
    <n v="1.1200000000000001"/>
    <n v="1.29"/>
    <n v="1.9E-2"/>
    <n v="0.71"/>
    <n v="17.102369899829"/>
    <d v="1900-01-11T05:11:01"/>
    <n v="43194"/>
    <n v="1.9273895514200501"/>
    <n v="0"/>
    <n v="1"/>
    <n v="920411.73752392654"/>
  </r>
  <r>
    <s v="STND-39229"/>
    <s v="Bed Bath &amp; Beyond, Inc."/>
    <s v="Bed Bath &amp; Beyond - 734 E Boughton Rd - Bolingbrook"/>
    <s v="VSD on HVAC Fan or Pump &lt;= 200 HP"/>
    <s v="Variable Speed Drives"/>
    <s v="Retail (strip mall)"/>
    <n v="0"/>
    <n v="14764.391"/>
    <n v="0.73899999999999999"/>
    <x v="6"/>
    <x v="0"/>
    <n v="15"/>
    <s v="ΔkWpeak"/>
    <m/>
    <s v="Private-Non-Lighting"/>
    <s v="non_lighting"/>
    <n v="3"/>
    <n v="1"/>
    <s v="Non-Lighting"/>
    <n v="0.98952339343681495"/>
    <n v="0.43468415683807998"/>
    <n v="14609.710284348001"/>
    <n v="0.321231591903341"/>
    <n v="0.7"/>
    <n v="10226.7971990436"/>
    <n v="0.22486211433233899"/>
    <n v="4093"/>
    <n v="1.1200000000000001"/>
    <n v="1.29"/>
    <n v="1.9E-2"/>
    <n v="0.71"/>
    <n v="17.102369899829"/>
    <d v="1900-01-11T05:11:01"/>
    <n v="43194"/>
    <n v="0.321231591903341"/>
    <n v="0"/>
    <n v="1"/>
    <n v="153401.95798565401"/>
  </r>
  <r>
    <s v="STND-39229"/>
    <s v="Bed Bath &amp; Beyond, Inc."/>
    <s v="Bed Bath &amp; Beyond - 734 E Boughton Rd - Bolingbrook"/>
    <s v="VSD on HVAC Fan or Pump &lt;= 200 HP"/>
    <s v="Variable Speed Drives"/>
    <s v="Retail (strip mall)"/>
    <n v="0"/>
    <n v="5905.7560000000003"/>
    <n v="0.29599999999999999"/>
    <x v="6"/>
    <x v="0"/>
    <n v="15"/>
    <s v="ΔkWpeak"/>
    <m/>
    <s v="Private-Non-Lighting"/>
    <s v="non_lighting"/>
    <n v="3"/>
    <n v="1"/>
    <s v="Non-Lighting"/>
    <n v="0.98952339343681495"/>
    <n v="0.43468415683807998"/>
    <n v="5843.8837179298298"/>
    <n v="0.12866651042407201"/>
    <n v="0.7"/>
    <n v="4090.71860255088"/>
    <n v="9.0066557296850203E-2"/>
    <n v="4093"/>
    <n v="1.1200000000000001"/>
    <n v="1.29"/>
    <n v="1.9E-2"/>
    <n v="0.71"/>
    <n v="17.102369899829"/>
    <d v="1900-01-11T05:11:01"/>
    <n v="43194"/>
    <n v="0.12866651042407201"/>
    <n v="0"/>
    <n v="1"/>
    <n v="61360.779038263201"/>
  </r>
  <r>
    <s v="STND-39230"/>
    <s v="SNP3INC"/>
    <s v="Best Western O'hare North - 100 Busses Rd - Elk Grove Village"/>
    <s v="Outdoor &amp; Garage - LED Fixtures"/>
    <s v="Outdoor &amp; Garage Lighting"/>
    <s v="Exterior"/>
    <n v="0"/>
    <n v="35889.96"/>
    <n v="0"/>
    <x v="0"/>
    <x v="0"/>
    <n v="10.1978380583316"/>
    <s v="Qty / 1,000"/>
    <m/>
    <s v="Private-Lighting"/>
    <s v="lighting"/>
    <n v="3"/>
    <n v="7320"/>
    <s v="Lighting"/>
    <n v="0.91633259480590001"/>
    <n v="1.30467645558681"/>
    <n v="32887.140174279899"/>
    <n v="0"/>
    <n v="0.71"/>
    <n v="23349.869523738798"/>
    <n v="0"/>
    <n v="4903"/>
    <n v="1"/>
    <n v="1"/>
    <n v="0"/>
    <n v="0"/>
    <n v="14.276973281664301"/>
    <d v="1900-01-09T04:44:53"/>
    <n v="43135"/>
    <n v="0"/>
    <n v="0"/>
    <n v="1"/>
    <n v="238118.18808626066"/>
  </r>
  <r>
    <s v="STND-39232"/>
    <s v="LRS Holding, LLC DBA Lakeshore Recyclng Systems, LLC"/>
    <s v="Lakeshore Recycling Systems - 2300 Carlson Drive - Northbrook"/>
    <s v="Outdoor &amp; Garage - LED Fixtures"/>
    <s v="Outdoor &amp; Garage Lighting"/>
    <s v="Exterior"/>
    <n v="0"/>
    <n v="32752.04"/>
    <n v="0"/>
    <x v="0"/>
    <x v="0"/>
    <n v="10.1978380583316"/>
    <s v="Qty / 1,000"/>
    <m/>
    <s v="Private-Lighting"/>
    <s v="lighting"/>
    <n v="3"/>
    <n v="6680"/>
    <s v="Lighting"/>
    <n v="0.91633259480590001"/>
    <n v="1.30467645558681"/>
    <n v="30011.7617983866"/>
    <n v="0"/>
    <n v="0.71"/>
    <n v="21308.3508768545"/>
    <n v="0"/>
    <n v="4903"/>
    <n v="1"/>
    <n v="1"/>
    <n v="0"/>
    <n v="0"/>
    <n v="14.276973281664301"/>
    <d v="1900-01-09T04:44:53"/>
    <n v="43167"/>
    <n v="0"/>
    <n v="0"/>
    <n v="1"/>
    <n v="217299.11153227033"/>
  </r>
  <r>
    <s v="STND-39232"/>
    <s v="LRS Holding, LLC DBA Lakeshore Recyclng Systems, LLC"/>
    <s v="Lakeshore Recycling Systems - 2300 Carlson Drive - Northbrook"/>
    <s v="New Indoor LED Fixtures"/>
    <s v="Indoor Lighting"/>
    <s v="Manufacturing"/>
    <n v="0"/>
    <n v="48808.75"/>
    <n v="8.7289999999999992"/>
    <x v="0"/>
    <x v="0"/>
    <n v="10.827197921178"/>
    <s v="Qty / 1,000"/>
    <m/>
    <s v="Private-Lighting"/>
    <s v="lighting"/>
    <n v="3"/>
    <n v="10362"/>
    <s v="Lighting"/>
    <n v="0.91633259480590001"/>
    <n v="1.30467645558681"/>
    <n v="44725.048536732502"/>
    <n v="11.388520780817201"/>
    <n v="0.71"/>
    <n v="31754.784461079998"/>
    <n v="8.0858497543802308"/>
    <n v="4618"/>
    <n v="1.02"/>
    <n v="1.04"/>
    <n v="1.2E-2"/>
    <n v="0.81"/>
    <n v="15.158077089649201"/>
    <d v="1900-01-09T19:51:10"/>
    <n v="43167"/>
    <n v="13.519136729365201"/>
    <n v="526.17704160861695"/>
    <n v="1"/>
    <n v="343815.33630446083"/>
  </r>
  <r>
    <s v="STND-39233"/>
    <s v="Pearl Hospitality Roselle / Holiday Inn Express &amp; Suites Chicago West Roselle"/>
    <s v="Pearl Hospitality Roselle LLC - 1490 W Lake St - Roselle"/>
    <s v="Outdoor &amp; Garage - LED Fixtures"/>
    <s v="Outdoor &amp; Garage Lighting"/>
    <s v="Exterior"/>
    <n v="0"/>
    <n v="78374.455000000002"/>
    <n v="0"/>
    <x v="0"/>
    <x v="0"/>
    <n v="10.1978380583316"/>
    <s v="Qty / 1,000"/>
    <m/>
    <s v="Private-Lighting"/>
    <s v="lighting"/>
    <n v="3"/>
    <n v="15985"/>
    <s v="Lighting"/>
    <n v="0.91633259480590001"/>
    <n v="1.30467645558681"/>
    <n v="71817.067716648206"/>
    <n v="0"/>
    <n v="0.71"/>
    <n v="50990.118078820196"/>
    <n v="0"/>
    <n v="4903"/>
    <n v="1"/>
    <n v="1"/>
    <n v="0"/>
    <n v="0"/>
    <n v="14.276973281664301"/>
    <d v="1900-01-09T04:44:53"/>
    <n v="43146"/>
    <n v="0"/>
    <n v="0"/>
    <n v="1"/>
    <n v="519988.96674301475"/>
  </r>
  <r>
    <s v="STND-39237"/>
    <s v="South Division Credit Union"/>
    <s v="South Division Credit Union - 9122 S Kedzie Ave - Evergreen Park"/>
    <s v="Indoor Networked Lighting Measures"/>
    <s v="Indoor Advanced Lighting"/>
    <s v="Retail (strip mall)"/>
    <n v="0"/>
    <n v="29837.284"/>
    <n v="6.0039999999999996"/>
    <x v="0"/>
    <x v="0"/>
    <n v="12.215978499877799"/>
    <s v="Qty / 1,000"/>
    <m/>
    <s v="Private-Lighting"/>
    <s v="lighting"/>
    <n v="3"/>
    <n v="5564"/>
    <s v="Lighting"/>
    <n v="0.91633259480590001"/>
    <n v="1.30467645558681"/>
    <n v="27340.8758696806"/>
    <n v="7.8332774393431901"/>
    <n v="0.71"/>
    <n v="19412.021867473199"/>
    <n v="5.5616269819336601"/>
    <n v="4093"/>
    <n v="1.1200000000000001"/>
    <n v="1.29"/>
    <n v="1.9E-2"/>
    <n v="0.71"/>
    <n v="17.102369899829"/>
    <d v="1900-01-11T05:11:01"/>
    <n v="43135"/>
    <n v="8.5525466091747901"/>
    <n v="463.81842993208102"/>
    <n v="1"/>
    <n v="237136.84177221029"/>
  </r>
  <r>
    <s v="STND-39238"/>
    <s v="Glendale Inc"/>
    <s v="Glendale Inc - 500 S Kostner Ave - Chicago"/>
    <s v="Outdoor &amp; Garage - LED Fixtures"/>
    <s v="Outdoor &amp; Garage Lighting"/>
    <s v="Exterior"/>
    <n v="0"/>
    <n v="31104.632000000001"/>
    <n v="0"/>
    <x v="0"/>
    <x v="0"/>
    <n v="10.1978380583316"/>
    <s v="Qty / 1,000"/>
    <m/>
    <s v="Private-Lighting"/>
    <s v="lighting"/>
    <n v="3"/>
    <n v="6344"/>
    <s v="Lighting"/>
    <n v="0.91633259480590001"/>
    <n v="1.30467645558681"/>
    <n v="28502.188151042599"/>
    <n v="0"/>
    <n v="0.71"/>
    <n v="20236.553587240302"/>
    <n v="0"/>
    <n v="4903"/>
    <n v="1"/>
    <n v="1"/>
    <n v="0"/>
    <n v="0"/>
    <n v="14.276973281664301"/>
    <d v="1900-01-09T04:44:53"/>
    <n v="43152"/>
    <n v="0"/>
    <n v="0"/>
    <n v="1"/>
    <n v="206369.09634142602"/>
  </r>
  <r>
    <s v="STND-39239"/>
    <s v="County of Cook School District 98"/>
    <s v="Middle School - 6432 16th St - Berwyn"/>
    <s v="New Indoor LED Fixtures"/>
    <s v="Indoor Lighting"/>
    <s v="K-12 School"/>
    <n v="0"/>
    <n v="43156"/>
    <n v="0"/>
    <x v="0"/>
    <x v="1"/>
    <n v="15"/>
    <s v="Qty / 1,000"/>
    <m/>
    <s v="Public-Lighting"/>
    <s v="lighting"/>
    <n v="3"/>
    <n v="8802"/>
    <s v="Lighting"/>
    <n v="0.99829244462109001"/>
    <n v="0.987374621353864"/>
    <n v="43082.308740067798"/>
    <n v="0"/>
    <n v="0.71"/>
    <n v="30588.4392054481"/>
    <n v="0"/>
    <n v="2979"/>
    <n v="1.17333333333333"/>
    <n v="1.323"/>
    <n v="2.1333333333333301E-2"/>
    <n v="0.72"/>
    <n v="23.497818059751602"/>
    <d v="1900-01-15T18:49:11"/>
    <n v="43168"/>
    <n v="0"/>
    <n v="783.31470436486904"/>
    <n v="1"/>
    <n v="458826.58808172151"/>
  </r>
  <r>
    <s v="STND-39239"/>
    <s v="County of Cook School District 98"/>
    <s v="Middle School - 6432 16th St - Berwyn"/>
    <s v="Outdoor &amp; Garage - LED Fixtures"/>
    <s v="Outdoor &amp; Garage Lighting"/>
    <s v="Exterior"/>
    <n v="0"/>
    <n v="2655"/>
    <n v="0"/>
    <x v="0"/>
    <x v="1"/>
    <n v="10.1978380583316"/>
    <s v="Qty / 1,000"/>
    <m/>
    <s v="Public-Lighting"/>
    <s v="lighting"/>
    <n v="3"/>
    <n v="6"/>
    <s v="Lighting"/>
    <n v="0.99829244462109001"/>
    <n v="0.987374621353864"/>
    <n v="2650.4664404690002"/>
    <n v="0"/>
    <n v="0.71"/>
    <n v="1881.8311727329899"/>
    <n v="0"/>
    <n v="4903"/>
    <n v="1"/>
    <n v="1"/>
    <n v="0"/>
    <n v="0"/>
    <n v="14.276973281664301"/>
    <d v="1900-01-09T04:44:53"/>
    <n v="43168"/>
    <n v="0"/>
    <n v="0"/>
    <n v="1"/>
    <n v="19190.609552651273"/>
  </r>
  <r>
    <s v="STND-39240"/>
    <s v="Butera Finer Foods Inc."/>
    <s v="Butera Finer Foods Inc - 1555 Lee St - Des Plaines"/>
    <s v="Anti-Sweat Heater Controls for Glass Door Cooler or Refrigerator"/>
    <s v="Refrigeration"/>
    <s v="Grocery/convenience"/>
    <n v="0"/>
    <n v="117409.788"/>
    <n v="43.914000000000001"/>
    <x v="2"/>
    <x v="0"/>
    <n v="12"/>
    <s v="NA"/>
    <m/>
    <s v="Private-Non-Lighting"/>
    <s v="non_lighting"/>
    <n v="3"/>
    <n v="390"/>
    <s v="Non-Lighting"/>
    <n v="0.98952339343681495"/>
    <n v="0.43468415683807998"/>
    <n v="116179.731844457"/>
    <n v="19.088720063387498"/>
    <n v="0.7"/>
    <n v="81325.812291119903"/>
    <n v="13.3621040443712"/>
    <n v="4661"/>
    <n v="1.07"/>
    <n v="1.24"/>
    <n v="2.9000000000000001E-2"/>
    <n v="0.745"/>
    <n v="15.018236429950701"/>
    <d v="1900-01-09T17:27:20"/>
    <n v="43152"/>
    <n v="0"/>
    <n v="0"/>
    <n v="1"/>
    <n v="975909.74749343889"/>
  </r>
  <r>
    <s v="STND-39241"/>
    <s v="Butera Finer Foods Inc."/>
    <s v="Butera Finer Foods Inc - 100 S Randall Rd - Algonquin"/>
    <s v="Anti-Sweat Heater Controls for Glass Door Cooler or Refrigerator"/>
    <s v="Refrigeration"/>
    <s v="Grocery/convenience"/>
    <n v="0"/>
    <n v="59608.046000000002"/>
    <n v="22.295000000000002"/>
    <x v="2"/>
    <x v="0"/>
    <n v="12"/>
    <s v="NA"/>
    <m/>
    <s v="Private-Non-Lighting"/>
    <s v="non_lighting"/>
    <n v="3"/>
    <n v="198"/>
    <s v="Non-Lighting"/>
    <n v="0.98952339343681495"/>
    <n v="0.43468415683807998"/>
    <n v="58983.555954057803"/>
    <n v="9.6912832767050006"/>
    <n v="0.7"/>
    <n v="41288.489167840402"/>
    <n v="6.7838982936935004"/>
    <n v="4661"/>
    <n v="1.07"/>
    <n v="1.24"/>
    <n v="2.9000000000000001E-2"/>
    <n v="0.745"/>
    <n v="15.018236429950701"/>
    <d v="1900-01-09T17:27:20"/>
    <n v="43152"/>
    <n v="0"/>
    <n v="0"/>
    <n v="1"/>
    <n v="495461.87001408485"/>
  </r>
  <r>
    <s v="STND-39242"/>
    <s v="Butera Finer Foods Inc."/>
    <s v="Butera Finer Foods Inc - 1175 W Spring - South Elgin"/>
    <s v="Anti-Sweat Heater Controls for Glass Door Cooler or Refrigerator"/>
    <s v="Refrigeration"/>
    <s v="Grocery/convenience"/>
    <n v="0"/>
    <n v="66231.161999999997"/>
    <n v="24.771999999999998"/>
    <x v="2"/>
    <x v="0"/>
    <n v="12"/>
    <s v="NA"/>
    <m/>
    <s v="Private-Non-Lighting"/>
    <s v="non_lighting"/>
    <n v="3"/>
    <n v="220"/>
    <s v="Non-Lighting"/>
    <n v="0.98952339343681495"/>
    <n v="0.43468415683807998"/>
    <n v="65537.284173503402"/>
    <n v="10.7679959331929"/>
    <n v="0.7"/>
    <n v="45876.098921452402"/>
    <n v="7.5375971532350503"/>
    <n v="4661"/>
    <n v="1.07"/>
    <n v="1.24"/>
    <n v="2.9000000000000001E-2"/>
    <n v="0.745"/>
    <n v="15.018236429950701"/>
    <d v="1900-01-09T17:27:20"/>
    <n v="43152"/>
    <n v="0"/>
    <n v="0"/>
    <n v="1"/>
    <n v="550513.18705742876"/>
  </r>
  <r>
    <s v="STND-39243"/>
    <s v="Butera Finer Foods Inc."/>
    <s v="Butera Finer Foods Inc - 4411 N Cumberland - Norridge"/>
    <s v="Anti-Sweat Heater Controls for Glass Door Cooler or Refrigerator"/>
    <s v="Refrigeration"/>
    <s v="Grocery/convenience"/>
    <n v="0"/>
    <n v="71650.076000000001"/>
    <n v="26.798999999999999"/>
    <x v="2"/>
    <x v="0"/>
    <n v="12"/>
    <s v="NA"/>
    <m/>
    <s v="Private-Non-Lighting"/>
    <s v="non_lighting"/>
    <n v="3"/>
    <n v="238"/>
    <s v="Non-Lighting"/>
    <n v="0.98952339343681495"/>
    <n v="0.43468415683807998"/>
    <n v="70899.426343525702"/>
    <n v="11.6491007191037"/>
    <n v="0.7"/>
    <n v="49629.598440467998"/>
    <n v="8.1543705033726006"/>
    <n v="4661"/>
    <n v="1.07"/>
    <n v="1.24"/>
    <n v="2.9000000000000001E-2"/>
    <n v="0.745"/>
    <n v="15.018236429950701"/>
    <d v="1900-01-09T17:27:20"/>
    <n v="43152"/>
    <n v="0"/>
    <n v="0"/>
    <n v="1"/>
    <n v="595555.18128561601"/>
  </r>
  <r>
    <s v="STND-39244"/>
    <s v="Butera Finer Foods Inc."/>
    <s v="Butera Finer Foods Inc - 600 Pearson Dr - Genoa"/>
    <s v="Anti-Sweat Heater Controls for Glass Door Cooler or Refrigerator"/>
    <s v="Refrigeration"/>
    <s v="Grocery/convenience"/>
    <n v="0"/>
    <n v="70144.822"/>
    <n v="26.236000000000001"/>
    <x v="2"/>
    <x v="0"/>
    <n v="12"/>
    <s v="NA"/>
    <m/>
    <s v="Private-Non-Lighting"/>
    <s v="non_lighting"/>
    <n v="3"/>
    <n v="233"/>
    <s v="Non-Lighting"/>
    <n v="0.98952339343681495"/>
    <n v="0.43468415683807998"/>
    <n v="69409.942297461399"/>
    <n v="11.404373538803901"/>
    <n v="0.7"/>
    <n v="48586.959608222904"/>
    <n v="7.9830614771627104"/>
    <n v="4661"/>
    <n v="1.07"/>
    <n v="1.24"/>
    <n v="2.9000000000000001E-2"/>
    <n v="0.745"/>
    <n v="15.018236429950701"/>
    <d v="1900-01-09T17:27:20"/>
    <n v="43152"/>
    <n v="0"/>
    <n v="0"/>
    <n v="1"/>
    <n v="583043.51529867481"/>
  </r>
  <r>
    <s v="STND-39245"/>
    <s v="Butera Finer Foods Inc."/>
    <s v="Butera Finer Foods Inc - 20 Tyler Creek Plaza - Elgin"/>
    <s v="Anti-Sweat Heater Controls for Glass Door Cooler or Refrigerator"/>
    <s v="Refrigeration"/>
    <s v="Grocery/convenience"/>
    <n v="0"/>
    <n v="106270.91099999999"/>
    <n v="39.747999999999998"/>
    <x v="2"/>
    <x v="0"/>
    <n v="12"/>
    <s v="NA"/>
    <m/>
    <s v="Private-Non-Lighting"/>
    <s v="non_lighting"/>
    <n v="3"/>
    <n v="353"/>
    <s v="Non-Lighting"/>
    <n v="0.98952339343681495"/>
    <n v="0.43468415683807998"/>
    <n v="105157.552476342"/>
    <n v="17.277825866000001"/>
    <n v="0.7"/>
    <n v="73610.286733439207"/>
    <n v="12.0944781062"/>
    <n v="4661"/>
    <n v="1.07"/>
    <n v="1.24"/>
    <n v="2.9000000000000001E-2"/>
    <n v="0.745"/>
    <n v="15.018236429950701"/>
    <d v="1900-01-09T17:27:20"/>
    <n v="43152"/>
    <n v="0"/>
    <n v="0"/>
    <n v="1"/>
    <n v="883323.44080127054"/>
  </r>
  <r>
    <s v="STND-39246"/>
    <s v="Butera Finer Foods Inc."/>
    <s v="Butera Finer Foods Inc - 2070 N Rand Rd - Palatine"/>
    <s v="Anti-Sweat Heater Controls for Glass Door Cooler or Refrigerator"/>
    <s v="Refrigeration"/>
    <s v="Grocery/convenience"/>
    <n v="0"/>
    <n v="81283.698999999993"/>
    <n v="30.402000000000001"/>
    <x v="2"/>
    <x v="0"/>
    <n v="12"/>
    <s v="NA"/>
    <m/>
    <s v="Private-Non-Lighting"/>
    <s v="non_lighting"/>
    <n v="3"/>
    <n v="270"/>
    <s v="Non-Lighting"/>
    <n v="0.98952339343681495"/>
    <n v="0.43468415683807998"/>
    <n v="80432.121665576604"/>
    <n v="13.215267736191301"/>
    <n v="0.7"/>
    <n v="56302.485165903701"/>
    <n v="9.2506874153339194"/>
    <n v="4661"/>
    <n v="1.07"/>
    <n v="1.24"/>
    <n v="2.9000000000000001E-2"/>
    <n v="0.745"/>
    <n v="15.018236429950701"/>
    <d v="1900-01-09T17:27:20"/>
    <n v="43152"/>
    <n v="0"/>
    <n v="0"/>
    <n v="1"/>
    <n v="675629.82199084444"/>
  </r>
  <r>
    <s v="STND-39247"/>
    <s v="Butera Finer Foods Inc."/>
    <s v="Butera Finer Foods Inc - 4761 N Nagle - Harwood Heights"/>
    <s v="Anti-Sweat Heater Controls for Glass Door Cooler or Refrigerator"/>
    <s v="Refrigeration"/>
    <s v="Grocery/convenience"/>
    <n v="0"/>
    <n v="77671.09"/>
    <n v="29.050999999999998"/>
    <x v="2"/>
    <x v="0"/>
    <n v="12"/>
    <s v="NA"/>
    <m/>
    <s v="Private-Non-Lighting"/>
    <s v="non_lighting"/>
    <n v="3"/>
    <n v="258"/>
    <s v="Non-Lighting"/>
    <n v="0.98952339343681495"/>
    <n v="0.43468415683807998"/>
    <n v="76857.360548736295"/>
    <n v="12.628009440303099"/>
    <n v="0.7"/>
    <n v="53800.152384115398"/>
    <n v="8.8396066082121507"/>
    <n v="4661"/>
    <n v="1.07"/>
    <n v="1.24"/>
    <n v="2.9000000000000001E-2"/>
    <n v="0.745"/>
    <n v="15.018236429950701"/>
    <d v="1900-01-09T17:27:20"/>
    <n v="43152"/>
    <n v="0"/>
    <n v="0"/>
    <n v="1"/>
    <n v="645601.82860938483"/>
  </r>
  <r>
    <s v="STND-39248"/>
    <s v="Butera Finer Foods Inc."/>
    <s v="Butera Finer Foods Inc - 3 Clock Tower Plaza - Elgin"/>
    <s v="Anti-Sweat Heater Controls for Glass Door Cooler or Refrigerator"/>
    <s v="Refrigeration"/>
    <s v="Grocery/convenience"/>
    <n v="0"/>
    <n v="70144.822"/>
    <n v="26.236000000000001"/>
    <x v="2"/>
    <x v="0"/>
    <n v="12"/>
    <s v="NA"/>
    <m/>
    <s v="Private-Non-Lighting"/>
    <s v="non_lighting"/>
    <n v="3"/>
    <n v="233"/>
    <s v="Non-Lighting"/>
    <n v="0.98952339343681495"/>
    <n v="0.43468415683807998"/>
    <n v="69409.942297461399"/>
    <n v="11.404373538803901"/>
    <n v="0.7"/>
    <n v="48586.959608222904"/>
    <n v="7.9830614771627104"/>
    <n v="4661"/>
    <n v="1.07"/>
    <n v="1.24"/>
    <n v="2.9000000000000001E-2"/>
    <n v="0.745"/>
    <n v="15.018236429950701"/>
    <d v="1900-01-09T17:27:20"/>
    <n v="43152"/>
    <n v="0"/>
    <n v="0"/>
    <n v="1"/>
    <n v="583043.51529867481"/>
  </r>
  <r>
    <s v="STND-39249"/>
    <s v="Butera Finer Foods Inc."/>
    <s v="Butera Finer Foods Inc - 1500 Grand - Lindenhurst"/>
    <s v="Anti-Sweat Heater Controls for Glass Door Cooler or Refrigerator"/>
    <s v="Refrigeration"/>
    <s v="Grocery/convenience"/>
    <n v="0"/>
    <n v="99346.744000000006"/>
    <n v="37.158000000000001"/>
    <x v="2"/>
    <x v="0"/>
    <n v="12"/>
    <s v="NA"/>
    <m/>
    <s v="Private-Non-Lighting"/>
    <s v="non_lighting"/>
    <n v="3"/>
    <n v="330"/>
    <s v="Non-Lighting"/>
    <n v="0.98952339343681495"/>
    <n v="0.43468415683807998"/>
    <n v="98305.927249778601"/>
    <n v="16.151993899789399"/>
    <n v="0.7"/>
    <n v="68814.149074845001"/>
    <n v="11.3063957298526"/>
    <n v="4661"/>
    <n v="1.07"/>
    <n v="1.24"/>
    <n v="2.9000000000000001E-2"/>
    <n v="0.745"/>
    <n v="15.018236429950701"/>
    <d v="1900-01-09T17:27:20"/>
    <n v="43152"/>
    <n v="0"/>
    <n v="0"/>
    <n v="1"/>
    <n v="825769.78889813996"/>
  </r>
  <r>
    <s v="STND-39250"/>
    <s v="Butera Finer Foods Inc."/>
    <s v="Butera Finer Foods Inc - 550 W Lake St - Roselle"/>
    <s v="Anti-Sweat Heater Controls for Glass Door Cooler or Refrigerator"/>
    <s v="Refrigeration"/>
    <s v="Grocery/convenience"/>
    <n v="0"/>
    <n v="88207.865999999995"/>
    <n v="32.991999999999997"/>
    <x v="2"/>
    <x v="0"/>
    <n v="12"/>
    <s v="NA"/>
    <m/>
    <s v="Private-Non-Lighting"/>
    <s v="non_lighting"/>
    <n v="3"/>
    <n v="293"/>
    <s v="Non-Lighting"/>
    <n v="0.98952339343681495"/>
    <n v="0.43468415683807998"/>
    <n v="87283.746892139898"/>
    <n v="14.3410997024019"/>
    <n v="0.7"/>
    <n v="61098.622824497899"/>
    <n v="10.0387697916814"/>
    <n v="4661"/>
    <n v="1.07"/>
    <n v="1.24"/>
    <n v="2.9000000000000001E-2"/>
    <n v="0.745"/>
    <n v="15.018236429950701"/>
    <d v="1900-01-09T17:27:20"/>
    <n v="43152"/>
    <n v="0"/>
    <n v="0"/>
    <n v="1"/>
    <n v="733183.47389397479"/>
  </r>
  <r>
    <s v="STND-39253"/>
    <s v="Chicago Commons Association"/>
    <s v="Nia Family Center - Chicago Commons - 744 N Monticello Ave - Chicago"/>
    <s v="Outdoor &amp; Garage - LED Fixtures"/>
    <s v="Outdoor &amp; Garage Lighting"/>
    <s v="Exterior"/>
    <n v="0"/>
    <n v="7540.8140000000003"/>
    <n v="0"/>
    <x v="0"/>
    <x v="0"/>
    <n v="10.1978380583316"/>
    <s v="Qty / 1,000"/>
    <m/>
    <s v="Private-Lighting"/>
    <s v="lighting"/>
    <n v="3"/>
    <n v="1538"/>
    <s v="Lighting"/>
    <n v="0.91633259480590001"/>
    <n v="1.30467645558681"/>
    <n v="6909.89365956866"/>
    <n v="0"/>
    <n v="0.71"/>
    <n v="4906.0244982937502"/>
    <n v="0"/>
    <n v="4903"/>
    <n v="1"/>
    <n v="1"/>
    <n v="0"/>
    <n v="0"/>
    <n v="14.276973281664301"/>
    <d v="1900-01-09T04:44:53"/>
    <n v="43206"/>
    <n v="0"/>
    <n v="0"/>
    <n v="1"/>
    <n v="50030.843343807202"/>
  </r>
  <r>
    <s v="STND-39253"/>
    <s v="Chicago Commons Association"/>
    <s v="Nia Family Center - Chicago Commons - 744 N Monticello Ave - Chicago"/>
    <s v="New Indoor LED Fixtures"/>
    <s v="Indoor Lighting"/>
    <s v="Miscellaneous"/>
    <n v="0"/>
    <n v="17516.870999999999"/>
    <n v="3.7519999999999998"/>
    <x v="0"/>
    <x v="0"/>
    <n v="14.797277300976599"/>
    <s v="Qty / 1,000"/>
    <m/>
    <s v="Private-Lighting"/>
    <s v="lighting"/>
    <n v="3"/>
    <n v="4756"/>
    <s v="Lighting"/>
    <n v="0.91633259480590001"/>
    <n v="1.30467645558681"/>
    <n v="16051.279856310201"/>
    <n v="4.8951460613617002"/>
    <n v="0.71"/>
    <n v="11396.4086979803"/>
    <n v="3.4755537035668"/>
    <n v="3379"/>
    <n v="1.0900000000000001"/>
    <n v="1.36"/>
    <n v="2.1999999999999999E-2"/>
    <n v="0.57999999999999996"/>
    <n v="20.7161882213673"/>
    <d v="1900-01-13T19:08:05"/>
    <n v="43206"/>
    <n v="6.2058139723145302"/>
    <n v="323.970786090665"/>
    <n v="1"/>
    <n v="168635.81973927616"/>
  </r>
  <r>
    <s v="STND-39253"/>
    <s v="Chicago Commons Association"/>
    <s v="Nia Family Center - Chicago Commons - 744 N Monticello Ave - Chicago"/>
    <s v="Photocells"/>
    <s v="Outdoor &amp; Garage Lighting"/>
    <s v="Miscellaneous"/>
    <n v="0"/>
    <n v="78.959999999999994"/>
    <n v="0"/>
    <x v="0"/>
    <x v="0"/>
    <n v="8"/>
    <s v="Qty / 1,000"/>
    <m/>
    <s v="Private-Lighting"/>
    <s v="lighting"/>
    <n v="3"/>
    <n v="282"/>
    <s v="Lighting"/>
    <n v="0.91633259480590001"/>
    <n v="1.30467645558681"/>
    <n v="72.353621685873804"/>
    <n v="0"/>
    <n v="0.71"/>
    <n v="51.3710713969704"/>
    <n v="0"/>
    <n v="3379"/>
    <n v="1.0900000000000001"/>
    <n v="1.36"/>
    <n v="2.1999999999999999E-2"/>
    <n v="0.57999999999999996"/>
    <n v="20.7161882213673"/>
    <d v="1900-01-13T19:08:05"/>
    <n v="43206"/>
    <n v="0"/>
    <n v="1.4603483276047899"/>
    <n v="1"/>
    <n v="410.9685711757632"/>
  </r>
  <r>
    <s v="STND-39253"/>
    <s v="Chicago Commons Association"/>
    <s v="Nia Family Center - Chicago Commons - 744 N Monticello Ave - Chicago"/>
    <s v="Occupancy Sensors Plus Daylighting Controls"/>
    <s v="Indoor Lighting"/>
    <s v="Miscellaneous"/>
    <n v="0"/>
    <n v="7319.5"/>
    <n v="1.603"/>
    <x v="0"/>
    <x v="0"/>
    <n v="8"/>
    <s v="Qty / 1,000"/>
    <m/>
    <s v="Private-Lighting"/>
    <s v="lighting"/>
    <n v="3"/>
    <n v="5308"/>
    <s v="Lighting"/>
    <n v="0.91633259480590001"/>
    <n v="1.30467645558681"/>
    <n v="6707.0964276817804"/>
    <n v="2.0913963583056501"/>
    <n v="0.71"/>
    <n v="4762.0384636540703"/>
    <n v="1.48489141439701"/>
    <n v="3379"/>
    <n v="1.0900000000000001"/>
    <n v="1.36"/>
    <n v="2.1999999999999999E-2"/>
    <n v="0.57999999999999996"/>
    <n v="20.7161882213673"/>
    <d v="1900-01-13T19:08:05"/>
    <n v="43206"/>
    <n v="2.6513645516045301"/>
    <n v="135.37258844862299"/>
    <n v="1"/>
    <n v="38096.307709232562"/>
  </r>
  <r>
    <s v="STND-39257"/>
    <s v="Phoenix Converting LLC"/>
    <s v="Phoenix Converting - 1251 W Ardmore - Itasca"/>
    <s v="Photocells"/>
    <s v="Outdoor &amp; Garage Lighting"/>
    <s v="Warehouse"/>
    <n v="0"/>
    <n v="37.799999999999997"/>
    <n v="0"/>
    <x v="0"/>
    <x v="0"/>
    <n v="8"/>
    <s v="Qty / 1,000"/>
    <m/>
    <s v="Private-Lighting"/>
    <s v="lighting"/>
    <n v="2"/>
    <n v="135"/>
    <s v="Lighting"/>
    <n v="0.97902139861649395"/>
    <n v="0.93591656730105399"/>
    <n v="37.007008867703497"/>
    <n v="0"/>
    <n v="0.71"/>
    <n v="26.2749762960695"/>
    <n v="0"/>
    <n v="5242"/>
    <n v="1"/>
    <n v="1.22"/>
    <n v="1.0999999999999999E-2"/>
    <n v="0.68"/>
    <n v="13.3536818008394"/>
    <d v="1900-01-08T12:55:13"/>
    <n v="43206"/>
    <n v="0"/>
    <n v="0.40707709754473798"/>
    <n v="1"/>
    <n v="210.199810368556"/>
  </r>
  <r>
    <s v="STND-39257"/>
    <s v="Phoenix Converting LLC"/>
    <s v="Phoenix Converting - 1251 W Ardmore - Itasca"/>
    <s v="New Indoor LED Fixtures"/>
    <s v="Indoor Lighting"/>
    <s v="Warehouse"/>
    <n v="0"/>
    <n v="122909.174"/>
    <n v="19.452000000000002"/>
    <x v="0"/>
    <x v="0"/>
    <n v="9.5383441434566993"/>
    <s v="Qty / 1,000"/>
    <m/>
    <s v="Private-Lighting"/>
    <s v="lighting"/>
    <n v="2"/>
    <n v="23447"/>
    <s v="Lighting"/>
    <n v="0.97902139861649395"/>
    <n v="0.93591656730105399"/>
    <n v="120330.711432278"/>
    <n v="18.205449067140101"/>
    <n v="0.71"/>
    <n v="85434.805116917298"/>
    <n v="12.925868837669499"/>
    <n v="5242"/>
    <n v="1"/>
    <n v="1.22"/>
    <n v="1.0999999999999999E-2"/>
    <n v="0.68"/>
    <n v="13.3536818008394"/>
    <d v="1900-01-08T12:55:13"/>
    <n v="43206"/>
    <n v="21.944851816707001"/>
    <n v="1323.63782575506"/>
    <n v="1"/>
    <n v="814906.57303431258"/>
  </r>
  <r>
    <s v="STND-39257"/>
    <s v="Phoenix Converting LLC"/>
    <s v="Phoenix Converting - 1251 W Ardmore - Itasca"/>
    <s v="Outdoor &amp; Garage - LED Fixtures"/>
    <s v="Outdoor &amp; Garage Lighting"/>
    <s v="Exterior"/>
    <n v="0"/>
    <n v="7163.2830000000004"/>
    <n v="0"/>
    <x v="0"/>
    <x v="0"/>
    <n v="10.1978380583316"/>
    <s v="Qty / 1,000"/>
    <m/>
    <s v="Private-Lighting"/>
    <s v="lighting"/>
    <n v="2"/>
    <n v="1461"/>
    <s v="Lighting"/>
    <n v="0.97902139861649395"/>
    <n v="0.93591656730105399"/>
    <n v="7013.0073413457503"/>
    <n v="0"/>
    <n v="0.71"/>
    <n v="4979.2352123554801"/>
    <n v="0"/>
    <n v="4903"/>
    <n v="1"/>
    <n v="1"/>
    <n v="0"/>
    <n v="0"/>
    <n v="14.276973281664301"/>
    <d v="1900-01-09T04:44:53"/>
    <n v="43206"/>
    <n v="0"/>
    <n v="0"/>
    <n v="1"/>
    <n v="50777.434349943542"/>
  </r>
  <r>
    <s v="STND-39258"/>
    <s v="MIDWEST LIGHTING INC."/>
    <s v="Midwest Lighting - 919 W 38Th St - Chicago"/>
    <s v="New Indoor LED Fixtures"/>
    <s v="Indoor Lighting"/>
    <s v="Warehouse"/>
    <n v="0"/>
    <n v="18451.84"/>
    <n v="2.92"/>
    <x v="0"/>
    <x v="0"/>
    <n v="9.5383441434566993"/>
    <s v="Qty / 1,000"/>
    <m/>
    <s v="Private-Lighting"/>
    <s v="lighting"/>
    <n v="3"/>
    <n v="3520"/>
    <s v="Lighting"/>
    <n v="0.91633259480590001"/>
    <n v="1.30467645558681"/>
    <n v="16908.0224261433"/>
    <n v="3.8096552503134702"/>
    <n v="0.71"/>
    <n v="12004.695922561699"/>
    <n v="2.7048552277225699"/>
    <n v="5242"/>
    <n v="1"/>
    <n v="1.22"/>
    <n v="1.0999999999999999E-2"/>
    <n v="0.68"/>
    <n v="13.3536818008394"/>
    <d v="1900-01-08T12:55:13"/>
    <n v="43152"/>
    <n v="4.5921591734733296"/>
    <n v="185.98824668757601"/>
    <n v="1"/>
    <n v="114504.9210469449"/>
  </r>
  <r>
    <s v="STND-39261"/>
    <s v="Jewel-Osco/Albertsons #3473"/>
    <s v="Jewel-Osco/Albertsons #3473 - 819 S Elmhurst Rd - Des Plaines"/>
    <s v="New Indoor LED Fixtures"/>
    <s v="Indoor Lighting"/>
    <s v="Grocery/convenience"/>
    <n v="0"/>
    <n v="19864.295999999998"/>
    <n v="3.7040000000000002"/>
    <x v="0"/>
    <x v="0"/>
    <n v="10.727311735679001"/>
    <s v="Qty / 1,000"/>
    <m/>
    <s v="Private-Lighting"/>
    <s v="lighting"/>
    <n v="3"/>
    <n v="3983"/>
    <s v="Lighting"/>
    <n v="0.91633259480590001"/>
    <n v="1.30467645558681"/>
    <n v="18202.3018976725"/>
    <n v="4.8325215914935304"/>
    <n v="0.71"/>
    <n v="12923.634347347401"/>
    <n v="3.4310903299604099"/>
    <n v="4661"/>
    <n v="1.07"/>
    <n v="1.24"/>
    <n v="2.9000000000000001E-2"/>
    <n v="0.745"/>
    <n v="15.018236429950701"/>
    <d v="1900-01-09T17:27:20"/>
    <n v="43170"/>
    <n v="5.23113400248271"/>
    <n v="493.333415918225"/>
    <n v="1"/>
    <n v="138635.85440192401"/>
  </r>
  <r>
    <s v="STND-39272"/>
    <s v="New Albertson's, Inc."/>
    <s v="JEWEL-OSCO/Albertsons #3167 - Standard - 3220 Chicago Road - South Chicago Heights"/>
    <s v="Cooler Display Cases with Doors"/>
    <s v="Refrigeration"/>
    <s v="Grocery/convenience"/>
    <n v="0"/>
    <n v="63414.239999999998"/>
    <n v="7.2480000000000002"/>
    <x v="2"/>
    <x v="0"/>
    <n v="12"/>
    <s v="ΔkWpeak"/>
    <m/>
    <s v="Private-Non-Lighting"/>
    <s v="non_lighting"/>
    <n v="3"/>
    <n v="48"/>
    <s v="Non-Lighting"/>
    <n v="0.98952339343681495"/>
    <n v="0.43468415683807998"/>
    <n v="62749.8739570166"/>
    <n v="3.15059076876241"/>
    <n v="0.7"/>
    <n v="43924.911769911603"/>
    <n v="2.2054135381336799"/>
    <n v="4661"/>
    <n v="1.07"/>
    <n v="1.24"/>
    <n v="2.9000000000000001E-2"/>
    <n v="0.745"/>
    <n v="15.018236429950701"/>
    <d v="1900-01-09T17:27:20"/>
    <n v="43170"/>
    <n v="3.15059076876241"/>
    <n v="0"/>
    <n v="1"/>
    <n v="527098.9412389393"/>
  </r>
  <r>
    <s v="STND-39272"/>
    <s v="New Albertson's, Inc."/>
    <s v="JEWEL-OSCO/Albertsons #3167 - Standard - 3220 Chicago Road - South Chicago Heights"/>
    <s v="New Indoor LED Fixtures"/>
    <s v="Indoor Lighting"/>
    <s v="Grocery/convenience"/>
    <n v="0"/>
    <n v="99.745000000000005"/>
    <n v="1.9E-2"/>
    <x v="0"/>
    <x v="0"/>
    <n v="10.727311735679001"/>
    <s v="Qty / 1,000"/>
    <m/>
    <s v="Private-Non-Lighting"/>
    <s v="non_lighting"/>
    <n v="3"/>
    <n v="20"/>
    <s v="Lighting"/>
    <n v="0.98952339343681495"/>
    <n v="0.43468415683807998"/>
    <n v="98.700010878355101"/>
    <n v="8.2589989799235295E-3"/>
    <n v="0.71"/>
    <n v="70.077007723632093"/>
    <n v="5.8638892757457003E-3"/>
    <n v="4661"/>
    <n v="1.07"/>
    <n v="1.24"/>
    <n v="2.9000000000000001E-2"/>
    <n v="0.745"/>
    <n v="15.018236429950701"/>
    <d v="1900-01-09T17:27:20"/>
    <n v="43170"/>
    <n v="8.9402457024502398E-3"/>
    <n v="2.6750470238058899"/>
    <n v="1"/>
    <n v="751.73790735498653"/>
  </r>
  <r>
    <s v="STND-39273"/>
    <s v="Total Renal Care, Inc. (a wholly owned subsidiary of DaVita HealthCare Partners Inc)"/>
    <s v="DaVita Healthcare - Montclare #2030 - 7009 W Belmont Avenue - Chicago"/>
    <s v="Occupancy Sensors"/>
    <s v="Indoor Lighting"/>
    <s v="Healthcare Clinic/Office"/>
    <n v="0"/>
    <n v="5131.4390000000003"/>
    <n v="3.6320000000000001"/>
    <x v="0"/>
    <x v="0"/>
    <n v="8"/>
    <s v="Qty / 1,000"/>
    <m/>
    <s v="Private-Lighting"/>
    <s v="lighting"/>
    <n v="3"/>
    <n v="3926"/>
    <s v="Lighting"/>
    <n v="0.91633259480590001"/>
    <n v="1.30467645558681"/>
    <n v="4702.1048139581899"/>
    <n v="4.7385848866912799"/>
    <n v="0.71"/>
    <n v="3338.49441791032"/>
    <n v="3.3643952695508101"/>
    <n v="3890"/>
    <n v="1.4"/>
    <n v="1.85"/>
    <n v="6.0000000000000001E-3"/>
    <n v="0.65"/>
    <n v="17.994858611825201"/>
    <d v="1900-01-11T20:29:00"/>
    <n v="43180"/>
    <n v="5.12279447209868"/>
    <n v="20.151877774106499"/>
    <n v="1"/>
    <n v="26707.95534328256"/>
  </r>
  <r>
    <s v="STND-39273"/>
    <s v="Total Renal Care, Inc. (a wholly owned subsidiary of DaVita HealthCare Partners Inc)"/>
    <s v="DaVita Healthcare - Montclare #2030 - 7009 W Belmont Avenue - Chicago"/>
    <s v="Indoor Networked Lighting Measures"/>
    <s v="Indoor Advanced Lighting"/>
    <s v="Healthcare Clinic/Office"/>
    <n v="0"/>
    <n v="24005.968000000001"/>
    <n v="5.3010000000000002"/>
    <x v="0"/>
    <x v="0"/>
    <n v="12.853470437018"/>
    <s v="Qty / 1,000"/>
    <m/>
    <s v="Private-Lighting"/>
    <s v="lighting"/>
    <n v="3"/>
    <n v="4408"/>
    <s v="Lighting"/>
    <n v="0.91633259480590001"/>
    <n v="1.30467645558681"/>
    <n v="21997.4509482674"/>
    <n v="6.9160898910656599"/>
    <n v="0.71"/>
    <n v="15618.190173269901"/>
    <n v="4.9104238226566199"/>
    <n v="3890"/>
    <n v="1.4"/>
    <n v="1.85"/>
    <n v="6.0000000000000001E-3"/>
    <n v="0.65"/>
    <n v="17.994858611825201"/>
    <d v="1900-01-11T20:29:00"/>
    <n v="43180"/>
    <n v="5.7514261048363098"/>
    <n v="94.274789778288806"/>
    <n v="1"/>
    <n v="200747.94567184971"/>
  </r>
  <r>
    <s v="STND-39275"/>
    <s v="Fisher Clinical Services"/>
    <s v="Fisher Clinical - 699 N Wheeling Rd - Mount Prospect"/>
    <s v="Compressed Air - Air Compressor(s) with Integrated VSD &lt;= 150 HP"/>
    <s v="Compressed Air"/>
    <s v="Manufacturing"/>
    <n v="0"/>
    <n v="31212"/>
    <n v="5.01"/>
    <x v="4"/>
    <x v="0"/>
    <n v="10"/>
    <s v="ΔkWpeak / CF"/>
    <n v="0.95"/>
    <s v="Private-Non-Lighting"/>
    <s v="non_lighting"/>
    <n v="3"/>
    <n v="1"/>
    <s v="Non-Lighting"/>
    <n v="0.98952339343681495"/>
    <n v="0.43468415683807998"/>
    <n v="30885.0041559499"/>
    <n v="2.1777676257587801"/>
    <n v="0.7"/>
    <n v="21619.502909164901"/>
    <n v="1.52443733803115"/>
    <n v="4618"/>
    <n v="1.02"/>
    <n v="1.04"/>
    <n v="1.2E-2"/>
    <n v="0.81"/>
    <n v="15.158077089649201"/>
    <d v="1900-01-09T19:51:10"/>
    <n v="43188"/>
    <n v="2.2923869744829299"/>
    <n v="0"/>
    <n v="1"/>
    <n v="216195.02909164902"/>
  </r>
  <r>
    <s v="STND-39277"/>
    <s v="Hendrickson USA LLC"/>
    <s v="Hendrickson International - 501 Caton Farm Rd - Crest Hill"/>
    <s v="Compressed Air - Air Compressor(s) with Integrated VSD &lt;= 150 HP"/>
    <s v="Compressed Air"/>
    <s v="Manufacturing"/>
    <n v="0"/>
    <n v="56181.599999999999"/>
    <n v="12.582000000000001"/>
    <x v="4"/>
    <x v="0"/>
    <n v="10"/>
    <s v="ΔkWpeak / CF"/>
    <n v="0.95"/>
    <s v="Private-Non-Lighting"/>
    <s v="non_lighting"/>
    <n v="3"/>
    <n v="1"/>
    <s v="Non-Lighting"/>
    <n v="0.98952339343681495"/>
    <n v="0.43468415683807998"/>
    <n v="55593.007480709799"/>
    <n v="5.4691960613367296"/>
    <n v="0.7"/>
    <n v="38915.105236496798"/>
    <n v="3.8284372429357099"/>
    <n v="4618"/>
    <n v="1.02"/>
    <n v="1.04"/>
    <n v="1.2E-2"/>
    <n v="0.81"/>
    <n v="15.158077089649201"/>
    <d v="1900-01-09T19:51:10"/>
    <n v="43170"/>
    <n v="5.7570484856176103"/>
    <n v="0"/>
    <n v="1"/>
    <n v="389151.052364968"/>
  </r>
  <r>
    <s v="STND-39278"/>
    <s v="HWStar Holdings Corp"/>
    <s v="Advanced Disposal Services Solid Waste Midwest LLC - 2750 Shermer Rd - Northbrook"/>
    <s v="Outdoor &amp; Garage - LED Fixtures"/>
    <s v="Outdoor &amp; Garage Lighting"/>
    <s v="Exterior"/>
    <n v="0"/>
    <n v="41185.199999999997"/>
    <n v="0"/>
    <x v="0"/>
    <x v="0"/>
    <n v="10.1978380583316"/>
    <s v="Qty / 1,000"/>
    <m/>
    <s v="Private-Lighting"/>
    <s v="lighting"/>
    <n v="3"/>
    <n v="8400"/>
    <s v="Lighting"/>
    <n v="0.91633259480590001"/>
    <n v="1.30467645558681"/>
    <n v="37739.3411835999"/>
    <n v="0"/>
    <n v="0.71"/>
    <n v="26794.932240356"/>
    <n v="0"/>
    <n v="4903"/>
    <n v="1"/>
    <n v="1"/>
    <n v="0"/>
    <n v="0"/>
    <n v="14.276973281664301"/>
    <d v="1900-01-09T04:44:53"/>
    <n v="43159"/>
    <n v="0"/>
    <n v="0"/>
    <n v="1"/>
    <n v="273250.37977111881"/>
  </r>
  <r>
    <s v="STND-39279"/>
    <s v="First National Bank of Omaha"/>
    <s v="First National Bank of Omaha - 6601 Rte 34 - Oswego"/>
    <s v="Outdoor &amp; Garage - LED Fixtures"/>
    <s v="Outdoor &amp; Garage Lighting"/>
    <s v="Exterior"/>
    <n v="0"/>
    <n v="20460.219000000001"/>
    <n v="0"/>
    <x v="0"/>
    <x v="0"/>
    <n v="10.1978380583316"/>
    <s v="Qty / 1,000"/>
    <m/>
    <s v="Private-Lighting"/>
    <s v="lighting"/>
    <n v="3"/>
    <n v="4173"/>
    <s v="Lighting"/>
    <n v="0.91633259480590001"/>
    <n v="1.30467645558681"/>
    <n v="18748.365566567001"/>
    <n v="0"/>
    <n v="0.71"/>
    <n v="13311.3395522625"/>
    <n v="0"/>
    <n v="4903"/>
    <n v="1"/>
    <n v="1"/>
    <n v="0"/>
    <n v="0"/>
    <n v="14.276973281664301"/>
    <d v="1900-01-09T04:44:53"/>
    <n v="43135"/>
    <n v="0"/>
    <n v="0"/>
    <n v="1"/>
    <n v="135746.88509343725"/>
  </r>
  <r>
    <s v="STND-39281"/>
    <s v="Pizzo &amp; Associates, Ltd"/>
    <s v="Pizzo &amp; Associates Ltd. - 10729 Pine Rd - Leland"/>
    <s v="Outdoor &amp; Garage - LED Fixtures"/>
    <s v="Outdoor &amp; Garage Lighting"/>
    <s v="Exterior"/>
    <n v="0"/>
    <n v="8555.7350000000006"/>
    <n v="0"/>
    <x v="0"/>
    <x v="0"/>
    <n v="10.1978380583316"/>
    <s v="Qty / 1,000"/>
    <m/>
    <s v="Private-Lighting"/>
    <s v="lighting"/>
    <n v="3"/>
    <n v="1745"/>
    <s v="Lighting"/>
    <n v="0.91633259480590001"/>
    <n v="1.30467645558681"/>
    <n v="7839.8988530216602"/>
    <n v="0"/>
    <n v="0.71"/>
    <n v="5566.3281856453796"/>
    <n v="0"/>
    <n v="4903"/>
    <n v="1"/>
    <n v="1"/>
    <n v="0"/>
    <n v="0"/>
    <n v="14.276973281664301"/>
    <d v="1900-01-09T04:44:53"/>
    <n v="43132"/>
    <n v="0"/>
    <n v="0"/>
    <n v="1"/>
    <n v="56764.513416738337"/>
  </r>
  <r>
    <s v="STND-39281"/>
    <s v="Pizzo &amp; Associates, Ltd"/>
    <s v="Pizzo &amp; Associates Ltd. - 10729 Pine Rd - Leland"/>
    <s v="New Indoor LED Fixtures"/>
    <s v="Indoor Lighting"/>
    <s v="Miscellaneous"/>
    <n v="0"/>
    <n v="6445.4430000000002"/>
    <n v="1.38"/>
    <x v="0"/>
    <x v="0"/>
    <n v="14.797277300976599"/>
    <s v="Qty / 1,000"/>
    <m/>
    <s v="Private-Lighting"/>
    <s v="lighting"/>
    <n v="3"/>
    <n v="1750"/>
    <s v="Lighting"/>
    <n v="0.91633259480590001"/>
    <n v="1.30467645558681"/>
    <n v="5906.1695088635197"/>
    <n v="1.8004535087097899"/>
    <n v="0.71"/>
    <n v="4193.3803512930999"/>
    <n v="1.2783219911839501"/>
    <n v="3379"/>
    <n v="1.0900000000000001"/>
    <n v="1.36"/>
    <n v="2.1999999999999999E-2"/>
    <n v="0.57999999999999996"/>
    <n v="20.7161882213673"/>
    <d v="1900-01-13T19:08:05"/>
    <n v="43132"/>
    <n v="2.2825221966401998"/>
    <n v="119.207091004585"/>
    <n v="1"/>
    <n v="62050.611886550665"/>
  </r>
  <r>
    <s v="STND-39284"/>
    <s v="Dyna Burr Chicago"/>
    <s v="Dyna Burr Chicago Inc - 65 E Lake St - Northlake"/>
    <s v="New Indoor LED Fixtures"/>
    <s v="Indoor Lighting"/>
    <s v="Warehouse"/>
    <n v="0"/>
    <n v="61677.372000000003"/>
    <n v="9.7609999999999992"/>
    <x v="0"/>
    <x v="0"/>
    <n v="9.5383441434566993"/>
    <s v="Qty / 1,000"/>
    <m/>
    <s v="Private-Lighting"/>
    <s v="lighting"/>
    <n v="3"/>
    <n v="11766"/>
    <s v="Lighting"/>
    <n v="0.91633259480590001"/>
    <n v="1.30467645558681"/>
    <n v="56516.986325568803"/>
    <n v="12.734946882982801"/>
    <n v="0.71"/>
    <n v="40127.060291153801"/>
    <n v="9.0418122869177999"/>
    <n v="5242"/>
    <n v="1"/>
    <n v="1.22"/>
    <n v="1.0999999999999999E-2"/>
    <n v="0.68"/>
    <n v="13.3536818008394"/>
    <d v="1900-01-08T12:55:13"/>
    <n v="43132"/>
    <n v="15.3507074288607"/>
    <n v="621.68684958125596"/>
    <n v="1"/>
    <n v="382745.71052226075"/>
  </r>
  <r>
    <s v="STND-39286"/>
    <s v="WestRock Packaging Systems, LLC"/>
    <s v="WestRock - 9540 S Dorchester Ave - Chicago"/>
    <s v="New Indoor LED Fixtures"/>
    <s v="Indoor Lighting"/>
    <s v="Warehouse"/>
    <n v="0"/>
    <n v="615374.10600000003"/>
    <n v="97.388999999999996"/>
    <x v="0"/>
    <x v="0"/>
    <n v="9.5383441434566993"/>
    <s v="Qty / 1,000"/>
    <m/>
    <s v="Private-Lighting"/>
    <s v="lighting"/>
    <n v="1"/>
    <n v="117393"/>
    <s v="Lighting"/>
    <n v="0.99989942556735301"/>
    <n v="1.019640158801"/>
    <n v="615312.21509842295"/>
    <n v="99.301735425470994"/>
    <n v="0.71"/>
    <n v="436871.67271988001"/>
    <n v="70.504232152084398"/>
    <n v="5242"/>
    <n v="1"/>
    <n v="1.22"/>
    <n v="1.0999999999999999E-2"/>
    <n v="0.68"/>
    <n v="13.3536818008394"/>
    <d v="1900-01-08T12:55:13"/>
    <n v="43146"/>
    <n v="119.69833103359601"/>
    <n v="6768.4343660826498"/>
    <n v="1"/>
    <n v="4167032.3609297993"/>
  </r>
  <r>
    <s v="STND-39286"/>
    <s v="WestRock Packaging Systems, LLC"/>
    <s v="WestRock - 9540 S Dorchester Ave - Chicago"/>
    <s v="Occupancy Sensors"/>
    <s v="Indoor Lighting"/>
    <s v="Warehouse"/>
    <n v="0"/>
    <n v="19282.592000000001"/>
    <n v="9.91"/>
    <x v="0"/>
    <x v="0"/>
    <n v="8"/>
    <s v="Qty / 1,000"/>
    <m/>
    <s v="Private-Lighting"/>
    <s v="lighting"/>
    <n v="1"/>
    <n v="15327"/>
    <s v="Lighting"/>
    <n v="0.99989942556735301"/>
    <n v="1.019640158801"/>
    <n v="19280.652664249599"/>
    <n v="10.104633973718"/>
    <n v="0.71"/>
    <n v="13689.2633916172"/>
    <n v="7.1742901213397401"/>
    <n v="5242"/>
    <n v="1"/>
    <n v="1.22"/>
    <n v="1.0999999999999999E-2"/>
    <n v="0.68"/>
    <n v="13.3536818008394"/>
    <d v="1900-01-08T12:55:13"/>
    <n v="43146"/>
    <n v="15.6273337051004"/>
    <n v="212.08717930674601"/>
    <n v="1"/>
    <n v="109514.1071329376"/>
  </r>
  <r>
    <s v="STND-39288"/>
    <s v="Rolling Meadows Park District"/>
    <s v="West Meadows Ice Arena Center - 3939 Winnetka Ave - Rolling Meadows"/>
    <s v="Outdoor &amp; Garage - LED Fixtures"/>
    <s v="Outdoor &amp; Garage Lighting"/>
    <s v="Exterior"/>
    <n v="0"/>
    <n v="26594"/>
    <n v="0"/>
    <x v="0"/>
    <x v="1"/>
    <n v="10.1978380583316"/>
    <s v="Qty / 1,000"/>
    <m/>
    <s v="Public-Lighting"/>
    <s v="lighting"/>
    <n v="3"/>
    <n v="6405"/>
    <s v="Lighting"/>
    <n v="0.99829244462109001"/>
    <n v="0.987374621353864"/>
    <n v="26548.589272253299"/>
    <n v="0"/>
    <n v="0.71"/>
    <n v="18849.4983832998"/>
    <n v="0"/>
    <n v="4903"/>
    <n v="1"/>
    <n v="1"/>
    <n v="0"/>
    <n v="0"/>
    <n v="14.276973281664301"/>
    <d v="1900-01-09T04:44:53"/>
    <n v="43132"/>
    <n v="0"/>
    <n v="0"/>
    <n v="1"/>
    <n v="192224.13199367467"/>
  </r>
  <r>
    <s v="STND-39288"/>
    <s v="Rolling Meadows Park District"/>
    <s v="West Meadows Ice Arena Center - 3939 Winnetka Ave - Rolling Meadows"/>
    <s v="Outdoor &amp; Garage - LED Fixtures"/>
    <s v="Outdoor &amp; Garage Lighting"/>
    <s v="Exterior"/>
    <n v="0"/>
    <n v="7874"/>
    <n v="0"/>
    <x v="0"/>
    <x v="1"/>
    <n v="10.1978380583316"/>
    <s v="Qty / 1,000"/>
    <m/>
    <s v="Public-Lighting"/>
    <s v="lighting"/>
    <n v="3"/>
    <n v="120"/>
    <s v="Lighting"/>
    <n v="0.99829244462109001"/>
    <n v="0.987374621353864"/>
    <n v="7860.5547089464699"/>
    <n v="0"/>
    <n v="0.71"/>
    <n v="5580.9938433519901"/>
    <n v="0"/>
    <n v="4903"/>
    <n v="1"/>
    <n v="1"/>
    <n v="0"/>
    <n v="0"/>
    <n v="14.276973281664301"/>
    <d v="1900-01-09T04:44:53"/>
    <n v="43132"/>
    <n v="0"/>
    <n v="0"/>
    <n v="1"/>
    <n v="56914.071419049273"/>
  </r>
  <r>
    <s v="STND-39290"/>
    <s v="Rolling Meadows Park District"/>
    <s v="City of Rolling Meadows Sports Complex - 3900 Owl Dr - Rolling Meadows"/>
    <s v="Outdoor &amp; Garage - LED Fixtures"/>
    <s v="Outdoor &amp; Garage Lighting"/>
    <s v="Exterior"/>
    <n v="0"/>
    <n v="6955"/>
    <n v="0"/>
    <x v="0"/>
    <x v="1"/>
    <n v="10.1978380583316"/>
    <s v="Qty / 1,000"/>
    <m/>
    <s v="Public-Lighting"/>
    <s v="lighting"/>
    <n v="2"/>
    <n v="1675"/>
    <s v="Lighting"/>
    <n v="0.98996686498346598"/>
    <n v="2.5626279547341602"/>
    <n v="6885.2195459599998"/>
    <n v="0"/>
    <n v="0.71"/>
    <n v="4888.5058776316"/>
    <n v="0"/>
    <n v="4903"/>
    <n v="1"/>
    <n v="1"/>
    <n v="0"/>
    <n v="0"/>
    <n v="14.276973281664301"/>
    <d v="1900-01-09T04:44:53"/>
    <n v="43132"/>
    <n v="0"/>
    <n v="0"/>
    <n v="1"/>
    <n v="49852.19128728925"/>
  </r>
  <r>
    <s v="STND-39290"/>
    <s v="Rolling Meadows Park District"/>
    <s v="City of Rolling Meadows Sports Complex - 3900 Owl Dr - Rolling Meadows"/>
    <s v="Outdoor &amp; Garage - LED Fixtures"/>
    <s v="Outdoor &amp; Garage Lighting"/>
    <s v="Exterior"/>
    <n v="0"/>
    <n v="44343"/>
    <n v="0"/>
    <x v="0"/>
    <x v="1"/>
    <n v="10.1978380583316"/>
    <s v="Qty / 1,000"/>
    <m/>
    <s v="Public-Lighting"/>
    <s v="lighting"/>
    <n v="2"/>
    <n v="10680"/>
    <s v="Lighting"/>
    <n v="0.98996686498346598"/>
    <n v="2.5626279547341602"/>
    <n v="43898.100693961802"/>
    <n v="0"/>
    <n v="0.71"/>
    <n v="31167.651492712899"/>
    <n v="0"/>
    <n v="4903"/>
    <n v="1"/>
    <n v="1"/>
    <n v="0"/>
    <n v="0"/>
    <n v="14.276973281664301"/>
    <d v="1900-01-09T04:44:53"/>
    <n v="43132"/>
    <n v="0"/>
    <n v="0"/>
    <n v="1"/>
    <n v="317842.66258120333"/>
  </r>
  <r>
    <s v="STND-39290"/>
    <s v="Rolling Meadows Park District"/>
    <s v="City of Rolling Meadows Sports Complex - 3900 Owl Dr - Rolling Meadows"/>
    <s v="Outdoor &amp; Garage - LED Fixtures"/>
    <s v="Outdoor &amp; Garage Lighting"/>
    <s v="Exterior"/>
    <n v="0"/>
    <n v="10827"/>
    <n v="0"/>
    <x v="0"/>
    <x v="1"/>
    <n v="10.1978380583316"/>
    <s v="Qty / 1,000"/>
    <m/>
    <s v="Public-Lighting"/>
    <s v="lighting"/>
    <n v="2"/>
    <n v="11"/>
    <s v="Lighting"/>
    <n v="0.98996686498346598"/>
    <n v="2.5626279547341602"/>
    <n v="10718.371247176001"/>
    <n v="0"/>
    <n v="0.71"/>
    <n v="7610.0435854949501"/>
    <n v="0"/>
    <n v="4903"/>
    <n v="1"/>
    <n v="1"/>
    <n v="0"/>
    <n v="0"/>
    <n v="14.276973281664301"/>
    <d v="1900-01-09T04:44:53"/>
    <n v="43132"/>
    <n v="0"/>
    <n v="0"/>
    <n v="1"/>
    <n v="77605.992101722673"/>
  </r>
  <r>
    <s v="STND-39291"/>
    <s v="Wal-Mart Stores, Inc."/>
    <s v="Wal-Mart Stores Inc - 2424 W Jefferson Street - Joliet"/>
    <s v="Anti-Sweat Heater Controls for Glass Door Cooler or Refrigerator"/>
    <s v="Refrigeration"/>
    <s v="Grocery/convenience"/>
    <n v="0"/>
    <n v="105969.86"/>
    <n v="39.634999999999998"/>
    <x v="2"/>
    <x v="0"/>
    <n v="12"/>
    <s v="NA"/>
    <m/>
    <s v="Private-Non-Lighting"/>
    <s v="non_lighting"/>
    <n v="3"/>
    <n v="352"/>
    <s v="Non-Lighting"/>
    <n v="0.98952339343681495"/>
    <n v="0.43468415683807998"/>
    <n v="104859.655469224"/>
    <n v="17.228706556277299"/>
    <n v="0.7"/>
    <n v="73401.758828456906"/>
    <n v="12.060094589394099"/>
    <n v="4661"/>
    <n v="1.07"/>
    <n v="1.24"/>
    <n v="2.9000000000000001E-2"/>
    <n v="0.745"/>
    <n v="15.018236429950701"/>
    <d v="1900-01-09T17:27:20"/>
    <n v="43296"/>
    <n v="0"/>
    <n v="0"/>
    <n v="0"/>
    <n v="880821.10594148282"/>
  </r>
  <r>
    <s v="STND-39295"/>
    <s v="Mutual Trust Life Insurance Company"/>
    <s v="Mutual Trust - 1200 Jorie Ln - Oak Brook"/>
    <s v="Building Energy Management System"/>
    <s v="Energy Management System"/>
    <s v="Office"/>
    <n v="0"/>
    <n v="159096.6"/>
    <n v="0"/>
    <x v="1"/>
    <x v="0"/>
    <n v="15"/>
    <s v="NA"/>
    <m/>
    <s v="EMS"/>
    <s v="ems"/>
    <n v="3"/>
    <n v="1"/>
    <s v="EMS"/>
    <n v="0.91036333343406195"/>
    <n v="0"/>
    <n v="144835.71111402599"/>
    <n v="0"/>
    <n v="0.7"/>
    <n v="101384.997779818"/>
    <n v="0"/>
    <n v="2885"/>
    <n v="1.165"/>
    <n v="1.3779999999999999"/>
    <n v="2.5499999999999998E-2"/>
    <n v="0.55000000000000004"/>
    <n v="24.263431542460999"/>
    <d v="1900-01-16T07:56:40"/>
    <n v="43222"/>
    <n v="0"/>
    <n v="0"/>
    <n v="1"/>
    <n v="1520774.9666972701"/>
  </r>
  <r>
    <s v="STND-39295"/>
    <s v="Mutual Trust Life Insurance Company"/>
    <s v="Mutual Trust - 1200 Jorie Ln - Oak Brook"/>
    <s v="Chilled Water Reset Controls"/>
    <s v="HVAC"/>
    <s v="Office"/>
    <n v="0"/>
    <n v="11888.55"/>
    <n v="1.5229999999999999"/>
    <x v="3"/>
    <x v="0"/>
    <n v="15"/>
    <s v="ΔkWpeak / CF"/>
    <n v="0.74"/>
    <s v="EMS"/>
    <s v="ems"/>
    <n v="3"/>
    <n v="435"/>
    <s v="Non-Lighting"/>
    <n v="0.91036333343406195"/>
    <n v="0"/>
    <n v="10822.900007697501"/>
    <n v="0"/>
    <n v="0.7"/>
    <n v="7576.0300053882602"/>
    <n v="0"/>
    <n v="2885"/>
    <n v="1.165"/>
    <n v="1.3779999999999999"/>
    <n v="2.5499999999999998E-2"/>
    <n v="0.55000000000000004"/>
    <n v="24.263431542460999"/>
    <d v="1900-01-16T07:56:40"/>
    <n v="43222"/>
    <n v="0"/>
    <n v="0"/>
    <n v="1"/>
    <n v="113640.45008082391"/>
  </r>
  <r>
    <s v="STND-39296"/>
    <s v="Wood Dale School District 7"/>
    <s v="Westview Elementary School - 200 N Addison Rd - Wood Dale"/>
    <s v="New Indoor LED Fixtures"/>
    <s v="Indoor Lighting"/>
    <s v="K-12 School"/>
    <n v="0"/>
    <n v="36037"/>
    <n v="0"/>
    <x v="0"/>
    <x v="1"/>
    <n v="15"/>
    <s v="Qty / 1,000"/>
    <m/>
    <s v="Public-Lighting"/>
    <s v="lighting"/>
    <n v="3"/>
    <n v="7350"/>
    <s v="Lighting"/>
    <n v="0.99829244462109001"/>
    <n v="0.987374621353864"/>
    <n v="35975.464826810203"/>
    <n v="0"/>
    <n v="0.71"/>
    <n v="25542.580027035299"/>
    <n v="0"/>
    <n v="2979"/>
    <n v="1.17333333333333"/>
    <n v="1.323"/>
    <n v="2.1333333333333301E-2"/>
    <n v="0.72"/>
    <n v="23.497818059751602"/>
    <d v="1900-01-15T18:49:11"/>
    <n v="43152"/>
    <n v="0"/>
    <n v="654.09936048745897"/>
    <n v="1"/>
    <n v="383138.70040552947"/>
  </r>
  <r>
    <s v="STND-39297"/>
    <s v="Ozinga Ready Mix Concrete, Inc"/>
    <s v="Ozinga Illinois RMC Inc - 1250 S Rte 21 - South Elgin"/>
    <s v="Outdoor &amp; Garage - LED Fixtures"/>
    <s v="Outdoor &amp; Garage Lighting"/>
    <s v="Exterior"/>
    <n v="0"/>
    <n v="15488.576999999999"/>
    <n v="0"/>
    <x v="0"/>
    <x v="0"/>
    <n v="10.1978380583316"/>
    <s v="Qty / 1,000"/>
    <m/>
    <s v="Private-Lighting"/>
    <s v="lighting"/>
    <n v="3"/>
    <n v="3159"/>
    <s v="Lighting"/>
    <n v="0.91633259480590001"/>
    <n v="1.30467645558681"/>
    <n v="14192.687952261"/>
    <n v="0"/>
    <n v="0.71"/>
    <n v="10076.8084461053"/>
    <n v="0"/>
    <n v="4903"/>
    <n v="1"/>
    <n v="1"/>
    <n v="0"/>
    <n v="0"/>
    <n v="14.276973281664301"/>
    <d v="1900-01-09T04:44:53"/>
    <n v="43124"/>
    <n v="0"/>
    <n v="0"/>
    <n v="1"/>
    <n v="102761.66067820994"/>
  </r>
  <r>
    <s v="STND-39299"/>
    <s v="Rolling Meadows Park District"/>
    <s v="City of Rolling Meadows Park District - 3000 Central Rd - Rolling Meadows"/>
    <s v="New Indoor LED Fixtures"/>
    <s v="Indoor Lighting"/>
    <s v="Office"/>
    <n v="0"/>
    <n v="4950"/>
    <n v="0"/>
    <x v="0"/>
    <x v="1"/>
    <n v="15"/>
    <s v="Qty / 1,000"/>
    <m/>
    <s v="Public-Lighting"/>
    <s v="lighting"/>
    <n v="2"/>
    <n v="1344"/>
    <s v="Lighting"/>
    <n v="0.98996686498346598"/>
    <n v="2.5626279547341602"/>
    <n v="4900.3359816681595"/>
    <n v="0"/>
    <n v="0.71"/>
    <n v="3479.2385469843898"/>
    <n v="0"/>
    <n v="2885"/>
    <n v="1.165"/>
    <n v="1.3779999999999999"/>
    <n v="2.5499999999999998E-2"/>
    <n v="0.55000000000000004"/>
    <n v="24.263431542460999"/>
    <d v="1900-01-16T07:56:40"/>
    <n v="43136"/>
    <n v="0"/>
    <n v="107.260572989303"/>
    <n v="1"/>
    <n v="52188.57820476585"/>
  </r>
  <r>
    <s v="STND-39299"/>
    <s v="Rolling Meadows Park District"/>
    <s v="City of Rolling Meadows Park District - 3000 Central Rd - Rolling Meadows"/>
    <s v="New Indoor LED Fixtures"/>
    <s v="Indoor Lighting"/>
    <s v="Office"/>
    <n v="0"/>
    <n v="37921"/>
    <n v="0"/>
    <x v="0"/>
    <x v="1"/>
    <n v="15"/>
    <s v="Qty / 1,000"/>
    <m/>
    <s v="Public-Lighting"/>
    <s v="lighting"/>
    <n v="2"/>
    <n v="10296"/>
    <s v="Lighting"/>
    <n v="0.98996686498346598"/>
    <n v="2.5626279547341602"/>
    <n v="37540.533487038003"/>
    <n v="0"/>
    <n v="0.71"/>
    <n v="26653.778775797"/>
    <n v="0"/>
    <n v="2885"/>
    <n v="1.165"/>
    <n v="1.3779999999999999"/>
    <n v="2.5499999999999998E-2"/>
    <n v="0.55000000000000004"/>
    <n v="24.263431542460999"/>
    <d v="1900-01-16T07:56:40"/>
    <n v="43136"/>
    <n v="0"/>
    <n v="821.70266430855702"/>
    <n v="1"/>
    <n v="399806.68163695501"/>
  </r>
  <r>
    <s v="STND-39299"/>
    <s v="Rolling Meadows Park District"/>
    <s v="City of Rolling Meadows Park District - 3000 Central Rd - Rolling Meadows"/>
    <s v="Outdoor &amp; Garage - LED Fixtures"/>
    <s v="Outdoor &amp; Garage Lighting"/>
    <s v="Exterior"/>
    <n v="0"/>
    <n v="17189"/>
    <n v="0"/>
    <x v="0"/>
    <x v="1"/>
    <n v="10.1978380583316"/>
    <s v="Qty / 1,000"/>
    <m/>
    <s v="Public-Lighting"/>
    <s v="lighting"/>
    <n v="2"/>
    <n v="4140"/>
    <s v="Lighting"/>
    <n v="0.98996686498346598"/>
    <n v="2.5626279547341602"/>
    <n v="17016.5404422008"/>
    <n v="0"/>
    <n v="0.71"/>
    <n v="12081.7437139626"/>
    <n v="0"/>
    <n v="4903"/>
    <n v="1"/>
    <n v="1"/>
    <n v="0"/>
    <n v="0"/>
    <n v="14.276973281664301"/>
    <d v="1900-01-09T04:44:53"/>
    <n v="43136"/>
    <n v="0"/>
    <n v="0"/>
    <n v="1"/>
    <n v="123207.66585725638"/>
  </r>
  <r>
    <s v="STND-39299"/>
    <s v="Rolling Meadows Park District"/>
    <s v="City of Rolling Meadows Park District - 3000 Central Rd - Rolling Meadows"/>
    <s v="New Indoor LED Fixtures"/>
    <s v="Indoor Lighting"/>
    <s v="Office"/>
    <n v="0"/>
    <n v="2942.8"/>
    <n v="0"/>
    <x v="0"/>
    <x v="1"/>
    <n v="15"/>
    <s v="Qty / 1,000"/>
    <m/>
    <s v="Public-Lighting"/>
    <s v="lighting"/>
    <n v="2"/>
    <n v="1"/>
    <s v="Lighting"/>
    <n v="0.98996686498346598"/>
    <n v="2.5626279547341602"/>
    <n v="2913.2744902733398"/>
    <n v="0"/>
    <n v="0.71"/>
    <n v="2068.42488809407"/>
    <n v="0"/>
    <n v="2885"/>
    <n v="1.165"/>
    <n v="1.3779999999999999"/>
    <n v="2.5499999999999998E-2"/>
    <n v="0.55000000000000004"/>
    <n v="24.263431542460999"/>
    <d v="1900-01-16T07:56:40"/>
    <n v="43136"/>
    <n v="0"/>
    <n v="63.766952362206197"/>
    <n v="1"/>
    <n v="31026.373321411051"/>
  </r>
  <r>
    <s v="STND-39302"/>
    <s v="Wal-Mart Stores, Inc."/>
    <s v="Wal-Mart Stores Inc - 6800 W Route 34 - Plano"/>
    <s v="Anti-Sweat Heater Controls for Glass Door Cooler or Refrigerator"/>
    <s v="Refrigeration"/>
    <s v="Grocery/convenience"/>
    <n v="0"/>
    <n v="50275.472999999998"/>
    <n v="18.803999999999998"/>
    <x v="2"/>
    <x v="0"/>
    <n v="12"/>
    <s v="NA"/>
    <m/>
    <s v="Private-Non-Lighting"/>
    <s v="non_lighting"/>
    <n v="3"/>
    <n v="167"/>
    <s v="Non-Lighting"/>
    <n v="0.98952339343681495"/>
    <n v="0.43468415683807998"/>
    <n v="49748.756649600997"/>
    <n v="8.17380088518326"/>
    <n v="0.7"/>
    <n v="34824.129654720702"/>
    <n v="5.7216606196282802"/>
    <n v="4661"/>
    <n v="1.07"/>
    <n v="1.24"/>
    <n v="2.9000000000000001E-2"/>
    <n v="0.745"/>
    <n v="15.018236429950701"/>
    <d v="1900-01-09T17:27:20"/>
    <n v="43296"/>
    <n v="0"/>
    <n v="0"/>
    <n v="0"/>
    <n v="417889.55585664843"/>
  </r>
  <r>
    <s v="STND-39303"/>
    <s v="Enwave Chicago LLC"/>
    <s v="Enwave Chicago LLC - 433 W Van Buren St - Chicago"/>
    <s v="Water-Cooled Chiller"/>
    <s v="HVAC"/>
    <s v="Office"/>
    <n v="0"/>
    <n v="287520"/>
    <n v="114.72"/>
    <x v="3"/>
    <x v="0"/>
    <n v="20"/>
    <s v="ΔkWpeak / CF"/>
    <n v="1"/>
    <s v="Private-Non-Lighting"/>
    <s v="non_lighting"/>
    <n v="1"/>
    <n v="2"/>
    <s v="Non-Lighting"/>
    <n v="0.63719436902659499"/>
    <n v="0.48692010922420598"/>
    <n v="183206.124982526"/>
    <n v="55.859474930200903"/>
    <n v="0.7"/>
    <n v="128244.287487769"/>
    <n v="39.101632451140603"/>
    <n v="2885"/>
    <n v="1.165"/>
    <n v="1.3779999999999999"/>
    <n v="2.5499999999999998E-2"/>
    <n v="0.55000000000000004"/>
    <n v="24.263431542460999"/>
    <d v="1900-01-16T07:56:40"/>
    <n v="43222"/>
    <n v="55.859474930200903"/>
    <n v="0"/>
    <n v="1"/>
    <n v="2564885.7497553802"/>
  </r>
  <r>
    <s v="STND-39303"/>
    <s v="Enwave Chicago LLC"/>
    <s v="Enwave Chicago LLC - 433 W Van Buren St - Chicago"/>
    <s v="VSD on HVAC Fan or Pump &lt;= 200 HP"/>
    <s v="Variable Speed Drives"/>
    <s v="Office"/>
    <n v="0"/>
    <n v="76602.150999999998"/>
    <n v="16.718"/>
    <x v="6"/>
    <x v="0"/>
    <n v="15"/>
    <s v="ΔkWpeak"/>
    <m/>
    <s v="Private-Non-Lighting"/>
    <s v="non_lighting"/>
    <n v="1"/>
    <n v="2"/>
    <s v="Non-Lighting"/>
    <n v="0.63719436902659499"/>
    <n v="0.48692010922420598"/>
    <n v="48810.459272524902"/>
    <n v="8.1403303860102803"/>
    <n v="0.7"/>
    <n v="34167.321490767397"/>
    <n v="5.6982312702071898"/>
    <n v="2885"/>
    <n v="1.165"/>
    <n v="1.3779999999999999"/>
    <n v="2.5499999999999998E-2"/>
    <n v="0.55000000000000004"/>
    <n v="24.263431542460999"/>
    <d v="1900-01-16T07:56:40"/>
    <n v="43222"/>
    <n v="8.1403303860102803"/>
    <n v="0"/>
    <n v="1"/>
    <n v="512509.82236151095"/>
  </r>
  <r>
    <s v="STND-39303"/>
    <s v="Enwave Chicago LLC"/>
    <s v="Enwave Chicago LLC - 433 W Van Buren St - Chicago"/>
    <s v="VSD on HVAC Fan or Pump &lt;= 200 HP"/>
    <s v="Variable Speed Drives"/>
    <s v="Office"/>
    <n v="0"/>
    <n v="239381.72"/>
    <n v="52.244999999999997"/>
    <x v="6"/>
    <x v="0"/>
    <n v="15"/>
    <s v="ΔkWpeak"/>
    <m/>
    <s v="Private-Non-Lighting"/>
    <s v="non_lighting"/>
    <n v="1"/>
    <n v="2"/>
    <s v="Non-Lighting"/>
    <n v="0.63719436902659499"/>
    <n v="0.48692010922420598"/>
    <n v="152532.68403190101"/>
    <n v="25.439141106418599"/>
    <n v="0.7"/>
    <n v="106772.878822331"/>
    <n v="17.807398774492999"/>
    <n v="2885"/>
    <n v="1.165"/>
    <n v="1.3779999999999999"/>
    <n v="2.5499999999999998E-2"/>
    <n v="0.55000000000000004"/>
    <n v="24.263431542460999"/>
    <d v="1900-01-16T07:56:40"/>
    <n v="43222"/>
    <n v="25.439141106418599"/>
    <n v="0"/>
    <n v="1"/>
    <n v="1601593.1823349649"/>
  </r>
  <r>
    <s v="STND-39303"/>
    <s v="Enwave Chicago LLC"/>
    <s v="Enwave Chicago LLC - 433 W Van Buren St - Chicago"/>
    <s v="VSD on HVAC Fan or Pump &lt;= 200 HP"/>
    <s v="Variable Speed Drives"/>
    <s v="Office"/>
    <n v="0"/>
    <n v="153204.30100000001"/>
    <n v="33.436999999999998"/>
    <x v="6"/>
    <x v="0"/>
    <n v="15"/>
    <s v="ΔkWpeak"/>
    <m/>
    <s v="Private-Non-Lighting"/>
    <s v="non_lighting"/>
    <n v="1"/>
    <n v="4"/>
    <s v="Non-Lighting"/>
    <n v="0.63719436902659499"/>
    <n v="0.48692010922420598"/>
    <n v="97620.917907855503"/>
    <n v="16.2811476921298"/>
    <n v="0.7"/>
    <n v="68334.642535498802"/>
    <n v="11.3968033844908"/>
    <n v="2885"/>
    <n v="1.165"/>
    <n v="1.3779999999999999"/>
    <n v="2.5499999999999998E-2"/>
    <n v="0.55000000000000004"/>
    <n v="24.263431542460999"/>
    <d v="1900-01-16T07:56:40"/>
    <n v="43222"/>
    <n v="16.2811476921298"/>
    <n v="0"/>
    <n v="1"/>
    <n v="1025019.638032482"/>
  </r>
  <r>
    <s v="STND-39303"/>
    <s v="Enwave Chicago LLC"/>
    <s v="Enwave Chicago LLC - 433 W Van Buren St - Chicago"/>
    <s v="VSD on HVAC Fan or Pump &lt;= 200 HP"/>
    <s v="Variable Speed Drives"/>
    <s v="Office"/>
    <n v="0"/>
    <n v="28725.806"/>
    <n v="6.2690000000000001"/>
    <x v="6"/>
    <x v="0"/>
    <n v="15"/>
    <s v="ΔkWpeak"/>
    <m/>
    <s v="Private-Non-Lighting"/>
    <s v="non_lighting"/>
    <n v="1"/>
    <n v="2"/>
    <s v="Non-Lighting"/>
    <n v="0.63719436902659499"/>
    <n v="0.48692010922420598"/>
    <n v="18303.921828950399"/>
    <n v="3.0525021647265498"/>
    <n v="0.7"/>
    <n v="12812.745280265301"/>
    <n v="2.1367515153085801"/>
    <n v="2885"/>
    <n v="1.165"/>
    <n v="1.3779999999999999"/>
    <n v="2.5499999999999998E-2"/>
    <n v="0.55000000000000004"/>
    <n v="24.263431542460999"/>
    <d v="1900-01-16T07:56:40"/>
    <n v="43222"/>
    <n v="3.0525021647265498"/>
    <n v="0"/>
    <n v="1"/>
    <n v="192191.1792039795"/>
  </r>
  <r>
    <s v="STND-39304"/>
    <s v="CR Itasca LLC"/>
    <s v="CR Itasca LLC - 1100 N Arlington Heights Rd - Itasca"/>
    <s v="Outdoor &amp; Garage - LED Fixtures"/>
    <s v="Outdoor &amp; Garage Lighting"/>
    <s v="Exterior"/>
    <n v="0"/>
    <n v="49456.561000000002"/>
    <n v="0"/>
    <x v="0"/>
    <x v="0"/>
    <n v="10.1978380583316"/>
    <s v="Qty / 1,000"/>
    <m/>
    <s v="Private-Lighting"/>
    <s v="lighting"/>
    <n v="3"/>
    <n v="10087"/>
    <s v="Lighting"/>
    <n v="0.91633259480590001"/>
    <n v="1.30467645558681"/>
    <n v="45318.658871306303"/>
    <n v="0"/>
    <n v="0.71"/>
    <n v="32176.247798627399"/>
    <n v="0"/>
    <n v="4903"/>
    <n v="1"/>
    <n v="1"/>
    <n v="0"/>
    <n v="0"/>
    <n v="14.276973281664301"/>
    <d v="1900-01-09T04:44:53"/>
    <n v="43167"/>
    <n v="0"/>
    <n v="0"/>
    <n v="1"/>
    <n v="328128.16437515087"/>
  </r>
  <r>
    <s v="STND-39305"/>
    <s v="Wal-Mart Stores, Inc."/>
    <s v="Wal-Mart Stores Inc - 2300 Sycamore Rd - Dekalb"/>
    <s v="Anti-Sweat Heater Controls for Glass Door Cooler or Refrigerator"/>
    <s v="Refrigeration"/>
    <s v="Grocery/convenience"/>
    <n v="0"/>
    <n v="105367.758"/>
    <n v="39.409999999999997"/>
    <x v="2"/>
    <x v="0"/>
    <n v="12"/>
    <s v="NA"/>
    <m/>
    <s v="Private-Non-Lighting"/>
    <s v="non_lighting"/>
    <n v="3"/>
    <n v="350"/>
    <s v="Non-Lighting"/>
    <n v="0.98952339343681495"/>
    <n v="0.43468415683807998"/>
    <n v="104263.861454989"/>
    <n v="17.130902620988699"/>
    <n v="0.7"/>
    <n v="72984.703018492393"/>
    <n v="11.9916318346921"/>
    <n v="4661"/>
    <n v="1.07"/>
    <n v="1.24"/>
    <n v="2.9000000000000001E-2"/>
    <n v="0.745"/>
    <n v="15.018236429950701"/>
    <d v="1900-01-09T17:27:20"/>
    <n v="43266"/>
    <n v="0"/>
    <n v="0"/>
    <n v="0"/>
    <n v="875816.43622190878"/>
  </r>
  <r>
    <s v="STND-39306"/>
    <s v="SAACHI Ventures Inc"/>
    <s v="SAACHI Ventures Inc DBA Fun Zone - 2011 63rd St - Downers Grove"/>
    <s v="New Indoor LED Fixtures"/>
    <s v="Indoor Lighting"/>
    <s v="Miscellaneous"/>
    <n v="0"/>
    <n v="37715.046000000002"/>
    <n v="8.077"/>
    <x v="0"/>
    <x v="0"/>
    <n v="14.797277300976599"/>
    <s v="Qty / 1,000"/>
    <m/>
    <s v="Private-Lighting"/>
    <s v="lighting"/>
    <n v="3"/>
    <n v="10240"/>
    <s v="Lighting"/>
    <n v="0.91633259480590001"/>
    <n v="1.30467645558681"/>
    <n v="34559.525964403903"/>
    <n v="10.537871731774599"/>
    <n v="0.71"/>
    <n v="24537.263434726701"/>
    <n v="7.4818889295599904"/>
    <n v="3379"/>
    <n v="1.0900000000000001"/>
    <n v="1.36"/>
    <n v="2.1999999999999999E-2"/>
    <n v="0.57999999999999996"/>
    <n v="20.7161882213673"/>
    <d v="1900-01-13T19:08:05"/>
    <n v="43167"/>
    <n v="13.3593708567123"/>
    <n v="697.53171671273901"/>
    <n v="1"/>
    <n v="363084.69125076453"/>
  </r>
  <r>
    <s v="STND-39307"/>
    <s v="Lake County Fair Association"/>
    <s v="Lake County Fairgrounds - 1060 E Peterson Rd - Grayslake"/>
    <s v="New Indoor LED Fixtures"/>
    <s v="Indoor Lighting"/>
    <s v="Miscellaneous"/>
    <n v="0"/>
    <n v="117672"/>
    <n v="0"/>
    <x v="0"/>
    <x v="1"/>
    <n v="14.797277300976599"/>
    <s v="Qty / 1,000"/>
    <m/>
    <s v="Public-Lighting"/>
    <s v="lighting"/>
    <n v="2"/>
    <n v="24000"/>
    <s v="Lighting"/>
    <n v="0.98996686498346598"/>
    <n v="2.5626279547341602"/>
    <n v="116491.380936334"/>
    <n v="0"/>
    <n v="0.71"/>
    <n v="82708.880464797403"/>
    <n v="0"/>
    <n v="3379"/>
    <n v="1.0900000000000001"/>
    <n v="1.36"/>
    <n v="2.1999999999999999E-2"/>
    <n v="0.57999999999999996"/>
    <n v="20.7161882213673"/>
    <d v="1900-01-13T19:08:05"/>
    <n v="43132"/>
    <n v="0"/>
    <n v="2351.2021840361099"/>
    <n v="1"/>
    <n v="1223866.2394909335"/>
  </r>
  <r>
    <s v="STND-39309"/>
    <s v="KTCP 225, LLC"/>
    <s v="KTCP 225 LLC - 225 W Washington - Chicago"/>
    <s v="Water-Cooled Chiller"/>
    <s v="HVAC"/>
    <s v="Miscellaneous"/>
    <n v="0"/>
    <n v="402930"/>
    <n v="157.74"/>
    <x v="3"/>
    <x v="0"/>
    <n v="20"/>
    <s v="ΔkWpeak / CF"/>
    <n v="1"/>
    <s v="Private-Non-Lighting"/>
    <s v="non_lighting"/>
    <n v="2"/>
    <n v="2"/>
    <s v="Non-Lighting"/>
    <n v="0.76002432528749297"/>
    <n v="0.465462131779591"/>
    <n v="306236.60138809"/>
    <n v="73.421996666912705"/>
    <n v="0.7"/>
    <n v="214365.62097166301"/>
    <n v="51.395397666838903"/>
    <n v="3379"/>
    <n v="1.0900000000000001"/>
    <n v="1.36"/>
    <n v="2.1999999999999999E-2"/>
    <n v="0.57999999999999996"/>
    <n v="20.7161882213673"/>
    <d v="1900-01-13T19:08:05"/>
    <n v="43201"/>
    <n v="73.421996666912705"/>
    <n v="0"/>
    <n v="1"/>
    <n v="4287312.4194332603"/>
  </r>
  <r>
    <s v="STND-39309"/>
    <s v="KTCP 225, LLC"/>
    <s v="KTCP 225 LLC - 225 W Washington - Chicago"/>
    <s v="VSD on HVAC Fan or Pump &lt;= 200 HP"/>
    <s v="Variable Speed Drives"/>
    <s v="Miscellaneous"/>
    <n v="0"/>
    <n v="0"/>
    <n v="0"/>
    <x v="6"/>
    <x v="0"/>
    <n v="15"/>
    <s v="ΔkWpeak"/>
    <m/>
    <s v="Private-Non-Lighting"/>
    <s v="non_lighting"/>
    <n v="2"/>
    <n v="2"/>
    <s v="Non-Lighting"/>
    <n v="0.76002432528749297"/>
    <n v="0.465462131779591"/>
    <n v="0"/>
    <n v="0"/>
    <n v="0.7"/>
    <n v="0"/>
    <n v="0"/>
    <n v="3379"/>
    <n v="1.0900000000000001"/>
    <n v="1.36"/>
    <n v="2.1999999999999999E-2"/>
    <n v="0.57999999999999996"/>
    <n v="20.7161882213673"/>
    <d v="1900-01-13T19:08:05"/>
    <n v="43201"/>
    <n v="0"/>
    <n v="0"/>
    <n v="1"/>
    <n v="0"/>
  </r>
  <r>
    <s v="STND-39310"/>
    <s v="Ronald McDonald House Charities of Chicagoland and Northwest Indiana"/>
    <s v="Standard - Ronald McDonald House - 1 S Air Mail Rd - Proviso Township"/>
    <s v="Building Energy Management System"/>
    <s v="Energy Management System"/>
    <s v="Miscellaneous"/>
    <n v="7880.6"/>
    <n v="14113.44"/>
    <n v="0"/>
    <x v="1"/>
    <x v="0"/>
    <n v="15"/>
    <s v="NA"/>
    <m/>
    <s v="EMS"/>
    <s v="ems"/>
    <n v="3"/>
    <n v="1"/>
    <s v="EMS"/>
    <n v="0.91036333343406195"/>
    <n v="0"/>
    <n v="12848.3582846216"/>
    <n v="0"/>
    <n v="0.7"/>
    <n v="8993.8507992351406"/>
    <n v="0"/>
    <n v="3379"/>
    <n v="1.0900000000000001"/>
    <n v="1.36"/>
    <n v="2.1999999999999999E-2"/>
    <n v="0.57999999999999996"/>
    <n v="20.7161882213673"/>
    <d v="1900-01-13T19:08:05"/>
    <n v="43162"/>
    <n v="0"/>
    <n v="0"/>
    <n v="1"/>
    <n v="134907.76198852711"/>
  </r>
  <r>
    <s v="STND-39313"/>
    <s v="Castellanos Elementary"/>
    <s v="Castellanos Elementary - 2524 S Central Park - Chicago"/>
    <s v="New Indoor LED Fixtures"/>
    <s v="Indoor Lighting"/>
    <s v="K-12 School"/>
    <n v="0"/>
    <n v="4657.71"/>
    <n v="0"/>
    <x v="0"/>
    <x v="1"/>
    <n v="15"/>
    <s v="Qty / 1,000"/>
    <m/>
    <s v="Public-Lighting"/>
    <s v="lighting"/>
    <n v="3"/>
    <n v="1"/>
    <s v="Lighting"/>
    <n v="0.99829244462109001"/>
    <n v="0.987374621353864"/>
    <n v="4649.7567022361"/>
    <n v="0"/>
    <n v="0.71"/>
    <n v="3301.3272585876298"/>
    <n v="0"/>
    <n v="2979"/>
    <n v="1.17333333333333"/>
    <n v="1.323"/>
    <n v="2.1333333333333301E-2"/>
    <n v="0.72"/>
    <n v="23.497818059751602"/>
    <d v="1900-01-15T18:49:11"/>
    <n v="43132"/>
    <n v="0"/>
    <n v="84.541030949747295"/>
    <n v="1"/>
    <n v="49519.908878814444"/>
  </r>
  <r>
    <s v="STND-39313"/>
    <s v="Castellanos Elementary"/>
    <s v="Castellanos Elementary - 2524 S Central Park - Chicago"/>
    <s v="New Indoor LED Fixtures"/>
    <s v="Indoor Lighting"/>
    <s v="K-12 School"/>
    <n v="0"/>
    <n v="562.67999999999995"/>
    <n v="0"/>
    <x v="0"/>
    <x v="1"/>
    <n v="15"/>
    <s v="Qty / 1,000"/>
    <m/>
    <s v="Public-Lighting"/>
    <s v="lighting"/>
    <n v="3"/>
    <n v="1"/>
    <s v="Lighting"/>
    <n v="0.99829244462109001"/>
    <n v="0.987374621353864"/>
    <n v="561.719192739395"/>
    <n v="0"/>
    <n v="0.71"/>
    <n v="398.82062684496998"/>
    <n v="0"/>
    <n v="2979"/>
    <n v="1.17333333333333"/>
    <n v="1.323"/>
    <n v="2.1333333333333301E-2"/>
    <n v="0.72"/>
    <n v="23.497818059751602"/>
    <d v="1900-01-15T18:49:11"/>
    <n v="43132"/>
    <n v="0"/>
    <n v="10.213076231625401"/>
    <n v="1"/>
    <n v="5982.3094026745493"/>
  </r>
  <r>
    <s v="STND-39315"/>
    <s v="Golden Corridor Family YMCA"/>
    <s v="Golden Corridor Family YMCA - 300 W Wise Rd - Schaumburg"/>
    <s v="Outdoor &amp; Garage - LED Fixtures"/>
    <s v="Outdoor &amp; Garage Lighting"/>
    <s v="Exterior"/>
    <n v="0"/>
    <n v="23926.639999999999"/>
    <n v="0"/>
    <x v="0"/>
    <x v="0"/>
    <n v="10.1978380583316"/>
    <s v="Qty / 1,000"/>
    <m/>
    <s v="Private-Lighting"/>
    <s v="lighting"/>
    <n v="3"/>
    <n v="4880"/>
    <s v="Lighting"/>
    <n v="0.91633259480590001"/>
    <n v="1.30467645558681"/>
    <n v="21924.7601161866"/>
    <n v="0"/>
    <n v="0.71"/>
    <n v="15566.5796824925"/>
    <n v="0"/>
    <n v="4903"/>
    <n v="1"/>
    <n v="1"/>
    <n v="0"/>
    <n v="0"/>
    <n v="14.276973281664301"/>
    <d v="1900-01-09T04:44:53"/>
    <n v="43135"/>
    <n v="0"/>
    <n v="0"/>
    <n v="1"/>
    <n v="158745.45872417346"/>
  </r>
  <r>
    <s v="STND-39316"/>
    <s v="Wal-Mart Stores, Inc."/>
    <s v="Wal-Mart Stores Inc - 1708 W Reynolds St - Pontiac"/>
    <s v="Anti-Sweat Heater Controls for Glass Door Cooler or Refrigerator"/>
    <s v="Refrigeration"/>
    <s v="Grocery/convenience"/>
    <n v="0"/>
    <n v="34921.885999999999"/>
    <n v="13.061999999999999"/>
    <x v="2"/>
    <x v="0"/>
    <n v="12"/>
    <s v="NA"/>
    <m/>
    <s v="Private-Non-Lighting"/>
    <s v="non_lighting"/>
    <n v="3"/>
    <n v="116"/>
    <s v="Non-Lighting"/>
    <n v="0.98952339343681495"/>
    <n v="0.43468415683807998"/>
    <n v="34556.023139933597"/>
    <n v="5.6778444566190096"/>
    <n v="0.7"/>
    <n v="24189.216197953501"/>
    <n v="3.9744911196333002"/>
    <n v="4661"/>
    <n v="1.07"/>
    <n v="1.24"/>
    <n v="2.9000000000000001E-2"/>
    <n v="0.745"/>
    <n v="15.018236429950701"/>
    <d v="1900-01-09T17:27:20"/>
    <n v="43135"/>
    <n v="0"/>
    <n v="0"/>
    <n v="1"/>
    <n v="290270.59437544202"/>
  </r>
  <r>
    <s v="STND-39317"/>
    <s v="Family Dollar Retail Properties, LLC"/>
    <s v="Family Dollar Retail Properties, LLC - 120 W 79th St - Chicago"/>
    <s v="Cooler Display Cases with Doors"/>
    <s v="Refrigeration"/>
    <s v="Retail (strip mall)"/>
    <n v="0"/>
    <n v="40955.03"/>
    <n v="4.681"/>
    <x v="2"/>
    <x v="0"/>
    <n v="12"/>
    <s v="ΔkWpeak"/>
    <m/>
    <s v="Private-Non-Lighting"/>
    <s v="non_lighting"/>
    <n v="3"/>
    <n v="31"/>
    <s v="Non-Lighting"/>
    <n v="0.98952339343681495"/>
    <n v="0.43468415683807998"/>
    <n v="40525.9602639066"/>
    <n v="2.03475653815905"/>
    <n v="0.7"/>
    <n v="28368.172184734602"/>
    <n v="1.42432957671134"/>
    <n v="4093"/>
    <n v="1.1200000000000001"/>
    <n v="1.29"/>
    <n v="1.9E-2"/>
    <n v="0.71"/>
    <n v="17.102369899829"/>
    <d v="1900-01-11T05:11:01"/>
    <n v="43226"/>
    <n v="2.03475653815905"/>
    <n v="0"/>
    <n v="1"/>
    <n v="340418.0662168152"/>
  </r>
  <r>
    <s v="STND-39317"/>
    <s v="Family Dollar Retail Properties, LLC"/>
    <s v="Family Dollar Retail Properties, LLC - 120 W 79th St - Chicago"/>
    <s v="Freezer Display Cases with Doors"/>
    <s v="Refrigeration"/>
    <s v="Retail (strip mall)"/>
    <n v="0"/>
    <n v="49580.87"/>
    <n v="5.6580000000000004"/>
    <x v="2"/>
    <x v="0"/>
    <n v="12"/>
    <s v="ΔkWpeak"/>
    <m/>
    <s v="Private-Non-Lighting"/>
    <s v="non_lighting"/>
    <n v="3"/>
    <n v="23"/>
    <s v="Non-Lighting"/>
    <n v="0.98952339343681495"/>
    <n v="0.43468415683807998"/>
    <n v="49061.4307319496"/>
    <n v="2.4594429593898601"/>
    <n v="0.7"/>
    <n v="34343.001512364703"/>
    <n v="1.7216100715728999"/>
    <n v="4093"/>
    <n v="1.1200000000000001"/>
    <n v="1.29"/>
    <n v="1.9E-2"/>
    <n v="0.71"/>
    <n v="17.102369899829"/>
    <d v="1900-01-11T05:11:01"/>
    <n v="43226"/>
    <n v="2.4594429593898601"/>
    <n v="0"/>
    <n v="1"/>
    <n v="412116.01814837643"/>
  </r>
  <r>
    <s v="STND-39318"/>
    <s v="Design Centrix LLC"/>
    <s v="Design Centrix LLC - 777 N Church Rd - Elmhurst"/>
    <s v="Occupancy Sensors"/>
    <s v="Indoor Lighting"/>
    <s v="Warehouse"/>
    <n v="0"/>
    <n v="12675.156000000001"/>
    <n v="6.5140000000000002"/>
    <x v="0"/>
    <x v="0"/>
    <n v="8"/>
    <s v="Qty / 1,000"/>
    <m/>
    <s v="Private-Lighting"/>
    <s v="lighting"/>
    <n v="2"/>
    <n v="10075"/>
    <s v="Lighting"/>
    <n v="0.97902139861649395"/>
    <n v="0.93591656730105399"/>
    <n v="12409.2489548022"/>
    <n v="6.09656051939906"/>
    <n v="0.71"/>
    <n v="8810.5667579095898"/>
    <n v="4.3285579687733398"/>
    <n v="5242"/>
    <n v="1"/>
    <n v="1.22"/>
    <n v="1.0999999999999999E-2"/>
    <n v="0.68"/>
    <n v="13.3536818008394"/>
    <d v="1900-01-08T12:55:13"/>
    <n v="43146"/>
    <n v="9.4286429313316802"/>
    <n v="136.50173850282499"/>
    <n v="1"/>
    <n v="70484.534063276718"/>
  </r>
  <r>
    <s v="STND-39318"/>
    <s v="Design Centrix LLC"/>
    <s v="Design Centrix LLC - 777 N Church Rd - Elmhurst"/>
    <s v="New Indoor LED Fixtures"/>
    <s v="Indoor Lighting"/>
    <s v="Warehouse"/>
    <n v="0"/>
    <n v="292152.386"/>
    <n v="46.235999999999997"/>
    <x v="0"/>
    <x v="0"/>
    <n v="9.5383441434566993"/>
    <s v="Qty / 1,000"/>
    <m/>
    <s v="Private-Lighting"/>
    <s v="lighting"/>
    <n v="2"/>
    <n v="55733"/>
    <s v="Lighting"/>
    <n v="0.97902139861649395"/>
    <n v="0.93591656730105399"/>
    <n v="286023.43755086599"/>
    <n v="43.273038405731498"/>
    <n v="0.71"/>
    <n v="203076.640661115"/>
    <n v="30.723857268069398"/>
    <n v="5242"/>
    <n v="1"/>
    <n v="1.22"/>
    <n v="1.0999999999999999E-2"/>
    <n v="0.68"/>
    <n v="13.3536818008394"/>
    <d v="1900-01-08T12:55:13"/>
    <n v="43146"/>
    <n v="52.161328840081403"/>
    <n v="3146.2578130595198"/>
    <n v="1"/>
    <n v="1937014.8861228069"/>
  </r>
  <r>
    <s v="STND-39318"/>
    <s v="Design Centrix LLC"/>
    <s v="Design Centrix LLC - 777 N Church Rd - Elmhurst"/>
    <s v="Indoor Networked Lighting Measures"/>
    <s v="Indoor Advanced Lighting"/>
    <s v="Warehouse"/>
    <n v="0"/>
    <n v="137004.91200000001"/>
    <n v="21.681999999999999"/>
    <x v="0"/>
    <x v="0"/>
    <n v="9.5383441434566993"/>
    <s v="Qty / 1,000"/>
    <m/>
    <s v="Private-Lighting"/>
    <s v="lighting"/>
    <n v="2"/>
    <n v="26136"/>
    <s v="Lighting"/>
    <n v="0.97902139861649395"/>
    <n v="0.93591656730105399"/>
    <n v="134130.74056357"/>
    <n v="20.292543012221401"/>
    <n v="0.71"/>
    <n v="95232.825800134393"/>
    <n v="14.407705538677201"/>
    <n v="5242"/>
    <n v="1"/>
    <n v="1.22"/>
    <n v="1.0999999999999999E-2"/>
    <n v="0.68"/>
    <n v="13.3536818008394"/>
    <d v="1900-01-08T12:55:13"/>
    <n v="43146"/>
    <n v="24.460635260633399"/>
    <n v="1475.43814619927"/>
    <n v="1"/>
    <n v="908363.46623554395"/>
  </r>
  <r>
    <s v="STND-39320"/>
    <s v="M &amp; G Halsted Mart"/>
    <s v="M &amp; G Halsted Mart - 10655 S Halsted St - Chicago"/>
    <s v="New Indoor LED Fixtures"/>
    <s v="Indoor Lighting"/>
    <s v="Grocery/convenience"/>
    <n v="0"/>
    <n v="6643.0439999999999"/>
    <n v="1.2310000000000001"/>
    <x v="0"/>
    <x v="0"/>
    <n v="10.727311735679001"/>
    <s v="Qty / 1,000"/>
    <m/>
    <s v="Private-Lighting"/>
    <s v="lighting"/>
    <n v="3"/>
    <n v="1332"/>
    <s v="Lighting"/>
    <n v="0.91633259480590001"/>
    <n v="1.30467645558681"/>
    <n v="6087.2377459297604"/>
    <n v="1.6060567168273601"/>
    <n v="0.71"/>
    <n v="4321.9387996101304"/>
    <n v="1.14030026894742"/>
    <n v="4661"/>
    <n v="1.07"/>
    <n v="1.24"/>
    <n v="2.9000000000000001E-2"/>
    <n v="0.745"/>
    <n v="15.018236429950701"/>
    <d v="1900-01-09T17:27:20"/>
    <n v="43146"/>
    <n v="1.73853292577112"/>
    <n v="164.98120993641399"/>
    <n v="1"/>
    <n v="46362.784805944168"/>
  </r>
  <r>
    <s v="STND-39321"/>
    <s v="Carnicerias Jimenez Inc."/>
    <s v="Carnicerias Jimenez Inc - 3848-54 W North Ave - Chicago"/>
    <s v="Photocells"/>
    <s v="Outdoor &amp; Garage Lighting"/>
    <s v="Grocery/convenience"/>
    <n v="0"/>
    <n v="1019.2"/>
    <n v="0"/>
    <x v="0"/>
    <x v="0"/>
    <n v="8"/>
    <s v="Qty / 1,000"/>
    <m/>
    <s v="Private-Lighting"/>
    <s v="lighting"/>
    <n v="3"/>
    <n v="3640"/>
    <s v="Lighting"/>
    <n v="0.91633259480590001"/>
    <n v="1.30467645558681"/>
    <n v="933.92618062617305"/>
    <n v="0"/>
    <n v="0.71"/>
    <n v="663.087588244583"/>
    <n v="0"/>
    <n v="4661"/>
    <n v="1.07"/>
    <n v="1.24"/>
    <n v="2.9000000000000001E-2"/>
    <n v="0.745"/>
    <n v="15.018236429950701"/>
    <d v="1900-01-09T17:27:20"/>
    <n v="43135"/>
    <n v="0"/>
    <n v="25.3120179795879"/>
    <n v="1"/>
    <n v="5304.700705956664"/>
  </r>
  <r>
    <s v="STND-39321"/>
    <s v="Carnicerias Jimenez Inc."/>
    <s v="Carnicerias Jimenez Inc - 3848-54 W North Ave - Chicago"/>
    <s v="Outdoor &amp; Garage - LED Fixtures"/>
    <s v="Outdoor &amp; Garage Lighting"/>
    <s v="Exterior"/>
    <n v="0"/>
    <n v="60189.228000000003"/>
    <n v="0"/>
    <x v="0"/>
    <x v="0"/>
    <n v="10.1978380583316"/>
    <s v="Qty / 1,000"/>
    <m/>
    <s v="Private-Lighting"/>
    <s v="lighting"/>
    <n v="3"/>
    <n v="12276"/>
    <s v="Lighting"/>
    <n v="0.91633259480590001"/>
    <n v="1.30467645558681"/>
    <n v="55153.351472603899"/>
    <n v="0"/>
    <n v="0.71"/>
    <n v="39158.8795455488"/>
    <n v="0"/>
    <n v="4903"/>
    <n v="1"/>
    <n v="1"/>
    <n v="0"/>
    <n v="0"/>
    <n v="14.276973281664301"/>
    <d v="1900-01-09T04:44:53"/>
    <n v="43135"/>
    <n v="0"/>
    <n v="0"/>
    <n v="1"/>
    <n v="399335.91215122037"/>
  </r>
  <r>
    <s v="STND-39323"/>
    <s v="Panasonic Avionics Corporation"/>
    <s v="Panasonic Avionics Corp - 975 Busse - Elk Grove Village"/>
    <s v="New Indoor LED Fixtures"/>
    <s v="Indoor Lighting"/>
    <s v="Office"/>
    <n v="0"/>
    <n v="24890.567999999999"/>
    <n v="5.5970000000000004"/>
    <x v="0"/>
    <x v="0"/>
    <n v="15"/>
    <s v="Qty / 1,000"/>
    <m/>
    <s v="Private-Lighting"/>
    <s v="lighting"/>
    <n v="3"/>
    <n v="7374"/>
    <s v="Lighting"/>
    <n v="0.91633259480590001"/>
    <n v="1.30467645558681"/>
    <n v="22808.038761632699"/>
    <n v="7.3022741219193597"/>
    <n v="0.71"/>
    <n v="16193.707520759201"/>
    <n v="5.1846146265627402"/>
    <n v="2885"/>
    <n v="1.165"/>
    <n v="1.3779999999999999"/>
    <n v="2.5499999999999998E-2"/>
    <n v="0.55000000000000004"/>
    <n v="24.263431542460999"/>
    <d v="1900-01-16T07:56:40"/>
    <n v="43216"/>
    <n v="9.6348781131011396"/>
    <n v="499.23174971814001"/>
    <n v="1"/>
    <n v="242905.61281138801"/>
  </r>
  <r>
    <s v="STND-39326"/>
    <s v="Fabrication Technologies, Inc."/>
    <s v="Fabrication Technologies - 2115 Tempel Dr - Libertyville"/>
    <s v="New Indoor LED Fixtures"/>
    <s v="Indoor Lighting"/>
    <s v="Warehouse"/>
    <n v="0"/>
    <n v="66049.2"/>
    <n v="10.452999999999999"/>
    <x v="0"/>
    <x v="0"/>
    <n v="9.5383441434566993"/>
    <s v="Qty / 1,000"/>
    <m/>
    <s v="Private-Lighting"/>
    <s v="lighting"/>
    <n v="3"/>
    <n v="12600"/>
    <s v="Lighting"/>
    <n v="0.91633259480590001"/>
    <n v="1.30467645558681"/>
    <n v="60523.034820853798"/>
    <n v="13.637782990248899"/>
    <n v="0.71"/>
    <n v="42971.354722806202"/>
    <n v="9.6828259230767095"/>
    <n v="5242"/>
    <n v="1"/>
    <n v="1.22"/>
    <n v="1.0999999999999999E-2"/>
    <n v="0.68"/>
    <n v="13.3536818008394"/>
    <d v="1900-01-08T12:55:13"/>
    <n v="43124"/>
    <n v="16.4389862466838"/>
    <n v="665.75338302939201"/>
    <n v="1"/>
    <n v="409875.56965667888"/>
  </r>
  <r>
    <s v="STND-39330"/>
    <s v="H.B. Taylor Co."/>
    <s v="HB Taylor Co - 100 Riverside Drive - Calumet City"/>
    <s v="New Indoor LED Fixtures"/>
    <s v="Indoor Lighting"/>
    <s v="Warehouse"/>
    <n v="0"/>
    <n v="51581.279999999999"/>
    <n v="8.1630000000000003"/>
    <x v="0"/>
    <x v="0"/>
    <n v="9.5383441434566993"/>
    <s v="Qty / 1,000"/>
    <m/>
    <s v="Private-Lighting"/>
    <s v="lighting"/>
    <n v="3"/>
    <n v="9840"/>
    <s v="Lighting"/>
    <n v="0.91633259480590001"/>
    <n v="1.30467645558681"/>
    <n v="47265.608145809703"/>
    <n v="10.6500739069551"/>
    <n v="0.71"/>
    <n v="33558.581783524904"/>
    <n v="7.5615524739381197"/>
    <n v="5242"/>
    <n v="1"/>
    <n v="1.22"/>
    <n v="1.0999999999999999E-2"/>
    <n v="0.68"/>
    <n v="13.3536818008394"/>
    <d v="1900-01-08T12:55:13"/>
    <n v="43167"/>
    <n v="12.837601141459899"/>
    <n v="519.92168960390597"/>
    <n v="1"/>
    <n v="320093.30201759742"/>
  </r>
  <r>
    <s v="STND-39330"/>
    <s v="H.B. Taylor Co."/>
    <s v="HB Taylor Co - 100 Riverside Drive - Calumet City"/>
    <s v="Occupancy Sensors Plus Daylighting Controls"/>
    <s v="Indoor Lighting"/>
    <s v="Warehouse"/>
    <n v="0"/>
    <n v="14130.754999999999"/>
    <n v="1.95"/>
    <x v="0"/>
    <x v="0"/>
    <n v="8"/>
    <s v="Qty / 1,000"/>
    <m/>
    <s v="Private-Lighting"/>
    <s v="lighting"/>
    <n v="3"/>
    <n v="7200"/>
    <s v="Lighting"/>
    <n v="0.91633259480590001"/>
    <n v="1.30467645558681"/>
    <n v="12948.4713957164"/>
    <n v="2.5441190883942699"/>
    <n v="0.71"/>
    <n v="9193.4146909586707"/>
    <n v="1.8063245527599301"/>
    <n v="5242"/>
    <n v="1"/>
    <n v="1.22"/>
    <n v="1.0999999999999999E-2"/>
    <n v="0.68"/>
    <n v="13.3536818008394"/>
    <d v="1900-01-08T12:55:13"/>
    <n v="43167"/>
    <n v="3.06668163981952"/>
    <n v="142.433185352881"/>
    <n v="1"/>
    <n v="73547.317527669366"/>
  </r>
  <r>
    <s v="STND-39335"/>
    <s v="Glass Solutions, Inc."/>
    <s v="Glass Solutions - 960 Maplewood - Itasca"/>
    <s v="New Indoor LED Fixtures"/>
    <s v="Indoor Lighting"/>
    <s v="Warehouse"/>
    <n v="0"/>
    <n v="241210.63"/>
    <n v="38.173999999999999"/>
    <x v="0"/>
    <x v="0"/>
    <n v="9.5383441434566993"/>
    <s v="Qty / 1,000"/>
    <m/>
    <s v="Private-Lighting"/>
    <s v="lighting"/>
    <n v="2"/>
    <n v="46015"/>
    <s v="Lighting"/>
    <n v="0.97902139861649395"/>
    <n v="0.93591656730105399"/>
    <n v="236150.36834376599"/>
    <n v="35.727679040150399"/>
    <n v="0.71"/>
    <n v="167666.76152407401"/>
    <n v="25.366652118506799"/>
    <n v="5242"/>
    <n v="1"/>
    <n v="1.22"/>
    <n v="1.0999999999999999E-2"/>
    <n v="0.68"/>
    <n v="13.3536818008394"/>
    <d v="1900-01-08T12:55:13"/>
    <n v="43159"/>
    <n v="43.066151205581498"/>
    <n v="2597.6540517814201"/>
    <n v="1"/>
    <n v="1599263.2728355024"/>
  </r>
  <r>
    <s v="STND-39335"/>
    <s v="Glass Solutions, Inc."/>
    <s v="Glass Solutions - 960 Maplewood - Itasca"/>
    <s v="Occupancy Sensors"/>
    <s v="Indoor Lighting"/>
    <s v="Warehouse"/>
    <n v="0"/>
    <n v="31523.710999999999"/>
    <n v="16.202000000000002"/>
    <x v="0"/>
    <x v="0"/>
    <n v="8"/>
    <s v="Qty / 1,000"/>
    <m/>
    <s v="Private-Lighting"/>
    <s v="lighting"/>
    <n v="2"/>
    <n v="25057"/>
    <s v="Lighting"/>
    <n v="0.97902139861649395"/>
    <n v="0.93591656730105399"/>
    <n v="30862.3876328021"/>
    <n v="15.163720223411699"/>
    <n v="0.71"/>
    <n v="21912.295219289499"/>
    <n v="10.766241358622301"/>
    <n v="5242"/>
    <n v="1"/>
    <n v="1.22"/>
    <n v="1.0999999999999999E-2"/>
    <n v="0.68"/>
    <n v="13.3536818008394"/>
    <d v="1900-01-08T12:55:13"/>
    <n v="43159"/>
    <n v="23.451469569148902"/>
    <n v="339.48626396082398"/>
    <n v="1"/>
    <n v="175298.36175431599"/>
  </r>
  <r>
    <s v="STND-39337"/>
    <s v="SPUS8 150 NMA, LP"/>
    <s v="SPU8S8 150NMA LP (CBREGI) - 150 N Michigan Ave 24th Fl - Chicago"/>
    <s v="Building Energy Management System"/>
    <s v="Energy Management System"/>
    <s v="Office"/>
    <n v="0"/>
    <n v="40852.42"/>
    <n v="0"/>
    <x v="1"/>
    <x v="0"/>
    <n v="15"/>
    <s v="NA"/>
    <m/>
    <s v="EMS"/>
    <s v="ems"/>
    <n v="3"/>
    <n v="1"/>
    <s v="EMS"/>
    <n v="0.91036333343406195"/>
    <n v="0"/>
    <n v="37190.545250048403"/>
    <n v="0"/>
    <n v="0.7"/>
    <n v="26033.381675033801"/>
    <n v="0"/>
    <n v="2885"/>
    <n v="1.165"/>
    <n v="1.3779999999999999"/>
    <n v="2.5499999999999998E-2"/>
    <n v="0.55000000000000004"/>
    <n v="24.263431542460999"/>
    <d v="1900-01-16T07:56:40"/>
    <n v="43170"/>
    <n v="0"/>
    <n v="0"/>
    <n v="1"/>
    <n v="390500.72512550699"/>
  </r>
  <r>
    <s v="STND-39338"/>
    <s v="The Valley Lake Two Company"/>
    <s v="Valley Lake I Company Valley Two Company - 1417 Valley Lake Dr - Schaumburg"/>
    <s v="Outdoor &amp; Garage - Occupancy Sensors"/>
    <s v="Outdoor &amp; Garage Lighting"/>
    <s v="Miscellaneous"/>
    <n v="0"/>
    <n v="473.41899999999998"/>
    <n v="0.44700000000000001"/>
    <x v="0"/>
    <x v="0"/>
    <n v="8"/>
    <s v="Qty / 1,000"/>
    <m/>
    <s v="Private-Lighting"/>
    <s v="lighting"/>
    <n v="3"/>
    <n v="580"/>
    <s v="Lighting"/>
    <n v="0.91633259480590001"/>
    <n v="1.30467645558681"/>
    <n v="433.80926070041397"/>
    <n v="0.58319037564730203"/>
    <n v="0.71"/>
    <n v="308.00457509729398"/>
    <n v="0.41406516670958499"/>
    <n v="3379"/>
    <n v="1.0900000000000001"/>
    <n v="1.36"/>
    <n v="2.1999999999999999E-2"/>
    <n v="0.57999999999999996"/>
    <n v="20.7161882213673"/>
    <d v="1900-01-13T19:08:05"/>
    <n v="43167"/>
    <n v="0.58319037564730203"/>
    <n v="8.7557832434945997"/>
    <n v="1"/>
    <n v="2464.0366007783518"/>
  </r>
  <r>
    <s v="STND-39338"/>
    <s v="The Valley Lake Two Company"/>
    <s v="Valley Lake I Company Valley Two Company - 1417 Valley Lake Dr - Schaumburg"/>
    <s v="Outdoor &amp; Garage - LED Fixtures"/>
    <s v="Outdoor &amp; Garage Lighting"/>
    <s v="Exterior"/>
    <n v="0"/>
    <n v="23745.228999999999"/>
    <n v="0"/>
    <x v="0"/>
    <x v="0"/>
    <n v="10.1978380583316"/>
    <s v="Qty / 1,000"/>
    <m/>
    <s v="Private-Lighting"/>
    <s v="lighting"/>
    <n v="3"/>
    <n v="4843"/>
    <s v="Lighting"/>
    <n v="0.91633259480590001"/>
    <n v="1.30467645558681"/>
    <n v="21758.527303830298"/>
    <n v="0"/>
    <n v="0.71"/>
    <n v="15448.554385719501"/>
    <n v="0"/>
    <n v="4903"/>
    <n v="1"/>
    <n v="1"/>
    <n v="0"/>
    <n v="0"/>
    <n v="14.276973281664301"/>
    <d v="1900-01-09T04:44:53"/>
    <n v="43167"/>
    <n v="0"/>
    <n v="0"/>
    <n v="1"/>
    <n v="157541.85586089588"/>
  </r>
  <r>
    <s v="STND-39340"/>
    <s v="SPUS8 150 NMA, LP"/>
    <s v="SPU8S8 150NMA LP (CBRE) - 150 N Michigan Ave 25th Fl - Chicago"/>
    <s v="Building Energy Management System"/>
    <s v="Energy Management System"/>
    <s v="Office"/>
    <n v="0"/>
    <n v="39980.080000000002"/>
    <n v="0"/>
    <x v="1"/>
    <x v="0"/>
    <n v="15"/>
    <s v="NA"/>
    <m/>
    <s v="EMS"/>
    <s v="ems"/>
    <n v="3"/>
    <n v="1"/>
    <s v="EMS"/>
    <n v="0.91036333343406195"/>
    <n v="0"/>
    <n v="36396.398899760497"/>
    <n v="0"/>
    <n v="0.7"/>
    <n v="25477.479229832301"/>
    <n v="0"/>
    <n v="2885"/>
    <n v="1.165"/>
    <n v="1.3779999999999999"/>
    <n v="2.5499999999999998E-2"/>
    <n v="0.55000000000000004"/>
    <n v="24.263431542460999"/>
    <d v="1900-01-16T07:56:40"/>
    <n v="43170"/>
    <n v="0"/>
    <n v="0"/>
    <n v="1"/>
    <n v="382162.18844748451"/>
  </r>
  <r>
    <s v="STND-39341"/>
    <s v="River Valley Truck Repair Inc"/>
    <s v="River Valley Truck Repair - 1100 Lesco Rd - Kankakee"/>
    <s v="Outdoor &amp; Garage - LED Fixtures"/>
    <s v="Outdoor &amp; Garage Lighting"/>
    <s v="Exterior"/>
    <n v="0"/>
    <n v="5246.21"/>
    <n v="0"/>
    <x v="0"/>
    <x v="0"/>
    <n v="10.1978380583316"/>
    <s v="Qty / 1,000"/>
    <m/>
    <s v="Private-Lighting"/>
    <s v="lighting"/>
    <n v="3"/>
    <n v="1070"/>
    <s v="Lighting"/>
    <n v="0.91633259480590001"/>
    <n v="1.30467645558681"/>
    <n v="4807.2732221966598"/>
    <n v="0"/>
    <n v="0.71"/>
    <n v="3413.1639877596299"/>
    <n v="0"/>
    <n v="4903"/>
    <n v="1"/>
    <n v="1"/>
    <n v="0"/>
    <n v="0"/>
    <n v="14.276973281664301"/>
    <d v="1900-01-09T04:44:53"/>
    <n v="43135"/>
    <n v="0"/>
    <n v="0"/>
    <n v="1"/>
    <n v="34806.893613702006"/>
  </r>
  <r>
    <s v="STND-39343"/>
    <s v="SPUS8 150 NMA, LP"/>
    <s v="SPU8S8 150 NMA, LP (CBRE) - 150 N Michigan Ave-21st Fl - Chicago"/>
    <s v="Building Energy Management System"/>
    <s v="Energy Management System"/>
    <s v="Office"/>
    <n v="0"/>
    <n v="39281.339999999997"/>
    <n v="0"/>
    <x v="1"/>
    <x v="0"/>
    <n v="15"/>
    <s v="NA"/>
    <m/>
    <s v="EMS"/>
    <s v="ems"/>
    <n v="3"/>
    <n v="1"/>
    <s v="EMS"/>
    <n v="0.91036333343406195"/>
    <n v="0"/>
    <n v="35760.291624156802"/>
    <n v="0"/>
    <n v="0.7"/>
    <n v="25032.204136909699"/>
    <n v="0"/>
    <n v="2885"/>
    <n v="1.165"/>
    <n v="1.3779999999999999"/>
    <n v="2.5499999999999998E-2"/>
    <n v="0.55000000000000004"/>
    <n v="24.263431542460999"/>
    <d v="1900-01-16T07:56:40"/>
    <n v="43170"/>
    <n v="0"/>
    <n v="0"/>
    <n v="1"/>
    <n v="375483.0620536455"/>
  </r>
  <r>
    <s v="STND-39344"/>
    <s v="1165 N Clark JV LLC"/>
    <s v="CBRE - 1165 N Clark - Chicago"/>
    <s v="VSD on HVAC Fan or Pump &lt;= 200 HP"/>
    <s v="Variable Speed Drives"/>
    <s v="Office"/>
    <n v="0"/>
    <n v="5870.9679999999998"/>
    <n v="5.2839999999999998"/>
    <x v="6"/>
    <x v="0"/>
    <n v="15"/>
    <s v="ΔkWpeak"/>
    <m/>
    <s v="Private-Non-Lighting"/>
    <s v="non_lighting"/>
    <n v="3"/>
    <n v="2"/>
    <s v="Non-Lighting"/>
    <n v="0.98952339343681495"/>
    <n v="0.43468415683807998"/>
    <n v="5809.4601781189504"/>
    <n v="2.2968710847324201"/>
    <n v="0.7"/>
    <n v="4066.6221246832702"/>
    <n v="1.6078097593126901"/>
    <n v="2885"/>
    <n v="1.165"/>
    <n v="1.3779999999999999"/>
    <n v="2.5499999999999998E-2"/>
    <n v="0.55000000000000004"/>
    <n v="24.263431542460999"/>
    <d v="1900-01-16T07:56:40"/>
    <n v="43174"/>
    <n v="2.2968710847324201"/>
    <n v="0"/>
    <n v="1"/>
    <n v="60999.331870249051"/>
  </r>
  <r>
    <s v="STND-39344"/>
    <s v="1165 N Clark JV LLC"/>
    <s v="CBRE - 1165 N Clark - Chicago"/>
    <s v="VSD on HVAC Fan or Pump &lt;= 200 HP"/>
    <s v="Variable Speed Drives"/>
    <s v="Office"/>
    <n v="0"/>
    <n v="0"/>
    <n v="0"/>
    <x v="6"/>
    <x v="0"/>
    <n v="15"/>
    <s v="ΔkWpeak"/>
    <m/>
    <s v="Private-Non-Lighting"/>
    <s v="non_lighting"/>
    <n v="3"/>
    <n v="2"/>
    <s v="Non-Lighting"/>
    <n v="0.98952339343681495"/>
    <n v="0.43468415683807998"/>
    <n v="0"/>
    <n v="0"/>
    <n v="0.7"/>
    <n v="0"/>
    <n v="0"/>
    <n v="2885"/>
    <n v="1.165"/>
    <n v="1.3779999999999999"/>
    <n v="2.5499999999999998E-2"/>
    <n v="0.55000000000000004"/>
    <n v="24.263431542460999"/>
    <d v="1900-01-16T07:56:40"/>
    <n v="43174"/>
    <n v="0"/>
    <n v="0"/>
    <n v="1"/>
    <n v="0"/>
  </r>
  <r>
    <s v="STND-39345"/>
    <s v="44th Street Garage, LLC"/>
    <s v="LaGrou MGMT Co - 4515 W 44th St - Chicago"/>
    <s v="New Indoor LED Fixtures"/>
    <s v="Indoor Lighting"/>
    <s v="Miscellaneous"/>
    <n v="0"/>
    <n v="30054.178"/>
    <n v="6.4370000000000003"/>
    <x v="0"/>
    <x v="0"/>
    <n v="14.797277300976599"/>
    <s v="Qty / 1,000"/>
    <m/>
    <s v="Private-Lighting"/>
    <s v="lighting"/>
    <n v="3"/>
    <n v="8160"/>
    <s v="Lighting"/>
    <n v="0.91633259480590001"/>
    <n v="1.30467645558681"/>
    <n v="27539.622911498402"/>
    <n v="8.3982023446122707"/>
    <n v="0.71"/>
    <n v="19553.132267163899"/>
    <n v="5.9627236646747104"/>
    <n v="3379"/>
    <n v="1.0900000000000001"/>
    <n v="1.36"/>
    <n v="2.1999999999999999E-2"/>
    <n v="0.57999999999999996"/>
    <n v="20.7161882213673"/>
    <d v="1900-01-13T19:08:05"/>
    <n v="43159"/>
    <n v="10.6468082462123"/>
    <n v="555.845600048591"/>
    <n v="1"/>
    <n v="289333.12025989749"/>
  </r>
  <r>
    <s v="STND-39345"/>
    <s v="44th Street Garage, LLC"/>
    <s v="LaGrou MGMT Co - 4515 W 44th St - Chicago"/>
    <s v="Outdoor &amp; Garage - LED Fixtures"/>
    <s v="Outdoor &amp; Garage Lighting"/>
    <s v="Exterior"/>
    <n v="0"/>
    <n v="17381.134999999998"/>
    <n v="0"/>
    <x v="0"/>
    <x v="0"/>
    <n v="10.1978380583316"/>
    <s v="Qty / 1,000"/>
    <m/>
    <s v="Private-Lighting"/>
    <s v="lighting"/>
    <n v="3"/>
    <n v="3545"/>
    <s v="Lighting"/>
    <n v="0.91633259480590001"/>
    <n v="1.30467645558681"/>
    <n v="15926.900535221601"/>
    <n v="0"/>
    <n v="0.71"/>
    <n v="11308.099380007399"/>
    <n v="0"/>
    <n v="4903"/>
    <n v="1"/>
    <n v="1"/>
    <n v="0"/>
    <n v="0"/>
    <n v="14.276973281664301"/>
    <d v="1900-01-09T04:44:53"/>
    <n v="43159"/>
    <n v="0"/>
    <n v="0"/>
    <n v="1"/>
    <n v="115318.16622483543"/>
  </r>
  <r>
    <s v="STND-39346"/>
    <s v="Bedrock Car Wash Inc"/>
    <s v="Bedrock Car Wash - 134 N 10th Ave - Melrose Park"/>
    <s v="New Indoor LED Fixtures"/>
    <s v="Indoor Lighting"/>
    <s v="Miscellaneous"/>
    <n v="0"/>
    <n v="33917.760000000002"/>
    <n v="7.2640000000000002"/>
    <x v="0"/>
    <x v="0"/>
    <n v="14.797277300976599"/>
    <s v="Qty / 1,000"/>
    <m/>
    <s v="Private-Lighting"/>
    <s v="lighting"/>
    <n v="3"/>
    <n v="9209"/>
    <s v="Lighting"/>
    <n v="0.91633259480590001"/>
    <n v="1.30467645558681"/>
    <n v="31079.9490308038"/>
    <n v="9.4771697733825597"/>
    <n v="0.71"/>
    <n v="22066.7638118707"/>
    <n v="6.7287905391016203"/>
    <n v="3379"/>
    <n v="1.0900000000000001"/>
    <n v="1.36"/>
    <n v="2.1999999999999999E-2"/>
    <n v="0.57999999999999996"/>
    <n v="20.7161882213673"/>
    <d v="1900-01-13T19:08:05"/>
    <n v="43153"/>
    <n v="12.0146675626047"/>
    <n v="627.30172355750699"/>
    <n v="1"/>
    <n v="326528.02325940615"/>
  </r>
  <r>
    <s v="STND-39346"/>
    <s v="Bedrock Car Wash Inc"/>
    <s v="Bedrock Car Wash - 134 N 10th Ave - Melrose Park"/>
    <s v="Outdoor &amp; Garage - LED Fixtures"/>
    <s v="Outdoor &amp; Garage Lighting"/>
    <s v="Exterior"/>
    <n v="0"/>
    <n v="40454.652999999998"/>
    <n v="0"/>
    <x v="0"/>
    <x v="0"/>
    <n v="10.1978380583316"/>
    <s v="Qty / 1,000"/>
    <m/>
    <s v="Private-Lighting"/>
    <s v="lighting"/>
    <n v="3"/>
    <n v="8251"/>
    <s v="Lighting"/>
    <n v="0.91633259480590001"/>
    <n v="1.30467645558681"/>
    <n v="37069.917155462303"/>
    <n v="0"/>
    <n v="0.71"/>
    <n v="26319.641180378199"/>
    <n v="0"/>
    <n v="4903"/>
    <n v="1"/>
    <n v="1"/>
    <n v="0"/>
    <n v="0"/>
    <n v="14.276973281664301"/>
    <d v="1900-01-09T04:44:53"/>
    <n v="43153"/>
    <n v="0"/>
    <n v="0"/>
    <n v="1"/>
    <n v="268403.43851089245"/>
  </r>
  <r>
    <s v="STND-39347"/>
    <s v="Imperial Realty Company"/>
    <s v="Imperial Realty Company - 3501 Algonquin Rd - Rolling Meadows"/>
    <s v="Occupancy Sensors"/>
    <s v="Indoor Lighting"/>
    <s v="Office"/>
    <n v="0"/>
    <n v="952.68700000000001"/>
    <n v="0.64900000000000002"/>
    <x v="0"/>
    <x v="0"/>
    <n v="8"/>
    <s v="Qty / 1,000"/>
    <m/>
    <s v="Private-Lighting"/>
    <s v="lighting"/>
    <n v="3"/>
    <n v="1176"/>
    <s v="Lighting"/>
    <n v="0.91633259480590001"/>
    <n v="1.30467645558681"/>
    <n v="872.97815074784796"/>
    <n v="0.84673501967583698"/>
    <n v="0.71"/>
    <n v="619.81448703097203"/>
    <n v="0.60118186396984497"/>
    <n v="2885"/>
    <n v="1.165"/>
    <n v="1.3779999999999999"/>
    <n v="2.5499999999999998E-2"/>
    <n v="0.55000000000000004"/>
    <n v="24.263431542460999"/>
    <d v="1900-01-16T07:56:40"/>
    <n v="43135"/>
    <n v="1.5361665814148"/>
    <n v="19.1081054455538"/>
    <n v="1"/>
    <n v="4958.5158962477763"/>
  </r>
  <r>
    <s v="STND-39347"/>
    <s v="Imperial Realty Company"/>
    <s v="Imperial Realty Company - 3501 Algonquin Rd - Rolling Meadows"/>
    <s v="New Indoor LED Fixtures"/>
    <s v="Indoor Lighting"/>
    <s v="Office"/>
    <n v="0"/>
    <n v="9356.7469999999994"/>
    <n v="2.1040000000000001"/>
    <x v="0"/>
    <x v="0"/>
    <n v="15"/>
    <s v="Qty / 1,000"/>
    <m/>
    <s v="Private-Lighting"/>
    <s v="lighting"/>
    <n v="3"/>
    <n v="2772"/>
    <s v="Lighting"/>
    <n v="0.91633259480590001"/>
    <n v="1.30467645558681"/>
    <n v="8573.8922574523203"/>
    <n v="2.74503926255464"/>
    <n v="0.71"/>
    <n v="6087.4635027911499"/>
    <n v="1.9489778764137999"/>
    <n v="2885"/>
    <n v="1.165"/>
    <n v="1.3779999999999999"/>
    <n v="2.5499999999999998E-2"/>
    <n v="0.55000000000000004"/>
    <n v="24.263431542460999"/>
    <d v="1900-01-16T07:56:40"/>
    <n v="43135"/>
    <n v="3.62190165266479"/>
    <n v="187.668886321918"/>
    <n v="1"/>
    <n v="91311.952541867242"/>
  </r>
  <r>
    <s v="STND-39348"/>
    <s v="Wal-Mart Stores, Inc."/>
    <s v="Wal-Mart Stores Inc - 365 Lake Marian Rd - Carpentersville"/>
    <s v="Anti-Sweat Heater Controls for Glass Door Cooler or Refrigerator"/>
    <s v="Refrigeration"/>
    <s v="Grocery/convenience"/>
    <n v="0"/>
    <n v="80380.547000000006"/>
    <n v="30.064"/>
    <x v="2"/>
    <x v="0"/>
    <n v="12"/>
    <s v="NA"/>
    <m/>
    <s v="Private-Non-Lighting"/>
    <s v="non_lighting"/>
    <n v="3"/>
    <n v="267"/>
    <s v="Non-Lighting"/>
    <n v="0.98952339343681495"/>
    <n v="0.43468415683807998"/>
    <n v="79538.431633747401"/>
    <n v="13.06834449118"/>
    <n v="0.7"/>
    <n v="55676.9021436232"/>
    <n v="9.1478411438260299"/>
    <n v="4661"/>
    <n v="1.07"/>
    <n v="1.24"/>
    <n v="2.9000000000000001E-2"/>
    <n v="0.745"/>
    <n v="15.018236429950701"/>
    <d v="1900-01-09T17:27:20"/>
    <n v="43296"/>
    <n v="0"/>
    <n v="0"/>
    <n v="0"/>
    <n v="668122.82572347834"/>
  </r>
  <r>
    <s v="STND-39349"/>
    <s v="Wal-Mart Stores, Inc."/>
    <s v="Wal-Mart Stores Inc - 801 Meacham Rd - Elk Grove Village"/>
    <s v="Anti-Sweat Heater Controls for Glass Door Cooler or Refrigerator"/>
    <s v="Refrigeration"/>
    <s v="Grocery/convenience"/>
    <n v="0"/>
    <n v="92422.577000000005"/>
    <n v="34.567999999999998"/>
    <x v="2"/>
    <x v="0"/>
    <n v="12"/>
    <s v="NA"/>
    <m/>
    <s v="Private-Non-Lighting"/>
    <s v="non_lighting"/>
    <n v="3"/>
    <n v="307"/>
    <s v="Non-Lighting"/>
    <n v="0.98952339343681495"/>
    <n v="0.43468415683807998"/>
    <n v="91454.302023215307"/>
    <n v="15.0261619335788"/>
    <n v="0.7"/>
    <n v="64018.011416250702"/>
    <n v="10.5183133535051"/>
    <n v="4661"/>
    <n v="1.07"/>
    <n v="1.24"/>
    <n v="2.9000000000000001E-2"/>
    <n v="0.745"/>
    <n v="15.018236429950701"/>
    <d v="1900-01-09T17:27:20"/>
    <n v="43296"/>
    <n v="0"/>
    <n v="0"/>
    <n v="0"/>
    <n v="768216.13699500845"/>
  </r>
  <r>
    <s v="STND-39350"/>
    <s v="Wal-Mart Stores, Inc."/>
    <s v="Wal-Mart Stores Inc - 1401 IL RT 59 - Joliet"/>
    <s v="Anti-Sweat Heater Controls for Glass Door Cooler or Refrigerator"/>
    <s v="Refrigeration"/>
    <s v="Grocery/convenience"/>
    <n v="0"/>
    <n v="105969.86"/>
    <n v="39.634999999999998"/>
    <x v="2"/>
    <x v="0"/>
    <n v="12"/>
    <s v="NA"/>
    <m/>
    <s v="Private-Non-Lighting"/>
    <s v="non_lighting"/>
    <n v="3"/>
    <n v="352"/>
    <s v="Non-Lighting"/>
    <n v="0.98952339343681495"/>
    <n v="0.43468415683807998"/>
    <n v="104859.655469224"/>
    <n v="17.228706556277299"/>
    <n v="0.7"/>
    <n v="73401.758828456906"/>
    <n v="12.060094589394099"/>
    <n v="4661"/>
    <n v="1.07"/>
    <n v="1.24"/>
    <n v="2.9000000000000001E-2"/>
    <n v="0.745"/>
    <n v="15.018236429950701"/>
    <d v="1900-01-09T17:27:20"/>
    <n v="43296"/>
    <n v="0"/>
    <n v="0"/>
    <n v="0"/>
    <n v="880821.10594148282"/>
  </r>
  <r>
    <s v="STND-39351"/>
    <s v="Wal-Mart Stores, Inc."/>
    <s v="Wal-Mart Stores Inc - 4720 S Cottage Grove Ave - Chicago"/>
    <s v="Anti-Sweat Heater Controls for Glass Door Cooler or Refrigerator"/>
    <s v="Refrigeration"/>
    <s v="Grocery/convenience"/>
    <n v="0"/>
    <n v="89412.069000000003"/>
    <n v="33.442"/>
    <x v="2"/>
    <x v="0"/>
    <n v="12"/>
    <s v="NA"/>
    <m/>
    <s v="Private-Non-Lighting"/>
    <s v="non_lighting"/>
    <n v="3"/>
    <n v="297"/>
    <s v="Non-Lighting"/>
    <n v="0.98952339343681495"/>
    <n v="0.43468415683807998"/>
    <n v="88475.333931086701"/>
    <n v="14.5367075729791"/>
    <n v="0.7"/>
    <n v="61932.733751760701"/>
    <n v="10.175695301085399"/>
    <n v="4661"/>
    <n v="1.07"/>
    <n v="1.24"/>
    <n v="2.9000000000000001E-2"/>
    <n v="0.745"/>
    <n v="15.018236429950701"/>
    <d v="1900-01-09T17:27:20"/>
    <n v="43296"/>
    <n v="0"/>
    <n v="0"/>
    <n v="0"/>
    <n v="743192.80502112838"/>
  </r>
  <r>
    <s v="STND-39352"/>
    <s v="Wal-Mart Stores, Inc."/>
    <s v="Wal-Mart Stores Inc - 501 E Lincoln Hwy - New Lenox"/>
    <s v="Anti-Sweat Heater Controls for Glass Door Cooler or Refrigerator"/>
    <s v="Refrigeration"/>
    <s v="Grocery/convenience"/>
    <n v="0"/>
    <n v="149622.217"/>
    <n v="55.962000000000003"/>
    <x v="2"/>
    <x v="0"/>
    <n v="12"/>
    <s v="NA"/>
    <m/>
    <s v="Private-Non-Lighting"/>
    <s v="non_lighting"/>
    <n v="3"/>
    <n v="497"/>
    <s v="Non-Lighting"/>
    <n v="0.98952339343681495"/>
    <n v="0.43468415683807998"/>
    <n v="148054.68389938"/>
    <n v="24.3257947849727"/>
    <n v="0.7"/>
    <n v="103638.27872956599"/>
    <n v="17.028056349480899"/>
    <n v="4661"/>
    <n v="1.07"/>
    <n v="1.24"/>
    <n v="2.9000000000000001E-2"/>
    <n v="0.745"/>
    <n v="15.018236429950701"/>
    <d v="1900-01-09T17:27:20"/>
    <n v="43296"/>
    <n v="0"/>
    <n v="0"/>
    <n v="0"/>
    <n v="1243659.3447547918"/>
  </r>
  <r>
    <s v="STND-39353"/>
    <s v="Wal-Mart Stores, Inc."/>
    <s v="Wal-Mart Stores Inc - 1006 N Rohlwing Rd - Addison"/>
    <s v="Anti-Sweat Heater Controls for Glass Door Cooler or Refrigerator"/>
    <s v="Refrigeration"/>
    <s v="Grocery/convenience"/>
    <n v="0"/>
    <n v="105367.758"/>
    <n v="39.409999999999997"/>
    <x v="2"/>
    <x v="0"/>
    <n v="12"/>
    <s v="NA"/>
    <m/>
    <s v="Private-Non-Lighting"/>
    <s v="non_lighting"/>
    <n v="3"/>
    <n v="350"/>
    <s v="Non-Lighting"/>
    <n v="0.98952339343681495"/>
    <n v="0.43468415683807998"/>
    <n v="104263.861454989"/>
    <n v="17.130902620988699"/>
    <n v="0.7"/>
    <n v="72984.703018492393"/>
    <n v="11.9916318346921"/>
    <n v="4661"/>
    <n v="1.07"/>
    <n v="1.24"/>
    <n v="2.9000000000000001E-2"/>
    <n v="0.745"/>
    <n v="15.018236429950701"/>
    <d v="1900-01-09T17:27:20"/>
    <n v="43296"/>
    <n v="0"/>
    <n v="0"/>
    <n v="0"/>
    <n v="875816.43622190878"/>
  </r>
  <r>
    <s v="STND-39354"/>
    <s v="Wal-Mart Stores, Inc."/>
    <s v="Wal-Mart Stores Inc - 2500 W 95th St - Evergreen Park"/>
    <s v="Anti-Sweat Heater Controls for Glass Door Cooler or Refrigerator"/>
    <s v="Refrigeration"/>
    <s v="Grocery/convenience"/>
    <n v="0"/>
    <n v="78875.293000000005"/>
    <n v="29.501000000000001"/>
    <x v="2"/>
    <x v="0"/>
    <n v="12"/>
    <s v="NA"/>
    <m/>
    <s v="Private-Non-Lighting"/>
    <s v="non_lighting"/>
    <n v="3"/>
    <n v="262"/>
    <s v="Non-Lighting"/>
    <n v="0.98952339343681495"/>
    <n v="0.43468415683807998"/>
    <n v="78048.947587683098"/>
    <n v="12.8236173108802"/>
    <n v="0.7"/>
    <n v="54634.263311378098"/>
    <n v="8.9765321176161503"/>
    <n v="4661"/>
    <n v="1.07"/>
    <n v="1.24"/>
    <n v="2.9000000000000001E-2"/>
    <n v="0.745"/>
    <n v="15.018236429950701"/>
    <d v="1900-01-09T17:27:20"/>
    <n v="43296"/>
    <n v="0"/>
    <n v="0"/>
    <n v="0"/>
    <n v="655611.15973653714"/>
  </r>
  <r>
    <s v="STND-39355"/>
    <s v="Angelo's Finer Liquors Inc."/>
    <s v="Angelos Liquors - 717 Rockland Rd - Lake Bluff"/>
    <s v="LED Refrigerated Display Case Lighting for Open and Closed Cases"/>
    <s v="Refrigeration"/>
    <s v="Grocery/convenience"/>
    <n v="0"/>
    <n v="5103.9089999999997"/>
    <n v="0.60699999999999998"/>
    <x v="2"/>
    <x v="0"/>
    <n v="8.6177180282661094"/>
    <s v="ΔkWpeak / CF"/>
    <n v="0.69"/>
    <s v="Private-Non-Lighting"/>
    <s v="non_lighting"/>
    <n v="3"/>
    <n v="15"/>
    <s v="Non-Lighting"/>
    <n v="0.98952339343681495"/>
    <n v="0.43468415683807998"/>
    <n v="5050.4373534727001"/>
    <n v="0.26385328320071499"/>
    <n v="0.7"/>
    <n v="3535.3061474308902"/>
    <n v="0.18469729824049999"/>
    <n v="4661"/>
    <n v="1.07"/>
    <n v="1.24"/>
    <n v="2.9000000000000001E-2"/>
    <n v="0.745"/>
    <n v="15.018236429950701"/>
    <d v="1900-01-09T17:27:20"/>
    <n v="43167"/>
    <n v="0.38239606260973202"/>
    <n v="0"/>
    <n v="1"/>
    <n v="30466.271522155188"/>
  </r>
  <r>
    <s v="STND-39356"/>
    <s v="Commonwealth Edison Company"/>
    <s v="ComEd Real Estate and Facilities - 1319 South 1st Avenue - Maywood"/>
    <s v="Occupancy Sensors"/>
    <s v="Indoor Lighting"/>
    <s v="Warehouse"/>
    <n v="0"/>
    <n v="1049.239"/>
    <n v="0.53900000000000003"/>
    <x v="0"/>
    <x v="0"/>
    <n v="8"/>
    <s v="Qty / 1,000"/>
    <m/>
    <s v="Private-Lighting"/>
    <s v="lighting"/>
    <n v="2"/>
    <n v="834"/>
    <s v="Lighting"/>
    <n v="0.97902139861649395"/>
    <n v="0.93591656730105399"/>
    <n v="1027.22743326297"/>
    <n v="0.50445902977526802"/>
    <n v="0.71"/>
    <n v="729.33147761670898"/>
    <n v="0.35816591114044"/>
    <n v="5242"/>
    <n v="1"/>
    <n v="1.22"/>
    <n v="1.0999999999999999E-2"/>
    <n v="0.68"/>
    <n v="13.3536818008394"/>
    <d v="1900-01-08T12:55:13"/>
    <n v="43170"/>
    <n v="0.78017171323115997"/>
    <n v="11.2995017658927"/>
    <n v="1"/>
    <n v="5834.6518209336718"/>
  </r>
  <r>
    <s v="STND-39356"/>
    <s v="Commonwealth Edison Company"/>
    <s v="ComEd Real Estate and Facilities - 1319 South 1st Avenue - Maywood"/>
    <s v="New Indoor LED Fixtures"/>
    <s v="Indoor Lighting"/>
    <s v="Warehouse"/>
    <n v="0"/>
    <n v="174742.07"/>
    <n v="27.655000000000001"/>
    <x v="0"/>
    <x v="0"/>
    <n v="9.5383441434566993"/>
    <s v="Qty / 1,000"/>
    <m/>
    <s v="Private-Lighting"/>
    <s v="lighting"/>
    <n v="2"/>
    <n v="33335"/>
    <s v="Lighting"/>
    <n v="0.97902139861649395"/>
    <n v="0.93591656730105399"/>
    <n v="171076.22576854099"/>
    <n v="25.882772668710601"/>
    <n v="0.71"/>
    <n v="121464.120295664"/>
    <n v="18.3767685947846"/>
    <n v="5242"/>
    <n v="1"/>
    <n v="1.22"/>
    <n v="1.0999999999999999E-2"/>
    <n v="0.68"/>
    <n v="13.3536818008394"/>
    <d v="1900-01-08T12:55:13"/>
    <n v="43170"/>
    <n v="31.199099166719702"/>
    <n v="1881.8384834539499"/>
    <n v="1"/>
    <n v="1158566.5804622667"/>
  </r>
  <r>
    <s v="STND-39356"/>
    <s v="Commonwealth Edison Company"/>
    <s v="ComEd Real Estate and Facilities - 1319 South 1st Avenue - Maywood"/>
    <s v="Occupancy Sensors Plus Daylighting Controls"/>
    <s v="Indoor Lighting"/>
    <s v="Warehouse"/>
    <n v="0"/>
    <n v="49642.125999999997"/>
    <n v="6.851"/>
    <x v="0"/>
    <x v="0"/>
    <n v="8"/>
    <s v="Qty / 1,000"/>
    <m/>
    <s v="Private-Lighting"/>
    <s v="lighting"/>
    <n v="2"/>
    <n v="25294"/>
    <s v="Lighting"/>
    <n v="0.97902139861649395"/>
    <n v="0.93591656730105399"/>
    <n v="48600.703626816197"/>
    <n v="6.4119644025795202"/>
    <n v="0.71"/>
    <n v="34506.499575039503"/>
    <n v="4.5524947258314601"/>
    <n v="5242"/>
    <n v="1"/>
    <n v="1.22"/>
    <n v="1.0999999999999999E-2"/>
    <n v="0.68"/>
    <n v="13.3536818008394"/>
    <d v="1900-01-08T12:55:13"/>
    <n v="43170"/>
    <n v="7.7289831275066501"/>
    <n v="534.60773989497795"/>
    <n v="1"/>
    <n v="276051.99660031602"/>
  </r>
  <r>
    <s v="STND-39357"/>
    <s v="Village of Bolingbrook"/>
    <s v="Parking Lot Lighting for Beaconridge and Fernwood-1291 TWILIGHT WAY -Bolingbrook"/>
    <s v="Outdoor &amp; Garage - LED Fixtures"/>
    <s v="Outdoor &amp; Garage Lighting"/>
    <s v="Exterior"/>
    <n v="0"/>
    <n v="176502"/>
    <n v="0"/>
    <x v="0"/>
    <x v="1"/>
    <n v="10.1978380583316"/>
    <s v="Qty / 1,000"/>
    <m/>
    <s v="Public-Lighting"/>
    <s v="lighting"/>
    <n v="1"/>
    <n v="42510"/>
    <s v="Lighting"/>
    <n v="0.95625781801464005"/>
    <n v="1.47347312606477"/>
    <n v="168781.41739521999"/>
    <n v="0"/>
    <n v="0.71"/>
    <n v="119834.806350606"/>
    <n v="0"/>
    <n v="4903"/>
    <n v="1"/>
    <n v="1"/>
    <n v="0"/>
    <n v="0"/>
    <n v="14.276973281664301"/>
    <d v="1900-01-09T04:44:53"/>
    <n v="43132"/>
    <n v="0"/>
    <n v="0"/>
    <n v="1"/>
    <n v="1222055.9489150071"/>
  </r>
  <r>
    <s v="STND-39358"/>
    <s v="Concentric Itasca Inc."/>
    <s v="Concentric AB - 800 Hollywood Ave - Itasca"/>
    <s v="New Indoor LED Fixtures"/>
    <s v="Indoor Lighting"/>
    <s v="Manufacturing"/>
    <n v="0"/>
    <n v="51908.167000000001"/>
    <n v="9.2829999999999995"/>
    <x v="0"/>
    <x v="0"/>
    <n v="10.827197921178"/>
    <s v="Qty / 1,000"/>
    <m/>
    <s v="Private-Lighting"/>
    <s v="lighting"/>
    <n v="3"/>
    <n v="11020"/>
    <s v="Lighting"/>
    <n v="0.91633259480590001"/>
    <n v="1.30467645558681"/>
    <n v="47565.145358727998"/>
    <n v="12.1113115372123"/>
    <n v="0.71"/>
    <n v="33771.253204696899"/>
    <n v="8.5990311914207496"/>
    <n v="4618"/>
    <n v="1.02"/>
    <n v="1.04"/>
    <n v="1.2E-2"/>
    <n v="0.81"/>
    <n v="15.158077089649201"/>
    <d v="1900-01-09T19:51:10"/>
    <n v="43200"/>
    <n v="14.377150447782901"/>
    <n v="559.58994539679998"/>
    <n v="1"/>
    <n v="365648.04249347013"/>
  </r>
  <r>
    <s v="STND-39358"/>
    <s v="Concentric Itasca Inc."/>
    <s v="Concentric AB - 800 Hollywood Ave - Itasca"/>
    <s v="Photocells"/>
    <s v="Outdoor &amp; Garage Lighting"/>
    <s v="Manufacturing"/>
    <n v="0"/>
    <n v="235.2"/>
    <n v="0"/>
    <x v="0"/>
    <x v="0"/>
    <n v="8"/>
    <s v="Qty / 1,000"/>
    <m/>
    <s v="Private-Lighting"/>
    <s v="lighting"/>
    <n v="3"/>
    <n v="840"/>
    <s v="Lighting"/>
    <n v="0.91633259480590001"/>
    <n v="1.30467645558681"/>
    <n v="215.52142629834799"/>
    <n v="0"/>
    <n v="0.71"/>
    <n v="153.02021267182701"/>
    <n v="0"/>
    <n v="4618"/>
    <n v="1.02"/>
    <n v="1.04"/>
    <n v="1.2E-2"/>
    <n v="0.81"/>
    <n v="15.158077089649201"/>
    <d v="1900-01-09T19:51:10"/>
    <n v="43200"/>
    <n v="0"/>
    <n v="2.53554619174527"/>
    <n v="1"/>
    <n v="1224.1617013746161"/>
  </r>
  <r>
    <s v="STND-39358"/>
    <s v="Concentric Itasca Inc."/>
    <s v="Concentric AB - 800 Hollywood Ave - Itasca"/>
    <s v="Occupancy Sensors"/>
    <s v="Indoor Lighting"/>
    <s v="Manufacturing"/>
    <n v="0"/>
    <n v="13789.673000000001"/>
    <n v="8.3729999999999993"/>
    <x v="0"/>
    <x v="0"/>
    <n v="8"/>
    <s v="Qty / 1,000"/>
    <m/>
    <s v="Private-Lighting"/>
    <s v="lighting"/>
    <n v="3"/>
    <n v="12198"/>
    <s v="Lighting"/>
    <n v="0.91633259480590001"/>
    <n v="1.30467645558681"/>
    <n v="12635.926841614901"/>
    <n v="10.9240559626283"/>
    <n v="0.71"/>
    <n v="8971.5080575465508"/>
    <n v="7.7560797334661098"/>
    <n v="4618"/>
    <n v="1.02"/>
    <n v="1.04"/>
    <n v="1.2E-2"/>
    <n v="0.81"/>
    <n v="15.158077089649201"/>
    <d v="1900-01-09T19:51:10"/>
    <n v="43200"/>
    <n v="15.914999945554101"/>
    <n v="148.65796284252801"/>
    <n v="1"/>
    <n v="71772.064460372407"/>
  </r>
  <r>
    <s v="STND-39358"/>
    <s v="Concentric Itasca Inc."/>
    <s v="Concentric AB - 800 Hollywood Ave - Itasca"/>
    <s v="Outdoor &amp; Garage - LED Fixtures"/>
    <s v="Outdoor &amp; Garage Lighting"/>
    <s v="Exterior"/>
    <n v="0"/>
    <n v="14355.984"/>
    <n v="0"/>
    <x v="0"/>
    <x v="0"/>
    <n v="10.1978380583316"/>
    <s v="Qty / 1,000"/>
    <m/>
    <s v="Private-Lighting"/>
    <s v="lighting"/>
    <n v="3"/>
    <n v="2928"/>
    <s v="Lighting"/>
    <n v="0.91633259480590001"/>
    <n v="1.30467645558681"/>
    <n v="13154.856069711999"/>
    <n v="0"/>
    <n v="0.71"/>
    <n v="9339.9478094955102"/>
    <n v="0"/>
    <n v="4903"/>
    <n v="1"/>
    <n v="1"/>
    <n v="0"/>
    <n v="0"/>
    <n v="14.276973281664301"/>
    <d v="1900-01-09T04:44:53"/>
    <n v="43200"/>
    <n v="0"/>
    <n v="0"/>
    <n v="1"/>
    <n v="95247.275234504181"/>
  </r>
  <r>
    <s v="STND-39360"/>
    <s v="The Cary Company"/>
    <s v="The Cary Company - 1195 W Fullerton Ave - Addison"/>
    <s v="Indoor Networked Lighting Measures"/>
    <s v="Indoor Advanced Lighting"/>
    <s v="Warehouse"/>
    <n v="0"/>
    <n v="14593.727999999999"/>
    <n v="2.31"/>
    <x v="0"/>
    <x v="0"/>
    <n v="9.5383441434566993"/>
    <s v="Qty / 1,000"/>
    <m/>
    <s v="Private-Lighting"/>
    <s v="lighting"/>
    <n v="3"/>
    <n v="2784"/>
    <s v="Lighting"/>
    <n v="0.91633259480590001"/>
    <n v="1.30467645558681"/>
    <n v="13372.708646131499"/>
    <n v="3.0138026124055202"/>
    <n v="0.71"/>
    <n v="9494.6231387533699"/>
    <n v="2.13979985480792"/>
    <n v="5242"/>
    <n v="1"/>
    <n v="1.22"/>
    <n v="1.0999999999999999E-2"/>
    <n v="0.68"/>
    <n v="13.3536818008394"/>
    <d v="1900-01-08T12:55:13"/>
    <n v="43135"/>
    <n v="3.6328382502477399"/>
    <n v="147.09979510744699"/>
    <n v="1"/>
    <n v="90562.983009856674"/>
  </r>
  <r>
    <s v="STND-39361"/>
    <s v="Vanguard Lofts Condominium Association"/>
    <s v="Vanguard Lofts Condominium Association - 1250 W Van Buren - Chicago"/>
    <s v="VSD on HVAC Fan or Pump &lt;= 200 HP"/>
    <s v="Variable Speed Drives"/>
    <s v="Miscellaneous"/>
    <n v="0"/>
    <n v="11156.084000000001"/>
    <n v="1.24"/>
    <x v="6"/>
    <x v="0"/>
    <n v="15"/>
    <s v="ΔkWpeak"/>
    <m/>
    <s v="Private-Non-Lighting"/>
    <s v="non_lighting"/>
    <n v="3"/>
    <n v="2"/>
    <s v="Non-Lighting"/>
    <n v="0.98952339343681495"/>
    <n v="0.43468415683807998"/>
    <n v="11039.2060971462"/>
    <n v="0.53900835447922002"/>
    <n v="0.7"/>
    <n v="7727.4442680023103"/>
    <n v="0.37730584813545398"/>
    <n v="3379"/>
    <n v="1.0900000000000001"/>
    <n v="1.36"/>
    <n v="2.1999999999999999E-2"/>
    <n v="0.57999999999999996"/>
    <n v="20.7161882213673"/>
    <d v="1900-01-13T19:08:05"/>
    <n v="43170"/>
    <n v="0.53900835447922002"/>
    <n v="0"/>
    <n v="1"/>
    <n v="115911.66402003466"/>
  </r>
  <r>
    <s v="STND-39362"/>
    <s v="Nakoma Products, LLC"/>
    <s v="Nakoma - 8455 S 77th Ave - Bridgeview"/>
    <s v="Compressed Air - Air Compressor(s) with Integrated VSD &lt;= 150 HP"/>
    <s v="Compressed Air"/>
    <s v="Manufacturing"/>
    <n v="0"/>
    <n v="108945"/>
    <n v="17.475000000000001"/>
    <x v="4"/>
    <x v="0"/>
    <n v="10"/>
    <s v="ΔkWpeak / CF"/>
    <n v="0.95"/>
    <s v="Private-Non-Lighting"/>
    <s v="non_lighting"/>
    <n v="2"/>
    <n v="1"/>
    <s v="Non-Lighting"/>
    <n v="0.76002432528749297"/>
    <n v="0.465462131779591"/>
    <n v="82800.850118446004"/>
    <n v="8.1339507528483495"/>
    <n v="0.7"/>
    <n v="57960.595082912201"/>
    <n v="5.6937655269938503"/>
    <n v="4618"/>
    <n v="1.02"/>
    <n v="1.04"/>
    <n v="1.2E-2"/>
    <n v="0.81"/>
    <n v="15.158077089649201"/>
    <d v="1900-01-09T19:51:10"/>
    <n v="43193"/>
    <n v="8.5620534240508999"/>
    <n v="0"/>
    <n v="1"/>
    <n v="579605.95082912198"/>
  </r>
  <r>
    <s v="STND-39362"/>
    <s v="Nakoma Products, LLC"/>
    <s v="Nakoma - 8455 S 77th Ave - Bridgeview"/>
    <s v="Compressed Air - Air Compressor(s) with Integrated VSD &lt;= 150 HP"/>
    <s v="Compressed Air"/>
    <s v="Manufacturing"/>
    <n v="0"/>
    <n v="78030"/>
    <n v="12.525"/>
    <x v="4"/>
    <x v="0"/>
    <n v="10"/>
    <s v="ΔkWpeak / CF"/>
    <n v="0.95"/>
    <s v="Private-Non-Lighting"/>
    <s v="non_lighting"/>
    <n v="2"/>
    <n v="1"/>
    <s v="Non-Lighting"/>
    <n v="0.76002432528749297"/>
    <n v="0.465462131779591"/>
    <n v="59304.698102183102"/>
    <n v="5.8299132005393801"/>
    <n v="0.7"/>
    <n v="41513.2886715282"/>
    <n v="4.0809392403775604"/>
    <n v="4618"/>
    <n v="1.02"/>
    <n v="1.04"/>
    <n v="1.2E-2"/>
    <n v="0.81"/>
    <n v="15.158077089649201"/>
    <d v="1900-01-09T19:51:10"/>
    <n v="43193"/>
    <n v="6.1367507374098702"/>
    <n v="0"/>
    <n v="1"/>
    <n v="415132.88671528199"/>
  </r>
  <r>
    <s v="STND-39363"/>
    <s v="Sunrise Senior Living Management, Inc."/>
    <s v="Sunrise Senior Living Management Inc - 1725 Ballard Rd - Park Ridge"/>
    <s v="Packaged Rooftop Unit Advanced Controls Retrofit"/>
    <s v="HVAC"/>
    <s v="Miscellaneous"/>
    <n v="0"/>
    <n v="8010.6850000000004"/>
    <n v="0"/>
    <x v="3"/>
    <x v="0"/>
    <n v="10"/>
    <s v="ΔkWpeak"/>
    <m/>
    <s v="Private-Non-Lighting"/>
    <s v="non_lighting"/>
    <n v="3"/>
    <n v="1"/>
    <s v="Non-Lighting"/>
    <n v="0.98952339343681495"/>
    <n v="0.43468415683807998"/>
    <n v="7926.7602049533898"/>
    <n v="0"/>
    <n v="0.7"/>
    <n v="5548.7321434673704"/>
    <n v="0"/>
    <n v="3379"/>
    <n v="1.0900000000000001"/>
    <n v="1.36"/>
    <n v="2.1999999999999999E-2"/>
    <n v="0.57999999999999996"/>
    <n v="20.7161882213673"/>
    <d v="1900-01-13T19:08:05"/>
    <n v="43162"/>
    <n v="0"/>
    <n v="0"/>
    <n v="1"/>
    <n v="55487.321434673708"/>
  </r>
  <r>
    <s v="STND-39363"/>
    <s v="Sunrise Senior Living Management, Inc."/>
    <s v="Sunrise Senior Living Management Inc - 1725 Ballard Rd - Park Ridge"/>
    <s v="Packaged Rooftop Unit Advanced Controls Retrofit"/>
    <s v="HVAC"/>
    <s v="Miscellaneous"/>
    <n v="0"/>
    <n v="14334.91"/>
    <n v="0"/>
    <x v="3"/>
    <x v="0"/>
    <n v="10"/>
    <s v="ΔkWpeak"/>
    <m/>
    <s v="Private-Non-Lighting"/>
    <s v="non_lighting"/>
    <n v="3"/>
    <n v="2"/>
    <s v="Non-Lighting"/>
    <n v="0.98952339343681495"/>
    <n v="0.43468415683807998"/>
    <n v="14184.7287878113"/>
    <n v="0"/>
    <n v="0.7"/>
    <n v="9929.3101514679292"/>
    <n v="0"/>
    <n v="3379"/>
    <n v="1.0900000000000001"/>
    <n v="1.36"/>
    <n v="2.1999999999999999E-2"/>
    <n v="0.57999999999999996"/>
    <n v="20.7161882213673"/>
    <d v="1900-01-13T19:08:05"/>
    <n v="43162"/>
    <n v="0"/>
    <n v="0"/>
    <n v="1"/>
    <n v="99293.101514679292"/>
  </r>
  <r>
    <s v="STND-39364"/>
    <s v="Jack Wolf C-J-D, INC."/>
    <s v="Jack Wolf Chrysler Jeep Dodge - 1615 N State Street - Belvidere"/>
    <s v="New Indoor LED Fixtures"/>
    <s v="Indoor Lighting"/>
    <s v="Retail (mall/dept. store)"/>
    <n v="0"/>
    <n v="7822.5839999999998"/>
    <n v="1.587"/>
    <x v="0"/>
    <x v="0"/>
    <n v="9.1274187659729797"/>
    <s v="Qty / 1,000"/>
    <m/>
    <s v="Private-Lighting"/>
    <s v="lighting"/>
    <n v="3"/>
    <n v="1275"/>
    <s v="Lighting"/>
    <n v="0.91633259480590001"/>
    <n v="1.30467645558681"/>
    <n v="7168.0886948071102"/>
    <n v="2.07052153501626"/>
    <n v="0.71"/>
    <n v="5089.3429733130497"/>
    <n v="1.4700702898615501"/>
    <n v="5478"/>
    <n v="1.1200000000000001"/>
    <n v="1.31"/>
    <n v="2.1999999999999999E-2"/>
    <n v="0.95"/>
    <n v="12.7783862723622"/>
    <d v="1900-01-08T03:03:29"/>
    <n v="43200"/>
    <n v="1.6637376737776299"/>
    <n v="140.80174221942499"/>
    <n v="1"/>
    <n v="46452.56456109025"/>
  </r>
  <r>
    <s v="STND-39365"/>
    <s v="New Albertson's, Inc."/>
    <s v="Jewel-Osco/Albertsons #3192 - 17930 S Wolf Rd - Orland Park"/>
    <s v="New Indoor LED Fixtures"/>
    <s v="Indoor Lighting"/>
    <s v="Miscellaneous"/>
    <n v="0"/>
    <n v="5520.982"/>
    <n v="1.1819999999999999"/>
    <x v="0"/>
    <x v="0"/>
    <n v="14.797277300976599"/>
    <s v="Qty / 1,000"/>
    <m/>
    <s v="Private-Non-Lighting"/>
    <s v="non_lighting"/>
    <n v="3"/>
    <n v="1499"/>
    <s v="Lighting"/>
    <n v="0.98952339343681495"/>
    <n v="0.43468415683807998"/>
    <n v="5463.1408437435703"/>
    <n v="0.51379667338261104"/>
    <n v="0.71"/>
    <n v="3878.8299990579399"/>
    <n v="0.364795638101654"/>
    <n v="3379"/>
    <n v="1.0900000000000001"/>
    <n v="1.36"/>
    <n v="2.1999999999999999E-2"/>
    <n v="0.57999999999999996"/>
    <n v="20.7161882213673"/>
    <d v="1900-01-13T19:08:05"/>
    <n v="43170"/>
    <n v="0.65136495104286396"/>
    <n v="110.265228038861"/>
    <n v="1"/>
    <n v="57396.123099407137"/>
  </r>
  <r>
    <s v="STND-39365"/>
    <s v="New Albertson's, Inc."/>
    <s v="Jewel-Osco/Albertsons #3192 - 17930 S Wolf Rd - Orland Park"/>
    <s v="Freezer Display Cases with Doors"/>
    <s v="Refrigeration"/>
    <s v="Miscellaneous"/>
    <n v="0"/>
    <n v="17245.52"/>
    <n v="1.968"/>
    <x v="2"/>
    <x v="0"/>
    <n v="12"/>
    <s v="ΔkWpeak"/>
    <m/>
    <s v="Private-Non-Lighting"/>
    <s v="non_lighting"/>
    <n v="3"/>
    <n v="8"/>
    <s v="Non-Lighting"/>
    <n v="0.98952339343681495"/>
    <n v="0.43468415683807998"/>
    <n v="17064.845471982499"/>
    <n v="0.85545842065734201"/>
    <n v="0.7"/>
    <n v="11945.3918303877"/>
    <n v="0.59882089446013997"/>
    <n v="3379"/>
    <n v="1.0900000000000001"/>
    <n v="1.36"/>
    <n v="2.1999999999999999E-2"/>
    <n v="0.57999999999999996"/>
    <n v="20.7161882213673"/>
    <d v="1900-01-13T19:08:05"/>
    <n v="43170"/>
    <n v="0.85545842065734201"/>
    <n v="0"/>
    <n v="1"/>
    <n v="143344.7019646524"/>
  </r>
  <r>
    <s v="STND-39367"/>
    <s v="New Albertson's Inc"/>
    <s v="Jewel Osco/Albertson's #3234 - Standard - 102 W Division St - Chicago"/>
    <s v="Freezer Display Cases with Doors"/>
    <s v="Refrigeration"/>
    <s v="Grocery/convenience"/>
    <n v="0"/>
    <n v="463473.35"/>
    <n v="52.89"/>
    <x v="2"/>
    <x v="0"/>
    <n v="12"/>
    <s v="ΔkWpeak"/>
    <m/>
    <s v="Private-Non-Lighting"/>
    <s v="non_lighting"/>
    <n v="2"/>
    <n v="215"/>
    <s v="Non-Lighting"/>
    <n v="0.76002432528749297"/>
    <n v="0.465462131779591"/>
    <n v="352251.02012248401"/>
    <n v="24.618292149822601"/>
    <n v="0.7"/>
    <n v="246575.71408573899"/>
    <n v="17.232804504875801"/>
    <n v="4661"/>
    <n v="1.07"/>
    <n v="1.24"/>
    <n v="2.9000000000000001E-2"/>
    <n v="0.745"/>
    <n v="15.018236429950701"/>
    <d v="1900-01-09T17:27:20"/>
    <n v="43180"/>
    <n v="24.618292149822601"/>
    <n v="0"/>
    <n v="1"/>
    <n v="2958908.5690288679"/>
  </r>
  <r>
    <s v="STND-39367"/>
    <s v="New Albertson's Inc"/>
    <s v="Jewel Osco/Albertson's #3234 - Standard - 102 W Division St - Chicago"/>
    <s v="Time Clocks for Lighting"/>
    <s v="Indoor Lighting"/>
    <s v="Grocery/convenience"/>
    <n v="0"/>
    <n v="16876.921999999999"/>
    <n v="0"/>
    <x v="0"/>
    <x v="0"/>
    <n v="8"/>
    <s v="Qty / 1,000"/>
    <m/>
    <s v="Private-Non-Lighting"/>
    <s v="non_lighting"/>
    <n v="2"/>
    <n v="33840"/>
    <s v="Lighting"/>
    <n v="0.76002432528749297"/>
    <n v="0.465462131779591"/>
    <n v="12826.8712559797"/>
    <n v="0"/>
    <n v="0.71"/>
    <n v="9107.0785917455505"/>
    <n v="0"/>
    <n v="4661"/>
    <n v="1.07"/>
    <n v="1.24"/>
    <n v="2.9000000000000001E-2"/>
    <n v="0.745"/>
    <n v="15.018236429950701"/>
    <d v="1900-01-09T17:27:20"/>
    <n v="43180"/>
    <n v="0"/>
    <n v="347.64417422748602"/>
    <n v="1"/>
    <n v="72856.628733964404"/>
  </r>
  <r>
    <s v="STND-39368"/>
    <s v="JHJJ Inc"/>
    <s v="JHJJ Inc - 1645 Bethany Rd - Sycamore"/>
    <s v="New Indoor LED Fixtures"/>
    <s v="Indoor Lighting"/>
    <s v="Miscellaneous"/>
    <n v="0"/>
    <n v="7292.558"/>
    <n v="1.5620000000000001"/>
    <x v="0"/>
    <x v="0"/>
    <n v="14.797277300976599"/>
    <s v="Qty / 1,000"/>
    <m/>
    <s v="Private-Lighting"/>
    <s v="lighting"/>
    <n v="3"/>
    <n v="1980"/>
    <s v="Lighting"/>
    <n v="0.91633259480590001"/>
    <n v="1.30467645558681"/>
    <n v="6682.4085949125201"/>
    <n v="2.0379046236265901"/>
    <n v="0.71"/>
    <n v="4744.5101023878897"/>
    <n v="1.4469122827748799"/>
    <n v="3379"/>
    <n v="1.0900000000000001"/>
    <n v="1.36"/>
    <n v="2.1999999999999999E-2"/>
    <n v="0.57999999999999996"/>
    <n v="20.7161882213673"/>
    <d v="1900-01-13T19:08:05"/>
    <n v="43167"/>
    <n v="2.58355048634203"/>
    <n v="134.874301915666"/>
    <n v="1"/>
    <n v="70205.831642318488"/>
  </r>
  <r>
    <s v="STND-39368"/>
    <s v="JHJJ Inc"/>
    <s v="JHJJ Inc - 1645 Bethany Rd - Sycamore"/>
    <s v="Outdoor &amp; Garage - LED Fixtures"/>
    <s v="Outdoor &amp; Garage Lighting"/>
    <s v="Exterior"/>
    <n v="0"/>
    <n v="3824.34"/>
    <n v="0"/>
    <x v="0"/>
    <x v="0"/>
    <n v="10.1978380583316"/>
    <s v="Qty / 1,000"/>
    <m/>
    <s v="Private-Lighting"/>
    <s v="lighting"/>
    <n v="3"/>
    <n v="780"/>
    <s v="Lighting"/>
    <n v="0.91633259480590001"/>
    <n v="1.30467645558681"/>
    <n v="3504.36739562"/>
    <n v="0"/>
    <n v="0.71"/>
    <n v="2488.1008508902"/>
    <n v="0"/>
    <n v="4903"/>
    <n v="1"/>
    <n v="1"/>
    <n v="0"/>
    <n v="0"/>
    <n v="14.276973281664301"/>
    <d v="1900-01-09T04:44:53"/>
    <n v="43167"/>
    <n v="0"/>
    <n v="0"/>
    <n v="1"/>
    <n v="25373.249550175318"/>
  </r>
  <r>
    <s v="STND-39369"/>
    <s v="Advocate Health and Hospitals Corporation"/>
    <s v="Advocate Lutheran General Hospital - 1775 Dempster St - Park Ridge"/>
    <s v="VSD on HVAC Fan or Pump &lt;= 200 HP"/>
    <s v="Variable Speed Drives"/>
    <s v="Hospital (24/7)"/>
    <n v="0"/>
    <n v="374193.12699999998"/>
    <n v="47.02"/>
    <x v="6"/>
    <x v="0"/>
    <n v="15"/>
    <s v="ΔkWpeak"/>
    <m/>
    <s v="Private-Non-Lighting"/>
    <s v="non_lighting"/>
    <n v="2"/>
    <n v="3"/>
    <s v="Non-Lighting"/>
    <n v="0.76002432528749297"/>
    <n v="0.465462131779591"/>
    <n v="284395.87887539202"/>
    <n v="21.886029436276399"/>
    <n v="0.7"/>
    <n v="199077.11521277501"/>
    <n v="15.3202206053935"/>
    <n v="7616"/>
    <n v="1.23"/>
    <n v="1.41"/>
    <n v="1.4E-2"/>
    <n v="0.73499999999999999"/>
    <n v="9.1911764705882408"/>
    <d v="1900-01-05T13:33:47"/>
    <n v="43200"/>
    <n v="21.886029436276399"/>
    <n v="0"/>
    <n v="1"/>
    <n v="2986156.7281916253"/>
  </r>
  <r>
    <s v="STND-39370"/>
    <s v="ASVRF Oak Brook Regency, LLC"/>
    <s v="ASVRF Oak Brook Regency LLC - 1415 W 22nd St - Oak Brook"/>
    <s v="VSD on HVAC Fan or Pump &lt;= 200 HP"/>
    <s v="Variable Speed Drives"/>
    <s v="Office"/>
    <n v="0"/>
    <n v="11156"/>
    <n v="0"/>
    <x v="6"/>
    <x v="0"/>
    <n v="15"/>
    <s v="ΔkWpeak"/>
    <m/>
    <s v="Private-Non-Lighting"/>
    <s v="non_lighting"/>
    <n v="3"/>
    <n v="1"/>
    <s v="Non-Lighting"/>
    <n v="0.98952339343681495"/>
    <n v="0.43468415683807998"/>
    <n v="11039.122977181099"/>
    <n v="0"/>
    <n v="0.7"/>
    <n v="7727.3860840267798"/>
    <n v="0"/>
    <n v="2885"/>
    <n v="1.165"/>
    <n v="1.3779999999999999"/>
    <n v="2.5499999999999998E-2"/>
    <n v="0.55000000000000004"/>
    <n v="24.263431542460999"/>
    <d v="1900-01-16T07:56:40"/>
    <n v="43440"/>
    <n v="0"/>
    <n v="0"/>
    <n v="0"/>
    <n v="115910.7912604017"/>
  </r>
  <r>
    <s v="STND-39371"/>
    <s v="Bohler-Uddeholm Corporation"/>
    <s v="Bohler-Uddeholm Corporation - 2505 Millenium Dr - Elgin"/>
    <s v="New Indoor LED Fixtures"/>
    <s v="Indoor Lighting"/>
    <s v="Manufacturing"/>
    <n v="0"/>
    <n v="281444.01"/>
    <n v="50.332999999999998"/>
    <x v="0"/>
    <x v="0"/>
    <n v="10.827197921178"/>
    <s v="Qty / 1,000"/>
    <m/>
    <s v="Private-Lighting"/>
    <s v="lighting"/>
    <n v="2"/>
    <n v="59750"/>
    <s v="Lighting"/>
    <n v="0.97902139861649395"/>
    <n v="0.93591656730105399"/>
    <n v="275539.70830243401"/>
    <n v="47.107488581963899"/>
    <n v="0.71"/>
    <n v="195633.19289472801"/>
    <n v="33.4463168931944"/>
    <n v="4618"/>
    <n v="1.02"/>
    <n v="1.04"/>
    <n v="1.2E-2"/>
    <n v="0.81"/>
    <n v="15.158077089649201"/>
    <d v="1900-01-09T19:51:10"/>
    <n v="43124"/>
    <n v="55.920570491410203"/>
    <n v="3241.6436270874601"/>
    <n v="1"/>
    <n v="2118159.2994232136"/>
  </r>
  <r>
    <s v="STND-39372"/>
    <s v="Holy Family Catholic Parish"/>
    <s v="The Catholic Bishop - Holy Family Church - 2515 Palatine Rd - Hoffman Estates"/>
    <s v="New Indoor LED Fixtures"/>
    <s v="Indoor Lighting"/>
    <s v="K-12 School"/>
    <n v="0"/>
    <n v="86735.356"/>
    <n v="23.443000000000001"/>
    <x v="0"/>
    <x v="0"/>
    <n v="15"/>
    <s v="Qty / 1,000"/>
    <m/>
    <s v="Private-Lighting"/>
    <s v="lighting"/>
    <n v="3"/>
    <n v="24298"/>
    <s v="Lighting"/>
    <n v="0.91633259480590001"/>
    <n v="1.30467645558681"/>
    <n v="79478.433824893495"/>
    <n v="30.585530148321499"/>
    <n v="0.71"/>
    <n v="56429.688015674401"/>
    <n v="21.715726405308299"/>
    <n v="2979"/>
    <n v="1.17333333333333"/>
    <n v="1.323"/>
    <n v="2.1333333333333301E-2"/>
    <n v="0.72"/>
    <n v="23.497818059751602"/>
    <d v="1900-01-15T18:49:11"/>
    <n v="43159"/>
    <n v="32.108770206938701"/>
    <n v="1445.0624331798799"/>
    <n v="1"/>
    <n v="846445.32023511606"/>
  </r>
  <r>
    <s v="STND-39373"/>
    <s v="Rockford University"/>
    <s v="Rockford University (Rockford College)-Dorm Wall Packs - 5050 E State St - Rockford"/>
    <s v="Photocells"/>
    <s v="Outdoor &amp; Garage Lighting"/>
    <s v="College/University"/>
    <n v="0"/>
    <n v="294"/>
    <n v="0"/>
    <x v="0"/>
    <x v="0"/>
    <n v="8"/>
    <s v="Qty / 1,000"/>
    <m/>
    <s v="Private-Lighting"/>
    <s v="lighting"/>
    <n v="3"/>
    <n v="1050"/>
    <s v="Lighting"/>
    <n v="0.91633259480590001"/>
    <n v="1.30467645558681"/>
    <n v="269.40178287293497"/>
    <n v="0"/>
    <n v="0.71"/>
    <n v="191.275265839783"/>
    <n v="0"/>
    <n v="3395"/>
    <n v="1.06"/>
    <n v="1.39"/>
    <n v="0.02"/>
    <n v="0.63"/>
    <n v="20.618556701030901"/>
    <d v="1900-01-13T17:27:39"/>
    <n v="43200"/>
    <n v="0"/>
    <n v="5.0830525070365002"/>
    <n v="1"/>
    <n v="1530.202126718264"/>
  </r>
  <r>
    <s v="STND-39373"/>
    <s v="Rockford University"/>
    <s v="Rockford University (Rockford College)-Dorm Wall Packs - 5050 E State St - Rockford"/>
    <s v="Outdoor &amp; Garage - LED Fixtures"/>
    <s v="Outdoor &amp; Garage Lighting"/>
    <s v="Exterior"/>
    <n v="0"/>
    <n v="26083.96"/>
    <n v="0"/>
    <x v="0"/>
    <x v="0"/>
    <n v="10.1978380583316"/>
    <s v="Qty / 1,000"/>
    <m/>
    <s v="Private-Lighting"/>
    <s v="lighting"/>
    <n v="3"/>
    <n v="5320"/>
    <s v="Lighting"/>
    <n v="0.91633259480590001"/>
    <n v="1.30467645558681"/>
    <n v="23901.582749613299"/>
    <n v="0"/>
    <n v="0.71"/>
    <n v="16970.123752225401"/>
    <n v="0"/>
    <n v="4903"/>
    <n v="1"/>
    <n v="1"/>
    <n v="0"/>
    <n v="0"/>
    <n v="14.276973281664301"/>
    <d v="1900-01-09T04:44:53"/>
    <n v="43200"/>
    <n v="0"/>
    <n v="0"/>
    <n v="1"/>
    <n v="173058.57385504126"/>
  </r>
  <r>
    <s v="STND-39375"/>
    <s v="ATI Operating Holdings, LLC"/>
    <s v="ATI Flat Rolled Products - 8687 S 77th Ave - Bridgeview"/>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257"/>
    <n v="1.91032247873577"/>
    <n v="0"/>
    <n v="0"/>
    <n v="180162.524243041"/>
  </r>
  <r>
    <s v="STND-39376"/>
    <s v="County of Lake School District #41"/>
    <s v="Lake Villa School District #41 BJ Hooper - 2400 E Sand Lake Rd - Lake Villa"/>
    <s v="Occupancy Sensors"/>
    <s v="Indoor Lighting"/>
    <s v="K-12 School"/>
    <n v="0"/>
    <n v="2646.22"/>
    <n v="0"/>
    <x v="0"/>
    <x v="1"/>
    <n v="8"/>
    <s v="Qty / 1,000"/>
    <m/>
    <s v="Public-Lighting"/>
    <s v="lighting"/>
    <n v="3"/>
    <n v="30"/>
    <s v="Lighting"/>
    <n v="0.99829244462109001"/>
    <n v="0.987374621353864"/>
    <n v="2641.7014328052201"/>
    <n v="0"/>
    <n v="0.71"/>
    <n v="1875.60801729171"/>
    <n v="0"/>
    <n v="2979"/>
    <n v="1.17333333333333"/>
    <n v="1.323"/>
    <n v="2.1333333333333301E-2"/>
    <n v="0.72"/>
    <n v="23.497818059751602"/>
    <d v="1900-01-15T18:49:11"/>
    <n v="43132"/>
    <n v="0"/>
    <n v="48.030935141913098"/>
    <n v="1"/>
    <n v="15004.86413833368"/>
  </r>
  <r>
    <s v="STND-39376"/>
    <s v="County of Lake School District #41"/>
    <s v="Lake Villa School District #41 BJ Hooper - 2400 E Sand Lake Rd - Lake Villa"/>
    <s v="New Indoor LED Fixtures"/>
    <s v="Indoor Lighting"/>
    <s v="K-12 School"/>
    <n v="0"/>
    <n v="32212.7"/>
    <n v="0"/>
    <x v="0"/>
    <x v="1"/>
    <n v="15"/>
    <s v="Qty / 1,000"/>
    <m/>
    <s v="Public-Lighting"/>
    <s v="lighting"/>
    <n v="3"/>
    <n v="6570"/>
    <s v="Lighting"/>
    <n v="0.99829244462109001"/>
    <n v="0.987374621353864"/>
    <n v="32157.6950308458"/>
    <n v="0"/>
    <n v="0.71"/>
    <n v="22831.963471900501"/>
    <n v="0"/>
    <n v="2979"/>
    <n v="1.17333333333333"/>
    <n v="1.323"/>
    <n v="2.1333333333333301E-2"/>
    <n v="0.72"/>
    <n v="23.497818059751602"/>
    <d v="1900-01-15T18:49:11"/>
    <n v="43132"/>
    <n v="0"/>
    <n v="584.68536419719601"/>
    <n v="1"/>
    <n v="342479.45207850751"/>
  </r>
  <r>
    <s v="STND-39377"/>
    <s v="Madden Communications, Inc."/>
    <s v="Madden Communication Inc - 1550 Central Ave - Roselle"/>
    <s v="New Indoor LED Fixtures"/>
    <s v="Indoor Lighting"/>
    <s v="Warehouse"/>
    <n v="0"/>
    <n v="38350.472000000002"/>
    <n v="6.069"/>
    <x v="0"/>
    <x v="0"/>
    <n v="9.5383441434566993"/>
    <s v="Qty / 1,000"/>
    <m/>
    <s v="Private-Lighting"/>
    <s v="lighting"/>
    <n v="3"/>
    <n v="7316"/>
    <s v="Lighting"/>
    <n v="0.91633259480590001"/>
    <n v="1.30467645558681"/>
    <n v="35141.787519791003"/>
    <n v="7.9180814089563301"/>
    <n v="0.71"/>
    <n v="24950.669139051599"/>
    <n v="5.6218378003589899"/>
    <n v="5242"/>
    <n v="1"/>
    <n v="1.22"/>
    <n v="1.0999999999999999E-2"/>
    <n v="0.68"/>
    <n v="13.3536818008394"/>
    <d v="1900-01-08T12:55:13"/>
    <n v="43167"/>
    <n v="9.5444568574690507"/>
    <n v="386.55966271770097"/>
    <n v="1"/>
    <n v="237988.06885779861"/>
  </r>
  <r>
    <s v="STND-39377"/>
    <s v="Madden Communications, Inc."/>
    <s v="Madden Communication Inc - 1550 Central Ave - Roselle"/>
    <s v="Occupancy Sensors"/>
    <s v="Indoor Lighting"/>
    <s v="Warehouse"/>
    <n v="0"/>
    <n v="3122.5549999999998"/>
    <n v="1.605"/>
    <x v="0"/>
    <x v="0"/>
    <n v="8"/>
    <s v="Qty / 1,000"/>
    <m/>
    <s v="Private-Lighting"/>
    <s v="lighting"/>
    <n v="3"/>
    <n v="2482"/>
    <s v="Lighting"/>
    <n v="0.91633259480590001"/>
    <n v="1.30467645558681"/>
    <n v="2861.29892557414"/>
    <n v="2.0940057112168202"/>
    <n v="0.71"/>
    <n v="2031.5222371576399"/>
    <n v="1.4867440549639499"/>
    <n v="5242"/>
    <n v="1"/>
    <n v="1.22"/>
    <n v="1.0999999999999999E-2"/>
    <n v="0.68"/>
    <n v="13.3536818008394"/>
    <d v="1900-01-08T12:55:13"/>
    <n v="43167"/>
    <n v="3.2384870263173902"/>
    <n v="31.474288181315501"/>
    <n v="1"/>
    <n v="16252.177897261119"/>
  </r>
  <r>
    <s v="STND-39380"/>
    <s v="Babbitting Service Inc."/>
    <s v="Babbitting Services Inc - 1617 Louise Dr - South Elgin"/>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194"/>
    <n v="3.0565159659772401"/>
    <n v="0"/>
    <n v="1"/>
    <n v="288260.03878886497"/>
  </r>
  <r>
    <s v="STND-39381"/>
    <s v="LW Hamilton Lakes LLC"/>
    <s v="LW Hamilton Lakes LLC - 500 Park Blvd - Itasca"/>
    <s v="Outdoor &amp; Garage - LED Fixtures"/>
    <s v="Outdoor &amp; Garage Lighting"/>
    <s v="Exterior"/>
    <n v="0"/>
    <n v="49937.055"/>
    <n v="0"/>
    <x v="0"/>
    <x v="0"/>
    <n v="10.1978380583316"/>
    <s v="Qty / 1,000"/>
    <m/>
    <s v="Private-Lighting"/>
    <s v="lighting"/>
    <n v="3"/>
    <n v="10185"/>
    <s v="Lighting"/>
    <n v="0.91633259480590001"/>
    <n v="1.30467645558681"/>
    <n v="45758.9511851149"/>
    <n v="0"/>
    <n v="0.71"/>
    <n v="32488.855341431601"/>
    <n v="0"/>
    <n v="4903"/>
    <n v="1"/>
    <n v="1"/>
    <n v="0"/>
    <n v="0"/>
    <n v="14.276973281664301"/>
    <d v="1900-01-09T04:44:53"/>
    <n v="43135"/>
    <n v="0"/>
    <n v="0"/>
    <n v="1"/>
    <n v="331316.08547248109"/>
  </r>
  <r>
    <s v="STND-39382"/>
    <s v="Dukane Precast, Inc"/>
    <s v="Dukane Precast - 1995 Plain Ave - Aurora"/>
    <s v="Occupancy Sensors Plus Daylighting Controls"/>
    <s v="Indoor Lighting"/>
    <s v="Miscellaneous"/>
    <n v="0"/>
    <n v="36272.069000000003"/>
    <n v="7.9420000000000002"/>
    <x v="0"/>
    <x v="0"/>
    <n v="8"/>
    <s v="Qty / 1,000"/>
    <m/>
    <s v="Private-Lighting"/>
    <s v="lighting"/>
    <n v="3"/>
    <n v="26304"/>
    <s v="Lighting"/>
    <n v="0.91633259480590001"/>
    <n v="1.30467645558681"/>
    <n v="33237.279105748603"/>
    <n v="10.3617404102704"/>
    <n v="0.71"/>
    <n v="23598.4681650815"/>
    <n v="7.3568356912919999"/>
    <n v="3379"/>
    <n v="1.0900000000000001"/>
    <n v="1.36"/>
    <n v="2.1999999999999999E-2"/>
    <n v="0.57999999999999996"/>
    <n v="20.7161882213673"/>
    <d v="1900-01-13T19:08:05"/>
    <n v="43188"/>
    <n v="13.1360806418236"/>
    <n v="670.84416543712803"/>
    <n v="1"/>
    <n v="188787.745320652"/>
  </r>
  <r>
    <s v="STND-39382"/>
    <s v="Dukane Precast, Inc"/>
    <s v="Dukane Precast - 1995 Plain Ave - Aurora"/>
    <s v="Indoor Networked Lighting Measures"/>
    <s v="Indoor Advanced Lighting"/>
    <s v="Miscellaneous"/>
    <n v="0"/>
    <n v="7660.8689999999997"/>
    <n v="1.641"/>
    <x v="0"/>
    <x v="0"/>
    <n v="14.797277300976599"/>
    <s v="Qty / 1,000"/>
    <m/>
    <s v="Private-Lighting"/>
    <s v="lighting"/>
    <n v="3"/>
    <n v="2080"/>
    <s v="Lighting"/>
    <n v="0.91633259480590001"/>
    <n v="1.30467645558681"/>
    <n v="7019.9039692380802"/>
    <n v="2.14097406361795"/>
    <n v="0.71"/>
    <n v="4984.1318181590304"/>
    <n v="1.52009158516874"/>
    <n v="3379"/>
    <n v="1.0900000000000001"/>
    <n v="1.36"/>
    <n v="2.1999999999999999E-2"/>
    <n v="0.57999999999999996"/>
    <n v="20.7161882213673"/>
    <d v="1900-01-13T19:08:05"/>
    <n v="43188"/>
    <n v="2.7142166120917199"/>
    <n v="141.68613515893401"/>
    <n v="1"/>
    <n v="73751.580617919855"/>
  </r>
  <r>
    <s v="STND-39382"/>
    <s v="Dukane Precast, Inc"/>
    <s v="Dukane Precast - 1995 Plain Ave - Aurora"/>
    <s v="New Indoor LED Fixtures"/>
    <s v="Indoor Lighting"/>
    <s v="Miscellaneous"/>
    <n v="0"/>
    <n v="703.47400000000005"/>
    <n v="0.151"/>
    <x v="0"/>
    <x v="0"/>
    <n v="14.797277300976599"/>
    <s v="Qty / 1,000"/>
    <m/>
    <s v="Private-Lighting"/>
    <s v="lighting"/>
    <n v="3"/>
    <n v="191"/>
    <s v="Lighting"/>
    <n v="0.91633259480590001"/>
    <n v="1.30467645558681"/>
    <n v="644.61615579848603"/>
    <n v="0.19700614479360801"/>
    <n v="0.71"/>
    <n v="457.67747061692501"/>
    <n v="0.13987436280346099"/>
    <n v="3379"/>
    <n v="1.0900000000000001"/>
    <n v="1.36"/>
    <n v="2.1999999999999999E-2"/>
    <n v="0.57999999999999996"/>
    <n v="20.7161882213673"/>
    <d v="1900-01-13T19:08:05"/>
    <n v="43188"/>
    <n v="0.24975424035700799"/>
    <n v="13.0106013096942"/>
    <n v="1"/>
    <n v="6772.3804471282092"/>
  </r>
  <r>
    <s v="STND-39383"/>
    <s v="Watco Companies, L.L.C."/>
    <s v="Watco Companies - 162 East 26th St - Chicago Heights"/>
    <s v="New Indoor LED Fixtures"/>
    <s v="Indoor Lighting"/>
    <s v="Office"/>
    <n v="0"/>
    <n v="8776.17"/>
    <n v="1.9730000000000001"/>
    <x v="0"/>
    <x v="0"/>
    <n v="15"/>
    <s v="Qty / 1,000"/>
    <m/>
    <s v="Private-Lighting"/>
    <s v="lighting"/>
    <n v="3"/>
    <n v="2600"/>
    <s v="Lighting"/>
    <n v="0.91633259480590001"/>
    <n v="1.30467645558681"/>
    <n v="8041.8906285576904"/>
    <n v="2.5741266468727702"/>
    <n v="0.71"/>
    <n v="5709.7423462759598"/>
    <n v="1.8276299192796699"/>
    <n v="2885"/>
    <n v="1.165"/>
    <n v="1.3779999999999999"/>
    <n v="2.5499999999999998E-2"/>
    <n v="0.55000000000000004"/>
    <n v="24.263431542460999"/>
    <d v="1900-01-16T07:56:40"/>
    <n v="43188"/>
    <n v="3.3963935174465898"/>
    <n v="176.02421547486799"/>
    <n v="1"/>
    <n v="85646.135194139395"/>
  </r>
  <r>
    <s v="STND-39386"/>
    <s v="City of DeKalb"/>
    <s v="DeKalb Municipal Airport - 3232 Pleasant St - DeKalb"/>
    <s v="New Indoor LED Fixtures"/>
    <s v="Indoor Lighting"/>
    <s v="Miscellaneous"/>
    <n v="0"/>
    <n v="2239"/>
    <n v="0"/>
    <x v="0"/>
    <x v="1"/>
    <n v="14.797277300976599"/>
    <s v="Qty / 1,000"/>
    <m/>
    <s v="Public-Lighting"/>
    <s v="lighting"/>
    <n v="1"/>
    <n v="608"/>
    <s v="Lighting"/>
    <n v="0.95625781801464005"/>
    <n v="1.47347312606477"/>
    <n v="2141.0612545347799"/>
    <n v="0"/>
    <n v="0.71"/>
    <n v="1520.1534907196899"/>
    <n v="0"/>
    <n v="3379"/>
    <n v="1.0900000000000001"/>
    <n v="1.36"/>
    <n v="2.1999999999999999E-2"/>
    <n v="0.57999999999999996"/>
    <n v="20.7161882213673"/>
    <d v="1900-01-13T19:08:05"/>
    <n v="43132"/>
    <n v="0"/>
    <n v="43.214080366757003"/>
    <n v="1"/>
    <n v="22494.132742226808"/>
  </r>
  <r>
    <s v="STND-39386"/>
    <s v="City of DeKalb"/>
    <s v="DeKalb Municipal Airport - 3232 Pleasant St - DeKalb"/>
    <s v="New Indoor LED Fixtures"/>
    <s v="Indoor Lighting"/>
    <s v="Miscellaneous"/>
    <n v="0"/>
    <n v="109656"/>
    <n v="0"/>
    <x v="0"/>
    <x v="1"/>
    <n v="14.797277300976599"/>
    <s v="Qty / 1,000"/>
    <m/>
    <s v="Public-Lighting"/>
    <s v="lighting"/>
    <n v="1"/>
    <n v="22302"/>
    <s v="Lighting"/>
    <n v="0.95625781801464005"/>
    <n v="1.47347312606477"/>
    <n v="104859.407292213"/>
    <n v="0"/>
    <n v="0.71"/>
    <n v="74450.179177471495"/>
    <n v="0"/>
    <n v="3379"/>
    <n v="1.0900000000000001"/>
    <n v="1.36"/>
    <n v="2.1999999999999999E-2"/>
    <n v="0.57999999999999996"/>
    <n v="20.7161882213673"/>
    <d v="1900-01-13T19:08:05"/>
    <n v="43132"/>
    <n v="0"/>
    <n v="2116.42840406302"/>
    <n v="1"/>
    <n v="1101659.9463964396"/>
  </r>
  <r>
    <s v="STND-39386"/>
    <s v="City of DeKalb"/>
    <s v="DeKalb Municipal Airport - 3232 Pleasant St - DeKalb"/>
    <s v="Outdoor &amp; Garage - LED Fixtures"/>
    <s v="Outdoor &amp; Garage Lighting"/>
    <s v="Exterior"/>
    <n v="0"/>
    <n v="29583"/>
    <n v="0"/>
    <x v="0"/>
    <x v="1"/>
    <n v="10.1978380583316"/>
    <s v="Qty / 1,000"/>
    <m/>
    <s v="Public-Lighting"/>
    <s v="lighting"/>
    <n v="1"/>
    <n v="7125"/>
    <s v="Lighting"/>
    <n v="0.95625781801464005"/>
    <n v="1.47347312606477"/>
    <n v="28288.975030327099"/>
    <n v="0"/>
    <n v="0.71"/>
    <n v="20085.172271532199"/>
    <n v="0"/>
    <n v="4903"/>
    <n v="1"/>
    <n v="1"/>
    <n v="0"/>
    <n v="0"/>
    <n v="14.276973281664301"/>
    <d v="1900-01-09T04:44:53"/>
    <n v="43132"/>
    <n v="0"/>
    <n v="0"/>
    <n v="1"/>
    <n v="204825.33419877762"/>
  </r>
  <r>
    <s v="STND-39386"/>
    <s v="City of DeKalb"/>
    <s v="DeKalb Municipal Airport - 3232 Pleasant St - DeKalb"/>
    <s v="Outdoor &amp; Garage - LED Fixtures"/>
    <s v="Outdoor &amp; Garage Lighting"/>
    <s v="Exterior"/>
    <n v="0"/>
    <n v="79822.2"/>
    <n v="0"/>
    <x v="0"/>
    <x v="1"/>
    <n v="10.1978380583316"/>
    <s v="Qty / 1,000"/>
    <m/>
    <s v="Public-Lighting"/>
    <s v="lighting"/>
    <n v="1"/>
    <n v="19167"/>
    <s v="Lighting"/>
    <n v="0.95625781801464005"/>
    <n v="1.47347312606477"/>
    <n v="76330.602801128203"/>
    <n v="0"/>
    <n v="0.71"/>
    <n v="54194.727988801002"/>
    <n v="0"/>
    <n v="4903"/>
    <n v="1"/>
    <n v="1"/>
    <n v="0"/>
    <n v="0"/>
    <n v="14.276973281664301"/>
    <d v="1900-01-09T04:44:53"/>
    <n v="43132"/>
    <n v="0"/>
    <n v="0"/>
    <n v="1"/>
    <n v="552669.05964512366"/>
  </r>
  <r>
    <s v="STND-39388"/>
    <s v="Fast Eddie's Car Wash"/>
    <s v="Fast Eddies Car Wash - 10881 N State Route 47 - Huntley"/>
    <s v="New Indoor LED Fixtures"/>
    <s v="Indoor Lighting"/>
    <s v="Retail (strip mall)"/>
    <n v="0"/>
    <n v="43522.536999999997"/>
    <n v="8.7569999999999997"/>
    <x v="0"/>
    <x v="0"/>
    <n v="12.215978499877799"/>
    <s v="Qty / 1,000"/>
    <m/>
    <s v="Private-Lighting"/>
    <s v="lighting"/>
    <n v="3"/>
    <n v="8116"/>
    <s v="Lighting"/>
    <n v="0.91633259480590001"/>
    <n v="1.30467645558681"/>
    <n v="39881.1192617458"/>
    <n v="11.4250517215737"/>
    <n v="0.71"/>
    <n v="28315.5946758395"/>
    <n v="8.1117867223172997"/>
    <n v="4093"/>
    <n v="1.1200000000000001"/>
    <n v="1.29"/>
    <n v="1.9E-2"/>
    <n v="0.71"/>
    <n v="17.102369899829"/>
    <d v="1900-01-11T05:11:01"/>
    <n v="43146"/>
    <n v="12.474125692295701"/>
    <n v="676.55470176175902"/>
    <n v="1"/>
    <n v="345902.69577130961"/>
  </r>
  <r>
    <s v="STND-39388"/>
    <s v="Fast Eddie's Car Wash"/>
    <s v="Fast Eddies Car Wash - 10881 N State Route 47 - Huntley"/>
    <s v="Outdoor &amp; Garage - LED Fixtures"/>
    <s v="Outdoor &amp; Garage Lighting"/>
    <s v="Exterior"/>
    <n v="0"/>
    <n v="17944.98"/>
    <n v="0"/>
    <x v="0"/>
    <x v="0"/>
    <n v="10.1978380583316"/>
    <s v="Qty / 1,000"/>
    <m/>
    <s v="Private-Lighting"/>
    <s v="lighting"/>
    <n v="3"/>
    <n v="3660"/>
    <s v="Lighting"/>
    <n v="0.91633259480590001"/>
    <n v="1.30467645558681"/>
    <n v="16443.57008714"/>
    <n v="0"/>
    <n v="0.71"/>
    <n v="11674.934761869399"/>
    <n v="0"/>
    <n v="4903"/>
    <n v="1"/>
    <n v="1"/>
    <n v="0"/>
    <n v="0"/>
    <n v="14.276973281664301"/>
    <d v="1900-01-09T04:44:53"/>
    <n v="43146"/>
    <n v="0"/>
    <n v="0"/>
    <n v="1"/>
    <n v="119059.09404313033"/>
  </r>
  <r>
    <s v="STND-39389"/>
    <s v="Community Unit School District No. 60"/>
    <s v="McCall Elementary - 3215 N McAree Rd - Waukegan"/>
    <s v="New Indoor LED Fixtures"/>
    <s v="Indoor Lighting"/>
    <s v="K-12 School"/>
    <n v="0"/>
    <n v="27332"/>
    <n v="0"/>
    <x v="0"/>
    <x v="1"/>
    <n v="15"/>
    <s v="Qty / 1,000"/>
    <m/>
    <s v="Public-Lighting"/>
    <s v="lighting"/>
    <n v="3"/>
    <n v="7421"/>
    <s v="Lighting"/>
    <n v="0.99829244462109001"/>
    <n v="0.987374621353864"/>
    <n v="27285.329096383601"/>
    <n v="0"/>
    <n v="0.71"/>
    <n v="19372.583658432399"/>
    <n v="0"/>
    <n v="2979"/>
    <n v="1.17333333333333"/>
    <n v="1.323"/>
    <n v="2.1333333333333301E-2"/>
    <n v="0.72"/>
    <n v="23.497818059751602"/>
    <d v="1900-01-15T18:49:11"/>
    <n v="43132"/>
    <n v="0"/>
    <n v="496.096892661521"/>
    <n v="1"/>
    <n v="290588.75487648597"/>
  </r>
  <r>
    <s v="STND-39389"/>
    <s v="Community Unit School District No. 60"/>
    <s v="McCall Elementary - 3215 N McAree Rd - Waukegan"/>
    <s v="New Indoor LED Fixtures"/>
    <s v="Indoor Lighting"/>
    <s v="K-12 School"/>
    <n v="0"/>
    <n v="1928"/>
    <n v="0"/>
    <x v="0"/>
    <x v="1"/>
    <n v="15"/>
    <s v="Qty / 1,000"/>
    <m/>
    <s v="Public-Lighting"/>
    <s v="lighting"/>
    <n v="3"/>
    <n v="29"/>
    <s v="Lighting"/>
    <n v="0.99829244462109001"/>
    <n v="0.987374621353864"/>
    <n v="1924.70783322946"/>
    <n v="0"/>
    <n v="0.71"/>
    <n v="1366.54256159292"/>
    <n v="0"/>
    <n v="2979"/>
    <n v="1.17333333333333"/>
    <n v="1.323"/>
    <n v="2.1333333333333301E-2"/>
    <n v="0.72"/>
    <n v="23.497818059751602"/>
    <d v="1900-01-15T18:49:11"/>
    <n v="43132"/>
    <n v="0"/>
    <n v="34.994687876899299"/>
    <n v="1"/>
    <n v="20498.138423893801"/>
  </r>
  <r>
    <s v="STND-39391"/>
    <s v="DMRE LLC"/>
    <s v="DMRE LLC - 404 W Liberty St - Wauconda"/>
    <s v="All Other Indoor Lighting Measures"/>
    <s v="Indoor Lighting"/>
    <s v="Warehouse"/>
    <n v="0"/>
    <n v="14415.5"/>
    <n v="2.2810000000000001"/>
    <x v="0"/>
    <x v="0"/>
    <n v="12"/>
    <s v="Qty / 1,000"/>
    <m/>
    <s v="Private-Lighting"/>
    <s v="lighting"/>
    <n v="3"/>
    <n v="11"/>
    <s v="Lighting"/>
    <n v="0.91633259480590001"/>
    <n v="1.30467645558681"/>
    <n v="13209.392520424401"/>
    <n v="2.9759669951935099"/>
    <n v="0.71"/>
    <n v="9378.6686895013609"/>
    <n v="2.1129365665873898"/>
    <n v="5242"/>
    <n v="1"/>
    <n v="1.22"/>
    <n v="1.0999999999999999E-2"/>
    <n v="0.68"/>
    <n v="13.3536818008394"/>
    <d v="1900-01-08T12:55:13"/>
    <n v="43152"/>
    <n v="3.5872311899632399"/>
    <n v="145.303317724669"/>
    <n v="1"/>
    <n v="112544.02427401632"/>
  </r>
  <r>
    <s v="STND-39392"/>
    <s v="Machesney Mini Warehouse Inc"/>
    <s v="Machesney Park Mini Warehouse inc - 11330 N Second St - Machesney Park"/>
    <s v="Outdoor &amp; Garage - LED Fixtures"/>
    <s v="Outdoor &amp; Garage Lighting"/>
    <s v="Exterior"/>
    <n v="0"/>
    <n v="20332.741000000002"/>
    <n v="0"/>
    <x v="0"/>
    <x v="0"/>
    <n v="10.1978380583316"/>
    <s v="Qty / 1,000"/>
    <m/>
    <s v="Private-Lighting"/>
    <s v="lighting"/>
    <n v="3"/>
    <n v="4147"/>
    <s v="Lighting"/>
    <n v="0.91633259480590001"/>
    <n v="1.30467645558681"/>
    <n v="18631.5533200463"/>
    <n v="0"/>
    <n v="0.71"/>
    <n v="13228.402857232901"/>
    <n v="0"/>
    <n v="4903"/>
    <n v="1"/>
    <n v="1"/>
    <n v="0"/>
    <n v="0"/>
    <n v="14.276973281664301"/>
    <d v="1900-01-09T04:44:53"/>
    <n v="43188"/>
    <n v="0"/>
    <n v="0"/>
    <n v="1"/>
    <n v="134901.11010843216"/>
  </r>
  <r>
    <s v="STND-39394"/>
    <s v="AGV MANN INC."/>
    <s v="AGV MANN INC - 15809 Route 59 - Plainfield"/>
    <s v="New Indoor LED Fixtures"/>
    <s v="Indoor Lighting"/>
    <s v="Retail (strip mall)"/>
    <n v="0"/>
    <n v="15626.5"/>
    <n v="3.1440000000000001"/>
    <x v="0"/>
    <x v="0"/>
    <n v="12.215978499877799"/>
    <s v="Qty / 1,000"/>
    <m/>
    <s v="Private-Lighting"/>
    <s v="lighting"/>
    <n v="3"/>
    <n v="2914"/>
    <s v="Lighting"/>
    <n v="0.91633259480590001"/>
    <n v="1.30467645558681"/>
    <n v="14319.071292734399"/>
    <n v="4.1019027763649198"/>
    <n v="0.71"/>
    <n v="10166.5406178414"/>
    <n v="2.91235097121909"/>
    <n v="4093"/>
    <n v="1.1200000000000001"/>
    <n v="1.29"/>
    <n v="1.9E-2"/>
    <n v="0.71"/>
    <n v="17.102369899829"/>
    <d v="1900-01-11T05:11:01"/>
    <n v="43146"/>
    <n v="4.4785487240582196"/>
    <n v="242.91281657317299"/>
    <n v="1"/>
    <n v="124194.2416056849"/>
  </r>
  <r>
    <s v="STND-39398"/>
    <s v="Walsh Elementary"/>
    <s v="Walsh Elementary - 2015 S Peoria - Chicago"/>
    <s v="Outdoor &amp; Garage - LED Fixtures"/>
    <s v="Outdoor &amp; Garage Lighting"/>
    <s v="Exterior"/>
    <n v="0"/>
    <n v="7330"/>
    <n v="0"/>
    <x v="0"/>
    <x v="1"/>
    <n v="10.1978380583316"/>
    <s v="Qty / 1,000"/>
    <m/>
    <s v="Public-Lighting"/>
    <s v="lighting"/>
    <n v="3"/>
    <n v="1495"/>
    <s v="Lighting"/>
    <n v="0.99829244462109001"/>
    <n v="0.987374621353864"/>
    <n v="7317.48361907259"/>
    <n v="0"/>
    <n v="0.71"/>
    <n v="5195.4133695415403"/>
    <n v="0"/>
    <n v="4903"/>
    <n v="1"/>
    <n v="1"/>
    <n v="0"/>
    <n v="0"/>
    <n v="14.276973281664301"/>
    <d v="1900-01-09T04:44:53"/>
    <n v="43146"/>
    <n v="0"/>
    <n v="0"/>
    <n v="1"/>
    <n v="52981.984188675538"/>
  </r>
  <r>
    <s v="STND-39401"/>
    <s v="DuPage Airport Authority"/>
    <s v="DuPage Airport Authority - 2751 Aviation Ave - West Chicago"/>
    <s v="Outdoor &amp; Garage - LED Fixtures"/>
    <s v="Outdoor &amp; Garage Lighting"/>
    <s v="Exterior"/>
    <n v="0"/>
    <n v="28566"/>
    <n v="0"/>
    <x v="0"/>
    <x v="1"/>
    <n v="10.1978380583316"/>
    <s v="Qty / 1,000"/>
    <m/>
    <s v="Public-Lighting"/>
    <s v="lighting"/>
    <n v="1"/>
    <n v="6880"/>
    <s v="Lighting"/>
    <n v="0.95625781801464005"/>
    <n v="1.47347312606477"/>
    <n v="27316.460829406202"/>
    <n v="0"/>
    <n v="0.71"/>
    <n v="19394.687188878401"/>
    <n v="0"/>
    <n v="4903"/>
    <n v="1"/>
    <n v="1"/>
    <n v="0"/>
    <n v="0"/>
    <n v="14.276973281664301"/>
    <d v="1900-01-09T04:44:53"/>
    <n v="43132"/>
    <n v="0"/>
    <n v="0"/>
    <n v="1"/>
    <n v="197783.87914418048"/>
  </r>
  <r>
    <s v="STND-39401"/>
    <s v="DuPage Airport Authority"/>
    <s v="DuPage Airport Authority - 2751 Aviation Ave - West Chicago"/>
    <s v="Outdoor &amp; Garage - LED Fixtures"/>
    <s v="Outdoor &amp; Garage Lighting"/>
    <s v="Exterior"/>
    <n v="0"/>
    <n v="206292"/>
    <n v="0"/>
    <x v="0"/>
    <x v="1"/>
    <n v="10.1978380583316"/>
    <s v="Qty / 1,000"/>
    <m/>
    <s v="Public-Lighting"/>
    <s v="lighting"/>
    <n v="1"/>
    <n v="49685"/>
    <s v="Lighting"/>
    <n v="0.95625781801464005"/>
    <n v="1.47347312606477"/>
    <n v="197268.33779387601"/>
    <n v="0"/>
    <n v="0.71"/>
    <n v="140060.51983365201"/>
    <n v="0"/>
    <n v="4903"/>
    <n v="1"/>
    <n v="1"/>
    <n v="0"/>
    <n v="0"/>
    <n v="14.276973281664301"/>
    <d v="1900-01-09T04:44:53"/>
    <n v="43132"/>
    <n v="0"/>
    <n v="0"/>
    <n v="1"/>
    <n v="1428314.4996293243"/>
  </r>
  <r>
    <s v="STND-39401"/>
    <s v="DuPage Airport Authority"/>
    <s v="DuPage Airport Authority - 2751 Aviation Ave - West Chicago"/>
    <s v="Outdoor &amp; Garage - LED Fixtures"/>
    <s v="Outdoor &amp; Garage Lighting"/>
    <s v="Exterior"/>
    <n v="0"/>
    <n v="1770"/>
    <n v="0"/>
    <x v="0"/>
    <x v="1"/>
    <n v="10.1978380583316"/>
    <s v="Qty / 1,000"/>
    <m/>
    <s v="Public-Lighting"/>
    <s v="lighting"/>
    <n v="1"/>
    <n v="4"/>
    <s v="Lighting"/>
    <n v="0.95625781801464005"/>
    <n v="1.47347312606477"/>
    <n v="1692.5763378859101"/>
    <n v="0"/>
    <n v="0.71"/>
    <n v="1201.7291998989999"/>
    <n v="0"/>
    <n v="4903"/>
    <n v="1"/>
    <n v="1"/>
    <n v="0"/>
    <n v="0"/>
    <n v="14.276973281664301"/>
    <d v="1900-01-09T04:44:53"/>
    <n v="43132"/>
    <n v="0"/>
    <n v="0"/>
    <n v="1"/>
    <n v="12255.039770538404"/>
  </r>
  <r>
    <s v="STND-39401"/>
    <s v="DuPage Airport Authority"/>
    <s v="DuPage Airport Authority - 2751 Aviation Ave - West Chicago"/>
    <s v="Outdoor &amp; Garage - LED Fixtures"/>
    <s v="Outdoor &amp; Garage Lighting"/>
    <s v="Exterior"/>
    <n v="0"/>
    <n v="22126"/>
    <n v="0"/>
    <x v="0"/>
    <x v="1"/>
    <n v="10.1978380583316"/>
    <s v="Qty / 1,000"/>
    <m/>
    <s v="Public-Lighting"/>
    <s v="lighting"/>
    <n v="1"/>
    <n v="50"/>
    <s v="Lighting"/>
    <n v="0.95625781801464005"/>
    <n v="1.47347312606477"/>
    <n v="21158.1604813919"/>
    <n v="0"/>
    <n v="0.71"/>
    <n v="15022.293941788301"/>
    <n v="0"/>
    <n v="4903"/>
    <n v="1"/>
    <n v="1"/>
    <n v="0"/>
    <n v="0"/>
    <n v="14.276973281664301"/>
    <d v="1900-01-09T04:44:53"/>
    <n v="43132"/>
    <n v="0"/>
    <n v="0"/>
    <n v="1"/>
    <n v="153194.92088301296"/>
  </r>
  <r>
    <s v="STND-39404"/>
    <s v="University of Chicago"/>
    <s v="University of Chicago - 450 North Cityfront Plaza Drive - Chicago"/>
    <s v="New Indoor LED Fixtures"/>
    <s v="Indoor Lighting"/>
    <s v="College/University"/>
    <n v="0"/>
    <n v="23157.634999999998"/>
    <n v="5.6349999999999998"/>
    <x v="0"/>
    <x v="0"/>
    <n v="14.727540500736399"/>
    <s v="Qty / 1,000"/>
    <m/>
    <s v="Private-Lighting"/>
    <s v="lighting"/>
    <n v="3"/>
    <n v="6435"/>
    <s v="Lighting"/>
    <n v="0.91633259480590001"/>
    <n v="1.30467645558681"/>
    <n v="21220.095769117899"/>
    <n v="7.3518518272316502"/>
    <n v="0.71"/>
    <n v="15066.2679960737"/>
    <n v="5.21981479733447"/>
    <n v="3395"/>
    <n v="1.06"/>
    <n v="1.39"/>
    <n v="0.02"/>
    <n v="0.63"/>
    <n v="20.618556701030901"/>
    <d v="1900-01-13T17:27:39"/>
    <n v="43194"/>
    <n v="8.3954000539358908"/>
    <n v="400.37916545505499"/>
    <n v="1"/>
    <n v="221889.07210712406"/>
  </r>
  <r>
    <s v="STND-39404"/>
    <s v="University of Chicago"/>
    <s v="University of Chicago - 450 North Cityfront Plaza Drive - Chicago"/>
    <s v="Outdoor &amp; Garage - LED Fixtures"/>
    <s v="Outdoor &amp; Garage Lighting"/>
    <s v="Exterior"/>
    <n v="0"/>
    <n v="3701.7649999999999"/>
    <n v="0"/>
    <x v="0"/>
    <x v="0"/>
    <n v="10.1978380583316"/>
    <s v="Qty / 1,000"/>
    <m/>
    <s v="Private-Lighting"/>
    <s v="lighting"/>
    <n v="3"/>
    <n v="755"/>
    <s v="Lighting"/>
    <n v="0.91633259480590001"/>
    <n v="1.30467645558681"/>
    <n v="3392.04792781166"/>
    <n v="0"/>
    <n v="0.71"/>
    <n v="2408.3540287462802"/>
    <n v="0"/>
    <n v="4903"/>
    <n v="1"/>
    <n v="1"/>
    <n v="0"/>
    <n v="0"/>
    <n v="14.276973281664301"/>
    <d v="1900-01-09T04:44:53"/>
    <n v="43194"/>
    <n v="0"/>
    <n v="0"/>
    <n v="1"/>
    <n v="24560.004372285053"/>
  </r>
  <r>
    <s v="STND-39406"/>
    <s v="Kadon Precision Machining"/>
    <s v="Kadon Precision Machining - 5876 Sandy Hollow Rd - Rockford"/>
    <s v="New Indoor LED Fixtures"/>
    <s v="Indoor Lighting"/>
    <s v="Miscellaneous"/>
    <n v="0"/>
    <n v="41247.148999999998"/>
    <n v="8.8339999999999996"/>
    <x v="0"/>
    <x v="0"/>
    <n v="14.797277300976599"/>
    <s v="Qty / 1,000"/>
    <m/>
    <s v="Private-Lighting"/>
    <s v="lighting"/>
    <n v="3"/>
    <n v="11199"/>
    <s v="Lighting"/>
    <n v="0.91633259480590001"/>
    <n v="1.30467645558681"/>
    <n v="37796.107071515602"/>
    <n v="11.5255118086538"/>
    <n v="0.71"/>
    <n v="26835.236020776101"/>
    <n v="8.1831133841442298"/>
    <n v="3379"/>
    <n v="1.0900000000000001"/>
    <n v="1.36"/>
    <n v="2.1999999999999999E-2"/>
    <n v="0.57999999999999996"/>
    <n v="20.7161882213673"/>
    <d v="1900-01-13T19:08:05"/>
    <n v="43146"/>
    <n v="14.611450061680801"/>
    <n v="762.85720694802103"/>
    <n v="1"/>
    <n v="397088.42883657978"/>
  </r>
  <r>
    <s v="STND-39408"/>
    <s v="McHenry Township"/>
    <s v="McHenry Township - 3519 N Richmond Road - Johnsburg"/>
    <s v="Outdoor &amp; Garage - LED Fixtures"/>
    <s v="Outdoor &amp; Garage Lighting"/>
    <s v="Exterior"/>
    <n v="0"/>
    <n v="372940"/>
    <n v="0"/>
    <x v="0"/>
    <x v="1"/>
    <n v="10.1978380583316"/>
    <s v="Qty / 1,000"/>
    <m/>
    <s v="Public-Lighting"/>
    <s v="lighting"/>
    <n v="1"/>
    <n v="89822"/>
    <s v="Lighting"/>
    <n v="0.95625781801464005"/>
    <n v="1.47347312606477"/>
    <n v="356626.79065038002"/>
    <n v="0"/>
    <n v="0.71"/>
    <n v="253205.02136176999"/>
    <n v="0"/>
    <n v="4903"/>
    <n v="1"/>
    <n v="1"/>
    <n v="0"/>
    <n v="0"/>
    <n v="14.276973281664301"/>
    <d v="1900-01-09T04:44:53"/>
    <n v="43208"/>
    <n v="0"/>
    <n v="0"/>
    <n v="1"/>
    <n v="2582143.803403724"/>
  </r>
  <r>
    <s v="STND-39409"/>
    <s v="DuPage Airport Authority"/>
    <s v="Echo 20 Hangar - 2725 International Dr. - West Chicago"/>
    <s v="New Indoor LED Fixtures"/>
    <s v="Indoor Lighting"/>
    <s v="Miscellaneous"/>
    <n v="0"/>
    <n v="40597"/>
    <n v="0"/>
    <x v="0"/>
    <x v="1"/>
    <n v="14.797277300976599"/>
    <s v="Qty / 1,000"/>
    <m/>
    <s v="Public-Lighting"/>
    <s v="lighting"/>
    <n v="3"/>
    <n v="8280"/>
    <s v="Lighting"/>
    <n v="0.99829244462109001"/>
    <n v="0.987374621353864"/>
    <n v="40527.678374282397"/>
    <n v="0"/>
    <n v="0.71"/>
    <n v="28774.651645740501"/>
    <n v="0"/>
    <n v="3379"/>
    <n v="1.0900000000000001"/>
    <n v="1.36"/>
    <n v="2.1999999999999999E-2"/>
    <n v="0.57999999999999996"/>
    <n v="20.7161882213673"/>
    <d v="1900-01-13T19:08:05"/>
    <n v="43132"/>
    <n v="0"/>
    <n v="817.98983874698399"/>
    <n v="1"/>
    <n v="425786.49964102486"/>
  </r>
  <r>
    <s v="STND-39413"/>
    <s v="City of Markham"/>
    <s v="Markham City Hall and Public Works - 16313 Kedzie Pkwy - Markham"/>
    <s v="New Indoor LED Fixtures"/>
    <s v="Indoor Lighting"/>
    <s v="Miscellaneous"/>
    <n v="0"/>
    <n v="13303.8"/>
    <n v="0"/>
    <x v="0"/>
    <x v="1"/>
    <n v="14.797277300976599"/>
    <s v="Qty / 1,000"/>
    <m/>
    <s v="Public-Lighting"/>
    <s v="lighting"/>
    <n v="3"/>
    <n v="3612"/>
    <s v="Lighting"/>
    <n v="0.99829244462109001"/>
    <n v="0.987374621353864"/>
    <n v="13281.0830247501"/>
    <n v="0"/>
    <n v="0.71"/>
    <n v="9429.5689475725394"/>
    <n v="0"/>
    <n v="3379"/>
    <n v="1.0900000000000001"/>
    <n v="1.36"/>
    <n v="2.1999999999999999E-2"/>
    <n v="0.57999999999999996"/>
    <n v="20.7161882213673"/>
    <d v="1900-01-13T19:08:05"/>
    <n v="43132"/>
    <n v="0"/>
    <n v="268.05855646284499"/>
    <n v="1"/>
    <n v="139531.94654590893"/>
  </r>
  <r>
    <s v="STND-39413"/>
    <s v="City of Markham"/>
    <s v="Markham City Hall and Public Works - 16313 Kedzie Pkwy - Markham"/>
    <s v="New Indoor LED Fixtures"/>
    <s v="Indoor Lighting"/>
    <s v="Miscellaneous"/>
    <n v="0"/>
    <n v="8947.98"/>
    <n v="0"/>
    <x v="0"/>
    <x v="1"/>
    <n v="14.797277300976599"/>
    <s v="Qty / 1,000"/>
    <m/>
    <s v="Public-Lighting"/>
    <s v="lighting"/>
    <n v="3"/>
    <n v="1825"/>
    <s v="Lighting"/>
    <n v="0.99829244462109001"/>
    <n v="0.987374621353864"/>
    <n v="8932.7008286206201"/>
    <n v="0"/>
    <n v="0.71"/>
    <n v="6342.2175883206401"/>
    <n v="0"/>
    <n v="3379"/>
    <n v="1.0900000000000001"/>
    <n v="1.36"/>
    <n v="2.1999999999999999E-2"/>
    <n v="0.57999999999999996"/>
    <n v="20.7161882213673"/>
    <d v="1900-01-13T19:08:05"/>
    <n v="43132"/>
    <n v="0"/>
    <n v="180.29304424738899"/>
    <n v="1"/>
    <n v="93847.552357511551"/>
  </r>
  <r>
    <s v="STND-39413"/>
    <s v="City of Markham"/>
    <s v="Markham City Hall and Public Works - 16313 Kedzie Pkwy - Markham"/>
    <s v="Outdoor &amp; Garage - LED Fixtures"/>
    <s v="Outdoor &amp; Garage Lighting"/>
    <s v="Exterior"/>
    <n v="0"/>
    <n v="664.32"/>
    <n v="0"/>
    <x v="0"/>
    <x v="1"/>
    <n v="10.1978380583316"/>
    <s v="Qty / 1,000"/>
    <m/>
    <s v="Public-Lighting"/>
    <s v="lighting"/>
    <n v="3"/>
    <n v="160"/>
    <s v="Lighting"/>
    <n v="0.99829244462109001"/>
    <n v="0.987374621353864"/>
    <n v="663.18563681068304"/>
    <n v="0"/>
    <n v="0.71"/>
    <n v="470.86180213558498"/>
    <n v="0"/>
    <n v="4903"/>
    <n v="1"/>
    <n v="1"/>
    <n v="0"/>
    <n v="0"/>
    <n v="14.276973281664301"/>
    <d v="1900-01-09T04:44:53"/>
    <n v="43132"/>
    <n v="0"/>
    <n v="0"/>
    <n v="1"/>
    <n v="4801.7724060328719"/>
  </r>
  <r>
    <s v="STND-39413"/>
    <s v="City of Markham"/>
    <s v="Markham City Hall and Public Works - 16313 Kedzie Pkwy - Markham"/>
    <s v="Outdoor &amp; Garage - LED Fixtures"/>
    <s v="Outdoor &amp; Garage Lighting"/>
    <s v="Exterior"/>
    <n v="0"/>
    <n v="22669.9"/>
    <n v="0"/>
    <x v="0"/>
    <x v="1"/>
    <n v="10.1978380583316"/>
    <s v="Qty / 1,000"/>
    <m/>
    <s v="Public-Lighting"/>
    <s v="lighting"/>
    <n v="3"/>
    <n v="5460"/>
    <s v="Lighting"/>
    <n v="0.99829244462109001"/>
    <n v="0.987374621353864"/>
    <n v="22631.189890315702"/>
    <n v="0"/>
    <n v="0.71"/>
    <n v="16068.144822124101"/>
    <n v="0"/>
    <n v="4903"/>
    <n v="1"/>
    <n v="1"/>
    <n v="0"/>
    <n v="0"/>
    <n v="14.276973281664301"/>
    <d v="1900-01-09T04:44:53"/>
    <n v="43132"/>
    <n v="0"/>
    <n v="0"/>
    <n v="1"/>
    <n v="163860.33879384099"/>
  </r>
  <r>
    <s v="STND-39413"/>
    <s v="City of Markham"/>
    <s v="Markham City Hall and Public Works - 16313 Kedzie Pkwy - Markham"/>
    <s v="Outdoor &amp; Garage - LED Fixtures"/>
    <s v="Outdoor &amp; Garage Lighting"/>
    <s v="Exterior"/>
    <n v="0"/>
    <n v="2212.64"/>
    <n v="0"/>
    <x v="0"/>
    <x v="1"/>
    <n v="10.1978380583316"/>
    <s v="Qty / 1,000"/>
    <m/>
    <s v="Public-Lighting"/>
    <s v="lighting"/>
    <n v="3"/>
    <n v="5"/>
    <s v="Lighting"/>
    <n v="0.99829244462109001"/>
    <n v="0.987374621353864"/>
    <n v="2208.8617946664099"/>
    <n v="0"/>
    <n v="0.71"/>
    <n v="1568.2918742131501"/>
    <n v="0"/>
    <n v="4903"/>
    <n v="1"/>
    <n v="1"/>
    <n v="0"/>
    <n v="0"/>
    <n v="14.276973281664301"/>
    <d v="1900-01-09T04:44:53"/>
    <n v="43132"/>
    <n v="0"/>
    <n v="0"/>
    <n v="1"/>
    <n v="15993.186561423056"/>
  </r>
  <r>
    <s v="STND-39414"/>
    <s v="City of Markham"/>
    <s v="Markham Roller Rink - 16630 Dixie Highway - Markham"/>
    <s v="Outdoor &amp; Garage - LED Fixtures"/>
    <s v="Outdoor &amp; Garage Lighting"/>
    <s v="Exterior"/>
    <n v="0"/>
    <n v="2072"/>
    <n v="0"/>
    <x v="0"/>
    <x v="1"/>
    <n v="10.1978380583316"/>
    <s v="Qty / 1,000"/>
    <m/>
    <s v="Public-Lighting"/>
    <s v="lighting"/>
    <n v="3"/>
    <n v="499"/>
    <s v="Lighting"/>
    <n v="0.99829244462109001"/>
    <n v="0.987374621353864"/>
    <n v="2068.4619452549"/>
    <n v="0"/>
    <n v="0.71"/>
    <n v="1468.6079811309801"/>
    <n v="0"/>
    <n v="4903"/>
    <n v="1"/>
    <n v="1"/>
    <n v="0"/>
    <n v="0"/>
    <n v="14.276973281664301"/>
    <d v="1900-01-09T04:44:53"/>
    <n v="43132"/>
    <n v="0"/>
    <n v="0"/>
    <n v="1"/>
    <n v="14976.626362747045"/>
  </r>
  <r>
    <s v="STND-39414"/>
    <s v="City of Markham"/>
    <s v="Markham Roller Rink - 16630 Dixie Highway - Markham"/>
    <s v="Outdoor &amp; Garage - LED Fixtures"/>
    <s v="Outdoor &amp; Garage Lighting"/>
    <s v="Exterior"/>
    <n v="0"/>
    <n v="31065"/>
    <n v="0"/>
    <x v="0"/>
    <x v="1"/>
    <n v="10.1978380583316"/>
    <s v="Qty / 1,000"/>
    <m/>
    <s v="Public-Lighting"/>
    <s v="lighting"/>
    <n v="3"/>
    <n v="7482"/>
    <s v="Lighting"/>
    <n v="0.99829244462109001"/>
    <n v="0.987374621353864"/>
    <n v="31011.9547921542"/>
    <n v="0"/>
    <n v="0.71"/>
    <n v="22018.487902429501"/>
    <n v="0"/>
    <n v="4903"/>
    <n v="1"/>
    <n v="1"/>
    <n v="0"/>
    <n v="0"/>
    <n v="14.276973281664301"/>
    <d v="1900-01-09T04:44:53"/>
    <n v="43132"/>
    <n v="0"/>
    <n v="0"/>
    <n v="1"/>
    <n v="224540.97391830949"/>
  </r>
  <r>
    <s v="STND-39414"/>
    <s v="City of Markham"/>
    <s v="Markham Roller Rink - 16630 Dixie Highway - Markham"/>
    <s v="Outdoor &amp; Garage - LED Fixtures"/>
    <s v="Outdoor &amp; Garage Lighting"/>
    <s v="Exterior"/>
    <n v="0"/>
    <n v="3098"/>
    <n v="0"/>
    <x v="0"/>
    <x v="1"/>
    <n v="10.1978380583316"/>
    <s v="Qty / 1,000"/>
    <m/>
    <s v="Public-Lighting"/>
    <s v="lighting"/>
    <n v="3"/>
    <n v="7"/>
    <s v="Lighting"/>
    <n v="0.99829244462109001"/>
    <n v="0.987374621353864"/>
    <n v="3092.7099934361399"/>
    <n v="0"/>
    <n v="0.71"/>
    <n v="2195.8240953396598"/>
    <n v="0"/>
    <n v="4903"/>
    <n v="1"/>
    <n v="1"/>
    <n v="0"/>
    <n v="0"/>
    <n v="14.276973281664301"/>
    <d v="1900-01-09T04:44:53"/>
    <n v="43132"/>
    <n v="0"/>
    <n v="0"/>
    <n v="1"/>
    <n v="22392.65852885634"/>
  </r>
  <r>
    <s v="STND-39414"/>
    <s v="City of Markham"/>
    <s v="Markham Roller Rink - 16630 Dixie Highway - Markham"/>
    <s v="Outdoor &amp; Garage - LED Fixtures"/>
    <s v="Outdoor &amp; Garage Lighting"/>
    <s v="Exterior"/>
    <n v="0"/>
    <n v="3540"/>
    <n v="0"/>
    <x v="0"/>
    <x v="1"/>
    <n v="10.1978380583316"/>
    <s v="Qty / 1,000"/>
    <m/>
    <s v="Public-Lighting"/>
    <s v="lighting"/>
    <n v="3"/>
    <n v="8"/>
    <s v="Lighting"/>
    <n v="0.99829244462109001"/>
    <n v="0.987374621353864"/>
    <n v="3533.9552539586598"/>
    <n v="0"/>
    <n v="0.71"/>
    <n v="2509.10823031065"/>
    <n v="0"/>
    <n v="4903"/>
    <n v="1"/>
    <n v="1"/>
    <n v="0"/>
    <n v="0"/>
    <n v="14.276973281664301"/>
    <d v="1900-01-09T04:44:53"/>
    <n v="43132"/>
    <n v="0"/>
    <n v="0"/>
    <n v="1"/>
    <n v="25587.479403534995"/>
  </r>
  <r>
    <s v="STND-39415"/>
    <s v="Dunkin Donuts"/>
    <s v="Dunkin Donuts - 10801 S Cicero - Oak Lawn"/>
    <s v="Outdoor &amp; Garage - LED Fixtures"/>
    <s v="Outdoor &amp; Garage Lighting"/>
    <s v="Exterior"/>
    <n v="0"/>
    <n v="20935.810000000001"/>
    <n v="0"/>
    <x v="0"/>
    <x v="0"/>
    <n v="10.1978380583316"/>
    <s v="Qty / 1,000"/>
    <m/>
    <s v="Private-Lighting"/>
    <s v="lighting"/>
    <n v="3"/>
    <n v="4270"/>
    <s v="Lighting"/>
    <n v="0.91633259480590001"/>
    <n v="1.30467645558681"/>
    <n v="19184.1651016633"/>
    <n v="0"/>
    <n v="0.71"/>
    <n v="13620.7572221809"/>
    <n v="0"/>
    <n v="4903"/>
    <n v="1"/>
    <n v="1"/>
    <n v="0"/>
    <n v="0"/>
    <n v="14.276973281664301"/>
    <d v="1900-01-09T04:44:53"/>
    <n v="43167"/>
    <n v="0"/>
    <n v="0"/>
    <n v="1"/>
    <n v="138902.27638365139"/>
  </r>
  <r>
    <s v="STND-39416"/>
    <s v="D &amp; H Liquor Inc"/>
    <s v="D &amp; H Liquor Inc - 1714 E Kensington Rd - Mount Prospect"/>
    <s v="New Indoor LED Fixtures"/>
    <s v="Indoor Lighting"/>
    <s v="Retail (mall/dept. store)"/>
    <n v="0"/>
    <n v="10368.758"/>
    <n v="2.1030000000000002"/>
    <x v="0"/>
    <x v="0"/>
    <n v="9.1274187659729797"/>
    <s v="Qty / 1,000"/>
    <m/>
    <s v="Private-Lighting"/>
    <s v="lighting"/>
    <n v="3"/>
    <n v="1690"/>
    <s v="Lighting"/>
    <n v="0.91633259480590001"/>
    <n v="1.30467645558681"/>
    <n v="9501.2309230544306"/>
    <n v="2.7437345860990501"/>
    <n v="0.71"/>
    <n v="6745.8739553686501"/>
    <n v="1.94805155613033"/>
    <n v="5478"/>
    <n v="1.1200000000000001"/>
    <n v="1.31"/>
    <n v="2.1999999999999999E-2"/>
    <n v="0.95"/>
    <n v="12.7783862723622"/>
    <d v="1900-01-08T03:03:29"/>
    <n v="43204"/>
    <n v="2.20468829738775"/>
    <n v="186.63132170285499"/>
    <n v="1"/>
    <n v="61572.416533120188"/>
  </r>
  <r>
    <s v="STND-39416"/>
    <s v="D &amp; H Liquor Inc"/>
    <s v="D &amp; H Liquor Inc - 1714 E Kensington Rd - Mount Prospect"/>
    <s v="LED Refrigerated Display Case Lighting for Open and Closed Cases"/>
    <s v="Refrigeration"/>
    <s v="Retail (mall/dept. store)"/>
    <n v="0"/>
    <n v="1971"/>
    <n v="0.23200000000000001"/>
    <x v="2"/>
    <x v="0"/>
    <n v="8.6177180282661094"/>
    <s v="ΔkWpeak / CF"/>
    <n v="0.69"/>
    <s v="Private-Lighting"/>
    <s v="lighting"/>
    <n v="3"/>
    <n v="5"/>
    <s v="Non-Lighting"/>
    <n v="0.91633259480590001"/>
    <n v="1.30467645558681"/>
    <n v="1806.0915443624301"/>
    <n v="0.30268493769613902"/>
    <n v="0.7"/>
    <n v="1264.2640810537"/>
    <n v="0.21187945638729699"/>
    <n v="5478"/>
    <n v="1.1200000000000001"/>
    <n v="1.31"/>
    <n v="2.1999999999999999E-2"/>
    <n v="0.95"/>
    <n v="12.7783862723622"/>
    <d v="1900-01-08T03:03:29"/>
    <n v="43204"/>
    <n v="0.43867382274802802"/>
    <n v="0"/>
    <n v="1"/>
    <n v="10895.071363785757"/>
  </r>
  <r>
    <s v="STND-39418"/>
    <s v="Taylor Spring MFG"/>
    <s v="Taycorp Inc DBA Taylor Spring MFG - 5700 W 120th St - Alsip"/>
    <s v="Outdoor &amp; Garage - LED Fixtures"/>
    <s v="Outdoor &amp; Garage Lighting"/>
    <s v="Exterior"/>
    <n v="0"/>
    <n v="19710.060000000001"/>
    <n v="0"/>
    <x v="0"/>
    <x v="0"/>
    <n v="10.1978380583316"/>
    <s v="Qty / 1,000"/>
    <m/>
    <s v="Private-Lighting"/>
    <s v="lighting"/>
    <n v="3"/>
    <n v="4020"/>
    <s v="Lighting"/>
    <n v="0.91633259480590001"/>
    <n v="1.30467645558681"/>
    <n v="18060.970423580002"/>
    <n v="0"/>
    <n v="0.71"/>
    <n v="12823.289000741799"/>
    <n v="0"/>
    <n v="4903"/>
    <n v="1"/>
    <n v="1"/>
    <n v="0"/>
    <n v="0"/>
    <n v="14.276973281664301"/>
    <d v="1900-01-09T04:44:53"/>
    <n v="43239"/>
    <n v="0"/>
    <n v="0"/>
    <n v="1"/>
    <n v="130769.82460474971"/>
  </r>
  <r>
    <s v="STND-39423"/>
    <s v="Graphic Packaging Corporation"/>
    <s v="Graph-Pak Corporation - 11250 Addison Ave - Franklin Park"/>
    <s v="Efficient Refrigerated Compressed Air Dryer"/>
    <s v="Compressed Air"/>
    <s v="Manufacturing"/>
    <n v="0"/>
    <n v="2366"/>
    <n v="0.52"/>
    <x v="4"/>
    <x v="0"/>
    <n v="10"/>
    <s v="ΔkWpeak / CF"/>
    <n v="0.95"/>
    <s v="Private-Non-Lighting"/>
    <s v="non_lighting"/>
    <n v="3"/>
    <n v="520"/>
    <s v="Non-Lighting"/>
    <n v="0.98952339343681495"/>
    <n v="0.43468415683807998"/>
    <n v="2341.2123488715001"/>
    <n v="0.22603576155580199"/>
    <n v="0.7"/>
    <n v="1638.84864421005"/>
    <n v="0.158225033089061"/>
    <n v="4618"/>
    <n v="1.02"/>
    <n v="1.04"/>
    <n v="1.2E-2"/>
    <n v="0.81"/>
    <n v="15.158077089649201"/>
    <d v="1900-01-09T19:51:10"/>
    <n v="43159"/>
    <n v="0.237932380585055"/>
    <n v="0"/>
    <n v="1"/>
    <n v="16388.4864421005"/>
  </r>
  <r>
    <s v="STND-39423"/>
    <s v="Graphic Packaging Corporation"/>
    <s v="Graph-Pak Corporation - 11250 Addison Ave - Franklin Park"/>
    <s v="No-Loss Condensate Drains"/>
    <s v="Compressed Air"/>
    <s v="Manufacturing"/>
    <n v="0"/>
    <n v="2503.4899999999998"/>
    <n v="0.38800000000000001"/>
    <x v="4"/>
    <x v="0"/>
    <n v="10"/>
    <s v="ΔkWpeak / CF"/>
    <n v="0.95"/>
    <s v="Private-Non-Lighting"/>
    <s v="non_lighting"/>
    <n v="3"/>
    <n v="1"/>
    <s v="Non-Lighting"/>
    <n v="0.98952339343681495"/>
    <n v="0.43468415683807998"/>
    <n v="2477.2619202351302"/>
    <n v="0.16865745285317499"/>
    <n v="0.7"/>
    <n v="1734.08334416459"/>
    <n v="0.11806021699722299"/>
    <n v="4618"/>
    <n v="1.02"/>
    <n v="1.04"/>
    <n v="1.2E-2"/>
    <n v="0.81"/>
    <n v="15.158077089649201"/>
    <d v="1900-01-09T19:51:10"/>
    <n v="43159"/>
    <n v="0.177534160898079"/>
    <n v="0"/>
    <n v="1"/>
    <n v="17340.8334416459"/>
  </r>
  <r>
    <s v="STND-39424"/>
    <s v="Bethlehem Industries, Inc."/>
    <s v="Bethlehem Industries Inc - 1350 Shore Rd - Naperville"/>
    <s v="No-Loss Condensate Drains"/>
    <s v="Compressed Air"/>
    <s v="Manufacturing"/>
    <n v="0"/>
    <n v="3276.62"/>
    <n v="0.50700000000000001"/>
    <x v="4"/>
    <x v="0"/>
    <n v="10"/>
    <s v="ΔkWpeak / CF"/>
    <n v="0.95"/>
    <s v="Private-Non-Lighting"/>
    <s v="non_lighting"/>
    <n v="3"/>
    <n v="1"/>
    <s v="Non-Lighting"/>
    <n v="0.98952339343681495"/>
    <n v="0.43468415683807998"/>
    <n v="3242.2921414029402"/>
    <n v="0.220384867516907"/>
    <n v="0.7"/>
    <n v="2269.6044989820598"/>
    <n v="0.154269407261835"/>
    <n v="4618"/>
    <n v="1.02"/>
    <n v="1.04"/>
    <n v="1.2E-2"/>
    <n v="0.81"/>
    <n v="15.158077089649201"/>
    <d v="1900-01-09T19:51:10"/>
    <n v="43152"/>
    <n v="0.23198407107042801"/>
    <n v="0"/>
    <n v="1"/>
    <n v="22696.044989820599"/>
  </r>
  <r>
    <s v="STND-39424"/>
    <s v="Bethlehem Industries, Inc."/>
    <s v="Bethlehem Industries Inc - 1350 Shore Rd - Naperville"/>
    <s v="Efficient Refrigerated Compressed Air Dryer"/>
    <s v="Compressed Air"/>
    <s v="Manufacturing"/>
    <n v="0"/>
    <n v="3048.5"/>
    <n v="0.67"/>
    <x v="4"/>
    <x v="0"/>
    <n v="10"/>
    <s v="ΔkWpeak / CF"/>
    <n v="0.95"/>
    <s v="Private-Non-Lighting"/>
    <s v="non_lighting"/>
    <n v="3"/>
    <n v="670"/>
    <s v="Non-Lighting"/>
    <n v="0.98952339343681495"/>
    <n v="0.43468415683807998"/>
    <n v="3016.5620648921299"/>
    <n v="0.29123838508151401"/>
    <n v="0.7"/>
    <n v="2111.5934454244898"/>
    <n v="0.20386686955705999"/>
    <n v="4618"/>
    <n v="1.02"/>
    <n v="1.04"/>
    <n v="1.2E-2"/>
    <n v="0.81"/>
    <n v="15.158077089649201"/>
    <d v="1900-01-09T19:51:10"/>
    <n v="43152"/>
    <n v="0.30656672113843603"/>
    <n v="0"/>
    <n v="1"/>
    <n v="21115.934454244896"/>
  </r>
  <r>
    <s v="STND-39426"/>
    <s v="Prime Label &amp; Packaging, LLC assumed name Prime Packing, LLC"/>
    <s v="Prime Packaging - 501 N Central - Wood Dale"/>
    <s v="New Indoor LED Fixtures"/>
    <s v="Indoor Lighting"/>
    <s v="Warehouse"/>
    <n v="0"/>
    <n v="112126.38"/>
    <n v="17.745000000000001"/>
    <x v="0"/>
    <x v="0"/>
    <n v="9.5383441434566993"/>
    <s v="Qty / 1,000"/>
    <m/>
    <s v="Private-Lighting"/>
    <s v="lighting"/>
    <n v="3"/>
    <n v="21390"/>
    <s v="Lighting"/>
    <n v="0.91633259480590001"/>
    <n v="1.30467645558681"/>
    <n v="102745.05673159201"/>
    <n v="23.1514837043879"/>
    <n v="0.71"/>
    <n v="72948.990279430596"/>
    <n v="16.4375534301154"/>
    <n v="5242"/>
    <n v="1"/>
    <n v="1.22"/>
    <n v="1.0999999999999999E-2"/>
    <n v="0.68"/>
    <n v="13.3536818008394"/>
    <d v="1900-01-08T12:55:13"/>
    <n v="43167"/>
    <n v="27.906802922357599"/>
    <n v="1130.1956240475199"/>
    <n v="1"/>
    <n v="695812.57420288655"/>
  </r>
  <r>
    <s v="STND-39430"/>
    <s v="Presence Mercy Medical Center"/>
    <s v="Presence Mercy Medical Center - 1330 N Lake Street - Aurora"/>
    <s v="Low Pressure Drop High Efficiency (Non-HEPA) Air Filters"/>
    <s v="Laboratory"/>
    <s v="Hospital (24/7)"/>
    <n v="0"/>
    <n v="7650"/>
    <n v="0.875"/>
    <x v="8"/>
    <x v="0"/>
    <n v="2"/>
    <s v="ΔkWpeak / CF"/>
    <n v="1"/>
    <s v="Private-Non-Lighting"/>
    <s v="non_lighting"/>
    <n v="3"/>
    <n v="1"/>
    <s v="Non-Lighting"/>
    <n v="0.98952339343681495"/>
    <n v="0.43468415683807998"/>
    <n v="7569.8539597916397"/>
    <n v="0.38034863723332002"/>
    <n v="0.7"/>
    <n v="5298.89777185414"/>
    <n v="0.26624404606332402"/>
    <n v="7616"/>
    <n v="1.23"/>
    <n v="1.41"/>
    <n v="1.4E-2"/>
    <n v="0.73499999999999999"/>
    <n v="9.1911764705882408"/>
    <d v="1900-01-05T13:33:47"/>
    <n v="43112"/>
    <n v="0.38034863723332002"/>
    <n v="0"/>
    <n v="1"/>
    <n v="10597.79554370828"/>
  </r>
  <r>
    <s v="STND-39430"/>
    <s v="Presence Mercy Medical Center"/>
    <s v="Presence Mercy Medical Center - 1330 N Lake Street - Aurora"/>
    <s v="Low Pressure Drop High Efficiency (Non-HEPA) Air Filters"/>
    <s v="Laboratory"/>
    <s v="Hospital (24/7)"/>
    <n v="0"/>
    <n v="15300"/>
    <n v="1.75"/>
    <x v="8"/>
    <x v="0"/>
    <n v="2"/>
    <s v="ΔkWpeak / CF"/>
    <n v="1"/>
    <s v="Private-Non-Lighting"/>
    <s v="non_lighting"/>
    <n v="3"/>
    <n v="1"/>
    <s v="Non-Lighting"/>
    <n v="0.98952339343681495"/>
    <n v="0.43468415683807998"/>
    <n v="15139.707919583299"/>
    <n v="0.76069727446664104"/>
    <n v="0.7"/>
    <n v="10597.7955437083"/>
    <n v="0.53248809212664805"/>
    <n v="7616"/>
    <n v="1.23"/>
    <n v="1.41"/>
    <n v="1.4E-2"/>
    <n v="0.73499999999999999"/>
    <n v="9.1911764705882408"/>
    <d v="1900-01-05T13:33:47"/>
    <n v="43112"/>
    <n v="0.76069727446664104"/>
    <n v="0"/>
    <n v="1"/>
    <n v="21195.5910874166"/>
  </r>
  <r>
    <s v="STND-39430"/>
    <s v="Presence Mercy Medical Center"/>
    <s v="Presence Mercy Medical Center - 1330 N Lake Street - Aurora"/>
    <s v="Low Pressure Drop High Efficiency (Non-HEPA) Air Filters"/>
    <s v="Laboratory"/>
    <s v="Hospital (24/7)"/>
    <n v="0"/>
    <n v="5508"/>
    <n v="0.63"/>
    <x v="8"/>
    <x v="0"/>
    <n v="2"/>
    <s v="ΔkWpeak / CF"/>
    <n v="1"/>
    <s v="Private-Non-Lighting"/>
    <s v="non_lighting"/>
    <n v="3"/>
    <n v="1"/>
    <s v="Non-Lighting"/>
    <n v="0.98952339343681495"/>
    <n v="0.43468415683807998"/>
    <n v="5450.29485104998"/>
    <n v="0.27385101880799101"/>
    <n v="0.7"/>
    <n v="3815.2063957349801"/>
    <n v="0.191695713165593"/>
    <n v="7616"/>
    <n v="1.23"/>
    <n v="1.41"/>
    <n v="1.4E-2"/>
    <n v="0.73499999999999999"/>
    <n v="9.1911764705882408"/>
    <d v="1900-01-05T13:33:47"/>
    <n v="43112"/>
    <n v="0.27385101880799101"/>
    <n v="0"/>
    <n v="1"/>
    <n v="7630.4127914699602"/>
  </r>
  <r>
    <s v="STND-39431"/>
    <s v="Napleton Libertyville Inc."/>
    <s v="Napleton Mazda of Libertyville - 1120 S Milwaukee - Libertyville"/>
    <s v="New Indoor LED Fixtures"/>
    <s v="Indoor Lighting"/>
    <s v="Miscellaneous"/>
    <n v="0"/>
    <n v="22363.844000000001"/>
    <n v="4.79"/>
    <x v="0"/>
    <x v="0"/>
    <n v="14.797277300976599"/>
    <s v="Qty / 1,000"/>
    <m/>
    <s v="Private-Lighting"/>
    <s v="lighting"/>
    <n v="3"/>
    <n v="6072"/>
    <s v="Lighting"/>
    <n v="0.91633259480590001"/>
    <n v="1.30467645558681"/>
    <n v="20492.719202354401"/>
    <n v="6.2494002222607996"/>
    <n v="0.71"/>
    <n v="14549.8306336716"/>
    <n v="4.4370741578051698"/>
    <n v="3379"/>
    <n v="1.0900000000000001"/>
    <n v="1.36"/>
    <n v="2.1999999999999999E-2"/>
    <n v="0.57999999999999996"/>
    <n v="20.7161882213673"/>
    <d v="1900-01-13T19:08:05"/>
    <n v="43152"/>
    <n v="7.9226676245699803"/>
    <n v="413.614516010822"/>
    <n v="1"/>
    <n v="215297.87856868273"/>
  </r>
  <r>
    <s v="STND-39431"/>
    <s v="Napleton Libertyville Inc."/>
    <s v="Napleton Mazda of Libertyville - 1120 S Milwaukee - Libertyville"/>
    <s v="Occupancy Sensors"/>
    <s v="Indoor Lighting"/>
    <s v="Miscellaneous"/>
    <n v="0"/>
    <n v="1829.769"/>
    <n v="1.2110000000000001"/>
    <x v="0"/>
    <x v="0"/>
    <n v="8"/>
    <s v="Qty / 1,000"/>
    <m/>
    <s v="Private-Lighting"/>
    <s v="lighting"/>
    <n v="3"/>
    <n v="2070"/>
    <s v="Lighting"/>
    <n v="0.91633259480590001"/>
    <n v="1.30467645558681"/>
    <n v="1676.6769756654001"/>
    <n v="1.5799631877156199"/>
    <n v="0.71"/>
    <n v="1190.4406527224301"/>
    <n v="1.12177386327809"/>
    <n v="3379"/>
    <n v="1.0900000000000001"/>
    <n v="1.36"/>
    <n v="2.1999999999999999E-2"/>
    <n v="0.57999999999999996"/>
    <n v="20.7161882213673"/>
    <d v="1900-01-13T19:08:05"/>
    <n v="43152"/>
    <n v="2.7017154372702201"/>
    <n v="33.841186664806202"/>
    <n v="1"/>
    <n v="9523.5252217794405"/>
  </r>
  <r>
    <s v="STND-39434"/>
    <s v="Columbus Vegetable Oils"/>
    <s v="Columbus Vegetable Oils - 1757 Winthrop - Des Plaines"/>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119"/>
    <n v="10.661200899291901"/>
    <n v="0"/>
    <n v="1"/>
    <n v="1006167.17691442"/>
  </r>
  <r>
    <s v="STND-39437"/>
    <s v="School District 64 Consolidated Board of Education"/>
    <s v="Field School - 2401 MANOR LN - Park Ridge"/>
    <s v="Occupancy Sensors"/>
    <s v="Indoor Lighting"/>
    <s v="K-12 School"/>
    <n v="0"/>
    <n v="6576.54"/>
    <n v="0"/>
    <x v="0"/>
    <x v="1"/>
    <n v="8"/>
    <s v="Qty / 1,000"/>
    <m/>
    <s v="Public-Lighting"/>
    <s v="lighting"/>
    <n v="3"/>
    <n v="30"/>
    <s v="Lighting"/>
    <n v="0.99829244462109001"/>
    <n v="0.987374621353864"/>
    <n v="6565.3101937483898"/>
    <n v="0"/>
    <n v="0.71"/>
    <n v="4661.3702375613502"/>
    <n v="0"/>
    <n v="2979"/>
    <n v="1.17333333333333"/>
    <n v="1.323"/>
    <n v="2.1333333333333301E-2"/>
    <n v="0.72"/>
    <n v="23.497818059751602"/>
    <d v="1900-01-15T18:49:11"/>
    <n v="43132"/>
    <n v="0"/>
    <n v="119.36927624997099"/>
    <n v="1"/>
    <n v="37290.961900490802"/>
  </r>
  <r>
    <s v="STND-39437"/>
    <s v="School District 64 Consolidated Board of Education"/>
    <s v="Field School - 2401 MANOR LN - Park Ridge"/>
    <s v="New Indoor LED Fixtures"/>
    <s v="Indoor Lighting"/>
    <s v="K-12 School"/>
    <n v="0"/>
    <n v="14688.2"/>
    <n v="0"/>
    <x v="0"/>
    <x v="1"/>
    <n v="15"/>
    <s v="Qty / 1,000"/>
    <m/>
    <s v="Public-Lighting"/>
    <s v="lighting"/>
    <n v="3"/>
    <n v="3988"/>
    <s v="Lighting"/>
    <n v="0.99829244462109001"/>
    <n v="0.987374621353864"/>
    <n v="14663.119085083499"/>
    <n v="0"/>
    <n v="0.71"/>
    <n v="10410.814550409301"/>
    <n v="0"/>
    <n v="2979"/>
    <n v="1.17333333333333"/>
    <n v="1.323"/>
    <n v="2.1333333333333301E-2"/>
    <n v="0.72"/>
    <n v="23.497818059751602"/>
    <d v="1900-01-15T18:49:11"/>
    <n v="43132"/>
    <n v="0"/>
    <n v="266.60216518333601"/>
    <n v="1"/>
    <n v="156162.21825613952"/>
  </r>
  <r>
    <s v="STND-39450"/>
    <s v="85 Algonquin L.L.C."/>
    <s v="Hamilton Partners Inc - 85 W Algonquin Rd - Arlington Heights"/>
    <s v="Outdoor &amp; Garage - LED Fixtures"/>
    <s v="Outdoor &amp; Garage Lighting"/>
    <s v="Exterior"/>
    <n v="0"/>
    <n v="22995.07"/>
    <n v="0"/>
    <x v="0"/>
    <x v="0"/>
    <n v="10.1978380583316"/>
    <s v="Qty / 1,000"/>
    <m/>
    <s v="Private-Lighting"/>
    <s v="lighting"/>
    <n v="3"/>
    <n v="4690"/>
    <s v="Lighting"/>
    <n v="0.91633259480590001"/>
    <n v="1.30467645558681"/>
    <n v="21071.132160843299"/>
    <n v="0"/>
    <n v="0.71"/>
    <n v="14960.5038341987"/>
    <n v="0"/>
    <n v="4903"/>
    <n v="1"/>
    <n v="1"/>
    <n v="0"/>
    <n v="0"/>
    <n v="14.276973281664301"/>
    <d v="1900-01-09T04:44:53"/>
    <n v="43146"/>
    <n v="0"/>
    <n v="0"/>
    <n v="1"/>
    <n v="152564.79537220733"/>
  </r>
  <r>
    <s v="STND-39451"/>
    <s v="616 Fulton Lofts Condominium Association"/>
    <s v="616 W Fulton Condo Assoc - 616 W Fulton - Chicago"/>
    <s v="Outdoor &amp; Garage - LED Fixtures"/>
    <s v="Outdoor &amp; Garage Lighting"/>
    <s v="Garage (24/7)"/>
    <n v="0"/>
    <n v="146567.51999999999"/>
    <n v="16.72"/>
    <x v="0"/>
    <x v="0"/>
    <n v="5.7038558065252101"/>
    <s v="Qty / 1,000"/>
    <m/>
    <s v="Private-Lighting"/>
    <s v="lighting"/>
    <n v="2"/>
    <n v="16720"/>
    <s v="Lighting"/>
    <n v="0.97902139861649395"/>
    <n v="0.93591656730105399"/>
    <n v="143492.73842215099"/>
    <n v="15.6485250052736"/>
    <n v="0.71"/>
    <n v="101879.844279727"/>
    <n v="11.110452753744299"/>
    <n v="8766"/>
    <n v="1"/>
    <n v="1"/>
    <n v="0"/>
    <n v="1"/>
    <n v="7.9853981291352998"/>
    <d v="1900-01-04T16:53:33"/>
    <n v="43198"/>
    <n v="15.6485250052736"/>
    <n v="0"/>
    <n v="1"/>
    <n v="581107.94136280508"/>
  </r>
  <r>
    <s v="STND-39451"/>
    <s v="616 Fulton Lofts Condominium Association"/>
    <s v="616 W Fulton Condo Assoc - 616 W Fulton - Chicago"/>
    <s v="Outdoor &amp; Garage - Occupancy Sensors"/>
    <s v="Outdoor &amp; Garage Lighting"/>
    <s v="Garage (24/7)"/>
    <n v="0"/>
    <n v="1795.7280000000001"/>
    <n v="1.694"/>
    <x v="0"/>
    <x v="0"/>
    <n v="8"/>
    <s v="Qty / 1,000"/>
    <m/>
    <s v="Private-Lighting"/>
    <s v="lighting"/>
    <n v="2"/>
    <n v="2200"/>
    <s v="Lighting"/>
    <n v="0.97902139861649395"/>
    <n v="0.93591656730105399"/>
    <n v="1758.0561380948"/>
    <n v="1.58544266500798"/>
    <n v="0.71"/>
    <n v="1248.21985804731"/>
    <n v="1.1256642921556701"/>
    <n v="8766"/>
    <n v="1"/>
    <n v="1"/>
    <n v="0"/>
    <n v="1"/>
    <n v="7.9853981291352998"/>
    <d v="1900-01-04T16:53:33"/>
    <n v="43198"/>
    <n v="1.58544266500798"/>
    <n v="0"/>
    <n v="1"/>
    <n v="9985.7588643784802"/>
  </r>
  <r>
    <s v="STND-39459"/>
    <s v="Wal-Mart Stores, Inc."/>
    <s v="Wal-Mart Stores Inc - 3626 Touhy Ave - Skokie"/>
    <s v="Anti-Sweat Heater Controls for Glass Door Cooler or Refrigerator"/>
    <s v="Refrigeration"/>
    <s v="Grocery/convenience"/>
    <n v="0"/>
    <n v="85799.46"/>
    <n v="32.091000000000001"/>
    <x v="2"/>
    <x v="0"/>
    <n v="12"/>
    <s v="NA"/>
    <m/>
    <s v="Private-Non-Lighting"/>
    <s v="non_lighting"/>
    <n v="3"/>
    <n v="285"/>
    <s v="Non-Lighting"/>
    <n v="0.98952339343681495"/>
    <n v="0.43468415683807998"/>
    <n v="84900.572814246305"/>
    <n v="13.9494492770908"/>
    <n v="0.7"/>
    <n v="59430.400969972397"/>
    <n v="9.7646144939635899"/>
    <n v="4661"/>
    <n v="1.07"/>
    <n v="1.24"/>
    <n v="2.9000000000000001E-2"/>
    <n v="0.745"/>
    <n v="15.018236429950701"/>
    <d v="1900-01-09T17:27:20"/>
    <n v="43296"/>
    <n v="0"/>
    <n v="0"/>
    <n v="0"/>
    <n v="713164.81163966877"/>
  </r>
  <r>
    <s v="STND-39471"/>
    <s v="Thomas V. Scesniak DBA Thomas V. Scesniak Associates, Inc."/>
    <s v="Thomas V Scesniak Associates Inc - 1754 West Wise Road - Schaumburg"/>
    <s v="New Indoor LED Fixtures"/>
    <s v="Indoor Lighting"/>
    <s v="Office"/>
    <n v="0"/>
    <n v="3949.2759999999998"/>
    <n v="0.88800000000000001"/>
    <x v="0"/>
    <x v="0"/>
    <n v="15"/>
    <s v="Qty / 1,000"/>
    <m/>
    <s v="Private-Lighting"/>
    <s v="lighting"/>
    <n v="3"/>
    <n v="1170"/>
    <s v="Lighting"/>
    <n v="0.91633259480590001"/>
    <n v="1.30467645558681"/>
    <n v="3618.8503246846599"/>
    <n v="1.1585526925610801"/>
    <n v="0.71"/>
    <n v="2569.38373052611"/>
    <n v="0.82257241171837003"/>
    <n v="2885"/>
    <n v="1.165"/>
    <n v="1.3779999999999999"/>
    <n v="2.5499999999999998E-2"/>
    <n v="0.55000000000000004"/>
    <n v="24.263431542460999"/>
    <d v="1900-01-16T07:56:40"/>
    <n v="43239"/>
    <n v="1.5286352982729701"/>
    <n v="79.210886935157902"/>
    <n v="1"/>
    <n v="38540.755957891648"/>
  </r>
  <r>
    <s v="STND-39476"/>
    <s v="OSF Healthcare System"/>
    <s v="OSF Center for Health - Streator - 111 Spring St - Streator"/>
    <s v="New Indoor LED Fixtures"/>
    <s v="Indoor Lighting"/>
    <s v="Healthcare Clinic/Office"/>
    <n v="0"/>
    <n v="27371.596000000001"/>
    <n v="6.0439999999999996"/>
    <x v="0"/>
    <x v="0"/>
    <n v="12.853470437018"/>
    <s v="Qty / 1,000"/>
    <m/>
    <s v="Private-Lighting"/>
    <s v="lighting"/>
    <n v="3"/>
    <n v="5026"/>
    <s v="Lighting"/>
    <n v="0.91633259480590001"/>
    <n v="1.30467645558681"/>
    <n v="25081.4855866588"/>
    <n v="7.8854644975666597"/>
    <n v="0.71"/>
    <n v="17807.8547665277"/>
    <n v="5.5986797932723302"/>
    <n v="3890"/>
    <n v="1.4"/>
    <n v="1.85"/>
    <n v="6.0000000000000001E-3"/>
    <n v="0.65"/>
    <n v="17.994858611825201"/>
    <d v="1900-01-11T20:29:00"/>
    <n v="43161"/>
    <n v="6.5575588337352704"/>
    <n v="107.49208108568099"/>
    <n v="1"/>
    <n v="228892.73478827387"/>
  </r>
  <r>
    <s v="STND-39478"/>
    <s v="W. W. Grainger, Inc."/>
    <s v="W W Grainger - 100 Grainger Pkwy - Lake Forest"/>
    <s v="New Indoor LED Fixtures"/>
    <s v="Indoor Lighting"/>
    <s v="Office"/>
    <n v="0"/>
    <n v="117634.432"/>
    <n v="26.451000000000001"/>
    <x v="0"/>
    <x v="0"/>
    <n v="15"/>
    <s v="Qty / 1,000"/>
    <m/>
    <s v="Private-Lighting"/>
    <s v="lighting"/>
    <n v="3"/>
    <n v="34850"/>
    <s v="Lighting"/>
    <n v="0.91633259480590001"/>
    <n v="1.30467645558681"/>
    <n v="107792.26431307801"/>
    <n v="34.5099969267266"/>
    <n v="0.71"/>
    <n v="76532.507662285498"/>
    <n v="24.502097817975901"/>
    <n v="2885"/>
    <n v="1.165"/>
    <n v="1.3779999999999999"/>
    <n v="2.5499999999999998E-2"/>
    <n v="0.55000000000000004"/>
    <n v="24.263431542460999"/>
    <d v="1900-01-16T07:56:40"/>
    <n v="43281"/>
    <n v="45.533707516462101"/>
    <n v="2359.40149354806"/>
    <n v="0"/>
    <n v="1147987.6149342824"/>
  </r>
  <r>
    <s v="STND-39479"/>
    <s v="Chem Processing, Inc"/>
    <s v="Chem Processing - 3910 Linden Oaks Dr - Rockford"/>
    <s v="Outdoor &amp; Garage - LED Fixtures"/>
    <s v="Outdoor &amp; Garage Lighting"/>
    <s v="Exterior"/>
    <n v="0"/>
    <n v="26917.47"/>
    <n v="0"/>
    <x v="0"/>
    <x v="0"/>
    <n v="10.1978380583316"/>
    <s v="Qty / 1,000"/>
    <m/>
    <s v="Private-Lighting"/>
    <s v="lighting"/>
    <n v="3"/>
    <n v="5490"/>
    <s v="Lighting"/>
    <n v="0.91633259480590001"/>
    <n v="1.30467645558681"/>
    <n v="24665.355130709999"/>
    <n v="0"/>
    <n v="0.71"/>
    <n v="17512.402142804101"/>
    <n v="0"/>
    <n v="4903"/>
    <n v="1"/>
    <n v="1"/>
    <n v="0"/>
    <n v="0"/>
    <n v="14.276973281664301"/>
    <d v="1900-01-09T04:44:53"/>
    <n v="43167"/>
    <n v="0"/>
    <n v="0"/>
    <n v="1"/>
    <n v="178588.64106469552"/>
  </r>
  <r>
    <s v="STND-39480"/>
    <s v="Whole Foods Market Group, Inc."/>
    <s v="Whole Foods Market - 1550 N Kingsbury St - Chicago"/>
    <s v="New Indoor LED Fixtures"/>
    <s v="Indoor Lighting"/>
    <s v="Grocery/convenience"/>
    <n v="0"/>
    <n v="55104.345999999998"/>
    <n v="10.276"/>
    <x v="0"/>
    <x v="0"/>
    <n v="10.727311735679001"/>
    <s v="Qty / 1,000"/>
    <m/>
    <s v="Private-Lighting"/>
    <s v="lighting"/>
    <n v="3"/>
    <n v="11049"/>
    <s v="Lighting"/>
    <n v="0.91633259480590001"/>
    <n v="1.30467645558681"/>
    <n v="50493.908355262101"/>
    <n v="13.406855257609999"/>
    <n v="0.71"/>
    <n v="35850.674932236099"/>
    <n v="9.5188672329031192"/>
    <n v="4661"/>
    <n v="1.07"/>
    <n v="1.24"/>
    <n v="2.9000000000000001E-2"/>
    <n v="0.745"/>
    <n v="15.018236429950701"/>
    <d v="1900-01-09T17:27:20"/>
    <n v="43216"/>
    <n v="14.512724894576801"/>
    <n v="1368.52648813327"/>
    <n v="1"/>
    <n v="384581.36593258928"/>
  </r>
  <r>
    <s v="STND-39481"/>
    <s v="Complete Health Chiropractic Inc"/>
    <s v="Complete Health Chiropractic - 54 W 63rd St - Willowbrook"/>
    <s v="New Indoor LED Fixtures"/>
    <s v="Indoor Lighting"/>
    <s v="Office"/>
    <n v="0"/>
    <n v="6231.34"/>
    <n v="1.405"/>
    <x v="0"/>
    <x v="0"/>
    <n v="15"/>
    <s v="Qty / 1,000"/>
    <m/>
    <s v="Private-Lighting"/>
    <s v="lighting"/>
    <n v="3"/>
    <n v="1854"/>
    <s v="Lighting"/>
    <n v="0.91633259480590001"/>
    <n v="1.30467645558681"/>
    <n v="5709.9799513178004"/>
    <n v="1.8330704200994601"/>
    <n v="0.71"/>
    <n v="4054.08576543564"/>
    <n v="1.30147999827062"/>
    <n v="2885"/>
    <n v="1.165"/>
    <n v="1.3779999999999999"/>
    <n v="2.5499999999999998E-2"/>
    <n v="0.55000000000000004"/>
    <n v="24.263431542460999"/>
    <d v="1900-01-16T07:56:40"/>
    <n v="43159"/>
    <n v="2.4186177861188298"/>
    <n v="124.98239378420899"/>
    <n v="1"/>
    <n v="60811.286481534604"/>
  </r>
  <r>
    <s v="STND-39484"/>
    <s v="Gaffney Bolt Company Inc"/>
    <s v="Gaffney Bolt Co Inc - 6100 Material Ave - Loves Park"/>
    <s v="No-Loss Condensate Drains"/>
    <s v="Compressed Air"/>
    <s v="Manufacturing"/>
    <n v="0"/>
    <n v="10161.209999999999"/>
    <n v="1.5720000000000001"/>
    <x v="4"/>
    <x v="0"/>
    <n v="10"/>
    <s v="ΔkWpeak / CF"/>
    <n v="0.95"/>
    <s v="Private-Non-Lighting"/>
    <s v="non_lighting"/>
    <n v="3"/>
    <n v="3"/>
    <s v="Non-Lighting"/>
    <n v="0.98952339343681495"/>
    <n v="0.43468415683807998"/>
    <n v="10054.7550006241"/>
    <n v="0.68332349454946295"/>
    <n v="0.7"/>
    <n v="7038.3285004368699"/>
    <n v="0.478326446184624"/>
    <n v="4618"/>
    <n v="1.02"/>
    <n v="1.04"/>
    <n v="1.2E-2"/>
    <n v="0.81"/>
    <n v="15.158077089649201"/>
    <d v="1900-01-09T19:51:10"/>
    <n v="43216"/>
    <n v="0.71928788899943397"/>
    <n v="0"/>
    <n v="1"/>
    <n v="70383.285004368692"/>
  </r>
  <r>
    <s v="STND-39484"/>
    <s v="Gaffney Bolt Company Inc"/>
    <s v="Gaffney Bolt Co Inc - 6100 Material Ave - Loves Park"/>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216"/>
    <n v="3.0565159659772401"/>
    <n v="0"/>
    <n v="1"/>
    <n v="288260.03878886497"/>
  </r>
  <r>
    <s v="STND-39487"/>
    <s v="Healthtrack Sports Wellness L.P."/>
    <s v="Health Track Sports &amp; Wellness - 875 Roosevelt Rd - Glen Ellyn"/>
    <s v="New Indoor LED Fixtures"/>
    <s v="Indoor Lighting"/>
    <s v="Retail (strip mall)"/>
    <n v="0"/>
    <n v="7783.9040000000005"/>
    <n v="1.5549999999999999"/>
    <x v="0"/>
    <x v="0"/>
    <n v="12.215978499877799"/>
    <s v="Qty / 1,000"/>
    <m/>
    <s v="Private-Lighting"/>
    <s v="lighting"/>
    <n v="3"/>
    <n v="1698"/>
    <s v="Lighting"/>
    <n v="0.91633259480590001"/>
    <n v="1.30467645558681"/>
    <n v="7132.6449500400204"/>
    <n v="2.0287718884374799"/>
    <n v="0.71"/>
    <n v="5064.1779145284199"/>
    <n v="1.44042804079061"/>
    <n v="4093"/>
    <n v="1.1200000000000001"/>
    <n v="1.29"/>
    <n v="1.9E-2"/>
    <n v="0.71"/>
    <n v="17.102369899829"/>
    <d v="1900-01-11T05:11:01"/>
    <n v="43194"/>
    <n v="2.2150582906840102"/>
    <n v="121.000226831036"/>
    <n v="1"/>
    <n v="61863.888523435169"/>
  </r>
  <r>
    <s v="STND-39491"/>
    <s v="Timothy Christian Schools"/>
    <s v="Timothy Christian School - 188 W Butterfield Rd - Elmhurst"/>
    <s v="New Indoor LED Fixtures"/>
    <s v="Indoor Lighting"/>
    <s v="K-12 School"/>
    <n v="0"/>
    <n v="20274.745999999999"/>
    <n v="5.5279999999999996"/>
    <x v="0"/>
    <x v="0"/>
    <n v="15"/>
    <s v="Qty / 1,000"/>
    <m/>
    <s v="Private-Lighting"/>
    <s v="lighting"/>
    <n v="3"/>
    <n v="5817"/>
    <s v="Lighting"/>
    <n v="0.91633259480590001"/>
    <n v="1.30467645558681"/>
    <n v="18578.4106112105"/>
    <n v="7.2122514464838696"/>
    <n v="0.71"/>
    <n v="13190.671533959499"/>
    <n v="5.1206985270035403"/>
    <n v="2979"/>
    <n v="1.17333333333333"/>
    <n v="1.323"/>
    <n v="2.1333333333333301E-2"/>
    <n v="0.72"/>
    <n v="23.497818059751602"/>
    <d v="1900-01-15T18:49:11"/>
    <n v="43260"/>
    <n v="7.57144058797752"/>
    <n v="337.78928384019201"/>
    <n v="0"/>
    <n v="197860.07300939248"/>
  </r>
  <r>
    <s v="STND-39493"/>
    <s v="Jersey Restaurant Group Inc."/>
    <s v="Jersey Rest Group - 5960 W Touhy Ave - Niles"/>
    <s v="New Indoor LED Fixtures"/>
    <s v="Indoor Lighting"/>
    <s v="Restaurant"/>
    <n v="0"/>
    <n v="42041.552000000003"/>
    <n v="5.7460000000000004"/>
    <x v="0"/>
    <x v="0"/>
    <n v="8.9750493627714896"/>
    <s v="Qty / 1,000"/>
    <m/>
    <s v="Private-Lighting"/>
    <s v="lighting"/>
    <n v="3"/>
    <n v="6450"/>
    <s v="Lighting"/>
    <n v="0.91633259480590001"/>
    <n v="1.30467645558681"/>
    <n v="38524.044433827199"/>
    <n v="7.4966709138017897"/>
    <n v="0.71"/>
    <n v="27352.071548017298"/>
    <n v="5.3226363487992696"/>
    <n v="5571"/>
    <n v="1.17"/>
    <n v="1.31"/>
    <n v="2.1000000000000001E-2"/>
    <n v="0.68"/>
    <n v="12.565069107880101"/>
    <d v="1900-01-07T23:24:04"/>
    <n v="43206"/>
    <n v="8.41566110664772"/>
    <n v="691.45720778664202"/>
    <n v="1"/>
    <n v="245486.19231751285"/>
  </r>
  <r>
    <s v="STND-39494"/>
    <s v="Faith United Methodist Church"/>
    <s v="Faith United Methodist Church - 15101 S 80th Ave - Orland Park"/>
    <s v="Outdoor &amp; Garage - LED Fixtures"/>
    <s v="Outdoor &amp; Garage Lighting"/>
    <s v="Exterior"/>
    <n v="0"/>
    <n v="18430.377"/>
    <n v="0"/>
    <x v="0"/>
    <x v="0"/>
    <n v="10.1978380583316"/>
    <s v="Qty / 1,000"/>
    <m/>
    <s v="Private-Lighting"/>
    <s v="lighting"/>
    <n v="3"/>
    <n v="3759"/>
    <s v="Lighting"/>
    <n v="0.91633259480590001"/>
    <n v="1.30467645558681"/>
    <n v="16888.355179661001"/>
    <n v="0"/>
    <n v="0.71"/>
    <n v="11990.732177559301"/>
    <n v="0"/>
    <n v="4903"/>
    <n v="1"/>
    <n v="1"/>
    <n v="0"/>
    <n v="0"/>
    <n v="14.276973281664301"/>
    <d v="1900-01-09T04:44:53"/>
    <n v="43200"/>
    <n v="0"/>
    <n v="0"/>
    <n v="1"/>
    <n v="122279.54494757557"/>
  </r>
  <r>
    <s v="STND-39498"/>
    <s v="John Hancock Life Insurance Company (U.S.A.)"/>
    <s v="Oak Park Place Apartments - 479 N Harlem Ave - Oak Park"/>
    <s v="Outdoor &amp; Garage - LED Fixtures"/>
    <s v="Outdoor &amp; Garage Lighting"/>
    <s v="Exterior"/>
    <n v="0"/>
    <n v="21440.819"/>
    <n v="0"/>
    <x v="0"/>
    <x v="0"/>
    <n v="10.1978380583316"/>
    <s v="Qty / 1,000"/>
    <m/>
    <s v="Private-Lighting"/>
    <s v="lighting"/>
    <n v="3"/>
    <n v="4373"/>
    <s v="Lighting"/>
    <n v="0.91633259480590001"/>
    <n v="1.30467645558681"/>
    <n v="19646.921309033602"/>
    <n v="0"/>
    <n v="0.71"/>
    <n v="13949.3141294139"/>
    <n v="0"/>
    <n v="4903"/>
    <n v="1"/>
    <n v="1"/>
    <n v="0"/>
    <n v="0"/>
    <n v="14.276973281664301"/>
    <d v="1900-01-09T04:44:53"/>
    <n v="43167"/>
    <n v="0"/>
    <n v="0"/>
    <n v="1"/>
    <n v="142252.8465165598"/>
  </r>
  <r>
    <s v="STND-39505"/>
    <s v="Trans Union LLC"/>
    <s v="TransUnion LLC - 555 W Adams - Chicago"/>
    <s v="VSD on HVAC Chiller"/>
    <s v="Variable Speed Drives"/>
    <s v="Office"/>
    <n v="0"/>
    <n v="144032.35699999999"/>
    <n v="8.75"/>
    <x v="6"/>
    <x v="0"/>
    <n v="15"/>
    <s v="ΔkWpeak / CF"/>
    <n v="0.203252032520325"/>
    <s v="Private-Non-Lighting"/>
    <s v="non_lighting"/>
    <n v="3"/>
    <n v="1"/>
    <s v="Non-Lighting"/>
    <n v="0.98952339343681495"/>
    <n v="0.43468415683807998"/>
    <n v="142523.386663343"/>
    <n v="3.8034863723332002"/>
    <n v="0.7"/>
    <n v="99766.370664339905"/>
    <n v="2.6624404606332401"/>
    <n v="2885"/>
    <n v="1.165"/>
    <n v="1.3779999999999999"/>
    <n v="2.5499999999999998E-2"/>
    <n v="0.55000000000000004"/>
    <n v="24.263431542460999"/>
    <d v="1900-01-16T07:56:40"/>
    <n v="43159"/>
    <n v="18.713152951879401"/>
    <n v="0"/>
    <n v="1"/>
    <n v="1496495.5599650985"/>
  </r>
  <r>
    <s v="STND-39506"/>
    <s v="Three Rivers Health Partners LLC"/>
    <s v="Three Rivers Health Partners LLC - 903 Third Avenue - Rockford"/>
    <s v="Outdoor &amp; Garage - LED Fixtures"/>
    <s v="Outdoor &amp; Garage Lighting"/>
    <s v="Exterior"/>
    <n v="0"/>
    <n v="18533.34"/>
    <n v="0"/>
    <x v="0"/>
    <x v="0"/>
    <n v="10.1978380583316"/>
    <s v="Qty / 1,000"/>
    <m/>
    <s v="Private-Lighting"/>
    <s v="lighting"/>
    <n v="3"/>
    <n v="3780"/>
    <s v="Lighting"/>
    <n v="0.91633259480590001"/>
    <n v="1.30467645558681"/>
    <n v="16982.703532619998"/>
    <n v="0"/>
    <n v="0.71"/>
    <n v="12057.7195081602"/>
    <n v="0"/>
    <n v="4903"/>
    <n v="1"/>
    <n v="1"/>
    <n v="0"/>
    <n v="0"/>
    <n v="14.276973281664301"/>
    <d v="1900-01-09T04:44:53"/>
    <n v="43194"/>
    <n v="0"/>
    <n v="0"/>
    <n v="1"/>
    <n v="122962.67089700347"/>
  </r>
  <r>
    <s v="STND-39507"/>
    <s v="Deerfield Construction Group, Inc."/>
    <s v="Deerfield Construction Group Inc - 14927 New Ave - Lockport"/>
    <s v="New Indoor LED Fixtures"/>
    <s v="Indoor Lighting"/>
    <s v="Office"/>
    <n v="0"/>
    <n v="7797.5780000000004"/>
    <n v="1.7589999999999999"/>
    <x v="0"/>
    <x v="0"/>
    <n v="15"/>
    <s v="Qty / 1,000"/>
    <m/>
    <s v="Private-Lighting"/>
    <s v="lighting"/>
    <n v="3"/>
    <n v="2320"/>
    <s v="Lighting"/>
    <n v="0.91633259480590001"/>
    <n v="1.30467645558681"/>
    <n v="7145.1748819413997"/>
    <n v="2.2949258853771899"/>
    <n v="0.71"/>
    <n v="5073.0741661783904"/>
    <n v="1.62939737861781"/>
    <n v="2885"/>
    <n v="1.165"/>
    <n v="1.3779999999999999"/>
    <n v="2.5499999999999998E-2"/>
    <n v="0.55000000000000004"/>
    <n v="24.263431542460999"/>
    <d v="1900-01-16T07:56:40"/>
    <n v="43159"/>
    <n v="3.0280061820519801"/>
    <n v="156.39653175064899"/>
    <n v="1"/>
    <n v="76096.112492675864"/>
  </r>
  <r>
    <s v="STND-39509"/>
    <s v="Midwest Hand Care Inc"/>
    <s v="Midwest Hand Care - 823 Infantry Dr - Ste 104 - Joliet"/>
    <s v="Outdoor &amp; Garage - LED Fixtures"/>
    <s v="Outdoor &amp; Garage Lighting"/>
    <s v="Exterior"/>
    <n v="0"/>
    <n v="13179.263999999999"/>
    <n v="0"/>
    <x v="0"/>
    <x v="0"/>
    <n v="10.1978380583316"/>
    <s v="Qty / 1,000"/>
    <m/>
    <s v="Private-Lighting"/>
    <s v="lighting"/>
    <n v="3"/>
    <n v="2688"/>
    <s v="Lighting"/>
    <n v="0.91633259480590001"/>
    <n v="1.30467645558681"/>
    <n v="12076.589178751999"/>
    <n v="0"/>
    <n v="0.71"/>
    <n v="8574.3783169139097"/>
    <n v="0"/>
    <n v="4903"/>
    <n v="1"/>
    <n v="1"/>
    <n v="0"/>
    <n v="0"/>
    <n v="14.276973281664301"/>
    <d v="1900-01-09T04:44:53"/>
    <n v="43146"/>
    <n v="0"/>
    <n v="0"/>
    <n v="1"/>
    <n v="87440.12152675791"/>
  </r>
  <r>
    <s v="STND-39517"/>
    <s v="Mattson/Witt Precision Products, Inc"/>
    <s v="Mattson/Witt Precision Products, Inc - 28005 W Industrial Ave - Lake Barrington"/>
    <s v="New Indoor LED Fixtures"/>
    <s v="Indoor Lighting"/>
    <s v="Manufacturing"/>
    <n v="0"/>
    <n v="56778.678999999996"/>
    <n v="10.154"/>
    <x v="0"/>
    <x v="0"/>
    <n v="10.827197921178"/>
    <s v="Qty / 1,000"/>
    <m/>
    <s v="Private-Lighting"/>
    <s v="lighting"/>
    <n v="3"/>
    <n v="12054"/>
    <s v="Lighting"/>
    <n v="0.91633259480590001"/>
    <n v="1.30467645558681"/>
    <n v="52028.154257721202"/>
    <n v="13.2476847300284"/>
    <n v="0.71"/>
    <n v="36939.989522982098"/>
    <n v="9.4058561583201907"/>
    <n v="4618"/>
    <n v="1.02"/>
    <n v="1.04"/>
    <n v="1.2E-2"/>
    <n v="0.81"/>
    <n v="15.158077089649201"/>
    <d v="1900-01-09T19:51:10"/>
    <n v="43200"/>
    <n v="15.7261214743927"/>
    <n v="612.09593244377902"/>
    <n v="1"/>
    <n v="399956.57777156885"/>
  </r>
  <r>
    <s v="STND-39520"/>
    <s v="Lovejoy Inc."/>
    <s v="Lovejoy Inc - 2655 Wisconsin Ave - Downers Grove"/>
    <s v="New Indoor LED Fixtures"/>
    <s v="Indoor Lighting"/>
    <s v="Warehouse"/>
    <n v="0"/>
    <n v="30272.55"/>
    <n v="4.7910000000000004"/>
    <x v="0"/>
    <x v="0"/>
    <n v="9.5383441434566993"/>
    <s v="Qty / 1,000"/>
    <m/>
    <s v="Private-Lighting"/>
    <s v="lighting"/>
    <n v="3"/>
    <n v="5775"/>
    <s v="Lighting"/>
    <n v="0.91633259480590001"/>
    <n v="1.30467645558681"/>
    <n v="27739.7242928913"/>
    <n v="6.25070489871639"/>
    <n v="0.71"/>
    <n v="19695.204247952799"/>
    <n v="4.4380004780886404"/>
    <n v="5242"/>
    <n v="1"/>
    <n v="1.22"/>
    <n v="1.0999999999999999E-2"/>
    <n v="0.68"/>
    <n v="13.3536818008394"/>
    <d v="1900-01-08T12:55:13"/>
    <n v="43152"/>
    <n v="7.5346008904488802"/>
    <n v="305.13696722180498"/>
    <n v="1"/>
    <n v="187859.6360926441"/>
  </r>
  <r>
    <s v="STND-39524"/>
    <s v="HB Fuller Construction Products, Inc."/>
    <s v="HB Fuller Construction Products - 1105 S Frontenac St - Aurora"/>
    <s v="New Indoor LED Fixtures"/>
    <s v="Indoor Lighting"/>
    <s v="Warehouse"/>
    <n v="0"/>
    <n v="71144.423999999999"/>
    <n v="11.259"/>
    <x v="0"/>
    <x v="0"/>
    <n v="9.5383441434566993"/>
    <s v="Qty / 1,000"/>
    <m/>
    <s v="Private-Lighting"/>
    <s v="lighting"/>
    <n v="3"/>
    <n v="13572"/>
    <s v="Lighting"/>
    <n v="0.91633259480590001"/>
    <n v="1.30467645558681"/>
    <n v="65191.9546498911"/>
    <n v="14.689352213451899"/>
    <n v="0.71"/>
    <n v="46286.287801422703"/>
    <n v="10.4294400715508"/>
    <n v="5242"/>
    <n v="1"/>
    <n v="1.22"/>
    <n v="1.0999999999999999E-2"/>
    <n v="0.68"/>
    <n v="13.3536818008394"/>
    <d v="1900-01-08T12:55:13"/>
    <n v="43152"/>
    <n v="17.7065479911425"/>
    <n v="717.11150114880195"/>
    <n v="1"/>
    <n v="441494.54217305151"/>
  </r>
  <r>
    <s v="STND-39525"/>
    <s v="DMB Real Estate Investments, LLC"/>
    <s v="DMB Real Estate Investments LLC - 422 S Governors Hwy - Peotone"/>
    <s v="Outdoor &amp; Garage - LED Fixtures"/>
    <s v="Outdoor &amp; Garage Lighting"/>
    <s v="Exterior"/>
    <n v="0"/>
    <n v="9619.6859999999997"/>
    <n v="0"/>
    <x v="0"/>
    <x v="0"/>
    <n v="10.1978380583316"/>
    <s v="Qty / 1,000"/>
    <m/>
    <s v="Private-Lighting"/>
    <s v="lighting"/>
    <n v="3"/>
    <n v="1962"/>
    <s v="Lighting"/>
    <n v="0.91633259480590001"/>
    <n v="1.30467645558681"/>
    <n v="8814.8318335979893"/>
    <n v="0"/>
    <n v="0.71"/>
    <n v="6258.5306018545698"/>
    <n v="0"/>
    <n v="4903"/>
    <n v="1"/>
    <n v="1"/>
    <n v="0"/>
    <n v="0"/>
    <n v="14.276973281664301"/>
    <d v="1900-01-09T04:44:53"/>
    <n v="43239"/>
    <n v="0"/>
    <n v="0"/>
    <n v="1"/>
    <n v="63823.481560825508"/>
  </r>
  <r>
    <s v="STND-39527"/>
    <s v="Sheet Metal Connectors, Inc"/>
    <s v="Sheet Metal Connectors - 5601 Sandy Hollow Rd - Rockford"/>
    <s v="Outdoor &amp; Garage - LED Fixtures"/>
    <s v="Outdoor &amp; Garage Lighting"/>
    <s v="Exterior"/>
    <n v="0"/>
    <n v="6904.7759999999998"/>
    <n v="0.76500000000000001"/>
    <x v="0"/>
    <x v="0"/>
    <n v="10.1978380583316"/>
    <s v="Qty / 1,000"/>
    <m/>
    <s v="Private-Lighting"/>
    <s v="lighting"/>
    <n v="3"/>
    <n v="1663"/>
    <s v="Lighting"/>
    <n v="0.91633259480590001"/>
    <n v="1.30467645558681"/>
    <n v="6327.0713086334999"/>
    <n v="0.99807748852390699"/>
    <n v="0.71"/>
    <n v="4492.2206291297898"/>
    <n v="0.70863501685197405"/>
    <n v="4903"/>
    <n v="1"/>
    <n v="1"/>
    <n v="0"/>
    <n v="0"/>
    <n v="14.276973281664301"/>
    <d v="1900-01-09T04:44:53"/>
    <n v="43133"/>
    <n v="0.99807748852390699"/>
    <n v="0"/>
    <n v="1"/>
    <n v="45810.938498162097"/>
  </r>
  <r>
    <s v="STND-39529"/>
    <s v="Ventas, Inc."/>
    <s v="Ventas Inc - 2315-2301 E 93rd Street - Chicago"/>
    <s v="Outdoor &amp; Garage - LED Fixtures"/>
    <s v="Outdoor &amp; Garage Lighting"/>
    <s v="Exterior"/>
    <n v="0"/>
    <n v="1019.824"/>
    <n v="0"/>
    <x v="0"/>
    <x v="0"/>
    <n v="10.1978380583316"/>
    <s v="Qty / 1,000"/>
    <m/>
    <s v="Private-Lighting"/>
    <s v="lighting"/>
    <n v="3"/>
    <n v="208"/>
    <s v="Lighting"/>
    <n v="0.91633259480590001"/>
    <n v="1.30467645558681"/>
    <n v="934.49797216533204"/>
    <n v="0"/>
    <n v="0.71"/>
    <n v="663.49356023738596"/>
    <n v="0"/>
    <n v="4903"/>
    <n v="1"/>
    <n v="1"/>
    <n v="0"/>
    <n v="0"/>
    <n v="14.276973281664301"/>
    <d v="1900-01-09T04:44:53"/>
    <n v="43167"/>
    <n v="0"/>
    <n v="0"/>
    <n v="1"/>
    <n v="6766.1998800467445"/>
  </r>
  <r>
    <s v="STND-39529"/>
    <s v="Ventas, Inc."/>
    <s v="Ventas Inc - 2315-2301 E 93rd Street - Chicago"/>
    <s v="Occupancy Sensors"/>
    <s v="Indoor Lighting"/>
    <s v="Healthcare Clinic/Office"/>
    <n v="0"/>
    <n v="1733.135"/>
    <n v="1.2270000000000001"/>
    <x v="0"/>
    <x v="0"/>
    <n v="8"/>
    <s v="Qty / 1,000"/>
    <m/>
    <s v="Private-Lighting"/>
    <s v="lighting"/>
    <n v="3"/>
    <n v="1326"/>
    <s v="Lighting"/>
    <n v="0.91633259480590001"/>
    <n v="1.30467645558681"/>
    <n v="1588.1280916989199"/>
    <n v="1.60083801100501"/>
    <n v="0.71"/>
    <n v="1127.5709451062401"/>
    <n v="1.1365949878135599"/>
    <n v="3890"/>
    <n v="1.4"/>
    <n v="1.85"/>
    <n v="6.0000000000000001E-3"/>
    <n v="0.65"/>
    <n v="17.994858611825201"/>
    <d v="1900-01-11T20:29:00"/>
    <n v="43167"/>
    <n v="1.73063568757299"/>
    <n v="6.8062632501382403"/>
    <n v="1"/>
    <n v="9020.5675608499205"/>
  </r>
  <r>
    <s v="STND-39530"/>
    <s v="Witech Materials, Inc."/>
    <s v="Witech Company Inc - 25353 S State St - Crete"/>
    <s v="New Indoor LED Fixtures"/>
    <s v="Indoor Lighting"/>
    <s v="Warehouse"/>
    <n v="0"/>
    <n v="46349.764000000003"/>
    <n v="7.335"/>
    <x v="0"/>
    <x v="0"/>
    <n v="9.5383441434566993"/>
    <s v="Qty / 1,000"/>
    <m/>
    <s v="Private-Lighting"/>
    <s v="lighting"/>
    <n v="3"/>
    <n v="8842"/>
    <s v="Lighting"/>
    <n v="0.91633259480590001"/>
    <n v="1.30467645558681"/>
    <n v="42471.7995147611"/>
    <n v="9.5698018017292306"/>
    <n v="0.71"/>
    <n v="30154.977655480401"/>
    <n v="6.7945592792277498"/>
    <n v="5242"/>
    <n v="1"/>
    <n v="1.22"/>
    <n v="1.0999999999999999E-2"/>
    <n v="0.68"/>
    <n v="13.3536818008394"/>
    <d v="1900-01-08T12:55:13"/>
    <n v="43145"/>
    <n v="11.535440937475"/>
    <n v="467.18979466237198"/>
    <n v="1"/>
    <n v="287628.55451621913"/>
  </r>
  <r>
    <s v="STND-39530"/>
    <s v="Witech Materials, Inc."/>
    <s v="Witech Company Inc - 25353 S State St - Crete"/>
    <s v="Outdoor &amp; Garage - LED Fixtures"/>
    <s v="Outdoor &amp; Garage Lighting"/>
    <s v="Exterior"/>
    <n v="0"/>
    <n v="19151.117999999999"/>
    <n v="0"/>
    <x v="0"/>
    <x v="0"/>
    <n v="10.1978380583316"/>
    <s v="Qty / 1,000"/>
    <m/>
    <s v="Private-Lighting"/>
    <s v="lighting"/>
    <n v="3"/>
    <n v="3906"/>
    <s v="Lighting"/>
    <n v="0.91633259480590001"/>
    <n v="1.30467645558681"/>
    <n v="17548.793650373998"/>
    <n v="0"/>
    <n v="0.71"/>
    <n v="12459.643491765501"/>
    <n v="0"/>
    <n v="4903"/>
    <n v="1"/>
    <n v="1"/>
    <n v="0"/>
    <n v="0"/>
    <n v="14.276973281664301"/>
    <d v="1900-01-09T04:44:53"/>
    <n v="43145"/>
    <n v="0"/>
    <n v="0"/>
    <n v="1"/>
    <n v="127061.42659356985"/>
  </r>
  <r>
    <s v="STND-39532"/>
    <s v="Bottling Group LLC"/>
    <s v="Bottling Group LLC - 650 W 51st St - Chicago"/>
    <s v="Indoor Networked Lighting Measures"/>
    <s v="Indoor Advanced Lighting"/>
    <s v="Manufacturing"/>
    <n v="0"/>
    <n v="146346.17499999999"/>
    <n v="26.172999999999998"/>
    <x v="0"/>
    <x v="0"/>
    <n v="10.827197921178"/>
    <s v="Qty / 1,000"/>
    <m/>
    <s v="Private-Lighting"/>
    <s v="lighting"/>
    <n v="1"/>
    <n v="31069"/>
    <s v="Lighting"/>
    <n v="0.99989942556735301"/>
    <n v="1.019640158801"/>
    <n v="146331.45631647899"/>
    <n v="26.6870418762987"/>
    <n v="0.71"/>
    <n v="103895.3339847"/>
    <n v="18.947799732172101"/>
    <n v="4618"/>
    <n v="1.02"/>
    <n v="1.04"/>
    <n v="1.2E-2"/>
    <n v="0.81"/>
    <n v="15.158077089649201"/>
    <d v="1900-01-09T19:51:10"/>
    <n v="43175"/>
    <n v="31.679774307097201"/>
    <n v="1721.54654489976"/>
    <n v="1"/>
    <n v="1124895.3441392379"/>
  </r>
  <r>
    <s v="STND-39532"/>
    <s v="Bottling Group LLC"/>
    <s v="Bottling Group LLC - 650 W 51st St - Chicago"/>
    <s v="New Indoor LED Fixtures"/>
    <s v="Indoor Lighting"/>
    <s v="Manufacturing"/>
    <n v="0"/>
    <n v="275447.72200000001"/>
    <n v="49.261000000000003"/>
    <x v="0"/>
    <x v="0"/>
    <n v="10.827197921178"/>
    <s v="Qty / 1,000"/>
    <m/>
    <s v="Private-Lighting"/>
    <s v="lighting"/>
    <n v="1"/>
    <n v="58477"/>
    <s v="Lighting"/>
    <n v="0.99989942556735301"/>
    <n v="1.019640158801"/>
    <n v="275420.01900163601"/>
    <n v="50.228493862696297"/>
    <n v="0.71"/>
    <n v="195548.213491161"/>
    <n v="35.662230642514302"/>
    <n v="4618"/>
    <n v="1.02"/>
    <n v="1.04"/>
    <n v="1.2E-2"/>
    <n v="0.81"/>
    <n v="15.158077089649201"/>
    <d v="1900-01-09T19:51:10"/>
    <n v="43175"/>
    <n v="59.625467548309899"/>
    <n v="3240.2355176663"/>
    <n v="1"/>
    <n v="2117239.2106015701"/>
  </r>
  <r>
    <s v="STND-39532"/>
    <s v="Bottling Group LLC"/>
    <s v="Bottling Group LLC - 650 W 51st St - Chicago"/>
    <s v="Outdoor &amp; Garage - LED Fixtures"/>
    <s v="Outdoor &amp; Garage Lighting"/>
    <s v="Exterior"/>
    <n v="0"/>
    <n v="9698.134"/>
    <n v="0"/>
    <x v="0"/>
    <x v="0"/>
    <n v="10.1978380583316"/>
    <s v="Qty / 1,000"/>
    <m/>
    <s v="Private-Lighting"/>
    <s v="lighting"/>
    <n v="1"/>
    <n v="1978"/>
    <s v="Lighting"/>
    <n v="0.99989942556735301"/>
    <n v="1.019640158801"/>
    <n v="9697.1586156752091"/>
    <n v="0"/>
    <n v="0.71"/>
    <n v="6884.9826171293998"/>
    <n v="0"/>
    <n v="4903"/>
    <n v="1"/>
    <n v="1"/>
    <n v="0"/>
    <n v="0"/>
    <n v="14.276973281664301"/>
    <d v="1900-01-09T04:44:53"/>
    <n v="43175"/>
    <n v="0"/>
    <n v="0"/>
    <n v="1"/>
    <n v="70211.937763913695"/>
  </r>
  <r>
    <s v="STND-39532"/>
    <s v="Bottling Group LLC"/>
    <s v="Bottling Group LLC - 650 W 51st St - Chicago"/>
    <s v="Occupancy Sensors"/>
    <s v="Indoor Lighting"/>
    <s v="Manufacturing"/>
    <n v="0"/>
    <n v="74926.377999999997"/>
    <n v="45.493000000000002"/>
    <x v="0"/>
    <x v="0"/>
    <n v="8"/>
    <s v="Qty / 1,000"/>
    <m/>
    <s v="Private-Lighting"/>
    <s v="lighting"/>
    <n v="1"/>
    <n v="66278"/>
    <s v="Lighting"/>
    <n v="0.99989942556735301"/>
    <n v="1.019640158801"/>
    <n v="74918.842322042299"/>
    <n v="46.386489744334099"/>
    <n v="0.71"/>
    <n v="53192.378048650004"/>
    <n v="32.934407718477203"/>
    <n v="4618"/>
    <n v="1.02"/>
    <n v="1.04"/>
    <n v="1.2E-2"/>
    <n v="0.81"/>
    <n v="15.158077089649201"/>
    <d v="1900-01-09T19:51:10"/>
    <n v="43175"/>
    <n v="67.579384825661506"/>
    <n v="881.39814496520398"/>
    <n v="1"/>
    <n v="425539.02438920003"/>
  </r>
  <r>
    <s v="STND-39535"/>
    <s v="Dakota Community Unit School District 201"/>
    <s v="Dakota Elementary School - 600 MAIN ST - Dakota"/>
    <s v="New Indoor LED Fixtures"/>
    <s v="Indoor Lighting"/>
    <s v="K-12 School"/>
    <n v="0"/>
    <n v="26476"/>
    <n v="0"/>
    <x v="0"/>
    <x v="1"/>
    <n v="15"/>
    <s v="Qty / 1,000"/>
    <m/>
    <s v="Public-Lighting"/>
    <s v="lighting"/>
    <n v="2"/>
    <n v="5400"/>
    <s v="Lighting"/>
    <n v="0.98996686498346598"/>
    <n v="2.5626279547341602"/>
    <n v="26210.3627173022"/>
    <n v="0"/>
    <n v="0.71"/>
    <n v="18609.3575292846"/>
    <n v="0"/>
    <n v="2979"/>
    <n v="1.17333333333333"/>
    <n v="1.323"/>
    <n v="2.1333333333333301E-2"/>
    <n v="0.72"/>
    <n v="23.497818059751602"/>
    <d v="1900-01-15T18:49:11"/>
    <n v="43194"/>
    <n v="0"/>
    <n v="476.55204940549498"/>
    <n v="1"/>
    <n v="279140.36293926899"/>
  </r>
  <r>
    <s v="STND-39535"/>
    <s v="Dakota Community Unit School District 201"/>
    <s v="Dakota Elementary School - 600 MAIN ST - Dakota"/>
    <s v="New Indoor LED Fixtures"/>
    <s v="Indoor Lighting"/>
    <s v="K-12 School"/>
    <n v="0"/>
    <n v="21916"/>
    <n v="0"/>
    <x v="0"/>
    <x v="1"/>
    <n v="15"/>
    <s v="Qty / 1,000"/>
    <m/>
    <s v="Public-Lighting"/>
    <s v="lighting"/>
    <n v="2"/>
    <n v="4470"/>
    <s v="Lighting"/>
    <n v="0.98996686498346598"/>
    <n v="2.5626279547341602"/>
    <n v="21696.113812977601"/>
    <n v="0"/>
    <n v="0.71"/>
    <n v="15404.240807214101"/>
    <n v="0"/>
    <n v="2979"/>
    <n v="1.17333333333333"/>
    <n v="1.323"/>
    <n v="2.1333333333333301E-2"/>
    <n v="0.72"/>
    <n v="23.497818059751602"/>
    <d v="1900-01-15T18:49:11"/>
    <n v="43194"/>
    <n v="0"/>
    <n v="394.47479659959299"/>
    <n v="1"/>
    <n v="231063.6121082115"/>
  </r>
  <r>
    <s v="STND-39535"/>
    <s v="Dakota Community Unit School District 201"/>
    <s v="Dakota Elementary School - 600 MAIN ST - Dakota"/>
    <s v="Outdoor &amp; Garage - LED Fixtures"/>
    <s v="Outdoor &amp; Garage Lighting"/>
    <s v="Exterior"/>
    <n v="0"/>
    <n v="7523"/>
    <n v="0"/>
    <x v="0"/>
    <x v="1"/>
    <n v="10.1978380583316"/>
    <s v="Qty / 1,000"/>
    <m/>
    <s v="Public-Lighting"/>
    <s v="lighting"/>
    <n v="2"/>
    <n v="17"/>
    <s v="Lighting"/>
    <n v="0.98996686498346598"/>
    <n v="2.5626279547341602"/>
    <n v="7447.5207252706095"/>
    <n v="0"/>
    <n v="0.71"/>
    <n v="5287.7397149421304"/>
    <n v="0"/>
    <n v="4903"/>
    <n v="1"/>
    <n v="1"/>
    <n v="0"/>
    <n v="0"/>
    <n v="14.276973281664301"/>
    <d v="1900-01-09T04:44:53"/>
    <n v="43194"/>
    <n v="0"/>
    <n v="0"/>
    <n v="1"/>
    <n v="53923.513307588342"/>
  </r>
  <r>
    <s v="STND-39535"/>
    <s v="Dakota Community Unit School District 201"/>
    <s v="Dakota Elementary School - 600 MAIN ST - Dakota"/>
    <s v="New Indoor LED Fixtures"/>
    <s v="Indoor Lighting"/>
    <s v="K-12 School"/>
    <n v="0"/>
    <n v="1529"/>
    <n v="0"/>
    <x v="0"/>
    <x v="1"/>
    <n v="15"/>
    <s v="Qty / 1,000"/>
    <m/>
    <s v="Public-Lighting"/>
    <s v="lighting"/>
    <n v="2"/>
    <n v="23"/>
    <s v="Lighting"/>
    <n v="0.98996686498346598"/>
    <n v="2.5626279547341602"/>
    <n v="1513.65933655972"/>
    <n v="0"/>
    <n v="0.71"/>
    <n v="1074.6981289574001"/>
    <n v="0"/>
    <n v="2979"/>
    <n v="1.17333333333333"/>
    <n v="1.323"/>
    <n v="2.1333333333333301E-2"/>
    <n v="0.72"/>
    <n v="23.497818059751602"/>
    <d v="1900-01-15T18:49:11"/>
    <n v="43194"/>
    <n v="0"/>
    <n v="27.521078846540298"/>
    <n v="1"/>
    <n v="16120.471934361001"/>
  </r>
  <r>
    <s v="STND-39535"/>
    <s v="Dakota Community Unit School District 201"/>
    <s v="Dakota Elementary School - 600 MAIN ST - Dakota"/>
    <s v="New Indoor LED Fixtures"/>
    <s v="Indoor Lighting"/>
    <s v="K-12 School"/>
    <n v="0"/>
    <n v="1023"/>
    <n v="0"/>
    <x v="0"/>
    <x v="1"/>
    <n v="15"/>
    <s v="Qty / 1,000"/>
    <m/>
    <s v="Public-Lighting"/>
    <s v="lighting"/>
    <n v="2"/>
    <n v="14"/>
    <s v="Lighting"/>
    <n v="0.98996686498346598"/>
    <n v="2.5626279547341602"/>
    <n v="1012.73610287809"/>
    <n v="0"/>
    <n v="0.71"/>
    <n v="719.04263304344101"/>
    <n v="0"/>
    <n v="2979"/>
    <n v="1.17333333333333"/>
    <n v="1.323"/>
    <n v="2.1333333333333301E-2"/>
    <n v="0.72"/>
    <n v="23.497818059751602"/>
    <d v="1900-01-15T18:49:11"/>
    <n v="43194"/>
    <n v="0"/>
    <n v="18.413383688692502"/>
    <n v="1"/>
    <n v="10785.639495651616"/>
  </r>
  <r>
    <s v="STND-39536"/>
    <s v="Paras A. Kayastha"/>
    <s v="Paras A. Kayastha - 1750 W Lake St - Addison"/>
    <s v="Outdoor &amp; Garage - LED Fixtures"/>
    <s v="Outdoor &amp; Garage Lighting"/>
    <s v="Exterior"/>
    <n v="0"/>
    <n v="12080.992"/>
    <n v="0"/>
    <x v="0"/>
    <x v="0"/>
    <n v="10.1978380583316"/>
    <s v="Qty / 1,000"/>
    <m/>
    <s v="Private-Lighting"/>
    <s v="lighting"/>
    <n v="3"/>
    <n v="2464"/>
    <s v="Lighting"/>
    <n v="0.91633259480590001"/>
    <n v="1.30467645558681"/>
    <n v="11070.206747189301"/>
    <n v="0"/>
    <n v="0.71"/>
    <n v="7859.8467905044099"/>
    <n v="0"/>
    <n v="4903"/>
    <n v="1"/>
    <n v="1"/>
    <n v="0"/>
    <n v="0"/>
    <n v="14.276973281664301"/>
    <d v="1900-01-09T04:44:53"/>
    <n v="43152"/>
    <n v="0"/>
    <n v="0"/>
    <n v="1"/>
    <n v="80153.444732861346"/>
  </r>
  <r>
    <s v="STND-39538"/>
    <s v="Dakota High School"/>
    <s v="Dakota High School - 600 Main St- Dakota"/>
    <s v="New Indoor LED Fixtures"/>
    <s v="Indoor Lighting"/>
    <s v="Miscellaneous"/>
    <n v="0"/>
    <n v="7649"/>
    <n v="0"/>
    <x v="0"/>
    <x v="1"/>
    <n v="14.797277300976599"/>
    <s v="Qty / 1,000"/>
    <m/>
    <s v="Public-Lighting"/>
    <s v="lighting"/>
    <n v="2"/>
    <n v="1560"/>
    <s v="Lighting"/>
    <n v="0.98996686498346598"/>
    <n v="2.5626279547341602"/>
    <n v="7572.2565502585303"/>
    <n v="0"/>
    <n v="0.71"/>
    <n v="5376.3021506835603"/>
    <n v="0"/>
    <n v="3379"/>
    <n v="1.0900000000000001"/>
    <n v="1.36"/>
    <n v="2.1999999999999999E-2"/>
    <n v="0.57999999999999996"/>
    <n v="20.7161882213673"/>
    <d v="1900-01-13T19:08:05"/>
    <n v="43194"/>
    <n v="0"/>
    <n v="152.83453587677801"/>
    <n v="1"/>
    <n v="79554.633777501513"/>
  </r>
  <r>
    <s v="STND-39538"/>
    <s v="Dakota High School"/>
    <s v="Dakota High School - 600 Main St- Dakota"/>
    <s v="New Indoor LED Fixtures"/>
    <s v="Indoor Lighting"/>
    <s v="Miscellaneous"/>
    <n v="0"/>
    <n v="36361"/>
    <n v="0"/>
    <x v="0"/>
    <x v="1"/>
    <n v="14.797277300976599"/>
    <s v="Qty / 1,000"/>
    <m/>
    <s v="Public-Lighting"/>
    <s v="lighting"/>
    <n v="2"/>
    <n v="7416"/>
    <s v="Lighting"/>
    <n v="0.98996686498346598"/>
    <n v="2.5626279547341602"/>
    <n v="35996.1851776638"/>
    <n v="0"/>
    <n v="0.71"/>
    <n v="25557.291476141301"/>
    <n v="0"/>
    <n v="3379"/>
    <n v="1.0900000000000001"/>
    <n v="1.36"/>
    <n v="2.1999999999999999E-2"/>
    <n v="0.57999999999999996"/>
    <n v="20.7161882213673"/>
    <d v="1900-01-13T19:08:05"/>
    <n v="43194"/>
    <n v="0"/>
    <n v="726.52850817303101"/>
    <n v="1"/>
    <n v="378178.32903434843"/>
  </r>
  <r>
    <s v="STND-39538"/>
    <s v="Dakota High School"/>
    <s v="Dakota High School - 600 Main St- Dakota"/>
    <s v="Outdoor &amp; Garage - LED Fixtures"/>
    <s v="Outdoor &amp; Garage Lighting"/>
    <s v="Exterior"/>
    <n v="0"/>
    <n v="4425"/>
    <n v="0"/>
    <x v="0"/>
    <x v="1"/>
    <n v="10.1978380583316"/>
    <s v="Qty / 1,000"/>
    <m/>
    <s v="Public-Lighting"/>
    <s v="lighting"/>
    <n v="2"/>
    <n v="10"/>
    <s v="Lighting"/>
    <n v="0.98996686498346598"/>
    <n v="2.5626279547341602"/>
    <n v="4380.6033775518399"/>
    <n v="0"/>
    <n v="0.71"/>
    <n v="3110.2283980617999"/>
    <n v="0"/>
    <n v="4903"/>
    <n v="1"/>
    <n v="1"/>
    <n v="0"/>
    <n v="0"/>
    <n v="14.276973281664301"/>
    <d v="1900-01-09T04:44:53"/>
    <n v="43194"/>
    <n v="0"/>
    <n v="0"/>
    <n v="1"/>
    <n v="31717.605527858348"/>
  </r>
  <r>
    <s v="STND-39538"/>
    <s v="Dakota High School"/>
    <s v="Dakota High School - 600 Main St- Dakota"/>
    <s v="New Indoor LED Fixtures"/>
    <s v="Indoor Lighting"/>
    <s v="Miscellaneous"/>
    <n v="0"/>
    <n v="5186"/>
    <n v="0"/>
    <x v="0"/>
    <x v="1"/>
    <n v="14.797277300976599"/>
    <s v="Qty / 1,000"/>
    <m/>
    <s v="Public-Lighting"/>
    <s v="lighting"/>
    <n v="2"/>
    <n v="78"/>
    <s v="Lighting"/>
    <n v="0.98996686498346598"/>
    <n v="2.5626279547341602"/>
    <n v="5133.9681618042496"/>
    <n v="0"/>
    <n v="0.71"/>
    <n v="3645.1173948810201"/>
    <n v="0"/>
    <n v="3379"/>
    <n v="1.0900000000000001"/>
    <n v="1.36"/>
    <n v="2.1999999999999999E-2"/>
    <n v="0.57999999999999996"/>
    <n v="20.7161882213673"/>
    <d v="1900-01-13T19:08:05"/>
    <n v="43194"/>
    <n v="0"/>
    <n v="103.621375742838"/>
    <n v="1"/>
    <n v="53937.812886667874"/>
  </r>
  <r>
    <s v="STND-39538"/>
    <s v="Dakota High School"/>
    <s v="Dakota High School - 600 Main St- Dakota"/>
    <s v="New Indoor LED Fixtures"/>
    <s v="Indoor Lighting"/>
    <s v="Miscellaneous"/>
    <n v="0"/>
    <n v="146"/>
    <n v="0"/>
    <x v="0"/>
    <x v="1"/>
    <n v="14.797277300976599"/>
    <s v="Qty / 1,000"/>
    <m/>
    <s v="Public-Lighting"/>
    <s v="lighting"/>
    <n v="2"/>
    <n v="2"/>
    <s v="Lighting"/>
    <n v="0.98996686498346598"/>
    <n v="2.5626279547341602"/>
    <n v="144.53516228758599"/>
    <n v="0"/>
    <n v="0.71"/>
    <n v="102.619965224186"/>
    <n v="0"/>
    <n v="3379"/>
    <n v="1.0900000000000001"/>
    <n v="1.36"/>
    <n v="2.1999999999999999E-2"/>
    <n v="0.57999999999999996"/>
    <n v="20.7161882213673"/>
    <d v="1900-01-13T19:08:05"/>
    <n v="43194"/>
    <n v="0"/>
    <n v="2.9172234590155002"/>
    <n v="1"/>
    <n v="1518.4960820388555"/>
  </r>
  <r>
    <s v="STND-39538"/>
    <s v="Dakota High School"/>
    <s v="Dakota High School - 600 Main St- Dakota"/>
    <s v="New Indoor LED Fixtures"/>
    <s v="Indoor Lighting"/>
    <s v="Miscellaneous"/>
    <n v="0"/>
    <n v="1964"/>
    <n v="0"/>
    <x v="0"/>
    <x v="1"/>
    <n v="14.797277300976599"/>
    <s v="Qty / 1,000"/>
    <m/>
    <s v="Public-Lighting"/>
    <s v="lighting"/>
    <n v="2"/>
    <n v="4"/>
    <s v="Lighting"/>
    <n v="0.98996686498346598"/>
    <n v="2.5626279547341602"/>
    <n v="1944.2949228275299"/>
    <n v="0"/>
    <n v="0.71"/>
    <n v="1380.44939520754"/>
    <n v="0"/>
    <n v="3379"/>
    <n v="1.0900000000000001"/>
    <n v="1.36"/>
    <n v="2.1999999999999999E-2"/>
    <n v="0.57999999999999996"/>
    <n v="20.7161882213673"/>
    <d v="1900-01-13T19:08:05"/>
    <n v="43194"/>
    <n v="0"/>
    <n v="39.242649818537203"/>
    <n v="1"/>
    <n v="20426.892500851405"/>
  </r>
  <r>
    <s v="STND-39538"/>
    <s v="Dakota High School"/>
    <s v="Dakota High School - 600 Main St- Dakota"/>
    <s v="New Indoor LED Fixtures"/>
    <s v="Indoor Lighting"/>
    <s v="Miscellaneous"/>
    <n v="0"/>
    <n v="5004"/>
    <n v="0"/>
    <x v="0"/>
    <x v="1"/>
    <n v="14.797277300976599"/>
    <s v="Qty / 1,000"/>
    <m/>
    <s v="Public-Lighting"/>
    <s v="lighting"/>
    <n v="2"/>
    <n v="1020"/>
    <s v="Lighting"/>
    <n v="0.98996686498346598"/>
    <n v="2.5626279547341602"/>
    <n v="4953.7941923772596"/>
    <n v="0"/>
    <n v="0.71"/>
    <n v="3517.1938765878599"/>
    <n v="0"/>
    <n v="3379"/>
    <n v="1.0900000000000001"/>
    <n v="1.36"/>
    <n v="2.1999999999999999E-2"/>
    <n v="0.57999999999999996"/>
    <n v="20.7161882213673"/>
    <d v="1900-01-13T19:08:05"/>
    <n v="43194"/>
    <n v="0"/>
    <n v="99.984836910366795"/>
    <n v="1"/>
    <n v="52044.893113167433"/>
  </r>
  <r>
    <s v="STND-39539"/>
    <s v="Warrenville Generations Property, LLC"/>
    <s v="EFN Property Management - The Napleton Group - 410 Warrenville Rd - Lisle"/>
    <s v="Outdoor &amp; Garage - LED Fixtures"/>
    <s v="Outdoor &amp; Garage Lighting"/>
    <s v="Exterior"/>
    <n v="0"/>
    <n v="29467.03"/>
    <n v="0"/>
    <x v="0"/>
    <x v="0"/>
    <n v="10.1978380583316"/>
    <s v="Qty / 1,000"/>
    <m/>
    <s v="Private-Lighting"/>
    <s v="lighting"/>
    <n v="3"/>
    <n v="6010"/>
    <s v="Lighting"/>
    <n v="0.91633259480590001"/>
    <n v="1.30467645558681"/>
    <n v="27001.600061123299"/>
    <n v="0"/>
    <n v="0.71"/>
    <n v="19171.136043397499"/>
    <n v="0"/>
    <n v="4903"/>
    <n v="1"/>
    <n v="1"/>
    <n v="0"/>
    <n v="0"/>
    <n v="14.276973281664301"/>
    <d v="1900-01-09T04:44:53"/>
    <n v="43184"/>
    <n v="0"/>
    <n v="0"/>
    <n v="1"/>
    <n v="195504.14076481169"/>
  </r>
  <r>
    <s v="STND-39540"/>
    <s v="Saints Peter and Paul Catholic Church"/>
    <s v="St Peter &amp; Paul Catholic Church - 410 N 1st St - Cary"/>
    <s v="Building Energy Management System"/>
    <s v="Energy Management System"/>
    <s v="Miscellaneous"/>
    <n v="5237.8"/>
    <n v="12570.72"/>
    <n v="0"/>
    <x v="1"/>
    <x v="0"/>
    <n v="15"/>
    <s v="NA"/>
    <m/>
    <s v="EMS"/>
    <s v="ems"/>
    <n v="3"/>
    <n v="1"/>
    <s v="EMS"/>
    <n v="0.91036333343406195"/>
    <n v="0"/>
    <n v="11443.922562866201"/>
    <n v="0"/>
    <n v="0.7"/>
    <n v="8010.7457940063596"/>
    <n v="0"/>
    <n v="3379"/>
    <n v="1.0900000000000001"/>
    <n v="1.36"/>
    <n v="2.1999999999999999E-2"/>
    <n v="0.57999999999999996"/>
    <n v="20.7161882213673"/>
    <d v="1900-01-13T19:08:05"/>
    <n v="43216"/>
    <n v="0"/>
    <n v="0"/>
    <n v="1"/>
    <n v="120161.18691009539"/>
  </r>
  <r>
    <s v="STND-39542"/>
    <s v="Community Consolidated School District 181"/>
    <s v="Elm School - 15 W 201 60TH St - Burr Ridge"/>
    <s v="Outdoor &amp; Garage - LED Fixtures"/>
    <s v="Outdoor &amp; Garage Lighting"/>
    <s v="Exterior"/>
    <n v="0"/>
    <n v="12576"/>
    <n v="0"/>
    <x v="0"/>
    <x v="1"/>
    <n v="10.1978380583316"/>
    <s v="Qty / 1,000"/>
    <m/>
    <s v="Public-Lighting"/>
    <s v="lighting"/>
    <n v="3"/>
    <n v="3029"/>
    <s v="Lighting"/>
    <n v="0.99829244462109001"/>
    <n v="0.987374621353864"/>
    <n v="12554.5257835548"/>
    <n v="0"/>
    <n v="0.71"/>
    <n v="8913.7133063239307"/>
    <n v="0"/>
    <n v="4903"/>
    <n v="1"/>
    <n v="1"/>
    <n v="0"/>
    <n v="0"/>
    <n v="14.276973281664301"/>
    <d v="1900-01-09T04:44:53"/>
    <n v="43132"/>
    <n v="0"/>
    <n v="0"/>
    <n v="1"/>
    <n v="90900.604796286978"/>
  </r>
  <r>
    <s v="STND-39543"/>
    <s v="Ecolab Inc."/>
    <s v="Ecolab - 4100 Rock Creek Blvd - Joliet"/>
    <s v="New Indoor LED Fixtures"/>
    <s v="Indoor Lighting"/>
    <s v="Warehouse"/>
    <n v="0"/>
    <n v="30859.653999999999"/>
    <n v="4.8840000000000003"/>
    <x v="0"/>
    <x v="0"/>
    <n v="9.5383441434566993"/>
    <s v="Qty / 1,000"/>
    <m/>
    <s v="Private-Lighting"/>
    <s v="lighting"/>
    <n v="3"/>
    <n v="5887"/>
    <s v="Lighting"/>
    <n v="0.91633259480590001"/>
    <n v="1.30467645558681"/>
    <n v="28277.7068246323"/>
    <n v="6.37203980908596"/>
    <n v="0.71"/>
    <n v="20077.171845488901"/>
    <n v="4.5241482644510302"/>
    <n v="5242"/>
    <n v="1"/>
    <n v="1.22"/>
    <n v="1.0999999999999999E-2"/>
    <n v="0.68"/>
    <n v="13.3536818008394"/>
    <d v="1900-01-08T12:55:13"/>
    <n v="43194"/>
    <n v="7.6808580148095"/>
    <n v="311.05477507095497"/>
    <n v="1"/>
    <n v="191502.9744895928"/>
  </r>
  <r>
    <s v="STND-39543"/>
    <s v="Ecolab Inc."/>
    <s v="Ecolab - 4100 Rock Creek Blvd - Joliet"/>
    <s v="Occupancy Sensors"/>
    <s v="Indoor Lighting"/>
    <s v="Warehouse"/>
    <n v="0"/>
    <n v="48754.374000000003"/>
    <n v="25.058"/>
    <x v="0"/>
    <x v="0"/>
    <n v="8"/>
    <s v="Qty / 1,000"/>
    <m/>
    <s v="Private-Lighting"/>
    <s v="lighting"/>
    <n v="3"/>
    <n v="38753"/>
    <s v="Lighting"/>
    <n v="0.91633259480590001"/>
    <n v="1.30467645558681"/>
    <n v="44675.222035557301"/>
    <n v="32.6925826240942"/>
    <n v="0.71"/>
    <n v="31719.407645245701"/>
    <n v="23.211733663106902"/>
    <n v="5242"/>
    <n v="1"/>
    <n v="1.22"/>
    <n v="1.0999999999999999E-2"/>
    <n v="0.68"/>
    <n v="13.3536818008394"/>
    <d v="1900-01-08T12:55:13"/>
    <n v="43194"/>
    <n v="50.560752589072401"/>
    <n v="491.42744239113"/>
    <n v="1"/>
    <n v="253755.26116196561"/>
  </r>
  <r>
    <s v="STND-39544"/>
    <s v="GCP Applied Technologies"/>
    <s v="GCP Applied Technologies Inc - 6050 W 51st Street - Chicago"/>
    <s v="New Indoor LED Fixtures"/>
    <s v="Indoor Lighting"/>
    <s v="Miscellaneous"/>
    <n v="0"/>
    <n v="62892.786"/>
    <n v="13.47"/>
    <x v="0"/>
    <x v="0"/>
    <n v="14.797277300976599"/>
    <s v="Qty / 1,000"/>
    <m/>
    <s v="Private-Lighting"/>
    <s v="lighting"/>
    <n v="3"/>
    <n v="17076"/>
    <s v="Lighting"/>
    <n v="0.91633259480590001"/>
    <n v="1.30467645558681"/>
    <n v="57630.709789952198"/>
    <n v="17.573991856754301"/>
    <n v="0.71"/>
    <n v="40917.803950866"/>
    <n v="12.477534218295499"/>
    <n v="3379"/>
    <n v="1.0900000000000001"/>
    <n v="1.36"/>
    <n v="2.1999999999999999E-2"/>
    <n v="0.57999999999999996"/>
    <n v="20.7161882213673"/>
    <d v="1900-01-13T19:08:05"/>
    <n v="43200"/>
    <n v="22.279401441118502"/>
    <n v="1163.18863796234"/>
    <n v="1"/>
    <n v="605472.09160796006"/>
  </r>
  <r>
    <s v="STND-39545"/>
    <s v="7222 Cermak, LLC."/>
    <s v="7222 Cermak, LLC - 7222 W Cermak Rd - Ste 301 - North Riverside"/>
    <s v="New Indoor LED Fixtures"/>
    <s v="Indoor Lighting"/>
    <s v="Office"/>
    <n v="0"/>
    <n v="17393.694"/>
    <n v="3.911"/>
    <x v="0"/>
    <x v="0"/>
    <n v="15"/>
    <s v="Qty / 1,000"/>
    <m/>
    <s v="Private-Lighting"/>
    <s v="lighting"/>
    <n v="3"/>
    <n v="5153"/>
    <s v="Lighting"/>
    <n v="0.91633259480590001"/>
    <n v="1.30467645558681"/>
    <n v="15938.408756279799"/>
    <n v="5.1025896177999996"/>
    <n v="0.71"/>
    <n v="11316.270216958699"/>
    <n v="3.6228386286380001"/>
    <n v="2885"/>
    <n v="1.165"/>
    <n v="1.3779999999999999"/>
    <n v="2.5499999999999998E-2"/>
    <n v="0.55000000000000004"/>
    <n v="24.263431542460999"/>
    <d v="1900-01-16T07:56:40"/>
    <n v="43216"/>
    <n v="6.7325367697585401"/>
    <n v="348.86645775548101"/>
    <n v="1"/>
    <n v="169744.05325438047"/>
  </r>
  <r>
    <s v="STND-39545"/>
    <s v="7222 Cermak, LLC."/>
    <s v="7222 Cermak, LLC - 7222 W Cermak Rd - Ste 301 - North Riverside"/>
    <s v="Occupancy Sensors"/>
    <s v="Indoor Lighting"/>
    <s v="Office"/>
    <n v="0"/>
    <n v="2410.8809999999999"/>
    <n v="1.643"/>
    <x v="0"/>
    <x v="0"/>
    <n v="8"/>
    <s v="Qty / 1,000"/>
    <m/>
    <s v="Private-Lighting"/>
    <s v="lighting"/>
    <n v="3"/>
    <n v="2976"/>
    <s v="Lighting"/>
    <n v="0.91633259480590001"/>
    <n v="1.30467645558681"/>
    <n v="2209.1688424982399"/>
    <n v="2.1435834165291201"/>
    <n v="0.71"/>
    <n v="1568.5098781737499"/>
    <n v="1.5219442257356799"/>
    <n v="2885"/>
    <n v="1.165"/>
    <n v="1.3779999999999999"/>
    <n v="2.5499999999999998E-2"/>
    <n v="0.55000000000000004"/>
    <n v="24.263431542460999"/>
    <d v="1900-01-16T07:56:40"/>
    <n v="43216"/>
    <n v="3.8889394349222099"/>
    <n v="48.355197840090298"/>
    <n v="1"/>
    <n v="12548.07902539"/>
  </r>
  <r>
    <s v="STND-39547"/>
    <s v="1701 E. Woodfield Road LLC"/>
    <s v="1701 E Woodfield R Ste 315 - 1701 E Woodfield Rd - Schaumburg"/>
    <s v="Occupancy Sensors"/>
    <s v="Indoor Lighting"/>
    <s v="Office"/>
    <n v="0"/>
    <n v="568.69600000000003"/>
    <n v="0.38800000000000001"/>
    <x v="0"/>
    <x v="0"/>
    <n v="8"/>
    <s v="Qty / 1,000"/>
    <m/>
    <s v="Private-Lighting"/>
    <s v="lighting"/>
    <n v="3"/>
    <n v="702"/>
    <s v="Lighting"/>
    <n v="0.91633259480590001"/>
    <n v="1.30467645558681"/>
    <n v="521.11468133573601"/>
    <n v="0.50621446476768095"/>
    <n v="0.71"/>
    <n v="369.99142374837299"/>
    <n v="0.35941226998505299"/>
    <n v="2885"/>
    <n v="1.165"/>
    <n v="1.3779999999999999"/>
    <n v="2.5499999999999998E-2"/>
    <n v="0.55000000000000004"/>
    <n v="24.263431542460999"/>
    <d v="1900-01-16T07:56:40"/>
    <n v="43200"/>
    <n v="0.918386184266475"/>
    <n v="11.406372853271501"/>
    <n v="1"/>
    <n v="2959.931389986984"/>
  </r>
  <r>
    <s v="STND-39547"/>
    <s v="1701 E. Woodfield Road LLC"/>
    <s v="1701 E Woodfield R Ste 315 - 1701 E Woodfield Rd - Schaumburg"/>
    <s v="New Indoor LED Fixtures"/>
    <s v="Indoor Lighting"/>
    <s v="Office"/>
    <n v="0"/>
    <n v="2977.1469999999999"/>
    <n v="0.66900000000000004"/>
    <x v="0"/>
    <x v="0"/>
    <n v="15"/>
    <s v="Qty / 1,000"/>
    <m/>
    <s v="Private-Lighting"/>
    <s v="lighting"/>
    <n v="3"/>
    <n v="882"/>
    <s v="Lighting"/>
    <n v="0.91633259480590001"/>
    <n v="1.30467645558681"/>
    <n v="2728.0568356285999"/>
    <n v="0.87282854878757399"/>
    <n v="0.71"/>
    <n v="1936.9203532963099"/>
    <n v="0.61970826963917702"/>
    <n v="2885"/>
    <n v="1.165"/>
    <n v="1.3779999999999999"/>
    <n v="2.5499999999999998E-2"/>
    <n v="0.55000000000000004"/>
    <n v="24.263431542460999"/>
    <d v="1900-01-16T07:56:40"/>
    <n v="43200"/>
    <n v="1.15164078214484"/>
    <n v="59.712832024488698"/>
    <n v="1"/>
    <n v="29053.805299444648"/>
  </r>
  <r>
    <s v="STND-39548"/>
    <s v="Fast Eddies"/>
    <s v="Fast Eddies - 485 Pingree Rd - Crystal Lake"/>
    <s v="New Indoor LED Fixtures"/>
    <s v="Indoor Lighting"/>
    <s v="Retail (strip mall)"/>
    <n v="0"/>
    <n v="18978.421999999999"/>
    <n v="3.7919999999999998"/>
    <x v="0"/>
    <x v="0"/>
    <n v="12.215978499877799"/>
    <s v="Qty / 1,000"/>
    <m/>
    <s v="Private-Lighting"/>
    <s v="lighting"/>
    <n v="3"/>
    <n v="4140"/>
    <s v="Lighting"/>
    <n v="0.91633259480590001"/>
    <n v="1.30467645558681"/>
    <n v="17390.546676581402"/>
    <n v="4.9473331195851697"/>
    <n v="0.71"/>
    <n v="12347.288140372801"/>
    <n v="3.5126065149054702"/>
    <n v="4093"/>
    <n v="1.1200000000000001"/>
    <n v="1.29"/>
    <n v="1.9E-2"/>
    <n v="0.71"/>
    <n v="17.102369899829"/>
    <d v="1900-01-11T05:11:01"/>
    <n v="43167"/>
    <n v="5.4016083847419702"/>
    <n v="295.01820254914799"/>
    <n v="1"/>
    <n v="150834.20645459025"/>
  </r>
  <r>
    <s v="STND-39548"/>
    <s v="Fast Eddies"/>
    <s v="Fast Eddies - 485 Pingree Rd - Crystal Lake"/>
    <s v="Outdoor &amp; Garage - LED Fixtures"/>
    <s v="Outdoor &amp; Garage Lighting"/>
    <s v="Exterior"/>
    <n v="0"/>
    <n v="35399.660000000003"/>
    <n v="0"/>
    <x v="0"/>
    <x v="0"/>
    <n v="10.1978380583316"/>
    <s v="Qty / 1,000"/>
    <m/>
    <s v="Private-Lighting"/>
    <s v="lighting"/>
    <n v="3"/>
    <n v="7220"/>
    <s v="Lighting"/>
    <n v="0.91633259480590001"/>
    <n v="1.30467645558681"/>
    <n v="32437.862303046601"/>
    <n v="0"/>
    <n v="0.71"/>
    <n v="23030.882235163099"/>
    <n v="0"/>
    <n v="4903"/>
    <n v="1"/>
    <n v="1"/>
    <n v="0"/>
    <n v="0"/>
    <n v="14.276973281664301"/>
    <d v="1900-01-09T04:44:53"/>
    <n v="43167"/>
    <n v="0"/>
    <n v="0"/>
    <n v="1"/>
    <n v="234865.20737469938"/>
  </r>
  <r>
    <s v="STND-39549"/>
    <s v="First Congregational Church of Glen Ellyn"/>
    <s v="First Congregational Church of Glen Ellyn - 535 Forest Ave - Glen Ellyn"/>
    <s v="Outdoor &amp; Garage - LED Fixtures"/>
    <s v="Outdoor &amp; Garage Lighting"/>
    <s v="Exterior"/>
    <n v="0"/>
    <n v="7354.5"/>
    <n v="0"/>
    <x v="0"/>
    <x v="0"/>
    <n v="10.1978380583316"/>
    <s v="Qty / 1,000"/>
    <m/>
    <s v="Private-Lighting"/>
    <s v="lighting"/>
    <n v="3"/>
    <n v="1500"/>
    <s v="Lighting"/>
    <n v="0.91633259480590001"/>
    <n v="1.30467645558681"/>
    <n v="6739.1680684999901"/>
    <n v="0"/>
    <n v="0.71"/>
    <n v="4784.8093286349904"/>
    <n v="0"/>
    <n v="4903"/>
    <n v="1"/>
    <n v="1"/>
    <n v="0"/>
    <n v="0"/>
    <n v="14.276973281664301"/>
    <d v="1900-01-09T04:44:53"/>
    <n v="43188"/>
    <n v="0"/>
    <n v="0"/>
    <n v="1"/>
    <n v="48794.710673413974"/>
  </r>
  <r>
    <s v="STND-39550"/>
    <s v="CRP-3 5100 River Road LLC"/>
    <s v="CRP-3 5100 River Road LLC - 5100 River Rd - Schiller Park"/>
    <s v="Outdoor &amp; Garage - LED Fixtures"/>
    <s v="Outdoor &amp; Garage Lighting"/>
    <s v="Exterior"/>
    <n v="0"/>
    <n v="18023.428"/>
    <n v="0"/>
    <x v="0"/>
    <x v="0"/>
    <n v="10.1978380583316"/>
    <s v="Qty / 1,000"/>
    <m/>
    <s v="Private-Lighting"/>
    <s v="lighting"/>
    <n v="3"/>
    <n v="3676"/>
    <s v="Lighting"/>
    <n v="0.91633259480590001"/>
    <n v="1.30467645558681"/>
    <n v="16515.454546537301"/>
    <n v="0"/>
    <n v="0.71"/>
    <n v="11725.972728041501"/>
    <n v="0"/>
    <n v="4903"/>
    <n v="1"/>
    <n v="1"/>
    <n v="0"/>
    <n v="0"/>
    <n v="14.276973281664301"/>
    <d v="1900-01-09T04:44:53"/>
    <n v="43193"/>
    <n v="0"/>
    <n v="0"/>
    <n v="1"/>
    <n v="119579.57095698004"/>
  </r>
  <r>
    <s v="STND-39551"/>
    <s v="Speedway LLC"/>
    <s v="Speedway LLC - 31810 US Highway 12 - Volo"/>
    <s v="ENERGY STAR Freezer or Refrigerator"/>
    <s v="Commercial Kitchen Equipment"/>
    <s v="Grocery/convenience"/>
    <n v="0"/>
    <n v="2037"/>
    <n v="0.218"/>
    <x v="7"/>
    <x v="0"/>
    <n v="12"/>
    <s v="ΔkWpeak / CF"/>
    <n v="0.93700000000000006"/>
    <s v="Private-Non-Lighting"/>
    <s v="non_lighting"/>
    <n v="3"/>
    <n v="1"/>
    <s v="Non-Lighting"/>
    <n v="0.98952339343681495"/>
    <n v="0.43468415683807998"/>
    <n v="2015.6591524307901"/>
    <n v="9.4761146190701501E-2"/>
    <n v="0.7"/>
    <n v="1410.96140670155"/>
    <n v="6.6332802333491106E-2"/>
    <n v="4661"/>
    <n v="1.07"/>
    <n v="1.24"/>
    <n v="2.9000000000000001E-2"/>
    <n v="0.745"/>
    <n v="15.018236429950701"/>
    <d v="1900-01-09T17:27:20"/>
    <n v="43396"/>
    <n v="0.10113249326649"/>
    <n v="0"/>
    <n v="0"/>
    <n v="16931.5368804186"/>
  </r>
  <r>
    <s v="STND-39551"/>
    <s v="Speedway LLC"/>
    <s v="Speedway LLC - 31810 US Highway 12 - Volo"/>
    <s v="Special Doors with Low/No Anti-Sweat Heaters (ASH)"/>
    <s v="Refrigeration"/>
    <s v="Grocery/convenience"/>
    <n v="0"/>
    <n v="26078.85"/>
    <n v="2.9750000000000001"/>
    <x v="2"/>
    <x v="0"/>
    <n v="15"/>
    <s v="ΔkWpeak"/>
    <m/>
    <s v="Private-Non-Lighting"/>
    <s v="non_lighting"/>
    <n v="3"/>
    <n v="1"/>
    <s v="Non-Lighting"/>
    <n v="0.98952339343681495"/>
    <n v="0.43468415683807998"/>
    <n v="25805.632148929701"/>
    <n v="1.29318536659329"/>
    <n v="0.7"/>
    <n v="18063.942504250801"/>
    <n v="0.90522975661530203"/>
    <n v="4661"/>
    <n v="1.07"/>
    <n v="1.24"/>
    <n v="2.9000000000000001E-2"/>
    <n v="0.745"/>
    <n v="15.018236429950701"/>
    <d v="1900-01-09T17:27:20"/>
    <n v="43396"/>
    <n v="1.29318536659329"/>
    <n v="0"/>
    <n v="0"/>
    <n v="270959.13756376202"/>
  </r>
  <r>
    <s v="STND-39551"/>
    <s v="Speedway LLC"/>
    <s v="Speedway LLC - 31810 US Highway 12 - Volo"/>
    <s v="LED Refrigerated Display Case Lighting for Open and Closed Cases"/>
    <s v="Refrigeration"/>
    <s v="Grocery/convenience"/>
    <n v="0"/>
    <n v="6614.19"/>
    <n v="0.78710000000000002"/>
    <x v="2"/>
    <x v="0"/>
    <n v="8.6177180282661094"/>
    <s v="ΔkWpeak / CF"/>
    <n v="0.69"/>
    <s v="Private-Non-Lighting"/>
    <s v="non_lighting"/>
    <n v="3"/>
    <n v="1"/>
    <s v="Non-Lighting"/>
    <n v="0.98952339343681495"/>
    <n v="0.43468415683807998"/>
    <n v="6544.8957336358499"/>
    <n v="0.34213989984725302"/>
    <n v="0.7"/>
    <n v="4581.4270135450897"/>
    <n v="0.239497929893077"/>
    <n v="4661"/>
    <n v="1.07"/>
    <n v="1.24"/>
    <n v="2.9000000000000001E-2"/>
    <n v="0.745"/>
    <n v="15.018236429950701"/>
    <d v="1900-01-09T17:27:20"/>
    <n v="43396"/>
    <n v="0.49585492731485997"/>
    <n v="0"/>
    <n v="0"/>
    <n v="39481.44616981288"/>
  </r>
  <r>
    <s v="STND-39551"/>
    <s v="Speedway LLC"/>
    <s v="Speedway LLC - 31810 US Highway 12 - Volo"/>
    <s v="ENERGY STAR Ice Makers"/>
    <s v="Refrigeration"/>
    <s v="Grocery/convenience"/>
    <n v="0"/>
    <n v="1920.58"/>
    <n v="0.36"/>
    <x v="7"/>
    <x v="0"/>
    <n v="10"/>
    <s v="ΔkWpeak / CF"/>
    <n v="0.93700000000000006"/>
    <s v="Private-Non-Lighting"/>
    <s v="non_lighting"/>
    <n v="3"/>
    <n v="1"/>
    <s v="Non-Lighting"/>
    <n v="0.98952339343681495"/>
    <n v="0.43468415683807998"/>
    <n v="1900.45883896688"/>
    <n v="0.156486296461709"/>
    <n v="0.7"/>
    <n v="1330.32118727681"/>
    <n v="0.10954040752319601"/>
    <n v="4661"/>
    <n v="1.07"/>
    <n v="1.24"/>
    <n v="2.9000000000000001E-2"/>
    <n v="0.745"/>
    <n v="15.018236429950701"/>
    <d v="1900-01-09T17:27:20"/>
    <n v="43396"/>
    <n v="0.167007787045581"/>
    <n v="0"/>
    <n v="0"/>
    <n v="13303.211872768099"/>
  </r>
  <r>
    <s v="STND-39551"/>
    <s v="Speedway LLC"/>
    <s v="Speedway LLC - 31810 US Highway 12 - Volo"/>
    <s v="Refrigeration Electronically Commutated Motors"/>
    <s v="Refrigeration"/>
    <s v="Grocery/convenience"/>
    <n v="0"/>
    <n v="8028"/>
    <n v="0.84399999999999997"/>
    <x v="2"/>
    <x v="0"/>
    <n v="15"/>
    <s v="ΔkWpeak / CF"/>
    <n v="1"/>
    <s v="Private-Non-Lighting"/>
    <s v="non_lighting"/>
    <n v="3"/>
    <n v="1"/>
    <s v="Non-Lighting"/>
    <n v="0.98952339343681495"/>
    <n v="0.43468415683807998"/>
    <n v="7943.89380251075"/>
    <n v="0.36687342837134002"/>
    <n v="0.7"/>
    <n v="5560.7256617575204"/>
    <n v="0.25681139985993801"/>
    <n v="4661"/>
    <n v="1.07"/>
    <n v="1.24"/>
    <n v="2.9000000000000001E-2"/>
    <n v="0.745"/>
    <n v="15.018236429950701"/>
    <d v="1900-01-09T17:27:20"/>
    <n v="43396"/>
    <n v="0.36687342837134002"/>
    <n v="0"/>
    <n v="0"/>
    <n v="83410.884926362807"/>
  </r>
  <r>
    <s v="STND-39552"/>
    <s v="Pravin Patel"/>
    <s v="Pravin Patel - 4740 Roosevelt Rd - Hillside"/>
    <s v="Outdoor &amp; Garage - LED Fixtures"/>
    <s v="Outdoor &amp; Garage Lighting"/>
    <s v="Exterior"/>
    <n v="0"/>
    <n v="25005.3"/>
    <n v="0"/>
    <x v="0"/>
    <x v="0"/>
    <n v="10.1978380583316"/>
    <s v="Qty / 1,000"/>
    <m/>
    <s v="Private-Lighting"/>
    <s v="lighting"/>
    <n v="3"/>
    <n v="5100"/>
    <s v="Lighting"/>
    <n v="0.91633259480590001"/>
    <n v="1.30467645558681"/>
    <n v="22913.171432899999"/>
    <n v="0"/>
    <n v="0.71"/>
    <n v="16268.351717359001"/>
    <n v="0"/>
    <n v="4903"/>
    <n v="1"/>
    <n v="1"/>
    <n v="0"/>
    <n v="0"/>
    <n v="14.276973281664301"/>
    <d v="1900-01-09T04:44:53"/>
    <n v="43180"/>
    <n v="0"/>
    <n v="0"/>
    <n v="1"/>
    <n v="165902.01628960785"/>
  </r>
  <r>
    <s v="STND-39553"/>
    <s v="Great Himalaya LLC"/>
    <s v="Great Himalaya LLC - 13525 State Rte 76 - Poplar Grove"/>
    <s v="New Indoor LED Fixtures"/>
    <s v="Indoor Lighting"/>
    <s v="Retail (mall/dept. store)"/>
    <n v="0"/>
    <n v="11730.808000000001"/>
    <n v="2.379"/>
    <x v="0"/>
    <x v="0"/>
    <n v="9.1274187659729797"/>
    <s v="Qty / 1,000"/>
    <m/>
    <s v="Private-Lighting"/>
    <s v="lighting"/>
    <n v="3"/>
    <n v="1912"/>
    <s v="Lighting"/>
    <n v="0.91633259480590001"/>
    <n v="1.30467645558681"/>
    <n v="10749.3217338098"/>
    <n v="3.1038252878410102"/>
    <n v="0.71"/>
    <n v="7632.0184310049599"/>
    <n v="2.2037159543671199"/>
    <n v="5478"/>
    <n v="1.1200000000000001"/>
    <n v="1.31"/>
    <n v="2.1999999999999999E-2"/>
    <n v="0.95"/>
    <n v="12.7783862723622"/>
    <d v="1900-01-08T03:03:29"/>
    <n v="43227"/>
    <n v="2.4940339797838602"/>
    <n v="211.147391199835"/>
    <n v="1"/>
    <n v="69660.628249406334"/>
  </r>
  <r>
    <s v="STND-39557"/>
    <s v="Heritage Plaza Station II LLC"/>
    <s v="Heritage Plaza Station LLC - 812 W Army Trail Rd - Carol Stream"/>
    <s v="Outdoor &amp; Garage - LED Fixtures"/>
    <s v="Outdoor &amp; Garage Lighting"/>
    <s v="Exterior"/>
    <n v="0"/>
    <n v="143143.08499999999"/>
    <n v="0"/>
    <x v="0"/>
    <x v="0"/>
    <n v="10.1978380583316"/>
    <s v="Qty / 1,000"/>
    <m/>
    <s v="Private-Lighting"/>
    <s v="lighting"/>
    <n v="2"/>
    <n v="29195"/>
    <s v="Lighting"/>
    <n v="0.97902139861649395"/>
    <n v="0.93591656730105399"/>
    <n v="140140.14327897999"/>
    <n v="0"/>
    <n v="0.71"/>
    <n v="99499.501728075498"/>
    <n v="0"/>
    <n v="4903"/>
    <n v="1"/>
    <n v="1"/>
    <n v="0"/>
    <n v="0"/>
    <n v="14.276973281664301"/>
    <d v="1900-01-09T04:44:53"/>
    <n v="43181"/>
    <n v="0"/>
    <n v="0"/>
    <n v="1"/>
    <n v="1014679.8055075991"/>
  </r>
  <r>
    <s v="STND-39558"/>
    <s v="Cigarette City &amp; Liquor"/>
    <s v="Cigarette City Liquor - 6250 Harlem Ave - Summit"/>
    <s v="New Indoor LED Fixtures"/>
    <s v="Indoor Lighting"/>
    <s v="Grocery/convenience"/>
    <n v="0"/>
    <n v="20487.705000000002"/>
    <n v="3.82"/>
    <x v="0"/>
    <x v="0"/>
    <n v="10.727311735679001"/>
    <s v="Qty / 1,000"/>
    <m/>
    <s v="Private-Lighting"/>
    <s v="lighting"/>
    <n v="3"/>
    <n v="4108"/>
    <s v="Lighting"/>
    <n v="0.91633259480590001"/>
    <n v="1.30467645558681"/>
    <n v="18773.551884267799"/>
    <n v="4.9838640603415998"/>
    <n v="0.71"/>
    <n v="13329.2218378301"/>
    <n v="3.5385434828425399"/>
    <n v="4661"/>
    <n v="1.07"/>
    <n v="1.24"/>
    <n v="2.9000000000000001E-2"/>
    <n v="0.745"/>
    <n v="15.018236429950701"/>
    <d v="1900-01-09T17:27:20"/>
    <n v="43306"/>
    <n v="5.3949600133595998"/>
    <n v="508.81589219043599"/>
    <n v="0"/>
    <n v="142986.71784842366"/>
  </r>
  <r>
    <s v="STND-39562"/>
    <s v="Culligan International"/>
    <s v="Culligan International - 1500 Harris Rd - Libertyville"/>
    <s v="Occupancy Sensors Plus Daylighting Controls"/>
    <s v="Indoor Lighting"/>
    <s v="Manufacturing"/>
    <n v="0"/>
    <n v="84693.146999999997"/>
    <n v="11.087999999999999"/>
    <x v="0"/>
    <x v="0"/>
    <n v="8"/>
    <s v="Qty / 1,000"/>
    <m/>
    <s v="Private-Lighting"/>
    <s v="lighting"/>
    <n v="2"/>
    <n v="48024"/>
    <s v="Lighting"/>
    <n v="0.97902139861649395"/>
    <n v="0.93591656730105399"/>
    <n v="82916.403229172298"/>
    <n v="10.377442898234101"/>
    <n v="0.71"/>
    <n v="58870.646292712299"/>
    <n v="7.3679844577461999"/>
    <n v="4618"/>
    <n v="1.02"/>
    <n v="1.04"/>
    <n v="1.2E-2"/>
    <n v="0.81"/>
    <n v="15.158077089649201"/>
    <d v="1900-01-09T19:51:10"/>
    <n v="43194"/>
    <n v="12.318901826013899"/>
    <n v="975.48709681379205"/>
    <n v="1"/>
    <n v="470965.17034169839"/>
  </r>
  <r>
    <s v="STND-39562"/>
    <s v="Culligan International"/>
    <s v="Culligan International - 1500 Harris Rd - Libertyville"/>
    <s v="New Indoor LED Fixtures"/>
    <s v="Indoor Lighting"/>
    <s v="Manufacturing"/>
    <n v="0"/>
    <n v="280106.26799999998"/>
    <n v="50.094000000000001"/>
    <x v="0"/>
    <x v="0"/>
    <n v="10.827197921178"/>
    <s v="Qty / 1,000"/>
    <m/>
    <s v="Private-Lighting"/>
    <s v="lighting"/>
    <n v="2"/>
    <n v="59466"/>
    <s v="Lighting"/>
    <n v="0.97902139861649395"/>
    <n v="0.93591656730105399"/>
    <n v="274230.03025860601"/>
    <n v="46.883804522379002"/>
    <n v="0.71"/>
    <n v="194703.32148361101"/>
    <n v="33.287501210889097"/>
    <n v="4618"/>
    <n v="1.02"/>
    <n v="1.04"/>
    <n v="1.2E-2"/>
    <n v="0.81"/>
    <n v="15.158077089649201"/>
    <d v="1900-01-09T19:51:10"/>
    <n v="43194"/>
    <n v="55.655038606812703"/>
    <n v="3226.23565010125"/>
    <n v="1"/>
    <n v="2108091.3976138048"/>
  </r>
  <r>
    <s v="STND-39565"/>
    <s v="Fast Eddie's Car Wash"/>
    <s v="Fast Eddies Car Wash - 330 W Northwest Hwy - Barrington"/>
    <s v="New Indoor LED Fixtures"/>
    <s v="Indoor Lighting"/>
    <s v="Retail (strip mall)"/>
    <n v="0"/>
    <n v="22324.859"/>
    <n v="4.46"/>
    <x v="0"/>
    <x v="0"/>
    <n v="12.215978499877799"/>
    <s v="Qty / 1,000"/>
    <m/>
    <s v="Private-Lighting"/>
    <s v="lighting"/>
    <n v="3"/>
    <n v="4870"/>
    <s v="Lighting"/>
    <n v="0.91633259480590001"/>
    <n v="1.30467645558681"/>
    <n v="20456.995976145801"/>
    <n v="5.8188569919171602"/>
    <n v="0.71"/>
    <n v="14524.467143063501"/>
    <n v="4.13138846426118"/>
    <n v="4093"/>
    <n v="1.1200000000000001"/>
    <n v="1.29"/>
    <n v="1.9E-2"/>
    <n v="0.71"/>
    <n v="17.102369899829"/>
    <d v="1900-01-11T05:11:01"/>
    <n v="43208"/>
    <n v="6.3531575411258396"/>
    <n v="347.03832459533101"/>
    <n v="1"/>
    <n v="177430.57834184525"/>
  </r>
  <r>
    <s v="STND-39567"/>
    <s v="Control Equipment Co., Inc."/>
    <s v="Control Equipment Co Inc - 1115 Morse Ave - Schaumburg"/>
    <s v="New Indoor LED Fixtures"/>
    <s v="Indoor Lighting"/>
    <s v="Office"/>
    <n v="0"/>
    <n v="33508.091999999997"/>
    <n v="7.5350000000000001"/>
    <x v="0"/>
    <x v="0"/>
    <n v="15"/>
    <s v="Qty / 1,000"/>
    <m/>
    <s v="Private-Lighting"/>
    <s v="lighting"/>
    <n v="3"/>
    <n v="9927"/>
    <s v="Lighting"/>
    <n v="0.91633259480590001"/>
    <n v="1.30467645558681"/>
    <n v="30704.556889354801"/>
    <n v="9.83073709284659"/>
    <n v="0.71"/>
    <n v="21800.2353914419"/>
    <n v="6.97982333592108"/>
    <n v="2885"/>
    <n v="1.165"/>
    <n v="1.3779999999999999"/>
    <n v="2.5499999999999998E-2"/>
    <n v="0.55000000000000004"/>
    <n v="24.263431542460999"/>
    <d v="1900-01-16T07:56:40"/>
    <n v="43167"/>
    <n v="12.971021365413099"/>
    <n v="672.07399199875294"/>
    <n v="1"/>
    <n v="327003.53087162849"/>
  </r>
  <r>
    <s v="STND-39568"/>
    <s v="Wingtip Corp"/>
    <s v="Wingtip Aviation - 5901 S Central Ave - Chicago"/>
    <s v="Photocells"/>
    <s v="Outdoor &amp; Garage Lighting"/>
    <s v="Miscellaneous"/>
    <n v="0"/>
    <n v="22.4"/>
    <n v="0"/>
    <x v="0"/>
    <x v="0"/>
    <n v="8"/>
    <s v="Qty / 1,000"/>
    <m/>
    <s v="Private-Lighting"/>
    <s v="lighting"/>
    <n v="1"/>
    <n v="80"/>
    <s v="Lighting"/>
    <n v="0.99989942556735301"/>
    <n v="1.019640158801"/>
    <n v="22.397747132708702"/>
    <n v="0"/>
    <n v="0.71"/>
    <n v="15.9024004642232"/>
    <n v="0"/>
    <n v="3379"/>
    <n v="1.0900000000000001"/>
    <n v="1.36"/>
    <n v="2.1999999999999999E-2"/>
    <n v="0.57999999999999996"/>
    <n v="20.7161882213673"/>
    <d v="1900-01-13T19:08:05"/>
    <n v="43207"/>
    <n v="0"/>
    <n v="0.45206462102714801"/>
    <n v="1"/>
    <n v="127.2192037137856"/>
  </r>
  <r>
    <s v="STND-39568"/>
    <s v="Wingtip Corp"/>
    <s v="Wingtip Aviation - 5901 S Central Ave - Chicago"/>
    <s v="Indoor Networked Lighting Measures"/>
    <s v="Indoor Advanced Lighting"/>
    <s v="Miscellaneous"/>
    <n v="0"/>
    <n v="12355.56"/>
    <n v="0"/>
    <x v="0"/>
    <x v="0"/>
    <n v="14.797277300976599"/>
    <s v="Qty / 1,000"/>
    <m/>
    <s v="Private-Lighting"/>
    <s v="lighting"/>
    <n v="1"/>
    <n v="2520"/>
    <s v="Lighting"/>
    <n v="0.99989942556735301"/>
    <n v="1.019640158801"/>
    <n v="12354.317346563001"/>
    <n v="0"/>
    <n v="0.71"/>
    <n v="8771.5653160596994"/>
    <n v="0"/>
    <n v="3379"/>
    <n v="1.0900000000000001"/>
    <n v="1.36"/>
    <n v="2.1999999999999999E-2"/>
    <n v="0.57999999999999996"/>
    <n v="20.7161882213673"/>
    <d v="1900-01-13T19:08:05"/>
    <n v="43207"/>
    <n v="0"/>
    <n v="249.35319415081199"/>
    <n v="1"/>
    <n v="129795.28434536382"/>
  </r>
  <r>
    <s v="STND-39568"/>
    <s v="Wingtip Corp"/>
    <s v="Wingtip Aviation - 5901 S Central Ave - Chicago"/>
    <s v="New Indoor LED Fixtures"/>
    <s v="Indoor Lighting"/>
    <s v="Miscellaneous"/>
    <n v="0"/>
    <n v="536452.33799999999"/>
    <n v="114.89"/>
    <x v="0"/>
    <x v="0"/>
    <n v="14.797277300976599"/>
    <s v="Qty / 1,000"/>
    <m/>
    <s v="Private-Lighting"/>
    <s v="lighting"/>
    <n v="1"/>
    <n v="145652"/>
    <s v="Lighting"/>
    <n v="0.99989942556735301"/>
    <n v="1.019640158801"/>
    <n v="536398.38461046305"/>
    <n v="117.146457844647"/>
    <n v="0.71"/>
    <n v="380842.85307342903"/>
    <n v="83.173985069699597"/>
    <n v="3379"/>
    <n v="1.0900000000000001"/>
    <n v="1.36"/>
    <n v="2.1999999999999999E-2"/>
    <n v="0.57999999999999996"/>
    <n v="20.7161882213673"/>
    <d v="1900-01-13T19:08:05"/>
    <n v="43207"/>
    <n v="148.51224371785901"/>
    <n v="10826.3894141561"/>
    <n v="1"/>
    <n v="5635437.3050226178"/>
  </r>
  <r>
    <s v="STND-39568"/>
    <s v="Wingtip Corp"/>
    <s v="Wingtip Aviation - 5901 S Central Ave - Chicago"/>
    <s v="Outdoor &amp; Garage - LED Fixtures"/>
    <s v="Outdoor &amp; Garage Lighting"/>
    <s v="Exterior"/>
    <n v="0"/>
    <n v="22700.89"/>
    <n v="0"/>
    <x v="0"/>
    <x v="0"/>
    <n v="10.1978380583316"/>
    <s v="Qty / 1,000"/>
    <m/>
    <s v="Private-Lighting"/>
    <s v="lighting"/>
    <n v="1"/>
    <n v="4630"/>
    <s v="Lighting"/>
    <n v="0.99989942556735301"/>
    <n v="1.019640158801"/>
    <n v="22698.606870867701"/>
    <n v="0"/>
    <n v="0.71"/>
    <n v="16116.010878315999"/>
    <n v="0"/>
    <n v="4903"/>
    <n v="1"/>
    <n v="1"/>
    <n v="0"/>
    <n v="0"/>
    <n v="14.276973281664301"/>
    <d v="1900-01-09T04:44:53"/>
    <n v="43207"/>
    <n v="0"/>
    <n v="0"/>
    <n v="1"/>
    <n v="164348.46908337699"/>
  </r>
  <r>
    <s v="STND-39569"/>
    <s v="Village of Brookfield"/>
    <s v="Village of Brookfield - Street Lights - 0 Burlington RT/25 - Brookfield"/>
    <s v="Outdoor &amp; Garage - LED Fixtures"/>
    <s v="Outdoor &amp; Garage Lighting"/>
    <s v="Exterior"/>
    <n v="0"/>
    <n v="17229"/>
    <n v="0"/>
    <x v="0"/>
    <x v="1"/>
    <n v="10.1978380583316"/>
    <s v="Qty / 1,000"/>
    <m/>
    <s v="Public-Lighting"/>
    <s v="lighting"/>
    <n v="3"/>
    <n v="4004"/>
    <s v="Lighting"/>
    <n v="0.99829244462109001"/>
    <n v="0.987374621353864"/>
    <n v="17199.580528376799"/>
    <n v="0"/>
    <n v="0.71"/>
    <n v="12211.7021751475"/>
    <n v="0"/>
    <n v="4903"/>
    <n v="1"/>
    <n v="1"/>
    <n v="0"/>
    <n v="0"/>
    <n v="14.276973281664301"/>
    <d v="1900-01-09T04:44:53"/>
    <n v="43132"/>
    <n v="0"/>
    <n v="0"/>
    <n v="1"/>
    <n v="124532.96119872996"/>
  </r>
  <r>
    <s v="STND-39570"/>
    <s v="1701 E. Woodfield Road LLC"/>
    <s v="1701 E Woodfield Road - 1701 E Woodfield Rd - Schaumburg"/>
    <s v="New Indoor LED Fixtures"/>
    <s v="Indoor Lighting"/>
    <s v="Office"/>
    <n v="0"/>
    <n v="5127.3090000000002"/>
    <n v="1.153"/>
    <x v="0"/>
    <x v="0"/>
    <n v="15"/>
    <s v="Qty / 1,000"/>
    <m/>
    <s v="Private-Lighting"/>
    <s v="lighting"/>
    <n v="3"/>
    <n v="1519"/>
    <s v="Lighting"/>
    <n v="0.91633259480590001"/>
    <n v="1.30467645558681"/>
    <n v="4698.3203603416396"/>
    <n v="1.5042919532915899"/>
    <n v="0.71"/>
    <n v="3335.8074558425701"/>
    <n v="1.0680472868370301"/>
    <n v="2885"/>
    <n v="1.165"/>
    <n v="1.3779999999999999"/>
    <n v="2.5499999999999998E-2"/>
    <n v="0.55000000000000004"/>
    <n v="24.263431542460999"/>
    <d v="1900-01-16T07:56:40"/>
    <n v="43167"/>
    <n v="1.9848158771494799"/>
    <n v="102.838771835804"/>
    <n v="1"/>
    <n v="50037.111837638549"/>
  </r>
  <r>
    <s v="STND-39570"/>
    <s v="1701 E. Woodfield Road LLC"/>
    <s v="1701 E Woodfield Road - 1701 E Woodfield Rd - Schaumburg"/>
    <s v="Occupancy Sensors"/>
    <s v="Indoor Lighting"/>
    <s v="Office"/>
    <n v="0"/>
    <n v="979.42100000000005"/>
    <n v="0.66700000000000004"/>
    <x v="0"/>
    <x v="0"/>
    <n v="8"/>
    <s v="Qty / 1,000"/>
    <m/>
    <s v="Private-Lighting"/>
    <s v="lighting"/>
    <n v="3"/>
    <n v="1209"/>
    <s v="Lighting"/>
    <n v="0.91633259480590001"/>
    <n v="1.30467645558681"/>
    <n v="897.47538633738895"/>
    <n v="0.87021919587639995"/>
    <n v="0.71"/>
    <n v="637.20752429954598"/>
    <n v="0.61785562907224401"/>
    <n v="2885"/>
    <n v="1.165"/>
    <n v="1.3779999999999999"/>
    <n v="2.5499999999999998E-2"/>
    <n v="0.55000000000000004"/>
    <n v="24.263431542460999"/>
    <d v="1900-01-16T07:56:40"/>
    <n v="43167"/>
    <n v="1.5787721260457199"/>
    <n v="19.6443110314192"/>
    <n v="1"/>
    <n v="5097.6601943963678"/>
  </r>
  <r>
    <s v="STND-39571"/>
    <s v="Keystone Display, Inc."/>
    <s v="Keystone Display - Low Pressure - 11916 Maple Ave - Hebron"/>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188"/>
    <n v="3.0565159659772401"/>
    <n v="0"/>
    <n v="1"/>
    <n v="288260.03878886497"/>
  </r>
  <r>
    <s v="STND-39571"/>
    <s v="Keystone Display, Inc."/>
    <s v="Keystone Display - Low Pressure - 11916 Maple Ave - Hebron"/>
    <s v="No-Loss Condensate Drains"/>
    <s v="Compressed Air"/>
    <s v="Manufacturing"/>
    <n v="0"/>
    <n v="5596.04"/>
    <n v="0.86599999999999999"/>
    <x v="4"/>
    <x v="0"/>
    <n v="10"/>
    <s v="ΔkWpeak / CF"/>
    <n v="0.95"/>
    <s v="Private-Non-Lighting"/>
    <s v="non_lighting"/>
    <n v="3"/>
    <n v="2"/>
    <s v="Non-Lighting"/>
    <n v="0.98952339343681495"/>
    <n v="0.43468415683807998"/>
    <n v="5537.4124906081497"/>
    <n v="0.37643647982177803"/>
    <n v="0.7"/>
    <n v="3876.1887434257101"/>
    <n v="0.263505535875244"/>
    <n v="4618"/>
    <n v="1.02"/>
    <n v="1.04"/>
    <n v="1.2E-2"/>
    <n v="0.81"/>
    <n v="15.158077089649201"/>
    <d v="1900-01-09T19:51:10"/>
    <n v="43188"/>
    <n v="0.39624892612818702"/>
    <n v="0"/>
    <n v="1"/>
    <n v="38761.8874342571"/>
  </r>
  <r>
    <s v="STND-39571"/>
    <s v="Keystone Display, Inc."/>
    <s v="Keystone Display - Low Pressure - 11916 Maple Ave - Hebron"/>
    <s v="Efficient Refrigerated Compressed Air Dryer"/>
    <s v="Compressed Air"/>
    <s v="Manufacturing"/>
    <n v="0"/>
    <n v="1137.5"/>
    <n v="0.25"/>
    <x v="4"/>
    <x v="0"/>
    <n v="10"/>
    <s v="ΔkWpeak / CF"/>
    <n v="0.95"/>
    <s v="Private-Non-Lighting"/>
    <s v="non_lighting"/>
    <n v="3"/>
    <n v="250"/>
    <s v="Non-Lighting"/>
    <n v="0.98952339343681495"/>
    <n v="0.43468415683807998"/>
    <n v="1125.58286003438"/>
    <n v="0.10867103920952"/>
    <n v="0.7"/>
    <n v="787.90800202406399"/>
    <n v="7.6069727446664098E-2"/>
    <n v="4618"/>
    <n v="1.02"/>
    <n v="1.04"/>
    <n v="1.2E-2"/>
    <n v="0.81"/>
    <n v="15.158077089649201"/>
    <d v="1900-01-09T19:51:10"/>
    <n v="43188"/>
    <n v="0.114390567588969"/>
    <n v="0"/>
    <n v="1"/>
    <n v="7879.0800202406399"/>
  </r>
  <r>
    <s v="STND-39573"/>
    <s v="1701 E. Woodfield Road LLC"/>
    <s v="1701 E Woodfield Road - 1701 E Woodfield Road Ste 425 - Schaumburg"/>
    <s v="New Indoor LED Fixtures"/>
    <s v="Indoor Lighting"/>
    <s v="Office"/>
    <n v="0"/>
    <n v="7112.0730000000003"/>
    <n v="1.599"/>
    <x v="0"/>
    <x v="0"/>
    <n v="15"/>
    <s v="Qty / 1,000"/>
    <m/>
    <s v="Private-Lighting"/>
    <s v="lighting"/>
    <n v="3"/>
    <n v="2107"/>
    <s v="Lighting"/>
    <n v="0.91633259480590001"/>
    <n v="1.30467645558681"/>
    <n v="6517.0243065389805"/>
    <n v="2.0861776524833"/>
    <n v="0.71"/>
    <n v="4627.08725764268"/>
    <n v="1.48118613326315"/>
    <n v="2885"/>
    <n v="1.165"/>
    <n v="1.3779999999999999"/>
    <n v="2.5499999999999998E-2"/>
    <n v="0.55000000000000004"/>
    <n v="24.263431542460999"/>
    <d v="1900-01-16T07:56:40"/>
    <n v="43180"/>
    <n v="2.7525763985793699"/>
    <n v="142.64731314741999"/>
    <n v="1"/>
    <n v="69406.308864640203"/>
  </r>
  <r>
    <s v="STND-39573"/>
    <s v="1701 E. Woodfield Road LLC"/>
    <s v="1701 E Woodfield Road - 1701 E Woodfield Road Ste 425 - Schaumburg"/>
    <s v="Occupancy Sensors"/>
    <s v="Indoor Lighting"/>
    <s v="Office"/>
    <n v="0"/>
    <n v="1358.5509999999999"/>
    <n v="0.92600000000000005"/>
    <x v="0"/>
    <x v="0"/>
    <n v="8"/>
    <s v="Qty / 1,000"/>
    <m/>
    <s v="Private-Lighting"/>
    <s v="lighting"/>
    <n v="3"/>
    <n v="1677"/>
    <s v="Lighting"/>
    <n v="0.91633259480590001"/>
    <n v="1.30467645558681"/>
    <n v="1244.8845630061501"/>
    <n v="1.2081303978733799"/>
    <n v="0.71"/>
    <n v="883.86803973436599"/>
    <n v="0.85777258249010202"/>
    <n v="2885"/>
    <n v="1.165"/>
    <n v="1.3779999999999999"/>
    <n v="2.5499999999999998E-2"/>
    <n v="0.55000000000000004"/>
    <n v="24.263431542460999"/>
    <d v="1900-01-16T07:56:40"/>
    <n v="43180"/>
    <n v="2.1918185737906102"/>
    <n v="27.24854622889"/>
    <n v="1"/>
    <n v="7070.9443178749279"/>
  </r>
  <r>
    <s v="STND-39574"/>
    <s v="Napleton Investment Partnership LP"/>
    <s v="Napleton Investment Partnership - One E Oakhill Dr - Westmont"/>
    <s v="Outdoor &amp; Garage - LED Fixtures"/>
    <s v="Outdoor &amp; Garage Lighting"/>
    <s v="Garage"/>
    <n v="0"/>
    <n v="16709.423999999999"/>
    <n v="0"/>
    <x v="0"/>
    <x v="0"/>
    <n v="14.701558365186701"/>
    <s v="Qty / 1,000"/>
    <m/>
    <s v="Private-Lighting"/>
    <s v="lighting"/>
    <n v="3"/>
    <n v="3408"/>
    <s v="Lighting"/>
    <n v="0.91633259480590001"/>
    <n v="1.30467645558681"/>
    <n v="15311.389851632001"/>
    <n v="0"/>
    <n v="0.71"/>
    <n v="10871.0867946587"/>
    <n v="0"/>
    <n v="3401"/>
    <n v="1"/>
    <n v="1"/>
    <n v="0"/>
    <n v="0.92"/>
    <n v="20.582181711261399"/>
    <d v="1900-01-13T16:50:15"/>
    <n v="43202"/>
    <n v="0"/>
    <n v="0"/>
    <n v="1"/>
    <n v="159821.9170046853"/>
  </r>
  <r>
    <s v="STND-39576"/>
    <s v="Inter-Cont Trading USA Inc"/>
    <s v="Inter-Cont Trading USA Inc - 1615 W Algonquin Rd - Mount Prospect"/>
    <s v="Outdoor &amp; Garage - LED Fixtures"/>
    <s v="Outdoor &amp; Garage Lighting"/>
    <s v="Exterior"/>
    <n v="0"/>
    <n v="50844.11"/>
    <n v="0"/>
    <x v="0"/>
    <x v="0"/>
    <n v="10.1978380583316"/>
    <s v="Qty / 1,000"/>
    <m/>
    <s v="Private-Lighting"/>
    <s v="lighting"/>
    <n v="3"/>
    <n v="10370"/>
    <s v="Lighting"/>
    <n v="0.91633259480590001"/>
    <n v="1.30467645558681"/>
    <n v="46590.115246896603"/>
    <n v="0"/>
    <n v="0.71"/>
    <n v="33078.9818252966"/>
    <n v="0"/>
    <n v="4903"/>
    <n v="1"/>
    <n v="1"/>
    <n v="0"/>
    <n v="0"/>
    <n v="14.276973281664301"/>
    <d v="1900-01-09T04:44:53"/>
    <n v="43201"/>
    <n v="0"/>
    <n v="0"/>
    <n v="1"/>
    <n v="337334.09978886897"/>
  </r>
  <r>
    <s v="STND-39577"/>
    <s v="Inter-Cont Trading USA Inc"/>
    <s v="Inter-Cont Trading USA Inc - 1601 W Algonquin Rd - Mount Prospect"/>
    <s v="New Indoor LED Fixtures"/>
    <s v="Indoor Lighting"/>
    <s v="Warehouse"/>
    <n v="0"/>
    <n v="66510.495999999999"/>
    <n v="10.526"/>
    <x v="0"/>
    <x v="0"/>
    <n v="9.5383441434566993"/>
    <s v="Qty / 1,000"/>
    <m/>
    <s v="Private-Lighting"/>
    <s v="lighting"/>
    <n v="3"/>
    <n v="12688"/>
    <s v="Lighting"/>
    <n v="0.91633259480590001"/>
    <n v="1.30467645558681"/>
    <n v="60945.735381507402"/>
    <n v="13.7330243715067"/>
    <n v="0.71"/>
    <n v="43271.472120870298"/>
    <n v="9.7504473037697696"/>
    <n v="5242"/>
    <n v="1"/>
    <n v="1.22"/>
    <n v="1.0999999999999999E-2"/>
    <n v="0.68"/>
    <n v="13.3536818008394"/>
    <d v="1900-01-08T12:55:13"/>
    <n v="43216"/>
    <n v="16.553790226020599"/>
    <n v="670.40308919658196"/>
    <n v="1"/>
    <n v="412738.19268285303"/>
  </r>
  <r>
    <s v="STND-39596"/>
    <s v="Chicago Bridge and Iron Company (Delaware)"/>
    <s v="Chicago Bridge &amp; Iron - 14105 S Route 59 - Plainfield"/>
    <s v="Air-Cooled Chiller"/>
    <s v="HVAC"/>
    <s v="Office"/>
    <n v="0"/>
    <n v="51121.055999999997"/>
    <n v="20.396999999999998"/>
    <x v="3"/>
    <x v="0"/>
    <n v="20"/>
    <s v="ΔkWpeak / CF"/>
    <n v="1"/>
    <s v="Private-Non-Lighting"/>
    <s v="non_lighting"/>
    <n v="3"/>
    <n v="2"/>
    <s v="Non-Lighting"/>
    <n v="0.98952339343681495"/>
    <n v="0.43468415683807998"/>
    <n v="50585.480809193497"/>
    <n v="8.8662527470263299"/>
    <n v="0.7"/>
    <n v="35409.836566435399"/>
    <n v="6.2063769229184302"/>
    <n v="2885"/>
    <n v="1.165"/>
    <n v="1.3779999999999999"/>
    <n v="2.5499999999999998E-2"/>
    <n v="0.55000000000000004"/>
    <n v="24.263431542460999"/>
    <d v="1900-01-16T07:56:40"/>
    <n v="43223"/>
    <n v="8.8662527470263299"/>
    <n v="0"/>
    <n v="1"/>
    <n v="708196.731328708"/>
  </r>
  <r>
    <s v="STND-39599"/>
    <s v="Ameriken Die Supply, Inc."/>
    <s v="Ameriken Die Supply Inc - 618 N Edgewood Ave - Wood Dale"/>
    <s v="New Indoor LED Fixtures"/>
    <s v="Indoor Lighting"/>
    <s v="Miscellaneous"/>
    <n v="0"/>
    <n v="10062.257"/>
    <n v="2.1549999999999998"/>
    <x v="0"/>
    <x v="0"/>
    <n v="14.797277300976599"/>
    <s v="Qty / 1,000"/>
    <m/>
    <s v="Private-Lighting"/>
    <s v="lighting"/>
    <n v="3"/>
    <n v="2732"/>
    <s v="Lighting"/>
    <n v="0.91633259480590001"/>
    <n v="1.30467645558681"/>
    <n v="9220.3740664138295"/>
    <n v="2.8115777617895699"/>
    <n v="0.71"/>
    <n v="6546.4655871538198"/>
    <n v="1.99622021087059"/>
    <n v="3379"/>
    <n v="1.0900000000000001"/>
    <n v="1.36"/>
    <n v="2.1999999999999999E-2"/>
    <n v="0.57999999999999996"/>
    <n v="20.7161882213673"/>
    <d v="1900-01-13T19:08:05"/>
    <n v="43153"/>
    <n v="3.56437343026061"/>
    <n v="186.09929308358201"/>
    <n v="1"/>
    <n v="96869.866634415666"/>
  </r>
  <r>
    <s v="STND-39601"/>
    <s v="DCT Wolf Road LLC"/>
    <s v="DCT Property Management LLC - 2392 S Wolf Rd - Des Plaines"/>
    <s v="New Indoor LED Fixtures"/>
    <s v="Indoor Lighting"/>
    <s v="Office"/>
    <n v="0"/>
    <n v="160701.799"/>
    <n v="36.134999999999998"/>
    <x v="0"/>
    <x v="0"/>
    <n v="15"/>
    <s v="Qty / 1,000"/>
    <m/>
    <s v="Private-Lighting"/>
    <s v="lighting"/>
    <n v="2"/>
    <n v="47609"/>
    <s v="Lighting"/>
    <n v="0.97902139861649395"/>
    <n v="0.93591656730105399"/>
    <n v="157330.50001716701"/>
    <n v="33.819345159423598"/>
    <n v="0.71"/>
    <n v="111704.655012188"/>
    <n v="24.011735063190699"/>
    <n v="2885"/>
    <n v="1.165"/>
    <n v="1.3779999999999999"/>
    <n v="2.5499999999999998E-2"/>
    <n v="0.55000000000000004"/>
    <n v="24.263431542460999"/>
    <d v="1900-01-16T07:56:40"/>
    <n v="43156"/>
    <n v="44.622437207314398"/>
    <n v="3443.7148072426999"/>
    <n v="1"/>
    <n v="1675569.82518282"/>
  </r>
  <r>
    <s v="STND-39601"/>
    <s v="DCT Wolf Road LLC"/>
    <s v="DCT Property Management LLC - 2392 S Wolf Rd - Des Plaines"/>
    <s v="Outdoor &amp; Garage - LED Fixtures"/>
    <s v="Outdoor &amp; Garage Lighting"/>
    <s v="Exterior"/>
    <n v="0"/>
    <n v="4358.7669999999998"/>
    <n v="0"/>
    <x v="0"/>
    <x v="0"/>
    <n v="10.1978380583316"/>
    <s v="Qty / 1,000"/>
    <m/>
    <s v="Private-Lighting"/>
    <s v="lighting"/>
    <n v="2"/>
    <n v="889"/>
    <s v="Lighting"/>
    <n v="0.97902139861649395"/>
    <n v="0.93591656730105399"/>
    <n v="4267.32616458342"/>
    <n v="0"/>
    <n v="0.71"/>
    <n v="3029.80157685423"/>
    <n v="0"/>
    <n v="4903"/>
    <n v="1"/>
    <n v="1"/>
    <n v="0"/>
    <n v="0"/>
    <n v="14.276973281664301"/>
    <d v="1900-01-09T04:44:53"/>
    <n v="43156"/>
    <n v="0"/>
    <n v="0"/>
    <n v="1"/>
    <n v="30897.425829637159"/>
  </r>
  <r>
    <s v="STND-39601"/>
    <s v="DCT Wolf Road LLC"/>
    <s v="DCT Property Management LLC - 2392 S Wolf Rd - Des Plaines"/>
    <s v="Occupancy Sensors"/>
    <s v="Indoor Lighting"/>
    <s v="Office"/>
    <n v="0"/>
    <n v="13554.727000000001"/>
    <n v="9.2360000000000007"/>
    <x v="0"/>
    <x v="0"/>
    <n v="8"/>
    <s v="Qty / 1,000"/>
    <m/>
    <s v="Private-Lighting"/>
    <s v="lighting"/>
    <n v="2"/>
    <n v="16732"/>
    <s v="Lighting"/>
    <n v="0.97902139861649395"/>
    <n v="0.93591656730105399"/>
    <n v="13270.3677854047"/>
    <n v="8.64412541559253"/>
    <n v="0.71"/>
    <n v="9421.9611276373707"/>
    <n v="6.1373290450707003"/>
    <n v="2885"/>
    <n v="1.165"/>
    <n v="1.3779999999999999"/>
    <n v="2.5499999999999998E-2"/>
    <n v="0.55000000000000004"/>
    <n v="24.263431542460999"/>
    <d v="1900-01-16T07:56:40"/>
    <n v="43156"/>
    <n v="15.682375572555401"/>
    <n v="290.46727770628399"/>
    <n v="1"/>
    <n v="75375.689021098966"/>
  </r>
  <r>
    <s v="STND-39602"/>
    <s v="120 S Washington LLC"/>
    <s v="120 S Washington St LLC - 120 S Washington St - Hinsdale"/>
    <s v="New Indoor LED Fixtures"/>
    <s v="Indoor Lighting"/>
    <s v="Office"/>
    <n v="0"/>
    <n v="23283.853999999999"/>
    <n v="5.2359999999999998"/>
    <x v="0"/>
    <x v="0"/>
    <n v="15"/>
    <s v="Qty / 1,000"/>
    <m/>
    <s v="Private-Lighting"/>
    <s v="lighting"/>
    <n v="3"/>
    <n v="6898"/>
    <s v="Lighting"/>
    <n v="0.91633259480590001"/>
    <n v="1.30467645558681"/>
    <n v="21335.754352901698"/>
    <n v="6.8312859214525199"/>
    <n v="0.71"/>
    <n v="15148.385590560199"/>
    <n v="4.8502130042312901"/>
    <n v="2885"/>
    <n v="1.165"/>
    <n v="1.3779999999999999"/>
    <n v="2.5499999999999998E-2"/>
    <n v="0.55000000000000004"/>
    <n v="24.263431542460999"/>
    <d v="1900-01-16T07:56:40"/>
    <n v="43226"/>
    <n v="9.0134396641410692"/>
    <n v="467.00578197338501"/>
    <n v="1"/>
    <n v="227225.78385840298"/>
  </r>
  <r>
    <s v="STND-39603"/>
    <s v="Instantwhip-Chicago, Inc."/>
    <s v="Instantwhip-Chicago, Inc - 1535 N Cicero Ave - Chicago"/>
    <s v="Automatic High Speed Doors"/>
    <s v="Refrigeration"/>
    <s v="Manufacturing"/>
    <n v="0"/>
    <n v="64470.239999999998"/>
    <n v="7.3440000000000003"/>
    <x v="2"/>
    <x v="0"/>
    <n v="12"/>
    <s v="ΔkWpeak / CF"/>
    <n v="1"/>
    <s v="Private-Non-Lighting"/>
    <s v="non_lighting"/>
    <n v="3"/>
    <n v="72"/>
    <s v="Non-Lighting"/>
    <n v="0.98952339343681495"/>
    <n v="0.43468415683807998"/>
    <n v="63794.810660485899"/>
    <n v="3.1923204478188598"/>
    <n v="0.7"/>
    <n v="44656.367462340102"/>
    <n v="2.2346243134732"/>
    <n v="4618"/>
    <n v="1.02"/>
    <n v="1.04"/>
    <n v="1.2E-2"/>
    <n v="0.81"/>
    <n v="15.158077089649201"/>
    <d v="1900-01-09T19:51:10"/>
    <n v="43209"/>
    <n v="3.1923204478188598"/>
    <n v="0"/>
    <n v="1"/>
    <n v="535876.40954808122"/>
  </r>
  <r>
    <s v="STND-39605"/>
    <s v="Village of Lake in the Hills"/>
    <s v="Village Hall - 600 Harvest Gate - Lake in the Hills"/>
    <s v="Outdoor &amp; Garage - LED Fixtures"/>
    <s v="Outdoor &amp; Garage Lighting"/>
    <s v="Exterior"/>
    <n v="0"/>
    <n v="25315"/>
    <n v="0"/>
    <x v="0"/>
    <x v="1"/>
    <n v="10.1978380583316"/>
    <s v="Qty / 1,000"/>
    <m/>
    <s v="Public-Lighting"/>
    <s v="lighting"/>
    <n v="3"/>
    <n v="6100"/>
    <s v="Lighting"/>
    <n v="0.99829244462109001"/>
    <n v="0.987374621353864"/>
    <n v="25271.773235582899"/>
    <n v="0"/>
    <n v="0.71"/>
    <n v="17942.958997263901"/>
    <n v="0"/>
    <n v="4903"/>
    <n v="1"/>
    <n v="1"/>
    <n v="0"/>
    <n v="0"/>
    <n v="14.276973281664301"/>
    <d v="1900-01-09T04:44:53"/>
    <n v="43132"/>
    <n v="0"/>
    <n v="0"/>
    <n v="1"/>
    <n v="182979.39014138121"/>
  </r>
  <r>
    <s v="STND-39606"/>
    <s v="Village of Lake in the Hills"/>
    <s v="Lake in the Hills Airport - 8407 Pyott Rd - Lake in the Hills"/>
    <s v="New Indoor LED Fixtures"/>
    <s v="Indoor Lighting"/>
    <s v="Miscellaneous"/>
    <n v="0"/>
    <n v="20133"/>
    <n v="0"/>
    <x v="0"/>
    <x v="1"/>
    <n v="14.797277300976599"/>
    <s v="Qty / 1,000"/>
    <m/>
    <s v="Public-Lighting"/>
    <s v="lighting"/>
    <n v="3"/>
    <n v="5471"/>
    <s v="Lighting"/>
    <n v="0.99829244462109001"/>
    <n v="0.987374621353864"/>
    <n v="20098.6217875564"/>
    <n v="0"/>
    <n v="0.71"/>
    <n v="14270.0214691651"/>
    <n v="0"/>
    <n v="3379"/>
    <n v="1.0900000000000001"/>
    <n v="1.36"/>
    <n v="2.1999999999999999E-2"/>
    <n v="0.57999999999999996"/>
    <n v="20.7161882213673"/>
    <d v="1900-01-13T19:08:05"/>
    <n v="43132"/>
    <n v="0"/>
    <n v="405.66025626260603"/>
    <n v="1"/>
    <n v="211157.46477012549"/>
  </r>
  <r>
    <s v="STND-39606"/>
    <s v="Village of Lake in the Hills"/>
    <s v="Lake in the Hills Airport - 8407 Pyott Rd - Lake in the Hills"/>
    <s v="New Indoor LED Fixtures"/>
    <s v="Indoor Lighting"/>
    <s v="Miscellaneous"/>
    <n v="0"/>
    <n v="10143"/>
    <n v="0"/>
    <x v="0"/>
    <x v="1"/>
    <n v="14.797277300976599"/>
    <s v="Qty / 1,000"/>
    <m/>
    <s v="Public-Lighting"/>
    <s v="lighting"/>
    <n v="3"/>
    <n v="2070"/>
    <s v="Lighting"/>
    <n v="0.99829244462109001"/>
    <n v="0.987374621353864"/>
    <n v="10125.6802657917"/>
    <n v="0"/>
    <n v="0.71"/>
    <n v="7189.2329887121195"/>
    <n v="0"/>
    <n v="3379"/>
    <n v="1.0900000000000001"/>
    <n v="1.36"/>
    <n v="2.1999999999999999E-2"/>
    <n v="0.57999999999999996"/>
    <n v="20.7161882213673"/>
    <d v="1900-01-13T19:08:05"/>
    <n v="43132"/>
    <n v="0"/>
    <n v="204.37152830038301"/>
    <n v="1"/>
    <n v="106381.07411530201"/>
  </r>
  <r>
    <s v="STND-39606"/>
    <s v="Village of Lake in the Hills"/>
    <s v="Lake in the Hills Airport - 8407 Pyott Rd - Lake in the Hills"/>
    <s v="New Indoor LED Fixtures"/>
    <s v="Indoor Lighting"/>
    <s v="Miscellaneous"/>
    <n v="0"/>
    <n v="1862"/>
    <n v="0"/>
    <x v="0"/>
    <x v="1"/>
    <n v="14.797277300976599"/>
    <s v="Qty / 1,000"/>
    <m/>
    <s v="Public-Lighting"/>
    <s v="lighting"/>
    <n v="3"/>
    <n v="28"/>
    <s v="Lighting"/>
    <n v="0.99829244462109001"/>
    <n v="0.987374621353864"/>
    <n v="1858.82053188447"/>
    <n v="0"/>
    <n v="0.71"/>
    <n v="1319.76257763797"/>
    <n v="0"/>
    <n v="3379"/>
    <n v="1.0900000000000001"/>
    <n v="1.36"/>
    <n v="2.1999999999999999E-2"/>
    <n v="0.57999999999999996"/>
    <n v="20.7161882213673"/>
    <d v="1900-01-13T19:08:05"/>
    <n v="43132"/>
    <n v="0"/>
    <n v="37.517478625191103"/>
    <n v="1"/>
    <n v="19528.892832760699"/>
  </r>
  <r>
    <s v="STND-39614"/>
    <s v="Commonwealth Edison Company"/>
    <s v="ComEd - 1319 South 1st Ave 2nd Floor - Maywood"/>
    <s v="New Indoor LED Fixtures"/>
    <s v="Indoor Lighting"/>
    <s v="Office"/>
    <n v="0"/>
    <n v="48687.491000000002"/>
    <n v="10.948"/>
    <x v="0"/>
    <x v="0"/>
    <n v="15"/>
    <s v="Qty / 1,000"/>
    <m/>
    <s v="Private-Lighting"/>
    <s v="lighting"/>
    <n v="3"/>
    <n v="14424"/>
    <s v="Lighting"/>
    <n v="0.91633259480590001"/>
    <n v="1.30467645558681"/>
    <n v="44613.9349626189"/>
    <n v="14.2835978357644"/>
    <n v="0.71"/>
    <n v="31675.893823459399"/>
    <n v="10.1413544633927"/>
    <n v="2885"/>
    <n v="1.165"/>
    <n v="1.3779999999999999"/>
    <n v="2.5499999999999998E-2"/>
    <n v="0.55000000000000004"/>
    <n v="24.263431542460999"/>
    <d v="1900-01-16T07:56:40"/>
    <n v="43216"/>
    <n v="18.846282934113201"/>
    <n v="976.52819016891101"/>
    <n v="1"/>
    <n v="475138.40735189099"/>
  </r>
  <r>
    <s v="STND-39614"/>
    <s v="Commonwealth Edison Company"/>
    <s v="ComEd - 1319 South 1st Ave 2nd Floor - Maywood"/>
    <s v="Occupancy Sensors"/>
    <s v="Indoor Lighting"/>
    <s v="Office"/>
    <n v="0"/>
    <n v="6403.0940000000001"/>
    <n v="4.3630000000000004"/>
    <x v="0"/>
    <x v="0"/>
    <n v="8"/>
    <s v="Qty / 1,000"/>
    <m/>
    <s v="Private-Lighting"/>
    <s v="lighting"/>
    <n v="3"/>
    <n v="7904"/>
    <s v="Lighting"/>
    <n v="0.91633259480590001"/>
    <n v="1.30467645558681"/>
    <n v="5867.3637398060901"/>
    <n v="5.6923033757252401"/>
    <n v="0.71"/>
    <n v="4165.8282552623205"/>
    <n v="4.0415353967649201"/>
    <n v="2885"/>
    <n v="1.165"/>
    <n v="1.3779999999999999"/>
    <n v="2.5499999999999998E-2"/>
    <n v="0.55000000000000004"/>
    <n v="24.263431542460999"/>
    <d v="1900-01-16T07:56:40"/>
    <n v="43216"/>
    <n v="10.3271106235944"/>
    <n v="128.427274991464"/>
    <n v="1"/>
    <n v="33326.626042098564"/>
  </r>
  <r>
    <s v="STND-39620"/>
    <s v="Community High School District #155"/>
    <s v="Crystal Lake Central High School - 45 W Franklin Ave - Crystal Lake"/>
    <s v="New Indoor LED Fixtures"/>
    <s v="Indoor Lighting"/>
    <s v="K-12 School"/>
    <n v="0"/>
    <n v="39714"/>
    <n v="0"/>
    <x v="0"/>
    <x v="1"/>
    <n v="15"/>
    <s v="Qty / 1,000"/>
    <m/>
    <s v="Public-Lighting"/>
    <s v="lighting"/>
    <n v="3"/>
    <n v="8250"/>
    <s v="Lighting"/>
    <n v="0.99829244462109001"/>
    <n v="0.987374621353864"/>
    <n v="39646.186145681997"/>
    <n v="0"/>
    <n v="0.71"/>
    <n v="28148.792163434198"/>
    <n v="0"/>
    <n v="2979"/>
    <n v="1.17333333333333"/>
    <n v="1.323"/>
    <n v="2.1333333333333301E-2"/>
    <n v="0.72"/>
    <n v="23.497818059751602"/>
    <d v="1900-01-15T18:49:11"/>
    <n v="43159"/>
    <n v="0"/>
    <n v="720.83974810330903"/>
    <n v="1"/>
    <n v="422231.88245151297"/>
  </r>
  <r>
    <s v="STND-39622"/>
    <s v="Kumon Math Center of DG"/>
    <s v="Kumon Math Center of DG - 1229 B Ogden Ave - Downers Grove"/>
    <s v="Outdoor &amp; Garage - LED Fixtures"/>
    <s v="Outdoor &amp; Garage Lighting"/>
    <s v="Exterior"/>
    <n v="0"/>
    <n v="0"/>
    <n v="0"/>
    <x v="0"/>
    <x v="0"/>
    <n v="10.1978380583316"/>
    <s v="Qty / 1,000"/>
    <m/>
    <s v="Private-Lighting"/>
    <s v="lighting"/>
    <n v="3"/>
    <n v="2794"/>
    <s v="Lighting"/>
    <n v="0.91633259480590001"/>
    <n v="1.30467645558681"/>
    <n v="0"/>
    <n v="0"/>
    <n v="0.71"/>
    <n v="0"/>
    <n v="0"/>
    <n v="4903"/>
    <n v="1"/>
    <n v="1"/>
    <n v="0"/>
    <n v="0"/>
    <n v="14.276973281664301"/>
    <d v="1900-01-09T04:44:53"/>
    <n v="43191"/>
    <n v="0"/>
    <n v="0"/>
    <n v="1"/>
    <n v="0"/>
  </r>
  <r>
    <s v="STND-39622"/>
    <s v="Kumon Math Center of DG"/>
    <s v="Kumon Math Center of DG - 1229 B Ogden Ave - Downers Grove"/>
    <s v="Outdoor &amp; Garage - LED Fixtures"/>
    <s v="Outdoor &amp; Garage Lighting"/>
    <s v="Exterior"/>
    <n v="0"/>
    <n v="13698.982"/>
    <n v="0"/>
    <x v="0"/>
    <x v="0"/>
    <n v="10.1978380583316"/>
    <s v="Qty / 1,000"/>
    <m/>
    <s v="Private-Lighting"/>
    <s v="lighting"/>
    <n v="3"/>
    <n v="2794"/>
    <s v="Lighting"/>
    <n v="0.91633259480590001"/>
    <n v="1.30467645558681"/>
    <n v="12552.8237222593"/>
    <n v="0"/>
    <n v="0.71"/>
    <n v="8912.50484280411"/>
    <n v="0"/>
    <n v="4903"/>
    <n v="1"/>
    <n v="1"/>
    <n v="0"/>
    <n v="0"/>
    <n v="14.276973281664301"/>
    <d v="1900-01-09T04:44:53"/>
    <n v="43191"/>
    <n v="0"/>
    <n v="0"/>
    <n v="1"/>
    <n v="90888.28108101245"/>
  </r>
  <r>
    <s v="STND-39623"/>
    <s v="Adventist Medical Center, Hinsdale"/>
    <s v="Adventist Medical Center Hinsdale - 120 N Oak Street - Hinsdale"/>
    <s v="Building Energy Management System"/>
    <s v="Energy Management System"/>
    <s v="Hospital (24/7)"/>
    <n v="34416.22"/>
    <n v="82417.789999999994"/>
    <n v="0"/>
    <x v="1"/>
    <x v="0"/>
    <n v="15"/>
    <s v="NA"/>
    <m/>
    <s v="EMS"/>
    <s v="ems"/>
    <n v="3"/>
    <n v="1"/>
    <s v="EMS"/>
    <n v="0.91036333343406195"/>
    <n v="0"/>
    <n v="75030.134038668504"/>
    <n v="0"/>
    <n v="0.7"/>
    <n v="52521.093827067903"/>
    <n v="0"/>
    <n v="7616"/>
    <n v="1.23"/>
    <n v="1.41"/>
    <n v="1.4E-2"/>
    <n v="0.73499999999999999"/>
    <n v="9.1911764705882408"/>
    <d v="1900-01-05T13:33:47"/>
    <n v="43247"/>
    <n v="0"/>
    <n v="0"/>
    <n v="1"/>
    <n v="787816.40740601858"/>
  </r>
  <r>
    <s v="STND-39624"/>
    <s v="Mili Patel LLC"/>
    <s v="Mili Patel LLC - 1250 Allanson Rd - Mundelein"/>
    <s v="New Indoor LED Fixtures"/>
    <s v="Indoor Lighting"/>
    <s v="Office"/>
    <n v="0"/>
    <n v="7392.2349999999997"/>
    <n v="1.6619999999999999"/>
    <x v="0"/>
    <x v="0"/>
    <n v="15"/>
    <s v="Qty / 1,000"/>
    <m/>
    <s v="Private-Lighting"/>
    <s v="lighting"/>
    <n v="3"/>
    <n v="2190"/>
    <s v="Lighting"/>
    <n v="0.91633259480590001"/>
    <n v="1.30467645558681"/>
    <n v="6773.74587896499"/>
    <n v="2.1683722691852698"/>
    <n v="0.71"/>
    <n v="4809.3595740651399"/>
    <n v="1.5395443111215401"/>
    <n v="2885"/>
    <n v="1.165"/>
    <n v="1.3779999999999999"/>
    <n v="2.5499999999999998E-2"/>
    <n v="0.55000000000000004"/>
    <n v="24.263431542460999"/>
    <d v="1900-01-16T07:56:40"/>
    <n v="43216"/>
    <n v="2.8610268758217101"/>
    <n v="148.266540698375"/>
    <n v="1"/>
    <n v="72140.393610977102"/>
  </r>
  <r>
    <s v="STND-39625"/>
    <s v="American Strateic Value Realty Fund, LP."/>
    <s v="ASVRF Oak Brook Regency LLC - 1415 W 22nd St - Oak Broak"/>
    <s v="New Indoor LED Fixtures"/>
    <s v="Indoor Lighting"/>
    <s v="Office"/>
    <n v="0"/>
    <n v="3780.5039999999999"/>
    <n v="0.85"/>
    <x v="0"/>
    <x v="0"/>
    <n v="15"/>
    <s v="Qty / 1,000"/>
    <m/>
    <s v="Private-Lighting"/>
    <s v="lighting"/>
    <n v="3"/>
    <n v="1120"/>
    <s v="Lighting"/>
    <n v="0.91633259480590001"/>
    <n v="1.30467645558681"/>
    <n v="3464.1990399940801"/>
    <n v="1.10897498724879"/>
    <n v="0.71"/>
    <n v="2459.5813183957998"/>
    <n v="0.78737224094663805"/>
    <n v="2885"/>
    <n v="1.165"/>
    <n v="1.3779999999999999"/>
    <n v="2.5499999999999998E-2"/>
    <n v="0.55000000000000004"/>
    <n v="24.263431542460999"/>
    <d v="1900-01-16T07:56:40"/>
    <n v="43153"/>
    <n v="1.4632207246982301"/>
    <n v="75.825815896866203"/>
    <n v="1"/>
    <n v="36893.719775936996"/>
  </r>
  <r>
    <s v="STND-39626"/>
    <s v="Hendrickson USA LLC"/>
    <s v="Hendrickson - 501 Caton Farm Rd - Cresthill"/>
    <s v="New Indoor LED Fixtures"/>
    <s v="Indoor Lighting"/>
    <s v="Manufacturing"/>
    <n v="0"/>
    <n v="109393.401"/>
    <n v="19.564"/>
    <x v="0"/>
    <x v="0"/>
    <n v="10.827197921178"/>
    <s v="Qty / 1,000"/>
    <m/>
    <s v="Private-Lighting"/>
    <s v="lighting"/>
    <n v="3"/>
    <n v="23224"/>
    <s v="Lighting"/>
    <n v="0.91633259480590001"/>
    <n v="1.30467645558681"/>
    <n v="100240.73899297199"/>
    <n v="25.5246901771003"/>
    <n v="0.71"/>
    <n v="71170.924685010294"/>
    <n v="18.122530025741199"/>
    <n v="4618"/>
    <n v="1.02"/>
    <n v="1.04"/>
    <n v="1.2E-2"/>
    <n v="0.81"/>
    <n v="15.158077089649201"/>
    <d v="1900-01-09T19:51:10"/>
    <n v="43206"/>
    <n v="30.2999645976974"/>
    <n v="1179.3028116820301"/>
    <n v="1"/>
    <n v="770581.68779785943"/>
  </r>
  <r>
    <s v="STND-39626"/>
    <s v="Hendrickson USA LLC"/>
    <s v="Hendrickson - 501 Caton Farm Rd - Cresthill"/>
    <s v="Occupancy Sensors"/>
    <s v="Indoor Lighting"/>
    <s v="Manufacturing"/>
    <n v="0"/>
    <n v="5396.942"/>
    <n v="3.2770000000000001"/>
    <x v="0"/>
    <x v="0"/>
    <n v="8"/>
    <s v="Qty / 1,000"/>
    <m/>
    <s v="Private-Lighting"/>
    <s v="lighting"/>
    <n v="3"/>
    <n v="4774"/>
    <s v="Lighting"/>
    <n v="0.91633259480590001"/>
    <n v="1.30467645558681"/>
    <n v="4945.3938668769397"/>
    <n v="4.2754247449579603"/>
    <n v="0.71"/>
    <n v="3511.2296454826301"/>
    <n v="3.03555156892015"/>
    <n v="4618"/>
    <n v="1.02"/>
    <n v="1.04"/>
    <n v="1.2E-2"/>
    <n v="0.81"/>
    <n v="15.158077089649201"/>
    <d v="1900-01-09T19:51:10"/>
    <n v="43206"/>
    <n v="6.2287656540762901"/>
    <n v="58.181104316199303"/>
    <n v="1"/>
    <n v="28089.837163861041"/>
  </r>
  <r>
    <s v="STND-39627"/>
    <s v="The Corr-Pak Corporation"/>
    <s v="The Corr-Pak Corporation - 8000 W Joliet Rd - McCook"/>
    <s v="New Indoor LED Fixtures"/>
    <s v="Indoor Lighting"/>
    <s v="Manufacturing"/>
    <n v="0"/>
    <n v="80057.278999999995"/>
    <n v="14.317"/>
    <x v="0"/>
    <x v="0"/>
    <n v="10.827197921178"/>
    <s v="Qty / 1,000"/>
    <m/>
    <s v="Private-Lighting"/>
    <s v="lighting"/>
    <n v="3"/>
    <n v="16996"/>
    <s v="Lighting"/>
    <n v="0.91633259480590001"/>
    <n v="1.30467645558681"/>
    <n v="73359.094199169893"/>
    <n v="18.6790528146363"/>
    <n v="0.71"/>
    <n v="52084.956881410602"/>
    <n v="13.2621274983918"/>
    <n v="4618"/>
    <n v="1.02"/>
    <n v="1.04"/>
    <n v="1.2E-2"/>
    <n v="0.81"/>
    <n v="15.158077089649201"/>
    <d v="1900-01-09T19:51:10"/>
    <n v="43205"/>
    <n v="22.173614452322301"/>
    <n v="863.04816704905704"/>
    <n v="1"/>
    <n v="563934.13687105465"/>
  </r>
  <r>
    <s v="STND-39629"/>
    <s v="Diocese of Joliet-St Anthony Church"/>
    <s v="Diocese of Joliet St Anthony Church - 7659 West Sauk Trail - Frankfort"/>
    <s v="Photocells"/>
    <s v="Outdoor &amp; Garage Lighting"/>
    <s v="Miscellaneous"/>
    <n v="0"/>
    <n v="1139.32"/>
    <n v="0"/>
    <x v="0"/>
    <x v="0"/>
    <n v="8"/>
    <s v="Qty / 1,000"/>
    <m/>
    <s v="Private-Lighting"/>
    <s v="lighting"/>
    <n v="3"/>
    <n v="4069"/>
    <s v="Lighting"/>
    <n v="0.91633259480590001"/>
    <n v="1.30467645558681"/>
    <n v="1043.9960519142601"/>
    <n v="0"/>
    <n v="0.71"/>
    <n v="741.23719685912295"/>
    <n v="0"/>
    <n v="3379"/>
    <n v="1.0900000000000001"/>
    <n v="1.36"/>
    <n v="2.1999999999999999E-2"/>
    <n v="0.57999999999999996"/>
    <n v="20.7161882213673"/>
    <d v="1900-01-13T19:08:05"/>
    <n v="43146"/>
    <n v="0"/>
    <n v="21.071479946893302"/>
    <n v="1"/>
    <n v="5929.8975748729836"/>
  </r>
  <r>
    <s v="STND-39629"/>
    <s v="Diocese of Joliet-St Anthony Church"/>
    <s v="Diocese of Joliet St Anthony Church - 7659 West Sauk Trail - Frankfort"/>
    <s v="Outdoor &amp; Garage - LED Fixtures"/>
    <s v="Outdoor &amp; Garage Lighting"/>
    <s v="Exterior"/>
    <n v="0"/>
    <n v="106453.936"/>
    <n v="0"/>
    <x v="0"/>
    <x v="0"/>
    <n v="10.1978380583316"/>
    <s v="Qty / 1,000"/>
    <m/>
    <s v="Private-Lighting"/>
    <s v="lighting"/>
    <n v="3"/>
    <n v="21712"/>
    <s v="Lighting"/>
    <n v="0.91633259480590001"/>
    <n v="1.30467645558681"/>
    <n v="97547.211402181201"/>
    <n v="0"/>
    <n v="0.71"/>
    <n v="69258.520095548607"/>
    <n v="0"/>
    <n v="4903"/>
    <n v="1"/>
    <n v="1"/>
    <n v="0"/>
    <n v="0"/>
    <n v="14.276973281664301"/>
    <d v="1900-01-09T04:44:53"/>
    <n v="43146"/>
    <n v="0"/>
    <n v="0"/>
    <n v="1"/>
    <n v="706287.17209410947"/>
  </r>
  <r>
    <s v="STND-39630"/>
    <s v="ONB LLC"/>
    <s v="ONB LLC - 5 Revere Dr - Northbrook"/>
    <s v="Outdoor &amp; Garage - LED Fixtures"/>
    <s v="Outdoor &amp; Garage Lighting"/>
    <s v="Exterior"/>
    <n v="0"/>
    <n v="44568.27"/>
    <n v="0"/>
    <x v="0"/>
    <x v="0"/>
    <n v="10.1978380583316"/>
    <s v="Qty / 1,000"/>
    <m/>
    <s v="Private-Lighting"/>
    <s v="lighting"/>
    <n v="3"/>
    <n v="9090"/>
    <s v="Lighting"/>
    <n v="0.91633259480590001"/>
    <n v="1.30467645558681"/>
    <n v="40839.358495109896"/>
    <n v="0"/>
    <n v="0.71"/>
    <n v="28995.944531528101"/>
    <n v="0"/>
    <n v="4903"/>
    <n v="1"/>
    <n v="1"/>
    <n v="0"/>
    <n v="0"/>
    <n v="14.276973281664301"/>
    <d v="1900-01-09T04:44:53"/>
    <n v="43257"/>
    <n v="0"/>
    <n v="0"/>
    <n v="0"/>
    <n v="295695.94668088929"/>
  </r>
  <r>
    <s v="STND-39631"/>
    <s v="MJH Northbrook LLC"/>
    <s v="MJH Northbrook LLC - 707 Skokie Blvd - Northbrook"/>
    <s v="Outdoor &amp; Garage - LED Fixtures"/>
    <s v="Outdoor &amp; Garage Lighting"/>
    <s v="Exterior"/>
    <n v="0"/>
    <n v="14826.672"/>
    <n v="0"/>
    <x v="0"/>
    <x v="0"/>
    <n v="10.1978380583316"/>
    <s v="Qty / 1,000"/>
    <m/>
    <s v="Private-Lighting"/>
    <s v="lighting"/>
    <n v="3"/>
    <n v="3024"/>
    <s v="Lighting"/>
    <n v="0.91633259480590001"/>
    <n v="1.30467645558681"/>
    <n v="13586.162826096001"/>
    <n v="0"/>
    <n v="0.71"/>
    <n v="9646.1756065281497"/>
    <n v="0"/>
    <n v="4903"/>
    <n v="1"/>
    <n v="1"/>
    <n v="0"/>
    <n v="0"/>
    <n v="14.276973281664301"/>
    <d v="1900-01-09T04:44:53"/>
    <n v="43257"/>
    <n v="0"/>
    <n v="0"/>
    <n v="0"/>
    <n v="98370.136717602669"/>
  </r>
  <r>
    <s v="STND-39632"/>
    <s v="Tragos Investment Corp. D/B/A/ Chi-Town Harley-Davidson"/>
    <s v="Chi-Town Harley Davidson - 17801 S Lagrange Rd - Tinley Park"/>
    <s v="New Indoor LED Fixtures"/>
    <s v="Indoor Lighting"/>
    <s v="Retail (mall/dept. store)"/>
    <n v="0"/>
    <n v="15639.032999999999"/>
    <n v="3.1720000000000002"/>
    <x v="0"/>
    <x v="0"/>
    <n v="9.1274187659729797"/>
    <s v="Qty / 1,000"/>
    <m/>
    <s v="Private-Lighting"/>
    <s v="lighting"/>
    <n v="3"/>
    <n v="2549"/>
    <s v="Lighting"/>
    <n v="0.91633259480590001"/>
    <n v="1.30467645558681"/>
    <n v="14330.5556891451"/>
    <n v="4.1384337171213499"/>
    <n v="0.71"/>
    <n v="10174.694539292999"/>
    <n v="2.9382879391561598"/>
    <n v="5478"/>
    <n v="1.1200000000000001"/>
    <n v="1.31"/>
    <n v="2.1999999999999999E-2"/>
    <n v="0.95"/>
    <n v="12.7783862723622"/>
    <d v="1900-01-08T03:03:29"/>
    <n v="43216"/>
    <n v="3.3253786397118099"/>
    <n v="281.49305817963602"/>
    <n v="1"/>
    <n v="92868.697875985716"/>
  </r>
  <r>
    <s v="STND-39634"/>
    <s v="Evanston Township High School District 202"/>
    <s v="Evanston Township HS - 1600 Dodge Ave - Evanston"/>
    <s v="New Indoor LED Fixtures"/>
    <s v="Indoor Lighting"/>
    <s v="K-12 School"/>
    <n v="0"/>
    <n v="14433"/>
    <n v="0"/>
    <x v="0"/>
    <x v="1"/>
    <n v="15"/>
    <s v="Qty / 1,000"/>
    <m/>
    <s v="Public-Lighting"/>
    <s v="lighting"/>
    <n v="3"/>
    <n v="3904"/>
    <s v="Lighting"/>
    <n v="0.99829244462109001"/>
    <n v="0.987374621353864"/>
    <n v="14408.3548532162"/>
    <n v="0"/>
    <n v="0.71"/>
    <n v="10229.931945783501"/>
    <n v="0"/>
    <n v="2979"/>
    <n v="1.17333333333333"/>
    <n v="1.323"/>
    <n v="2.1333333333333301E-2"/>
    <n v="0.72"/>
    <n v="23.497818059751602"/>
    <d v="1900-01-15T18:49:11"/>
    <n v="43132"/>
    <n v="0"/>
    <n v="261.97008824029501"/>
    <n v="1"/>
    <n v="153448.97918675252"/>
  </r>
  <r>
    <s v="STND-39635"/>
    <s v="Forest Ridge School District"/>
    <s v="Jack Hille Middle School - 5800 151st St - Oak Forest"/>
    <s v="Outdoor &amp; Garage - LED Fixtures"/>
    <s v="Outdoor &amp; Garage Lighting"/>
    <s v="Exterior"/>
    <n v="0"/>
    <n v="18995"/>
    <n v="0"/>
    <x v="0"/>
    <x v="1"/>
    <n v="10.1978380583316"/>
    <s v="Qty / 1,000"/>
    <m/>
    <s v="Public-Lighting"/>
    <s v="lighting"/>
    <n v="3"/>
    <n v="4575"/>
    <s v="Lighting"/>
    <n v="0.99829244462109001"/>
    <n v="0.987374621353864"/>
    <n v="18962.564985577599"/>
    <n v="0"/>
    <n v="0.71"/>
    <n v="13463.421139760099"/>
    <n v="0"/>
    <n v="4903"/>
    <n v="1"/>
    <n v="1"/>
    <n v="0"/>
    <n v="0"/>
    <n v="14.276973281664301"/>
    <d v="1900-01-09T04:44:53"/>
    <n v="43132"/>
    <n v="0"/>
    <n v="0"/>
    <n v="1"/>
    <n v="137297.78849439175"/>
  </r>
  <r>
    <s v="STND-39635"/>
    <s v="Forest Ridge School District"/>
    <s v="Jack Hille Middle School - 5800 151st St - Oak Forest"/>
    <s v="Outdoor &amp; Garage - LED Fixtures"/>
    <s v="Outdoor &amp; Garage Lighting"/>
    <s v="Exterior"/>
    <n v="0"/>
    <n v="25591"/>
    <n v="0"/>
    <x v="0"/>
    <x v="1"/>
    <n v="10.1978380583316"/>
    <s v="Qty / 1,000"/>
    <m/>
    <s v="Public-Lighting"/>
    <s v="lighting"/>
    <n v="3"/>
    <n v="26"/>
    <s v="Lighting"/>
    <n v="0.99829244462109001"/>
    <n v="0.987374621353864"/>
    <n v="25547.301950298301"/>
    <n v="0"/>
    <n v="0.71"/>
    <n v="18138.584384711801"/>
    <n v="0"/>
    <n v="4903"/>
    <n v="1"/>
    <n v="1"/>
    <n v="0"/>
    <n v="0"/>
    <n v="14.276973281664301"/>
    <d v="1900-01-09T04:44:53"/>
    <n v="43132"/>
    <n v="0"/>
    <n v="0"/>
    <n v="1"/>
    <n v="184974.34616267326"/>
  </r>
  <r>
    <s v="STND-39636"/>
    <s v="Forest Ridge School District"/>
    <s v="Lee R Foster Elementary School - 5931 School Street - Oak Forest"/>
    <s v="Outdoor &amp; Garage - LED Fixtures"/>
    <s v="Outdoor &amp; Garage Lighting"/>
    <s v="Exterior"/>
    <n v="0"/>
    <n v="20510.900000000001"/>
    <n v="0"/>
    <x v="0"/>
    <x v="1"/>
    <n v="10.1978380583316"/>
    <s v="Qty / 1,000"/>
    <m/>
    <s v="Public-Lighting"/>
    <s v="lighting"/>
    <n v="3"/>
    <n v="4940"/>
    <s v="Lighting"/>
    <n v="0.99829244462109001"/>
    <n v="0.987374621353864"/>
    <n v="20475.876502378698"/>
    <n v="0"/>
    <n v="0.71"/>
    <n v="14537.872316688899"/>
    <n v="0"/>
    <n v="4903"/>
    <n v="1"/>
    <n v="1"/>
    <n v="0"/>
    <n v="0"/>
    <n v="14.276973281664301"/>
    <d v="1900-01-09T04:44:53"/>
    <n v="43132"/>
    <n v="0"/>
    <n v="0"/>
    <n v="1"/>
    <n v="148254.86759829544"/>
  </r>
  <r>
    <s v="STND-39636"/>
    <s v="Forest Ridge School District"/>
    <s v="Lee R Foster Elementary School - 5931 School Street - Oak Forest"/>
    <s v="Outdoor &amp; Garage - LED Fixtures"/>
    <s v="Outdoor &amp; Garage Lighting"/>
    <s v="Exterior"/>
    <n v="0"/>
    <n v="8408"/>
    <n v="0"/>
    <x v="0"/>
    <x v="1"/>
    <n v="10.1978380583316"/>
    <s v="Qty / 1,000"/>
    <m/>
    <s v="Public-Lighting"/>
    <s v="lighting"/>
    <n v="3"/>
    <n v="19"/>
    <s v="Lighting"/>
    <n v="0.99829244462109001"/>
    <n v="0.987374621353864"/>
    <n v="8393.6428743741308"/>
    <n v="0"/>
    <n v="0.71"/>
    <n v="5959.4864408056301"/>
    <n v="0"/>
    <n v="4903"/>
    <n v="1"/>
    <n v="1"/>
    <n v="0"/>
    <n v="0"/>
    <n v="14.276973281664301"/>
    <d v="1900-01-09T04:44:53"/>
    <n v="43132"/>
    <n v="0"/>
    <n v="0"/>
    <n v="1"/>
    <n v="60773.877634158787"/>
  </r>
  <r>
    <s v="STND-39636"/>
    <s v="Forest Ridge School District"/>
    <s v="Lee R Foster Elementary School - 5931 School Street - Oak Forest"/>
    <s v="Outdoor &amp; Garage - LED Fixtures"/>
    <s v="Outdoor &amp; Garage Lighting"/>
    <s v="Exterior"/>
    <n v="0"/>
    <n v="14764.1"/>
    <n v="0"/>
    <x v="0"/>
    <x v="1"/>
    <n v="10.1978380583316"/>
    <s v="Qty / 1,000"/>
    <m/>
    <s v="Public-Lighting"/>
    <s v="lighting"/>
    <n v="3"/>
    <n v="15"/>
    <s v="Lighting"/>
    <n v="0.99829244462109001"/>
    <n v="0.987374621353864"/>
    <n v="14738.8894816302"/>
    <n v="0"/>
    <n v="0.71"/>
    <n v="10464.6115319575"/>
    <n v="0"/>
    <n v="4903"/>
    <n v="1"/>
    <n v="1"/>
    <n v="0"/>
    <n v="0"/>
    <n v="14.276973281664301"/>
    <d v="1900-01-09T04:44:53"/>
    <n v="43132"/>
    <n v="0"/>
    <n v="0"/>
    <n v="1"/>
    <n v="106716.41374625194"/>
  </r>
  <r>
    <s v="STND-39638"/>
    <s v="Forest Ridge School District"/>
    <s v="Ridge Early Childhood Center - 5151 W 149th St - Oak Forest"/>
    <s v="Outdoor &amp; Garage - LED Fixtures"/>
    <s v="Outdoor &amp; Garage Lighting"/>
    <s v="Exterior"/>
    <n v="0"/>
    <n v="560.1"/>
    <n v="0"/>
    <x v="0"/>
    <x v="1"/>
    <n v="10.1978380583316"/>
    <s v="Qty / 1,000"/>
    <m/>
    <s v="Public-Lighting"/>
    <s v="lighting"/>
    <n v="3"/>
    <n v="139"/>
    <s v="Lighting"/>
    <n v="0.99829244462109001"/>
    <n v="0.987374621353864"/>
    <n v="559.14359823227301"/>
    <n v="0"/>
    <n v="0.71"/>
    <n v="396.99195474491398"/>
    <n v="0"/>
    <n v="4903"/>
    <n v="1"/>
    <n v="1"/>
    <n v="0"/>
    <n v="0"/>
    <n v="14.276973281664301"/>
    <d v="1900-01-09T04:44:53"/>
    <n v="43132"/>
    <n v="0"/>
    <n v="0"/>
    <n v="1"/>
    <n v="4048.45966494914"/>
  </r>
  <r>
    <s v="STND-39638"/>
    <s v="Forest Ridge School District"/>
    <s v="Ridge Early Childhood Center - 5151 W 149th St - Oak Forest"/>
    <s v="Outdoor &amp; Garage - LED Fixtures"/>
    <s v="Outdoor &amp; Garage Lighting"/>
    <s v="Exterior"/>
    <n v="0"/>
    <n v="12795.5"/>
    <n v="0"/>
    <x v="0"/>
    <x v="1"/>
    <n v="10.1978380583316"/>
    <s v="Qty / 1,000"/>
    <m/>
    <s v="Public-Lighting"/>
    <s v="lighting"/>
    <n v="3"/>
    <n v="13"/>
    <s v="Lighting"/>
    <n v="0.99829244462109001"/>
    <n v="0.987374621353864"/>
    <n v="12773.650975149199"/>
    <n v="0"/>
    <n v="0.71"/>
    <n v="9069.2921923559097"/>
    <n v="0"/>
    <n v="4903"/>
    <n v="1"/>
    <n v="1"/>
    <n v="0"/>
    <n v="0"/>
    <n v="14.276973281664301"/>
    <d v="1900-01-09T04:44:53"/>
    <n v="43132"/>
    <n v="0"/>
    <n v="0"/>
    <n v="1"/>
    <n v="92487.173081336732"/>
  </r>
  <r>
    <s v="STND-39639"/>
    <s v="Argo Community High School 217"/>
    <s v="Argo Community High School - 7329 W 63rd St - Summit"/>
    <s v="New Indoor LED Fixtures"/>
    <s v="Indoor Lighting"/>
    <s v="K-12 School"/>
    <n v="0"/>
    <n v="54047"/>
    <n v="0"/>
    <x v="0"/>
    <x v="1"/>
    <n v="15"/>
    <s v="Qty / 1,000"/>
    <m/>
    <s v="Public-Lighting"/>
    <s v="lighting"/>
    <n v="2"/>
    <n v="14674"/>
    <s v="Lighting"/>
    <n v="0.98996686498346598"/>
    <n v="2.5626279547341602"/>
    <n v="53504.739151761401"/>
    <n v="0"/>
    <n v="0.71"/>
    <n v="37988.364797750597"/>
    <n v="0"/>
    <n v="2979"/>
    <n v="1.17333333333333"/>
    <n v="1.323"/>
    <n v="2.1333333333333301E-2"/>
    <n v="0.72"/>
    <n v="23.497818059751602"/>
    <d v="1900-01-15T18:49:11"/>
    <n v="43239"/>
    <n v="0"/>
    <n v="972.81343912293403"/>
    <n v="1"/>
    <n v="569825.47196625895"/>
  </r>
  <r>
    <s v="STND-39639"/>
    <s v="Argo Community High School 217"/>
    <s v="Argo Community High School - 7329 W 63rd St - Summit"/>
    <s v="Occupancy Sensors"/>
    <s v="Indoor Lighting"/>
    <s v="K-12 School"/>
    <n v="0"/>
    <n v="42528"/>
    <n v="0"/>
    <x v="0"/>
    <x v="1"/>
    <n v="8"/>
    <s v="Qty / 1,000"/>
    <m/>
    <s v="Public-Lighting"/>
    <s v="lighting"/>
    <n v="2"/>
    <n v="194"/>
    <s v="Lighting"/>
    <n v="0.98996686498346598"/>
    <n v="2.5626279547341602"/>
    <n v="42101.310834016796"/>
    <n v="0"/>
    <n v="0.71"/>
    <n v="29891.930692151898"/>
    <n v="0"/>
    <n v="2979"/>
    <n v="1.17333333333333"/>
    <n v="1.323"/>
    <n v="2.1333333333333301E-2"/>
    <n v="0.72"/>
    <n v="23.497818059751602"/>
    <d v="1900-01-15T18:49:11"/>
    <n v="43239"/>
    <n v="0"/>
    <n v="765.47837880030602"/>
    <n v="1"/>
    <n v="239135.44553721519"/>
  </r>
  <r>
    <s v="STND-39642"/>
    <s v="Consolidated Materials"/>
    <s v="Consolidated Materials - 1793 Flora Church Rd - Kirkland"/>
    <s v="New Indoor LED Fixtures"/>
    <s v="Indoor Lighting"/>
    <s v="Miscellaneous"/>
    <n v="0"/>
    <n v="14688.243"/>
    <n v="3.1459999999999999"/>
    <x v="0"/>
    <x v="0"/>
    <n v="14.797277300976599"/>
    <s v="Qty / 1,000"/>
    <m/>
    <s v="Private-Lighting"/>
    <s v="lighting"/>
    <n v="3"/>
    <n v="3988"/>
    <s v="Lighting"/>
    <n v="0.91633259480590001"/>
    <n v="1.30467645558681"/>
    <n v="13459.315821329599"/>
    <n v="4.10451212927609"/>
    <n v="0.71"/>
    <n v="9556.1142331440096"/>
    <n v="2.9142036117860299"/>
    <n v="3379"/>
    <n v="1.0900000000000001"/>
    <n v="1.36"/>
    <n v="2.1999999999999999E-2"/>
    <n v="0.57999999999999996"/>
    <n v="20.7161882213673"/>
    <d v="1900-01-13T19:08:05"/>
    <n v="43192"/>
    <n v="5.2034890077029603"/>
    <n v="271.65591565986301"/>
    <n v="1"/>
    <n v="141404.47222764126"/>
  </r>
  <r>
    <s v="STND-39646"/>
    <s v="1701 E. Woodfield Road LLC"/>
    <s v="1701 E Woodfield Road - 1701 E Woodfield Road STE 634 - Schaumburg"/>
    <s v="New Indoor LED Fixtures"/>
    <s v="Indoor Lighting"/>
    <s v="Office"/>
    <n v="0"/>
    <n v="3804.1320000000001"/>
    <n v="0.85499999999999998"/>
    <x v="0"/>
    <x v="0"/>
    <n v="15"/>
    <s v="Qty / 1,000"/>
    <m/>
    <s v="Private-Lighting"/>
    <s v="lighting"/>
    <n v="3"/>
    <n v="1127"/>
    <s v="Lighting"/>
    <n v="0.91633259480590001"/>
    <n v="1.30467645558681"/>
    <n v="3485.85014654416"/>
    <n v="1.11549836952672"/>
    <n v="0.71"/>
    <n v="2474.9536040463499"/>
    <n v="0.79200384236397103"/>
    <n v="2885"/>
    <n v="1.165"/>
    <n v="1.3779999999999999"/>
    <n v="2.5499999999999998E-2"/>
    <n v="0.55000000000000004"/>
    <n v="24.263431542460999"/>
    <d v="1900-01-16T07:56:40"/>
    <n v="43207"/>
    <n v="1.47182790543175"/>
    <n v="76.299724237661806"/>
    <n v="1"/>
    <n v="37124.304060695249"/>
  </r>
  <r>
    <s v="STND-39646"/>
    <s v="1701 E. Woodfield Road LLC"/>
    <s v="1701 E Woodfield Road - 1701 E Woodfield Road STE 634 - Schaumburg"/>
    <s v="Occupancy Sensors"/>
    <s v="Indoor Lighting"/>
    <s v="Office"/>
    <n v="0"/>
    <n v="726.66700000000003"/>
    <n v="0.495"/>
    <x v="0"/>
    <x v="0"/>
    <n v="8"/>
    <s v="Qty / 1,000"/>
    <m/>
    <s v="Private-Lighting"/>
    <s v="lighting"/>
    <n v="3"/>
    <n v="897"/>
    <s v="Lighting"/>
    <n v="0.91633259480590001"/>
    <n v="1.30467645558681"/>
    <n v="665.86865766981896"/>
    <n v="0.64581484551546897"/>
    <n v="0.71"/>
    <n v="472.76674694557101"/>
    <n v="0.458528540315983"/>
    <n v="2885"/>
    <n v="1.165"/>
    <n v="1.3779999999999999"/>
    <n v="2.5499999999999998E-2"/>
    <n v="0.55000000000000004"/>
    <n v="24.263431542460999"/>
    <d v="1900-01-16T07:56:40"/>
    <n v="43207"/>
    <n v="1.1716524773502699"/>
    <n v="14.574807528395199"/>
    <n v="1"/>
    <n v="3782.1339755645681"/>
  </r>
  <r>
    <s v="STND-39647"/>
    <s v="MacNeil Automotive Products Limited"/>
    <s v="MacNeil Automotive Products Ltd - 841 Remington Blvd - Bolingbrook"/>
    <s v="Occupancy Sensors"/>
    <s v="Indoor Lighting"/>
    <s v="Warehouse"/>
    <n v="0"/>
    <n v="44485.709000000003"/>
    <n v="22.864000000000001"/>
    <x v="0"/>
    <x v="0"/>
    <n v="8"/>
    <s v="Qty / 1,000"/>
    <m/>
    <s v="Private-Lighting"/>
    <s v="lighting"/>
    <n v="1"/>
    <n v="35360"/>
    <s v="Lighting"/>
    <n v="0.99989942556735301"/>
    <n v="1.019640158801"/>
    <n v="44481.234875056398"/>
    <n v="23.313052590826199"/>
    <n v="0.71"/>
    <n v="31581.676761290099"/>
    <n v="16.552267339486601"/>
    <n v="5242"/>
    <n v="1"/>
    <n v="1.22"/>
    <n v="1.0999999999999999E-2"/>
    <n v="0.68"/>
    <n v="13.3536818008394"/>
    <d v="1900-01-08T12:55:13"/>
    <n v="43216"/>
    <n v="36.054829246560701"/>
    <n v="489.29358362561999"/>
    <n v="1"/>
    <n v="252653.41409032079"/>
  </r>
  <r>
    <s v="STND-39647"/>
    <s v="MacNeil Automotive Products Limited"/>
    <s v="MacNeil Automotive Products Ltd - 841 Remington Blvd - Bolingbrook"/>
    <s v="New Indoor LED Fixtures"/>
    <s v="Indoor Lighting"/>
    <s v="Warehouse"/>
    <n v="0"/>
    <n v="418521.28"/>
    <n v="66.234999999999999"/>
    <x v="0"/>
    <x v="0"/>
    <n v="9.5383441434566993"/>
    <s v="Qty / 1,000"/>
    <m/>
    <s v="Private-Lighting"/>
    <s v="lighting"/>
    <n v="1"/>
    <n v="79840"/>
    <s v="Lighting"/>
    <n v="0.99989942556735301"/>
    <n v="1.019640158801"/>
    <n v="418479.18745971302"/>
    <n v="67.535865918184498"/>
    <n v="0.71"/>
    <n v="297120.22309639602"/>
    <n v="47.950464801910996"/>
    <n v="5242"/>
    <n v="1"/>
    <n v="1.22"/>
    <n v="1.0999999999999999E-2"/>
    <n v="0.68"/>
    <n v="13.3536818008394"/>
    <d v="1900-01-08T12:55:13"/>
    <n v="43216"/>
    <n v="81.407745803018898"/>
    <n v="4603.2710620568496"/>
    <n v="1"/>
    <n v="2834034.9398740567"/>
  </r>
  <r>
    <s v="STND-39648"/>
    <s v="Wilbur Wright College one of the City Colleges of Chicago"/>
    <s v="City Colleges Wilbur Wright Community College - 4300 N Narragansett Ave - Chicago"/>
    <s v="Water-Cooled Chiller"/>
    <s v="HVAC"/>
    <s v="College/University"/>
    <n v="0"/>
    <n v="161808.4"/>
    <n v="160.79900000000001"/>
    <x v="3"/>
    <x v="1"/>
    <n v="20"/>
    <s v="ΔkWpeak / CF"/>
    <n v="1"/>
    <s v="Public-Non-Lighting"/>
    <s v="non_lighting"/>
    <n v="2"/>
    <n v="2"/>
    <s v="Non-Lighting"/>
    <n v="0.84130066610770204"/>
    <n v="0.74264480108891695"/>
    <n v="136129.51470182199"/>
    <n v="119.416541370297"/>
    <n v="0.7"/>
    <n v="95290.660291275097"/>
    <n v="83.591578959207794"/>
    <n v="3395"/>
    <n v="1.06"/>
    <n v="1.39"/>
    <n v="0.02"/>
    <n v="0.63"/>
    <n v="20.618556701030901"/>
    <d v="1900-01-13T17:27:39"/>
    <n v="43252"/>
    <n v="119.416541370297"/>
    <n v="0"/>
    <n v="0"/>
    <n v="1905813.2058255021"/>
  </r>
  <r>
    <s v="STND-39652"/>
    <s v="Sloan Implement Company, Inc."/>
    <s v="Sloan Implement - 18390 Waller Rd - Fulton"/>
    <s v="New Indoor LED Fixtures"/>
    <s v="Indoor Lighting"/>
    <s v="Retail (mall/dept. store)"/>
    <n v="0"/>
    <n v="23467.752"/>
    <n v="4.76"/>
    <x v="0"/>
    <x v="0"/>
    <n v="9.1274187659729797"/>
    <s v="Qty / 1,000"/>
    <m/>
    <s v="Private-Lighting"/>
    <s v="lighting"/>
    <n v="3"/>
    <n v="3825"/>
    <s v="Lighting"/>
    <n v="0.91633259480590001"/>
    <n v="1.30467645558681"/>
    <n v="21504.266084421299"/>
    <n v="6.2102599285932003"/>
    <n v="0.71"/>
    <n v="15268.028919939199"/>
    <n v="4.4092845493011703"/>
    <n v="5478"/>
    <n v="1.1200000000000001"/>
    <n v="1.31"/>
    <n v="2.1999999999999999E-2"/>
    <n v="0.95"/>
    <n v="12.7783862723622"/>
    <d v="1900-01-08T03:03:29"/>
    <n v="43216"/>
    <n v="4.9901646674111699"/>
    <n v="422.40522665827598"/>
    <n v="1"/>
    <n v="139357.69368327121"/>
  </r>
  <r>
    <s v="STND-39653"/>
    <s v="Boone County Fair Association"/>
    <s v="Boone County Fair Ground Association - 8847 Rt 76 - Belvidere"/>
    <s v="Outdoor &amp; Garage - LED Fixtures"/>
    <s v="Outdoor &amp; Garage Lighting"/>
    <s v="Exterior"/>
    <n v="0"/>
    <n v="28815"/>
    <n v="0"/>
    <x v="0"/>
    <x v="1"/>
    <n v="10.1978380583316"/>
    <s v="Qty / 1,000"/>
    <m/>
    <s v="Public-Lighting"/>
    <s v="lighting"/>
    <n v="3"/>
    <n v="6940"/>
    <s v="Lighting"/>
    <n v="0.99829244462109001"/>
    <n v="0.987374621353864"/>
    <n v="28765.7967917567"/>
    <n v="0"/>
    <n v="0.71"/>
    <n v="20423.715722147299"/>
    <n v="0"/>
    <n v="4903"/>
    <n v="1"/>
    <n v="1"/>
    <n v="0"/>
    <n v="0"/>
    <n v="14.276973281664301"/>
    <d v="1900-01-09T04:44:53"/>
    <n v="43132"/>
    <n v="0"/>
    <n v="0"/>
    <n v="1"/>
    <n v="208277.74548385918"/>
  </r>
  <r>
    <s v="STND-39655"/>
    <s v="11 East Building Associates LLC"/>
    <s v="Highland Management Associates Inc - 1 E 22nd St - Ste 201 - Lombard"/>
    <s v="Indoor Networked Lighting Measures"/>
    <s v="Indoor Advanced Lighting"/>
    <s v="Office"/>
    <n v="0"/>
    <n v="65456.726000000002"/>
    <n v="14.718999999999999"/>
    <x v="0"/>
    <x v="0"/>
    <n v="15"/>
    <s v="Qty / 1,000"/>
    <m/>
    <s v="Private-Lighting"/>
    <s v="lighting"/>
    <n v="3"/>
    <n v="19392"/>
    <s v="Lighting"/>
    <n v="0.91633259480590001"/>
    <n v="1.30467645558681"/>
    <n v="59980.131583078801"/>
    <n v="19.203532749782202"/>
    <n v="0.71"/>
    <n v="42585.893423986003"/>
    <n v="13.6345082523454"/>
    <n v="2885"/>
    <n v="1.165"/>
    <n v="1.3779999999999999"/>
    <n v="2.5499999999999998E-2"/>
    <n v="0.55000000000000004"/>
    <n v="24.263431542460999"/>
    <d v="1900-01-16T07:56:40"/>
    <n v="43162"/>
    <n v="25.3378186433332"/>
    <n v="1312.8698329343399"/>
    <n v="1"/>
    <n v="638788.40135979"/>
  </r>
  <r>
    <s v="STND-39656"/>
    <s v="Emesco Marine Services Corp"/>
    <s v="Emesco Marine Services Corp - 12100 S Stony Island Ave - Chicago"/>
    <s v="New Indoor LED Fixtures"/>
    <s v="Indoor Lighting"/>
    <s v="Warehouse"/>
    <n v="0"/>
    <n v="53798.646000000001"/>
    <n v="8.5139999999999993"/>
    <x v="0"/>
    <x v="0"/>
    <n v="9.5383441434566993"/>
    <s v="Qty / 1,000"/>
    <m/>
    <s v="Private-Lighting"/>
    <s v="lighting"/>
    <n v="3"/>
    <n v="10263"/>
    <s v="Lighting"/>
    <n v="0.91633259480590001"/>
    <n v="1.30467645558681"/>
    <n v="49297.452886223997"/>
    <n v="11.1080153428661"/>
    <n v="0.71"/>
    <n v="35001.191549219096"/>
    <n v="7.8866908934349098"/>
    <n v="5242"/>
    <n v="1"/>
    <n v="1.22"/>
    <n v="1.0999999999999999E-2"/>
    <n v="0.68"/>
    <n v="13.3536818008394"/>
    <d v="1900-01-08T12:55:13"/>
    <n v="43156"/>
    <n v="13.3896038366274"/>
    <n v="542.27198174846399"/>
    <n v="1"/>
    <n v="333853.41042750009"/>
  </r>
  <r>
    <s v="STND-39657"/>
    <s v="The SLS Office LLC"/>
    <s v="The SLS Office LLC - 5576 N Elston Ave - Chicago"/>
    <s v="New Indoor LED Fixtures"/>
    <s v="Indoor Lighting"/>
    <s v="Office"/>
    <n v="0"/>
    <n v="12607.205"/>
    <n v="2.8439999999999999"/>
    <x v="0"/>
    <x v="0"/>
    <n v="15"/>
    <s v="Qty / 1,000"/>
    <m/>
    <s v="Private-Lighting"/>
    <s v="lighting"/>
    <n v="3"/>
    <n v="3751"/>
    <s v="Lighting"/>
    <n v="0.91633259480590001"/>
    <n v="1.30467645558681"/>
    <n v="11552.392870899899"/>
    <n v="3.7104998396888802"/>
    <n v="0.71"/>
    <n v="8202.1989383389391"/>
    <n v="2.6344548861791002"/>
    <n v="2885"/>
    <n v="1.165"/>
    <n v="1.3779999999999999"/>
    <n v="2.5499999999999998E-2"/>
    <n v="0.55000000000000004"/>
    <n v="24.263431542460999"/>
    <d v="1900-01-16T07:56:40"/>
    <n v="43159"/>
    <n v="4.8957644012255903"/>
    <n v="252.86353494244401"/>
    <n v="1"/>
    <n v="123032.98407508408"/>
  </r>
  <r>
    <s v="STND-39658"/>
    <s v="Thermoform Engineered Quality"/>
    <s v="Thermoform Engineered Quality LLC - 11287 Kiley Dr - Huntley"/>
    <s v="New Indoor LED Fixtures"/>
    <s v="Indoor Lighting"/>
    <s v="Manufacturing"/>
    <n v="0"/>
    <n v="8521.0409999999993"/>
    <n v="1.524"/>
    <x v="0"/>
    <x v="0"/>
    <n v="10.827197921178"/>
    <s v="Qty / 1,000"/>
    <m/>
    <s v="Private-Lighting"/>
    <s v="lighting"/>
    <n v="3"/>
    <n v="1809"/>
    <s v="Lighting"/>
    <n v="0.91633259480590001"/>
    <n v="1.30467645558681"/>
    <n v="7808.10760997746"/>
    <n v="1.98832691831429"/>
    <n v="0.71"/>
    <n v="5543.7564030839903"/>
    <n v="1.4117121120031499"/>
    <n v="4618"/>
    <n v="1.02"/>
    <n v="1.04"/>
    <n v="1.2E-2"/>
    <n v="0.81"/>
    <n v="15.158077089649201"/>
    <d v="1900-01-09T19:51:10"/>
    <n v="43194"/>
    <n v="2.3603121062610302"/>
    <n v="91.860089529146606"/>
    <n v="1"/>
    <n v="60023.347802988203"/>
  </r>
  <r>
    <s v="STND-39658"/>
    <s v="Thermoform Engineered Quality"/>
    <s v="Thermoform Engineered Quality LLC - 11287 Kiley Dr - Huntley"/>
    <s v="Occupancy Sensors"/>
    <s v="Indoor Lighting"/>
    <s v="Manufacturing"/>
    <n v="0"/>
    <n v="1361.106"/>
    <n v="0.82599999999999996"/>
    <x v="0"/>
    <x v="0"/>
    <n v="8"/>
    <s v="Qty / 1,000"/>
    <m/>
    <s v="Private-Lighting"/>
    <s v="lighting"/>
    <n v="3"/>
    <n v="1204"/>
    <s v="Lighting"/>
    <n v="0.91633259480590001"/>
    <n v="1.30467645558681"/>
    <n v="1247.22579278588"/>
    <n v="1.0776627523147"/>
    <n v="0.71"/>
    <n v="885.53031287797398"/>
    <n v="0.76514055414343796"/>
    <n v="4618"/>
    <n v="1.02"/>
    <n v="1.04"/>
    <n v="1.2E-2"/>
    <n v="0.81"/>
    <n v="15.158077089649201"/>
    <d v="1900-01-09T19:51:10"/>
    <n v="43194"/>
    <n v="1.57002149229997"/>
    <n v="14.6732446210103"/>
    <n v="1"/>
    <n v="7084.2425030237919"/>
  </r>
  <r>
    <s v="STND-39659"/>
    <s v="Solomon Schechter Day School of Metropolitan Chicago"/>
    <s v="Solomon Schechter Day School - 3210 Dundee Rd - Northbrook"/>
    <s v="Outdoor &amp; Garage - LED Fixtures"/>
    <s v="Outdoor &amp; Garage Lighting"/>
    <s v="Exterior"/>
    <n v="0"/>
    <n v="81708.494999999995"/>
    <n v="0"/>
    <x v="0"/>
    <x v="0"/>
    <n v="10.1978380583316"/>
    <s v="Qty / 1,000"/>
    <m/>
    <s v="Private-Lighting"/>
    <s v="lighting"/>
    <n v="3"/>
    <n v="16665"/>
    <s v="Lighting"/>
    <n v="0.91633259480590001"/>
    <n v="1.30467645558681"/>
    <n v="74872.157241034904"/>
    <n v="0"/>
    <n v="0.71"/>
    <n v="53159.2316411348"/>
    <n v="0"/>
    <n v="4903"/>
    <n v="1"/>
    <n v="1"/>
    <n v="0"/>
    <n v="0"/>
    <n v="14.276973281664301"/>
    <d v="1900-01-09T04:44:53"/>
    <n v="43200"/>
    <n v="0"/>
    <n v="0"/>
    <n v="1"/>
    <n v="542109.23558162991"/>
  </r>
  <r>
    <s v="STND-39662"/>
    <s v="21 West Chestnut Condominium Association"/>
    <s v="21 W Chestnut Condo Association - 21 W Chestnut St - Chicago"/>
    <s v="VSD on HVAC Fan or Pump &lt;= 200 HP"/>
    <s v="Variable Speed Drives"/>
    <s v="Multi-family (common)"/>
    <n v="0"/>
    <n v="15710.71"/>
    <n v="13.21"/>
    <x v="6"/>
    <x v="0"/>
    <n v="15"/>
    <s v="ΔkWpeak"/>
    <m/>
    <s v="Private-Non-Lighting"/>
    <s v="non_lighting"/>
    <n v="3"/>
    <n v="1"/>
    <s v="Non-Lighting"/>
    <n v="0.98952339343681495"/>
    <n v="0.43468415683807998"/>
    <n v="15546.1150725017"/>
    <n v="5.7421777118310402"/>
    <n v="0.7"/>
    <n v="10882.2805507512"/>
    <n v="4.0195243982817299"/>
    <n v="6138"/>
    <n v="1.1399999999999999"/>
    <n v="1.32"/>
    <n v="2.5000000000000001E-2"/>
    <n v="0.64"/>
    <n v="11.4043662430759"/>
    <d v="1900-01-07T03:30:12"/>
    <n v="43213"/>
    <n v="5.7421777118310402"/>
    <n v="0"/>
    <n v="1"/>
    <n v="163234.20826126801"/>
  </r>
  <r>
    <s v="STND-39665"/>
    <s v="Kankakee Township Road District"/>
    <s v="Maintenance Building - 350 S 7th Avenue - Kankakee"/>
    <s v="Outdoor &amp; Garage - LED Fixtures"/>
    <s v="Outdoor &amp; Garage Lighting"/>
    <s v="Exterior"/>
    <n v="0"/>
    <n v="1328"/>
    <n v="0"/>
    <x v="0"/>
    <x v="1"/>
    <n v="10.1978380583316"/>
    <s v="Qty / 1,000"/>
    <m/>
    <s v="Public-Lighting"/>
    <s v="lighting"/>
    <n v="3"/>
    <n v="3"/>
    <s v="Lighting"/>
    <n v="0.99829244462109001"/>
    <n v="0.987374621353864"/>
    <n v="1325.73236645681"/>
    <n v="0"/>
    <n v="0.71"/>
    <n v="941.26998018433403"/>
    <n v="0"/>
    <n v="4903"/>
    <n v="1"/>
    <n v="1"/>
    <n v="0"/>
    <n v="0"/>
    <n v="14.276973281664301"/>
    <d v="1900-01-09T04:44:53"/>
    <n v="43132"/>
    <n v="0"/>
    <n v="0"/>
    <n v="1"/>
    <n v="9598.9188270888317"/>
  </r>
  <r>
    <s v="STND-39669"/>
    <s v="Newko Prototype, Inc"/>
    <s v="Newko Prototype Inc - 720 S Vermont St - Palatine"/>
    <s v="New Indoor LED Fixtures"/>
    <s v="Indoor Lighting"/>
    <s v="Manufacturing"/>
    <n v="0"/>
    <n v="19854.167000000001"/>
    <n v="3.5510000000000002"/>
    <x v="0"/>
    <x v="0"/>
    <n v="10.827197921178"/>
    <s v="Qty / 1,000"/>
    <m/>
    <s v="Private-Lighting"/>
    <s v="lighting"/>
    <n v="3"/>
    <n v="4215"/>
    <s v="Lighting"/>
    <n v="0.91633259480590001"/>
    <n v="1.30467645558681"/>
    <n v="18193.020364819698"/>
    <n v="4.6329060937887503"/>
    <n v="0.71"/>
    <n v="12917.044459022"/>
    <n v="3.28936332659001"/>
    <n v="4618"/>
    <n v="1.02"/>
    <n v="1.04"/>
    <n v="1.2E-2"/>
    <n v="0.81"/>
    <n v="15.158077089649201"/>
    <d v="1900-01-09T19:51:10"/>
    <n v="43180"/>
    <n v="5.4996511084861703"/>
    <n v="214.03553370376099"/>
    <n v="1"/>
    <n v="139855.3969144868"/>
  </r>
  <r>
    <s v="STND-39671"/>
    <s v="Tri-State Cut Stone and Brick Co."/>
    <s v="Tri-State Cut Stone &amp; Brick - 724 Sangmeister Rd - Frankfort"/>
    <s v="New Indoor LED Fixtures"/>
    <s v="Indoor Lighting"/>
    <s v="Warehouse"/>
    <n v="0"/>
    <n v="33443.96"/>
    <n v="5.2930000000000001"/>
    <x v="0"/>
    <x v="0"/>
    <n v="9.5383441434566993"/>
    <s v="Qty / 1,000"/>
    <m/>
    <s v="Private-Lighting"/>
    <s v="lighting"/>
    <n v="3"/>
    <n v="6380"/>
    <s v="Lighting"/>
    <n v="0.91633259480590001"/>
    <n v="1.30467645558681"/>
    <n v="30645.7906473847"/>
    <n v="6.9056524794209704"/>
    <n v="0.71"/>
    <n v="21758.5113596431"/>
    <n v="4.9030132603888896"/>
    <n v="5242"/>
    <n v="1"/>
    <n v="1.22"/>
    <n v="1.0999999999999999E-2"/>
    <n v="0.68"/>
    <n v="13.3536818008394"/>
    <d v="1900-01-08T12:55:13"/>
    <n v="43159"/>
    <n v="8.3240748305459995"/>
    <n v="337.10369712123202"/>
    <n v="1"/>
    <n v="207540.16939758783"/>
  </r>
  <r>
    <s v="STND-39675"/>
    <s v="159th And Crawford Bus Inc"/>
    <s v="159th And Crawford Bus Inc - 15901 Crawford Ave - Markham"/>
    <s v="New Indoor LED Fixtures"/>
    <s v="Indoor Lighting"/>
    <s v="Retail (strip mall)"/>
    <n v="0"/>
    <n v="8434.8539999999994"/>
    <n v="1.6850000000000001"/>
    <x v="0"/>
    <x v="0"/>
    <n v="12.215978499877799"/>
    <s v="Qty / 1,000"/>
    <m/>
    <s v="Private-Lighting"/>
    <s v="lighting"/>
    <n v="3"/>
    <n v="1840"/>
    <s v="Lighting"/>
    <n v="0.91633259480590001"/>
    <n v="1.30467645558681"/>
    <n v="7729.1316526289202"/>
    <n v="2.19837982766377"/>
    <n v="0.71"/>
    <n v="5487.6834733665301"/>
    <n v="1.5608496776412799"/>
    <n v="4093"/>
    <n v="1.1200000000000001"/>
    <n v="1.29"/>
    <n v="1.9E-2"/>
    <n v="0.71"/>
    <n v="17.102369899829"/>
    <d v="1900-01-11T05:11:01"/>
    <n v="43170"/>
    <n v="2.4002400127347601"/>
    <n v="131.11919767852601"/>
    <n v="1"/>
    <n v="67037.423324780262"/>
  </r>
  <r>
    <s v="STND-39675"/>
    <s v="159th And Crawford Bus Inc"/>
    <s v="159th And Crawford Bus Inc - 15901 Crawford Ave - Markham"/>
    <s v="Outdoor &amp; Garage - LED Fixtures"/>
    <s v="Outdoor &amp; Garage Lighting"/>
    <s v="Exterior"/>
    <n v="0"/>
    <n v="9242.1550000000007"/>
    <n v="0"/>
    <x v="0"/>
    <x v="0"/>
    <n v="10.1978380583316"/>
    <s v="Qty / 1,000"/>
    <m/>
    <s v="Private-Lighting"/>
    <s v="lighting"/>
    <n v="3"/>
    <n v="1885"/>
    <s v="Lighting"/>
    <n v="0.91633259480590001"/>
    <n v="1.30467645558681"/>
    <n v="8468.8878727483207"/>
    <n v="0"/>
    <n v="0.71"/>
    <n v="6012.9103896513097"/>
    <n v="0"/>
    <n v="4903"/>
    <n v="1"/>
    <n v="1"/>
    <n v="0"/>
    <n v="0"/>
    <n v="14.276973281664301"/>
    <d v="1900-01-09T04:44:53"/>
    <n v="43170"/>
    <n v="0"/>
    <n v="0"/>
    <n v="1"/>
    <n v="61318.68641292362"/>
  </r>
  <r>
    <s v="STND-39676"/>
    <s v="Alpha Baking Co., Inc."/>
    <s v="Alpha Baking Co Inc - 5001 W Polk St - Chicago"/>
    <s v="Outdoor &amp; Garage - LED Fixtures"/>
    <s v="Outdoor &amp; Garage Lighting"/>
    <s v="Exterior"/>
    <n v="0"/>
    <n v="15218.912"/>
    <n v="0"/>
    <x v="0"/>
    <x v="0"/>
    <n v="10.1978380583316"/>
    <s v="Qty / 1,000"/>
    <m/>
    <s v="Private-Lighting"/>
    <s v="lighting"/>
    <n v="3"/>
    <n v="3104"/>
    <s v="Lighting"/>
    <n v="0.91633259480590001"/>
    <n v="1.30467645558681"/>
    <n v="13945.585123082599"/>
    <n v="0"/>
    <n v="0.71"/>
    <n v="9901.3654373886802"/>
    <n v="0"/>
    <n v="4903"/>
    <n v="1"/>
    <n v="1"/>
    <n v="0"/>
    <n v="0"/>
    <n v="14.276973281664301"/>
    <d v="1900-01-09T04:44:53"/>
    <n v="43167"/>
    <n v="0"/>
    <n v="0"/>
    <n v="1"/>
    <n v="100972.52128685139"/>
  </r>
  <r>
    <s v="STND-39678"/>
    <s v="Komax Corporaiton"/>
    <s v="Komax Corporation - 1100 Corporate Grove Dr - Buffalo Grove"/>
    <s v="Outdoor &amp; Garage - LED Fixtures"/>
    <s v="Outdoor &amp; Garage Lighting"/>
    <s v="Exterior"/>
    <n v="0"/>
    <n v="13703.885"/>
    <n v="0"/>
    <x v="0"/>
    <x v="0"/>
    <n v="10.1978380583316"/>
    <s v="Qty / 1,000"/>
    <m/>
    <s v="Private-Lighting"/>
    <s v="lighting"/>
    <n v="3"/>
    <n v="2795"/>
    <s v="Lighting"/>
    <n v="0.91633259480590001"/>
    <n v="1.30467645558681"/>
    <n v="12557.316500971599"/>
    <n v="0"/>
    <n v="0.71"/>
    <n v="8915.6947156898696"/>
    <n v="0"/>
    <n v="4903"/>
    <n v="1"/>
    <n v="1"/>
    <n v="0"/>
    <n v="0"/>
    <n v="14.276973281664301"/>
    <d v="1900-01-09T04:44:53"/>
    <n v="43160"/>
    <n v="0"/>
    <n v="0"/>
    <n v="1"/>
    <n v="90920.810888128079"/>
  </r>
  <r>
    <s v="STND-39679"/>
    <s v="Stericycle, Inc"/>
    <s v="Stericycle Inc - 10499 164th Pl - Orland Park"/>
    <s v="Occupancy Sensors"/>
    <s v="Indoor Lighting"/>
    <s v="Office"/>
    <n v="0"/>
    <n v="1425.79"/>
    <n v="0.97199999999999998"/>
    <x v="0"/>
    <x v="0"/>
    <n v="8"/>
    <s v="Qty / 1,000"/>
    <m/>
    <s v="Private-Lighting"/>
    <s v="lighting"/>
    <n v="3"/>
    <n v="1760"/>
    <s v="Lighting"/>
    <n v="0.91633259480590001"/>
    <n v="1.30467645558681"/>
    <n v="1306.4978503483001"/>
    <n v="1.26814551483038"/>
    <n v="0.71"/>
    <n v="927.61347374729598"/>
    <n v="0.90038331552956696"/>
    <n v="2885"/>
    <n v="1.165"/>
    <n v="1.3779999999999999"/>
    <n v="2.5499999999999998E-2"/>
    <n v="0.55000000000000004"/>
    <n v="24.263431542460999"/>
    <d v="1900-01-16T07:56:40"/>
    <n v="43167"/>
    <n v="2.3006994100696199"/>
    <n v="28.597163247967199"/>
    <n v="1"/>
    <n v="7420.9077899783679"/>
  </r>
  <r>
    <s v="STND-39679"/>
    <s v="Stericycle, Inc"/>
    <s v="Stericycle Inc - 10499 164th Pl - Orland Park"/>
    <s v="New Indoor LED Fixtures"/>
    <s v="Indoor Lighting"/>
    <s v="Office"/>
    <n v="0"/>
    <n v="18632.484"/>
    <n v="4.1900000000000004"/>
    <x v="0"/>
    <x v="0"/>
    <n v="15"/>
    <s v="Qty / 1,000"/>
    <m/>
    <s v="Private-Lighting"/>
    <s v="lighting"/>
    <n v="3"/>
    <n v="5520"/>
    <s v="Lighting"/>
    <n v="0.91633259480590001"/>
    <n v="1.30467645558681"/>
    <n v="17073.5524113994"/>
    <n v="5.4665943489087203"/>
    <n v="0.71"/>
    <n v="12122.2222120936"/>
    <n v="3.8812819877251901"/>
    <n v="2885"/>
    <n v="1.165"/>
    <n v="1.3779999999999999"/>
    <n v="2.5499999999999998E-2"/>
    <n v="0.55000000000000004"/>
    <n v="24.263431542460999"/>
    <d v="1900-01-16T07:56:40"/>
    <n v="43167"/>
    <n v="7.2128174546889001"/>
    <n v="373.71294977741201"/>
    <n v="1"/>
    <n v="181833.33318140401"/>
  </r>
  <r>
    <s v="STND-39681"/>
    <s v="Stampede Meat, Inc."/>
    <s v="Stampede Meat Inc - 7351 S 78th Ave - Bridgeview"/>
    <s v="New Indoor LED Fixtures"/>
    <s v="Indoor Lighting"/>
    <s v="Manufacturing"/>
    <n v="0"/>
    <n v="411497.05"/>
    <n v="73.591999999999999"/>
    <x v="0"/>
    <x v="0"/>
    <n v="10.827197921178"/>
    <s v="Qty / 1,000"/>
    <m/>
    <s v="Private-Lighting"/>
    <s v="lighting"/>
    <n v="2"/>
    <n v="87360"/>
    <s v="Lighting"/>
    <n v="0.97902139861649395"/>
    <n v="0.93591656730105399"/>
    <n v="402864.417417561"/>
    <n v="68.875972020819106"/>
    <n v="0.71"/>
    <n v="286033.73636646802"/>
    <n v="48.901940134781597"/>
    <n v="4618"/>
    <n v="1.02"/>
    <n v="1.04"/>
    <n v="1.2E-2"/>
    <n v="0.81"/>
    <n v="15.158077089649201"/>
    <d v="1900-01-09T19:51:10"/>
    <n v="43220"/>
    <n v="81.761600214647601"/>
    <n v="4739.58138138307"/>
    <n v="1"/>
    <n v="3096943.8757737987"/>
  </r>
  <r>
    <s v="STND-39686"/>
    <s v="Immaculate Conception/St. Joseph"/>
    <s v="Immaculate Conception &amp; St Joseph Parish - 363 W Hill Street - Chicago"/>
    <s v="New Indoor LED Fixtures"/>
    <s v="Indoor Lighting"/>
    <s v="K-12 School"/>
    <n v="0"/>
    <n v="27412.906999999999"/>
    <n v="7.4749999999999996"/>
    <x v="0"/>
    <x v="0"/>
    <n v="15"/>
    <s v="Qty / 1,000"/>
    <m/>
    <s v="Private-Lighting"/>
    <s v="lighting"/>
    <n v="3"/>
    <n v="7865"/>
    <s v="Lighting"/>
    <n v="0.91633259480590001"/>
    <n v="1.30467645558681"/>
    <n v="25119.340202482799"/>
    <n v="9.7524565055113808"/>
    <n v="0.71"/>
    <n v="17834.731543762799"/>
    <n v="6.9242441189130801"/>
    <n v="2979"/>
    <n v="1.17333333333333"/>
    <n v="1.323"/>
    <n v="2.1333333333333301E-2"/>
    <n v="0.72"/>
    <n v="23.497818059751602"/>
    <d v="1900-01-15T18:49:11"/>
    <n v="43204"/>
    <n v="10.2381545577301"/>
    <n v="456.71527640877798"/>
    <n v="1"/>
    <n v="267520.97315644199"/>
  </r>
  <r>
    <s v="STND-39687"/>
    <s v="Wrigley Manufacturing Company, LLC"/>
    <s v="Wrigley Manufacturing Company LLC - 2800 IL 47 - Yorkville"/>
    <s v="New Indoor LED Fixtures"/>
    <s v="Indoor Lighting"/>
    <s v="Miscellaneous (24/7)"/>
    <n v="0"/>
    <n v="78435.585000000006"/>
    <n v="8.7360000000000007"/>
    <x v="0"/>
    <x v="0"/>
    <n v="6.5651260504201696"/>
    <s v="Qty / 1,000"/>
    <m/>
    <s v="Private-Lighting"/>
    <s v="lighting"/>
    <n v="3"/>
    <n v="8373"/>
    <s v="Lighting"/>
    <n v="0.91633259480590001"/>
    <n v="1.30467645558681"/>
    <n v="71873.083128168699"/>
    <n v="11.397653516006301"/>
    <n v="0.71"/>
    <n v="51029.889020999799"/>
    <n v="8.0923339963645002"/>
    <n v="7616"/>
    <n v="1.1100000000000001"/>
    <n v="1.29"/>
    <n v="2.1999999999999999E-2"/>
    <n v="0.76"/>
    <n v="9.1911764705882408"/>
    <d v="1900-01-05T13:33:47"/>
    <n v="43387"/>
    <n v="11.625513582217801"/>
    <n v="1424.5115574952399"/>
    <n v="0"/>
    <n v="335017.65376181598"/>
  </r>
  <r>
    <s v="STND-39689"/>
    <s v="Park Ridge Commons L.L.C"/>
    <s v="Park Ridge Commons LLC - 9030 Kennedy Dr - Des Plaines"/>
    <s v="Outdoor &amp; Garage - LED Fixtures"/>
    <s v="Outdoor &amp; Garage Lighting"/>
    <s v="Exterior"/>
    <n v="0"/>
    <n v="97540.282000000007"/>
    <n v="0"/>
    <x v="0"/>
    <x v="0"/>
    <n v="10.1978380583316"/>
    <s v="Qty / 1,000"/>
    <m/>
    <s v="Private-Lighting"/>
    <s v="lighting"/>
    <n v="3"/>
    <n v="19894"/>
    <s v="Lighting"/>
    <n v="0.91633259480590001"/>
    <n v="1.30467645558681"/>
    <n v="89379.339703159203"/>
    <n v="0"/>
    <n v="0.71"/>
    <n v="63459.331189242999"/>
    <n v="0"/>
    <n v="4903"/>
    <n v="1"/>
    <n v="1"/>
    <n v="0"/>
    <n v="0"/>
    <n v="14.276973281664301"/>
    <d v="1900-01-09T04:44:53"/>
    <n v="43159"/>
    <n v="0"/>
    <n v="0"/>
    <n v="1"/>
    <n v="647147.98275793181"/>
  </r>
  <r>
    <s v="STND-39691"/>
    <s v="Durable"/>
    <s v="Durable Packaging - 750 Northgate Parkway - Wheeling"/>
    <s v="No-Loss Condensate Drains"/>
    <s v="Compressed Air"/>
    <s v="Manufacturing"/>
    <n v="0"/>
    <n v="26212.959999999999"/>
    <n v="4.056"/>
    <x v="4"/>
    <x v="0"/>
    <n v="10"/>
    <s v="ΔkWpeak / CF"/>
    <n v="0.95"/>
    <s v="Private-Non-Lighting"/>
    <s v="non_lighting"/>
    <n v="3"/>
    <n v="8"/>
    <s v="Non-Lighting"/>
    <n v="0.98952339343681495"/>
    <n v="0.43468415683807998"/>
    <n v="25938.337131223499"/>
    <n v="1.76307894013525"/>
    <n v="0.7"/>
    <n v="18156.835991856398"/>
    <n v="1.23415525809468"/>
    <n v="4618"/>
    <n v="1.02"/>
    <n v="1.04"/>
    <n v="1.2E-2"/>
    <n v="0.81"/>
    <n v="15.158077089649201"/>
    <d v="1900-01-09T19:51:10"/>
    <n v="43296"/>
    <n v="1.8558725685634301"/>
    <n v="0"/>
    <n v="0"/>
    <n v="181568.35991856398"/>
  </r>
  <r>
    <s v="STND-39691"/>
    <s v="Durable"/>
    <s v="Durable Packaging - 750 Northgate Parkway - Wheeling"/>
    <s v="Efficient Refrigerated Compressed Air Dryer"/>
    <s v="Compressed Air"/>
    <s v="Manufacturing"/>
    <n v="0"/>
    <n v="0"/>
    <n v="0"/>
    <x v="4"/>
    <x v="0"/>
    <n v="10"/>
    <s v="ΔkWpeak / CF"/>
    <n v="0.95"/>
    <s v="Private-Non-Lighting"/>
    <s v="non_lighting"/>
    <n v="3"/>
    <n v="3000"/>
    <s v="Non-Lighting"/>
    <n v="0.98952339343681495"/>
    <n v="0.43468415683807998"/>
    <n v="0"/>
    <n v="0"/>
    <n v="0.7"/>
    <n v="0"/>
    <n v="0"/>
    <n v="4618"/>
    <n v="1.02"/>
    <n v="1.04"/>
    <n v="1.2E-2"/>
    <n v="0.81"/>
    <n v="15.158077089649201"/>
    <d v="1900-01-09T19:51:10"/>
    <n v="43296"/>
    <n v="0"/>
    <n v="0"/>
    <n v="0"/>
    <n v="0"/>
  </r>
  <r>
    <s v="STND-39693"/>
    <s v="Felzer Holdings, LLC"/>
    <s v="Tafco - 1953 N 17th Ave - Melrose Park"/>
    <s v="New Indoor LED Fixtures"/>
    <s v="Indoor Lighting"/>
    <s v="Warehouse"/>
    <n v="0"/>
    <n v="76197.712"/>
    <n v="12.058999999999999"/>
    <x v="0"/>
    <x v="0"/>
    <n v="9.5383441434566993"/>
    <s v="Qty / 1,000"/>
    <m/>
    <s v="Private-Lighting"/>
    <s v="lighting"/>
    <n v="3"/>
    <n v="14536"/>
    <s v="Lighting"/>
    <n v="0.91633259480590001"/>
    <n v="1.30467645558681"/>
    <n v="69822.447155232599"/>
    <n v="15.7330933779213"/>
    <n v="0.71"/>
    <n v="49573.937480215202"/>
    <n v="11.1704962983241"/>
    <n v="5242"/>
    <n v="1"/>
    <n v="1.22"/>
    <n v="1.0999999999999999E-2"/>
    <n v="0.68"/>
    <n v="13.3536818008394"/>
    <d v="1900-01-08T12:55:13"/>
    <n v="43170"/>
    <n v="18.9646737920941"/>
    <n v="768.04691870755903"/>
    <n v="1"/>
    <n v="472853.27623249922"/>
  </r>
  <r>
    <s v="STND-39694"/>
    <s v="Holy Trinity Catholic Parish"/>
    <s v="Holy Trinity Catholic Parish - 111 S Cass Ave - Westmont"/>
    <s v="Outdoor &amp; Garage - LED Fixtures"/>
    <s v="Outdoor &amp; Garage Lighting"/>
    <s v="Exterior"/>
    <n v="0"/>
    <n v="2544.6570000000002"/>
    <n v="0"/>
    <x v="0"/>
    <x v="0"/>
    <n v="10.1978380583316"/>
    <s v="Qty / 1,000"/>
    <m/>
    <s v="Private-Lighting"/>
    <s v="lighting"/>
    <n v="3"/>
    <n v="519"/>
    <s v="Lighting"/>
    <n v="0.91633259480590001"/>
    <n v="1.30467645558681"/>
    <n v="2331.752151701"/>
    <n v="0"/>
    <n v="0.71"/>
    <n v="1655.54402770771"/>
    <n v="0"/>
    <n v="4903"/>
    <n v="1"/>
    <n v="1"/>
    <n v="0"/>
    <n v="0"/>
    <n v="14.276973281664301"/>
    <d v="1900-01-09T04:44:53"/>
    <n v="43183"/>
    <n v="0"/>
    <n v="0"/>
    <n v="1"/>
    <n v="16882.969893001271"/>
  </r>
  <r>
    <s v="STND-39695"/>
    <s v="Asbury Court LLC"/>
    <s v="Asbury Court - 1750 S Elmhurst Rd - Des Plaines"/>
    <s v="New Indoor LED Fixtures"/>
    <s v="Indoor Lighting"/>
    <s v="Healthcare Clinic/Office"/>
    <n v="0"/>
    <n v="99062.74"/>
    <n v="21.873000000000001"/>
    <x v="0"/>
    <x v="0"/>
    <n v="12.853470437018"/>
    <s v="Qty / 1,000"/>
    <m/>
    <s v="Private-Lighting"/>
    <s v="lighting"/>
    <n v="3"/>
    <n v="18190"/>
    <s v="Lighting"/>
    <n v="0.91633259480590001"/>
    <n v="1.30467645558681"/>
    <n v="90774.417592782207"/>
    <n v="28.537188113050199"/>
    <n v="0.71"/>
    <n v="64449.836490875401"/>
    <n v="20.261403560265698"/>
    <n v="3890"/>
    <n v="1.4"/>
    <n v="1.85"/>
    <n v="6.0000000000000001E-3"/>
    <n v="0.65"/>
    <n v="17.994858611825201"/>
    <d v="1900-01-11T20:29:00"/>
    <n v="43179"/>
    <n v="23.7315493663619"/>
    <n v="389.03321825478099"/>
    <n v="1"/>
    <n v="828404.06800611084"/>
  </r>
  <r>
    <s v="STND-39696"/>
    <s v="Tegrant Alloyd Brands, Inc."/>
    <s v="Sonoco Alloyd - 1401 Pleasant St - DeKalb"/>
    <s v="Compressed Air - Air Compressor(s) with Integrated VSD &lt;= 150 HP"/>
    <s v="Compressed Air"/>
    <s v="Manufacturing"/>
    <n v="0"/>
    <n v="31212"/>
    <n v="5.01"/>
    <x v="4"/>
    <x v="0"/>
    <n v="10"/>
    <s v="ΔkWpeak / CF"/>
    <n v="0.95"/>
    <s v="Private-Non-Lighting"/>
    <s v="non_lighting"/>
    <n v="3"/>
    <n v="1"/>
    <s v="Non-Lighting"/>
    <n v="0.98952339343681495"/>
    <n v="0.43468415683807998"/>
    <n v="30885.0041559499"/>
    <n v="2.1777676257587801"/>
    <n v="0.7"/>
    <n v="21619.502909164901"/>
    <n v="1.52443733803115"/>
    <n v="4618"/>
    <n v="1.02"/>
    <n v="1.04"/>
    <n v="1.2E-2"/>
    <n v="0.81"/>
    <n v="15.158077089649201"/>
    <d v="1900-01-09T19:51:10"/>
    <n v="43180"/>
    <n v="2.2923869744829299"/>
    <n v="0"/>
    <n v="1"/>
    <n v="216195.02909164902"/>
  </r>
  <r>
    <s v="STND-39696"/>
    <s v="Tegrant Alloyd Brands, Inc."/>
    <s v="Sonoco Alloyd - 1401 Pleasant St - DeKalb"/>
    <s v="Efficient Refrigerated Compressed Air Dryer"/>
    <s v="Compressed Air"/>
    <s v="Manufacturing"/>
    <n v="0"/>
    <n v="682.5"/>
    <n v="0.15"/>
    <x v="4"/>
    <x v="0"/>
    <n v="10"/>
    <s v="ΔkWpeak / CF"/>
    <n v="0.95"/>
    <s v="Private-Non-Lighting"/>
    <s v="non_lighting"/>
    <n v="3"/>
    <n v="150"/>
    <s v="Non-Lighting"/>
    <n v="0.98952339343681495"/>
    <n v="0.43468415683807998"/>
    <n v="675.34971602062603"/>
    <n v="6.52026235257121E-2"/>
    <n v="0.7"/>
    <n v="472.74480121443798"/>
    <n v="4.5641836467998402E-2"/>
    <n v="4618"/>
    <n v="1.02"/>
    <n v="1.04"/>
    <n v="1.2E-2"/>
    <n v="0.81"/>
    <n v="15.158077089649201"/>
    <d v="1900-01-09T19:51:10"/>
    <n v="43180"/>
    <n v="6.8634340553381107E-2"/>
    <n v="0"/>
    <n v="1"/>
    <n v="4727.4480121443794"/>
  </r>
  <r>
    <s v="STND-39697"/>
    <s v="M-Wave International LLC"/>
    <s v="M-Wave International LLC - 100 High Grove Blvd - Glendale Heights"/>
    <s v="Outdoor &amp; Garage - LED Fixtures"/>
    <s v="Outdoor &amp; Garage Lighting"/>
    <s v="Exterior"/>
    <n v="0"/>
    <n v="11252.385"/>
    <n v="0"/>
    <x v="0"/>
    <x v="0"/>
    <n v="10.1978380583316"/>
    <s v="Qty / 1,000"/>
    <m/>
    <s v="Private-Lighting"/>
    <s v="lighting"/>
    <n v="3"/>
    <n v="2295"/>
    <s v="Lighting"/>
    <n v="0.91633259480590001"/>
    <n v="1.30467645558681"/>
    <n v="10310.927144805"/>
    <n v="0"/>
    <n v="0.71"/>
    <n v="7320.7582728115403"/>
    <n v="0"/>
    <n v="4903"/>
    <n v="1"/>
    <n v="1"/>
    <n v="0"/>
    <n v="0"/>
    <n v="14.276973281664301"/>
    <d v="1900-01-09T04:44:53"/>
    <n v="43181"/>
    <n v="0"/>
    <n v="0"/>
    <n v="1"/>
    <n v="74655.907330323433"/>
  </r>
  <r>
    <s v="STND-39699"/>
    <s v="Cermak Produce"/>
    <s v="Cermak Produce - 4605 W Cermak Rd - Cicero"/>
    <s v="New Indoor LED Fixtures"/>
    <s v="Indoor Lighting"/>
    <s v="Grocery/convenience"/>
    <n v="0"/>
    <n v="308472.62400000001"/>
    <n v="57.521999999999998"/>
    <x v="0"/>
    <x v="0"/>
    <n v="10.727311735679001"/>
    <s v="Qty / 1,000"/>
    <m/>
    <s v="Private-Lighting"/>
    <s v="lighting"/>
    <n v="2"/>
    <n v="61852"/>
    <s v="Lighting"/>
    <n v="0.97902139861649395"/>
    <n v="0.93591656730105399"/>
    <n v="302001.29978338"/>
    <n v="53.835792784291201"/>
    <n v="0.71"/>
    <n v="214420.9228462"/>
    <n v="38.223412876846801"/>
    <n v="4661"/>
    <n v="1.07"/>
    <n v="1.24"/>
    <n v="2.9000000000000001E-2"/>
    <n v="0.745"/>
    <n v="15.018236429950701"/>
    <d v="1900-01-09T17:27:20"/>
    <n v="43196"/>
    <n v="58.276458956799303"/>
    <n v="8185.0819567458102"/>
    <n v="1"/>
    <n v="2300160.0820231629"/>
  </r>
  <r>
    <s v="STND-39699"/>
    <s v="Cermak Produce"/>
    <s v="Cermak Produce - 4605 W Cermak Rd - Cicero"/>
    <s v="LED Refrigerated Display Case Lighting for Open and Closed Cases"/>
    <s v="Refrigeration"/>
    <s v="Grocery/convenience"/>
    <n v="0"/>
    <n v="18921.599999999999"/>
    <n v="2.222"/>
    <x v="2"/>
    <x v="0"/>
    <n v="8.6177180282661094"/>
    <s v="ΔkWpeak / CF"/>
    <n v="0.69"/>
    <s v="Private-Lighting"/>
    <s v="lighting"/>
    <n v="2"/>
    <n v="48"/>
    <s v="Non-Lighting"/>
    <n v="0.97902139861649395"/>
    <n v="0.93591656730105399"/>
    <n v="18524.651296061798"/>
    <n v="2.07960661254294"/>
    <n v="0.7"/>
    <n v="12967.2559072433"/>
    <n v="1.45572462878006"/>
    <n v="4661"/>
    <n v="1.07"/>
    <n v="1.24"/>
    <n v="2.9000000000000001E-2"/>
    <n v="0.745"/>
    <n v="15.018236429950701"/>
    <d v="1900-01-09T17:27:20"/>
    <n v="43196"/>
    <n v="3.0139226268738302"/>
    <n v="0"/>
    <n v="1"/>
    <n v="111748.15500899078"/>
  </r>
  <r>
    <s v="STND-39699"/>
    <s v="Cermak Produce"/>
    <s v="Cermak Produce - 4605 W Cermak Rd - Cicero"/>
    <s v="LED Refrigerated Display Case Lighting for Open and Closed Cases"/>
    <s v="Refrigeration"/>
    <s v="Grocery/convenience"/>
    <n v="0"/>
    <n v="73812.240000000005"/>
    <n v="8.9280000000000008"/>
    <x v="2"/>
    <x v="0"/>
    <n v="8.6177180282661094"/>
    <s v="ΔkWpeak / CF"/>
    <n v="0.69"/>
    <s v="Private-Lighting"/>
    <s v="lighting"/>
    <n v="2"/>
    <n v="1116"/>
    <s v="Non-Lighting"/>
    <n v="0.97902139861649395"/>
    <n v="0.93591656730105399"/>
    <n v="72263.762439816303"/>
    <n v="8.3558631128638101"/>
    <n v="0.7"/>
    <n v="50584.633707871399"/>
    <n v="5.8491041790046703"/>
    <n v="4661"/>
    <n v="1.07"/>
    <n v="1.24"/>
    <n v="2.9000000000000001E-2"/>
    <n v="0.745"/>
    <n v="15.018236429950701"/>
    <d v="1900-01-09T17:27:20"/>
    <n v="43196"/>
    <n v="12.1099465403823"/>
    <n v="0"/>
    <n v="1"/>
    <n v="435924.10985756089"/>
  </r>
  <r>
    <s v="STND-39701"/>
    <s v="Advanced Valve Technologies, Inc."/>
    <s v="Advanced Valve Technology - 775 Lively Blvd - Elk Grove Village"/>
    <s v="New Indoor LED Fixtures"/>
    <s v="Indoor Lighting"/>
    <s v="Warehouse"/>
    <n v="0"/>
    <n v="40122.267999999996"/>
    <n v="6.3497579999999996"/>
    <x v="0"/>
    <x v="0"/>
    <n v="9.5383441434566993"/>
    <s v="Qty / 1,000"/>
    <m/>
    <s v="Private-Lighting"/>
    <s v="lighting"/>
    <n v="3"/>
    <n v="12142"/>
    <s v="Lighting"/>
    <n v="0.91633259480590001"/>
    <n v="1.30467645558681"/>
    <n v="36765.341945937696"/>
    <n v="8.2843797612739696"/>
    <n v="0.71"/>
    <n v="26103.392781615799"/>
    <n v="5.88190963050452"/>
    <n v="5242"/>
    <n v="1"/>
    <n v="1.22"/>
    <n v="1.0999999999999999E-2"/>
    <n v="0.68"/>
    <n v="13.3536818008394"/>
    <d v="1900-01-08T12:55:13"/>
    <n v="43456"/>
    <n v="9.9859929619985106"/>
    <n v="404.41876140531502"/>
    <n v="0"/>
    <n v="248983.14366287494"/>
  </r>
  <r>
    <s v="STND-39701"/>
    <s v="Advanced Valve Technologies, Inc."/>
    <s v="Advanced Valve Technology - 775 Lively Blvd - Elk Grove Village"/>
    <s v="New Indoor LED Fixtures"/>
    <s v="Indoor Lighting"/>
    <s v="Warehouse"/>
    <n v="0"/>
    <n v="4277.4719999999998"/>
    <n v="0.67695399999999994"/>
    <x v="0"/>
    <x v="0"/>
    <n v="9.5383441434566993"/>
    <s v="Qty / 1,000"/>
    <m/>
    <s v="Private-Lighting"/>
    <s v="lighting"/>
    <n v="3"/>
    <n v="1"/>
    <s v="Lighting"/>
    <n v="0.91633259480590001"/>
    <n v="1.30467645558681"/>
    <n v="3919.58701696958"/>
    <n v="0.88320594531531105"/>
    <n v="0.71"/>
    <n v="2782.9067820484001"/>
    <n v="0.62707622117387096"/>
    <n v="5242"/>
    <n v="1"/>
    <n v="1.22"/>
    <n v="1.0999999999999999E-2"/>
    <n v="0.68"/>
    <n v="13.3536818008394"/>
    <d v="1900-01-08T12:55:13"/>
    <n v="43456"/>
    <n v="1.0646166168217299"/>
    <n v="43.115457186665402"/>
    <n v="0"/>
    <n v="26544.322606337286"/>
  </r>
  <r>
    <s v="STND-39701"/>
    <s v="Advanced Valve Technologies, Inc."/>
    <s v="Advanced Valve Technology - 775 Lively Blvd - Elk Grove Village"/>
    <s v="New Indoor LED Fixtures"/>
    <s v="Indoor Lighting"/>
    <s v="Warehouse"/>
    <n v="0"/>
    <n v="1362.92"/>
    <n v="0.215696"/>
    <x v="0"/>
    <x v="0"/>
    <n v="9.5383441434566993"/>
    <s v="Qty / 1,000"/>
    <m/>
    <s v="Private-Lighting"/>
    <s v="lighting"/>
    <n v="3"/>
    <n v="1"/>
    <s v="Lighting"/>
    <n v="0.91633259480590001"/>
    <n v="1.30467645558681"/>
    <n v="1248.88802011286"/>
    <n v="0.28141349276425198"/>
    <n v="0.71"/>
    <n v="886.71049428012805"/>
    <n v="0.19980357986261901"/>
    <n v="5242"/>
    <n v="1"/>
    <n v="1.22"/>
    <n v="1.0999999999999999E-2"/>
    <n v="0.68"/>
    <n v="13.3536818008394"/>
    <d v="1900-01-08T12:55:13"/>
    <n v="43456"/>
    <n v="0.33921587845257001"/>
    <n v="13.737768221241399"/>
    <n v="0"/>
    <n v="8457.7498500584552"/>
  </r>
  <r>
    <s v="STND-39701"/>
    <s v="Advanced Valve Technologies, Inc."/>
    <s v="Advanced Valve Technology - 775 Lively Blvd - Elk Grove Village"/>
    <s v="New Indoor LED Fixtures"/>
    <s v="Indoor Lighting"/>
    <s v="Warehouse"/>
    <n v="0"/>
    <n v="17759.896000000001"/>
    <n v="2.8106849999999999"/>
    <x v="0"/>
    <x v="0"/>
    <n v="9.5383441434566993"/>
    <s v="Qty / 1,000"/>
    <m/>
    <s v="Private-Lighting"/>
    <s v="lighting"/>
    <n v="3"/>
    <n v="1"/>
    <s v="Lighting"/>
    <n v="0.91633259480590001"/>
    <n v="1.30467645558681"/>
    <n v="16273.971585162901"/>
    <n v="3.6670345435709999"/>
    <n v="0.71"/>
    <n v="11554.519825465701"/>
    <n v="2.6035945259354101"/>
    <n v="5242"/>
    <n v="1"/>
    <n v="1.22"/>
    <n v="1.0999999999999999E-2"/>
    <n v="0.68"/>
    <n v="13.3536818008394"/>
    <d v="1900-01-08T12:55:13"/>
    <n v="43456"/>
    <n v="4.4202441460595496"/>
    <n v="179.013687436792"/>
    <n v="0"/>
    <n v="110210.98650768508"/>
  </r>
  <r>
    <s v="STND-39702"/>
    <s v="O'Hare Towing Service"/>
    <s v="O'Hare Towing Service, Inc - 2424 Wisconsin Ave - Downers Grove"/>
    <s v="Outdoor &amp; Garage - LED Fixtures"/>
    <s v="Outdoor &amp; Garage Lighting"/>
    <s v="Exterior"/>
    <n v="0"/>
    <n v="18631.400000000001"/>
    <n v="0"/>
    <x v="0"/>
    <x v="0"/>
    <n v="10.1978380583316"/>
    <s v="Qty / 1,000"/>
    <m/>
    <s v="Private-Lighting"/>
    <s v="lighting"/>
    <n v="3"/>
    <n v="3800"/>
    <s v="Lighting"/>
    <n v="0.91633259480590001"/>
    <n v="1.30467645558681"/>
    <n v="17072.5591068666"/>
    <n v="0"/>
    <n v="0.71"/>
    <n v="12121.5169658753"/>
    <n v="0"/>
    <n v="4903"/>
    <n v="1"/>
    <n v="1"/>
    <n v="0"/>
    <n v="0"/>
    <n v="14.276973281664301"/>
    <d v="1900-01-09T04:44:53"/>
    <n v="43194"/>
    <n v="0"/>
    <n v="0"/>
    <n v="1"/>
    <n v="123613.26703931532"/>
  </r>
  <r>
    <s v="STND-39706"/>
    <s v="Cermak Produce"/>
    <s v="Cermak Produce - 3311 W 26th St - Chicago"/>
    <s v="Outdoor &amp; Garage - LED Fixtures"/>
    <s v="Outdoor &amp; Garage Lighting"/>
    <s v="Exterior"/>
    <n v="0"/>
    <n v="65234.415000000001"/>
    <n v="0"/>
    <x v="0"/>
    <x v="0"/>
    <n v="10.1978380583316"/>
    <s v="Qty / 1,000"/>
    <m/>
    <s v="Private-Lighting"/>
    <s v="lighting"/>
    <n v="2"/>
    <n v="13305"/>
    <s v="Lighting"/>
    <n v="0.97902139861649395"/>
    <n v="0.93591656730105399"/>
    <n v="63865.888211228797"/>
    <n v="0"/>
    <n v="0.71"/>
    <n v="45344.780629972403"/>
    <n v="0"/>
    <n v="4903"/>
    <n v="1"/>
    <n v="1"/>
    <n v="0"/>
    <n v="0"/>
    <n v="14.276973281664301"/>
    <d v="1900-01-09T04:44:53"/>
    <n v="43194"/>
    <n v="0"/>
    <n v="0"/>
    <n v="1"/>
    <n v="462418.72965503013"/>
  </r>
  <r>
    <s v="STND-39706"/>
    <s v="Cermak Produce"/>
    <s v="Cermak Produce - 3311 W 26th St - Chicago"/>
    <s v="LED Refrigerated Display Case Lighting for Open and Closed Cases"/>
    <s v="Refrigeration"/>
    <s v="Grocery/convenience"/>
    <n v="0"/>
    <n v="3153.6"/>
    <n v="0.37"/>
    <x v="2"/>
    <x v="0"/>
    <n v="8.6177180282661094"/>
    <s v="ΔkWpeak / CF"/>
    <n v="0.69"/>
    <s v="Private-Lighting"/>
    <s v="lighting"/>
    <n v="2"/>
    <n v="8"/>
    <s v="Non-Lighting"/>
    <n v="0.97902139861649395"/>
    <n v="0.93591656730105399"/>
    <n v="3087.4418826769702"/>
    <n v="0.34628912990138999"/>
    <n v="0.7"/>
    <n v="2161.2093178738801"/>
    <n v="0.24240239093097299"/>
    <n v="4661"/>
    <n v="1.07"/>
    <n v="1.24"/>
    <n v="2.9000000000000001E-2"/>
    <n v="0.745"/>
    <n v="15.018236429950701"/>
    <d v="1900-01-09T17:27:20"/>
    <n v="43194"/>
    <n v="0.50186830420491302"/>
    <n v="0"/>
    <n v="1"/>
    <n v="18624.692501498437"/>
  </r>
  <r>
    <s v="STND-39706"/>
    <s v="Cermak Produce"/>
    <s v="Cermak Produce - 3311 W 26th St - Chicago"/>
    <s v="New Indoor LED Fixtures"/>
    <s v="Indoor Lighting"/>
    <s v="Grocery/convenience"/>
    <n v="0"/>
    <n v="99999.751000000004"/>
    <n v="18.646999999999998"/>
    <x v="0"/>
    <x v="0"/>
    <n v="10.727311735679001"/>
    <s v="Qty / 1,000"/>
    <m/>
    <s v="Private-Lighting"/>
    <s v="lighting"/>
    <n v="2"/>
    <n v="20051"/>
    <s v="Lighting"/>
    <n v="0.97902139861649395"/>
    <n v="0.93591656730105399"/>
    <n v="97901.896085321103"/>
    <n v="17.452036230462699"/>
    <n v="0.71"/>
    <n v="69510.346220577994"/>
    <n v="12.3909457236285"/>
    <n v="4661"/>
    <n v="1.07"/>
    <n v="1.24"/>
    <n v="2.9000000000000001E-2"/>
    <n v="0.745"/>
    <n v="15.018236429950701"/>
    <d v="1900-01-09T17:27:20"/>
    <n v="43194"/>
    <n v="18.8915741832244"/>
    <n v="2653.41587520964"/>
    <n v="1"/>
    <n v="745659.15276311676"/>
  </r>
  <r>
    <s v="STND-39707"/>
    <s v="Berner Food &amp; Beverage LLC"/>
    <s v="Berner Food and Beverage, LLC - 2034 E Factory Rd - Dakota"/>
    <s v="VSD on HVAC Fan or Pump &lt;= 200 HP"/>
    <s v="Variable Speed Drives"/>
    <s v="Manufacturing"/>
    <n v="0"/>
    <n v="28467.274000000001"/>
    <n v="8.359"/>
    <x v="6"/>
    <x v="0"/>
    <n v="15"/>
    <s v="ΔkWpeak"/>
    <m/>
    <s v="Private-Non-Lighting"/>
    <s v="non_lighting"/>
    <n v="3"/>
    <n v="1"/>
    <s v="Non-Lighting"/>
    <n v="0.98952339343681495"/>
    <n v="0.43468415683807998"/>
    <n v="28169.033570375599"/>
    <n v="3.6335248670095099"/>
    <n v="0.7"/>
    <n v="19718.3234992629"/>
    <n v="2.5434674069066601"/>
    <n v="4618"/>
    <n v="1.02"/>
    <n v="1.04"/>
    <n v="1.2E-2"/>
    <n v="0.81"/>
    <n v="15.158077089649201"/>
    <d v="1900-01-09T19:51:10"/>
    <n v="43132"/>
    <n v="3.6335248670095099"/>
    <n v="0"/>
    <n v="1"/>
    <n v="295774.85248894349"/>
  </r>
  <r>
    <s v="STND-39708"/>
    <s v="Noble Network of Charter Schools"/>
    <s v="Chicago Bulls Academy - 2040 W Adams Street - Chicago"/>
    <s v="VSD on HVAC Chiller"/>
    <s v="Variable Speed Drives"/>
    <s v="K-12 School"/>
    <n v="0"/>
    <n v="135026"/>
    <n v="0"/>
    <x v="6"/>
    <x v="1"/>
    <n v="15"/>
    <s v="ΔkWpeak / CF"/>
    <n v="0.203252032520325"/>
    <s v="Public-Non-Lighting"/>
    <s v="non_lighting"/>
    <n v="2"/>
    <n v="80"/>
    <s v="Non-Lighting"/>
    <n v="0.84130066610770204"/>
    <n v="0.74264480108891695"/>
    <n v="113597.463741859"/>
    <n v="0"/>
    <n v="0.7"/>
    <n v="79518.224619301007"/>
    <n v="0"/>
    <n v="2979"/>
    <n v="1.17333333333333"/>
    <n v="1.323"/>
    <n v="2.1333333333333301E-2"/>
    <n v="0.72"/>
    <n v="23.497818059751602"/>
    <d v="1900-01-15T18:49:11"/>
    <n v="43132"/>
    <n v="0"/>
    <n v="0"/>
    <n v="1"/>
    <n v="1192773.3692895151"/>
  </r>
  <r>
    <s v="STND-39724"/>
    <s v="PLAY N THRIVE LLC"/>
    <s v="Play N Thrive LLC - 81 W Remington Cir - Schaumburg"/>
    <s v="Photocells"/>
    <s v="Outdoor &amp; Garage Lighting"/>
    <s v="Miscellaneous"/>
    <n v="0"/>
    <n v="635.6"/>
    <n v="0"/>
    <x v="0"/>
    <x v="0"/>
    <n v="8"/>
    <s v="Qty / 1,000"/>
    <m/>
    <s v="Private-Lighting"/>
    <s v="lighting"/>
    <n v="3"/>
    <n v="2270"/>
    <s v="Lighting"/>
    <n v="0.91633259480590001"/>
    <n v="1.30467645558681"/>
    <n v="582.42099725863"/>
    <n v="0"/>
    <n v="0.71"/>
    <n v="413.518908053627"/>
    <n v="0"/>
    <n v="3379"/>
    <n v="1.0900000000000001"/>
    <n v="1.36"/>
    <n v="2.1999999999999999E-2"/>
    <n v="0.57999999999999996"/>
    <n v="20.7161882213673"/>
    <d v="1900-01-13T19:08:05"/>
    <n v="43230"/>
    <n v="0"/>
    <n v="11.755286183201701"/>
    <n v="1"/>
    <n v="3308.151264429016"/>
  </r>
  <r>
    <s v="STND-39724"/>
    <s v="PLAY N THRIVE LLC"/>
    <s v="Play N Thrive LLC - 81 W Remington Cir - Schaumburg"/>
    <s v="New Indoor LED Fixtures"/>
    <s v="Indoor Lighting"/>
    <s v="Miscellaneous"/>
    <n v="0"/>
    <n v="63054.843000000001"/>
    <n v="13.504"/>
    <x v="0"/>
    <x v="0"/>
    <n v="14.797277300976599"/>
    <s v="Qty / 1,000"/>
    <m/>
    <s v="Private-Lighting"/>
    <s v="lighting"/>
    <n v="3"/>
    <n v="17120"/>
    <s v="Lighting"/>
    <n v="0.91633259480590001"/>
    <n v="1.30467645558681"/>
    <n v="57779.207901268601"/>
    <n v="17.618350856244199"/>
    <n v="0.71"/>
    <n v="41023.237609900702"/>
    <n v="12.509029107933401"/>
    <n v="3379"/>
    <n v="1.0900000000000001"/>
    <n v="1.36"/>
    <n v="2.1999999999999999E-2"/>
    <n v="0.57999999999999996"/>
    <n v="20.7161882213673"/>
    <d v="1900-01-13T19:08:05"/>
    <n v="43230"/>
    <n v="22.335637495238601"/>
    <n v="1166.1858475485401"/>
    <n v="1"/>
    <n v="607032.22269755322"/>
  </r>
  <r>
    <s v="STND-39724"/>
    <s v="PLAY N THRIVE LLC"/>
    <s v="Play N Thrive LLC - 81 W Remington Cir - Schaumburg"/>
    <s v="Outdoor &amp; Garage - LED Fixtures"/>
    <s v="Outdoor &amp; Garage Lighting"/>
    <s v="Exterior"/>
    <n v="0"/>
    <n v="36086.080000000002"/>
    <n v="0"/>
    <x v="0"/>
    <x v="0"/>
    <n v="10.1978380583316"/>
    <s v="Qty / 1,000"/>
    <m/>
    <s v="Private-Lighting"/>
    <s v="lighting"/>
    <n v="3"/>
    <n v="7360"/>
    <s v="Lighting"/>
    <n v="0.91633259480590001"/>
    <n v="1.30467645558681"/>
    <n v="33066.851322773298"/>
    <n v="0"/>
    <n v="0.71"/>
    <n v="23477.464439169002"/>
    <n v="0"/>
    <n v="4903"/>
    <n v="1"/>
    <n v="1"/>
    <n v="0"/>
    <n v="0"/>
    <n v="14.276973281664301"/>
    <d v="1900-01-09T04:44:53"/>
    <n v="43230"/>
    <n v="0"/>
    <n v="0"/>
    <n v="1"/>
    <n v="239419.38037088441"/>
  </r>
  <r>
    <s v="STND-39724"/>
    <s v="PLAY N THRIVE LLC"/>
    <s v="Play N Thrive LLC - 81 W Remington Cir - Schaumburg"/>
    <s v="Occupancy Sensors"/>
    <s v="Indoor Lighting"/>
    <s v="Miscellaneous"/>
    <n v="0"/>
    <n v="5330.1970000000001"/>
    <n v="3.5259999999999998"/>
    <x v="0"/>
    <x v="0"/>
    <n v="8"/>
    <s v="Qty / 1,000"/>
    <m/>
    <s v="Private-Lighting"/>
    <s v="lighting"/>
    <n v="3"/>
    <n v="6030"/>
    <s v="Lighting"/>
    <n v="0.91633259480590001"/>
    <n v="1.30467645558681"/>
    <n v="4884.2332478366197"/>
    <n v="4.6002891823990799"/>
    <n v="0.71"/>
    <n v="3467.8056059639998"/>
    <n v="3.2662053195033498"/>
    <n v="3379"/>
    <n v="1.0900000000000001"/>
    <n v="1.36"/>
    <n v="2.1999999999999999E-2"/>
    <n v="0.57999999999999996"/>
    <n v="20.7161882213673"/>
    <d v="1900-01-13T19:08:05"/>
    <n v="43230"/>
    <n v="7.8664315704498602"/>
    <n v="98.580854543491498"/>
    <n v="1"/>
    <n v="27742.444847711999"/>
  </r>
  <r>
    <s v="STND-39725"/>
    <s v="Soldberg Manufacturing Inc"/>
    <s v="Solberg MFG - 1151 Ardmore Ave - Itasca"/>
    <s v="Outdoor &amp; Garage - LED Fixtures"/>
    <s v="Outdoor &amp; Garage Lighting"/>
    <s v="Exterior"/>
    <n v="0"/>
    <n v="13434.22"/>
    <n v="0"/>
    <x v="0"/>
    <x v="0"/>
    <n v="10.1978380583316"/>
    <s v="Qty / 1,000"/>
    <m/>
    <s v="Private-Lighting"/>
    <s v="lighting"/>
    <n v="3"/>
    <n v="2740"/>
    <s v="Lighting"/>
    <n v="0.91633259480590001"/>
    <n v="1.30467645558681"/>
    <n v="12310.213671793301"/>
    <n v="0"/>
    <n v="0.71"/>
    <n v="8740.2517069732494"/>
    <n v="0"/>
    <n v="4903"/>
    <n v="1"/>
    <n v="1"/>
    <n v="0"/>
    <n v="0"/>
    <n v="14.276973281664301"/>
    <d v="1900-01-09T04:44:53"/>
    <n v="43230"/>
    <n v="0"/>
    <n v="0"/>
    <n v="1"/>
    <n v="89131.67149676953"/>
  </r>
  <r>
    <s v="STND-39726"/>
    <s v="Thelen Sand &amp; Gravel Inc."/>
    <s v="Thelen Sand and Gravel Inc. - 914-E Route 120 - Lakemoor"/>
    <s v="Photocells"/>
    <s v="Outdoor &amp; Garage Lighting"/>
    <s v="Garage"/>
    <n v="0"/>
    <n v="394.8"/>
    <n v="0"/>
    <x v="0"/>
    <x v="0"/>
    <n v="8"/>
    <s v="Qty / 1,000"/>
    <m/>
    <s v="Private-Lighting"/>
    <s v="lighting"/>
    <n v="3"/>
    <n v="1410"/>
    <s v="Lighting"/>
    <n v="0.91633259480590001"/>
    <n v="1.30467645558681"/>
    <n v="361.76810842936902"/>
    <n v="0"/>
    <n v="0.71"/>
    <n v="256.85535698485199"/>
    <n v="0"/>
    <n v="3401"/>
    <n v="1"/>
    <n v="1"/>
    <n v="0"/>
    <n v="0.92"/>
    <n v="20.582181711261399"/>
    <d v="1900-01-13T16:50:15"/>
    <n v="43252"/>
    <n v="0"/>
    <n v="0"/>
    <n v="0"/>
    <n v="2054.842855878816"/>
  </r>
  <r>
    <s v="STND-39726"/>
    <s v="Thelen Sand &amp; Gravel Inc."/>
    <s v="Thelen Sand and Gravel Inc. - 914-E Route 120 - Lakemoor"/>
    <s v="Indoor Networked Lighting Measures"/>
    <s v="Indoor Advanced Lighting"/>
    <s v="Garage"/>
    <n v="0"/>
    <n v="0"/>
    <n v="0"/>
    <x v="0"/>
    <x v="0"/>
    <n v="14.701558365186701"/>
    <s v="Qty / 1,000"/>
    <m/>
    <s v="Private-Lighting"/>
    <s v="lighting"/>
    <n v="3"/>
    <n v="628"/>
    <s v="Lighting"/>
    <n v="0.91633259480590001"/>
    <n v="1.30467645558681"/>
    <n v="0"/>
    <n v="0"/>
    <n v="0.71"/>
    <n v="0"/>
    <n v="0"/>
    <n v="3401"/>
    <n v="1"/>
    <n v="1"/>
    <n v="0"/>
    <n v="0.92"/>
    <n v="20.582181711261399"/>
    <d v="1900-01-13T16:50:15"/>
    <n v="43252"/>
    <n v="0"/>
    <n v="0"/>
    <n v="0"/>
    <n v="0"/>
  </r>
  <r>
    <s v="STND-39726"/>
    <s v="Thelen Sand &amp; Gravel Inc."/>
    <s v="Thelen Sand and Gravel Inc. - 914-E Route 120 - Lakemoor"/>
    <s v="New Indoor LED Fixtures"/>
    <s v="Indoor Lighting"/>
    <s v="Garage"/>
    <n v="0"/>
    <n v="0"/>
    <n v="0"/>
    <x v="0"/>
    <x v="0"/>
    <n v="14.701558365186701"/>
    <s v="Qty / 1,000"/>
    <m/>
    <s v="Private-Lighting"/>
    <s v="lighting"/>
    <n v="3"/>
    <n v="228"/>
    <s v="Lighting"/>
    <n v="0.91633259480590001"/>
    <n v="1.30467645558681"/>
    <n v="0"/>
    <n v="0"/>
    <n v="0.71"/>
    <n v="0"/>
    <n v="0"/>
    <n v="3401"/>
    <n v="1"/>
    <n v="1"/>
    <n v="0"/>
    <n v="0.92"/>
    <n v="20.582181711261399"/>
    <d v="1900-01-13T16:50:15"/>
    <n v="43252"/>
    <n v="0"/>
    <n v="0"/>
    <n v="0"/>
    <n v="0"/>
  </r>
  <r>
    <s v="STND-39726"/>
    <s v="Thelen Sand &amp; Gravel Inc."/>
    <s v="Thelen Sand and Gravel Inc. - 914-E Route 120 - Lakemoor"/>
    <s v="Outdoor &amp; Garage - LED Fixtures"/>
    <s v="Outdoor &amp; Garage Lighting"/>
    <s v="Garage"/>
    <n v="0"/>
    <n v="40498.78"/>
    <n v="0"/>
    <x v="0"/>
    <x v="0"/>
    <n v="14.701558365186701"/>
    <s v="Qty / 1,000"/>
    <m/>
    <s v="Private-Lighting"/>
    <s v="lighting"/>
    <n v="3"/>
    <n v="8260"/>
    <s v="Lighting"/>
    <n v="0.91633259480590001"/>
    <n v="1.30467645558681"/>
    <n v="37110.3521638733"/>
    <n v="0"/>
    <n v="0.71"/>
    <n v="26348.350036349999"/>
    <n v="0"/>
    <n v="3401"/>
    <n v="1"/>
    <n v="1"/>
    <n v="0"/>
    <n v="0.92"/>
    <n v="20.582181711261399"/>
    <d v="1900-01-13T16:50:15"/>
    <n v="43252"/>
    <n v="0"/>
    <n v="0"/>
    <n v="0"/>
    <n v="387361.80588576861"/>
  </r>
  <r>
    <s v="STND-39726"/>
    <s v="Thelen Sand &amp; Gravel Inc."/>
    <s v="Thelen Sand and Gravel Inc. - 914-E Route 120 - Lakemoor"/>
    <s v="Outdoor &amp; Garage - Occupancy Sensors"/>
    <s v="Outdoor &amp; Garage Lighting"/>
    <s v="Garage"/>
    <n v="0"/>
    <n v="0"/>
    <n v="0"/>
    <x v="0"/>
    <x v="0"/>
    <n v="8"/>
    <s v="Qty / 1,000"/>
    <m/>
    <s v="Private-Lighting"/>
    <s v="lighting"/>
    <n v="3"/>
    <n v="1875"/>
    <s v="Lighting"/>
    <n v="0.91633259480590001"/>
    <n v="1.30467645558681"/>
    <n v="0"/>
    <n v="0"/>
    <n v="0.71"/>
    <n v="0"/>
    <n v="0"/>
    <n v="3401"/>
    <n v="1"/>
    <n v="1"/>
    <n v="0"/>
    <n v="0.92"/>
    <n v="20.582181711261399"/>
    <d v="1900-01-13T16:50:15"/>
    <n v="43252"/>
    <n v="0"/>
    <n v="0"/>
    <n v="0"/>
    <n v="0"/>
  </r>
  <r>
    <s v="STND-39727"/>
    <s v="McCarthy Ford of North Riverside Inc"/>
    <s v="McCarthy Ford of North Riverside - 2100 Harlem Ave - North Riverside"/>
    <s v="Outdoor Networked Lighting Control System"/>
    <s v="Outdoor Advanced Lighting"/>
    <s v="Miscellaneous"/>
    <n v="0"/>
    <n v="9746.7000000000007"/>
    <n v="0"/>
    <x v="0"/>
    <x v="0"/>
    <n v="15"/>
    <s v="Qty / 1,000"/>
    <m/>
    <s v="Private-Lighting"/>
    <s v="lighting"/>
    <n v="3"/>
    <n v="3956"/>
    <s v="Lighting"/>
    <n v="0.91633259480590001"/>
    <n v="1.30467645558681"/>
    <n v="8931.2189017946603"/>
    <n v="0"/>
    <n v="0.71"/>
    <n v="6341.1654202742102"/>
    <n v="0"/>
    <n v="3379"/>
    <n v="1.0900000000000001"/>
    <n v="1.36"/>
    <n v="2.1999999999999999E-2"/>
    <n v="0.57999999999999996"/>
    <n v="20.7161882213673"/>
    <d v="1900-01-13T19:08:05"/>
    <n v="43406"/>
    <n v="0"/>
    <n v="180.26313379768999"/>
    <n v="0"/>
    <n v="95117.481304113157"/>
  </r>
  <r>
    <s v="STND-39729"/>
    <s v="Village of North Riverside"/>
    <s v="Fire Station - 2331 S DesPlaines Ave - North Riverside"/>
    <s v="New Indoor LED Fixtures"/>
    <s v="Indoor Lighting"/>
    <s v="Miscellaneous"/>
    <n v="0"/>
    <n v="1875.59"/>
    <n v="0"/>
    <x v="0"/>
    <x v="1"/>
    <n v="14.797277300976599"/>
    <s v="Qty / 1,000"/>
    <m/>
    <s v="Public-Lighting"/>
    <s v="lighting"/>
    <n v="3"/>
    <n v="120"/>
    <s v="Lighting"/>
    <n v="0.99829244462109001"/>
    <n v="0.987374621353864"/>
    <n v="1872.3873262068701"/>
    <n v="0"/>
    <n v="0.71"/>
    <n v="1329.39500160688"/>
    <n v="0"/>
    <n v="3379"/>
    <n v="1.0900000000000001"/>
    <n v="1.36"/>
    <n v="2.1999999999999999E-2"/>
    <n v="0.57999999999999996"/>
    <n v="20.7161882213673"/>
    <d v="1900-01-13T19:08:05"/>
    <n v="43132"/>
    <n v="0"/>
    <n v="37.791303831698301"/>
    <n v="1"/>
    <n v="19671.426481309234"/>
  </r>
  <r>
    <s v="STND-39730"/>
    <s v="Mount Carmel High School"/>
    <s v="Mt Carmel High School - 6410 S Dante Ave - Chicago"/>
    <s v="New Indoor LED Fixtures"/>
    <s v="Indoor Lighting"/>
    <s v="K-12 School"/>
    <n v="0"/>
    <n v="36900.247000000003"/>
    <n v="10.061999999999999"/>
    <x v="0"/>
    <x v="0"/>
    <n v="15"/>
    <s v="Qty / 1,000"/>
    <m/>
    <s v="Private-Lighting"/>
    <s v="lighting"/>
    <n v="3"/>
    <n v="10587"/>
    <s v="Lighting"/>
    <n v="0.91633259480590001"/>
    <n v="1.30467645558681"/>
    <n v="33812.899082488599"/>
    <n v="13.127654496114401"/>
    <n v="0.71"/>
    <n v="24007.1583485669"/>
    <n v="9.32063469224126"/>
    <n v="2979"/>
    <n v="1.17333333333333"/>
    <n v="1.323"/>
    <n v="2.1333333333333301E-2"/>
    <n v="0.72"/>
    <n v="23.497818059751602"/>
    <d v="1900-01-15T18:49:11"/>
    <n v="43202"/>
    <n v="13.7814463090141"/>
    <n v="614.77998331797505"/>
    <n v="1"/>
    <n v="360107.37522850349"/>
  </r>
  <r>
    <s v="STND-39734"/>
    <s v="St. Marcelline Catholic Church, A Corporation Sole"/>
    <s v="St Marcelline Catholic Church - 822 S Springinsguth Rd - Schaumburg"/>
    <s v="New Indoor LED Fixtures"/>
    <s v="Indoor Lighting"/>
    <s v="Miscellaneous"/>
    <n v="0"/>
    <n v="34805.389000000003"/>
    <n v="7.4539999999999997"/>
    <x v="0"/>
    <x v="0"/>
    <n v="14.797277300976599"/>
    <s v="Qty / 1,000"/>
    <m/>
    <s v="Private-Lighting"/>
    <s v="lighting"/>
    <n v="3"/>
    <n v="9450"/>
    <s v="Lighting"/>
    <n v="0.91633259480590001"/>
    <n v="1.30467645558681"/>
    <n v="31893.312415598699"/>
    <n v="9.7250582999440507"/>
    <n v="0.71"/>
    <n v="22644.251815075098"/>
    <n v="6.9047913929602798"/>
    <n v="3379"/>
    <n v="1.0900000000000001"/>
    <n v="1.36"/>
    <n v="2.1999999999999999E-2"/>
    <n v="0.57999999999999996"/>
    <n v="20.7161882213673"/>
    <d v="1900-01-13T19:08:05"/>
    <n v="43216"/>
    <n v="12.328927865040599"/>
    <n v="643.71823224144202"/>
    <n v="1"/>
    <n v="335073.27338080894"/>
  </r>
  <r>
    <s v="STND-39737"/>
    <s v="Cermak Produce"/>
    <s v="Cermak Produce - 7220 S Cicero Ave - Bedford Park"/>
    <s v="New Indoor LED Fixtures"/>
    <s v="Indoor Lighting"/>
    <s v="Grocery/convenience"/>
    <n v="0"/>
    <n v="179466.91099999999"/>
    <n v="33.466000000000001"/>
    <x v="0"/>
    <x v="0"/>
    <n v="10.727311735679001"/>
    <s v="Qty / 1,000"/>
    <m/>
    <s v="Private-Lighting"/>
    <s v="lighting"/>
    <n v="2"/>
    <n v="35985"/>
    <s v="Lighting"/>
    <n v="0.97902139861649395"/>
    <n v="0.93591656730105399"/>
    <n v="175701.94621260199"/>
    <n v="31.321383841297099"/>
    <n v="0.71"/>
    <n v="124748.381810947"/>
    <n v="22.238182527320902"/>
    <n v="4661"/>
    <n v="1.07"/>
    <n v="1.24"/>
    <n v="2.9000000000000001E-2"/>
    <n v="0.745"/>
    <n v="15.018236429950701"/>
    <d v="1900-01-09T17:27:20"/>
    <n v="43297"/>
    <n v="33.904940291510101"/>
    <n v="4762.0153646406097"/>
    <n v="0"/>
    <n v="1338214.7802075366"/>
  </r>
  <r>
    <s v="STND-39737"/>
    <s v="Cermak Produce"/>
    <s v="Cermak Produce - 7220 S Cicero Ave - Bedford Park"/>
    <s v="LED Refrigerated Display Case Lighting for Open and Closed Cases"/>
    <s v="Refrigeration"/>
    <s v="Grocery/convenience"/>
    <n v="0"/>
    <n v="14191.2"/>
    <n v="1.667"/>
    <x v="2"/>
    <x v="0"/>
    <n v="8.6177180282661094"/>
    <s v="ΔkWpeak / CF"/>
    <n v="0.69"/>
    <s v="Private-Lighting"/>
    <s v="lighting"/>
    <n v="2"/>
    <n v="36"/>
    <s v="Non-Lighting"/>
    <n v="0.97902139861649395"/>
    <n v="0.93591656730105399"/>
    <n v="13893.4884720464"/>
    <n v="1.5601729176908601"/>
    <n v="0.7"/>
    <n v="9725.4419304324692"/>
    <n v="1.0921210423836001"/>
    <n v="4661"/>
    <n v="1.07"/>
    <n v="1.24"/>
    <n v="2.9000000000000001E-2"/>
    <n v="0.745"/>
    <n v="15.018236429950701"/>
    <d v="1900-01-09T17:27:20"/>
    <n v="43297"/>
    <n v="2.2611201705664601"/>
    <n v="0"/>
    <n v="0"/>
    <n v="83811.116256743044"/>
  </r>
  <r>
    <s v="STND-39737"/>
    <s v="Cermak Produce"/>
    <s v="Cermak Produce - 7220 S Cicero Ave - Bedford Park"/>
    <s v="LED Refrigerated Display Case Lighting for Open and Closed Cases"/>
    <s v="Refrigeration"/>
    <s v="Grocery/convenience"/>
    <n v="0"/>
    <n v="106154.7"/>
    <n v="12.84"/>
    <x v="2"/>
    <x v="0"/>
    <n v="8.6177180282661094"/>
    <s v="ΔkWpeak / CF"/>
    <n v="0.69"/>
    <s v="Private-Lighting"/>
    <s v="lighting"/>
    <n v="2"/>
    <n v="1605"/>
    <s v="Non-Lighting"/>
    <n v="0.97902139861649395"/>
    <n v="0.93591656730105399"/>
    <n v="103927.72286371401"/>
    <n v="12.017168724145501"/>
    <n v="0.7"/>
    <n v="72749.406004599994"/>
    <n v="8.4120181069018702"/>
    <n v="4661"/>
    <n v="1.07"/>
    <n v="1.24"/>
    <n v="2.9000000000000001E-2"/>
    <n v="0.745"/>
    <n v="15.018236429950701"/>
    <d v="1900-01-09T17:27:20"/>
    <n v="43297"/>
    <n v="17.416186556732701"/>
    <n v="0"/>
    <n v="0"/>
    <n v="626933.86767149216"/>
  </r>
  <r>
    <s v="STND-39739"/>
    <s v="Napleton 1050, Inc.  DBA Napleton Cadillac of Libertyville"/>
    <s v="Napleton 1050 Inc - 1050 S Milwaukee Ave - Libertyville"/>
    <s v="New Indoor LED Fixtures"/>
    <s v="Indoor Lighting"/>
    <s v="Miscellaneous"/>
    <n v="0"/>
    <n v="24831.527999999998"/>
    <n v="5.3180899999999998"/>
    <x v="0"/>
    <x v="0"/>
    <n v="14.797277300976599"/>
    <s v="Qty / 1,000"/>
    <m/>
    <s v="Private-Lighting"/>
    <s v="lighting"/>
    <n v="3"/>
    <n v="18876"/>
    <s v="Lighting"/>
    <n v="0.91633259480590001"/>
    <n v="1.30467645558681"/>
    <n v="22753.938485235401"/>
    <n v="6.9383868116916396"/>
    <n v="0.71"/>
    <n v="16155.296324517099"/>
    <n v="4.92625463630106"/>
    <n v="3379"/>
    <n v="1.0900000000000001"/>
    <n v="1.36"/>
    <n v="2.1999999999999999E-2"/>
    <n v="0.57999999999999996"/>
    <n v="20.7161882213673"/>
    <d v="1900-01-13T19:08:05"/>
    <n v="43371"/>
    <n v="8.7961293251668895"/>
    <n v="459.253804289154"/>
    <n v="0"/>
    <n v="239054.39959332757"/>
  </r>
  <r>
    <s v="STND-39739"/>
    <s v="Napleton 1050, Inc.  DBA Napleton Cadillac of Libertyville"/>
    <s v="Napleton 1050 Inc - 1050 S Milwaukee Ave - Libertyville"/>
    <s v="Occupancy Sensors"/>
    <s v="Indoor Lighting"/>
    <s v="Miscellaneous"/>
    <n v="0"/>
    <n v="1723.6949999999999"/>
    <n v="1.14036"/>
    <x v="0"/>
    <x v="0"/>
    <n v="8"/>
    <s v="Qty / 1,000"/>
    <m/>
    <s v="Private-Lighting"/>
    <s v="lighting"/>
    <n v="3"/>
    <n v="1950"/>
    <s v="Lighting"/>
    <n v="0.91633259480590001"/>
    <n v="1.30467645558681"/>
    <n v="1579.47791200396"/>
    <n v="1.4878008428929701"/>
    <n v="0.71"/>
    <n v="1121.4293175228099"/>
    <n v="1.0563385984540099"/>
    <n v="3379"/>
    <n v="1.0900000000000001"/>
    <n v="1.36"/>
    <n v="2.1999999999999999E-2"/>
    <n v="0.57999999999999996"/>
    <n v="20.7161882213673"/>
    <d v="1900-01-13T19:08:05"/>
    <n v="43371"/>
    <n v="2.5441190883942699"/>
    <n v="31.879370700997299"/>
    <n v="0"/>
    <n v="8971.4345401824794"/>
  </r>
  <r>
    <s v="STND-39739"/>
    <s v="Napleton 1050, Inc.  DBA Napleton Cadillac of Libertyville"/>
    <s v="Napleton 1050 Inc - 1050 S Milwaukee Ave - Libertyville"/>
    <s v="New Indoor LED Fixtures"/>
    <s v="Indoor Lighting"/>
    <s v="Miscellaneous"/>
    <n v="0"/>
    <n v="1215.4259999999999"/>
    <n v="0.26030399999999998"/>
    <x v="0"/>
    <x v="0"/>
    <n v="14.797277300976599"/>
    <s v="Qty / 1,000"/>
    <m/>
    <s v="Private-Lighting"/>
    <s v="lighting"/>
    <n v="3"/>
    <n v="18876"/>
    <s v="Lighting"/>
    <n v="0.91633259480590001"/>
    <n v="1.30467645558681"/>
    <n v="1113.7344603745601"/>
    <n v="0.33961250009506799"/>
    <n v="0.71"/>
    <n v="790.75146686593405"/>
    <n v="0.241124875067498"/>
    <n v="3379"/>
    <n v="1.0900000000000001"/>
    <n v="1.36"/>
    <n v="2.1999999999999999E-2"/>
    <n v="0.57999999999999996"/>
    <n v="20.7161882213673"/>
    <d v="1900-01-13T19:08:05"/>
    <n v="43371"/>
    <n v="0.430543230343646"/>
    <n v="22.479044154348799"/>
    <n v="0"/>
    <n v="11700.968731369236"/>
  </r>
  <r>
    <s v="STND-39739"/>
    <s v="Napleton 1050, Inc.  DBA Napleton Cadillac of Libertyville"/>
    <s v="Napleton 1050 Inc - 1050 S Milwaukee Ave - Libertyville"/>
    <s v="New Indoor LED Fixtures"/>
    <s v="Indoor Lighting"/>
    <s v="Miscellaneous"/>
    <n v="0"/>
    <n v="3292.7"/>
    <n v="0.70518700000000001"/>
    <x v="0"/>
    <x v="0"/>
    <n v="14.797277300976599"/>
    <s v="Qty / 1,000"/>
    <m/>
    <s v="Private-Lighting"/>
    <s v="lighting"/>
    <n v="3"/>
    <n v="1"/>
    <s v="Lighting"/>
    <n v="0.91633259480590001"/>
    <n v="1.30467645558681"/>
    <n v="3017.2083349173899"/>
    <n v="0.92004087568589299"/>
    <n v="0.71"/>
    <n v="2142.2179177913399"/>
    <n v="0.65322902173698405"/>
    <n v="3379"/>
    <n v="1.0900000000000001"/>
    <n v="1.36"/>
    <n v="2.1999999999999999E-2"/>
    <n v="0.57999999999999996"/>
    <n v="20.7161882213673"/>
    <d v="1900-01-13T19:08:05"/>
    <n v="43371"/>
    <n v="1.16638042049429"/>
    <n v="60.897782906589399"/>
    <n v="0"/>
    <n v="31698.99256867915"/>
  </r>
  <r>
    <s v="STND-39739"/>
    <s v="Napleton 1050, Inc.  DBA Napleton Cadillac of Libertyville"/>
    <s v="Napleton 1050 Inc - 1050 S Milwaukee Ave - Libertyville"/>
    <s v="New Indoor LED Fixtures"/>
    <s v="Indoor Lighting"/>
    <s v="Miscellaneous"/>
    <n v="0"/>
    <n v="335.16300000000001"/>
    <n v="7.1780999999999998E-2"/>
    <x v="0"/>
    <x v="0"/>
    <n v="14.797277300976599"/>
    <s v="Qty / 1,000"/>
    <m/>
    <s v="Private-Lighting"/>
    <s v="lighting"/>
    <n v="3"/>
    <n v="1"/>
    <s v="Lighting"/>
    <n v="0.91633259480590001"/>
    <n v="1.30467645558681"/>
    <n v="307.12078147292999"/>
    <n v="9.3650980658476504E-2"/>
    <n v="0.71"/>
    <n v="218.05575484578"/>
    <n v="6.6492196267518303E-2"/>
    <n v="3379"/>
    <n v="1.0900000000000001"/>
    <n v="1.36"/>
    <n v="2.1999999999999999E-2"/>
    <n v="0.57999999999999996"/>
    <n v="20.7161882213673"/>
    <d v="1900-01-13T19:08:05"/>
    <n v="43371"/>
    <n v="0.11872588825871799"/>
    <n v="6.1987680664260996"/>
    <n v="0"/>
    <n v="3226.6314715267786"/>
  </r>
  <r>
    <s v="STND-39739"/>
    <s v="Napleton 1050, Inc.  DBA Napleton Cadillac of Libertyville"/>
    <s v="Napleton 1050 Inc - 1050 S Milwaukee Ave - Libertyville"/>
    <s v="New Indoor LED Fixtures"/>
    <s v="Indoor Lighting"/>
    <s v="Miscellaneous"/>
    <n v="0"/>
    <n v="7403.0510000000004"/>
    <n v="1.585488"/>
    <x v="0"/>
    <x v="0"/>
    <n v="14.797277300976599"/>
    <s v="Qty / 1,000"/>
    <m/>
    <s v="Private-Lighting"/>
    <s v="lighting"/>
    <n v="3"/>
    <n v="1"/>
    <s v="Lighting"/>
    <n v="0.91633259480590001"/>
    <n v="1.30467645558681"/>
    <n v="6783.6569323104104"/>
    <n v="2.0685488642154102"/>
    <n v="0.71"/>
    <n v="4816.3964219403897"/>
    <n v="1.46866969359294"/>
    <n v="3379"/>
    <n v="1.0900000000000001"/>
    <n v="1.36"/>
    <n v="2.1999999999999999E-2"/>
    <n v="0.57999999999999996"/>
    <n v="20.7161882213673"/>
    <d v="1900-01-13T19:08:05"/>
    <n v="43371"/>
    <n v="2.6223996757294801"/>
    <n v="136.91784634020999"/>
    <n v="0"/>
    <n v="71269.553446883438"/>
  </r>
  <r>
    <s v="STND-39739"/>
    <s v="Napleton 1050, Inc.  DBA Napleton Cadillac of Libertyville"/>
    <s v="Napleton 1050 Inc - 1050 S Milwaukee Ave - Libertyville"/>
    <s v="New Indoor LED Fixtures"/>
    <s v="Indoor Lighting"/>
    <s v="Miscellaneous"/>
    <n v="0"/>
    <n v="972.34100000000001"/>
    <n v="0.20824300000000001"/>
    <x v="0"/>
    <x v="0"/>
    <n v="14.797277300976599"/>
    <s v="Qty / 1,000"/>
    <m/>
    <s v="Private-Lighting"/>
    <s v="lighting"/>
    <n v="3"/>
    <n v="1"/>
    <s v="Lighting"/>
    <n v="0.91633259480590001"/>
    <n v="1.30467645558681"/>
    <n v="890.98775156616296"/>
    <n v="0.271689739140763"/>
    <n v="0.71"/>
    <n v="632.60130361197605"/>
    <n v="0.192899714789942"/>
    <n v="3379"/>
    <n v="1.0900000000000001"/>
    <n v="1.36"/>
    <n v="2.1999999999999999E-2"/>
    <n v="0.57999999999999996"/>
    <n v="20.7161882213673"/>
    <d v="1900-01-13T19:08:05"/>
    <n v="43371"/>
    <n v="0.34443425347459899"/>
    <n v="17.983239022436301"/>
    <n v="0"/>
    <n v="9360.7769105056996"/>
  </r>
  <r>
    <s v="STND-39739"/>
    <s v="Napleton 1050, Inc.  DBA Napleton Cadillac of Libertyville"/>
    <s v="Napleton 1050 Inc - 1050 S Milwaukee Ave - Libertyville"/>
    <s v="New Indoor LED Fixtures"/>
    <s v="Indoor Lighting"/>
    <s v="Miscellaneous"/>
    <n v="0"/>
    <n v="854.48199999999997"/>
    <n v="0.183002"/>
    <x v="0"/>
    <x v="0"/>
    <n v="14.797277300976599"/>
    <s v="Qty / 1,000"/>
    <m/>
    <s v="Private-Lighting"/>
    <s v="lighting"/>
    <n v="3"/>
    <n v="1"/>
    <s v="Lighting"/>
    <n v="0.91633259480590001"/>
    <n v="1.30467645558681"/>
    <n v="782.98970827493497"/>
    <n v="0.238758400725297"/>
    <n v="0.71"/>
    <n v="555.92269287520401"/>
    <n v="0.169518464514961"/>
    <n v="3379"/>
    <n v="1.0900000000000001"/>
    <n v="1.36"/>
    <n v="2.1999999999999999E-2"/>
    <n v="0.57999999999999996"/>
    <n v="20.7161882213673"/>
    <d v="1900-01-13T19:08:05"/>
    <n v="43371"/>
    <n v="0.30268559929677602"/>
    <n v="15.803462001879399"/>
    <n v="0"/>
    <n v="8226.142244380042"/>
  </r>
  <r>
    <s v="STND-39739"/>
    <s v="Napleton 1050, Inc.  DBA Napleton Cadillac of Libertyville"/>
    <s v="Napleton 1050 Inc - 1050 S Milwaukee Ave - Libertyville"/>
    <s v="New Indoor LED Fixtures"/>
    <s v="Indoor Lighting"/>
    <s v="Miscellaneous"/>
    <n v="0"/>
    <n v="4673.8670000000002"/>
    <n v="1.0009870000000001"/>
    <x v="0"/>
    <x v="0"/>
    <n v="14.797277300976599"/>
    <s v="Qty / 1,000"/>
    <m/>
    <s v="Private-Lighting"/>
    <s v="lighting"/>
    <n v="3"/>
    <n v="1"/>
    <s v="Lighting"/>
    <n v="0.91633259480590001"/>
    <n v="1.30467645558681"/>
    <n v="4282.8166758876696"/>
    <n v="1.30596417124847"/>
    <n v="0.71"/>
    <n v="3040.7998398802401"/>
    <n v="0.92723456158641404"/>
    <n v="3379"/>
    <n v="1.0900000000000001"/>
    <n v="1.36"/>
    <n v="2.1999999999999999E-2"/>
    <n v="0.57999999999999996"/>
    <n v="20.7161882213673"/>
    <d v="1900-01-13T19:08:05"/>
    <n v="43371"/>
    <n v="1.6556340913393399"/>
    <n v="86.442171439934597"/>
    <n v="0"/>
    <n v="44995.558447473159"/>
  </r>
  <r>
    <s v="STND-39739"/>
    <s v="Napleton 1050, Inc.  DBA Napleton Cadillac of Libertyville"/>
    <s v="Napleton 1050 Inc - 1050 S Milwaukee Ave - Libertyville"/>
    <s v="New Indoor LED Fixtures"/>
    <s v="Indoor Lighting"/>
    <s v="Miscellaneous"/>
    <n v="0"/>
    <n v="7237.3109999999997"/>
    <n v="1.549992"/>
    <x v="0"/>
    <x v="0"/>
    <n v="14.797277300976599"/>
    <s v="Qty / 1,000"/>
    <m/>
    <s v="Private-Lighting"/>
    <s v="lighting"/>
    <n v="3"/>
    <n v="1"/>
    <s v="Lighting"/>
    <n v="0.91633259480590001"/>
    <n v="1.30467645558681"/>
    <n v="6631.7839680472798"/>
    <n v="2.0222380687479098"/>
    <n v="0.71"/>
    <n v="4708.5666173135696"/>
    <n v="1.43578902881101"/>
    <n v="3379"/>
    <n v="1.0900000000000001"/>
    <n v="1.36"/>
    <n v="2.1999999999999999E-2"/>
    <n v="0.57999999999999996"/>
    <n v="20.7161882213673"/>
    <d v="1900-01-13T19:08:05"/>
    <n v="43371"/>
    <n v="2.56368923522807"/>
    <n v="133.85252045600001"/>
    <n v="0"/>
    <n v="69673.965926510253"/>
  </r>
  <r>
    <s v="STND-39739"/>
    <s v="Napleton 1050, Inc.  DBA Napleton Cadillac of Libertyville"/>
    <s v="Napleton 1050 Inc - 1050 S Milwaukee Ave - Libertyville"/>
    <s v="New Indoor LED Fixtures"/>
    <s v="Indoor Lighting"/>
    <s v="Miscellaneous"/>
    <n v="0"/>
    <n v="4220.8440000000001"/>
    <n v="0.90396500000000002"/>
    <x v="0"/>
    <x v="0"/>
    <n v="14.797277300976599"/>
    <s v="Qty / 1,000"/>
    <m/>
    <s v="Private-Lighting"/>
    <s v="lighting"/>
    <n v="3"/>
    <n v="1"/>
    <s v="Lighting"/>
    <n v="0.91633259480590001"/>
    <n v="1.30467645558681"/>
    <n v="3867.6969347909098"/>
    <n v="1.1793818521745301"/>
    <n v="0.71"/>
    <n v="2746.0648237015498"/>
    <n v="0.83736111504391497"/>
    <n v="3379"/>
    <n v="1.0900000000000001"/>
    <n v="1.36"/>
    <n v="2.1999999999999999E-2"/>
    <n v="0.57999999999999996"/>
    <n v="20.7161882213673"/>
    <d v="1900-01-13T19:08:05"/>
    <n v="43371"/>
    <n v="1.4951595489028"/>
    <n v="78.063607858165199"/>
    <n v="0"/>
    <n v="40634.282682769248"/>
  </r>
  <r>
    <s v="STND-39739"/>
    <s v="Napleton 1050, Inc.  DBA Napleton Cadillac of Libertyville"/>
    <s v="Napleton 1050 Inc - 1050 S Milwaukee Ave - Libertyville"/>
    <s v="New Indoor LED Fixtures"/>
    <s v="Indoor Lighting"/>
    <s v="Miscellaneous"/>
    <n v="0"/>
    <n v="14485.672"/>
    <n v="3.1023499999999999"/>
    <x v="0"/>
    <x v="0"/>
    <n v="14.797277300976599"/>
    <s v="Qty / 1,000"/>
    <m/>
    <s v="Private-Lighting"/>
    <s v="lighting"/>
    <n v="3"/>
    <n v="1"/>
    <s v="Lighting"/>
    <n v="0.91633259480590001"/>
    <n v="1.30467645558681"/>
    <n v="13273.693411267201"/>
    <n v="4.0475630019897304"/>
    <n v="0.71"/>
    <n v="9424.3223219996908"/>
    <n v="2.8737697314127102"/>
    <n v="3379"/>
    <n v="1.0900000000000001"/>
    <n v="1.36"/>
    <n v="2.1999999999999999E-2"/>
    <n v="0.57999999999999996"/>
    <n v="20.7161882213673"/>
    <d v="1900-01-13T19:08:05"/>
    <n v="43371"/>
    <n v="5.1312918382222703"/>
    <n v="267.90940830080501"/>
    <n v="0"/>
    <n v="139454.3107724131"/>
  </r>
  <r>
    <s v="STND-39740"/>
    <s v="Janler Corporation"/>
    <s v="Janler Corporation - 6545 N Avondale Ave - Chicago"/>
    <s v="New Indoor LED Fixtures"/>
    <s v="Indoor Lighting"/>
    <s v="Warehouse"/>
    <n v="0"/>
    <n v="88809.964000000007"/>
    <n v="14.055"/>
    <x v="0"/>
    <x v="0"/>
    <n v="9.5383441434566993"/>
    <s v="Qty / 1,000"/>
    <m/>
    <s v="Private-Lighting"/>
    <s v="lighting"/>
    <n v="3"/>
    <n v="16942"/>
    <s v="Lighting"/>
    <n v="0.91633259480590001"/>
    <n v="1.30467645558681"/>
    <n v="81379.464756738598"/>
    <n v="18.3372275832726"/>
    <n v="0.71"/>
    <n v="57779.4199772844"/>
    <n v="13.019431584123501"/>
    <n v="5242"/>
    <n v="1"/>
    <n v="1.22"/>
    <n v="1.0999999999999999E-2"/>
    <n v="0.68"/>
    <n v="13.3536818008394"/>
    <d v="1900-01-08T12:55:13"/>
    <n v="43289"/>
    <n v="22.103697665468399"/>
    <n v="895.17411232412405"/>
    <n v="0"/>
    <n v="551119.99215265573"/>
  </r>
  <r>
    <s v="STND-39741"/>
    <s v="Thunderbird Catering"/>
    <s v="Thunderbird Catering - 1204 W 36th Place - Chicago"/>
    <s v="New Indoor LED Fixtures"/>
    <s v="Indoor Lighting"/>
    <s v="Warehouse"/>
    <n v="0"/>
    <n v="8596.8799999999992"/>
    <n v="1.361"/>
    <x v="0"/>
    <x v="0"/>
    <n v="9.5383441434566993"/>
    <s v="Qty / 1,000"/>
    <m/>
    <s v="Private-Lighting"/>
    <s v="lighting"/>
    <n v="3"/>
    <n v="1640"/>
    <s v="Lighting"/>
    <n v="0.91633259480590001"/>
    <n v="1.30467645558681"/>
    <n v="7877.6013576349396"/>
    <n v="1.77566465605364"/>
    <n v="0.71"/>
    <n v="5593.0969639208097"/>
    <n v="1.2607219057980901"/>
    <n v="5242"/>
    <n v="1"/>
    <n v="1.22"/>
    <n v="1.0999999999999999E-2"/>
    <n v="0.68"/>
    <n v="13.3536818008394"/>
    <d v="1900-01-08T12:55:13"/>
    <n v="43216"/>
    <n v="2.1403865188689002"/>
    <n v="86.6536149339844"/>
    <n v="1"/>
    <n v="53348.883669599498"/>
  </r>
  <r>
    <s v="STND-39741"/>
    <s v="Thunderbird Catering"/>
    <s v="Thunderbird Catering - 1204 W 36th Place - Chicago"/>
    <s v="Indoor Networked Lighting Measures"/>
    <s v="Indoor Advanced Lighting"/>
    <s v="Warehouse"/>
    <n v="0"/>
    <n v="31452"/>
    <n v="4.9779999999999998"/>
    <x v="0"/>
    <x v="0"/>
    <n v="9.5383441434566993"/>
    <s v="Qty / 1,000"/>
    <m/>
    <s v="Private-Lighting"/>
    <s v="lighting"/>
    <n v="3"/>
    <n v="6000"/>
    <s v="Lighting"/>
    <n v="0.91633259480590001"/>
    <n v="1.30467645558681"/>
    <n v="28820.492771835201"/>
    <n v="6.4946793959111204"/>
    <n v="0.71"/>
    <n v="20462.549868003"/>
    <n v="4.6112223710968996"/>
    <n v="5242"/>
    <n v="1"/>
    <n v="1.22"/>
    <n v="1.0999999999999999E-2"/>
    <n v="0.68"/>
    <n v="13.3536818008394"/>
    <d v="1900-01-08T12:55:13"/>
    <n v="43216"/>
    <n v="7.8286877964213097"/>
    <n v="317.025420490187"/>
    <n v="1"/>
    <n v="195178.84269365706"/>
  </r>
  <r>
    <s v="STND-39742"/>
    <s v="A-Korn Roller, Inc."/>
    <s v="A-Korn Roller Inc - 3604 S Morgn St - Chicago"/>
    <s v="Compressed Air - Air Compressor(s) with Integrated VSD &lt;= 150 HP"/>
    <s v="Compressed Air"/>
    <s v="Manufacturing"/>
    <n v="0"/>
    <n v="20808"/>
    <n v="3.34"/>
    <x v="4"/>
    <x v="0"/>
    <n v="10"/>
    <s v="ΔkWpeak / CF"/>
    <n v="0.95"/>
    <s v="Private-Non-Lighting"/>
    <s v="non_lighting"/>
    <n v="3"/>
    <n v="1"/>
    <s v="Non-Lighting"/>
    <n v="0.98952339343681495"/>
    <n v="0.43468415683807998"/>
    <n v="20590.0027706332"/>
    <n v="1.4518450838391901"/>
    <n v="0.7"/>
    <n v="14413.0019394433"/>
    <n v="1.0162915586874299"/>
    <n v="4618"/>
    <n v="1.02"/>
    <n v="1.04"/>
    <n v="1.2E-2"/>
    <n v="0.81"/>
    <n v="15.158077089649201"/>
    <d v="1900-01-09T19:51:10"/>
    <n v="43170"/>
    <n v="1.52825798298862"/>
    <n v="0"/>
    <n v="1"/>
    <n v="144130.01939443301"/>
  </r>
  <r>
    <s v="STND-39743"/>
    <s v="J.R. Shooting Sports, Inc."/>
    <s v="JR Shooting Sports - 519 N Oakhurst Dr - Aurora"/>
    <s v="Outdoor &amp; Garage - LED Fixtures"/>
    <s v="Outdoor &amp; Garage Lighting"/>
    <s v="Exterior"/>
    <n v="0"/>
    <n v="10467.905000000001"/>
    <n v="0"/>
    <x v="0"/>
    <x v="0"/>
    <n v="10.1978380583316"/>
    <s v="Qty / 1,000"/>
    <m/>
    <s v="Private-Lighting"/>
    <s v="lighting"/>
    <n v="3"/>
    <n v="2135"/>
    <s v="Lighting"/>
    <n v="0.91633259480590001"/>
    <n v="1.30467645558681"/>
    <n v="9592.0825508316502"/>
    <n v="0"/>
    <n v="0.71"/>
    <n v="6810.3786110904703"/>
    <n v="0"/>
    <n v="4903"/>
    <n v="1"/>
    <n v="1"/>
    <n v="0"/>
    <n v="0"/>
    <n v="14.276973281664301"/>
    <d v="1900-01-09T04:44:53"/>
    <n v="43159"/>
    <n v="0"/>
    <n v="0"/>
    <n v="1"/>
    <n v="69451.138191825899"/>
  </r>
  <r>
    <s v="STND-39746"/>
    <s v="Advocate Health &amp; Hospitals Corporation"/>
    <s v="Advocate Lutheran General Hospital - 1775 Dempster Street - Park Ridge"/>
    <s v="New Indoor LED Fixtures"/>
    <s v="Indoor Lighting"/>
    <s v="Hospital (24/7)"/>
    <n v="0"/>
    <n v="64796.243000000002"/>
    <n v="7.2169999999999996"/>
    <x v="0"/>
    <x v="0"/>
    <n v="6.5651260504201696"/>
    <s v="Qty / 1,000"/>
    <m/>
    <s v="Private-Lighting"/>
    <s v="lighting"/>
    <n v="3"/>
    <n v="6917"/>
    <s v="Lighting"/>
    <n v="0.91633259480590001"/>
    <n v="1.30467645558681"/>
    <n v="59374.9094818636"/>
    <n v="9.4158499799699804"/>
    <n v="0.71"/>
    <n v="42156.185732123202"/>
    <n v="6.6852534857786896"/>
    <n v="7616"/>
    <n v="1.23"/>
    <n v="1.41"/>
    <n v="1.4E-2"/>
    <n v="0.73499999999999999"/>
    <n v="9.1911764705882408"/>
    <d v="1900-01-05T13:33:47"/>
    <n v="43219"/>
    <n v="9.0855888261397997"/>
    <n v="675.81197784234996"/>
    <n v="1"/>
    <n v="276760.6731363131"/>
  </r>
  <r>
    <s v="STND-39746"/>
    <s v="Advocate Health &amp; Hospitals Corporation"/>
    <s v="Advocate Lutheran General Hospital - 1775 Dempster Street - Park Ridge"/>
    <s v="Occupancy Sensors"/>
    <s v="Indoor Lighting"/>
    <s v="Hospital (24/7)"/>
    <n v="0"/>
    <n v="22842.151000000002"/>
    <n v="8.452"/>
    <x v="0"/>
    <x v="0"/>
    <n v="8"/>
    <s v="Qty / 1,000"/>
    <m/>
    <s v="Private-Lighting"/>
    <s v="lighting"/>
    <n v="3"/>
    <n v="10160"/>
    <s v="Lighting"/>
    <n v="0.91633259480590001"/>
    <n v="1.30467645558681"/>
    <n v="20931.007496778198"/>
    <n v="11.027125402619699"/>
    <n v="0.71"/>
    <n v="14861.015322712499"/>
    <n v="7.8292590358599803"/>
    <n v="7616"/>
    <n v="1.23"/>
    <n v="1.41"/>
    <n v="1.4E-2"/>
    <n v="0.73499999999999999"/>
    <n v="9.1911764705882408"/>
    <d v="1900-01-05T13:33:47"/>
    <n v="43219"/>
    <n v="13.368643271649001"/>
    <n v="238.23910971942601"/>
    <n v="1"/>
    <n v="118888.12258169999"/>
  </r>
  <r>
    <s v="STND-39749"/>
    <s v="Latoria Bros. Construction Corp."/>
    <s v="Latoria Bros. Construction Corp. - 355 E Potter St - Wood Dale"/>
    <s v="New Indoor LED Fixtures"/>
    <s v="Indoor Lighting"/>
    <s v="Warehouse"/>
    <n v="0"/>
    <n v="8182.7619999999997"/>
    <n v="1.2949999999999999"/>
    <x v="0"/>
    <x v="0"/>
    <n v="9.5383441434566993"/>
    <s v="Qty / 1,000"/>
    <m/>
    <s v="Private-Lighting"/>
    <s v="lighting"/>
    <n v="3"/>
    <n v="1561"/>
    <s v="Lighting"/>
    <n v="0.91633259480590001"/>
    <n v="1.30467645558681"/>
    <n v="7498.1315361391098"/>
    <n v="1.6895560099849101"/>
    <n v="0.71"/>
    <n v="5323.6733906587697"/>
    <n v="1.1995847670892901"/>
    <n v="5242"/>
    <n v="1"/>
    <n v="1.22"/>
    <n v="1.0999999999999999E-2"/>
    <n v="0.68"/>
    <n v="13.3536818008394"/>
    <d v="1900-01-08T12:55:13"/>
    <n v="43173"/>
    <n v="2.0365911402903998"/>
    <n v="82.479446897530295"/>
    <n v="1"/>
    <n v="50779.028907466345"/>
  </r>
  <r>
    <s v="STND-39750"/>
    <s v="ATK Foods Inc"/>
    <s v="ATK Foods Inc - 1143 Lake St - Chicago"/>
    <s v="Compressed Air - Air Compressor(s) with Integrated VSD &lt;= 150 HP"/>
    <s v="Compressed Air"/>
    <s v="Miscellaneous"/>
    <n v="0"/>
    <n v="26010"/>
    <n v="4.1749999999999998"/>
    <x v="4"/>
    <x v="0"/>
    <n v="10"/>
    <s v="ΔkWpeak / CF"/>
    <n v="0.95"/>
    <s v="Private-Non-Lighting"/>
    <s v="non_lighting"/>
    <n v="3"/>
    <n v="1"/>
    <s v="Non-Lighting"/>
    <n v="0.98952339343681495"/>
    <n v="0.43468415683807998"/>
    <n v="25737.503463291599"/>
    <n v="1.8148063547989901"/>
    <n v="0.7"/>
    <n v="18016.252424304101"/>
    <n v="1.27036444835929"/>
    <n v="3379"/>
    <n v="1.0900000000000001"/>
    <n v="1.36"/>
    <n v="2.1999999999999999E-2"/>
    <n v="0.57999999999999996"/>
    <n v="20.7161882213673"/>
    <d v="1900-01-13T19:08:05"/>
    <n v="43132"/>
    <n v="1.91032247873577"/>
    <n v="0"/>
    <n v="1"/>
    <n v="180162.524243041"/>
  </r>
  <r>
    <s v="STND-39751"/>
    <s v="Midwest Arbor Corp."/>
    <s v="Midwest Arbor Corp - 1700 Holian Dr - Spring Grove"/>
    <s v="Outdoor &amp; Garage - LED Fixtures"/>
    <s v="Outdoor &amp; Garage Lighting"/>
    <s v="Exterior"/>
    <n v="0"/>
    <n v="5613.9350000000004"/>
    <n v="0"/>
    <x v="0"/>
    <x v="0"/>
    <n v="10.1978380583316"/>
    <s v="Qty / 1,000"/>
    <m/>
    <s v="Private-Lighting"/>
    <s v="lighting"/>
    <n v="3"/>
    <n v="1145"/>
    <s v="Lighting"/>
    <n v="0.91633259480590001"/>
    <n v="1.30467645558681"/>
    <n v="5144.23162562166"/>
    <n v="0"/>
    <n v="0.71"/>
    <n v="3652.40445419138"/>
    <n v="0"/>
    <n v="4903"/>
    <n v="1"/>
    <n v="1"/>
    <n v="0"/>
    <n v="0"/>
    <n v="14.276973281664301"/>
    <d v="1900-01-09T04:44:53"/>
    <n v="43239"/>
    <n v="0"/>
    <n v="0"/>
    <n v="1"/>
    <n v="37246.629147372711"/>
  </r>
  <r>
    <s v="STND-39751"/>
    <s v="Midwest Arbor Corp."/>
    <s v="Midwest Arbor Corp - 1700 Holian Dr - Spring Grove"/>
    <s v="Photocells"/>
    <s v="Outdoor &amp; Garage Lighting"/>
    <s v="Manufacturing"/>
    <n v="0"/>
    <n v="100.8"/>
    <n v="0"/>
    <x v="0"/>
    <x v="0"/>
    <n v="8"/>
    <s v="Qty / 1,000"/>
    <m/>
    <s v="Private-Lighting"/>
    <s v="lighting"/>
    <n v="3"/>
    <n v="360"/>
    <s v="Lighting"/>
    <n v="0.91633259480590001"/>
    <n v="1.30467645558681"/>
    <n v="92.366325556434703"/>
    <n v="0"/>
    <n v="0.71"/>
    <n v="65.580091145068593"/>
    <n v="0"/>
    <n v="4618"/>
    <n v="1.02"/>
    <n v="1.04"/>
    <n v="1.2E-2"/>
    <n v="0.81"/>
    <n v="15.158077089649201"/>
    <d v="1900-01-09T19:51:10"/>
    <n v="43239"/>
    <n v="0"/>
    <n v="1.0866626536051101"/>
    <n v="1"/>
    <n v="524.64072916054874"/>
  </r>
  <r>
    <s v="STND-39754"/>
    <s v="Bronzeville Lofts Condominium Association"/>
    <s v="Bronzeville Loft Condo Assoc - Bldg 50 E 26th St - Chicago"/>
    <s v="Outdoor &amp; Garage - LED Fixtures"/>
    <s v="Outdoor &amp; Garage Lighting"/>
    <s v="Garage"/>
    <n v="0"/>
    <n v="21154.22"/>
    <n v="5.7220000000000004"/>
    <x v="0"/>
    <x v="0"/>
    <n v="14.701558365186701"/>
    <s v="Qty / 1,000"/>
    <m/>
    <s v="Private-Lighting"/>
    <s v="lighting"/>
    <n v="3"/>
    <n v="6220"/>
    <s v="Lighting"/>
    <n v="0.91633259480590001"/>
    <n v="1.30467645558681"/>
    <n v="19384.301303694901"/>
    <n v="7.4653586788677098"/>
    <n v="0.71"/>
    <n v="13762.8539256234"/>
    <n v="5.3004046619960699"/>
    <n v="3401"/>
    <n v="1"/>
    <n v="1"/>
    <n v="0"/>
    <n v="0.92"/>
    <n v="20.582181711261399"/>
    <d v="1900-01-13T16:50:15"/>
    <n v="43226"/>
    <n v="7.4653586788677098"/>
    <n v="0"/>
    <n v="1"/>
    <n v="202335.40025909132"/>
  </r>
  <r>
    <s v="STND-39755"/>
    <s v="ZOETIS, Inc."/>
    <s v="Zoetis - 400 State Street - Chicago Heights"/>
    <s v="New Indoor LED Fixtures"/>
    <s v="Indoor Lighting"/>
    <s v="Warehouse"/>
    <n v="0"/>
    <n v="262943.962"/>
    <n v="41.613999999999997"/>
    <x v="0"/>
    <x v="0"/>
    <n v="9.5383441434566993"/>
    <s v="Qty / 1,000"/>
    <m/>
    <s v="Private-Lighting"/>
    <s v="lighting"/>
    <n v="2"/>
    <n v="50161"/>
    <s v="Lighting"/>
    <n v="0.97902139861649395"/>
    <n v="0.93591656730105399"/>
    <n v="257427.76543500199"/>
    <n v="38.947232031665997"/>
    <n v="0.71"/>
    <n v="182773.713458852"/>
    <n v="27.652534742482899"/>
    <n v="5242"/>
    <n v="1"/>
    <n v="1.22"/>
    <n v="1.0999999999999999E-2"/>
    <n v="0.68"/>
    <n v="13.3536818008394"/>
    <d v="1900-01-08T12:55:13"/>
    <n v="43191"/>
    <n v="46.947001002490403"/>
    <n v="2831.7054197850198"/>
    <n v="1"/>
    <n v="1743358.5793480738"/>
  </r>
  <r>
    <s v="STND-39755"/>
    <s v="ZOETIS, Inc."/>
    <s v="Zoetis - 400 State Street - Chicago Heights"/>
    <s v="Outdoor &amp; Garage - LED Fixtures"/>
    <s v="Outdoor &amp; Garage Lighting"/>
    <s v="Exterior"/>
    <n v="0"/>
    <n v="69357.838000000003"/>
    <n v="0"/>
    <x v="0"/>
    <x v="0"/>
    <n v="10.1978380583316"/>
    <s v="Qty / 1,000"/>
    <m/>
    <s v="Private-Lighting"/>
    <s v="lighting"/>
    <n v="2"/>
    <n v="14146"/>
    <s v="Lighting"/>
    <n v="0.97902139861649395"/>
    <n v="0.93591656730105399"/>
    <n v="67902.807563776194"/>
    <n v="0"/>
    <n v="0.71"/>
    <n v="48210.993370281103"/>
    <n v="0"/>
    <n v="4903"/>
    <n v="1"/>
    <n v="1"/>
    <n v="0"/>
    <n v="0"/>
    <n v="14.276973281664301"/>
    <d v="1900-01-09T04:44:53"/>
    <n v="43191"/>
    <n v="0"/>
    <n v="0"/>
    <n v="1"/>
    <n v="491647.90302142507"/>
  </r>
  <r>
    <s v="STND-39755"/>
    <s v="ZOETIS, Inc."/>
    <s v="Zoetis - 400 State Street - Chicago Heights"/>
    <s v="Occupancy Sensors"/>
    <s v="Indoor Lighting"/>
    <s v="Warehouse"/>
    <n v="0"/>
    <n v="16470.782999999999"/>
    <n v="8.4649999999999999"/>
    <x v="0"/>
    <x v="0"/>
    <n v="8"/>
    <s v="Qty / 1,000"/>
    <m/>
    <s v="Private-Lighting"/>
    <s v="lighting"/>
    <n v="2"/>
    <n v="13092"/>
    <s v="Lighting"/>
    <n v="0.97902139861649395"/>
    <n v="0.93591656730105399"/>
    <n v="16125.2490089688"/>
    <n v="7.9225337422034201"/>
    <n v="0.71"/>
    <n v="11448.926796367799"/>
    <n v="5.6249989569644301"/>
    <n v="5242"/>
    <n v="1"/>
    <n v="1.22"/>
    <n v="1.0999999999999999E-2"/>
    <n v="0.68"/>
    <n v="13.3536818008394"/>
    <d v="1900-01-08T12:55:13"/>
    <n v="43191"/>
    <n v="12.252603993509799"/>
    <n v="177.37773909865601"/>
    <n v="1"/>
    <n v="91591.414370942395"/>
  </r>
  <r>
    <s v="STND-39757"/>
    <s v="County of Lake School District 121 Warren Township High School"/>
    <s v="Almond Campus - Phase 2 - 34090 N Almond Rd - Gurnee"/>
    <s v="New Indoor LED Fixtures"/>
    <s v="Indoor Lighting"/>
    <s v="K-12 School"/>
    <n v="0"/>
    <n v="43719"/>
    <n v="0"/>
    <x v="0"/>
    <x v="1"/>
    <n v="15"/>
    <s v="Qty / 1,000"/>
    <m/>
    <s v="Public-Lighting"/>
    <s v="lighting"/>
    <n v="1"/>
    <n v="11870"/>
    <s v="Lighting"/>
    <n v="0.95625781801464005"/>
    <n v="1.47347312606477"/>
    <n v="41806.635545782003"/>
    <n v="0"/>
    <n v="0.71"/>
    <n v="29682.711237505198"/>
    <n v="0"/>
    <n v="2979"/>
    <n v="1.17333333333333"/>
    <n v="1.323"/>
    <n v="2.1333333333333301E-2"/>
    <n v="0.72"/>
    <n v="23.497818059751602"/>
    <d v="1900-01-15T18:49:11"/>
    <n v="43132"/>
    <n v="0"/>
    <n v="760.120646286946"/>
    <n v="1"/>
    <n v="445240.66856257798"/>
  </r>
  <r>
    <s v="STND-39757"/>
    <s v="County of Lake School District 121 Warren Township High School"/>
    <s v="Almond Campus - Phase 2 - 34090 N Almond Rd - Gurnee"/>
    <s v="Occupancy Sensors"/>
    <s v="Indoor Lighting"/>
    <s v="K-12 School"/>
    <n v="0"/>
    <n v="110259"/>
    <n v="0"/>
    <x v="0"/>
    <x v="1"/>
    <n v="8"/>
    <s v="Qty / 1,000"/>
    <m/>
    <s v="Public-Lighting"/>
    <s v="lighting"/>
    <n v="1"/>
    <n v="250"/>
    <s v="Lighting"/>
    <n v="0.95625781801464005"/>
    <n v="1.47347312606477"/>
    <n v="105436.030756476"/>
    <n v="0"/>
    <n v="0.71"/>
    <n v="74859.5818370981"/>
    <n v="0"/>
    <n v="2979"/>
    <n v="1.17333333333333"/>
    <n v="1.323"/>
    <n v="2.1333333333333301E-2"/>
    <n v="0.72"/>
    <n v="23.497818059751602"/>
    <d v="1900-01-15T18:49:11"/>
    <n v="43132"/>
    <n v="0"/>
    <n v="1917.01874102684"/>
    <n v="1"/>
    <n v="598876.6546967848"/>
  </r>
  <r>
    <s v="STND-39761"/>
    <s v="Highland Park Motors Inc"/>
    <s v="Highland Park Motors Inc dba Muller Honda - 150 Skokie Valley Rd - Highland Park"/>
    <s v="New Indoor LED Fixtures"/>
    <s v="Indoor Lighting"/>
    <s v="Miscellaneous"/>
    <n v="0"/>
    <n v="12596.236000000001"/>
    <n v="2.698"/>
    <x v="0"/>
    <x v="0"/>
    <n v="14.797277300976599"/>
    <s v="Qty / 1,000"/>
    <m/>
    <s v="Private-Lighting"/>
    <s v="lighting"/>
    <n v="3"/>
    <n v="3420"/>
    <s v="Lighting"/>
    <n v="0.91633259480590001"/>
    <n v="1.30467645558681"/>
    <n v="11542.3416186675"/>
    <n v="3.5200170771732"/>
    <n v="0.71"/>
    <n v="8195.0625492539202"/>
    <n v="2.4992121247929702"/>
    <n v="3379"/>
    <n v="1.0900000000000001"/>
    <n v="1.36"/>
    <n v="2.1999999999999999E-2"/>
    <n v="0.57999999999999996"/>
    <n v="20.7161882213673"/>
    <d v="1900-01-13T19:08:05"/>
    <n v="43196"/>
    <n v="4.4624962945907702"/>
    <n v="232.96469322081199"/>
    <n v="1"/>
    <n v="121264.61304015845"/>
  </r>
  <r>
    <s v="STND-39764"/>
    <s v="Highland Park Motors Inc."/>
    <s v="Highland Park Motors Inc dba Muller Honda - 550 Skokie Valley Rd - Highland Park"/>
    <s v="New Indoor LED Fixtures"/>
    <s v="Indoor Lighting"/>
    <s v="Miscellaneous"/>
    <n v="0"/>
    <n v="18846.473999999998"/>
    <n v="4.0359999999999996"/>
    <x v="0"/>
    <x v="0"/>
    <n v="14.797277300976599"/>
    <s v="Qty / 1,000"/>
    <m/>
    <s v="Private-Lighting"/>
    <s v="lighting"/>
    <n v="3"/>
    <n v="5117"/>
    <s v="Lighting"/>
    <n v="0.91633259480590001"/>
    <n v="1.30467645558681"/>
    <n v="17269.638423361899"/>
    <n v="5.2656741747483498"/>
    <n v="0.71"/>
    <n v="12261.443280587"/>
    <n v="3.7386286640713302"/>
    <n v="3379"/>
    <n v="1.0900000000000001"/>
    <n v="1.36"/>
    <n v="2.1999999999999999E-2"/>
    <n v="0.57999999999999996"/>
    <n v="20.7161882213673"/>
    <d v="1900-01-13T19:08:05"/>
    <n v="43191"/>
    <n v="6.6755504243767101"/>
    <n v="348.56150946235101"/>
    <n v="1"/>
    <n v="181435.97633304205"/>
  </r>
  <r>
    <s v="STND-39765"/>
    <s v="Illinois Engineered Products, Inc"/>
    <s v="Illinois Engineered Products Inc - 2419 W 21st St - Chicago"/>
    <s v="No-Loss Condensate Drains"/>
    <s v="Compressed Air"/>
    <s v="Manufacturing"/>
    <n v="0"/>
    <n v="9829.86"/>
    <n v="1.5209999999999999"/>
    <x v="4"/>
    <x v="0"/>
    <n v="10"/>
    <s v="ΔkWpeak / CF"/>
    <n v="0.95"/>
    <s v="Private-Non-Lighting"/>
    <s v="non_lighting"/>
    <n v="3"/>
    <n v="3"/>
    <s v="Non-Lighting"/>
    <n v="0.98952339343681495"/>
    <n v="0.43468415683807998"/>
    <n v="9726.8764242088091"/>
    <n v="0.66115460255072001"/>
    <n v="0.7"/>
    <n v="6808.8134969461698"/>
    <n v="0.46280822178550401"/>
    <n v="4618"/>
    <n v="1.02"/>
    <n v="1.04"/>
    <n v="1.2E-2"/>
    <n v="0.81"/>
    <n v="15.158077089649201"/>
    <d v="1900-01-09T19:51:10"/>
    <n v="43194"/>
    <n v="0.69595221321128498"/>
    <n v="0"/>
    <n v="1"/>
    <n v="68088.134969461695"/>
  </r>
  <r>
    <s v="STND-39765"/>
    <s v="Illinois Engineered Products, Inc"/>
    <s v="Illinois Engineered Products Inc - 2419 W 21st St - Chicago"/>
    <s v="Compressed Air - Air Compressor(s) with Integrated VSD &lt;= 150 HP"/>
    <s v="Compressed Air"/>
    <s v="Manufacturing"/>
    <n v="0"/>
    <n v="72630"/>
    <n v="11.65"/>
    <x v="4"/>
    <x v="0"/>
    <n v="10"/>
    <s v="ΔkWpeak / CF"/>
    <n v="0.95"/>
    <s v="Private-Non-Lighting"/>
    <s v="non_lighting"/>
    <n v="3"/>
    <n v="1"/>
    <s v="Non-Lighting"/>
    <n v="0.98952339343681495"/>
    <n v="0.43468415683807998"/>
    <n v="71869.084065315896"/>
    <n v="5.0640704271636396"/>
    <n v="0.7"/>
    <n v="50308.358845721101"/>
    <n v="3.5448492990145501"/>
    <n v="4618"/>
    <n v="1.02"/>
    <n v="1.04"/>
    <n v="1.2E-2"/>
    <n v="0.81"/>
    <n v="15.158077089649201"/>
    <d v="1900-01-09T19:51:10"/>
    <n v="43194"/>
    <n v="5.3306004496459298"/>
    <n v="0"/>
    <n v="1"/>
    <n v="503083.58845721104"/>
  </r>
  <r>
    <s v="STND-39766"/>
    <s v="Dynapar Corporation"/>
    <s v="Dynapar - 1675 Delany Rd - Gurnee"/>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216"/>
    <n v="3.0565159659772401"/>
    <n v="0"/>
    <n v="1"/>
    <n v="288260.03878886497"/>
  </r>
  <r>
    <s v="STND-39766"/>
    <s v="Dynapar Corporation"/>
    <s v="Dynapar - 1675 Delany Rd - Gurnee"/>
    <s v="No-Loss Condensate Drains"/>
    <s v="Compressed Air"/>
    <s v="Manufacturing"/>
    <n v="0"/>
    <n v="9829.86"/>
    <n v="1.5209999999999999"/>
    <x v="4"/>
    <x v="0"/>
    <n v="10"/>
    <s v="ΔkWpeak / CF"/>
    <n v="0.95"/>
    <s v="Private-Non-Lighting"/>
    <s v="non_lighting"/>
    <n v="3"/>
    <n v="3"/>
    <s v="Non-Lighting"/>
    <n v="0.98952339343681495"/>
    <n v="0.43468415683807998"/>
    <n v="9726.8764242088091"/>
    <n v="0.66115460255072001"/>
    <n v="0.7"/>
    <n v="6808.8134969461698"/>
    <n v="0.46280822178550401"/>
    <n v="4618"/>
    <n v="1.02"/>
    <n v="1.04"/>
    <n v="1.2E-2"/>
    <n v="0.81"/>
    <n v="15.158077089649201"/>
    <d v="1900-01-09T19:51:10"/>
    <n v="43216"/>
    <n v="0.69595221321128498"/>
    <n v="0"/>
    <n v="1"/>
    <n v="68088.134969461695"/>
  </r>
  <r>
    <s v="STND-39767"/>
    <s v="The Einstein Academy"/>
    <s v="The Einstein Academy - 747 Davis Rd - Elgin"/>
    <s v="Indoor Networked Lighting Measures"/>
    <s v="Indoor Advanced Lighting"/>
    <s v="K-12 School"/>
    <n v="0"/>
    <n v="15301.038"/>
    <n v="4.1719999999999997"/>
    <x v="0"/>
    <x v="0"/>
    <n v="15"/>
    <s v="Qty / 1,000"/>
    <m/>
    <s v="Private-Lighting"/>
    <s v="lighting"/>
    <n v="3"/>
    <n v="4390"/>
    <s v="Lighting"/>
    <n v="0.91633259480590001"/>
    <n v="1.30467645558681"/>
    <n v="14020.8398537637"/>
    <n v="5.4431101727081597"/>
    <n v="0.71"/>
    <n v="9954.7962961722096"/>
    <n v="3.86460822262279"/>
    <n v="2979"/>
    <n v="1.17333333333333"/>
    <n v="1.323"/>
    <n v="2.1333333333333301E-2"/>
    <n v="0.72"/>
    <n v="23.497818059751602"/>
    <d v="1900-01-15T18:49:11"/>
    <n v="43193"/>
    <n v="5.7141914133578497"/>
    <n v="254.92436097752099"/>
    <n v="1"/>
    <n v="149321.94444258313"/>
  </r>
  <r>
    <s v="STND-39767"/>
    <s v="The Einstein Academy"/>
    <s v="The Einstein Academy - 747 Davis Rd - Elgin"/>
    <s v="New Indoor LED Fixtures"/>
    <s v="Indoor Lighting"/>
    <s v="K-12 School"/>
    <n v="0"/>
    <n v="43076.428999999996"/>
    <n v="11.746"/>
    <x v="0"/>
    <x v="0"/>
    <n v="15"/>
    <s v="Qty / 1,000"/>
    <m/>
    <s v="Private-Lighting"/>
    <s v="lighting"/>
    <n v="3"/>
    <n v="12359"/>
    <s v="Lighting"/>
    <n v="0.91633259480590001"/>
    <n v="1.30467645558681"/>
    <n v="39472.335960542099"/>
    <n v="15.3247296473226"/>
    <n v="0.71"/>
    <n v="28025.358531984901"/>
    <n v="10.880558049599101"/>
    <n v="2979"/>
    <n v="1.17333333333333"/>
    <n v="1.323"/>
    <n v="2.1333333333333301E-2"/>
    <n v="0.72"/>
    <n v="23.497818059751602"/>
    <d v="1900-01-15T18:49:11"/>
    <n v="43193"/>
    <n v="16.0879415966686"/>
    <n v="717.67883564622002"/>
    <n v="1"/>
    <n v="420380.3779797735"/>
  </r>
  <r>
    <s v="STND-39767"/>
    <s v="The Einstein Academy"/>
    <s v="The Einstein Academy - 747 Davis Rd - Elgin"/>
    <s v="Outdoor &amp; Garage - LED Fixtures"/>
    <s v="Outdoor &amp; Garage Lighting"/>
    <s v="Exterior"/>
    <n v="0"/>
    <n v="11031.75"/>
    <n v="0"/>
    <x v="0"/>
    <x v="0"/>
    <n v="10.1978380583316"/>
    <s v="Qty / 1,000"/>
    <m/>
    <s v="Private-Lighting"/>
    <s v="lighting"/>
    <n v="3"/>
    <n v="2250"/>
    <s v="Lighting"/>
    <n v="0.91633259480590001"/>
    <n v="1.30467645558681"/>
    <n v="10108.752102750001"/>
    <n v="0"/>
    <n v="0.71"/>
    <n v="7177.2139929524901"/>
    <n v="0"/>
    <n v="4903"/>
    <n v="1"/>
    <n v="1"/>
    <n v="0"/>
    <n v="0"/>
    <n v="14.276973281664301"/>
    <d v="1900-01-09T04:44:53"/>
    <n v="43193"/>
    <n v="0"/>
    <n v="0"/>
    <n v="1"/>
    <n v="73192.066010121009"/>
  </r>
  <r>
    <s v="STND-39768"/>
    <s v="Illinois-American Water Company"/>
    <s v="Illinois American Water - 1000 International Parkway - Woodridge"/>
    <s v="Photocells"/>
    <s v="Outdoor &amp; Garage Lighting"/>
    <s v="Miscellaneous"/>
    <n v="0"/>
    <n v="863.52"/>
    <n v="0"/>
    <x v="0"/>
    <x v="0"/>
    <n v="8"/>
    <s v="Qty / 1,000"/>
    <m/>
    <s v="Private-Lighting"/>
    <s v="lighting"/>
    <n v="3"/>
    <n v="3084"/>
    <s v="Lighting"/>
    <n v="0.91633259480590001"/>
    <n v="1.30467645558681"/>
    <n v="791.27152226679095"/>
    <n v="0"/>
    <n v="0.71"/>
    <n v="561.80278080942105"/>
    <n v="0"/>
    <n v="3379"/>
    <n v="1.0900000000000001"/>
    <n v="1.36"/>
    <n v="2.1999999999999999E-2"/>
    <n v="0.57999999999999996"/>
    <n v="20.7161882213673"/>
    <d v="1900-01-13T19:08:05"/>
    <n v="43188"/>
    <n v="0"/>
    <n v="15.9706178806141"/>
    <n v="1"/>
    <n v="4494.4222464753684"/>
  </r>
  <r>
    <s v="STND-39768"/>
    <s v="Illinois-American Water Company"/>
    <s v="Illinois American Water - 1000 International Parkway - Woodridge"/>
    <s v="Outdoor &amp; Garage - LED Fixtures"/>
    <s v="Outdoor &amp; Garage Lighting"/>
    <s v="Exterior"/>
    <n v="0"/>
    <n v="32928.548000000003"/>
    <n v="0"/>
    <x v="0"/>
    <x v="0"/>
    <n v="10.1978380583316"/>
    <s v="Qty / 1,000"/>
    <m/>
    <s v="Private-Lighting"/>
    <s v="lighting"/>
    <n v="3"/>
    <n v="6716"/>
    <s v="Lighting"/>
    <n v="0.91633259480590001"/>
    <n v="1.30467645558681"/>
    <n v="30173.501832030601"/>
    <n v="0"/>
    <n v="0.71"/>
    <n v="21423.186300741701"/>
    <n v="0"/>
    <n v="4903"/>
    <n v="1"/>
    <n v="1"/>
    <n v="0"/>
    <n v="0"/>
    <n v="14.276973281664301"/>
    <d v="1900-01-09T04:44:53"/>
    <n v="43188"/>
    <n v="0"/>
    <n v="0"/>
    <n v="1"/>
    <n v="218470.18458843188"/>
  </r>
  <r>
    <s v="STND-39769"/>
    <s v="Trendler Inc."/>
    <s v="Trendler Inc - 4540 W 51st St - Chicago"/>
    <s v="Indoor Networked Lighting Measures"/>
    <s v="Indoor Advanced Lighting"/>
    <s v="Manufacturing"/>
    <n v="0"/>
    <n v="38695.607000000004"/>
    <n v="6.92"/>
    <x v="0"/>
    <x v="0"/>
    <n v="10.827197921178"/>
    <s v="Qty / 1,000"/>
    <m/>
    <s v="Private-Lighting"/>
    <s v="lighting"/>
    <n v="3"/>
    <n v="8215"/>
    <s v="Lighting"/>
    <n v="0.91633259480590001"/>
    <n v="1.30467645558681"/>
    <n v="35458.0459698993"/>
    <n v="9.0283610726607009"/>
    <n v="0.71"/>
    <n v="25175.212638628502"/>
    <n v="6.4101363615890996"/>
    <n v="4618"/>
    <n v="1.02"/>
    <n v="1.04"/>
    <n v="1.2E-2"/>
    <n v="0.81"/>
    <n v="15.158077089649201"/>
    <d v="1900-01-09T19:51:10"/>
    <n v="43158"/>
    <n v="10.7174276740986"/>
    <n v="417.15348199881601"/>
    <n v="1"/>
    <n v="272577.00994617259"/>
  </r>
  <r>
    <s v="STND-39769"/>
    <s v="Trendler Inc."/>
    <s v="Trendler Inc - 4540 W 51st St - Chicago"/>
    <s v="New Indoor LED Fixtures"/>
    <s v="Indoor Lighting"/>
    <s v="Manufacturing"/>
    <n v="0"/>
    <n v="31983.344000000001"/>
    <n v="5.72"/>
    <x v="0"/>
    <x v="0"/>
    <n v="10.827197921178"/>
    <s v="Qty / 1,000"/>
    <m/>
    <s v="Private-Lighting"/>
    <s v="lighting"/>
    <n v="3"/>
    <n v="6790"/>
    <s v="Lighting"/>
    <n v="0.91633259480590001"/>
    <n v="1.30467645558681"/>
    <n v="29307.380598089701"/>
    <n v="7.4627493259565298"/>
    <n v="0.71"/>
    <n v="20808.240224643701"/>
    <n v="5.2985520214291402"/>
    <n v="4618"/>
    <n v="1.02"/>
    <n v="1.04"/>
    <n v="1.2E-2"/>
    <n v="0.81"/>
    <n v="15.158077089649201"/>
    <d v="1900-01-09T19:51:10"/>
    <n v="43158"/>
    <n v="8.8589142046017706"/>
    <n v="344.79271291870202"/>
    <n v="1"/>
    <n v="225294.9353036347"/>
  </r>
  <r>
    <s v="STND-39770"/>
    <s v="Dirt Devils Softball Organization Inc"/>
    <s v="Dirt Devils Softball - 2621 Citys Edge Dr Unit I - Joliet"/>
    <s v="Occupancy Sensors"/>
    <s v="Indoor Lighting"/>
    <s v="Miscellaneous"/>
    <n v="0"/>
    <n v="788.48"/>
    <n v="0.52200000000000002"/>
    <x v="0"/>
    <x v="0"/>
    <n v="8"/>
    <s v="Qty / 1,000"/>
    <m/>
    <s v="Private-Lighting"/>
    <s v="lighting"/>
    <n v="3"/>
    <n v="892"/>
    <s v="Lighting"/>
    <n v="0.91633259480590001"/>
    <n v="1.30467645558681"/>
    <n v="722.50992435255603"/>
    <n v="0.68104110981631305"/>
    <n v="0.71"/>
    <n v="512.982046290315"/>
    <n v="0.48353918796958201"/>
    <n v="3379"/>
    <n v="1.0900000000000001"/>
    <n v="1.36"/>
    <n v="2.1999999999999999E-2"/>
    <n v="0.57999999999999996"/>
    <n v="20.7161882213673"/>
    <d v="1900-01-13T19:08:05"/>
    <n v="43167"/>
    <n v="1.16457098121805"/>
    <n v="14.582769115372701"/>
    <n v="1"/>
    <n v="4103.85637032252"/>
  </r>
  <r>
    <s v="STND-39770"/>
    <s v="Dirt Devils Softball Organization Inc"/>
    <s v="Dirt Devils Softball - 2621 Citys Edge Dr Unit I - Joliet"/>
    <s v="New Indoor LED Fixtures"/>
    <s v="Indoor Lighting"/>
    <s v="Miscellaneous"/>
    <n v="0"/>
    <n v="3417.9259999999999"/>
    <n v="0.73199999999999998"/>
    <x v="0"/>
    <x v="0"/>
    <n v="14.797277300976599"/>
    <s v="Qty / 1,000"/>
    <m/>
    <s v="Private-Lighting"/>
    <s v="lighting"/>
    <n v="3"/>
    <n v="928"/>
    <s v="Lighting"/>
    <n v="0.91633259480590001"/>
    <n v="1.30467645558681"/>
    <n v="3131.9570004345501"/>
    <n v="0.95502316548954203"/>
    <n v="0.71"/>
    <n v="2223.68947030853"/>
    <n v="0.67806644749757505"/>
    <n v="3379"/>
    <n v="1.0900000000000001"/>
    <n v="1.36"/>
    <n v="2.1999999999999999E-2"/>
    <n v="0.57999999999999996"/>
    <n v="20.7161882213673"/>
    <d v="1900-01-13T19:08:05"/>
    <n v="43167"/>
    <n v="1.2107291651743699"/>
    <n v="63.213811017944998"/>
    <n v="1"/>
    <n v="32904.549723417091"/>
  </r>
  <r>
    <s v="STND-39771"/>
    <s v="First Baptist Church of Pontiac"/>
    <s v="First Baptist Church - 515 North Ladd Street - Pontiac"/>
    <s v="Outdoor &amp; Garage - LED Fixtures"/>
    <s v="Outdoor &amp; Garage Lighting"/>
    <s v="Exterior"/>
    <n v="0"/>
    <n v="5775.7340000000004"/>
    <n v="0"/>
    <x v="0"/>
    <x v="0"/>
    <n v="10.1978380583316"/>
    <s v="Qty / 1,000"/>
    <m/>
    <s v="Private-Lighting"/>
    <s v="lighting"/>
    <n v="3"/>
    <n v="1178"/>
    <s v="Lighting"/>
    <n v="0.91633259480590001"/>
    <n v="1.30467645558681"/>
    <n v="5292.4933231286604"/>
    <n v="0"/>
    <n v="0.71"/>
    <n v="3757.6702594213498"/>
    <n v="0"/>
    <n v="4903"/>
    <n v="1"/>
    <n v="1"/>
    <n v="0"/>
    <n v="0"/>
    <n v="14.276973281664301"/>
    <d v="1900-01-09T04:44:53"/>
    <n v="43193"/>
    <n v="0"/>
    <n v="0"/>
    <n v="1"/>
    <n v="38320.112782187818"/>
  </r>
  <r>
    <s v="STND-39772"/>
    <s v="The Boeing Company"/>
    <s v="CBRE-100 N Riverside - 100 N Riverside - Chicago"/>
    <s v="VSD on HVAC Fan or Pump &lt;= 200 HP"/>
    <s v="Variable Speed Drives"/>
    <s v="Office"/>
    <n v="0"/>
    <n v="35225.805999999997"/>
    <n v="31.702999999999999"/>
    <x v="6"/>
    <x v="0"/>
    <n v="15"/>
    <s v="ΔkWpeak"/>
    <m/>
    <s v="Private-Non-Lighting"/>
    <s v="non_lighting"/>
    <n v="3"/>
    <n v="2"/>
    <s v="Non-Lighting"/>
    <n v="0.98952339343681495"/>
    <n v="0.43468415683807998"/>
    <n v="34856.759089666899"/>
    <n v="13.780791824237699"/>
    <n v="0.7"/>
    <n v="24399.731362766801"/>
    <n v="9.6465542769663593"/>
    <n v="2885"/>
    <n v="1.165"/>
    <n v="1.3779999999999999"/>
    <n v="2.5499999999999998E-2"/>
    <n v="0.55000000000000004"/>
    <n v="24.263431542460999"/>
    <d v="1900-01-16T07:56:40"/>
    <n v="43170"/>
    <n v="13.780791824237699"/>
    <n v="0"/>
    <n v="1"/>
    <n v="365995.970441502"/>
  </r>
  <r>
    <s v="STND-39773"/>
    <s v="Marist High School"/>
    <s v="MZI Marist High School - 4200 W 115th St - Chicago"/>
    <s v="New Indoor LED Fixtures"/>
    <s v="Indoor Lighting"/>
    <s v="K-12 School"/>
    <n v="0"/>
    <n v="30497.512999999999"/>
    <n v="8.3160000000000007"/>
    <x v="0"/>
    <x v="0"/>
    <n v="15"/>
    <s v="Qty / 1,000"/>
    <m/>
    <s v="Private-Lighting"/>
    <s v="lighting"/>
    <n v="3"/>
    <n v="8750"/>
    <s v="Lighting"/>
    <n v="0.91633259480590001"/>
    <n v="1.30467645558681"/>
    <n v="27945.865222416702"/>
    <n v="10.8496894046599"/>
    <n v="0.71"/>
    <n v="19841.5643079158"/>
    <n v="7.70327947730852"/>
    <n v="2979"/>
    <n v="1.17333333333333"/>
    <n v="1.323"/>
    <n v="2.1333333333333301E-2"/>
    <n v="0.72"/>
    <n v="23.497818059751602"/>
    <d v="1900-01-15T18:49:11"/>
    <n v="43194"/>
    <n v="11.3900325487737"/>
    <n v="508.10664040757598"/>
    <n v="1"/>
    <n v="297623.46461873699"/>
  </r>
  <r>
    <s v="STND-39776"/>
    <s v="2455 Investors LLC"/>
    <s v="RPL 2455 Corporate West LLC C/O CBRE Inc - 2455 Corporate West Drive - Lisle"/>
    <s v="Outdoor &amp; Garage - LED Fixtures"/>
    <s v="Outdoor &amp; Garage Lighting"/>
    <s v="Exterior"/>
    <n v="0"/>
    <n v="8746.9519999999993"/>
    <n v="0"/>
    <x v="0"/>
    <x v="0"/>
    <n v="10.1978380583316"/>
    <s v="Qty / 1,000"/>
    <m/>
    <s v="Private-Lighting"/>
    <s v="lighting"/>
    <n v="3"/>
    <n v="1784"/>
    <s v="Lighting"/>
    <n v="0.91633259480590001"/>
    <n v="1.30467645558681"/>
    <n v="8015.1172228026498"/>
    <n v="0"/>
    <n v="0.71"/>
    <n v="5690.7332281898798"/>
    <n v="0"/>
    <n v="4903"/>
    <n v="1"/>
    <n v="1"/>
    <n v="0"/>
    <n v="0"/>
    <n v="14.276973281664301"/>
    <d v="1900-01-09T04:44:53"/>
    <n v="43206"/>
    <n v="0"/>
    <n v="0"/>
    <n v="1"/>
    <n v="58033.175894247004"/>
  </r>
  <r>
    <s v="STND-39777"/>
    <s v="Minuteman International, Inc."/>
    <s v="Minuteman International Inc (Outdoor Lighting) - 14N845 US Rte 20 - Pingree Grove"/>
    <s v="Outdoor &amp; Garage - LED Fixtures"/>
    <s v="Outdoor &amp; Garage Lighting"/>
    <s v="Exterior"/>
    <n v="0"/>
    <n v="35164.315999999999"/>
    <n v="0"/>
    <x v="0"/>
    <x v="0"/>
    <n v="10.1978380583316"/>
    <s v="Qty / 1,000"/>
    <m/>
    <s v="Private-Lighting"/>
    <s v="lighting"/>
    <n v="3"/>
    <n v="7172"/>
    <s v="Lighting"/>
    <n v="0.91633259480590001"/>
    <n v="1.30467645558681"/>
    <n v="32222.2089248546"/>
    <n v="0"/>
    <n v="0.71"/>
    <n v="22877.768336646801"/>
    <n v="0"/>
    <n v="4903"/>
    <n v="1"/>
    <n v="1"/>
    <n v="0"/>
    <n v="0"/>
    <n v="14.276973281664301"/>
    <d v="1900-01-09T04:44:53"/>
    <n v="43170"/>
    <n v="0"/>
    <n v="0"/>
    <n v="1"/>
    <n v="233303.77663315038"/>
  </r>
  <r>
    <s v="STND-39778"/>
    <s v="The Salvation Army Metropolitan Division"/>
    <s v="Salvation Army - 609 W Dempster St - Des Plaines"/>
    <s v="Building Energy Management System"/>
    <s v="Energy Management System"/>
    <s v="Office"/>
    <n v="5181.12"/>
    <n v="33677.279999999999"/>
    <n v="0"/>
    <x v="1"/>
    <x v="0"/>
    <n v="15"/>
    <s v="NA"/>
    <m/>
    <s v="EMS"/>
    <s v="ems"/>
    <n v="3"/>
    <n v="1"/>
    <s v="EMS"/>
    <n v="0.91036333343406195"/>
    <n v="0"/>
    <n v="30658.560881792298"/>
    <n v="0"/>
    <n v="0.7"/>
    <n v="21460.9926172546"/>
    <n v="0"/>
    <n v="2885"/>
    <n v="1.165"/>
    <n v="1.3779999999999999"/>
    <n v="2.5499999999999998E-2"/>
    <n v="0.55000000000000004"/>
    <n v="24.263431542460999"/>
    <d v="1900-01-16T07:56:40"/>
    <n v="43233"/>
    <n v="0"/>
    <n v="0"/>
    <n v="1"/>
    <n v="321914.88925881899"/>
  </r>
  <r>
    <s v="STND-39779"/>
    <s v="CMC Steel Fabricators, Inc"/>
    <s v="CMC Steel Fabricators Inc - 780 Eastgate Industrial Pkwy - Kankakee"/>
    <s v="Compressed Air - Air Compressor(s) with Integrated VSD &lt;= 150 HP"/>
    <s v="Compressed Air"/>
    <s v="Manufacturing"/>
    <n v="0"/>
    <n v="62424"/>
    <n v="10.02"/>
    <x v="4"/>
    <x v="0"/>
    <n v="10"/>
    <s v="ΔkWpeak / CF"/>
    <n v="0.95"/>
    <s v="Private-Non-Lighting"/>
    <s v="non_lighting"/>
    <n v="3"/>
    <n v="1"/>
    <s v="Non-Lighting"/>
    <n v="0.98952339343681495"/>
    <n v="0.43468415683807998"/>
    <n v="61770.008311899699"/>
    <n v="4.35553525151757"/>
    <n v="0.7"/>
    <n v="43239.005818329802"/>
    <n v="3.0488746760623"/>
    <n v="4618"/>
    <n v="1.02"/>
    <n v="1.04"/>
    <n v="1.2E-2"/>
    <n v="0.81"/>
    <n v="15.158077089649201"/>
    <d v="1900-01-09T19:51:10"/>
    <n v="43169"/>
    <n v="4.5847739489658599"/>
    <n v="0"/>
    <n v="1"/>
    <n v="432390.05818329804"/>
  </r>
  <r>
    <s v="STND-39780"/>
    <s v="COMM UNIT DIST 205"/>
    <s v="MPR - Warren CUSD 205 - 311 S Water Street - Warren"/>
    <s v="New Indoor LED Fixtures"/>
    <s v="Indoor Lighting"/>
    <s v="K-12 School"/>
    <n v="0"/>
    <n v="7668"/>
    <n v="0"/>
    <x v="0"/>
    <x v="1"/>
    <n v="15"/>
    <s v="Qty / 1,000"/>
    <m/>
    <s v="Public-Lighting"/>
    <s v="lighting"/>
    <n v="3"/>
    <n v="2200"/>
    <s v="Lighting"/>
    <n v="0.99829244462109001"/>
    <n v="0.987374621353864"/>
    <n v="7654.9064653545202"/>
    <n v="0"/>
    <n v="0.71"/>
    <n v="5434.98359040171"/>
    <n v="0"/>
    <n v="2979"/>
    <n v="1.17333333333333"/>
    <n v="1.323"/>
    <n v="2.1333333333333301E-2"/>
    <n v="0.72"/>
    <n v="23.497818059751602"/>
    <d v="1900-01-15T18:49:11"/>
    <n v="43198"/>
    <n v="0"/>
    <n v="139.1801175519"/>
    <n v="1"/>
    <n v="81524.753856025651"/>
  </r>
  <r>
    <s v="STND-39780"/>
    <s v="COMM UNIT DIST 205"/>
    <s v="MPR - Warren CUSD 205 - 311 S Water Street - Warren"/>
    <s v="Occupancy Sensors"/>
    <s v="Indoor Lighting"/>
    <s v="K-12 School"/>
    <n v="0"/>
    <n v="1205"/>
    <n v="0"/>
    <x v="0"/>
    <x v="1"/>
    <n v="8"/>
    <s v="Qty / 1,000"/>
    <m/>
    <s v="Public-Lighting"/>
    <s v="lighting"/>
    <n v="3"/>
    <n v="8"/>
    <s v="Lighting"/>
    <n v="0.99829244462109001"/>
    <n v="0.987374621353864"/>
    <n v="1202.9423957684101"/>
    <n v="0"/>
    <n v="0.71"/>
    <n v="854.08910099557397"/>
    <n v="0"/>
    <n v="2979"/>
    <n v="1.17333333333333"/>
    <n v="1.323"/>
    <n v="2.1333333333333301E-2"/>
    <n v="0.72"/>
    <n v="23.497818059751602"/>
    <d v="1900-01-15T18:49:11"/>
    <n v="43198"/>
    <n v="0"/>
    <n v="21.8716799230621"/>
    <n v="1"/>
    <n v="6832.7128079645918"/>
  </r>
  <r>
    <s v="STND-39781"/>
    <s v="Comm Unit Dist 205"/>
    <s v="Warren Community Unit School Dictrict 205 - Exterior - 311 S Water Street - Warren"/>
    <s v="Outdoor &amp; Garage - LED Fixtures"/>
    <s v="Outdoor &amp; Garage Lighting"/>
    <s v="Exterior"/>
    <n v="0"/>
    <n v="11889.775"/>
    <n v="0"/>
    <x v="0"/>
    <x v="1"/>
    <n v="10.1978380583316"/>
    <s v="Qty / 1,000"/>
    <m/>
    <s v="Public-Lighting"/>
    <s v="lighting"/>
    <n v="3"/>
    <n v="2425"/>
    <s v="Lighting"/>
    <n v="0.99829244462109001"/>
    <n v="0.987374621353864"/>
    <n v="11869.4725507447"/>
    <n v="0"/>
    <n v="0.71"/>
    <n v="8427.3255110287591"/>
    <n v="0"/>
    <n v="4903"/>
    <n v="1"/>
    <n v="1"/>
    <n v="0"/>
    <n v="0"/>
    <n v="14.276973281664301"/>
    <d v="1900-01-09T04:44:53"/>
    <n v="43215"/>
    <n v="0"/>
    <n v="0"/>
    <n v="1"/>
    <n v="85940.500826317875"/>
  </r>
  <r>
    <s v="STND-39783"/>
    <s v="The Art institute of Chicago"/>
    <s v="School of the Art Institute of Chicago - 112 S Michigan- Chicago"/>
    <s v="New Indoor LED Fixtures"/>
    <s v="Indoor Lighting"/>
    <s v="College/University"/>
    <n v="0"/>
    <n v="1353.1110000000001"/>
    <n v="0.32900000000000001"/>
    <x v="0"/>
    <x v="0"/>
    <n v="14.727540500736399"/>
    <s v="Qty / 1,000"/>
    <m/>
    <s v="Private-Lighting"/>
    <s v="lighting"/>
    <n v="3"/>
    <n v="376"/>
    <s v="Lighting"/>
    <n v="0.91633259480590001"/>
    <n v="1.30467645558681"/>
    <n v="1239.89971369041"/>
    <n v="0.42923855388805898"/>
    <n v="0.71"/>
    <n v="880.32879672018805"/>
    <n v="0.30475937326052199"/>
    <n v="3395"/>
    <n v="1.06"/>
    <n v="1.39"/>
    <n v="0.02"/>
    <n v="0.63"/>
    <n v="20.618556701030901"/>
    <d v="1900-01-13T17:27:39"/>
    <n v="43176"/>
    <n v="0.49016621432917601"/>
    <n v="23.3943342205737"/>
    <n v="1"/>
    <n v="12965.07800766111"/>
  </r>
  <r>
    <s v="STND-39783"/>
    <s v="The Art institute of Chicago"/>
    <s v="School of the Art Institute of Chicago - 112 S Michigan- Chicago"/>
    <s v="Occupancy Sensors"/>
    <s v="Indoor Lighting"/>
    <s v="College/University"/>
    <n v="0"/>
    <n v="884.41700000000003"/>
    <n v="0.68300000000000005"/>
    <x v="0"/>
    <x v="0"/>
    <n v="8"/>
    <s v="Qty / 1,000"/>
    <m/>
    <s v="Private-Lighting"/>
    <s v="lighting"/>
    <n v="3"/>
    <n v="1024"/>
    <s v="Lighting"/>
    <n v="0.91633259480590001"/>
    <n v="1.30467645558681"/>
    <n v="810.42012450044899"/>
    <n v="0.89109401916578901"/>
    <n v="0.71"/>
    <n v="575.39828839531901"/>
    <n v="0.63267675360771003"/>
    <n v="3395"/>
    <n v="1.06"/>
    <n v="1.39"/>
    <n v="0.02"/>
    <n v="0.63"/>
    <n v="20.618556701030901"/>
    <d v="1900-01-13T17:27:39"/>
    <n v="43176"/>
    <n v="1.33557257069213"/>
    <n v="15.2909457452915"/>
    <n v="1"/>
    <n v="4603.1863071625521"/>
  </r>
  <r>
    <s v="STND-39784"/>
    <s v="Chicago Food Corp"/>
    <s v="Chicago Food Corp - 7007 N Austin Ave - Niles"/>
    <s v="Occupancy Sensors"/>
    <s v="Indoor Lighting"/>
    <s v="Warehouse"/>
    <n v="0"/>
    <n v="9668.3449999999993"/>
    <n v="4.9690000000000003"/>
    <x v="0"/>
    <x v="0"/>
    <n v="8"/>
    <s v="Qty / 1,000"/>
    <m/>
    <s v="Private-Lighting"/>
    <s v="lighting"/>
    <n v="3"/>
    <n v="7685"/>
    <s v="Lighting"/>
    <n v="0.91633259480590001"/>
    <n v="1.30467645558681"/>
    <n v="8859.4196613286495"/>
    <n v="6.4829373078108397"/>
    <n v="0.71"/>
    <n v="6290.1879595433402"/>
    <n v="4.6028854885456996"/>
    <n v="5242"/>
    <n v="1"/>
    <n v="1.22"/>
    <n v="1.0999999999999999E-2"/>
    <n v="0.68"/>
    <n v="13.3536818008394"/>
    <d v="1900-01-08T12:55:13"/>
    <n v="43194"/>
    <n v="10.0261944135646"/>
    <n v="97.453616274615101"/>
    <n v="1"/>
    <n v="50321.503676346721"/>
  </r>
  <r>
    <s v="STND-39784"/>
    <s v="Chicago Food Corp"/>
    <s v="Chicago Food Corp - 7007 N Austin Ave - Niles"/>
    <s v="New Indoor LED Fixtures"/>
    <s v="Indoor Lighting"/>
    <s v="Warehouse"/>
    <n v="0"/>
    <n v="67731.881999999998"/>
    <n v="10.718999999999999"/>
    <x v="0"/>
    <x v="0"/>
    <n v="9.5383441434566993"/>
    <s v="Qty / 1,000"/>
    <m/>
    <s v="Private-Lighting"/>
    <s v="lighting"/>
    <n v="3"/>
    <n v="12921"/>
    <s v="Lighting"/>
    <n v="0.91633259480590001"/>
    <n v="1.30467645558681"/>
    <n v="62064.931184146997"/>
    <n v="13.984826927435"/>
    <n v="0.71"/>
    <n v="44066.101140744402"/>
    <n v="9.9292271184788294"/>
    <n v="5242"/>
    <n v="1"/>
    <n v="1.22"/>
    <n v="1.0999999999999999E-2"/>
    <n v="0.68"/>
    <n v="13.3536818008394"/>
    <d v="1900-01-08T12:55:13"/>
    <n v="43194"/>
    <n v="16.857313075500201"/>
    <n v="682.71424302561695"/>
    <n v="1"/>
    <n v="420317.63774078997"/>
  </r>
  <r>
    <s v="STND-39785"/>
    <s v="United Airlines, Inc."/>
    <s v="United Airlines - 11555 W Touhy Ave CHIRR - Chicago"/>
    <s v="VSD on HVAC Fan or Pump &lt;= 200 HP"/>
    <s v="Variable Speed Drives"/>
    <s v="Office"/>
    <n v="0"/>
    <n v="76602.150999999998"/>
    <n v="16.718"/>
    <x v="6"/>
    <x v="0"/>
    <n v="15"/>
    <s v="ΔkWpeak"/>
    <m/>
    <s v="Private-Non-Lighting"/>
    <s v="non_lighting"/>
    <n v="3"/>
    <n v="2"/>
    <s v="Non-Lighting"/>
    <n v="0.98952339343681495"/>
    <n v="0.43468415683807998"/>
    <n v="75799.620402079294"/>
    <n v="7.2670497340190296"/>
    <n v="0.7"/>
    <n v="53059.734281455501"/>
    <n v="5.0869348138133201"/>
    <n v="2885"/>
    <n v="1.165"/>
    <n v="1.3779999999999999"/>
    <n v="2.5499999999999998E-2"/>
    <n v="0.55000000000000004"/>
    <n v="24.263431542460999"/>
    <d v="1900-01-16T07:56:40"/>
    <n v="43170"/>
    <n v="7.2670497340190296"/>
    <n v="0"/>
    <n v="1"/>
    <n v="795896.01422183251"/>
  </r>
  <r>
    <s v="STND-39786"/>
    <s v="Lowe's Companies, Inc."/>
    <s v="Lowe's Home Centers LLC - 15601 S LaGrange Rd - Orland Park"/>
    <s v="VSD on HVAC Fan or Pump &lt;= 200 HP"/>
    <s v="Variable Speed Drives"/>
    <s v="Retail (strip mall)"/>
    <n v="0"/>
    <n v="10159.553"/>
    <n v="1.05"/>
    <x v="6"/>
    <x v="0"/>
    <n v="15"/>
    <s v="ΔkWpeak"/>
    <m/>
    <s v="Private-Non-Lighting"/>
    <s v="non_lighting"/>
    <n v="3"/>
    <n v="4"/>
    <s v="Non-Lighting"/>
    <n v="0.98952339343681495"/>
    <n v="0.43468415683807998"/>
    <n v="10053.1153603612"/>
    <n v="0.45641836467998398"/>
    <n v="0.7"/>
    <n v="7037.1807522528197"/>
    <n v="0.31949285527598897"/>
    <n v="4093"/>
    <n v="1.1200000000000001"/>
    <n v="1.29"/>
    <n v="1.9E-2"/>
    <n v="0.71"/>
    <n v="17.102369899829"/>
    <d v="1900-01-11T05:11:01"/>
    <n v="43230"/>
    <n v="0.45641836467998398"/>
    <n v="0"/>
    <n v="1"/>
    <n v="105557.71128379229"/>
  </r>
  <r>
    <s v="STND-39786"/>
    <s v="Lowe's Companies, Inc."/>
    <s v="Lowe's Home Centers LLC - 15601 S LaGrange Rd - Orland Park"/>
    <s v="VSD on HVAC Fan or Pump &lt;= 200 HP"/>
    <s v="Variable Speed Drives"/>
    <s v="Retail (strip mall)"/>
    <n v="0"/>
    <n v="63497.205999999998"/>
    <n v="6.56"/>
    <x v="6"/>
    <x v="0"/>
    <n v="15"/>
    <s v="ΔkWpeak"/>
    <m/>
    <s v="Private-Non-Lighting"/>
    <s v="non_lighting"/>
    <n v="3"/>
    <n v="15"/>
    <s v="Non-Lighting"/>
    <n v="0.98952339343681495"/>
    <n v="0.43468415683807998"/>
    <n v="62831.9707548765"/>
    <n v="2.8515280688578102"/>
    <n v="0.7"/>
    <n v="43982.379528413498"/>
    <n v="1.9960696482004701"/>
    <n v="4093"/>
    <n v="1.1200000000000001"/>
    <n v="1.29"/>
    <n v="1.9E-2"/>
    <n v="0.71"/>
    <n v="17.102369899829"/>
    <d v="1900-01-11T05:11:01"/>
    <n v="43230"/>
    <n v="2.8515280688578102"/>
    <n v="0"/>
    <n v="1"/>
    <n v="659735.69292620244"/>
  </r>
  <r>
    <s v="STND-39787"/>
    <s v="Lowe's Companies, Inc."/>
    <s v="Lowe's Home Centers LLC - 7735 Grand Ave - Gurnee"/>
    <s v="VSD on HVAC Fan or Pump &lt;= 200 HP"/>
    <s v="Variable Speed Drives"/>
    <s v="Retail (strip mall)"/>
    <n v="0"/>
    <n v="7619.665"/>
    <n v="0.78700000000000003"/>
    <x v="6"/>
    <x v="0"/>
    <n v="15"/>
    <s v="ΔkWpeak"/>
    <m/>
    <s v="Private-Non-Lighting"/>
    <s v="non_lighting"/>
    <n v="3"/>
    <n v="3"/>
    <s v="Non-Lighting"/>
    <n v="0.98952339343681495"/>
    <n v="0.43468415683807998"/>
    <n v="7539.83676765173"/>
    <n v="0.34209643143156898"/>
    <n v="0.7"/>
    <n v="5277.8857373562096"/>
    <n v="0.23946750200209899"/>
    <n v="4093"/>
    <n v="1.1200000000000001"/>
    <n v="1.29"/>
    <n v="1.9E-2"/>
    <n v="0.71"/>
    <n v="17.102369899829"/>
    <d v="1900-01-11T05:11:01"/>
    <n v="43217"/>
    <n v="0.34209643143156898"/>
    <n v="0"/>
    <n v="1"/>
    <n v="79168.286060343147"/>
  </r>
  <r>
    <s v="STND-39787"/>
    <s v="Lowe's Companies, Inc."/>
    <s v="Lowe's Home Centers LLC - 7735 Grand Ave - Gurnee"/>
    <s v="VSD on HVAC Fan or Pump &lt;= 200 HP"/>
    <s v="Variable Speed Drives"/>
    <s v="Retail (strip mall)"/>
    <n v="0"/>
    <n v="63497.205999999998"/>
    <n v="6.56"/>
    <x v="6"/>
    <x v="0"/>
    <n v="15"/>
    <s v="ΔkWpeak"/>
    <m/>
    <s v="Private-Non-Lighting"/>
    <s v="non_lighting"/>
    <n v="3"/>
    <n v="15"/>
    <s v="Non-Lighting"/>
    <n v="0.98952339343681495"/>
    <n v="0.43468415683807998"/>
    <n v="62831.9707548765"/>
    <n v="2.8515280688578102"/>
    <n v="0.7"/>
    <n v="43982.379528413498"/>
    <n v="1.9960696482004701"/>
    <n v="4093"/>
    <n v="1.1200000000000001"/>
    <n v="1.29"/>
    <n v="1.9E-2"/>
    <n v="0.71"/>
    <n v="17.102369899829"/>
    <d v="1900-01-11T05:11:01"/>
    <n v="43217"/>
    <n v="2.8515280688578102"/>
    <n v="0"/>
    <n v="1"/>
    <n v="659735.69292620244"/>
  </r>
  <r>
    <s v="STND-39788"/>
    <s v="Lowe's Companies, Inc."/>
    <s v="Lowe's Home Centers LLC - 2630 N Narragansett Ave - Chicago"/>
    <s v="VSD on HVAC Fan or Pump &lt;= 200 HP"/>
    <s v="Variable Speed Drives"/>
    <s v="Retail (strip mall)"/>
    <n v="0"/>
    <n v="4233.1469999999999"/>
    <n v="0.437"/>
    <x v="6"/>
    <x v="0"/>
    <n v="15"/>
    <s v="ΔkWpeak"/>
    <m/>
    <s v="Private-Non-Lighting"/>
    <s v="non_lighting"/>
    <n v="3"/>
    <n v="1"/>
    <s v="Non-Lighting"/>
    <n v="0.98952339343681495"/>
    <n v="0.43468415683807998"/>
    <n v="4188.7979843568701"/>
    <n v="0.18995697653824101"/>
    <n v="0.7"/>
    <n v="2932.15858904981"/>
    <n v="0.132969883576769"/>
    <n v="4093"/>
    <n v="1.1200000000000001"/>
    <n v="1.29"/>
    <n v="1.9E-2"/>
    <n v="0.71"/>
    <n v="17.102369899829"/>
    <d v="1900-01-11T05:11:01"/>
    <n v="43200"/>
    <n v="0.18995697653824101"/>
    <n v="0"/>
    <n v="1"/>
    <n v="43982.378835747149"/>
  </r>
  <r>
    <s v="STND-39789"/>
    <s v="Lowe's Companies, Inc."/>
    <s v="Lowe's Home Centers LLC - 8411 S Holland Rd - Chicago"/>
    <s v="VSD on HVAC Fan or Pump &lt;= 200 HP"/>
    <s v="Variable Speed Drives"/>
    <s v="Retail (strip mall)"/>
    <n v="0"/>
    <n v="35434.538"/>
    <n v="1.774"/>
    <x v="6"/>
    <x v="0"/>
    <n v="15"/>
    <s v="ΔkWpeak"/>
    <m/>
    <s v="Private-Non-Lighting"/>
    <s v="non_lighting"/>
    <n v="2"/>
    <n v="4"/>
    <s v="Non-Lighting"/>
    <n v="0.76002432528749297"/>
    <n v="0.465462131779591"/>
    <n v="26931.110835324002"/>
    <n v="0.82572982177699406"/>
    <n v="0.7"/>
    <n v="18851.777584726799"/>
    <n v="0.57801087524389605"/>
    <n v="4093"/>
    <n v="1.1200000000000001"/>
    <n v="1.29"/>
    <n v="1.9E-2"/>
    <n v="0.71"/>
    <n v="17.102369899829"/>
    <d v="1900-01-11T05:11:01"/>
    <n v="43212"/>
    <n v="0.82572982177699406"/>
    <n v="0"/>
    <n v="1"/>
    <n v="282776.66377090197"/>
  </r>
  <r>
    <s v="STND-39789"/>
    <s v="Lowe's Companies, Inc."/>
    <s v="Lowe's Home Centers LLC - 8411 S Holland Rd - Chicago"/>
    <s v="VSD on HVAC Fan or Pump &lt;= 200 HP"/>
    <s v="Variable Speed Drives"/>
    <s v="Retail (strip mall)"/>
    <n v="0"/>
    <n v="221465.864"/>
    <n v="11.085000000000001"/>
    <x v="6"/>
    <x v="0"/>
    <n v="15"/>
    <s v="ΔkWpeak"/>
    <m/>
    <s v="Private-Non-Lighting"/>
    <s v="non_lighting"/>
    <n v="2"/>
    <n v="15"/>
    <s v="Non-Lighting"/>
    <n v="0.76002432528749297"/>
    <n v="0.465462131779591"/>
    <n v="168319.443860812"/>
    <n v="5.1596477307767703"/>
    <n v="0.7"/>
    <n v="117823.610702568"/>
    <n v="3.6117534115437402"/>
    <n v="4093"/>
    <n v="1.1200000000000001"/>
    <n v="1.29"/>
    <n v="1.9E-2"/>
    <n v="0.71"/>
    <n v="17.102369899829"/>
    <d v="1900-01-11T05:11:01"/>
    <n v="43212"/>
    <n v="5.1596477307767703"/>
    <n v="0"/>
    <n v="1"/>
    <n v="1767354.16053852"/>
  </r>
  <r>
    <s v="STND-39790"/>
    <s v="Lowe's Companies, Inc."/>
    <s v="Lowe's Home Centers LLC - 7971 S Cicero Ave - Chicago"/>
    <s v="VSD on HVAC Fan or Pump &lt;= 200 HP"/>
    <s v="Variable Speed Drives"/>
    <s v="Retail (strip mall)"/>
    <n v="0"/>
    <n v="10159.553"/>
    <n v="1.05"/>
    <x v="6"/>
    <x v="0"/>
    <n v="15"/>
    <s v="ΔkWpeak"/>
    <m/>
    <s v="Private-Non-Lighting"/>
    <s v="non_lighting"/>
    <n v="3"/>
    <n v="4"/>
    <s v="Non-Lighting"/>
    <n v="0.98952339343681495"/>
    <n v="0.43468415683807998"/>
    <n v="10053.1153603612"/>
    <n v="0.45641836467998398"/>
    <n v="0.7"/>
    <n v="7037.1807522528197"/>
    <n v="0.31949285527598897"/>
    <n v="4093"/>
    <n v="1.1200000000000001"/>
    <n v="1.29"/>
    <n v="1.9E-2"/>
    <n v="0.71"/>
    <n v="17.102369899829"/>
    <d v="1900-01-11T05:11:01"/>
    <n v="43240"/>
    <n v="0.45641836467998398"/>
    <n v="0"/>
    <n v="1"/>
    <n v="105557.71128379229"/>
  </r>
  <r>
    <s v="STND-39790"/>
    <s v="Lowe's Companies, Inc."/>
    <s v="Lowe's Home Centers LLC - 7971 S Cicero Ave - Chicago"/>
    <s v="VSD on HVAC Fan or Pump &lt;= 200 HP"/>
    <s v="Variable Speed Drives"/>
    <s v="Retail (strip mall)"/>
    <n v="0"/>
    <n v="67730.353000000003"/>
    <n v="6.9980000000000002"/>
    <x v="6"/>
    <x v="0"/>
    <n v="15"/>
    <s v="ΔkWpeak"/>
    <m/>
    <s v="Private-Non-Lighting"/>
    <s v="non_lighting"/>
    <n v="3"/>
    <n v="16"/>
    <s v="Non-Lighting"/>
    <n v="0.98952339343681495"/>
    <n v="0.43468415683807998"/>
    <n v="67020.768739233405"/>
    <n v="3.0419197295528901"/>
    <n v="0.7"/>
    <n v="46914.538117463402"/>
    <n v="2.1293438106870202"/>
    <n v="4093"/>
    <n v="1.1200000000000001"/>
    <n v="1.29"/>
    <n v="1.9E-2"/>
    <n v="0.71"/>
    <n v="17.102369899829"/>
    <d v="1900-01-11T05:11:01"/>
    <n v="43240"/>
    <n v="3.0419197295528901"/>
    <n v="0"/>
    <n v="1"/>
    <n v="703718.07176195108"/>
  </r>
  <r>
    <s v="STND-39791"/>
    <s v="Lowe's Companies, Inc."/>
    <s v="Lowe's Home Centers LLC - 9700 N Alpine Rd - Machesney Park"/>
    <s v="VSD on HVAC Fan or Pump &lt;= 200 HP"/>
    <s v="Variable Speed Drives"/>
    <s v="Retail (strip mall)"/>
    <n v="0"/>
    <n v="26575.903999999999"/>
    <n v="1.33"/>
    <x v="6"/>
    <x v="0"/>
    <n v="15"/>
    <s v="ΔkWpeak"/>
    <m/>
    <s v="Private-Non-Lighting"/>
    <s v="non_lighting"/>
    <n v="2"/>
    <n v="3"/>
    <s v="Non-Lighting"/>
    <n v="0.76002432528749297"/>
    <n v="0.465462131779591"/>
    <n v="20198.333506505202"/>
    <n v="0.61906463526685596"/>
    <n v="0.7"/>
    <n v="14138.8334545536"/>
    <n v="0.43334524468679902"/>
    <n v="4093"/>
    <n v="1.1200000000000001"/>
    <n v="1.29"/>
    <n v="1.9E-2"/>
    <n v="0.71"/>
    <n v="17.102369899829"/>
    <d v="1900-01-11T05:11:01"/>
    <n v="43238"/>
    <n v="0.61906463526685596"/>
    <n v="0"/>
    <n v="1"/>
    <n v="212082.50181830401"/>
  </r>
  <r>
    <s v="STND-39791"/>
    <s v="Lowe's Companies, Inc."/>
    <s v="Lowe's Home Centers LLC - 9700 N Alpine Rd - Machesney Park"/>
    <s v="VSD on HVAC Fan or Pump &lt;= 200 HP"/>
    <s v="Variable Speed Drives"/>
    <s v="Retail (strip mall)"/>
    <n v="0"/>
    <n v="221465.864"/>
    <n v="11.085000000000001"/>
    <x v="6"/>
    <x v="0"/>
    <n v="15"/>
    <s v="ΔkWpeak"/>
    <m/>
    <s v="Private-Non-Lighting"/>
    <s v="non_lighting"/>
    <n v="2"/>
    <n v="15"/>
    <s v="Non-Lighting"/>
    <n v="0.76002432528749297"/>
    <n v="0.465462131779591"/>
    <n v="168319.443860812"/>
    <n v="5.1596477307767703"/>
    <n v="0.7"/>
    <n v="117823.610702568"/>
    <n v="3.6117534115437402"/>
    <n v="4093"/>
    <n v="1.1200000000000001"/>
    <n v="1.29"/>
    <n v="1.9E-2"/>
    <n v="0.71"/>
    <n v="17.102369899829"/>
    <d v="1900-01-11T05:11:01"/>
    <n v="43238"/>
    <n v="5.1596477307767703"/>
    <n v="0"/>
    <n v="1"/>
    <n v="1767354.16053852"/>
  </r>
  <r>
    <s v="STND-39792"/>
    <s v="Lowe's Companies, Inc."/>
    <s v="Lowe's Home Centers LLC - 900 W Algonquin Rd - Arlington Heights"/>
    <s v="VSD on HVAC Fan or Pump &lt;= 200 HP"/>
    <s v="Variable Speed Drives"/>
    <s v="Retail (strip mall)"/>
    <n v="0"/>
    <n v="44293.173000000003"/>
    <n v="2.2170000000000001"/>
    <x v="6"/>
    <x v="0"/>
    <n v="15"/>
    <s v="ΔkWpeak"/>
    <m/>
    <s v="Private-Non-Lighting"/>
    <s v="non_lighting"/>
    <n v="2"/>
    <n v="3"/>
    <s v="Non-Lighting"/>
    <n v="0.76002432528749297"/>
    <n v="0.465462131779591"/>
    <n v="33663.8889241672"/>
    <n v="1.0319295461553499"/>
    <n v="0.7"/>
    <n v="23564.722246917001"/>
    <n v="0.72235068230874699"/>
    <n v="4093"/>
    <n v="1.1200000000000001"/>
    <n v="1.29"/>
    <n v="1.9E-2"/>
    <n v="0.71"/>
    <n v="17.102369899829"/>
    <d v="1900-01-11T05:11:01"/>
    <n v="43215"/>
    <n v="1.0319295461553499"/>
    <n v="0"/>
    <n v="1"/>
    <n v="353470.83370375499"/>
  </r>
  <r>
    <s v="STND-39792"/>
    <s v="Lowe's Companies, Inc."/>
    <s v="Lowe's Home Centers LLC - 900 W Algonquin Rd - Arlington Heights"/>
    <s v="VSD on HVAC Fan or Pump &lt;= 200 HP"/>
    <s v="Variable Speed Drives"/>
    <s v="Retail (strip mall)"/>
    <n v="0"/>
    <n v="124020.88400000001"/>
    <n v="6.2080000000000002"/>
    <x v="6"/>
    <x v="0"/>
    <n v="15"/>
    <s v="ΔkWpeak"/>
    <m/>
    <s v="Private-Non-Lighting"/>
    <s v="non_lighting"/>
    <n v="2"/>
    <n v="14"/>
    <s v="Non-Lighting"/>
    <n v="0.76002432528749297"/>
    <n v="0.465462131779591"/>
    <n v="94258.888683658501"/>
    <n v="2.8895889140877"/>
    <n v="0.7"/>
    <n v="65981.222078560895"/>
    <n v="2.0227122398613901"/>
    <n v="4093"/>
    <n v="1.1200000000000001"/>
    <n v="1.29"/>
    <n v="1.9E-2"/>
    <n v="0.71"/>
    <n v="17.102369899829"/>
    <d v="1900-01-11T05:11:01"/>
    <n v="43215"/>
    <n v="2.8895889140877"/>
    <n v="0"/>
    <n v="1"/>
    <n v="989718.33117841347"/>
  </r>
  <r>
    <s v="STND-39793"/>
    <s v="Lowe's Companies, Inc."/>
    <s v="Lowe's Home Centers LLC - 2480 E Lincoln Hwy - New Lenox"/>
    <s v="VSD on HVAC Fan or Pump &lt;= 200 HP"/>
    <s v="Variable Speed Drives"/>
    <s v="Retail (strip mall)"/>
    <n v="0"/>
    <n v="35434.538"/>
    <n v="1.774"/>
    <x v="6"/>
    <x v="0"/>
    <n v="15"/>
    <s v="ΔkWpeak"/>
    <m/>
    <s v="Private-Non-Lighting"/>
    <s v="non_lighting"/>
    <n v="2"/>
    <n v="4"/>
    <s v="Non-Lighting"/>
    <n v="0.76002432528749297"/>
    <n v="0.465462131779591"/>
    <n v="26931.110835324002"/>
    <n v="0.82572982177699406"/>
    <n v="0.7"/>
    <n v="18851.777584726799"/>
    <n v="0.57801087524389605"/>
    <n v="4093"/>
    <n v="1.1200000000000001"/>
    <n v="1.29"/>
    <n v="1.9E-2"/>
    <n v="0.71"/>
    <n v="17.102369899829"/>
    <d v="1900-01-11T05:11:01"/>
    <n v="43234"/>
    <n v="0.82572982177699406"/>
    <n v="0"/>
    <n v="1"/>
    <n v="282776.66377090197"/>
  </r>
  <r>
    <s v="STND-39793"/>
    <s v="Lowe's Companies, Inc."/>
    <s v="Lowe's Home Centers LLC - 2480 E Lincoln Hwy - New Lenox"/>
    <s v="VSD on HVAC Fan or Pump &lt;= 200 HP"/>
    <s v="Variable Speed Drives"/>
    <s v="Retail (strip mall)"/>
    <n v="0"/>
    <n v="221465.864"/>
    <n v="11.085000000000001"/>
    <x v="6"/>
    <x v="0"/>
    <n v="15"/>
    <s v="ΔkWpeak"/>
    <m/>
    <s v="Private-Non-Lighting"/>
    <s v="non_lighting"/>
    <n v="2"/>
    <n v="15"/>
    <s v="Non-Lighting"/>
    <n v="0.76002432528749297"/>
    <n v="0.465462131779591"/>
    <n v="168319.443860812"/>
    <n v="5.1596477307767703"/>
    <n v="0.7"/>
    <n v="117823.610702568"/>
    <n v="3.6117534115437402"/>
    <n v="4093"/>
    <n v="1.1200000000000001"/>
    <n v="1.29"/>
    <n v="1.9E-2"/>
    <n v="0.71"/>
    <n v="17.102369899829"/>
    <d v="1900-01-11T05:11:01"/>
    <n v="43234"/>
    <n v="5.1596477307767703"/>
    <n v="0"/>
    <n v="1"/>
    <n v="1767354.16053852"/>
  </r>
  <r>
    <s v="STND-39794"/>
    <s v="Lowe's Companies, Inc."/>
    <s v="Lowe's Home Centers LLC - 1000 Willow Rd - Northbrook"/>
    <s v="VSD on HVAC Fan or Pump &lt;= 200 HP"/>
    <s v="Variable Speed Drives"/>
    <s v="Retail (strip mall)"/>
    <n v="0"/>
    <n v="7619.665"/>
    <n v="0.78700000000000003"/>
    <x v="6"/>
    <x v="0"/>
    <n v="15"/>
    <s v="ΔkWpeak"/>
    <m/>
    <s v="Private-Non-Lighting"/>
    <s v="non_lighting"/>
    <n v="3"/>
    <n v="3"/>
    <s v="Non-Lighting"/>
    <n v="0.98952339343681495"/>
    <n v="0.43468415683807998"/>
    <n v="7539.83676765173"/>
    <n v="0.34209643143156898"/>
    <n v="0.7"/>
    <n v="5277.8857373562096"/>
    <n v="0.23946750200209899"/>
    <n v="4093"/>
    <n v="1.1200000000000001"/>
    <n v="1.29"/>
    <n v="1.9E-2"/>
    <n v="0.71"/>
    <n v="17.102369899829"/>
    <d v="1900-01-11T05:11:01"/>
    <n v="43229"/>
    <n v="0.34209643143156898"/>
    <n v="0"/>
    <n v="1"/>
    <n v="79168.286060343147"/>
  </r>
  <r>
    <s v="STND-39794"/>
    <s v="Lowe's Companies, Inc."/>
    <s v="Lowe's Home Centers LLC - 1000 Willow Rd - Northbrook"/>
    <s v="VSD on HVAC Fan or Pump &lt;= 200 HP"/>
    <s v="Variable Speed Drives"/>
    <s v="Retail (strip mall)"/>
    <n v="0"/>
    <n v="63497.205999999998"/>
    <n v="6.56"/>
    <x v="6"/>
    <x v="0"/>
    <n v="15"/>
    <s v="ΔkWpeak"/>
    <m/>
    <s v="Private-Non-Lighting"/>
    <s v="non_lighting"/>
    <n v="3"/>
    <n v="15"/>
    <s v="Non-Lighting"/>
    <n v="0.98952339343681495"/>
    <n v="0.43468415683807998"/>
    <n v="62831.9707548765"/>
    <n v="2.8515280688578102"/>
    <n v="0.7"/>
    <n v="43982.379528413498"/>
    <n v="1.9960696482004701"/>
    <n v="4093"/>
    <n v="1.1200000000000001"/>
    <n v="1.29"/>
    <n v="1.9E-2"/>
    <n v="0.71"/>
    <n v="17.102369899829"/>
    <d v="1900-01-11T05:11:01"/>
    <n v="43229"/>
    <n v="2.8515280688578102"/>
    <n v="0"/>
    <n v="1"/>
    <n v="659735.69292620244"/>
  </r>
  <r>
    <s v="STND-39795"/>
    <s v="Lowe's Companies, Inc."/>
    <s v="Lowe's Home Centers LLC - 1660 N Milwaukee Ave - Vernon Hills"/>
    <s v="VSD on HVAC Fan or Pump &lt;= 200 HP"/>
    <s v="Variable Speed Drives"/>
    <s v="Retail (strip mall)"/>
    <n v="0"/>
    <n v="26575.903999999999"/>
    <n v="1.33"/>
    <x v="6"/>
    <x v="0"/>
    <n v="15"/>
    <s v="ΔkWpeak"/>
    <m/>
    <s v="Private-Non-Lighting"/>
    <s v="non_lighting"/>
    <n v="2"/>
    <n v="3"/>
    <s v="Non-Lighting"/>
    <n v="0.76002432528749297"/>
    <n v="0.465462131779591"/>
    <n v="20198.333506505202"/>
    <n v="0.61906463526685596"/>
    <n v="0.7"/>
    <n v="14138.8334545536"/>
    <n v="0.43334524468679902"/>
    <n v="4093"/>
    <n v="1.1200000000000001"/>
    <n v="1.29"/>
    <n v="1.9E-2"/>
    <n v="0.71"/>
    <n v="17.102369899829"/>
    <d v="1900-01-11T05:11:01"/>
    <n v="43219"/>
    <n v="0.61906463526685596"/>
    <n v="0"/>
    <n v="1"/>
    <n v="212082.50181830401"/>
  </r>
  <r>
    <s v="STND-39795"/>
    <s v="Lowe's Companies, Inc."/>
    <s v="Lowe's Home Centers LLC - 1660 N Milwaukee Ave - Vernon Hills"/>
    <s v="VSD on HVAC Fan or Pump &lt;= 200 HP"/>
    <s v="Variable Speed Drives"/>
    <s v="Retail (strip mall)"/>
    <n v="0"/>
    <n v="221465.864"/>
    <n v="11.085000000000001"/>
    <x v="6"/>
    <x v="0"/>
    <n v="15"/>
    <s v="ΔkWpeak"/>
    <m/>
    <s v="Private-Non-Lighting"/>
    <s v="non_lighting"/>
    <n v="2"/>
    <n v="15"/>
    <s v="Non-Lighting"/>
    <n v="0.76002432528749297"/>
    <n v="0.465462131779591"/>
    <n v="168319.443860812"/>
    <n v="5.1596477307767703"/>
    <n v="0.7"/>
    <n v="117823.610702568"/>
    <n v="3.6117534115437402"/>
    <n v="4093"/>
    <n v="1.1200000000000001"/>
    <n v="1.29"/>
    <n v="1.9E-2"/>
    <n v="0.71"/>
    <n v="17.102369899829"/>
    <d v="1900-01-11T05:11:01"/>
    <n v="43219"/>
    <n v="5.1596477307767703"/>
    <n v="0"/>
    <n v="1"/>
    <n v="1767354.16053852"/>
  </r>
  <r>
    <s v="STND-39796"/>
    <s v="Reavis High School District 220"/>
    <s v="Reavis HS - 6034 W 77th St - Burbank"/>
    <s v="New Indoor LED Fixtures"/>
    <s v="Indoor Lighting"/>
    <s v="K-12 School"/>
    <n v="0"/>
    <n v="5501.17"/>
    <n v="0"/>
    <x v="0"/>
    <x v="1"/>
    <n v="15"/>
    <s v="Qty / 1,000"/>
    <m/>
    <s v="Public-Lighting"/>
    <s v="lighting"/>
    <n v="3"/>
    <n v="1122"/>
    <s v="Lighting"/>
    <n v="0.99829244462109001"/>
    <n v="0.987374621353864"/>
    <n v="5491.7764475761996"/>
    <n v="0"/>
    <n v="0.71"/>
    <n v="3899.1612777791001"/>
    <n v="0"/>
    <n v="2979"/>
    <n v="1.17333333333333"/>
    <n v="1.323"/>
    <n v="2.1333333333333301E-2"/>
    <n v="0.72"/>
    <n v="23.497818059751602"/>
    <d v="1900-01-15T18:49:11"/>
    <n v="43132"/>
    <n v="0"/>
    <n v="99.850480865021893"/>
    <n v="1"/>
    <n v="58487.419166686501"/>
  </r>
  <r>
    <s v="STND-39797"/>
    <s v="JP Morgan Chase Bank, N.A."/>
    <s v="JPMorgan Chase Bank N.A. (Phase 3) #150485 - 4824 N Pulaski Rd - Chicago"/>
    <s v="Outdoor &amp; Garage - LED Fixtures"/>
    <s v="Outdoor &amp; Garage Lighting"/>
    <s v="Exterior"/>
    <n v="0"/>
    <n v="480.49400000000003"/>
    <n v="0"/>
    <x v="0"/>
    <x v="0"/>
    <n v="10.1978380583316"/>
    <s v="Qty / 1,000"/>
    <m/>
    <s v="Private-Lighting"/>
    <s v="lighting"/>
    <n v="3"/>
    <n v="98"/>
    <s v="Lighting"/>
    <n v="0.91633259480590001"/>
    <n v="1.30467645558681"/>
    <n v="440.29231380866599"/>
    <n v="0"/>
    <n v="0.71"/>
    <n v="312.60754280415301"/>
    <n v="0"/>
    <n v="4903"/>
    <n v="1"/>
    <n v="1"/>
    <n v="0"/>
    <n v="0"/>
    <n v="14.276973281664301"/>
    <d v="1900-01-09T04:44:53"/>
    <n v="43135"/>
    <n v="0"/>
    <n v="0"/>
    <n v="1"/>
    <n v="3187.9210973297163"/>
  </r>
  <r>
    <s v="STND-39798"/>
    <s v="JP Morgan Chase Bank, N.A."/>
    <s v="JPMorgan Chase Bank N.A. #153254 - 1130 W Taylor St - Chicago"/>
    <s v="Outdoor &amp; Garage - LED Fixtures"/>
    <s v="Outdoor &amp; Garage Lighting"/>
    <s v="Exterior"/>
    <n v="0"/>
    <n v="1250.2650000000001"/>
    <n v="0"/>
    <x v="0"/>
    <x v="0"/>
    <n v="10.1978380583316"/>
    <s v="Qty / 1,000"/>
    <m/>
    <s v="Private-Lighting"/>
    <s v="lighting"/>
    <n v="3"/>
    <n v="255"/>
    <s v="Lighting"/>
    <n v="0.91633259480590001"/>
    <n v="1.30467645558681"/>
    <n v="1145.6585716449999"/>
    <n v="0"/>
    <n v="0.71"/>
    <n v="813.41758586794901"/>
    <n v="0"/>
    <n v="4903"/>
    <n v="1"/>
    <n v="1"/>
    <n v="0"/>
    <n v="0"/>
    <n v="14.276973281664301"/>
    <d v="1900-01-09T04:44:53"/>
    <n v="43135"/>
    <n v="0"/>
    <n v="0"/>
    <n v="1"/>
    <n v="8295.1008144803818"/>
  </r>
  <r>
    <s v="STND-39799"/>
    <s v="JP Morgan Chase Bank, N.A."/>
    <s v="JPMorgan Chase Bank N.A. #158950 - 6320 S Cass Ave - Westmont"/>
    <s v="Outdoor &amp; Garage - LED Fixtures"/>
    <s v="Outdoor &amp; Garage Lighting"/>
    <s v="Exterior"/>
    <n v="0"/>
    <n v="4216.58"/>
    <n v="0"/>
    <x v="0"/>
    <x v="0"/>
    <n v="10.1978380583316"/>
    <s v="Qty / 1,000"/>
    <m/>
    <s v="Private-Lighting"/>
    <s v="lighting"/>
    <n v="3"/>
    <n v="860"/>
    <s v="Lighting"/>
    <n v="0.91633259480590001"/>
    <n v="1.30467645558681"/>
    <n v="3863.7896926066601"/>
    <n v="0"/>
    <n v="0.71"/>
    <n v="2743.2906817507301"/>
    <n v="0"/>
    <n v="4903"/>
    <n v="1"/>
    <n v="1"/>
    <n v="0"/>
    <n v="0"/>
    <n v="14.276973281664301"/>
    <d v="1900-01-09T04:44:53"/>
    <n v="43135"/>
    <n v="0"/>
    <n v="0"/>
    <n v="1"/>
    <n v="27975.634119424038"/>
  </r>
  <r>
    <s v="STND-39800"/>
    <s v="JP Morgan Chase Bank, N.A."/>
    <s v="JPMorgan Chase Bank N.A. #513509 - 262 S Weber Rd - Bolingbrook"/>
    <s v="Outdoor &amp; Garage - LED Fixtures"/>
    <s v="Outdoor &amp; Garage Lighting"/>
    <s v="Exterior"/>
    <n v="0"/>
    <n v="1711.1469999999999"/>
    <n v="0"/>
    <x v="0"/>
    <x v="0"/>
    <n v="10.1978380583316"/>
    <s v="Qty / 1,000"/>
    <m/>
    <s v="Private-Lighting"/>
    <s v="lighting"/>
    <n v="3"/>
    <n v="349"/>
    <s v="Lighting"/>
    <n v="0.91633259480590001"/>
    <n v="1.30467645558681"/>
    <n v="1567.97977060433"/>
    <n v="0"/>
    <n v="0.71"/>
    <n v="1113.26563712908"/>
    <n v="0"/>
    <n v="4903"/>
    <n v="1"/>
    <n v="1"/>
    <n v="0"/>
    <n v="0"/>
    <n v="14.276973281664301"/>
    <d v="1900-01-09T04:44:53"/>
    <n v="43135"/>
    <n v="0"/>
    <n v="0"/>
    <n v="1"/>
    <n v="11352.902683347709"/>
  </r>
  <r>
    <s v="STND-39801"/>
    <s v="JP Morgan Chase Bank, N.A."/>
    <s v="JPMorgan Chase Bank N.A. #634300 - 7015 N Western Ave - Chicago"/>
    <s v="Outdoor &amp; Garage - LED Fixtures"/>
    <s v="Outdoor &amp; Garage Lighting"/>
    <s v="Exterior"/>
    <n v="0"/>
    <n v="13390.093000000001"/>
    <n v="0"/>
    <x v="0"/>
    <x v="0"/>
    <n v="10.1978380583316"/>
    <s v="Qty / 1,000"/>
    <m/>
    <s v="Private-Lighting"/>
    <s v="lighting"/>
    <n v="3"/>
    <n v="2731"/>
    <s v="Lighting"/>
    <n v="0.91633259480590001"/>
    <n v="1.30467645558681"/>
    <n v="12269.7786633823"/>
    <n v="0"/>
    <n v="0.71"/>
    <n v="8711.5428510014408"/>
    <n v="0"/>
    <n v="4903"/>
    <n v="1"/>
    <n v="1"/>
    <n v="0"/>
    <n v="0"/>
    <n v="14.276973281664301"/>
    <d v="1900-01-09T04:44:53"/>
    <n v="43135"/>
    <n v="0"/>
    <n v="0"/>
    <n v="1"/>
    <n v="88838.903232729062"/>
  </r>
  <r>
    <s v="STND-39802"/>
    <s v="JP Morgan Chase Bank, N.A."/>
    <s v="JPMorgan Chase Bank N.A. #156683 - 110 E Veterans Pkwy - Yorkville"/>
    <s v="Outdoor &amp; Garage - LED Fixtures"/>
    <s v="Outdoor &amp; Garage Lighting"/>
    <s v="Exterior"/>
    <n v="0"/>
    <n v="774.67399999999998"/>
    <n v="0"/>
    <x v="0"/>
    <x v="0"/>
    <n v="10.1978380583316"/>
    <s v="Qty / 1,000"/>
    <m/>
    <s v="Private-Lighting"/>
    <s v="lighting"/>
    <n v="3"/>
    <n v="158"/>
    <s v="Lighting"/>
    <n v="0.91633259480590001"/>
    <n v="1.30467645558681"/>
    <n v="709.85903654866604"/>
    <n v="0"/>
    <n v="0.71"/>
    <n v="503.99991594955299"/>
    <n v="0"/>
    <n v="4903"/>
    <n v="1"/>
    <n v="1"/>
    <n v="0"/>
    <n v="0"/>
    <n v="14.276973281664301"/>
    <d v="1900-01-09T04:44:53"/>
    <n v="43135"/>
    <n v="0"/>
    <n v="0"/>
    <n v="1"/>
    <n v="5139.709524266279"/>
  </r>
  <r>
    <s v="STND-39803"/>
    <s v="JP Morgan Chase Bank, N.A."/>
    <s v="JPMorgan Chase Bank N.A. #649300 - 1836 N Broadway - Melrose Park"/>
    <s v="Outdoor &amp; Garage - LED Fixtures"/>
    <s v="Outdoor &amp; Garage Lighting"/>
    <s v="Exterior"/>
    <n v="0"/>
    <n v="35350.629999999997"/>
    <n v="0"/>
    <x v="0"/>
    <x v="0"/>
    <n v="10.1978380583316"/>
    <s v="Qty / 1,000"/>
    <m/>
    <s v="Private-Lighting"/>
    <s v="lighting"/>
    <n v="3"/>
    <n v="7210"/>
    <s v="Lighting"/>
    <n v="0.91633259480590001"/>
    <n v="1.30467645558681"/>
    <n v="32392.934515923302"/>
    <n v="0"/>
    <n v="0.71"/>
    <n v="22998.9835063055"/>
    <n v="0"/>
    <n v="4903"/>
    <n v="1"/>
    <n v="1"/>
    <n v="0"/>
    <n v="0"/>
    <n v="14.276973281664301"/>
    <d v="1900-01-09T04:44:53"/>
    <n v="43135"/>
    <n v="0"/>
    <n v="0"/>
    <n v="1"/>
    <n v="234539.90930354298"/>
  </r>
  <r>
    <s v="STND-39804"/>
    <s v="JP Morgan Chase Bank, N.A."/>
    <s v="JPMorgan Chase Bank N.A. #633600 - 3032 N Clark St - Chicago"/>
    <s v="Outdoor &amp; Garage - LED Fixtures"/>
    <s v="Outdoor &amp; Garage Lighting"/>
    <s v="Exterior"/>
    <n v="0"/>
    <n v="328.50099999999998"/>
    <n v="0"/>
    <x v="0"/>
    <x v="0"/>
    <n v="10.1978380583316"/>
    <s v="Qty / 1,000"/>
    <m/>
    <s v="Private-Lighting"/>
    <s v="lighting"/>
    <n v="3"/>
    <n v="67"/>
    <s v="Lighting"/>
    <n v="0.91633259480590001"/>
    <n v="1.30467645558681"/>
    <n v="301.01617372633302"/>
    <n v="0"/>
    <n v="0.71"/>
    <n v="213.72148334569599"/>
    <n v="0"/>
    <n v="4903"/>
    <n v="1"/>
    <n v="1"/>
    <n v="0"/>
    <n v="0"/>
    <n v="14.276973281664301"/>
    <d v="1900-01-09T04:44:53"/>
    <n v="43135"/>
    <n v="0"/>
    <n v="0"/>
    <n v="1"/>
    <n v="2179.4970767458217"/>
  </r>
  <r>
    <s v="STND-39805"/>
    <s v="JP Morgan Chase Bank, N.A."/>
    <s v="JPMorgan Chase Bank N.A. #142941 - 255 W 144th St - Riverdale"/>
    <s v="Outdoor &amp; Garage - LED Fixtures"/>
    <s v="Outdoor &amp; Garage Lighting"/>
    <s v="Exterior"/>
    <n v="0"/>
    <n v="8541.0259999999998"/>
    <n v="0"/>
    <x v="0"/>
    <x v="0"/>
    <n v="10.1978380583316"/>
    <s v="Qty / 1,000"/>
    <m/>
    <s v="Private-Lighting"/>
    <s v="lighting"/>
    <n v="3"/>
    <n v="1742"/>
    <s v="Lighting"/>
    <n v="0.91633259480590001"/>
    <n v="1.30467645558681"/>
    <n v="7826.4205168846502"/>
    <n v="0"/>
    <n v="0.71"/>
    <n v="5556.7585669881"/>
    <n v="0"/>
    <n v="4903"/>
    <n v="1"/>
    <n v="1"/>
    <n v="0"/>
    <n v="0"/>
    <n v="14.276973281664301"/>
    <d v="1900-01-09T04:44:53"/>
    <n v="43135"/>
    <n v="0"/>
    <n v="0"/>
    <n v="1"/>
    <n v="56666.923995391408"/>
  </r>
  <r>
    <s v="STND-39807"/>
    <s v="Joliet 80 Lodging Partners LP"/>
    <s v="Joliet 80 Lodging Partners LP - 1521 Riverboat Center Dr - Joliet"/>
    <s v="Outdoor &amp; Garage - LED Fixtures"/>
    <s v="Outdoor &amp; Garage Lighting"/>
    <s v="Exterior"/>
    <n v="0"/>
    <n v="37777.614999999998"/>
    <n v="0"/>
    <x v="0"/>
    <x v="0"/>
    <n v="10.1978380583316"/>
    <s v="Qty / 1,000"/>
    <m/>
    <s v="Private-Lighting"/>
    <s v="lighting"/>
    <n v="3"/>
    <n v="7705"/>
    <s v="Lighting"/>
    <n v="0.91633259480590001"/>
    <n v="1.30467645558681"/>
    <n v="34616.8599785283"/>
    <n v="0"/>
    <n v="0.71"/>
    <n v="24577.970584755101"/>
    <n v="0"/>
    <n v="4903"/>
    <n v="1"/>
    <n v="1"/>
    <n v="0"/>
    <n v="0"/>
    <n v="14.276973281664301"/>
    <d v="1900-01-09T04:44:53"/>
    <n v="43206"/>
    <n v="0"/>
    <n v="0"/>
    <n v="1"/>
    <n v="250642.16382577014"/>
  </r>
  <r>
    <s v="STND-39808"/>
    <s v="VK 600 Factory Road, LLC"/>
    <s v="VK Industrial IV LP - 600 Factory Rd - Addison"/>
    <s v="Occupancy Sensors"/>
    <s v="Indoor Lighting"/>
    <s v="Warehouse"/>
    <n v="0"/>
    <n v="6567.1779999999999"/>
    <n v="3.375"/>
    <x v="0"/>
    <x v="0"/>
    <n v="8"/>
    <s v="Qty / 1,000"/>
    <m/>
    <s v="Private-Lighting"/>
    <s v="lighting"/>
    <n v="2"/>
    <n v="5220"/>
    <s v="Lighting"/>
    <n v="0.97902139861649395"/>
    <n v="0.93591656730105399"/>
    <n v="6429.4077905234699"/>
    <n v="3.1587184146410601"/>
    <n v="0.71"/>
    <n v="4564.8795312716602"/>
    <n v="2.2426900743951501"/>
    <n v="5242"/>
    <n v="1"/>
    <n v="1.22"/>
    <n v="1.0999999999999999E-2"/>
    <n v="0.68"/>
    <n v="13.3536818008394"/>
    <d v="1900-01-08T12:55:13"/>
    <n v="43188"/>
    <n v="4.8851197257053096"/>
    <n v="70.7234856957581"/>
    <n v="1"/>
    <n v="36519.036250173282"/>
  </r>
  <r>
    <s v="STND-39808"/>
    <s v="VK 600 Factory Road, LLC"/>
    <s v="VK Industrial IV LP - 600 Factory Rd - Addison"/>
    <s v="New Indoor LED Fixtures"/>
    <s v="Indoor Lighting"/>
    <s v="Warehouse"/>
    <n v="0"/>
    <n v="158853.568"/>
    <n v="25.14"/>
    <x v="0"/>
    <x v="0"/>
    <n v="9.5383441434566993"/>
    <s v="Qty / 1,000"/>
    <m/>
    <s v="Private-Lighting"/>
    <s v="lighting"/>
    <n v="2"/>
    <n v="30304"/>
    <s v="Lighting"/>
    <n v="0.97902139861649395"/>
    <n v="0.93591656730105399"/>
    <n v="155521.04231858"/>
    <n v="23.528942501948499"/>
    <n v="0.71"/>
    <n v="110419.940046192"/>
    <n v="16.7055491763834"/>
    <n v="5242"/>
    <n v="1"/>
    <n v="1.22"/>
    <n v="1.0999999999999999E-2"/>
    <n v="0.68"/>
    <n v="13.3536818008394"/>
    <d v="1900-01-08T12:55:13"/>
    <n v="43188"/>
    <n v="28.361791829735399"/>
    <n v="1710.7314655043799"/>
    <n v="1"/>
    <n v="1053223.3884604354"/>
  </r>
  <r>
    <s v="STND-39808"/>
    <s v="VK 600 Factory Road, LLC"/>
    <s v="VK Industrial IV LP - 600 Factory Rd - Addison"/>
    <s v="Indoor Networked Lighting Measures"/>
    <s v="Indoor Advanced Lighting"/>
    <s v="Warehouse"/>
    <n v="0"/>
    <n v="22100.272000000001"/>
    <n v="3.4980000000000002"/>
    <x v="0"/>
    <x v="0"/>
    <n v="9.5383441434566993"/>
    <s v="Qty / 1,000"/>
    <m/>
    <s v="Private-Lighting"/>
    <s v="lighting"/>
    <n v="2"/>
    <n v="4216"/>
    <s v="Lighting"/>
    <n v="0.97902139861649395"/>
    <n v="0.93591656730105399"/>
    <n v="21636.6392032449"/>
    <n v="3.27383615241909"/>
    <n v="0.71"/>
    <n v="15362.0138343039"/>
    <n v="2.3244236682175501"/>
    <n v="5242"/>
    <n v="1"/>
    <n v="1.22"/>
    <n v="1.0999999999999999E-2"/>
    <n v="0.68"/>
    <n v="13.3536818008394"/>
    <d v="1900-01-08T12:55:13"/>
    <n v="43188"/>
    <n v="3.9462827295312"/>
    <n v="238.00303123569401"/>
    <n v="1"/>
    <n v="146528.17468813341"/>
  </r>
  <r>
    <s v="STND-39814"/>
    <s v="St. Charles Trading, Inc"/>
    <s v="St Charles Trading Inc - 1400 Madeline Lane - Elgin"/>
    <s v="New Indoor LED Fixtures"/>
    <s v="Indoor Lighting"/>
    <s v="Warehouse"/>
    <n v="0"/>
    <n v="154434.56200000001"/>
    <n v="24.440999999999999"/>
    <x v="0"/>
    <x v="0"/>
    <n v="9.5383441434566993"/>
    <s v="Qty / 1,000"/>
    <m/>
    <s v="Private-Lighting"/>
    <s v="lighting"/>
    <n v="2"/>
    <n v="29461"/>
    <s v="Lighting"/>
    <n v="0.97902139861649395"/>
    <n v="0.93591656730105399"/>
    <n v="151194.74088396601"/>
    <n v="22.874736821405101"/>
    <n v="0.71"/>
    <n v="107348.266027616"/>
    <n v="16.2410631431976"/>
    <n v="5242"/>
    <n v="1"/>
    <n v="1.22"/>
    <n v="1.0999999999999999E-2"/>
    <n v="0.68"/>
    <n v="13.3536818008394"/>
    <d v="1900-01-08T12:55:13"/>
    <n v="43175"/>
    <n v="27.5732121762356"/>
    <n v="1663.1421497236199"/>
    <n v="1"/>
    <n v="1023924.7045747428"/>
  </r>
  <r>
    <s v="STND-39814"/>
    <s v="St. Charles Trading, Inc"/>
    <s v="St Charles Trading Inc - 1400 Madeline Lane - Elgin"/>
    <s v="Occupancy Sensors"/>
    <s v="Indoor Lighting"/>
    <s v="Warehouse"/>
    <n v="0"/>
    <n v="17316.213"/>
    <n v="8.9"/>
    <x v="0"/>
    <x v="0"/>
    <n v="8"/>
    <s v="Qty / 1,000"/>
    <m/>
    <s v="Private-Lighting"/>
    <s v="lighting"/>
    <n v="2"/>
    <n v="13764"/>
    <s v="Lighting"/>
    <n v="0.97902139861649395"/>
    <n v="0.93591656730105399"/>
    <n v="16952.9430700011"/>
    <n v="8.3296574489793809"/>
    <n v="0.71"/>
    <n v="12036.5895797008"/>
    <n v="5.9140567887753601"/>
    <n v="5242"/>
    <n v="1"/>
    <n v="1.22"/>
    <n v="1.0999999999999999E-2"/>
    <n v="0.68"/>
    <n v="13.3536818008394"/>
    <d v="1900-01-08T12:55:13"/>
    <n v="43175"/>
    <n v="12.882241647045101"/>
    <n v="186.482373770012"/>
    <n v="1"/>
    <n v="96292.716637606398"/>
  </r>
  <r>
    <s v="STND-39815"/>
    <s v="Wheaton Associates Inc."/>
    <s v="Wheaton &amp; Associates - 172 Kirkland Cir - Oswego"/>
    <s v="New Indoor LED Fixtures"/>
    <s v="Indoor Lighting"/>
    <s v="Office"/>
    <n v="0"/>
    <n v="8357.6139999999996"/>
    <n v="1.879"/>
    <x v="0"/>
    <x v="0"/>
    <n v="15"/>
    <s v="Qty / 1,000"/>
    <m/>
    <s v="Private-Lighting"/>
    <s v="lighting"/>
    <n v="3"/>
    <n v="2476"/>
    <s v="Lighting"/>
    <n v="0.91633259480590001"/>
    <n v="1.30467645558681"/>
    <n v="7658.3541230061101"/>
    <n v="2.4514870600476102"/>
    <n v="0.71"/>
    <n v="5437.4314273343398"/>
    <n v="1.7405558126338001"/>
    <n v="2885"/>
    <n v="1.165"/>
    <n v="1.3779999999999999"/>
    <n v="2.5499999999999998E-2"/>
    <n v="0.55000000000000004"/>
    <n v="24.263431542460999"/>
    <d v="1900-01-16T07:56:40"/>
    <n v="43180"/>
    <n v="3.2345785196564298"/>
    <n v="167.62921041773001"/>
    <n v="1"/>
    <n v="81561.471410015103"/>
  </r>
  <r>
    <s v="STND-39816"/>
    <s v="Wintrust Financial Corporation"/>
    <s v="Wintrust Financial Corporation - 9801 W Higgins Rd - Rosemont"/>
    <s v="Building Energy Management System"/>
    <s v="Energy Management System"/>
    <s v="Office"/>
    <n v="0"/>
    <n v="421800"/>
    <n v="0"/>
    <x v="1"/>
    <x v="0"/>
    <n v="15"/>
    <s v="NA"/>
    <m/>
    <s v="EMS"/>
    <s v="ems"/>
    <n v="1"/>
    <n v="1"/>
    <s v="EMS"/>
    <n v="0.28326105128905499"/>
    <n v="0.67864895493979305"/>
    <n v="119479.511433723"/>
    <n v="0"/>
    <n v="0.7"/>
    <n v="83635.658003606295"/>
    <n v="0"/>
    <n v="2885"/>
    <n v="1.165"/>
    <n v="1.3779999999999999"/>
    <n v="2.5499999999999998E-2"/>
    <n v="0.55000000000000004"/>
    <n v="24.263431542460999"/>
    <d v="1900-01-16T07:56:40"/>
    <n v="43204"/>
    <n v="0"/>
    <n v="0"/>
    <n v="1"/>
    <n v="1254534.8700540944"/>
  </r>
  <r>
    <s v="STND-39816"/>
    <s v="Wintrust Financial Corporation"/>
    <s v="Wintrust Financial Corporation - 9801 W Higgins Rd - Rosemont"/>
    <s v="Water-Cooled Chiller"/>
    <s v="HVAC"/>
    <s v="Office"/>
    <n v="0"/>
    <n v="120854.24"/>
    <n v="48.220999999999997"/>
    <x v="3"/>
    <x v="0"/>
    <n v="20"/>
    <s v="ΔkWpeak / CF"/>
    <n v="1"/>
    <s v="EMS"/>
    <s v="ems"/>
    <n v="1"/>
    <n v="2"/>
    <s v="Non-Lighting"/>
    <n v="0.28326105128905499"/>
    <n v="0.67864895493979305"/>
    <n v="34233.299075139701"/>
    <n v="32.725131256151798"/>
    <n v="0.7"/>
    <n v="23963.3093525978"/>
    <n v="22.907591879306199"/>
    <n v="2885"/>
    <n v="1.165"/>
    <n v="1.3779999999999999"/>
    <n v="2.5499999999999998E-2"/>
    <n v="0.55000000000000004"/>
    <n v="24.263431542460999"/>
    <d v="1900-01-16T07:56:40"/>
    <n v="43204"/>
    <n v="32.725131256151798"/>
    <n v="0"/>
    <n v="1"/>
    <n v="479266.18705195602"/>
  </r>
  <r>
    <s v="STND-39816"/>
    <s v="Wintrust Financial Corporation"/>
    <s v="Wintrust Financial Corporation - 9801 W Higgins Rd - Rosemont"/>
    <s v="VSD on HVAC Fan or Pump &lt;= 200 HP"/>
    <s v="Variable Speed Drives"/>
    <s v="Office"/>
    <n v="0"/>
    <n v="149924"/>
    <n v="6.9"/>
    <x v="6"/>
    <x v="0"/>
    <n v="15"/>
    <s v="ΔkWpeak"/>
    <m/>
    <s v="EMS"/>
    <s v="ems"/>
    <n v="1"/>
    <n v="12"/>
    <s v="Non-Lighting"/>
    <n v="0.28326105128905499"/>
    <n v="0.67864895493979305"/>
    <n v="42467.629853460203"/>
    <n v="4.6826777890845701"/>
    <n v="0.7"/>
    <n v="29727.3408974222"/>
    <n v="3.2778744523592001"/>
    <n v="2885"/>
    <n v="1.165"/>
    <n v="1.3779999999999999"/>
    <n v="2.5499999999999998E-2"/>
    <n v="0.55000000000000004"/>
    <n v="24.263431542460999"/>
    <d v="1900-01-16T07:56:40"/>
    <n v="43204"/>
    <n v="4.6826777890845701"/>
    <n v="0"/>
    <n v="1"/>
    <n v="445910.11346133298"/>
  </r>
  <r>
    <s v="STND-39816"/>
    <s v="Wintrust Financial Corporation"/>
    <s v="Wintrust Financial Corporation - 9801 W Higgins Rd - Rosemont"/>
    <s v="VSD on HVAC Fan or Pump &lt;= 200 HP"/>
    <s v="Variable Speed Drives"/>
    <s v="Office"/>
    <n v="0"/>
    <n v="168665"/>
    <n v="8"/>
    <x v="6"/>
    <x v="0"/>
    <n v="15"/>
    <s v="ΔkWpeak"/>
    <m/>
    <s v="EMS"/>
    <s v="ems"/>
    <n v="1"/>
    <n v="9"/>
    <s v="Non-Lighting"/>
    <n v="0.28326105128905499"/>
    <n v="0.67864895493979305"/>
    <n v="47776.225215668397"/>
    <n v="5.4291916395183399"/>
    <n v="0.7"/>
    <n v="33443.357650967897"/>
    <n v="3.8004341476628398"/>
    <n v="2885"/>
    <n v="1.165"/>
    <n v="1.3779999999999999"/>
    <n v="2.5499999999999998E-2"/>
    <n v="0.55000000000000004"/>
    <n v="24.263431542460999"/>
    <d v="1900-01-16T07:56:40"/>
    <n v="43204"/>
    <n v="5.4291916395183399"/>
    <n v="0"/>
    <n v="1"/>
    <n v="501650.36476451845"/>
  </r>
  <r>
    <s v="STND-39816"/>
    <s v="Wintrust Financial Corporation"/>
    <s v="Wintrust Financial Corporation - 9801 W Higgins Rd - Rosemont"/>
    <s v="VSD on HVAC Fan or Pump &lt;= 200 HP"/>
    <s v="Variable Speed Drives"/>
    <s v="Office"/>
    <n v="0"/>
    <n v="187405"/>
    <n v="9"/>
    <x v="6"/>
    <x v="0"/>
    <n v="15"/>
    <s v="ΔkWpeak"/>
    <m/>
    <s v="EMS"/>
    <s v="ems"/>
    <n v="1"/>
    <n v="2"/>
    <s v="Non-Lighting"/>
    <n v="0.28326105128905499"/>
    <n v="0.67864895493979305"/>
    <n v="53084.537316825299"/>
    <n v="6.10784059445814"/>
    <n v="0.7"/>
    <n v="37159.176121777702"/>
    <n v="4.2754884161206999"/>
    <n v="2885"/>
    <n v="1.165"/>
    <n v="1.3779999999999999"/>
    <n v="2.5499999999999998E-2"/>
    <n v="0.55000000000000004"/>
    <n v="24.263431542460999"/>
    <d v="1900-01-16T07:56:40"/>
    <n v="43204"/>
    <n v="6.10784059445814"/>
    <n v="0"/>
    <n v="1"/>
    <n v="557387.64182666549"/>
  </r>
  <r>
    <s v="STND-39818"/>
    <s v="AASJM INC"/>
    <s v="AASJM INC - 5404 W Diversey Ave - Chicago"/>
    <s v="Outdoor &amp; Garage - LED Fixtures"/>
    <s v="Outdoor &amp; Garage Lighting"/>
    <s v="Exterior"/>
    <n v="0"/>
    <n v="3162.4349999999999"/>
    <n v="0"/>
    <x v="0"/>
    <x v="0"/>
    <n v="10.1978380583316"/>
    <s v="Qty / 1,000"/>
    <m/>
    <s v="Private-Lighting"/>
    <s v="lighting"/>
    <n v="3"/>
    <n v="645"/>
    <s v="Lighting"/>
    <n v="0.91633259480590001"/>
    <n v="1.30467645558681"/>
    <n v="2897.842269455"/>
    <n v="0"/>
    <n v="0.71"/>
    <n v="2057.4680113130498"/>
    <n v="0"/>
    <n v="4903"/>
    <n v="1"/>
    <n v="1"/>
    <n v="0"/>
    <n v="0"/>
    <n v="14.276973281664301"/>
    <d v="1900-01-09T04:44:53"/>
    <n v="43159"/>
    <n v="0"/>
    <n v="0"/>
    <n v="1"/>
    <n v="20981.72558956805"/>
  </r>
  <r>
    <s v="STND-39819"/>
    <s v="Polyscience"/>
    <s v="Polyscience - 6600 W Touhy Ave - Niles"/>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154"/>
    <n v="1.91032247873577"/>
    <n v="0"/>
    <n v="1"/>
    <n v="180162.524243041"/>
  </r>
  <r>
    <s v="STND-39820"/>
    <s v="Plastisol Products Inc."/>
    <s v="Plastisol Products Inc - 1002 W Republic Dr - Addison"/>
    <s v="New Indoor LED Fixtures"/>
    <s v="Indoor Lighting"/>
    <s v="Warehouse"/>
    <n v="0"/>
    <n v="51974.43"/>
    <n v="8.2249999999999996"/>
    <x v="0"/>
    <x v="0"/>
    <n v="9.5383441434566993"/>
    <s v="Qty / 1,000"/>
    <m/>
    <s v="Private-Lighting"/>
    <s v="lighting"/>
    <n v="3"/>
    <n v="9915"/>
    <s v="Lighting"/>
    <n v="0.91633259480590001"/>
    <n v="1.30467645558681"/>
    <n v="47625.864305457602"/>
    <n v="10.730963847201499"/>
    <n v="0.71"/>
    <n v="33814.363656874899"/>
    <n v="7.6189843315130501"/>
    <n v="5242"/>
    <n v="1"/>
    <n v="1.22"/>
    <n v="1.0999999999999999E-2"/>
    <n v="0.68"/>
    <n v="13.3536818008394"/>
    <d v="1900-01-08T12:55:13"/>
    <n v="43180"/>
    <n v="12.935105891033601"/>
    <n v="523.88450736003404"/>
    <n v="1"/>
    <n v="322533.03755126777"/>
  </r>
  <r>
    <s v="STND-39821"/>
    <s v="Old World Enterprises, Inc."/>
    <s v="Old World Enterprises Inc - 7230 W North Ave - Elmwood Park"/>
    <s v="LED Channel Sign"/>
    <s v="Outdoor &amp; Garage Lighting"/>
    <s v="Exterior"/>
    <n v="0"/>
    <n v="1333.6"/>
    <n v="0"/>
    <x v="0"/>
    <x v="0"/>
    <n v="10.1978380583316"/>
    <s v="Qty / 1,000"/>
    <m/>
    <s v="Private-Lighting"/>
    <s v="lighting"/>
    <n v="3"/>
    <n v="8"/>
    <s v="Lighting"/>
    <n v="0.91633259480590001"/>
    <n v="1.30467645558681"/>
    <n v="1222.0211484331501"/>
    <n v="0"/>
    <n v="0.71"/>
    <n v="867.63501538753496"/>
    <n v="0"/>
    <n v="4903"/>
    <n v="1"/>
    <n v="1"/>
    <n v="0"/>
    <n v="0"/>
    <n v="14.276973281664301"/>
    <d v="1900-01-09T04:44:53"/>
    <n v="43180"/>
    <n v="0"/>
    <n v="0"/>
    <n v="1"/>
    <n v="8848.0013806601273"/>
  </r>
  <r>
    <s v="STND-39821"/>
    <s v="Old World Enterprises, Inc."/>
    <s v="Old World Enterprises Inc - 7230 W North Ave - Elmwood Park"/>
    <s v="LED Channel Sign"/>
    <s v="Outdoor &amp; Garage Lighting"/>
    <s v="Exterior"/>
    <n v="0"/>
    <n v="2108.3000000000002"/>
    <n v="0"/>
    <x v="0"/>
    <x v="0"/>
    <n v="10.1978380583316"/>
    <s v="Qty / 1,000"/>
    <m/>
    <s v="Private-Lighting"/>
    <s v="lighting"/>
    <n v="3"/>
    <n v="5"/>
    <s v="Lighting"/>
    <n v="0.91633259480590001"/>
    <n v="1.30467645558681"/>
    <n v="1931.9040096292799"/>
    <n v="0"/>
    <n v="0.71"/>
    <n v="1371.6518468367899"/>
    <n v="0"/>
    <n v="4903"/>
    <n v="1"/>
    <n v="1"/>
    <n v="0"/>
    <n v="0"/>
    <n v="14.276973281664301"/>
    <d v="1900-01-09T04:44:53"/>
    <n v="43180"/>
    <n v="0"/>
    <n v="0"/>
    <n v="1"/>
    <n v="13987.883406453042"/>
  </r>
  <r>
    <s v="STND-39824"/>
    <s v="South Suburban Community College District 510"/>
    <s v="South Suburban Community College - 15800 S State St - South Holland"/>
    <s v="Occupancy Sensors"/>
    <s v="Indoor Lighting"/>
    <s v="College/University"/>
    <n v="0"/>
    <n v="16880"/>
    <n v="0"/>
    <x v="0"/>
    <x v="1"/>
    <n v="8"/>
    <s v="Qty / 1,000"/>
    <m/>
    <s v="Public-Lighting"/>
    <s v="lighting"/>
    <n v="1"/>
    <n v="77"/>
    <s v="Lighting"/>
    <n v="0.95625781801464005"/>
    <n v="1.47347312606477"/>
    <n v="16141.6319680871"/>
    <n v="0"/>
    <n v="0.71"/>
    <n v="11460.558697341899"/>
    <n v="0"/>
    <n v="3395"/>
    <n v="1.06"/>
    <n v="1.39"/>
    <n v="0.02"/>
    <n v="0.63"/>
    <n v="20.618556701030901"/>
    <d v="1900-01-13T17:27:39"/>
    <n v="43132"/>
    <n v="0"/>
    <n v="304.55909373749301"/>
    <n v="1"/>
    <n v="91684.469578735196"/>
  </r>
  <r>
    <s v="STND-39824"/>
    <s v="South Suburban Community College District 510"/>
    <s v="South Suburban Community College - 15800 S State St - South Holland"/>
    <s v="New Indoor LED Fixtures"/>
    <s v="Indoor Lighting"/>
    <s v="College/University"/>
    <n v="0"/>
    <n v="39742"/>
    <n v="0"/>
    <x v="0"/>
    <x v="1"/>
    <n v="14.727540500736399"/>
    <s v="Qty / 1,000"/>
    <m/>
    <s v="Public-Lighting"/>
    <s v="lighting"/>
    <n v="1"/>
    <n v="9784"/>
    <s v="Lighting"/>
    <n v="0.95625781801464005"/>
    <n v="1.47347312606477"/>
    <n v="38003.598203537797"/>
    <n v="0"/>
    <n v="0.71"/>
    <n v="26982.5547245118"/>
    <n v="0"/>
    <n v="3395"/>
    <n v="1.06"/>
    <n v="1.39"/>
    <n v="0.02"/>
    <n v="0.63"/>
    <n v="20.618556701030901"/>
    <d v="1900-01-13T17:27:39"/>
    <n v="43132"/>
    <n v="0"/>
    <n v="717.04902270826096"/>
    <n v="1"/>
    <n v="397386.66751858382"/>
  </r>
  <r>
    <s v="STND-39824"/>
    <s v="South Suburban Community College District 510"/>
    <s v="South Suburban Community College - 15800 S State St - South Holland"/>
    <s v="Outdoor &amp; Garage - LED Fixtures"/>
    <s v="Outdoor &amp; Garage Lighting"/>
    <s v="Exterior"/>
    <n v="0"/>
    <n v="114346"/>
    <n v="0"/>
    <x v="0"/>
    <x v="1"/>
    <n v="10.1978380583316"/>
    <s v="Qty / 1,000"/>
    <m/>
    <s v="Public-Lighting"/>
    <s v="lighting"/>
    <n v="1"/>
    <n v="19278"/>
    <s v="Lighting"/>
    <n v="0.95625781801464005"/>
    <n v="1.47347312606477"/>
    <n v="109344.256458702"/>
    <n v="0"/>
    <n v="0.71"/>
    <n v="77634.422085678394"/>
    <n v="0"/>
    <n v="4903"/>
    <n v="1"/>
    <n v="1"/>
    <n v="0"/>
    <n v="0"/>
    <n v="14.276973281664301"/>
    <d v="1900-01-09T04:44:53"/>
    <n v="43132"/>
    <n v="0"/>
    <n v="0"/>
    <n v="1"/>
    <n v="791703.26418191043"/>
  </r>
  <r>
    <s v="STND-39825"/>
    <s v="Marengo Community High School"/>
    <s v="Marengo Community High School - 110 Franks Rd - Marengo"/>
    <s v="New Indoor LED Fixtures"/>
    <s v="Indoor Lighting"/>
    <s v="K-12 School"/>
    <n v="0"/>
    <n v="17891"/>
    <n v="0"/>
    <x v="0"/>
    <x v="1"/>
    <n v="15"/>
    <s v="Qty / 1,000"/>
    <m/>
    <s v="Public-Lighting"/>
    <s v="lighting"/>
    <n v="3"/>
    <n v="3649"/>
    <s v="Lighting"/>
    <n v="0.99829244462109001"/>
    <n v="0.987374621353864"/>
    <n v="17860.450126715899"/>
    <n v="0"/>
    <n v="0.71"/>
    <n v="12680.9195899683"/>
    <n v="0"/>
    <n v="2979"/>
    <n v="1.17333333333333"/>
    <n v="1.323"/>
    <n v="2.1333333333333301E-2"/>
    <n v="0.72"/>
    <n v="23.497818059751602"/>
    <d v="1900-01-15T18:49:11"/>
    <n v="43132"/>
    <n v="0"/>
    <n v="324.73545684938102"/>
    <n v="1"/>
    <n v="190213.79384952449"/>
  </r>
  <r>
    <s v="STND-39825"/>
    <s v="Marengo Community High School"/>
    <s v="Marengo Community High School - 110 Franks Rd - Marengo"/>
    <s v="New Indoor LED Fixtures"/>
    <s v="Indoor Lighting"/>
    <s v="K-12 School"/>
    <n v="0"/>
    <n v="3506"/>
    <n v="0"/>
    <x v="0"/>
    <x v="1"/>
    <n v="15"/>
    <s v="Qty / 1,000"/>
    <m/>
    <s v="Public-Lighting"/>
    <s v="lighting"/>
    <n v="3"/>
    <n v="48"/>
    <s v="Lighting"/>
    <n v="0.99829244462109001"/>
    <n v="0.987374621353864"/>
    <n v="3500.0133108415398"/>
    <n v="0"/>
    <n v="0.71"/>
    <n v="2485.0094506975001"/>
    <n v="0"/>
    <n v="2979"/>
    <n v="1.17333333333333"/>
    <n v="1.323"/>
    <n v="2.1333333333333301E-2"/>
    <n v="0.72"/>
    <n v="23.497818059751602"/>
    <d v="1900-01-15T18:49:11"/>
    <n v="43132"/>
    <n v="0"/>
    <n v="63.636605651664397"/>
    <n v="1"/>
    <n v="37275.141760462502"/>
  </r>
  <r>
    <s v="STND-39827"/>
    <s v="Trinity Christian College Association"/>
    <s v="Trinity Christian College - Senior Lot - 6601 West College Drive - Palos Heights"/>
    <s v="Outdoor &amp; Garage - LED Fixtures"/>
    <s v="Outdoor &amp; Garage Lighting"/>
    <s v="Exterior"/>
    <n v="0"/>
    <n v="647.19600000000003"/>
    <n v="0"/>
    <x v="0"/>
    <x v="0"/>
    <n v="10.1978380583316"/>
    <s v="Qty / 1,000"/>
    <m/>
    <s v="Private-Lighting"/>
    <s v="lighting"/>
    <n v="3"/>
    <n v="132"/>
    <s v="Lighting"/>
    <n v="0.91633259480590001"/>
    <n v="1.30467645558681"/>
    <n v="593.04679002799901"/>
    <n v="0"/>
    <n v="0.71"/>
    <n v="421.06322091987897"/>
    <n v="0"/>
    <n v="4903"/>
    <n v="1"/>
    <n v="1"/>
    <n v="0"/>
    <n v="0"/>
    <n v="14.276973281664301"/>
    <d v="1900-01-09T04:44:53"/>
    <n v="43188"/>
    <n v="0"/>
    <n v="0"/>
    <n v="1"/>
    <n v="4293.9345392604282"/>
  </r>
  <r>
    <s v="STND-39828"/>
    <s v="St. Sabina Church"/>
    <s v="Saint Sabina Church - 1210 W 78th Pl - Chicago"/>
    <s v="Outdoor &amp; Garage - LED Fixtures"/>
    <s v="Outdoor &amp; Garage Lighting"/>
    <s v="Exterior"/>
    <n v="0"/>
    <n v="11252.385"/>
    <n v="0"/>
    <x v="0"/>
    <x v="0"/>
    <n v="10.1978380583316"/>
    <s v="Qty / 1,000"/>
    <m/>
    <s v="Private-Lighting"/>
    <s v="lighting"/>
    <n v="3"/>
    <n v="2295"/>
    <s v="Lighting"/>
    <n v="0.91633259480590001"/>
    <n v="1.30467645558681"/>
    <n v="10310.927144805"/>
    <n v="0"/>
    <n v="0.71"/>
    <n v="7320.7582728115403"/>
    <n v="0"/>
    <n v="4903"/>
    <n v="1"/>
    <n v="1"/>
    <n v="0"/>
    <n v="0"/>
    <n v="14.276973281664301"/>
    <d v="1900-01-09T04:44:53"/>
    <n v="43159"/>
    <n v="0"/>
    <n v="0"/>
    <n v="1"/>
    <n v="74655.907330323433"/>
  </r>
  <r>
    <s v="STND-39829"/>
    <s v="Lewis University"/>
    <s v="Lewis University - One University Parkway - Romeoville"/>
    <s v="New Indoor LED Fixtures"/>
    <s v="Indoor Lighting"/>
    <s v="College/University"/>
    <n v="0"/>
    <n v="9155.0930000000008"/>
    <n v="2.2280000000000002"/>
    <x v="0"/>
    <x v="0"/>
    <n v="14.727540500736399"/>
    <s v="Qty / 1,000"/>
    <m/>
    <s v="Private-Lighting"/>
    <s v="lighting"/>
    <n v="3"/>
    <n v="2544"/>
    <s v="Lighting"/>
    <n v="0.91633259480590001"/>
    <n v="1.30467645558681"/>
    <n v="8389.1101243793291"/>
    <n v="2.90681914304741"/>
    <n v="0.71"/>
    <n v="5956.2681883093201"/>
    <n v="2.0638415915636599"/>
    <n v="3395"/>
    <n v="1.06"/>
    <n v="1.39"/>
    <n v="0.02"/>
    <n v="0.63"/>
    <n v="20.618556701030901"/>
    <d v="1900-01-13T17:27:39"/>
    <n v="43180"/>
    <n v="3.31942348184013"/>
    <n v="158.285096686402"/>
    <n v="1"/>
    <n v="87721.180976573334"/>
  </r>
  <r>
    <s v="STND-39832"/>
    <s v="Kodiak LLC"/>
    <s v="Kodiak LLC - 4300-10 S Knox Ave - Chicago"/>
    <s v="Outdoor &amp; Garage - LED Fixtures"/>
    <s v="Outdoor &amp; Garage Lighting"/>
    <s v="Exterior"/>
    <n v="0"/>
    <n v="11875.066000000001"/>
    <n v="0"/>
    <x v="0"/>
    <x v="0"/>
    <n v="10.1978380583316"/>
    <s v="Qty / 1,000"/>
    <m/>
    <s v="Private-Lighting"/>
    <s v="lighting"/>
    <n v="3"/>
    <n v="2422"/>
    <s v="Lighting"/>
    <n v="0.91633259480590001"/>
    <n v="1.30467645558681"/>
    <n v="10881.5100412713"/>
    <n v="0"/>
    <n v="0.71"/>
    <n v="7725.8721293026401"/>
    <n v="0"/>
    <n v="4903"/>
    <n v="1"/>
    <n v="1"/>
    <n v="0"/>
    <n v="0"/>
    <n v="14.276973281664301"/>
    <d v="1900-01-09T04:44:53"/>
    <n v="43216"/>
    <n v="0"/>
    <n v="0"/>
    <n v="1"/>
    <n v="78787.192834005866"/>
  </r>
  <r>
    <s v="STND-39835"/>
    <s v="7444 Wilson LLC"/>
    <s v="7444 Wilson LLC - 7444 W Wilson Ave - Harwood Heights"/>
    <s v="Outdoor &amp; Garage - LED Fixtures"/>
    <s v="Outdoor &amp; Garage Lighting"/>
    <s v="Exterior"/>
    <n v="0"/>
    <n v="31653.768"/>
    <n v="0"/>
    <x v="0"/>
    <x v="0"/>
    <n v="10.1978380583316"/>
    <s v="Qty / 1,000"/>
    <m/>
    <s v="Private-Lighting"/>
    <s v="lighting"/>
    <n v="3"/>
    <n v="6456"/>
    <s v="Lighting"/>
    <n v="0.91633259480590001"/>
    <n v="1.30467645558681"/>
    <n v="29005.379366824"/>
    <n v="0"/>
    <n v="0.71"/>
    <n v="20593.819350444999"/>
    <n v="0"/>
    <n v="4903"/>
    <n v="1"/>
    <n v="1"/>
    <n v="0"/>
    <n v="0"/>
    <n v="14.276973281664301"/>
    <d v="1900-01-09T04:44:53"/>
    <n v="43148"/>
    <n v="0"/>
    <n v="0"/>
    <n v="1"/>
    <n v="210012.43473837376"/>
  </r>
  <r>
    <s v="STND-39838"/>
    <s v="S BHBB PROPCO LLC"/>
    <s v="S BHBB PROPCO LLC - 115 S LaSalle Street - Chicago"/>
    <s v="Water-Cooled Chiller"/>
    <s v="HVAC"/>
    <s v="Office"/>
    <n v="0"/>
    <n v="350774.4"/>
    <n v="139.958"/>
    <x v="3"/>
    <x v="0"/>
    <n v="20"/>
    <s v="ΔkWpeak / CF"/>
    <n v="1"/>
    <s v="Private-Non-Lighting"/>
    <s v="non_lighting"/>
    <n v="2"/>
    <n v="2"/>
    <s v="Non-Lighting"/>
    <n v="0.76002432528749297"/>
    <n v="0.465462131779591"/>
    <n v="266597.07668812497"/>
    <n v="65.145149039608"/>
    <n v="0.7"/>
    <n v="186617.953681688"/>
    <n v="45.601604327725603"/>
    <n v="2885"/>
    <n v="1.165"/>
    <n v="1.3779999999999999"/>
    <n v="2.5499999999999998E-2"/>
    <n v="0.55000000000000004"/>
    <n v="24.263431542460999"/>
    <d v="1900-01-16T07:56:40"/>
    <n v="43249"/>
    <n v="65.145149039608"/>
    <n v="0"/>
    <n v="1"/>
    <n v="3732359.0736337602"/>
  </r>
  <r>
    <s v="STND-39839"/>
    <s v="JMK Nippon"/>
    <s v="JMK Nippon - 2551 N Perryville Rd - Rockford"/>
    <s v="Outdoor &amp; Garage - LED Fixtures"/>
    <s v="Outdoor &amp; Garage Lighting"/>
    <s v="Exterior"/>
    <n v="0"/>
    <n v="32722.621999999999"/>
    <n v="0"/>
    <x v="0"/>
    <x v="0"/>
    <n v="10.1978380583316"/>
    <s v="Qty / 1,000"/>
    <m/>
    <s v="Private-Lighting"/>
    <s v="lighting"/>
    <n v="3"/>
    <n v="6674"/>
    <s v="Lighting"/>
    <n v="0.91633259480590001"/>
    <n v="1.30467645558681"/>
    <n v="29984.805126112598"/>
    <n v="0"/>
    <n v="0.71"/>
    <n v="21289.211639540001"/>
    <n v="0"/>
    <n v="4903"/>
    <n v="1"/>
    <n v="1"/>
    <n v="0"/>
    <n v="0"/>
    <n v="14.276973281664301"/>
    <d v="1900-01-09T04:44:53"/>
    <n v="43167"/>
    <n v="0"/>
    <n v="0"/>
    <n v="1"/>
    <n v="217103.93268957711"/>
  </r>
  <r>
    <s v="STND-39840"/>
    <s v="FIC America Corp."/>
    <s v="FIC America Corp. - 301 Longview Rd - Bloomingdale"/>
    <s v="Outdoor &amp; Garage - LED Fixtures"/>
    <s v="Outdoor &amp; Garage Lighting"/>
    <s v="Exterior"/>
    <n v="0"/>
    <n v="15003.18"/>
    <n v="0"/>
    <x v="0"/>
    <x v="0"/>
    <n v="10.1978380583316"/>
    <s v="Qty / 1,000"/>
    <m/>
    <s v="Private-Lighting"/>
    <s v="lighting"/>
    <n v="3"/>
    <n v="3060"/>
    <s v="Lighting"/>
    <n v="0.91633259480590001"/>
    <n v="1.30467645558681"/>
    <n v="13747.902859739999"/>
    <n v="0"/>
    <n v="0.71"/>
    <n v="9761.0110304153804"/>
    <n v="0"/>
    <n v="4903"/>
    <n v="1"/>
    <n v="1"/>
    <n v="0"/>
    <n v="0"/>
    <n v="14.276973281664301"/>
    <d v="1900-01-09T04:44:53"/>
    <n v="43231"/>
    <n v="0"/>
    <n v="0"/>
    <n v="1"/>
    <n v="99541.209773764509"/>
  </r>
  <r>
    <s v="STND-39844"/>
    <s v="Pulver, Inc dba Pulver Packaging"/>
    <s v="Pulver Packaging - 575 Bennett Rd - Elk Grove Village"/>
    <s v="New Indoor LED Fixtures"/>
    <s v="Indoor Lighting"/>
    <s v="Manufacturing"/>
    <n v="0"/>
    <n v="36651.311000000002"/>
    <n v="6.5549999999999997"/>
    <x v="0"/>
    <x v="0"/>
    <n v="10.827197921178"/>
    <s v="Qty / 1,000"/>
    <m/>
    <s v="Private-Lighting"/>
    <s v="lighting"/>
    <n v="3"/>
    <n v="7781"/>
    <s v="Lighting"/>
    <n v="0.91633259480590001"/>
    <n v="1.30467645558681"/>
    <n v="33584.790911668002"/>
    <n v="8.5521541663715208"/>
    <n v="0.71"/>
    <n v="23845.201547284301"/>
    <n v="6.0720294581237804"/>
    <n v="4618"/>
    <n v="1.02"/>
    <n v="1.04"/>
    <n v="1.2E-2"/>
    <n v="0.81"/>
    <n v="15.158077089649201"/>
    <d v="1900-01-09T19:51:10"/>
    <n v="43178"/>
    <n v="10.1521298271267"/>
    <n v="395.11518719609398"/>
    <n v="1"/>
    <n v="258176.71662282702"/>
  </r>
  <r>
    <s v="STND-39845"/>
    <s v="AH Alliance LLC"/>
    <s v="AH Alliance LLC - 2511 Eastgate Industrial Parkway - Kankakee"/>
    <s v="New Indoor LED Fixtures"/>
    <s v="Indoor Lighting"/>
    <s v="Warehouse"/>
    <n v="0"/>
    <n v="105568.63800000001"/>
    <n v="16.707000000000001"/>
    <x v="0"/>
    <x v="0"/>
    <n v="9.5383441434566993"/>
    <s v="Qty / 1,000"/>
    <m/>
    <s v="Private-Lighting"/>
    <s v="lighting"/>
    <n v="3"/>
    <n v="20139"/>
    <s v="Lighting"/>
    <n v="0.91633259480590001"/>
    <n v="1.30467645558681"/>
    <n v="96735.983988664695"/>
    <n v="21.7972295434888"/>
    <n v="0.71"/>
    <n v="68682.548631951999"/>
    <n v="15.476032975877001"/>
    <n v="5242"/>
    <n v="1"/>
    <n v="1.22"/>
    <n v="1.0999999999999999E-2"/>
    <n v="0.68"/>
    <n v="13.3536818008394"/>
    <d v="1900-01-08T12:55:13"/>
    <n v="43193"/>
    <n v="26.274384695622899"/>
    <n v="1064.0958238753101"/>
    <n v="1"/>
    <n v="655117.78550125926"/>
  </r>
  <r>
    <s v="STND-39846"/>
    <s v="Phillips Chevrolet"/>
    <s v="Phillips Chevrolet - 9700 W Lincoln Highway - Frankfort"/>
    <s v="Outdoor Networked Lighting System"/>
    <s v="Outdoor Advanced Lighting"/>
    <s v="Miscellaneous"/>
    <n v="0"/>
    <n v="1091151.6000000001"/>
    <n v="0"/>
    <x v="0"/>
    <x v="0"/>
    <n v="14.797277300976599"/>
    <s v="Qty / 1,000"/>
    <m/>
    <s v="Private-Lighting"/>
    <s v="lighting"/>
    <n v="1"/>
    <n v="1"/>
    <s v="Lighting"/>
    <n v="0.99989942556735301"/>
    <n v="1.019640158801"/>
    <n v="1091041.8580469"/>
    <n v="0"/>
    <n v="0.71"/>
    <n v="774639.71921329701"/>
    <n v="0"/>
    <n v="3379"/>
    <n v="1.0900000000000001"/>
    <n v="1.36"/>
    <n v="2.1999999999999999E-2"/>
    <n v="0.57999999999999996"/>
    <n v="20.7161882213673"/>
    <d v="1900-01-13T19:08:05"/>
    <n v="43412"/>
    <n v="0"/>
    <n v="22021.0283275521"/>
    <n v="0"/>
    <n v="11462558.733549807"/>
  </r>
  <r>
    <s v="STND-39846"/>
    <s v="Phillips Chevrolet"/>
    <s v="Phillips Chevrolet - 9700 W Lincoln Highway - Frankfort"/>
    <s v="Outdoor Networked Lighting Control System"/>
    <s v="Outdoor Advanced Lighting"/>
    <s v="Miscellaneous"/>
    <n v="0"/>
    <n v="11278.8"/>
    <n v="0"/>
    <x v="0"/>
    <x v="0"/>
    <n v="15"/>
    <s v="Qty / 1,000"/>
    <m/>
    <s v="Private-Lighting"/>
    <s v="lighting"/>
    <n v="1"/>
    <n v="1"/>
    <s v="Lighting"/>
    <n v="0.99989942556735301"/>
    <n v="1.019640158801"/>
    <n v="11277.665641089099"/>
    <n v="0"/>
    <n v="0.71"/>
    <n v="8007.1426051732296"/>
    <n v="0"/>
    <n v="3379"/>
    <n v="1.0900000000000001"/>
    <n v="1.36"/>
    <n v="2.1999999999999999E-2"/>
    <n v="0.57999999999999996"/>
    <n v="20.7161882213673"/>
    <d v="1900-01-13T19:08:05"/>
    <n v="43412"/>
    <n v="0"/>
    <n v="227.62260926968699"/>
    <n v="0"/>
    <n v="120107.13907759845"/>
  </r>
  <r>
    <s v="STND-39846"/>
    <s v="Phillips Chevrolet"/>
    <s v="Phillips Chevrolet - 9700 W Lincoln Highway - Frankfort"/>
    <s v="Outdoor &amp; Garage - LED Fixtures"/>
    <s v="Outdoor &amp; Garage Lighting"/>
    <s v="Exterior"/>
    <n v="0"/>
    <n v="16072.034"/>
    <n v="0"/>
    <x v="0"/>
    <x v="0"/>
    <n v="10.1978380583316"/>
    <s v="Qty / 1,000"/>
    <m/>
    <s v="Private-Lighting"/>
    <s v="lighting"/>
    <n v="1"/>
    <n v="1"/>
    <s v="Lighting"/>
    <n v="0.99989942556735301"/>
    <n v="1.019640158801"/>
    <n v="16070.417564298999"/>
    <n v="0"/>
    <n v="0.71"/>
    <n v="11409.996470652301"/>
    <n v="0"/>
    <n v="4903"/>
    <n v="1"/>
    <n v="1"/>
    <n v="0"/>
    <n v="0"/>
    <n v="14.276973281664301"/>
    <d v="1900-01-09T04:44:53"/>
    <n v="43412"/>
    <n v="0"/>
    <n v="0"/>
    <n v="0"/>
    <n v="116357.29625384726"/>
  </r>
  <r>
    <s v="STND-39846"/>
    <s v="Phillips Chevrolet"/>
    <s v="Phillips Chevrolet - 9700 W Lincoln Highway - Frankfort"/>
    <s v="Outdoor &amp; Garage - LED Fixtures"/>
    <s v="Outdoor &amp; Garage Lighting"/>
    <s v="Exterior"/>
    <n v="0"/>
    <n v="13193.973"/>
    <n v="0"/>
    <x v="0"/>
    <x v="0"/>
    <n v="10.1978380583316"/>
    <s v="Qty / 1,000"/>
    <m/>
    <s v="Private-Lighting"/>
    <s v="lighting"/>
    <n v="1"/>
    <n v="1"/>
    <s v="Lighting"/>
    <n v="0.99989942556735301"/>
    <n v="1.019640158801"/>
    <n v="13192.646023651199"/>
    <n v="0"/>
    <n v="0.71"/>
    <n v="9366.7786767923208"/>
    <n v="0"/>
    <n v="4903"/>
    <n v="1"/>
    <n v="1"/>
    <n v="0"/>
    <n v="0"/>
    <n v="14.276973281664301"/>
    <d v="1900-01-09T04:44:53"/>
    <n v="43412"/>
    <n v="0"/>
    <n v="0"/>
    <n v="0"/>
    <n v="95520.892074161631"/>
  </r>
  <r>
    <s v="STND-39846"/>
    <s v="Phillips Chevrolet"/>
    <s v="Phillips Chevrolet - 9700 W Lincoln Highway - Frankfort"/>
    <s v="Outdoor &amp; Garage - LED Fixtures"/>
    <s v="Outdoor &amp; Garage Lighting"/>
    <s v="Exterior"/>
    <n v="0"/>
    <n v="18511.311000000002"/>
    <n v="3.9645090000000001"/>
    <x v="0"/>
    <x v="0"/>
    <n v="10.1978380583316"/>
    <s v="Qty / 1,000"/>
    <m/>
    <s v="Private-Lighting"/>
    <s v="lighting"/>
    <n v="1"/>
    <n v="1"/>
    <s v="Lighting"/>
    <n v="0.99989942556735301"/>
    <n v="1.019640158801"/>
    <n v="18509.449235398599"/>
    <n v="4.0423725863280104"/>
    <n v="0.71"/>
    <n v="13141.708957133"/>
    <n v="2.87008453629289"/>
    <n v="4903"/>
    <n v="1"/>
    <n v="1"/>
    <n v="0"/>
    <n v="0"/>
    <n v="14.276973281664301"/>
    <d v="1900-01-09T04:44:53"/>
    <n v="43412"/>
    <n v="4.0423725863280104"/>
    <n v="0"/>
    <n v="0"/>
    <n v="134017.01975456817"/>
  </r>
  <r>
    <s v="STND-39846"/>
    <s v="Phillips Chevrolet"/>
    <s v="Phillips Chevrolet - 9700 W Lincoln Highway - Frankfort"/>
    <s v="Outdoor &amp; Garage - LED Fixtures"/>
    <s v="Outdoor &amp; Garage Lighting"/>
    <s v="Exterior"/>
    <n v="0"/>
    <n v="3059.4720000000002"/>
    <n v="0"/>
    <x v="0"/>
    <x v="0"/>
    <n v="10.1978380583316"/>
    <s v="Qty / 1,000"/>
    <m/>
    <s v="Private-Lighting"/>
    <s v="lighting"/>
    <n v="1"/>
    <n v="1"/>
    <s v="Lighting"/>
    <n v="0.99989942556735301"/>
    <n v="1.019640158801"/>
    <n v="3059.1642953393998"/>
    <n v="0"/>
    <n v="0.71"/>
    <n v="2172.0066496909699"/>
    <n v="0"/>
    <n v="4903"/>
    <n v="1"/>
    <n v="1"/>
    <n v="0"/>
    <n v="0"/>
    <n v="14.276973281664301"/>
    <d v="1900-01-09T04:44:53"/>
    <n v="43412"/>
    <n v="0"/>
    <n v="0"/>
    <n v="0"/>
    <n v="22149.772075167883"/>
  </r>
  <r>
    <s v="STND-39847"/>
    <s v="JC Pizza, Inc."/>
    <s v="JC Pizza Inc - 16131 S Farrell Rd - Lockport"/>
    <s v="New Indoor LED Fixtures"/>
    <s v="Indoor Lighting"/>
    <s v="Restaurant"/>
    <n v="0"/>
    <n v="36996.565000000002"/>
    <n v="5.056"/>
    <x v="0"/>
    <x v="0"/>
    <n v="8.9750493627714896"/>
    <s v="Qty / 1,000"/>
    <m/>
    <s v="Private-Lighting"/>
    <s v="lighting"/>
    <n v="3"/>
    <n v="5676"/>
    <s v="Lighting"/>
    <n v="0.91633259480590001"/>
    <n v="1.30467645558681"/>
    <n v="33901.158405355098"/>
    <n v="6.5964441594468903"/>
    <n v="0.71"/>
    <n v="24069.8224678021"/>
    <n v="4.6834753532072897"/>
    <n v="5571"/>
    <n v="1.17"/>
    <n v="1.31"/>
    <n v="2.1000000000000001E-2"/>
    <n v="0.68"/>
    <n v="12.565069107880101"/>
    <d v="1900-01-07T23:24:04"/>
    <n v="43217"/>
    <n v="7.4050787600436596"/>
    <n v="608.48233035252804"/>
    <n v="1"/>
    <n v="216027.84480167011"/>
  </r>
  <r>
    <s v="STND-39848"/>
    <s v="Joliet EXT Lodging Associates LLC - DBA TownPlace Suites Joliet"/>
    <s v="Joliet EXT Lodging Associates LLC - 1515 Riverboat Center Drive - Joliet"/>
    <s v="Outdoor &amp; Garage - LED Fixtures"/>
    <s v="Outdoor &amp; Garage Lighting"/>
    <s v="Exterior"/>
    <n v="0"/>
    <n v="29457.223999999998"/>
    <n v="0"/>
    <x v="0"/>
    <x v="0"/>
    <n v="10.1978380583316"/>
    <s v="Qty / 1,000"/>
    <m/>
    <s v="Private-Lighting"/>
    <s v="lighting"/>
    <n v="3"/>
    <n v="6008"/>
    <s v="Lighting"/>
    <n v="0.91633259480590001"/>
    <n v="1.30467645558681"/>
    <n v="26992.614503698602"/>
    <n v="0"/>
    <n v="0.71"/>
    <n v="19164.756297626001"/>
    <n v="0"/>
    <n v="4903"/>
    <n v="1"/>
    <n v="1"/>
    <n v="0"/>
    <n v="0"/>
    <n v="14.276973281664301"/>
    <d v="1900-01-09T04:44:53"/>
    <n v="43180"/>
    <n v="0"/>
    <n v="0"/>
    <n v="1"/>
    <n v="195439.08115058063"/>
  </r>
  <r>
    <s v="STND-39850"/>
    <s v="FIC America Corp."/>
    <s v="FIC America Corp - 485 Lies Rd - Carol Stream"/>
    <s v="Outdoor &amp; Garage - LED Fixtures"/>
    <s v="Outdoor &amp; Garage Lighting"/>
    <s v="Exterior"/>
    <n v="0"/>
    <n v="15003.18"/>
    <n v="0"/>
    <x v="0"/>
    <x v="0"/>
    <n v="10.1978380583316"/>
    <s v="Qty / 1,000"/>
    <m/>
    <s v="Private-Lighting"/>
    <s v="lighting"/>
    <n v="3"/>
    <n v="3060"/>
    <s v="Lighting"/>
    <n v="0.91633259480590001"/>
    <n v="1.30467645558681"/>
    <n v="13747.902859739999"/>
    <n v="0"/>
    <n v="0.71"/>
    <n v="9761.0110304153804"/>
    <n v="0"/>
    <n v="4903"/>
    <n v="1"/>
    <n v="1"/>
    <n v="0"/>
    <n v="0"/>
    <n v="14.276973281664301"/>
    <d v="1900-01-09T04:44:53"/>
    <n v="43231"/>
    <n v="0"/>
    <n v="0"/>
    <n v="1"/>
    <n v="99541.209773764509"/>
  </r>
  <r>
    <s v="STND-39863"/>
    <s v="Voestalpine Nortrak Inc"/>
    <s v="Voestalpine Nortrak Inc - 2705 S State St - Chicago Heights"/>
    <s v="Indoor Networked Lighting Control System"/>
    <s v="Indoor Advanced Lighting"/>
    <s v="Manufacturing"/>
    <n v="0"/>
    <n v="36820.559999999998"/>
    <n v="21.143999999999998"/>
    <x v="0"/>
    <x v="0"/>
    <n v="15"/>
    <s v="Qty / 1,000"/>
    <m/>
    <s v="Private-Lighting"/>
    <s v="lighting"/>
    <n v="1"/>
    <n v="36456"/>
    <s v="Lighting"/>
    <n v="0.99989942556735301"/>
    <n v="1.019640158801"/>
    <n v="36816.856793068197"/>
    <n v="21.559271517688401"/>
    <n v="0.71"/>
    <n v="26139.968323078501"/>
    <n v="15.307082777558801"/>
    <n v="4618"/>
    <n v="1.02"/>
    <n v="1.04"/>
    <n v="1.2E-2"/>
    <n v="0.81"/>
    <n v="15.158077089649201"/>
    <d v="1900-01-09T19:51:10"/>
    <n v="43188"/>
    <n v="25.5926774901335"/>
    <n v="433.139491683156"/>
    <n v="1"/>
    <n v="392099.52484617755"/>
  </r>
  <r>
    <s v="STND-39863"/>
    <s v="Voestalpine Nortrak Inc"/>
    <s v="Voestalpine Nortrak Inc - 2705 S State St - Chicago Heights"/>
    <s v="New Indoor LED Fixtures"/>
    <s v="Indoor Lighting"/>
    <s v="Manufacturing"/>
    <n v="0"/>
    <n v="292957.44"/>
    <n v="62.795000000000002"/>
    <x v="0"/>
    <x v="0"/>
    <n v="10.827197921178"/>
    <s v="Qty / 1,000"/>
    <m/>
    <s v="Private-Lighting"/>
    <s v="lighting"/>
    <n v="1"/>
    <n v="79608"/>
    <s v="Lighting"/>
    <n v="0.99989942556735301"/>
    <n v="1.019640158801"/>
    <n v="292927.975971682"/>
    <n v="64.028303771909094"/>
    <n v="0.71"/>
    <n v="207978.862939894"/>
    <n v="45.460095678055403"/>
    <n v="4618"/>
    <n v="1.02"/>
    <n v="1.04"/>
    <n v="1.2E-2"/>
    <n v="0.81"/>
    <n v="15.158077089649201"/>
    <d v="1900-01-09T19:51:10"/>
    <n v="43188"/>
    <n v="76.007008276245301"/>
    <n v="3446.2114820197899"/>
    <n v="1"/>
    <n v="2251828.3124717842"/>
  </r>
  <r>
    <s v="STND-39863"/>
    <s v="Voestalpine Nortrak Inc"/>
    <s v="Voestalpine Nortrak Inc - 2705 S State St - Chicago Heights"/>
    <s v="Networked Lighting M&amp;V"/>
    <s v="Indoor Advanced Lighting"/>
    <s v="Manufacturing"/>
    <n v="0"/>
    <n v="573475"/>
    <n v="0"/>
    <x v="0"/>
    <x v="0"/>
    <n v="15"/>
    <s v="Qty / 1,000"/>
    <m/>
    <s v="Private-Lighting"/>
    <s v="lighting"/>
    <n v="1"/>
    <n v="0"/>
    <s v="Lighting"/>
    <n v="0.99989942556735301"/>
    <n v="1.019640158801"/>
    <n v="573417.32307723805"/>
    <n v="0"/>
    <n v="0.71"/>
    <n v="407126.29938483902"/>
    <n v="0"/>
    <n v="4618"/>
    <n v="1.02"/>
    <n v="1.04"/>
    <n v="1.2E-2"/>
    <n v="0.81"/>
    <n v="15.158077089649201"/>
    <d v="1900-01-09T19:51:10"/>
    <n v="43188"/>
    <n v="0"/>
    <n v="6746.0861538498502"/>
    <n v="1"/>
    <n v="6106894.4907725854"/>
  </r>
  <r>
    <s v="STND-39864"/>
    <s v="Board of Education of Orland School District Number 135"/>
    <s v="Orland School District 135 - 10801 W 159th St - Orland Park"/>
    <s v="Building Energy Management System"/>
    <s v="Energy Management System"/>
    <s v="K-12 School"/>
    <n v="68317.919999999998"/>
    <n v="170195.52"/>
    <n v="0"/>
    <x v="1"/>
    <x v="1"/>
    <n v="15"/>
    <s v="NA"/>
    <m/>
    <s v="EMS"/>
    <s v="ems"/>
    <n v="3"/>
    <n v="1"/>
    <s v="EMS"/>
    <n v="0.91036333343406195"/>
    <n v="0"/>
    <n v="154939.760922744"/>
    <n v="0"/>
    <n v="0.7"/>
    <n v="108457.83264592099"/>
    <n v="0"/>
    <n v="2979"/>
    <n v="1.17333333333333"/>
    <n v="1.323"/>
    <n v="2.1333333333333301E-2"/>
    <n v="0.72"/>
    <n v="23.497818059751602"/>
    <d v="1900-01-15T18:49:11"/>
    <n v="43320"/>
    <n v="0"/>
    <n v="0"/>
    <n v="0"/>
    <n v="1626867.4896888149"/>
  </r>
  <r>
    <s v="STND-39867"/>
    <s v="Woodland Community Consolidated School District #50"/>
    <s v="Woodland Middle School - 7000 Washington St - Gurnee"/>
    <s v="Outdoor &amp; Garage - LED Fixtures"/>
    <s v="Outdoor &amp; Garage Lighting"/>
    <s v="Exterior"/>
    <n v="0"/>
    <n v="30019"/>
    <n v="0"/>
    <x v="0"/>
    <x v="1"/>
    <n v="10.1978380583316"/>
    <s v="Qty / 1,000"/>
    <m/>
    <s v="Public-Lighting"/>
    <s v="lighting"/>
    <n v="3"/>
    <n v="7230"/>
    <s v="Lighting"/>
    <n v="0.99829244462109001"/>
    <n v="0.987374621353864"/>
    <n v="29967.7408950805"/>
    <n v="0"/>
    <n v="0.71"/>
    <n v="21277.096035507198"/>
    <n v="0"/>
    <n v="4903"/>
    <n v="1"/>
    <n v="1"/>
    <n v="0"/>
    <n v="0"/>
    <n v="14.276973281664301"/>
    <d v="1900-01-09T04:44:53"/>
    <n v="43132"/>
    <n v="0"/>
    <n v="0"/>
    <n v="1"/>
    <n v="216980.37972167172"/>
  </r>
  <r>
    <s v="STND-39869"/>
    <s v="Board of Education of Orland School District 135"/>
    <s v="Orland School District 135 - 10959 W 159th St - Orland Park"/>
    <s v="Building Energy Management System"/>
    <s v="Energy Management System"/>
    <s v="K-12 School"/>
    <n v="38496.089999999997"/>
    <n v="61458.67"/>
    <n v="0"/>
    <x v="1"/>
    <x v="1"/>
    <n v="15"/>
    <s v="NA"/>
    <m/>
    <s v="EMS"/>
    <s v="ems"/>
    <n v="3"/>
    <n v="1"/>
    <s v="EMS"/>
    <n v="0.91036333343406195"/>
    <n v="0"/>
    <n v="55949.719689623998"/>
    <n v="0"/>
    <n v="0.7"/>
    <n v="39164.803782736803"/>
    <n v="0"/>
    <n v="2979"/>
    <n v="1.17333333333333"/>
    <n v="1.323"/>
    <n v="2.1333333333333301E-2"/>
    <n v="0.72"/>
    <n v="23.497818059751602"/>
    <d v="1900-01-15T18:49:11"/>
    <n v="43219"/>
    <n v="0"/>
    <n v="0"/>
    <n v="1"/>
    <n v="587472.05674105207"/>
  </r>
  <r>
    <s v="STND-39870"/>
    <s v="St James Parish"/>
    <s v="St. James - 820 N Arlington Heights Rd - Arlington Heights"/>
    <s v="New Indoor LED Fixtures"/>
    <s v="Indoor Lighting"/>
    <s v="K-12 School"/>
    <n v="0"/>
    <n v="17221.509999999998"/>
    <n v="4.6959999999999997"/>
    <x v="0"/>
    <x v="0"/>
    <n v="15"/>
    <s v="Qty / 1,000"/>
    <m/>
    <s v="Private-Lighting"/>
    <s v="lighting"/>
    <n v="3"/>
    <n v="4941"/>
    <s v="Lighting"/>
    <n v="0.91633259480590001"/>
    <n v="1.30467645558681"/>
    <n v="15780.630944775799"/>
    <n v="6.1267606354356401"/>
    <n v="0.71"/>
    <n v="11204.247970790801"/>
    <n v="4.3500000511593102"/>
    <n v="2979"/>
    <n v="1.17333333333333"/>
    <n v="1.323"/>
    <n v="2.1333333333333301E-2"/>
    <n v="0.72"/>
    <n v="23.497818059751602"/>
    <d v="1900-01-15T18:49:11"/>
    <n v="43282"/>
    <n v="6.4318894719866897"/>
    <n v="286.92056263228602"/>
    <n v="0"/>
    <n v="168063.719561862"/>
  </r>
  <r>
    <s v="STND-39870"/>
    <s v="St James Parish"/>
    <s v="St. James - 820 N Arlington Heights Rd - Arlington Heights"/>
    <s v="Occupancy Sensors"/>
    <s v="Indoor Lighting"/>
    <s v="K-12 School"/>
    <n v="0"/>
    <n v="7724.2709999999997"/>
    <n v="6.9480000000000004"/>
    <x v="0"/>
    <x v="0"/>
    <n v="8"/>
    <s v="Qty / 1,000"/>
    <m/>
    <s v="Private-Lighting"/>
    <s v="lighting"/>
    <n v="3"/>
    <n v="9234"/>
    <s v="Lighting"/>
    <n v="0.91633259480590001"/>
    <n v="1.30467645558681"/>
    <n v="7078.0012884139596"/>
    <n v="9.0648920134171291"/>
    <n v="0.71"/>
    <n v="5025.3809147739103"/>
    <n v="6.4360733295261596"/>
    <n v="2979"/>
    <n v="1.17333333333333"/>
    <n v="1.323"/>
    <n v="2.1333333333333301E-2"/>
    <n v="0.72"/>
    <n v="23.497818059751602"/>
    <d v="1900-01-15T18:49:11"/>
    <n v="43282"/>
    <n v="12.0206495251583"/>
    <n v="128.69093251661801"/>
    <n v="0"/>
    <n v="40203.047318191282"/>
  </r>
  <r>
    <s v="STND-39871"/>
    <s v="Oak Lawn Park District"/>
    <s v="Oak Lawn Racquet Club - 10444 Central Ave - Oak Lawn"/>
    <s v="Outdoor &amp; Garage - LED Fixtures"/>
    <s v="Outdoor &amp; Garage Lighting"/>
    <s v="Exterior"/>
    <n v="0"/>
    <n v="7598.16"/>
    <n v="0"/>
    <x v="0"/>
    <x v="1"/>
    <n v="10.1978380583316"/>
    <s v="Qty / 1,000"/>
    <m/>
    <s v="Public-Lighting"/>
    <s v="lighting"/>
    <n v="2"/>
    <n v="1830"/>
    <s v="Lighting"/>
    <n v="0.98996686498346598"/>
    <n v="2.5626279547341602"/>
    <n v="7521.92663484277"/>
    <n v="0"/>
    <n v="0.71"/>
    <n v="5340.5679107383703"/>
    <n v="0"/>
    <n v="4903"/>
    <n v="1"/>
    <n v="1"/>
    <n v="0"/>
    <n v="0"/>
    <n v="14.276973281664301"/>
    <d v="1900-01-09T04:44:53"/>
    <n v="43132"/>
    <n v="0"/>
    <n v="0"/>
    <n v="1"/>
    <n v="54462.246693232235"/>
  </r>
  <r>
    <s v="STND-39871"/>
    <s v="Oak Lawn Park District"/>
    <s v="Oak Lawn Racquet Club - 10444 Central Ave - Oak Lawn"/>
    <s v="New Indoor LED Fixtures"/>
    <s v="Indoor Lighting"/>
    <s v="Miscellaneous"/>
    <n v="0"/>
    <n v="60954"/>
    <n v="0"/>
    <x v="0"/>
    <x v="1"/>
    <n v="14.797277300976599"/>
    <s v="Qty / 1,000"/>
    <m/>
    <s v="Public-Lighting"/>
    <s v="lighting"/>
    <n v="2"/>
    <n v="12432"/>
    <s v="Lighting"/>
    <n v="0.98996686498346598"/>
    <n v="2.5626279547341602"/>
    <n v="60342.440288202197"/>
    <n v="0"/>
    <n v="0.71"/>
    <n v="42843.132604623497"/>
    <n v="0"/>
    <n v="3379"/>
    <n v="1.0900000000000001"/>
    <n v="1.36"/>
    <n v="2.1999999999999999E-2"/>
    <n v="0.57999999999999996"/>
    <n v="20.7161882213673"/>
    <d v="1900-01-13T19:08:05"/>
    <n v="43132"/>
    <n v="0"/>
    <n v="1217.9208131563701"/>
    <n v="1"/>
    <n v="633961.71359312569"/>
  </r>
  <r>
    <s v="STND-39871"/>
    <s v="Oak Lawn Park District"/>
    <s v="Oak Lawn Racquet Club - 10444 Central Ave - Oak Lawn"/>
    <s v="New Indoor LED Fixtures"/>
    <s v="Indoor Lighting"/>
    <s v="Miscellaneous"/>
    <n v="0"/>
    <n v="1595.92"/>
    <n v="0"/>
    <x v="0"/>
    <x v="1"/>
    <n v="14.797277300976599"/>
    <s v="Qty / 1,000"/>
    <m/>
    <s v="Public-Lighting"/>
    <s v="lighting"/>
    <n v="2"/>
    <n v="24"/>
    <s v="Lighting"/>
    <n v="0.98996686498346598"/>
    <n v="2.5626279547341602"/>
    <n v="1579.90791916441"/>
    <n v="0"/>
    <n v="0.71"/>
    <n v="1121.73462260673"/>
    <n v="0"/>
    <n v="3379"/>
    <n v="1.0900000000000001"/>
    <n v="1.36"/>
    <n v="2.1999999999999999E-2"/>
    <n v="0.57999999999999996"/>
    <n v="20.7161882213673"/>
    <d v="1900-01-13T19:08:05"/>
    <n v="43132"/>
    <n v="0"/>
    <n v="31.8880497446028"/>
    <n v="1"/>
    <n v="16598.618268818118"/>
  </r>
  <r>
    <s v="STND-39871"/>
    <s v="Oak Lawn Park District"/>
    <s v="Oak Lawn Racquet Club - 10444 Central Ave - Oak Lawn"/>
    <s v="New Indoor LED Fixtures"/>
    <s v="Indoor Lighting"/>
    <s v="Miscellaneous"/>
    <n v="0"/>
    <n v="1460.79"/>
    <n v="0"/>
    <x v="0"/>
    <x v="1"/>
    <n v="14.797277300976599"/>
    <s v="Qty / 1,000"/>
    <m/>
    <s v="Public-Lighting"/>
    <s v="lighting"/>
    <n v="2"/>
    <n v="20"/>
    <s v="Lighting"/>
    <n v="0.98996686498346598"/>
    <n v="2.5626279547341602"/>
    <n v="1446.1336966992001"/>
    <n v="0"/>
    <n v="0.71"/>
    <n v="1026.7549246564299"/>
    <n v="0"/>
    <n v="3379"/>
    <n v="1.0900000000000001"/>
    <n v="1.36"/>
    <n v="2.1999999999999999E-2"/>
    <n v="0.57999999999999996"/>
    <n v="20.7161882213673"/>
    <d v="1900-01-13T19:08:05"/>
    <n v="43132"/>
    <n v="0"/>
    <n v="29.188019566405799"/>
    <n v="1"/>
    <n v="15193.177340284528"/>
  </r>
  <r>
    <s v="STND-39872"/>
    <s v="Applied Acoustics International"/>
    <s v="Applied Acoustics International (AAI) - 1001 N State St - Chicago Heights"/>
    <s v="Photocells"/>
    <s v="Outdoor &amp; Garage Lighting"/>
    <s v="Exterior"/>
    <n v="0"/>
    <n v="3024"/>
    <n v="0"/>
    <x v="0"/>
    <x v="0"/>
    <n v="8"/>
    <s v="Qty / 1,000"/>
    <m/>
    <s v="Private-Lighting"/>
    <s v="lighting"/>
    <n v="3"/>
    <n v="10800"/>
    <s v="Lighting"/>
    <n v="0.91633259480590001"/>
    <n v="1.30467645558681"/>
    <n v="2770.9897666930401"/>
    <n v="0"/>
    <n v="0.71"/>
    <n v="1967.40273435206"/>
    <n v="0"/>
    <n v="4903"/>
    <n v="1"/>
    <n v="1"/>
    <n v="0"/>
    <n v="0"/>
    <n v="14.276973281664301"/>
    <d v="1900-01-09T04:44:53"/>
    <n v="43279"/>
    <n v="0"/>
    <n v="0"/>
    <n v="0"/>
    <n v="15739.22187481648"/>
  </r>
  <r>
    <s v="STND-39872"/>
    <s v="Applied Acoustics International"/>
    <s v="Applied Acoustics International (AAI) - 1001 N State St - Chicago Heights"/>
    <s v="Outdoor &amp; Garage - LED Fixtures"/>
    <s v="Outdoor &amp; Garage Lighting"/>
    <s v="Exterior"/>
    <n v="0"/>
    <n v="0"/>
    <n v="0"/>
    <x v="0"/>
    <x v="0"/>
    <n v="10.1978380583316"/>
    <s v="Qty / 1,000"/>
    <m/>
    <s v="Private-Lighting"/>
    <s v="lighting"/>
    <n v="3"/>
    <n v="48910"/>
    <s v="Lighting"/>
    <n v="0.91633259480590001"/>
    <n v="1.30467645558681"/>
    <n v="0"/>
    <n v="0"/>
    <n v="0.71"/>
    <n v="0"/>
    <n v="0"/>
    <n v="4903"/>
    <n v="1"/>
    <n v="1"/>
    <n v="0"/>
    <n v="0"/>
    <n v="14.276973281664301"/>
    <d v="1900-01-09T04:44:53"/>
    <n v="43279"/>
    <n v="0"/>
    <n v="0"/>
    <n v="0"/>
    <n v="0"/>
  </r>
  <r>
    <s v="STND-39874"/>
    <s v="North Shore Water Reclamation District"/>
    <s v="North Shore Water Reclamation District - 1210 Clavey Rd - Highland Park"/>
    <s v="New Indoor LED Fixtures"/>
    <s v="Indoor Lighting"/>
    <s v="Miscellaneous (24/7)"/>
    <n v="0"/>
    <n v="34426.224000000002"/>
    <n v="3.8340000000000001"/>
    <x v="0"/>
    <x v="1"/>
    <n v="6.5651260504201696"/>
    <s v="Qty / 1,000"/>
    <m/>
    <s v="Public-Lighting"/>
    <s v="lighting"/>
    <n v="3"/>
    <n v="3675"/>
    <s v="Lighting"/>
    <n v="0.99829244462109001"/>
    <n v="0.987374621353864"/>
    <n v="34367.439316033298"/>
    <n v="3.7855942982707198"/>
    <n v="0.71"/>
    <n v="24400.881914383601"/>
    <n v="2.6877719517722101"/>
    <n v="7616"/>
    <n v="1.1100000000000001"/>
    <n v="1.29"/>
    <n v="2.1999999999999999E-2"/>
    <n v="0.76"/>
    <n v="9.1911764705882408"/>
    <d v="1900-01-05T13:33:47"/>
    <n v="43202"/>
    <n v="3.86127529403378"/>
    <n v="681.15645491237103"/>
    <n v="1"/>
    <n v="160194.86550934616"/>
  </r>
  <r>
    <s v="STND-39875"/>
    <s v="Conklin Apartments, LLC"/>
    <s v="Conklin Apartments LLC - 2525 Conklin Dr- Rockford"/>
    <s v="New Indoor LED Fixtures"/>
    <s v="Indoor Lighting"/>
    <s v="Multi-family (common)"/>
    <n v="0"/>
    <n v="2155.1750000000002"/>
    <n v="0.26"/>
    <x v="0"/>
    <x v="0"/>
    <n v="8.1459758879113693"/>
    <s v="Qty / 1,000"/>
    <m/>
    <s v="Private-Lighting"/>
    <s v="lighting"/>
    <n v="3"/>
    <n v="308"/>
    <s v="Lighting"/>
    <n v="0.91633259480590001"/>
    <n v="1.30467645558681"/>
    <n v="1974.85710001081"/>
    <n v="0.33921587845257001"/>
    <n v="0.71"/>
    <n v="1402.14854100767"/>
    <n v="0.240843273701324"/>
    <n v="6138"/>
    <n v="1.1399999999999999"/>
    <n v="1.32"/>
    <n v="2.5000000000000001E-2"/>
    <n v="0.64"/>
    <n v="11.4043662430759"/>
    <d v="1900-01-07T03:30:12"/>
    <n v="43176"/>
    <n v="0.40153394703192402"/>
    <n v="43.308269737079101"/>
    <n v="1"/>
    <n v="11421.868206318586"/>
  </r>
  <r>
    <s v="STND-39875"/>
    <s v="Conklin Apartments, LLC"/>
    <s v="Conklin Apartments LLC - 2525 Conklin Dr- Rockford"/>
    <s v="Outdoor &amp; Garage - LED Fixtures"/>
    <s v="Outdoor &amp; Garage Lighting"/>
    <s v="Exterior"/>
    <n v="0"/>
    <n v="10320.815000000001"/>
    <n v="0"/>
    <x v="0"/>
    <x v="0"/>
    <n v="10.1978380583316"/>
    <s v="Qty / 1,000"/>
    <m/>
    <s v="Private-Lighting"/>
    <s v="lighting"/>
    <n v="3"/>
    <n v="2105"/>
    <s v="Lighting"/>
    <n v="0.91633259480590001"/>
    <n v="1.30467645558681"/>
    <n v="9457.2991894616498"/>
    <n v="0"/>
    <n v="0.71"/>
    <n v="6714.6824245177704"/>
    <n v="0"/>
    <n v="4903"/>
    <n v="1"/>
    <n v="1"/>
    <n v="0"/>
    <n v="0"/>
    <n v="14.276973281664301"/>
    <d v="1900-01-09T04:44:53"/>
    <n v="43176"/>
    <n v="0"/>
    <n v="0"/>
    <n v="1"/>
    <n v="68475.243978357626"/>
  </r>
  <r>
    <s v="STND-39877"/>
    <s v="PIL II, LP"/>
    <s v="PIL IILP, dba Hilton Suites Chicago - 198 E Delaware Pl - Chicago"/>
    <s v="Water-Cooled Chiller"/>
    <s v="HVAC"/>
    <s v="Hotel/Motel (common)"/>
    <n v="0"/>
    <n v="233877"/>
    <n v="53.058"/>
    <x v="3"/>
    <x v="0"/>
    <n v="20"/>
    <s v="ΔkWpeak / CF"/>
    <n v="1"/>
    <s v="Private-Non-Lighting"/>
    <s v="non_lighting"/>
    <n v="2"/>
    <n v="1"/>
    <s v="Non-Lighting"/>
    <n v="0.76002432528749297"/>
    <n v="0.465462131779591"/>
    <n v="177752.20912526301"/>
    <n v="24.6964897879615"/>
    <n v="0.7"/>
    <n v="124426.54638768399"/>
    <n v="17.2875428515731"/>
    <n v="6138"/>
    <n v="1.2"/>
    <n v="1.24"/>
    <n v="3.2000000000000001E-2"/>
    <n v="0.73"/>
    <n v="11.4043662430759"/>
    <d v="1900-01-07T03:30:12"/>
    <n v="43252"/>
    <n v="24.6964897879615"/>
    <n v="0"/>
    <n v="0"/>
    <n v="2488530.9277536799"/>
  </r>
  <r>
    <s v="STND-39879"/>
    <s v="Medline Industries Inc"/>
    <s v="Medline Industries - 3 Lakes Drive - Northfield"/>
    <s v="New Indoor LED Fixtures"/>
    <s v="Indoor Lighting"/>
    <s v="Office"/>
    <n v="0"/>
    <n v="3868.2660000000001"/>
    <n v="0.87"/>
    <x v="0"/>
    <x v="0"/>
    <n v="15"/>
    <s v="Qty / 1,000"/>
    <m/>
    <s v="Private-Lighting"/>
    <s v="lighting"/>
    <n v="3"/>
    <n v="1146"/>
    <s v="Lighting"/>
    <n v="0.91633259480590001"/>
    <n v="1.30467645558681"/>
    <n v="3544.6182211794398"/>
    <n v="1.1350685163605201"/>
    <n v="0.71"/>
    <n v="2516.6789370373999"/>
    <n v="0.80589864661596999"/>
    <n v="2885"/>
    <n v="1.165"/>
    <n v="1.3779999999999999"/>
    <n v="2.5499999999999998E-2"/>
    <n v="0.55000000000000004"/>
    <n v="24.263431542460999"/>
    <d v="1900-01-16T07:56:40"/>
    <n v="43191"/>
    <n v="1.4976494476322999"/>
    <n v="77.586064068734501"/>
    <n v="1"/>
    <n v="37750.184055560996"/>
  </r>
  <r>
    <s v="STND-39879"/>
    <s v="Medline Industries Inc"/>
    <s v="Medline Industries - 3 Lakes Drive - Northfield"/>
    <s v="Occupancy Sensors"/>
    <s v="Indoor Lighting"/>
    <s v="Office"/>
    <n v="0"/>
    <n v="726.66700000000003"/>
    <n v="0.495"/>
    <x v="0"/>
    <x v="0"/>
    <n v="8"/>
    <s v="Qty / 1,000"/>
    <m/>
    <s v="Private-Lighting"/>
    <s v="lighting"/>
    <n v="3"/>
    <n v="897"/>
    <s v="Lighting"/>
    <n v="0.91633259480590001"/>
    <n v="1.30467645558681"/>
    <n v="665.86865766981896"/>
    <n v="0.64581484551546897"/>
    <n v="0.71"/>
    <n v="472.76674694557101"/>
    <n v="0.458528540315983"/>
    <n v="2885"/>
    <n v="1.165"/>
    <n v="1.3779999999999999"/>
    <n v="2.5499999999999998E-2"/>
    <n v="0.55000000000000004"/>
    <n v="24.263431542460999"/>
    <d v="1900-01-16T07:56:40"/>
    <n v="43191"/>
    <n v="1.1716524773502699"/>
    <n v="14.574807528395199"/>
    <n v="1"/>
    <n v="3782.1339755645681"/>
  </r>
  <r>
    <s v="STND-39880"/>
    <s v="Ulbrich of Illinois, Inc."/>
    <s v="Ulbrich of Illinois - 12340 S Laramie Ave - Alsip"/>
    <s v="Compressed Air - Air Compressor(s) with Integrated VSD &lt;= 150 HP"/>
    <s v="Compressed Air"/>
    <s v="Warehouse"/>
    <n v="0"/>
    <n v="41616"/>
    <n v="6.68"/>
    <x v="4"/>
    <x v="0"/>
    <n v="10"/>
    <s v="ΔkWpeak / CF"/>
    <n v="0.95"/>
    <s v="Private-Non-Lighting"/>
    <s v="non_lighting"/>
    <n v="3"/>
    <n v="1"/>
    <s v="Non-Lighting"/>
    <n v="0.98952339343681495"/>
    <n v="0.43468415683807998"/>
    <n v="41180.005541266502"/>
    <n v="2.9036901676783802"/>
    <n v="0.7"/>
    <n v="28826.003878886499"/>
    <n v="2.0325831173748599"/>
    <n v="5242"/>
    <n v="1"/>
    <n v="1.22"/>
    <n v="1.0999999999999999E-2"/>
    <n v="0.68"/>
    <n v="13.3536818008394"/>
    <d v="1900-01-08T12:55:13"/>
    <n v="43219"/>
    <n v="3.0565159659772401"/>
    <n v="0"/>
    <n v="1"/>
    <n v="288260.03878886497"/>
  </r>
  <r>
    <s v="STND-39880"/>
    <s v="Ulbrich of Illinois, Inc."/>
    <s v="Ulbrich of Illinois - 12340 S Laramie Ave - Alsip"/>
    <s v="No-Loss Condensate Drains"/>
    <s v="Compressed Air"/>
    <s v="Warehouse"/>
    <n v="0"/>
    <n v="1012.44"/>
    <n v="0.157"/>
    <x v="4"/>
    <x v="0"/>
    <n v="10"/>
    <s v="ΔkWpeak / CF"/>
    <n v="0.95"/>
    <s v="Private-Non-Lighting"/>
    <s v="non_lighting"/>
    <n v="3"/>
    <n v="1"/>
    <s v="Non-Lighting"/>
    <n v="0.98952339343681495"/>
    <n v="0.43468415683807998"/>
    <n v="1001.83306445117"/>
    <n v="6.8245412623578597E-2"/>
    <n v="0.7"/>
    <n v="701.283145115818"/>
    <n v="4.7771788836505E-2"/>
    <n v="5242"/>
    <n v="1"/>
    <n v="1.22"/>
    <n v="1.0999999999999999E-2"/>
    <n v="0.68"/>
    <n v="13.3536818008394"/>
    <d v="1900-01-08T12:55:13"/>
    <n v="43219"/>
    <n v="7.1837276445872206E-2"/>
    <n v="0"/>
    <n v="1"/>
    <n v="7012.8314511581802"/>
  </r>
  <r>
    <s v="STND-39880"/>
    <s v="Ulbrich of Illinois, Inc."/>
    <s v="Ulbrich of Illinois - 12340 S Laramie Ave - Alsip"/>
    <s v="Efficient Refrigerated Compressed Air Dryer"/>
    <s v="Compressed Air"/>
    <s v="Warehouse"/>
    <n v="0"/>
    <n v="0"/>
    <n v="0"/>
    <x v="4"/>
    <x v="0"/>
    <n v="10"/>
    <s v="ΔkWpeak / CF"/>
    <n v="0.95"/>
    <s v="Private-Non-Lighting"/>
    <s v="non_lighting"/>
    <n v="3"/>
    <n v="450"/>
    <s v="Non-Lighting"/>
    <n v="0.98952339343681495"/>
    <n v="0.43468415683807998"/>
    <n v="0"/>
    <n v="0"/>
    <n v="0.7"/>
    <n v="0"/>
    <n v="0"/>
    <n v="5242"/>
    <n v="1"/>
    <n v="1.22"/>
    <n v="1.0999999999999999E-2"/>
    <n v="0.68"/>
    <n v="13.3536818008394"/>
    <d v="1900-01-08T12:55:13"/>
    <n v="43219"/>
    <n v="0"/>
    <n v="0"/>
    <n v="1"/>
    <n v="0"/>
  </r>
  <r>
    <s v="STND-39881"/>
    <s v="Automatic Swiss Corp"/>
    <s v="Automatic Swiss Corporation - 1130 W National Ave - Addison"/>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200"/>
    <n v="1.91032247873577"/>
    <n v="0"/>
    <n v="1"/>
    <n v="180162.524243041"/>
  </r>
  <r>
    <s v="STND-39882"/>
    <s v="Tootsie Roll Industries LLC"/>
    <s v="Tootsie Roll - 7401 S Cicero Ave - Chicago"/>
    <s v="Water-Cooled Chiller"/>
    <s v="HVAC"/>
    <s v="Office"/>
    <n v="0"/>
    <n v="369836.95899999997"/>
    <n v="147.56399999999999"/>
    <x v="3"/>
    <x v="0"/>
    <n v="20"/>
    <s v="ΔkWpeak / CF"/>
    <n v="1"/>
    <s v="Private-Non-Lighting"/>
    <s v="non_lighting"/>
    <n v="2"/>
    <n v="3"/>
    <s v="Non-Lighting"/>
    <n v="0.76002432528749297"/>
    <n v="0.465462131779591"/>
    <n v="281085.085230353"/>
    <n v="68.685454013923604"/>
    <n v="0.7"/>
    <n v="196759.55966124701"/>
    <n v="48.079817809746501"/>
    <n v="2885"/>
    <n v="1.165"/>
    <n v="1.3779999999999999"/>
    <n v="2.5499999999999998E-2"/>
    <n v="0.55000000000000004"/>
    <n v="24.263431542460999"/>
    <d v="1900-01-16T07:56:40"/>
    <n v="43284"/>
    <n v="68.685454013923604"/>
    <n v="0"/>
    <n v="0"/>
    <n v="3935191.1932249404"/>
  </r>
  <r>
    <s v="STND-39885"/>
    <s v="Burlington Coat Factory of CO, LLC."/>
    <s v="Burlington Coat Factory of CO LLC - 8320 S Cicero Ave - Burbank"/>
    <s v="Outdoor &amp; Garage - LED Fixtures"/>
    <s v="Outdoor &amp; Garage Lighting"/>
    <s v="Exterior"/>
    <n v="0"/>
    <n v="32163.68"/>
    <n v="0"/>
    <x v="0"/>
    <x v="0"/>
    <n v="10.1978380583316"/>
    <s v="Qty / 1,000"/>
    <m/>
    <s v="Private-Lighting"/>
    <s v="lighting"/>
    <n v="3"/>
    <n v="6560"/>
    <s v="Lighting"/>
    <n v="0.91633259480590001"/>
    <n v="1.30467645558681"/>
    <n v="29472.628352906599"/>
    <n v="0"/>
    <n v="0.71"/>
    <n v="20925.5661305637"/>
    <n v="0"/>
    <n v="4903"/>
    <n v="1"/>
    <n v="1"/>
    <n v="0"/>
    <n v="0"/>
    <n v="14.276973281664301"/>
    <d v="1900-01-09T04:44:53"/>
    <n v="43121"/>
    <n v="0"/>
    <n v="0"/>
    <n v="1"/>
    <n v="213395.53467839721"/>
  </r>
  <r>
    <s v="STND-39886"/>
    <s v="Chem Processing, Inc."/>
    <s v="Chem Processing - 3910 Linden Oaks Dr - Rockford"/>
    <s v="Compressed Air - Air Compressor(s) with Integrated VSD &lt;= 150 HP"/>
    <s v="Compressed Air"/>
    <s v="Manufacturing"/>
    <n v="0"/>
    <n v="89800"/>
    <n v="23.3"/>
    <x v="4"/>
    <x v="0"/>
    <n v="10"/>
    <s v="ΔkWpeak / CF"/>
    <n v="0.95"/>
    <s v="Private-Non-Lighting"/>
    <s v="non_lighting"/>
    <n v="3"/>
    <n v="1"/>
    <s v="Non-Lighting"/>
    <n v="0.98952339343681495"/>
    <n v="0.43468415683807998"/>
    <n v="88859.200730626006"/>
    <n v="10.128140854327301"/>
    <n v="0.7"/>
    <n v="62201.440511438203"/>
    <n v="7.0896985980290896"/>
    <n v="4618"/>
    <n v="1.02"/>
    <n v="1.04"/>
    <n v="1.2E-2"/>
    <n v="0.81"/>
    <n v="15.158077089649201"/>
    <d v="1900-01-09T19:51:10"/>
    <n v="43167"/>
    <n v="10.661200899291901"/>
    <n v="0"/>
    <n v="1"/>
    <n v="622014.40511438204"/>
  </r>
  <r>
    <s v="STND-39897"/>
    <s v="Holiday Inn Itasca"/>
    <s v="Holiday Inn Itasca - 860 W Irving Park Rd - Itasca"/>
    <s v="New Indoor LED Fixtures"/>
    <s v="Indoor Lighting"/>
    <s v="Hotel/Motel (common)"/>
    <n v="0"/>
    <n v="53437.15"/>
    <n v="7.2149999999999999"/>
    <x v="0"/>
    <x v="0"/>
    <n v="8.1459758879113693"/>
    <s v="Qty / 1,000"/>
    <m/>
    <s v="Private-Lighting"/>
    <s v="lighting"/>
    <n v="2"/>
    <n v="18948"/>
    <s v="Lighting"/>
    <n v="0.97902139861649395"/>
    <n v="0.93591656730105399"/>
    <n v="52316.113331079403"/>
    <n v="6.7526380330771003"/>
    <n v="0.71"/>
    <n v="37144.440465066298"/>
    <n v="4.7943730034847398"/>
    <n v="6138"/>
    <n v="1.2"/>
    <n v="1.24"/>
    <n v="3.2000000000000001E-2"/>
    <n v="0.73"/>
    <n v="11.4043662430759"/>
    <d v="1900-01-07T03:30:12"/>
    <n v="43227"/>
    <n v="7.45982990839273"/>
    <n v="1395.0963554954501"/>
    <n v="1"/>
    <n v="302577.71639838943"/>
  </r>
  <r>
    <s v="STND-39897"/>
    <s v="Holiday Inn Itasca"/>
    <s v="Holiday Inn Itasca - 860 W Irving Park Rd - Itasca"/>
    <s v="Outdoor &amp; Garage - LED Fixtures"/>
    <s v="Outdoor &amp; Garage Lighting"/>
    <s v="Exterior"/>
    <n v="0"/>
    <n v="132454.54500000001"/>
    <n v="0"/>
    <x v="0"/>
    <x v="0"/>
    <n v="10.1978380583316"/>
    <s v="Qty / 1,000"/>
    <m/>
    <s v="Private-Lighting"/>
    <s v="lighting"/>
    <n v="2"/>
    <n v="27015"/>
    <s v="Lighting"/>
    <n v="0.97902139861649395"/>
    <n v="0.93591656730105399"/>
    <n v="129675.83389901101"/>
    <n v="0"/>
    <n v="0.71"/>
    <n v="92069.842068298007"/>
    <n v="0"/>
    <n v="4903"/>
    <n v="1"/>
    <n v="1"/>
    <n v="0"/>
    <n v="0"/>
    <n v="14.276973281664301"/>
    <d v="1900-01-09T04:44:53"/>
    <n v="43227"/>
    <n v="0"/>
    <n v="0"/>
    <n v="1"/>
    <n v="938913.33946866915"/>
  </r>
  <r>
    <s v="STND-39901"/>
    <s v="Sonoco Products Company"/>
    <s v="Sonoco - 1500 Powis Rd - West Chicago"/>
    <s v="New Indoor LED Fixtures"/>
    <s v="Indoor Lighting"/>
    <s v="Manufacturing"/>
    <n v="0"/>
    <n v="250468.68299999999"/>
    <n v="44.793999999999997"/>
    <x v="0"/>
    <x v="0"/>
    <n v="10.827197921178"/>
    <s v="Qty / 1,000"/>
    <m/>
    <s v="Private-Lighting"/>
    <s v="lighting"/>
    <n v="2"/>
    <n v="53174"/>
    <s v="Lighting"/>
    <n v="0.97902139861649395"/>
    <n v="0.93591656730105399"/>
    <n v="245214.20034029099"/>
    <n v="41.923446715683397"/>
    <n v="0.71"/>
    <n v="174102.08224160699"/>
    <n v="29.7656471681352"/>
    <n v="4618"/>
    <n v="1.02"/>
    <n v="1.04"/>
    <n v="1.2E-2"/>
    <n v="0.81"/>
    <n v="15.158077089649201"/>
    <d v="1900-01-09T19:51:10"/>
    <n v="43180"/>
    <n v="49.766674638750501"/>
    <n v="2884.8729451798999"/>
    <n v="1"/>
    <n v="1885037.7029190883"/>
  </r>
  <r>
    <s v="STND-39905"/>
    <s v="MND Corp DBA Cardinal Wine and Spirits Harvard"/>
    <s v="MND Corp DBA Cardinal Wine and Spirits Harvard - 1001 S Division St - Harvard"/>
    <s v="Outdoor &amp; Garage - LED Fixtures"/>
    <s v="Outdoor &amp; Garage Lighting"/>
    <s v="Exterior"/>
    <n v="0"/>
    <n v="1863.14"/>
    <n v="0"/>
    <x v="0"/>
    <x v="0"/>
    <n v="10.1978380583316"/>
    <s v="Qty / 1,000"/>
    <m/>
    <s v="Private-Non-Lighting"/>
    <s v="non_lighting"/>
    <n v="3"/>
    <n v="380"/>
    <s v="Lighting"/>
    <n v="0.98952339343681495"/>
    <n v="0.43468415683807998"/>
    <n v="1843.6206152478701"/>
    <n v="0"/>
    <n v="0.71"/>
    <n v="1308.9706368259899"/>
    <n v="0"/>
    <n v="4903"/>
    <n v="1"/>
    <n v="1"/>
    <n v="0"/>
    <n v="0"/>
    <n v="14.276973281664301"/>
    <d v="1900-01-09T04:44:53"/>
    <n v="43206"/>
    <n v="0"/>
    <n v="0"/>
    <n v="1"/>
    <n v="13348.670577462632"/>
  </r>
  <r>
    <s v="STND-39905"/>
    <s v="MND Corp DBA Cardinal Wine and Spirits Harvard"/>
    <s v="MND Corp DBA Cardinal Wine and Spirits Harvard - 1001 S Division St - Harvard"/>
    <s v="LED Refrigerated Display Case Lighting for Open and Closed Cases"/>
    <s v="Refrigeration"/>
    <s v="Retail (strip mall)"/>
    <n v="0"/>
    <n v="7489.8"/>
    <n v="0.88"/>
    <x v="2"/>
    <x v="0"/>
    <n v="8.6177180282661094"/>
    <s v="ΔkWpeak / CF"/>
    <n v="0.69"/>
    <s v="Private-Non-Lighting"/>
    <s v="non_lighting"/>
    <n v="3"/>
    <n v="19"/>
    <s v="Non-Lighting"/>
    <n v="0.98952339343681495"/>
    <n v="0.43468415683807998"/>
    <n v="7411.3323121630601"/>
    <n v="0.38252205801751099"/>
    <n v="0.7"/>
    <n v="5187.9326185141399"/>
    <n v="0.26776544061225799"/>
    <n v="4093"/>
    <n v="1.1200000000000001"/>
    <n v="1.29"/>
    <n v="1.9E-2"/>
    <n v="0.71"/>
    <n v="17.102369899829"/>
    <d v="1900-01-11T05:11:01"/>
    <n v="43206"/>
    <n v="0.55437979422827699"/>
    <n v="0"/>
    <n v="1"/>
    <n v="44708.140455999106"/>
  </r>
  <r>
    <s v="STND-39918"/>
    <s v="Dupage County School District 25"/>
    <s v="Benjamin Middle School - 28W300 St Charles Rd - West Chicago"/>
    <s v="Occupancy Sensors"/>
    <s v="Indoor Lighting"/>
    <s v="K-12 School"/>
    <n v="0"/>
    <n v="7057"/>
    <n v="0"/>
    <x v="0"/>
    <x v="1"/>
    <n v="8"/>
    <s v="Qty / 1,000"/>
    <m/>
    <s v="Public-Lighting"/>
    <s v="lighting"/>
    <n v="3"/>
    <n v="16"/>
    <s v="Lighting"/>
    <n v="0.99829244462109001"/>
    <n v="0.987374621353864"/>
    <n v="7044.9497816910398"/>
    <n v="0"/>
    <n v="0.71"/>
    <n v="5001.9143450006304"/>
    <n v="0"/>
    <n v="2979"/>
    <n v="1.17333333333333"/>
    <n v="1.323"/>
    <n v="2.1333333333333301E-2"/>
    <n v="0.72"/>
    <n v="23.497818059751602"/>
    <d v="1900-01-15T18:49:11"/>
    <n v="43132"/>
    <n v="0"/>
    <n v="128.08999603074599"/>
    <n v="1"/>
    <n v="40015.314760005043"/>
  </r>
  <r>
    <s v="STND-39918"/>
    <s v="Dupage County School District 25"/>
    <s v="Benjamin Middle School - 28W300 St Charles Rd - West Chicago"/>
    <s v="Occupancy Sensors"/>
    <s v="Indoor Lighting"/>
    <s v="K-12 School"/>
    <n v="0"/>
    <n v="5480"/>
    <n v="0"/>
    <x v="0"/>
    <x v="1"/>
    <n v="8"/>
    <s v="Qty / 1,000"/>
    <m/>
    <s v="Public-Lighting"/>
    <s v="lighting"/>
    <n v="3"/>
    <n v="25"/>
    <s v="Lighting"/>
    <n v="0.99829244462109001"/>
    <n v="0.987374621353864"/>
    <n v="5470.6425965235803"/>
    <n v="0"/>
    <n v="0.71"/>
    <n v="3884.1562435317401"/>
    <n v="0"/>
    <n v="2979"/>
    <n v="1.17333333333333"/>
    <n v="1.323"/>
    <n v="2.1333333333333301E-2"/>
    <n v="0.72"/>
    <n v="23.497818059751602"/>
    <d v="1900-01-15T18:49:11"/>
    <n v="43132"/>
    <n v="0"/>
    <n v="99.466229027701402"/>
    <n v="1"/>
    <n v="31073.249948253921"/>
  </r>
  <r>
    <s v="STND-39918"/>
    <s v="Dupage County School District 25"/>
    <s v="Benjamin Middle School - 28W300 St Charles Rd - West Chicago"/>
    <s v="New Indoor LED Fixtures"/>
    <s v="Indoor Lighting"/>
    <s v="K-12 School"/>
    <n v="0"/>
    <n v="6989"/>
    <n v="0"/>
    <x v="0"/>
    <x v="1"/>
    <n v="15"/>
    <s v="Qty / 1,000"/>
    <m/>
    <s v="Public-Lighting"/>
    <s v="lighting"/>
    <n v="3"/>
    <n v="1898"/>
    <s v="Lighting"/>
    <n v="0.99829244462109001"/>
    <n v="0.987374621353864"/>
    <n v="6977.0658954567998"/>
    <n v="0"/>
    <n v="0.71"/>
    <n v="4953.7167857743298"/>
    <n v="0"/>
    <n v="2979"/>
    <n v="1.17333333333333"/>
    <n v="1.323"/>
    <n v="2.1333333333333301E-2"/>
    <n v="0.72"/>
    <n v="23.497818059751602"/>
    <d v="1900-01-15T18:49:11"/>
    <n v="43132"/>
    <n v="0"/>
    <n v="126.85574355375999"/>
    <n v="1"/>
    <n v="74305.751786614943"/>
  </r>
  <r>
    <s v="STND-39918"/>
    <s v="Dupage County School District 25"/>
    <s v="Benjamin Middle School - 28W300 St Charles Rd - West Chicago"/>
    <s v="New Indoor LED Fixtures"/>
    <s v="Indoor Lighting"/>
    <s v="K-12 School"/>
    <n v="0"/>
    <n v="1450"/>
    <n v="0"/>
    <x v="0"/>
    <x v="1"/>
    <n v="15"/>
    <s v="Qty / 1,000"/>
    <m/>
    <s v="Public-Lighting"/>
    <s v="lighting"/>
    <n v="3"/>
    <n v="295"/>
    <s v="Lighting"/>
    <n v="0.99829244462109001"/>
    <n v="0.987374621353864"/>
    <n v="1447.5240447005799"/>
    <n v="0"/>
    <n v="0.71"/>
    <n v="1027.74207173741"/>
    <n v="0"/>
    <n v="2979"/>
    <n v="1.17333333333333"/>
    <n v="1.323"/>
    <n v="2.1333333333333301E-2"/>
    <n v="0.72"/>
    <n v="23.497818059751602"/>
    <d v="1900-01-15T18:49:11"/>
    <n v="43132"/>
    <n v="0"/>
    <n v="26.318618994556001"/>
    <n v="1"/>
    <n v="15416.13107606115"/>
  </r>
  <r>
    <s v="STND-39918"/>
    <s v="Dupage County School District 25"/>
    <s v="Benjamin Middle School - 28W300 St Charles Rd - West Chicago"/>
    <s v="New Indoor LED Fixtures"/>
    <s v="Indoor Lighting"/>
    <s v="K-12 School"/>
    <n v="0"/>
    <n v="1138"/>
    <n v="0"/>
    <x v="0"/>
    <x v="1"/>
    <n v="15"/>
    <s v="Qty / 1,000"/>
    <m/>
    <s v="Public-Lighting"/>
    <s v="lighting"/>
    <n v="3"/>
    <n v="232"/>
    <s v="Lighting"/>
    <n v="0.99829244462109001"/>
    <n v="0.987374621353864"/>
    <n v="1136.0568019788"/>
    <n v="0"/>
    <n v="0.71"/>
    <n v="806.60032940494898"/>
    <n v="0"/>
    <n v="2979"/>
    <n v="1.17333333333333"/>
    <n v="1.323"/>
    <n v="2.1333333333333301E-2"/>
    <n v="0.72"/>
    <n v="23.497818059751602"/>
    <d v="1900-01-15T18:49:11"/>
    <n v="43132"/>
    <n v="0"/>
    <n v="20.6555782177964"/>
    <n v="1"/>
    <n v="12099.004941074234"/>
  </r>
  <r>
    <s v="STND-39919"/>
    <s v="Dupage County School District 25"/>
    <s v="Evergreen Elementrary School - 1041 Evergreen Dr - Carol Stream"/>
    <s v="New Indoor LED Fixtures"/>
    <s v="Indoor Lighting"/>
    <s v="K-12 School"/>
    <n v="0"/>
    <n v="619"/>
    <n v="0"/>
    <x v="0"/>
    <x v="1"/>
    <n v="15"/>
    <s v="Qty / 1,000"/>
    <m/>
    <s v="Public-Lighting"/>
    <s v="lighting"/>
    <n v="3"/>
    <n v="168"/>
    <s v="Lighting"/>
    <n v="0.99829244462109001"/>
    <n v="0.987374621353864"/>
    <n v="617.94302322045496"/>
    <n v="0"/>
    <n v="0.71"/>
    <n v="438.73954648652301"/>
    <n v="0"/>
    <n v="2979"/>
    <n v="1.17333333333333"/>
    <n v="1.323"/>
    <n v="2.1333333333333301E-2"/>
    <n v="0.72"/>
    <n v="23.497818059751602"/>
    <d v="1900-01-15T18:49:11"/>
    <n v="43132"/>
    <n v="0"/>
    <n v="11.2353276949174"/>
    <n v="1"/>
    <n v="6581.0931972978451"/>
  </r>
  <r>
    <s v="STND-39919"/>
    <s v="Dupage County School District 25"/>
    <s v="Evergreen Elementrary School - 1041 Evergreen Dr - Carol Stream"/>
    <s v="New Indoor LED Fixtures"/>
    <s v="Indoor Lighting"/>
    <s v="K-12 School"/>
    <n v="0"/>
    <n v="254"/>
    <n v="0"/>
    <x v="0"/>
    <x v="1"/>
    <n v="15"/>
    <s v="Qty / 1,000"/>
    <m/>
    <s v="Public-Lighting"/>
    <s v="lighting"/>
    <n v="3"/>
    <n v="69"/>
    <s v="Lighting"/>
    <n v="0.99829244462109001"/>
    <n v="0.987374621353864"/>
    <n v="253.56628093375701"/>
    <n v="0"/>
    <n v="0.71"/>
    <n v="180.032059462967"/>
    <n v="0"/>
    <n v="2979"/>
    <n v="1.17333333333333"/>
    <n v="1.323"/>
    <n v="2.1333333333333301E-2"/>
    <n v="0.72"/>
    <n v="23.497818059751602"/>
    <d v="1900-01-15T18:49:11"/>
    <n v="43132"/>
    <n v="0"/>
    <n v="4.6102960169773999"/>
    <n v="1"/>
    <n v="2700.4808919445049"/>
  </r>
  <r>
    <s v="STND-39919"/>
    <s v="Dupage County School District 25"/>
    <s v="Evergreen Elementrary School - 1041 Evergreen Dr - Carol Stream"/>
    <s v="Occupancy Sensors"/>
    <s v="Indoor Lighting"/>
    <s v="K-12 School"/>
    <n v="0"/>
    <n v="2411"/>
    <n v="0"/>
    <x v="0"/>
    <x v="1"/>
    <n v="8"/>
    <s v="Qty / 1,000"/>
    <m/>
    <s v="Public-Lighting"/>
    <s v="lighting"/>
    <n v="3"/>
    <n v="11"/>
    <s v="Lighting"/>
    <n v="0.99829244462109001"/>
    <n v="0.987374621353864"/>
    <n v="2406.88308398145"/>
    <n v="0"/>
    <n v="0.71"/>
    <n v="1708.88698962683"/>
    <n v="0"/>
    <n v="2979"/>
    <n v="1.17333333333333"/>
    <n v="1.323"/>
    <n v="2.1333333333333301E-2"/>
    <n v="0.72"/>
    <n v="23.497818059751602"/>
    <d v="1900-01-15T18:49:11"/>
    <n v="43132"/>
    <n v="0"/>
    <n v="43.7615106178445"/>
    <n v="1"/>
    <n v="13671.09591701464"/>
  </r>
  <r>
    <s v="STND-39923"/>
    <s v="Engineered Molding Solutions, Inc"/>
    <s v="Engineered Molding Solutions - 4913 Prime Pkwy - McHenry"/>
    <s v="Compressed Air - Air Compressor(s) with Integrated VSD &lt;= 150 HP"/>
    <s v="Compressed Air"/>
    <s v="Manufacturing"/>
    <n v="0"/>
    <n v="72630"/>
    <n v="11.65"/>
    <x v="4"/>
    <x v="0"/>
    <n v="10"/>
    <s v="ΔkWpeak / CF"/>
    <n v="0.95"/>
    <s v="Private-Non-Lighting"/>
    <s v="non_lighting"/>
    <n v="3"/>
    <n v="1"/>
    <s v="Non-Lighting"/>
    <n v="0.98952339343681495"/>
    <n v="0.43468415683807998"/>
    <n v="71869.084065315896"/>
    <n v="5.0640704271636396"/>
    <n v="0.7"/>
    <n v="50308.358845721101"/>
    <n v="3.5448492990145501"/>
    <n v="4618"/>
    <n v="1.02"/>
    <n v="1.04"/>
    <n v="1.2E-2"/>
    <n v="0.81"/>
    <n v="15.158077089649201"/>
    <d v="1900-01-09T19:51:10"/>
    <n v="43200"/>
    <n v="5.3306004496459298"/>
    <n v="0"/>
    <n v="1"/>
    <n v="503083.58845721104"/>
  </r>
  <r>
    <s v="STND-39924"/>
    <s v="Walton Limited Partnership"/>
    <s v="Walton on Dempster Inc - 5050 Dempster - Skokie"/>
    <s v="Outdoor &amp; Garage - LED Fixtures"/>
    <s v="Outdoor &amp; Garage Lighting"/>
    <s v="Exterior"/>
    <n v="0"/>
    <n v="57311.167000000001"/>
    <n v="0"/>
    <x v="0"/>
    <x v="0"/>
    <n v="10.1978380583316"/>
    <s v="Qty / 1,000"/>
    <m/>
    <s v="Private-Lighting"/>
    <s v="lighting"/>
    <n v="3"/>
    <n v="11689"/>
    <s v="Lighting"/>
    <n v="0.91633259480590001"/>
    <n v="1.30467645558681"/>
    <n v="52516.090368464298"/>
    <n v="0"/>
    <n v="0.71"/>
    <n v="37286.424161609597"/>
    <n v="0"/>
    <n v="4903"/>
    <n v="1"/>
    <n v="1"/>
    <n v="0"/>
    <n v="0"/>
    <n v="14.276973281664301"/>
    <d v="1900-01-09T04:44:53"/>
    <n v="43217"/>
    <n v="0"/>
    <n v="0"/>
    <n v="1"/>
    <n v="380240.91537435725"/>
  </r>
  <r>
    <s v="STND-39926"/>
    <s v="Grand Ohio"/>
    <s v="Grand Ohio - 211 E Ohio St - Chicago"/>
    <s v="VSD on HVAC Fan or Pump &lt;= 200 HP"/>
    <s v="Variable Speed Drives"/>
    <s v="Multi-family (common)"/>
    <n v="0"/>
    <n v="566766.277"/>
    <n v="22.17"/>
    <x v="6"/>
    <x v="0"/>
    <n v="15"/>
    <s v="ΔkWpeak"/>
    <m/>
    <s v="Private-Non-Lighting"/>
    <s v="non_lighting"/>
    <n v="1"/>
    <n v="3"/>
    <s v="Non-Lighting"/>
    <n v="0.63719436902659499"/>
    <n v="0.48692010922420598"/>
    <n v="361140.28025856701"/>
    <n v="10.7950188215006"/>
    <n v="0.7"/>
    <n v="252798.19618099701"/>
    <n v="7.5565131750504504"/>
    <n v="6138"/>
    <n v="1.1399999999999999"/>
    <n v="1.32"/>
    <n v="2.5000000000000001E-2"/>
    <n v="0.64"/>
    <n v="11.4043662430759"/>
    <d v="1900-01-07T03:30:12"/>
    <n v="43212"/>
    <n v="10.7950188215006"/>
    <n v="0"/>
    <n v="1"/>
    <n v="3791972.9427149552"/>
  </r>
  <r>
    <s v="STND-39926"/>
    <s v="Grand Ohio"/>
    <s v="Grand Ohio - 211 E Ohio St - Chicago"/>
    <s v="VSD on HVAC Fan or Pump &lt;= 200 HP"/>
    <s v="Variable Speed Drives"/>
    <s v="Multi-family (common)"/>
    <n v="0"/>
    <n v="94461.046000000002"/>
    <n v="3.6949999999999998"/>
    <x v="6"/>
    <x v="0"/>
    <n v="15"/>
    <s v="ΔkWpeak"/>
    <m/>
    <s v="Private-Non-Lighting"/>
    <s v="non_lighting"/>
    <n v="1"/>
    <n v="5"/>
    <s v="Non-Lighting"/>
    <n v="0.63719436902659499"/>
    <n v="0.48692010922420598"/>
    <n v="60190.046603562099"/>
    <n v="1.79916980358344"/>
    <n v="0.7"/>
    <n v="42133.032622493498"/>
    <n v="1.25941886250841"/>
    <n v="6138"/>
    <n v="1.1399999999999999"/>
    <n v="1.32"/>
    <n v="2.5000000000000001E-2"/>
    <n v="0.64"/>
    <n v="11.4043662430759"/>
    <d v="1900-01-07T03:30:12"/>
    <n v="43212"/>
    <n v="1.79916980358344"/>
    <n v="0"/>
    <n v="1"/>
    <n v="631995.48933740251"/>
  </r>
  <r>
    <s v="STND-39926"/>
    <s v="Grand Ohio"/>
    <s v="Grand Ohio - 211 E Ohio St - Chicago"/>
    <s v="VSD on HVAC Fan or Pump &lt;= 200 HP"/>
    <s v="Variable Speed Drives"/>
    <s v="Multi-family (common)"/>
    <n v="0"/>
    <n v="113353.255"/>
    <n v="4.4340000000000002"/>
    <x v="6"/>
    <x v="0"/>
    <n v="15"/>
    <s v="ΔkWpeak"/>
    <m/>
    <s v="Private-Non-Lighting"/>
    <s v="non_lighting"/>
    <n v="1"/>
    <n v="3"/>
    <s v="Non-Lighting"/>
    <n v="0.63719436902659499"/>
    <n v="0.48692010922420598"/>
    <n v="72228.055796835702"/>
    <n v="2.1590037643001301"/>
    <n v="0.7"/>
    <n v="50559.639057785003"/>
    <n v="1.51130263501009"/>
    <n v="6138"/>
    <n v="1.1399999999999999"/>
    <n v="1.32"/>
    <n v="2.5000000000000001E-2"/>
    <n v="0.64"/>
    <n v="11.4043662430759"/>
    <d v="1900-01-07T03:30:12"/>
    <n v="43212"/>
    <n v="2.1590037643001301"/>
    <n v="0"/>
    <n v="1"/>
    <n v="758394.58586677501"/>
  </r>
  <r>
    <s v="STND-39926"/>
    <s v="Grand Ohio"/>
    <s v="Grand Ohio - 211 E Ohio St - Chicago"/>
    <s v="VSD on HVAC Fan or Pump &lt;= 200 HP"/>
    <s v="Variable Speed Drives"/>
    <s v="Multi-family (common)"/>
    <n v="0"/>
    <n v="85014.941999999995"/>
    <n v="3.3250000000000002"/>
    <x v="6"/>
    <x v="0"/>
    <n v="15"/>
    <s v="ΔkWpeak"/>
    <m/>
    <s v="Private-Non-Lighting"/>
    <s v="non_lighting"/>
    <n v="1"/>
    <n v="3"/>
    <s v="Non-Lighting"/>
    <n v="0.63719436902659499"/>
    <n v="0.48692010922420598"/>
    <n v="54171.042325522503"/>
    <n v="1.61900936317049"/>
    <n v="0.7"/>
    <n v="37919.729627865803"/>
    <n v="1.1333065542193399"/>
    <n v="6138"/>
    <n v="1.1399999999999999"/>
    <n v="1.32"/>
    <n v="2.5000000000000001E-2"/>
    <n v="0.64"/>
    <n v="11.4043662430759"/>
    <d v="1900-01-07T03:30:12"/>
    <n v="43212"/>
    <n v="1.61900936317049"/>
    <n v="0"/>
    <n v="1"/>
    <n v="568795.94441798702"/>
  </r>
  <r>
    <s v="STND-39926"/>
    <s v="Grand Ohio"/>
    <s v="Grand Ohio - 211 E Ohio St - Chicago"/>
    <s v="Indoor Networked Lighting Measures"/>
    <s v="Indoor Advanced Lighting"/>
    <s v="Multi-family (common)"/>
    <n v="0"/>
    <n v="269158.91100000002"/>
    <n v="32.496000000000002"/>
    <x v="0"/>
    <x v="0"/>
    <n v="8.1459758879113693"/>
    <s v="Qty / 1,000"/>
    <m/>
    <s v="Private-Non-Lighting"/>
    <s v="non_lighting"/>
    <n v="1"/>
    <n v="38466"/>
    <s v="Lighting"/>
    <n v="0.63719436902659499"/>
    <n v="0.48692010922420598"/>
    <n v="171506.54246252999"/>
    <n v="15.8229558693498"/>
    <n v="0.71"/>
    <n v="121769.645148397"/>
    <n v="11.2342986672384"/>
    <n v="6138"/>
    <n v="1.1399999999999999"/>
    <n v="1.32"/>
    <n v="2.5000000000000001E-2"/>
    <n v="0.64"/>
    <n v="11.4043662430759"/>
    <d v="1900-01-07T03:30:12"/>
    <n v="43212"/>
    <n v="18.729824655953799"/>
    <n v="3761.1083873361899"/>
    <n v="1"/>
    <n v="991932.59325836564"/>
  </r>
  <r>
    <s v="STND-39926"/>
    <s v="Grand Ohio"/>
    <s v="Grand Ohio - 211 E Ohio St - Chicago"/>
    <s v="New Indoor LED Fixtures"/>
    <s v="Indoor Lighting"/>
    <s v="Multi-family (common)"/>
    <n v="0"/>
    <n v="146397.929"/>
    <n v="17.675000000000001"/>
    <x v="0"/>
    <x v="0"/>
    <n v="8.1459758879113693"/>
    <s v="Qty / 1,000"/>
    <m/>
    <s v="Private-Non-Lighting"/>
    <s v="non_lighting"/>
    <n v="1"/>
    <n v="20922"/>
    <s v="Lighting"/>
    <n v="0.63719436902659499"/>
    <n v="0.48692010922420598"/>
    <n v="93283.935995955195"/>
    <n v="8.6063129305378396"/>
    <n v="0.71"/>
    <n v="66231.594557128206"/>
    <n v="6.1104821806818697"/>
    <n v="6138"/>
    <n v="1.1399999999999999"/>
    <n v="1.32"/>
    <n v="2.5000000000000001E-2"/>
    <n v="0.64"/>
    <n v="11.4043662430759"/>
    <d v="1900-01-07T03:30:12"/>
    <n v="43212"/>
    <n v="10.187396934822299"/>
    <n v="2045.7003507884899"/>
    <n v="1"/>
    <n v="539520.97228028823"/>
  </r>
  <r>
    <s v="STND-39934"/>
    <s v="Resource Management - Chicago Ridge, LLC"/>
    <s v="Resource Management Companies - 9999 Anderson Rd - Chicago Ridge"/>
    <s v="New Indoor LED Fixtures"/>
    <s v="Indoor Lighting"/>
    <s v="Miscellaneous"/>
    <n v="0"/>
    <n v="99860.160999999993"/>
    <n v="21.387"/>
    <x v="0"/>
    <x v="0"/>
    <n v="14.797277300976599"/>
    <s v="Qty / 1,000"/>
    <m/>
    <s v="Private-Lighting"/>
    <s v="lighting"/>
    <n v="3"/>
    <n v="27113"/>
    <s v="Lighting"/>
    <n v="0.91633259480590001"/>
    <n v="1.30467645558681"/>
    <n v="91505.120446864894"/>
    <n v="27.903115355634998"/>
    <n v="0.71"/>
    <n v="64968.635517274102"/>
    <n v="19.811211902500901"/>
    <n v="3379"/>
    <n v="1.0900000000000001"/>
    <n v="1.36"/>
    <n v="2.1999999999999999E-2"/>
    <n v="0.57999999999999996"/>
    <n v="20.7161882213673"/>
    <d v="1900-01-13T19:08:05"/>
    <n v="43167"/>
    <n v="35.374132043147902"/>
    <n v="1846.8923392945201"/>
    <n v="1"/>
    <n v="961358.91561518214"/>
  </r>
  <r>
    <s v="STND-39950"/>
    <s v="Pickwick Commons South, Inc. (Windsor Courts - Association)"/>
    <s v="Windsor Courts - 501-571 Dempster St - Mt Prospect"/>
    <s v="Outdoor &amp; Garage - LED Fixtures"/>
    <s v="Outdoor &amp; Garage Lighting"/>
    <s v="Exterior"/>
    <n v="0"/>
    <n v="27692.144"/>
    <n v="0"/>
    <x v="0"/>
    <x v="0"/>
    <n v="10.1978380583316"/>
    <s v="Qty / 1,000"/>
    <m/>
    <s v="Private-Lighting"/>
    <s v="lighting"/>
    <n v="3"/>
    <n v="5648"/>
    <s v="Lighting"/>
    <n v="0.91633259480590001"/>
    <n v="1.30467645558681"/>
    <n v="25375.2141672586"/>
    <n v="0"/>
    <n v="0.71"/>
    <n v="18016.4020587536"/>
    <n v="0"/>
    <n v="4903"/>
    <n v="1"/>
    <n v="1"/>
    <n v="0"/>
    <n v="0"/>
    <n v="14.276973281664301"/>
    <d v="1900-01-09T04:44:53"/>
    <n v="43143"/>
    <n v="0"/>
    <n v="0"/>
    <n v="1"/>
    <n v="183728.35058896124"/>
  </r>
  <r>
    <s v="STND-39961"/>
    <s v="200 N. Dearborn Private Residences a Condominium"/>
    <s v="200 N Dearborn Private Residences/Lieberman MGNT SER. - 200 N Dearborn St - Chicago"/>
    <s v="Water-Cooled Chiller"/>
    <s v="HVAC"/>
    <s v="Multi-family (common)"/>
    <n v="0"/>
    <n v="94837.5"/>
    <n v="53.774999999999999"/>
    <x v="3"/>
    <x v="0"/>
    <n v="20"/>
    <s v="ΔkWpeak / CF"/>
    <n v="1"/>
    <s v="Private-Non-Lighting"/>
    <s v="non_lighting"/>
    <n v="3"/>
    <n v="2"/>
    <s v="Non-Lighting"/>
    <n v="0.98952339343681495"/>
    <n v="0.43468415683807998"/>
    <n v="93843.924825063994"/>
    <n v="23.375140533967802"/>
    <n v="0.7"/>
    <n v="65690.747377544802"/>
    <n v="16.362598373777399"/>
    <n v="6138"/>
    <n v="1.1399999999999999"/>
    <n v="1.32"/>
    <n v="2.5000000000000001E-2"/>
    <n v="0.64"/>
    <n v="11.4043662430759"/>
    <d v="1900-01-07T03:30:12"/>
    <n v="43252"/>
    <n v="23.375140533967802"/>
    <n v="0"/>
    <n v="0"/>
    <n v="1313814.9475508961"/>
  </r>
  <r>
    <s v="STND-39962"/>
    <s v="Custom Plastics, Inc."/>
    <s v="Custom Plastics Inc - 1940 Lunt Ave - Elk Grove Village"/>
    <s v="All Electric Injection Molding Machine"/>
    <s v="Industrial"/>
    <s v="Manufacturing"/>
    <n v="0"/>
    <n v="88164"/>
    <n v="14.12"/>
    <x v="5"/>
    <x v="0"/>
    <n v="20"/>
    <s v="ΔkWpeak / CF"/>
    <n v="1"/>
    <s v="Private-Non-Lighting"/>
    <s v="non_lighting"/>
    <n v="2"/>
    <n v="1"/>
    <s v="Non-Lighting"/>
    <n v="0.76002432528749297"/>
    <n v="0.465462131779591"/>
    <n v="67006.784614646604"/>
    <n v="6.5723253007278197"/>
    <n v="0.7"/>
    <n v="46904.749230252601"/>
    <n v="4.6006277105094799"/>
    <n v="4618"/>
    <n v="1.02"/>
    <n v="1.04"/>
    <n v="1.2E-2"/>
    <n v="0.81"/>
    <n v="15.158077089649201"/>
    <d v="1900-01-09T19:51:10"/>
    <n v="43225"/>
    <n v="6.5723253007278197"/>
    <n v="0"/>
    <n v="1"/>
    <n v="938094.98460505204"/>
  </r>
  <r>
    <s v="STND-39962"/>
    <s v="Custom Plastics, Inc."/>
    <s v="Custom Plastics Inc - 1940 Lunt Ave - Elk Grove Village"/>
    <s v="All Electric Injection Molding Machine"/>
    <s v="Industrial"/>
    <s v="Manufacturing"/>
    <n v="0"/>
    <n v="48490.2"/>
    <n v="7.766"/>
    <x v="5"/>
    <x v="0"/>
    <n v="20"/>
    <s v="ΔkWpeak / CF"/>
    <n v="1"/>
    <s v="Private-Non-Lighting"/>
    <s v="non_lighting"/>
    <n v="2"/>
    <n v="1"/>
    <s v="Non-Lighting"/>
    <n v="0.76002432528749297"/>
    <n v="0.465462131779591"/>
    <n v="36853.731538055603"/>
    <n v="3.6147789154002998"/>
    <n v="0.7"/>
    <n v="25797.612076638899"/>
    <n v="2.5303452407802101"/>
    <n v="4618"/>
    <n v="1.02"/>
    <n v="1.04"/>
    <n v="1.2E-2"/>
    <n v="0.81"/>
    <n v="15.158077089649201"/>
    <d v="1900-01-09T19:51:10"/>
    <n v="43225"/>
    <n v="3.6147789154002998"/>
    <n v="0"/>
    <n v="1"/>
    <n v="515952.24153277802"/>
  </r>
  <r>
    <s v="STND-39962"/>
    <s v="Custom Plastics, Inc."/>
    <s v="Custom Plastics Inc - 1940 Lunt Ave - Elk Grove Village"/>
    <s v="All Electric Injection Molding Machine"/>
    <s v="Industrial"/>
    <s v="Manufacturing"/>
    <n v="0"/>
    <n v="171919.8"/>
    <n v="27.533999999999999"/>
    <x v="5"/>
    <x v="0"/>
    <n v="20"/>
    <s v="ΔkWpeak / CF"/>
    <n v="1"/>
    <s v="Private-Non-Lighting"/>
    <s v="non_lighting"/>
    <n v="2"/>
    <n v="1"/>
    <s v="Non-Lighting"/>
    <n v="0.76002432528749297"/>
    <n v="0.465462131779591"/>
    <n v="130663.229998561"/>
    <n v="12.8160343364193"/>
    <n v="0.7"/>
    <n v="91464.260998992497"/>
    <n v="8.9712240354934796"/>
    <n v="4618"/>
    <n v="1.02"/>
    <n v="1.04"/>
    <n v="1.2E-2"/>
    <n v="0.81"/>
    <n v="15.158077089649201"/>
    <d v="1900-01-09T19:51:10"/>
    <n v="43225"/>
    <n v="12.8160343364193"/>
    <n v="0"/>
    <n v="1"/>
    <n v="1829285.2199798499"/>
  </r>
  <r>
    <s v="STND-39979"/>
    <s v="Rogers Park Fine Wines &amp; Spirits"/>
    <s v="Rogers Park Fine Wines &amp; Spirits - 6733 N Clark - Chicago"/>
    <s v="LED Refrigerated Display Case Lighting for Open and Closed Cases"/>
    <s v="Refrigeration"/>
    <s v="Grocery/convenience"/>
    <n v="0"/>
    <n v="4763.6490000000003"/>
    <n v="0.56699999999999995"/>
    <x v="2"/>
    <x v="0"/>
    <n v="8.6177180282661094"/>
    <s v="ΔkWpeak / CF"/>
    <n v="0.69"/>
    <s v="Private-Non-Lighting"/>
    <s v="non_lighting"/>
    <n v="3"/>
    <n v="14"/>
    <s v="Non-Lighting"/>
    <n v="0.98952339343681495"/>
    <n v="0.43468415683807998"/>
    <n v="4713.7421236218897"/>
    <n v="0.246465916927192"/>
    <n v="0.7"/>
    <n v="3299.61948653532"/>
    <n v="0.172526141849034"/>
    <n v="4661"/>
    <n v="1.07"/>
    <n v="1.24"/>
    <n v="2.9000000000000001E-2"/>
    <n v="0.745"/>
    <n v="15.018236429950701"/>
    <d v="1900-01-09T17:27:20"/>
    <n v="43167"/>
    <n v="0.35719698105390102"/>
    <n v="0"/>
    <n v="1"/>
    <n v="28435.190335533589"/>
  </r>
  <r>
    <s v="STND-40020"/>
    <s v="Arlington Heights School District 25"/>
    <s v="Windsor Elementary School - 1315 E Miner St - Arlington Heights"/>
    <s v="Air-Cooled Chiller"/>
    <s v="HVAC"/>
    <s v="K-12 School"/>
    <n v="0"/>
    <n v="5003.88"/>
    <n v="3.2320000000000002"/>
    <x v="3"/>
    <x v="1"/>
    <n v="20"/>
    <s v="ΔkWpeak / CF"/>
    <n v="1"/>
    <s v="Public-Non-Lighting"/>
    <s v="non_lighting"/>
    <n v="3"/>
    <n v="1"/>
    <s v="Non-Lighting"/>
    <n v="1.01534080484258"/>
    <n v="0.52563350510805795"/>
    <n v="5080.6435465356799"/>
    <n v="1.6988474885092399"/>
    <n v="0.7"/>
    <n v="3556.45048257497"/>
    <n v="1.1891932419564699"/>
    <n v="2979"/>
    <n v="1.17333333333333"/>
    <n v="1.323"/>
    <n v="2.1333333333333301E-2"/>
    <n v="0.72"/>
    <n v="23.497818059751602"/>
    <d v="1900-01-15T18:49:11"/>
    <n v="43207"/>
    <n v="1.6988474885092399"/>
    <n v="0"/>
    <n v="1"/>
    <n v="71129.009651499393"/>
  </r>
  <r>
    <s v="STND-40020"/>
    <s v="Arlington Heights School District 25"/>
    <s v="Windsor Elementary School - 1315 E Miner St - Arlington Heights"/>
    <s v="VSD on HVAC Chiller"/>
    <s v="Variable Speed Drives"/>
    <s v="K-12 School"/>
    <n v="0"/>
    <n v="114153"/>
    <n v="0"/>
    <x v="6"/>
    <x v="1"/>
    <n v="15"/>
    <s v="ΔkWpeak / CF"/>
    <n v="0.203252032520325"/>
    <s v="Public-Non-Lighting"/>
    <s v="non_lighting"/>
    <n v="3"/>
    <n v="39"/>
    <s v="Non-Lighting"/>
    <n v="1.01534080484258"/>
    <n v="0.52563350510805795"/>
    <n v="115904.198895195"/>
    <n v="0"/>
    <n v="0.7"/>
    <n v="81132.939226636299"/>
    <n v="0"/>
    <n v="2979"/>
    <n v="1.17333333333333"/>
    <n v="1.323"/>
    <n v="2.1333333333333301E-2"/>
    <n v="0.72"/>
    <n v="23.497818059751602"/>
    <d v="1900-01-15T18:49:11"/>
    <n v="43207"/>
    <n v="0"/>
    <n v="0"/>
    <n v="1"/>
    <n v="1216994.0883995446"/>
  </r>
  <r>
    <s v="STND-40020"/>
    <s v="Arlington Heights School District 25"/>
    <s v="Windsor Elementary School - 1315 E Miner St - Arlington Heights"/>
    <s v="VSD on HVAC Fan or Pump &lt;= 200 HP"/>
    <s v="Variable Speed Drives"/>
    <s v="K-12 School"/>
    <n v="0"/>
    <n v="14635"/>
    <n v="0"/>
    <x v="6"/>
    <x v="1"/>
    <n v="15"/>
    <s v="ΔkWpeak"/>
    <m/>
    <s v="Public-Non-Lighting"/>
    <s v="non_lighting"/>
    <n v="3"/>
    <n v="5"/>
    <s v="Non-Lighting"/>
    <n v="1.01534080484258"/>
    <n v="0.52563350510805795"/>
    <n v="14859.5126788711"/>
    <n v="0"/>
    <n v="0.7"/>
    <n v="10401.6588752098"/>
    <n v="0"/>
    <n v="2979"/>
    <n v="1.17333333333333"/>
    <n v="1.323"/>
    <n v="2.1333333333333301E-2"/>
    <n v="0.72"/>
    <n v="23.497818059751602"/>
    <d v="1900-01-15T18:49:11"/>
    <n v="43207"/>
    <n v="0"/>
    <n v="0"/>
    <n v="1"/>
    <n v="156024.88312814699"/>
  </r>
  <r>
    <s v="STND-40023"/>
    <s v="Arlington Heights School District 25"/>
    <s v="Thomas Middle School - 1430 N Belmont Ave - Arlington Heights"/>
    <s v="Air-Cooled Chiller"/>
    <s v="HVAC"/>
    <s v="K-12 School"/>
    <n v="0"/>
    <n v="6185.2160000000003"/>
    <n v="3.9950000000000001"/>
    <x v="3"/>
    <x v="1"/>
    <n v="20"/>
    <s v="ΔkWpeak / CF"/>
    <n v="1"/>
    <s v="Public-Non-Lighting"/>
    <s v="non_lighting"/>
    <n v="3"/>
    <n v="1"/>
    <s v="Non-Lighting"/>
    <n v="1.01534080484258"/>
    <n v="0.52563350510805795"/>
    <n v="6280.10219156519"/>
    <n v="2.0999058529066899"/>
    <n v="0.7"/>
    <n v="4396.0715340956303"/>
    <n v="1.4699340970346799"/>
    <n v="2979"/>
    <n v="1.17333333333333"/>
    <n v="1.323"/>
    <n v="2.1333333333333301E-2"/>
    <n v="0.72"/>
    <n v="23.497818059751602"/>
    <d v="1900-01-15T18:49:11"/>
    <n v="43207"/>
    <n v="2.0999058529066899"/>
    <n v="0"/>
    <n v="1"/>
    <n v="87921.430681912607"/>
  </r>
  <r>
    <s v="STND-40023"/>
    <s v="Arlington Heights School District 25"/>
    <s v="Thomas Middle School - 1430 N Belmont Ave - Arlington Heights"/>
    <s v="VSD on HVAC Fan or Pump &lt;= 200 HP"/>
    <s v="Variable Speed Drives"/>
    <s v="K-12 School"/>
    <n v="0"/>
    <n v="14635"/>
    <n v="0"/>
    <x v="6"/>
    <x v="1"/>
    <n v="15"/>
    <s v="ΔkWpeak"/>
    <m/>
    <s v="Public-Non-Lighting"/>
    <s v="non_lighting"/>
    <n v="3"/>
    <n v="5"/>
    <s v="Non-Lighting"/>
    <n v="1.01534080484258"/>
    <n v="0.52563350510805795"/>
    <n v="14859.5126788711"/>
    <n v="0"/>
    <n v="0.7"/>
    <n v="10401.6588752098"/>
    <n v="0"/>
    <n v="2979"/>
    <n v="1.17333333333333"/>
    <n v="1.323"/>
    <n v="2.1333333333333301E-2"/>
    <n v="0.72"/>
    <n v="23.497818059751602"/>
    <d v="1900-01-15T18:49:11"/>
    <n v="43207"/>
    <n v="0"/>
    <n v="0"/>
    <n v="1"/>
    <n v="156024.88312814699"/>
  </r>
  <r>
    <s v="STND-40023"/>
    <s v="Arlington Heights School District 25"/>
    <s v="Thomas Middle School - 1430 N Belmont Ave - Arlington Heights"/>
    <s v="VSD on HVAC Chiller"/>
    <s v="Variable Speed Drives"/>
    <s v="K-12 School"/>
    <n v="0"/>
    <n v="114153"/>
    <n v="0"/>
    <x v="6"/>
    <x v="1"/>
    <n v="15"/>
    <s v="ΔkWpeak / CF"/>
    <n v="0.203252032520325"/>
    <s v="Public-Non-Lighting"/>
    <s v="non_lighting"/>
    <n v="3"/>
    <n v="39"/>
    <s v="Non-Lighting"/>
    <n v="1.01534080484258"/>
    <n v="0.52563350510805795"/>
    <n v="115904.198895195"/>
    <n v="0"/>
    <n v="0.7"/>
    <n v="81132.939226636299"/>
    <n v="0"/>
    <n v="2979"/>
    <n v="1.17333333333333"/>
    <n v="1.323"/>
    <n v="2.1333333333333301E-2"/>
    <n v="0.72"/>
    <n v="23.497818059751602"/>
    <d v="1900-01-15T18:49:11"/>
    <n v="43207"/>
    <n v="0"/>
    <n v="0"/>
    <n v="1"/>
    <n v="1216994.0883995446"/>
  </r>
  <r>
    <s v="STND-40024"/>
    <s v="J.B. Sullivan Inc"/>
    <s v="J.B. Sullivan Inc DBA Sullivan Foods - 1102 Meridan St - Mendota"/>
    <s v="Outdoor &amp; Garage - LED Fixtures"/>
    <s v="Outdoor &amp; Garage Lighting"/>
    <s v="Exterior"/>
    <n v="0"/>
    <n v="19612"/>
    <n v="0"/>
    <x v="0"/>
    <x v="0"/>
    <n v="10.1978380583316"/>
    <s v="Qty / 1,000"/>
    <m/>
    <s v="Private-Lighting"/>
    <s v="lighting"/>
    <n v="3"/>
    <n v="4000"/>
    <s v="Lighting"/>
    <n v="0.91633259480590001"/>
    <n v="1.30467645558681"/>
    <n v="17971.114849333298"/>
    <n v="0"/>
    <n v="0.71"/>
    <n v="12759.491543026599"/>
    <n v="0"/>
    <n v="4903"/>
    <n v="1"/>
    <n v="1"/>
    <n v="0"/>
    <n v="0"/>
    <n v="14.276973281664301"/>
    <d v="1900-01-09T04:44:53"/>
    <n v="43188"/>
    <n v="0"/>
    <n v="0"/>
    <n v="1"/>
    <n v="130119.22846243685"/>
  </r>
  <r>
    <s v="STND-40051"/>
    <s v="Kohl's Department Stores, Inc"/>
    <s v="Kohl's Department Store #10060 - 800 W Dundee - Arlington Heights"/>
    <s v="Outdoor &amp; Garage - LED Fixtures"/>
    <s v="Outdoor &amp; Garage Lighting"/>
    <s v="Exterior"/>
    <n v="0"/>
    <n v="3500.7420000000002"/>
    <n v="0"/>
    <x v="0"/>
    <x v="0"/>
    <n v="10.1978380583316"/>
    <s v="Qty / 1,000"/>
    <m/>
    <s v="Private-Lighting"/>
    <s v="lighting"/>
    <n v="3"/>
    <n v="1043"/>
    <s v="Lighting"/>
    <n v="0.91633259480590001"/>
    <n v="1.30467645558681"/>
    <n v="3207.844000606"/>
    <n v="0"/>
    <n v="0.71"/>
    <n v="2277.5692404302599"/>
    <n v="0"/>
    <n v="4903"/>
    <n v="1"/>
    <n v="1"/>
    <n v="0"/>
    <n v="0"/>
    <n v="14.276973281664301"/>
    <d v="1900-01-09T04:44:53"/>
    <n v="43440"/>
    <n v="0"/>
    <n v="0"/>
    <n v="0"/>
    <n v="23226.2822805451"/>
  </r>
  <r>
    <s v="STND-40052"/>
    <s v="Kohl's Department Stores, Inc"/>
    <s v="Kohl's Department Store #10063 - 7608 S LaCrosse - Burbank"/>
    <s v="Outdoor &amp; Garage - LED Fixtures"/>
    <s v="Outdoor &amp; Garage Lighting"/>
    <s v="Exterior"/>
    <n v="0"/>
    <n v="4500.9539999999997"/>
    <n v="0"/>
    <x v="0"/>
    <x v="0"/>
    <n v="10.1978380583316"/>
    <s v="Qty / 1,000"/>
    <m/>
    <s v="Private-Lighting"/>
    <s v="lighting"/>
    <n v="3"/>
    <n v="1341"/>
    <s v="Lighting"/>
    <n v="0.91633259480590001"/>
    <n v="1.30467645558681"/>
    <n v="4124.3708579219901"/>
    <n v="0"/>
    <n v="0.71"/>
    <n v="2928.3033091246198"/>
    <n v="0"/>
    <n v="4903"/>
    <n v="1"/>
    <n v="1"/>
    <n v="0"/>
    <n v="0"/>
    <n v="14.276973281664301"/>
    <d v="1900-01-09T04:44:53"/>
    <n v="43440"/>
    <n v="0"/>
    <n v="0"/>
    <n v="0"/>
    <n v="29862.36293212941"/>
  </r>
  <r>
    <s v="STND-40053"/>
    <s v="Kohl's Department Stores, Inc"/>
    <s v="Kohl's Department Store #10065 - Stratford Square #6 - Bloomingdale"/>
    <s v="Outdoor &amp; Garage - LED Fixtures"/>
    <s v="Outdoor &amp; Garage Lighting"/>
    <s v="Exterior"/>
    <n v="0"/>
    <n v="3000.636"/>
    <n v="0"/>
    <x v="0"/>
    <x v="0"/>
    <n v="10.1978380583316"/>
    <s v="Qty / 1,000"/>
    <m/>
    <s v="Private-Lighting"/>
    <s v="lighting"/>
    <n v="3"/>
    <n v="894"/>
    <s v="Lighting"/>
    <n v="0.91633259480590001"/>
    <n v="1.30467645558681"/>
    <n v="2749.5805719479999"/>
    <n v="0"/>
    <n v="0.71"/>
    <n v="1952.20220608308"/>
    <n v="0"/>
    <n v="4903"/>
    <n v="1"/>
    <n v="1"/>
    <n v="0"/>
    <n v="0"/>
    <n v="14.276973281664301"/>
    <d v="1900-01-09T04:44:53"/>
    <n v="43440"/>
    <n v="0"/>
    <n v="0"/>
    <n v="0"/>
    <n v="19908.241954752943"/>
  </r>
  <r>
    <s v="STND-40054"/>
    <s v="Kohl's Department Stores, Inc"/>
    <s v="Kohl's Department Store #10177 - 401 S County Farm Rd - Wheaton"/>
    <s v="Outdoor &amp; Garage - LED Fixtures"/>
    <s v="Outdoor &amp; Garage Lighting"/>
    <s v="Exterior"/>
    <n v="0"/>
    <n v="8923.4599999999991"/>
    <n v="0"/>
    <x v="0"/>
    <x v="0"/>
    <n v="10.1978380583316"/>
    <s v="Qty / 1,000"/>
    <m/>
    <s v="Private-Lighting"/>
    <s v="lighting"/>
    <n v="3"/>
    <n v="2240"/>
    <s v="Lighting"/>
    <n v="0.91633259480590001"/>
    <n v="1.30467645558681"/>
    <n v="8176.8572564466504"/>
    <n v="0"/>
    <n v="0.71"/>
    <n v="5805.5686520771196"/>
    <n v="0"/>
    <n v="4903"/>
    <n v="1"/>
    <n v="1"/>
    <n v="0"/>
    <n v="0"/>
    <n v="14.276973281664301"/>
    <d v="1900-01-09T04:44:53"/>
    <n v="43440"/>
    <n v="0"/>
    <n v="0"/>
    <n v="0"/>
    <n v="59204.248950408939"/>
  </r>
  <r>
    <s v="STND-40055"/>
    <s v="Kohl's Department Stores, Inc"/>
    <s v="Kohl's Department Store #10260 - 2200 S Harlem Ave - North Riverside"/>
    <s v="Outdoor &amp; Garage - LED Fixtures"/>
    <s v="Outdoor &amp; Garage Lighting"/>
    <s v="Exterior"/>
    <n v="0"/>
    <n v="5354.076"/>
    <n v="0"/>
    <x v="0"/>
    <x v="0"/>
    <n v="10.1978380583316"/>
    <s v="Qty / 1,000"/>
    <m/>
    <s v="Private-Lighting"/>
    <s v="lighting"/>
    <n v="3"/>
    <n v="1344"/>
    <s v="Lighting"/>
    <n v="0.91633259480590001"/>
    <n v="1.30467645558681"/>
    <n v="4906.1143538679898"/>
    <n v="0"/>
    <n v="0.71"/>
    <n v="3483.3411912462698"/>
    <n v="0"/>
    <n v="4903"/>
    <n v="1"/>
    <n v="1"/>
    <n v="0"/>
    <n v="0"/>
    <n v="14.276973281664301"/>
    <d v="1900-01-09T04:44:53"/>
    <n v="43440"/>
    <n v="0"/>
    <n v="0"/>
    <n v="0"/>
    <n v="35522.549370245339"/>
  </r>
  <r>
    <s v="STND-40056"/>
    <s v="Kohl's Department Stores, Inc"/>
    <s v="Kohl's Department Store #10428 - 303 S Rt 83 - Elmhurst"/>
    <s v="Outdoor &amp; Garage - LED Fixtures"/>
    <s v="Outdoor &amp; Garage Lighting"/>
    <s v="Exterior"/>
    <n v="0"/>
    <n v="5001.0600000000004"/>
    <n v="0"/>
    <x v="0"/>
    <x v="0"/>
    <n v="10.1978380583316"/>
    <s v="Qty / 1,000"/>
    <m/>
    <s v="Private-Lighting"/>
    <s v="lighting"/>
    <n v="3"/>
    <n v="1490"/>
    <s v="Lighting"/>
    <n v="0.91633259480590001"/>
    <n v="1.30467645558681"/>
    <n v="4582.6342865799897"/>
    <n v="0"/>
    <n v="0.71"/>
    <n v="3253.6703434718002"/>
    <n v="0"/>
    <n v="4903"/>
    <n v="1"/>
    <n v="1"/>
    <n v="0"/>
    <n v="0"/>
    <n v="14.276973281664301"/>
    <d v="1900-01-09T04:44:53"/>
    <n v="43440"/>
    <n v="0"/>
    <n v="0"/>
    <n v="0"/>
    <n v="33180.403257921571"/>
  </r>
  <r>
    <s v="STND-40058"/>
    <s v="Kohl's Department Stores, Inc"/>
    <s v="Kohl's Department Store #10648 - 3333 Touhy Ave - Lincolnwood"/>
    <s v="Outdoor &amp; Garage - LED Fixtures"/>
    <s v="Outdoor &amp; Garage Lighting"/>
    <s v="Exterior"/>
    <n v="0"/>
    <n v="1132.5930000000001"/>
    <n v="0"/>
    <x v="0"/>
    <x v="0"/>
    <n v="10.1978380583316"/>
    <s v="Qty / 1,000"/>
    <m/>
    <s v="Private-Lighting"/>
    <s v="lighting"/>
    <n v="3"/>
    <n v="1"/>
    <s v="Lighting"/>
    <n v="0.91633259480590001"/>
    <n v="1.30467645558681"/>
    <n v="1037.8318825490001"/>
    <n v="0"/>
    <n v="0.71"/>
    <n v="736.86063660978903"/>
    <n v="0"/>
    <n v="4903"/>
    <n v="1"/>
    <n v="1"/>
    <n v="0"/>
    <n v="0"/>
    <n v="14.276973281664301"/>
    <d v="1900-01-09T04:44:53"/>
    <n v="43440"/>
    <n v="0"/>
    <n v="0"/>
    <n v="0"/>
    <n v="7514.385443705758"/>
  </r>
  <r>
    <s v="STND-40060"/>
    <s v="Kohl's Department Stores, Inc"/>
    <s v="Kohl's Department Store #10019 - 1138 W Boughton Rd - Bolingbrook"/>
    <s v="T5 Fluorescent Lighting Retrofits"/>
    <s v="Indoor Lighting"/>
    <s v="Retail (mall/dept. store)"/>
    <n v="0"/>
    <n v="7147.6940000000004"/>
    <n v="1.45"/>
    <x v="0"/>
    <x v="0"/>
    <n v="12"/>
    <s v="Qty / 1,000"/>
    <m/>
    <s v="Private-Lighting"/>
    <s v="lighting"/>
    <n v="2"/>
    <n v="1165"/>
    <s v="Lighting"/>
    <n v="0.97902139861649395"/>
    <n v="0.93591656730105399"/>
    <n v="6997.7453767627203"/>
    <n v="1.3570790225865299"/>
    <n v="0.71"/>
    <n v="4968.3992175015301"/>
    <n v="0.96352610603643496"/>
    <n v="5478"/>
    <n v="1.1200000000000001"/>
    <n v="1.31"/>
    <n v="2.1999999999999999E-2"/>
    <n v="0.95"/>
    <n v="12.7783862723622"/>
    <d v="1900-01-08T03:03:29"/>
    <n v="43200"/>
    <n v="1.0904612475584801"/>
    <n v="137.455712757839"/>
    <n v="1"/>
    <n v="59620.790610018361"/>
  </r>
  <r>
    <s v="STND-40060"/>
    <s v="Kohl's Department Stores, Inc"/>
    <s v="Kohl's Department Store #10019 - 1138 W Boughton Rd - Bolingbrook"/>
    <s v="Indoor Networked Lighting Measures"/>
    <s v="Indoor Advanced Lighting"/>
    <s v="Retail (mall/dept. store)"/>
    <n v="0"/>
    <n v="188613.23699999999"/>
    <n v="38.258000000000003"/>
    <x v="0"/>
    <x v="0"/>
    <n v="9.1274187659729797"/>
    <s v="Qty / 1,000"/>
    <m/>
    <s v="Private-Lighting"/>
    <s v="lighting"/>
    <n v="2"/>
    <n v="30742"/>
    <s v="Lighting"/>
    <n v="0.97902139861649395"/>
    <n v="0.93591656730105399"/>
    <n v="184656.39508532401"/>
    <n v="35.806296031803697"/>
    <n v="0.71"/>
    <n v="131106.04051058"/>
    <n v="25.4224701825806"/>
    <n v="5478"/>
    <n v="1.1200000000000001"/>
    <n v="1.31"/>
    <n v="2.1999999999999999E-2"/>
    <n v="0.95"/>
    <n v="12.7783862723622"/>
    <d v="1900-01-08T03:03:29"/>
    <n v="43200"/>
    <n v="28.7716320062706"/>
    <n v="3627.1791891760099"/>
    <n v="1"/>
    <n v="1196659.7344886817"/>
  </r>
  <r>
    <s v="STND-40061"/>
    <s v="Kohl's Department Stores, Inc"/>
    <s v="Kohl's Department Store #10057 - 4220 N Harlem Ave - Norridge"/>
    <s v="Indoor Networked Lighting Measures"/>
    <s v="Indoor Advanced Lighting"/>
    <s v="Retail (mall/dept. store)"/>
    <n v="0"/>
    <n v="205559.101"/>
    <n v="41.695999999999998"/>
    <x v="0"/>
    <x v="0"/>
    <n v="9.1274187659729797"/>
    <s v="Qty / 1,000"/>
    <m/>
    <s v="Private-Lighting"/>
    <s v="lighting"/>
    <n v="2"/>
    <n v="33504"/>
    <s v="Lighting"/>
    <n v="0.97902139861649395"/>
    <n v="0.93591656730105399"/>
    <n v="201246.75855936899"/>
    <n v="39.023977190184702"/>
    <n v="0.71"/>
    <n v="142885.19857715201"/>
    <n v="27.707023805031199"/>
    <n v="5478"/>
    <n v="1.1200000000000001"/>
    <n v="1.31"/>
    <n v="2.1999999999999999E-2"/>
    <n v="0.95"/>
    <n v="12.7783862723622"/>
    <d v="1900-01-08T03:03:29"/>
    <n v="43200"/>
    <n v="31.357153226343701"/>
    <n v="3953.0613288447498"/>
    <n v="1"/>
    <n v="1304173.0428728729"/>
  </r>
  <r>
    <s v="STND-40061"/>
    <s v="Kohl's Department Stores, Inc"/>
    <s v="Kohl's Department Store #10057 - 4220 N Harlem Ave - Norridge"/>
    <s v="New Indoor LED Fixtures"/>
    <s v="Indoor Lighting"/>
    <s v="Retail (mall/dept. store)"/>
    <n v="0"/>
    <n v="21240.616000000002"/>
    <n v="4.3079999999999998"/>
    <x v="0"/>
    <x v="0"/>
    <n v="9.1274187659729797"/>
    <s v="Qty / 1,000"/>
    <m/>
    <s v="Private-Lighting"/>
    <s v="lighting"/>
    <n v="2"/>
    <n v="3462"/>
    <s v="Lighting"/>
    <n v="0.97902139861649395"/>
    <n v="0.93591656730105399"/>
    <n v="20795.0175837959"/>
    <n v="4.0319285719329399"/>
    <n v="0.71"/>
    <n v="14764.462484495099"/>
    <n v="2.8626692860723901"/>
    <n v="5478"/>
    <n v="1.1200000000000001"/>
    <n v="1.31"/>
    <n v="2.1999999999999999E-2"/>
    <n v="0.95"/>
    <n v="12.7783862723622"/>
    <d v="1900-01-08T03:03:29"/>
    <n v="43200"/>
    <n v="3.2397979686082299"/>
    <n v="408.47355968170501"/>
    <n v="1"/>
    <n v="134761.43195048461"/>
  </r>
  <r>
    <s v="STND-40061"/>
    <s v="Kohl's Department Stores, Inc"/>
    <s v="Kohl's Department Store #10057 - 4220 N Harlem Ave - Norridge"/>
    <s v="T5 Fluorescent Lighting Retrofits"/>
    <s v="Indoor Lighting"/>
    <s v="Retail (mall/dept. store)"/>
    <n v="0"/>
    <n v="37689.516000000003"/>
    <n v="7.6449999999999996"/>
    <x v="0"/>
    <x v="0"/>
    <n v="12"/>
    <s v="Qty / 1,000"/>
    <m/>
    <s v="Private-Lighting"/>
    <s v="lighting"/>
    <n v="2"/>
    <n v="6143"/>
    <s v="Lighting"/>
    <n v="0.97902139861649395"/>
    <n v="0.93591656730105399"/>
    <n v="36898.842667498699"/>
    <n v="7.1550821570165501"/>
    <n v="0.71"/>
    <n v="26198.178293924098"/>
    <n v="5.0801083314817497"/>
    <n v="5478"/>
    <n v="1.1200000000000001"/>
    <n v="1.31"/>
    <n v="2.1999999999999999E-2"/>
    <n v="0.95"/>
    <n v="12.7783862723622"/>
    <d v="1900-01-08T03:03:29"/>
    <n v="43200"/>
    <n v="5.7493629224721197"/>
    <n v="724.79869525443905"/>
    <n v="1"/>
    <n v="314378.1395270892"/>
  </r>
  <r>
    <s v="STND-40062"/>
    <s v="Kohl's Department Stores, Inc"/>
    <s v="Kohl's Department Store #10059 - 3000 Spring Hill Mall - West Dundee"/>
    <s v="T5 Fluorescent Lighting Retrofits"/>
    <s v="Indoor Lighting"/>
    <s v="Retail (mall/dept. store)"/>
    <n v="0"/>
    <n v="41824.749000000003"/>
    <n v="8.484"/>
    <x v="0"/>
    <x v="0"/>
    <n v="12"/>
    <s v="Qty / 1,000"/>
    <m/>
    <s v="Private-Lighting"/>
    <s v="lighting"/>
    <n v="2"/>
    <n v="6817"/>
    <s v="Lighting"/>
    <n v="0.97902139861649395"/>
    <n v="0.93591656730105399"/>
    <n v="40947.324262763803"/>
    <n v="7.9403161569821403"/>
    <n v="0.71"/>
    <n v="29072.600226562299"/>
    <n v="5.63762447145732"/>
    <n v="5478"/>
    <n v="1.1200000000000001"/>
    <n v="1.31"/>
    <n v="2.1999999999999999E-2"/>
    <n v="0.95"/>
    <n v="12.7783862723622"/>
    <d v="1900-01-08T03:03:29"/>
    <n v="43200"/>
    <n v="6.3803263615766497"/>
    <n v="804.32244087571701"/>
    <n v="1"/>
    <n v="348871.20271874761"/>
  </r>
  <r>
    <s v="STND-40062"/>
    <s v="Kohl's Department Stores, Inc"/>
    <s v="Kohl's Department Store #10059 - 3000 Spring Hill Mall - West Dundee"/>
    <s v="New Indoor LED Fixtures"/>
    <s v="Indoor Lighting"/>
    <s v="Retail (mall/dept. store)"/>
    <n v="0"/>
    <n v="13743.206"/>
    <n v="2.7879999999999998"/>
    <x v="0"/>
    <x v="0"/>
    <n v="9.1274187659729797"/>
    <s v="Qty / 1,000"/>
    <m/>
    <s v="Private-Lighting"/>
    <s v="lighting"/>
    <n v="2"/>
    <n v="2240"/>
    <s v="Lighting"/>
    <n v="0.97902139861649395"/>
    <n v="0.93591656730105399"/>
    <n v="13454.892759594601"/>
    <n v="2.6093353896353402"/>
    <n v="0.71"/>
    <n v="9552.9738593121601"/>
    <n v="1.85262812664109"/>
    <n v="5478"/>
    <n v="1.1200000000000001"/>
    <n v="1.31"/>
    <n v="2.1999999999999999E-2"/>
    <n v="0.95"/>
    <n v="12.7783862723622"/>
    <d v="1900-01-08T03:03:29"/>
    <n v="43200"/>
    <n v="2.0966937642710599"/>
    <n v="264.29253634917899"/>
    <n v="1"/>
    <n v="87193.992874335134"/>
  </r>
  <r>
    <s v="STND-40062"/>
    <s v="Kohl's Department Stores, Inc"/>
    <s v="Kohl's Department Store #10059 - 3000 Spring Hill Mall - West Dundee"/>
    <s v="Indoor Networked Lighting Measures"/>
    <s v="Indoor Advanced Lighting"/>
    <s v="Retail (mall/dept. store)"/>
    <n v="0"/>
    <n v="219541.587"/>
    <n v="44.531999999999996"/>
    <x v="0"/>
    <x v="0"/>
    <n v="9.1274187659729797"/>
    <s v="Qty / 1,000"/>
    <m/>
    <s v="Private-Lighting"/>
    <s v="lighting"/>
    <n v="2"/>
    <n v="35783"/>
    <s v="Lighting"/>
    <n v="0.97902139861649395"/>
    <n v="0.93591656730105399"/>
    <n v="214935.911559225"/>
    <n v="41.678236575050498"/>
    <n v="0.71"/>
    <n v="152604.49720704899"/>
    <n v="29.591547968285902"/>
    <n v="5478"/>
    <n v="1.1200000000000001"/>
    <n v="1.31"/>
    <n v="2.1999999999999999E-2"/>
    <n v="0.95"/>
    <n v="12.7783862723622"/>
    <d v="1900-01-08T03:03:29"/>
    <n v="43200"/>
    <n v="33.489945018120103"/>
    <n v="4221.9554056276202"/>
    <n v="1"/>
    <n v="1392885.1515794902"/>
  </r>
  <r>
    <s v="STND-40063"/>
    <s v="Kohl's Department Stores, Inc"/>
    <s v="Kohl's Department Store #10064 - 1001 75th St - Woodridge"/>
    <s v="Indoor Networked Lighting Measures"/>
    <s v="Indoor Advanced Lighting"/>
    <s v="Retail (mall/dept. store)"/>
    <n v="0"/>
    <n v="219418.88"/>
    <n v="44.506999999999998"/>
    <x v="0"/>
    <x v="0"/>
    <n v="9.1274187659729797"/>
    <s v="Qty / 1,000"/>
    <m/>
    <s v="Private-Lighting"/>
    <s v="lighting"/>
    <n v="2"/>
    <n v="35763"/>
    <s v="Lighting"/>
    <n v="0.97902139861649395"/>
    <n v="0.93591656730105399"/>
    <n v="214815.77878046501"/>
    <n v="41.654838660868002"/>
    <n v="0.71"/>
    <n v="152519.20293413001"/>
    <n v="29.574935449216301"/>
    <n v="5478"/>
    <n v="1.1200000000000001"/>
    <n v="1.31"/>
    <n v="2.1999999999999999E-2"/>
    <n v="0.95"/>
    <n v="12.7783862723622"/>
    <d v="1900-01-08T03:03:29"/>
    <n v="43200"/>
    <n v="33.471143962127798"/>
    <n v="4219.5956546162697"/>
    <n v="1"/>
    <n v="1392106.6350322193"/>
  </r>
  <r>
    <s v="STND-40063"/>
    <s v="Kohl's Department Stores, Inc"/>
    <s v="Kohl's Department Store #10064 - 1001 75th St - Woodridge"/>
    <s v="New Indoor LED Fixtures"/>
    <s v="Indoor Lighting"/>
    <s v="Retail (mall/dept. store)"/>
    <n v="0"/>
    <n v="22578.125"/>
    <n v="4.58"/>
    <x v="0"/>
    <x v="0"/>
    <n v="9.1274187659729797"/>
    <s v="Qty / 1,000"/>
    <m/>
    <s v="Private-Lighting"/>
    <s v="lighting"/>
    <n v="2"/>
    <n v="3680"/>
    <s v="Lighting"/>
    <n v="0.97902139861649395"/>
    <n v="0.93591656730105399"/>
    <n v="22104.467515638"/>
    <n v="4.2864978782388299"/>
    <n v="0.71"/>
    <n v="15694.171936102999"/>
    <n v="3.0434134935495698"/>
    <n v="5478"/>
    <n v="1.1200000000000001"/>
    <n v="1.31"/>
    <n v="2.1999999999999999E-2"/>
    <n v="0.95"/>
    <n v="12.7783862723622"/>
    <d v="1900-01-08T03:03:29"/>
    <n v="43200"/>
    <n v="3.4443534578053998"/>
    <n v="434.194897628604"/>
    <n v="1"/>
    <n v="143247.27944599302"/>
  </r>
  <r>
    <s v="STND-40063"/>
    <s v="Kohl's Department Stores, Inc"/>
    <s v="Kohl's Department Store #10064 - 1001 75th St - Woodridge"/>
    <s v="T5 Fluorescent Lighting Retrofits"/>
    <s v="Indoor Lighting"/>
    <s v="Retail (mall/dept. store)"/>
    <n v="0"/>
    <n v="42867.76"/>
    <n v="8.6950000000000003"/>
    <x v="0"/>
    <x v="0"/>
    <n v="12"/>
    <s v="Qty / 1,000"/>
    <m/>
    <s v="Private-Lighting"/>
    <s v="lighting"/>
    <n v="2"/>
    <n v="6987"/>
    <s v="Lighting"/>
    <n v="0.97902139861649395"/>
    <n v="0.93591656730105399"/>
    <n v="41968.454350756198"/>
    <n v="8.1377945526826601"/>
    <n v="0.71"/>
    <n v="29797.602589036898"/>
    <n v="5.7778341324046902"/>
    <n v="5478"/>
    <n v="1.1200000000000001"/>
    <n v="1.31"/>
    <n v="2.1999999999999999E-2"/>
    <n v="0.95"/>
    <n v="12.7783862723622"/>
    <d v="1900-01-08T03:03:29"/>
    <n v="43200"/>
    <n v="6.5390072741524001"/>
    <n v="824.38035331842502"/>
    <n v="1"/>
    <n v="357571.23106844281"/>
  </r>
  <r>
    <s v="STND-40064"/>
    <s v="Kohl's Department Stores, Inc"/>
    <s v="Kohl's Department Store #10066 - 2920 S Finley Rd - Downers Grove"/>
    <s v="T5 Fluorescent Lighting Retrofits"/>
    <s v="Indoor Lighting"/>
    <s v="Retail (mall/dept. store)"/>
    <n v="0"/>
    <n v="55255.052000000003"/>
    <n v="11.208"/>
    <x v="0"/>
    <x v="0"/>
    <n v="12"/>
    <s v="Qty / 1,000"/>
    <m/>
    <s v="Private-Lighting"/>
    <s v="lighting"/>
    <n v="2"/>
    <n v="9006"/>
    <s v="Lighting"/>
    <n v="0.97902139861649395"/>
    <n v="0.93591656730105399"/>
    <n v="54095.878289667096"/>
    <n v="10.4897528863102"/>
    <n v="0.71"/>
    <n v="38408.073585663602"/>
    <n v="7.4477245492802497"/>
    <n v="5478"/>
    <n v="1.1200000000000001"/>
    <n v="1.31"/>
    <n v="2.1999999999999999E-2"/>
    <n v="0.95"/>
    <n v="12.7783862723622"/>
    <d v="1900-01-08T03:03:29"/>
    <n v="43200"/>
    <n v="8.4288894225072006"/>
    <n v="1062.59760926132"/>
    <n v="1"/>
    <n v="460896.88302796322"/>
  </r>
  <r>
    <s v="STND-40064"/>
    <s v="Kohl's Department Stores, Inc"/>
    <s v="Kohl's Department Store #10066 - 2920 S Finley Rd - Downers Grove"/>
    <s v="New Indoor LED Fixtures"/>
    <s v="Indoor Lighting"/>
    <s v="Retail (mall/dept. store)"/>
    <n v="0"/>
    <n v="20958.39"/>
    <n v="4.2510000000000003"/>
    <x v="0"/>
    <x v="0"/>
    <n v="9.1274187659729797"/>
    <s v="Qty / 1,000"/>
    <m/>
    <s v="Private-Lighting"/>
    <s v="lighting"/>
    <n v="2"/>
    <n v="3416"/>
    <s v="Lighting"/>
    <n v="0.97902139861649395"/>
    <n v="0.93591656730105399"/>
    <n v="20518.712290549902"/>
    <n v="3.9785813275967801"/>
    <n v="0.71"/>
    <n v="14568.2857262905"/>
    <n v="2.82479274259371"/>
    <n v="5478"/>
    <n v="1.1200000000000001"/>
    <n v="1.31"/>
    <n v="2.1999999999999999E-2"/>
    <n v="0.95"/>
    <n v="12.7783862723622"/>
    <d v="1900-01-08T03:03:29"/>
    <n v="43200"/>
    <n v="3.19693156094558"/>
    <n v="403.046134278659"/>
    <n v="1"/>
    <n v="132970.84452620021"/>
  </r>
  <r>
    <s v="STND-40064"/>
    <s v="Kohl's Department Stores, Inc"/>
    <s v="Kohl's Department Store #10066 - 2920 S Finley Rd - Downers Grove"/>
    <s v="Indoor Networked Lighting Measures"/>
    <s v="Indoor Advanced Lighting"/>
    <s v="Retail (mall/dept. store)"/>
    <n v="0"/>
    <n v="236076.38200000001"/>
    <n v="47.886000000000003"/>
    <x v="0"/>
    <x v="0"/>
    <n v="9.1274187659729797"/>
    <s v="Qty / 1,000"/>
    <m/>
    <s v="Private-Lighting"/>
    <s v="lighting"/>
    <n v="2"/>
    <n v="38478"/>
    <s v="Lighting"/>
    <n v="0.97902139861649395"/>
    <n v="0.93591656730105399"/>
    <n v="231123.829685962"/>
    <n v="44.817300741778297"/>
    <n v="0.71"/>
    <n v="164097.919077033"/>
    <n v="31.8202835266626"/>
    <n v="5478"/>
    <n v="1.1200000000000001"/>
    <n v="1.31"/>
    <n v="2.1999999999999999E-2"/>
    <n v="0.95"/>
    <n v="12.7783862723622"/>
    <d v="1900-01-08T03:03:29"/>
    <n v="43200"/>
    <n v="36.012294690058901"/>
    <n v="4539.9323688313898"/>
    <n v="1"/>
    <n v="1497790.4260408264"/>
  </r>
  <r>
    <s v="STND-40065"/>
    <s v="Kohl's Department Stores, Inc"/>
    <s v="Kohl's Department Store #10067 - 4340 Fox Valley Center Dr - Aurora"/>
    <s v="Indoor Networked Lighting Measures"/>
    <s v="Indoor Advanced Lighting"/>
    <s v="Retail (mall/dept. store)"/>
    <n v="0"/>
    <n v="239229.95699999999"/>
    <n v="48.526000000000003"/>
    <x v="0"/>
    <x v="0"/>
    <n v="9.1274187659729797"/>
    <s v="Qty / 1,000"/>
    <m/>
    <s v="Private-Lighting"/>
    <s v="lighting"/>
    <n v="2"/>
    <n v="38992"/>
    <s v="Lighting"/>
    <n v="0.97902139861649395"/>
    <n v="0.93591656730105399"/>
    <n v="234211.247093104"/>
    <n v="45.4162873448509"/>
    <n v="0.71"/>
    <n v="166289.98543610401"/>
    <n v="32.245564014844199"/>
    <n v="5478"/>
    <n v="1.1200000000000001"/>
    <n v="1.31"/>
    <n v="2.1999999999999999E-2"/>
    <n v="0.95"/>
    <n v="12.7783862723622"/>
    <d v="1900-01-08T03:03:29"/>
    <n v="43200"/>
    <n v="36.493601723464003"/>
    <n v="4600.5780679002501"/>
    <n v="1"/>
    <n v="1517798.3336628692"/>
  </r>
  <r>
    <s v="STND-40065"/>
    <s v="Kohl's Department Stores, Inc"/>
    <s v="Kohl's Department Store #10067 - 4340 Fox Valley Center Dr - Aurora"/>
    <s v="New Indoor LED Fixtures"/>
    <s v="Indoor Lighting"/>
    <s v="Retail (mall/dept. store)"/>
    <n v="0"/>
    <n v="1484.7570000000001"/>
    <n v="0.30099999999999999"/>
    <x v="0"/>
    <x v="0"/>
    <n v="9.1274187659729797"/>
    <s v="Qty / 1,000"/>
    <m/>
    <s v="Private-Lighting"/>
    <s v="lighting"/>
    <n v="2"/>
    <n v="242"/>
    <s v="Lighting"/>
    <n v="0.97902139861649395"/>
    <n v="0.93591656730105399"/>
    <n v="1453.6088747456299"/>
    <n v="0.28171088675761702"/>
    <n v="0.71"/>
    <n v="1032.0623010694001"/>
    <n v="0.200014729597908"/>
    <n v="5478"/>
    <n v="1.1200000000000001"/>
    <n v="1.31"/>
    <n v="2.1999999999999999E-2"/>
    <n v="0.95"/>
    <n v="12.7783862723622"/>
    <d v="1900-01-08T03:03:29"/>
    <n v="43200"/>
    <n v="0.226364714148346"/>
    <n v="28.5530314682177"/>
    <n v="1"/>
    <n v="9420.0648144340976"/>
  </r>
  <r>
    <s v="STND-40065"/>
    <s v="Kohl's Department Stores, Inc"/>
    <s v="Kohl's Department Store #10067 - 4340 Fox Valley Center Dr - Aurora"/>
    <s v="T5 Fluorescent Lighting Retrofits"/>
    <s v="Indoor Lighting"/>
    <s v="Retail (mall/dept. store)"/>
    <n v="0"/>
    <n v="27793.181"/>
    <n v="5.6379999999999999"/>
    <x v="0"/>
    <x v="0"/>
    <n v="12"/>
    <s v="Qty / 1,000"/>
    <m/>
    <s v="Private-Lighting"/>
    <s v="lighting"/>
    <n v="2"/>
    <n v="4530"/>
    <s v="Lighting"/>
    <n v="0.97902139861649395"/>
    <n v="0.93591656730105399"/>
    <n v="27210.118934621401"/>
    <n v="5.2766976064433404"/>
    <n v="0.71"/>
    <n v="19319.184443581202"/>
    <n v="3.7464553005747701"/>
    <n v="5478"/>
    <n v="1.1200000000000001"/>
    <n v="1.31"/>
    <n v="2.1999999999999999E-2"/>
    <n v="0.95"/>
    <n v="12.7783862723622"/>
    <d v="1900-01-08T03:03:29"/>
    <n v="43200"/>
    <n v="4.24001414740325"/>
    <n v="534.48447907291904"/>
    <n v="1"/>
    <n v="231830.21332297442"/>
  </r>
  <r>
    <s v="STND-40066"/>
    <s v="Kohl's Department Stores, Inc"/>
    <s v="Kohl's Department Store #10068 - 3 Orland Park Pl - Orland Park"/>
    <s v="T5 Fluorescent Lighting Retrofits"/>
    <s v="Indoor Lighting"/>
    <s v="Retail (mall/dept. store)"/>
    <n v="0"/>
    <n v="62642.025999999998"/>
    <n v="12.706"/>
    <x v="0"/>
    <x v="0"/>
    <n v="12"/>
    <s v="Qty / 1,000"/>
    <m/>
    <s v="Private-Lighting"/>
    <s v="lighting"/>
    <n v="2"/>
    <n v="10210"/>
    <s v="Lighting"/>
    <n v="0.97902139861649395"/>
    <n v="0.93591656730105399"/>
    <n v="61327.883906690702"/>
    <n v="11.8917559041272"/>
    <n v="0.71"/>
    <n v="43542.797573750402"/>
    <n v="8.4431466919303002"/>
    <n v="5478"/>
    <n v="1.1200000000000001"/>
    <n v="1.31"/>
    <n v="2.1999999999999999E-2"/>
    <n v="0.95"/>
    <n v="12.7783862723622"/>
    <d v="1900-01-08T03:03:29"/>
    <n v="43200"/>
    <n v="9.5554486975710606"/>
    <n v="1204.65486245285"/>
    <n v="1"/>
    <n v="522513.57088500482"/>
  </r>
  <r>
    <s v="STND-40066"/>
    <s v="Kohl's Department Stores, Inc"/>
    <s v="Kohl's Department Store #10068 - 3 Orland Park Pl - Orland Park"/>
    <s v="New Indoor LED Fixtures"/>
    <s v="Indoor Lighting"/>
    <s v="Retail (mall/dept. store)"/>
    <n v="0"/>
    <n v="16547.065999999999"/>
    <n v="3.3559999999999999"/>
    <x v="0"/>
    <x v="0"/>
    <n v="9.1274187659729797"/>
    <s v="Qty / 1,000"/>
    <m/>
    <s v="Private-Lighting"/>
    <s v="lighting"/>
    <n v="2"/>
    <n v="2697"/>
    <s v="Lighting"/>
    <n v="0.97902139861649395"/>
    <n v="0.93591656730105399"/>
    <n v="16199.9316983194"/>
    <n v="3.1409359998623398"/>
    <n v="0.71"/>
    <n v="11501.951505806799"/>
    <n v="2.2300645599022602"/>
    <n v="5478"/>
    <n v="1.1200000000000001"/>
    <n v="1.31"/>
    <n v="2.1999999999999999E-2"/>
    <n v="0.95"/>
    <n v="12.7783862723622"/>
    <d v="1900-01-08T03:03:29"/>
    <n v="43200"/>
    <n v="2.5238537564181098"/>
    <n v="318.212944074132"/>
    <n v="1"/>
    <n v="104983.12801941215"/>
  </r>
  <r>
    <s v="STND-40066"/>
    <s v="Kohl's Department Stores, Inc"/>
    <s v="Kohl's Department Store #10068 - 3 Orland Park Pl - Orland Park"/>
    <s v="Indoor Networked Lighting Measures"/>
    <s v="Indoor Advanced Lighting"/>
    <s v="Retail (mall/dept. store)"/>
    <n v="0"/>
    <n v="254568.35699999999"/>
    <n v="51.637"/>
    <x v="0"/>
    <x v="0"/>
    <n v="9.1274187659729797"/>
    <s v="Qty / 1,000"/>
    <m/>
    <s v="Private-Lighting"/>
    <s v="lighting"/>
    <n v="2"/>
    <n v="41492"/>
    <s v="Lighting"/>
    <n v="0.97902139861649395"/>
    <n v="0.93591656730105399"/>
    <n v="249227.868913643"/>
    <n v="48.327923785724501"/>
    <n v="0.71"/>
    <n v="176951.78692868599"/>
    <n v="34.312825887864399"/>
    <n v="5478"/>
    <n v="1.1200000000000001"/>
    <n v="1.31"/>
    <n v="2.1999999999999999E-2"/>
    <n v="0.95"/>
    <n v="12.7783862723622"/>
    <d v="1900-01-08T03:03:29"/>
    <n v="43200"/>
    <n v="38.833205131156703"/>
    <n v="4895.5474250894104"/>
    <n v="1"/>
    <n v="1615113.0606853408"/>
  </r>
  <r>
    <s v="STND-40067"/>
    <s v="Kohl's Department Stores, Inc"/>
    <s v="Kohl's Department Store #10176 - 6120 Grand Ave - Gurnee"/>
    <s v="Indoor Networked Lighting Measures"/>
    <s v="Indoor Advanced Lighting"/>
    <s v="Retail (mall/dept. store)"/>
    <n v="0"/>
    <n v="199608.079"/>
    <n v="39.881"/>
    <x v="0"/>
    <x v="0"/>
    <n v="9.1274187659729797"/>
    <s v="Qty / 1,000"/>
    <m/>
    <s v="Private-Lighting"/>
    <s v="lighting"/>
    <n v="2"/>
    <n v="43543"/>
    <s v="Lighting"/>
    <n v="0.97902139861649395"/>
    <n v="0.93591656730105399"/>
    <n v="195420.58067773201"/>
    <n v="37.3252886205333"/>
    <n v="0.71"/>
    <n v="138748.61228118901"/>
    <n v="26.5009549205787"/>
    <n v="5478"/>
    <n v="1.1200000000000001"/>
    <n v="1.31"/>
    <n v="2.1999999999999999E-2"/>
    <n v="0.95"/>
    <n v="12.7783862723622"/>
    <d v="1900-01-08T03:03:29"/>
    <n v="43200"/>
    <n v="29.992196561296399"/>
    <n v="3838.6185490268699"/>
    <n v="1"/>
    <n v="1266416.6874880337"/>
  </r>
  <r>
    <s v="STND-40067"/>
    <s v="Kohl's Department Stores, Inc"/>
    <s v="Kohl's Department Store #10176 - 6120 Grand Ave - Gurnee"/>
    <s v="New Indoor LED Fixtures"/>
    <s v="Indoor Lighting"/>
    <s v="Retail (mall/dept. store)"/>
    <n v="0"/>
    <n v="22888.710999999999"/>
    <n v="4.5730000000000004"/>
    <x v="0"/>
    <x v="0"/>
    <n v="9.1274187659729797"/>
    <s v="Qty / 1,000"/>
    <m/>
    <s v="Private-Lighting"/>
    <s v="lighting"/>
    <n v="2"/>
    <n v="4993"/>
    <s v="Lighting"/>
    <n v="0.97902139861649395"/>
    <n v="0.93591656730105399"/>
    <n v="22408.537855748698"/>
    <n v="4.2799464622677199"/>
    <n v="0.71"/>
    <n v="15910.0618775816"/>
    <n v="3.03876198821008"/>
    <n v="5478"/>
    <n v="1.1200000000000001"/>
    <n v="1.31"/>
    <n v="2.1999999999999999E-2"/>
    <n v="0.95"/>
    <n v="12.7783862723622"/>
    <d v="1900-01-08T03:03:29"/>
    <n v="43200"/>
    <n v="3.4390891621275399"/>
    <n v="440.16770788077798"/>
    <n v="1"/>
    <n v="145217.7973492296"/>
  </r>
  <r>
    <s v="STND-40067"/>
    <s v="Kohl's Department Stores, Inc"/>
    <s v="Kohl's Department Store #10176 - 6120 Grand Ave - Gurnee"/>
    <s v="T5 Fluorescent Lighting Retrofits"/>
    <s v="Indoor Lighting"/>
    <s v="Retail (mall/dept. store)"/>
    <n v="0"/>
    <n v="10859.875"/>
    <n v="2.17"/>
    <x v="0"/>
    <x v="0"/>
    <n v="12"/>
    <s v="Qty / 1,000"/>
    <m/>
    <s v="Private-Lighting"/>
    <s v="lighting"/>
    <n v="2"/>
    <n v="2369"/>
    <s v="Lighting"/>
    <n v="0.97902139861649395"/>
    <n v="0.93591656730105399"/>
    <n v="10632.0500113003"/>
    <n v="2.0309389510432898"/>
    <n v="0.71"/>
    <n v="7548.7555080232096"/>
    <n v="1.44196665524073"/>
    <n v="5478"/>
    <n v="1.1200000000000001"/>
    <n v="1.31"/>
    <n v="2.1999999999999999E-2"/>
    <n v="0.95"/>
    <n v="12.7783862723622"/>
    <d v="1900-01-08T03:03:29"/>
    <n v="43200"/>
    <n v="1.63193166013924"/>
    <n v="208.84383950768401"/>
    <n v="1"/>
    <n v="90585.066096278519"/>
  </r>
  <r>
    <s v="STND-40068"/>
    <s v="Kohl's Department Stores, Inc"/>
    <s v="Kohl's Department Store #10358 - 230 Rollins Rd - Round Lake Beach"/>
    <s v="T5 Fluorescent Lighting Retrofits"/>
    <s v="Indoor Lighting"/>
    <s v="Retail (mall/dept. store)"/>
    <n v="0"/>
    <n v="16786.345000000001"/>
    <n v="3.4049999999999998"/>
    <x v="0"/>
    <x v="0"/>
    <n v="12"/>
    <s v="Qty / 1,000"/>
    <m/>
    <s v="Private-Lighting"/>
    <s v="lighting"/>
    <n v="2"/>
    <n v="2736"/>
    <s v="Lighting"/>
    <n v="0.97902139861649395"/>
    <n v="0.93591656730105399"/>
    <n v="16434.190959559"/>
    <n v="3.1867959116600901"/>
    <n v="0.71"/>
    <n v="11668.2755812869"/>
    <n v="2.2626250972786601"/>
    <n v="5478"/>
    <n v="1.1200000000000001"/>
    <n v="1.31"/>
    <n v="2.1999999999999999E-2"/>
    <n v="0.95"/>
    <n v="12.7783862723622"/>
    <d v="1900-01-08T03:03:29"/>
    <n v="43200"/>
    <n v="2.56070382616319"/>
    <n v="322.814465277051"/>
    <n v="1"/>
    <n v="140019.3069754428"/>
  </r>
  <r>
    <s v="STND-40068"/>
    <s v="Kohl's Department Stores, Inc"/>
    <s v="Kohl's Department Store #10358 - 230 Rollins Rd - Round Lake Beach"/>
    <s v="New Indoor LED Fixtures"/>
    <s v="Indoor Lighting"/>
    <s v="Retail (mall/dept. store)"/>
    <n v="0"/>
    <n v="2349.8429999999998"/>
    <n v="0.47699999999999998"/>
    <x v="0"/>
    <x v="0"/>
    <n v="9.1274187659729797"/>
    <s v="Qty / 1,000"/>
    <m/>
    <s v="Private-Lighting"/>
    <s v="lighting"/>
    <n v="2"/>
    <n v="383"/>
    <s v="Lighting"/>
    <n v="0.97902139861649395"/>
    <n v="0.93591656730105399"/>
    <n v="2300.5465803891798"/>
    <n v="0.44643220260260302"/>
    <n v="0.71"/>
    <n v="1633.38807207632"/>
    <n v="0.316966863847848"/>
    <n v="5478"/>
    <n v="1.1200000000000001"/>
    <n v="1.31"/>
    <n v="2.1999999999999999E-2"/>
    <n v="0.95"/>
    <n v="12.7783862723622"/>
    <d v="1900-01-08T03:03:29"/>
    <n v="43200"/>
    <n v="0.35872414833475502"/>
    <n v="45.189307829073101"/>
    <n v="1"/>
    <n v="14908.616941185828"/>
  </r>
  <r>
    <s v="STND-40068"/>
    <s v="Kohl's Department Stores, Inc"/>
    <s v="Kohl's Department Store #10358 - 230 Rollins Rd - Round Lake Beach"/>
    <s v="Indoor Networked Lighting Measures"/>
    <s v="Indoor Advanced Lighting"/>
    <s v="Retail (mall/dept. store)"/>
    <n v="0"/>
    <n v="232211.10500000001"/>
    <n v="47.101999999999997"/>
    <x v="0"/>
    <x v="0"/>
    <n v="9.1274187659729797"/>
    <s v="Qty / 1,000"/>
    <m/>
    <s v="Private-Lighting"/>
    <s v="lighting"/>
    <n v="2"/>
    <n v="37848"/>
    <s v="Lighting"/>
    <n v="0.97902139861649395"/>
    <n v="0.93591656730105399"/>
    <n v="227339.64079138101"/>
    <n v="44.0835421530142"/>
    <n v="0.71"/>
    <n v="161411.14496188099"/>
    <n v="31.299314928640101"/>
    <n v="5478"/>
    <n v="1.1200000000000001"/>
    <n v="1.31"/>
    <n v="2.1999999999999999E-2"/>
    <n v="0.95"/>
    <n v="12.7783862723622"/>
    <d v="1900-01-08T03:03:29"/>
    <n v="43200"/>
    <n v="35.422693574137597"/>
    <n v="4465.6000869735599"/>
    <n v="1"/>
    <n v="1473267.1135622575"/>
  </r>
  <r>
    <s v="STND-40079"/>
    <s v="Golub Realty Services LLC"/>
    <s v="Golub Realty Services LLC - 680 N Lake Shore Dr - Chicago"/>
    <s v="Indoor Networked Lighting Measures"/>
    <s v="Indoor Advanced Lighting"/>
    <s v="Office"/>
    <n v="0"/>
    <n v="61762.195"/>
    <n v="13.930999999999999"/>
    <x v="0"/>
    <x v="0"/>
    <n v="15"/>
    <s v="Qty / 1,000"/>
    <m/>
    <s v="Private-Lighting"/>
    <s v="lighting"/>
    <n v="3"/>
    <n v="18376"/>
    <s v="Lighting"/>
    <n v="0.91633259480590001"/>
    <n v="1.30467645558681"/>
    <n v="56594.712405257997"/>
    <n v="18.175447702779799"/>
    <n v="0.71"/>
    <n v="40182.245807733198"/>
    <n v="12.9045678689737"/>
    <n v="2885"/>
    <n v="1.165"/>
    <n v="1.3779999999999999"/>
    <n v="2.5499999999999998E-2"/>
    <n v="0.55000000000000004"/>
    <n v="24.263431542460999"/>
    <d v="1900-01-16T07:56:40"/>
    <n v="43159"/>
    <n v="23.981326959730598"/>
    <n v="1238.7683831193799"/>
    <n v="1"/>
    <n v="602733.68711599801"/>
  </r>
  <r>
    <s v="STND-40079"/>
    <s v="Golub Realty Services LLC"/>
    <s v="Golub Realty Services LLC - 680 N Lake Shore Dr - Chicago"/>
    <s v="New Indoor LED Fixtures"/>
    <s v="Indoor Lighting"/>
    <s v="Office"/>
    <n v="0"/>
    <n v="9720.0840000000007"/>
    <n v="2.1920000000000002"/>
    <x v="0"/>
    <x v="0"/>
    <n v="15"/>
    <s v="Qty / 1,000"/>
    <m/>
    <s v="Private-Lighting"/>
    <s v="lighting"/>
    <n v="3"/>
    <n v="2892"/>
    <s v="Lighting"/>
    <n v="0.91633259480590001"/>
    <n v="1.30467645558681"/>
    <n v="8906.8297934513103"/>
    <n v="2.8598507906462798"/>
    <n v="0.71"/>
    <n v="6323.8491533504302"/>
    <n v="2.0304940613588598"/>
    <n v="2885"/>
    <n v="1.165"/>
    <n v="1.3779999999999999"/>
    <n v="2.5499999999999998E-2"/>
    <n v="0.55000000000000004"/>
    <n v="24.263431542460999"/>
    <d v="1900-01-16T07:56:40"/>
    <n v="43159"/>
    <n v="3.7733880335747201"/>
    <n v="194.956360285844"/>
    <n v="1"/>
    <n v="94857.737300256456"/>
  </r>
  <r>
    <s v="STND-40084"/>
    <s v="1350 Lake Shore Associates"/>
    <s v="Draper and Kramer - 1350 N Lake Shore Dr - Chicago"/>
    <s v="VSD on HVAC Fan or Pump &lt;= 200 HP"/>
    <s v="Variable Speed Drives"/>
    <s v="Multi-family (common)"/>
    <n v="0"/>
    <n v="127776"/>
    <n v="0"/>
    <x v="6"/>
    <x v="0"/>
    <n v="15"/>
    <s v="ΔkWpeak"/>
    <m/>
    <s v="Private-Non-Lighting"/>
    <s v="non_lighting"/>
    <n v="3"/>
    <n v="3"/>
    <s v="Non-Lighting"/>
    <n v="0.98952339343681495"/>
    <n v="0.43468415683807998"/>
    <n v="126437.341119782"/>
    <n v="0"/>
    <n v="0.7"/>
    <n v="88506.138783847695"/>
    <n v="0"/>
    <n v="6138"/>
    <n v="1.1399999999999999"/>
    <n v="1.32"/>
    <n v="2.5000000000000001E-2"/>
    <n v="0.64"/>
    <n v="11.4043662430759"/>
    <d v="1900-01-07T03:30:12"/>
    <n v="43198"/>
    <n v="0"/>
    <n v="0"/>
    <n v="1"/>
    <n v="1327592.0817577154"/>
  </r>
  <r>
    <s v="STND-40093"/>
    <s v="Evergreen Motors Inc"/>
    <s v="Evergreen Motors Inc dba Evergreen Kia - 9205 S Western Ave - Chicago"/>
    <s v="New Indoor LED Fixtures"/>
    <s v="Indoor Lighting"/>
    <s v="Miscellaneous"/>
    <n v="0"/>
    <n v="68671.585999999996"/>
    <n v="14.707000000000001"/>
    <x v="0"/>
    <x v="0"/>
    <n v="14.797277300976599"/>
    <s v="Qty / 1,000"/>
    <m/>
    <s v="Private-Lighting"/>
    <s v="lighting"/>
    <n v="3"/>
    <n v="18645"/>
    <s v="Lighting"/>
    <n v="0.91633259480590001"/>
    <n v="1.30467645558681"/>
    <n v="62926.012588816498"/>
    <n v="19.187876632315199"/>
    <n v="0.71"/>
    <n v="44677.468938059697"/>
    <n v="13.623392408943801"/>
    <n v="3379"/>
    <n v="1.0900000000000001"/>
    <n v="1.36"/>
    <n v="2.1999999999999999E-2"/>
    <n v="0.57999999999999996"/>
    <n v="20.7161882213673"/>
    <d v="1900-01-13T19:08:05"/>
    <n v="43184"/>
    <n v="24.3254014101359"/>
    <n v="1270.0663091320801"/>
    <n v="1"/>
    <n v="661104.89698223781"/>
  </r>
  <r>
    <s v="STND-40093"/>
    <s v="Evergreen Motors Inc"/>
    <s v="Evergreen Motors Inc dba Evergreen Kia - 9205 S Western Ave - Chicago"/>
    <s v="Outdoor &amp; Garage - LED Fixtures"/>
    <s v="Outdoor &amp; Garage Lighting"/>
    <s v="Exterior"/>
    <n v="0"/>
    <n v="3750.7950000000001"/>
    <n v="0"/>
    <x v="0"/>
    <x v="0"/>
    <n v="10.1978380583316"/>
    <s v="Qty / 1,000"/>
    <m/>
    <s v="Private-Lighting"/>
    <s v="lighting"/>
    <n v="3"/>
    <n v="765"/>
    <s v="Lighting"/>
    <n v="0.91633259480590001"/>
    <n v="1.30467645558681"/>
    <n v="3436.9757149349898"/>
    <n v="0"/>
    <n v="0.71"/>
    <n v="2440.2527576038501"/>
    <n v="0"/>
    <n v="4903"/>
    <n v="1"/>
    <n v="1"/>
    <n v="0"/>
    <n v="0"/>
    <n v="14.276973281664301"/>
    <d v="1900-01-09T04:44:53"/>
    <n v="43184"/>
    <n v="0"/>
    <n v="0"/>
    <n v="1"/>
    <n v="24885.302443441178"/>
  </r>
  <r>
    <s v="STND-40095"/>
    <s v="7+ Properties LLC - Carlton Series"/>
    <s v="7+ Properties LLC - Carlton Series - 401 S Carlton Ave - Wheaton"/>
    <s v="New Indoor LED Fixtures"/>
    <s v="Indoor Lighting"/>
    <s v="Office"/>
    <n v="0"/>
    <n v="31503.075000000001"/>
    <n v="7.0839999999999996"/>
    <x v="0"/>
    <x v="0"/>
    <n v="15"/>
    <s v="Qty / 1,000"/>
    <m/>
    <s v="Private-Lighting"/>
    <s v="lighting"/>
    <n v="3"/>
    <n v="9333"/>
    <s v="Lighting"/>
    <n v="0.91633259480590001"/>
    <n v="1.30467645558681"/>
    <n v="28867.294459114899"/>
    <n v="9.2423280113769408"/>
    <n v="0.71"/>
    <n v="20495.779065971601"/>
    <n v="6.5620528880776297"/>
    <n v="2885"/>
    <n v="1.165"/>
    <n v="1.3779999999999999"/>
    <n v="2.5499999999999998E-2"/>
    <n v="0.55000000000000004"/>
    <n v="24.263431542460999"/>
    <d v="1900-01-16T07:56:40"/>
    <n v="43223"/>
    <n v="12.194653663249699"/>
    <n v="631.85923494199903"/>
    <n v="1"/>
    <n v="307436.68598957401"/>
  </r>
  <r>
    <s v="STND-40095"/>
    <s v="7+ Properties LLC - Carlton Series"/>
    <s v="7+ Properties LLC - Carlton Series - 401 S Carlton Ave - Wheaton"/>
    <s v="Outdoor &amp; Garage - LED Fixtures"/>
    <s v="Outdoor &amp; Garage Lighting"/>
    <s v="Exterior"/>
    <n v="0"/>
    <n v="10129.598"/>
    <n v="0"/>
    <x v="0"/>
    <x v="0"/>
    <n v="10.1978380583316"/>
    <s v="Qty / 1,000"/>
    <m/>
    <s v="Private-Lighting"/>
    <s v="lighting"/>
    <n v="3"/>
    <n v="2066"/>
    <s v="Lighting"/>
    <n v="0.91633259480590001"/>
    <n v="1.30467645558681"/>
    <n v="9282.0808196806502"/>
    <n v="0"/>
    <n v="0.71"/>
    <n v="6590.2773819732602"/>
    <n v="0"/>
    <n v="4903"/>
    <n v="1"/>
    <n v="1"/>
    <n v="0"/>
    <n v="0"/>
    <n v="14.276973281664301"/>
    <d v="1900-01-09T04:44:53"/>
    <n v="43223"/>
    <n v="0"/>
    <n v="0"/>
    <n v="1"/>
    <n v="67206.581500848857"/>
  </r>
  <r>
    <s v="STND-40097"/>
    <s v="Boltswitch, Inc."/>
    <s v="Boltswitch Inc - 6208 Commercial Rd - Crystal Lake"/>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191"/>
    <n v="3.8206449574715502"/>
    <n v="0"/>
    <n v="1"/>
    <n v="360325.048486082"/>
  </r>
  <r>
    <s v="STND-40097"/>
    <s v="Boltswitch, Inc."/>
    <s v="Boltswitch Inc - 6208 Commercial Rd - Crystal Lake"/>
    <s v="Efficient Refrigerated Compressed Air Dryer"/>
    <s v="Compressed Air"/>
    <s v="Manufacturing"/>
    <n v="0"/>
    <n v="4095"/>
    <n v="0.6"/>
    <x v="4"/>
    <x v="0"/>
    <n v="10"/>
    <s v="ΔkWpeak / CF"/>
    <n v="0.95"/>
    <s v="Private-Non-Lighting"/>
    <s v="non_lighting"/>
    <n v="3"/>
    <n v="300"/>
    <s v="Non-Lighting"/>
    <n v="0.98952339343681495"/>
    <n v="0.43468415683807998"/>
    <n v="4052.0982961237601"/>
    <n v="0.26081049410284801"/>
    <n v="0.7"/>
    <n v="2836.4688072866302"/>
    <n v="0.182567345871994"/>
    <n v="4618"/>
    <n v="1.02"/>
    <n v="1.04"/>
    <n v="1.2E-2"/>
    <n v="0.81"/>
    <n v="15.158077089649201"/>
    <d v="1900-01-09T19:51:10"/>
    <n v="43191"/>
    <n v="0.27453736221352398"/>
    <n v="0"/>
    <n v="1"/>
    <n v="28364.688072866302"/>
  </r>
  <r>
    <s v="STND-40098"/>
    <s v="Crystal Landings LLC"/>
    <s v="Crystal Landings LLC - 2604 Dempster STE 100 - Park Ridge"/>
    <s v="Building Energy Management System"/>
    <s v="Energy Management System"/>
    <s v="Office"/>
    <n v="0"/>
    <n v="203016.9"/>
    <n v="0"/>
    <x v="1"/>
    <x v="0"/>
    <n v="15"/>
    <s v="NA"/>
    <m/>
    <s v="EMS"/>
    <s v="ems"/>
    <n v="3"/>
    <n v="1"/>
    <s v="EMS"/>
    <n v="0.91036333343406195"/>
    <n v="0"/>
    <n v="184819.14182744999"/>
    <n v="0"/>
    <n v="0.7"/>
    <n v="129373.39927921499"/>
    <n v="0"/>
    <n v="2885"/>
    <n v="1.165"/>
    <n v="1.3779999999999999"/>
    <n v="2.5499999999999998E-2"/>
    <n v="0.55000000000000004"/>
    <n v="24.263431542460999"/>
    <d v="1900-01-16T07:56:40"/>
    <n v="43377"/>
    <n v="0"/>
    <n v="0"/>
    <n v="0"/>
    <n v="1940600.989188225"/>
  </r>
  <r>
    <s v="STND-40099"/>
    <s v="Industrial Specialty Chemicals, Inc."/>
    <s v="Industrial Specialty Chemicals Inc - 410 W 169th St - South Holland"/>
    <s v="Compressed Air - Air Compressor(s) with Integrated VSD &lt;= 150 HP"/>
    <s v="Compressed Air"/>
    <s v="Miscellaneous"/>
    <n v="0"/>
    <n v="17960"/>
    <n v="2.8"/>
    <x v="4"/>
    <x v="0"/>
    <n v="10"/>
    <s v="ΔkWpeak / CF"/>
    <n v="0.95"/>
    <s v="Private-Non-Lighting"/>
    <s v="non_lighting"/>
    <n v="3"/>
    <n v="1"/>
    <s v="Non-Lighting"/>
    <n v="0.98952339343681495"/>
    <n v="0.43468415683807998"/>
    <n v="17771.8401461252"/>
    <n v="1.21711563914663"/>
    <n v="0.7"/>
    <n v="12440.288102287601"/>
    <n v="0.85198094740263797"/>
    <n v="3379"/>
    <n v="1.0900000000000001"/>
    <n v="1.36"/>
    <n v="2.1999999999999999E-2"/>
    <n v="0.57999999999999996"/>
    <n v="20.7161882213673"/>
    <d v="1900-01-13T19:08:05"/>
    <n v="43167"/>
    <n v="1.28117435699645"/>
    <n v="0"/>
    <n v="1"/>
    <n v="124402.88102287601"/>
  </r>
  <r>
    <s v="STND-40102"/>
    <s v="Duke Realty Limited Partnership"/>
    <s v="Duke Realty - 160508 John Ln Crossing - Lockport"/>
    <s v="Occupancy Sensors"/>
    <s v="Indoor Lighting"/>
    <s v="Warehouse"/>
    <n v="0"/>
    <n v="76428.36"/>
    <n v="39.280999999999999"/>
    <x v="0"/>
    <x v="0"/>
    <n v="8"/>
    <s v="Qty / 1,000"/>
    <m/>
    <s v="Private-Lighting"/>
    <s v="lighting"/>
    <n v="3"/>
    <n v="60750"/>
    <s v="Lighting"/>
    <n v="0.91633259480590001"/>
    <n v="1.30467645558681"/>
    <n v="70033.797435559405"/>
    <n v="51.248995851905299"/>
    <n v="0.71"/>
    <n v="49723.996179247202"/>
    <n v="36.386787054852803"/>
    <n v="5242"/>
    <n v="1"/>
    <n v="1.22"/>
    <n v="1.0999999999999999E-2"/>
    <n v="0.68"/>
    <n v="13.3536818008394"/>
    <d v="1900-01-08T12:55:13"/>
    <n v="43192"/>
    <n v="79.259195564344793"/>
    <n v="770.37177179115395"/>
    <n v="1"/>
    <n v="397791.96943397762"/>
  </r>
  <r>
    <s v="STND-40106"/>
    <s v="Felker Pharmacy Inc"/>
    <s v="Felker Pharmacy Inc dba Poplar Grove Snyders - 13521 IL Rt 76 - Poplar Grove"/>
    <s v="Outdoor &amp; Garage - LED Fixtures"/>
    <s v="Outdoor &amp; Garage Lighting"/>
    <s v="Exterior"/>
    <n v="0"/>
    <n v="31109.535"/>
    <n v="0"/>
    <x v="0"/>
    <x v="0"/>
    <n v="10.1978380583316"/>
    <s v="Qty / 1,000"/>
    <m/>
    <s v="Private-Lighting"/>
    <s v="lighting"/>
    <n v="3"/>
    <n v="6345"/>
    <s v="Lighting"/>
    <n v="0.91633259480590001"/>
    <n v="1.30467645558681"/>
    <n v="28506.680929754999"/>
    <n v="0"/>
    <n v="0.71"/>
    <n v="20239.743460125999"/>
    <n v="0"/>
    <n v="4903"/>
    <n v="1"/>
    <n v="1"/>
    <n v="0"/>
    <n v="0"/>
    <n v="14.276973281664301"/>
    <d v="1900-01-09T04:44:53"/>
    <n v="43229"/>
    <n v="0"/>
    <n v="0"/>
    <n v="1"/>
    <n v="206401.62614854102"/>
  </r>
  <r>
    <s v="STND-40107"/>
    <s v="Soap Opera Co"/>
    <s v="Soap Opera Co - 9624 S Roberts Rd - Hickory Hills"/>
    <s v="New Indoor LED Fixtures"/>
    <s v="Indoor Lighting"/>
    <s v="Retail (strip mall)"/>
    <n v="0"/>
    <n v="17419.808000000001"/>
    <n v="3.48"/>
    <x v="0"/>
    <x v="0"/>
    <n v="12.215978499877799"/>
    <s v="Qty / 1,000"/>
    <m/>
    <s v="Private-Lighting"/>
    <s v="lighting"/>
    <n v="3"/>
    <n v="3800"/>
    <s v="Lighting"/>
    <n v="0.91633259480590001"/>
    <n v="1.30467645558681"/>
    <n v="15962.3378656606"/>
    <n v="4.5402740654420901"/>
    <n v="0.71"/>
    <n v="11333.259884618999"/>
    <n v="3.22359458646388"/>
    <n v="4093"/>
    <n v="1.1200000000000001"/>
    <n v="1.29"/>
    <n v="1.9E-2"/>
    <n v="0.71"/>
    <n v="17.102369899829"/>
    <d v="1900-01-11T05:11:01"/>
    <n v="43167"/>
    <n v="4.9571722518201602"/>
    <n v="270.78966022102799"/>
    <n v="1"/>
    <n v="138446.85908403323"/>
  </r>
  <r>
    <s v="STND-40111"/>
    <s v="SAACHI Ventures Inc"/>
    <s v="SAACHI Ventures Inc DBA Fun Zone - 2035 63rd St - Downers Grove"/>
    <s v="New Indoor LED Fixtures"/>
    <s v="Indoor Lighting"/>
    <s v="Miscellaneous"/>
    <n v="0"/>
    <n v="8861.5630000000001"/>
    <n v="1.8979999999999999"/>
    <x v="0"/>
    <x v="0"/>
    <n v="14.797277300976599"/>
    <s v="Qty / 1,000"/>
    <m/>
    <s v="Private-Lighting"/>
    <s v="lighting"/>
    <n v="3"/>
    <n v="2406"/>
    <s v="Lighting"/>
    <n v="0.91633259480590001"/>
    <n v="1.30467645558681"/>
    <n v="8120.1390178259498"/>
    <n v="2.4762759127037599"/>
    <n v="0.71"/>
    <n v="5765.2987026564297"/>
    <n v="1.7581558980196701"/>
    <n v="3379"/>
    <n v="1.0900000000000001"/>
    <n v="1.36"/>
    <n v="2.1999999999999999E-2"/>
    <n v="0.57999999999999996"/>
    <n v="20.7161882213673"/>
    <d v="1900-01-13T19:08:05"/>
    <n v="43167"/>
    <n v="3.1392950211761601"/>
    <n v="163.892714121258"/>
    <n v="1"/>
    <n v="85310.723626167819"/>
  </r>
  <r>
    <s v="STND-40116"/>
    <s v="West Chicago Fire Protection District"/>
    <s v="Fire Station 8 - 2705 International Dr - West Chicago"/>
    <s v="New Indoor LED Fixtures"/>
    <s v="Indoor Lighting"/>
    <s v="Miscellaneous (24/7)"/>
    <n v="0"/>
    <n v="12065.9"/>
    <n v="0"/>
    <x v="0"/>
    <x v="1"/>
    <n v="6.5651260504201696"/>
    <s v="Qty / 1,000"/>
    <m/>
    <s v="Public-Lighting"/>
    <s v="lighting"/>
    <n v="3"/>
    <n v="3276"/>
    <s v="Lighting"/>
    <n v="0.99829244462109001"/>
    <n v="0.987374621353864"/>
    <n v="12045.296807553599"/>
    <n v="0"/>
    <n v="0.71"/>
    <n v="8552.1607333630709"/>
    <n v="0"/>
    <n v="7616"/>
    <n v="1.1100000000000001"/>
    <n v="1.29"/>
    <n v="2.1999999999999999E-2"/>
    <n v="0.76"/>
    <n v="9.1911764705882408"/>
    <d v="1900-01-05T13:33:47"/>
    <n v="43188"/>
    <n v="0"/>
    <n v="238.735612401964"/>
    <n v="1"/>
    <n v="56146.013217982356"/>
  </r>
  <r>
    <s v="STND-40117"/>
    <s v="Accord Carton Co"/>
    <s v="Accord Carton - 6051 W 115th St - Alsip"/>
    <s v="Networked Lighting M&amp;V"/>
    <s v="Indoor Advanced Lighting"/>
    <s v="Manufacturing"/>
    <n v="0"/>
    <n v="98404.2"/>
    <n v="0"/>
    <x v="0"/>
    <x v="0"/>
    <n v="15"/>
    <s v="Qty / 1,000"/>
    <m/>
    <s v="Private-Lighting"/>
    <s v="lighting"/>
    <n v="3"/>
    <n v="0"/>
    <s v="Lighting"/>
    <n v="0.91633259480590001"/>
    <n v="1.30467645558681"/>
    <n v="90170.975925798703"/>
    <n v="0"/>
    <n v="0.71"/>
    <n v="64021.392907317102"/>
    <n v="0"/>
    <n v="4618"/>
    <n v="1.02"/>
    <n v="1.04"/>
    <n v="1.2E-2"/>
    <n v="0.81"/>
    <n v="15.158077089649201"/>
    <d v="1900-01-09T19:51:10"/>
    <n v="43180"/>
    <n v="0"/>
    <n v="1060.83501089175"/>
    <n v="1"/>
    <n v="960320.89360975649"/>
  </r>
  <r>
    <s v="STND-40118"/>
    <s v="Abbott Laboratories"/>
    <s v="Abbott Laboratories - 1300 Touhy - Des Plaines"/>
    <s v="Outdoor Networked Lighting Control System"/>
    <s v="Outdoor Advanced Lighting"/>
    <s v="Exterior"/>
    <n v="0"/>
    <n v="2602.1999999999998"/>
    <n v="0"/>
    <x v="0"/>
    <x v="0"/>
    <n v="15"/>
    <s v="Qty / 1,000"/>
    <m/>
    <s v="Private-Lighting"/>
    <s v="lighting"/>
    <n v="2"/>
    <n v="8674"/>
    <s v="Lighting"/>
    <n v="0.97902139861649395"/>
    <n v="0.93591656730105399"/>
    <n v="2547.60948347984"/>
    <n v="0"/>
    <n v="0.71"/>
    <n v="1808.8027332706899"/>
    <n v="0"/>
    <n v="4903"/>
    <n v="1"/>
    <n v="1"/>
    <n v="0"/>
    <n v="0"/>
    <n v="14.276973281664301"/>
    <d v="1900-01-09T04:44:53"/>
    <n v="43257"/>
    <n v="0"/>
    <n v="0"/>
    <n v="0"/>
    <n v="27132.040999060348"/>
  </r>
  <r>
    <s v="STND-40118"/>
    <s v="Abbott Laboratories"/>
    <s v="Abbott Laboratories - 1300 Touhy - Des Plaines"/>
    <s v="Outdoor &amp; Garage - LED Fixtures"/>
    <s v="Outdoor &amp; Garage Lighting"/>
    <s v="Exterior"/>
    <n v="0"/>
    <n v="95701.9"/>
    <n v="0"/>
    <x v="0"/>
    <x v="0"/>
    <n v="10.1978380583316"/>
    <s v="Qty / 1,000"/>
    <m/>
    <s v="Private-Lighting"/>
    <s v="lighting"/>
    <n v="2"/>
    <n v="19531"/>
    <s v="Lighting"/>
    <n v="0.97902139861649395"/>
    <n v="0.93591656730105399"/>
    <n v="93694.207988255803"/>
    <n v="0"/>
    <n v="0.71"/>
    <n v="66522.887671661607"/>
    <n v="0"/>
    <n v="4903"/>
    <n v="1"/>
    <n v="1"/>
    <n v="0"/>
    <n v="0"/>
    <n v="14.276973281664301"/>
    <d v="1900-01-09T04:44:53"/>
    <n v="43257"/>
    <n v="0"/>
    <n v="0"/>
    <n v="0"/>
    <n v="678389.63564818876"/>
  </r>
  <r>
    <s v="STND-40118"/>
    <s v="Abbott Laboratories"/>
    <s v="Abbott Laboratories - 1300 Touhy - Des Plaines"/>
    <s v="Networked Lighting M&amp;V"/>
    <s v="Outdoor Advanced Lighting"/>
    <s v="Exterior"/>
    <n v="0"/>
    <n v="22328.5"/>
    <n v="0"/>
    <x v="0"/>
    <x v="0"/>
    <n v="15"/>
    <s v="Qty / 1,000"/>
    <m/>
    <s v="Private-Lighting"/>
    <s v="lighting"/>
    <n v="2"/>
    <n v="0"/>
    <s v="Lighting"/>
    <n v="0.97902139861649395"/>
    <n v="0.93591656730105399"/>
    <n v="21860.079299008401"/>
    <n v="0"/>
    <n v="0.71"/>
    <n v="15520.6563022959"/>
    <n v="0"/>
    <n v="4903"/>
    <n v="1"/>
    <n v="1"/>
    <n v="0"/>
    <n v="0"/>
    <n v="14.276973281664301"/>
    <d v="1900-01-09T04:44:53"/>
    <n v="43257"/>
    <n v="0"/>
    <n v="0"/>
    <n v="0"/>
    <n v="232809.84453443851"/>
  </r>
  <r>
    <s v="STND-40160"/>
    <s v="Leyden High School District 212"/>
    <s v="Leyden High School District 212 - 1000 N Wolf Rd - Northlake"/>
    <s v="New Indoor LED Fixtures"/>
    <s v="Indoor Lighting"/>
    <s v="K-12 School"/>
    <n v="0"/>
    <n v="1"/>
    <n v="0"/>
    <x v="0"/>
    <x v="1"/>
    <n v="15"/>
    <s v="Qty / 1,000"/>
    <m/>
    <s v="Public-Lighting"/>
    <s v="lighting"/>
    <n v="3"/>
    <n v="7440"/>
    <s v="Lighting"/>
    <n v="0.99829244462109001"/>
    <n v="0.987374621353864"/>
    <n v="0.99829244462109001"/>
    <n v="0"/>
    <n v="0.71"/>
    <n v="0.70878763568097403"/>
    <n v="0"/>
    <n v="2979"/>
    <n v="1.17333333333333"/>
    <n v="1.323"/>
    <n v="2.1333333333333301E-2"/>
    <n v="0.72"/>
    <n v="23.497818059751602"/>
    <d v="1900-01-15T18:49:11"/>
    <n v="43180"/>
    <n v="0"/>
    <n v="1.8150771720383499E-2"/>
    <n v="1"/>
    <n v="10.631814535214611"/>
  </r>
  <r>
    <s v="STND-40217"/>
    <s v="Village of Benson"/>
    <s v="Village of Benson - Town Hall - 412 Front St - Benson"/>
    <s v="Outdoor &amp; Garage - LED Fixtures"/>
    <s v="Outdoor &amp; Garage Lighting"/>
    <s v="Exterior"/>
    <n v="0"/>
    <n v="1181.5999999999999"/>
    <n v="0"/>
    <x v="0"/>
    <x v="1"/>
    <n v="10.1978380583316"/>
    <s v="Qty / 1,000"/>
    <m/>
    <s v="Public-Lighting"/>
    <s v="lighting"/>
    <n v="3"/>
    <n v="1"/>
    <s v="Lighting"/>
    <n v="0.99829244462109001"/>
    <n v="0.987374621353864"/>
    <n v="1179.58235256428"/>
    <n v="0"/>
    <n v="0.71"/>
    <n v="837.50347032063905"/>
    <n v="0"/>
    <n v="4903"/>
    <n v="1"/>
    <n v="1"/>
    <n v="0"/>
    <n v="0"/>
    <n v="14.276973281664301"/>
    <d v="1900-01-09T04:44:53"/>
    <n v="43194"/>
    <n v="0"/>
    <n v="0"/>
    <n v="1"/>
    <n v="8540.724763620603"/>
  </r>
  <r>
    <s v="STND-40217"/>
    <s v="Village of Benson"/>
    <s v="Village of Benson - Town Hall - 412 Front St - Benson"/>
    <s v="Outdoor &amp; Garage - LED Fixtures"/>
    <s v="Outdoor &amp; Garage Lighting"/>
    <s v="Exterior"/>
    <n v="0"/>
    <n v="1255.2"/>
    <n v="0"/>
    <x v="0"/>
    <x v="1"/>
    <n v="10.1978380583316"/>
    <s v="Qty / 1,000"/>
    <m/>
    <s v="Public-Lighting"/>
    <s v="lighting"/>
    <n v="3"/>
    <n v="1"/>
    <s v="Lighting"/>
    <n v="0.99829244462109001"/>
    <n v="0.987374621353864"/>
    <n v="1253.0566764883899"/>
    <n v="0"/>
    <n v="0.71"/>
    <n v="889.67024030675896"/>
    <n v="0"/>
    <n v="4903"/>
    <n v="1"/>
    <n v="1"/>
    <n v="0"/>
    <n v="0"/>
    <n v="14.276973281664301"/>
    <d v="1900-01-09T04:44:53"/>
    <n v="43194"/>
    <n v="0"/>
    <n v="0"/>
    <n v="1"/>
    <n v="9072.7130359652874"/>
  </r>
  <r>
    <s v="STND-40299"/>
    <s v="JP Morgan Chase Bank, N.A."/>
    <s v="JPMorgan Chase and Co (phase 4) #150035 - 2101 Orchard Rd - Montgomery"/>
    <s v="Outdoor &amp; Garage - LED Fixtures"/>
    <s v="Outdoor &amp; Garage Lighting"/>
    <s v="Exterior"/>
    <n v="0"/>
    <n v="5834.57"/>
    <n v="0"/>
    <x v="0"/>
    <x v="0"/>
    <n v="10.1978380583316"/>
    <s v="Qty / 1,000"/>
    <m/>
    <s v="Private-Lighting"/>
    <s v="lighting"/>
    <n v="3"/>
    <n v="1190"/>
    <s v="Lighting"/>
    <n v="0.91633259480590001"/>
    <n v="1.30467645558681"/>
    <n v="5346.4066676766597"/>
    <n v="0"/>
    <n v="0.71"/>
    <n v="3795.9487340504302"/>
    <n v="0"/>
    <n v="4903"/>
    <n v="1"/>
    <n v="1"/>
    <n v="0"/>
    <n v="0"/>
    <n v="14.276973281664301"/>
    <d v="1900-01-09T04:44:53"/>
    <n v="43151"/>
    <n v="0"/>
    <n v="0"/>
    <n v="1"/>
    <n v="38710.470467575135"/>
  </r>
  <r>
    <s v="STND-40300"/>
    <s v="JP Morgan Chase Bank, N.A."/>
    <s v="JPMorgan Chase and Co (phase 4) #150089 - 2163 Randall Rd - Carpentersville"/>
    <s v="Outdoor &amp; Garage - LED Fixtures"/>
    <s v="Outdoor &amp; Garage Lighting"/>
    <s v="Exterior"/>
    <n v="0"/>
    <n v="16949.670999999998"/>
    <n v="0"/>
    <x v="0"/>
    <x v="0"/>
    <n v="10.1978380583316"/>
    <s v="Qty / 1,000"/>
    <m/>
    <s v="Private-Lighting"/>
    <s v="lighting"/>
    <n v="3"/>
    <n v="3457"/>
    <s v="Lighting"/>
    <n v="0.91633259480590001"/>
    <n v="1.30467645558681"/>
    <n v="15531.536008536301"/>
    <n v="0"/>
    <n v="0.71"/>
    <n v="11027.3905660608"/>
    <n v="0"/>
    <n v="4903"/>
    <n v="1"/>
    <n v="1"/>
    <n v="0"/>
    <n v="0"/>
    <n v="14.276973281664301"/>
    <d v="1900-01-09T04:44:53"/>
    <n v="43107"/>
    <n v="0"/>
    <n v="0"/>
    <n v="1"/>
    <n v="112455.54319866167"/>
  </r>
  <r>
    <s v="STND-40301"/>
    <s v="JP Morgan Chase Bank, N.A."/>
    <s v="JPMorgan Chase and Co (Phase 4) #150725 - 389 E Rt 173 - Antioch"/>
    <s v="Outdoor &amp; Garage - LED Fixtures"/>
    <s v="Outdoor &amp; Garage Lighting"/>
    <s v="Exterior"/>
    <n v="0"/>
    <n v="9217.64"/>
    <n v="0"/>
    <x v="0"/>
    <x v="0"/>
    <n v="10.1978380583316"/>
    <s v="Qty / 1,000"/>
    <m/>
    <s v="Private-Lighting"/>
    <s v="lighting"/>
    <n v="3"/>
    <n v="1880"/>
    <s v="Lighting"/>
    <n v="0.91633259480590001"/>
    <n v="1.30467645558681"/>
    <n v="8446.4239791866494"/>
    <n v="0"/>
    <n v="0.71"/>
    <n v="5996.9610252225202"/>
    <n v="0"/>
    <n v="4903"/>
    <n v="1"/>
    <n v="1"/>
    <n v="0"/>
    <n v="0"/>
    <n v="14.276973281664301"/>
    <d v="1900-01-09T04:44:53"/>
    <n v="43113"/>
    <n v="0"/>
    <n v="0"/>
    <n v="1"/>
    <n v="61156.037377345507"/>
  </r>
  <r>
    <s v="STND-40302"/>
    <s v="JP Morgan Chase Bank, N.A."/>
    <s v="JPMorgan Chase and Co (Phase 4) #151276 - 4302 W Elm St - McHenry"/>
    <s v="Outdoor &amp; Garage - LED Fixtures"/>
    <s v="Outdoor &amp; Garage Lighting"/>
    <s v="Exterior"/>
    <n v="0"/>
    <n v="7329.9849999999997"/>
    <n v="0"/>
    <x v="0"/>
    <x v="0"/>
    <n v="10.1978380583316"/>
    <s v="Qty / 1,000"/>
    <m/>
    <s v="Private-Lighting"/>
    <s v="lighting"/>
    <n v="3"/>
    <n v="1495"/>
    <s v="Lighting"/>
    <n v="0.91633259480590001"/>
    <n v="1.30467645558681"/>
    <n v="6716.7041749383197"/>
    <n v="0"/>
    <n v="0.71"/>
    <n v="4768.85996420621"/>
    <n v="0"/>
    <n v="4903"/>
    <n v="1"/>
    <n v="1"/>
    <n v="0"/>
    <n v="0"/>
    <n v="14.276973281664301"/>
    <d v="1900-01-09T04:44:53"/>
    <n v="43152"/>
    <n v="0"/>
    <n v="0"/>
    <n v="1"/>
    <n v="48632.061637835963"/>
  </r>
  <r>
    <s v="STND-40303"/>
    <s v="JP Morgan Chase Bank, N.P."/>
    <s v="JPMorgan Chase and Co (Phase 4) #151230 - 9540 S Roberts Rd - Hickory Hills"/>
    <s v="Outdoor &amp; Garage - LED Fixtures"/>
    <s v="Outdoor &amp; Garage Lighting"/>
    <s v="Exterior"/>
    <n v="0"/>
    <n v="3765.5039999999999"/>
    <n v="0"/>
    <x v="0"/>
    <x v="0"/>
    <n v="10.1978380583316"/>
    <s v="Qty / 1,000"/>
    <m/>
    <s v="Private-Lighting"/>
    <s v="lighting"/>
    <n v="3"/>
    <n v="768"/>
    <s v="Lighting"/>
    <n v="0.91633259480590001"/>
    <n v="1.30467645558681"/>
    <n v="3450.4540510719899"/>
    <n v="0"/>
    <n v="0.71"/>
    <n v="2449.8223762611201"/>
    <n v="0"/>
    <n v="4903"/>
    <n v="1"/>
    <n v="1"/>
    <n v="0"/>
    <n v="0"/>
    <n v="14.276973281664301"/>
    <d v="1900-01-09T04:44:53"/>
    <n v="43239"/>
    <n v="0"/>
    <n v="0"/>
    <n v="1"/>
    <n v="24982.891864788005"/>
  </r>
  <r>
    <s v="STND-40304"/>
    <s v="JP Morgan Chase Bank, N.P."/>
    <s v="JPMorgan Chase and Co (Phase 4) #150546 - 1925 N Division - Morris"/>
    <s v="Outdoor &amp; Garage - LED Fixtures"/>
    <s v="Outdoor &amp; Garage Lighting"/>
    <s v="Exterior"/>
    <n v="0"/>
    <n v="9957.9930000000004"/>
    <n v="0"/>
    <x v="0"/>
    <x v="0"/>
    <n v="10.1978380583316"/>
    <s v="Qty / 1,000"/>
    <m/>
    <s v="Private-Lighting"/>
    <s v="lighting"/>
    <n v="3"/>
    <n v="2031"/>
    <s v="Lighting"/>
    <n v="0.91633259480590001"/>
    <n v="1.30467645558681"/>
    <n v="9124.8335647489894"/>
    <n v="0"/>
    <n v="0.71"/>
    <n v="6478.6318309717799"/>
    <n v="0"/>
    <n v="4903"/>
    <n v="1"/>
    <n v="1"/>
    <n v="0"/>
    <n v="0"/>
    <n v="14.276973281664301"/>
    <d v="1900-01-09T04:44:53"/>
    <n v="43135"/>
    <n v="0"/>
    <n v="0"/>
    <n v="1"/>
    <n v="66068.038251802558"/>
  </r>
  <r>
    <s v="STND-40305"/>
    <s v="JP Morgan Chase Bank, N.P."/>
    <s v="JPMorgan Chase and Co (Phase 4) #150760 - 712 Northwest Hwy - Fox River Grove"/>
    <s v="Outdoor &amp; Garage - LED Fixtures"/>
    <s v="Outdoor &amp; Garage Lighting"/>
    <s v="Exterior"/>
    <n v="0"/>
    <n v="10747.376"/>
    <n v="0"/>
    <x v="0"/>
    <x v="0"/>
    <n v="10.1978380583316"/>
    <s v="Qty / 1,000"/>
    <m/>
    <s v="Private-Lighting"/>
    <s v="lighting"/>
    <n v="3"/>
    <n v="2192"/>
    <s v="Lighting"/>
    <n v="0.91633259480590001"/>
    <n v="1.30467645558681"/>
    <n v="9848.1709374346501"/>
    <n v="0"/>
    <n v="0.71"/>
    <n v="6992.2013655786004"/>
    <n v="0"/>
    <n v="4903"/>
    <n v="1"/>
    <n v="1"/>
    <n v="0"/>
    <n v="0"/>
    <n v="14.276973281664301"/>
    <d v="1900-01-09T04:44:53"/>
    <n v="43110"/>
    <n v="0"/>
    <n v="0"/>
    <n v="1"/>
    <n v="71305.337197415633"/>
  </r>
  <r>
    <s v="STND-40306"/>
    <s v="JP Morgan Chase Bank, N.P."/>
    <s v="JPMorgan Chase and Co (Phase 4) #157414 - 16767 Torrence Ave - Lansing"/>
    <s v="Outdoor &amp; Garage - LED Fixtures"/>
    <s v="Outdoor &amp; Garage Lighting"/>
    <s v="Exterior"/>
    <n v="0"/>
    <n v="68.641999999999996"/>
    <n v="0"/>
    <x v="0"/>
    <x v="0"/>
    <n v="10.1978380583316"/>
    <s v="Qty / 1,000"/>
    <m/>
    <s v="Private-Lighting"/>
    <s v="lighting"/>
    <n v="3"/>
    <n v="14"/>
    <s v="Lighting"/>
    <n v="0.91633259480590001"/>
    <n v="1.30467645558681"/>
    <n v="62.8989019726666"/>
    <n v="0"/>
    <n v="0.71"/>
    <n v="44.658220400593301"/>
    <n v="0"/>
    <n v="4903"/>
    <n v="1"/>
    <n v="1"/>
    <n v="0"/>
    <n v="0"/>
    <n v="14.276973281664301"/>
    <d v="1900-01-09T04:44:53"/>
    <n v="43239"/>
    <n v="0"/>
    <n v="0"/>
    <n v="1"/>
    <n v="455.41729961853105"/>
  </r>
  <r>
    <s v="STND-40307"/>
    <s v="JP Morgan Chase Bank, N.P."/>
    <s v="JPMorgan Chase and Co (Phase 4) #156407 - 850 S Buffalo Grove Rd - Buffalo Grove"/>
    <s v="Outdoor &amp; Garage - LED Fixtures"/>
    <s v="Outdoor &amp; Garage Lighting"/>
    <s v="Exterior"/>
    <n v="0"/>
    <n v="5471.7479999999996"/>
    <n v="0"/>
    <x v="0"/>
    <x v="0"/>
    <n v="10.1978380583316"/>
    <s v="Qty / 1,000"/>
    <m/>
    <s v="Private-Lighting"/>
    <s v="lighting"/>
    <n v="3"/>
    <n v="1116"/>
    <s v="Lighting"/>
    <n v="0.91633259480590001"/>
    <n v="1.30467645558681"/>
    <n v="5013.9410429639902"/>
    <n v="0"/>
    <n v="0.71"/>
    <n v="3559.8981405044301"/>
    <n v="0"/>
    <n v="4903"/>
    <n v="1"/>
    <n v="1"/>
    <n v="0"/>
    <n v="0"/>
    <n v="14.276973281664301"/>
    <d v="1900-01-09T04:44:53"/>
    <n v="43110"/>
    <n v="0"/>
    <n v="0"/>
    <n v="1"/>
    <n v="36303.264741019972"/>
  </r>
  <r>
    <s v="STND-40308"/>
    <s v="JP Morgan Chase Bank, N.P."/>
    <s v="JPMorgan Chase and Co (Phase 4) #158158 - 150 Burr Ridge Pkwy - Burr Ridge"/>
    <s v="Outdoor &amp; Garage - LED Fixtures"/>
    <s v="Outdoor &amp; Garage Lighting"/>
    <s v="Exterior"/>
    <n v="0"/>
    <n v="14375.596"/>
    <n v="0"/>
    <x v="0"/>
    <x v="0"/>
    <n v="10.1978380583316"/>
    <s v="Qty / 1,000"/>
    <m/>
    <s v="Private-Lighting"/>
    <s v="lighting"/>
    <n v="3"/>
    <n v="2932"/>
    <s v="Lighting"/>
    <n v="0.91633259480590001"/>
    <n v="1.30467645558681"/>
    <n v="13172.8271845613"/>
    <n v="0"/>
    <n v="0.71"/>
    <n v="9352.7073010385302"/>
    <n v="0"/>
    <n v="4903"/>
    <n v="1"/>
    <n v="1"/>
    <n v="0"/>
    <n v="0"/>
    <n v="14.276973281664301"/>
    <d v="1900-01-09T04:44:53"/>
    <n v="43229"/>
    <n v="0"/>
    <n v="0"/>
    <n v="1"/>
    <n v="95377.394462966549"/>
  </r>
  <r>
    <s v="STND-40309"/>
    <s v="JP Morgan Chase Bank, N.P."/>
    <s v="JPMorgan Chase and Co (Phase 4) #620800 - 2500 W Jefferson St - Joliet"/>
    <s v="Outdoor &amp; Garage - LED Fixtures"/>
    <s v="Outdoor &amp; Garage Lighting"/>
    <s v="Exterior"/>
    <n v="0"/>
    <n v="13448.929"/>
    <n v="0"/>
    <x v="0"/>
    <x v="0"/>
    <n v="10.1978380583316"/>
    <s v="Qty / 1,000"/>
    <m/>
    <s v="Private-Lighting"/>
    <s v="lighting"/>
    <n v="3"/>
    <n v="2743"/>
    <s v="Lighting"/>
    <n v="0.91633259480590001"/>
    <n v="1.30467645558681"/>
    <n v="12323.6920079303"/>
    <n v="0"/>
    <n v="0.71"/>
    <n v="8749.8213256305207"/>
    <n v="0"/>
    <n v="4903"/>
    <n v="1"/>
    <n v="1"/>
    <n v="0"/>
    <n v="0"/>
    <n v="14.276973281664301"/>
    <d v="1900-01-09T04:44:53"/>
    <n v="43127"/>
    <n v="0"/>
    <n v="0"/>
    <n v="1"/>
    <n v="89229.260918116372"/>
  </r>
  <r>
    <s v="STND-40310"/>
    <s v="JP Morgan Chase Bank, N.P."/>
    <s v="JPMorgan Chase and Co (Phase 4) #637700 - 4461 Fox Valley Center Dr - Aurora"/>
    <s v="Outdoor &amp; Garage - LED Fixtures"/>
    <s v="Outdoor &amp; Garage Lighting"/>
    <s v="Exterior"/>
    <n v="0"/>
    <n v="22666.569"/>
    <n v="0"/>
    <x v="0"/>
    <x v="0"/>
    <n v="10.1978380583316"/>
    <s v="Qty / 1,000"/>
    <m/>
    <s v="Private-Lighting"/>
    <s v="lighting"/>
    <n v="3"/>
    <n v="4623"/>
    <s v="Lighting"/>
    <n v="0.91633259480590001"/>
    <n v="1.30467645558681"/>
    <n v="20770.115987116998"/>
    <n v="0"/>
    <n v="0.71"/>
    <n v="14746.782350853"/>
    <n v="0"/>
    <n v="4903"/>
    <n v="1"/>
    <n v="1"/>
    <n v="0"/>
    <n v="0"/>
    <n v="14.276973281664301"/>
    <d v="1900-01-09T04:44:53"/>
    <n v="43229"/>
    <n v="0"/>
    <n v="0"/>
    <n v="1"/>
    <n v="150385.29829546146"/>
  </r>
  <r>
    <s v="STND-40311"/>
    <s v="JP Morgan Chase Bank, N.P."/>
    <s v="JPMorgan Chase and Co (Phase 4) #631400 - 6400 Grand Ave - Gurnee"/>
    <s v="Outdoor &amp; Garage - LED Fixtures"/>
    <s v="Outdoor &amp; Garage Lighting"/>
    <s v="Exterior"/>
    <n v="0"/>
    <n v="14694.290999999999"/>
    <n v="0"/>
    <x v="0"/>
    <x v="0"/>
    <n v="10.1978380583316"/>
    <s v="Qty / 1,000"/>
    <m/>
    <s v="Private-Lighting"/>
    <s v="lighting"/>
    <n v="3"/>
    <n v="2997"/>
    <s v="Lighting"/>
    <n v="0.91633259480590001"/>
    <n v="1.30467645558681"/>
    <n v="13464.857800862999"/>
    <n v="0"/>
    <n v="0.71"/>
    <n v="9560.0490386127094"/>
    <n v="0"/>
    <n v="4903"/>
    <n v="1"/>
    <n v="1"/>
    <n v="0"/>
    <n v="0"/>
    <n v="14.276973281664301"/>
    <d v="1900-01-09T04:44:53"/>
    <n v="43229"/>
    <n v="0"/>
    <n v="0"/>
    <n v="1"/>
    <n v="97491.831925481107"/>
  </r>
  <r>
    <s v="STND-40312"/>
    <s v="JP Morgan Chase Bank, N.P"/>
    <s v="JPMorgan Chase and Co (Phase 4) #637200 -411 S Schmale Rd - Carol Stream"/>
    <s v="Outdoor &amp; Garage - LED Fixtures"/>
    <s v="Outdoor &amp; Garage Lighting"/>
    <s v="Exterior"/>
    <n v="0"/>
    <n v="7727.1279999999997"/>
    <n v="0"/>
    <x v="0"/>
    <x v="0"/>
    <n v="10.1978380583316"/>
    <s v="Qty / 1,000"/>
    <m/>
    <s v="Private-Lighting"/>
    <s v="lighting"/>
    <n v="3"/>
    <n v="1576"/>
    <s v="Lighting"/>
    <n v="0.91633259480590001"/>
    <n v="1.30467645558681"/>
    <n v="7080.61925063732"/>
    <n v="0"/>
    <n v="0.71"/>
    <n v="5027.2396679525"/>
    <n v="0"/>
    <n v="4903"/>
    <n v="1"/>
    <n v="1"/>
    <n v="0"/>
    <n v="0"/>
    <n v="14.276973281664301"/>
    <d v="1900-01-09T04:44:53"/>
    <n v="43142"/>
    <n v="0"/>
    <n v="0"/>
    <n v="1"/>
    <n v="51266.976014200322"/>
  </r>
  <r>
    <s v="STND-40358"/>
    <s v="4K Diversey Partners LLC"/>
    <s v="4K Diversey Partners LLC - 2800 Pulaski Rd - Chicago"/>
    <s v="Occupancy Sensors"/>
    <s v="Indoor Lighting"/>
    <s v="Garage"/>
    <n v="0"/>
    <n v="6166.0129999999999"/>
    <n v="0"/>
    <x v="0"/>
    <x v="0"/>
    <n v="8"/>
    <s v="Qty / 1,000"/>
    <m/>
    <s v="Private-Lighting"/>
    <s v="lighting"/>
    <n v="2"/>
    <n v="5240"/>
    <s v="Lighting"/>
    <n v="0.97902139861649395"/>
    <n v="0.93591656730105399"/>
    <n v="6036.6586711474802"/>
    <n v="0"/>
    <n v="0.71"/>
    <n v="4286.0276565147096"/>
    <n v="0"/>
    <n v="3401"/>
    <n v="1"/>
    <n v="1"/>
    <n v="0"/>
    <n v="0.92"/>
    <n v="20.582181711261399"/>
    <d v="1900-01-13T16:50:15"/>
    <n v="43216"/>
    <n v="0"/>
    <n v="0"/>
    <n v="1"/>
    <n v="34288.221252117677"/>
  </r>
  <r>
    <s v="STND-40358"/>
    <s v="4K Diversey Partners LLC"/>
    <s v="4K Diversey Partners LLC - 2800 Pulaski Rd - Chicago"/>
    <s v="Outdoor &amp; Garage - LED Fixtures"/>
    <s v="Outdoor &amp; Garage Lighting"/>
    <s v="Garage"/>
    <n v="0"/>
    <n v="287291.28499999997"/>
    <n v="0"/>
    <x v="0"/>
    <x v="0"/>
    <n v="14.701558365186701"/>
    <s v="Qty / 1,000"/>
    <m/>
    <s v="Private-Lighting"/>
    <s v="lighting"/>
    <n v="2"/>
    <n v="58595"/>
    <s v="Lighting"/>
    <n v="0.97902139861649395"/>
    <n v="0.93591656730105399"/>
    <n v="281264.31565102999"/>
    <n v="0"/>
    <n v="0.71"/>
    <n v="199697.664112231"/>
    <n v="0"/>
    <n v="3401"/>
    <n v="1"/>
    <n v="1"/>
    <n v="0"/>
    <n v="0.92"/>
    <n v="20.582181711261399"/>
    <d v="1900-01-13T16:50:15"/>
    <n v="43216"/>
    <n v="0"/>
    <n v="0"/>
    <n v="1"/>
    <n v="2935866.8643374136"/>
  </r>
  <r>
    <s v="STND-40390"/>
    <s v="Great Lakes Coca-Cola Distribution, L.L.C."/>
    <s v="Great Lakes Coca Cola (Comprehensive Energy Savings) - 7400 N Oak Park Ave - Niles"/>
    <s v="Building Energy Management System"/>
    <s v="Energy Management System"/>
    <s v="Office"/>
    <n v="14560.8"/>
    <n v="94645.2"/>
    <n v="0"/>
    <x v="1"/>
    <x v="0"/>
    <n v="15"/>
    <s v="NA"/>
    <m/>
    <s v="EMS"/>
    <s v="ems"/>
    <n v="2"/>
    <n v="1"/>
    <s v="EMS"/>
    <n v="0.79332965142744905"/>
    <n v="0.53298697738882195"/>
    <n v="75084.843525281205"/>
    <n v="0"/>
    <n v="0.7"/>
    <n v="52559.390467696801"/>
    <n v="0"/>
    <n v="2885"/>
    <n v="1.165"/>
    <n v="1.3779999999999999"/>
    <n v="2.5499999999999998E-2"/>
    <n v="0.55000000000000004"/>
    <n v="24.263431542460999"/>
    <d v="1900-01-16T07:56:40"/>
    <n v="43202"/>
    <n v="0"/>
    <n v="0"/>
    <n v="1"/>
    <n v="788390.857015452"/>
  </r>
  <r>
    <s v="STND-40390"/>
    <s v="Great Lakes Coca-Cola Distribution, L.L.C."/>
    <s v="Great Lakes Coca Cola (Comprehensive Energy Savings) - 7400 N Oak Park Ave - Niles"/>
    <s v="VSD on HVAC Fan or Pump &lt;= 200 HP"/>
    <s v="Variable Speed Drives"/>
    <s v="Office"/>
    <n v="0"/>
    <n v="103573.59"/>
    <n v="5.9119999999999999"/>
    <x v="6"/>
    <x v="0"/>
    <n v="15"/>
    <s v="ΔkWpeak"/>
    <m/>
    <s v="EMS"/>
    <s v="ems"/>
    <n v="2"/>
    <n v="4"/>
    <s v="Non-Lighting"/>
    <n v="0.79332965142744905"/>
    <n v="0.53298697738882195"/>
    <n v="82168.000051789495"/>
    <n v="3.1510190103227198"/>
    <n v="0.7"/>
    <n v="57517.600036252697"/>
    <n v="2.2057133072259001"/>
    <n v="2885"/>
    <n v="1.165"/>
    <n v="1.3779999999999999"/>
    <n v="2.5499999999999998E-2"/>
    <n v="0.55000000000000004"/>
    <n v="24.263431542460999"/>
    <d v="1900-01-16T07:56:40"/>
    <n v="43202"/>
    <n v="3.1510190103227198"/>
    <n v="0"/>
    <n v="1"/>
    <n v="862764.0005437904"/>
  </r>
  <r>
    <s v="STND-40390"/>
    <s v="Great Lakes Coca-Cola Distribution, L.L.C."/>
    <s v="Great Lakes Coca Cola (Comprehensive Energy Savings) - 7400 N Oak Park Ave - Niles"/>
    <s v="VSD on HVAC Fan or Pump &lt;= 200 HP"/>
    <s v="Variable Speed Drives"/>
    <s v="Office"/>
    <n v="0"/>
    <n v="51786.794999999998"/>
    <n v="2.956"/>
    <x v="6"/>
    <x v="0"/>
    <n v="15"/>
    <s v="ΔkWpeak"/>
    <m/>
    <s v="EMS"/>
    <s v="ems"/>
    <n v="2"/>
    <n v="4"/>
    <s v="Non-Lighting"/>
    <n v="0.79332965142744905"/>
    <n v="0.53298697738882195"/>
    <n v="41084.000025894798"/>
    <n v="1.5755095051613599"/>
    <n v="0.7"/>
    <n v="28758.800018126301"/>
    <n v="1.10285665361295"/>
    <n v="2885"/>
    <n v="1.165"/>
    <n v="1.3779999999999999"/>
    <n v="2.5499999999999998E-2"/>
    <n v="0.55000000000000004"/>
    <n v="24.263431542460999"/>
    <d v="1900-01-16T07:56:40"/>
    <n v="43202"/>
    <n v="1.5755095051613599"/>
    <n v="0"/>
    <n v="1"/>
    <n v="431382.0002718945"/>
  </r>
  <r>
    <s v="STND-40390"/>
    <s v="Great Lakes Coca-Cola Distribution, L.L.C."/>
    <s v="Great Lakes Coca Cola (Comprehensive Energy Savings) - 7400 N Oak Park Ave - Niles"/>
    <s v="VSD on HVAC Fan or Pump &lt;= 200 HP"/>
    <s v="Variable Speed Drives"/>
    <s v="Office"/>
    <n v="0"/>
    <n v="12946.699000000001"/>
    <n v="0.73899999999999999"/>
    <x v="6"/>
    <x v="0"/>
    <n v="15"/>
    <s v="ΔkWpeak"/>
    <m/>
    <s v="EMS"/>
    <s v="ems"/>
    <n v="2"/>
    <n v="1"/>
    <s v="Non-Lighting"/>
    <n v="0.79332965142744905"/>
    <n v="0.53298697738882195"/>
    <n v="10271.0002048061"/>
    <n v="0.39387737629033998"/>
    <n v="0.7"/>
    <n v="7189.7001433642699"/>
    <n v="0.27571416340323801"/>
    <n v="2885"/>
    <n v="1.165"/>
    <n v="1.3779999999999999"/>
    <n v="2.5499999999999998E-2"/>
    <n v="0.55000000000000004"/>
    <n v="24.263431542460999"/>
    <d v="1900-01-16T07:56:40"/>
    <n v="43202"/>
    <n v="0.39387737629033998"/>
    <n v="0"/>
    <n v="1"/>
    <n v="107845.50215046405"/>
  </r>
  <r>
    <s v="STND-40390"/>
    <s v="Great Lakes Coca-Cola Distribution, L.L.C."/>
    <s v="Great Lakes Coca Cola (Comprehensive Energy Savings) - 7400 N Oak Park Ave - Niles"/>
    <s v="VSD on HVAC Fan or Pump &lt;= 200 HP"/>
    <s v="Variable Speed Drives"/>
    <s v="Office"/>
    <n v="0"/>
    <n v="3884.01"/>
    <n v="0.222"/>
    <x v="6"/>
    <x v="0"/>
    <n v="15"/>
    <s v="ΔkWpeak"/>
    <m/>
    <s v="EMS"/>
    <s v="ems"/>
    <n v="2"/>
    <n v="1"/>
    <s v="Non-Lighting"/>
    <n v="0.79332965142744905"/>
    <n v="0.53298697738882195"/>
    <n v="3081.3002994407302"/>
    <n v="0.118323108980319"/>
    <n v="0.7"/>
    <n v="2156.9102096085098"/>
    <n v="8.2826176286223005E-2"/>
    <n v="2885"/>
    <n v="1.165"/>
    <n v="1.3779999999999999"/>
    <n v="2.5499999999999998E-2"/>
    <n v="0.55000000000000004"/>
    <n v="24.263431542460999"/>
    <d v="1900-01-16T07:56:40"/>
    <n v="43202"/>
    <n v="0.118323108980319"/>
    <n v="0"/>
    <n v="1"/>
    <n v="32353.653144127646"/>
  </r>
  <r>
    <s v="STND-40399"/>
    <s v="Machesney Mini Warehouse Inc"/>
    <s v="Machesney Park Mini Warehouse Inc - 11330 N Second St - Machesney Park"/>
    <s v="Outdoor &amp; Garage - LED Fixtures"/>
    <s v="Outdoor &amp; Garage Lighting"/>
    <s v="Exterior"/>
    <n v="0"/>
    <n v="4.9029999999999996"/>
    <n v="0"/>
    <x v="0"/>
    <x v="0"/>
    <n v="10.1978380583316"/>
    <s v="Qty / 1,000"/>
    <m/>
    <s v="Private-Lighting"/>
    <s v="lighting"/>
    <n v="3"/>
    <n v="1"/>
    <s v="Lighting"/>
    <n v="0.91633259480590001"/>
    <n v="1.30467645558681"/>
    <n v="4.4927787123333296"/>
    <n v="0"/>
    <n v="0.71"/>
    <n v="3.1898728857566598"/>
    <n v="0"/>
    <n v="4903"/>
    <n v="1"/>
    <n v="1"/>
    <n v="0"/>
    <n v="0"/>
    <n v="14.276973281664301"/>
    <d v="1900-01-09T04:44:53"/>
    <n v="43156"/>
    <n v="0"/>
    <n v="0"/>
    <n v="1"/>
    <n v="32.529807115609316"/>
  </r>
  <r>
    <s v="STND-40416"/>
    <s v="Meadowvale, Inc."/>
    <s v="Meadowvale Dairy - 1305 6th St - Sandwich"/>
    <s v="Photocells"/>
    <s v="Outdoor &amp; Garage Lighting"/>
    <s v="Manufacturing"/>
    <n v="0"/>
    <n v="1150.8"/>
    <n v="0"/>
    <x v="0"/>
    <x v="0"/>
    <n v="8"/>
    <s v="Qty / 1,000"/>
    <m/>
    <s v="Private-Lighting"/>
    <s v="lighting"/>
    <n v="3"/>
    <n v="4110"/>
    <s v="Lighting"/>
    <n v="0.91633259480590001"/>
    <n v="1.30467645558681"/>
    <n v="1054.51555010263"/>
    <n v="0"/>
    <n v="0.71"/>
    <n v="748.70604057286698"/>
    <n v="0"/>
    <n v="4618"/>
    <n v="1.02"/>
    <n v="1.04"/>
    <n v="1.2E-2"/>
    <n v="0.81"/>
    <n v="15.158077089649201"/>
    <d v="1900-01-09T19:51:10"/>
    <n v="43257"/>
    <n v="0"/>
    <n v="12.406065295325099"/>
    <n v="0"/>
    <n v="5989.6483245829359"/>
  </r>
  <r>
    <s v="STND-40416"/>
    <s v="Meadowvale, Inc."/>
    <s v="Meadowvale Dairy - 1305 6th St - Sandwich"/>
    <s v="Occupancy Sensors"/>
    <s v="Indoor Lighting"/>
    <s v="Manufacturing"/>
    <n v="0"/>
    <n v="17554.192999999999"/>
    <n v="10.657999999999999"/>
    <x v="0"/>
    <x v="0"/>
    <n v="8"/>
    <s v="Qty / 1,000"/>
    <m/>
    <s v="Private-Lighting"/>
    <s v="lighting"/>
    <n v="3"/>
    <n v="15528"/>
    <s v="Lighting"/>
    <n v="0.91633259480590001"/>
    <n v="1.30467645558681"/>
    <n v="16085.4792214136"/>
    <n v="13.905241663644199"/>
    <n v="0.71"/>
    <n v="11420.6902472036"/>
    <n v="9.8727215811873705"/>
    <n v="4618"/>
    <n v="1.02"/>
    <n v="1.04"/>
    <n v="1.2E-2"/>
    <n v="0.81"/>
    <n v="15.158077089649201"/>
    <d v="1900-01-09T19:51:10"/>
    <n v="43257"/>
    <n v="20.258219206940801"/>
    <n v="189.24093201663001"/>
    <n v="0"/>
    <n v="91365.5219776288"/>
  </r>
  <r>
    <s v="STND-40419"/>
    <s v="City of Aurora, Illinois"/>
    <s v="Aurora Municipal Airport - 43W636 US Highway 30 - Sugar Grove"/>
    <s v="New Indoor LED Fixtures"/>
    <s v="Indoor Lighting"/>
    <s v="Miscellaneous"/>
    <n v="0"/>
    <n v="1"/>
    <n v="0"/>
    <x v="0"/>
    <x v="1"/>
    <n v="14.797277300976599"/>
    <s v="Qty / 1,000"/>
    <m/>
    <s v="Public-Lighting"/>
    <s v="lighting"/>
    <n v="3"/>
    <n v="1"/>
    <s v="Lighting"/>
    <n v="0.99829244462109001"/>
    <n v="0.987374621353864"/>
    <n v="0.99829244462109001"/>
    <n v="0"/>
    <n v="0.71"/>
    <n v="0.70878763568097403"/>
    <n v="0"/>
    <n v="3379"/>
    <n v="1.0900000000000001"/>
    <n v="1.36"/>
    <n v="2.1999999999999999E-2"/>
    <n v="0.57999999999999996"/>
    <n v="20.7161882213673"/>
    <d v="1900-01-13T19:08:05"/>
    <n v="43257"/>
    <n v="0"/>
    <n v="2.0149021818040399E-2"/>
    <n v="0"/>
    <n v="10.488127192674948"/>
  </r>
  <r>
    <s v="STND-40432"/>
    <s v="International Transload Logistics Inc"/>
    <s v="ITL Logistics (ADDENDUM) - 3801 Centerpoint Way - Joliet"/>
    <s v="New Indoor LED Fixtures"/>
    <s v="Indoor Lighting"/>
    <s v="Warehouse"/>
    <n v="0"/>
    <n v="125116.056"/>
    <n v="19.800999999999998"/>
    <x v="0"/>
    <x v="0"/>
    <n v="9.5383441434566993"/>
    <s v="Qty / 1,000"/>
    <m/>
    <s v="Private-Lighting"/>
    <s v="lighting"/>
    <n v="2"/>
    <n v="23868"/>
    <s v="Lighting"/>
    <n v="0.97902139861649395"/>
    <n v="0.93591656730105399"/>
    <n v="122491.29613449999"/>
    <n v="18.5320839491282"/>
    <n v="0.71"/>
    <n v="86968.820255494706"/>
    <n v="13.157779603881"/>
    <n v="5242"/>
    <n v="1"/>
    <n v="1.22"/>
    <n v="1.0999999999999999E-2"/>
    <n v="0.68"/>
    <n v="13.3536818008394"/>
    <d v="1900-01-08T12:55:13"/>
    <n v="43217"/>
    <n v="22.338577566451502"/>
    <n v="1347.4042574794901"/>
    <n v="1"/>
    <n v="829538.5373473363"/>
  </r>
  <r>
    <s v="STND-40473"/>
    <s v="JP Morgan Chase Bank, N.A."/>
    <s v="JP Morgan Chase Bank NA - 800 W Madison St - Oak Park"/>
    <s v="New Indoor LED Fixtures"/>
    <s v="Indoor Lighting"/>
    <s v="Office"/>
    <n v="0"/>
    <n v="2869.1320000000001"/>
    <n v="0.64500000000000002"/>
    <x v="0"/>
    <x v="0"/>
    <n v="15"/>
    <s v="Qty / 1,000"/>
    <m/>
    <s v="Private-Lighting"/>
    <s v="lighting"/>
    <n v="3"/>
    <n v="850"/>
    <s v="Lighting"/>
    <n v="0.91633259480590001"/>
    <n v="1.30467645558681"/>
    <n v="2629.0791704006401"/>
    <n v="0.84151631385349002"/>
    <n v="0.71"/>
    <n v="1866.6462109844599"/>
    <n v="0.59747658283597804"/>
    <n v="2885"/>
    <n v="1.165"/>
    <n v="1.3779999999999999"/>
    <n v="2.5499999999999998E-2"/>
    <n v="0.55000000000000004"/>
    <n v="24.263431542460999"/>
    <d v="1900-01-16T07:56:40"/>
    <n v="43226"/>
    <n v="1.1103263146239499"/>
    <n v="57.546368107481797"/>
    <n v="1"/>
    <n v="27999.693164766897"/>
  </r>
  <r>
    <s v="STND-40473"/>
    <s v="JP Morgan Chase Bank, N.A."/>
    <s v="JP Morgan Chase Bank NA - 800 W Madison St - Oak Park"/>
    <s v="Outdoor &amp; Garage - LED Fixtures"/>
    <s v="Outdoor &amp; Garage Lighting"/>
    <s v="Exterior"/>
    <n v="0"/>
    <n v="9982.5079999999998"/>
    <n v="0"/>
    <x v="0"/>
    <x v="0"/>
    <n v="10.1978380583316"/>
    <s v="Qty / 1,000"/>
    <m/>
    <s v="Private-Lighting"/>
    <s v="lighting"/>
    <n v="3"/>
    <n v="2036"/>
    <s v="Lighting"/>
    <n v="0.91633259480590001"/>
    <n v="1.30467645558681"/>
    <n v="9147.2974583106497"/>
    <n v="0"/>
    <n v="0.71"/>
    <n v="6494.5811954005603"/>
    <n v="0"/>
    <n v="4903"/>
    <n v="1"/>
    <n v="1"/>
    <n v="0"/>
    <n v="0"/>
    <n v="14.276973281664301"/>
    <d v="1900-01-09T04:44:53"/>
    <n v="43226"/>
    <n v="0"/>
    <n v="0"/>
    <n v="1"/>
    <n v="66230.68728738057"/>
  </r>
  <r>
    <s v="STND-40474"/>
    <s v="JP Morgan Chase Bank, N.A."/>
    <s v="JP Morgan Chase Bank NA -255 Skokie Valley Rd - Highland Park"/>
    <s v="Outdoor &amp; Garage - LED Fixtures"/>
    <s v="Outdoor &amp; Garage Lighting"/>
    <s v="Exterior"/>
    <n v="0"/>
    <n v="196.12"/>
    <n v="0"/>
    <x v="0"/>
    <x v="0"/>
    <n v="10.1978380583316"/>
    <s v="Qty / 1,000"/>
    <m/>
    <s v="Private-Lighting"/>
    <s v="lighting"/>
    <n v="3"/>
    <n v="40"/>
    <s v="Lighting"/>
    <n v="0.91633259480590001"/>
    <n v="1.30467645558681"/>
    <n v="179.71114849333301"/>
    <n v="0"/>
    <n v="0.71"/>
    <n v="127.594915430266"/>
    <n v="0"/>
    <n v="4903"/>
    <n v="1"/>
    <n v="1"/>
    <n v="0"/>
    <n v="0"/>
    <n v="14.276973281664301"/>
    <d v="1900-01-09T04:44:53"/>
    <n v="43226"/>
    <n v="0"/>
    <n v="0"/>
    <n v="1"/>
    <n v="1301.1922846243685"/>
  </r>
  <r>
    <s v="STND-40480"/>
    <s v="Honeywell International Inc"/>
    <s v="Honeywell/UOP LLC - 50 E Algonquin Rd - Research - Des Plaines"/>
    <s v="Indoor Networked Lighting Measures"/>
    <s v="Indoor Advanced Lighting"/>
    <s v="Manufacturing"/>
    <n v="0"/>
    <n v="239437.02"/>
    <n v="42.820999999999998"/>
    <x v="0"/>
    <x v="0"/>
    <n v="10.827197921178"/>
    <s v="Qty / 1,000"/>
    <m/>
    <s v="Private-Lighting"/>
    <s v="lighting"/>
    <n v="2"/>
    <n v="50832"/>
    <s v="Lighting"/>
    <n v="0.97902139861649395"/>
    <n v="0.93591656730105399"/>
    <n v="234413.96620096499"/>
    <n v="40.076883328398402"/>
    <n v="0.71"/>
    <n v="166433.916002685"/>
    <n v="28.454587163162898"/>
    <n v="4618"/>
    <n v="1.02"/>
    <n v="1.04"/>
    <n v="1.2E-2"/>
    <n v="0.81"/>
    <n v="15.158077089649201"/>
    <d v="1900-01-09T19:51:10"/>
    <n v="43184"/>
    <n v="47.574647825734097"/>
    <n v="2757.81136707018"/>
    <n v="1"/>
    <n v="1802012.9493577848"/>
  </r>
  <r>
    <s v="STND-40480"/>
    <s v="Honeywell International Inc"/>
    <s v="Honeywell/UOP LLC - 50 E Algonquin Rd - Research - Des Plaines"/>
    <s v="New Indoor LED Fixtures"/>
    <s v="Indoor Lighting"/>
    <s v="Manufacturing"/>
    <n v="0"/>
    <n v="9510.2170000000006"/>
    <n v="1.7010000000000001"/>
    <x v="0"/>
    <x v="0"/>
    <n v="10.827197921178"/>
    <s v="Qty / 1,000"/>
    <m/>
    <s v="Private-Lighting"/>
    <s v="lighting"/>
    <n v="2"/>
    <n v="2019"/>
    <s v="Lighting"/>
    <n v="0.97902139861649395"/>
    <n v="0.93591656730105399"/>
    <n v="9310.7059484863494"/>
    <n v="1.59199408097909"/>
    <n v="0.71"/>
    <n v="6610.6012234253103"/>
    <n v="1.1303157974951601"/>
    <n v="4618"/>
    <n v="1.02"/>
    <n v="1.04"/>
    <n v="1.2E-2"/>
    <n v="0.81"/>
    <n v="15.158077089649201"/>
    <d v="1900-01-09T19:51:10"/>
    <n v="43184"/>
    <n v="1.88983153012713"/>
    <n v="109.53771704101599"/>
    <n v="1"/>
    <n v="71574.28782400726"/>
  </r>
  <r>
    <s v="STND-40559"/>
    <s v="JP Morgan Chase Bank, N.A."/>
    <s v="JP Morgan Chase Bank NA #151262 - 5606 W Montrose Ave - Chicago"/>
    <s v="Outdoor &amp; Garage - LED Fixtures"/>
    <s v="Outdoor &amp; Garage Lighting"/>
    <s v="Exterior"/>
    <n v="0"/>
    <n v="1382.646"/>
    <n v="0"/>
    <x v="0"/>
    <x v="0"/>
    <n v="10.1978380583316"/>
    <s v="Qty / 1,000"/>
    <m/>
    <s v="Private-Lighting"/>
    <s v="lighting"/>
    <n v="3"/>
    <n v="282"/>
    <s v="Lighting"/>
    <n v="0.91633259480590001"/>
    <n v="1.30467645558681"/>
    <n v="1266.9635968780001"/>
    <n v="0"/>
    <n v="0.71"/>
    <n v="899.54415378337899"/>
    <n v="0"/>
    <n v="4903"/>
    <n v="1"/>
    <n v="1"/>
    <n v="0"/>
    <n v="0"/>
    <n v="14.276973281664301"/>
    <d v="1900-01-09T04:44:53"/>
    <n v="43196"/>
    <n v="0"/>
    <n v="0"/>
    <n v="1"/>
    <n v="9173.4056066018366"/>
  </r>
  <r>
    <s v="STND-40560"/>
    <s v="JP Morgan Chase Bank, N.A."/>
    <s v="JP Morgan Chase Bank NA #150442 - 21 S Western Ave - Carpentersville"/>
    <s v="Outdoor &amp; Garage - LED Fixtures"/>
    <s v="Outdoor &amp; Garage Lighting"/>
    <s v="Exterior"/>
    <n v="0"/>
    <n v="7040.7079999999996"/>
    <n v="0"/>
    <x v="0"/>
    <x v="0"/>
    <n v="10.1978380583316"/>
    <s v="Qty / 1,000"/>
    <m/>
    <s v="Private-Lighting"/>
    <s v="lighting"/>
    <n v="3"/>
    <n v="1436"/>
    <s v="Lighting"/>
    <n v="0.91633259480590001"/>
    <n v="1.30467645558681"/>
    <n v="6451.6302309106604"/>
    <n v="0"/>
    <n v="0.71"/>
    <n v="4580.6574639465698"/>
    <n v="0"/>
    <n v="4903"/>
    <n v="1"/>
    <n v="1"/>
    <n v="0"/>
    <n v="0"/>
    <n v="14.276973281664301"/>
    <d v="1900-01-09T04:44:53"/>
    <n v="43184"/>
    <n v="0"/>
    <n v="0"/>
    <n v="1"/>
    <n v="46712.803018015038"/>
  </r>
  <r>
    <s v="STND-40561"/>
    <s v="JP Morgan Chase Bank, N.A."/>
    <s v="JP Morgan Chase Bank NA #150726 - 380 Townline Rd - Mundeline"/>
    <s v="Outdoor &amp; Garage - LED Fixtures"/>
    <s v="Outdoor &amp; Garage Lighting"/>
    <s v="Exterior"/>
    <n v="0"/>
    <n v="9418.6630000000005"/>
    <n v="0"/>
    <x v="0"/>
    <x v="0"/>
    <n v="10.1978380583316"/>
    <s v="Qty / 1,000"/>
    <m/>
    <s v="Private-Lighting"/>
    <s v="lighting"/>
    <n v="3"/>
    <n v="1921"/>
    <s v="Lighting"/>
    <n v="0.91633259480590001"/>
    <n v="1.30467645558681"/>
    <n v="8630.6279063923193"/>
    <n v="0"/>
    <n v="0.71"/>
    <n v="6127.7458135385496"/>
    <n v="0"/>
    <n v="4903"/>
    <n v="1"/>
    <n v="1"/>
    <n v="0"/>
    <n v="0"/>
    <n v="14.276973281664301"/>
    <d v="1900-01-09T04:44:53"/>
    <n v="43226"/>
    <n v="0"/>
    <n v="0"/>
    <n v="1"/>
    <n v="62489.759469085555"/>
  </r>
  <r>
    <s v="STND-40562"/>
    <s v="JP Morgan Chase Bank, N.A."/>
    <s v="JP Morgan Chase Bank NA #150429 - 2850 Mannheim Rd - Franklin Park"/>
    <s v="Outdoor &amp; Garage - LED Fixtures"/>
    <s v="Outdoor &amp; Garage Lighting"/>
    <s v="Exterior"/>
    <n v="0"/>
    <n v="3373.2640000000001"/>
    <n v="0"/>
    <x v="0"/>
    <x v="0"/>
    <n v="10.1978380583316"/>
    <s v="Qty / 1,000"/>
    <m/>
    <s v="Private-Lighting"/>
    <s v="lighting"/>
    <n v="3"/>
    <n v="688"/>
    <s v="Lighting"/>
    <n v="0.91633259480590001"/>
    <n v="1.30467645558681"/>
    <n v="3091.0317540853298"/>
    <n v="0"/>
    <n v="0.71"/>
    <n v="2194.6325454005801"/>
    <n v="0"/>
    <n v="4903"/>
    <n v="1"/>
    <n v="1"/>
    <n v="0"/>
    <n v="0"/>
    <n v="14.276973281664301"/>
    <d v="1900-01-09T04:44:53"/>
    <n v="43161"/>
    <n v="0"/>
    <n v="0"/>
    <n v="1"/>
    <n v="22380.507295539188"/>
  </r>
  <r>
    <s v="STND-40563"/>
    <s v="JP Morgan Chase Bank, N.A."/>
    <s v="JP Morgan Chase Bank NA #152400 - 40 N Mannheim Rd - Hillside"/>
    <s v="Outdoor &amp; Garage - LED Fixtures"/>
    <s v="Outdoor &amp; Garage Lighting"/>
    <s v="Exterior"/>
    <n v="0"/>
    <n v="2539.7539999999999"/>
    <n v="0"/>
    <x v="0"/>
    <x v="0"/>
    <n v="10.1978380583316"/>
    <s v="Qty / 1,000"/>
    <m/>
    <s v="Private-Lighting"/>
    <s v="lighting"/>
    <n v="3"/>
    <n v="518"/>
    <s v="Lighting"/>
    <n v="0.91633259480590001"/>
    <n v="1.30467645558681"/>
    <n v="2327.2593729886598"/>
    <n v="0"/>
    <n v="0.71"/>
    <n v="1652.35415482195"/>
    <n v="0"/>
    <n v="4903"/>
    <n v="1"/>
    <n v="1"/>
    <n v="0"/>
    <n v="0"/>
    <n v="14.276973281664301"/>
    <d v="1900-01-09T04:44:53"/>
    <n v="43190"/>
    <n v="0"/>
    <n v="0"/>
    <n v="1"/>
    <n v="16850.440085885628"/>
  </r>
  <r>
    <s v="STND-40564"/>
    <s v="JP Morgan Chase Bank, N.A."/>
    <s v="JP Morgan Chase Bank NA #153226 - 1188 N Eola Rd - Aurora"/>
    <s v="Outdoor &amp; Garage - LED Fixtures"/>
    <s v="Outdoor &amp; Garage Lighting"/>
    <s v="Exterior"/>
    <n v="0"/>
    <n v="8202.7189999999991"/>
    <n v="0"/>
    <x v="0"/>
    <x v="0"/>
    <n v="10.1978380583316"/>
    <s v="Qty / 1,000"/>
    <m/>
    <s v="Private-Lighting"/>
    <s v="lighting"/>
    <n v="3"/>
    <n v="1673"/>
    <s v="Lighting"/>
    <n v="0.91633259480590001"/>
    <n v="1.30467645558681"/>
    <n v="7516.4187857336501"/>
    <n v="0"/>
    <n v="0.71"/>
    <n v="5336.6573378708899"/>
    <n v="0"/>
    <n v="4903"/>
    <n v="1"/>
    <n v="1"/>
    <n v="0"/>
    <n v="0"/>
    <n v="14.276973281664301"/>
    <d v="1900-01-09T04:44:53"/>
    <n v="43197"/>
    <n v="0"/>
    <n v="0"/>
    <n v="1"/>
    <n v="54422.367304414358"/>
  </r>
  <r>
    <s v="STND-40565"/>
    <s v="JP Morgan Chase Bank, N.A."/>
    <s v="JP Morgan Chase Bank NA #142736 - 11721 S Halsted St - Chicago"/>
    <s v="New Indoor LED Fixtures"/>
    <s v="Indoor Lighting"/>
    <s v="Office"/>
    <n v="0"/>
    <n v="1468.3209999999999"/>
    <n v="0.33"/>
    <x v="0"/>
    <x v="0"/>
    <n v="15"/>
    <s v="Qty / 1,000"/>
    <m/>
    <s v="Private-Lighting"/>
    <s v="lighting"/>
    <n v="3"/>
    <n v="435"/>
    <s v="Lighting"/>
    <n v="0.91633259480590001"/>
    <n v="1.30467645558681"/>
    <n v="1345.4703919379899"/>
    <n v="0.430543230343646"/>
    <n v="0.71"/>
    <n v="955.28397827597496"/>
    <n v="0.305685693543989"/>
    <n v="2885"/>
    <n v="1.165"/>
    <n v="1.3779999999999999"/>
    <n v="2.5499999999999998E-2"/>
    <n v="0.55000000000000004"/>
    <n v="24.263431542460999"/>
    <d v="1900-01-16T07:56:40"/>
    <n v="43202"/>
    <n v="0.56807392841225202"/>
    <n v="29.450210295638499"/>
    <n v="1"/>
    <n v="14329.259674139625"/>
  </r>
  <r>
    <s v="STND-40565"/>
    <s v="JP Morgan Chase Bank, N.A."/>
    <s v="JP Morgan Chase Bank NA #142736 - 11721 S Halsted St - Chicago"/>
    <s v="Outdoor &amp; Garage - LED Fixtures"/>
    <s v="Outdoor &amp; Garage Lighting"/>
    <s v="Exterior"/>
    <n v="0"/>
    <n v="2412.2759999999998"/>
    <n v="0"/>
    <x v="0"/>
    <x v="0"/>
    <n v="10.1978380583316"/>
    <s v="Qty / 1,000"/>
    <m/>
    <s v="Private-Lighting"/>
    <s v="lighting"/>
    <n v="3"/>
    <n v="492"/>
    <s v="Lighting"/>
    <n v="0.91633259480590001"/>
    <n v="1.30467645558681"/>
    <n v="2210.4471264680001"/>
    <n v="0"/>
    <n v="0.71"/>
    <n v="1569.4174597922799"/>
    <n v="0"/>
    <n v="4903"/>
    <n v="1"/>
    <n v="1"/>
    <n v="0"/>
    <n v="0"/>
    <n v="14.276973281664301"/>
    <d v="1900-01-09T04:44:53"/>
    <n v="43202"/>
    <n v="0"/>
    <n v="0"/>
    <n v="1"/>
    <n v="16004.665100879816"/>
  </r>
  <r>
    <s v="STND-40566"/>
    <s v="JP Morgan Chase Bank, N.A."/>
    <s v="JP Morgan Chase Bank NA #150384 - 4455 S Pulaski Rd - Chicago"/>
    <s v="New Indoor LED Fixtures"/>
    <s v="Indoor Lighting"/>
    <s v="Office"/>
    <n v="0"/>
    <n v="1417.6890000000001"/>
    <n v="0.31900000000000001"/>
    <x v="0"/>
    <x v="0"/>
    <n v="15"/>
    <s v="Qty / 1,000"/>
    <m/>
    <s v="Private-Lighting"/>
    <s v="lighting"/>
    <n v="3"/>
    <n v="420"/>
    <s v="Lighting"/>
    <n v="0.91633259480590001"/>
    <n v="1.30467645558681"/>
    <n v="1299.07463999778"/>
    <n v="0.41619178933219098"/>
    <n v="0.71"/>
    <n v="922.34299439842505"/>
    <n v="0.29549617042585602"/>
    <n v="2885"/>
    <n v="1.165"/>
    <n v="1.3779999999999999"/>
    <n v="2.5499999999999998E-2"/>
    <n v="0.55000000000000004"/>
    <n v="24.263431542460999"/>
    <d v="1900-01-16T07:56:40"/>
    <n v="43190"/>
    <n v="0.54913813079851104"/>
    <n v="28.434680961324801"/>
    <n v="1"/>
    <n v="13835.144915976376"/>
  </r>
  <r>
    <s v="STND-40566"/>
    <s v="JP Morgan Chase Bank, N.A."/>
    <s v="JP Morgan Chase Bank NA #150384 - 4455 S Pulaski Rd - Chicago"/>
    <s v="Outdoor &amp; Garage - LED Fixtures"/>
    <s v="Outdoor &amp; Garage Lighting"/>
    <s v="Exterior"/>
    <n v="0"/>
    <n v="8928.3629999999994"/>
    <n v="0"/>
    <x v="0"/>
    <x v="0"/>
    <n v="10.1978380583316"/>
    <s v="Qty / 1,000"/>
    <m/>
    <s v="Private-Lighting"/>
    <s v="lighting"/>
    <n v="3"/>
    <n v="1821"/>
    <s v="Lighting"/>
    <n v="0.91633259480590001"/>
    <n v="1.30467645558681"/>
    <n v="8181.3500351589901"/>
    <n v="0"/>
    <n v="0.71"/>
    <n v="5808.7585249628801"/>
    <n v="0"/>
    <n v="4903"/>
    <n v="1"/>
    <n v="1"/>
    <n v="0"/>
    <n v="0"/>
    <n v="14.276973281664301"/>
    <d v="1900-01-09T04:44:53"/>
    <n v="43190"/>
    <n v="0"/>
    <n v="0"/>
    <n v="1"/>
    <n v="59236.778757524582"/>
  </r>
  <r>
    <s v="STND-40567"/>
    <s v="JP Morgan Chase Bank, N.A."/>
    <s v="JP Morgan Chase Bank NA #151295 - 2185 W Roosevelt Rd - Wheaton"/>
    <s v="Outdoor &amp; Garage - LED Fixtures"/>
    <s v="Outdoor &amp; Garage Lighting"/>
    <s v="Exterior"/>
    <n v="0"/>
    <n v="3785.116"/>
    <n v="0"/>
    <x v="0"/>
    <x v="0"/>
    <n v="10.1978380583316"/>
    <s v="Qty / 1,000"/>
    <m/>
    <s v="Private-Lighting"/>
    <s v="lighting"/>
    <n v="3"/>
    <n v="772"/>
    <s v="Lighting"/>
    <n v="0.91633259480590001"/>
    <n v="1.30467645558681"/>
    <n v="3468.4251659213301"/>
    <n v="0"/>
    <n v="0.71"/>
    <n v="2462.5818678041401"/>
    <n v="0"/>
    <n v="4903"/>
    <n v="1"/>
    <n v="1"/>
    <n v="0"/>
    <n v="0"/>
    <n v="14.276973281664301"/>
    <d v="1900-01-09T04:44:53"/>
    <n v="43202"/>
    <n v="0"/>
    <n v="0"/>
    <n v="1"/>
    <n v="25113.011093250378"/>
  </r>
  <r>
    <s v="STND-40568"/>
    <s v="JP Morgan Chase Bank, N.A."/>
    <s v="JP Morgan Chase Bank NA #151489 - 536 Randall Rd - South Elgin"/>
    <s v="Outdoor &amp; Garage - LED Fixtures"/>
    <s v="Outdoor &amp; Garage Lighting"/>
    <s v="Exterior"/>
    <n v="0"/>
    <n v="2878.0610000000001"/>
    <n v="0"/>
    <x v="0"/>
    <x v="0"/>
    <n v="10.1978380583316"/>
    <s v="Qty / 1,000"/>
    <m/>
    <s v="Private-Lighting"/>
    <s v="lighting"/>
    <n v="3"/>
    <n v="587"/>
    <s v="Lighting"/>
    <n v="0.91633259480590001"/>
    <n v="1.30467645558681"/>
    <n v="2637.2611041396599"/>
    <n v="0"/>
    <n v="0.71"/>
    <n v="1872.4553839391599"/>
    <n v="0"/>
    <n v="4903"/>
    <n v="1"/>
    <n v="1"/>
    <n v="0"/>
    <n v="0"/>
    <n v="14.276973281664301"/>
    <d v="1900-01-09T04:44:53"/>
    <n v="43163"/>
    <n v="0"/>
    <n v="0"/>
    <n v="1"/>
    <n v="19094.996776862674"/>
  </r>
  <r>
    <s v="STND-40568"/>
    <s v="JP Morgan Chase Bank, N.A."/>
    <s v="JP Morgan Chase Bank NA #151489 - 536 Randall Rd - South Elgin"/>
    <s v="New Indoor LED Fixtures"/>
    <s v="Indoor Lighting"/>
    <s v="Office"/>
    <n v="0"/>
    <n v="11344.887000000001"/>
    <n v="2.5510000000000002"/>
    <x v="0"/>
    <x v="0"/>
    <n v="15"/>
    <s v="Qty / 1,000"/>
    <m/>
    <s v="Private-Lighting"/>
    <s v="lighting"/>
    <n v="3"/>
    <n v="3361"/>
    <s v="Lighting"/>
    <n v="0.91633259480590001"/>
    <n v="1.30467645558681"/>
    <n v="10395.6897424897"/>
    <n v="3.3282296382019401"/>
    <n v="0.71"/>
    <n v="7380.9397171677001"/>
    <n v="2.3630430431233802"/>
    <n v="2885"/>
    <n v="1.165"/>
    <n v="1.3779999999999999"/>
    <n v="2.5499999999999998E-2"/>
    <n v="0.55000000000000004"/>
    <n v="24.263431542460999"/>
    <d v="1900-01-16T07:56:40"/>
    <n v="43163"/>
    <n v="4.3913836102413804"/>
    <n v="227.54514028625599"/>
    <n v="1"/>
    <n v="110714.0957575155"/>
  </r>
  <r>
    <s v="STND-40569"/>
    <s v="JP Morgan Chase Bank, N.A."/>
    <s v="JP Morgan Chase Bank NA #155499 - 353 W 83rd St - Chicago"/>
    <s v="Outdoor &amp; Garage - LED Fixtures"/>
    <s v="Outdoor &amp; Garage Lighting"/>
    <s v="Exterior"/>
    <n v="0"/>
    <n v="1176.72"/>
    <n v="0"/>
    <x v="0"/>
    <x v="0"/>
    <n v="10.1978380583316"/>
    <s v="Qty / 1,000"/>
    <m/>
    <s v="Private-Lighting"/>
    <s v="lighting"/>
    <n v="3"/>
    <n v="240"/>
    <s v="Lighting"/>
    <n v="0.91633259480590001"/>
    <n v="1.30467645558681"/>
    <n v="1078.26689096"/>
    <n v="0"/>
    <n v="0.71"/>
    <n v="765.56949258159898"/>
    <n v="0"/>
    <n v="4903"/>
    <n v="1"/>
    <n v="1"/>
    <n v="0"/>
    <n v="0"/>
    <n v="14.276973281664301"/>
    <d v="1900-01-09T04:44:53"/>
    <n v="43212"/>
    <n v="0"/>
    <n v="0"/>
    <n v="1"/>
    <n v="7807.1537077462417"/>
  </r>
  <r>
    <s v="STND-40570"/>
    <s v="JP Morgan Chase Bank, N.A."/>
    <s v="JP Morgan Chase Bank NA #156621 - 100 W North Ave - Northlake"/>
    <s v="New Indoor LED Fixtures"/>
    <s v="Indoor Lighting"/>
    <s v="Office"/>
    <n v="0"/>
    <n v="97.888000000000005"/>
    <n v="2.1999999999999999E-2"/>
    <x v="0"/>
    <x v="0"/>
    <n v="15"/>
    <s v="Qty / 1,000"/>
    <m/>
    <s v="Private-Lighting"/>
    <s v="lighting"/>
    <n v="3"/>
    <n v="29"/>
    <s v="Lighting"/>
    <n v="0.91633259480590001"/>
    <n v="1.30467645558681"/>
    <n v="89.697965040359904"/>
    <n v="2.8702882022909701E-2"/>
    <n v="0.71"/>
    <n v="63.685555178655498"/>
    <n v="2.0379046236265901E-2"/>
    <n v="2885"/>
    <n v="1.165"/>
    <n v="1.3779999999999999"/>
    <n v="2.5499999999999998E-2"/>
    <n v="0.55000000000000004"/>
    <n v="24.263431542460999"/>
    <d v="1900-01-16T07:56:40"/>
    <n v="43184"/>
    <n v="3.7871595227483498E-2"/>
    <n v="1.9633460159048699"/>
    <n v="1"/>
    <n v="955.2833276798325"/>
  </r>
  <r>
    <s v="STND-40570"/>
    <s v="JP Morgan Chase Bank, N.A."/>
    <s v="JP Morgan Chase Bank NA #156621 - 100 W North Ave - Northlake"/>
    <s v="Outdoor &amp; Garage - LED Fixtures"/>
    <s v="Outdoor &amp; Garage Lighting"/>
    <s v="Exterior"/>
    <n v="0"/>
    <n v="29741.598000000002"/>
    <n v="0"/>
    <x v="0"/>
    <x v="0"/>
    <n v="10.1978380583316"/>
    <s v="Qty / 1,000"/>
    <m/>
    <s v="Private-Lighting"/>
    <s v="lighting"/>
    <n v="3"/>
    <n v="6066"/>
    <s v="Lighting"/>
    <n v="0.91633259480590001"/>
    <n v="1.30467645558681"/>
    <n v="27253.195669014"/>
    <n v="0"/>
    <n v="0.71"/>
    <n v="19349.768924999898"/>
    <n v="0"/>
    <n v="4903"/>
    <n v="1"/>
    <n v="1"/>
    <n v="0"/>
    <n v="0"/>
    <n v="14.276973281664301"/>
    <d v="1900-01-09T04:44:53"/>
    <n v="43184"/>
    <n v="0"/>
    <n v="0"/>
    <n v="1"/>
    <n v="197325.8099632861"/>
  </r>
  <r>
    <s v="STND-40571"/>
    <s v="JP Morgan Chase Bank, N.A."/>
    <s v="JP Morgan Chase Bank NA #156402 - 4200 Dundee Rd - Northbrook"/>
    <s v="New Indoor LED Fixtures"/>
    <s v="Indoor Lighting"/>
    <s v="Office"/>
    <n v="0"/>
    <n v="195.77600000000001"/>
    <n v="4.3999999999999997E-2"/>
    <x v="0"/>
    <x v="0"/>
    <n v="15"/>
    <s v="Qty / 1,000"/>
    <m/>
    <s v="Private-Lighting"/>
    <s v="lighting"/>
    <n v="3"/>
    <n v="58"/>
    <s v="Lighting"/>
    <n v="0.91633259480590001"/>
    <n v="1.30467645558681"/>
    <n v="179.39593008072001"/>
    <n v="5.7405764045819499E-2"/>
    <n v="0.71"/>
    <n v="127.371110357311"/>
    <n v="4.0758092472531801E-2"/>
    <n v="2885"/>
    <n v="1.165"/>
    <n v="1.3779999999999999"/>
    <n v="2.5499999999999998E-2"/>
    <n v="0.55000000000000004"/>
    <n v="24.263431542460999"/>
    <d v="1900-01-16T07:56:40"/>
    <n v="43153"/>
    <n v="7.5743190454966997E-2"/>
    <n v="3.92669203180975"/>
    <n v="1"/>
    <n v="1910.566655359665"/>
  </r>
  <r>
    <s v="STND-40571"/>
    <s v="JP Morgan Chase Bank, N.A."/>
    <s v="JP Morgan Chase Bank NA #156402 - 4200 Dundee Rd - Northbrook"/>
    <s v="Outdoor &amp; Garage - LED Fixtures"/>
    <s v="Outdoor &amp; Garage Lighting"/>
    <s v="Exterior"/>
    <n v="0"/>
    <n v="10551.255999999999"/>
    <n v="0"/>
    <x v="0"/>
    <x v="0"/>
    <n v="10.1978380583316"/>
    <s v="Qty / 1,000"/>
    <m/>
    <s v="Private-Lighting"/>
    <s v="lighting"/>
    <n v="3"/>
    <n v="2152"/>
    <s v="Lighting"/>
    <n v="0.91633259480590001"/>
    <n v="1.30467645558681"/>
    <n v="9668.4597889413199"/>
    <n v="0"/>
    <n v="0.71"/>
    <n v="6864.6064501483397"/>
    <n v="0"/>
    <n v="4903"/>
    <n v="1"/>
    <n v="1"/>
    <n v="0"/>
    <n v="0"/>
    <n v="14.276973281664301"/>
    <d v="1900-01-09T04:44:53"/>
    <n v="43153"/>
    <n v="0"/>
    <n v="0"/>
    <n v="1"/>
    <n v="70004.144912791322"/>
  </r>
  <r>
    <s v="STND-40572"/>
    <s v="JP Morgan Chase Bank, N.A."/>
    <s v="JP Morgan Chase Bank NA #512781 - 7997 N Alpine Rd - Loves Park"/>
    <s v="New Indoor LED Fixtures"/>
    <s v="Indoor Lighting"/>
    <s v="Office"/>
    <n v="0"/>
    <n v="18068.784"/>
    <n v="4.0629999999999997"/>
    <x v="0"/>
    <x v="0"/>
    <n v="15"/>
    <s v="Qty / 1,000"/>
    <m/>
    <s v="Private-Lighting"/>
    <s v="lighting"/>
    <n v="3"/>
    <n v="5353"/>
    <s v="Lighting"/>
    <n v="0.91633259480590001"/>
    <n v="1.30467645558681"/>
    <n v="16557.015727707301"/>
    <n v="5.3009004390491903"/>
    <n v="0.71"/>
    <n v="11755.4811666722"/>
    <n v="3.7636393117249298"/>
    <n v="2885"/>
    <n v="1.165"/>
    <n v="1.3779999999999999"/>
    <n v="2.5499999999999998E-2"/>
    <n v="0.55000000000000004"/>
    <n v="24.263431542460999"/>
    <d v="1900-01-16T07:56:40"/>
    <n v="43237"/>
    <n v="6.9941950640575197"/>
    <n v="362.40678202277797"/>
    <n v="1"/>
    <n v="176332.217500083"/>
  </r>
  <r>
    <s v="STND-40572"/>
    <s v="JP Morgan Chase Bank, N.A."/>
    <s v="JP Morgan Chase Bank NA #512781 - 7997 N Alpine Rd - Loves Park"/>
    <s v="Outdoor &amp; Garage - LED Fixtures"/>
    <s v="Outdoor &amp; Garage Lighting"/>
    <s v="Exterior"/>
    <n v="0"/>
    <n v="25966.288"/>
    <n v="0"/>
    <x v="0"/>
    <x v="0"/>
    <n v="10.1978380583316"/>
    <s v="Qty / 1,000"/>
    <m/>
    <s v="Private-Lighting"/>
    <s v="lighting"/>
    <n v="3"/>
    <n v="5296"/>
    <s v="Lighting"/>
    <n v="0.91633259480590001"/>
    <n v="1.30467645558681"/>
    <n v="23793.756060517298"/>
    <n v="0"/>
    <n v="0.71"/>
    <n v="16893.5668029673"/>
    <n v="0"/>
    <n v="4903"/>
    <n v="1"/>
    <n v="1"/>
    <n v="0"/>
    <n v="0"/>
    <n v="14.276973281664301"/>
    <d v="1900-01-09T04:44:53"/>
    <n v="43237"/>
    <n v="0"/>
    <n v="0"/>
    <n v="1"/>
    <n v="172277.85848426723"/>
  </r>
  <r>
    <s v="STND-40573"/>
    <s v="JP Morgan Chase Bank, N.A."/>
    <s v="JP Morgan Chase Bank NA #159305 - 27242 W Eames St - Channahon"/>
    <s v="Outdoor &amp; Garage - LED Fixtures"/>
    <s v="Outdoor &amp; Garage Lighting"/>
    <s v="Exterior"/>
    <n v="0"/>
    <n v="6726.9160000000002"/>
    <n v="0"/>
    <x v="0"/>
    <x v="0"/>
    <n v="10.1978380583316"/>
    <s v="Qty / 1,000"/>
    <m/>
    <s v="Private-Lighting"/>
    <s v="lighting"/>
    <n v="3"/>
    <n v="1372"/>
    <s v="Lighting"/>
    <n v="0.91633259480590001"/>
    <n v="1.30467645558681"/>
    <n v="6164.0923933213198"/>
    <n v="0"/>
    <n v="0.71"/>
    <n v="4376.5055992581401"/>
    <n v="0"/>
    <n v="4903"/>
    <n v="1"/>
    <n v="1"/>
    <n v="0"/>
    <n v="0"/>
    <n v="14.276973281664301"/>
    <d v="1900-01-09T04:44:53"/>
    <n v="43183"/>
    <n v="0"/>
    <n v="0"/>
    <n v="1"/>
    <n v="44630.895362616007"/>
  </r>
  <r>
    <s v="STND-40574"/>
    <s v="JP Morgan Chase Bank, N.A."/>
    <s v="JP Morgan Chase Bank NA #159306 - 399 S Weber Rd - Romeoville"/>
    <s v="Outdoor &amp; Garage - LED Fixtures"/>
    <s v="Outdoor &amp; Garage Lighting"/>
    <s v="Exterior"/>
    <n v="0"/>
    <n v="88.254000000000005"/>
    <n v="0"/>
    <x v="0"/>
    <x v="0"/>
    <n v="10.1978380583316"/>
    <s v="Qty / 1,000"/>
    <m/>
    <s v="Private-Lighting"/>
    <s v="lighting"/>
    <n v="3"/>
    <n v="18"/>
    <s v="Lighting"/>
    <n v="0.91633259480590001"/>
    <n v="1.30467645558681"/>
    <n v="80.870016821999897"/>
    <n v="0"/>
    <n v="0.71"/>
    <n v="57.417711943619899"/>
    <n v="0"/>
    <n v="4903"/>
    <n v="1"/>
    <n v="1"/>
    <n v="0"/>
    <n v="0"/>
    <n v="14.276973281664301"/>
    <d v="1900-01-09T04:44:53"/>
    <n v="43339"/>
    <n v="0"/>
    <n v="0"/>
    <n v="0"/>
    <n v="585.53652808096786"/>
  </r>
  <r>
    <s v="STND-40575"/>
    <s v="JP Morgan Chase Bank, N.A."/>
    <s v="JP Morgan Chase Bank NA #512702 - 12130 Princeton Dr - Huntley"/>
    <s v="New Indoor LED Fixtures"/>
    <s v="Indoor Lighting"/>
    <s v="Office"/>
    <n v="0"/>
    <n v="70.884"/>
    <n v="1.6E-2"/>
    <x v="0"/>
    <x v="0"/>
    <n v="15"/>
    <s v="Qty / 1,000"/>
    <m/>
    <s v="Private-Lighting"/>
    <s v="lighting"/>
    <n v="3"/>
    <n v="21"/>
    <s v="Lighting"/>
    <n v="0.91633259480590001"/>
    <n v="1.30467645558681"/>
    <n v="64.953319650221403"/>
    <n v="2.0874823289388899E-2"/>
    <n v="0.71"/>
    <n v="46.116856951657198"/>
    <n v="1.48211245354661E-2"/>
    <n v="2885"/>
    <n v="1.165"/>
    <n v="1.3779999999999999"/>
    <n v="2.5499999999999998E-2"/>
    <n v="0.55000000000000004"/>
    <n v="24.263431542460999"/>
    <d v="1900-01-16T07:56:40"/>
    <n v="43198"/>
    <n v="2.7542978347260699E-2"/>
    <n v="1.4217250223868201"/>
    <n v="1"/>
    <n v="691.75285427485801"/>
  </r>
  <r>
    <s v="STND-40575"/>
    <s v="JP Morgan Chase Bank, N.A."/>
    <s v="JP Morgan Chase Bank NA #512702 - 12130 Princeton Dr - Huntley"/>
    <s v="Outdoor &amp; Garage - LED Fixtures"/>
    <s v="Outdoor &amp; Garage Lighting"/>
    <s v="Exterior"/>
    <n v="0"/>
    <n v="26515.423999999999"/>
    <n v="0"/>
    <x v="0"/>
    <x v="0"/>
    <n v="10.1978380583316"/>
    <s v="Qty / 1,000"/>
    <m/>
    <s v="Private-Lighting"/>
    <s v="lighting"/>
    <n v="3"/>
    <n v="5408"/>
    <s v="Lighting"/>
    <n v="0.91633259480590001"/>
    <n v="1.30467645558681"/>
    <n v="24296.947276298601"/>
    <n v="0"/>
    <n v="0.71"/>
    <n v="17250.832566172001"/>
    <n v="0"/>
    <n v="4903"/>
    <n v="1"/>
    <n v="1"/>
    <n v="0"/>
    <n v="0"/>
    <n v="14.276973281664301"/>
    <d v="1900-01-09T04:44:53"/>
    <n v="43198"/>
    <n v="0"/>
    <n v="0"/>
    <n v="1"/>
    <n v="175921.196881215"/>
  </r>
  <r>
    <s v="STND-40576"/>
    <s v="JP Morgan Chase Bank, N.A."/>
    <s v="JP Morgan Chase Bank NA #628600 - 300 E Illinois Rd - Lake Forest"/>
    <s v="New Indoor LED Fixtures"/>
    <s v="Indoor Lighting"/>
    <s v="Office"/>
    <n v="0"/>
    <n v="4161.93"/>
    <n v="0.93600000000000005"/>
    <x v="0"/>
    <x v="0"/>
    <n v="15"/>
    <s v="Qty / 1,000"/>
    <m/>
    <s v="Private-Lighting"/>
    <s v="lighting"/>
    <n v="3"/>
    <n v="1233"/>
    <s v="Lighting"/>
    <n v="0.91633259480590001"/>
    <n v="1.30467645558681"/>
    <n v="3813.7121163005199"/>
    <n v="1.22117716242925"/>
    <n v="0.71"/>
    <n v="2707.7356025733702"/>
    <n v="0.86703578532476799"/>
    <n v="2885"/>
    <n v="1.165"/>
    <n v="1.3779999999999999"/>
    <n v="2.5499999999999998E-2"/>
    <n v="0.55000000000000004"/>
    <n v="24.263431542460999"/>
    <d v="1900-01-16T07:56:40"/>
    <n v="43203"/>
    <n v="1.61126423331475"/>
    <n v="83.476102116449098"/>
    <n v="1"/>
    <n v="40616.034038600556"/>
  </r>
  <r>
    <s v="STND-40576"/>
    <s v="JP Morgan Chase Bank, N.A."/>
    <s v="JP Morgan Chase Bank NA #628600 - 300 E Illinois Rd - Lake Forest"/>
    <s v="Outdoor &amp; Garage - LED Fixtures"/>
    <s v="Outdoor &amp; Garage Lighting"/>
    <s v="Exterior"/>
    <n v="0"/>
    <n v="6947.5510000000004"/>
    <n v="0"/>
    <x v="0"/>
    <x v="0"/>
    <n v="10.1978380583316"/>
    <s v="Qty / 1,000"/>
    <m/>
    <s v="Private-Lighting"/>
    <s v="lighting"/>
    <n v="3"/>
    <n v="1417"/>
    <s v="Lighting"/>
    <n v="0.91633259480590001"/>
    <n v="1.30467645558681"/>
    <n v="6366.2674353763196"/>
    <n v="0"/>
    <n v="0.71"/>
    <n v="4520.0498791171904"/>
    <n v="0"/>
    <n v="4903"/>
    <n v="1"/>
    <n v="1"/>
    <n v="0"/>
    <n v="0"/>
    <n v="14.276973281664301"/>
    <d v="1900-01-09T04:44:53"/>
    <n v="43203"/>
    <n v="0"/>
    <n v="0"/>
    <n v="1"/>
    <n v="46094.736682818431"/>
  </r>
  <r>
    <s v="STND-40577"/>
    <s v="JP Morgan Chase Bank, N.A."/>
    <s v="JP Morgan Chase Bank NA #619600 - 200 Eastwood Dr - Woodstock"/>
    <s v="New Indoor LED Fixtures"/>
    <s v="Indoor Lighting"/>
    <s v="Office"/>
    <n v="0"/>
    <n v="489.44"/>
    <n v="0.11"/>
    <x v="0"/>
    <x v="0"/>
    <n v="15"/>
    <s v="Qty / 1,000"/>
    <m/>
    <s v="Private-Lighting"/>
    <s v="lighting"/>
    <n v="3"/>
    <n v="145"/>
    <s v="Lighting"/>
    <n v="0.91633259480590001"/>
    <n v="1.30467645558681"/>
    <n v="448.48982520179999"/>
    <n v="0.14351441011454899"/>
    <n v="0.71"/>
    <n v="318.42777589327801"/>
    <n v="0.10189523118133"/>
    <n v="2885"/>
    <n v="1.165"/>
    <n v="1.3779999999999999"/>
    <n v="2.5499999999999998E-2"/>
    <n v="0.55000000000000004"/>
    <n v="24.263431542460999"/>
    <d v="1900-01-16T07:56:40"/>
    <n v="43181"/>
    <n v="0.189357976137418"/>
    <n v="9.8167300795243708"/>
    <n v="1"/>
    <n v="4776.4166383991706"/>
  </r>
  <r>
    <s v="STND-40577"/>
    <s v="JP Morgan Chase Bank, N.A."/>
    <s v="JP Morgan Chase Bank NA #619600 - 200 Eastwood Dr - Woodstock"/>
    <s v="Outdoor &amp; Garage - LED Fixtures"/>
    <s v="Outdoor &amp; Garage Lighting"/>
    <s v="Exterior"/>
    <n v="0"/>
    <n v="7942.86"/>
    <n v="0"/>
    <x v="0"/>
    <x v="0"/>
    <n v="10.1978380583316"/>
    <s v="Qty / 1,000"/>
    <m/>
    <s v="Private-Lighting"/>
    <s v="lighting"/>
    <n v="3"/>
    <n v="1620"/>
    <s v="Lighting"/>
    <n v="0.91633259480590001"/>
    <n v="1.30467645558681"/>
    <n v="7278.30151397999"/>
    <n v="0"/>
    <n v="0.71"/>
    <n v="5167.5940749257898"/>
    <n v="0"/>
    <n v="4903"/>
    <n v="1"/>
    <n v="1"/>
    <n v="0"/>
    <n v="0"/>
    <n v="14.276973281664301"/>
    <d v="1900-01-09T04:44:53"/>
    <n v="43181"/>
    <n v="0"/>
    <n v="0"/>
    <n v="1"/>
    <n v="52698.287527287095"/>
  </r>
  <r>
    <s v="STND-40578"/>
    <s v="JP Morgan Chase Bank, N.A."/>
    <s v="JP Morgan Chase Bank NA #619200 - 200 E Grant Hwy - Marengo"/>
    <s v="New Indoor LED Fixtures"/>
    <s v="Indoor Lighting"/>
    <s v="Office"/>
    <n v="0"/>
    <n v="21690.642"/>
    <n v="4.8769999999999998"/>
    <x v="0"/>
    <x v="0"/>
    <n v="15"/>
    <s v="Qty / 1,000"/>
    <m/>
    <s v="Private-Lighting"/>
    <s v="lighting"/>
    <n v="3"/>
    <n v="6426"/>
    <s v="Lighting"/>
    <n v="0.91633259480590001"/>
    <n v="1.30467645558681"/>
    <n v="19875.842266865799"/>
    <n v="6.3629070738968503"/>
    <n v="0.71"/>
    <n v="14111.848009474699"/>
    <n v="4.5176640224667697"/>
    <n v="2885"/>
    <n v="1.165"/>
    <n v="1.3779999999999999"/>
    <n v="2.5499999999999998E-2"/>
    <n v="0.55000000000000004"/>
    <n v="24.263431542460999"/>
    <d v="1900-01-16T07:56:40"/>
    <n v="43224"/>
    <n v="8.3954440874744094"/>
    <n v="435.05062472538901"/>
    <n v="1"/>
    <n v="211677.7201421205"/>
  </r>
  <r>
    <s v="STND-40578"/>
    <s v="JP Morgan Chase Bank, N.A."/>
    <s v="JP Morgan Chase Bank NA #619200 - 200 E Grant Hwy - Marengo"/>
    <s v="Outdoor &amp; Garage - LED Fixtures"/>
    <s v="Outdoor &amp; Garage Lighting"/>
    <s v="Exterior"/>
    <n v="0"/>
    <n v="9178.4159999999993"/>
    <n v="0"/>
    <x v="0"/>
    <x v="0"/>
    <n v="10.1978380583316"/>
    <s v="Qty / 1,000"/>
    <m/>
    <s v="Private-Lighting"/>
    <s v="lighting"/>
    <n v="3"/>
    <n v="1872"/>
    <s v="Lighting"/>
    <n v="0.91633259480590001"/>
    <n v="1.30467645558681"/>
    <n v="8410.4817494879899"/>
    <n v="0"/>
    <n v="0.71"/>
    <n v="5971.4420421364703"/>
    <n v="0"/>
    <n v="4903"/>
    <n v="1"/>
    <n v="1"/>
    <n v="0"/>
    <n v="0"/>
    <n v="14.276973281664301"/>
    <d v="1900-01-09T04:44:53"/>
    <n v="43224"/>
    <n v="0"/>
    <n v="0"/>
    <n v="1"/>
    <n v="60895.798920420668"/>
  </r>
  <r>
    <s v="STND-40579"/>
    <s v="JP Morgan Chase Bank, N.A."/>
    <s v="JP Morgan Chase Bank NA #619500 - 118 Cass St - Woodstock"/>
    <s v="New Indoor LED Fixtures"/>
    <s v="Indoor Lighting"/>
    <s v="Office"/>
    <n v="0"/>
    <n v="7317.9759999999997"/>
    <n v="1.6459999999999999"/>
    <x v="0"/>
    <x v="0"/>
    <n v="15"/>
    <s v="Qty / 1,000"/>
    <m/>
    <s v="Private-Lighting"/>
    <s v="lighting"/>
    <n v="3"/>
    <n v="2168"/>
    <s v="Lighting"/>
    <n v="0.91633259480590001"/>
    <n v="1.30467645558681"/>
    <n v="6705.6999368073002"/>
    <n v="2.1474974458958802"/>
    <n v="0.71"/>
    <n v="4761.0469551331798"/>
    <n v="1.52472318658608"/>
    <n v="2885"/>
    <n v="1.165"/>
    <n v="1.3779999999999999"/>
    <n v="2.5499999999999998E-2"/>
    <n v="0.55000000000000004"/>
    <n v="24.263431542460999"/>
    <d v="1900-01-16T07:56:40"/>
    <n v="43148"/>
    <n v="2.8334838974744501"/>
    <n v="146.77712308033099"/>
    <n v="1"/>
    <n v="71415.7043269977"/>
  </r>
  <r>
    <s v="STND-40580"/>
    <s v="JP Morgan Chase Bank, N.A."/>
    <s v="JP Morgan Chase Bank NA #621300 - 906 W Jefferson St - Shorewood"/>
    <s v="New Indoor LED Fixtures"/>
    <s v="Indoor Lighting"/>
    <s v="Office"/>
    <n v="0"/>
    <n v="21302.465"/>
    <n v="4.79"/>
    <x v="0"/>
    <x v="0"/>
    <n v="15"/>
    <s v="Qty / 1,000"/>
    <m/>
    <s v="Private-Lighting"/>
    <s v="lighting"/>
    <n v="3"/>
    <n v="6311"/>
    <s v="Lighting"/>
    <n v="0.91633259480590001"/>
    <n v="1.30467645558681"/>
    <n v="19520.1430292119"/>
    <n v="6.2494002222607996"/>
    <n v="0.71"/>
    <n v="13859.3015507404"/>
    <n v="4.4370741578051698"/>
    <n v="2885"/>
    <n v="1.165"/>
    <n v="1.3779999999999999"/>
    <n v="2.5499999999999998E-2"/>
    <n v="0.55000000000000004"/>
    <n v="24.263431542460999"/>
    <d v="1900-01-16T07:56:40"/>
    <n v="43205"/>
    <n v="8.2456791427111806"/>
    <n v="427.264933257427"/>
    <n v="1"/>
    <n v="207889.52326110599"/>
  </r>
  <r>
    <s v="STND-40580"/>
    <s v="JP Morgan Chase Bank, N.A."/>
    <s v="JP Morgan Chase Bank NA #621300 - 906 W Jefferson St - Shorewood"/>
    <s v="Outdoor &amp; Garage - LED Fixtures"/>
    <s v="Outdoor &amp; Garage Lighting"/>
    <s v="Exterior"/>
    <n v="0"/>
    <n v="10619.897999999999"/>
    <n v="0"/>
    <x v="0"/>
    <x v="0"/>
    <n v="10.1978380583316"/>
    <s v="Qty / 1,000"/>
    <m/>
    <s v="Private-Lighting"/>
    <s v="lighting"/>
    <n v="3"/>
    <n v="2166"/>
    <s v="Lighting"/>
    <n v="0.91633259480590001"/>
    <n v="1.30467645558681"/>
    <n v="9731.3586909139794"/>
    <n v="0"/>
    <n v="0.71"/>
    <n v="6909.2646705489296"/>
    <n v="0"/>
    <n v="4903"/>
    <n v="1"/>
    <n v="1"/>
    <n v="0"/>
    <n v="0"/>
    <n v="14.276973281664301"/>
    <d v="1900-01-09T04:44:53"/>
    <n v="43205"/>
    <n v="0"/>
    <n v="0"/>
    <n v="1"/>
    <n v="70459.562212409815"/>
  </r>
  <r>
    <s v="STND-40581"/>
    <s v="JP Morgan Chase Bank, N.A."/>
    <s v="JP Morgan Chase Bank NA #618300 - 300 Northwest Hwy - Cary"/>
    <s v="New Indoor LED Fixtures"/>
    <s v="Indoor Lighting"/>
    <s v="Office"/>
    <n v="0"/>
    <n v="9603.1550000000007"/>
    <n v="2.1589999999999998"/>
    <x v="0"/>
    <x v="0"/>
    <n v="15"/>
    <s v="Qty / 1,000"/>
    <m/>
    <s v="Private-Lighting"/>
    <s v="lighting"/>
    <n v="3"/>
    <n v="2845"/>
    <s v="Lighting"/>
    <n v="0.91633259480590001"/>
    <n v="1.30467645558681"/>
    <n v="8799.6839394732506"/>
    <n v="2.8167964676119199"/>
    <n v="0.71"/>
    <n v="6247.7755970260096"/>
    <n v="1.99992549200446"/>
    <n v="2885"/>
    <n v="1.165"/>
    <n v="1.3779999999999999"/>
    <n v="2.5499999999999998E-2"/>
    <n v="0.55000000000000004"/>
    <n v="24.263431542460999"/>
    <d v="1900-01-16T07:56:40"/>
    <n v="43162"/>
    <n v="3.7165806407334898"/>
    <n v="192.61110768804099"/>
    <n v="1"/>
    <n v="93716.633955390149"/>
  </r>
  <r>
    <s v="STND-40581"/>
    <s v="JP Morgan Chase Bank, N.A."/>
    <s v="JP Morgan Chase Bank NA #618300 - 300 Northwest Hwy - Cary"/>
    <s v="Outdoor &amp; Garage - LED Fixtures"/>
    <s v="Outdoor &amp; Garage Lighting"/>
    <s v="Exterior"/>
    <n v="0"/>
    <n v="6981.8720000000003"/>
    <n v="0"/>
    <x v="0"/>
    <x v="0"/>
    <n v="10.1978380583316"/>
    <s v="Qty / 1,000"/>
    <m/>
    <s v="Private-Lighting"/>
    <s v="lighting"/>
    <n v="3"/>
    <n v="1424"/>
    <s v="Lighting"/>
    <n v="0.91633259480590001"/>
    <n v="1.30467645558681"/>
    <n v="6397.7168863626603"/>
    <n v="0"/>
    <n v="0.71"/>
    <n v="4542.3789893174899"/>
    <n v="0"/>
    <n v="4903"/>
    <n v="1"/>
    <n v="1"/>
    <n v="0"/>
    <n v="0"/>
    <n v="14.276973281664301"/>
    <d v="1900-01-09T04:44:53"/>
    <n v="43162"/>
    <n v="0"/>
    <n v="0"/>
    <n v="1"/>
    <n v="46322.445332627729"/>
  </r>
  <r>
    <s v="STND-40582"/>
    <s v="JP Morgan Chase Bank, N.A."/>
    <s v="JP Morgan Chase Bank NA #618200 - 1350 E Algonquin Rd - Algonquin"/>
    <s v="New Indoor LED Fixtures"/>
    <s v="Indoor Lighting"/>
    <s v="Office"/>
    <n v="0"/>
    <n v="6210.8280000000004"/>
    <n v="1.397"/>
    <x v="0"/>
    <x v="0"/>
    <n v="15"/>
    <s v="Qty / 1,000"/>
    <m/>
    <s v="Private-Lighting"/>
    <s v="lighting"/>
    <n v="3"/>
    <n v="1840"/>
    <s v="Lighting"/>
    <n v="0.91633259480590001"/>
    <n v="1.30467645558681"/>
    <n v="5691.1841371331402"/>
    <n v="1.8226330084547699"/>
    <n v="0.71"/>
    <n v="4040.7407373645301"/>
    <n v="1.2940694360028899"/>
    <n v="2885"/>
    <n v="1.165"/>
    <n v="1.3779999999999999"/>
    <n v="2.5499999999999998E-2"/>
    <n v="0.55000000000000004"/>
    <n v="24.263431542460999"/>
    <d v="1900-01-16T07:56:40"/>
    <n v="43135"/>
    <n v="2.4048462969452"/>
    <n v="124.57098325913699"/>
    <n v="1"/>
    <n v="60611.111060467949"/>
  </r>
  <r>
    <s v="STND-40582"/>
    <s v="JP Morgan Chase Bank, N.A."/>
    <s v="JP Morgan Chase Bank NA #618200 - 1350 E Algonquin Rd - Algonquin"/>
    <s v="Outdoor &amp; Garage - LED Fixtures"/>
    <s v="Outdoor &amp; Garage Lighting"/>
    <s v="Exterior"/>
    <n v="0"/>
    <n v="13772.527"/>
    <n v="0"/>
    <x v="0"/>
    <x v="0"/>
    <n v="10.1978380583316"/>
    <s v="Qty / 1,000"/>
    <m/>
    <s v="Private-Lighting"/>
    <s v="lighting"/>
    <n v="3"/>
    <n v="2809"/>
    <s v="Lighting"/>
    <n v="0.91633259480590001"/>
    <n v="1.30467645558681"/>
    <n v="12620.215402944301"/>
    <n v="0"/>
    <n v="0.71"/>
    <n v="8960.3529360904595"/>
    <n v="0"/>
    <n v="4903"/>
    <n v="1"/>
    <n v="1"/>
    <n v="0"/>
    <n v="0"/>
    <n v="14.276973281664301"/>
    <d v="1900-01-09T04:44:53"/>
    <n v="43135"/>
    <n v="0"/>
    <n v="0"/>
    <n v="1"/>
    <n v="91376.228187746587"/>
  </r>
  <r>
    <s v="STND-40583"/>
    <s v="JP Morgan Chase Bank, N.A."/>
    <s v="JP Morgan Chase Bank NA #517884 - 825 W Euclid Ave - Palatine"/>
    <s v="Outdoor &amp; Garage - LED Fixtures"/>
    <s v="Outdoor &amp; Garage Lighting"/>
    <s v="Exterior"/>
    <n v="0"/>
    <n v="10865.048000000001"/>
    <n v="0"/>
    <x v="0"/>
    <x v="0"/>
    <n v="10.1978380583316"/>
    <s v="Qty / 1,000"/>
    <m/>
    <s v="Private-Lighting"/>
    <s v="lighting"/>
    <n v="3"/>
    <n v="2216"/>
    <s v="Lighting"/>
    <n v="0.91633259480590001"/>
    <n v="1.30467645558681"/>
    <n v="9955.9976265306505"/>
    <n v="0"/>
    <n v="0.71"/>
    <n v="7068.7583148367603"/>
    <n v="0"/>
    <n v="4903"/>
    <n v="1"/>
    <n v="1"/>
    <n v="0"/>
    <n v="0"/>
    <n v="14.276973281664301"/>
    <d v="1900-01-09T04:44:53"/>
    <n v="43166"/>
    <n v="0"/>
    <n v="0"/>
    <n v="1"/>
    <n v="72086.052568190265"/>
  </r>
  <r>
    <s v="STND-40584"/>
    <s v="JP Morgan Chase Bank, N.A."/>
    <s v="JP Morgan Chase Bank NA #624400 - 500 N Shady Oaks Dr - Elgin"/>
    <s v="New Indoor LED Fixtures"/>
    <s v="Indoor Lighting"/>
    <s v="Office"/>
    <n v="0"/>
    <n v="14102.63"/>
    <n v="3.1709999999999998"/>
    <x v="0"/>
    <x v="0"/>
    <n v="15"/>
    <s v="Qty / 1,000"/>
    <m/>
    <s v="Private-Lighting"/>
    <s v="lighting"/>
    <n v="3"/>
    <n v="4178"/>
    <s v="Lighting"/>
    <n v="0.91633259480590001"/>
    <n v="1.30467645558681"/>
    <n v="12922.6995414875"/>
    <n v="4.1371290406657604"/>
    <n v="0.71"/>
    <n v="9175.1166744561397"/>
    <n v="2.9373616188726901"/>
    <n v="2885"/>
    <n v="1.165"/>
    <n v="1.3779999999999999"/>
    <n v="2.5499999999999998E-2"/>
    <n v="0.55000000000000004"/>
    <n v="24.263431542460999"/>
    <d v="1900-01-16T07:56:40"/>
    <n v="43208"/>
    <n v="5.45867402119773"/>
    <n v="282.85737193813901"/>
    <n v="1"/>
    <n v="137626.7501168421"/>
  </r>
  <r>
    <s v="STND-40585"/>
    <s v="JP Morgan Chase Bank, N.A."/>
    <s v="JP Morgan Chase Bank NA #640500 - 4363 S Archer Ave - Chicago"/>
    <s v="New Indoor LED Fixtures"/>
    <s v="Indoor Lighting"/>
    <s v="Office"/>
    <n v="0"/>
    <n v="16917.755000000001"/>
    <n v="3.8039999999999998"/>
    <x v="0"/>
    <x v="0"/>
    <n v="15"/>
    <s v="Qty / 1,000"/>
    <m/>
    <s v="Private-Lighting"/>
    <s v="lighting"/>
    <n v="3"/>
    <n v="5012"/>
    <s v="Lighting"/>
    <n v="0.91633259480590001"/>
    <n v="1.30467645558681"/>
    <n v="15502.2903374405"/>
    <n v="4.9629892370522102"/>
    <n v="0.71"/>
    <n v="11006.6261395827"/>
    <n v="3.52372235830707"/>
    <n v="2885"/>
    <n v="1.165"/>
    <n v="1.3779999999999999"/>
    <n v="2.5499999999999998E-2"/>
    <n v="0.55000000000000004"/>
    <n v="24.263431542460999"/>
    <d v="1900-01-16T07:56:40"/>
    <n v="43117"/>
    <n v="6.5483431020612404"/>
    <n v="339.32051811564997"/>
    <n v="1"/>
    <n v="165099.39209374052"/>
  </r>
  <r>
    <s v="STND-40585"/>
    <s v="JP Morgan Chase Bank, N.A."/>
    <s v="JP Morgan Chase Bank NA #640500 - 4363 S Archer Ave - Chicago"/>
    <s v="Outdoor &amp; Garage - LED Fixtures"/>
    <s v="Outdoor &amp; Garage Lighting"/>
    <s v="Exterior"/>
    <n v="0"/>
    <n v="11507.341"/>
    <n v="0"/>
    <x v="0"/>
    <x v="0"/>
    <n v="10.1978380583316"/>
    <s v="Qty / 1,000"/>
    <m/>
    <s v="Private-Lighting"/>
    <s v="lighting"/>
    <n v="3"/>
    <n v="2347"/>
    <s v="Lighting"/>
    <n v="0.91633259480590001"/>
    <n v="1.30467645558681"/>
    <n v="10544.5516378463"/>
    <n v="0"/>
    <n v="0.71"/>
    <n v="7486.6316628708901"/>
    <n v="0"/>
    <n v="4903"/>
    <n v="1"/>
    <n v="1"/>
    <n v="0"/>
    <n v="0"/>
    <n v="14.276973281664301"/>
    <d v="1900-01-09T04:44:53"/>
    <n v="43117"/>
    <n v="0"/>
    <n v="0"/>
    <n v="1"/>
    <n v="76347.457300335154"/>
  </r>
  <r>
    <s v="STND-40586"/>
    <s v="JP Morgan Chase Bank, N.A."/>
    <s v="JP Morgan Chase Bank NA #640300 - 8340 S Kedzie Ave - Chicago"/>
    <s v="New Indoor LED Fixtures"/>
    <s v="Indoor Lighting"/>
    <s v="Office"/>
    <n v="0"/>
    <n v="8590.52"/>
    <n v="1.9319999999999999"/>
    <x v="0"/>
    <x v="0"/>
    <n v="15"/>
    <s v="Qty / 1,000"/>
    <m/>
    <s v="Private-Lighting"/>
    <s v="lighting"/>
    <n v="3"/>
    <n v="2545"/>
    <s v="Lighting"/>
    <n v="0.91633259480590001"/>
    <n v="1.30467645558681"/>
    <n v="7871.7734823319797"/>
    <n v="2.5206349121937102"/>
    <n v="0.71"/>
    <n v="5588.9591724557004"/>
    <n v="1.7896507876575301"/>
    <n v="2885"/>
    <n v="1.165"/>
    <n v="1.3779999999999999"/>
    <n v="2.5499999999999998E-2"/>
    <n v="0.55000000000000004"/>
    <n v="24.263431542460999"/>
    <d v="1900-01-16T07:56:40"/>
    <n v="43196"/>
    <n v="3.3258146354317302"/>
    <n v="172.300621287095"/>
    <n v="1"/>
    <n v="83834.38758683551"/>
  </r>
  <r>
    <s v="STND-40586"/>
    <s v="JP Morgan Chase Bank, N.A."/>
    <s v="JP Morgan Chase Bank NA #640300 - 8340 S Kedzie Ave - Chicago"/>
    <s v="Outdoor &amp; Garage - LED Fixtures"/>
    <s v="Outdoor &amp; Garage Lighting"/>
    <s v="Exterior"/>
    <n v="0"/>
    <n v="12139.828"/>
    <n v="0"/>
    <x v="0"/>
    <x v="0"/>
    <n v="10.1978380583316"/>
    <s v="Qty / 1,000"/>
    <m/>
    <s v="Private-Lighting"/>
    <s v="lighting"/>
    <n v="3"/>
    <n v="2476"/>
    <s v="Lighting"/>
    <n v="0.91633259480590001"/>
    <n v="1.30467645558681"/>
    <n v="11124.120091737301"/>
    <n v="0"/>
    <n v="0.71"/>
    <n v="7898.1252651334898"/>
    <n v="0"/>
    <n v="4903"/>
    <n v="1"/>
    <n v="1"/>
    <n v="0"/>
    <n v="0"/>
    <n v="14.276973281664301"/>
    <d v="1900-01-09T04:44:53"/>
    <n v="43196"/>
    <n v="0"/>
    <n v="0"/>
    <n v="1"/>
    <n v="80543.802418248655"/>
  </r>
  <r>
    <s v="STND-40587"/>
    <s v="JP Morgan Chase Bank, N.A."/>
    <s v="JP Morgan Chase Bank NA #633500 - 2170 N Clybourn Ave - Chicago"/>
    <s v="New Indoor LED Fixtures"/>
    <s v="Indoor Lighting"/>
    <s v="Office"/>
    <n v="0"/>
    <n v="7216.7120000000004"/>
    <n v="1.623"/>
    <x v="0"/>
    <x v="0"/>
    <n v="15"/>
    <s v="Qty / 1,000"/>
    <m/>
    <s v="Private-Lighting"/>
    <s v="lighting"/>
    <n v="3"/>
    <n v="2138"/>
    <s v="Lighting"/>
    <n v="0.91633259480590001"/>
    <n v="1.30467645558681"/>
    <n v="6612.9084329268799"/>
    <n v="2.1174898874173902"/>
    <n v="0.71"/>
    <n v="4695.1649873780798"/>
    <n v="1.5034178200663399"/>
    <n v="2885"/>
    <n v="1.165"/>
    <n v="1.3779999999999999"/>
    <n v="2.5499999999999998E-2"/>
    <n v="0.55000000000000004"/>
    <n v="24.263431542460999"/>
    <d v="1900-01-16T07:56:40"/>
    <n v="43194"/>
    <n v="2.7938908661002602"/>
    <n v="144.746064411704"/>
    <n v="1"/>
    <n v="70427.474810671192"/>
  </r>
  <r>
    <s v="STND-40587"/>
    <s v="JP Morgan Chase Bank, N.A."/>
    <s v="JP Morgan Chase Bank NA #633500 - 2170 N Clybourn Ave - Chicago"/>
    <s v="Outdoor &amp; Garage - LED Fixtures"/>
    <s v="Outdoor &amp; Garage Lighting"/>
    <s v="Exterior"/>
    <n v="0"/>
    <n v="23735.422999999999"/>
    <n v="0"/>
    <x v="0"/>
    <x v="0"/>
    <n v="10.1978380583316"/>
    <s v="Qty / 1,000"/>
    <m/>
    <s v="Private-Lighting"/>
    <s v="lighting"/>
    <n v="3"/>
    <n v="4841"/>
    <s v="Lighting"/>
    <n v="0.91633259480590001"/>
    <n v="1.30467645558681"/>
    <n v="21749.541746405601"/>
    <n v="0"/>
    <n v="0.71"/>
    <n v="15442.174639948"/>
    <n v="0"/>
    <n v="4903"/>
    <n v="1"/>
    <n v="1"/>
    <n v="0"/>
    <n v="0"/>
    <n v="14.276973281664301"/>
    <d v="1900-01-09T04:44:53"/>
    <n v="43194"/>
    <n v="0"/>
    <n v="0"/>
    <n v="1"/>
    <n v="157476.79624666477"/>
  </r>
  <r>
    <s v="STND-40588"/>
    <s v="JP Morgan Chase Bank, N.A."/>
    <s v="JP Morgan Chase Bank NA #641000 - 6532 W Cermak Rd - Berwyn"/>
    <s v="New Indoor LED Fixtures"/>
    <s v="Indoor Lighting"/>
    <s v="Office"/>
    <n v="0"/>
    <n v="29531.812000000002"/>
    <n v="6.64"/>
    <x v="0"/>
    <x v="0"/>
    <n v="15"/>
    <s v="Qty / 1,000"/>
    <m/>
    <s v="Private-Lighting"/>
    <s v="lighting"/>
    <n v="3"/>
    <n v="8749"/>
    <s v="Lighting"/>
    <n v="0.91633259480590001"/>
    <n v="1.30467645558681"/>
    <n v="27060.961919279998"/>
    <n v="8.6630516650964005"/>
    <n v="0.71"/>
    <n v="19213.282962688801"/>
    <n v="6.1507666822184399"/>
    <n v="2885"/>
    <n v="1.165"/>
    <n v="1.3779999999999999"/>
    <n v="2.5499999999999998E-2"/>
    <n v="0.55000000000000004"/>
    <n v="24.263431542460999"/>
    <d v="1900-01-16T07:56:40"/>
    <n v="43216"/>
    <n v="11.4303360141132"/>
    <n v="592.32148407007696"/>
    <n v="1"/>
    <n v="288199.244440332"/>
  </r>
  <r>
    <s v="STND-40588"/>
    <s v="JP Morgan Chase Bank, N.A."/>
    <s v="JP Morgan Chase Bank NA #641000 - 6532 W Cermak Rd - Berwyn"/>
    <s v="Outdoor &amp; Garage - LED Fixtures"/>
    <s v="Outdoor &amp; Garage Lighting"/>
    <s v="Exterior"/>
    <n v="0"/>
    <n v="11531.856"/>
    <n v="0"/>
    <x v="0"/>
    <x v="0"/>
    <n v="10.1978380583316"/>
    <s v="Qty / 1,000"/>
    <m/>
    <s v="Private-Lighting"/>
    <s v="lighting"/>
    <n v="3"/>
    <n v="2352"/>
    <s v="Lighting"/>
    <n v="0.91633259480590001"/>
    <n v="1.30467645558681"/>
    <n v="10567.015531408"/>
    <n v="0"/>
    <n v="0.71"/>
    <n v="7502.5810272996696"/>
    <n v="0"/>
    <n v="4903"/>
    <n v="1"/>
    <n v="1"/>
    <n v="0"/>
    <n v="0"/>
    <n v="14.276973281664301"/>
    <d v="1900-01-09T04:44:53"/>
    <n v="43216"/>
    <n v="0"/>
    <n v="0"/>
    <n v="1"/>
    <n v="76510.106335913166"/>
  </r>
  <r>
    <s v="STND-40589"/>
    <s v="JP Morgan Chase Bank, N.A."/>
    <s v="JP Morgan Chase Bank NA #631300 - 1901 McDaniel Ave - Evanston"/>
    <s v="New Indoor LED Fixtures"/>
    <s v="Indoor Lighting"/>
    <s v="Office"/>
    <n v="0"/>
    <n v="9991.3320000000003"/>
    <n v="2.2469999999999999"/>
    <x v="0"/>
    <x v="0"/>
    <n v="15"/>
    <s v="Qty / 1,000"/>
    <m/>
    <s v="Private-Lighting"/>
    <s v="lighting"/>
    <n v="3"/>
    <n v="2960"/>
    <s v="Lighting"/>
    <n v="0.91633259480590001"/>
    <n v="1.30467645558681"/>
    <n v="9155.3831771272198"/>
    <n v="2.9316079957035499"/>
    <n v="0.71"/>
    <n v="6500.3220557603299"/>
    <n v="2.0814416769495199"/>
    <n v="2885"/>
    <n v="1.165"/>
    <n v="1.3779999999999999"/>
    <n v="2.5499999999999998E-2"/>
    <n v="0.55000000000000004"/>
    <n v="24.263431542460999"/>
    <d v="1900-01-16T07:56:40"/>
    <n v="43237"/>
    <n v="3.8680670216434301"/>
    <n v="200.396799156003"/>
    <n v="1"/>
    <n v="97504.830836404944"/>
  </r>
  <r>
    <s v="STND-40589"/>
    <s v="JP Morgan Chase Bank, N.A."/>
    <s v="JP Morgan Chase Bank NA #631300 - 1901 McDaniel Ave - Evanston"/>
    <s v="Outdoor &amp; Garage - LED Fixtures"/>
    <s v="Outdoor &amp; Garage Lighting"/>
    <s v="Exterior"/>
    <n v="0"/>
    <n v="33139.377"/>
    <n v="0"/>
    <x v="0"/>
    <x v="0"/>
    <n v="10.1978380583316"/>
    <s v="Qty / 1,000"/>
    <m/>
    <s v="Private-Lighting"/>
    <s v="lighting"/>
    <n v="3"/>
    <n v="6759"/>
    <s v="Lighting"/>
    <n v="0.91633259480590001"/>
    <n v="1.30467645558681"/>
    <n v="30366.691316660999"/>
    <n v="0"/>
    <n v="0.71"/>
    <n v="21560.3508348293"/>
    <n v="0"/>
    <n v="4903"/>
    <n v="1"/>
    <n v="1"/>
    <n v="0"/>
    <n v="0"/>
    <n v="14.276973281664301"/>
    <d v="1900-01-09T04:44:53"/>
    <n v="43237"/>
    <n v="0"/>
    <n v="0"/>
    <n v="1"/>
    <n v="219868.96629440371"/>
  </r>
  <r>
    <s v="STND-40590"/>
    <s v="JP Morgan Chase Bank, N.A."/>
    <s v="JP Morgan Chase Bank NA #640900 - 6838 W 111th St - Worth"/>
    <s v="New Indoor LED Fixtures"/>
    <s v="Indoor Lighting"/>
    <s v="Office"/>
    <n v="0"/>
    <n v="8259.7260000000006"/>
    <n v="1.857"/>
    <x v="0"/>
    <x v="0"/>
    <n v="15"/>
    <s v="Qty / 1,000"/>
    <m/>
    <s v="Private-Lighting"/>
    <s v="lighting"/>
    <n v="3"/>
    <n v="2447"/>
    <s v="Lighting"/>
    <n v="0.91633259480590001"/>
    <n v="1.30467645558681"/>
    <n v="7568.65615796576"/>
    <n v="2.4227841780246999"/>
    <n v="0.71"/>
    <n v="5373.7458721556904"/>
    <n v="1.72017676639754"/>
    <n v="2885"/>
    <n v="1.165"/>
    <n v="1.3779999999999999"/>
    <n v="2.5499999999999998E-2"/>
    <n v="0.55000000000000004"/>
    <n v="24.263431542460999"/>
    <d v="1900-01-16T07:56:40"/>
    <n v="43236"/>
    <n v="3.1967069244289501"/>
    <n v="165.66586440182601"/>
    <n v="1"/>
    <n v="80606.188082335357"/>
  </r>
  <r>
    <s v="STND-40590"/>
    <s v="JP Morgan Chase Bank, N.A."/>
    <s v="JP Morgan Chase Bank NA #640900 - 6838 W 111th St - Worth"/>
    <s v="Outdoor &amp; Garage - LED Fixtures"/>
    <s v="Outdoor &amp; Garage Lighting"/>
    <s v="Exterior"/>
    <n v="0"/>
    <n v="1534.6389999999999"/>
    <n v="0"/>
    <x v="0"/>
    <x v="0"/>
    <n v="10.1978380583316"/>
    <s v="Qty / 1,000"/>
    <m/>
    <s v="Private-Lighting"/>
    <s v="lighting"/>
    <n v="3"/>
    <n v="313"/>
    <s v="Lighting"/>
    <n v="0.91633259480590001"/>
    <n v="1.30467645558681"/>
    <n v="1406.23973696033"/>
    <n v="0"/>
    <n v="0.71"/>
    <n v="998.43021324183496"/>
    <n v="0"/>
    <n v="4903"/>
    <n v="1"/>
    <n v="1"/>
    <n v="0"/>
    <n v="0"/>
    <n v="14.276973281664301"/>
    <d v="1900-01-09T04:44:53"/>
    <n v="43236"/>
    <n v="0"/>
    <n v="0"/>
    <n v="1"/>
    <n v="10181.82962718572"/>
  </r>
  <r>
    <s v="STND-40591"/>
    <s v="JP Morgan Chase Bank, N.A."/>
    <s v="JP Morgan Chase Bank NA #636300 - 1048 Lake St - Oak Park"/>
    <s v="New Indoor LED Fixtures"/>
    <s v="Indoor Lighting"/>
    <s v="Office"/>
    <n v="0"/>
    <n v="21302.465"/>
    <n v="4.79"/>
    <x v="0"/>
    <x v="0"/>
    <n v="15"/>
    <s v="Qty / 1,000"/>
    <m/>
    <s v="Private-Lighting"/>
    <s v="lighting"/>
    <n v="3"/>
    <n v="6311"/>
    <s v="Lighting"/>
    <n v="0.91633259480590001"/>
    <n v="1.30467645558681"/>
    <n v="19520.1430292119"/>
    <n v="6.2494002222607996"/>
    <n v="0.71"/>
    <n v="13859.3015507404"/>
    <n v="4.4370741578051698"/>
    <n v="2885"/>
    <n v="1.165"/>
    <n v="1.3779999999999999"/>
    <n v="2.5499999999999998E-2"/>
    <n v="0.55000000000000004"/>
    <n v="24.263431542460999"/>
    <d v="1900-01-16T07:56:40"/>
    <n v="43181"/>
    <n v="8.2456791427111806"/>
    <n v="427.264933257427"/>
    <n v="1"/>
    <n v="207889.52326110599"/>
  </r>
  <r>
    <s v="STND-40592"/>
    <s v="JP Morgan Chase Bank, N.A."/>
    <s v="JP Morgan Chase Bank NA #640800 - 15100 S Lagrange Rd - Orland Park"/>
    <s v="New Indoor LED Fixtures"/>
    <s v="Indoor Lighting"/>
    <s v="Office"/>
    <n v="0"/>
    <n v="29960.493999999999"/>
    <n v="6.7370000000000001"/>
    <x v="0"/>
    <x v="0"/>
    <n v="15"/>
    <s v="Qty / 1,000"/>
    <m/>
    <s v="Private-Lighting"/>
    <s v="lighting"/>
    <n v="3"/>
    <n v="8876"/>
    <s v="Lighting"/>
    <n v="0.91633259480590001"/>
    <n v="1.30467645558681"/>
    <n v="27453.777208686599"/>
    <n v="8.7896052812883205"/>
    <n v="0.71"/>
    <n v="19492.181818167501"/>
    <n v="6.2406197497146998"/>
    <n v="2885"/>
    <n v="1.165"/>
    <n v="1.3779999999999999"/>
    <n v="2.5499999999999998E-2"/>
    <n v="0.55000000000000004"/>
    <n v="24.263431542460999"/>
    <d v="1900-01-16T07:56:40"/>
    <n v="43184"/>
    <n v="11.597315320343499"/>
    <n v="600.91958697125199"/>
    <n v="1"/>
    <n v="292382.72727251251"/>
  </r>
  <r>
    <s v="STND-40592"/>
    <s v="JP Morgan Chase Bank, N.A."/>
    <s v="JP Morgan Chase Bank NA #640800 - 15100 S Lagrange Rd - Orland Park"/>
    <s v="Outdoor &amp; Garage - LED Fixtures"/>
    <s v="Outdoor &amp; Garage Lighting"/>
    <s v="Exterior"/>
    <n v="0"/>
    <n v="21583.006000000001"/>
    <n v="0"/>
    <x v="0"/>
    <x v="0"/>
    <n v="10.1978380583316"/>
    <s v="Qty / 1,000"/>
    <m/>
    <s v="Private-Lighting"/>
    <s v="lighting"/>
    <n v="3"/>
    <n v="4402"/>
    <s v="Lighting"/>
    <n v="0.91633259480590001"/>
    <n v="1.30467645558681"/>
    <n v="19777.211891691299"/>
    <n v="0"/>
    <n v="0.71"/>
    <n v="14041.8204431008"/>
    <n v="0"/>
    <n v="4903"/>
    <n v="1"/>
    <n v="1"/>
    <n v="0"/>
    <n v="0"/>
    <n v="14.276973281664301"/>
    <d v="1900-01-09T04:44:53"/>
    <n v="43184"/>
    <n v="0"/>
    <n v="0"/>
    <n v="1"/>
    <n v="143196.21092291203"/>
  </r>
  <r>
    <s v="STND-40593"/>
    <s v="JP Morgan Chase Bank, N.A."/>
    <s v="JP Morgan Chase Bank NA #631700 - 300 E Rand Rd - Arlington Heights"/>
    <s v="New Indoor LED Fixtures"/>
    <s v="Indoor Lighting"/>
    <s v="Office"/>
    <n v="0"/>
    <n v="14939.742"/>
    <n v="3.359"/>
    <x v="0"/>
    <x v="0"/>
    <n v="15"/>
    <s v="Qty / 1,000"/>
    <m/>
    <s v="Private-Lighting"/>
    <s v="lighting"/>
    <n v="3"/>
    <n v="4426"/>
    <s v="Lighting"/>
    <n v="0.91633259480590001"/>
    <n v="1.30467645558681"/>
    <n v="13689.772552590701"/>
    <n v="4.3824082143160803"/>
    <n v="0.71"/>
    <n v="9719.7385123393797"/>
    <n v="3.1115098321644199"/>
    <n v="2885"/>
    <n v="1.165"/>
    <n v="1.3779999999999999"/>
    <n v="2.5499999999999998E-2"/>
    <n v="0.55000000000000004"/>
    <n v="24.263431542460999"/>
    <d v="1900-01-16T07:56:40"/>
    <n v="43162"/>
    <n v="5.7823040167780499"/>
    <n v="299.647382052414"/>
    <n v="1"/>
    <n v="145796.07768509068"/>
  </r>
  <r>
    <s v="STND-40593"/>
    <s v="JP Morgan Chase Bank, N.A."/>
    <s v="JP Morgan Chase Bank NA #631700 - 300 E Rand Rd - Arlington Heights"/>
    <s v="Outdoor &amp; Garage - LED Fixtures"/>
    <s v="Outdoor &amp; Garage Lighting"/>
    <s v="Exterior"/>
    <n v="0"/>
    <n v="16263.251"/>
    <n v="0"/>
    <x v="0"/>
    <x v="0"/>
    <n v="10.1978380583316"/>
    <s v="Qty / 1,000"/>
    <m/>
    <s v="Private-Lighting"/>
    <s v="lighting"/>
    <n v="3"/>
    <n v="3317"/>
    <s v="Lighting"/>
    <n v="0.91633259480590001"/>
    <n v="1.30467645558681"/>
    <n v="14902.546988809599"/>
    <n v="0"/>
    <n v="0.71"/>
    <n v="10580.8083620548"/>
    <n v="0"/>
    <n v="4903"/>
    <n v="1"/>
    <n v="1"/>
    <n v="0"/>
    <n v="0"/>
    <n v="14.276973281664301"/>
    <d v="1900-01-09T04:44:53"/>
    <n v="43162"/>
    <n v="0"/>
    <n v="0"/>
    <n v="1"/>
    <n v="107901.37020247568"/>
  </r>
  <r>
    <s v="STND-40594"/>
    <s v="JP Morgan Chase Bank, N.A."/>
    <s v="JP Morgan Chase Bank NA #636200 - 1131 E Dundee Rd - Palatine"/>
    <s v="New Indoor LED Fixtures"/>
    <s v="Indoor Lighting"/>
    <s v="Office"/>
    <n v="0"/>
    <n v="10538.155000000001"/>
    <n v="2.37"/>
    <x v="0"/>
    <x v="0"/>
    <n v="15"/>
    <s v="Qty / 1,000"/>
    <m/>
    <s v="Private-Lighting"/>
    <s v="lighting"/>
    <n v="3"/>
    <n v="3122"/>
    <s v="Lighting"/>
    <n v="0.91633259480590001"/>
    <n v="1.30467645558681"/>
    <n v="9656.4549156167704"/>
    <n v="3.0920831997407299"/>
    <n v="0.71"/>
    <n v="6856.0829900878998"/>
    <n v="2.1953790718159198"/>
    <n v="2885"/>
    <n v="1.165"/>
    <n v="1.3779999999999999"/>
    <n v="2.5499999999999998E-2"/>
    <n v="0.55000000000000004"/>
    <n v="24.263431542460999"/>
    <d v="1900-01-16T07:56:40"/>
    <n v="43209"/>
    <n v="4.0798036676879903"/>
    <n v="211.364463818221"/>
    <n v="1"/>
    <n v="102841.24485131849"/>
  </r>
  <r>
    <s v="STND-40594"/>
    <s v="JP Morgan Chase Bank, N.A."/>
    <s v="JP Morgan Chase Bank NA #636200 - 1131 E Dundee Rd - Palatine"/>
    <s v="Outdoor &amp; Garage - LED Fixtures"/>
    <s v="Outdoor &amp; Garage Lighting"/>
    <s v="Exterior"/>
    <n v="0"/>
    <n v="8188.01"/>
    <n v="0"/>
    <x v="0"/>
    <x v="0"/>
    <n v="10.1978380583316"/>
    <s v="Qty / 1,000"/>
    <m/>
    <s v="Private-Lighting"/>
    <s v="lighting"/>
    <n v="3"/>
    <n v="1670"/>
    <s v="Lighting"/>
    <n v="0.91633259480590001"/>
    <n v="1.30467645558681"/>
    <n v="7502.9404495966601"/>
    <n v="0"/>
    <n v="0.71"/>
    <n v="5327.0877192136204"/>
    <n v="0"/>
    <n v="4903"/>
    <n v="1"/>
    <n v="1"/>
    <n v="0"/>
    <n v="0"/>
    <n v="14.276973281664301"/>
    <d v="1900-01-09T04:44:53"/>
    <n v="43209"/>
    <n v="0"/>
    <n v="0"/>
    <n v="1"/>
    <n v="54324.777883067538"/>
  </r>
  <r>
    <s v="STND-40595"/>
    <s v="JP Morgan Chase Bank, N.A."/>
    <s v="JP Morgan Chase Bank NA #640000 - 4739 W 79th St - Chicago"/>
    <s v="New Indoor LED Fixtures"/>
    <s v="Indoor Lighting"/>
    <s v="Office"/>
    <n v="0"/>
    <n v="34068.417000000001"/>
    <n v="7.6609999999999996"/>
    <x v="0"/>
    <x v="0"/>
    <n v="15"/>
    <s v="Qty / 1,000"/>
    <m/>
    <s v="Private-Lighting"/>
    <s v="lighting"/>
    <n v="3"/>
    <n v="10093"/>
    <s v="Lighting"/>
    <n v="0.91633259480590001"/>
    <n v="1.30467645558681"/>
    <n v="31218.000950539401"/>
    <n v="9.9951263262505208"/>
    <n v="0.71"/>
    <n v="22164.780674883001"/>
    <n v="7.0965396916378696"/>
    <n v="2885"/>
    <n v="1.165"/>
    <n v="1.3779999999999999"/>
    <n v="2.5499999999999998E-2"/>
    <n v="0.55000000000000004"/>
    <n v="24.263431542460999"/>
    <d v="1900-01-16T07:56:40"/>
    <n v="43232"/>
    <n v="13.187922319897799"/>
    <n v="683.31246715773"/>
    <n v="1"/>
    <n v="332471.71012324502"/>
  </r>
  <r>
    <s v="STND-40595"/>
    <s v="JP Morgan Chase Bank, N.A."/>
    <s v="JP Morgan Chase Bank NA #640000 - 4739 W 79th St - Chicago"/>
    <s v="Outdoor &amp; Garage - LED Fixtures"/>
    <s v="Outdoor &amp; Garage Lighting"/>
    <s v="Exterior"/>
    <n v="0"/>
    <n v="21136.832999999999"/>
    <n v="0"/>
    <x v="0"/>
    <x v="0"/>
    <n v="10.1978380583316"/>
    <s v="Qty / 1,000"/>
    <m/>
    <s v="Private-Lighting"/>
    <s v="lighting"/>
    <n v="3"/>
    <n v="4311"/>
    <s v="Lighting"/>
    <n v="0.91633259480590001"/>
    <n v="1.30467645558681"/>
    <n v="19368.369028869001"/>
    <n v="0"/>
    <n v="0.71"/>
    <n v="13751.542010497"/>
    <n v="0"/>
    <n v="4903"/>
    <n v="1"/>
    <n v="1"/>
    <n v="0"/>
    <n v="0"/>
    <n v="14.276973281664301"/>
    <d v="1900-01-09T04:44:53"/>
    <n v="43232"/>
    <n v="0"/>
    <n v="0"/>
    <n v="1"/>
    <n v="140235.99847539215"/>
  </r>
  <r>
    <s v="STND-40596"/>
    <s v="JP Morgan Chase Bank, N.A."/>
    <s v="JP Morgan Chase Bank NA #628800 - 2555 W Golf Rd - Hoffman Estates"/>
    <s v="New Indoor LED Fixtures"/>
    <s v="Indoor Lighting"/>
    <s v="Office"/>
    <n v="0"/>
    <n v="11442.775"/>
    <n v="2.573"/>
    <x v="0"/>
    <x v="0"/>
    <n v="15"/>
    <s v="Qty / 1,000"/>
    <m/>
    <s v="Private-Lighting"/>
    <s v="lighting"/>
    <n v="3"/>
    <n v="3390"/>
    <s v="Lighting"/>
    <n v="0.91633259480590001"/>
    <n v="1.30467645558681"/>
    <n v="10485.387707530101"/>
    <n v="3.3569325202248499"/>
    <n v="0.71"/>
    <n v="7444.6252723463604"/>
    <n v="2.3834220893596498"/>
    <n v="2885"/>
    <n v="1.165"/>
    <n v="1.3779999999999999"/>
    <n v="2.5499999999999998E-2"/>
    <n v="0.55000000000000004"/>
    <n v="24.263431542460999"/>
    <d v="1900-01-16T07:56:40"/>
    <n v="43211"/>
    <n v="4.4292552054688699"/>
    <n v="229.50848630216001"/>
    <n v="1"/>
    <n v="111669.37908519541"/>
  </r>
  <r>
    <s v="STND-40596"/>
    <s v="JP Morgan Chase Bank, N.A."/>
    <s v="JP Morgan Chase Bank NA #628800 - 2555 W Golf Rd - Hoffman Estates"/>
    <s v="Outdoor &amp; Garage - LED Fixtures"/>
    <s v="Outdoor &amp; Garage Lighting"/>
    <s v="Exterior"/>
    <n v="0"/>
    <n v="735.45"/>
    <n v="0"/>
    <x v="0"/>
    <x v="0"/>
    <n v="10.1978380583316"/>
    <s v="Qty / 1,000"/>
    <m/>
    <s v="Private-Lighting"/>
    <s v="lighting"/>
    <n v="3"/>
    <n v="150"/>
    <s v="Lighting"/>
    <n v="0.91633259480590001"/>
    <n v="1.30467645558681"/>
    <n v="673.91680684999903"/>
    <n v="0"/>
    <n v="0.71"/>
    <n v="478.48093286349899"/>
    <n v="0"/>
    <n v="4903"/>
    <n v="1"/>
    <n v="1"/>
    <n v="0"/>
    <n v="0"/>
    <n v="14.276973281664301"/>
    <d v="1900-01-09T04:44:53"/>
    <n v="43211"/>
    <n v="0"/>
    <n v="0"/>
    <n v="1"/>
    <n v="4879.4710673413974"/>
  </r>
  <r>
    <s v="STND-40597"/>
    <s v="JP Morgan Chase Bank, N.A."/>
    <s v="JP Morgan Chase Bank NA #637300 - 29 W 555 Batavia Rd - Warrenville"/>
    <s v="New Indoor LED Fixtures"/>
    <s v="Indoor Lighting"/>
    <s v="Office"/>
    <n v="0"/>
    <n v="11084.977999999999"/>
    <n v="2.4929999999999999"/>
    <x v="0"/>
    <x v="0"/>
    <n v="15"/>
    <s v="Qty / 1,000"/>
    <m/>
    <s v="Private-Lighting"/>
    <s v="lighting"/>
    <n v="3"/>
    <n v="3284"/>
    <s v="Lighting"/>
    <n v="0.91633259480590001"/>
    <n v="1.30467645558681"/>
    <n v="10157.526654106299"/>
    <n v="3.2525584037779098"/>
    <n v="0.71"/>
    <n v="7211.8439244154797"/>
    <n v="2.3093164666823101"/>
    <n v="2885"/>
    <n v="1.165"/>
    <n v="1.3779999999999999"/>
    <n v="2.5499999999999998E-2"/>
    <n v="0.55000000000000004"/>
    <n v="24.263431542460999"/>
    <d v="1900-01-16T07:56:40"/>
    <n v="43208"/>
    <n v="4.2915403137325603"/>
    <n v="222.332128480439"/>
    <n v="1"/>
    <n v="108177.6588662322"/>
  </r>
  <r>
    <s v="STND-40597"/>
    <s v="JP Morgan Chase Bank, N.A."/>
    <s v="JP Morgan Chase Bank NA #637300 - 29 W 555 Batavia Rd - Warrenville"/>
    <s v="Outdoor &amp; Garage - LED Fixtures"/>
    <s v="Outdoor &amp; Garage Lighting"/>
    <s v="Exterior"/>
    <n v="0"/>
    <n v="21019.161"/>
    <n v="0"/>
    <x v="0"/>
    <x v="0"/>
    <n v="10.1978380583316"/>
    <s v="Qty / 1,000"/>
    <m/>
    <s v="Private-Lighting"/>
    <s v="lighting"/>
    <n v="3"/>
    <n v="4287"/>
    <s v="Lighting"/>
    <n v="0.91633259480590001"/>
    <n v="1.30467645558681"/>
    <n v="19260.542339773001"/>
    <n v="0"/>
    <n v="0.71"/>
    <n v="13674.9850612388"/>
    <n v="0"/>
    <n v="4903"/>
    <n v="1"/>
    <n v="1"/>
    <n v="0"/>
    <n v="0"/>
    <n v="14.276973281664301"/>
    <d v="1900-01-09T04:44:53"/>
    <n v="43208"/>
    <n v="0"/>
    <n v="0"/>
    <n v="1"/>
    <n v="139455.28310461712"/>
  </r>
  <r>
    <s v="STND-40598"/>
    <s v="JP Morgan Chase Bank, N.A."/>
    <s v="JP Morgan Chase Bank NA #641500 - 270 S Randall Rd - Elgin"/>
    <s v="New Indoor LED Fixtures"/>
    <s v="Indoor Lighting"/>
    <s v="Office"/>
    <n v="0"/>
    <n v="12725.447"/>
    <n v="2.8610000000000002"/>
    <x v="0"/>
    <x v="0"/>
    <n v="15"/>
    <s v="Qty / 1,000"/>
    <m/>
    <s v="Private-Lighting"/>
    <s v="lighting"/>
    <n v="3"/>
    <n v="3770"/>
    <s v="Lighting"/>
    <n v="0.91633259480590001"/>
    <n v="1.30467645558681"/>
    <n v="11660.741869575"/>
    <n v="3.73267933943385"/>
    <n v="0.71"/>
    <n v="8279.1267273982194"/>
    <n v="2.6502023309980398"/>
    <n v="2885"/>
    <n v="1.165"/>
    <n v="1.3779999999999999"/>
    <n v="2.5499999999999998E-2"/>
    <n v="0.55000000000000004"/>
    <n v="24.263431542460999"/>
    <d v="1900-01-16T07:56:40"/>
    <n v="43189"/>
    <n v="4.9250288157195596"/>
    <n v="255.235122467091"/>
    <n v="1"/>
    <n v="124186.90091097329"/>
  </r>
  <r>
    <s v="STND-40598"/>
    <s v="JP Morgan Chase Bank, N.A."/>
    <s v="JP Morgan Chase Bank NA #641500 - 270 S Randall Rd - Elgin"/>
    <s v="Outdoor &amp; Garage - LED Fixtures"/>
    <s v="Outdoor &amp; Garage Lighting"/>
    <s v="Exterior"/>
    <n v="0"/>
    <n v="9369.6329999999998"/>
    <n v="0"/>
    <x v="0"/>
    <x v="0"/>
    <n v="10.1978380583316"/>
    <s v="Qty / 1,000"/>
    <m/>
    <s v="Private-Lighting"/>
    <s v="lighting"/>
    <n v="3"/>
    <n v="1911"/>
    <s v="Lighting"/>
    <n v="0.91633259480590001"/>
    <n v="1.30467645558681"/>
    <n v="8585.7001192689895"/>
    <n v="0"/>
    <n v="0.71"/>
    <n v="6095.8470846809796"/>
    <n v="0"/>
    <n v="4903"/>
    <n v="1"/>
    <n v="1"/>
    <n v="0"/>
    <n v="0"/>
    <n v="14.276973281664301"/>
    <d v="1900-01-09T04:44:53"/>
    <n v="43189"/>
    <n v="0"/>
    <n v="0"/>
    <n v="1"/>
    <n v="62164.461397929423"/>
  </r>
  <r>
    <s v="STND-40599"/>
    <s v="JP Morgan Chase Bank, N.A."/>
    <s v="JP Morgan Chase Bank NA #512692 - 1500 N Orchard Rd - Aurora"/>
    <s v="New Indoor LED Fixtures"/>
    <s v="Indoor Lighting"/>
    <s v="Office"/>
    <n v="0"/>
    <n v="189.02500000000001"/>
    <n v="4.2999999999999997E-2"/>
    <x v="0"/>
    <x v="0"/>
    <n v="15"/>
    <s v="Qty / 1,000"/>
    <m/>
    <s v="Private-Lighting"/>
    <s v="lighting"/>
    <n v="3"/>
    <n v="56"/>
    <s v="Lighting"/>
    <n v="0.91633259480590001"/>
    <n v="1.30467645558681"/>
    <n v="173.209768733185"/>
    <n v="5.6101087590232697E-2"/>
    <n v="0.71"/>
    <n v="122.978935800561"/>
    <n v="3.9831772189065202E-2"/>
    <n v="2885"/>
    <n v="1.165"/>
    <n v="1.3779999999999999"/>
    <n v="2.5499999999999998E-2"/>
    <n v="0.55000000000000004"/>
    <n v="24.263431542460999"/>
    <d v="1900-01-16T07:56:40"/>
    <n v="43232"/>
    <n v="7.4021754308263202E-2"/>
    <n v="3.79128678343023"/>
    <n v="1"/>
    <n v="1844.6840370084151"/>
  </r>
  <r>
    <s v="STND-40599"/>
    <s v="JP Morgan Chase Bank, N.A."/>
    <s v="JP Morgan Chase Bank NA #512692 - 1500 N Orchard Rd - Aurora"/>
    <s v="Outdoor &amp; Garage - LED Fixtures"/>
    <s v="Outdoor &amp; Garage Lighting"/>
    <s v="Exterior"/>
    <n v="0"/>
    <n v="4937.3209999999999"/>
    <n v="0"/>
    <x v="0"/>
    <x v="0"/>
    <n v="10.1978380583316"/>
    <s v="Qty / 1,000"/>
    <m/>
    <s v="Private-Lighting"/>
    <s v="lighting"/>
    <n v="3"/>
    <n v="1007"/>
    <s v="Lighting"/>
    <n v="0.91633259480590001"/>
    <n v="1.30467645558681"/>
    <n v="4524.2281633196599"/>
    <n v="0"/>
    <n v="0.71"/>
    <n v="3212.2019959569602"/>
    <n v="0"/>
    <n v="4903"/>
    <n v="1"/>
    <n v="1"/>
    <n v="0"/>
    <n v="0"/>
    <n v="14.276973281664301"/>
    <d v="1900-01-09T04:44:53"/>
    <n v="43232"/>
    <n v="0"/>
    <n v="0"/>
    <n v="1"/>
    <n v="32757.515765418619"/>
  </r>
  <r>
    <s v="STND-40630"/>
    <s v="S BHBB HOLDINGS, LLC"/>
    <s v="S BHBB Propco LLC - 115 S LaSalle St - Chicago"/>
    <s v="Water-Cooled Chiller"/>
    <s v="HVAC"/>
    <s v="Office"/>
    <n v="0"/>
    <n v="45413"/>
    <n v="0"/>
    <x v="3"/>
    <x v="0"/>
    <n v="20"/>
    <s v="ΔkWpeak / CF"/>
    <n v="1"/>
    <s v="Private-Non-Lighting"/>
    <s v="non_lighting"/>
    <n v="3"/>
    <n v="1"/>
    <s v="Non-Lighting"/>
    <n v="0.98952339343681495"/>
    <n v="0.43468415683807998"/>
    <n v="44937.225866146102"/>
    <n v="0"/>
    <n v="0.7"/>
    <n v="31456.058106302298"/>
    <n v="0"/>
    <n v="2885"/>
    <n v="1.165"/>
    <n v="1.3779999999999999"/>
    <n v="2.5499999999999998E-2"/>
    <n v="0.55000000000000004"/>
    <n v="24.263431542460999"/>
    <d v="1900-01-16T07:56:40"/>
    <n v="43249"/>
    <n v="0"/>
    <n v="0"/>
    <n v="1"/>
    <n v="629121.16212604591"/>
  </r>
  <r>
    <s v="STND-40637"/>
    <s v="JP Morgan Chase Bank, N.A."/>
    <s v="JP Morgan Chase Bank NA #151270 - 3204 W Irving Park Rd - Chicago"/>
    <s v="New Indoor LED Fixtures"/>
    <s v="Indoor Lighting"/>
    <s v="Office"/>
    <n v="0"/>
    <n v="3392.3270000000002"/>
    <n v="0.76300000000000001"/>
    <x v="0"/>
    <x v="0"/>
    <n v="15"/>
    <s v="Qty / 1,000"/>
    <m/>
    <s v="Private-Lighting"/>
    <s v="lighting"/>
    <n v="3"/>
    <n v="1005"/>
    <s v="Lighting"/>
    <n v="0.91633259480590001"/>
    <n v="1.30467645558681"/>
    <n v="3108.4998023401099"/>
    <n v="0.99546813561273295"/>
    <n v="0.71"/>
    <n v="2207.0348596614799"/>
    <n v="0.70678237628504104"/>
    <n v="2885"/>
    <n v="1.165"/>
    <n v="1.3779999999999999"/>
    <n v="2.5499999999999998E-2"/>
    <n v="0.55000000000000004"/>
    <n v="24.263431542460999"/>
    <d v="1900-01-16T07:56:40"/>
    <n v="43254"/>
    <n v="1.313455779935"/>
    <n v="68.040124428903795"/>
    <n v="0"/>
    <n v="33105.5228949222"/>
  </r>
  <r>
    <s v="STND-40637"/>
    <s v="JP Morgan Chase Bank, N.A."/>
    <s v="JP Morgan Chase Bank NA #151270 - 3204 W Irving Park Rd - Chicago"/>
    <s v="Outdoor &amp; Garage - LED Fixtures"/>
    <s v="Outdoor &amp; Garage Lighting"/>
    <s v="Exterior"/>
    <n v="0"/>
    <n v="7119.1559999999999"/>
    <n v="0"/>
    <x v="0"/>
    <x v="0"/>
    <n v="10.1978380583316"/>
    <s v="Qty / 1,000"/>
    <m/>
    <s v="Private-Lighting"/>
    <s v="lighting"/>
    <n v="3"/>
    <n v="1452"/>
    <s v="Lighting"/>
    <n v="0.91633259480590001"/>
    <n v="1.30467645558681"/>
    <n v="6523.5146903079903"/>
    <n v="0"/>
    <n v="0.71"/>
    <n v="4631.6954301186697"/>
    <n v="0"/>
    <n v="4903"/>
    <n v="1"/>
    <n v="1"/>
    <n v="0"/>
    <n v="0"/>
    <n v="14.276973281664301"/>
    <d v="1900-01-09T04:44:53"/>
    <n v="43254"/>
    <n v="0"/>
    <n v="0"/>
    <n v="0"/>
    <n v="47233.279931864723"/>
  </r>
  <r>
    <s v="STND-40638"/>
    <s v="JP Morgan Chase Bank, N.A."/>
    <s v="JP Morgan Chase Bank NA #150602 - 2311 N US Hwy 12 - Spring Grove"/>
    <s v="New Indoor LED Fixtures"/>
    <s v="Indoor Lighting"/>
    <s v="Office"/>
    <n v="0"/>
    <n v="97.888000000000005"/>
    <n v="2.1999999999999999E-2"/>
    <x v="0"/>
    <x v="0"/>
    <n v="15"/>
    <s v="Qty / 1,000"/>
    <m/>
    <s v="Private-Lighting"/>
    <s v="lighting"/>
    <n v="3"/>
    <n v="29"/>
    <s v="Lighting"/>
    <n v="0.91633259480590001"/>
    <n v="1.30467645558681"/>
    <n v="89.697965040359904"/>
    <n v="2.8702882022909701E-2"/>
    <n v="0.71"/>
    <n v="63.685555178655498"/>
    <n v="2.0379046236265901E-2"/>
    <n v="2885"/>
    <n v="1.165"/>
    <n v="1.3779999999999999"/>
    <n v="2.5499999999999998E-2"/>
    <n v="0.55000000000000004"/>
    <n v="24.263431542460999"/>
    <d v="1900-01-16T07:56:40"/>
    <n v="43239"/>
    <n v="3.7871595227483498E-2"/>
    <n v="1.9633460159048699"/>
    <n v="1"/>
    <n v="955.2833276798325"/>
  </r>
  <r>
    <s v="STND-40639"/>
    <s v="JP Morgan Chase Bank, N.A."/>
    <s v="JP Morgan Chase Bank NA #151058 - 2222 Essington Rd - Joliet"/>
    <s v="New Indoor LED Fixtures"/>
    <s v="Indoor Lighting"/>
    <s v="Office"/>
    <n v="0"/>
    <n v="1488.5730000000001"/>
    <n v="0.33500000000000002"/>
    <x v="0"/>
    <x v="0"/>
    <n v="15"/>
    <s v="Qty / 1,000"/>
    <m/>
    <s v="Private-Lighting"/>
    <s v="lighting"/>
    <n v="3"/>
    <n v="441"/>
    <s v="Lighting"/>
    <n v="0.91633259480590001"/>
    <n v="1.30467645558681"/>
    <n v="1364.027959648"/>
    <n v="0.43706661262157998"/>
    <n v="0.71"/>
    <n v="968.45985135008198"/>
    <n v="0.31031729496132199"/>
    <n v="2885"/>
    <n v="1.165"/>
    <n v="1.3779999999999999"/>
    <n v="2.5499999999999998E-2"/>
    <n v="0.55000000000000004"/>
    <n v="24.263431542460999"/>
    <d v="1900-01-16T07:56:40"/>
    <n v="43247"/>
    <n v="0.57668110914577098"/>
    <n v="29.8564059837116"/>
    <n v="1"/>
    <n v="14526.897770251229"/>
  </r>
  <r>
    <s v="STND-40639"/>
    <s v="JP Morgan Chase Bank, N.A."/>
    <s v="JP Morgan Chase Bank NA #151058 - 2222 Essington Rd - Joliet"/>
    <s v="Outdoor &amp; Garage - LED Fixtures"/>
    <s v="Outdoor &amp; Garage Lighting"/>
    <s v="Exterior"/>
    <n v="0"/>
    <n v="12762.509"/>
    <n v="0"/>
    <x v="0"/>
    <x v="0"/>
    <n v="10.1978380583316"/>
    <s v="Qty / 1,000"/>
    <m/>
    <s v="Private-Lighting"/>
    <s v="lighting"/>
    <n v="3"/>
    <n v="2603"/>
    <s v="Lighting"/>
    <n v="0.91633259480590001"/>
    <n v="1.30467645558681"/>
    <n v="11694.7029882036"/>
    <n v="0"/>
    <n v="0.71"/>
    <n v="8303.2391216245906"/>
    <n v="0"/>
    <n v="4903"/>
    <n v="1"/>
    <n v="1"/>
    <n v="0"/>
    <n v="0"/>
    <n v="14.276973281664301"/>
    <d v="1900-01-09T04:44:53"/>
    <n v="43247"/>
    <n v="0"/>
    <n v="0"/>
    <n v="1"/>
    <n v="84675.087921931088"/>
  </r>
  <r>
    <s v="STND-40640"/>
    <s v="JP Morgan Chase Bank, N.A."/>
    <s v="JP Morgan Chase Bank NA #151286 - 488 W Liberty St - Wauconda"/>
    <s v="Outdoor &amp; Garage - LED Fixtures"/>
    <s v="Outdoor &amp; Garage Lighting"/>
    <s v="Exterior"/>
    <n v="0"/>
    <n v="5059.8959999999997"/>
    <n v="0"/>
    <x v="0"/>
    <x v="0"/>
    <n v="10.1978380583316"/>
    <s v="Qty / 1,000"/>
    <m/>
    <s v="Private-Lighting"/>
    <s v="lighting"/>
    <n v="3"/>
    <n v="1032"/>
    <s v="Lighting"/>
    <n v="0.91633259480590001"/>
    <n v="1.30467645558681"/>
    <n v="4636.5476311279899"/>
    <n v="0"/>
    <n v="0.71"/>
    <n v="3291.9488181008701"/>
    <n v="0"/>
    <n v="4903"/>
    <n v="1"/>
    <n v="1"/>
    <n v="0"/>
    <n v="0"/>
    <n v="14.276973281664301"/>
    <d v="1900-01-09T04:44:53"/>
    <n v="43252"/>
    <n v="0"/>
    <n v="0"/>
    <n v="0"/>
    <n v="33570.760943308785"/>
  </r>
  <r>
    <s v="STND-40641"/>
    <s v="JP Morgan Chase Bank, N.A."/>
    <s v="JP Morgan Chase Bank NA #151055 - 141 E North Ave - Glendale Heights"/>
    <s v="Outdoor &amp; Garage - LED Fixtures"/>
    <s v="Outdoor &amp; Garage Lighting"/>
    <s v="Exterior"/>
    <n v="0"/>
    <n v="3785.116"/>
    <n v="0"/>
    <x v="0"/>
    <x v="0"/>
    <n v="10.1978380583316"/>
    <s v="Qty / 1,000"/>
    <m/>
    <s v="Private-Lighting"/>
    <s v="lighting"/>
    <n v="3"/>
    <n v="772"/>
    <s v="Lighting"/>
    <n v="0.91633259480590001"/>
    <n v="1.30467645558681"/>
    <n v="3468.4251659213301"/>
    <n v="0"/>
    <n v="0.71"/>
    <n v="2462.5818678041401"/>
    <n v="0"/>
    <n v="4903"/>
    <n v="1"/>
    <n v="1"/>
    <n v="0"/>
    <n v="0"/>
    <n v="14.276973281664301"/>
    <d v="1900-01-09T04:44:53"/>
    <n v="43257"/>
    <n v="0"/>
    <n v="0"/>
    <n v="0"/>
    <n v="25113.011093250378"/>
  </r>
  <r>
    <s v="STND-40642"/>
    <s v="JP Morgan Chase Bank, N.A."/>
    <s v="JP Morgan Chase Bank NA #512810 - 11440 Main St - Roscoe"/>
    <s v="Outdoor &amp; Garage - LED Fixtures"/>
    <s v="Outdoor &amp; Garage Lighting"/>
    <s v="Exterior"/>
    <n v="0"/>
    <n v="25441.667000000001"/>
    <n v="0"/>
    <x v="0"/>
    <x v="0"/>
    <n v="10.1978380583316"/>
    <s v="Qty / 1,000"/>
    <m/>
    <s v="Private-Lighting"/>
    <s v="lighting"/>
    <n v="3"/>
    <n v="5189"/>
    <s v="Lighting"/>
    <n v="0.91633259480590001"/>
    <n v="1.30467645558681"/>
    <n v="23313.028738297598"/>
    <n v="0"/>
    <n v="0.71"/>
    <n v="16552.250404191302"/>
    <n v="0"/>
    <n v="4903"/>
    <n v="1"/>
    <n v="1"/>
    <n v="0"/>
    <n v="0"/>
    <n v="14.276973281664301"/>
    <d v="1900-01-09T04:44:53"/>
    <n v="43240"/>
    <n v="0"/>
    <n v="0"/>
    <n v="1"/>
    <n v="168797.16912289665"/>
  </r>
  <r>
    <s v="STND-40642"/>
    <s v="JP Morgan Chase Bank, N.A."/>
    <s v="JP Morgan Chase Bank NA #512810 - 11440 Main St - Roscoe"/>
    <s v="New Indoor LED Fixtures"/>
    <s v="Indoor Lighting"/>
    <s v="Office"/>
    <n v="0"/>
    <n v="15429.182000000001"/>
    <n v="3.4689999999999999"/>
    <x v="0"/>
    <x v="0"/>
    <n v="15"/>
    <s v="Qty / 1,000"/>
    <m/>
    <s v="Private-Lighting"/>
    <s v="lighting"/>
    <n v="3"/>
    <n v="4571"/>
    <s v="Lighting"/>
    <n v="0.91633259480590001"/>
    <n v="1.30467645558681"/>
    <n v="14138.2623777925"/>
    <n v="4.5259226244306303"/>
    <n v="0.71"/>
    <n v="10038.1662882327"/>
    <n v="3.2134050633457498"/>
    <n v="2885"/>
    <n v="1.165"/>
    <n v="1.3779999999999999"/>
    <n v="2.5499999999999998E-2"/>
    <n v="0.55000000000000004"/>
    <n v="24.263431542460999"/>
    <d v="1900-01-16T07:56:40"/>
    <n v="43240"/>
    <n v="5.9716619929154602"/>
    <n v="309.46411213193801"/>
    <n v="1"/>
    <n v="150572.49432349051"/>
  </r>
  <r>
    <s v="STND-40643"/>
    <s v="JP Morgan Chase Bank, N.A."/>
    <s v="JP Morgan Chase Bank NA #512772 - 1130 N Mclean Blvd - Elgin"/>
    <s v="New Indoor LED Fixtures"/>
    <s v="Indoor Lighting"/>
    <s v="Office"/>
    <n v="0"/>
    <n v="1650.595"/>
    <n v="0.371"/>
    <x v="0"/>
    <x v="0"/>
    <n v="15"/>
    <s v="Qty / 1,000"/>
    <m/>
    <s v="Private-Lighting"/>
    <s v="lighting"/>
    <n v="3"/>
    <n v="489"/>
    <s v="Lighting"/>
    <n v="0.91633259480590001"/>
    <n v="1.30467645558681"/>
    <n v="1512.4939993236401"/>
    <n v="0.48403496502270499"/>
    <n v="0.71"/>
    <n v="1073.87073951979"/>
    <n v="0.34366482516612101"/>
    <n v="2885"/>
    <n v="1.165"/>
    <n v="1.3779999999999999"/>
    <n v="2.5499999999999998E-2"/>
    <n v="0.55000000000000004"/>
    <n v="24.263431542460999"/>
    <d v="1900-01-16T07:56:40"/>
    <n v="43247"/>
    <n v="0.63865281042710798"/>
    <n v="33.106091830689202"/>
    <n v="1"/>
    <n v="16108.06109279685"/>
  </r>
  <r>
    <s v="STND-40643"/>
    <s v="JP Morgan Chase Bank, N.A."/>
    <s v="JP Morgan Chase Bank NA #512772 - 1130 N Mclean Blvd - Elgin"/>
    <s v="Outdoor &amp; Garage - LED Fixtures"/>
    <s v="Outdoor &amp; Garage Lighting"/>
    <s v="Exterior"/>
    <n v="0"/>
    <n v="20117.008999999998"/>
    <n v="0"/>
    <x v="0"/>
    <x v="0"/>
    <n v="10.1978380583316"/>
    <s v="Qty / 1,000"/>
    <m/>
    <s v="Private-Lighting"/>
    <s v="lighting"/>
    <n v="3"/>
    <n v="4103"/>
    <s v="Lighting"/>
    <n v="0.91633259480590001"/>
    <n v="1.30467645558681"/>
    <n v="18433.8710567036"/>
    <n v="0"/>
    <n v="0.71"/>
    <n v="13088.048450259599"/>
    <n v="0"/>
    <n v="4903"/>
    <n v="1"/>
    <n v="1"/>
    <n v="0"/>
    <n v="0"/>
    <n v="14.276973281664301"/>
    <d v="1900-01-09T04:44:53"/>
    <n v="43247"/>
    <n v="0"/>
    <n v="0"/>
    <n v="1"/>
    <n v="133469.79859534526"/>
  </r>
  <r>
    <s v="STND-40644"/>
    <s v="JP Morgan Chase Bank, N.A."/>
    <s v="JP Morgan Chase Bank NA #619100 - 1289 S Rand Rd - Lake Zurich"/>
    <s v="New Indoor LED Fixtures"/>
    <s v="Indoor Lighting"/>
    <s v="Office"/>
    <n v="0"/>
    <n v="10879.075000000001"/>
    <n v="2.4460000000000002"/>
    <x v="0"/>
    <x v="0"/>
    <n v="15"/>
    <s v="Qty / 1,000"/>
    <m/>
    <s v="Private-Lighting"/>
    <s v="lighting"/>
    <n v="3"/>
    <n v="3223"/>
    <s v="Lighting"/>
    <n v="0.91633259480590001"/>
    <n v="1.30467645558681"/>
    <n v="9968.8510238379895"/>
    <n v="3.1912386103653301"/>
    <n v="0.71"/>
    <n v="7077.8842269249799"/>
    <n v="2.2657794133593798"/>
    <n v="2885"/>
    <n v="1.165"/>
    <n v="1.3779999999999999"/>
    <n v="2.5499999999999998E-2"/>
    <n v="0.55000000000000004"/>
    <n v="24.263431542460999"/>
    <d v="1900-01-16T07:56:40"/>
    <n v="43259"/>
    <n v="4.2106328148374796"/>
    <n v="218.202318547527"/>
    <n v="0"/>
    <n v="106168.26340387471"/>
  </r>
  <r>
    <s v="STND-40644"/>
    <s v="JP Morgan Chase Bank, N.A."/>
    <s v="JP Morgan Chase Bank NA #619100 - 1289 S Rand Rd - Lake Zurich"/>
    <s v="Outdoor &amp; Garage - LED Fixtures"/>
    <s v="Outdoor &amp; Garage Lighting"/>
    <s v="Exterior"/>
    <n v="0"/>
    <n v="10703.249"/>
    <n v="0"/>
    <x v="0"/>
    <x v="0"/>
    <n v="10.1978380583316"/>
    <s v="Qty / 1,000"/>
    <m/>
    <s v="Private-Lighting"/>
    <s v="lighting"/>
    <n v="3"/>
    <n v="2183"/>
    <s v="Lighting"/>
    <n v="0.91633259480590001"/>
    <n v="1.30467645558681"/>
    <n v="9807.7359290236509"/>
    <n v="0"/>
    <n v="0.71"/>
    <n v="6963.49250960679"/>
    <n v="0"/>
    <n v="4903"/>
    <n v="1"/>
    <n v="1"/>
    <n v="0"/>
    <n v="0"/>
    <n v="14.276973281664301"/>
    <d v="1900-01-09T04:44:53"/>
    <n v="43259"/>
    <n v="0"/>
    <n v="0"/>
    <n v="0"/>
    <n v="71012.568933375151"/>
  </r>
  <r>
    <s v="STND-40645"/>
    <s v="JP Morgan Chase Bank, N.A."/>
    <s v="JP Morgan Chase Bank NA #637100 - 1800 S Naperville Rd - Wheaton"/>
    <s v="New Indoor LED Fixtures"/>
    <s v="Indoor Lighting"/>
    <s v="Office"/>
    <n v="0"/>
    <n v="18402.953000000001"/>
    <n v="4.1379999999999999"/>
    <x v="0"/>
    <x v="0"/>
    <n v="15"/>
    <s v="Qty / 1,000"/>
    <m/>
    <s v="Private-Lighting"/>
    <s v="lighting"/>
    <n v="3"/>
    <n v="5452"/>
    <s v="Lighting"/>
    <n v="0.91633259480590001"/>
    <n v="1.30467645558681"/>
    <n v="16863.225674581001"/>
    <n v="5.3987511732181996"/>
    <n v="0.71"/>
    <n v="11972.890228952499"/>
    <n v="3.8331133329849298"/>
    <n v="2885"/>
    <n v="1.165"/>
    <n v="1.3779999999999999"/>
    <n v="2.5499999999999998E-2"/>
    <n v="0.55000000000000004"/>
    <n v="24.263431542460999"/>
    <d v="1900-01-16T07:56:40"/>
    <n v="43253"/>
    <n v="7.1233027750603002"/>
    <n v="369.10923150370502"/>
    <n v="0"/>
    <n v="179593.35343428748"/>
  </r>
  <r>
    <s v="STND-40645"/>
    <s v="JP Morgan Chase Bank, N.A."/>
    <s v="JP Morgan Chase Bank NA #637100 - 1800 S Naperville Rd - Wheaton"/>
    <s v="Outdoor &amp; Garage - LED Fixtures"/>
    <s v="Outdoor &amp; Garage Lighting"/>
    <s v="Exterior"/>
    <n v="0"/>
    <n v="13674.467000000001"/>
    <n v="0"/>
    <x v="0"/>
    <x v="0"/>
    <n v="10.1978380583316"/>
    <s v="Qty / 1,000"/>
    <m/>
    <s v="Private-Lighting"/>
    <s v="lighting"/>
    <n v="3"/>
    <n v="2789"/>
    <s v="Lighting"/>
    <n v="0.91633259480590001"/>
    <n v="1.30467645558681"/>
    <n v="12530.359828697599"/>
    <n v="0"/>
    <n v="0.71"/>
    <n v="8896.5554783753305"/>
    <n v="0"/>
    <n v="4903"/>
    <n v="1"/>
    <n v="1"/>
    <n v="0"/>
    <n v="0"/>
    <n v="14.276973281664301"/>
    <d v="1900-01-09T04:44:53"/>
    <n v="43253"/>
    <n v="0"/>
    <n v="0"/>
    <n v="0"/>
    <n v="90725.632045434439"/>
  </r>
  <r>
    <s v="STND-40646"/>
    <s v="JP Morgan Chase Bank, N.A."/>
    <s v="JP Morgan Chase Bank NA #669500 - 1 N Dunton Ave - Arlington Heights"/>
    <s v="New Indoor LED Fixtures"/>
    <s v="Indoor Lighting"/>
    <s v="Office"/>
    <n v="0"/>
    <n v="56137.108999999997"/>
    <n v="12.622999999999999"/>
    <x v="0"/>
    <x v="0"/>
    <n v="15"/>
    <s v="Qty / 1,000"/>
    <m/>
    <s v="Private-Lighting"/>
    <s v="lighting"/>
    <n v="3"/>
    <n v="16631"/>
    <s v="Lighting"/>
    <n v="0.91633259480590001"/>
    <n v="1.30467645558681"/>
    <n v="51440.262754871597"/>
    <n v="16.468930898872301"/>
    <n v="0.71"/>
    <n v="36522.5865559589"/>
    <n v="11.6929409381993"/>
    <n v="2885"/>
    <n v="1.165"/>
    <n v="1.3779999999999999"/>
    <n v="2.5499999999999998E-2"/>
    <n v="0.55000000000000004"/>
    <n v="24.263431542460999"/>
    <d v="1900-01-16T07:56:40"/>
    <n v="43247"/>
    <n v="21.729688479842"/>
    <n v="1125.94566544998"/>
    <n v="1"/>
    <n v="547838.79833938344"/>
  </r>
  <r>
    <s v="STND-40646"/>
    <s v="JP Morgan Chase Bank, N.A."/>
    <s v="JP Morgan Chase Bank NA #669500 - 1 N Dunton Ave - Arlington Heights"/>
    <s v="Outdoor &amp; Garage - LED Fixtures"/>
    <s v="Outdoor &amp; Garage Lighting"/>
    <s v="Exterior"/>
    <n v="0"/>
    <n v="15532.704"/>
    <n v="0"/>
    <x v="0"/>
    <x v="0"/>
    <n v="10.1978380583316"/>
    <s v="Qty / 1,000"/>
    <m/>
    <s v="Private-Lighting"/>
    <s v="lighting"/>
    <n v="3"/>
    <n v="3168"/>
    <s v="Lighting"/>
    <n v="0.91633259480590001"/>
    <n v="1.30467645558681"/>
    <n v="14233.122960672001"/>
    <n v="0"/>
    <n v="0.71"/>
    <n v="10105.5173020771"/>
    <n v="0"/>
    <n v="4903"/>
    <n v="1"/>
    <n v="1"/>
    <n v="0"/>
    <n v="0"/>
    <n v="14.276973281664301"/>
    <d v="1900-01-09T04:44:53"/>
    <n v="43247"/>
    <n v="0"/>
    <n v="0"/>
    <n v="1"/>
    <n v="103054.42894225032"/>
  </r>
  <r>
    <s v="STND-60001"/>
    <s v="4K Diversey Partners LLC"/>
    <s v="4K Diversey Partners LLC - Phase 2 - 4000 W Diversey - Chicago"/>
    <s v="Outdoor &amp; Garage - LED Fixtures"/>
    <s v="Outdoor &amp; Garage Lighting"/>
    <s v="Exterior"/>
    <n v="0"/>
    <n v="147482.23999999999"/>
    <n v="0"/>
    <x v="0"/>
    <x v="0"/>
    <n v="10.1978380583316"/>
    <s v="Qty / 1,000"/>
    <m/>
    <s v="Private-Lighting"/>
    <s v="lighting"/>
    <n v="1"/>
    <n v="1"/>
    <s v="Lighting"/>
    <n v="0.99989942556735301"/>
    <n v="1.019640158801"/>
    <n v="147467.40705738601"/>
    <n v="0"/>
    <n v="0.71"/>
    <n v="104701.859010744"/>
    <n v="0"/>
    <n v="4903"/>
    <n v="1"/>
    <n v="1"/>
    <n v="0"/>
    <n v="0"/>
    <n v="14.276973281664301"/>
    <d v="1900-01-09T04:44:53"/>
    <n v="43380"/>
    <n v="0"/>
    <n v="0"/>
    <n v="0"/>
    <n v="1067732.6025978345"/>
  </r>
  <r>
    <s v="STND-60001"/>
    <s v="4K Diversey Partners LLC"/>
    <s v="4K Diversey Partners LLC - Phase 2 - 4000 W Diversey - Chicago"/>
    <s v="New Indoor LED Fixtures"/>
    <s v="Indoor Lighting"/>
    <s v="Warehouse"/>
    <n v="0"/>
    <n v="25329.344000000001"/>
    <n v="4.0086269999999997"/>
    <x v="0"/>
    <x v="0"/>
    <n v="9.5383441434566993"/>
    <s v="Qty / 1,000"/>
    <m/>
    <s v="Private-Lighting"/>
    <s v="lighting"/>
    <n v="1"/>
    <n v="1"/>
    <s v="Lighting"/>
    <n v="0.99989942556735301"/>
    <n v="1.019640158801"/>
    <n v="25326.7965155979"/>
    <n v="4.0873570708539901"/>
    <n v="0.71"/>
    <n v="17982.0255260745"/>
    <n v="2.9020235203063298"/>
    <n v="5242"/>
    <n v="1"/>
    <n v="1.22"/>
    <n v="1.0999999999999999E-2"/>
    <n v="0.68"/>
    <n v="13.3536818008394"/>
    <d v="1900-01-08T12:55:13"/>
    <n v="43380"/>
    <n v="4.9269010015115597"/>
    <n v="278.59476167157698"/>
    <n v="0"/>
    <n v="171518.74786412157"/>
  </r>
  <r>
    <s v="STND-60001"/>
    <s v="4K Diversey Partners LLC"/>
    <s v="4K Diversey Partners LLC - Phase 2 - 4000 W Diversey - Chicago"/>
    <s v="New Indoor LED Fixtures"/>
    <s v="Indoor Lighting"/>
    <s v="Warehouse"/>
    <n v="0"/>
    <n v="548879.33600000001"/>
    <n v="86.865757000000002"/>
    <x v="0"/>
    <x v="0"/>
    <n v="9.5383441434566993"/>
    <s v="Qty / 1,000"/>
    <m/>
    <s v="Private-Lighting"/>
    <s v="lighting"/>
    <n v="1"/>
    <n v="1"/>
    <s v="Lighting"/>
    <n v="0.99989942556735301"/>
    <n v="1.019640158801"/>
    <n v="548824.13277219003"/>
    <n v="88.571814261849397"/>
    <n v="0.71"/>
    <n v="389665.13426825497"/>
    <n v="62.885988125913101"/>
    <n v="5242"/>
    <n v="1"/>
    <n v="1.22"/>
    <n v="1.0999999999999999E-2"/>
    <n v="0.68"/>
    <n v="13.3536818008394"/>
    <d v="1900-01-08T12:55:13"/>
    <n v="43380"/>
    <n v="106.76448199355001"/>
    <n v="6037.0654604940901"/>
    <n v="0"/>
    <n v="3716760.1513568782"/>
  </r>
  <r>
    <s v="STND-60001"/>
    <s v="4K Diversey Partners LLC"/>
    <s v="4K Diversey Partners LLC - Phase 2 - 4000 W Diversey - Chicago"/>
    <s v="New Indoor LED Fixtures"/>
    <s v="Indoor Lighting"/>
    <s v="Warehouse"/>
    <n v="0"/>
    <n v="16334.072"/>
    <n v="2.5850339999999998"/>
    <x v="0"/>
    <x v="0"/>
    <n v="9.5383441434566993"/>
    <s v="Qty / 1,000"/>
    <m/>
    <s v="Private-Lighting"/>
    <s v="lighting"/>
    <n v="1"/>
    <n v="1"/>
    <s v="Lighting"/>
    <n v="0.99989942556735301"/>
    <n v="1.019640158801"/>
    <n v="16332.4292099758"/>
    <n v="2.6358044782659902"/>
    <n v="0.71"/>
    <n v="11596.024739082801"/>
    <n v="1.87142117956886"/>
    <n v="5242"/>
    <n v="1"/>
    <n v="1.22"/>
    <n v="1.0999999999999999E-2"/>
    <n v="0.68"/>
    <n v="13.3536818008394"/>
    <d v="1900-01-08T12:55:13"/>
    <n v="43380"/>
    <n v="3.1771992264537099"/>
    <n v="179.656721309734"/>
    <n v="0"/>
    <n v="110606.87465740944"/>
  </r>
  <r>
    <s v="STND-60001"/>
    <s v="4K Diversey Partners LLC"/>
    <s v="4K Diversey Partners LLC - Phase 2 - 4000 W Diversey - Chicago"/>
    <s v="New Indoor LED Fixtures"/>
    <s v="Indoor Lighting"/>
    <s v="Warehouse"/>
    <n v="0"/>
    <n v="1258.08"/>
    <n v="0.199104"/>
    <x v="0"/>
    <x v="0"/>
    <n v="9.5383441434566993"/>
    <s v="Qty / 1,000"/>
    <m/>
    <s v="Private-Lighting"/>
    <s v="lighting"/>
    <n v="1"/>
    <n v="1"/>
    <s v="Lighting"/>
    <n v="0.99989942556735301"/>
    <n v="1.019640158801"/>
    <n v="1257.95346931777"/>
    <n v="0.20301443417791501"/>
    <n v="0.71"/>
    <n v="893.14696321561996"/>
    <n v="0.14414024826631999"/>
    <n v="5242"/>
    <n v="1"/>
    <n v="1.22"/>
    <n v="1.0999999999999999E-2"/>
    <n v="0.68"/>
    <n v="13.3536818008394"/>
    <d v="1900-01-08T12:55:13"/>
    <n v="43380"/>
    <n v="0.24471363811224101"/>
    <n v="13.8374881624955"/>
    <n v="0"/>
    <n v="8519.1431058338439"/>
  </r>
  <r>
    <s v="STND-60001"/>
    <s v="4K Diversey Partners LLC"/>
    <s v="4K Diversey Partners LLC - Phase 2 - 4000 W Diversey - Chicago"/>
    <s v="New Indoor LED Fixtures"/>
    <s v="Indoor Lighting"/>
    <s v="Warehouse"/>
    <n v="0"/>
    <n v="37364.976000000002"/>
    <n v="5.9133889999999996"/>
    <x v="0"/>
    <x v="0"/>
    <n v="9.5383441434566993"/>
    <s v="Qty / 1,000"/>
    <m/>
    <s v="Private-Lighting"/>
    <s v="lighting"/>
    <n v="1"/>
    <n v="1"/>
    <s v="Lighting"/>
    <n v="0.99989942556735301"/>
    <n v="1.019640158801"/>
    <n v="37361.218038737898"/>
    <n v="6.0295288990121101"/>
    <n v="0.71"/>
    <n v="26526.4648075039"/>
    <n v="4.2809655182985997"/>
    <n v="5242"/>
    <n v="1"/>
    <n v="1.22"/>
    <n v="1.0999999999999999E-2"/>
    <n v="0.68"/>
    <n v="13.3536818008394"/>
    <d v="1900-01-08T12:55:13"/>
    <n v="43380"/>
    <n v="7.2679952977484401"/>
    <n v="410.973398426117"/>
    <n v="0"/>
    <n v="253018.55024326508"/>
  </r>
  <r>
    <s v="STND-60006"/>
    <s v="C&amp;F Packing Company, Inc."/>
    <s v="C&amp;F Packing Co Inc - 515 Park Avenue - Lake Villa"/>
    <s v="New Indoor LED Fixtures"/>
    <s v="Indoor Lighting"/>
    <s v="Manufacturing"/>
    <n v="0"/>
    <n v="9891.7559999999994"/>
    <n v="1.7690399999999999"/>
    <x v="0"/>
    <x v="0"/>
    <n v="10.827197921178"/>
    <s v="Qty / 1,000"/>
    <m/>
    <s v="Private-Lighting"/>
    <s v="lighting"/>
    <n v="3"/>
    <n v="1"/>
    <s v="Lighting"/>
    <n v="0.91633259480590001"/>
    <n v="1.30467645558681"/>
    <n v="9064.1384426668301"/>
    <n v="2.3080248369912799"/>
    <n v="0.71"/>
    <n v="6435.5382942934502"/>
    <n v="1.63869763426381"/>
    <n v="4618"/>
    <n v="1.02"/>
    <n v="1.04"/>
    <n v="1.2E-2"/>
    <n v="0.81"/>
    <n v="15.158077089649201"/>
    <d v="1900-01-09T19:51:10"/>
    <n v="43247"/>
    <n v="2.73982055673229"/>
    <n v="106.636922854904"/>
    <n v="1"/>
    <n v="69678.846841635459"/>
  </r>
  <r>
    <s v="STND-60007"/>
    <s v="BCSP 231 Reit LLC"/>
    <s v="231 S LaSalle - 231 S LaSalle - Chicago"/>
    <s v="New Indoor LED Fixtures"/>
    <s v="Indoor Lighting"/>
    <s v="Office"/>
    <n v="0"/>
    <n v="22034.937999999998"/>
    <n v="4.954752"/>
    <x v="0"/>
    <x v="0"/>
    <n v="15"/>
    <s v="Qty / 1,000"/>
    <m/>
    <s v="Private-Lighting"/>
    <s v="lighting"/>
    <n v="3"/>
    <n v="1"/>
    <s v="Lighting"/>
    <n v="0.91633259480590001"/>
    <n v="1.30467645558681"/>
    <n v="20191.331913927101"/>
    <n v="6.4643482776716397"/>
    <n v="0.71"/>
    <n v="14335.8456588883"/>
    <n v="4.5896872771468598"/>
    <n v="2885"/>
    <n v="1.165"/>
    <n v="1.3779999999999999"/>
    <n v="2.5499999999999998E-2"/>
    <n v="0.55000000000000004"/>
    <n v="24.263431542460999"/>
    <d v="1900-01-16T07:56:40"/>
    <n v="43302"/>
    <n v="8.5292891907529196"/>
    <n v="441.95619210741802"/>
    <n v="0"/>
    <n v="215037.68488332449"/>
  </r>
  <r>
    <s v="STND-60008"/>
    <s v="Menasha Packaging LLC"/>
    <s v="Menasha Packaging LLC -  4545 W Palmer Street - Chicago"/>
    <s v="New Indoor LED Fixtures"/>
    <s v="Indoor Lighting"/>
    <s v="Manufacturing"/>
    <n v="0"/>
    <n v="5087.1890000000003"/>
    <n v="0.90979200000000005"/>
    <x v="0"/>
    <x v="0"/>
    <n v="10.827197921178"/>
    <s v="Qty / 1,000"/>
    <m/>
    <s v="Private-Lighting"/>
    <s v="lighting"/>
    <n v="3"/>
    <n v="1"/>
    <s v="Lighting"/>
    <n v="0.91633259480590001"/>
    <n v="1.30467645558681"/>
    <n v="4661.5570966380301"/>
    <n v="1.18698420188123"/>
    <n v="0.71"/>
    <n v="3309.705538613"/>
    <n v="0.842758783335675"/>
    <n v="4618"/>
    <n v="1.02"/>
    <n v="1.04"/>
    <n v="1.2E-2"/>
    <n v="0.81"/>
    <n v="15.158077089649201"/>
    <d v="1900-01-09T19:51:10"/>
    <n v="43257"/>
    <n v="1.4090505720337501"/>
    <n v="54.841848195741498"/>
    <n v="0"/>
    <n v="35834.836927381984"/>
  </r>
  <r>
    <s v="STND-60008"/>
    <s v="Menasha Packaging LLC"/>
    <s v="Menasha Packaging LLC -  4545 W Palmer Street - Chicago"/>
    <s v="Occupancy Sensors"/>
    <s v="Indoor Lighting"/>
    <s v="Manufacturing"/>
    <n v="0"/>
    <n v="3527.1179999999999"/>
    <n v="2.1415679999999999"/>
    <x v="0"/>
    <x v="0"/>
    <n v="8"/>
    <s v="Qty / 1,000"/>
    <m/>
    <s v="Private-Lighting"/>
    <s v="lighting"/>
    <n v="3"/>
    <n v="1"/>
    <s v="Lighting"/>
    <n v="0.91633259480590001"/>
    <n v="1.30467645558681"/>
    <n v="3232.0131891266001"/>
    <n v="2.7940533476381302"/>
    <n v="0.71"/>
    <n v="2294.72936427988"/>
    <n v="1.9837778768230701"/>
    <n v="4618"/>
    <n v="1.02"/>
    <n v="1.04"/>
    <n v="1.2E-2"/>
    <n v="0.81"/>
    <n v="15.158077089649201"/>
    <d v="1900-01-09T19:51:10"/>
    <n v="43257"/>
    <n v="4.0705905414308399"/>
    <n v="38.023684577959898"/>
    <n v="0"/>
    <n v="18357.83491423904"/>
  </r>
  <r>
    <s v="STND-60010"/>
    <s v="D&amp;H Distributing Company"/>
    <s v="D&amp;H Distributing Company - 1455 Remington Blvd - Bolingbrook"/>
    <s v="Occupancy Sensors"/>
    <s v="Indoor Lighting"/>
    <s v="Warehouse"/>
    <n v="0"/>
    <n v="15041.603999999999"/>
    <n v="7.7307499999999996"/>
    <x v="0"/>
    <x v="0"/>
    <n v="8"/>
    <s v="Qty / 1,000"/>
    <m/>
    <s v="Private-Lighting"/>
    <s v="lighting"/>
    <n v="2"/>
    <n v="1"/>
    <s v="Lighting"/>
    <n v="0.97902139861649395"/>
    <n v="0.93591656730105399"/>
    <n v="14726.0521855154"/>
    <n v="7.2353370026626198"/>
    <n v="0.71"/>
    <n v="10455.497051716"/>
    <n v="5.1370892718904599"/>
    <n v="5242"/>
    <n v="1"/>
    <n v="1.22"/>
    <n v="1.0999999999999999E-2"/>
    <n v="0.68"/>
    <n v="13.3536818008394"/>
    <d v="1900-01-08T12:55:13"/>
    <n v="43272"/>
    <n v="11.189819057628499"/>
    <n v="161.98657404067001"/>
    <n v="0"/>
    <n v="83643.976413728"/>
  </r>
  <r>
    <s v="STND-60010"/>
    <s v="D&amp;H Distributing Company"/>
    <s v="D&amp;H Distributing Company - 1455 Remington Blvd - Bolingbrook"/>
    <s v="New Indoor LED Fixtures"/>
    <s v="Indoor Lighting"/>
    <s v="Warehouse"/>
    <n v="0"/>
    <n v="106580.344"/>
    <n v="16.867426999999999"/>
    <x v="0"/>
    <x v="0"/>
    <n v="9.5383441434566993"/>
    <s v="Qty / 1,000"/>
    <m/>
    <s v="Private-Lighting"/>
    <s v="lighting"/>
    <n v="2"/>
    <n v="1"/>
    <s v="Lighting"/>
    <n v="0.97902139861649395"/>
    <n v="0.93591656730105399"/>
    <n v="104344.437447907"/>
    <n v="15.7865043770411"/>
    <n v="0.71"/>
    <n v="74084.550588013997"/>
    <n v="11.208418107699201"/>
    <n v="5242"/>
    <n v="1"/>
    <n v="1.22"/>
    <n v="1.0999999999999999E-2"/>
    <n v="0.68"/>
    <n v="13.3536818008394"/>
    <d v="1900-01-08T12:55:13"/>
    <n v="43272"/>
    <n v="19.029055420734199"/>
    <n v="1147.7888119269801"/>
    <n v="0"/>
    <n v="706643.93922180485"/>
  </r>
  <r>
    <s v="STND-60010"/>
    <s v="D&amp;H Distributing Company"/>
    <s v="D&amp;H Distributing Company - 1455 Remington Blvd - Bolingbrook"/>
    <s v="New Indoor LED Fixtures"/>
    <s v="Indoor Lighting"/>
    <s v="Warehouse"/>
    <n v="0"/>
    <n v="13755.008"/>
    <n v="2.1768700000000001"/>
    <x v="0"/>
    <x v="0"/>
    <n v="9.5383441434566993"/>
    <s v="Qty / 1,000"/>
    <m/>
    <s v="Private-Lighting"/>
    <s v="lighting"/>
    <n v="2"/>
    <n v="1"/>
    <s v="Lighting"/>
    <n v="0.97902139861649395"/>
    <n v="0.93591656730105399"/>
    <n v="13466.4471701411"/>
    <n v="2.0373686978606398"/>
    <n v="0.71"/>
    <n v="9561.1774908001498"/>
    <n v="1.44653177548106"/>
    <n v="5242"/>
    <n v="1"/>
    <n v="1.22"/>
    <n v="1.0999999999999999E-2"/>
    <n v="0.68"/>
    <n v="13.3536818008394"/>
    <d v="1900-01-08T12:55:13"/>
    <n v="43272"/>
    <n v="2.4558446213363601"/>
    <n v="148.13091887155201"/>
    <n v="0"/>
    <n v="91197.801323923632"/>
  </r>
  <r>
    <s v="STND-60010"/>
    <s v="D&amp;H Distributing Company"/>
    <s v="D&amp;H Distributing Company - 1455 Remington Blvd - Bolingbrook"/>
    <s v="New Indoor LED Fixtures"/>
    <s v="Indoor Lighting"/>
    <s v="Warehouse"/>
    <n v="0"/>
    <n v="18535.712"/>
    <n v="2.9334660000000001"/>
    <x v="0"/>
    <x v="0"/>
    <n v="9.5383441434566993"/>
    <s v="Qty / 1,000"/>
    <m/>
    <s v="Private-Lighting"/>
    <s v="lighting"/>
    <n v="2"/>
    <n v="1"/>
    <s v="Lighting"/>
    <n v="0.97902139861649395"/>
    <n v="0.93591656730105399"/>
    <n v="18146.858686592499"/>
    <n v="2.7454794290143498"/>
    <n v="0.71"/>
    <n v="12884.269667480699"/>
    <n v="1.94929039460019"/>
    <n v="5242"/>
    <n v="1"/>
    <n v="1.22"/>
    <n v="1.0999999999999999E-2"/>
    <n v="0.68"/>
    <n v="13.3536818008394"/>
    <d v="1900-01-08T12:55:13"/>
    <n v="43272"/>
    <n v="3.3094014332381301"/>
    <n v="199.615445552518"/>
    <n v="0"/>
    <n v="122894.59812553132"/>
  </r>
  <r>
    <s v="STND-60010"/>
    <s v="D&amp;H Distributing Company"/>
    <s v="D&amp;H Distributing Company - 1455 Remington Blvd - Bolingbrook"/>
    <s v="New Indoor LED Fixtures"/>
    <s v="Indoor Lighting"/>
    <s v="Warehouse"/>
    <n v="0"/>
    <n v="7737.192"/>
    <n v="1.2244900000000001"/>
    <x v="0"/>
    <x v="0"/>
    <n v="9.5383441434566993"/>
    <s v="Qty / 1,000"/>
    <m/>
    <s v="Private-Lighting"/>
    <s v="lighting"/>
    <n v="2"/>
    <n v="1"/>
    <s v="Lighting"/>
    <n v="0.97902139861649395"/>
    <n v="0.93591656730105399"/>
    <n v="7574.8765332043404"/>
    <n v="1.14602047749447"/>
    <n v="0.71"/>
    <n v="5378.16233857508"/>
    <n v="0.81367453902107201"/>
    <n v="5242"/>
    <n v="1"/>
    <n v="1.22"/>
    <n v="1.0999999999999999E-2"/>
    <n v="0.68"/>
    <n v="13.3536818008394"/>
    <d v="1900-01-08T12:55:13"/>
    <n v="43272"/>
    <n v="1.38141330459796"/>
    <n v="83.323641865247794"/>
    <n v="0"/>
    <n v="51298.763244706999"/>
  </r>
  <r>
    <s v="STND-60010"/>
    <s v="D&amp;H Distributing Company"/>
    <s v="D&amp;H Distributing Company - 1455 Remington Blvd - Bolingbrook"/>
    <s v="New Indoor LED Fixtures"/>
    <s v="Indoor Lighting"/>
    <s v="Warehouse"/>
    <n v="0"/>
    <n v="4623.4440000000004"/>
    <n v="0.731707"/>
    <x v="0"/>
    <x v="0"/>
    <n v="9.5383441434566993"/>
    <s v="Qty / 1,000"/>
    <m/>
    <s v="Private-Lighting"/>
    <s v="lighting"/>
    <n v="2"/>
    <n v="1"/>
    <s v="Lighting"/>
    <n v="0.97902139861649395"/>
    <n v="0.93591656730105399"/>
    <n v="4526.4506113050402"/>
    <n v="0.68481670371015202"/>
    <n v="0.71"/>
    <n v="3213.7799340265801"/>
    <n v="0.486219859634208"/>
    <n v="5242"/>
    <n v="1"/>
    <n v="1.22"/>
    <n v="1.0999999999999999E-2"/>
    <n v="0.68"/>
    <n v="13.3536818008394"/>
    <d v="1900-01-08T12:55:13"/>
    <n v="43272"/>
    <n v="0.82547818672872697"/>
    <n v="49.790956724355397"/>
    <n v="0"/>
    <n v="30654.139012081087"/>
  </r>
  <r>
    <s v="STND-60010"/>
    <s v="D&amp;H Distributing Company"/>
    <s v="D&amp;H Distributing Company - 1455 Remington Blvd - Bolingbrook"/>
    <s v="New Indoor LED Fixtures"/>
    <s v="Indoor Lighting"/>
    <s v="Warehouse"/>
    <n v="0"/>
    <n v="-3082.2959999999998"/>
    <n v="-0.48780499999999999"/>
    <x v="0"/>
    <x v="0"/>
    <n v="9.5383441434566993"/>
    <s v="Qty / 1,000"/>
    <m/>
    <s v="Private-Lighting"/>
    <s v="lighting"/>
    <n v="2"/>
    <n v="1"/>
    <s v="Lighting"/>
    <n v="0.97902139861649395"/>
    <n v="0.93591656730105399"/>
    <n v="-3017.6337408700201"/>
    <n v="-0.45654478111229002"/>
    <n v="0.71"/>
    <n v="-2142.5199560177198"/>
    <n v="-0.32414679458972601"/>
    <n v="5242"/>
    <n v="1"/>
    <n v="1.22"/>
    <n v="1.0999999999999999E-2"/>
    <n v="0.68"/>
    <n v="13.3536818008394"/>
    <d v="1900-01-08T12:55:13"/>
    <n v="43272"/>
    <n v="-0.55031916720382201"/>
    <n v="-33.193971149570302"/>
    <n v="0"/>
    <n v="-20436.092674720723"/>
  </r>
  <r>
    <s v="STND-60011"/>
    <s v="W.W. Grainger Inc"/>
    <s v="W W Grainger - 100 Grainger Parkway - Lake Forest"/>
    <s v="New Indoor LED Fixtures"/>
    <s v="Indoor Lighting"/>
    <s v="Office"/>
    <n v="0"/>
    <n v="99612.904999999999"/>
    <n v="22.398848999999998"/>
    <x v="0"/>
    <x v="0"/>
    <n v="15"/>
    <s v="Qty / 1,000"/>
    <m/>
    <s v="Private-Lighting"/>
    <s v="lighting"/>
    <n v="3"/>
    <n v="1"/>
    <s v="Lighting"/>
    <n v="0.91633259480590001"/>
    <n v="1.30467645558681"/>
    <n v="91278.551714803601"/>
    <n v="29.2232509225441"/>
    <n v="0.71"/>
    <n v="64807.771717510499"/>
    <n v="20.748508155006299"/>
    <n v="2885"/>
    <n v="1.165"/>
    <n v="1.3779999999999999"/>
    <n v="2.5499999999999998E-2"/>
    <n v="0.55000000000000004"/>
    <n v="24.263431542460999"/>
    <d v="1900-01-16T07:56:40"/>
    <n v="43301"/>
    <n v="38.558188313160201"/>
    <n v="1997.9425482639399"/>
    <n v="0"/>
    <n v="972116.57576265745"/>
  </r>
  <r>
    <s v="STND-60013"/>
    <s v="Atlas Brookview LLC"/>
    <s v="Avison Young New York LLC - 4350 W Lake Avenue - Glenview"/>
    <s v="New Indoor LED Fixtures"/>
    <s v="Indoor Lighting"/>
    <s v="Multi-family (common)"/>
    <n v="0"/>
    <n v="8816.6229999999996"/>
    <n v="1.0644480000000001"/>
    <x v="0"/>
    <x v="0"/>
    <n v="8.1459758879113693"/>
    <s v="Qty / 1,000"/>
    <m/>
    <s v="Private-Lighting"/>
    <s v="lighting"/>
    <n v="1"/>
    <n v="1"/>
    <s v="Lighting"/>
    <n v="0.99989942556735301"/>
    <n v="1.019640158801"/>
    <n v="8815.7362731439098"/>
    <n v="1.0853539277554101"/>
    <n v="0.71"/>
    <n v="6259.1727539321801"/>
    <n v="0.77060128870634204"/>
    <n v="6138"/>
    <n v="1.1399999999999999"/>
    <n v="1.32"/>
    <n v="2.5000000000000001E-2"/>
    <n v="0.64"/>
    <n v="11.4043662430759"/>
    <d v="1900-01-07T03:30:12"/>
    <n v="43273"/>
    <n v="1.28474660008926"/>
    <n v="193.327549849647"/>
    <n v="0"/>
    <n v="50987.070331803341"/>
  </r>
  <r>
    <s v="STND-60013"/>
    <s v="Atlas Brookview LLC"/>
    <s v="Avison Young New York LLC - 4350 W Lake Avenue - Glenview"/>
    <s v="New Indoor LED Fixtures"/>
    <s v="Indoor Lighting"/>
    <s v="Multi-family (common)"/>
    <n v="0"/>
    <n v="565733.32200000004"/>
    <n v="68.302080000000004"/>
    <x v="0"/>
    <x v="0"/>
    <n v="8.1459758879113693"/>
    <s v="Qty / 1,000"/>
    <m/>
    <s v="Private-Lighting"/>
    <s v="lighting"/>
    <n v="1"/>
    <n v="1"/>
    <s v="Lighting"/>
    <n v="0.99989942556735301"/>
    <n v="1.019640158801"/>
    <n v="565676.42369210999"/>
    <n v="69.643543697638904"/>
    <n v="0.71"/>
    <n v="401630.260821398"/>
    <n v="49.446916025323603"/>
    <n v="6138"/>
    <n v="1.1399999999999999"/>
    <n v="1.32"/>
    <n v="2.5000000000000001E-2"/>
    <n v="0.64"/>
    <n v="11.4043662430759"/>
    <d v="1900-01-07T03:30:12"/>
    <n v="43273"/>
    <n v="82.437906839061199"/>
    <n v="12405.184730090101"/>
    <n v="0"/>
    <n v="3271670.4205066622"/>
  </r>
  <r>
    <s v="STND-60013"/>
    <s v="Atlas Brookview LLC"/>
    <s v="Avison Young New York LLC - 4350 W Lake Avenue - Glenview"/>
    <s v="New Indoor LED Fixtures"/>
    <s v="Indoor Lighting"/>
    <s v="Multi-family (common)"/>
    <n v="0"/>
    <n v="615.76400000000001"/>
    <n v="7.4342000000000005E-2"/>
    <x v="0"/>
    <x v="0"/>
    <n v="8.1459758879113693"/>
    <s v="Qty / 1,000"/>
    <m/>
    <s v="Private-Lighting"/>
    <s v="lighting"/>
    <n v="1"/>
    <n v="1"/>
    <s v="Lighting"/>
    <n v="0.99989942556735301"/>
    <n v="1.019640158801"/>
    <n v="615.70206988505504"/>
    <n v="7.5802088685584204E-2"/>
    <n v="0.71"/>
    <n v="437.14846961838902"/>
    <n v="5.3819482966764802E-2"/>
    <n v="6138"/>
    <n v="1.1399999999999999"/>
    <n v="1.32"/>
    <n v="2.5000000000000001E-2"/>
    <n v="0.64"/>
    <n v="11.4043662430759"/>
    <d v="1900-01-07T03:30:12"/>
    <n v="43273"/>
    <n v="8.9727851190322297E-2"/>
    <n v="13.5022383746723"/>
    <n v="0"/>
    <n v="3561.0008929487526"/>
  </r>
  <r>
    <s v="STND-60013"/>
    <s v="Atlas Brookview LLC"/>
    <s v="Avison Young New York LLC - 4350 W Lake Avenue - Glenview"/>
    <s v="New Indoor LED Fixtures"/>
    <s v="Indoor Lighting"/>
    <s v="Multi-family (common)"/>
    <n v="0"/>
    <n v="2910.8850000000002"/>
    <n v="0.351437"/>
    <x v="0"/>
    <x v="0"/>
    <n v="8.1459758879113693"/>
    <s v="Qty / 1,000"/>
    <m/>
    <s v="Private-Lighting"/>
    <s v="lighting"/>
    <n v="1"/>
    <n v="1"/>
    <s v="Lighting"/>
    <n v="0.99989942556735301"/>
    <n v="1.019640158801"/>
    <n v="2910.5922393926198"/>
    <n v="0.35833927848854802"/>
    <n v="0.71"/>
    <n v="2066.5204899687601"/>
    <n v="0.25442088772686899"/>
    <n v="6138"/>
    <n v="1.1399999999999999"/>
    <n v="1.32"/>
    <n v="2.5000000000000001E-2"/>
    <n v="0.64"/>
    <n v="11.4043662430759"/>
    <d v="1900-01-07T03:30:12"/>
    <n v="43273"/>
    <n v="0.42417054745330102"/>
    <n v="63.828777179662801"/>
    <n v="0"/>
    <n v="16833.826083160307"/>
  </r>
  <r>
    <s v="STND-60013"/>
    <s v="Atlas Brookview LLC"/>
    <s v="Avison Young New York LLC - 4350 W Lake Avenue - Glenview"/>
    <s v="Outdoor &amp; Garage - LED Fixtures"/>
    <s v="Outdoor &amp; Garage Lighting"/>
    <s v="Exterior"/>
    <n v="0"/>
    <n v="13703.885"/>
    <n v="0"/>
    <x v="0"/>
    <x v="0"/>
    <n v="10.1978380583316"/>
    <s v="Qty / 1,000"/>
    <m/>
    <s v="Private-Lighting"/>
    <s v="lighting"/>
    <n v="1"/>
    <n v="1"/>
    <s v="Lighting"/>
    <n v="0.99989942556735301"/>
    <n v="1.019640158801"/>
    <n v="13702.506739541101"/>
    <n v="0"/>
    <n v="0.71"/>
    <n v="9728.7797850741499"/>
    <n v="0"/>
    <n v="4903"/>
    <n v="1"/>
    <n v="1"/>
    <n v="0"/>
    <n v="0"/>
    <n v="14.276973281664301"/>
    <d v="1900-01-09T04:44:53"/>
    <n v="43273"/>
    <n v="0"/>
    <n v="0"/>
    <n v="0"/>
    <n v="99212.520753356293"/>
  </r>
  <r>
    <s v="STND-60013"/>
    <s v="Atlas Brookview LLC"/>
    <s v="Avison Young New York LLC - 4350 W Lake Avenue - Glenview"/>
    <s v="Outdoor &amp; Garage - LED Fixtures"/>
    <s v="Outdoor &amp; Garage Lighting"/>
    <s v="Exterior"/>
    <n v="0"/>
    <n v="7256.44"/>
    <n v="0"/>
    <x v="0"/>
    <x v="0"/>
    <n v="10.1978380583316"/>
    <s v="Qty / 1,000"/>
    <m/>
    <s v="Private-Lighting"/>
    <s v="lighting"/>
    <n v="1"/>
    <n v="1"/>
    <s v="Lighting"/>
    <n v="0.99989942556735301"/>
    <n v="1.019640158801"/>
    <n v="7255.7101876639599"/>
    <n v="0"/>
    <n v="0.71"/>
    <n v="5151.5542332414097"/>
    <n v="0"/>
    <n v="4903"/>
    <n v="1"/>
    <n v="1"/>
    <n v="0"/>
    <n v="0"/>
    <n v="14.276973281664301"/>
    <d v="1900-01-09T04:44:53"/>
    <n v="43273"/>
    <n v="0"/>
    <n v="0"/>
    <n v="0"/>
    <n v="52534.715819308512"/>
  </r>
  <r>
    <s v="STND-60013"/>
    <s v="Atlas Brookview LLC"/>
    <s v="Avison Young New York LLC - 4350 W Lake Avenue - Glenview"/>
    <s v="Outdoor &amp; Garage - LED Fixtures"/>
    <s v="Outdoor &amp; Garage Lighting"/>
    <s v="Exterior"/>
    <n v="0"/>
    <n v="4471.5360000000001"/>
    <n v="0"/>
    <x v="0"/>
    <x v="0"/>
    <n v="10.1978380583316"/>
    <s v="Qty / 1,000"/>
    <m/>
    <s v="Private-Lighting"/>
    <s v="lighting"/>
    <n v="1"/>
    <n v="1"/>
    <s v="Lighting"/>
    <n v="0.99989942556735301"/>
    <n v="1.019640158801"/>
    <n v="4471.0862778037399"/>
    <n v="0"/>
    <n v="0.71"/>
    <n v="3174.4712572406502"/>
    <n v="0"/>
    <n v="4903"/>
    <n v="1"/>
    <n v="1"/>
    <n v="0"/>
    <n v="0"/>
    <n v="14.276973281664301"/>
    <d v="1900-01-09T04:44:53"/>
    <n v="43273"/>
    <n v="0"/>
    <n v="0"/>
    <n v="0"/>
    <n v="32372.743802168465"/>
  </r>
  <r>
    <s v="STND-60013"/>
    <s v="Atlas Brookview LLC"/>
    <s v="Avison Young New York LLC - 4350 W Lake Avenue - Glenview"/>
    <s v="Outdoor &amp; Garage - LED Fixtures"/>
    <s v="Outdoor &amp; Garage Lighting"/>
    <s v="Exterior"/>
    <n v="0"/>
    <n v="7477.0749999999998"/>
    <n v="0"/>
    <x v="0"/>
    <x v="0"/>
    <n v="10.1978380583316"/>
    <s v="Qty / 1,000"/>
    <m/>
    <s v="Private-Lighting"/>
    <s v="lighting"/>
    <n v="1"/>
    <n v="1"/>
    <s v="Lighting"/>
    <n v="0.99989942556735301"/>
    <n v="1.019640158801"/>
    <n v="7476.3229974240103"/>
    <n v="0"/>
    <n v="0.71"/>
    <n v="5308.18932817105"/>
    <n v="0"/>
    <n v="4903"/>
    <n v="1"/>
    <n v="1"/>
    <n v="0"/>
    <n v="0"/>
    <n v="14.276973281664301"/>
    <d v="1900-01-09T04:44:53"/>
    <n v="43273"/>
    <n v="0"/>
    <n v="0"/>
    <n v="0"/>
    <n v="54132.055151652377"/>
  </r>
  <r>
    <s v="STND-60013"/>
    <s v="Atlas Brookview LLC"/>
    <s v="Avison Young New York LLC - 4350 W Lake Avenue - Glenview"/>
    <s v="Outdoor &amp; Garage - LED Fixtures"/>
    <s v="Outdoor &amp; Garage Lighting"/>
    <s v="Exterior"/>
    <n v="0"/>
    <n v="16768.259999999998"/>
    <n v="0"/>
    <x v="0"/>
    <x v="0"/>
    <n v="10.1978380583316"/>
    <s v="Qty / 1,000"/>
    <m/>
    <s v="Private-Lighting"/>
    <s v="lighting"/>
    <n v="1"/>
    <n v="1"/>
    <s v="Lighting"/>
    <n v="0.99989942556735301"/>
    <n v="1.019640158801"/>
    <n v="16766.573541763999"/>
    <n v="0"/>
    <n v="0.71"/>
    <n v="11904.2672146525"/>
    <n v="0"/>
    <n v="4903"/>
    <n v="1"/>
    <n v="1"/>
    <n v="0"/>
    <n v="0"/>
    <n v="14.276973281664301"/>
    <d v="1900-01-09T04:44:53"/>
    <n v="43273"/>
    <n v="0"/>
    <n v="0"/>
    <n v="0"/>
    <n v="121397.78925813237"/>
  </r>
  <r>
    <s v="STND-60013"/>
    <s v="Atlas Brookview LLC"/>
    <s v="Avison Young New York LLC - 4350 W Lake Avenue - Glenview"/>
    <s v="Outdoor &amp; Garage - LED Fixtures"/>
    <s v="Outdoor &amp; Garage Lighting"/>
    <s v="Exterior"/>
    <n v="0"/>
    <n v="1882.752"/>
    <n v="0"/>
    <x v="0"/>
    <x v="0"/>
    <n v="10.1978380583316"/>
    <s v="Qty / 1,000"/>
    <m/>
    <s v="Private-Lighting"/>
    <s v="lighting"/>
    <n v="1"/>
    <n v="1"/>
    <s v="Lighting"/>
    <n v="0.99989942556735301"/>
    <n v="1.019640158801"/>
    <n v="1882.56264328578"/>
    <n v="0"/>
    <n v="0.71"/>
    <n v="1336.61947673291"/>
    <n v="0"/>
    <n v="4903"/>
    <n v="1"/>
    <n v="1"/>
    <n v="0"/>
    <n v="0"/>
    <n v="14.276973281664301"/>
    <d v="1900-01-09T04:44:53"/>
    <n v="43273"/>
    <n v="0"/>
    <n v="0"/>
    <n v="0"/>
    <n v="13630.628969334139"/>
  </r>
  <r>
    <s v="STND-60013"/>
    <s v="Atlas Brookview LLC"/>
    <s v="Avison Young New York LLC - 4350 W Lake Avenue - Glenview"/>
    <s v="Photocells"/>
    <s v="Outdoor &amp; Garage Lighting"/>
    <s v="Multi-family (common)"/>
    <n v="0"/>
    <n v="291.2"/>
    <n v="0"/>
    <x v="0"/>
    <x v="0"/>
    <n v="8"/>
    <s v="Qty / 1,000"/>
    <m/>
    <s v="Private-Lighting"/>
    <s v="lighting"/>
    <n v="1"/>
    <n v="1"/>
    <s v="Lighting"/>
    <n v="0.99989942556735301"/>
    <n v="1.019640158801"/>
    <n v="291.17071272521298"/>
    <n v="0"/>
    <n v="0.71"/>
    <n v="206.73120603490099"/>
    <n v="0"/>
    <n v="6138"/>
    <n v="1.1399999999999999"/>
    <n v="1.32"/>
    <n v="2.5000000000000001E-2"/>
    <n v="0.64"/>
    <n v="11.4043662430759"/>
    <d v="1900-01-07T03:30:12"/>
    <n v="43273"/>
    <n v="0"/>
    <n v="6.3853226474827398"/>
    <n v="0"/>
    <n v="1653.8496482792079"/>
  </r>
  <r>
    <s v="STND-60013"/>
    <s v="Atlas Brookview LLC"/>
    <s v="Avison Young New York LLC - 4350 W Lake Avenue - Glenview"/>
    <s v="Photocells"/>
    <s v="Outdoor &amp; Garage Lighting"/>
    <s v="Multi-family (common)"/>
    <n v="0"/>
    <n v="112"/>
    <n v="0"/>
    <x v="0"/>
    <x v="0"/>
    <n v="8"/>
    <s v="Qty / 1,000"/>
    <m/>
    <s v="Private-Lighting"/>
    <s v="lighting"/>
    <n v="1"/>
    <n v="1"/>
    <s v="Lighting"/>
    <n v="0.99989942556735301"/>
    <n v="1.019640158801"/>
    <n v="111.988735663543"/>
    <n v="0"/>
    <n v="0.71"/>
    <n v="79.512002321115901"/>
    <n v="0"/>
    <n v="6138"/>
    <n v="1.1399999999999999"/>
    <n v="1.32"/>
    <n v="2.5000000000000001E-2"/>
    <n v="0.64"/>
    <n v="11.4043662430759"/>
    <d v="1900-01-07T03:30:12"/>
    <n v="43273"/>
    <n v="0"/>
    <n v="2.4558933259549001"/>
    <n v="0"/>
    <n v="636.09601856892721"/>
  </r>
  <r>
    <s v="STND-60013"/>
    <s v="Atlas Brookview LLC"/>
    <s v="Avison Young New York LLC - 4350 W Lake Avenue - Glenview"/>
    <s v="Photocells"/>
    <s v="Outdoor &amp; Garage Lighting"/>
    <s v="Multi-family (common)"/>
    <n v="0"/>
    <n v="60.48"/>
    <n v="0"/>
    <x v="0"/>
    <x v="0"/>
    <n v="8"/>
    <s v="Qty / 1,000"/>
    <m/>
    <s v="Private-Lighting"/>
    <s v="lighting"/>
    <n v="1"/>
    <n v="1"/>
    <s v="Lighting"/>
    <n v="0.99989942556735301"/>
    <n v="1.019640158801"/>
    <n v="60.473917258313499"/>
    <n v="0"/>
    <n v="0.71"/>
    <n v="42.936481253402597"/>
    <n v="0"/>
    <n v="6138"/>
    <n v="1.1399999999999999"/>
    <n v="1.32"/>
    <n v="2.5000000000000001E-2"/>
    <n v="0.64"/>
    <n v="11.4043662430759"/>
    <d v="1900-01-07T03:30:12"/>
    <n v="43273"/>
    <n v="0"/>
    <n v="1.32618239601565"/>
    <n v="0"/>
    <n v="343.49185002722078"/>
  </r>
  <r>
    <s v="STND-60013"/>
    <s v="Atlas Brookview LLC"/>
    <s v="Avison Young New York LLC - 4350 W Lake Avenue - Glenview"/>
    <s v="Photocells"/>
    <s v="Outdoor &amp; Garage Lighting"/>
    <s v="Multi-family (common)"/>
    <n v="0"/>
    <n v="210"/>
    <n v="0"/>
    <x v="0"/>
    <x v="0"/>
    <n v="8"/>
    <s v="Qty / 1,000"/>
    <m/>
    <s v="Private-Lighting"/>
    <s v="lighting"/>
    <n v="1"/>
    <n v="1"/>
    <s v="Lighting"/>
    <n v="0.99989942556735301"/>
    <n v="1.019640158801"/>
    <n v="209.97887936914401"/>
    <n v="0"/>
    <n v="0.71"/>
    <n v="149.085004352092"/>
    <n v="0"/>
    <n v="6138"/>
    <n v="1.1399999999999999"/>
    <n v="1.32"/>
    <n v="2.5000000000000001E-2"/>
    <n v="0.64"/>
    <n v="11.4043662430759"/>
    <d v="1900-01-07T03:30:12"/>
    <n v="43273"/>
    <n v="0"/>
    <n v="4.6047999861654398"/>
    <n v="0"/>
    <n v="1192.680034816736"/>
  </r>
  <r>
    <s v="STND-60013"/>
    <s v="Atlas Brookview LLC"/>
    <s v="Avison Young New York LLC - 4350 W Lake Avenue - Glenview"/>
    <s v="Photocells"/>
    <s v="Outdoor &amp; Garage Lighting"/>
    <s v="Multi-family (common)"/>
    <n v="0"/>
    <n v="316.39999999999998"/>
    <n v="0"/>
    <x v="0"/>
    <x v="0"/>
    <n v="8"/>
    <s v="Qty / 1,000"/>
    <m/>
    <s v="Private-Lighting"/>
    <s v="lighting"/>
    <n v="1"/>
    <n v="1"/>
    <s v="Lighting"/>
    <n v="0.99989942556735301"/>
    <n v="1.019640158801"/>
    <n v="316.36817824950998"/>
    <n v="0"/>
    <n v="0.71"/>
    <n v="224.621406557152"/>
    <n v="0"/>
    <n v="6138"/>
    <n v="1.1399999999999999"/>
    <n v="1.32"/>
    <n v="2.5000000000000001E-2"/>
    <n v="0.64"/>
    <n v="11.4043662430759"/>
    <d v="1900-01-07T03:30:12"/>
    <n v="43273"/>
    <n v="0"/>
    <n v="6.9378986458226004"/>
    <n v="0"/>
    <n v="1796.971252457216"/>
  </r>
  <r>
    <s v="STND-60013"/>
    <s v="Atlas Brookview LLC"/>
    <s v="Avison Young New York LLC - 4350 W Lake Avenue - Glenview"/>
    <s v="Photocells"/>
    <s v="Outdoor &amp; Garage Lighting"/>
    <s v="Multi-family (common)"/>
    <n v="0"/>
    <n v="50.4"/>
    <n v="0"/>
    <x v="0"/>
    <x v="0"/>
    <n v="8"/>
    <s v="Qty / 1,000"/>
    <m/>
    <s v="Private-Lighting"/>
    <s v="lighting"/>
    <n v="1"/>
    <n v="1"/>
    <s v="Lighting"/>
    <n v="0.99989942556735301"/>
    <n v="1.019640158801"/>
    <n v="50.3949310485946"/>
    <n v="0"/>
    <n v="0.71"/>
    <n v="35.780401044502099"/>
    <n v="0"/>
    <n v="6138"/>
    <n v="1.1399999999999999"/>
    <n v="1.32"/>
    <n v="2.5000000000000001E-2"/>
    <n v="0.64"/>
    <n v="11.4043662430759"/>
    <d v="1900-01-07T03:30:12"/>
    <n v="43273"/>
    <n v="0"/>
    <n v="1.1051519966797101"/>
    <n v="0"/>
    <n v="286.24320835601679"/>
  </r>
  <r>
    <s v="STND-60015"/>
    <s v="BAEV LaSalle Chicago North Wacker Drive, LLC"/>
    <s v="BAEV-LaSalle Chicago North Wacker Drive LLC, c/o JLL - 101 N Wacker - Chicago"/>
    <s v="Water-Cooled Chiller"/>
    <s v="HVAC"/>
    <s v="Office"/>
    <n v="0"/>
    <n v="241516.79999999999"/>
    <n v="96.364800000000002"/>
    <x v="3"/>
    <x v="0"/>
    <n v="20"/>
    <s v="ΔkWpeak / CF"/>
    <n v="1"/>
    <s v="Private-Non-Lighting"/>
    <s v="non_lighting"/>
    <n v="1"/>
    <n v="1"/>
    <s v="Non-Lighting"/>
    <n v="0.63719436902659499"/>
    <n v="0.48692010922420598"/>
    <n v="153893.144985322"/>
    <n v="46.9219589413688"/>
    <n v="0.7"/>
    <n v="107725.20148972599"/>
    <n v="32.845371258958103"/>
    <n v="2885"/>
    <n v="1.165"/>
    <n v="1.3779999999999999"/>
    <n v="2.5499999999999998E-2"/>
    <n v="0.55000000000000004"/>
    <n v="24.263431542460999"/>
    <d v="1900-01-16T07:56:40"/>
    <n v="43317"/>
    <n v="46.9219589413688"/>
    <n v="0"/>
    <n v="0"/>
    <n v="2154504.0297945198"/>
  </r>
  <r>
    <s v="STND-60015"/>
    <s v="BAEV LaSalle Chicago North Wacker Drive, LLC"/>
    <s v="BAEV-LaSalle Chicago North Wacker Drive LLC, c/o JLL - 101 N Wacker - Chicago"/>
    <s v="VSD on HVAC Fan or Pump &lt;= 200 HP"/>
    <s v="Variable Speed Drives"/>
    <s v="Office"/>
    <n v="0"/>
    <n v="114891.735"/>
    <n v="25.077418999999999"/>
    <x v="6"/>
    <x v="0"/>
    <n v="15"/>
    <s v="ΔkWpeak"/>
    <m/>
    <s v="Private-Non-Lighting"/>
    <s v="non_lighting"/>
    <n v="1"/>
    <n v="1"/>
    <s v="Non-Lighting"/>
    <n v="0.63719436902659499"/>
    <n v="0.48692010922420598"/>
    <n v="73208.366589695695"/>
    <n v="12.210699598541201"/>
    <n v="0.7"/>
    <n v="51245.856612787"/>
    <n v="8.5474897189788308"/>
    <n v="2885"/>
    <n v="1.165"/>
    <n v="1.3779999999999999"/>
    <n v="2.5499999999999998E-2"/>
    <n v="0.55000000000000004"/>
    <n v="24.263431542460999"/>
    <d v="1900-01-16T07:56:40"/>
    <n v="43317"/>
    <n v="12.210699598541201"/>
    <n v="0"/>
    <n v="0"/>
    <n v="768687.849191805"/>
  </r>
  <r>
    <s v="STND-60015"/>
    <s v="BAEV LaSalle Chicago North Wacker Drive, LLC"/>
    <s v="BAEV-LaSalle Chicago North Wacker Drive LLC, c/o JLL - 101 N Wacker - Chicago"/>
    <s v="VSD on HVAC Fan or Pump &lt;= 200 HP"/>
    <s v="Variable Speed Drives"/>
    <s v="Office"/>
    <n v="0"/>
    <n v="143614.66899999999"/>
    <n v="31.346774"/>
    <x v="6"/>
    <x v="0"/>
    <n v="15"/>
    <s v="ΔkWpeak"/>
    <m/>
    <s v="Private-Non-Lighting"/>
    <s v="non_lighting"/>
    <n v="1"/>
    <n v="1"/>
    <s v="Non-Lighting"/>
    <n v="0.63719436902659499"/>
    <n v="0.48692010922420598"/>
    <n v="91510.458396418195"/>
    <n v="15.2633746199065"/>
    <n v="0.7"/>
    <n v="64057.320877492799"/>
    <n v="10.6843622339346"/>
    <n v="2885"/>
    <n v="1.165"/>
    <n v="1.3779999999999999"/>
    <n v="2.5499999999999998E-2"/>
    <n v="0.55000000000000004"/>
    <n v="24.263431542460999"/>
    <d v="1900-01-16T07:56:40"/>
    <n v="43317"/>
    <n v="15.2633746199065"/>
    <n v="0"/>
    <n v="0"/>
    <n v="960859.81316239201"/>
  </r>
  <r>
    <s v="STND-60015"/>
    <s v="BAEV LaSalle Chicago North Wacker Drive, LLC"/>
    <s v="BAEV-LaSalle Chicago North Wacker Drive LLC, c/o JLL - 101 N Wacker - Chicago"/>
    <s v="VSD on HVAC Fan or Pump &lt;= 200 HP"/>
    <s v="Variable Speed Drives"/>
    <s v="Office"/>
    <n v="0"/>
    <n v="144430"/>
    <n v="25.72043"/>
    <x v="6"/>
    <x v="0"/>
    <n v="15"/>
    <s v="ΔkWpeak"/>
    <m/>
    <s v="Private-Non-Lighting"/>
    <s v="non_lighting"/>
    <n v="1"/>
    <n v="1"/>
    <s v="Non-Lighting"/>
    <n v="0.63719436902659499"/>
    <n v="0.48692010922420598"/>
    <n v="92029.982718511106"/>
    <n v="12.5237945848935"/>
    <n v="0.7"/>
    <n v="64420.987902957699"/>
    <n v="8.7666562094254807"/>
    <n v="2885"/>
    <n v="1.165"/>
    <n v="1.3779999999999999"/>
    <n v="2.5499999999999998E-2"/>
    <n v="0.55000000000000004"/>
    <n v="24.263431542460999"/>
    <d v="1900-01-16T07:56:40"/>
    <n v="43317"/>
    <n v="12.5237945848935"/>
    <n v="0"/>
    <n v="0"/>
    <n v="966314.81854436547"/>
  </r>
  <r>
    <s v="STND-60017"/>
    <s v="South Dearborn, LLC, a Delaware Limited Liability Company"/>
    <s v="South Dearborn LLC a Delaware Limited Liability Company - 1 S Dearborn - Chicago"/>
    <s v="VSD on HVAC Fan or Pump &lt;= 200 HP"/>
    <s v="Variable Speed Drives"/>
    <s v="Office"/>
    <n v="0"/>
    <n v="95060.532999999996"/>
    <n v="8.2947880000000005"/>
    <x v="6"/>
    <x v="0"/>
    <n v="15"/>
    <s v="ΔkWpeak"/>
    <m/>
    <s v="Private-Non-Lighting"/>
    <s v="non_lighting"/>
    <n v="3"/>
    <n v="1"/>
    <s v="Non-Lighting"/>
    <n v="0.98952339343681495"/>
    <n v="0.43468415683807998"/>
    <n v="94064.621196072301"/>
    <n v="3.6056129279306299"/>
    <n v="0.7"/>
    <n v="65845.234837250595"/>
    <n v="2.5239290495514402"/>
    <n v="2885"/>
    <n v="1.165"/>
    <n v="1.3779999999999999"/>
    <n v="2.5499999999999998E-2"/>
    <n v="0.55000000000000004"/>
    <n v="24.263431542460999"/>
    <d v="1900-01-16T07:56:40"/>
    <n v="43259"/>
    <n v="3.6056129279306299"/>
    <n v="0"/>
    <n v="0"/>
    <n v="987678.52255875897"/>
  </r>
  <r>
    <s v="STND-60017"/>
    <s v="South Dearborn, LLC, a Delaware Limited Liability Company"/>
    <s v="South Dearborn LLC a Delaware Limited Liability Company - 1 S Dearborn - Chicago"/>
    <s v="VSD on HVAC Fan or Pump &lt;= 200 HP"/>
    <s v="Variable Speed Drives"/>
    <s v="Office"/>
    <n v="0"/>
    <n v="57036.32"/>
    <n v="4.9768730000000003"/>
    <x v="6"/>
    <x v="0"/>
    <n v="15"/>
    <s v="ΔkWpeak"/>
    <m/>
    <s v="Private-Non-Lighting"/>
    <s v="non_lighting"/>
    <n v="3"/>
    <n v="1"/>
    <s v="Non-Lighting"/>
    <n v="0.98952339343681495"/>
    <n v="0.43468415683807998"/>
    <n v="56438.772915548099"/>
    <n v="2.1633678436952102"/>
    <n v="0.7"/>
    <n v="39507.141040883696"/>
    <n v="1.5143574905866499"/>
    <n v="2885"/>
    <n v="1.165"/>
    <n v="1.3779999999999999"/>
    <n v="2.5499999999999998E-2"/>
    <n v="0.55000000000000004"/>
    <n v="24.263431542460999"/>
    <d v="1900-01-16T07:56:40"/>
    <n v="43259"/>
    <n v="2.1633678436952102"/>
    <n v="0"/>
    <n v="0"/>
    <n v="592607.11561325542"/>
  </r>
  <r>
    <s v="STND-60021"/>
    <s v="Trialco, Inc."/>
    <s v="Trialco Inc - 900 E 14th Street - Chicago Heights"/>
    <s v="New Indoor LED Fixtures"/>
    <s v="Indoor Lighting"/>
    <s v="Manufacturing"/>
    <n v="0"/>
    <n v="52087.161"/>
    <n v="9.3152589999999993"/>
    <x v="0"/>
    <x v="0"/>
    <n v="10.827197921178"/>
    <s v="Qty / 1,000"/>
    <m/>
    <s v="Private-Lighting"/>
    <s v="lighting"/>
    <n v="3"/>
    <n v="1"/>
    <s v="Lighting"/>
    <n v="0.91633259480590001"/>
    <n v="1.30467645558681"/>
    <n v="47729.163395202697"/>
    <n v="12.1533990949931"/>
    <n v="0.71"/>
    <n v="33887.706010593902"/>
    <n v="8.6289133574451"/>
    <n v="4618"/>
    <n v="1.02"/>
    <n v="1.04"/>
    <n v="1.2E-2"/>
    <n v="0.81"/>
    <n v="15.158077089649201"/>
    <d v="1900-01-09T19:51:10"/>
    <n v="43257"/>
    <n v="14.4271119361267"/>
    <n v="561.51956935532598"/>
    <n v="0"/>
    <n v="366908.90007139352"/>
  </r>
  <r>
    <s v="STND-60021"/>
    <s v="Trialco, Inc."/>
    <s v="Trialco Inc - 900 E 14th Street - Chicago Heights"/>
    <s v="New Indoor LED Fixtures"/>
    <s v="Indoor Lighting"/>
    <s v="Manufacturing"/>
    <n v="0"/>
    <n v="12637.896000000001"/>
    <n v="2.2601589999999998"/>
    <x v="0"/>
    <x v="0"/>
    <n v="10.827197921178"/>
    <s v="Qty / 1,000"/>
    <m/>
    <s v="Private-Lighting"/>
    <s v="lighting"/>
    <n v="3"/>
    <n v="1"/>
    <s v="Lighting"/>
    <n v="0.91633259480590001"/>
    <n v="1.30467645558681"/>
    <n v="11580.516034567099"/>
    <n v="2.9487762331826199"/>
    <n v="0.71"/>
    <n v="8222.1663845426392"/>
    <n v="2.0936311255596598"/>
    <n v="4618"/>
    <n v="1.02"/>
    <n v="1.04"/>
    <n v="1.2E-2"/>
    <n v="0.81"/>
    <n v="15.158077089649201"/>
    <d v="1900-01-09T19:51:10"/>
    <n v="43257"/>
    <n v="3.5004466205871601"/>
    <n v="136.24136511255401"/>
    <n v="0"/>
    <n v="89023.022786299698"/>
  </r>
  <r>
    <s v="STND-60021"/>
    <s v="Trialco, Inc."/>
    <s v="Trialco Inc - 900 E 14th Street - Chicago Heights"/>
    <s v="New Indoor LED Fixtures"/>
    <s v="Indoor Lighting"/>
    <s v="Manufacturing"/>
    <n v="0"/>
    <n v="-2204.4479999999999"/>
    <n v="-0.39424300000000001"/>
    <x v="0"/>
    <x v="0"/>
    <n v="10.827197921178"/>
    <s v="Qty / 1,000"/>
    <m/>
    <s v="Private-Lighting"/>
    <s v="lighting"/>
    <n v="3"/>
    <n v="1"/>
    <s v="Lighting"/>
    <n v="0.91633259480590001"/>
    <n v="1.30467645558681"/>
    <n v="-2020.0075559546799"/>
    <n v="-0.514359559879909"/>
    <n v="0.71"/>
    <n v="-1434.2053647278201"/>
    <n v="-0.36519528751473601"/>
    <n v="4618"/>
    <n v="1.02"/>
    <n v="1.04"/>
    <n v="1.2E-2"/>
    <n v="0.81"/>
    <n v="15.158077089649201"/>
    <d v="1900-01-09T19:51:10"/>
    <n v="43257"/>
    <n v="-0.61058827146238004"/>
    <n v="-23.7647947759374"/>
    <n v="0"/>
    <n v="-15528.425343523388"/>
  </r>
  <r>
    <s v="STND-60021"/>
    <s v="Trialco, Inc."/>
    <s v="Trialco Inc - 900 E 14th Street - Chicago Heights"/>
    <s v="New Indoor LED Fixtures"/>
    <s v="Indoor Lighting"/>
    <s v="Manufacturing"/>
    <n v="0"/>
    <n v="9119.2569999999996"/>
    <n v="1.6308860000000001"/>
    <x v="0"/>
    <x v="0"/>
    <n v="10.827197921178"/>
    <s v="Qty / 1,000"/>
    <m/>
    <s v="Private-Lighting"/>
    <s v="lighting"/>
    <n v="3"/>
    <n v="1"/>
    <s v="Lighting"/>
    <n v="0.91633259480590001"/>
    <n v="1.30467645558681"/>
    <n v="8356.2724295118605"/>
    <n v="2.1277785659461399"/>
    <n v="0.71"/>
    <n v="5932.9534249534199"/>
    <n v="1.5107227818217599"/>
    <n v="4618"/>
    <n v="1.02"/>
    <n v="1.04"/>
    <n v="1.2E-2"/>
    <n v="0.81"/>
    <n v="15.158077089649201"/>
    <d v="1900-01-09T19:51:10"/>
    <n v="43257"/>
    <n v="2.5258529985115699"/>
    <n v="98.309087406021902"/>
    <n v="0"/>
    <n v="64237.26098910156"/>
  </r>
  <r>
    <s v="STND-60022"/>
    <s v="Plymouth MWG 13040 South Pulaski LLC"/>
    <s v="Plymouth MWG 13040 South Pulaski LLC - 13040 S Pulaski Ave - Alsip"/>
    <s v="New Indoor LED Fixtures"/>
    <s v="Indoor Lighting"/>
    <s v="Warehouse"/>
    <n v="0"/>
    <n v="288058.38400000002"/>
    <n v="45.588178999999997"/>
    <x v="0"/>
    <x v="0"/>
    <n v="9.5383441434566993"/>
    <s v="Qty / 1,000"/>
    <m/>
    <s v="Private-Lighting"/>
    <s v="lighting"/>
    <n v="2"/>
    <n v="1"/>
    <s v="Lighting"/>
    <n v="0.97902139861649395"/>
    <n v="0.93591656730105399"/>
    <n v="282015.32198688702"/>
    <n v="42.666731999185998"/>
    <n v="0.71"/>
    <n v="200230.87861069001"/>
    <n v="30.293379719421999"/>
    <n v="5242"/>
    <n v="1"/>
    <n v="1.22"/>
    <n v="1.0999999999999999E-2"/>
    <n v="0.68"/>
    <n v="13.3536818008394"/>
    <d v="1900-01-08T12:55:13"/>
    <n v="43268"/>
    <n v="51.430486980696699"/>
    <n v="3102.1685418557599"/>
    <n v="0"/>
    <n v="1909871.0283354644"/>
  </r>
  <r>
    <s v="STND-60022"/>
    <s v="Plymouth MWG 13040 South Pulaski LLC"/>
    <s v="Plymouth MWG 13040 South Pulaski LLC - 13040 S Pulaski Ave - Alsip"/>
    <s v="New Indoor LED Fixtures"/>
    <s v="Indoor Lighting"/>
    <s v="Warehouse"/>
    <n v="0"/>
    <n v="18367.968000000001"/>
    <n v="2.9069180000000001"/>
    <x v="0"/>
    <x v="0"/>
    <n v="9.5383441434566993"/>
    <s v="Qty / 1,000"/>
    <m/>
    <s v="Private-Lighting"/>
    <s v="lighting"/>
    <n v="2"/>
    <n v="1"/>
    <s v="Lighting"/>
    <n v="0.97902139861649395"/>
    <n v="0.93591656730105399"/>
    <n v="17982.633721103"/>
    <n v="2.7206327159856398"/>
    <n v="0.71"/>
    <n v="12767.6699419831"/>
    <n v="1.9316492283498099"/>
    <n v="5242"/>
    <n v="1"/>
    <n v="1.22"/>
    <n v="1.0999999999999999E-2"/>
    <n v="0.68"/>
    <n v="13.3536818008394"/>
    <d v="1900-01-08T12:55:13"/>
    <n v="43268"/>
    <n v="3.2794512005612901"/>
    <n v="197.80897093213301"/>
    <n v="0"/>
    <n v="121782.42981670264"/>
  </r>
  <r>
    <s v="STND-60022"/>
    <s v="Plymouth MWG 13040 South Pulaski LLC"/>
    <s v="Plymouth MWG 13040 South Pulaski LLC - 13040 S Pulaski Ave - Alsip"/>
    <s v="New Indoor LED Fixtures"/>
    <s v="Indoor Lighting"/>
    <s v="Warehouse"/>
    <n v="0"/>
    <n v="104.84"/>
    <n v="1.6591999999999999E-2"/>
    <x v="0"/>
    <x v="0"/>
    <n v="9.5383441434566993"/>
    <s v="Qty / 1,000"/>
    <m/>
    <s v="Private-Lighting"/>
    <s v="lighting"/>
    <n v="2"/>
    <n v="1"/>
    <s v="Lighting"/>
    <n v="0.97902139861649395"/>
    <n v="0.93591656730105399"/>
    <n v="102.64060343095301"/>
    <n v="1.5528727684659099E-2"/>
    <n v="0.71"/>
    <n v="72.874828435976795"/>
    <n v="1.10253966561079E-2"/>
    <n v="5242"/>
    <n v="1"/>
    <n v="1.22"/>
    <n v="1.0999999999999999E-2"/>
    <n v="0.68"/>
    <n v="13.3536818008394"/>
    <d v="1900-01-08T12:55:13"/>
    <n v="43268"/>
    <n v="1.8718331346021098E-2"/>
    <n v="1.12904663774048"/>
    <n v="0"/>
    <n v="695.10519301771103"/>
  </r>
  <r>
    <s v="STND-60022"/>
    <s v="Plymouth MWG 13040 South Pulaski LLC"/>
    <s v="Plymouth MWG 13040 South Pulaski LLC - 13040 S Pulaski Ave - Alsip"/>
    <s v="Occupancy Sensors"/>
    <s v="Indoor Lighting"/>
    <s v="Warehouse"/>
    <n v="0"/>
    <n v="13572.166999999999"/>
    <n v="6.9755209999999996"/>
    <x v="0"/>
    <x v="0"/>
    <n v="8"/>
    <s v="Qty / 1,000"/>
    <m/>
    <s v="Private-Lighting"/>
    <s v="lighting"/>
    <n v="2"/>
    <n v="1"/>
    <s v="Lighting"/>
    <n v="0.97902139861649395"/>
    <n v="0.93591656730105399"/>
    <n v="13287.4419185966"/>
    <n v="6.5285056694564103"/>
    <n v="0.71"/>
    <n v="9434.0837622035997"/>
    <n v="4.6352390253140499"/>
    <n v="5242"/>
    <n v="1"/>
    <n v="1.22"/>
    <n v="1.0999999999999999E-2"/>
    <n v="0.68"/>
    <n v="13.3536818008394"/>
    <d v="1900-01-08T12:55:13"/>
    <n v="43268"/>
    <n v="10.096668217532301"/>
    <n v="146.161861104563"/>
    <n v="0"/>
    <n v="75472.670097628798"/>
  </r>
  <r>
    <s v="STND-60029"/>
    <s v="R.A Zweig, Inc"/>
    <s v="RA Zweig - 2500 Ravine Way - Glenview"/>
    <s v="New Indoor LED Fixtures"/>
    <s v="Indoor Lighting"/>
    <s v="Manufacturing"/>
    <n v="0"/>
    <n v="37381.417000000001"/>
    <n v="6.6852859999999996"/>
    <x v="0"/>
    <x v="0"/>
    <n v="10.827197921178"/>
    <s v="Qty / 1,000"/>
    <m/>
    <s v="Private-Lighting"/>
    <s v="lighting"/>
    <n v="1"/>
    <n v="1"/>
    <s v="Lighting"/>
    <n v="0.99989942556735301"/>
    <n v="1.019640158801"/>
    <n v="37377.657385193699"/>
    <n v="6.81658607867013"/>
    <n v="0.71"/>
    <n v="26538.136743487499"/>
    <n v="4.8397761158557904"/>
    <n v="4618"/>
    <n v="1.02"/>
    <n v="1.04"/>
    <n v="1.2E-2"/>
    <n v="0.81"/>
    <n v="15.158077089649201"/>
    <d v="1900-01-09T19:51:10"/>
    <n v="43251"/>
    <n v="8.0918638160851497"/>
    <n v="439.73714570816099"/>
    <n v="1"/>
    <n v="287333.65898102534"/>
  </r>
  <r>
    <s v="STND-60029"/>
    <s v="R.A Zweig, Inc"/>
    <s v="RA Zweig - 2500 Ravine Way - Glenview"/>
    <s v="New Indoor LED Fixtures"/>
    <s v="Indoor Lighting"/>
    <s v="Manufacturing"/>
    <n v="0"/>
    <n v="536.98099999999999"/>
    <n v="9.6033999999999994E-2"/>
    <x v="0"/>
    <x v="0"/>
    <n v="10.827197921178"/>
    <s v="Qty / 1,000"/>
    <m/>
    <s v="Private-Lighting"/>
    <s v="lighting"/>
    <n v="1"/>
    <n v="1"/>
    <s v="Lighting"/>
    <n v="0.99989942556735301"/>
    <n v="1.019640158801"/>
    <n v="536.92699344058303"/>
    <n v="9.7920123010295596E-2"/>
    <n v="0.71"/>
    <n v="381.21816534281402"/>
    <n v="6.9523287337309905E-2"/>
    <n v="4618"/>
    <n v="1.02"/>
    <n v="1.04"/>
    <n v="1.2E-2"/>
    <n v="0.81"/>
    <n v="15.158077089649201"/>
    <d v="1900-01-09T19:51:10"/>
    <n v="43251"/>
    <n v="0.116239462262934"/>
    <n v="6.3167881581245"/>
    <n v="1"/>
    <n v="4127.5245273150067"/>
  </r>
  <r>
    <s v="STND-60029"/>
    <s v="R.A Zweig, Inc"/>
    <s v="RA Zweig - 2500 Ravine Way - Glenview"/>
    <s v="New Indoor LED Fixtures"/>
    <s v="Indoor Lighting"/>
    <s v="Manufacturing"/>
    <n v="0"/>
    <n v="160.15199999999999"/>
    <n v="2.8642000000000001E-2"/>
    <x v="0"/>
    <x v="0"/>
    <n v="10.827197921178"/>
    <s v="Qty / 1,000"/>
    <m/>
    <s v="Private-Lighting"/>
    <s v="lighting"/>
    <n v="1"/>
    <n v="1"/>
    <s v="Lighting"/>
    <n v="0.99989942556735301"/>
    <n v="1.019640158801"/>
    <n v="160.13589280346301"/>
    <n v="2.92045334283784E-2"/>
    <n v="0.71"/>
    <n v="113.696483890458"/>
    <n v="2.0735218734148599E-2"/>
    <n v="4618"/>
    <n v="1.02"/>
    <n v="1.04"/>
    <n v="1.2E-2"/>
    <n v="0.81"/>
    <n v="15.158077089649201"/>
    <d v="1900-01-09T19:51:10"/>
    <n v="43251"/>
    <n v="3.4668249558853698E-2"/>
    <n v="1.8839516800407401"/>
    <n v="1"/>
    <n v="1231.0143340240147"/>
  </r>
  <r>
    <s v="STND-60029"/>
    <s v="R.A Zweig, Inc"/>
    <s v="RA Zweig - 2500 Ravine Way - Glenview"/>
    <s v="New Indoor LED Fixtures"/>
    <s v="Indoor Lighting"/>
    <s v="Manufacturing"/>
    <n v="0"/>
    <n v="0"/>
    <n v="0"/>
    <x v="0"/>
    <x v="0"/>
    <n v="10.827197921178"/>
    <s v="Qty / 1,000"/>
    <m/>
    <s v="Private-Lighting"/>
    <s v="lighting"/>
    <n v="1"/>
    <n v="1"/>
    <s v="Lighting"/>
    <n v="0.99989942556735301"/>
    <n v="1.019640158801"/>
    <n v="0"/>
    <n v="0"/>
    <n v="0.71"/>
    <n v="0"/>
    <n v="0"/>
    <n v="4618"/>
    <n v="1.02"/>
    <n v="1.04"/>
    <n v="1.2E-2"/>
    <n v="0.81"/>
    <n v="15.158077089649201"/>
    <d v="1900-01-09T19:51:10"/>
    <n v="43251"/>
    <n v="0"/>
    <n v="0"/>
    <n v="1"/>
    <n v="0"/>
  </r>
  <r>
    <s v="STND-60029"/>
    <s v="R.A Zweig, Inc"/>
    <s v="RA Zweig - 2500 Ravine Way - Glenview"/>
    <s v="New Indoor LED Fixtures"/>
    <s v="Indoor Lighting"/>
    <s v="Manufacturing"/>
    <n v="0"/>
    <n v="0"/>
    <n v="0"/>
    <x v="0"/>
    <x v="0"/>
    <n v="10.827197921178"/>
    <s v="Qty / 1,000"/>
    <m/>
    <s v="Private-Lighting"/>
    <s v="lighting"/>
    <n v="1"/>
    <n v="1"/>
    <s v="Lighting"/>
    <n v="0.99989942556735301"/>
    <n v="1.019640158801"/>
    <n v="0"/>
    <n v="0"/>
    <n v="0.71"/>
    <n v="0"/>
    <n v="0"/>
    <n v="4618"/>
    <n v="1.02"/>
    <n v="1.04"/>
    <n v="1.2E-2"/>
    <n v="0.81"/>
    <n v="15.158077089649201"/>
    <d v="1900-01-09T19:51:10"/>
    <n v="43251"/>
    <n v="0"/>
    <n v="0"/>
    <n v="1"/>
    <n v="0"/>
  </r>
  <r>
    <s v="STND-60029"/>
    <s v="R.A Zweig, Inc"/>
    <s v="RA Zweig - 2500 Ravine Way - Glenview"/>
    <s v="New Indoor LED Fixtures"/>
    <s v="Indoor Lighting"/>
    <s v="Manufacturing"/>
    <n v="0"/>
    <n v="1017.438"/>
    <n v="0.18195800000000001"/>
    <x v="0"/>
    <x v="0"/>
    <n v="10.827197921178"/>
    <s v="Qty / 1,000"/>
    <m/>
    <s v="Private-Lighting"/>
    <s v="lighting"/>
    <n v="1"/>
    <n v="1"/>
    <s v="Lighting"/>
    <n v="0.99989942556735301"/>
    <n v="1.019640158801"/>
    <n v="1017.3356717504"/>
    <n v="0.185531684015113"/>
    <n v="0.71"/>
    <n v="722.30832694278104"/>
    <n v="0.13172749565073"/>
    <n v="4618"/>
    <n v="1.02"/>
    <n v="1.04"/>
    <n v="1.2E-2"/>
    <n v="0.81"/>
    <n v="15.158077089649201"/>
    <d v="1900-01-09T19:51:10"/>
    <n v="43251"/>
    <n v="0.220241790141397"/>
    <n v="11.968654961769399"/>
    <n v="1"/>
    <n v="7820.5752159244375"/>
  </r>
  <r>
    <s v="STND-60029"/>
    <s v="R.A Zweig, Inc"/>
    <s v="RA Zweig - 2500 Ravine Way - Glenview"/>
    <s v="New Indoor LED Fixtures"/>
    <s v="Indoor Lighting"/>
    <s v="Manufacturing"/>
    <n v="0"/>
    <n v="0"/>
    <n v="0"/>
    <x v="0"/>
    <x v="0"/>
    <n v="10.827197921178"/>
    <s v="Qty / 1,000"/>
    <m/>
    <s v="Private-Lighting"/>
    <s v="lighting"/>
    <n v="1"/>
    <n v="1"/>
    <s v="Lighting"/>
    <n v="0.99989942556735301"/>
    <n v="1.019640158801"/>
    <n v="0"/>
    <n v="0"/>
    <n v="0.71"/>
    <n v="0"/>
    <n v="0"/>
    <n v="4618"/>
    <n v="1.02"/>
    <n v="1.04"/>
    <n v="1.2E-2"/>
    <n v="0.81"/>
    <n v="15.158077089649201"/>
    <d v="1900-01-09T19:51:10"/>
    <n v="43251"/>
    <n v="0"/>
    <n v="0"/>
    <n v="1"/>
    <n v="0"/>
  </r>
  <r>
    <s v="STND-60029"/>
    <s v="R.A Zweig, Inc"/>
    <s v="RA Zweig - 2500 Ravine Way - Glenview"/>
    <s v="New Indoor LED Fixtures"/>
    <s v="Indoor Lighting"/>
    <s v="Manufacturing"/>
    <n v="0"/>
    <n v="58446.146999999997"/>
    <n v="10.452499"/>
    <x v="0"/>
    <x v="0"/>
    <n v="10.827197921178"/>
    <s v="Qty / 1,000"/>
    <m/>
    <s v="Private-Lighting"/>
    <s v="lighting"/>
    <n v="1"/>
    <n v="1"/>
    <s v="Lighting"/>
    <n v="0.99989942556735301"/>
    <n v="1.019640158801"/>
    <n v="58440.268811925103"/>
    <n v="10.657787740227301"/>
    <n v="0.71"/>
    <n v="41492.590856466799"/>
    <n v="7.5670292955614098"/>
    <n v="4618"/>
    <n v="1.02"/>
    <n v="1.04"/>
    <n v="1.2E-2"/>
    <n v="0.81"/>
    <n v="15.158077089649201"/>
    <d v="1900-01-09T19:51:10"/>
    <n v="43251"/>
    <n v="12.651694848323"/>
    <n v="687.53257425794197"/>
    <n v="1"/>
    <n v="449248.49346542661"/>
  </r>
  <r>
    <s v="STND-60029"/>
    <s v="R.A Zweig, Inc"/>
    <s v="RA Zweig - 2500 Ravine Way - Glenview"/>
    <s v="New Indoor LED Fixtures"/>
    <s v="Indoor Lighting"/>
    <s v="Manufacturing"/>
    <n v="0"/>
    <n v="4898.7740000000003"/>
    <n v="0.87609599999999999"/>
    <x v="0"/>
    <x v="0"/>
    <n v="10.827197921178"/>
    <s v="Qty / 1,000"/>
    <m/>
    <s v="Private-Lighting"/>
    <s v="lighting"/>
    <n v="1"/>
    <n v="1"/>
    <s v="Lighting"/>
    <n v="0.99989942556735301"/>
    <n v="1.019640158801"/>
    <n v="4898.2813085842799"/>
    <n v="0.89330266456492402"/>
    <n v="0.71"/>
    <n v="3477.7797290948401"/>
    <n v="0.634244891841096"/>
    <n v="4618"/>
    <n v="1.02"/>
    <n v="1.04"/>
    <n v="1.2E-2"/>
    <n v="0.81"/>
    <n v="15.158077089649201"/>
    <d v="1900-01-09T19:51:10"/>
    <n v="43251"/>
    <n v="1.06042576515304"/>
    <n v="57.626838924521003"/>
    <n v="1"/>
    <n v="37654.60945317064"/>
  </r>
  <r>
    <s v="STND-60029"/>
    <s v="R.A Zweig, Inc"/>
    <s v="RA Zweig - 2500 Ravine Way - Glenview"/>
    <s v="New Indoor LED Fixtures"/>
    <s v="Indoor Lighting"/>
    <s v="Manufacturing"/>
    <n v="0"/>
    <n v="319645.03000000003"/>
    <n v="57.165264000000001"/>
    <x v="0"/>
    <x v="0"/>
    <n v="10.827197921178"/>
    <s v="Qty / 1,000"/>
    <m/>
    <s v="Private-Lighting"/>
    <s v="lighting"/>
    <n v="1"/>
    <n v="1"/>
    <s v="Lighting"/>
    <n v="0.99989942556735301"/>
    <n v="1.019640158801"/>
    <n v="319612.88188245898"/>
    <n v="58.287998862861301"/>
    <n v="0.71"/>
    <n v="226925.14613654601"/>
    <n v="41.384479192631503"/>
    <n v="4618"/>
    <n v="1.02"/>
    <n v="1.04"/>
    <n v="1.2E-2"/>
    <n v="0.81"/>
    <n v="15.158077089649201"/>
    <d v="1900-01-09T19:51:10"/>
    <n v="43251"/>
    <n v="69.192781176236096"/>
    <n v="3760.1515515583401"/>
    <n v="1"/>
    <n v="2456963.4705126248"/>
  </r>
  <r>
    <s v="STND-60029"/>
    <s v="R.A Zweig, Inc"/>
    <s v="RA Zweig - 2500 Ravine Way - Glenview"/>
    <s v="New Indoor LED Fixtures"/>
    <s v="Indoor Lighting"/>
    <s v="Manufacturing"/>
    <n v="0"/>
    <n v="11954.894"/>
    <n v="2.1380110000000001"/>
    <x v="0"/>
    <x v="0"/>
    <n v="10.827197921178"/>
    <s v="Qty / 1,000"/>
    <m/>
    <s v="Private-Lighting"/>
    <s v="lighting"/>
    <n v="1"/>
    <n v="1"/>
    <s v="Lighting"/>
    <n v="0.99989942556735301"/>
    <n v="1.019640158801"/>
    <n v="11953.6916433186"/>
    <n v="2.1800018755582902"/>
    <n v="0.71"/>
    <n v="8487.1210667562009"/>
    <n v="1.5478013316463901"/>
    <n v="4618"/>
    <n v="1.02"/>
    <n v="1.04"/>
    <n v="1.2E-2"/>
    <n v="0.81"/>
    <n v="15.158077089649201"/>
    <d v="1900-01-09T19:51:10"/>
    <n v="43251"/>
    <n v="2.5878464809571402"/>
    <n v="140.631666391983"/>
    <n v="1"/>
    <n v="91891.739570768739"/>
  </r>
  <r>
    <s v="STND-60029"/>
    <s v="R.A Zweig, Inc"/>
    <s v="RA Zweig - 2500 Ravine Way - Glenview"/>
    <s v="New Indoor LED Fixtures"/>
    <s v="Indoor Lighting"/>
    <s v="Manufacturing"/>
    <n v="0"/>
    <n v="15431.138999999999"/>
    <n v="2.7597019999999999"/>
    <x v="0"/>
    <x v="0"/>
    <n v="10.827197921178"/>
    <s v="Qty / 1,000"/>
    <m/>
    <s v="Private-Lighting"/>
    <s v="lighting"/>
    <n v="1"/>
    <n v="1"/>
    <s v="Lighting"/>
    <n v="0.99989942556735301"/>
    <n v="1.019640158801"/>
    <n v="15429.587021949999"/>
    <n v="2.8139029855234501"/>
    <n v="0.71"/>
    <n v="10955.006785584501"/>
    <n v="1.9978711197216501"/>
    <n v="4618"/>
    <n v="1.02"/>
    <n v="1.04"/>
    <n v="1.2E-2"/>
    <n v="0.81"/>
    <n v="15.158077089649201"/>
    <d v="1900-01-09T19:51:10"/>
    <n v="43251"/>
    <n v="3.3403406760724699"/>
    <n v="181.524553199411"/>
    <n v="1"/>
    <n v="118612.02669537139"/>
  </r>
  <r>
    <s v="STND-60029"/>
    <s v="R.A Zweig, Inc"/>
    <s v="RA Zweig - 2500 Ravine Way - Glenview"/>
    <s v="Outdoor &amp; Garage - LED Fixtures"/>
    <s v="Outdoor &amp; Garage Lighting"/>
    <s v="Exterior"/>
    <n v="0"/>
    <n v="529.524"/>
    <n v="0"/>
    <x v="0"/>
    <x v="0"/>
    <n v="10.1978380583316"/>
    <s v="Qty / 1,000"/>
    <m/>
    <s v="Private-Lighting"/>
    <s v="lighting"/>
    <n v="1"/>
    <n v="1"/>
    <s v="Lighting"/>
    <n v="0.99989942556735301"/>
    <n v="1.019640158801"/>
    <n v="529.47074342412702"/>
    <n v="0"/>
    <n v="0.71"/>
    <n v="375.92422783113"/>
    <n v="0"/>
    <n v="4903"/>
    <n v="1"/>
    <n v="1"/>
    <n v="0"/>
    <n v="0"/>
    <n v="14.276973281664301"/>
    <d v="1900-01-09T04:44:53"/>
    <n v="43251"/>
    <n v="0"/>
    <n v="0"/>
    <n v="1"/>
    <n v="3833.614397625217"/>
  </r>
  <r>
    <s v="STND-60029"/>
    <s v="R.A Zweig, Inc"/>
    <s v="RA Zweig - 2500 Ravine Way - Glenview"/>
    <s v="Outdoor &amp; Garage - LED Fixtures"/>
    <s v="Outdoor &amp; Garage Lighting"/>
    <s v="Exterior"/>
    <n v="0"/>
    <n v="1108.078"/>
    <n v="0"/>
    <x v="0"/>
    <x v="0"/>
    <n v="10.1978380583316"/>
    <s v="Qty / 1,000"/>
    <m/>
    <s v="Private-Lighting"/>
    <s v="lighting"/>
    <n v="1"/>
    <n v="1"/>
    <s v="Lighting"/>
    <n v="0.99989942556735301"/>
    <n v="1.019640158801"/>
    <n v="1107.9665556838199"/>
    <n v="0"/>
    <n v="0.71"/>
    <n v="786.65625453551297"/>
    <n v="0"/>
    <n v="4903"/>
    <n v="1"/>
    <n v="1"/>
    <n v="0"/>
    <n v="0"/>
    <n v="14.276973281664301"/>
    <d v="1900-01-09T04:44:53"/>
    <n v="43251"/>
    <n v="0"/>
    <n v="0"/>
    <n v="1"/>
    <n v="8022.1930913268443"/>
  </r>
  <r>
    <s v="STND-60029"/>
    <s v="R.A Zweig, Inc"/>
    <s v="RA Zweig - 2500 Ravine Way - Glenview"/>
    <s v="Outdoor &amp; Garage - LED Fixtures"/>
    <s v="Outdoor &amp; Garage Lighting"/>
    <s v="Exterior"/>
    <n v="0"/>
    <n v="40567.421999999999"/>
    <n v="0"/>
    <x v="0"/>
    <x v="0"/>
    <n v="10.1978380583316"/>
    <s v="Qty / 1,000"/>
    <m/>
    <s v="Private-Lighting"/>
    <s v="lighting"/>
    <n v="1"/>
    <n v="1"/>
    <s v="Lighting"/>
    <n v="0.99989942556735301"/>
    <n v="1.019640158801"/>
    <n v="40563.341954548399"/>
    <n v="0"/>
    <n v="0.71"/>
    <n v="28799.972787729399"/>
    <n v="0"/>
    <n v="4903"/>
    <n v="1"/>
    <n v="1"/>
    <n v="0"/>
    <n v="0"/>
    <n v="14.276973281664301"/>
    <d v="1900-01-09T04:44:53"/>
    <n v="43251"/>
    <n v="0"/>
    <n v="0"/>
    <n v="1"/>
    <n v="293697.45857362129"/>
  </r>
  <r>
    <s v="STND-60030"/>
    <s v="611 S Wells Street Condominium Association"/>
    <s v="611 S Wells Condo Association - 611 S Wells St - Chicago"/>
    <s v="Outdoor &amp; Garage - LED Fixtures"/>
    <s v="Outdoor &amp; Garage Lighting"/>
    <s v="Garage"/>
    <n v="0"/>
    <n v="48709.122000000003"/>
    <n v="13.17624"/>
    <x v="0"/>
    <x v="0"/>
    <n v="14.701558365186701"/>
    <s v="Qty / 1,000"/>
    <m/>
    <s v="Private-Lighting"/>
    <s v="lighting"/>
    <n v="3"/>
    <n v="1"/>
    <s v="Lighting"/>
    <n v="0.91633259480590001"/>
    <n v="1.30467645558681"/>
    <n v="44633.756152977097"/>
    <n v="17.190730101161101"/>
    <n v="0.71"/>
    <n v="31689.966868613799"/>
    <n v="12.2054183718244"/>
    <n v="3401"/>
    <n v="1"/>
    <n v="1"/>
    <n v="0"/>
    <n v="0.92"/>
    <n v="20.582181711261399"/>
    <d v="1900-01-13T16:50:15"/>
    <n v="43369"/>
    <n v="17.190730101161101"/>
    <n v="0"/>
    <n v="0"/>
    <n v="465891.89750975859"/>
  </r>
  <r>
    <s v="STND-60030"/>
    <s v="611 S Wells Street Condominium Association"/>
    <s v="611 S Wells Condo Association - 611 S Wells St - Chicago"/>
    <s v="Outdoor &amp; Garage - LED Fixtures"/>
    <s v="Outdoor &amp; Garage Lighting"/>
    <s v="Garage"/>
    <n v="0"/>
    <n v="3904.348"/>
    <n v="1.05616"/>
    <x v="0"/>
    <x v="0"/>
    <n v="14.701558365186701"/>
    <s v="Qty / 1,000"/>
    <m/>
    <s v="Private-Lighting"/>
    <s v="lighting"/>
    <n v="3"/>
    <n v="1"/>
    <s v="Lighting"/>
    <n v="0.91633259480590001"/>
    <n v="1.30467645558681"/>
    <n v="3577.68133386523"/>
    <n v="1.3779470853325599"/>
    <n v="0.71"/>
    <n v="2540.15374704431"/>
    <n v="0.97834243058611903"/>
    <n v="3401"/>
    <n v="1"/>
    <n v="1"/>
    <n v="0"/>
    <n v="0.92"/>
    <n v="20.582181711261399"/>
    <d v="1900-01-13T16:50:15"/>
    <n v="43369"/>
    <n v="1.3779470853325599"/>
    <n v="0"/>
    <n v="0"/>
    <n v="37344.218568719618"/>
  </r>
  <r>
    <s v="STND-60030"/>
    <s v="611 S Wells Street Condominium Association"/>
    <s v="611 S Wells Condo Association - 611 S Wells St - Chicago"/>
    <s v="Outdoor &amp; Garage - LED Fixtures"/>
    <s v="Outdoor &amp; Garage Lighting"/>
    <s v="Garage"/>
    <n v="0"/>
    <n v="6965.2479999999996"/>
    <n v="1.8841600000000001"/>
    <x v="0"/>
    <x v="0"/>
    <n v="14.701558365186701"/>
    <s v="Qty / 1,000"/>
    <m/>
    <s v="Private-Lighting"/>
    <s v="lighting"/>
    <n v="3"/>
    <n v="1"/>
    <s v="Lighting"/>
    <n v="0.91633259480590001"/>
    <n v="1.30467645558681"/>
    <n v="6382.4837733065997"/>
    <n v="2.4582191905584398"/>
    <n v="0.71"/>
    <n v="4531.5634790476897"/>
    <n v="1.74533562529649"/>
    <n v="3401"/>
    <n v="1"/>
    <n v="1"/>
    <n v="0"/>
    <n v="0.92"/>
    <n v="20.582181711261399"/>
    <d v="1900-01-13T16:50:15"/>
    <n v="43369"/>
    <n v="2.4582191905584398"/>
    <n v="0"/>
    <n v="0"/>
    <n v="66621.044972768112"/>
  </r>
  <r>
    <s v="STND-60031"/>
    <s v="Community Unit School District #200"/>
    <s v="Community Unit School District 200 - 701 W Thomas St - Wheaton"/>
    <s v="ENERGY STAR Freezer or Refrigerator"/>
    <s v="Commercial Kitchen Equipment"/>
    <s v="K-12 School"/>
    <n v="0"/>
    <n v="625"/>
    <n v="6.7000000000000004E-2"/>
    <x v="7"/>
    <x v="1"/>
    <n v="12"/>
    <s v="ΔkWpeak / CF"/>
    <n v="0.93700000000000006"/>
    <s v="Public-Non-Lighting"/>
    <s v="non_lighting"/>
    <n v="3"/>
    <n v="1"/>
    <s v="Non-Lighting"/>
    <n v="1.01534080484258"/>
    <n v="0.52563350510805795"/>
    <n v="634.58800302661098"/>
    <n v="3.5217444842239903E-2"/>
    <n v="0.7"/>
    <n v="444.21160211862798"/>
    <n v="2.4652211389567899E-2"/>
    <n v="2979"/>
    <n v="1.17333333333333"/>
    <n v="1.323"/>
    <n v="2.1333333333333301E-2"/>
    <n v="0.72"/>
    <n v="23.497818059751602"/>
    <d v="1900-01-15T18:49:11"/>
    <n v="43288"/>
    <n v="3.7585320002390503E-2"/>
    <n v="0"/>
    <n v="0"/>
    <n v="5330.5392254235358"/>
  </r>
  <r>
    <s v="STND-60033"/>
    <s v="A-1 Tool Corporation"/>
    <s v="A1 Tool Corporation - 1425 Armitage Ave - Melrose Park"/>
    <s v="Retrofit of Existing Indoor Fixtures to LED"/>
    <s v="Indoor Lighting"/>
    <s v="Manufacturing"/>
    <n v="0"/>
    <n v="96892.104999999996"/>
    <n v="17.328168000000002"/>
    <x v="0"/>
    <x v="0"/>
    <n v="10.827197921178"/>
    <s v="Qty / 1,000"/>
    <m/>
    <s v="Private-Lighting"/>
    <s v="lighting"/>
    <n v="3"/>
    <n v="1"/>
    <s v="Lighting"/>
    <n v="0.91633259480590001"/>
    <n v="1.30467645558681"/>
    <n v="88785.393990855693"/>
    <n v="22.607652808052698"/>
    <n v="0.71"/>
    <n v="63037.6297335075"/>
    <n v="16.051433493717401"/>
    <n v="4618"/>
    <n v="1.02"/>
    <n v="1.04"/>
    <n v="1.2E-2"/>
    <n v="0.81"/>
    <n v="15.158077089649201"/>
    <d v="1900-01-09T19:51:10"/>
    <n v="43313"/>
    <n v="26.837194691420599"/>
    <n v="1044.53404695124"/>
    <n v="0"/>
    <n v="682520.89360662084"/>
  </r>
  <r>
    <s v="STND-60033"/>
    <s v="A-1 Tool Corporation"/>
    <s v="A1 Tool Corporation - 1425 Armitage Ave - Melrose Park"/>
    <s v="Retrofit of Existing Indoor Fixtures to LED"/>
    <s v="Indoor Lighting"/>
    <s v="Manufacturing"/>
    <n v="0"/>
    <n v="593.505"/>
    <n v="0.106142"/>
    <x v="0"/>
    <x v="0"/>
    <n v="10.827197921178"/>
    <s v="Qty / 1,000"/>
    <m/>
    <s v="Private-Lighting"/>
    <s v="lighting"/>
    <n v="3"/>
    <n v="1"/>
    <s v="Lighting"/>
    <n v="0.91633259480590001"/>
    <n v="1.30467645558681"/>
    <n v="543.84797668027602"/>
    <n v="0.13848096834889501"/>
    <n v="0.71"/>
    <n v="386.13206344299601"/>
    <n v="9.8321487527715301E-2"/>
    <n v="4618"/>
    <n v="1.02"/>
    <n v="1.04"/>
    <n v="1.2E-2"/>
    <n v="0.81"/>
    <n v="15.158077089649201"/>
    <d v="1900-01-09T19:51:10"/>
    <n v="43313"/>
    <n v="0.16438861389944801"/>
    <n v="6.3982114903561804"/>
    <n v="0"/>
    <n v="4180.7282746101782"/>
  </r>
  <r>
    <s v="STND-60034"/>
    <s v="The Ritchie Tower Condominiums"/>
    <s v="1310 Ritchie CT Condo Association - 1310 Ritchie Ct - Chicago"/>
    <s v="Water-Cooled Chiller"/>
    <s v="HVAC"/>
    <s v="Multi-family (common)"/>
    <n v="0"/>
    <n v="45522"/>
    <n v="25.812000000000001"/>
    <x v="3"/>
    <x v="0"/>
    <n v="20"/>
    <s v="ΔkWpeak / CF"/>
    <n v="1"/>
    <s v="Private-Non-Lighting"/>
    <s v="non_lighting"/>
    <n v="3"/>
    <n v="1"/>
    <s v="Non-Lighting"/>
    <n v="0.98952339343681495"/>
    <n v="0.43468415683807998"/>
    <n v="45045.0839160307"/>
    <n v="11.2200674563045"/>
    <n v="0.7"/>
    <n v="31531.558741221499"/>
    <n v="7.8540472194131699"/>
    <n v="6138"/>
    <n v="1.1399999999999999"/>
    <n v="1.32"/>
    <n v="2.5000000000000001E-2"/>
    <n v="0.64"/>
    <n v="11.4043662430759"/>
    <d v="1900-01-07T03:30:12"/>
    <n v="43316"/>
    <n v="11.2200674563045"/>
    <n v="0"/>
    <n v="0"/>
    <n v="630631.17482443003"/>
  </r>
  <r>
    <s v="STND-60037"/>
    <s v="Image Industries, Inc."/>
    <s v="Image Industries - 11220 E Main St - Huntley"/>
    <s v="New Indoor LED Fixtures"/>
    <s v="Indoor Lighting"/>
    <s v="Manufacturing"/>
    <n v="0"/>
    <n v="8761.27"/>
    <n v="1.566864"/>
    <x v="0"/>
    <x v="0"/>
    <n v="10.827197921178"/>
    <s v="Qty / 1,000"/>
    <m/>
    <s v="Private-Lighting"/>
    <s v="lighting"/>
    <n v="3"/>
    <n v="1"/>
    <s v="Lighting"/>
    <n v="0.91633259480590001"/>
    <n v="1.30467645558681"/>
    <n v="8028.2372728950904"/>
    <n v="2.0442505699065698"/>
    <n v="0.71"/>
    <n v="5700.0484637555101"/>
    <n v="1.4514179046336599"/>
    <n v="4618"/>
    <n v="1.02"/>
    <n v="1.04"/>
    <n v="1.2E-2"/>
    <n v="0.81"/>
    <n v="15.158077089649201"/>
    <d v="1900-01-09T19:51:10"/>
    <n v="43257"/>
    <n v="2.42669820739146"/>
    <n v="94.449850269354002"/>
    <n v="0"/>
    <n v="61715.552877387512"/>
  </r>
  <r>
    <s v="STND-60037"/>
    <s v="Image Industries, Inc."/>
    <s v="Image Industries - 11220 E Main St - Huntley"/>
    <s v="New Indoor LED Fixtures"/>
    <s v="Indoor Lighting"/>
    <s v="Manufacturing"/>
    <n v="0"/>
    <n v="2807.375"/>
    <n v="0.50207000000000002"/>
    <x v="0"/>
    <x v="0"/>
    <n v="10.827197921178"/>
    <s v="Qty / 1,000"/>
    <m/>
    <s v="Private-Lighting"/>
    <s v="lighting"/>
    <n v="3"/>
    <n v="1"/>
    <s v="Lighting"/>
    <n v="0.91633259480590001"/>
    <n v="1.30467645558681"/>
    <n v="2572.4892183432098"/>
    <n v="0.65503890805646803"/>
    <n v="0.71"/>
    <n v="1826.4673450236801"/>
    <n v="0.46507762472009201"/>
    <n v="4618"/>
    <n v="1.02"/>
    <n v="1.04"/>
    <n v="1.2E-2"/>
    <n v="0.81"/>
    <n v="15.158077089649201"/>
    <d v="1900-01-09T19:51:10"/>
    <n v="43257"/>
    <n v="0.77758654802524696"/>
    <n v="30.264579039331899"/>
    <n v="0"/>
    <n v="19775.523441139889"/>
  </r>
  <r>
    <s v="STND-60038"/>
    <s v="CVS Pharmacy, Inc."/>
    <s v="CVS Pharmacy Inc Store 5819 - 11859 Southwest Hwy -  PALOS HEIGHTS"/>
    <s v="LED Refrigerated Display Case Lighting for Open and Closed Cases"/>
    <s v="Refrigeration"/>
    <s v="Retail (strip mall)"/>
    <n v="0"/>
    <n v="1556.28"/>
    <n v="0.1852"/>
    <x v="2"/>
    <x v="0"/>
    <n v="8.6177180282661094"/>
    <s v="ΔkWpeak / CF"/>
    <n v="0.69"/>
    <s v="Private-Non-Lighting"/>
    <s v="non_lighting"/>
    <n v="3"/>
    <n v="1"/>
    <s v="Non-Lighting"/>
    <n v="0.98952339343681495"/>
    <n v="0.43468415683807998"/>
    <n v="1539.97546673785"/>
    <n v="8.0503505846412499E-2"/>
    <n v="0.7"/>
    <n v="1077.9828267164901"/>
    <n v="5.63524540924887E-2"/>
    <n v="4093"/>
    <n v="1.1200000000000001"/>
    <n v="1.29"/>
    <n v="1.9E-2"/>
    <n v="0.71"/>
    <n v="17.102369899829"/>
    <d v="1900-01-11T05:11:01"/>
    <n v="43351"/>
    <n v="0.116671747603496"/>
    <n v="0"/>
    <n v="0"/>
    <n v="9289.752039955958"/>
  </r>
  <r>
    <s v="STND-60040"/>
    <s v="Active Electrical Supply Co."/>
    <s v="Active Electric Supply - 845 Carol Ct - Carol Stream"/>
    <s v="New Indoor LED Fixtures"/>
    <s v="Indoor Lighting"/>
    <s v="Office"/>
    <n v="0"/>
    <n v="2207.5439999999999"/>
    <n v="0.49638599999999999"/>
    <x v="0"/>
    <x v="0"/>
    <n v="15"/>
    <s v="Qty / 1,000"/>
    <m/>
    <s v="Private-Lighting"/>
    <s v="lighting"/>
    <n v="3"/>
    <n v="1"/>
    <s v="Lighting"/>
    <n v="0.91633259480590001"/>
    <n v="1.30467645558681"/>
    <n v="2022.8445216682001"/>
    <n v="0.64762312708291203"/>
    <n v="0.71"/>
    <n v="1436.2196103844201"/>
    <n v="0.45981242022886798"/>
    <n v="2885"/>
    <n v="1.165"/>
    <n v="1.3779999999999999"/>
    <n v="2.5499999999999998E-2"/>
    <n v="0.55000000000000004"/>
    <n v="24.263431542460999"/>
    <d v="1900-01-16T07:56:40"/>
    <n v="43180"/>
    <n v="0.85449680311771004"/>
    <n v="44.276854336943302"/>
    <n v="1"/>
    <n v="21543.2941557663"/>
  </r>
  <r>
    <s v="STND-60040"/>
    <s v="Active Electrical Supply Co."/>
    <s v="Active Electric Supply - 845 Carol Ct - Carol Stream"/>
    <s v="New Indoor LED Fixtures"/>
    <s v="Indoor Lighting"/>
    <s v="Office"/>
    <n v="0"/>
    <n v="614.33199999999999"/>
    <n v="0.13813800000000001"/>
    <x v="0"/>
    <x v="0"/>
    <n v="15"/>
    <s v="Qty / 1,000"/>
    <m/>
    <s v="Private-Lighting"/>
    <s v="lighting"/>
    <n v="3"/>
    <n v="1"/>
    <s v="Lighting"/>
    <n v="0.91633259480590001"/>
    <n v="1.30467645558681"/>
    <n v="562.93243563229805"/>
    <n v="0.18022539622184999"/>
    <n v="0.71"/>
    <n v="399.68202929893198"/>
    <n v="0.12796003131751399"/>
    <n v="2885"/>
    <n v="1.165"/>
    <n v="1.3779999999999999"/>
    <n v="2.5499999999999998E-2"/>
    <n v="0.55000000000000004"/>
    <n v="24.263431542460999"/>
    <d v="1900-01-16T07:56:40"/>
    <n v="43180"/>
    <n v="0.23779574643336901"/>
    <n v="12.3216970889473"/>
    <n v="1"/>
    <n v="5995.2304394839794"/>
  </r>
  <r>
    <s v="STND-60040"/>
    <s v="Active Electrical Supply Co."/>
    <s v="Active Electric Supply - 845 Carol Ct - Carol Stream"/>
    <s v="New Indoor LED Fixtures"/>
    <s v="Indoor Lighting"/>
    <s v="Office"/>
    <n v="0"/>
    <n v="614.33199999999999"/>
    <n v="0.13813800000000001"/>
    <x v="0"/>
    <x v="0"/>
    <n v="15"/>
    <s v="Qty / 1,000"/>
    <m/>
    <s v="Private-Lighting"/>
    <s v="lighting"/>
    <n v="3"/>
    <n v="1"/>
    <s v="Lighting"/>
    <n v="0.91633259480590001"/>
    <n v="1.30467645558681"/>
    <n v="562.93243563229805"/>
    <n v="0.18022539622184999"/>
    <n v="0.71"/>
    <n v="399.68202929893198"/>
    <n v="0.12796003131751399"/>
    <n v="2885"/>
    <n v="1.165"/>
    <n v="1.3779999999999999"/>
    <n v="2.5499999999999998E-2"/>
    <n v="0.55000000000000004"/>
    <n v="24.263431542460999"/>
    <d v="1900-01-16T07:56:40"/>
    <n v="43180"/>
    <n v="0.23779574643336901"/>
    <n v="12.3216970889473"/>
    <n v="1"/>
    <n v="5995.2304394839794"/>
  </r>
  <r>
    <s v="STND-60040"/>
    <s v="Active Electrical Supply Co."/>
    <s v="Active Electric Supply - 845 Carol Ct - Carol Stream"/>
    <s v="New Indoor LED Fixtures"/>
    <s v="Indoor Lighting"/>
    <s v="Office"/>
    <n v="0"/>
    <n v="702.09400000000005"/>
    <n v="0.15787200000000001"/>
    <x v="0"/>
    <x v="0"/>
    <n v="15"/>
    <s v="Qty / 1,000"/>
    <m/>
    <s v="Private-Lighting"/>
    <s v="lighting"/>
    <n v="3"/>
    <n v="1"/>
    <s v="Lighting"/>
    <n v="0.91633259480590001"/>
    <n v="1.30467645558681"/>
    <n v="643.35161681765396"/>
    <n v="0.20597188139639999"/>
    <n v="0.71"/>
    <n v="456.77964794053401"/>
    <n v="0.14624003579144401"/>
    <n v="2885"/>
    <n v="1.165"/>
    <n v="1.3779999999999999"/>
    <n v="2.5499999999999998E-2"/>
    <n v="0.55000000000000004"/>
    <n v="24.263431542460999"/>
    <d v="1900-01-16T07:56:40"/>
    <n v="43180"/>
    <n v="0.27176656735242199"/>
    <n v="14.081945260815599"/>
    <n v="1"/>
    <n v="6851.6947191080098"/>
  </r>
  <r>
    <s v="STND-60040"/>
    <s v="Active Electrical Supply Co."/>
    <s v="Active Electric Supply - 845 Carol Ct - Carol Stream"/>
    <s v="New Indoor LED Fixtures"/>
    <s v="Indoor Lighting"/>
    <s v="Office"/>
    <n v="0"/>
    <n v="607.58100000000002"/>
    <n v="0.13661999999999999"/>
    <x v="0"/>
    <x v="0"/>
    <n v="15"/>
    <s v="Qty / 1,000"/>
    <m/>
    <s v="Private-Lighting"/>
    <s v="lighting"/>
    <n v="3"/>
    <n v="1"/>
    <s v="Lighting"/>
    <n v="0.91633259480590001"/>
    <n v="1.30467645558681"/>
    <n v="556.74627428476299"/>
    <n v="0.17824489736226901"/>
    <n v="0.71"/>
    <n v="395.289854742182"/>
    <n v="0.126553877127211"/>
    <n v="2885"/>
    <n v="1.165"/>
    <n v="1.3779999999999999"/>
    <n v="2.5499999999999998E-2"/>
    <n v="0.55000000000000004"/>
    <n v="24.263431542460999"/>
    <d v="1900-01-16T07:56:40"/>
    <n v="43180"/>
    <n v="0.23518260636267199"/>
    <n v="12.186291840567799"/>
    <n v="1"/>
    <n v="5929.3478211327301"/>
  </r>
  <r>
    <s v="STND-60040"/>
    <s v="Active Electrical Supply Co."/>
    <s v="Active Electric Supply - 845 Carol Ct - Carol Stream"/>
    <s v="New Indoor LED Fixtures"/>
    <s v="Indoor Lighting"/>
    <s v="Office"/>
    <n v="0"/>
    <n v="2551.84"/>
    <n v="0.57380399999999998"/>
    <x v="0"/>
    <x v="0"/>
    <n v="15"/>
    <s v="Qty / 1,000"/>
    <m/>
    <s v="Private-Lighting"/>
    <s v="lighting"/>
    <n v="3"/>
    <n v="1"/>
    <s v="Lighting"/>
    <n v="0.91633259480590001"/>
    <n v="1.30467645558681"/>
    <n v="2338.3341687294901"/>
    <n v="0.74862856892153196"/>
    <n v="0.71"/>
    <n v="1660.21725979794"/>
    <n v="0.53152628393428802"/>
    <n v="2885"/>
    <n v="1.165"/>
    <n v="1.3779999999999999"/>
    <n v="2.5499999999999998E-2"/>
    <n v="0.55000000000000004"/>
    <n v="24.263431542460999"/>
    <d v="1900-01-16T07:56:40"/>
    <n v="43180"/>
    <n v="0.98776694672322496"/>
    <n v="51.182421718971597"/>
    <n v="1"/>
    <n v="24903.258896969099"/>
  </r>
  <r>
    <s v="STND-60040"/>
    <s v="Active Electrical Supply Co."/>
    <s v="Active Electric Supply - 845 Carol Ct - Carol Stream"/>
    <s v="New Indoor LED Fixtures"/>
    <s v="Indoor Lighting"/>
    <s v="Office"/>
    <n v="0"/>
    <n v="2747.616"/>
    <n v="0.61782599999999999"/>
    <x v="0"/>
    <x v="0"/>
    <n v="15"/>
    <s v="Qty / 1,000"/>
    <m/>
    <s v="Private-Lighting"/>
    <s v="lighting"/>
    <n v="3"/>
    <n v="1"/>
    <s v="Lighting"/>
    <n v="0.91633259480590001"/>
    <n v="1.30467645558681"/>
    <n v="2517.7300988102102"/>
    <n v="0.806063035849374"/>
    <n v="0.71"/>
    <n v="1787.58837015525"/>
    <n v="0.57230475545305604"/>
    <n v="2885"/>
    <n v="1.165"/>
    <n v="1.3779999999999999"/>
    <n v="2.5499999999999998E-2"/>
    <n v="0.55000000000000004"/>
    <n v="24.263431542460999"/>
    <d v="1900-01-16T07:56:40"/>
    <n v="43180"/>
    <n v="1.0635480087734199"/>
    <n v="55.109113750781297"/>
    <n v="1"/>
    <n v="26813.825552328752"/>
  </r>
  <r>
    <s v="STND-60041"/>
    <s v="Aldi Inc."/>
    <s v="Aldi Inc - 12300 Princeton Drive - Huntley"/>
    <s v="Anti-Sweat Heater Controls for Glass Door Cooler or Refrigerator"/>
    <s v="Refrigeration"/>
    <s v="Grocery/convenience"/>
    <n v="0"/>
    <n v="9466"/>
    <n v="2.0299999999999998"/>
    <x v="2"/>
    <x v="0"/>
    <n v="12"/>
    <s v="NA"/>
    <m/>
    <s v="Private-Non-Lighting"/>
    <s v="non_lighting"/>
    <n v="2"/>
    <n v="1"/>
    <s v="Non-Lighting"/>
    <n v="0.76002432528749297"/>
    <n v="0.465462131779591"/>
    <n v="7194.39026317141"/>
    <n v="0.94488812751257001"/>
    <n v="0.7"/>
    <n v="5036.0731842199903"/>
    <n v="0.66142168925879896"/>
    <n v="4661"/>
    <n v="1.07"/>
    <n v="1.24"/>
    <n v="2.9000000000000001E-2"/>
    <n v="0.745"/>
    <n v="15.018236429950701"/>
    <d v="1900-01-09T17:27:20"/>
    <n v="43285"/>
    <n v="0"/>
    <n v="0"/>
    <n v="0"/>
    <n v="60432.878210639887"/>
  </r>
  <r>
    <s v="STND-60041"/>
    <s v="Aldi Inc."/>
    <s v="Aldi Inc - 12300 Princeton Drive - Huntley"/>
    <s v="LED Refrigerated Display Case Lighting for Open and Closed Cases"/>
    <s v="Refrigeration"/>
    <s v="Grocery/convenience"/>
    <n v="0"/>
    <n v="34194"/>
    <n v="3.8919999999999999"/>
    <x v="2"/>
    <x v="0"/>
    <n v="8.6177180282661094"/>
    <s v="ΔkWpeak / CF"/>
    <n v="0.69"/>
    <s v="Private-Non-Lighting"/>
    <s v="non_lighting"/>
    <n v="2"/>
    <n v="1"/>
    <s v="Non-Lighting"/>
    <n v="0.76002432528749297"/>
    <n v="0.465462131779591"/>
    <n v="25988.271778880498"/>
    <n v="1.8115786168861701"/>
    <n v="0.7"/>
    <n v="18191.790245216402"/>
    <n v="1.26810503182032"/>
    <n v="4661"/>
    <n v="1.07"/>
    <n v="1.24"/>
    <n v="2.9000000000000001E-2"/>
    <n v="0.745"/>
    <n v="15.018236429950701"/>
    <d v="1900-01-09T17:27:20"/>
    <n v="43285"/>
    <n v="2.62547625635677"/>
    <n v="0"/>
    <n v="0"/>
    <n v="156771.71876263694"/>
  </r>
  <r>
    <s v="STND-60041"/>
    <s v="Aldi Inc."/>
    <s v="Aldi Inc - 12300 Princeton Drive - Huntley"/>
    <s v="Night Covers"/>
    <s v="Refrigeration"/>
    <s v="Grocery/convenience"/>
    <n v="0"/>
    <n v="154018"/>
    <n v="33.04"/>
    <x v="2"/>
    <x v="0"/>
    <n v="5"/>
    <s v="NA"/>
    <m/>
    <s v="Private-Non-Lighting"/>
    <s v="non_lighting"/>
    <n v="2"/>
    <n v="1"/>
    <s v="Non-Lighting"/>
    <n v="0.76002432528749297"/>
    <n v="0.465462131779591"/>
    <n v="117057.426532129"/>
    <n v="15.3788688339977"/>
    <n v="0.7"/>
    <n v="81940.198572490393"/>
    <n v="10.7652081837984"/>
    <n v="4661"/>
    <n v="1.07"/>
    <n v="1.24"/>
    <n v="2.9000000000000001E-2"/>
    <n v="0.745"/>
    <n v="15.018236429950701"/>
    <d v="1900-01-09T17:27:20"/>
    <n v="43285"/>
    <n v="0"/>
    <n v="0"/>
    <n v="0"/>
    <n v="409700.99286245194"/>
  </r>
  <r>
    <s v="STND-60041"/>
    <s v="Aldi Inc."/>
    <s v="Aldi Inc - 12300 Princeton Drive - Huntley"/>
    <s v="New Indoor LED Fixtures"/>
    <s v="Indoor Lighting"/>
    <s v="Grocery/convenience"/>
    <n v="0"/>
    <n v="4169.3580000000002"/>
    <n v="0.77747999999999995"/>
    <x v="0"/>
    <x v="0"/>
    <n v="10.727311735679001"/>
    <s v="Qty / 1,000"/>
    <m/>
    <s v="Private-Non-Lighting"/>
    <s v="non_lighting"/>
    <n v="2"/>
    <n v="1"/>
    <s v="Lighting"/>
    <n v="0.76002432528749297"/>
    <n v="0.465462131779591"/>
    <n v="3168.81350083201"/>
    <n v="0.36188749821599597"/>
    <n v="0.71"/>
    <n v="2249.8575855907302"/>
    <n v="0.25694012373335701"/>
    <n v="4661"/>
    <n v="1.07"/>
    <n v="1.24"/>
    <n v="2.9000000000000001E-2"/>
    <n v="0.745"/>
    <n v="15.018236429950701"/>
    <d v="1900-01-09T17:27:20"/>
    <n v="43285"/>
    <n v="0.39173792835678301"/>
    <n v="85.883730396381694"/>
    <n v="0"/>
    <n v="24134.923681513861"/>
  </r>
  <r>
    <s v="STND-60041"/>
    <s v="Aldi Inc."/>
    <s v="Aldi Inc - 12300 Princeton Drive - Huntley"/>
    <s v="New Indoor LED Fixtures"/>
    <s v="Indoor Lighting"/>
    <s v="Grocery/convenience"/>
    <n v="0"/>
    <n v="1296.69"/>
    <n v="0.24179999999999999"/>
    <x v="0"/>
    <x v="0"/>
    <n v="10.727311735679001"/>
    <s v="Qty / 1,000"/>
    <m/>
    <s v="Private-Non-Lighting"/>
    <s v="non_lighting"/>
    <n v="2"/>
    <n v="1"/>
    <s v="Lighting"/>
    <n v="0.76002432528749297"/>
    <n v="0.465462131779591"/>
    <n v="985.51594235703999"/>
    <n v="0.112548743464305"/>
    <n v="0.71"/>
    <n v="699.71631907349797"/>
    <n v="7.9909607859656603E-2"/>
    <n v="4661"/>
    <n v="1.07"/>
    <n v="1.24"/>
    <n v="2.9000000000000001E-2"/>
    <n v="0.745"/>
    <n v="15.018236429950701"/>
    <d v="1900-01-09T17:27:20"/>
    <n v="43285"/>
    <n v="0.121832370063114"/>
    <n v="26.7102451666861"/>
    <n v="0"/>
    <n v="7506.075081243247"/>
  </r>
  <r>
    <s v="STND-60041"/>
    <s v="Aldi Inc."/>
    <s v="Aldi Inc - 12300 Princeton Drive - Huntley"/>
    <s v="New Indoor LED Fixtures"/>
    <s v="Indoor Lighting"/>
    <s v="Grocery/convenience"/>
    <n v="0"/>
    <n v="224.42699999999999"/>
    <n v="4.1849999999999998E-2"/>
    <x v="0"/>
    <x v="0"/>
    <n v="10.727311735679001"/>
    <s v="Qty / 1,000"/>
    <m/>
    <s v="Private-Non-Lighting"/>
    <s v="non_lighting"/>
    <n v="2"/>
    <n v="1"/>
    <s v="Lighting"/>
    <n v="0.76002432528749297"/>
    <n v="0.465462131779591"/>
    <n v="170.56997925129599"/>
    <n v="1.94795902149759E-2"/>
    <n v="0.71"/>
    <n v="121.10468526842"/>
    <n v="1.3830509052632899E-2"/>
    <n v="4661"/>
    <n v="1.07"/>
    <n v="1.24"/>
    <n v="2.9000000000000001E-2"/>
    <n v="0.745"/>
    <n v="15.018236429950701"/>
    <d v="1900-01-09T17:27:20"/>
    <n v="43285"/>
    <n v="2.1086371741692901E-2"/>
    <n v="4.6229246712968104"/>
    <n v="0"/>
    <n v="1299.1277115256337"/>
  </r>
  <r>
    <s v="STND-60041"/>
    <s v="Aldi Inc."/>
    <s v="Aldi Inc - 12300 Princeton Drive - Huntley"/>
    <s v="Outdoor &amp; Garage - LED Fixtures"/>
    <s v="Outdoor &amp; Garage Lighting"/>
    <s v="Exterior"/>
    <n v="0"/>
    <n v="27138.105"/>
    <n v="0"/>
    <x v="0"/>
    <x v="0"/>
    <n v="10.1978380583316"/>
    <s v="Qty / 1,000"/>
    <m/>
    <s v="Private-Non-Lighting"/>
    <s v="non_lighting"/>
    <n v="2"/>
    <n v="1"/>
    <s v="Lighting"/>
    <n v="0.76002432528749297"/>
    <n v="0.465462131779591"/>
    <n v="20625.6199422061"/>
    <n v="0"/>
    <n v="0.71"/>
    <n v="14644.190158966399"/>
    <n v="0"/>
    <n v="4903"/>
    <n v="1"/>
    <n v="1"/>
    <n v="0"/>
    <n v="0"/>
    <n v="14.276973281664301"/>
    <d v="1900-01-09T04:44:53"/>
    <n v="43285"/>
    <n v="0"/>
    <n v="0"/>
    <n v="0"/>
    <n v="149339.07973655264"/>
  </r>
  <r>
    <s v="STND-60042"/>
    <s v="Leidos Engineering LLC"/>
    <s v="CVS Pharmacy Inc - 7200 W Cermak Rd - North Riverside"/>
    <s v="LED Refrigerated Display Case Lighting for Open and Closed Cases"/>
    <s v="Refrigeration"/>
    <s v="Retail (strip mall)"/>
    <n v="0"/>
    <n v="1556.28"/>
    <n v="0.1852"/>
    <x v="2"/>
    <x v="0"/>
    <n v="8.6177180282661094"/>
    <s v="ΔkWpeak / CF"/>
    <n v="0.69"/>
    <s v="Private-Non-Lighting"/>
    <s v="non_lighting"/>
    <n v="3"/>
    <n v="1"/>
    <s v="Non-Lighting"/>
    <n v="0.98952339343681495"/>
    <n v="0.43468415683807998"/>
    <n v="1539.97546673785"/>
    <n v="8.0503505846412499E-2"/>
    <n v="0.7"/>
    <n v="1077.9828267164901"/>
    <n v="5.63524540924887E-2"/>
    <n v="4093"/>
    <n v="1.1200000000000001"/>
    <n v="1.29"/>
    <n v="1.9E-2"/>
    <n v="0.71"/>
    <n v="17.102369899829"/>
    <d v="1900-01-11T05:11:01"/>
    <n v="43350"/>
    <n v="0.116671747603496"/>
    <n v="0"/>
    <n v="0"/>
    <n v="9289.752039955958"/>
  </r>
  <r>
    <s v="STND-60044"/>
    <s v="C&amp;F Packing Company, Inc."/>
    <s v="C&amp;F Packing Company - 515 Park Avenue - Lake Villa"/>
    <s v="New Indoor LED Fixtures"/>
    <s v="Indoor Lighting"/>
    <s v="Manufacturing"/>
    <n v="0"/>
    <n v="9891.7559999999994"/>
    <n v="1.7690399999999999"/>
    <x v="0"/>
    <x v="0"/>
    <n v="10.827197921178"/>
    <s v="Qty / 1,000"/>
    <m/>
    <s v="Private-Lighting"/>
    <s v="lighting"/>
    <n v="3"/>
    <n v="1"/>
    <s v="Lighting"/>
    <n v="0.91633259480590001"/>
    <n v="1.30467645558681"/>
    <n v="9064.1384426668301"/>
    <n v="2.3080248369912799"/>
    <n v="0.71"/>
    <n v="6435.5382942934502"/>
    <n v="1.63869763426381"/>
    <n v="4618"/>
    <n v="1.02"/>
    <n v="1.04"/>
    <n v="1.2E-2"/>
    <n v="0.81"/>
    <n v="15.158077089649201"/>
    <d v="1900-01-09T19:51:10"/>
    <n v="43254"/>
    <n v="2.73982055673229"/>
    <n v="106.636922854904"/>
    <n v="0"/>
    <n v="69678.846841635459"/>
  </r>
  <r>
    <s v="STND-60045"/>
    <s v="DHL Express (USA), Inc."/>
    <s v="DHL Express - 10451 Waveland Ave - Franklin Park"/>
    <s v="New Indoor LED Fixtures"/>
    <s v="Indoor Lighting"/>
    <s v="Miscellaneous"/>
    <n v="0"/>
    <n v="27685.937999999998"/>
    <n v="5.9294099999999998"/>
    <x v="0"/>
    <x v="0"/>
    <n v="14.797277300976599"/>
    <s v="Qty / 1,000"/>
    <m/>
    <s v="Private-Lighting"/>
    <s v="lighting"/>
    <n v="3"/>
    <n v="1"/>
    <s v="Lighting"/>
    <n v="0.91633259480590001"/>
    <n v="1.30467645558681"/>
    <n v="25369.527407175301"/>
    <n v="7.7359616225209704"/>
    <n v="0.71"/>
    <n v="18012.364459094399"/>
    <n v="5.4925327519898897"/>
    <n v="3379"/>
    <n v="1.0900000000000001"/>
    <n v="1.36"/>
    <n v="2.1999999999999999E-2"/>
    <n v="0.57999999999999996"/>
    <n v="20.7161882213673"/>
    <d v="1900-01-13T19:08:05"/>
    <n v="43246"/>
    <n v="9.8072535782466606"/>
    <n v="512.04550730078495"/>
    <n v="1"/>
    <n v="266533.95174747519"/>
  </r>
  <r>
    <s v="STND-60045"/>
    <s v="DHL Express (USA), Inc."/>
    <s v="DHL Express - 10451 Waveland Ave - Franklin Park"/>
    <s v="Occupancy Sensors"/>
    <s v="Indoor Lighting"/>
    <s v="Miscellaneous"/>
    <n v="0"/>
    <n v="8472.6260000000002"/>
    <n v="5.605308"/>
    <x v="0"/>
    <x v="0"/>
    <n v="8"/>
    <s v="Qty / 1,000"/>
    <m/>
    <s v="Private-Lighting"/>
    <s v="lighting"/>
    <n v="3"/>
    <n v="1"/>
    <s v="Lighting"/>
    <n v="0.91633259480590001"/>
    <n v="1.30467645558681"/>
    <n v="7763.7433673999303"/>
    <n v="7.3131133739123699"/>
    <n v="0.71"/>
    <n v="5512.2577908539497"/>
    <n v="5.1923104954777797"/>
    <n v="3379"/>
    <n v="1.0900000000000001"/>
    <n v="1.36"/>
    <n v="2.1999999999999999E-2"/>
    <n v="0.57999999999999996"/>
    <n v="20.7161882213673"/>
    <d v="1900-01-13T19:08:05"/>
    <n v="43246"/>
    <n v="12.505323826799501"/>
    <n v="156.699407415411"/>
    <n v="1"/>
    <n v="44098.062326831598"/>
  </r>
  <r>
    <s v="STND-60046"/>
    <s v="World Class Tool &amp; Machine Inc."/>
    <s v="World Class Tool &amp; Machine Inc - 2422 N Main St - Rockford"/>
    <s v="Retrofit of Existing Indoor Fixtures to LED"/>
    <s v="Indoor Lighting"/>
    <s v="Manufacturing"/>
    <n v="0"/>
    <n v="1281.2180000000001"/>
    <n v="0.229133"/>
    <x v="0"/>
    <x v="0"/>
    <n v="10.827197921178"/>
    <s v="Qty / 1,000"/>
    <m/>
    <s v="Private-Lighting"/>
    <s v="lighting"/>
    <n v="3"/>
    <n v="1"/>
    <s v="Lighting"/>
    <n v="0.91633259480590001"/>
    <n v="1.30467645558681"/>
    <n v="1174.02181445203"/>
    <n v="0.29894443029797202"/>
    <n v="0.71"/>
    <n v="833.55548826093798"/>
    <n v="0.21225054551156"/>
    <n v="4618"/>
    <n v="1.02"/>
    <n v="1.04"/>
    <n v="1.2E-2"/>
    <n v="0.81"/>
    <n v="15.158077089649201"/>
    <d v="1900-01-09T19:51:10"/>
    <n v="43288"/>
    <n v="0.35487230567185601"/>
    <n v="13.812021346494401"/>
    <n v="0"/>
    <n v="9025.070249685341"/>
  </r>
  <r>
    <s v="STND-60046"/>
    <s v="World Class Tool &amp; Machine Inc."/>
    <s v="World Class Tool &amp; Machine Inc - 2422 N Main St - Rockford"/>
    <s v="Retrofit of Existing Indoor Fixtures to LED"/>
    <s v="Indoor Lighting"/>
    <s v="Manufacturing"/>
    <n v="0"/>
    <n v="80537.735000000001"/>
    <n v="14.403354999999999"/>
    <x v="0"/>
    <x v="0"/>
    <n v="10.827197921178"/>
    <s v="Qty / 1,000"/>
    <m/>
    <s v="Private-Lighting"/>
    <s v="lighting"/>
    <n v="3"/>
    <n v="1"/>
    <s v="Lighting"/>
    <n v="0.91633259480590001"/>
    <n v="1.30467645558681"/>
    <n v="73799.3516923399"/>
    <n v="18.791718149958498"/>
    <n v="0.71"/>
    <n v="52397.539701561298"/>
    <n v="13.342119886470501"/>
    <n v="4618"/>
    <n v="1.02"/>
    <n v="1.04"/>
    <n v="1.2E-2"/>
    <n v="0.81"/>
    <n v="15.158077089649201"/>
    <d v="1900-01-09T19:51:10"/>
    <n v="43288"/>
    <n v="22.307357727871"/>
    <n v="868.22766696870497"/>
    <n v="0"/>
    <n v="567318.53293158615"/>
  </r>
  <r>
    <s v="STND-60046"/>
    <s v="World Class Tool &amp; Machine Inc."/>
    <s v="World Class Tool &amp; Machine Inc - 2422 N Main St - Rockford"/>
    <s v="Retrofit of Existing Indoor Fixtures to LED"/>
    <s v="Indoor Lighting"/>
    <s v="Manufacturing"/>
    <n v="0"/>
    <n v="5727.7979999999998"/>
    <n v="1.0243580000000001"/>
    <x v="0"/>
    <x v="0"/>
    <n v="10.827197921178"/>
    <s v="Qty / 1,000"/>
    <m/>
    <s v="Private-Lighting"/>
    <s v="lighting"/>
    <n v="3"/>
    <n v="1"/>
    <s v="Lighting"/>
    <n v="0.91633259480590001"/>
    <n v="1.30467645558681"/>
    <n v="5248.5680038640403"/>
    <n v="1.3364557646919899"/>
    <n v="0.71"/>
    <n v="3726.4832827434702"/>
    <n v="0.94888359293131297"/>
    <n v="4618"/>
    <n v="1.02"/>
    <n v="1.04"/>
    <n v="1.2E-2"/>
    <n v="0.81"/>
    <n v="15.158077089649201"/>
    <d v="1900-01-09T19:51:10"/>
    <n v="43288"/>
    <n v="1.58648595048907"/>
    <n v="61.7478588689887"/>
    <n v="0"/>
    <n v="40347.372052224666"/>
  </r>
  <r>
    <s v="STND-60046"/>
    <s v="World Class Tool &amp; Machine Inc."/>
    <s v="World Class Tool &amp; Machine Inc - 2422 N Main St - Rockford"/>
    <s v="Outdoor &amp; Garage - LED Fixtures"/>
    <s v="Outdoor &amp; Garage Lighting"/>
    <s v="Exterior"/>
    <n v="0"/>
    <n v="1264.9739999999999"/>
    <n v="0"/>
    <x v="0"/>
    <x v="0"/>
    <n v="10.1978380583316"/>
    <s v="Qty / 1,000"/>
    <m/>
    <s v="Private-Lighting"/>
    <s v="lighting"/>
    <n v="3"/>
    <n v="1"/>
    <s v="Lighting"/>
    <n v="0.91633259480590001"/>
    <n v="1.30467645558681"/>
    <n v="1159.136907782"/>
    <n v="0"/>
    <n v="0.71"/>
    <n v="822.987204525219"/>
    <n v="0"/>
    <n v="4903"/>
    <n v="1"/>
    <n v="1"/>
    <n v="0"/>
    <n v="0"/>
    <n v="14.276973281664301"/>
    <d v="1900-01-09T04:44:53"/>
    <n v="43288"/>
    <n v="0"/>
    <n v="0"/>
    <n v="0"/>
    <n v="8392.6902358272109"/>
  </r>
  <r>
    <s v="STND-60046"/>
    <s v="World Class Tool &amp; Machine Inc."/>
    <s v="World Class Tool &amp; Machine Inc - 2422 N Main St - Rockford"/>
    <s v="Outdoor &amp; Garage - LED Fixtures"/>
    <s v="Outdoor &amp; Garage Lighting"/>
    <s v="Exterior"/>
    <n v="0"/>
    <n v="4697.0739999999996"/>
    <n v="0"/>
    <x v="0"/>
    <x v="0"/>
    <n v="10.1978380583316"/>
    <s v="Qty / 1,000"/>
    <m/>
    <s v="Private-Lighting"/>
    <s v="lighting"/>
    <n v="3"/>
    <n v="1"/>
    <s v="Lighting"/>
    <n v="0.91633259480590001"/>
    <n v="1.30467645558681"/>
    <n v="4304.0820064153304"/>
    <n v="0"/>
    <n v="0.71"/>
    <n v="3055.89822455488"/>
    <n v="0"/>
    <n v="4903"/>
    <n v="1"/>
    <n v="1"/>
    <n v="0"/>
    <n v="0"/>
    <n v="14.276973281664301"/>
    <d v="1900-01-09T04:44:53"/>
    <n v="43288"/>
    <n v="0"/>
    <n v="0"/>
    <n v="0"/>
    <n v="31163.555216753721"/>
  </r>
  <r>
    <s v="STND-60047"/>
    <s v="Fred S.R. &amp; Kelli R. Gunderson"/>
    <s v="Kelli Gunderson Dairy - 11841 N Mt Vernon Road - Shannon"/>
    <s v="New Indoor LED Fixtures"/>
    <s v="Indoor Lighting"/>
    <s v="Miscellaneous"/>
    <n v="0"/>
    <n v="8692.14"/>
    <n v="1.8615679999999999"/>
    <x v="0"/>
    <x v="0"/>
    <n v="14.797277300976599"/>
    <s v="Qty / 1,000"/>
    <m/>
    <s v="Private-Lighting"/>
    <s v="lighting"/>
    <n v="3"/>
    <n v="1"/>
    <s v="Lighting"/>
    <n v="0.91633259480590001"/>
    <n v="1.30467645558681"/>
    <n v="7964.8912006161499"/>
    <n v="2.42874394007382"/>
    <n v="0.71"/>
    <n v="5655.0727524374697"/>
    <n v="1.7244081974524099"/>
    <n v="3379"/>
    <n v="1.0900000000000001"/>
    <n v="1.36"/>
    <n v="2.1999999999999999E-2"/>
    <n v="0.57999999999999996"/>
    <n v="20.7161882213673"/>
    <d v="1900-01-13T19:08:05"/>
    <n v="43280"/>
    <n v="3.07903643518486"/>
    <n v="160.75927193904201"/>
    <n v="0"/>
    <n v="83679.679675014224"/>
  </r>
  <r>
    <s v="STND-60050"/>
    <s v="Cermak Produce"/>
    <s v="Cermak Produce - 5220 S Pulaski - Chicago"/>
    <s v="LED Refrigerated Display Case Lighting for Open and Closed Cases"/>
    <s v="Refrigeration"/>
    <s v="Grocery/convenience"/>
    <n v="0"/>
    <n v="17897.22"/>
    <n v="2.1297999999999999"/>
    <x v="2"/>
    <x v="0"/>
    <n v="8.6177180282661094"/>
    <s v="ΔkWpeak / CF"/>
    <n v="0.69"/>
    <s v="Private-Non-Lighting"/>
    <s v="non_lighting"/>
    <n v="3"/>
    <n v="1"/>
    <s v="Non-Lighting"/>
    <n v="0.98952339343681495"/>
    <n v="0.43468415683807998"/>
    <n v="17709.7178674852"/>
    <n v="0.92579031723374405"/>
    <n v="0.7"/>
    <n v="12396.802507239699"/>
    <n v="0.64805322206362004"/>
    <n v="4661"/>
    <n v="1.07"/>
    <n v="1.24"/>
    <n v="2.9000000000000001E-2"/>
    <n v="0.745"/>
    <n v="15.018236429950701"/>
    <d v="1900-01-09T17:27:20"/>
    <n v="43371"/>
    <n v="1.34172509744021"/>
    <n v="0"/>
    <n v="0"/>
    <n v="106832.14845949407"/>
  </r>
  <r>
    <s v="STND-60050"/>
    <s v="Cermak Produce"/>
    <s v="Cermak Produce - 5220 S Pulaski - Chicago"/>
    <s v="LED Refrigerated Display Case Lighting for Open and Closed Cases"/>
    <s v="Refrigeration"/>
    <s v="Grocery/convenience"/>
    <n v="0"/>
    <n v="38382.239999999998"/>
    <n v="4.5676800000000002"/>
    <x v="2"/>
    <x v="0"/>
    <n v="8.6177180282661094"/>
    <s v="ΔkWpeak / CF"/>
    <n v="0.69"/>
    <s v="Private-Non-Lighting"/>
    <s v="non_lighting"/>
    <n v="3"/>
    <n v="1"/>
    <s v="Non-Lighting"/>
    <n v="0.98952339343681495"/>
    <n v="0.43468415683807998"/>
    <n v="37980.124372506303"/>
    <n v="1.98549812950616"/>
    <n v="0.7"/>
    <n v="26586.087060754398"/>
    <n v="1.3898486906543099"/>
    <n v="4661"/>
    <n v="1.07"/>
    <n v="1.24"/>
    <n v="2.9000000000000001E-2"/>
    <n v="0.745"/>
    <n v="15.018236429950701"/>
    <d v="1900-01-09T17:27:20"/>
    <n v="43371"/>
    <n v="2.8775335210234299"/>
    <n v="0"/>
    <n v="0"/>
    <n v="229111.40176451553"/>
  </r>
  <r>
    <s v="STND-60051"/>
    <s v="Woodfield Preserve Property, L.L.C."/>
    <s v="Woodfield Preserve LLC -  20 N Martingale Road - Schaumburg"/>
    <s v="New Indoor LED Fixtures"/>
    <s v="Indoor Lighting"/>
    <s v="Office"/>
    <n v="0"/>
    <n v="9417.5059999999994"/>
    <n v="2.11761"/>
    <x v="0"/>
    <x v="0"/>
    <n v="15"/>
    <s v="Qty / 1,000"/>
    <m/>
    <s v="Private-Lighting"/>
    <s v="lighting"/>
    <n v="3"/>
    <n v="1"/>
    <s v="Lighting"/>
    <n v="0.91633259480590001"/>
    <n v="1.30467645558681"/>
    <n v="8629.5677095801293"/>
    <n v="2.7627959091151801"/>
    <n v="0.71"/>
    <n v="6126.9930738018902"/>
    <n v="1.9615850954717799"/>
    <n v="2885"/>
    <n v="1.165"/>
    <n v="1.3779999999999999"/>
    <n v="2.5499999999999998E-2"/>
    <n v="0.55000000000000004"/>
    <n v="24.263431542460999"/>
    <d v="1900-01-16T07:56:40"/>
    <n v="43374"/>
    <n v="3.6453303986214198"/>
    <n v="188.887533557333"/>
    <n v="0"/>
    <n v="91904.896107028355"/>
  </r>
  <r>
    <s v="STND-60051"/>
    <s v="Woodfield Preserve Property, L.L.C."/>
    <s v="Woodfield Preserve LLC -  20 N Martingale Road - Schaumburg"/>
    <s v="Occupancy Sensors"/>
    <s v="Indoor Lighting"/>
    <s v="Office"/>
    <n v="0"/>
    <n v="2041.472"/>
    <n v="1.3910400000000001"/>
    <x v="0"/>
    <x v="0"/>
    <n v="8"/>
    <s v="Qty / 1,000"/>
    <m/>
    <s v="Private-Lighting"/>
    <s v="lighting"/>
    <n v="3"/>
    <n v="1"/>
    <s v="Lighting"/>
    <n v="0.91633259480590001"/>
    <n v="1.30467645558681"/>
    <n v="1870.6673349835901"/>
    <n v="1.8148571367794699"/>
    <n v="0.71"/>
    <n v="1328.1738078383501"/>
    <n v="1.28854856711342"/>
    <n v="2885"/>
    <n v="1.165"/>
    <n v="1.3779999999999999"/>
    <n v="2.5499999999999998E-2"/>
    <n v="0.55000000000000004"/>
    <n v="24.263431542460999"/>
    <d v="1900-01-16T07:56:40"/>
    <n v="43374"/>
    <n v="3.2925564890774202"/>
    <n v="40.945937375177301"/>
    <n v="0"/>
    <n v="10625.3904627068"/>
  </r>
  <r>
    <s v="STND-60052"/>
    <s v="D.L.S. Electronic Systems"/>
    <s v="DLS Electronic Systems, Inc - 1250 Peterson Drive - Wheeling"/>
    <s v="Retrofit of Existing Indoor Fixtures to LED"/>
    <s v="Indoor Lighting"/>
    <s v="Miscellaneous"/>
    <n v="0"/>
    <n v="49825.112000000001"/>
    <n v="10.670885999999999"/>
    <x v="0"/>
    <x v="0"/>
    <n v="14.797277300976599"/>
    <s v="Qty / 1,000"/>
    <m/>
    <s v="Private-Lighting"/>
    <s v="lighting"/>
    <n v="3"/>
    <n v="1"/>
    <s v="Lighting"/>
    <n v="0.91633259480590001"/>
    <n v="1.30467645558681"/>
    <n v="45656.374165454603"/>
    <n v="13.922053724450899"/>
    <n v="0.71"/>
    <n v="32416.025657472699"/>
    <n v="9.8846581443601202"/>
    <n v="3379"/>
    <n v="1.0900000000000001"/>
    <n v="1.36"/>
    <n v="2.1999999999999999E-2"/>
    <n v="0.57999999999999996"/>
    <n v="20.7161882213673"/>
    <d v="1900-01-13T19:08:05"/>
    <n v="43269"/>
    <n v="17.649662429577699"/>
    <n v="921.504799669725"/>
    <n v="0"/>
    <n v="479668.92064919585"/>
  </r>
  <r>
    <s v="STND-60052"/>
    <s v="D.L.S. Electronic Systems"/>
    <s v="DLS Electronic Systems, Inc - 1250 Peterson Drive - Wheeling"/>
    <s v="Retrofit of Existing Indoor Fixtures to LED"/>
    <s v="Indoor Lighting"/>
    <s v="Miscellaneous"/>
    <n v="0"/>
    <n v="6445.4430000000002"/>
    <n v="1.3804000000000001"/>
    <x v="0"/>
    <x v="0"/>
    <n v="14.797277300976599"/>
    <s v="Qty / 1,000"/>
    <m/>
    <s v="Private-Lighting"/>
    <s v="lighting"/>
    <n v="3"/>
    <n v="1"/>
    <s v="Lighting"/>
    <n v="0.91633259480590001"/>
    <n v="1.30467645558681"/>
    <n v="5906.1695088635197"/>
    <n v="1.80097537929203"/>
    <n v="0.71"/>
    <n v="4193.3803512930999"/>
    <n v="1.27869251929734"/>
    <n v="3379"/>
    <n v="1.0900000000000001"/>
    <n v="1.36"/>
    <n v="2.1999999999999999E-2"/>
    <n v="0.57999999999999996"/>
    <n v="20.7161882213673"/>
    <d v="1900-01-13T19:08:05"/>
    <n v="43269"/>
    <n v="2.28318379727691"/>
    <n v="119.207091004585"/>
    <n v="0"/>
    <n v="62050.611886550665"/>
  </r>
  <r>
    <s v="STND-60052"/>
    <s v="D.L.S. Electronic Systems"/>
    <s v="DLS Electronic Systems, Inc - 1250 Peterson Drive - Wheeling"/>
    <s v="Retrofit of Existing Indoor Fixtures to LED"/>
    <s v="Indoor Lighting"/>
    <s v="Miscellaneous"/>
    <n v="0"/>
    <n v="1458.5119999999999"/>
    <n v="0.312365"/>
    <x v="0"/>
    <x v="0"/>
    <n v="14.797277300976599"/>
    <s v="Qty / 1,000"/>
    <m/>
    <s v="Private-Lighting"/>
    <s v="lighting"/>
    <n v="3"/>
    <n v="1"/>
    <s v="Lighting"/>
    <n v="0.91633259480590001"/>
    <n v="1.30467645558681"/>
    <n v="1336.4820855155399"/>
    <n v="0.40753526104937299"/>
    <n v="0.71"/>
    <n v="948.90228071603497"/>
    <n v="0.28935003534505499"/>
    <n v="3379"/>
    <n v="1.0900000000000001"/>
    <n v="1.36"/>
    <n v="2.1999999999999999E-2"/>
    <n v="0.57999999999999996"/>
    <n v="20.7161882213673"/>
    <d v="1900-01-13T19:08:05"/>
    <n v="43269"/>
    <n v="0.516652207212694"/>
    <n v="26.9748677810476"/>
    <n v="0"/>
    <n v="14041.170179284309"/>
  </r>
  <r>
    <s v="STND-60055"/>
    <s v="Speedway LLC"/>
    <s v="Speedway LLC #1411  - 1300 W Normantown Rd - Romeoville"/>
    <s v="Outdoor &amp; Garage - LED Fixtures"/>
    <s v="Outdoor &amp; Garage Lighting"/>
    <s v="Exterior"/>
    <n v="0"/>
    <n v="126732.74400000001"/>
    <n v="0"/>
    <x v="0"/>
    <x v="0"/>
    <n v="10.1978380583316"/>
    <s v="Qty / 1,000"/>
    <m/>
    <s v="Private-Lighting"/>
    <s v="lighting"/>
    <n v="2"/>
    <n v="1"/>
    <s v="Lighting"/>
    <n v="0.97902139861649395"/>
    <n v="0.93591656730105399"/>
    <n v="124074.068281386"/>
    <n v="0"/>
    <n v="0.71"/>
    <n v="88092.588479784099"/>
    <n v="0"/>
    <n v="4903"/>
    <n v="1"/>
    <n v="1"/>
    <n v="0"/>
    <n v="0"/>
    <n v="14.276973281664301"/>
    <d v="1900-01-09T04:44:53"/>
    <n v="43317"/>
    <n v="0"/>
    <n v="0"/>
    <n v="0"/>
    <n v="898353.95145608613"/>
  </r>
  <r>
    <s v="STND-60055"/>
    <s v="Speedway LLC"/>
    <s v="Speedway LLC #1411  - 1300 W Normantown Rd - Romeoville"/>
    <s v="Outdoor &amp; Garage - LED Fixtures"/>
    <s v="Outdoor &amp; Garage Lighting"/>
    <s v="Exterior"/>
    <n v="0"/>
    <n v="2544.6570000000002"/>
    <n v="0"/>
    <x v="0"/>
    <x v="0"/>
    <n v="10.1978380583316"/>
    <s v="Qty / 1,000"/>
    <m/>
    <s v="Private-Lighting"/>
    <s v="lighting"/>
    <n v="2"/>
    <n v="1"/>
    <s v="Lighting"/>
    <n v="0.97902139861649395"/>
    <n v="0.93591656730105399"/>
    <n v="2491.27365513925"/>
    <n v="0"/>
    <n v="0.71"/>
    <n v="1768.8042951488701"/>
    <n v="0"/>
    <n v="4903"/>
    <n v="1"/>
    <n v="1"/>
    <n v="0"/>
    <n v="0"/>
    <n v="14.276973281664301"/>
    <d v="1900-01-09T04:44:53"/>
    <n v="43317"/>
    <n v="0"/>
    <n v="0"/>
    <n v="0"/>
    <n v="18037.979758809546"/>
  </r>
  <r>
    <s v="STND-60055"/>
    <s v="Speedway LLC"/>
    <s v="Speedway LLC #1411  - 1300 W Normantown Rd - Romeoville"/>
    <s v="Outdoor &amp; Garage - LED Fixtures"/>
    <s v="Outdoor &amp; Garage Lighting"/>
    <s v="Exterior"/>
    <n v="0"/>
    <n v="40665.482000000004"/>
    <n v="0"/>
    <x v="0"/>
    <x v="0"/>
    <n v="10.1978380583316"/>
    <s v="Qty / 1,000"/>
    <m/>
    <s v="Private-Lighting"/>
    <s v="lighting"/>
    <n v="2"/>
    <n v="1"/>
    <s v="Lighting"/>
    <n v="0.97902139861649395"/>
    <n v="0.93591656730105399"/>
    <n v="39812.377063053798"/>
    <n v="0"/>
    <n v="0.71"/>
    <n v="28266.787714768201"/>
    <n v="0"/>
    <n v="4903"/>
    <n v="1"/>
    <n v="1"/>
    <n v="0"/>
    <n v="0"/>
    <n v="14.276973281664301"/>
    <d v="1900-01-09T04:44:53"/>
    <n v="43317"/>
    <n v="0"/>
    <n v="0"/>
    <n v="0"/>
    <n v="288260.12354444328"/>
  </r>
  <r>
    <s v="STND-60056"/>
    <s v="Speedway LLC"/>
    <s v="Speedway LLC #1412  - 19730 S Harlem Ave - Frankfort"/>
    <s v="Outdoor &amp; Garage - LED Fixtures"/>
    <s v="Outdoor &amp; Garage Lighting"/>
    <s v="Exterior"/>
    <n v="0"/>
    <n v="112651.32799999999"/>
    <n v="0"/>
    <x v="0"/>
    <x v="0"/>
    <n v="10.1978380583316"/>
    <s v="Qty / 1,000"/>
    <m/>
    <s v="Private-Lighting"/>
    <s v="lighting"/>
    <n v="2"/>
    <n v="1"/>
    <s v="Lighting"/>
    <n v="0.97902139861649395"/>
    <n v="0.93591656730105399"/>
    <n v="110288.06069456501"/>
    <n v="0"/>
    <n v="0.71"/>
    <n v="78304.523093141397"/>
    <n v="0"/>
    <n v="4903"/>
    <n v="1"/>
    <n v="1"/>
    <n v="0"/>
    <n v="0"/>
    <n v="14.276973281664301"/>
    <d v="1900-01-09T04:44:53"/>
    <n v="43317"/>
    <n v="0"/>
    <n v="0"/>
    <n v="0"/>
    <n v="798536.84573874297"/>
  </r>
  <r>
    <s v="STND-60056"/>
    <s v="Speedway LLC"/>
    <s v="Speedway LLC #1412  - 19730 S Harlem Ave - Frankfort"/>
    <s v="Outdoor &amp; Garage - LED Fixtures"/>
    <s v="Outdoor &amp; Garage Lighting"/>
    <s v="Exterior"/>
    <n v="0"/>
    <n v="2544.6570000000002"/>
    <n v="0"/>
    <x v="0"/>
    <x v="0"/>
    <n v="10.1978380583316"/>
    <s v="Qty / 1,000"/>
    <m/>
    <s v="Private-Lighting"/>
    <s v="lighting"/>
    <n v="2"/>
    <n v="1"/>
    <s v="Lighting"/>
    <n v="0.97902139861649395"/>
    <n v="0.93591656730105399"/>
    <n v="2491.27365513925"/>
    <n v="0"/>
    <n v="0.71"/>
    <n v="1768.8042951488701"/>
    <n v="0"/>
    <n v="4903"/>
    <n v="1"/>
    <n v="1"/>
    <n v="0"/>
    <n v="0"/>
    <n v="14.276973281664301"/>
    <d v="1900-01-09T04:44:53"/>
    <n v="43317"/>
    <n v="0"/>
    <n v="0"/>
    <n v="0"/>
    <n v="18037.979758809546"/>
  </r>
  <r>
    <s v="STND-60056"/>
    <s v="Speedway LLC"/>
    <s v="Speedway LLC #1412  - 19730 S Harlem Ave - Frankfort"/>
    <s v="Outdoor &amp; Garage - LED Fixtures"/>
    <s v="Outdoor &amp; Garage Lighting"/>
    <s v="Exterior"/>
    <n v="0"/>
    <n v="18768.684000000001"/>
    <n v="0"/>
    <x v="0"/>
    <x v="0"/>
    <n v="10.1978380583316"/>
    <s v="Qty / 1,000"/>
    <m/>
    <s v="Private-Lighting"/>
    <s v="lighting"/>
    <n v="2"/>
    <n v="1"/>
    <s v="Lighting"/>
    <n v="0.97902139861649395"/>
    <n v="0.93591656730105399"/>
    <n v="18374.943259871001"/>
    <n v="0"/>
    <n v="0.71"/>
    <n v="13046.209714508401"/>
    <n v="0"/>
    <n v="4903"/>
    <n v="1"/>
    <n v="1"/>
    <n v="0"/>
    <n v="0"/>
    <n v="14.276973281664301"/>
    <d v="1900-01-09T04:44:53"/>
    <n v="43317"/>
    <n v="0"/>
    <n v="0"/>
    <n v="0"/>
    <n v="133043.1339435892"/>
  </r>
  <r>
    <s v="STND-60057"/>
    <s v="Speedway LLC"/>
    <s v="Speedway LLC #1413  - 18460 80th Ave - Tinley Park"/>
    <s v="Outdoor &amp; Garage - LED Fixtures"/>
    <s v="Outdoor &amp; Garage Lighting"/>
    <s v="Exterior"/>
    <n v="0"/>
    <n v="73927.433999999994"/>
    <n v="0"/>
    <x v="0"/>
    <x v="0"/>
    <n v="10.1978380583316"/>
    <s v="Qty / 1,000"/>
    <m/>
    <s v="Private-Lighting"/>
    <s v="lighting"/>
    <n v="3"/>
    <n v="1"/>
    <s v="Lighting"/>
    <n v="0.91633259480590001"/>
    <n v="1.30467645558681"/>
    <n v="67742.117424561904"/>
    <n v="0"/>
    <n v="0.71"/>
    <n v="48096.903371438901"/>
    <n v="0"/>
    <n v="4903"/>
    <n v="1"/>
    <n v="1"/>
    <n v="0"/>
    <n v="0"/>
    <n v="14.276973281664301"/>
    <d v="1900-01-09T04:44:53"/>
    <n v="43317"/>
    <n v="0"/>
    <n v="0"/>
    <n v="0"/>
    <n v="490484.43168915703"/>
  </r>
  <r>
    <s v="STND-60057"/>
    <s v="Speedway LLC"/>
    <s v="Speedway LLC #1413  - 18460 80th Ave - Tinley Park"/>
    <s v="Outdoor &amp; Garage - LED Fixtures"/>
    <s v="Outdoor &amp; Garage Lighting"/>
    <s v="Exterior"/>
    <n v="0"/>
    <n v="21896.797999999999"/>
    <n v="0"/>
    <x v="0"/>
    <x v="0"/>
    <n v="10.1978380583316"/>
    <s v="Qty / 1,000"/>
    <m/>
    <s v="Private-Lighting"/>
    <s v="lighting"/>
    <n v="3"/>
    <n v="1"/>
    <s v="Lighting"/>
    <n v="0.91633259480590001"/>
    <n v="1.30467645558681"/>
    <n v="20064.7497292806"/>
    <n v="0"/>
    <n v="0.71"/>
    <n v="14245.9723077893"/>
    <n v="0"/>
    <n v="4903"/>
    <n v="1"/>
    <n v="1"/>
    <n v="0"/>
    <n v="0"/>
    <n v="14.276973281664301"/>
    <d v="1900-01-09T04:44:53"/>
    <n v="43317"/>
    <n v="0"/>
    <n v="0"/>
    <n v="0"/>
    <n v="145278.11857831178"/>
  </r>
  <r>
    <s v="STND-60058"/>
    <s v="Speedway LLC"/>
    <s v="Speedway LLC #1414  - 19855 LaGrange Rd - Mokena"/>
    <s v="Outdoor &amp; Garage - LED Fixtures"/>
    <s v="Outdoor &amp; Garage Lighting"/>
    <s v="Exterior"/>
    <n v="0"/>
    <n v="14076.513000000001"/>
    <n v="0"/>
    <x v="0"/>
    <x v="0"/>
    <n v="10.1978380583316"/>
    <s v="Qty / 1,000"/>
    <m/>
    <s v="Private-Lighting"/>
    <s v="lighting"/>
    <n v="3"/>
    <n v="1"/>
    <s v="Lighting"/>
    <n v="0.91633259480590001"/>
    <n v="1.30467645558681"/>
    <n v="12898.767683108999"/>
    <n v="0"/>
    <n v="0.71"/>
    <n v="9158.1250550073801"/>
    <n v="0"/>
    <n v="4903"/>
    <n v="1"/>
    <n v="1"/>
    <n v="0"/>
    <n v="0"/>
    <n v="14.276973281664301"/>
    <d v="1900-01-09T04:44:53"/>
    <n v="43317"/>
    <n v="0"/>
    <n v="0"/>
    <n v="0"/>
    <n v="93393.076228914433"/>
  </r>
  <r>
    <s v="STND-60059"/>
    <s v="Speedway LLC"/>
    <s v="Speedway LLC #1415  - 2925 Riverstone Ct - Kankakee"/>
    <s v="Outdoor &amp; Garage - LED Fixtures"/>
    <s v="Outdoor &amp; Garage Lighting"/>
    <s v="Exterior"/>
    <n v="0"/>
    <n v="105610.62"/>
    <n v="0"/>
    <x v="0"/>
    <x v="0"/>
    <n v="10.1978380583316"/>
    <s v="Qty / 1,000"/>
    <m/>
    <s v="Private-Lighting"/>
    <s v="lighting"/>
    <n v="2"/>
    <n v="1"/>
    <s v="Lighting"/>
    <n v="0.97902139861649395"/>
    <n v="0.93591656730105399"/>
    <n v="103395.056901155"/>
    <n v="0"/>
    <n v="0.71"/>
    <n v="73410.490399820104"/>
    <n v="0"/>
    <n v="4903"/>
    <n v="1"/>
    <n v="1"/>
    <n v="0"/>
    <n v="0"/>
    <n v="14.276973281664301"/>
    <d v="1900-01-09T04:44:53"/>
    <n v="43422"/>
    <n v="0"/>
    <n v="0"/>
    <n v="0"/>
    <n v="748628.29288007203"/>
  </r>
  <r>
    <s v="STND-60059"/>
    <s v="Speedway LLC"/>
    <s v="Speedway LLC #1415  - 2925 Riverstone Ct - Kankakee"/>
    <s v="Outdoor &amp; Garage - LED Fixtures"/>
    <s v="Outdoor &amp; Garage Lighting"/>
    <s v="Exterior"/>
    <n v="0"/>
    <n v="2544.6570000000002"/>
    <n v="0"/>
    <x v="0"/>
    <x v="0"/>
    <n v="10.1978380583316"/>
    <s v="Qty / 1,000"/>
    <m/>
    <s v="Private-Lighting"/>
    <s v="lighting"/>
    <n v="2"/>
    <n v="1"/>
    <s v="Lighting"/>
    <n v="0.97902139861649395"/>
    <n v="0.93591656730105399"/>
    <n v="2491.27365513925"/>
    <n v="0"/>
    <n v="0.71"/>
    <n v="1768.8042951488701"/>
    <n v="0"/>
    <n v="4903"/>
    <n v="1"/>
    <n v="1"/>
    <n v="0"/>
    <n v="0"/>
    <n v="14.276973281664301"/>
    <d v="1900-01-09T04:44:53"/>
    <n v="43422"/>
    <n v="0"/>
    <n v="0"/>
    <n v="0"/>
    <n v="18037.979758809546"/>
  </r>
  <r>
    <s v="STND-60059"/>
    <s v="Speedway LLC"/>
    <s v="Speedway LLC #1415  - 2925 Riverstone Ct - Kankakee"/>
    <s v="Outdoor &amp; Garage - LED Fixtures"/>
    <s v="Outdoor &amp; Garage Lighting"/>
    <s v="Exterior"/>
    <n v="0"/>
    <n v="28153.026000000002"/>
    <n v="0"/>
    <x v="0"/>
    <x v="0"/>
    <n v="10.1978380583316"/>
    <s v="Qty / 1,000"/>
    <m/>
    <s v="Private-Lighting"/>
    <s v="lighting"/>
    <n v="2"/>
    <n v="1"/>
    <s v="Lighting"/>
    <n v="0.97902139861649395"/>
    <n v="0.93591656730105399"/>
    <n v="27562.4148898065"/>
    <n v="0"/>
    <n v="0.71"/>
    <n v="19569.314571762599"/>
    <n v="0"/>
    <n v="4903"/>
    <n v="1"/>
    <n v="1"/>
    <n v="0"/>
    <n v="0"/>
    <n v="14.276973281664301"/>
    <d v="1900-01-09T04:44:53"/>
    <n v="43422"/>
    <n v="0"/>
    <n v="0"/>
    <n v="0"/>
    <n v="199564.70091538379"/>
  </r>
  <r>
    <s v="STND-60059"/>
    <s v="Speedway LLC"/>
    <s v="Speedway LLC #1415  - 2925 Riverstone Ct - Kankakee"/>
    <s v="Outdoor &amp; Garage - LED Fixtures"/>
    <s v="Outdoor &amp; Garage Lighting"/>
    <s v="Exterior"/>
    <n v="0"/>
    <n v="2706.4560000000001"/>
    <n v="0"/>
    <x v="0"/>
    <x v="0"/>
    <n v="10.1978380583316"/>
    <s v="Qty / 1,000"/>
    <m/>
    <s v="Private-Lighting"/>
    <s v="lighting"/>
    <n v="2"/>
    <n v="1"/>
    <s v="Lighting"/>
    <n v="0.97902139861649395"/>
    <n v="0.93591656730105399"/>
    <n v="2649.6783384139999"/>
    <n v="0"/>
    <n v="0.71"/>
    <n v="1881.27162027394"/>
    <n v="0"/>
    <n v="4903"/>
    <n v="1"/>
    <n v="1"/>
    <n v="0"/>
    <n v="0"/>
    <n v="14.276973281664301"/>
    <d v="1900-01-09T04:44:53"/>
    <n v="43422"/>
    <n v="0"/>
    <n v="0"/>
    <n v="0"/>
    <n v="19184.903327288739"/>
  </r>
  <r>
    <s v="STND-60060"/>
    <s v="Speedway LLC"/>
    <s v="Speedway LLC #1416  - 11151 W Lincoln Hwy - Frankfort"/>
    <s v="Outdoor &amp; Garage - LED Fixtures"/>
    <s v="Outdoor &amp; Garage Lighting"/>
    <s v="Exterior"/>
    <n v="0"/>
    <n v="77447.788"/>
    <n v="0"/>
    <x v="0"/>
    <x v="0"/>
    <n v="10.1978380583316"/>
    <s v="Qty / 1,000"/>
    <m/>
    <s v="Private-Lighting"/>
    <s v="lighting"/>
    <n v="3"/>
    <n v="1"/>
    <s v="Lighting"/>
    <n v="0.91633259480590001"/>
    <n v="1.30467645558681"/>
    <n v="70967.932540017195"/>
    <n v="0"/>
    <n v="0.71"/>
    <n v="50387.2321034122"/>
    <n v="0"/>
    <n v="4903"/>
    <n v="1"/>
    <n v="1"/>
    <n v="0"/>
    <n v="0"/>
    <n v="14.276973281664301"/>
    <d v="1900-01-09T04:44:53"/>
    <n v="43379"/>
    <n v="0"/>
    <n v="0"/>
    <n v="0"/>
    <n v="513840.83319816471"/>
  </r>
  <r>
    <s v="STND-60060"/>
    <s v="Speedway LLC"/>
    <s v="Speedway LLC #1416  - 11151 W Lincoln Hwy - Frankfort"/>
    <s v="Outdoor &amp; Garage - LED Fixtures"/>
    <s v="Outdoor &amp; Garage Lighting"/>
    <s v="Exterior"/>
    <n v="0"/>
    <n v="848.21900000000005"/>
    <n v="0"/>
    <x v="0"/>
    <x v="0"/>
    <n v="10.1978380583316"/>
    <s v="Qty / 1,000"/>
    <m/>
    <s v="Private-Lighting"/>
    <s v="lighting"/>
    <n v="3"/>
    <n v="1"/>
    <s v="Lighting"/>
    <n v="0.91633259480590001"/>
    <n v="1.30467645558681"/>
    <n v="777.25071723366602"/>
    <n v="0"/>
    <n v="0.71"/>
    <n v="551.84800923590296"/>
    <n v="0"/>
    <n v="4903"/>
    <n v="1"/>
    <n v="1"/>
    <n v="0"/>
    <n v="0"/>
    <n v="14.276973281664301"/>
    <d v="1900-01-09T04:44:53"/>
    <n v="43379"/>
    <n v="0"/>
    <n v="0"/>
    <n v="0"/>
    <n v="5627.6566310004191"/>
  </r>
  <r>
    <s v="STND-60060"/>
    <s v="Speedway LLC"/>
    <s v="Speedway LLC #1416  - 11151 W Lincoln Hwy - Frankfort"/>
    <s v="Outdoor &amp; Garage - LED Fixtures"/>
    <s v="Outdoor &amp; Garage Lighting"/>
    <s v="Exterior"/>
    <n v="0"/>
    <n v="14076.513000000001"/>
    <n v="0"/>
    <x v="0"/>
    <x v="0"/>
    <n v="10.1978380583316"/>
    <s v="Qty / 1,000"/>
    <m/>
    <s v="Private-Lighting"/>
    <s v="lighting"/>
    <n v="3"/>
    <n v="1"/>
    <s v="Lighting"/>
    <n v="0.91633259480590001"/>
    <n v="1.30467645558681"/>
    <n v="12898.767683108999"/>
    <n v="0"/>
    <n v="0.71"/>
    <n v="9158.1250550073801"/>
    <n v="0"/>
    <n v="4903"/>
    <n v="1"/>
    <n v="1"/>
    <n v="0"/>
    <n v="0"/>
    <n v="14.276973281664301"/>
    <d v="1900-01-09T04:44:53"/>
    <n v="43379"/>
    <n v="0"/>
    <n v="0"/>
    <n v="0"/>
    <n v="93393.076228914433"/>
  </r>
  <r>
    <s v="STND-60061"/>
    <s v="Speedway LLC"/>
    <s v="Speedway LLC #1417  - 4032 Route 34 - Oswego"/>
    <s v="Outdoor &amp; Garage - LED Fixtures"/>
    <s v="Outdoor &amp; Garage Lighting"/>
    <s v="Exterior"/>
    <n v="0"/>
    <n v="84488.495999999999"/>
    <n v="0"/>
    <x v="0"/>
    <x v="0"/>
    <n v="10.1978380583316"/>
    <s v="Qty / 1,000"/>
    <m/>
    <s v="Private-Lighting"/>
    <s v="lighting"/>
    <n v="3"/>
    <n v="1"/>
    <s v="Lighting"/>
    <n v="0.91633259480590001"/>
    <n v="1.30467645558681"/>
    <n v="77419.562770927907"/>
    <n v="0"/>
    <n v="0.71"/>
    <n v="54967.889567358798"/>
    <n v="0"/>
    <n v="4903"/>
    <n v="1"/>
    <n v="1"/>
    <n v="0"/>
    <n v="0"/>
    <n v="14.276973281664301"/>
    <d v="1900-01-09T04:44:53"/>
    <n v="43317"/>
    <n v="0"/>
    <n v="0"/>
    <n v="0"/>
    <n v="560553.63621618005"/>
  </r>
  <r>
    <s v="STND-60061"/>
    <s v="Speedway LLC"/>
    <s v="Speedway LLC #1417  - 4032 Route 34 - Oswego"/>
    <s v="Outdoor &amp; Garage - LED Fixtures"/>
    <s v="Outdoor &amp; Garage Lighting"/>
    <s v="Exterior"/>
    <n v="0"/>
    <n v="12512.456"/>
    <n v="0"/>
    <x v="0"/>
    <x v="0"/>
    <n v="10.1978380583316"/>
    <s v="Qty / 1,000"/>
    <m/>
    <s v="Private-Lighting"/>
    <s v="lighting"/>
    <n v="3"/>
    <n v="1"/>
    <s v="Lighting"/>
    <n v="0.91633259480590001"/>
    <n v="1.30467645558681"/>
    <n v="11465.571273874601"/>
    <n v="0"/>
    <n v="0.71"/>
    <n v="8140.5556044510004"/>
    <n v="0"/>
    <n v="4903"/>
    <n v="1"/>
    <n v="1"/>
    <n v="0"/>
    <n v="0"/>
    <n v="14.276973281664301"/>
    <d v="1900-01-09T04:44:53"/>
    <n v="43317"/>
    <n v="0"/>
    <n v="0"/>
    <n v="0"/>
    <n v="83016.06775903501"/>
  </r>
  <r>
    <s v="STND-60062"/>
    <s v="Speedway LLC"/>
    <s v="Speedway LLC #1418  - 12502 W 143rd St - Homer Glen"/>
    <s v="Outdoor &amp; Garage - LED Fixtures"/>
    <s v="Outdoor &amp; Garage Lighting"/>
    <s v="Exterior"/>
    <n v="0"/>
    <n v="133773.45199999999"/>
    <n v="0"/>
    <x v="0"/>
    <x v="0"/>
    <n v="10.1978380583316"/>
    <s v="Qty / 1,000"/>
    <m/>
    <s v="Private-Lighting"/>
    <s v="lighting"/>
    <n v="2"/>
    <n v="1"/>
    <s v="Lighting"/>
    <n v="0.97902139861649395"/>
    <n v="0.93591656730105399"/>
    <n v="130967.072074796"/>
    <n v="0"/>
    <n v="0.71"/>
    <n v="92986.621173105406"/>
    <n v="0"/>
    <n v="4903"/>
    <n v="1"/>
    <n v="1"/>
    <n v="0"/>
    <n v="0"/>
    <n v="14.276973281664301"/>
    <d v="1900-01-09T04:44:53"/>
    <n v="43379"/>
    <n v="0"/>
    <n v="0"/>
    <n v="0"/>
    <n v="948262.5043147573"/>
  </r>
  <r>
    <s v="STND-60062"/>
    <s v="Speedway LLC"/>
    <s v="Speedway LLC #1418  - 12502 W 143rd St - Homer Glen"/>
    <s v="Outdoor &amp; Garage - LED Fixtures"/>
    <s v="Outdoor &amp; Garage Lighting"/>
    <s v="Exterior"/>
    <n v="0"/>
    <n v="3392.8760000000002"/>
    <n v="0"/>
    <x v="0"/>
    <x v="0"/>
    <n v="10.1978380583316"/>
    <s v="Qty / 1,000"/>
    <m/>
    <s v="Private-Lighting"/>
    <s v="lighting"/>
    <n v="2"/>
    <n v="1"/>
    <s v="Lighting"/>
    <n v="0.97902139861649395"/>
    <n v="0.93591656730105399"/>
    <n v="3321.6982068523298"/>
    <n v="0"/>
    <n v="0.71"/>
    <n v="2358.40572686516"/>
    <n v="0"/>
    <n v="4903"/>
    <n v="1"/>
    <n v="1"/>
    <n v="0"/>
    <n v="0"/>
    <n v="14.276973281664301"/>
    <d v="1900-01-09T04:44:53"/>
    <n v="43379"/>
    <n v="0"/>
    <n v="0"/>
    <n v="0"/>
    <n v="24050.639678412728"/>
  </r>
  <r>
    <s v="STND-60062"/>
    <s v="Speedway LLC"/>
    <s v="Speedway LLC #1418  - 12502 W 143rd St - Homer Glen"/>
    <s v="Outdoor &amp; Garage - LED Fixtures"/>
    <s v="Outdoor &amp; Garage Lighting"/>
    <s v="Exterior"/>
    <n v="0"/>
    <n v="20332.741000000002"/>
    <n v="0"/>
    <x v="0"/>
    <x v="0"/>
    <n v="10.1978380583316"/>
    <s v="Qty / 1,000"/>
    <m/>
    <s v="Private-Lighting"/>
    <s v="lighting"/>
    <n v="2"/>
    <n v="1"/>
    <s v="Lighting"/>
    <n v="0.97902139861649395"/>
    <n v="0.93591656730105399"/>
    <n v="19906.188531526899"/>
    <n v="0"/>
    <n v="0.71"/>
    <n v="14133.393857384101"/>
    <n v="0"/>
    <n v="4903"/>
    <n v="1"/>
    <n v="1"/>
    <n v="0"/>
    <n v="0"/>
    <n v="14.276973281664301"/>
    <d v="1900-01-09T04:44:53"/>
    <n v="43379"/>
    <n v="0"/>
    <n v="0"/>
    <n v="0"/>
    <n v="144130.06177222164"/>
  </r>
  <r>
    <s v="STND-60063"/>
    <s v="Speedway LLC"/>
    <s v="Speedway LLC #1419  - 15060 S Bell Rd - Homer Glen"/>
    <s v="Outdoor &amp; Garage - LED Fixtures"/>
    <s v="Outdoor &amp; Garage Lighting"/>
    <s v="Exterior"/>
    <n v="0"/>
    <n v="88008.85"/>
    <n v="0"/>
    <x v="0"/>
    <x v="0"/>
    <n v="10.1978380583316"/>
    <s v="Qty / 1,000"/>
    <m/>
    <s v="Private-Lighting"/>
    <s v="lighting"/>
    <n v="3"/>
    <n v="1"/>
    <s v="Lighting"/>
    <n v="0.91633259480590001"/>
    <n v="1.30467645558681"/>
    <n v="80645.377886383198"/>
    <n v="0"/>
    <n v="0.71"/>
    <n v="57258.218299332097"/>
    <n v="0"/>
    <n v="4903"/>
    <n v="1"/>
    <n v="1"/>
    <n v="0"/>
    <n v="0"/>
    <n v="14.276973281664301"/>
    <d v="1900-01-09T04:44:53"/>
    <n v="43317"/>
    <n v="0"/>
    <n v="0"/>
    <n v="0"/>
    <n v="583910.03772518772"/>
  </r>
  <r>
    <s v="STND-60063"/>
    <s v="Speedway LLC"/>
    <s v="Speedway LLC #1419  - 15060 S Bell Rd - Homer Glen"/>
    <s v="Outdoor &amp; Garage - LED Fixtures"/>
    <s v="Outdoor &amp; Garage Lighting"/>
    <s v="Exterior"/>
    <n v="0"/>
    <n v="4241.0950000000003"/>
    <n v="0"/>
    <x v="0"/>
    <x v="0"/>
    <n v="10.1978380583316"/>
    <s v="Qty / 1,000"/>
    <m/>
    <s v="Private-Lighting"/>
    <s v="lighting"/>
    <n v="3"/>
    <n v="1"/>
    <s v="Lighting"/>
    <n v="0.91633259480590001"/>
    <n v="1.30467645558681"/>
    <n v="3886.25358616833"/>
    <n v="0"/>
    <n v="0.71"/>
    <n v="2759.24004617951"/>
    <n v="0"/>
    <n v="4903"/>
    <n v="1"/>
    <n v="1"/>
    <n v="0"/>
    <n v="0"/>
    <n v="14.276973281664301"/>
    <d v="1900-01-09T04:44:53"/>
    <n v="43317"/>
    <n v="0"/>
    <n v="0"/>
    <n v="0"/>
    <n v="28138.283155002049"/>
  </r>
  <r>
    <s v="STND-60063"/>
    <s v="Speedway LLC"/>
    <s v="Speedway LLC #1419  - 15060 S Bell Rd - Homer Glen"/>
    <s v="Outdoor &amp; Garage - LED Fixtures"/>
    <s v="Outdoor &amp; Garage Lighting"/>
    <s v="Exterior"/>
    <n v="0"/>
    <n v="20332.741000000002"/>
    <n v="0"/>
    <x v="0"/>
    <x v="0"/>
    <n v="10.1978380583316"/>
    <s v="Qty / 1,000"/>
    <m/>
    <s v="Private-Lighting"/>
    <s v="lighting"/>
    <n v="3"/>
    <n v="1"/>
    <s v="Lighting"/>
    <n v="0.91633259480590001"/>
    <n v="1.30467645558681"/>
    <n v="18631.5533200463"/>
    <n v="0"/>
    <n v="0.71"/>
    <n v="13228.402857232901"/>
    <n v="0"/>
    <n v="4903"/>
    <n v="1"/>
    <n v="1"/>
    <n v="0"/>
    <n v="0"/>
    <n v="14.276973281664301"/>
    <d v="1900-01-09T04:44:53"/>
    <n v="43317"/>
    <n v="0"/>
    <n v="0"/>
    <n v="0"/>
    <n v="134901.11010843216"/>
  </r>
  <r>
    <s v="STND-60064"/>
    <s v="Speedway LLC"/>
    <s v="Speedway LLC #1420  - 15551 W 143rd St - Homer Glen"/>
    <s v="Outdoor &amp; Garage - LED Fixtures"/>
    <s v="Outdoor &amp; Garage Lighting"/>
    <s v="Exterior"/>
    <n v="0"/>
    <n v="91529.203999999998"/>
    <n v="0"/>
    <x v="0"/>
    <x v="0"/>
    <n v="10.1978380583316"/>
    <s v="Qty / 1,000"/>
    <m/>
    <s v="Private-Lighting"/>
    <s v="lighting"/>
    <n v="3"/>
    <n v="1"/>
    <s v="Lighting"/>
    <n v="0.91633259480590001"/>
    <n v="1.30467645558681"/>
    <n v="83871.193001838503"/>
    <n v="0"/>
    <n v="0.71"/>
    <n v="59548.547031305403"/>
    <n v="0"/>
    <n v="4903"/>
    <n v="1"/>
    <n v="1"/>
    <n v="0"/>
    <n v="0"/>
    <n v="14.276973281664301"/>
    <d v="1900-01-09T04:44:53"/>
    <n v="43317"/>
    <n v="0"/>
    <n v="0"/>
    <n v="0"/>
    <n v="607266.43923419539"/>
  </r>
  <r>
    <s v="STND-60064"/>
    <s v="Speedway LLC"/>
    <s v="Speedway LLC #1420  - 15551 W 143rd St - Homer Glen"/>
    <s v="Outdoor &amp; Garage - LED Fixtures"/>
    <s v="Outdoor &amp; Garage Lighting"/>
    <s v="Exterior"/>
    <n v="0"/>
    <n v="2544.6570000000002"/>
    <n v="0"/>
    <x v="0"/>
    <x v="0"/>
    <n v="10.1978380583316"/>
    <s v="Qty / 1,000"/>
    <m/>
    <s v="Private-Lighting"/>
    <s v="lighting"/>
    <n v="3"/>
    <n v="1"/>
    <s v="Lighting"/>
    <n v="0.91633259480590001"/>
    <n v="1.30467645558681"/>
    <n v="2331.752151701"/>
    <n v="0"/>
    <n v="0.71"/>
    <n v="1655.54402770771"/>
    <n v="0"/>
    <n v="4903"/>
    <n v="1"/>
    <n v="1"/>
    <n v="0"/>
    <n v="0"/>
    <n v="14.276973281664301"/>
    <d v="1900-01-09T04:44:53"/>
    <n v="43317"/>
    <n v="0"/>
    <n v="0"/>
    <n v="0"/>
    <n v="16882.969893001271"/>
  </r>
  <r>
    <s v="STND-60064"/>
    <s v="Speedway LLC"/>
    <s v="Speedway LLC #1420  - 15551 W 143rd St - Homer Glen"/>
    <s v="Outdoor &amp; Garage - LED Fixtures"/>
    <s v="Outdoor &amp; Garage Lighting"/>
    <s v="Exterior"/>
    <n v="0"/>
    <n v="18768.684000000001"/>
    <n v="0"/>
    <x v="0"/>
    <x v="0"/>
    <n v="10.1978380583316"/>
    <s v="Qty / 1,000"/>
    <m/>
    <s v="Private-Lighting"/>
    <s v="lighting"/>
    <n v="3"/>
    <n v="1"/>
    <s v="Lighting"/>
    <n v="0.91633259480590001"/>
    <n v="1.30467645558681"/>
    <n v="17198.356910811999"/>
    <n v="0"/>
    <n v="0.71"/>
    <n v="12210.8334066765"/>
    <n v="0"/>
    <n v="4903"/>
    <n v="1"/>
    <n v="1"/>
    <n v="0"/>
    <n v="0"/>
    <n v="14.276973281664301"/>
    <d v="1900-01-09T04:44:53"/>
    <n v="43317"/>
    <n v="0"/>
    <n v="0"/>
    <n v="0"/>
    <n v="124524.10163855251"/>
  </r>
  <r>
    <s v="STND-60065"/>
    <s v="Speedway LLC"/>
    <s v="Speedway LLC #1421  - 22310 S LaGrange Rd - Frankfort"/>
    <s v="Outdoor &amp; Garage - LED Fixtures"/>
    <s v="Outdoor &amp; Garage Lighting"/>
    <s v="Exterior"/>
    <n v="0"/>
    <n v="112651.32799999999"/>
    <n v="0"/>
    <x v="0"/>
    <x v="0"/>
    <n v="10.1978380583316"/>
    <s v="Qty / 1,000"/>
    <m/>
    <s v="Private-Lighting"/>
    <s v="lighting"/>
    <n v="2"/>
    <n v="1"/>
    <s v="Lighting"/>
    <n v="0.97902139861649395"/>
    <n v="0.93591656730105399"/>
    <n v="110288.06069456501"/>
    <n v="0"/>
    <n v="0.71"/>
    <n v="78304.523093141397"/>
    <n v="0"/>
    <n v="4903"/>
    <n v="1"/>
    <n v="1"/>
    <n v="0"/>
    <n v="0"/>
    <n v="14.276973281664301"/>
    <d v="1900-01-09T04:44:53"/>
    <n v="43317"/>
    <n v="0"/>
    <n v="0"/>
    <n v="0"/>
    <n v="798536.84573874297"/>
  </r>
  <r>
    <s v="STND-60065"/>
    <s v="Speedway LLC"/>
    <s v="Speedway LLC #1421  - 22310 S LaGrange Rd - Frankfort"/>
    <s v="Outdoor &amp; Garage - LED Fixtures"/>
    <s v="Outdoor &amp; Garage Lighting"/>
    <s v="Exterior"/>
    <n v="0"/>
    <n v="28153.026000000002"/>
    <n v="0"/>
    <x v="0"/>
    <x v="0"/>
    <n v="10.1978380583316"/>
    <s v="Qty / 1,000"/>
    <m/>
    <s v="Private-Lighting"/>
    <s v="lighting"/>
    <n v="2"/>
    <n v="1"/>
    <s v="Lighting"/>
    <n v="0.97902139861649395"/>
    <n v="0.93591656730105399"/>
    <n v="27562.4148898065"/>
    <n v="0"/>
    <n v="0.71"/>
    <n v="19569.314571762599"/>
    <n v="0"/>
    <n v="4903"/>
    <n v="1"/>
    <n v="1"/>
    <n v="0"/>
    <n v="0"/>
    <n v="14.276973281664301"/>
    <d v="1900-01-09T04:44:53"/>
    <n v="43317"/>
    <n v="0"/>
    <n v="0"/>
    <n v="0"/>
    <n v="199564.70091538379"/>
  </r>
  <r>
    <s v="STND-60065"/>
    <s v="Speedway LLC"/>
    <s v="Speedway LLC #1421  - 22310 S LaGrange Rd - Frankfort"/>
    <s v="Outdoor &amp; Garage - LED Fixtures"/>
    <s v="Outdoor &amp; Garage Lighting"/>
    <s v="Exterior"/>
    <n v="0"/>
    <n v="1804.3040000000001"/>
    <n v="0"/>
    <x v="0"/>
    <x v="0"/>
    <n v="10.1978380583316"/>
    <s v="Qty / 1,000"/>
    <m/>
    <s v="Private-Lighting"/>
    <s v="lighting"/>
    <n v="2"/>
    <n v="1"/>
    <s v="Lighting"/>
    <n v="0.97902139861649395"/>
    <n v="0.93591656730105399"/>
    <n v="1766.4522256093301"/>
    <n v="0"/>
    <n v="0.71"/>
    <n v="1254.18108018263"/>
    <n v="0"/>
    <n v="4903"/>
    <n v="1"/>
    <n v="1"/>
    <n v="0"/>
    <n v="0"/>
    <n v="14.276973281664301"/>
    <d v="1900-01-09T04:44:53"/>
    <n v="43317"/>
    <n v="0"/>
    <n v="0"/>
    <n v="0"/>
    <n v="12789.935551525859"/>
  </r>
  <r>
    <s v="STND-60066"/>
    <s v="Speedway LLC"/>
    <s v="Speedway LLC #1422  - 900 Brookforest Dr - Shorewood"/>
    <s v="Outdoor &amp; Garage - LED Fixtures"/>
    <s v="Outdoor &amp; Garage Lighting"/>
    <s v="Exterior"/>
    <n v="0"/>
    <n v="144334.514"/>
    <n v="0"/>
    <x v="0"/>
    <x v="0"/>
    <n v="10.1978380583316"/>
    <s v="Qty / 1,000"/>
    <m/>
    <s v="Private-Lighting"/>
    <s v="lighting"/>
    <n v="2"/>
    <n v="1"/>
    <s v="Lighting"/>
    <n v="0.97902139861649395"/>
    <n v="0.93591656730105399"/>
    <n v="141306.57776491201"/>
    <n v="0"/>
    <n v="0.71"/>
    <n v="100327.670213087"/>
    <n v="0"/>
    <n v="4903"/>
    <n v="1"/>
    <n v="1"/>
    <n v="0"/>
    <n v="0"/>
    <n v="14.276973281664301"/>
    <d v="1900-01-09T04:44:53"/>
    <n v="43317"/>
    <n v="0"/>
    <n v="0"/>
    <n v="0"/>
    <n v="1023125.3336027602"/>
  </r>
  <r>
    <s v="STND-60066"/>
    <s v="Speedway LLC"/>
    <s v="Speedway LLC #1422  - 900 Brookforest Dr - Shorewood"/>
    <s v="Outdoor &amp; Garage - LED Fixtures"/>
    <s v="Outdoor &amp; Garage Lighting"/>
    <s v="Exterior"/>
    <n v="0"/>
    <n v="26588.969000000001"/>
    <n v="0"/>
    <x v="0"/>
    <x v="0"/>
    <n v="10.1978380583316"/>
    <s v="Qty / 1,000"/>
    <m/>
    <s v="Private-Lighting"/>
    <s v="lighting"/>
    <n v="2"/>
    <n v="1"/>
    <s v="Lighting"/>
    <n v="0.97902139861649395"/>
    <n v="0.93591656730105399"/>
    <n v="26031.169618150601"/>
    <n v="0"/>
    <n v="0.71"/>
    <n v="18482.1304288869"/>
    <n v="0"/>
    <n v="4903"/>
    <n v="1"/>
    <n v="1"/>
    <n v="0"/>
    <n v="0"/>
    <n v="14.276973281664301"/>
    <d v="1900-01-09T04:44:53"/>
    <n v="43317"/>
    <n v="0"/>
    <n v="0"/>
    <n v="0"/>
    <n v="188477.77308675137"/>
  </r>
  <r>
    <s v="STND-60067"/>
    <s v="Speedway LLC"/>
    <s v="Speedway LLC #1423  - 570 E Laraway Rd - New Lenox"/>
    <s v="Outdoor &amp; Garage - LED Fixtures"/>
    <s v="Outdoor &amp; Garage Lighting"/>
    <s v="Exterior"/>
    <n v="0"/>
    <n v="70407.08"/>
    <n v="0"/>
    <x v="0"/>
    <x v="0"/>
    <n v="10.1978380583316"/>
    <s v="Qty / 1,000"/>
    <m/>
    <s v="Private-Lighting"/>
    <s v="lighting"/>
    <n v="3"/>
    <n v="1"/>
    <s v="Lighting"/>
    <n v="0.91633259480590001"/>
    <n v="1.30467645558681"/>
    <n v="64516.302309106599"/>
    <n v="0"/>
    <n v="0.71"/>
    <n v="45806.574639465704"/>
    <n v="0"/>
    <n v="4903"/>
    <n v="1"/>
    <n v="1"/>
    <n v="0"/>
    <n v="0"/>
    <n v="14.276973281664301"/>
    <d v="1900-01-09T04:44:53"/>
    <n v="43317"/>
    <n v="0"/>
    <n v="0"/>
    <n v="0"/>
    <n v="467128.03018015041"/>
  </r>
  <r>
    <s v="STND-60067"/>
    <s v="Speedway LLC"/>
    <s v="Speedway LLC #1423  - 570 E Laraway Rd - New Lenox"/>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17"/>
    <n v="0"/>
    <n v="0"/>
    <n v="0"/>
    <n v="11255.31326200088"/>
  </r>
  <r>
    <s v="STND-60067"/>
    <s v="Speedway LLC"/>
    <s v="Speedway LLC #1423  - 570 E Laraway Rd - New Lenox"/>
    <s v="Outdoor &amp; Garage - LED Fixtures"/>
    <s v="Outdoor &amp; Garage Lighting"/>
    <s v="Exterior"/>
    <n v="0"/>
    <n v="4721.5889999999999"/>
    <n v="0"/>
    <x v="0"/>
    <x v="0"/>
    <n v="10.1978380583316"/>
    <s v="Qty / 1,000"/>
    <m/>
    <s v="Private-Lighting"/>
    <s v="lighting"/>
    <n v="3"/>
    <n v="1"/>
    <s v="Lighting"/>
    <n v="0.91633259480590001"/>
    <n v="1.30467645558681"/>
    <n v="4326.5458999769899"/>
    <n v="0"/>
    <n v="0.71"/>
    <n v="3071.84758898367"/>
    <n v="0"/>
    <n v="4903"/>
    <n v="1"/>
    <n v="1"/>
    <n v="0"/>
    <n v="0"/>
    <n v="14.276973281664301"/>
    <d v="1900-01-09T04:44:53"/>
    <n v="43317"/>
    <n v="0"/>
    <n v="0"/>
    <n v="0"/>
    <n v="31326.204252331834"/>
  </r>
  <r>
    <s v="STND-60067"/>
    <s v="Speedway LLC"/>
    <s v="Speedway LLC #1423  - 570 E Laraway Rd - New Lenox"/>
    <s v="Outdoor &amp; Garage - LED Fixtures"/>
    <s v="Outdoor &amp; Garage Lighting"/>
    <s v="Exterior"/>
    <n v="0"/>
    <n v="9021.52"/>
    <n v="0"/>
    <x v="0"/>
    <x v="0"/>
    <n v="10.1978380583316"/>
    <s v="Qty / 1,000"/>
    <m/>
    <s v="Private-Lighting"/>
    <s v="lighting"/>
    <n v="3"/>
    <n v="1"/>
    <s v="Lighting"/>
    <n v="0.91633259480590001"/>
    <n v="1.30467645558681"/>
    <n v="8266.7128306933191"/>
    <n v="0"/>
    <n v="0.71"/>
    <n v="5869.3661097922604"/>
    <n v="0"/>
    <n v="4903"/>
    <n v="1"/>
    <n v="1"/>
    <n v="0"/>
    <n v="0"/>
    <n v="14.276973281664301"/>
    <d v="1900-01-09T04:44:53"/>
    <n v="43317"/>
    <n v="0"/>
    <n v="0"/>
    <n v="0"/>
    <n v="59854.845092721203"/>
  </r>
  <r>
    <s v="STND-60068"/>
    <s v="Speedway LLC"/>
    <s v="Speedway LLC #1424  - 18701 S Wolf Rd - Mokena"/>
    <s v="Outdoor &amp; Garage - LED Fixtures"/>
    <s v="Outdoor &amp; Garage Lighting"/>
    <s v="Exterior"/>
    <n v="0"/>
    <n v="47524.779000000002"/>
    <n v="0"/>
    <x v="0"/>
    <x v="0"/>
    <n v="10.1978380583316"/>
    <s v="Qty / 1,000"/>
    <m/>
    <s v="Private-Lighting"/>
    <s v="lighting"/>
    <n v="3"/>
    <n v="1"/>
    <s v="Lighting"/>
    <n v="0.91633259480590001"/>
    <n v="1.30467645558681"/>
    <n v="43548.504058646897"/>
    <n v="0"/>
    <n v="0.71"/>
    <n v="30919.4378816393"/>
    <n v="0"/>
    <n v="4903"/>
    <n v="1"/>
    <n v="1"/>
    <n v="0"/>
    <n v="0"/>
    <n v="14.276973281664301"/>
    <d v="1900-01-09T04:44:53"/>
    <n v="43317"/>
    <n v="0"/>
    <n v="0"/>
    <n v="0"/>
    <n v="315311.42037160101"/>
  </r>
  <r>
    <s v="STND-60068"/>
    <s v="Speedway LLC"/>
    <s v="Speedway LLC #1424  - 18701 S Wolf Rd - Mokena"/>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17"/>
    <n v="0"/>
    <n v="0"/>
    <n v="0"/>
    <n v="11255.31326200088"/>
  </r>
  <r>
    <s v="STND-60068"/>
    <s v="Speedway LLC"/>
    <s v="Speedway LLC #1424  - 18701 S Wolf Rd - Mokena"/>
    <s v="Outdoor &amp; Garage - LED Fixtures"/>
    <s v="Outdoor &amp; Garage Lighting"/>
    <s v="Exterior"/>
    <n v="0"/>
    <n v="20332.741000000002"/>
    <n v="0"/>
    <x v="0"/>
    <x v="0"/>
    <n v="10.1978380583316"/>
    <s v="Qty / 1,000"/>
    <m/>
    <s v="Private-Lighting"/>
    <s v="lighting"/>
    <n v="3"/>
    <n v="1"/>
    <s v="Lighting"/>
    <n v="0.91633259480590001"/>
    <n v="1.30467645558681"/>
    <n v="18631.5533200463"/>
    <n v="0"/>
    <n v="0.71"/>
    <n v="13228.402857232901"/>
    <n v="0"/>
    <n v="4903"/>
    <n v="1"/>
    <n v="1"/>
    <n v="0"/>
    <n v="0"/>
    <n v="14.276973281664301"/>
    <d v="1900-01-09T04:44:53"/>
    <n v="43317"/>
    <n v="0"/>
    <n v="0"/>
    <n v="0"/>
    <n v="134901.11010843216"/>
  </r>
  <r>
    <s v="STND-60069"/>
    <s v="Speedway LLC"/>
    <s v="Speedway LLC #1425  - 10S250 Lemont Rd Suite A - Lemont"/>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17"/>
    <n v="0"/>
    <n v="0"/>
    <n v="0"/>
    <n v="350346.02263511205"/>
  </r>
  <r>
    <s v="STND-60069"/>
    <s v="Speedway LLC"/>
    <s v="Speedway LLC #1425  - 10S250 Lemont Rd Suite A - Lemont"/>
    <s v="Outdoor &amp; Garage - LED Fixtures"/>
    <s v="Outdoor &amp; Garage Lighting"/>
    <s v="Exterior"/>
    <n v="0"/>
    <n v="14419.723"/>
    <n v="0"/>
    <x v="0"/>
    <x v="0"/>
    <n v="10.1978380583316"/>
    <s v="Qty / 1,000"/>
    <m/>
    <s v="Private-Lighting"/>
    <s v="lighting"/>
    <n v="3"/>
    <n v="1"/>
    <s v="Lighting"/>
    <n v="0.91633259480590001"/>
    <n v="1.30467645558681"/>
    <n v="13213.262192972301"/>
    <n v="0"/>
    <n v="0.71"/>
    <n v="9381.4161570103406"/>
    <n v="0"/>
    <n v="4903"/>
    <n v="1"/>
    <n v="1"/>
    <n v="0"/>
    <n v="0"/>
    <n v="14.276973281664301"/>
    <d v="1900-01-09T04:44:53"/>
    <n v="43317"/>
    <n v="0"/>
    <n v="0"/>
    <n v="0"/>
    <n v="95670.162727007031"/>
  </r>
  <r>
    <s v="STND-60069"/>
    <s v="Speedway LLC"/>
    <s v="Speedway LLC #1425  - 10S250 Lemont Rd Suite A - Lemont"/>
    <s v="Outdoor &amp; Garage - LED Fixtures"/>
    <s v="Outdoor &amp; Garage Lighting"/>
    <s v="Exterior"/>
    <n v="0"/>
    <n v="12512.456"/>
    <n v="0"/>
    <x v="0"/>
    <x v="0"/>
    <n v="10.1978380583316"/>
    <s v="Qty / 1,000"/>
    <m/>
    <s v="Private-Lighting"/>
    <s v="lighting"/>
    <n v="3"/>
    <n v="1"/>
    <s v="Lighting"/>
    <n v="0.91633259480590001"/>
    <n v="1.30467645558681"/>
    <n v="11465.571273874601"/>
    <n v="0"/>
    <n v="0.71"/>
    <n v="8140.5556044510004"/>
    <n v="0"/>
    <n v="4903"/>
    <n v="1"/>
    <n v="1"/>
    <n v="0"/>
    <n v="0"/>
    <n v="14.276973281664301"/>
    <d v="1900-01-09T04:44:53"/>
    <n v="43317"/>
    <n v="0"/>
    <n v="0"/>
    <n v="0"/>
    <n v="83016.06775903501"/>
  </r>
  <r>
    <s v="STND-60070"/>
    <s v="Speedway LLC"/>
    <s v="Speedway LLC #1429  - 3S405 St Route 59 - Warrenville"/>
    <s v="Outdoor &amp; Garage - LED Fixtures"/>
    <s v="Outdoor &amp; Garage Lighting"/>
    <s v="Exterior"/>
    <n v="0"/>
    <n v="79207.964999999997"/>
    <n v="0"/>
    <x v="0"/>
    <x v="0"/>
    <n v="10.1978380583316"/>
    <s v="Qty / 1,000"/>
    <m/>
    <s v="Private-Lighting"/>
    <s v="lighting"/>
    <n v="3"/>
    <n v="1"/>
    <s v="Lighting"/>
    <n v="0.91633259480590001"/>
    <n v="1.30467645558681"/>
    <n v="72580.840097744906"/>
    <n v="0"/>
    <n v="0.71"/>
    <n v="51532.396469398896"/>
    <n v="0"/>
    <n v="4903"/>
    <n v="1"/>
    <n v="1"/>
    <n v="0"/>
    <n v="0"/>
    <n v="14.276973281664301"/>
    <d v="1900-01-09T04:44:53"/>
    <n v="43317"/>
    <n v="0"/>
    <n v="0"/>
    <n v="0"/>
    <n v="525519.03395266901"/>
  </r>
  <r>
    <s v="STND-60070"/>
    <s v="Speedway LLC"/>
    <s v="Speedway LLC #1429  - 3S405 St Route 59 - Warrenville"/>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17"/>
    <n v="0"/>
    <n v="0"/>
    <n v="0"/>
    <n v="11255.31326200088"/>
  </r>
  <r>
    <s v="STND-60070"/>
    <s v="Speedway LLC"/>
    <s v="Speedway LLC #1429  - 3S405 St Route 59 - Warrenville"/>
    <s v="Outdoor &amp; Garage - LED Fixtures"/>
    <s v="Outdoor &amp; Garage Lighting"/>
    <s v="Exterior"/>
    <n v="0"/>
    <n v="1564.057"/>
    <n v="0"/>
    <x v="0"/>
    <x v="0"/>
    <n v="10.1978380583316"/>
    <s v="Qty / 1,000"/>
    <m/>
    <s v="Private-Lighting"/>
    <s v="lighting"/>
    <n v="3"/>
    <n v="1"/>
    <s v="Lighting"/>
    <n v="0.91633259480590001"/>
    <n v="1.30467645558681"/>
    <n v="1433.1964092343301"/>
    <n v="0"/>
    <n v="0.71"/>
    <n v="1017.56945055638"/>
    <n v="0"/>
    <n v="4903"/>
    <n v="1"/>
    <n v="1"/>
    <n v="0"/>
    <n v="0"/>
    <n v="14.276973281664301"/>
    <d v="1900-01-09T04:44:53"/>
    <n v="43317"/>
    <n v="0"/>
    <n v="0"/>
    <n v="0"/>
    <n v="10377.008469879427"/>
  </r>
  <r>
    <s v="STND-60071"/>
    <s v="Speedway LLC"/>
    <s v="Speedway LLC #1430  - 22305 S Center Rd - Frankfort"/>
    <s v="Outdoor &amp; Garage - LED Fixtures"/>
    <s v="Outdoor &amp; Garage Lighting"/>
    <s v="Exterior"/>
    <n v="0"/>
    <n v="105610.62"/>
    <n v="0"/>
    <x v="0"/>
    <x v="0"/>
    <n v="10.1978380583316"/>
    <s v="Qty / 1,000"/>
    <m/>
    <s v="Private-Lighting"/>
    <s v="lighting"/>
    <n v="3"/>
    <n v="1"/>
    <s v="Lighting"/>
    <n v="0.91633259480590001"/>
    <n v="1.30467645558681"/>
    <n v="96774.453463659898"/>
    <n v="0"/>
    <n v="0.71"/>
    <n v="68709.861959198504"/>
    <n v="0"/>
    <n v="4903"/>
    <n v="1"/>
    <n v="1"/>
    <n v="0"/>
    <n v="0"/>
    <n v="14.276973281664301"/>
    <d v="1900-01-09T04:44:53"/>
    <n v="43379"/>
    <n v="0"/>
    <n v="0"/>
    <n v="0"/>
    <n v="700692.04527022515"/>
  </r>
  <r>
    <s v="STND-60071"/>
    <s v="Speedway LLC"/>
    <s v="Speedway LLC #1430  - 22305 S Center Rd - Frankfort"/>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79"/>
    <n v="0"/>
    <n v="0"/>
    <n v="0"/>
    <n v="11255.31326200088"/>
  </r>
  <r>
    <s v="STND-60071"/>
    <s v="Speedway LLC"/>
    <s v="Speedway LLC #1430  - 22305 S Center Rd - Frankfort"/>
    <s v="Outdoor &amp; Garage - LED Fixtures"/>
    <s v="Outdoor &amp; Garage Lighting"/>
    <s v="Exterior"/>
    <n v="0"/>
    <n v="10948.398999999999"/>
    <n v="0"/>
    <x v="0"/>
    <x v="0"/>
    <n v="10.1978380583316"/>
    <s v="Qty / 1,000"/>
    <m/>
    <s v="Private-Lighting"/>
    <s v="lighting"/>
    <n v="3"/>
    <n v="1"/>
    <s v="Lighting"/>
    <n v="0.91633259480590001"/>
    <n v="1.30467645558681"/>
    <n v="10032.3748646403"/>
    <n v="0"/>
    <n v="0.71"/>
    <n v="7122.9861538946298"/>
    <n v="0"/>
    <n v="4903"/>
    <n v="1"/>
    <n v="1"/>
    <n v="0"/>
    <n v="0"/>
    <n v="14.276973281664301"/>
    <d v="1900-01-09T04:44:53"/>
    <n v="43379"/>
    <n v="0"/>
    <n v="0"/>
    <n v="0"/>
    <n v="72639.059289155688"/>
  </r>
  <r>
    <s v="STND-60072"/>
    <s v="Speedway LLC"/>
    <s v="Speedway LLC #1431  - 939 S Cedar Rd - New Lenox"/>
    <s v="Outdoor &amp; Garage - LED Fixtures"/>
    <s v="Outdoor &amp; Garage Lighting"/>
    <s v="Exterior"/>
    <n v="0"/>
    <n v="49284.955999999998"/>
    <n v="0"/>
    <x v="0"/>
    <x v="0"/>
    <n v="10.1978380583316"/>
    <s v="Qty / 1,000"/>
    <m/>
    <s v="Private-Lighting"/>
    <s v="lighting"/>
    <n v="3"/>
    <n v="1"/>
    <s v="Lighting"/>
    <n v="0.91633259480590001"/>
    <n v="1.30467645558681"/>
    <n v="45161.4116163746"/>
    <n v="0"/>
    <n v="0.71"/>
    <n v="32064.602247626"/>
    <n v="0"/>
    <n v="4903"/>
    <n v="1"/>
    <n v="1"/>
    <n v="0"/>
    <n v="0"/>
    <n v="14.276973281664301"/>
    <d v="1900-01-09T04:44:53"/>
    <n v="43317"/>
    <n v="0"/>
    <n v="0"/>
    <n v="0"/>
    <n v="326989.62112610537"/>
  </r>
  <r>
    <s v="STND-60072"/>
    <s v="Speedway LLC"/>
    <s v="Speedway LLC #1431  - 939 S Cedar Rd - New Lenox"/>
    <s v="Outdoor &amp; Garage - LED Fixtures"/>
    <s v="Outdoor &amp; Garage Lighting"/>
    <s v="Exterior"/>
    <n v="0"/>
    <n v="4241.0950000000003"/>
    <n v="0"/>
    <x v="0"/>
    <x v="0"/>
    <n v="10.1978380583316"/>
    <s v="Qty / 1,000"/>
    <m/>
    <s v="Private-Lighting"/>
    <s v="lighting"/>
    <n v="3"/>
    <n v="1"/>
    <s v="Lighting"/>
    <n v="0.91633259480590001"/>
    <n v="1.30467645558681"/>
    <n v="3886.25358616833"/>
    <n v="0"/>
    <n v="0.71"/>
    <n v="2759.24004617951"/>
    <n v="0"/>
    <n v="4903"/>
    <n v="1"/>
    <n v="1"/>
    <n v="0"/>
    <n v="0"/>
    <n v="14.276973281664301"/>
    <d v="1900-01-09T04:44:53"/>
    <n v="43317"/>
    <n v="0"/>
    <n v="0"/>
    <n v="0"/>
    <n v="28138.283155002049"/>
  </r>
  <r>
    <s v="STND-60072"/>
    <s v="Speedway LLC"/>
    <s v="Speedway LLC #1431  - 939 S Cedar Rd - New Lenox"/>
    <s v="Outdoor &amp; Garage - LED Fixtures"/>
    <s v="Outdoor &amp; Garage Lighting"/>
    <s v="Exterior"/>
    <n v="0"/>
    <n v="17204.627"/>
    <n v="0"/>
    <x v="0"/>
    <x v="0"/>
    <n v="10.1978380583316"/>
    <s v="Qty / 1,000"/>
    <m/>
    <s v="Private-Lighting"/>
    <s v="lighting"/>
    <n v="3"/>
    <n v="1"/>
    <s v="Lighting"/>
    <n v="0.91633259480590001"/>
    <n v="1.30467645558681"/>
    <n v="15765.1605015776"/>
    <n v="0"/>
    <n v="0.71"/>
    <n v="11193.263956120099"/>
    <n v="0"/>
    <n v="4903"/>
    <n v="1"/>
    <n v="1"/>
    <n v="0"/>
    <n v="0"/>
    <n v="14.276973281664301"/>
    <d v="1900-01-09T04:44:53"/>
    <n v="43317"/>
    <n v="0"/>
    <n v="0"/>
    <n v="0"/>
    <n v="114147.09316867287"/>
  </r>
  <r>
    <s v="STND-60073"/>
    <s v="Speedway LLC"/>
    <s v="Speedway LLC #1432  - 8424 Willow Springs Rd - Willow Springs"/>
    <s v="Outdoor &amp; Garage - LED Fixtures"/>
    <s v="Outdoor &amp; Garage Lighting"/>
    <s v="Exterior"/>
    <n v="0"/>
    <n v="140814.16"/>
    <n v="0"/>
    <x v="0"/>
    <x v="0"/>
    <n v="10.1978380583316"/>
    <s v="Qty / 1,000"/>
    <m/>
    <s v="Private-Lighting"/>
    <s v="lighting"/>
    <n v="2"/>
    <n v="1"/>
    <s v="Lighting"/>
    <n v="0.97902139861649395"/>
    <n v="0.93591656730105399"/>
    <n v="137860.075868207"/>
    <n v="0"/>
    <n v="0.71"/>
    <n v="97880.653866426801"/>
    <n v="0"/>
    <n v="4903"/>
    <n v="1"/>
    <n v="1"/>
    <n v="0"/>
    <n v="0"/>
    <n v="14.276973281664301"/>
    <d v="1900-01-09T04:44:53"/>
    <n v="43317"/>
    <n v="0"/>
    <n v="0"/>
    <n v="0"/>
    <n v="998171.05717342929"/>
  </r>
  <r>
    <s v="STND-60073"/>
    <s v="Speedway LLC"/>
    <s v="Speedway LLC #1432  - 8424 Willow Springs Rd - Willow Springs"/>
    <s v="Outdoor &amp; Garage - LED Fixtures"/>
    <s v="Outdoor &amp; Garage Lighting"/>
    <s v="Exterior"/>
    <n v="0"/>
    <n v="31281.14"/>
    <n v="0"/>
    <x v="0"/>
    <x v="0"/>
    <n v="10.1978380583316"/>
    <s v="Qty / 1,000"/>
    <m/>
    <s v="Private-Lighting"/>
    <s v="lighting"/>
    <n v="2"/>
    <n v="1"/>
    <s v="Lighting"/>
    <n v="0.97902139861649395"/>
    <n v="0.93591656730105399"/>
    <n v="30624.9054331183"/>
    <n v="0"/>
    <n v="0.71"/>
    <n v="21743.682857513999"/>
    <n v="0"/>
    <n v="4903"/>
    <n v="1"/>
    <n v="1"/>
    <n v="0"/>
    <n v="0"/>
    <n v="14.276973281664301"/>
    <d v="1900-01-09T04:44:53"/>
    <n v="43317"/>
    <n v="0"/>
    <n v="0"/>
    <n v="0"/>
    <n v="221738.55657264867"/>
  </r>
  <r>
    <s v="STND-60074"/>
    <s v="Speedway LLC"/>
    <s v="Speedway LLC #4237  - 8000 W 95th St - Hickory Hills"/>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7"/>
    <n v="0"/>
    <n v="0"/>
    <n v="0"/>
    <n v="280276.81810809002"/>
  </r>
  <r>
    <s v="STND-60074"/>
    <s v="Speedway LLC"/>
    <s v="Speedway LLC #4237  - 8000 W 95th St - Hickory Hills"/>
    <s v="Outdoor &amp; Garage - LED Fixtures"/>
    <s v="Outdoor &amp; Garage Lighting"/>
    <s v="Exterior"/>
    <n v="0"/>
    <n v="848.21900000000005"/>
    <n v="0"/>
    <x v="0"/>
    <x v="0"/>
    <n v="10.1978380583316"/>
    <s v="Qty / 1,000"/>
    <m/>
    <s v="Private-Lighting"/>
    <s v="lighting"/>
    <n v="3"/>
    <n v="1"/>
    <s v="Lighting"/>
    <n v="0.91633259480590001"/>
    <n v="1.30467645558681"/>
    <n v="777.25071723366602"/>
    <n v="0"/>
    <n v="0.71"/>
    <n v="551.84800923590296"/>
    <n v="0"/>
    <n v="4903"/>
    <n v="1"/>
    <n v="1"/>
    <n v="0"/>
    <n v="0"/>
    <n v="14.276973281664301"/>
    <d v="1900-01-09T04:44:53"/>
    <n v="43317"/>
    <n v="0"/>
    <n v="0"/>
    <n v="0"/>
    <n v="5627.6566310004191"/>
  </r>
  <r>
    <s v="STND-60074"/>
    <s v="Speedway LLC"/>
    <s v="Speedway LLC #4237  - 8000 W 95th St - Hickory Hills"/>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7"/>
    <n v="0"/>
    <n v="0"/>
    <n v="0"/>
    <n v="41508.033879517505"/>
  </r>
  <r>
    <s v="STND-60074"/>
    <s v="Speedway LLC"/>
    <s v="Speedway LLC #4237  - 8000 W 95th St - Hickory Hills"/>
    <s v="Outdoor &amp; Garage - LED Fixtures"/>
    <s v="Outdoor &amp; Garage Lighting"/>
    <s v="Exterior"/>
    <n v="0"/>
    <n v="5412.9120000000003"/>
    <n v="0"/>
    <x v="0"/>
    <x v="0"/>
    <n v="10.1978380583316"/>
    <s v="Qty / 1,000"/>
    <m/>
    <s v="Private-Lighting"/>
    <s v="lighting"/>
    <n v="3"/>
    <n v="1"/>
    <s v="Lighting"/>
    <n v="0.91633259480590001"/>
    <n v="1.30467645558681"/>
    <n v="4960.02769841599"/>
    <n v="0"/>
    <n v="0.71"/>
    <n v="3521.6196658753502"/>
    <n v="0"/>
    <n v="4903"/>
    <n v="1"/>
    <n v="1"/>
    <n v="0"/>
    <n v="0"/>
    <n v="14.276973281664301"/>
    <d v="1900-01-09T04:44:53"/>
    <n v="43317"/>
    <n v="0"/>
    <n v="0"/>
    <n v="0"/>
    <n v="35912.907055632655"/>
  </r>
  <r>
    <s v="STND-60075"/>
    <s v="Speedway LLC"/>
    <s v="Speedway LLC #4248  - 1010 N Milwaukee Ave - Deerfield"/>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7"/>
    <n v="0"/>
    <n v="0"/>
    <n v="0"/>
    <n v="280276.81810809002"/>
  </r>
  <r>
    <s v="STND-60075"/>
    <s v="Speedway LLC"/>
    <s v="Speedway LLC #4248  - 1010 N Milwaukee Ave - Deerfield"/>
    <s v="Outdoor &amp; Garage - LED Fixtures"/>
    <s v="Outdoor &amp; Garage Lighting"/>
    <s v="Exterior"/>
    <n v="0"/>
    <n v="848.21900000000005"/>
    <n v="0"/>
    <x v="0"/>
    <x v="0"/>
    <n v="10.1978380583316"/>
    <s v="Qty / 1,000"/>
    <m/>
    <s v="Private-Lighting"/>
    <s v="lighting"/>
    <n v="3"/>
    <n v="1"/>
    <s v="Lighting"/>
    <n v="0.91633259480590001"/>
    <n v="1.30467645558681"/>
    <n v="777.25071723366602"/>
    <n v="0"/>
    <n v="0.71"/>
    <n v="551.84800923590296"/>
    <n v="0"/>
    <n v="4903"/>
    <n v="1"/>
    <n v="1"/>
    <n v="0"/>
    <n v="0"/>
    <n v="14.276973281664301"/>
    <d v="1900-01-09T04:44:53"/>
    <n v="43317"/>
    <n v="0"/>
    <n v="0"/>
    <n v="0"/>
    <n v="5627.6566310004191"/>
  </r>
  <r>
    <s v="STND-60075"/>
    <s v="Speedway LLC"/>
    <s v="Speedway LLC #4248  - 1010 N Milwaukee Ave - Deerfield"/>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075"/>
    <s v="Speedway LLC"/>
    <s v="Speedway LLC #4248  - 1010 N Milwaukee Ave - Deerfield"/>
    <s v="Outdoor &amp; Garage - LED Fixtures"/>
    <s v="Outdoor &amp; Garage Lighting"/>
    <s v="Exterior"/>
    <n v="0"/>
    <n v="4510.76"/>
    <n v="0"/>
    <x v="0"/>
    <x v="0"/>
    <n v="10.1978380583316"/>
    <s v="Qty / 1,000"/>
    <m/>
    <s v="Private-Lighting"/>
    <s v="lighting"/>
    <n v="3"/>
    <n v="1"/>
    <s v="Lighting"/>
    <n v="0.91633259480590001"/>
    <n v="1.30467645558681"/>
    <n v="4133.3564153466596"/>
    <n v="0"/>
    <n v="0.71"/>
    <n v="2934.6830548961302"/>
    <n v="0"/>
    <n v="4903"/>
    <n v="1"/>
    <n v="1"/>
    <n v="0"/>
    <n v="0"/>
    <n v="14.276973281664301"/>
    <d v="1900-01-09T04:44:53"/>
    <n v="43317"/>
    <n v="0"/>
    <n v="0"/>
    <n v="0"/>
    <n v="29927.422546360602"/>
  </r>
  <r>
    <s v="STND-60076"/>
    <s v="Speedway LLC"/>
    <s v="Speedway LLC #4249  - 22W275 North Ave - Glen Ellyn"/>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7"/>
    <n v="0"/>
    <n v="0"/>
    <n v="0"/>
    <n v="280276.81810809002"/>
  </r>
  <r>
    <s v="STND-60076"/>
    <s v="Speedway LLC"/>
    <s v="Speedway LLC #4249  - 22W275 North Ave - Glen Ellyn"/>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17"/>
    <n v="0"/>
    <n v="0"/>
    <n v="0"/>
    <n v="11255.31326200088"/>
  </r>
  <r>
    <s v="STND-60076"/>
    <s v="Speedway LLC"/>
    <s v="Speedway LLC #4249  - 22W275 North Ave - Glen Ellyn"/>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076"/>
    <s v="Speedway LLC"/>
    <s v="Speedway LLC #4249  - 22W275 North Ave - Glen Ellyn"/>
    <s v="Outdoor &amp; Garage - LED Fixtures"/>
    <s v="Outdoor &amp; Garage Lighting"/>
    <s v="Exterior"/>
    <n v="0"/>
    <n v="4510.76"/>
    <n v="0"/>
    <x v="0"/>
    <x v="0"/>
    <n v="10.1978380583316"/>
    <s v="Qty / 1,000"/>
    <m/>
    <s v="Private-Lighting"/>
    <s v="lighting"/>
    <n v="3"/>
    <n v="1"/>
    <s v="Lighting"/>
    <n v="0.91633259480590001"/>
    <n v="1.30467645558681"/>
    <n v="4133.3564153466596"/>
    <n v="0"/>
    <n v="0.71"/>
    <n v="2934.6830548961302"/>
    <n v="0"/>
    <n v="4903"/>
    <n v="1"/>
    <n v="1"/>
    <n v="0"/>
    <n v="0"/>
    <n v="14.276973281664301"/>
    <d v="1900-01-09T04:44:53"/>
    <n v="43317"/>
    <n v="0"/>
    <n v="0"/>
    <n v="0"/>
    <n v="29927.422546360602"/>
  </r>
  <r>
    <s v="STND-60077"/>
    <s v="Speedway LLC"/>
    <s v="Speedway LLC #4251 - 1021 N Rand Rd - Arlington Heights"/>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7"/>
    <n v="0"/>
    <n v="0"/>
    <n v="0"/>
    <n v="280276.81810809002"/>
  </r>
  <r>
    <s v="STND-60077"/>
    <s v="Speedway LLC"/>
    <s v="Speedway LLC #4251 - 1021 N Rand Rd - Arlington Heights"/>
    <s v="Outdoor &amp; Garage - LED Fixtures"/>
    <s v="Outdoor &amp; Garage Lighting"/>
    <s v="Exterior"/>
    <n v="0"/>
    <n v="2544.6570000000002"/>
    <n v="0"/>
    <x v="0"/>
    <x v="0"/>
    <n v="10.1978380583316"/>
    <s v="Qty / 1,000"/>
    <m/>
    <s v="Private-Lighting"/>
    <s v="lighting"/>
    <n v="3"/>
    <n v="1"/>
    <s v="Lighting"/>
    <n v="0.91633259480590001"/>
    <n v="1.30467645558681"/>
    <n v="2331.752151701"/>
    <n v="0"/>
    <n v="0.71"/>
    <n v="1655.54402770771"/>
    <n v="0"/>
    <n v="4903"/>
    <n v="1"/>
    <n v="1"/>
    <n v="0"/>
    <n v="0"/>
    <n v="14.276973281664301"/>
    <d v="1900-01-09T04:44:53"/>
    <n v="43317"/>
    <n v="0"/>
    <n v="0"/>
    <n v="0"/>
    <n v="16882.969893001271"/>
  </r>
  <r>
    <s v="STND-60077"/>
    <s v="Speedway LLC"/>
    <s v="Speedway LLC #4251 - 1021 N Rand Rd - Arlington Heights"/>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7"/>
    <n v="0"/>
    <n v="0"/>
    <n v="0"/>
    <n v="41508.033879517505"/>
  </r>
  <r>
    <s v="STND-60077"/>
    <s v="Speedway LLC"/>
    <s v="Speedway LLC #4251 - 1021 N Rand Rd - Arlington Heights"/>
    <s v="Outdoor &amp; Garage - LED Fixtures"/>
    <s v="Outdoor &amp; Garage Lighting"/>
    <s v="Exterior"/>
    <n v="0"/>
    <n v="4721.5889999999999"/>
    <n v="0"/>
    <x v="0"/>
    <x v="0"/>
    <n v="10.1978380583316"/>
    <s v="Qty / 1,000"/>
    <m/>
    <s v="Private-Lighting"/>
    <s v="lighting"/>
    <n v="3"/>
    <n v="1"/>
    <s v="Lighting"/>
    <n v="0.91633259480590001"/>
    <n v="1.30467645558681"/>
    <n v="4326.5458999769899"/>
    <n v="0"/>
    <n v="0.71"/>
    <n v="3071.84758898367"/>
    <n v="0"/>
    <n v="4903"/>
    <n v="1"/>
    <n v="1"/>
    <n v="0"/>
    <n v="0"/>
    <n v="14.276973281664301"/>
    <d v="1900-01-09T04:44:53"/>
    <n v="43317"/>
    <n v="0"/>
    <n v="0"/>
    <n v="0"/>
    <n v="31326.204252331834"/>
  </r>
  <r>
    <s v="STND-60077"/>
    <s v="Speedway LLC"/>
    <s v="Speedway LLC #4251 - 1021 N Rand Rd - Arlington Heights"/>
    <s v="Outdoor &amp; Garage - LED Fixtures"/>
    <s v="Outdoor &amp; Garage Lighting"/>
    <s v="Exterior"/>
    <n v="0"/>
    <n v="4510.76"/>
    <n v="0"/>
    <x v="0"/>
    <x v="0"/>
    <n v="10.1978380583316"/>
    <s v="Qty / 1,000"/>
    <m/>
    <s v="Private-Lighting"/>
    <s v="lighting"/>
    <n v="3"/>
    <n v="1"/>
    <s v="Lighting"/>
    <n v="0.91633259480590001"/>
    <n v="1.30467645558681"/>
    <n v="4133.3564153466596"/>
    <n v="0"/>
    <n v="0.71"/>
    <n v="2934.6830548961302"/>
    <n v="0"/>
    <n v="4903"/>
    <n v="1"/>
    <n v="1"/>
    <n v="0"/>
    <n v="0"/>
    <n v="14.276973281664301"/>
    <d v="1900-01-09T04:44:53"/>
    <n v="43317"/>
    <n v="0"/>
    <n v="0"/>
    <n v="0"/>
    <n v="29927.422546360602"/>
  </r>
  <r>
    <s v="STND-60078"/>
    <s v="Speedway LLC"/>
    <s v="Speedway LLC #4611  - 8716 Ogden Ave - Lyons"/>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7"/>
    <n v="0"/>
    <n v="0"/>
    <n v="0"/>
    <n v="280276.81810809002"/>
  </r>
  <r>
    <s v="STND-60078"/>
    <s v="Speedway LLC"/>
    <s v="Speedway LLC #4611  - 8716 Ogden Ave - Lyons"/>
    <s v="Outdoor &amp; Garage - LED Fixtures"/>
    <s v="Outdoor &amp; Garage Lighting"/>
    <s v="Exterior"/>
    <n v="0"/>
    <n v="2544.6570000000002"/>
    <n v="0"/>
    <x v="0"/>
    <x v="0"/>
    <n v="10.1978380583316"/>
    <s v="Qty / 1,000"/>
    <m/>
    <s v="Private-Lighting"/>
    <s v="lighting"/>
    <n v="3"/>
    <n v="1"/>
    <s v="Lighting"/>
    <n v="0.91633259480590001"/>
    <n v="1.30467645558681"/>
    <n v="2331.752151701"/>
    <n v="0"/>
    <n v="0.71"/>
    <n v="1655.54402770771"/>
    <n v="0"/>
    <n v="4903"/>
    <n v="1"/>
    <n v="1"/>
    <n v="0"/>
    <n v="0"/>
    <n v="14.276973281664301"/>
    <d v="1900-01-09T04:44:53"/>
    <n v="43317"/>
    <n v="0"/>
    <n v="0"/>
    <n v="0"/>
    <n v="16882.969893001271"/>
  </r>
  <r>
    <s v="STND-60078"/>
    <s v="Speedway LLC"/>
    <s v="Speedway LLC #4611  - 8716 Ogden Ave - Lyons"/>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078"/>
    <s v="Speedway LLC"/>
    <s v="Speedway LLC #4611  - 8716 Ogden Ave - Lyons"/>
    <s v="Outdoor &amp; Garage - LED Fixtures"/>
    <s v="Outdoor &amp; Garage Lighting"/>
    <s v="Exterior"/>
    <n v="0"/>
    <n v="3608.6080000000002"/>
    <n v="0"/>
    <x v="0"/>
    <x v="0"/>
    <n v="10.1978380583316"/>
    <s v="Qty / 1,000"/>
    <m/>
    <s v="Private-Lighting"/>
    <s v="lighting"/>
    <n v="3"/>
    <n v="1"/>
    <s v="Lighting"/>
    <n v="0.91633259480590001"/>
    <n v="1.30467645558681"/>
    <n v="3306.68513227733"/>
    <n v="0"/>
    <n v="0.71"/>
    <n v="2347.7464439168998"/>
    <n v="0"/>
    <n v="4903"/>
    <n v="1"/>
    <n v="1"/>
    <n v="0"/>
    <n v="0"/>
    <n v="14.276973281664301"/>
    <d v="1900-01-09T04:44:53"/>
    <n v="43317"/>
    <n v="0"/>
    <n v="0"/>
    <n v="0"/>
    <n v="23941.938037088436"/>
  </r>
  <r>
    <s v="STND-60079"/>
    <s v="Speedway LLC"/>
    <s v="Speedway LLC #5239  - 436 S Briggs St - Joliet"/>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7"/>
    <n v="0"/>
    <n v="0"/>
    <n v="0"/>
    <n v="140138.40905404501"/>
  </r>
  <r>
    <s v="STND-60079"/>
    <s v="Speedway LLC"/>
    <s v="Speedway LLC #5239  - 436 S Briggs St - Joliet"/>
    <s v="Outdoor &amp; Garage - LED Fixtures"/>
    <s v="Outdoor &amp; Garage Lighting"/>
    <s v="Exterior"/>
    <n v="0"/>
    <n v="2588.7840000000001"/>
    <n v="0"/>
    <x v="0"/>
    <x v="0"/>
    <n v="10.1978380583316"/>
    <s v="Qty / 1,000"/>
    <m/>
    <s v="Private-Lighting"/>
    <s v="lighting"/>
    <n v="3"/>
    <n v="1"/>
    <s v="Lighting"/>
    <n v="0.91633259480590001"/>
    <n v="1.30467645558681"/>
    <n v="2372.1871601120001"/>
    <n v="0"/>
    <n v="0.71"/>
    <n v="1684.25288367952"/>
    <n v="0"/>
    <n v="4903"/>
    <n v="1"/>
    <n v="1"/>
    <n v="0"/>
    <n v="0"/>
    <n v="14.276973281664301"/>
    <d v="1900-01-09T04:44:53"/>
    <n v="43317"/>
    <n v="0"/>
    <n v="0"/>
    <n v="0"/>
    <n v="17175.738157041753"/>
  </r>
  <r>
    <s v="STND-60079"/>
    <s v="Speedway LLC"/>
    <s v="Speedway LLC #5239  - 436 S Briggs St - Joliet"/>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7"/>
    <n v="0"/>
    <n v="0"/>
    <n v="0"/>
    <n v="41508.033879517505"/>
  </r>
  <r>
    <s v="STND-60080"/>
    <s v="Speedway LLC"/>
    <s v="Speedway LLC #5338  - 421 W Wise - Schaumburg"/>
    <s v="Outdoor &amp; Garage - LED Fixtures"/>
    <s v="Outdoor &amp; Garage Lighting"/>
    <s v="Exterior"/>
    <n v="0"/>
    <n v="56325.663999999997"/>
    <n v="0"/>
    <x v="0"/>
    <x v="0"/>
    <n v="10.1978380583316"/>
    <s v="Qty / 1,000"/>
    <m/>
    <s v="Private-Lighting"/>
    <s v="lighting"/>
    <n v="3"/>
    <n v="1"/>
    <s v="Lighting"/>
    <n v="0.91633259480590001"/>
    <n v="1.30467645558681"/>
    <n v="51613.041847285298"/>
    <n v="0"/>
    <n v="0.71"/>
    <n v="36645.2597115725"/>
    <n v="0"/>
    <n v="4903"/>
    <n v="1"/>
    <n v="1"/>
    <n v="0"/>
    <n v="0"/>
    <n v="14.276973281664301"/>
    <d v="1900-01-09T04:44:53"/>
    <n v="43317"/>
    <n v="0"/>
    <n v="0"/>
    <n v="0"/>
    <n v="373702.42414411972"/>
  </r>
  <r>
    <s v="STND-60080"/>
    <s v="Speedway LLC"/>
    <s v="Speedway LLC #5338  - 421 W Wise - Schaumburg"/>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7"/>
    <n v="0"/>
    <n v="0"/>
    <n v="0"/>
    <n v="25763.607235562631"/>
  </r>
  <r>
    <s v="STND-60080"/>
    <s v="Speedway LLC"/>
    <s v="Speedway LLC #5338  - 421 W Wise - Schaumburg"/>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081"/>
    <s v="Speedway LLC"/>
    <s v="Speedway LLC #5343  - 9059 Kingery Hwy - Willowbrook"/>
    <s v="Outdoor &amp; Garage - LED Fixtures"/>
    <s v="Outdoor &amp; Garage Lighting"/>
    <s v="Exterior"/>
    <n v="0"/>
    <n v="63366.372000000003"/>
    <n v="0"/>
    <x v="0"/>
    <x v="0"/>
    <n v="10.1978380583316"/>
    <s v="Qty / 1,000"/>
    <m/>
    <s v="Private-Lighting"/>
    <s v="lighting"/>
    <n v="3"/>
    <n v="1"/>
    <s v="Lighting"/>
    <n v="0.91633259480590001"/>
    <n v="1.30467645558681"/>
    <n v="58064.672078195901"/>
    <n v="0"/>
    <n v="0.71"/>
    <n v="41225.917175519098"/>
    <n v="0"/>
    <n v="4903"/>
    <n v="1"/>
    <n v="1"/>
    <n v="0"/>
    <n v="0"/>
    <n v="14.276973281664301"/>
    <d v="1900-01-09T04:44:53"/>
    <n v="43317"/>
    <n v="0"/>
    <n v="0"/>
    <n v="0"/>
    <n v="420415.22716213507"/>
  </r>
  <r>
    <s v="STND-60081"/>
    <s v="Speedway LLC"/>
    <s v="Speedway LLC #5343  - 9059 Kingery Hwy - Willowbrook"/>
    <s v="Outdoor &amp; Garage - LED Fixtures"/>
    <s v="Outdoor &amp; Garage Lighting"/>
    <s v="Exterior"/>
    <n v="0"/>
    <n v="3020.248"/>
    <n v="0"/>
    <x v="0"/>
    <x v="0"/>
    <n v="10.1978380583316"/>
    <s v="Qty / 1,000"/>
    <m/>
    <s v="Private-Lighting"/>
    <s v="lighting"/>
    <n v="3"/>
    <n v="1"/>
    <s v="Lighting"/>
    <n v="0.91633259480590001"/>
    <n v="1.30467645558681"/>
    <n v="2767.5516867973301"/>
    <n v="0"/>
    <n v="0.71"/>
    <n v="1964.9616976261"/>
    <n v="0"/>
    <n v="4903"/>
    <n v="1"/>
    <n v="1"/>
    <n v="0"/>
    <n v="0"/>
    <n v="14.276973281664301"/>
    <d v="1900-01-09T04:44:53"/>
    <n v="43317"/>
    <n v="0"/>
    <n v="0"/>
    <n v="0"/>
    <n v="20038.361183215311"/>
  </r>
  <r>
    <s v="STND-60081"/>
    <s v="Speedway LLC"/>
    <s v="Speedway LLC #5343  - 9059 Kingery Hwy - Willowbrook"/>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7"/>
    <n v="0"/>
    <n v="0"/>
    <n v="0"/>
    <n v="62262.050819276257"/>
  </r>
  <r>
    <s v="STND-60082"/>
    <s v="Speedway LLC"/>
    <s v="Speedway LLC #5344  - 8301 Lemont Rd - Darien"/>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17"/>
    <n v="0"/>
    <n v="0"/>
    <n v="0"/>
    <n v="350346.02263511205"/>
  </r>
  <r>
    <s v="STND-60082"/>
    <s v="Speedway LLC"/>
    <s v="Speedway LLC #5344  - 8301 Lemont Rd - Darien"/>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7"/>
    <n v="0"/>
    <n v="0"/>
    <n v="0"/>
    <n v="25763.607235562631"/>
  </r>
  <r>
    <s v="STND-60082"/>
    <s v="Speedway LLC"/>
    <s v="Speedway LLC #5344  - 8301 Lemont Rd - Darien"/>
    <s v="Outdoor &amp; Garage - LED Fixtures"/>
    <s v="Outdoor &amp; Garage Lighting"/>
    <s v="Exterior"/>
    <n v="0"/>
    <n v="10948.398999999999"/>
    <n v="0"/>
    <x v="0"/>
    <x v="0"/>
    <n v="10.1978380583316"/>
    <s v="Qty / 1,000"/>
    <m/>
    <s v="Private-Lighting"/>
    <s v="lighting"/>
    <n v="3"/>
    <n v="1"/>
    <s v="Lighting"/>
    <n v="0.91633259480590001"/>
    <n v="1.30467645558681"/>
    <n v="10032.3748646403"/>
    <n v="0"/>
    <n v="0.71"/>
    <n v="7122.9861538946298"/>
    <n v="0"/>
    <n v="4903"/>
    <n v="1"/>
    <n v="1"/>
    <n v="0"/>
    <n v="0"/>
    <n v="14.276973281664301"/>
    <d v="1900-01-09T04:44:53"/>
    <n v="43317"/>
    <n v="0"/>
    <n v="0"/>
    <n v="0"/>
    <n v="72639.059289155688"/>
  </r>
  <r>
    <s v="STND-60083"/>
    <s v="Speedway LLC"/>
    <s v="Speedway LLC #5362  - 800 W Maple - New Lenox"/>
    <s v="Outdoor &amp; Garage - LED Fixtures"/>
    <s v="Outdoor &amp; Garage Lighting"/>
    <s v="Exterior"/>
    <n v="0"/>
    <n v="58085.841"/>
    <n v="0"/>
    <x v="0"/>
    <x v="0"/>
    <n v="10.1978380583316"/>
    <s v="Qty / 1,000"/>
    <m/>
    <s v="Private-Lighting"/>
    <s v="lighting"/>
    <n v="3"/>
    <n v="1"/>
    <s v="Lighting"/>
    <n v="0.91633259480590001"/>
    <n v="1.30467645558681"/>
    <n v="53225.9494050129"/>
    <n v="0"/>
    <n v="0.71"/>
    <n v="37790.424077559197"/>
    <n v="0"/>
    <n v="4903"/>
    <n v="1"/>
    <n v="1"/>
    <n v="0"/>
    <n v="0"/>
    <n v="14.276973281664301"/>
    <d v="1900-01-09T04:44:53"/>
    <n v="43317"/>
    <n v="0"/>
    <n v="0"/>
    <n v="0"/>
    <n v="385380.62489862402"/>
  </r>
  <r>
    <s v="STND-60083"/>
    <s v="Speedway LLC"/>
    <s v="Speedway LLC #5362  - 800 W Maple - New Lenox"/>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7"/>
    <n v="0"/>
    <n v="0"/>
    <n v="0"/>
    <n v="25763.607235562631"/>
  </r>
  <r>
    <s v="STND-60083"/>
    <s v="Speedway LLC"/>
    <s v="Speedway LLC #5362  - 800 W Maple - New Lenox"/>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7"/>
    <n v="0"/>
    <n v="0"/>
    <n v="0"/>
    <n v="62262.050819276257"/>
  </r>
  <r>
    <s v="STND-60084"/>
    <s v="Speedway LLC"/>
    <s v="Speedway LLC #5373  - 447 N Bolingbrook Dr - Bolingbrook"/>
    <s v="Outdoor &amp; Garage - LED Fixtures"/>
    <s v="Outdoor &amp; Garage Lighting"/>
    <s v="Exterior"/>
    <n v="0"/>
    <n v="63366.372000000003"/>
    <n v="0"/>
    <x v="0"/>
    <x v="0"/>
    <n v="10.1978380583316"/>
    <s v="Qty / 1,000"/>
    <m/>
    <s v="Private-Lighting"/>
    <s v="lighting"/>
    <n v="3"/>
    <n v="1"/>
    <s v="Lighting"/>
    <n v="0.91633259480590001"/>
    <n v="1.30467645558681"/>
    <n v="58064.672078195901"/>
    <n v="0"/>
    <n v="0.71"/>
    <n v="41225.917175519098"/>
    <n v="0"/>
    <n v="4903"/>
    <n v="1"/>
    <n v="1"/>
    <n v="0"/>
    <n v="0"/>
    <n v="14.276973281664301"/>
    <d v="1900-01-09T04:44:53"/>
    <n v="43317"/>
    <n v="0"/>
    <n v="0"/>
    <n v="0"/>
    <n v="420415.22716213507"/>
  </r>
  <r>
    <s v="STND-60084"/>
    <s v="Speedway LLC"/>
    <s v="Speedway LLC #5373  - 447 N Bolingbrook Dr - Bolingbrook"/>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317"/>
    <n v="0"/>
    <n v="0"/>
    <n v="0"/>
    <n v="21469.672696302194"/>
  </r>
  <r>
    <s v="STND-60084"/>
    <s v="Speedway LLC"/>
    <s v="Speedway LLC #5373  - 447 N Bolingbrook Dr - Bolingbrook"/>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7"/>
    <n v="0"/>
    <n v="0"/>
    <n v="0"/>
    <n v="62262.050819276257"/>
  </r>
  <r>
    <s v="STND-60085"/>
    <s v="Speedway LLC"/>
    <s v="Speedway LLC #5376  - 1621 W Jefferson St - Joliet"/>
    <s v="Outdoor &amp; Garage - LED Fixtures"/>
    <s v="Outdoor &amp; Garage Lighting"/>
    <s v="Exterior"/>
    <n v="0"/>
    <n v="61606.195"/>
    <n v="0"/>
    <x v="0"/>
    <x v="0"/>
    <n v="10.1978380583316"/>
    <s v="Qty / 1,000"/>
    <m/>
    <s v="Private-Lighting"/>
    <s v="lighting"/>
    <n v="3"/>
    <n v="1"/>
    <s v="Lighting"/>
    <n v="0.91633259480590001"/>
    <n v="1.30467645558681"/>
    <n v="56451.764520468198"/>
    <n v="0"/>
    <n v="0.71"/>
    <n v="40080.752809532503"/>
    <n v="0"/>
    <n v="4903"/>
    <n v="1"/>
    <n v="1"/>
    <n v="0"/>
    <n v="0"/>
    <n v="14.276973281664301"/>
    <d v="1900-01-09T04:44:53"/>
    <n v="43379"/>
    <n v="0"/>
    <n v="0"/>
    <n v="0"/>
    <n v="408737.02640763175"/>
  </r>
  <r>
    <s v="STND-60085"/>
    <s v="Speedway LLC"/>
    <s v="Speedway LLC #5376  - 1621 W Jefferson St - Joliet"/>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79"/>
    <n v="0"/>
    <n v="0"/>
    <n v="0"/>
    <n v="25763.607235562631"/>
  </r>
  <r>
    <s v="STND-60085"/>
    <s v="Speedway LLC"/>
    <s v="Speedway LLC #5376  - 1621 W Jefferson St - Joliet"/>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79"/>
    <n v="0"/>
    <n v="0"/>
    <n v="0"/>
    <n v="11255.31326200088"/>
  </r>
  <r>
    <s v="STND-60085"/>
    <s v="Speedway LLC"/>
    <s v="Speedway LLC #5376  - 1621 W Jefferson St - Joliet"/>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79"/>
    <n v="0"/>
    <n v="0"/>
    <n v="0"/>
    <n v="41508.033879517505"/>
  </r>
  <r>
    <s v="STND-60086"/>
    <s v="Speedway LLC"/>
    <s v="Speedway LLC #5378  - 1150 S Main St - Lombard"/>
    <s v="Outdoor &amp; Garage - LED Fixtures"/>
    <s v="Outdoor &amp; Garage Lighting"/>
    <s v="Exterior"/>
    <n v="0"/>
    <n v="38723.894"/>
    <n v="0"/>
    <x v="0"/>
    <x v="0"/>
    <n v="10.1978380583316"/>
    <s v="Qty / 1,000"/>
    <m/>
    <s v="Private-Lighting"/>
    <s v="lighting"/>
    <n v="3"/>
    <n v="1"/>
    <s v="Lighting"/>
    <n v="0.91633259480590001"/>
    <n v="1.30467645558681"/>
    <n v="35483.966270008597"/>
    <n v="0"/>
    <n v="0.71"/>
    <n v="25193.6160517061"/>
    <n v="0"/>
    <n v="4903"/>
    <n v="1"/>
    <n v="1"/>
    <n v="0"/>
    <n v="0"/>
    <n v="14.276973281664301"/>
    <d v="1900-01-09T04:44:53"/>
    <n v="43317"/>
    <n v="0"/>
    <n v="0"/>
    <n v="0"/>
    <n v="256920.41659908235"/>
  </r>
  <r>
    <s v="STND-60086"/>
    <s v="Speedway LLC"/>
    <s v="Speedway LLC #5378  - 1150 S Main St - Lombard"/>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317"/>
    <n v="0"/>
    <n v="0"/>
    <n v="0"/>
    <n v="22900.984209388971"/>
  </r>
  <r>
    <s v="STND-60086"/>
    <s v="Speedway LLC"/>
    <s v="Speedway LLC #5378  - 1150 S Main St - Lombard"/>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087"/>
    <s v="Speedway LLC"/>
    <s v="Speedway LLC #5380  - 301 W Maple St - New Lenox"/>
    <s v="Outdoor &amp; Garage - LED Fixtures"/>
    <s v="Outdoor &amp; Garage Lighting"/>
    <s v="Exterior"/>
    <n v="0"/>
    <n v="35203.54"/>
    <n v="0"/>
    <x v="0"/>
    <x v="0"/>
    <n v="10.1978380583316"/>
    <s v="Qty / 1,000"/>
    <m/>
    <s v="Private-Lighting"/>
    <s v="lighting"/>
    <n v="3"/>
    <n v="1"/>
    <s v="Lighting"/>
    <n v="0.91633259480590001"/>
    <n v="1.30467645558681"/>
    <n v="32258.151154553299"/>
    <n v="0"/>
    <n v="0.71"/>
    <n v="22903.287319732801"/>
    <n v="0"/>
    <n v="4903"/>
    <n v="1"/>
    <n v="1"/>
    <n v="0"/>
    <n v="0"/>
    <n v="14.276973281664301"/>
    <d v="1900-01-09T04:44:53"/>
    <n v="43317"/>
    <n v="0"/>
    <n v="0"/>
    <n v="0"/>
    <n v="233564.01509007471"/>
  </r>
  <r>
    <s v="STND-60087"/>
    <s v="Speedway LLC"/>
    <s v="Speedway LLC #5380  - 301 W Maple St - New Lenox"/>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317"/>
    <n v="0"/>
    <n v="0"/>
    <n v="0"/>
    <n v="21469.672696302194"/>
  </r>
  <r>
    <s v="STND-60087"/>
    <s v="Speedway LLC"/>
    <s v="Speedway LLC #5380  - 301 W Maple St - New Lenox"/>
    <s v="Outdoor &amp; Garage - LED Fixtures"/>
    <s v="Outdoor &amp; Garage Lighting"/>
    <s v="Exterior"/>
    <n v="0"/>
    <n v="4692.1710000000003"/>
    <n v="0"/>
    <x v="0"/>
    <x v="0"/>
    <n v="10.1978380583316"/>
    <s v="Qty / 1,000"/>
    <m/>
    <s v="Private-Lighting"/>
    <s v="lighting"/>
    <n v="3"/>
    <n v="1"/>
    <s v="Lighting"/>
    <n v="0.91633259480590001"/>
    <n v="1.30467645558681"/>
    <n v="4299.5892277029898"/>
    <n v="0"/>
    <n v="0.71"/>
    <n v="3052.70835166913"/>
    <n v="0"/>
    <n v="4903"/>
    <n v="1"/>
    <n v="1"/>
    <n v="0"/>
    <n v="0"/>
    <n v="14.276973281664301"/>
    <d v="1900-01-09T04:44:53"/>
    <n v="43317"/>
    <n v="0"/>
    <n v="0"/>
    <n v="0"/>
    <n v="31131.02540963818"/>
  </r>
  <r>
    <s v="STND-60088"/>
    <s v="Speedway LLC"/>
    <s v="Speedway LLC #5384  - 19724 Wolf Rd - Mokena"/>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7"/>
    <n v="0"/>
    <n v="0"/>
    <n v="0"/>
    <n v="140138.40905404501"/>
  </r>
  <r>
    <s v="STND-60088"/>
    <s v="Speedway LLC"/>
    <s v="Speedway LLC #5384  - 19724 Wolf Rd - Mokena"/>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317"/>
    <n v="0"/>
    <n v="0"/>
    <n v="0"/>
    <n v="22900.984209388971"/>
  </r>
  <r>
    <s v="STND-60088"/>
    <s v="Speedway LLC"/>
    <s v="Speedway LLC #5384  - 19724 Wolf Rd - Mokena"/>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17"/>
    <n v="0"/>
    <n v="0"/>
    <n v="0"/>
    <n v="20754.016939758752"/>
  </r>
  <r>
    <s v="STND-60089"/>
    <s v="Speedway LLC"/>
    <s v="Speedway LLC #5393  - 15 Randall Rd - North Aurora"/>
    <s v="Outdoor &amp; Garage - LED Fixtures"/>
    <s v="Outdoor &amp; Garage Lighting"/>
    <s v="Exterior"/>
    <n v="0"/>
    <n v="72167.256999999998"/>
    <n v="0"/>
    <x v="0"/>
    <x v="0"/>
    <n v="10.1978380583316"/>
    <s v="Qty / 1,000"/>
    <m/>
    <s v="Private-Lighting"/>
    <s v="lighting"/>
    <n v="3"/>
    <n v="1"/>
    <s v="Lighting"/>
    <n v="0.91633259480590001"/>
    <n v="1.30467645558681"/>
    <n v="66129.209866834193"/>
    <n v="0"/>
    <n v="0.71"/>
    <n v="46951.739005452298"/>
    <n v="0"/>
    <n v="4903"/>
    <n v="1"/>
    <n v="1"/>
    <n v="0"/>
    <n v="0"/>
    <n v="14.276973281664301"/>
    <d v="1900-01-09T04:44:53"/>
    <n v="43317"/>
    <n v="0"/>
    <n v="0"/>
    <n v="0"/>
    <n v="478806.23093465372"/>
  </r>
  <r>
    <s v="STND-60089"/>
    <s v="Speedway LLC"/>
    <s v="Speedway LLC #5393  - 15 Randall Rd - North Aurora"/>
    <s v="Outdoor &amp; Garage - LED Fixtures"/>
    <s v="Outdoor &amp; Garage Lighting"/>
    <s v="Exterior"/>
    <n v="0"/>
    <n v="4314.6400000000003"/>
    <n v="0"/>
    <x v="0"/>
    <x v="0"/>
    <n v="10.1978380583316"/>
    <s v="Qty / 1,000"/>
    <m/>
    <s v="Private-Lighting"/>
    <s v="lighting"/>
    <n v="3"/>
    <n v="1"/>
    <s v="Lighting"/>
    <n v="0.91633259480590001"/>
    <n v="1.30467645558681"/>
    <n v="3953.6452668533302"/>
    <n v="0"/>
    <n v="0.71"/>
    <n v="2807.08813946586"/>
    <n v="0"/>
    <n v="4903"/>
    <n v="1"/>
    <n v="1"/>
    <n v="0"/>
    <n v="0"/>
    <n v="14.276973281664301"/>
    <d v="1900-01-09T04:44:53"/>
    <n v="43317"/>
    <n v="0"/>
    <n v="0"/>
    <n v="0"/>
    <n v="28626.230261736189"/>
  </r>
  <r>
    <s v="STND-60089"/>
    <s v="Speedway LLC"/>
    <s v="Speedway LLC #5393  - 15 Randall Rd - North Aurora"/>
    <s v="Outdoor &amp; Garage - LED Fixtures"/>
    <s v="Outdoor &amp; Garage Lighting"/>
    <s v="Exterior"/>
    <n v="0"/>
    <n v="10948.398999999999"/>
    <n v="0"/>
    <x v="0"/>
    <x v="0"/>
    <n v="10.1978380583316"/>
    <s v="Qty / 1,000"/>
    <m/>
    <s v="Private-Lighting"/>
    <s v="lighting"/>
    <n v="3"/>
    <n v="1"/>
    <s v="Lighting"/>
    <n v="0.91633259480590001"/>
    <n v="1.30467645558681"/>
    <n v="10032.3748646403"/>
    <n v="0"/>
    <n v="0.71"/>
    <n v="7122.9861538946298"/>
    <n v="0"/>
    <n v="4903"/>
    <n v="1"/>
    <n v="1"/>
    <n v="0"/>
    <n v="0"/>
    <n v="14.276973281664301"/>
    <d v="1900-01-09T04:44:53"/>
    <n v="43317"/>
    <n v="0"/>
    <n v="0"/>
    <n v="0"/>
    <n v="72639.059289155688"/>
  </r>
  <r>
    <s v="STND-60090"/>
    <s v="Speedway LLC"/>
    <s v="Speedway LLC #5400  - 436 W Army Trail Rd - Bloomingdale"/>
    <s v="Outdoor &amp; Garage - LED Fixtures"/>
    <s v="Outdoor &amp; Garage Lighting"/>
    <s v="Exterior"/>
    <n v="0"/>
    <n v="147854.86799999999"/>
    <n v="0"/>
    <x v="0"/>
    <x v="0"/>
    <n v="10.1978380583316"/>
    <s v="Qty / 1,000"/>
    <m/>
    <s v="Private-Lighting"/>
    <s v="lighting"/>
    <n v="2"/>
    <n v="1"/>
    <s v="Lighting"/>
    <n v="0.97902139861649395"/>
    <n v="0.93591656730105399"/>
    <n v="144753.079661617"/>
    <n v="0"/>
    <n v="0.71"/>
    <n v="102774.68655974801"/>
    <n v="0"/>
    <n v="4903"/>
    <n v="1"/>
    <n v="1"/>
    <n v="0"/>
    <n v="0"/>
    <n v="14.276973281664301"/>
    <d v="1900-01-09T04:44:53"/>
    <n v="43317"/>
    <n v="0"/>
    <n v="0"/>
    <n v="0"/>
    <n v="1048079.6100320994"/>
  </r>
  <r>
    <s v="STND-60090"/>
    <s v="Speedway LLC"/>
    <s v="Speedway LLC #5400  - 436 W Army Trail Rd - Bloomingdale"/>
    <s v="Outdoor &amp; Garage - LED Fixtures"/>
    <s v="Outdoor &amp; Garage Lighting"/>
    <s v="Exterior"/>
    <n v="0"/>
    <n v="5824.7640000000001"/>
    <n v="0"/>
    <x v="0"/>
    <x v="0"/>
    <n v="10.1978380583316"/>
    <s v="Qty / 1,000"/>
    <m/>
    <s v="Private-Lighting"/>
    <s v="lighting"/>
    <n v="2"/>
    <n v="1"/>
    <s v="Lighting"/>
    <n v="0.97902139861649395"/>
    <n v="0.93591656730105399"/>
    <n v="5702.5685978909996"/>
    <n v="0"/>
    <n v="0.71"/>
    <n v="4048.8237045026099"/>
    <n v="0"/>
    <n v="4903"/>
    <n v="1"/>
    <n v="1"/>
    <n v="0"/>
    <n v="0"/>
    <n v="14.276973281664301"/>
    <d v="1900-01-09T04:44:53"/>
    <n v="43317"/>
    <n v="0"/>
    <n v="0"/>
    <n v="0"/>
    <n v="41289.248465251854"/>
  </r>
  <r>
    <s v="STND-60090"/>
    <s v="Speedway LLC"/>
    <s v="Speedway LLC #5400  - 436 W Army Trail Rd - Bloomingdale"/>
    <s v="Outdoor &amp; Garage - LED Fixtures"/>
    <s v="Outdoor &amp; Garage Lighting"/>
    <s v="Exterior"/>
    <n v="0"/>
    <n v="12512.456"/>
    <n v="0"/>
    <x v="0"/>
    <x v="0"/>
    <n v="10.1978380583316"/>
    <s v="Qty / 1,000"/>
    <m/>
    <s v="Private-Lighting"/>
    <s v="lighting"/>
    <n v="2"/>
    <n v="1"/>
    <s v="Lighting"/>
    <n v="0.97902139861649395"/>
    <n v="0.93591656730105399"/>
    <n v="12249.962173247301"/>
    <n v="0"/>
    <n v="0.71"/>
    <n v="8697.4731430056108"/>
    <n v="0"/>
    <n v="4903"/>
    <n v="1"/>
    <n v="1"/>
    <n v="0"/>
    <n v="0"/>
    <n v="14.276973281664301"/>
    <d v="1900-01-09T04:44:53"/>
    <n v="43317"/>
    <n v="0"/>
    <n v="0"/>
    <n v="0"/>
    <n v="88695.422629059583"/>
  </r>
  <r>
    <s v="STND-60091"/>
    <s v="Speedway LLC"/>
    <s v="Speedway LLC #5456  - 404 E Dundee - Palatine"/>
    <s v="Outdoor &amp; Garage - LED Fixtures"/>
    <s v="Outdoor &amp; Garage Lighting"/>
    <s v="Exterior"/>
    <n v="0"/>
    <n v="38723.894"/>
    <n v="0"/>
    <x v="0"/>
    <x v="0"/>
    <n v="10.1978380583316"/>
    <s v="Qty / 1,000"/>
    <m/>
    <s v="Private-Lighting"/>
    <s v="lighting"/>
    <n v="3"/>
    <n v="1"/>
    <s v="Lighting"/>
    <n v="0.91633259480590001"/>
    <n v="1.30467645558681"/>
    <n v="35483.966270008597"/>
    <n v="0"/>
    <n v="0.71"/>
    <n v="25193.6160517061"/>
    <n v="0"/>
    <n v="4903"/>
    <n v="1"/>
    <n v="1"/>
    <n v="0"/>
    <n v="0"/>
    <n v="14.276973281664301"/>
    <d v="1900-01-09T04:44:53"/>
    <n v="43379"/>
    <n v="0"/>
    <n v="0"/>
    <n v="0"/>
    <n v="256920.41659908235"/>
  </r>
  <r>
    <s v="STND-60091"/>
    <s v="Speedway LLC"/>
    <s v="Speedway LLC #5456  - 404 E Dundee - Palatine"/>
    <s v="Outdoor &amp; Garage - LED Fixtures"/>
    <s v="Outdoor &amp; Garage Lighting"/>
    <s v="Exterior"/>
    <n v="0"/>
    <n v="1725.856"/>
    <n v="0"/>
    <x v="0"/>
    <x v="0"/>
    <n v="10.1978380583316"/>
    <s v="Qty / 1,000"/>
    <m/>
    <s v="Private-Lighting"/>
    <s v="lighting"/>
    <n v="3"/>
    <n v="1"/>
    <s v="Lighting"/>
    <n v="0.91633259480590001"/>
    <n v="1.30467645558681"/>
    <n v="1581.4581067413301"/>
    <n v="0"/>
    <n v="0.71"/>
    <n v="1122.83525578634"/>
    <n v="0"/>
    <n v="4903"/>
    <n v="1"/>
    <n v="1"/>
    <n v="0"/>
    <n v="0"/>
    <n v="14.276973281664301"/>
    <d v="1900-01-09T04:44:53"/>
    <n v="43379"/>
    <n v="0"/>
    <n v="0"/>
    <n v="0"/>
    <n v="11450.492104694435"/>
  </r>
  <r>
    <s v="STND-60091"/>
    <s v="Speedway LLC"/>
    <s v="Speedway LLC #5456  - 404 E Dundee - Palatine"/>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79"/>
    <n v="0"/>
    <n v="0"/>
    <n v="0"/>
    <n v="51885.042349396936"/>
  </r>
  <r>
    <s v="STND-60092"/>
    <s v="Speedway LLC"/>
    <s v="Speedway LLC #5464  - 111 S Kinzie Ave - Bradley"/>
    <s v="Outdoor &amp; Garage - LED Fixtures"/>
    <s v="Outdoor &amp; Garage Lighting"/>
    <s v="Exterior"/>
    <n v="0"/>
    <n v="14081.415999999999"/>
    <n v="0"/>
    <x v="0"/>
    <x v="0"/>
    <n v="10.1978380583316"/>
    <s v="Qty / 1,000"/>
    <m/>
    <s v="Private-Lighting"/>
    <s v="lighting"/>
    <n v="3"/>
    <n v="1"/>
    <s v="Lighting"/>
    <n v="0.91633259480590001"/>
    <n v="1.30467645558681"/>
    <n v="12903.260461821301"/>
    <n v="0"/>
    <n v="0.71"/>
    <n v="9161.3149278931305"/>
    <n v="0"/>
    <n v="4903"/>
    <n v="1"/>
    <n v="1"/>
    <n v="0"/>
    <n v="0"/>
    <n v="14.276973281664301"/>
    <d v="1900-01-09T04:44:53"/>
    <n v="43422"/>
    <n v="0"/>
    <n v="0"/>
    <n v="0"/>
    <n v="93425.606036029989"/>
  </r>
  <r>
    <s v="STND-60092"/>
    <s v="Speedway LLC"/>
    <s v="Speedway LLC #5464  - 111 S Kinzie Ave - Bradley"/>
    <s v="Outdoor &amp; Garage - LED Fixtures"/>
    <s v="Outdoor &amp; Garage Lighting"/>
    <s v="Exterior"/>
    <n v="0"/>
    <n v="1725.856"/>
    <n v="0"/>
    <x v="0"/>
    <x v="0"/>
    <n v="10.1978380583316"/>
    <s v="Qty / 1,000"/>
    <m/>
    <s v="Private-Lighting"/>
    <s v="lighting"/>
    <n v="3"/>
    <n v="1"/>
    <s v="Lighting"/>
    <n v="0.91633259480590001"/>
    <n v="1.30467645558681"/>
    <n v="1581.4581067413301"/>
    <n v="0"/>
    <n v="0.71"/>
    <n v="1122.83525578634"/>
    <n v="0"/>
    <n v="4903"/>
    <n v="1"/>
    <n v="1"/>
    <n v="0"/>
    <n v="0"/>
    <n v="14.276973281664301"/>
    <d v="1900-01-09T04:44:53"/>
    <n v="43422"/>
    <n v="0"/>
    <n v="0"/>
    <n v="0"/>
    <n v="11450.492104694435"/>
  </r>
  <r>
    <s v="STND-60092"/>
    <s v="Speedway LLC"/>
    <s v="Speedway LLC #5464  - 111 S Kinzie Ave - Bradley"/>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422"/>
    <n v="0"/>
    <n v="0"/>
    <n v="0"/>
    <n v="11255.31326200088"/>
  </r>
  <r>
    <s v="STND-60092"/>
    <s v="Speedway LLC"/>
    <s v="Speedway LLC #5464  - 111 S Kinzie Ave - Bradley"/>
    <s v="Outdoor &amp; Garage - LED Fixtures"/>
    <s v="Outdoor &amp; Garage Lighting"/>
    <s v="Exterior"/>
    <n v="0"/>
    <n v="12512.456"/>
    <n v="0"/>
    <x v="0"/>
    <x v="0"/>
    <n v="10.1978380583316"/>
    <s v="Qty / 1,000"/>
    <m/>
    <s v="Private-Lighting"/>
    <s v="lighting"/>
    <n v="3"/>
    <n v="1"/>
    <s v="Lighting"/>
    <n v="0.91633259480590001"/>
    <n v="1.30467645558681"/>
    <n v="11465.571273874601"/>
    <n v="0"/>
    <n v="0.71"/>
    <n v="8140.5556044510004"/>
    <n v="0"/>
    <n v="4903"/>
    <n v="1"/>
    <n v="1"/>
    <n v="0"/>
    <n v="0"/>
    <n v="14.276973281664301"/>
    <d v="1900-01-09T04:44:53"/>
    <n v="43422"/>
    <n v="0"/>
    <n v="0"/>
    <n v="0"/>
    <n v="83016.06775903501"/>
  </r>
  <r>
    <s v="STND-60093"/>
    <s v="Speedway LLC"/>
    <s v="Speedway LLC #7001  - 3602 W 211 St - Olympia Fields"/>
    <s v="Outdoor &amp; Garage - LED Fixtures"/>
    <s v="Outdoor &amp; Garage Lighting"/>
    <s v="Exterior"/>
    <n v="0"/>
    <n v="26402.654999999999"/>
    <n v="0"/>
    <x v="0"/>
    <x v="0"/>
    <n v="10.1978380583316"/>
    <s v="Qty / 1,000"/>
    <m/>
    <s v="Private-Lighting"/>
    <s v="lighting"/>
    <n v="3"/>
    <n v="1"/>
    <s v="Lighting"/>
    <n v="0.91633259480590001"/>
    <n v="1.30467645558681"/>
    <n v="24193.613365915"/>
    <n v="0"/>
    <n v="0.71"/>
    <n v="17177.465489799601"/>
    <n v="0"/>
    <n v="4903"/>
    <n v="1"/>
    <n v="1"/>
    <n v="0"/>
    <n v="0"/>
    <n v="14.276973281664301"/>
    <d v="1900-01-09T04:44:53"/>
    <n v="43317"/>
    <n v="0"/>
    <n v="0"/>
    <n v="0"/>
    <n v="175173.01131755603"/>
  </r>
  <r>
    <s v="STND-60093"/>
    <s v="Speedway LLC"/>
    <s v="Speedway LLC #7001  - 3602 W 211 St - Olympia Fields"/>
    <s v="Outdoor &amp; Garage - LED Fixtures"/>
    <s v="Outdoor &amp; Garage Lighting"/>
    <s v="Exterior"/>
    <n v="0"/>
    <n v="2373.0520000000001"/>
    <n v="0"/>
    <x v="0"/>
    <x v="0"/>
    <n v="10.1978380583316"/>
    <s v="Qty / 1,000"/>
    <m/>
    <s v="Private-Lighting"/>
    <s v="lighting"/>
    <n v="3"/>
    <n v="1"/>
    <s v="Lighting"/>
    <n v="0.91633259480590001"/>
    <n v="1.30467645558681"/>
    <n v="2174.5048967693301"/>
    <n v="0"/>
    <n v="0.71"/>
    <n v="1543.89847670622"/>
    <n v="0"/>
    <n v="4903"/>
    <n v="1"/>
    <n v="1"/>
    <n v="0"/>
    <n v="0"/>
    <n v="14.276973281664301"/>
    <d v="1900-01-09T04:44:53"/>
    <n v="43317"/>
    <n v="0"/>
    <n v="0"/>
    <n v="0"/>
    <n v="15744.426643954874"/>
  </r>
  <r>
    <s v="STND-60093"/>
    <s v="Speedway LLC"/>
    <s v="Speedway LLC #7001  - 3602 W 211 St - Olympia Fields"/>
    <s v="Outdoor &amp; Garage - LED Fixtures"/>
    <s v="Outdoor &amp; Garage Lighting"/>
    <s v="Exterior"/>
    <n v="0"/>
    <n v="1564.057"/>
    <n v="0"/>
    <x v="0"/>
    <x v="0"/>
    <n v="10.1978380583316"/>
    <s v="Qty / 1,000"/>
    <m/>
    <s v="Private-Lighting"/>
    <s v="lighting"/>
    <n v="3"/>
    <n v="1"/>
    <s v="Lighting"/>
    <n v="0.91633259480590001"/>
    <n v="1.30467645558681"/>
    <n v="1433.1964092343301"/>
    <n v="0"/>
    <n v="0.71"/>
    <n v="1017.56945055638"/>
    <n v="0"/>
    <n v="4903"/>
    <n v="1"/>
    <n v="1"/>
    <n v="0"/>
    <n v="0"/>
    <n v="14.276973281664301"/>
    <d v="1900-01-09T04:44:53"/>
    <n v="43317"/>
    <n v="0"/>
    <n v="0"/>
    <n v="0"/>
    <n v="10377.008469879427"/>
  </r>
  <r>
    <s v="STND-60093"/>
    <s v="Speedway LLC"/>
    <s v="Speedway LLC #7001  - 3602 W 211 St - Olympia Fields"/>
    <s v="Outdoor &amp; Garage - LED Fixtures"/>
    <s v="Outdoor &amp; Garage Lighting"/>
    <s v="Exterior"/>
    <n v="0"/>
    <n v="4721.5889999999999"/>
    <n v="0"/>
    <x v="0"/>
    <x v="0"/>
    <n v="10.1978380583316"/>
    <s v="Qty / 1,000"/>
    <m/>
    <s v="Private-Lighting"/>
    <s v="lighting"/>
    <n v="3"/>
    <n v="1"/>
    <s v="Lighting"/>
    <n v="0.91633259480590001"/>
    <n v="1.30467645558681"/>
    <n v="4326.5458999769899"/>
    <n v="0"/>
    <n v="0.71"/>
    <n v="3071.84758898367"/>
    <n v="0"/>
    <n v="4903"/>
    <n v="1"/>
    <n v="1"/>
    <n v="0"/>
    <n v="0"/>
    <n v="14.276973281664301"/>
    <d v="1900-01-09T04:44:53"/>
    <n v="43317"/>
    <n v="0"/>
    <n v="0"/>
    <n v="0"/>
    <n v="31326.204252331834"/>
  </r>
  <r>
    <s v="STND-60094"/>
    <s v="Speedway LLC"/>
    <s v="Speedway LLC #7032  - 432 E Corning Ave Rt 50 - Peotone"/>
    <s v="Outdoor &amp; Garage - LED Fixtures"/>
    <s v="Outdoor &amp; Garage Lighting"/>
    <s v="Exterior"/>
    <n v="0"/>
    <n v="10561.062"/>
    <n v="0"/>
    <x v="0"/>
    <x v="0"/>
    <n v="10.1978380583316"/>
    <s v="Qty / 1,000"/>
    <m/>
    <s v="Private-Lighting"/>
    <s v="lighting"/>
    <n v="3"/>
    <n v="1"/>
    <s v="Lighting"/>
    <n v="0.91633259480590001"/>
    <n v="1.30467645558681"/>
    <n v="9677.4453463659793"/>
    <n v="0"/>
    <n v="0.71"/>
    <n v="6870.9861959198497"/>
    <n v="0"/>
    <n v="4903"/>
    <n v="1"/>
    <n v="1"/>
    <n v="0"/>
    <n v="0"/>
    <n v="14.276973281664301"/>
    <d v="1900-01-09T04:44:53"/>
    <n v="43379"/>
    <n v="0"/>
    <n v="0"/>
    <n v="0"/>
    <n v="70069.204527022506"/>
  </r>
  <r>
    <s v="STND-60094"/>
    <s v="Speedway LLC"/>
    <s v="Speedway LLC #7032  - 432 E Corning Ave Rt 50 - Peotone"/>
    <s v="Outdoor &amp; Garage - LED Fixtures"/>
    <s v="Outdoor &amp; Garage Lighting"/>
    <s v="Exterior"/>
    <n v="0"/>
    <n v="1941.588"/>
    <n v="0"/>
    <x v="0"/>
    <x v="0"/>
    <n v="10.1978380583316"/>
    <s v="Qty / 1,000"/>
    <m/>
    <s v="Private-Lighting"/>
    <s v="lighting"/>
    <n v="3"/>
    <n v="1"/>
    <s v="Lighting"/>
    <n v="0.91633259480590001"/>
    <n v="1.30467645558681"/>
    <n v="1779.1403700840001"/>
    <n v="0"/>
    <n v="0.71"/>
    <n v="1263.18966275964"/>
    <n v="0"/>
    <n v="4903"/>
    <n v="1"/>
    <n v="1"/>
    <n v="0"/>
    <n v="0"/>
    <n v="14.276973281664301"/>
    <d v="1900-01-09T04:44:53"/>
    <n v="43379"/>
    <n v="0"/>
    <n v="0"/>
    <n v="0"/>
    <n v="12881.803617781316"/>
  </r>
  <r>
    <s v="STND-60094"/>
    <s v="Speedway LLC"/>
    <s v="Speedway LLC #7032  - 432 E Corning Ave Rt 50 - Peotone"/>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79"/>
    <n v="0"/>
    <n v="0"/>
    <n v="0"/>
    <n v="20754.016939758752"/>
  </r>
  <r>
    <s v="STND-60094"/>
    <s v="Speedway LLC"/>
    <s v="Speedway LLC #7032  - 432 E Corning Ave Rt 50 - Peotone"/>
    <s v="Outdoor &amp; Garage - LED Fixtures"/>
    <s v="Outdoor &amp; Garage Lighting"/>
    <s v="Exterior"/>
    <n v="0"/>
    <n v="4721.5889999999999"/>
    <n v="0"/>
    <x v="0"/>
    <x v="0"/>
    <n v="10.1978380583316"/>
    <s v="Qty / 1,000"/>
    <m/>
    <s v="Private-Lighting"/>
    <s v="lighting"/>
    <n v="3"/>
    <n v="1"/>
    <s v="Lighting"/>
    <n v="0.91633259480590001"/>
    <n v="1.30467645558681"/>
    <n v="4326.5458999769899"/>
    <n v="0"/>
    <n v="0.71"/>
    <n v="3071.84758898367"/>
    <n v="0"/>
    <n v="4903"/>
    <n v="1"/>
    <n v="1"/>
    <n v="0"/>
    <n v="0"/>
    <n v="14.276973281664301"/>
    <d v="1900-01-09T04:44:53"/>
    <n v="43379"/>
    <n v="0"/>
    <n v="0"/>
    <n v="0"/>
    <n v="31326.204252331834"/>
  </r>
  <r>
    <s v="STND-60095"/>
    <s v="Speedway LLC"/>
    <s v="Speedway LLC #7047  - 1120 Dixie Hwy - Crete"/>
    <s v="Outdoor &amp; Garage - LED Fixtures"/>
    <s v="Outdoor &amp; Garage Lighting"/>
    <s v="Exterior"/>
    <n v="0"/>
    <n v="45764.601999999999"/>
    <n v="0"/>
    <x v="0"/>
    <x v="0"/>
    <n v="10.1978380583316"/>
    <s v="Qty / 1,000"/>
    <m/>
    <s v="Private-Lighting"/>
    <s v="lighting"/>
    <n v="3"/>
    <n v="1"/>
    <s v="Lighting"/>
    <n v="0.91633259480590001"/>
    <n v="1.30467645558681"/>
    <n v="41935.596500919302"/>
    <n v="0"/>
    <n v="0.71"/>
    <n v="29774.273515652701"/>
    <n v="0"/>
    <n v="4903"/>
    <n v="1"/>
    <n v="1"/>
    <n v="0"/>
    <n v="0"/>
    <n v="14.276973281664301"/>
    <d v="1900-01-09T04:44:53"/>
    <n v="43317"/>
    <n v="0"/>
    <n v="0"/>
    <n v="0"/>
    <n v="303633.2196170977"/>
  </r>
  <r>
    <s v="STND-60095"/>
    <s v="Speedway LLC"/>
    <s v="Speedway LLC #7047  - 1120 Dixie Hwy - Crete"/>
    <s v="Outdoor &amp; Garage - LED Fixtures"/>
    <s v="Outdoor &amp; Garage Lighting"/>
    <s v="Exterior"/>
    <n v="0"/>
    <n v="4314.6400000000003"/>
    <n v="0"/>
    <x v="0"/>
    <x v="0"/>
    <n v="10.1978380583316"/>
    <s v="Qty / 1,000"/>
    <m/>
    <s v="Private-Lighting"/>
    <s v="lighting"/>
    <n v="3"/>
    <n v="1"/>
    <s v="Lighting"/>
    <n v="0.91633259480590001"/>
    <n v="1.30467645558681"/>
    <n v="3953.6452668533302"/>
    <n v="0"/>
    <n v="0.71"/>
    <n v="2807.08813946586"/>
    <n v="0"/>
    <n v="4903"/>
    <n v="1"/>
    <n v="1"/>
    <n v="0"/>
    <n v="0"/>
    <n v="14.276973281664301"/>
    <d v="1900-01-09T04:44:53"/>
    <n v="43317"/>
    <n v="0"/>
    <n v="0"/>
    <n v="0"/>
    <n v="28626.230261736189"/>
  </r>
  <r>
    <s v="STND-60095"/>
    <s v="Speedway LLC"/>
    <s v="Speedway LLC #7047  - 1120 Dixie Hwy - Crete"/>
    <s v="Outdoor &amp; Garage - LED Fixtures"/>
    <s v="Outdoor &amp; Garage Lighting"/>
    <s v="Exterior"/>
    <n v="0"/>
    <n v="848.21900000000005"/>
    <n v="0"/>
    <x v="0"/>
    <x v="0"/>
    <n v="10.1978380583316"/>
    <s v="Qty / 1,000"/>
    <m/>
    <s v="Private-Lighting"/>
    <s v="lighting"/>
    <n v="3"/>
    <n v="1"/>
    <s v="Lighting"/>
    <n v="0.91633259480590001"/>
    <n v="1.30467645558681"/>
    <n v="777.25071723366602"/>
    <n v="0"/>
    <n v="0.71"/>
    <n v="551.84800923590296"/>
    <n v="0"/>
    <n v="4903"/>
    <n v="1"/>
    <n v="1"/>
    <n v="0"/>
    <n v="0"/>
    <n v="14.276973281664301"/>
    <d v="1900-01-09T04:44:53"/>
    <n v="43317"/>
    <n v="0"/>
    <n v="0"/>
    <n v="0"/>
    <n v="5627.6566310004191"/>
  </r>
  <r>
    <s v="STND-60095"/>
    <s v="Speedway LLC"/>
    <s v="Speedway LLC #7047  - 1120 Dixie Hwy - Crete"/>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7"/>
    <n v="0"/>
    <n v="0"/>
    <n v="0"/>
    <n v="62262.050819276257"/>
  </r>
  <r>
    <s v="STND-60096"/>
    <s v="Speedway LLC"/>
    <s v="Speedway LLC #7077  - 2330 W Station - Kankakee"/>
    <s v="Outdoor &amp; Garage - LED Fixtures"/>
    <s v="Outdoor &amp; Garage Lighting"/>
    <s v="Exterior"/>
    <n v="0"/>
    <n v="35203.54"/>
    <n v="0"/>
    <x v="0"/>
    <x v="0"/>
    <n v="10.1978380583316"/>
    <s v="Qty / 1,000"/>
    <m/>
    <s v="Private-Lighting"/>
    <s v="lighting"/>
    <n v="3"/>
    <n v="1"/>
    <s v="Lighting"/>
    <n v="0.91633259480590001"/>
    <n v="1.30467645558681"/>
    <n v="32258.151154553299"/>
    <n v="0"/>
    <n v="0.71"/>
    <n v="22903.287319732801"/>
    <n v="0"/>
    <n v="4903"/>
    <n v="1"/>
    <n v="1"/>
    <n v="0"/>
    <n v="0"/>
    <n v="14.276973281664301"/>
    <d v="1900-01-09T04:44:53"/>
    <n v="43422"/>
    <n v="0"/>
    <n v="0"/>
    <n v="0"/>
    <n v="233564.01509007471"/>
  </r>
  <r>
    <s v="STND-60096"/>
    <s v="Speedway LLC"/>
    <s v="Speedway LLC #7077  - 2330 W Station - Kankakee"/>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422"/>
    <n v="0"/>
    <n v="0"/>
    <n v="0"/>
    <n v="22900.984209388971"/>
  </r>
  <r>
    <s v="STND-60096"/>
    <s v="Speedway LLC"/>
    <s v="Speedway LLC #7077  - 2330 W Station - Kankakee"/>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422"/>
    <n v="0"/>
    <n v="0"/>
    <n v="0"/>
    <n v="41508.033879517505"/>
  </r>
  <r>
    <s v="STND-60096"/>
    <s v="Speedway LLC"/>
    <s v="Speedway LLC #7077  - 2330 W Station - Kankakee"/>
    <s v="Outdoor &amp; Garage - LED Fixtures"/>
    <s v="Outdoor &amp; Garage Lighting"/>
    <s v="Exterior"/>
    <n v="0"/>
    <n v="58.835999999999999"/>
    <n v="0"/>
    <x v="0"/>
    <x v="0"/>
    <n v="10.1978380583316"/>
    <s v="Qty / 1,000"/>
    <m/>
    <s v="Private-Lighting"/>
    <s v="lighting"/>
    <n v="3"/>
    <n v="1"/>
    <s v="Lighting"/>
    <n v="0.91633259480590001"/>
    <n v="1.30467645558681"/>
    <n v="53.913344547999898"/>
    <n v="0"/>
    <n v="0.71"/>
    <n v="38.278474629079902"/>
    <n v="0"/>
    <n v="4903"/>
    <n v="1"/>
    <n v="1"/>
    <n v="0"/>
    <n v="0"/>
    <n v="14.276973281664301"/>
    <d v="1900-01-09T04:44:53"/>
    <n v="43422"/>
    <n v="0"/>
    <n v="0"/>
    <n v="0"/>
    <n v="390.35768538731162"/>
  </r>
  <r>
    <s v="STND-60097"/>
    <s v="Speedway LLC"/>
    <s v="Speedway LLC #7113  - 504 S Bridge Rt 47 - Yorkville"/>
    <s v="Outdoor &amp; Garage - LED Fixtures"/>
    <s v="Outdoor &amp; Garage Lighting"/>
    <s v="Exterior"/>
    <n v="0"/>
    <n v="14081.415999999999"/>
    <n v="0"/>
    <x v="0"/>
    <x v="0"/>
    <n v="10.1978380583316"/>
    <s v="Qty / 1,000"/>
    <m/>
    <s v="Private-Lighting"/>
    <s v="lighting"/>
    <n v="3"/>
    <n v="1"/>
    <s v="Lighting"/>
    <n v="0.91633259480590001"/>
    <n v="1.30467645558681"/>
    <n v="12903.260461821301"/>
    <n v="0"/>
    <n v="0.71"/>
    <n v="9161.3149278931305"/>
    <n v="0"/>
    <n v="4903"/>
    <n v="1"/>
    <n v="1"/>
    <n v="0"/>
    <n v="0"/>
    <n v="14.276973281664301"/>
    <d v="1900-01-09T04:44:53"/>
    <n v="43317"/>
    <n v="0"/>
    <n v="0"/>
    <n v="0"/>
    <n v="93425.606036029989"/>
  </r>
  <r>
    <s v="STND-60097"/>
    <s v="Speedway LLC"/>
    <s v="Speedway LLC #7113  - 504 S Bridge Rt 47 - Yorkville"/>
    <s v="Outdoor &amp; Garage - LED Fixtures"/>
    <s v="Outdoor &amp; Garage Lighting"/>
    <s v="Exterior"/>
    <n v="0"/>
    <n v="2804.5160000000001"/>
    <n v="0"/>
    <x v="0"/>
    <x v="0"/>
    <n v="10.1978380583316"/>
    <s v="Qty / 1,000"/>
    <m/>
    <s v="Private-Lighting"/>
    <s v="lighting"/>
    <n v="3"/>
    <n v="1"/>
    <s v="Lighting"/>
    <n v="0.91633259480590001"/>
    <n v="1.30467645558681"/>
    <n v="2569.8694234546601"/>
    <n v="0"/>
    <n v="0.71"/>
    <n v="1824.60729065281"/>
    <n v="0"/>
    <n v="4903"/>
    <n v="1"/>
    <n v="1"/>
    <n v="0"/>
    <n v="0"/>
    <n v="14.276973281664301"/>
    <d v="1900-01-09T04:44:53"/>
    <n v="43317"/>
    <n v="0"/>
    <n v="0"/>
    <n v="0"/>
    <n v="18607.049670128534"/>
  </r>
  <r>
    <s v="STND-60097"/>
    <s v="Speedway LLC"/>
    <s v="Speedway LLC #7113  - 504 S Bridge Rt 47 - Yorkville"/>
    <s v="Outdoor &amp; Garage - LED Fixtures"/>
    <s v="Outdoor &amp; Garage Lighting"/>
    <s v="Exterior"/>
    <n v="0"/>
    <n v="1564.057"/>
    <n v="0"/>
    <x v="0"/>
    <x v="0"/>
    <n v="10.1978380583316"/>
    <s v="Qty / 1,000"/>
    <m/>
    <s v="Private-Lighting"/>
    <s v="lighting"/>
    <n v="3"/>
    <n v="1"/>
    <s v="Lighting"/>
    <n v="0.91633259480590001"/>
    <n v="1.30467645558681"/>
    <n v="1433.1964092343301"/>
    <n v="0"/>
    <n v="0.71"/>
    <n v="1017.56945055638"/>
    <n v="0"/>
    <n v="4903"/>
    <n v="1"/>
    <n v="1"/>
    <n v="0"/>
    <n v="0"/>
    <n v="14.276973281664301"/>
    <d v="1900-01-09T04:44:53"/>
    <n v="43317"/>
    <n v="0"/>
    <n v="0"/>
    <n v="0"/>
    <n v="10377.008469879427"/>
  </r>
  <r>
    <s v="STND-60098"/>
    <s v="Speedway LLC"/>
    <s v="Speedway LLC #7117  - 14002 S Cicero - Midlothian"/>
    <s v="Outdoor &amp; Garage - LED Fixtures"/>
    <s v="Outdoor &amp; Garage Lighting"/>
    <s v="Exterior"/>
    <n v="0"/>
    <n v="66886.725999999995"/>
    <n v="0"/>
    <x v="0"/>
    <x v="0"/>
    <n v="10.1978380583316"/>
    <s v="Qty / 1,000"/>
    <m/>
    <s v="Private-Lighting"/>
    <s v="lighting"/>
    <n v="3"/>
    <n v="1"/>
    <s v="Lighting"/>
    <n v="0.91633259480590001"/>
    <n v="1.30467645558681"/>
    <n v="61290.487193651199"/>
    <n v="0"/>
    <n v="0.71"/>
    <n v="43516.245907492397"/>
    <n v="0"/>
    <n v="4903"/>
    <n v="1"/>
    <n v="1"/>
    <n v="0"/>
    <n v="0"/>
    <n v="14.276973281664301"/>
    <d v="1900-01-09T04:44:53"/>
    <n v="43422"/>
    <n v="0"/>
    <n v="0"/>
    <n v="0"/>
    <n v="443771.62867114268"/>
  </r>
  <r>
    <s v="STND-60098"/>
    <s v="Speedway LLC"/>
    <s v="Speedway LLC #7117  - 14002 S Cicero - Midlothian"/>
    <s v="Outdoor &amp; Garage - LED Fixtures"/>
    <s v="Outdoor &amp; Garage Lighting"/>
    <s v="Exterior"/>
    <n v="0"/>
    <n v="5609.0320000000002"/>
    <n v="0"/>
    <x v="0"/>
    <x v="0"/>
    <n v="10.1978380583316"/>
    <s v="Qty / 1,000"/>
    <m/>
    <s v="Private-Lighting"/>
    <s v="lighting"/>
    <n v="3"/>
    <n v="1"/>
    <s v="Lighting"/>
    <n v="0.91633259480590001"/>
    <n v="1.30467645558681"/>
    <n v="5139.7388469093303"/>
    <n v="0"/>
    <n v="0.71"/>
    <n v="3649.21458130562"/>
    <n v="0"/>
    <n v="4903"/>
    <n v="1"/>
    <n v="1"/>
    <n v="0"/>
    <n v="0"/>
    <n v="14.276973281664301"/>
    <d v="1900-01-09T04:44:53"/>
    <n v="43422"/>
    <n v="0"/>
    <n v="0"/>
    <n v="0"/>
    <n v="37214.099340257068"/>
  </r>
  <r>
    <s v="STND-60098"/>
    <s v="Speedway LLC"/>
    <s v="Speedway LLC #7117  - 14002 S Cicero - Midlothian"/>
    <s v="Outdoor &amp; Garage - LED Fixtures"/>
    <s v="Outdoor &amp; Garage Lighting"/>
    <s v="Exterior"/>
    <n v="0"/>
    <n v="14076.513000000001"/>
    <n v="0"/>
    <x v="0"/>
    <x v="0"/>
    <n v="10.1978380583316"/>
    <s v="Qty / 1,000"/>
    <m/>
    <s v="Private-Lighting"/>
    <s v="lighting"/>
    <n v="3"/>
    <n v="1"/>
    <s v="Lighting"/>
    <n v="0.91633259480590001"/>
    <n v="1.30467645558681"/>
    <n v="12898.767683108999"/>
    <n v="0"/>
    <n v="0.71"/>
    <n v="9158.1250550073801"/>
    <n v="0"/>
    <n v="4903"/>
    <n v="1"/>
    <n v="1"/>
    <n v="0"/>
    <n v="0"/>
    <n v="14.276973281664301"/>
    <d v="1900-01-09T04:44:53"/>
    <n v="43422"/>
    <n v="0"/>
    <n v="0"/>
    <n v="0"/>
    <n v="93393.076228914433"/>
  </r>
  <r>
    <s v="STND-60098"/>
    <s v="Speedway LLC"/>
    <s v="Speedway LLC #7117  - 14002 S Cicero - Midlothian"/>
    <s v="Outdoor &amp; Garage - LED Fixtures"/>
    <s v="Outdoor &amp; Garage Lighting"/>
    <s v="Exterior"/>
    <n v="0"/>
    <n v="39.223999999999997"/>
    <n v="0"/>
    <x v="0"/>
    <x v="0"/>
    <n v="10.1978380583316"/>
    <s v="Qty / 1,000"/>
    <m/>
    <s v="Private-Lighting"/>
    <s v="lighting"/>
    <n v="3"/>
    <n v="1"/>
    <s v="Lighting"/>
    <n v="0.91633259480590001"/>
    <n v="1.30467645558681"/>
    <n v="35.942229698666601"/>
    <n v="0"/>
    <n v="0.71"/>
    <n v="25.5189830860533"/>
    <n v="0"/>
    <n v="4903"/>
    <n v="1"/>
    <n v="1"/>
    <n v="0"/>
    <n v="0"/>
    <n v="14.276973281664301"/>
    <d v="1900-01-09T04:44:53"/>
    <n v="43422"/>
    <n v="0"/>
    <n v="0"/>
    <n v="0"/>
    <n v="260.23845692487475"/>
  </r>
  <r>
    <s v="STND-60099"/>
    <s v="Speedway LLC"/>
    <s v="Speedway LLC #7216  - 3688 W Grand Ill 132 - Gurnee"/>
    <s v="Outdoor &amp; Garage - LED Fixtures"/>
    <s v="Outdoor &amp; Garage Lighting"/>
    <s v="Exterior"/>
    <n v="0"/>
    <n v="1725.856"/>
    <n v="0"/>
    <x v="0"/>
    <x v="0"/>
    <n v="10.1978380583316"/>
    <s v="Qty / 1,000"/>
    <m/>
    <s v="Private-Lighting"/>
    <s v="lighting"/>
    <n v="3"/>
    <n v="1"/>
    <s v="Lighting"/>
    <n v="0.91633259480590001"/>
    <n v="1.30467645558681"/>
    <n v="1581.4581067413301"/>
    <n v="0"/>
    <n v="0.71"/>
    <n v="1122.83525578634"/>
    <n v="0"/>
    <n v="4903"/>
    <n v="1"/>
    <n v="1"/>
    <n v="0"/>
    <n v="0"/>
    <n v="14.276973281664301"/>
    <d v="1900-01-09T04:44:53"/>
    <n v="43379"/>
    <n v="0"/>
    <n v="0"/>
    <n v="0"/>
    <n v="11450.492104694435"/>
  </r>
  <r>
    <s v="STND-60099"/>
    <s v="Speedway LLC"/>
    <s v="Speedway LLC #7216  - 3688 W Grand Ill 132 - Gurnee"/>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79"/>
    <n v="0"/>
    <n v="0"/>
    <n v="0"/>
    <n v="11255.31326200088"/>
  </r>
  <r>
    <s v="STND-60100"/>
    <s v="Speedway LLC"/>
    <s v="Speedway LLC #7220  - 19880 Crawford Ave - Matteson"/>
    <s v="Outdoor &amp; Garage - LED Fixtures"/>
    <s v="Outdoor &amp; Garage Lighting"/>
    <s v="Exterior"/>
    <n v="0"/>
    <n v="84488.495999999999"/>
    <n v="0"/>
    <x v="0"/>
    <x v="0"/>
    <n v="10.1978380583316"/>
    <s v="Qty / 1,000"/>
    <m/>
    <s v="Private-Lighting"/>
    <s v="lighting"/>
    <n v="3"/>
    <n v="1"/>
    <s v="Lighting"/>
    <n v="0.91633259480590001"/>
    <n v="1.30467645558681"/>
    <n v="77419.562770927907"/>
    <n v="0"/>
    <n v="0.71"/>
    <n v="54967.889567358798"/>
    <n v="0"/>
    <n v="4903"/>
    <n v="1"/>
    <n v="1"/>
    <n v="0"/>
    <n v="0"/>
    <n v="14.276973281664301"/>
    <d v="1900-01-09T04:44:53"/>
    <n v="43317"/>
    <n v="0"/>
    <n v="0"/>
    <n v="0"/>
    <n v="560553.63621618005"/>
  </r>
  <r>
    <s v="STND-60100"/>
    <s v="Speedway LLC"/>
    <s v="Speedway LLC #7220  - 19880 Crawford Ave - Matteson"/>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7"/>
    <n v="0"/>
    <n v="0"/>
    <n v="0"/>
    <n v="25763.607235562631"/>
  </r>
  <r>
    <s v="STND-60100"/>
    <s v="Speedway LLC"/>
    <s v="Speedway LLC #7220  - 19880 Crawford Ave - Matteson"/>
    <s v="Outdoor &amp; Garage - LED Fixtures"/>
    <s v="Outdoor &amp; Garage Lighting"/>
    <s v="Exterior"/>
    <n v="0"/>
    <n v="848.21900000000005"/>
    <n v="0"/>
    <x v="0"/>
    <x v="0"/>
    <n v="10.1978380583316"/>
    <s v="Qty / 1,000"/>
    <m/>
    <s v="Private-Lighting"/>
    <s v="lighting"/>
    <n v="3"/>
    <n v="1"/>
    <s v="Lighting"/>
    <n v="0.91633259480590001"/>
    <n v="1.30467645558681"/>
    <n v="777.25071723366602"/>
    <n v="0"/>
    <n v="0.71"/>
    <n v="551.84800923590296"/>
    <n v="0"/>
    <n v="4903"/>
    <n v="1"/>
    <n v="1"/>
    <n v="0"/>
    <n v="0"/>
    <n v="14.276973281664301"/>
    <d v="1900-01-09T04:44:53"/>
    <n v="43317"/>
    <n v="0"/>
    <n v="0"/>
    <n v="0"/>
    <n v="5627.6566310004191"/>
  </r>
  <r>
    <s v="STND-60100"/>
    <s v="Speedway LLC"/>
    <s v="Speedway LLC #7220  - 19880 Crawford Ave - Matteson"/>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7"/>
    <n v="0"/>
    <n v="0"/>
    <n v="0"/>
    <n v="62262.050819276257"/>
  </r>
  <r>
    <s v="STND-60101"/>
    <s v="Speedway LLC"/>
    <s v="Speedway LLC #7363  - 18002 Halsted St - Homewood"/>
    <s v="Outdoor &amp; Garage - LED Fixtures"/>
    <s v="Outdoor &amp; Garage Lighting"/>
    <s v="Exterior"/>
    <n v="0"/>
    <n v="84488.495999999999"/>
    <n v="0"/>
    <x v="0"/>
    <x v="0"/>
    <n v="10.1978380583316"/>
    <s v="Qty / 1,000"/>
    <m/>
    <s v="Private-Lighting"/>
    <s v="lighting"/>
    <n v="3"/>
    <n v="1"/>
    <s v="Lighting"/>
    <n v="0.91633259480590001"/>
    <n v="1.30467645558681"/>
    <n v="77419.562770927907"/>
    <n v="0"/>
    <n v="0.71"/>
    <n v="54967.889567358798"/>
    <n v="0"/>
    <n v="4903"/>
    <n v="1"/>
    <n v="1"/>
    <n v="0"/>
    <n v="0"/>
    <n v="14.276973281664301"/>
    <d v="1900-01-09T04:44:53"/>
    <n v="43317"/>
    <n v="0"/>
    <n v="0"/>
    <n v="0"/>
    <n v="560553.63621618005"/>
  </r>
  <r>
    <s v="STND-60101"/>
    <s v="Speedway LLC"/>
    <s v="Speedway LLC #7363  - 18002 Halsted St - Homewood"/>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317"/>
    <n v="0"/>
    <n v="0"/>
    <n v="0"/>
    <n v="21469.672696302194"/>
  </r>
  <r>
    <s v="STND-60101"/>
    <s v="Speedway LLC"/>
    <s v="Speedway LLC #7363  - 18002 Halsted St - Homewood"/>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102"/>
    <s v="Speedway LLC"/>
    <s v="Speedway LLC #7372  - 2932 Belvidere St - Waukegan"/>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79"/>
    <n v="0"/>
    <n v="0"/>
    <n v="0"/>
    <n v="350346.02263511205"/>
  </r>
  <r>
    <s v="STND-60102"/>
    <s v="Speedway LLC"/>
    <s v="Speedway LLC #7372  - 2932 Belvidere St - Waukegan"/>
    <s v="Outdoor &amp; Garage - LED Fixtures"/>
    <s v="Outdoor &amp; Garage Lighting"/>
    <s v="Exterior"/>
    <n v="0"/>
    <n v="4530.3720000000003"/>
    <n v="0"/>
    <x v="0"/>
    <x v="0"/>
    <n v="10.1978380583316"/>
    <s v="Qty / 1,000"/>
    <m/>
    <s v="Private-Lighting"/>
    <s v="lighting"/>
    <n v="3"/>
    <n v="1"/>
    <s v="Lighting"/>
    <n v="0.91633259480590001"/>
    <n v="1.30467645558681"/>
    <n v="4151.3275301959902"/>
    <n v="0"/>
    <n v="0.71"/>
    <n v="2947.4425464391602"/>
    <n v="0"/>
    <n v="4903"/>
    <n v="1"/>
    <n v="1"/>
    <n v="0"/>
    <n v="0"/>
    <n v="14.276973281664301"/>
    <d v="1900-01-09T04:44:53"/>
    <n v="43379"/>
    <n v="0"/>
    <n v="0"/>
    <n v="0"/>
    <n v="30057.541774823072"/>
  </r>
  <r>
    <s v="STND-60102"/>
    <s v="Speedway LLC"/>
    <s v="Speedway LLC #7372  - 2932 Belvidere St - Waukegan"/>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79"/>
    <n v="0"/>
    <n v="0"/>
    <n v="0"/>
    <n v="51885.042349396936"/>
  </r>
  <r>
    <s v="STND-60104"/>
    <s v="Speedway LLC"/>
    <s v="Speedway LLC #7321  - 2420 Plainfield Rd - Crest Hill"/>
    <s v="Outdoor &amp; Garage - LED Fixtures"/>
    <s v="Outdoor &amp; Garage Lighting"/>
    <s v="Exterior"/>
    <n v="0"/>
    <n v="56325.663999999997"/>
    <n v="0"/>
    <x v="0"/>
    <x v="0"/>
    <n v="10.1978380583316"/>
    <s v="Qty / 1,000"/>
    <m/>
    <s v="Private-Lighting"/>
    <s v="lighting"/>
    <n v="3"/>
    <n v="1"/>
    <s v="Lighting"/>
    <n v="0.91633259480590001"/>
    <n v="1.30467645558681"/>
    <n v="51613.041847285298"/>
    <n v="0"/>
    <n v="0.71"/>
    <n v="36645.2597115725"/>
    <n v="0"/>
    <n v="4903"/>
    <n v="1"/>
    <n v="1"/>
    <n v="0"/>
    <n v="0"/>
    <n v="14.276973281664301"/>
    <d v="1900-01-09T04:44:53"/>
    <n v="43317"/>
    <n v="0"/>
    <n v="0"/>
    <n v="0"/>
    <n v="373702.42414411972"/>
  </r>
  <r>
    <s v="STND-60104"/>
    <s v="Speedway LLC"/>
    <s v="Speedway LLC #7321  - 2420 Plainfield Rd - Crest Hill"/>
    <s v="Outdoor &amp; Garage - LED Fixtures"/>
    <s v="Outdoor &amp; Garage Lighting"/>
    <s v="Exterior"/>
    <n v="0"/>
    <n v="4530.3720000000003"/>
    <n v="0"/>
    <x v="0"/>
    <x v="0"/>
    <n v="10.1978380583316"/>
    <s v="Qty / 1,000"/>
    <m/>
    <s v="Private-Lighting"/>
    <s v="lighting"/>
    <n v="3"/>
    <n v="1"/>
    <s v="Lighting"/>
    <n v="0.91633259480590001"/>
    <n v="1.30467645558681"/>
    <n v="4151.3275301959902"/>
    <n v="0"/>
    <n v="0.71"/>
    <n v="2947.4425464391602"/>
    <n v="0"/>
    <n v="4903"/>
    <n v="1"/>
    <n v="1"/>
    <n v="0"/>
    <n v="0"/>
    <n v="14.276973281664301"/>
    <d v="1900-01-09T04:44:53"/>
    <n v="43317"/>
    <n v="0"/>
    <n v="0"/>
    <n v="0"/>
    <n v="30057.541774823072"/>
  </r>
  <r>
    <s v="STND-60104"/>
    <s v="Speedway LLC"/>
    <s v="Speedway LLC #7321  - 2420 Plainfield Rd - Crest Hill"/>
    <s v="Outdoor &amp; Garage - LED Fixtures"/>
    <s v="Outdoor &amp; Garage Lighting"/>
    <s v="Exterior"/>
    <n v="0"/>
    <n v="2544.6570000000002"/>
    <n v="0"/>
    <x v="0"/>
    <x v="0"/>
    <n v="10.1978380583316"/>
    <s v="Qty / 1,000"/>
    <m/>
    <s v="Private-Lighting"/>
    <s v="lighting"/>
    <n v="3"/>
    <n v="1"/>
    <s v="Lighting"/>
    <n v="0.91633259480590001"/>
    <n v="1.30467645558681"/>
    <n v="2331.752151701"/>
    <n v="0"/>
    <n v="0.71"/>
    <n v="1655.54402770771"/>
    <n v="0"/>
    <n v="4903"/>
    <n v="1"/>
    <n v="1"/>
    <n v="0"/>
    <n v="0"/>
    <n v="14.276973281664301"/>
    <d v="1900-01-09T04:44:53"/>
    <n v="43317"/>
    <n v="0"/>
    <n v="0"/>
    <n v="0"/>
    <n v="16882.969893001271"/>
  </r>
  <r>
    <s v="STND-60104"/>
    <s v="Speedway LLC"/>
    <s v="Speedway LLC #7321  - 2420 Plainfield Rd - Crest Hill"/>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7"/>
    <n v="0"/>
    <n v="0"/>
    <n v="0"/>
    <n v="51885.042349396936"/>
  </r>
  <r>
    <s v="STND-60105"/>
    <s v="Speedway LLC"/>
    <s v="Speedway LLC #7427  - 7201 W 183rd St - Tinley Park"/>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422"/>
    <n v="0"/>
    <n v="0"/>
    <n v="0"/>
    <n v="350346.02263511205"/>
  </r>
  <r>
    <s v="STND-60105"/>
    <s v="Speedway LLC"/>
    <s v="Speedway LLC #7427  - 7201 W 183rd St - Tinley Park"/>
    <s v="Outdoor &amp; Garage - LED Fixtures"/>
    <s v="Outdoor &amp; Garage Lighting"/>
    <s v="Exterior"/>
    <n v="0"/>
    <n v="18768.684000000001"/>
    <n v="0"/>
    <x v="0"/>
    <x v="0"/>
    <n v="10.1978380583316"/>
    <s v="Qty / 1,000"/>
    <m/>
    <s v="Private-Lighting"/>
    <s v="lighting"/>
    <n v="3"/>
    <n v="1"/>
    <s v="Lighting"/>
    <n v="0.91633259480590001"/>
    <n v="1.30467645558681"/>
    <n v="17198.356910811999"/>
    <n v="0"/>
    <n v="0.71"/>
    <n v="12210.8334066765"/>
    <n v="0"/>
    <n v="4903"/>
    <n v="1"/>
    <n v="1"/>
    <n v="0"/>
    <n v="0"/>
    <n v="14.276973281664301"/>
    <d v="1900-01-09T04:44:53"/>
    <n v="43422"/>
    <n v="0"/>
    <n v="0"/>
    <n v="0"/>
    <n v="124524.10163855251"/>
  </r>
  <r>
    <s v="STND-60105"/>
    <s v="Speedway LLC"/>
    <s v="Speedway LLC #7427  - 7201 W 183rd St - Tinley Park"/>
    <s v="Outdoor &amp; Garage - LED Fixtures"/>
    <s v="Outdoor &amp; Garage Lighting"/>
    <s v="Exterior"/>
    <n v="0"/>
    <n v="1078.6600000000001"/>
    <n v="0"/>
    <x v="0"/>
    <x v="0"/>
    <n v="10.1978380583316"/>
    <s v="Qty / 1,000"/>
    <m/>
    <s v="Private-Lighting"/>
    <s v="lighting"/>
    <n v="3"/>
    <n v="1"/>
    <s v="Lighting"/>
    <n v="0.91633259480590001"/>
    <n v="1.30467645558681"/>
    <n v="988.41131671333198"/>
    <n v="0"/>
    <n v="0.71"/>
    <n v="701.77203486646602"/>
    <n v="0"/>
    <n v="4903"/>
    <n v="1"/>
    <n v="1"/>
    <n v="0"/>
    <n v="0"/>
    <n v="14.276973281664301"/>
    <d v="1900-01-09T04:44:53"/>
    <n v="43422"/>
    <n v="0"/>
    <n v="0"/>
    <n v="0"/>
    <n v="7156.5575654340573"/>
  </r>
  <r>
    <s v="STND-60106"/>
    <s v="Speedway LLC"/>
    <s v="Speedway LLC #7430  - 6490 College Dr - Lisle"/>
    <s v="Outdoor &amp; Garage - LED Fixtures"/>
    <s v="Outdoor &amp; Garage Lighting"/>
    <s v="Exterior"/>
    <n v="0"/>
    <n v="10561.062"/>
    <n v="0"/>
    <x v="0"/>
    <x v="0"/>
    <n v="10.1978380583316"/>
    <s v="Qty / 1,000"/>
    <m/>
    <s v="Private-Lighting"/>
    <s v="lighting"/>
    <n v="3"/>
    <n v="1"/>
    <s v="Lighting"/>
    <n v="0.91633259480590001"/>
    <n v="1.30467645558681"/>
    <n v="9677.4453463659793"/>
    <n v="0"/>
    <n v="0.71"/>
    <n v="6870.9861959198497"/>
    <n v="0"/>
    <n v="4903"/>
    <n v="1"/>
    <n v="1"/>
    <n v="0"/>
    <n v="0"/>
    <n v="14.276973281664301"/>
    <d v="1900-01-09T04:44:53"/>
    <n v="43317"/>
    <n v="0"/>
    <n v="0"/>
    <n v="0"/>
    <n v="70069.204527022506"/>
  </r>
  <r>
    <s v="STND-60106"/>
    <s v="Speedway LLC"/>
    <s v="Speedway LLC #7430  - 6490 College Dr - Lisle"/>
    <s v="Outdoor &amp; Garage - LED Fixtures"/>
    <s v="Outdoor &amp; Garage Lighting"/>
    <s v="Exterior"/>
    <n v="0"/>
    <n v="4746.1040000000003"/>
    <n v="0"/>
    <x v="0"/>
    <x v="0"/>
    <n v="10.1978380583316"/>
    <s v="Qty / 1,000"/>
    <m/>
    <s v="Private-Lighting"/>
    <s v="lighting"/>
    <n v="3"/>
    <n v="1"/>
    <s v="Lighting"/>
    <n v="0.91633259480590001"/>
    <n v="1.30467645558681"/>
    <n v="4349.0097935386602"/>
    <n v="0"/>
    <n v="0.71"/>
    <n v="3087.79695341245"/>
    <n v="0"/>
    <n v="4903"/>
    <n v="1"/>
    <n v="1"/>
    <n v="0"/>
    <n v="0"/>
    <n v="14.276973281664301"/>
    <d v="1900-01-09T04:44:53"/>
    <n v="43317"/>
    <n v="0"/>
    <n v="0"/>
    <n v="0"/>
    <n v="31488.853287909849"/>
  </r>
  <r>
    <s v="STND-60107"/>
    <s v="Speedway LLC"/>
    <s v="Speedway LLC #7440  - 1004 E 9th St - Lockport"/>
    <s v="Outdoor &amp; Garage - LED Fixtures"/>
    <s v="Outdoor &amp; Garage Lighting"/>
    <s v="Exterior"/>
    <n v="0"/>
    <n v="49284.955999999998"/>
    <n v="0"/>
    <x v="0"/>
    <x v="0"/>
    <n v="10.1978380583316"/>
    <s v="Qty / 1,000"/>
    <m/>
    <s v="Private-Lighting"/>
    <s v="lighting"/>
    <n v="3"/>
    <n v="1"/>
    <s v="Lighting"/>
    <n v="0.91633259480590001"/>
    <n v="1.30467645558681"/>
    <n v="45161.4116163746"/>
    <n v="0"/>
    <n v="0.71"/>
    <n v="32064.602247626"/>
    <n v="0"/>
    <n v="4903"/>
    <n v="1"/>
    <n v="1"/>
    <n v="0"/>
    <n v="0"/>
    <n v="14.276973281664301"/>
    <d v="1900-01-09T04:44:53"/>
    <n v="43317"/>
    <n v="0"/>
    <n v="0"/>
    <n v="0"/>
    <n v="326989.62112610537"/>
  </r>
  <r>
    <s v="STND-60107"/>
    <s v="Speedway LLC"/>
    <s v="Speedway LLC #7440  - 1004 E 9th St - Lockport"/>
    <s v="Outdoor &amp; Garage - LED Fixtures"/>
    <s v="Outdoor &amp; Garage Lighting"/>
    <s v="Exterior"/>
    <n v="0"/>
    <n v="3667.444"/>
    <n v="0"/>
    <x v="0"/>
    <x v="0"/>
    <n v="10.1978380583316"/>
    <s v="Qty / 1,000"/>
    <m/>
    <s v="Private-Lighting"/>
    <s v="lighting"/>
    <n v="3"/>
    <n v="1"/>
    <s v="Lighting"/>
    <n v="0.91633259480590001"/>
    <n v="1.30467645558681"/>
    <n v="3360.5984768253302"/>
    <n v="0"/>
    <n v="0.71"/>
    <n v="2386.0249185459802"/>
    <n v="0"/>
    <n v="4903"/>
    <n v="1"/>
    <n v="1"/>
    <n v="0"/>
    <n v="0"/>
    <n v="14.276973281664301"/>
    <d v="1900-01-09T04:44:53"/>
    <n v="43317"/>
    <n v="0"/>
    <n v="0"/>
    <n v="0"/>
    <n v="24332.295722475752"/>
  </r>
  <r>
    <s v="STND-60107"/>
    <s v="Speedway LLC"/>
    <s v="Speedway LLC #7440  - 1004 E 9th St - Lockport"/>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7"/>
    <n v="0"/>
    <n v="0"/>
    <n v="0"/>
    <n v="41508.033879517505"/>
  </r>
  <r>
    <s v="STND-60108"/>
    <s v="Speedway LLC"/>
    <s v="Speedway LLC #7445  - 6241 S Cass St - Westmont"/>
    <s v="Outdoor &amp; Garage - LED Fixtures"/>
    <s v="Outdoor &amp; Garage Lighting"/>
    <s v="Exterior"/>
    <n v="0"/>
    <n v="63366.372000000003"/>
    <n v="0"/>
    <x v="0"/>
    <x v="0"/>
    <n v="10.1978380583316"/>
    <s v="Qty / 1,000"/>
    <m/>
    <s v="Private-Lighting"/>
    <s v="lighting"/>
    <n v="3"/>
    <n v="1"/>
    <s v="Lighting"/>
    <n v="0.91633259480590001"/>
    <n v="1.30467645558681"/>
    <n v="58064.672078195901"/>
    <n v="0"/>
    <n v="0.71"/>
    <n v="41225.917175519098"/>
    <n v="0"/>
    <n v="4903"/>
    <n v="1"/>
    <n v="1"/>
    <n v="0"/>
    <n v="0"/>
    <n v="14.276973281664301"/>
    <d v="1900-01-09T04:44:53"/>
    <n v="43461"/>
    <n v="0"/>
    <n v="0"/>
    <n v="0"/>
    <n v="420415.22716213507"/>
  </r>
  <r>
    <s v="STND-60108"/>
    <s v="Speedway LLC"/>
    <s v="Speedway LLC #7445  - 6241 S Cass St - Westmont"/>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461"/>
    <n v="0"/>
    <n v="0"/>
    <n v="0"/>
    <n v="21469.672696302194"/>
  </r>
  <r>
    <s v="STND-60108"/>
    <s v="Speedway LLC"/>
    <s v="Speedway LLC #7445  - 6241 S Cass St - Westmont"/>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461"/>
    <n v="0"/>
    <n v="0"/>
    <n v="0"/>
    <n v="51885.042349396936"/>
  </r>
  <r>
    <s v="STND-60108"/>
    <s v="Speedway LLC"/>
    <s v="Speedway LLC #7445  - 6241 S Cass St - Westmont"/>
    <s v="Outdoor &amp; Garage - LED Fixtures"/>
    <s v="Outdoor &amp; Garage Lighting"/>
    <s v="Exterior"/>
    <n v="0"/>
    <n v="98.06"/>
    <n v="0"/>
    <x v="0"/>
    <x v="0"/>
    <n v="10.1978380583316"/>
    <s v="Qty / 1,000"/>
    <m/>
    <s v="Private-Lighting"/>
    <s v="lighting"/>
    <n v="3"/>
    <n v="1"/>
    <s v="Lighting"/>
    <n v="0.91633259480590001"/>
    <n v="1.30467645558681"/>
    <n v="89.855574246666507"/>
    <n v="0"/>
    <n v="0.71"/>
    <n v="63.797457715133199"/>
    <n v="0"/>
    <n v="4903"/>
    <n v="1"/>
    <n v="1"/>
    <n v="0"/>
    <n v="0"/>
    <n v="14.276973281664301"/>
    <d v="1900-01-09T04:44:53"/>
    <n v="43461"/>
    <n v="0"/>
    <n v="0"/>
    <n v="0"/>
    <n v="650.59614231218632"/>
  </r>
  <r>
    <s v="STND-60109"/>
    <s v="Speedway LLC"/>
    <s v="Speedway LLC #7448  - 3004 111th St - Naperville"/>
    <s v="Outdoor &amp; Garage - LED Fixtures"/>
    <s v="Outdoor &amp; Garage Lighting"/>
    <s v="Exterior"/>
    <n v="0"/>
    <n v="77447.788"/>
    <n v="0"/>
    <x v="0"/>
    <x v="0"/>
    <n v="10.1978380583316"/>
    <s v="Qty / 1,000"/>
    <m/>
    <s v="Private-Lighting"/>
    <s v="lighting"/>
    <n v="3"/>
    <n v="1"/>
    <s v="Lighting"/>
    <n v="0.91633259480590001"/>
    <n v="1.30467645558681"/>
    <n v="70967.932540017195"/>
    <n v="0"/>
    <n v="0.71"/>
    <n v="50387.2321034122"/>
    <n v="0"/>
    <n v="4903"/>
    <n v="1"/>
    <n v="1"/>
    <n v="0"/>
    <n v="0"/>
    <n v="14.276973281664301"/>
    <d v="1900-01-09T04:44:53"/>
    <n v="43317"/>
    <n v="0"/>
    <n v="0"/>
    <n v="0"/>
    <n v="513840.83319816471"/>
  </r>
  <r>
    <s v="STND-60109"/>
    <s v="Speedway LLC"/>
    <s v="Speedway LLC #7448  - 3004 111th St - Naperville"/>
    <s v="Outdoor &amp; Garage - LED Fixtures"/>
    <s v="Outdoor &amp; Garage Lighting"/>
    <s v="Exterior"/>
    <n v="0"/>
    <n v="5609.0320000000002"/>
    <n v="0"/>
    <x v="0"/>
    <x v="0"/>
    <n v="10.1978380583316"/>
    <s v="Qty / 1,000"/>
    <m/>
    <s v="Private-Lighting"/>
    <s v="lighting"/>
    <n v="3"/>
    <n v="1"/>
    <s v="Lighting"/>
    <n v="0.91633259480590001"/>
    <n v="1.30467645558681"/>
    <n v="5139.7388469093303"/>
    <n v="0"/>
    <n v="0.71"/>
    <n v="3649.21458130562"/>
    <n v="0"/>
    <n v="4903"/>
    <n v="1"/>
    <n v="1"/>
    <n v="0"/>
    <n v="0"/>
    <n v="14.276973281664301"/>
    <d v="1900-01-09T04:44:53"/>
    <n v="43317"/>
    <n v="0"/>
    <n v="0"/>
    <n v="0"/>
    <n v="37214.099340257068"/>
  </r>
  <r>
    <s v="STND-60109"/>
    <s v="Speedway LLC"/>
    <s v="Speedway LLC #7448  - 3004 111th St - Naperville"/>
    <s v="Outdoor &amp; Garage - LED Fixtures"/>
    <s v="Outdoor &amp; Garage Lighting"/>
    <s v="Exterior"/>
    <n v="0"/>
    <n v="12512.456"/>
    <n v="0"/>
    <x v="0"/>
    <x v="0"/>
    <n v="10.1978380583316"/>
    <s v="Qty / 1,000"/>
    <m/>
    <s v="Private-Lighting"/>
    <s v="lighting"/>
    <n v="3"/>
    <n v="1"/>
    <s v="Lighting"/>
    <n v="0.91633259480590001"/>
    <n v="1.30467645558681"/>
    <n v="11465.571273874601"/>
    <n v="0"/>
    <n v="0.71"/>
    <n v="8140.5556044510004"/>
    <n v="0"/>
    <n v="4903"/>
    <n v="1"/>
    <n v="1"/>
    <n v="0"/>
    <n v="0"/>
    <n v="14.276973281664301"/>
    <d v="1900-01-09T04:44:53"/>
    <n v="43317"/>
    <n v="0"/>
    <n v="0"/>
    <n v="0"/>
    <n v="83016.06775903501"/>
  </r>
  <r>
    <s v="STND-60109"/>
    <s v="Speedway LLC"/>
    <s v="Speedway LLC #7448  - 3004 111th St - Naperville"/>
    <s v="Outdoor &amp; Garage - LED Fixtures"/>
    <s v="Outdoor &amp; Garage Lighting"/>
    <s v="Exterior"/>
    <n v="0"/>
    <n v="39.223999999999997"/>
    <n v="0"/>
    <x v="0"/>
    <x v="0"/>
    <n v="10.1978380583316"/>
    <s v="Qty / 1,000"/>
    <m/>
    <s v="Private-Lighting"/>
    <s v="lighting"/>
    <n v="3"/>
    <n v="1"/>
    <s v="Lighting"/>
    <n v="0.91633259480590001"/>
    <n v="1.30467645558681"/>
    <n v="35.942229698666601"/>
    <n v="0"/>
    <n v="0.71"/>
    <n v="25.5189830860533"/>
    <n v="0"/>
    <n v="4903"/>
    <n v="1"/>
    <n v="1"/>
    <n v="0"/>
    <n v="0"/>
    <n v="14.276973281664301"/>
    <d v="1900-01-09T04:44:53"/>
    <n v="43317"/>
    <n v="0"/>
    <n v="0"/>
    <n v="0"/>
    <n v="260.23845692487475"/>
  </r>
  <r>
    <s v="STND-60110"/>
    <s v="Speedway LLC"/>
    <s v="Speedway LLC #7504  - 1902 N Arlington Hts Rd - Arlington Heights"/>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17"/>
    <n v="0"/>
    <n v="0"/>
    <n v="0"/>
    <n v="350346.02263511205"/>
  </r>
  <r>
    <s v="STND-60110"/>
    <s v="Speedway LLC"/>
    <s v="Speedway LLC #7504  - 1902 N Arlington Hts Rd - Arlington Heights"/>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17"/>
    <n v="0"/>
    <n v="0"/>
    <n v="0"/>
    <n v="20754.016939758752"/>
  </r>
  <r>
    <s v="STND-60111"/>
    <s v="Speedway LLC"/>
    <s v="Speedway LLC #7505  - 1395 Arlington Heights Rd - Itasca"/>
    <s v="Outdoor &amp; Garage - LED Fixtures"/>
    <s v="Outdoor &amp; Garage Lighting"/>
    <s v="Exterior"/>
    <n v="0"/>
    <n v="63366.372000000003"/>
    <n v="0"/>
    <x v="0"/>
    <x v="0"/>
    <n v="10.1978380583316"/>
    <s v="Qty / 1,000"/>
    <m/>
    <s v="Private-Lighting"/>
    <s v="lighting"/>
    <n v="3"/>
    <n v="1"/>
    <s v="Lighting"/>
    <n v="0.91633259480590001"/>
    <n v="1.30467645558681"/>
    <n v="58064.672078195901"/>
    <n v="0"/>
    <n v="0.71"/>
    <n v="41225.917175519098"/>
    <n v="0"/>
    <n v="4903"/>
    <n v="1"/>
    <n v="1"/>
    <n v="0"/>
    <n v="0"/>
    <n v="14.276973281664301"/>
    <d v="1900-01-09T04:44:53"/>
    <n v="43318"/>
    <n v="0"/>
    <n v="0"/>
    <n v="0"/>
    <n v="420415.22716213507"/>
  </r>
  <r>
    <s v="STND-60111"/>
    <s v="Speedway LLC"/>
    <s v="Speedway LLC #7505  - 1395 Arlington Heights Rd - Itasca"/>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8"/>
    <n v="0"/>
    <n v="0"/>
    <n v="0"/>
    <n v="25763.607235562631"/>
  </r>
  <r>
    <s v="STND-60111"/>
    <s v="Speedway LLC"/>
    <s v="Speedway LLC #7505  - 1395 Arlington Heights Rd - Itasca"/>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12"/>
    <s v="Speedway LLC"/>
    <s v="Speedway LLC #7509  - 604 Armour Rd - Bourbonnais"/>
    <s v="Outdoor &amp; Garage - LED Fixtures"/>
    <s v="Outdoor &amp; Garage Lighting"/>
    <s v="Exterior"/>
    <n v="0"/>
    <n v="72167.256999999998"/>
    <n v="0"/>
    <x v="0"/>
    <x v="0"/>
    <n v="10.1978380583316"/>
    <s v="Qty / 1,000"/>
    <m/>
    <s v="Private-Lighting"/>
    <s v="lighting"/>
    <n v="3"/>
    <n v="1"/>
    <s v="Lighting"/>
    <n v="0.91633259480590001"/>
    <n v="1.30467645558681"/>
    <n v="66129.209866834193"/>
    <n v="0"/>
    <n v="0.71"/>
    <n v="46951.739005452298"/>
    <n v="0"/>
    <n v="4903"/>
    <n v="1"/>
    <n v="1"/>
    <n v="0"/>
    <n v="0"/>
    <n v="14.276973281664301"/>
    <d v="1900-01-09T04:44:53"/>
    <n v="43422"/>
    <n v="0"/>
    <n v="0"/>
    <n v="0"/>
    <n v="478806.23093465372"/>
  </r>
  <r>
    <s v="STND-60112"/>
    <s v="Speedway LLC"/>
    <s v="Speedway LLC #7509  - 604 Armour Rd - Bourbonnais"/>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422"/>
    <n v="0"/>
    <n v="0"/>
    <n v="0"/>
    <n v="25763.607235562631"/>
  </r>
  <r>
    <s v="STND-60112"/>
    <s v="Speedway LLC"/>
    <s v="Speedway LLC #7509  - 604 Armour Rd - Bourbonnais"/>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422"/>
    <n v="0"/>
    <n v="0"/>
    <n v="0"/>
    <n v="51885.042349396936"/>
  </r>
  <r>
    <s v="STND-60112"/>
    <s v="Speedway LLC"/>
    <s v="Speedway LLC #7509  - 604 Armour Rd - Bourbonnais"/>
    <s v="Outdoor &amp; Garage - LED Fixtures"/>
    <s v="Outdoor &amp; Garage Lighting"/>
    <s v="Exterior"/>
    <n v="0"/>
    <n v="58.835999999999999"/>
    <n v="0"/>
    <x v="0"/>
    <x v="0"/>
    <n v="10.1978380583316"/>
    <s v="Qty / 1,000"/>
    <m/>
    <s v="Private-Lighting"/>
    <s v="lighting"/>
    <n v="3"/>
    <n v="1"/>
    <s v="Lighting"/>
    <n v="0.91633259480590001"/>
    <n v="1.30467645558681"/>
    <n v="53.913344547999898"/>
    <n v="0"/>
    <n v="0.71"/>
    <n v="38.278474629079902"/>
    <n v="0"/>
    <n v="4903"/>
    <n v="1"/>
    <n v="1"/>
    <n v="0"/>
    <n v="0"/>
    <n v="14.276973281664301"/>
    <d v="1900-01-09T04:44:53"/>
    <n v="43422"/>
    <n v="0"/>
    <n v="0"/>
    <n v="0"/>
    <n v="390.35768538731162"/>
  </r>
  <r>
    <s v="STND-60113"/>
    <s v="Speedway LLC"/>
    <s v="Speedway LLC #7514  - 1570 Big Timber - Elgin"/>
    <s v="Outdoor &amp; Garage - LED Fixtures"/>
    <s v="Outdoor &amp; Garage Lighting"/>
    <s v="Exterior"/>
    <n v="0"/>
    <n v="36963.716999999997"/>
    <n v="0"/>
    <x v="0"/>
    <x v="0"/>
    <n v="10.1978380583316"/>
    <s v="Qty / 1,000"/>
    <m/>
    <s v="Private-Lighting"/>
    <s v="lighting"/>
    <n v="3"/>
    <n v="1"/>
    <s v="Lighting"/>
    <n v="0.91633259480590001"/>
    <n v="1.30467645558681"/>
    <n v="33871.058712280901"/>
    <n v="0"/>
    <n v="0.71"/>
    <n v="24048.451685719501"/>
    <n v="0"/>
    <n v="4903"/>
    <n v="1"/>
    <n v="1"/>
    <n v="0"/>
    <n v="0"/>
    <n v="14.276973281664301"/>
    <d v="1900-01-09T04:44:53"/>
    <n v="43318"/>
    <n v="0"/>
    <n v="0"/>
    <n v="0"/>
    <n v="245242.21584457904"/>
  </r>
  <r>
    <s v="STND-60113"/>
    <s v="Speedway LLC"/>
    <s v="Speedway LLC #7514  - 1570 Big Timber - Elgin"/>
    <s v="Outdoor &amp; Garage - LED Fixtures"/>
    <s v="Outdoor &amp; Garage Lighting"/>
    <s v="Exterior"/>
    <n v="0"/>
    <n v="2804.5160000000001"/>
    <n v="0"/>
    <x v="0"/>
    <x v="0"/>
    <n v="10.1978380583316"/>
    <s v="Qty / 1,000"/>
    <m/>
    <s v="Private-Lighting"/>
    <s v="lighting"/>
    <n v="3"/>
    <n v="1"/>
    <s v="Lighting"/>
    <n v="0.91633259480590001"/>
    <n v="1.30467645558681"/>
    <n v="2569.8694234546601"/>
    <n v="0"/>
    <n v="0.71"/>
    <n v="1824.60729065281"/>
    <n v="0"/>
    <n v="4903"/>
    <n v="1"/>
    <n v="1"/>
    <n v="0"/>
    <n v="0"/>
    <n v="14.276973281664301"/>
    <d v="1900-01-09T04:44:53"/>
    <n v="43318"/>
    <n v="0"/>
    <n v="0"/>
    <n v="0"/>
    <n v="18607.049670128534"/>
  </r>
  <r>
    <s v="STND-60113"/>
    <s v="Speedway LLC"/>
    <s v="Speedway LLC #7514  - 1570 Big Timber - Elgin"/>
    <s v="Outdoor &amp; Garage - LED Fixtures"/>
    <s v="Outdoor &amp; Garage Lighting"/>
    <s v="Exterior"/>
    <n v="0"/>
    <n v="3392.8760000000002"/>
    <n v="0"/>
    <x v="0"/>
    <x v="0"/>
    <n v="10.1978380583316"/>
    <s v="Qty / 1,000"/>
    <m/>
    <s v="Private-Lighting"/>
    <s v="lighting"/>
    <n v="3"/>
    <n v="1"/>
    <s v="Lighting"/>
    <n v="0.91633259480590001"/>
    <n v="1.30467645558681"/>
    <n v="3109.00286893466"/>
    <n v="0"/>
    <n v="0.71"/>
    <n v="2207.39203694361"/>
    <n v="0"/>
    <n v="4903"/>
    <n v="1"/>
    <n v="1"/>
    <n v="0"/>
    <n v="0"/>
    <n v="14.276973281664301"/>
    <d v="1900-01-09T04:44:53"/>
    <n v="43318"/>
    <n v="0"/>
    <n v="0"/>
    <n v="0"/>
    <n v="22510.626524001658"/>
  </r>
  <r>
    <s v="STND-60113"/>
    <s v="Speedway LLC"/>
    <s v="Speedway LLC #7514  - 1570 Big Timber - Elgin"/>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14"/>
    <s v="Speedway LLC"/>
    <s v="Speedway LLC #7542  - 352 S Bolingbrook Dr - Bolingbrook"/>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8"/>
    <n v="0"/>
    <n v="0"/>
    <n v="0"/>
    <n v="140138.40905404501"/>
  </r>
  <r>
    <s v="STND-60114"/>
    <s v="Speedway LLC"/>
    <s v="Speedway LLC #7542  - 352 S Bolingbrook Dr - Bolingbrook"/>
    <s v="Outdoor &amp; Garage - LED Fixtures"/>
    <s v="Outdoor &amp; Garage Lighting"/>
    <s v="Exterior"/>
    <n v="0"/>
    <n v="3020.248"/>
    <n v="0"/>
    <x v="0"/>
    <x v="0"/>
    <n v="10.1978380583316"/>
    <s v="Qty / 1,000"/>
    <m/>
    <s v="Private-Lighting"/>
    <s v="lighting"/>
    <n v="3"/>
    <n v="1"/>
    <s v="Lighting"/>
    <n v="0.91633259480590001"/>
    <n v="1.30467645558681"/>
    <n v="2767.5516867973301"/>
    <n v="0"/>
    <n v="0.71"/>
    <n v="1964.9616976261"/>
    <n v="0"/>
    <n v="4903"/>
    <n v="1"/>
    <n v="1"/>
    <n v="0"/>
    <n v="0"/>
    <n v="14.276973281664301"/>
    <d v="1900-01-09T04:44:53"/>
    <n v="43318"/>
    <n v="0"/>
    <n v="0"/>
    <n v="0"/>
    <n v="20038.361183215311"/>
  </r>
  <r>
    <s v="STND-60114"/>
    <s v="Speedway LLC"/>
    <s v="Speedway LLC #7542  - 352 S Bolingbrook Dr - Bolingbrook"/>
    <s v="Outdoor &amp; Garage - LED Fixtures"/>
    <s v="Outdoor &amp; Garage Lighting"/>
    <s v="Exterior"/>
    <n v="0"/>
    <n v="4692.1710000000003"/>
    <n v="0"/>
    <x v="0"/>
    <x v="0"/>
    <n v="10.1978380583316"/>
    <s v="Qty / 1,000"/>
    <m/>
    <s v="Private-Lighting"/>
    <s v="lighting"/>
    <n v="3"/>
    <n v="1"/>
    <s v="Lighting"/>
    <n v="0.91633259480590001"/>
    <n v="1.30467645558681"/>
    <n v="4299.5892277029898"/>
    <n v="0"/>
    <n v="0.71"/>
    <n v="3052.70835166913"/>
    <n v="0"/>
    <n v="4903"/>
    <n v="1"/>
    <n v="1"/>
    <n v="0"/>
    <n v="0"/>
    <n v="14.276973281664301"/>
    <d v="1900-01-09T04:44:53"/>
    <n v="43318"/>
    <n v="0"/>
    <n v="0"/>
    <n v="0"/>
    <n v="31131.02540963818"/>
  </r>
  <r>
    <s v="STND-60115"/>
    <s v="Speedway LLC"/>
    <s v="Speedway LLC #7562  - 5004 Fairview - Downers Grove"/>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79"/>
    <n v="0"/>
    <n v="0"/>
    <n v="0"/>
    <n v="140138.40905404501"/>
  </r>
  <r>
    <s v="STND-60115"/>
    <s v="Speedway LLC"/>
    <s v="Speedway LLC #7562  - 5004 Fairview - Downers Grove"/>
    <s v="Outdoor &amp; Garage - LED Fixtures"/>
    <s v="Outdoor &amp; Garage Lighting"/>
    <s v="Exterior"/>
    <n v="0"/>
    <n v="2588.7840000000001"/>
    <n v="0"/>
    <x v="0"/>
    <x v="0"/>
    <n v="10.1978380583316"/>
    <s v="Qty / 1,000"/>
    <m/>
    <s v="Private-Lighting"/>
    <s v="lighting"/>
    <n v="3"/>
    <n v="1"/>
    <s v="Lighting"/>
    <n v="0.91633259480590001"/>
    <n v="1.30467645558681"/>
    <n v="2372.1871601120001"/>
    <n v="0"/>
    <n v="0.71"/>
    <n v="1684.25288367952"/>
    <n v="0"/>
    <n v="4903"/>
    <n v="1"/>
    <n v="1"/>
    <n v="0"/>
    <n v="0"/>
    <n v="14.276973281664301"/>
    <d v="1900-01-09T04:44:53"/>
    <n v="43379"/>
    <n v="0"/>
    <n v="0"/>
    <n v="0"/>
    <n v="17175.738157041753"/>
  </r>
  <r>
    <s v="STND-60115"/>
    <s v="Speedway LLC"/>
    <s v="Speedway LLC #7562  - 5004 Fairview - Downers Grove"/>
    <s v="Outdoor &amp; Garage - LED Fixtures"/>
    <s v="Outdoor &amp; Garage Lighting"/>
    <s v="Exterior"/>
    <n v="0"/>
    <n v="4692.1710000000003"/>
    <n v="0"/>
    <x v="0"/>
    <x v="0"/>
    <n v="10.1978380583316"/>
    <s v="Qty / 1,000"/>
    <m/>
    <s v="Private-Lighting"/>
    <s v="lighting"/>
    <n v="3"/>
    <n v="1"/>
    <s v="Lighting"/>
    <n v="0.91633259480590001"/>
    <n v="1.30467645558681"/>
    <n v="4299.5892277029898"/>
    <n v="0"/>
    <n v="0.71"/>
    <n v="3052.70835166913"/>
    <n v="0"/>
    <n v="4903"/>
    <n v="1"/>
    <n v="1"/>
    <n v="0"/>
    <n v="0"/>
    <n v="14.276973281664301"/>
    <d v="1900-01-09T04:44:53"/>
    <n v="43379"/>
    <n v="0"/>
    <n v="0"/>
    <n v="0"/>
    <n v="31131.02540963818"/>
  </r>
  <r>
    <s v="STND-60116"/>
    <s v="Speedway LLC"/>
    <s v="Speedway LLC #7568  - 499 W Boughton - Bolingbrook"/>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8"/>
    <n v="0"/>
    <n v="0"/>
    <n v="0"/>
    <n v="140138.40905404501"/>
  </r>
  <r>
    <s v="STND-60116"/>
    <s v="Speedway LLC"/>
    <s v="Speedway LLC #7568  - 499 W Boughton - Bolingbrook"/>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8"/>
    <n v="0"/>
    <n v="0"/>
    <n v="0"/>
    <n v="51885.042349396936"/>
  </r>
  <r>
    <s v="STND-60117"/>
    <s v="Speedway LLC"/>
    <s v="Speedway LLC #7569  - 10300 S Roberts Rd - Palos Hills"/>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8"/>
    <n v="0"/>
    <n v="0"/>
    <n v="0"/>
    <n v="140138.40905404501"/>
  </r>
  <r>
    <s v="STND-60117"/>
    <s v="Speedway LLC"/>
    <s v="Speedway LLC #7569  - 10300 S Roberts Rd - Palos Hills"/>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8"/>
    <n v="0"/>
    <n v="0"/>
    <n v="0"/>
    <n v="25763.607235562631"/>
  </r>
  <r>
    <s v="STND-60117"/>
    <s v="Speedway LLC"/>
    <s v="Speedway LLC #7569  - 10300 S Roberts Rd - Palos Hills"/>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8"/>
    <n v="0"/>
    <n v="0"/>
    <n v="0"/>
    <n v="62262.050819276257"/>
  </r>
  <r>
    <s v="STND-60118"/>
    <s v="Speedway LLC"/>
    <s v="Speedway LLC #7572  - 24520 Western Ave - Park Forest"/>
    <s v="Outdoor &amp; Garage - LED Fixtures"/>
    <s v="Outdoor &amp; Garage Lighting"/>
    <s v="Exterior"/>
    <n v="0"/>
    <n v="35203.54"/>
    <n v="0"/>
    <x v="0"/>
    <x v="0"/>
    <n v="10.1978380583316"/>
    <s v="Qty / 1,000"/>
    <m/>
    <s v="Private-Lighting"/>
    <s v="lighting"/>
    <n v="3"/>
    <n v="1"/>
    <s v="Lighting"/>
    <n v="0.91633259480590001"/>
    <n v="1.30467645558681"/>
    <n v="32258.151154553299"/>
    <n v="0"/>
    <n v="0.71"/>
    <n v="22903.287319732801"/>
    <n v="0"/>
    <n v="4903"/>
    <n v="1"/>
    <n v="1"/>
    <n v="0"/>
    <n v="0"/>
    <n v="14.276973281664301"/>
    <d v="1900-01-09T04:44:53"/>
    <n v="43379"/>
    <n v="0"/>
    <n v="0"/>
    <n v="0"/>
    <n v="233564.01509007471"/>
  </r>
  <r>
    <s v="STND-60118"/>
    <s v="Speedway LLC"/>
    <s v="Speedway LLC #7572  - 24520 Western Ave - Park Forest"/>
    <s v="Outdoor &amp; Garage - LED Fixtures"/>
    <s v="Outdoor &amp; Garage Lighting"/>
    <s v="Exterior"/>
    <n v="0"/>
    <n v="3020.248"/>
    <n v="0"/>
    <x v="0"/>
    <x v="0"/>
    <n v="10.1978380583316"/>
    <s v="Qty / 1,000"/>
    <m/>
    <s v="Private-Lighting"/>
    <s v="lighting"/>
    <n v="3"/>
    <n v="1"/>
    <s v="Lighting"/>
    <n v="0.91633259480590001"/>
    <n v="1.30467645558681"/>
    <n v="2767.5516867973301"/>
    <n v="0"/>
    <n v="0.71"/>
    <n v="1964.9616976261"/>
    <n v="0"/>
    <n v="4903"/>
    <n v="1"/>
    <n v="1"/>
    <n v="0"/>
    <n v="0"/>
    <n v="14.276973281664301"/>
    <d v="1900-01-09T04:44:53"/>
    <n v="43379"/>
    <n v="0"/>
    <n v="0"/>
    <n v="0"/>
    <n v="20038.361183215311"/>
  </r>
  <r>
    <s v="STND-60118"/>
    <s v="Speedway LLC"/>
    <s v="Speedway LLC #7572  - 24520 Western Ave - Park Forest"/>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79"/>
    <n v="0"/>
    <n v="0"/>
    <n v="0"/>
    <n v="62262.050819276257"/>
  </r>
  <r>
    <s v="STND-60119"/>
    <s v="Speedway LLC"/>
    <s v="Speedway LLC #7576 - 1199 S Elmhurst Rd - Des Plaines"/>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18"/>
    <n v="0"/>
    <n v="0"/>
    <n v="0"/>
    <n v="350346.02263511205"/>
  </r>
  <r>
    <s v="STND-60119"/>
    <s v="Speedway LLC"/>
    <s v="Speedway LLC #7576 - 1199 S Elmhurst Rd - Des Plaines"/>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8"/>
    <n v="0"/>
    <n v="0"/>
    <n v="0"/>
    <n v="25763.607235562631"/>
  </r>
  <r>
    <s v="STND-60119"/>
    <s v="Speedway LLC"/>
    <s v="Speedway LLC #7576 - 1199 S Elmhurst Rd - Des Plaines"/>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8"/>
    <n v="0"/>
    <n v="0"/>
    <n v="0"/>
    <n v="51885.042349396936"/>
  </r>
  <r>
    <s v="STND-60120"/>
    <s v="Speedway LLC"/>
    <s v="Speedway LLC #7610  - 2001 University Pkwy - Park Forest"/>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8"/>
    <n v="0"/>
    <n v="0"/>
    <n v="0"/>
    <n v="140138.40905404501"/>
  </r>
  <r>
    <s v="STND-60120"/>
    <s v="Speedway LLC"/>
    <s v="Speedway LLC #7610  - 2001 University Pkwy - Park Forest"/>
    <s v="Outdoor &amp; Garage - LED Fixtures"/>
    <s v="Outdoor &amp; Garage Lighting"/>
    <s v="Exterior"/>
    <n v="0"/>
    <n v="5937.5330000000004"/>
    <n v="0"/>
    <x v="0"/>
    <x v="0"/>
    <n v="10.1978380583316"/>
    <s v="Qty / 1,000"/>
    <m/>
    <s v="Private-Lighting"/>
    <s v="lighting"/>
    <n v="3"/>
    <n v="1"/>
    <s v="Lighting"/>
    <n v="0.91633259480590001"/>
    <n v="1.30467645558681"/>
    <n v="5440.75502063566"/>
    <n v="0"/>
    <n v="0.71"/>
    <n v="3862.9360646513201"/>
    <n v="0"/>
    <n v="4903"/>
    <n v="1"/>
    <n v="1"/>
    <n v="0"/>
    <n v="0"/>
    <n v="14.276973281664301"/>
    <d v="1900-01-09T04:44:53"/>
    <n v="43318"/>
    <n v="0"/>
    <n v="0"/>
    <n v="0"/>
    <n v="39393.596417002933"/>
  </r>
  <r>
    <s v="STND-60120"/>
    <s v="Speedway LLC"/>
    <s v="Speedway LLC #7610  - 2001 University Pkwy - Park Forest"/>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21"/>
    <s v="Speedway LLC"/>
    <s v="Speedway LLC #7612  - 7218 W Lincoln Hwy - Frankfort"/>
    <s v="Outdoor &amp; Garage - LED Fixtures"/>
    <s v="Outdoor &amp; Garage Lighting"/>
    <s v="Exterior"/>
    <n v="0"/>
    <n v="29923.008999999998"/>
    <n v="0"/>
    <x v="0"/>
    <x v="0"/>
    <n v="10.1978380583316"/>
    <s v="Qty / 1,000"/>
    <m/>
    <s v="Private-Lighting"/>
    <s v="lighting"/>
    <n v="3"/>
    <n v="1"/>
    <s v="Lighting"/>
    <n v="0.91633259480590001"/>
    <n v="1.30467645558681"/>
    <n v="27419.428481370302"/>
    <n v="0"/>
    <n v="0.71"/>
    <n v="19467.7942217729"/>
    <n v="0"/>
    <n v="4903"/>
    <n v="1"/>
    <n v="1"/>
    <n v="0"/>
    <n v="0"/>
    <n v="14.276973281664301"/>
    <d v="1900-01-09T04:44:53"/>
    <n v="43318"/>
    <n v="0"/>
    <n v="0"/>
    <n v="0"/>
    <n v="198529.4128265637"/>
  </r>
  <r>
    <s v="STND-60121"/>
    <s v="Speedway LLC"/>
    <s v="Speedway LLC #7612  - 7218 W Lincoln Hwy - Frankfort"/>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8"/>
    <n v="0"/>
    <n v="0"/>
    <n v="0"/>
    <n v="25763.607235562631"/>
  </r>
  <r>
    <s v="STND-60121"/>
    <s v="Speedway LLC"/>
    <s v="Speedway LLC #7612  - 7218 W Lincoln Hwy - Frankfort"/>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22"/>
    <s v="Speedway LLC"/>
    <s v="Speedway LLC #7616  - 115 N 8th St - Dundee"/>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18"/>
    <n v="0"/>
    <n v="0"/>
    <n v="0"/>
    <n v="350346.02263511205"/>
  </r>
  <r>
    <s v="STND-60122"/>
    <s v="Speedway LLC"/>
    <s v="Speedway LLC #7616  - 115 N 8th St - Dundee"/>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318"/>
    <n v="0"/>
    <n v="0"/>
    <n v="0"/>
    <n v="22900.984209388971"/>
  </r>
  <r>
    <s v="STND-60122"/>
    <s v="Speedway LLC"/>
    <s v="Speedway LLC #7616  - 115 N 8th St - Dundee"/>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23"/>
    <s v="Speedway LLC"/>
    <s v="Speedway LLC #7649  - 201 N Milwaukee Ave - Buffalo Grove"/>
    <s v="Outdoor &amp; Garage - LED Fixtures"/>
    <s v="Outdoor &amp; Garage Lighting"/>
    <s v="Exterior"/>
    <n v="0"/>
    <n v="105610.62"/>
    <n v="0"/>
    <x v="0"/>
    <x v="0"/>
    <n v="10.1978380583316"/>
    <s v="Qty / 1,000"/>
    <m/>
    <s v="Private-Lighting"/>
    <s v="lighting"/>
    <n v="2"/>
    <n v="1"/>
    <s v="Lighting"/>
    <n v="0.97902139861649395"/>
    <n v="0.93591656730105399"/>
    <n v="103395.056901155"/>
    <n v="0"/>
    <n v="0.71"/>
    <n v="73410.490399820104"/>
    <n v="0"/>
    <n v="4903"/>
    <n v="1"/>
    <n v="1"/>
    <n v="0"/>
    <n v="0"/>
    <n v="14.276973281664301"/>
    <d v="1900-01-09T04:44:53"/>
    <n v="43318"/>
    <n v="0"/>
    <n v="0"/>
    <n v="0"/>
    <n v="748628.29288007203"/>
  </r>
  <r>
    <s v="STND-60123"/>
    <s v="Speedway LLC"/>
    <s v="Speedway LLC #7649  - 201 N Milwaukee Ave - Buffalo Grove"/>
    <s v="Outdoor &amp; Garage - LED Fixtures"/>
    <s v="Outdoor &amp; Garage Lighting"/>
    <s v="Exterior"/>
    <n v="0"/>
    <n v="6471.96"/>
    <n v="0"/>
    <x v="0"/>
    <x v="0"/>
    <n v="10.1978380583316"/>
    <s v="Qty / 1,000"/>
    <m/>
    <s v="Private-Lighting"/>
    <s v="lighting"/>
    <n v="2"/>
    <n v="1"/>
    <s v="Lighting"/>
    <n v="0.97902139861649395"/>
    <n v="0.93591656730105399"/>
    <n v="6336.1873309900002"/>
    <n v="0"/>
    <n v="0.71"/>
    <n v="4498.6930050028996"/>
    <n v="0"/>
    <n v="4903"/>
    <n v="1"/>
    <n v="1"/>
    <n v="0"/>
    <n v="0"/>
    <n v="14.276973281664301"/>
    <d v="1900-01-09T04:44:53"/>
    <n v="43318"/>
    <n v="0"/>
    <n v="0"/>
    <n v="0"/>
    <n v="45876.94273916872"/>
  </r>
  <r>
    <s v="STND-60123"/>
    <s v="Speedway LLC"/>
    <s v="Speedway LLC #7649  - 201 N Milwaukee Ave - Buffalo Grove"/>
    <s v="Outdoor &amp; Garage - LED Fixtures"/>
    <s v="Outdoor &amp; Garage Lighting"/>
    <s v="Exterior"/>
    <n v="0"/>
    <n v="9384.3420000000006"/>
    <n v="0"/>
    <x v="0"/>
    <x v="0"/>
    <n v="10.1978380583316"/>
    <s v="Qty / 1,000"/>
    <m/>
    <s v="Private-Lighting"/>
    <s v="lighting"/>
    <n v="2"/>
    <n v="1"/>
    <s v="Lighting"/>
    <n v="0.97902139861649395"/>
    <n v="0.93591656730105399"/>
    <n v="9187.4716299355005"/>
    <n v="0"/>
    <n v="0.71"/>
    <n v="6523.1048572542104"/>
    <n v="0"/>
    <n v="4903"/>
    <n v="1"/>
    <n v="1"/>
    <n v="0"/>
    <n v="0"/>
    <n v="14.276973281664301"/>
    <d v="1900-01-09T04:44:53"/>
    <n v="43318"/>
    <n v="0"/>
    <n v="0"/>
    <n v="0"/>
    <n v="66521.566971794702"/>
  </r>
  <r>
    <s v="STND-60124"/>
    <s v="Speedway LLC"/>
    <s v="Speedway LLC #7750  - 5320 W 127th St - Alsip"/>
    <s v="Outdoor &amp; Garage - LED Fixtures"/>
    <s v="Outdoor &amp; Garage Lighting"/>
    <s v="Exterior"/>
    <n v="0"/>
    <n v="49284.955999999998"/>
    <n v="0"/>
    <x v="0"/>
    <x v="0"/>
    <n v="10.1978380583316"/>
    <s v="Qty / 1,000"/>
    <m/>
    <s v="Private-Lighting"/>
    <s v="lighting"/>
    <n v="3"/>
    <n v="1"/>
    <s v="Lighting"/>
    <n v="0.91633259480590001"/>
    <n v="1.30467645558681"/>
    <n v="45161.4116163746"/>
    <n v="0"/>
    <n v="0.71"/>
    <n v="32064.602247626"/>
    <n v="0"/>
    <n v="4903"/>
    <n v="1"/>
    <n v="1"/>
    <n v="0"/>
    <n v="0"/>
    <n v="14.276973281664301"/>
    <d v="1900-01-09T04:44:53"/>
    <n v="43318"/>
    <n v="0"/>
    <n v="0"/>
    <n v="0"/>
    <n v="326989.62112610537"/>
  </r>
  <r>
    <s v="STND-60124"/>
    <s v="Speedway LLC"/>
    <s v="Speedway LLC #7750  - 5320 W 127th St - Alsip"/>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8"/>
    <n v="0"/>
    <n v="0"/>
    <n v="0"/>
    <n v="25763.607235562631"/>
  </r>
  <r>
    <s v="STND-60124"/>
    <s v="Speedway LLC"/>
    <s v="Speedway LLC #7750  - 5320 W 127th St - Alsip"/>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25"/>
    <s v="Speedway LLC"/>
    <s v="Speedway LLC #7756  - 1156 Dundee Ave - Elgin"/>
    <s v="Outdoor &amp; Garage - LED Fixtures"/>
    <s v="Outdoor &amp; Garage Lighting"/>
    <s v="Exterior"/>
    <n v="0"/>
    <n v="58085.841"/>
    <n v="0"/>
    <x v="0"/>
    <x v="0"/>
    <n v="10.1978380583316"/>
    <s v="Qty / 1,000"/>
    <m/>
    <s v="Private-Lighting"/>
    <s v="lighting"/>
    <n v="3"/>
    <n v="1"/>
    <s v="Lighting"/>
    <n v="0.91633259480590001"/>
    <n v="1.30467645558681"/>
    <n v="53225.9494050129"/>
    <n v="0"/>
    <n v="0.71"/>
    <n v="37790.424077559197"/>
    <n v="0"/>
    <n v="4903"/>
    <n v="1"/>
    <n v="1"/>
    <n v="0"/>
    <n v="0"/>
    <n v="14.276973281664301"/>
    <d v="1900-01-09T04:44:53"/>
    <n v="43318"/>
    <n v="0"/>
    <n v="0"/>
    <n v="0"/>
    <n v="385380.62489862402"/>
  </r>
  <r>
    <s v="STND-60125"/>
    <s v="Speedway LLC"/>
    <s v="Speedway LLC #7756  - 1156 Dundee Ave - Elgin"/>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318"/>
    <n v="0"/>
    <n v="0"/>
    <n v="0"/>
    <n v="22900.984209388971"/>
  </r>
  <r>
    <s v="STND-60125"/>
    <s v="Speedway LLC"/>
    <s v="Speedway LLC #7756  - 1156 Dundee Ave - Elgin"/>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8"/>
    <n v="0"/>
    <n v="0"/>
    <n v="0"/>
    <n v="62262.050819276257"/>
  </r>
  <r>
    <s v="STND-60126"/>
    <s v="Speedway LLC"/>
    <s v="Speedway LLC #7757  - 3040 W 95th St - Evergreen Park"/>
    <s v="Outdoor &amp; Garage - LED Fixtures"/>
    <s v="Outdoor &amp; Garage Lighting"/>
    <s v="Exterior"/>
    <n v="0"/>
    <n v="35203.54"/>
    <n v="0"/>
    <x v="0"/>
    <x v="0"/>
    <n v="10.1978380583316"/>
    <s v="Qty / 1,000"/>
    <m/>
    <s v="Private-Lighting"/>
    <s v="lighting"/>
    <n v="3"/>
    <n v="1"/>
    <s v="Lighting"/>
    <n v="0.91633259480590001"/>
    <n v="1.30467645558681"/>
    <n v="32258.151154553299"/>
    <n v="0"/>
    <n v="0.71"/>
    <n v="22903.287319732801"/>
    <n v="0"/>
    <n v="4903"/>
    <n v="1"/>
    <n v="1"/>
    <n v="0"/>
    <n v="0"/>
    <n v="14.276973281664301"/>
    <d v="1900-01-09T04:44:53"/>
    <n v="43318"/>
    <n v="0"/>
    <n v="0"/>
    <n v="0"/>
    <n v="233564.01509007471"/>
  </r>
  <r>
    <s v="STND-60126"/>
    <s v="Speedway LLC"/>
    <s v="Speedway LLC #7757  - 3040 W 95th St - Evergreen Park"/>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18"/>
    <n v="0"/>
    <n v="0"/>
    <n v="0"/>
    <n v="25763.607235562631"/>
  </r>
  <r>
    <s v="STND-60126"/>
    <s v="Speedway LLC"/>
    <s v="Speedway LLC #7757  - 3040 W 95th St - Evergreen Park"/>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18"/>
    <n v="0"/>
    <n v="0"/>
    <n v="0"/>
    <n v="62262.050819276257"/>
  </r>
  <r>
    <s v="STND-60127"/>
    <s v="Speedway LLC"/>
    <s v="Speedway LLC #7760  - 16649 S Kedzie Ave - Markham"/>
    <s v="Outdoor &amp; Garage - LED Fixtures"/>
    <s v="Outdoor &amp; Garage Lighting"/>
    <s v="Exterior"/>
    <n v="0"/>
    <n v="21122.124"/>
    <n v="0"/>
    <x v="0"/>
    <x v="0"/>
    <n v="10.1978380583316"/>
    <s v="Qty / 1,000"/>
    <m/>
    <s v="Private-Lighting"/>
    <s v="lighting"/>
    <n v="3"/>
    <n v="1"/>
    <s v="Lighting"/>
    <n v="0.91633259480590001"/>
    <n v="1.30467645558681"/>
    <n v="19354.890692731999"/>
    <n v="0"/>
    <n v="0.71"/>
    <n v="13741.972391839699"/>
    <n v="0"/>
    <n v="4903"/>
    <n v="1"/>
    <n v="1"/>
    <n v="0"/>
    <n v="0"/>
    <n v="14.276973281664301"/>
    <d v="1900-01-09T04:44:53"/>
    <n v="43318"/>
    <n v="0"/>
    <n v="0"/>
    <n v="0"/>
    <n v="140138.40905404501"/>
  </r>
  <r>
    <s v="STND-60127"/>
    <s v="Speedway LLC"/>
    <s v="Speedway LLC #7760  - 16649 S Kedzie Ave - Markham"/>
    <s v="Outdoor &amp; Garage - LED Fixtures"/>
    <s v="Outdoor &amp; Garage Lighting"/>
    <s v="Exterior"/>
    <n v="0"/>
    <n v="1078.6600000000001"/>
    <n v="0"/>
    <x v="0"/>
    <x v="0"/>
    <n v="10.1978380583316"/>
    <s v="Qty / 1,000"/>
    <m/>
    <s v="Private-Lighting"/>
    <s v="lighting"/>
    <n v="3"/>
    <n v="1"/>
    <s v="Lighting"/>
    <n v="0.91633259480590001"/>
    <n v="1.30467645558681"/>
    <n v="988.41131671333198"/>
    <n v="0"/>
    <n v="0.71"/>
    <n v="701.77203486646602"/>
    <n v="0"/>
    <n v="4903"/>
    <n v="1"/>
    <n v="1"/>
    <n v="0"/>
    <n v="0"/>
    <n v="14.276973281664301"/>
    <d v="1900-01-09T04:44:53"/>
    <n v="43318"/>
    <n v="0"/>
    <n v="0"/>
    <n v="0"/>
    <n v="7156.5575654340573"/>
  </r>
  <r>
    <s v="STND-60127"/>
    <s v="Speedway LLC"/>
    <s v="Speedway LLC #7760  - 16649 S Kedzie Ave - Markham"/>
    <s v="Outdoor &amp; Garage - LED Fixtures"/>
    <s v="Outdoor &amp; Garage Lighting"/>
    <s v="Exterior"/>
    <n v="0"/>
    <n v="848.21900000000005"/>
    <n v="0"/>
    <x v="0"/>
    <x v="0"/>
    <n v="10.1978380583316"/>
    <s v="Qty / 1,000"/>
    <m/>
    <s v="Private-Lighting"/>
    <s v="lighting"/>
    <n v="3"/>
    <n v="1"/>
    <s v="Lighting"/>
    <n v="0.91633259480590001"/>
    <n v="1.30467645558681"/>
    <n v="777.25071723366602"/>
    <n v="0"/>
    <n v="0.71"/>
    <n v="551.84800923590296"/>
    <n v="0"/>
    <n v="4903"/>
    <n v="1"/>
    <n v="1"/>
    <n v="0"/>
    <n v="0"/>
    <n v="14.276973281664301"/>
    <d v="1900-01-09T04:44:53"/>
    <n v="43318"/>
    <n v="0"/>
    <n v="0"/>
    <n v="0"/>
    <n v="5627.6566310004191"/>
  </r>
  <r>
    <s v="STND-60127"/>
    <s v="Speedway LLC"/>
    <s v="Speedway LLC #7760  - 16649 S Kedzie Ave - Markham"/>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18"/>
    <n v="0"/>
    <n v="0"/>
    <n v="0"/>
    <n v="20754.016939758752"/>
  </r>
  <r>
    <s v="STND-60127"/>
    <s v="Speedway LLC"/>
    <s v="Speedway LLC #7760  - 16649 S Kedzie Ave - Markham"/>
    <s v="Outdoor &amp; Garage - LED Fixtures"/>
    <s v="Outdoor &amp; Garage Lighting"/>
    <s v="Exterior"/>
    <n v="0"/>
    <n v="7869.3149999999996"/>
    <n v="0"/>
    <x v="0"/>
    <x v="0"/>
    <n v="10.1978380583316"/>
    <s v="Qty / 1,000"/>
    <m/>
    <s v="Private-Lighting"/>
    <s v="lighting"/>
    <n v="3"/>
    <n v="1"/>
    <s v="Lighting"/>
    <n v="0.91633259480590001"/>
    <n v="1.30467645558681"/>
    <n v="7210.9098332949898"/>
    <n v="0"/>
    <n v="0.71"/>
    <n v="5119.7459816394403"/>
    <n v="0"/>
    <n v="4903"/>
    <n v="1"/>
    <n v="1"/>
    <n v="0"/>
    <n v="0"/>
    <n v="14.276973281664301"/>
    <d v="1900-01-09T04:44:53"/>
    <n v="43318"/>
    <n v="0"/>
    <n v="0"/>
    <n v="0"/>
    <n v="52210.340420552959"/>
  </r>
  <r>
    <s v="STND-60128"/>
    <s v="Speedway LLC"/>
    <s v="Speedway LLC #8303  - 9800 S Cicero Ave - Oak Lawn"/>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8"/>
    <n v="0"/>
    <n v="0"/>
    <n v="0"/>
    <n v="280276.81810809002"/>
  </r>
  <r>
    <s v="STND-60129"/>
    <s v="Speedway LLC"/>
    <s v="Speedway LLC #8309  - 2303 S Western Ave - Chicago"/>
    <s v="Outdoor &amp; Garage - LED Fixtures"/>
    <s v="Outdoor &amp; Garage Lighting"/>
    <s v="Exterior"/>
    <n v="0"/>
    <n v="52805.31"/>
    <n v="0"/>
    <x v="0"/>
    <x v="0"/>
    <n v="10.1978380583316"/>
    <s v="Qty / 1,000"/>
    <m/>
    <s v="Private-Lighting"/>
    <s v="lighting"/>
    <n v="3"/>
    <n v="1"/>
    <s v="Lighting"/>
    <n v="0.91633259480590001"/>
    <n v="1.30467645558681"/>
    <n v="48387.226731829898"/>
    <n v="0"/>
    <n v="0.71"/>
    <n v="34354.930979599201"/>
    <n v="0"/>
    <n v="4903"/>
    <n v="1"/>
    <n v="1"/>
    <n v="0"/>
    <n v="0"/>
    <n v="14.276973281664301"/>
    <d v="1900-01-09T04:44:53"/>
    <n v="43318"/>
    <n v="0"/>
    <n v="0"/>
    <n v="0"/>
    <n v="350346.02263511205"/>
  </r>
  <r>
    <s v="STND-60129"/>
    <s v="Speedway LLC"/>
    <s v="Speedway LLC #8309  - 2303 S Western Ave - Chicago"/>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318"/>
    <n v="0"/>
    <n v="0"/>
    <n v="0"/>
    <n v="22900.984209388971"/>
  </r>
  <r>
    <s v="STND-60129"/>
    <s v="Speedway LLC"/>
    <s v="Speedway LLC #8309  - 2303 S Western Ave - Chicago"/>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8"/>
    <n v="0"/>
    <n v="0"/>
    <n v="0"/>
    <n v="51885.042349396936"/>
  </r>
  <r>
    <s v="STND-60130"/>
    <s v="Speedway LLC"/>
    <s v="Speedway LLC #8313  - 5800 S Harlem Ave - Summit Argo"/>
    <s v="Outdoor &amp; Garage - LED Fixtures"/>
    <s v="Outdoor &amp; Garage Lighting"/>
    <s v="Exterior"/>
    <n v="0"/>
    <n v="63366.372000000003"/>
    <n v="0"/>
    <x v="0"/>
    <x v="0"/>
    <n v="10.1978380583316"/>
    <s v="Qty / 1,000"/>
    <m/>
    <s v="Private-Lighting"/>
    <s v="lighting"/>
    <n v="3"/>
    <n v="1"/>
    <s v="Lighting"/>
    <n v="0.91633259480590001"/>
    <n v="1.30467645558681"/>
    <n v="58064.672078195901"/>
    <n v="0"/>
    <n v="0.71"/>
    <n v="41225.917175519098"/>
    <n v="0"/>
    <n v="4903"/>
    <n v="1"/>
    <n v="1"/>
    <n v="0"/>
    <n v="0"/>
    <n v="14.276973281664301"/>
    <d v="1900-01-09T04:44:53"/>
    <n v="43318"/>
    <n v="0"/>
    <n v="0"/>
    <n v="0"/>
    <n v="420415.22716213507"/>
  </r>
  <r>
    <s v="STND-60130"/>
    <s v="Speedway LLC"/>
    <s v="Speedway LLC #8313  - 5800 S Harlem Ave - Summit Argo"/>
    <s v="Outdoor &amp; Garage - LED Fixtures"/>
    <s v="Outdoor &amp; Garage Lighting"/>
    <s v="Exterior"/>
    <n v="0"/>
    <n v="2157.3200000000002"/>
    <n v="0"/>
    <x v="0"/>
    <x v="0"/>
    <n v="10.1978380583316"/>
    <s v="Qty / 1,000"/>
    <m/>
    <s v="Private-Lighting"/>
    <s v="lighting"/>
    <n v="3"/>
    <n v="1"/>
    <s v="Lighting"/>
    <n v="0.91633259480590001"/>
    <n v="1.30467645558681"/>
    <n v="1976.8226334266601"/>
    <n v="0"/>
    <n v="0.71"/>
    <n v="1403.54406973293"/>
    <n v="0"/>
    <n v="4903"/>
    <n v="1"/>
    <n v="1"/>
    <n v="0"/>
    <n v="0"/>
    <n v="14.276973281664301"/>
    <d v="1900-01-09T04:44:53"/>
    <n v="43318"/>
    <n v="0"/>
    <n v="0"/>
    <n v="0"/>
    <n v="14313.115130868095"/>
  </r>
  <r>
    <s v="STND-60130"/>
    <s v="Speedway LLC"/>
    <s v="Speedway LLC #8313  - 5800 S Harlem Ave - Summit Argo"/>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18"/>
    <n v="0"/>
    <n v="0"/>
    <n v="0"/>
    <n v="11255.31326200088"/>
  </r>
  <r>
    <s v="STND-60130"/>
    <s v="Speedway LLC"/>
    <s v="Speedway LLC #8313  - 5800 S Harlem Ave - Summit Argo"/>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18"/>
    <n v="0"/>
    <n v="0"/>
    <n v="0"/>
    <n v="20754.016939758752"/>
  </r>
  <r>
    <s v="STND-60131"/>
    <s v="Speedway LLC"/>
    <s v="Speedway LLC #8317  - 3354 N Damen Ave - Chicago"/>
    <s v="Outdoor &amp; Garage - LED Fixtures"/>
    <s v="Outdoor &amp; Garage Lighting"/>
    <s v="Exterior"/>
    <n v="0"/>
    <n v="22882.300999999999"/>
    <n v="0"/>
    <x v="0"/>
    <x v="0"/>
    <n v="10.1978380583316"/>
    <s v="Qty / 1,000"/>
    <m/>
    <s v="Private-Lighting"/>
    <s v="lighting"/>
    <n v="3"/>
    <n v="1"/>
    <s v="Lighting"/>
    <n v="0.91633259480590001"/>
    <n v="1.30467645558681"/>
    <n v="20967.7982504596"/>
    <n v="0"/>
    <n v="0.71"/>
    <n v="14887.1367578263"/>
    <n v="0"/>
    <n v="4903"/>
    <n v="1"/>
    <n v="1"/>
    <n v="0"/>
    <n v="0"/>
    <n v="14.276973281664301"/>
    <d v="1900-01-09T04:44:53"/>
    <n v="43318"/>
    <n v="0"/>
    <n v="0"/>
    <n v="0"/>
    <n v="151816.60980854835"/>
  </r>
  <r>
    <s v="STND-60131"/>
    <s v="Speedway LLC"/>
    <s v="Speedway LLC #8317  - 3354 N Damen Ave - Chicago"/>
    <s v="Outdoor &amp; Garage - LED Fixtures"/>
    <s v="Outdoor &amp; Garage Lighting"/>
    <s v="Exterior"/>
    <n v="0"/>
    <n v="1941.588"/>
    <n v="0"/>
    <x v="0"/>
    <x v="0"/>
    <n v="10.1978380583316"/>
    <s v="Qty / 1,000"/>
    <m/>
    <s v="Private-Lighting"/>
    <s v="lighting"/>
    <n v="3"/>
    <n v="1"/>
    <s v="Lighting"/>
    <n v="0.91633259480590001"/>
    <n v="1.30467645558681"/>
    <n v="1779.1403700840001"/>
    <n v="0"/>
    <n v="0.71"/>
    <n v="1263.18966275964"/>
    <n v="0"/>
    <n v="4903"/>
    <n v="1"/>
    <n v="1"/>
    <n v="0"/>
    <n v="0"/>
    <n v="14.276973281664301"/>
    <d v="1900-01-09T04:44:53"/>
    <n v="43318"/>
    <n v="0"/>
    <n v="0"/>
    <n v="0"/>
    <n v="12881.803617781316"/>
  </r>
  <r>
    <s v="STND-60131"/>
    <s v="Speedway LLC"/>
    <s v="Speedway LLC #8317  - 3354 N Damen Ave - Chicago"/>
    <s v="Outdoor &amp; Garage - LED Fixtures"/>
    <s v="Outdoor &amp; Garage Lighting"/>
    <s v="Exterior"/>
    <n v="0"/>
    <n v="1564.057"/>
    <n v="0"/>
    <x v="0"/>
    <x v="0"/>
    <n v="10.1978380583316"/>
    <s v="Qty / 1,000"/>
    <m/>
    <s v="Private-Lighting"/>
    <s v="lighting"/>
    <n v="3"/>
    <n v="1"/>
    <s v="Lighting"/>
    <n v="0.91633259480590001"/>
    <n v="1.30467645558681"/>
    <n v="1433.1964092343301"/>
    <n v="0"/>
    <n v="0.71"/>
    <n v="1017.56945055638"/>
    <n v="0"/>
    <n v="4903"/>
    <n v="1"/>
    <n v="1"/>
    <n v="0"/>
    <n v="0"/>
    <n v="14.276973281664301"/>
    <d v="1900-01-09T04:44:53"/>
    <n v="43318"/>
    <n v="0"/>
    <n v="0"/>
    <n v="0"/>
    <n v="10377.008469879427"/>
  </r>
  <r>
    <s v="STND-60132"/>
    <s v="Speedway LLC"/>
    <s v="Speedway LLC #8320  - 3554 W North Ave - Chicago"/>
    <s v="Outdoor &amp; Garage - LED Fixtures"/>
    <s v="Outdoor &amp; Garage Lighting"/>
    <s v="Exterior"/>
    <n v="0"/>
    <n v="63366.372000000003"/>
    <n v="0"/>
    <x v="0"/>
    <x v="0"/>
    <n v="10.1978380583316"/>
    <s v="Qty / 1,000"/>
    <m/>
    <s v="Private-Lighting"/>
    <s v="lighting"/>
    <n v="3"/>
    <n v="1"/>
    <s v="Lighting"/>
    <n v="0.91633259480590001"/>
    <n v="1.30467645558681"/>
    <n v="58064.672078195901"/>
    <n v="0"/>
    <n v="0.71"/>
    <n v="41225.917175519098"/>
    <n v="0"/>
    <n v="4903"/>
    <n v="1"/>
    <n v="1"/>
    <n v="0"/>
    <n v="0"/>
    <n v="14.276973281664301"/>
    <d v="1900-01-09T04:44:53"/>
    <n v="43318"/>
    <n v="0"/>
    <n v="0"/>
    <n v="0"/>
    <n v="420415.22716213507"/>
  </r>
  <r>
    <s v="STND-60132"/>
    <s v="Speedway LLC"/>
    <s v="Speedway LLC #8320  - 3554 W North Ave - Chicago"/>
    <s v="Outdoor &amp; Garage - LED Fixtures"/>
    <s v="Outdoor &amp; Garage Lighting"/>
    <s v="Exterior"/>
    <n v="0"/>
    <n v="1725.856"/>
    <n v="0"/>
    <x v="0"/>
    <x v="0"/>
    <n v="10.1978380583316"/>
    <s v="Qty / 1,000"/>
    <m/>
    <s v="Private-Lighting"/>
    <s v="lighting"/>
    <n v="3"/>
    <n v="1"/>
    <s v="Lighting"/>
    <n v="0.91633259480590001"/>
    <n v="1.30467645558681"/>
    <n v="1581.4581067413301"/>
    <n v="0"/>
    <n v="0.71"/>
    <n v="1122.83525578634"/>
    <n v="0"/>
    <n v="4903"/>
    <n v="1"/>
    <n v="1"/>
    <n v="0"/>
    <n v="0"/>
    <n v="14.276973281664301"/>
    <d v="1900-01-09T04:44:53"/>
    <n v="43318"/>
    <n v="0"/>
    <n v="0"/>
    <n v="0"/>
    <n v="11450.492104694435"/>
  </r>
  <r>
    <s v="STND-60132"/>
    <s v="Speedway LLC"/>
    <s v="Speedway LLC #8320  - 3554 W North Ave - Chicago"/>
    <s v="Outdoor &amp; Garage - LED Fixtures"/>
    <s v="Outdoor &amp; Garage Lighting"/>
    <s v="Exterior"/>
    <n v="0"/>
    <n v="4721.5889999999999"/>
    <n v="0"/>
    <x v="0"/>
    <x v="0"/>
    <n v="10.1978380583316"/>
    <s v="Qty / 1,000"/>
    <m/>
    <s v="Private-Lighting"/>
    <s v="lighting"/>
    <n v="3"/>
    <n v="1"/>
    <s v="Lighting"/>
    <n v="0.91633259480590001"/>
    <n v="1.30467645558681"/>
    <n v="4326.5458999769899"/>
    <n v="0"/>
    <n v="0.71"/>
    <n v="3071.84758898367"/>
    <n v="0"/>
    <n v="4903"/>
    <n v="1"/>
    <n v="1"/>
    <n v="0"/>
    <n v="0"/>
    <n v="14.276973281664301"/>
    <d v="1900-01-09T04:44:53"/>
    <n v="43318"/>
    <n v="0"/>
    <n v="0"/>
    <n v="0"/>
    <n v="31326.204252331834"/>
  </r>
  <r>
    <s v="STND-60133"/>
    <s v="Speedway LLC"/>
    <s v="Speedway LLC #8327  - 701 E Lake St - Addison"/>
    <s v="Outdoor &amp; Garage - LED Fixtures"/>
    <s v="Outdoor &amp; Garage Lighting"/>
    <s v="Exterior"/>
    <n v="0"/>
    <n v="31683.186000000002"/>
    <n v="0"/>
    <x v="0"/>
    <x v="0"/>
    <n v="10.1978380583316"/>
    <s v="Qty / 1,000"/>
    <m/>
    <s v="Private-Lighting"/>
    <s v="lighting"/>
    <n v="3"/>
    <n v="1"/>
    <s v="Lighting"/>
    <n v="0.91633259480590001"/>
    <n v="1.30467645558681"/>
    <n v="29032.336039098001"/>
    <n v="0"/>
    <n v="0.71"/>
    <n v="20612.958587759498"/>
    <n v="0"/>
    <n v="4903"/>
    <n v="1"/>
    <n v="1"/>
    <n v="0"/>
    <n v="0"/>
    <n v="14.276973281664301"/>
    <d v="1900-01-09T04:44:53"/>
    <n v="43379"/>
    <n v="0"/>
    <n v="0"/>
    <n v="0"/>
    <n v="210207.61358106701"/>
  </r>
  <r>
    <s v="STND-60133"/>
    <s v="Speedway LLC"/>
    <s v="Speedway LLC #8327  - 701 E Lake St - Addison"/>
    <s v="Outdoor &amp; Garage - LED Fixtures"/>
    <s v="Outdoor &amp; Garage Lighting"/>
    <s v="Exterior"/>
    <n v="0"/>
    <n v="3020.248"/>
    <n v="0"/>
    <x v="0"/>
    <x v="0"/>
    <n v="10.1978380583316"/>
    <s v="Qty / 1,000"/>
    <m/>
    <s v="Private-Lighting"/>
    <s v="lighting"/>
    <n v="3"/>
    <n v="1"/>
    <s v="Lighting"/>
    <n v="0.91633259480590001"/>
    <n v="1.30467645558681"/>
    <n v="2767.5516867973301"/>
    <n v="0"/>
    <n v="0.71"/>
    <n v="1964.9616976261"/>
    <n v="0"/>
    <n v="4903"/>
    <n v="1"/>
    <n v="1"/>
    <n v="0"/>
    <n v="0"/>
    <n v="14.276973281664301"/>
    <d v="1900-01-09T04:44:53"/>
    <n v="43379"/>
    <n v="0"/>
    <n v="0"/>
    <n v="0"/>
    <n v="20038.361183215311"/>
  </r>
  <r>
    <s v="STND-60133"/>
    <s v="Speedway LLC"/>
    <s v="Speedway LLC #8327  - 701 E Lake St - Addison"/>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79"/>
    <n v="0"/>
    <n v="0"/>
    <n v="0"/>
    <n v="51885.042349396936"/>
  </r>
  <r>
    <s v="STND-60134"/>
    <s v="Speedway LLC"/>
    <s v="Speedway LLC #8328  - 6030 W 95th St - Oak Lawn"/>
    <s v="Outdoor &amp; Garage - LED Fixtures"/>
    <s v="Outdoor &amp; Garage Lighting"/>
    <s v="Exterior"/>
    <n v="0"/>
    <n v="42244.248"/>
    <n v="0"/>
    <x v="0"/>
    <x v="0"/>
    <n v="10.1978380583316"/>
    <s v="Qty / 1,000"/>
    <m/>
    <s v="Private-Lighting"/>
    <s v="lighting"/>
    <n v="3"/>
    <n v="1"/>
    <s v="Lighting"/>
    <n v="0.91633259480590001"/>
    <n v="1.30467645558681"/>
    <n v="38709.781385463903"/>
    <n v="0"/>
    <n v="0.71"/>
    <n v="27483.944783679399"/>
    <n v="0"/>
    <n v="4903"/>
    <n v="1"/>
    <n v="1"/>
    <n v="0"/>
    <n v="0"/>
    <n v="14.276973281664301"/>
    <d v="1900-01-09T04:44:53"/>
    <n v="43318"/>
    <n v="0"/>
    <n v="0"/>
    <n v="0"/>
    <n v="280276.81810809002"/>
  </r>
  <r>
    <s v="STND-60134"/>
    <s v="Speedway LLC"/>
    <s v="Speedway LLC #8328  - 6030 W 95th St - Oak Lawn"/>
    <s v="Outdoor &amp; Garage - LED Fixtures"/>
    <s v="Outdoor &amp; Garage Lighting"/>
    <s v="Exterior"/>
    <n v="0"/>
    <n v="2157.3200000000002"/>
    <n v="0"/>
    <x v="0"/>
    <x v="0"/>
    <n v="10.1978380583316"/>
    <s v="Qty / 1,000"/>
    <m/>
    <s v="Private-Lighting"/>
    <s v="lighting"/>
    <n v="3"/>
    <n v="1"/>
    <s v="Lighting"/>
    <n v="0.91633259480590001"/>
    <n v="1.30467645558681"/>
    <n v="1976.8226334266601"/>
    <n v="0"/>
    <n v="0.71"/>
    <n v="1403.54406973293"/>
    <n v="0"/>
    <n v="4903"/>
    <n v="1"/>
    <n v="1"/>
    <n v="0"/>
    <n v="0"/>
    <n v="14.276973281664301"/>
    <d v="1900-01-09T04:44:53"/>
    <n v="43318"/>
    <n v="0"/>
    <n v="0"/>
    <n v="0"/>
    <n v="14313.115130868095"/>
  </r>
  <r>
    <s v="STND-60135"/>
    <s v="Speedway LLC"/>
    <s v="Speedway LLC #8344  - 1288 N Rand Rd - Palatine"/>
    <s v="Outdoor &amp; Garage - LED Fixtures"/>
    <s v="Outdoor &amp; Garage Lighting"/>
    <s v="Exterior"/>
    <n v="0"/>
    <n v="45764.601999999999"/>
    <n v="0"/>
    <x v="0"/>
    <x v="0"/>
    <n v="10.1978380583316"/>
    <s v="Qty / 1,000"/>
    <m/>
    <s v="Private-Lighting"/>
    <s v="lighting"/>
    <n v="3"/>
    <n v="1"/>
    <s v="Lighting"/>
    <n v="0.91633259480590001"/>
    <n v="1.30467645558681"/>
    <n v="41935.596500919302"/>
    <n v="0"/>
    <n v="0.71"/>
    <n v="29774.273515652701"/>
    <n v="0"/>
    <n v="4903"/>
    <n v="1"/>
    <n v="1"/>
    <n v="0"/>
    <n v="0"/>
    <n v="14.276973281664301"/>
    <d v="1900-01-09T04:44:53"/>
    <n v="43318"/>
    <n v="0"/>
    <n v="0"/>
    <n v="0"/>
    <n v="303633.2196170977"/>
  </r>
  <r>
    <s v="STND-60135"/>
    <s v="Speedway LLC"/>
    <s v="Speedway LLC #8344  - 1288 N Rand Rd - Palatine"/>
    <s v="Outdoor &amp; Garage - LED Fixtures"/>
    <s v="Outdoor &amp; Garage Lighting"/>
    <s v="Exterior"/>
    <n v="0"/>
    <n v="5609.0320000000002"/>
    <n v="0"/>
    <x v="0"/>
    <x v="0"/>
    <n v="10.1978380583316"/>
    <s v="Qty / 1,000"/>
    <m/>
    <s v="Private-Lighting"/>
    <s v="lighting"/>
    <n v="3"/>
    <n v="1"/>
    <s v="Lighting"/>
    <n v="0.91633259480590001"/>
    <n v="1.30467645558681"/>
    <n v="5139.7388469093303"/>
    <n v="0"/>
    <n v="0.71"/>
    <n v="3649.21458130562"/>
    <n v="0"/>
    <n v="4903"/>
    <n v="1"/>
    <n v="1"/>
    <n v="0"/>
    <n v="0"/>
    <n v="14.276973281664301"/>
    <d v="1900-01-09T04:44:53"/>
    <n v="43318"/>
    <n v="0"/>
    <n v="0"/>
    <n v="0"/>
    <n v="37214.099340257068"/>
  </r>
  <r>
    <s v="STND-60135"/>
    <s v="Speedway LLC"/>
    <s v="Speedway LLC #8344  - 1288 N Rand Rd - Palatine"/>
    <s v="Outdoor &amp; Garage - LED Fixtures"/>
    <s v="Outdoor &amp; Garage Lighting"/>
    <s v="Exterior"/>
    <n v="0"/>
    <n v="7820.2849999999999"/>
    <n v="0"/>
    <x v="0"/>
    <x v="0"/>
    <n v="10.1978380583316"/>
    <s v="Qty / 1,000"/>
    <m/>
    <s v="Private-Lighting"/>
    <s v="lighting"/>
    <n v="3"/>
    <n v="1"/>
    <s v="Lighting"/>
    <n v="0.91633259480590001"/>
    <n v="1.30467645558681"/>
    <n v="7165.9820461716599"/>
    <n v="0"/>
    <n v="0.71"/>
    <n v="5087.8472527818803"/>
    <n v="0"/>
    <n v="4903"/>
    <n v="1"/>
    <n v="1"/>
    <n v="0"/>
    <n v="0"/>
    <n v="14.276973281664301"/>
    <d v="1900-01-09T04:44:53"/>
    <n v="43318"/>
    <n v="0"/>
    <n v="0"/>
    <n v="0"/>
    <n v="51885.042349396936"/>
  </r>
  <r>
    <s v="STND-60136"/>
    <s v="Speedway LLC"/>
    <s v="Speedway LLC #8440  - 701 N Independence St - Romeoville"/>
    <s v="Outdoor &amp; Garage - LED Fixtures"/>
    <s v="Outdoor &amp; Garage Lighting"/>
    <s v="Exterior"/>
    <n v="0"/>
    <n v="35203.54"/>
    <n v="0"/>
    <x v="0"/>
    <x v="0"/>
    <n v="10.1978380583316"/>
    <s v="Qty / 1,000"/>
    <m/>
    <s v="Private-Lighting"/>
    <s v="lighting"/>
    <n v="3"/>
    <n v="1"/>
    <s v="Lighting"/>
    <n v="0.91633259480590001"/>
    <n v="1.30467645558681"/>
    <n v="32258.151154553299"/>
    <n v="0"/>
    <n v="0.71"/>
    <n v="22903.287319732801"/>
    <n v="0"/>
    <n v="4903"/>
    <n v="1"/>
    <n v="1"/>
    <n v="0"/>
    <n v="0"/>
    <n v="14.276973281664301"/>
    <d v="1900-01-09T04:44:53"/>
    <n v="43318"/>
    <n v="0"/>
    <n v="0"/>
    <n v="0"/>
    <n v="233564.01509007471"/>
  </r>
  <r>
    <s v="STND-60136"/>
    <s v="Speedway LLC"/>
    <s v="Speedway LLC #8440  - 701 N Independence St - Romeoville"/>
    <s v="Outdoor &amp; Garage - LED Fixtures"/>
    <s v="Outdoor &amp; Garage Lighting"/>
    <s v="Exterior"/>
    <n v="0"/>
    <n v="2588.7840000000001"/>
    <n v="0"/>
    <x v="0"/>
    <x v="0"/>
    <n v="10.1978380583316"/>
    <s v="Qty / 1,000"/>
    <m/>
    <s v="Private-Lighting"/>
    <s v="lighting"/>
    <n v="3"/>
    <n v="1"/>
    <s v="Lighting"/>
    <n v="0.91633259480590001"/>
    <n v="1.30467645558681"/>
    <n v="2372.1871601120001"/>
    <n v="0"/>
    <n v="0.71"/>
    <n v="1684.25288367952"/>
    <n v="0"/>
    <n v="4903"/>
    <n v="1"/>
    <n v="1"/>
    <n v="0"/>
    <n v="0"/>
    <n v="14.276973281664301"/>
    <d v="1900-01-09T04:44:53"/>
    <n v="43318"/>
    <n v="0"/>
    <n v="0"/>
    <n v="0"/>
    <n v="17175.738157041753"/>
  </r>
  <r>
    <s v="STND-60136"/>
    <s v="Speedway LLC"/>
    <s v="Speedway LLC #8440  - 701 N Independence St - Romeoville"/>
    <s v="Outdoor &amp; Garage - LED Fixtures"/>
    <s v="Outdoor &amp; Garage Lighting"/>
    <s v="Exterior"/>
    <n v="0"/>
    <n v="8482.19"/>
    <n v="0"/>
    <x v="0"/>
    <x v="0"/>
    <n v="10.1978380583316"/>
    <s v="Qty / 1,000"/>
    <m/>
    <s v="Private-Lighting"/>
    <s v="lighting"/>
    <n v="3"/>
    <n v="1"/>
    <s v="Lighting"/>
    <n v="0.91633259480590001"/>
    <n v="1.30467645558681"/>
    <n v="7772.50717233666"/>
    <n v="0"/>
    <n v="0.71"/>
    <n v="5518.4800923590301"/>
    <n v="0"/>
    <n v="4903"/>
    <n v="1"/>
    <n v="1"/>
    <n v="0"/>
    <n v="0"/>
    <n v="14.276973281664301"/>
    <d v="1900-01-09T04:44:53"/>
    <n v="43318"/>
    <n v="0"/>
    <n v="0"/>
    <n v="0"/>
    <n v="56276.5663100042"/>
  </r>
  <r>
    <s v="STND-60136"/>
    <s v="Speedway LLC"/>
    <s v="Speedway LLC #8440  - 701 N Independence St - Romeoville"/>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36"/>
    <s v="Speedway LLC"/>
    <s v="Speedway LLC #8440  - 701 N Independence St - Romeoville"/>
    <s v="Outdoor &amp; Garage - LED Fixtures"/>
    <s v="Outdoor &amp; Garage Lighting"/>
    <s v="Exterior"/>
    <n v="0"/>
    <n v="19.611999999999998"/>
    <n v="0"/>
    <x v="0"/>
    <x v="0"/>
    <n v="10.1978380583316"/>
    <s v="Qty / 1,000"/>
    <m/>
    <s v="Private-Lighting"/>
    <s v="lighting"/>
    <n v="3"/>
    <n v="1"/>
    <s v="Lighting"/>
    <n v="0.91633259480590001"/>
    <n v="1.30467645558681"/>
    <n v="17.971114849333301"/>
    <n v="0"/>
    <n v="0.71"/>
    <n v="12.7594915430266"/>
    <n v="0"/>
    <n v="4903"/>
    <n v="1"/>
    <n v="1"/>
    <n v="0"/>
    <n v="0"/>
    <n v="14.276973281664301"/>
    <d v="1900-01-09T04:44:53"/>
    <n v="43318"/>
    <n v="0"/>
    <n v="0"/>
    <n v="0"/>
    <n v="130.11922846243687"/>
  </r>
  <r>
    <s v="STND-60137"/>
    <s v="Speedway LLC"/>
    <s v="Speedway LLC #8595  - 550 Ogden Ave - Lisle"/>
    <s v="Outdoor &amp; Garage - LED Fixtures"/>
    <s v="Outdoor &amp; Garage Lighting"/>
    <s v="Exterior"/>
    <n v="0"/>
    <n v="58085.841"/>
    <n v="0"/>
    <x v="0"/>
    <x v="0"/>
    <n v="10.1978380583316"/>
    <s v="Qty / 1,000"/>
    <m/>
    <s v="Private-Lighting"/>
    <s v="lighting"/>
    <n v="3"/>
    <n v="1"/>
    <s v="Lighting"/>
    <n v="0.91633259480590001"/>
    <n v="1.30467645558681"/>
    <n v="53225.9494050129"/>
    <n v="0"/>
    <n v="0.71"/>
    <n v="37790.424077559197"/>
    <n v="0"/>
    <n v="4903"/>
    <n v="1"/>
    <n v="1"/>
    <n v="0"/>
    <n v="0"/>
    <n v="14.276973281664301"/>
    <d v="1900-01-09T04:44:53"/>
    <n v="43318"/>
    <n v="0"/>
    <n v="0"/>
    <n v="0"/>
    <n v="385380.62489862402"/>
  </r>
  <r>
    <s v="STND-60137"/>
    <s v="Speedway LLC"/>
    <s v="Speedway LLC #8595  - 550 Ogden Ave - Lisle"/>
    <s v="Outdoor &amp; Garage - LED Fixtures"/>
    <s v="Outdoor &amp; Garage Lighting"/>
    <s v="Exterior"/>
    <n v="0"/>
    <n v="4098.9080000000004"/>
    <n v="0"/>
    <x v="0"/>
    <x v="0"/>
    <n v="10.1978380583316"/>
    <s v="Qty / 1,000"/>
    <m/>
    <s v="Private-Lighting"/>
    <s v="lighting"/>
    <n v="3"/>
    <n v="1"/>
    <s v="Lighting"/>
    <n v="0.91633259480590001"/>
    <n v="1.30467645558681"/>
    <n v="3755.9630035106602"/>
    <n v="0"/>
    <n v="0.71"/>
    <n v="2666.7337324925702"/>
    <n v="0"/>
    <n v="4903"/>
    <n v="1"/>
    <n v="1"/>
    <n v="0"/>
    <n v="0"/>
    <n v="14.276973281664301"/>
    <d v="1900-01-09T04:44:53"/>
    <n v="43318"/>
    <n v="0"/>
    <n v="0"/>
    <n v="0"/>
    <n v="27194.918748649412"/>
  </r>
  <r>
    <s v="STND-60137"/>
    <s v="Speedway LLC"/>
    <s v="Speedway LLC #8595  - 550 Ogden Ave - Lisle"/>
    <s v="Outdoor &amp; Garage - LED Fixtures"/>
    <s v="Outdoor &amp; Garage Lighting"/>
    <s v="Exterior"/>
    <n v="0"/>
    <n v="6256.2280000000001"/>
    <n v="0"/>
    <x v="0"/>
    <x v="0"/>
    <n v="10.1978380583316"/>
    <s v="Qty / 1,000"/>
    <m/>
    <s v="Private-Lighting"/>
    <s v="lighting"/>
    <n v="3"/>
    <n v="1"/>
    <s v="Lighting"/>
    <n v="0.91633259480590001"/>
    <n v="1.30467645558681"/>
    <n v="5732.7856369373203"/>
    <n v="0"/>
    <n v="0.71"/>
    <n v="4070.2778022255002"/>
    <n v="0"/>
    <n v="4903"/>
    <n v="1"/>
    <n v="1"/>
    <n v="0"/>
    <n v="0"/>
    <n v="14.276973281664301"/>
    <d v="1900-01-09T04:44:53"/>
    <n v="43318"/>
    <n v="0"/>
    <n v="0"/>
    <n v="0"/>
    <n v="41508.033879517505"/>
  </r>
  <r>
    <s v="STND-60139"/>
    <s v="Blake Richmond LLC"/>
    <s v="Blake Richmond LLC - 2300-2318 N Richmond - McHenry"/>
    <s v="Outdoor &amp; Garage - LED Retrofits"/>
    <s v="Outdoor &amp; Garage Lighting"/>
    <s v="Exterior"/>
    <n v="0"/>
    <n v="14650.164000000001"/>
    <n v="0"/>
    <x v="0"/>
    <x v="0"/>
    <n v="10.1978380583316"/>
    <s v="Qty / 1,000"/>
    <m/>
    <s v="Private-Lighting"/>
    <s v="lighting"/>
    <n v="3"/>
    <n v="1"/>
    <s v="Lighting"/>
    <n v="0.91633259480590001"/>
    <n v="1.30467645558681"/>
    <n v="13424.422792452"/>
    <n v="0"/>
    <n v="0.71"/>
    <n v="9531.3401826409008"/>
    <n v="0"/>
    <n v="4903"/>
    <n v="1"/>
    <n v="1"/>
    <n v="0"/>
    <n v="0"/>
    <n v="14.276973281664301"/>
    <d v="1900-01-09T04:44:53"/>
    <n v="43273"/>
    <n v="0"/>
    <n v="0"/>
    <n v="0"/>
    <n v="97199.063661440639"/>
  </r>
  <r>
    <s v="STND-60140"/>
    <s v="Ozinga Ready Mix Concrete, Inc"/>
    <s v="Ozinga Ready Mix - 5500 Joliet Road - McCook"/>
    <s v="Outdoor &amp; Garage - LED Fixtures"/>
    <s v="Outdoor &amp; Garage Lighting"/>
    <s v="Garage"/>
    <n v="0"/>
    <n v="6489.1080000000002"/>
    <n v="1.75536"/>
    <x v="0"/>
    <x v="0"/>
    <n v="14.701558365186701"/>
    <s v="Qty / 1,000"/>
    <m/>
    <s v="Private-Lighting"/>
    <s v="lighting"/>
    <n v="3"/>
    <n v="1"/>
    <s v="Lighting"/>
    <n v="0.91633259480590001"/>
    <n v="1.30467645558681"/>
    <n v="5946.1811716157199"/>
    <n v="2.2901768630788601"/>
    <n v="0.71"/>
    <n v="4221.7886318471601"/>
    <n v="1.62602557278599"/>
    <n v="3401"/>
    <n v="1"/>
    <n v="1"/>
    <n v="0"/>
    <n v="0.92"/>
    <n v="20.582181711261399"/>
    <d v="1900-01-13T16:50:15"/>
    <n v="43270"/>
    <n v="2.2901768630788601"/>
    <n v="0"/>
    <n v="0"/>
    <n v="62066.871976582734"/>
  </r>
  <r>
    <s v="STND-60140"/>
    <s v="Ozinga Ready Mix Concrete, Inc"/>
    <s v="Ozinga Ready Mix - 5500 Joliet Road - McCook"/>
    <s v="Outdoor &amp; Garage - LED Fixtures"/>
    <s v="Outdoor &amp; Garage Lighting"/>
    <s v="Garage"/>
    <n v="0"/>
    <n v="2836.4340000000002"/>
    <n v="0.76727999999999996"/>
    <x v="0"/>
    <x v="0"/>
    <n v="14.701558365186701"/>
    <s v="Qty / 1,000"/>
    <m/>
    <s v="Private-Lighting"/>
    <s v="lighting"/>
    <n v="3"/>
    <n v="1"/>
    <s v="Lighting"/>
    <n v="0.91633259480590001"/>
    <n v="1.30467645558681"/>
    <n v="2599.1169272156799"/>
    <n v="1.00105215084264"/>
    <n v="0.71"/>
    <n v="1845.3730183231301"/>
    <n v="0.71074702709827797"/>
    <n v="3401"/>
    <n v="1"/>
    <n v="1"/>
    <n v="0"/>
    <n v="0.92"/>
    <n v="20.582181711261399"/>
    <d v="1900-01-13T16:50:15"/>
    <n v="43270"/>
    <n v="1.00105215084264"/>
    <n v="0"/>
    <n v="0"/>
    <n v="27129.859134418242"/>
  </r>
  <r>
    <s v="STND-60140"/>
    <s v="Ozinga Ready Mix Concrete, Inc"/>
    <s v="Ozinga Ready Mix - 5500 Joliet Road - McCook"/>
    <s v="Outdoor &amp; Garage - LED Fixtures"/>
    <s v="Outdoor &amp; Garage Lighting"/>
    <s v="Garage"/>
    <n v="0"/>
    <n v="258.476"/>
    <n v="6.9919999999999996E-2"/>
    <x v="0"/>
    <x v="0"/>
    <n v="14.701558365186701"/>
    <s v="Qty / 1,000"/>
    <m/>
    <s v="Private-Lighting"/>
    <s v="lighting"/>
    <n v="3"/>
    <n v="1"/>
    <s v="Lighting"/>
    <n v="0.91633259480590001"/>
    <n v="1.30467645558681"/>
    <n v="236.84998377504999"/>
    <n v="9.1222977774629496E-2"/>
    <n v="0.71"/>
    <n v="168.163488480285"/>
    <n v="6.4768314219986897E-2"/>
    <n v="3401"/>
    <n v="1"/>
    <n v="1"/>
    <n v="0"/>
    <n v="0.92"/>
    <n v="20.582181711261399"/>
    <d v="1900-01-13T16:50:15"/>
    <n v="43270"/>
    <n v="9.1222977774629496E-2"/>
    <n v="0"/>
    <n v="0"/>
    <n v="2472.2653407863113"/>
  </r>
  <r>
    <s v="STND-60141"/>
    <s v="STEINER ELECTRIC COMPANY"/>
    <s v="Steiner Electric - 1275 Touhy Ave - Elk Grove"/>
    <s v="New Indoor LED Fixtures"/>
    <s v="Indoor Lighting"/>
    <s v="Office"/>
    <n v="0"/>
    <n v="5225.1970000000001"/>
    <n v="1.1749320000000001"/>
    <x v="0"/>
    <x v="0"/>
    <n v="15"/>
    <s v="Qty / 1,000"/>
    <m/>
    <s v="Private-Lighting"/>
    <s v="lighting"/>
    <n v="3"/>
    <n v="1"/>
    <s v="Lighting"/>
    <n v="0.91633259480590001"/>
    <n v="1.30467645558681"/>
    <n v="4788.0183253819996"/>
    <n v="1.5329061173155201"/>
    <n v="0.71"/>
    <n v="3399.4930110212199"/>
    <n v="1.0883633432940201"/>
    <n v="2885"/>
    <n v="1.165"/>
    <n v="1.3779999999999999"/>
    <n v="2.5499999999999998E-2"/>
    <n v="0.55000000000000004"/>
    <n v="24.263431542460999"/>
    <d v="1900-01-16T07:56:40"/>
    <n v="43291"/>
    <n v="2.02257041471898"/>
    <n v="104.802117851709"/>
    <n v="0"/>
    <n v="50992.395165318296"/>
  </r>
  <r>
    <s v="STND-60141"/>
    <s v="STEINER ELECTRIC COMPANY"/>
    <s v="Steiner Electric - 1275 Touhy Ave - Elk Grove"/>
    <s v="New Indoor LED Fixtures"/>
    <s v="Indoor Lighting"/>
    <s v="Office"/>
    <n v="0"/>
    <n v="1255.6669999999999"/>
    <n v="0.28234799999999999"/>
    <x v="0"/>
    <x v="0"/>
    <n v="15"/>
    <s v="Qty / 1,000"/>
    <m/>
    <s v="Private-Lighting"/>
    <s v="lighting"/>
    <n v="3"/>
    <n v="1"/>
    <s v="Lighting"/>
    <n v="0.91633259480590001"/>
    <n v="1.30467645558681"/>
    <n v="1150.6086003221401"/>
    <n v="0.36837278788202399"/>
    <n v="0.71"/>
    <n v="816.93210622871902"/>
    <n v="0.26154467939623699"/>
    <n v="2885"/>
    <n v="1.165"/>
    <n v="1.3779999999999999"/>
    <n v="2.5499999999999998E-2"/>
    <n v="0.55000000000000004"/>
    <n v="24.263431542460999"/>
    <d v="1900-01-16T07:56:40"/>
    <n v="43291"/>
    <n v="0.48604405314952298"/>
    <n v="25.184995114347299"/>
    <n v="0"/>
    <n v="12253.981593430784"/>
  </r>
  <r>
    <s v="STND-60142"/>
    <s v="Aurelio's Pizza Inc."/>
    <s v="Aurelio's Pizza Inc. - 18162 Harwood Ave - Homewood"/>
    <s v="Outdoor &amp; Garage - LED Fixtures"/>
    <s v="Outdoor &amp; Garage Lighting"/>
    <s v="Exterior"/>
    <n v="0"/>
    <n v="20298.419999999998"/>
    <n v="0"/>
    <x v="0"/>
    <x v="0"/>
    <n v="10.1978380583316"/>
    <s v="Qty / 1,000"/>
    <m/>
    <s v="Private-Lighting"/>
    <s v="lighting"/>
    <n v="3"/>
    <n v="1"/>
    <s v="Lighting"/>
    <n v="0.91633259480590001"/>
    <n v="1.30467645558681"/>
    <n v="18600.10386906"/>
    <n v="0"/>
    <n v="0.71"/>
    <n v="13206.0737470326"/>
    <n v="0"/>
    <n v="4903"/>
    <n v="1"/>
    <n v="1"/>
    <n v="0"/>
    <n v="0"/>
    <n v="14.276973281664301"/>
    <d v="1900-01-09T04:44:53"/>
    <n v="43268"/>
    <n v="0"/>
    <n v="0"/>
    <n v="0"/>
    <n v="134673.40145862286"/>
  </r>
  <r>
    <s v="STND-60142"/>
    <s v="Aurelio's Pizza Inc."/>
    <s v="Aurelio's Pizza Inc. - 18162 Harwood Ave - Homewood"/>
    <s v="Outdoor &amp; Garage - LED Fixtures"/>
    <s v="Outdoor &amp; Garage Lighting"/>
    <s v="Exterior"/>
    <n v="0"/>
    <n v="6236.616"/>
    <n v="0"/>
    <x v="0"/>
    <x v="0"/>
    <n v="10.1978380583316"/>
    <s v="Qty / 1,000"/>
    <m/>
    <s v="Private-Lighting"/>
    <s v="lighting"/>
    <n v="3"/>
    <n v="1"/>
    <s v="Lighting"/>
    <n v="0.91633259480590001"/>
    <n v="1.30467645558681"/>
    <n v="5714.8145220879896"/>
    <n v="0"/>
    <n v="0.71"/>
    <n v="4057.5183106824702"/>
    <n v="0"/>
    <n v="4903"/>
    <n v="1"/>
    <n v="1"/>
    <n v="0"/>
    <n v="0"/>
    <n v="14.276973281664301"/>
    <d v="1900-01-09T04:44:53"/>
    <n v="43268"/>
    <n v="0"/>
    <n v="0"/>
    <n v="0"/>
    <n v="41377.914651055034"/>
  </r>
  <r>
    <s v="STND-60142"/>
    <s v="Aurelio's Pizza Inc."/>
    <s v="Aurelio's Pizza Inc. - 18162 Harwood Ave - Homewood"/>
    <s v="Outdoor &amp; Garage - LED Fixtures"/>
    <s v="Outdoor &amp; Garage Lighting"/>
    <s v="Exterior"/>
    <n v="0"/>
    <n v="1549.348"/>
    <n v="0"/>
    <x v="0"/>
    <x v="0"/>
    <n v="10.1978380583316"/>
    <s v="Qty / 1,000"/>
    <m/>
    <s v="Private-Lighting"/>
    <s v="lighting"/>
    <n v="3"/>
    <n v="1"/>
    <s v="Lighting"/>
    <n v="0.91633259480590001"/>
    <n v="1.30467645558681"/>
    <n v="1419.71807309733"/>
    <n v="0"/>
    <n v="0.71"/>
    <n v="1007.9998318991099"/>
    <n v="0"/>
    <n v="4903"/>
    <n v="1"/>
    <n v="1"/>
    <n v="0"/>
    <n v="0"/>
    <n v="14.276973281664301"/>
    <d v="1900-01-09T04:44:53"/>
    <n v="43268"/>
    <n v="0"/>
    <n v="0"/>
    <n v="0"/>
    <n v="10279.419048532598"/>
  </r>
  <r>
    <s v="STND-60142"/>
    <s v="Aurelio's Pizza Inc."/>
    <s v="Aurelio's Pizza Inc. - 18162 Harwood Ave - Homewood"/>
    <s v="Outdoor &amp; Garage - LED Fixtures"/>
    <s v="Outdoor &amp; Garage Lighting"/>
    <s v="Exterior"/>
    <n v="0"/>
    <n v="343.21"/>
    <n v="0"/>
    <x v="0"/>
    <x v="0"/>
    <n v="10.1978380583316"/>
    <s v="Qty / 1,000"/>
    <m/>
    <s v="Private-Lighting"/>
    <s v="lighting"/>
    <n v="3"/>
    <n v="1"/>
    <s v="Lighting"/>
    <n v="0.91633259480590001"/>
    <n v="1.30467645558681"/>
    <n v="314.49450986333301"/>
    <n v="0"/>
    <n v="0.71"/>
    <n v="223.291102002966"/>
    <n v="0"/>
    <n v="4903"/>
    <n v="1"/>
    <n v="1"/>
    <n v="0"/>
    <n v="0"/>
    <n v="14.276973281664301"/>
    <d v="1900-01-09T04:44:53"/>
    <n v="43268"/>
    <n v="0"/>
    <n v="0"/>
    <n v="0"/>
    <n v="2277.0864980926499"/>
  </r>
  <r>
    <s v="STND-60142"/>
    <s v="Aurelio's Pizza Inc."/>
    <s v="Aurelio's Pizza Inc. - 18162 Harwood Ave - Homewood"/>
    <s v="Outdoor &amp; Garage - LED Retrofits"/>
    <s v="Outdoor &amp; Garage Lighting"/>
    <s v="Exterior"/>
    <n v="0"/>
    <n v="725.64400000000001"/>
    <n v="0"/>
    <x v="0"/>
    <x v="0"/>
    <n v="10.1978380583316"/>
    <s v="Qty / 1,000"/>
    <m/>
    <s v="Private-Lighting"/>
    <s v="lighting"/>
    <n v="3"/>
    <n v="1"/>
    <s v="Lighting"/>
    <n v="0.91633259480590001"/>
    <n v="1.30467645558681"/>
    <n v="664.931249425332"/>
    <n v="0"/>
    <n v="0.71"/>
    <n v="472.10118709198599"/>
    <n v="0"/>
    <n v="4903"/>
    <n v="1"/>
    <n v="1"/>
    <n v="0"/>
    <n v="0"/>
    <n v="14.276973281664301"/>
    <d v="1900-01-09T04:44:53"/>
    <n v="43268"/>
    <n v="0"/>
    <n v="0"/>
    <n v="0"/>
    <n v="4814.4114531101823"/>
  </r>
  <r>
    <s v="STND-60142"/>
    <s v="Aurelio's Pizza Inc."/>
    <s v="Aurelio's Pizza Inc. - 18162 Harwood Ave - Homewood"/>
    <s v="Photocells"/>
    <s v="Outdoor &amp; Garage Lighting"/>
    <s v="Restaurant"/>
    <n v="0"/>
    <n v="235.2"/>
    <n v="0"/>
    <x v="0"/>
    <x v="0"/>
    <n v="8"/>
    <s v="Qty / 1,000"/>
    <m/>
    <s v="Private-Lighting"/>
    <s v="lighting"/>
    <n v="3"/>
    <n v="1"/>
    <s v="Lighting"/>
    <n v="0.91633259480590001"/>
    <n v="1.30467645558681"/>
    <n v="215.52142629834799"/>
    <n v="0"/>
    <n v="0.71"/>
    <n v="153.02021267182701"/>
    <n v="0"/>
    <n v="5571"/>
    <n v="1.17"/>
    <n v="1.31"/>
    <n v="2.1000000000000001E-2"/>
    <n v="0.68"/>
    <n v="12.565069107880101"/>
    <d v="1900-01-07T23:24:04"/>
    <n v="43268"/>
    <n v="0"/>
    <n v="3.86833329253444"/>
    <n v="0"/>
    <n v="1224.1617013746161"/>
  </r>
  <r>
    <s v="STND-60143"/>
    <s v="BLAKE RICHMOND LLC"/>
    <s v="Blake Richmond LLC - 2200-2218 N Richmond - McHenry"/>
    <s v="Outdoor &amp; Garage - LED Retrofits"/>
    <s v="Outdoor &amp; Garage Lighting"/>
    <s v="Exterior"/>
    <n v="0"/>
    <n v="14650.164000000001"/>
    <n v="0"/>
    <x v="0"/>
    <x v="0"/>
    <n v="10.1978380583316"/>
    <s v="Qty / 1,000"/>
    <m/>
    <s v="Private-Lighting"/>
    <s v="lighting"/>
    <n v="3"/>
    <n v="1"/>
    <s v="Lighting"/>
    <n v="0.91633259480590001"/>
    <n v="1.30467645558681"/>
    <n v="13424.422792452"/>
    <n v="0"/>
    <n v="0.71"/>
    <n v="9531.3401826409008"/>
    <n v="0"/>
    <n v="4903"/>
    <n v="1"/>
    <n v="1"/>
    <n v="0"/>
    <n v="0"/>
    <n v="14.276973281664301"/>
    <d v="1900-01-09T04:44:53"/>
    <n v="43269"/>
    <n v="0"/>
    <n v="0"/>
    <n v="0"/>
    <n v="97199.063661440639"/>
  </r>
  <r>
    <s v="STND-60144"/>
    <s v="RTC Industries"/>
    <s v="RTC Industries  - 801 N Schmidt - Romeoville"/>
    <s v="Outdoor &amp; Garage - LED Fixtures"/>
    <s v="Outdoor &amp; Garage Lighting"/>
    <s v="Exterior"/>
    <n v="0"/>
    <n v="19631.612000000001"/>
    <n v="0"/>
    <x v="0"/>
    <x v="0"/>
    <n v="10.1978380583316"/>
    <s v="Qty / 1,000"/>
    <m/>
    <s v="Private-Lighting"/>
    <s v="lighting"/>
    <n v="3"/>
    <n v="1"/>
    <s v="Lighting"/>
    <n v="0.91633259480590001"/>
    <n v="1.30467645558681"/>
    <n v="17989.085964182599"/>
    <n v="0"/>
    <n v="0.71"/>
    <n v="12772.251034569699"/>
    <n v="0"/>
    <n v="4903"/>
    <n v="1"/>
    <n v="1"/>
    <n v="0"/>
    <n v="0"/>
    <n v="14.276973281664301"/>
    <d v="1900-01-09T04:44:53"/>
    <n v="43254"/>
    <n v="0"/>
    <n v="0"/>
    <n v="0"/>
    <n v="130249.34769090003"/>
  </r>
  <r>
    <s v="STND-60144"/>
    <s v="RTC Industries"/>
    <s v="RTC Industries  - 801 N Schmidt - Romeoville"/>
    <s v="Outdoor &amp; Garage - LED Fixtures"/>
    <s v="Outdoor &amp; Garage Lighting"/>
    <s v="Exterior"/>
    <n v="0"/>
    <n v="16827.096000000001"/>
    <n v="0"/>
    <x v="0"/>
    <x v="0"/>
    <n v="10.1978380583316"/>
    <s v="Qty / 1,000"/>
    <m/>
    <s v="Private-Lighting"/>
    <s v="lighting"/>
    <n v="3"/>
    <n v="1"/>
    <s v="Lighting"/>
    <n v="0.91633259480590001"/>
    <n v="1.30467645558681"/>
    <n v="15419.216540728001"/>
    <n v="0"/>
    <n v="0.71"/>
    <n v="10947.6437439169"/>
    <n v="0"/>
    <n v="4903"/>
    <n v="1"/>
    <n v="1"/>
    <n v="0"/>
    <n v="0"/>
    <n v="14.276973281664301"/>
    <d v="1900-01-09T04:44:53"/>
    <n v="43254"/>
    <n v="0"/>
    <n v="0"/>
    <n v="0"/>
    <n v="111642.29802077162"/>
  </r>
  <r>
    <s v="STND-60144"/>
    <s v="RTC Industries"/>
    <s v="RTC Industries  - 801 N Schmidt - Romeoville"/>
    <s v="Outdoor &amp; Garage - LED Fixtures"/>
    <s v="Outdoor &amp; Garage Lighting"/>
    <s v="Exterior"/>
    <n v="0"/>
    <n v="1617.99"/>
    <n v="0"/>
    <x v="0"/>
    <x v="0"/>
    <n v="10.1978380583316"/>
    <s v="Qty / 1,000"/>
    <m/>
    <s v="Private-Lighting"/>
    <s v="lighting"/>
    <n v="3"/>
    <n v="1"/>
    <s v="Lighting"/>
    <n v="0.91633259480590001"/>
    <n v="1.30467645558681"/>
    <n v="1482.6169750700001"/>
    <n v="0"/>
    <n v="0.71"/>
    <n v="1052.6580522997001"/>
    <n v="0"/>
    <n v="4903"/>
    <n v="1"/>
    <n v="1"/>
    <n v="0"/>
    <n v="0"/>
    <n v="14.276973281664301"/>
    <d v="1900-01-09T04:44:53"/>
    <n v="43254"/>
    <n v="0"/>
    <n v="0"/>
    <n v="0"/>
    <n v="10734.836348151097"/>
  </r>
  <r>
    <s v="STND-60145"/>
    <s v="North Avenue Properties LLC"/>
    <s v="North Ave Properties LLC - 1720 N Marcey St - Chicago"/>
    <s v="Outdoor &amp; Garage - LED Fixtures"/>
    <s v="Outdoor &amp; Garage Lighting"/>
    <s v="Exterior"/>
    <n v="0"/>
    <n v="1691.5350000000001"/>
    <n v="0"/>
    <x v="0"/>
    <x v="0"/>
    <n v="10.1978380583316"/>
    <s v="Qty / 1,000"/>
    <m/>
    <s v="Private-Lighting"/>
    <s v="lighting"/>
    <n v="3"/>
    <n v="1"/>
    <s v="Lighting"/>
    <n v="0.91633259480590001"/>
    <n v="1.30467645558681"/>
    <n v="1550.0086557550001"/>
    <n v="0"/>
    <n v="0.71"/>
    <n v="1100.50614558605"/>
    <n v="0"/>
    <n v="4903"/>
    <n v="1"/>
    <n v="1"/>
    <n v="0"/>
    <n v="0"/>
    <n v="14.276973281664301"/>
    <d v="1900-01-09T04:44:53"/>
    <n v="43263"/>
    <n v="0"/>
    <n v="0"/>
    <n v="0"/>
    <n v="11222.783454885237"/>
  </r>
  <r>
    <s v="STND-60145"/>
    <s v="North Avenue Properties LLC"/>
    <s v="North Ave Properties LLC - 1720 N Marcey St - Chicago"/>
    <s v="Outdoor &amp; Garage - LED Fixtures"/>
    <s v="Outdoor &amp; Garage Lighting"/>
    <s v="Exterior"/>
    <n v="0"/>
    <n v="69181.33"/>
    <n v="0"/>
    <x v="0"/>
    <x v="0"/>
    <n v="10.1978380583316"/>
    <s v="Qty / 1,000"/>
    <m/>
    <s v="Private-Lighting"/>
    <s v="lighting"/>
    <n v="3"/>
    <n v="1"/>
    <s v="Lighting"/>
    <n v="0.91633259480590001"/>
    <n v="1.30467645558681"/>
    <n v="63393.107631023202"/>
    <n v="0"/>
    <n v="0.71"/>
    <n v="45009.106418026502"/>
    <n v="0"/>
    <n v="4903"/>
    <n v="1"/>
    <n v="1"/>
    <n v="0"/>
    <n v="0"/>
    <n v="14.276973281664301"/>
    <d v="1900-01-09T04:44:53"/>
    <n v="43263"/>
    <n v="0"/>
    <n v="0"/>
    <n v="0"/>
    <n v="458995.57840124774"/>
  </r>
  <r>
    <s v="STND-60146"/>
    <s v="5th Avenue Dollar"/>
    <s v="Fifth Avenue Dollar Inc dba Out of the Attic Antiques - 4054 Fox Valley Center Dr - Aurora"/>
    <s v="Retrofit of Existing Indoor Fixtures to LED"/>
    <s v="Indoor Lighting"/>
    <s v="Retail (mall/dept. store)"/>
    <n v="0"/>
    <n v="82152.47"/>
    <n v="16.663855000000002"/>
    <x v="0"/>
    <x v="0"/>
    <n v="9.1274187659729797"/>
    <s v="Qty / 1,000"/>
    <m/>
    <s v="Private-Lighting"/>
    <s v="lighting"/>
    <n v="3"/>
    <n v="1"/>
    <s v="Lighting"/>
    <n v="0.91633259480590001"/>
    <n v="1.30467645558681"/>
    <n v="75278.986004813807"/>
    <n v="21.740939277812501"/>
    <n v="0.71"/>
    <n v="53448.080063417801"/>
    <n v="15.4360668872469"/>
    <n v="5478"/>
    <n v="1.1200000000000001"/>
    <n v="1.31"/>
    <n v="2.1999999999999999E-2"/>
    <n v="0.95"/>
    <n v="12.7783862723622"/>
    <d v="1900-01-08T03:03:29"/>
    <n v="43313"/>
    <n v="17.469617740307299"/>
    <n v="1478.6943679517001"/>
    <n v="0"/>
    <n v="487843.0089760659"/>
  </r>
  <r>
    <s v="STND-60146"/>
    <s v="5th Avenue Dollar"/>
    <s v="Fifth Avenue Dollar Inc dba Out of the Attic Antiques - 4054 Fox Valley Center Dr - Aurora"/>
    <s v="Retrofit of Existing Indoor Fixtures to LED"/>
    <s v="Indoor Lighting"/>
    <s v="Retail (mall/dept. store)"/>
    <n v="0"/>
    <n v="3423.5309999999999"/>
    <n v="0.69443100000000002"/>
    <x v="0"/>
    <x v="0"/>
    <n v="9.1274187659729797"/>
    <s v="Qty / 1,000"/>
    <m/>
    <s v="Private-Lighting"/>
    <s v="lighting"/>
    <n v="3"/>
    <n v="1"/>
    <s v="Lighting"/>
    <n v="0.91633259480590001"/>
    <n v="1.30467645558681"/>
    <n v="3137.0930446284401"/>
    <n v="0.90600777572960201"/>
    <n v="0.71"/>
    <n v="2227.3360616861901"/>
    <n v="0.64326552076801702"/>
    <n v="5478"/>
    <n v="1.1200000000000001"/>
    <n v="1.31"/>
    <n v="2.1999999999999999E-2"/>
    <n v="0.95"/>
    <n v="12.7783862723622"/>
    <d v="1900-01-08T03:03:29"/>
    <n v="43313"/>
    <n v="0.72800946221743801"/>
    <n v="61.621470519487097"/>
    <n v="0"/>
    <n v="20329.82896756288"/>
  </r>
  <r>
    <s v="STND-60146"/>
    <s v="5th Avenue Dollar"/>
    <s v="Fifth Avenue Dollar Inc dba Out of the Attic Antiques - 4054 Fox Valley Center Dr - Aurora"/>
    <s v="Retrofit of Existing Indoor Fixtures to LED"/>
    <s v="Indoor Lighting"/>
    <s v="Retail (mall/dept. store)"/>
    <n v="0"/>
    <n v="1300.6959999999999"/>
    <n v="0.26383400000000001"/>
    <x v="0"/>
    <x v="0"/>
    <n v="9.1274187659729797"/>
    <s v="Qty / 1,000"/>
    <m/>
    <s v="Private-Lighting"/>
    <s v="lighting"/>
    <n v="3"/>
    <n v="1"/>
    <s v="Lighting"/>
    <n v="0.91633259480590001"/>
    <n v="1.30467645558681"/>
    <n v="1191.87014073365"/>
    <n v="0.344218007983289"/>
    <n v="0.71"/>
    <n v="846.227799920895"/>
    <n v="0.24439478566813599"/>
    <n v="5478"/>
    <n v="1.1200000000000001"/>
    <n v="1.31"/>
    <n v="2.1999999999999999E-2"/>
    <n v="0.95"/>
    <n v="12.7783862723622"/>
    <d v="1900-01-08T03:03:29"/>
    <n v="43313"/>
    <n v="0.27659140858440301"/>
    <n v="23.411734907268201"/>
    <n v="0"/>
    <n v="7723.8755012860047"/>
  </r>
  <r>
    <s v="STND-60146"/>
    <s v="5th Avenue Dollar"/>
    <s v="Fifth Avenue Dollar Inc dba Out of the Attic Antiques - 4054 Fox Valley Center Dr - Aurora"/>
    <s v="Retrofit of Existing Indoor Fixtures to LED"/>
    <s v="Indoor Lighting"/>
    <s v="Retail (mall/dept. store)"/>
    <n v="0"/>
    <n v="1822.202"/>
    <n v="0.36961699999999997"/>
    <x v="0"/>
    <x v="0"/>
    <n v="9.1274187659729797"/>
    <s v="Qty / 1,000"/>
    <m/>
    <s v="Private-Lighting"/>
    <s v="lighting"/>
    <n v="3"/>
    <n v="1"/>
    <s v="Lighting"/>
    <n v="0.91633259480590001"/>
    <n v="1.30467645558681"/>
    <n v="1669.7430869205"/>
    <n v="0.48223059748462899"/>
    <n v="0.71"/>
    <n v="1185.51759171356"/>
    <n v="0.34238372421408603"/>
    <n v="5478"/>
    <n v="1.1200000000000001"/>
    <n v="1.31"/>
    <n v="2.1999999999999999E-2"/>
    <n v="0.95"/>
    <n v="12.7783862723622"/>
    <d v="1900-01-08T03:03:29"/>
    <n v="43313"/>
    <n v="0.38748943148624199"/>
    <n v="32.7985249216527"/>
    <n v="0"/>
    <n v="10820.71551399744"/>
  </r>
  <r>
    <s v="STND-60148"/>
    <s v="Ford  City Office LLC"/>
    <s v="Ford  City Office LLC - 7601 S Kostner Ave - Chicago"/>
    <s v="Retrofit of Existing Indoor Fixtures to LED"/>
    <s v="Indoor Lighting"/>
    <s v="Office"/>
    <n v="0"/>
    <n v="11800.573"/>
    <n v="2.653464"/>
    <x v="0"/>
    <x v="0"/>
    <n v="15"/>
    <s v="Qty / 1,000"/>
    <m/>
    <s v="Private-Lighting"/>
    <s v="lighting"/>
    <n v="3"/>
    <n v="1"/>
    <s v="Lighting"/>
    <n v="0.91633259480590001"/>
    <n v="1.30467645558681"/>
    <n v="10813.2496772864"/>
    <n v="3.4619120065471898"/>
    <n v="0.71"/>
    <n v="7677.4072708733702"/>
    <n v="2.4579575246485001"/>
    <n v="2885"/>
    <n v="1.165"/>
    <n v="1.3779999999999999"/>
    <n v="2.5499999999999998E-2"/>
    <n v="0.55000000000000004"/>
    <n v="24.263431542460999"/>
    <d v="1900-01-16T07:56:40"/>
    <n v="43254"/>
    <n v="4.5677688435772401"/>
    <n v="236.68486418094801"/>
    <n v="0"/>
    <n v="115161.10906310055"/>
  </r>
  <r>
    <s v="STND-60148"/>
    <s v="Ford  City Office LLC"/>
    <s v="Ford  City Office LLC - 7601 S Kostner Ave - Chicago"/>
    <s v="Retrofit of Existing Indoor Fixtures to LED"/>
    <s v="Indoor Lighting"/>
    <s v="Office"/>
    <n v="0"/>
    <n v="6048.8059999999996"/>
    <n v="1.360128"/>
    <x v="0"/>
    <x v="0"/>
    <n v="15"/>
    <s v="Qty / 1,000"/>
    <m/>
    <s v="Private-Lighting"/>
    <s v="lighting"/>
    <n v="3"/>
    <n v="1"/>
    <s v="Lighting"/>
    <n v="0.91633259480590001"/>
    <n v="1.30467645558681"/>
    <n v="5542.7180974574903"/>
    <n v="1.77452697818437"/>
    <n v="0.71"/>
    <n v="3935.3298491948199"/>
    <n v="1.2599141545109001"/>
    <n v="2885"/>
    <n v="1.165"/>
    <n v="1.3779999999999999"/>
    <n v="2.5499999999999998E-2"/>
    <n v="0.55000000000000004"/>
    <n v="24.263431542460999"/>
    <d v="1900-01-16T07:56:40"/>
    <n v="43254"/>
    <n v="2.3413735033439398"/>
    <n v="121.32129741216001"/>
    <n v="0"/>
    <n v="59029.947737922295"/>
  </r>
  <r>
    <s v="STND-60149"/>
    <s v="Rock King L.P."/>
    <s v="Rock King Limited Partnership - 7196 Charles St -Rockford"/>
    <s v="Outdoor &amp; Garage - LED Fixtures"/>
    <s v="Outdoor &amp; Garage Lighting"/>
    <s v="Exterior"/>
    <n v="0"/>
    <n v="61777.8"/>
    <n v="0"/>
    <x v="0"/>
    <x v="0"/>
    <n v="10.1978380583316"/>
    <s v="Qty / 1,000"/>
    <m/>
    <s v="Private-Lighting"/>
    <s v="lighting"/>
    <n v="3"/>
    <n v="1"/>
    <s v="Lighting"/>
    <n v="0.91633259480590001"/>
    <n v="1.30467645558681"/>
    <n v="56609.0117753999"/>
    <n v="0"/>
    <n v="0.71"/>
    <n v="40192.398360533902"/>
    <n v="0"/>
    <n v="4903"/>
    <n v="1"/>
    <n v="1"/>
    <n v="0"/>
    <n v="0"/>
    <n v="14.276973281664301"/>
    <d v="1900-01-09T04:44:53"/>
    <n v="43239"/>
    <n v="0"/>
    <n v="0"/>
    <n v="1"/>
    <n v="409875.56965667725"/>
  </r>
  <r>
    <s v="STND-60150"/>
    <s v="Dekalb County Rehav &amp; Nursing Center"/>
    <s v="DeKalb County Rehab &amp; Nursing Home - 2600 Annie Glidden Rd - Dekalb"/>
    <s v="New Indoor LED Fixtures"/>
    <s v="Indoor Lighting"/>
    <s v="Miscellaneous"/>
    <n v="0"/>
    <n v="34660.415999999997"/>
    <n v="3.8605800000000001"/>
    <x v="0"/>
    <x v="1"/>
    <n v="14.797277300976599"/>
    <s v="Qty / 1,000"/>
    <m/>
    <s v="Public-Lighting"/>
    <s v="lighting"/>
    <n v="3"/>
    <n v="1"/>
    <s v="Lighting"/>
    <n v="0.99829244462109001"/>
    <n v="0.987374621353864"/>
    <n v="34601.231420224001"/>
    <n v="3.8118387157062998"/>
    <n v="0.71"/>
    <n v="24566.874308359002"/>
    <n v="2.7064054881514701"/>
    <n v="3379"/>
    <n v="1.0900000000000001"/>
    <n v="1.36"/>
    <n v="2.1999999999999999E-2"/>
    <n v="0.57999999999999996"/>
    <n v="20.7161882213673"/>
    <d v="1900-01-13T19:08:05"/>
    <n v="43286"/>
    <n v="4.8324527328933797"/>
    <n v="698.373478206355"/>
    <n v="0"/>
    <n v="363522.85155902588"/>
  </r>
  <r>
    <s v="STND-60151"/>
    <s v="Iron Mountain Inc"/>
    <s v="Iron Mountain - IM00525 - 4175 Chandler Dr Opus No Corp - Hanover Park"/>
    <s v="New Indoor LED Fixtures"/>
    <s v="Indoor Lighting"/>
    <s v="Warehouse"/>
    <n v="0"/>
    <n v="58353.944000000003"/>
    <n v="9.2351069999999993"/>
    <x v="0"/>
    <x v="0"/>
    <n v="9.5383441434566993"/>
    <s v="Qty / 1,000"/>
    <m/>
    <s v="Private-Lighting"/>
    <s v="lighting"/>
    <n v="2"/>
    <n v="1"/>
    <s v="Lighting"/>
    <n v="0.97902139861649395"/>
    <n v="0.93591656730105399"/>
    <n v="57129.759869668502"/>
    <n v="8.6432896420979297"/>
    <n v="0.71"/>
    <n v="40562.129507464699"/>
    <n v="6.1367356458895301"/>
    <n v="5242"/>
    <n v="1"/>
    <n v="1.22"/>
    <n v="1.0999999999999999E-2"/>
    <n v="0.68"/>
    <n v="13.3536818008394"/>
    <d v="1900-01-08T12:55:13"/>
    <n v="43269"/>
    <n v="10.4186230015645"/>
    <n v="628.42735856635397"/>
    <n v="0"/>
    <n v="386895.55043365806"/>
  </r>
  <r>
    <s v="STND-60151"/>
    <s v="Iron Mountain Inc"/>
    <s v="Iron Mountain - IM00525 - 4175 Chandler Dr Opus No Corp - Hanover Park"/>
    <s v="New Indoor LED Fixtures"/>
    <s v="Indoor Lighting"/>
    <s v="Warehouse"/>
    <n v="0"/>
    <n v="72150.888000000006"/>
    <n v="11.418614"/>
    <x v="0"/>
    <x v="0"/>
    <n v="9.5383441434566993"/>
    <s v="Qty / 1,000"/>
    <m/>
    <s v="Private-Lighting"/>
    <s v="lighting"/>
    <n v="2"/>
    <n v="1"/>
    <s v="Lighting"/>
    <n v="0.97902139861649395"/>
    <n v="0.93591656730105399"/>
    <n v="70637.263281181993"/>
    <n v="10.686870018215799"/>
    <n v="0.71"/>
    <n v="50152.4569296392"/>
    <n v="7.5876777129331803"/>
    <n v="5242"/>
    <n v="1"/>
    <n v="1.22"/>
    <n v="1.0999999999999999E-2"/>
    <n v="0.68"/>
    <n v="13.3536818008394"/>
    <d v="1900-01-08T12:55:13"/>
    <n v="43269"/>
    <n v="12.881955181070101"/>
    <n v="777.009896093002"/>
    <n v="0"/>
    <n v="478371.39383478841"/>
  </r>
  <r>
    <s v="STND-60151"/>
    <s v="Iron Mountain Inc"/>
    <s v="Iron Mountain - IM00525 - 4175 Chandler Dr Opus No Corp - Hanover Park"/>
    <s v="Occupancy Sensors"/>
    <s v="Indoor Lighting"/>
    <s v="Warehouse"/>
    <n v="0"/>
    <n v="4774.4139999999998"/>
    <n v="2.4538470000000001"/>
    <x v="0"/>
    <x v="0"/>
    <n v="8"/>
    <s v="Qty / 1,000"/>
    <m/>
    <s v="Private-Lighting"/>
    <s v="lighting"/>
    <n v="2"/>
    <n v="1"/>
    <s v="Lighting"/>
    <n v="0.97902139861649395"/>
    <n v="0.93591656730105399"/>
    <n v="4674.2534718541701"/>
    <n v="2.2965960609219902"/>
    <n v="0.71"/>
    <n v="3318.7199650164598"/>
    <n v="1.6305832032546099"/>
    <n v="5242"/>
    <n v="1"/>
    <n v="1.22"/>
    <n v="1.0999999999999999E-2"/>
    <n v="0.68"/>
    <n v="13.3536818008394"/>
    <d v="1900-01-08T12:55:13"/>
    <n v="43269"/>
    <n v="3.5518033729075"/>
    <n v="51.416788190395799"/>
    <n v="0"/>
    <n v="26549.759720131678"/>
  </r>
  <r>
    <s v="STND-60151"/>
    <s v="Iron Mountain Inc"/>
    <s v="Iron Mountain - IM00525 - 4175 Chandler Dr Opus No Corp - Hanover Park"/>
    <s v="Occupancy Sensors"/>
    <s v="Indoor Lighting"/>
    <s v="Warehouse"/>
    <n v="0"/>
    <n v="7820.2250000000004"/>
    <n v="4.019266"/>
    <x v="0"/>
    <x v="0"/>
    <n v="8"/>
    <s v="Qty / 1,000"/>
    <m/>
    <s v="Private-Lighting"/>
    <s v="lighting"/>
    <n v="2"/>
    <n v="1"/>
    <s v="Lighting"/>
    <n v="0.97902139861649395"/>
    <n v="0.93591656730105399"/>
    <n v="7656.16761699567"/>
    <n v="3.7616976377898399"/>
    <n v="0.71"/>
    <n v="5435.8790080669196"/>
    <n v="2.67080532283078"/>
    <n v="5242"/>
    <n v="1"/>
    <n v="1.22"/>
    <n v="1.0999999999999999E-2"/>
    <n v="0.68"/>
    <n v="13.3536818008394"/>
    <d v="1900-01-08T12:55:13"/>
    <n v="43269"/>
    <n v="5.8176579613205002"/>
    <n v="84.217843786952301"/>
    <n v="0"/>
    <n v="43487.032064535357"/>
  </r>
  <r>
    <s v="STND-60154"/>
    <s v="Congregation Beth Shalom"/>
    <s v="Congregation Beth Shalom - 3433 Walters Ave - Northbrook"/>
    <s v="Building Energy Management System"/>
    <s v="Energy Management System"/>
    <s v="Miscellaneous"/>
    <n v="0"/>
    <n v="51490"/>
    <n v="0"/>
    <x v="1"/>
    <x v="0"/>
    <n v="15"/>
    <s v="NA"/>
    <m/>
    <s v="EMS"/>
    <s v="ems"/>
    <n v="3"/>
    <n v="1"/>
    <s v="EMS"/>
    <n v="0.91036333343406195"/>
    <n v="0"/>
    <n v="46874.608038519902"/>
    <n v="0"/>
    <n v="0.7"/>
    <n v="32812.225626963897"/>
    <n v="0"/>
    <n v="3379"/>
    <n v="1.0900000000000001"/>
    <n v="1.36"/>
    <n v="2.1999999999999999E-2"/>
    <n v="0.57999999999999996"/>
    <n v="20.7161882213673"/>
    <d v="1900-01-13T19:08:05"/>
    <n v="43301"/>
    <n v="0"/>
    <n v="0"/>
    <n v="0"/>
    <n v="492183.38440445845"/>
  </r>
  <r>
    <s v="STND-60155"/>
    <m/>
    <s v="A-1 TooI Corporation - 1211 Norwood Ave  - Itasca"/>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268"/>
    <n v="0.23198407107042801"/>
    <n v="0"/>
    <n v="0"/>
    <n v="22696.0726964756"/>
  </r>
  <r>
    <s v="STND-60155"/>
    <m/>
    <s v="A-1 TooI Corporation - 1211 Norwood Ave  - Itasca"/>
    <s v="Refrigerated Thermal Mass Dryer"/>
    <s v="Compressed Air"/>
    <s v="Manufacturing"/>
    <n v="0"/>
    <n v="1046.5"/>
    <n v="0.23"/>
    <x v="4"/>
    <x v="0"/>
    <n v="10"/>
    <s v="ΔkWpeak / CF"/>
    <n v="0.95"/>
    <s v="Private-Non-Lighting"/>
    <s v="non_lighting"/>
    <n v="3"/>
    <n v="1"/>
    <s v="Non-Lighting"/>
    <n v="0.98952339343681495"/>
    <n v="0.43468415683807998"/>
    <n v="1035.5362312316299"/>
    <n v="9.9977356072758497E-2"/>
    <n v="0.7"/>
    <n v="724.87536186213902"/>
    <n v="6.9984149250930897E-2"/>
    <n v="4618"/>
    <n v="1.02"/>
    <n v="1.04"/>
    <n v="1.2E-2"/>
    <n v="0.81"/>
    <n v="15.158077089649201"/>
    <d v="1900-01-09T19:51:10"/>
    <n v="43268"/>
    <n v="0.105239322181851"/>
    <n v="0"/>
    <n v="0"/>
    <n v="7248.7536186213902"/>
  </r>
  <r>
    <s v="STND-60155"/>
    <m/>
    <s v="A-1 TooI Corporation - 1211 Norwood Ave  - Itasca"/>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268"/>
    <n v="3.8206449574715502"/>
    <n v="0"/>
    <n v="0"/>
    <n v="360325.048486082"/>
  </r>
  <r>
    <s v="STND-60156"/>
    <s v="Mallard Handling Solutions LLC"/>
    <s v="Mallard Manufacturing Corp - 101 Mallard Rd - Sterling"/>
    <s v="No-Loss Condensate Drains"/>
    <s v="Compressed Air"/>
    <s v="Manufacturing"/>
    <n v="0"/>
    <n v="2798.0160000000001"/>
    <n v="0.433"/>
    <x v="4"/>
    <x v="0"/>
    <n v="10"/>
    <s v="ΔkWpeak / CF"/>
    <n v="0.95"/>
    <s v="Private-Non-Lighting"/>
    <s v="non_lighting"/>
    <n v="3"/>
    <n v="1"/>
    <s v="Non-Lighting"/>
    <n v="0.98952339343681495"/>
    <n v="0.43468415683807998"/>
    <n v="2768.7022872104999"/>
    <n v="0.18821823991088901"/>
    <n v="0.7"/>
    <n v="1938.09160104735"/>
    <n v="0.131752767937622"/>
    <n v="4618"/>
    <n v="1.02"/>
    <n v="1.04"/>
    <n v="1.2E-2"/>
    <n v="0.81"/>
    <n v="15.158077089649201"/>
    <d v="1900-01-09T19:51:10"/>
    <n v="43268"/>
    <n v="0.19812446306409401"/>
    <n v="0"/>
    <n v="0"/>
    <n v="19380.916010473498"/>
  </r>
  <r>
    <s v="STND-60156"/>
    <s v="Mallard Handling Solutions LLC"/>
    <s v="Mallard Manufacturing Corp - 101 Mallard Rd - Sterling"/>
    <s v="Refrigerated Thermal Mass Dryer"/>
    <s v="Compressed Air"/>
    <s v="Manufacturing"/>
    <n v="0"/>
    <n v="1028.3"/>
    <n v="0.22600000000000001"/>
    <x v="4"/>
    <x v="0"/>
    <n v="10"/>
    <s v="ΔkWpeak / CF"/>
    <n v="0.95"/>
    <s v="Private-Non-Lighting"/>
    <s v="non_lighting"/>
    <n v="3"/>
    <n v="1"/>
    <s v="Non-Lighting"/>
    <n v="0.98952339343681495"/>
    <n v="0.43468415683807998"/>
    <n v="1017.52690547108"/>
    <n v="9.8238619445406197E-2"/>
    <n v="0.7"/>
    <n v="712.26883382975404"/>
    <n v="6.8767033611784295E-2"/>
    <n v="4618"/>
    <n v="1.02"/>
    <n v="1.04"/>
    <n v="1.2E-2"/>
    <n v="0.81"/>
    <n v="15.158077089649201"/>
    <d v="1900-01-09T19:51:10"/>
    <n v="43268"/>
    <n v="0.103409073100428"/>
    <n v="0"/>
    <n v="0"/>
    <n v="7122.6883382975402"/>
  </r>
  <r>
    <s v="STND-60156"/>
    <s v="Mallard Handling Solutions LLC"/>
    <s v="Mallard Manufacturing Corp - 101 Mallard Rd - Sterling"/>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268"/>
    <n v="3.8206449574715502"/>
    <n v="0"/>
    <n v="0"/>
    <n v="360325.048486082"/>
  </r>
  <r>
    <s v="STND-60157"/>
    <s v="RDK Ventures LLC"/>
    <s v="RDK Ventures LLC (Circle K) #6882 - 12819 W 143rd St - Homer Glen"/>
    <s v="New Indoor LED Fixtures"/>
    <s v="Indoor Lighting"/>
    <s v="Grocery/convenience"/>
    <n v="0"/>
    <n v="3321.5219999999999"/>
    <n v="0.61938000000000004"/>
    <x v="0"/>
    <x v="0"/>
    <n v="10.727311735679001"/>
    <s v="Qty / 1,000"/>
    <m/>
    <s v="Private-Lighting"/>
    <s v="lighting"/>
    <n v="3"/>
    <n v="1"/>
    <s v="Lighting"/>
    <n v="0.91633259480590001"/>
    <n v="1.30467645558681"/>
    <n v="3043.6188729648802"/>
    <n v="0.80809050306135599"/>
    <n v="0.71"/>
    <n v="2160.9693998050702"/>
    <n v="0.57374425717356303"/>
    <n v="4661"/>
    <n v="1.07"/>
    <n v="1.24"/>
    <n v="2.9000000000000001E-2"/>
    <n v="0.745"/>
    <n v="15.018236429950701"/>
    <d v="1900-01-09T17:27:20"/>
    <n v="43330"/>
    <n v="0.87474616049075105"/>
    <n v="82.490604968207094"/>
    <n v="0"/>
    <n v="23181.392402972135"/>
  </r>
  <r>
    <s v="STND-60157"/>
    <s v="RDK Ventures LLC"/>
    <s v="RDK Ventures LLC (Circle K) #6882 - 12819 W 143rd St - Homer Glen"/>
    <s v="Outdoor &amp; Garage - LED Fixtures"/>
    <s v="Outdoor &amp; Garage Lighting"/>
    <s v="Exterior"/>
    <n v="0"/>
    <n v="39655.464"/>
    <n v="0"/>
    <x v="0"/>
    <x v="0"/>
    <n v="10.1978380583316"/>
    <s v="Qty / 1,000"/>
    <m/>
    <s v="Private-Lighting"/>
    <s v="lighting"/>
    <n v="3"/>
    <n v="1"/>
    <s v="Lighting"/>
    <n v="0.91633259480590001"/>
    <n v="1.30467645558681"/>
    <n v="36337.594225351902"/>
    <n v="0"/>
    <n v="0.71"/>
    <n v="25799.6918999999"/>
    <n v="0"/>
    <n v="4903"/>
    <n v="1"/>
    <n v="1"/>
    <n v="0"/>
    <n v="0"/>
    <n v="14.276973281664301"/>
    <d v="1900-01-09T04:44:53"/>
    <n v="43330"/>
    <n v="0"/>
    <n v="0"/>
    <n v="0"/>
    <n v="263101.07995104848"/>
  </r>
  <r>
    <s v="STND-60157"/>
    <s v="RDK Ventures LLC"/>
    <s v="RDK Ventures LLC (Circle K) #6882 - 12819 W 143rd St - Homer Glen"/>
    <s v="Outdoor &amp; Garage - LED Fixtures"/>
    <s v="Outdoor &amp; Garage Lighting"/>
    <s v="Exterior"/>
    <n v="0"/>
    <n v="5280.5309999999999"/>
    <n v="0"/>
    <x v="0"/>
    <x v="0"/>
    <n v="10.1978380583316"/>
    <s v="Qty / 1,000"/>
    <m/>
    <s v="Private-Lighting"/>
    <s v="lighting"/>
    <n v="3"/>
    <n v="1"/>
    <s v="Lighting"/>
    <n v="0.91633259480590001"/>
    <n v="1.30467645558681"/>
    <n v="4838.7226731829896"/>
    <n v="0"/>
    <n v="0.71"/>
    <n v="3435.4930979599199"/>
    <n v="0"/>
    <n v="4903"/>
    <n v="1"/>
    <n v="1"/>
    <n v="0"/>
    <n v="0"/>
    <n v="14.276973281664301"/>
    <d v="1900-01-09T04:44:53"/>
    <n v="43330"/>
    <n v="0"/>
    <n v="0"/>
    <n v="0"/>
    <n v="35034.602263511202"/>
  </r>
  <r>
    <s v="STND-60157"/>
    <s v="RDK Ventures LLC"/>
    <s v="RDK Ventures LLC (Circle K) #6882 - 12819 W 143rd St - Homer Glen"/>
    <s v="Outdoor &amp; Garage - LED Fixtures"/>
    <s v="Outdoor &amp; Garage Lighting"/>
    <s v="Exterior"/>
    <n v="0"/>
    <n v="6015.9809999999998"/>
    <n v="0"/>
    <x v="0"/>
    <x v="0"/>
    <n v="10.1978380583316"/>
    <s v="Qty / 1,000"/>
    <m/>
    <s v="Private-Lighting"/>
    <s v="lighting"/>
    <n v="3"/>
    <n v="1"/>
    <s v="Lighting"/>
    <n v="0.91633259480590001"/>
    <n v="1.30467645558681"/>
    <n v="5512.6394800329899"/>
    <n v="0"/>
    <n v="0.71"/>
    <n v="3913.97403082342"/>
    <n v="0"/>
    <n v="4903"/>
    <n v="1"/>
    <n v="1"/>
    <n v="0"/>
    <n v="0"/>
    <n v="14.276973281664301"/>
    <d v="1900-01-09T04:44:53"/>
    <n v="43330"/>
    <n v="0"/>
    <n v="0"/>
    <n v="0"/>
    <n v="39914.073330852611"/>
  </r>
  <r>
    <s v="STND-60157"/>
    <s v="RDK Ventures LLC"/>
    <s v="RDK Ventures LLC (Circle K) #6882 - 12819 W 143rd St - Homer Glen"/>
    <s v="Outdoor &amp; Garage - LED Fixtures"/>
    <s v="Outdoor &amp; Garage Lighting"/>
    <s v="Exterior"/>
    <n v="0"/>
    <n v="2005.327"/>
    <n v="0"/>
    <x v="0"/>
    <x v="0"/>
    <n v="10.1978380583316"/>
    <s v="Qty / 1,000"/>
    <m/>
    <s v="Private-Lighting"/>
    <s v="lighting"/>
    <n v="3"/>
    <n v="1"/>
    <s v="Lighting"/>
    <n v="0.91633259480590001"/>
    <n v="1.30467645558681"/>
    <n v="1837.54649334433"/>
    <n v="0"/>
    <n v="0.71"/>
    <n v="1304.6580102744699"/>
    <n v="0"/>
    <n v="4903"/>
    <n v="1"/>
    <n v="1"/>
    <n v="0"/>
    <n v="0"/>
    <n v="14.276973281664301"/>
    <d v="1900-01-09T04:44:53"/>
    <n v="43330"/>
    <n v="0"/>
    <n v="0"/>
    <n v="0"/>
    <n v="13304.69111028417"/>
  </r>
  <r>
    <s v="STND-60157"/>
    <s v="RDK Ventures LLC"/>
    <s v="RDK Ventures LLC (Circle K) #6882 - 12819 W 143rd St - Homer Glen"/>
    <s v="Refrigeration Electronically Commutated Motors"/>
    <s v="Refrigeration"/>
    <s v="Grocery/convenience"/>
    <n v="0"/>
    <n v="401.4"/>
    <n v="4.2200000000000001E-2"/>
    <x v="2"/>
    <x v="0"/>
    <n v="15"/>
    <s v="ΔkWpeak / CF"/>
    <n v="1"/>
    <s v="Private-Lighting"/>
    <s v="lighting"/>
    <n v="3"/>
    <n v="1"/>
    <s v="Non-Lighting"/>
    <n v="0.91633259480590001"/>
    <n v="1.30467645558681"/>
    <n v="367.81590355508803"/>
    <n v="5.5057346425763203E-2"/>
    <n v="0.7"/>
    <n v="257.47113248856198"/>
    <n v="3.8540142498034301E-2"/>
    <n v="4661"/>
    <n v="1.07"/>
    <n v="1.24"/>
    <n v="2.9000000000000001E-2"/>
    <n v="0.745"/>
    <n v="15.018236429950701"/>
    <d v="1900-01-09T17:27:20"/>
    <n v="43330"/>
    <n v="5.5057346425763203E-2"/>
    <n v="0"/>
    <n v="0"/>
    <n v="3862.0669873284296"/>
  </r>
  <r>
    <s v="STND-60157"/>
    <s v="RDK Ventures LLC"/>
    <s v="RDK Ventures LLC (Circle K) #6882 - 12819 W 143rd St - Homer Glen"/>
    <s v="Occupancy Sensors"/>
    <s v="Indoor Lighting"/>
    <s v="Grocery/convenience"/>
    <n v="0"/>
    <n v="430.9"/>
    <n v="0.26784000000000002"/>
    <x v="0"/>
    <x v="0"/>
    <n v="8"/>
    <s v="Qty / 1,000"/>
    <m/>
    <s v="Private-Lighting"/>
    <s v="lighting"/>
    <n v="3"/>
    <n v="1"/>
    <s v="Lighting"/>
    <n v="0.91633259480590001"/>
    <n v="1.30467645558681"/>
    <n v="394.84771510186198"/>
    <n v="0.34944454186437002"/>
    <n v="0.71"/>
    <n v="280.34187772232201"/>
    <n v="0.24810562472370301"/>
    <n v="4661"/>
    <n v="1.07"/>
    <n v="1.24"/>
    <n v="2.9000000000000001E-2"/>
    <n v="0.745"/>
    <n v="15.018236429950701"/>
    <d v="1900-01-09T17:27:20"/>
    <n v="43330"/>
    <n v="0.47363044438109297"/>
    <n v="10.701480128928999"/>
    <n v="0"/>
    <n v="2242.7350217785761"/>
  </r>
  <r>
    <s v="STND-60157"/>
    <s v="RDK Ventures LLC"/>
    <s v="RDK Ventures LLC (Circle K) #6882 - 12819 W 143rd St - Homer Glen"/>
    <s v="Outdoor &amp; Garage - LED Fixtures"/>
    <s v="Outdoor &amp; Garage Lighting"/>
    <s v="Exterior"/>
    <n v="0"/>
    <n v="8021.308"/>
    <n v="0"/>
    <x v="0"/>
    <x v="0"/>
    <n v="10.1978380583316"/>
    <s v="Qty / 1,000"/>
    <m/>
    <s v="Private-Lighting"/>
    <s v="lighting"/>
    <n v="3"/>
    <n v="1"/>
    <s v="Lighting"/>
    <n v="0.91633259480590001"/>
    <n v="1.30467645558681"/>
    <n v="7350.1859733773199"/>
    <n v="0"/>
    <n v="0.71"/>
    <n v="5218.6320410978997"/>
    <n v="0"/>
    <n v="4903"/>
    <n v="1"/>
    <n v="1"/>
    <n v="0"/>
    <n v="0"/>
    <n v="14.276973281664301"/>
    <d v="1900-01-09T04:44:53"/>
    <n v="43330"/>
    <n v="0"/>
    <n v="0"/>
    <n v="0"/>
    <n v="53218.764441136882"/>
  </r>
  <r>
    <s v="STND-60158"/>
    <s v="Sheet Metal Workers' Local 73 Apprentice and Journeymen's Training Fund"/>
    <s v="Sheetmetal Workers Local 73 - 2701 Van Buren St - Bellwood"/>
    <s v="New Indoor LED Fixtures"/>
    <s v="Indoor Lighting"/>
    <s v="Miscellaneous"/>
    <n v="0"/>
    <n v="50605.930999999997"/>
    <n v="10.838112000000001"/>
    <x v="0"/>
    <x v="0"/>
    <n v="14.797277300976599"/>
    <s v="Qty / 1,000"/>
    <m/>
    <s v="Private-Lighting"/>
    <s v="lighting"/>
    <n v="3"/>
    <n v="1"/>
    <s v="Lighting"/>
    <n v="0.91633259480590001"/>
    <n v="1.30467645558681"/>
    <n v="46371.864065798298"/>
    <n v="14.140229549412799"/>
    <n v="0.71"/>
    <n v="32924.023486716796"/>
    <n v="10.039562980083099"/>
    <n v="3379"/>
    <n v="1.0900000000000001"/>
    <n v="1.36"/>
    <n v="2.1999999999999999E-2"/>
    <n v="0.57999999999999996"/>
    <n v="20.7161882213673"/>
    <d v="1900-01-13T19:08:05"/>
    <n v="43247"/>
    <n v="17.926254499762699"/>
    <n v="935.94588022712196"/>
    <n v="1"/>
    <n v="487185.90539681487"/>
  </r>
  <r>
    <s v="STND-60159"/>
    <s v="Titan Tire of Freeport"/>
    <s v="Titan Tire Corporation - 3769 Rte 20 East - Freeport"/>
    <s v="New Indoor LED Fixtures"/>
    <s v="Indoor Lighting"/>
    <s v="Manufacturing"/>
    <n v="0"/>
    <n v="9189.9120000000003"/>
    <n v="1.6435219999999999"/>
    <x v="0"/>
    <x v="0"/>
    <n v="10.827197921178"/>
    <s v="Qty / 1,000"/>
    <m/>
    <s v="Private-Lighting"/>
    <s v="lighting"/>
    <n v="3"/>
    <n v="1"/>
    <s v="Lighting"/>
    <n v="0.91633259480590001"/>
    <n v="1.30467645558681"/>
    <n v="8421.0159089978806"/>
    <n v="2.1442644576389398"/>
    <n v="0.71"/>
    <n v="5978.9212953884899"/>
    <n v="1.52242776492365"/>
    <n v="4618"/>
    <n v="1.02"/>
    <n v="1.04"/>
    <n v="1.2E-2"/>
    <n v="0.81"/>
    <n v="15.158077089649201"/>
    <d v="1900-01-09T19:51:10"/>
    <n v="43268"/>
    <n v="2.54542314534537"/>
    <n v="99.070775399975005"/>
    <n v="0"/>
    <n v="64734.964220317132"/>
  </r>
  <r>
    <s v="STND-60159"/>
    <s v="Titan Tire of Freeport"/>
    <s v="Titan Tire Corporation - 3769 Rte 20 East - Freeport"/>
    <s v="New Indoor LED Fixtures"/>
    <s v="Indoor Lighting"/>
    <s v="Manufacturing"/>
    <n v="0"/>
    <n v="43806.347999999998"/>
    <n v="7.83432"/>
    <x v="0"/>
    <x v="0"/>
    <n v="10.827197921178"/>
    <s v="Qty / 1,000"/>
    <m/>
    <s v="Private-Lighting"/>
    <s v="lighting"/>
    <n v="3"/>
    <n v="1"/>
    <s v="Lighting"/>
    <n v="0.91633259480590001"/>
    <n v="1.30467645558681"/>
    <n v="40141.184531810199"/>
    <n v="10.221252849532799"/>
    <n v="0.71"/>
    <n v="28500.2410175853"/>
    <n v="7.2570895231683101"/>
    <n v="4618"/>
    <n v="1.02"/>
    <n v="1.04"/>
    <n v="1.2E-2"/>
    <n v="0.81"/>
    <n v="15.158077089649201"/>
    <d v="1900-01-09T19:51:10"/>
    <n v="43268"/>
    <n v="12.133491036957301"/>
    <n v="472.24922978600301"/>
    <n v="0"/>
    <n v="308577.75029867154"/>
  </r>
  <r>
    <s v="STND-60159"/>
    <s v="Titan Tire of Freeport"/>
    <s v="Titan Tire Corporation - 3769 Rte 20 East - Freeport"/>
    <s v="New Indoor LED Fixtures"/>
    <s v="Indoor Lighting"/>
    <s v="Manufacturing"/>
    <n v="0"/>
    <n v="17946.472000000002"/>
    <n v="3.2095440000000002"/>
    <x v="0"/>
    <x v="0"/>
    <n v="10.827197921178"/>
    <s v="Qty / 1,000"/>
    <m/>
    <s v="Private-Lighting"/>
    <s v="lighting"/>
    <n v="3"/>
    <n v="1"/>
    <s v="Lighting"/>
    <n v="0.91633259480590001"/>
    <n v="1.30467645558681"/>
    <n v="16444.937255371398"/>
    <n v="4.1874164899699"/>
    <n v="0.71"/>
    <n v="11675.9054513137"/>
    <n v="2.97306570787863"/>
    <n v="4618"/>
    <n v="1.02"/>
    <n v="1.04"/>
    <n v="1.2E-2"/>
    <n v="0.81"/>
    <n v="15.158077089649201"/>
    <d v="1900-01-09T19:51:10"/>
    <n v="43268"/>
    <n v="4.9708172957857304"/>
    <n v="193.46985006319301"/>
    <n v="0"/>
    <n v="126417.33923033456"/>
  </r>
  <r>
    <s v="STND-60161"/>
    <s v="Aurora East School District 131"/>
    <s v="East Aurora School District 131 - 441 N Farnsworth Ave - Aurora"/>
    <s v="New Indoor LED Fixtures"/>
    <s v="Indoor Lighting"/>
    <s v="K-12 School"/>
    <n v="0"/>
    <n v="7336.83"/>
    <n v="2.0005920000000001"/>
    <x v="0"/>
    <x v="1"/>
    <n v="15"/>
    <s v="Qty / 1,000"/>
    <m/>
    <s v="Public-Lighting"/>
    <s v="lighting"/>
    <n v="3"/>
    <n v="1"/>
    <s v="Lighting"/>
    <n v="0.99829244462109001"/>
    <n v="0.987374621353864"/>
    <n v="7324.3019564693504"/>
    <n v="1.9753337684835699"/>
    <n v="0.71"/>
    <n v="5200.2543890932402"/>
    <n v="1.40248697562333"/>
    <n v="2979"/>
    <n v="1.17333333333333"/>
    <n v="1.323"/>
    <n v="2.1333333333333301E-2"/>
    <n v="0.72"/>
    <n v="23.497818059751602"/>
    <d v="1900-01-15T18:49:11"/>
    <n v="43285"/>
    <n v="2.0737105993150799"/>
    <n v="133.169126481261"/>
    <n v="0"/>
    <n v="78003.8158363986"/>
  </r>
  <r>
    <s v="STND-60161"/>
    <s v="Aurora East School District 131"/>
    <s v="East Aurora School District 131 - 441 N Farnsworth Ave - Aurora"/>
    <s v="New Indoor LED Fixtures"/>
    <s v="Indoor Lighting"/>
    <s v="K-12 School"/>
    <n v="0"/>
    <n v="18058.012999999999"/>
    <n v="4.9240219999999999"/>
    <x v="0"/>
    <x v="1"/>
    <n v="15"/>
    <s v="Qty / 1,000"/>
    <m/>
    <s v="Public-Lighting"/>
    <s v="lighting"/>
    <n v="3"/>
    <n v="1"/>
    <s v="Lighting"/>
    <n v="0.99829244462109001"/>
    <n v="0.987374621353864"/>
    <n v="18027.177942769398"/>
    <n v="4.8618543577880997"/>
    <n v="0.71"/>
    <n v="12799.296339366299"/>
    <n v="3.4519165940295502"/>
    <n v="2979"/>
    <n v="1.17333333333333"/>
    <n v="1.323"/>
    <n v="2.1333333333333301E-2"/>
    <n v="0.72"/>
    <n v="23.497818059751602"/>
    <d v="1900-01-15T18:49:11"/>
    <n v="43285"/>
    <n v="5.1039875260226104"/>
    <n v="327.76687168671702"/>
    <n v="0"/>
    <n v="191989.4450904945"/>
  </r>
  <r>
    <s v="STND-60161"/>
    <s v="Aurora East School District 131"/>
    <s v="East Aurora School District 131 - 441 N Farnsworth Ave - Aurora"/>
    <s v="New Indoor LED Fixtures"/>
    <s v="Indoor Lighting"/>
    <s v="K-12 School"/>
    <n v="0"/>
    <n v="1202.473"/>
    <n v="0.32788800000000001"/>
    <x v="0"/>
    <x v="1"/>
    <n v="15"/>
    <s v="Qty / 1,000"/>
    <m/>
    <s v="Public-Lighting"/>
    <s v="lighting"/>
    <n v="3"/>
    <n v="1"/>
    <s v="Lighting"/>
    <n v="0.99829244462109001"/>
    <n v="0.987374621353864"/>
    <n v="1200.41971076086"/>
    <n v="0.32374828984647602"/>
    <n v="0.71"/>
    <n v="852.297994640208"/>
    <n v="0.22986128579099799"/>
    <n v="2979"/>
    <n v="1.17333333333333"/>
    <n v="1.323"/>
    <n v="2.1333333333333301E-2"/>
    <n v="0.72"/>
    <n v="23.497818059751602"/>
    <d v="1900-01-15T18:49:11"/>
    <n v="43285"/>
    <n v="0.33987180843881298"/>
    <n v="21.825812922924701"/>
    <n v="0"/>
    <n v="12784.46991960312"/>
  </r>
  <r>
    <s v="STND-60161"/>
    <s v="Aurora East School District 131"/>
    <s v="East Aurora School District 131 - 441 N Farnsworth Ave - Aurora"/>
    <s v="New Indoor LED Fixtures"/>
    <s v="Indoor Lighting"/>
    <s v="K-12 School"/>
    <n v="0"/>
    <n v="348.54300000000001"/>
    <n v="9.5039999999999999E-2"/>
    <x v="0"/>
    <x v="1"/>
    <n v="15"/>
    <s v="Qty / 1,000"/>
    <m/>
    <s v="Public-Lighting"/>
    <s v="lighting"/>
    <n v="3"/>
    <n v="1"/>
    <s v="Lighting"/>
    <n v="0.99829244462109001"/>
    <n v="0.987374621353864"/>
    <n v="347.947843525569"/>
    <n v="9.3840084013471298E-2"/>
    <n v="0.71"/>
    <n v="247.04296890315399"/>
    <n v="6.6626459649564596E-2"/>
    <n v="2979"/>
    <n v="1.17333333333333"/>
    <n v="1.323"/>
    <n v="2.1333333333333301E-2"/>
    <n v="0.72"/>
    <n v="23.497818059751602"/>
    <d v="1900-01-15T18:49:11"/>
    <n v="43285"/>
    <n v="9.8513567663424104E-2"/>
    <n v="6.3263244277376103"/>
    <n v="0"/>
    <n v="3705.6445335473099"/>
  </r>
  <r>
    <s v="STND-60161"/>
    <s v="Aurora East School District 131"/>
    <s v="East Aurora School District 131 - 441 N Farnsworth Ave - Aurora"/>
    <s v="Occupancy Sensors Plus Daylighting Controls"/>
    <s v="Indoor Lighting"/>
    <s v="K-12 School"/>
    <n v="0"/>
    <n v="2912.6370000000002"/>
    <n v="0.65406500000000001"/>
    <x v="0"/>
    <x v="1"/>
    <n v="8"/>
    <s v="Qty / 1,000"/>
    <m/>
    <s v="Public-Lighting"/>
    <s v="lighting"/>
    <n v="3"/>
    <n v="1"/>
    <s v="Lighting"/>
    <n v="0.99829244462109001"/>
    <n v="0.987374621353864"/>
    <n v="2907.6635110238399"/>
    <n v="0.64580718171581497"/>
    <n v="0.71"/>
    <n v="2064.4410928269299"/>
    <n v="0.45852309901822902"/>
    <n v="2979"/>
    <n v="1.17333333333333"/>
    <n v="1.323"/>
    <n v="2.1333333333333301E-2"/>
    <n v="0.72"/>
    <n v="23.497818059751602"/>
    <d v="1900-01-15T18:49:11"/>
    <n v="43285"/>
    <n v="0.67797008242611001"/>
    <n v="52.866609291342499"/>
    <n v="0"/>
    <n v="16515.528742615439"/>
  </r>
  <r>
    <s v="STND-60162"/>
    <s v="Midway Industries"/>
    <s v="Midway Industries - 6700 S Sayre Ave - Chicago"/>
    <s v="New Indoor LED Fixtures"/>
    <s v="Indoor Lighting"/>
    <s v="Manufacturing"/>
    <n v="0"/>
    <n v="10880.932000000001"/>
    <n v="1.9459439999999999"/>
    <x v="0"/>
    <x v="0"/>
    <n v="10.827197921178"/>
    <s v="Qty / 1,000"/>
    <m/>
    <s v="Private-Lighting"/>
    <s v="lighting"/>
    <n v="2"/>
    <n v="1"/>
    <s v="Lighting"/>
    <n v="0.97902139861649395"/>
    <n v="0.93591656730105399"/>
    <n v="10652.665264891"/>
    <n v="1.8212412286400801"/>
    <n v="0.71"/>
    <n v="7563.3923380725801"/>
    <n v="1.29308127233446"/>
    <n v="4618"/>
    <n v="1.02"/>
    <n v="1.04"/>
    <n v="1.2E-2"/>
    <n v="0.81"/>
    <n v="15.158077089649201"/>
    <d v="1900-01-09T19:51:10"/>
    <n v="43282"/>
    <n v="2.1619672704654298"/>
    <n v="125.3254737046"/>
    <n v="0"/>
    <n v="81890.345799833056"/>
  </r>
  <r>
    <s v="STND-60162"/>
    <s v="Midway Industries"/>
    <s v="Midway Industries - 6700 S Sayre Ave - Chicago"/>
    <s v="New Indoor LED Fixtures"/>
    <s v="Indoor Lighting"/>
    <s v="Manufacturing"/>
    <n v="0"/>
    <n v="88333.380999999994"/>
    <n v="15.797527000000001"/>
    <x v="0"/>
    <x v="0"/>
    <n v="10.827197921178"/>
    <s v="Qty / 1,000"/>
    <m/>
    <s v="Private-Lighting"/>
    <s v="lighting"/>
    <n v="2"/>
    <n v="1"/>
    <s v="Lighting"/>
    <n v="0.97902139861649395"/>
    <n v="0.93591656730105399"/>
    <n v="86480.270211143594"/>
    <n v="14.7851672416857"/>
    <n v="0.71"/>
    <n v="61400.991849911901"/>
    <n v="10.497468741596901"/>
    <n v="4618"/>
    <n v="1.02"/>
    <n v="1.04"/>
    <n v="1.2E-2"/>
    <n v="0.81"/>
    <n v="15.158077089649201"/>
    <d v="1900-01-09T19:51:10"/>
    <n v="43282"/>
    <n v="17.551243164394201"/>
    <n v="1017.4149436605099"/>
    <n v="0"/>
    <n v="664800.69131563348"/>
  </r>
  <r>
    <s v="STND-60162"/>
    <s v="Midway Industries"/>
    <s v="Midway Industries - 6700 S Sayre Ave - Chicago"/>
    <s v="New Indoor LED Fixtures"/>
    <s v="Indoor Lighting"/>
    <s v="Manufacturing"/>
    <n v="0"/>
    <n v="6066.9440000000004"/>
    <n v="1.0850109999999999"/>
    <x v="0"/>
    <x v="0"/>
    <n v="10.827197921178"/>
    <s v="Qty / 1,000"/>
    <m/>
    <s v="Private-Lighting"/>
    <s v="lighting"/>
    <n v="2"/>
    <n v="1"/>
    <s v="Lighting"/>
    <n v="0.97902139861649395"/>
    <n v="0.93591656730105399"/>
    <n v="5939.6680002079402"/>
    <n v="1.0154797706038801"/>
    <n v="0.71"/>
    <n v="4217.1642801476401"/>
    <n v="0.72099063712875699"/>
    <n v="4618"/>
    <n v="1.02"/>
    <n v="1.04"/>
    <n v="1.2E-2"/>
    <n v="0.81"/>
    <n v="15.158077089649201"/>
    <d v="1900-01-09T19:51:10"/>
    <n v="43282"/>
    <n v="1.20546031648134"/>
    <n v="69.878447061269895"/>
    <n v="0"/>
    <n v="45660.072327280643"/>
  </r>
  <r>
    <s v="STND-60162"/>
    <s v="Midway Industries"/>
    <s v="Midway Industries - 6700 S Sayre Ave - Chicago"/>
    <s v="New Indoor LED Fixtures"/>
    <s v="Indoor Lighting"/>
    <s v="Manufacturing"/>
    <n v="0"/>
    <n v="10249.743"/>
    <n v="1.833062"/>
    <x v="0"/>
    <x v="0"/>
    <n v="10.827197921178"/>
    <s v="Qty / 1,000"/>
    <m/>
    <s v="Private-Lighting"/>
    <s v="lighting"/>
    <n v="2"/>
    <n v="1"/>
    <s v="Lighting"/>
    <n v="0.97902139861649395"/>
    <n v="0.93591656730105399"/>
    <n v="10034.717727319599"/>
    <n v="1.71559309469"/>
    <n v="0.71"/>
    <n v="7124.6495863969303"/>
    <n v="1.2180710972299"/>
    <n v="4618"/>
    <n v="1.02"/>
    <n v="1.04"/>
    <n v="1.2E-2"/>
    <n v="0.81"/>
    <n v="15.158077089649201"/>
    <d v="1900-01-09T19:51:10"/>
    <n v="43282"/>
    <n v="2.0365540060422598"/>
    <n v="118.05550267434801"/>
    <n v="0"/>
    <n v="77139.991190958535"/>
  </r>
  <r>
    <s v="STND-60162"/>
    <s v="Midway Industries"/>
    <s v="Midway Industries - 6700 S Sayre Ave - Chicago"/>
    <s v="New Indoor LED Fixtures"/>
    <s v="Indoor Lighting"/>
    <s v="Manufacturing"/>
    <n v="0"/>
    <n v="11309.574000000001"/>
    <n v="2.022602"/>
    <x v="0"/>
    <x v="0"/>
    <n v="10.827197921178"/>
    <s v="Qty / 1,000"/>
    <m/>
    <s v="Private-Lighting"/>
    <s v="lighting"/>
    <n v="2"/>
    <n v="1"/>
    <s v="Lighting"/>
    <n v="0.97902139861649395"/>
    <n v="0.93591656730105399"/>
    <n v="11072.314955236699"/>
    <n v="1.8929867208562501"/>
    <n v="0.71"/>
    <n v="7861.3436182180803"/>
    <n v="1.3440205718079301"/>
    <n v="4618"/>
    <n v="1.02"/>
    <n v="1.04"/>
    <n v="1.2E-2"/>
    <n v="0.81"/>
    <n v="15.158077089649201"/>
    <d v="1900-01-09T19:51:10"/>
    <n v="43282"/>
    <n v="2.2471352336849999"/>
    <n v="130.26252888513801"/>
    <n v="0"/>
    <n v="85116.323280836732"/>
  </r>
  <r>
    <s v="STND-60162"/>
    <s v="Midway Industries"/>
    <s v="Midway Industries - 6700 S Sayre Ave - Chicago"/>
    <s v="New Indoor LED Fixtures"/>
    <s v="Indoor Lighting"/>
    <s v="Manufacturing"/>
    <n v="0"/>
    <n v="1417.818"/>
    <n v="0.25356200000000001"/>
    <x v="0"/>
    <x v="0"/>
    <n v="10.827197921178"/>
    <s v="Qty / 1,000"/>
    <m/>
    <s v="Private-Lighting"/>
    <s v="lighting"/>
    <n v="2"/>
    <n v="1"/>
    <s v="Lighting"/>
    <n v="0.97902139861649395"/>
    <n v="0.93591656730105399"/>
    <n v="1388.0741613436401"/>
    <n v="0.23731287663799"/>
    <n v="0.71"/>
    <n v="985.532654553984"/>
    <n v="0.168492142412973"/>
    <n v="4618"/>
    <n v="1.02"/>
    <n v="1.04"/>
    <n v="1.2E-2"/>
    <n v="0.81"/>
    <n v="15.158077089649201"/>
    <d v="1900-01-09T19:51:10"/>
    <n v="43282"/>
    <n v="0.28171044235278903"/>
    <n v="16.330284251101599"/>
    <n v="0"/>
    <n v="10670.55710863993"/>
  </r>
  <r>
    <s v="STND-60163"/>
    <s v="Angelo's Market Inc."/>
    <s v="Angelo's Market - 4000 N Johnsburg Rd - Johnsburg"/>
    <s v="Outdoor &amp; Garage - LED Fixtures"/>
    <s v="Outdoor &amp; Garage Lighting"/>
    <s v="Exterior"/>
    <n v="0"/>
    <n v="17430.165000000001"/>
    <n v="0"/>
    <x v="0"/>
    <x v="0"/>
    <n v="10.1978380583316"/>
    <s v="Qty / 1,000"/>
    <m/>
    <s v="Private-Lighting"/>
    <s v="lighting"/>
    <n v="3"/>
    <n v="1"/>
    <s v="Lighting"/>
    <n v="0.91633259480590001"/>
    <n v="1.30467645558681"/>
    <n v="15971.828322345"/>
    <n v="0"/>
    <n v="0.71"/>
    <n v="11339.9981088649"/>
    <n v="0"/>
    <n v="4903"/>
    <n v="1"/>
    <n v="1"/>
    <n v="0"/>
    <n v="0"/>
    <n v="14.276973281664301"/>
    <d v="1900-01-09T04:44:53"/>
    <n v="43268"/>
    <n v="0"/>
    <n v="0"/>
    <n v="0"/>
    <n v="115643.46429599085"/>
  </r>
  <r>
    <s v="STND-60165"/>
    <s v="Trio Corp South"/>
    <s v="Trio Corp South D/B/A Phantom Harley Davidson - 291 N Cypress St - Manteno"/>
    <s v="Outdoor &amp; Garage - LED Fixtures"/>
    <s v="Outdoor &amp; Garage Lighting"/>
    <s v="Exterior"/>
    <n v="0"/>
    <n v="2108.29"/>
    <n v="0"/>
    <x v="0"/>
    <x v="0"/>
    <n v="10.1978380583316"/>
    <s v="Qty / 1,000"/>
    <m/>
    <s v="Private-Lighting"/>
    <s v="lighting"/>
    <n v="3"/>
    <n v="1"/>
    <s v="Lighting"/>
    <n v="0.91633259480590001"/>
    <n v="1.30467645558681"/>
    <n v="1931.89484630333"/>
    <n v="0"/>
    <n v="0.71"/>
    <n v="1371.64534087536"/>
    <n v="0"/>
    <n v="4903"/>
    <n v="1"/>
    <n v="1"/>
    <n v="0"/>
    <n v="0"/>
    <n v="14.276973281664301"/>
    <d v="1900-01-09T04:44:53"/>
    <n v="43279"/>
    <n v="0"/>
    <n v="0"/>
    <n v="0"/>
    <n v="13987.817059711968"/>
  </r>
  <r>
    <s v="STND-60165"/>
    <s v="Trio Corp South"/>
    <s v="Trio Corp South D/B/A Phantom Harley Davidson - 291 N Cypress St - Manteno"/>
    <s v="Outdoor &amp; Garage - LED Fixtures"/>
    <s v="Outdoor &amp; Garage Lighting"/>
    <s v="Exterior"/>
    <n v="0"/>
    <n v="7354.5"/>
    <n v="0"/>
    <x v="0"/>
    <x v="0"/>
    <n v="10.1978380583316"/>
    <s v="Qty / 1,000"/>
    <m/>
    <s v="Private-Lighting"/>
    <s v="lighting"/>
    <n v="3"/>
    <n v="1"/>
    <s v="Lighting"/>
    <n v="0.91633259480590001"/>
    <n v="1.30467645558681"/>
    <n v="6739.1680684999901"/>
    <n v="0"/>
    <n v="0.71"/>
    <n v="4784.8093286349904"/>
    <n v="0"/>
    <n v="4903"/>
    <n v="1"/>
    <n v="1"/>
    <n v="0"/>
    <n v="0"/>
    <n v="14.276973281664301"/>
    <d v="1900-01-09T04:44:53"/>
    <n v="43279"/>
    <n v="0"/>
    <n v="0"/>
    <n v="0"/>
    <n v="48794.710673413974"/>
  </r>
  <r>
    <s v="STND-60170"/>
    <s v="Hemingway House Condominium Association"/>
    <s v="Hemingway House Condominium Association - 1850 N Clark St - Chicago"/>
    <s v="Water-Cooled Chiller"/>
    <s v="HVAC"/>
    <s v="Multi-family (common)"/>
    <n v="0"/>
    <n v="92730"/>
    <n v="50.429000000000002"/>
    <x v="3"/>
    <x v="0"/>
    <n v="20"/>
    <s v="ΔkWpeak / CF"/>
    <n v="1"/>
    <s v="Private-Non-Lighting"/>
    <s v="non_lighting"/>
    <n v="2"/>
    <n v="1"/>
    <s v="Non-Lighting"/>
    <n v="0.76002432528749297"/>
    <n v="0.465462131779591"/>
    <n v="70477.055683909304"/>
    <n v="23.472789843512999"/>
    <n v="0.7"/>
    <n v="49333.9389787365"/>
    <n v="16.4309528904591"/>
    <n v="6138"/>
    <n v="1.1399999999999999"/>
    <n v="1.32"/>
    <n v="2.5000000000000001E-2"/>
    <n v="0.64"/>
    <n v="11.4043662430759"/>
    <d v="1900-01-07T03:30:12"/>
    <n v="43307"/>
    <n v="23.472789843512999"/>
    <n v="0"/>
    <n v="0"/>
    <n v="986678.77957472997"/>
  </r>
  <r>
    <s v="STND-60170"/>
    <s v="Hemingway House Condominium Association"/>
    <s v="Hemingway House Condominium Association - 1850 N Clark St - Chicago"/>
    <s v="VSD on HVAC Fan or Pump &lt;= 200 HP"/>
    <s v="Variable Speed Drives"/>
    <s v="Multi-family (common)"/>
    <n v="0"/>
    <n v="136294.57199999999"/>
    <n v="0"/>
    <x v="6"/>
    <x v="0"/>
    <n v="15"/>
    <s v="ΔkWpeak"/>
    <m/>
    <s v="Private-Non-Lighting"/>
    <s v="non_lighting"/>
    <n v="2"/>
    <n v="1"/>
    <s v="Non-Lighting"/>
    <n v="0.76002432528749297"/>
    <n v="0.465462131779591"/>
    <n v="103587.190124648"/>
    <n v="0"/>
    <n v="0.7"/>
    <n v="72511.033087253396"/>
    <n v="0"/>
    <n v="6138"/>
    <n v="1.1399999999999999"/>
    <n v="1.32"/>
    <n v="2.5000000000000001E-2"/>
    <n v="0.64"/>
    <n v="11.4043662430759"/>
    <d v="1900-01-07T03:30:12"/>
    <n v="43307"/>
    <n v="0"/>
    <n v="0"/>
    <n v="0"/>
    <n v="1087665.496308801"/>
  </r>
  <r>
    <s v="STND-60170"/>
    <s v="Hemingway House Condominium Association"/>
    <s v="Hemingway House Condominium Association - 1850 N Clark St - Chicago"/>
    <s v="VSD on HVAC Fan or Pump &lt;= 200 HP"/>
    <s v="Variable Speed Drives"/>
    <s v="Multi-family (common)"/>
    <n v="0"/>
    <n v="81994.941999999995"/>
    <n v="16.71828"/>
    <x v="6"/>
    <x v="0"/>
    <n v="15"/>
    <s v="ΔkWpeak"/>
    <m/>
    <s v="Private-Non-Lighting"/>
    <s v="non_lighting"/>
    <n v="2"/>
    <n v="1"/>
    <s v="Non-Lighting"/>
    <n v="0.76002432528749297"/>
    <n v="0.465462131779591"/>
    <n v="62318.150470537097"/>
    <n v="7.7817262484881002"/>
    <n v="0.7"/>
    <n v="43622.705329375996"/>
    <n v="5.4472083739416703"/>
    <n v="6138"/>
    <n v="1.1399999999999999"/>
    <n v="1.32"/>
    <n v="2.5000000000000001E-2"/>
    <n v="0.64"/>
    <n v="11.4043662430759"/>
    <d v="1900-01-07T03:30:12"/>
    <n v="43307"/>
    <n v="7.7817262484881002"/>
    <n v="0"/>
    <n v="0"/>
    <n v="654340.5799406399"/>
  </r>
  <r>
    <s v="STND-60170"/>
    <s v="Hemingway House Condominium Association"/>
    <s v="Hemingway House Condominium Association - 1850 N Clark St - Chicago"/>
    <s v="VSD on HVAC Fan or Pump &lt;= 200 HP"/>
    <s v="Variable Speed Drives"/>
    <s v="Multi-family (common)"/>
    <n v="0"/>
    <n v="30922.667000000001"/>
    <n v="5.1440859999999997"/>
    <x v="6"/>
    <x v="0"/>
    <n v="15"/>
    <s v="ΔkWpeak"/>
    <m/>
    <s v="Private-Non-Lighting"/>
    <s v="non_lighting"/>
    <n v="2"/>
    <n v="1"/>
    <s v="Non-Lighting"/>
    <n v="0.76002432528749297"/>
    <n v="0.465462131779591"/>
    <n v="23501.979122764798"/>
    <n v="2.3943772356175499"/>
    <n v="0.7"/>
    <n v="16451.385385935399"/>
    <n v="1.67606406493228"/>
    <n v="6138"/>
    <n v="1.1399999999999999"/>
    <n v="1.32"/>
    <n v="2.5000000000000001E-2"/>
    <n v="0.64"/>
    <n v="11.4043662430759"/>
    <d v="1900-01-07T03:30:12"/>
    <n v="43307"/>
    <n v="2.3943772356175499"/>
    <n v="0"/>
    <n v="0"/>
    <n v="246770.78078903098"/>
  </r>
  <r>
    <s v="STND-60170"/>
    <s v="Hemingway House Condominium Association"/>
    <s v="Hemingway House Condominium Association - 1850 N Clark St - Chicago"/>
    <s v="VSD on HVAC Fan or Pump &lt;= 200 HP"/>
    <s v="Variable Speed Drives"/>
    <s v="Multi-family (common)"/>
    <n v="0"/>
    <n v="81994.941999999995"/>
    <n v="16.71828"/>
    <x v="6"/>
    <x v="0"/>
    <n v="15"/>
    <s v="ΔkWpeak"/>
    <m/>
    <s v="Private-Non-Lighting"/>
    <s v="non_lighting"/>
    <n v="2"/>
    <n v="1"/>
    <s v="Non-Lighting"/>
    <n v="0.76002432528749297"/>
    <n v="0.465462131779591"/>
    <n v="62318.150470537097"/>
    <n v="7.7817262484881002"/>
    <n v="0.7"/>
    <n v="43622.705329375996"/>
    <n v="5.4472083739416703"/>
    <n v="6138"/>
    <n v="1.1399999999999999"/>
    <n v="1.32"/>
    <n v="2.5000000000000001E-2"/>
    <n v="0.64"/>
    <n v="11.4043662430759"/>
    <d v="1900-01-07T03:30:12"/>
    <n v="43307"/>
    <n v="7.7817262484881002"/>
    <n v="0"/>
    <n v="0"/>
    <n v="654340.5799406399"/>
  </r>
  <r>
    <s v="STND-60171"/>
    <s v="Testa Steel Constructors Inc."/>
    <s v="Testa Steel Constructors Inc - 22449 S Frontage Road - Channahon"/>
    <s v="New Indoor LED Fixtures"/>
    <s v="Indoor Lighting"/>
    <s v="Warehouse"/>
    <n v="0"/>
    <n v="32290.720000000001"/>
    <n v="5.1103360000000002"/>
    <x v="0"/>
    <x v="0"/>
    <n v="9.5383441434566993"/>
    <s v="Qty / 1,000"/>
    <m/>
    <s v="Private-Lighting"/>
    <s v="lighting"/>
    <n v="3"/>
    <n v="1"/>
    <s v="Lighting"/>
    <n v="0.91633259480590001"/>
    <n v="1.30467645558681"/>
    <n v="29589.039245750799"/>
    <n v="6.6673350593376597"/>
    <n v="0.71"/>
    <n v="21008.217864482998"/>
    <n v="4.7338078921297404"/>
    <n v="5242"/>
    <n v="1"/>
    <n v="1.22"/>
    <n v="1.0999999999999999E-2"/>
    <n v="0.68"/>
    <n v="13.3536818008394"/>
    <d v="1900-01-08T12:55:13"/>
    <n v="43268"/>
    <n v="8.0368069664147299"/>
    <n v="325.479431703258"/>
    <n v="0"/>
    <n v="200383.61183215381"/>
  </r>
  <r>
    <s v="STND-60171"/>
    <s v="Testa Steel Constructors Inc."/>
    <s v="Testa Steel Constructors Inc - 22449 S Frontage Road - Channahon"/>
    <s v="New Indoor LED Fixtures"/>
    <s v="Indoor Lighting"/>
    <s v="Warehouse"/>
    <n v="0"/>
    <n v="440.32799999999997"/>
    <n v="6.9685999999999998E-2"/>
    <x v="0"/>
    <x v="0"/>
    <n v="9.5383441434566993"/>
    <s v="Qty / 1,000"/>
    <m/>
    <s v="Private-Lighting"/>
    <s v="lighting"/>
    <n v="3"/>
    <n v="1"/>
    <s v="Lighting"/>
    <n v="0.91633259480590001"/>
    <n v="1.30467645558681"/>
    <n v="403.48689880569202"/>
    <n v="9.0917683484022196E-2"/>
    <n v="0.71"/>
    <n v="286.47569815204099"/>
    <n v="6.4551555273655803E-2"/>
    <n v="5242"/>
    <n v="1"/>
    <n v="1.22"/>
    <n v="1.0999999999999999E-2"/>
    <n v="0.68"/>
    <n v="13.3536818008394"/>
    <d v="1900-01-08T12:55:13"/>
    <n v="43268"/>
    <n v="0.10959219320639101"/>
    <n v="4.4383558868626096"/>
    <n v="0"/>
    <n v="2732.5037977111892"/>
  </r>
  <r>
    <s v="STND-60171"/>
    <s v="Testa Steel Constructors Inc."/>
    <s v="Testa Steel Constructors Inc - 22449 S Frontage Road - Channahon"/>
    <s v="New Indoor LED Fixtures"/>
    <s v="Indoor Lighting"/>
    <s v="Warehouse"/>
    <n v="0"/>
    <n v="1415.34"/>
    <n v="0.223992"/>
    <x v="0"/>
    <x v="0"/>
    <n v="9.5383441434566993"/>
    <s v="Qty / 1,000"/>
    <m/>
    <s v="Private-Lighting"/>
    <s v="lighting"/>
    <n v="3"/>
    <n v="1"/>
    <s v="Lighting"/>
    <n v="0.91633259480590001"/>
    <n v="1.30467645558681"/>
    <n v="1296.9221747325801"/>
    <n v="0.29223708863980002"/>
    <n v="0.71"/>
    <n v="920.81474406013297"/>
    <n v="0.207488332934258"/>
    <n v="5242"/>
    <n v="1"/>
    <n v="1.22"/>
    <n v="1.0999999999999999E-2"/>
    <n v="0.68"/>
    <n v="13.3536818008394"/>
    <d v="1900-01-08T12:55:13"/>
    <n v="43268"/>
    <n v="0.35226264300843801"/>
    <n v="14.266143922058401"/>
    <n v="0"/>
    <n v="8783.0479212145492"/>
  </r>
  <r>
    <s v="STND-60171"/>
    <s v="Testa Steel Constructors Inc."/>
    <s v="Testa Steel Constructors Inc - 22449 S Frontage Road - Channahon"/>
    <s v="New Indoor LED Fixtures"/>
    <s v="Indoor Lighting"/>
    <s v="Warehouse"/>
    <n v="0"/>
    <n v="4717.8"/>
    <n v="0.74663999999999997"/>
    <x v="0"/>
    <x v="0"/>
    <n v="9.5383441434566993"/>
    <s v="Qty / 1,000"/>
    <m/>
    <s v="Private-Lighting"/>
    <s v="lighting"/>
    <n v="3"/>
    <n v="1"/>
    <s v="Lighting"/>
    <n v="0.91633259480590001"/>
    <n v="1.30467645558681"/>
    <n v="4323.0739157752696"/>
    <n v="0.97412362879933301"/>
    <n v="0.71"/>
    <n v="3069.3824802004401"/>
    <n v="0.69162777644752604"/>
    <n v="5242"/>
    <n v="1"/>
    <n v="1.22"/>
    <n v="1.0999999999999999E-2"/>
    <n v="0.68"/>
    <n v="13.3536818008394"/>
    <d v="1900-01-08T12:55:13"/>
    <n v="43268"/>
    <n v="1.17420881002813"/>
    <n v="47.553813073527998"/>
    <n v="0"/>
    <n v="29276.826404048465"/>
  </r>
  <r>
    <s v="STND-60171"/>
    <s v="Testa Steel Constructors Inc."/>
    <s v="Testa Steel Constructors Inc - 22449 S Frontage Road - Channahon"/>
    <s v="Outdoor &amp; Garage - LED Fixtures"/>
    <s v="Outdoor &amp; Garage Lighting"/>
    <s v="Exterior"/>
    <n v="0"/>
    <n v="4559.79"/>
    <n v="0"/>
    <x v="0"/>
    <x v="0"/>
    <n v="10.1978380583316"/>
    <s v="Qty / 1,000"/>
    <m/>
    <s v="Private-Lighting"/>
    <s v="lighting"/>
    <n v="3"/>
    <n v="1"/>
    <s v="Lighting"/>
    <n v="0.91633259480590001"/>
    <n v="1.30467645558681"/>
    <n v="4178.2842024699903"/>
    <n v="0"/>
    <n v="0.71"/>
    <n v="2966.5817837537002"/>
    <n v="0"/>
    <n v="4903"/>
    <n v="1"/>
    <n v="1"/>
    <n v="0"/>
    <n v="0"/>
    <n v="14.276973281664301"/>
    <d v="1900-01-09T04:44:53"/>
    <n v="43268"/>
    <n v="0"/>
    <n v="0"/>
    <n v="0"/>
    <n v="30252.720617516727"/>
  </r>
  <r>
    <s v="STND-60171"/>
    <s v="Testa Steel Constructors Inc."/>
    <s v="Testa Steel Constructors Inc - 22449 S Frontage Road - Channahon"/>
    <s v="Outdoor &amp; Garage - LED Fixtures"/>
    <s v="Outdoor &amp; Garage Lighting"/>
    <s v="Exterior"/>
    <n v="0"/>
    <n v="1789.595"/>
    <n v="0"/>
    <x v="0"/>
    <x v="0"/>
    <n v="10.1978380583316"/>
    <s v="Qty / 1,000"/>
    <m/>
    <s v="Private-Lighting"/>
    <s v="lighting"/>
    <n v="3"/>
    <n v="1"/>
    <s v="Lighting"/>
    <n v="0.91633259480590001"/>
    <n v="1.30467645558681"/>
    <n v="1639.86423000166"/>
    <n v="0"/>
    <n v="0.71"/>
    <n v="1164.3036033011799"/>
    <n v="0"/>
    <n v="4903"/>
    <n v="1"/>
    <n v="1"/>
    <n v="0"/>
    <n v="0"/>
    <n v="14.276973281664301"/>
    <d v="1900-01-09T04:44:53"/>
    <n v="43268"/>
    <n v="0"/>
    <n v="0"/>
    <n v="0"/>
    <n v="11873.37959719739"/>
  </r>
  <r>
    <s v="STND-60171"/>
    <s v="Testa Steel Constructors Inc."/>
    <s v="Testa Steel Constructors Inc - 22449 S Frontage Road - Channahon"/>
    <s v="Photocells"/>
    <s v="Outdoor &amp; Garage Lighting"/>
    <s v="Warehouse"/>
    <n v="0"/>
    <n v="25.2"/>
    <n v="0"/>
    <x v="0"/>
    <x v="0"/>
    <n v="8"/>
    <s v="Qty / 1,000"/>
    <m/>
    <s v="Private-Lighting"/>
    <s v="lighting"/>
    <n v="3"/>
    <n v="1"/>
    <s v="Lighting"/>
    <n v="0.91633259480590001"/>
    <n v="1.30467645558681"/>
    <n v="23.091581389108701"/>
    <n v="0"/>
    <n v="0.71"/>
    <n v="16.395022786267202"/>
    <n v="0"/>
    <n v="5242"/>
    <n v="1"/>
    <n v="1.22"/>
    <n v="1.0999999999999999E-2"/>
    <n v="0.68"/>
    <n v="13.3536818008394"/>
    <d v="1900-01-08T12:55:13"/>
    <n v="43268"/>
    <n v="0"/>
    <n v="0.254007395280195"/>
    <n v="0"/>
    <n v="131.16018229013761"/>
  </r>
  <r>
    <s v="STND-60173"/>
    <s v="11 E Building Associates LLC"/>
    <s v="Highland Management Associates Inc managing agent for 11 E Building Associates LLC -  1 E 22nd Street Suite 201 - Lombard"/>
    <s v="Air-Cooled Chiller"/>
    <s v="HVAC"/>
    <s v="Office"/>
    <n v="0"/>
    <n v="110168.08"/>
    <n v="43.956879999999998"/>
    <x v="3"/>
    <x v="0"/>
    <n v="20"/>
    <s v="ΔkWpeak / CF"/>
    <n v="1"/>
    <s v="Private-Non-Lighting"/>
    <s v="non_lighting"/>
    <n v="3"/>
    <n v="1"/>
    <s v="Non-Lighting"/>
    <n v="0.98952339343681495"/>
    <n v="0.43468415683807998"/>
    <n v="109013.89237001901"/>
    <n v="19.1073593200327"/>
    <n v="0.7"/>
    <n v="76309.724659012994"/>
    <n v="13.3751515240229"/>
    <n v="2885"/>
    <n v="1.165"/>
    <n v="1.3779999999999999"/>
    <n v="2.5499999999999998E-2"/>
    <n v="0.55000000000000004"/>
    <n v="24.263431542460999"/>
    <d v="1900-01-16T07:56:40"/>
    <n v="43283"/>
    <n v="19.1073593200327"/>
    <n v="0"/>
    <n v="0"/>
    <n v="1526194.4931802598"/>
  </r>
  <r>
    <s v="STND-60174"/>
    <s v="WiseTech Global (US) Inc."/>
    <s v="WiseTech Global - 1051 E Woodfield Rd - Schaumburg"/>
    <s v="Outdoor &amp; Garage - LED Fixtures"/>
    <s v="Outdoor &amp; Garage Lighting"/>
    <s v="Exterior"/>
    <n v="0"/>
    <n v="28412.884999999998"/>
    <n v="0"/>
    <x v="0"/>
    <x v="0"/>
    <n v="10.1978380583316"/>
    <s v="Qty / 1,000"/>
    <m/>
    <s v="Private-Lighting"/>
    <s v="lighting"/>
    <n v="3"/>
    <n v="1"/>
    <s v="Lighting"/>
    <n v="0.91633259480590001"/>
    <n v="1.30467645558681"/>
    <n v="26035.652637971602"/>
    <n v="0"/>
    <n v="0.71"/>
    <n v="18485.313372959899"/>
    <n v="0"/>
    <n v="4903"/>
    <n v="1"/>
    <n v="1"/>
    <n v="0"/>
    <n v="0"/>
    <n v="14.276973281664301"/>
    <d v="1900-01-09T04:44:53"/>
    <n v="43263"/>
    <n v="0"/>
    <n v="0"/>
    <n v="0"/>
    <n v="188510.23223495655"/>
  </r>
  <r>
    <s v="STND-60176"/>
    <s v="Mars Incorporated"/>
    <s v="Mars Wrigley Confectionery - 15W660 79th St - Burr Ridge"/>
    <s v="Outdoor &amp; Garage - LED Fixtures"/>
    <s v="Outdoor &amp; Garage Lighting"/>
    <s v="Exterior"/>
    <n v="0"/>
    <n v="21886.991999999998"/>
    <n v="0"/>
    <x v="0"/>
    <x v="0"/>
    <n v="10.1978380583316"/>
    <s v="Qty / 1,000"/>
    <m/>
    <s v="Private-Lighting"/>
    <s v="lighting"/>
    <n v="3"/>
    <n v="1"/>
    <s v="Lighting"/>
    <n v="0.91633259480590001"/>
    <n v="1.30467645558681"/>
    <n v="20055.764171856001"/>
    <n v="0"/>
    <n v="0.71"/>
    <n v="14239.5925620177"/>
    <n v="0"/>
    <n v="4903"/>
    <n v="1"/>
    <n v="1"/>
    <n v="0"/>
    <n v="0"/>
    <n v="14.276973281664301"/>
    <d v="1900-01-09T04:44:53"/>
    <n v="43421"/>
    <n v="0"/>
    <n v="0"/>
    <n v="0"/>
    <n v="145213.05896407968"/>
  </r>
  <r>
    <s v="STND-60176"/>
    <s v="Mars Incorporated"/>
    <s v="Mars Wrigley Confectionery - 15W660 79th St - Burr Ridge"/>
    <s v="Outdoor &amp; Garage - LED Fixtures"/>
    <s v="Outdoor &amp; Garage Lighting"/>
    <s v="Exterior"/>
    <n v="0"/>
    <n v="294.18"/>
    <n v="0"/>
    <x v="0"/>
    <x v="0"/>
    <n v="10.1978380583316"/>
    <s v="Qty / 1,000"/>
    <m/>
    <s v="Private-Lighting"/>
    <s v="lighting"/>
    <n v="3"/>
    <n v="1"/>
    <s v="Lighting"/>
    <n v="0.91633259480590001"/>
    <n v="1.30467645558681"/>
    <n v="269.56672273999999"/>
    <n v="0"/>
    <n v="0.71"/>
    <n v="191.3923731454"/>
    <n v="0"/>
    <n v="4903"/>
    <n v="1"/>
    <n v="1"/>
    <n v="0"/>
    <n v="0"/>
    <n v="14.276973281664301"/>
    <d v="1900-01-09T04:44:53"/>
    <n v="43421"/>
    <n v="0"/>
    <n v="0"/>
    <n v="0"/>
    <n v="1951.7884269365629"/>
  </r>
  <r>
    <s v="STND-60177"/>
    <s v="Bank of America, N.A."/>
    <s v="Bank of America - 1805 E Golf Rd - Schaumburg"/>
    <s v="New Indoor LED Fixtures"/>
    <s v="Indoor Lighting"/>
    <s v="Miscellaneous"/>
    <n v="0"/>
    <n v="1789.991"/>
    <n v="0.383357"/>
    <x v="0"/>
    <x v="0"/>
    <n v="14.797277300976599"/>
    <s v="Qty / 1,000"/>
    <m/>
    <s v="Private-Lighting"/>
    <s v="lighting"/>
    <n v="3"/>
    <n v="1"/>
    <s v="Lighting"/>
    <n v="0.91633259480590001"/>
    <n v="1.30467645558681"/>
    <n v="1640.2270977092101"/>
    <n v="0.50015685198439097"/>
    <n v="0.71"/>
    <n v="1164.56123937354"/>
    <n v="0.35511136490891798"/>
    <n v="3379"/>
    <n v="1.0900000000000001"/>
    <n v="1.36"/>
    <n v="2.1999999999999999E-2"/>
    <n v="0.57999999999999996"/>
    <n v="20.7161882213673"/>
    <d v="1900-01-13T19:08:05"/>
    <n v="43302"/>
    <n v="0.63407308821550601"/>
    <n v="33.105501054681199"/>
    <n v="0"/>
    <n v="17232.33559297926"/>
  </r>
  <r>
    <s v="STND-60177"/>
    <s v="Bank of America, N.A."/>
    <s v="Bank of America - 1805 E Golf Rd - Schaumburg"/>
    <s v="New Indoor LED Fixtures"/>
    <s v="Indoor Lighting"/>
    <s v="Miscellaneous"/>
    <n v="0"/>
    <n v="1620.568"/>
    <n v="0.34707199999999999"/>
    <x v="0"/>
    <x v="0"/>
    <n v="14.797277300976599"/>
    <s v="Qty / 1,000"/>
    <m/>
    <s v="Private-Lighting"/>
    <s v="lighting"/>
    <n v="3"/>
    <n v="1"/>
    <s v="Lighting"/>
    <n v="0.91633259480590001"/>
    <n v="1.30467645558681"/>
    <n v="1484.9792804994099"/>
    <n v="0.45281666679342403"/>
    <n v="0.71"/>
    <n v="1054.3352891545801"/>
    <n v="0.32149983342333099"/>
    <n v="3379"/>
    <n v="1.0900000000000001"/>
    <n v="1.36"/>
    <n v="2.1999999999999999E-2"/>
    <n v="0.57999999999999996"/>
    <n v="20.7161882213673"/>
    <d v="1900-01-13T19:08:05"/>
    <n v="43302"/>
    <n v="0.57405764045819496"/>
    <n v="29.972058872465102"/>
    <n v="0"/>
    <n v="15601.291641825668"/>
  </r>
  <r>
    <s v="STND-60177"/>
    <s v="Bank of America, N.A."/>
    <s v="Bank of America - 1805 E Golf Rd - Schaumburg"/>
    <s v="New Indoor LED Fixtures"/>
    <s v="Indoor Lighting"/>
    <s v="Miscellaneous"/>
    <n v="0"/>
    <n v="12728.828"/>
    <n v="2.7260930000000001"/>
    <x v="0"/>
    <x v="0"/>
    <n v="14.797277300976599"/>
    <s v="Qty / 1,000"/>
    <m/>
    <s v="Private-Lighting"/>
    <s v="lighting"/>
    <n v="3"/>
    <n v="1"/>
    <s v="Lighting"/>
    <n v="0.91633259480590001"/>
    <n v="1.30467645558681"/>
    <n v="11663.839990078"/>
    <n v="3.5566693528400002"/>
    <n v="0.71"/>
    <n v="8281.3263929553705"/>
    <n v="2.5252352405164"/>
    <n v="3379"/>
    <n v="1.0900000000000001"/>
    <n v="1.36"/>
    <n v="2.1999999999999999E-2"/>
    <n v="0.57999999999999996"/>
    <n v="20.7161882213673"/>
    <d v="1900-01-13T19:08:05"/>
    <n v="43302"/>
    <n v="4.5089621613083199"/>
    <n v="235.41695392817999"/>
    <n v="0"/>
    <n v="122541.08305645692"/>
  </r>
  <r>
    <s v="STND-60177"/>
    <s v="Bank of America, N.A."/>
    <s v="Bank of America - 1805 E Golf Rd - Schaumburg"/>
    <s v="Outdoor &amp; Garage - LED Fixtures"/>
    <s v="Outdoor &amp; Garage Lighting"/>
    <s v="Exterior"/>
    <n v="0"/>
    <n v="1382.646"/>
    <n v="0"/>
    <x v="0"/>
    <x v="0"/>
    <n v="10.1978380583316"/>
    <s v="Qty / 1,000"/>
    <m/>
    <s v="Private-Lighting"/>
    <s v="lighting"/>
    <n v="3"/>
    <n v="1"/>
    <s v="Lighting"/>
    <n v="0.91633259480590001"/>
    <n v="1.30467645558681"/>
    <n v="1266.9635968780001"/>
    <n v="0"/>
    <n v="0.71"/>
    <n v="899.54415378337899"/>
    <n v="0"/>
    <n v="4903"/>
    <n v="1"/>
    <n v="1"/>
    <n v="0"/>
    <n v="0"/>
    <n v="14.276973281664301"/>
    <d v="1900-01-09T04:44:53"/>
    <n v="43302"/>
    <n v="0"/>
    <n v="0"/>
    <n v="0"/>
    <n v="9173.4056066018366"/>
  </r>
  <r>
    <s v="STND-60177"/>
    <s v="Bank of America, N.A."/>
    <s v="Bank of America - 1805 E Golf Rd - Schaumburg"/>
    <s v="Outdoor &amp; Garage - LED Fixtures"/>
    <s v="Outdoor &amp; Garage Lighting"/>
    <s v="Exterior"/>
    <n v="0"/>
    <n v="1010.018"/>
    <n v="0"/>
    <x v="0"/>
    <x v="0"/>
    <n v="10.1978380583316"/>
    <s v="Qty / 1,000"/>
    <m/>
    <s v="Private-Lighting"/>
    <s v="lighting"/>
    <n v="3"/>
    <n v="1"/>
    <s v="Lighting"/>
    <n v="0.91633259480590001"/>
    <n v="1.30467645558681"/>
    <n v="925.51241474066501"/>
    <n v="0"/>
    <n v="0.71"/>
    <n v="657.113814465872"/>
    <n v="0"/>
    <n v="4903"/>
    <n v="1"/>
    <n v="1"/>
    <n v="0"/>
    <n v="0"/>
    <n v="14.276973281664301"/>
    <d v="1900-01-09T04:44:53"/>
    <n v="43302"/>
    <n v="0"/>
    <n v="0"/>
    <n v="0"/>
    <n v="6701.1402658155193"/>
  </r>
  <r>
    <s v="STND-60177"/>
    <s v="Bank of America, N.A."/>
    <s v="Bank of America - 1805 E Golf Rd - Schaumburg"/>
    <s v="Outdoor &amp; Garage - LED Fixtures"/>
    <s v="Outdoor &amp; Garage Lighting"/>
    <s v="Exterior"/>
    <n v="0"/>
    <n v="568.74800000000005"/>
    <n v="0"/>
    <x v="0"/>
    <x v="0"/>
    <n v="10.1978380583316"/>
    <s v="Qty / 1,000"/>
    <m/>
    <s v="Private-Lighting"/>
    <s v="lighting"/>
    <n v="3"/>
    <n v="1"/>
    <s v="Lighting"/>
    <n v="0.91633259480590001"/>
    <n v="1.30467645558681"/>
    <n v="521.16233063066602"/>
    <n v="0"/>
    <n v="0.71"/>
    <n v="370.02525474777298"/>
    <n v="0"/>
    <n v="4903"/>
    <n v="1"/>
    <n v="1"/>
    <n v="0"/>
    <n v="0"/>
    <n v="14.276973281664301"/>
    <d v="1900-01-09T04:44:53"/>
    <n v="43302"/>
    <n v="0"/>
    <n v="0"/>
    <n v="0"/>
    <n v="3773.4576254106846"/>
  </r>
  <r>
    <s v="STND-60177"/>
    <s v="Bank of America, N.A."/>
    <s v="Bank of America - 1805 E Golf Rd - Schaumburg"/>
    <s v="Outdoor &amp; Garage - LED Fixtures"/>
    <s v="Outdoor &amp; Garage Lighting"/>
    <s v="Exterior"/>
    <n v="0"/>
    <n v="17003.603999999999"/>
    <n v="0"/>
    <x v="0"/>
    <x v="0"/>
    <n v="10.1978380583316"/>
    <s v="Qty / 1,000"/>
    <m/>
    <s v="Private-Lighting"/>
    <s v="lighting"/>
    <n v="3"/>
    <n v="1"/>
    <s v="Lighting"/>
    <n v="0.91633259480590001"/>
    <n v="1.30467645558681"/>
    <n v="15580.956574372"/>
    <n v="0"/>
    <n v="0.71"/>
    <n v="11062.4791678041"/>
    <n v="0"/>
    <n v="4903"/>
    <n v="1"/>
    <n v="1"/>
    <n v="0"/>
    <n v="0"/>
    <n v="14.276973281664301"/>
    <d v="1900-01-09T04:44:53"/>
    <n v="43302"/>
    <n v="0"/>
    <n v="0"/>
    <n v="0"/>
    <n v="112813.37107693314"/>
  </r>
  <r>
    <s v="STND-60178"/>
    <s v="Danco Converting"/>
    <s v="Danco Converting - 455 E North Ave - Carol Stream"/>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246"/>
    <n v="10.661200899291901"/>
    <n v="0"/>
    <n v="1"/>
    <n v="1006167.17691442"/>
  </r>
  <r>
    <s v="STND-60179"/>
    <s v="United Performance Metals, Inc"/>
    <s v="United Performance Metals, Inc - 3045 Commercial Ave - Northbrook"/>
    <s v="New Indoor LED Fixtures"/>
    <s v="Indoor Lighting"/>
    <s v="Warehouse"/>
    <n v="0"/>
    <n v="113751.4"/>
    <n v="18.002320000000001"/>
    <x v="0"/>
    <x v="0"/>
    <n v="9.5383441434566993"/>
    <s v="Qty / 1,000"/>
    <m/>
    <s v="Private-Lighting"/>
    <s v="lighting"/>
    <n v="2"/>
    <n v="1"/>
    <s v="Lighting"/>
    <n v="0.97902139861649395"/>
    <n v="0.93591656730105399"/>
    <n v="111365.054722584"/>
    <n v="16.848669537855098"/>
    <n v="0.71"/>
    <n v="79069.188853034793"/>
    <n v="11.9625553718771"/>
    <n v="5242"/>
    <n v="1"/>
    <n v="1.22"/>
    <n v="1.0999999999999999E-2"/>
    <n v="0.68"/>
    <n v="13.3536818008394"/>
    <d v="1900-01-08T12:55:13"/>
    <n v="43268"/>
    <n v="20.309389510432901"/>
    <n v="1225.01560194843"/>
    <n v="0"/>
    <n v="754189.13442421611"/>
  </r>
  <r>
    <s v="STND-60179"/>
    <s v="United Performance Metals, Inc"/>
    <s v="United Performance Metals, Inc - 3045 Commercial Ave - Northbrook"/>
    <s v="New Indoor LED Fixtures"/>
    <s v="Indoor Lighting"/>
    <s v="Warehouse"/>
    <n v="0"/>
    <n v="27363.24"/>
    <n v="4.3305119999999997"/>
    <x v="0"/>
    <x v="0"/>
    <n v="9.5383441434566993"/>
    <s v="Qty / 1,000"/>
    <m/>
    <s v="Private-Lighting"/>
    <s v="lighting"/>
    <n v="2"/>
    <n v="1"/>
    <s v="Lighting"/>
    <n v="0.97902139861649395"/>
    <n v="0.93591656730105399"/>
    <n v="26789.197495478798"/>
    <n v="4.0529979256960198"/>
    <n v="0.71"/>
    <n v="19020.3302217899"/>
    <n v="2.8776285272441702"/>
    <n v="5242"/>
    <n v="1"/>
    <n v="1.22"/>
    <n v="1.0999999999999999E-2"/>
    <n v="0.68"/>
    <n v="13.3536818008394"/>
    <d v="1900-01-08T12:55:13"/>
    <n v="43268"/>
    <n v="4.8854844813114999"/>
    <n v="294.68117245026701"/>
    <n v="0"/>
    <n v="181422.45537762216"/>
  </r>
  <r>
    <s v="STND-60179"/>
    <s v="United Performance Metals, Inc"/>
    <s v="United Performance Metals, Inc - 3045 Commercial Ave - Northbrook"/>
    <s v="Retrofit of Existing Indoor Fixtures to LED"/>
    <s v="Indoor Lighting"/>
    <s v="Warehouse"/>
    <n v="0"/>
    <n v="40583.563999999998"/>
    <n v="6.4227629999999998"/>
    <x v="0"/>
    <x v="0"/>
    <n v="9.5383441434566993"/>
    <s v="Qty / 1,000"/>
    <m/>
    <s v="Private-Lighting"/>
    <s v="lighting"/>
    <n v="2"/>
    <n v="1"/>
    <s v="Lighting"/>
    <n v="0.97902139861649395"/>
    <n v="0.93591656730105399"/>
    <n v="39732.177588122002"/>
    <n v="6.0111702995482199"/>
    <n v="0.71"/>
    <n v="28209.846087566599"/>
    <n v="4.2679309126792297"/>
    <n v="5242"/>
    <n v="1"/>
    <n v="1.22"/>
    <n v="1.0999999999999999E-2"/>
    <n v="0.68"/>
    <n v="13.3536818008394"/>
    <d v="1900-01-08T12:55:13"/>
    <n v="43268"/>
    <n v="7.24586583841395"/>
    <n v="437.05395346934199"/>
    <n v="0"/>
    <n v="269075.22021715576"/>
  </r>
  <r>
    <s v="STND-60179"/>
    <s v="United Performance Metals, Inc"/>
    <s v="United Performance Metals, Inc - 3045 Commercial Ave - Northbrook"/>
    <s v="Retrofit of Existing Indoor Fixtures to LED"/>
    <s v="Indoor Lighting"/>
    <s v="Warehouse"/>
    <n v="0"/>
    <n v="1100.82"/>
    <n v="0.17421600000000001"/>
    <x v="0"/>
    <x v="0"/>
    <n v="9.5383441434566993"/>
    <s v="Qty / 1,000"/>
    <m/>
    <s v="Private-Lighting"/>
    <s v="lighting"/>
    <n v="2"/>
    <n v="1"/>
    <s v="Lighting"/>
    <n v="0.97902139861649395"/>
    <n v="0.93591656730105399"/>
    <n v="1077.7263360250099"/>
    <n v="0.16305164068892"/>
    <n v="0.71"/>
    <n v="765.18569857775606"/>
    <n v="0.11576666488913299"/>
    <n v="5242"/>
    <n v="1"/>
    <n v="1.22"/>
    <n v="1.0999999999999999E-2"/>
    <n v="0.68"/>
    <n v="13.3536818008394"/>
    <d v="1900-01-08T12:55:13"/>
    <n v="43268"/>
    <n v="0.19654247913322101"/>
    <n v="11.8549896962751"/>
    <n v="0"/>
    <n v="7298.6045266859628"/>
  </r>
  <r>
    <s v="STND-60179"/>
    <s v="United Performance Metals, Inc"/>
    <s v="United Performance Metals, Inc - 3045 Commercial Ave - Northbrook"/>
    <s v="Retrofit of Existing Indoor Fixtures to LED"/>
    <s v="Indoor Lighting"/>
    <s v="Warehouse"/>
    <n v="0"/>
    <n v="733.88"/>
    <n v="0.116144"/>
    <x v="0"/>
    <x v="0"/>
    <n v="9.5383441434566993"/>
    <s v="Qty / 1,000"/>
    <m/>
    <s v="Private-Lighting"/>
    <s v="lighting"/>
    <n v="2"/>
    <n v="1"/>
    <s v="Lighting"/>
    <n v="0.97902139861649395"/>
    <n v="0.93591656730105399"/>
    <n v="718.48422401667199"/>
    <n v="0.108701093792614"/>
    <n v="0.71"/>
    <n v="510.12379905183701"/>
    <n v="7.7177776592755598E-2"/>
    <n v="5242"/>
    <n v="1"/>
    <n v="1.22"/>
    <n v="1.0999999999999999E-2"/>
    <n v="0.68"/>
    <n v="13.3536818008394"/>
    <d v="1900-01-08T12:55:13"/>
    <n v="43268"/>
    <n v="0.13102831942214699"/>
    <n v="7.9033264641833902"/>
    <n v="0"/>
    <n v="4865.7363511239719"/>
  </r>
  <r>
    <s v="STND-60179"/>
    <s v="United Performance Metals, Inc"/>
    <s v="United Performance Metals, Inc - 3045 Commercial Ave - Northbrook"/>
    <s v="Retrofit of Existing Indoor Fixtures to LED"/>
    <s v="Indoor Lighting"/>
    <s v="Warehouse"/>
    <n v="0"/>
    <n v="2201.64"/>
    <n v="0.34843200000000002"/>
    <x v="0"/>
    <x v="0"/>
    <n v="9.5383441434566993"/>
    <s v="Qty / 1,000"/>
    <m/>
    <s v="Private-Lighting"/>
    <s v="lighting"/>
    <n v="2"/>
    <n v="1"/>
    <s v="Lighting"/>
    <n v="0.97902139861649395"/>
    <n v="0.93591656730105399"/>
    <n v="2155.4526720500198"/>
    <n v="0.326103281377841"/>
    <n v="0.71"/>
    <n v="1530.3713971555101"/>
    <n v="0.23153332977826699"/>
    <n v="5242"/>
    <n v="1"/>
    <n v="1.22"/>
    <n v="1.0999999999999999E-2"/>
    <n v="0.68"/>
    <n v="13.3536818008394"/>
    <d v="1900-01-08T12:55:13"/>
    <n v="43268"/>
    <n v="0.39308495826644202"/>
    <n v="23.709979392550199"/>
    <n v="0"/>
    <n v="14597.209053371906"/>
  </r>
  <r>
    <s v="STND-60179"/>
    <s v="United Performance Metals, Inc"/>
    <s v="United Performance Metals, Inc - 3045 Commercial Ave - Northbrook"/>
    <s v="Retrofit of Existing Indoor Fixtures to LED"/>
    <s v="Indoor Lighting"/>
    <s v="Warehouse"/>
    <n v="0"/>
    <n v="61058.815999999999"/>
    <n v="9.6631809999999998"/>
    <x v="0"/>
    <x v="0"/>
    <n v="9.5383441434566993"/>
    <s v="Qty / 1,000"/>
    <m/>
    <s v="Private-Lighting"/>
    <s v="lighting"/>
    <n v="2"/>
    <n v="1"/>
    <s v="Lighting"/>
    <n v="0.97902139861649395"/>
    <n v="0.93591656730105399"/>
    <n v="59777.887438187099"/>
    <n v="9.0439311907287596"/>
    <n v="0.71"/>
    <n v="42442.300081112902"/>
    <n v="6.4211911454174198"/>
    <n v="5242"/>
    <n v="1"/>
    <n v="1.22"/>
    <n v="1.0999999999999999E-2"/>
    <n v="0.68"/>
    <n v="13.3536818008394"/>
    <d v="1900-01-08T12:55:13"/>
    <n v="43268"/>
    <n v="10.901556401553499"/>
    <n v="657.556761820058"/>
    <n v="0"/>
    <n v="404829.26441351505"/>
  </r>
  <r>
    <s v="STND-60180"/>
    <s v="DeKalb County Government"/>
    <s v="DeKalb Co - 229 N Locust St - Sycamore"/>
    <s v="New Indoor LED Fixtures"/>
    <s v="Indoor Lighting"/>
    <s v="Miscellaneous"/>
    <n v="0"/>
    <n v="5362.6080000000002"/>
    <n v="1.148493"/>
    <x v="0"/>
    <x v="1"/>
    <n v="14.797277300976599"/>
    <s v="Qty / 1,000"/>
    <m/>
    <s v="Public-Lighting"/>
    <s v="lighting"/>
    <n v="3"/>
    <n v="1"/>
    <s v="Lighting"/>
    <n v="0.99829244462109001"/>
    <n v="0.987374621353864"/>
    <n v="5353.4510498646196"/>
    <n v="1.1339928410025599"/>
    <n v="0.71"/>
    <n v="3800.9502454038802"/>
    <n v="0.80513491711181995"/>
    <n v="3379"/>
    <n v="1.0900000000000001"/>
    <n v="1.36"/>
    <n v="2.1999999999999999E-2"/>
    <n v="0.57999999999999996"/>
    <n v="20.7161882213673"/>
    <d v="1900-01-13T19:08:05"/>
    <n v="43283"/>
    <n v="1.43761769903976"/>
    <n v="108.051305593598"/>
    <n v="0"/>
    <n v="56243.714788456273"/>
  </r>
  <r>
    <s v="STND-60181"/>
    <s v="Atlas Tool and Die Works Inc"/>
    <s v="Atlas Tool Works, Inc."/>
    <s v="Compressed Air - Air Compressor(s) with Integrated VSD &lt;= 150 HP"/>
    <s v="Compressed Air"/>
    <s v="Manufacturing"/>
    <n v="0"/>
    <n v="62424"/>
    <n v="10.53"/>
    <x v="4"/>
    <x v="0"/>
    <n v="10"/>
    <s v="ΔkWpeak / CF"/>
    <n v="0.95"/>
    <s v="Private-Non-Lighting"/>
    <s v="non_lighting"/>
    <n v="3"/>
    <n v="1"/>
    <s v="Non-Lighting"/>
    <n v="0.98952339343681495"/>
    <n v="0.43468415683807998"/>
    <n v="61770.008311899699"/>
    <n v="4.5772241715049899"/>
    <n v="0.7"/>
    <n v="43239.005818329802"/>
    <n v="3.2040569200534899"/>
    <n v="4618"/>
    <n v="1.02"/>
    <n v="1.04"/>
    <n v="1.2E-2"/>
    <n v="0.81"/>
    <n v="15.158077089649201"/>
    <d v="1900-01-09T19:51:10"/>
    <n v="43268"/>
    <n v="4.8181307068473496"/>
    <n v="0"/>
    <n v="0"/>
    <n v="432390.05818329804"/>
  </r>
  <r>
    <s v="STND-60182"/>
    <s v="Berean Baptist Church"/>
    <s v="Berean Baptist Church - 5626 Safford Rd - Rockford"/>
    <s v="Outdoor &amp; Garage - LED Fixtures"/>
    <s v="Outdoor &amp; Garage Lighting"/>
    <s v="Exterior"/>
    <n v="0"/>
    <n v="33830.699999999997"/>
    <n v="0"/>
    <x v="0"/>
    <x v="0"/>
    <n v="10.1978380583316"/>
    <s v="Qty / 1,000"/>
    <m/>
    <s v="Private-Lighting"/>
    <s v="lighting"/>
    <n v="3"/>
    <n v="1"/>
    <s v="Lighting"/>
    <n v="0.91633259480590001"/>
    <n v="1.30467645558681"/>
    <n v="31000.173115099999"/>
    <n v="0"/>
    <n v="0.71"/>
    <n v="22010.122911720999"/>
    <n v="0"/>
    <n v="4903"/>
    <n v="1"/>
    <n v="1"/>
    <n v="0"/>
    <n v="0"/>
    <n v="14.276973281664301"/>
    <d v="1900-01-09T04:44:53"/>
    <n v="43263"/>
    <n v="0"/>
    <n v="0"/>
    <n v="0"/>
    <n v="224455.66909770473"/>
  </r>
  <r>
    <s v="STND-60183"/>
    <s v="MG Laser, Inc"/>
    <s v="MG Laser Inc - 1426 Sherman Rd - Romeoville"/>
    <s v="Outdoor &amp; Garage - LED Fixtures"/>
    <s v="Outdoor &amp; Garage Lighting"/>
    <s v="Exterior"/>
    <n v="0"/>
    <n v="13591.116"/>
    <n v="0"/>
    <x v="0"/>
    <x v="0"/>
    <n v="10.1978380583316"/>
    <s v="Qty / 1,000"/>
    <m/>
    <s v="Private-Lighting"/>
    <s v="lighting"/>
    <n v="3"/>
    <n v="1"/>
    <s v="Lighting"/>
    <n v="0.91633259480590001"/>
    <n v="1.30467645558681"/>
    <n v="12453.982590588001"/>
    <n v="0"/>
    <n v="0.71"/>
    <n v="8842.3276393174692"/>
    <n v="0"/>
    <n v="4903"/>
    <n v="1"/>
    <n v="1"/>
    <n v="0"/>
    <n v="0"/>
    <n v="14.276973281664301"/>
    <d v="1900-01-09T04:44:53"/>
    <n v="43263"/>
    <n v="0"/>
    <n v="0"/>
    <n v="0"/>
    <n v="90172.625324469103"/>
  </r>
  <r>
    <s v="STND-60183"/>
    <s v="MG Laser, Inc"/>
    <s v="MG Laser Inc - 1426 Sherman Rd - Romeoville"/>
    <s v="Outdoor &amp; Garage - LED Fixtures"/>
    <s v="Outdoor &amp; Garage Lighting"/>
    <s v="Exterior"/>
    <n v="0"/>
    <n v="696.226"/>
    <n v="0"/>
    <x v="0"/>
    <x v="0"/>
    <n v="10.1978380583316"/>
    <s v="Qty / 1,000"/>
    <m/>
    <s v="Private-Lighting"/>
    <s v="lighting"/>
    <n v="3"/>
    <n v="1"/>
    <s v="Lighting"/>
    <n v="0.91633259480590001"/>
    <n v="1.30467645558681"/>
    <n v="637.97457715133203"/>
    <n v="0"/>
    <n v="0.71"/>
    <n v="452.96194977744602"/>
    <n v="0"/>
    <n v="4903"/>
    <n v="1"/>
    <n v="1"/>
    <n v="0"/>
    <n v="0"/>
    <n v="14.276973281664301"/>
    <d v="1900-01-09T04:44:53"/>
    <n v="43263"/>
    <n v="0"/>
    <n v="0"/>
    <n v="0"/>
    <n v="4619.2326104165259"/>
  </r>
  <r>
    <s v="STND-60185"/>
    <s v="Creation Technologies Illinois Inc."/>
    <s v="Creation Technologies Illinois Inc - 1475 S Wheeling Rd - Wheeling"/>
    <s v="New Indoor LED Fixtures"/>
    <s v="Indoor Lighting"/>
    <s v="Manufacturing"/>
    <n v="0"/>
    <n v="19896.561000000002"/>
    <n v="3.5582980000000002"/>
    <x v="0"/>
    <x v="0"/>
    <n v="10.827197921178"/>
    <s v="Qty / 1,000"/>
    <m/>
    <s v="Private-Lighting"/>
    <s v="lighting"/>
    <n v="2"/>
    <n v="1"/>
    <s v="Lighting"/>
    <n v="0.97902139861649395"/>
    <n v="0.93591656730105399"/>
    <n v="19479.1589778784"/>
    <n v="3.3302700495941999"/>
    <n v="0.71"/>
    <n v="13830.2028742937"/>
    <n v="2.3644917352118902"/>
    <n v="4618"/>
    <n v="1.02"/>
    <n v="1.04"/>
    <n v="1.2E-2"/>
    <n v="0.81"/>
    <n v="15.158077089649201"/>
    <d v="1900-01-09T19:51:10"/>
    <n v="43380"/>
    <n v="3.9533120246844802"/>
    <n v="229.166576210334"/>
    <n v="0"/>
    <n v="149742.34381002275"/>
  </r>
  <r>
    <s v="STND-60185"/>
    <s v="Creation Technologies Illinois Inc."/>
    <s v="Creation Technologies Illinois Inc - 1475 S Wheeling Rd - Wheeling"/>
    <s v="New Indoor LED Fixtures"/>
    <s v="Indoor Lighting"/>
    <s v="Manufacturing"/>
    <n v="0"/>
    <n v="494.58800000000002"/>
    <n v="8.8452000000000003E-2"/>
    <x v="0"/>
    <x v="0"/>
    <n v="10.827197921178"/>
    <s v="Qty / 1,000"/>
    <m/>
    <s v="Private-Lighting"/>
    <s v="lighting"/>
    <n v="2"/>
    <n v="1"/>
    <s v="Lighting"/>
    <n v="0.97902139861649395"/>
    <n v="0.93591656730105399"/>
    <n v="484.21223549893398"/>
    <n v="8.2783692210912793E-2"/>
    <n v="0.71"/>
    <n v="343.790687204243"/>
    <n v="5.8776421469748097E-2"/>
    <n v="4618"/>
    <n v="1.02"/>
    <n v="1.04"/>
    <n v="1.2E-2"/>
    <n v="0.81"/>
    <n v="15.158077089649201"/>
    <d v="1900-01-09T19:51:10"/>
    <n v="43380"/>
    <n v="9.8271239566610602E-2"/>
    <n v="5.6966145352815802"/>
    <n v="0"/>
    <n v="3722.2898138181358"/>
  </r>
  <r>
    <s v="STND-60185"/>
    <s v="Creation Technologies Illinois Inc."/>
    <s v="Creation Technologies Illinois Inc - 1475 S Wheeling Rd - Wheeling"/>
    <s v="New Indoor LED Fixtures"/>
    <s v="Indoor Lighting"/>
    <s v="Manufacturing"/>
    <n v="0"/>
    <n v="55252.523000000001"/>
    <n v="9.8813519999999997"/>
    <x v="0"/>
    <x v="0"/>
    <n v="10.827197921178"/>
    <s v="Qty / 1,000"/>
    <m/>
    <s v="Private-Lighting"/>
    <s v="lighting"/>
    <n v="2"/>
    <n v="1"/>
    <s v="Lighting"/>
    <n v="0.97902139861649395"/>
    <n v="0.93591656730105399"/>
    <n v="54093.402344549999"/>
    <n v="9.2481210441334003"/>
    <n v="0.71"/>
    <n v="38406.3156646305"/>
    <n v="6.5661659413347104"/>
    <n v="4618"/>
    <n v="1.02"/>
    <n v="1.04"/>
    <n v="1.2E-2"/>
    <n v="0.81"/>
    <n v="15.158077089649201"/>
    <d v="1900-01-09T19:51:10"/>
    <n v="43380"/>
    <n v="10.978301334441401"/>
    <n v="636.39296875941102"/>
    <n v="0"/>
    <n v="415832.7811241934"/>
  </r>
  <r>
    <s v="STND-60185"/>
    <s v="Creation Technologies Illinois Inc."/>
    <s v="Creation Technologies Illinois Inc - 1475 S Wheeling Rd - Wheeling"/>
    <s v="New Indoor LED Fixtures"/>
    <s v="Indoor Lighting"/>
    <s v="Manufacturing"/>
    <n v="0"/>
    <n v="69035.035999999993"/>
    <n v="12.346214"/>
    <x v="0"/>
    <x v="0"/>
    <n v="10.827197921178"/>
    <s v="Qty / 1,000"/>
    <m/>
    <s v="Private-Lighting"/>
    <s v="lighting"/>
    <n v="2"/>
    <n v="1"/>
    <s v="Lighting"/>
    <n v="0.97902139861649395"/>
    <n v="0.93591656730105399"/>
    <n v="67586.777498259995"/>
    <n v="11.5550262260442"/>
    <n v="0.71"/>
    <n v="47986.612023764603"/>
    <n v="8.2040686204913893"/>
    <n v="4618"/>
    <n v="1.02"/>
    <n v="1.04"/>
    <n v="1.2E-2"/>
    <n v="0.81"/>
    <n v="15.158077089649201"/>
    <d v="1900-01-09T19:51:10"/>
    <n v="43380"/>
    <n v="13.716792765959401"/>
    <n v="795.138558803058"/>
    <n v="0"/>
    <n v="519560.54594807932"/>
  </r>
  <r>
    <s v="STND-60185"/>
    <s v="Creation Technologies Illinois Inc."/>
    <s v="Creation Technologies Illinois Inc - 1475 S Wheeling Rd - Wheeling"/>
    <s v="New Indoor LED Fixtures"/>
    <s v="Indoor Lighting"/>
    <s v="Manufacturing"/>
    <n v="0"/>
    <n v="25803.351999999999"/>
    <n v="4.6146669999999999"/>
    <x v="0"/>
    <x v="0"/>
    <n v="10.827197921178"/>
    <s v="Qty / 1,000"/>
    <m/>
    <s v="Private-Lighting"/>
    <s v="lighting"/>
    <n v="2"/>
    <n v="1"/>
    <s v="Lighting"/>
    <n v="0.97902139861649395"/>
    <n v="0.93591656730105399"/>
    <n v="25262.033764033698"/>
    <n v="4.3189432978774498"/>
    <n v="0.71"/>
    <n v="17936.0439724639"/>
    <n v="3.0664497414929901"/>
    <n v="4618"/>
    <n v="1.02"/>
    <n v="1.04"/>
    <n v="1.2E-2"/>
    <n v="0.81"/>
    <n v="15.158077089649201"/>
    <d v="1900-01-09T19:51:10"/>
    <n v="43380"/>
    <n v="5.1269507334727598"/>
    <n v="297.20039722392602"/>
    <n v="0"/>
    <n v="194197.09801281831"/>
  </r>
  <r>
    <s v="STND-60185"/>
    <s v="Creation Technologies Illinois Inc."/>
    <s v="Creation Technologies Illinois Inc - 1475 S Wheeling Rd - Wheeling"/>
    <s v="New Indoor LED Fixtures"/>
    <s v="Indoor Lighting"/>
    <s v="Manufacturing"/>
    <n v="0"/>
    <n v="9576.1620000000003"/>
    <n v="1.712599"/>
    <x v="0"/>
    <x v="0"/>
    <n v="10.827197921178"/>
    <s v="Qty / 1,000"/>
    <m/>
    <s v="Private-Lighting"/>
    <s v="lighting"/>
    <n v="2"/>
    <n v="1"/>
    <s v="Lighting"/>
    <n v="0.97902139861649395"/>
    <n v="0.93591656730105399"/>
    <n v="9375.2675146181191"/>
    <n v="1.60284977724322"/>
    <n v="0.71"/>
    <n v="6656.4399353788604"/>
    <n v="1.1380233418426799"/>
    <n v="4618"/>
    <n v="1.02"/>
    <n v="1.04"/>
    <n v="1.2E-2"/>
    <n v="0.81"/>
    <n v="15.158077089649201"/>
    <d v="1900-01-09T19:51:10"/>
    <n v="43380"/>
    <n v="1.9027181591206299"/>
    <n v="110.29726487786"/>
    <n v="0"/>
    <n v="72070.592630780215"/>
  </r>
  <r>
    <s v="STND-60185"/>
    <s v="Creation Technologies Illinois Inc."/>
    <s v="Creation Technologies Illinois Inc - 1475 S Wheeling Rd - Wheeling"/>
    <s v="New Indoor LED Fixtures"/>
    <s v="Indoor Lighting"/>
    <s v="Manufacturing"/>
    <n v="0"/>
    <n v="1446.0809999999999"/>
    <n v="0.25861699999999999"/>
    <x v="0"/>
    <x v="0"/>
    <n v="10.827197921178"/>
    <s v="Qty / 1,000"/>
    <m/>
    <s v="Private-Lighting"/>
    <s v="lighting"/>
    <n v="2"/>
    <n v="1"/>
    <s v="Lighting"/>
    <n v="0.97902139861649395"/>
    <n v="0.93591656730105399"/>
    <n v="1415.7442431327399"/>
    <n v="0.242043934885697"/>
    <n v="0.71"/>
    <n v="1005.17841262424"/>
    <n v="0.171851193768845"/>
    <n v="4618"/>
    <n v="1.02"/>
    <n v="1.04"/>
    <n v="1.2E-2"/>
    <n v="0.81"/>
    <n v="15.158077089649201"/>
    <d v="1900-01-09T19:51:10"/>
    <n v="43380"/>
    <n v="0.287326608363837"/>
    <n v="16.655814625091001"/>
    <n v="0"/>
    <n v="10883.265619578173"/>
  </r>
  <r>
    <s v="STND-60185"/>
    <s v="Creation Technologies Illinois Inc."/>
    <s v="Creation Technologies Illinois Inc - 1475 S Wheeling Rd - Wheeling"/>
    <s v="New Indoor LED Fixtures"/>
    <s v="Indoor Lighting"/>
    <s v="Manufacturing"/>
    <n v="0"/>
    <n v="1375.425"/>
    <n v="0.24598100000000001"/>
    <x v="0"/>
    <x v="0"/>
    <n v="10.827197921178"/>
    <s v="Qty / 1,000"/>
    <m/>
    <s v="Private-Lighting"/>
    <s v="lighting"/>
    <n v="2"/>
    <n v="1"/>
    <s v="Lighting"/>
    <n v="0.97902139861649395"/>
    <n v="0.93591656730105399"/>
    <n v="1346.57050719209"/>
    <n v="0.23021769314127999"/>
    <n v="0.71"/>
    <n v="956.06506010638395"/>
    <n v="0.16345456213030901"/>
    <n v="4618"/>
    <n v="1.02"/>
    <n v="1.04"/>
    <n v="1.2E-2"/>
    <n v="0.81"/>
    <n v="15.158077089649201"/>
    <d v="1900-01-09T19:51:10"/>
    <n v="43380"/>
    <n v="0.27328785985432202"/>
    <n v="15.8420059669658"/>
    <n v="0"/>
    <n v="10351.50563129476"/>
  </r>
  <r>
    <s v="STND-60185"/>
    <s v="Creation Technologies Illinois Inc."/>
    <s v="Creation Technologies Illinois Inc - 1475 S Wheeling Rd - Wheeling"/>
    <s v="New Indoor LED Fixtures"/>
    <s v="Indoor Lighting"/>
    <s v="Manufacturing"/>
    <n v="0"/>
    <n v="75.366"/>
    <n v="1.3478E-2"/>
    <x v="0"/>
    <x v="0"/>
    <n v="10.827197921178"/>
    <s v="Qty / 1,000"/>
    <m/>
    <s v="Private-Lighting"/>
    <s v="lighting"/>
    <n v="2"/>
    <n v="1"/>
    <s v="Lighting"/>
    <n v="0.97902139861649395"/>
    <n v="0.93591656730105399"/>
    <n v="73.7849267281306"/>
    <n v="1.2614283494083601E-2"/>
    <n v="0.71"/>
    <n v="52.387297976972803"/>
    <n v="8.9561412807993603E-3"/>
    <n v="4618"/>
    <n v="1.02"/>
    <n v="1.04"/>
    <n v="1.2E-2"/>
    <n v="0.81"/>
    <n v="15.158077089649201"/>
    <d v="1900-01-09T19:51:10"/>
    <n v="43380"/>
    <n v="1.49742206719891E-2"/>
    <n v="0.86805796150741898"/>
    <n v="0"/>
    <n v="567.20764375241231"/>
  </r>
  <r>
    <s v="STND-60185"/>
    <s v="Creation Technologies Illinois Inc."/>
    <s v="Creation Technologies Illinois Inc - 1475 S Wheeling Rd - Wheeling"/>
    <s v="New Indoor LED Fixtures"/>
    <s v="Indoor Lighting"/>
    <s v="Manufacturing"/>
    <n v="0"/>
    <n v="17447.172999999999"/>
    <n v="3.12025"/>
    <x v="0"/>
    <x v="0"/>
    <n v="10.827197921178"/>
    <s v="Qty / 1,000"/>
    <m/>
    <s v="Private-Lighting"/>
    <s v="lighting"/>
    <n v="2"/>
    <n v="1"/>
    <s v="Lighting"/>
    <n v="0.97902139861649395"/>
    <n v="0.93591656730105399"/>
    <n v="17081.1557123639"/>
    <n v="2.9202936691211101"/>
    <n v="0.71"/>
    <n v="12127.6205557784"/>
    <n v="2.0734085050759901"/>
    <n v="4618"/>
    <n v="1.02"/>
    <n v="1.04"/>
    <n v="1.2E-2"/>
    <n v="0.81"/>
    <n v="15.158077089649201"/>
    <d v="1900-01-09T19:51:10"/>
    <n v="43380"/>
    <n v="3.4666354096879299"/>
    <n v="200.95477308663399"/>
    <n v="0"/>
    <n v="131308.14807035946"/>
  </r>
  <r>
    <s v="STND-60185"/>
    <s v="Creation Technologies Illinois Inc."/>
    <s v="Creation Technologies Illinois Inc - 1475 S Wheeling Rd - Wheeling"/>
    <s v="Outdoor &amp; Garage - LED Fixtures"/>
    <s v="Outdoor &amp; Garage Lighting"/>
    <s v="Exterior"/>
    <n v="0"/>
    <n v="3255.5920000000001"/>
    <n v="0"/>
    <x v="0"/>
    <x v="0"/>
    <n v="10.1978380583316"/>
    <s v="Qty / 1,000"/>
    <m/>
    <s v="Private-Lighting"/>
    <s v="lighting"/>
    <n v="2"/>
    <n v="1"/>
    <s v="Lighting"/>
    <n v="0.97902139861649395"/>
    <n v="0.93591656730105399"/>
    <n v="3187.29423316467"/>
    <n v="0"/>
    <n v="0.71"/>
    <n v="2262.97890554691"/>
    <n v="0"/>
    <n v="4903"/>
    <n v="1"/>
    <n v="1"/>
    <n v="0"/>
    <n v="0"/>
    <n v="14.276973281664301"/>
    <d v="1900-01-09T04:44:53"/>
    <n v="43380"/>
    <n v="0"/>
    <n v="0"/>
    <n v="0"/>
    <n v="23077.492408187871"/>
  </r>
  <r>
    <s v="STND-60185"/>
    <s v="Creation Technologies Illinois Inc."/>
    <s v="Creation Technologies Illinois Inc - 1475 S Wheeling Rd - Wheeling"/>
    <s v="Outdoor &amp; Garage - LED Fixtures"/>
    <s v="Outdoor &amp; Garage Lighting"/>
    <s v="Exterior"/>
    <n v="0"/>
    <n v="7687.9040000000005"/>
    <n v="0"/>
    <x v="0"/>
    <x v="0"/>
    <n v="10.1978380583316"/>
    <s v="Qty / 1,000"/>
    <m/>
    <s v="Private-Lighting"/>
    <s v="lighting"/>
    <n v="2"/>
    <n v="1"/>
    <s v="Lighting"/>
    <n v="0.97902139861649395"/>
    <n v="0.93591656730105399"/>
    <n v="7526.6225265093399"/>
    <n v="0"/>
    <n v="0.71"/>
    <n v="5343.9019938216297"/>
    <n v="0"/>
    <n v="4903"/>
    <n v="1"/>
    <n v="1"/>
    <n v="0"/>
    <n v="0"/>
    <n v="14.276973281664301"/>
    <d v="1900-01-09T04:44:53"/>
    <n v="43380"/>
    <n v="0"/>
    <n v="0"/>
    <n v="0"/>
    <n v="54496.247132588331"/>
  </r>
  <r>
    <s v="STND-60185"/>
    <s v="Creation Technologies Illinois Inc."/>
    <s v="Creation Technologies Illinois Inc - 1475 S Wheeling Rd - Wheeling"/>
    <s v="Outdoor &amp; Garage - LED Fixtures"/>
    <s v="Outdoor &amp; Garage Lighting"/>
    <s v="Exterior"/>
    <n v="0"/>
    <n v="539.33000000000004"/>
    <n v="0"/>
    <x v="0"/>
    <x v="0"/>
    <n v="10.1978380583316"/>
    <s v="Qty / 1,000"/>
    <m/>
    <s v="Private-Lighting"/>
    <s v="lighting"/>
    <n v="2"/>
    <n v="1"/>
    <s v="Lighting"/>
    <n v="0.97902139861649395"/>
    <n v="0.93591656730105399"/>
    <n v="528.01561091583301"/>
    <n v="0"/>
    <n v="0.71"/>
    <n v="374.89108375024199"/>
    <n v="0"/>
    <n v="4903"/>
    <n v="1"/>
    <n v="1"/>
    <n v="0"/>
    <n v="0"/>
    <n v="14.276973281664301"/>
    <d v="1900-01-09T04:44:53"/>
    <n v="43380"/>
    <n v="0"/>
    <n v="0"/>
    <n v="0"/>
    <n v="3823.0785615973969"/>
  </r>
  <r>
    <s v="STND-60185"/>
    <s v="Creation Technologies Illinois Inc."/>
    <s v="Creation Technologies Illinois Inc - 1475 S Wheeling Rd - Wheeling"/>
    <s v="Outdoor &amp; Garage - LED Fixtures"/>
    <s v="Outdoor &amp; Garage Lighting"/>
    <s v="Exterior"/>
    <n v="0"/>
    <n v="686.42"/>
    <n v="0"/>
    <x v="0"/>
    <x v="0"/>
    <n v="10.1978380583316"/>
    <s v="Qty / 1,000"/>
    <m/>
    <s v="Private-Lighting"/>
    <s v="lighting"/>
    <n v="2"/>
    <n v="1"/>
    <s v="Lighting"/>
    <n v="0.97902139861649395"/>
    <n v="0.93591656730105399"/>
    <n v="672.01986843833299"/>
    <n v="0"/>
    <n v="0.71"/>
    <n v="477.13410659121701"/>
    <n v="0"/>
    <n v="4903"/>
    <n v="1"/>
    <n v="1"/>
    <n v="0"/>
    <n v="0"/>
    <n v="14.276973281664301"/>
    <d v="1900-01-09T04:44:53"/>
    <n v="43380"/>
    <n v="0"/>
    <n v="0"/>
    <n v="0"/>
    <n v="4865.7363511239591"/>
  </r>
  <r>
    <s v="STND-60185"/>
    <s v="Creation Technologies Illinois Inc."/>
    <s v="Creation Technologies Illinois Inc - 1475 S Wheeling Rd - Wheeling"/>
    <s v="Occupancy Sensors"/>
    <s v="Indoor Lighting"/>
    <s v="Manufacturing"/>
    <n v="0"/>
    <n v="9178.4189999999999"/>
    <n v="5.5728819999999999"/>
    <x v="0"/>
    <x v="0"/>
    <n v="8"/>
    <s v="Qty / 1,000"/>
    <m/>
    <s v="Private-Lighting"/>
    <s v="lighting"/>
    <n v="2"/>
    <n v="1"/>
    <s v="Lighting"/>
    <n v="0.97902139861649395"/>
    <n v="0.93591656730105399"/>
    <n v="8985.8686064682006"/>
    <n v="5.2157525914138301"/>
    <n v="0.71"/>
    <n v="6379.96671059242"/>
    <n v="3.70318433990382"/>
    <n v="4618"/>
    <n v="1.02"/>
    <n v="1.04"/>
    <n v="1.2E-2"/>
    <n v="0.81"/>
    <n v="15.158077089649201"/>
    <d v="1900-01-09T19:51:10"/>
    <n v="43380"/>
    <n v="7.5987071553231802"/>
    <n v="105.716101252567"/>
    <n v="0"/>
    <n v="51039.73368473936"/>
  </r>
  <r>
    <s v="STND-60185"/>
    <s v="Creation Technologies Illinois Inc."/>
    <s v="Creation Technologies Illinois Inc - 1475 S Wheeling Rd - Wheeling"/>
    <s v="Photocells"/>
    <s v="Outdoor &amp; Garage Lighting"/>
    <s v="Manufacturing"/>
    <n v="0"/>
    <n v="302.68"/>
    <n v="0"/>
    <x v="0"/>
    <x v="0"/>
    <n v="8"/>
    <s v="Qty / 1,000"/>
    <m/>
    <s v="Private-Lighting"/>
    <s v="lighting"/>
    <n v="2"/>
    <n v="1"/>
    <s v="Lighting"/>
    <n v="0.97902139861649395"/>
    <n v="0.93591656730105399"/>
    <n v="296.33019693324002"/>
    <n v="0"/>
    <n v="0.71"/>
    <n v="210.39443982260099"/>
    <n v="0"/>
    <n v="4618"/>
    <n v="1.02"/>
    <n v="1.04"/>
    <n v="1.2E-2"/>
    <n v="0.81"/>
    <n v="15.158077089649201"/>
    <d v="1900-01-09T19:51:10"/>
    <n v="43380"/>
    <n v="0"/>
    <n v="3.4862376109793001"/>
    <n v="0"/>
    <n v="1683.1555185808079"/>
  </r>
  <r>
    <s v="STND-60186"/>
    <s v="Kemper Lakes Office Property Owner LLC"/>
    <s v="Kemper Lakes Office Property Owner LLC - One Corporate Dr - Lake Zurich"/>
    <s v="VSD on HVAC Fan or Pump &lt;= 200 HP"/>
    <s v="Variable Speed Drives"/>
    <s v="Office"/>
    <n v="0"/>
    <n v="13308.475"/>
    <n v="1.4025730000000001"/>
    <x v="6"/>
    <x v="0"/>
    <n v="15"/>
    <s v="ΔkWpeak"/>
    <m/>
    <s v="Private-Non-Lighting"/>
    <s v="non_lighting"/>
    <n v="3"/>
    <n v="1"/>
    <s v="Non-Lighting"/>
    <n v="0.98952339343681495"/>
    <n v="0.43468415683807998"/>
    <n v="13169.047343468999"/>
    <n v="0.60967626190885704"/>
    <n v="0.7"/>
    <n v="9218.3331404283108"/>
    <n v="0.42677338333620002"/>
    <n v="2885"/>
    <n v="1.165"/>
    <n v="1.3779999999999999"/>
    <n v="2.5499999999999998E-2"/>
    <n v="0.55000000000000004"/>
    <n v="24.263431542460999"/>
    <d v="1900-01-16T07:56:40"/>
    <n v="43245"/>
    <n v="0.60967626190885704"/>
    <n v="0"/>
    <n v="1"/>
    <n v="138274.99710642465"/>
  </r>
  <r>
    <s v="STND-60186"/>
    <s v="Kemper Lakes Office Property Owner LLC"/>
    <s v="Kemper Lakes Office Property Owner LLC - One Corporate Dr - Lake Zurich"/>
    <s v="VSD on HVAC Fan or Pump &lt;= 200 HP"/>
    <s v="Variable Speed Drives"/>
    <s v="Office"/>
    <n v="0"/>
    <n v="19012.107"/>
    <n v="1.6589579999999999"/>
    <x v="6"/>
    <x v="0"/>
    <n v="15"/>
    <s v="ΔkWpeak"/>
    <m/>
    <s v="Private-Non-Lighting"/>
    <s v="non_lighting"/>
    <n v="3"/>
    <n v="1"/>
    <s v="Non-Lighting"/>
    <n v="0.98952339343681495"/>
    <n v="0.43468415683807998"/>
    <n v="18812.924635023799"/>
    <n v="0.72112275945978799"/>
    <n v="0.7"/>
    <n v="13169.0472445167"/>
    <n v="0.50478593162185204"/>
    <n v="2885"/>
    <n v="1.165"/>
    <n v="1.3779999999999999"/>
    <n v="2.5499999999999998E-2"/>
    <n v="0.55000000000000004"/>
    <n v="24.263431542460999"/>
    <d v="1900-01-16T07:56:40"/>
    <n v="43245"/>
    <n v="0.72112275945978799"/>
    <n v="0"/>
    <n v="1"/>
    <n v="197535.7086677505"/>
  </r>
  <r>
    <s v="STND-60187"/>
    <s v="Steppenwolf Theatre Co"/>
    <s v="Steppenwolf Theatre Company - 1010 Kolmar Ave - Chicago"/>
    <s v="New Indoor LED Fixtures"/>
    <s v="Indoor Lighting"/>
    <s v="Warehouse"/>
    <n v="0"/>
    <n v="22488.18"/>
    <n v="3.5589840000000001"/>
    <x v="0"/>
    <x v="0"/>
    <n v="9.5383441434566993"/>
    <s v="Qty / 1,000"/>
    <m/>
    <s v="Private-Lighting"/>
    <s v="lighting"/>
    <n v="3"/>
    <n v="1"/>
    <s v="Lighting"/>
    <n v="0.91633259480590001"/>
    <n v="1.30467645558681"/>
    <n v="20606.6523318621"/>
    <n v="4.6433226306101503"/>
    <n v="0.71"/>
    <n v="14630.7231556221"/>
    <n v="3.2967590677332099"/>
    <n v="5242"/>
    <n v="1"/>
    <n v="1.22"/>
    <n v="1.0999999999999999E-2"/>
    <n v="0.68"/>
    <n v="13.3536818008394"/>
    <d v="1900-01-08T12:55:13"/>
    <n v="43276"/>
    <n v="5.5970619944674"/>
    <n v="226.67317565048401"/>
    <n v="0"/>
    <n v="139552.87252596437"/>
  </r>
  <r>
    <s v="STND-60187"/>
    <s v="Steppenwolf Theatre Co"/>
    <s v="Steppenwolf Theatre Company - 1010 Kolmar Ave - Chicago"/>
    <s v="New Indoor LED Fixtures"/>
    <s v="Indoor Lighting"/>
    <s v="Warehouse"/>
    <n v="0"/>
    <n v="1887.12"/>
    <n v="0.29865599999999998"/>
    <x v="0"/>
    <x v="0"/>
    <n v="9.5383441434566993"/>
    <s v="Qty / 1,000"/>
    <m/>
    <s v="Private-Lighting"/>
    <s v="lighting"/>
    <n v="3"/>
    <n v="1"/>
    <s v="Lighting"/>
    <n v="0.91633259480590001"/>
    <n v="1.30467645558681"/>
    <n v="1729.2295663101099"/>
    <n v="0.38964945151973301"/>
    <n v="0.71"/>
    <n v="1227.7529920801801"/>
    <n v="0.27665111057901098"/>
    <n v="5242"/>
    <n v="1"/>
    <n v="1.22"/>
    <n v="1.0999999999999999E-2"/>
    <n v="0.68"/>
    <n v="13.3536818008394"/>
    <d v="1900-01-08T12:55:13"/>
    <n v="43276"/>
    <n v="0.46968352401125002"/>
    <n v="19.0215252294112"/>
    <n v="0"/>
    <n v="11710.730561619424"/>
  </r>
  <r>
    <s v="STND-60187"/>
    <s v="Steppenwolf Theatre Co"/>
    <s v="Steppenwolf Theatre Company - 1010 Kolmar Ave - Chicago"/>
    <s v="New Indoor LED Fixtures"/>
    <s v="Indoor Lighting"/>
    <s v="Warehouse"/>
    <n v="0"/>
    <n v="7076.7"/>
    <n v="1.1199600000000001"/>
    <x v="0"/>
    <x v="0"/>
    <n v="9.5383441434566993"/>
    <s v="Qty / 1,000"/>
    <m/>
    <s v="Private-Lighting"/>
    <s v="lighting"/>
    <n v="3"/>
    <n v="1"/>
    <s v="Lighting"/>
    <n v="0.91633259480590001"/>
    <n v="1.30467645558681"/>
    <n v="6484.6108736629103"/>
    <n v="1.4611854431989999"/>
    <n v="0.71"/>
    <n v="4604.0737203006702"/>
    <n v="1.0374416646712901"/>
    <n v="5242"/>
    <n v="1"/>
    <n v="1.22"/>
    <n v="1.0999999999999999E-2"/>
    <n v="0.68"/>
    <n v="13.3536818008394"/>
    <d v="1900-01-08T12:55:13"/>
    <n v="43276"/>
    <n v="1.76131321504219"/>
    <n v="71.330719610291993"/>
    <n v="0"/>
    <n v="43915.239606072792"/>
  </r>
  <r>
    <s v="STND-60187"/>
    <s v="Steppenwolf Theatre Co"/>
    <s v="Steppenwolf Theatre Company - 1010 Kolmar Ave - Chicago"/>
    <s v="New Indoor LED Fixtures"/>
    <s v="Indoor Lighting"/>
    <s v="Warehouse"/>
    <n v="0"/>
    <n v="14992.12"/>
    <n v="2.3726560000000001"/>
    <x v="0"/>
    <x v="0"/>
    <n v="9.5383441434566993"/>
    <s v="Qty / 1,000"/>
    <m/>
    <s v="Private-Lighting"/>
    <s v="lighting"/>
    <n v="3"/>
    <n v="1"/>
    <s v="Lighting"/>
    <n v="0.91633259480590001"/>
    <n v="1.30467645558681"/>
    <n v="13737.7682212414"/>
    <n v="3.0955484204067698"/>
    <n v="0.71"/>
    <n v="9753.81543708141"/>
    <n v="2.1978393784888102"/>
    <n v="5242"/>
    <n v="1"/>
    <n v="1.22"/>
    <n v="1.0999999999999999E-2"/>
    <n v="0.68"/>
    <n v="13.3536818008394"/>
    <d v="1900-01-08T12:55:13"/>
    <n v="43276"/>
    <n v="3.7313746629782698"/>
    <n v="151.11545043365601"/>
    <n v="0"/>
    <n v="93035.248350643014"/>
  </r>
  <r>
    <s v="STND-60188"/>
    <s v="The Realty Associates Fund X, LP"/>
    <s v="NAI Hiffman - 2708 Alft Lane - Elgin"/>
    <s v="New Indoor LED Fixtures"/>
    <s v="Indoor Lighting"/>
    <s v="Warehouse"/>
    <n v="0"/>
    <n v="145937.28"/>
    <n v="23.096063999999998"/>
    <x v="0"/>
    <x v="0"/>
    <n v="9.5383441434566993"/>
    <s v="Qty / 1,000"/>
    <m/>
    <s v="Private-Lighting"/>
    <s v="lighting"/>
    <n v="2"/>
    <n v="1"/>
    <s v="Lighting"/>
    <n v="0.97902139861649395"/>
    <n v="0.93591656730105399"/>
    <n v="142875.71997588701"/>
    <n v="21.615988937045401"/>
    <n v="0.71"/>
    <n v="101441.76118288"/>
    <n v="15.347352145302301"/>
    <n v="5242"/>
    <n v="1"/>
    <n v="1.22"/>
    <n v="1.0999999999999999E-2"/>
    <n v="0.68"/>
    <n v="13.3536818008394"/>
    <d v="1900-01-08T12:55:13"/>
    <n v="43239"/>
    <n v="26.055917233661301"/>
    <n v="1571.63291973476"/>
    <n v="1"/>
    <n v="967586.42868065659"/>
  </r>
  <r>
    <s v="STND-60189"/>
    <s v="Dri-Stick Decal Corporation"/>
    <s v="Dri-Stick Decal dba Rydin Decal - 700 Phoenix Lake Ave - Streamwood"/>
    <s v="New Indoor LED Fixtures"/>
    <s v="Indoor Lighting"/>
    <s v="Manufacturing"/>
    <n v="0"/>
    <n v="100000.943"/>
    <n v="17.884152"/>
    <x v="0"/>
    <x v="0"/>
    <n v="10.827197921178"/>
    <s v="Qty / 1,000"/>
    <m/>
    <s v="Private-Lighting"/>
    <s v="lighting"/>
    <n v="3"/>
    <n v="1"/>
    <s v="Lighting"/>
    <n v="0.91633259480590001"/>
    <n v="1.30467645558681"/>
    <n v="91634.123582226894"/>
    <n v="23.333032042535699"/>
    <n v="0.71"/>
    <n v="65060.227743381103"/>
    <n v="16.566452750200298"/>
    <n v="4618"/>
    <n v="1.02"/>
    <n v="1.04"/>
    <n v="1.2E-2"/>
    <n v="0.81"/>
    <n v="15.158077089649201"/>
    <d v="1900-01-09T19:51:10"/>
    <n v="43239"/>
    <n v="27.698281152107899"/>
    <n v="1078.0485127320801"/>
    <n v="1"/>
    <n v="704419.96257450315"/>
  </r>
  <r>
    <s v="STND-60190"/>
    <s v="DeKalb County Government"/>
    <s v="DeKalb Co - 133 W State St - Sycamore"/>
    <s v="New Indoor LED Fixtures"/>
    <s v="Indoor Lighting"/>
    <s v="Miscellaneous (24/7)"/>
    <n v="0"/>
    <n v="3147.54"/>
    <n v="0.350582"/>
    <x v="0"/>
    <x v="1"/>
    <n v="6.5651260504201696"/>
    <s v="Qty / 1,000"/>
    <m/>
    <s v="Public-Lighting"/>
    <s v="lighting"/>
    <n v="3"/>
    <n v="1"/>
    <s v="Lighting"/>
    <n v="0.99829244462109001"/>
    <n v="0.987374621353864"/>
    <n v="3142.1654011426699"/>
    <n v="0.34615576950347998"/>
    <n v="0.71"/>
    <n v="2230.9374348112901"/>
    <n v="0.245770596347471"/>
    <n v="7616"/>
    <n v="1.1100000000000001"/>
    <n v="1.29"/>
    <n v="2.1999999999999999E-2"/>
    <n v="0.76"/>
    <n v="9.1911764705882408"/>
    <d v="1900-01-05T13:33:47"/>
    <n v="43280"/>
    <n v="0.35307606028506799"/>
    <n v="62.277152094719497"/>
    <n v="0"/>
    <n v="14646.385470137149"/>
  </r>
  <r>
    <s v="STND-60191"/>
    <s v="1200 Shermer LLC"/>
    <s v="1200 Shermer LLC - 1200 Shermer Rd - Northbrook"/>
    <s v="New Indoor LED Fixtures"/>
    <s v="Indoor Lighting"/>
    <s v="Office"/>
    <n v="0"/>
    <n v="-8681.6569999999992"/>
    <n v="-1.952148"/>
    <x v="0"/>
    <x v="0"/>
    <n v="15"/>
    <s v="Qty / 1,000"/>
    <m/>
    <s v="Private-Lighting"/>
    <s v="lighting"/>
    <n v="3"/>
    <n v="1"/>
    <s v="Lighting"/>
    <n v="0.91633259480590001"/>
    <n v="1.30467645558681"/>
    <n v="-7955.2852860248004"/>
    <n v="-2.5469215334208699"/>
    <n v="0.71"/>
    <n v="-5648.2525530776102"/>
    <n v="-1.8083142887288199"/>
    <n v="2885"/>
    <n v="1.165"/>
    <n v="1.3779999999999999"/>
    <n v="2.5499999999999998E-2"/>
    <n v="0.55000000000000004"/>
    <n v="24.263431542460999"/>
    <d v="1900-01-16T07:56:40"/>
    <n v="43287"/>
    <n v="-3.36049813091552"/>
    <n v="-174.12856205462001"/>
    <n v="0"/>
    <n v="-84723.788296164159"/>
  </r>
  <r>
    <s v="STND-60191"/>
    <s v="1200 Shermer LLC"/>
    <s v="1200 Shermer LLC - 1200 Shermer Rd - Northbrook"/>
    <s v="New Indoor LED Fixtures"/>
    <s v="Indoor Lighting"/>
    <s v="Office"/>
    <n v="0"/>
    <n v="16536.330000000002"/>
    <n v="3.7183410000000001"/>
    <x v="0"/>
    <x v="0"/>
    <n v="15"/>
    <s v="Qty / 1,000"/>
    <m/>
    <s v="Private-Lighting"/>
    <s v="lighting"/>
    <n v="3"/>
    <n v="1"/>
    <s v="Lighting"/>
    <n v="0.91633259480590001"/>
    <n v="1.30467645558681"/>
    <n v="15152.7781774666"/>
    <n v="4.8512319565431001"/>
    <n v="0.71"/>
    <n v="10758.472506001301"/>
    <n v="3.4443746891456"/>
    <n v="2885"/>
    <n v="1.165"/>
    <n v="1.3779999999999999"/>
    <n v="2.5499999999999998E-2"/>
    <n v="0.55000000000000004"/>
    <n v="24.263431542460999"/>
    <d v="1900-01-16T07:56:40"/>
    <n v="43287"/>
    <n v="6.4008866031707399"/>
    <n v="331.670251953133"/>
    <n v="0"/>
    <n v="161377.08759001951"/>
  </r>
  <r>
    <s v="STND-60191"/>
    <s v="1200 Shermer LLC"/>
    <s v="1200 Shermer LLC - 1200 Shermer Rd - Northbrook"/>
    <s v="New Indoor LED Fixtures"/>
    <s v="Indoor Lighting"/>
    <s v="Office"/>
    <n v="0"/>
    <n v="2646.3530000000001"/>
    <n v="0.59505600000000003"/>
    <x v="0"/>
    <x v="0"/>
    <n v="15"/>
    <s v="Qty / 1,000"/>
    <m/>
    <s v="Private-Lighting"/>
    <s v="lighting"/>
    <n v="3"/>
    <n v="1"/>
    <s v="Lighting"/>
    <n v="0.91633259480590001"/>
    <n v="1.30467645558681"/>
    <n v="2424.9395112623802"/>
    <n v="0.77635555295566305"/>
    <n v="0.71"/>
    <n v="1721.70705299629"/>
    <n v="0.55121244259852098"/>
    <n v="2885"/>
    <n v="1.165"/>
    <n v="1.3779999999999999"/>
    <n v="2.5499999999999998E-2"/>
    <n v="0.55000000000000004"/>
    <n v="24.263431542460999"/>
    <d v="1900-01-16T07:56:40"/>
    <n v="43287"/>
    <n v="1.02435090771297"/>
    <n v="53.078075139219401"/>
    <n v="0"/>
    <n v="25825.605794944349"/>
  </r>
  <r>
    <s v="STND-60192"/>
    <s v="AptarGroup, Inc."/>
    <s v="Aptar - 901 Technology Way - Libertyville"/>
    <s v="Outdoor &amp; Garage - LED Fixtures"/>
    <s v="Outdoor &amp; Garage Lighting"/>
    <s v="Exterior"/>
    <n v="0"/>
    <n v="17591.964"/>
    <n v="0"/>
    <x v="0"/>
    <x v="0"/>
    <n v="10.1978380583316"/>
    <s v="Qty / 1,000"/>
    <m/>
    <s v="Private-Lighting"/>
    <s v="lighting"/>
    <n v="3"/>
    <n v="1"/>
    <s v="Lighting"/>
    <n v="0.91633259480590001"/>
    <n v="1.30467645558681"/>
    <n v="16120.090019851999"/>
    <n v="0"/>
    <n v="0.71"/>
    <n v="11445.2639140949"/>
    <n v="0"/>
    <n v="4903"/>
    <n v="1"/>
    <n v="1"/>
    <n v="0"/>
    <n v="0"/>
    <n v="14.276973281664301"/>
    <d v="1900-01-09T04:44:53"/>
    <n v="43269"/>
    <n v="0"/>
    <n v="0"/>
    <n v="0"/>
    <n v="116716.94793080626"/>
  </r>
  <r>
    <s v="STND-60192"/>
    <s v="AptarGroup, Inc."/>
    <s v="Aptar - 901 Technology Way - Libertyville"/>
    <s v="Outdoor &amp; Garage - LED Fixtures"/>
    <s v="Outdoor &amp; Garage Lighting"/>
    <s v="Exterior"/>
    <n v="0"/>
    <n v="11325.93"/>
    <n v="0"/>
    <x v="0"/>
    <x v="0"/>
    <n v="10.1978380583316"/>
    <s v="Qty / 1,000"/>
    <m/>
    <s v="Private-Lighting"/>
    <s v="lighting"/>
    <n v="3"/>
    <n v="1"/>
    <s v="Lighting"/>
    <n v="0.91633259480590001"/>
    <n v="1.30467645558681"/>
    <n v="10378.31882549"/>
    <n v="0"/>
    <n v="0.71"/>
    <n v="7368.6063660978898"/>
    <n v="0"/>
    <n v="4903"/>
    <n v="1"/>
    <n v="1"/>
    <n v="0"/>
    <n v="0"/>
    <n v="14.276973281664301"/>
    <d v="1900-01-09T04:44:53"/>
    <n v="43269"/>
    <n v="0"/>
    <n v="0"/>
    <n v="0"/>
    <n v="75143.854437057569"/>
  </r>
  <r>
    <s v="STND-60192"/>
    <s v="AptarGroup, Inc."/>
    <s v="Aptar - 901 Technology Way - Libertyville"/>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269"/>
    <n v="0"/>
    <n v="0"/>
    <n v="0"/>
    <n v="11255.31326200088"/>
  </r>
  <r>
    <s v="STND-60193"/>
    <s v="Interplex Group Services, Inc"/>
    <s v="Interplex Group Services Inc - 3550 Salt  Creek Suite 112 - Arlington Heights"/>
    <s v="New Indoor LED Fixtures"/>
    <s v="Indoor Lighting"/>
    <s v="Office"/>
    <n v="0"/>
    <n v="18416.455000000002"/>
    <n v="4.1411040000000003"/>
    <x v="0"/>
    <x v="0"/>
    <n v="15"/>
    <s v="Qty / 1,000"/>
    <m/>
    <s v="Private-Lighting"/>
    <s v="lighting"/>
    <n v="3"/>
    <n v="1"/>
    <s v="Lighting"/>
    <n v="0.91633259480590001"/>
    <n v="1.30467645558681"/>
    <n v="16875.597997276102"/>
    <n v="5.4028008889363504"/>
    <n v="0.71"/>
    <n v="11981.674578066"/>
    <n v="3.8359886311448101"/>
    <n v="2885"/>
    <n v="1.165"/>
    <n v="1.3779999999999999"/>
    <n v="2.5499999999999998E-2"/>
    <n v="0.55000000000000004"/>
    <n v="24.263431542460999"/>
    <d v="1900-01-16T07:56:40"/>
    <n v="43372"/>
    <n v="7.1286461128596699"/>
    <n v="369.38004200046402"/>
    <n v="0"/>
    <n v="179725.11867098999"/>
  </r>
  <r>
    <s v="STND-60193"/>
    <s v="Interplex Group Services, Inc"/>
    <s v="Interplex Group Services Inc - 3550 Salt  Creek Suite 112 - Arlington Heights"/>
    <s v="New Indoor LED Fixtures"/>
    <s v="Indoor Lighting"/>
    <s v="Office"/>
    <n v="0"/>
    <n v="202.52699999999999"/>
    <n v="4.5539999999999997E-2"/>
    <x v="0"/>
    <x v="0"/>
    <n v="15"/>
    <s v="Qty / 1,000"/>
    <m/>
    <s v="Private-Lighting"/>
    <s v="lighting"/>
    <n v="3"/>
    <n v="1"/>
    <s v="Lighting"/>
    <n v="0.91633259480590001"/>
    <n v="1.30467645558681"/>
    <n v="185.58209142825399"/>
    <n v="5.9414965787423203E-2"/>
    <n v="0.71"/>
    <n v="131.76328491406099"/>
    <n v="4.2184625709070403E-2"/>
    <n v="2885"/>
    <n v="1.165"/>
    <n v="1.3779999999999999"/>
    <n v="2.5499999999999998E-2"/>
    <n v="0.55000000000000004"/>
    <n v="24.263431542460999"/>
    <d v="1900-01-16T07:56:40"/>
    <n v="43372"/>
    <n v="7.8394202120890794E-2"/>
    <n v="4.0620972801892599"/>
    <n v="0"/>
    <n v="1976.4492737109149"/>
  </r>
  <r>
    <s v="STND-60194"/>
    <s v="Libertyville Car Spa"/>
    <s v="Libertyville Car Spa Inc - 540 Peterson Ave - Libertyville"/>
    <s v="Outdoor &amp; Garage - LED Fixtures"/>
    <s v="Outdoor &amp; Garage Lighting"/>
    <s v="Exterior"/>
    <n v="0"/>
    <n v="23220.608"/>
    <n v="0"/>
    <x v="0"/>
    <x v="0"/>
    <n v="10.1978380583316"/>
    <s v="Qty / 1,000"/>
    <m/>
    <s v="Private-Lighting"/>
    <s v="lighting"/>
    <n v="3"/>
    <n v="1"/>
    <s v="Lighting"/>
    <n v="0.91633259480590001"/>
    <n v="1.30467645558681"/>
    <n v="21277.799981610598"/>
    <n v="0"/>
    <n v="0.71"/>
    <n v="15107.237986943501"/>
    <n v="0"/>
    <n v="4903"/>
    <n v="1"/>
    <n v="1"/>
    <n v="0"/>
    <n v="0"/>
    <n v="14.276973281664301"/>
    <d v="1900-01-09T04:44:53"/>
    <n v="43286"/>
    <n v="0"/>
    <n v="0"/>
    <n v="0"/>
    <n v="154061.16649952531"/>
  </r>
  <r>
    <s v="STND-60194"/>
    <s v="Libertyville Car Spa"/>
    <s v="Libertyville Car Spa Inc - 540 Peterson Ave - Libertyville"/>
    <s v="Outdoor &amp; Garage - LED Fixtures"/>
    <s v="Outdoor &amp; Garage Lighting"/>
    <s v="Exterior"/>
    <n v="0"/>
    <n v="1500.318"/>
    <n v="0"/>
    <x v="0"/>
    <x v="0"/>
    <n v="10.1978380583316"/>
    <s v="Qty / 1,000"/>
    <m/>
    <s v="Private-Lighting"/>
    <s v="lighting"/>
    <n v="3"/>
    <n v="1"/>
    <s v="Lighting"/>
    <n v="0.91633259480590001"/>
    <n v="1.30467645558681"/>
    <n v="1374.790285974"/>
    <n v="0"/>
    <n v="0.71"/>
    <n v="976.10110304153898"/>
    <n v="0"/>
    <n v="4903"/>
    <n v="1"/>
    <n v="1"/>
    <n v="0"/>
    <n v="0"/>
    <n v="14.276973281664301"/>
    <d v="1900-01-09T04:44:53"/>
    <n v="43286"/>
    <n v="0"/>
    <n v="0"/>
    <n v="0"/>
    <n v="9954.1209773764604"/>
  </r>
  <r>
    <s v="STND-60195"/>
    <s v="Centerville Plaza Condominium Association"/>
    <s v="Centerville Plaza Condominium Association - 661 S Eastwood Dr - Woodstock"/>
    <s v="Outdoor &amp; Garage - LED Fixtures"/>
    <s v="Outdoor &amp; Garage Lighting"/>
    <s v="Exterior"/>
    <n v="0"/>
    <n v="5386.3879999999999"/>
    <n v="1.0761829999999999"/>
    <x v="0"/>
    <x v="0"/>
    <n v="10.1978380583316"/>
    <s v="Qty / 1,000"/>
    <m/>
    <s v="Private-Lighting"/>
    <s v="lighting"/>
    <n v="3"/>
    <n v="1"/>
    <s v="Lighting"/>
    <n v="0.91633259480590001"/>
    <n v="1.30467645558681"/>
    <n v="4935.7228926713597"/>
    <n v="1.4040706220027801"/>
    <n v="0.71"/>
    <n v="3504.3632537966701"/>
    <n v="0.99689014162197098"/>
    <n v="4903"/>
    <n v="1"/>
    <n v="1"/>
    <n v="0"/>
    <n v="0"/>
    <n v="14.276973281664301"/>
    <d v="1900-01-09T04:44:53"/>
    <n v="43296"/>
    <n v="1.4040706220027801"/>
    <n v="0"/>
    <n v="0"/>
    <n v="35736.928959786441"/>
  </r>
  <r>
    <s v="STND-60195"/>
    <s v="Centerville Plaza Condominium Association"/>
    <s v="Centerville Plaza Condominium Association - 661 S Eastwood Dr - Woodstock"/>
    <s v="Outdoor &amp; Garage - LED Fixtures"/>
    <s v="Outdoor &amp; Garage Lighting"/>
    <s v="Exterior"/>
    <n v="0"/>
    <n v="7678.4679999999998"/>
    <n v="1.534133"/>
    <x v="0"/>
    <x v="0"/>
    <n v="10.1978380583316"/>
    <s v="Qty / 1,000"/>
    <m/>
    <s v="Private-Lighting"/>
    <s v="lighting"/>
    <n v="3"/>
    <n v="1"/>
    <s v="Lighting"/>
    <n v="0.91633259480590001"/>
    <n v="1.30467645558681"/>
    <n v="7036.0305065740704"/>
    <n v="2.0015472048387499"/>
    <n v="0.71"/>
    <n v="4995.5816596675904"/>
    <n v="1.42109851543552"/>
    <n v="4903"/>
    <n v="1"/>
    <n v="1"/>
    <n v="0"/>
    <n v="0"/>
    <n v="14.276973281664301"/>
    <d v="1900-01-09T04:44:53"/>
    <n v="43296"/>
    <n v="2.0015472048387499"/>
    <n v="0"/>
    <n v="0"/>
    <n v="50944.132772461489"/>
  </r>
  <r>
    <s v="STND-60195"/>
    <s v="Centerville Plaza Condominium Association"/>
    <s v="Centerville Plaza Condominium Association - 661 S Eastwood Dr - Woodstock"/>
    <s v="Outdoor &amp; Garage - LED Fixtures"/>
    <s v="Outdoor &amp; Garage Lighting"/>
    <s v="Exterior"/>
    <n v="0"/>
    <n v="4309.1099999999997"/>
    <n v="0.86094599999999999"/>
    <x v="0"/>
    <x v="0"/>
    <n v="10.1978380583316"/>
    <s v="Qty / 1,000"/>
    <m/>
    <s v="Private-Lighting"/>
    <s v="lighting"/>
    <n v="3"/>
    <n v="1"/>
    <s v="Lighting"/>
    <n v="0.91633259480590001"/>
    <n v="1.30467645558681"/>
    <n v="3948.5779476040502"/>
    <n v="1.12325597573164"/>
    <n v="0.71"/>
    <n v="2803.4903427988802"/>
    <n v="0.79751174276946302"/>
    <n v="4903"/>
    <n v="1"/>
    <n v="1"/>
    <n v="0"/>
    <n v="0"/>
    <n v="14.276973281664301"/>
    <d v="1900-01-09T04:44:53"/>
    <n v="43296"/>
    <n v="1.12325597573164"/>
    <n v="0"/>
    <n v="0"/>
    <n v="28589.540513959524"/>
  </r>
  <r>
    <s v="STND-60196"/>
    <s v="Evoqua Water Technologies, LLC"/>
    <s v="Evoqua Water Technologies - 4669 Shepherd Tr - Rockford"/>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268"/>
    <n v="10.661200899291901"/>
    <n v="0"/>
    <n v="0"/>
    <n v="1006167.17691442"/>
  </r>
  <r>
    <s v="STND-60197"/>
    <s v="Earle M Jorgensen"/>
    <s v="Earle M Jorgensen Company - 1900 Mitchell Blvd - Schaumburg"/>
    <s v="New Indoor LED Fixtures"/>
    <s v="Indoor Lighting"/>
    <s v="Manufacturing"/>
    <n v="0"/>
    <n v="2826.2159999999999"/>
    <n v="0.50544"/>
    <x v="0"/>
    <x v="0"/>
    <n v="10.827197921178"/>
    <s v="Qty / 1,000"/>
    <m/>
    <s v="Private-Lighting"/>
    <s v="lighting"/>
    <n v="3"/>
    <n v="1"/>
    <s v="Lighting"/>
    <n v="0.91633259480590001"/>
    <n v="1.30467645558681"/>
    <n v="2589.75384076195"/>
    <n v="0.65943566771179496"/>
    <n v="0.71"/>
    <n v="1838.7252269409901"/>
    <n v="0.46819932407537501"/>
    <n v="4618"/>
    <n v="1.02"/>
    <n v="1.04"/>
    <n v="1.2E-2"/>
    <n v="0.81"/>
    <n v="15.158077089649201"/>
    <d v="1900-01-09T19:51:10"/>
    <n v="43246"/>
    <n v="0.78280587335208396"/>
    <n v="30.467692244258199"/>
    <n v="1"/>
    <n v="19908.241954753033"/>
  </r>
  <r>
    <s v="STND-60197"/>
    <s v="Earle M Jorgensen"/>
    <s v="Earle M Jorgensen Company - 1900 Mitchell Blvd - Schaumburg"/>
    <s v="New Indoor LED Fixtures"/>
    <s v="Indoor Lighting"/>
    <s v="Manufacturing"/>
    <n v="0"/>
    <n v="25718.565999999999"/>
    <n v="4.5995039999999996"/>
    <x v="0"/>
    <x v="0"/>
    <n v="10.827197921178"/>
    <s v="Qty / 1,000"/>
    <m/>
    <s v="Private-Lighting"/>
    <s v="lighting"/>
    <n v="3"/>
    <n v="1"/>
    <s v="Lighting"/>
    <n v="0.91633259480590001"/>
    <n v="1.30467645558681"/>
    <n v="23566.7603174668"/>
    <n v="6.0008645761773396"/>
    <n v="0.71"/>
    <n v="16732.3998254014"/>
    <n v="4.2606138490859102"/>
    <n v="4618"/>
    <n v="1.02"/>
    <n v="1.04"/>
    <n v="1.2E-2"/>
    <n v="0.81"/>
    <n v="15.158077089649201"/>
    <d v="1900-01-09T19:51:10"/>
    <n v="43246"/>
    <n v="7.1235334475039602"/>
    <n v="277.256003734903"/>
    <n v="1"/>
    <n v="181165.00460590515"/>
  </r>
  <r>
    <s v="STND-60198"/>
    <s v="White Oak Project Company, LLC"/>
    <s v="White Oak Project Company LLC - 21440 W Lake Cook Road - Deer Park"/>
    <s v="Outdoor &amp; Garage - LED Fixtures"/>
    <s v="Outdoor &amp; Garage Lighting"/>
    <s v="Exterior"/>
    <n v="0"/>
    <n v="5854.1819999999998"/>
    <n v="0"/>
    <x v="0"/>
    <x v="0"/>
    <n v="10.1978380583316"/>
    <s v="Qty / 1,000"/>
    <m/>
    <s v="Private-Lighting"/>
    <s v="lighting"/>
    <n v="3"/>
    <n v="1"/>
    <s v="Lighting"/>
    <n v="0.91633259480590001"/>
    <n v="1.30467645558681"/>
    <n v="5364.3777825259904"/>
    <n v="0"/>
    <n v="0.71"/>
    <n v="3808.7082255934502"/>
    <n v="0"/>
    <n v="4903"/>
    <n v="1"/>
    <n v="1"/>
    <n v="0"/>
    <n v="0"/>
    <n v="14.276973281664301"/>
    <d v="1900-01-09T04:44:53"/>
    <n v="43198"/>
    <n v="0"/>
    <n v="0"/>
    <n v="1"/>
    <n v="38840.589696037503"/>
  </r>
  <r>
    <s v="STND-60199"/>
    <s v="915 Harger Rd LLC"/>
    <s v="915 Harger Rd LLC - 915 Harger Rd Suite 100 - Oak Brook"/>
    <s v="New Indoor LED Fixtures"/>
    <s v="Indoor Lighting"/>
    <s v="Office"/>
    <n v="0"/>
    <n v="2676.732"/>
    <n v="0.60188699999999995"/>
    <x v="0"/>
    <x v="0"/>
    <n v="15"/>
    <s v="Qty / 1,000"/>
    <m/>
    <s v="Private-Lighting"/>
    <s v="lighting"/>
    <n v="3"/>
    <n v="1"/>
    <s v="Lighting"/>
    <n v="0.91633259480590001"/>
    <n v="1.30467645558681"/>
    <n v="2452.7767791599899"/>
    <n v="0.78526779782377598"/>
    <n v="0.71"/>
    <n v="1741.4715132035899"/>
    <n v="0.55754013645488099"/>
    <n v="2885"/>
    <n v="1.165"/>
    <n v="1.3779999999999999"/>
    <n v="2.5499999999999998E-2"/>
    <n v="0.55000000000000004"/>
    <n v="24.263431542460999"/>
    <d v="1900-01-16T07:56:40"/>
    <n v="43268"/>
    <n v="1.0361100380311099"/>
    <n v="53.687388728394502"/>
    <n v="0"/>
    <n v="26122.072698053849"/>
  </r>
  <r>
    <s v="STND-60199"/>
    <s v="915 Harger Rd LLC"/>
    <s v="915 Harger Rd LLC - 915 Harger Rd Suite 100 - Oak Brook"/>
    <s v="New Indoor LED Fixtures"/>
    <s v="Indoor Lighting"/>
    <s v="Office"/>
    <n v="0"/>
    <n v="9606.5310000000009"/>
    <n v="2.1601140000000001"/>
    <x v="0"/>
    <x v="0"/>
    <n v="15"/>
    <s v="Qty / 1,000"/>
    <m/>
    <s v="Private-Lighting"/>
    <s v="lighting"/>
    <n v="3"/>
    <n v="1"/>
    <s v="Lighting"/>
    <n v="0.91633259480590001"/>
    <n v="1.30467645558681"/>
    <n v="8802.7774783133209"/>
    <n v="2.8182498771834399"/>
    <n v="0.71"/>
    <n v="6249.9720096024503"/>
    <n v="2.0009574128002399"/>
    <n v="2885"/>
    <n v="1.165"/>
    <n v="1.3779999999999999"/>
    <n v="2.5499999999999998E-2"/>
    <n v="0.55000000000000004"/>
    <n v="24.263431542460999"/>
    <d v="1900-01-16T07:56:40"/>
    <n v="43268"/>
    <n v="3.7184983206009199"/>
    <n v="192.67882034076399"/>
    <n v="0"/>
    <n v="93749.58014403675"/>
  </r>
  <r>
    <s v="STND-60200"/>
    <s v="City of DeKalb"/>
    <s v="DeKalb Fire Department - 330 N 7th - DeKalb"/>
    <s v="New Indoor LED Fixtures"/>
    <s v="Indoor Lighting"/>
    <s v="Miscellaneous (24/7)"/>
    <n v="0"/>
    <n v="33873.531000000003"/>
    <n v="3.7729339999999998"/>
    <x v="0"/>
    <x v="1"/>
    <n v="6.5651260504201696"/>
    <s v="Qty / 1,000"/>
    <m/>
    <s v="Public-Lighting"/>
    <s v="lighting"/>
    <n v="3"/>
    <n v="1"/>
    <s v="Lighting"/>
    <n v="0.99829244462109001"/>
    <n v="0.987374621353864"/>
    <n v="33815.690069938297"/>
    <n v="3.7252992796431199"/>
    <n v="0.71"/>
    <n v="24009.139949656201"/>
    <n v="2.6449624885466201"/>
    <n v="7616"/>
    <n v="1.1100000000000001"/>
    <n v="1.29"/>
    <n v="2.1999999999999999E-2"/>
    <n v="0.76"/>
    <n v="9.1911764705882408"/>
    <d v="1900-01-05T13:33:47"/>
    <n v="43243"/>
    <n v="3.7997748670370499"/>
    <n v="670.22088426904702"/>
    <n v="1"/>
    <n v="157623.03013167152"/>
  </r>
  <r>
    <s v="STND-60201"/>
    <s v="Elk Creek LLC"/>
    <s v="Elk Creek LLC - 1683 Elk Blvd - Des Plaines"/>
    <s v="New Indoor LED Fixtures"/>
    <s v="Indoor Lighting"/>
    <s v="Office"/>
    <n v="0"/>
    <n v="9356.7469999999994"/>
    <n v="2.1039479999999999"/>
    <x v="0"/>
    <x v="0"/>
    <n v="15"/>
    <s v="Qty / 1,000"/>
    <m/>
    <s v="Private-Lighting"/>
    <s v="lighting"/>
    <n v="3"/>
    <n v="1"/>
    <s v="Lighting"/>
    <n v="0.91633259480590001"/>
    <n v="1.30467645558681"/>
    <n v="8573.8922574523203"/>
    <n v="2.7449714193789498"/>
    <n v="0.71"/>
    <n v="6087.4635027911499"/>
    <n v="1.9489297077590499"/>
    <n v="2885"/>
    <n v="1.165"/>
    <n v="1.3779999999999999"/>
    <n v="2.5499999999999998E-2"/>
    <n v="0.55000000000000004"/>
    <n v="24.263431542460999"/>
    <d v="1900-01-16T07:56:40"/>
    <n v="43268"/>
    <n v="3.62181213798516"/>
    <n v="187.668886321918"/>
    <n v="0"/>
    <n v="91311.952541867242"/>
  </r>
  <r>
    <s v="STND-60201"/>
    <s v="Elk Creek LLC"/>
    <s v="Elk Creek LLC - 1683 Elk Blvd - Des Plaines"/>
    <s v="New Indoor LED Fixtures"/>
    <s v="Indoor Lighting"/>
    <s v="Office"/>
    <n v="0"/>
    <n v="141.76900000000001"/>
    <n v="3.1877999999999997E-2"/>
    <x v="0"/>
    <x v="0"/>
    <n v="15"/>
    <s v="Qty / 1,000"/>
    <m/>
    <s v="Private-Lighting"/>
    <s v="lighting"/>
    <n v="3"/>
    <n v="1"/>
    <s v="Lighting"/>
    <n v="0.91633259480590001"/>
    <n v="1.30467645558681"/>
    <n v="129.90755563303799"/>
    <n v="4.1590476051196201E-2"/>
    <n v="0.71"/>
    <n v="92.234364499456703"/>
    <n v="2.9529237996349302E-2"/>
    <n v="2885"/>
    <n v="1.165"/>
    <n v="1.3779999999999999"/>
    <n v="2.5499999999999998E-2"/>
    <n v="0.55000000000000004"/>
    <n v="24.263431542460999"/>
    <d v="1900-01-16T07:56:40"/>
    <n v="43268"/>
    <n v="5.4875941484623603E-2"/>
    <n v="2.8434701018390198"/>
    <n v="0"/>
    <n v="1383.5154674918506"/>
  </r>
  <r>
    <s v="STND-60202"/>
    <s v="Birkey's Farm Store, Inc."/>
    <s v="Birkey's Farm Store Inc - 200 N Street - Prophetstown"/>
    <s v="New Indoor LED Fixtures"/>
    <s v="Indoor Lighting"/>
    <s v="Warehouse"/>
    <n v="0"/>
    <n v="850.61300000000006"/>
    <n v="0.19126799999999999"/>
    <x v="0"/>
    <x v="0"/>
    <n v="9.5383441434566993"/>
    <s v="Qty / 1,000"/>
    <m/>
    <s v="Private-Lighting"/>
    <s v="lighting"/>
    <n v="3"/>
    <n v="1"/>
    <s v="Lighting"/>
    <n v="0.91633259480590001"/>
    <n v="1.30467645558681"/>
    <n v="779.44441746563098"/>
    <n v="0.24954285630717701"/>
    <n v="0.71"/>
    <n v="553.40553640059795"/>
    <n v="0.17717542797809599"/>
    <n v="5242"/>
    <n v="1"/>
    <n v="1.22"/>
    <n v="1.0999999999999999E-2"/>
    <n v="0.68"/>
    <n v="13.3536818008394"/>
    <d v="1900-01-08T12:55:13"/>
    <n v="43247"/>
    <n v="0.300799007120513"/>
    <n v="8.5738885921219392"/>
    <n v="1"/>
    <n v="5278.5724570831571"/>
  </r>
  <r>
    <s v="STND-60202"/>
    <s v="Birkey's Farm Store, Inc."/>
    <s v="Birkey's Farm Store Inc - 200 N Street - Prophetstown"/>
    <s v="New Indoor LED Fixtures"/>
    <s v="Indoor Lighting"/>
    <s v="Warehouse"/>
    <n v="0"/>
    <n v="2059.0250000000001"/>
    <n v="0.46299000000000001"/>
    <x v="0"/>
    <x v="0"/>
    <n v="9.5383441434566993"/>
    <s v="Qty / 1,000"/>
    <m/>
    <s v="Private-Lighting"/>
    <s v="lighting"/>
    <n v="3"/>
    <n v="1"/>
    <s v="Lighting"/>
    <n v="0.91633259480590001"/>
    <n v="1.30467645558681"/>
    <n v="1886.75172102022"/>
    <n v="0.60405215217213504"/>
    <n v="0.71"/>
    <n v="1339.5937219243499"/>
    <n v="0.428877028042216"/>
    <n v="5242"/>
    <n v="1"/>
    <n v="1.22"/>
    <n v="1.0999999999999999E-2"/>
    <n v="0.68"/>
    <n v="13.3536818008394"/>
    <d v="1900-01-08T12:55:13"/>
    <n v="43247"/>
    <n v="0.72812458072822495"/>
    <n v="20.754268931222398"/>
    <n v="1"/>
    <n v="12777.505932128484"/>
  </r>
  <r>
    <s v="STND-60202"/>
    <s v="Birkey's Farm Store, Inc."/>
    <s v="Birkey's Farm Store Inc - 200 N Street - Prophetstown"/>
    <s v="New Indoor LED Fixtures"/>
    <s v="Indoor Lighting"/>
    <s v="Warehouse"/>
    <n v="0"/>
    <n v="1205.0360000000001"/>
    <n v="0.27096300000000001"/>
    <x v="0"/>
    <x v="0"/>
    <n v="9.5383441434566993"/>
    <s v="Qty / 1,000"/>
    <m/>
    <s v="Private-Lighting"/>
    <s v="lighting"/>
    <n v="3"/>
    <n v="1"/>
    <s v="Lighting"/>
    <n v="0.91633259480590001"/>
    <n v="1.30467645558681"/>
    <n v="1104.21376471452"/>
    <n v="0.35351904643516802"/>
    <n v="0.71"/>
    <n v="783.99177294731101"/>
    <n v="0.25099852296896902"/>
    <n v="5242"/>
    <n v="1"/>
    <n v="1.22"/>
    <n v="1.0999999999999999E-2"/>
    <n v="0.68"/>
    <n v="13.3536818008394"/>
    <d v="1900-01-08T12:55:13"/>
    <n v="43247"/>
    <n v="0.42613192675405998"/>
    <n v="12.146351411859699"/>
    <n v="1"/>
    <n v="7477.9833360102184"/>
  </r>
  <r>
    <s v="STND-60202"/>
    <s v="Birkey's Farm Store, Inc."/>
    <s v="Birkey's Farm Store Inc - 200 N Street - Prophetstown"/>
    <s v="New Indoor LED Fixtures"/>
    <s v="Indoor Lighting"/>
    <s v="Warehouse"/>
    <n v="0"/>
    <n v="729.09699999999998"/>
    <n v="0.16394400000000001"/>
    <x v="0"/>
    <x v="0"/>
    <n v="9.5383441434566993"/>
    <s v="Qty / 1,000"/>
    <m/>
    <s v="Private-Lighting"/>
    <s v="lighting"/>
    <n v="3"/>
    <n v="1"/>
    <s v="Lighting"/>
    <n v="0.91633259480590001"/>
    <n v="1.30467645558681"/>
    <n v="668.09534587519704"/>
    <n v="0.213893876834723"/>
    <n v="0.71"/>
    <n v="474.34769557138998"/>
    <n v="0.15186465255265399"/>
    <n v="5242"/>
    <n v="1"/>
    <n v="1.22"/>
    <n v="1.0999999999999999E-2"/>
    <n v="0.68"/>
    <n v="13.3536818008394"/>
    <d v="1900-01-08T12:55:13"/>
    <n v="43247"/>
    <n v="0.25782772038901097"/>
    <n v="7.34904880462717"/>
    <n v="1"/>
    <n v="4524.4915640155486"/>
  </r>
  <r>
    <s v="STND-60202"/>
    <s v="Birkey's Farm Store, Inc."/>
    <s v="Birkey's Farm Store Inc - 200 N Street - Prophetstown"/>
    <s v="New Indoor LED Fixtures"/>
    <s v="Indoor Lighting"/>
    <s v="Warehouse"/>
    <n v="0"/>
    <n v="2886.01"/>
    <n v="0.64894499999999999"/>
    <x v="0"/>
    <x v="0"/>
    <n v="9.5383441434566993"/>
    <s v="Qty / 1,000"/>
    <m/>
    <s v="Private-Lighting"/>
    <s v="lighting"/>
    <n v="3"/>
    <n v="1"/>
    <s v="Lighting"/>
    <n v="0.91633259480590001"/>
    <n v="1.30467645558681"/>
    <n v="2644.5450319357801"/>
    <n v="0.84666326247078005"/>
    <n v="0.71"/>
    <n v="1877.6269726743999"/>
    <n v="0.60113091635425397"/>
    <n v="5242"/>
    <n v="1"/>
    <n v="1.22"/>
    <n v="1.0999999999999999E-2"/>
    <n v="0.68"/>
    <n v="13.3536818008394"/>
    <d v="1900-01-08T12:55:13"/>
    <n v="43247"/>
    <n v="1.0205680598731699"/>
    <n v="29.089995351293499"/>
    <n v="1"/>
    <n v="17909.452238405192"/>
  </r>
  <r>
    <s v="STND-60202"/>
    <s v="Birkey's Farm Store, Inc."/>
    <s v="Birkey's Farm Store Inc - 200 N Street - Prophetstown"/>
    <s v="New Indoor LED Fixtures"/>
    <s v="Indoor Lighting"/>
    <s v="Warehouse"/>
    <n v="0"/>
    <n v="793.23099999999999"/>
    <n v="0.178365"/>
    <x v="0"/>
    <x v="0"/>
    <n v="9.5383441434566993"/>
    <s v="Qty / 1,000"/>
    <m/>
    <s v="Private-Lighting"/>
    <s v="lighting"/>
    <n v="3"/>
    <n v="1"/>
    <s v="Lighting"/>
    <n v="0.91633259480590001"/>
    <n v="1.30467645558681"/>
    <n v="726.86342051047905"/>
    <n v="0.232708616000741"/>
    <n v="0.71"/>
    <n v="516.07302856243996"/>
    <n v="0.165223117360526"/>
    <n v="5242"/>
    <n v="1"/>
    <n v="1.22"/>
    <n v="1.0999999999999999E-2"/>
    <n v="0.68"/>
    <n v="13.3536818008394"/>
    <d v="1900-01-08T12:55:13"/>
    <n v="43247"/>
    <n v="0.28050701060841499"/>
    <n v="7.9954976256152701"/>
    <n v="1"/>
    <n v="4922.4821495845108"/>
  </r>
  <r>
    <s v="STND-60202"/>
    <s v="Birkey's Farm Store, Inc."/>
    <s v="Birkey's Farm Store Inc - 200 N Street - Prophetstown"/>
    <s v="New Indoor LED Fixtures"/>
    <s v="Indoor Lighting"/>
    <s v="Warehouse"/>
    <n v="0"/>
    <n v="91.137"/>
    <n v="2.0493000000000001E-2"/>
    <x v="0"/>
    <x v="0"/>
    <n v="9.5383441434566993"/>
    <s v="Qty / 1,000"/>
    <m/>
    <s v="Private-Lighting"/>
    <s v="lighting"/>
    <n v="3"/>
    <n v="1"/>
    <s v="Lighting"/>
    <n v="0.91633259480590001"/>
    <n v="1.30467645558681"/>
    <n v="83.511803692825296"/>
    <n v="2.6736734604340399E-2"/>
    <n v="0.71"/>
    <n v="59.293380621906003"/>
    <n v="1.8983081569081701E-2"/>
    <n v="5242"/>
    <n v="1"/>
    <n v="1.22"/>
    <n v="1.0999999999999999E-2"/>
    <n v="0.68"/>
    <n v="13.3536818008394"/>
    <d v="1900-01-08T12:55:13"/>
    <n v="43247"/>
    <n v="3.2228465048626399E-2"/>
    <n v="0.918629840621078"/>
    <n v="1"/>
    <n v="565.56066980070602"/>
  </r>
  <r>
    <s v="STND-60202"/>
    <s v="Birkey's Farm Store, Inc."/>
    <s v="Birkey's Farm Store Inc - 200 N Street - Prophetstown"/>
    <s v="New Indoor LED Fixtures"/>
    <s v="Indoor Lighting"/>
    <s v="Warehouse"/>
    <n v="0"/>
    <n v="4735.7560000000003"/>
    <n v="1.0648770000000001"/>
    <x v="0"/>
    <x v="0"/>
    <n v="9.5383441434566993"/>
    <s v="Qty / 1,000"/>
    <m/>
    <s v="Private-Lighting"/>
    <s v="lighting"/>
    <n v="3"/>
    <n v="1"/>
    <s v="Lighting"/>
    <n v="0.91633259480590001"/>
    <n v="1.30467645558681"/>
    <n v="4339.52758384761"/>
    <n v="1.3893199499959099"/>
    <n v="0.71"/>
    <n v="3081.0645845317999"/>
    <n v="0.98641716449709704"/>
    <n v="5242"/>
    <n v="1"/>
    <n v="1.22"/>
    <n v="1.0999999999999999E-2"/>
    <n v="0.68"/>
    <n v="13.3536818008394"/>
    <d v="1900-01-08T12:55:13"/>
    <n v="43247"/>
    <n v="1.6746865356749201"/>
    <n v="47.734803422323701"/>
    <n v="1"/>
    <n v="29388.254335480742"/>
  </r>
  <r>
    <s v="STND-60203"/>
    <s v="E D Etnyre and Co"/>
    <s v="E D Etnyre and Co - 1333 S Daysville Rd - Oregon"/>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268"/>
    <n v="3.0565159659772401"/>
    <n v="0"/>
    <n v="0"/>
    <n v="288260.03878886497"/>
  </r>
  <r>
    <s v="STND-60205"/>
    <s v="Village of Arlington Heights"/>
    <s v="Village of Arlington Heights - 22 S Vail St - Arlington Heights"/>
    <s v="Outdoor &amp; Garage - LED Fixtures"/>
    <s v="Outdoor &amp; Garage Lighting"/>
    <s v="Garage"/>
    <n v="0"/>
    <n v="19385.7"/>
    <n v="5.2439999999999998"/>
    <x v="0"/>
    <x v="1"/>
    <n v="14.701558365186701"/>
    <s v="Qty / 1,000"/>
    <m/>
    <s v="Public-Lighting"/>
    <s v="lighting"/>
    <n v="3"/>
    <n v="1"/>
    <s v="Lighting"/>
    <n v="0.99829244462109001"/>
    <n v="0.987374621353864"/>
    <n v="19352.597843691099"/>
    <n v="5.1777925143796599"/>
    <n v="0.71"/>
    <n v="13740.3444690207"/>
    <n v="3.6762326852095599"/>
    <n v="3401"/>
    <n v="1"/>
    <n v="1"/>
    <n v="0"/>
    <n v="0.92"/>
    <n v="20.582181711261399"/>
    <d v="1900-01-13T16:50:15"/>
    <n v="43251"/>
    <n v="5.1777925143796599"/>
    <n v="0"/>
    <n v="1"/>
    <n v="202004.47616907809"/>
  </r>
  <r>
    <s v="STND-60206"/>
    <s v="CubeSmart, LP"/>
    <s v="CubeSmart LP - 9801 W 55th St - Countryside"/>
    <s v="New Indoor LED Fixtures"/>
    <s v="Indoor Lighting"/>
    <s v="Miscellaneous (24/7)"/>
    <n v="0"/>
    <n v="3167.4749999999999"/>
    <n v="0.67836799999999997"/>
    <x v="0"/>
    <x v="0"/>
    <n v="6.5651260504201696"/>
    <s v="Qty / 1,000"/>
    <m/>
    <s v="Private-Lighting"/>
    <s v="lighting"/>
    <n v="3"/>
    <n v="1"/>
    <s v="Lighting"/>
    <n v="0.91633259480590001"/>
    <n v="1.30467645558681"/>
    <n v="2902.4605857328202"/>
    <n v="0.88505075782351095"/>
    <n v="0.71"/>
    <n v="2060.7470158702999"/>
    <n v="0.62838603805469295"/>
    <n v="7616"/>
    <n v="1.1100000000000001"/>
    <n v="1.29"/>
    <n v="2.1999999999999999E-2"/>
    <n v="0.76"/>
    <n v="9.1911764705882408"/>
    <d v="1900-01-05T13:33:47"/>
    <n v="43274"/>
    <n v="0.90274455102357298"/>
    <n v="57.526245843353102"/>
    <n v="0"/>
    <n v="13529.063917215733"/>
  </r>
  <r>
    <s v="STND-60206"/>
    <s v="CubeSmart, LP"/>
    <s v="CubeSmart LP - 9801 W 55th St - Countryside"/>
    <s v="New Indoor LED Fixtures"/>
    <s v="Indoor Lighting"/>
    <s v="Miscellaneous (24/7)"/>
    <n v="0"/>
    <n v="110.49299999999999"/>
    <n v="2.3664000000000001E-2"/>
    <x v="0"/>
    <x v="0"/>
    <n v="6.5651260504201696"/>
    <s v="Qty / 1,000"/>
    <m/>
    <s v="Private-Lighting"/>
    <s v="lighting"/>
    <n v="3"/>
    <n v="1"/>
    <s v="Lighting"/>
    <n v="0.91633259480590001"/>
    <n v="1.30467645558681"/>
    <n v="101.24833739788799"/>
    <n v="3.0873863645006199E-2"/>
    <n v="0.71"/>
    <n v="71.886319552500694"/>
    <n v="2.19204431879544E-2"/>
    <n v="7616"/>
    <n v="1.1100000000000001"/>
    <n v="1.29"/>
    <n v="2.1999999999999999E-2"/>
    <n v="0.76"/>
    <n v="9.1911764705882408"/>
    <d v="1900-01-05T13:33:47"/>
    <n v="43274"/>
    <n v="3.14910889891944E-2"/>
    <n v="2.00672380428247"/>
    <n v="0"/>
    <n v="471.94274916295109"/>
  </r>
  <r>
    <s v="STND-60208"/>
    <s v="TKOS II LLC"/>
    <s v="TKOS II LLC - 203 N LaSalle St Ste 295 - Chicago"/>
    <s v="Water-Cooled Chiller"/>
    <s v="HVAC"/>
    <s v="Office"/>
    <n v="0"/>
    <n v="121429.28"/>
    <n v="48.45008"/>
    <x v="3"/>
    <x v="0"/>
    <n v="20"/>
    <s v="ΔkWpeak / CF"/>
    <n v="1"/>
    <s v="Private-Non-Lighting"/>
    <s v="non_lighting"/>
    <n v="3"/>
    <n v="1"/>
    <s v="Non-Lighting"/>
    <n v="0.98952339343681495"/>
    <n v="0.43468415683807998"/>
    <n v="120157.113208189"/>
    <n v="21.060482173537501"/>
    <n v="0.7"/>
    <n v="84109.979245732393"/>
    <n v="14.7423375214763"/>
    <n v="2885"/>
    <n v="1.165"/>
    <n v="1.3779999999999999"/>
    <n v="2.5499999999999998E-2"/>
    <n v="0.55000000000000004"/>
    <n v="24.263431542460999"/>
    <d v="1900-01-16T07:56:40"/>
    <n v="43292"/>
    <n v="21.060482173537501"/>
    <n v="0"/>
    <n v="0"/>
    <n v="1682199.584914648"/>
  </r>
  <r>
    <s v="STND-60209"/>
    <s v="Russian Ferro Alloys, Inc."/>
    <s v="Russian Ferro Alloys Inc - 2700 Wisconsin Ave - Downers Grove"/>
    <s v="New Indoor LED Fixtures"/>
    <s v="Indoor Lighting"/>
    <s v="Office"/>
    <n v="0"/>
    <n v="35114.805999999997"/>
    <n v="7.8958769999999996"/>
    <x v="0"/>
    <x v="0"/>
    <n v="15"/>
    <s v="Qty / 1,000"/>
    <m/>
    <s v="Private-Lighting"/>
    <s v="lighting"/>
    <n v="3"/>
    <n v="1"/>
    <s v="Lighting"/>
    <n v="0.91633259480590001"/>
    <n v="1.30467645558681"/>
    <n v="32176.841298085801"/>
    <n v="10.3015648181094"/>
    <n v="0.71"/>
    <n v="22845.557321640899"/>
    <n v="7.3141110208576601"/>
    <n v="2885"/>
    <n v="1.165"/>
    <n v="1.3779999999999999"/>
    <n v="2.5499999999999998E-2"/>
    <n v="0.55000000000000004"/>
    <n v="24.263431542460999"/>
    <d v="1900-01-16T07:56:40"/>
    <n v="43276"/>
    <n v="13.592248077727101"/>
    <n v="704.299959743508"/>
    <n v="0"/>
    <n v="342683.35982461349"/>
  </r>
  <r>
    <s v="STND-60209"/>
    <s v="Russian Ferro Alloys, Inc."/>
    <s v="Russian Ferro Alloys Inc - 2700 Wisconsin Ave - Downers Grove"/>
    <s v="New Indoor LED Fixtures"/>
    <s v="Indoor Lighting"/>
    <s v="Office"/>
    <n v="0"/>
    <n v="94.513000000000005"/>
    <n v="2.1252E-2"/>
    <x v="0"/>
    <x v="0"/>
    <n v="15"/>
    <s v="Qty / 1,000"/>
    <m/>
    <s v="Private-Lighting"/>
    <s v="lighting"/>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276"/>
    <n v="3.6583960989749101E-2"/>
    <n v="1.8956534202478099"/>
    <n v="0"/>
    <n v="922.34689797527847"/>
  </r>
  <r>
    <s v="STND-60210"/>
    <s v="Rockford Area Habitat for Humanity"/>
    <s v="Rockford Area Habitat for Humanity - 7141 Harrison Ave - Rockford"/>
    <s v="New Indoor LED Fixtures"/>
    <s v="Indoor Lighting"/>
    <s v="Retail (mall/dept. store)"/>
    <n v="0"/>
    <n v="153065.10200000001"/>
    <n v="30.581900999999998"/>
    <x v="0"/>
    <x v="0"/>
    <n v="9.1274187659729797"/>
    <s v="Qty / 1,000"/>
    <m/>
    <s v="Private-Lighting"/>
    <s v="lighting"/>
    <n v="2"/>
    <n v="1"/>
    <s v="Lighting"/>
    <n v="0.97902139861649395"/>
    <n v="0.93591656730105399"/>
    <n v="149854.01023941601"/>
    <n v="28.622107805460701"/>
    <n v="0.71"/>
    <n v="106396.347269986"/>
    <n v="20.321696541877099"/>
    <n v="5478"/>
    <n v="1.1200000000000001"/>
    <n v="1.31"/>
    <n v="2.1999999999999999E-2"/>
    <n v="0.95"/>
    <n v="12.7783862723622"/>
    <d v="1900-01-08T03:03:29"/>
    <n v="43302"/>
    <n v="22.998881322186101"/>
    <n v="2943.5609154171002"/>
    <n v="0"/>
    <n v="971124.01670304826"/>
  </r>
  <r>
    <s v="STND-60210"/>
    <s v="Rockford Area Habitat for Humanity"/>
    <s v="Rockford Area Habitat for Humanity - 7141 Harrison Ave - Rockford"/>
    <s v="Retrofit of Existing Indoor Fixtures to LED"/>
    <s v="Indoor Lighting"/>
    <s v="Retail (mall/dept. store)"/>
    <n v="0"/>
    <n v="45406.105000000003"/>
    <n v="9.0719899999999996"/>
    <x v="0"/>
    <x v="0"/>
    <n v="9.1274187659729797"/>
    <s v="Qty / 1,000"/>
    <m/>
    <s v="Private-Lighting"/>
    <s v="lighting"/>
    <n v="2"/>
    <n v="1"/>
    <s v="Lighting"/>
    <n v="0.97902139861649395"/>
    <n v="0.93591656730105399"/>
    <n v="44453.5484228274"/>
    <n v="8.4906257393894897"/>
    <n v="0.71"/>
    <n v="31562.019380207399"/>
    <n v="6.0283442749665301"/>
    <n v="5478"/>
    <n v="1.1200000000000001"/>
    <n v="1.31"/>
    <n v="2.1999999999999999E-2"/>
    <n v="0.95"/>
    <n v="12.7783862723622"/>
    <d v="1900-01-08T03:03:29"/>
    <n v="43302"/>
    <n v="6.82251967809521"/>
    <n v="873.19470116267996"/>
    <n v="0"/>
    <n v="288079.76798290788"/>
  </r>
  <r>
    <s v="STND-60210"/>
    <s v="Rockford Area Habitat for Humanity"/>
    <s v="Rockford Area Habitat for Humanity - 7141 Harrison Ave - Rockford"/>
    <s v="Retrofit of Existing Indoor Fixtures to LED"/>
    <s v="Indoor Lighting"/>
    <s v="Retail (mall/dept. store)"/>
    <n v="0"/>
    <n v="2090.377"/>
    <n v="0.41765000000000002"/>
    <x v="0"/>
    <x v="0"/>
    <n v="9.1274187659729797"/>
    <s v="Qty / 1,000"/>
    <m/>
    <s v="Private-Lighting"/>
    <s v="lighting"/>
    <n v="2"/>
    <n v="1"/>
    <s v="Lighting"/>
    <n v="0.97902139861649395"/>
    <n v="0.93591656730105399"/>
    <n v="2046.52381417575"/>
    <n v="0.39088555433328498"/>
    <n v="0.71"/>
    <n v="1453.0319080647801"/>
    <n v="0.27752874357663199"/>
    <n v="5478"/>
    <n v="1.1200000000000001"/>
    <n v="1.31"/>
    <n v="2.1999999999999999E-2"/>
    <n v="0.95"/>
    <n v="12.7783862723622"/>
    <d v="1900-01-08T03:03:29"/>
    <n v="43302"/>
    <n v="0.31409044140882703"/>
    <n v="40.199574921309399"/>
    <n v="0"/>
    <n v="13262.430705227998"/>
  </r>
  <r>
    <s v="STND-60210"/>
    <s v="Rockford Area Habitat for Humanity"/>
    <s v="Rockford Area Habitat for Humanity - 7141 Harrison Ave - Rockford"/>
    <s v="Retrofit of Existing Indoor Fixtures to LED"/>
    <s v="Indoor Lighting"/>
    <s v="Retail (mall/dept. store)"/>
    <n v="0"/>
    <n v="770.13900000000001"/>
    <n v="0.15387100000000001"/>
    <x v="0"/>
    <x v="0"/>
    <n v="9.1274187659729797"/>
    <s v="Qty / 1,000"/>
    <m/>
    <s v="Private-Lighting"/>
    <s v="lighting"/>
    <n v="2"/>
    <n v="1"/>
    <s v="Lighting"/>
    <n v="0.97902139861649395"/>
    <n v="0.93591656730105399"/>
    <n v="753.98256090910797"/>
    <n v="0.14401041812717999"/>
    <n v="0.71"/>
    <n v="535.32761824546697"/>
    <n v="0.102247396870298"/>
    <n v="5478"/>
    <n v="1.1200000000000001"/>
    <n v="1.31"/>
    <n v="2.1999999999999999E-2"/>
    <n v="0.95"/>
    <n v="12.7783862723622"/>
    <d v="1900-01-08T03:03:29"/>
    <n v="43302"/>
    <n v="0.115717491464187"/>
    <n v="14.810371732143199"/>
    <n v="0"/>
    <n v="4886.1593487172941"/>
  </r>
  <r>
    <s v="STND-60211"/>
    <s v="UniCarriers Americas Corporation"/>
    <s v="UniCarriers Americas Corporation - 240 N Prospect St -  Marengo"/>
    <s v="New Indoor LED Fixtures"/>
    <s v="Indoor Lighting"/>
    <s v="Manufacturing"/>
    <n v="0"/>
    <n v="531196.71799999999"/>
    <n v="94.999133"/>
    <x v="0"/>
    <x v="0"/>
    <n v="10.827197921178"/>
    <s v="Qty / 1,000"/>
    <m/>
    <s v="Private-Lighting"/>
    <s v="lighting"/>
    <n v="1"/>
    <n v="1"/>
    <s v="Lighting"/>
    <n v="0.99989942556735301"/>
    <n v="1.019640158801"/>
    <n v="531143.29319146299"/>
    <n v="96.864931058077701"/>
    <n v="0.71"/>
    <n v="377111.73816593899"/>
    <n v="68.774101051235206"/>
    <n v="4618"/>
    <n v="1.02"/>
    <n v="1.04"/>
    <n v="1.2E-2"/>
    <n v="0.81"/>
    <n v="15.158077089649201"/>
    <d v="1900-01-09T19:51:10"/>
    <n v="43247"/>
    <n v="114.98686023038699"/>
    <n v="6248.7446257819201"/>
    <n v="1"/>
    <n v="4083063.4275220768"/>
  </r>
  <r>
    <s v="STND-60211"/>
    <s v="UniCarriers Americas Corporation"/>
    <s v="UniCarriers Americas Corporation - 240 N Prospect St -  Marengo"/>
    <s v="New Indoor LED Fixtures"/>
    <s v="Indoor Lighting"/>
    <s v="Manufacturing"/>
    <n v="0"/>
    <n v="109073.09600000001"/>
    <n v="19.506613999999999"/>
    <x v="0"/>
    <x v="0"/>
    <n v="10.827197921178"/>
    <s v="Qty / 1,000"/>
    <m/>
    <s v="Private-Lighting"/>
    <s v="lighting"/>
    <n v="1"/>
    <n v="1"/>
    <s v="Lighting"/>
    <n v="0.99989942556735301"/>
    <n v="1.019640158801"/>
    <n v="109062.12603525299"/>
    <n v="19.8897269966299"/>
    <n v="0.71"/>
    <n v="77434.109485029403"/>
    <n v="14.121706167607201"/>
    <n v="4618"/>
    <n v="1.02"/>
    <n v="1.04"/>
    <n v="1.2E-2"/>
    <n v="0.81"/>
    <n v="15.158077089649201"/>
    <d v="1900-01-09T19:51:10"/>
    <n v="43247"/>
    <n v="23.610787033036399"/>
    <n v="1283.0838357088601"/>
    <n v="1"/>
    <n v="838394.42924457998"/>
  </r>
  <r>
    <s v="STND-60211"/>
    <s v="UniCarriers Americas Corporation"/>
    <s v="UniCarriers Americas Corporation - 240 N Prospect St -  Marengo"/>
    <s v="New Indoor LED Fixtures"/>
    <s v="Indoor Lighting"/>
    <s v="Manufacturing"/>
    <n v="0"/>
    <n v="76199.494000000006"/>
    <n v="13.627504999999999"/>
    <x v="0"/>
    <x v="0"/>
    <n v="10.827197921178"/>
    <s v="Qty / 1,000"/>
    <m/>
    <s v="Private-Lighting"/>
    <s v="lighting"/>
    <n v="1"/>
    <n v="1"/>
    <s v="Lighting"/>
    <n v="0.99989942556735301"/>
    <n v="1.019640158801"/>
    <n v="76191.830279122907"/>
    <n v="13.895151362261499"/>
    <n v="0.71"/>
    <n v="54096.199498177302"/>
    <n v="9.8655574672056492"/>
    <n v="4618"/>
    <n v="1.02"/>
    <n v="1.04"/>
    <n v="1.2E-2"/>
    <n v="0.81"/>
    <n v="15.158077089649201"/>
    <d v="1900-01-09T19:51:10"/>
    <n v="43247"/>
    <n v="16.494719091003599"/>
    <n v="896.37447387203497"/>
    <n v="1"/>
    <n v="585710.25875029562"/>
  </r>
  <r>
    <s v="STND-60211"/>
    <s v="UniCarriers Americas Corporation"/>
    <s v="UniCarriers Americas Corporation - 240 N Prospect St -  Marengo"/>
    <s v="Occupancy Sensors Plus Daylighting Controls"/>
    <s v="Indoor Lighting"/>
    <s v="Manufacturing"/>
    <n v="0"/>
    <n v="41244.349000000002"/>
    <n v="5.399591"/>
    <x v="0"/>
    <x v="0"/>
    <n v="8"/>
    <s v="Qty / 1,000"/>
    <m/>
    <s v="Private-Lighting"/>
    <s v="lighting"/>
    <n v="1"/>
    <n v="1"/>
    <s v="Lighting"/>
    <n v="0.99989942556735301"/>
    <n v="1.019640158801"/>
    <n v="41240.200872999398"/>
    <n v="5.5056398247004701"/>
    <n v="0.71"/>
    <n v="29280.542619829601"/>
    <n v="3.9090042755373302"/>
    <n v="4618"/>
    <n v="1.02"/>
    <n v="1.04"/>
    <n v="1.2E-2"/>
    <n v="0.81"/>
    <n v="15.158077089649201"/>
    <d v="1900-01-09T19:51:10"/>
    <n v="43247"/>
    <n v="6.5356598108979904"/>
    <n v="485.17883379999301"/>
    <n v="1"/>
    <n v="234244.34095863681"/>
  </r>
  <r>
    <s v="STND-60212"/>
    <s v="Carnicerias Jimenez Inc."/>
    <s v="Maribel Jimenez Inc dba Carnicerias Jimenez - 3850 W Fullerton Ave - Chicago"/>
    <s v="Outdoor &amp; Garage - LED Fixtures"/>
    <s v="Outdoor &amp; Garage Lighting"/>
    <s v="Exterior"/>
    <n v="0"/>
    <n v="37458.92"/>
    <n v="0"/>
    <x v="0"/>
    <x v="0"/>
    <n v="10.1978380583316"/>
    <s v="Qty / 1,000"/>
    <m/>
    <s v="Private-Lighting"/>
    <s v="lighting"/>
    <n v="3"/>
    <n v="1"/>
    <s v="Lighting"/>
    <n v="0.91633259480590001"/>
    <n v="1.30467645558681"/>
    <n v="34324.829362226599"/>
    <n v="0"/>
    <n v="0.71"/>
    <n v="24370.628847180898"/>
    <n v="0"/>
    <n v="4903"/>
    <n v="1"/>
    <n v="1"/>
    <n v="0"/>
    <n v="0"/>
    <n v="14.276973281664301"/>
    <d v="1900-01-09T04:44:53"/>
    <n v="43288"/>
    <n v="0"/>
    <n v="0"/>
    <n v="0"/>
    <n v="248527.72636325532"/>
  </r>
  <r>
    <s v="STND-60212"/>
    <s v="Carnicerias Jimenez Inc."/>
    <s v="Maribel Jimenez Inc dba Carnicerias Jimenez - 3850 W Fullerton Ave - Chicago"/>
    <s v="Outdoor &amp; Garage - LED Fixtures"/>
    <s v="Outdoor &amp; Garage Lighting"/>
    <s v="Exterior"/>
    <n v="0"/>
    <n v="11473.02"/>
    <n v="0"/>
    <x v="0"/>
    <x v="0"/>
    <n v="10.1978380583316"/>
    <s v="Qty / 1,000"/>
    <m/>
    <s v="Private-Lighting"/>
    <s v="lighting"/>
    <n v="3"/>
    <n v="1"/>
    <s v="Lighting"/>
    <n v="0.91633259480590001"/>
    <n v="1.30467645558681"/>
    <n v="10513.10218686"/>
    <n v="0"/>
    <n v="0.71"/>
    <n v="7464.3025526705896"/>
    <n v="0"/>
    <n v="4903"/>
    <n v="1"/>
    <n v="1"/>
    <n v="0"/>
    <n v="0"/>
    <n v="14.276973281664301"/>
    <d v="1900-01-09T04:44:53"/>
    <n v="43288"/>
    <n v="0"/>
    <n v="0"/>
    <n v="0"/>
    <n v="76119.748650525857"/>
  </r>
  <r>
    <s v="STND-60213"/>
    <s v="Hyatt Corporation D/B/A Park Hyatt Chicago"/>
    <s v="Hyatt Corporation D/B/A Park Hyatt Chicago - 800 N Michigan Ave - Chicago"/>
    <s v="Building Energy Management System"/>
    <s v="Energy Management System"/>
    <s v="Hotel/Motel (common)"/>
    <n v="19595.54"/>
    <n v="46858.9"/>
    <n v="0"/>
    <x v="1"/>
    <x v="0"/>
    <n v="15"/>
    <s v="NA"/>
    <m/>
    <s v="EMS"/>
    <s v="ems"/>
    <n v="3"/>
    <n v="1"/>
    <s v="EMS"/>
    <n v="0.91036333343406195"/>
    <n v="0"/>
    <n v="42658.624405053401"/>
    <n v="0"/>
    <n v="0.7"/>
    <n v="29861.037083537401"/>
    <n v="0"/>
    <n v="6138"/>
    <n v="1.2"/>
    <n v="1.24"/>
    <n v="3.2000000000000001E-2"/>
    <n v="0.73"/>
    <n v="11.4043662430759"/>
    <d v="1900-01-07T03:30:12"/>
    <n v="43426"/>
    <n v="0"/>
    <n v="0"/>
    <n v="0"/>
    <n v="447915.55625306105"/>
  </r>
  <r>
    <s v="STND-60214"/>
    <s v="Howard John Inn &amp; Suites"/>
    <s v="Howard Johnson - 157 N Cypress St - Manteno"/>
    <s v="Outdoor &amp; Garage - LED Fixtures"/>
    <s v="Outdoor &amp; Garage Lighting"/>
    <s v="Exterior"/>
    <n v="0"/>
    <n v="11473.02"/>
    <n v="0"/>
    <x v="0"/>
    <x v="0"/>
    <n v="10.1978380583316"/>
    <s v="Qty / 1,000"/>
    <m/>
    <s v="Private-Lighting"/>
    <s v="lighting"/>
    <n v="3"/>
    <n v="1"/>
    <s v="Lighting"/>
    <n v="0.91633259480590001"/>
    <n v="1.30467645558681"/>
    <n v="10513.10218686"/>
    <n v="0"/>
    <n v="0.71"/>
    <n v="7464.3025526705896"/>
    <n v="0"/>
    <n v="4903"/>
    <n v="1"/>
    <n v="1"/>
    <n v="0"/>
    <n v="0"/>
    <n v="14.276973281664301"/>
    <d v="1900-01-09T04:44:53"/>
    <n v="43289"/>
    <n v="0"/>
    <n v="0"/>
    <n v="0"/>
    <n v="76119.748650525857"/>
  </r>
  <r>
    <s v="STND-60214"/>
    <s v="Howard John Inn &amp; Suites"/>
    <s v="Howard Johnson - 157 N Cypress St - Manteno"/>
    <s v="Outdoor &amp; Garage - LED Fixtures"/>
    <s v="Outdoor &amp; Garage Lighting"/>
    <s v="Exterior"/>
    <n v="0"/>
    <n v="8972.49"/>
    <n v="0"/>
    <x v="0"/>
    <x v="0"/>
    <n v="10.1978380583316"/>
    <s v="Qty / 1,000"/>
    <m/>
    <s v="Private-Lighting"/>
    <s v="lighting"/>
    <n v="3"/>
    <n v="1"/>
    <s v="Lighting"/>
    <n v="0.91633259480590001"/>
    <n v="1.30467645558681"/>
    <n v="8221.7850435699893"/>
    <n v="0"/>
    <n v="0.71"/>
    <n v="5837.4673809346896"/>
    <n v="0"/>
    <n v="4903"/>
    <n v="1"/>
    <n v="1"/>
    <n v="0"/>
    <n v="0"/>
    <n v="14.276973281664301"/>
    <d v="1900-01-09T04:44:53"/>
    <n v="43289"/>
    <n v="0"/>
    <n v="0"/>
    <n v="0"/>
    <n v="59529.547021565064"/>
  </r>
  <r>
    <s v="STND-60215"/>
    <s v="Tacos El Bombero Inc"/>
    <s v="Vivas Zapatas Inc - 1662 Greenleaf Ave - Elk Grove"/>
    <s v="New Indoor LED Fixtures"/>
    <s v="Indoor Lighting"/>
    <s v="Restaurant"/>
    <n v="0"/>
    <n v="7939.009"/>
    <n v="1.084994"/>
    <x v="0"/>
    <x v="0"/>
    <n v="8.9750493627714896"/>
    <s v="Qty / 1,000"/>
    <m/>
    <s v="Private-Lighting"/>
    <s v="lighting"/>
    <n v="3"/>
    <n v="1"/>
    <s v="Lighting"/>
    <n v="0.91633259480590001"/>
    <n v="1.30467645558681"/>
    <n v="7274.7727171573897"/>
    <n v="1.41556612625295"/>
    <n v="0.71"/>
    <n v="5165.0886291817496"/>
    <n v="1.0050519496396"/>
    <n v="5571"/>
    <n v="1.17"/>
    <n v="1.31"/>
    <n v="2.1000000000000001E-2"/>
    <n v="0.68"/>
    <n v="12.565069107880101"/>
    <d v="1900-01-07T23:24:04"/>
    <n v="43274"/>
    <n v="1.5890953370598899"/>
    <n v="130.57284364128699"/>
    <n v="0"/>
    <n v="46356.925409995929"/>
  </r>
  <r>
    <s v="STND-60216"/>
    <s v="Berry Global Inc"/>
    <s v="Berry Global Inc - 921 W Industrial Dr - Aurora"/>
    <s v="Outdoor &amp; Garage - LED Fixtures"/>
    <s v="Outdoor &amp; Garage Lighting"/>
    <s v="Exterior"/>
    <n v="0"/>
    <n v="3206.5619999999999"/>
    <n v="0"/>
    <x v="0"/>
    <x v="0"/>
    <n v="10.1978380583316"/>
    <s v="Qty / 1,000"/>
    <m/>
    <s v="Private-Lighting"/>
    <s v="lighting"/>
    <n v="3"/>
    <n v="1"/>
    <s v="Lighting"/>
    <n v="0.91633259480590001"/>
    <n v="1.30467645558681"/>
    <n v="2938.2772778660001"/>
    <n v="0"/>
    <n v="0.71"/>
    <n v="2086.1768672848598"/>
    <n v="0"/>
    <n v="4903"/>
    <n v="1"/>
    <n v="1"/>
    <n v="0"/>
    <n v="0"/>
    <n v="14.276973281664301"/>
    <d v="1900-01-09T04:44:53"/>
    <n v="43313"/>
    <n v="0"/>
    <n v="0"/>
    <n v="0"/>
    <n v="21274.493853608536"/>
  </r>
  <r>
    <s v="STND-60216"/>
    <s v="Berry Global Inc"/>
    <s v="Berry Global Inc - 921 W Industrial Dr - Aurora"/>
    <s v="Outdoor &amp; Garage - LED Fixtures"/>
    <s v="Outdoor &amp; Garage Lighting"/>
    <s v="Exterior"/>
    <n v="0"/>
    <n v="13826.46"/>
    <n v="0"/>
    <x v="0"/>
    <x v="0"/>
    <n v="10.1978380583316"/>
    <s v="Qty / 1,000"/>
    <m/>
    <s v="Private-Lighting"/>
    <s v="lighting"/>
    <n v="3"/>
    <n v="1"/>
    <s v="Lighting"/>
    <n v="0.91633259480590001"/>
    <n v="1.30467645558681"/>
    <n v="12669.63596878"/>
    <n v="0"/>
    <n v="0.71"/>
    <n v="8995.4415378337908"/>
    <n v="0"/>
    <n v="4903"/>
    <n v="1"/>
    <n v="1"/>
    <n v="0"/>
    <n v="0"/>
    <n v="14.276973281664301"/>
    <d v="1900-01-09T04:44:53"/>
    <n v="43313"/>
    <n v="0"/>
    <n v="0"/>
    <n v="0"/>
    <n v="91734.056066018369"/>
  </r>
  <r>
    <s v="STND-60216"/>
    <s v="Berry Global Inc"/>
    <s v="Berry Global Inc - 921 W Industrial Dr - Aurora"/>
    <s v="Outdoor &amp; Garage - LED Fixtures"/>
    <s v="Outdoor &amp; Garage Lighting"/>
    <s v="Exterior"/>
    <n v="0"/>
    <n v="21180.959999999999"/>
    <n v="0"/>
    <x v="0"/>
    <x v="0"/>
    <n v="10.1978380583316"/>
    <s v="Qty / 1,000"/>
    <m/>
    <s v="Private-Lighting"/>
    <s v="lighting"/>
    <n v="3"/>
    <n v="1"/>
    <s v="Lighting"/>
    <n v="0.91633259480590001"/>
    <n v="1.30467645558681"/>
    <n v="19408.804037279999"/>
    <n v="0"/>
    <n v="0.71"/>
    <n v="13780.250866468799"/>
    <n v="0"/>
    <n v="4903"/>
    <n v="1"/>
    <n v="1"/>
    <n v="0"/>
    <n v="0"/>
    <n v="14.276973281664301"/>
    <d v="1900-01-09T04:44:53"/>
    <n v="43313"/>
    <n v="0"/>
    <n v="0"/>
    <n v="0"/>
    <n v="140528.76673943253"/>
  </r>
  <r>
    <s v="STND-60216"/>
    <s v="Berry Global Inc"/>
    <s v="Berry Global Inc - 921 W Industrial Dr - Aurora"/>
    <s v="Photocells"/>
    <s v="Outdoor &amp; Garage Lighting"/>
    <s v="Manufacturing"/>
    <n v="0"/>
    <n v="603.12"/>
    <n v="0"/>
    <x v="0"/>
    <x v="0"/>
    <n v="8"/>
    <s v="Qty / 1,000"/>
    <m/>
    <s v="Private-Lighting"/>
    <s v="lighting"/>
    <n v="3"/>
    <n v="1"/>
    <s v="Lighting"/>
    <n v="0.91633259480590001"/>
    <n v="1.30467645558681"/>
    <n v="552.658514579334"/>
    <n v="0"/>
    <n v="0.71"/>
    <n v="392.38754535132699"/>
    <n v="0"/>
    <n v="4618"/>
    <n v="1.02"/>
    <n v="1.04"/>
    <n v="1.2E-2"/>
    <n v="0.81"/>
    <n v="15.158077089649201"/>
    <d v="1900-01-09T19:51:10"/>
    <n v="43313"/>
    <n v="0"/>
    <n v="6.5018648774039303"/>
    <n v="0"/>
    <n v="3139.1003628106159"/>
  </r>
  <r>
    <s v="STND-60216"/>
    <s v="Berry Global Inc"/>
    <s v="Berry Global Inc - 921 W Industrial Dr - Aurora"/>
    <s v="New Indoor LED Fixtures"/>
    <s v="Indoor Lighting"/>
    <s v="Manufacturing"/>
    <n v="0"/>
    <n v="7687.308"/>
    <n v="1.374797"/>
    <x v="0"/>
    <x v="0"/>
    <n v="10.827197921178"/>
    <s v="Qty / 1,000"/>
    <m/>
    <s v="Private-Lighting"/>
    <s v="lighting"/>
    <n v="3"/>
    <n v="1"/>
    <s v="Lighting"/>
    <n v="0.91633259480590001"/>
    <n v="1.30467645558681"/>
    <n v="7044.1308867121497"/>
    <n v="1.7936652771113699"/>
    <n v="0.71"/>
    <n v="5001.3329295656304"/>
    <n v="1.27350234674908"/>
    <n v="4618"/>
    <n v="1.02"/>
    <n v="1.04"/>
    <n v="1.2E-2"/>
    <n v="0.81"/>
    <n v="15.158077089649201"/>
    <d v="1900-01-09T19:51:10"/>
    <n v="43313"/>
    <n v="2.1292322852699099"/>
    <n v="82.872128078966497"/>
    <n v="0"/>
    <n v="54150.421498112068"/>
  </r>
  <r>
    <s v="STND-60217"/>
    <s v="First Assembly of God Church"/>
    <s v="First Assembly of God Church - 1741 Essington Road - Joliet"/>
    <s v="Outdoor &amp; Garage - LED Fixtures"/>
    <s v="Outdoor &amp; Garage Lighting"/>
    <s v="Exterior"/>
    <n v="0"/>
    <n v="24637.575000000001"/>
    <n v="0"/>
    <x v="0"/>
    <x v="0"/>
    <n v="10.1978380583316"/>
    <s v="Qty / 1,000"/>
    <m/>
    <s v="Private-Lighting"/>
    <s v="lighting"/>
    <n v="3"/>
    <n v="1"/>
    <s v="Lighting"/>
    <n v="0.91633259480590001"/>
    <n v="1.30467645558681"/>
    <n v="22576.213029474999"/>
    <n v="0"/>
    <n v="0.71"/>
    <n v="16029.111250927201"/>
    <n v="0"/>
    <n v="4903"/>
    <n v="1"/>
    <n v="1"/>
    <n v="0"/>
    <n v="0"/>
    <n v="14.276973281664301"/>
    <d v="1900-01-09T04:44:53"/>
    <n v="43246"/>
    <n v="0"/>
    <n v="0"/>
    <n v="1"/>
    <n v="163462.28075593663"/>
  </r>
  <r>
    <s v="STND-60217"/>
    <s v="First Assembly of God Church"/>
    <s v="First Assembly of God Church - 1741 Essington Road - Joliet"/>
    <s v="Outdoor &amp; Garage - LED Fixtures"/>
    <s v="Outdoor &amp; Garage Lighting"/>
    <s v="Exterior"/>
    <n v="0"/>
    <n v="14071.61"/>
    <n v="0"/>
    <x v="0"/>
    <x v="0"/>
    <n v="10.1978380583316"/>
    <s v="Qty / 1,000"/>
    <m/>
    <s v="Private-Lighting"/>
    <s v="lighting"/>
    <n v="3"/>
    <n v="1"/>
    <s v="Lighting"/>
    <n v="0.91633259480590001"/>
    <n v="1.30467645558681"/>
    <n v="12894.2749043966"/>
    <n v="0"/>
    <n v="0.71"/>
    <n v="9154.9351821216205"/>
    <n v="0"/>
    <n v="4903"/>
    <n v="1"/>
    <n v="1"/>
    <n v="0"/>
    <n v="0"/>
    <n v="14.276973281664301"/>
    <d v="1900-01-09T04:44:53"/>
    <n v="43246"/>
    <n v="0"/>
    <n v="0"/>
    <n v="1"/>
    <n v="93360.546421798805"/>
  </r>
  <r>
    <s v="STND-60217"/>
    <s v="First Assembly of God Church"/>
    <s v="First Assembly of God Church - 1741 Essington Road - Joliet"/>
    <s v="Outdoor &amp; Garage - LED Fixtures"/>
    <s v="Outdoor &amp; Garage Lighting"/>
    <s v="Exterior"/>
    <n v="0"/>
    <n v="4020.46"/>
    <n v="0"/>
    <x v="0"/>
    <x v="0"/>
    <n v="10.1978380583316"/>
    <s v="Qty / 1,000"/>
    <m/>
    <s v="Private-Lighting"/>
    <s v="lighting"/>
    <n v="3"/>
    <n v="1"/>
    <s v="Lighting"/>
    <n v="0.91633259480590001"/>
    <n v="1.30467645558681"/>
    <n v="3684.0785441133298"/>
    <n v="0"/>
    <n v="0.71"/>
    <n v="2615.6957663204598"/>
    <n v="0"/>
    <n v="4903"/>
    <n v="1"/>
    <n v="1"/>
    <n v="0"/>
    <n v="0"/>
    <n v="14.276973281664301"/>
    <d v="1900-01-09T04:44:53"/>
    <n v="43246"/>
    <n v="0"/>
    <n v="0"/>
    <n v="1"/>
    <n v="26674.441834799625"/>
  </r>
  <r>
    <s v="STND-60217"/>
    <s v="First Assembly of God Church"/>
    <s v="First Assembly of God Church - 1741 Essington Road - Joliet"/>
    <s v="Outdoor &amp; Garage - LED Fixtures"/>
    <s v="Outdoor &amp; Garage Lighting"/>
    <s v="Exterior"/>
    <n v="0"/>
    <n v="14071.61"/>
    <n v="0"/>
    <x v="0"/>
    <x v="0"/>
    <n v="10.1978380583316"/>
    <s v="Qty / 1,000"/>
    <m/>
    <s v="Private-Lighting"/>
    <s v="lighting"/>
    <n v="3"/>
    <n v="1"/>
    <s v="Lighting"/>
    <n v="0.91633259480590001"/>
    <n v="1.30467645558681"/>
    <n v="12894.2749043966"/>
    <n v="0"/>
    <n v="0.71"/>
    <n v="9154.9351821216205"/>
    <n v="0"/>
    <n v="4903"/>
    <n v="1"/>
    <n v="1"/>
    <n v="0"/>
    <n v="0"/>
    <n v="14.276973281664301"/>
    <d v="1900-01-09T04:44:53"/>
    <n v="43246"/>
    <n v="0"/>
    <n v="0"/>
    <n v="1"/>
    <n v="93360.546421798805"/>
  </r>
  <r>
    <s v="STND-60218"/>
    <s v="Chicago Metal Fabricators, Inc."/>
    <s v="Chicago Metal Fabricators Inc - 3724 S Rockwell St - Chicago"/>
    <s v="New Indoor LED Fixtures"/>
    <s v="Indoor Lighting"/>
    <s v="Manufacturing"/>
    <n v="0"/>
    <n v="1318.9010000000001"/>
    <n v="0.235872"/>
    <x v="0"/>
    <x v="0"/>
    <n v="10.827197921178"/>
    <s v="Qty / 1,000"/>
    <m/>
    <s v="Private-Lighting"/>
    <s v="lighting"/>
    <n v="3"/>
    <n v="1"/>
    <s v="Lighting"/>
    <n v="0.91633259480590001"/>
    <n v="1.30467645558681"/>
    <n v="1208.5519756220999"/>
    <n v="0.30773664493217101"/>
    <n v="0.71"/>
    <n v="858.07190269168802"/>
    <n v="0.218493017901842"/>
    <n v="4618"/>
    <n v="1.02"/>
    <n v="1.04"/>
    <n v="1.2E-2"/>
    <n v="0.81"/>
    <n v="15.158077089649201"/>
    <d v="1900-01-09T19:51:10"/>
    <n v="43324"/>
    <n v="0.36530940756430602"/>
    <n v="14.218258536730501"/>
    <n v="0"/>
    <n v="9290.514321044695"/>
  </r>
  <r>
    <s v="STND-60218"/>
    <s v="Chicago Metal Fabricators, Inc."/>
    <s v="Chicago Metal Fabricators Inc - 3724 S Rockwell St - Chicago"/>
    <s v="New Indoor LED Fixtures"/>
    <s v="Indoor Lighting"/>
    <s v="Manufacturing"/>
    <n v="0"/>
    <n v="14837.634"/>
    <n v="2.6535600000000001"/>
    <x v="0"/>
    <x v="0"/>
    <n v="10.827197921178"/>
    <s v="Qty / 1,000"/>
    <m/>
    <s v="Private-Lighting"/>
    <s v="lighting"/>
    <n v="3"/>
    <n v="1"/>
    <s v="Lighting"/>
    <n v="0.91633259480590001"/>
    <n v="1.30467645558681"/>
    <n v="13596.2076640002"/>
    <n v="3.4620372554869299"/>
    <n v="0.71"/>
    <n v="9653.3074414401708"/>
    <n v="2.4580464513957199"/>
    <n v="4618"/>
    <n v="1.02"/>
    <n v="1.04"/>
    <n v="1.2E-2"/>
    <n v="0.81"/>
    <n v="15.158077089649201"/>
    <d v="1900-01-09T19:51:10"/>
    <n v="43324"/>
    <n v="4.1097308350984401"/>
    <n v="159.95538428235599"/>
    <n v="0"/>
    <n v="104518.27026245314"/>
  </r>
  <r>
    <s v="STND-60218"/>
    <s v="Chicago Metal Fabricators, Inc."/>
    <s v="Chicago Metal Fabricators Inc - 3724 S Rockwell St - Chicago"/>
    <s v="New Indoor LED Fixtures"/>
    <s v="Indoor Lighting"/>
    <s v="Manufacturing"/>
    <n v="0"/>
    <n v="320.30399999999997"/>
    <n v="5.7283000000000001E-2"/>
    <x v="0"/>
    <x v="0"/>
    <n v="10.827197921178"/>
    <s v="Qty / 1,000"/>
    <m/>
    <s v="Private-Lighting"/>
    <s v="lighting"/>
    <n v="3"/>
    <n v="1"/>
    <s v="Lighting"/>
    <n v="0.91633259480590001"/>
    <n v="1.30467645558681"/>
    <n v="293.50499544670902"/>
    <n v="7.4735781405378995E-2"/>
    <n v="0.71"/>
    <n v="208.38854676716301"/>
    <n v="5.3062404797819103E-2"/>
    <n v="4618"/>
    <n v="1.02"/>
    <n v="1.04"/>
    <n v="1.2E-2"/>
    <n v="0.81"/>
    <n v="15.158077089649201"/>
    <d v="1900-01-09T19:51:10"/>
    <n v="43324"/>
    <n v="8.8717689227657895E-2"/>
    <n v="3.4529999464318699"/>
    <n v="0"/>
    <n v="2256.2640403547316"/>
  </r>
  <r>
    <s v="STND-60221"/>
    <s v="Imperial Woodworking Company"/>
    <s v="Imperial Woodworking Co - 300 N Woodwork Ln - Palatine"/>
    <s v="New Indoor LED Fixtures"/>
    <s v="Indoor Lighting"/>
    <s v="Manufacturing"/>
    <n v="0"/>
    <n v="38846.339"/>
    <n v="6.947273"/>
    <x v="0"/>
    <x v="0"/>
    <n v="10.827197921178"/>
    <s v="Qty / 1,000"/>
    <m/>
    <s v="Private-Lighting"/>
    <s v="lighting"/>
    <n v="2"/>
    <n v="1"/>
    <s v="Lighting"/>
    <n v="0.97902139861649395"/>
    <n v="0.93591656730105399"/>
    <n v="38031.397138910397"/>
    <n v="6.5020678982632898"/>
    <n v="0.71"/>
    <n v="27002.291968626399"/>
    <n v="4.6164682077669399"/>
    <n v="4618"/>
    <n v="1.02"/>
    <n v="1.04"/>
    <n v="1.2E-2"/>
    <n v="0.81"/>
    <n v="15.158077089649201"/>
    <d v="1900-01-09T19:51:10"/>
    <n v="43251"/>
    <n v="7.7185041527341998"/>
    <n v="447.42820163424"/>
    <n v="1"/>
    <n v="292359.15946975315"/>
  </r>
  <r>
    <s v="STND-60221"/>
    <s v="Imperial Woodworking Company"/>
    <s v="Imperial Woodworking Co - 300 N Woodwork Ln - Palatine"/>
    <s v="New Indoor LED Fixtures"/>
    <s v="Indoor Lighting"/>
    <s v="Manufacturing"/>
    <n v="0"/>
    <n v="49392.834999999999"/>
    <n v="8.8334060000000001"/>
    <x v="0"/>
    <x v="0"/>
    <n v="10.827197921178"/>
    <s v="Qty / 1,000"/>
    <m/>
    <s v="Private-Lighting"/>
    <s v="lighting"/>
    <n v="2"/>
    <n v="1"/>
    <s v="Lighting"/>
    <n v="0.97902139861649395"/>
    <n v="0.93591656730105399"/>
    <n v="48356.642403333703"/>
    <n v="8.2673310210965294"/>
    <n v="0.71"/>
    <n v="34333.216106366897"/>
    <n v="5.8698050249785396"/>
    <n v="4618"/>
    <n v="1.02"/>
    <n v="1.04"/>
    <n v="1.2E-2"/>
    <n v="0.81"/>
    <n v="15.158077089649201"/>
    <d v="1900-01-09T19:51:10"/>
    <n v="43251"/>
    <n v="9.8140206803140195"/>
    <n v="568.90167533333704"/>
    <n v="1"/>
    <n v="371732.52605421067"/>
  </r>
  <r>
    <s v="STND-60221"/>
    <s v="Imperial Woodworking Company"/>
    <s v="Imperial Woodworking Co - 300 N Woodwork Ln - Palatine"/>
    <s v="New Indoor LED Fixtures"/>
    <s v="Indoor Lighting"/>
    <s v="Manufacturing"/>
    <n v="0"/>
    <n v="1130.4860000000001"/>
    <n v="0.20217599999999999"/>
    <x v="0"/>
    <x v="0"/>
    <n v="10.827197921178"/>
    <s v="Qty / 1,000"/>
    <m/>
    <s v="Private-Lighting"/>
    <s v="lighting"/>
    <n v="2"/>
    <n v="1"/>
    <s v="Lighting"/>
    <n v="0.97902139861649395"/>
    <n v="0.93591656730105399"/>
    <n v="1106.76998483637"/>
    <n v="0.18921986791065801"/>
    <n v="0.71"/>
    <n v="785.80668923381904"/>
    <n v="0.13434610621656701"/>
    <n v="4618"/>
    <n v="1.02"/>
    <n v="1.04"/>
    <n v="1.2E-2"/>
    <n v="0.81"/>
    <n v="15.158077089649201"/>
    <d v="1900-01-09T19:51:10"/>
    <n v="43251"/>
    <n v="0.22461997615225299"/>
    <n v="13.0208233510161"/>
    <n v="1"/>
    <n v="8508.0845521201718"/>
  </r>
  <r>
    <s v="STND-60221"/>
    <s v="Imperial Woodworking Company"/>
    <s v="Imperial Woodworking Co - 300 N Woodwork Ln - Palatine"/>
    <s v="New Indoor LED Fixtures"/>
    <s v="Indoor Lighting"/>
    <s v="Manufacturing"/>
    <n v="0"/>
    <n v="6858.2839999999997"/>
    <n v="1.226534"/>
    <x v="0"/>
    <x v="0"/>
    <n v="10.827197921178"/>
    <s v="Qty / 1,000"/>
    <m/>
    <s v="Private-Lighting"/>
    <s v="lighting"/>
    <n v="2"/>
    <n v="1"/>
    <s v="Lighting"/>
    <n v="0.97902139861649395"/>
    <n v="0.93591656730105399"/>
    <n v="6714.4067937891195"/>
    <n v="1.1479334909580301"/>
    <n v="0.71"/>
    <n v="4767.2288235902697"/>
    <n v="0.81503277858020196"/>
    <n v="4618"/>
    <n v="1.02"/>
    <n v="1.04"/>
    <n v="1.2E-2"/>
    <n v="0.81"/>
    <n v="15.158077089649201"/>
    <d v="1900-01-09T19:51:10"/>
    <n v="43251"/>
    <n v="1.3626940775855101"/>
    <n v="78.993021103401404"/>
    <n v="1"/>
    <n v="51615.730008556406"/>
  </r>
  <r>
    <s v="STND-60221"/>
    <s v="Imperial Woodworking Company"/>
    <s v="Imperial Woodworking Co - 300 N Woodwork Ln - Palatine"/>
    <s v="New Indoor LED Fixtures"/>
    <s v="Indoor Lighting"/>
    <s v="Manufacturing"/>
    <n v="0"/>
    <n v="320.30399999999997"/>
    <n v="5.7283000000000001E-2"/>
    <x v="0"/>
    <x v="0"/>
    <n v="10.827197921178"/>
    <s v="Qty / 1,000"/>
    <m/>
    <s v="Private-Lighting"/>
    <s v="lighting"/>
    <n v="2"/>
    <n v="1"/>
    <s v="Lighting"/>
    <n v="0.97902139861649395"/>
    <n v="0.93591656730105399"/>
    <n v="313.584470062457"/>
    <n v="5.3612108724706301E-2"/>
    <n v="0.71"/>
    <n v="222.64497374434501"/>
    <n v="3.8064597194541402E-2"/>
    <n v="4618"/>
    <n v="1.02"/>
    <n v="1.04"/>
    <n v="1.2E-2"/>
    <n v="0.81"/>
    <n v="15.158077089649201"/>
    <d v="1900-01-09T19:51:10"/>
    <n v="43251"/>
    <n v="6.3642104374057706E-2"/>
    <n v="3.6892290595583201"/>
    <n v="1"/>
    <n v="2410.6211968855027"/>
  </r>
  <r>
    <s v="STND-60221"/>
    <s v="Imperial Woodworking Company"/>
    <s v="Imperial Woodworking Co - 300 N Woodwork Ln - Palatine"/>
    <s v="New Indoor LED Fixtures"/>
    <s v="Indoor Lighting"/>
    <s v="Manufacturing"/>
    <n v="0"/>
    <n v="405.09100000000001"/>
    <n v="7.2445999999999997E-2"/>
    <x v="0"/>
    <x v="0"/>
    <n v="10.827197921178"/>
    <s v="Qty / 1,000"/>
    <m/>
    <s v="Private-Lighting"/>
    <s v="lighting"/>
    <n v="2"/>
    <n v="1"/>
    <s v="Lighting"/>
    <n v="0.97902139861649395"/>
    <n v="0.93591656730105399"/>
    <n v="396.59275738695402"/>
    <n v="6.7803411634692098E-2"/>
    <n v="0.71"/>
    <n v="281.58085774473699"/>
    <n v="4.8140422260631401E-2"/>
    <n v="4618"/>
    <n v="1.02"/>
    <n v="1.04"/>
    <n v="1.2E-2"/>
    <n v="0.81"/>
    <n v="15.158077089649201"/>
    <d v="1900-01-09T19:51:10"/>
    <n v="43251"/>
    <n v="8.0488380383062802E-2"/>
    <n v="4.6657971457288703"/>
    <n v="1"/>
    <n v="3048.7316776173343"/>
  </r>
  <r>
    <s v="STND-60221"/>
    <s v="Imperial Woodworking Company"/>
    <s v="Imperial Woodworking Co - 300 N Woodwork Ln - Palatine"/>
    <s v="New Indoor LED Fixtures"/>
    <s v="Indoor Lighting"/>
    <s v="Manufacturing"/>
    <n v="0"/>
    <n v="3108.8380000000002"/>
    <n v="0.55598400000000003"/>
    <x v="0"/>
    <x v="0"/>
    <n v="10.827197921178"/>
    <s v="Qty / 1,000"/>
    <m/>
    <s v="Private-Lighting"/>
    <s v="lighting"/>
    <n v="2"/>
    <n v="1"/>
    <s v="Lighting"/>
    <n v="0.97902139861649395"/>
    <n v="0.93591656730105399"/>
    <n v="3043.6189268321"/>
    <n v="0.52035463675430904"/>
    <n v="0.71"/>
    <n v="2160.9694380507899"/>
    <n v="0.36945179209555901"/>
    <n v="4618"/>
    <n v="1.02"/>
    <n v="1.04"/>
    <n v="1.2E-2"/>
    <n v="0.81"/>
    <n v="15.158077089649201"/>
    <d v="1900-01-09T19:51:10"/>
    <n v="43251"/>
    <n v="0.61770493441869501"/>
    <n v="35.807281492142401"/>
    <n v="1"/>
    <n v="23397.243807392704"/>
  </r>
  <r>
    <s v="STND-60221"/>
    <s v="Imperial Woodworking Company"/>
    <s v="Imperial Woodworking Co - 300 N Woodwork Ln - Palatine"/>
    <s v="New Indoor LED Fixtures"/>
    <s v="Indoor Lighting"/>
    <s v="Manufacturing"/>
    <n v="0"/>
    <n v="3617.556"/>
    <n v="0.64696299999999995"/>
    <x v="0"/>
    <x v="0"/>
    <n v="10.827197921178"/>
    <s v="Qty / 1,000"/>
    <m/>
    <s v="Private-Lighting"/>
    <s v="lighting"/>
    <n v="2"/>
    <n v="1"/>
    <s v="Lighting"/>
    <n v="0.97902139861649395"/>
    <n v="0.93591656730105399"/>
    <n v="3541.6647346934901"/>
    <n v="0.60550339013079202"/>
    <n v="0.71"/>
    <n v="2514.5819616323802"/>
    <n v="0.42990740699286201"/>
    <n v="4618"/>
    <n v="1.02"/>
    <n v="1.04"/>
    <n v="1.2E-2"/>
    <n v="0.81"/>
    <n v="15.158077089649201"/>
    <d v="1900-01-09T19:51:10"/>
    <n v="43251"/>
    <n v="0.71878370148479498"/>
    <n v="41.666643937570399"/>
    <n v="1"/>
    <n v="27225.876587617804"/>
  </r>
  <r>
    <s v="STND-60221"/>
    <s v="Imperial Woodworking Company"/>
    <s v="Imperial Woodworking Co - 300 N Woodwork Ln - Palatine"/>
    <s v="Retrofit of Existing Indoor Fixtures to LED"/>
    <s v="Indoor Lighting"/>
    <s v="Manufacturing"/>
    <n v="0"/>
    <n v="141974.96100000001"/>
    <n v="25.390778000000001"/>
    <x v="0"/>
    <x v="0"/>
    <n v="10.827197921178"/>
    <s v="Qty / 1,000"/>
    <m/>
    <s v="Private-Lighting"/>
    <s v="lighting"/>
    <n v="2"/>
    <n v="1"/>
    <s v="Lighting"/>
    <n v="0.97902139861649395"/>
    <n v="0.93591656730105399"/>
    <n v="138996.524886742"/>
    <n v="23.763649786863098"/>
    <n v="0.71"/>
    <n v="98687.532669586901"/>
    <n v="16.8721913486728"/>
    <n v="4618"/>
    <n v="1.02"/>
    <n v="1.04"/>
    <n v="1.2E-2"/>
    <n v="0.81"/>
    <n v="15.158077089649201"/>
    <d v="1900-01-09T19:51:10"/>
    <n v="43251"/>
    <n v="28.2094608106162"/>
    <n v="1635.25323396167"/>
    <n v="1"/>
    <n v="1068509.4485663371"/>
  </r>
  <r>
    <s v="STND-60221"/>
    <s v="Imperial Woodworking Company"/>
    <s v="Imperial Woodworking Co - 300 N Woodwork Ln - Palatine"/>
    <s v="Retrofit of Existing Indoor Fixtures to LED"/>
    <s v="Indoor Lighting"/>
    <s v="Manufacturing"/>
    <n v="0"/>
    <n v="72407.653999999995"/>
    <n v="12.949373"/>
    <x v="0"/>
    <x v="0"/>
    <n v="10.827197921178"/>
    <s v="Qty / 1,000"/>
    <m/>
    <s v="Private-Lighting"/>
    <s v="lighting"/>
    <n v="2"/>
    <n v="1"/>
    <s v="Lighting"/>
    <n v="0.97902139861649395"/>
    <n v="0.93591656730105399"/>
    <n v="70888.642689619097"/>
    <n v="12.1195327268609"/>
    <n v="0.71"/>
    <n v="50330.9363096296"/>
    <n v="8.6048682360712707"/>
    <n v="4618"/>
    <n v="1.02"/>
    <n v="1.04"/>
    <n v="1.2E-2"/>
    <n v="0.81"/>
    <n v="15.158077089649201"/>
    <d v="1900-01-09T19:51:10"/>
    <n v="43251"/>
    <n v="14.3869096947542"/>
    <n v="833.98403164257797"/>
    <n v="1"/>
    <n v="544943.00898256386"/>
  </r>
  <r>
    <s v="STND-60221"/>
    <s v="Imperial Woodworking Company"/>
    <s v="Imperial Woodworking Co - 300 N Woodwork Ln - Palatine"/>
    <s v="Retrofit of Existing Indoor Fixtures to LED"/>
    <s v="Indoor Lighting"/>
    <s v="Manufacturing"/>
    <n v="0"/>
    <n v="6528.5590000000002"/>
    <n v="1.1675660000000001"/>
    <x v="0"/>
    <x v="0"/>
    <n v="10.827197921178"/>
    <s v="Qty / 1,000"/>
    <m/>
    <s v="Private-Lighting"/>
    <s v="lighting"/>
    <n v="2"/>
    <n v="1"/>
    <s v="Lighting"/>
    <n v="0.97902139861649395"/>
    <n v="0.93591656730105399"/>
    <n v="6391.5989631303"/>
    <n v="1.09274436281742"/>
    <n v="0.71"/>
    <n v="4538.0352638225104"/>
    <n v="0.77584849760037"/>
    <n v="4618"/>
    <n v="1.02"/>
    <n v="1.04"/>
    <n v="1.2E-2"/>
    <n v="0.81"/>
    <n v="15.158077089649201"/>
    <d v="1900-01-09T19:51:10"/>
    <n v="43251"/>
    <n v="1.2971799178744301"/>
    <n v="75.195281919180005"/>
    <n v="1"/>
    <n v="49134.20597469154"/>
  </r>
  <r>
    <s v="STND-60221"/>
    <s v="Imperial Woodworking Company"/>
    <s v="Imperial Woodworking Co - 300 N Woodwork Ln - Palatine"/>
    <s v="Retrofit of Existing Indoor Fixtures to LED"/>
    <s v="Indoor Lighting"/>
    <s v="Manufacturing"/>
    <n v="0"/>
    <n v="2802.6640000000002"/>
    <n v="0.50122800000000001"/>
    <x v="0"/>
    <x v="0"/>
    <n v="10.827197921178"/>
    <s v="Qty / 1,000"/>
    <m/>
    <s v="Private-Lighting"/>
    <s v="lighting"/>
    <n v="2"/>
    <n v="1"/>
    <s v="Lighting"/>
    <n v="0.97902139861649395"/>
    <n v="0.93591656730105399"/>
    <n v="2743.8680291321002"/>
    <n v="0.46910758919517298"/>
    <n v="0.71"/>
    <n v="1948.1463006837901"/>
    <n v="0.33306638832857199"/>
    <n v="4618"/>
    <n v="1.02"/>
    <n v="1.04"/>
    <n v="1.2E-2"/>
    <n v="0.81"/>
    <n v="15.158077089649201"/>
    <d v="1900-01-09T19:51:10"/>
    <n v="43251"/>
    <n v="0.55687035754412695"/>
    <n v="32.280800342730601"/>
    <n v="1"/>
    <n v="21092.965576914143"/>
  </r>
  <r>
    <s v="STND-60221"/>
    <s v="Imperial Woodworking Company"/>
    <s v="Imperial Woodworking Co - 300 N Woodwork Ln - Palatine"/>
    <s v="Retrofit of Existing Indoor Fixtures to LED"/>
    <s v="Indoor Lighting"/>
    <s v="Manufacturing"/>
    <n v="0"/>
    <n v="2543.5940000000001"/>
    <n v="0.45489600000000002"/>
    <x v="0"/>
    <x v="0"/>
    <n v="10.827197921178"/>
    <s v="Qty / 1,000"/>
    <m/>
    <s v="Private-Lighting"/>
    <s v="lighting"/>
    <n v="2"/>
    <n v="1"/>
    <s v="Lighting"/>
    <n v="0.97902139861649395"/>
    <n v="0.93591656730105399"/>
    <n v="2490.2329553925201"/>
    <n v="0.42574470279898002"/>
    <n v="0.71"/>
    <n v="1768.06539832869"/>
    <n v="0.30227873898727597"/>
    <n v="4618"/>
    <n v="1.02"/>
    <n v="1.04"/>
    <n v="1.2E-2"/>
    <n v="0.81"/>
    <n v="15.158077089649201"/>
    <d v="1900-01-09T19:51:10"/>
    <n v="43251"/>
    <n v="0.50539494634256898"/>
    <n v="29.296858298735501"/>
    <n v="1"/>
    <n v="19143.194005291145"/>
  </r>
  <r>
    <s v="STND-60221"/>
    <s v="Imperial Woodworking Company"/>
    <s v="Imperial Woodworking Co - 300 N Woodwork Ln - Palatine"/>
    <s v="Retrofit of Existing Indoor Fixtures to LED"/>
    <s v="Indoor Lighting"/>
    <s v="Manufacturing"/>
    <n v="0"/>
    <n v="1497.894"/>
    <n v="0.26788299999999998"/>
    <x v="0"/>
    <x v="0"/>
    <n v="10.827197921178"/>
    <s v="Qty / 1,000"/>
    <m/>
    <s v="Private-Lighting"/>
    <s v="lighting"/>
    <n v="2"/>
    <n v="1"/>
    <s v="Lighting"/>
    <n v="0.97902139861649395"/>
    <n v="0.93591656730105399"/>
    <n v="1466.4702788592499"/>
    <n v="0.25071613779830798"/>
    <n v="0.71"/>
    <n v="1041.1938979900699"/>
    <n v="0.178008457836799"/>
    <n v="4618"/>
    <n v="1.02"/>
    <n v="1.04"/>
    <n v="1.2E-2"/>
    <n v="0.81"/>
    <n v="15.158077089649201"/>
    <d v="1900-01-09T19:51:10"/>
    <n v="43251"/>
    <n v="0.29762124619932101"/>
    <n v="17.252591515991199"/>
    <n v="1"/>
    <n v="11273.212407861303"/>
  </r>
  <r>
    <s v="STND-60221"/>
    <s v="Imperial Woodworking Company"/>
    <s v="Imperial Woodworking Co - 300 N Woodwork Ln - Palatine"/>
    <s v="Retrofit of Existing Indoor Fixtures to LED"/>
    <s v="Indoor Lighting"/>
    <s v="Manufacturing"/>
    <n v="0"/>
    <n v="376.82900000000001"/>
    <n v="6.7391999999999994E-2"/>
    <x v="0"/>
    <x v="0"/>
    <n v="10.827197921178"/>
    <s v="Qty / 1,000"/>
    <m/>
    <s v="Private-Lighting"/>
    <s v="lighting"/>
    <n v="2"/>
    <n v="1"/>
    <s v="Lighting"/>
    <n v="0.97902139861649395"/>
    <n v="0.93591656730105399"/>
    <n v="368.92365461925499"/>
    <n v="6.3073289303552604E-2"/>
    <n v="0.71"/>
    <n v="261.93579477967103"/>
    <n v="4.4782035405522301E-2"/>
    <n v="4618"/>
    <n v="1.02"/>
    <n v="1.04"/>
    <n v="1.2E-2"/>
    <n v="0.81"/>
    <n v="15.158077089649201"/>
    <d v="1900-01-09T19:51:10"/>
    <n v="43251"/>
    <n v="7.4873325384084297E-2"/>
    <n v="4.3402782896382899"/>
    <n v="1"/>
    <n v="2836.0306927205611"/>
  </r>
  <r>
    <s v="STND-60221"/>
    <s v="Imperial Woodworking Company"/>
    <s v="Imperial Woodworking Co - 300 N Woodwork Ln - Palatine"/>
    <s v="Retrofit of Existing Indoor Fixtures to LED"/>
    <s v="Indoor Lighting"/>
    <s v="Manufacturing"/>
    <n v="0"/>
    <n v="4069.7510000000002"/>
    <n v="0.72783399999999998"/>
    <x v="0"/>
    <x v="0"/>
    <n v="10.827197921178"/>
    <s v="Qty / 1,000"/>
    <m/>
    <s v="Private-Lighting"/>
    <s v="lighting"/>
    <n v="2"/>
    <n v="1"/>
    <s v="Lighting"/>
    <n v="0.97902139861649395"/>
    <n v="0.93591656730105399"/>
    <n v="3984.3733160408701"/>
    <n v="0.68119189884499498"/>
    <n v="0.71"/>
    <n v="2828.9050543890198"/>
    <n v="0.483646248179947"/>
    <n v="4618"/>
    <n v="1.02"/>
    <n v="1.04"/>
    <n v="1.2E-2"/>
    <n v="0.81"/>
    <n v="15.158077089649201"/>
    <d v="1900-01-09T19:51:10"/>
    <n v="43251"/>
    <n v="0.80863235855293802"/>
    <n v="46.874980188716201"/>
    <n v="1"/>
    <n v="30629.114924090733"/>
  </r>
  <r>
    <s v="STND-60221"/>
    <s v="Imperial Woodworking Company"/>
    <s v="Imperial Woodworking Co - 300 N Woodwork Ln - Palatine"/>
    <s v="Occupancy Sensors"/>
    <s v="Indoor Lighting"/>
    <s v="Manufacturing"/>
    <n v="0"/>
    <n v="314.27499999999998"/>
    <n v="0.19081899999999999"/>
    <x v="0"/>
    <x v="0"/>
    <n v="8"/>
    <s v="Qty / 1,000"/>
    <m/>
    <s v="Private-Lighting"/>
    <s v="lighting"/>
    <n v="2"/>
    <n v="1"/>
    <s v="Lighting"/>
    <n v="0.97902139861649395"/>
    <n v="0.93591656730105399"/>
    <n v="307.681950050198"/>
    <n v="0.17859066345582"/>
    <n v="0.71"/>
    <n v="218.45418453564099"/>
    <n v="0.12679937105363201"/>
    <n v="4618"/>
    <n v="1.02"/>
    <n v="1.04"/>
    <n v="1.2E-2"/>
    <n v="0.81"/>
    <n v="15.158077089649201"/>
    <d v="1900-01-09T19:51:10"/>
    <n v="43251"/>
    <n v="0.26018453300673"/>
    <n v="3.6197876476493902"/>
    <n v="1"/>
    <n v="1747.6334762851279"/>
  </r>
  <r>
    <s v="STND-60221"/>
    <s v="Imperial Woodworking Company"/>
    <s v="Imperial Woodworking Co - 300 N Woodwork Ln - Palatine"/>
    <s v="Outdoor &amp; Garage - LED Fixtures"/>
    <s v="Outdoor &amp; Garage Lighting"/>
    <s v="Exterior"/>
    <n v="0"/>
    <n v="5883.6"/>
    <n v="0"/>
    <x v="0"/>
    <x v="0"/>
    <n v="10.1978380583316"/>
    <s v="Qty / 1,000"/>
    <m/>
    <s v="Private-Lighting"/>
    <s v="lighting"/>
    <n v="2"/>
    <n v="1"/>
    <s v="Lighting"/>
    <n v="0.97902139861649395"/>
    <n v="0.93591656730105399"/>
    <n v="5760.1703009000003"/>
    <n v="0"/>
    <n v="0.71"/>
    <n v="4089.7209136390002"/>
    <n v="0"/>
    <n v="4903"/>
    <n v="1"/>
    <n v="1"/>
    <n v="0"/>
    <n v="0"/>
    <n v="14.276973281664301"/>
    <d v="1900-01-09T04:44:53"/>
    <n v="43251"/>
    <n v="0"/>
    <n v="0"/>
    <n v="1"/>
    <n v="41706.31158106248"/>
  </r>
  <r>
    <s v="STND-60221"/>
    <s v="Imperial Woodworking Company"/>
    <s v="Imperial Woodworking Co - 300 N Woodwork Ln - Palatine"/>
    <s v="Outdoor &amp; Garage - LED Fixtures"/>
    <s v="Outdoor &amp; Garage Lighting"/>
    <s v="Exterior"/>
    <n v="0"/>
    <n v="15650.376"/>
    <n v="0"/>
    <x v="0"/>
    <x v="0"/>
    <n v="10.1978380583316"/>
    <s v="Qty / 1,000"/>
    <m/>
    <s v="Private-Lighting"/>
    <s v="lighting"/>
    <n v="2"/>
    <n v="1"/>
    <s v="Lighting"/>
    <n v="0.97902139861649395"/>
    <n v="0.93591656730105399"/>
    <n v="15322.053000394"/>
    <n v="0"/>
    <n v="0.71"/>
    <n v="10878.6576302797"/>
    <n v="0"/>
    <n v="4903"/>
    <n v="1"/>
    <n v="1"/>
    <n v="0"/>
    <n v="0"/>
    <n v="14.276973281664301"/>
    <d v="1900-01-09T04:44:53"/>
    <n v="43251"/>
    <n v="0"/>
    <n v="0"/>
    <n v="1"/>
    <n v="110938.78880562578"/>
  </r>
  <r>
    <s v="STND-60221"/>
    <s v="Imperial Woodworking Company"/>
    <s v="Imperial Woodworking Co - 300 N Woodwork Ln - Palatine"/>
    <s v="Outdoor &amp; Garage - LED Fixtures"/>
    <s v="Outdoor &amp; Garage Lighting"/>
    <s v="Exterior"/>
    <n v="0"/>
    <n v="7403.53"/>
    <n v="0"/>
    <x v="0"/>
    <x v="0"/>
    <n v="10.1978380583316"/>
    <s v="Qty / 1,000"/>
    <m/>
    <s v="Private-Lighting"/>
    <s v="lighting"/>
    <n v="2"/>
    <n v="1"/>
    <s v="Lighting"/>
    <n v="0.97902139861649395"/>
    <n v="0.93591656730105399"/>
    <n v="7248.2142952991699"/>
    <n v="0"/>
    <n v="0.71"/>
    <n v="5146.2321496624099"/>
    <n v="0"/>
    <n v="4903"/>
    <n v="1"/>
    <n v="1"/>
    <n v="0"/>
    <n v="0"/>
    <n v="14.276973281664301"/>
    <d v="1900-01-09T04:44:53"/>
    <n v="43251"/>
    <n v="0"/>
    <n v="0"/>
    <n v="1"/>
    <n v="52480.442072836966"/>
  </r>
  <r>
    <s v="STND-60221"/>
    <s v="Imperial Woodworking Company"/>
    <s v="Imperial Woodworking Co - 300 N Woodwork Ln - Palatine"/>
    <s v="Occupancy Sensors Plus Daylighting Controls"/>
    <s v="Indoor Lighting"/>
    <s v="Manufacturing"/>
    <n v="0"/>
    <n v="12217.934999999999"/>
    <n v="1.599537"/>
    <x v="0"/>
    <x v="0"/>
    <n v="8"/>
    <s v="Qty / 1,000"/>
    <m/>
    <s v="Private-Lighting"/>
    <s v="lighting"/>
    <n v="2"/>
    <n v="1"/>
    <s v="Lighting"/>
    <n v="0.97902139861649395"/>
    <n v="0.93591656730105399"/>
    <n v="11961.619811905401"/>
    <n v="1.49703317831103"/>
    <n v="0.71"/>
    <n v="8492.7500664528397"/>
    <n v="1.06289355660083"/>
    <n v="4618"/>
    <n v="1.02"/>
    <n v="1.04"/>
    <n v="1.2E-2"/>
    <n v="0.81"/>
    <n v="15.158077089649201"/>
    <d v="1900-01-09T19:51:10"/>
    <n v="43251"/>
    <n v="1.7771049125249601"/>
    <n v="140.72493896359299"/>
    <n v="1"/>
    <n v="67942.000531622718"/>
  </r>
  <r>
    <s v="STND-60222"/>
    <s v="E D Etnyre &amp; Co"/>
    <s v="E.D. Etnyre &amp; Co. - 1333 S Daysville Rd - Oregon"/>
    <s v="New Indoor LED Fixtures"/>
    <s v="Indoor Lighting"/>
    <s v="Manufacturing"/>
    <n v="0"/>
    <n v="336979.15399999998"/>
    <n v="60.265295999999999"/>
    <x v="0"/>
    <x v="0"/>
    <n v="10.827197921178"/>
    <s v="Qty / 1,000"/>
    <m/>
    <s v="Private-Lighting"/>
    <s v="lighting"/>
    <n v="2"/>
    <n v="1"/>
    <s v="Lighting"/>
    <n v="0.97902139861649395"/>
    <n v="0.93591656730105399"/>
    <n v="329909.802653683"/>
    <n v="56.403288959701896"/>
    <n v="0.71"/>
    <n v="234235.959884115"/>
    <n v="40.046335161388399"/>
    <n v="4618"/>
    <n v="1.02"/>
    <n v="1.04"/>
    <n v="1.2E-2"/>
    <n v="0.81"/>
    <n v="15.158077089649201"/>
    <d v="1900-01-09T19:51:10"/>
    <n v="43373"/>
    <n v="66.9554712247174"/>
    <n v="3881.2917959256802"/>
    <n v="0"/>
    <n v="2536119.0979224234"/>
  </r>
  <r>
    <s v="STND-60223"/>
    <s v="Walgreen Co"/>
    <s v="Walgreen Co - 1627 N Pulaski Rd - Chicago"/>
    <s v="Outdoor &amp; Garage - LED Fixtures"/>
    <s v="Outdoor &amp; Garage Lighting"/>
    <s v="Exterior"/>
    <n v="0"/>
    <n v="8585.1530000000002"/>
    <n v="0"/>
    <x v="0"/>
    <x v="0"/>
    <n v="10.1978380583316"/>
    <s v="Qty / 1,000"/>
    <m/>
    <s v="Private-Lighting"/>
    <s v="lighting"/>
    <n v="3"/>
    <n v="1"/>
    <s v="Lighting"/>
    <n v="0.91633259480590001"/>
    <n v="1.30467645558681"/>
    <n v="7866.8555252956503"/>
    <n v="0"/>
    <n v="0.71"/>
    <n v="5585.4674229599104"/>
    <n v="0"/>
    <n v="4903"/>
    <n v="1"/>
    <n v="1"/>
    <n v="0"/>
    <n v="0"/>
    <n v="14.276973281664301"/>
    <d v="1900-01-09T04:44:53"/>
    <n v="43270"/>
    <n v="0"/>
    <n v="0"/>
    <n v="0"/>
    <n v="56959.692259431897"/>
  </r>
  <r>
    <s v="STND-60223"/>
    <s v="Walgreen Co"/>
    <s v="Walgreen Co - 1627 N Pulaski Rd - Chicago"/>
    <s v="Outdoor &amp; Garage - LED Fixtures"/>
    <s v="Outdoor &amp; Garage Lighting"/>
    <s v="Exterior"/>
    <n v="0"/>
    <n v="21739.901999999998"/>
    <n v="0"/>
    <x v="0"/>
    <x v="0"/>
    <n v="10.1978380583316"/>
    <s v="Qty / 1,000"/>
    <m/>
    <s v="Private-Lighting"/>
    <s v="lighting"/>
    <n v="3"/>
    <n v="1"/>
    <s v="Lighting"/>
    <n v="0.91633259480590001"/>
    <n v="1.30467645558681"/>
    <n v="19920.980810485999"/>
    <n v="0"/>
    <n v="0.71"/>
    <n v="14143.896375445"/>
    <n v="0"/>
    <n v="4903"/>
    <n v="1"/>
    <n v="1"/>
    <n v="0"/>
    <n v="0"/>
    <n v="14.276973281664301"/>
    <d v="1900-01-09T04:44:53"/>
    <n v="43270"/>
    <n v="0"/>
    <n v="0"/>
    <n v="0"/>
    <n v="144237.16475061138"/>
  </r>
  <r>
    <s v="STND-60223"/>
    <s v="Walgreen Co"/>
    <s v="Walgreen Co - 1627 N Pulaski Rd - Chicago"/>
    <s v="Outdoor &amp; Garage - LED Fixtures"/>
    <s v="Outdoor &amp; Garage Lighting"/>
    <s v="Exterior"/>
    <n v="0"/>
    <n v="16106.355"/>
    <n v="0"/>
    <x v="0"/>
    <x v="0"/>
    <n v="10.1978380583316"/>
    <s v="Qty / 1,000"/>
    <m/>
    <s v="Private-Lighting"/>
    <s v="lighting"/>
    <n v="3"/>
    <n v="1"/>
    <s v="Lighting"/>
    <n v="0.91633259480590001"/>
    <n v="1.30467645558681"/>
    <n v="14758.778070015"/>
    <n v="0"/>
    <n v="0.71"/>
    <n v="10478.732429710601"/>
    <n v="0"/>
    <n v="4903"/>
    <n v="1"/>
    <n v="1"/>
    <n v="0"/>
    <n v="0"/>
    <n v="14.276973281664301"/>
    <d v="1900-01-09T04:44:53"/>
    <n v="43270"/>
    <n v="0"/>
    <n v="0"/>
    <n v="0"/>
    <n v="106860.41637477632"/>
  </r>
  <r>
    <s v="STND-60224"/>
    <s v="Ali Group North America Corporation"/>
    <s v="Ali Group North America Corporation - 101 Corporate Woods Pkwy - Vernon Hills"/>
    <s v="Retrofit of Existing Indoor Fixtures to LED"/>
    <s v="Indoor Lighting"/>
    <s v="Office"/>
    <n v="0"/>
    <n v="87761.7"/>
    <n v="19.734000000000002"/>
    <x v="0"/>
    <x v="0"/>
    <n v="15"/>
    <s v="Qty / 1,000"/>
    <m/>
    <s v="Private-Lighting"/>
    <s v="lighting"/>
    <n v="3"/>
    <n v="1"/>
    <s v="Lighting"/>
    <n v="0.91633259480590001"/>
    <n v="1.30467645558681"/>
    <n v="80418.906285576901"/>
    <n v="25.746485174549999"/>
    <n v="0.71"/>
    <n v="57097.423462759602"/>
    <n v="18.2800044739305"/>
    <n v="2885"/>
    <n v="1.165"/>
    <n v="1.3779999999999999"/>
    <n v="2.5499999999999998E-2"/>
    <n v="0.55000000000000004"/>
    <n v="24.263431542460999"/>
    <d v="1900-01-16T07:56:40"/>
    <n v="43254"/>
    <n v="33.970820919052699"/>
    <n v="1760.2421547486799"/>
    <n v="0"/>
    <n v="856461.35194139404"/>
  </r>
  <r>
    <s v="STND-60225"/>
    <s v="Perfect Pasta Inc"/>
    <s v="Perfect Pasta Inc - 1405 Jeffrey Dr - Addison"/>
    <s v="New Indoor LED Fixtures"/>
    <s v="Indoor Lighting"/>
    <s v="Office"/>
    <n v="0"/>
    <n v="-6926.4229999999998"/>
    <n v="-1.5574680000000001"/>
    <x v="0"/>
    <x v="0"/>
    <n v="15"/>
    <s v="Qty / 1,000"/>
    <m/>
    <s v="Private-Lighting"/>
    <s v="lighting"/>
    <n v="3"/>
    <n v="1"/>
    <s v="Lighting"/>
    <n v="0.91633259480590001"/>
    <n v="1.30467645558681"/>
    <n v="-6346.9071603132597"/>
    <n v="-2.0319918299298698"/>
    <n v="0.71"/>
    <n v="-4506.3040838224197"/>
    <n v="-1.4427141992502099"/>
    <n v="2885"/>
    <n v="1.165"/>
    <n v="1.3779999999999999"/>
    <n v="2.5499999999999998E-2"/>
    <n v="0.55000000000000004"/>
    <n v="24.263431542460999"/>
    <d v="1900-01-16T07:56:40"/>
    <n v="43254"/>
    <n v="-2.6810817125344699"/>
    <n v="-138.923718959647"/>
    <n v="0"/>
    <n v="-67594.561257336289"/>
  </r>
  <r>
    <s v="STND-60225"/>
    <s v="Perfect Pasta Inc"/>
    <s v="Perfect Pasta Inc - 1405 Jeffrey Dr - Addison"/>
    <s v="New Indoor LED Fixtures"/>
    <s v="Indoor Lighting"/>
    <s v="Office"/>
    <n v="0"/>
    <n v="60285.536999999997"/>
    <n v="13.55574"/>
    <x v="0"/>
    <x v="0"/>
    <n v="15"/>
    <s v="Qty / 1,000"/>
    <m/>
    <s v="Private-Lighting"/>
    <s v="lighting"/>
    <n v="3"/>
    <n v="1"/>
    <s v="Lighting"/>
    <n v="0.91633259480590001"/>
    <n v="1.30467645558681"/>
    <n v="55241.602548477102"/>
    <n v="17.685854816056299"/>
    <n v="0.71"/>
    <n v="39221.537809418704"/>
    <n v="12.556956919399999"/>
    <n v="2885"/>
    <n v="1.165"/>
    <n v="1.3779999999999999"/>
    <n v="2.5499999999999998E-2"/>
    <n v="0.55000000000000004"/>
    <n v="24.263431542460999"/>
    <d v="1900-01-16T07:56:40"/>
    <n v="43254"/>
    <n v="23.335340831318501"/>
    <n v="1209.1509570696701"/>
    <n v="0"/>
    <n v="588323.06714128051"/>
  </r>
  <r>
    <s v="STND-60225"/>
    <s v="Perfect Pasta Inc"/>
    <s v="Perfect Pasta Inc - 1405 Jeffrey Dr - Addison"/>
    <s v="New Indoor LED Fixtures"/>
    <s v="Indoor Lighting"/>
    <s v="Office"/>
    <n v="0"/>
    <n v="16350.68"/>
    <n v="3.676596"/>
    <x v="0"/>
    <x v="0"/>
    <n v="15"/>
    <s v="Qty / 1,000"/>
    <m/>
    <s v="Private-Lighting"/>
    <s v="lighting"/>
    <n v="3"/>
    <n v="1"/>
    <s v="Lighting"/>
    <n v="0.91633259480590001"/>
    <n v="1.30467645558681"/>
    <n v="14982.661031240899"/>
    <n v="4.7967682379046304"/>
    <n v="0.71"/>
    <n v="10637.6893321811"/>
    <n v="3.4057054489122902"/>
    <n v="2885"/>
    <n v="1.165"/>
    <n v="1.3779999999999999"/>
    <n v="2.5499999999999998E-2"/>
    <n v="0.55000000000000004"/>
    <n v="24.263431542460999"/>
    <d v="1900-01-16T07:56:40"/>
    <n v="43254"/>
    <n v="6.3290252512265903"/>
    <n v="327.94665776535902"/>
    <n v="0"/>
    <n v="159565.33998271651"/>
  </r>
  <r>
    <s v="STND-60225"/>
    <s v="Perfect Pasta Inc"/>
    <s v="Perfect Pasta Inc - 1405 Jeffrey Dr - Addison"/>
    <s v="Occupancy Sensors"/>
    <s v="Indoor Lighting"/>
    <s v="Office"/>
    <n v="0"/>
    <n v="2592.346"/>
    <n v="1.7664"/>
    <x v="0"/>
    <x v="0"/>
    <n v="8"/>
    <s v="Qty / 1,000"/>
    <m/>
    <s v="Private-Lighting"/>
    <s v="lighting"/>
    <n v="3"/>
    <n v="1"/>
    <s v="Lighting"/>
    <n v="0.91633259480590001"/>
    <n v="1.30467645558681"/>
    <n v="2375.4511368147"/>
    <n v="2.3045804911485299"/>
    <n v="0.71"/>
    <n v="1686.5703071384301"/>
    <n v="1.63625214871546"/>
    <n v="2885"/>
    <n v="1.165"/>
    <n v="1.3779999999999999"/>
    <n v="2.5499999999999998E-2"/>
    <n v="0.55000000000000004"/>
    <n v="24.263431542460999"/>
    <d v="1900-01-16T07:56:40"/>
    <n v="43254"/>
    <n v="4.1810241131141801"/>
    <n v="51.994853209248703"/>
    <n v="0"/>
    <n v="13492.56245710744"/>
  </r>
  <r>
    <s v="STND-60226"/>
    <s v="AG Oak Brook Executive Park Venture LLC"/>
    <s v="AG Oak Brook Executive - Golub - 1211 W 22nd Street -Oak Brook"/>
    <s v="VSD on HVAC Fan or Pump &lt;= 200 HP"/>
    <s v="Variable Speed Drives"/>
    <s v="Office"/>
    <n v="0"/>
    <n v="187405.05100000001"/>
    <n v="8.5964170000000006"/>
    <x v="6"/>
    <x v="0"/>
    <n v="15"/>
    <s v="ΔkWpeak"/>
    <m/>
    <s v="Private-Non-Lighting"/>
    <s v="non_lighting"/>
    <n v="2"/>
    <n v="1"/>
    <s v="Non-Lighting"/>
    <n v="0.76002432528749297"/>
    <n v="0.465462131779591"/>
    <n v="142432.397441743"/>
    <n v="4.0013065824863201"/>
    <n v="0.7"/>
    <n v="99702.678209220307"/>
    <n v="2.8009146077404199"/>
    <n v="2885"/>
    <n v="1.165"/>
    <n v="1.3779999999999999"/>
    <n v="2.5499999999999998E-2"/>
    <n v="0.55000000000000004"/>
    <n v="24.263431542460999"/>
    <d v="1900-01-16T07:56:40"/>
    <n v="43274"/>
    <n v="4.0013065824863201"/>
    <n v="0"/>
    <n v="0"/>
    <n v="1495540.1731383046"/>
  </r>
  <r>
    <s v="STND-60227"/>
    <s v="Lake Villa Community Consolidated School District #41"/>
    <s v="Lake Villa Community Consolidated School District 41-Thompson Elementary - 515 Thompson Ln - Lake Villa"/>
    <s v="Building Energy Management System"/>
    <s v="Energy Management System"/>
    <s v="K-12 School"/>
    <n v="40356"/>
    <n v="100536"/>
    <n v="0"/>
    <x v="1"/>
    <x v="1"/>
    <n v="15"/>
    <s v="NA"/>
    <m/>
    <s v="EMS"/>
    <s v="ems"/>
    <n v="3"/>
    <n v="1"/>
    <s v="EMS"/>
    <n v="0.91036333343406195"/>
    <n v="0"/>
    <n v="91524.288090126895"/>
    <n v="0"/>
    <n v="0.7"/>
    <n v="64067.001663088799"/>
    <n v="0"/>
    <n v="2979"/>
    <n v="1.17333333333333"/>
    <n v="1.323"/>
    <n v="2.1333333333333301E-2"/>
    <n v="0.72"/>
    <n v="23.497818059751602"/>
    <d v="1900-01-15T18:49:11"/>
    <n v="43357"/>
    <n v="0"/>
    <n v="0"/>
    <n v="0"/>
    <n v="961005.02494633198"/>
  </r>
  <r>
    <s v="STND-60229"/>
    <s v="Lake Villa Community Consolidated School District No. 41"/>
    <s v="Lake Villa Community Consolidated School District No. 41-Martin Elementary - 24750 W Dering  Ln - Lake Villa"/>
    <s v="Air-Cooled Chiller"/>
    <s v="HVAC"/>
    <s v="K-12 School"/>
    <n v="0"/>
    <n v="33300"/>
    <n v="21.51"/>
    <x v="3"/>
    <x v="1"/>
    <n v="20"/>
    <s v="ΔkWpeak / CF"/>
    <n v="1"/>
    <s v="Public-Non-Lighting"/>
    <s v="non_lighting"/>
    <n v="3"/>
    <n v="1"/>
    <s v="Non-Lighting"/>
    <n v="1.01534080484258"/>
    <n v="0.52563350510805795"/>
    <n v="33810.848801257802"/>
    <n v="11.306376694874301"/>
    <n v="0.7"/>
    <n v="23667.594160880501"/>
    <n v="7.9144636864120299"/>
    <n v="2979"/>
    <n v="1.17333333333333"/>
    <n v="1.323"/>
    <n v="2.1333333333333301E-2"/>
    <n v="0.72"/>
    <n v="23.497818059751602"/>
    <d v="1900-01-15T18:49:11"/>
    <n v="43251"/>
    <n v="11.306376694874301"/>
    <n v="0"/>
    <n v="1"/>
    <n v="473351.88321761001"/>
  </r>
  <r>
    <s v="STND-60230"/>
    <s v="Tox-Pressotechnik L.L.C."/>
    <s v="Tox-Pressotechnik LLC - 4250 Weaver Pkwy - Warrenville"/>
    <s v="New Indoor LED Fixtures"/>
    <s v="Indoor Lighting"/>
    <s v="Manufacturing"/>
    <n v="0"/>
    <n v="50414.983"/>
    <n v="9.0162069999999996"/>
    <x v="0"/>
    <x v="0"/>
    <n v="10.827197921178"/>
    <s v="Qty / 1,000"/>
    <m/>
    <s v="Private-Lighting"/>
    <s v="lighting"/>
    <n v="3"/>
    <n v="1"/>
    <s v="Lighting"/>
    <n v="0.91633259480590001"/>
    <n v="1.30467645558681"/>
    <n v="46196.892189485297"/>
    <n v="11.763232991597"/>
    <n v="0.71"/>
    <n v="32799.7934545346"/>
    <n v="8.3518954240338399"/>
    <n v="4618"/>
    <n v="1.02"/>
    <n v="1.04"/>
    <n v="1.2E-2"/>
    <n v="0.81"/>
    <n v="15.158077089649201"/>
    <d v="1900-01-09T19:51:10"/>
    <n v="43247"/>
    <n v="13.963951794393299"/>
    <n v="543.49284928806298"/>
    <n v="1"/>
    <n v="355129.85550600477"/>
  </r>
  <r>
    <s v="STND-60230"/>
    <s v="Tox-Pressotechnik L.L.C."/>
    <s v="Tox-Pressotechnik LLC - 4250 Weaver Pkwy - Warrenville"/>
    <s v="New Indoor LED Fixtures"/>
    <s v="Indoor Lighting"/>
    <s v="Manufacturing"/>
    <n v="0"/>
    <n v="1450.7909999999999"/>
    <n v="0.259459"/>
    <x v="0"/>
    <x v="0"/>
    <n v="10.827197921178"/>
    <s v="Qty / 1,000"/>
    <m/>
    <s v="Private-Lighting"/>
    <s v="lighting"/>
    <n v="3"/>
    <n v="1"/>
    <s v="Lighting"/>
    <n v="0.91633259480590001"/>
    <n v="1.30467645558681"/>
    <n v="1329.4070815510499"/>
    <n v="0.33851004849009703"/>
    <n v="0.71"/>
    <n v="943.87902790124303"/>
    <n v="0.24034213442796901"/>
    <n v="4618"/>
    <n v="1.02"/>
    <n v="1.04"/>
    <n v="1.2E-2"/>
    <n v="0.81"/>
    <n v="15.158077089649201"/>
    <d v="1900-01-09T19:51:10"/>
    <n v="43247"/>
    <n v="0.40184003856849099"/>
    <n v="15.640083312365199"/>
    <n v="1"/>
    <n v="10219.565048735849"/>
  </r>
  <r>
    <s v="STND-60231"/>
    <s v="Cermak Produce 8 Inc."/>
    <s v="Cermak - 5220 S Pulaski Rd - Chicago"/>
    <s v="New Indoor LED Fixtures"/>
    <s v="Indoor Lighting"/>
    <s v="Grocery/convenience"/>
    <n v="0"/>
    <n v="123873.81200000001"/>
    <n v="23.099340000000002"/>
    <x v="0"/>
    <x v="0"/>
    <n v="10.727311735679001"/>
    <s v="Qty / 1,000"/>
    <m/>
    <s v="Private-Lighting"/>
    <s v="lighting"/>
    <n v="2"/>
    <n v="1"/>
    <s v="Lighting"/>
    <n v="0.97902139861649395"/>
    <n v="0.93591656730105399"/>
    <n v="121275.11267619699"/>
    <n v="21.6190549997199"/>
    <n v="0.71"/>
    <n v="86105.330000099595"/>
    <n v="15.349529049801101"/>
    <n v="4661"/>
    <n v="1.07"/>
    <n v="1.24"/>
    <n v="2.9000000000000001E-2"/>
    <n v="0.745"/>
    <n v="15.018236429950701"/>
    <d v="1900-01-09T17:27:20"/>
    <n v="43371"/>
    <n v="23.402311105996901"/>
    <n v="3286.89557720533"/>
    <n v="0"/>
    <n v="923678.71701458155"/>
  </r>
  <r>
    <s v="STND-60231"/>
    <s v="Cermak Produce 8 Inc."/>
    <s v="Cermak - 5220 S Pulaski Rd - Chicago"/>
    <s v="New Indoor LED Fixtures"/>
    <s v="Indoor Lighting"/>
    <s v="Grocery/convenience"/>
    <n v="0"/>
    <n v="2368.953"/>
    <n v="0.44174999999999998"/>
    <x v="0"/>
    <x v="0"/>
    <n v="10.727311735679001"/>
    <s v="Qty / 1,000"/>
    <m/>
    <s v="Private-Lighting"/>
    <s v="lighting"/>
    <n v="2"/>
    <n v="1"/>
    <s v="Lighting"/>
    <n v="0.97902139861649395"/>
    <n v="0.93591656730105399"/>
    <n v="2319.25567931674"/>
    <n v="0.41344114360523998"/>
    <n v="0.71"/>
    <n v="1646.6715323148801"/>
    <n v="0.293543211959721"/>
    <n v="4661"/>
    <n v="1.07"/>
    <n v="1.24"/>
    <n v="2.9000000000000001E-2"/>
    <n v="0.745"/>
    <n v="15.018236429950701"/>
    <d v="1900-01-09T17:27:20"/>
    <n v="43371"/>
    <n v="0.44754399610872497"/>
    <n v="62.858331495500401"/>
    <n v="0"/>
    <n v="17664.358853409936"/>
  </r>
  <r>
    <s v="STND-60231"/>
    <s v="Cermak Produce 8 Inc."/>
    <s v="Cermak - 5220 S Pulaski Rd - Chicago"/>
    <s v="New Indoor LED Fixtures"/>
    <s v="Indoor Lighting"/>
    <s v="Grocery/convenience"/>
    <n v="0"/>
    <n v="25624.593000000001"/>
    <n v="4.77834"/>
    <x v="0"/>
    <x v="0"/>
    <n v="10.727311735679001"/>
    <s v="Qty / 1,000"/>
    <m/>
    <s v="Private-Lighting"/>
    <s v="lighting"/>
    <n v="2"/>
    <n v="1"/>
    <s v="Lighting"/>
    <n v="0.97902139861649395"/>
    <n v="0.93591656730105399"/>
    <n v="25087.024877838401"/>
    <n v="4.47212757019732"/>
    <n v="0.71"/>
    <n v="17811.787663265299"/>
    <n v="3.1752105748400901"/>
    <n v="4661"/>
    <n v="1.07"/>
    <n v="1.24"/>
    <n v="2.9000000000000001E-2"/>
    <n v="0.745"/>
    <n v="15.018236429950701"/>
    <d v="1900-01-09T17:27:20"/>
    <n v="43371"/>
    <n v="4.8410127410665904"/>
    <n v="679.92871164234896"/>
    <n v="0"/>
    <n v="191072.59883356828"/>
  </r>
  <r>
    <s v="STND-60231"/>
    <s v="Cermak Produce 8 Inc."/>
    <s v="Cermak - 5220 S Pulaski Rd - Chicago"/>
    <s v="New Indoor LED Fixtures"/>
    <s v="Indoor Lighting"/>
    <s v="Grocery/convenience"/>
    <n v="0"/>
    <n v="4398.7719999999999"/>
    <n v="0.82025999999999999"/>
    <x v="0"/>
    <x v="0"/>
    <n v="10.727311735679001"/>
    <s v="Qty / 1,000"/>
    <m/>
    <s v="Private-Lighting"/>
    <s v="lighting"/>
    <n v="2"/>
    <n v="1"/>
    <s v="Lighting"/>
    <n v="0.97902139861649395"/>
    <n v="0.93591656730105399"/>
    <n v="4306.4919156350697"/>
    <n v="0.76769492349436197"/>
    <n v="0.71"/>
    <n v="3057.6092601009"/>
    <n v="0.54506339568099704"/>
    <n v="4661"/>
    <n v="1.07"/>
    <n v="1.24"/>
    <n v="2.9000000000000001E-2"/>
    <n v="0.745"/>
    <n v="15.018236429950701"/>
    <d v="1900-01-09T17:27:20"/>
    <n v="43371"/>
    <n v="0.83101853593241204"/>
    <n v="116.718005190109"/>
    <n v="0"/>
    <n v="32799.927699001171"/>
  </r>
  <r>
    <s v="STND-60231"/>
    <s v="Cermak Produce 8 Inc."/>
    <s v="Cermak - 5220 S Pulaski Rd - Chicago"/>
    <s v="New Indoor LED Fixtures"/>
    <s v="Indoor Lighting"/>
    <s v="Grocery/convenience"/>
    <n v="0"/>
    <n v="5206.71"/>
    <n v="0.97092000000000001"/>
    <x v="0"/>
    <x v="0"/>
    <n v="10.727311735679001"/>
    <s v="Qty / 1,000"/>
    <m/>
    <s v="Private-Lighting"/>
    <s v="lighting"/>
    <n v="2"/>
    <n v="1"/>
    <s v="Lighting"/>
    <n v="0.97902139861649395"/>
    <n v="0.93591656730105399"/>
    <n v="5097.4805063904796"/>
    <n v="0.90870011352393898"/>
    <n v="0.71"/>
    <n v="3619.2111595372398"/>
    <n v="0.64517708060199697"/>
    <n v="4661"/>
    <n v="1.07"/>
    <n v="1.24"/>
    <n v="2.9000000000000001E-2"/>
    <n v="0.745"/>
    <n v="15.018236429950701"/>
    <d v="1900-01-09T17:27:20"/>
    <n v="43371"/>
    <n v="0.98365459355265095"/>
    <n v="138.15601372460199"/>
    <n v="0"/>
    <n v="38824.406345604235"/>
  </r>
  <r>
    <s v="STND-60231"/>
    <s v="Cermak Produce 8 Inc."/>
    <s v="Cermak - 5220 S Pulaski Rd - Chicago"/>
    <s v="New Indoor LED Fixtures"/>
    <s v="Indoor Lighting"/>
    <s v="Grocery/convenience"/>
    <n v="0"/>
    <n v="0"/>
    <n v="0"/>
    <x v="0"/>
    <x v="0"/>
    <n v="10.727311735679001"/>
    <s v="Qty / 1,000"/>
    <m/>
    <s v="Private-Lighting"/>
    <s v="lighting"/>
    <n v="2"/>
    <n v="1"/>
    <s v="Lighting"/>
    <n v="0.97902139861649395"/>
    <n v="0.93591656730105399"/>
    <n v="0"/>
    <n v="0"/>
    <n v="0.71"/>
    <n v="0"/>
    <n v="0"/>
    <n v="4661"/>
    <n v="1.07"/>
    <n v="1.24"/>
    <n v="2.9000000000000001E-2"/>
    <n v="0.745"/>
    <n v="15.018236429950701"/>
    <d v="1900-01-09T17:27:20"/>
    <n v="43371"/>
    <n v="0"/>
    <n v="0"/>
    <n v="0"/>
    <n v="0"/>
  </r>
  <r>
    <s v="STND-60231"/>
    <s v="Cermak Produce 8 Inc."/>
    <s v="Cermak - 5220 S Pulaski Rd - Chicago"/>
    <s v="Outdoor &amp; Garage - LED Fixtures"/>
    <s v="Outdoor &amp; Garage Lighting"/>
    <s v="Exterior"/>
    <n v="0"/>
    <n v="12061.38"/>
    <n v="0"/>
    <x v="0"/>
    <x v="0"/>
    <n v="10.1978380583316"/>
    <s v="Qty / 1,000"/>
    <m/>
    <s v="Private-Lighting"/>
    <s v="lighting"/>
    <n v="2"/>
    <n v="1"/>
    <s v="Lighting"/>
    <n v="0.97902139861649395"/>
    <n v="0.93591656730105399"/>
    <n v="11808.349116845"/>
    <n v="0"/>
    <n v="0.71"/>
    <n v="8383.92787295995"/>
    <n v="0"/>
    <n v="4903"/>
    <n v="1"/>
    <n v="1"/>
    <n v="0"/>
    <n v="0"/>
    <n v="14.276973281664301"/>
    <d v="1900-01-09T04:44:53"/>
    <n v="43371"/>
    <n v="0"/>
    <n v="0"/>
    <n v="0"/>
    <n v="85497.938741178077"/>
  </r>
  <r>
    <s v="STND-60231"/>
    <s v="Cermak Produce 8 Inc."/>
    <s v="Cermak - 5220 S Pulaski Rd - Chicago"/>
    <s v="Outdoor &amp; Garage - LED Fixtures"/>
    <s v="Outdoor &amp; Garage Lighting"/>
    <s v="Exterior"/>
    <n v="0"/>
    <n v="1956.297"/>
    <n v="0"/>
    <x v="0"/>
    <x v="0"/>
    <n v="10.1978380583316"/>
    <s v="Qty / 1,000"/>
    <m/>
    <s v="Private-Lighting"/>
    <s v="lighting"/>
    <n v="2"/>
    <n v="1"/>
    <s v="Lighting"/>
    <n v="0.97902139861649395"/>
    <n v="0.93591656730105399"/>
    <n v="1915.25662504925"/>
    <n v="0"/>
    <n v="0.71"/>
    <n v="1359.83220378497"/>
    <n v="0"/>
    <n v="4903"/>
    <n v="1"/>
    <n v="1"/>
    <n v="0"/>
    <n v="0"/>
    <n v="14.276973281664301"/>
    <d v="1900-01-09T04:44:53"/>
    <n v="43371"/>
    <n v="0"/>
    <n v="0"/>
    <n v="0"/>
    <n v="13867.348600703299"/>
  </r>
  <r>
    <s v="STND-60231"/>
    <s v="Cermak Produce 8 Inc."/>
    <s v="Cermak - 5220 S Pulaski Rd - Chicago"/>
    <s v="Outdoor &amp; Garage - LED Fixtures"/>
    <s v="Outdoor &amp; Garage Lighting"/>
    <s v="Exterior"/>
    <n v="0"/>
    <n v="2882.9639999999999"/>
    <n v="0"/>
    <x v="0"/>
    <x v="0"/>
    <n v="10.1978380583316"/>
    <s v="Qty / 1,000"/>
    <m/>
    <s v="Private-Lighting"/>
    <s v="lighting"/>
    <n v="2"/>
    <n v="1"/>
    <s v="Lighting"/>
    <n v="0.97902139861649395"/>
    <n v="0.93591656730105399"/>
    <n v="2822.483447441"/>
    <n v="0"/>
    <n v="0.71"/>
    <n v="2003.96324768311"/>
    <n v="0"/>
    <n v="4903"/>
    <n v="1"/>
    <n v="1"/>
    <n v="0"/>
    <n v="0"/>
    <n v="14.276973281664301"/>
    <d v="1900-01-09T04:44:53"/>
    <n v="43371"/>
    <n v="0"/>
    <n v="0"/>
    <n v="0"/>
    <n v="20436.092674720614"/>
  </r>
  <r>
    <s v="STND-60231"/>
    <s v="Cermak Produce 8 Inc."/>
    <s v="Cermak - 5220 S Pulaski Rd - Chicago"/>
    <s v="Outdoor &amp; Garage - LED Fixtures"/>
    <s v="Outdoor &amp; Garage Lighting"/>
    <s v="Exterior"/>
    <n v="0"/>
    <n v="2422.0819999999999"/>
    <n v="0"/>
    <x v="0"/>
    <x v="0"/>
    <n v="10.1978380583316"/>
    <s v="Qty / 1,000"/>
    <m/>
    <s v="Private-Lighting"/>
    <s v="lighting"/>
    <n v="2"/>
    <n v="1"/>
    <s v="Lighting"/>
    <n v="0.97902139861649395"/>
    <n v="0.93591656730105399"/>
    <n v="2371.2701072038299"/>
    <n v="0"/>
    <n v="0.71"/>
    <n v="1683.60177611472"/>
    <n v="0"/>
    <n v="4903"/>
    <n v="1"/>
    <n v="1"/>
    <n v="0"/>
    <n v="0"/>
    <n v="14.276973281664301"/>
    <d v="1900-01-09T04:44:53"/>
    <n v="43371"/>
    <n v="0"/>
    <n v="0"/>
    <n v="0"/>
    <n v="17169.098267537371"/>
  </r>
  <r>
    <s v="STND-60234"/>
    <s v="A-1 Tool Corp"/>
    <s v="A-1 Tool Corp - 1211 W Norwood Ave - Itasca"/>
    <s v="New Indoor LED Fixtures"/>
    <s v="Indoor Lighting"/>
    <s v="Manufacturing"/>
    <n v="0"/>
    <n v="3085.2860000000001"/>
    <n v="0.55177200000000004"/>
    <x v="0"/>
    <x v="0"/>
    <n v="10.827197921178"/>
    <s v="Qty / 1,000"/>
    <m/>
    <s v="Private-Lighting"/>
    <s v="lighting"/>
    <n v="2"/>
    <n v="1"/>
    <s v="Lighting"/>
    <n v="0.97902139861649395"/>
    <n v="0.93591656730105399"/>
    <n v="3020.5610148518899"/>
    <n v="0.51641255617283699"/>
    <n v="0.71"/>
    <n v="2144.5983205448401"/>
    <n v="0.36665291488271401"/>
    <n v="4618"/>
    <n v="1.02"/>
    <n v="1.04"/>
    <n v="1.2E-2"/>
    <n v="0.81"/>
    <n v="15.158077089649201"/>
    <d v="1900-01-09T19:51:10"/>
    <n v="43239"/>
    <n v="0.61302535158218996"/>
    <n v="35.536011939433997"/>
    <n v="1"/>
    <n v="23219.990477964922"/>
  </r>
  <r>
    <s v="STND-60234"/>
    <s v="A-1 Tool Corp"/>
    <s v="A-1 Tool Corp - 1211 W Norwood Ave - Itasca"/>
    <s v="New Indoor LED Fixtures"/>
    <s v="Indoor Lighting"/>
    <s v="Manufacturing"/>
    <n v="0"/>
    <n v="95596.755999999994"/>
    <n v="17.096508"/>
    <x v="0"/>
    <x v="0"/>
    <n v="10.827197921178"/>
    <s v="Qty / 1,000"/>
    <m/>
    <s v="Private-Lighting"/>
    <s v="lighting"/>
    <n v="2"/>
    <n v="1"/>
    <s v="Lighting"/>
    <n v="0.97902139861649395"/>
    <n v="0.93591656730105399"/>
    <n v="93591.269762319702"/>
    <n v="16.000905080195"/>
    <n v="0.71"/>
    <n v="66449.801531246994"/>
    <n v="11.3606426069385"/>
    <n v="4618"/>
    <n v="1.02"/>
    <n v="1.04"/>
    <n v="1.2E-2"/>
    <n v="0.81"/>
    <n v="15.158077089649201"/>
    <d v="1900-01-09T19:51:10"/>
    <n v="43239"/>
    <n v="18.994426733374901"/>
    <n v="1101.0737619096401"/>
    <n v="1"/>
    <n v="719465.1530018081"/>
  </r>
  <r>
    <s v="STND-60234"/>
    <s v="A-1 Tool Corp"/>
    <s v="A-1 Tool Corp - 1211 W Norwood Ave - Itasca"/>
    <s v="Retrofit of Existing Indoor Fixtures to LED"/>
    <s v="Indoor Lighting"/>
    <s v="Manufacturing"/>
    <n v="0"/>
    <n v="6684.0010000000002"/>
    <n v="1.1953659999999999"/>
    <x v="0"/>
    <x v="0"/>
    <n v="10.827197921178"/>
    <s v="Qty / 1,000"/>
    <m/>
    <s v="Private-Lighting"/>
    <s v="lighting"/>
    <n v="2"/>
    <n v="1"/>
    <s v="Lighting"/>
    <n v="0.97902139861649395"/>
    <n v="0.93591656730105399"/>
    <n v="6543.78000737404"/>
    <n v="1.11876284338839"/>
    <n v="0.71"/>
    <n v="4646.0838052355703"/>
    <n v="0.79432161880575802"/>
    <n v="4618"/>
    <n v="1.02"/>
    <n v="1.04"/>
    <n v="1.2E-2"/>
    <n v="0.81"/>
    <n v="15.158077089649201"/>
    <d v="1900-01-09T19:51:10"/>
    <n v="43239"/>
    <n v="1.3280660534050199"/>
    <n v="76.985647145577005"/>
    <n v="1"/>
    <n v="50304.06891766534"/>
  </r>
  <r>
    <s v="STND-60234"/>
    <s v="A-1 Tool Corp"/>
    <s v="A-1 Tool Corp - 1211 W Norwood Ave - Itasca"/>
    <s v="Retrofit of Existing Indoor Fixtures to LED"/>
    <s v="Indoor Lighting"/>
    <s v="Manufacturing"/>
    <n v="0"/>
    <n v="1092.8040000000001"/>
    <n v="0.195437"/>
    <x v="0"/>
    <x v="0"/>
    <n v="10.827197921178"/>
    <s v="Qty / 1,000"/>
    <m/>
    <s v="Private-Lighting"/>
    <s v="lighting"/>
    <n v="2"/>
    <n v="1"/>
    <s v="Lighting"/>
    <n v="0.97902139861649395"/>
    <n v="0.93591656730105399"/>
    <n v="1069.8785004936999"/>
    <n v="0.18291272616361601"/>
    <n v="0.71"/>
    <n v="759.61373535052599"/>
    <n v="0.129868035576167"/>
    <n v="4618"/>
    <n v="1.02"/>
    <n v="1.04"/>
    <n v="1.2E-2"/>
    <n v="0.81"/>
    <n v="15.158077089649201"/>
    <d v="1900-01-09T19:51:10"/>
    <n v="43239"/>
    <n v="0.21713286581625801"/>
    <n v="12.5868058881612"/>
    <n v="1"/>
    <n v="8224.4882562854709"/>
  </r>
  <r>
    <s v="STND-60234"/>
    <s v="A-1 Tool Corp"/>
    <s v="A-1 Tool Corp - 1211 W Norwood Ave - Itasca"/>
    <s v="Outdoor &amp; Garage - LED Fixtures"/>
    <s v="Outdoor &amp; Garage Lighting"/>
    <s v="Exterior"/>
    <n v="0"/>
    <n v="12090.798000000001"/>
    <n v="0"/>
    <x v="0"/>
    <x v="0"/>
    <n v="10.1978380583316"/>
    <s v="Qty / 1,000"/>
    <m/>
    <s v="Private-Lighting"/>
    <s v="lighting"/>
    <n v="2"/>
    <n v="1"/>
    <s v="Lighting"/>
    <n v="0.97902139861649395"/>
    <n v="0.93591656730105399"/>
    <n v="11837.1499683495"/>
    <n v="0"/>
    <n v="0.71"/>
    <n v="8404.3764775281506"/>
    <n v="0"/>
    <n v="4903"/>
    <n v="1"/>
    <n v="1"/>
    <n v="0"/>
    <n v="0"/>
    <n v="14.276973281664301"/>
    <d v="1900-01-09T04:44:53"/>
    <n v="43239"/>
    <n v="0"/>
    <n v="0"/>
    <n v="1"/>
    <n v="85706.470299083448"/>
  </r>
  <r>
    <s v="STND-60234"/>
    <s v="A-1 Tool Corp"/>
    <s v="A-1 Tool Corp - 1211 W Norwood Ave - Itasca"/>
    <s v="Outdoor &amp; Garage - LED Fixtures"/>
    <s v="Outdoor &amp; Garage Lighting"/>
    <s v="Exterior"/>
    <n v="0"/>
    <n v="1377.7429999999999"/>
    <n v="0"/>
    <x v="0"/>
    <x v="0"/>
    <n v="10.1978380583316"/>
    <s v="Qty / 1,000"/>
    <m/>
    <s v="Private-Lighting"/>
    <s v="lighting"/>
    <n v="2"/>
    <n v="1"/>
    <s v="Lighting"/>
    <n v="0.97902139861649395"/>
    <n v="0.93591656730105399"/>
    <n v="1348.8398787940801"/>
    <n v="0"/>
    <n v="0.71"/>
    <n v="957.67631394379896"/>
    <n v="0"/>
    <n v="4903"/>
    <n v="1"/>
    <n v="1"/>
    <n v="0"/>
    <n v="0"/>
    <n v="14.276973281664301"/>
    <d v="1900-01-09T04:44:53"/>
    <n v="43239"/>
    <n v="0"/>
    <n v="0"/>
    <n v="1"/>
    <n v="9766.2279618987941"/>
  </r>
  <r>
    <s v="STND-60234"/>
    <s v="A-1 Tool Corp"/>
    <s v="A-1 Tool Corp - 1211 W Norwood Ave - Itasca"/>
    <s v="Photocells"/>
    <s v="Outdoor &amp; Garage Lighting"/>
    <s v="Manufacturing"/>
    <n v="0"/>
    <n v="73.92"/>
    <n v="0"/>
    <x v="0"/>
    <x v="0"/>
    <n v="8"/>
    <s v="Qty / 1,000"/>
    <m/>
    <s v="Private-Lighting"/>
    <s v="lighting"/>
    <n v="2"/>
    <n v="1"/>
    <s v="Lighting"/>
    <n v="0.97902139861649395"/>
    <n v="0.93591656730105399"/>
    <n v="72.369261785731197"/>
    <n v="0"/>
    <n v="0.71"/>
    <n v="51.382175867869201"/>
    <n v="0"/>
    <n v="4618"/>
    <n v="1.02"/>
    <n v="1.04"/>
    <n v="1.2E-2"/>
    <n v="0.81"/>
    <n v="15.158077089649201"/>
    <d v="1900-01-09T19:51:10"/>
    <n v="43239"/>
    <n v="0"/>
    <n v="0.85140307983213204"/>
    <n v="1"/>
    <n v="411.05740694295361"/>
  </r>
  <r>
    <s v="STND-60234"/>
    <s v="A-1 Tool Corp"/>
    <s v="A-1 Tool Corp - 1211 W Norwood Ave - Itasca"/>
    <s v="Photocells"/>
    <s v="Outdoor &amp; Garage Lighting"/>
    <s v="Manufacturing"/>
    <n v="0"/>
    <n v="3.92"/>
    <n v="0"/>
    <x v="0"/>
    <x v="0"/>
    <n v="8"/>
    <s v="Qty / 1,000"/>
    <m/>
    <s v="Private-Lighting"/>
    <s v="lighting"/>
    <n v="2"/>
    <n v="1"/>
    <s v="Lighting"/>
    <n v="0.97902139861649395"/>
    <n v="0.93591656730105399"/>
    <n v="3.8377638825766498"/>
    <n v="0"/>
    <n v="0.71"/>
    <n v="2.7248123566294198"/>
    <n v="0"/>
    <n v="4618"/>
    <n v="1.02"/>
    <n v="1.04"/>
    <n v="1.2E-2"/>
    <n v="0.81"/>
    <n v="15.158077089649201"/>
    <d v="1900-01-09T19:51:10"/>
    <n v="43239"/>
    <n v="0"/>
    <n v="4.5150163324431197E-2"/>
    <n v="1"/>
    <n v="21.798498853035358"/>
  </r>
  <r>
    <s v="STND-60235"/>
    <s v="Champion Schaumburg LLC"/>
    <s v="Champion Schaumburg, LLC (Americinn Hotel) - 1300 E Higgins Rd - Schaumburg"/>
    <s v="Outdoor &amp; Garage - LED Fixtures"/>
    <s v="Outdoor &amp; Garage Lighting"/>
    <s v="Exterior"/>
    <n v="0"/>
    <n v="23166.674999999999"/>
    <n v="0"/>
    <x v="0"/>
    <x v="0"/>
    <n v="10.1978380583316"/>
    <s v="Qty / 1,000"/>
    <m/>
    <s v="Private-Lighting"/>
    <s v="lighting"/>
    <n v="3"/>
    <n v="1"/>
    <s v="Lighting"/>
    <n v="0.91633259480590001"/>
    <n v="1.30467645558681"/>
    <n v="21228.379415775002"/>
    <n v="0"/>
    <n v="0.71"/>
    <n v="15072.1493852002"/>
    <n v="0"/>
    <n v="4903"/>
    <n v="1"/>
    <n v="1"/>
    <n v="0"/>
    <n v="0"/>
    <n v="14.276973281664301"/>
    <d v="1900-01-09T04:44:53"/>
    <n v="43296"/>
    <n v="0"/>
    <n v="0"/>
    <n v="0"/>
    <n v="153703.33862125382"/>
  </r>
  <r>
    <s v="STND-60236"/>
    <s v="Conway Farms Golf Club, Inc."/>
    <s v="Conway Farms Gold Club, Inc - 2200 W Conway Rd - Lake Forest"/>
    <s v="New Indoor LED Fixtures"/>
    <s v="Indoor Lighting"/>
    <s v="Restaurant"/>
    <n v="0"/>
    <n v="977.71100000000001"/>
    <n v="0.13361999999999999"/>
    <x v="0"/>
    <x v="0"/>
    <n v="8.9750493627714896"/>
    <s v="Qty / 1,000"/>
    <m/>
    <s v="Private-Lighting"/>
    <s v="lighting"/>
    <n v="3"/>
    <n v="1"/>
    <s v="Lighting"/>
    <n v="0.91633259480590001"/>
    <n v="1.30467645558681"/>
    <n v="895.90845760027105"/>
    <n v="0.17433086799550901"/>
    <n v="0.71"/>
    <n v="636.09500489619199"/>
    <n v="0.123774916276811"/>
    <n v="5571"/>
    <n v="1.17"/>
    <n v="1.31"/>
    <n v="2.1000000000000001E-2"/>
    <n v="0.68"/>
    <n v="12.565069107880101"/>
    <d v="1900-01-07T23:24:04"/>
    <n v="43280"/>
    <n v="0.19570146833802099"/>
    <n v="16.080408213338199"/>
    <n v="0"/>
    <n v="5708.9840683556959"/>
  </r>
  <r>
    <s v="STND-60236"/>
    <s v="Conway Farms Golf Club, Inc."/>
    <s v="Conway Farms Gold Club, Inc - 2200 W Conway Rd - Lake Forest"/>
    <s v="New Indoor LED Fixtures"/>
    <s v="Indoor Lighting"/>
    <s v="Restaurant"/>
    <n v="0"/>
    <n v="12671.128000000001"/>
    <n v="1.7317149999999999"/>
    <x v="0"/>
    <x v="0"/>
    <n v="8.9750493627714896"/>
    <s v="Qty / 1,000"/>
    <m/>
    <s v="Private-Lighting"/>
    <s v="lighting"/>
    <n v="3"/>
    <n v="1"/>
    <s v="Lighting"/>
    <n v="0.91633259480590001"/>
    <n v="1.30467645558681"/>
    <n v="11610.9675993577"/>
    <n v="2.2593277882865102"/>
    <n v="0.71"/>
    <n v="8243.7869955439601"/>
    <n v="1.60412272968342"/>
    <n v="5571"/>
    <n v="1.17"/>
    <n v="1.31"/>
    <n v="2.1000000000000001E-2"/>
    <n v="0.68"/>
    <n v="12.565069107880101"/>
    <d v="1900-01-07T23:24:04"/>
    <n v="43280"/>
    <n v="2.5362907367383301"/>
    <n v="208.401982552574"/>
    <n v="0"/>
    <n v="73988.395221180705"/>
  </r>
  <r>
    <s v="STND-60238"/>
    <s v="Forsyth Building, LLC"/>
    <s v="Forsyth Building LLC - 1001 Lake St - Oak Park"/>
    <s v="Outdoor &amp; Garage - LED Fixtures"/>
    <s v="Outdoor &amp; Garage Lighting"/>
    <s v="Exterior"/>
    <n v="0"/>
    <n v="8212.5249999999996"/>
    <n v="0"/>
    <x v="0"/>
    <x v="0"/>
    <n v="10.1978380583316"/>
    <s v="Qty / 1,000"/>
    <m/>
    <s v="Private-Lighting"/>
    <s v="lighting"/>
    <n v="3"/>
    <n v="1"/>
    <s v="Lighting"/>
    <n v="0.91633259480590001"/>
    <n v="1.30467645558681"/>
    <n v="7525.4043431583204"/>
    <n v="0"/>
    <n v="0.71"/>
    <n v="5343.0370836424099"/>
    <n v="0"/>
    <n v="4903"/>
    <n v="1"/>
    <n v="1"/>
    <n v="0"/>
    <n v="0"/>
    <n v="14.276973281664301"/>
    <d v="1900-01-09T04:44:53"/>
    <n v="43289"/>
    <n v="0"/>
    <n v="0"/>
    <n v="0"/>
    <n v="54487.426918645651"/>
  </r>
  <r>
    <s v="STND-60239"/>
    <s v="Village of Niles"/>
    <s v="Village of Niles - 7114 W Touhy Ave - Niles"/>
    <s v="New Indoor LED Fixtures"/>
    <s v="Indoor Lighting"/>
    <s v="Office"/>
    <n v="0"/>
    <n v="902.36199999999997"/>
    <n v="0.19325600000000001"/>
    <x v="0"/>
    <x v="1"/>
    <n v="15"/>
    <s v="Qty / 1,000"/>
    <m/>
    <s v="Public-Lighting"/>
    <s v="lighting"/>
    <n v="3"/>
    <n v="1"/>
    <s v="Lighting"/>
    <n v="0.99829244462109001"/>
    <n v="0.987374621353864"/>
    <n v="900.82116691317594"/>
    <n v="0.190816069824362"/>
    <n v="0.71"/>
    <n v="639.58302850835503"/>
    <n v="0.135479409575297"/>
    <n v="2885"/>
    <n v="1.165"/>
    <n v="1.3779999999999999"/>
    <n v="2.5499999999999998E-2"/>
    <n v="0.55000000000000004"/>
    <n v="24.263431542460999"/>
    <d v="1900-01-16T07:56:40"/>
    <n v="43287"/>
    <n v="0.251769454841486"/>
    <n v="19.717544855181099"/>
    <n v="0"/>
    <n v="9593.7454276253247"/>
  </r>
  <r>
    <s v="STND-60239"/>
    <s v="Village of Niles"/>
    <s v="Village of Niles - 7114 W Touhy Ave - Niles"/>
    <s v="New Indoor LED Fixtures"/>
    <s v="Indoor Lighting"/>
    <s v="Office"/>
    <n v="0"/>
    <n v="3079.08"/>
    <n v="0.65943700000000005"/>
    <x v="0"/>
    <x v="1"/>
    <n v="15"/>
    <s v="Qty / 1,000"/>
    <m/>
    <s v="Public-Lighting"/>
    <s v="lighting"/>
    <n v="3"/>
    <n v="1"/>
    <s v="Lighting"/>
    <n v="0.99829244462109001"/>
    <n v="0.987374621353864"/>
    <n v="3073.8223003839098"/>
    <n v="0.65111135818172805"/>
    <n v="0.71"/>
    <n v="2182.4138332725702"/>
    <n v="0.462289064309027"/>
    <n v="2885"/>
    <n v="1.165"/>
    <n v="1.3779999999999999"/>
    <n v="2.5499999999999998E-2"/>
    <n v="0.55000000000000004"/>
    <n v="24.263431542460999"/>
    <d v="1900-01-16T07:56:40"/>
    <n v="43287"/>
    <n v="0.85909929830020904"/>
    <n v="67.281088978360202"/>
    <n v="0"/>
    <n v="32736.207499088552"/>
  </r>
  <r>
    <s v="STND-60239"/>
    <s v="Village of Niles"/>
    <s v="Village of Niles - 7114 W Touhy Ave - Niles"/>
    <s v="New Indoor LED Fixtures"/>
    <s v="Indoor Lighting"/>
    <s v="Office"/>
    <n v="0"/>
    <n v="1473.2439999999999"/>
    <n v="0.31552000000000002"/>
    <x v="0"/>
    <x v="1"/>
    <n v="15"/>
    <s v="Qty / 1,000"/>
    <m/>
    <s v="Public-Lighting"/>
    <s v="lighting"/>
    <n v="3"/>
    <n v="1"/>
    <s v="Lighting"/>
    <n v="0.99829244462109001"/>
    <n v="0.987374621353864"/>
    <n v="1470.72835428335"/>
    <n v="0.31153644052957102"/>
    <n v="0.71"/>
    <n v="1044.2171315411799"/>
    <n v="0.221190872775996"/>
    <n v="2885"/>
    <n v="1.165"/>
    <n v="1.3779999999999999"/>
    <n v="2.5499999999999998E-2"/>
    <n v="0.55000000000000004"/>
    <n v="24.263431542460999"/>
    <d v="1900-01-16T07:56:40"/>
    <n v="43287"/>
    <n v="0.411052171169773"/>
    <n v="32.1919081838846"/>
    <n v="0"/>
    <n v="15663.256973117699"/>
  </r>
  <r>
    <s v="STND-60239"/>
    <s v="Village of Niles"/>
    <s v="Village of Niles - 7114 W Touhy Ave - Niles"/>
    <s v="New Indoor LED Fixtures"/>
    <s v="Indoor Lighting"/>
    <s v="Office"/>
    <n v="0"/>
    <n v="1650.0329999999999"/>
    <n v="0.35338199999999997"/>
    <x v="0"/>
    <x v="1"/>
    <n v="15"/>
    <s v="Qty / 1,000"/>
    <m/>
    <s v="Public-Lighting"/>
    <s v="lighting"/>
    <n v="3"/>
    <n v="1"/>
    <s v="Lighting"/>
    <n v="0.99829244462109001"/>
    <n v="0.987374621353864"/>
    <n v="1647.21547727547"/>
    <n v="0.34892041844327099"/>
    <n v="0.71"/>
    <n v="1169.5229888655799"/>
    <n v="0.247733497094723"/>
    <n v="2885"/>
    <n v="1.165"/>
    <n v="1.3779999999999999"/>
    <n v="2.5499999999999998E-2"/>
    <n v="0.55000000000000004"/>
    <n v="24.263431542460999"/>
    <d v="1900-01-16T07:56:40"/>
    <n v="43287"/>
    <n v="0.46037791059938099"/>
    <n v="36.054931047660503"/>
    <n v="0"/>
    <n v="17542.844832983697"/>
  </r>
  <r>
    <s v="STND-60239"/>
    <s v="Village of Niles"/>
    <s v="Village of Niles - 7114 W Touhy Ave - Niles"/>
    <s v="New Indoor LED Fixtures"/>
    <s v="Indoor Lighting"/>
    <s v="Office"/>
    <n v="0"/>
    <n v="36.831000000000003"/>
    <n v="7.8879999999999992E-3"/>
    <x v="0"/>
    <x v="1"/>
    <n v="15"/>
    <s v="Qty / 1,000"/>
    <m/>
    <s v="Public-Lighting"/>
    <s v="lighting"/>
    <n v="3"/>
    <n v="1"/>
    <s v="Lighting"/>
    <n v="0.99829244462109001"/>
    <n v="0.987374621353864"/>
    <n v="36.768109027839401"/>
    <n v="7.7884110132392798E-3"/>
    <n v="0.71"/>
    <n v="26.105357409766"/>
    <n v="5.5297718193998901E-3"/>
    <n v="2885"/>
    <n v="1.165"/>
    <n v="1.3779999999999999"/>
    <n v="2.5499999999999998E-2"/>
    <n v="0.55000000000000004"/>
    <n v="24.263431542460999"/>
    <d v="1900-01-16T07:56:40"/>
    <n v="43287"/>
    <n v="1.02763042792443E-2"/>
    <n v="0.80479551949348005"/>
    <n v="0"/>
    <n v="391.58036114649002"/>
  </r>
  <r>
    <s v="STND-60239"/>
    <s v="Village of Niles"/>
    <s v="Village of Niles - 7114 W Touhy Ave - Niles"/>
    <s v="New Indoor LED Fixtures"/>
    <s v="Indoor Lighting"/>
    <s v="Office"/>
    <n v="0"/>
    <n v="648.22699999999998"/>
    <n v="0.13882900000000001"/>
    <x v="0"/>
    <x v="1"/>
    <n v="15"/>
    <s v="Qty / 1,000"/>
    <m/>
    <s v="Public-Lighting"/>
    <s v="lighting"/>
    <n v="3"/>
    <n v="1"/>
    <s v="Lighting"/>
    <n v="0.99829244462109001"/>
    <n v="0.987374621353864"/>
    <n v="647.12011649939598"/>
    <n v="0.137076231307936"/>
    <n v="0.71"/>
    <n v="459.45528271457101"/>
    <n v="9.7324124228634304E-2"/>
    <n v="2885"/>
    <n v="1.165"/>
    <n v="1.3779999999999999"/>
    <n v="2.5499999999999998E-2"/>
    <n v="0.55000000000000004"/>
    <n v="24.263431542460999"/>
    <d v="1900-01-16T07:56:40"/>
    <n v="43287"/>
    <n v="0.180863215870083"/>
    <n v="14.1644317345361"/>
    <n v="0"/>
    <n v="6891.8292407185654"/>
  </r>
  <r>
    <s v="STND-60239"/>
    <s v="Village of Niles"/>
    <s v="Village of Niles - 7114 W Touhy Ave - Niles"/>
    <s v="New Indoor LED Fixtures"/>
    <s v="Indoor Lighting"/>
    <s v="Office"/>
    <n v="0"/>
    <n v="828.7"/>
    <n v="0.17748"/>
    <x v="0"/>
    <x v="1"/>
    <n v="15"/>
    <s v="Qty / 1,000"/>
    <m/>
    <s v="Public-Lighting"/>
    <s v="lighting"/>
    <n v="3"/>
    <n v="1"/>
    <s v="Lighting"/>
    <n v="0.99829244462109001"/>
    <n v="0.987374621353864"/>
    <n v="827.28494885749797"/>
    <n v="0.175239247797884"/>
    <n v="0.71"/>
    <n v="587.37231368882306"/>
    <n v="0.12441986593649799"/>
    <n v="2885"/>
    <n v="1.165"/>
    <n v="1.3779999999999999"/>
    <n v="2.5499999999999998E-2"/>
    <n v="0.55000000000000004"/>
    <n v="24.263431542460999"/>
    <d v="1900-01-16T07:56:40"/>
    <n v="43287"/>
    <n v="0.23121684628299799"/>
    <n v="18.1079538161942"/>
    <n v="0"/>
    <n v="8810.584705332345"/>
  </r>
  <r>
    <s v="STND-60239"/>
    <s v="Village of Niles"/>
    <s v="Village of Niles - 7114 W Touhy Ave - Niles"/>
    <s v="Outdoor &amp; Garage - LED Fixtures"/>
    <s v="Outdoor &amp; Garage Lighting"/>
    <s v="Exterior"/>
    <n v="0"/>
    <n v="3981.2359999999999"/>
    <n v="0"/>
    <x v="0"/>
    <x v="1"/>
    <n v="10.1978380583316"/>
    <s v="Qty / 1,000"/>
    <m/>
    <s v="Public-Lighting"/>
    <s v="lighting"/>
    <n v="3"/>
    <n v="1"/>
    <s v="Lighting"/>
    <n v="0.99829244462109001"/>
    <n v="0.987374621353864"/>
    <n v="3974.4378190534899"/>
    <n v="0"/>
    <n v="0.71"/>
    <n v="2821.85085152798"/>
    <n v="0"/>
    <n v="4903"/>
    <n v="1"/>
    <n v="1"/>
    <n v="0"/>
    <n v="0"/>
    <n v="14.276973281664301"/>
    <d v="1900-01-09T04:44:53"/>
    <n v="43287"/>
    <n v="0"/>
    <n v="0"/>
    <n v="0"/>
    <n v="28776.778008647467"/>
  </r>
  <r>
    <s v="STND-60239"/>
    <s v="Village of Niles"/>
    <s v="Village of Niles - 7114 W Touhy Ave - Niles"/>
    <s v="Outdoor &amp; Garage - LED Fixtures"/>
    <s v="Outdoor &amp; Garage Lighting"/>
    <s v="Exterior"/>
    <n v="0"/>
    <n v="2868.2550000000001"/>
    <n v="0"/>
    <x v="0"/>
    <x v="1"/>
    <n v="10.1978380583316"/>
    <s v="Qty / 1,000"/>
    <m/>
    <s v="Public-Lighting"/>
    <s v="lighting"/>
    <n v="3"/>
    <n v="1"/>
    <s v="Lighting"/>
    <n v="0.99829244462109001"/>
    <n v="0.987374621353864"/>
    <n v="2863.3572957466699"/>
    <n v="0"/>
    <n v="0.71"/>
    <n v="2032.9836799801301"/>
    <n v="0"/>
    <n v="4903"/>
    <n v="1"/>
    <n v="1"/>
    <n v="0"/>
    <n v="0"/>
    <n v="14.276973281664301"/>
    <d v="1900-01-09T04:44:53"/>
    <n v="43287"/>
    <n v="0"/>
    <n v="0"/>
    <n v="0"/>
    <n v="20732.038343668402"/>
  </r>
  <r>
    <s v="STND-60239"/>
    <s v="Village of Niles"/>
    <s v="Village of Niles - 7114 W Touhy Ave - Niles"/>
    <s v="Outdoor &amp; Garage - LED Fixtures"/>
    <s v="Outdoor &amp; Garage Lighting"/>
    <s v="Exterior"/>
    <n v="0"/>
    <n v="186.31399999999999"/>
    <n v="0"/>
    <x v="0"/>
    <x v="1"/>
    <n v="10.1978380583316"/>
    <s v="Qty / 1,000"/>
    <m/>
    <s v="Public-Lighting"/>
    <s v="lighting"/>
    <n v="3"/>
    <n v="1"/>
    <s v="Lighting"/>
    <n v="0.99829244462109001"/>
    <n v="0.987374621353864"/>
    <n v="185.995858527134"/>
    <n v="0"/>
    <n v="0.71"/>
    <n v="132.05705955426501"/>
    <n v="0"/>
    <n v="4903"/>
    <n v="1"/>
    <n v="1"/>
    <n v="0"/>
    <n v="0"/>
    <n v="14.276973281664301"/>
    <d v="1900-01-09T04:44:53"/>
    <n v="43287"/>
    <n v="0"/>
    <n v="0"/>
    <n v="0"/>
    <n v="1346.6965077938464"/>
  </r>
  <r>
    <s v="STND-60239"/>
    <s v="Village of Niles"/>
    <s v="Village of Niles - 7114 W Touhy Ave - Niles"/>
    <s v="Outdoor &amp; Garage - LED Fixtures"/>
    <s v="Outdoor &amp; Garage Lighting"/>
    <s v="Exterior"/>
    <n v="0"/>
    <n v="1716.05"/>
    <n v="0"/>
    <x v="0"/>
    <x v="1"/>
    <n v="10.1978380583316"/>
    <s v="Qty / 1,000"/>
    <m/>
    <s v="Public-Lighting"/>
    <s v="lighting"/>
    <n v="3"/>
    <n v="1"/>
    <s v="Lighting"/>
    <n v="0.99829244462109001"/>
    <n v="0.987374621353864"/>
    <n v="1713.1197495920201"/>
    <n v="0"/>
    <n v="0.71"/>
    <n v="1216.31502221034"/>
    <n v="0"/>
    <n v="4903"/>
    <n v="1"/>
    <n v="1"/>
    <n v="0"/>
    <n v="0"/>
    <n v="14.276973281664301"/>
    <d v="1900-01-09T04:44:53"/>
    <n v="43287"/>
    <n v="0"/>
    <n v="0"/>
    <n v="0"/>
    <n v="12403.78362441705"/>
  </r>
  <r>
    <s v="STND-60240"/>
    <s v="Highland Pointe LLC"/>
    <s v="Millbrook Real Estate Company - 333 E Butterfield Rd - Lombard"/>
    <s v="Retrofit of Existing Indoor Fixtures to LED"/>
    <s v="Indoor Lighting"/>
    <s v="Office"/>
    <n v="0"/>
    <n v="83711.16"/>
    <n v="18.8232"/>
    <x v="0"/>
    <x v="0"/>
    <n v="15"/>
    <s v="Qty / 1,000"/>
    <m/>
    <s v="Private-Lighting"/>
    <s v="lighting"/>
    <n v="3"/>
    <n v="1"/>
    <s v="Lighting"/>
    <n v="0.91633259480590001"/>
    <n v="1.30467645558681"/>
    <n v="76707.264457011799"/>
    <n v="24.5581858588016"/>
    <n v="0.71"/>
    <n v="54462.157764478397"/>
    <n v="17.436311959749101"/>
    <n v="2885"/>
    <n v="1.165"/>
    <n v="1.3779999999999999"/>
    <n v="2.5499999999999998E-2"/>
    <n v="0.55000000000000004"/>
    <n v="24.263431542460999"/>
    <d v="1900-01-16T07:56:40"/>
    <n v="43270"/>
    <n v="32.402936876634897"/>
    <n v="1679.0002091448901"/>
    <n v="0"/>
    <n v="816932.36646717601"/>
  </r>
  <r>
    <s v="STND-60241"/>
    <s v="Freeway Rockford, Inc."/>
    <s v="Freeway Rockford - 4701 Boeing Dr - Rockford"/>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254"/>
    <n v="6.3967205395751199"/>
    <n v="0"/>
    <n v="0"/>
    <n v="603700.30614865304"/>
  </r>
  <r>
    <s v="STND-60242"/>
    <s v="DSM Desotech Inc."/>
    <s v="DSM Desotech INC - 1122 St Charles St  - Elgin"/>
    <s v="Air-Cooled Chiller"/>
    <s v="HVAC"/>
    <s v="Manufacturing"/>
    <n v="0"/>
    <n v="63986.597999999998"/>
    <n v="29.046147999999999"/>
    <x v="3"/>
    <x v="0"/>
    <n v="20"/>
    <s v="ΔkWpeak / CF"/>
    <n v="1"/>
    <s v="Private-Non-Lighting"/>
    <s v="non_lighting"/>
    <n v="3"/>
    <n v="1"/>
    <s v="Non-Lighting"/>
    <n v="0.98952339343681495"/>
    <n v="0.43468415683807998"/>
    <n v="63316.235587437302"/>
    <n v="12.625900352774099"/>
    <n v="0.7"/>
    <n v="44321.364911206103"/>
    <n v="8.8381302469418692"/>
    <n v="4618"/>
    <n v="1.02"/>
    <n v="1.04"/>
    <n v="1.2E-2"/>
    <n v="0.81"/>
    <n v="15.158077089649201"/>
    <d v="1900-01-09T19:51:10"/>
    <n v="43251"/>
    <n v="12.625900352774099"/>
    <n v="0"/>
    <n v="1"/>
    <n v="886427.29822412203"/>
  </r>
  <r>
    <s v="STND-60243"/>
    <s v="City of McHenry"/>
    <s v="City of McHenry Public Works - 1415 Industrial Drive - McHenry"/>
    <s v="New Indoor LED Fixtures"/>
    <s v="Indoor Lighting"/>
    <s v="Garage"/>
    <n v="0"/>
    <n v="133893.96900000001"/>
    <n v="36.219479999999997"/>
    <x v="0"/>
    <x v="1"/>
    <n v="14.701558365186701"/>
    <s v="Qty / 1,000"/>
    <m/>
    <s v="Public-Lighting"/>
    <s v="lighting"/>
    <n v="1"/>
    <n v="1"/>
    <s v="Lighting"/>
    <n v="0.95625781801464005"/>
    <n v="1.47347312606477"/>
    <n v="128037.15464126"/>
    <n v="53.368430420040298"/>
    <n v="0.71"/>
    <n v="90906.379795294502"/>
    <n v="37.891585598228602"/>
    <n v="3401"/>
    <n v="1"/>
    <n v="1"/>
    <n v="0"/>
    <n v="0.92"/>
    <n v="20.582181711261399"/>
    <d v="1900-01-13T16:50:15"/>
    <n v="43283"/>
    <n v="58.009163500043798"/>
    <n v="0"/>
    <n v="0"/>
    <n v="1336465.4483283511"/>
  </r>
  <r>
    <s v="STND-60243"/>
    <s v="City of McHenry"/>
    <s v="City of McHenry Public Works - 1415 Industrial Drive - McHenry"/>
    <s v="New Indoor LED Fixtures"/>
    <s v="Indoor Lighting"/>
    <s v="Garage"/>
    <n v="0"/>
    <n v="37873.536"/>
    <n v="10.24512"/>
    <x v="0"/>
    <x v="1"/>
    <n v="14.701558365186701"/>
    <s v="Qty / 1,000"/>
    <m/>
    <s v="Public-Lighting"/>
    <s v="lighting"/>
    <n v="1"/>
    <n v="1"/>
    <s v="Lighting"/>
    <n v="0.95625781801464005"/>
    <n v="1.47347312606477"/>
    <n v="36216.864895858896"/>
    <n v="15.095908993308701"/>
    <n v="0.71"/>
    <n v="25713.9740760598"/>
    <n v="10.7180953852491"/>
    <n v="3401"/>
    <n v="1"/>
    <n v="1"/>
    <n v="0"/>
    <n v="0.92"/>
    <n v="20.582181711261399"/>
    <d v="1900-01-13T16:50:15"/>
    <n v="43283"/>
    <n v="16.408596731857202"/>
    <n v="0"/>
    <n v="0"/>
    <n v="378035.49068009091"/>
  </r>
  <r>
    <s v="STND-60244"/>
    <s v="Chicago Public Schools"/>
    <s v="Hampton Elementary School - 3434 W 77th St - Chicago"/>
    <s v="New Indoor LED Fixtures"/>
    <s v="Indoor Lighting"/>
    <s v="K-12 School"/>
    <n v="0"/>
    <n v="58502.942999999999"/>
    <n v="15.952464000000001"/>
    <x v="0"/>
    <x v="1"/>
    <n v="15"/>
    <s v="Qty / 1,000"/>
    <m/>
    <s v="Public-Lighting"/>
    <s v="lighting"/>
    <n v="2"/>
    <n v="1"/>
    <s v="Lighting"/>
    <n v="0.98996686498346598"/>
    <n v="2.5626279547341602"/>
    <n v="57915.975074016402"/>
    <n v="40.880230193290402"/>
    <n v="0.71"/>
    <n v="41120.342302551602"/>
    <n v="29.024963437236199"/>
    <n v="2979"/>
    <n v="1.17333333333333"/>
    <n v="1.323"/>
    <n v="2.1333333333333301E-2"/>
    <n v="0.72"/>
    <n v="23.497818059751602"/>
    <d v="1900-01-15T18:49:11"/>
    <n v="43254"/>
    <n v="42.916173462343998"/>
    <n v="1053.0177286184801"/>
    <n v="0"/>
    <n v="616805.13453827403"/>
  </r>
  <r>
    <s v="STND-60245"/>
    <s v="Jay Sahajanand Inc"/>
    <s v="Jay Sahajanand Inc - 26 W 211 Geneva Rd - Winfield Township"/>
    <s v="New Indoor LED Fixtures"/>
    <s v="Indoor Lighting"/>
    <s v="Grocery/convenience"/>
    <n v="0"/>
    <n v="22702.053"/>
    <n v="4.2333600000000002"/>
    <x v="0"/>
    <x v="0"/>
    <n v="10.727311735679001"/>
    <s v="Qty / 1,000"/>
    <m/>
    <s v="Private-Lighting"/>
    <s v="lighting"/>
    <n v="3"/>
    <n v="1"/>
    <s v="Lighting"/>
    <n v="0.91633259480590001"/>
    <n v="1.30467645558681"/>
    <n v="20802.631132911101"/>
    <n v="5.5231651200229601"/>
    <n v="0.71"/>
    <n v="14769.8681043669"/>
    <n v="3.9214472352162999"/>
    <n v="4661"/>
    <n v="1.07"/>
    <n v="1.24"/>
    <n v="2.9000000000000001E-2"/>
    <n v="0.745"/>
    <n v="15.018236429950701"/>
    <d v="1900-01-09T17:27:20"/>
    <n v="43239"/>
    <n v="5.9787455293602099"/>
    <n v="563.80962883590701"/>
    <n v="1"/>
    <n v="158440.97945040601"/>
  </r>
  <r>
    <s v="STND-60246"/>
    <s v="Mariner Higgins Centre, LLC"/>
    <s v="Podolsky Circle CORFAC International - 1700 W Higgins Rd Suite 280 - Des Plaines"/>
    <s v="Outdoor &amp; Garage - LED Fixtures"/>
    <s v="Outdoor &amp; Garage Lighting"/>
    <s v="Exterior"/>
    <n v="0"/>
    <n v="26476.2"/>
    <n v="0"/>
    <x v="0"/>
    <x v="0"/>
    <n v="10.1978380583316"/>
    <s v="Qty / 1,000"/>
    <m/>
    <s v="Private-Lighting"/>
    <s v="lighting"/>
    <n v="3"/>
    <n v="1"/>
    <s v="Lighting"/>
    <n v="0.91633259480590001"/>
    <n v="1.30467645558681"/>
    <n v="24261.005046599999"/>
    <n v="0"/>
    <n v="0.71"/>
    <n v="17225.313583086001"/>
    <n v="0"/>
    <n v="4903"/>
    <n v="1"/>
    <n v="1"/>
    <n v="0"/>
    <n v="0"/>
    <n v="14.276973281664301"/>
    <d v="1900-01-09T04:44:53"/>
    <n v="43272"/>
    <n v="0"/>
    <n v="0"/>
    <n v="0"/>
    <n v="175660.95842429067"/>
  </r>
  <r>
    <s v="STND-60246"/>
    <s v="Mariner Higgins Centre, LLC"/>
    <s v="Podolsky Circle CORFAC International - 1700 W Higgins Rd Suite 280 - Des Plaines"/>
    <s v="Outdoor &amp; Garage - LED Fixtures"/>
    <s v="Outdoor &amp; Garage Lighting"/>
    <s v="Exterior"/>
    <n v="0"/>
    <n v="36282.199999999997"/>
    <n v="0"/>
    <x v="0"/>
    <x v="0"/>
    <n v="10.1978380583316"/>
    <s v="Qty / 1,000"/>
    <m/>
    <s v="Private-Lighting"/>
    <s v="lighting"/>
    <n v="3"/>
    <n v="1"/>
    <s v="Lighting"/>
    <n v="0.91633259480590001"/>
    <n v="1.30467645558681"/>
    <n v="33246.562471266603"/>
    <n v="0"/>
    <n v="0.71"/>
    <n v="23605.0593545993"/>
    <n v="0"/>
    <n v="4903"/>
    <n v="1"/>
    <n v="1"/>
    <n v="0"/>
    <n v="0"/>
    <n v="14.276973281664301"/>
    <d v="1900-01-09T04:44:53"/>
    <n v="43272"/>
    <n v="0"/>
    <n v="0"/>
    <n v="0"/>
    <n v="240720.57265550908"/>
  </r>
  <r>
    <s v="STND-60247"/>
    <s v="Dollar Tree Stores, Inc."/>
    <s v="Dollar Tree Stores, Inc - 995 E Belvidere Rd - Grayslake"/>
    <s v="Cooler Display Cases with Doors"/>
    <s v="Refrigeration"/>
    <s v="Retail (strip mall)"/>
    <n v="0"/>
    <n v="6605"/>
    <n v="0.755"/>
    <x v="2"/>
    <x v="0"/>
    <n v="12"/>
    <s v="ΔkWpeak"/>
    <m/>
    <s v="Private-Non-Lighting"/>
    <s v="non_lighting"/>
    <n v="3"/>
    <n v="1"/>
    <s v="Non-Lighting"/>
    <n v="0.98952339343681495"/>
    <n v="0.43468415683807998"/>
    <n v="6535.80201365016"/>
    <n v="0.32818653841275103"/>
    <n v="0.7"/>
    <n v="4575.06140955511"/>
    <n v="0.22973057688892601"/>
    <n v="4093"/>
    <n v="1.1200000000000001"/>
    <n v="1.29"/>
    <n v="1.9E-2"/>
    <n v="0.71"/>
    <n v="17.102369899829"/>
    <d v="1900-01-11T05:11:01"/>
    <n v="43455"/>
    <n v="0.32818653841275103"/>
    <n v="0"/>
    <n v="0"/>
    <n v="54900.73691466132"/>
  </r>
  <r>
    <s v="STND-60247"/>
    <s v="Dollar Tree Stores, Inc."/>
    <s v="Dollar Tree Stores, Inc - 995 E Belvidere Rd - Grayslake"/>
    <s v="Freezer Display Cases with Doors"/>
    <s v="Refrigeration"/>
    <s v="Retail (strip mall)"/>
    <n v="0"/>
    <n v="56056"/>
    <n v="6.3959999999999999"/>
    <x v="2"/>
    <x v="0"/>
    <n v="12"/>
    <s v="ΔkWpeak"/>
    <m/>
    <s v="Private-Non-Lighting"/>
    <s v="non_lighting"/>
    <n v="3"/>
    <n v="1"/>
    <s v="Non-Lighting"/>
    <n v="0.98952339343681495"/>
    <n v="0.43468415683807998"/>
    <n v="55468.723342494101"/>
    <n v="2.78023986713636"/>
    <n v="0.7"/>
    <n v="38828.1063397459"/>
    <n v="1.9461679069954501"/>
    <n v="4093"/>
    <n v="1.1200000000000001"/>
    <n v="1.29"/>
    <n v="1.9E-2"/>
    <n v="0.71"/>
    <n v="17.102369899829"/>
    <d v="1900-01-11T05:11:01"/>
    <n v="43455"/>
    <n v="2.78023986713636"/>
    <n v="0"/>
    <n v="0"/>
    <n v="465937.27607695083"/>
  </r>
  <r>
    <s v="STND-60248"/>
    <s v="Wikstrom Chevrolet"/>
    <s v="Wicstrom Chevrolet - 555 E Iriving Park Rd - Roselle"/>
    <s v="New Indoor LED Fixtures"/>
    <s v="Indoor Lighting"/>
    <s v="Retail (mall/dept. store)"/>
    <n v="0"/>
    <n v="9423.9130000000005"/>
    <n v="1.9115519999999999"/>
    <x v="0"/>
    <x v="0"/>
    <n v="9.1274187659729797"/>
    <s v="Qty / 1,000"/>
    <m/>
    <s v="Private-Lighting"/>
    <s v="lighting"/>
    <n v="3"/>
    <n v="1"/>
    <s v="Lighting"/>
    <n v="0.91633259480590001"/>
    <n v="1.30467645558681"/>
    <n v="8635.4386525150494"/>
    <n v="2.4939568880298699"/>
    <n v="0.71"/>
    <n v="6131.1614432856904"/>
    <n v="1.7707093905012099"/>
    <n v="5478"/>
    <n v="1.1200000000000001"/>
    <n v="1.31"/>
    <n v="2.1999999999999999E-2"/>
    <n v="0.95"/>
    <n v="12.7783862723622"/>
    <d v="1900-01-08T03:03:29"/>
    <n v="43346"/>
    <n v="2.0039830357813302"/>
    <n v="169.62468781726"/>
    <n v="0"/>
    <n v="55961.678014655787"/>
  </r>
  <r>
    <s v="STND-60248"/>
    <s v="Wikstrom Chevrolet"/>
    <s v="Wicstrom Chevrolet - 555 E Iriving Park Rd - Roselle"/>
    <s v="New Indoor LED Fixtures"/>
    <s v="Indoor Lighting"/>
    <s v="Retail (mall/dept. store)"/>
    <n v="0"/>
    <n v="57647.843000000001"/>
    <n v="11.693322"/>
    <x v="0"/>
    <x v="0"/>
    <n v="9.1274187659729797"/>
    <s v="Qty / 1,000"/>
    <m/>
    <s v="Private-Lighting"/>
    <s v="lighting"/>
    <n v="3"/>
    <n v="1"/>
    <s v="Lighting"/>
    <n v="0.91633259480590001"/>
    <n v="1.30467645558681"/>
    <n v="52824.597561153103"/>
    <n v="15.2560019009952"/>
    <n v="0.71"/>
    <n v="37505.464268418698"/>
    <n v="10.8317613497066"/>
    <n v="5478"/>
    <n v="1.1200000000000001"/>
    <n v="1.31"/>
    <n v="2.1999999999999999E-2"/>
    <n v="0.95"/>
    <n v="12.7783862723622"/>
    <d v="1900-01-08T03:03:29"/>
    <n v="43346"/>
    <n v="12.258739976693599"/>
    <n v="1037.62602352265"/>
    <n v="0"/>
    <n v="342328.07839009387"/>
  </r>
  <r>
    <s v="STND-60249"/>
    <s v="RP Hyde Park, LLC"/>
    <s v="RP Hyde Park, LLC - 5020 S Lake Shore Dr - Chicago"/>
    <s v="Water-Cooled Chiller"/>
    <s v="HVAC"/>
    <s v="Multi-family (common)"/>
    <n v="0"/>
    <n v="88278.96"/>
    <n v="50.056159999999998"/>
    <x v="3"/>
    <x v="0"/>
    <n v="20"/>
    <s v="ΔkWpeak / CF"/>
    <n v="1"/>
    <s v="Private-Non-Lighting"/>
    <s v="non_lighting"/>
    <n v="3"/>
    <n v="1"/>
    <s v="Non-Lighting"/>
    <n v="0.98952339343681495"/>
    <n v="0.43468415683807998"/>
    <n v="87354.096068272906"/>
    <n v="21.758619704152"/>
    <n v="0.7"/>
    <n v="61147.867247791"/>
    <n v="15.2310337929064"/>
    <n v="6138"/>
    <n v="1.1399999999999999"/>
    <n v="1.32"/>
    <n v="2.5000000000000001E-2"/>
    <n v="0.64"/>
    <n v="11.4043662430759"/>
    <d v="1900-01-07T03:30:12"/>
    <n v="43317"/>
    <n v="21.758619704152"/>
    <n v="0"/>
    <n v="0"/>
    <n v="1222957.3449558201"/>
  </r>
  <r>
    <s v="STND-60250"/>
    <s v="Lowe's Companies, Inc."/>
    <s v="Lowe's Home Centers - 860 N Kinzie Ave - Kankakee"/>
    <s v="New Indoor LED Fixtures"/>
    <s v="Indoor Lighting"/>
    <s v="Retail (mall/dept. store)"/>
    <n v="0"/>
    <n v="349862.76899999997"/>
    <n v="70.966368000000003"/>
    <x v="0"/>
    <x v="0"/>
    <n v="9.1274187659729797"/>
    <s v="Qty / 1,000"/>
    <m/>
    <s v="Private-Lighting"/>
    <s v="lighting"/>
    <n v="2"/>
    <n v="1"/>
    <s v="Lighting"/>
    <n v="0.97902139861649395"/>
    <n v="0.93591656730105399"/>
    <n v="342523.13743021898"/>
    <n v="66.418599532383297"/>
    <n v="0.71"/>
    <n v="243191.42757545601"/>
    <n v="47.157205667992201"/>
    <n v="5478"/>
    <n v="1.1200000000000001"/>
    <n v="1.31"/>
    <n v="2.1999999999999999E-2"/>
    <n v="0.95"/>
    <n v="12.7783862723622"/>
    <d v="1900-01-08T03:03:29"/>
    <n v="43253"/>
    <n v="53.369706333775298"/>
    <n v="6728.1330566650204"/>
    <n v="0"/>
    <n v="2219709.9997759759"/>
  </r>
  <r>
    <s v="STND-60250"/>
    <s v="Lowe's Companies, Inc."/>
    <s v="Lowe's Home Centers - 860 N Kinzie Ave - Kankakee"/>
    <s v="New Indoor LED Fixtures"/>
    <s v="Indoor Lighting"/>
    <s v="Retail (mall/dept. store)"/>
    <n v="0"/>
    <n v="14430.367"/>
    <n v="2.9270640000000001"/>
    <x v="0"/>
    <x v="0"/>
    <n v="9.1274187659729797"/>
    <s v="Qty / 1,000"/>
    <m/>
    <s v="Private-Lighting"/>
    <s v="lighting"/>
    <n v="2"/>
    <n v="1"/>
    <s v="Lighting"/>
    <n v="0.97902139861649395"/>
    <n v="0.93591656730105399"/>
    <n v="14127.6380828893"/>
    <n v="2.7394876911504902"/>
    <n v="0.71"/>
    <n v="10030.6230388514"/>
    <n v="1.9450362607168501"/>
    <n v="5478"/>
    <n v="1.1200000000000001"/>
    <n v="1.31"/>
    <n v="2.1999999999999999E-2"/>
    <n v="0.95"/>
    <n v="12.7783862723622"/>
    <d v="1900-01-08T03:03:29"/>
    <n v="43253"/>
    <n v="2.2012757662920799"/>
    <n v="277.507176628183"/>
    <n v="0"/>
    <n v="91553.696959213179"/>
  </r>
  <r>
    <s v="STND-60251"/>
    <s v="Kowalis Motor Car, Inc"/>
    <s v="Kowalis Motor Car Inc DBA: Lexus of Orland"/>
    <s v="Outdoor &amp; Garage - LED Fixtures"/>
    <s v="Outdoor &amp; Garage Lighting"/>
    <s v="Exterior"/>
    <n v="0"/>
    <n v="212348.93"/>
    <n v="0"/>
    <x v="0"/>
    <x v="0"/>
    <n v="10.1978380583316"/>
    <s v="Qty / 1,000"/>
    <m/>
    <s v="Private-Lighting"/>
    <s v="lighting"/>
    <n v="2"/>
    <n v="1"/>
    <s v="Lighting"/>
    <n v="0.97902139861649395"/>
    <n v="0.93591656730105399"/>
    <n v="207894.14644331601"/>
    <n v="0"/>
    <n v="0.71"/>
    <n v="147604.84397475401"/>
    <n v="0"/>
    <n v="4903"/>
    <n v="1"/>
    <n v="1"/>
    <n v="0"/>
    <n v="0"/>
    <n v="14.276973281664301"/>
    <d v="1900-01-09T04:44:53"/>
    <n v="43320"/>
    <n v="0"/>
    <n v="0"/>
    <n v="0"/>
    <n v="1505250.2954798441"/>
  </r>
  <r>
    <s v="STND-60251"/>
    <s v="Kowalis Motor Car, Inc"/>
    <s v="Kowalis Motor Car Inc DBA: Lexus of Orland"/>
    <s v="Outdoor &amp; Garage - LED Fixtures"/>
    <s v="Outdoor &amp; Garage Lighting"/>
    <s v="Exterior"/>
    <n v="0"/>
    <n v="217987.38"/>
    <n v="0"/>
    <x v="0"/>
    <x v="0"/>
    <n v="10.1978380583316"/>
    <s v="Qty / 1,000"/>
    <m/>
    <s v="Private-Lighting"/>
    <s v="lighting"/>
    <n v="2"/>
    <n v="1"/>
    <s v="Lighting"/>
    <n v="0.97902139861649395"/>
    <n v="0.93591656730105399"/>
    <n v="213414.30964834499"/>
    <n v="0"/>
    <n v="0.71"/>
    <n v="151524.159850325"/>
    <n v="0"/>
    <n v="4903"/>
    <n v="1"/>
    <n v="1"/>
    <n v="0"/>
    <n v="0"/>
    <n v="14.276973281664301"/>
    <d v="1900-01-09T04:44:53"/>
    <n v="43320"/>
    <n v="0"/>
    <n v="0"/>
    <n v="0"/>
    <n v="1545218.8440783652"/>
  </r>
  <r>
    <s v="STND-60252"/>
    <s v="Bulaw Welding &amp; Engineering Co"/>
    <s v="Bulaw Welding &amp; Engineering - 750 N Rohwing Rd - Itasca"/>
    <s v="New Indoor LED Fixtures"/>
    <s v="Indoor Lighting"/>
    <s v="Office"/>
    <n v="0"/>
    <n v="18075.535"/>
    <n v="4.0644450000000001"/>
    <x v="0"/>
    <x v="0"/>
    <n v="15"/>
    <s v="Qty / 1,000"/>
    <m/>
    <s v="Private-Lighting"/>
    <s v="lighting"/>
    <n v="3"/>
    <n v="1"/>
    <s v="Lighting"/>
    <n v="0.91633259480590001"/>
    <n v="1.30467645558681"/>
    <n v="16563.201889054901"/>
    <n v="5.3027856965275202"/>
    <n v="0.71"/>
    <n v="11759.873341229"/>
    <n v="3.7649778445345401"/>
    <n v="2885"/>
    <n v="1.165"/>
    <n v="1.3779999999999999"/>
    <n v="2.5499999999999998E-2"/>
    <n v="0.55000000000000004"/>
    <n v="24.263431542460999"/>
    <d v="1900-01-16T07:56:40"/>
    <n v="43276"/>
    <n v="6.9966825392895098"/>
    <n v="362.54218727115801"/>
    <n v="0"/>
    <n v="176398.10011843502"/>
  </r>
  <r>
    <s v="STND-60253"/>
    <s v="Mercury Plastics, Inc."/>
    <s v="Mercury Plastics Inc - 4535 W Fullerton - Chicago"/>
    <s v="New Indoor LED Fixtures"/>
    <s v="Indoor Lighting"/>
    <s v="Manufacturing"/>
    <n v="0"/>
    <n v="25925.821"/>
    <n v="4.6365699999999999"/>
    <x v="0"/>
    <x v="0"/>
    <n v="10.827197921178"/>
    <s v="Qty / 1,000"/>
    <m/>
    <s v="Private-Lighting"/>
    <s v="lighting"/>
    <n v="3"/>
    <n v="1"/>
    <s v="Lighting"/>
    <n v="0.91633259480590001"/>
    <n v="1.30467645558681"/>
    <n v="23756.674829403299"/>
    <n v="6.0492237136801199"/>
    <n v="0.71"/>
    <n v="16867.239128876299"/>
    <n v="4.2949488367128801"/>
    <n v="4618"/>
    <n v="1.02"/>
    <n v="1.04"/>
    <n v="1.2E-2"/>
    <n v="0.81"/>
    <n v="15.158077089649201"/>
    <d v="1900-01-09T19:51:10"/>
    <n v="43246"/>
    <n v="7.1809398310542703"/>
    <n v="279.49029211062702"/>
    <n v="1"/>
    <n v="182624.93643218168"/>
  </r>
  <r>
    <s v="STND-60253"/>
    <s v="Mercury Plastics, Inc."/>
    <s v="Mercury Plastics Inc - 4535 W Fullerton - Chicago"/>
    <s v="New Indoor LED Fixtures"/>
    <s v="Indoor Lighting"/>
    <s v="Manufacturing"/>
    <n v="0"/>
    <n v="14489.066999999999"/>
    <n v="2.5912220000000001"/>
    <x v="0"/>
    <x v="0"/>
    <n v="10.827197921178"/>
    <s v="Qty / 1,000"/>
    <m/>
    <s v="Private-Lighting"/>
    <s v="lighting"/>
    <n v="3"/>
    <n v="1"/>
    <s v="Lighting"/>
    <n v="0.91633259480590001"/>
    <n v="1.30467645558681"/>
    <n v="13276.8043604265"/>
    <n v="3.38070633459856"/>
    <n v="0.71"/>
    <n v="9426.5310959028393"/>
    <n v="2.4003014975649699"/>
    <n v="4618"/>
    <n v="1.02"/>
    <n v="1.04"/>
    <n v="1.2E-2"/>
    <n v="0.81"/>
    <n v="15.158077089649201"/>
    <d v="1900-01-09T19:51:10"/>
    <n v="43246"/>
    <n v="4.0131841578805298"/>
    <n v="156.19769835795901"/>
    <n v="1"/>
    <n v="102062.91788547899"/>
  </r>
  <r>
    <s v="STND-60254"/>
    <s v="The RDI Group General Partnership"/>
    <s v="RDI GROUP - 1025 W Thorndale Ave -  Itasca"/>
    <s v="New Indoor LED Fixtures"/>
    <s v="Indoor Lighting"/>
    <s v="Manufacturing"/>
    <n v="0"/>
    <n v="8770.69"/>
    <n v="1.568549"/>
    <x v="0"/>
    <x v="0"/>
    <n v="10.827197921178"/>
    <s v="Qty / 1,000"/>
    <m/>
    <s v="Private-Lighting"/>
    <s v="lighting"/>
    <n v="3"/>
    <n v="1"/>
    <s v="Lighting"/>
    <n v="0.91633259480590001"/>
    <n v="1.30467645558681"/>
    <n v="8036.8691259381603"/>
    <n v="2.0464489497342302"/>
    <n v="0.71"/>
    <n v="5706.1770794160902"/>
    <n v="1.4529787543113"/>
    <n v="4618"/>
    <n v="1.02"/>
    <n v="1.04"/>
    <n v="1.2E-2"/>
    <n v="0.81"/>
    <n v="15.158077089649201"/>
    <d v="1900-01-09T19:51:10"/>
    <n v="43268"/>
    <n v="2.4293078700548798"/>
    <n v="94.551401481625405"/>
    <n v="0"/>
    <n v="61781.908612127445"/>
  </r>
  <r>
    <s v="STND-60254"/>
    <s v="The RDI Group General Partnership"/>
    <s v="RDI GROUP - 1025 W Thorndale Ave -  Itasca"/>
    <s v="New Indoor LED Fixtures"/>
    <s v="Indoor Lighting"/>
    <s v="Manufacturing"/>
    <n v="0"/>
    <n v="7913.4049999999997"/>
    <n v="1.415232"/>
    <x v="0"/>
    <x v="0"/>
    <n v="10.827197921178"/>
    <s v="Qty / 1,000"/>
    <m/>
    <s v="Private-Lighting"/>
    <s v="lighting"/>
    <n v="3"/>
    <n v="1"/>
    <s v="Lighting"/>
    <n v="0.91633259480590001"/>
    <n v="1.30467645558681"/>
    <n v="7251.3109373999796"/>
    <n v="1.8464198695930301"/>
    <n v="0.71"/>
    <n v="5148.4307655539897"/>
    <n v="1.3109581074110499"/>
    <n v="4618"/>
    <n v="1.02"/>
    <n v="1.04"/>
    <n v="1.2E-2"/>
    <n v="0.81"/>
    <n v="15.158077089649201"/>
    <d v="1900-01-09T19:51:10"/>
    <n v="43268"/>
    <n v="2.19185644538583"/>
    <n v="85.309540439999793"/>
    <n v="0"/>
    <n v="55743.078882135014"/>
  </r>
  <r>
    <s v="STND-60255"/>
    <s v="Lemont Park District"/>
    <s v="Lemont Park District - 16050 127th St - Lemont"/>
    <s v="Retrofit of Existing Indoor Fixtures to LED"/>
    <s v="Indoor Lighting"/>
    <s v="Miscellaneous"/>
    <n v="0"/>
    <n v="6600.1329999999998"/>
    <n v="1.41353"/>
    <x v="0"/>
    <x v="1"/>
    <n v="14.797277300976599"/>
    <s v="Qty / 1,000"/>
    <m/>
    <s v="Public-Lighting"/>
    <s v="lighting"/>
    <n v="3"/>
    <n v="1"/>
    <s v="Lighting"/>
    <n v="0.99829244462109001"/>
    <n v="0.987374621353864"/>
    <n v="6588.8629073943303"/>
    <n v="1.3956836485223301"/>
    <n v="0.71"/>
    <n v="4678.0926642499799"/>
    <n v="0.99093539045085299"/>
    <n v="3379"/>
    <n v="1.0900000000000001"/>
    <n v="1.36"/>
    <n v="2.1999999999999999E-2"/>
    <n v="0.57999999999999996"/>
    <n v="20.7161882213673"/>
    <d v="1900-01-13T19:08:05"/>
    <n v="43280"/>
    <n v="1.7693758221631899"/>
    <n v="132.986223818968"/>
    <n v="0"/>
    <n v="69223.034392571368"/>
  </r>
  <r>
    <s v="STND-60255"/>
    <s v="Lemont Park District"/>
    <s v="Lemont Park District - 16050 127th St - Lemont"/>
    <s v="Retrofit of Existing Indoor Fixtures to LED"/>
    <s v="Indoor Lighting"/>
    <s v="Miscellaneous"/>
    <n v="0"/>
    <n v="2062.5419999999999"/>
    <n v="0.44172800000000001"/>
    <x v="0"/>
    <x v="1"/>
    <n v="14.797277300976599"/>
    <s v="Qty / 1,000"/>
    <m/>
    <s v="Public-Lighting"/>
    <s v="lighting"/>
    <n v="3"/>
    <n v="1"/>
    <s v="Lighting"/>
    <n v="0.99829244462109001"/>
    <n v="0.987374621353864"/>
    <n v="2059.02009531367"/>
    <n v="0.4361510167414"/>
    <n v="0.71"/>
    <n v="1461.9042676727099"/>
    <n v="0.30966722188639401"/>
    <n v="3379"/>
    <n v="1.0900000000000001"/>
    <n v="1.36"/>
    <n v="2.1999999999999999E-2"/>
    <n v="0.57999999999999996"/>
    <n v="20.7161882213673"/>
    <d v="1900-01-13T19:08:05"/>
    <n v="43280"/>
    <n v="0.55292978795816405"/>
    <n v="41.5582037586246"/>
    <n v="0"/>
    <n v="21632.20283623421"/>
  </r>
  <r>
    <s v="STND-60257"/>
    <s v="Lake County Public Water District"/>
    <s v="Lake County Public Water District - 500 17th Street - Zion"/>
    <s v="New Indoor LED Fixtures"/>
    <s v="Indoor Lighting"/>
    <s v="Manufacturing"/>
    <n v="0"/>
    <n v="2449.3870000000002"/>
    <n v="0.43804799999999999"/>
    <x v="0"/>
    <x v="1"/>
    <n v="10.827197921178"/>
    <s v="Qty / 1,000"/>
    <m/>
    <s v="Public-Lighting"/>
    <s v="lighting"/>
    <n v="3"/>
    <n v="1"/>
    <s v="Lighting"/>
    <n v="0.99829244462109001"/>
    <n v="0.987374621353864"/>
    <n v="2445.2045360531201"/>
    <n v="0.432517478134818"/>
    <n v="0.71"/>
    <n v="1736.0952205977101"/>
    <n v="0.30708740947572"/>
    <n v="4618"/>
    <n v="1.02"/>
    <n v="1.04"/>
    <n v="1.2E-2"/>
    <n v="0.81"/>
    <n v="15.158077089649201"/>
    <d v="1900-01-09T19:51:10"/>
    <n v="43272"/>
    <n v="0.51343480310400902"/>
    <n v="28.767112188860199"/>
    <n v="0"/>
    <n v="18797.046563422587"/>
  </r>
  <r>
    <s v="STND-60258"/>
    <s v="New Lenox School District 122"/>
    <s v="New Lenox School District 122 - 731 E Joliet Hwy - New Lenox"/>
    <s v="Outdoor &amp; Garage - LED Fixtures"/>
    <s v="Outdoor &amp; Garage Lighting"/>
    <s v="Exterior"/>
    <n v="0"/>
    <n v="20827.944"/>
    <n v="0"/>
    <x v="0"/>
    <x v="1"/>
    <n v="10.1978380583316"/>
    <s v="Qty / 1,000"/>
    <m/>
    <s v="Public-Lighting"/>
    <s v="lighting"/>
    <n v="3"/>
    <n v="1"/>
    <s v="Lighting"/>
    <n v="0.99829244462109001"/>
    <n v="0.987374621353864"/>
    <n v="20792.379132191199"/>
    <n v="0"/>
    <n v="0.71"/>
    <n v="14762.5891838557"/>
    <n v="0"/>
    <n v="4903"/>
    <n v="1"/>
    <n v="1"/>
    <n v="0"/>
    <n v="0"/>
    <n v="14.276973281664301"/>
    <d v="1900-01-09T04:44:53"/>
    <n v="43283"/>
    <n v="0"/>
    <n v="0"/>
    <n v="0"/>
    <n v="150546.49381863809"/>
  </r>
  <r>
    <s v="STND-60258"/>
    <s v="New Lenox School District 122"/>
    <s v="New Lenox School District 122 - 731 E Joliet Hwy - New Lenox"/>
    <s v="Photocells"/>
    <s v="Outdoor &amp; Garage Lighting"/>
    <s v="K-12 School"/>
    <n v="0"/>
    <n v="705.6"/>
    <n v="0"/>
    <x v="0"/>
    <x v="1"/>
    <n v="8"/>
    <s v="Qty / 1,000"/>
    <m/>
    <s v="Public-Lighting"/>
    <s v="lighting"/>
    <n v="3"/>
    <n v="1"/>
    <s v="Lighting"/>
    <n v="0.99829244462109001"/>
    <n v="0.987374621353864"/>
    <n v="704.39514892464103"/>
    <n v="0"/>
    <n v="0.71"/>
    <n v="500.12055573649502"/>
    <n v="0"/>
    <n v="2979"/>
    <n v="1.17333333333333"/>
    <n v="1.323"/>
    <n v="2.1333333333333301E-2"/>
    <n v="0.72"/>
    <n v="23.497818059751602"/>
    <d v="1900-01-15T18:49:11"/>
    <n v="43283"/>
    <n v="0"/>
    <n v="12.807184525902599"/>
    <n v="0"/>
    <n v="4000.9644458919602"/>
  </r>
  <r>
    <s v="STND-60260"/>
    <s v="United Church of Byron"/>
    <s v="United Church of Byron - 701 W Second St - Byron"/>
    <s v="Outdoor &amp; Garage - LED Fixtures"/>
    <s v="Outdoor &amp; Garage Lighting"/>
    <s v="Exterior"/>
    <n v="0"/>
    <n v="2320.3589999999999"/>
    <n v="0.496944"/>
    <x v="0"/>
    <x v="0"/>
    <n v="10.1978380583316"/>
    <s v="Qty / 1,000"/>
    <m/>
    <s v="Private-Lighting"/>
    <s v="lighting"/>
    <n v="3"/>
    <n v="1"/>
    <s v="Lighting"/>
    <n v="0.91633259480590001"/>
    <n v="1.30467645558681"/>
    <n v="2126.2205833512198"/>
    <n v="0.64835113654512999"/>
    <n v="0.71"/>
    <n v="1509.6166141793699"/>
    <n v="0.46032930694704199"/>
    <n v="4903"/>
    <n v="1"/>
    <n v="1"/>
    <n v="0"/>
    <n v="0"/>
    <n v="14.276973281664301"/>
    <d v="1900-01-09T04:44:53"/>
    <n v="43262"/>
    <n v="0.64835113654512999"/>
    <n v="0"/>
    <n v="0"/>
    <n v="15394.825761568069"/>
  </r>
  <r>
    <s v="STND-60260"/>
    <s v="United Church of Byron"/>
    <s v="United Church of Byron - 701 W Second St - Byron"/>
    <s v="Outdoor &amp; Garage - LED Fixtures"/>
    <s v="Outdoor &amp; Garage Lighting"/>
    <s v="Exterior"/>
    <n v="0"/>
    <n v="3314.799"/>
    <n v="0.70992"/>
    <x v="0"/>
    <x v="0"/>
    <n v="10.1978380583316"/>
    <s v="Qty / 1,000"/>
    <m/>
    <s v="Private-Lighting"/>
    <s v="lighting"/>
    <n v="3"/>
    <n v="1"/>
    <s v="Lighting"/>
    <n v="0.91633259480590001"/>
    <n v="1.30467645558681"/>
    <n v="3037.4583689299998"/>
    <n v="0.92621590935018605"/>
    <n v="0.71"/>
    <n v="2156.5954419403001"/>
    <n v="0.65761329563863202"/>
    <n v="4903"/>
    <n v="1"/>
    <n v="1"/>
    <n v="0"/>
    <n v="0"/>
    <n v="14.276973281664301"/>
    <d v="1900-01-09T04:44:53"/>
    <n v="43262"/>
    <n v="0.92621590935018605"/>
    <n v="0"/>
    <n v="0"/>
    <n v="21992.61107424325"/>
  </r>
  <r>
    <s v="STND-60260"/>
    <s v="United Church of Byron"/>
    <s v="United Church of Byron - 701 W Second St - Byron"/>
    <s v="Photocells"/>
    <s v="Outdoor &amp; Garage Lighting"/>
    <s v="Miscellaneous"/>
    <n v="0"/>
    <n v="63"/>
    <n v="0"/>
    <x v="0"/>
    <x v="0"/>
    <n v="8"/>
    <s v="Qty / 1,000"/>
    <m/>
    <s v="Private-Lighting"/>
    <s v="lighting"/>
    <n v="3"/>
    <n v="1"/>
    <s v="Lighting"/>
    <n v="0.91633259480590001"/>
    <n v="1.30467645558681"/>
    <n v="57.7289534727717"/>
    <n v="0"/>
    <n v="0.71"/>
    <n v="40.987556965667899"/>
    <n v="0"/>
    <n v="3379"/>
    <n v="1.0900000000000001"/>
    <n v="1.36"/>
    <n v="2.1999999999999999E-2"/>
    <n v="0.57999999999999996"/>
    <n v="20.7161882213673"/>
    <d v="1900-01-13T19:08:05"/>
    <n v="43262"/>
    <n v="0"/>
    <n v="1.16517153798255"/>
    <n v="0"/>
    <n v="327.90045572534319"/>
  </r>
  <r>
    <s v="STND-60260"/>
    <s v="United Church of Byron"/>
    <s v="United Church of Byron - 701 W Second St - Byron"/>
    <s v="Photocells"/>
    <s v="Outdoor &amp; Garage Lighting"/>
    <s v="Miscellaneous"/>
    <n v="0"/>
    <n v="78.400000000000006"/>
    <n v="0"/>
    <x v="0"/>
    <x v="0"/>
    <n v="8"/>
    <s v="Qty / 1,000"/>
    <m/>
    <s v="Private-Lighting"/>
    <s v="lighting"/>
    <n v="3"/>
    <n v="1"/>
    <s v="Lighting"/>
    <n v="0.91633259480590001"/>
    <n v="1.30467645558681"/>
    <n v="71.840475432782597"/>
    <n v="0"/>
    <n v="0.71"/>
    <n v="51.006737557275599"/>
    <n v="0"/>
    <n v="3379"/>
    <n v="1.0900000000000001"/>
    <n v="1.36"/>
    <n v="2.1999999999999999E-2"/>
    <n v="0.57999999999999996"/>
    <n v="20.7161882213673"/>
    <d v="1900-01-13T19:08:05"/>
    <n v="43262"/>
    <n v="0"/>
    <n v="1.4499912472671701"/>
    <n v="0"/>
    <n v="408.05390045820479"/>
  </r>
  <r>
    <s v="STND-60261"/>
    <s v="M K Industries, Inc."/>
    <s v="MK Industries Inc - 998 Forest Edge Dr - Vernon Hills"/>
    <s v="New Indoor LED Fixtures"/>
    <s v="Indoor Lighting"/>
    <s v="Office"/>
    <n v="0"/>
    <n v="16688.224999999999"/>
    <n v="3.7524959999999998"/>
    <x v="0"/>
    <x v="0"/>
    <n v="15"/>
    <s v="Qty / 1,000"/>
    <m/>
    <s v="Private-Lighting"/>
    <s v="lighting"/>
    <n v="3"/>
    <n v="1"/>
    <s v="Lighting"/>
    <n v="0.91633259480590001"/>
    <n v="1.30467645558681"/>
    <n v="15291.9645169547"/>
    <n v="4.8957931808836701"/>
    <n v="0.71"/>
    <n v="10857.294807037801"/>
    <n v="3.4760131584274001"/>
    <n v="2885"/>
    <n v="1.165"/>
    <n v="1.3779999999999999"/>
    <n v="2.5499999999999998E-2"/>
    <n v="0.55000000000000004"/>
    <n v="24.263431542460999"/>
    <d v="1900-01-16T07:56:40"/>
    <n v="43302"/>
    <n v="6.4596822547614003"/>
    <n v="334.71681989900799"/>
    <n v="0"/>
    <n v="162859.42210556701"/>
  </r>
  <r>
    <s v="STND-60263"/>
    <s v="SF CH2 LLC"/>
    <s v="SF CH2 LLC - 800 Jorie Blvd - Oak Brook"/>
    <s v="New Indoor LED Fixtures"/>
    <s v="Indoor Lighting"/>
    <s v="Office"/>
    <n v="0"/>
    <n v="4961.9120000000003"/>
    <n v="1.1157300000000001"/>
    <x v="0"/>
    <x v="0"/>
    <n v="15"/>
    <s v="Qty / 1,000"/>
    <m/>
    <s v="Private-Lighting"/>
    <s v="lighting"/>
    <n v="3"/>
    <n v="1"/>
    <s v="Lighting"/>
    <n v="0.91633259480590001"/>
    <n v="1.30467645558681"/>
    <n v="4546.7616981585297"/>
    <n v="1.4556666617918701"/>
    <n v="0.71"/>
    <n v="3228.2008056925602"/>
    <n v="1.0335233298722299"/>
    <n v="2885"/>
    <n v="1.165"/>
    <n v="1.3779999999999999"/>
    <n v="2.5499999999999998E-2"/>
    <n v="0.55000000000000004"/>
    <n v="24.263431542460999"/>
    <d v="1900-01-16T07:56:40"/>
    <n v="43269"/>
    <n v="1.9206579519618301"/>
    <n v="99.521393393169603"/>
    <n v="0"/>
    <n v="48423.0120853884"/>
  </r>
  <r>
    <s v="STND-60263"/>
    <s v="SF CH2 LLC"/>
    <s v="SF CH2 LLC - 800 Jorie Blvd - Oak Brook"/>
    <s v="New Indoor LED Fixtures"/>
    <s v="Indoor Lighting"/>
    <s v="Office"/>
    <n v="0"/>
    <n v="56694.057999999997"/>
    <n v="12.748163999999999"/>
    <x v="0"/>
    <x v="0"/>
    <n v="15"/>
    <s v="Qty / 1,000"/>
    <m/>
    <s v="Private-Lighting"/>
    <s v="lighting"/>
    <n v="3"/>
    <n v="1"/>
    <s v="Lighting"/>
    <n v="0.91633259480590001"/>
    <n v="1.30467645558681"/>
    <n v="51950.613277216202"/>
    <n v="16.632229422759298"/>
    <n v="0.71"/>
    <n v="36884.935426823497"/>
    <n v="11.808882890159101"/>
    <n v="2885"/>
    <n v="1.165"/>
    <n v="1.3779999999999999"/>
    <n v="2.5499999999999998E-2"/>
    <n v="0.55000000000000004"/>
    <n v="24.263431542460999"/>
    <d v="1900-01-16T07:56:40"/>
    <n v="43269"/>
    <n v="21.945150313708002"/>
    <n v="1137.1164279562299"/>
    <n v="0"/>
    <n v="553274.0314023525"/>
  </r>
  <r>
    <s v="STND-60265"/>
    <s v="Kloeckner Metals Corporation"/>
    <s v="Kloeckner Metals - 12900 S Metron Dr - Chicago"/>
    <s v="Indoor Networked Lighting Measures"/>
    <s v="Indoor Advanced Lighting"/>
    <s v="Warehouse"/>
    <n v="0"/>
    <n v="274851.84000000003"/>
    <n v="59.003520000000002"/>
    <x v="0"/>
    <x v="0"/>
    <n v="9.5383441434566993"/>
    <s v="Qty / 1,000"/>
    <m/>
    <s v="Private-Lighting"/>
    <s v="lighting"/>
    <n v="2"/>
    <n v="1"/>
    <s v="Lighting"/>
    <n v="0.97902139861649395"/>
    <n v="0.93591656730105399"/>
    <n v="269085.83280911698"/>
    <n v="55.2223718970791"/>
    <n v="0.71"/>
    <n v="191050.94129447301"/>
    <n v="39.207884046926097"/>
    <n v="5242"/>
    <n v="1"/>
    <n v="1.22"/>
    <n v="1.0999999999999999E-2"/>
    <n v="0.68"/>
    <n v="13.3536818008394"/>
    <d v="1900-01-08T12:55:13"/>
    <n v="43421"/>
    <n v="66.565057735148301"/>
    <n v="2959.9441609002802"/>
    <n v="0"/>
    <n v="1822309.6269980264"/>
  </r>
  <r>
    <s v="STND-60265"/>
    <s v="Kloeckner Metals Corporation"/>
    <s v="Kloeckner Metals - 12900 S Metron Dr - Chicago"/>
    <s v="Indoor Networked Lighting Control System"/>
    <s v="Indoor Advanced Lighting"/>
    <s v="Warehouse"/>
    <n v="0"/>
    <n v="29281.919999999998"/>
    <n v="16.815359999999998"/>
    <x v="0"/>
    <x v="0"/>
    <n v="15"/>
    <s v="Qty / 1,000"/>
    <m/>
    <s v="Private-Lighting"/>
    <s v="lighting"/>
    <n v="2"/>
    <n v="1"/>
    <s v="Lighting"/>
    <n v="0.97902139861649395"/>
    <n v="0.93591656730105399"/>
    <n v="28667.626272576301"/>
    <n v="15.7377740091314"/>
    <n v="0.71"/>
    <n v="20354.014653529201"/>
    <n v="11.173819546483299"/>
    <n v="5242"/>
    <n v="1"/>
    <n v="1.22"/>
    <n v="1.0999999999999999E-2"/>
    <n v="0.68"/>
    <n v="13.3536818008394"/>
    <d v="1900-01-08T12:55:13"/>
    <n v="43421"/>
    <n v="18.9703158258576"/>
    <n v="315.34388899833903"/>
    <n v="0"/>
    <n v="305310.21980293799"/>
  </r>
  <r>
    <s v="STND-60265"/>
    <s v="Kloeckner Metals Corporation"/>
    <s v="Kloeckner Metals - 12900 S Metron Dr - Chicago"/>
    <s v="Networked Lighting M&amp;V"/>
    <s v="Indoor Advanced Lighting"/>
    <s v="Warehouse"/>
    <n v="0"/>
    <n v="140307.88"/>
    <n v="0"/>
    <x v="0"/>
    <x v="0"/>
    <n v="15"/>
    <s v="Qty / 1,000"/>
    <m/>
    <s v="Private-Lighting"/>
    <s v="lighting"/>
    <n v="2"/>
    <n v="1"/>
    <s v="Lighting"/>
    <n v="0.97902139861649395"/>
    <n v="0.93591656730105399"/>
    <n v="137364.41691451499"/>
    <n v="0"/>
    <n v="0.71"/>
    <n v="97528.736009305794"/>
    <n v="0"/>
    <n v="5242"/>
    <n v="1"/>
    <n v="1.22"/>
    <n v="1.0999999999999999E-2"/>
    <n v="0.68"/>
    <n v="13.3536818008394"/>
    <d v="1900-01-08T12:55:13"/>
    <n v="43421"/>
    <n v="0"/>
    <n v="1511.0085860596701"/>
    <n v="0"/>
    <n v="1462931.0401395869"/>
  </r>
  <r>
    <s v="STND-60266"/>
    <s v="Butterfield Carstar"/>
    <s v="Butterfield Bodyworks Carstar - 1066 Campus Dr - Mundelein"/>
    <s v="New Indoor LED Fixtures"/>
    <s v="Indoor Lighting"/>
    <s v="Warehouse"/>
    <n v="0"/>
    <n v="45893.71"/>
    <n v="7.2631480000000002"/>
    <x v="0"/>
    <x v="0"/>
    <n v="9.5383441434566993"/>
    <s v="Qty / 1,000"/>
    <m/>
    <s v="Private-Lighting"/>
    <s v="lighting"/>
    <n v="3"/>
    <n v="1"/>
    <s v="Lighting"/>
    <n v="0.91633259480590001"/>
    <n v="1.30467645558681"/>
    <n v="42053.9023695695"/>
    <n v="9.4760581890423996"/>
    <n v="0.71"/>
    <n v="29858.270682394301"/>
    <n v="6.7280013142201103"/>
    <n v="5242"/>
    <n v="1"/>
    <n v="1.22"/>
    <n v="1.0999999999999999E-2"/>
    <n v="0.68"/>
    <n v="13.3536818008394"/>
    <d v="1900-01-08T12:55:13"/>
    <n v="43269"/>
    <n v="11.4224423686625"/>
    <n v="462.59292606526401"/>
    <n v="0"/>
    <n v="284798.46129716054"/>
  </r>
  <r>
    <s v="STND-60266"/>
    <s v="Butterfield Carstar"/>
    <s v="Butterfield Bodyworks Carstar - 1066 Campus Dr - Mundelein"/>
    <s v="Outdoor &amp; Garage - LED Fixtures"/>
    <s v="Outdoor &amp; Garage Lighting"/>
    <s v="Exterior"/>
    <n v="0"/>
    <n v="9438.2749999999996"/>
    <n v="0"/>
    <x v="0"/>
    <x v="0"/>
    <n v="10.1978380583316"/>
    <s v="Qty / 1,000"/>
    <m/>
    <s v="Private-Lighting"/>
    <s v="lighting"/>
    <n v="3"/>
    <n v="1"/>
    <s v="Lighting"/>
    <n v="0.91633259480590001"/>
    <n v="1.30467645558681"/>
    <n v="8648.5990212416491"/>
    <n v="0"/>
    <n v="0.71"/>
    <n v="6140.5053050815704"/>
    <n v="0"/>
    <n v="4903"/>
    <n v="1"/>
    <n v="1"/>
    <n v="0"/>
    <n v="0"/>
    <n v="14.276973281664301"/>
    <d v="1900-01-09T04:44:53"/>
    <n v="43269"/>
    <n v="0"/>
    <n v="0"/>
    <n v="0"/>
    <n v="62619.878697547931"/>
  </r>
  <r>
    <s v="STND-60266"/>
    <s v="Butterfield Carstar"/>
    <s v="Butterfield Bodyworks Carstar - 1066 Campus Dr - Mundelein"/>
    <s v="Outdoor &amp; Garage - LED Fixtures"/>
    <s v="Outdoor &amp; Garage Lighting"/>
    <s v="Exterior"/>
    <n v="0"/>
    <n v="9193.125"/>
    <n v="0"/>
    <x v="0"/>
    <x v="0"/>
    <n v="10.1978380583316"/>
    <s v="Qty / 1,000"/>
    <m/>
    <s v="Private-Lighting"/>
    <s v="lighting"/>
    <n v="3"/>
    <n v="1"/>
    <s v="Lighting"/>
    <n v="0.91633259480590001"/>
    <n v="1.30467645558681"/>
    <n v="8423.9600856249908"/>
    <n v="0"/>
    <n v="0.71"/>
    <n v="5981.0116607937398"/>
    <n v="0"/>
    <n v="4903"/>
    <n v="1"/>
    <n v="1"/>
    <n v="0"/>
    <n v="0"/>
    <n v="14.276973281664301"/>
    <d v="1900-01-09T04:44:53"/>
    <n v="43269"/>
    <n v="0"/>
    <n v="0"/>
    <n v="0"/>
    <n v="60993.388341767488"/>
  </r>
  <r>
    <s v="STND-60267"/>
    <s v="Woodfield Corners, LLC"/>
    <s v="Woodfield Corners - 1300 E Woodfield Rd Ste 100 - Schaumburg"/>
    <s v="Retrofit of Existing Indoor Fixtures to LED"/>
    <s v="Indoor Lighting"/>
    <s v="Office"/>
    <n v="0"/>
    <n v="7608.2640000000001"/>
    <n v="1.7107859999999999"/>
    <x v="0"/>
    <x v="0"/>
    <n v="15"/>
    <s v="Qty / 1,000"/>
    <m/>
    <s v="Private-Lighting"/>
    <s v="lighting"/>
    <n v="3"/>
    <n v="1"/>
    <s v="Lighting"/>
    <n v="0.91633259480590001"/>
    <n v="1.30467645558681"/>
    <n v="6971.70029308831"/>
    <n v="2.2320222147475302"/>
    <n v="0.71"/>
    <n v="4949.9072080926999"/>
    <n v="1.58473577247075"/>
    <n v="2885"/>
    <n v="1.165"/>
    <n v="1.3779999999999999"/>
    <n v="2.5499999999999998E-2"/>
    <n v="0.55000000000000004"/>
    <n v="24.263431542460999"/>
    <d v="1900-01-16T07:56:40"/>
    <n v="43280"/>
    <n v="2.9450088596747999"/>
    <n v="152.59944847532401"/>
    <n v="0"/>
    <n v="74248.608121390498"/>
  </r>
  <r>
    <s v="STND-60268"/>
    <s v="Christ The King Church"/>
    <s v="Christ The King Church - 9235 S Hamilton Ave - Chicago"/>
    <s v="Building Energy Management System"/>
    <s v="Energy Management System"/>
    <s v="Miscellaneous"/>
    <n v="3100.4"/>
    <n v="7440.96"/>
    <n v="0"/>
    <x v="1"/>
    <x v="0"/>
    <n v="15"/>
    <s v="NA"/>
    <m/>
    <s v="EMS"/>
    <s v="ems"/>
    <n v="3"/>
    <n v="1"/>
    <s v="EMS"/>
    <n v="0.91036333343406195"/>
    <n v="0"/>
    <n v="6773.9771495495197"/>
    <n v="0"/>
    <n v="0.7"/>
    <n v="4741.7840046846604"/>
    <n v="0"/>
    <n v="3379"/>
    <n v="1.0900000000000001"/>
    <n v="1.36"/>
    <n v="2.1999999999999999E-2"/>
    <n v="0.57999999999999996"/>
    <n v="20.7161882213673"/>
    <d v="1900-01-13T19:08:05"/>
    <n v="43313"/>
    <n v="0"/>
    <n v="0"/>
    <n v="0"/>
    <n v="71126.760070269913"/>
  </r>
  <r>
    <s v="STND-60270"/>
    <s v="Bloomingdale Business Complex"/>
    <s v="Bloomingdale Business Complex - 5750 W Bloomingdale Avenue - Chicago"/>
    <s v="New Indoor LED Fixtures"/>
    <s v="Indoor Lighting"/>
    <s v="Warehouse"/>
    <n v="0"/>
    <n v="192486.24"/>
    <n v="30.462911999999999"/>
    <x v="0"/>
    <x v="0"/>
    <n v="9.5383441434566993"/>
    <s v="Qty / 1,000"/>
    <m/>
    <s v="Private-Lighting"/>
    <s v="lighting"/>
    <n v="2"/>
    <n v="1"/>
    <s v="Lighting"/>
    <n v="0.97902139861649395"/>
    <n v="0.93591656730105399"/>
    <n v="188448.14789923001"/>
    <n v="28.5107440290341"/>
    <n v="0.71"/>
    <n v="133798.185008453"/>
    <n v="20.2426282606142"/>
    <n v="5242"/>
    <n v="1"/>
    <n v="1.22"/>
    <n v="1.0999999999999999E-2"/>
    <n v="0.68"/>
    <n v="13.3536818008394"/>
    <d v="1900-01-08T12:55:13"/>
    <n v="43253"/>
    <n v="34.3668563512947"/>
    <n v="2072.92962689153"/>
    <n v="0"/>
    <n v="1276213.1343805136"/>
  </r>
  <r>
    <s v="STND-60270"/>
    <s v="Bloomingdale Business Complex"/>
    <s v="Bloomingdale Business Complex - 5750 W Bloomingdale Avenue - Chicago"/>
    <s v="Occupancy Sensors Plus Daylighting Controls"/>
    <s v="Indoor Lighting"/>
    <s v="Warehouse"/>
    <n v="0"/>
    <n v="19017.641"/>
    <n v="2.6244399999999999"/>
    <x v="0"/>
    <x v="0"/>
    <n v="8"/>
    <s v="Qty / 1,000"/>
    <m/>
    <s v="Private-Lighting"/>
    <s v="lighting"/>
    <n v="2"/>
    <n v="1"/>
    <s v="Lighting"/>
    <n v="0.97902139861649395"/>
    <n v="0.93591656730105399"/>
    <n v="18618.677490206399"/>
    <n v="2.45625687588758"/>
    <n v="0.71"/>
    <n v="13219.2610180465"/>
    <n v="1.74394238188018"/>
    <n v="5242"/>
    <n v="1"/>
    <n v="1.22"/>
    <n v="1.0999999999999999E-2"/>
    <n v="0.68"/>
    <n v="13.3536818008394"/>
    <d v="1900-01-08T12:55:13"/>
    <n v="43253"/>
    <n v="2.9607725119184898"/>
    <n v="204.80545239227001"/>
    <n v="0"/>
    <n v="105754.088144372"/>
  </r>
  <r>
    <s v="STND-60271"/>
    <s v="RP Hyde Park, LLC"/>
    <s v="RP Hyde Park, LLC - 5050 S Lake Shore Dr - Chicago"/>
    <s v="Water-Cooled Chiller"/>
    <s v="HVAC"/>
    <s v="Multi-family (common)"/>
    <n v="0"/>
    <n v="128979"/>
    <n v="73.134"/>
    <x v="3"/>
    <x v="0"/>
    <n v="20"/>
    <s v="ΔkWpeak / CF"/>
    <n v="1"/>
    <s v="Private-Non-Lighting"/>
    <s v="non_lighting"/>
    <n v="3"/>
    <n v="1"/>
    <s v="Non-Lighting"/>
    <n v="0.98952339343681495"/>
    <n v="0.43468415683807998"/>
    <n v="127627.737762087"/>
    <n v="31.790191126196198"/>
    <n v="0.7"/>
    <n v="89339.416433460894"/>
    <n v="22.253133788337301"/>
    <n v="6138"/>
    <n v="1.1399999999999999"/>
    <n v="1.32"/>
    <n v="2.5000000000000001E-2"/>
    <n v="0.64"/>
    <n v="11.4043662430759"/>
    <d v="1900-01-07T03:30:12"/>
    <n v="43282"/>
    <n v="31.790191126196198"/>
    <n v="0"/>
    <n v="0"/>
    <n v="1786788.3286692179"/>
  </r>
  <r>
    <s v="STND-60272"/>
    <s v="School District U-46"/>
    <s v="School District U-46 Lords Park Elementary - 323 Waverly Ave - Elgin"/>
    <s v="New Indoor LED Fixtures"/>
    <s v="Indoor Lighting"/>
    <s v="K-12 School"/>
    <n v="0"/>
    <n v="4043.0990000000002"/>
    <n v="1.1024640000000001"/>
    <x v="0"/>
    <x v="1"/>
    <n v="15"/>
    <s v="Qty / 1,000"/>
    <m/>
    <s v="Public-Lighting"/>
    <s v="lighting"/>
    <n v="3"/>
    <n v="1"/>
    <s v="Lighting"/>
    <n v="0.99829244462109001"/>
    <n v="0.987374621353864"/>
    <n v="4036.1951845550898"/>
    <n v="1.0885449745562701"/>
    <n v="0.71"/>
    <n v="2865.6985810341098"/>
    <n v="0.77286693193494904"/>
    <n v="2979"/>
    <n v="1.17333333333333"/>
    <n v="1.323"/>
    <n v="2.1333333333333301E-2"/>
    <n v="0.72"/>
    <n v="23.497818059751602"/>
    <d v="1900-01-15T18:49:11"/>
    <n v="43283"/>
    <n v="1.14275738489572"/>
    <n v="73.385366991910701"/>
    <n v="0"/>
    <n v="42985.47871551165"/>
  </r>
  <r>
    <s v="STND-60272"/>
    <s v="School District U-46"/>
    <s v="School District U-46 Lords Park Elementary - 323 Waverly Ave - Elgin"/>
    <s v="Occupancy Sensors"/>
    <s v="Indoor Lighting"/>
    <s v="K-12 School"/>
    <n v="0"/>
    <n v="936.88400000000001"/>
    <n v="0.84268799999999999"/>
    <x v="0"/>
    <x v="1"/>
    <n v="8"/>
    <s v="Qty / 1,000"/>
    <m/>
    <s v="Public-Lighting"/>
    <s v="lighting"/>
    <n v="3"/>
    <n v="1"/>
    <s v="Lighting"/>
    <n v="0.99829244462109001"/>
    <n v="0.987374621353864"/>
    <n v="935.284218686386"/>
    <n v="0.83204874491944503"/>
    <n v="0.71"/>
    <n v="664.051795267334"/>
    <n v="0.59075460889280595"/>
    <n v="2979"/>
    <n v="1.17333333333333"/>
    <n v="1.323"/>
    <n v="2.1333333333333301E-2"/>
    <n v="0.72"/>
    <n v="23.497818059751602"/>
    <d v="1900-01-15T18:49:11"/>
    <n v="43283"/>
    <n v="1.1033519578303499"/>
    <n v="17.005167612479699"/>
    <n v="0"/>
    <n v="5312.414362138672"/>
  </r>
  <r>
    <s v="STND-60272"/>
    <s v="School District U-46"/>
    <s v="School District U-46 Lords Park Elementary - 323 Waverly Ave - Elgin"/>
    <s v="Beverage Machine Controls"/>
    <s v="Commercial Kitchen Equipment"/>
    <s v="K-12 School"/>
    <n v="0"/>
    <n v="4838.82"/>
    <n v="0"/>
    <x v="2"/>
    <x v="1"/>
    <n v="5"/>
    <s v="NA"/>
    <m/>
    <s v="Public-Lighting"/>
    <s v="lighting"/>
    <n v="3"/>
    <n v="1"/>
    <s v="Non-Lighting"/>
    <n v="0.99829244462109001"/>
    <n v="0.987374621353864"/>
    <n v="4830.5574468814202"/>
    <n v="0"/>
    <n v="0.7"/>
    <n v="3381.3902128169998"/>
    <n v="0"/>
    <n v="2979"/>
    <n v="1.17333333333333"/>
    <n v="1.323"/>
    <n v="2.1333333333333301E-2"/>
    <n v="0.72"/>
    <n v="23.497818059751602"/>
    <d v="1900-01-15T18:49:11"/>
    <n v="43283"/>
    <n v="0"/>
    <n v="0"/>
    <n v="0"/>
    <n v="16906.951064084999"/>
  </r>
  <r>
    <s v="STND-60273"/>
    <s v="Village of Bloomingdale"/>
    <s v="Vil Of Bloomingdale - 201 S Bloomingdale Rd - Bloomingdale"/>
    <s v="Air-Cooled Chiller"/>
    <s v="HVAC"/>
    <s v="Miscellaneous (24/7)"/>
    <n v="0"/>
    <n v="51612.21"/>
    <n v="5.78"/>
    <x v="3"/>
    <x v="1"/>
    <n v="20"/>
    <s v="ΔkWpeak / CF"/>
    <n v="1"/>
    <s v="Public-Non-Lighting"/>
    <s v="non_lighting"/>
    <n v="2"/>
    <n v="1"/>
    <s v="Non-Lighting"/>
    <n v="0.84130066610770204"/>
    <n v="0.74264480108891695"/>
    <n v="43421.386652290603"/>
    <n v="4.2924869502939398"/>
    <n v="0.7"/>
    <n v="30394.9706566034"/>
    <n v="3.0047408652057599"/>
    <n v="7616"/>
    <n v="1.1100000000000001"/>
    <n v="1.29"/>
    <n v="2.1999999999999999E-2"/>
    <n v="0.76"/>
    <n v="9.1911764705882408"/>
    <d v="1900-01-05T13:33:47"/>
    <n v="43278"/>
    <n v="4.2924869502939398"/>
    <n v="0"/>
    <n v="0"/>
    <n v="607899.413132068"/>
  </r>
  <r>
    <s v="STND-60273"/>
    <s v="Village of Bloomingdale"/>
    <s v="Vil Of Bloomingdale - 201 S Bloomingdale Rd - Bloomingdale"/>
    <s v="VSD on HVAC Fan or Pump &lt;= 200 HP"/>
    <s v="Variable Speed Drives"/>
    <s v="Miscellaneous (24/7)"/>
    <n v="0"/>
    <n v="37745.71"/>
    <n v="3.1346769999999999"/>
    <x v="6"/>
    <x v="1"/>
    <n v="15"/>
    <s v="ΔkWpeak"/>
    <m/>
    <s v="Public-Non-Lighting"/>
    <s v="non_lighting"/>
    <n v="2"/>
    <n v="1"/>
    <s v="Non-Lighting"/>
    <n v="0.84130066610770204"/>
    <n v="0.74264480108891695"/>
    <n v="31755.490965708199"/>
    <n v="2.3279515771430002"/>
    <n v="0.7"/>
    <n v="22228.8436759957"/>
    <n v="1.6295661040000999"/>
    <n v="7616"/>
    <n v="1.1100000000000001"/>
    <n v="1.29"/>
    <n v="2.1999999999999999E-2"/>
    <n v="0.76"/>
    <n v="9.1911764705882408"/>
    <d v="1900-01-05T13:33:47"/>
    <n v="43278"/>
    <n v="2.3279515771430002"/>
    <n v="0"/>
    <n v="0"/>
    <n v="333432.65513993549"/>
  </r>
  <r>
    <s v="STND-60273"/>
    <s v="Village of Bloomingdale"/>
    <s v="Vil Of Bloomingdale - 201 S Bloomingdale Rd - Bloomingdale"/>
    <s v="VSD on HVAC Fan or Pump &lt;= 200 HP"/>
    <s v="Variable Speed Drives"/>
    <s v="Miscellaneous (24/7)"/>
    <n v="0"/>
    <n v="52316.887000000002"/>
    <n v="3.1972640000000001"/>
    <x v="6"/>
    <x v="1"/>
    <n v="15"/>
    <s v="ΔkWpeak"/>
    <m/>
    <s v="Public-Non-Lighting"/>
    <s v="non_lighting"/>
    <n v="2"/>
    <n v="1"/>
    <s v="Non-Lighting"/>
    <n v="0.84130066610770204"/>
    <n v="0.74264480108891695"/>
    <n v="44014.231881781401"/>
    <n v="2.37443148730876"/>
    <n v="0.7"/>
    <n v="30809.962317246998"/>
    <n v="1.66210204111613"/>
    <n v="7616"/>
    <n v="1.1100000000000001"/>
    <n v="1.29"/>
    <n v="2.1999999999999999E-2"/>
    <n v="0.76"/>
    <n v="9.1911764705882408"/>
    <d v="1900-01-05T13:33:47"/>
    <n v="43278"/>
    <n v="2.37443148730876"/>
    <n v="0"/>
    <n v="0"/>
    <n v="462149.43475870497"/>
  </r>
  <r>
    <s v="STND-60273"/>
    <s v="Village of Bloomingdale"/>
    <s v="Vil Of Bloomingdale - 201 S Bloomingdale Rd - Bloomingdale"/>
    <s v="VSD on HVAC Fan or Pump &lt;= 200 HP"/>
    <s v="Variable Speed Drives"/>
    <s v="Miscellaneous (24/7)"/>
    <n v="0"/>
    <n v="54694.927000000003"/>
    <n v="1.7192829999999999"/>
    <x v="6"/>
    <x v="1"/>
    <n v="15"/>
    <s v="ΔkWpeak"/>
    <m/>
    <s v="Public-Non-Lighting"/>
    <s v="non_lighting"/>
    <n v="2"/>
    <n v="1"/>
    <s v="Non-Lighting"/>
    <n v="0.84130066610770204"/>
    <n v="0.74264480108891695"/>
    <n v="46014.878517812103"/>
    <n v="1.2768165815505601"/>
    <n v="0.7"/>
    <n v="32210.414962468501"/>
    <n v="0.89377160708539005"/>
    <n v="7616"/>
    <n v="1.1100000000000001"/>
    <n v="1.29"/>
    <n v="2.1999999999999999E-2"/>
    <n v="0.76"/>
    <n v="9.1911764705882408"/>
    <d v="1900-01-05T13:33:47"/>
    <n v="43278"/>
    <n v="1.2768165815505601"/>
    <n v="0"/>
    <n v="0"/>
    <n v="483156.22443702753"/>
  </r>
  <r>
    <s v="STND-60274"/>
    <s v="Dundee Township Park District"/>
    <s v="Dundee Township Park District - 665 Barrington Ave - Carpentersville"/>
    <s v="New Indoor LED Fixtures"/>
    <s v="Indoor Lighting"/>
    <s v="Miscellaneous"/>
    <n v="0"/>
    <n v="51858.188999999998"/>
    <n v="11.106304"/>
    <x v="0"/>
    <x v="1"/>
    <n v="14.797277300976599"/>
    <s v="Qty / 1,000"/>
    <m/>
    <s v="Public-Lighting"/>
    <s v="lighting"/>
    <n v="3"/>
    <n v="1"/>
    <s v="Lighting"/>
    <n v="0.99829244462109001"/>
    <n v="0.987374621353864"/>
    <n v="51769.638270432501"/>
    <n v="10.966082706640901"/>
    <n v="0.71"/>
    <n v="36756.443172007101"/>
    <n v="7.7859187217150403"/>
    <n v="3379"/>
    <n v="1.0900000000000001"/>
    <n v="1.36"/>
    <n v="2.1999999999999999E-2"/>
    <n v="0.57999999999999996"/>
    <n v="20.7161882213673"/>
    <d v="1900-01-13T19:08:05"/>
    <n v="43283"/>
    <n v="13.9022346686624"/>
    <n v="1044.89178160506"/>
    <n v="0"/>
    <n v="543895.28221377695"/>
  </r>
  <r>
    <s v="STND-60275"/>
    <s v="La Beau Bros Shop 1"/>
    <s v="La Beau Bros Shop 1 - 2400 E Court St - Kankakee"/>
    <s v="New Indoor LED Fixtures"/>
    <s v="Indoor Lighting"/>
    <s v="Miscellaneous"/>
    <n v="0"/>
    <n v="6334.9489999999996"/>
    <n v="1.3567359999999999"/>
    <x v="0"/>
    <x v="0"/>
    <n v="14.797277300976599"/>
    <s v="Qty / 1,000"/>
    <m/>
    <s v="Private-Lighting"/>
    <s v="lighting"/>
    <n v="2"/>
    <n v="1"/>
    <s v="Lighting"/>
    <n v="0.97902139861649395"/>
    <n v="0.93591656730105399"/>
    <n v="6202.0506301441601"/>
    <n v="1.2697916998537599"/>
    <n v="0.71"/>
    <n v="4403.4559474023499"/>
    <n v="0.90155210689617105"/>
    <n v="3379"/>
    <n v="1.0900000000000001"/>
    <n v="1.36"/>
    <n v="2.1999999999999999E-2"/>
    <n v="0.57999999999999996"/>
    <n v="20.7161882213673"/>
    <d v="1900-01-13T19:08:05"/>
    <n v="43267"/>
    <n v="1.60977649575781"/>
    <n v="125.179003544194"/>
    <n v="0"/>
    <n v="65159.158736347199"/>
  </r>
  <r>
    <s v="STND-60275"/>
    <s v="La Beau Bros Shop 1"/>
    <s v="La Beau Bros Shop 1 - 2400 E Court St - Kankakee"/>
    <s v="New Indoor LED Fixtures"/>
    <s v="Indoor Lighting"/>
    <s v="Miscellaneous"/>
    <n v="0"/>
    <n v="29188.647000000001"/>
    <n v="6.2512400000000001"/>
    <x v="0"/>
    <x v="0"/>
    <n v="14.797277300976599"/>
    <s v="Qty / 1,000"/>
    <m/>
    <s v="Private-Lighting"/>
    <s v="lighting"/>
    <n v="2"/>
    <n v="1"/>
    <s v="Lighting"/>
    <n v="0.97902139861649395"/>
    <n v="0.93591656730105399"/>
    <n v="28576.310009663099"/>
    <n v="5.8506390821750403"/>
    <n v="0.71"/>
    <n v="20289.1801068608"/>
    <n v="4.1539537483442803"/>
    <n v="3379"/>
    <n v="1.0900000000000001"/>
    <n v="1.36"/>
    <n v="2.1999999999999999E-2"/>
    <n v="0.57999999999999996"/>
    <n v="20.7161882213673"/>
    <d v="1900-01-13T19:08:05"/>
    <n v="43267"/>
    <n v="7.4171387958608497"/>
    <n v="576.76955982806305"/>
    <n v="0"/>
    <n v="300224.6242506773"/>
  </r>
  <r>
    <s v="STND-60275"/>
    <s v="La Beau Bros Shop 1"/>
    <s v="La Beau Bros Shop 1 - 2400 E Court St - Kankakee"/>
    <s v="New Indoor LED Fixtures"/>
    <s v="Indoor Lighting"/>
    <s v="Miscellaneous"/>
    <n v="0"/>
    <n v="11472.888000000001"/>
    <n v="2.457112"/>
    <x v="0"/>
    <x v="0"/>
    <n v="14.797277300976599"/>
    <s v="Qty / 1,000"/>
    <m/>
    <s v="Private-Lighting"/>
    <s v="lighting"/>
    <n v="2"/>
    <n v="1"/>
    <s v="Lighting"/>
    <n v="0.97902139861649395"/>
    <n v="0.93591656730105399"/>
    <n v="11232.2028559304"/>
    <n v="2.29965182851423"/>
    <n v="0.71"/>
    <n v="7974.8640277105696"/>
    <n v="1.6327527982451"/>
    <n v="3379"/>
    <n v="1.0900000000000001"/>
    <n v="1.36"/>
    <n v="2.1999999999999999E-2"/>
    <n v="0.57999999999999996"/>
    <n v="20.7161882213673"/>
    <d v="1900-01-13T19:08:05"/>
    <n v="43267"/>
    <n v="2.9153801071427798"/>
    <n v="226.70501177107201"/>
    <n v="0"/>
    <n v="118006.27445561643"/>
  </r>
  <r>
    <s v="STND-60275"/>
    <s v="La Beau Bros Shop 1"/>
    <s v="La Beau Bros Shop 1 - 2400 E Court St - Kankakee"/>
    <s v="Outdoor &amp; Garage - LED Fixtures"/>
    <s v="Outdoor &amp; Garage Lighting"/>
    <s v="Exterior"/>
    <n v="0"/>
    <n v="121790.52"/>
    <n v="0"/>
    <x v="0"/>
    <x v="0"/>
    <n v="10.1978380583316"/>
    <s v="Qty / 1,000"/>
    <m/>
    <s v="Private-Lighting"/>
    <s v="lighting"/>
    <n v="2"/>
    <n v="1"/>
    <s v="Lighting"/>
    <n v="0.97902139861649395"/>
    <n v="0.93591656730105399"/>
    <n v="119235.52522862999"/>
    <n v="0"/>
    <n v="0.71"/>
    <n v="84657.222912327299"/>
    <n v="0"/>
    <n v="4903"/>
    <n v="1"/>
    <n v="1"/>
    <n v="0"/>
    <n v="0"/>
    <n v="14.276973281664301"/>
    <d v="1900-01-09T04:44:53"/>
    <n v="43267"/>
    <n v="0"/>
    <n v="0"/>
    <n v="0"/>
    <n v="863320.6497279933"/>
  </r>
  <r>
    <s v="STND-60277"/>
    <s v="La Beau Bros. Inc."/>
    <s v="La Beau Bros Shop 2 - Rear 2400 E Court St - Kankakee"/>
    <s v="New Indoor LED Fixtures"/>
    <s v="Indoor Lighting"/>
    <s v="Miscellaneous"/>
    <n v="0"/>
    <n v="14842.933000000001"/>
    <n v="3.1788639999999999"/>
    <x v="0"/>
    <x v="0"/>
    <n v="14.797277300976599"/>
    <s v="Qty / 1,000"/>
    <m/>
    <s v="Private-Lighting"/>
    <s v="lighting"/>
    <n v="3"/>
    <n v="1"/>
    <s v="Lighting"/>
    <n v="0.91633259480590001"/>
    <n v="1.30467645558681"/>
    <n v="13601.063310420101"/>
    <n v="4.1473890163125002"/>
    <n v="0.71"/>
    <n v="9656.7549503982791"/>
    <n v="2.94464620158187"/>
    <n v="3379"/>
    <n v="1.0900000000000001"/>
    <n v="1.36"/>
    <n v="2.1999999999999999E-2"/>
    <n v="0.57999999999999996"/>
    <n v="20.7161882213673"/>
    <d v="1900-01-13T19:08:05"/>
    <n v="43270"/>
    <n v="5.2578461160148304"/>
    <n v="274.516874155268"/>
    <n v="0"/>
    <n v="142893.68082862187"/>
  </r>
  <r>
    <s v="STND-60279"/>
    <s v="Darvin Furniture &amp; Appliances of Orland Park Inc"/>
    <s v="Darvin Furniture and Appliance of Orland Park - 15400 S LaGrange Rd - Orland Park"/>
    <s v="Outdoor &amp; Garage - LED Fixtures"/>
    <s v="Outdoor &amp; Garage Lighting"/>
    <s v="Exterior"/>
    <n v="0"/>
    <n v="3579.19"/>
    <n v="0"/>
    <x v="0"/>
    <x v="0"/>
    <n v="10.1978380583316"/>
    <s v="Qty / 1,000"/>
    <m/>
    <s v="Private-Lighting"/>
    <s v="lighting"/>
    <n v="3"/>
    <n v="1"/>
    <s v="Lighting"/>
    <n v="0.91633259480590001"/>
    <n v="1.30467645558681"/>
    <n v="3279.7284600033299"/>
    <n v="0"/>
    <n v="0.71"/>
    <n v="2328.6072066023598"/>
    <n v="0"/>
    <n v="4903"/>
    <n v="1"/>
    <n v="1"/>
    <n v="0"/>
    <n v="0"/>
    <n v="14.276973281664301"/>
    <d v="1900-01-09T04:44:53"/>
    <n v="43180"/>
    <n v="0"/>
    <n v="0"/>
    <n v="1"/>
    <n v="23746.759194394781"/>
  </r>
  <r>
    <s v="STND-60279"/>
    <s v="Darvin Furniture &amp; Appliances of Orland Park Inc"/>
    <s v="Darvin Furniture and Appliance of Orland Park - 15400 S LaGrange Rd - Orland Park"/>
    <s v="Outdoor &amp; Garage - LED Fixtures"/>
    <s v="Outdoor &amp; Garage Lighting"/>
    <s v="Exterior"/>
    <n v="0"/>
    <n v="10664.025"/>
    <n v="0"/>
    <x v="0"/>
    <x v="0"/>
    <n v="10.1978380583316"/>
    <s v="Qty / 1,000"/>
    <m/>
    <s v="Private-Lighting"/>
    <s v="lighting"/>
    <n v="3"/>
    <n v="1"/>
    <s v="Lighting"/>
    <n v="0.91633259480590001"/>
    <n v="1.30467645558681"/>
    <n v="9771.7936993249896"/>
    <n v="0"/>
    <n v="0.71"/>
    <n v="6937.9735265207401"/>
    <n v="0"/>
    <n v="4903"/>
    <n v="1"/>
    <n v="1"/>
    <n v="0"/>
    <n v="0"/>
    <n v="14.276973281664301"/>
    <d v="1900-01-09T04:44:53"/>
    <n v="43180"/>
    <n v="0"/>
    <n v="0"/>
    <n v="1"/>
    <n v="70752.330476450312"/>
  </r>
  <r>
    <s v="STND-60279"/>
    <s v="Darvin Furniture &amp; Appliances of Orland Park Inc"/>
    <s v="Darvin Furniture and Appliance of Orland Park - 15400 S LaGrange Rd - Orland Park"/>
    <s v="Outdoor &amp; Garage - LED Fixtures"/>
    <s v="Outdoor &amp; Garage Lighting"/>
    <s v="Exterior"/>
    <n v="0"/>
    <n v="1010.018"/>
    <n v="0"/>
    <x v="0"/>
    <x v="0"/>
    <n v="10.1978380583316"/>
    <s v="Qty / 1,000"/>
    <m/>
    <s v="Private-Lighting"/>
    <s v="lighting"/>
    <n v="3"/>
    <n v="1"/>
    <s v="Lighting"/>
    <n v="0.91633259480590001"/>
    <n v="1.30467645558681"/>
    <n v="925.51241474066501"/>
    <n v="0"/>
    <n v="0.71"/>
    <n v="657.113814465872"/>
    <n v="0"/>
    <n v="4903"/>
    <n v="1"/>
    <n v="1"/>
    <n v="0"/>
    <n v="0"/>
    <n v="14.276973281664301"/>
    <d v="1900-01-09T04:44:53"/>
    <n v="43180"/>
    <n v="0"/>
    <n v="0"/>
    <n v="1"/>
    <n v="6701.1402658155193"/>
  </r>
  <r>
    <s v="STND-60279"/>
    <s v="Darvin Furniture &amp; Appliances of Orland Park Inc"/>
    <s v="Darvin Furniture and Appliance of Orland Park - 15400 S LaGrange Rd - Orland Park"/>
    <s v="Outdoor &amp; Garage - LED Fixtures"/>
    <s v="Outdoor &amp; Garage Lighting"/>
    <s v="Exterior"/>
    <n v="0"/>
    <n v="710.93499999999995"/>
    <n v="0"/>
    <x v="0"/>
    <x v="0"/>
    <n v="10.1978380583316"/>
    <s v="Qty / 1,000"/>
    <m/>
    <s v="Private-Lighting"/>
    <s v="lighting"/>
    <n v="3"/>
    <n v="1"/>
    <s v="Lighting"/>
    <n v="0.91633259480590001"/>
    <n v="1.30467645558681"/>
    <n v="651.45291328833196"/>
    <n v="0"/>
    <n v="0.71"/>
    <n v="462.53156843471601"/>
    <n v="0"/>
    <n v="4903"/>
    <n v="1"/>
    <n v="1"/>
    <n v="0"/>
    <n v="0"/>
    <n v="14.276973281664301"/>
    <d v="1900-01-09T04:44:53"/>
    <n v="43180"/>
    <n v="0"/>
    <n v="0"/>
    <n v="1"/>
    <n v="4716.8220317633541"/>
  </r>
  <r>
    <s v="STND-60281"/>
    <s v="Darvin Furniture &amp; Appliances of Orland Park Inc"/>
    <s v="Darvin Furniture and Appliance of Orland Park Inc - 19111 Darvin Dr - Mokena"/>
    <s v="Outdoor &amp; Garage - LED Fixtures"/>
    <s v="Outdoor &amp; Garage Lighting"/>
    <s v="Exterior"/>
    <n v="0"/>
    <n v="26132.99"/>
    <n v="0"/>
    <x v="0"/>
    <x v="0"/>
    <n v="10.1978380583316"/>
    <s v="Qty / 1,000"/>
    <m/>
    <s v="Private-Lighting"/>
    <s v="lighting"/>
    <n v="3"/>
    <n v="1"/>
    <s v="Lighting"/>
    <n v="0.91633259480590001"/>
    <n v="1.30467645558681"/>
    <n v="23946.510536736601"/>
    <n v="0"/>
    <n v="0.71"/>
    <n v="17002.022481083"/>
    <n v="0"/>
    <n v="4903"/>
    <n v="1"/>
    <n v="1"/>
    <n v="0"/>
    <n v="0"/>
    <n v="14.276973281664301"/>
    <d v="1900-01-09T04:44:53"/>
    <n v="43288"/>
    <n v="0"/>
    <n v="0"/>
    <n v="0"/>
    <n v="173383.87192619767"/>
  </r>
  <r>
    <s v="STND-60282"/>
    <s v="Kohl's Department Stores, Inc"/>
    <s v="Kohl's Department Stores Inc - 4220 N Harlem Ave - Norridge"/>
    <s v="Demand Controlled Ventilation: Conditioned Space"/>
    <s v="HVAC"/>
    <s v="Retail (mall/dept. store)"/>
    <n v="4012.9775"/>
    <n v="58967.163999999997"/>
    <n v="0"/>
    <x v="3"/>
    <x v="0"/>
    <n v="10"/>
    <s v="NA"/>
    <m/>
    <s v="Private-Non-Lighting"/>
    <s v="non_lighting"/>
    <n v="3"/>
    <n v="94423"/>
    <s v="Non-Lighting"/>
    <n v="0.98952339343681495"/>
    <n v="0.43468415683807998"/>
    <n v="58349.388222625203"/>
    <n v="0"/>
    <n v="0.7"/>
    <n v="40844.571755837598"/>
    <n v="0"/>
    <n v="5478"/>
    <n v="1.1200000000000001"/>
    <n v="1.31"/>
    <n v="2.1999999999999999E-2"/>
    <n v="0.95"/>
    <n v="12.7783862723622"/>
    <d v="1900-01-08T03:03:29"/>
    <n v="43300"/>
    <n v="0"/>
    <n v="0"/>
    <n v="0"/>
    <n v="408445.71755837597"/>
  </r>
  <r>
    <s v="STND-60283"/>
    <s v="WSC-GSP CT HOLDINGS VII, L.L.C."/>
    <s v="WSC GSP CT HOLDINGS VII LLC - 1701 Golf Rd - Rolling Meadows"/>
    <s v="Outdoor &amp; Garage - LED Fixtures"/>
    <s v="Outdoor &amp; Garage Lighting"/>
    <s v="Exterior"/>
    <n v="0"/>
    <n v="33340.400000000001"/>
    <n v="0"/>
    <x v="0"/>
    <x v="0"/>
    <n v="10.1978380583316"/>
    <s v="Qty / 1,000"/>
    <m/>
    <s v="Private-Lighting"/>
    <s v="lighting"/>
    <n v="3"/>
    <n v="1"/>
    <s v="Lighting"/>
    <n v="0.91633259480590001"/>
    <n v="1.30467645558681"/>
    <n v="30550.895243866598"/>
    <n v="0"/>
    <n v="0.71"/>
    <n v="21691.135623145299"/>
    <n v="0"/>
    <n v="4903"/>
    <n v="1"/>
    <n v="1"/>
    <n v="0"/>
    <n v="0"/>
    <n v="14.276973281664301"/>
    <d v="1900-01-09T04:44:53"/>
    <n v="43240"/>
    <n v="0"/>
    <n v="0"/>
    <n v="1"/>
    <n v="221202.68838614345"/>
  </r>
  <r>
    <s v="STND-60284"/>
    <s v="J Sterling Morton High School District 201"/>
    <s v="J. Sterling Morton HS District 201 - 2423 S Austin Blvd - Cicero"/>
    <s v="New Indoor LED Fixtures"/>
    <s v="Indoor Lighting"/>
    <s v="K-12 School"/>
    <n v="0"/>
    <n v="418.25200000000001"/>
    <n v="0.114048"/>
    <x v="0"/>
    <x v="1"/>
    <n v="15"/>
    <s v="Qty / 1,000"/>
    <m/>
    <s v="Public-Lighting"/>
    <s v="lighting"/>
    <n v="3"/>
    <n v="1"/>
    <s v="Lighting"/>
    <n v="0.99829244462109001"/>
    <n v="0.987374621353864"/>
    <n v="417.53781154766"/>
    <n v="0.112608100816165"/>
    <n v="0.71"/>
    <n v="296.45184619883901"/>
    <n v="7.9951751579477495E-2"/>
    <n v="2979"/>
    <n v="1.17333333333333"/>
    <n v="1.323"/>
    <n v="2.1333333333333301E-2"/>
    <n v="0.72"/>
    <n v="23.497818059751602"/>
    <d v="1900-01-15T18:49:11"/>
    <n v="43283"/>
    <n v="0.118216281196109"/>
    <n v="7.5915965735938302"/>
    <n v="0"/>
    <n v="4446.777692982585"/>
  </r>
  <r>
    <s v="STND-60284"/>
    <s v="J Sterling Morton High School District 201"/>
    <s v="J. Sterling Morton HS District 201 - 2423 S Austin Blvd - Cicero"/>
    <s v="Retrofit of Existing Indoor Fixtures to LED"/>
    <s v="Indoor Lighting"/>
    <s v="K-12 School"/>
    <n v="0"/>
    <n v="4015.2150000000001"/>
    <n v="1.0948610000000001"/>
    <x v="0"/>
    <x v="1"/>
    <n v="15"/>
    <s v="Qty / 1,000"/>
    <m/>
    <s v="Public-Lighting"/>
    <s v="lighting"/>
    <n v="3"/>
    <n v="1"/>
    <s v="Lighting"/>
    <n v="0.99829244462109001"/>
    <n v="0.987374621353864"/>
    <n v="4008.35879802927"/>
    <n v="1.0810379653101101"/>
    <n v="0.71"/>
    <n v="2845.9347466007798"/>
    <n v="0.76753695537017996"/>
    <n v="2979"/>
    <n v="1.17333333333333"/>
    <n v="1.323"/>
    <n v="2.1333333333333301E-2"/>
    <n v="0.72"/>
    <n v="23.497818059751602"/>
    <d v="1900-01-15T18:49:11"/>
    <n v="43283"/>
    <n v="1.1348765067923401"/>
    <n v="72.879250873259494"/>
    <n v="0"/>
    <n v="42689.021199011695"/>
  </r>
  <r>
    <s v="STND-60285"/>
    <s v="Kohl's Department Stores, Inc"/>
    <s v="Kohl's Department Stores Inc - 4340 Fox Valley Center Dr - Aurora"/>
    <s v="Demand Controlled Ventilation: Conditioned Space"/>
    <s v="HVAC"/>
    <s v="Retail (mall/dept. store)"/>
    <n v="3926.83"/>
    <n v="57701.302000000003"/>
    <n v="0"/>
    <x v="3"/>
    <x v="0"/>
    <n v="10"/>
    <s v="NA"/>
    <m/>
    <s v="Private-Non-Lighting"/>
    <s v="non_lighting"/>
    <n v="3"/>
    <n v="92396"/>
    <s v="Non-Lighting"/>
    <n v="0.98952339343681495"/>
    <n v="0.43468415683807998"/>
    <n v="57096.788160762502"/>
    <n v="0"/>
    <n v="0.7"/>
    <n v="39967.751712533704"/>
    <n v="0"/>
    <n v="5478"/>
    <n v="1.1200000000000001"/>
    <n v="1.31"/>
    <n v="2.1999999999999999E-2"/>
    <n v="0.95"/>
    <n v="12.7783862723622"/>
    <d v="1900-01-08T03:03:29"/>
    <n v="43251"/>
    <n v="0"/>
    <n v="0"/>
    <n v="1"/>
    <n v="399677.51712533704"/>
  </r>
  <r>
    <s v="STND-60286"/>
    <s v="MB Financial Bank, N.A."/>
    <s v="MB Financial  -  6111 N River Road - Rosemont"/>
    <s v="New Indoor LED Fixtures"/>
    <s v="Indoor Lighting"/>
    <s v="Office"/>
    <n v="0"/>
    <n v="49146.552000000003"/>
    <n v="11.05104"/>
    <x v="0"/>
    <x v="0"/>
    <n v="15"/>
    <s v="Qty / 1,000"/>
    <m/>
    <s v="Private-Lighting"/>
    <s v="lighting"/>
    <n v="3"/>
    <n v="1"/>
    <s v="Lighting"/>
    <n v="0.91633259480590001"/>
    <n v="1.30467645558681"/>
    <n v="45034.587519923101"/>
    <n v="14.418031697748001"/>
    <n v="0.71"/>
    <n v="31974.5571391454"/>
    <n v="10.2368025054011"/>
    <n v="2885"/>
    <n v="1.165"/>
    <n v="1.3779999999999999"/>
    <n v="2.5499999999999998E-2"/>
    <n v="0.55000000000000004"/>
    <n v="24.263431542460999"/>
    <d v="1900-01-16T07:56:40"/>
    <n v="43280"/>
    <n v="19.023659714669499"/>
    <n v="985.73560665926095"/>
    <n v="0"/>
    <n v="479618.35708718101"/>
  </r>
  <r>
    <s v="STND-60287"/>
    <s v="Kohl's Department Stores, Inc"/>
    <s v="Kohl's Department Stores Inc - 10153 N Second St - Machesney Park"/>
    <s v="Demand Controlled Ventilation: Conditioned Space"/>
    <s v="HVAC"/>
    <s v="Retail (mall/dept. store)"/>
    <n v="4035.5875000000001"/>
    <n v="59299.398000000001"/>
    <n v="0"/>
    <x v="3"/>
    <x v="0"/>
    <n v="10"/>
    <s v="NA"/>
    <m/>
    <s v="Private-Non-Lighting"/>
    <s v="non_lighting"/>
    <n v="3"/>
    <n v="94955"/>
    <s v="Non-Lighting"/>
    <n v="0.98952339343681495"/>
    <n v="0.43468415683807998"/>
    <n v="58678.141537720301"/>
    <n v="0"/>
    <n v="0.7"/>
    <n v="41074.699076404198"/>
    <n v="0"/>
    <n v="5478"/>
    <n v="1.1200000000000001"/>
    <n v="1.31"/>
    <n v="2.1999999999999999E-2"/>
    <n v="0.95"/>
    <n v="12.7783862723622"/>
    <d v="1900-01-08T03:03:29"/>
    <n v="43282"/>
    <n v="0"/>
    <n v="0"/>
    <n v="0"/>
    <n v="410746.99076404201"/>
  </r>
  <r>
    <s v="STND-60288"/>
    <s v="Skyrise Apartments"/>
    <s v="Skyrise Apartments LLC - 837 N Main St - Rockford"/>
    <s v="Outdoor &amp; Garage - LED Fixtures"/>
    <s v="Outdoor &amp; Garage Lighting"/>
    <s v="Exterior"/>
    <n v="0"/>
    <n v="18533.34"/>
    <n v="0"/>
    <x v="0"/>
    <x v="0"/>
    <n v="10.1978380583316"/>
    <s v="Qty / 1,000"/>
    <m/>
    <s v="Private-Lighting"/>
    <s v="lighting"/>
    <n v="3"/>
    <n v="1"/>
    <s v="Lighting"/>
    <n v="0.91633259480590001"/>
    <n v="1.30467645558681"/>
    <n v="16982.703532619998"/>
    <n v="0"/>
    <n v="0.71"/>
    <n v="12057.7195081602"/>
    <n v="0"/>
    <n v="4903"/>
    <n v="1"/>
    <n v="1"/>
    <n v="0"/>
    <n v="0"/>
    <n v="14.276973281664301"/>
    <d v="1900-01-09T04:44:53"/>
    <n v="43288"/>
    <n v="0"/>
    <n v="0"/>
    <n v="0"/>
    <n v="122962.67089700347"/>
  </r>
  <r>
    <s v="STND-60288"/>
    <s v="Skyrise Apartments"/>
    <s v="Skyrise Apartments LLC - 837 N Main St - Rockford"/>
    <s v="Outdoor &amp; Garage - LED Fixtures"/>
    <s v="Outdoor &amp; Garage Lighting"/>
    <s v="Exterior"/>
    <n v="0"/>
    <n v="3775.31"/>
    <n v="0"/>
    <x v="0"/>
    <x v="0"/>
    <n v="10.1978380583316"/>
    <s v="Qty / 1,000"/>
    <m/>
    <s v="Private-Lighting"/>
    <s v="lighting"/>
    <n v="3"/>
    <n v="1"/>
    <s v="Lighting"/>
    <n v="0.91633259480590001"/>
    <n v="1.30467645558681"/>
    <n v="3459.4396084966602"/>
    <n v="0"/>
    <n v="0.71"/>
    <n v="2456.2021220326301"/>
    <n v="0"/>
    <n v="4903"/>
    <n v="1"/>
    <n v="1"/>
    <n v="0"/>
    <n v="0"/>
    <n v="14.276973281664301"/>
    <d v="1900-01-09T04:44:53"/>
    <n v="43288"/>
    <n v="0"/>
    <n v="0"/>
    <n v="0"/>
    <n v="25047.951479019193"/>
  </r>
  <r>
    <s v="STND-60288"/>
    <s v="Skyrise Apartments"/>
    <s v="Skyrise Apartments LLC - 837 N Main St - Rockford"/>
    <s v="Outdoor &amp; Garage - LED Fixtures"/>
    <s v="Outdoor &amp; Garage Lighting"/>
    <s v="Exterior"/>
    <n v="0"/>
    <n v="1823.9159999999999"/>
    <n v="0"/>
    <x v="0"/>
    <x v="0"/>
    <n v="10.1978380583316"/>
    <s v="Qty / 1,000"/>
    <m/>
    <s v="Private-Lighting"/>
    <s v="lighting"/>
    <n v="3"/>
    <n v="1"/>
    <s v="Lighting"/>
    <n v="0.91633259480590001"/>
    <n v="1.30467645558681"/>
    <n v="1671.313680988"/>
    <n v="0"/>
    <n v="0.71"/>
    <n v="1186.6327135014801"/>
    <n v="0"/>
    <n v="4903"/>
    <n v="1"/>
    <n v="1"/>
    <n v="0"/>
    <n v="0"/>
    <n v="14.276973281664301"/>
    <d v="1900-01-09T04:44:53"/>
    <n v="43288"/>
    <n v="0"/>
    <n v="0"/>
    <n v="0"/>
    <n v="12101.088247006692"/>
  </r>
  <r>
    <s v="STND-60289"/>
    <s v="Richardson Electronics"/>
    <s v="Richardson Electrionics - 40W267 Keslinger Rd - LaFox"/>
    <s v="Water-Cooled Chiller"/>
    <s v="HVAC"/>
    <s v="Manufacturing"/>
    <n v="0"/>
    <n v="110565"/>
    <n v="50.19"/>
    <x v="3"/>
    <x v="0"/>
    <n v="20"/>
    <s v="ΔkWpeak / CF"/>
    <n v="1"/>
    <s v="Private-Non-Lighting"/>
    <s v="non_lighting"/>
    <n v="3"/>
    <n v="1"/>
    <s v="Non-Lighting"/>
    <n v="0.98952339343681495"/>
    <n v="0.43468415683807998"/>
    <n v="109406.653995341"/>
    <n v="21.816797831703301"/>
    <n v="0.7"/>
    <n v="76584.657796739004"/>
    <n v="15.2717584821923"/>
    <n v="4618"/>
    <n v="1.02"/>
    <n v="1.04"/>
    <n v="1.2E-2"/>
    <n v="0.81"/>
    <n v="15.158077089649201"/>
    <d v="1900-01-09T19:51:10"/>
    <n v="43286"/>
    <n v="21.816797831703301"/>
    <n v="0"/>
    <n v="0"/>
    <n v="1531693.1559347801"/>
  </r>
  <r>
    <s v="STND-60290"/>
    <s v="Bendix Commercial Vehicle Systems, LLC"/>
    <s v="BENDIX CVS LLC DBA HASSE &amp; WREDE NORTH AMERICA  - 313 AIRPORT RD - NORTH AURORA"/>
    <s v="New Indoor LED Fixtures"/>
    <s v="Indoor Lighting"/>
    <s v="Manufacturing"/>
    <n v="0"/>
    <n v="2411.7040000000002"/>
    <n v="0.431309"/>
    <x v="0"/>
    <x v="0"/>
    <n v="10.827197921178"/>
    <s v="Qty / 1,000"/>
    <m/>
    <s v="Private-Lighting"/>
    <s v="lighting"/>
    <n v="3"/>
    <n v="1"/>
    <s v="Lighting"/>
    <n v="0.91633259480590001"/>
    <n v="1.30467645558681"/>
    <n v="2209.9229842237701"/>
    <n v="0.56271869738268998"/>
    <n v="0.71"/>
    <n v="1569.0453187988801"/>
    <n v="0.39953027514171002"/>
    <n v="4618"/>
    <n v="1.02"/>
    <n v="1.04"/>
    <n v="1.2E-2"/>
    <n v="0.81"/>
    <n v="15.158077089649201"/>
    <d v="1900-01-09T19:51:10"/>
    <n v="43245"/>
    <n v="0.66799465501268995"/>
    <n v="25.9990939320443"/>
    <n v="1"/>
    <n v="16988.364213933306"/>
  </r>
  <r>
    <s v="STND-60290"/>
    <s v="Bendix Commercial Vehicle Systems, LLC"/>
    <s v="BENDIX CVS LLC DBA HASSE &amp; WREDE NORTH AMERICA  - 313 AIRPORT RD - NORTH AURORA"/>
    <s v="Retrofit of Existing Indoor Fixtures to LED"/>
    <s v="Indoor Lighting"/>
    <s v="Manufacturing"/>
    <n v="0"/>
    <n v="5539.3829999999998"/>
    <n v="0.99066200000000004"/>
    <x v="0"/>
    <x v="0"/>
    <n v="10.827197921178"/>
    <s v="Qty / 1,000"/>
    <m/>
    <s v="Private-Lighting"/>
    <s v="lighting"/>
    <n v="3"/>
    <n v="1"/>
    <s v="Lighting"/>
    <n v="0.91633259480590001"/>
    <n v="1.30467645558681"/>
    <n v="5075.9171980136898"/>
    <n v="1.2924933868445401"/>
    <n v="0.71"/>
    <n v="3603.90121058972"/>
    <n v="0.91767030465962096"/>
    <n v="4618"/>
    <n v="1.02"/>
    <n v="1.04"/>
    <n v="1.2E-2"/>
    <n v="0.81"/>
    <n v="15.158077089649201"/>
    <d v="1900-01-09T19:51:10"/>
    <n v="43245"/>
    <n v="1.53429889226559"/>
    <n v="59.716672917808097"/>
    <n v="1"/>
    <n v="39020.151695427892"/>
  </r>
  <r>
    <s v="STND-60290"/>
    <s v="Bendix Commercial Vehicle Systems, LLC"/>
    <s v="BENDIX CVS LLC DBA HASSE &amp; WREDE NORTH AMERICA  - 313 AIRPORT RD - NORTH AURORA"/>
    <s v="Retrofit of Existing Indoor Fixtures to LED"/>
    <s v="Indoor Lighting"/>
    <s v="Manufacturing"/>
    <n v="0"/>
    <n v="2058.4270000000001"/>
    <n v="0.36812899999999998"/>
    <x v="0"/>
    <x v="0"/>
    <n v="10.827197921178"/>
    <s v="Qty / 1,000"/>
    <m/>
    <s v="Private-Lighting"/>
    <s v="lighting"/>
    <n v="3"/>
    <n v="1"/>
    <s v="Lighting"/>
    <n v="0.91633259480590001"/>
    <n v="1.30467645558681"/>
    <n v="1886.2037541285199"/>
    <n v="0.480289238918715"/>
    <n v="0.71"/>
    <n v="1339.2046654312501"/>
    <n v="0.34100535963228801"/>
    <n v="4618"/>
    <n v="1.02"/>
    <n v="1.04"/>
    <n v="1.2E-2"/>
    <n v="0.81"/>
    <n v="15.158077089649201"/>
    <d v="1900-01-09T19:51:10"/>
    <n v="43245"/>
    <n v="0.57014392084367904"/>
    <n v="22.190632401512001"/>
    <n v="1"/>
    <n v="14499.83396958911"/>
  </r>
  <r>
    <s v="STND-60291"/>
    <s v="Kohl's Department Stores, Inc"/>
    <s v="Kohl's Department Stores Inc - 2200 Harlem Ave - North Riverside"/>
    <s v="Demand Controlled Ventilation: Conditioned Space"/>
    <s v="HVAC"/>
    <s v="Retail (mall/dept. store)"/>
    <n v="3995.085"/>
    <n v="58704.249000000003"/>
    <n v="0"/>
    <x v="3"/>
    <x v="0"/>
    <n v="10"/>
    <s v="NA"/>
    <m/>
    <s v="Private-Non-Lighting"/>
    <s v="non_lighting"/>
    <n v="3"/>
    <n v="94002"/>
    <s v="Non-Lighting"/>
    <n v="0.98952339343681495"/>
    <n v="0.43468415683807998"/>
    <n v="58089.2276796398"/>
    <n v="0"/>
    <n v="0.7"/>
    <n v="40662.4593757478"/>
    <n v="0"/>
    <n v="5478"/>
    <n v="1.1200000000000001"/>
    <n v="1.31"/>
    <n v="2.1999999999999999E-2"/>
    <n v="0.95"/>
    <n v="12.7783862723622"/>
    <d v="1900-01-08T03:03:29"/>
    <n v="43254"/>
    <n v="0"/>
    <n v="0"/>
    <n v="0"/>
    <n v="406624.593757478"/>
  </r>
  <r>
    <s v="STND-60292"/>
    <s v="Kohl's Department Stores, Inc"/>
    <s v="Kohl's Department Stores Inc - 303 S Route 83 - Elmhurst"/>
    <s v="Demand Controlled Ventilation: Conditioned Space"/>
    <s v="HVAC"/>
    <s v="Retail (mall/dept. store)"/>
    <n v="3985.7350000000001"/>
    <n v="58566.858999999997"/>
    <n v="0"/>
    <x v="3"/>
    <x v="0"/>
    <n v="10"/>
    <s v="NA"/>
    <m/>
    <s v="Private-Non-Lighting"/>
    <s v="non_lighting"/>
    <n v="3"/>
    <n v="93782"/>
    <s v="Non-Lighting"/>
    <n v="0.98952339343681495"/>
    <n v="0.43468415683807998"/>
    <n v="57953.277060615503"/>
    <n v="0"/>
    <n v="0.7"/>
    <n v="40567.293942430799"/>
    <n v="0"/>
    <n v="5478"/>
    <n v="1.1200000000000001"/>
    <n v="1.31"/>
    <n v="2.1999999999999999E-2"/>
    <n v="0.95"/>
    <n v="12.7783862723622"/>
    <d v="1900-01-08T03:03:29"/>
    <n v="43282"/>
    <n v="0"/>
    <n v="0"/>
    <n v="0"/>
    <n v="405672.93942430802"/>
  </r>
  <r>
    <s v="STND-60293"/>
    <s v="Kohl's Department Stores, Inc"/>
    <s v="Kohl's Department Stores Inc - 11055 W Lincoln Hwy - Frankfort"/>
    <s v="Demand Controlled Ventilation: Conditioned Space"/>
    <s v="HVAC"/>
    <s v="Retail (mall/dept. store)"/>
    <n v="4228.4525000000003"/>
    <n v="62133.379000000001"/>
    <n v="0"/>
    <x v="3"/>
    <x v="0"/>
    <n v="10"/>
    <s v="NA"/>
    <m/>
    <s v="Private-Non-Lighting"/>
    <s v="non_lighting"/>
    <n v="3"/>
    <n v="99493"/>
    <s v="Non-Lighting"/>
    <n v="0.98952339343681495"/>
    <n v="0.43468415683807998"/>
    <n v="61482.432033775702"/>
    <n v="0"/>
    <n v="0.7"/>
    <n v="43037.702423643001"/>
    <n v="0"/>
    <n v="5478"/>
    <n v="1.1200000000000001"/>
    <n v="1.31"/>
    <n v="2.1999999999999999E-2"/>
    <n v="0.95"/>
    <n v="12.7783862723622"/>
    <d v="1900-01-08T03:03:29"/>
    <n v="43282"/>
    <n v="0"/>
    <n v="0"/>
    <n v="0"/>
    <n v="430377.02423643001"/>
  </r>
  <r>
    <s v="STND-60294"/>
    <s v="Kohl's Department Stores, Inc"/>
    <s v="Kohl's Department Stores Inc - 3333 Touhy Ave - Lincolnwood"/>
    <s v="Demand Controlled Ventilation: Conditioned Space"/>
    <s v="HVAC"/>
    <s v="Retail (mall/dept. store)"/>
    <n v="4301.5950000000003"/>
    <n v="63208.142999999996"/>
    <n v="0"/>
    <x v="3"/>
    <x v="0"/>
    <n v="10"/>
    <s v="NA"/>
    <m/>
    <s v="Private-Non-Lighting"/>
    <s v="non_lighting"/>
    <n v="3"/>
    <n v="101214"/>
    <s v="Non-Lighting"/>
    <n v="0.98952339343681495"/>
    <n v="0.43468415683807998"/>
    <n v="62545.936154199502"/>
    <n v="0"/>
    <n v="0.7"/>
    <n v="43782.155307939604"/>
    <n v="0"/>
    <n v="5478"/>
    <n v="1.1200000000000001"/>
    <n v="1.31"/>
    <n v="2.1999999999999999E-2"/>
    <n v="0.95"/>
    <n v="12.7783862723622"/>
    <d v="1900-01-08T03:03:29"/>
    <n v="43281"/>
    <n v="0"/>
    <n v="0"/>
    <n v="0"/>
    <n v="437821.55307939602"/>
  </r>
  <r>
    <s v="STND-60297"/>
    <s v="Advocate Good Shepherd Hospital"/>
    <s v="Advocate Good Shepherd Health &amp; Fitness-1301 S Barrington Rd - Barrington"/>
    <s v="New Indoor LED Fixtures"/>
    <s v="Indoor Lighting"/>
    <s v="Healthcare Clinic/Office"/>
    <n v="0"/>
    <n v="6290.13"/>
    <n v="1.3888879999999999"/>
    <x v="0"/>
    <x v="0"/>
    <n v="12.853470437018"/>
    <s v="Qty / 1,000"/>
    <m/>
    <s v="Private-Lighting"/>
    <s v="lighting"/>
    <n v="3"/>
    <n v="1"/>
    <s v="Lighting"/>
    <n v="0.91633259480590001"/>
    <n v="1.30467645558681"/>
    <n v="5763.8511445664299"/>
    <n v="1.81204947304705"/>
    <n v="0.71"/>
    <n v="4092.3343126421701"/>
    <n v="1.2865551258634"/>
    <n v="3890"/>
    <n v="1.4"/>
    <n v="1.85"/>
    <n v="6.0000000000000001E-3"/>
    <n v="0.65"/>
    <n v="17.994858611825201"/>
    <d v="1900-01-11T20:29:00"/>
    <n v="43245"/>
    <n v="1.5069018486877701"/>
    <n v="24.702219190998999"/>
    <n v="1"/>
    <n v="52600.698105940508"/>
  </r>
  <r>
    <s v="STND-60298"/>
    <s v="Plochman Inc"/>
    <s v="Plochman Inc -1333 Boudreau Rd - Manteno"/>
    <s v="Outdoor &amp; Garage - LED Fixtures"/>
    <s v="Outdoor &amp; Garage Lighting"/>
    <s v="Exterior"/>
    <n v="0"/>
    <n v="4780.4250000000002"/>
    <n v="0"/>
    <x v="0"/>
    <x v="0"/>
    <n v="10.1978380583316"/>
    <s v="Qty / 1,000"/>
    <m/>
    <s v="Private-Lighting"/>
    <s v="lighting"/>
    <n v="3"/>
    <n v="1"/>
    <s v="Lighting"/>
    <n v="0.91633259480590001"/>
    <n v="1.30467645558681"/>
    <n v="4380.45924452499"/>
    <n v="0"/>
    <n v="0.71"/>
    <n v="3110.1260636127499"/>
    <n v="0"/>
    <n v="4903"/>
    <n v="1"/>
    <n v="1"/>
    <n v="0"/>
    <n v="0"/>
    <n v="14.276973281664301"/>
    <d v="1900-01-09T04:44:53"/>
    <n v="43239"/>
    <n v="0"/>
    <n v="0"/>
    <n v="1"/>
    <n v="31716.561937719147"/>
  </r>
  <r>
    <s v="STND-60298"/>
    <s v="Plochman Inc"/>
    <s v="Plochman Inc -1333 Boudreau Rd - Manteno"/>
    <s v="Outdoor &amp; Garage - LED Fixtures"/>
    <s v="Outdoor &amp; Garage Lighting"/>
    <s v="Exterior"/>
    <n v="0"/>
    <n v="3432.1"/>
    <n v="0"/>
    <x v="0"/>
    <x v="0"/>
    <n v="10.1978380583316"/>
    <s v="Qty / 1,000"/>
    <m/>
    <s v="Private-Lighting"/>
    <s v="lighting"/>
    <n v="3"/>
    <n v="1"/>
    <s v="Lighting"/>
    <n v="0.91633259480590001"/>
    <n v="1.30467645558681"/>
    <n v="3144.94509863333"/>
    <n v="0"/>
    <n v="0.71"/>
    <n v="2232.91102002966"/>
    <n v="0"/>
    <n v="4903"/>
    <n v="1"/>
    <n v="1"/>
    <n v="0"/>
    <n v="0"/>
    <n v="14.276973281664301"/>
    <d v="1900-01-09T04:44:53"/>
    <n v="43239"/>
    <n v="0"/>
    <n v="0"/>
    <n v="1"/>
    <n v="22770.864980926501"/>
  </r>
  <r>
    <s v="STND-60298"/>
    <s v="Plochman Inc"/>
    <s v="Plochman Inc -1333 Boudreau Rd - Manteno"/>
    <s v="Outdoor &amp; Garage - LED Fixtures"/>
    <s v="Outdoor &amp; Garage Lighting"/>
    <s v="Exterior"/>
    <n v="0"/>
    <n v="1848.431"/>
    <n v="0"/>
    <x v="0"/>
    <x v="0"/>
    <n v="10.1978380583316"/>
    <s v="Qty / 1,000"/>
    <m/>
    <s v="Private-Lighting"/>
    <s v="lighting"/>
    <n v="3"/>
    <n v="1"/>
    <s v="Lighting"/>
    <n v="0.91633259480590001"/>
    <n v="1.30467645558681"/>
    <n v="1693.7775745496599"/>
    <n v="0"/>
    <n v="0.71"/>
    <n v="1202.5820779302601"/>
    <n v="0"/>
    <n v="4903"/>
    <n v="1"/>
    <n v="1"/>
    <n v="0"/>
    <n v="0"/>
    <n v="14.276973281664301"/>
    <d v="1900-01-09T04:44:53"/>
    <n v="43239"/>
    <n v="0"/>
    <n v="0"/>
    <n v="1"/>
    <n v="12263.737282584705"/>
  </r>
  <r>
    <s v="STND-60299"/>
    <s v="Alumitank Inc."/>
    <s v="Alumitank Inc - 11317 N US Highway 14 - Harvard"/>
    <s v="New Indoor LED Fixtures"/>
    <s v="Indoor Lighting"/>
    <s v="Warehouse"/>
    <n v="0"/>
    <n v="7212.9920000000002"/>
    <n v="1.1415299999999999"/>
    <x v="0"/>
    <x v="0"/>
    <n v="9.5383441434566993"/>
    <s v="Qty / 1,000"/>
    <m/>
    <s v="Private-Lighting"/>
    <s v="lighting"/>
    <n v="3"/>
    <n v="1"/>
    <s v="Lighting"/>
    <n v="0.91633259480590001"/>
    <n v="1.30467645558681"/>
    <n v="6609.4996756742003"/>
    <n v="1.48932731434601"/>
    <n v="0.71"/>
    <n v="4692.7447697286798"/>
    <n v="1.0574223931856599"/>
    <n v="5242"/>
    <n v="1"/>
    <n v="1.22"/>
    <n v="1.0999999999999999E-2"/>
    <n v="0.68"/>
    <n v="13.3536818008394"/>
    <d v="1900-01-08T12:55:13"/>
    <n v="43270"/>
    <n v="1.7952354319503501"/>
    <n v="72.704496432416207"/>
    <n v="0"/>
    <n v="44761.014591078609"/>
  </r>
  <r>
    <s v="STND-60299"/>
    <s v="Alumitank Inc."/>
    <s v="Alumitank Inc - 11317 N US Highway 14 - Harvard"/>
    <s v="New Indoor LED Fixtures"/>
    <s v="Indoor Lighting"/>
    <s v="Warehouse"/>
    <n v="0"/>
    <n v="5304.9040000000005"/>
    <n v="0.83955500000000005"/>
    <x v="0"/>
    <x v="0"/>
    <n v="9.5383441434566993"/>
    <s v="Qty / 1,000"/>
    <m/>
    <s v="Private-Lighting"/>
    <s v="lighting"/>
    <n v="3"/>
    <n v="1"/>
    <s v="Lighting"/>
    <n v="0.91633259480590001"/>
    <n v="1.30467645558681"/>
    <n v="4861.0564475162"/>
    <n v="1.09534764167018"/>
    <n v="0.71"/>
    <n v="3451.3500777365002"/>
    <n v="0.77769682558582898"/>
    <n v="5242"/>
    <n v="1"/>
    <n v="1.22"/>
    <n v="1.0999999999999999E-2"/>
    <n v="0.68"/>
    <n v="13.3536818008394"/>
    <d v="1900-01-08T12:55:13"/>
    <n v="43270"/>
    <n v="1.3203322585224"/>
    <n v="53.471620922678198"/>
    <n v="0"/>
    <n v="32920.164800996768"/>
  </r>
  <r>
    <s v="STND-60299"/>
    <s v="Alumitank Inc."/>
    <s v="Alumitank Inc - 11317 N US Highway 14 - Harvard"/>
    <s v="New Indoor LED Fixtures"/>
    <s v="Indoor Lighting"/>
    <s v="Warehouse"/>
    <n v="0"/>
    <n v="17298.599999999999"/>
    <n v="2.7376800000000001"/>
    <x v="0"/>
    <x v="0"/>
    <n v="9.5383441434566993"/>
    <s v="Qty / 1,000"/>
    <m/>
    <s v="Private-Lighting"/>
    <s v="lighting"/>
    <n v="3"/>
    <n v="1"/>
    <s v="Lighting"/>
    <n v="0.91633259480590001"/>
    <n v="1.30467645558681"/>
    <n v="15851.2710245093"/>
    <n v="3.5717866389308899"/>
    <n v="0.71"/>
    <n v="11254.402427401599"/>
    <n v="2.5359685136409298"/>
    <n v="5242"/>
    <n v="1"/>
    <n v="1.22"/>
    <n v="1.0999999999999999E-2"/>
    <n v="0.68"/>
    <n v="13.3536818008394"/>
    <d v="1900-01-08T12:55:13"/>
    <n v="43270"/>
    <n v="4.3054323034364597"/>
    <n v="174.36398126960299"/>
    <n v="0"/>
    <n v="107348.36348151091"/>
  </r>
  <r>
    <s v="STND-60299"/>
    <s v="Alumitank Inc."/>
    <s v="Alumitank Inc - 11317 N US Highway 14 - Harvard"/>
    <s v="New Indoor LED Fixtures"/>
    <s v="Indoor Lighting"/>
    <s v="Warehouse"/>
    <n v="0"/>
    <n v="13367.1"/>
    <n v="2.1154799999999998"/>
    <x v="0"/>
    <x v="0"/>
    <n v="9.5383441434566993"/>
    <s v="Qty / 1,000"/>
    <m/>
    <s v="Private-Lighting"/>
    <s v="lighting"/>
    <n v="3"/>
    <n v="1"/>
    <s v="Lighting"/>
    <n v="0.91633259480590001"/>
    <n v="1.30467645558681"/>
    <n v="12248.709428029901"/>
    <n v="2.7600169482647798"/>
    <n v="0.71"/>
    <n v="8696.5836939012606"/>
    <n v="1.95961203326799"/>
    <n v="5242"/>
    <n v="1"/>
    <n v="1.22"/>
    <n v="1.0999999999999999E-2"/>
    <n v="0.68"/>
    <n v="13.3536818008394"/>
    <d v="1900-01-08T12:55:13"/>
    <n v="43270"/>
    <n v="3.3269249617463599"/>
    <n v="134.735803708329"/>
    <n v="0"/>
    <n v="82951.008144804116"/>
  </r>
  <r>
    <s v="STND-60299"/>
    <s v="Alumitank Inc."/>
    <s v="Alumitank Inc - 11317 N US Highway 14 - Harvard"/>
    <s v="New Indoor LED Fixtures"/>
    <s v="Indoor Lighting"/>
    <s v="Warehouse"/>
    <n v="0"/>
    <n v="15988.1"/>
    <n v="2.5302799999999999"/>
    <x v="0"/>
    <x v="0"/>
    <n v="9.5383441434566993"/>
    <s v="Qty / 1,000"/>
    <m/>
    <s v="Private-Lighting"/>
    <s v="lighting"/>
    <n v="3"/>
    <n v="1"/>
    <s v="Lighting"/>
    <n v="0.91633259480590001"/>
    <n v="1.30467645558681"/>
    <n v="14650.4171590162"/>
    <n v="3.3011967420421802"/>
    <n v="0.71"/>
    <n v="10401.7961829015"/>
    <n v="2.3438496868499499"/>
    <n v="5242"/>
    <n v="1"/>
    <n v="1.22"/>
    <n v="1.0999999999999999E-2"/>
    <n v="0.68"/>
    <n v="13.3536818008394"/>
    <d v="1900-01-08T12:55:13"/>
    <n v="43270"/>
    <n v="3.9792631895397599"/>
    <n v="161.154588749178"/>
    <n v="0"/>
    <n v="99215.911702608777"/>
  </r>
  <r>
    <s v="STND-60299"/>
    <s v="Alumitank Inc."/>
    <s v="Alumitank Inc - 11317 N US Highway 14 - Harvard"/>
    <s v="New Indoor LED Fixtures"/>
    <s v="Indoor Lighting"/>
    <s v="Warehouse"/>
    <n v="0"/>
    <n v="3040.36"/>
    <n v="0.48116799999999998"/>
    <x v="0"/>
    <x v="0"/>
    <n v="9.5383441434566993"/>
    <s v="Qty / 1,000"/>
    <m/>
    <s v="Private-Lighting"/>
    <s v="lighting"/>
    <n v="3"/>
    <n v="1"/>
    <s v="Lighting"/>
    <n v="0.91633259480590001"/>
    <n v="1.30467645558681"/>
    <n v="2785.98096794407"/>
    <n v="0.627768560781792"/>
    <n v="0.71"/>
    <n v="1978.0464872402899"/>
    <n v="0.44571567815507301"/>
    <n v="5242"/>
    <n v="1"/>
    <n v="1.22"/>
    <n v="1.0999999999999999E-2"/>
    <n v="0.68"/>
    <n v="13.3536818008394"/>
    <d v="1900-01-08T12:55:13"/>
    <n v="43270"/>
    <n v="0.75671234424034794"/>
    <n v="30.6457906473847"/>
    <n v="0"/>
    <n v="18867.288127053514"/>
  </r>
  <r>
    <s v="STND-60299"/>
    <s v="Alumitank Inc."/>
    <s v="Alumitank Inc - 11317 N US Highway 14 - Harvard"/>
    <s v="New Indoor LED Fixtures"/>
    <s v="Indoor Lighting"/>
    <s v="Warehouse"/>
    <n v="0"/>
    <n v="2091.558"/>
    <n v="0.33101000000000003"/>
    <x v="0"/>
    <x v="0"/>
    <n v="9.5383441434566993"/>
    <s v="Qty / 1,000"/>
    <m/>
    <s v="Private-Lighting"/>
    <s v="lighting"/>
    <n v="3"/>
    <n v="1"/>
    <s v="Lighting"/>
    <n v="0.91633259480590001"/>
    <n v="1.30467645558681"/>
    <n v="1916.5627693270401"/>
    <n v="0.43186095356378901"/>
    <n v="0.71"/>
    <n v="1360.7595662222"/>
    <n v="0.30662127703029002"/>
    <n v="5242"/>
    <n v="1"/>
    <n v="1.22"/>
    <n v="1.0999999999999999E-2"/>
    <n v="0.68"/>
    <n v="13.3536818008394"/>
    <d v="1900-01-08T12:55:13"/>
    <n v="43270"/>
    <n v="0.52056527671623498"/>
    <n v="21.082190462597399"/>
    <n v="0"/>
    <n v="12979.393039128199"/>
  </r>
  <r>
    <s v="STND-60299"/>
    <s v="Alumitank Inc."/>
    <s v="Alumitank Inc - 11317 N US Highway 14 - Harvard"/>
    <s v="New Indoor LED Fixtures"/>
    <s v="Indoor Lighting"/>
    <s v="Warehouse"/>
    <n v="0"/>
    <n v="340.73"/>
    <n v="5.3924E-2"/>
    <x v="0"/>
    <x v="0"/>
    <n v="9.5383441434566993"/>
    <s v="Qty / 1,000"/>
    <m/>
    <s v="Private-Lighting"/>
    <s v="lighting"/>
    <n v="3"/>
    <n v="1"/>
    <s v="Lighting"/>
    <n v="0.91633259480590001"/>
    <n v="1.30467645558681"/>
    <n v="312.22200502821403"/>
    <n v="7.0353373191062996E-2"/>
    <n v="0.71"/>
    <n v="221.67762357003201"/>
    <n v="4.9950894965654698E-2"/>
    <n v="5242"/>
    <n v="1"/>
    <n v="1.22"/>
    <n v="1.0999999999999999E-2"/>
    <n v="0.68"/>
    <n v="13.3536818008394"/>
    <d v="1900-01-08T12:55:13"/>
    <n v="43270"/>
    <n v="8.4803969613142405E-2"/>
    <n v="3.4344420553103601"/>
    <n v="0"/>
    <n v="2114.4374625146138"/>
  </r>
  <r>
    <s v="STND-60301"/>
    <s v="Evanston Golf Culb"/>
    <s v="Evanston Golf Club - 4401 Dempster St - Skokie"/>
    <s v="Outdoor &amp; Garage - LED Fixtures"/>
    <s v="Outdoor &amp; Garage Lighting"/>
    <s v="Garage"/>
    <n v="0"/>
    <n v="25348.51"/>
    <n v="0"/>
    <x v="0"/>
    <x v="0"/>
    <n v="14.701558365186701"/>
    <s v="Qty / 1,000"/>
    <m/>
    <s v="Private-Lighting"/>
    <s v="lighting"/>
    <n v="3"/>
    <n v="1"/>
    <s v="Lighting"/>
    <n v="0.91633259480590001"/>
    <n v="1.30467645558681"/>
    <n v="23227.665942763299"/>
    <n v="0"/>
    <n v="0.71"/>
    <n v="16491.642819361899"/>
    <n v="0"/>
    <n v="3401"/>
    <n v="1"/>
    <n v="1"/>
    <n v="0"/>
    <n v="0.92"/>
    <n v="20.582181711261399"/>
    <d v="1900-01-13T16:50:15"/>
    <n v="43441"/>
    <n v="0"/>
    <n v="0"/>
    <n v="0"/>
    <n v="242452.84944666113"/>
  </r>
  <r>
    <s v="STND-60301"/>
    <s v="Evanston Golf Culb"/>
    <s v="Evanston Golf Club - 4401 Dempster St - Skokie"/>
    <s v="Outdoor &amp; Garage - LED Fixtures"/>
    <s v="Outdoor &amp; Garage Lighting"/>
    <s v="Garage"/>
    <n v="0"/>
    <n v="4608.82"/>
    <n v="0"/>
    <x v="0"/>
    <x v="0"/>
    <n v="14.701558365186701"/>
    <s v="Qty / 1,000"/>
    <m/>
    <s v="Private-Lighting"/>
    <s v="lighting"/>
    <n v="3"/>
    <n v="1"/>
    <s v="Lighting"/>
    <n v="0.91633259480590001"/>
    <n v="1.30467645558681"/>
    <n v="4223.2119895933301"/>
    <n v="0"/>
    <n v="0.71"/>
    <n v="2998.4805126112601"/>
    <n v="0"/>
    <n v="3401"/>
    <n v="1"/>
    <n v="1"/>
    <n v="0"/>
    <n v="0.92"/>
    <n v="20.582181711261399"/>
    <d v="1900-01-13T16:50:15"/>
    <n v="43441"/>
    <n v="0"/>
    <n v="0"/>
    <n v="0"/>
    <n v="44082.336263029378"/>
  </r>
  <r>
    <s v="STND-60301"/>
    <s v="Evanston Golf Culb"/>
    <s v="Evanston Golf Club - 4401 Dempster St - Skokie"/>
    <s v="Outdoor &amp; Garage - LED Fixtures"/>
    <s v="Outdoor &amp; Garage Lighting"/>
    <s v="Garage"/>
    <n v="0"/>
    <n v="0"/>
    <n v="0"/>
    <x v="0"/>
    <x v="0"/>
    <n v="14.701558365186701"/>
    <s v="Qty / 1,000"/>
    <m/>
    <s v="Private-Lighting"/>
    <s v="lighting"/>
    <n v="3"/>
    <n v="1"/>
    <s v="Lighting"/>
    <n v="0.91633259480590001"/>
    <n v="1.30467645558681"/>
    <n v="0"/>
    <n v="0"/>
    <n v="0.71"/>
    <n v="0"/>
    <n v="0"/>
    <n v="3401"/>
    <n v="1"/>
    <n v="1"/>
    <n v="0"/>
    <n v="0.92"/>
    <n v="20.582181711261399"/>
    <d v="1900-01-13T16:50:15"/>
    <n v="43441"/>
    <n v="0"/>
    <n v="0"/>
    <n v="0"/>
    <n v="0"/>
  </r>
  <r>
    <s v="STND-60301"/>
    <s v="Evanston Golf Culb"/>
    <s v="Evanston Golf Club - 4401 Dempster St - Skokie"/>
    <s v="Outdoor &amp; Garage - LED Fixtures"/>
    <s v="Outdoor &amp; Garage Lighting"/>
    <s v="Garage"/>
    <n v="0"/>
    <n v="3603.7049999999999"/>
    <n v="0"/>
    <x v="0"/>
    <x v="0"/>
    <n v="14.701558365186701"/>
    <s v="Qty / 1,000"/>
    <m/>
    <s v="Private-Lighting"/>
    <s v="lighting"/>
    <n v="3"/>
    <n v="1"/>
    <s v="Lighting"/>
    <n v="0.91633259480590001"/>
    <n v="1.30467645558681"/>
    <n v="3302.1923535649898"/>
    <n v="0"/>
    <n v="0.71"/>
    <n v="2344.5565710311498"/>
    <n v="0"/>
    <n v="3401"/>
    <n v="1"/>
    <n v="1"/>
    <n v="0"/>
    <n v="0.92"/>
    <n v="20.582181711261399"/>
    <d v="1900-01-13T16:50:15"/>
    <n v="43441"/>
    <n v="0"/>
    <n v="0"/>
    <n v="0"/>
    <n v="34468.635269496444"/>
  </r>
  <r>
    <s v="STND-60301"/>
    <s v="Evanston Golf Culb"/>
    <s v="Evanston Golf Club - 4401 Dempster St - Skokie"/>
    <s v="Outdoor &amp; Garage - LED Fixtures"/>
    <s v="Outdoor &amp; Garage Lighting"/>
    <s v="Garage"/>
    <n v="0"/>
    <n v="4804.9399999999996"/>
    <n v="0"/>
    <x v="0"/>
    <x v="0"/>
    <n v="14.701558365186701"/>
    <s v="Qty / 1,000"/>
    <m/>
    <s v="Private-Lighting"/>
    <s v="lighting"/>
    <n v="3"/>
    <n v="1"/>
    <s v="Lighting"/>
    <n v="0.91633259480590001"/>
    <n v="1.30467645558681"/>
    <n v="4402.9231380866604"/>
    <n v="0"/>
    <n v="0.71"/>
    <n v="3126.0754280415299"/>
    <n v="0"/>
    <n v="3401"/>
    <n v="1"/>
    <n v="1"/>
    <n v="0"/>
    <n v="0.92"/>
    <n v="20.582181711261399"/>
    <d v="1900-01-13T16:50:15"/>
    <n v="43441"/>
    <n v="0"/>
    <n v="0"/>
    <n v="0"/>
    <n v="45958.180359328551"/>
  </r>
  <r>
    <s v="STND-60301"/>
    <s v="Evanston Golf Culb"/>
    <s v="Evanston Golf Club - 4401 Dempster St - Skokie"/>
    <s v="Outdoor &amp; Garage - Occupancy Sensors"/>
    <s v="Outdoor &amp; Garage Lighting"/>
    <s v="Garage"/>
    <n v="0"/>
    <n v="2644.6179999999999"/>
    <n v="2.4948000000000001"/>
    <x v="0"/>
    <x v="0"/>
    <n v="8"/>
    <s v="Qty / 1,000"/>
    <m/>
    <s v="Private-Lighting"/>
    <s v="lighting"/>
    <n v="3"/>
    <n v="1"/>
    <s v="Lighting"/>
    <n v="0.91633259480590001"/>
    <n v="1.30467645558681"/>
    <n v="2423.3496742103898"/>
    <n v="3.2549068213979599"/>
    <n v="0.71"/>
    <n v="1720.5782686893799"/>
    <n v="2.31098384319256"/>
    <n v="3401"/>
    <n v="1"/>
    <n v="1"/>
    <n v="0"/>
    <n v="0.92"/>
    <n v="20.582181711261399"/>
    <d v="1900-01-13T16:50:15"/>
    <n v="43441"/>
    <n v="3.2549068213979599"/>
    <n v="0"/>
    <n v="0"/>
    <n v="13764.626149515039"/>
  </r>
  <r>
    <s v="STND-60301"/>
    <s v="Evanston Golf Culb"/>
    <s v="Evanston Golf Club - 4401 Dempster St - Skokie"/>
    <s v="Photocells"/>
    <s v="Outdoor &amp; Garage Lighting"/>
    <s v="Garage"/>
    <n v="0"/>
    <n v="534.79999999999995"/>
    <n v="0"/>
    <x v="0"/>
    <x v="0"/>
    <n v="8"/>
    <s v="Qty / 1,000"/>
    <m/>
    <s v="Private-Lighting"/>
    <s v="lighting"/>
    <n v="3"/>
    <n v="1"/>
    <s v="Lighting"/>
    <n v="0.91633259480590001"/>
    <n v="1.30467645558681"/>
    <n v="490.05467170219498"/>
    <n v="0"/>
    <n v="0.71"/>
    <n v="347.93881690855898"/>
    <n v="0"/>
    <n v="3401"/>
    <n v="1"/>
    <n v="1"/>
    <n v="0"/>
    <n v="0.92"/>
    <n v="20.582181711261399"/>
    <d v="1900-01-13T16:50:15"/>
    <n v="43441"/>
    <n v="0"/>
    <n v="0"/>
    <n v="0"/>
    <n v="2783.5105352684718"/>
  </r>
  <r>
    <s v="STND-60301"/>
    <s v="Evanston Golf Culb"/>
    <s v="Evanston Golf Club - 4401 Dempster St - Skokie"/>
    <s v="Outdoor &amp; Garage - LED Fixtures"/>
    <s v="Outdoor &amp; Garage Lighting"/>
    <s v="Garage"/>
    <n v="0"/>
    <n v="26935.919999999998"/>
    <n v="7.2864000000000004"/>
    <x v="0"/>
    <x v="0"/>
    <n v="14.701558365186701"/>
    <s v="Qty / 1,000"/>
    <m/>
    <s v="Private-Lighting"/>
    <s v="lighting"/>
    <n v="3"/>
    <n v="1"/>
    <s v="Lighting"/>
    <n v="0.91633259480590001"/>
    <n v="1.30467645558681"/>
    <n v="24682.261467084099"/>
    <n v="9.5063945259877105"/>
    <n v="0.71"/>
    <n v="17524.405641629699"/>
    <n v="6.7495401134512703"/>
    <n v="3401"/>
    <n v="1"/>
    <n v="1"/>
    <n v="0"/>
    <n v="0.92"/>
    <n v="20.582181711261399"/>
    <d v="1900-01-13T16:50:15"/>
    <n v="43441"/>
    <n v="9.5063945259877105"/>
    <n v="0"/>
    <n v="0"/>
    <n v="257636.07235562612"/>
  </r>
  <r>
    <s v="STND-60302"/>
    <s v="Thomas Research Products"/>
    <s v="Thomas Research Products - 1225 Bowes Road - Elgin"/>
    <s v="No-Loss Condensate Drains"/>
    <s v="Compressed Air"/>
    <s v="Manufacturing"/>
    <n v="0"/>
    <n v="2798.0160000000001"/>
    <n v="0.433"/>
    <x v="4"/>
    <x v="0"/>
    <n v="10"/>
    <s v="ΔkWpeak / CF"/>
    <n v="0.95"/>
    <s v="Private-Non-Lighting"/>
    <s v="non_lighting"/>
    <n v="3"/>
    <n v="1"/>
    <s v="Non-Lighting"/>
    <n v="0.98952339343681495"/>
    <n v="0.43468415683807998"/>
    <n v="2768.7022872104999"/>
    <n v="0.18821823991088901"/>
    <n v="0.7"/>
    <n v="1938.09160104735"/>
    <n v="0.131752767937622"/>
    <n v="4618"/>
    <n v="1.02"/>
    <n v="1.04"/>
    <n v="1.2E-2"/>
    <n v="0.81"/>
    <n v="15.158077089649201"/>
    <d v="1900-01-09T19:51:10"/>
    <n v="43282"/>
    <n v="0.19812446306409401"/>
    <n v="0"/>
    <n v="0"/>
    <n v="19380.916010473498"/>
  </r>
  <r>
    <s v="STND-60302"/>
    <s v="Thomas Research Products"/>
    <s v="Thomas Research Products - 1225 Bowes Road - Elgin"/>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282"/>
    <n v="1.1461934872414601"/>
    <n v="0"/>
    <n v="0"/>
    <n v="108097.51454582499"/>
  </r>
  <r>
    <s v="STND-60303"/>
    <s v="BPRE Itasca Holdings Limited Partnership"/>
    <s v="Hamilton Partners - 500 Park Blvd - Itasca"/>
    <s v="New Indoor LED Fixtures"/>
    <s v="Indoor Lighting"/>
    <s v="Office"/>
    <n v="0"/>
    <n v="10632.668"/>
    <n v="2.3908499999999999"/>
    <x v="0"/>
    <x v="0"/>
    <n v="15"/>
    <s v="Qty / 1,000"/>
    <m/>
    <s v="Private-Lighting"/>
    <s v="lighting"/>
    <n v="3"/>
    <n v="1"/>
    <s v="Lighting"/>
    <n v="0.91633259480590001"/>
    <n v="1.30467645558681"/>
    <n v="9743.0602581496605"/>
    <n v="3.1192857038397199"/>
    <n v="0.71"/>
    <n v="6917.5727832862603"/>
    <n v="2.2146928497262"/>
    <n v="2885"/>
    <n v="1.165"/>
    <n v="1.3779999999999999"/>
    <n v="2.5499999999999998E-2"/>
    <n v="0.55000000000000004"/>
    <n v="24.263431542460999"/>
    <d v="1900-01-16T07:56:40"/>
    <n v="43288"/>
    <n v="4.1156956113467702"/>
    <n v="213.26011723846901"/>
    <n v="0"/>
    <n v="103763.5917492939"/>
  </r>
  <r>
    <s v="STND-60305"/>
    <s v="3600 Condominium Association"/>
    <s v="3600 Condominium Association - 3600 N  Lake Shore Dr - Chicago"/>
    <s v="Air-Cooled Chiller"/>
    <s v="HVAC"/>
    <s v="Multi-family (common)"/>
    <n v="0"/>
    <n v="110466.72"/>
    <n v="62.637120000000003"/>
    <x v="3"/>
    <x v="0"/>
    <n v="20"/>
    <s v="ΔkWpeak / CF"/>
    <n v="1"/>
    <s v="Private-Non-Lighting"/>
    <s v="non_lighting"/>
    <n v="1"/>
    <n v="1"/>
    <s v="Non-Lighting"/>
    <n v="0.63719436902659499"/>
    <n v="0.48692010922420598"/>
    <n v="70388.771948837501"/>
    <n v="30.499273311889699"/>
    <n v="0.7"/>
    <n v="49272.140364186198"/>
    <n v="21.349491318322801"/>
    <n v="6138"/>
    <n v="1.1399999999999999"/>
    <n v="1.32"/>
    <n v="2.5000000000000001E-2"/>
    <n v="0.64"/>
    <n v="11.4043662430759"/>
    <d v="1900-01-07T03:30:12"/>
    <n v="43282"/>
    <n v="30.499273311889699"/>
    <n v="0"/>
    <n v="0"/>
    <n v="985442.80728372396"/>
  </r>
  <r>
    <s v="STND-60305"/>
    <s v="3600 Condominium Association"/>
    <s v="3600 Condominium Association - 3600 N  Lake Shore Dr - Chicago"/>
    <s v="VSD on HVAC Fan or Pump &lt;= 200 HP"/>
    <s v="Variable Speed Drives"/>
    <s v="Multi-family (common)"/>
    <n v="0"/>
    <n v="255044.82500000001"/>
    <n v="9.9763680000000008"/>
    <x v="6"/>
    <x v="0"/>
    <n v="15"/>
    <s v="ΔkWpeak"/>
    <m/>
    <s v="Private-Non-Lighting"/>
    <s v="non_lighting"/>
    <n v="1"/>
    <n v="1"/>
    <s v="Non-Lighting"/>
    <n v="0.63719436902659499"/>
    <n v="0.48692010922420598"/>
    <n v="162513.126339373"/>
    <n v="4.8576941962208702"/>
    <n v="0.7"/>
    <n v="113759.188437561"/>
    <n v="3.4003859373546099"/>
    <n v="6138"/>
    <n v="1.1399999999999999"/>
    <n v="1.32"/>
    <n v="2.5000000000000001E-2"/>
    <n v="0.64"/>
    <n v="11.4043662430759"/>
    <d v="1900-01-07T03:30:12"/>
    <n v="43282"/>
    <n v="4.8576941962208702"/>
    <n v="0"/>
    <n v="0"/>
    <n v="1706387.8265634149"/>
  </r>
  <r>
    <s v="STND-60305"/>
    <s v="3600 Condominium Association"/>
    <s v="3600 Condominium Association - 3600 N  Lake Shore Dr - Chicago"/>
    <s v="VSD on HVAC Fan or Pump &lt;= 200 HP"/>
    <s v="Variable Speed Drives"/>
    <s v="Multi-family (common)"/>
    <n v="0"/>
    <n v="255044.82500000001"/>
    <n v="9.9763680000000008"/>
    <x v="6"/>
    <x v="0"/>
    <n v="15"/>
    <s v="ΔkWpeak"/>
    <m/>
    <s v="Private-Non-Lighting"/>
    <s v="non_lighting"/>
    <n v="1"/>
    <n v="1"/>
    <s v="Non-Lighting"/>
    <n v="0.63719436902659499"/>
    <n v="0.48692010922420598"/>
    <n v="162513.126339373"/>
    <n v="4.8576941962208702"/>
    <n v="0.7"/>
    <n v="113759.188437561"/>
    <n v="3.4003859373546099"/>
    <n v="6138"/>
    <n v="1.1399999999999999"/>
    <n v="1.32"/>
    <n v="2.5000000000000001E-2"/>
    <n v="0.64"/>
    <n v="11.4043662430759"/>
    <d v="1900-01-07T03:30:12"/>
    <n v="43282"/>
    <n v="4.8576941962208702"/>
    <n v="0"/>
    <n v="0"/>
    <n v="1706387.8265634149"/>
  </r>
  <r>
    <s v="STND-60305"/>
    <s v="3600 Condominium Association"/>
    <s v="3600 Condominium Association - 3600 N  Lake Shore Dr - Chicago"/>
    <s v="VSD on HVAC Fan or Pump &lt;= 200 HP"/>
    <s v="Variable Speed Drives"/>
    <s v="Multi-family (common)"/>
    <n v="0"/>
    <n v="10249.368"/>
    <n v="2.089785"/>
    <x v="6"/>
    <x v="0"/>
    <n v="15"/>
    <s v="ΔkWpeak"/>
    <m/>
    <s v="Private-Non-Lighting"/>
    <s v="non_lighting"/>
    <n v="1"/>
    <n v="1"/>
    <s v="Non-Lighting"/>
    <n v="0.63719436902659499"/>
    <n v="0.48692010922420598"/>
    <n v="6530.8395756813698"/>
    <n v="1.0175583404551101"/>
    <n v="0.7"/>
    <n v="4571.5877029769599"/>
    <n v="0.71229083831857498"/>
    <n v="6138"/>
    <n v="1.1399999999999999"/>
    <n v="1.32"/>
    <n v="2.5000000000000001E-2"/>
    <n v="0.64"/>
    <n v="11.4043662430759"/>
    <d v="1900-01-07T03:30:12"/>
    <n v="43282"/>
    <n v="1.0175583404551101"/>
    <n v="0"/>
    <n v="0"/>
    <n v="68573.815544654397"/>
  </r>
  <r>
    <s v="STND-60305"/>
    <s v="3600 Condominium Association"/>
    <s v="3600 Condominium Association - 3600 N  Lake Shore Dr - Chicago"/>
    <s v="VSD on HVAC Fan or Pump &lt;= 200 HP"/>
    <s v="Variable Speed Drives"/>
    <s v="Multi-family (common)"/>
    <n v="0"/>
    <n v="10249.368"/>
    <n v="2.089785"/>
    <x v="6"/>
    <x v="0"/>
    <n v="15"/>
    <s v="ΔkWpeak"/>
    <m/>
    <s v="Private-Non-Lighting"/>
    <s v="non_lighting"/>
    <n v="1"/>
    <n v="1"/>
    <s v="Non-Lighting"/>
    <n v="0.63719436902659499"/>
    <n v="0.48692010922420598"/>
    <n v="6530.8395756813698"/>
    <n v="1.0175583404551101"/>
    <n v="0.7"/>
    <n v="4571.5877029769599"/>
    <n v="0.71229083831857498"/>
    <n v="6138"/>
    <n v="1.1399999999999999"/>
    <n v="1.32"/>
    <n v="2.5000000000000001E-2"/>
    <n v="0.64"/>
    <n v="11.4043662430759"/>
    <d v="1900-01-07T03:30:12"/>
    <n v="43282"/>
    <n v="1.0175583404551101"/>
    <n v="0"/>
    <n v="0"/>
    <n v="68573.815544654397"/>
  </r>
  <r>
    <s v="STND-60305"/>
    <s v="3600 Condominium Association"/>
    <s v="3600 Condominium Association - 3600 N  Lake Shore Dr - Chicago"/>
    <s v="VSD on HVAC Fan or Pump &lt;= 200 HP"/>
    <s v="Variable Speed Drives"/>
    <s v="Multi-family (common)"/>
    <n v="0"/>
    <n v="12299.241"/>
    <n v="2.5077419999999999"/>
    <x v="6"/>
    <x v="0"/>
    <n v="15"/>
    <s v="ΔkWpeak"/>
    <m/>
    <s v="Private-Non-Lighting"/>
    <s v="non_lighting"/>
    <n v="1"/>
    <n v="1"/>
    <s v="Non-Lighting"/>
    <n v="0.63719436902659499"/>
    <n v="0.48692010922420598"/>
    <n v="7837.0071085010204"/>
    <n v="1.2210700085461299"/>
    <n v="0.7"/>
    <n v="5485.9049759507197"/>
    <n v="0.85474900598228998"/>
    <n v="6138"/>
    <n v="1.1399999999999999"/>
    <n v="1.32"/>
    <n v="2.5000000000000001E-2"/>
    <n v="0.64"/>
    <n v="11.4043662430759"/>
    <d v="1900-01-07T03:30:12"/>
    <n v="43282"/>
    <n v="1.2210700085461299"/>
    <n v="0"/>
    <n v="0"/>
    <n v="82288.574639260798"/>
  </r>
  <r>
    <s v="STND-60306"/>
    <s v="West Aurora School District #129"/>
    <s v="West Aurora School District #129 - 1870 W Galena Boulevard - Aurora"/>
    <s v="Air-Cooled Chiller"/>
    <s v="HVAC"/>
    <s v="K-12 School"/>
    <n v="0"/>
    <n v="58671.64"/>
    <n v="37.898707999999999"/>
    <x v="3"/>
    <x v="1"/>
    <n v="20"/>
    <s v="ΔkWpeak / CF"/>
    <n v="1"/>
    <s v="Public-Lighting"/>
    <s v="lighting"/>
    <n v="2"/>
    <n v="1"/>
    <s v="Non-Lighting"/>
    <n v="0.98996686498346598"/>
    <n v="2.5626279547341602"/>
    <n v="58082.979514238497"/>
    <n v="97.120288569107302"/>
    <n v="0.7"/>
    <n v="40658.085659966899"/>
    <n v="67.984201998375099"/>
    <n v="2979"/>
    <n v="1.17333333333333"/>
    <n v="1.323"/>
    <n v="2.1333333333333301E-2"/>
    <n v="0.72"/>
    <n v="23.497818059751602"/>
    <d v="1900-01-15T18:49:11"/>
    <n v="43443"/>
    <n v="97.120288569107302"/>
    <n v="0"/>
    <n v="0"/>
    <n v="813161.71319933794"/>
  </r>
  <r>
    <s v="STND-60306"/>
    <s v="West Aurora School District #129"/>
    <s v="West Aurora School District #129 - 1870 W Galena Boulevard - Aurora"/>
    <s v="New Indoor LED Fixtures"/>
    <s v="Indoor Lighting"/>
    <s v="K-12 School"/>
    <n v="0"/>
    <n v="101384.18799999999"/>
    <n v="27.645235"/>
    <x v="0"/>
    <x v="1"/>
    <n v="15"/>
    <s v="Qty / 1,000"/>
    <m/>
    <s v="Public-Lighting"/>
    <s v="lighting"/>
    <n v="2"/>
    <n v="1"/>
    <s v="Lighting"/>
    <n v="0.98996686498346598"/>
    <n v="2.5626279547341602"/>
    <n v="100366.98675325399"/>
    <n v="70.844452026195299"/>
    <n v="0.71"/>
    <n v="71260.560594810595"/>
    <n v="50.299560938598702"/>
    <n v="2979"/>
    <n v="1.17333333333333"/>
    <n v="1.323"/>
    <n v="2.1333333333333301E-2"/>
    <n v="0.72"/>
    <n v="23.497818059751602"/>
    <d v="1900-01-15T18:49:11"/>
    <n v="43443"/>
    <n v="74.372692561303495"/>
    <n v="1824.85430460462"/>
    <n v="0"/>
    <n v="1068908.4089221589"/>
  </r>
  <r>
    <s v="STND-60306"/>
    <s v="West Aurora School District #129"/>
    <s v="West Aurora School District #129 - 1870 W Galena Boulevard - Aurora"/>
    <s v="New Indoor LED Fixtures"/>
    <s v="Indoor Lighting"/>
    <s v="K-12 School"/>
    <n v="0"/>
    <n v="-4046.5839999999998"/>
    <n v="-1.1034139999999999"/>
    <x v="0"/>
    <x v="1"/>
    <n v="15"/>
    <s v="Qty / 1,000"/>
    <m/>
    <s v="Public-Lighting"/>
    <s v="lighting"/>
    <n v="2"/>
    <n v="1"/>
    <s v="Lighting"/>
    <n v="0.98996686498346598"/>
    <n v="2.5626279547341602"/>
    <n v="-4005.98407637225"/>
    <n v="-2.8276395620450399"/>
    <n v="0.71"/>
    <n v="-2844.2486942242999"/>
    <n v="-2.0076240890519799"/>
    <n v="2979"/>
    <n v="1.17333333333333"/>
    <n v="1.323"/>
    <n v="2.1333333333333301E-2"/>
    <n v="0.72"/>
    <n v="23.497818059751602"/>
    <d v="1900-01-15T18:49:11"/>
    <n v="43443"/>
    <n v="-2.9684634690151199"/>
    <n v="-72.836074115859105"/>
    <n v="0"/>
    <n v="-42663.730413364501"/>
  </r>
  <r>
    <s v="STND-60306"/>
    <s v="West Aurora School District #129"/>
    <s v="West Aurora School District #129 - 1870 W Galena Boulevard - Aurora"/>
    <s v="New Indoor LED Fixtures"/>
    <s v="Indoor Lighting"/>
    <s v="K-12 School"/>
    <n v="0"/>
    <n v="37754.178"/>
    <n v="10.294733000000001"/>
    <x v="0"/>
    <x v="1"/>
    <n v="15"/>
    <s v="Qty / 1,000"/>
    <m/>
    <s v="Public-Lighting"/>
    <s v="lighting"/>
    <n v="2"/>
    <n v="1"/>
    <s v="Lighting"/>
    <n v="0.98996686498346598"/>
    <n v="2.5626279547341602"/>
    <n v="37375.385234687703"/>
    <n v="26.3815705723243"/>
    <n v="0.71"/>
    <n v="26536.523516628298"/>
    <n v="18.730915106350199"/>
    <n v="2979"/>
    <n v="1.17333333333333"/>
    <n v="1.323"/>
    <n v="2.1333333333333301E-2"/>
    <n v="0.72"/>
    <n v="23.497818059751602"/>
    <d v="1900-01-15T18:49:11"/>
    <n v="43443"/>
    <n v="27.6954423577772"/>
    <n v="679.55245881250403"/>
    <n v="0"/>
    <n v="398047.85274942446"/>
  </r>
  <r>
    <s v="STND-60306"/>
    <s v="West Aurora School District #129"/>
    <s v="West Aurora School District #129 - 1870 W Galena Boulevard - Aurora"/>
    <s v="Occupancy Sensors"/>
    <s v="Indoor Lighting"/>
    <s v="K-12 School"/>
    <n v="0"/>
    <n v="28779.893"/>
    <n v="25.886322"/>
    <x v="0"/>
    <x v="1"/>
    <n v="8"/>
    <s v="Qty / 1,000"/>
    <m/>
    <s v="Public-Lighting"/>
    <s v="lighting"/>
    <n v="2"/>
    <n v="1"/>
    <s v="Lighting"/>
    <n v="0.98996686498346598"/>
    <n v="2.5626279547341602"/>
    <n v="28491.140447769601"/>
    <n v="66.33701240245"/>
    <n v="0.71"/>
    <n v="20228.709717916401"/>
    <n v="47.099278805739502"/>
    <n v="2979"/>
    <n v="1.17333333333333"/>
    <n v="1.323"/>
    <n v="2.1333333333333301E-2"/>
    <n v="0.72"/>
    <n v="23.497818059751602"/>
    <d v="1900-01-15T18:49:11"/>
    <n v="43443"/>
    <n v="87.967289125525397"/>
    <n v="518.02073541399295"/>
    <n v="0"/>
    <n v="161829.67774333121"/>
  </r>
  <r>
    <s v="STND-60306"/>
    <s v="West Aurora School District #129"/>
    <s v="West Aurora School District #129 - 1870 W Galena Boulevard - Aurora"/>
    <s v="Outdoor &amp; Garage - LED Fixtures"/>
    <s v="Outdoor &amp; Garage Lighting"/>
    <s v="Exterior"/>
    <n v="0"/>
    <n v="2108.29"/>
    <n v="0"/>
    <x v="0"/>
    <x v="1"/>
    <n v="10.1978380583316"/>
    <s v="Qty / 1,000"/>
    <m/>
    <s v="Public-Lighting"/>
    <s v="lighting"/>
    <n v="2"/>
    <n v="1"/>
    <s v="Lighting"/>
    <n v="0.98996686498346598"/>
    <n v="2.5626279547341602"/>
    <n v="2087.1372417759899"/>
    <n v="0"/>
    <n v="0.71"/>
    <n v="1481.8674416609499"/>
    <n v="0"/>
    <n v="4903"/>
    <n v="1"/>
    <n v="1"/>
    <n v="0"/>
    <n v="0"/>
    <n v="14.276973281664301"/>
    <d v="1900-01-09T04:44:53"/>
    <n v="43443"/>
    <n v="0"/>
    <n v="0"/>
    <n v="0"/>
    <n v="15111.844193972516"/>
  </r>
  <r>
    <s v="STND-60306"/>
    <s v="West Aurora School District #129"/>
    <s v="West Aurora School District #129 - 1870 W Galena Boulevard - Aurora"/>
    <s v="Outdoor &amp; Garage - Time Clocks for Lighting"/>
    <s v="Outdoor &amp; Garage Lighting"/>
    <s v="K-12 School"/>
    <n v="0"/>
    <n v="152.97399999999999"/>
    <n v="0"/>
    <x v="0"/>
    <x v="1"/>
    <n v="8"/>
    <s v="Qty / 1,000"/>
    <m/>
    <s v="Public-Lighting"/>
    <s v="lighting"/>
    <n v="2"/>
    <n v="1"/>
    <s v="Lighting"/>
    <n v="0.98996686498346598"/>
    <n v="2.5626279547341602"/>
    <n v="151.43919120398101"/>
    <n v="0"/>
    <n v="0.71"/>
    <n v="107.521825754826"/>
    <n v="0"/>
    <n v="2979"/>
    <n v="1.17333333333333"/>
    <n v="1.323"/>
    <n v="2.1333333333333301E-2"/>
    <n v="0.72"/>
    <n v="23.497818059751602"/>
    <d v="1900-01-15T18:49:11"/>
    <n v="43443"/>
    <n v="0"/>
    <n v="2.7534398400723799"/>
    <n v="0"/>
    <n v="860.17460603860798"/>
  </r>
  <r>
    <s v="STND-60307"/>
    <s v="Thornwood Liquor LLC"/>
    <s v="Thornwood Liquors LLC - 1908 McDonald Rd - South Elgin"/>
    <s v="New Indoor LED Fixtures"/>
    <s v="Indoor Lighting"/>
    <s v="Retail (strip mall)"/>
    <n v="0"/>
    <n v="8526.5380000000005"/>
    <n v="1.7035739999999999"/>
    <x v="0"/>
    <x v="0"/>
    <n v="12.215978499877799"/>
    <s v="Qty / 1,000"/>
    <m/>
    <s v="Private-Lighting"/>
    <s v="lighting"/>
    <n v="3"/>
    <n v="1"/>
    <s v="Lighting"/>
    <n v="0.91633259480590001"/>
    <n v="1.30467645558681"/>
    <n v="7813.1446902511098"/>
    <n v="2.2226128881498401"/>
    <n v="0.71"/>
    <n v="5547.3327300782903"/>
    <n v="1.57805515058638"/>
    <n v="4093"/>
    <n v="1.1200000000000001"/>
    <n v="1.29"/>
    <n v="1.9E-2"/>
    <n v="0.71"/>
    <n v="17.102369899829"/>
    <d v="1900-01-11T05:11:01"/>
    <n v="43280"/>
    <n v="2.42669820739146"/>
    <n v="132.544418852474"/>
    <n v="0"/>
    <n v="67766.097362304805"/>
  </r>
  <r>
    <s v="STND-60307"/>
    <s v="Thornwood Liquor LLC"/>
    <s v="Thornwood Liquors LLC - 1908 McDonald Rd - South Elgin"/>
    <s v="LED Refrigerated Display Case Lighting for Open and Closed Cases"/>
    <s v="Refrigeration"/>
    <s v="Retail (strip mall)"/>
    <n v="0"/>
    <n v="7781.4"/>
    <n v="0.92600000000000005"/>
    <x v="2"/>
    <x v="0"/>
    <n v="8.6177180282661094"/>
    <s v="ΔkWpeak / CF"/>
    <n v="0.69"/>
    <s v="Private-Lighting"/>
    <s v="lighting"/>
    <n v="3"/>
    <n v="1"/>
    <s v="Non-Lighting"/>
    <n v="0.91633259480590001"/>
    <n v="1.30467645558681"/>
    <n v="7130.3504532226298"/>
    <n v="1.2081303978733799"/>
    <n v="0.7"/>
    <n v="4991.2453172558398"/>
    <n v="0.84569127851136805"/>
    <n v="4093"/>
    <n v="1.1200000000000001"/>
    <n v="1.29"/>
    <n v="1.9E-2"/>
    <n v="0.71"/>
    <n v="17.102369899829"/>
    <d v="1900-01-11T05:11:01"/>
    <n v="43280"/>
    <n v="1.75091362010635"/>
    <n v="0"/>
    <n v="0"/>
    <n v="43013.144754014451"/>
  </r>
  <r>
    <s v="STND-60308"/>
    <s v="Lincolnshire Senior Care LLC"/>
    <s v="Lincolnshire Senior Care LLC/Sedgebrook - 800 Audubon Way - Lincolnshire"/>
    <s v="Outdoor &amp; Garage - LED Fixtures"/>
    <s v="Outdoor &amp; Garage Lighting"/>
    <s v="Exterior"/>
    <n v="0"/>
    <n v="82076.22"/>
    <n v="0"/>
    <x v="0"/>
    <x v="0"/>
    <n v="10.1978380583316"/>
    <s v="Qty / 1,000"/>
    <m/>
    <s v="Private-Lighting"/>
    <s v="lighting"/>
    <n v="3"/>
    <n v="1"/>
    <s v="Lighting"/>
    <n v="0.91633259480590001"/>
    <n v="1.30467645558681"/>
    <n v="75209.115644459904"/>
    <n v="0"/>
    <n v="0.71"/>
    <n v="53398.4721075665"/>
    <n v="0"/>
    <n v="4903"/>
    <n v="1"/>
    <n v="1"/>
    <n v="0"/>
    <n v="0"/>
    <n v="14.276973281664301"/>
    <d v="1900-01-09T04:44:53"/>
    <n v="43281"/>
    <n v="0"/>
    <n v="0"/>
    <n v="0"/>
    <n v="544548.97111530008"/>
  </r>
  <r>
    <s v="STND-60309"/>
    <s v="Middle Creek Presbyterian Church"/>
    <s v="Middle Creek Presbyterian Church - 12473 Montague Rd - Winnebago"/>
    <s v="New Indoor LED Fixtures"/>
    <s v="Indoor Lighting"/>
    <s v="Miscellaneous (24/7)"/>
    <n v="0"/>
    <n v="7425.15"/>
    <n v="1.5902210000000001"/>
    <x v="0"/>
    <x v="0"/>
    <n v="6.5651260504201696"/>
    <s v="Qty / 1,000"/>
    <m/>
    <s v="Private-Lighting"/>
    <s v="lighting"/>
    <n v="3"/>
    <n v="1"/>
    <s v="Lighting"/>
    <n v="0.91633259480590001"/>
    <n v="1.30467645558681"/>
    <n v="6803.9069663230302"/>
    <n v="2.0747238978797098"/>
    <n v="0.71"/>
    <n v="4830.7739460893499"/>
    <n v="1.4730539674945899"/>
    <n v="7616"/>
    <n v="1.1100000000000001"/>
    <n v="1.29"/>
    <n v="2.1999999999999999E-2"/>
    <n v="0.76"/>
    <n v="9.1911764705882408"/>
    <d v="1900-01-05T13:33:47"/>
    <n v="43291"/>
    <n v="2.1162014462257299"/>
    <n v="134.85221014333899"/>
    <n v="0"/>
    <n v="31714.63987716223"/>
  </r>
  <r>
    <s v="STND-60309"/>
    <s v="Middle Creek Presbyterian Church"/>
    <s v="Middle Creek Presbyterian Church - 12473 Montague Rd - Winnebago"/>
    <s v="New Indoor LED Fixtures"/>
    <s v="Indoor Lighting"/>
    <s v="Miscellaneous (24/7)"/>
    <n v="0"/>
    <n v="736.62199999999996"/>
    <n v="0.15776000000000001"/>
    <x v="0"/>
    <x v="0"/>
    <n v="6.5651260504201696"/>
    <s v="Qty / 1,000"/>
    <m/>
    <s v="Private-Lighting"/>
    <s v="lighting"/>
    <n v="3"/>
    <n v="1"/>
    <s v="Lighting"/>
    <n v="0.91633259480590001"/>
    <n v="1.30467645558681"/>
    <n v="674.99074865111197"/>
    <n v="0.20582575763337499"/>
    <n v="0.71"/>
    <n v="479.24343154228899"/>
    <n v="0.14613628791969599"/>
    <n v="7616"/>
    <n v="1.1100000000000001"/>
    <n v="1.29"/>
    <n v="2.1999999999999999E-2"/>
    <n v="0.76"/>
    <n v="9.1911764705882408"/>
    <d v="1900-01-05T13:33:47"/>
    <n v="43291"/>
    <n v="0.20994059326129599"/>
    <n v="13.378195018310301"/>
    <n v="0"/>
    <n v="3146.2935369110364"/>
  </r>
  <r>
    <s v="STND-60310"/>
    <s v="Acmate Management Inc."/>
    <s v="Acmate Management Inc - 1539 Hunter Rd Unit A - Hanover Park"/>
    <s v="New Indoor LED Fixtures"/>
    <s v="Indoor Lighting"/>
    <s v="Warehouse"/>
    <n v="0"/>
    <n v="85848.233999999997"/>
    <n v="13.586359"/>
    <x v="0"/>
    <x v="0"/>
    <n v="9.5383441434566993"/>
    <s v="Qty / 1,000"/>
    <m/>
    <s v="Private-Lighting"/>
    <s v="lighting"/>
    <n v="3"/>
    <n v="1"/>
    <s v="Lighting"/>
    <n v="0.91633259480590001"/>
    <n v="1.30467645558681"/>
    <n v="78665.535020724099"/>
    <n v="17.725802704449901"/>
    <n v="0.71"/>
    <n v="55852.529864714103"/>
    <n v="12.585319920159399"/>
    <n v="5242"/>
    <n v="1"/>
    <n v="1.22"/>
    <n v="1.0999999999999999E-2"/>
    <n v="0.68"/>
    <n v="13.3536818008394"/>
    <d v="1900-01-08T12:55:13"/>
    <n v="43240"/>
    <n v="21.366685998613701"/>
    <n v="865.32088522796505"/>
    <n v="1"/>
    <n v="532740.65113233612"/>
  </r>
  <r>
    <s v="STND-60310"/>
    <s v="Acmate Management Inc."/>
    <s v="Acmate Management Inc - 1539 Hunter Rd Unit A - Hanover Park"/>
    <s v="Occupancy Sensors"/>
    <s v="Indoor Lighting"/>
    <s v="Warehouse"/>
    <n v="0"/>
    <n v="9735.0229999999992"/>
    <n v="5.0033909999999997"/>
    <x v="0"/>
    <x v="0"/>
    <n v="8"/>
    <s v="Qty / 1,000"/>
    <m/>
    <s v="Private-Lighting"/>
    <s v="lighting"/>
    <n v="3"/>
    <n v="1"/>
    <s v="Lighting"/>
    <n v="0.91633259480590001"/>
    <n v="1.30467645558681"/>
    <n v="8920.5188860851104"/>
    <n v="6.5278064357949299"/>
    <n v="0.71"/>
    <n v="6333.5684091204303"/>
    <n v="4.6347425694144002"/>
    <n v="5242"/>
    <n v="1"/>
    <n v="1.22"/>
    <n v="1.0999999999999999E-2"/>
    <n v="0.68"/>
    <n v="13.3536818008394"/>
    <d v="1900-01-08T12:55:13"/>
    <n v="43240"/>
    <n v="10.0955868168805"/>
    <n v="98.1257077469362"/>
    <n v="1"/>
    <n v="50668.547272963442"/>
  </r>
  <r>
    <s v="STND-60311"/>
    <s v="The Sherwin-Williams Co"/>
    <s v="Sherwin Williams Co - 11700 S Cottage Grove - Chicago"/>
    <s v="Variable Displacement Screw Air Compressor"/>
    <s v="Compressed Air"/>
    <s v="Manufacturing"/>
    <n v="0"/>
    <n v="168000"/>
    <n v="26.8"/>
    <x v="4"/>
    <x v="0"/>
    <n v="10"/>
    <s v="ΔkWpeak / CF"/>
    <n v="0.95"/>
    <s v="Private-Non-Lighting"/>
    <s v="non_lighting"/>
    <n v="2"/>
    <n v="1"/>
    <s v="Non-Lighting"/>
    <n v="0.76002432528749297"/>
    <n v="0.465462131779591"/>
    <n v="127684.08664829899"/>
    <n v="12.474385131692999"/>
    <n v="0.7"/>
    <n v="89378.860653809199"/>
    <n v="8.7320695921851303"/>
    <n v="4618"/>
    <n v="1.02"/>
    <n v="1.04"/>
    <n v="1.2E-2"/>
    <n v="0.81"/>
    <n v="15.158077089649201"/>
    <d v="1900-01-09T19:51:10"/>
    <n v="43285"/>
    <n v="13.130931717571601"/>
    <n v="0"/>
    <n v="0"/>
    <n v="893788.60653809202"/>
  </r>
  <r>
    <s v="STND-60312"/>
    <s v="UNITED BROTHERHOOD OF CARPENTERS JOINERS OF AMERICAN LOCAL 792"/>
    <s v="Carpenters Local 792 - 212 S 1st St - Rockford"/>
    <s v="New Indoor LED Fixtures"/>
    <s v="Indoor Lighting"/>
    <s v="Office"/>
    <n v="0"/>
    <n v="8658.0290000000005"/>
    <n v="1.9468350000000001"/>
    <x v="0"/>
    <x v="0"/>
    <n v="15"/>
    <s v="Qty / 1,000"/>
    <m/>
    <s v="Private-Lighting"/>
    <s v="lighting"/>
    <n v="3"/>
    <n v="1"/>
    <s v="Lighting"/>
    <n v="0.91633259480590001"/>
    <n v="1.30467645558681"/>
    <n v="7933.6341794747304"/>
    <n v="2.53998978741234"/>
    <n v="0.71"/>
    <n v="5632.8802674270601"/>
    <n v="1.8033927490627599"/>
    <n v="2885"/>
    <n v="1.165"/>
    <n v="1.3779999999999999"/>
    <n v="2.5499999999999998E-2"/>
    <n v="0.55000000000000004"/>
    <n v="24.263431542460999"/>
    <d v="1900-01-16T07:56:40"/>
    <n v="43283"/>
    <n v="3.3513521406680802"/>
    <n v="173.65465371382501"/>
    <n v="0"/>
    <n v="84493.204011405905"/>
  </r>
  <r>
    <s v="STND-60312"/>
    <s v="UNITED BROTHERHOOD OF CARPENTERS JOINERS OF AMERICAN LOCAL 792"/>
    <s v="Carpenters Local 792 - 212 S 1st St - Rockford"/>
    <s v="New Indoor LED Fixtures"/>
    <s v="Indoor Lighting"/>
    <s v="Office"/>
    <n v="0"/>
    <n v="1731.606"/>
    <n v="0.38936700000000002"/>
    <x v="0"/>
    <x v="0"/>
    <n v="15"/>
    <s v="Qty / 1,000"/>
    <m/>
    <s v="Private-Lighting"/>
    <s v="lighting"/>
    <n v="3"/>
    <n v="1"/>
    <s v="Lighting"/>
    <n v="0.91633259480590001"/>
    <n v="1.30467645558681"/>
    <n v="1586.72701916147"/>
    <n v="0.50799795748246801"/>
    <n v="0.71"/>
    <n v="1126.5761836046399"/>
    <n v="0.36067854981255199"/>
    <n v="2885"/>
    <n v="1.165"/>
    <n v="1.3779999999999999"/>
    <n v="2.5499999999999998E-2"/>
    <n v="0.55000000000000004"/>
    <n v="24.263431542460999"/>
    <d v="1900-01-16T07:56:40"/>
    <n v="43283"/>
    <n v="0.67027042813361704"/>
    <n v="34.730934754178001"/>
    <n v="0"/>
    <n v="16898.642754069599"/>
  </r>
  <r>
    <s v="STND-60312"/>
    <s v="UNITED BROTHERHOOD OF CARPENTERS JOINERS OF AMERICAN LOCAL 792"/>
    <s v="Carpenters Local 792 - 212 S 1st St - Rockford"/>
    <s v="New Indoor LED Fixtures"/>
    <s v="Indoor Lighting"/>
    <s v="Office"/>
    <n v="0"/>
    <n v="945.12599999999998"/>
    <n v="0.21251999999999999"/>
    <x v="0"/>
    <x v="0"/>
    <n v="15"/>
    <s v="Qty / 1,000"/>
    <m/>
    <s v="Private-Lighting"/>
    <s v="lighting"/>
    <n v="3"/>
    <n v="1"/>
    <s v="Lighting"/>
    <n v="0.91633259480590001"/>
    <n v="1.30467645558681"/>
    <n v="866.04975999852104"/>
    <n v="0.27726984034130803"/>
    <n v="0.71"/>
    <n v="614.89532959894996"/>
    <n v="0.196861586642329"/>
    <n v="2885"/>
    <n v="1.165"/>
    <n v="1.3779999999999999"/>
    <n v="2.5499999999999998E-2"/>
    <n v="0.55000000000000004"/>
    <n v="24.263431542460999"/>
    <d v="1900-01-16T07:56:40"/>
    <n v="43283"/>
    <n v="0.36583960989748998"/>
    <n v="18.956453974216501"/>
    <n v="0"/>
    <n v="9223.4299439842489"/>
  </r>
  <r>
    <s v="STND-60312"/>
    <s v="UNITED BROTHERHOOD OF CARPENTERS JOINERS OF AMERICAN LOCAL 792"/>
    <s v="Carpenters Local 792 - 212 S 1st St - Rockford"/>
    <s v="New Indoor LED Fixtures"/>
    <s v="Indoor Lighting"/>
    <s v="Office"/>
    <n v="0"/>
    <n v="560.32500000000005"/>
    <n v="0.12599399999999999"/>
    <x v="0"/>
    <x v="0"/>
    <n v="15"/>
    <s v="Qty / 1,000"/>
    <m/>
    <s v="Private-Lighting"/>
    <s v="lighting"/>
    <n v="3"/>
    <n v="1"/>
    <s v="Lighting"/>
    <n v="0.91633259480590001"/>
    <n v="1.30467645558681"/>
    <n v="513.44406118461598"/>
    <n v="0.16438140534520401"/>
    <n v="0.71"/>
    <n v="364.545283441077"/>
    <n v="0.11671079779509499"/>
    <n v="2885"/>
    <n v="1.165"/>
    <n v="1.3779999999999999"/>
    <n v="2.5499999999999998E-2"/>
    <n v="0.55000000000000004"/>
    <n v="24.263431542460999"/>
    <d v="1900-01-16T07:56:40"/>
    <n v="43283"/>
    <n v="0.216890625867798"/>
    <n v="11.2384751589766"/>
    <n v="0"/>
    <n v="5468.1792516161549"/>
  </r>
  <r>
    <s v="STND-60312"/>
    <s v="UNITED BROTHERHOOD OF CARPENTERS JOINERS OF AMERICAN LOCAL 792"/>
    <s v="Carpenters Local 792 - 212 S 1st St - Rockford"/>
    <s v="New Indoor LED Fixtures"/>
    <s v="Indoor Lighting"/>
    <s v="Office"/>
    <n v="0"/>
    <n v="189.02500000000001"/>
    <n v="4.2504E-2"/>
    <x v="0"/>
    <x v="0"/>
    <n v="15"/>
    <s v="Qty / 1,000"/>
    <m/>
    <s v="Private-Lighting"/>
    <s v="lighting"/>
    <n v="3"/>
    <n v="1"/>
    <s v="Lighting"/>
    <n v="0.91633259480590001"/>
    <n v="1.30467645558681"/>
    <n v="173.209768733185"/>
    <n v="5.5453968068261597E-2"/>
    <n v="0.71"/>
    <n v="122.978935800561"/>
    <n v="3.93723173284658E-2"/>
    <n v="2885"/>
    <n v="1.165"/>
    <n v="1.3779999999999999"/>
    <n v="2.5499999999999998E-2"/>
    <n v="0.55000000000000004"/>
    <n v="24.263431542460999"/>
    <d v="1900-01-16T07:56:40"/>
    <n v="43283"/>
    <n v="7.3167921979498105E-2"/>
    <n v="3.79128678343023"/>
    <n v="0"/>
    <n v="1844.6840370084151"/>
  </r>
  <r>
    <s v="STND-60312"/>
    <s v="UNITED BROTHERHOOD OF CARPENTERS JOINERS OF AMERICAN LOCAL 792"/>
    <s v="Carpenters Local 792 - 212 S 1st St - Rockford"/>
    <s v="New Indoor LED Fixtures"/>
    <s v="Indoor Lighting"/>
    <s v="Office"/>
    <n v="0"/>
    <n v="6163.5720000000001"/>
    <n v="1.385934"/>
    <x v="0"/>
    <x v="0"/>
    <n v="15"/>
    <s v="Qty / 1,000"/>
    <m/>
    <s v="Private-Lighting"/>
    <s v="lighting"/>
    <n v="3"/>
    <n v="1"/>
    <s v="Lighting"/>
    <n v="0.91633259480590001"/>
    <n v="1.30467645558681"/>
    <n v="5647.8819240329904"/>
    <n v="1.80819545879725"/>
    <n v="0.71"/>
    <n v="4009.9961660634199"/>
    <n v="1.28381877574604"/>
    <n v="2885"/>
    <n v="1.165"/>
    <n v="1.3779999999999999"/>
    <n v="2.5499999999999998E-2"/>
    <n v="0.55000000000000004"/>
    <n v="24.263431542460999"/>
    <d v="1900-01-16T07:56:40"/>
    <n v="43283"/>
    <n v="2.3857968845457802"/>
    <n v="123.623166577546"/>
    <n v="0"/>
    <n v="60149.942490951296"/>
  </r>
  <r>
    <s v="STND-60312"/>
    <s v="UNITED BROTHERHOOD OF CARPENTERS JOINERS OF AMERICAN LOCAL 792"/>
    <s v="Carpenters Local 792 - 212 S 1st St - Rockford"/>
    <s v="New Indoor LED Fixtures"/>
    <s v="Indoor Lighting"/>
    <s v="Office"/>
    <n v="0"/>
    <n v="2916.3890000000001"/>
    <n v="0.65577600000000003"/>
    <x v="0"/>
    <x v="0"/>
    <n v="15"/>
    <s v="Qty / 1,000"/>
    <m/>
    <s v="Private-Lighting"/>
    <s v="lighting"/>
    <n v="3"/>
    <n v="1"/>
    <s v="Lighting"/>
    <n v="0.91633259480590001"/>
    <n v="1.30467645558681"/>
    <n v="2672.3822998333799"/>
    <n v="0.85557550733889398"/>
    <n v="0.71"/>
    <n v="1897.3914328817"/>
    <n v="0.60745861021061398"/>
    <n v="2885"/>
    <n v="1.165"/>
    <n v="1.3779999999999999"/>
    <n v="2.5499999999999998E-2"/>
    <n v="0.55000000000000004"/>
    <n v="24.263431542460999"/>
    <d v="1900-01-16T07:56:40"/>
    <n v="43283"/>
    <n v="1.12887651054083"/>
    <n v="58.494204846138402"/>
    <n v="0"/>
    <n v="28460.871493225499"/>
  </r>
  <r>
    <s v="STND-60313"/>
    <s v="Imperial Realty Co"/>
    <s v="Imperial Realty Co - 2000 N Lewis Ave - Waukegan"/>
    <s v="Retrofit of Existing Indoor Fixtures to LED"/>
    <s v="Indoor Lighting"/>
    <s v="Office"/>
    <n v="0"/>
    <n v="38142.584999999999"/>
    <n v="8.5767000000000007"/>
    <x v="0"/>
    <x v="0"/>
    <n v="15"/>
    <s v="Qty / 1,000"/>
    <m/>
    <s v="Private-Lighting"/>
    <s v="lighting"/>
    <n v="2"/>
    <n v="1"/>
    <s v="Lighting"/>
    <n v="0.97902139861649395"/>
    <n v="0.93591656730105399"/>
    <n v="37342.406913548497"/>
    <n v="8.0270756227709494"/>
    <n v="0.71"/>
    <n v="26513.108908619401"/>
    <n v="5.6992236921673696"/>
    <n v="2885"/>
    <n v="1.165"/>
    <n v="1.3779999999999999"/>
    <n v="2.5499999999999998E-2"/>
    <n v="0.55000000000000004"/>
    <n v="24.263431542460999"/>
    <d v="1900-01-16T07:56:40"/>
    <n v="43252"/>
    <n v="10.5912067855534"/>
    <n v="817.36598823646898"/>
    <n v="0"/>
    <n v="397696.63362929103"/>
  </r>
  <r>
    <s v="STND-60313"/>
    <s v="Imperial Realty Co"/>
    <s v="Imperial Realty Co - 2000 N Lewis Ave - Waukegan"/>
    <s v="Retrofit of Existing Indoor Fixtures to LED"/>
    <s v="Indoor Lighting"/>
    <s v="Office"/>
    <n v="0"/>
    <n v="1350.18"/>
    <n v="0.30359999999999998"/>
    <x v="0"/>
    <x v="0"/>
    <n v="15"/>
    <s v="Qty / 1,000"/>
    <m/>
    <s v="Private-Lighting"/>
    <s v="lighting"/>
    <n v="2"/>
    <n v="1"/>
    <s v="Lighting"/>
    <n v="0.97902139861649395"/>
    <n v="0.93591656730105399"/>
    <n v="1321.8551119840199"/>
    <n v="0.28414426983259999"/>
    <n v="0.71"/>
    <n v="938.51712950865203"/>
    <n v="0.20174243158114599"/>
    <n v="2885"/>
    <n v="1.165"/>
    <n v="1.3779999999999999"/>
    <n v="2.5499999999999998E-2"/>
    <n v="0.55000000000000004"/>
    <n v="24.263431542460999"/>
    <d v="1900-01-16T07:56:40"/>
    <n v="43252"/>
    <n v="0.37490997470985599"/>
    <n v="28.933309318105099"/>
    <n v="0"/>
    <n v="14077.756942629781"/>
  </r>
  <r>
    <s v="STND-60313"/>
    <s v="Imperial Realty Co"/>
    <s v="Imperial Realty Co - 2000 N Lewis Ave - Waukegan"/>
    <s v="Retrofit of Existing Indoor Fixtures to LED"/>
    <s v="Indoor Lighting"/>
    <s v="Office"/>
    <n v="0"/>
    <n v="166747.23000000001"/>
    <n v="37.494599999999998"/>
    <x v="0"/>
    <x v="0"/>
    <n v="15"/>
    <s v="Qty / 1,000"/>
    <m/>
    <s v="Private-Lighting"/>
    <s v="lighting"/>
    <n v="2"/>
    <n v="1"/>
    <s v="Lighting"/>
    <n v="0.97902139861649395"/>
    <n v="0.93591656730105399"/>
    <n v="163249.106330026"/>
    <n v="35.091817324326101"/>
    <n v="0.71"/>
    <n v="115906.865494319"/>
    <n v="24.915190300271501"/>
    <n v="2885"/>
    <n v="1.165"/>
    <n v="1.3779999999999999"/>
    <n v="2.5499999999999998E-2"/>
    <n v="0.55000000000000004"/>
    <n v="24.263431542460999"/>
    <d v="1900-01-16T07:56:40"/>
    <n v="43252"/>
    <n v="46.3013818766672"/>
    <n v="3573.2637007859798"/>
    <n v="0"/>
    <n v="1738602.9824147851"/>
  </r>
  <r>
    <s v="STND-60313"/>
    <s v="Imperial Realty Co"/>
    <s v="Imperial Realty Co - 2000 N Lewis Ave - Waukegan"/>
    <s v="Retrofit of Existing Indoor Fixtures to LED"/>
    <s v="Indoor Lighting"/>
    <s v="Office"/>
    <n v="0"/>
    <n v="1539.2049999999999"/>
    <n v="0.34610400000000002"/>
    <x v="0"/>
    <x v="0"/>
    <n v="15"/>
    <s v="Qty / 1,000"/>
    <m/>
    <s v="Private-Lighting"/>
    <s v="lighting"/>
    <n v="2"/>
    <n v="1"/>
    <s v="Lighting"/>
    <n v="0.97902139861649395"/>
    <n v="0.93591656730105399"/>
    <n v="1506.9146318574999"/>
    <n v="0.32392446760916399"/>
    <n v="0.71"/>
    <n v="1069.90938861882"/>
    <n v="0.22998637200250599"/>
    <n v="2885"/>
    <n v="1.165"/>
    <n v="1.3779999999999999"/>
    <n v="2.5499999999999998E-2"/>
    <n v="0.55000000000000004"/>
    <n v="24.263431542460999"/>
    <d v="1900-01-16T07:56:40"/>
    <n v="43252"/>
    <n v="0.42739737116923598"/>
    <n v="32.983968336795101"/>
    <n v="0"/>
    <n v="16048.6408292823"/>
  </r>
  <r>
    <s v="STND-60314"/>
    <s v="The Orchard Evangelical Free Church"/>
    <s v="The Orchard Evangelical Free Church - 1301 S Grove St - Barrington"/>
    <s v="Water-Cooled Chiller"/>
    <s v="HVAC"/>
    <s v="Office"/>
    <n v="0"/>
    <n v="65890"/>
    <n v="26.29"/>
    <x v="3"/>
    <x v="0"/>
    <n v="20"/>
    <s v="ΔkWpeak / CF"/>
    <n v="1"/>
    <s v="Private-Non-Lighting"/>
    <s v="non_lighting"/>
    <n v="3"/>
    <n v="1"/>
    <s v="Non-Lighting"/>
    <n v="0.98952339343681495"/>
    <n v="0.43468415683807998"/>
    <n v="65199.696393551698"/>
    <n v="11.4278464832731"/>
    <n v="0.7"/>
    <n v="45639.787475486199"/>
    <n v="7.9994925382911903"/>
    <n v="2885"/>
    <n v="1.165"/>
    <n v="1.3779999999999999"/>
    <n v="2.5499999999999998E-2"/>
    <n v="0.55000000000000004"/>
    <n v="24.263431542460999"/>
    <d v="1900-01-16T07:56:40"/>
    <n v="43254"/>
    <n v="11.4278464832731"/>
    <n v="0"/>
    <n v="0"/>
    <n v="912795.74950972397"/>
  </r>
  <r>
    <s v="STND-60316"/>
    <s v="Kowalis Motors, Inc."/>
    <s v="Kowalis Motors, Inc. - DBA Orland Toyota - 8505 W 159th St - Orland Park"/>
    <s v="Outdoor &amp; Garage - LED Fixtures"/>
    <s v="Outdoor &amp; Garage Lighting"/>
    <s v="Exterior"/>
    <n v="0"/>
    <n v="233941.277"/>
    <n v="47.452784999999999"/>
    <x v="0"/>
    <x v="0"/>
    <n v="10.1978380583316"/>
    <s v="Qty / 1,000"/>
    <m/>
    <s v="Private-Lighting"/>
    <s v="lighting"/>
    <n v="1"/>
    <n v="1"/>
    <s v="Lighting"/>
    <n v="0.99989942556735301"/>
    <n v="1.019640158801"/>
    <n v="233917.748488793"/>
    <n v="48.384765232949903"/>
    <n v="0.71"/>
    <n v="166081.601427043"/>
    <n v="34.353183315394404"/>
    <n v="4903"/>
    <n v="1"/>
    <n v="1"/>
    <n v="0"/>
    <n v="0"/>
    <n v="14.276973281664301"/>
    <d v="1900-01-09T04:44:53"/>
    <n v="43282"/>
    <n v="48.384765232949903"/>
    <n v="0"/>
    <n v="0"/>
    <n v="1693673.2758213589"/>
  </r>
  <r>
    <s v="STND-60316"/>
    <s v="Kowalis Motors, Inc."/>
    <s v="Kowalis Motors, Inc. - DBA Orland Toyota - 8505 W 159th St - Orland Park"/>
    <s v="Outdoor &amp; Garage - LED Fixtures"/>
    <s v="Outdoor &amp; Garage Lighting"/>
    <s v="Exterior"/>
    <n v="0"/>
    <n v="244064.62100000001"/>
    <n v="49.506210000000003"/>
    <x v="0"/>
    <x v="0"/>
    <n v="10.1978380583316"/>
    <s v="Qty / 1,000"/>
    <m/>
    <s v="Private-Lighting"/>
    <s v="lighting"/>
    <n v="1"/>
    <n v="1"/>
    <s v="Lighting"/>
    <n v="0.99989942556735301"/>
    <n v="1.019640158801"/>
    <n v="244040.07433921401"/>
    <n v="50.4785198260359"/>
    <n v="0.71"/>
    <n v="173268.452780842"/>
    <n v="35.839749076485496"/>
    <n v="4903"/>
    <n v="1"/>
    <n v="1"/>
    <n v="0"/>
    <n v="0"/>
    <n v="14.276973281664301"/>
    <d v="1900-01-09T04:44:53"/>
    <n v="43282"/>
    <n v="50.4785198260359"/>
    <n v="0"/>
    <n v="0"/>
    <n v="1766963.6220767023"/>
  </r>
  <r>
    <s v="STND-60318"/>
    <s v="M&amp;R Precision Machining, Inc."/>
    <s v="M&amp;R Precision Machining - 680 Lively Blvd - Elk Grove Village"/>
    <s v="Retrofit of Existing Indoor Fixtures to LED"/>
    <s v="Indoor Lighting"/>
    <s v="Office"/>
    <n v="0"/>
    <n v="26509.905999999999"/>
    <n v="4.7410269999999999"/>
    <x v="0"/>
    <x v="0"/>
    <n v="15"/>
    <s v="Qty / 1,000"/>
    <m/>
    <s v="Private-Lighting"/>
    <s v="lighting"/>
    <n v="3"/>
    <n v="1"/>
    <s v="Lighting"/>
    <n v="0.91633259480590001"/>
    <n v="1.30467645558681"/>
    <n v="24291.8909530405"/>
    <n v="6.1855063022013503"/>
    <n v="0.71"/>
    <n v="17247.2425766587"/>
    <n v="4.3917094745629601"/>
    <n v="2885"/>
    <n v="1.165"/>
    <n v="1.3779999999999999"/>
    <n v="2.5499999999999998E-2"/>
    <n v="0.55000000000000004"/>
    <n v="24.263431542460999"/>
    <d v="1900-01-16T07:56:40"/>
    <n v="43299"/>
    <n v="8.1613752502986507"/>
    <n v="531.71091785625094"/>
    <n v="0"/>
    <n v="258708.63864988051"/>
  </r>
  <r>
    <s v="STND-60318"/>
    <s v="M&amp;R Precision Machining, Inc."/>
    <s v="M&amp;R Precision Machining - 680 Lively Blvd - Elk Grove Village"/>
    <s v="Retrofit of Existing Indoor Fixtures to LED"/>
    <s v="Indoor Lighting"/>
    <s v="Office"/>
    <n v="0"/>
    <n v="2129.0830000000001"/>
    <n v="0.38076500000000002"/>
    <x v="0"/>
    <x v="0"/>
    <n v="15"/>
    <s v="Qty / 1,000"/>
    <m/>
    <s v="Private-Lighting"/>
    <s v="lighting"/>
    <n v="3"/>
    <n v="1"/>
    <s v="Lighting"/>
    <n v="0.91633259480590001"/>
    <n v="1.30467645558681"/>
    <n v="1950.9481499471301"/>
    <n v="0.49677513061151002"/>
    <n v="0.71"/>
    <n v="1385.1731864624601"/>
    <n v="0.35271034273417201"/>
    <n v="2885"/>
    <n v="1.165"/>
    <n v="1.3779999999999999"/>
    <n v="2.5499999999999998E-2"/>
    <n v="0.55000000000000004"/>
    <n v="24.263431542460999"/>
    <d v="1900-01-16T07:56:40"/>
    <n v="43299"/>
    <n v="0.65546263439967101"/>
    <n v="42.703156930173201"/>
    <n v="0"/>
    <n v="20777.597796936901"/>
  </r>
  <r>
    <s v="STND-60318"/>
    <s v="M&amp;R Precision Machining, Inc."/>
    <s v="M&amp;R Precision Machining - 680 Lively Blvd - Elk Grove Village"/>
    <s v="Retrofit of Existing Indoor Fixtures to LED"/>
    <s v="Indoor Lighting"/>
    <s v="Office"/>
    <n v="0"/>
    <n v="508.71899999999999"/>
    <n v="9.0979000000000004E-2"/>
    <x v="0"/>
    <x v="0"/>
    <n v="15"/>
    <s v="Qty / 1,000"/>
    <m/>
    <s v="Private-Lighting"/>
    <s v="lighting"/>
    <n v="3"/>
    <n v="1"/>
    <s v="Lighting"/>
    <n v="0.91633259480590001"/>
    <n v="1.30467645558681"/>
    <n v="466.15580129706302"/>
    <n v="0.118698159252832"/>
    <n v="0.71"/>
    <n v="330.97061892091398"/>
    <n v="8.4275693069510799E-2"/>
    <n v="2885"/>
    <n v="1.165"/>
    <n v="1.3779999999999999"/>
    <n v="2.5499999999999998E-2"/>
    <n v="0.55000000000000004"/>
    <n v="24.263431542460999"/>
    <d v="1900-01-16T07:56:40"/>
    <n v="43299"/>
    <n v="0.15661453919096499"/>
    <n v="10.203410242982899"/>
    <n v="0"/>
    <n v="4964.55928381371"/>
  </r>
  <r>
    <s v="STND-60318"/>
    <s v="M&amp;R Precision Machining, Inc."/>
    <s v="M&amp;R Precision Machining - 680 Lively Blvd - Elk Grove Village"/>
    <s v="Retrofit of Existing Indoor Fixtures to LED"/>
    <s v="Indoor Lighting"/>
    <s v="Office"/>
    <n v="0"/>
    <n v="1017.438"/>
    <n v="0.18195800000000001"/>
    <x v="0"/>
    <x v="0"/>
    <n v="15"/>
    <s v="Qty / 1,000"/>
    <m/>
    <s v="Private-Lighting"/>
    <s v="lighting"/>
    <n v="3"/>
    <n v="1"/>
    <s v="Lighting"/>
    <n v="0.91633259480590001"/>
    <n v="1.30467645558681"/>
    <n v="932.31160259412502"/>
    <n v="0.23739631850566401"/>
    <n v="0.71"/>
    <n v="661.94123784182898"/>
    <n v="0.16855138613902201"/>
    <n v="2885"/>
    <n v="1.165"/>
    <n v="1.3779999999999999"/>
    <n v="2.5499999999999998E-2"/>
    <n v="0.55000000000000004"/>
    <n v="24.263431542460999"/>
    <d v="1900-01-16T07:56:40"/>
    <n v="43299"/>
    <n v="0.31322907838192898"/>
    <n v="20.406820485965799"/>
    <n v="0"/>
    <n v="9929.1185676274345"/>
  </r>
  <r>
    <s v="STND-60318"/>
    <s v="M&amp;R Precision Machining, Inc."/>
    <s v="M&amp;R Precision Machining - 680 Lively Blvd - Elk Grove Village"/>
    <s v="Outdoor &amp; Garage - LED Fixtures"/>
    <s v="Outdoor &amp; Garage Lighting"/>
    <s v="Exterior"/>
    <n v="0"/>
    <n v="2083.7750000000001"/>
    <n v="0"/>
    <x v="0"/>
    <x v="0"/>
    <n v="10.1978380583316"/>
    <s v="Qty / 1,000"/>
    <m/>
    <s v="Private-Lighting"/>
    <s v="lighting"/>
    <n v="3"/>
    <n v="1"/>
    <s v="Lighting"/>
    <n v="0.91633259480590001"/>
    <n v="1.30467645558681"/>
    <n v="1909.4309527416599"/>
    <n v="0"/>
    <n v="0.71"/>
    <n v="1355.6959764465801"/>
    <n v="0"/>
    <n v="4903"/>
    <n v="1"/>
    <n v="1"/>
    <n v="0"/>
    <n v="0"/>
    <n v="14.276973281664301"/>
    <d v="1900-01-09T04:44:53"/>
    <n v="43299"/>
    <n v="0"/>
    <n v="0"/>
    <n v="0"/>
    <n v="13825.168024133955"/>
  </r>
  <r>
    <s v="STND-60318"/>
    <s v="M&amp;R Precision Machining, Inc."/>
    <s v="M&amp;R Precision Machining - 680 Lively Blvd - Elk Grove Village"/>
    <s v="Outdoor &amp; Garage - LED Fixtures"/>
    <s v="Outdoor &amp; Garage Lighting"/>
    <s v="Exterior"/>
    <n v="0"/>
    <n v="4853.97"/>
    <n v="0"/>
    <x v="0"/>
    <x v="0"/>
    <n v="10.1978380583316"/>
    <s v="Qty / 1,000"/>
    <m/>
    <s v="Private-Lighting"/>
    <s v="lighting"/>
    <n v="3"/>
    <n v="1"/>
    <s v="Lighting"/>
    <n v="0.91633259480590001"/>
    <n v="1.30467645558681"/>
    <n v="4447.8509252099902"/>
    <n v="0"/>
    <n v="0.71"/>
    <n v="3157.9741568990999"/>
    <n v="0"/>
    <n v="4903"/>
    <n v="1"/>
    <n v="1"/>
    <n v="0"/>
    <n v="0"/>
    <n v="14.276973281664301"/>
    <d v="1900-01-09T04:44:53"/>
    <n v="43299"/>
    <n v="0"/>
    <n v="0"/>
    <n v="0"/>
    <n v="32204.509044453287"/>
  </r>
  <r>
    <s v="STND-60318"/>
    <s v="M&amp;R Precision Machining, Inc."/>
    <s v="M&amp;R Precision Machining - 680 Lively Blvd - Elk Grove Village"/>
    <s v="Photocells"/>
    <s v="Outdoor &amp; Garage Lighting"/>
    <s v="Office"/>
    <n v="0"/>
    <n v="124.6"/>
    <n v="0"/>
    <x v="0"/>
    <x v="0"/>
    <n v="8"/>
    <s v="Qty / 1,000"/>
    <m/>
    <s v="Private-Lighting"/>
    <s v="lighting"/>
    <n v="3"/>
    <n v="1"/>
    <s v="Lighting"/>
    <n v="0.91633259480590001"/>
    <n v="1.30467645558681"/>
    <n v="114.175041312815"/>
    <n v="0"/>
    <n v="0.71"/>
    <n v="81.064279332098707"/>
    <n v="0"/>
    <n v="2885"/>
    <n v="1.165"/>
    <n v="1.3779999999999999"/>
    <n v="2.5499999999999998E-2"/>
    <n v="0.55000000000000004"/>
    <n v="24.263431542460999"/>
    <d v="1900-01-16T07:56:40"/>
    <n v="43299"/>
    <n v="0"/>
    <n v="2.4991103463319999"/>
    <n v="0"/>
    <n v="648.51423465678965"/>
  </r>
  <r>
    <s v="STND-60319"/>
    <s v="The Mission of Our Lady of Mercy, Inc."/>
    <s v="The Catholic Bishop Mercy Home for Boys and Girls - 1118-40 W Jackson St - Chicago"/>
    <s v="New Indoor LED Fixtures"/>
    <s v="Indoor Lighting"/>
    <s v="Miscellaneous (24/7)"/>
    <n v="0"/>
    <n v="169367.65400000001"/>
    <n v="18.864671999999999"/>
    <x v="0"/>
    <x v="0"/>
    <n v="6.5651260504201696"/>
    <s v="Qty / 1,000"/>
    <m/>
    <s v="Private-Lighting"/>
    <s v="lighting"/>
    <n v="2"/>
    <n v="1"/>
    <s v="Lighting"/>
    <n v="0.97902139861649395"/>
    <n v="0.93591656730105399"/>
    <n v="165814.557499474"/>
    <n v="17.655759061500301"/>
    <n v="0.71"/>
    <n v="117728.33582462701"/>
    <n v="12.535588933665201"/>
    <n v="7616"/>
    <n v="1.1100000000000001"/>
    <n v="1.29"/>
    <n v="2.1999999999999999E-2"/>
    <n v="0.76"/>
    <n v="9.1911764705882408"/>
    <d v="1900-01-05T13:33:47"/>
    <n v="43291"/>
    <n v="18.0087301728889"/>
    <n v="3286.41465314273"/>
    <n v="0"/>
    <n v="772901.36439487291"/>
  </r>
  <r>
    <s v="STND-60319"/>
    <s v="The Mission of Our Lady of Mercy, Inc."/>
    <s v="The Catholic Bishop Mercy Home for Boys and Girls - 1118-40 W Jackson St - Chicago"/>
    <s v="New Indoor LED Fixtures"/>
    <s v="Indoor Lighting"/>
    <s v="Miscellaneous (24/7)"/>
    <n v="0"/>
    <n v="63718.959000000003"/>
    <n v="7.097207"/>
    <x v="0"/>
    <x v="0"/>
    <n v="6.5651260504201696"/>
    <s v="Qty / 1,000"/>
    <m/>
    <s v="Private-Lighting"/>
    <s v="lighting"/>
    <n v="2"/>
    <n v="1"/>
    <s v="Lighting"/>
    <n v="0.97902139861649395"/>
    <n v="0.93591656730105399"/>
    <n v="62382.224358567"/>
    <n v="6.6423936128650096"/>
    <n v="0.71"/>
    <n v="44291.379294582599"/>
    <n v="4.7160994651341603"/>
    <n v="7616"/>
    <n v="1.1100000000000001"/>
    <n v="1.29"/>
    <n v="2.1999999999999999E-2"/>
    <n v="0.76"/>
    <n v="9.1911764705882408"/>
    <d v="1900-01-05T13:33:47"/>
    <n v="43291"/>
    <n v="6.7751872836240397"/>
    <n v="1236.40444674637"/>
    <n v="0"/>
    <n v="290778.48801590473"/>
  </r>
  <r>
    <s v="STND-60320"/>
    <s v="Catholic Bishop of Chicago"/>
    <s v="Catholic Bishop of Chicago - St Gall School - 5525 S Sawyer - Chicago"/>
    <s v="Outdoor &amp; Garage - LED Fixtures"/>
    <s v="Outdoor &amp; Garage Lighting"/>
    <s v="Exterior"/>
    <n v="0"/>
    <n v="7403.53"/>
    <n v="0"/>
    <x v="0"/>
    <x v="0"/>
    <n v="10.1978380583316"/>
    <s v="Qty / 1,000"/>
    <m/>
    <s v="Private-Lighting"/>
    <s v="lighting"/>
    <n v="3"/>
    <n v="1"/>
    <s v="Lighting"/>
    <n v="0.91633259480590001"/>
    <n v="1.30467645558681"/>
    <n v="6784.0958556233199"/>
    <n v="0"/>
    <n v="0.71"/>
    <n v="4816.7080574925603"/>
    <n v="0"/>
    <n v="4903"/>
    <n v="1"/>
    <n v="1"/>
    <n v="0"/>
    <n v="0"/>
    <n v="14.276973281664301"/>
    <d v="1900-01-09T04:44:53"/>
    <n v="43254"/>
    <n v="0"/>
    <n v="0"/>
    <n v="0"/>
    <n v="49120.008744570107"/>
  </r>
  <r>
    <s v="STND-60320"/>
    <s v="Catholic Bishop of Chicago"/>
    <s v="Catholic Bishop of Chicago - St Gall School - 5525 S Sawyer - Chicago"/>
    <s v="Outdoor &amp; Garage - LED Fixtures"/>
    <s v="Outdoor &amp; Garage Lighting"/>
    <s v="Exterior"/>
    <n v="0"/>
    <n v="2020.0360000000001"/>
    <n v="0"/>
    <x v="0"/>
    <x v="0"/>
    <n v="10.1978380583316"/>
    <s v="Qty / 1,000"/>
    <m/>
    <s v="Private-Lighting"/>
    <s v="lighting"/>
    <n v="3"/>
    <n v="1"/>
    <s v="Lighting"/>
    <n v="0.91633259480590001"/>
    <n v="1.30467645558681"/>
    <n v="1851.02482948133"/>
    <n v="0"/>
    <n v="0.71"/>
    <n v="1314.2276289317399"/>
    <n v="0"/>
    <n v="4903"/>
    <n v="1"/>
    <n v="1"/>
    <n v="0"/>
    <n v="0"/>
    <n v="14.276973281664301"/>
    <d v="1900-01-09T04:44:53"/>
    <n v="43254"/>
    <n v="0"/>
    <n v="0"/>
    <n v="0"/>
    <n v="13402.280531630997"/>
  </r>
  <r>
    <s v="STND-60320"/>
    <s v="Catholic Bishop of Chicago"/>
    <s v="Catholic Bishop of Chicago - St Gall School - 5525 S Sawyer - Chicago"/>
    <s v="Outdoor &amp; Garage - LED Fixtures"/>
    <s v="Outdoor &amp; Garage Lighting"/>
    <s v="Exterior"/>
    <n v="0"/>
    <n v="12134.924999999999"/>
    <n v="0"/>
    <x v="0"/>
    <x v="0"/>
    <n v="10.1978380583316"/>
    <s v="Qty / 1,000"/>
    <m/>
    <s v="Private-Lighting"/>
    <s v="lighting"/>
    <n v="3"/>
    <n v="1"/>
    <s v="Lighting"/>
    <n v="0.91633259480590001"/>
    <n v="1.30467645558681"/>
    <n v="11119.627313024999"/>
    <n v="0"/>
    <n v="0.71"/>
    <n v="7894.9353922477403"/>
    <n v="0"/>
    <n v="4903"/>
    <n v="1"/>
    <n v="1"/>
    <n v="0"/>
    <n v="0"/>
    <n v="14.276973281664301"/>
    <d v="1900-01-09T04:44:53"/>
    <n v="43254"/>
    <n v="0"/>
    <n v="0"/>
    <n v="0"/>
    <n v="80511.272611133129"/>
  </r>
  <r>
    <s v="STND-60320"/>
    <s v="Catholic Bishop of Chicago"/>
    <s v="Catholic Bishop of Chicago - St Gall School - 5525 S Sawyer - Chicago"/>
    <s v="Outdoor &amp; Garage - LED Fixtures"/>
    <s v="Outdoor &amp; Garage Lighting"/>
    <s v="Exterior"/>
    <n v="0"/>
    <n v="10541.45"/>
    <n v="0"/>
    <x v="0"/>
    <x v="0"/>
    <n v="10.1978380583316"/>
    <s v="Qty / 1,000"/>
    <m/>
    <s v="Private-Lighting"/>
    <s v="lighting"/>
    <n v="3"/>
    <n v="1"/>
    <s v="Lighting"/>
    <n v="0.91633259480590001"/>
    <n v="1.30467645558681"/>
    <n v="9659.4742315166495"/>
    <n v="0"/>
    <n v="0.71"/>
    <n v="6858.2267043768197"/>
    <n v="0"/>
    <n v="4903"/>
    <n v="1"/>
    <n v="1"/>
    <n v="0"/>
    <n v="0"/>
    <n v="14.276973281664301"/>
    <d v="1900-01-09T04:44:53"/>
    <n v="43254"/>
    <n v="0"/>
    <n v="0"/>
    <n v="0"/>
    <n v="69939.085298560036"/>
  </r>
  <r>
    <s v="STND-60320"/>
    <s v="Catholic Bishop of Chicago"/>
    <s v="Catholic Bishop of Chicago - St Gall School - 5525 S Sawyer - Chicago"/>
    <s v="Photocells"/>
    <s v="Outdoor &amp; Garage Lighting"/>
    <s v="K-12 School"/>
    <n v="0"/>
    <n v="214.2"/>
    <n v="0"/>
    <x v="0"/>
    <x v="0"/>
    <n v="8"/>
    <s v="Qty / 1,000"/>
    <m/>
    <s v="Private-Lighting"/>
    <s v="lighting"/>
    <n v="3"/>
    <n v="1"/>
    <s v="Lighting"/>
    <n v="0.91633259480590001"/>
    <n v="1.30467645558681"/>
    <n v="196.278441807424"/>
    <n v="0"/>
    <n v="0.71"/>
    <n v="139.35769368327101"/>
    <n v="0"/>
    <n v="2979"/>
    <n v="1.17333333333333"/>
    <n v="1.323"/>
    <n v="2.1333333333333301E-2"/>
    <n v="0.72"/>
    <n v="23.497818059751602"/>
    <d v="1900-01-15T18:49:11"/>
    <n v="43254"/>
    <n v="0"/>
    <n v="3.5686989419531598"/>
    <n v="0"/>
    <n v="1114.8615494661681"/>
  </r>
  <r>
    <s v="STND-60320"/>
    <s v="Catholic Bishop of Chicago"/>
    <s v="Catholic Bishop of Chicago - St Gall School - 5525 S Sawyer - Chicago"/>
    <s v="Occupancy Sensors Plus Daylighting Controls"/>
    <s v="Indoor Lighting"/>
    <s v="K-12 School"/>
    <n v="0"/>
    <n v="450.20600000000002"/>
    <n v="0.10109899999999999"/>
    <x v="0"/>
    <x v="0"/>
    <n v="8"/>
    <s v="Qty / 1,000"/>
    <m/>
    <s v="Private-Lighting"/>
    <s v="lighting"/>
    <n v="3"/>
    <n v="1"/>
    <s v="Lighting"/>
    <n v="0.91633259480590001"/>
    <n v="1.30467645558681"/>
    <n v="412.53843217718497"/>
    <n v="0.13190148498337101"/>
    <n v="0.71"/>
    <n v="292.90228684580097"/>
    <n v="9.3650054338193095E-2"/>
    <n v="2979"/>
    <n v="1.17333333333333"/>
    <n v="1.323"/>
    <n v="2.1333333333333301E-2"/>
    <n v="0.72"/>
    <n v="23.497818059751602"/>
    <d v="1900-01-15T18:49:11"/>
    <n v="43254"/>
    <n v="0.13847052677350599"/>
    <n v="7.5006987668579104"/>
    <n v="0"/>
    <n v="2343.2182947664078"/>
  </r>
  <r>
    <s v="STND-60320"/>
    <s v="Catholic Bishop of Chicago"/>
    <s v="Catholic Bishop of Chicago - St Gall School - 5525 S Sawyer - Chicago"/>
    <s v="New Indoor LED Fixtures"/>
    <s v="Indoor Lighting"/>
    <s v="K-12 School"/>
    <n v="0"/>
    <n v="8312.7510000000002"/>
    <n v="2.2667039999999998"/>
    <x v="0"/>
    <x v="0"/>
    <n v="15"/>
    <s v="Qty / 1,000"/>
    <m/>
    <s v="Private-Lighting"/>
    <s v="lighting"/>
    <n v="3"/>
    <n v="1"/>
    <s v="Lighting"/>
    <n v="0.91633259480590001"/>
    <n v="1.30467645558681"/>
    <n v="7617.2446938053399"/>
    <n v="2.9573153405844401"/>
    <n v="0.71"/>
    <n v="5408.2437326017898"/>
    <n v="2.0996938918149501"/>
    <n v="2979"/>
    <n v="1.17333333333333"/>
    <n v="1.323"/>
    <n v="2.1333333333333301E-2"/>
    <n v="0.72"/>
    <n v="23.497818059751602"/>
    <d v="1900-01-15T18:49:11"/>
    <n v="43254"/>
    <n v="3.10459744329432"/>
    <n v="138.495358069188"/>
    <n v="0"/>
    <n v="81123.655989026855"/>
  </r>
  <r>
    <s v="STND-60320"/>
    <s v="Catholic Bishop of Chicago"/>
    <s v="Catholic Bishop of Chicago - St Gall School - 5525 S Sawyer - Chicago"/>
    <s v="Photocells"/>
    <s v="Outdoor &amp; Garage Lighting"/>
    <s v="K-12 School"/>
    <n v="0"/>
    <n v="28"/>
    <n v="0"/>
    <x v="0"/>
    <x v="0"/>
    <n v="8"/>
    <s v="Qty / 1,000"/>
    <m/>
    <s v="Private-Lighting"/>
    <s v="lighting"/>
    <n v="3"/>
    <n v="1"/>
    <s v="Lighting"/>
    <n v="0.91633259480590001"/>
    <n v="1.30467645558681"/>
    <n v="25.657312654565199"/>
    <n v="0"/>
    <n v="0.71"/>
    <n v="18.216691984741299"/>
    <n v="0"/>
    <n v="2979"/>
    <n v="1.17333333333333"/>
    <n v="1.323"/>
    <n v="2.1333333333333301E-2"/>
    <n v="0.72"/>
    <n v="23.497818059751602"/>
    <d v="1900-01-15T18:49:11"/>
    <n v="43254"/>
    <n v="0"/>
    <n v="0.46649659371936703"/>
    <n v="0"/>
    <n v="145.73353587793039"/>
  </r>
  <r>
    <s v="STND-60320"/>
    <s v="Catholic Bishop of Chicago"/>
    <s v="Catholic Bishop of Chicago - St Gall School - 5525 S Sawyer - Chicago"/>
    <s v="Photocells"/>
    <s v="Outdoor &amp; Garage Lighting"/>
    <s v="K-12 School"/>
    <n v="0"/>
    <n v="98"/>
    <n v="0"/>
    <x v="0"/>
    <x v="0"/>
    <n v="8"/>
    <s v="Qty / 1,000"/>
    <m/>
    <s v="Private-Lighting"/>
    <s v="lighting"/>
    <n v="3"/>
    <n v="1"/>
    <s v="Lighting"/>
    <n v="0.91633259480590001"/>
    <n v="1.30467645558681"/>
    <n v="89.800594290978196"/>
    <n v="0"/>
    <n v="0.71"/>
    <n v="63.758421946594503"/>
    <n v="0"/>
    <n v="2979"/>
    <n v="1.17333333333333"/>
    <n v="1.323"/>
    <n v="2.1333333333333301E-2"/>
    <n v="0.72"/>
    <n v="23.497818059751602"/>
    <d v="1900-01-15T18:49:11"/>
    <n v="43254"/>
    <n v="0"/>
    <n v="1.63273807801779"/>
    <n v="0"/>
    <n v="510.06737557275602"/>
  </r>
  <r>
    <s v="STND-60321"/>
    <s v="Waubonsee Community College"/>
    <s v="Waubonsee Community College Sugar Grove - 2060 Ogden Ave - Aurora"/>
    <s v="Outdoor &amp; Garage - LED Retrofits"/>
    <s v="Outdoor &amp; Garage Lighting"/>
    <s v="Exterior"/>
    <n v="0"/>
    <n v="9119.58"/>
    <n v="0"/>
    <x v="0"/>
    <x v="1"/>
    <n v="10.1978380583316"/>
    <s v="Qty / 1,000"/>
    <m/>
    <s v="Public-Lighting"/>
    <s v="lighting"/>
    <n v="3"/>
    <n v="1"/>
    <s v="Lighting"/>
    <n v="0.99829244462109001"/>
    <n v="0.987374621353864"/>
    <n v="9104.0078121175993"/>
    <n v="0"/>
    <n v="0.71"/>
    <n v="6463.8455466035002"/>
    <n v="0"/>
    <n v="4903"/>
    <n v="1"/>
    <n v="1"/>
    <n v="0"/>
    <n v="0"/>
    <n v="14.276973281664301"/>
    <d v="1900-01-09T04:44:53"/>
    <n v="43283"/>
    <n v="0"/>
    <n v="0"/>
    <n v="0"/>
    <n v="65917.250118330398"/>
  </r>
  <r>
    <s v="STND-60321"/>
    <s v="Waubonsee Community College"/>
    <s v="Waubonsee Community College Sugar Grove - 2060 Ogden Ave - Aurora"/>
    <s v="Outdoor &amp; Garage - LED Retrofits"/>
    <s v="Outdoor &amp; Garage Lighting"/>
    <s v="Exterior"/>
    <n v="0"/>
    <n v="25005.3"/>
    <n v="0"/>
    <x v="0"/>
    <x v="1"/>
    <n v="10.1978380583316"/>
    <s v="Qty / 1,000"/>
    <m/>
    <s v="Public-Lighting"/>
    <s v="lighting"/>
    <n v="3"/>
    <n v="1"/>
    <s v="Lighting"/>
    <n v="0.99829244462109001"/>
    <n v="0.987374621353864"/>
    <n v="24962.602065483799"/>
    <n v="0"/>
    <n v="0.71"/>
    <n v="17723.447466493501"/>
    <n v="0"/>
    <n v="4903"/>
    <n v="1"/>
    <n v="1"/>
    <n v="0"/>
    <n v="0"/>
    <n v="14.276973281664301"/>
    <d v="1900-01-09T04:44:53"/>
    <n v="43283"/>
    <n v="0"/>
    <n v="0"/>
    <n v="0"/>
    <n v="180740.8470986482"/>
  </r>
  <r>
    <s v="STND-60322"/>
    <s v="The Mission of our Lady of Mercy, Inc."/>
    <s v="The Catholic Bishop Mercy Home for Boys and Girls - 1101-13 W Adams - Chicago"/>
    <s v="New Indoor LED Fixtures"/>
    <s v="Indoor Lighting"/>
    <s v="Miscellaneous (24/7)"/>
    <n v="0"/>
    <n v="10491.802"/>
    <n v="1.1686080000000001"/>
    <x v="0"/>
    <x v="0"/>
    <n v="6.5651260504201696"/>
    <s v="Qty / 1,000"/>
    <m/>
    <s v="Private-Lighting"/>
    <s v="lighting"/>
    <n v="3"/>
    <n v="1"/>
    <s v="Lighting"/>
    <n v="0.91633259480590001"/>
    <n v="1.30467645558681"/>
    <n v="9613.9801508497294"/>
    <n v="1.52465534341039"/>
    <n v="0.71"/>
    <n v="6825.9259071033102"/>
    <n v="1.08250529382137"/>
    <n v="7616"/>
    <n v="1.1100000000000001"/>
    <n v="1.29"/>
    <n v="2.1999999999999999E-2"/>
    <n v="0.76"/>
    <n v="9.1911764705882408"/>
    <d v="1900-01-05T13:33:47"/>
    <n v="43297"/>
    <n v="1.55513600919052"/>
    <n v="190.547354341166"/>
    <n v="0"/>
    <n v="44813.063990961869"/>
  </r>
  <r>
    <s v="STND-60322"/>
    <s v="The Mission of our Lady of Mercy, Inc."/>
    <s v="The Catholic Bishop Mercy Home for Boys and Girls - 1101-13 W Adams - Chicago"/>
    <s v="New Indoor LED Fixtures"/>
    <s v="Indoor Lighting"/>
    <s v="Miscellaneous (24/7)"/>
    <n v="0"/>
    <n v="67278.678"/>
    <n v="7.4936990000000003"/>
    <x v="0"/>
    <x v="0"/>
    <n v="6.5651260504201696"/>
    <s v="Qty / 1,000"/>
    <m/>
    <s v="Private-Lighting"/>
    <s v="lighting"/>
    <n v="3"/>
    <n v="1"/>
    <s v="Lighting"/>
    <n v="0.91633259480590001"/>
    <n v="1.30467645558681"/>
    <n v="61649.645586850602"/>
    <n v="9.7768526505543996"/>
    <n v="0.71"/>
    <n v="43771.248366663902"/>
    <n v="6.9415653818936196"/>
    <n v="7616"/>
    <n v="1.1100000000000001"/>
    <n v="1.29"/>
    <n v="2.1999999999999999E-2"/>
    <n v="0.76"/>
    <n v="9.1911764705882408"/>
    <d v="1900-01-05T13:33:47"/>
    <n v="43297"/>
    <n v="9.9723099250860798"/>
    <n v="1221.8848674871299"/>
    <n v="0"/>
    <n v="287363.76291139651"/>
  </r>
  <r>
    <s v="STND-60323"/>
    <s v="Waubonsee Community College"/>
    <s v="Waubonsee Community College Plano Campus - 199 Waubonsee Dr - Plano"/>
    <s v="Outdoor &amp; Garage - LED Fixtures"/>
    <s v="Outdoor &amp; Garage Lighting"/>
    <s v="Exterior"/>
    <n v="0"/>
    <n v="37507.949999999997"/>
    <n v="0"/>
    <x v="0"/>
    <x v="1"/>
    <n v="10.1978380583316"/>
    <s v="Qty / 1,000"/>
    <m/>
    <s v="Public-Lighting"/>
    <s v="lighting"/>
    <n v="3"/>
    <n v="1"/>
    <s v="Lighting"/>
    <n v="0.99829244462109001"/>
    <n v="0.987374621353864"/>
    <n v="37443.903098225601"/>
    <n v="0"/>
    <n v="0.71"/>
    <n v="26585.171199740202"/>
    <n v="0"/>
    <n v="4903"/>
    <n v="1"/>
    <n v="1"/>
    <n v="0"/>
    <n v="0"/>
    <n v="14.276973281664301"/>
    <d v="1900-01-09T04:44:53"/>
    <n v="43253"/>
    <n v="0"/>
    <n v="0"/>
    <n v="0"/>
    <n v="271111.27064797177"/>
  </r>
  <r>
    <s v="STND-60324"/>
    <s v="School District U-46"/>
    <s v="School District U-46 - Distribution Center - 1460 Sheldon Dr - Elgin"/>
    <s v="New Indoor LED Fixtures"/>
    <s v="Indoor Lighting"/>
    <s v="K-12 School"/>
    <n v="0"/>
    <n v="85612.616999999998"/>
    <n v="23.344674999999999"/>
    <x v="0"/>
    <x v="1"/>
    <n v="15"/>
    <s v="Qty / 1,000"/>
    <m/>
    <s v="Public-Lighting"/>
    <s v="lighting"/>
    <n v="2"/>
    <n v="1"/>
    <s v="Lighting"/>
    <n v="0.98996686498346598"/>
    <n v="2.5626279547341602"/>
    <n v="84753.654054520201"/>
    <n v="59.823716749183703"/>
    <n v="0.71"/>
    <n v="60175.094378709298"/>
    <n v="42.474838891920399"/>
    <n v="2979"/>
    <n v="1.17333333333333"/>
    <n v="1.323"/>
    <n v="2.1333333333333301E-2"/>
    <n v="0.72"/>
    <n v="23.497818059751602"/>
    <d v="1900-01-15T18:49:11"/>
    <n v="43267"/>
    <n v="62.803095604669302"/>
    <n v="1540.9755282640001"/>
    <n v="0"/>
    <n v="902626.41568063945"/>
  </r>
  <r>
    <s v="STND-60324"/>
    <s v="School District U-46"/>
    <s v="School District U-46 - Distribution Center - 1460 Sheldon Dr - Elgin"/>
    <s v="Occupancy Sensors Plus Daylighting Controls"/>
    <s v="Indoor Lighting"/>
    <s v="K-12 School"/>
    <n v="0"/>
    <n v="13665.384"/>
    <n v="3.0687150000000001"/>
    <x v="0"/>
    <x v="1"/>
    <n v="8"/>
    <s v="Qty / 1,000"/>
    <m/>
    <s v="Public-Lighting"/>
    <s v="lighting"/>
    <n v="2"/>
    <n v="1"/>
    <s v="Lighting"/>
    <n v="0.98996686498346598"/>
    <n v="2.5626279547341602"/>
    <n v="13528.277357275199"/>
    <n v="7.8639748441120503"/>
    <n v="0.71"/>
    <n v="9605.0769236653996"/>
    <n v="5.5834221393195502"/>
    <n v="2979"/>
    <n v="1.17333333333333"/>
    <n v="1.323"/>
    <n v="2.1333333333333301E-2"/>
    <n v="0.72"/>
    <n v="23.497818059751602"/>
    <d v="1900-01-15T18:49:11"/>
    <n v="43267"/>
    <n v="8.2556215294701101"/>
    <n v="245.968679223186"/>
    <n v="0"/>
    <n v="76840.615389323197"/>
  </r>
  <r>
    <s v="STND-60324"/>
    <s v="School District U-46"/>
    <s v="School District U-46 - Distribution Center - 1460 Sheldon Dr - Elgin"/>
    <s v="Beverage Machine Controls"/>
    <s v="Commercial Kitchen Equipment"/>
    <s v="K-12 School"/>
    <n v="0"/>
    <n v="6451.76"/>
    <n v="0"/>
    <x v="2"/>
    <x v="1"/>
    <n v="5"/>
    <s v="NA"/>
    <m/>
    <s v="Public-Lighting"/>
    <s v="lighting"/>
    <n v="2"/>
    <n v="1"/>
    <s v="Non-Lighting"/>
    <n v="0.98996686498346598"/>
    <n v="2.5626279547341602"/>
    <n v="6387.0286208257203"/>
    <n v="0"/>
    <n v="0.7"/>
    <n v="4470.92003457801"/>
    <n v="0"/>
    <n v="2979"/>
    <n v="1.17333333333333"/>
    <n v="1.323"/>
    <n v="2.1333333333333301E-2"/>
    <n v="0.72"/>
    <n v="23.497818059751602"/>
    <d v="1900-01-15T18:49:11"/>
    <n v="43267"/>
    <n v="0"/>
    <n v="0"/>
    <n v="0"/>
    <n v="22354.600172890052"/>
  </r>
  <r>
    <s v="STND-60325"/>
    <s v="Waubonsee Community College"/>
    <s v="Waubonsee Community College Sugar Grove -Rt 47 and  Waubonsee Dr - Aurora"/>
    <s v="Outdoor &amp; Garage - LED Fixtures"/>
    <s v="Outdoor &amp; Garage Lighting"/>
    <s v="Exterior"/>
    <n v="0"/>
    <n v="131792.64000000001"/>
    <n v="0"/>
    <x v="0"/>
    <x v="1"/>
    <n v="10.1978380583316"/>
    <s v="Qty / 1,000"/>
    <m/>
    <s v="Public-Lighting"/>
    <s v="lighting"/>
    <n v="1"/>
    <n v="1"/>
    <s v="Lighting"/>
    <n v="0.95625781801464005"/>
    <n v="1.47347312606477"/>
    <n v="126027.74235678899"/>
    <n v="0"/>
    <n v="0.71"/>
    <n v="89479.697073320101"/>
    <n v="0"/>
    <n v="4903"/>
    <n v="1"/>
    <n v="1"/>
    <n v="0"/>
    <n v="0"/>
    <n v="14.276973281664301"/>
    <d v="1900-01-09T04:44:53"/>
    <n v="43224"/>
    <n v="0"/>
    <n v="0"/>
    <n v="1"/>
    <n v="912499.46026228636"/>
  </r>
  <r>
    <s v="STND-60325"/>
    <s v="Waubonsee Community College"/>
    <s v="Waubonsee Community College Sugar Grove -Rt 47 and  Waubonsee Dr - Aurora"/>
    <s v="Outdoor &amp; Garage - LED Fixtures"/>
    <s v="Outdoor &amp; Garage Lighting"/>
    <s v="Exterior"/>
    <n v="0"/>
    <n v="276651.77500000002"/>
    <n v="0"/>
    <x v="0"/>
    <x v="1"/>
    <n v="10.1978380583316"/>
    <s v="Qty / 1,000"/>
    <m/>
    <s v="Public-Lighting"/>
    <s v="lighting"/>
    <n v="1"/>
    <n v="1"/>
    <s v="Lighting"/>
    <n v="0.95625781801464005"/>
    <n v="1.47347312606477"/>
    <n v="264550.42271137697"/>
    <n v="0"/>
    <n v="0.71"/>
    <n v="187830.80012507801"/>
    <n v="0"/>
    <n v="4903"/>
    <n v="1"/>
    <n v="1"/>
    <n v="0"/>
    <n v="0"/>
    <n v="14.276973281664301"/>
    <d v="1900-01-09T04:44:53"/>
    <n v="43224"/>
    <n v="0"/>
    <n v="0"/>
    <n v="1"/>
    <n v="1915468.0820423963"/>
  </r>
  <r>
    <s v="STND-60326"/>
    <s v="Museum of Science and Industry"/>
    <s v="Museum of Science &amp; Industry - 5700 S Lake Shore Dr - Chicago"/>
    <s v="New Indoor LED Fixtures"/>
    <s v="Indoor Lighting"/>
    <s v="Miscellaneous"/>
    <n v="0"/>
    <n v="18032.507000000001"/>
    <n v="3.8619650000000001"/>
    <x v="0"/>
    <x v="0"/>
    <n v="14.797277300976599"/>
    <s v="Qty / 1,000"/>
    <m/>
    <s v="Private-Lighting"/>
    <s v="lighting"/>
    <n v="3"/>
    <n v="1"/>
    <s v="Lighting"/>
    <n v="0.91633259480590001"/>
    <n v="1.30467645558681"/>
    <n v="16523.7739301656"/>
    <n v="5.0386148078003004"/>
    <n v="0.71"/>
    <n v="11731.879490417499"/>
    <n v="3.5774165135382101"/>
    <n v="3379"/>
    <n v="1.0900000000000001"/>
    <n v="1.36"/>
    <n v="2.1999999999999999E-2"/>
    <n v="0.57999999999999996"/>
    <n v="20.7161882213673"/>
    <d v="1900-01-13T19:08:05"/>
    <n v="43247"/>
    <n v="6.38769625735332"/>
    <n v="333.50736372811201"/>
    <n v="1"/>
    <n v="173599.87408134778"/>
  </r>
  <r>
    <s v="STND-60327"/>
    <s v="Active Glass Co"/>
    <s v="Active Glass - 1550 Landmeier Rd - Elk Grove Village"/>
    <s v="New Indoor LED Fixtures"/>
    <s v="Indoor Lighting"/>
    <s v="Office"/>
    <n v="0"/>
    <n v="16742.232"/>
    <n v="3.76464"/>
    <x v="0"/>
    <x v="0"/>
    <n v="15"/>
    <s v="Qty / 1,000"/>
    <m/>
    <s v="Private-Lighting"/>
    <s v="lighting"/>
    <n v="3"/>
    <n v="1"/>
    <s v="Lighting"/>
    <n v="0.91633259480590001"/>
    <n v="1.30467645558681"/>
    <n v="15341.452891402399"/>
    <n v="4.9116371717603204"/>
    <n v="0.71"/>
    <n v="10892.431552895699"/>
    <n v="3.48726239194982"/>
    <n v="2885"/>
    <n v="1.165"/>
    <n v="1.3779999999999999"/>
    <n v="2.5499999999999998E-2"/>
    <n v="0.55000000000000004"/>
    <n v="24.263431542460999"/>
    <d v="1900-01-16T07:56:40"/>
    <n v="43288"/>
    <n v="6.48058737532698"/>
    <n v="335.80004182897898"/>
    <n v="0"/>
    <n v="163386.4732934355"/>
  </r>
  <r>
    <s v="STND-60328"/>
    <s v="Hazel Crest Assembly Church"/>
    <s v="Hazelcrest Assembly Church - 17801 S Cicero Ave - County Club Hills"/>
    <s v="Outdoor &amp; Garage - LED Fixtures"/>
    <s v="Outdoor &amp; Garage Lighting"/>
    <s v="Exterior"/>
    <n v="0"/>
    <n v="35522.235000000001"/>
    <n v="0"/>
    <x v="0"/>
    <x v="0"/>
    <n v="10.1978380583316"/>
    <s v="Qty / 1,000"/>
    <m/>
    <s v="Private-Lighting"/>
    <s v="lighting"/>
    <n v="3"/>
    <n v="1"/>
    <s v="Lighting"/>
    <n v="0.91633259480590001"/>
    <n v="1.30467645558681"/>
    <n v="32550.181770855001"/>
    <n v="0"/>
    <n v="0.71"/>
    <n v="23110.629057307"/>
    <n v="0"/>
    <n v="4903"/>
    <n v="1"/>
    <n v="1"/>
    <n v="0"/>
    <n v="0"/>
    <n v="14.276973281664301"/>
    <d v="1900-01-09T04:44:53"/>
    <n v="43246"/>
    <n v="0"/>
    <n v="0"/>
    <n v="1"/>
    <n v="235678.45255258947"/>
  </r>
  <r>
    <s v="STND-60329"/>
    <s v="Lake Forest Graduate School of Management"/>
    <s v="Lake Forest Graduate School of Management - 1905 W Field Ct - Lake Forest"/>
    <s v="Outdoor &amp; Garage - LED Fixtures"/>
    <s v="Outdoor &amp; Garage Lighting"/>
    <s v="Exterior"/>
    <n v="0"/>
    <n v="17528.224999999999"/>
    <n v="0"/>
    <x v="0"/>
    <x v="0"/>
    <n v="10.1978380583316"/>
    <s v="Qty / 1,000"/>
    <m/>
    <s v="Private-Lighting"/>
    <s v="lighting"/>
    <n v="3"/>
    <n v="1"/>
    <s v="Lighting"/>
    <n v="0.91633259480590001"/>
    <n v="1.30467645558681"/>
    <n v="16061.683896591599"/>
    <n v="0"/>
    <n v="0.71"/>
    <n v="11403.7955665801"/>
    <n v="0"/>
    <n v="4903"/>
    <n v="1"/>
    <n v="1"/>
    <n v="0"/>
    <n v="0"/>
    <n v="14.276973281664301"/>
    <d v="1900-01-09T04:44:53"/>
    <n v="43299"/>
    <n v="0"/>
    <n v="0"/>
    <n v="0"/>
    <n v="116294.06043830371"/>
  </r>
  <r>
    <s v="STND-60331"/>
    <s v="Lemont Bromberek SD 113A"/>
    <s v="Lemont Brombeck SD 113A - 1135 Kim Pl - Lemont"/>
    <s v="Occupancy Sensors"/>
    <s v="Indoor Lighting"/>
    <s v="K-12 School"/>
    <n v="0"/>
    <n v="21706.421999999999"/>
    <n v="19.524028000000001"/>
    <x v="0"/>
    <x v="1"/>
    <n v="8"/>
    <s v="Qty / 1,000"/>
    <m/>
    <s v="Public-Lighting"/>
    <s v="lighting"/>
    <n v="3"/>
    <n v="1"/>
    <s v="Lighting"/>
    <n v="0.99829244462109001"/>
    <n v="0.987374621353864"/>
    <n v="21669.357082357001"/>
    <n v="19.277529753802199"/>
    <n v="0.71"/>
    <n v="15385.2435284735"/>
    <n v="13.687046125199601"/>
    <n v="2979"/>
    <n v="1.17333333333333"/>
    <n v="1.323"/>
    <n v="2.1333333333333301E-2"/>
    <n v="0.72"/>
    <n v="23.497818059751602"/>
    <d v="1900-01-15T18:49:11"/>
    <n v="43282"/>
    <n v="25.563286196711701"/>
    <n v="393.98831058831001"/>
    <n v="0"/>
    <n v="123081.948227788"/>
  </r>
  <r>
    <s v="STND-60331"/>
    <s v="Lemont Bromberek SD 113A"/>
    <s v="Lemont Brombeck SD 113A - 1135 Kim Pl - Lemont"/>
    <s v="Outdoor &amp; Garage - LED Fixtures"/>
    <s v="Outdoor &amp; Garage Lighting"/>
    <s v="Exterior"/>
    <n v="0"/>
    <n v="3485.43"/>
    <n v="0.95040000000000002"/>
    <x v="0"/>
    <x v="1"/>
    <n v="10.1978380583316"/>
    <s v="Qty / 1,000"/>
    <m/>
    <s v="Public-Lighting"/>
    <s v="lighting"/>
    <n v="3"/>
    <n v="1"/>
    <s v="Lighting"/>
    <n v="0.99829244462109001"/>
    <n v="0.987374621353864"/>
    <n v="3479.4784352556899"/>
    <n v="0.93840084013471303"/>
    <n v="0.71"/>
    <n v="2470.42968903154"/>
    <n v="0.66626459649564596"/>
    <n v="4903"/>
    <n v="1"/>
    <n v="1"/>
    <n v="0"/>
    <n v="0"/>
    <n v="14.276973281664301"/>
    <d v="1900-01-09T04:44:53"/>
    <n v="43282"/>
    <n v="0.93840084013471303"/>
    <n v="0"/>
    <n v="0"/>
    <n v="25193.041903238136"/>
  </r>
  <r>
    <s v="STND-60332"/>
    <s v="CVS Pharmacy, Inc."/>
    <s v="CVS Pharmacy Inc - 6150 N Broadway St - Chicago"/>
    <s v="LED Refrigerated Display Case Lighting for Open and Closed Cases"/>
    <s v="Refrigeration"/>
    <s v="Retail (mall/dept. store)"/>
    <n v="0"/>
    <n v="5057.91"/>
    <n v="0.60189999999999999"/>
    <x v="2"/>
    <x v="0"/>
    <n v="8.6177180282661094"/>
    <s v="ΔkWpeak / CF"/>
    <n v="0.69"/>
    <s v="Private-Lighting"/>
    <s v="lighting"/>
    <n v="3"/>
    <n v="1"/>
    <s v="Non-Lighting"/>
    <n v="0.91633259480590001"/>
    <n v="1.30467645558681"/>
    <n v="4634.7277945947098"/>
    <n v="0.78528475861769897"/>
    <n v="0.7"/>
    <n v="3244.3094562163001"/>
    <n v="0.54969933103238899"/>
    <n v="5478"/>
    <n v="1.1200000000000001"/>
    <n v="1.31"/>
    <n v="2.1999999999999999E-2"/>
    <n v="0.95"/>
    <n v="12.7783862723622"/>
    <d v="1900-01-08T03:03:29"/>
    <n v="43374"/>
    <n v="1.13809385306913"/>
    <n v="0"/>
    <n v="0"/>
    <n v="27958.544090109426"/>
  </r>
  <r>
    <s v="STND-60332"/>
    <s v="CVS Pharmacy, Inc."/>
    <s v="CVS Pharmacy Inc - 6150 N Broadway St - Chicago"/>
    <s v="New Indoor LED Fixtures"/>
    <s v="Indoor Lighting"/>
    <s v="Retail (mall/dept. store)"/>
    <n v="0"/>
    <n v="20872.494999999999"/>
    <n v="4.2337889999999998"/>
    <x v="0"/>
    <x v="0"/>
    <n v="9.1274187659729797"/>
    <s v="Qty / 1,000"/>
    <m/>
    <s v="Private-Lighting"/>
    <s v="lighting"/>
    <n v="3"/>
    <n v="1"/>
    <s v="Lighting"/>
    <n v="0.91633259480590001"/>
    <n v="1.30467645558681"/>
    <n v="19126.147503423199"/>
    <n v="5.5237248262224101"/>
    <n v="0.71"/>
    <n v="13579.564727430499"/>
    <n v="3.9218446266179101"/>
    <n v="5478"/>
    <n v="1.1200000000000001"/>
    <n v="1.31"/>
    <n v="2.1999999999999999E-2"/>
    <n v="0.95"/>
    <n v="12.7783862723622"/>
    <d v="1900-01-08T03:03:29"/>
    <n v="43374"/>
    <n v="4.4385093019063104"/>
    <n v="375.69218310295503"/>
    <n v="0"/>
    <n v="123946.3739268939"/>
  </r>
  <r>
    <s v="STND-60332"/>
    <s v="CVS Pharmacy, Inc."/>
    <s v="CVS Pharmacy Inc - 6150 N Broadway St - Chicago"/>
    <s v="New Indoor LED Fixtures"/>
    <s v="Indoor Lighting"/>
    <s v="Retail (mall/dept. store)"/>
    <n v="0"/>
    <n v="4797.8519999999999"/>
    <n v="0.97319900000000004"/>
    <x v="0"/>
    <x v="0"/>
    <n v="9.1274187659729797"/>
    <s v="Qty / 1,000"/>
    <m/>
    <s v="Private-Lighting"/>
    <s v="lighting"/>
    <n v="3"/>
    <n v="1"/>
    <s v="Lighting"/>
    <n v="0.91633259480590001"/>
    <n v="1.30467645558681"/>
    <n v="4396.4281726546797"/>
    <n v="1.26970982190062"/>
    <n v="0.71"/>
    <n v="3121.4640025848198"/>
    <n v="0.90149397354944305"/>
    <n v="5478"/>
    <n v="1.1200000000000001"/>
    <n v="1.31"/>
    <n v="2.1999999999999999E-2"/>
    <n v="0.95"/>
    <n v="12.7783862723622"/>
    <d v="1900-01-08T03:03:29"/>
    <n v="43374"/>
    <n v="1.0202569882688799"/>
    <n v="86.358410534288296"/>
    <n v="0"/>
    <n v="28490.909114501814"/>
  </r>
  <r>
    <s v="STND-60332"/>
    <s v="CVS Pharmacy, Inc."/>
    <s v="CVS Pharmacy Inc - 6150 N Broadway St - Chicago"/>
    <s v="New Indoor LED Fixtures"/>
    <s v="Indoor Lighting"/>
    <s v="Retail (mall/dept. store)"/>
    <n v="0"/>
    <n v="1822.202"/>
    <n v="0.36961699999999997"/>
    <x v="0"/>
    <x v="0"/>
    <n v="9.1274187659729797"/>
    <s v="Qty / 1,000"/>
    <m/>
    <s v="Private-Lighting"/>
    <s v="lighting"/>
    <n v="3"/>
    <n v="1"/>
    <s v="Lighting"/>
    <n v="0.91633259480590001"/>
    <n v="1.30467645558681"/>
    <n v="1669.7430869205"/>
    <n v="0.48223059748462899"/>
    <n v="0.71"/>
    <n v="1185.51759171356"/>
    <n v="0.34238372421408603"/>
    <n v="5478"/>
    <n v="1.1200000000000001"/>
    <n v="1.31"/>
    <n v="2.1999999999999999E-2"/>
    <n v="0.95"/>
    <n v="12.7783862723622"/>
    <d v="1900-01-08T03:03:29"/>
    <n v="43374"/>
    <n v="0.38748943148624199"/>
    <n v="32.7985249216527"/>
    <n v="0"/>
    <n v="10820.71551399744"/>
  </r>
  <r>
    <s v="STND-60333"/>
    <s v="CVS PHARMACY, INC."/>
    <s v="CVS Pharmacy Inc - 105 S Wabash Ave - Chicago"/>
    <s v="Retrofit of Existing Indoor Fixtures to LED"/>
    <s v="Indoor Lighting"/>
    <s v="Retail (mall/dept. store)"/>
    <n v="0"/>
    <n v="2092.1579999999999"/>
    <n v="0.424375"/>
    <x v="0"/>
    <x v="0"/>
    <n v="9.1274187659729797"/>
    <s v="Qty / 1,000"/>
    <m/>
    <s v="Private-Lighting"/>
    <s v="lighting"/>
    <n v="3"/>
    <n v="1"/>
    <s v="Lighting"/>
    <n v="0.91633259480590001"/>
    <n v="1.30467645558681"/>
    <n v="1917.1125688839199"/>
    <n v="0.55367207083965098"/>
    <n v="0.71"/>
    <n v="1361.1499239075799"/>
    <n v="0.393107170296152"/>
    <n v="5478"/>
    <n v="1.1200000000000001"/>
    <n v="1.31"/>
    <n v="2.1999999999999999E-2"/>
    <n v="0.95"/>
    <n v="12.7783862723622"/>
    <d v="1900-01-08T03:03:29"/>
    <n v="43379"/>
    <n v="0.44489519553206203"/>
    <n v="37.657568317362703"/>
    <n v="0"/>
    <n v="12423.785358776739"/>
  </r>
  <r>
    <s v="STND-60333"/>
    <s v="CVS PHARMACY, INC."/>
    <s v="CVS Pharmacy Inc - 105 S Wabash Ave - Chicago"/>
    <s v="Retrofit of Existing Indoor Fixtures to LED"/>
    <s v="Indoor Lighting"/>
    <s v="Retail (mall/dept. store)"/>
    <n v="0"/>
    <n v="1601.329"/>
    <n v="0.32481500000000002"/>
    <x v="0"/>
    <x v="0"/>
    <n v="9.1274187659729797"/>
    <s v="Qty / 1,000"/>
    <m/>
    <s v="Private-Lighting"/>
    <s v="lighting"/>
    <n v="3"/>
    <n v="1"/>
    <s v="Lighting"/>
    <n v="0.91633259480590001"/>
    <n v="1.30467645558681"/>
    <n v="1467.3499577079399"/>
    <n v="0.423778482921429"/>
    <n v="0.71"/>
    <n v="1041.8184699726401"/>
    <n v="0.30088272287421403"/>
    <n v="5478"/>
    <n v="1.1200000000000001"/>
    <n v="1.31"/>
    <n v="2.1999999999999999E-2"/>
    <n v="0.95"/>
    <n v="12.7783862723622"/>
    <d v="1900-01-08T03:03:29"/>
    <n v="43379"/>
    <n v="0.34052107908511697"/>
    <n v="28.822945597834501"/>
    <n v="0"/>
    <n v="9509.1134535655328"/>
  </r>
  <r>
    <s v="STND-60333"/>
    <s v="CVS PHARMACY, INC."/>
    <s v="CVS Pharmacy Inc - 105 S Wabash Ave - Chicago"/>
    <s v="Retrofit of Existing Indoor Fixtures to LED"/>
    <s v="Indoor Lighting"/>
    <s v="Retail (mall/dept. store)"/>
    <n v="0"/>
    <n v="9804.3050000000003"/>
    <n v="1.9887109999999999"/>
    <x v="0"/>
    <x v="0"/>
    <n v="9.1274187659729797"/>
    <s v="Qty / 1,000"/>
    <m/>
    <s v="Private-Lighting"/>
    <s v="lighting"/>
    <n v="3"/>
    <n v="1"/>
    <s v="Lighting"/>
    <n v="0.91633259480590001"/>
    <n v="1.30467645558681"/>
    <n v="8984.0042409184607"/>
    <n v="2.59462441866649"/>
    <n v="0.71"/>
    <n v="6378.6430110520996"/>
    <n v="1.8421833372532099"/>
    <n v="5478"/>
    <n v="1.1200000000000001"/>
    <n v="1.31"/>
    <n v="2.1999999999999999E-2"/>
    <n v="0.95"/>
    <n v="12.7783862723622"/>
    <d v="1900-01-08T03:03:29"/>
    <n v="43379"/>
    <n v="2.0848729760277198"/>
    <n v="176.47151187518401"/>
    <n v="0"/>
    <n v="58220.545920519326"/>
  </r>
  <r>
    <s v="STND-60333"/>
    <s v="CVS PHARMACY, INC."/>
    <s v="CVS Pharmacy Inc - 105 S Wabash Ave - Chicago"/>
    <s v="Retrofit of Existing Indoor Fixtures to LED"/>
    <s v="Indoor Lighting"/>
    <s v="Retail (mall/dept. store)"/>
    <n v="0"/>
    <n v="19191.405999999999"/>
    <n v="3.8927960000000001"/>
    <x v="0"/>
    <x v="0"/>
    <n v="9.1274187659729797"/>
    <s v="Qty / 1,000"/>
    <m/>
    <s v="Private-Lighting"/>
    <s v="lighting"/>
    <n v="3"/>
    <n v="1"/>
    <s v="Lighting"/>
    <n v="0.91633259480590001"/>
    <n v="1.30467645558681"/>
    <n v="17585.710857953502"/>
    <n v="5.0788392876025004"/>
    <n v="0.71"/>
    <n v="12485.854709147001"/>
    <n v="3.60597589419777"/>
    <n v="5478"/>
    <n v="1.1200000000000001"/>
    <n v="1.31"/>
    <n v="2.1999999999999999E-2"/>
    <n v="0.95"/>
    <n v="12.7783862723622"/>
    <d v="1900-01-08T03:03:29"/>
    <n v="43379"/>
    <n v="4.0810279530755302"/>
    <n v="345.43360613837302"/>
    <n v="0"/>
    <n v="113963.62458148044"/>
  </r>
  <r>
    <s v="STND-60333"/>
    <s v="CVS PHARMACY, INC."/>
    <s v="CVS Pharmacy Inc - 105 S Wabash Ave - Chicago"/>
    <s v="Retrofit of Existing Indoor Fixtures to LED"/>
    <s v="Indoor Lighting"/>
    <s v="Retail (mall/dept. store)"/>
    <n v="0"/>
    <n v="35339.673999999999"/>
    <n v="7.1683199999999996"/>
    <x v="0"/>
    <x v="0"/>
    <n v="9.1274187659729797"/>
    <s v="Qty / 1,000"/>
    <m/>
    <s v="Private-Lighting"/>
    <s v="lighting"/>
    <n v="3"/>
    <n v="1"/>
    <s v="Lighting"/>
    <n v="0.91633259480590001"/>
    <n v="1.30467645558681"/>
    <n v="32382.895176014601"/>
    <n v="9.3523383301120209"/>
    <n v="0.71"/>
    <n v="22991.855574970399"/>
    <n v="6.64016021437953"/>
    <n v="5478"/>
    <n v="1.1200000000000001"/>
    <n v="1.31"/>
    <n v="2.1999999999999999E-2"/>
    <n v="0.95"/>
    <n v="12.7783862723622"/>
    <d v="1900-01-08T03:03:29"/>
    <n v="43379"/>
    <n v="7.5149363841800003"/>
    <n v="636.09258381457198"/>
    <n v="0"/>
    <n v="209856.2940395253"/>
  </r>
  <r>
    <s v="STND-60334"/>
    <s v="All-Star Management No 29 Inc"/>
    <s v="All-Star Management No 29 Inc - 221 S Weber Rd - Bolingbrook"/>
    <s v="Outdoor &amp; Garage - LED Fixture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288"/>
    <n v="0"/>
    <n v="0"/>
    <n v="0"/>
    <n v="138902.27638365139"/>
  </r>
  <r>
    <s v="STND-60334"/>
    <s v="All-Star Management No 29 Inc"/>
    <s v="All-Star Management No 29 Inc - 221 S Weber Rd - Bolingbrook"/>
    <s v="Outdoor &amp; Garage - LED Fixtures"/>
    <s v="Outdoor &amp; Garage Lighting"/>
    <s v="Exterior"/>
    <n v="0"/>
    <n v="858.02499999999998"/>
    <n v="0"/>
    <x v="0"/>
    <x v="0"/>
    <n v="10.1978380583316"/>
    <s v="Qty / 1,000"/>
    <m/>
    <s v="Private-Lighting"/>
    <s v="lighting"/>
    <n v="3"/>
    <n v="1"/>
    <s v="Lighting"/>
    <n v="0.91633259480590001"/>
    <n v="1.30467645558681"/>
    <n v="786.23627465833204"/>
    <n v="0"/>
    <n v="0.71"/>
    <n v="558.22775500741602"/>
    <n v="0"/>
    <n v="4903"/>
    <n v="1"/>
    <n v="1"/>
    <n v="0"/>
    <n v="0"/>
    <n v="14.276973281664301"/>
    <d v="1900-01-09T04:44:53"/>
    <n v="43288"/>
    <n v="0"/>
    <n v="0"/>
    <n v="0"/>
    <n v="5692.7162452316352"/>
  </r>
  <r>
    <s v="STND-60334"/>
    <s v="All-Star Management No 29 Inc"/>
    <s v="All-Star Management No 29 Inc - 221 S Weber Rd - Bolingbrook"/>
    <s v="Outdoor &amp; Garage - LED Fixtures"/>
    <s v="Outdoor &amp; Garage Lighting"/>
    <s v="Exterior"/>
    <n v="0"/>
    <n v="877.63699999999994"/>
    <n v="0"/>
    <x v="0"/>
    <x v="0"/>
    <n v="10.1978380583316"/>
    <s v="Qty / 1,000"/>
    <m/>
    <s v="Private-Lighting"/>
    <s v="lighting"/>
    <n v="3"/>
    <n v="1"/>
    <s v="Lighting"/>
    <n v="0.91633259480590001"/>
    <n v="1.30467645558681"/>
    <n v="804.20738950766497"/>
    <n v="0"/>
    <n v="0.71"/>
    <n v="570.98724655044202"/>
    <n v="0"/>
    <n v="4903"/>
    <n v="1"/>
    <n v="1"/>
    <n v="0"/>
    <n v="0"/>
    <n v="14.276973281664301"/>
    <d v="1900-01-09T04:44:53"/>
    <n v="43288"/>
    <n v="0"/>
    <n v="0"/>
    <n v="0"/>
    <n v="5822.8354736940664"/>
  </r>
  <r>
    <s v="STND-60336"/>
    <s v="Skandia Inc"/>
    <s v="Skandia Inc - 5000 N Hwy 251 - Davis Junction"/>
    <s v="New Indoor LED Fixtures"/>
    <s v="Indoor Lighting"/>
    <s v="Warehouse"/>
    <n v="0"/>
    <n v="118951.46400000001"/>
    <n v="18.825282999999999"/>
    <x v="0"/>
    <x v="0"/>
    <n v="9.5383441434566993"/>
    <s v="Qty / 1,000"/>
    <m/>
    <s v="Private-Lighting"/>
    <s v="lighting"/>
    <n v="2"/>
    <n v="1"/>
    <s v="Lighting"/>
    <n v="0.97902139861649395"/>
    <n v="0.93591656730105399"/>
    <n v="116456.02865275901"/>
    <n v="17.618894243830901"/>
    <n v="0.71"/>
    <n v="82683.780343459206"/>
    <n v="12.509414913119899"/>
    <n v="5242"/>
    <n v="1"/>
    <n v="1.22"/>
    <n v="1.0999999999999999E-2"/>
    <n v="0.68"/>
    <n v="13.3536818008394"/>
    <d v="1900-01-08T12:55:13"/>
    <n v="43247"/>
    <n v="21.237818519564701"/>
    <n v="1281.0163151803499"/>
    <n v="1"/>
    <n v="788666.35199789423"/>
  </r>
  <r>
    <s v="STND-60337"/>
    <s v="Loyola Academy"/>
    <s v="Loyola Academy - 1100 Laramie Ave - Wilmette"/>
    <s v="Retrofit of Existing Indoor Fixtures to LED"/>
    <s v="Indoor Lighting"/>
    <s v="K-12 School"/>
    <n v="0"/>
    <n v="5175.8639999999996"/>
    <n v="1.4113439999999999"/>
    <x v="0"/>
    <x v="0"/>
    <n v="15"/>
    <s v="Qty / 1,000"/>
    <m/>
    <s v="Private-Lighting"/>
    <s v="lighting"/>
    <n v="3"/>
    <n v="1"/>
    <s v="Lighting"/>
    <n v="0.91633259480590001"/>
    <n v="1.30467645558681"/>
    <n v="4742.8128894824404"/>
    <n v="1.84134728753371"/>
    <n v="0.71"/>
    <n v="3367.3971515325302"/>
    <n v="1.3073565741489299"/>
    <n v="2979"/>
    <n v="1.17333333333333"/>
    <n v="1.323"/>
    <n v="2.1333333333333301E-2"/>
    <n v="0.72"/>
    <n v="23.497818059751602"/>
    <d v="1900-01-15T18:49:11"/>
    <n v="43288"/>
    <n v="1.93305123827759"/>
    <n v="86.232961626953497"/>
    <n v="0"/>
    <n v="50510.957272987951"/>
  </r>
  <r>
    <s v="STND-60339"/>
    <s v="ANN &amp; ROBERT H. LURIE CHILDREN'S HOSPITAL OF CHICAGO"/>
    <s v="Ann &amp; Robert H Lurie Children's Hospital of Chicago - 225 E Chicago Ave - Chicago"/>
    <s v="Low Pressure Drop HEPA Filters"/>
    <s v="Laboratory"/>
    <s v="Hospital (24/7)"/>
    <n v="0"/>
    <n v="179318.204"/>
    <n v="20.438852000000001"/>
    <x v="8"/>
    <x v="0"/>
    <n v="5"/>
    <s v="ΔkWpeak / CF"/>
    <n v="1"/>
    <s v="Private-Non-Lighting"/>
    <s v="non_lighting"/>
    <n v="2"/>
    <n v="1"/>
    <s v="Non-Lighting"/>
    <n v="0.76002432528749297"/>
    <n v="0.465462131779591"/>
    <n v="136286.197006865"/>
    <n v="9.5135116230475596"/>
    <n v="0.7"/>
    <n v="95400.337904805594"/>
    <n v="6.6594581361332903"/>
    <n v="7616"/>
    <n v="1.23"/>
    <n v="1.41"/>
    <n v="1.4E-2"/>
    <n v="0.73499999999999999"/>
    <n v="9.1911764705882408"/>
    <d v="1900-01-05T13:33:47"/>
    <n v="43336"/>
    <n v="9.5135116230475596"/>
    <n v="0"/>
    <n v="0"/>
    <n v="477001.68952402798"/>
  </r>
  <r>
    <s v="STND-60340"/>
    <s v="The Mission of Our Lade of Mercy, Inc."/>
    <s v="The Catholic Bishop Mercy Home for Boys &amp; Girls - 1125-31 W Adams St- Chicago"/>
    <s v="New Indoor LED Fixtures"/>
    <s v="Indoor Lighting"/>
    <s v="Miscellaneous (24/7)"/>
    <n v="0"/>
    <n v="22782.198"/>
    <n v="2.5375489999999998"/>
    <x v="0"/>
    <x v="0"/>
    <n v="6.5651260504201696"/>
    <s v="Qty / 1,000"/>
    <m/>
    <s v="Private-Lighting"/>
    <s v="lighting"/>
    <n v="3"/>
    <n v="1"/>
    <s v="Lighting"/>
    <n v="0.91633259480590001"/>
    <n v="1.30467645558681"/>
    <n v="20876.070608721799"/>
    <n v="3.3106804351978401"/>
    <n v="0.71"/>
    <n v="14822.010132192499"/>
    <n v="2.3505831089904698"/>
    <n v="7616"/>
    <n v="1.1100000000000001"/>
    <n v="1.29"/>
    <n v="2.1999999999999999E-2"/>
    <n v="0.76"/>
    <n v="9.1911764705882408"/>
    <d v="1900-01-05T13:33:47"/>
    <n v="43291"/>
    <n v="3.3768670289655698"/>
    <n v="413.75995801070201"/>
    <n v="0"/>
    <n v="97308.364838448673"/>
  </r>
  <r>
    <s v="STND-60340"/>
    <s v="The Mission of Our Lade of Mercy, Inc."/>
    <s v="The Catholic Bishop Mercy Home for Boys &amp; Girls - 1125-31 W Adams St- Chicago"/>
    <s v="New Indoor LED Fixtures"/>
    <s v="Indoor Lighting"/>
    <s v="Miscellaneous (24/7)"/>
    <n v="0"/>
    <n v="46988.283000000003"/>
    <n v="5.2336939999999998"/>
    <x v="0"/>
    <x v="0"/>
    <n v="6.5651260504201696"/>
    <s v="Qty / 1,000"/>
    <m/>
    <s v="Private-Lighting"/>
    <s v="lighting"/>
    <n v="3"/>
    <n v="1"/>
    <s v="Lighting"/>
    <n v="0.91633259480590001"/>
    <n v="1.30467645558681"/>
    <n v="43056.895286863997"/>
    <n v="6.8282773375459396"/>
    <n v="0.71"/>
    <n v="30570.3956536734"/>
    <n v="4.8480769096576104"/>
    <n v="7616"/>
    <n v="1.1100000000000001"/>
    <n v="1.29"/>
    <n v="2.1999999999999999E-2"/>
    <n v="0.76"/>
    <n v="9.1911764705882408"/>
    <d v="1900-01-05T13:33:47"/>
    <n v="43291"/>
    <n v="6.96478716599953"/>
    <n v="853.37990658649301"/>
    <n v="0"/>
    <n v="200698.50087758276"/>
  </r>
  <r>
    <s v="STND-60341"/>
    <s v="The Mission of Our Lady of Mercy, Inc."/>
    <s v="The Catholic Bishop Mercy Home for Boys &amp; Girls - 207 S Racine - Chicago"/>
    <s v="New Indoor LED Fixtures"/>
    <s v="Indoor Lighting"/>
    <s v="Miscellaneous (24/7)"/>
    <n v="0"/>
    <n v="2997.6579999999999"/>
    <n v="0.33388800000000002"/>
    <x v="0"/>
    <x v="0"/>
    <n v="6.5651260504201696"/>
    <s v="Qty / 1,000"/>
    <m/>
    <s v="Private-Lighting"/>
    <s v="lighting"/>
    <n v="3"/>
    <n v="1"/>
    <s v="Lighting"/>
    <n v="0.91633259480590001"/>
    <n v="1.30467645558681"/>
    <n v="2746.8517334806602"/>
    <n v="0.43561581240296798"/>
    <n v="0.71"/>
    <n v="1950.26473077127"/>
    <n v="0.30928722680610699"/>
    <n v="7616"/>
    <n v="1.1100000000000001"/>
    <n v="1.29"/>
    <n v="2.1999999999999999E-2"/>
    <n v="0.76"/>
    <n v="9.1911764705882408"/>
    <d v="1900-01-05T13:33:47"/>
    <n v="43297"/>
    <n v="0.44432457405443498"/>
    <n v="54.442106429346502"/>
    <n v="0"/>
    <n v="12803.733789202144"/>
  </r>
  <r>
    <s v="STND-60341"/>
    <s v="The Mission of Our Lady of Mercy, Inc."/>
    <s v="The Catholic Bishop Mercy Home for Boys &amp; Girls - 207 S Racine - Chicago"/>
    <s v="New Indoor LED Fixtures"/>
    <s v="Indoor Lighting"/>
    <s v="Miscellaneous (24/7)"/>
    <n v="0"/>
    <n v="5339.5780000000004"/>
    <n v="0.59473799999999999"/>
    <x v="0"/>
    <x v="0"/>
    <n v="6.5651260504201696"/>
    <s v="Qty / 1,000"/>
    <m/>
    <s v="Private-Lighting"/>
    <s v="lighting"/>
    <n v="3"/>
    <n v="1"/>
    <s v="Lighting"/>
    <n v="0.91633259480590001"/>
    <n v="1.30467645558681"/>
    <n v="4892.8293639085005"/>
    <n v="0.77594066584278598"/>
    <n v="0.71"/>
    <n v="3473.9088483750302"/>
    <n v="0.550917872748378"/>
    <n v="7616"/>
    <n v="1.1100000000000001"/>
    <n v="1.29"/>
    <n v="2.1999999999999999E-2"/>
    <n v="0.76"/>
    <n v="9.1911764705882408"/>
    <d v="1900-01-05T13:33:47"/>
    <n v="43297"/>
    <n v="0.79145314753446105"/>
    <n v="96.974996401789994"/>
    <n v="0"/>
    <n v="22806.649477252042"/>
  </r>
  <r>
    <s v="STND-60342"/>
    <s v="Village of Oswego"/>
    <s v="Village of Oswego Oswego Police Department - 3355 Woolley Rd - Oswego"/>
    <s v="VSD on HVAC Fan or Pump &lt;= 200 HP"/>
    <s v="Variable Speed Drives"/>
    <s v="Miscellaneous (24/7)"/>
    <n v="0"/>
    <n v="75491.418999999994"/>
    <n v="6.269355"/>
    <x v="6"/>
    <x v="1"/>
    <n v="15"/>
    <s v="ΔkWpeak"/>
    <m/>
    <s v="Public-Non-Lighting"/>
    <s v="non_lighting"/>
    <n v="1"/>
    <n v="1"/>
    <s v="Non-Lighting"/>
    <n v="0.46348031721691302"/>
    <n v="0.21642929544533601"/>
    <n v="34988.786825274903"/>
    <n v="1.3568720855467"/>
    <n v="0.7"/>
    <n v="24492.150777692401"/>
    <n v="0.94981045988268697"/>
    <n v="7616"/>
    <n v="1.1100000000000001"/>
    <n v="1.29"/>
    <n v="2.1999999999999999E-2"/>
    <n v="0.76"/>
    <n v="9.1911764705882408"/>
    <d v="1900-01-05T13:33:47"/>
    <n v="43398"/>
    <n v="1.3568720855467"/>
    <n v="0"/>
    <n v="0"/>
    <n v="367382.26166538603"/>
  </r>
  <r>
    <s v="STND-60342"/>
    <s v="Village of Oswego"/>
    <s v="Village of Oswego Oswego Police Department - 3355 Woolley Rd - Oswego"/>
    <s v="VSD on HVAC Fan or Pump &lt;= 200 HP"/>
    <s v="Variable Speed Drives"/>
    <s v="Miscellaneous (24/7)"/>
    <n v="0"/>
    <n v="42312.008999999998"/>
    <n v="0"/>
    <x v="6"/>
    <x v="1"/>
    <n v="15"/>
    <s v="ΔkWpeak"/>
    <m/>
    <s v="Public-Non-Lighting"/>
    <s v="non_lighting"/>
    <n v="1"/>
    <n v="1"/>
    <s v="Non-Lighting"/>
    <n v="0.46348031721691302"/>
    <n v="0.21642929544533601"/>
    <n v="19610.783353404899"/>
    <n v="0"/>
    <n v="0.7"/>
    <n v="13727.548347383399"/>
    <n v="0"/>
    <n v="7616"/>
    <n v="1.1100000000000001"/>
    <n v="1.29"/>
    <n v="2.1999999999999999E-2"/>
    <n v="0.76"/>
    <n v="9.1911764705882408"/>
    <d v="1900-01-05T13:33:47"/>
    <n v="43398"/>
    <n v="0"/>
    <n v="0"/>
    <n v="0"/>
    <n v="205913.225210751"/>
  </r>
  <r>
    <s v="STND-60342"/>
    <s v="Village of Oswego"/>
    <s v="Village of Oswego Oswego Police Department - 3355 Woolley Rd - Oswego"/>
    <s v="VSD on HVAC Fan or Pump &lt;= 200 HP"/>
    <s v="Variable Speed Drives"/>
    <s v="Miscellaneous (24/7)"/>
    <n v="0"/>
    <n v="41562.86"/>
    <n v="1.6257779999999999"/>
    <x v="6"/>
    <x v="1"/>
    <n v="15"/>
    <s v="ΔkWpeak"/>
    <m/>
    <s v="Public-Non-Lighting"/>
    <s v="non_lighting"/>
    <n v="1"/>
    <n v="1"/>
    <s v="Non-Lighting"/>
    <n v="0.46348031721691302"/>
    <n v="0.21642929544533601"/>
    <n v="19263.567537242201"/>
    <n v="0.35186598709052802"/>
    <n v="0.7"/>
    <n v="13484.4972760695"/>
    <n v="0.246306190963369"/>
    <n v="7616"/>
    <n v="1.1100000000000001"/>
    <n v="1.29"/>
    <n v="2.1999999999999999E-2"/>
    <n v="0.76"/>
    <n v="9.1911764705882408"/>
    <d v="1900-01-05T13:33:47"/>
    <n v="43398"/>
    <n v="0.35186598709052802"/>
    <n v="0"/>
    <n v="0"/>
    <n v="202267.45914104249"/>
  </r>
  <r>
    <s v="STND-60342"/>
    <s v="Village of Oswego"/>
    <s v="Village of Oswego Oswego Police Department - 3355 Woolley Rd - Oswego"/>
    <s v="VSD on HVAC Fan or Pump &lt;= 200 HP"/>
    <s v="Variable Speed Drives"/>
    <s v="Miscellaneous (24/7)"/>
    <n v="0"/>
    <n v="26449.093000000001"/>
    <n v="1.034586"/>
    <x v="6"/>
    <x v="1"/>
    <n v="15"/>
    <s v="ΔkWpeak"/>
    <m/>
    <s v="Public-Non-Lighting"/>
    <s v="non_lighting"/>
    <n v="1"/>
    <n v="1"/>
    <s v="Non-Lighting"/>
    <n v="0.46348031721691302"/>
    <n v="0.21642929544533601"/>
    <n v="12258.6340137396"/>
    <n v="0.22391471905760901"/>
    <n v="0.7"/>
    <n v="8581.0438096177495"/>
    <n v="0.15674030334032599"/>
    <n v="7616"/>
    <n v="1.1100000000000001"/>
    <n v="1.29"/>
    <n v="2.1999999999999999E-2"/>
    <n v="0.76"/>
    <n v="9.1911764705882408"/>
    <d v="1900-01-05T13:33:47"/>
    <n v="43398"/>
    <n v="0.22391471905760901"/>
    <n v="0"/>
    <n v="0"/>
    <n v="128715.65714426624"/>
  </r>
  <r>
    <s v="STND-60342"/>
    <s v="Village of Oswego"/>
    <s v="Village of Oswego Oswego Police Department - 3355 Woolley Rd - Oswego"/>
    <s v="VSD on HVAC Fan or Pump &lt;= 200 HP"/>
    <s v="Variable Speed Drives"/>
    <s v="Miscellaneous (24/7)"/>
    <n v="0"/>
    <n v="37784.417999999998"/>
    <n v="1.4779800000000001"/>
    <x v="6"/>
    <x v="1"/>
    <n v="15"/>
    <s v="ΔkWpeak"/>
    <m/>
    <s v="Public-Non-Lighting"/>
    <s v="non_lighting"/>
    <n v="1"/>
    <n v="1"/>
    <s v="Non-Lighting"/>
    <n v="0.46348031721691302"/>
    <n v="0.21642929544533601"/>
    <n v="17512.3340404964"/>
    <n v="0.31987817008229802"/>
    <n v="0.7"/>
    <n v="12258.6338283475"/>
    <n v="0.22391471905760901"/>
    <n v="7616"/>
    <n v="1.1100000000000001"/>
    <n v="1.29"/>
    <n v="2.1999999999999999E-2"/>
    <n v="0.76"/>
    <n v="9.1911764705882408"/>
    <d v="1900-01-05T13:33:47"/>
    <n v="43398"/>
    <n v="0.31987817008229802"/>
    <n v="0"/>
    <n v="0"/>
    <n v="183879.50742521251"/>
  </r>
  <r>
    <s v="STND-60342"/>
    <s v="Village of Oswego"/>
    <s v="Village of Oswego Oswego Police Department - 3355 Woolley Rd - Oswego"/>
    <s v="VSD on HVAC Fan or Pump &lt;= 200 HP"/>
    <s v="Variable Speed Drives"/>
    <s v="Miscellaneous (24/7)"/>
    <n v="0"/>
    <n v="22670.651000000002"/>
    <n v="0.88678800000000002"/>
    <x v="6"/>
    <x v="1"/>
    <n v="15"/>
    <s v="ΔkWpeak"/>
    <m/>
    <s v="Public-Non-Lighting"/>
    <s v="non_lighting"/>
    <n v="1"/>
    <n v="1"/>
    <s v="Non-Lighting"/>
    <n v="0.46348031721691302"/>
    <n v="0.21642929544533601"/>
    <n v="10507.400516993899"/>
    <n v="0.19192690204937901"/>
    <n v="0.7"/>
    <n v="7355.1803618957501"/>
    <n v="0.134348831434565"/>
    <n v="7616"/>
    <n v="1.1100000000000001"/>
    <n v="1.29"/>
    <n v="2.1999999999999999E-2"/>
    <n v="0.76"/>
    <n v="9.1911764705882408"/>
    <d v="1900-01-05T13:33:47"/>
    <n v="43398"/>
    <n v="0.19192690204937901"/>
    <n v="0"/>
    <n v="0"/>
    <n v="110327.70542843625"/>
  </r>
  <r>
    <s v="STND-60342"/>
    <s v="Village of Oswego"/>
    <s v="Village of Oswego Oswego Police Department - 3355 Woolley Rd - Oswego"/>
    <s v="VSD on HVAC Fan or Pump &lt;= 200 HP"/>
    <s v="Variable Speed Drives"/>
    <s v="Miscellaneous (24/7)"/>
    <n v="0"/>
    <n v="226706.511"/>
    <n v="8.8678819999999998"/>
    <x v="6"/>
    <x v="1"/>
    <n v="15"/>
    <s v="ΔkWpeak"/>
    <m/>
    <s v="Public-Non-Lighting"/>
    <s v="non_lighting"/>
    <n v="1"/>
    <n v="1"/>
    <s v="Non-Lighting"/>
    <n v="0.46348031721691302"/>
    <n v="0.21642929544533601"/>
    <n v="105074.00563342001"/>
    <n v="1.91926945335238"/>
    <n v="0.7"/>
    <n v="73551.803943393694"/>
    <n v="1.34348861734666"/>
    <n v="7616"/>
    <n v="1.1100000000000001"/>
    <n v="1.29"/>
    <n v="2.1999999999999999E-2"/>
    <n v="0.76"/>
    <n v="9.1911764705882408"/>
    <d v="1900-01-05T13:33:47"/>
    <n v="43398"/>
    <n v="1.91926945335238"/>
    <n v="0"/>
    <n v="0"/>
    <n v="1103277.0591509053"/>
  </r>
  <r>
    <s v="STND-60342"/>
    <s v="Village of Oswego"/>
    <s v="Village of Oswego Oswego Police Department - 3355 Woolley Rd - Oswego"/>
    <s v="VSD on HVAC Fan or Pump &lt;= 200 HP"/>
    <s v="Variable Speed Drives"/>
    <s v="Miscellaneous (24/7)"/>
    <n v="0"/>
    <n v="75568.837"/>
    <n v="2.9559609999999998"/>
    <x v="6"/>
    <x v="1"/>
    <n v="15"/>
    <s v="ΔkWpeak"/>
    <m/>
    <s v="Public-Non-Lighting"/>
    <s v="non_lighting"/>
    <n v="1"/>
    <n v="1"/>
    <s v="Non-Lighting"/>
    <n v="0.46348031721691302"/>
    <n v="0.21642929544533601"/>
    <n v="35024.668544473199"/>
    <n v="0.63975655659389097"/>
    <n v="0.7"/>
    <n v="24517.267981131201"/>
    <n v="0.447829589615724"/>
    <n v="7616"/>
    <n v="1.1100000000000001"/>
    <n v="1.29"/>
    <n v="2.1999999999999999E-2"/>
    <n v="0.76"/>
    <n v="9.1911764705882408"/>
    <d v="1900-01-05T13:33:47"/>
    <n v="43398"/>
    <n v="0.63975655659389097"/>
    <n v="0"/>
    <n v="0"/>
    <n v="367759.019716968"/>
  </r>
  <r>
    <s v="STND-60342"/>
    <s v="Village of Oswego"/>
    <s v="Village of Oswego Oswego Police Department - 3355 Woolley Rd - Oswego"/>
    <s v="VSD on HVAC Fan or Pump &lt;= 200 HP"/>
    <s v="Variable Speed Drives"/>
    <s v="Miscellaneous (24/7)"/>
    <n v="0"/>
    <n v="56676.627999999997"/>
    <n v="2.216971"/>
    <x v="6"/>
    <x v="1"/>
    <n v="15"/>
    <s v="ΔkWpeak"/>
    <m/>
    <s v="Public-Non-Lighting"/>
    <s v="non_lighting"/>
    <n v="1"/>
    <n v="1"/>
    <s v="Non-Lighting"/>
    <n v="0.46348031721691302"/>
    <n v="0.21642929544533601"/>
    <n v="26268.501524225001"/>
    <n v="0.47981747155274201"/>
    <n v="0.7"/>
    <n v="18387.951066957499"/>
    <n v="0.33587223008692002"/>
    <n v="7616"/>
    <n v="1.1100000000000001"/>
    <n v="1.29"/>
    <n v="2.1999999999999999E-2"/>
    <n v="0.76"/>
    <n v="9.1911764705882408"/>
    <d v="1900-01-05T13:33:47"/>
    <n v="43398"/>
    <n v="0.47981747155274201"/>
    <n v="0"/>
    <n v="0"/>
    <n v="275819.26600436249"/>
  </r>
  <r>
    <s v="STND-60343"/>
    <s v="D'Arcy Buick - GMC Inc"/>
    <s v="D'Arcy Motors Inc - 2022 Essington Rd - Joliet"/>
    <s v="New Indoor LED Fixtures"/>
    <s v="Indoor Lighting"/>
    <s v="Retail (mall/dept. store)"/>
    <n v="0"/>
    <n v="49070.608999999997"/>
    <n v="9.9535110000000007"/>
    <x v="0"/>
    <x v="0"/>
    <n v="9.1274187659729797"/>
    <s v="Qty / 1,000"/>
    <m/>
    <s v="Private-Lighting"/>
    <s v="lighting"/>
    <n v="3"/>
    <n v="1"/>
    <s v="Lighting"/>
    <n v="0.91633259480590001"/>
    <n v="1.30467645558681"/>
    <n v="44964.998473675703"/>
    <n v="12.9861114521243"/>
    <n v="0.71"/>
    <n v="31925.148916309801"/>
    <n v="9.2201391310082492"/>
    <n v="5478"/>
    <n v="1.1200000000000001"/>
    <n v="1.31"/>
    <n v="2.1999999999999999E-2"/>
    <n v="0.95"/>
    <n v="12.7783862723622"/>
    <d v="1900-01-08T03:03:29"/>
    <n v="43270"/>
    <n v="10.434802291783299"/>
    <n v="883.24104144720195"/>
    <n v="0"/>
    <n v="291394.20332520804"/>
  </r>
  <r>
    <s v="STND-60343"/>
    <s v="D'Arcy Buick - GMC Inc"/>
    <s v="D'Arcy Motors Inc - 2022 Essington Rd - Joliet"/>
    <s v="New Indoor LED Fixtures"/>
    <s v="Indoor Lighting"/>
    <s v="Retail (mall/dept. store)"/>
    <n v="0"/>
    <n v="4834.6639999999998"/>
    <n v="0.98066600000000004"/>
    <x v="0"/>
    <x v="0"/>
    <n v="9.1274187659729797"/>
    <s v="Qty / 1,000"/>
    <m/>
    <s v="Private-Lighting"/>
    <s v="lighting"/>
    <n v="3"/>
    <n v="1"/>
    <s v="Lighting"/>
    <n v="0.91633259480590001"/>
    <n v="1.30467645558681"/>
    <n v="4430.16020813467"/>
    <n v="1.2794518409944899"/>
    <n v="0.71"/>
    <n v="3145.4137477756199"/>
    <n v="0.90841080710608901"/>
    <n v="5478"/>
    <n v="1.1200000000000001"/>
    <n v="1.31"/>
    <n v="2.1999999999999999E-2"/>
    <n v="0.95"/>
    <n v="12.7783862723622"/>
    <d v="1900-01-08T03:03:29"/>
    <n v="43270"/>
    <n v="1.0280850470024001"/>
    <n v="87.021004088359604"/>
    <n v="0"/>
    <n v="28709.508468196593"/>
  </r>
  <r>
    <s v="STND-60344"/>
    <s v="Lemont Bromberek SD 113A"/>
    <s v="Lemont Bromberek SD 113A - 15425 W 127th St - Lemont"/>
    <s v="Occupancy Sensors"/>
    <s v="Indoor Lighting"/>
    <s v="K-12 School"/>
    <n v="0"/>
    <n v="21682.163"/>
    <n v="19.502208"/>
    <x v="0"/>
    <x v="1"/>
    <n v="8"/>
    <s v="Qty / 1,000"/>
    <m/>
    <s v="Public-Lighting"/>
    <s v="lighting"/>
    <n v="3"/>
    <n v="1"/>
    <s v="Lighting"/>
    <n v="0.99829244462109001"/>
    <n v="0.987374621353864"/>
    <n v="21645.139505943"/>
    <n v="19.2559852395643"/>
    <n v="0.71"/>
    <n v="15368.0490492195"/>
    <n v="13.6717495200907"/>
    <n v="2979"/>
    <n v="1.17333333333333"/>
    <n v="1.323"/>
    <n v="2.1333333333333301E-2"/>
    <n v="0.72"/>
    <n v="23.497818059751602"/>
    <d v="1900-01-15T18:49:11"/>
    <n v="43281"/>
    <n v="25.534716738359499"/>
    <n v="393.54799101714502"/>
    <n v="0"/>
    <n v="122944.392393756"/>
  </r>
  <r>
    <s v="STND-60344"/>
    <s v="Lemont Bromberek SD 113A"/>
    <s v="Lemont Bromberek SD 113A - 15425 W 127th St - Lemont"/>
    <s v="New Indoor LED Fixtures"/>
    <s v="Indoor Lighting"/>
    <s v="K-12 School"/>
    <n v="0"/>
    <n v="4600.768"/>
    <n v="1.2545280000000001"/>
    <x v="0"/>
    <x v="1"/>
    <n v="15"/>
    <s v="Qty / 1,000"/>
    <m/>
    <s v="Public-Lighting"/>
    <s v="lighting"/>
    <n v="3"/>
    <n v="1"/>
    <s v="Lighting"/>
    <n v="0.99829244462109001"/>
    <n v="0.987374621353864"/>
    <n v="4592.9119338544897"/>
    <n v="1.23868910897782"/>
    <n v="0.71"/>
    <n v="3260.9674730366801"/>
    <n v="0.87946926737425302"/>
    <n v="2979"/>
    <n v="1.17333333333333"/>
    <n v="1.323"/>
    <n v="2.1333333333333301E-2"/>
    <n v="0.72"/>
    <n v="23.497818059751602"/>
    <d v="1900-01-15T18:49:11"/>
    <n v="43281"/>
    <n v="1.3003790931571999"/>
    <n v="83.507489706445199"/>
    <n v="0"/>
    <n v="48914.512095550199"/>
  </r>
  <r>
    <s v="STND-60345"/>
    <s v="Active Precision MFG, Inc."/>
    <s v="Active Precision MFG, Inc - 1975 N 17th Ave - Melrose Park"/>
    <s v="New Indoor LED Fixtures"/>
    <s v="Indoor Lighting"/>
    <s v="Manufacturing"/>
    <n v="0"/>
    <n v="100853.518"/>
    <n v="18.036625999999998"/>
    <x v="0"/>
    <x v="0"/>
    <n v="10.827197921178"/>
    <s v="Qty / 1,000"/>
    <m/>
    <s v="Private-Lighting"/>
    <s v="lighting"/>
    <n v="2"/>
    <n v="1"/>
    <s v="Lighting"/>
    <n v="0.97902139861649395"/>
    <n v="0.93591656730105399"/>
    <n v="98737.752247753699"/>
    <n v="16.880777091612899"/>
    <n v="0.71"/>
    <n v="70103.8040959051"/>
    <n v="11.985351735045199"/>
    <n v="4618"/>
    <n v="1.02"/>
    <n v="1.04"/>
    <n v="1.2E-2"/>
    <n v="0.81"/>
    <n v="15.158077089649201"/>
    <d v="1900-01-09T19:51:10"/>
    <n v="43299"/>
    <n v="20.038909178078001"/>
    <n v="1161.62061467946"/>
    <n v="0"/>
    <n v="759027.76197385346"/>
  </r>
  <r>
    <s v="STND-60345"/>
    <s v="Active Precision MFG, Inc."/>
    <s v="Active Precision MFG, Inc - 1975 N 17th Ave - Melrose Park"/>
    <s v="New Indoor LED Fixtures"/>
    <s v="Indoor Lighting"/>
    <s v="Manufacturing"/>
    <n v="0"/>
    <n v="18492.873"/>
    <n v="3.3072620000000001"/>
    <x v="0"/>
    <x v="0"/>
    <n v="10.827197921178"/>
    <s v="Qty / 1,000"/>
    <m/>
    <s v="Private-Lighting"/>
    <s v="lighting"/>
    <n v="2"/>
    <n v="1"/>
    <s v="Lighting"/>
    <n v="0.97902139861649395"/>
    <n v="0.93591656730105399"/>
    <n v="18104.9183888972"/>
    <n v="3.0953212982052198"/>
    <n v="0.71"/>
    <n v="12854.492056117"/>
    <n v="2.1976781217257"/>
    <n v="4618"/>
    <n v="1.02"/>
    <n v="1.04"/>
    <n v="1.2E-2"/>
    <n v="0.81"/>
    <n v="15.158077089649201"/>
    <d v="1900-01-09T19:51:10"/>
    <n v="43299"/>
    <n v="3.6744079988191101"/>
    <n v="212.999039869379"/>
    <n v="0"/>
    <n v="139178.12966778909"/>
  </r>
  <r>
    <s v="STND-60345"/>
    <s v="Active Precision MFG, Inc."/>
    <s v="Active Precision MFG, Inc - 1975 N 17th Ave - Melrose Park"/>
    <s v="New Indoor LED Fixtures"/>
    <s v="Indoor Lighting"/>
    <s v="Manufacturing"/>
    <n v="0"/>
    <n v="188.41399999999999"/>
    <n v="3.3695999999999997E-2"/>
    <x v="0"/>
    <x v="0"/>
    <n v="10.827197921178"/>
    <s v="Qty / 1,000"/>
    <m/>
    <s v="Private-Lighting"/>
    <s v="lighting"/>
    <n v="2"/>
    <n v="1"/>
    <s v="Lighting"/>
    <n v="0.97902139861649395"/>
    <n v="0.93591656730105399"/>
    <n v="184.46133779892801"/>
    <n v="3.1536644651776302E-2"/>
    <n v="0.71"/>
    <n v="130.96754983723901"/>
    <n v="2.2391017702761199E-2"/>
    <n v="4618"/>
    <n v="1.02"/>
    <n v="1.04"/>
    <n v="1.2E-2"/>
    <n v="0.81"/>
    <n v="15.158077089649201"/>
    <d v="1900-01-09T19:51:10"/>
    <n v="43299"/>
    <n v="3.74366626920421E-2"/>
    <n v="2.17013338586974"/>
    <n v="0"/>
    <n v="1418.0115833395303"/>
  </r>
  <r>
    <s v="STND-60346"/>
    <s v="4343 Commerce TMG LLC"/>
    <s v="4343 Commerce TMG LLC - 4343 Commerce - Lisle"/>
    <s v="New Indoor LED Fixtures"/>
    <s v="Indoor Lighting"/>
    <s v="Office"/>
    <n v="0"/>
    <n v="3949.277"/>
    <n v="0.88802999999999999"/>
    <x v="0"/>
    <x v="0"/>
    <n v="15"/>
    <s v="Qty / 1,000"/>
    <m/>
    <s v="Private-Lighting"/>
    <s v="lighting"/>
    <n v="3"/>
    <n v="1"/>
    <s v="Lighting"/>
    <n v="0.91633259480590001"/>
    <n v="1.30467645558681"/>
    <n v="3618.8512410172598"/>
    <n v="1.15859183285475"/>
    <n v="0.71"/>
    <n v="2569.38438112225"/>
    <n v="0.82260020132687395"/>
    <n v="2885"/>
    <n v="1.165"/>
    <n v="1.3779999999999999"/>
    <n v="2.5499999999999998E-2"/>
    <n v="0.55000000000000004"/>
    <n v="24.263431542460999"/>
    <d v="1900-01-16T07:56:40"/>
    <n v="43296"/>
    <n v="1.52868694135737"/>
    <n v="79.2109069922233"/>
    <n v="0"/>
    <n v="38540.765716833754"/>
  </r>
  <r>
    <s v="STND-60346"/>
    <s v="4343 Commerce TMG LLC"/>
    <s v="4343 Commerce TMG LLC - 4343 Commerce - Lisle"/>
    <s v="Occupancy Sensors"/>
    <s v="Indoor Lighting"/>
    <s v="Office"/>
    <n v="0"/>
    <n v="267.33600000000001"/>
    <n v="0.18215999999999999"/>
    <x v="0"/>
    <x v="0"/>
    <n v="8"/>
    <s v="Qty / 1,000"/>
    <m/>
    <s v="Private-Lighting"/>
    <s v="lighting"/>
    <n v="3"/>
    <n v="1"/>
    <s v="Lighting"/>
    <n v="0.91633259480590001"/>
    <n v="1.30467645558681"/>
    <n v="244.96869056502999"/>
    <n v="0.23765986314969301"/>
    <n v="0.71"/>
    <n v="173.92777030117099"/>
    <n v="0.168738502836282"/>
    <n v="2885"/>
    <n v="1.165"/>
    <n v="1.3779999999999999"/>
    <n v="2.5499999999999998E-2"/>
    <n v="0.55000000000000004"/>
    <n v="24.263431542460999"/>
    <d v="1900-01-16T07:56:40"/>
    <n v="43296"/>
    <n v="0.43116811166489999"/>
    <n v="5.3619756303933599"/>
    <n v="0"/>
    <n v="1391.422162409368"/>
  </r>
  <r>
    <s v="STND-60347"/>
    <s v="Kai Kane LLC Baywash"/>
    <s v="Kai Kane LLC Baywash Carwash - 704 Rave St - Earl Township"/>
    <s v="Outdoor &amp; Garage - LED Fixtures"/>
    <s v="Outdoor &amp; Garage Lighting"/>
    <s v="Exterior"/>
    <n v="0"/>
    <n v="3971.43"/>
    <n v="0"/>
    <x v="0"/>
    <x v="0"/>
    <n v="10.1978380583316"/>
    <s v="Qty / 1,000"/>
    <m/>
    <s v="Private-Lighting"/>
    <s v="lighting"/>
    <n v="3"/>
    <n v="1"/>
    <s v="Lighting"/>
    <n v="0.91633259480590001"/>
    <n v="1.30467645558681"/>
    <n v="3639.15075698999"/>
    <n v="0"/>
    <n v="0.71"/>
    <n v="2583.7970374628999"/>
    <n v="0"/>
    <n v="4903"/>
    <n v="1"/>
    <n v="1"/>
    <n v="0"/>
    <n v="0"/>
    <n v="14.276973281664301"/>
    <d v="1900-01-09T04:44:53"/>
    <n v="43239"/>
    <n v="0"/>
    <n v="0"/>
    <n v="1"/>
    <n v="26349.143763643599"/>
  </r>
  <r>
    <s v="STND-60347"/>
    <s v="Kai Kane LLC Baywash"/>
    <s v="Kai Kane LLC Baywash Carwash - 704 Rave St - Earl Township"/>
    <s v="Outdoor &amp; Garage - LED Fixtures"/>
    <s v="Outdoor &amp; Garage Lighting"/>
    <s v="Exterior"/>
    <n v="0"/>
    <n v="4216.58"/>
    <n v="0"/>
    <x v="0"/>
    <x v="0"/>
    <n v="10.1978380583316"/>
    <s v="Qty / 1,000"/>
    <m/>
    <s v="Private-Lighting"/>
    <s v="lighting"/>
    <n v="3"/>
    <n v="1"/>
    <s v="Lighting"/>
    <n v="0.91633259480590001"/>
    <n v="1.30467645558681"/>
    <n v="3863.7896926066601"/>
    <n v="0"/>
    <n v="0.71"/>
    <n v="2743.2906817507301"/>
    <n v="0"/>
    <n v="4903"/>
    <n v="1"/>
    <n v="1"/>
    <n v="0"/>
    <n v="0"/>
    <n v="14.276973281664301"/>
    <d v="1900-01-09T04:44:53"/>
    <n v="43239"/>
    <n v="0"/>
    <n v="0"/>
    <n v="1"/>
    <n v="27975.634119424038"/>
  </r>
  <r>
    <s v="STND-60348"/>
    <s v="Franklin Street Properties Corp."/>
    <s v="FSP 909 DAVIS - 909 Davis St - Evanston"/>
    <s v="New Indoor LED Fixtures"/>
    <s v="Indoor Lighting"/>
    <s v="Office"/>
    <n v="0"/>
    <n v="8300.232"/>
    <n v="1.8663810000000001"/>
    <x v="0"/>
    <x v="0"/>
    <n v="15"/>
    <s v="Qty / 1,000"/>
    <m/>
    <s v="Private-Lighting"/>
    <s v="lighting"/>
    <n v="3"/>
    <n v="1"/>
    <s v="Lighting"/>
    <n v="0.91633259480590001"/>
    <n v="1.30467645558681"/>
    <n v="7605.7731260509599"/>
    <n v="2.43502334785456"/>
    <n v="0.71"/>
    <n v="5400.0989194961803"/>
    <n v="1.72886657697674"/>
    <n v="2885"/>
    <n v="1.165"/>
    <n v="1.3779999999999999"/>
    <n v="2.5499999999999998E-2"/>
    <n v="0.55000000000000004"/>
    <n v="24.263431542460999"/>
    <d v="1900-01-16T07:56:40"/>
    <n v="43246"/>
    <n v="3.21285571692118"/>
    <n v="166.47829589210301"/>
    <n v="1"/>
    <n v="81001.483792442712"/>
  </r>
  <r>
    <s v="STND-60348"/>
    <s v="Franklin Street Properties Corp."/>
    <s v="FSP 909 DAVIS - 909 Davis St - Evanston"/>
    <s v="New Indoor LED Fixtures"/>
    <s v="Indoor Lighting"/>
    <s v="Office"/>
    <n v="0"/>
    <n v="995.75800000000004"/>
    <n v="0.22390499999999999"/>
    <x v="0"/>
    <x v="0"/>
    <n v="15"/>
    <s v="Qty / 1,000"/>
    <m/>
    <s v="Private-Lighting"/>
    <s v="lighting"/>
    <n v="3"/>
    <n v="1"/>
    <s v="Lighting"/>
    <n v="0.91633259480590001"/>
    <n v="1.30467645558681"/>
    <n v="912.44551193873303"/>
    <n v="0.292123581788164"/>
    <n v="0.71"/>
    <n v="647.836313476501"/>
    <n v="0.207407743069596"/>
    <n v="2885"/>
    <n v="1.165"/>
    <n v="1.3779999999999999"/>
    <n v="2.5499999999999998E-2"/>
    <n v="0.55000000000000004"/>
    <n v="24.263431542460999"/>
    <d v="1900-01-16T07:56:40"/>
    <n v="43246"/>
    <n v="0.38543816042771301"/>
    <n v="19.971983308530199"/>
    <n v="1"/>
    <n v="9717.5447021475156"/>
  </r>
  <r>
    <s v="STND-60349"/>
    <s v="Illinois Veterans' Home"/>
    <s v="Illinois Veterans Home Manteno - 1 Veterans Dr - Manteno"/>
    <s v="Occupancy Sensors"/>
    <s v="Indoor Lighting"/>
    <s v="Miscellaneous (24/7)"/>
    <n v="0"/>
    <n v="8799.6239999999998"/>
    <n v="3.2560570000000002"/>
    <x v="0"/>
    <x v="1"/>
    <n v="8"/>
    <s v="Qty / 1,000"/>
    <m/>
    <s v="Public-Lighting"/>
    <s v="lighting"/>
    <n v="3"/>
    <n v="1"/>
    <s v="Lighting"/>
    <n v="0.99829244462109001"/>
    <n v="0.987374621353864"/>
    <n v="8784.5981547064202"/>
    <n v="3.2149480474816001"/>
    <n v="0.71"/>
    <n v="6237.0646898415598"/>
    <n v="2.2826131137119399"/>
    <n v="7616"/>
    <n v="1.1100000000000001"/>
    <n v="1.29"/>
    <n v="2.1999999999999999E-2"/>
    <n v="0.76"/>
    <n v="9.1911764705882408"/>
    <d v="1900-01-05T13:33:47"/>
    <n v="43264"/>
    <n v="4.0855865389269299"/>
    <n v="174.109152615803"/>
    <n v="0"/>
    <n v="49896.517518732478"/>
  </r>
  <r>
    <s v="STND-60349"/>
    <s v="Illinois Veterans' Home"/>
    <s v="Illinois Veterans Home Manteno - 1 Veterans Dr - Manteno"/>
    <s v="Occupancy Sensors"/>
    <s v="Indoor Lighting"/>
    <s v="Miscellaneous (24/7)"/>
    <n v="0"/>
    <n v="2630.4450000000002"/>
    <n v="0.97332300000000005"/>
    <x v="0"/>
    <x v="1"/>
    <n v="8"/>
    <s v="Qty / 1,000"/>
    <m/>
    <s v="Public-Lighting"/>
    <s v="lighting"/>
    <n v="3"/>
    <n v="1"/>
    <s v="Lighting"/>
    <n v="0.99829244462109001"/>
    <n v="0.987374621353864"/>
    <n v="2625.9533694913198"/>
    <n v="0.96103442858000698"/>
    <n v="0.71"/>
    <n v="1864.4268923388399"/>
    <n v="0.68233444429180501"/>
    <n v="7616"/>
    <n v="1.1100000000000001"/>
    <n v="1.29"/>
    <n v="2.1999999999999999E-2"/>
    <n v="0.76"/>
    <n v="9.1911764705882408"/>
    <d v="1900-01-05T13:33:47"/>
    <n v="43264"/>
    <n v="1.22129168710129"/>
    <n v="52.0459226385668"/>
    <n v="0"/>
    <n v="14915.415138710719"/>
  </r>
  <r>
    <s v="STND-60350"/>
    <s v="Catholic Bishop of Chicago A Corp Sole"/>
    <s v="St Ignatius Parish - 1300 W Loyola Ave - Chicago"/>
    <s v="New Indoor LED Fixtures"/>
    <s v="Indoor Lighting"/>
    <s v="K-12 School"/>
    <n v="0"/>
    <n v="18124.236000000001"/>
    <n v="4.9420799999999998"/>
    <x v="0"/>
    <x v="0"/>
    <n v="15"/>
    <s v="Qty / 1,000"/>
    <m/>
    <s v="Private-Lighting"/>
    <s v="lighting"/>
    <n v="3"/>
    <n v="1"/>
    <s v="Lighting"/>
    <n v="0.91633259480590001"/>
    <n v="1.30467645558681"/>
    <n v="16607.828202754499"/>
    <n v="6.4478154176264404"/>
    <n v="0.71"/>
    <n v="11791.5580239557"/>
    <n v="4.5779489465147796"/>
    <n v="2979"/>
    <n v="1.17333333333333"/>
    <n v="1.323"/>
    <n v="2.1333333333333301E-2"/>
    <n v="0.72"/>
    <n v="23.497818059751602"/>
    <d v="1900-01-15T18:49:11"/>
    <n v="43289"/>
    <n v="6.7689336289855202"/>
    <n v="301.96051277735501"/>
    <n v="0"/>
    <n v="176873.3703593355"/>
  </r>
  <r>
    <s v="STND-60351"/>
    <s v="Fields Volvo"/>
    <s v="Fields Volvo of Northfield - 770 Frontage Rd - Northfield"/>
    <s v="Outdoor &amp; Garage - LED Fixtures"/>
    <s v="Outdoor &amp; Garage Lighting"/>
    <s v="Exterior"/>
    <n v="0"/>
    <n v="8550.8320000000003"/>
    <n v="0"/>
    <x v="0"/>
    <x v="0"/>
    <n v="10.1978380583316"/>
    <s v="Qty / 1,000"/>
    <m/>
    <s v="Private-Lighting"/>
    <s v="lighting"/>
    <n v="3"/>
    <n v="1"/>
    <s v="Lighting"/>
    <n v="0.91633259480590001"/>
    <n v="1.30467645558681"/>
    <n v="7835.4060743093196"/>
    <n v="0"/>
    <n v="0.71"/>
    <n v="5563.13831275962"/>
    <n v="0"/>
    <n v="4903"/>
    <n v="1"/>
    <n v="1"/>
    <n v="0"/>
    <n v="0"/>
    <n v="14.276973281664301"/>
    <d v="1900-01-09T04:44:53"/>
    <n v="43263"/>
    <n v="0"/>
    <n v="0"/>
    <n v="0"/>
    <n v="56731.983609622694"/>
  </r>
  <r>
    <s v="STND-60351"/>
    <s v="Fields Volvo"/>
    <s v="Fields Volvo of Northfield - 770 Frontage Rd - Northfield"/>
    <s v="Outdoor &amp; Garage - LED Fixtures"/>
    <s v="Outdoor &amp; Garage Lighting"/>
    <s v="Exterior"/>
    <n v="0"/>
    <n v="66680.800000000003"/>
    <n v="0"/>
    <x v="0"/>
    <x v="0"/>
    <n v="10.1978380583316"/>
    <s v="Qty / 1,000"/>
    <m/>
    <s v="Private-Lighting"/>
    <s v="lighting"/>
    <n v="3"/>
    <n v="1"/>
    <s v="Lighting"/>
    <n v="0.91633259480590001"/>
    <n v="1.30467645558681"/>
    <n v="61101.790487733197"/>
    <n v="0"/>
    <n v="0.71"/>
    <n v="43382.271246290598"/>
    <n v="0"/>
    <n v="4903"/>
    <n v="1"/>
    <n v="1"/>
    <n v="0"/>
    <n v="0"/>
    <n v="14.276973281664301"/>
    <d v="1900-01-09T04:44:53"/>
    <n v="43263"/>
    <n v="0"/>
    <n v="0"/>
    <n v="0"/>
    <n v="442405.37677228689"/>
  </r>
  <r>
    <s v="STND-60351"/>
    <s v="Fields Volvo"/>
    <s v="Fields Volvo of Northfield - 770 Frontage Rd - Northfield"/>
    <s v="Outdoor &amp; Garage - LED Fixtures"/>
    <s v="Outdoor &amp; Garage Lighting"/>
    <s v="Exterior"/>
    <n v="0"/>
    <n v="-3677.25"/>
    <n v="0"/>
    <x v="0"/>
    <x v="0"/>
    <n v="10.1978380583316"/>
    <s v="Qty / 1,000"/>
    <m/>
    <s v="Private-Lighting"/>
    <s v="lighting"/>
    <n v="3"/>
    <n v="1"/>
    <s v="Lighting"/>
    <n v="0.91633259480590001"/>
    <n v="1.30467645558681"/>
    <n v="-3369.5840342500001"/>
    <n v="0"/>
    <n v="0.71"/>
    <n v="-2392.4046643175002"/>
    <n v="0"/>
    <n v="4903"/>
    <n v="1"/>
    <n v="1"/>
    <n v="0"/>
    <n v="0"/>
    <n v="14.276973281664301"/>
    <d v="1900-01-09T04:44:53"/>
    <n v="43263"/>
    <n v="0"/>
    <n v="0"/>
    <n v="0"/>
    <n v="-24397.355336707038"/>
  </r>
  <r>
    <s v="STND-60352"/>
    <s v="Rutland-Dundee Township Fire Protection District"/>
    <s v="Rutland - Dundee Township Fire Protection District - 11 E Higgins Road  - Gilberts"/>
    <s v="New Indoor LED Fixtures"/>
    <s v="Indoor Lighting"/>
    <s v="Miscellaneous"/>
    <n v="0"/>
    <n v="272.55"/>
    <n v="5.8370999999999999E-2"/>
    <x v="0"/>
    <x v="1"/>
    <n v="14.797277300976599"/>
    <s v="Qty / 1,000"/>
    <m/>
    <s v="Public-Lighting"/>
    <s v="lighting"/>
    <n v="3"/>
    <n v="1"/>
    <s v="Lighting"/>
    <n v="0.99829244462109001"/>
    <n v="0.987374621353864"/>
    <n v="272.08460578147799"/>
    <n v="5.76340440230464E-2"/>
    <n v="0.71"/>
    <n v="193.18007010484999"/>
    <n v="4.0920171256362901E-2"/>
    <n v="3379"/>
    <n v="1.0900000000000001"/>
    <n v="1.36"/>
    <n v="2.1999999999999999E-2"/>
    <n v="0.57999999999999996"/>
    <n v="20.7161882213673"/>
    <d v="1900-01-13T19:08:05"/>
    <n v="43282"/>
    <n v="7.3065471631651099E-2"/>
    <n v="5.4916158965069002"/>
    <n v="0"/>
    <n v="2858.5390663635649"/>
  </r>
  <r>
    <s v="STND-60352"/>
    <s v="Rutland-Dundee Township Fire Protection District"/>
    <s v="Rutland - Dundee Township Fire Protection District - 11 E Higgins Road  - Gilberts"/>
    <s v="New Indoor LED Fixtures"/>
    <s v="Indoor Lighting"/>
    <s v="Miscellaneous"/>
    <n v="0"/>
    <n v="545.1"/>
    <n v="0.116742"/>
    <x v="0"/>
    <x v="1"/>
    <n v="14.797277300976599"/>
    <s v="Qty / 1,000"/>
    <m/>
    <s v="Public-Lighting"/>
    <s v="lighting"/>
    <n v="3"/>
    <n v="1"/>
    <s v="Lighting"/>
    <n v="0.99829244462109001"/>
    <n v="0.987374621353864"/>
    <n v="544.16921156295598"/>
    <n v="0.115268088046093"/>
    <n v="0.71"/>
    <n v="386.36014020969901"/>
    <n v="8.18403425127259E-2"/>
    <n v="3379"/>
    <n v="1.0900000000000001"/>
    <n v="1.36"/>
    <n v="2.1999999999999999E-2"/>
    <n v="0.57999999999999996"/>
    <n v="20.7161882213673"/>
    <d v="1900-01-13T19:08:05"/>
    <n v="43282"/>
    <n v="0.146130943263302"/>
    <n v="10.9832317930138"/>
    <n v="0"/>
    <n v="5717.0781327271152"/>
  </r>
  <r>
    <s v="STND-60352"/>
    <s v="Rutland-Dundee Township Fire Protection District"/>
    <s v="Rutland - Dundee Township Fire Protection District - 11 E Higgins Road  - Gilberts"/>
    <s v="New Indoor LED Fixtures"/>
    <s v="Indoor Lighting"/>
    <s v="Miscellaneous"/>
    <n v="0"/>
    <n v="500.90300000000002"/>
    <n v="0.107277"/>
    <x v="0"/>
    <x v="1"/>
    <n v="14.797277300976599"/>
    <s v="Qty / 1,000"/>
    <m/>
    <s v="Public-Lighting"/>
    <s v="lighting"/>
    <n v="3"/>
    <n v="1"/>
    <s v="Lighting"/>
    <n v="0.99829244462109001"/>
    <n v="0.987374621353864"/>
    <n v="500.04768038803797"/>
    <n v="0.105922587254978"/>
    <n v="0.71"/>
    <n v="355.03385307550701"/>
    <n v="7.5205036951034698E-2"/>
    <n v="3379"/>
    <n v="1.0900000000000001"/>
    <n v="1.36"/>
    <n v="2.1999999999999999E-2"/>
    <n v="0.57999999999999996"/>
    <n v="20.7161882213673"/>
    <d v="1900-01-13T19:08:05"/>
    <n v="43282"/>
    <n v="0.13428319885265999"/>
    <n v="10.0927054757219"/>
    <n v="0"/>
    <n v="5253.5343751924611"/>
  </r>
  <r>
    <s v="STND-60352"/>
    <s v="Rutland-Dundee Township Fire Protection District"/>
    <s v="Rutland - Dundee Township Fire Protection District - 11 E Higgins Road  - Gilberts"/>
    <s v="New Indoor LED Fixtures"/>
    <s v="Indoor Lighting"/>
    <s v="Miscellaneous"/>
    <n v="0"/>
    <n v="530.36800000000005"/>
    <n v="0.11358699999999999"/>
    <x v="0"/>
    <x v="1"/>
    <n v="14.797277300976599"/>
    <s v="Qty / 1,000"/>
    <m/>
    <s v="Public-Lighting"/>
    <s v="lighting"/>
    <n v="3"/>
    <n v="1"/>
    <s v="Lighting"/>
    <n v="0.99829244462109001"/>
    <n v="0.987374621353864"/>
    <n v="529.46236726879897"/>
    <n v="0.112152921115721"/>
    <n v="0.71"/>
    <n v="375.91828076084698"/>
    <n v="7.9628573992162194E-2"/>
    <n v="3379"/>
    <n v="1.0900000000000001"/>
    <n v="1.36"/>
    <n v="2.1999999999999999E-2"/>
    <n v="0.57999999999999996"/>
    <n v="20.7161882213673"/>
    <d v="1900-01-13T19:08:05"/>
    <n v="43282"/>
    <n v="0.14218169512642201"/>
    <n v="10.6863964035904"/>
    <n v="0"/>
    <n v="5562.5670429246293"/>
  </r>
  <r>
    <s v="STND-60352"/>
    <s v="Rutland-Dundee Township Fire Protection District"/>
    <s v="Rutland - Dundee Township Fire Protection District - 11 E Higgins Road  - Gilberts"/>
    <s v="New Indoor LED Fixtures"/>
    <s v="Indoor Lighting"/>
    <s v="Miscellaneous"/>
    <n v="0"/>
    <n v="324.11399999999998"/>
    <n v="6.9414000000000003E-2"/>
    <x v="0"/>
    <x v="1"/>
    <n v="14.797277300976599"/>
    <s v="Qty / 1,000"/>
    <m/>
    <s v="Public-Lighting"/>
    <s v="lighting"/>
    <n v="3"/>
    <n v="1"/>
    <s v="Lighting"/>
    <n v="0.99829244462109001"/>
    <n v="0.987374621353864"/>
    <n v="323.56055739592"/>
    <n v="6.8537621966657095E-2"/>
    <n v="0.71"/>
    <n v="229.72799575110301"/>
    <n v="4.8661711596326603E-2"/>
    <n v="3379"/>
    <n v="1.0900000000000001"/>
    <n v="1.36"/>
    <n v="2.1999999999999999E-2"/>
    <n v="0.57999999999999996"/>
    <n v="20.7161882213673"/>
    <d v="1900-01-13T19:08:05"/>
    <n v="43282"/>
    <n v="8.6888465982070395E-2"/>
    <n v="6.5305800575323296"/>
    <n v="0"/>
    <n v="3399.3488569266451"/>
  </r>
  <r>
    <s v="STND-60352"/>
    <s v="Rutland-Dundee Township Fire Protection District"/>
    <s v="Rutland - Dundee Township Fire Protection District - 11 E Higgins Road  - Gilberts"/>
    <s v="Occupancy Sensors Plus Daylighting Controls"/>
    <s v="Indoor Lighting"/>
    <s v="Miscellaneous"/>
    <n v="0"/>
    <n v="561.16200000000003"/>
    <n v="5.0083000000000003E-2"/>
    <x v="0"/>
    <x v="1"/>
    <n v="8"/>
    <s v="Qty / 1,000"/>
    <m/>
    <s v="Public-Lighting"/>
    <s v="lighting"/>
    <n v="3"/>
    <n v="1"/>
    <s v="Lighting"/>
    <n v="0.99829244462109001"/>
    <n v="0.987374621353864"/>
    <n v="560.20378480846"/>
    <n v="4.94506831612656E-2"/>
    <n v="0.71"/>
    <n v="397.744687214007"/>
    <n v="3.5109985044498603E-2"/>
    <n v="3379"/>
    <n v="1.0900000000000001"/>
    <n v="1.36"/>
    <n v="2.1999999999999999E-2"/>
    <n v="0.57999999999999996"/>
    <n v="20.7161882213673"/>
    <d v="1900-01-13T19:08:05"/>
    <n v="43282"/>
    <n v="6.2691028348460395E-2"/>
    <n v="11.3068653814552"/>
    <n v="0"/>
    <n v="3181.957497712056"/>
  </r>
  <r>
    <s v="STND-60353"/>
    <s v="Arlington Thorndale, LLC"/>
    <s v="Arlington Thorndale LLC - 900 N Arlington Heights Rd - Itasca"/>
    <s v="Water-Cooled Chiller"/>
    <s v="HVAC"/>
    <s v="Office"/>
    <n v="0"/>
    <n v="80788.327999999994"/>
    <n v="32.234408000000002"/>
    <x v="3"/>
    <x v="0"/>
    <n v="20"/>
    <s v="ΔkWpeak / CF"/>
    <n v="1"/>
    <s v="Private-Non-Lighting"/>
    <s v="non_lighting"/>
    <n v="3"/>
    <n v="1"/>
    <s v="Non-Lighting"/>
    <n v="0.98952339343681495"/>
    <n v="0.43468415683807998"/>
    <n v="79941.9404726465"/>
    <n v="14.011786462654699"/>
    <n v="0.7"/>
    <n v="55959.358330852498"/>
    <n v="9.8082505238582698"/>
    <n v="2885"/>
    <n v="1.165"/>
    <n v="1.3779999999999999"/>
    <n v="2.5499999999999998E-2"/>
    <n v="0.55000000000000004"/>
    <n v="24.263431542460999"/>
    <d v="1900-01-16T07:56:40"/>
    <n v="43243"/>
    <n v="14.011786462654699"/>
    <n v="0"/>
    <n v="1"/>
    <n v="1119187.1666170498"/>
  </r>
  <r>
    <s v="STND-60355"/>
    <s v="Lexington Corporate Enterprises"/>
    <s v="Temperature Equipment Corp (Phase 2) - 911 E Park Ave - Libertyville"/>
    <s v="New Indoor LED Fixtures"/>
    <s v="Indoor Lighting"/>
    <s v="Warehouse"/>
    <n v="0"/>
    <n v="125399.124"/>
    <n v="19.845690999999999"/>
    <x v="0"/>
    <x v="0"/>
    <n v="9.5383441434566993"/>
    <s v="Qty / 1,000"/>
    <m/>
    <s v="Private-Lighting"/>
    <s v="lighting"/>
    <n v="2"/>
    <n v="1"/>
    <s v="Lighting"/>
    <n v="0.97902139861649395"/>
    <n v="0.93591656730105399"/>
    <n v="122768.42576376301"/>
    <n v="18.573910996437402"/>
    <n v="0.71"/>
    <n v="87165.582292271807"/>
    <n v="13.187476807470601"/>
    <n v="5242"/>
    <n v="1"/>
    <n v="1.22"/>
    <n v="1.0999999999999999E-2"/>
    <n v="0.68"/>
    <n v="13.3536818008394"/>
    <d v="1900-01-08T12:55:13"/>
    <n v="43285"/>
    <n v="22.388995897345001"/>
    <n v="1350.45268340139"/>
    <n v="0"/>
    <n v="831415.32136848383"/>
  </r>
  <r>
    <s v="STND-60355"/>
    <s v="Lexington Corporate Enterprises"/>
    <s v="Temperature Equipment Corp (Phase 2) - 911 E Park Ave - Libertyville"/>
    <s v="Occupancy Sensors"/>
    <s v="Indoor Lighting"/>
    <s v="Warehouse"/>
    <n v="0"/>
    <n v="6589.8230000000003"/>
    <n v="3.3868909999999999"/>
    <x v="0"/>
    <x v="0"/>
    <n v="8"/>
    <s v="Qty / 1,000"/>
    <m/>
    <s v="Private-Lighting"/>
    <s v="lighting"/>
    <n v="2"/>
    <n v="1"/>
    <s v="Lighting"/>
    <n v="0.97902139861649395"/>
    <n v="0.93591656730105399"/>
    <n v="6451.5777300951404"/>
    <n v="3.1698473985428302"/>
    <n v="0.71"/>
    <n v="4580.6201883675503"/>
    <n v="2.2505916529654102"/>
    <n v="5242"/>
    <n v="1"/>
    <n v="1.22"/>
    <n v="1.0999999999999999E-2"/>
    <n v="0.68"/>
    <n v="13.3536818008394"/>
    <d v="1900-01-08T12:55:13"/>
    <n v="43285"/>
    <n v="4.9023312690115004"/>
    <n v="70.967355031046495"/>
    <n v="0"/>
    <n v="36644.961506940403"/>
  </r>
  <r>
    <s v="STND-60356"/>
    <s v="C&amp;B Equity LLC"/>
    <s v="C&amp;B Equity LLC - 1215 Henri Dr - Wauconda"/>
    <s v="New Indoor LED Fixtures"/>
    <s v="Indoor Lighting"/>
    <s v="Warehouse"/>
    <n v="0"/>
    <n v="92793.884000000005"/>
    <n v="14.685579000000001"/>
    <x v="0"/>
    <x v="0"/>
    <n v="9.5383441434566993"/>
    <s v="Qty / 1,000"/>
    <m/>
    <s v="Private-Lighting"/>
    <s v="lighting"/>
    <n v="2"/>
    <n v="1"/>
    <s v="Lighting"/>
    <n v="0.97902139861649395"/>
    <n v="0.93591656730105399"/>
    <n v="90847.198096736698"/>
    <n v="13.744476686508399"/>
    <n v="0.71"/>
    <n v="64501.510648682997"/>
    <n v="9.7585784474209891"/>
    <n v="5242"/>
    <n v="1"/>
    <n v="1.22"/>
    <n v="1.0999999999999999E-2"/>
    <n v="0.68"/>
    <n v="13.3536818008394"/>
    <d v="1900-01-08T12:55:13"/>
    <n v="43305"/>
    <n v="16.567594848732401"/>
    <n v="999.31917906410297"/>
    <n v="0"/>
    <n v="615237.60633997538"/>
  </r>
  <r>
    <s v="STND-60356"/>
    <s v="C&amp;B Equity LLC"/>
    <s v="C&amp;B Equity LLC - 1215 Henri Dr - Wauconda"/>
    <s v="New Indoor LED Fixtures"/>
    <s v="Indoor Lighting"/>
    <s v="Warehouse"/>
    <n v="0"/>
    <n v="30309.243999999999"/>
    <n v="4.7967469999999999"/>
    <x v="0"/>
    <x v="0"/>
    <n v="9.5383441434566993"/>
    <s v="Qty / 1,000"/>
    <m/>
    <s v="Private-Lighting"/>
    <s v="lighting"/>
    <n v="2"/>
    <n v="1"/>
    <s v="Lighting"/>
    <n v="0.97902139861649395"/>
    <n v="0.93591656730105399"/>
    <n v="29673.398451888599"/>
    <n v="4.4893549864516302"/>
    <n v="0.71"/>
    <n v="21068.112900840901"/>
    <n v="3.1874420403806498"/>
    <n v="5242"/>
    <n v="1"/>
    <n v="1.22"/>
    <n v="1.0999999999999999E-2"/>
    <n v="0.68"/>
    <n v="13.3536818008394"/>
    <d v="1900-01-08T12:55:13"/>
    <n v="43305"/>
    <n v="5.4114693665038898"/>
    <n v="326.40738297077399"/>
    <n v="0"/>
    <n v="200954.91130142033"/>
  </r>
  <r>
    <s v="STND-60356"/>
    <s v="C&amp;B Equity LLC"/>
    <s v="C&amp;B Equity LLC - 1215 Henri Dr - Wauconda"/>
    <s v="New Indoor LED Fixtures"/>
    <s v="Indoor Lighting"/>
    <s v="Warehouse"/>
    <n v="0"/>
    <n v="15998.584000000001"/>
    <n v="2.5319389999999999"/>
    <x v="0"/>
    <x v="0"/>
    <n v="9.5383441434566993"/>
    <s v="Qty / 1,000"/>
    <m/>
    <s v="Private-Lighting"/>
    <s v="lighting"/>
    <n v="2"/>
    <n v="1"/>
    <s v="Lighting"/>
    <n v="0.97902139861649395"/>
    <n v="0.93591656730105399"/>
    <n v="15662.9560835635"/>
    <n v="2.3696836574956599"/>
    <n v="0.71"/>
    <n v="11120.6988193301"/>
    <n v="1.6824753968219199"/>
    <n v="5242"/>
    <n v="1"/>
    <n v="1.22"/>
    <n v="1.0999999999999999E-2"/>
    <n v="0.68"/>
    <n v="13.3536818008394"/>
    <d v="1900-01-08T12:55:13"/>
    <n v="43305"/>
    <n v="2.8564171377720098"/>
    <n v="172.29251691919799"/>
    <n v="0"/>
    <n v="106073.05245450309"/>
  </r>
  <r>
    <s v="STND-60356"/>
    <s v="C&amp;B Equity LLC"/>
    <s v="C&amp;B Equity LLC - 1215 Henri Dr - Wauconda"/>
    <s v="Outdoor &amp; Garage - LED Fixtures"/>
    <s v="Outdoor &amp; Garage Lighting"/>
    <s v="Exterior"/>
    <n v="0"/>
    <n v="1010.018"/>
    <n v="0"/>
    <x v="0"/>
    <x v="0"/>
    <n v="10.1978380583316"/>
    <s v="Qty / 1,000"/>
    <m/>
    <s v="Private-Lighting"/>
    <s v="lighting"/>
    <n v="2"/>
    <n v="1"/>
    <s v="Lighting"/>
    <n v="0.97902139861649395"/>
    <n v="0.93591656730105399"/>
    <n v="988.82923498783396"/>
    <n v="0"/>
    <n v="0.71"/>
    <n v="702.06875684136196"/>
    <n v="0"/>
    <n v="4903"/>
    <n v="1"/>
    <n v="1"/>
    <n v="0"/>
    <n v="0"/>
    <n v="14.276973281664301"/>
    <d v="1900-01-09T04:44:53"/>
    <n v="43305"/>
    <n v="0"/>
    <n v="0"/>
    <n v="0"/>
    <n v="7159.583488082395"/>
  </r>
  <r>
    <s v="STND-60356"/>
    <s v="C&amp;B Equity LLC"/>
    <s v="C&amp;B Equity LLC - 1215 Henri Dr - Wauconda"/>
    <s v="Outdoor &amp; Garage - LED Fixtures"/>
    <s v="Outdoor &amp; Garage Lighting"/>
    <s v="Exterior"/>
    <n v="0"/>
    <n v="3912.5940000000001"/>
    <n v="0"/>
    <x v="0"/>
    <x v="0"/>
    <n v="10.1978380583316"/>
    <s v="Qty / 1,000"/>
    <m/>
    <s v="Private-Lighting"/>
    <s v="lighting"/>
    <n v="2"/>
    <n v="1"/>
    <s v="Lighting"/>
    <n v="0.97902139861649395"/>
    <n v="0.93591656730105399"/>
    <n v="3830.5132500985001"/>
    <n v="0"/>
    <n v="0.71"/>
    <n v="2719.6644075699401"/>
    <n v="0"/>
    <n v="4903"/>
    <n v="1"/>
    <n v="1"/>
    <n v="0"/>
    <n v="0"/>
    <n v="14.276973281664301"/>
    <d v="1900-01-09T04:44:53"/>
    <n v="43305"/>
    <n v="0"/>
    <n v="0"/>
    <n v="0"/>
    <n v="27734.697201406598"/>
  </r>
  <r>
    <s v="STND-60356"/>
    <s v="C&amp;B Equity LLC"/>
    <s v="C&amp;B Equity LLC - 1215 Henri Dr - Wauconda"/>
    <s v="Outdoor &amp; Garage - LED Fixtures"/>
    <s v="Outdoor &amp; Garage Lighting"/>
    <s v="Exterior"/>
    <n v="0"/>
    <n v="554.03899999999999"/>
    <n v="0"/>
    <x v="0"/>
    <x v="0"/>
    <n v="10.1978380583316"/>
    <s v="Qty / 1,000"/>
    <m/>
    <s v="Private-Lighting"/>
    <s v="lighting"/>
    <n v="2"/>
    <n v="1"/>
    <s v="Lighting"/>
    <n v="0.97902139861649395"/>
    <n v="0.93591656730105399"/>
    <n v="542.41603666808305"/>
    <n v="0"/>
    <n v="0.71"/>
    <n v="385.115386034339"/>
    <n v="0"/>
    <n v="4903"/>
    <n v="1"/>
    <n v="1"/>
    <n v="0"/>
    <n v="0"/>
    <n v="14.276973281664301"/>
    <d v="1900-01-09T04:44:53"/>
    <n v="43305"/>
    <n v="0"/>
    <n v="0"/>
    <n v="0"/>
    <n v="3927.3443405500479"/>
  </r>
  <r>
    <s v="STND-60357"/>
    <s v="Rutland-Dundee Townships Fire Protection District"/>
    <s v="Rutland-Dundee Township Fire Protection District - 11 E Higgins Rd - Gilberts"/>
    <s v="New Indoor LED Fixtures"/>
    <s v="Indoor Lighting"/>
    <s v="Miscellaneous (24/7)"/>
    <n v="0"/>
    <n v="3535.7860000000001"/>
    <n v="0.75724800000000003"/>
    <x v="0"/>
    <x v="1"/>
    <n v="6.5651260504201696"/>
    <s v="Qty / 1,000"/>
    <m/>
    <s v="Public-Lighting"/>
    <s v="lighting"/>
    <n v="3"/>
    <n v="1"/>
    <s v="Lighting"/>
    <n v="0.99829244462109001"/>
    <n v="0.987374621353864"/>
    <n v="3529.7484495970298"/>
    <n v="0.74768745727097097"/>
    <n v="0.71"/>
    <n v="2506.1213992138901"/>
    <n v="0.53085809466238898"/>
    <n v="7616"/>
    <n v="1.1100000000000001"/>
    <n v="1.29"/>
    <n v="2.1999999999999999E-2"/>
    <n v="0.76"/>
    <n v="9.1911764705882408"/>
    <d v="1900-01-05T13:33:47"/>
    <n v="43247"/>
    <n v="0.76263510533554801"/>
    <n v="69.958978280301395"/>
    <n v="1"/>
    <n v="16453.002883494555"/>
  </r>
  <r>
    <s v="STND-60357"/>
    <s v="Rutland-Dundee Townships Fire Protection District"/>
    <s v="Rutland-Dundee Township Fire Protection District - 11 E Higgins Rd - Gilberts"/>
    <s v="New Indoor LED Fixtures"/>
    <s v="Indoor Lighting"/>
    <s v="Miscellaneous (24/7)"/>
    <n v="0"/>
    <n v="545.1"/>
    <n v="0.116742"/>
    <x v="0"/>
    <x v="1"/>
    <n v="6.5651260504201696"/>
    <s v="Qty / 1,000"/>
    <m/>
    <s v="Public-Lighting"/>
    <s v="lighting"/>
    <n v="3"/>
    <n v="1"/>
    <s v="Lighting"/>
    <n v="0.99829244462109001"/>
    <n v="0.987374621353864"/>
    <n v="544.16921156295598"/>
    <n v="0.115268088046093"/>
    <n v="0.71"/>
    <n v="386.36014020969901"/>
    <n v="8.18403425127259E-2"/>
    <n v="7616"/>
    <n v="1.1100000000000001"/>
    <n v="1.29"/>
    <n v="2.1999999999999999E-2"/>
    <n v="0.76"/>
    <n v="9.1911764705882408"/>
    <d v="1900-01-05T13:33:47"/>
    <n v="43247"/>
    <n v="0.117572509226941"/>
    <n v="10.785335724671199"/>
    <n v="1"/>
    <n v="2536.503021334684"/>
  </r>
  <r>
    <s v="STND-60357"/>
    <s v="Rutland-Dundee Townships Fire Protection District"/>
    <s v="Rutland-Dundee Township Fire Protection District - 11 E Higgins Rd - Gilberts"/>
    <s v="New Indoor LED Fixtures"/>
    <s v="Indoor Lighting"/>
    <s v="Miscellaneous (24/7)"/>
    <n v="0"/>
    <n v="707.15700000000004"/>
    <n v="0.15145"/>
    <x v="0"/>
    <x v="1"/>
    <n v="6.5651260504201696"/>
    <s v="Qty / 1,000"/>
    <m/>
    <s v="Public-Lighting"/>
    <s v="lighting"/>
    <n v="3"/>
    <n v="1"/>
    <s v="Lighting"/>
    <n v="0.99829244462109001"/>
    <n v="0.987374621353864"/>
    <n v="705.94949026091604"/>
    <n v="0.149537886404043"/>
    <n v="0.71"/>
    <n v="501.22413808525101"/>
    <n v="0.10617189934687001"/>
    <n v="7616"/>
    <n v="1.1100000000000001"/>
    <n v="1.29"/>
    <n v="2.1999999999999999E-2"/>
    <n v="0.76"/>
    <n v="9.1911764705882408"/>
    <d v="1900-01-05T13:33:47"/>
    <n v="43247"/>
    <n v="0.152527423912732"/>
    <n v="13.991791698865001"/>
    <n v="1"/>
    <n v="3290.5996460428778"/>
  </r>
  <r>
    <s v="STND-60357"/>
    <s v="Rutland-Dundee Townships Fire Protection District"/>
    <s v="Rutland-Dundee Township Fire Protection District - 11 E Higgins Rd - Gilberts"/>
    <s v="New Indoor LED Fixtures"/>
    <s v="Indoor Lighting"/>
    <s v="Miscellaneous (24/7)"/>
    <n v="0"/>
    <n v="1414.3140000000001"/>
    <n v="0.30289899999999997"/>
    <x v="0"/>
    <x v="1"/>
    <n v="6.5651260504201696"/>
    <s v="Qty / 1,000"/>
    <m/>
    <s v="Public-Lighting"/>
    <s v="lighting"/>
    <n v="3"/>
    <n v="1"/>
    <s v="Lighting"/>
    <n v="0.99829244462109001"/>
    <n v="0.987374621353864"/>
    <n v="1411.89898052183"/>
    <n v="0.299074785433464"/>
    <n v="0.71"/>
    <n v="1002.4482761705"/>
    <n v="0.21234309765775899"/>
    <n v="7616"/>
    <n v="1.1100000000000001"/>
    <n v="1.29"/>
    <n v="2.1999999999999999E-2"/>
    <n v="0.76"/>
    <n v="9.1911764705882408"/>
    <d v="1900-01-05T13:33:47"/>
    <n v="43247"/>
    <n v="0.30505384071140801"/>
    <n v="27.983583397730001"/>
    <n v="1"/>
    <n v="6581.1992920857419"/>
  </r>
  <r>
    <s v="STND-60357"/>
    <s v="Rutland-Dundee Townships Fire Protection District"/>
    <s v="Rutland-Dundee Township Fire Protection District - 11 E Higgins Rd - Gilberts"/>
    <s v="New Indoor LED Fixtures"/>
    <s v="Indoor Lighting"/>
    <s v="Miscellaneous (24/7)"/>
    <n v="0"/>
    <n v="405.142"/>
    <n v="8.6767999999999998E-2"/>
    <x v="0"/>
    <x v="1"/>
    <n v="6.5651260504201696"/>
    <s v="Qty / 1,000"/>
    <m/>
    <s v="Public-Lighting"/>
    <s v="lighting"/>
    <n v="3"/>
    <n v="1"/>
    <s v="Lighting"/>
    <n v="0.99829244462109001"/>
    <n v="0.987374621353864"/>
    <n v="404.45019759867802"/>
    <n v="8.5672521145632105E-2"/>
    <n v="0.71"/>
    <n v="287.15964029506102"/>
    <n v="6.0827490013398801E-2"/>
    <n v="7616"/>
    <n v="1.1100000000000001"/>
    <n v="1.29"/>
    <n v="2.1999999999999999E-2"/>
    <n v="0.76"/>
    <n v="9.1911764705882408"/>
    <d v="1900-01-05T13:33:47"/>
    <n v="43247"/>
    <n v="8.7385272486364796E-2"/>
    <n v="8.0161300424963198"/>
    <n v="1"/>
    <n v="1885.2392351303906"/>
  </r>
  <r>
    <s v="STND-60357"/>
    <s v="Rutland-Dundee Townships Fire Protection District"/>
    <s v="Rutland-Dundee Township Fire Protection District - 11 E Higgins Rd - Gilberts"/>
    <s v="Outdoor &amp; Garage - LED Fixtures"/>
    <s v="Outdoor &amp; Garage Lighting"/>
    <s v="Exterior"/>
    <n v="0"/>
    <n v="3944.7"/>
    <n v="0.45"/>
    <x v="0"/>
    <x v="1"/>
    <n v="10.1978380583316"/>
    <s v="Qty / 1,000"/>
    <m/>
    <s v="Public-Lighting"/>
    <s v="lighting"/>
    <n v="3"/>
    <n v="1"/>
    <s v="Lighting"/>
    <n v="0.99829244462109001"/>
    <n v="0.987374621353864"/>
    <n v="3937.9642062968201"/>
    <n v="0.44431857960923898"/>
    <n v="0.71"/>
    <n v="2795.9545864707402"/>
    <n v="0.31546619152256"/>
    <n v="4903"/>
    <n v="1"/>
    <n v="1"/>
    <n v="0"/>
    <n v="0"/>
    <n v="14.276973281664301"/>
    <d v="1900-01-09T04:44:53"/>
    <n v="43247"/>
    <n v="0.44431857960923898"/>
    <n v="0"/>
    <n v="1"/>
    <n v="28512.692091278106"/>
  </r>
  <r>
    <s v="STND-60357"/>
    <s v="Rutland-Dundee Townships Fire Protection District"/>
    <s v="Rutland-Dundee Township Fire Protection District - 11 E Higgins Rd - Gilberts"/>
    <s v="Outdoor &amp; Garage - LED Fixtures"/>
    <s v="Outdoor &amp; Garage Lighting"/>
    <s v="Exterior"/>
    <n v="0"/>
    <n v="1034.3879999999999"/>
    <n v="0.11799999999999999"/>
    <x v="0"/>
    <x v="1"/>
    <n v="10.1978380583316"/>
    <s v="Qty / 1,000"/>
    <m/>
    <s v="Public-Lighting"/>
    <s v="lighting"/>
    <n v="3"/>
    <n v="1"/>
    <s v="Lighting"/>
    <n v="0.99829244462109001"/>
    <n v="0.987374621353864"/>
    <n v="1032.6217252067199"/>
    <n v="0.11651020531975601"/>
    <n v="0.71"/>
    <n v="733.161424896771"/>
    <n v="8.2722245777026707E-2"/>
    <n v="4903"/>
    <n v="1"/>
    <n v="1"/>
    <n v="0"/>
    <n v="0"/>
    <n v="14.276973281664301"/>
    <d v="1900-01-09T04:44:53"/>
    <n v="43247"/>
    <n v="0.11651020531975601"/>
    <n v="0"/>
    <n v="1"/>
    <n v="7476.6614817129166"/>
  </r>
  <r>
    <s v="STND-60357"/>
    <s v="Rutland-Dundee Townships Fire Protection District"/>
    <s v="Rutland-Dundee Township Fire Protection District - 11 E Higgins Rd - Gilberts"/>
    <s v="Outdoor &amp; Garage - LED Fixtures"/>
    <s v="Outdoor &amp; Garage Lighting"/>
    <s v="Exterior"/>
    <n v="0"/>
    <n v="2734.9920000000002"/>
    <n v="0.312"/>
    <x v="0"/>
    <x v="1"/>
    <n v="10.1978380583316"/>
    <s v="Qty / 1,000"/>
    <m/>
    <s v="Public-Lighting"/>
    <s v="lighting"/>
    <n v="3"/>
    <n v="1"/>
    <s v="Lighting"/>
    <n v="0.99829244462109001"/>
    <n v="0.987374621353864"/>
    <n v="2730.3218496991299"/>
    <n v="0.30806088186240599"/>
    <n v="0.71"/>
    <n v="1938.5285132863801"/>
    <n v="0.21872322612230799"/>
    <n v="4903"/>
    <n v="1"/>
    <n v="1"/>
    <n v="0"/>
    <n v="0"/>
    <n v="14.276973281664301"/>
    <d v="1900-01-09T04:44:53"/>
    <n v="43247"/>
    <n v="0.30806088186240599"/>
    <n v="0"/>
    <n v="1"/>
    <n v="19768.799849952822"/>
  </r>
  <r>
    <s v="STND-60357"/>
    <s v="Rutland-Dundee Townships Fire Protection District"/>
    <s v="Rutland-Dundee Township Fire Protection District - 11 E Higgins Rd - Gilberts"/>
    <s v="Outdoor &amp; Garage - LED Fixtures"/>
    <s v="Outdoor &amp; Garage Lighting"/>
    <s v="Exterior"/>
    <n v="0"/>
    <n v="1972.35"/>
    <n v="0.22500000000000001"/>
    <x v="0"/>
    <x v="1"/>
    <n v="10.1978380583316"/>
    <s v="Qty / 1,000"/>
    <m/>
    <s v="Public-Lighting"/>
    <s v="lighting"/>
    <n v="3"/>
    <n v="1"/>
    <s v="Lighting"/>
    <n v="0.99829244462109001"/>
    <n v="0.987374621353864"/>
    <n v="1968.98210314841"/>
    <n v="0.22215928980461899"/>
    <n v="0.71"/>
    <n v="1397.9772932353701"/>
    <n v="0.15773309576128"/>
    <n v="4903"/>
    <n v="1"/>
    <n v="1"/>
    <n v="0"/>
    <n v="0"/>
    <n v="14.276973281664301"/>
    <d v="1900-01-09T04:44:53"/>
    <n v="43247"/>
    <n v="0.22215928980461899"/>
    <n v="0"/>
    <n v="1"/>
    <n v="14256.346045639053"/>
  </r>
  <r>
    <s v="STND-60357"/>
    <s v="Rutland-Dundee Townships Fire Protection District"/>
    <s v="Rutland-Dundee Township Fire Protection District - 11 E Higgins Rd - Gilberts"/>
    <s v="Daylighting Controls"/>
    <s v="Indoor Lighting"/>
    <s v="Miscellaneous (24/7)"/>
    <n v="0"/>
    <n v="331.48"/>
    <n v="1"/>
    <x v="0"/>
    <x v="1"/>
    <n v="8"/>
    <s v="Qty / 1,000"/>
    <m/>
    <s v="Public-Lighting"/>
    <s v="lighting"/>
    <n v="3"/>
    <n v="1"/>
    <s v="Lighting"/>
    <n v="0.99829244462109001"/>
    <n v="0.987374621353864"/>
    <n v="330.91397954299902"/>
    <n v="0.987374621353864"/>
    <n v="0.71"/>
    <n v="234.94892547552899"/>
    <n v="0.70103598116124399"/>
    <n v="7616"/>
    <n v="1.1100000000000001"/>
    <n v="1.29"/>
    <n v="2.1999999999999999E-2"/>
    <n v="0.76"/>
    <n v="9.1911764705882408"/>
    <d v="1900-01-05T13:33:47"/>
    <n v="43247"/>
    <n v="1.00711405686849"/>
    <n v="6.5586554504017798"/>
    <n v="1"/>
    <n v="1879.591403804232"/>
  </r>
  <r>
    <s v="STND-60357"/>
    <s v="Rutland-Dundee Townships Fire Protection District"/>
    <s v="Rutland-Dundee Township Fire Protection District - 11 E Higgins Rd - Gilberts"/>
    <s v="Occupancy Sensors Plus Daylighting Controls"/>
    <s v="Indoor Lighting"/>
    <s v="Miscellaneous (24/7)"/>
    <n v="0"/>
    <n v="110.31699999999999"/>
    <n v="2.4153999999999998E-2"/>
    <x v="0"/>
    <x v="1"/>
    <n v="8"/>
    <s v="Qty / 1,000"/>
    <m/>
    <s v="Public-Lighting"/>
    <s v="lighting"/>
    <n v="3"/>
    <n v="1"/>
    <s v="Lighting"/>
    <n v="0.99829244462109001"/>
    <n v="0.987374621353864"/>
    <n v="110.128627613265"/>
    <n v="2.38490466041812E-2"/>
    <n v="0.71"/>
    <n v="78.191325605418001"/>
    <n v="1.69328230889687E-2"/>
    <n v="7616"/>
    <n v="1.1100000000000001"/>
    <n v="1.29"/>
    <n v="2.1999999999999999E-2"/>
    <n v="0.76"/>
    <n v="9.1911764705882408"/>
    <d v="1900-01-05T13:33:47"/>
    <n v="43247"/>
    <n v="2.4325832929601401E-2"/>
    <n v="2.1827295562989399"/>
    <n v="1"/>
    <n v="625.53060484334401"/>
  </r>
  <r>
    <s v="STND-60358"/>
    <s v="Deerfield-Bannockburn Fire Protection District"/>
    <s v="Bannockburn Fire Department #20 - 500 Waukegan Rd - Deerfield"/>
    <s v="Retrofit of Existing Indoor Fixtures to LED"/>
    <s v="Indoor Lighting"/>
    <s v="Miscellaneous"/>
    <n v="0"/>
    <n v="53472.6"/>
    <n v="6.1"/>
    <x v="0"/>
    <x v="1"/>
    <n v="14.797277300976599"/>
    <s v="Qty / 1,000"/>
    <m/>
    <s v="Public-Lighting"/>
    <s v="lighting"/>
    <n v="3"/>
    <n v="1"/>
    <s v="Lighting"/>
    <n v="0.99829244462109001"/>
    <n v="0.987374621353864"/>
    <n v="53381.292574245701"/>
    <n v="6.02298519025857"/>
    <n v="0.71"/>
    <n v="37900.717727714502"/>
    <n v="4.2763194850835902"/>
    <n v="3379"/>
    <n v="1.0900000000000001"/>
    <n v="1.36"/>
    <n v="2.1999999999999999E-2"/>
    <n v="0.57999999999999996"/>
    <n v="20.7161882213673"/>
    <d v="1900-01-13T19:08:05"/>
    <n v="43292"/>
    <n v="7.6356303121939302"/>
    <n v="1077.4205840673401"/>
    <n v="0"/>
    <n v="560827.43012303126"/>
  </r>
  <r>
    <s v="STND-60360"/>
    <s v="Northfield Plaza Property, LLC"/>
    <s v="Northfield Plaza Property LLC - One Northfield Plaza - Northfield"/>
    <s v="Outdoor &amp; Garage - LED Fixtures"/>
    <s v="Outdoor &amp; Garage Lighting"/>
    <s v="Exterior"/>
    <n v="0"/>
    <n v="13522.474"/>
    <n v="0"/>
    <x v="0"/>
    <x v="0"/>
    <n v="10.1978380583316"/>
    <s v="Qty / 1,000"/>
    <m/>
    <s v="Private-Lighting"/>
    <s v="lighting"/>
    <n v="3"/>
    <n v="1"/>
    <s v="Lighting"/>
    <n v="0.91633259480590001"/>
    <n v="1.30467645558681"/>
    <n v="12391.083688615299"/>
    <n v="0"/>
    <n v="0.71"/>
    <n v="8797.6694189168702"/>
    <n v="0"/>
    <n v="4903"/>
    <n v="1"/>
    <n v="1"/>
    <n v="0"/>
    <n v="0"/>
    <n v="14.276973281664301"/>
    <d v="1900-01-09T04:44:53"/>
    <n v="43287"/>
    <n v="0"/>
    <n v="0"/>
    <n v="0"/>
    <n v="89717.208024850508"/>
  </r>
  <r>
    <s v="STND-60361"/>
    <s v="Godley Park District"/>
    <s v="Godley Park District - 500 S Kankakee St - Godley"/>
    <s v="New Indoor LED Fixtures"/>
    <s v="Indoor Lighting"/>
    <s v="Miscellaneous"/>
    <n v="0"/>
    <n v="11299.781000000001"/>
    <n v="2.4200379999999999"/>
    <x v="0"/>
    <x v="1"/>
    <n v="14.797277300976599"/>
    <s v="Qty / 1,000"/>
    <m/>
    <s v="Public-Lighting"/>
    <s v="lighting"/>
    <n v="3"/>
    <n v="1"/>
    <s v="Lighting"/>
    <n v="0.99829244462109001"/>
    <n v="0.987374621353864"/>
    <n v="11280.485998173001"/>
    <n v="2.3894841039119599"/>
    <n v="0.71"/>
    <n v="8009.1450587027903"/>
    <n v="1.6965337137774901"/>
    <n v="3379"/>
    <n v="1.0900000000000001"/>
    <n v="1.36"/>
    <n v="2.1999999999999999E-2"/>
    <n v="0.57999999999999996"/>
    <n v="20.7161882213673"/>
    <d v="1900-01-13T19:08:05"/>
    <n v="43386"/>
    <n v="3.0292648376165898"/>
    <n v="227.67953390807801"/>
    <n v="0"/>
    <n v="118513.5403773717"/>
  </r>
  <r>
    <s v="STND-60361"/>
    <s v="Godley Park District"/>
    <s v="Godley Park District - 500 S Kankakee St - Godley"/>
    <s v="New Indoor LED Fixtures"/>
    <s v="Indoor Lighting"/>
    <s v="Miscellaneous"/>
    <n v="0"/>
    <n v="1134.3979999999999"/>
    <n v="0.24295"/>
    <x v="0"/>
    <x v="1"/>
    <n v="14.797277300976599"/>
    <s v="Qty / 1,000"/>
    <m/>
    <s v="Public-Lighting"/>
    <s v="lighting"/>
    <n v="3"/>
    <n v="1"/>
    <s v="Lighting"/>
    <n v="0.99829244462109001"/>
    <n v="0.987374621353864"/>
    <n v="1132.4609525932799"/>
    <n v="0.23988266425792101"/>
    <n v="0.71"/>
    <n v="804.04727634122605"/>
    <n v="0.17031669162312399"/>
    <n v="3379"/>
    <n v="1.0900000000000001"/>
    <n v="1.36"/>
    <n v="2.1999999999999999E-2"/>
    <n v="0.57999999999999996"/>
    <n v="20.7161882213673"/>
    <d v="1900-01-13T19:08:05"/>
    <n v="43386"/>
    <n v="0.30411088267992098"/>
    <n v="22.857010052341298"/>
    <n v="0"/>
    <n v="11897.710511116084"/>
  </r>
  <r>
    <s v="STND-60361"/>
    <s v="Godley Park District"/>
    <s v="Godley Park District - 500 S Kankakee St - Godley"/>
    <s v="New Indoor LED Fixtures"/>
    <s v="Indoor Lighting"/>
    <s v="Miscellaneous"/>
    <n v="0"/>
    <n v="206.25399999999999"/>
    <n v="4.4172999999999997E-2"/>
    <x v="0"/>
    <x v="1"/>
    <n v="14.797277300976599"/>
    <s v="Qty / 1,000"/>
    <m/>
    <s v="Public-Lighting"/>
    <s v="lighting"/>
    <n v="3"/>
    <n v="1"/>
    <s v="Lighting"/>
    <n v="0.99829244462109001"/>
    <n v="0.987374621353864"/>
    <n v="205.901809872878"/>
    <n v="4.3615299149064202E-2"/>
    <n v="0.71"/>
    <n v="146.190285009744"/>
    <n v="3.0966862395835602E-2"/>
    <n v="3379"/>
    <n v="1.0900000000000001"/>
    <n v="1.36"/>
    <n v="2.1999999999999999E-2"/>
    <n v="0.57999999999999996"/>
    <n v="20.7161882213673"/>
    <d v="1900-01-13T19:08:05"/>
    <n v="43386"/>
    <n v="5.5293229144351197E-2"/>
    <n v="4.1558163460580904"/>
    <n v="0"/>
    <n v="2163.2181859979846"/>
  </r>
  <r>
    <s v="STND-60361"/>
    <s v="Godley Park District"/>
    <s v="Godley Park District - 500 S Kankakee St - Godley"/>
    <s v="New Indoor LED Fixtures"/>
    <s v="Indoor Lighting"/>
    <s v="Miscellaneous"/>
    <n v="0"/>
    <n v="7616.6710000000003"/>
    <n v="1.631238"/>
    <x v="0"/>
    <x v="1"/>
    <n v="14.797277300976599"/>
    <s v="Qty / 1,000"/>
    <m/>
    <s v="Public-Lighting"/>
    <s v="lighting"/>
    <n v="3"/>
    <n v="1"/>
    <s v="Lighting"/>
    <n v="0.99829244462109001"/>
    <n v="0.987374621353864"/>
    <n v="7603.6651124645696"/>
    <n v="1.6106430025880301"/>
    <n v="0.71"/>
    <n v="5398.6022298498401"/>
    <n v="1.1435565318375001"/>
    <n v="3379"/>
    <n v="1.0900000000000001"/>
    <n v="1.36"/>
    <n v="2.1999999999999999E-2"/>
    <n v="0.57999999999999996"/>
    <n v="20.7161882213673"/>
    <d v="1900-01-13T19:08:05"/>
    <n v="43386"/>
    <n v="2.0418902162627202"/>
    <n v="153.46847015983499"/>
    <n v="0"/>
    <n v="79884.6142327587"/>
  </r>
  <r>
    <s v="STND-60361"/>
    <s v="Godley Park District"/>
    <s v="Godley Park District - 500 S Kankakee St - Godley"/>
    <s v="New Indoor LED Fixtures"/>
    <s v="Indoor Lighting"/>
    <s v="Miscellaneous"/>
    <n v="0"/>
    <n v="12154.263000000001"/>
    <n v="2.60304"/>
    <x v="0"/>
    <x v="1"/>
    <n v="14.797277300976599"/>
    <s v="Qty / 1,000"/>
    <m/>
    <s v="Public-Lighting"/>
    <s v="lighting"/>
    <n v="3"/>
    <n v="1"/>
    <s v="Lighting"/>
    <n v="0.99829244462109001"/>
    <n v="0.987374621353864"/>
    <n v="12133.5089228377"/>
    <n v="2.5701756343689599"/>
    <n v="0.71"/>
    <n v="8614.7913352147407"/>
    <n v="1.82482470040196"/>
    <n v="3379"/>
    <n v="1.0900000000000001"/>
    <n v="1.36"/>
    <n v="2.1999999999999999E-2"/>
    <n v="0.57999999999999996"/>
    <n v="20.7161882213673"/>
    <d v="1900-01-13T19:08:05"/>
    <n v="43386"/>
    <n v="3.25833625046775"/>
    <n v="244.896510369201"/>
    <n v="0"/>
    <n v="127475.45627722297"/>
  </r>
  <r>
    <s v="STND-60361"/>
    <s v="Godley Park District"/>
    <s v="Godley Park District - 500 S Kankakee St - Godley"/>
    <s v="New Indoor LED Fixtures"/>
    <s v="Indoor Lighting"/>
    <s v="Miscellaneous"/>
    <n v="0"/>
    <n v="1856.287"/>
    <n v="0.39755499999999999"/>
    <x v="0"/>
    <x v="1"/>
    <n v="14.797277300976599"/>
    <s v="Qty / 1,000"/>
    <m/>
    <s v="Public-Lighting"/>
    <s v="lighting"/>
    <n v="3"/>
    <n v="1"/>
    <s v="Lighting"/>
    <n v="0.99829244462109001"/>
    <n v="0.987374621353864"/>
    <n v="1853.11728714835"/>
    <n v="0.39253571759233502"/>
    <n v="0.71"/>
    <n v="1315.7132738753301"/>
    <n v="0.27870035949055799"/>
    <n v="3379"/>
    <n v="1.0900000000000001"/>
    <n v="1.36"/>
    <n v="2.1999999999999999E-2"/>
    <n v="0.57999999999999996"/>
    <n v="20.7161882213673"/>
    <d v="1900-01-13T19:08:05"/>
    <n v="43386"/>
    <n v="0.49763655881381302"/>
    <n v="37.402367263544697"/>
    <n v="0"/>
    <n v="19468.974162109029"/>
  </r>
  <r>
    <s v="STND-60361"/>
    <s v="Godley Park District"/>
    <s v="Godley Park District - 500 S Kankakee St - Godley"/>
    <s v="Occupancy Sensors"/>
    <s v="Indoor Lighting"/>
    <s v="Miscellaneous"/>
    <n v="0"/>
    <n v="1555.7460000000001"/>
    <n v="1.0292479999999999"/>
    <x v="0"/>
    <x v="1"/>
    <n v="8"/>
    <s v="Qty / 1,000"/>
    <m/>
    <s v="Public-Lighting"/>
    <s v="lighting"/>
    <n v="3"/>
    <n v="1"/>
    <s v="Lighting"/>
    <n v="0.99829244462109001"/>
    <n v="0.987374621353864"/>
    <n v="1553.0894775494801"/>
    <n v="1.01625335427922"/>
    <n v="0.71"/>
    <n v="1102.69352906013"/>
    <n v="0.721539881538248"/>
    <n v="3379"/>
    <n v="1.0900000000000001"/>
    <n v="1.36"/>
    <n v="2.1999999999999999E-2"/>
    <n v="0.57999999999999996"/>
    <n v="20.7161882213673"/>
    <d v="1900-01-13T19:08:05"/>
    <n v="43386"/>
    <n v="1.7377793335828"/>
    <n v="31.346760097329"/>
    <n v="0"/>
    <n v="8821.54823248104"/>
  </r>
  <r>
    <s v="STND-60361"/>
    <s v="Godley Park District"/>
    <s v="Godley Park District - 500 S Kankakee St - Godley"/>
    <s v="Vacancy Sensors"/>
    <s v="Indoor Lighting"/>
    <s v="Miscellaneous"/>
    <n v="0"/>
    <n v="867.74099999999999"/>
    <n v="0.44444800000000001"/>
    <x v="0"/>
    <x v="1"/>
    <n v="8"/>
    <s v="Qty / 1,000"/>
    <m/>
    <s v="Public-Lighting"/>
    <s v="lighting"/>
    <n v="3"/>
    <n v="1"/>
    <s v="Lighting"/>
    <n v="0.99829244462109001"/>
    <n v="0.987374621353864"/>
    <n v="866.25928418795002"/>
    <n v="0.43883667571148199"/>
    <n v="0.71"/>
    <n v="615.04409177344405"/>
    <n v="0.31157403975515202"/>
    <n v="3379"/>
    <n v="1.0900000000000001"/>
    <n v="1.36"/>
    <n v="2.1999999999999999E-2"/>
    <n v="0.57999999999999996"/>
    <n v="20.7161882213673"/>
    <d v="1900-01-13T19:08:05"/>
    <n v="43386"/>
    <n v="0.55633452803179795"/>
    <n v="17.484132341408198"/>
    <n v="0"/>
    <n v="4920.3527341875524"/>
  </r>
  <r>
    <s v="STND-60362"/>
    <s v="CubeSmart, LP"/>
    <s v="CubeSmart L P - 9801 W 55th St - Countryside"/>
    <s v="New Indoor LED Fixtures"/>
    <s v="Indoor Lighting"/>
    <s v="Miscellaneous (24/7)"/>
    <n v="0"/>
    <n v="15840.746999999999"/>
    <n v="1.764389"/>
    <x v="0"/>
    <x v="0"/>
    <n v="6.5651260504201696"/>
    <s v="Qty / 1,000"/>
    <m/>
    <s v="Private-Lighting"/>
    <s v="lighting"/>
    <n v="3"/>
    <n v="1"/>
    <s v="Lighting"/>
    <n v="0.91633259480590001"/>
    <n v="1.30467645558681"/>
    <n v="14515.392802173799"/>
    <n v="2.30195678679635"/>
    <n v="0.71"/>
    <n v="10305.9288895434"/>
    <n v="1.6343893186254099"/>
    <n v="7616"/>
    <n v="1.1100000000000001"/>
    <n v="1.29"/>
    <n v="2.1999999999999999E-2"/>
    <n v="0.76"/>
    <n v="9.1911764705882408"/>
    <d v="1900-01-05T13:33:47"/>
    <n v="43267"/>
    <n v="2.3479771387151702"/>
    <n v="287.69246995299397"/>
    <n v="0"/>
    <n v="67659.722226519181"/>
  </r>
  <r>
    <s v="STND-60363"/>
    <s v="Dick's Sporting Goods Inc"/>
    <s v="Dick's Sporting Goods Inc - 2470 Rt 34 - Oswego"/>
    <s v="New Indoor LED Fixtures"/>
    <s v="Indoor Lighting"/>
    <s v="Retail (mall/dept. store)"/>
    <n v="0"/>
    <n v="280704.99099999998"/>
    <n v="56.938364"/>
    <x v="0"/>
    <x v="0"/>
    <n v="9.1274187659729797"/>
    <s v="Qty / 1,000"/>
    <m/>
    <s v="Private-Lighting"/>
    <s v="lighting"/>
    <n v="2"/>
    <n v="1"/>
    <s v="Lighting"/>
    <n v="0.97902139861649395"/>
    <n v="0.93591656730105399"/>
    <n v="274816.19288744999"/>
    <n v="53.289558182617903"/>
    <n v="0.71"/>
    <n v="195119.49695008999"/>
    <n v="37.835586309658702"/>
    <n v="5478"/>
    <n v="1.1200000000000001"/>
    <n v="1.31"/>
    <n v="2.1999999999999999E-2"/>
    <n v="0.95"/>
    <n v="12.7783862723622"/>
    <d v="1900-01-08T03:03:29"/>
    <n v="43310"/>
    <n v="42.820054787157801"/>
    <n v="5398.17521743206"/>
    <n v="0"/>
    <n v="1780937.358069459"/>
  </r>
  <r>
    <s v="STND-60364"/>
    <s v="St Vincent Ferrer"/>
    <s v="St Vincent Ferrer Catholic Church and School - 1515 Lathrop Ave - River Forest"/>
    <s v="New Indoor LED Fixtures"/>
    <s v="Indoor Lighting"/>
    <s v="K-12 School"/>
    <n v="0"/>
    <n v="9654.6409999999996"/>
    <n v="2.6326079999999998"/>
    <x v="0"/>
    <x v="0"/>
    <n v="15"/>
    <s v="Qty / 1,000"/>
    <m/>
    <s v="Private-Lighting"/>
    <s v="lighting"/>
    <n v="3"/>
    <n v="1"/>
    <s v="Lighting"/>
    <n v="0.91633259480590001"/>
    <n v="1.30467645558681"/>
    <n v="8846.8622394494305"/>
    <n v="3.43470167438947"/>
    <n v="0.71"/>
    <n v="6281.2721900090901"/>
    <n v="2.4386381888165198"/>
    <n v="2979"/>
    <n v="1.17333333333333"/>
    <n v="1.323"/>
    <n v="2.1333333333333301E-2"/>
    <n v="0.72"/>
    <n v="23.497818059751602"/>
    <d v="1900-01-15T18:49:11"/>
    <n v="43290"/>
    <n v="3.60575887544036"/>
    <n v="160.85204071726201"/>
    <n v="0"/>
    <n v="94219.082850136358"/>
  </r>
  <r>
    <s v="STND-60364"/>
    <s v="St Vincent Ferrer"/>
    <s v="St Vincent Ferrer Catholic Church and School - 1515 Lathrop Ave - River Forest"/>
    <s v="Outdoor &amp; Garage - LED Fixtures"/>
    <s v="Outdoor &amp; Garage Lighting"/>
    <s v="Exterior"/>
    <n v="0"/>
    <n v="16841.598000000002"/>
    <n v="4.592333"/>
    <x v="0"/>
    <x v="0"/>
    <n v="10.1978380583316"/>
    <s v="Qty / 1,000"/>
    <m/>
    <s v="Private-Lighting"/>
    <s v="lighting"/>
    <n v="3"/>
    <n v="1"/>
    <s v="Lighting"/>
    <n v="0.91633259480590001"/>
    <n v="1.30467645558681"/>
    <n v="15432.505196017901"/>
    <n v="5.9915087413143304"/>
    <n v="0.71"/>
    <n v="10957.0786891727"/>
    <n v="4.2539712063331701"/>
    <n v="4903"/>
    <n v="1"/>
    <n v="1"/>
    <n v="0"/>
    <n v="0"/>
    <n v="14.276973281664301"/>
    <d v="1900-01-09T04:44:53"/>
    <n v="43290"/>
    <n v="5.9915087413143304"/>
    <n v="0"/>
    <n v="0"/>
    <n v="111738.51406457949"/>
  </r>
  <r>
    <s v="STND-60364"/>
    <s v="St Vincent Ferrer"/>
    <s v="St Vincent Ferrer Catholic Church and School - 1515 Lathrop Ave - River Forest"/>
    <s v="Photocells"/>
    <s v="Outdoor &amp; Garage Lighting"/>
    <s v="K-12 School"/>
    <n v="0"/>
    <n v="685.44"/>
    <n v="0"/>
    <x v="0"/>
    <x v="0"/>
    <n v="8"/>
    <s v="Qty / 1,000"/>
    <m/>
    <s v="Private-Lighting"/>
    <s v="lighting"/>
    <n v="3"/>
    <n v="1"/>
    <s v="Lighting"/>
    <n v="0.91633259480590001"/>
    <n v="1.30467645558681"/>
    <n v="628.09101378375601"/>
    <n v="0"/>
    <n v="0.71"/>
    <n v="445.944619786467"/>
    <n v="0"/>
    <n v="2979"/>
    <n v="1.17333333333333"/>
    <n v="1.323"/>
    <n v="2.1333333333333301E-2"/>
    <n v="0.72"/>
    <n v="23.497818059751602"/>
    <d v="1900-01-15T18:49:11"/>
    <n v="43290"/>
    <n v="0"/>
    <n v="11.4198366142501"/>
    <n v="0"/>
    <n v="3567.556958291736"/>
  </r>
  <r>
    <s v="STND-60365"/>
    <s v="Dragon Leasing Corporation"/>
    <s v="Dragon Leasing - 2727 Freedom Dr - West Chicago"/>
    <s v="New Indoor LED Fixtures"/>
    <s v="Indoor Lighting"/>
    <s v="Miscellaneous (24/7)"/>
    <n v="0"/>
    <n v="36271.656999999999"/>
    <n v="4.0400450000000001"/>
    <x v="0"/>
    <x v="0"/>
    <n v="6.5651260504201696"/>
    <s v="Qty / 1,000"/>
    <m/>
    <s v="Private-Lighting"/>
    <s v="lighting"/>
    <n v="3"/>
    <n v="1"/>
    <s v="Lighting"/>
    <n v="0.91633259480590001"/>
    <n v="1.30467645558681"/>
    <n v="33236.901576719603"/>
    <n v="5.2709515910112001"/>
    <n v="0.71"/>
    <n v="23598.200119470901"/>
    <n v="3.7423756296179498"/>
    <n v="7616"/>
    <n v="1.1100000000000001"/>
    <n v="1.29"/>
    <n v="2.1999999999999999E-2"/>
    <n v="0.76"/>
    <n v="9.1911764705882408"/>
    <d v="1900-01-05T13:33:47"/>
    <n v="43312"/>
    <n v="5.3763276122105301"/>
    <n v="658.74940061966697"/>
    <n v="0"/>
    <n v="154925.15834736679"/>
  </r>
  <r>
    <s v="STND-60366"/>
    <s v="Village of Algonquin"/>
    <s v="Village of Algonquin - 599 Longwood Dr - Algonquin"/>
    <s v="New Indoor LED Fixtures"/>
    <s v="Indoor Lighting"/>
    <s v="Miscellaneous"/>
    <n v="0"/>
    <n v="8106.5249999999996"/>
    <n v="1.7361489999999999"/>
    <x v="0"/>
    <x v="1"/>
    <n v="14.797277300976599"/>
    <s v="Qty / 1,000"/>
    <m/>
    <s v="Public-Lighting"/>
    <s v="lighting"/>
    <n v="3"/>
    <n v="1"/>
    <s v="Lighting"/>
    <n v="0.99829244462109001"/>
    <n v="0.987374621353864"/>
    <n v="8092.6826596319897"/>
    <n v="1.71422946148889"/>
    <n v="0.71"/>
    <n v="5745.8046883387096"/>
    <n v="1.21710291765711"/>
    <n v="3379"/>
    <n v="1.0900000000000001"/>
    <n v="1.36"/>
    <n v="2.1999999999999999E-2"/>
    <n v="0.57999999999999996"/>
    <n v="20.7161882213673"/>
    <d v="1900-01-13T19:08:05"/>
    <n v="43281"/>
    <n v="2.1732117919483902"/>
    <n v="163.33854909349"/>
    <n v="0"/>
    <n v="85022.265290599316"/>
  </r>
  <r>
    <s v="STND-60366"/>
    <s v="Village of Algonquin"/>
    <s v="Village of Algonquin - 599 Longwood Dr - Algonquin"/>
    <s v="New Indoor LED Fixtures"/>
    <s v="Indoor Lighting"/>
    <s v="Miscellaneous"/>
    <n v="0"/>
    <n v="3918.8290000000002"/>
    <n v="0.839283"/>
    <x v="0"/>
    <x v="1"/>
    <n v="14.797277300976599"/>
    <s v="Qty / 1,000"/>
    <m/>
    <s v="Public-Lighting"/>
    <s v="lighting"/>
    <n v="3"/>
    <n v="1"/>
    <s v="Lighting"/>
    <n v="0.99829244462109001"/>
    <n v="0.987374621353864"/>
    <n v="3912.13738246202"/>
    <n v="0.82868673433373496"/>
    <n v="0.71"/>
    <n v="2777.6175415480402"/>
    <n v="0.588367581376952"/>
    <n v="3379"/>
    <n v="1.0900000000000001"/>
    <n v="1.36"/>
    <n v="2.1999999999999999E-2"/>
    <n v="0.57999999999999996"/>
    <n v="20.7161882213673"/>
    <d v="1900-01-13T19:08:05"/>
    <n v="43281"/>
    <n v="1.0505663467719799"/>
    <n v="78.960571022169304"/>
    <n v="0"/>
    <n v="41101.176998343239"/>
  </r>
  <r>
    <s v="STND-60367"/>
    <s v="Lewis Acquisition Corp."/>
    <s v="Lewis Plastics Co Inc - 712 W Winthrop Ave - Addison"/>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296"/>
    <n v="6.3967205395751199"/>
    <n v="0"/>
    <n v="0"/>
    <n v="603700.30614865304"/>
  </r>
  <r>
    <s v="STND-60368"/>
    <s v="S&amp;D Products, Inc."/>
    <s v="S&amp;D Products Inc - 1390 Schiferl Rd - Bartlett"/>
    <s v="Outdoor &amp; Garage - LED Fixtures"/>
    <s v="Outdoor &amp; Garage Lighting"/>
    <s v="Exterior"/>
    <n v="0"/>
    <n v="10737.57"/>
    <n v="0"/>
    <x v="0"/>
    <x v="0"/>
    <n v="10.1978380583316"/>
    <s v="Qty / 1,000"/>
    <m/>
    <s v="Private-Lighting"/>
    <s v="lighting"/>
    <n v="3"/>
    <n v="1"/>
    <s v="Lighting"/>
    <n v="0.91633259480590001"/>
    <n v="1.30467645558681"/>
    <n v="9839.1853800099907"/>
    <n v="0"/>
    <n v="0.71"/>
    <n v="6985.8216198070904"/>
    <n v="0"/>
    <n v="4903"/>
    <n v="1"/>
    <n v="1"/>
    <n v="0"/>
    <n v="0"/>
    <n v="14.276973281664301"/>
    <d v="1900-01-09T04:44:53"/>
    <n v="43254"/>
    <n v="0"/>
    <n v="0"/>
    <n v="0"/>
    <n v="71240.277583184448"/>
  </r>
  <r>
    <s v="STND-60368"/>
    <s v="S&amp;D Products, Inc."/>
    <s v="S&amp;D Products Inc - 1390 Schiferl Rd - Bartlett"/>
    <s v="Outdoor &amp; Garage - LED Fixtures"/>
    <s v="Outdoor &amp; Garage Lighting"/>
    <s v="Exterior"/>
    <n v="0"/>
    <n v="1735.662"/>
    <n v="0"/>
    <x v="0"/>
    <x v="0"/>
    <n v="10.1978380583316"/>
    <s v="Qty / 1,000"/>
    <m/>
    <s v="Private-Lighting"/>
    <s v="lighting"/>
    <n v="3"/>
    <n v="1"/>
    <s v="Lighting"/>
    <n v="0.91633259480590001"/>
    <n v="1.30467645558681"/>
    <n v="1590.443664166"/>
    <n v="0"/>
    <n v="0.71"/>
    <n v="1129.21500155786"/>
    <n v="0"/>
    <n v="4903"/>
    <n v="1"/>
    <n v="1"/>
    <n v="0"/>
    <n v="0"/>
    <n v="14.276973281664301"/>
    <d v="1900-01-09T04:44:53"/>
    <n v="43254"/>
    <n v="0"/>
    <n v="0"/>
    <n v="0"/>
    <n v="11515.551718925721"/>
  </r>
  <r>
    <s v="STND-60368"/>
    <s v="S&amp;D Products, Inc."/>
    <s v="S&amp;D Products Inc - 1390 Schiferl Rd - Bartlett"/>
    <s v="Outdoor &amp; Garage - LED Fixtures"/>
    <s v="Outdoor &amp; Garage Lighting"/>
    <s v="Exterior"/>
    <n v="0"/>
    <n v="9953.09"/>
    <n v="0"/>
    <x v="0"/>
    <x v="0"/>
    <n v="10.1978380583316"/>
    <s v="Qty / 1,000"/>
    <m/>
    <s v="Private-Lighting"/>
    <s v="lighting"/>
    <n v="3"/>
    <n v="1"/>
    <s v="Lighting"/>
    <n v="0.91633259480590001"/>
    <n v="1.30467645558681"/>
    <n v="9120.3407860366497"/>
    <n v="0"/>
    <n v="0.71"/>
    <n v="6475.4419580860203"/>
    <n v="0"/>
    <n v="4903"/>
    <n v="1"/>
    <n v="1"/>
    <n v="0"/>
    <n v="0"/>
    <n v="14.276973281664301"/>
    <d v="1900-01-09T04:44:53"/>
    <n v="43254"/>
    <n v="0"/>
    <n v="0"/>
    <n v="0"/>
    <n v="66035.508444686915"/>
  </r>
  <r>
    <s v="STND-60368"/>
    <s v="S&amp;D Products, Inc."/>
    <s v="S&amp;D Products Inc - 1390 Schiferl Rd - Bartlett"/>
    <s v="Outdoor &amp; Garage - LED Fixtures"/>
    <s v="Outdoor &amp; Garage Lighting"/>
    <s v="Exterior"/>
    <n v="0"/>
    <n v="2132.8049999999998"/>
    <n v="0"/>
    <x v="0"/>
    <x v="0"/>
    <n v="10.1978380583316"/>
    <s v="Qty / 1,000"/>
    <m/>
    <s v="Private-Lighting"/>
    <s v="lighting"/>
    <n v="3"/>
    <n v="1"/>
    <s v="Lighting"/>
    <n v="0.91633259480590001"/>
    <n v="1.30467645558681"/>
    <n v="1954.358739865"/>
    <n v="0"/>
    <n v="0.71"/>
    <n v="1387.59470530415"/>
    <n v="0"/>
    <n v="4903"/>
    <n v="1"/>
    <n v="1"/>
    <n v="0"/>
    <n v="0"/>
    <n v="14.276973281664301"/>
    <d v="1900-01-09T04:44:53"/>
    <n v="43254"/>
    <n v="0"/>
    <n v="0"/>
    <n v="0"/>
    <n v="14150.466095290081"/>
  </r>
  <r>
    <s v="STND-60368"/>
    <s v="S&amp;D Products, Inc."/>
    <s v="S&amp;D Products Inc - 1390 Schiferl Rd - Bartlett"/>
    <s v="Outdoor &amp; Garage - LED Fixtures"/>
    <s v="Outdoor &amp; Garage Lighting"/>
    <s v="Exterior"/>
    <n v="0"/>
    <n v="4976.5450000000001"/>
    <n v="0"/>
    <x v="0"/>
    <x v="0"/>
    <n v="10.1978380583316"/>
    <s v="Qty / 1,000"/>
    <m/>
    <s v="Private-Lighting"/>
    <s v="lighting"/>
    <n v="3"/>
    <n v="1"/>
    <s v="Lighting"/>
    <n v="0.91633259480590001"/>
    <n v="1.30467645558681"/>
    <n v="4560.1703930183303"/>
    <n v="0"/>
    <n v="0.71"/>
    <n v="3237.7209790430102"/>
    <n v="0"/>
    <n v="4903"/>
    <n v="1"/>
    <n v="1"/>
    <n v="0"/>
    <n v="0"/>
    <n v="14.276973281664301"/>
    <d v="1900-01-09T04:44:53"/>
    <n v="43254"/>
    <n v="0"/>
    <n v="0"/>
    <n v="0"/>
    <n v="33017.754222343458"/>
  </r>
  <r>
    <s v="STND-60369"/>
    <s v="Lakeside Tower Condominium Association c/o Enlan Corporation"/>
    <s v="Lakeside Tower Condominium Association - Lakeside Tower Management Office 1600 S Indiana Ave - Chicago"/>
    <s v="New Indoor LED Fixtures"/>
    <s v="Indoor Lighting"/>
    <s v="Multi-family (common)"/>
    <n v="0"/>
    <n v="13665.766"/>
    <n v="1.649894"/>
    <x v="0"/>
    <x v="0"/>
    <n v="8.1459758879113693"/>
    <s v="Qty / 1,000"/>
    <m/>
    <s v="Private-Lighting"/>
    <s v="lighting"/>
    <n v="3"/>
    <n v="1"/>
    <s v="Lighting"/>
    <n v="0.91633259480590001"/>
    <n v="1.30467645558681"/>
    <n v="12522.386818790201"/>
    <n v="2.1525778560139401"/>
    <n v="0.71"/>
    <n v="8890.8946413410704"/>
    <n v="1.5283302777698999"/>
    <n v="6138"/>
    <n v="1.1399999999999999"/>
    <n v="1.32"/>
    <n v="2.5000000000000001E-2"/>
    <n v="0.64"/>
    <n v="11.4043662430759"/>
    <d v="1900-01-07T03:30:12"/>
    <n v="43330"/>
    <n v="2.5480325000164998"/>
    <n v="274.61374602610198"/>
    <n v="0"/>
    <n v="72425.013370324756"/>
  </r>
  <r>
    <s v="STND-60369"/>
    <s v="Lakeside Tower Condominium Association c/o Enlan Corporation"/>
    <s v="Lakeside Tower Condominium Association - Lakeside Tower Management Office 1600 S Indiana Ave - Chicago"/>
    <s v="New Indoor LED Fixtures"/>
    <s v="Indoor Lighting"/>
    <s v="Multi-family (common)"/>
    <n v="0"/>
    <n v="174.93299999999999"/>
    <n v="2.112E-2"/>
    <x v="0"/>
    <x v="0"/>
    <n v="8.1459758879113693"/>
    <s v="Qty / 1,000"/>
    <m/>
    <s v="Private-Lighting"/>
    <s v="lighting"/>
    <n v="3"/>
    <n v="1"/>
    <s v="Lighting"/>
    <n v="0.91633259480590001"/>
    <n v="1.30467645558681"/>
    <n v="160.29680980718001"/>
    <n v="2.7554766741993399E-2"/>
    <n v="0.71"/>
    <n v="113.810734963098"/>
    <n v="1.9563884386815299E-2"/>
    <n v="6138"/>
    <n v="1.1399999999999999"/>
    <n v="1.32"/>
    <n v="2.5000000000000001E-2"/>
    <n v="0.64"/>
    <n v="11.4043662430759"/>
    <d v="1900-01-07T03:30:12"/>
    <n v="43330"/>
    <n v="3.2616911389670197E-2"/>
    <n v="3.5152809168241301"/>
    <n v="0"/>
    <n v="927.0995027948677"/>
  </r>
  <r>
    <s v="STND-60369"/>
    <s v="Lakeside Tower Condominium Association c/o Enlan Corporation"/>
    <s v="Lakeside Tower Condominium Association - Lakeside Tower Management Office 1600 S Indiana Ave - Chicago"/>
    <s v="Occupancy Sensors"/>
    <s v="Indoor Lighting"/>
    <s v="Multi-family (common)"/>
    <n v="0"/>
    <n v="1343.4849999999999"/>
    <n v="0.51744000000000001"/>
    <x v="0"/>
    <x v="0"/>
    <n v="8"/>
    <s v="Qty / 1,000"/>
    <m/>
    <s v="Private-Lighting"/>
    <s v="lighting"/>
    <n v="3"/>
    <n v="1"/>
    <s v="Lighting"/>
    <n v="0.91633259480590001"/>
    <n v="1.30467645558681"/>
    <n v="1231.0790961328"/>
    <n v="0.67509178517883695"/>
    <n v="0.71"/>
    <n v="874.06615825429105"/>
    <n v="0.479315167476974"/>
    <n v="6138"/>
    <n v="1.1399999999999999"/>
    <n v="1.32"/>
    <n v="2.5000000000000001E-2"/>
    <n v="0.64"/>
    <n v="11.4043662430759"/>
    <d v="1900-01-07T03:30:12"/>
    <n v="43330"/>
    <n v="1.0437411644694501"/>
    <n v="26.997348599403601"/>
    <n v="0"/>
    <n v="6992.5292660343284"/>
  </r>
  <r>
    <s v="STND-60369"/>
    <s v="Lakeside Tower Condominium Association c/o Enlan Corporation"/>
    <s v="Lakeside Tower Condominium Association - Lakeside Tower Management Office 1600 S Indiana Ave - Chicago"/>
    <s v="New Indoor LED Fixtures"/>
    <s v="Indoor Lighting"/>
    <s v="Multi-family (common)"/>
    <n v="0"/>
    <n v="769.70500000000004"/>
    <n v="9.2927999999999997E-2"/>
    <x v="0"/>
    <x v="0"/>
    <n v="8.1459758879113693"/>
    <s v="Qty / 1,000"/>
    <m/>
    <s v="Private-Lighting"/>
    <s v="lighting"/>
    <n v="3"/>
    <n v="1"/>
    <s v="Lighting"/>
    <n v="0.91633259480590001"/>
    <n v="1.30467645558681"/>
    <n v="705.30577988507503"/>
    <n v="0.121240973664771"/>
    <n v="0.71"/>
    <n v="500.76710371840301"/>
    <n v="8.6081091301987198E-2"/>
    <n v="6138"/>
    <n v="1.1399999999999999"/>
    <n v="1.32"/>
    <n v="2.5000000000000001E-2"/>
    <n v="0.64"/>
    <n v="11.4043662430759"/>
    <d v="1900-01-07T03:30:12"/>
    <n v="43330"/>
    <n v="0.14351441011454899"/>
    <n v="15.467232015023599"/>
    <n v="0"/>
    <n v="4079.2367523493226"/>
  </r>
  <r>
    <s v="STND-60369"/>
    <s v="Lakeside Tower Condominium Association c/o Enlan Corporation"/>
    <s v="Lakeside Tower Condominium Association - Lakeside Tower Management Office 1600 S Indiana Ave - Chicago"/>
    <s v="New Indoor LED Fixtures"/>
    <s v="Indoor Lighting"/>
    <s v="Multi-family (common)"/>
    <n v="0"/>
    <n v="755.71100000000001"/>
    <n v="9.1238E-2"/>
    <x v="0"/>
    <x v="0"/>
    <n v="8.1459758879113693"/>
    <s v="Qty / 1,000"/>
    <m/>
    <s v="Private-Lighting"/>
    <s v="lighting"/>
    <n v="3"/>
    <n v="1"/>
    <s v="Lighting"/>
    <n v="0.91633259480590001"/>
    <n v="1.30467645558681"/>
    <n v="692.48262155336101"/>
    <n v="0.119036070454829"/>
    <n v="0.71"/>
    <n v="491.66266130288699"/>
    <n v="8.4515610022928594E-2"/>
    <n v="6138"/>
    <n v="1.1399999999999999"/>
    <n v="1.32"/>
    <n v="2.5000000000000001E-2"/>
    <n v="0.64"/>
    <n v="11.4043662430759"/>
    <d v="1900-01-07T03:30:12"/>
    <n v="43330"/>
    <n v="0.14090443945884101"/>
    <n v="15.186022402486"/>
    <n v="0"/>
    <n v="4005.0721839596517"/>
  </r>
  <r>
    <s v="STND-60370"/>
    <s v="Village of Algonquin"/>
    <s v="Village of Algonquin - 2200 Harnish Drive - Algonquin"/>
    <s v="Outdoor &amp; Garage - LED Fixtures"/>
    <s v="Outdoor &amp; Garage Lighting"/>
    <s v="Exterior"/>
    <n v="0"/>
    <n v="2868.2550000000001"/>
    <n v="0"/>
    <x v="0"/>
    <x v="1"/>
    <n v="10.1978380583316"/>
    <s v="Qty / 1,000"/>
    <m/>
    <s v="Public-Lighting"/>
    <s v="lighting"/>
    <n v="3"/>
    <n v="1"/>
    <s v="Lighting"/>
    <n v="0.99829244462109001"/>
    <n v="0.987374621353864"/>
    <n v="2863.3572957466699"/>
    <n v="0"/>
    <n v="0.71"/>
    <n v="2032.9836799801301"/>
    <n v="0"/>
    <n v="4903"/>
    <n v="1"/>
    <n v="1"/>
    <n v="0"/>
    <n v="0"/>
    <n v="14.276973281664301"/>
    <d v="1900-01-09T04:44:53"/>
    <n v="43302"/>
    <n v="0"/>
    <n v="0"/>
    <n v="0"/>
    <n v="20732.038343668402"/>
  </r>
  <r>
    <s v="STND-60371"/>
    <s v="Woodridge School District 68"/>
    <s v="Woodridge School District 68 - 7900 Woodridge Dr - Woodridge"/>
    <s v="New Indoor LED Fixtures"/>
    <s v="Indoor Lighting"/>
    <s v="K-12 School"/>
    <n v="0"/>
    <n v="3921.1089999999999"/>
    <n v="1.0691999999999999"/>
    <x v="0"/>
    <x v="1"/>
    <n v="15"/>
    <s v="Qty / 1,000"/>
    <m/>
    <s v="Public-Lighting"/>
    <s v="lighting"/>
    <n v="3"/>
    <n v="1"/>
    <s v="Lighting"/>
    <n v="0.99829244462109001"/>
    <n v="0.987374621353864"/>
    <n v="3914.4134892357602"/>
    <n v="1.05570094515155"/>
    <n v="0.71"/>
    <n v="2779.23357735739"/>
    <n v="0.74954767105760201"/>
    <n v="2979"/>
    <n v="1.17333333333333"/>
    <n v="1.323"/>
    <n v="2.1333333333333301E-2"/>
    <n v="0.72"/>
    <n v="23.497818059751602"/>
    <d v="1900-01-15T18:49:11"/>
    <n v="43254"/>
    <n v="1.10827763621352"/>
    <n v="71.171154349741101"/>
    <n v="0"/>
    <n v="41688.503660360853"/>
  </r>
  <r>
    <s v="STND-60371"/>
    <s v="Woodridge School District 68"/>
    <s v="Woodridge School District 68 - 7900 Woodridge Dr - Woodridge"/>
    <s v="Occupancy Sensors Plus Daylighting Controls"/>
    <s v="Indoor Lighting"/>
    <s v="K-12 School"/>
    <n v="0"/>
    <n v="1092.239"/>
    <n v="0.24527399999999999"/>
    <x v="0"/>
    <x v="1"/>
    <n v="8"/>
    <s v="Qty / 1,000"/>
    <m/>
    <s v="Public-Lighting"/>
    <s v="lighting"/>
    <n v="3"/>
    <n v="1"/>
    <s v="Lighting"/>
    <n v="0.99829244462109001"/>
    <n v="0.987374621353864"/>
    <n v="1090.3739414204999"/>
    <n v="0.24217732287794799"/>
    <n v="0.71"/>
    <n v="774.16549840855203"/>
    <n v="0.171945899243343"/>
    <n v="2979"/>
    <n v="1.17333333333333"/>
    <n v="1.323"/>
    <n v="2.1333333333333301E-2"/>
    <n v="0.72"/>
    <n v="23.497818059751602"/>
    <d v="1900-01-15T18:49:11"/>
    <n v="43254"/>
    <n v="0.25423839220411099"/>
    <n v="19.824980753099901"/>
    <n v="0"/>
    <n v="6193.3239872684162"/>
  </r>
  <r>
    <s v="STND-60371"/>
    <s v="Woodridge School District 68"/>
    <s v="Woodridge School District 68 - 7900 Woodridge Dr - Woodridge"/>
    <s v="Outdoor &amp; Garage - LED Fixtures"/>
    <s v="Outdoor &amp; Garage Lighting"/>
    <s v="Exterior"/>
    <n v="0"/>
    <n v="7707.5159999999996"/>
    <n v="0"/>
    <x v="0"/>
    <x v="1"/>
    <n v="10.1978380583316"/>
    <s v="Qty / 1,000"/>
    <m/>
    <s v="Public-Lighting"/>
    <s v="lighting"/>
    <n v="3"/>
    <n v="1"/>
    <s v="Lighting"/>
    <n v="0.99829244462109001"/>
    <n v="0.987374621353864"/>
    <n v="7694.3549895961696"/>
    <n v="0"/>
    <n v="0.71"/>
    <n v="5462.9920426132803"/>
    <n v="0"/>
    <n v="4903"/>
    <n v="1"/>
    <n v="1"/>
    <n v="0"/>
    <n v="0"/>
    <n v="14.276973281664301"/>
    <d v="1900-01-09T04:44:53"/>
    <n v="43254"/>
    <n v="0"/>
    <n v="0"/>
    <n v="0"/>
    <n v="55710.708164524396"/>
  </r>
  <r>
    <s v="STND-60371"/>
    <s v="Woodridge School District 68"/>
    <s v="Woodridge School District 68 - 7900 Woodridge Dr - Woodridge"/>
    <s v="Outdoor &amp; Garage - LED Fixtures"/>
    <s v="Outdoor &amp; Garage Lighting"/>
    <s v="Exterior"/>
    <n v="0"/>
    <n v="1250.2650000000001"/>
    <n v="0"/>
    <x v="0"/>
    <x v="1"/>
    <n v="10.1978380583316"/>
    <s v="Qty / 1,000"/>
    <m/>
    <s v="Public-Lighting"/>
    <s v="lighting"/>
    <n v="3"/>
    <n v="1"/>
    <s v="Lighting"/>
    <n v="0.99829244462109001"/>
    <n v="0.987374621353864"/>
    <n v="1248.1301032741901"/>
    <n v="0"/>
    <n v="0.71"/>
    <n v="886.172373324673"/>
    <n v="0"/>
    <n v="4903"/>
    <n v="1"/>
    <n v="1"/>
    <n v="0"/>
    <n v="0"/>
    <n v="14.276973281664301"/>
    <d v="1900-01-09T04:44:53"/>
    <n v="43254"/>
    <n v="0"/>
    <n v="0"/>
    <n v="0"/>
    <n v="9037.0423549323896"/>
  </r>
  <r>
    <s v="STND-60371"/>
    <s v="Woodridge School District 68"/>
    <s v="Woodridge School District 68 - 7900 Woodridge Dr - Woodridge"/>
    <s v="Outdoor &amp; Garage - LED Fixtures"/>
    <s v="Outdoor &amp; Garage Lighting"/>
    <s v="Exterior"/>
    <n v="0"/>
    <n v="6864.2"/>
    <n v="0"/>
    <x v="0"/>
    <x v="1"/>
    <n v="10.1978380583316"/>
    <s v="Qty / 1,000"/>
    <m/>
    <s v="Public-Lighting"/>
    <s v="lighting"/>
    <n v="3"/>
    <n v="1"/>
    <s v="Lighting"/>
    <n v="0.99829244462109001"/>
    <n v="0.987374621353864"/>
    <n v="6852.4789983680903"/>
    <n v="0"/>
    <n v="0.71"/>
    <n v="4865.2600888413399"/>
    <n v="0"/>
    <n v="4903"/>
    <n v="1"/>
    <n v="1"/>
    <n v="0"/>
    <n v="0"/>
    <n v="14.276973281664301"/>
    <d v="1900-01-09T04:44:53"/>
    <n v="43254"/>
    <n v="0"/>
    <n v="0"/>
    <n v="0"/>
    <n v="49615.134497667997"/>
  </r>
  <r>
    <s v="STND-60371"/>
    <s v="Woodridge School District 68"/>
    <s v="Woodridge School District 68 - 7900 Woodridge Dr - Woodridge"/>
    <s v="Outdoor &amp; Garage - LED Fixtures"/>
    <s v="Outdoor &amp; Garage Lighting"/>
    <s v="Exterior"/>
    <n v="0"/>
    <n v="6824.9759999999997"/>
    <n v="0"/>
    <x v="0"/>
    <x v="1"/>
    <n v="10.1978380583316"/>
    <s v="Qty / 1,000"/>
    <m/>
    <s v="Public-Lighting"/>
    <s v="lighting"/>
    <n v="3"/>
    <n v="1"/>
    <s v="Lighting"/>
    <n v="0.99829244462109001"/>
    <n v="0.987374621353864"/>
    <n v="6813.3219755202699"/>
    <n v="0"/>
    <n v="0.71"/>
    <n v="4837.4586026193901"/>
    <n v="0"/>
    <n v="4903"/>
    <n v="1"/>
    <n v="1"/>
    <n v="0"/>
    <n v="0"/>
    <n v="14.276973281664301"/>
    <d v="1900-01-09T04:44:53"/>
    <n v="43254"/>
    <n v="0"/>
    <n v="0"/>
    <n v="0"/>
    <n v="49331.619443395619"/>
  </r>
  <r>
    <s v="STND-60372"/>
    <s v="L &amp; M Produce"/>
    <s v="L and M Produce Inc - 2600-32 N Central Ave - Chicago"/>
    <s v="LED Refrigerated Display Case Lighting for Open and Closed Cases"/>
    <s v="Refrigeration"/>
    <s v="Retail (mall/dept. store)"/>
    <n v="0"/>
    <n v="7392.33"/>
    <n v="0.87970000000000004"/>
    <x v="2"/>
    <x v="0"/>
    <n v="8.6177180282661094"/>
    <s v="ΔkWpeak / CF"/>
    <n v="0.69"/>
    <s v="Private-Non-Lighting"/>
    <s v="non_lighting"/>
    <n v="3"/>
    <n v="1"/>
    <s v="Non-Lighting"/>
    <n v="0.98952339343681495"/>
    <n v="0.43468415683807998"/>
    <n v="7314.88346700477"/>
    <n v="0.382391652770459"/>
    <n v="0.7"/>
    <n v="5120.4184269033403"/>
    <n v="0.26767415693932201"/>
    <n v="5478"/>
    <n v="1.1200000000000001"/>
    <n v="1.31"/>
    <n v="2.1999999999999999E-2"/>
    <n v="0.95"/>
    <n v="12.7783862723622"/>
    <d v="1900-01-08T03:03:29"/>
    <n v="43281"/>
    <n v="0.55419080111660801"/>
    <n v="0"/>
    <n v="0"/>
    <n v="44126.32218979091"/>
  </r>
  <r>
    <s v="STND-60373"/>
    <s v="Woodridge School  District 68"/>
    <s v="Woodridge School District 68 - 2525 Mitchell Dr - Woodridge"/>
    <s v="New Indoor LED Fixtures"/>
    <s v="Indoor Lighting"/>
    <s v="K-12 School"/>
    <n v="0"/>
    <n v="5228.1450000000004"/>
    <n v="1.4256"/>
    <x v="0"/>
    <x v="1"/>
    <n v="15"/>
    <s v="Qty / 1,000"/>
    <m/>
    <s v="Public-Lighting"/>
    <s v="lighting"/>
    <n v="3"/>
    <n v="1"/>
    <s v="Lighting"/>
    <n v="0.99829244462109001"/>
    <n v="0.987374621353864"/>
    <n v="5219.2176528835298"/>
    <n v="1.40760126020207"/>
    <n v="0.71"/>
    <n v="3705.6445335473099"/>
    <n v="0.99939689474346904"/>
    <n v="2979"/>
    <n v="1.17333333333333"/>
    <n v="1.323"/>
    <n v="2.1333333333333301E-2"/>
    <n v="0.72"/>
    <n v="23.497818059751602"/>
    <d v="1900-01-15T18:49:11"/>
    <n v="43253"/>
    <n v="1.47770351495136"/>
    <n v="94.894866416064204"/>
    <n v="0"/>
    <n v="55584.668003209648"/>
  </r>
  <r>
    <s v="STND-60373"/>
    <s v="Woodridge School  District 68"/>
    <s v="Woodridge School District 68 - 2525 Mitchell Dr - Woodridge"/>
    <s v="Occupancy Sensors Plus Daylighting Controls"/>
    <s v="Indoor Lighting"/>
    <s v="K-12 School"/>
    <n v="0"/>
    <n v="1456.319"/>
    <n v="0.32703300000000002"/>
    <x v="0"/>
    <x v="1"/>
    <n v="8"/>
    <s v="Qty / 1,000"/>
    <m/>
    <s v="Public-Lighting"/>
    <s v="lighting"/>
    <n v="3"/>
    <n v="1"/>
    <s v="Lighting"/>
    <n v="0.99829244462109001"/>
    <n v="0.987374621353864"/>
    <n v="1453.8322546581401"/>
    <n v="0.32290408454521802"/>
    <n v="0.71"/>
    <n v="1032.22090080728"/>
    <n v="0.229261900027105"/>
    <n v="2979"/>
    <n v="1.17333333333333"/>
    <n v="1.323"/>
    <n v="2.1333333333333301E-2"/>
    <n v="0.72"/>
    <n v="23.497818059751602"/>
    <d v="1900-01-15T18:49:11"/>
    <n v="43253"/>
    <n v="0.33898555948729597"/>
    <n v="26.4333137210571"/>
    <n v="0"/>
    <n v="8257.7672064582403"/>
  </r>
  <r>
    <s v="STND-60373"/>
    <s v="Woodridge School  District 68"/>
    <s v="Woodridge School District 68 - 2525 Mitchell Dr - Woodridge"/>
    <s v="Outdoor &amp; Garage - LED Fixtures"/>
    <s v="Outdoor &amp; Garage Lighting"/>
    <s v="Exterior"/>
    <n v="0"/>
    <n v="2794.71"/>
    <n v="0"/>
    <x v="0"/>
    <x v="1"/>
    <n v="10.1978380583316"/>
    <s v="Qty / 1,000"/>
    <m/>
    <s v="Public-Lighting"/>
    <s v="lighting"/>
    <n v="3"/>
    <n v="1"/>
    <s v="Lighting"/>
    <n v="0.99829244462109001"/>
    <n v="0.987374621353864"/>
    <n v="2789.9378779070098"/>
    <n v="0"/>
    <n v="0.71"/>
    <n v="1980.85589331398"/>
    <n v="0"/>
    <n v="4903"/>
    <n v="1"/>
    <n v="1"/>
    <n v="0"/>
    <n v="0"/>
    <n v="14.276973281664301"/>
    <d v="1900-01-09T04:44:53"/>
    <n v="43253"/>
    <n v="0"/>
    <n v="0"/>
    <n v="0"/>
    <n v="20200.447616907746"/>
  </r>
  <r>
    <s v="STND-60373"/>
    <s v="Woodridge School  District 68"/>
    <s v="Woodridge School District 68 - 2525 Mitchell Dr - Woodridge"/>
    <s v="Outdoor &amp; Garage - LED Fixtures"/>
    <s v="Outdoor &amp; Garage Lighting"/>
    <s v="Exterior"/>
    <n v="0"/>
    <n v="5589.42"/>
    <n v="0"/>
    <x v="0"/>
    <x v="1"/>
    <n v="10.1978380583316"/>
    <s v="Qty / 1,000"/>
    <m/>
    <s v="Public-Lighting"/>
    <s v="lighting"/>
    <n v="3"/>
    <n v="1"/>
    <s v="Lighting"/>
    <n v="0.99829244462109001"/>
    <n v="0.987374621353864"/>
    <n v="5579.8757558140196"/>
    <n v="0"/>
    <n v="0.71"/>
    <n v="3961.71178662795"/>
    <n v="0"/>
    <n v="4903"/>
    <n v="1"/>
    <n v="1"/>
    <n v="0"/>
    <n v="0"/>
    <n v="14.276973281664301"/>
    <d v="1900-01-09T04:44:53"/>
    <n v="43253"/>
    <n v="0"/>
    <n v="0"/>
    <n v="0"/>
    <n v="40400.89523381539"/>
  </r>
  <r>
    <s v="STND-60373"/>
    <s v="Woodridge School  District 68"/>
    <s v="Woodridge School District 68 - 2525 Mitchell Dr - Woodridge"/>
    <s v="Outdoor &amp; Garage - LED Fixtures"/>
    <s v="Outdoor &amp; Garage Lighting"/>
    <s v="Exterior"/>
    <n v="0"/>
    <n v="10002.120000000001"/>
    <n v="0"/>
    <x v="0"/>
    <x v="1"/>
    <n v="10.1978380583316"/>
    <s v="Qty / 1,000"/>
    <m/>
    <s v="Public-Lighting"/>
    <s v="lighting"/>
    <n v="3"/>
    <n v="1"/>
    <s v="Lighting"/>
    <n v="0.99829244462109001"/>
    <n v="0.987374621353864"/>
    <n v="9985.0408261935008"/>
    <n v="0"/>
    <n v="0.71"/>
    <n v="7089.3789865973904"/>
    <n v="0"/>
    <n v="4903"/>
    <n v="1"/>
    <n v="1"/>
    <n v="0"/>
    <n v="0"/>
    <n v="14.276973281664301"/>
    <d v="1900-01-09T04:44:53"/>
    <n v="43253"/>
    <n v="0"/>
    <n v="0"/>
    <n v="0"/>
    <n v="72296.338839459175"/>
  </r>
  <r>
    <s v="STND-60373"/>
    <s v="Woodridge School  District 68"/>
    <s v="Woodridge School District 68 - 2525 Mitchell Dr - Woodridge"/>
    <s v="Outdoor &amp; Garage - LED Fixtures"/>
    <s v="Outdoor &amp; Garage Lighting"/>
    <s v="Exterior"/>
    <n v="0"/>
    <n v="3750.7950000000001"/>
    <n v="0"/>
    <x v="0"/>
    <x v="1"/>
    <n v="10.1978380583316"/>
    <s v="Qty / 1,000"/>
    <m/>
    <s v="Public-Lighting"/>
    <s v="lighting"/>
    <n v="3"/>
    <n v="1"/>
    <s v="Lighting"/>
    <n v="0.99829244462109001"/>
    <n v="0.987374621353864"/>
    <n v="3744.3903098225601"/>
    <n v="0"/>
    <n v="0.71"/>
    <n v="2658.5171199740198"/>
    <n v="0"/>
    <n v="4903"/>
    <n v="1"/>
    <n v="1"/>
    <n v="0"/>
    <n v="0"/>
    <n v="14.276973281664301"/>
    <d v="1900-01-09T04:44:53"/>
    <n v="43253"/>
    <n v="0"/>
    <n v="0"/>
    <n v="0"/>
    <n v="27111.127064797176"/>
  </r>
  <r>
    <s v="STND-60373"/>
    <s v="Woodridge School  District 68"/>
    <s v="Woodridge School District 68 - 2525 Mitchell Dr - Woodridge"/>
    <s v="Outdoor &amp; Garage - LED Fixtures"/>
    <s v="Outdoor &amp; Garage Lighting"/>
    <s v="Exterior"/>
    <n v="0"/>
    <n v="5780.6369999999997"/>
    <n v="0"/>
    <x v="0"/>
    <x v="1"/>
    <n v="10.1978380583316"/>
    <s v="Qty / 1,000"/>
    <m/>
    <s v="Public-Lighting"/>
    <s v="lighting"/>
    <n v="3"/>
    <n v="1"/>
    <s v="Lighting"/>
    <n v="0.99829244462109001"/>
    <n v="0.987374621353864"/>
    <n v="5770.7662421971299"/>
    <n v="0"/>
    <n v="0.71"/>
    <n v="4097.24403195996"/>
    <n v="0"/>
    <n v="4903"/>
    <n v="1"/>
    <n v="1"/>
    <n v="0"/>
    <n v="0"/>
    <n v="14.276973281664301"/>
    <d v="1900-01-09T04:44:53"/>
    <n v="43253"/>
    <n v="0"/>
    <n v="0"/>
    <n v="0"/>
    <n v="41783.031123393295"/>
  </r>
  <r>
    <s v="STND-60374"/>
    <s v="Woodridge School District 68"/>
    <s v="Woodridge School District 68 - 2901 Jackson Dr - Woodridge"/>
    <s v="New Indoor LED Fixtures"/>
    <s v="Indoor Lighting"/>
    <s v="K-12 School"/>
    <n v="0"/>
    <n v="5228.1450000000004"/>
    <n v="1.4256"/>
    <x v="0"/>
    <x v="1"/>
    <n v="15"/>
    <s v="Qty / 1,000"/>
    <m/>
    <s v="Public-Lighting"/>
    <s v="lighting"/>
    <n v="3"/>
    <n v="1"/>
    <s v="Lighting"/>
    <n v="0.99829244462109001"/>
    <n v="0.987374621353864"/>
    <n v="5219.2176528835298"/>
    <n v="1.40760126020207"/>
    <n v="0.71"/>
    <n v="3705.6445335473099"/>
    <n v="0.99939689474346904"/>
    <n v="2979"/>
    <n v="1.17333333333333"/>
    <n v="1.323"/>
    <n v="2.1333333333333301E-2"/>
    <n v="0.72"/>
    <n v="23.497818059751602"/>
    <d v="1900-01-15T18:49:11"/>
    <n v="43253"/>
    <n v="1.47770351495136"/>
    <n v="94.894866416064204"/>
    <n v="0"/>
    <n v="55584.668003209648"/>
  </r>
  <r>
    <s v="STND-60374"/>
    <s v="Woodridge School District 68"/>
    <s v="Woodridge School District 68 - 2901 Jackson Dr - Woodridge"/>
    <s v="Occupancy Sensors Plus Daylighting Controls"/>
    <s v="Indoor Lighting"/>
    <s v="K-12 School"/>
    <n v="0"/>
    <n v="1456.319"/>
    <n v="0.32703300000000002"/>
    <x v="0"/>
    <x v="1"/>
    <n v="8"/>
    <s v="Qty / 1,000"/>
    <m/>
    <s v="Public-Lighting"/>
    <s v="lighting"/>
    <n v="3"/>
    <n v="1"/>
    <s v="Lighting"/>
    <n v="0.99829244462109001"/>
    <n v="0.987374621353864"/>
    <n v="1453.8322546581401"/>
    <n v="0.32290408454521802"/>
    <n v="0.71"/>
    <n v="1032.22090080728"/>
    <n v="0.229261900027105"/>
    <n v="2979"/>
    <n v="1.17333333333333"/>
    <n v="1.323"/>
    <n v="2.1333333333333301E-2"/>
    <n v="0.72"/>
    <n v="23.497818059751602"/>
    <d v="1900-01-15T18:49:11"/>
    <n v="43253"/>
    <n v="0.33898555948729597"/>
    <n v="26.4333137210571"/>
    <n v="0"/>
    <n v="8257.7672064582403"/>
  </r>
  <r>
    <s v="STND-60374"/>
    <s v="Woodridge School District 68"/>
    <s v="Woodridge School District 68 - 2901 Jackson Dr - Woodridge"/>
    <s v="Outdoor &amp; Garage - LED Fixtures"/>
    <s v="Outdoor &amp; Garage Lighting"/>
    <s v="Exterior"/>
    <n v="0"/>
    <n v="8531.2199999999993"/>
    <n v="0"/>
    <x v="0"/>
    <x v="1"/>
    <n v="10.1978380583316"/>
    <s v="Qty / 1,000"/>
    <m/>
    <s v="Public-Lighting"/>
    <s v="lighting"/>
    <n v="3"/>
    <n v="1"/>
    <s v="Lighting"/>
    <n v="0.99829244462109001"/>
    <n v="0.987374621353864"/>
    <n v="8516.6524694003401"/>
    <n v="0"/>
    <n v="0.71"/>
    <n v="6046.8232532742404"/>
    <n v="0"/>
    <n v="4903"/>
    <n v="1"/>
    <n v="1"/>
    <n v="0"/>
    <n v="0"/>
    <n v="14.276973281664301"/>
    <d v="1900-01-09T04:44:53"/>
    <n v="43253"/>
    <n v="0"/>
    <n v="0"/>
    <n v="0"/>
    <n v="61664.524304244551"/>
  </r>
  <r>
    <s v="STND-60375"/>
    <s v="Traylek Warehouse, Inc."/>
    <s v="Traylek Warehouse Inc - 6501 W 65th St - Bedford Park"/>
    <s v="New Indoor LED Fixtures"/>
    <s v="Indoor Lighting"/>
    <s v="Warehouse"/>
    <n v="0"/>
    <n v="50375.62"/>
    <n v="7.9724560000000002"/>
    <x v="0"/>
    <x v="0"/>
    <n v="9.5383441434566993"/>
    <s v="Qty / 1,000"/>
    <m/>
    <s v="Private-Lighting"/>
    <s v="lighting"/>
    <n v="2"/>
    <n v="1"/>
    <s v="Lighting"/>
    <n v="0.97902139861649395"/>
    <n v="0.93591656730105399"/>
    <n v="49318.809948572998"/>
    <n v="7.4615536524786901"/>
    <n v="0.71"/>
    <n v="35016.355063486801"/>
    <n v="5.2977030932598703"/>
    <n v="5242"/>
    <n v="1"/>
    <n v="1.22"/>
    <n v="1.0999999999999999E-2"/>
    <n v="0.68"/>
    <n v="13.3536818008394"/>
    <d v="1900-01-08T12:55:13"/>
    <n v="43286"/>
    <n v="8.9941582117631196"/>
    <n v="542.506909434303"/>
    <n v="0"/>
    <n v="333998.04524500965"/>
  </r>
  <r>
    <s v="STND-60375"/>
    <s v="Traylek Warehouse, Inc."/>
    <s v="Traylek Warehouse Inc - 6501 W 65th St - Bedford Park"/>
    <s v="New Indoor LED Fixtures"/>
    <s v="Indoor Lighting"/>
    <s v="Warehouse"/>
    <n v="0"/>
    <n v="57384.173999999999"/>
    <n v="9.0816309999999998"/>
    <x v="0"/>
    <x v="0"/>
    <n v="9.5383441434566993"/>
    <s v="Qty / 1,000"/>
    <m/>
    <s v="Private-Lighting"/>
    <s v="lighting"/>
    <n v="2"/>
    <n v="1"/>
    <s v="Lighting"/>
    <n v="0.97902139861649395"/>
    <n v="0.93591656730105399"/>
    <n v="56180.334287932201"/>
    <n v="8.4996489110148392"/>
    <n v="0.71"/>
    <n v="39888.037344431898"/>
    <n v="6.0347507268205298"/>
    <n v="5242"/>
    <n v="1"/>
    <n v="1.22"/>
    <n v="1.0999999999999999E-2"/>
    <n v="0.68"/>
    <n v="13.3536818008394"/>
    <d v="1900-01-08T12:55:13"/>
    <n v="43286"/>
    <n v="10.2454784366138"/>
    <n v="617.98367716725397"/>
    <n v="0"/>
    <n v="380465.82739824412"/>
  </r>
  <r>
    <s v="STND-60375"/>
    <s v="Traylek Warehouse, Inc."/>
    <s v="Traylek Warehouse Inc - 6501 W 65th St - Bedford Park"/>
    <s v="New Indoor LED Fixtures"/>
    <s v="Indoor Lighting"/>
    <s v="Warehouse"/>
    <n v="0"/>
    <n v="72187.581999999995"/>
    <n v="11.424422"/>
    <x v="0"/>
    <x v="0"/>
    <n v="9.5383441434566993"/>
    <s v="Qty / 1,000"/>
    <m/>
    <s v="Private-Lighting"/>
    <s v="lighting"/>
    <n v="2"/>
    <n v="1"/>
    <s v="Lighting"/>
    <n v="0.97902139861649395"/>
    <n v="0.93591656730105399"/>
    <n v="70673.1874923828"/>
    <n v="10.6923058216386"/>
    <n v="0.71"/>
    <n v="50177.963119591797"/>
    <n v="7.5915371333634303"/>
    <n v="5242"/>
    <n v="1"/>
    <n v="1.22"/>
    <n v="1.0999999999999999E-2"/>
    <n v="0.68"/>
    <n v="13.3536818008394"/>
    <d v="1900-01-08T12:55:13"/>
    <n v="43286"/>
    <n v="12.888507499564399"/>
    <n v="777.40506241621097"/>
    <n v="0"/>
    <n v="478614.68065234466"/>
  </r>
  <r>
    <s v="STND-60375"/>
    <s v="Traylek Warehouse, Inc."/>
    <s v="Traylek Warehouse Inc - 6501 W 65th St - Bedford Park"/>
    <s v="New Indoor LED Fixtures"/>
    <s v="Indoor Lighting"/>
    <s v="Warehouse"/>
    <n v="0"/>
    <n v="59627.75"/>
    <n v="9.4367000000000001"/>
    <x v="0"/>
    <x v="0"/>
    <n v="9.5383441434566993"/>
    <s v="Qty / 1,000"/>
    <m/>
    <s v="Private-Lighting"/>
    <s v="lighting"/>
    <n v="2"/>
    <n v="1"/>
    <s v="Lighting"/>
    <n v="0.97902139861649395"/>
    <n v="0.93591656730105399"/>
    <n v="58376.843201354597"/>
    <n v="8.8319638706498491"/>
    <n v="0.71"/>
    <n v="41447.558672961801"/>
    <n v="6.2706943481613999"/>
    <n v="5242"/>
    <n v="1"/>
    <n v="1.22"/>
    <n v="1.0999999999999999E-2"/>
    <n v="0.68"/>
    <n v="13.3536818008394"/>
    <d v="1900-01-08T12:55:13"/>
    <n v="43286"/>
    <n v="10.6460509530495"/>
    <n v="642.14527521490095"/>
    <n v="0"/>
    <n v="395341.0785288231"/>
  </r>
  <r>
    <s v="STND-60376"/>
    <s v="Central States Trucking, Co."/>
    <s v="Central States Trucking Co - 482 Thomas Dr - Bensenville"/>
    <s v="New Indoor LED Fixtures"/>
    <s v="Indoor Lighting"/>
    <s v="Office"/>
    <n v="0"/>
    <n v="16769.236000000001"/>
    <n v="3.7707120000000001"/>
    <x v="0"/>
    <x v="0"/>
    <n v="15"/>
    <s v="Qty / 1,000"/>
    <m/>
    <s v="Private-Lighting"/>
    <s v="lighting"/>
    <n v="3"/>
    <n v="1"/>
    <s v="Lighting"/>
    <n v="0.91633259480590001"/>
    <n v="1.30467645558681"/>
    <n v="15366.197536792501"/>
    <n v="4.9195591671986403"/>
    <n v="0.71"/>
    <n v="10910.000251122699"/>
    <n v="3.4928870087110302"/>
    <n v="2885"/>
    <n v="1.165"/>
    <n v="1.3779999999999999"/>
    <n v="2.5499999999999998E-2"/>
    <n v="0.55000000000000004"/>
    <n v="24.263431542460999"/>
    <d v="1900-01-16T07:56:40"/>
    <n v="43260"/>
    <n v="6.4910399356097601"/>
    <n v="336.34166282249703"/>
    <n v="0"/>
    <n v="163650.0037668405"/>
  </r>
  <r>
    <s v="STND-60376"/>
    <s v="Central States Trucking, Co."/>
    <s v="Central States Trucking Co - 482 Thomas Dr - Bensenville"/>
    <s v="New Indoor LED Fixtures"/>
    <s v="Indoor Lighting"/>
    <s v="Office"/>
    <n v="0"/>
    <n v="195.77600000000001"/>
    <n v="4.4021999999999999E-2"/>
    <x v="0"/>
    <x v="0"/>
    <n v="15"/>
    <s v="Qty / 1,000"/>
    <m/>
    <s v="Private-Lighting"/>
    <s v="lighting"/>
    <n v="3"/>
    <n v="1"/>
    <s v="Lighting"/>
    <n v="0.91633259480590001"/>
    <n v="1.30467645558681"/>
    <n v="179.39593008072001"/>
    <n v="5.7434466927842397E-2"/>
    <n v="0.71"/>
    <n v="127.371110357311"/>
    <n v="4.0778471518768102E-2"/>
    <n v="2885"/>
    <n v="1.165"/>
    <n v="1.3779999999999999"/>
    <n v="2.5499999999999998E-2"/>
    <n v="0.55000000000000004"/>
    <n v="24.263431542460999"/>
    <d v="1900-01-16T07:56:40"/>
    <n v="43260"/>
    <n v="7.5781062050194498E-2"/>
    <n v="3.92669203180975"/>
    <n v="0"/>
    <n v="1910.566655359665"/>
  </r>
  <r>
    <s v="STND-60377"/>
    <s v="Woodridge School District 68"/>
    <s v="Woodridge School District 68 - 2811 Clarendon Ln - Woodridge"/>
    <s v="New Indoor LED Fixtures"/>
    <s v="Indoor Lighting"/>
    <s v="K-12 School"/>
    <n v="0"/>
    <n v="5228.1450000000004"/>
    <n v="1.4256"/>
    <x v="0"/>
    <x v="1"/>
    <n v="15"/>
    <s v="Qty / 1,000"/>
    <m/>
    <s v="Public-Lighting"/>
    <s v="lighting"/>
    <n v="3"/>
    <n v="1"/>
    <s v="Lighting"/>
    <n v="0.99829244462109001"/>
    <n v="0.987374621353864"/>
    <n v="5219.2176528835298"/>
    <n v="1.40760126020207"/>
    <n v="0.71"/>
    <n v="3705.6445335473099"/>
    <n v="0.99939689474346904"/>
    <n v="2979"/>
    <n v="1.17333333333333"/>
    <n v="1.323"/>
    <n v="2.1333333333333301E-2"/>
    <n v="0.72"/>
    <n v="23.497818059751602"/>
    <d v="1900-01-15T18:49:11"/>
    <n v="43254"/>
    <n v="1.47770351495136"/>
    <n v="94.894866416064204"/>
    <n v="0"/>
    <n v="55584.668003209648"/>
  </r>
  <r>
    <s v="STND-60377"/>
    <s v="Woodridge School District 68"/>
    <s v="Woodridge School District 68 - 2811 Clarendon Ln - Woodridge"/>
    <s v="Occupancy Sensors Plus Daylighting Controls"/>
    <s v="Indoor Lighting"/>
    <s v="K-12 School"/>
    <n v="0"/>
    <n v="1456.319"/>
    <n v="0.32703300000000002"/>
    <x v="0"/>
    <x v="1"/>
    <n v="8"/>
    <s v="Qty / 1,000"/>
    <m/>
    <s v="Public-Lighting"/>
    <s v="lighting"/>
    <n v="3"/>
    <n v="1"/>
    <s v="Lighting"/>
    <n v="0.99829244462109001"/>
    <n v="0.987374621353864"/>
    <n v="1453.8322546581401"/>
    <n v="0.32290408454521802"/>
    <n v="0.71"/>
    <n v="1032.22090080728"/>
    <n v="0.229261900027105"/>
    <n v="2979"/>
    <n v="1.17333333333333"/>
    <n v="1.323"/>
    <n v="2.1333333333333301E-2"/>
    <n v="0.72"/>
    <n v="23.497818059751602"/>
    <d v="1900-01-15T18:49:11"/>
    <n v="43254"/>
    <n v="0.33898555948729597"/>
    <n v="26.4333137210571"/>
    <n v="0"/>
    <n v="8257.7672064582403"/>
  </r>
  <r>
    <s v="STND-60377"/>
    <s v="Woodridge School District 68"/>
    <s v="Woodridge School District 68 - 2811 Clarendon Ln - Woodridge"/>
    <s v="Outdoor &amp; Garage - LED Fixtures"/>
    <s v="Outdoor &amp; Garage Lighting"/>
    <s v="Exterior"/>
    <n v="0"/>
    <n v="6339.5789999999997"/>
    <n v="0"/>
    <x v="0"/>
    <x v="1"/>
    <n v="10.1978380583316"/>
    <s v="Qty / 1,000"/>
    <m/>
    <s v="Public-Lighting"/>
    <s v="lighting"/>
    <n v="3"/>
    <n v="1"/>
    <s v="Lighting"/>
    <n v="0.99829244462109001"/>
    <n v="0.987374621353864"/>
    <n v="6328.75381777853"/>
    <n v="0"/>
    <n v="0.71"/>
    <n v="4493.4152106227502"/>
    <n v="0"/>
    <n v="4903"/>
    <n v="1"/>
    <n v="1"/>
    <n v="0"/>
    <n v="0"/>
    <n v="14.276973281664301"/>
    <d v="1900-01-09T04:44:53"/>
    <n v="43254"/>
    <n v="0"/>
    <n v="0"/>
    <n v="0"/>
    <n v="45823.120646774783"/>
  </r>
  <r>
    <s v="STND-60377"/>
    <s v="Woodridge School District 68"/>
    <s v="Woodridge School District 68 - 2811 Clarendon Ln - Woodridge"/>
    <s v="Outdoor &amp; Garage - LED Fixtures"/>
    <s v="Outdoor &amp; Garage Lighting"/>
    <s v="Exterior"/>
    <n v="0"/>
    <n v="11561.273999999999"/>
    <n v="0"/>
    <x v="0"/>
    <x v="1"/>
    <n v="10.1978380583316"/>
    <s v="Qty / 1,000"/>
    <m/>
    <s v="Public-Lighting"/>
    <s v="lighting"/>
    <n v="3"/>
    <n v="1"/>
    <s v="Lighting"/>
    <n v="0.99829244462109001"/>
    <n v="0.987374621353864"/>
    <n v="11541.5324843943"/>
    <n v="0"/>
    <n v="0.71"/>
    <n v="8194.48806391992"/>
    <n v="0"/>
    <n v="4903"/>
    <n v="1"/>
    <n v="1"/>
    <n v="0"/>
    <n v="0"/>
    <n v="14.276973281664301"/>
    <d v="1900-01-09T04:44:53"/>
    <n v="43254"/>
    <n v="0"/>
    <n v="0"/>
    <n v="0"/>
    <n v="83566.062246786591"/>
  </r>
  <r>
    <s v="STND-60378"/>
    <s v="Woodridge School District 68"/>
    <s v="Woodridge School District 68 - 7700 Larchwood Dr - Woodridge"/>
    <s v="New Indoor LED Fixtures"/>
    <s v="Indoor Lighting"/>
    <s v="K-12 School"/>
    <n v="0"/>
    <n v="3921.1089999999999"/>
    <n v="1.0691999999999999"/>
    <x v="0"/>
    <x v="1"/>
    <n v="15"/>
    <s v="Qty / 1,000"/>
    <m/>
    <s v="Public-Lighting"/>
    <s v="lighting"/>
    <n v="3"/>
    <n v="1"/>
    <s v="Lighting"/>
    <n v="0.99829244462109001"/>
    <n v="0.987374621353864"/>
    <n v="3914.4134892357602"/>
    <n v="1.05570094515155"/>
    <n v="0.71"/>
    <n v="2779.23357735739"/>
    <n v="0.74954767105760201"/>
    <n v="2979"/>
    <n v="1.17333333333333"/>
    <n v="1.323"/>
    <n v="2.1333333333333301E-2"/>
    <n v="0.72"/>
    <n v="23.497818059751602"/>
    <d v="1900-01-15T18:49:11"/>
    <n v="43254"/>
    <n v="1.10827763621352"/>
    <n v="71.171154349741101"/>
    <n v="0"/>
    <n v="41688.503660360853"/>
  </r>
  <r>
    <s v="STND-60378"/>
    <s v="Woodridge School District 68"/>
    <s v="Woodridge School District 68 - 7700 Larchwood Dr - Woodridge"/>
    <s v="Occupancy Sensors Plus Daylighting Controls"/>
    <s v="Indoor Lighting"/>
    <s v="K-12 School"/>
    <n v="0"/>
    <n v="1092.239"/>
    <n v="0.24527399999999999"/>
    <x v="0"/>
    <x v="1"/>
    <n v="8"/>
    <s v="Qty / 1,000"/>
    <m/>
    <s v="Public-Lighting"/>
    <s v="lighting"/>
    <n v="3"/>
    <n v="1"/>
    <s v="Lighting"/>
    <n v="0.99829244462109001"/>
    <n v="0.987374621353864"/>
    <n v="1090.3739414204999"/>
    <n v="0.24217732287794799"/>
    <n v="0.71"/>
    <n v="774.16549840855203"/>
    <n v="0.171945899243343"/>
    <n v="2979"/>
    <n v="1.17333333333333"/>
    <n v="1.323"/>
    <n v="2.1333333333333301E-2"/>
    <n v="0.72"/>
    <n v="23.497818059751602"/>
    <d v="1900-01-15T18:49:11"/>
    <n v="43254"/>
    <n v="0.25423839220411099"/>
    <n v="19.824980753099901"/>
    <n v="0"/>
    <n v="6193.3239872684162"/>
  </r>
  <r>
    <s v="STND-60378"/>
    <s v="Woodridge School District 68"/>
    <s v="Woodridge School District 68 - 7700 Larchwood Dr - Woodridge"/>
    <s v="Outdoor &amp; Garage - LED Fixtures"/>
    <s v="Outdoor &amp; Garage Lighting"/>
    <s v="Exterior"/>
    <n v="0"/>
    <n v="5780.6369999999997"/>
    <n v="0"/>
    <x v="0"/>
    <x v="1"/>
    <n v="10.1978380583316"/>
    <s v="Qty / 1,000"/>
    <m/>
    <s v="Public-Lighting"/>
    <s v="lighting"/>
    <n v="3"/>
    <n v="1"/>
    <s v="Lighting"/>
    <n v="0.99829244462109001"/>
    <n v="0.987374621353864"/>
    <n v="5770.7662421971299"/>
    <n v="0"/>
    <n v="0.71"/>
    <n v="4097.24403195996"/>
    <n v="0"/>
    <n v="4903"/>
    <n v="1"/>
    <n v="1"/>
    <n v="0"/>
    <n v="0"/>
    <n v="14.276973281664301"/>
    <d v="1900-01-09T04:44:53"/>
    <n v="43254"/>
    <n v="0"/>
    <n v="0"/>
    <n v="0"/>
    <n v="41783.031123393295"/>
  </r>
  <r>
    <s v="STND-60378"/>
    <s v="Woodridge School District 68"/>
    <s v="Woodridge School District 68 - 7700 Larchwood Dr - Woodridge"/>
    <s v="Outdoor &amp; Garage - LED Fixtures"/>
    <s v="Outdoor &amp; Garage Lighting"/>
    <s v="Exterior"/>
    <n v="0"/>
    <n v="11286.706"/>
    <n v="0"/>
    <x v="0"/>
    <x v="1"/>
    <n v="10.1978380583316"/>
    <s v="Qty / 1,000"/>
    <m/>
    <s v="Public-Lighting"/>
    <s v="lighting"/>
    <n v="3"/>
    <n v="1"/>
    <s v="Lighting"/>
    <n v="0.99829244462109001"/>
    <n v="0.987374621353864"/>
    <n v="11267.4333244595"/>
    <n v="0"/>
    <n v="0.71"/>
    <n v="7999.87766036627"/>
    <n v="0"/>
    <n v="4903"/>
    <n v="1"/>
    <n v="1"/>
    <n v="0"/>
    <n v="0"/>
    <n v="14.276973281664301"/>
    <d v="1900-01-09T04:44:53"/>
    <n v="43254"/>
    <n v="0"/>
    <n v="0"/>
    <n v="0"/>
    <n v="81581.456866879904"/>
  </r>
  <r>
    <s v="STND-60378"/>
    <s v="Woodridge School District 68"/>
    <s v="Woodridge School District 68 - 7700 Larchwood Dr - Woodridge"/>
    <s v="Outdoor &amp; Garage - LED Fixtures"/>
    <s v="Outdoor &amp; Garage Lighting"/>
    <s v="Exterior"/>
    <n v="0"/>
    <n v="10002.120000000001"/>
    <n v="0"/>
    <x v="0"/>
    <x v="1"/>
    <n v="10.1978380583316"/>
    <s v="Qty / 1,000"/>
    <m/>
    <s v="Public-Lighting"/>
    <s v="lighting"/>
    <n v="3"/>
    <n v="1"/>
    <s v="Lighting"/>
    <n v="0.99829244462109001"/>
    <n v="0.987374621353864"/>
    <n v="9985.0408261935008"/>
    <n v="0"/>
    <n v="0.71"/>
    <n v="7089.3789865973904"/>
    <n v="0"/>
    <n v="4903"/>
    <n v="1"/>
    <n v="1"/>
    <n v="0"/>
    <n v="0"/>
    <n v="14.276973281664301"/>
    <d v="1900-01-09T04:44:53"/>
    <n v="43254"/>
    <n v="0"/>
    <n v="0"/>
    <n v="0"/>
    <n v="72296.338839459175"/>
  </r>
  <r>
    <s v="STND-60378"/>
    <s v="Woodridge School District 68"/>
    <s v="Woodridge School District 68 - 7700 Larchwood Dr - Woodridge"/>
    <s v="Outdoor &amp; Garage - LED Fixtures"/>
    <s v="Outdoor &amp; Garage Lighting"/>
    <s v="Exterior"/>
    <n v="0"/>
    <n v="8903.848"/>
    <n v="0"/>
    <x v="0"/>
    <x v="1"/>
    <n v="10.1978380583316"/>
    <s v="Qty / 1,000"/>
    <m/>
    <s v="Public-Lighting"/>
    <s v="lighting"/>
    <n v="3"/>
    <n v="1"/>
    <s v="Lighting"/>
    <n v="0.99829244462109001"/>
    <n v="0.987374621353864"/>
    <n v="8888.6441864546105"/>
    <n v="0"/>
    <n v="0.71"/>
    <n v="6310.9373723827703"/>
    <n v="0"/>
    <n v="4903"/>
    <n v="1"/>
    <n v="1"/>
    <n v="0"/>
    <n v="0"/>
    <n v="14.276973281664301"/>
    <d v="1900-01-09T04:44:53"/>
    <n v="43254"/>
    <n v="0"/>
    <n v="0"/>
    <n v="0"/>
    <n v="64357.917319832239"/>
  </r>
  <r>
    <s v="STND-60379"/>
    <s v="Adventus US Realty #5 LP"/>
    <s v="Adventus US Realty 5LP - 28100 Torch Prkwy - Warrenville"/>
    <s v="VSD on HVAC Fan or Pump &lt;= 200 HP"/>
    <s v="Variable Speed Drives"/>
    <s v="Office"/>
    <n v="0"/>
    <n v="152096.853"/>
    <n v="13.271661"/>
    <x v="6"/>
    <x v="0"/>
    <n v="15"/>
    <s v="ΔkWpeak"/>
    <m/>
    <s v="Private-Non-Lighting"/>
    <s v="non_lighting"/>
    <n v="2"/>
    <n v="1"/>
    <s v="Non-Lighting"/>
    <n v="0.76002432528749297"/>
    <n v="0.465462131779591"/>
    <n v="115597.308079676"/>
    <n v="6.1774556213160601"/>
    <n v="0.7"/>
    <n v="80918.115655773203"/>
    <n v="4.3242189349212401"/>
    <n v="2885"/>
    <n v="1.165"/>
    <n v="1.3779999999999999"/>
    <n v="2.5499999999999998E-2"/>
    <n v="0.55000000000000004"/>
    <n v="24.263431542460999"/>
    <d v="1900-01-16T07:56:40"/>
    <n v="43251"/>
    <n v="6.1774556213160601"/>
    <n v="0"/>
    <n v="1"/>
    <n v="1213771.7348365979"/>
  </r>
  <r>
    <s v="STND-60379"/>
    <s v="Adventus US Realty #5 LP"/>
    <s v="Adventus US Realty 5LP - 28100 Torch Prkwy - Warrenville"/>
    <s v="VSD on HVAC Fan or Pump &lt;= 200 HP"/>
    <s v="Variable Speed Drives"/>
    <s v="Office"/>
    <n v="0"/>
    <n v="57036.32"/>
    <n v="4.9768730000000003"/>
    <x v="6"/>
    <x v="0"/>
    <n v="15"/>
    <s v="ΔkWpeak"/>
    <m/>
    <s v="Private-Non-Lighting"/>
    <s v="non_lighting"/>
    <n v="2"/>
    <n v="1"/>
    <s v="Non-Lighting"/>
    <n v="0.76002432528749297"/>
    <n v="0.465462131779591"/>
    <n v="43348.990624881597"/>
    <n v="2.31654591617629"/>
    <n v="0.7"/>
    <n v="30344.293437417102"/>
    <n v="1.6215821413234"/>
    <n v="2885"/>
    <n v="1.165"/>
    <n v="1.3779999999999999"/>
    <n v="2.5499999999999998E-2"/>
    <n v="0.55000000000000004"/>
    <n v="24.263431542460999"/>
    <d v="1900-01-16T07:56:40"/>
    <n v="43251"/>
    <n v="2.31654591617629"/>
    <n v="0"/>
    <n v="1"/>
    <n v="455164.4015612565"/>
  </r>
  <r>
    <s v="STND-60380"/>
    <s v="Woodridge School District 68"/>
    <s v="Woodridge School District 68 - NS Hobson 1 E Rt 53 - Woodridge"/>
    <s v="New Indoor LED Fixtures"/>
    <s v="Indoor Lighting"/>
    <s v="K-12 School"/>
    <n v="0"/>
    <n v="2858.0529999999999"/>
    <n v="0.77932800000000002"/>
    <x v="0"/>
    <x v="1"/>
    <n v="15"/>
    <s v="Qty / 1,000"/>
    <m/>
    <s v="Public-Lighting"/>
    <s v="lighting"/>
    <n v="3"/>
    <n v="1"/>
    <s v="Lighting"/>
    <n v="0.99829244462109001"/>
    <n v="0.987374621353864"/>
    <n v="2853.1727162266402"/>
    <n v="0.76948868891046396"/>
    <n v="0.71"/>
    <n v="2025.7526285209201"/>
    <n v="0.54633696912643004"/>
    <n v="2979"/>
    <n v="1.17333333333333"/>
    <n v="1.323"/>
    <n v="2.1333333333333301E-2"/>
    <n v="0.72"/>
    <n v="23.497818059751602"/>
    <d v="1900-01-15T18:49:11"/>
    <n v="43275"/>
    <n v="0.80781125484007799"/>
    <n v="51.875867567757098"/>
    <n v="0"/>
    <n v="30386.289427813801"/>
  </r>
  <r>
    <s v="STND-60380"/>
    <s v="Woodridge School District 68"/>
    <s v="Woodridge School District 68 - NS Hobson 1 E Rt 53 - Woodridge"/>
    <s v="Occupancy Sensors Plus Daylighting Controls"/>
    <s v="Indoor Lighting"/>
    <s v="K-12 School"/>
    <n v="0"/>
    <n v="1213.5989999999999"/>
    <n v="0.27252700000000002"/>
    <x v="0"/>
    <x v="1"/>
    <n v="8"/>
    <s v="Qty / 1,000"/>
    <m/>
    <s v="Public-Lighting"/>
    <s v="lighting"/>
    <n v="3"/>
    <n v="1"/>
    <s v="Lighting"/>
    <n v="0.99829244462109001"/>
    <n v="0.987374621353864"/>
    <n v="1211.5267124997099"/>
    <n v="0.26908624343370502"/>
    <n v="0.71"/>
    <n v="860.18396587479401"/>
    <n v="0.19105123283792999"/>
    <n v="2979"/>
    <n v="1.17333333333333"/>
    <n v="1.323"/>
    <n v="2.1333333333333301E-2"/>
    <n v="0.72"/>
    <n v="23.497818059751602"/>
    <d v="1900-01-15T18:49:11"/>
    <n v="43275"/>
    <n v="0.282487447965172"/>
    <n v="22.0277584090856"/>
    <n v="0"/>
    <n v="6881.4717269983521"/>
  </r>
  <r>
    <s v="STND-60380"/>
    <s v="Woodridge School District 68"/>
    <s v="Woodridge School District 68 - NS Hobson 1 E Rt 53 - Woodridge"/>
    <s v="Outdoor &amp; Garage - LED Fixtures"/>
    <s v="Outdoor &amp; Garage Lighting"/>
    <s v="Exterior"/>
    <n v="0"/>
    <n v="505.00900000000001"/>
    <n v="0"/>
    <x v="0"/>
    <x v="1"/>
    <n v="10.1978380583316"/>
    <s v="Qty / 1,000"/>
    <m/>
    <s v="Public-Lighting"/>
    <s v="lighting"/>
    <n v="3"/>
    <n v="1"/>
    <s v="Lighting"/>
    <n v="0.99829244462109001"/>
    <n v="0.987374621353864"/>
    <n v="504.14666916565199"/>
    <n v="0"/>
    <n v="0.71"/>
    <n v="357.94413510761302"/>
    <n v="0"/>
    <n v="4903"/>
    <n v="1"/>
    <n v="1"/>
    <n v="0"/>
    <n v="0"/>
    <n v="14.276973281664301"/>
    <d v="1900-01-09T04:44:53"/>
    <n v="43275"/>
    <n v="0"/>
    <n v="0"/>
    <n v="0"/>
    <n v="3650.2563237570043"/>
  </r>
  <r>
    <s v="STND-60380"/>
    <s v="Woodridge School District 68"/>
    <s v="Woodridge School District 68 - NS Hobson 1 E Rt 53 - Woodridge"/>
    <s v="Outdoor &amp; Garage - LED Fixtures"/>
    <s v="Outdoor &amp; Garage Lighting"/>
    <s v="Exterior"/>
    <n v="0"/>
    <n v="11252.385"/>
    <n v="0"/>
    <x v="0"/>
    <x v="1"/>
    <n v="10.1978380583316"/>
    <s v="Qty / 1,000"/>
    <m/>
    <s v="Public-Lighting"/>
    <s v="lighting"/>
    <n v="3"/>
    <n v="1"/>
    <s v="Lighting"/>
    <n v="0.99829244462109001"/>
    <n v="0.987374621353864"/>
    <n v="11233.1709294677"/>
    <n v="0"/>
    <n v="0.71"/>
    <n v="7975.5513599220603"/>
    <n v="0"/>
    <n v="4903"/>
    <n v="1"/>
    <n v="1"/>
    <n v="0"/>
    <n v="0"/>
    <n v="14.276973281664301"/>
    <d v="1900-01-09T04:44:53"/>
    <n v="43275"/>
    <n v="0"/>
    <n v="0"/>
    <n v="0"/>
    <n v="81333.381194391535"/>
  </r>
  <r>
    <s v="STND-60380"/>
    <s v="Woodridge School District 68"/>
    <s v="Woodridge School District 68 - NS Hobson 1 E Rt 53 - Woodridge"/>
    <s v="Outdoor &amp; Garage - LED Fixtures"/>
    <s v="Outdoor &amp; Garage Lighting"/>
    <s v="Exterior"/>
    <n v="0"/>
    <n v="1926.8789999999999"/>
    <n v="0"/>
    <x v="0"/>
    <x v="1"/>
    <n v="10.1978380583316"/>
    <s v="Qty / 1,000"/>
    <m/>
    <s v="Public-Lighting"/>
    <s v="lighting"/>
    <n v="3"/>
    <n v="1"/>
    <s v="Lighting"/>
    <n v="0.99829244462109001"/>
    <n v="0.987374621353864"/>
    <n v="1923.5887473990399"/>
    <n v="0"/>
    <n v="0.71"/>
    <n v="1365.7480106533201"/>
    <n v="0"/>
    <n v="4903"/>
    <n v="1"/>
    <n v="1"/>
    <n v="0"/>
    <n v="0"/>
    <n v="14.276973281664301"/>
    <d v="1900-01-09T04:44:53"/>
    <n v="43275"/>
    <n v="0"/>
    <n v="0"/>
    <n v="0"/>
    <n v="13927.677041131099"/>
  </r>
  <r>
    <s v="STND-60380"/>
    <s v="Woodridge School District 68"/>
    <s v="Woodridge School District 68 - NS Hobson 1 E Rt 53 - Woodridge"/>
    <s v="Outdoor &amp; Garage - LED Fixtures"/>
    <s v="Outdoor &amp; Garage Lighting"/>
    <s v="Exterior"/>
    <n v="0"/>
    <n v="2500.5300000000002"/>
    <n v="0"/>
    <x v="0"/>
    <x v="1"/>
    <n v="10.1978380583316"/>
    <s v="Qty / 1,000"/>
    <m/>
    <s v="Public-Lighting"/>
    <s v="lighting"/>
    <n v="3"/>
    <n v="1"/>
    <s v="Lighting"/>
    <n v="0.99829244462109001"/>
    <n v="0.987374621353864"/>
    <n v="2496.2602065483802"/>
    <n v="0"/>
    <n v="0.71"/>
    <n v="1772.3447466493501"/>
    <n v="0"/>
    <n v="4903"/>
    <n v="1"/>
    <n v="1"/>
    <n v="0"/>
    <n v="0"/>
    <n v="14.276973281664301"/>
    <d v="1900-01-09T04:44:53"/>
    <n v="43275"/>
    <n v="0"/>
    <n v="0"/>
    <n v="0"/>
    <n v="18074.084709864819"/>
  </r>
  <r>
    <s v="STND-60380"/>
    <s v="Woodridge School District 68"/>
    <s v="Woodridge School District 68 - NS Hobson 1 E Rt 53 - Woodridge"/>
    <s v="Outdoor &amp; Garage - LED Fixtures"/>
    <s v="Outdoor &amp; Garage Lighting"/>
    <s v="Exterior"/>
    <n v="0"/>
    <n v="931.57"/>
    <n v="0"/>
    <x v="0"/>
    <x v="1"/>
    <n v="10.1978380583316"/>
    <s v="Qty / 1,000"/>
    <m/>
    <s v="Public-Lighting"/>
    <s v="lighting"/>
    <n v="3"/>
    <n v="1"/>
    <s v="Lighting"/>
    <n v="0.99829244462109001"/>
    <n v="0.987374621353864"/>
    <n v="929.97929263566903"/>
    <n v="0"/>
    <n v="0.71"/>
    <n v="660.28529777132496"/>
    <n v="0"/>
    <n v="4903"/>
    <n v="1"/>
    <n v="1"/>
    <n v="0"/>
    <n v="0"/>
    <n v="14.276973281664301"/>
    <d v="1900-01-09T04:44:53"/>
    <n v="43275"/>
    <n v="0"/>
    <n v="0"/>
    <n v="0"/>
    <n v="6733.4825389692305"/>
  </r>
  <r>
    <s v="STND-60380"/>
    <s v="Woodridge School District 68"/>
    <s v="Woodridge School District 68 - NS Hobson 1 E Rt 53 - Woodridge"/>
    <s v="Outdoor &amp; Garage - LED Fixtures"/>
    <s v="Outdoor &amp; Garage Lighting"/>
    <s v="Exterior"/>
    <n v="0"/>
    <n v="431.464"/>
    <n v="0"/>
    <x v="0"/>
    <x v="1"/>
    <n v="10.1978380583316"/>
    <s v="Qty / 1,000"/>
    <m/>
    <s v="Public-Lighting"/>
    <s v="lighting"/>
    <n v="3"/>
    <n v="1"/>
    <s v="Lighting"/>
    <n v="0.99829244462109001"/>
    <n v="0.987374621353864"/>
    <n v="430.72725132599402"/>
    <n v="0"/>
    <n v="0.71"/>
    <n v="305.816348441456"/>
    <n v="0"/>
    <n v="4903"/>
    <n v="1"/>
    <n v="1"/>
    <n v="0"/>
    <n v="0"/>
    <n v="14.276973281664301"/>
    <d v="1900-01-09T04:44:53"/>
    <n v="43275"/>
    <n v="0"/>
    <n v="0"/>
    <n v="0"/>
    <n v="3118.6655969962776"/>
  </r>
  <r>
    <s v="STND-60381"/>
    <s v="County of Cook School District 122"/>
    <s v="Harnew Elementary School - 9101 S Meade Avenue - Oak Lawn"/>
    <s v="Air-Cooled Chiller"/>
    <s v="HVAC"/>
    <s v="K-12 School"/>
    <n v="0"/>
    <n v="20450.64"/>
    <n v="13.210008"/>
    <x v="3"/>
    <x v="1"/>
    <n v="20"/>
    <s v="ΔkWpeak / CF"/>
    <n v="1"/>
    <s v="Public-Non-Lighting"/>
    <s v="non_lighting"/>
    <n v="3"/>
    <n v="1"/>
    <s v="Non-Lighting"/>
    <n v="1.01534080484258"/>
    <n v="0.52563350510805795"/>
    <n v="20764.369277145801"/>
    <n v="6.9436228075454904"/>
    <n v="0.7"/>
    <n v="14535.0584940021"/>
    <n v="4.8605359652818398"/>
    <n v="2979"/>
    <n v="1.17333333333333"/>
    <n v="1.323"/>
    <n v="2.1333333333333301E-2"/>
    <n v="0.72"/>
    <n v="23.497818059751602"/>
    <d v="1900-01-15T18:49:11"/>
    <n v="43265"/>
    <n v="6.9436228075454904"/>
    <n v="0"/>
    <n v="0"/>
    <n v="290701.16988004197"/>
  </r>
  <r>
    <s v="STND-60382"/>
    <s v="Gordon Food Service Store, LLC"/>
    <s v="Gordon Food Service - 220 E Roosevelt Rd - Villa Park"/>
    <s v="LED Refrigerated Display Case Lighting for Open and Closed Cases"/>
    <s v="Refrigeration"/>
    <s v="Grocery/convenience"/>
    <n v="0"/>
    <n v="22955.13"/>
    <n v="2.7317"/>
    <x v="2"/>
    <x v="0"/>
    <n v="8.6177180282661094"/>
    <s v="ΔkWpeak / CF"/>
    <n v="0.69"/>
    <s v="Private-Non-Lighting"/>
    <s v="non_lighting"/>
    <n v="3"/>
    <n v="1"/>
    <s v="Non-Lighting"/>
    <n v="0.98952339343681495"/>
    <n v="0.43468415683807998"/>
    <n v="22714.6381343832"/>
    <n v="1.18742671123458"/>
    <n v="0.7"/>
    <n v="15900.246694068301"/>
    <n v="0.83119869786420897"/>
    <n v="4661"/>
    <n v="1.07"/>
    <n v="1.24"/>
    <n v="2.9000000000000001E-2"/>
    <n v="0.745"/>
    <n v="15.018236429950701"/>
    <d v="1900-01-09T17:27:20"/>
    <n v="43296"/>
    <n v="1.72090827715157"/>
    <n v="0"/>
    <n v="0"/>
    <n v="137023.842589351"/>
  </r>
  <r>
    <s v="STND-60383"/>
    <s v="Big R Stores Inc"/>
    <s v="Big R Stores - 15830 S Bell Rd - Homer Glen"/>
    <s v="Outdoor &amp; Garage - LED Fixtures"/>
    <s v="Outdoor &amp; Garage Lighting"/>
    <s v="Exterior"/>
    <n v="0"/>
    <n v="67465.279999999999"/>
    <n v="0"/>
    <x v="0"/>
    <x v="0"/>
    <n v="10.1978380583316"/>
    <s v="Qty / 1,000"/>
    <m/>
    <s v="Private-Lighting"/>
    <s v="lighting"/>
    <n v="3"/>
    <n v="1"/>
    <s v="Lighting"/>
    <n v="0.91633259480590001"/>
    <n v="1.30467645558681"/>
    <n v="61820.635081706598"/>
    <n v="0"/>
    <n v="0.71"/>
    <n v="43892.650908011703"/>
    <n v="0"/>
    <n v="4903"/>
    <n v="1"/>
    <n v="1"/>
    <n v="0"/>
    <n v="0"/>
    <n v="14.276973281664301"/>
    <d v="1900-01-09T04:44:53"/>
    <n v="43239"/>
    <n v="0"/>
    <n v="0"/>
    <n v="1"/>
    <n v="447610.14591078478"/>
  </r>
  <r>
    <s v="STND-60383"/>
    <s v="Big R Stores Inc"/>
    <s v="Big R Stores - 15830 S Bell Rd - Homer Glen"/>
    <s v="Outdoor &amp; Garage - LED Fixtures"/>
    <s v="Outdoor &amp; Garage Lighting"/>
    <s v="Exterior"/>
    <n v="0"/>
    <n v="21622.23"/>
    <n v="0"/>
    <x v="0"/>
    <x v="0"/>
    <n v="10.1978380583316"/>
    <s v="Qty / 1,000"/>
    <m/>
    <s v="Private-Lighting"/>
    <s v="lighting"/>
    <n v="3"/>
    <n v="1"/>
    <s v="Lighting"/>
    <n v="0.91633259480590001"/>
    <n v="1.30467645558681"/>
    <n v="19813.154121389998"/>
    <n v="0"/>
    <n v="0.71"/>
    <n v="14067.3394261869"/>
    <n v="0"/>
    <n v="4903"/>
    <n v="1"/>
    <n v="1"/>
    <n v="0"/>
    <n v="0"/>
    <n v="14.276973281664301"/>
    <d v="1900-01-09T04:44:53"/>
    <n v="43239"/>
    <n v="0"/>
    <n v="0"/>
    <n v="1"/>
    <n v="143456.44937983737"/>
  </r>
  <r>
    <s v="STND-60383"/>
    <s v="Big R Stores Inc"/>
    <s v="Big R Stores - 15830 S Bell Rd - Homer Glen"/>
    <s v="Outdoor &amp; Garage - LED Fixtures"/>
    <s v="Outdoor &amp; Garage Lighting"/>
    <s v="Exterior"/>
    <n v="0"/>
    <n v="3392.8760000000002"/>
    <n v="0"/>
    <x v="0"/>
    <x v="0"/>
    <n v="10.1978380583316"/>
    <s v="Qty / 1,000"/>
    <m/>
    <s v="Private-Lighting"/>
    <s v="lighting"/>
    <n v="3"/>
    <n v="1"/>
    <s v="Lighting"/>
    <n v="0.91633259480590001"/>
    <n v="1.30467645558681"/>
    <n v="3109.00286893466"/>
    <n v="0"/>
    <n v="0.71"/>
    <n v="2207.39203694361"/>
    <n v="0"/>
    <n v="4903"/>
    <n v="1"/>
    <n v="1"/>
    <n v="0"/>
    <n v="0"/>
    <n v="14.276973281664301"/>
    <d v="1900-01-09T04:44:53"/>
    <n v="43239"/>
    <n v="0"/>
    <n v="0"/>
    <n v="1"/>
    <n v="22510.626524001658"/>
  </r>
  <r>
    <s v="STND-60384"/>
    <s v="Gordon Food Service Store, LLC"/>
    <s v="Gordon Food Service Inc - 1930 Rand Rd - Palatine"/>
    <s v="LED Refrigerated Display Case Lighting for Open and Closed Cases"/>
    <s v="Refrigeration"/>
    <s v="Grocery/convenience"/>
    <n v="0"/>
    <n v="22566.06"/>
    <n v="2.6854"/>
    <x v="2"/>
    <x v="0"/>
    <n v="8.6177180282661094"/>
    <s v="ΔkWpeak / CF"/>
    <n v="0.69"/>
    <s v="Private-Non-Lighting"/>
    <s v="non_lighting"/>
    <n v="3"/>
    <n v="1"/>
    <s v="Non-Lighting"/>
    <n v="0.98952339343681495"/>
    <n v="0.43468415683807998"/>
    <n v="22329.644267698801"/>
    <n v="1.1673008347729801"/>
    <n v="0.7"/>
    <n v="15630.750987389099"/>
    <n v="0.81711058434108697"/>
    <n v="4661"/>
    <n v="1.07"/>
    <n v="1.24"/>
    <n v="2.9000000000000001E-2"/>
    <n v="0.745"/>
    <n v="15.018236429950701"/>
    <d v="1900-01-09T17:27:20"/>
    <n v="43296"/>
    <n v="1.6917403402507001"/>
    <n v="0"/>
    <n v="0"/>
    <n v="134701.40457936135"/>
  </r>
  <r>
    <s v="STND-60385"/>
    <s v="TEAM"/>
    <s v="TEAM - 400 S Main Place - Carol Stream"/>
    <s v="Outdoor &amp; Garage - LED Fixtures"/>
    <s v="Outdoor &amp; Garage Lighting"/>
    <s v="Exterior"/>
    <n v="0"/>
    <n v="5598.3270000000002"/>
    <n v="1.198976"/>
    <x v="0"/>
    <x v="0"/>
    <n v="10.1978380583316"/>
    <s v="Qty / 1,000"/>
    <m/>
    <s v="Private-Lighting"/>
    <s v="lighting"/>
    <n v="3"/>
    <n v="1"/>
    <s v="Lighting"/>
    <n v="0.91633259480590001"/>
    <n v="1.30467645558681"/>
    <n v="5129.9295064819298"/>
    <n v="1.5642757580136499"/>
    <n v="0.71"/>
    <n v="3642.2499496021701"/>
    <n v="1.11063578818969"/>
    <n v="4903"/>
    <n v="1"/>
    <n v="1"/>
    <n v="0"/>
    <n v="0"/>
    <n v="14.276973281664301"/>
    <d v="1900-01-09T04:44:53"/>
    <n v="43305"/>
    <n v="1.5642757580136499"/>
    <n v="0"/>
    <n v="0"/>
    <n v="37143.075154009362"/>
  </r>
  <r>
    <s v="STND-60385"/>
    <s v="TEAM"/>
    <s v="TEAM - 400 S Main Place - Carol Stream"/>
    <s v="Outdoor &amp; Garage - LED Fixtures"/>
    <s v="Outdoor &amp; Garage Lighting"/>
    <s v="Exterior"/>
    <n v="0"/>
    <n v="607.71299999999997"/>
    <n v="0.13015199999999999"/>
    <x v="0"/>
    <x v="0"/>
    <n v="10.1978380583316"/>
    <s v="Qty / 1,000"/>
    <m/>
    <s v="Private-Lighting"/>
    <s v="lighting"/>
    <n v="3"/>
    <n v="1"/>
    <s v="Lighting"/>
    <n v="0.91633259480590001"/>
    <n v="1.30467645558681"/>
    <n v="556.86723018727798"/>
    <n v="0.169806250047534"/>
    <n v="0.71"/>
    <n v="395.37573343296702"/>
    <n v="0.120562437533749"/>
    <n v="4903"/>
    <n v="1"/>
    <n v="1"/>
    <n v="0"/>
    <n v="0"/>
    <n v="14.276973281664301"/>
    <d v="1900-01-09T04:44:53"/>
    <n v="43305"/>
    <n v="0.169806250047534"/>
    <n v="0"/>
    <n v="0"/>
    <n v="4031.9777017434808"/>
  </r>
  <r>
    <s v="STND-60385"/>
    <s v="TEAM"/>
    <s v="TEAM - 400 S Main Place - Carol Stream"/>
    <s v="Outdoor &amp; Garage - LED Fixtures"/>
    <s v="Outdoor &amp; Garage Lighting"/>
    <s v="Exterior"/>
    <n v="0"/>
    <n v="2909.6570000000002"/>
    <n v="0.62315200000000004"/>
    <x v="0"/>
    <x v="0"/>
    <n v="10.1978380583316"/>
    <s v="Qty / 1,000"/>
    <m/>
    <s v="Private-Lighting"/>
    <s v="lighting"/>
    <n v="3"/>
    <n v="1"/>
    <s v="Lighting"/>
    <n v="0.91633259480590001"/>
    <n v="1.30467645558681"/>
    <n v="2666.2135488051499"/>
    <n v="0.81301174265182996"/>
    <n v="0.71"/>
    <n v="1893.0116196516601"/>
    <n v="0.57723833728279905"/>
    <n v="4903"/>
    <n v="1"/>
    <n v="1"/>
    <n v="0"/>
    <n v="0"/>
    <n v="14.276973281664301"/>
    <d v="1900-01-09T04:44:53"/>
    <n v="43305"/>
    <n v="0.81301174265182996"/>
    <n v="0"/>
    <n v="0"/>
    <n v="19304.625939747642"/>
  </r>
  <r>
    <s v="STND-60385"/>
    <s v="TEAM"/>
    <s v="TEAM - 400 S Main Place - Carol Stream"/>
    <s v="Photocells"/>
    <s v="Outdoor &amp; Garage Lighting"/>
    <s v="Miscellaneous"/>
    <n v="0"/>
    <n v="131.6"/>
    <n v="0"/>
    <x v="0"/>
    <x v="0"/>
    <n v="8"/>
    <s v="Qty / 1,000"/>
    <m/>
    <s v="Private-Lighting"/>
    <s v="lighting"/>
    <n v="3"/>
    <n v="1"/>
    <s v="Lighting"/>
    <n v="0.91633259480590001"/>
    <n v="1.30467645558681"/>
    <n v="120.589369476456"/>
    <n v="0"/>
    <n v="0.71"/>
    <n v="85.618452328284107"/>
    <n v="0"/>
    <n v="3379"/>
    <n v="1.0900000000000001"/>
    <n v="1.36"/>
    <n v="2.1999999999999999E-2"/>
    <n v="0.57999999999999996"/>
    <n v="20.7161882213673"/>
    <d v="1900-01-13T19:08:05"/>
    <n v="43305"/>
    <n v="0"/>
    <n v="2.4339138793413202"/>
    <n v="0"/>
    <n v="684.94761862627286"/>
  </r>
  <r>
    <s v="STND-60385"/>
    <s v="TEAM"/>
    <s v="TEAM - 400 S Main Place - Carol Stream"/>
    <s v="New Indoor LED Fixtures"/>
    <s v="Indoor Lighting"/>
    <s v="Miscellaneous"/>
    <n v="0"/>
    <n v="265.18400000000003"/>
    <n v="5.6793999999999997E-2"/>
    <x v="0"/>
    <x v="0"/>
    <n v="14.797277300976599"/>
    <s v="Qty / 1,000"/>
    <m/>
    <s v="Private-Lighting"/>
    <s v="lighting"/>
    <n v="3"/>
    <n v="1"/>
    <s v="Lighting"/>
    <n v="0.91633259480590001"/>
    <n v="1.30467645558681"/>
    <n v="242.99674282100801"/>
    <n v="7.4097794618597099E-2"/>
    <n v="0.71"/>
    <n v="172.52768740291501"/>
    <n v="5.2609434179203898E-2"/>
    <n v="3379"/>
    <n v="1.0900000000000001"/>
    <n v="1.36"/>
    <n v="2.1999999999999999E-2"/>
    <n v="0.57999999999999996"/>
    <n v="20.7161882213673"/>
    <d v="1900-01-13T19:08:05"/>
    <n v="43305"/>
    <n v="9.3937366402886802E-2"/>
    <n v="4.9045214147359397"/>
    <n v="0"/>
    <n v="2552.9400325971405"/>
  </r>
  <r>
    <s v="STND-60385"/>
    <s v="TEAM"/>
    <s v="TEAM - 400 S Main Place - Carol Stream"/>
    <s v="New Indoor LED Fixtures"/>
    <s v="Indoor Lighting"/>
    <s v="Miscellaneous"/>
    <n v="0"/>
    <n v="24352.723000000002"/>
    <n v="5.2155459999999998"/>
    <x v="0"/>
    <x v="0"/>
    <n v="14.797277300976599"/>
    <s v="Qty / 1,000"/>
    <m/>
    <s v="Private-Lighting"/>
    <s v="lighting"/>
    <n v="3"/>
    <n v="1"/>
    <s v="Lighting"/>
    <n v="0.91633259480590001"/>
    <n v="1.30467645558681"/>
    <n v="22315.1938571793"/>
    <n v="6.8046000692299504"/>
    <n v="0.71"/>
    <n v="15843.7876385973"/>
    <n v="4.8312660491532604"/>
    <n v="3379"/>
    <n v="1.0900000000000001"/>
    <n v="1.36"/>
    <n v="2.1999999999999999E-2"/>
    <n v="0.57999999999999996"/>
    <n v="20.7161882213673"/>
    <d v="1900-01-13T19:08:05"/>
    <n v="43305"/>
    <n v="8.6265213859406007"/>
    <n v="450.39840812655501"/>
    <n v="0"/>
    <n v="234444.91918610944"/>
  </r>
  <r>
    <s v="STND-60385"/>
    <s v="TEAM"/>
    <s v="TEAM - 400 S Main Place - Carol Stream"/>
    <s v="New Indoor LED Fixtures"/>
    <s v="Indoor Lighting"/>
    <s v="Miscellaneous"/>
    <n v="0"/>
    <n v="11417.641"/>
    <n v="2.4452799999999999"/>
    <x v="0"/>
    <x v="0"/>
    <n v="14.797277300976599"/>
    <s v="Qty / 1,000"/>
    <m/>
    <s v="Private-Lighting"/>
    <s v="lighting"/>
    <n v="3"/>
    <n v="1"/>
    <s v="Lighting"/>
    <n v="0.91633259480590001"/>
    <n v="1.30467645558681"/>
    <n v="10462.3566040922"/>
    <n v="3.1902992433173099"/>
    <n v="0.71"/>
    <n v="7428.2731889054803"/>
    <n v="2.2651124627552899"/>
    <n v="3379"/>
    <n v="1.0900000000000001"/>
    <n v="1.36"/>
    <n v="2.1999999999999999E-2"/>
    <n v="0.57999999999999996"/>
    <n v="20.7161882213673"/>
    <d v="1900-01-13T19:08:05"/>
    <n v="43305"/>
    <n v="4.0444970123191002"/>
    <n v="211.16683054131099"/>
    <n v="0"/>
    <n v="109918.21824364412"/>
  </r>
  <r>
    <s v="STND-60385"/>
    <s v="TEAM"/>
    <s v="TEAM - 400 S Main Place - Carol Stream"/>
    <s v="New Indoor LED Fixtures"/>
    <s v="Indoor Lighting"/>
    <s v="Miscellaneous"/>
    <n v="0"/>
    <n v="72498.337"/>
    <n v="15.526738999999999"/>
    <x v="0"/>
    <x v="0"/>
    <n v="14.797277300976599"/>
    <s v="Qty / 1,000"/>
    <m/>
    <s v="Private-Lighting"/>
    <s v="lighting"/>
    <n v="3"/>
    <n v="1"/>
    <s v="Lighting"/>
    <n v="0.91633259480590001"/>
    <n v="1.30467645558681"/>
    <n v="66432.589262322595"/>
    <n v="20.257370805341399"/>
    <n v="0.71"/>
    <n v="47167.138376249"/>
    <n v="14.3827332717924"/>
    <n v="3379"/>
    <n v="1.0900000000000001"/>
    <n v="1.36"/>
    <n v="2.1999999999999999E-2"/>
    <n v="0.57999999999999996"/>
    <n v="20.7161882213673"/>
    <d v="1900-01-13T19:08:05"/>
    <n v="43305"/>
    <n v="25.6812510209704"/>
    <n v="1340.84125116614"/>
    <n v="0"/>
    <n v="697945.22604689165"/>
  </r>
  <r>
    <s v="STND-60386"/>
    <s v="OSI Restaurant Partners, LLC"/>
    <s v="OSI Restaurant Partners - Carrabba's Italian Grill - 1001 75 Street Unit 185 - Woodridge"/>
    <s v="New Indoor LED Fixtures"/>
    <s v="Indoor Lighting"/>
    <s v="Restaurant"/>
    <n v="0"/>
    <n v="9125.2980000000007"/>
    <n v="1.24712"/>
    <x v="0"/>
    <x v="0"/>
    <n v="8.9750493627714896"/>
    <s v="Qty / 1,000"/>
    <m/>
    <s v="Private-Lighting"/>
    <s v="lighting"/>
    <n v="3"/>
    <n v="1"/>
    <s v="Lighting"/>
    <n v="0.91633259480590001"/>
    <n v="1.30467645558681"/>
    <n v="8361.80799471709"/>
    <n v="1.62708810129142"/>
    <n v="0.71"/>
    <n v="5936.8836762491301"/>
    <n v="1.15523255191691"/>
    <n v="5571"/>
    <n v="1.17"/>
    <n v="1.31"/>
    <n v="2.1000000000000001E-2"/>
    <n v="0.68"/>
    <n v="12.565069107880101"/>
    <d v="1900-01-07T23:24:04"/>
    <n v="43279"/>
    <n v="1.8265470378215301"/>
    <n v="150.083733238512"/>
    <n v="0"/>
    <n v="53283.824055368212"/>
  </r>
  <r>
    <s v="STND-60387"/>
    <s v="Christ Community Church"/>
    <s v="Christ Community Church - 13400 Bell Rd  -  Lemont"/>
    <s v="New Indoor LED Fixtures"/>
    <s v="Indoor Lighting"/>
    <s v="Miscellaneous"/>
    <n v="0"/>
    <n v="77395.771999999997"/>
    <n v="8.620571"/>
    <x v="0"/>
    <x v="0"/>
    <n v="14.797277300976599"/>
    <s v="Qty / 1,000"/>
    <m/>
    <s v="Private-Lighting"/>
    <s v="lighting"/>
    <n v="2"/>
    <n v="1"/>
    <s v="Lighting"/>
    <n v="0.97902139861649395"/>
    <n v="0.93591656730105399"/>
    <n v="75772.116950443204"/>
    <n v="8.0681352184950104"/>
    <n v="0.71"/>
    <n v="53798.203034814702"/>
    <n v="5.7283760051314596"/>
    <n v="3379"/>
    <n v="1.0900000000000001"/>
    <n v="1.36"/>
    <n v="2.1999999999999999E-2"/>
    <n v="0.57999999999999996"/>
    <n v="20.7161882213673"/>
    <d v="1900-01-13T19:08:05"/>
    <n v="43302"/>
    <n v="10.2283661492077"/>
    <n v="1529.3454797337199"/>
    <n v="0"/>
    <n v="796066.92860039393"/>
  </r>
  <r>
    <s v="STND-60387"/>
    <s v="Christ Community Church"/>
    <s v="Christ Community Church - 13400 Bell Rd  -  Lemont"/>
    <s v="Outdoor &amp; Garage - LED Fixtures"/>
    <s v="Outdoor &amp; Garage Lighting"/>
    <s v="Exterior"/>
    <n v="0"/>
    <n v="50476.385000000002"/>
    <n v="0"/>
    <x v="0"/>
    <x v="0"/>
    <n v="10.1978380583316"/>
    <s v="Qty / 1,000"/>
    <m/>
    <s v="Private-Lighting"/>
    <s v="lighting"/>
    <n v="2"/>
    <n v="1"/>
    <s v="Lighting"/>
    <n v="0.97902139861649395"/>
    <n v="0.93591656730105399"/>
    <n v="49417.461039804599"/>
    <n v="0"/>
    <n v="0.71"/>
    <n v="35086.397338261297"/>
    <n v="0"/>
    <n v="4903"/>
    <n v="1"/>
    <n v="1"/>
    <n v="0"/>
    <n v="0"/>
    <n v="14.276973281664301"/>
    <d v="1900-01-09T04:44:53"/>
    <n v="43302"/>
    <n v="0"/>
    <n v="0"/>
    <n v="0"/>
    <n v="357805.39810586558"/>
  </r>
  <r>
    <s v="STND-60387"/>
    <s v="Christ Community Church"/>
    <s v="Christ Community Church - 13400 Bell Rd  -  Lemont"/>
    <s v="Outdoor &amp; Garage - LED Fixtures"/>
    <s v="Outdoor &amp; Garage Lighting"/>
    <s v="Exterior"/>
    <n v="0"/>
    <n v="2382.8580000000002"/>
    <n v="0"/>
    <x v="0"/>
    <x v="0"/>
    <n v="10.1978380583316"/>
    <s v="Qty / 1,000"/>
    <m/>
    <s v="Private-Lighting"/>
    <s v="lighting"/>
    <n v="2"/>
    <n v="1"/>
    <s v="Lighting"/>
    <n v="0.97902139861649395"/>
    <n v="0.93591656730105399"/>
    <n v="2332.8689718645001"/>
    <n v="0"/>
    <n v="0.71"/>
    <n v="1656.3369700237999"/>
    <n v="0"/>
    <n v="4903"/>
    <n v="1"/>
    <n v="1"/>
    <n v="0"/>
    <n v="0"/>
    <n v="14.276973281664301"/>
    <d v="1900-01-09T04:44:53"/>
    <n v="43302"/>
    <n v="0"/>
    <n v="0"/>
    <n v="0"/>
    <n v="16891.056190330353"/>
  </r>
  <r>
    <s v="STND-60388"/>
    <s v="Gordon Food Service Store, LLC"/>
    <s v="Gordon Food Service - 1350 Lock Dr - Bourbonnais"/>
    <s v="LED Refrigerated Display Case Lighting for Open and Closed Cases"/>
    <s v="Refrigeration"/>
    <s v="Grocery/convenience"/>
    <n v="0"/>
    <n v="23344.2"/>
    <n v="2.778"/>
    <x v="2"/>
    <x v="0"/>
    <n v="8.6177180282661094"/>
    <s v="ΔkWpeak / CF"/>
    <n v="0.69"/>
    <s v="Private-Non-Lighting"/>
    <s v="non_lighting"/>
    <n v="3"/>
    <n v="1"/>
    <s v="Non-Lighting"/>
    <n v="0.98952339343681495"/>
    <n v="0.43468415683807998"/>
    <n v="23099.632001067701"/>
    <n v="1.2075525876961899"/>
    <n v="0.7"/>
    <n v="16169.7424007474"/>
    <n v="0.84528681138733097"/>
    <n v="4661"/>
    <n v="1.07"/>
    <n v="1.24"/>
    <n v="2.9000000000000001E-2"/>
    <n v="0.745"/>
    <n v="15.018236429950701"/>
    <d v="1900-01-09T17:27:20"/>
    <n v="43246"/>
    <n v="1.75007621405245"/>
    <n v="0"/>
    <n v="1"/>
    <n v="139346.28059933978"/>
  </r>
  <r>
    <s v="STND-60389"/>
    <s v="C. Cretors &amp; Co."/>
    <s v="C Cretors and Company - 170 Mittel - Wood Dale"/>
    <s v="Retrofit of Existing Indoor Fixtures to LED"/>
    <s v="Indoor Lighting"/>
    <s v="Manufacturing"/>
    <n v="0"/>
    <n v="23269.178"/>
    <n v="4.1614560000000003"/>
    <x v="0"/>
    <x v="0"/>
    <n v="10.827197921178"/>
    <s v="Qty / 1,000"/>
    <m/>
    <s v="Private-Lighting"/>
    <s v="lighting"/>
    <n v="2"/>
    <n v="1"/>
    <s v="Lighting"/>
    <n v="0.97902139861649395"/>
    <n v="0.93591656730105399"/>
    <n v="22781.023190216099"/>
    <n v="3.8947756144943702"/>
    <n v="0.71"/>
    <n v="16174.526465053499"/>
    <n v="2.76529068629101"/>
    <n v="4618"/>
    <n v="1.02"/>
    <n v="1.04"/>
    <n v="1.2E-2"/>
    <n v="0.81"/>
    <n v="15.158077089649201"/>
    <d v="1900-01-09T19:51:10"/>
    <n v="43323"/>
    <n v="4.6234278424672004"/>
    <n v="268.012037531955"/>
    <n v="0"/>
    <n v="175124.79931846578"/>
  </r>
  <r>
    <s v="STND-60389"/>
    <s v="C. Cretors &amp; Co."/>
    <s v="C Cretors and Company - 170 Mittel - Wood Dale"/>
    <s v="Retrofit of Existing Indoor Fixtures to LED"/>
    <s v="Indoor Lighting"/>
    <s v="Manufacturing"/>
    <n v="0"/>
    <n v="26698.32"/>
    <n v="4.7747229999999998"/>
    <x v="0"/>
    <x v="0"/>
    <n v="10.827197921178"/>
    <s v="Qty / 1,000"/>
    <m/>
    <s v="Private-Lighting"/>
    <s v="lighting"/>
    <n v="2"/>
    <n v="1"/>
    <s v="Lighting"/>
    <n v="0.97902139861649395"/>
    <n v="0.93591656730105399"/>
    <n v="26138.226587110701"/>
    <n v="4.4687423599733904"/>
    <n v="0.71"/>
    <n v="18558.1408768486"/>
    <n v="3.17280707558111"/>
    <n v="4618"/>
    <n v="1.02"/>
    <n v="1.04"/>
    <n v="1.2E-2"/>
    <n v="0.81"/>
    <n v="15.158077089649201"/>
    <d v="1900-01-09T19:51:10"/>
    <n v="43323"/>
    <n v="5.3047748812599602"/>
    <n v="307.508548083655"/>
    <n v="0"/>
    <n v="200932.66432274363"/>
  </r>
  <r>
    <s v="STND-60389"/>
    <s v="C. Cretors &amp; Co."/>
    <s v="C Cretors and Company - 170 Mittel - Wood Dale"/>
    <s v="Retrofit of Existing Indoor Fixtures to LED"/>
    <s v="Indoor Lighting"/>
    <s v="Manufacturing"/>
    <n v="0"/>
    <n v="4295.848"/>
    <n v="0.76826899999999998"/>
    <x v="0"/>
    <x v="0"/>
    <n v="10.827197921178"/>
    <s v="Qty / 1,000"/>
    <m/>
    <s v="Private-Lighting"/>
    <s v="lighting"/>
    <n v="2"/>
    <n v="1"/>
    <s v="Lighting"/>
    <n v="0.97902139861649395"/>
    <n v="0.93591656730105399"/>
    <n v="4205.72711720387"/>
    <n v="0.71903568524381301"/>
    <n v="0.71"/>
    <n v="2986.0662532147398"/>
    <n v="0.51051533652310699"/>
    <n v="4618"/>
    <n v="1.02"/>
    <n v="1.04"/>
    <n v="1.2E-2"/>
    <n v="0.81"/>
    <n v="15.158077089649201"/>
    <d v="1900-01-09T19:51:10"/>
    <n v="43323"/>
    <n v="0.85355613158097499"/>
    <n v="49.4791425553396"/>
    <n v="0"/>
    <n v="32330.730329306411"/>
  </r>
  <r>
    <s v="STND-60389"/>
    <s v="C. Cretors &amp; Co."/>
    <s v="C Cretors and Company - 170 Mittel - Wood Dale"/>
    <s v="Retrofit of Existing Indoor Fixtures to LED"/>
    <s v="Indoor Lighting"/>
    <s v="Manufacturing"/>
    <n v="0"/>
    <n v="527.55999999999995"/>
    <n v="9.4349000000000002E-2"/>
    <x v="0"/>
    <x v="0"/>
    <n v="10.827197921178"/>
    <s v="Qty / 1,000"/>
    <m/>
    <s v="Private-Lighting"/>
    <s v="lighting"/>
    <n v="2"/>
    <n v="1"/>
    <s v="Lighting"/>
    <n v="0.97902139861649395"/>
    <n v="0.93591656730105399"/>
    <n v="516.49252905411697"/>
    <n v="8.8302792208287101E-2"/>
    <n v="0.71"/>
    <n v="366.70969562842299"/>
    <n v="6.2694982467883895E-2"/>
    <n v="4618"/>
    <n v="1.02"/>
    <n v="1.04"/>
    <n v="1.2E-2"/>
    <n v="0.81"/>
    <n v="15.158077089649201"/>
    <d v="1900-01-09T19:51:10"/>
    <n v="43323"/>
    <n v="0.10482287774013201"/>
    <n v="6.0763826947543196"/>
    <n v="0"/>
    <n v="3970.4384541838785"/>
  </r>
  <r>
    <s v="STND-60389"/>
    <s v="C. Cretors &amp; Co."/>
    <s v="C Cretors and Company - 170 Mittel - Wood Dale"/>
    <s v="Retrofit of Existing Indoor Fixtures to LED"/>
    <s v="Indoor Lighting"/>
    <s v="Manufacturing"/>
    <n v="0"/>
    <n v="3061.7339999999999"/>
    <n v="0.54756000000000005"/>
    <x v="0"/>
    <x v="0"/>
    <n v="10.827197921178"/>
    <s v="Qty / 1,000"/>
    <m/>
    <s v="Private-Lighting"/>
    <s v="lighting"/>
    <n v="2"/>
    <n v="1"/>
    <s v="Lighting"/>
    <n v="0.97902139861649395"/>
    <n v="0.93591656730105399"/>
    <n v="2997.5031028716699"/>
    <n v="0.51247047559136505"/>
    <n v="0.71"/>
    <n v="2128.2272030388899"/>
    <n v="0.36385403766986901"/>
    <n v="4618"/>
    <n v="1.02"/>
    <n v="1.04"/>
    <n v="1.2E-2"/>
    <n v="0.81"/>
    <n v="15.158077089649201"/>
    <d v="1900-01-09T19:51:10"/>
    <n v="43323"/>
    <n v="0.60834576874568502"/>
    <n v="35.264742386725501"/>
    <n v="0"/>
    <n v="23042.737148537137"/>
  </r>
  <r>
    <s v="STND-60389"/>
    <s v="C. Cretors &amp; Co."/>
    <s v="C Cretors and Company - 170 Mittel - Wood Dale"/>
    <s v="Retrofit of Existing Indoor Fixtures to LED"/>
    <s v="Indoor Lighting"/>
    <s v="Manufacturing"/>
    <n v="0"/>
    <n v="54051.381000000001"/>
    <n v="9.6665399999999995"/>
    <x v="0"/>
    <x v="0"/>
    <n v="10.827197921178"/>
    <s v="Qty / 1,000"/>
    <m/>
    <s v="Private-Lighting"/>
    <s v="lighting"/>
    <n v="2"/>
    <n v="1"/>
    <s v="Lighting"/>
    <n v="0.97902139861649395"/>
    <n v="0.93591656730105399"/>
    <n v="52917.458623772996"/>
    <n v="9.0470749344783297"/>
    <n v="0.71"/>
    <n v="37571.395622878801"/>
    <n v="6.4234232034796097"/>
    <n v="4618"/>
    <n v="1.02"/>
    <n v="1.04"/>
    <n v="1.2E-2"/>
    <n v="0.81"/>
    <n v="15.158077089649201"/>
    <d v="1900-01-09T19:51:10"/>
    <n v="43323"/>
    <n v="10.739642609779599"/>
    <n v="622.55833675026997"/>
    <n v="0"/>
    <n v="406792.93658378953"/>
  </r>
  <r>
    <s v="STND-60389"/>
    <s v="C. Cretors &amp; Co."/>
    <s v="C Cretors and Company - 170 Mittel - Wood Dale"/>
    <s v="Outdoor &amp; Garage - LED Fixtures"/>
    <s v="Outdoor &amp; Garage Lighting"/>
    <s v="Exterior"/>
    <n v="0"/>
    <n v="9266.67"/>
    <n v="0"/>
    <x v="0"/>
    <x v="0"/>
    <n v="10.1978380583316"/>
    <s v="Qty / 1,000"/>
    <m/>
    <s v="Private-Lighting"/>
    <s v="lighting"/>
    <n v="2"/>
    <n v="1"/>
    <s v="Lighting"/>
    <n v="0.97902139861649395"/>
    <n v="0.93591656730105399"/>
    <n v="9072.2682239174992"/>
    <n v="0"/>
    <n v="0.71"/>
    <n v="6441.3104389814298"/>
    <n v="0"/>
    <n v="4903"/>
    <n v="1"/>
    <n v="1"/>
    <n v="0"/>
    <n v="0"/>
    <n v="14.276973281664301"/>
    <d v="1900-01-09T04:44:53"/>
    <n v="43323"/>
    <n v="0"/>
    <n v="0"/>
    <n v="0"/>
    <n v="65687.44074017345"/>
  </r>
  <r>
    <s v="STND-60389"/>
    <s v="C. Cretors &amp; Co."/>
    <s v="C Cretors and Company - 170 Mittel - Wood Dale"/>
    <s v="Outdoor &amp; Garage - LED Fixtures"/>
    <s v="Outdoor &amp; Garage Lighting"/>
    <s v="Exterior"/>
    <n v="0"/>
    <n v="485.39699999999999"/>
    <n v="0"/>
    <x v="0"/>
    <x v="0"/>
    <n v="10.1978380583316"/>
    <s v="Qty / 1,000"/>
    <m/>
    <s v="Private-Lighting"/>
    <s v="lighting"/>
    <n v="2"/>
    <n v="1"/>
    <s v="Lighting"/>
    <n v="0.97902139861649395"/>
    <n v="0.93591656730105399"/>
    <n v="475.21404982425003"/>
    <n v="0"/>
    <n v="0.71"/>
    <n v="337.401975375218"/>
    <n v="0"/>
    <n v="4903"/>
    <n v="1"/>
    <n v="1"/>
    <n v="0"/>
    <n v="0"/>
    <n v="14.276973281664301"/>
    <d v="1900-01-09T04:44:53"/>
    <n v="43323"/>
    <n v="0"/>
    <n v="0"/>
    <n v="0"/>
    <n v="3440.7707054376592"/>
  </r>
  <r>
    <s v="STND-60389"/>
    <s v="C. Cretors &amp; Co."/>
    <s v="C Cretors and Company - 170 Mittel - Wood Dale"/>
    <s v="Outdoor &amp; Garage - LED Fixtures"/>
    <s v="Outdoor &amp; Garage Lighting"/>
    <s v="Exterior"/>
    <n v="0"/>
    <n v="26476.2"/>
    <n v="0"/>
    <x v="0"/>
    <x v="0"/>
    <n v="10.1978380583316"/>
    <s v="Qty / 1,000"/>
    <m/>
    <s v="Private-Lighting"/>
    <s v="lighting"/>
    <n v="2"/>
    <n v="1"/>
    <s v="Lighting"/>
    <n v="0.97902139861649395"/>
    <n v="0.93591656730105399"/>
    <n v="25920.76635405"/>
    <n v="0"/>
    <n v="0.71"/>
    <n v="18403.744111375501"/>
    <n v="0"/>
    <n v="4903"/>
    <n v="1"/>
    <n v="1"/>
    <n v="0"/>
    <n v="0"/>
    <n v="14.276973281664301"/>
    <d v="1900-01-09T04:44:53"/>
    <n v="43323"/>
    <n v="0"/>
    <n v="0"/>
    <n v="0"/>
    <n v="187678.40211478114"/>
  </r>
  <r>
    <s v="STND-60390"/>
    <s v="Community High School District 128"/>
    <s v="Community High School District 128 - 708 W Park Ave - Libertyville"/>
    <s v="Building Energy Management System"/>
    <s v="Energy Management System"/>
    <s v="K-12 School"/>
    <n v="273600"/>
    <n v="681600"/>
    <n v="0"/>
    <x v="1"/>
    <x v="1"/>
    <n v="15"/>
    <s v="NA"/>
    <m/>
    <s v="EMS"/>
    <s v="ems"/>
    <n v="2"/>
    <n v="1"/>
    <s v="EMS"/>
    <n v="0.79332965142744905"/>
    <n v="0.53298697738882195"/>
    <n v="540733.490412949"/>
    <n v="0"/>
    <n v="0.7"/>
    <n v="378513.44328906399"/>
    <n v="0"/>
    <n v="2979"/>
    <n v="1.17333333333333"/>
    <n v="1.323"/>
    <n v="2.1333333333333301E-2"/>
    <n v="0.72"/>
    <n v="23.497818059751602"/>
    <d v="1900-01-15T18:49:11"/>
    <n v="43320"/>
    <n v="0"/>
    <n v="0"/>
    <n v="0"/>
    <n v="5677701.6493359599"/>
  </r>
  <r>
    <s v="STND-60391"/>
    <s v="A-1 Airport Limousine Service, Inc"/>
    <s v="A-1 Airport Limousine Service Inc - 114 E Lake St - Bloomingdale"/>
    <s v="New Indoor LED Fixtures"/>
    <s v="Indoor Lighting"/>
    <s v="Office"/>
    <n v="0"/>
    <n v="29552.064999999999"/>
    <n v="6.6450449999999996"/>
    <x v="0"/>
    <x v="0"/>
    <n v="15"/>
    <s v="Qty / 1,000"/>
    <m/>
    <s v="Private-Lighting"/>
    <s v="lighting"/>
    <n v="3"/>
    <n v="1"/>
    <s v="Lighting"/>
    <n v="0.91633259480590001"/>
    <n v="1.30467645558681"/>
    <n v="27079.5204033226"/>
    <n v="8.6696337578148306"/>
    <n v="0.71"/>
    <n v="19226.459486359101"/>
    <n v="6.1554399680485297"/>
    <n v="2885"/>
    <n v="1.165"/>
    <n v="1.3779999999999999"/>
    <n v="2.5499999999999998E-2"/>
    <n v="0.55000000000000004"/>
    <n v="24.263431542460999"/>
    <d v="1900-01-16T07:56:40"/>
    <n v="43288"/>
    <n v="11.4390206594733"/>
    <n v="592.72769981521606"/>
    <n v="0"/>
    <n v="288396.89229538653"/>
  </r>
  <r>
    <s v="STND-60391"/>
    <s v="A-1 Airport Limousine Service, Inc"/>
    <s v="A-1 Airport Limousine Service Inc - 114 E Lake St - Bloomingdale"/>
    <s v="New Indoor LED Fixtures"/>
    <s v="Indoor Lighting"/>
    <s v="Office"/>
    <n v="0"/>
    <n v="7020.9359999999997"/>
    <n v="1.5787199999999999"/>
    <x v="0"/>
    <x v="0"/>
    <n v="15"/>
    <s v="Qty / 1,000"/>
    <m/>
    <s v="Private-Lighting"/>
    <s v="lighting"/>
    <n v="3"/>
    <n v="1"/>
    <s v="Lighting"/>
    <n v="0.91633259480590001"/>
    <n v="1.30467645558681"/>
    <n v="6433.5125028461498"/>
    <n v="2.0597188139639999"/>
    <n v="0.71"/>
    <n v="4567.7938770207702"/>
    <n v="1.46240035791444"/>
    <n v="2885"/>
    <n v="1.165"/>
    <n v="1.3779999999999999"/>
    <n v="2.5499999999999998E-2"/>
    <n v="0.55000000000000004"/>
    <n v="24.263431542460999"/>
    <d v="1900-01-16T07:56:40"/>
    <n v="43288"/>
    <n v="2.7176656735242202"/>
    <n v="140.81937237989399"/>
    <n v="0"/>
    <n v="68516.908155311554"/>
  </r>
  <r>
    <s v="STND-60391"/>
    <s v="A-1 Airport Limousine Service, Inc"/>
    <s v="A-1 Airport Limousine Service Inc - 114 E Lake St - Bloomingdale"/>
    <s v="New Indoor LED Fixtures"/>
    <s v="Indoor Lighting"/>
    <s v="Office"/>
    <n v="0"/>
    <n v="742.59900000000005"/>
    <n v="0.16697999999999999"/>
    <x v="0"/>
    <x v="0"/>
    <n v="15"/>
    <s v="Qty / 1,000"/>
    <m/>
    <s v="Private-Lighting"/>
    <s v="lighting"/>
    <n v="3"/>
    <n v="1"/>
    <s v="Lighting"/>
    <n v="0.91633259480590001"/>
    <n v="1.30467645558681"/>
    <n v="680.46766857026603"/>
    <n v="0.217854874553885"/>
    <n v="0.71"/>
    <n v="483.13204468488902"/>
    <n v="0.154676960933258"/>
    <n v="2885"/>
    <n v="1.165"/>
    <n v="1.3779999999999999"/>
    <n v="2.5499999999999998E-2"/>
    <n v="0.55000000000000004"/>
    <n v="24.263431542460999"/>
    <d v="1900-01-16T07:56:40"/>
    <n v="43288"/>
    <n v="0.28744540777659999"/>
    <n v="14.8943566940273"/>
    <n v="0"/>
    <n v="7246.9806702733349"/>
  </r>
  <r>
    <s v="STND-60391"/>
    <s v="A-1 Airport Limousine Service, Inc"/>
    <s v="A-1 Airport Limousine Service Inc - 114 E Lake St - Bloomingdale"/>
    <s v="New Indoor LED Fixtures"/>
    <s v="Indoor Lighting"/>
    <s v="Office"/>
    <n v="0"/>
    <n v="283.53800000000001"/>
    <n v="6.3755999999999993E-2"/>
    <x v="0"/>
    <x v="0"/>
    <n v="15"/>
    <s v="Qty / 1,000"/>
    <m/>
    <s v="Private-Lighting"/>
    <s v="lighting"/>
    <n v="3"/>
    <n v="1"/>
    <s v="Lighting"/>
    <n v="0.91633259480590001"/>
    <n v="1.30467645558681"/>
    <n v="259.81511126607501"/>
    <n v="8.3180952102392403E-2"/>
    <n v="0.71"/>
    <n v="184.46872899891301"/>
    <n v="5.9058475992698603E-2"/>
    <n v="2885"/>
    <n v="1.165"/>
    <n v="1.3779999999999999"/>
    <n v="2.5499999999999998E-2"/>
    <n v="0.55000000000000004"/>
    <n v="24.263431542460999"/>
    <d v="1900-01-16T07:56:40"/>
    <n v="43288"/>
    <n v="0.109751882969247"/>
    <n v="5.6869402036780397"/>
    <n v="0"/>
    <n v="2767.0309349836953"/>
  </r>
  <r>
    <s v="STND-60393"/>
    <s v="Golden Corridor Family YMCA"/>
    <s v="Taylor Family YMCA Elgin - 50 N Mclean Blvd - Elgin"/>
    <s v="Outdoor &amp; Garage - LED Fixture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276"/>
    <n v="0"/>
    <n v="0"/>
    <n v="0"/>
    <n v="138902.27638365139"/>
  </r>
  <r>
    <s v="STND-60396"/>
    <s v="Treetop Generations"/>
    <s v="Riverside Foods - 48 E Burlington St - Riverside"/>
    <s v="LED Refrigerated Display Case Lighting for Open and Closed Cases"/>
    <s v="Refrigeration"/>
    <s v="Grocery/convenience"/>
    <n v="0"/>
    <n v="7381.2"/>
    <n v="0.87839999999999996"/>
    <x v="2"/>
    <x v="0"/>
    <n v="8.6177180282661094"/>
    <s v="ΔkWpeak / CF"/>
    <n v="0.69"/>
    <s v="Private-Non-Lighting"/>
    <s v="non_lighting"/>
    <n v="3"/>
    <n v="1"/>
    <s v="Non-Lighting"/>
    <n v="0.98952339343681495"/>
    <n v="0.43468415683807998"/>
    <n v="7303.8700716358198"/>
    <n v="0.38182656336657"/>
    <n v="0.7"/>
    <n v="5112.7090501450703"/>
    <n v="0.26727859435659901"/>
    <n v="4661"/>
    <n v="1.07"/>
    <n v="1.24"/>
    <n v="2.9000000000000001E-2"/>
    <n v="0.745"/>
    <n v="15.018236429950701"/>
    <d v="1900-01-09T17:27:20"/>
    <n v="43286"/>
    <n v="0.55337183096604303"/>
    <n v="0"/>
    <n v="0"/>
    <n v="44059.884954714471"/>
  </r>
  <r>
    <s v="STND-60397"/>
    <s v="Syed Ahmed"/>
    <s v="Syed Ahmed - 100 E Roosevelt Rd Ste 42 - Villa Park"/>
    <s v="New Indoor LED Fixtures"/>
    <s v="Indoor Lighting"/>
    <s v="Healthcare Clinic/Office"/>
    <n v="0"/>
    <n v="8060.08"/>
    <n v="1.7797000000000001"/>
    <x v="0"/>
    <x v="0"/>
    <n v="12.853470437018"/>
    <s v="Qty / 1,000"/>
    <m/>
    <s v="Private-Lighting"/>
    <s v="lighting"/>
    <n v="3"/>
    <n v="1"/>
    <s v="Lighting"/>
    <n v="0.91633259480590001"/>
    <n v="1.30467645558681"/>
    <n v="7385.7140207431403"/>
    <n v="2.3219326880078399"/>
    <n v="0.71"/>
    <n v="5243.8569547276302"/>
    <n v="1.6485722084855701"/>
    <n v="3890"/>
    <n v="1.4"/>
    <n v="1.85"/>
    <n v="6.0000000000000001E-3"/>
    <n v="0.65"/>
    <n v="17.994858611825201"/>
    <d v="1900-01-11T20:29:00"/>
    <n v="43328"/>
    <n v="1.9309211542684701"/>
    <n v="31.653060088899199"/>
    <n v="0"/>
    <n v="67401.760343542832"/>
  </r>
  <r>
    <s v="STND-60398"/>
    <s v="Captive Resources Holding Company, LLC"/>
    <s v="CR Itasca LLC - 1100 N Arlington Heights Rd - Itasca"/>
    <s v="New Indoor LED Fixtures"/>
    <s v="Indoor Lighting"/>
    <s v="Office"/>
    <n v="0"/>
    <n v="2747.616"/>
    <n v="0.61782599999999999"/>
    <x v="0"/>
    <x v="0"/>
    <n v="15"/>
    <s v="Qty / 1,000"/>
    <m/>
    <s v="Private-Lighting"/>
    <s v="lighting"/>
    <n v="3"/>
    <n v="1"/>
    <s v="Lighting"/>
    <n v="0.91633259480590001"/>
    <n v="1.30467645558681"/>
    <n v="2517.7300988102102"/>
    <n v="0.806063035849374"/>
    <n v="0.71"/>
    <n v="1787.58837015525"/>
    <n v="0.57230475545305604"/>
    <n v="2885"/>
    <n v="1.165"/>
    <n v="1.3779999999999999"/>
    <n v="2.5499999999999998E-2"/>
    <n v="0.55000000000000004"/>
    <n v="24.263431542460999"/>
    <d v="1900-01-16T07:56:40"/>
    <n v="43288"/>
    <n v="1.0635480087734199"/>
    <n v="55.109113750781297"/>
    <n v="0"/>
    <n v="26813.825552328752"/>
  </r>
  <r>
    <s v="STND-60398"/>
    <s v="Captive Resources Holding Company, LLC"/>
    <s v="CR Itasca LLC - 1100 N Arlington Heights Rd - Itasca"/>
    <s v="Occupancy Sensors"/>
    <s v="Indoor Lighting"/>
    <s v="Office"/>
    <n v="0"/>
    <n v="392.09199999999998"/>
    <n v="0.26716800000000002"/>
    <x v="0"/>
    <x v="0"/>
    <n v="8"/>
    <s v="Qty / 1,000"/>
    <m/>
    <s v="Private-Lighting"/>
    <s v="lighting"/>
    <n v="3"/>
    <n v="1"/>
    <s v="Lighting"/>
    <n v="0.91633259480590001"/>
    <n v="1.30467645558681"/>
    <n v="359.286679762635"/>
    <n v="0.34856779928621601"/>
    <n v="0.71"/>
    <n v="255.093542631471"/>
    <n v="0.24748313749321299"/>
    <n v="2885"/>
    <n v="1.165"/>
    <n v="1.3779999999999999"/>
    <n v="2.5499999999999998E-2"/>
    <n v="0.55000000000000004"/>
    <n v="24.263431542460999"/>
    <d v="1900-01-16T07:56:40"/>
    <n v="43288"/>
    <n v="0.63237989710852005"/>
    <n v="7.8642148789246198"/>
    <n v="0"/>
    <n v="2040.748341051768"/>
  </r>
  <r>
    <s v="STND-60400"/>
    <s v="Highland Park Public Library"/>
    <s v="Highland Park Public Library - 494 Laurel Ave - Highland Park"/>
    <s v="New Indoor LED Fixtures"/>
    <s v="Indoor Lighting"/>
    <s v="Miscellaneous"/>
    <n v="0"/>
    <n v="464.072"/>
    <n v="9.9389000000000005E-2"/>
    <x v="0"/>
    <x v="1"/>
    <n v="14.797277300976599"/>
    <s v="Qty / 1,000"/>
    <m/>
    <s v="Public-Lighting"/>
    <s v="lighting"/>
    <n v="3"/>
    <n v="1"/>
    <s v="Lighting"/>
    <n v="0.99829244462109001"/>
    <n v="0.987374621353864"/>
    <n v="463.27957136019899"/>
    <n v="9.8134176241739202E-2"/>
    <n v="0.71"/>
    <n v="328.92849566574102"/>
    <n v="6.96752651316348E-2"/>
    <n v="3379"/>
    <n v="1.0900000000000001"/>
    <n v="1.36"/>
    <n v="2.1999999999999999E-2"/>
    <n v="0.57999999999999996"/>
    <n v="20.7161882213673"/>
    <d v="1900-01-13T19:08:05"/>
    <n v="43240"/>
    <n v="0.124409452639122"/>
    <n v="9.3505968531416208"/>
    <n v="1"/>
    <n v="4867.2461625590495"/>
  </r>
  <r>
    <s v="STND-60400"/>
    <s v="Highland Park Public Library"/>
    <s v="Highland Park Public Library - 494 Laurel Ave - Highland Park"/>
    <s v="New Indoor LED Fixtures"/>
    <s v="Indoor Lighting"/>
    <s v="Miscellaneous"/>
    <n v="0"/>
    <n v="73.662000000000006"/>
    <n v="1.5775999999999998E-2"/>
    <x v="0"/>
    <x v="1"/>
    <n v="14.797277300976599"/>
    <s v="Qty / 1,000"/>
    <m/>
    <s v="Public-Lighting"/>
    <s v="lighting"/>
    <n v="3"/>
    <n v="1"/>
    <s v="Lighting"/>
    <n v="0.99829244462109001"/>
    <n v="0.987374621353864"/>
    <n v="73.536218055678802"/>
    <n v="1.5576822026478599E-2"/>
    <n v="0.71"/>
    <n v="52.210714819531901"/>
    <n v="1.1059543638799799E-2"/>
    <n v="3379"/>
    <n v="1.0900000000000001"/>
    <n v="1.36"/>
    <n v="2.1999999999999999E-2"/>
    <n v="0.57999999999999996"/>
    <n v="20.7161882213673"/>
    <d v="1900-01-13T19:08:05"/>
    <n v="43240"/>
    <n v="1.9747492427077299E-2"/>
    <n v="1.48421724516049"/>
    <n v="1"/>
    <n v="772.57642526682196"/>
  </r>
  <r>
    <s v="STND-60400"/>
    <s v="Highland Park Public Library"/>
    <s v="Highland Park Public Library - 494 Laurel Ave - Highland Park"/>
    <s v="New Indoor LED Fixtures"/>
    <s v="Indoor Lighting"/>
    <s v="Miscellaneous"/>
    <n v="0"/>
    <n v="30536.665000000001"/>
    <n v="6.5399409999999998"/>
    <x v="0"/>
    <x v="1"/>
    <n v="14.797277300976599"/>
    <s v="Qty / 1,000"/>
    <m/>
    <s v="Public-Lighting"/>
    <s v="lighting"/>
    <n v="3"/>
    <n v="1"/>
    <s v="Lighting"/>
    <n v="0.99829244462109001"/>
    <n v="0.987374621353864"/>
    <n v="30484.521953425301"/>
    <n v="6.4573717685516101"/>
    <n v="0.71"/>
    <n v="21644.010586932"/>
    <n v="4.5847339556716404"/>
    <n v="3379"/>
    <n v="1.0900000000000001"/>
    <n v="1.36"/>
    <n v="2.1999999999999999E-2"/>
    <n v="0.57999999999999996"/>
    <n v="20.7161882213673"/>
    <d v="1900-01-13T19:08:05"/>
    <n v="43240"/>
    <n v="8.1863232359934202"/>
    <n v="615.28392933518899"/>
    <n v="1"/>
    <n v="320272.42656010611"/>
  </r>
  <r>
    <s v="STND-60401"/>
    <s v="Accurate Perforating Company"/>
    <s v="Accurate Metal Fabricating - 1657 N Kostner - Chicago"/>
    <s v="Retrofit of Existing Indoor Fixtures to LED"/>
    <s v="Indoor Lighting"/>
    <s v="Office"/>
    <n v="0"/>
    <n v="3736.623"/>
    <n v="0.84021299999999999"/>
    <x v="0"/>
    <x v="0"/>
    <n v="15"/>
    <s v="Qty / 1,000"/>
    <m/>
    <s v="Private-Lighting"/>
    <s v="lighting"/>
    <n v="3"/>
    <n v="1"/>
    <s v="Lighting"/>
    <n v="0.91633259480590001"/>
    <n v="1.30467645558681"/>
    <n v="3423.9894494014102"/>
    <n v="1.0962061187779599"/>
    <n v="0.71"/>
    <n v="2431.0325090749998"/>
    <n v="0.77830634433235002"/>
    <n v="2885"/>
    <n v="1.165"/>
    <n v="1.3779999999999999"/>
    <n v="2.5499999999999998E-2"/>
    <n v="0.55000000000000004"/>
    <n v="24.263431542460999"/>
    <d v="1900-01-16T07:56:40"/>
    <n v="43251"/>
    <n v="1.44637302913044"/>
    <n v="74.945691810932004"/>
    <n v="1"/>
    <n v="36465.487636124999"/>
  </r>
  <r>
    <s v="STND-60401"/>
    <s v="Accurate Perforating Company"/>
    <s v="Accurate Metal Fabricating - 1657 N Kostner - Chicago"/>
    <s v="Retrofit of Existing Indoor Fixtures to LED"/>
    <s v="Indoor Lighting"/>
    <s v="Office"/>
    <n v="0"/>
    <n v="1994.8910000000001"/>
    <n v="0.448569"/>
    <x v="0"/>
    <x v="0"/>
    <n v="15"/>
    <s v="Qty / 1,000"/>
    <m/>
    <s v="Private-Lighting"/>
    <s v="lighting"/>
    <n v="3"/>
    <n v="1"/>
    <s v="Lighting"/>
    <n v="0.91633259480590001"/>
    <n v="1.30467645558681"/>
    <n v="1827.9836463849399"/>
    <n v="0.58523741300611798"/>
    <n v="0.71"/>
    <n v="1297.8683889332999"/>
    <n v="0.415518563234344"/>
    <n v="2885"/>
    <n v="1.165"/>
    <n v="1.3779999999999999"/>
    <n v="2.5499999999999998E-2"/>
    <n v="0.55000000000000004"/>
    <n v="24.263431542460999"/>
    <d v="1900-01-16T07:56:40"/>
    <n v="43251"/>
    <n v="0.77218289089077496"/>
    <n v="40.011659212717497"/>
    <n v="1"/>
    <n v="19468.025833999498"/>
  </r>
  <r>
    <s v="STND-60401"/>
    <s v="Accurate Perforating Company"/>
    <s v="Accurate Metal Fabricating - 1657 N Kostner - Chicago"/>
    <s v="Retrofit of Existing Indoor Fixtures to LED"/>
    <s v="Indoor Lighting"/>
    <s v="Office"/>
    <n v="0"/>
    <n v="29238.148000000001"/>
    <n v="6.5744579999999999"/>
    <x v="0"/>
    <x v="0"/>
    <n v="15"/>
    <s v="Qty / 1,000"/>
    <m/>
    <s v="Private-Lighting"/>
    <s v="lighting"/>
    <n v="3"/>
    <n v="1"/>
    <s v="Lighting"/>
    <n v="0.91633259480590001"/>
    <n v="1.30467645558681"/>
    <n v="26791.868024158899"/>
    <n v="8.5775405608443194"/>
    <n v="0.71"/>
    <n v="19022.2262971528"/>
    <n v="6.0900537981994702"/>
    <n v="2885"/>
    <n v="1.165"/>
    <n v="1.3779999999999999"/>
    <n v="2.5499999999999998E-2"/>
    <n v="0.55000000000000004"/>
    <n v="24.263431542460999"/>
    <d v="1900-01-16T07:56:40"/>
    <n v="43251"/>
    <n v="11.317509646185901"/>
    <n v="586.43144602236305"/>
    <n v="1"/>
    <n v="285333.39445729199"/>
  </r>
  <r>
    <s v="STND-60401"/>
    <s v="Accurate Perforating Company"/>
    <s v="Accurate Metal Fabricating - 1657 N Kostner - Chicago"/>
    <s v="Retrofit of Existing Indoor Fixtures to LED"/>
    <s v="Indoor Lighting"/>
    <s v="Office"/>
    <n v="0"/>
    <n v="97.888000000000005"/>
    <n v="2.2010999999999999E-2"/>
    <x v="0"/>
    <x v="0"/>
    <n v="15"/>
    <s v="Qty / 1,000"/>
    <m/>
    <s v="Private-Lighting"/>
    <s v="lighting"/>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251"/>
    <n v="3.78905310250972E-2"/>
    <n v="1.9633460159048699"/>
    <n v="1"/>
    <n v="955.2833276798325"/>
  </r>
  <r>
    <s v="STND-60402"/>
    <s v="8200-8201 Tinley Crossings, LLC"/>
    <s v="8200-8201 Tinley Crossings LLC - 8201 W 183rd - Tinley Park"/>
    <s v="Outdoor &amp; Garage - LED Fixtures"/>
    <s v="Outdoor &amp; Garage Lighting"/>
    <s v="Exterior"/>
    <n v="0"/>
    <n v="15003.18"/>
    <n v="0"/>
    <x v="0"/>
    <x v="0"/>
    <n v="10.1978380583316"/>
    <s v="Qty / 1,000"/>
    <m/>
    <s v="Private-Lighting"/>
    <s v="lighting"/>
    <n v="3"/>
    <n v="1"/>
    <s v="Lighting"/>
    <n v="0.91633259480590001"/>
    <n v="1.30467645558681"/>
    <n v="13747.902859739999"/>
    <n v="0"/>
    <n v="0.71"/>
    <n v="9761.0110304153804"/>
    <n v="0"/>
    <n v="4903"/>
    <n v="1"/>
    <n v="1"/>
    <n v="0"/>
    <n v="0"/>
    <n v="14.276973281664301"/>
    <d v="1900-01-09T04:44:53"/>
    <n v="43299"/>
    <n v="0"/>
    <n v="0"/>
    <n v="0"/>
    <n v="99541.209773764509"/>
  </r>
  <r>
    <s v="STND-60402"/>
    <s v="8200-8201 Tinley Crossings, LLC"/>
    <s v="8200-8201 Tinley Crossings LLC - 8201 W 183rd - Tinley Park"/>
    <s v="Outdoor &amp; Garage - LED Fixtures"/>
    <s v="Outdoor &amp; Garage Lighting"/>
    <s v="Exterior"/>
    <n v="0"/>
    <n v="16253.445"/>
    <n v="0"/>
    <x v="0"/>
    <x v="0"/>
    <n v="10.1978380583316"/>
    <s v="Qty / 1,000"/>
    <m/>
    <s v="Private-Lighting"/>
    <s v="lighting"/>
    <n v="3"/>
    <n v="1"/>
    <s v="Lighting"/>
    <n v="0.91633259480590001"/>
    <n v="1.30467645558681"/>
    <n v="14893.561431385"/>
    <n v="0"/>
    <n v="0.71"/>
    <n v="10574.4286162833"/>
    <n v="0"/>
    <n v="4903"/>
    <n v="1"/>
    <n v="1"/>
    <n v="0"/>
    <n v="0"/>
    <n v="14.276973281664301"/>
    <d v="1900-01-09T04:44:53"/>
    <n v="43299"/>
    <n v="0"/>
    <n v="0"/>
    <n v="0"/>
    <n v="107836.3105882446"/>
  </r>
  <r>
    <s v="STND-60403"/>
    <s v="Clorox Manufacturing Company"/>
    <s v="Clorox Products Manufacturing Company - 2400 Dralle Rd - University Park"/>
    <s v="Outdoor &amp; Garage - LED Fixtures"/>
    <s v="Outdoor &amp; Garage Lighting"/>
    <s v="Exterior"/>
    <n v="0"/>
    <n v="50128.271999999997"/>
    <n v="0"/>
    <x v="0"/>
    <x v="0"/>
    <n v="10.1978380583316"/>
    <s v="Qty / 1,000"/>
    <m/>
    <s v="Private-Lighting"/>
    <s v="lighting"/>
    <n v="3"/>
    <n v="1"/>
    <s v="Lighting"/>
    <n v="0.91633259480590001"/>
    <n v="1.30467645558681"/>
    <n v="45934.169554895903"/>
    <n v="0"/>
    <n v="0.71"/>
    <n v="32613.2603839761"/>
    <n v="0"/>
    <n v="4903"/>
    <n v="1"/>
    <n v="1"/>
    <n v="0"/>
    <n v="0"/>
    <n v="14.276973281664301"/>
    <d v="1900-01-09T04:44:53"/>
    <n v="43263"/>
    <n v="0"/>
    <n v="0"/>
    <n v="0"/>
    <n v="332584.74794998975"/>
  </r>
  <r>
    <s v="STND-60404"/>
    <s v="Advanced Drainage Systems"/>
    <s v="Advanced Drainage Systems - 1600 Industrial Dr - Mendota"/>
    <s v="New Indoor LED Fixtures"/>
    <s v="Indoor Lighting"/>
    <s v="Manufacturing"/>
    <n v="0"/>
    <n v="180053.511"/>
    <n v="32.200740000000003"/>
    <x v="0"/>
    <x v="0"/>
    <n v="10.827197921178"/>
    <s v="Qty / 1,000"/>
    <m/>
    <s v="Private-Lighting"/>
    <s v="lighting"/>
    <n v="2"/>
    <n v="1"/>
    <s v="Lighting"/>
    <n v="0.97902139861649395"/>
    <n v="0.93591656730105399"/>
    <n v="176276.24016503"/>
    <n v="30.1372060453537"/>
    <n v="0.71"/>
    <n v="125156.130517171"/>
    <n v="21.3974162922012"/>
    <n v="4618"/>
    <n v="1.02"/>
    <n v="1.04"/>
    <n v="1.2E-2"/>
    <n v="0.81"/>
    <n v="15.158077089649201"/>
    <d v="1900-01-09T19:51:10"/>
    <n v="43271"/>
    <n v="35.775410785082798"/>
    <n v="2073.83811958859"/>
    <n v="0"/>
    <n v="1355090.1961581963"/>
  </r>
  <r>
    <s v="STND-60406"/>
    <s v="Lutheran Outdoor Ministries Center"/>
    <s v="Lutheran Outdoor Ministries  Center -  1834 S IL Rt 2 - Oregon"/>
    <s v="New Indoor LED Fixtures"/>
    <s v="Indoor Lighting"/>
    <s v="Miscellaneous"/>
    <n v="0"/>
    <n v="8102.8419999999996"/>
    <n v="1.73536"/>
    <x v="0"/>
    <x v="0"/>
    <n v="14.797277300976599"/>
    <s v="Qty / 1,000"/>
    <m/>
    <s v="Private-Lighting"/>
    <s v="lighting"/>
    <n v="3"/>
    <n v="1"/>
    <s v="Lighting"/>
    <n v="0.91633259480590001"/>
    <n v="1.30467645558681"/>
    <n v="7424.8982351622299"/>
    <n v="2.26408333396712"/>
    <n v="0.71"/>
    <n v="5271.6777469651797"/>
    <n v="1.6074991671166601"/>
    <n v="3379"/>
    <n v="1.0900000000000001"/>
    <n v="1.36"/>
    <n v="2.1999999999999999E-2"/>
    <n v="0.57999999999999996"/>
    <n v="20.7161882213673"/>
    <d v="1900-01-13T19:08:05"/>
    <n v="43270"/>
    <n v="2.8702882022909701"/>
    <n v="149.860331351898"/>
    <n v="0"/>
    <n v="78006.47746323132"/>
  </r>
  <r>
    <s v="STND-60407"/>
    <s v="Oak Brook Park District"/>
    <s v="Oak Brook Park District - 1450 Forest Gate Rd - Oak Brook"/>
    <s v="Outdoor &amp; Garage - LED Fixtures"/>
    <s v="Outdoor &amp; Garage Lighting"/>
    <s v="Exterior"/>
    <n v="0"/>
    <n v="89724.9"/>
    <n v="0"/>
    <x v="0"/>
    <x v="1"/>
    <n v="10.1978380583316"/>
    <s v="Qty / 1,000"/>
    <m/>
    <s v="Public-Lighting"/>
    <s v="lighting"/>
    <n v="2"/>
    <n v="1"/>
    <s v="Lighting"/>
    <n v="0.98996686498346598"/>
    <n v="2.5626279547341602"/>
    <n v="88824.677963954993"/>
    <n v="0"/>
    <n v="0.71"/>
    <n v="63065.521354408003"/>
    <n v="0"/>
    <n v="4903"/>
    <n v="1"/>
    <n v="1"/>
    <n v="0"/>
    <n v="0"/>
    <n v="14.276973281664301"/>
    <d v="1900-01-09T04:44:53"/>
    <n v="43349"/>
    <n v="0"/>
    <n v="0"/>
    <n v="0"/>
    <n v="643131.97383650613"/>
  </r>
  <r>
    <s v="STND-60407"/>
    <s v="Oak Brook Park District"/>
    <s v="Oak Brook Park District - 1450 Forest Gate Rd - Oak Brook"/>
    <s v="Outdoor &amp; Garage - LED Fixtures"/>
    <s v="Outdoor &amp; Garage Lighting"/>
    <s v="Exterior"/>
    <n v="0"/>
    <n v="10149.209999999999"/>
    <n v="0"/>
    <x v="0"/>
    <x v="1"/>
    <n v="10.1978380583316"/>
    <s v="Qty / 1,000"/>
    <m/>
    <s v="Public-Lighting"/>
    <s v="lighting"/>
    <n v="2"/>
    <n v="1"/>
    <s v="Lighting"/>
    <n v="0.98996686498346598"/>
    <n v="2.5626279547341602"/>
    <n v="10047.381605758799"/>
    <n v="0"/>
    <n v="0.71"/>
    <n v="7133.6409400887796"/>
    <n v="0"/>
    <n v="4903"/>
    <n v="1"/>
    <n v="1"/>
    <n v="0"/>
    <n v="0"/>
    <n v="14.276973281664301"/>
    <d v="1900-01-09T04:44:53"/>
    <n v="43349"/>
    <n v="0"/>
    <n v="0"/>
    <n v="0"/>
    <n v="72747.715073309766"/>
  </r>
  <r>
    <s v="STND-60408"/>
    <s v="BAEV-LaSalle Chicago North Wacker Drive LLC"/>
    <s v="Jones Lang LaSalle - 101 N Wacker Ste 350 - Chicago"/>
    <s v="New Indoor LED Fixtures"/>
    <s v="Indoor Lighting"/>
    <s v="Office"/>
    <n v="0"/>
    <n v="3334.9450000000002"/>
    <n v="0.749892"/>
    <x v="0"/>
    <x v="0"/>
    <n v="15"/>
    <s v="Qty / 1,000"/>
    <m/>
    <s v="Private-Lighting"/>
    <s v="lighting"/>
    <n v="3"/>
    <n v="1"/>
    <s v="Lighting"/>
    <n v="0.91633259480590001"/>
    <n v="1.30467645558681"/>
    <n v="3055.9188053849598"/>
    <n v="0.97836643663290102"/>
    <n v="0.71"/>
    <n v="2169.70235182332"/>
    <n v="0.69464017000935996"/>
    <n v="2885"/>
    <n v="1.165"/>
    <n v="1.3779999999999999"/>
    <n v="2.5499999999999998E-2"/>
    <n v="0.55000000000000004"/>
    <n v="24.263431542460999"/>
    <d v="1900-01-16T07:56:40"/>
    <n v="43264"/>
    <n v="1.2908911949240001"/>
    <n v="66.889209903275997"/>
    <n v="0"/>
    <n v="32545.535277349802"/>
  </r>
  <r>
    <s v="STND-60409"/>
    <s v="Poplar Creek Public Library District"/>
    <s v="Poplar Creek Library - 1405 S Park Ave - Streamwood"/>
    <s v="Outdoor &amp; Garage - LED Fixtures"/>
    <s v="Outdoor &amp; Garage Lighting"/>
    <s v="Exterior"/>
    <n v="0"/>
    <n v="13458.735000000001"/>
    <n v="0"/>
    <x v="0"/>
    <x v="1"/>
    <n v="10.1978380583316"/>
    <s v="Qty / 1,000"/>
    <m/>
    <s v="Public-Lighting"/>
    <s v="lighting"/>
    <n v="3"/>
    <n v="1"/>
    <s v="Lighting"/>
    <n v="0.99829244462109001"/>
    <n v="0.987374621353864"/>
    <n v="13435.7534646574"/>
    <n v="0"/>
    <n v="0.71"/>
    <n v="9539.3849599067798"/>
    <n v="0"/>
    <n v="4903"/>
    <n v="1"/>
    <n v="1"/>
    <n v="0"/>
    <n v="0"/>
    <n v="14.276973281664301"/>
    <d v="1900-01-09T04:44:53"/>
    <n v="43283"/>
    <n v="0"/>
    <n v="0"/>
    <n v="0"/>
    <n v="97281.102997213427"/>
  </r>
  <r>
    <s v="STND-60410"/>
    <s v="One Source Glass, Inc."/>
    <s v="One Source Glass Inc - 347 Airport Dr - Joliet"/>
    <s v="New Indoor LED Fixtures"/>
    <s v="Indoor Lighting"/>
    <s v="Warehouse"/>
    <n v="0"/>
    <n v="786.3"/>
    <n v="0.12444"/>
    <x v="0"/>
    <x v="0"/>
    <n v="9.5383441434566993"/>
    <s v="Qty / 1,000"/>
    <m/>
    <s v="Private-Lighting"/>
    <s v="lighting"/>
    <n v="3"/>
    <n v="1"/>
    <s v="Lighting"/>
    <n v="0.91633259480590001"/>
    <n v="1.30467645558681"/>
    <n v="720.51231929587902"/>
    <n v="0.16235393813322199"/>
    <n v="0.71"/>
    <n v="511.56374670007398"/>
    <n v="0.115271296074588"/>
    <n v="5242"/>
    <n v="1"/>
    <n v="1.22"/>
    <n v="1.0999999999999999E-2"/>
    <n v="0.68"/>
    <n v="13.3536818008394"/>
    <d v="1900-01-08T12:55:13"/>
    <n v="43247"/>
    <n v="0.19570146833802099"/>
    <n v="7.9256355122546696"/>
    <n v="1"/>
    <n v="4879.4710673414174"/>
  </r>
  <r>
    <s v="STND-60410"/>
    <s v="One Source Glass, Inc."/>
    <s v="One Source Glass Inc - 347 Airport Dr - Joliet"/>
    <s v="New Indoor LED Fixtures"/>
    <s v="Indoor Lighting"/>
    <s v="Warehouse"/>
    <n v="0"/>
    <n v="5975.88"/>
    <n v="0.94574400000000003"/>
    <x v="0"/>
    <x v="0"/>
    <n v="9.5383441434566993"/>
    <s v="Qty / 1,000"/>
    <m/>
    <s v="Private-Lighting"/>
    <s v="lighting"/>
    <n v="3"/>
    <n v="1"/>
    <s v="Lighting"/>
    <n v="0.91633259480590001"/>
    <n v="1.30467645558681"/>
    <n v="5475.8936266486799"/>
    <n v="1.2338899298124899"/>
    <n v="0.71"/>
    <n v="3887.88447492056"/>
    <n v="0.876061850166867"/>
    <n v="5242"/>
    <n v="1"/>
    <n v="1.22"/>
    <n v="1.0999999999999999E-2"/>
    <n v="0.68"/>
    <n v="13.3536818008394"/>
    <d v="1900-01-08T12:55:13"/>
    <n v="43247"/>
    <n v="1.48733115936896"/>
    <n v="60.234829893135498"/>
    <n v="1"/>
    <n v="37083.98011179475"/>
  </r>
  <r>
    <s v="STND-60411"/>
    <s v="Chiquita Food Market, Inc"/>
    <s v="Chiquita Food Market Inc - 1414 S Main St - Rockford"/>
    <s v="Outdoor &amp; Garage - LED Fixtures"/>
    <s v="Outdoor &amp; Garage Lighting"/>
    <s v="Exterior"/>
    <n v="0"/>
    <n v="31183.08"/>
    <n v="0"/>
    <x v="0"/>
    <x v="0"/>
    <n v="10.1978380583316"/>
    <s v="Qty / 1,000"/>
    <m/>
    <s v="Private-Lighting"/>
    <s v="lighting"/>
    <n v="3"/>
    <n v="1"/>
    <s v="Lighting"/>
    <n v="0.91633259480590001"/>
    <n v="1.30467645558681"/>
    <n v="28574.072610439998"/>
    <n v="0"/>
    <n v="0.71"/>
    <n v="20287.5915534124"/>
    <n v="0"/>
    <n v="4903"/>
    <n v="1"/>
    <n v="1"/>
    <n v="0"/>
    <n v="0"/>
    <n v="14.276973281664301"/>
    <d v="1900-01-09T04:44:53"/>
    <n v="43270"/>
    <n v="0"/>
    <n v="0"/>
    <n v="0"/>
    <n v="206889.57325527567"/>
  </r>
  <r>
    <s v="STND-60411"/>
    <s v="Chiquita Food Market, Inc"/>
    <s v="Chiquita Food Market Inc - 1414 S Main St - Rockford"/>
    <s v="Outdoor &amp; Garage - LED Fixtures"/>
    <s v="Outdoor &amp; Garage Lighting"/>
    <s v="Exterior"/>
    <n v="0"/>
    <n v="9217.64"/>
    <n v="0"/>
    <x v="0"/>
    <x v="0"/>
    <n v="10.1978380583316"/>
    <s v="Qty / 1,000"/>
    <m/>
    <s v="Private-Lighting"/>
    <s v="lighting"/>
    <n v="3"/>
    <n v="1"/>
    <s v="Lighting"/>
    <n v="0.91633259480590001"/>
    <n v="1.30467645558681"/>
    <n v="8446.4239791866494"/>
    <n v="0"/>
    <n v="0.71"/>
    <n v="5996.9610252225202"/>
    <n v="0"/>
    <n v="4903"/>
    <n v="1"/>
    <n v="1"/>
    <n v="0"/>
    <n v="0"/>
    <n v="14.276973281664301"/>
    <d v="1900-01-09T04:44:53"/>
    <n v="43270"/>
    <n v="0"/>
    <n v="0"/>
    <n v="0"/>
    <n v="61156.037377345507"/>
  </r>
  <r>
    <s v="STND-60411"/>
    <s v="Chiquita Food Market, Inc"/>
    <s v="Chiquita Food Market Inc - 1414 S Main St - Rockford"/>
    <s v="Outdoor &amp; Garage - LED Fixtures"/>
    <s v="Outdoor &amp; Garage Lighting"/>
    <s v="Exterior"/>
    <n v="0"/>
    <n v="6570.02"/>
    <n v="0"/>
    <x v="0"/>
    <x v="0"/>
    <n v="10.1978380583316"/>
    <s v="Qty / 1,000"/>
    <m/>
    <s v="Private-Lighting"/>
    <s v="lighting"/>
    <n v="3"/>
    <n v="1"/>
    <s v="Lighting"/>
    <n v="0.91633259480590001"/>
    <n v="1.30467645558681"/>
    <n v="6020.32347452666"/>
    <n v="0"/>
    <n v="0.71"/>
    <n v="4274.4296669139303"/>
    <n v="0"/>
    <n v="4903"/>
    <n v="1"/>
    <n v="1"/>
    <n v="0"/>
    <n v="0"/>
    <n v="14.276973281664301"/>
    <d v="1900-01-09T04:44:53"/>
    <n v="43270"/>
    <n v="0"/>
    <n v="0"/>
    <n v="0"/>
    <n v="43589.941534916543"/>
  </r>
  <r>
    <s v="STND-60411"/>
    <s v="Chiquita Food Market, Inc"/>
    <s v="Chiquita Food Market Inc - 1414 S Main St - Rockford"/>
    <s v="Outdoor &amp; Garage - LED Retrofits"/>
    <s v="Outdoor &amp; Garage Lighting"/>
    <s v="Exterior"/>
    <n v="0"/>
    <n v="11497.535"/>
    <n v="0"/>
    <x v="0"/>
    <x v="0"/>
    <n v="10.1978380583316"/>
    <s v="Qty / 1,000"/>
    <m/>
    <s v="Private-Lighting"/>
    <s v="lighting"/>
    <n v="3"/>
    <n v="1"/>
    <s v="Lighting"/>
    <n v="0.91633259480590001"/>
    <n v="1.30467645558681"/>
    <n v="10535.5660804217"/>
    <n v="0"/>
    <n v="0.71"/>
    <n v="7480.2519170993701"/>
    <n v="0"/>
    <n v="4903"/>
    <n v="1"/>
    <n v="1"/>
    <n v="0"/>
    <n v="0"/>
    <n v="14.276973281664301"/>
    <d v="1900-01-09T04:44:53"/>
    <n v="43270"/>
    <n v="0"/>
    <n v="0"/>
    <n v="0"/>
    <n v="76282.397686103868"/>
  </r>
  <r>
    <s v="STND-60411"/>
    <s v="Chiquita Food Market, Inc"/>
    <s v="Chiquita Food Market Inc - 1414 S Main St - Rockford"/>
    <s v="Outdoor &amp; Garage - LED Retrofits"/>
    <s v="Outdoor &amp; Garage Lighting"/>
    <s v="Exterior"/>
    <n v="0"/>
    <n v="3456.6149999999998"/>
    <n v="0"/>
    <x v="0"/>
    <x v="0"/>
    <n v="10.1978380583316"/>
    <s v="Qty / 1,000"/>
    <m/>
    <s v="Private-Lighting"/>
    <s v="lighting"/>
    <n v="3"/>
    <n v="1"/>
    <s v="Lighting"/>
    <n v="0.91633259480590001"/>
    <n v="1.30467645558681"/>
    <n v="3167.4089921949999"/>
    <n v="0"/>
    <n v="0.71"/>
    <n v="2248.86038445845"/>
    <n v="0"/>
    <n v="4903"/>
    <n v="1"/>
    <n v="1"/>
    <n v="0"/>
    <n v="0"/>
    <n v="14.276973281664301"/>
    <d v="1900-01-09T04:44:53"/>
    <n v="43270"/>
    <n v="0"/>
    <n v="0"/>
    <n v="0"/>
    <n v="22933.514016504614"/>
  </r>
  <r>
    <s v="STND-60412"/>
    <s v="Riggs Brothers Inc"/>
    <s v="Riggs Bros - 2407 Warrenville Rd - Downers Grove"/>
    <s v="New Indoor LED Fixtures"/>
    <s v="Indoor Lighting"/>
    <s v="Garage"/>
    <n v="0"/>
    <n v="12379.64"/>
    <n v="3.3488000000000002"/>
    <x v="0"/>
    <x v="0"/>
    <n v="14.701558365186701"/>
    <s v="Qty / 1,000"/>
    <m/>
    <s v="Private-Lighting"/>
    <s v="lighting"/>
    <n v="3"/>
    <n v="1"/>
    <s v="Lighting"/>
    <n v="0.91633259480590001"/>
    <n v="1.30467645558681"/>
    <n v="11343.8676439629"/>
    <n v="4.3691005144690997"/>
    <n v="0.71"/>
    <n v="8054.1460272136601"/>
    <n v="3.1020613652730602"/>
    <n v="3401"/>
    <n v="1"/>
    <n v="1"/>
    <n v="0"/>
    <n v="0.92"/>
    <n v="20.582181711261399"/>
    <d v="1900-01-13T16:50:15"/>
    <n v="43279"/>
    <n v="4.74902229833598"/>
    <n v="0"/>
    <n v="0"/>
    <n v="118408.49790081821"/>
  </r>
  <r>
    <s v="STND-60414"/>
    <s v="IK Gymnastics LLC"/>
    <s v="IK Gymnastics LLC - 2630B W Bradley Pl - Chicago"/>
    <s v="New Indoor LED Fixtures"/>
    <s v="Indoor Lighting"/>
    <s v="Warehouse"/>
    <n v="0"/>
    <n v="24708.294000000002"/>
    <n v="5.5558800000000002"/>
    <x v="0"/>
    <x v="0"/>
    <n v="9.5383441434566993"/>
    <s v="Qty / 1,000"/>
    <m/>
    <s v="Private-Lighting"/>
    <s v="lighting"/>
    <n v="3"/>
    <n v="1"/>
    <s v="Lighting"/>
    <n v="0.91633259480590001"/>
    <n v="1.30467645558681"/>
    <n v="22641.015154247001"/>
    <n v="7.2486258260656298"/>
    <n v="0.71"/>
    <n v="16075.120759515399"/>
    <n v="5.14652433650659"/>
    <n v="5242"/>
    <n v="1"/>
    <n v="1.22"/>
    <n v="1.0999999999999999E-2"/>
    <n v="0.68"/>
    <n v="13.3536818008394"/>
    <d v="1900-01-08T12:55:13"/>
    <n v="43297"/>
    <n v="8.7374949687386998"/>
    <n v="249.05116669671699"/>
    <n v="0"/>
    <n v="153330.03395188291"/>
  </r>
  <r>
    <s v="STND-60420"/>
    <s v="J Sterling Morton High School District 201"/>
    <s v="J Sterling Morton HS District 201 - Phase 2 - 2423 S Austin Blvd - Cicero"/>
    <s v="New Indoor LED Fixtures"/>
    <s v="Indoor Lighting"/>
    <s v="K-12 School"/>
    <n v="0"/>
    <n v="8392.9150000000009"/>
    <n v="2.2885629999999999"/>
    <x v="0"/>
    <x v="1"/>
    <n v="15"/>
    <s v="Qty / 1,000"/>
    <m/>
    <s v="Public-Lighting"/>
    <s v="lighting"/>
    <n v="3"/>
    <n v="1"/>
    <s v="Lighting"/>
    <n v="0.99829244462109001"/>
    <n v="0.987374621353864"/>
    <n v="8378.5836328470195"/>
    <n v="2.25966902556946"/>
    <n v="0.71"/>
    <n v="5948.7943793213799"/>
    <n v="1.6043650081543199"/>
    <n v="2979"/>
    <n v="1.17333333333333"/>
    <n v="1.323"/>
    <n v="2.1333333333333301E-2"/>
    <n v="0.72"/>
    <n v="23.497818059751602"/>
    <d v="1900-01-15T18:49:11"/>
    <n v="43283"/>
    <n v="2.37220650202556"/>
    <n v="152.337884233582"/>
    <n v="0"/>
    <n v="89231.9156898207"/>
  </r>
  <r>
    <s v="STND-60420"/>
    <s v="J Sterling Morton High School District 201"/>
    <s v="J Sterling Morton HS District 201 - Phase 2 - 2423 S Austin Blvd - Cicero"/>
    <s v="Occupancy Sensors Plus Daylighting Controls"/>
    <s v="Indoor Lighting"/>
    <s v="K-12 School"/>
    <n v="0"/>
    <n v="1169.231"/>
    <n v="0.26256400000000002"/>
    <x v="0"/>
    <x v="1"/>
    <n v="8"/>
    <s v="Qty / 1,000"/>
    <m/>
    <s v="Public-Lighting"/>
    <s v="lighting"/>
    <n v="3"/>
    <n v="1"/>
    <s v="Lighting"/>
    <n v="0.99829244462109001"/>
    <n v="0.987374621353864"/>
    <n v="1167.2344733167599"/>
    <n v="0.25924903008115602"/>
    <n v="0.71"/>
    <n v="828.736476054901"/>
    <n v="0.18406681135762101"/>
    <n v="2979"/>
    <n v="1.17333333333333"/>
    <n v="1.323"/>
    <n v="2.1333333333333301E-2"/>
    <n v="0.72"/>
    <n v="23.497818059751602"/>
    <d v="1900-01-15T18:49:11"/>
    <n v="43283"/>
    <n v="0.27216031544591002"/>
    <n v="21.222444969395699"/>
    <n v="0"/>
    <n v="6629.891808439208"/>
  </r>
  <r>
    <s v="STND-60421"/>
    <s v="Public Action to Deliver Shelter, Inc."/>
    <s v="Hesed House - 659 S River St - Aurora"/>
    <s v="New Indoor LED Fixtures"/>
    <s v="Indoor Lighting"/>
    <s v="Office"/>
    <n v="0"/>
    <n v="88554.930999999997"/>
    <n v="19.912365000000001"/>
    <x v="0"/>
    <x v="0"/>
    <n v="15"/>
    <s v="Qty / 1,000"/>
    <m/>
    <s v="Private-Lighting"/>
    <s v="lighting"/>
    <n v="3"/>
    <n v="1"/>
    <s v="Lighting"/>
    <n v="0.91633259480590001"/>
    <n v="1.30467645558681"/>
    <n v="81145.769706087405"/>
    <n v="25.979193790550799"/>
    <n v="0.71"/>
    <n v="57613.496491322097"/>
    <n v="18.445227591291101"/>
    <n v="2885"/>
    <n v="1.165"/>
    <n v="1.3779999999999999"/>
    <n v="2.5499999999999998E-2"/>
    <n v="0.55000000000000004"/>
    <n v="24.263431542460999"/>
    <d v="1900-01-16T07:56:40"/>
    <n v="43268"/>
    <n v="34.277864877359498"/>
    <n v="1776.1520407770199"/>
    <n v="0"/>
    <n v="864202.4473698315"/>
  </r>
  <r>
    <s v="STND-60421"/>
    <s v="Public Action to Deliver Shelter, Inc."/>
    <s v="Hesed House - 659 S River St - Aurora"/>
    <s v="Outdoor &amp; Garage - LED Fixtures"/>
    <s v="Outdoor &amp; Garage Lighting"/>
    <s v="Exterior"/>
    <n v="0"/>
    <n v="7379.0150000000003"/>
    <n v="0"/>
    <x v="0"/>
    <x v="0"/>
    <n v="10.1978380583316"/>
    <s v="Qty / 1,000"/>
    <m/>
    <s v="Private-Lighting"/>
    <s v="lighting"/>
    <n v="3"/>
    <n v="1"/>
    <s v="Lighting"/>
    <n v="0.91633259480590001"/>
    <n v="1.30467645558681"/>
    <n v="6761.6319620616596"/>
    <n v="0"/>
    <n v="0.71"/>
    <n v="4800.7586930637799"/>
    <n v="0"/>
    <n v="4903"/>
    <n v="1"/>
    <n v="1"/>
    <n v="0"/>
    <n v="0"/>
    <n v="14.276973281664301"/>
    <d v="1900-01-09T04:44:53"/>
    <n v="43268"/>
    <n v="0"/>
    <n v="0"/>
    <n v="0"/>
    <n v="48957.359708992088"/>
  </r>
  <r>
    <s v="STND-60421"/>
    <s v="Public Action to Deliver Shelter, Inc."/>
    <s v="Hesed House - 659 S River St - Aurora"/>
    <s v="Outdoor &amp; Garage - LED Fixtures"/>
    <s v="Outdoor &amp; Garage Lighting"/>
    <s v="Exterior"/>
    <n v="0"/>
    <n v="5118.732"/>
    <n v="0"/>
    <x v="0"/>
    <x v="0"/>
    <n v="10.1978380583316"/>
    <s v="Qty / 1,000"/>
    <m/>
    <s v="Private-Lighting"/>
    <s v="lighting"/>
    <n v="3"/>
    <n v="1"/>
    <s v="Lighting"/>
    <n v="0.91633259480590001"/>
    <n v="1.30467645558681"/>
    <n v="4690.4609756759901"/>
    <n v="0"/>
    <n v="0.71"/>
    <n v="3330.22729272995"/>
    <n v="0"/>
    <n v="4903"/>
    <n v="1"/>
    <n v="1"/>
    <n v="0"/>
    <n v="0"/>
    <n v="14.276973281664301"/>
    <d v="1900-01-09T04:44:53"/>
    <n v="43268"/>
    <n v="0"/>
    <n v="0"/>
    <n v="0"/>
    <n v="33961.118628696095"/>
  </r>
  <r>
    <s v="STND-60421"/>
    <s v="Public Action to Deliver Shelter, Inc."/>
    <s v="Hesed House - 659 S River St - Aurora"/>
    <s v="Outdoor &amp; Garage - LED Fixtures"/>
    <s v="Outdoor &amp; Garage Lighting"/>
    <s v="Exterior"/>
    <n v="0"/>
    <n v="11649.528"/>
    <n v="0"/>
    <x v="0"/>
    <x v="0"/>
    <n v="10.1978380583316"/>
    <s v="Qty / 1,000"/>
    <m/>
    <s v="Private-Lighting"/>
    <s v="lighting"/>
    <n v="3"/>
    <n v="1"/>
    <s v="Lighting"/>
    <n v="0.91633259480590001"/>
    <n v="1.30467645558681"/>
    <n v="10674.842220504001"/>
    <n v="0"/>
    <n v="0.71"/>
    <n v="7579.1379765578304"/>
    <n v="0"/>
    <n v="4903"/>
    <n v="1"/>
    <n v="1"/>
    <n v="0"/>
    <n v="0"/>
    <n v="14.276973281664301"/>
    <d v="1900-01-09T04:44:53"/>
    <n v="43268"/>
    <n v="0"/>
    <n v="0"/>
    <n v="0"/>
    <n v="77290.821706687799"/>
  </r>
  <r>
    <s v="STND-60421"/>
    <s v="Public Action to Deliver Shelter, Inc."/>
    <s v="Hesed House - 659 S River St - Aurora"/>
    <s v="New Indoor LED Fixtures"/>
    <s v="Indoor Lighting"/>
    <s v="Office"/>
    <n v="0"/>
    <n v="1795.739"/>
    <n v="0.40378799999999998"/>
    <x v="0"/>
    <x v="0"/>
    <n v="15"/>
    <s v="Qty / 1,000"/>
    <m/>
    <s v="Private-Lighting"/>
    <s v="lighting"/>
    <n v="3"/>
    <n v="1"/>
    <s v="Lighting"/>
    <n v="0.91633259480590001"/>
    <n v="1.30467645558681"/>
    <n v="1645.49417746415"/>
    <n v="0.52681269664848496"/>
    <n v="0.71"/>
    <n v="1168.3008659995501"/>
    <n v="0.37403701462042499"/>
    <n v="2885"/>
    <n v="1.165"/>
    <n v="1.3779999999999999"/>
    <n v="2.5499999999999998E-2"/>
    <n v="0.55000000000000004"/>
    <n v="24.263431542460999"/>
    <d v="1900-01-16T07:56:40"/>
    <n v="43268"/>
    <n v="0.69509525880523204"/>
    <n v="36.017254528185298"/>
    <n v="0"/>
    <n v="17524.512989993251"/>
  </r>
  <r>
    <s v="STND-60423"/>
    <s v="Dimond Bros. Insurance, LLC"/>
    <s v="Dimond Bros Ins Agency - 301 N Schuyler Ave - Kankakee"/>
    <s v="Outdoor &amp; Garage - LED Fixtures"/>
    <s v="Outdoor &amp; Garage Lighting"/>
    <s v="Exterior"/>
    <n v="0"/>
    <n v="3412.58"/>
    <n v="0.76734899999999995"/>
    <x v="0"/>
    <x v="0"/>
    <n v="10.1978380583316"/>
    <s v="Qty / 1,000"/>
    <m/>
    <s v="Private-Lighting"/>
    <s v="lighting"/>
    <n v="3"/>
    <n v="1"/>
    <s v="Lighting"/>
    <n v="0.91633259480590001"/>
    <n v="1.30467645558681"/>
    <n v="3127.0582863827199"/>
    <n v="1.0011421735180801"/>
    <n v="0.71"/>
    <n v="2220.2113833317298"/>
    <n v="0.710810943197837"/>
    <n v="4903"/>
    <n v="1"/>
    <n v="1"/>
    <n v="0"/>
    <n v="0"/>
    <n v="14.276973281664301"/>
    <d v="1900-01-09T04:44:53"/>
    <n v="43288"/>
    <n v="1.0011421735180801"/>
    <n v="0"/>
    <n v="0"/>
    <n v="22641.356142481363"/>
  </r>
  <r>
    <s v="STND-60423"/>
    <s v="Dimond Bros. Insurance, LLC"/>
    <s v="Dimond Bros Ins Agency - 301 N Schuyler Ave - Kankakee"/>
    <s v="Outdoor &amp; Garage - LED Fixtures"/>
    <s v="Outdoor &amp; Garage Lighting"/>
    <s v="Exterior"/>
    <n v="0"/>
    <n v="1242.1659999999999"/>
    <n v="0.279312"/>
    <x v="0"/>
    <x v="0"/>
    <n v="10.1978380583316"/>
    <s v="Qty / 1,000"/>
    <m/>
    <s v="Private-Lighting"/>
    <s v="lighting"/>
    <n v="3"/>
    <n v="1"/>
    <s v="Lighting"/>
    <n v="0.91633259480590001"/>
    <n v="1.30467645558681"/>
    <n v="1138.2371939596701"/>
    <n v="0.36441179016286201"/>
    <n v="0.71"/>
    <n v="808.14840771136198"/>
    <n v="0.25873237101563201"/>
    <n v="4903"/>
    <n v="1"/>
    <n v="1"/>
    <n v="0"/>
    <n v="0"/>
    <n v="14.276973281664301"/>
    <d v="1900-01-09T04:44:53"/>
    <n v="43288"/>
    <n v="0.36441179016286201"/>
    <n v="0"/>
    <n v="0"/>
    <n v="8241.3665889390104"/>
  </r>
  <r>
    <s v="STND-60424"/>
    <s v="Rosalind Franklin University of Medicine &amp; Science"/>
    <s v="Rosalind Franklin University of Medicine and Science - 3333 Green Bay Rd - North Chicago"/>
    <s v="New Indoor LED Fixtures"/>
    <s v="Indoor Lighting"/>
    <s v="College/University"/>
    <n v="0"/>
    <n v="2519.09"/>
    <n v="0.61299000000000003"/>
    <x v="0"/>
    <x v="0"/>
    <n v="14.727540500736399"/>
    <s v="Qty / 1,000"/>
    <m/>
    <s v="Private-Lighting"/>
    <s v="lighting"/>
    <n v="3"/>
    <n v="1"/>
    <s v="Lighting"/>
    <n v="0.91633259480590001"/>
    <n v="1.30467645558681"/>
    <n v="2308.3242762495902"/>
    <n v="0.79975362051015697"/>
    <n v="0.71"/>
    <n v="1638.9102361372099"/>
    <n v="0.56782507056221099"/>
    <n v="3395"/>
    <n v="1.06"/>
    <n v="1.39"/>
    <n v="0.02"/>
    <n v="0.63"/>
    <n v="20.618556701030901"/>
    <d v="1900-01-13T17:27:39"/>
    <n v="43288"/>
    <n v="0.91327351891076503"/>
    <n v="43.553288231124398"/>
    <n v="0"/>
    <n v="24137.116879782214"/>
  </r>
  <r>
    <s v="STND-60424"/>
    <s v="Rosalind Franklin University of Medicine &amp; Science"/>
    <s v="Rosalind Franklin University of Medicine and Science - 3333 Green Bay Rd - North Chicago"/>
    <s v="New Indoor LED Fixtures"/>
    <s v="Indoor Lighting"/>
    <s v="College/University"/>
    <n v="0"/>
    <n v="431.84399999999999"/>
    <n v="0.105084"/>
    <x v="0"/>
    <x v="0"/>
    <n v="14.727540500736399"/>
    <s v="Qty / 1,000"/>
    <m/>
    <s v="Private-Lighting"/>
    <s v="lighting"/>
    <n v="3"/>
    <n v="1"/>
    <s v="Lighting"/>
    <n v="0.91633259480590001"/>
    <n v="1.30467645558681"/>
    <n v="395.71273307135903"/>
    <n v="0.13710062065888401"/>
    <n v="0.71"/>
    <n v="280.95604048066502"/>
    <n v="9.7341440667807602E-2"/>
    <n v="3395"/>
    <n v="1.06"/>
    <n v="1.39"/>
    <n v="0.02"/>
    <n v="0.63"/>
    <n v="20.618556701030901"/>
    <d v="1900-01-13T17:27:39"/>
    <n v="43288"/>
    <n v="0.156561174670417"/>
    <n v="7.46627798247847"/>
    <n v="0"/>
    <n v="4137.7914651055298"/>
  </r>
  <r>
    <s v="STND-60424"/>
    <s v="Rosalind Franklin University of Medicine &amp; Science"/>
    <s v="Rosalind Franklin University of Medicine and Science - 3333 Green Bay Rd - North Chicago"/>
    <s v="New Indoor LED Fixtures"/>
    <s v="Indoor Lighting"/>
    <s v="College/University"/>
    <n v="0"/>
    <n v="323.88299999999998"/>
    <n v="7.8812999999999994E-2"/>
    <x v="0"/>
    <x v="0"/>
    <n v="14.727540500736399"/>
    <s v="Qty / 1,000"/>
    <m/>
    <s v="Private-Lighting"/>
    <s v="lighting"/>
    <n v="3"/>
    <n v="1"/>
    <s v="Lighting"/>
    <n v="0.91633259480590001"/>
    <n v="1.30467645558681"/>
    <n v="296.78454980351898"/>
    <n v="0.10282546549416299"/>
    <n v="0.71"/>
    <n v="210.717030360499"/>
    <n v="7.3006080500855705E-2"/>
    <n v="3395"/>
    <n v="1.06"/>
    <n v="1.39"/>
    <n v="0.02"/>
    <n v="0.63"/>
    <n v="20.618556701030901"/>
    <d v="1900-01-13T17:27:39"/>
    <n v="43288"/>
    <n v="0.117420881002813"/>
    <n v="5.5997084868588498"/>
    <n v="0"/>
    <n v="3103.3435988291503"/>
  </r>
  <r>
    <s v="STND-60425"/>
    <s v="The Sherwin-Williams Company"/>
    <s v="Sherwin Williams - 4472 Technology Dr - Rockford"/>
    <s v="Low Pressure Drop Filters"/>
    <s v="Compressed Air"/>
    <s v="Manufacturing"/>
    <n v="0"/>
    <n v="7205.49"/>
    <n v="1.17"/>
    <x v="4"/>
    <x v="0"/>
    <n v="5"/>
    <s v="ΔkWpeak / CF"/>
    <n v="0.95"/>
    <s v="Private-Non-Lighting"/>
    <s v="non_lighting"/>
    <n v="3"/>
    <n v="1"/>
    <s v="Non-Lighting"/>
    <n v="0.98952339343681495"/>
    <n v="0.43468415683807998"/>
    <n v="7130.0009161750404"/>
    <n v="0.50858046350055397"/>
    <n v="0.7"/>
    <n v="4991.0006413225301"/>
    <n v="0.35600632445038799"/>
    <n v="4618"/>
    <n v="1.02"/>
    <n v="1.04"/>
    <n v="1.2E-2"/>
    <n v="0.81"/>
    <n v="15.158077089649201"/>
    <d v="1900-01-09T19:51:10"/>
    <n v="43198"/>
    <n v="0.53534785631637305"/>
    <n v="0"/>
    <n v="1"/>
    <n v="24955.003206612651"/>
  </r>
  <r>
    <s v="STND-60425"/>
    <s v="The Sherwin-Williams Company"/>
    <s v="Sherwin Williams - 4472 Technology Dr - Rockford"/>
    <s v="Heated Blower Purge Desiccant Compressed Air Dryer"/>
    <s v="Compressed Air"/>
    <s v="Manufacturing"/>
    <n v="0"/>
    <n v="20600"/>
    <n v="2.85"/>
    <x v="4"/>
    <x v="0"/>
    <n v="15"/>
    <s v="ΔkWpeak / CF"/>
    <n v="0.86499999999999999"/>
    <s v="Private-Non-Lighting"/>
    <s v="non_lighting"/>
    <n v="3"/>
    <n v="1"/>
    <s v="Non-Lighting"/>
    <n v="0.98952339343681495"/>
    <n v="0.43468415683807998"/>
    <n v="20384.181904798399"/>
    <n v="1.2388498469885301"/>
    <n v="0.7"/>
    <n v="14268.927333358901"/>
    <n v="0.86719489289197005"/>
    <n v="4618"/>
    <n v="1.02"/>
    <n v="1.04"/>
    <n v="1.2E-2"/>
    <n v="0.81"/>
    <n v="15.158077089649201"/>
    <d v="1900-01-09T19:51:10"/>
    <n v="43198"/>
    <n v="1.4321963549000301"/>
    <n v="0"/>
    <n v="1"/>
    <n v="214033.9100003835"/>
  </r>
  <r>
    <s v="STND-60426"/>
    <s v="Public Action to Deliver Shelter, Inc."/>
    <s v="Hesed House - 680 S River St - Aurora"/>
    <s v="New Indoor LED Fixtures"/>
    <s v="Indoor Lighting"/>
    <s v="Office"/>
    <n v="0"/>
    <n v="675.09"/>
    <n v="0.15179999999999999"/>
    <x v="0"/>
    <x v="0"/>
    <n v="15"/>
    <s v="Qty / 1,000"/>
    <m/>
    <s v="Private-Lighting"/>
    <s v="lighting"/>
    <n v="3"/>
    <n v="1"/>
    <s v="Lighting"/>
    <n v="0.91633259480590001"/>
    <n v="1.30467645558681"/>
    <n v="618.60697142751496"/>
    <n v="0.19804988595807699"/>
    <n v="0.71"/>
    <n v="439.21094971353602"/>
    <n v="0.140615419030235"/>
    <n v="2885"/>
    <n v="1.165"/>
    <n v="1.3779999999999999"/>
    <n v="2.5499999999999998E-2"/>
    <n v="0.55000000000000004"/>
    <n v="24.263431542460999"/>
    <d v="1900-01-16T07:56:40"/>
    <n v="43262"/>
    <n v="0.26131400706963598"/>
    <n v="13.5403242672975"/>
    <n v="0"/>
    <n v="6588.1642457030403"/>
  </r>
  <r>
    <s v="STND-60426"/>
    <s v="Public Action to Deliver Shelter, Inc."/>
    <s v="Hesed House - 680 S River St - Aurora"/>
    <s v="New Indoor LED Fixtures"/>
    <s v="Indoor Lighting"/>
    <s v="Office"/>
    <n v="0"/>
    <n v="1822.7429999999999"/>
    <n v="0.40986"/>
    <x v="0"/>
    <x v="0"/>
    <n v="15"/>
    <s v="Qty / 1,000"/>
    <m/>
    <s v="Private-Lighting"/>
    <s v="lighting"/>
    <n v="3"/>
    <n v="1"/>
    <s v="Lighting"/>
    <n v="0.91633259480590001"/>
    <n v="1.30467645558681"/>
    <n v="1670.23882285429"/>
    <n v="0.53473469208680802"/>
    <n v="0.71"/>
    <n v="1185.86956422655"/>
    <n v="0.379661631381634"/>
    <n v="2885"/>
    <n v="1.165"/>
    <n v="1.3779999999999999"/>
    <n v="2.5499999999999998E-2"/>
    <n v="0.55000000000000004"/>
    <n v="24.263431542460999"/>
    <d v="1900-01-16T07:56:40"/>
    <n v="43262"/>
    <n v="0.705547819088017"/>
    <n v="36.5588755217033"/>
    <n v="0"/>
    <n v="17788.043463398251"/>
  </r>
  <r>
    <s v="STND-60426"/>
    <s v="Public Action to Deliver Shelter, Inc."/>
    <s v="Hesed House - 680 S River St - Aurora"/>
    <s v="New Indoor LED Fixtures"/>
    <s v="Indoor Lighting"/>
    <s v="Office"/>
    <n v="0"/>
    <n v="13299.272999999999"/>
    <n v="2.9904600000000001"/>
    <x v="0"/>
    <x v="0"/>
    <n v="15"/>
    <s v="Qty / 1,000"/>
    <m/>
    <s v="Private-Lighting"/>
    <s v="lighting"/>
    <n v="3"/>
    <n v="1"/>
    <s v="Lighting"/>
    <n v="0.91633259480590001"/>
    <n v="1.30467645558681"/>
    <n v="12186.557337122"/>
    <n v="3.9015827533741199"/>
    <n v="0.71"/>
    <n v="8652.4557093566491"/>
    <n v="2.7701237548956299"/>
    <n v="2885"/>
    <n v="1.165"/>
    <n v="1.3779999999999999"/>
    <n v="2.5499999999999998E-2"/>
    <n v="0.55000000000000004"/>
    <n v="24.263431542460999"/>
    <d v="1900-01-16T07:56:40"/>
    <n v="43262"/>
    <n v="5.1478859392718297"/>
    <n v="266.74438806576097"/>
    <n v="0"/>
    <n v="129786.83564034973"/>
  </r>
  <r>
    <s v="STND-60427"/>
    <s v="Berkeley School District 87"/>
    <s v="Berkeley School District 87 - 1200 N Wolf Rd - Berkeley"/>
    <s v="Outdoor &amp; Garage - LED Fixtures"/>
    <s v="Outdoor &amp; Garage Lighting"/>
    <s v="Exterior"/>
    <n v="0"/>
    <n v="15885.72"/>
    <n v="0"/>
    <x v="0"/>
    <x v="1"/>
    <n v="10.1978380583316"/>
    <s v="Qty / 1,000"/>
    <m/>
    <s v="Public-Lighting"/>
    <s v="lighting"/>
    <n v="3"/>
    <n v="1"/>
    <s v="Lighting"/>
    <n v="0.99829244462109001"/>
    <n v="0.987374621353864"/>
    <n v="15858.5942533661"/>
    <n v="0"/>
    <n v="0.71"/>
    <n v="11259.601919889999"/>
    <n v="0"/>
    <n v="4903"/>
    <n v="1"/>
    <n v="1"/>
    <n v="0"/>
    <n v="0"/>
    <n v="14.276973281664301"/>
    <d v="1900-01-09T04:44:53"/>
    <n v="43259"/>
    <n v="0"/>
    <n v="0"/>
    <n v="0"/>
    <n v="114823.59698031779"/>
  </r>
  <r>
    <s v="STND-60427"/>
    <s v="Berkeley School District 87"/>
    <s v="Berkeley School District 87 - 1200 N Wolf Rd - Berkeley"/>
    <s v="Outdoor &amp; Garage - LED Fixtures"/>
    <s v="Outdoor &amp; Garage Lighting"/>
    <s v="Exterior"/>
    <n v="0"/>
    <n v="3691.9589999999998"/>
    <n v="0"/>
    <x v="0"/>
    <x v="1"/>
    <n v="10.1978380583316"/>
    <s v="Qty / 1,000"/>
    <m/>
    <s v="Public-Lighting"/>
    <s v="lighting"/>
    <n v="3"/>
    <n v="1"/>
    <s v="Lighting"/>
    <n v="0.99829244462109001"/>
    <n v="0.987374621353864"/>
    <n v="3685.65477555084"/>
    <n v="0"/>
    <n v="0.71"/>
    <n v="2616.8148906410902"/>
    <n v="0"/>
    <n v="4903"/>
    <n v="1"/>
    <n v="1"/>
    <n v="0"/>
    <n v="0"/>
    <n v="14.276973281664301"/>
    <d v="1900-01-09T04:44:53"/>
    <n v="43259"/>
    <n v="0"/>
    <n v="0"/>
    <n v="0"/>
    <n v="26685.854483388553"/>
  </r>
  <r>
    <s v="STND-60428"/>
    <s v="Berkeley School District 87 - MacArthur School"/>
    <s v="Berkeley School District 87 - MacArthur School - 5400 St Charles Rd - Berkeley"/>
    <s v="Outdoor &amp; Garage - LED Fixtures"/>
    <s v="Outdoor &amp; Garage Lighting"/>
    <s v="Exterior"/>
    <n v="0"/>
    <n v="8531.2199999999993"/>
    <n v="0"/>
    <x v="0"/>
    <x v="1"/>
    <n v="10.1978380583316"/>
    <s v="Qty / 1,000"/>
    <m/>
    <s v="Public-Lighting"/>
    <s v="lighting"/>
    <n v="3"/>
    <n v="1"/>
    <s v="Lighting"/>
    <n v="0.99829244462109001"/>
    <n v="0.987374621353864"/>
    <n v="8516.6524694003401"/>
    <n v="0"/>
    <n v="0.71"/>
    <n v="6046.8232532742404"/>
    <n v="0"/>
    <n v="4903"/>
    <n v="1"/>
    <n v="1"/>
    <n v="0"/>
    <n v="0"/>
    <n v="14.276973281664301"/>
    <d v="1900-01-09T04:44:53"/>
    <n v="43268"/>
    <n v="0"/>
    <n v="0"/>
    <n v="0"/>
    <n v="61664.524304244551"/>
  </r>
  <r>
    <s v="STND-60428"/>
    <s v="Berkeley School District 87 - MacArthur School"/>
    <s v="Berkeley School District 87 - MacArthur School - 5400 St Charles Rd - Berkeley"/>
    <s v="Outdoor &amp; Garage - LED Fixtures"/>
    <s v="Outdoor &amp; Garage Lighting"/>
    <s v="Exterior"/>
    <n v="0"/>
    <n v="5922.8239999999996"/>
    <n v="0"/>
    <x v="0"/>
    <x v="1"/>
    <n v="10.1978380583316"/>
    <s v="Qty / 1,000"/>
    <m/>
    <s v="Public-Lighting"/>
    <s v="lighting"/>
    <n v="3"/>
    <n v="1"/>
    <s v="Lighting"/>
    <n v="0.99829244462109001"/>
    <n v="0.987374621353864"/>
    <n v="5912.7104500204696"/>
    <n v="0"/>
    <n v="0.71"/>
    <n v="4198.0244195145297"/>
    <n v="0"/>
    <n v="4903"/>
    <n v="1"/>
    <n v="1"/>
    <n v="0"/>
    <n v="0"/>
    <n v="14.276973281664301"/>
    <d v="1900-01-09T04:44:53"/>
    <n v="43268"/>
    <n v="0"/>
    <n v="0"/>
    <n v="0"/>
    <n v="42810.773195130692"/>
  </r>
  <r>
    <s v="STND-60428"/>
    <s v="Berkeley School District 87 - MacArthur School"/>
    <s v="Berkeley School District 87 - MacArthur School - 5400 St Charles Rd - Berkeley"/>
    <s v="Outdoor &amp; Garage - LED Fixtures"/>
    <s v="Outdoor &amp; Garage Lighting"/>
    <s v="Exterior"/>
    <n v="0"/>
    <n v="6471.96"/>
    <n v="0"/>
    <x v="0"/>
    <x v="1"/>
    <n v="10.1978380583316"/>
    <s v="Qty / 1,000"/>
    <m/>
    <s v="Public-Lighting"/>
    <s v="lighting"/>
    <n v="3"/>
    <n v="1"/>
    <s v="Lighting"/>
    <n v="0.99829244462109001"/>
    <n v="0.987374621353864"/>
    <n v="6460.9087698899102"/>
    <n v="0"/>
    <n v="0.71"/>
    <n v="4587.2452266218397"/>
    <n v="0"/>
    <n v="4903"/>
    <n v="1"/>
    <n v="1"/>
    <n v="0"/>
    <n v="0"/>
    <n v="14.276973281664301"/>
    <d v="1900-01-09T04:44:53"/>
    <n v="43268"/>
    <n v="0"/>
    <n v="0"/>
    <n v="0"/>
    <n v="46779.98395494416"/>
  </r>
  <r>
    <s v="STND-60428"/>
    <s v="Berkeley School District 87 - MacArthur School"/>
    <s v="Berkeley School District 87 - MacArthur School - 5400 St Charles Rd - Berkeley"/>
    <s v="Outdoor &amp; Garage - LED Fixtures"/>
    <s v="Outdoor &amp; Garage Lighting"/>
    <s v="Exterior"/>
    <n v="0"/>
    <n v="19249.178"/>
    <n v="0"/>
    <x v="0"/>
    <x v="1"/>
    <n v="10.1978380583316"/>
    <s v="Qty / 1,000"/>
    <m/>
    <s v="Public-Lighting"/>
    <s v="lighting"/>
    <n v="3"/>
    <n v="1"/>
    <s v="Lighting"/>
    <n v="0.99829244462109001"/>
    <n v="0.987374621353864"/>
    <n v="19216.308962566502"/>
    <n v="0"/>
    <n v="0.71"/>
    <n v="13643.579363422199"/>
    <n v="0"/>
    <n v="4903"/>
    <n v="1"/>
    <n v="1"/>
    <n v="0"/>
    <n v="0"/>
    <n v="14.276973281664301"/>
    <d v="1900-01-09T04:44:53"/>
    <n v="43268"/>
    <n v="0"/>
    <n v="0"/>
    <n v="0"/>
    <n v="139135.01288417453"/>
  </r>
  <r>
    <s v="STND-60428"/>
    <s v="Berkeley School District 87 - MacArthur School"/>
    <s v="Berkeley School District 87 - MacArthur School - 5400 St Charles Rd - Berkeley"/>
    <s v="Outdoor &amp; Garage - LED Fixtures"/>
    <s v="Outdoor &amp; Garage Lighting"/>
    <s v="Exterior"/>
    <n v="0"/>
    <n v="12090.798000000001"/>
    <n v="0"/>
    <x v="0"/>
    <x v="1"/>
    <n v="10.1978380583316"/>
    <s v="Qty / 1,000"/>
    <m/>
    <s v="Public-Lighting"/>
    <s v="lighting"/>
    <n v="3"/>
    <n v="1"/>
    <s v="Lighting"/>
    <n v="0.99829244462109001"/>
    <n v="0.987374621353864"/>
    <n v="12070.152292839801"/>
    <n v="0"/>
    <n v="0.71"/>
    <n v="8569.8081279162507"/>
    <n v="0"/>
    <n v="4903"/>
    <n v="1"/>
    <n v="1"/>
    <n v="0"/>
    <n v="0"/>
    <n v="14.276973281664301"/>
    <d v="1900-01-09T04:44:53"/>
    <n v="43268"/>
    <n v="0"/>
    <n v="0"/>
    <n v="0"/>
    <n v="87393.515479463822"/>
  </r>
  <r>
    <s v="STND-60429"/>
    <s v="Ozinga Ready Mix Concrete, Inc."/>
    <s v="Ozinga Redimix Concrete Inc - 19001 Old LaGrange Rd - Mokena"/>
    <s v="Wireless Pneumatic Thermostat"/>
    <s v="HVAC"/>
    <s v="Office"/>
    <n v="5047"/>
    <n v="12985"/>
    <n v="0"/>
    <x v="3"/>
    <x v="0"/>
    <n v="10"/>
    <s v="NA"/>
    <m/>
    <s v="Private-Non-Lighting"/>
    <s v="non_lighting"/>
    <n v="3"/>
    <n v="1"/>
    <s v="Non-Lighting"/>
    <n v="0.98952339343681495"/>
    <n v="0.43468415683807998"/>
    <n v="12848.961263777001"/>
    <n v="0"/>
    <n v="0.7"/>
    <n v="8994.2728846439295"/>
    <n v="0"/>
    <n v="2885"/>
    <n v="1.165"/>
    <n v="1.3779999999999999"/>
    <n v="2.5499999999999998E-2"/>
    <n v="0.55000000000000004"/>
    <n v="24.263431542460999"/>
    <d v="1900-01-16T07:56:40"/>
    <n v="43291"/>
    <n v="0"/>
    <n v="0"/>
    <n v="0"/>
    <n v="89942.728846439291"/>
  </r>
  <r>
    <s v="STND-60430"/>
    <s v="Berkeley School District 87"/>
    <s v="Berkeley School District 87 - 202 S Lakewood Ave - Northlake"/>
    <s v="Outdoor &amp; Garage - LED Fixtures"/>
    <s v="Outdoor &amp; Garage Lighting"/>
    <s v="Exterior"/>
    <n v="0"/>
    <n v="16287.766"/>
    <n v="0"/>
    <x v="0"/>
    <x v="1"/>
    <n v="10.1978380583316"/>
    <s v="Qty / 1,000"/>
    <m/>
    <s v="Public-Lighting"/>
    <s v="lighting"/>
    <n v="3"/>
    <n v="1"/>
    <s v="Lighting"/>
    <n v="0.99829244462109001"/>
    <n v="0.987374621353864"/>
    <n v="16259.9537375563"/>
    <n v="0"/>
    <n v="0.71"/>
    <n v="11544.567153665001"/>
    <n v="0"/>
    <n v="4903"/>
    <n v="1"/>
    <n v="1"/>
    <n v="0"/>
    <n v="0"/>
    <n v="14.276973281664301"/>
    <d v="1900-01-09T04:44:53"/>
    <n v="43267"/>
    <n v="0"/>
    <n v="0"/>
    <n v="0"/>
    <n v="117729.62628660986"/>
  </r>
  <r>
    <s v="STND-60430"/>
    <s v="Berkeley School District 87"/>
    <s v="Berkeley School District 87 - 202 S Lakewood Ave - Northlake"/>
    <s v="Outdoor &amp; Garage - LED Fixtures"/>
    <s v="Outdoor &amp; Garage Lighting"/>
    <s v="Exterior"/>
    <n v="0"/>
    <n v="5104.0230000000001"/>
    <n v="0"/>
    <x v="0"/>
    <x v="1"/>
    <n v="10.1978380583316"/>
    <s v="Qty / 1,000"/>
    <m/>
    <s v="Public-Lighting"/>
    <s v="lighting"/>
    <n v="3"/>
    <n v="1"/>
    <s v="Lighting"/>
    <n v="0.99829244462109001"/>
    <n v="0.987374621353864"/>
    <n v="5095.3075980722697"/>
    <n v="0"/>
    <n v="0.71"/>
    <n v="3617.6683946313101"/>
    <n v="0"/>
    <n v="4903"/>
    <n v="1"/>
    <n v="1"/>
    <n v="0"/>
    <n v="0"/>
    <n v="14.276973281664301"/>
    <d v="1900-01-09T04:44:53"/>
    <n v="43267"/>
    <n v="0"/>
    <n v="0"/>
    <n v="0"/>
    <n v="36892.396437194555"/>
  </r>
  <r>
    <s v="STND-60430"/>
    <s v="Berkeley School District 87"/>
    <s v="Berkeley School District 87 - 202 S Lakewood Ave - Northlake"/>
    <s v="Outdoor &amp; Garage - LED Fixtures"/>
    <s v="Outdoor &amp; Garage Lighting"/>
    <s v="Exterior"/>
    <n v="0"/>
    <n v="2824.1280000000002"/>
    <n v="0"/>
    <x v="0"/>
    <x v="1"/>
    <n v="10.1978380583316"/>
    <s v="Qty / 1,000"/>
    <m/>
    <s v="Public-Lighting"/>
    <s v="lighting"/>
    <n v="3"/>
    <n v="1"/>
    <s v="Lighting"/>
    <n v="0.99829244462109001"/>
    <n v="0.987374621353864"/>
    <n v="2819.3056450428699"/>
    <n v="0"/>
    <n v="0.71"/>
    <n v="2001.70700798044"/>
    <n v="0"/>
    <n v="4903"/>
    <n v="1"/>
    <n v="1"/>
    <n v="0"/>
    <n v="0"/>
    <n v="14.276973281664301"/>
    <d v="1900-01-09T04:44:53"/>
    <n v="43267"/>
    <n v="0"/>
    <n v="0"/>
    <n v="0"/>
    <n v="20413.083907612006"/>
  </r>
  <r>
    <s v="STND-60430"/>
    <s v="Berkeley School District 87"/>
    <s v="Berkeley School District 87 - 202 S Lakewood Ave - Northlake"/>
    <s v="Outdoor &amp; Garage - LED Fixtures"/>
    <s v="Outdoor &amp; Garage Lighting"/>
    <s v="Exterior"/>
    <n v="0"/>
    <n v="931.57"/>
    <n v="0"/>
    <x v="0"/>
    <x v="1"/>
    <n v="10.1978380583316"/>
    <s v="Qty / 1,000"/>
    <m/>
    <s v="Public-Lighting"/>
    <s v="lighting"/>
    <n v="3"/>
    <n v="1"/>
    <s v="Lighting"/>
    <n v="0.99829244462109001"/>
    <n v="0.987374621353864"/>
    <n v="929.97929263566903"/>
    <n v="0"/>
    <n v="0.71"/>
    <n v="660.28529777132496"/>
    <n v="0"/>
    <n v="4903"/>
    <n v="1"/>
    <n v="1"/>
    <n v="0"/>
    <n v="0"/>
    <n v="14.276973281664301"/>
    <d v="1900-01-09T04:44:53"/>
    <n v="43267"/>
    <n v="0"/>
    <n v="0"/>
    <n v="0"/>
    <n v="6733.4825389692305"/>
  </r>
  <r>
    <s v="STND-60430"/>
    <s v="Berkeley School District 87"/>
    <s v="Berkeley School District 87 - 202 S Lakewood Ave - Northlake"/>
    <s v="Outdoor &amp; Garage - LED Fixtures"/>
    <s v="Outdoor &amp; Garage Lighting"/>
    <s v="Exterior"/>
    <n v="0"/>
    <n v="2559.366"/>
    <n v="0"/>
    <x v="0"/>
    <x v="1"/>
    <n v="10.1978380583316"/>
    <s v="Qty / 1,000"/>
    <m/>
    <s v="Public-Lighting"/>
    <s v="lighting"/>
    <n v="3"/>
    <n v="1"/>
    <s v="Lighting"/>
    <n v="0.99829244462109001"/>
    <n v="0.987374621353864"/>
    <n v="2554.9957408200999"/>
    <n v="0"/>
    <n v="0.71"/>
    <n v="1814.0469759822699"/>
    <n v="0"/>
    <n v="4903"/>
    <n v="1"/>
    <n v="1"/>
    <n v="0"/>
    <n v="0"/>
    <n v="14.276973281664301"/>
    <d v="1900-01-09T04:44:53"/>
    <n v="43267"/>
    <n v="0"/>
    <n v="0"/>
    <n v="0"/>
    <n v="18499.357291273343"/>
  </r>
  <r>
    <s v="STND-60431"/>
    <s v="Rockford University"/>
    <s v="Rockford University (Rockford College) - Parking Lot G - 5050 East State Street - Rockford"/>
    <s v="Outdoor &amp; Garage - LED Fixtures"/>
    <s v="Outdoor &amp; Garage Lighting"/>
    <s v="Exterior"/>
    <n v="0"/>
    <n v="19631.612000000001"/>
    <n v="0"/>
    <x v="0"/>
    <x v="0"/>
    <n v="10.1978380583316"/>
    <s v="Qty / 1,000"/>
    <m/>
    <s v="Private-Lighting"/>
    <s v="lighting"/>
    <n v="3"/>
    <n v="1"/>
    <s v="Lighting"/>
    <n v="0.91633259480590001"/>
    <n v="1.30467645558681"/>
    <n v="17989.085964182599"/>
    <n v="0"/>
    <n v="0.71"/>
    <n v="12772.251034569699"/>
    <n v="0"/>
    <n v="4903"/>
    <n v="1"/>
    <n v="1"/>
    <n v="0"/>
    <n v="0"/>
    <n v="14.276973281664301"/>
    <d v="1900-01-09T04:44:53"/>
    <n v="43380"/>
    <n v="0"/>
    <n v="0"/>
    <n v="0"/>
    <n v="130249.34769090003"/>
  </r>
  <r>
    <s v="STND-60431"/>
    <s v="Rockford University"/>
    <s v="Rockford University (Rockford College) - Parking Lot G - 5050 East State Street - Rockford"/>
    <s v="Photocells"/>
    <s v="Outdoor &amp; Garage Lighting"/>
    <s v="College/University"/>
    <n v="0"/>
    <n v="280.27999999999997"/>
    <n v="0"/>
    <x v="0"/>
    <x v="0"/>
    <n v="8"/>
    <s v="Qty / 1,000"/>
    <m/>
    <s v="Private-Lighting"/>
    <s v="lighting"/>
    <n v="3"/>
    <n v="1"/>
    <s v="Lighting"/>
    <n v="0.91633259480590001"/>
    <n v="1.30467645558681"/>
    <n v="256.82969967219799"/>
    <n v="0"/>
    <n v="0.71"/>
    <n v="182.34908676725999"/>
    <n v="0"/>
    <n v="3395"/>
    <n v="1.06"/>
    <n v="1.39"/>
    <n v="0.02"/>
    <n v="0.63"/>
    <n v="20.618556701030901"/>
    <d v="1900-01-13T17:27:39"/>
    <n v="43380"/>
    <n v="0"/>
    <n v="4.8458433900414599"/>
    <n v="0"/>
    <n v="1458.7926941380799"/>
  </r>
  <r>
    <s v="STND-60432"/>
    <s v="UL LLC"/>
    <s v="Underwriters Laboratories LLC - 333 Pfingsten Rd - Northbrook"/>
    <s v="New Indoor LED Fixtures"/>
    <s v="Indoor Lighting"/>
    <s v="Miscellaneous (24/7)"/>
    <n v="0"/>
    <n v="125995.296"/>
    <n v="14.03373"/>
    <x v="0"/>
    <x v="0"/>
    <n v="6.5651260504201696"/>
    <s v="Qty / 1,000"/>
    <m/>
    <s v="Private-Lighting"/>
    <s v="lighting"/>
    <n v="2"/>
    <n v="1"/>
    <s v="Lighting"/>
    <n v="0.97902139861649395"/>
    <n v="0.93591656730105399"/>
    <n v="123352.090909019"/>
    <n v="13.1344004080298"/>
    <n v="0.71"/>
    <n v="87579.984545403597"/>
    <n v="9.3254242897011697"/>
    <n v="7616"/>
    <n v="1.1100000000000001"/>
    <n v="1.29"/>
    <n v="2.1999999999999999E-2"/>
    <n v="0.76"/>
    <n v="9.1911764705882408"/>
    <d v="1900-01-05T13:33:47"/>
    <n v="43362"/>
    <n v="13.3969812403405"/>
    <n v="2444.8162162147901"/>
    <n v="0"/>
    <n v="574973.63803442498"/>
  </r>
  <r>
    <s v="STND-60432"/>
    <s v="UL LLC"/>
    <s v="Underwriters Laboratories LLC - 333 Pfingsten Rd - Northbrook"/>
    <s v="New Indoor LED Fixtures"/>
    <s v="Indoor Lighting"/>
    <s v="Miscellaneous (24/7)"/>
    <n v="0"/>
    <n v="48355.964"/>
    <n v="5.386031"/>
    <x v="0"/>
    <x v="0"/>
    <n v="6.5651260504201696"/>
    <s v="Qty / 1,000"/>
    <m/>
    <s v="Private-Lighting"/>
    <s v="lighting"/>
    <n v="2"/>
    <n v="1"/>
    <s v="Lighting"/>
    <n v="0.97902139861649395"/>
    <n v="0.93591656730105399"/>
    <n v="47341.523506728801"/>
    <n v="5.04087564489706"/>
    <n v="0.71"/>
    <n v="33612.481689777502"/>
    <n v="3.57902170787691"/>
    <n v="7616"/>
    <n v="1.1100000000000001"/>
    <n v="1.29"/>
    <n v="2.1999999999999999E-2"/>
    <n v="0.76"/>
    <n v="9.1911764705882408"/>
    <d v="1900-01-05T13:33:47"/>
    <n v="43362"/>
    <n v="5.1416520245788098"/>
    <n v="938.30046589912899"/>
    <n v="0"/>
    <n v="220670.17916082923"/>
  </r>
  <r>
    <s v="STND-60432"/>
    <s v="UL LLC"/>
    <s v="Underwriters Laboratories LLC - 333 Pfingsten Rd - Northbrook"/>
    <s v="New Indoor LED Fixtures"/>
    <s v="Indoor Lighting"/>
    <s v="Miscellaneous (24/7)"/>
    <n v="0"/>
    <n v="22482.432000000001"/>
    <n v="2.5041600000000002"/>
    <x v="0"/>
    <x v="0"/>
    <n v="6.5651260504201696"/>
    <s v="Qty / 1,000"/>
    <m/>
    <s v="Private-Lighting"/>
    <s v="lighting"/>
    <n v="2"/>
    <n v="1"/>
    <s v="Lighting"/>
    <n v="0.97902139861649395"/>
    <n v="0.93591656730105399"/>
    <n v="22010.782020940202"/>
    <n v="2.34368483117261"/>
    <n v="0.71"/>
    <n v="15627.6552348675"/>
    <n v="1.6640162301325501"/>
    <n v="7616"/>
    <n v="1.1100000000000001"/>
    <n v="1.29"/>
    <n v="2.1999999999999999E-2"/>
    <n v="0.76"/>
    <n v="9.1911764705882408"/>
    <d v="1900-01-05T13:33:47"/>
    <n v="43362"/>
    <n v="2.39053940348083"/>
    <n v="436.24973374836401"/>
    <n v="0"/>
    <n v="102597.52648941375"/>
  </r>
  <r>
    <s v="STND-60432"/>
    <s v="UL LLC"/>
    <s v="Underwriters Laboratories LLC - 333 Pfingsten Rd - Northbrook"/>
    <s v="Occupancy Sensors"/>
    <s v="Indoor Lighting"/>
    <s v="Miscellaneous (24/7)"/>
    <n v="0"/>
    <n v="16187.351000000001"/>
    <n v="5.9896799999999999"/>
    <x v="0"/>
    <x v="0"/>
    <n v="8"/>
    <s v="Qty / 1,000"/>
    <m/>
    <s v="Private-Lighting"/>
    <s v="lighting"/>
    <n v="2"/>
    <n v="1"/>
    <s v="Lighting"/>
    <n v="0.97902139861649395"/>
    <n v="0.93591656730105399"/>
    <n v="15847.7630159161"/>
    <n v="5.6058407448317702"/>
    <n v="0.71"/>
    <n v="11251.911741300401"/>
    <n v="3.98014692883056"/>
    <n v="7616"/>
    <n v="1.1100000000000001"/>
    <n v="1.29"/>
    <n v="2.1999999999999999E-2"/>
    <n v="0.76"/>
    <n v="9.1911764705882408"/>
    <d v="1900-01-05T13:33:47"/>
    <n v="43362"/>
    <n v="7.1239557057209"/>
    <n v="314.09980752266102"/>
    <n v="0"/>
    <n v="90015.293930403204"/>
  </r>
  <r>
    <s v="STND-60433"/>
    <s v="Blackberry Falls Professional Office Park, L.L.C."/>
    <s v="Blackberry Falls - 2353 Hassel Rd Suite 102 - Hoffman Estates"/>
    <s v="Retrofit of Existing Indoor Fixtures to LED"/>
    <s v="Indoor Lighting"/>
    <s v="Office"/>
    <n v="0"/>
    <n v="4010.0349999999999"/>
    <n v="0.90169200000000005"/>
    <x v="0"/>
    <x v="0"/>
    <n v="15"/>
    <s v="Qty / 1,000"/>
    <m/>
    <s v="Private-Lighting"/>
    <s v="lighting"/>
    <n v="3"/>
    <n v="1"/>
    <s v="Lighting"/>
    <n v="0.91633259480590001"/>
    <n v="1.30467645558681"/>
    <n v="3674.5257768124802"/>
    <n v="1.1764163225909801"/>
    <n v="0.71"/>
    <n v="2608.9133015368602"/>
    <n v="0.83525558903959496"/>
    <n v="2885"/>
    <n v="1.165"/>
    <n v="1.3779999999999999"/>
    <n v="2.5499999999999998E-2"/>
    <n v="0.55000000000000004"/>
    <n v="24.263431542460999"/>
    <d v="1900-01-16T07:56:40"/>
    <n v="43282"/>
    <n v="1.5522052019936401"/>
    <n v="80.429534170573504"/>
    <n v="0"/>
    <n v="39133.699523052906"/>
  </r>
  <r>
    <s v="STND-60434"/>
    <s v="UL LLC"/>
    <s v="Underwriters Laboratories LLC (IT Dept) - 333 Pfingsten Rd - Northbrook"/>
    <s v="New Indoor LED Fixtures"/>
    <s v="Indoor Lighting"/>
    <s v="Office"/>
    <n v="0"/>
    <n v="17923.64"/>
    <n v="4.0302899999999999"/>
    <x v="0"/>
    <x v="0"/>
    <n v="15"/>
    <s v="Qty / 1,000"/>
    <m/>
    <s v="Private-Lighting"/>
    <s v="lighting"/>
    <n v="3"/>
    <n v="1"/>
    <s v="Lighting"/>
    <n v="0.91633259480590001"/>
    <n v="1.30467645558681"/>
    <n v="16424.0155495668"/>
    <n v="5.2582244721869502"/>
    <n v="0.71"/>
    <n v="11661.0510401924"/>
    <n v="3.7333393752527302"/>
    <n v="2885"/>
    <n v="1.165"/>
    <n v="1.3779999999999999"/>
    <n v="2.5499999999999998E-2"/>
    <n v="0.55000000000000004"/>
    <n v="24.263431542460999"/>
    <d v="1900-01-16T07:56:40"/>
    <n v="43247"/>
    <n v="6.9378868876988404"/>
    <n v="359.49561932528201"/>
    <n v="1"/>
    <n v="174915.76560288601"/>
  </r>
  <r>
    <s v="STND-60434"/>
    <s v="UL LLC"/>
    <s v="Underwriters Laboratories LLC (IT Dept) - 333 Pfingsten Rd - Northbrook"/>
    <s v="Vacancy Sensors"/>
    <s v="Indoor Lighting"/>
    <s v="Office"/>
    <n v="0"/>
    <n v="2555.2829999999999"/>
    <n v="1.3479840000000001"/>
    <x v="0"/>
    <x v="0"/>
    <n v="8"/>
    <s v="Qty / 1,000"/>
    <m/>
    <s v="Private-Lighting"/>
    <s v="lighting"/>
    <n v="3"/>
    <n v="1"/>
    <s v="Lighting"/>
    <n v="0.91633259480590001"/>
    <n v="1.30467645558681"/>
    <n v="2341.4891018533999"/>
    <n v="1.7586829873077301"/>
    <n v="0.71"/>
    <n v="1662.4572623159199"/>
    <n v="1.2486649209884899"/>
    <n v="2885"/>
    <n v="1.165"/>
    <n v="1.3779999999999999"/>
    <n v="2.5499999999999998E-2"/>
    <n v="0.55000000000000004"/>
    <n v="24.263431542460999"/>
    <d v="1900-01-16T07:56:40"/>
    <n v="43247"/>
    <n v="2.3204683827783699"/>
    <n v="51.251478195074498"/>
    <n v="1"/>
    <n v="13299.658098527359"/>
  </r>
  <r>
    <s v="STND-60435"/>
    <s v="Imperial Realty Company"/>
    <s v="Imperial Realty Co - 6200 N Hiawatha Ave - Chicago"/>
    <s v="Retrofit of Existing Indoor Fixtures to LED"/>
    <s v="Indoor Lighting"/>
    <s v="Office"/>
    <n v="0"/>
    <n v="99055.956000000006"/>
    <n v="22.273613999999998"/>
    <x v="0"/>
    <x v="0"/>
    <n v="15"/>
    <s v="Qty / 1,000"/>
    <m/>
    <s v="Private-Lighting"/>
    <s v="lighting"/>
    <n v="2"/>
    <n v="1"/>
    <s v="Lighting"/>
    <n v="0.97902139861649395"/>
    <n v="0.93591656730105399"/>
    <n v="96977.900584413801"/>
    <n v="20.846244356268699"/>
    <n v="0.71"/>
    <n v="68854.309414933799"/>
    <n v="14.800833492950799"/>
    <n v="2885"/>
    <n v="1.165"/>
    <n v="1.3779999999999999"/>
    <n v="2.5499999999999998E-2"/>
    <n v="0.55000000000000004"/>
    <n v="24.263431542460999"/>
    <d v="1900-01-16T07:56:40"/>
    <n v="43254"/>
    <n v="27.505270294588598"/>
    <n v="2122.6922445515502"/>
    <n v="0"/>
    <n v="1032814.641224007"/>
  </r>
  <r>
    <s v="STND-60435"/>
    <s v="Imperial Realty Company"/>
    <s v="Imperial Realty Co - 6200 N Hiawatha Ave - Chicago"/>
    <s v="Retrofit of Existing Indoor Fixtures to LED"/>
    <s v="Indoor Lighting"/>
    <s v="Office"/>
    <n v="0"/>
    <n v="20009.668000000001"/>
    <n v="4.499352"/>
    <x v="0"/>
    <x v="0"/>
    <n v="15"/>
    <s v="Qty / 1,000"/>
    <m/>
    <s v="Private-Lighting"/>
    <s v="lighting"/>
    <n v="2"/>
    <n v="1"/>
    <s v="Lighting"/>
    <n v="0.97902139861649395"/>
    <n v="0.93591656730105399"/>
    <n v="19589.893151211701"/>
    <n v="4.21101807891913"/>
    <n v="0.71"/>
    <n v="13908.8241373603"/>
    <n v="2.9898228360325798"/>
    <n v="2885"/>
    <n v="1.165"/>
    <n v="1.3779999999999999"/>
    <n v="2.5499999999999998E-2"/>
    <n v="0.55000000000000004"/>
    <n v="24.263431542460999"/>
    <d v="1900-01-16T07:56:40"/>
    <n v="43254"/>
    <n v="5.5561658252000701"/>
    <n v="428.791652666007"/>
    <n v="0"/>
    <n v="208632.3620604045"/>
  </r>
  <r>
    <s v="STND-60435"/>
    <s v="Imperial Realty Company"/>
    <s v="Imperial Realty Co - 6200 N Hiawatha Ave - Chicago"/>
    <s v="Retrofit of Existing Indoor Fixtures to LED"/>
    <s v="Indoor Lighting"/>
    <s v="Office"/>
    <n v="0"/>
    <n v="1579.711"/>
    <n v="0.35521200000000003"/>
    <x v="0"/>
    <x v="0"/>
    <n v="15"/>
    <s v="Qty / 1,000"/>
    <m/>
    <s v="Private-Lighting"/>
    <s v="lighting"/>
    <n v="2"/>
    <n v="1"/>
    <s v="Lighting"/>
    <n v="0.97902139861649395"/>
    <n v="0.93591656730105399"/>
    <n v="1546.5708726298601"/>
    <n v="0.33244879570414199"/>
    <n v="0.71"/>
    <n v="1098.0653195672"/>
    <n v="0.23603864494994101"/>
    <n v="2885"/>
    <n v="1.165"/>
    <n v="1.3779999999999999"/>
    <n v="2.5499999999999998E-2"/>
    <n v="0.55000000000000004"/>
    <n v="24.263431542460999"/>
    <d v="1900-01-16T07:56:40"/>
    <n v="43254"/>
    <n v="0.43864467041053201"/>
    <n v="33.851980473872501"/>
    <n v="0"/>
    <n v="16470.979793508002"/>
  </r>
  <r>
    <s v="STND-60437"/>
    <s v="Village of Niles"/>
    <s v="Village of Niles - 987 Civic Center Drive - Niles"/>
    <s v="New Indoor LED Fixtures"/>
    <s v="Indoor Lighting"/>
    <s v="Miscellaneous"/>
    <n v="0"/>
    <n v="34138.747000000003"/>
    <n v="7.3113869999999999"/>
    <x v="0"/>
    <x v="1"/>
    <n v="14.797277300976599"/>
    <s v="Qty / 1,000"/>
    <m/>
    <s v="Public-Lighting"/>
    <s v="lighting"/>
    <n v="3"/>
    <n v="1"/>
    <s v="Lighting"/>
    <n v="0.99829244462109001"/>
    <n v="0.987374621353864"/>
    <n v="34080.453198930903"/>
    <n v="7.2190779706965698"/>
    <n v="0.71"/>
    <n v="24197.121771240902"/>
    <n v="5.1255453591945601"/>
    <n v="3379"/>
    <n v="1.0900000000000001"/>
    <n v="1.36"/>
    <n v="2.1999999999999999E-2"/>
    <n v="0.57999999999999996"/>
    <n v="20.7161882213673"/>
    <d v="1900-01-13T19:08:05"/>
    <n v="43267"/>
    <n v="9.1519751149804307"/>
    <n v="687.86235814355996"/>
    <n v="0"/>
    <n v="358051.52073454967"/>
  </r>
  <r>
    <s v="STND-60438"/>
    <s v="All-Star Management No 11, Inc"/>
    <s v="All-Star Management No 11 Inc - 2430 E Lincoln Hwy - New Lenox"/>
    <s v="New Indoor LED Fixtures"/>
    <s v="Indoor Lighting"/>
    <s v="Restaurant"/>
    <n v="0"/>
    <n v="30202.48"/>
    <n v="0"/>
    <x v="0"/>
    <x v="0"/>
    <n v="8.9750493627714896"/>
    <s v="Qty / 1,000"/>
    <m/>
    <s v="Private-Lighting"/>
    <s v="lighting"/>
    <n v="3"/>
    <n v="1"/>
    <s v="Lighting"/>
    <n v="0.91633259480590001"/>
    <n v="1.30467645558681"/>
    <n v="27675.5168679733"/>
    <n v="0"/>
    <n v="0.71"/>
    <n v="19649.616976261001"/>
    <n v="0"/>
    <n v="5571"/>
    <n v="1.17"/>
    <n v="1.31"/>
    <n v="2.1000000000000001E-2"/>
    <n v="0.68"/>
    <n v="12.565069107880101"/>
    <d v="1900-01-07T23:24:04"/>
    <n v="43297"/>
    <n v="0"/>
    <n v="496.74004634823899"/>
    <n v="0"/>
    <n v="176356.28232149515"/>
  </r>
  <r>
    <s v="STND-60438"/>
    <s v="All-Star Management No 11, Inc"/>
    <s v="All-Star Management No 11 Inc - 2430 E Lincoln Hwy - New Lenox"/>
    <s v="New Indoor LED Fixtures"/>
    <s v="Indoor Lighting"/>
    <s v="Restaurant"/>
    <n v="0"/>
    <n v="858.02499999999998"/>
    <n v="0"/>
    <x v="0"/>
    <x v="0"/>
    <n v="8.9750493627714896"/>
    <s v="Qty / 1,000"/>
    <m/>
    <s v="Private-Lighting"/>
    <s v="lighting"/>
    <n v="3"/>
    <n v="1"/>
    <s v="Lighting"/>
    <n v="0.91633259480590001"/>
    <n v="1.30467645558681"/>
    <n v="786.23627465833204"/>
    <n v="0"/>
    <n v="0.71"/>
    <n v="558.22775500741602"/>
    <n v="0"/>
    <n v="5571"/>
    <n v="1.17"/>
    <n v="1.31"/>
    <n v="2.1000000000000001E-2"/>
    <n v="0.68"/>
    <n v="12.565069107880101"/>
    <d v="1900-01-07T23:24:04"/>
    <n v="43297"/>
    <n v="0"/>
    <n v="14.1119331348931"/>
    <n v="0"/>
    <n v="5010.1216568606687"/>
  </r>
  <r>
    <s v="STND-60439"/>
    <s v="Illinois Dept Of Transportation"/>
    <s v="IDOT - 101 W Center Ct - Schaumburg"/>
    <s v="VSD on HVAC Fan or Pump &lt;= 200 HP"/>
    <s v="Variable Speed Drives"/>
    <s v="Office"/>
    <n v="0"/>
    <n v="25892.679"/>
    <n v="1.4779800000000001"/>
    <x v="6"/>
    <x v="1"/>
    <n v="15"/>
    <s v="ΔkWpeak"/>
    <m/>
    <s v="Public-Non-Lighting"/>
    <s v="non_lighting"/>
    <n v="3"/>
    <n v="1"/>
    <s v="Non-Lighting"/>
    <n v="1.01534080484258"/>
    <n v="0.52563350510805795"/>
    <n v="26289.8935353905"/>
    <n v="0.77687580787960797"/>
    <n v="0.7"/>
    <n v="18402.925474773299"/>
    <n v="0.54381306551572495"/>
    <n v="2885"/>
    <n v="1.165"/>
    <n v="1.3779999999999999"/>
    <n v="2.5499999999999998E-2"/>
    <n v="0.55000000000000004"/>
    <n v="24.263431542460999"/>
    <d v="1900-01-16T07:56:40"/>
    <n v="43461"/>
    <n v="0.77687580787960797"/>
    <n v="0"/>
    <n v="0"/>
    <n v="276043.88212159951"/>
  </r>
  <r>
    <s v="STND-60440"/>
    <s v="Standard Precision &amp; Grinding"/>
    <s v="Standard Precision Grinding Inc - 2800 Bernice Rd - Lansing"/>
    <s v="New Indoor LED Fixtures"/>
    <s v="Indoor Lighting"/>
    <s v="Manufacturing"/>
    <n v="0"/>
    <n v="26905.576000000001"/>
    <n v="4.8117890000000001"/>
    <x v="0"/>
    <x v="0"/>
    <n v="10.827197921178"/>
    <s v="Qty / 1,000"/>
    <m/>
    <s v="Private-Lighting"/>
    <s v="lighting"/>
    <n v="3"/>
    <n v="1"/>
    <s v="Lighting"/>
    <n v="0.91633259480590001"/>
    <n v="1.30467645558681"/>
    <n v="24654.456270827301"/>
    <n v="6.2778278175515796"/>
    <n v="0.71"/>
    <n v="17504.663952287399"/>
    <n v="4.4572577504616202"/>
    <n v="4618"/>
    <n v="1.02"/>
    <n v="1.04"/>
    <n v="1.2E-2"/>
    <n v="0.81"/>
    <n v="15.158077089649201"/>
    <d v="1900-01-09T19:51:10"/>
    <n v="43291"/>
    <n v="7.4523122240640802"/>
    <n v="290.05242671561598"/>
    <n v="0"/>
    <n v="189526.46115512561"/>
  </r>
  <r>
    <s v="STND-60440"/>
    <s v="Standard Precision &amp; Grinding"/>
    <s v="Standard Precision Grinding Inc - 2800 Bernice Rd - Lansing"/>
    <s v="New Indoor LED Fixtures"/>
    <s v="Indoor Lighting"/>
    <s v="Manufacturing"/>
    <n v="0"/>
    <n v="8478.6479999999992"/>
    <n v="1.5163199999999999"/>
    <x v="0"/>
    <x v="0"/>
    <n v="10.827197921178"/>
    <s v="Qty / 1,000"/>
    <m/>
    <s v="Private-Lighting"/>
    <s v="lighting"/>
    <n v="3"/>
    <n v="1"/>
    <s v="Lighting"/>
    <n v="0.91633259480590001"/>
    <n v="1.30467645558681"/>
    <n v="7769.2615222858503"/>
    <n v="1.97830700313539"/>
    <n v="0.71"/>
    <n v="5516.1756808229502"/>
    <n v="1.4045979722261199"/>
    <n v="4618"/>
    <n v="1.02"/>
    <n v="1.04"/>
    <n v="1.2E-2"/>
    <n v="0.81"/>
    <n v="15.158077089649201"/>
    <d v="1900-01-09T19:51:10"/>
    <n v="43291"/>
    <n v="2.3484176200562499"/>
    <n v="91.403076732774693"/>
    <n v="0"/>
    <n v="59724.725864258886"/>
  </r>
  <r>
    <s v="STND-60440"/>
    <s v="Standard Precision &amp; Grinding"/>
    <s v="Standard Precision Grinding Inc - 2800 Bernice Rd - Lansing"/>
    <s v="New Indoor LED Fixtures"/>
    <s v="Indoor Lighting"/>
    <s v="Manufacturing"/>
    <n v="0"/>
    <n v="5426.335"/>
    <n v="0.970445"/>
    <x v="0"/>
    <x v="0"/>
    <n v="10.827197921178"/>
    <s v="Qty / 1,000"/>
    <m/>
    <s v="Private-Lighting"/>
    <s v="lighting"/>
    <n v="3"/>
    <n v="1"/>
    <s v="Lighting"/>
    <n v="0.91633259480590001"/>
    <n v="1.30467645558681"/>
    <n v="4972.3276308360701"/>
    <n v="1.26611674294194"/>
    <n v="0.71"/>
    <n v="3530.3526178936099"/>
    <n v="0.89894288748877604"/>
    <n v="4618"/>
    <n v="1.02"/>
    <n v="1.04"/>
    <n v="1.2E-2"/>
    <n v="0.81"/>
    <n v="15.158077089649201"/>
    <d v="1900-01-09T19:51:10"/>
    <n v="43291"/>
    <n v="1.50298758658825"/>
    <n v="58.497972127483202"/>
    <n v="0"/>
    <n v="38223.826525483004"/>
  </r>
  <r>
    <s v="STND-60441"/>
    <s v="Lockport Township High School District 205"/>
    <s v="Lockport Township High School District 205 - 1222 S Jefferson St - Lockport"/>
    <s v="Outdoor &amp; Garage - LED Fixtures"/>
    <s v="Outdoor &amp; Garage Lighting"/>
    <s v="Exterior"/>
    <n v="0"/>
    <n v="17768.472000000002"/>
    <n v="0"/>
    <x v="0"/>
    <x v="1"/>
    <n v="10.1978380583316"/>
    <s v="Qty / 1,000"/>
    <m/>
    <s v="Public-Lighting"/>
    <s v="lighting"/>
    <n v="3"/>
    <n v="1"/>
    <s v="Lighting"/>
    <n v="0.99829244462109001"/>
    <n v="0.987374621353864"/>
    <n v="17738.131350061401"/>
    <n v="0"/>
    <n v="0.71"/>
    <n v="12594.0732585436"/>
    <n v="0"/>
    <n v="4903"/>
    <n v="1"/>
    <n v="1"/>
    <n v="0"/>
    <n v="0"/>
    <n v="14.276973281664301"/>
    <d v="1900-01-09T04:44:53"/>
    <n v="43283"/>
    <n v="0"/>
    <n v="0"/>
    <n v="0"/>
    <n v="128432.31958539219"/>
  </r>
  <r>
    <s v="STND-60441"/>
    <s v="Lockport Township High School District 205"/>
    <s v="Lockport Township High School District 205 - 1222 S Jefferson St - Lockport"/>
    <s v="Outdoor &amp; Garage - LED Fixtures"/>
    <s v="Outdoor &amp; Garage Lighting"/>
    <s v="Exterior"/>
    <n v="0"/>
    <n v="7609.4560000000001"/>
    <n v="0"/>
    <x v="0"/>
    <x v="1"/>
    <n v="10.1978380583316"/>
    <s v="Qty / 1,000"/>
    <m/>
    <s v="Public-Lighting"/>
    <s v="lighting"/>
    <n v="3"/>
    <n v="1"/>
    <s v="Lighting"/>
    <n v="0.99829244462109001"/>
    <n v="0.987374621353864"/>
    <n v="7596.4624324766201"/>
    <n v="0"/>
    <n v="0.71"/>
    <n v="5393.4883270583996"/>
    <n v="0"/>
    <n v="4903"/>
    <n v="1"/>
    <n v="1"/>
    <n v="0"/>
    <n v="0"/>
    <n v="14.276973281664301"/>
    <d v="1900-01-09T04:44:53"/>
    <n v="43283"/>
    <n v="0"/>
    <n v="0"/>
    <n v="0"/>
    <n v="55001.92052884338"/>
  </r>
  <r>
    <s v="STND-60442"/>
    <s v="Multifilm Packaging Corporation"/>
    <s v="Multifilm Packaging Corp - 1040 N McLean Blvd - Elgin"/>
    <s v="Air-Cooled Chiller"/>
    <s v="HVAC"/>
    <s v="Manufacturing"/>
    <n v="0"/>
    <n v="17795.7"/>
    <n v="8.0782000000000007"/>
    <x v="3"/>
    <x v="0"/>
    <n v="20"/>
    <s v="ΔkWpeak / CF"/>
    <n v="1"/>
    <s v="Private-Non-Lighting"/>
    <s v="non_lighting"/>
    <n v="3"/>
    <n v="1"/>
    <s v="Non-Lighting"/>
    <n v="0.98952339343681495"/>
    <n v="0.43468415683807998"/>
    <n v="17609.261452583502"/>
    <n v="3.5114655557693801"/>
    <n v="0.7"/>
    <n v="12326.483016808501"/>
    <n v="2.45802588903857"/>
    <n v="4618"/>
    <n v="1.02"/>
    <n v="1.04"/>
    <n v="1.2E-2"/>
    <n v="0.81"/>
    <n v="15.158077089649201"/>
    <d v="1900-01-09T19:51:10"/>
    <n v="43267"/>
    <n v="3.5114655557693801"/>
    <n v="0"/>
    <n v="0"/>
    <n v="246529.66033617003"/>
  </r>
  <r>
    <s v="STND-60443"/>
    <s v="Globe Corporation"/>
    <s v="Globe - Chicago Property Financing 2015 LLC c/o Globe Property Mgt Co - 27615-25 Diehl Rd - Warrenville"/>
    <s v="Outdoor &amp; Garage - LED Fixtures"/>
    <s v="Outdoor &amp; Garage Lighting"/>
    <s v="Exterior"/>
    <n v="0"/>
    <n v="8972.49"/>
    <n v="0"/>
    <x v="0"/>
    <x v="0"/>
    <n v="10.1978380583316"/>
    <s v="Qty / 1,000"/>
    <m/>
    <s v="Private-Lighting"/>
    <s v="lighting"/>
    <n v="3"/>
    <n v="1"/>
    <s v="Lighting"/>
    <n v="0.91633259480590001"/>
    <n v="1.30467645558681"/>
    <n v="8221.7850435699893"/>
    <n v="0"/>
    <n v="0.71"/>
    <n v="5837.4673809346896"/>
    <n v="0"/>
    <n v="4903"/>
    <n v="1"/>
    <n v="1"/>
    <n v="0"/>
    <n v="0"/>
    <n v="14.276973281664301"/>
    <d v="1900-01-09T04:44:53"/>
    <n v="43282"/>
    <n v="0"/>
    <n v="0"/>
    <n v="0"/>
    <n v="59529.547021565064"/>
  </r>
  <r>
    <s v="STND-60443"/>
    <s v="Globe Corporation"/>
    <s v="Globe - Chicago Property Financing 2015 LLC c/o Globe Property Mgt Co - 27615-25 Diehl Rd - Warrenville"/>
    <s v="Outdoor &amp; Garage - LED Fixtures"/>
    <s v="Outdoor &amp; Garage Lighting"/>
    <s v="Exterior"/>
    <n v="0"/>
    <n v="18925.580000000002"/>
    <n v="0"/>
    <x v="0"/>
    <x v="0"/>
    <n v="10.1978380583316"/>
    <s v="Qty / 1,000"/>
    <m/>
    <s v="Private-Lighting"/>
    <s v="lighting"/>
    <n v="3"/>
    <n v="1"/>
    <s v="Lighting"/>
    <n v="0.91633259480590001"/>
    <n v="1.30467645558681"/>
    <n v="17342.125829606601"/>
    <n v="0"/>
    <n v="0.71"/>
    <n v="12312.9093390207"/>
    <n v="0"/>
    <n v="4903"/>
    <n v="1"/>
    <n v="1"/>
    <n v="0"/>
    <n v="0"/>
    <n v="14.276973281664301"/>
    <d v="1900-01-09T04:44:53"/>
    <n v="43282"/>
    <n v="0"/>
    <n v="0"/>
    <n v="0"/>
    <n v="125565.05546625188"/>
  </r>
  <r>
    <s v="STND-60444"/>
    <s v="Globe-Chicago Property Financing 2015 LLC"/>
    <s v="Globe-Chicago Property Financing 2015 LLC - 4525 Weaver Pkwy - Warrenville"/>
    <s v="Outdoor &amp; Garage - LED Fixtures"/>
    <s v="Outdoor &amp; Garage Lighting"/>
    <s v="Exterior"/>
    <n v="0"/>
    <n v="35889.96"/>
    <n v="0"/>
    <x v="0"/>
    <x v="0"/>
    <n v="10.1978380583316"/>
    <s v="Qty / 1,000"/>
    <m/>
    <s v="Private-Lighting"/>
    <s v="lighting"/>
    <n v="3"/>
    <n v="1"/>
    <s v="Lighting"/>
    <n v="0.91633259480590001"/>
    <n v="1.30467645558681"/>
    <n v="32887.140174279899"/>
    <n v="0"/>
    <n v="0.71"/>
    <n v="23349.869523738798"/>
    <n v="0"/>
    <n v="4903"/>
    <n v="1"/>
    <n v="1"/>
    <n v="0"/>
    <n v="0"/>
    <n v="14.276973281664301"/>
    <d v="1900-01-09T04:44:53"/>
    <n v="43282"/>
    <n v="0"/>
    <n v="0"/>
    <n v="0"/>
    <n v="238118.18808626066"/>
  </r>
  <r>
    <s v="STND-60444"/>
    <s v="Globe-Chicago Property Financing 2015 LLC"/>
    <s v="Globe-Chicago Property Financing 2015 LLC - 4525 Weaver Pkwy - Warrenville"/>
    <s v="Outdoor &amp; Garage - LED Fixtures"/>
    <s v="Outdoor &amp; Garage Lighting"/>
    <s v="Exterior"/>
    <n v="0"/>
    <n v="1892.558"/>
    <n v="0"/>
    <x v="0"/>
    <x v="0"/>
    <n v="10.1978380583316"/>
    <s v="Qty / 1,000"/>
    <m/>
    <s v="Private-Lighting"/>
    <s v="lighting"/>
    <n v="3"/>
    <n v="1"/>
    <s v="Lighting"/>
    <n v="0.91633259480590001"/>
    <n v="1.30467645558681"/>
    <n v="1734.21258296066"/>
    <n v="0"/>
    <n v="0.71"/>
    <n v="1231.29093390207"/>
    <n v="0"/>
    <n v="4903"/>
    <n v="1"/>
    <n v="1"/>
    <n v="0"/>
    <n v="0"/>
    <n v="14.276973281664301"/>
    <d v="1900-01-09T04:44:53"/>
    <n v="43282"/>
    <n v="0"/>
    <n v="0"/>
    <n v="0"/>
    <n v="12556.505546625189"/>
  </r>
  <r>
    <s v="STND-60445"/>
    <s v="Globe Corporation"/>
    <s v="Globe-Chicago Property Finance 2015 LLC - 27715-45 Diehl Rd - Warrenville"/>
    <s v="Outdoor &amp; Garage - LED Fixtures"/>
    <s v="Outdoor &amp; Garage Lighting"/>
    <s v="Exterior"/>
    <n v="0"/>
    <n v="31403.715"/>
    <n v="0"/>
    <x v="0"/>
    <x v="0"/>
    <n v="10.1978380583316"/>
    <s v="Qty / 1,000"/>
    <m/>
    <s v="Private-Lighting"/>
    <s v="lighting"/>
    <n v="3"/>
    <n v="1"/>
    <s v="Lighting"/>
    <n v="0.91633259480590001"/>
    <n v="1.30467645558681"/>
    <n v="28776.247652495"/>
    <n v="0"/>
    <n v="0.71"/>
    <n v="20431.135833271401"/>
    <n v="0"/>
    <n v="4903"/>
    <n v="1"/>
    <n v="1"/>
    <n v="0"/>
    <n v="0"/>
    <n v="14.276973281664301"/>
    <d v="1900-01-09T04:44:53"/>
    <n v="43313"/>
    <n v="0"/>
    <n v="0"/>
    <n v="0"/>
    <n v="208353.4145754776"/>
  </r>
  <r>
    <s v="STND-60445"/>
    <s v="Globe Corporation"/>
    <s v="Globe-Chicago Property Finance 2015 LLC - 27715-45 Diehl Rd - Warrenville"/>
    <s v="Outdoor &amp; Garage - LED Fixtures"/>
    <s v="Outdoor &amp; Garage Lighting"/>
    <s v="Exterior"/>
    <n v="0"/>
    <n v="17033.022000000001"/>
    <n v="0"/>
    <x v="0"/>
    <x v="0"/>
    <n v="10.1978380583316"/>
    <s v="Qty / 1,000"/>
    <m/>
    <s v="Private-Lighting"/>
    <s v="lighting"/>
    <n v="3"/>
    <n v="1"/>
    <s v="Lighting"/>
    <n v="0.91633259480590001"/>
    <n v="1.30467645558681"/>
    <n v="15607.913246646"/>
    <n v="0"/>
    <n v="0.71"/>
    <n v="11081.618405118599"/>
    <n v="0"/>
    <n v="4903"/>
    <n v="1"/>
    <n v="1"/>
    <n v="0"/>
    <n v="0"/>
    <n v="14.276973281664301"/>
    <d v="1900-01-09T04:44:53"/>
    <n v="43313"/>
    <n v="0"/>
    <n v="0"/>
    <n v="0"/>
    <n v="113008.54991962637"/>
  </r>
  <r>
    <s v="STND-60447"/>
    <s v="Globe Corporation"/>
    <s v="Globe Corporation - 565 Lakeview Pkwy - Vernon Hills"/>
    <s v="Outdoor &amp; Garage - LED Fixtures"/>
    <s v="Outdoor &amp; Garage Lighting"/>
    <s v="Exterior"/>
    <n v="0"/>
    <n v="28412.884999999998"/>
    <n v="0"/>
    <x v="0"/>
    <x v="0"/>
    <n v="10.1978380583316"/>
    <s v="Qty / 1,000"/>
    <m/>
    <s v="Private-Lighting"/>
    <s v="lighting"/>
    <n v="3"/>
    <n v="1"/>
    <s v="Lighting"/>
    <n v="0.91633259480590001"/>
    <n v="1.30467645558681"/>
    <n v="26035.652637971602"/>
    <n v="0"/>
    <n v="0.71"/>
    <n v="18485.313372959899"/>
    <n v="0"/>
    <n v="4903"/>
    <n v="1"/>
    <n v="1"/>
    <n v="0"/>
    <n v="0"/>
    <n v="14.276973281664301"/>
    <d v="1900-01-09T04:44:53"/>
    <n v="43282"/>
    <n v="0"/>
    <n v="0"/>
    <n v="0"/>
    <n v="188510.23223495655"/>
  </r>
  <r>
    <s v="STND-60447"/>
    <s v="Globe Corporation"/>
    <s v="Globe Corporation - 565 Lakeview Pkwy - Vernon Hills"/>
    <s v="Outdoor &amp; Garage - LED Fixtures"/>
    <s v="Outdoor &amp; Garage Lighting"/>
    <s v="Exterior"/>
    <n v="0"/>
    <n v="9462.7900000000009"/>
    <n v="0"/>
    <x v="0"/>
    <x v="0"/>
    <n v="10.1978380583316"/>
    <s v="Qty / 1,000"/>
    <m/>
    <s v="Private-Lighting"/>
    <s v="lighting"/>
    <n v="3"/>
    <n v="1"/>
    <s v="Lighting"/>
    <n v="0.91633259480590001"/>
    <n v="1.30467645558681"/>
    <n v="8671.0629148033204"/>
    <n v="0"/>
    <n v="0.71"/>
    <n v="6156.45466951036"/>
    <n v="0"/>
    <n v="4903"/>
    <n v="1"/>
    <n v="1"/>
    <n v="0"/>
    <n v="0"/>
    <n v="14.276973281664301"/>
    <d v="1900-01-09T04:44:53"/>
    <n v="43282"/>
    <n v="0"/>
    <n v="0"/>
    <n v="0"/>
    <n v="62782.527733126044"/>
  </r>
  <r>
    <s v="STND-60448"/>
    <s v="SUPER CAR WASH II"/>
    <s v="SUPER CAR WASH II - 5450 N DAMEN - CHICAGO"/>
    <s v="New Indoor LED Fixtures"/>
    <s v="Indoor Lighting"/>
    <s v="Miscellaneous"/>
    <n v="0"/>
    <n v="13995.817999999999"/>
    <n v="2.9974400000000001"/>
    <x v="0"/>
    <x v="0"/>
    <n v="14.797277300976599"/>
    <s v="Qty / 1,000"/>
    <m/>
    <s v="Private-Lighting"/>
    <s v="lighting"/>
    <n v="3"/>
    <n v="1"/>
    <s v="Lighting"/>
    <n v="0.91633259480590001"/>
    <n v="1.30467645558681"/>
    <n v="12824.824224371099"/>
    <n v="3.9106893950341202"/>
    <n v="0.71"/>
    <n v="9105.6251993034894"/>
    <n v="2.77658947047422"/>
    <n v="3379"/>
    <n v="1.0900000000000001"/>
    <n v="1.36"/>
    <n v="2.1999999999999999E-2"/>
    <n v="0.57999999999999996"/>
    <n v="20.7161882213673"/>
    <d v="1900-01-13T19:08:05"/>
    <n v="43288"/>
    <n v="4.9577705312298601"/>
    <n v="258.84966324418798"/>
    <n v="0"/>
    <n v="134738.46107285406"/>
  </r>
  <r>
    <s v="STND-60449"/>
    <s v="Globe Corporation"/>
    <s v="Cantera Investors and BLI-Albrecht LLC c/o Globe Property Mgt Co - 75 Albrecht Dr - Lake Bluff"/>
    <s v="Outdoor &amp; Garage - LED Fixtures"/>
    <s v="Outdoor &amp; Garage Lighting"/>
    <s v="Exterior"/>
    <n v="0"/>
    <n v="19440.395"/>
    <n v="0"/>
    <x v="0"/>
    <x v="0"/>
    <n v="10.1978380583316"/>
    <s v="Qty / 1,000"/>
    <m/>
    <s v="Private-Lighting"/>
    <s v="lighting"/>
    <n v="3"/>
    <n v="1"/>
    <s v="Lighting"/>
    <n v="0.91633259480590001"/>
    <n v="1.30467645558681"/>
    <n v="17813.867594401599"/>
    <n v="0"/>
    <n v="0.71"/>
    <n v="12647.845992025201"/>
    <n v="0"/>
    <n v="4903"/>
    <n v="1"/>
    <n v="1"/>
    <n v="0"/>
    <n v="0"/>
    <n v="14.276973281664301"/>
    <d v="1900-01-09T04:44:53"/>
    <n v="43297"/>
    <n v="0"/>
    <n v="0"/>
    <n v="0"/>
    <n v="128980.68521339138"/>
  </r>
  <r>
    <s v="STND-60449"/>
    <s v="Globe Corporation"/>
    <s v="Cantera Investors and BLI-Albrecht LLC c/o Globe Property Mgt Co - 75 Albrecht Dr - Lake Bluff"/>
    <s v="Outdoor &amp; Garage - LED Fixtures"/>
    <s v="Outdoor &amp; Garage Lighting"/>
    <s v="Exterior"/>
    <n v="0"/>
    <n v="35958.601999999999"/>
    <n v="0"/>
    <x v="0"/>
    <x v="0"/>
    <n v="10.1978380583316"/>
    <s v="Qty / 1,000"/>
    <m/>
    <s v="Private-Lighting"/>
    <s v="lighting"/>
    <n v="3"/>
    <n v="1"/>
    <s v="Lighting"/>
    <n v="0.91633259480590001"/>
    <n v="1.30467645558681"/>
    <n v="32950.0390762526"/>
    <n v="0"/>
    <n v="0.71"/>
    <n v="23394.527744139399"/>
    <n v="0"/>
    <n v="4903"/>
    <n v="1"/>
    <n v="1"/>
    <n v="0"/>
    <n v="0"/>
    <n v="14.276973281664301"/>
    <d v="1900-01-09T04:44:53"/>
    <n v="43297"/>
    <n v="0"/>
    <n v="0"/>
    <n v="0"/>
    <n v="238573.60538587929"/>
  </r>
  <r>
    <s v="STND-60450"/>
    <s v="Friendly Ford"/>
    <s v="Friendly Ford - 333 E Irving Prk Rd - Roselle"/>
    <s v="Outdoor &amp; Garage - LED Fixtures"/>
    <s v="Outdoor &amp; Garage Lighting"/>
    <s v="Exterior"/>
    <n v="0"/>
    <n v="160622.28"/>
    <n v="0"/>
    <x v="0"/>
    <x v="0"/>
    <n v="10.1978380583316"/>
    <s v="Qty / 1,000"/>
    <m/>
    <s v="Private-Lighting"/>
    <s v="lighting"/>
    <n v="1"/>
    <n v="1"/>
    <s v="Lighting"/>
    <n v="0.99989942556735301"/>
    <n v="1.019640158801"/>
    <n v="160606.12550531799"/>
    <n v="0"/>
    <n v="0.71"/>
    <n v="114030.349108776"/>
    <n v="0"/>
    <n v="4903"/>
    <n v="1"/>
    <n v="1"/>
    <n v="0"/>
    <n v="0"/>
    <n v="14.276973281664301"/>
    <d v="1900-01-09T04:44:53"/>
    <n v="43455"/>
    <n v="0"/>
    <n v="0"/>
    <n v="0"/>
    <n v="1162863.0339463148"/>
  </r>
  <r>
    <s v="STND-60450"/>
    <s v="Friendly Ford"/>
    <s v="Friendly Ford - 333 E Irving Prk Rd - Roselle"/>
    <s v="Outdoor &amp; Garage - LED Fixtures"/>
    <s v="Outdoor &amp; Garage Lighting"/>
    <s v="Exterior"/>
    <n v="0"/>
    <n v="235344"/>
    <n v="0"/>
    <x v="0"/>
    <x v="0"/>
    <n v="10.1978380583316"/>
    <s v="Qty / 1,000"/>
    <m/>
    <s v="Private-Lighting"/>
    <s v="lighting"/>
    <n v="1"/>
    <n v="1"/>
    <s v="Lighting"/>
    <n v="0.99989942556735301"/>
    <n v="1.019640158801"/>
    <n v="235320.33041072299"/>
    <n v="0"/>
    <n v="0.71"/>
    <n v="167077.43459161301"/>
    <n v="0"/>
    <n v="4903"/>
    <n v="1"/>
    <n v="1"/>
    <n v="0"/>
    <n v="0"/>
    <n v="14.276973281664301"/>
    <d v="1900-01-09T04:44:53"/>
    <n v="43455"/>
    <n v="0"/>
    <n v="0"/>
    <n v="0"/>
    <n v="1703828.6211667596"/>
  </r>
  <r>
    <s v="STND-60450"/>
    <s v="Friendly Ford"/>
    <s v="Friendly Ford - 333 E Irving Prk Rd - Roselle"/>
    <s v="Outdoor &amp; Garage - LED Fixtures"/>
    <s v="Outdoor &amp; Garage Lighting"/>
    <s v="Exterior"/>
    <n v="0"/>
    <n v="145913.28"/>
    <n v="0"/>
    <x v="0"/>
    <x v="0"/>
    <n v="10.1978380583316"/>
    <s v="Qty / 1,000"/>
    <m/>
    <s v="Private-Lighting"/>
    <s v="lighting"/>
    <n v="1"/>
    <n v="1"/>
    <s v="Lighting"/>
    <n v="0.99989942556735301"/>
    <n v="1.019640158801"/>
    <n v="145898.604854648"/>
    <n v="0"/>
    <n v="0.71"/>
    <n v="103588.0094468"/>
    <n v="0"/>
    <n v="4903"/>
    <n v="1"/>
    <n v="1"/>
    <n v="0"/>
    <n v="0"/>
    <n v="14.276973281664301"/>
    <d v="1900-01-09T04:44:53"/>
    <n v="43455"/>
    <n v="0"/>
    <n v="0"/>
    <n v="0"/>
    <n v="1056373.7451233903"/>
  </r>
  <r>
    <s v="STND-60450"/>
    <s v="Friendly Ford"/>
    <s v="Friendly Ford - 333 E Irving Prk Rd - Roselle"/>
    <s v="Outdoor &amp; Garage - LED Fixtures"/>
    <s v="Outdoor &amp; Garage Lighting"/>
    <s v="Exterior"/>
    <n v="0"/>
    <n v="18239.16"/>
    <n v="0"/>
    <x v="0"/>
    <x v="0"/>
    <n v="10.1978380583316"/>
    <s v="Qty / 1,000"/>
    <m/>
    <s v="Private-Lighting"/>
    <s v="lighting"/>
    <n v="1"/>
    <n v="1"/>
    <s v="Lighting"/>
    <n v="0.99989942556735301"/>
    <n v="1.019640158801"/>
    <n v="18237.325606831"/>
    <n v="0"/>
    <n v="0.71"/>
    <n v="12948.50118085"/>
    <n v="0"/>
    <n v="4903"/>
    <n v="1"/>
    <n v="1"/>
    <n v="0"/>
    <n v="0"/>
    <n v="14.276973281664301"/>
    <d v="1900-01-09T04:44:53"/>
    <n v="43455"/>
    <n v="0"/>
    <n v="0"/>
    <n v="0"/>
    <n v="132046.71814042379"/>
  </r>
  <r>
    <s v="STND-60450"/>
    <s v="Friendly Ford"/>
    <s v="Friendly Ford - 333 E Irving Prk Rd - Roselle"/>
    <s v="Outdoor &amp; Garage - LED Fixtures"/>
    <s v="Outdoor &amp; Garage Lighting"/>
    <s v="Exterior"/>
    <n v="0"/>
    <n v="18239.16"/>
    <n v="0"/>
    <x v="0"/>
    <x v="0"/>
    <n v="10.1978380583316"/>
    <s v="Qty / 1,000"/>
    <m/>
    <s v="Private-Lighting"/>
    <s v="lighting"/>
    <n v="1"/>
    <n v="1"/>
    <s v="Lighting"/>
    <n v="0.99989942556735301"/>
    <n v="1.019640158801"/>
    <n v="18237.325606831"/>
    <n v="0"/>
    <n v="0.71"/>
    <n v="12948.50118085"/>
    <n v="0"/>
    <n v="4903"/>
    <n v="1"/>
    <n v="1"/>
    <n v="0"/>
    <n v="0"/>
    <n v="14.276973281664301"/>
    <d v="1900-01-09T04:44:53"/>
    <n v="43455"/>
    <n v="0"/>
    <n v="0"/>
    <n v="0"/>
    <n v="132046.71814042379"/>
  </r>
  <r>
    <s v="STND-60450"/>
    <s v="Friendly Ford"/>
    <s v="Friendly Ford - 333 E Irving Prk Rd - Roselle"/>
    <s v="Outdoor &amp; Garage - LED Fixtures"/>
    <s v="Outdoor &amp; Garage Lighting"/>
    <s v="Exterior"/>
    <n v="0"/>
    <n v="7477.0749999999998"/>
    <n v="0"/>
    <x v="0"/>
    <x v="0"/>
    <n v="10.1978380583316"/>
    <s v="Qty / 1,000"/>
    <m/>
    <s v="Private-Lighting"/>
    <s v="lighting"/>
    <n v="1"/>
    <n v="1"/>
    <s v="Lighting"/>
    <n v="0.99989942556735301"/>
    <n v="1.019640158801"/>
    <n v="7476.3229974240103"/>
    <n v="0"/>
    <n v="0.71"/>
    <n v="5308.18932817105"/>
    <n v="0"/>
    <n v="4903"/>
    <n v="1"/>
    <n v="1"/>
    <n v="0"/>
    <n v="0"/>
    <n v="14.276973281664301"/>
    <d v="1900-01-09T04:44:53"/>
    <n v="43455"/>
    <n v="0"/>
    <n v="0"/>
    <n v="0"/>
    <n v="54132.055151652377"/>
  </r>
  <r>
    <s v="STND-60450"/>
    <s v="Friendly Ford"/>
    <s v="Friendly Ford - 333 E Irving Prk Rd - Roselle"/>
    <s v="Outdoor &amp; Garage - LED Fixtures"/>
    <s v="Outdoor &amp; Garage Lighting"/>
    <s v="Exterior"/>
    <n v="0"/>
    <n v="2132.8049999999998"/>
    <n v="0"/>
    <x v="0"/>
    <x v="0"/>
    <n v="10.1978380583316"/>
    <s v="Qty / 1,000"/>
    <m/>
    <s v="Private-Lighting"/>
    <s v="lighting"/>
    <n v="1"/>
    <n v="1"/>
    <s v="Lighting"/>
    <n v="0.99989942556735301"/>
    <n v="1.019640158801"/>
    <n v="2132.5904943471801"/>
    <n v="0"/>
    <n v="0.71"/>
    <n v="1514.1392509865"/>
    <n v="0"/>
    <n v="4903"/>
    <n v="1"/>
    <n v="1"/>
    <n v="0"/>
    <n v="0"/>
    <n v="14.276973281664301"/>
    <d v="1900-01-09T04:44:53"/>
    <n v="43455"/>
    <n v="0"/>
    <n v="0"/>
    <n v="0"/>
    <n v="15440.946879323832"/>
  </r>
  <r>
    <s v="STND-60450"/>
    <s v="Friendly Ford"/>
    <s v="Friendly Ford - 333 E Irving Prk Rd - Roselle"/>
    <s v="Outdoor &amp; Garage - LED Fixtures"/>
    <s v="Outdoor &amp; Garage Lighting"/>
    <s v="Exterior"/>
    <n v="0"/>
    <n v="-269.66500000000002"/>
    <n v="0"/>
    <x v="0"/>
    <x v="0"/>
    <n v="10.1978380583316"/>
    <s v="Qty / 1,000"/>
    <m/>
    <s v="Private-Lighting"/>
    <s v="lighting"/>
    <n v="1"/>
    <n v="1"/>
    <s v="Lighting"/>
    <n v="0.99989942556735301"/>
    <n v="1.019640158801"/>
    <n v="-269.63787859562001"/>
    <n v="0"/>
    <n v="0.71"/>
    <n v="-191.44289380289001"/>
    <n v="0"/>
    <n v="4903"/>
    <n v="1"/>
    <n v="1"/>
    <n v="0"/>
    <n v="0"/>
    <n v="14.276973281664301"/>
    <d v="1900-01-09T04:44:53"/>
    <n v="43455"/>
    <n v="0"/>
    <n v="0"/>
    <n v="0"/>
    <n v="-1952.3036284202465"/>
  </r>
  <r>
    <s v="STND-60450"/>
    <s v="Friendly Ford"/>
    <s v="Friendly Ford - 333 E Irving Prk Rd - Roselle"/>
    <s v="Outdoor &amp; Garage - LED Fixtures"/>
    <s v="Outdoor &amp; Garage Lighting"/>
    <s v="Exterior"/>
    <n v="0"/>
    <n v="637.39"/>
    <n v="0"/>
    <x v="0"/>
    <x v="0"/>
    <n v="10.1978380583316"/>
    <s v="Qty / 1,000"/>
    <m/>
    <s v="Private-Lighting"/>
    <s v="lighting"/>
    <n v="1"/>
    <n v="1"/>
    <s v="Lighting"/>
    <n v="0.99989942556735301"/>
    <n v="1.019640158801"/>
    <n v="637.32589486237498"/>
    <n v="0"/>
    <n v="0.71"/>
    <n v="452.50138535228598"/>
    <n v="0"/>
    <n v="4903"/>
    <n v="1"/>
    <n v="1"/>
    <n v="0"/>
    <n v="0"/>
    <n v="14.276973281664301"/>
    <d v="1900-01-09T04:44:53"/>
    <n v="43455"/>
    <n v="0"/>
    <n v="0"/>
    <n v="0"/>
    <n v="4614.5358489933151"/>
  </r>
  <r>
    <s v="STND-60451"/>
    <s v="ABRA Auto Body &amp; Glass LP"/>
    <s v="ABRA Auto Body &amp; Glass Warrenville #6322 - 2S781 State Road 59 - Warrenville"/>
    <s v="New Indoor LED Fixtures"/>
    <s v="Indoor Lighting"/>
    <s v="Miscellaneous"/>
    <n v="0"/>
    <n v="12338.419"/>
    <n v="2.6424799999999999"/>
    <x v="0"/>
    <x v="0"/>
    <n v="14.797277300976599"/>
    <s v="Qty / 1,000"/>
    <m/>
    <s v="Private-Lighting"/>
    <s v="lighting"/>
    <n v="3"/>
    <n v="1"/>
    <s v="Lighting"/>
    <n v="0.91633259480590001"/>
    <n v="1.30467645558681"/>
    <n v="11306.0954980724"/>
    <n v="3.4475814403590199"/>
    <n v="0.71"/>
    <n v="8027.3278036314096"/>
    <n v="2.4477828226549101"/>
    <n v="3379"/>
    <n v="1.0900000000000001"/>
    <n v="1.36"/>
    <n v="2.1999999999999999E-2"/>
    <n v="0.57999999999999996"/>
    <n v="20.7161882213673"/>
    <d v="1900-01-13T19:08:05"/>
    <n v="43270"/>
    <n v="4.3706661262158004"/>
    <n v="228.196422896874"/>
    <n v="0"/>
    <n v="118782.5954961734"/>
  </r>
  <r>
    <s v="STND-60451"/>
    <s v="ABRA Auto Body &amp; Glass LP"/>
    <s v="ABRA Auto Body &amp; Glass Warrenville #6322 - 2S781 State Road 59 - Warrenville"/>
    <s v="New Indoor LED Fixtures"/>
    <s v="Indoor Lighting"/>
    <s v="Miscellaneous"/>
    <n v="0"/>
    <n v="5414.1719999999996"/>
    <n v="1.1595359999999999"/>
    <x v="0"/>
    <x v="0"/>
    <n v="14.797277300976599"/>
    <s v="Qty / 1,000"/>
    <m/>
    <s v="Private-Lighting"/>
    <s v="lighting"/>
    <n v="3"/>
    <n v="1"/>
    <s v="Lighting"/>
    <n v="0.91633259480590001"/>
    <n v="1.30467645558681"/>
    <n v="4961.18227748545"/>
    <n v="1.5128193186053001"/>
    <n v="0.71"/>
    <n v="3522.4394170146702"/>
    <n v="1.0741017162097699"/>
    <n v="3379"/>
    <n v="1.0900000000000001"/>
    <n v="1.36"/>
    <n v="2.1999999999999999E-2"/>
    <n v="0.57999999999999996"/>
    <n v="20.7161882213673"/>
    <d v="1900-01-13T19:08:05"/>
    <n v="43270"/>
    <n v="1.91787438971261"/>
    <n v="100.13395422447699"/>
    <n v="0"/>
    <n v="52122.512829456427"/>
  </r>
  <r>
    <s v="STND-60452"/>
    <s v="The Catholic Bishop of Chicago Our Lady of The Wayside Church"/>
    <s v="The Catholic Bishop of Chicago Our Lady of the Wayside Church - 432 W Park St - Arlington Heights"/>
    <s v="New Indoor LED Fixtures"/>
    <s v="Indoor Lighting"/>
    <s v="Miscellaneous"/>
    <n v="0"/>
    <n v="1163.8630000000001"/>
    <n v="0.24926100000000001"/>
    <x v="0"/>
    <x v="0"/>
    <n v="14.797277300976599"/>
    <s v="Qty / 1,000"/>
    <m/>
    <s v="Private-Lighting"/>
    <s v="lighting"/>
    <n v="3"/>
    <n v="1"/>
    <s v="Lighting"/>
    <n v="0.91633259480590001"/>
    <n v="1.30467645558681"/>
    <n v="1066.4856027885801"/>
    <n v="0.325204957996023"/>
    <n v="0.71"/>
    <n v="757.20477797989099"/>
    <n v="0.23089552017717599"/>
    <n v="3379"/>
    <n v="1.0900000000000001"/>
    <n v="1.36"/>
    <n v="2.1999999999999999E-2"/>
    <n v="0.57999999999999996"/>
    <n v="20.7161882213673"/>
    <d v="1900-01-13T19:08:05"/>
    <n v="43380"/>
    <n v="0.41227809076574901"/>
    <n v="21.5253974874759"/>
    <n v="0"/>
    <n v="11204.569073392866"/>
  </r>
  <r>
    <s v="STND-60452"/>
    <s v="The Catholic Bishop of Chicago Our Lady of The Wayside Church"/>
    <s v="The Catholic Bishop of Chicago Our Lady of the Wayside Church - 432 W Park St - Arlington Heights"/>
    <s v="New Indoor LED Fixtures"/>
    <s v="Indoor Lighting"/>
    <s v="Miscellaneous"/>
    <n v="0"/>
    <n v="3845.1669999999999"/>
    <n v="0.82350699999999999"/>
    <x v="0"/>
    <x v="0"/>
    <n v="14.797277300976599"/>
    <s v="Qty / 1,000"/>
    <m/>
    <s v="Private-Lighting"/>
    <s v="lighting"/>
    <n v="3"/>
    <n v="1"/>
    <s v="Lighting"/>
    <n v="0.91633259480590001"/>
    <n v="1.30467645558681"/>
    <n v="3523.4518545720198"/>
    <n v="1.0744101939109201"/>
    <n v="0.71"/>
    <n v="2501.6508167461302"/>
    <n v="0.76283123767675598"/>
    <n v="3379"/>
    <n v="1.0900000000000001"/>
    <n v="1.36"/>
    <n v="2.1999999999999999E-2"/>
    <n v="0.57999999999999996"/>
    <n v="20.7161882213673"/>
    <d v="1900-01-13T19:08:05"/>
    <n v="43380"/>
    <n v="1.3620818888323101"/>
    <n v="71.115542018884696"/>
    <n v="0"/>
    <n v="37017.620845607082"/>
  </r>
  <r>
    <s v="STND-60452"/>
    <s v="The Catholic Bishop of Chicago Our Lady of The Wayside Church"/>
    <s v="The Catholic Bishop of Chicago Our Lady of the Wayside Church - 432 W Park St - Arlington Heights"/>
    <s v="New Indoor LED Fixtures"/>
    <s v="Indoor Lighting"/>
    <s v="Miscellaneous"/>
    <n v="0"/>
    <n v="3447.3910000000001"/>
    <n v="0.738317"/>
    <x v="0"/>
    <x v="0"/>
    <n v="14.797277300976599"/>
    <s v="Qty / 1,000"/>
    <m/>
    <s v="Private-Lighting"/>
    <s v="lighting"/>
    <n v="3"/>
    <n v="1"/>
    <s v="Lighting"/>
    <n v="0.91633259480590001"/>
    <n v="1.30467645558681"/>
    <n v="3158.9567403405099"/>
    <n v="0.963264806659484"/>
    <n v="0.71"/>
    <n v="2242.8592856417599"/>
    <n v="0.68391801272823405"/>
    <n v="3379"/>
    <n v="1.0900000000000001"/>
    <n v="1.36"/>
    <n v="2.1999999999999999E-2"/>
    <n v="0.57999999999999996"/>
    <n v="20.7161882213673"/>
    <d v="1900-01-13T19:08:05"/>
    <n v="43380"/>
    <n v="1.22117749322957"/>
    <n v="63.758759896780802"/>
    <n v="0"/>
    <n v="33188.210796711406"/>
  </r>
  <r>
    <s v="STND-60452"/>
    <s v="The Catholic Bishop of Chicago Our Lady of The Wayside Church"/>
    <s v="The Catholic Bishop of Chicago Our Lady of the Wayside Church - 432 W Park St - Arlington Heights"/>
    <s v="New Indoor LED Fixtures"/>
    <s v="Indoor Lighting"/>
    <s v="Miscellaneous"/>
    <n v="0"/>
    <n v="5171.0860000000002"/>
    <n v="1.107475"/>
    <x v="0"/>
    <x v="0"/>
    <n v="14.797277300976599"/>
    <s v="Qty / 1,000"/>
    <m/>
    <s v="Private-Lighting"/>
    <s v="lighting"/>
    <n v="3"/>
    <n v="1"/>
    <s v="Lighting"/>
    <n v="0.91633259480590001"/>
    <n v="1.30467645558681"/>
    <n v="4738.4346523444601"/>
    <n v="1.444896557651"/>
    <n v="0.71"/>
    <n v="3364.2886031645698"/>
    <n v="1.0258765559322101"/>
    <n v="3379"/>
    <n v="1.0900000000000001"/>
    <n v="1.36"/>
    <n v="2.1999999999999999E-2"/>
    <n v="0.57999999999999996"/>
    <n v="20.7161882213673"/>
    <d v="1900-01-13T19:08:05"/>
    <n v="43380"/>
    <n v="1.8317654128435601"/>
    <n v="95.638130597778101"/>
    <n v="0"/>
    <n v="49782.31138154136"/>
  </r>
  <r>
    <s v="STND-60452"/>
    <s v="The Catholic Bishop of Chicago Our Lady of The Wayside Church"/>
    <s v="The Catholic Bishop of Chicago Our Lady of the Wayside Church - 432 W Park St - Arlington Heights"/>
    <s v="New Indoor LED Fixtures"/>
    <s v="Indoor Lighting"/>
    <s v="Miscellaneous"/>
    <n v="0"/>
    <n v="4051.4209999999998"/>
    <n v="0.86768000000000001"/>
    <x v="0"/>
    <x v="0"/>
    <n v="14.797277300976599"/>
    <s v="Qty / 1,000"/>
    <m/>
    <s v="Private-Lighting"/>
    <s v="lighting"/>
    <n v="3"/>
    <n v="1"/>
    <s v="Lighting"/>
    <n v="0.91633259480590001"/>
    <n v="1.30467645558681"/>
    <n v="3712.4491175811099"/>
    <n v="1.13204166698356"/>
    <n v="0.71"/>
    <n v="2635.8388734825899"/>
    <n v="0.80374958355832804"/>
    <n v="3379"/>
    <n v="1.0900000000000001"/>
    <n v="1.36"/>
    <n v="2.1999999999999999E-2"/>
    <n v="0.57999999999999996"/>
    <n v="20.7161882213673"/>
    <d v="1900-01-13T19:08:05"/>
    <n v="43380"/>
    <n v="1.43514410114549"/>
    <n v="74.930165675949098"/>
    <n v="0"/>
    <n v="39003.23873161566"/>
  </r>
  <r>
    <s v="STND-60452"/>
    <s v="The Catholic Bishop of Chicago Our Lady of The Wayside Church"/>
    <s v="The Catholic Bishop of Chicago Our Lady of the Wayside Church - 432 W Park St - Arlington Heights"/>
    <s v="Vacancy Sensors"/>
    <s v="Indoor Lighting"/>
    <s v="Miscellaneous"/>
    <n v="0"/>
    <n v="351.66300000000001"/>
    <n v="0.180118"/>
    <x v="0"/>
    <x v="0"/>
    <n v="8"/>
    <s v="Qty / 1,000"/>
    <m/>
    <s v="Private-Lighting"/>
    <s v="lighting"/>
    <n v="3"/>
    <n v="1"/>
    <s v="Lighting"/>
    <n v="0.91633259480590001"/>
    <n v="1.30467645558681"/>
    <n v="322.24026928722702"/>
    <n v="0.23499571382738399"/>
    <n v="0.71"/>
    <n v="228.79059119393099"/>
    <n v="0.16684695681744299"/>
    <n v="3379"/>
    <n v="1.0900000000000001"/>
    <n v="1.36"/>
    <n v="2.1999999999999999E-2"/>
    <n v="0.57999999999999996"/>
    <n v="20.7161882213673"/>
    <d v="1900-01-13T19:08:05"/>
    <n v="43380"/>
    <n v="0.29791545870611602"/>
    <n v="6.5039320406596302"/>
    <n v="0"/>
    <n v="1830.3247295514479"/>
  </r>
  <r>
    <s v="STND-60452"/>
    <s v="The Catholic Bishop of Chicago Our Lady of The Wayside Church"/>
    <s v="The Catholic Bishop of Chicago Our Lady of the Wayside Church - 432 W Park St - Arlington Heights"/>
    <s v="Vacancy Sensors"/>
    <s v="Indoor Lighting"/>
    <s v="Miscellaneous"/>
    <n v="0"/>
    <n v="351.66300000000001"/>
    <n v="0.180118"/>
    <x v="0"/>
    <x v="0"/>
    <n v="8"/>
    <s v="Qty / 1,000"/>
    <m/>
    <s v="Private-Lighting"/>
    <s v="lighting"/>
    <n v="3"/>
    <n v="1"/>
    <s v="Lighting"/>
    <n v="0.91633259480590001"/>
    <n v="1.30467645558681"/>
    <n v="322.24026928722702"/>
    <n v="0.23499571382738399"/>
    <n v="0.71"/>
    <n v="228.79059119393099"/>
    <n v="0.16684695681744299"/>
    <n v="3379"/>
    <n v="1.0900000000000001"/>
    <n v="1.36"/>
    <n v="2.1999999999999999E-2"/>
    <n v="0.57999999999999996"/>
    <n v="20.7161882213673"/>
    <d v="1900-01-13T19:08:05"/>
    <n v="43380"/>
    <n v="0.29791545870611602"/>
    <n v="6.5039320406596302"/>
    <n v="0"/>
    <n v="1830.3247295514479"/>
  </r>
  <r>
    <s v="STND-60452"/>
    <s v="The Catholic Bishop of Chicago Our Lady of The Wayside Church"/>
    <s v="The Catholic Bishop of Chicago Our Lady of the Wayside Church - 432 W Park St - Arlington Heights"/>
    <s v="Vacancy Sensors"/>
    <s v="Indoor Lighting"/>
    <s v="Miscellaneous"/>
    <n v="0"/>
    <n v="164.41399999999999"/>
    <n v="8.4210999999999994E-2"/>
    <x v="0"/>
    <x v="0"/>
    <n v="8"/>
    <s v="Qty / 1,000"/>
    <m/>
    <s v="Private-Lighting"/>
    <s v="lighting"/>
    <n v="3"/>
    <n v="1"/>
    <s v="Lighting"/>
    <n v="0.91633259480590001"/>
    <n v="1.30467645558681"/>
    <n v="150.657907242417"/>
    <n v="0.10986810900142099"/>
    <n v="0.71"/>
    <n v="106.967114142116"/>
    <n v="7.8006357391008599E-2"/>
    <n v="3379"/>
    <n v="1.0900000000000001"/>
    <n v="1.36"/>
    <n v="2.1999999999999999E-2"/>
    <n v="0.57999999999999996"/>
    <n v="20.7161882213673"/>
    <d v="1900-01-13T19:08:05"/>
    <n v="43380"/>
    <n v="0.13928512804439699"/>
    <n v="3.0408017975533701"/>
    <n v="0"/>
    <n v="855.73691313692802"/>
  </r>
  <r>
    <s v="STND-60452"/>
    <s v="The Catholic Bishop of Chicago Our Lady of The Wayside Church"/>
    <s v="The Catholic Bishop of Chicago Our Lady of the Wayside Church - 432 W Park St - Arlington Heights"/>
    <s v="New Indoor LED Fixtures"/>
    <s v="Indoor Lighting"/>
    <s v="Miscellaneous"/>
    <n v="0"/>
    <n v="-1598.47"/>
    <n v="-0.342339"/>
    <x v="0"/>
    <x v="0"/>
    <n v="14.797277300976599"/>
    <s v="Qty / 1,000"/>
    <m/>
    <s v="Private-Lighting"/>
    <s v="lighting"/>
    <n v="3"/>
    <n v="1"/>
    <s v="Lighting"/>
    <n v="0.91633259480590001"/>
    <n v="1.30467645558681"/>
    <n v="-1464.73016281939"/>
    <n v="-0.44664163312913202"/>
    <n v="0.71"/>
    <n v="-1039.95841560176"/>
    <n v="-0.31711555952168402"/>
    <n v="3379"/>
    <n v="1.0900000000000001"/>
    <n v="1.36"/>
    <n v="2.1999999999999999E-2"/>
    <n v="0.57999999999999996"/>
    <n v="20.7161882213673"/>
    <d v="1900-01-13T19:08:05"/>
    <n v="43380"/>
    <n v="-0.56622925092435605"/>
    <n v="-29.563361084427999"/>
    <n v="0"/>
    <n v="-15388.553057143512"/>
  </r>
  <r>
    <s v="STND-60452"/>
    <s v="The Catholic Bishop of Chicago Our Lady of The Wayside Church"/>
    <s v="The Catholic Bishop of Chicago Our Lady of the Wayside Church - 432 W Park St - Arlington Heights"/>
    <s v="New Indoor LED Fixtures"/>
    <s v="Indoor Lighting"/>
    <s v="Miscellaneous"/>
    <n v="0"/>
    <n v="-3300.067"/>
    <n v="-0.70676499999999998"/>
    <x v="0"/>
    <x v="0"/>
    <n v="14.797277300976599"/>
    <s v="Qty / 1,000"/>
    <m/>
    <s v="Private-Lighting"/>
    <s v="lighting"/>
    <n v="3"/>
    <n v="1"/>
    <s v="Lighting"/>
    <n v="0.91633259480590001"/>
    <n v="1.30467645558681"/>
    <n v="-3023.9589571433198"/>
    <n v="-0.922099655132809"/>
    <n v="0.71"/>
    <n v="-2147.0108595717602"/>
    <n v="-0.65469075514429498"/>
    <n v="3379"/>
    <n v="1.0900000000000001"/>
    <n v="1.36"/>
    <n v="2.1999999999999999E-2"/>
    <n v="0.57999999999999996"/>
    <n v="20.7161882213673"/>
    <d v="1900-01-13T19:08:05"/>
    <n v="43380"/>
    <n v="-1.1689904350061"/>
    <n v="-61.0340339973881"/>
    <n v="0"/>
    <n v="-31769.915057291466"/>
  </r>
  <r>
    <s v="STND-60452"/>
    <s v="The Catholic Bishop of Chicago Our Lady of The Wayside Church"/>
    <s v="The Catholic Bishop of Chicago Our Lady of the Wayside Church - 432 W Park St - Arlington Heights"/>
    <s v="New Indoor LED Fixtures"/>
    <s v="Indoor Lighting"/>
    <s v="Miscellaneous"/>
    <n v="0"/>
    <n v="-773.45299999999997"/>
    <n v="-0.16564799999999999"/>
    <x v="0"/>
    <x v="0"/>
    <n v="14.797277300976599"/>
    <s v="Qty / 1,000"/>
    <m/>
    <s v="Private-Lighting"/>
    <s v="lighting"/>
    <n v="3"/>
    <n v="1"/>
    <s v="Lighting"/>
    <n v="0.91633259480590001"/>
    <n v="1.30467645558681"/>
    <n v="-708.74019445040801"/>
    <n v="-0.21611704551504299"/>
    <n v="0.71"/>
    <n v="-503.20553805978898"/>
    <n v="-0.15344310231568101"/>
    <n v="3379"/>
    <n v="1.0900000000000001"/>
    <n v="1.36"/>
    <n v="2.1999999999999999E-2"/>
    <n v="0.57999999999999996"/>
    <n v="20.7161882213673"/>
    <d v="1900-01-13T19:08:05"/>
    <n v="43380"/>
    <n v="-0.27398205567322897"/>
    <n v="-14.3048479613844"/>
    <n v="0"/>
    <n v="-7446.0718860578318"/>
  </r>
  <r>
    <s v="STND-60452"/>
    <s v="The Catholic Bishop of Chicago Our Lady of The Wayside Church"/>
    <s v="The Catholic Bishop of Chicago Our Lady of the Wayside Church - 432 W Park St - Arlington Heights"/>
    <s v="New Indoor LED Fixtures"/>
    <s v="Indoor Lighting"/>
    <s v="Miscellaneous"/>
    <n v="0"/>
    <n v="1392.2159999999999"/>
    <n v="0.29816599999999999"/>
    <x v="0"/>
    <x v="0"/>
    <n v="14.797277300976599"/>
    <s v="Qty / 1,000"/>
    <m/>
    <s v="Private-Lighting"/>
    <s v="lighting"/>
    <n v="3"/>
    <n v="1"/>
    <s v="Lighting"/>
    <n v="0.91633259480590001"/>
    <n v="1.30467645558681"/>
    <n v="1275.7328998102901"/>
    <n v="0.38901016005649602"/>
    <n v="0.71"/>
    <n v="905.77035886530598"/>
    <n v="0.27619721364011202"/>
    <n v="3379"/>
    <n v="1.0900000000000001"/>
    <n v="1.36"/>
    <n v="2.1999999999999999E-2"/>
    <n v="0.57999999999999996"/>
    <n v="20.7161882213673"/>
    <d v="1900-01-13T19:08:05"/>
    <n v="43380"/>
    <n v="0.493167038611176"/>
    <n v="25.7487374273637"/>
    <n v="0"/>
    <n v="13402.935171135021"/>
  </r>
  <r>
    <s v="STND-60452"/>
    <s v="The Catholic Bishop of Chicago Our Lady of The Wayside Church"/>
    <s v="The Catholic Bishop of Chicago Our Lady of the Wayside Church - 432 W Park St - Arlington Heights"/>
    <s v="New Indoor LED Fixtures"/>
    <s v="Indoor Lighting"/>
    <s v="Miscellaneous"/>
    <n v="0"/>
    <n v="-176.78899999999999"/>
    <n v="-3.7862E-2"/>
    <x v="0"/>
    <x v="0"/>
    <n v="14.797277300976599"/>
    <s v="Qty / 1,000"/>
    <m/>
    <s v="Private-Lighting"/>
    <s v="lighting"/>
    <n v="3"/>
    <n v="1"/>
    <s v="Lighting"/>
    <n v="0.91633259480590001"/>
    <n v="1.30467645558681"/>
    <n v="-161.99752310314"/>
    <n v="-4.9397659961427698E-2"/>
    <n v="0.71"/>
    <n v="-115.01824140322999"/>
    <n v="-3.5072338572613597E-2"/>
    <n v="3379"/>
    <n v="1.0900000000000001"/>
    <n v="1.36"/>
    <n v="2.1999999999999999E-2"/>
    <n v="0.57999999999999996"/>
    <n v="20.7161882213673"/>
    <d v="1900-01-13T19:08:05"/>
    <n v="43380"/>
    <n v="-6.2623808267530001E-2"/>
    <n v="-3.26967477822852"/>
    <n v="0"/>
    <n v="-1701.956812714262"/>
  </r>
  <r>
    <s v="STND-60453"/>
    <s v="Gordon Food Service Store, LLC"/>
    <s v="Gordon Food Service Inc - 2330 173rd Street - Lansing"/>
    <s v="LED Refrigerated Display Case Lighting for Open and Closed Cases"/>
    <s v="Refrigeration"/>
    <s v="Grocery/convenience"/>
    <n v="0"/>
    <n v="24122.34"/>
    <n v="2.8706"/>
    <x v="2"/>
    <x v="0"/>
    <n v="8.6177180282661094"/>
    <s v="ΔkWpeak / CF"/>
    <n v="0.69"/>
    <s v="Private-Non-Lighting"/>
    <s v="non_lighting"/>
    <n v="3"/>
    <n v="1"/>
    <s v="Non-Lighting"/>
    <n v="0.98952339343681495"/>
    <n v="0.43468415683807998"/>
    <n v="23869.619734436601"/>
    <n v="1.2478043406193899"/>
    <n v="0.7"/>
    <n v="16708.733814105599"/>
    <n v="0.87346303843357598"/>
    <n v="4661"/>
    <n v="1.07"/>
    <n v="1.24"/>
    <n v="2.9000000000000001E-2"/>
    <n v="0.745"/>
    <n v="15.018236429950701"/>
    <d v="1900-01-09T17:27:20"/>
    <n v="43302"/>
    <n v="1.8084120878541901"/>
    <n v="0"/>
    <n v="0"/>
    <n v="143991.15661931736"/>
  </r>
  <r>
    <s v="STND-60454"/>
    <s v="Farmington Foods, Inc."/>
    <s v="Farmington Foods Inc - 7419 W Franklin St - Forest Park"/>
    <s v="New Indoor LED Fixtures"/>
    <s v="Indoor Lighting"/>
    <s v="Manufacturing"/>
    <n v="0"/>
    <n v="15233.304"/>
    <n v="2.7243219999999999"/>
    <x v="0"/>
    <x v="0"/>
    <n v="10.827197921178"/>
    <s v="Qty / 1,000"/>
    <m/>
    <s v="Private-Lighting"/>
    <s v="lighting"/>
    <n v="3"/>
    <n v="1"/>
    <s v="Lighting"/>
    <n v="0.91633259480590001"/>
    <n v="1.30467645558681"/>
    <n v="13958.7729817871"/>
    <n v="3.55435877083716"/>
    <n v="0.71"/>
    <n v="9910.7288170688407"/>
    <n v="2.5235947272943799"/>
    <n v="4618"/>
    <n v="1.02"/>
    <n v="1.04"/>
    <n v="1.2E-2"/>
    <n v="0.81"/>
    <n v="15.158077089649201"/>
    <d v="1900-01-09T19:51:10"/>
    <n v="43240"/>
    <n v="4.2193242768722197"/>
    <n v="164.22085860926001"/>
    <n v="1"/>
    <n v="107305.42244552665"/>
  </r>
  <r>
    <s v="STND-60455"/>
    <s v="PFM/North Shore Center for the Performing Arts in Skokie"/>
    <s v="North Shore Center for  the Performing Arts in Skokie - 9501 Skokie Blvd - Skokie"/>
    <s v="New Indoor LED Fixtures"/>
    <s v="Indoor Lighting"/>
    <s v="Miscellaneous"/>
    <n v="0"/>
    <n v="62867.004999999997"/>
    <n v="13.464027"/>
    <x v="0"/>
    <x v="0"/>
    <n v="14.797277300976599"/>
    <s v="Qty / 1,000"/>
    <m/>
    <s v="Private-Lighting"/>
    <s v="lighting"/>
    <n v="3"/>
    <n v="1"/>
    <s v="Lighting"/>
    <n v="0.91633259480590001"/>
    <n v="1.30467645558681"/>
    <n v="57607.085819325497"/>
    <n v="17.566199024285101"/>
    <n v="0.71"/>
    <n v="40901.030931721099"/>
    <n v="12.472001307242399"/>
    <n v="3379"/>
    <n v="1.0900000000000001"/>
    <n v="1.36"/>
    <n v="2.1999999999999999E-2"/>
    <n v="0.57999999999999996"/>
    <n v="20.7161882213673"/>
    <d v="1900-01-13T19:08:05"/>
    <n v="43371"/>
    <n v="22.269522089610899"/>
    <n v="1162.7118238762901"/>
    <n v="0"/>
    <n v="605223.89659249841"/>
  </r>
  <r>
    <s v="STND-60456"/>
    <s v="Cook County School District 107"/>
    <s v="Pleasantdale School District 107 - 7450 S Wolf Road - Burr Ridge"/>
    <s v="New Indoor LED Fixtures"/>
    <s v="Indoor Lighting"/>
    <s v="K-12 School"/>
    <n v="0"/>
    <n v="1840.307"/>
    <n v="0.50181100000000001"/>
    <x v="0"/>
    <x v="1"/>
    <n v="15"/>
    <s v="Qty / 1,000"/>
    <m/>
    <s v="Public-Lighting"/>
    <s v="lighting"/>
    <n v="1"/>
    <n v="1"/>
    <s v="Lighting"/>
    <n v="0.95625781801464005"/>
    <n v="1.47347312606477"/>
    <n v="1759.8079562970699"/>
    <n v="0.73940502286368703"/>
    <n v="0.71"/>
    <n v="1249.4636489709201"/>
    <n v="0.52497756623321701"/>
    <n v="2979"/>
    <n v="1.17333333333333"/>
    <n v="1.323"/>
    <n v="2.1333333333333301E-2"/>
    <n v="0.72"/>
    <n v="23.497818059751602"/>
    <d v="1900-01-15T18:49:11"/>
    <n v="43283"/>
    <n v="0.77622934289040801"/>
    <n v="31.996508296310299"/>
    <n v="0"/>
    <n v="18741.954734563802"/>
  </r>
  <r>
    <s v="STND-60456"/>
    <s v="Cook County School District 107"/>
    <s v="Pleasantdale School District 107 - 7450 S Wolf Road - Burr Ridge"/>
    <s v="New Indoor LED Fixtures"/>
    <s v="Indoor Lighting"/>
    <s v="K-12 School"/>
    <n v="0"/>
    <n v="2195.8209999999999"/>
    <n v="0.59875199999999995"/>
    <x v="0"/>
    <x v="1"/>
    <n v="15"/>
    <s v="Qty / 1,000"/>
    <m/>
    <s v="Public-Lighting"/>
    <s v="lighting"/>
    <n v="1"/>
    <n v="1"/>
    <s v="Lighting"/>
    <n v="0.95625781801464005"/>
    <n v="1.47347312606477"/>
    <n v="2099.7709982107199"/>
    <n v="0.88224498117753103"/>
    <n v="0.71"/>
    <n v="1490.8374087296099"/>
    <n v="0.62639393663604703"/>
    <n v="2979"/>
    <n v="1.17333333333333"/>
    <n v="1.323"/>
    <n v="2.1333333333333301E-2"/>
    <n v="0.72"/>
    <n v="23.497818059751602"/>
    <d v="1900-01-15T18:49:11"/>
    <n v="43283"/>
    <n v="0.92618310781213897"/>
    <n v="38.177654512922302"/>
    <n v="0"/>
    <n v="22362.561130944148"/>
  </r>
  <r>
    <s v="STND-60456"/>
    <s v="Cook County School District 107"/>
    <s v="Pleasantdale School District 107 - 7450 S Wolf Road - Burr Ridge"/>
    <s v="New Indoor LED Fixtures"/>
    <s v="Indoor Lighting"/>
    <s v="K-12 School"/>
    <n v="0"/>
    <n v="110306.889"/>
    <n v="30.078258999999999"/>
    <x v="0"/>
    <x v="1"/>
    <n v="15"/>
    <s v="Qty / 1,000"/>
    <m/>
    <s v="Public-Lighting"/>
    <s v="lighting"/>
    <n v="1"/>
    <n v="1"/>
    <s v="Lighting"/>
    <n v="0.95625781801464005"/>
    <n v="1.47347312606477"/>
    <n v="105481.82498712299"/>
    <n v="44.319506315315699"/>
    <n v="0.71"/>
    <n v="74892.095740857403"/>
    <n v="31.4668494838741"/>
    <n v="2979"/>
    <n v="1.17333333333333"/>
    <n v="1.323"/>
    <n v="2.1333333333333301E-2"/>
    <n v="0.72"/>
    <n v="23.497818059751602"/>
    <d v="1900-01-15T18:49:11"/>
    <n v="43283"/>
    <n v="46.5267346049758"/>
    <n v="1917.8513634022399"/>
    <n v="0"/>
    <n v="1123381.4361128611"/>
  </r>
  <r>
    <s v="STND-60456"/>
    <s v="Cook County School District 107"/>
    <s v="Pleasantdale School District 107 - 7450 S Wolf Road - Burr Ridge"/>
    <s v="New Indoor LED Fixtures"/>
    <s v="Indoor Lighting"/>
    <s v="K-12 School"/>
    <n v="0"/>
    <n v="31110.948"/>
    <n v="8.4832699999999992"/>
    <x v="0"/>
    <x v="1"/>
    <n v="15"/>
    <s v="Qty / 1,000"/>
    <m/>
    <s v="Public-Lighting"/>
    <s v="lighting"/>
    <n v="1"/>
    <n v="1"/>
    <s v="Lighting"/>
    <n v="0.95625781801464005"/>
    <n v="1.47347312606477"/>
    <n v="29750.0872508469"/>
    <n v="12.4998703661515"/>
    <n v="0.71"/>
    <n v="21122.561948101298"/>
    <n v="8.8749079599675298"/>
    <n v="2979"/>
    <n v="1.17333333333333"/>
    <n v="1.323"/>
    <n v="2.1333333333333301E-2"/>
    <n v="0.72"/>
    <n v="23.497818059751602"/>
    <d v="1900-01-15T18:49:11"/>
    <n v="43283"/>
    <n v="13.1223968738467"/>
    <n v="540.91067728812595"/>
    <n v="0"/>
    <n v="316838.4292215195"/>
  </r>
  <r>
    <s v="STND-60456"/>
    <s v="Cook County School District 107"/>
    <s v="Pleasantdale School District 107 - 7450 S Wolf Road - Burr Ridge"/>
    <s v="New Indoor LED Fixtures"/>
    <s v="Indoor Lighting"/>
    <s v="K-12 School"/>
    <n v="0"/>
    <n v="846.95899999999995"/>
    <n v="0.23094700000000001"/>
    <x v="0"/>
    <x v="1"/>
    <n v="15"/>
    <s v="Qty / 1,000"/>
    <m/>
    <s v="Public-Lighting"/>
    <s v="lighting"/>
    <n v="1"/>
    <n v="1"/>
    <s v="Lighting"/>
    <n v="0.95625781801464005"/>
    <n v="1.47347312606477"/>
    <n v="809.91116528786097"/>
    <n v="0.34029419804527999"/>
    <n v="0.71"/>
    <n v="575.03692735438096"/>
    <n v="0.241608880612149"/>
    <n v="2979"/>
    <n v="1.17333333333333"/>
    <n v="1.323"/>
    <n v="2.1333333333333301E-2"/>
    <n v="0.72"/>
    <n v="23.497818059751602"/>
    <d v="1900-01-15T18:49:11"/>
    <n v="43283"/>
    <n v="0.35724174649920198"/>
    <n v="14.7256575506884"/>
    <n v="0"/>
    <n v="8625.5539103157153"/>
  </r>
  <r>
    <s v="STND-60456"/>
    <s v="Cook County School District 107"/>
    <s v="Pleasantdale School District 107 - 7450 S Wolf Road - Burr Ridge"/>
    <s v="Occupancy Sensors Plus Daylighting Controls"/>
    <s v="Indoor Lighting"/>
    <s v="K-12 School"/>
    <n v="0"/>
    <n v="26808.79"/>
    <n v="6.0202140000000002"/>
    <x v="0"/>
    <x v="1"/>
    <n v="8"/>
    <s v="Qty / 1,000"/>
    <m/>
    <s v="Public-Lighting"/>
    <s v="lighting"/>
    <n v="1"/>
    <n v="1"/>
    <s v="Lighting"/>
    <n v="0.95625781801464005"/>
    <n v="1.47347312606477"/>
    <n v="25636.115029012701"/>
    <n v="8.8706235421588708"/>
    <n v="0.71"/>
    <n v="18201.641670599001"/>
    <n v="6.2981427149328004"/>
    <n v="2979"/>
    <n v="1.17333333333333"/>
    <n v="1.323"/>
    <n v="2.1333333333333301E-2"/>
    <n v="0.72"/>
    <n v="23.497818059751602"/>
    <d v="1900-01-15T18:49:11"/>
    <n v="43283"/>
    <n v="9.3124039873172002"/>
    <n v="466.11118234568499"/>
    <n v="0"/>
    <n v="145613.13336479201"/>
  </r>
  <r>
    <s v="STND-60456"/>
    <s v="Cook County School District 107"/>
    <s v="Pleasantdale School District 107 - 7450 S Wolf Road - Burr Ridge"/>
    <s v="New Indoor LED Fixtures"/>
    <s v="Indoor Lighting"/>
    <s v="K-12 School"/>
    <n v="0"/>
    <n v="11083.666999999999"/>
    <n v="3.0222720000000001"/>
    <x v="0"/>
    <x v="1"/>
    <n v="15"/>
    <s v="Qty / 1,000"/>
    <m/>
    <s v="Public-Lighting"/>
    <s v="lighting"/>
    <n v="1"/>
    <n v="1"/>
    <s v="Lighting"/>
    <n v="0.95625781801464005"/>
    <n v="1.47347312606477"/>
    <n v="10598.843221020899"/>
    <n v="4.4532365716580102"/>
    <n v="0.71"/>
    <n v="7525.1786869248199"/>
    <n v="3.1617979658771902"/>
    <n v="2979"/>
    <n v="1.17333333333333"/>
    <n v="1.323"/>
    <n v="2.1333333333333301E-2"/>
    <n v="0.72"/>
    <n v="23.497818059751602"/>
    <d v="1900-01-15T18:49:11"/>
    <n v="43283"/>
    <n v="4.67501949657556"/>
    <n v="192.70624038219799"/>
    <n v="0"/>
    <n v="112877.6803038723"/>
  </r>
  <r>
    <s v="STND-60456"/>
    <s v="Cook County School District 107"/>
    <s v="Pleasantdale School District 107 - 7450 S Wolf Road - Burr Ridge"/>
    <s v="New Indoor LED Fixtures"/>
    <s v="Indoor Lighting"/>
    <s v="K-12 School"/>
    <n v="0"/>
    <n v="4684.4179999999997"/>
    <n v="1.2773380000000001"/>
    <x v="0"/>
    <x v="1"/>
    <n v="15"/>
    <s v="Qty / 1,000"/>
    <m/>
    <s v="Public-Lighting"/>
    <s v="lighting"/>
    <n v="1"/>
    <n v="1"/>
    <s v="Lighting"/>
    <n v="0.95625781801464005"/>
    <n v="1.47347312606477"/>
    <n v="4479.5113353485003"/>
    <n v="1.8821232159013199"/>
    <n v="0.71"/>
    <n v="3180.4530480974399"/>
    <n v="1.33630748328994"/>
    <n v="2979"/>
    <n v="1.17333333333333"/>
    <n v="1.323"/>
    <n v="2.1333333333333301E-2"/>
    <n v="0.72"/>
    <n v="23.497818059751602"/>
    <d v="1900-01-15T18:49:11"/>
    <n v="43283"/>
    <n v="1.97585791540829"/>
    <n v="81.445660642700005"/>
    <n v="0"/>
    <n v="47706.795721461596"/>
  </r>
  <r>
    <s v="STND-60456"/>
    <s v="Cook County School District 107"/>
    <s v="Pleasantdale School District 107 - 7450 S Wolf Road - Burr Ridge"/>
    <s v="New Indoor LED Fixtures"/>
    <s v="Indoor Lighting"/>
    <s v="K-12 School"/>
    <n v="0"/>
    <n v="2021.549"/>
    <n v="0.55123200000000006"/>
    <x v="0"/>
    <x v="1"/>
    <n v="15"/>
    <s v="Qty / 1,000"/>
    <m/>
    <s v="Public-Lighting"/>
    <s v="lighting"/>
    <n v="1"/>
    <n v="1"/>
    <s v="Lighting"/>
    <n v="0.95625781801464005"/>
    <n v="1.47347312606477"/>
    <n v="1933.12203574968"/>
    <n v="0.812225538226934"/>
    <n v="0.71"/>
    <n v="1372.5166453822701"/>
    <n v="0.57668013214112301"/>
    <n v="2979"/>
    <n v="1.17333333333333"/>
    <n v="1.323"/>
    <n v="2.1333333333333301E-2"/>
    <n v="0.72"/>
    <n v="23.497818059751602"/>
    <d v="1900-01-15T18:49:11"/>
    <n v="43283"/>
    <n v="0.85267651195403305"/>
    <n v="35.147673377266898"/>
    <n v="0"/>
    <n v="20587.74968073405"/>
  </r>
  <r>
    <s v="STND-60456"/>
    <s v="Cook County School District 107"/>
    <s v="Pleasantdale School District 107 - 7450 S Wolf Road - Burr Ridge"/>
    <s v="Occupancy Sensors Plus Daylighting Controls"/>
    <s v="Indoor Lighting"/>
    <s v="K-12 School"/>
    <n v="0"/>
    <n v="344.505"/>
    <n v="7.7363000000000001E-2"/>
    <x v="0"/>
    <x v="1"/>
    <n v="8"/>
    <s v="Qty / 1,000"/>
    <m/>
    <s v="Public-Lighting"/>
    <s v="lighting"/>
    <n v="1"/>
    <n v="1"/>
    <s v="Lighting"/>
    <n v="0.95625781801464005"/>
    <n v="1.47347312606477"/>
    <n v="329.435599595133"/>
    <n v="0.113992301451749"/>
    <n v="0.71"/>
    <n v="233.89927571254501"/>
    <n v="8.0934534030741495E-2"/>
    <n v="2979"/>
    <n v="1.17333333333333"/>
    <n v="1.323"/>
    <n v="2.1333333333333301E-2"/>
    <n v="0.72"/>
    <n v="23.497818059751602"/>
    <d v="1900-01-15T18:49:11"/>
    <n v="43283"/>
    <n v="0.119669418673625"/>
    <n v="5.9897381744569698"/>
    <n v="0"/>
    <n v="1871.19420570036"/>
  </r>
  <r>
    <s v="STND-60457"/>
    <s v="National Pasteurized Eggs"/>
    <s v="National Pasteurized Eggs - 2963 Bernice Rd - Lansing"/>
    <s v="No-Loss Condensate Drains"/>
    <s v="Compressed Air"/>
    <s v="Manufacturing"/>
    <n v="0"/>
    <n v="2798.0160000000001"/>
    <n v="0.433"/>
    <x v="4"/>
    <x v="0"/>
    <n v="10"/>
    <s v="ΔkWpeak / CF"/>
    <n v="0.95"/>
    <s v="Private-Non-Lighting"/>
    <s v="non_lighting"/>
    <n v="3"/>
    <n v="1"/>
    <s v="Non-Lighting"/>
    <n v="0.98952339343681495"/>
    <n v="0.43468415683807998"/>
    <n v="2768.7022872104999"/>
    <n v="0.18821823991088901"/>
    <n v="0.7"/>
    <n v="1938.09160104735"/>
    <n v="0.131752767937622"/>
    <n v="4618"/>
    <n v="1.02"/>
    <n v="1.04"/>
    <n v="1.2E-2"/>
    <n v="0.81"/>
    <n v="15.158077089649201"/>
    <d v="1900-01-09T19:51:10"/>
    <n v="43296"/>
    <n v="0.19812446306409401"/>
    <n v="0"/>
    <n v="0"/>
    <n v="19380.916010473498"/>
  </r>
  <r>
    <s v="STND-60457"/>
    <s v="National Pasteurized Eggs"/>
    <s v="National Pasteurized Eggs - 2963 Bernice Rd - Lansing"/>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296"/>
    <n v="3.8206449574715502"/>
    <n v="0"/>
    <n v="0"/>
    <n v="360325.048486082"/>
  </r>
  <r>
    <s v="STND-60457"/>
    <s v="National Pasteurized Eggs"/>
    <s v="National Pasteurized Eggs - 2963 Bernice Rd - Lansing"/>
    <s v="Efficient Refrigerated Compressed Air Dryer"/>
    <s v="Compressed Air"/>
    <s v="Manufacturing"/>
    <n v="0"/>
    <n v="1164.8"/>
    <n v="0.25600000000000001"/>
    <x v="4"/>
    <x v="0"/>
    <n v="10"/>
    <s v="ΔkWpeak / CF"/>
    <n v="0.95"/>
    <s v="Private-Non-Lighting"/>
    <s v="non_lighting"/>
    <n v="3"/>
    <n v="1"/>
    <s v="Non-Lighting"/>
    <n v="0.98952339343681495"/>
    <n v="0.43468415683807998"/>
    <n v="1152.5968486751999"/>
    <n v="0.111279144150549"/>
    <n v="0.7"/>
    <n v="806.81779407264196"/>
    <n v="7.7895400905383994E-2"/>
    <n v="4618"/>
    <n v="1.02"/>
    <n v="1.04"/>
    <n v="1.2E-2"/>
    <n v="0.81"/>
    <n v="15.158077089649201"/>
    <d v="1900-01-09T19:51:10"/>
    <n v="43296"/>
    <n v="0.117135941211104"/>
    <n v="0"/>
    <n v="0"/>
    <n v="8068.1779407264194"/>
  </r>
  <r>
    <s v="STND-60458"/>
    <s v="FDS 1007 Evanston LLC"/>
    <s v="FDS 1007 Evanston LLC c/o Transwestern - 1007 Church St Ste 300 - Evanston"/>
    <s v="Demand Controlled Ventilation: Conditioned Space"/>
    <s v="HVAC"/>
    <s v="Office"/>
    <n v="0"/>
    <n v="151756.79999999999"/>
    <n v="0"/>
    <x v="3"/>
    <x v="0"/>
    <n v="10"/>
    <s v="NA"/>
    <m/>
    <s v="Private-Non-Lighting"/>
    <s v="non_lighting"/>
    <n v="3"/>
    <n v="156000"/>
    <s v="Non-Lighting"/>
    <n v="0.98952339343681495"/>
    <n v="0.43468415683807998"/>
    <n v="150166.903713112"/>
    <n v="0"/>
    <n v="0.7"/>
    <n v="105116.832599178"/>
    <n v="0"/>
    <n v="2885"/>
    <n v="1.165"/>
    <n v="1.3779999999999999"/>
    <n v="2.5499999999999998E-2"/>
    <n v="0.55000000000000004"/>
    <n v="24.263431542460999"/>
    <d v="1900-01-16T07:56:40"/>
    <n v="43297"/>
    <n v="0"/>
    <n v="0"/>
    <n v="0"/>
    <n v="1051168.32599178"/>
  </r>
  <r>
    <s v="STND-60459"/>
    <s v="ReConserve of Illinois"/>
    <s v="ReConserve of Illinois - 6160 S River Road - Hodgkins"/>
    <s v="Outdoor &amp; Garage - LED Fixtures"/>
    <s v="Outdoor &amp; Garage Lighting"/>
    <s v="Exterior"/>
    <n v="0"/>
    <n v="17503.71"/>
    <n v="0"/>
    <x v="0"/>
    <x v="0"/>
    <n v="10.1978380583316"/>
    <s v="Qty / 1,000"/>
    <m/>
    <s v="Private-Lighting"/>
    <s v="lighting"/>
    <n v="2"/>
    <n v="1"/>
    <s v="Lighting"/>
    <n v="0.97902139861649395"/>
    <n v="0.93591656730105399"/>
    <n v="17136.506645177498"/>
    <n v="0"/>
    <n v="0.71"/>
    <n v="12166.919718076"/>
    <n v="0"/>
    <n v="4903"/>
    <n v="1"/>
    <n v="1"/>
    <n v="0"/>
    <n v="0"/>
    <n v="14.276973281664301"/>
    <d v="1900-01-09T04:44:53"/>
    <n v="43301"/>
    <n v="0"/>
    <n v="0"/>
    <n v="0"/>
    <n v="124076.27695366062"/>
  </r>
  <r>
    <s v="STND-60459"/>
    <s v="ReConserve of Illinois"/>
    <s v="ReConserve of Illinois - 6160 S River Road - Hodgkins"/>
    <s v="Outdoor &amp; Garage - LED Fixtures"/>
    <s v="Outdoor &amp; Garage Lighting"/>
    <s v="Exterior"/>
    <n v="0"/>
    <n v="2990.83"/>
    <n v="0"/>
    <x v="0"/>
    <x v="0"/>
    <n v="10.1978380583316"/>
    <s v="Qty / 1,000"/>
    <m/>
    <s v="Private-Lighting"/>
    <s v="lighting"/>
    <n v="2"/>
    <n v="1"/>
    <s v="Lighting"/>
    <n v="0.97902139861649395"/>
    <n v="0.93591656730105399"/>
    <n v="2928.0865696241699"/>
    <n v="0"/>
    <n v="0.71"/>
    <n v="2078.94146443316"/>
    <n v="0"/>
    <n v="4903"/>
    <n v="1"/>
    <n v="1"/>
    <n v="0"/>
    <n v="0"/>
    <n v="14.276973281664301"/>
    <d v="1900-01-09T04:44:53"/>
    <n v="43301"/>
    <n v="0"/>
    <n v="0"/>
    <n v="0"/>
    <n v="21200.708387040111"/>
  </r>
  <r>
    <s v="STND-60459"/>
    <s v="ReConserve of Illinois"/>
    <s v="ReConserve of Illinois - 6160 S River Road - Hodgkins"/>
    <s v="Outdoor &amp; Garage - LED Fixtures"/>
    <s v="Outdoor &amp; Garage Lighting"/>
    <s v="Exterior"/>
    <n v="0"/>
    <n v="13091.01"/>
    <n v="0"/>
    <x v="0"/>
    <x v="0"/>
    <n v="10.1978380583316"/>
    <s v="Qty / 1,000"/>
    <m/>
    <s v="Private-Lighting"/>
    <s v="lighting"/>
    <n v="2"/>
    <n v="1"/>
    <s v="Lighting"/>
    <n v="0.97902139861649395"/>
    <n v="0.93591656730105399"/>
    <n v="12816.3789195025"/>
    <n v="0"/>
    <n v="0.71"/>
    <n v="9099.6290328467803"/>
    <n v="0"/>
    <n v="4903"/>
    <n v="1"/>
    <n v="1"/>
    <n v="0"/>
    <n v="0"/>
    <n v="14.276973281664301"/>
    <d v="1900-01-09T04:44:53"/>
    <n v="43301"/>
    <n v="0"/>
    <n v="0"/>
    <n v="0"/>
    <n v="92796.543267864065"/>
  </r>
  <r>
    <s v="STND-60459"/>
    <s v="ReConserve of Illinois"/>
    <s v="ReConserve of Illinois - 6160 S River Road - Hodgkins"/>
    <s v="Outdoor &amp; Garage - LED Fixtures"/>
    <s v="Outdoor &amp; Garage Lighting"/>
    <s v="Exterior"/>
    <n v="0"/>
    <n v="7379.0150000000003"/>
    <n v="0"/>
    <x v="0"/>
    <x v="0"/>
    <n v="10.1978380583316"/>
    <s v="Qty / 1,000"/>
    <m/>
    <s v="Private-Lighting"/>
    <s v="lighting"/>
    <n v="2"/>
    <n v="1"/>
    <s v="Lighting"/>
    <n v="0.97902139861649395"/>
    <n v="0.93591656730105399"/>
    <n v="7224.2135857120802"/>
    <n v="0"/>
    <n v="0.71"/>
    <n v="5129.1916458555797"/>
    <n v="0"/>
    <n v="4903"/>
    <n v="1"/>
    <n v="1"/>
    <n v="0"/>
    <n v="0"/>
    <n v="14.276973281664301"/>
    <d v="1900-01-09T04:44:53"/>
    <n v="43301"/>
    <n v="0"/>
    <n v="0"/>
    <n v="0"/>
    <n v="52306.665774582529"/>
  </r>
  <r>
    <s v="STND-60459"/>
    <s v="ReConserve of Illinois"/>
    <s v="ReConserve of Illinois - 6160 S River Road - Hodgkins"/>
    <s v="Photocells"/>
    <s v="Outdoor &amp; Garage Lighting"/>
    <s v="Manufacturing"/>
    <n v="0"/>
    <n v="978.6"/>
    <n v="0"/>
    <x v="0"/>
    <x v="0"/>
    <n v="8"/>
    <s v="Qty / 1,000"/>
    <m/>
    <s v="Private-Lighting"/>
    <s v="lighting"/>
    <n v="2"/>
    <n v="1"/>
    <s v="Lighting"/>
    <n v="0.97902139861649395"/>
    <n v="0.93591656730105399"/>
    <n v="958.07034068610096"/>
    <n v="0"/>
    <n v="0.71"/>
    <n v="680.22994188713096"/>
    <n v="0"/>
    <n v="4618"/>
    <n v="1.02"/>
    <n v="1.04"/>
    <n v="1.2E-2"/>
    <n v="0.81"/>
    <n v="15.158077089649201"/>
    <d v="1900-01-09T19:51:10"/>
    <n v="43301"/>
    <n v="0"/>
    <n v="11.271415772777701"/>
    <n v="0"/>
    <n v="5441.8395350970477"/>
  </r>
  <r>
    <s v="STND-60459"/>
    <s v="ReConserve of Illinois"/>
    <s v="ReConserve of Illinois - 6160 S River Road - Hodgkins"/>
    <s v="New Indoor LED Fixtures"/>
    <s v="Indoor Lighting"/>
    <s v="Manufacturing"/>
    <n v="0"/>
    <n v="44442.247000000003"/>
    <n v="7.9480440000000003"/>
    <x v="0"/>
    <x v="0"/>
    <n v="10.827197921178"/>
    <s v="Qty / 1,000"/>
    <m/>
    <s v="Private-Lighting"/>
    <s v="lighting"/>
    <n v="2"/>
    <n v="1"/>
    <s v="Lighting"/>
    <n v="0.97902139861649395"/>
    <n v="0.93591656730105399"/>
    <n v="43509.910815599702"/>
    <n v="7.4387060572377397"/>
    <n v="0.71"/>
    <n v="30892.036679075802"/>
    <n v="5.2814813006387897"/>
    <n v="4618"/>
    <n v="1.02"/>
    <n v="1.04"/>
    <n v="1.2E-2"/>
    <n v="0.81"/>
    <n v="15.158077089649201"/>
    <d v="1900-01-09T19:51:10"/>
    <n v="43301"/>
    <n v="8.8303728124854395"/>
    <n v="511.88130371293698"/>
    <n v="0"/>
    <n v="334474.19531264401"/>
  </r>
  <r>
    <s v="STND-60459"/>
    <s v="ReConserve of Illinois"/>
    <s v="ReConserve of Illinois - 6160 S River Road - Hodgkins"/>
    <s v="New Indoor LED Fixtures"/>
    <s v="Indoor Lighting"/>
    <s v="Manufacturing"/>
    <n v="0"/>
    <n v="8219.5779999999995"/>
    <n v="1.4699880000000001"/>
    <x v="0"/>
    <x v="0"/>
    <n v="10.827197921178"/>
    <s v="Qty / 1,000"/>
    <m/>
    <s v="Private-Lighting"/>
    <s v="lighting"/>
    <n v="2"/>
    <n v="1"/>
    <s v="Lighting"/>
    <n v="0.97902139861649395"/>
    <n v="0.93591656730105399"/>
    <n v="8047.1427495973603"/>
    <n v="1.37578612293374"/>
    <n v="0.71"/>
    <n v="5713.4713522141301"/>
    <n v="0.97680814728295595"/>
    <n v="4618"/>
    <n v="1.02"/>
    <n v="1.04"/>
    <n v="1.2E-2"/>
    <n v="0.81"/>
    <n v="15.158077089649201"/>
    <d v="1900-01-09T19:51:10"/>
    <n v="43301"/>
    <n v="1.63317440994034"/>
    <n v="94.672267642321899"/>
    <n v="0"/>
    <n v="61860.885147402885"/>
  </r>
  <r>
    <s v="STND-60459"/>
    <s v="ReConserve of Illinois"/>
    <s v="ReConserve of Illinois - 6160 S River Road - Hodgkins"/>
    <s v="New Indoor LED Fixtures"/>
    <s v="Indoor Lighting"/>
    <s v="Manufacturing"/>
    <n v="0"/>
    <n v="12783.916999999999"/>
    <n v="2.2862740000000001"/>
    <x v="0"/>
    <x v="0"/>
    <n v="10.827197921178"/>
    <s v="Qty / 1,000"/>
    <m/>
    <s v="Private-Lighting"/>
    <s v="lighting"/>
    <n v="2"/>
    <n v="1"/>
    <s v="Lighting"/>
    <n v="0.97902139861649395"/>
    <n v="0.93591656730105399"/>
    <n v="12515.7283011372"/>
    <n v="2.1397617139896501"/>
    <n v="0.71"/>
    <n v="8886.1670938073894"/>
    <n v="1.5192308169326501"/>
    <n v="4618"/>
    <n v="1.02"/>
    <n v="1.04"/>
    <n v="1.2E-2"/>
    <n v="0.81"/>
    <n v="15.158077089649201"/>
    <d v="1900-01-09T19:51:10"/>
    <n v="43301"/>
    <n v="2.5400780080598899"/>
    <n v="147.24386236632"/>
    <n v="0"/>
    <n v="96212.289885311708"/>
  </r>
  <r>
    <s v="STND-60459"/>
    <s v="ReConserve of Illinois"/>
    <s v="ReConserve of Illinois - 6160 S River Road - Hodgkins"/>
    <s v="New Indoor LED Fixtures"/>
    <s v="Indoor Lighting"/>
    <s v="Manufacturing"/>
    <n v="0"/>
    <n v="6782.9179999999997"/>
    <n v="1.2130559999999999"/>
    <x v="0"/>
    <x v="0"/>
    <n v="10.827197921178"/>
    <s v="Qty / 1,000"/>
    <m/>
    <s v="Private-Lighting"/>
    <s v="lighting"/>
    <n v="2"/>
    <n v="1"/>
    <s v="Lighting"/>
    <n v="0.97902139861649395"/>
    <n v="0.93591656730105399"/>
    <n v="6640.6218670609896"/>
    <n v="1.13531920746395"/>
    <n v="0.71"/>
    <n v="4714.8415256133003"/>
    <n v="0.80607663729940204"/>
    <n v="4618"/>
    <n v="1.02"/>
    <n v="1.04"/>
    <n v="1.2E-2"/>
    <n v="0.81"/>
    <n v="15.158077089649201"/>
    <d v="1900-01-09T19:51:10"/>
    <n v="43301"/>
    <n v="1.34771985691352"/>
    <n v="78.124963141894"/>
    <n v="0"/>
    <n v="51048.522364804034"/>
  </r>
  <r>
    <s v="STND-60459"/>
    <s v="ReConserve of Illinois"/>
    <s v="ReConserve of Illinois - 6160 S River Road - Hodgkins"/>
    <s v="New Indoor LED Fixtures"/>
    <s v="Indoor Lighting"/>
    <s v="Manufacturing"/>
    <n v="0"/>
    <n v="1507.3150000000001"/>
    <n v="0.26956799999999997"/>
    <x v="0"/>
    <x v="0"/>
    <n v="10.827197921178"/>
    <s v="Qty / 1,000"/>
    <m/>
    <s v="Private-Lighting"/>
    <s v="lighting"/>
    <n v="2"/>
    <n v="1"/>
    <s v="Lighting"/>
    <n v="0.97902139861649395"/>
    <n v="0.93591656730105399"/>
    <n v="1475.6936394556201"/>
    <n v="0.25229315721420997"/>
    <n v="0.71"/>
    <n v="1047.74248401349"/>
    <n v="0.17912814162208901"/>
    <n v="4618"/>
    <n v="1.02"/>
    <n v="1.04"/>
    <n v="1.2E-2"/>
    <n v="0.81"/>
    <n v="15.158077089649201"/>
    <d v="1900-01-09T19:51:10"/>
    <n v="43301"/>
    <n v="0.29949330153633702"/>
    <n v="17.3611016406544"/>
    <n v="0"/>
    <n v="11344.115244840732"/>
  </r>
  <r>
    <s v="STND-60459"/>
    <s v="ReConserve of Illinois"/>
    <s v="ReConserve of Illinois - 6160 S River Road - Hodgkins"/>
    <s v="Occupancy Sensors Plus Daylighting Controls"/>
    <s v="Indoor Lighting"/>
    <s v="Manufacturing"/>
    <n v="0"/>
    <n v="17212.333999999999"/>
    <n v="2.2533889999999999"/>
    <x v="0"/>
    <x v="0"/>
    <n v="8"/>
    <s v="Qty / 1,000"/>
    <m/>
    <s v="Private-Lighting"/>
    <s v="lighting"/>
    <n v="2"/>
    <n v="1"/>
    <s v="Lighting"/>
    <n v="0.97902139861649395"/>
    <n v="0.93591656730105399"/>
    <n v="16851.243306134202"/>
    <n v="2.1089840976739498"/>
    <n v="0.71"/>
    <n v="11964.382747355299"/>
    <n v="1.49737870934851"/>
    <n v="4618"/>
    <n v="1.02"/>
    <n v="1.04"/>
    <n v="1.2E-2"/>
    <n v="0.81"/>
    <n v="15.158077089649201"/>
    <d v="1900-01-09T19:51:10"/>
    <n v="43301"/>
    <n v="2.5035423761561701"/>
    <n v="198.249921248638"/>
    <n v="0"/>
    <n v="95715.061978842394"/>
  </r>
  <r>
    <s v="STND-60460"/>
    <s v="Shoreline Park Condominium Association"/>
    <s v="Shoreline Park Condo Association - 4950 N Marine Dr - Chicago"/>
    <s v="New Indoor LED Fixtures"/>
    <s v="Indoor Lighting"/>
    <s v="Miscellaneous (24/7)"/>
    <n v="0"/>
    <n v="80262.282000000007"/>
    <n v="8.9398510000000009"/>
    <x v="0"/>
    <x v="0"/>
    <n v="6.5651260504201696"/>
    <s v="Qty / 1,000"/>
    <m/>
    <s v="Private-Lighting"/>
    <s v="lighting"/>
    <n v="3"/>
    <n v="1"/>
    <s v="Lighting"/>
    <n v="0.91633259480590001"/>
    <n v="1.30467645558681"/>
    <n v="73546.945130102904"/>
    <n v="11.663613116154201"/>
    <n v="0.71"/>
    <n v="52218.331042373"/>
    <n v="8.2811653124694597"/>
    <n v="7616"/>
    <n v="1.1100000000000001"/>
    <n v="1.29"/>
    <n v="2.1999999999999999E-2"/>
    <n v="0.76"/>
    <n v="9.1911764705882408"/>
    <d v="1900-01-05T13:33:47"/>
    <n v="43270"/>
    <n v="11.8967902041556"/>
    <n v="1457.68720077681"/>
    <n v="0"/>
    <n v="342819.92543574719"/>
  </r>
  <r>
    <s v="STND-60460"/>
    <s v="Shoreline Park Condominium Association"/>
    <s v="Shoreline Park Condo Association - 4950 N Marine Dr - Chicago"/>
    <s v="Occupancy Sensors Plus Daylighting Controls"/>
    <s v="Indoor Lighting"/>
    <s v="Miscellaneous (24/7)"/>
    <n v="0"/>
    <n v="9062.7579999999998"/>
    <n v="0.80884400000000001"/>
    <x v="0"/>
    <x v="0"/>
    <n v="8"/>
    <s v="Qty / 1,000"/>
    <m/>
    <s v="Private-Lighting"/>
    <s v="lighting"/>
    <n v="3"/>
    <n v="1"/>
    <s v="Lighting"/>
    <n v="0.91633259480590001"/>
    <n v="1.30467645558681"/>
    <n v="8304.5005542379295"/>
    <n v="1.0552797230426501"/>
    <n v="0.71"/>
    <n v="5896.1953935089296"/>
    <n v="0.74924860336028498"/>
    <n v="7616"/>
    <n v="1.1100000000000001"/>
    <n v="1.29"/>
    <n v="2.1999999999999999E-2"/>
    <n v="0.76"/>
    <n v="9.1911764705882408"/>
    <d v="1900-01-05T13:33:47"/>
    <n v="43270"/>
    <n v="1.0763767064898599"/>
    <n v="164.59370467858901"/>
    <n v="0"/>
    <n v="47169.563148071436"/>
  </r>
  <r>
    <s v="STND-60461"/>
    <s v="Gateway Meridian, Inc."/>
    <s v="Mid America Real Estate Group - 996 N Rte 59 Unit A - Aurora"/>
    <s v="Outdoor &amp; Garage - LED Fixtures"/>
    <s v="Outdoor &amp; Garage Lighting"/>
    <s v="Exterior"/>
    <n v="0"/>
    <n v="5903.2120000000004"/>
    <n v="0"/>
    <x v="0"/>
    <x v="0"/>
    <n v="10.1978380583316"/>
    <s v="Qty / 1,000"/>
    <m/>
    <s v="Private-Lighting"/>
    <s v="lighting"/>
    <n v="3"/>
    <n v="1"/>
    <s v="Lighting"/>
    <n v="0.91633259480590001"/>
    <n v="1.30467645558681"/>
    <n v="5409.3055696493302"/>
    <n v="0"/>
    <n v="0.71"/>
    <n v="3840.6069544510201"/>
    <n v="0"/>
    <n v="4903"/>
    <n v="1"/>
    <n v="1"/>
    <n v="0"/>
    <n v="0"/>
    <n v="14.276973281664301"/>
    <d v="1900-01-09T04:44:53"/>
    <n v="43302"/>
    <n v="0"/>
    <n v="0"/>
    <n v="0"/>
    <n v="39165.887767193628"/>
  </r>
  <r>
    <s v="STND-60461"/>
    <s v="Gateway Meridian, Inc."/>
    <s v="Mid America Real Estate Group - 996 N Rte 59 Unit A - Aurora"/>
    <s v="Photocells"/>
    <s v="Outdoor &amp; Garage Lighting"/>
    <s v="Retail (strip mall)"/>
    <n v="0"/>
    <n v="84.28"/>
    <n v="0"/>
    <x v="0"/>
    <x v="0"/>
    <n v="8"/>
    <s v="Qty / 1,000"/>
    <m/>
    <s v="Private-Lighting"/>
    <s v="lighting"/>
    <n v="3"/>
    <n v="1"/>
    <s v="Lighting"/>
    <n v="0.91633259480590001"/>
    <n v="1.30467645558681"/>
    <n v="77.228511090241199"/>
    <n v="0"/>
    <n v="0.71"/>
    <n v="54.832242874071298"/>
    <n v="0"/>
    <n v="4093"/>
    <n v="1.1200000000000001"/>
    <n v="1.29"/>
    <n v="1.9E-2"/>
    <n v="0.71"/>
    <n v="17.102369899829"/>
    <d v="1900-01-11T05:11:01"/>
    <n v="43302"/>
    <n v="0"/>
    <n v="1.3101265274237399"/>
    <n v="0"/>
    <n v="438.65794299257038"/>
  </r>
  <r>
    <s v="STND-60462"/>
    <s v="Modern Plating Corporation"/>
    <s v="Modern Plating Corporation - 701 S Hancock Ave - Freeport"/>
    <s v="Variable Displacement Screw Air Compressor"/>
    <s v="Compressed Air"/>
    <s v="Manufacturing"/>
    <n v="0"/>
    <n v="31500"/>
    <n v="5.0250000000000004"/>
    <x v="4"/>
    <x v="0"/>
    <n v="10"/>
    <s v="ΔkWpeak / CF"/>
    <n v="0.95"/>
    <s v="Private-Non-Lighting"/>
    <s v="non_lighting"/>
    <n v="3"/>
    <n v="1"/>
    <s v="Non-Lighting"/>
    <n v="0.98952339343681495"/>
    <n v="0.43468415683807998"/>
    <n v="31169.986893259698"/>
    <n v="2.1842878881113501"/>
    <n v="0.7"/>
    <n v="21818.990825281799"/>
    <n v="1.52900152167795"/>
    <n v="4618"/>
    <n v="1.02"/>
    <n v="1.04"/>
    <n v="1.2E-2"/>
    <n v="0.81"/>
    <n v="15.158077089649201"/>
    <d v="1900-01-09T19:51:10"/>
    <n v="43267"/>
    <n v="2.2992504085382701"/>
    <n v="0"/>
    <n v="0"/>
    <n v="218189.90825281799"/>
  </r>
  <r>
    <s v="STND-60463"/>
    <s v="DLS Electronic Systems"/>
    <s v="DLS Electronic Systems Inc - 200 E Marquardt Drive - Wheeling"/>
    <s v="Retrofit of Existing Indoor Fixtures to LED"/>
    <s v="Indoor Lighting"/>
    <s v="Warehouse"/>
    <n v="0"/>
    <n v="17529.248"/>
    <n v="2.7741820000000001"/>
    <x v="0"/>
    <x v="0"/>
    <n v="9.5383441434566993"/>
    <s v="Qty / 1,000"/>
    <m/>
    <s v="Private-Lighting"/>
    <s v="lighting"/>
    <n v="3"/>
    <n v="1"/>
    <s v="Lighting"/>
    <n v="0.91633259480590001"/>
    <n v="1.30467645558681"/>
    <n v="16062.621304836101"/>
    <n v="3.6194099389127201"/>
    <n v="0.71"/>
    <n v="11404.4611264337"/>
    <n v="2.5697810566280301"/>
    <n v="5242"/>
    <n v="1"/>
    <n v="1.22"/>
    <n v="1.0999999999999999E-2"/>
    <n v="0.68"/>
    <n v="13.3536818008394"/>
    <d v="1900-01-08T12:55:13"/>
    <n v="43344"/>
    <n v="4.3628374384193798"/>
    <n v="176.688834353197"/>
    <n v="0"/>
    <n v="108779.67499459848"/>
  </r>
  <r>
    <s v="STND-60463"/>
    <s v="DLS Electronic Systems"/>
    <s v="DLS Electronic Systems Inc - 200 E Marquardt Drive - Wheeling"/>
    <s v="Retrofit of Existing Indoor Fixtures to LED"/>
    <s v="Indoor Lighting"/>
    <s v="Warehouse"/>
    <n v="0"/>
    <n v="9246.8880000000008"/>
    <n v="1.463414"/>
    <x v="0"/>
    <x v="0"/>
    <n v="9.5383441434566993"/>
    <s v="Qty / 1,000"/>
    <m/>
    <s v="Private-Lighting"/>
    <s v="lighting"/>
    <n v="3"/>
    <n v="1"/>
    <s v="Lighting"/>
    <n v="0.91633259480590001"/>
    <n v="1.30467645558681"/>
    <n v="8473.2248749195405"/>
    <n v="1.9092817905761099"/>
    <n v="0.71"/>
    <n v="6015.9896611928698"/>
    <n v="1.3555900713090401"/>
    <n v="5242"/>
    <n v="1"/>
    <n v="1.22"/>
    <n v="1.0999999999999999E-2"/>
    <n v="0.68"/>
    <n v="13.3536818008394"/>
    <d v="1900-01-08T12:55:13"/>
    <n v="43344"/>
    <n v="2.3014486385922299"/>
    <n v="93.205473624114902"/>
    <n v="0"/>
    <n v="57382.57975193506"/>
  </r>
  <r>
    <s v="STND-60463"/>
    <s v="DLS Electronic Systems"/>
    <s v="DLS Electronic Systems Inc - 200 E Marquardt Drive - Wheeling"/>
    <s v="Retrofit of Existing Indoor Fixtures to LED"/>
    <s v="Indoor Lighting"/>
    <s v="Warehouse"/>
    <n v="0"/>
    <n v="1027.432"/>
    <n v="0.162602"/>
    <x v="0"/>
    <x v="0"/>
    <n v="9.5383441434566993"/>
    <s v="Qty / 1,000"/>
    <m/>
    <s v="Private-Lighting"/>
    <s v="lighting"/>
    <n v="3"/>
    <n v="1"/>
    <s v="Lighting"/>
    <n v="0.91633259480590001"/>
    <n v="1.30467645558681"/>
    <n v="941.46943054661494"/>
    <n v="0.212143001031326"/>
    <n v="0.71"/>
    <n v="668.44329568809701"/>
    <n v="0.15062153073224099"/>
    <n v="5242"/>
    <n v="1"/>
    <n v="1.22"/>
    <n v="1.0999999999999999E-2"/>
    <n v="0.68"/>
    <n v="13.3536818008394"/>
    <d v="1900-01-08T12:55:13"/>
    <n v="43344"/>
    <n v="0.255717214357915"/>
    <n v="10.3561637360128"/>
    <n v="0"/>
    <n v="6375.8421946594544"/>
  </r>
  <r>
    <s v="STND-60463"/>
    <s v="DLS Electronic Systems"/>
    <s v="DLS Electronic Systems Inc - 200 E Marquardt Drive - Wheeling"/>
    <s v="Retrofit of Existing Indoor Fixtures to LED"/>
    <s v="Indoor Lighting"/>
    <s v="Warehouse"/>
    <n v="0"/>
    <n v="1824.2159999999999"/>
    <n v="0.28870099999999999"/>
    <x v="0"/>
    <x v="0"/>
    <n v="9.5383441434566993"/>
    <s v="Qty / 1,000"/>
    <m/>
    <s v="Private-Lighting"/>
    <s v="lighting"/>
    <n v="3"/>
    <n v="1"/>
    <s v="Lighting"/>
    <n v="0.91633259480590001"/>
    <n v="1.30467645558681"/>
    <n v="1671.5885807664399"/>
    <n v="0.37666139740436699"/>
    <n v="0.71"/>
    <n v="1186.8278923441701"/>
    <n v="0.26742959215709999"/>
    <n v="5242"/>
    <n v="1"/>
    <n v="1.22"/>
    <n v="1.0999999999999999E-2"/>
    <n v="0.68"/>
    <n v="13.3536818008394"/>
    <d v="1900-01-08T12:55:13"/>
    <n v="43344"/>
    <n v="0.45402772107565897"/>
    <n v="18.3874743884308"/>
    <n v="0"/>
    <n v="11320.372876232073"/>
  </r>
  <r>
    <s v="STND-60464"/>
    <s v="D.L.S. Electronic Systems"/>
    <s v="DLS Electronic Systems Inc - Phase 2 - 1250 Peterson Drive - Wheeling"/>
    <s v="Outdoor &amp; Garage - LED Fixtures"/>
    <s v="Outdoor &amp; Garage Lighting"/>
    <s v="Exterior"/>
    <n v="0"/>
    <n v="2574.0749999999998"/>
    <n v="0"/>
    <x v="0"/>
    <x v="0"/>
    <n v="10.1978380583316"/>
    <s v="Qty / 1,000"/>
    <m/>
    <s v="Private-Lighting"/>
    <s v="lighting"/>
    <n v="3"/>
    <n v="1"/>
    <s v="Lighting"/>
    <n v="0.91633259480590001"/>
    <n v="1.30467645558681"/>
    <n v="2358.7088239750001"/>
    <n v="0"/>
    <n v="0.71"/>
    <n v="1674.68326502225"/>
    <n v="0"/>
    <n v="4903"/>
    <n v="1"/>
    <n v="1"/>
    <n v="0"/>
    <n v="0"/>
    <n v="14.276973281664301"/>
    <d v="1900-01-09T04:44:53"/>
    <n v="43275"/>
    <n v="0"/>
    <n v="0"/>
    <n v="0"/>
    <n v="17078.148735694926"/>
  </r>
  <r>
    <s v="STND-60464"/>
    <s v="D.L.S. Electronic Systems"/>
    <s v="DLS Electronic Systems Inc - Phase 2 - 1250 Peterson Drive - Wheeling"/>
    <s v="Outdoor &amp; Garage - LED Fixtures"/>
    <s v="Outdoor &amp; Garage Lighting"/>
    <s v="Exterior"/>
    <n v="0"/>
    <n v="10369.844999999999"/>
    <n v="0"/>
    <x v="0"/>
    <x v="0"/>
    <n v="10.1978380583316"/>
    <s v="Qty / 1,000"/>
    <m/>
    <s v="Private-Lighting"/>
    <s v="lighting"/>
    <n v="3"/>
    <n v="1"/>
    <s v="Lighting"/>
    <n v="0.91633259480590001"/>
    <n v="1.30467645558681"/>
    <n v="9502.2269765849906"/>
    <n v="0"/>
    <n v="0.71"/>
    <n v="6746.5811533753404"/>
    <n v="0"/>
    <n v="4903"/>
    <n v="1"/>
    <n v="1"/>
    <n v="0"/>
    <n v="0"/>
    <n v="14.276973281664301"/>
    <d v="1900-01-09T04:44:53"/>
    <n v="43275"/>
    <n v="0"/>
    <n v="0"/>
    <n v="0"/>
    <n v="68800.542049513751"/>
  </r>
  <r>
    <s v="STND-60464"/>
    <s v="D.L.S. Electronic Systems"/>
    <s v="DLS Electronic Systems Inc - Phase 2 - 1250 Peterson Drive - Wheeling"/>
    <s v="Outdoor &amp; Garage - LED Fixtures"/>
    <s v="Outdoor &amp; Garage Lighting"/>
    <s v="Exterior"/>
    <n v="0"/>
    <n v="735.45"/>
    <n v="0"/>
    <x v="0"/>
    <x v="0"/>
    <n v="10.1978380583316"/>
    <s v="Qty / 1,000"/>
    <m/>
    <s v="Private-Lighting"/>
    <s v="lighting"/>
    <n v="3"/>
    <n v="1"/>
    <s v="Lighting"/>
    <n v="0.91633259480590001"/>
    <n v="1.30467645558681"/>
    <n v="673.91680684999903"/>
    <n v="0"/>
    <n v="0.71"/>
    <n v="478.48093286349899"/>
    <n v="0"/>
    <n v="4903"/>
    <n v="1"/>
    <n v="1"/>
    <n v="0"/>
    <n v="0"/>
    <n v="14.276973281664301"/>
    <d v="1900-01-09T04:44:53"/>
    <n v="43275"/>
    <n v="0"/>
    <n v="0"/>
    <n v="0"/>
    <n v="4879.4710673413974"/>
  </r>
  <r>
    <s v="STND-60464"/>
    <s v="D.L.S. Electronic Systems"/>
    <s v="DLS Electronic Systems Inc - Phase 2 - 1250 Peterson Drive - Wheeling"/>
    <s v="Photocells"/>
    <s v="Outdoor &amp; Garage Lighting"/>
    <s v="Miscellaneous"/>
    <n v="0"/>
    <n v="184.8"/>
    <n v="0"/>
    <x v="0"/>
    <x v="0"/>
    <n v="8"/>
    <s v="Qty / 1,000"/>
    <m/>
    <s v="Private-Lighting"/>
    <s v="lighting"/>
    <n v="3"/>
    <n v="1"/>
    <s v="Lighting"/>
    <n v="0.91633259480590001"/>
    <n v="1.30467645558681"/>
    <n v="169.33826352013"/>
    <n v="0"/>
    <n v="0.71"/>
    <n v="120.230167099293"/>
    <n v="0"/>
    <n v="3379"/>
    <n v="1.0900000000000001"/>
    <n v="1.36"/>
    <n v="2.1999999999999999E-2"/>
    <n v="0.57999999999999996"/>
    <n v="20.7161882213673"/>
    <d v="1900-01-13T19:08:05"/>
    <n v="43275"/>
    <n v="0"/>
    <n v="3.4178365114154698"/>
    <n v="0"/>
    <n v="961.84133679434399"/>
  </r>
  <r>
    <s v="STND-60465"/>
    <s v="Wheeling Park District"/>
    <s v="Wheeling Park District - 1000 N Milwaukee Ave - Wheeling"/>
    <s v="Air-Cooled Chiller"/>
    <s v="HVAC"/>
    <s v="Miscellaneous"/>
    <n v="0"/>
    <n v="17875.439999999999"/>
    <n v="6.9979199999999997"/>
    <x v="3"/>
    <x v="1"/>
    <n v="20"/>
    <s v="ΔkWpeak / CF"/>
    <n v="1"/>
    <s v="Public-Non-Lighting"/>
    <s v="non_lighting"/>
    <n v="3"/>
    <n v="1"/>
    <s v="Non-Lighting"/>
    <n v="1.01534080484258"/>
    <n v="0.52563350510805795"/>
    <n v="18149.663636515201"/>
    <n v="3.6783412180657802"/>
    <n v="0.7"/>
    <n v="12704.7645455606"/>
    <n v="2.5748388526460499"/>
    <n v="3379"/>
    <n v="1.0900000000000001"/>
    <n v="1.36"/>
    <n v="2.1999999999999999E-2"/>
    <n v="0.57999999999999996"/>
    <n v="20.7161882213673"/>
    <d v="1900-01-13T19:08:05"/>
    <n v="43260"/>
    <n v="3.6783412180657802"/>
    <n v="0"/>
    <n v="0"/>
    <n v="254095.29091121198"/>
  </r>
  <r>
    <s v="STND-60467"/>
    <s v="Diesel Radiator Co"/>
    <s v="Diesel Radiator Co - 2701 United Lane -  Elk Grove Village"/>
    <s v="Retrofit of Existing Indoor Fixtures to LED"/>
    <s v="Indoor Lighting"/>
    <s v="Manufacturing"/>
    <n v="0"/>
    <n v="36373.4"/>
    <n v="6.5050129999999999"/>
    <x v="0"/>
    <x v="0"/>
    <n v="10.827197921178"/>
    <s v="Qty / 1,000"/>
    <m/>
    <s v="Private-Lighting"/>
    <s v="lighting"/>
    <n v="3"/>
    <n v="1"/>
    <s v="Lighting"/>
    <n v="0.91633259480590001"/>
    <n v="1.30467645558681"/>
    <n v="33330.132003912899"/>
    <n v="8.4869373043860996"/>
    <n v="0.71"/>
    <n v="23664.393722778201"/>
    <n v="6.0257254861141298"/>
    <n v="4618"/>
    <n v="1.02"/>
    <n v="1.04"/>
    <n v="1.2E-2"/>
    <n v="0.81"/>
    <n v="15.158077089649201"/>
    <d v="1900-01-09T19:51:10"/>
    <n v="43280"/>
    <n v="10.0747118997936"/>
    <n v="392.119200046034"/>
    <n v="0"/>
    <n v="256219.07452120184"/>
  </r>
  <r>
    <s v="STND-60467"/>
    <s v="Diesel Radiator Co"/>
    <s v="Diesel Radiator Co - 2701 United Lane -  Elk Grove Village"/>
    <s v="Retrofit of Existing Indoor Fixtures to LED"/>
    <s v="Indoor Lighting"/>
    <s v="Manufacturing"/>
    <n v="0"/>
    <n v="9675.0789999999997"/>
    <n v="1.7302900000000001"/>
    <x v="0"/>
    <x v="0"/>
    <n v="10.827197921178"/>
    <s v="Qty / 1,000"/>
    <m/>
    <s v="Private-Lighting"/>
    <s v="lighting"/>
    <n v="3"/>
    <n v="1"/>
    <s v="Lighting"/>
    <n v="0.91633259480590001"/>
    <n v="1.30467645558681"/>
    <n v="8865.5902450220692"/>
    <n v="2.2574686243372999"/>
    <n v="0.71"/>
    <n v="6294.5690739656702"/>
    <n v="1.6028027232794799"/>
    <n v="4618"/>
    <n v="1.02"/>
    <n v="1.04"/>
    <n v="1.2E-2"/>
    <n v="0.81"/>
    <n v="15.158077089649201"/>
    <d v="1900-01-09T19:51:10"/>
    <n v="43280"/>
    <n v="2.6798060592797901"/>
    <n v="104.30106170614199"/>
    <n v="0"/>
    <n v="68152.545192352438"/>
  </r>
  <r>
    <s v="STND-60467"/>
    <s v="Diesel Radiator Co"/>
    <s v="Diesel Radiator Co - 2701 United Lane -  Elk Grove Village"/>
    <s v="Retrofit of Existing Indoor Fixtures to LED"/>
    <s v="Indoor Lighting"/>
    <s v="Manufacturing"/>
    <n v="0"/>
    <n v="273.20100000000002"/>
    <n v="4.8859E-2"/>
    <x v="0"/>
    <x v="0"/>
    <n v="10.827197921178"/>
    <s v="Qty / 1,000"/>
    <m/>
    <s v="Private-Lighting"/>
    <s v="lighting"/>
    <n v="3"/>
    <n v="1"/>
    <s v="Lighting"/>
    <n v="0.91633259480590001"/>
    <n v="1.30467645558681"/>
    <n v="250.342981233567"/>
    <n v="6.3745186943515803E-2"/>
    <n v="0.71"/>
    <n v="177.74351667583201"/>
    <n v="4.5259082729896198E-2"/>
    <n v="4618"/>
    <n v="1.02"/>
    <n v="1.04"/>
    <n v="1.2E-2"/>
    <n v="0.81"/>
    <n v="15.158077089649201"/>
    <d v="1900-01-09T19:51:10"/>
    <n v="43280"/>
    <n v="7.5670924671789805E-2"/>
    <n v="2.9452115439243101"/>
    <n v="0"/>
    <n v="1924.4642342554355"/>
  </r>
  <r>
    <s v="STND-60467"/>
    <s v="Diesel Radiator Co"/>
    <s v="Diesel Radiator Co - 2701 United Lane -  Elk Grove Village"/>
    <s v="Retrofit of Existing Indoor Fixtures to LED"/>
    <s v="Indoor Lighting"/>
    <s v="Manufacturing"/>
    <n v="0"/>
    <n v="6858.2839999999997"/>
    <n v="1.226534"/>
    <x v="0"/>
    <x v="0"/>
    <n v="10.827197921178"/>
    <s v="Qty / 1,000"/>
    <m/>
    <s v="Private-Lighting"/>
    <s v="lighting"/>
    <n v="3"/>
    <n v="1"/>
    <s v="Lighting"/>
    <n v="0.91633259480590001"/>
    <n v="1.30467645558681"/>
    <n v="6284.46917363579"/>
    <n v="1.60023003177671"/>
    <n v="0.71"/>
    <n v="4461.9731132814104"/>
    <n v="1.13616332256146"/>
    <n v="4618"/>
    <n v="1.02"/>
    <n v="1.04"/>
    <n v="1.2E-2"/>
    <n v="0.81"/>
    <n v="15.158077089649201"/>
    <d v="1900-01-09T19:51:10"/>
    <n v="43280"/>
    <n v="1.8996082998299"/>
    <n v="73.934931454538699"/>
    <n v="0"/>
    <n v="48310.666016472613"/>
  </r>
  <r>
    <s v="STND-60467"/>
    <s v="Diesel Radiator Co"/>
    <s v="Diesel Radiator Co - 2701 United Lane -  Elk Grove Village"/>
    <s v="Retrofit of Existing Indoor Fixtures to LED"/>
    <s v="Indoor Lighting"/>
    <s v="Manufacturing"/>
    <n v="0"/>
    <n v="489.87700000000001"/>
    <n v="8.7609999999999993E-2"/>
    <x v="0"/>
    <x v="0"/>
    <n v="10.827197921178"/>
    <s v="Qty / 1,000"/>
    <m/>
    <s v="Private-Lighting"/>
    <s v="lighting"/>
    <n v="3"/>
    <n v="1"/>
    <s v="Lighting"/>
    <n v="0.91633259480590001"/>
    <n v="1.30467645558681"/>
    <n v="448.89026254573002"/>
    <n v="0.11430270427396"/>
    <n v="0.71"/>
    <n v="318.71208640746801"/>
    <n v="8.1154920034511704E-2"/>
    <n v="4618"/>
    <n v="1.02"/>
    <n v="1.04"/>
    <n v="1.2E-2"/>
    <n v="0.81"/>
    <n v="15.158077089649201"/>
    <d v="1900-01-09T19:51:10"/>
    <n v="43280"/>
    <n v="0.13568697088551801"/>
    <n v="5.2810619123027003"/>
    <n v="0"/>
    <n v="3450.7588394052405"/>
  </r>
  <r>
    <s v="STND-60467"/>
    <s v="Diesel Radiator Co"/>
    <s v="Diesel Radiator Co - 2701 United Lane -  Elk Grove Village"/>
    <s v="Retrofit of Existing Indoor Fixtures to LED"/>
    <s v="Indoor Lighting"/>
    <s v="Manufacturing"/>
    <n v="0"/>
    <n v="75.366"/>
    <n v="1.3478E-2"/>
    <x v="0"/>
    <x v="0"/>
    <n v="10.827197921178"/>
    <s v="Qty / 1,000"/>
    <m/>
    <s v="Private-Lighting"/>
    <s v="lighting"/>
    <n v="3"/>
    <n v="1"/>
    <s v="Lighting"/>
    <n v="0.91633259480590001"/>
    <n v="1.30467645558681"/>
    <n v="69.060322340141397"/>
    <n v="1.7584429268399E-2"/>
    <n v="0.71"/>
    <n v="49.032828861500398"/>
    <n v="1.2484944780563299E-2"/>
    <n v="4618"/>
    <n v="1.02"/>
    <n v="1.04"/>
    <n v="1.2E-2"/>
    <n v="0.81"/>
    <n v="15.158077089649201"/>
    <d v="1900-01-09T19:51:10"/>
    <n v="43280"/>
    <n v="2.0874203784899101E-2"/>
    <n v="0.81247438047225196"/>
    <n v="0"/>
    <n v="530.88814271871377"/>
  </r>
  <r>
    <s v="STND-60467"/>
    <s v="Diesel Radiator Co"/>
    <s v="Diesel Radiator Co - 2701 United Lane -  Elk Grove Village"/>
    <s v="Retrofit of Existing Indoor Fixtures to LED"/>
    <s v="Indoor Lighting"/>
    <s v="Manufacturing"/>
    <n v="0"/>
    <n v="5073.058"/>
    <n v="0.90726499999999999"/>
    <x v="0"/>
    <x v="0"/>
    <n v="10.827197921178"/>
    <s v="Qty / 1,000"/>
    <m/>
    <s v="Private-Lighting"/>
    <s v="lighting"/>
    <n v="3"/>
    <n v="1"/>
    <s v="Lighting"/>
    <n v="0.91633259480590001"/>
    <n v="1.30467645558681"/>
    <n v="4648.6084007408299"/>
    <n v="1.18368728447796"/>
    <n v="0.71"/>
    <n v="3300.5119645259902"/>
    <n v="0.84041797197935397"/>
    <n v="4618"/>
    <n v="1.02"/>
    <n v="1.04"/>
    <n v="1.2E-2"/>
    <n v="0.81"/>
    <n v="15.158077089649201"/>
    <d v="1900-01-09T19:51:10"/>
    <n v="43280"/>
    <n v="1.40513685241924"/>
    <n v="54.689510596950903"/>
    <n v="0"/>
    <n v="35735.296281138915"/>
  </r>
  <r>
    <s v="STND-60468"/>
    <s v="RCLB Holding Company, LLC"/>
    <s v="The Racquet Ball Club of Lake Bluff - 945 N Shore Dr - Lake Bluff"/>
    <s v="Retrofit of Existing Indoor Fixtures to LED"/>
    <s v="Indoor Lighting"/>
    <s v="Miscellaneous"/>
    <n v="0"/>
    <n v="3878.3150000000001"/>
    <n v="0.83060599999999996"/>
    <x v="0"/>
    <x v="0"/>
    <n v="14.797277300976599"/>
    <s v="Qty / 1,000"/>
    <m/>
    <s v="Private-Lighting"/>
    <s v="lighting"/>
    <n v="3"/>
    <n v="1"/>
    <s v="Lighting"/>
    <n v="0.91633259480590001"/>
    <n v="1.30467645558681"/>
    <n v="3553.8264474246398"/>
    <n v="1.0836720920691301"/>
    <n v="0.71"/>
    <n v="2523.2167776715"/>
    <n v="0.76940718536908603"/>
    <n v="3379"/>
    <n v="1.0900000000000001"/>
    <n v="1.36"/>
    <n v="2.1999999999999999E-2"/>
    <n v="0.57999999999999996"/>
    <n v="20.7161882213673"/>
    <d v="1900-01-13T19:08:05"/>
    <n v="43262"/>
    <n v="1.3738236461322699"/>
    <n v="71.728607195726696"/>
    <n v="0"/>
    <n v="37336.738349681807"/>
  </r>
  <r>
    <s v="STND-60468"/>
    <s v="RCLB Holding Company, LLC"/>
    <s v="The Racquet Ball Club of Lake Bluff - 945 N Shore Dr - Lake Bluff"/>
    <s v="Retrofit of Existing Indoor Fixtures to LED"/>
    <s v="Indoor Lighting"/>
    <s v="Miscellaneous"/>
    <n v="0"/>
    <n v="2423.4859999999999"/>
    <n v="0.51902999999999999"/>
    <x v="0"/>
    <x v="0"/>
    <n v="14.797277300976599"/>
    <s v="Qty / 1,000"/>
    <m/>
    <s v="Private-Lighting"/>
    <s v="lighting"/>
    <n v="3"/>
    <n v="1"/>
    <s v="Lighting"/>
    <n v="0.91633259480590001"/>
    <n v="1.30467645558681"/>
    <n v="2220.7192148557701"/>
    <n v="0.67716622074321997"/>
    <n v="0.71"/>
    <n v="1576.7106425475999"/>
    <n v="0.48078801672768601"/>
    <n v="3379"/>
    <n v="1.0900000000000001"/>
    <n v="1.36"/>
    <n v="2.1999999999999999E-2"/>
    <n v="0.57999999999999996"/>
    <n v="20.7161882213673"/>
    <d v="1900-01-13T19:08:05"/>
    <n v="43262"/>
    <n v="0.85847644617548202"/>
    <n v="44.821855712685299"/>
    <n v="0"/>
    <n v="23331.024601177829"/>
  </r>
  <r>
    <s v="STND-60469"/>
    <s v="Board of Education City of Chicago"/>
    <s v="Healy Elementary School - 3010 S Parnell - Chicago"/>
    <s v="New Indoor LED Fixtures"/>
    <s v="Indoor Lighting"/>
    <s v="K-12 School"/>
    <n v="0"/>
    <n v="19239.574000000001"/>
    <n v="5.2462080000000002"/>
    <x v="0"/>
    <x v="1"/>
    <n v="15"/>
    <s v="Qty / 1,000"/>
    <m/>
    <s v="Public-Lighting"/>
    <s v="lighting"/>
    <n v="3"/>
    <n v="1"/>
    <s v="Lighting"/>
    <n v="0.99829244462109001"/>
    <n v="0.987374621353864"/>
    <n v="19206.721361928401"/>
    <n v="5.1799726375436101"/>
    <n v="0.71"/>
    <n v="13636.7721669691"/>
    <n v="3.67778057265597"/>
    <n v="2979"/>
    <n v="1.17333333333333"/>
    <n v="1.323"/>
    <n v="2.1333333333333301E-2"/>
    <n v="0.72"/>
    <n v="23.497818059751602"/>
    <d v="1900-01-15T18:49:11"/>
    <n v="43292"/>
    <n v="5.4379489350210104"/>
    <n v="349.21311567142499"/>
    <n v="0"/>
    <n v="204551.58250453649"/>
  </r>
  <r>
    <s v="STND-60470"/>
    <s v="JackWolf C-J-D, Inc"/>
    <s v="Jack Wolf Chrysler Jeep Dodge - 1615 N State Street - Belvidere"/>
    <s v="New Indoor LED Fixtures"/>
    <s v="Indoor Lighting"/>
    <s v="Miscellaneous"/>
    <n v="0"/>
    <n v="5844.8040000000001"/>
    <n v="1.1677729999999999"/>
    <x v="0"/>
    <x v="0"/>
    <n v="14.797277300976599"/>
    <s v="Qty / 1,000"/>
    <m/>
    <s v="Private-Lighting"/>
    <s v="lighting"/>
    <n v="3"/>
    <n v="1"/>
    <s v="Lighting"/>
    <n v="0.91633259480590001"/>
    <n v="1.30467645558681"/>
    <n v="5355.7844154518998"/>
    <n v="1.52356593856997"/>
    <n v="0.71"/>
    <n v="3802.60693497085"/>
    <n v="1.0817318163846801"/>
    <n v="3379"/>
    <n v="1.0900000000000001"/>
    <n v="1.36"/>
    <n v="2.1999999999999999E-2"/>
    <n v="0.57999999999999996"/>
    <n v="20.7161882213673"/>
    <d v="1900-01-13T19:08:05"/>
    <n v="43336"/>
    <n v="1.9314984008239999"/>
    <n v="108.09840104581799"/>
    <n v="0"/>
    <n v="56268.229283380359"/>
  </r>
  <r>
    <s v="STND-60472"/>
    <s v="Barrington Bear"/>
    <s v="Barrington Bear - 227 W Northwest Hwy - Barrington"/>
    <s v="New Indoor LED Fixtures"/>
    <s v="Indoor Lighting"/>
    <s v="Restaurant"/>
    <n v="0"/>
    <n v="13551.067999999999"/>
    <n v="1.8519730000000001"/>
    <x v="0"/>
    <x v="0"/>
    <n v="8.9750493627714896"/>
    <s v="Qty / 1,000"/>
    <m/>
    <s v="Private-Lighting"/>
    <s v="lighting"/>
    <n v="3"/>
    <n v="1"/>
    <s v="Lighting"/>
    <n v="0.91633259480590001"/>
    <n v="1.30467645558681"/>
    <n v="12417.2853028312"/>
    <n v="2.4162255694824699"/>
    <n v="0.71"/>
    <n v="8816.2725650101493"/>
    <n v="1.71552015433255"/>
    <n v="5571"/>
    <n v="1.17"/>
    <n v="1.31"/>
    <n v="2.1000000000000001E-2"/>
    <n v="0.68"/>
    <n v="12.565069107880101"/>
    <d v="1900-01-07T23:24:04"/>
    <n v="43278"/>
    <n v="2.71242205824255"/>
    <n v="222.87435158927801"/>
    <n v="0"/>
    <n v="79126.481466614103"/>
  </r>
  <r>
    <s v="STND-60472"/>
    <s v="Barrington Bear"/>
    <s v="Barrington Bear - 227 W Northwest Hwy - Barrington"/>
    <s v="Outdoor &amp; Garage - LED Fixtures"/>
    <s v="Outdoor &amp; Garage Lighting"/>
    <s v="Exterior"/>
    <n v="0"/>
    <n v="21475.14"/>
    <n v="0"/>
    <x v="0"/>
    <x v="0"/>
    <n v="10.1978380583316"/>
    <s v="Qty / 1,000"/>
    <m/>
    <s v="Private-Lighting"/>
    <s v="lighting"/>
    <n v="3"/>
    <n v="1"/>
    <s v="Lighting"/>
    <n v="0.91633259480590001"/>
    <n v="1.30467645558681"/>
    <n v="19678.37076002"/>
    <n v="0"/>
    <n v="0.71"/>
    <n v="13971.643239614201"/>
    <n v="0"/>
    <n v="4903"/>
    <n v="1"/>
    <n v="1"/>
    <n v="0"/>
    <n v="0"/>
    <n v="14.276973281664301"/>
    <d v="1900-01-09T04:44:53"/>
    <n v="43278"/>
    <n v="0"/>
    <n v="0"/>
    <n v="0"/>
    <n v="142480.5551663691"/>
  </r>
  <r>
    <s v="STND-60474"/>
    <s v="1901 Roselle (Schaumburg) DY, LLC"/>
    <s v="Core Chatham LLC and 1901 Roselle (Schumburg) DY, LLC -1901 N. Roselle Rd - Schaumburg"/>
    <s v="Water-Cooled Chiller"/>
    <s v="HVAC"/>
    <s v="Office"/>
    <n v="0"/>
    <n v="152505.4"/>
    <n v="60.849400000000003"/>
    <x v="3"/>
    <x v="0"/>
    <n v="20"/>
    <s v="ΔkWpeak / CF"/>
    <n v="1"/>
    <s v="Private-Non-Lighting"/>
    <s v="non_lighting"/>
    <n v="3"/>
    <n v="1"/>
    <s v="Non-Lighting"/>
    <n v="0.98952339343681495"/>
    <n v="0.43468415683807998"/>
    <n v="150907.66092543901"/>
    <n v="26.4502701331031"/>
    <n v="0.7"/>
    <n v="105635.36264780699"/>
    <n v="18.5151890931722"/>
    <n v="2885"/>
    <n v="1.165"/>
    <n v="1.3779999999999999"/>
    <n v="2.5499999999999998E-2"/>
    <n v="0.55000000000000004"/>
    <n v="24.263431542460999"/>
    <d v="1900-01-16T07:56:40"/>
    <n v="43271"/>
    <n v="26.4502701331031"/>
    <n v="0"/>
    <n v="0"/>
    <n v="2112707.2529561399"/>
  </r>
  <r>
    <s v="STND-60475"/>
    <s v="Richmond Road Bear"/>
    <s v="McDonalds Restaurants of Illinois - 1904 N Richmond Rd - McHenry"/>
    <s v="New Indoor LED Fixtures"/>
    <s v="Indoor Lighting"/>
    <s v="Restaurant"/>
    <n v="0"/>
    <n v="14196.356"/>
    <n v="1.9401619999999999"/>
    <x v="0"/>
    <x v="0"/>
    <n v="8.9750493627714896"/>
    <s v="Qty / 1,000"/>
    <m/>
    <s v="Private-Lighting"/>
    <s v="lighting"/>
    <n v="3"/>
    <n v="1"/>
    <s v="Lighting"/>
    <n v="0.91633259480590001"/>
    <n v="1.30467645558681"/>
    <n v="13008.583730268299"/>
    <n v="2.5312836814242101"/>
    <n v="0.71"/>
    <n v="9236.0944484904994"/>
    <n v="1.7972114138111901"/>
    <n v="5571"/>
    <n v="1.17"/>
    <n v="1.31"/>
    <n v="2.1000000000000001E-2"/>
    <n v="0.68"/>
    <n v="12.565069107880101"/>
    <d v="1900-01-07T23:24:04"/>
    <n v="43251"/>
    <n v="2.8415847344232299"/>
    <n v="233.487400286867"/>
    <n v="1"/>
    <n v="82894.40359442195"/>
  </r>
  <r>
    <s v="STND-60475"/>
    <s v="Richmond Road Bear"/>
    <s v="McDonalds Restaurants of Illinois - 1904 N Richmond Rd - McHenry"/>
    <s v="New Indoor LED Fixtures"/>
    <s v="Indoor Lighting"/>
    <s v="Restaurant"/>
    <n v="0"/>
    <n v="743.06"/>
    <n v="0.101551"/>
    <x v="0"/>
    <x v="0"/>
    <n v="8.9750493627714896"/>
    <s v="Qty / 1,000"/>
    <m/>
    <s v="Private-Lighting"/>
    <s v="lighting"/>
    <n v="3"/>
    <n v="1"/>
    <s v="Lighting"/>
    <n v="0.91633259480590001"/>
    <n v="1.30467645558681"/>
    <n v="680.89009789647196"/>
    <n v="0.132491198741296"/>
    <n v="0.71"/>
    <n v="483.43196950649502"/>
    <n v="9.406875110632E-2"/>
    <n v="5571"/>
    <n v="1.17"/>
    <n v="1.31"/>
    <n v="2.1000000000000001E-2"/>
    <n v="0.68"/>
    <n v="12.565069107880101"/>
    <d v="1900-01-07T23:24:04"/>
    <n v="43251"/>
    <n v="0.14873282301447699"/>
    <n v="12.2211043212187"/>
    <n v="1"/>
    <n v="4338.8257898626343"/>
  </r>
  <r>
    <s v="STND-60476"/>
    <s v="Randall Bear Inc"/>
    <s v="Bearco Mgmt Co - 255 Randall Rd - Elgin"/>
    <s v="New Indoor LED Fixtures"/>
    <s v="Indoor Lighting"/>
    <s v="Restaurant"/>
    <n v="0"/>
    <n v="16132.223"/>
    <n v="2.2047300000000001"/>
    <x v="0"/>
    <x v="0"/>
    <n v="8.9750493627714896"/>
    <s v="Qty / 1,000"/>
    <m/>
    <s v="Private-Lighting"/>
    <s v="lighting"/>
    <n v="3"/>
    <n v="1"/>
    <s v="Lighting"/>
    <n v="0.91633259480590001"/>
    <n v="1.30467645558681"/>
    <n v="14782.481761577401"/>
    <n v="2.8764593219258998"/>
    <n v="0.71"/>
    <n v="10495.56205072"/>
    <n v="2.04228611856739"/>
    <n v="5571"/>
    <n v="1.17"/>
    <n v="1.31"/>
    <n v="2.1000000000000001E-2"/>
    <n v="0.68"/>
    <n v="12.565069107880101"/>
    <d v="1900-01-07T23:24:04"/>
    <n v="43254"/>
    <n v="3.2290742275773501"/>
    <n v="265.32659572061999"/>
    <n v="0"/>
    <n v="94198.187495243168"/>
  </r>
  <r>
    <s v="STND-60476"/>
    <s v="Randall Bear Inc"/>
    <s v="Bearco Mgmt Co - 255 Randall Rd - Elgin"/>
    <s v="Outdoor &amp; Garage - LED Fixtures"/>
    <s v="Outdoor &amp; Garage Lighting"/>
    <s v="Exterior"/>
    <n v="0"/>
    <n v="17895.95"/>
    <n v="0"/>
    <x v="0"/>
    <x v="0"/>
    <n v="10.1978380583316"/>
    <s v="Qty / 1,000"/>
    <m/>
    <s v="Private-Lighting"/>
    <s v="lighting"/>
    <n v="3"/>
    <n v="1"/>
    <s v="Lighting"/>
    <n v="0.91633259480590001"/>
    <n v="1.30467645558681"/>
    <n v="16398.6423000166"/>
    <n v="0"/>
    <n v="0.71"/>
    <n v="11643.0360330118"/>
    <n v="0"/>
    <n v="4903"/>
    <n v="1"/>
    <n v="1"/>
    <n v="0"/>
    <n v="0"/>
    <n v="14.276973281664301"/>
    <d v="1900-01-09T04:44:53"/>
    <n v="43254"/>
    <n v="0"/>
    <n v="0"/>
    <n v="0"/>
    <n v="118733.79597197392"/>
  </r>
  <r>
    <s v="STND-60478"/>
    <s v="Spring Grove Bear"/>
    <s v="McOpco 2953 McDonalds Restaurants of Illinois - 2451 Route 12 - Spring Grove"/>
    <s v="New Indoor LED Fixtures"/>
    <s v="Indoor Lighting"/>
    <s v="Restaurant"/>
    <n v="0"/>
    <n v="14483.152"/>
    <n v="1.979358"/>
    <x v="0"/>
    <x v="0"/>
    <n v="8.9750493627714896"/>
    <s v="Qty / 1,000"/>
    <m/>
    <s v="Private-Lighting"/>
    <s v="lighting"/>
    <n v="3"/>
    <n v="1"/>
    <s v="Lighting"/>
    <n v="0.91633259480590001"/>
    <n v="1.30467645558681"/>
    <n v="13271.384253128301"/>
    <n v="2.5824217797773898"/>
    <n v="0.71"/>
    <n v="9422.6828197210598"/>
    <n v="1.8335194636419501"/>
    <n v="5571"/>
    <n v="1.17"/>
    <n v="1.31"/>
    <n v="2.1000000000000001E-2"/>
    <n v="0.68"/>
    <n v="12.565069107880101"/>
    <d v="1900-01-07T23:24:04"/>
    <n v="43286"/>
    <n v="2.8989916701587202"/>
    <n v="238.20433274845601"/>
    <n v="0"/>
    <n v="84569.043436735359"/>
  </r>
  <r>
    <s v="STND-60478"/>
    <s v="Spring Grove Bear"/>
    <s v="McOpco 2953 McDonalds Restaurants of Illinois - 2451 Route 12 - Spring Grove"/>
    <s v="New Indoor LED Fixtures"/>
    <s v="Indoor Lighting"/>
    <s v="Restaurant"/>
    <n v="0"/>
    <n v="743.06"/>
    <n v="0.101551"/>
    <x v="0"/>
    <x v="0"/>
    <n v="8.9750493627714896"/>
    <s v="Qty / 1,000"/>
    <m/>
    <s v="Private-Lighting"/>
    <s v="lighting"/>
    <n v="3"/>
    <n v="1"/>
    <s v="Lighting"/>
    <n v="0.91633259480590001"/>
    <n v="1.30467645558681"/>
    <n v="680.89009789647196"/>
    <n v="0.132491198741296"/>
    <n v="0.71"/>
    <n v="483.43196950649502"/>
    <n v="9.406875110632E-2"/>
    <n v="5571"/>
    <n v="1.17"/>
    <n v="1.31"/>
    <n v="2.1000000000000001E-2"/>
    <n v="0.68"/>
    <n v="12.565069107880101"/>
    <d v="1900-01-07T23:24:04"/>
    <n v="43286"/>
    <n v="0.14873282301447699"/>
    <n v="12.2211043212187"/>
    <n v="0"/>
    <n v="4338.8257898626343"/>
  </r>
  <r>
    <s v="STND-60478"/>
    <s v="Spring Grove Bear"/>
    <s v="McOpco 2953 McDonalds Restaurants of Illinois - 2451 Route 12 - Spring Grove"/>
    <s v="Outdoor &amp; Garage - LED Fixtures"/>
    <s v="Outdoor &amp; Garage Lighting"/>
    <s v="Exterior"/>
    <n v="0"/>
    <n v="3232.9630000000002"/>
    <n v="0.44183699999999998"/>
    <x v="0"/>
    <x v="0"/>
    <n v="10.1978380583316"/>
    <s v="Qty / 1,000"/>
    <m/>
    <s v="Private-Lighting"/>
    <s v="lighting"/>
    <n v="3"/>
    <n v="1"/>
    <s v="Lighting"/>
    <n v="0.91633259480590001"/>
    <n v="1.30467645558681"/>
    <n v="2962.4693747014699"/>
    <n v="0.57645433110710798"/>
    <n v="0.71"/>
    <n v="2103.3532560380399"/>
    <n v="0.40928257508604599"/>
    <n v="4903"/>
    <n v="1"/>
    <n v="1"/>
    <n v="0"/>
    <n v="0"/>
    <n v="14.276973281664301"/>
    <d v="1900-01-09T04:44:53"/>
    <n v="43286"/>
    <n v="0.57645433110710798"/>
    <n v="0"/>
    <n v="0"/>
    <n v="21449.655884540414"/>
  </r>
  <r>
    <s v="STND-60479"/>
    <s v="Route 31 Bear"/>
    <s v="McDonalds Restaurants of Illinois Inc - 302 S State Route 31 - McHenry"/>
    <s v="New Indoor LED Fixtures"/>
    <s v="Indoor Lighting"/>
    <s v="Restaurant"/>
    <n v="0"/>
    <n v="11615.200999999999"/>
    <n v="1.5874060000000001"/>
    <x v="0"/>
    <x v="0"/>
    <n v="8.9750493627714896"/>
    <s v="Qty / 1,000"/>
    <m/>
    <s v="Private-Lighting"/>
    <s v="lighting"/>
    <n v="3"/>
    <n v="1"/>
    <s v="Lighting"/>
    <n v="0.91633259480590001"/>
    <n v="1.30467645558681"/>
    <n v="10643.3872715221"/>
    <n v="2.0710512336572302"/>
    <n v="0.71"/>
    <n v="7556.8049627806804"/>
    <n v="1.47044637589663"/>
    <n v="5571"/>
    <n v="1.17"/>
    <n v="1.31"/>
    <n v="2.1000000000000001E-2"/>
    <n v="0.68"/>
    <n v="12.565069107880101"/>
    <d v="1900-01-07T23:24:04"/>
    <n v="43275"/>
    <n v="2.3249340297005299"/>
    <n v="191.03515615552499"/>
    <n v="0"/>
    <n v="67822.697565793176"/>
  </r>
  <r>
    <s v="STND-60479"/>
    <s v="Route 31 Bear"/>
    <s v="McDonalds Restaurants of Illinois Inc - 302 S State Route 31 - McHenry"/>
    <s v="New Indoor LED Fixtures"/>
    <s v="Indoor Lighting"/>
    <s v="Restaurant"/>
    <n v="0"/>
    <n v="49094.103000000003"/>
    <n v="6.7095060000000002"/>
    <x v="0"/>
    <x v="0"/>
    <n v="8.9750493627714896"/>
    <s v="Qty / 1,000"/>
    <m/>
    <s v="Private-Lighting"/>
    <s v="lighting"/>
    <n v="3"/>
    <n v="1"/>
    <s v="Lighting"/>
    <n v="0.91633259480590001"/>
    <n v="1.30467645558681"/>
    <n v="44986.5267916581"/>
    <n v="8.7537345068184091"/>
    <n v="0.71"/>
    <n v="31940.434022077301"/>
    <n v="6.2151514998410704"/>
    <n v="5571"/>
    <n v="1.17"/>
    <n v="1.31"/>
    <n v="2.1000000000000001E-2"/>
    <n v="0.68"/>
    <n v="12.565069107880101"/>
    <d v="1900-01-07T23:24:04"/>
    <n v="43275"/>
    <n v="9.8268236493246608"/>
    <n v="807.45048087591499"/>
    <n v="0"/>
    <n v="286666.97201648972"/>
  </r>
  <r>
    <s v="STND-60479"/>
    <s v="Route 31 Bear"/>
    <s v="McDonalds Restaurants of Illinois Inc - 302 S State Route 31 - McHenry"/>
    <s v="New Indoor LED Fixtures"/>
    <s v="Indoor Lighting"/>
    <s v="Restaurant"/>
    <n v="0"/>
    <n v="495.37299999999999"/>
    <n v="6.7700999999999997E-2"/>
    <x v="0"/>
    <x v="0"/>
    <n v="8.9750493627714896"/>
    <s v="Qty / 1,000"/>
    <m/>
    <s v="Private-Lighting"/>
    <s v="lighting"/>
    <n v="3"/>
    <n v="1"/>
    <s v="Lighting"/>
    <n v="0.91633259480590001"/>
    <n v="1.30467645558681"/>
    <n v="453.92642648678299"/>
    <n v="8.8327900719682398E-2"/>
    <n v="0.71"/>
    <n v="322.28776280561601"/>
    <n v="6.2712809510974493E-2"/>
    <n v="5571"/>
    <n v="1.17"/>
    <n v="1.31"/>
    <n v="2.1000000000000001E-2"/>
    <n v="0.68"/>
    <n v="12.565069107880101"/>
    <d v="1900-01-07T23:24:04"/>
    <n v="43275"/>
    <n v="9.9155703547016596E-2"/>
    <n v="8.1473973984807202"/>
    <n v="0"/>
    <n v="2892.5485801975929"/>
  </r>
  <r>
    <s v="STND-60479"/>
    <s v="Route 31 Bear"/>
    <s v="McDonalds Restaurants of Illinois Inc - 302 S State Route 31 - McHenry"/>
    <s v="Outdoor &amp; Garage - LED Fixtures"/>
    <s v="Outdoor &amp; Garage Lighting"/>
    <s v="Exterior"/>
    <n v="0"/>
    <n v="26843.924999999999"/>
    <n v="0"/>
    <x v="0"/>
    <x v="0"/>
    <n v="10.1978380583316"/>
    <s v="Qty / 1,000"/>
    <m/>
    <s v="Private-Lighting"/>
    <s v="lighting"/>
    <n v="3"/>
    <n v="1"/>
    <s v="Lighting"/>
    <n v="0.91633259480590001"/>
    <n v="1.30467645558681"/>
    <n v="24597.963450024999"/>
    <n v="0"/>
    <n v="0.71"/>
    <n v="17464.554049517701"/>
    <n v="0"/>
    <n v="4903"/>
    <n v="1"/>
    <n v="1"/>
    <n v="0"/>
    <n v="0"/>
    <n v="14.276973281664301"/>
    <d v="1900-01-09T04:44:53"/>
    <n v="43275"/>
    <n v="0"/>
    <n v="0"/>
    <n v="0"/>
    <n v="178100.69395796087"/>
  </r>
  <r>
    <s v="STND-60479"/>
    <s v="Route 31 Bear"/>
    <s v="McDonalds Restaurants of Illinois Inc - 302 S State Route 31 - McHenry"/>
    <s v="Outdoor &amp; Garage - LED Fixtures"/>
    <s v="Outdoor &amp; Garage Lighting"/>
    <s v="Exterior"/>
    <n v="0"/>
    <n v="25985.9"/>
    <n v="0"/>
    <x v="0"/>
    <x v="0"/>
    <n v="10.1978380583316"/>
    <s v="Qty / 1,000"/>
    <m/>
    <s v="Private-Lighting"/>
    <s v="lighting"/>
    <n v="3"/>
    <n v="1"/>
    <s v="Lighting"/>
    <n v="0.91633259480590001"/>
    <n v="1.30467645558681"/>
    <n v="23811.727175366599"/>
    <n v="0"/>
    <n v="0.71"/>
    <n v="16906.326294510302"/>
    <n v="0"/>
    <n v="4903"/>
    <n v="1"/>
    <n v="1"/>
    <n v="0"/>
    <n v="0"/>
    <n v="14.276973281664301"/>
    <d v="1900-01-09T04:44:53"/>
    <n v="43275"/>
    <n v="0"/>
    <n v="0"/>
    <n v="0"/>
    <n v="172407.97771272939"/>
  </r>
  <r>
    <s v="STND-60479"/>
    <s v="Route 31 Bear"/>
    <s v="McDonalds Restaurants of Illinois Inc - 302 S State Route 31 - McHenry"/>
    <s v="Outdoor &amp; Garage - LED Fixtures"/>
    <s v="Outdoor &amp; Garage Lighting"/>
    <s v="Exterior"/>
    <n v="0"/>
    <n v="1961.2"/>
    <n v="0"/>
    <x v="0"/>
    <x v="0"/>
    <n v="10.1978380583316"/>
    <s v="Qty / 1,000"/>
    <m/>
    <s v="Private-Lighting"/>
    <s v="lighting"/>
    <n v="3"/>
    <n v="1"/>
    <s v="Lighting"/>
    <n v="0.91633259480590001"/>
    <n v="1.30467645558681"/>
    <n v="1797.1114849333301"/>
    <n v="0"/>
    <n v="0.71"/>
    <n v="1275.94915430266"/>
    <n v="0"/>
    <n v="4903"/>
    <n v="1"/>
    <n v="1"/>
    <n v="0"/>
    <n v="0"/>
    <n v="14.276973281664301"/>
    <d v="1900-01-09T04:44:53"/>
    <n v="43275"/>
    <n v="0"/>
    <n v="0"/>
    <n v="0"/>
    <n v="13011.922846243684"/>
  </r>
  <r>
    <s v="STND-60492"/>
    <s v="Route 120 Bear"/>
    <s v="McDonalds Restaurants of Illinois Inc - 4411 W Rte 120 - McHenry"/>
    <s v="New Indoor LED Fixtures"/>
    <s v="Indoor Lighting"/>
    <s v="Restaurant"/>
    <n v="0"/>
    <n v="10129.081"/>
    <n v="1.3843030000000001"/>
    <x v="0"/>
    <x v="0"/>
    <n v="8.9750493627714896"/>
    <s v="Qty / 1,000"/>
    <m/>
    <s v="Private-Lighting"/>
    <s v="lighting"/>
    <n v="3"/>
    <n v="1"/>
    <s v="Lighting"/>
    <n v="0.91633259480590001"/>
    <n v="1.30467645558681"/>
    <n v="9281.60707572914"/>
    <n v="1.80606753149818"/>
    <n v="0.71"/>
    <n v="6589.9410237676902"/>
    <n v="1.28230794736371"/>
    <n v="5571"/>
    <n v="1.17"/>
    <n v="1.31"/>
    <n v="2.1000000000000001E-2"/>
    <n v="0.68"/>
    <n v="12.565069107880101"/>
    <d v="1900-01-07T23:24:04"/>
    <n v="43345"/>
    <n v="2.0274669190594801"/>
    <n v="166.59294751308701"/>
    <n v="0"/>
    <n v="59145.045986067904"/>
  </r>
  <r>
    <s v="STND-60492"/>
    <s v="Route 120 Bear"/>
    <s v="McDonalds Restaurants of Illinois Inc - 4411 W Rte 120 - McHenry"/>
    <s v="New Indoor LED Fixtures"/>
    <s v="Indoor Lighting"/>
    <s v="Restaurant"/>
    <n v="0"/>
    <n v="1388.3489999999999"/>
    <n v="0.18973999999999999"/>
    <x v="0"/>
    <x v="0"/>
    <n v="8.9750493627714896"/>
    <s v="Qty / 1,000"/>
    <m/>
    <s v="Private-Lighting"/>
    <s v="lighting"/>
    <n v="3"/>
    <n v="1"/>
    <s v="Lighting"/>
    <n v="0.91633259480590001"/>
    <n v="1.30467645558681"/>
    <n v="1272.1894416661801"/>
    <n v="0.24754931068304101"/>
    <n v="0.71"/>
    <n v="903.25450358298497"/>
    <n v="0.17576001058495899"/>
    <n v="5571"/>
    <n v="1.17"/>
    <n v="1.31"/>
    <n v="2.1000000000000001E-2"/>
    <n v="0.68"/>
    <n v="12.565069107880101"/>
    <d v="1900-01-07T23:24:04"/>
    <n v="43345"/>
    <n v="0.277895499195151"/>
    <n v="22.8341694658032"/>
    <n v="0"/>
    <n v="8106.7537568029475"/>
  </r>
  <r>
    <s v="STND-60493"/>
    <s v="Quantum Color Graphics, LLC"/>
    <s v="Quantum Color Graphics LLC - 6511 Oakton St - Morton Grove"/>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273"/>
    <n v="3.8206449574715502"/>
    <n v="0"/>
    <n v="0"/>
    <n v="360325.048486082"/>
  </r>
  <r>
    <s v="STND-60494"/>
    <s v="Fields Volvo"/>
    <s v="Fields Volvo of Northfield - 770 Frontage Road - Northfield"/>
    <s v="New Indoor LED Fixtures"/>
    <s v="Indoor Lighting"/>
    <s v="Retail (mall/dept. store)"/>
    <n v="0"/>
    <n v="51021.654000000002"/>
    <n v="10.349262"/>
    <x v="0"/>
    <x v="0"/>
    <n v="9.1274187659729797"/>
    <s v="Qty / 1,000"/>
    <m/>
    <s v="Private-Lighting"/>
    <s v="lighting"/>
    <n v="3"/>
    <n v="1"/>
    <s v="Lighting"/>
    <n v="0.91633259480590001"/>
    <n v="1.30467645558681"/>
    <n v="46752.804601108801"/>
    <n v="13.5024384640992"/>
    <n v="0.71"/>
    <n v="33194.4912667873"/>
    <n v="9.5867313095104496"/>
    <n v="5478"/>
    <n v="1.1200000000000001"/>
    <n v="1.31"/>
    <n v="2.1999999999999999E-2"/>
    <n v="0.95"/>
    <n v="12.7783862723622"/>
    <d v="1900-01-08T03:03:29"/>
    <n v="43239"/>
    <n v="10.8496894046599"/>
    <n v="918.35866180749395"/>
    <n v="1"/>
    <n v="302980.0225154006"/>
  </r>
  <r>
    <s v="STND-60495"/>
    <s v="Bear and Sons"/>
    <s v="McDonalds Restaurants of Illinois - 401 Summit St - Elgin"/>
    <s v="New Indoor LED Fixtures"/>
    <s v="Indoor Lighting"/>
    <s v="Restaurant"/>
    <n v="0"/>
    <n v="16132.223"/>
    <n v="2.2047300000000001"/>
    <x v="0"/>
    <x v="0"/>
    <n v="8.9750493627714896"/>
    <s v="Qty / 1,000"/>
    <m/>
    <s v="Private-Lighting"/>
    <s v="lighting"/>
    <n v="3"/>
    <n v="1"/>
    <s v="Lighting"/>
    <n v="0.91633259480590001"/>
    <n v="1.30467645558681"/>
    <n v="14782.481761577401"/>
    <n v="2.8764593219258998"/>
    <n v="0.71"/>
    <n v="10495.56205072"/>
    <n v="2.04228611856739"/>
    <n v="5571"/>
    <n v="1.17"/>
    <n v="1.31"/>
    <n v="2.1000000000000001E-2"/>
    <n v="0.68"/>
    <n v="12.565069107880101"/>
    <d v="1900-01-07T23:24:04"/>
    <n v="43270"/>
    <n v="3.2290742275773501"/>
    <n v="265.32659572061999"/>
    <n v="0"/>
    <n v="94198.187495243168"/>
  </r>
  <r>
    <s v="STND-60495"/>
    <s v="Bear and Sons"/>
    <s v="McDonalds Restaurants of Illinois - 401 Summit St - Elgin"/>
    <s v="New Indoor LED Fixtures"/>
    <s v="Indoor Lighting"/>
    <s v="Restaurant"/>
    <n v="0"/>
    <n v="495.37299999999999"/>
    <n v="6.7700999999999997E-2"/>
    <x v="0"/>
    <x v="0"/>
    <n v="8.9750493627714896"/>
    <s v="Qty / 1,000"/>
    <m/>
    <s v="Private-Lighting"/>
    <s v="lighting"/>
    <n v="3"/>
    <n v="1"/>
    <s v="Lighting"/>
    <n v="0.91633259480590001"/>
    <n v="1.30467645558681"/>
    <n v="453.92642648678299"/>
    <n v="8.8327900719682398E-2"/>
    <n v="0.71"/>
    <n v="322.28776280561601"/>
    <n v="6.2712809510974493E-2"/>
    <n v="5571"/>
    <n v="1.17"/>
    <n v="1.31"/>
    <n v="2.1000000000000001E-2"/>
    <n v="0.68"/>
    <n v="12.565069107880101"/>
    <d v="1900-01-07T23:24:04"/>
    <n v="43270"/>
    <n v="9.9155703547016596E-2"/>
    <n v="8.1473973984807202"/>
    <n v="0"/>
    <n v="2892.5485801975929"/>
  </r>
  <r>
    <s v="STND-60495"/>
    <s v="Bear and Sons"/>
    <s v="McDonalds Restaurants of Illinois - 401 Summit St - Elgin"/>
    <s v="New Indoor LED Fixtures"/>
    <s v="Indoor Lighting"/>
    <s v="Restaurant"/>
    <n v="0"/>
    <n v="2007.566"/>
    <n v="0.274366"/>
    <x v="0"/>
    <x v="0"/>
    <n v="8.9750493627714896"/>
    <s v="Qty / 1,000"/>
    <m/>
    <s v="Private-Lighting"/>
    <s v="lighting"/>
    <n v="3"/>
    <n v="1"/>
    <s v="Lighting"/>
    <n v="0.91633259480590001"/>
    <n v="1.30467645558681"/>
    <n v="1839.5981620241"/>
    <n v="0.35795886041352998"/>
    <n v="0.71"/>
    <n v="1306.1146950371101"/>
    <n v="0.25415079089360598"/>
    <n v="5571"/>
    <n v="1.17"/>
    <n v="1.31"/>
    <n v="2.1000000000000001E-2"/>
    <n v="0.68"/>
    <n v="12.565069107880101"/>
    <d v="1900-01-07T23:24:04"/>
    <n v="43270"/>
    <n v="0.40183976247589798"/>
    <n v="33.018428549150499"/>
    <n v="0"/>
    <n v="11722.443861399293"/>
  </r>
  <r>
    <s v="STND-60495"/>
    <s v="Bear and Sons"/>
    <s v="McDonalds Restaurants of Illinois - 401 Summit St - Elgin"/>
    <s v="Outdoor &amp; Garage - LED Retrofits"/>
    <s v="Outdoor &amp; Garage Lighting"/>
    <s v="Exterior"/>
    <n v="0"/>
    <n v="8447.4189999999999"/>
    <n v="1.154477"/>
    <x v="0"/>
    <x v="0"/>
    <n v="10.1978380583316"/>
    <s v="Qty / 1,000"/>
    <m/>
    <s v="Private-Lighting"/>
    <s v="lighting"/>
    <n v="3"/>
    <n v="1"/>
    <s v="Lighting"/>
    <n v="0.91633259480590001"/>
    <n v="1.30467645558681"/>
    <n v="7740.64537168266"/>
    <n v="1.5062189604164899"/>
    <n v="0.71"/>
    <n v="5495.8582138946904"/>
    <n v="1.0694154618957099"/>
    <n v="4903"/>
    <n v="1"/>
    <n v="1"/>
    <n v="0"/>
    <n v="0"/>
    <n v="14.276973281664301"/>
    <d v="1900-01-09T04:44:53"/>
    <n v="43270"/>
    <n v="1.5062189604164899"/>
    <n v="0"/>
    <n v="0"/>
    <n v="56045.872056849606"/>
  </r>
  <r>
    <s v="STND-60495"/>
    <s v="Bear and Sons"/>
    <s v="McDonalds Restaurants of Illinois - 401 Summit St - Elgin"/>
    <s v="Outdoor &amp; Garage - LED Retrofits"/>
    <s v="Outdoor &amp; Garage Lighting"/>
    <s v="Exterior"/>
    <n v="0"/>
    <n v="27766.977999999999"/>
    <n v="3.7948080000000002"/>
    <x v="0"/>
    <x v="0"/>
    <n v="10.1978380583316"/>
    <s v="Qty / 1,000"/>
    <m/>
    <s v="Private-Lighting"/>
    <s v="lighting"/>
    <n v="3"/>
    <n v="1"/>
    <s v="Lighting"/>
    <n v="0.91633259480590001"/>
    <n v="1.30467645558681"/>
    <n v="25443.7870006583"/>
    <n v="4.9509966510724599"/>
    <n v="0.71"/>
    <n v="18065.088770467399"/>
    <n v="3.5152076222614501"/>
    <n v="4903"/>
    <n v="1"/>
    <n v="1"/>
    <n v="0"/>
    <n v="0"/>
    <n v="14.276973281664301"/>
    <d v="1900-01-09T04:44:53"/>
    <n v="43270"/>
    <n v="4.9509966510724599"/>
    <n v="0"/>
    <n v="0"/>
    <n v="184224.84979061125"/>
  </r>
  <r>
    <s v="STND-60496"/>
    <s v="Community Services Foundation"/>
    <s v="Community Services Foundation - 6775 Prosperi Drive - Tinley Park"/>
    <s v="Outdoor &amp; Garage - LED Fixtures"/>
    <s v="Outdoor &amp; Garage Lighting"/>
    <s v="Exterior"/>
    <n v="0"/>
    <n v="3088.89"/>
    <n v="0"/>
    <x v="0"/>
    <x v="0"/>
    <n v="10.1978380583316"/>
    <s v="Qty / 1,000"/>
    <m/>
    <s v="Private-Lighting"/>
    <s v="lighting"/>
    <n v="3"/>
    <n v="1"/>
    <s v="Lighting"/>
    <n v="0.91633259480590001"/>
    <n v="1.30467645558681"/>
    <n v="2830.4505887700002"/>
    <n v="0"/>
    <n v="0.71"/>
    <n v="2009.6199180266999"/>
    <n v="0"/>
    <n v="4903"/>
    <n v="1"/>
    <n v="1"/>
    <n v="0"/>
    <n v="0"/>
    <n v="14.276973281664301"/>
    <d v="1900-01-09T04:44:53"/>
    <n v="43371"/>
    <n v="0"/>
    <n v="0"/>
    <n v="0"/>
    <n v="20493.77848283391"/>
  </r>
  <r>
    <s v="STND-60496"/>
    <s v="Community Services Foundation"/>
    <s v="Community Services Foundation - 6775 Prosperi Drive - Tinley Park"/>
    <s v="Outdoor &amp; Garage - LED Fixtures"/>
    <s v="Outdoor &amp; Garage Lighting"/>
    <s v="Exterior"/>
    <n v="0"/>
    <n v="2804.5160000000001"/>
    <n v="0"/>
    <x v="0"/>
    <x v="0"/>
    <n v="10.1978380583316"/>
    <s v="Qty / 1,000"/>
    <m/>
    <s v="Private-Lighting"/>
    <s v="lighting"/>
    <n v="3"/>
    <n v="1"/>
    <s v="Lighting"/>
    <n v="0.91633259480590001"/>
    <n v="1.30467645558681"/>
    <n v="2569.8694234546601"/>
    <n v="0"/>
    <n v="0.71"/>
    <n v="1824.60729065281"/>
    <n v="0"/>
    <n v="4903"/>
    <n v="1"/>
    <n v="1"/>
    <n v="0"/>
    <n v="0"/>
    <n v="14.276973281664301"/>
    <d v="1900-01-09T04:44:53"/>
    <n v="43371"/>
    <n v="0"/>
    <n v="0"/>
    <n v="0"/>
    <n v="18607.049670128534"/>
  </r>
  <r>
    <s v="STND-60496"/>
    <s v="Community Services Foundation"/>
    <s v="Community Services Foundation - 6775 Prosperi Drive - Tinley Park"/>
    <s v="Outdoor &amp; Garage - LED Fixtures"/>
    <s v="Outdoor &amp; Garage Lighting"/>
    <s v="Exterior"/>
    <n v="0"/>
    <n v="2108.29"/>
    <n v="0"/>
    <x v="0"/>
    <x v="0"/>
    <n v="10.1978380583316"/>
    <s v="Qty / 1,000"/>
    <m/>
    <s v="Private-Lighting"/>
    <s v="lighting"/>
    <n v="3"/>
    <n v="1"/>
    <s v="Lighting"/>
    <n v="0.91633259480590001"/>
    <n v="1.30467645558681"/>
    <n v="1931.89484630333"/>
    <n v="0"/>
    <n v="0.71"/>
    <n v="1371.64534087536"/>
    <n v="0"/>
    <n v="4903"/>
    <n v="1"/>
    <n v="1"/>
    <n v="0"/>
    <n v="0"/>
    <n v="14.276973281664301"/>
    <d v="1900-01-09T04:44:53"/>
    <n v="43371"/>
    <n v="0"/>
    <n v="0"/>
    <n v="0"/>
    <n v="13987.817059711968"/>
  </r>
  <r>
    <s v="STND-60496"/>
    <s v="Community Services Foundation"/>
    <s v="Community Services Foundation - 6775 Prosperi Drive - Tinley Park"/>
    <s v="Photocells"/>
    <s v="Outdoor &amp; Garage Lighting"/>
    <s v="Office"/>
    <n v="0"/>
    <n v="179.2"/>
    <n v="0"/>
    <x v="0"/>
    <x v="0"/>
    <n v="8"/>
    <s v="Qty / 1,000"/>
    <m/>
    <s v="Private-Lighting"/>
    <s v="lighting"/>
    <n v="3"/>
    <n v="1"/>
    <s v="Lighting"/>
    <n v="0.91633259480590001"/>
    <n v="1.30467645558681"/>
    <n v="164.20680098921699"/>
    <n v="0"/>
    <n v="0.71"/>
    <n v="116.58682870234399"/>
    <n v="0"/>
    <n v="2885"/>
    <n v="1.165"/>
    <n v="1.3779999999999999"/>
    <n v="2.5499999999999998E-2"/>
    <n v="0.55000000000000004"/>
    <n v="24.263431542460999"/>
    <d v="1900-01-16T07:56:40"/>
    <n v="43371"/>
    <n v="0"/>
    <n v="3.594226116073"/>
    <n v="0"/>
    <n v="932.69462961875195"/>
  </r>
  <r>
    <s v="STND-60498"/>
    <s v="Petro Bear"/>
    <s v="McDonalds-Bearco Mgt - 816 St Charles Blvd - Elgin"/>
    <s v="New Indoor LED Fixtures"/>
    <s v="Indoor Lighting"/>
    <s v="Restaurant"/>
    <n v="0"/>
    <n v="10129.081"/>
    <n v="1.3843030000000001"/>
    <x v="0"/>
    <x v="0"/>
    <n v="8.9750493627714896"/>
    <s v="Qty / 1,000"/>
    <m/>
    <s v="Private-Lighting"/>
    <s v="lighting"/>
    <n v="3"/>
    <n v="1"/>
    <s v="Lighting"/>
    <n v="0.91633259480590001"/>
    <n v="1.30467645558681"/>
    <n v="9281.60707572914"/>
    <n v="1.80606753149818"/>
    <n v="0.71"/>
    <n v="6589.9410237676902"/>
    <n v="1.28230794736371"/>
    <n v="5571"/>
    <n v="1.17"/>
    <n v="1.31"/>
    <n v="2.1000000000000001E-2"/>
    <n v="0.68"/>
    <n v="12.565069107880101"/>
    <d v="1900-01-07T23:24:04"/>
    <n v="43344"/>
    <n v="2.0274669190594801"/>
    <n v="166.59294751308701"/>
    <n v="0"/>
    <n v="59145.045986067904"/>
  </r>
  <r>
    <s v="STND-60498"/>
    <s v="Petro Bear"/>
    <s v="McDonalds-Bearco Mgt - 816 St Charles Blvd - Elgin"/>
    <s v="Outdoor &amp; Garage - LED Fixtures"/>
    <s v="Outdoor &amp; Garage Lighting"/>
    <s v="Exterior"/>
    <n v="0"/>
    <n v="13924.52"/>
    <n v="0"/>
    <x v="0"/>
    <x v="0"/>
    <n v="10.1978380583316"/>
    <s v="Qty / 1,000"/>
    <m/>
    <s v="Private-Lighting"/>
    <s v="lighting"/>
    <n v="3"/>
    <n v="1"/>
    <s v="Lighting"/>
    <n v="0.91633259480590001"/>
    <n v="1.30467645558681"/>
    <n v="12759.491543026599"/>
    <n v="0"/>
    <n v="0.71"/>
    <n v="9059.2389955489198"/>
    <n v="0"/>
    <n v="4903"/>
    <n v="1"/>
    <n v="1"/>
    <n v="0"/>
    <n v="0"/>
    <n v="14.276973281664301"/>
    <d v="1900-01-09T04:44:53"/>
    <n v="43344"/>
    <n v="0"/>
    <n v="0"/>
    <n v="0"/>
    <n v="92384.652208330517"/>
  </r>
  <r>
    <s v="STND-60499"/>
    <s v="Emkay Inc"/>
    <s v="Emkay Inc - 805 W Thorndale - Itasca"/>
    <s v="Retrofit of Existing Indoor Fixtures to LED"/>
    <s v="Indoor Lighting"/>
    <s v="Office"/>
    <n v="0"/>
    <n v="30233.905999999999"/>
    <n v="6.7983630000000002"/>
    <x v="0"/>
    <x v="0"/>
    <n v="15"/>
    <s v="Qty / 1,000"/>
    <m/>
    <s v="Private-Lighting"/>
    <s v="lighting"/>
    <n v="3"/>
    <n v="1"/>
    <s v="Lighting"/>
    <n v="0.91633259480590001"/>
    <n v="1.30467645558681"/>
    <n v="27704.313536097699"/>
    <n v="8.8696641426324891"/>
    <n v="0.71"/>
    <n v="19670.062610629298"/>
    <n v="6.2974615412690698"/>
    <n v="2885"/>
    <n v="1.165"/>
    <n v="1.3779999999999999"/>
    <n v="2.5499999999999998E-2"/>
    <n v="0.55000000000000004"/>
    <n v="24.263431542460999"/>
    <d v="1900-01-16T07:56:40"/>
    <n v="43250"/>
    <n v="11.7029478066137"/>
    <n v="606.403429330893"/>
    <n v="1"/>
    <n v="295050.93915943947"/>
  </r>
  <r>
    <s v="STND-60499"/>
    <s v="Emkay Inc"/>
    <s v="Emkay Inc - 805 W Thorndale - Itasca"/>
    <s v="Retrofit of Existing Indoor Fixtures to LED"/>
    <s v="Indoor Lighting"/>
    <s v="Office"/>
    <n v="0"/>
    <n v="2936.6419999999998"/>
    <n v="0.66032999999999997"/>
    <x v="0"/>
    <x v="0"/>
    <n v="15"/>
    <s v="Qty / 1,000"/>
    <m/>
    <s v="Private-Lighting"/>
    <s v="lighting"/>
    <n v="3"/>
    <n v="1"/>
    <s v="Lighting"/>
    <n v="0.91633259480590001"/>
    <n v="1.30467645558681"/>
    <n v="2690.9407838759898"/>
    <n v="0.86151700391763597"/>
    <n v="0.71"/>
    <n v="1910.5679565519499"/>
    <n v="0.61167707278152095"/>
    <n v="2885"/>
    <n v="1.165"/>
    <n v="1.3779999999999999"/>
    <n v="2.5499999999999998E-2"/>
    <n v="0.55000000000000004"/>
    <n v="24.263431542460999"/>
    <d v="1900-01-16T07:56:40"/>
    <n v="43250"/>
    <n v="1.13671593075292"/>
    <n v="58.900420591276998"/>
    <n v="1"/>
    <n v="28658.519348279249"/>
  </r>
  <r>
    <s v="STND-60499"/>
    <s v="Emkay Inc"/>
    <s v="Emkay Inc - 805 W Thorndale - Itasca"/>
    <s v="Retrofit of Existing Indoor Fixtures to LED"/>
    <s v="Indoor Lighting"/>
    <s v="Office"/>
    <n v="0"/>
    <n v="4293.5720000000001"/>
    <n v="0.96544799999999997"/>
    <x v="0"/>
    <x v="0"/>
    <n v="15"/>
    <s v="Qty / 1,000"/>
    <m/>
    <s v="Private-Lighting"/>
    <s v="lighting"/>
    <n v="3"/>
    <n v="1"/>
    <s v="Lighting"/>
    <n v="0.91633259480590001"/>
    <n v="1.30467645558681"/>
    <n v="3934.3399717459602"/>
    <n v="1.2595972746933699"/>
    <n v="0.71"/>
    <n v="2793.3813799396298"/>
    <n v="0.89431406503229305"/>
    <n v="2885"/>
    <n v="1.165"/>
    <n v="1.3779999999999999"/>
    <n v="2.5499999999999998E-2"/>
    <n v="0.55000000000000004"/>
    <n v="24.263431542460999"/>
    <d v="1900-01-16T07:56:40"/>
    <n v="43250"/>
    <n v="1.66195708496289"/>
    <n v="86.116454317186196"/>
    <n v="1"/>
    <n v="41900.720699094447"/>
  </r>
  <r>
    <s v="STND-60499"/>
    <s v="Emkay Inc"/>
    <s v="Emkay Inc - 805 W Thorndale - Itasca"/>
    <s v="Retrofit of Existing Indoor Fixtures to LED"/>
    <s v="Indoor Lighting"/>
    <s v="Office"/>
    <n v="0"/>
    <n v="708.84500000000003"/>
    <n v="0.15939"/>
    <x v="0"/>
    <x v="0"/>
    <n v="15"/>
    <s v="Qty / 1,000"/>
    <m/>
    <s v="Private-Lighting"/>
    <s v="lighting"/>
    <n v="3"/>
    <n v="1"/>
    <s v="Lighting"/>
    <n v="0.91633259480590001"/>
    <n v="1.30467645558681"/>
    <n v="649.537778165188"/>
    <n v="0.20795238025598101"/>
    <n v="0.71"/>
    <n v="461.17182249728398"/>
    <n v="0.147646189981747"/>
    <n v="2885"/>
    <n v="1.165"/>
    <n v="1.3779999999999999"/>
    <n v="2.5499999999999998E-2"/>
    <n v="0.55000000000000004"/>
    <n v="24.263431542460999"/>
    <d v="1900-01-16T07:56:40"/>
    <n v="43250"/>
    <n v="0.27437970742311801"/>
    <n v="14.2173505091951"/>
    <n v="1"/>
    <n v="6917.57733745926"/>
  </r>
  <r>
    <s v="STND-60499"/>
    <s v="Emkay Inc"/>
    <s v="Emkay Inc - 805 W Thorndale - Itasca"/>
    <s v="Retrofit of Existing Indoor Fixtures to LED"/>
    <s v="Indoor Lighting"/>
    <s v="Office"/>
    <n v="0"/>
    <n v="192.40100000000001"/>
    <n v="4.3263000000000003E-2"/>
    <x v="0"/>
    <x v="0"/>
    <n v="15"/>
    <s v="Qty / 1,000"/>
    <m/>
    <s v="Private-Lighting"/>
    <s v="lighting"/>
    <n v="3"/>
    <n v="1"/>
    <s v="Lighting"/>
    <n v="0.91633259480590001"/>
    <n v="1.30467645558681"/>
    <n v="176.30330757325001"/>
    <n v="5.6444217498052E-2"/>
    <n v="0.71"/>
    <n v="125.175348377007"/>
    <n v="4.0075394423616899E-2"/>
    <n v="2885"/>
    <n v="1.165"/>
    <n v="1.3779999999999999"/>
    <n v="2.5499999999999998E-2"/>
    <n v="0.55000000000000004"/>
    <n v="24.263431542460999"/>
    <d v="1900-01-16T07:56:40"/>
    <n v="43250"/>
    <n v="7.4474492014846294E-2"/>
    <n v="3.85899943615268"/>
    <n v="1"/>
    <n v="1877.6302256551051"/>
  </r>
  <r>
    <s v="STND-60499"/>
    <s v="Emkay Inc"/>
    <s v="Emkay Inc - 805 W Thorndale - Itasca"/>
    <s v="Retrofit of Existing Indoor Fixtures to LED"/>
    <s v="Indoor Lighting"/>
    <s v="Office"/>
    <n v="0"/>
    <n v="108.014"/>
    <n v="2.4288000000000001E-2"/>
    <x v="0"/>
    <x v="0"/>
    <n v="15"/>
    <s v="Qty / 1,000"/>
    <m/>
    <s v="Private-Lighting"/>
    <s v="lighting"/>
    <n v="3"/>
    <n v="1"/>
    <s v="Lighting"/>
    <n v="0.91633259480590001"/>
    <n v="1.30467645558681"/>
    <n v="98.976748895364494"/>
    <n v="3.1687981753292398E-2"/>
    <n v="0.71"/>
    <n v="70.273491715708801"/>
    <n v="2.24984670448376E-2"/>
    <n v="2885"/>
    <n v="1.165"/>
    <n v="1.3779999999999999"/>
    <n v="2.5499999999999998E-2"/>
    <n v="0.55000000000000004"/>
    <n v="24.263431542460999"/>
    <d v="1900-01-16T07:56:40"/>
    <n v="43250"/>
    <n v="4.1810241131141797E-2"/>
    <n v="2.1664438599414502"/>
    <n v="1"/>
    <n v="1054.102375735632"/>
  </r>
  <r>
    <s v="STND-60500"/>
    <s v="Highland Park Motorcars Inc"/>
    <s v="Highland Park Motorcars - 1350 Park Ave West - Highland Park"/>
    <s v="New Indoor LED Fixtures"/>
    <s v="Indoor Lighting"/>
    <s v="Retail (strip mall)"/>
    <n v="0"/>
    <n v="168270.96"/>
    <n v="0"/>
    <x v="0"/>
    <x v="0"/>
    <n v="12.215978499877799"/>
    <s v="Qty / 1,000"/>
    <m/>
    <s v="Private-Lighting"/>
    <s v="lighting"/>
    <n v="2"/>
    <n v="1"/>
    <s v="Lighting"/>
    <n v="0.97902139861649395"/>
    <n v="0.93591656730105399"/>
    <n v="164740.87060574"/>
    <n v="0"/>
    <n v="0.71"/>
    <n v="116966.018130075"/>
    <n v="0"/>
    <n v="4093"/>
    <n v="1.1200000000000001"/>
    <n v="1.29"/>
    <n v="1.9E-2"/>
    <n v="0.71"/>
    <n v="17.102369899829"/>
    <d v="1900-01-11T05:11:01"/>
    <n v="43239"/>
    <n v="0"/>
    <n v="2794.71119777595"/>
    <n v="1"/>
    <n v="1428854.362693313"/>
  </r>
  <r>
    <s v="STND-60500"/>
    <s v="Highland Park Motorcars Inc"/>
    <s v="Highland Park Motorcars - 1350 Park Ave West - Highland Park"/>
    <s v="New Indoor LED Fixtures"/>
    <s v="Indoor Lighting"/>
    <s v="Retail (strip mall)"/>
    <n v="0"/>
    <n v="2279.895"/>
    <n v="0"/>
    <x v="0"/>
    <x v="0"/>
    <n v="12.215978499877799"/>
    <s v="Qty / 1,000"/>
    <m/>
    <s v="Private-Lighting"/>
    <s v="lighting"/>
    <n v="2"/>
    <n v="1"/>
    <s v="Lighting"/>
    <n v="0.97902139861649395"/>
    <n v="0.93591656730105399"/>
    <n v="2232.0659915987499"/>
    <n v="0"/>
    <n v="0.71"/>
    <n v="1584.7668540351101"/>
    <n v="0"/>
    <n v="4093"/>
    <n v="1.1200000000000001"/>
    <n v="1.29"/>
    <n v="1.9E-2"/>
    <n v="0.71"/>
    <n v="17.102369899829"/>
    <d v="1900-01-11T05:11:01"/>
    <n v="43239"/>
    <n v="0"/>
    <n v="37.865405214621703"/>
    <n v="1"/>
    <n v="19359.477816211886"/>
  </r>
  <r>
    <s v="STND-60500"/>
    <s v="Highland Park Motorcars Inc"/>
    <s v="Highland Park Motorcars - 1350 Park Ave West - Highland Park"/>
    <s v="New Indoor LED Fixtures"/>
    <s v="Indoor Lighting"/>
    <s v="Retail (strip mall)"/>
    <n v="0"/>
    <n v="7477.0749999999998"/>
    <n v="0"/>
    <x v="0"/>
    <x v="0"/>
    <n v="12.215978499877799"/>
    <s v="Qty / 1,000"/>
    <m/>
    <s v="Private-Lighting"/>
    <s v="lighting"/>
    <n v="2"/>
    <n v="1"/>
    <s v="Lighting"/>
    <n v="0.97902139861649395"/>
    <n v="0.93591656730105399"/>
    <n v="7320.2164240604197"/>
    <n v="0"/>
    <n v="0.71"/>
    <n v="5197.3536610828996"/>
    <n v="0"/>
    <n v="4093"/>
    <n v="1.1200000000000001"/>
    <n v="1.29"/>
    <n v="1.9E-2"/>
    <n v="0.71"/>
    <n v="17.102369899829"/>
    <d v="1900-01-11T05:11:01"/>
    <n v="43239"/>
    <n v="0"/>
    <n v="124.18224290816801"/>
    <n v="1"/>
    <n v="63490.760580049871"/>
  </r>
  <r>
    <s v="STND-60501"/>
    <s v="Gold Standard Enterprises, Inc"/>
    <s v="Binny's Beverage Depot - 8935 N Milwaukee Ave - Niles"/>
    <s v="New Indoor LED Fixtures"/>
    <s v="Indoor Lighting"/>
    <s v="Grocery/convenience"/>
    <n v="0"/>
    <n v="32866.108999999997"/>
    <n v="6.1287000000000003"/>
    <x v="0"/>
    <x v="0"/>
    <n v="10.727311735679001"/>
    <s v="Qty / 1,000"/>
    <m/>
    <s v="Private-Lighting"/>
    <s v="lighting"/>
    <n v="3"/>
    <n v="1"/>
    <s v="Lighting"/>
    <n v="0.91633259480590001"/>
    <n v="1.30467645558681"/>
    <n v="30116.286941143499"/>
    <n v="7.9959705933548602"/>
    <n v="0.71"/>
    <n v="21382.563728211899"/>
    <n v="5.6771391212819502"/>
    <n v="4661"/>
    <n v="1.07"/>
    <n v="1.24"/>
    <n v="2.9000000000000001E-2"/>
    <n v="0.745"/>
    <n v="15.018236429950701"/>
    <d v="1900-01-09T17:27:20"/>
    <n v="43286"/>
    <n v="8.6555213177688497"/>
    <n v="816.23581429267495"/>
    <n v="0"/>
    <n v="229377.42682055163"/>
  </r>
  <r>
    <s v="STND-60502"/>
    <s v="Central Steel &amp; Wire Company"/>
    <s v="Central Steel and Wire - 3000 W 51st St - Chicago"/>
    <s v="Water-Cooled Chiller"/>
    <s v="HVAC"/>
    <s v="Manufacturing"/>
    <n v="0"/>
    <n v="81291.600000000006"/>
    <n v="36.901600000000002"/>
    <x v="3"/>
    <x v="0"/>
    <n v="20"/>
    <s v="ΔkWpeak / CF"/>
    <n v="1"/>
    <s v="Private-Non-Lighting"/>
    <s v="non_lighting"/>
    <n v="3"/>
    <n v="1"/>
    <s v="Non-Lighting"/>
    <n v="0.98952339343681495"/>
    <n v="0.43468415683807998"/>
    <n v="80439.939889908201"/>
    <n v="16.040540881976099"/>
    <n v="0.7"/>
    <n v="56307.957922935697"/>
    <n v="11.228378617383299"/>
    <n v="4618"/>
    <n v="1.02"/>
    <n v="1.04"/>
    <n v="1.2E-2"/>
    <n v="0.81"/>
    <n v="15.158077089649201"/>
    <d v="1900-01-09T19:51:10"/>
    <n v="43292"/>
    <n v="16.040540881976099"/>
    <n v="0"/>
    <n v="0"/>
    <n v="1126159.1584587139"/>
  </r>
  <r>
    <s v="STND-60503"/>
    <s v="Wolf Point Hotel Company"/>
    <s v="Wolf Point Hotel Company - 350 N Orleans - Chicago"/>
    <s v="Water-Cooled Chiller"/>
    <s v="HVAC"/>
    <s v="Hotel/Motel (common)"/>
    <n v="0"/>
    <n v="51000"/>
    <n v="23.9"/>
    <x v="3"/>
    <x v="0"/>
    <n v="20"/>
    <s v="ΔkWpeak / CF"/>
    <n v="1"/>
    <s v="Private-Non-Lighting"/>
    <s v="non_lighting"/>
    <n v="3"/>
    <n v="1"/>
    <s v="Non-Lighting"/>
    <n v="0.98952339343681495"/>
    <n v="0.43468415683807998"/>
    <n v="50465.693065277599"/>
    <n v="10.388951348430099"/>
    <n v="0.7"/>
    <n v="35325.9851456943"/>
    <n v="7.2722659439010799"/>
    <n v="6138"/>
    <n v="1.2"/>
    <n v="1.24"/>
    <n v="3.2000000000000001E-2"/>
    <n v="0.73"/>
    <n v="11.4043662430759"/>
    <d v="1900-01-07T03:30:12"/>
    <n v="43265"/>
    <n v="10.388951348430099"/>
    <n v="0"/>
    <n v="0"/>
    <n v="706519.70291388594"/>
  </r>
  <r>
    <s v="STND-60505"/>
    <s v="Advocate Health And Hospitals Corporation"/>
    <s v="Advocate Lutheran General Hospital - 1775 Dempster St - Park Ridge"/>
    <s v="New Indoor LED Fixtures"/>
    <s v="Indoor Lighting"/>
    <s v="Hospital (24/7)"/>
    <n v="0"/>
    <n v="11241.216"/>
    <n v="1.2520800000000001"/>
    <x v="0"/>
    <x v="0"/>
    <n v="6.5651260504201696"/>
    <s v="Qty / 1,000"/>
    <m/>
    <s v="Private-Lighting"/>
    <s v="lighting"/>
    <n v="3"/>
    <n v="1"/>
    <s v="Lighting"/>
    <n v="0.91633259480590001"/>
    <n v="1.30467645558681"/>
    <n v="10300.6926260536"/>
    <n v="1.6335592965111301"/>
    <n v="0.71"/>
    <n v="7313.4917644980496"/>
    <n v="1.1598271005228999"/>
    <n v="7616"/>
    <n v="1.23"/>
    <n v="1.41"/>
    <n v="1.4E-2"/>
    <n v="0.73499999999999999"/>
    <n v="9.1911764705882408"/>
    <d v="1900-01-05T13:33:47"/>
    <n v="43349"/>
    <n v="1.57626216674977"/>
    <n v="117.243655906301"/>
    <n v="0"/>
    <n v="48013.995302639516"/>
  </r>
  <r>
    <s v="STND-60505"/>
    <s v="Advocate Health And Hospitals Corporation"/>
    <s v="Advocate Lutheran General Hospital - 1775 Dempster St - Park Ridge"/>
    <s v="New Indoor LED Fixtures"/>
    <s v="Indoor Lighting"/>
    <s v="Hospital (24/7)"/>
    <n v="0"/>
    <n v="37939.103999999999"/>
    <n v="4.2257699999999998"/>
    <x v="0"/>
    <x v="0"/>
    <n v="6.5651260504201696"/>
    <s v="Qty / 1,000"/>
    <m/>
    <s v="Private-Lighting"/>
    <s v="lighting"/>
    <n v="3"/>
    <n v="1"/>
    <s v="Lighting"/>
    <n v="0.91633259480590001"/>
    <n v="1.30467645558681"/>
    <n v="34764.837612930904"/>
    <n v="5.5132626257250603"/>
    <n v="0.71"/>
    <n v="24683.0347051809"/>
    <n v="3.9144164642647898"/>
    <n v="7616"/>
    <n v="1.23"/>
    <n v="1.41"/>
    <n v="1.4E-2"/>
    <n v="0.73499999999999999"/>
    <n v="9.1911764705882408"/>
    <d v="1900-01-05T13:33:47"/>
    <n v="43349"/>
    <n v="5.3198848127804901"/>
    <n v="395.69733868376602"/>
    <n v="0"/>
    <n v="162047.23414640827"/>
  </r>
  <r>
    <s v="STND-60505"/>
    <s v="Advocate Health And Hospitals Corporation"/>
    <s v="Advocate Lutheran General Hospital - 1775 Dempster St - Park Ridge"/>
    <s v="New Indoor LED Fixtures"/>
    <s v="Indoor Lighting"/>
    <s v="Hospital (24/7)"/>
    <n v="0"/>
    <n v="3531.6149999999998"/>
    <n v="0.39336199999999999"/>
    <x v="0"/>
    <x v="0"/>
    <n v="6.5651260504201696"/>
    <s v="Qty / 1,000"/>
    <m/>
    <s v="Private-Lighting"/>
    <s v="lighting"/>
    <n v="3"/>
    <n v="1"/>
    <s v="Lighting"/>
    <n v="0.91633259480590001"/>
    <n v="1.30467645558681"/>
    <n v="3236.13393680544"/>
    <n v="0.51321013992253695"/>
    <n v="0.71"/>
    <n v="2297.65509513186"/>
    <n v="0.36437919934500201"/>
    <n v="7616"/>
    <n v="1.23"/>
    <n v="1.41"/>
    <n v="1.4E-2"/>
    <n v="0.73499999999999999"/>
    <n v="9.1911764705882408"/>
    <d v="1900-01-05T13:33:47"/>
    <n v="43349"/>
    <n v="0.49520928250353402"/>
    <n v="36.834044809167601"/>
    <n v="0"/>
    <n v="15084.395319930807"/>
  </r>
  <r>
    <s v="STND-60505"/>
    <s v="Advocate Health And Hospitals Corporation"/>
    <s v="Advocate Lutheran General Hospital - 1775 Dempster St - Park Ridge"/>
    <s v="New Indoor LED Fixtures"/>
    <s v="Indoor Lighting"/>
    <s v="Hospital (24/7)"/>
    <n v="0"/>
    <n v="10988.289000000001"/>
    <n v="1.223908"/>
    <x v="0"/>
    <x v="0"/>
    <n v="6.5651260504201696"/>
    <s v="Qty / 1,000"/>
    <m/>
    <s v="Private-Lighting"/>
    <s v="lighting"/>
    <n v="3"/>
    <n v="1"/>
    <s v="Lighting"/>
    <n v="0.91633259480590001"/>
    <n v="1.30467645558681"/>
    <n v="10068.927371847099"/>
    <n v="1.5968039514043399"/>
    <n v="0.71"/>
    <n v="7148.9384340114602"/>
    <n v="1.1337308054970801"/>
    <n v="7616"/>
    <n v="1.23"/>
    <n v="1.41"/>
    <n v="1.4E-2"/>
    <n v="0.73499999999999999"/>
    <n v="9.1911764705882408"/>
    <d v="1900-01-05T13:33:47"/>
    <n v="43349"/>
    <n v="1.5407960162149199"/>
    <n v="114.605677403138"/>
    <n v="0"/>
    <n v="46933.681945978613"/>
  </r>
  <r>
    <s v="STND-60505"/>
    <s v="Advocate Health And Hospitals Corporation"/>
    <s v="Advocate Lutheran General Hospital - 1775 Dempster St - Park Ridge"/>
    <s v="Occupancy Sensors"/>
    <s v="Indoor Lighting"/>
    <s v="Hospital (24/7)"/>
    <n v="0"/>
    <n v="7830.6310000000003"/>
    <n v="2.8975080000000002"/>
    <x v="0"/>
    <x v="0"/>
    <n v="8"/>
    <s v="Qty / 1,000"/>
    <m/>
    <s v="Private-Lighting"/>
    <s v="lighting"/>
    <n v="3"/>
    <n v="1"/>
    <s v="Lighting"/>
    <n v="0.91633259480590001"/>
    <n v="1.30467645558681"/>
    <n v="7175.4624231975204"/>
    <n v="3.7803104674744201"/>
    <n v="0.71"/>
    <n v="5094.5783204702402"/>
    <n v="2.6840204319068399"/>
    <n v="7616"/>
    <n v="1.23"/>
    <n v="1.41"/>
    <n v="1.4E-2"/>
    <n v="0.73499999999999999"/>
    <n v="9.1911764705882408"/>
    <d v="1900-01-05T13:33:47"/>
    <n v="43349"/>
    <n v="4.5830277838084701"/>
    <n v="81.671930020134397"/>
    <n v="0"/>
    <n v="40756.626563761922"/>
  </r>
  <r>
    <s v="STND-60506"/>
    <s v="Cardwell Westinghouse"/>
    <s v="Cardwell Westhinghouse - 8400 S Steward Ave - Chicago"/>
    <s v="New Indoor LED Fixtures"/>
    <s v="Indoor Lighting"/>
    <s v="Manufacturing"/>
    <n v="0"/>
    <n v="120114.18"/>
    <n v="21.481200000000001"/>
    <x v="0"/>
    <x v="0"/>
    <n v="10.827197921178"/>
    <s v="Qty / 1,000"/>
    <m/>
    <s v="Private-Lighting"/>
    <s v="lighting"/>
    <n v="2"/>
    <n v="1"/>
    <s v="Lighting"/>
    <n v="0.97902139861649395"/>
    <n v="0.93591656730105399"/>
    <n v="117594.35249727299"/>
    <n v="20.104610965507401"/>
    <n v="0.71"/>
    <n v="83491.990273064002"/>
    <n v="14.2742737855102"/>
    <n v="4618"/>
    <n v="1.02"/>
    <n v="1.04"/>
    <n v="1.2E-2"/>
    <n v="0.81"/>
    <n v="15.158077089649201"/>
    <d v="1900-01-09T19:51:10"/>
    <n v="43268"/>
    <n v="23.865872466176899"/>
    <n v="1383.4629705561599"/>
    <n v="0"/>
    <n v="903984.30351953232"/>
  </r>
  <r>
    <s v="STND-60508"/>
    <s v="Palatine Public Library"/>
    <s v="Palatine Public Library - 700 N North Court - Palatine"/>
    <s v="New Indoor LED Fixtures"/>
    <s v="Indoor Lighting"/>
    <s v="Miscellaneous"/>
    <n v="0"/>
    <n v="1370.117"/>
    <n v="0.29343399999999997"/>
    <x v="0"/>
    <x v="1"/>
    <n v="14.797277300976599"/>
    <s v="Qty / 1,000"/>
    <m/>
    <s v="Public-Lighting"/>
    <s v="lighting"/>
    <n v="3"/>
    <n v="1"/>
    <s v="Lighting"/>
    <n v="0.99829244462109001"/>
    <n v="0.987374621353864"/>
    <n v="1367.7774493469101"/>
    <n v="0.28972928464234998"/>
    <n v="0.71"/>
    <n v="971.12198903630895"/>
    <n v="0.20570779209606799"/>
    <n v="3379"/>
    <n v="1.0900000000000001"/>
    <n v="1.36"/>
    <n v="2.1999999999999999E-2"/>
    <n v="0.57999999999999996"/>
    <n v="20.7161882213673"/>
    <d v="1900-01-13T19:08:05"/>
    <n v="43283"/>
    <n v="0.36730385984070701"/>
    <n v="27.606517326268001"/>
    <n v="0"/>
    <n v="14369.96136484622"/>
  </r>
  <r>
    <s v="STND-60508"/>
    <s v="Palatine Public Library"/>
    <s v="Palatine Public Library - 700 N North Court - Palatine"/>
    <s v="Occupancy Sensors Plus Daylighting Controls"/>
    <s v="Indoor Lighting"/>
    <s v="Miscellaneous"/>
    <n v="0"/>
    <n v="190.29599999999999"/>
    <n v="4.1665000000000001E-2"/>
    <x v="0"/>
    <x v="1"/>
    <n v="8"/>
    <s v="Qty / 1,000"/>
    <m/>
    <s v="Public-Lighting"/>
    <s v="lighting"/>
    <n v="3"/>
    <n v="1"/>
    <s v="Lighting"/>
    <n v="0.99829244462109001"/>
    <n v="0.987374621353864"/>
    <n v="189.97105904161501"/>
    <n v="4.1138963598708798E-2"/>
    <n v="0.71"/>
    <n v="134.87945191954699"/>
    <n v="2.9208664155083199E-2"/>
    <n v="3379"/>
    <n v="1.0900000000000001"/>
    <n v="1.36"/>
    <n v="2.1999999999999999E-2"/>
    <n v="0.57999999999999996"/>
    <n v="20.7161882213673"/>
    <d v="1900-01-13T19:08:05"/>
    <n v="43283"/>
    <n v="5.2153858517632802E-2"/>
    <n v="3.8342782558858102"/>
    <n v="0"/>
    <n v="1079.035615356376"/>
  </r>
  <r>
    <s v="STND-60509"/>
    <s v="Micro Circuit, Inc"/>
    <s v="Microcircuit Inc - 1225 National Ave - Addison"/>
    <s v="New Indoor LED Fixtures"/>
    <s v="Indoor Lighting"/>
    <s v="Warehouse"/>
    <n v="0"/>
    <n v="36694"/>
    <n v="5.8071999999999999"/>
    <x v="0"/>
    <x v="0"/>
    <n v="9.5383441434566993"/>
    <s v="Qty / 1,000"/>
    <m/>
    <s v="Private-Lighting"/>
    <s v="lighting"/>
    <n v="2"/>
    <n v="1"/>
    <s v="Lighting"/>
    <n v="0.97902139861649395"/>
    <n v="0.93591656730105399"/>
    <n v="35924.211200833597"/>
    <n v="5.4350546896306797"/>
    <n v="0.71"/>
    <n v="25506.1899525919"/>
    <n v="3.8588888296377801"/>
    <n v="5242"/>
    <n v="1"/>
    <n v="1.22"/>
    <n v="1.0999999999999999E-2"/>
    <n v="0.68"/>
    <n v="13.3536818008394"/>
    <d v="1900-01-08T12:55:13"/>
    <n v="43338"/>
    <n v="6.5514159711073798"/>
    <n v="395.16632320917"/>
    <n v="0"/>
    <n v="243286.81755619906"/>
  </r>
  <r>
    <s v="STND-60509"/>
    <s v="Micro Circuit, Inc"/>
    <s v="Microcircuit Inc - 1225 National Ave - Addison"/>
    <s v="New Indoor LED Fixtures"/>
    <s v="Indoor Lighting"/>
    <s v="Warehouse"/>
    <n v="0"/>
    <n v="817.75199999999995"/>
    <n v="0.12941800000000001"/>
    <x v="0"/>
    <x v="0"/>
    <n v="9.5383441434566993"/>
    <s v="Qty / 1,000"/>
    <m/>
    <s v="Private-Lighting"/>
    <s v="lighting"/>
    <n v="2"/>
    <n v="1"/>
    <s v="Lighting"/>
    <n v="0.97902139861649395"/>
    <n v="0.93591656730105399"/>
    <n v="800.59670676143503"/>
    <n v="0.121124450306968"/>
    <n v="0.71"/>
    <n v="568.42366180061902"/>
    <n v="8.5998359717947101E-2"/>
    <n v="5242"/>
    <n v="1"/>
    <n v="1.22"/>
    <n v="1.0999999999999999E-2"/>
    <n v="0.68"/>
    <n v="13.3536818008394"/>
    <d v="1900-01-08T12:55:13"/>
    <n v="43338"/>
    <n v="0.14600343576056901"/>
    <n v="8.8065637743757801"/>
    <n v="0"/>
    <n v="5421.8205055381459"/>
  </r>
  <r>
    <s v="STND-60509"/>
    <s v="Micro Circuit, Inc"/>
    <s v="Microcircuit Inc - 1225 National Ave - Addison"/>
    <s v="New Indoor LED Fixtures"/>
    <s v="Indoor Lighting"/>
    <s v="Warehouse"/>
    <n v="0"/>
    <n v="117735.32"/>
    <n v="18.632815999999998"/>
    <x v="0"/>
    <x v="0"/>
    <n v="9.5383441434566993"/>
    <s v="Qty / 1,000"/>
    <m/>
    <s v="Private-Lighting"/>
    <s v="lighting"/>
    <n v="2"/>
    <n v="1"/>
    <s v="Lighting"/>
    <n v="0.97902139861649395"/>
    <n v="0.93591656730105399"/>
    <n v="115265.39765296"/>
    <n v="17.4387611898721"/>
    <n v="0.71"/>
    <n v="81838.432333601901"/>
    <n v="12.381520444809199"/>
    <n v="5242"/>
    <n v="1"/>
    <n v="1.22"/>
    <n v="1.0999999999999999E-2"/>
    <n v="0.68"/>
    <n v="13.3536818008394"/>
    <d v="1900-01-08T12:55:13"/>
    <n v="43338"/>
    <n v="21.020686101581699"/>
    <n v="1267.91937418256"/>
    <n v="0"/>
    <n v="780603.13175888907"/>
  </r>
  <r>
    <s v="STND-60509"/>
    <s v="Micro Circuit, Inc"/>
    <s v="Microcircuit Inc - 1225 National Ave - Addison"/>
    <s v="New Indoor LED Fixtures"/>
    <s v="Indoor Lighting"/>
    <s v="Warehouse"/>
    <n v="0"/>
    <n v="8649.2999999999993"/>
    <n v="1.3688400000000001"/>
    <x v="0"/>
    <x v="0"/>
    <n v="9.5383441434566993"/>
    <s v="Qty / 1,000"/>
    <m/>
    <s v="Private-Lighting"/>
    <s v="lighting"/>
    <n v="2"/>
    <n v="1"/>
    <s v="Lighting"/>
    <n v="0.97902139861649395"/>
    <n v="0.93591656730105399"/>
    <n v="8467.8497830536398"/>
    <n v="1.28112003398437"/>
    <n v="0.71"/>
    <n v="6012.17334596808"/>
    <n v="0.90959522412890603"/>
    <n v="5242"/>
    <n v="1"/>
    <n v="1.22"/>
    <n v="1.0999999999999999E-2"/>
    <n v="0.68"/>
    <n v="13.3536818008394"/>
    <d v="1900-01-08T12:55:13"/>
    <n v="43338"/>
    <n v="1.54426233604674"/>
    <n v="93.146347613589995"/>
    <n v="0"/>
    <n v="57346.178423961101"/>
  </r>
  <r>
    <s v="STND-60509"/>
    <s v="Micro Circuit, Inc"/>
    <s v="Microcircuit Inc - 1225 National Ave - Addison"/>
    <s v="New Indoor LED Fixtures"/>
    <s v="Indoor Lighting"/>
    <s v="Warehouse"/>
    <n v="0"/>
    <n v="665.73400000000004"/>
    <n v="0.10535899999999999"/>
    <x v="0"/>
    <x v="0"/>
    <n v="9.5383441434566993"/>
    <s v="Qty / 1,000"/>
    <m/>
    <s v="Private-Lighting"/>
    <s v="lighting"/>
    <n v="2"/>
    <n v="1"/>
    <s v="Lighting"/>
    <n v="0.97902139861649395"/>
    <n v="0.93591656730105399"/>
    <n v="651.76783178655296"/>
    <n v="9.8607233614271705E-2"/>
    <n v="0.71"/>
    <n v="462.75516056845203"/>
    <n v="7.0011135866132904E-2"/>
    <n v="5242"/>
    <n v="1"/>
    <n v="1.22"/>
    <n v="1.0999999999999999E-2"/>
    <n v="0.68"/>
    <n v="13.3536818008394"/>
    <d v="1900-01-08T12:55:13"/>
    <n v="43338"/>
    <n v="0.118861178416432"/>
    <n v="7.1694461496520798"/>
    <n v="0"/>
    <n v="4413.917975662459"/>
  </r>
  <r>
    <s v="STND-60509"/>
    <s v="Micro Circuit, Inc"/>
    <s v="Microcircuit Inc - 1225 National Ave - Addison"/>
    <s v="New Indoor LED Fixtures"/>
    <s v="Indoor Lighting"/>
    <s v="Warehouse"/>
    <n v="0"/>
    <n v="419.36"/>
    <n v="6.6367999999999996E-2"/>
    <x v="0"/>
    <x v="0"/>
    <n v="9.5383441434566993"/>
    <s v="Qty / 1,000"/>
    <m/>
    <s v="Private-Lighting"/>
    <s v="lighting"/>
    <n v="2"/>
    <n v="1"/>
    <s v="Lighting"/>
    <n v="0.97902139861649395"/>
    <n v="0.93591656730105399"/>
    <n v="410.56241372381299"/>
    <n v="6.21149107386363E-2"/>
    <n v="0.71"/>
    <n v="291.49931374390701"/>
    <n v="4.4101586624431803E-2"/>
    <n v="5242"/>
    <n v="1"/>
    <n v="1.22"/>
    <n v="1.0999999999999999E-2"/>
    <n v="0.68"/>
    <n v="13.3536818008394"/>
    <d v="1900-01-08T12:55:13"/>
    <n v="43338"/>
    <n v="7.4873325384084297E-2"/>
    <n v="4.5161865509619403"/>
    <n v="0"/>
    <n v="2780.4207720708423"/>
  </r>
  <r>
    <s v="STND-60509"/>
    <s v="Micro Circuit, Inc"/>
    <s v="Microcircuit Inc - 1225 National Ave - Addison"/>
    <s v="New Indoor LED Fixtures"/>
    <s v="Indoor Lighting"/>
    <s v="Warehouse"/>
    <n v="0"/>
    <n v="8533.9760000000006"/>
    <n v="1.350589"/>
    <x v="0"/>
    <x v="0"/>
    <n v="9.5383441434566993"/>
    <s v="Qty / 1,000"/>
    <m/>
    <s v="Private-Lighting"/>
    <s v="lighting"/>
    <n v="2"/>
    <n v="1"/>
    <s v="Lighting"/>
    <n v="0.97902139861649395"/>
    <n v="0.93591656730105399"/>
    <n v="8354.9451192795896"/>
    <n v="1.26403862071456"/>
    <n v="0.71"/>
    <n v="5932.0110346885103"/>
    <n v="0.89746742070733998"/>
    <n v="5242"/>
    <n v="1"/>
    <n v="1.22"/>
    <n v="1.0999999999999999E-2"/>
    <n v="0.68"/>
    <n v="13.3536818008394"/>
    <d v="1900-01-08T12:55:13"/>
    <n v="43338"/>
    <n v="1.5236723971969199"/>
    <n v="91.904396312075505"/>
    <n v="0"/>
    <n v="56581.562711641665"/>
  </r>
  <r>
    <s v="STND-60510"/>
    <s v="Burch Dental"/>
    <s v="Burch Dental - 6078 Palo Verde Dr - Rockford"/>
    <s v="New Indoor LED Fixtures"/>
    <s v="Indoor Lighting"/>
    <s v="Healthcare Clinic/Office"/>
    <n v="0"/>
    <n v="8539.3279999999995"/>
    <n v="1.8855200000000001"/>
    <x v="0"/>
    <x v="0"/>
    <n v="12.853470437018"/>
    <s v="Qty / 1,000"/>
    <m/>
    <s v="Private-Lighting"/>
    <s v="lighting"/>
    <n v="3"/>
    <n v="1"/>
    <s v="Lighting"/>
    <n v="0.91633259480590001"/>
    <n v="1.30467645558681"/>
    <n v="7824.8645841386697"/>
    <n v="2.4599935505380399"/>
    <n v="0.71"/>
    <n v="5555.6538547384598"/>
    <n v="1.74659542088201"/>
    <n v="3890"/>
    <n v="1.4"/>
    <n v="1.85"/>
    <n v="6.0000000000000001E-3"/>
    <n v="0.65"/>
    <n v="17.994858611825201"/>
    <d v="1900-01-11T20:29:00"/>
    <n v="43262"/>
    <n v="2.0457326823601099"/>
    <n v="33.535133932022902"/>
    <n v="0"/>
    <n v="71409.432580185894"/>
  </r>
  <r>
    <s v="STND-60511"/>
    <s v="Arlington Park Racecourse, LLC"/>
    <s v="Arlington Park - 2200 W Euclid Ave - Arlington Heights"/>
    <s v="Water-Cooled Chiller"/>
    <s v="HVAC"/>
    <s v="Miscellaneous"/>
    <n v="0"/>
    <n v="132051.15"/>
    <n v="108.15"/>
    <x v="3"/>
    <x v="0"/>
    <n v="20"/>
    <s v="ΔkWpeak / CF"/>
    <n v="1"/>
    <s v="Private-Non-Lighting"/>
    <s v="non_lighting"/>
    <n v="3"/>
    <n v="1"/>
    <s v="Non-Lighting"/>
    <n v="0.98952339343681495"/>
    <n v="0.43468415683807998"/>
    <n v="130667.702055234"/>
    <n v="47.011091562038402"/>
    <n v="0.7"/>
    <n v="91467.391438663704"/>
    <n v="32.907764093426898"/>
    <n v="3379"/>
    <n v="1.0900000000000001"/>
    <n v="1.36"/>
    <n v="2.1999999999999999E-2"/>
    <n v="0.57999999999999996"/>
    <n v="20.7161882213673"/>
    <d v="1900-01-13T19:08:05"/>
    <n v="43313"/>
    <n v="47.011091562038402"/>
    <n v="0"/>
    <n v="0"/>
    <n v="1829347.8287732741"/>
  </r>
  <r>
    <s v="STND-60512"/>
    <s v="Bank of America, N.A."/>
    <s v="Bank of America - 10260 S Roberts Road - Palos Hills"/>
    <s v="New Indoor LED Fixtures"/>
    <s v="Indoor Lighting"/>
    <s v="Miscellaneous"/>
    <n v="0"/>
    <n v="154.691"/>
    <n v="3.313E-2"/>
    <x v="0"/>
    <x v="0"/>
    <n v="14.797277300976599"/>
    <s v="Qty / 1,000"/>
    <m/>
    <s v="Private-Lighting"/>
    <s v="lighting"/>
    <n v="3"/>
    <n v="1"/>
    <s v="Lighting"/>
    <n v="0.91633259480590001"/>
    <n v="1.30467645558681"/>
    <n v="141.74840542311901"/>
    <n v="4.3223930973590903E-2"/>
    <n v="0.71"/>
    <n v="100.64136785041499"/>
    <n v="3.0688990991249498E-2"/>
    <n v="3379"/>
    <n v="1.0900000000000001"/>
    <n v="1.36"/>
    <n v="2.1999999999999999E-2"/>
    <n v="0.57999999999999996"/>
    <n v="20.7161882213673"/>
    <d v="1900-01-13T19:08:05"/>
    <n v="43305"/>
    <n v="5.4797072735282601E-2"/>
    <n v="2.8609769901913999"/>
    <n v="0"/>
    <n v="1489.218228032182"/>
  </r>
  <r>
    <s v="STND-60512"/>
    <s v="Bank of America, N.A."/>
    <s v="Bank of America - 10260 S Roberts Road - Palos Hills"/>
    <s v="New Indoor LED Fixtures"/>
    <s v="Indoor Lighting"/>
    <s v="Miscellaneous"/>
    <n v="0"/>
    <n v="1325.92"/>
    <n v="0.283968"/>
    <x v="0"/>
    <x v="0"/>
    <n v="14.797277300976599"/>
    <s v="Qty / 1,000"/>
    <m/>
    <s v="Private-Lighting"/>
    <s v="lighting"/>
    <n v="3"/>
    <n v="1"/>
    <s v="Lighting"/>
    <n v="0.91633259480590001"/>
    <n v="1.30467645558681"/>
    <n v="1214.98371410504"/>
    <n v="0.37048636374007399"/>
    <n v="0.71"/>
    <n v="862.63843701457699"/>
    <n v="0.26304531825545302"/>
    <n v="3379"/>
    <n v="1.0900000000000001"/>
    <n v="1.36"/>
    <n v="2.1999999999999999E-2"/>
    <n v="0.57999999999999996"/>
    <n v="20.7161882213673"/>
    <d v="1900-01-13T19:08:05"/>
    <n v="43305"/>
    <n v="0.46968352401125002"/>
    <n v="24.522607073679701"/>
    <n v="0"/>
    <n v="12764.700162985731"/>
  </r>
  <r>
    <s v="STND-60512"/>
    <s v="Bank of America, N.A."/>
    <s v="Bank of America - 10260 S Roberts Road - Palos Hills"/>
    <s v="New Indoor LED Fixtures"/>
    <s v="Indoor Lighting"/>
    <s v="Miscellaneous"/>
    <n v="0"/>
    <n v="8426.9560000000001"/>
    <n v="1.8047740000000001"/>
    <x v="0"/>
    <x v="0"/>
    <n v="14.797277300976599"/>
    <s v="Qty / 1,000"/>
    <m/>
    <s v="Private-Lighting"/>
    <s v="lighting"/>
    <n v="3"/>
    <n v="1"/>
    <s v="Lighting"/>
    <n v="0.91633259480590001"/>
    <n v="1.30467645558681"/>
    <n v="7721.8944577951497"/>
    <n v="2.3546461454552201"/>
    <n v="0.71"/>
    <n v="5482.5450650345501"/>
    <n v="1.6717987632732101"/>
    <n v="3379"/>
    <n v="1.0900000000000001"/>
    <n v="1.36"/>
    <n v="2.1999999999999999E-2"/>
    <n v="0.57999999999999996"/>
    <n v="20.7161882213673"/>
    <d v="1900-01-13T19:08:05"/>
    <n v="43305"/>
    <n v="2.9850990687819801"/>
    <n v="155.85475052430601"/>
    <n v="0"/>
    <n v="81126.739642417029"/>
  </r>
  <r>
    <s v="STND-60512"/>
    <s v="Bank of America, N.A."/>
    <s v="Bank of America - 10260 S Roberts Road - Palos Hills"/>
    <s v="Outdoor &amp; Garage - LED Fixtures"/>
    <s v="Outdoor &amp; Garage Lighting"/>
    <s v="Exterior"/>
    <n v="0"/>
    <n v="4584.3050000000003"/>
    <n v="0"/>
    <x v="0"/>
    <x v="0"/>
    <n v="10.1978380583316"/>
    <s v="Qty / 1,000"/>
    <m/>
    <s v="Private-Lighting"/>
    <s v="lighting"/>
    <n v="3"/>
    <n v="1"/>
    <s v="Lighting"/>
    <n v="0.91633259480590001"/>
    <n v="1.30467645558681"/>
    <n v="4200.7480960316598"/>
    <n v="0"/>
    <n v="0.71"/>
    <n v="2982.5311481824801"/>
    <n v="0"/>
    <n v="4903"/>
    <n v="1"/>
    <n v="1"/>
    <n v="0"/>
    <n v="0"/>
    <n v="14.276973281664301"/>
    <d v="1900-01-09T04:44:53"/>
    <n v="43305"/>
    <n v="0"/>
    <n v="0"/>
    <n v="0"/>
    <n v="30415.369653094742"/>
  </r>
  <r>
    <s v="STND-60512"/>
    <s v="Bank of America, N.A."/>
    <s v="Bank of America - 10260 S Roberts Road - Palos Hills"/>
    <s v="Outdoor &amp; Garage - LED Fixtures"/>
    <s v="Outdoor &amp; Garage Lighting"/>
    <s v="Exterior"/>
    <n v="0"/>
    <n v="12541.874"/>
    <n v="0"/>
    <x v="0"/>
    <x v="0"/>
    <n v="10.1978380583316"/>
    <s v="Qty / 1,000"/>
    <m/>
    <s v="Private-Lighting"/>
    <s v="lighting"/>
    <n v="3"/>
    <n v="1"/>
    <s v="Lighting"/>
    <n v="0.91633259480590001"/>
    <n v="1.30467645558681"/>
    <n v="11492.527946148601"/>
    <n v="0"/>
    <n v="0.71"/>
    <n v="8159.6948417655403"/>
    <n v="0"/>
    <n v="4903"/>
    <n v="1"/>
    <n v="1"/>
    <n v="0"/>
    <n v="0"/>
    <n v="14.276973281664301"/>
    <d v="1900-01-09T04:44:53"/>
    <n v="43305"/>
    <n v="0"/>
    <n v="0"/>
    <n v="0"/>
    <n v="83211.246601728664"/>
  </r>
  <r>
    <s v="STND-60512"/>
    <s v="Bank of America, N.A."/>
    <s v="Bank of America - 10260 S Roberts Road - Palos Hills"/>
    <s v="Outdoor &amp; Garage - LED Fixtures"/>
    <s v="Outdoor &amp; Garage Lighting"/>
    <s v="Exterior"/>
    <n v="0"/>
    <n v="21279.02"/>
    <n v="0"/>
    <x v="0"/>
    <x v="0"/>
    <n v="10.1978380583316"/>
    <s v="Qty / 1,000"/>
    <m/>
    <s v="Private-Lighting"/>
    <s v="lighting"/>
    <n v="3"/>
    <n v="1"/>
    <s v="Lighting"/>
    <n v="0.91633259480590001"/>
    <n v="1.30467645558681"/>
    <n v="19498.6596115266"/>
    <n v="0"/>
    <n v="0.71"/>
    <n v="13844.048324183899"/>
    <n v="0"/>
    <n v="4903"/>
    <n v="1"/>
    <n v="1"/>
    <n v="0"/>
    <n v="0"/>
    <n v="14.276973281664301"/>
    <d v="1900-01-09T04:44:53"/>
    <n v="43305"/>
    <n v="0"/>
    <n v="0"/>
    <n v="0"/>
    <n v="141179.36288174437"/>
  </r>
  <r>
    <s v="STND-60513"/>
    <s v="Kinzie Elementary School"/>
    <s v="Kinzie Elementary School - 5625 S Mobile - Chicago"/>
    <s v="New Indoor LED Fixtures"/>
    <s v="Indoor Lighting"/>
    <s v="K-12 School"/>
    <n v="0"/>
    <n v="30532.366999999998"/>
    <n v="8.3255040000000005"/>
    <x v="0"/>
    <x v="1"/>
    <n v="15"/>
    <s v="Qty / 1,000"/>
    <m/>
    <s v="Public-Lighting"/>
    <s v="lighting"/>
    <n v="3"/>
    <n v="1"/>
    <s v="Lighting"/>
    <n v="0.99829244462109001"/>
    <n v="0.987374621353864"/>
    <n v="30480.231292498302"/>
    <n v="8.2203913595800806"/>
    <n v="0.71"/>
    <n v="21640.964217673802"/>
    <n v="5.8364778653018599"/>
    <n v="2979"/>
    <n v="1.17333333333333"/>
    <n v="1.323"/>
    <n v="2.1333333333333301E-2"/>
    <n v="0.72"/>
    <n v="23.497818059751602"/>
    <d v="1900-01-15T18:49:11"/>
    <n v="43283"/>
    <n v="8.6297885273159505"/>
    <n v="554.186023499969"/>
    <n v="0"/>
    <n v="324614.46326510701"/>
  </r>
  <r>
    <s v="STND-60514"/>
    <s v="American Thermal Window Products"/>
    <s v="American Thermal Window Products - 6625 W Jarvis - Niles"/>
    <s v="New Indoor LED Fixtures"/>
    <s v="Indoor Lighting"/>
    <s v="Warehouse"/>
    <n v="0"/>
    <n v="37648.044000000002"/>
    <n v="5.9581869999999997"/>
    <x v="0"/>
    <x v="0"/>
    <n v="9.5383441434566993"/>
    <s v="Qty / 1,000"/>
    <m/>
    <s v="Private-Lighting"/>
    <s v="lighting"/>
    <n v="3"/>
    <n v="1"/>
    <s v="Lighting"/>
    <n v="0.91633259480590001"/>
    <n v="1.30467645558681"/>
    <n v="34498.129847886703"/>
    <n v="7.7735062968833901"/>
    <n v="0.71"/>
    <n v="24493.6721919995"/>
    <n v="5.5191894707872002"/>
    <n v="5242"/>
    <n v="1"/>
    <n v="1.22"/>
    <n v="1.0999999999999999E-2"/>
    <n v="0.68"/>
    <n v="13.3536818008394"/>
    <d v="1900-01-08T12:55:13"/>
    <n v="43326"/>
    <n v="9.37018598949299"/>
    <n v="379.47942832675398"/>
    <n v="0"/>
    <n v="233629.07470430664"/>
  </r>
  <r>
    <s v="STND-60514"/>
    <s v="American Thermal Window Products"/>
    <s v="American Thermal Window Products - 6625 W Jarvis - Niles"/>
    <s v="New Indoor LED Fixtures"/>
    <s v="Indoor Lighting"/>
    <s v="Warehouse"/>
    <n v="0"/>
    <n v="1509.6959999999999"/>
    <n v="0.238925"/>
    <x v="0"/>
    <x v="0"/>
    <n v="9.5383441434566993"/>
    <s v="Qty / 1,000"/>
    <m/>
    <s v="Private-Lighting"/>
    <s v="lighting"/>
    <n v="3"/>
    <n v="1"/>
    <s v="Lighting"/>
    <n v="0.91633259480590001"/>
    <n v="1.30467645558681"/>
    <n v="1383.3836530480901"/>
    <n v="0.31171982215107802"/>
    <n v="0.71"/>
    <n v="982.20239366414205"/>
    <n v="0.22132107372726501"/>
    <n v="5242"/>
    <n v="1"/>
    <n v="1.22"/>
    <n v="1.0999999999999999E-2"/>
    <n v="0.68"/>
    <n v="13.3536818008394"/>
    <d v="1900-01-08T12:55:13"/>
    <n v="43326"/>
    <n v="0.37574713374044999"/>
    <n v="15.217220183528999"/>
    <n v="0"/>
    <n v="9368.5844492955202"/>
  </r>
  <r>
    <s v="STND-60514"/>
    <s v="American Thermal Window Products"/>
    <s v="American Thermal Window Products - 6625 W Jarvis - Niles"/>
    <s v="New Indoor LED Fixtures"/>
    <s v="Indoor Lighting"/>
    <s v="Warehouse"/>
    <n v="0"/>
    <n v="51334.906000000003"/>
    <n v="8.1242730000000005"/>
    <x v="0"/>
    <x v="0"/>
    <n v="9.5383441434566993"/>
    <s v="Qty / 1,000"/>
    <m/>
    <s v="Private-Lighting"/>
    <s v="lighting"/>
    <n v="3"/>
    <n v="1"/>
    <s v="Lighting"/>
    <n v="0.91633259480590001"/>
    <n v="1.30467645558681"/>
    <n v="47039.847619097003"/>
    <n v="10.599547701859599"/>
    <n v="0.71"/>
    <n v="33398.291809558803"/>
    <n v="7.52567886832031"/>
    <n v="5242"/>
    <n v="1"/>
    <n v="1.22"/>
    <n v="1.0999999999999999E-2"/>
    <n v="0.68"/>
    <n v="13.3536818008394"/>
    <d v="1900-01-08T12:55:13"/>
    <n v="43326"/>
    <n v="12.776696844092999"/>
    <n v="517.438323810067"/>
    <n v="0"/>
    <n v="318564.40108316304"/>
  </r>
  <r>
    <s v="STND-60514"/>
    <s v="American Thermal Window Products"/>
    <s v="American Thermal Window Products - 6625 W Jarvis - Niles"/>
    <s v="Outdoor &amp; Garage - LED Fixtures"/>
    <s v="Outdoor &amp; Garage Lighting"/>
    <s v="Exterior"/>
    <n v="0"/>
    <n v="2314.2159999999999"/>
    <n v="0"/>
    <x v="0"/>
    <x v="0"/>
    <n v="10.1978380583316"/>
    <s v="Qty / 1,000"/>
    <m/>
    <s v="Private-Lighting"/>
    <s v="lighting"/>
    <n v="3"/>
    <n v="1"/>
    <s v="Lighting"/>
    <n v="0.91633259480590001"/>
    <n v="1.30467645558681"/>
    <n v="2120.5915522213299"/>
    <n v="0"/>
    <n v="0.71"/>
    <n v="1505.62000207714"/>
    <n v="0"/>
    <n v="4903"/>
    <n v="1"/>
    <n v="1"/>
    <n v="0"/>
    <n v="0"/>
    <n v="14.276973281664301"/>
    <d v="1900-01-09T04:44:53"/>
    <n v="43326"/>
    <n v="0"/>
    <n v="0"/>
    <n v="0"/>
    <n v="15354.068958567561"/>
  </r>
  <r>
    <s v="STND-60514"/>
    <s v="American Thermal Window Products"/>
    <s v="American Thermal Window Products - 6625 W Jarvis - Niles"/>
    <s v="Outdoor &amp; Garage - LED Fixtures"/>
    <s v="Outdoor &amp; Garage Lighting"/>
    <s v="Exterior"/>
    <n v="0"/>
    <n v="1647.4079999999999"/>
    <n v="0"/>
    <x v="0"/>
    <x v="0"/>
    <n v="10.1978380583316"/>
    <s v="Qty / 1,000"/>
    <m/>
    <s v="Private-Lighting"/>
    <s v="lighting"/>
    <n v="3"/>
    <n v="1"/>
    <s v="Lighting"/>
    <n v="0.91633259480590001"/>
    <n v="1.30467645558681"/>
    <n v="1509.5736473439999"/>
    <n v="0"/>
    <n v="0.71"/>
    <n v="1071.7972896142401"/>
    <n v="0"/>
    <n v="4903"/>
    <n v="1"/>
    <n v="1"/>
    <n v="0"/>
    <n v="0"/>
    <n v="14.276973281664301"/>
    <d v="1900-01-09T04:44:53"/>
    <n v="43326"/>
    <n v="0"/>
    <n v="0"/>
    <n v="0"/>
    <n v="10930.015190844753"/>
  </r>
  <r>
    <s v="STND-60515"/>
    <s v="Holy Family Catholic Parish"/>
    <s v="The Catholic Bishop-Holy Family Church - 2515 Palatine Rd - Hoffman Estates"/>
    <s v="New Indoor LED Fixtures"/>
    <s v="Indoor Lighting"/>
    <s v="K-12 School"/>
    <n v="0"/>
    <n v="12882.148999999999"/>
    <n v="3.5126780000000002"/>
    <x v="0"/>
    <x v="0"/>
    <n v="15"/>
    <s v="Qty / 1,000"/>
    <m/>
    <s v="Private-Lighting"/>
    <s v="lighting"/>
    <n v="3"/>
    <n v="1"/>
    <s v="Lighting"/>
    <n v="0.91633259480590001"/>
    <n v="1.30467645558681"/>
    <n v="11804.333019846201"/>
    <n v="4.5829082826577503"/>
    <n v="0.71"/>
    <n v="8381.0764440908206"/>
    <n v="3.2538648806869999"/>
    <n v="2979"/>
    <n v="1.17333333333333"/>
    <n v="1.323"/>
    <n v="2.1333333333333301E-2"/>
    <n v="0.72"/>
    <n v="23.497818059751602"/>
    <d v="1900-01-15T18:49:11"/>
    <n v="43296"/>
    <n v="4.8111492007408998"/>
    <n v="214.62423672447699"/>
    <n v="0"/>
    <n v="125716.14666136231"/>
  </r>
  <r>
    <s v="STND-60516"/>
    <s v="Prescott Brothers, Inc."/>
    <s v="Prescott Brothers Inc - 614 13th Ave - Mendota"/>
    <s v="New Indoor LED Fixtures"/>
    <s v="Indoor Lighting"/>
    <s v="Garage"/>
    <n v="0"/>
    <n v="13699.227999999999"/>
    <n v="3.7057600000000002"/>
    <x v="0"/>
    <x v="0"/>
    <n v="14.701558365186701"/>
    <s v="Qty / 1,000"/>
    <m/>
    <s v="Private-Lighting"/>
    <s v="lighting"/>
    <n v="3"/>
    <n v="1"/>
    <s v="Lighting"/>
    <n v="0.91633259480590001"/>
    <n v="1.30467645558681"/>
    <n v="12553.049140077601"/>
    <n v="4.8348178220553599"/>
    <n v="0.71"/>
    <n v="8912.6648894551199"/>
    <n v="3.43272065365931"/>
    <n v="3401"/>
    <n v="1"/>
    <n v="1"/>
    <n v="0"/>
    <n v="0.92"/>
    <n v="20.582181711261399"/>
    <d v="1900-01-13T16:50:15"/>
    <n v="43297"/>
    <n v="5.2552367631036603"/>
    <n v="0"/>
    <n v="0"/>
    <n v="131030.06306167472"/>
  </r>
  <r>
    <s v="STND-60516"/>
    <s v="Prescott Brothers, Inc."/>
    <s v="Prescott Brothers Inc - 614 13th Ave - Mendota"/>
    <s v="New Indoor LED Fixtures"/>
    <s v="Indoor Lighting"/>
    <s v="Garage"/>
    <n v="0"/>
    <n v="867.255"/>
    <n v="0.2346"/>
    <x v="0"/>
    <x v="0"/>
    <n v="14.701558365186701"/>
    <s v="Qty / 1,000"/>
    <m/>
    <s v="Private-Lighting"/>
    <s v="lighting"/>
    <n v="3"/>
    <n v="1"/>
    <s v="Lighting"/>
    <n v="0.91633259480590001"/>
    <n v="1.30467645558681"/>
    <n v="794.69402450839095"/>
    <n v="0.306077096480665"/>
    <n v="0.71"/>
    <n v="564.23275740095698"/>
    <n v="0.217314738501272"/>
    <n v="3401"/>
    <n v="1"/>
    <n v="1"/>
    <n v="0"/>
    <n v="0.92"/>
    <n v="20.582181711261399"/>
    <d v="1900-01-13T16:50:15"/>
    <n v="43297"/>
    <n v="0.33269249617463598"/>
    <n v="0"/>
    <n v="0"/>
    <n v="8295.1008144803982"/>
  </r>
  <r>
    <s v="STND-60517"/>
    <s v="Rockford Country Club"/>
    <s v="Rockford Country Club - 2500 Oxford St - Rockford"/>
    <s v="Retrofit of Existing Indoor Fixtures to LED"/>
    <s v="Indoor Lighting"/>
    <s v="Miscellaneous"/>
    <n v="0"/>
    <n v="5126.8890000000001"/>
    <n v="1.0980099999999999"/>
    <x v="0"/>
    <x v="0"/>
    <n v="14.797277300976599"/>
    <s v="Qty / 1,000"/>
    <m/>
    <s v="Private-Lighting"/>
    <s v="lighting"/>
    <n v="3"/>
    <n v="1"/>
    <s v="Lighting"/>
    <n v="0.91633259480590001"/>
    <n v="1.30467645558681"/>
    <n v="4697.9355006518199"/>
    <n v="1.4325477949988701"/>
    <n v="0.71"/>
    <n v="3335.5342054627999"/>
    <n v="1.0171089344491999"/>
    <n v="3379"/>
    <n v="1.0900000000000001"/>
    <n v="1.36"/>
    <n v="2.1999999999999999E-2"/>
    <n v="0.57999999999999996"/>
    <n v="20.7161882213673"/>
    <d v="1900-01-13T19:08:05"/>
    <n v="43305"/>
    <n v="1.81611028777747"/>
    <n v="94.820716526917593"/>
    <n v="0"/>
    <n v="49356.824585125709"/>
  </r>
  <r>
    <s v="STND-60517"/>
    <s v="Rockford Country Club"/>
    <s v="Rockford Country Club - 2500 Oxford St - Rockford"/>
    <s v="Retrofit of Existing Indoor Fixtures to LED"/>
    <s v="Indoor Lighting"/>
    <s v="Miscellaneous"/>
    <n v="0"/>
    <n v="1738.4280000000001"/>
    <n v="0.37231399999999998"/>
    <x v="0"/>
    <x v="0"/>
    <n v="14.797277300976599"/>
    <s v="Qty / 1,000"/>
    <m/>
    <s v="Private-Lighting"/>
    <s v="lighting"/>
    <n v="3"/>
    <n v="1"/>
    <s v="Lighting"/>
    <n v="0.91633259480590001"/>
    <n v="1.30467645558681"/>
    <n v="1592.9782401232301"/>
    <n v="0.48574930988534598"/>
    <n v="0.71"/>
    <n v="1131.0145504874899"/>
    <n v="0.34488201001859597"/>
    <n v="3379"/>
    <n v="1.0900000000000001"/>
    <n v="1.36"/>
    <n v="2.1999999999999999E-2"/>
    <n v="0.57999999999999996"/>
    <n v="20.7161882213673"/>
    <d v="1900-01-13T19:08:05"/>
    <n v="43305"/>
    <n v="0.61580794863760902"/>
    <n v="32.151854387808299"/>
    <n v="0"/>
    <n v="16735.935935002788"/>
  </r>
  <r>
    <s v="STND-60517"/>
    <s v="Rockford Country Club"/>
    <s v="Rockford Country Club - 2500 Oxford St - Rockford"/>
    <s v="Retrofit of Existing Indoor Fixtures to LED"/>
    <s v="Indoor Lighting"/>
    <s v="Miscellaneous"/>
    <n v="0"/>
    <n v="1436.413"/>
    <n v="0.30763200000000002"/>
    <x v="0"/>
    <x v="0"/>
    <n v="14.797277300976599"/>
    <s v="Qty / 1,000"/>
    <m/>
    <s v="Private-Lighting"/>
    <s v="lighting"/>
    <n v="3"/>
    <n v="1"/>
    <s v="Lighting"/>
    <n v="0.91633259480590001"/>
    <n v="1.30467645558681"/>
    <n v="1316.2320515029301"/>
    <n v="0.40136022738507998"/>
    <n v="0.71"/>
    <n v="934.52475656707804"/>
    <n v="0.28496576144340702"/>
    <n v="3379"/>
    <n v="1.0900000000000001"/>
    <n v="1.36"/>
    <n v="2.1999999999999999E-2"/>
    <n v="0.57999999999999996"/>
    <n v="20.7161882213673"/>
    <d v="1900-01-13T19:08:05"/>
    <n v="43305"/>
    <n v="0.50882381767885498"/>
    <n v="26.566151498224201"/>
    <n v="0"/>
    <n v="13828.421967550707"/>
  </r>
  <r>
    <s v="STND-60518"/>
    <s v="Oak Park Park District"/>
    <s v="Park District of Oak Park - 515 Garfield St - Oak Park"/>
    <s v="New Indoor LED Fixtures"/>
    <s v="Indoor Lighting"/>
    <s v="Miscellaneous"/>
    <n v="0"/>
    <n v="5524.665"/>
    <n v="1.1832"/>
    <x v="0"/>
    <x v="1"/>
    <n v="14.797277300976599"/>
    <s v="Qty / 1,000"/>
    <m/>
    <s v="Public-Lighting"/>
    <s v="lighting"/>
    <n v="3"/>
    <n v="1"/>
    <s v="Lighting"/>
    <n v="0.99829244462109001"/>
    <n v="0.987374621353864"/>
    <n v="5515.2313285625796"/>
    <n v="1.1682616519858899"/>
    <n v="0.71"/>
    <n v="3915.8142432794298"/>
    <n v="0.82946577290998302"/>
    <n v="3379"/>
    <n v="1.0900000000000001"/>
    <n v="1.36"/>
    <n v="2.1999999999999999E-2"/>
    <n v="0.57999999999999996"/>
    <n v="20.7161882213673"/>
    <d v="1900-01-13T19:08:05"/>
    <n v="43240"/>
    <n v="1.4810619320308001"/>
    <n v="111.31659562236401"/>
    <n v="1"/>
    <n v="57943.389216919568"/>
  </r>
  <r>
    <s v="STND-60518"/>
    <s v="Oak Park Park District"/>
    <s v="Park District of Oak Park - 515 Garfield St - Oak Park"/>
    <s v="New Indoor LED Fixtures"/>
    <s v="Indoor Lighting"/>
    <s v="Miscellaneous"/>
    <n v="0"/>
    <n v="1104.933"/>
    <n v="0.23663999999999999"/>
    <x v="0"/>
    <x v="1"/>
    <n v="14.797277300976599"/>
    <s v="Qty / 1,000"/>
    <m/>
    <s v="Public-Lighting"/>
    <s v="lighting"/>
    <n v="3"/>
    <n v="1"/>
    <s v="Lighting"/>
    <n v="0.99829244462109001"/>
    <n v="0.987374621353864"/>
    <n v="1103.0462657125199"/>
    <n v="0.233652330397178"/>
    <n v="0.71"/>
    <n v="783.16284865588602"/>
    <n v="0.16589315458199699"/>
    <n v="3379"/>
    <n v="1.0900000000000001"/>
    <n v="1.36"/>
    <n v="2.1999999999999999E-2"/>
    <n v="0.57999999999999996"/>
    <n v="20.7161882213673"/>
    <d v="1900-01-13T19:08:05"/>
    <n v="43240"/>
    <n v="0.29621238640615899"/>
    <n v="22.263319124472801"/>
    <n v="1"/>
    <n v="11588.677843383914"/>
  </r>
  <r>
    <s v="STND-60520"/>
    <s v="Highland Park Motorcars Inc"/>
    <s v="Highland Park Motorcars - 1350 Park Ave West - Highland Park"/>
    <s v="New Indoor LED Fixtures"/>
    <s v="Indoor Lighting"/>
    <s v="Retail (strip mall)"/>
    <n v="0"/>
    <n v="24254.791000000001"/>
    <n v="4.8460270000000003"/>
    <x v="0"/>
    <x v="0"/>
    <n v="12.215978499877799"/>
    <s v="Qty / 1,000"/>
    <m/>
    <s v="Private-Lighting"/>
    <s v="lighting"/>
    <n v="3"/>
    <n v="1"/>
    <s v="Lighting"/>
    <n v="0.91633259480590001"/>
    <n v="1.30467645558681"/>
    <n v="22225.455573504802"/>
    <n v="6.3224973300379697"/>
    <n v="0.71"/>
    <n v="15780.0734571884"/>
    <n v="4.4889731043269503"/>
    <n v="4093"/>
    <n v="1.1200000000000001"/>
    <n v="1.29"/>
    <n v="1.9E-2"/>
    <n v="0.71"/>
    <n v="17.102369899829"/>
    <d v="1900-01-11T05:11:01"/>
    <n v="43251"/>
    <n v="6.9030432689572701"/>
    <n v="377.038978479099"/>
    <n v="1"/>
    <n v="192769.03807950584"/>
  </r>
  <r>
    <s v="STND-60520"/>
    <s v="Highland Park Motorcars Inc"/>
    <s v="Highland Park Motorcars - 1350 Park Ave West - Highland Park"/>
    <s v="New Indoor LED Fixtures"/>
    <s v="Indoor Lighting"/>
    <s v="Retail (strip mall)"/>
    <n v="0"/>
    <n v="1554.03"/>
    <n v="0.31048999999999999"/>
    <x v="0"/>
    <x v="0"/>
    <n v="12.215978499877799"/>
    <s v="Qty / 1,000"/>
    <m/>
    <s v="Private-Lighting"/>
    <s v="lighting"/>
    <n v="3"/>
    <n v="1"/>
    <s v="Lighting"/>
    <n v="0.91633259480590001"/>
    <n v="1.30467645558681"/>
    <n v="1424.0083423062099"/>
    <n v="0.40508899269514798"/>
    <n v="0.71"/>
    <n v="1011.04592303741"/>
    <n v="0.28761318481355502"/>
    <n v="4093"/>
    <n v="1.1200000000000001"/>
    <n v="1.29"/>
    <n v="1.9E-2"/>
    <n v="0.71"/>
    <n v="17.102369899829"/>
    <d v="1900-01-11T05:11:01"/>
    <n v="43251"/>
    <n v="0.44228517599644901"/>
    <n v="24.157284378408999"/>
    <n v="1"/>
    <n v="12350.915258214105"/>
  </r>
  <r>
    <s v="STND-60521"/>
    <s v="BW Pratt Boulevard, LLC"/>
    <s v="BW Pratt Boulevard LLC - 1520 Pratt Blvd - Elk Grove Village"/>
    <s v="New Indoor LED Fixtures"/>
    <s v="Indoor Lighting"/>
    <s v="Warehouse"/>
    <n v="0"/>
    <n v="46915.9"/>
    <n v="7.4249200000000002"/>
    <x v="0"/>
    <x v="0"/>
    <n v="9.5383441434566993"/>
    <s v="Qty / 1,000"/>
    <m/>
    <s v="Private-Lighting"/>
    <s v="lighting"/>
    <n v="3"/>
    <n v="1"/>
    <s v="Lighting"/>
    <n v="0.91633259480590001"/>
    <n v="1.30467645558681"/>
    <n v="42990.5683846541"/>
    <n v="9.6871183086155899"/>
    <n v="0.71"/>
    <n v="30523.303553104401"/>
    <n v="6.87785399911707"/>
    <n v="5242"/>
    <n v="1"/>
    <n v="1.22"/>
    <n v="1.0999999999999999E-2"/>
    <n v="0.68"/>
    <n v="13.3536818008394"/>
    <d v="1900-01-08T12:55:13"/>
    <n v="43378"/>
    <n v="11.676854277501899"/>
    <n v="472.89625223119498"/>
    <n v="0"/>
    <n v="291141.77368470444"/>
  </r>
  <r>
    <s v="STND-60521"/>
    <s v="BW Pratt Boulevard, LLC"/>
    <s v="BW Pratt Boulevard LLC - 1520 Pratt Blvd - Elk Grove Village"/>
    <s v="New Indoor LED Fixtures"/>
    <s v="Indoor Lighting"/>
    <s v="Warehouse"/>
    <n v="0"/>
    <n v="3522.6239999999998"/>
    <n v="0.55749099999999996"/>
    <x v="0"/>
    <x v="0"/>
    <n v="9.5383441434566993"/>
    <s v="Qty / 1,000"/>
    <m/>
    <s v="Private-Lighting"/>
    <s v="lighting"/>
    <n v="3"/>
    <n v="1"/>
    <s v="Lighting"/>
    <n v="0.91633259480590001"/>
    <n v="1.30467645558681"/>
    <n v="3227.8951904455398"/>
    <n v="0.72734538190154396"/>
    <n v="0.71"/>
    <n v="2291.8055852163302"/>
    <n v="0.51641522115009597"/>
    <n v="5242"/>
    <n v="1"/>
    <n v="1.22"/>
    <n v="1.0999999999999999E-2"/>
    <n v="0.68"/>
    <n v="13.3536818008394"/>
    <d v="1900-01-08T12:55:13"/>
    <n v="43378"/>
    <n v="0.87674226362288399"/>
    <n v="35.506847094900898"/>
    <n v="0"/>
    <n v="21860.030381689536"/>
  </r>
  <r>
    <s v="STND-60521"/>
    <s v="BW Pratt Boulevard, LLC"/>
    <s v="BW Pratt Boulevard LLC - 1520 Pratt Blvd - Elk Grove Village"/>
    <s v="New Indoor LED Fixtures"/>
    <s v="Indoor Lighting"/>
    <s v="Warehouse"/>
    <n v="0"/>
    <n v="-3407.3"/>
    <n v="-0.53924000000000005"/>
    <x v="0"/>
    <x v="0"/>
    <n v="9.5383441434566993"/>
    <s v="Qty / 1,000"/>
    <m/>
    <s v="Private-Lighting"/>
    <s v="lighting"/>
    <n v="3"/>
    <n v="1"/>
    <s v="Lighting"/>
    <n v="0.91633259480590001"/>
    <n v="1.30467645558681"/>
    <n v="-3122.2200502821402"/>
    <n v="-0.70353373191062996"/>
    <n v="0.71"/>
    <n v="-2216.7762357003198"/>
    <n v="-0.49950894965654702"/>
    <n v="5242"/>
    <n v="1"/>
    <n v="1.22"/>
    <n v="1.0999999999999999E-2"/>
    <n v="0.68"/>
    <n v="13.3536818008394"/>
    <d v="1900-01-08T12:55:13"/>
    <n v="43378"/>
    <n v="-0.84803969613142405"/>
    <n v="-34.344420553103603"/>
    <n v="0"/>
    <n v="-21144.374625146134"/>
  </r>
  <r>
    <s v="STND-60521"/>
    <s v="BW Pratt Boulevard, LLC"/>
    <s v="BW Pratt Boulevard LLC - 1520 Pratt Blvd - Elk Grove Village"/>
    <s v="New Indoor LED Fixtures"/>
    <s v="Indoor Lighting"/>
    <s v="Warehouse"/>
    <n v="0"/>
    <n v="37889.175999999999"/>
    <n v="5.9963490000000004"/>
    <x v="0"/>
    <x v="0"/>
    <n v="9.5383441434566993"/>
    <s v="Qty / 1,000"/>
    <m/>
    <s v="Private-Lighting"/>
    <s v="lighting"/>
    <n v="3"/>
    <n v="1"/>
    <s v="Lighting"/>
    <n v="0.91633259480590001"/>
    <n v="1.30467645558681"/>
    <n v="34719.086959137399"/>
    <n v="7.8232953597814898"/>
    <n v="0.71"/>
    <n v="24650.551740987601"/>
    <n v="5.55453970544486"/>
    <n v="5242"/>
    <n v="1"/>
    <n v="1.22"/>
    <n v="1.0999999999999999E-2"/>
    <n v="0.68"/>
    <n v="13.3536818008394"/>
    <d v="1900-01-08T12:55:13"/>
    <n v="43378"/>
    <n v="9.43020173551289"/>
    <n v="381.90995655051199"/>
    <n v="0"/>
    <n v="235125.44583162543"/>
  </r>
  <r>
    <s v="STND-60521"/>
    <s v="BW Pratt Boulevard, LLC"/>
    <s v="BW Pratt Boulevard LLC - 1520 Pratt Blvd - Elk Grove Village"/>
    <s v="New Indoor LED Fixtures"/>
    <s v="Indoor Lighting"/>
    <s v="Warehouse"/>
    <n v="0"/>
    <n v="754.84799999999996"/>
    <n v="0.119462"/>
    <x v="0"/>
    <x v="0"/>
    <n v="9.5383441434566993"/>
    <s v="Qty / 1,000"/>
    <m/>
    <s v="Private-Lighting"/>
    <s v="lighting"/>
    <n v="3"/>
    <n v="1"/>
    <s v="Lighting"/>
    <n v="0.91633259480590001"/>
    <n v="1.30467645558681"/>
    <n v="691.69182652404402"/>
    <n v="0.15585925873731099"/>
    <n v="0.71"/>
    <n v="491.10119683207103"/>
    <n v="0.110660073703491"/>
    <n v="5242"/>
    <n v="1"/>
    <n v="1.22"/>
    <n v="1.0999999999999999E-2"/>
    <n v="0.68"/>
    <n v="13.3536818008394"/>
    <d v="1900-01-08T12:55:13"/>
    <n v="43378"/>
    <n v="0.1878727805416"/>
    <n v="7.6086100917644801"/>
    <n v="0"/>
    <n v="4684.2922246477601"/>
  </r>
  <r>
    <s v="STND-60524"/>
    <s v="Buffalo Grove Park District"/>
    <s v="Buffalo Grove Park District - 225 McHenry Rd - Buffalo Grove"/>
    <s v="New Indoor LED Fixtures"/>
    <s v="Indoor Lighting"/>
    <s v="Miscellaneous"/>
    <n v="0"/>
    <n v="4184.0129999999999"/>
    <n v="0.89607700000000001"/>
    <x v="0"/>
    <x v="1"/>
    <n v="14.797277300976599"/>
    <s v="Qty / 1,000"/>
    <m/>
    <s v="Public-Lighting"/>
    <s v="lighting"/>
    <n v="3"/>
    <n v="1"/>
    <s v="Lighting"/>
    <n v="0.99829244462109001"/>
    <n v="0.987374621353864"/>
    <n v="4176.8685660964202"/>
    <n v="0.88476368857890697"/>
    <n v="0.71"/>
    <n v="2965.5766819284599"/>
    <n v="0.62818221889102399"/>
    <n v="3379"/>
    <n v="1.0900000000000001"/>
    <n v="1.36"/>
    <n v="2.1999999999999999E-2"/>
    <n v="0.57999999999999996"/>
    <n v="20.7161882213673"/>
    <d v="1900-01-13T19:08:05"/>
    <n v="43280"/>
    <n v="1.1216578202065199"/>
    <n v="84.303769223964494"/>
    <n v="0"/>
    <n v="43882.4605198055"/>
  </r>
  <r>
    <s v="STND-60524"/>
    <s v="Buffalo Grove Park District"/>
    <s v="Buffalo Grove Park District - 225 McHenry Rd - Buffalo Grove"/>
    <s v="New Indoor LED Fixtures"/>
    <s v="Indoor Lighting"/>
    <s v="Miscellaneous"/>
    <n v="0"/>
    <n v="41088.775000000001"/>
    <n v="8.7998530000000006"/>
    <x v="0"/>
    <x v="1"/>
    <n v="14.797277300976599"/>
    <s v="Qty / 1,000"/>
    <m/>
    <s v="Public-Lighting"/>
    <s v="lighting"/>
    <n v="3"/>
    <n v="1"/>
    <s v="Lighting"/>
    <n v="0.99829244462109001"/>
    <n v="0.987374621353864"/>
    <n v="41018.613641235897"/>
    <n v="8.6887515238446706"/>
    <n v="0.71"/>
    <n v="29123.215685277501"/>
    <n v="6.1690135819297103"/>
    <n v="3379"/>
    <n v="1.0900000000000001"/>
    <n v="1.36"/>
    <n v="2.1999999999999999E-2"/>
    <n v="0.57999999999999996"/>
    <n v="20.7161882213673"/>
    <d v="1900-01-13T19:08:05"/>
    <n v="43280"/>
    <n v="11.0151515261722"/>
    <n v="827.89862395155103"/>
    <n v="0"/>
    <n v="430944.29839120241"/>
  </r>
  <r>
    <s v="STND-60524"/>
    <s v="Buffalo Grove Park District"/>
    <s v="Buffalo Grove Park District - 225 McHenry Rd - Buffalo Grove"/>
    <s v="New Indoor LED Fixtures"/>
    <s v="Indoor Lighting"/>
    <s v="Miscellaneous"/>
    <n v="0"/>
    <n v="467.755"/>
    <n v="0.100178"/>
    <x v="0"/>
    <x v="1"/>
    <n v="14.797277300976599"/>
    <s v="Qty / 1,000"/>
    <m/>
    <s v="Public-Lighting"/>
    <s v="lighting"/>
    <n v="3"/>
    <n v="1"/>
    <s v="Lighting"/>
    <n v="0.99829244462109001"/>
    <n v="0.987374621353864"/>
    <n v="466.95628243373801"/>
    <n v="9.8913214817987399E-2"/>
    <n v="0.71"/>
    <n v="331.53896052795398"/>
    <n v="7.0228382520771099E-2"/>
    <n v="3379"/>
    <n v="1.0900000000000001"/>
    <n v="1.36"/>
    <n v="2.1999999999999999E-2"/>
    <n v="0.57999999999999996"/>
    <n v="20.7161882213673"/>
    <d v="1900-01-13T19:08:05"/>
    <n v="43280"/>
    <n v="0.12539707760901"/>
    <n v="9.4248057004974708"/>
    <n v="0"/>
    <n v="4905.8739350096703"/>
  </r>
  <r>
    <s v="STND-60524"/>
    <s v="Buffalo Grove Park District"/>
    <s v="Buffalo Grove Park District - 225 McHenry Rd - Buffalo Grove"/>
    <s v="Occupancy Sensors"/>
    <s v="Indoor Lighting"/>
    <s v="Miscellaneous"/>
    <n v="0"/>
    <n v="967.03700000000003"/>
    <n v="0.63977099999999998"/>
    <x v="0"/>
    <x v="1"/>
    <n v="8"/>
    <s v="Qty / 1,000"/>
    <m/>
    <s v="Public-Lighting"/>
    <s v="lighting"/>
    <n v="3"/>
    <n v="1"/>
    <s v="Lighting"/>
    <n v="0.99829244462109001"/>
    <n v="0.987374621353864"/>
    <n v="965.38573076904504"/>
    <n v="0.63169364887818302"/>
    <n v="0.71"/>
    <n v="685.42386884602195"/>
    <n v="0.44850249070351"/>
    <n v="3379"/>
    <n v="1.0900000000000001"/>
    <n v="1.36"/>
    <n v="2.1999999999999999E-2"/>
    <n v="0.57999999999999996"/>
    <n v="20.7161882213673"/>
    <d v="1900-01-13T19:08:05"/>
    <n v="43280"/>
    <n v="1.0801874980817101"/>
    <n v="19.484849611852301"/>
    <n v="0"/>
    <n v="5483.3909507681756"/>
  </r>
  <r>
    <s v="STND-60525"/>
    <s v="Forrestville Valley School District #221"/>
    <s v="Forrestville Valley District #221 - 601 E Main St - Forreston"/>
    <s v="Outdoor &amp; Garage - LED Fixtures"/>
    <s v="Outdoor &amp; Garage Lighting"/>
    <s v="Exterior"/>
    <n v="0"/>
    <n v="5501.1660000000002"/>
    <n v="0"/>
    <x v="0"/>
    <x v="1"/>
    <n v="10.1978380583316"/>
    <s v="Qty / 1,000"/>
    <m/>
    <s v="Public-Lighting"/>
    <s v="lighting"/>
    <n v="3"/>
    <n v="1"/>
    <s v="Lighting"/>
    <n v="0.99829244462109001"/>
    <n v="0.987374621353864"/>
    <n v="5491.7724544064304"/>
    <n v="0"/>
    <n v="0.71"/>
    <n v="3899.1584426285599"/>
    <n v="0"/>
    <n v="4903"/>
    <n v="1"/>
    <n v="1"/>
    <n v="0"/>
    <n v="0"/>
    <n v="14.276973281664301"/>
    <d v="1900-01-09T04:44:53"/>
    <n v="43324"/>
    <n v="0"/>
    <n v="0"/>
    <n v="0"/>
    <n v="39762.986361702497"/>
  </r>
  <r>
    <s v="STND-60525"/>
    <s v="Forrestville Valley School District #221"/>
    <s v="Forrestville Valley District #221 - 601 E Main St - Forreston"/>
    <s v="Outdoor &amp; Garage - LED Fixtures"/>
    <s v="Outdoor &amp; Garage Lighting"/>
    <s v="Exterior"/>
    <n v="0"/>
    <n v="5834.57"/>
    <n v="0"/>
    <x v="0"/>
    <x v="1"/>
    <n v="10.1978380583316"/>
    <s v="Qty / 1,000"/>
    <m/>
    <s v="Public-Lighting"/>
    <s v="lighting"/>
    <n v="3"/>
    <n v="1"/>
    <s v="Lighting"/>
    <n v="0.99829244462109001"/>
    <n v="0.987374621353864"/>
    <n v="5824.6071486128803"/>
    <n v="0"/>
    <n v="0.71"/>
    <n v="4135.47107551514"/>
    <n v="0"/>
    <n v="4903"/>
    <n v="1"/>
    <n v="1"/>
    <n v="0"/>
    <n v="0"/>
    <n v="14.276973281664301"/>
    <d v="1900-01-09T04:44:53"/>
    <n v="43324"/>
    <n v="0"/>
    <n v="0"/>
    <n v="0"/>
    <n v="42172.864323017806"/>
  </r>
  <r>
    <s v="STND-60525"/>
    <s v="Forrestville Valley School District #221"/>
    <s v="Forrestville Valley District #221 - 601 E Main St - Forreston"/>
    <s v="Outdoor &amp; Garage - LED Fixtures"/>
    <s v="Outdoor &amp; Garage Lighting"/>
    <s v="Exterior"/>
    <n v="0"/>
    <n v="5834.57"/>
    <n v="0"/>
    <x v="0"/>
    <x v="1"/>
    <n v="10.1978380583316"/>
    <s v="Qty / 1,000"/>
    <m/>
    <s v="Public-Lighting"/>
    <s v="lighting"/>
    <n v="3"/>
    <n v="1"/>
    <s v="Lighting"/>
    <n v="0.99829244462109001"/>
    <n v="0.987374621353864"/>
    <n v="5824.6071486128803"/>
    <n v="0"/>
    <n v="0.71"/>
    <n v="4135.47107551514"/>
    <n v="0"/>
    <n v="4903"/>
    <n v="1"/>
    <n v="1"/>
    <n v="0"/>
    <n v="0"/>
    <n v="14.276973281664301"/>
    <d v="1900-01-09T04:44:53"/>
    <n v="43324"/>
    <n v="0"/>
    <n v="0"/>
    <n v="0"/>
    <n v="42172.864323017806"/>
  </r>
  <r>
    <s v="STND-60525"/>
    <s v="Forrestville Valley School District #221"/>
    <s v="Forrestville Valley District #221 - 601 E Main St - Forreston"/>
    <s v="Outdoor &amp; Garage - LED Fixtures"/>
    <s v="Outdoor &amp; Garage Lighting"/>
    <s v="Exterior"/>
    <n v="0"/>
    <n v="4363.67"/>
    <n v="0"/>
    <x v="0"/>
    <x v="1"/>
    <n v="10.1978380583316"/>
    <s v="Qty / 1,000"/>
    <m/>
    <s v="Public-Lighting"/>
    <s v="lighting"/>
    <n v="3"/>
    <n v="1"/>
    <s v="Lighting"/>
    <n v="0.99829244462109001"/>
    <n v="0.987374621353864"/>
    <n v="4356.2187918197096"/>
    <n v="0"/>
    <n v="0.71"/>
    <n v="3092.915342192"/>
    <n v="0"/>
    <n v="4903"/>
    <n v="1"/>
    <n v="1"/>
    <n v="0"/>
    <n v="0"/>
    <n v="14.276973281664301"/>
    <d v="1900-01-09T04:44:53"/>
    <n v="43324"/>
    <n v="0"/>
    <n v="0"/>
    <n v="0"/>
    <n v="31541.04978780328"/>
  </r>
  <r>
    <s v="STND-60525"/>
    <s v="Forrestville Valley School District #221"/>
    <s v="Forrestville Valley District #221 - 601 E Main St - Forreston"/>
    <s v="Outdoor &amp; Garage - LED Fixtures"/>
    <s v="Outdoor &amp; Garage Lighting"/>
    <s v="Exterior"/>
    <n v="0"/>
    <n v="2618.2020000000002"/>
    <n v="0"/>
    <x v="0"/>
    <x v="1"/>
    <n v="10.1978380583316"/>
    <s v="Qty / 1,000"/>
    <m/>
    <s v="Public-Lighting"/>
    <s v="lighting"/>
    <n v="3"/>
    <n v="1"/>
    <s v="Lighting"/>
    <n v="0.99829244462109001"/>
    <n v="0.987374621353864"/>
    <n v="2613.73127509183"/>
    <n v="0"/>
    <n v="0.71"/>
    <n v="1855.7492053152"/>
    <n v="0"/>
    <n v="4903"/>
    <n v="1"/>
    <n v="1"/>
    <n v="0"/>
    <n v="0"/>
    <n v="14.276973281664301"/>
    <d v="1900-01-09T04:44:53"/>
    <n v="43324"/>
    <n v="0"/>
    <n v="0"/>
    <n v="0"/>
    <n v="18924.62987268197"/>
  </r>
  <r>
    <s v="STND-60525"/>
    <s v="Forrestville Valley School District #221"/>
    <s v="Forrestville Valley District #221 - 601 E Main St - Forreston"/>
    <s v="Photocells"/>
    <s v="Outdoor &amp; Garage Lighting"/>
    <s v="K-12 School"/>
    <n v="0"/>
    <n v="199.64"/>
    <n v="0"/>
    <x v="0"/>
    <x v="1"/>
    <n v="8"/>
    <s v="Qty / 1,000"/>
    <m/>
    <s v="Public-Lighting"/>
    <s v="lighting"/>
    <n v="3"/>
    <n v="1"/>
    <s v="Lighting"/>
    <n v="0.99829244462109001"/>
    <n v="0.987374621353864"/>
    <n v="199.299103644154"/>
    <n v="0"/>
    <n v="0.71"/>
    <n v="141.50236358735"/>
    <n v="0"/>
    <n v="2979"/>
    <n v="1.17333333333333"/>
    <n v="1.323"/>
    <n v="2.1333333333333301E-2"/>
    <n v="0.72"/>
    <n v="23.497818059751602"/>
    <d v="1900-01-15T18:49:11"/>
    <n v="43324"/>
    <n v="0"/>
    <n v="3.6236200662573501"/>
    <n v="0"/>
    <n v="1132.0189086988"/>
  </r>
  <r>
    <s v="STND-60526"/>
    <s v="HMAY, INC."/>
    <s v="Mediterranean Market - 612 E Roosevelt Rd - Lombard"/>
    <s v="LED Refrigerated Display Case Lighting for Open and Closed Cases"/>
    <s v="Refrigeration"/>
    <s v="Grocery/convenience"/>
    <n v="0"/>
    <n v="2952.48"/>
    <n v="0.35136000000000001"/>
    <x v="2"/>
    <x v="0"/>
    <n v="8.6177180282661094"/>
    <s v="ΔkWpeak / CF"/>
    <n v="0.69"/>
    <s v="Private-Non-Lighting"/>
    <s v="non_lighting"/>
    <n v="3"/>
    <n v="1"/>
    <s v="Non-Lighting"/>
    <n v="0.98952339343681495"/>
    <n v="0.43468415683807998"/>
    <n v="2921.5480286543302"/>
    <n v="0.15273062534662801"/>
    <n v="0.7"/>
    <n v="2045.08362005803"/>
    <n v="0.10691143774264"/>
    <n v="4661"/>
    <n v="1.07"/>
    <n v="1.24"/>
    <n v="2.9000000000000001E-2"/>
    <n v="0.745"/>
    <n v="15.018236429950701"/>
    <d v="1900-01-09T17:27:20"/>
    <n v="43296"/>
    <n v="0.221348732386417"/>
    <n v="0"/>
    <n v="0"/>
    <n v="17623.953981885803"/>
  </r>
  <r>
    <s v="STND-60526"/>
    <s v="HMAY, INC."/>
    <s v="Mediterranean Market - 612 E Roosevelt Rd - Lombard"/>
    <s v="LED Refrigerated Display Case Lighting for Open and Closed Cases"/>
    <s v="Refrigeration"/>
    <s v="Grocery/convenience"/>
    <n v="0"/>
    <n v="3890.7"/>
    <n v="0.46300000000000002"/>
    <x v="2"/>
    <x v="0"/>
    <n v="8.6177180282661094"/>
    <s v="ΔkWpeak / CF"/>
    <n v="0.69"/>
    <s v="Private-Non-Lighting"/>
    <s v="non_lighting"/>
    <n v="3"/>
    <n v="1"/>
    <s v="Non-Lighting"/>
    <n v="0.98952339343681495"/>
    <n v="0.43468415683807998"/>
    <n v="3849.93866684462"/>
    <n v="0.20125876461603101"/>
    <n v="0.7"/>
    <n v="2694.9570667912299"/>
    <n v="0.140881135231222"/>
    <n v="4661"/>
    <n v="1.07"/>
    <n v="1.24"/>
    <n v="2.9000000000000001E-2"/>
    <n v="0.745"/>
    <n v="15.018236429950701"/>
    <d v="1900-01-09T17:27:20"/>
    <n v="43296"/>
    <n v="0.29167936900874097"/>
    <n v="0"/>
    <n v="0"/>
    <n v="23224.380099889935"/>
  </r>
  <r>
    <s v="STND-60527"/>
    <s v="Woodland Community Consolidated School District #50"/>
    <s v="Woodland Community Consolidated School District 50 - 7000 Washington St - Gurnee"/>
    <s v="New Indoor LED Fixtures"/>
    <s v="Indoor Lighting"/>
    <s v="K-12 School"/>
    <n v="0"/>
    <n v="68384.137000000002"/>
    <n v="18.646847999999999"/>
    <x v="0"/>
    <x v="1"/>
    <n v="15"/>
    <s v="Qty / 1,000"/>
    <m/>
    <s v="Public-Lighting"/>
    <s v="lighting"/>
    <n v="2"/>
    <n v="1"/>
    <s v="Lighting"/>
    <n v="0.98996686498346598"/>
    <n v="2.5626279547341602"/>
    <n v="67698.029720489794"/>
    <n v="47.784933952478802"/>
    <n v="0.71"/>
    <n v="48065.6011015478"/>
    <n v="33.927303106259998"/>
    <n v="2979"/>
    <n v="1.17333333333333"/>
    <n v="1.323"/>
    <n v="2.1333333333333301E-2"/>
    <n v="0.72"/>
    <n v="23.497818059751602"/>
    <d v="1900-01-15T18:49:11"/>
    <n v="43283"/>
    <n v="50.1647496771634"/>
    <n v="1230.8732676452701"/>
    <n v="0"/>
    <n v="720984.01652321697"/>
  </r>
  <r>
    <s v="STND-60528"/>
    <s v="Tru-Grind, Inc"/>
    <s v="Tru-Grind Inc - 3803 N Venture Dr - Arlington Heights"/>
    <s v="Compressed Air - Air Compressor(s) with Integrated VSD &lt;= 150 HP"/>
    <s v="Compressed Air"/>
    <s v="Manufacturing"/>
    <n v="0"/>
    <n v="181575"/>
    <n v="29.125"/>
    <x v="4"/>
    <x v="0"/>
    <n v="10"/>
    <s v="ΔkWpeak / CF"/>
    <n v="0.95"/>
    <s v="Private-Non-Lighting"/>
    <s v="non_lighting"/>
    <n v="2"/>
    <n v="1"/>
    <s v="Non-Lighting"/>
    <n v="0.76002432528749297"/>
    <n v="0.465462131779591"/>
    <n v="138001.41686407701"/>
    <n v="13.5565845880806"/>
    <n v="0.7"/>
    <n v="96600.991804853606"/>
    <n v="9.4896092116564095"/>
    <n v="4618"/>
    <n v="1.02"/>
    <n v="1.04"/>
    <n v="1.2E-2"/>
    <n v="0.81"/>
    <n v="15.158077089649201"/>
    <d v="1900-01-09T19:51:10"/>
    <n v="43338"/>
    <n v="14.2700890400848"/>
    <n v="0"/>
    <n v="0"/>
    <n v="966009.91804853606"/>
  </r>
  <r>
    <s v="STND-60528"/>
    <s v="Tru-Grind, Inc"/>
    <s v="Tru-Grind Inc - 3803 N Venture Dr - Arlington Heights"/>
    <s v="Efficient Refrigerated Compressed Air Dryer"/>
    <s v="Compressed Air"/>
    <s v="Manufacturing"/>
    <n v="0"/>
    <n v="2598.0500000000002"/>
    <n v="0.57099999999999995"/>
    <x v="4"/>
    <x v="0"/>
    <n v="10"/>
    <s v="ΔkWpeak / CF"/>
    <n v="0.95"/>
    <s v="Private-Non-Lighting"/>
    <s v="non_lighting"/>
    <n v="2"/>
    <n v="1"/>
    <s v="Non-Lighting"/>
    <n v="0.76002432528749297"/>
    <n v="0.465462131779591"/>
    <n v="1974.58119831317"/>
    <n v="0.26577887724614602"/>
    <n v="0.7"/>
    <n v="1382.2068388192199"/>
    <n v="0.18604521407230301"/>
    <n v="4618"/>
    <n v="1.02"/>
    <n v="1.04"/>
    <n v="1.2E-2"/>
    <n v="0.81"/>
    <n v="15.158077089649201"/>
    <d v="1900-01-09T19:51:10"/>
    <n v="43338"/>
    <n v="0.27976723920647001"/>
    <n v="0"/>
    <n v="0"/>
    <n v="13822.0683881922"/>
  </r>
  <r>
    <s v="STND-60529"/>
    <s v="RoadOne IntermodaLogistics"/>
    <s v="RoadOne IntermodaLogistics - 3201 Centerpoint Way - Joliet"/>
    <s v="Outdoor &amp; Garage - LED Fixtures"/>
    <s v="Outdoor &amp; Garage Lighting"/>
    <s v="Exterior"/>
    <n v="0"/>
    <n v="20792.772000000001"/>
    <n v="4.67544"/>
    <x v="0"/>
    <x v="0"/>
    <n v="10.1978380583316"/>
    <s v="Qty / 1,000"/>
    <m/>
    <s v="Private-Lighting"/>
    <s v="lighting"/>
    <n v="3"/>
    <n v="1"/>
    <s v="Lighting"/>
    <n v="0.91633259480590001"/>
    <n v="1.30467645558681"/>
    <n v="19053.094719967499"/>
    <n v="6.0999364875087796"/>
    <n v="0.71"/>
    <n v="13527.6972511769"/>
    <n v="4.3309549061312298"/>
    <n v="4903"/>
    <n v="1"/>
    <n v="1"/>
    <n v="0"/>
    <n v="0"/>
    <n v="14.276973281664301"/>
    <d v="1900-01-09T04:44:53"/>
    <n v="43313"/>
    <n v="6.0999364875087796"/>
    <n v="0"/>
    <n v="0"/>
    <n v="137953.26586963955"/>
  </r>
  <r>
    <s v="STND-60530"/>
    <s v="Simmons Knife &amp; Saw"/>
    <s v="Simmons Knife &amp; Saw - 400 Regency Dr - Glendale Heights"/>
    <s v="New Indoor LED Fixtures"/>
    <s v="Indoor Lighting"/>
    <s v="Manufacturing"/>
    <n v="0"/>
    <n v="2355.1799999999998"/>
    <n v="0.42120000000000002"/>
    <x v="0"/>
    <x v="0"/>
    <n v="10.827197921178"/>
    <s v="Qty / 1,000"/>
    <m/>
    <s v="Private-Lighting"/>
    <s v="lighting"/>
    <n v="3"/>
    <n v="1"/>
    <s v="Lighting"/>
    <n v="0.91633259480590001"/>
    <n v="1.30467645558681"/>
    <n v="2158.1282006349602"/>
    <n v="0.54952972309316295"/>
    <n v="0.71"/>
    <n v="1532.2710224508201"/>
    <n v="0.39016610339614599"/>
    <n v="4618"/>
    <n v="1.02"/>
    <n v="1.04"/>
    <n v="1.2E-2"/>
    <n v="0.81"/>
    <n v="15.158077089649201"/>
    <d v="1900-01-09T19:51:10"/>
    <n v="43262"/>
    <n v="0.652338227793403"/>
    <n v="25.389743536881902"/>
    <n v="0"/>
    <n v="16590.201628960807"/>
  </r>
  <r>
    <s v="STND-60530"/>
    <s v="Simmons Knife &amp; Saw"/>
    <s v="Simmons Knife &amp; Saw - 400 Regency Dr - Glendale Heights"/>
    <s v="New Indoor LED Fixtures"/>
    <s v="Indoor Lighting"/>
    <s v="Manufacturing"/>
    <n v="0"/>
    <n v="74913.565000000002"/>
    <n v="13.39753"/>
    <x v="0"/>
    <x v="0"/>
    <n v="10.827197921178"/>
    <s v="Qty / 1,000"/>
    <m/>
    <s v="Private-Lighting"/>
    <s v="lighting"/>
    <n v="3"/>
    <n v="1"/>
    <s v="Lighting"/>
    <n v="0.91633259480590001"/>
    <n v="1.30467645558681"/>
    <n v="68645.741402610394"/>
    <n v="17.479441954017901"/>
    <n v="0.71"/>
    <n v="48738.476395853402"/>
    <n v="12.410403787352699"/>
    <n v="4618"/>
    <n v="1.02"/>
    <n v="1.04"/>
    <n v="1.2E-2"/>
    <n v="0.81"/>
    <n v="15.158077089649201"/>
    <d v="1900-01-09T19:51:10"/>
    <n v="43262"/>
    <n v="20.749574969157099"/>
    <n v="807.59695767776998"/>
    <n v="0"/>
    <n v="527701.13031456701"/>
  </r>
  <r>
    <s v="STND-60530"/>
    <s v="Simmons Knife &amp; Saw"/>
    <s v="Simmons Knife &amp; Saw - 400 Regency Dr - Glendale Heights"/>
    <s v="Occupancy Sensors"/>
    <s v="Indoor Lighting"/>
    <s v="Manufacturing"/>
    <n v="0"/>
    <n v="1329.452"/>
    <n v="0.80720599999999998"/>
    <x v="0"/>
    <x v="0"/>
    <n v="8"/>
    <s v="Qty / 1,000"/>
    <m/>
    <s v="Private-Lighting"/>
    <s v="lighting"/>
    <n v="3"/>
    <n v="1"/>
    <s v="Lighting"/>
    <n v="0.91633259480590001"/>
    <n v="1.30467645558681"/>
    <n v="1218.22020082989"/>
    <n v="1.0531426630084"/>
    <n v="0.71"/>
    <n v="864.93634258922395"/>
    <n v="0.747731290735967"/>
    <n v="4618"/>
    <n v="1.02"/>
    <n v="1.04"/>
    <n v="1.2E-2"/>
    <n v="0.81"/>
    <n v="15.158077089649201"/>
    <d v="1900-01-09T19:51:10"/>
    <n v="43262"/>
    <n v="1.53429875146912"/>
    <n v="14.3320023627046"/>
    <n v="0"/>
    <n v="6919.4907407137916"/>
  </r>
  <r>
    <s v="STND-60531"/>
    <s v="Frantz Manufacturing Company"/>
    <s v="Frantz Manufacturing Co - 3201 W LeFevre Rd - Sterling"/>
    <s v="New Indoor LED Fixtures"/>
    <s v="Indoor Lighting"/>
    <s v="Manufacturing"/>
    <n v="0"/>
    <n v="4239.3239999999996"/>
    <n v="0.75815999999999995"/>
    <x v="0"/>
    <x v="0"/>
    <n v="10.827197921178"/>
    <s v="Qty / 1,000"/>
    <m/>
    <s v="Private-Lighting"/>
    <s v="lighting"/>
    <n v="3"/>
    <n v="1"/>
    <s v="Lighting"/>
    <n v="0.91633259480590001"/>
    <n v="1.30467645558681"/>
    <n v="3884.6307611429302"/>
    <n v="0.98915350156769299"/>
    <n v="0.71"/>
    <n v="2758.0878404114801"/>
    <n v="0.70229898611306196"/>
    <n v="4618"/>
    <n v="1.02"/>
    <n v="1.04"/>
    <n v="1.2E-2"/>
    <n v="0.81"/>
    <n v="15.158077089649201"/>
    <d v="1900-01-09T19:51:10"/>
    <n v="43296"/>
    <n v="1.17420881002813"/>
    <n v="45.701538366387403"/>
    <n v="0"/>
    <n v="29862.362932129497"/>
  </r>
  <r>
    <s v="STND-60532"/>
    <s v="TRP 745 McClintock, LLC"/>
    <s v="TRP 745 McClintock LLC - 745 McClintock Dr - Burr Ridge"/>
    <s v="New Indoor LED Fixtures"/>
    <s v="Indoor Lighting"/>
    <s v="Office"/>
    <n v="0"/>
    <n v="607.58100000000002"/>
    <n v="0.13661999999999999"/>
    <x v="0"/>
    <x v="0"/>
    <n v="15"/>
    <s v="Qty / 1,000"/>
    <m/>
    <s v="Private-Lighting"/>
    <s v="lighting"/>
    <n v="3"/>
    <n v="1"/>
    <s v="Lighting"/>
    <n v="0.91633259480590001"/>
    <n v="1.30467645558681"/>
    <n v="556.74627428476299"/>
    <n v="0.17824489736226901"/>
    <n v="0.71"/>
    <n v="395.289854742182"/>
    <n v="0.126553877127211"/>
    <n v="2885"/>
    <n v="1.165"/>
    <n v="1.3779999999999999"/>
    <n v="2.5499999999999998E-2"/>
    <n v="0.55000000000000004"/>
    <n v="24.263431542460999"/>
    <d v="1900-01-16T07:56:40"/>
    <n v="43314"/>
    <n v="0.23518260636267199"/>
    <n v="12.186291840567799"/>
    <n v="0"/>
    <n v="5929.3478211327301"/>
  </r>
  <r>
    <s v="STND-60532"/>
    <s v="TRP 745 McClintock, LLC"/>
    <s v="TRP 745 McClintock LLC - 745 McClintock Dr - Burr Ridge"/>
    <s v="New Indoor LED Fixtures"/>
    <s v="Indoor Lighting"/>
    <s v="Office"/>
    <n v="0"/>
    <n v="567.07600000000002"/>
    <n v="0.12751199999999999"/>
    <x v="0"/>
    <x v="0"/>
    <n v="15"/>
    <s v="Qty / 1,000"/>
    <m/>
    <s v="Private-Lighting"/>
    <s v="lighting"/>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314"/>
    <n v="0.21950376593849399"/>
    <n v="11.373880407356101"/>
    <n v="0"/>
    <n v="5534.0618699674051"/>
  </r>
  <r>
    <s v="STND-60532"/>
    <s v="TRP 745 McClintock, LLC"/>
    <s v="TRP 745 McClintock LLC - 745 McClintock Dr - Burr Ridge"/>
    <s v="New Indoor LED Fixtures"/>
    <s v="Indoor Lighting"/>
    <s v="Office"/>
    <n v="0"/>
    <n v="486.065"/>
    <n v="0.109296"/>
    <x v="0"/>
    <x v="0"/>
    <n v="15"/>
    <s v="Qty / 1,000"/>
    <m/>
    <s v="Private-Lighting"/>
    <s v="lighting"/>
    <n v="3"/>
    <n v="1"/>
    <s v="Lighting"/>
    <n v="0.91633259480590001"/>
    <n v="1.30467645558681"/>
    <n v="445.39720269433002"/>
    <n v="0.14259591788981599"/>
    <n v="0.71"/>
    <n v="316.23201391297403"/>
    <n v="0.10124310170176901"/>
    <n v="2885"/>
    <n v="1.165"/>
    <n v="1.3779999999999999"/>
    <n v="2.5499999999999998E-2"/>
    <n v="0.55000000000000004"/>
    <n v="24.263431542460999"/>
    <d v="1900-01-16T07:56:40"/>
    <n v="43314"/>
    <n v="0.188146085090138"/>
    <n v="9.7490374838672995"/>
    <n v="0"/>
    <n v="4743.4802086946102"/>
  </r>
  <r>
    <s v="STND-60532"/>
    <s v="TRP 745 McClintock, LLC"/>
    <s v="TRP 745 McClintock LLC - 745 McClintock Dr - Burr Ridge"/>
    <s v="New Indoor LED Fixtures"/>
    <s v="Indoor Lighting"/>
    <s v="Office"/>
    <n v="0"/>
    <n v="2079.277"/>
    <n v="0.46754400000000002"/>
    <x v="0"/>
    <x v="0"/>
    <n v="15"/>
    <s v="Qty / 1,000"/>
    <m/>
    <s v="Private-Lighting"/>
    <s v="lighting"/>
    <n v="3"/>
    <n v="1"/>
    <s v="Lighting"/>
    <n v="0.91633259480590001"/>
    <n v="1.30467645558681"/>
    <n v="1905.30928873023"/>
    <n v="0.60999364875087803"/>
    <n v="0.71"/>
    <n v="1352.76959499846"/>
    <n v="0.43309549061312302"/>
    <n v="2885"/>
    <n v="1.165"/>
    <n v="1.3779999999999999"/>
    <n v="2.5499999999999998E-2"/>
    <n v="0.55000000000000004"/>
    <n v="24.263431542460999"/>
    <d v="1900-01-16T07:56:40"/>
    <n v="43314"/>
    <n v="0.80484714177447902"/>
    <n v="41.704194731863304"/>
    <n v="0"/>
    <n v="20291.543924976901"/>
  </r>
  <r>
    <s v="STND-60532"/>
    <s v="TRP 745 McClintock, LLC"/>
    <s v="TRP 745 McClintock LLC - 745 McClintock Dr - Burr Ridge"/>
    <s v="New Indoor LED Fixtures"/>
    <s v="Indoor Lighting"/>
    <s v="Office"/>
    <n v="0"/>
    <n v="2457.328"/>
    <n v="0.55255200000000004"/>
    <x v="0"/>
    <x v="0"/>
    <n v="15"/>
    <s v="Qty / 1,000"/>
    <m/>
    <s v="Private-Lighting"/>
    <s v="lighting"/>
    <n v="3"/>
    <n v="1"/>
    <s v="Lighting"/>
    <n v="0.91633259480590001"/>
    <n v="1.30467645558681"/>
    <n v="2251.7297425291899"/>
    <n v="0.72090158488740097"/>
    <n v="0.71"/>
    <n v="1598.72811719573"/>
    <n v="0.51184012527005496"/>
    <n v="2885"/>
    <n v="1.165"/>
    <n v="1.3779999999999999"/>
    <n v="2.5499999999999998E-2"/>
    <n v="0.55000000000000004"/>
    <n v="24.263431542460999"/>
    <d v="1900-01-16T07:56:40"/>
    <n v="43314"/>
    <n v="0.95118298573347504"/>
    <n v="49.286788355789199"/>
    <n v="0"/>
    <n v="23980.92175793595"/>
  </r>
  <r>
    <s v="STND-60532"/>
    <s v="TRP 745 McClintock, LLC"/>
    <s v="TRP 745 McClintock LLC - 745 McClintock Dr - Burr Ridge"/>
    <s v="New Indoor LED Fixtures"/>
    <s v="Indoor Lighting"/>
    <s v="Office"/>
    <n v="0"/>
    <n v="303.791"/>
    <n v="6.8309999999999996E-2"/>
    <x v="0"/>
    <x v="0"/>
    <n v="15"/>
    <s v="Qty / 1,000"/>
    <m/>
    <s v="Private-Lighting"/>
    <s v="lighting"/>
    <n v="3"/>
    <n v="1"/>
    <s v="Lighting"/>
    <n v="0.91633259480590001"/>
    <n v="1.30467645558681"/>
    <n v="278.373595308679"/>
    <n v="8.9122448681134697E-2"/>
    <n v="0.71"/>
    <n v="197.64525266916201"/>
    <n v="6.3276938563605695E-2"/>
    <n v="2885"/>
    <n v="1.165"/>
    <n v="1.3779999999999999"/>
    <n v="2.5499999999999998E-2"/>
    <n v="0.55000000000000004"/>
    <n v="24.263431542460999"/>
    <d v="1900-01-16T07:56:40"/>
    <n v="43314"/>
    <n v="0.117591303181336"/>
    <n v="6.0931559488165803"/>
    <n v="0"/>
    <n v="2964.6787900374302"/>
  </r>
  <r>
    <s v="STND-60532"/>
    <s v="TRP 745 McClintock, LLC"/>
    <s v="TRP 745 McClintock LLC - 745 McClintock Dr - Burr Ridge"/>
    <s v="Retrofit of Existing Indoor Fixtures to LED"/>
    <s v="Indoor Lighting"/>
    <s v="Office"/>
    <n v="0"/>
    <n v="1012.635"/>
    <n v="0.22770000000000001"/>
    <x v="0"/>
    <x v="0"/>
    <n v="15"/>
    <s v="Qty / 1,000"/>
    <m/>
    <s v="Private-Lighting"/>
    <s v="lighting"/>
    <n v="3"/>
    <n v="1"/>
    <s v="Lighting"/>
    <n v="0.91633259480590001"/>
    <n v="1.30467645558681"/>
    <n v="927.91045714127199"/>
    <n v="0.29707482893711601"/>
    <n v="0.71"/>
    <n v="658.81642457030296"/>
    <n v="0.210923128545352"/>
    <n v="2885"/>
    <n v="1.165"/>
    <n v="1.3779999999999999"/>
    <n v="2.5499999999999998E-2"/>
    <n v="0.55000000000000004"/>
    <n v="24.263431542460999"/>
    <d v="1900-01-16T07:56:40"/>
    <n v="43314"/>
    <n v="0.391971010604454"/>
    <n v="20.310486400946299"/>
    <n v="0"/>
    <n v="9882.2463685545445"/>
  </r>
  <r>
    <s v="STND-60532"/>
    <s v="TRP 745 McClintock, LLC"/>
    <s v="TRP 745 McClintock LLC - 745 McClintock Dr - Burr Ridge"/>
    <s v="Occupancy Sensors Plus Daylighting Controls"/>
    <s v="Indoor Lighting"/>
    <s v="Office"/>
    <n v="0"/>
    <n v="1304.2090000000001"/>
    <n v="0.316164"/>
    <x v="0"/>
    <x v="0"/>
    <n v="8"/>
    <s v="Qty / 1,000"/>
    <m/>
    <s v="Private-Lighting"/>
    <s v="lighting"/>
    <n v="3"/>
    <n v="1"/>
    <s v="Lighting"/>
    <n v="0.91633259480590001"/>
    <n v="1.30467645558681"/>
    <n v="1195.0892171392099"/>
    <n v="0.41249172690414698"/>
    <n v="0.71"/>
    <n v="848.51334416883799"/>
    <n v="0.29286912610194399"/>
    <n v="2885"/>
    <n v="1.165"/>
    <n v="1.3779999999999999"/>
    <n v="2.5499999999999998E-2"/>
    <n v="0.55000000000000004"/>
    <n v="24.263431542460999"/>
    <d v="1900-01-16T07:56:40"/>
    <n v="43314"/>
    <n v="0.54425613788645899"/>
    <n v="26.158605182016998"/>
    <n v="0"/>
    <n v="6788.1067533507039"/>
  </r>
  <r>
    <s v="STND-60533"/>
    <s v="JHJJ, Inc"/>
    <s v="JHJJ Inc - 1645 Bethany Rd - Sycamore"/>
    <s v="New Indoor LED Fixtures"/>
    <s v="Indoor Lighting"/>
    <s v="Miscellaneous"/>
    <n v="0"/>
    <n v="25888.58"/>
    <n v="5.5444750000000003"/>
    <x v="0"/>
    <x v="0"/>
    <n v="14.797277300976599"/>
    <s v="Qty / 1,000"/>
    <m/>
    <s v="Private-Lighting"/>
    <s v="lighting"/>
    <n v="3"/>
    <n v="1"/>
    <s v="Lighting"/>
    <n v="0.91633259480590001"/>
    <n v="1.30467645558681"/>
    <n v="23722.549687240102"/>
    <n v="7.23374599108966"/>
    <n v="0.71"/>
    <n v="16843.010277940499"/>
    <n v="5.1359596536736598"/>
    <n v="3379"/>
    <n v="1.0900000000000001"/>
    <n v="1.36"/>
    <n v="2.1999999999999999E-2"/>
    <n v="0.57999999999999996"/>
    <n v="20.7161882213673"/>
    <d v="1900-01-13T19:08:05"/>
    <n v="43302"/>
    <n v="9.1705704755193391"/>
    <n v="478.803755155305"/>
    <n v="0"/>
    <n v="249230.69366588449"/>
  </r>
  <r>
    <s v="STND-60534"/>
    <s v="Communication Builders, Inc."/>
    <s v="Communication Builders Inc -  480 Randy Road - Carol Stream"/>
    <s v="New Indoor LED Fixtures"/>
    <s v="Indoor Lighting"/>
    <s v="Warehouse"/>
    <n v="0"/>
    <n v="7129.12"/>
    <n v="1.1282559999999999"/>
    <x v="0"/>
    <x v="0"/>
    <n v="9.5383441434566993"/>
    <s v="Qty / 1,000"/>
    <m/>
    <s v="Private-Lighting"/>
    <s v="lighting"/>
    <n v="3"/>
    <n v="1"/>
    <s v="Lighting"/>
    <n v="0.91633259480590001"/>
    <n v="1.30467645558681"/>
    <n v="6532.6450282826399"/>
    <n v="1.4720090390745499"/>
    <n v="0.71"/>
    <n v="4638.1779700806701"/>
    <n v="1.04512641774293"/>
    <n v="5242"/>
    <n v="1"/>
    <n v="1.22"/>
    <n v="1.0999999999999999E-2"/>
    <n v="0.68"/>
    <n v="13.3536818008394"/>
    <d v="1900-01-08T12:55:13"/>
    <n v="43292"/>
    <n v="1.77435997959806"/>
    <n v="71.859095311109002"/>
    <n v="0"/>
    <n v="44240.537677228844"/>
  </r>
  <r>
    <s v="STND-60534"/>
    <s v="Communication Builders, Inc."/>
    <s v="Communication Builders Inc -  480 Randy Road - Carol Stream"/>
    <s v="New Indoor LED Fixtures"/>
    <s v="Indoor Lighting"/>
    <s v="Warehouse"/>
    <n v="0"/>
    <n v="15463.9"/>
    <n v="2.4473199999999999"/>
    <x v="0"/>
    <x v="0"/>
    <n v="9.5383441434566993"/>
    <s v="Qty / 1,000"/>
    <m/>
    <s v="Private-Lighting"/>
    <s v="lighting"/>
    <n v="3"/>
    <n v="1"/>
    <s v="Lighting"/>
    <n v="0.91633259480590001"/>
    <n v="1.30467645558681"/>
    <n v="14170.075612819001"/>
    <n v="3.1929607832867002"/>
    <n v="0.71"/>
    <n v="10060.753685101499"/>
    <n v="2.26700215613356"/>
    <n v="5242"/>
    <n v="1"/>
    <n v="1.22"/>
    <n v="1.0999999999999999E-2"/>
    <n v="0.68"/>
    <n v="13.3536818008394"/>
    <d v="1900-01-08T12:55:13"/>
    <n v="43292"/>
    <n v="3.8487955439810801"/>
    <n v="155.870831741008"/>
    <n v="0"/>
    <n v="95962.930991048299"/>
  </r>
  <r>
    <s v="STND-60535"/>
    <s v="DuPree Construction Co"/>
    <s v="DuPree Construction Co - 132 McDonald Ave - Joliet"/>
    <s v="Outdoor &amp; Garage - LED Fixtures"/>
    <s v="Outdoor &amp; Garage Lighting"/>
    <s v="Exterior"/>
    <n v="0"/>
    <n v="4545.0810000000001"/>
    <n v="0"/>
    <x v="0"/>
    <x v="0"/>
    <n v="10.1978380583316"/>
    <s v="Qty / 1,000"/>
    <m/>
    <s v="Private-Lighting"/>
    <s v="lighting"/>
    <n v="3"/>
    <n v="1"/>
    <s v="Lighting"/>
    <n v="0.91633259480590001"/>
    <n v="1.30467645558681"/>
    <n v="4164.8058663329903"/>
    <n v="0"/>
    <n v="0.71"/>
    <n v="2957.0121650964302"/>
    <n v="0"/>
    <n v="4903"/>
    <n v="1"/>
    <n v="1"/>
    <n v="0"/>
    <n v="0"/>
    <n v="14.276973281664301"/>
    <d v="1900-01-09T04:44:53"/>
    <n v="43299"/>
    <n v="0"/>
    <n v="0"/>
    <n v="0"/>
    <n v="30155.131196169899"/>
  </r>
  <r>
    <s v="STND-60537"/>
    <s v="J B Sullivan Inc d/b/a Sullivan's Foods"/>
    <s v="J B Sullivan Inc d/b/a Sullivan's Foods - 2002 W Galena Ave - Freeport"/>
    <s v="New Indoor LED Fixtures"/>
    <s v="Indoor Lighting"/>
    <s v="Grocery/convenience"/>
    <n v="0"/>
    <n v="18452.899000000001"/>
    <n v="3.4409999999999998"/>
    <x v="0"/>
    <x v="0"/>
    <n v="10.727311735679001"/>
    <s v="Qty / 1,000"/>
    <m/>
    <s v="Private-Lighting"/>
    <s v="lighting"/>
    <n v="3"/>
    <n v="1"/>
    <s v="Lighting"/>
    <n v="0.91633259480590001"/>
    <n v="1.30467645558681"/>
    <n v="16908.992822361201"/>
    <n v="4.4893916836742003"/>
    <n v="0.71"/>
    <n v="12005.3849038764"/>
    <n v="3.18746809540868"/>
    <n v="4661"/>
    <n v="1.07"/>
    <n v="1.24"/>
    <n v="2.9000000000000001E-2"/>
    <n v="0.745"/>
    <n v="15.018236429950701"/>
    <d v="1900-01-09T17:27:20"/>
    <n v="43391"/>
    <n v="4.8597008916152902"/>
    <n v="458.28111387707901"/>
    <n v="0"/>
    <n v="128785.50637069682"/>
  </r>
  <r>
    <s v="STND-60539"/>
    <s v="Machining Systems Corporation"/>
    <s v="Machine Systems Inc - 14003 Kostner Avenue - Crestwood"/>
    <s v="Outdoor &amp; Garage - LED Fixtures"/>
    <s v="Outdoor &amp; Garage Lighting"/>
    <s v="Exterior"/>
    <n v="0"/>
    <n v="6038.7839999999997"/>
    <n v="0.95569899999999997"/>
    <x v="0"/>
    <x v="0"/>
    <n v="10.1978380583316"/>
    <s v="Qty / 1,000"/>
    <m/>
    <s v="Private-Lighting"/>
    <s v="lighting"/>
    <n v="3"/>
    <n v="1"/>
    <s v="Lighting"/>
    <n v="0.91633259480590001"/>
    <n v="1.30467645558681"/>
    <n v="5533.5346121923503"/>
    <n v="1.2468779839278601"/>
    <n v="0.71"/>
    <n v="3928.80957465657"/>
    <n v="0.88528336858877699"/>
    <n v="4903"/>
    <n v="1"/>
    <n v="1"/>
    <n v="0"/>
    <n v="0"/>
    <n v="14.276973281664301"/>
    <d v="1900-01-09T04:44:53"/>
    <n v="43273"/>
    <n v="1.2468779839278601"/>
    <n v="0"/>
    <n v="0"/>
    <n v="40065.363804370354"/>
  </r>
  <r>
    <s v="STND-60539"/>
    <s v="Machining Systems Corporation"/>
    <s v="Machine Systems Inc - 14003 Kostner Avenue - Crestwood"/>
    <s v="Photocells"/>
    <s v="Outdoor &amp; Garage Lighting"/>
    <s v="Warehouse"/>
    <n v="0"/>
    <n v="151.19999999999999"/>
    <n v="0"/>
    <x v="0"/>
    <x v="0"/>
    <n v="8"/>
    <s v="Qty / 1,000"/>
    <m/>
    <s v="Private-Lighting"/>
    <s v="lighting"/>
    <n v="3"/>
    <n v="1"/>
    <s v="Lighting"/>
    <n v="0.91633259480590001"/>
    <n v="1.30467645558681"/>
    <n v="138.54948833465201"/>
    <n v="0"/>
    <n v="0.71"/>
    <n v="98.370136717602904"/>
    <n v="0"/>
    <n v="5242"/>
    <n v="1"/>
    <n v="1.22"/>
    <n v="1.0999999999999999E-2"/>
    <n v="0.68"/>
    <n v="13.3536818008394"/>
    <d v="1900-01-08T12:55:13"/>
    <n v="43273"/>
    <n v="0"/>
    <n v="1.52404437168117"/>
    <n v="0"/>
    <n v="786.96109374082323"/>
  </r>
  <r>
    <s v="STND-60540"/>
    <s v="901 S Plymouth Court Condominium Association"/>
    <s v="901 S Plymouth Court Association - 901 S Plymouth Court Building - Chicago"/>
    <s v="Outdoor &amp; Garage - LED Fixtures"/>
    <s v="Outdoor &amp; Garage Lighting"/>
    <s v="Garage (24/7)"/>
    <n v="0"/>
    <n v="53078.13"/>
    <n v="6.0549999999999997"/>
    <x v="0"/>
    <x v="0"/>
    <n v="5.7038558065252101"/>
    <s v="Qty / 1,000"/>
    <m/>
    <s v="Private-Lighting"/>
    <s v="lighting"/>
    <n v="3"/>
    <n v="1"/>
    <s v="Lighting"/>
    <n v="0.91633259480590001"/>
    <n v="1.30467645558681"/>
    <n v="48637.220590344899"/>
    <n v="7.8998159385781097"/>
    <n v="0.71"/>
    <n v="34532.426619144899"/>
    <n v="5.6088693163904599"/>
    <n v="8766"/>
    <n v="1"/>
    <n v="1"/>
    <n v="0"/>
    <n v="1"/>
    <n v="7.9853981291352998"/>
    <d v="1900-01-04T16:53:33"/>
    <n v="43268"/>
    <n v="7.8998159385781097"/>
    <n v="0"/>
    <n v="0"/>
    <n v="196967.98208501536"/>
  </r>
  <r>
    <s v="STND-60541"/>
    <s v="Ogden Development LLC"/>
    <s v="Ogden Properties Unit 1E - 4041 W Ogden Ave - Chicago"/>
    <s v="New Indoor LED Fixtures"/>
    <s v="Indoor Lighting"/>
    <s v="Retail (mall/dept. store)"/>
    <n v="0"/>
    <n v="24786.853999999999"/>
    <n v="5.0277799999999999"/>
    <x v="0"/>
    <x v="0"/>
    <n v="9.1274187659729797"/>
    <s v="Qty / 1,000"/>
    <m/>
    <s v="Private-Lighting"/>
    <s v="lighting"/>
    <n v="3"/>
    <n v="1"/>
    <s v="Lighting"/>
    <n v="0.91633259480590001"/>
    <n v="1.30467645558681"/>
    <n v="22713.002242895"/>
    <n v="6.5596261898702304"/>
    <n v="0.71"/>
    <n v="16126.2315924554"/>
    <n v="4.6573345948078702"/>
    <n v="5478"/>
    <n v="1.1200000000000001"/>
    <n v="1.31"/>
    <n v="2.1999999999999999E-2"/>
    <n v="0.95"/>
    <n v="12.7783862723622"/>
    <d v="1900-01-08T03:03:29"/>
    <n v="43344"/>
    <n v="5.2708928805706998"/>
    <n v="446.14825834257999"/>
    <n v="0"/>
    <n v="147190.86886140375"/>
  </r>
  <r>
    <s v="STND-60541"/>
    <s v="Ogden Development LLC"/>
    <s v="Ogden Properties Unit 1E - 4041 W Ogden Ave - Chicago"/>
    <s v="New Indoor LED Fixtures"/>
    <s v="Indoor Lighting"/>
    <s v="Retail (mall/dept. store)"/>
    <n v="0"/>
    <n v="-3546.2379999999998"/>
    <n v="-0.71932099999999999"/>
    <x v="0"/>
    <x v="0"/>
    <n v="9.1274187659729797"/>
    <s v="Qty / 1,000"/>
    <m/>
    <s v="Private-Lighting"/>
    <s v="lighting"/>
    <n v="3"/>
    <n v="1"/>
    <s v="Lighting"/>
    <n v="0.91633259480590001"/>
    <n v="1.30467645558681"/>
    <n v="-3249.5334683392798"/>
    <n v="-0.93848117270915699"/>
    <n v="0.71"/>
    <n v="-2307.1687625208901"/>
    <n v="-0.66632163262350197"/>
    <n v="5478"/>
    <n v="1.1200000000000001"/>
    <n v="1.31"/>
    <n v="2.1999999999999999E-2"/>
    <n v="0.95"/>
    <n v="12.7783862723622"/>
    <d v="1900-01-08T03:03:29"/>
    <n v="43344"/>
    <n v="-0.75410299132917402"/>
    <n v="-63.830121699521598"/>
    <n v="0"/>
    <n v="-21058.495459299829"/>
  </r>
  <r>
    <s v="STND-60542"/>
    <s v="Merry Maids"/>
    <s v="Merry Maids - 1728 W Wise Rd - Schaumburg"/>
    <s v="New Indoor LED Fixtures"/>
    <s v="Indoor Lighting"/>
    <s v="Office"/>
    <n v="0"/>
    <n v="2086.0279999999998"/>
    <n v="0.46906199999999998"/>
    <x v="0"/>
    <x v="0"/>
    <n v="15"/>
    <s v="Qty / 1,000"/>
    <m/>
    <s v="Private-Lighting"/>
    <s v="lighting"/>
    <n v="3"/>
    <n v="1"/>
    <s v="Lighting"/>
    <n v="0.91633259480590001"/>
    <n v="1.30467645558681"/>
    <n v="1911.4954500777601"/>
    <n v="0.61197414761045899"/>
    <n v="0.71"/>
    <n v="1357.16176955521"/>
    <n v="0.43450164480342601"/>
    <n v="2885"/>
    <n v="1.165"/>
    <n v="1.3779999999999999"/>
    <n v="2.5499999999999998E-2"/>
    <n v="0.55000000000000004"/>
    <n v="24.263431542460999"/>
    <d v="1900-01-16T07:56:40"/>
    <n v="43291"/>
    <n v="0.80746028184517504"/>
    <n v="41.839599980242802"/>
    <n v="0"/>
    <n v="20357.426543328151"/>
  </r>
  <r>
    <s v="STND-60542"/>
    <s v="Merry Maids"/>
    <s v="Merry Maids - 1728 W Wise Rd - Schaumburg"/>
    <s v="New Indoor LED Fixtures"/>
    <s v="Indoor Lighting"/>
    <s v="Office"/>
    <n v="0"/>
    <n v="3544.223"/>
    <n v="0.79695000000000005"/>
    <x v="0"/>
    <x v="0"/>
    <n v="15"/>
    <s v="Qty / 1,000"/>
    <m/>
    <s v="Private-Lighting"/>
    <s v="lighting"/>
    <n v="3"/>
    <n v="1"/>
    <s v="Lighting"/>
    <n v="0.91633259480590001"/>
    <n v="1.30467645558681"/>
    <n v="3247.68705816075"/>
    <n v="1.03976190127991"/>
    <n v="0.71"/>
    <n v="2305.85781129413"/>
    <n v="0.73823094990873295"/>
    <n v="2885"/>
    <n v="1.165"/>
    <n v="1.3779999999999999"/>
    <n v="2.5499999999999998E-2"/>
    <n v="0.55000000000000004"/>
    <n v="24.263431542460999"/>
    <d v="1900-01-16T07:56:40"/>
    <n v="43291"/>
    <n v="1.3718985371155901"/>
    <n v="71.086712431844703"/>
    <n v="0"/>
    <n v="34587.867169411948"/>
  </r>
  <r>
    <s v="STND-60542"/>
    <s v="Merry Maids"/>
    <s v="Merry Maids - 1728 W Wise Rd - Schaumburg"/>
    <s v="New Indoor LED Fixtures"/>
    <s v="Indoor Lighting"/>
    <s v="Office"/>
    <n v="0"/>
    <n v="587.32799999999997"/>
    <n v="0.13206599999999999"/>
    <x v="0"/>
    <x v="0"/>
    <n v="15"/>
    <s v="Qty / 1,000"/>
    <m/>
    <s v="Private-Lighting"/>
    <s v="lighting"/>
    <n v="3"/>
    <n v="1"/>
    <s v="Lighting"/>
    <n v="0.91633259480590001"/>
    <n v="1.30467645558681"/>
    <n v="538.18779024215996"/>
    <n v="0.17230340078352699"/>
    <n v="0.71"/>
    <n v="382.11333107193298"/>
    <n v="0.12233541455630401"/>
    <n v="2885"/>
    <n v="1.165"/>
    <n v="1.3779999999999999"/>
    <n v="2.5499999999999998E-2"/>
    <n v="0.55000000000000004"/>
    <n v="24.263431542460999"/>
    <d v="1900-01-16T07:56:40"/>
    <n v="43291"/>
    <n v="0.22734318615058299"/>
    <n v="11.7800760954292"/>
    <n v="0"/>
    <n v="5731.6999660789943"/>
  </r>
  <r>
    <s v="STND-60543"/>
    <s v="Peak Fitness Inc"/>
    <s v="Peak Sports Club - 4401 Peak Road - Loves Park"/>
    <s v="New Indoor LED Fixtures"/>
    <s v="Indoor Lighting"/>
    <s v="Miscellaneous (24/7)"/>
    <n v="0"/>
    <n v="136327.84700000001"/>
    <n v="15.1846"/>
    <x v="0"/>
    <x v="0"/>
    <n v="6.5651260504201696"/>
    <s v="Qty / 1,000"/>
    <m/>
    <s v="Private-Lighting"/>
    <s v="lighting"/>
    <n v="2"/>
    <n v="1"/>
    <s v="Lighting"/>
    <n v="0.97902139861649395"/>
    <n v="0.93591656730105399"/>
    <n v="133467.87944031501"/>
    <n v="14.2115187078396"/>
    <n v="0.71"/>
    <n v="94762.194402623907"/>
    <n v="10.0901782825661"/>
    <n v="7616"/>
    <n v="1.1100000000000001"/>
    <n v="1.29"/>
    <n v="2.1999999999999999E-2"/>
    <n v="0.76"/>
    <n v="9.1911764705882408"/>
    <d v="1900-01-05T13:33:47"/>
    <n v="43258"/>
    <n v="14.495633116931399"/>
    <n v="2645.30932224048"/>
    <n v="0"/>
    <n v="622125.75106764655"/>
  </r>
  <r>
    <s v="STND-60544"/>
    <s v="St. Luke's Limited Divident Housing Associates"/>
    <s v="St. Luke's Limited Dividend Housing Association - 1500 S Indiana - Chicago"/>
    <s v="Air-Cooled Chiller"/>
    <s v="HVAC"/>
    <s v="Multi-family (common)"/>
    <n v="0"/>
    <n v="8131.5780000000004"/>
    <n v="4.6107880000000003"/>
    <x v="3"/>
    <x v="0"/>
    <n v="20"/>
    <s v="ΔkWpeak / CF"/>
    <n v="1"/>
    <s v="Private-Non-Lighting"/>
    <s v="non_lighting"/>
    <n v="3"/>
    <n v="1"/>
    <s v="Non-Lighting"/>
    <n v="0.98952339343681495"/>
    <n v="0.43468415683807998"/>
    <n v="8046.3866565561502"/>
    <n v="2.00423649413914"/>
    <n v="0.7"/>
    <n v="5632.4706595893003"/>
    <n v="1.4029655458974"/>
    <n v="6138"/>
    <n v="1.1399999999999999"/>
    <n v="1.32"/>
    <n v="2.5000000000000001E-2"/>
    <n v="0.64"/>
    <n v="11.4043662430759"/>
    <d v="1900-01-07T03:30:12"/>
    <n v="43266"/>
    <n v="2.00423649413914"/>
    <n v="0"/>
    <n v="0"/>
    <n v="112649.41319178601"/>
  </r>
  <r>
    <s v="STND-60545"/>
    <s v="H&amp;K Precision Machining"/>
    <s v="H&amp;K Precision Machining - 7 Hillside Dr Unit B - Lake Barrington"/>
    <s v="New Indoor LED Fixtures"/>
    <s v="Indoor Lighting"/>
    <s v="Manufacturing"/>
    <n v="0"/>
    <n v="8360.8889999999992"/>
    <n v="1.49526"/>
    <x v="0"/>
    <x v="0"/>
    <n v="10.827197921178"/>
    <s v="Qty / 1,000"/>
    <m/>
    <s v="Private-Lighting"/>
    <s v="lighting"/>
    <n v="3"/>
    <n v="1"/>
    <s v="Lighting"/>
    <n v="0.91633259480590001"/>
    <n v="1.30467645558681"/>
    <n v="7661.3551122541003"/>
    <n v="1.9508305169807301"/>
    <n v="0.71"/>
    <n v="5439.56212970041"/>
    <n v="1.38508966705632"/>
    <n v="4618"/>
    <n v="1.02"/>
    <n v="1.04"/>
    <n v="1.2E-2"/>
    <n v="0.81"/>
    <n v="15.158077089649201"/>
    <d v="1900-01-09T19:51:10"/>
    <n v="43302"/>
    <n v="2.3158007086665799"/>
    <n v="90.133589555930598"/>
    <n v="0"/>
    <n v="58895.215782810854"/>
  </r>
  <r>
    <s v="STND-60546"/>
    <s v="BeecherCommunity Unit School District 200U"/>
    <s v="Beecher School District 2004 - 538 Miller St - Beecher"/>
    <s v="New Indoor LED Fixtures"/>
    <s v="Indoor Lighting"/>
    <s v="K-12 School"/>
    <n v="0"/>
    <n v="5628.9690000000001"/>
    <n v="1.534896"/>
    <x v="0"/>
    <x v="1"/>
    <n v="15"/>
    <s v="Qty / 1,000"/>
    <m/>
    <s v="Public-Lighting"/>
    <s v="lighting"/>
    <n v="3"/>
    <n v="1"/>
    <s v="Lighting"/>
    <n v="0.99829244462109001"/>
    <n v="0.987374621353864"/>
    <n v="5619.3572237063399"/>
    <n v="1.5155173568175599"/>
    <n v="0.71"/>
    <n v="3989.7436288314998"/>
    <n v="1.07601732334047"/>
    <n v="2979"/>
    <n v="1.17333333333333"/>
    <n v="1.323"/>
    <n v="2.1333333333333301E-2"/>
    <n v="0.72"/>
    <n v="23.497818059751602"/>
    <d v="1900-01-15T18:49:11"/>
    <n v="43275"/>
    <n v="1.5909941177643001"/>
    <n v="102.17013134011501"/>
    <n v="0"/>
    <n v="59846.154432472496"/>
  </r>
  <r>
    <s v="STND-60546"/>
    <s v="BeecherCommunity Unit School District 200U"/>
    <s v="Beecher School District 2004 - 538 Miller St - Beecher"/>
    <s v="New Indoor LED Fixtures"/>
    <s v="Indoor Lighting"/>
    <s v="K-12 School"/>
    <n v="0"/>
    <n v="4809.893"/>
    <n v="1.3115520000000001"/>
    <x v="0"/>
    <x v="1"/>
    <n v="15"/>
    <s v="Qty / 1,000"/>
    <m/>
    <s v="Public-Lighting"/>
    <s v="lighting"/>
    <n v="3"/>
    <n v="1"/>
    <s v="Lighting"/>
    <n v="0.99829244462109001"/>
    <n v="0.987374621353864"/>
    <n v="4801.6798413358702"/>
    <n v="1.2949931593859001"/>
    <n v="0.71"/>
    <n v="3409.1926873484699"/>
    <n v="0.91944514316399095"/>
    <n v="2979"/>
    <n v="1.17333333333333"/>
    <n v="1.323"/>
    <n v="2.1333333333333301E-2"/>
    <n v="0.72"/>
    <n v="23.497818059751602"/>
    <d v="1900-01-15T18:49:11"/>
    <n v="43275"/>
    <n v="1.3594872337552499"/>
    <n v="87.303269842470399"/>
    <n v="0"/>
    <n v="51137.890310227049"/>
  </r>
  <r>
    <s v="STND-60546"/>
    <s v="BeecherCommunity Unit School District 200U"/>
    <s v="Beecher School District 2004 - 538 Miller St - Beecher"/>
    <s v="New Indoor LED Fixtures"/>
    <s v="Indoor Lighting"/>
    <s v="K-12 School"/>
    <n v="0"/>
    <n v="6221.4930000000004"/>
    <n v="1.696464"/>
    <x v="0"/>
    <x v="1"/>
    <n v="15"/>
    <s v="Qty / 1,000"/>
    <m/>
    <s v="Public-Lighting"/>
    <s v="lighting"/>
    <n v="3"/>
    <n v="1"/>
    <s v="Lighting"/>
    <n v="0.99829244462109001"/>
    <n v="0.987374621353864"/>
    <n v="6210.869456163"/>
    <n v="1.67504549964046"/>
    <n v="0.71"/>
    <n v="4409.7173138757298"/>
    <n v="1.1892823047447301"/>
    <n v="2979"/>
    <n v="1.17333333333333"/>
    <n v="1.323"/>
    <n v="2.1333333333333301E-2"/>
    <n v="0.72"/>
    <n v="23.497818059751602"/>
    <d v="1900-01-15T18:49:11"/>
    <n v="43275"/>
    <n v="1.7584671827921201"/>
    <n v="112.924899202964"/>
    <n v="0"/>
    <n v="66145.759708135942"/>
  </r>
  <r>
    <s v="STND-60547"/>
    <s v="Rockford Park District"/>
    <s v="Rockford Park District - 1990 Reid Farm Rd - Rockford"/>
    <s v="Outdoor &amp; Garage - LED Fixtures"/>
    <s v="Outdoor &amp; Garage Lighting"/>
    <s v="Exterior"/>
    <n v="0"/>
    <n v="1171.817"/>
    <n v="0"/>
    <x v="0"/>
    <x v="1"/>
    <n v="10.1978380583316"/>
    <s v="Qty / 1,000"/>
    <m/>
    <s v="Public-Lighting"/>
    <s v="lighting"/>
    <n v="3"/>
    <n v="1"/>
    <s v="Lighting"/>
    <n v="0.99829244462109001"/>
    <n v="0.987374621353864"/>
    <n v="1169.81605757855"/>
    <n v="0"/>
    <n v="0.71"/>
    <n v="830.56940088077204"/>
    <n v="0"/>
    <n v="4903"/>
    <n v="1"/>
    <n v="1"/>
    <n v="0"/>
    <n v="0"/>
    <n v="14.276973281664301"/>
    <d v="1900-01-09T04:44:53"/>
    <n v="43283"/>
    <n v="0"/>
    <n v="0"/>
    <n v="0"/>
    <n v="8470.0122463876123"/>
  </r>
  <r>
    <s v="STND-60547"/>
    <s v="Rockford Park District"/>
    <s v="Rockford Park District - 1990 Reid Farm Rd - Rockford"/>
    <s v="Outdoor &amp; Garage - LED Fixtures"/>
    <s v="Outdoor &amp; Garage Lighting"/>
    <s v="Exterior"/>
    <n v="0"/>
    <n v="11767.2"/>
    <n v="0"/>
    <x v="0"/>
    <x v="1"/>
    <n v="10.1978380583316"/>
    <s v="Qty / 1,000"/>
    <m/>
    <s v="Public-Lighting"/>
    <s v="lighting"/>
    <n v="3"/>
    <n v="1"/>
    <s v="Lighting"/>
    <n v="0.99829244462109001"/>
    <n v="0.987374621353864"/>
    <n v="11747.1068543453"/>
    <n v="0"/>
    <n v="0.71"/>
    <n v="8340.4458665851598"/>
    <n v="0"/>
    <n v="4903"/>
    <n v="1"/>
    <n v="1"/>
    <n v="0"/>
    <n v="0"/>
    <n v="14.276973281664301"/>
    <d v="1900-01-09T04:44:53"/>
    <n v="43283"/>
    <n v="0"/>
    <n v="0"/>
    <n v="0"/>
    <n v="85054.516281716627"/>
  </r>
  <r>
    <s v="STND-60547"/>
    <s v="Rockford Park District"/>
    <s v="Rockford Park District - 1990 Reid Farm Rd - Rockford"/>
    <s v="Outdoor &amp; Garage - LED Fixtures"/>
    <s v="Outdoor &amp; Garage Lighting"/>
    <s v="Exterior"/>
    <n v="0"/>
    <n v="2176.9319999999998"/>
    <n v="0"/>
    <x v="0"/>
    <x v="1"/>
    <n v="10.1978380583316"/>
    <s v="Qty / 1,000"/>
    <m/>
    <s v="Public-Lighting"/>
    <s v="lighting"/>
    <n v="3"/>
    <n v="1"/>
    <s v="Lighting"/>
    <n v="0.99829244462109001"/>
    <n v="0.987374621353864"/>
    <n v="2173.2147680538801"/>
    <n v="0"/>
    <n v="0.71"/>
    <n v="1542.9824853182499"/>
    <n v="0"/>
    <n v="4903"/>
    <n v="1"/>
    <n v="1"/>
    <n v="0"/>
    <n v="0"/>
    <n v="14.276973281664301"/>
    <d v="1900-01-09T04:44:53"/>
    <n v="43283"/>
    <n v="0"/>
    <n v="0"/>
    <n v="0"/>
    <n v="15735.085512117528"/>
  </r>
  <r>
    <s v="STND-60547"/>
    <s v="Rockford Park District"/>
    <s v="Rockford Park District - 1990 Reid Farm Rd - Rockford"/>
    <s v="Outdoor &amp; Garage - LED Fixtures"/>
    <s v="Outdoor &amp; Garage Lighting"/>
    <s v="Exterior"/>
    <n v="0"/>
    <n v="436.36700000000002"/>
    <n v="0"/>
    <x v="0"/>
    <x v="1"/>
    <n v="10.1978380583316"/>
    <s v="Qty / 1,000"/>
    <m/>
    <s v="Public-Lighting"/>
    <s v="lighting"/>
    <n v="3"/>
    <n v="1"/>
    <s v="Lighting"/>
    <n v="0.99829244462109001"/>
    <n v="0.987374621353864"/>
    <n v="435.621879181971"/>
    <n v="0"/>
    <n v="0.71"/>
    <n v="309.2915342192"/>
    <n v="0"/>
    <n v="4903"/>
    <n v="1"/>
    <n v="1"/>
    <n v="0"/>
    <n v="0"/>
    <n v="14.276973281664301"/>
    <d v="1900-01-09T04:44:53"/>
    <n v="43283"/>
    <n v="0"/>
    <n v="0"/>
    <n v="0"/>
    <n v="3154.1049787803281"/>
  </r>
  <r>
    <s v="STND-60547"/>
    <s v="Rockford Park District"/>
    <s v="Rockford Park District - 1990 Reid Farm Rd - Rockford"/>
    <s v="Outdoor &amp; Garage - LED Fixtures"/>
    <s v="Outdoor &amp; Garage Lighting"/>
    <s v="Exterior"/>
    <n v="0"/>
    <n v="813.89800000000002"/>
    <n v="0"/>
    <x v="0"/>
    <x v="1"/>
    <n v="10.1978380583316"/>
    <s v="Qty / 1,000"/>
    <m/>
    <s v="Public-Lighting"/>
    <s v="lighting"/>
    <n v="3"/>
    <n v="1"/>
    <s v="Lighting"/>
    <n v="0.99829244462109001"/>
    <n v="0.987374621353864"/>
    <n v="812.50822409221598"/>
    <n v="0"/>
    <n v="0.71"/>
    <n v="576.88083910547402"/>
    <n v="0"/>
    <n v="4903"/>
    <n v="1"/>
    <n v="1"/>
    <n v="0"/>
    <n v="0"/>
    <n v="14.276973281664301"/>
    <d v="1900-01-09T04:44:53"/>
    <n v="43283"/>
    <n v="0"/>
    <n v="0"/>
    <n v="0"/>
    <n v="5882.937376152071"/>
  </r>
  <r>
    <s v="STND-60547"/>
    <s v="Rockford Park District"/>
    <s v="Rockford Park District - 1990 Reid Farm Rd - Rockford"/>
    <s v="Outdoor &amp; Garage - LED Fixtures"/>
    <s v="Outdoor &amp; Garage Lighting"/>
    <s v="Exterior"/>
    <n v="0"/>
    <n v="5883.6"/>
    <n v="0"/>
    <x v="0"/>
    <x v="1"/>
    <n v="10.1978380583316"/>
    <s v="Qty / 1,000"/>
    <m/>
    <s v="Public-Lighting"/>
    <s v="lighting"/>
    <n v="3"/>
    <n v="1"/>
    <s v="Lighting"/>
    <n v="0.99829244462109001"/>
    <n v="0.987374621353864"/>
    <n v="5873.5534271726501"/>
    <n v="0"/>
    <n v="0.71"/>
    <n v="4170.2229332925799"/>
    <n v="0"/>
    <n v="4903"/>
    <n v="1"/>
    <n v="1"/>
    <n v="0"/>
    <n v="0"/>
    <n v="14.276973281664301"/>
    <d v="1900-01-09T04:44:53"/>
    <n v="43283"/>
    <n v="0"/>
    <n v="0"/>
    <n v="0"/>
    <n v="42527.258140858314"/>
  </r>
  <r>
    <s v="STND-60547"/>
    <s v="Rockford Park District"/>
    <s v="Rockford Park District - 1990 Reid Farm Rd - Rockford"/>
    <s v="Outdoor &amp; Garage - LED Fixtures"/>
    <s v="Outdoor &amp; Garage Lighting"/>
    <s v="Exterior"/>
    <n v="0"/>
    <n v="872.73400000000004"/>
    <n v="0"/>
    <x v="0"/>
    <x v="1"/>
    <n v="10.1978380583316"/>
    <s v="Qty / 1,000"/>
    <m/>
    <s v="Public-Lighting"/>
    <s v="lighting"/>
    <n v="3"/>
    <n v="1"/>
    <s v="Lighting"/>
    <n v="0.99829244462109001"/>
    <n v="0.987374621353864"/>
    <n v="871.24375836394302"/>
    <n v="0"/>
    <n v="0.71"/>
    <n v="618.58306843839898"/>
    <n v="0"/>
    <n v="4903"/>
    <n v="1"/>
    <n v="1"/>
    <n v="0"/>
    <n v="0"/>
    <n v="14.276973281664301"/>
    <d v="1900-01-09T04:44:53"/>
    <n v="43283"/>
    <n v="0"/>
    <n v="0"/>
    <n v="0"/>
    <n v="6308.2099575606462"/>
  </r>
  <r>
    <s v="STND-60547"/>
    <s v="Rockford Park District"/>
    <s v="Rockford Park District - 1990 Reid Farm Rd - Rockford"/>
    <s v="Outdoor &amp; Garage - LED Fixtures"/>
    <s v="Outdoor &amp; Garage Lighting"/>
    <s v="Exterior"/>
    <n v="0"/>
    <n v="3515.451"/>
    <n v="0"/>
    <x v="0"/>
    <x v="1"/>
    <n v="10.1978380583316"/>
    <s v="Qty / 1,000"/>
    <m/>
    <s v="Public-Lighting"/>
    <s v="lighting"/>
    <n v="3"/>
    <n v="1"/>
    <s v="Lighting"/>
    <n v="0.99829244462109001"/>
    <n v="0.987374621353864"/>
    <n v="3509.4481727356601"/>
    <n v="0"/>
    <n v="0.71"/>
    <n v="2491.70820264232"/>
    <n v="0"/>
    <n v="4903"/>
    <n v="1"/>
    <n v="1"/>
    <n v="0"/>
    <n v="0"/>
    <n v="14.276973281664301"/>
    <d v="1900-01-09T04:44:53"/>
    <n v="43283"/>
    <n v="0"/>
    <n v="0"/>
    <n v="0"/>
    <n v="25410.036739162879"/>
  </r>
  <r>
    <s v="STND-60547"/>
    <s v="Rockford Park District"/>
    <s v="Rockford Park District - 1990 Reid Farm Rd - Rockford"/>
    <s v="Outdoor &amp; Garage - LED Fixtures"/>
    <s v="Outdoor &amp; Garage Lighting"/>
    <s v="Exterior"/>
    <n v="0"/>
    <n v="2069.0659999999998"/>
    <n v="0"/>
    <x v="0"/>
    <x v="1"/>
    <n v="10.1978380583316"/>
    <s v="Qty / 1,000"/>
    <m/>
    <s v="Public-Lighting"/>
    <s v="lighting"/>
    <n v="3"/>
    <n v="1"/>
    <s v="Lighting"/>
    <n v="0.99829244462109001"/>
    <n v="0.987374621353864"/>
    <n v="2065.5329552223802"/>
    <n v="0"/>
    <n v="0.71"/>
    <n v="1466.5283982078899"/>
    <n v="0"/>
    <n v="4903"/>
    <n v="1"/>
    <n v="1"/>
    <n v="0"/>
    <n v="0"/>
    <n v="14.276973281664301"/>
    <d v="1900-01-09T04:44:53"/>
    <n v="43283"/>
    <n v="0"/>
    <n v="0"/>
    <n v="0"/>
    <n v="14955.4191128685"/>
  </r>
  <r>
    <s v="STND-60547"/>
    <s v="Rockford Park District"/>
    <s v="Rockford Park District - 1990 Reid Farm Rd - Rockford"/>
    <s v="Outdoor &amp; Garage - LED Fixtures"/>
    <s v="Outdoor &amp; Garage Lighting"/>
    <s v="Exterior"/>
    <n v="0"/>
    <n v="813.89800000000002"/>
    <n v="0"/>
    <x v="0"/>
    <x v="1"/>
    <n v="10.1978380583316"/>
    <s v="Qty / 1,000"/>
    <m/>
    <s v="Public-Lighting"/>
    <s v="lighting"/>
    <n v="3"/>
    <n v="1"/>
    <s v="Lighting"/>
    <n v="0.99829244462109001"/>
    <n v="0.987374621353864"/>
    <n v="812.50822409221598"/>
    <n v="0"/>
    <n v="0.71"/>
    <n v="576.88083910547402"/>
    <n v="0"/>
    <n v="4903"/>
    <n v="1"/>
    <n v="1"/>
    <n v="0"/>
    <n v="0"/>
    <n v="14.276973281664301"/>
    <d v="1900-01-09T04:44:53"/>
    <n v="43283"/>
    <n v="0"/>
    <n v="0"/>
    <n v="0"/>
    <n v="5882.937376152071"/>
  </r>
  <r>
    <s v="STND-60548"/>
    <s v="Aldi Inc."/>
    <s v="Aldi Inc #34 - 6520 W Fullerton Ave - Chicag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37"/>
    <n v="2.5646365253446701"/>
    <n v="0"/>
    <n v="0"/>
    <n v="54027.977281650055"/>
  </r>
  <r>
    <s v="STND-60548"/>
    <s v="Aldi Inc."/>
    <s v="Aldi Inc #34 - 6520 W Fullerton Ave - Chicago"/>
    <s v="Anti-Sweat Heater Controls for Glass Door Cooler or Refrigerator"/>
    <s v="Refrigeration"/>
    <s v="Grocery/convenience"/>
    <n v="0"/>
    <n v="10326.9"/>
    <n v="0"/>
    <x v="2"/>
    <x v="0"/>
    <n v="12"/>
    <s v="NA"/>
    <m/>
    <s v="Private-Non-Lighting"/>
    <s v="non_lighting"/>
    <n v="3"/>
    <n v="1"/>
    <s v="Non-Lighting"/>
    <n v="0.98952339343681495"/>
    <n v="0.43468415683807998"/>
    <n v="10218.709131682601"/>
    <n v="0"/>
    <n v="0.7"/>
    <n v="7153.0963921778502"/>
    <n v="0"/>
    <n v="4661"/>
    <n v="1.07"/>
    <n v="1.24"/>
    <n v="2.9000000000000001E-2"/>
    <n v="0.745"/>
    <n v="15.018236429950701"/>
    <d v="1900-01-09T17:27:20"/>
    <n v="43337"/>
    <n v="0"/>
    <n v="0"/>
    <n v="0"/>
    <n v="85837.156706134207"/>
  </r>
  <r>
    <s v="STND-60548"/>
    <s v="Aldi Inc."/>
    <s v="Aldi Inc #34 - 6520 W Fullerton Ave - Chicago"/>
    <s v="Night Covers"/>
    <s v="Refrigeration"/>
    <s v="Grocery/convenience"/>
    <n v="0"/>
    <n v="14672"/>
    <n v="0"/>
    <x v="2"/>
    <x v="0"/>
    <n v="5"/>
    <s v="NA"/>
    <m/>
    <s v="Private-Non-Lighting"/>
    <s v="non_lighting"/>
    <n v="3"/>
    <n v="1"/>
    <s v="Non-Lighting"/>
    <n v="0.98952339343681495"/>
    <n v="0.43468415683807998"/>
    <n v="14518.287228505"/>
    <n v="0"/>
    <n v="0.7"/>
    <n v="10162.801059953499"/>
    <n v="0"/>
    <n v="4661"/>
    <n v="1.07"/>
    <n v="1.24"/>
    <n v="2.9000000000000001E-2"/>
    <n v="0.745"/>
    <n v="15.018236429950701"/>
    <d v="1900-01-09T17:27:20"/>
    <n v="43337"/>
    <n v="0"/>
    <n v="0"/>
    <n v="0"/>
    <n v="50814.005299767494"/>
  </r>
  <r>
    <s v="STND-60548"/>
    <s v="Aldi Inc."/>
    <s v="Aldi Inc #34 - 6520 W Fullerton Ave - Chicago"/>
    <s v="Strip Curtains"/>
    <s v="Refrigeration"/>
    <s v="Grocery/convenience"/>
    <n v="0"/>
    <n v="11232"/>
    <n v="1.2813140000000001"/>
    <x v="2"/>
    <x v="0"/>
    <n v="4"/>
    <s v="ΔkWpeak / CF"/>
    <n v="1"/>
    <s v="Private-Non-Lighting"/>
    <s v="non_lighting"/>
    <n v="3"/>
    <n v="1"/>
    <s v="Non-Lighting"/>
    <n v="0.98952339343681495"/>
    <n v="0.43468415683807998"/>
    <n v="11114.3267550823"/>
    <n v="0.55696689573482805"/>
    <n v="0.7"/>
    <n v="7780.0287285576196"/>
    <n v="0.38987682701437998"/>
    <n v="4661"/>
    <n v="1.07"/>
    <n v="1.24"/>
    <n v="2.9000000000000001E-2"/>
    <n v="0.745"/>
    <n v="15.018236429950701"/>
    <d v="1900-01-09T17:27:20"/>
    <n v="43337"/>
    <n v="0.55696689573482805"/>
    <n v="0"/>
    <n v="0"/>
    <n v="31120.114914230478"/>
  </r>
  <r>
    <s v="STND-60548"/>
    <s v="Aldi Inc."/>
    <s v="Aldi Inc #34 - 6520 W Fullerton Ave - Chicago"/>
    <s v="Strip Curtains"/>
    <s v="Refrigeration"/>
    <s v="Grocery/convenience"/>
    <n v="0"/>
    <n v="16752"/>
    <n v="1.9110199999999999"/>
    <x v="2"/>
    <x v="0"/>
    <n v="4"/>
    <s v="ΔkWpeak / CF"/>
    <n v="1"/>
    <s v="Private-Non-Lighting"/>
    <s v="non_lighting"/>
    <n v="3"/>
    <n v="1"/>
    <s v="Non-Lighting"/>
    <n v="0.98952339343681495"/>
    <n v="0.43468415683807998"/>
    <n v="16576.4958868535"/>
    <n v="0.83069011740070797"/>
    <n v="0.7"/>
    <n v="11603.547120797501"/>
    <n v="0.58148308218049605"/>
    <n v="4661"/>
    <n v="1.07"/>
    <n v="1.24"/>
    <n v="2.9000000000000001E-2"/>
    <n v="0.745"/>
    <n v="15.018236429950701"/>
    <d v="1900-01-09T17:27:20"/>
    <n v="43337"/>
    <n v="0.83069011740070797"/>
    <n v="0"/>
    <n v="0"/>
    <n v="46414.188483190002"/>
  </r>
  <r>
    <s v="STND-60548"/>
    <s v="Aldi Inc."/>
    <s v="Aldi Inc #34 - 6520 W Fullerton Ave - Chicago"/>
    <s v="Outdoor &amp; Garage - LED Fixtures"/>
    <s v="Outdoor &amp; Garage Lighting"/>
    <s v="Exterior"/>
    <n v="0"/>
    <n v="3451.1909999999998"/>
    <n v="0.64356000000000002"/>
    <x v="0"/>
    <x v="0"/>
    <n v="10.1978380583316"/>
    <s v="Qty / 1,000"/>
    <m/>
    <s v="Private-Non-Lighting"/>
    <s v="non_lighting"/>
    <n v="3"/>
    <n v="1"/>
    <s v="Lighting"/>
    <n v="0.98952339343681495"/>
    <n v="0.43468415683807998"/>
    <n v="3415.0342297185898"/>
    <n v="0.27974533597471501"/>
    <n v="0.71"/>
    <n v="2424.6743031002002"/>
    <n v="0.19861918854204799"/>
    <n v="4903"/>
    <n v="1"/>
    <n v="1"/>
    <n v="0"/>
    <n v="0"/>
    <n v="14.276973281664301"/>
    <d v="1900-01-09T04:44:53"/>
    <n v="43337"/>
    <n v="0.27974533597471501"/>
    <n v="0"/>
    <n v="0"/>
    <n v="24726.435887213869"/>
  </r>
  <r>
    <s v="STND-60548"/>
    <s v="Aldi Inc."/>
    <s v="Aldi Inc #34 - 6520 W Fullerton Ave - Chicago"/>
    <s v="Photocells"/>
    <s v="Outdoor &amp; Garage Lighting"/>
    <s v="Grocery/convenience"/>
    <n v="0"/>
    <n v="47.04"/>
    <n v="0"/>
    <x v="0"/>
    <x v="0"/>
    <n v="8"/>
    <s v="Qty / 1,000"/>
    <m/>
    <s v="Private-Non-Lighting"/>
    <s v="non_lighting"/>
    <n v="3"/>
    <n v="1"/>
    <s v="Lighting"/>
    <n v="0.98952339343681495"/>
    <n v="0.43468415683807998"/>
    <n v="46.547180427267797"/>
    <n v="0"/>
    <n v="0.71"/>
    <n v="33.048498103360103"/>
    <n v="0"/>
    <n v="4661"/>
    <n v="1.07"/>
    <n v="1.24"/>
    <n v="2.9000000000000001E-2"/>
    <n v="0.745"/>
    <n v="15.018236429950701"/>
    <d v="1900-01-09T17:27:20"/>
    <n v="43337"/>
    <n v="0"/>
    <n v="1.2615590956923"/>
    <n v="0"/>
    <n v="264.38798482688082"/>
  </r>
  <r>
    <s v="STND-60549"/>
    <s v="Manteno Township"/>
    <s v="Manteno Township - 1030 Boudreau Rd - Manteno"/>
    <s v="New Indoor LED Fixtures"/>
    <s v="Indoor Lighting"/>
    <s v="Garage"/>
    <n v="0"/>
    <n v="7346.16"/>
    <n v="1.9872000000000001"/>
    <x v="0"/>
    <x v="1"/>
    <n v="14.701558365186701"/>
    <s v="Qty / 1,000"/>
    <m/>
    <s v="Public-Lighting"/>
    <s v="lighting"/>
    <n v="3"/>
    <n v="1"/>
    <s v="Lighting"/>
    <n v="0.99829244462109001"/>
    <n v="0.987374621353864"/>
    <n v="7333.6160249776703"/>
    <n v="1.9621108475544"/>
    <n v="0.71"/>
    <n v="5206.8673777341401"/>
    <n v="1.3930987017636201"/>
    <n v="3401"/>
    <n v="1"/>
    <n v="1"/>
    <n v="0"/>
    <n v="0.92"/>
    <n v="20.582181711261399"/>
    <d v="1900-01-13T16:50:15"/>
    <n v="43283"/>
    <n v="2.1327291821243501"/>
    <n v="0"/>
    <n v="0"/>
    <n v="76549.064653545094"/>
  </r>
  <r>
    <s v="STND-60551"/>
    <s v="Diageo Americas Supply, Inc."/>
    <s v="Diageo Global Supply - 24460 W 143rd Street - Plainfield"/>
    <s v="New Indoor LED Fixtures"/>
    <s v="Indoor Lighting"/>
    <s v="Manufacturing"/>
    <n v="0"/>
    <n v="271825.45500000002"/>
    <n v="48.613219000000001"/>
    <x v="0"/>
    <x v="0"/>
    <n v="10.827197921178"/>
    <s v="Qty / 1,000"/>
    <m/>
    <s v="Private-Lighting"/>
    <s v="lighting"/>
    <n v="2"/>
    <n v="1"/>
    <s v="Lighting"/>
    <n v="0.97902139861649395"/>
    <n v="0.93591656730105399"/>
    <n v="266122.93713366502"/>
    <n v="45.497917051934401"/>
    <n v="0.71"/>
    <n v="188947.285364902"/>
    <n v="32.303521106873397"/>
    <n v="4618"/>
    <n v="1.02"/>
    <n v="1.04"/>
    <n v="1.2E-2"/>
    <n v="0.81"/>
    <n v="15.158077089649201"/>
    <d v="1900-01-09T19:51:10"/>
    <n v="43323"/>
    <n v="54.009873043606802"/>
    <n v="3130.8580839254701"/>
    <n v="0"/>
    <n v="2045769.6553150932"/>
  </r>
  <r>
    <s v="STND-60552"/>
    <s v="North Suburban Library District"/>
    <s v="North Suburban Library District - 5562 Clayton Circle - Roscoe"/>
    <s v="New Indoor LED Fixtures"/>
    <s v="Indoor Lighting"/>
    <s v="Miscellaneous"/>
    <n v="0"/>
    <n v="861.84799999999996"/>
    <n v="0.18457899999999999"/>
    <x v="0"/>
    <x v="1"/>
    <n v="14.797277300976599"/>
    <s v="Qty / 1,000"/>
    <m/>
    <s v="Public-Lighting"/>
    <s v="lighting"/>
    <n v="3"/>
    <n v="1"/>
    <s v="Lighting"/>
    <n v="0.99829244462109001"/>
    <n v="0.987374621353864"/>
    <n v="860.37634681179702"/>
    <n v="0.18224862023487501"/>
    <n v="0.71"/>
    <n v="610.86720623637598"/>
    <n v="0.129396520366761"/>
    <n v="3379"/>
    <n v="1.0900000000000001"/>
    <n v="1.36"/>
    <n v="2.1999999999999999E-2"/>
    <n v="0.57999999999999996"/>
    <n v="20.7161882213673"/>
    <d v="1900-01-13T19:08:05"/>
    <n v="43264"/>
    <n v="0.23104541104826901"/>
    <n v="17.365394155834402"/>
    <n v="0"/>
    <n v="9039.1714447525173"/>
  </r>
  <r>
    <s v="STND-60555"/>
    <s v="1350 East Touhy LLC"/>
    <s v="1350 E Touhy LLC - 1350 E Touhy Ave - Des Plaines"/>
    <s v="Water-Cooled Chiller"/>
    <s v="HVAC"/>
    <s v="Office"/>
    <n v="0"/>
    <n v="100632"/>
    <n v="40.152000000000001"/>
    <x v="3"/>
    <x v="0"/>
    <n v="20"/>
    <s v="ΔkWpeak / CF"/>
    <n v="1"/>
    <s v="Private-Non-Lighting"/>
    <s v="non_lighting"/>
    <n v="3"/>
    <n v="1"/>
    <s v="Non-Lighting"/>
    <n v="0.98952339343681495"/>
    <n v="0.43468415683807998"/>
    <n v="99577.718128333596"/>
    <n v="17.4534382653626"/>
    <n v="0.7"/>
    <n v="69704.4026898335"/>
    <n v="12.2174067857538"/>
    <n v="2885"/>
    <n v="1.165"/>
    <n v="1.3779999999999999"/>
    <n v="2.5499999999999998E-2"/>
    <n v="0.55000000000000004"/>
    <n v="24.263431542460999"/>
    <d v="1900-01-16T07:56:40"/>
    <n v="43287"/>
    <n v="17.4534382653626"/>
    <n v="0"/>
    <n v="0"/>
    <n v="1394088.0537966699"/>
  </r>
  <r>
    <s v="STND-60555"/>
    <s v="1350 East Touhy LLC"/>
    <s v="1350 E Touhy LLC - 1350 E Touhy Ave - Des Plaines"/>
    <s v="VSD on HVAC Fan or Pump &lt;= 200 HP"/>
    <s v="Variable Speed Drives"/>
    <s v="Office"/>
    <n v="0"/>
    <n v="43329"/>
    <n v="7.7161289999999996"/>
    <x v="6"/>
    <x v="0"/>
    <n v="15"/>
    <s v="ΔkWpeak"/>
    <m/>
    <s v="Private-Non-Lighting"/>
    <s v="non_lighting"/>
    <n v="3"/>
    <n v="1"/>
    <s v="Non-Lighting"/>
    <n v="0.98952339343681495"/>
    <n v="0.43468415683807998"/>
    <n v="42875.059114223797"/>
    <n v="3.3540790284188602"/>
    <n v="0.7"/>
    <n v="30012.541379956601"/>
    <n v="2.3478553198932"/>
    <n v="2885"/>
    <n v="1.165"/>
    <n v="1.3779999999999999"/>
    <n v="2.5499999999999998E-2"/>
    <n v="0.55000000000000004"/>
    <n v="24.263431542460999"/>
    <d v="1900-01-16T07:56:40"/>
    <n v="43287"/>
    <n v="3.3540790284188602"/>
    <n v="0"/>
    <n v="0"/>
    <n v="450188.12069934903"/>
  </r>
  <r>
    <s v="STND-60556"/>
    <s v="Chicago White Sox, Ltd."/>
    <s v="Chicago White Sox Ltd - 333 W 35th St - Chicago"/>
    <s v="Outdoor &amp; Garage - LED Fixtures"/>
    <s v="Outdoor &amp; Garage Lighting"/>
    <s v="Exterior"/>
    <n v="0"/>
    <n v="63837.06"/>
    <n v="0"/>
    <x v="0"/>
    <x v="1"/>
    <n v="10.1978380583316"/>
    <s v="Qty / 1,000"/>
    <m/>
    <s v="Public-Lighting"/>
    <s v="lighting"/>
    <n v="2"/>
    <n v="1"/>
    <s v="Lighting"/>
    <n v="0.98996686498346598"/>
    <n v="2.5626279547341602"/>
    <n v="63196.574157961397"/>
    <n v="0"/>
    <n v="0.71"/>
    <n v="44869.567652152597"/>
    <n v="0"/>
    <n v="4903"/>
    <n v="1"/>
    <n v="1"/>
    <n v="0"/>
    <n v="0"/>
    <n v="14.276973281664301"/>
    <d v="1900-01-09T04:44:53"/>
    <n v="43267"/>
    <n v="0"/>
    <n v="0"/>
    <n v="0"/>
    <n v="457572.58466400619"/>
  </r>
  <r>
    <s v="STND-60557"/>
    <s v="North Suburban Library District"/>
    <s v="North Suburban Library District - 6340 N Second St - Loves Park"/>
    <s v="New Indoor LED Fixtures"/>
    <s v="Indoor Lighting"/>
    <s v="Miscellaneous"/>
    <n v="0"/>
    <n v="876.58"/>
    <n v="0.18773400000000001"/>
    <x v="0"/>
    <x v="1"/>
    <n v="14.797277300976599"/>
    <s v="Qty / 1,000"/>
    <m/>
    <s v="Public-Lighting"/>
    <s v="lighting"/>
    <n v="3"/>
    <n v="1"/>
    <s v="Lighting"/>
    <n v="0.99829244462109001"/>
    <n v="0.987374621353864"/>
    <n v="875.08319110595596"/>
    <n v="0.18536378716524601"/>
    <n v="0.71"/>
    <n v="621.30906568522801"/>
    <n v="0.13160828888732501"/>
    <n v="3379"/>
    <n v="1.0900000000000001"/>
    <n v="1.36"/>
    <n v="2.1999999999999999E-2"/>
    <n v="0.57999999999999996"/>
    <n v="20.7161882213673"/>
    <d v="1900-01-13T19:08:05"/>
    <n v="43254"/>
    <n v="0.23499465918515"/>
    <n v="17.662229545257802"/>
    <n v="0"/>
    <n v="9193.6825345550042"/>
  </r>
  <r>
    <s v="STND-60557"/>
    <s v="North Suburban Library District"/>
    <s v="North Suburban Library District - 6340 N Second St - Loves Park"/>
    <s v="New Indoor LED Fixtures"/>
    <s v="Indoor Lighting"/>
    <s v="Miscellaneous"/>
    <n v="0"/>
    <n v="206.25399999999999"/>
    <n v="4.4172999999999997E-2"/>
    <x v="0"/>
    <x v="1"/>
    <n v="14.797277300976599"/>
    <s v="Qty / 1,000"/>
    <m/>
    <s v="Public-Lighting"/>
    <s v="lighting"/>
    <n v="3"/>
    <n v="1"/>
    <s v="Lighting"/>
    <n v="0.99829244462109001"/>
    <n v="0.987374621353864"/>
    <n v="205.901809872878"/>
    <n v="4.3615299149064202E-2"/>
    <n v="0.71"/>
    <n v="146.190285009744"/>
    <n v="3.0966862395835602E-2"/>
    <n v="3379"/>
    <n v="1.0900000000000001"/>
    <n v="1.36"/>
    <n v="2.1999999999999999E-2"/>
    <n v="0.57999999999999996"/>
    <n v="20.7161882213673"/>
    <d v="1900-01-13T19:08:05"/>
    <n v="43254"/>
    <n v="5.5293229144351197E-2"/>
    <n v="4.1558163460580904"/>
    <n v="0"/>
    <n v="2163.2181859979846"/>
  </r>
  <r>
    <s v="STND-60558"/>
    <s v="St. Luke's Limited Dividend Housing Associates"/>
    <s v="St Luke's Limited Dividend Housing Association - 1500 S Indiana - Chicago"/>
    <s v="New Indoor LED Fixtures"/>
    <s v="Indoor Lighting"/>
    <s v="Multi-family (common)"/>
    <n v="0"/>
    <n v="1679.357"/>
    <n v="0.20275199999999999"/>
    <x v="0"/>
    <x v="0"/>
    <n v="8.1459758879113693"/>
    <s v="Qty / 1,000"/>
    <m/>
    <s v="Private-Lighting"/>
    <s v="lighting"/>
    <n v="3"/>
    <n v="1"/>
    <s v="Lighting"/>
    <n v="0.91633259480590001"/>
    <n v="1.30467645558681"/>
    <n v="1538.8495574154499"/>
    <n v="0.26452576072313599"/>
    <n v="0.71"/>
    <n v="1092.58318576497"/>
    <n v="0.18781329011342701"/>
    <n v="6138"/>
    <n v="1.1399999999999999"/>
    <n v="1.32"/>
    <n v="2.5000000000000001E-2"/>
    <n v="0.64"/>
    <n v="11.4043662430759"/>
    <d v="1900-01-07T03:30:12"/>
    <n v="43378"/>
    <n v="0.31312234934083299"/>
    <n v="33.746700820514299"/>
    <n v="0"/>
    <n v="8900.1562867788343"/>
  </r>
  <r>
    <s v="STND-60558"/>
    <s v="St. Luke's Limited Dividend Housing Associates"/>
    <s v="St Luke's Limited Dividend Housing Association - 1500 S Indiana - Chicago"/>
    <s v="New Indoor LED Fixtures"/>
    <s v="Indoor Lighting"/>
    <s v="Multi-family (common)"/>
    <n v="0"/>
    <n v="21880.62"/>
    <n v="2.6416900000000001"/>
    <x v="0"/>
    <x v="0"/>
    <n v="8.1459758879113693"/>
    <s v="Qty / 1,000"/>
    <m/>
    <s v="Private-Lighting"/>
    <s v="lighting"/>
    <n v="3"/>
    <n v="1"/>
    <s v="Lighting"/>
    <n v="0.91633259480590001"/>
    <n v="1.30467645558681"/>
    <n v="20049.925300561899"/>
    <n v="3.4465507459591098"/>
    <n v="0.71"/>
    <n v="14235.446963398899"/>
    <n v="2.4470510296309702"/>
    <n v="6138"/>
    <n v="1.1399999999999999"/>
    <n v="1.32"/>
    <n v="2.5000000000000001E-2"/>
    <n v="0.64"/>
    <n v="11.4043662430759"/>
    <d v="1900-01-07T03:30:12"/>
    <n v="43378"/>
    <n v="4.0797238943644798"/>
    <n v="439.69134431056699"/>
    <n v="0"/>
    <n v="115961.60771748856"/>
  </r>
  <r>
    <s v="STND-60559"/>
    <s v="Prairie District Homes Tower Residences Condominium Association"/>
    <s v="Prairie House Condo Assoc - 1717 S Prairie - Chicago"/>
    <s v="New Indoor LED Fixtures"/>
    <s v="Indoor Lighting"/>
    <s v="Miscellaneous"/>
    <n v="0"/>
    <n v="1546.9059999999999"/>
    <n v="0.33129599999999998"/>
    <x v="0"/>
    <x v="0"/>
    <n v="14.797277300976599"/>
    <s v="Qty / 1,000"/>
    <m/>
    <s v="Private-Lighting"/>
    <s v="lighting"/>
    <n v="3"/>
    <n v="1"/>
    <s v="Lighting"/>
    <n v="0.91633259480590001"/>
    <n v="1.30467645558681"/>
    <n v="1417.4803889008199"/>
    <n v="0.43223409103008698"/>
    <n v="0.71"/>
    <n v="1006.41107611958"/>
    <n v="0.30688620463136101"/>
    <n v="3379"/>
    <n v="1.0900000000000001"/>
    <n v="1.36"/>
    <n v="2.1999999999999999E-2"/>
    <n v="0.57999999999999996"/>
    <n v="20.7161882213673"/>
    <d v="1900-01-13T19:08:05"/>
    <n v="43283"/>
    <n v="0.54796411134645895"/>
    <n v="28.609695922768701"/>
    <n v="0"/>
    <n v="14892.143772115694"/>
  </r>
  <r>
    <s v="STND-60559"/>
    <s v="Prairie District Homes Tower Residences Condominium Association"/>
    <s v="Prairie House Condo Assoc - 1717 S Prairie - Chicago"/>
    <s v="New Indoor LED Fixtures"/>
    <s v="Indoor Lighting"/>
    <s v="Miscellaneous"/>
    <n v="0"/>
    <n v="8773.1679999999997"/>
    <n v="1.878922"/>
    <x v="0"/>
    <x v="0"/>
    <n v="14.797277300976599"/>
    <s v="Qty / 1,000"/>
    <m/>
    <s v="Private-Lighting"/>
    <s v="lighting"/>
    <n v="3"/>
    <n v="1"/>
    <s v="Lighting"/>
    <n v="0.91633259480590001"/>
    <n v="1.30467645558681"/>
    <n v="8039.13979810809"/>
    <n v="2.4513852952840698"/>
    <n v="0.71"/>
    <n v="5707.7892566567398"/>
    <n v="1.7404835596516901"/>
    <n v="3379"/>
    <n v="1.0900000000000001"/>
    <n v="1.36"/>
    <n v="2.1999999999999999E-2"/>
    <n v="0.57999999999999996"/>
    <n v="20.7161882213673"/>
    <d v="1900-01-13T19:08:05"/>
    <n v="43283"/>
    <n v="3.1077399788084099"/>
    <n v="162.25786748474999"/>
    <n v="0"/>
    <n v="84459.74040628488"/>
  </r>
  <r>
    <s v="STND-60560"/>
    <s v="QUAIL RIDGE DR INVESTORS LLC"/>
    <s v="Quail Ridge Drive Investors LLC - 600 Quail Ridge Dr - Westmont"/>
    <s v="VSD on HVAC Fan or Pump &lt;= 200 HP"/>
    <s v="Variable Speed Drives"/>
    <s v="Office"/>
    <n v="0"/>
    <n v="21664.5"/>
    <n v="3.8580649999999999"/>
    <x v="6"/>
    <x v="0"/>
    <n v="15"/>
    <s v="ΔkWpeak"/>
    <m/>
    <s v="Private-Non-Lighting"/>
    <s v="non_lighting"/>
    <n v="3"/>
    <n v="1"/>
    <s v="Non-Lighting"/>
    <n v="0.98952339343681495"/>
    <n v="0.43468415683807998"/>
    <n v="21437.529557111899"/>
    <n v="1.67703973155151"/>
    <n v="0.7"/>
    <n v="15006.270689978301"/>
    <n v="1.1739278120860599"/>
    <n v="2885"/>
    <n v="1.165"/>
    <n v="1.3779999999999999"/>
    <n v="2.5499999999999998E-2"/>
    <n v="0.55000000000000004"/>
    <n v="24.263431542460999"/>
    <d v="1900-01-16T07:56:40"/>
    <n v="43292"/>
    <n v="1.67703973155151"/>
    <n v="0"/>
    <n v="0"/>
    <n v="225094.06034967452"/>
  </r>
  <r>
    <s v="STND-60562"/>
    <s v="Eby-brown Company, LLC"/>
    <s v="Eby Brown Company LLC - 2051 Baseline Rd - Montgomery"/>
    <s v="Efficient Refrigerated Compressed Air Dryer"/>
    <s v="Compressed Air"/>
    <s v="Warehouse"/>
    <n v="0"/>
    <n v="3640"/>
    <n v="1E-3"/>
    <x v="4"/>
    <x v="0"/>
    <n v="10"/>
    <s v="ΔkWpeak / CF"/>
    <n v="0.95"/>
    <s v="Private-Non-Lighting"/>
    <s v="non_lighting"/>
    <n v="3"/>
    <n v="1"/>
    <s v="Non-Lighting"/>
    <n v="0.98952339343681495"/>
    <n v="0.43468415683807998"/>
    <n v="3601.8651521100101"/>
    <n v="4.3468415683808003E-4"/>
    <n v="0.7"/>
    <n v="2521.3056064769999"/>
    <n v="3.0427890978665601E-4"/>
    <n v="5242"/>
    <n v="1"/>
    <n v="1.22"/>
    <n v="1.0999999999999999E-2"/>
    <n v="0.68"/>
    <n v="13.3536818008394"/>
    <d v="1900-01-08T12:55:13"/>
    <n v="43247"/>
    <n v="4.5756227035587398E-4"/>
    <n v="0"/>
    <n v="1"/>
    <n v="25213.056064769997"/>
  </r>
  <r>
    <s v="STND-60562"/>
    <s v="Eby-brown Company, LLC"/>
    <s v="Eby Brown Company LLC - 2051 Baseline Rd - Montgomery"/>
    <s v="Compressed Air - Air Compressor(s) with Integrated VSD &lt;= 150 HP"/>
    <s v="Compressed Air"/>
    <s v="Warehouse"/>
    <n v="0"/>
    <n v="145260"/>
    <n v="24.5"/>
    <x v="4"/>
    <x v="0"/>
    <n v="10"/>
    <s v="ΔkWpeak / CF"/>
    <n v="0.95"/>
    <s v="Private-Non-Lighting"/>
    <s v="non_lighting"/>
    <n v="3"/>
    <n v="1"/>
    <s v="Non-Lighting"/>
    <n v="0.98952339343681495"/>
    <n v="0.43468415683807998"/>
    <n v="143738.168130632"/>
    <n v="10.649761842533"/>
    <n v="0.7"/>
    <n v="100616.717691442"/>
    <n v="7.45483328977308"/>
    <n v="5242"/>
    <n v="1"/>
    <n v="1.22"/>
    <n v="1.0999999999999999E-2"/>
    <n v="0.68"/>
    <n v="13.3536818008394"/>
    <d v="1900-01-08T12:55:13"/>
    <n v="43247"/>
    <n v="11.2102756237189"/>
    <n v="0"/>
    <n v="1"/>
    <n v="1006167.17691442"/>
  </r>
  <r>
    <s v="STND-60563"/>
    <s v="Ogden Development LLC"/>
    <s v="Ogden Development LLC (Front) - 4041 W Ogden Ave - Chicago"/>
    <s v="New Indoor LED Fixtures"/>
    <s v="Indoor Lighting"/>
    <s v="Retail (mall/dept. store)"/>
    <n v="0"/>
    <n v="15651.303"/>
    <n v="3.1747200000000002"/>
    <x v="0"/>
    <x v="0"/>
    <n v="9.1274187659729797"/>
    <s v="Qty / 1,000"/>
    <m/>
    <s v="Private-Lighting"/>
    <s v="lighting"/>
    <n v="3"/>
    <n v="1"/>
    <s v="Lighting"/>
    <n v="0.91633259480590001"/>
    <n v="1.30467645558681"/>
    <n v="14341.799090083399"/>
    <n v="4.14198243708055"/>
    <n v="0.71"/>
    <n v="10182.6773539592"/>
    <n v="2.9408075303271901"/>
    <n v="5478"/>
    <n v="1.1200000000000001"/>
    <n v="1.31"/>
    <n v="2.1999999999999999E-2"/>
    <n v="0.95"/>
    <n v="12.7783862723622"/>
    <d v="1900-01-08T03:03:29"/>
    <n v="43362"/>
    <n v="3.3282301623789001"/>
    <n v="281.713910698066"/>
    <n v="0"/>
    <n v="92941.560368375285"/>
  </r>
  <r>
    <s v="STND-60563"/>
    <s v="Ogden Development LLC"/>
    <s v="Ogden Development LLC (Front) - 4041 W Ogden Ave - Chicago"/>
    <s v="New Indoor LED Fixtures"/>
    <s v="Indoor Lighting"/>
    <s v="Retail (mall/dept. store)"/>
    <n v="0"/>
    <n v="1153.4480000000001"/>
    <n v="0.23396600000000001"/>
    <x v="0"/>
    <x v="0"/>
    <n v="9.1274187659729797"/>
    <s v="Qty / 1,000"/>
    <m/>
    <s v="Private-Lighting"/>
    <s v="lighting"/>
    <n v="3"/>
    <n v="1"/>
    <s v="Lighting"/>
    <n v="0.91633259480590001"/>
    <n v="1.30467645558681"/>
    <n v="1056.9419988136799"/>
    <n v="0.30524993160782299"/>
    <n v="0.71"/>
    <n v="750.42881915771"/>
    <n v="0.216727451441554"/>
    <n v="5478"/>
    <n v="1.1200000000000001"/>
    <n v="1.31"/>
    <n v="2.1999999999999999E-2"/>
    <n v="0.95"/>
    <n v="12.7783862723622"/>
    <d v="1900-01-08T03:03:29"/>
    <n v="43362"/>
    <n v="0.24527917365032001"/>
    <n v="20.761360690982901"/>
    <n v="0"/>
    <n v="6849.4780865070261"/>
  </r>
  <r>
    <s v="STND-60564"/>
    <s v="St. Francis High School"/>
    <s v="St Francis High School - 2130 Roosevelt Rd - Wheaton"/>
    <s v="New Indoor LED Fixtures"/>
    <s v="Indoor Lighting"/>
    <s v="K-12 School"/>
    <n v="0"/>
    <n v="8260.4689999999991"/>
    <n v="2.2524479999999998"/>
    <x v="0"/>
    <x v="0"/>
    <n v="15"/>
    <s v="Qty / 1,000"/>
    <m/>
    <s v="Private-Lighting"/>
    <s v="lighting"/>
    <n v="3"/>
    <n v="1"/>
    <s v="Lighting"/>
    <n v="0.91633259480590001"/>
    <n v="1.30467645558681"/>
    <n v="7569.3369930836998"/>
    <n v="2.9387158730335901"/>
    <n v="0.71"/>
    <n v="5374.2292650894196"/>
    <n v="2.0864882698538501"/>
    <n v="2979"/>
    <n v="1.17333333333333"/>
    <n v="1.323"/>
    <n v="2.1333333333333301E-2"/>
    <n v="0.72"/>
    <n v="23.497818059751602"/>
    <d v="1900-01-15T18:49:11"/>
    <n v="43303"/>
    <n v="3.08507167321071"/>
    <n v="137.62430896515801"/>
    <n v="0"/>
    <n v="80613.438976341291"/>
  </r>
  <r>
    <s v="STND-60565"/>
    <s v="Malcolm Eaton Enterprises"/>
    <s v="Malcolm Eaton Enterprises - 570 W Lamm Rd - Freeport"/>
    <s v="New Indoor LED Fixtures"/>
    <s v="Indoor Lighting"/>
    <s v="Manufacturing"/>
    <n v="0"/>
    <n v="16297.846"/>
    <n v="2.914704"/>
    <x v="0"/>
    <x v="0"/>
    <n v="10.827197921178"/>
    <s v="Qty / 1,000"/>
    <m/>
    <s v="Private-Lighting"/>
    <s v="lighting"/>
    <n v="3"/>
    <n v="1"/>
    <s v="Lighting"/>
    <n v="0.91633259480590001"/>
    <n v="1.30467645558681"/>
    <n v="14934.247514926999"/>
    <n v="3.80274568380469"/>
    <n v="0.71"/>
    <n v="10603.3157355981"/>
    <n v="2.6999494355013298"/>
    <n v="4618"/>
    <n v="1.02"/>
    <n v="1.04"/>
    <n v="1.2E-2"/>
    <n v="0.81"/>
    <n v="15.158077089649201"/>
    <d v="1900-01-09T19:51:10"/>
    <n v="43380"/>
    <n v="4.5141805363303504"/>
    <n v="175.69702958737599"/>
    <n v="0"/>
    <n v="114804.19809006172"/>
  </r>
  <r>
    <s v="STND-60566"/>
    <s v="Community Unit School District 200"/>
    <s v="Wheaton/Warrenville CUSD #200 - 701 W Thomas Road - Wheaton"/>
    <s v="Air-Cooled Chiller"/>
    <s v="HVAC"/>
    <s v="K-12 School"/>
    <n v="0"/>
    <n v="59570"/>
    <n v="38.478999999999999"/>
    <x v="3"/>
    <x v="1"/>
    <n v="20"/>
    <s v="ΔkWpeak / CF"/>
    <n v="1"/>
    <s v="Public-Non-Lighting"/>
    <s v="non_lighting"/>
    <n v="3"/>
    <n v="1"/>
    <s v="Non-Lighting"/>
    <n v="1.01534080484258"/>
    <n v="0.52563350510805795"/>
    <n v="60483.851744472297"/>
    <n v="20.225851643053002"/>
    <n v="0.7"/>
    <n v="42338.696221130602"/>
    <n v="14.1580961501371"/>
    <n v="2979"/>
    <n v="1.17333333333333"/>
    <n v="1.323"/>
    <n v="2.1333333333333301E-2"/>
    <n v="0.72"/>
    <n v="23.497818059751602"/>
    <d v="1900-01-15T18:49:11"/>
    <n v="43285"/>
    <n v="20.225851643053002"/>
    <n v="0"/>
    <n v="0"/>
    <n v="846773.92442261206"/>
  </r>
  <r>
    <s v="STND-60567"/>
    <s v="Anfinsen Plastic Molding, Inc."/>
    <s v="Anfinsen Plastic Molding, Inc. - 445 Treasure Dr - Oswego"/>
    <s v="Hybrid Injection Molding Machine"/>
    <s v="Industrial"/>
    <s v="Manufacturing"/>
    <n v="0"/>
    <n v="245566"/>
    <n v="39.364600000000003"/>
    <x v="4"/>
    <x v="0"/>
    <n v="20"/>
    <s v="ΔkWpeak / CF"/>
    <n v="1"/>
    <s v="Private-Non-Lighting"/>
    <s v="non_lighting"/>
    <n v="2"/>
    <n v="1"/>
    <s v="Non-Lighting"/>
    <n v="0.76002432528749297"/>
    <n v="0.465462131779591"/>
    <n v="186636.13346354899"/>
    <n v="18.322730632650899"/>
    <n v="0.7"/>
    <n v="130645.293424484"/>
    <n v="12.825911442855601"/>
    <n v="4618"/>
    <n v="1.02"/>
    <n v="1.04"/>
    <n v="1.2E-2"/>
    <n v="0.81"/>
    <n v="15.158077089649201"/>
    <d v="1900-01-09T19:51:10"/>
    <n v="43267"/>
    <n v="18.322730632650899"/>
    <n v="0"/>
    <n v="0"/>
    <n v="2612905.8684896799"/>
  </r>
  <r>
    <s v="STND-60568"/>
    <s v="Durex Industries"/>
    <s v="Durex Industries - 339 Cary Point Dr - Cary"/>
    <s v="New Indoor LED Fixtures"/>
    <s v="Indoor Lighting"/>
    <s v="Manufacturing"/>
    <n v="0"/>
    <n v="138955.62"/>
    <n v="24.8508"/>
    <x v="0"/>
    <x v="0"/>
    <n v="10.827197921178"/>
    <s v="Qty / 1,000"/>
    <m/>
    <s v="Private-Lighting"/>
    <s v="lighting"/>
    <n v="2"/>
    <n v="1"/>
    <s v="Lighting"/>
    <n v="0.97902139861649395"/>
    <n v="0.93591656730105399"/>
    <n v="136040.52543802201"/>
    <n v="23.258275430685"/>
    <n v="0.71"/>
    <n v="96588.773060995605"/>
    <n v="16.5133755557864"/>
    <n v="4618"/>
    <n v="1.02"/>
    <n v="1.04"/>
    <n v="1.2E-2"/>
    <n v="0.81"/>
    <n v="15.158077089649201"/>
    <d v="1900-01-09T19:51:10"/>
    <n v="43237"/>
    <n v="27.609538735381101"/>
    <n v="1600.4767698590799"/>
    <n v="1"/>
    <n v="1045785.7628951452"/>
  </r>
  <r>
    <s v="STND-60569"/>
    <s v="CompX Security Products"/>
    <s v="CompX Security Products - 715 Center St - Grayslake"/>
    <s v="New Indoor LED Fixtures"/>
    <s v="Indoor Lighting"/>
    <s v="Manufacturing"/>
    <n v="0"/>
    <n v="43985.341999999997"/>
    <n v="7.8663309999999997"/>
    <x v="0"/>
    <x v="0"/>
    <n v="10.827197921178"/>
    <s v="Qty / 1,000"/>
    <m/>
    <s v="Private-Lighting"/>
    <s v="lighting"/>
    <n v="3"/>
    <n v="1"/>
    <s v="Lighting"/>
    <n v="0.91633259480590001"/>
    <n v="1.30467645558681"/>
    <n v="40305.202568284898"/>
    <n v="10.263016847552599"/>
    <n v="0.71"/>
    <n v="28616.693823482299"/>
    <n v="7.2867419617623597"/>
    <n v="4618"/>
    <n v="1.02"/>
    <n v="1.04"/>
    <n v="1.2E-2"/>
    <n v="0.81"/>
    <n v="15.158077089649201"/>
    <d v="1900-01-09T19:51:10"/>
    <n v="43250"/>
    <n v="12.1830684325174"/>
    <n v="474.178853744528"/>
    <n v="1"/>
    <n v="309838.60787659488"/>
  </r>
  <r>
    <s v="STND-60570"/>
    <s v="Unimin Corporation"/>
    <s v="Unimin Corporation - 1446 Devil's Backbone Rd - Oregon"/>
    <s v="New Indoor LED Fixtures"/>
    <s v="Indoor Lighting"/>
    <s v="Miscellaneous"/>
    <n v="0"/>
    <n v="353.57900000000001"/>
    <n v="7.5725000000000001E-2"/>
    <x v="0"/>
    <x v="0"/>
    <n v="14.797277300976599"/>
    <s v="Qty / 1,000"/>
    <m/>
    <s v="Private-Lighting"/>
    <s v="lighting"/>
    <n v="3"/>
    <n v="1"/>
    <s v="Lighting"/>
    <n v="0.91633259480590001"/>
    <n v="1.30467645558681"/>
    <n v="323.99596253887501"/>
    <n v="9.8796624599310906E-2"/>
    <n v="0.71"/>
    <n v="230.037133402601"/>
    <n v="7.0145603465510797E-2"/>
    <n v="3379"/>
    <n v="1.0900000000000001"/>
    <n v="1.36"/>
    <n v="2.1999999999999999E-2"/>
    <n v="0.57999999999999996"/>
    <n v="20.7161882213673"/>
    <d v="1900-01-13T19:08:05"/>
    <n v="43406"/>
    <n v="0.125249270536652"/>
    <n v="6.5393680512433496"/>
    <n v="0"/>
    <n v="3403.9232524800336"/>
  </r>
  <r>
    <s v="STND-60570"/>
    <s v="Unimin Corporation"/>
    <s v="Unimin Corporation - 1446 Devil's Backbone Rd - Oregon"/>
    <s v="New Indoor LED Fixtures"/>
    <s v="Indoor Lighting"/>
    <s v="Miscellaneous"/>
    <n v="0"/>
    <n v="6401.2449999999999"/>
    <n v="1.3709340000000001"/>
    <x v="0"/>
    <x v="0"/>
    <n v="14.797277300976599"/>
    <s v="Qty / 1,000"/>
    <m/>
    <s v="Private-Lighting"/>
    <s v="lighting"/>
    <n v="3"/>
    <n v="1"/>
    <s v="Lighting"/>
    <n v="0.91633259480590001"/>
    <n v="1.30467645558681"/>
    <n v="5865.66944083829"/>
    <n v="1.7886253119634401"/>
    <n v="0.71"/>
    <n v="4164.6253029951904"/>
    <n v="1.26992397149404"/>
    <n v="3379"/>
    <n v="1.0900000000000001"/>
    <n v="1.36"/>
    <n v="2.1999999999999999E-2"/>
    <n v="0.57999999999999996"/>
    <n v="20.7161882213673"/>
    <d v="1900-01-13T19:08:05"/>
    <n v="43406"/>
    <n v="2.26752701820923"/>
    <n v="118.389658438938"/>
    <n v="0"/>
    <n v="61625.115463083523"/>
  </r>
  <r>
    <s v="STND-60570"/>
    <s v="Unimin Corporation"/>
    <s v="Unimin Corporation - 1446 Devil's Backbone Rd - Oregon"/>
    <s v="New Indoor LED Fixtures"/>
    <s v="Indoor Lighting"/>
    <s v="Miscellaneous"/>
    <n v="0"/>
    <n v="14054.748"/>
    <n v="3.0100609999999999"/>
    <x v="0"/>
    <x v="0"/>
    <n v="14.797277300976599"/>
    <s v="Qty / 1,000"/>
    <m/>
    <s v="Private-Lighting"/>
    <s v="lighting"/>
    <n v="3"/>
    <n v="1"/>
    <s v="Lighting"/>
    <n v="0.91633259480590001"/>
    <n v="1.30467645558681"/>
    <n v="12878.823704183"/>
    <n v="3.9271557165800801"/>
    <n v="0.71"/>
    <n v="9143.9648299699493"/>
    <n v="2.7882805587718602"/>
    <n v="3379"/>
    <n v="1.0900000000000001"/>
    <n v="1.36"/>
    <n v="2.1999999999999999E-2"/>
    <n v="0.57999999999999996"/>
    <n v="20.7161882213673"/>
    <d v="1900-01-13T19:08:05"/>
    <n v="43406"/>
    <n v="4.9786456853195702"/>
    <n v="259.93956100185898"/>
    <n v="0"/>
    <n v="135305.78321944267"/>
  </r>
  <r>
    <s v="STND-60570"/>
    <s v="Unimin Corporation"/>
    <s v="Unimin Corporation - 1446 Devil's Backbone Rd - Oregon"/>
    <s v="New Indoor LED Fixtures"/>
    <s v="Indoor Lighting"/>
    <s v="Miscellaneous"/>
    <n v="0"/>
    <n v="4655.451"/>
    <n v="0.99704300000000001"/>
    <x v="0"/>
    <x v="0"/>
    <n v="14.797277300976599"/>
    <s v="Qty / 1,000"/>
    <m/>
    <s v="Private-Lighting"/>
    <s v="lighting"/>
    <n v="3"/>
    <n v="1"/>
    <s v="Lighting"/>
    <n v="0.91633259480590001"/>
    <n v="1.30467645558681"/>
    <n v="4265.94149482172"/>
    <n v="1.30081852730764"/>
    <n v="0.71"/>
    <n v="3028.8184613234198"/>
    <n v="0.92358115438842203"/>
    <n v="3379"/>
    <n v="1.0900000000000001"/>
    <n v="1.36"/>
    <n v="2.1999999999999999E-2"/>
    <n v="0.57999999999999996"/>
    <n v="20.7161882213673"/>
    <d v="1900-01-13T19:08:05"/>
    <n v="43406"/>
    <n v="1.6491107090614101"/>
    <n v="86.101571455117295"/>
    <n v="0"/>
    <n v="44818.266666519907"/>
  </r>
  <r>
    <s v="STND-60570"/>
    <s v="Unimin Corporation"/>
    <s v="Unimin Corporation - 1446 Devil's Backbone Rd - Oregon"/>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406"/>
    <n v="0"/>
    <n v="0"/>
    <n v="0"/>
    <n v="29276.826404048443"/>
  </r>
  <r>
    <s v="STND-60571"/>
    <s v="R &amp; R 4 LLC"/>
    <s v="Deptula Florist - 925 W Wise Rd - Schaumburg"/>
    <s v="New Indoor LED Fixtures"/>
    <s v="Indoor Lighting"/>
    <s v="Retail (strip mall)"/>
    <n v="0"/>
    <n v="2933.8620000000001"/>
    <n v="0.58617600000000003"/>
    <x v="0"/>
    <x v="0"/>
    <n v="12.215978499877799"/>
    <s v="Qty / 1,000"/>
    <m/>
    <s v="Private-Lighting"/>
    <s v="lighting"/>
    <n v="3"/>
    <n v="1"/>
    <s v="Lighting"/>
    <n v="0.91633259480590001"/>
    <n v="1.30467645558681"/>
    <n v="2688.3933792624298"/>
    <n v="0.76477002603005195"/>
    <n v="0.71"/>
    <n v="1908.75929927632"/>
    <n v="0.54298671848133695"/>
    <n v="4093"/>
    <n v="1.1200000000000001"/>
    <n v="1.29"/>
    <n v="1.9E-2"/>
    <n v="0.71"/>
    <n v="17.102369899829"/>
    <d v="1900-01-11T05:11:01"/>
    <n v="43296"/>
    <n v="0.83499293157555599"/>
    <n v="45.606673398201899"/>
    <n v="0"/>
    <n v="23317.36256140134"/>
  </r>
  <r>
    <s v="STND-60572"/>
    <s v="RMS Properties Inc."/>
    <s v="RMS Properties - 1475 W Schaumburg Rd - Schaumburg"/>
    <s v="Outdoor &amp; Garage - LED Retrofits"/>
    <s v="Outdoor &amp; Garage Lighting"/>
    <s v="Exterior"/>
    <n v="0"/>
    <n v="149149.26"/>
    <n v="0"/>
    <x v="0"/>
    <x v="0"/>
    <n v="10.1978380583316"/>
    <s v="Qty / 1,000"/>
    <m/>
    <s v="Private-Lighting"/>
    <s v="lighting"/>
    <n v="2"/>
    <n v="1"/>
    <s v="Lighting"/>
    <n v="0.97902139861649395"/>
    <n v="0.93591656730105399"/>
    <n v="146020.31712781501"/>
    <n v="0"/>
    <n v="0.71"/>
    <n v="103674.425160749"/>
    <n v="0"/>
    <n v="4903"/>
    <n v="1"/>
    <n v="1"/>
    <n v="0"/>
    <n v="0"/>
    <n v="14.276973281664301"/>
    <d v="1900-01-09T04:44:53"/>
    <n v="43379"/>
    <n v="0"/>
    <n v="0"/>
    <n v="0"/>
    <n v="1057254.9985799373"/>
  </r>
  <r>
    <s v="STND-60572"/>
    <s v="RMS Properties Inc."/>
    <s v="RMS Properties - 1475 W Schaumburg Rd - Schaumburg"/>
    <s v="Outdoor &amp; Garage - LED Retrofits"/>
    <s v="Outdoor &amp; Garage Lighting"/>
    <s v="Exterior"/>
    <n v="0"/>
    <n v="3858.6610000000001"/>
    <n v="0"/>
    <x v="0"/>
    <x v="0"/>
    <n v="10.1978380583316"/>
    <s v="Qty / 1,000"/>
    <m/>
    <s v="Private-Lighting"/>
    <s v="lighting"/>
    <n v="2"/>
    <n v="1"/>
    <s v="Lighting"/>
    <n v="0.97902139861649395"/>
    <n v="0.93591656730105399"/>
    <n v="3777.7116890069201"/>
    <n v="0"/>
    <n v="0.71"/>
    <n v="2682.1752991949102"/>
    <n v="0"/>
    <n v="4903"/>
    <n v="1"/>
    <n v="1"/>
    <n v="0"/>
    <n v="0"/>
    <n v="14.276973281664301"/>
    <d v="1900-01-09T04:44:53"/>
    <n v="43379"/>
    <n v="0"/>
    <n v="0"/>
    <n v="0"/>
    <n v="27352.3893452468"/>
  </r>
  <r>
    <s v="STND-60574"/>
    <s v="Woodridge School District 68"/>
    <s v="Woodridge School District 68 - 7200 Janes Ave - Woodridge"/>
    <s v="Outdoor &amp; Garage - LED Fixtures"/>
    <s v="Outdoor &amp; Garage Lighting"/>
    <s v="Exterior"/>
    <n v="0"/>
    <n v="1010.018"/>
    <n v="0"/>
    <x v="0"/>
    <x v="1"/>
    <n v="10.1978380583316"/>
    <s v="Qty / 1,000"/>
    <m/>
    <s v="Public-Lighting"/>
    <s v="lighting"/>
    <n v="3"/>
    <n v="1"/>
    <s v="Lighting"/>
    <n v="0.99829244462109001"/>
    <n v="0.987374621353864"/>
    <n v="1008.2933383313"/>
    <n v="0"/>
    <n v="0.71"/>
    <n v="715.88827021522604"/>
    <n v="0"/>
    <n v="4903"/>
    <n v="1"/>
    <n v="1"/>
    <n v="0"/>
    <n v="0"/>
    <n v="14.276973281664301"/>
    <d v="1900-01-09T04:44:53"/>
    <n v="43250"/>
    <n v="0"/>
    <n v="0"/>
    <n v="1"/>
    <n v="7300.5126475140087"/>
  </r>
  <r>
    <s v="STND-60574"/>
    <s v="Woodridge School District 68"/>
    <s v="Woodridge School District 68 - 7200 Janes Ave - Woodridge"/>
    <s v="Outdoor &amp; Garage - LED Fixtures"/>
    <s v="Outdoor &amp; Garage Lighting"/>
    <s v="Exterior"/>
    <n v="0"/>
    <n v="2059.2600000000002"/>
    <n v="0"/>
    <x v="0"/>
    <x v="1"/>
    <n v="10.1978380583316"/>
    <s v="Qty / 1,000"/>
    <m/>
    <s v="Public-Lighting"/>
    <s v="lighting"/>
    <n v="3"/>
    <n v="1"/>
    <s v="Lighting"/>
    <n v="0.99829244462109001"/>
    <n v="0.987374621353864"/>
    <n v="2055.7436995104299"/>
    <n v="0"/>
    <n v="0.71"/>
    <n v="1459.5780266524"/>
    <n v="0"/>
    <n v="4903"/>
    <n v="1"/>
    <n v="1"/>
    <n v="0"/>
    <n v="0"/>
    <n v="14.276973281664301"/>
    <d v="1900-01-09T04:44:53"/>
    <n v="43250"/>
    <n v="0"/>
    <n v="0"/>
    <n v="1"/>
    <n v="14884.54034930038"/>
  </r>
  <r>
    <s v="STND-60575"/>
    <s v="Molex, LLC"/>
    <s v="Molex LLC - 2222 Wellington Ct - Lisle"/>
    <s v="Air-Cooled Chiller"/>
    <s v="HVAC"/>
    <s v="Miscellaneous (24/7)"/>
    <n v="0"/>
    <n v="277374.00599999999"/>
    <n v="31.057572"/>
    <x v="3"/>
    <x v="0"/>
    <n v="20"/>
    <s v="ΔkWpeak / CF"/>
    <n v="1"/>
    <s v="Private-Non-Lighting"/>
    <s v="non_lighting"/>
    <n v="2"/>
    <n v="1"/>
    <s v="Non-Lighting"/>
    <n v="0.76002432528749297"/>
    <n v="0.465462131779591"/>
    <n v="210810.99176243899"/>
    <n v="14.4561236710181"/>
    <n v="0.7"/>
    <n v="147567.69423370701"/>
    <n v="10.119286569712701"/>
    <n v="7616"/>
    <n v="1.1100000000000001"/>
    <n v="1.29"/>
    <n v="2.1999999999999999E-2"/>
    <n v="0.76"/>
    <n v="9.1911764705882408"/>
    <d v="1900-01-05T13:33:47"/>
    <n v="43258"/>
    <n v="14.4561236710181"/>
    <n v="0"/>
    <n v="0"/>
    <n v="2951353.8846741403"/>
  </r>
  <r>
    <s v="STND-60577"/>
    <s v="Lakeview Realty Investors LLC"/>
    <s v="Lakeview Realty Investors LLC - 175 E Crossroads Parkway Unit F - Bolingbrook"/>
    <s v="New Indoor LED Fixtures"/>
    <s v="Indoor Lighting"/>
    <s v="Office"/>
    <n v="0"/>
    <n v="5738.2650000000003"/>
    <n v="1.2903"/>
    <x v="0"/>
    <x v="0"/>
    <n v="15"/>
    <s v="Qty / 1,000"/>
    <m/>
    <s v="Private-Lighting"/>
    <s v="lighting"/>
    <n v="3"/>
    <n v="1"/>
    <s v="Lighting"/>
    <n v="0.91633259480590001"/>
    <n v="1.30467645558681"/>
    <n v="5258.1592571338797"/>
    <n v="1.6834240306436601"/>
    <n v="0.71"/>
    <n v="3733.2930725650499"/>
    <n v="1.1952310617569999"/>
    <n v="2885"/>
    <n v="1.165"/>
    <n v="1.3779999999999999"/>
    <n v="2.5499999999999998E-2"/>
    <n v="0.55000000000000004"/>
    <n v="24.263431542460999"/>
    <d v="1900-01-16T07:56:40"/>
    <n v="43236"/>
    <n v="2.2211690600919098"/>
    <n v="115.09275627202901"/>
    <n v="1"/>
    <n v="55999.396088475747"/>
  </r>
  <r>
    <s v="STND-60577"/>
    <s v="Lakeview Realty Investors LLC"/>
    <s v="Lakeview Realty Investors LLC - 175 E Crossroads Parkway Unit F - Bolingbrook"/>
    <s v="New Indoor LED Fixtures"/>
    <s v="Indoor Lighting"/>
    <s v="Office"/>
    <n v="0"/>
    <n v="2970.3960000000002"/>
    <n v="0.66791999999999996"/>
    <x v="0"/>
    <x v="0"/>
    <n v="15"/>
    <s v="Qty / 1,000"/>
    <m/>
    <s v="Private-Lighting"/>
    <s v="lighting"/>
    <n v="3"/>
    <n v="1"/>
    <s v="Lighting"/>
    <n v="0.91633259480590001"/>
    <n v="1.30467645558681"/>
    <n v="2721.87067428107"/>
    <n v="0.87141949821553999"/>
    <n v="0.71"/>
    <n v="1932.52817873956"/>
    <n v="0.618707843733033"/>
    <n v="2885"/>
    <n v="1.165"/>
    <n v="1.3779999999999999"/>
    <n v="2.5499999999999998E-2"/>
    <n v="0.55000000000000004"/>
    <n v="24.263431542460999"/>
    <d v="1900-01-16T07:56:40"/>
    <n v="43236"/>
    <n v="1.1497816311064"/>
    <n v="59.577426776109199"/>
    <n v="1"/>
    <n v="28987.922681093398"/>
  </r>
  <r>
    <s v="STND-60577"/>
    <s v="Lakeview Realty Investors LLC"/>
    <s v="Lakeview Realty Investors LLC - 175 E Crossroads Parkway Unit F - Bolingbrook"/>
    <s v="New Indoor LED Fixtures"/>
    <s v="Indoor Lighting"/>
    <s v="Office"/>
    <n v="0"/>
    <n v="12546.548000000001"/>
    <n v="2.8212030000000001"/>
    <x v="0"/>
    <x v="0"/>
    <n v="15"/>
    <s v="Qty / 1,000"/>
    <m/>
    <s v="Private-Lighting"/>
    <s v="lighting"/>
    <n v="3"/>
    <n v="1"/>
    <s v="Lighting"/>
    <n v="0.91633259480590001"/>
    <n v="1.30467645558681"/>
    <n v="11496.810884696801"/>
    <n v="3.6807571305308699"/>
    <n v="0.71"/>
    <n v="8162.7357281347104"/>
    <n v="2.61333756267691"/>
    <n v="2885"/>
    <n v="1.165"/>
    <n v="1.3779999999999999"/>
    <n v="2.5499999999999998E-2"/>
    <n v="0.55000000000000004"/>
    <n v="24.263431542460999"/>
    <d v="1900-01-16T07:56:40"/>
    <n v="43236"/>
    <n v="4.8565208213891902"/>
    <n v="251.646933527698"/>
    <n v="1"/>
    <n v="122441.03592202066"/>
  </r>
  <r>
    <s v="STND-60577"/>
    <s v="Lakeview Realty Investors LLC"/>
    <s v="Lakeview Realty Investors LLC - 175 E Crossroads Parkway Unit F - Bolingbrook"/>
    <s v="Occupancy Sensors"/>
    <s v="Indoor Lighting"/>
    <s v="Office"/>
    <n v="0"/>
    <n v="1968.5619999999999"/>
    <n v="1.3413600000000001"/>
    <x v="0"/>
    <x v="0"/>
    <n v="8"/>
    <s v="Qty / 1,000"/>
    <m/>
    <s v="Private-Lighting"/>
    <s v="lighting"/>
    <n v="3"/>
    <n v="1"/>
    <s v="Lighting"/>
    <n v="0.91633259480590001"/>
    <n v="1.30467645558681"/>
    <n v="1803.85752549629"/>
    <n v="1.75004081046592"/>
    <n v="0.71"/>
    <n v="1280.7388431023701"/>
    <n v="1.2425289754308"/>
    <n v="2885"/>
    <n v="1.165"/>
    <n v="1.3779999999999999"/>
    <n v="2.5499999999999998E-2"/>
    <n v="0.55000000000000004"/>
    <n v="24.263431542460999"/>
    <d v="1900-01-16T07:56:40"/>
    <n v="43236"/>
    <n v="3.1749651858960801"/>
    <n v="39.483576738330797"/>
    <n v="1"/>
    <n v="10245.910744818961"/>
  </r>
  <r>
    <s v="STND-60578"/>
    <s v="Woory Market"/>
    <s v="Woory Market - 1105 N Salem Dr - Schaumburg"/>
    <s v="New Indoor LED Fixtures"/>
    <s v="Indoor Lighting"/>
    <s v="Retail (strip mall)"/>
    <n v="0"/>
    <n v="46795.105000000003"/>
    <n v="9.3495069999999991"/>
    <x v="0"/>
    <x v="0"/>
    <n v="12.215978499877799"/>
    <s v="Qty / 1,000"/>
    <m/>
    <s v="Private-Lighting"/>
    <s v="lighting"/>
    <n v="3"/>
    <n v="1"/>
    <s v="Lighting"/>
    <n v="0.91633259480590001"/>
    <n v="1.30467645558681"/>
    <n v="42879.879988864501"/>
    <n v="12.198081654244"/>
    <n v="0.71"/>
    <n v="30444.7147920938"/>
    <n v="8.6606379745132607"/>
    <n v="4093"/>
    <n v="1.1200000000000001"/>
    <n v="1.29"/>
    <n v="1.9E-2"/>
    <n v="0.71"/>
    <n v="17.102369899829"/>
    <d v="1900-01-11T05:11:01"/>
    <n v="43305"/>
    <n v="13.3181369737352"/>
    <n v="727.42653552538002"/>
    <n v="0"/>
    <n v="371911.98133512947"/>
  </r>
  <r>
    <s v="STND-60578"/>
    <s v="Woory Market"/>
    <s v="Woory Market - 1105 N Salem Dr - Schaumburg"/>
    <s v="New Indoor LED Fixtures"/>
    <s v="Indoor Lighting"/>
    <s v="Retail (strip mall)"/>
    <n v="0"/>
    <n v="23956.82"/>
    <n v="4.7864930000000001"/>
    <x v="0"/>
    <x v="0"/>
    <n v="12.215978499877799"/>
    <s v="Qty / 1,000"/>
    <m/>
    <s v="Private-Lighting"/>
    <s v="lighting"/>
    <n v="3"/>
    <n v="1"/>
    <s v="Lighting"/>
    <n v="0.91633259480590001"/>
    <n v="1.30467645558681"/>
    <n v="21952.415033897902"/>
    <n v="6.2448247219310602"/>
    <n v="0.71"/>
    <n v="15586.2146740675"/>
    <n v="4.4338255525710499"/>
    <n v="4093"/>
    <n v="1.1200000000000001"/>
    <n v="1.29"/>
    <n v="1.9E-2"/>
    <n v="0.71"/>
    <n v="17.102369899829"/>
    <d v="1900-01-11T05:11:01"/>
    <n v="43305"/>
    <n v="6.8182385871067401"/>
    <n v="372.40704075362498"/>
    <n v="0"/>
    <n v="190400.86335288844"/>
  </r>
  <r>
    <s v="STND-60580"/>
    <s v="Wayfair LLC"/>
    <s v="Wayfair - 815 Kimberly Dr - Carol Stream"/>
    <s v="New Indoor LED Fixtures"/>
    <s v="Indoor Lighting"/>
    <s v="Warehouse"/>
    <n v="0"/>
    <n v="30980.22"/>
    <n v="4.9029360000000004"/>
    <x v="0"/>
    <x v="0"/>
    <n v="9.5383441434566993"/>
    <s v="Qty / 1,000"/>
    <m/>
    <s v="Private-Lighting"/>
    <s v="lighting"/>
    <n v="3"/>
    <n v="1"/>
    <s v="Lighting"/>
    <n v="0.91633259480590001"/>
    <n v="1.30467645558681"/>
    <n v="28388.185380257601"/>
    <n v="6.3967451624489504"/>
    <n v="0.71"/>
    <n v="20155.611619982901"/>
    <n v="4.54168906533876"/>
    <n v="5242"/>
    <n v="1"/>
    <n v="1.22"/>
    <n v="1.0999999999999999E-2"/>
    <n v="0.68"/>
    <n v="13.3536818008394"/>
    <d v="1900-01-08T12:55:13"/>
    <n v="43253"/>
    <n v="7.7106378525180297"/>
    <n v="312.27003918283401"/>
    <n v="0"/>
    <n v="192251.16005325169"/>
  </r>
  <r>
    <s v="STND-60582"/>
    <s v="Roselle School District No. 12"/>
    <s v="Roselle School District #12 (Spring Hills Elementary School) - 560 Pinecroft Dr - Roselle"/>
    <s v="New Indoor LED Fixtures"/>
    <s v="Indoor Lighting"/>
    <s v="K-12 School"/>
    <n v="0"/>
    <n v="165418.508"/>
    <n v="45.105983999999999"/>
    <x v="0"/>
    <x v="1"/>
    <n v="15"/>
    <s v="Qty / 1,000"/>
    <m/>
    <s v="Public-Lighting"/>
    <s v="lighting"/>
    <n v="1"/>
    <n v="1"/>
    <s v="Lighting"/>
    <n v="0.95625781801464005"/>
    <n v="1.47347312606477"/>
    <n v="158182.741519317"/>
    <n v="66.4624552487073"/>
    <n v="0.71"/>
    <n v="112309.74647871499"/>
    <n v="47.188343226582198"/>
    <n v="2979"/>
    <n v="1.17333333333333"/>
    <n v="1.323"/>
    <n v="2.1333333333333301E-2"/>
    <n v="0.72"/>
    <n v="23.497818059751602"/>
    <d v="1900-01-15T18:49:11"/>
    <n v="43377"/>
    <n v="69.772460788514493"/>
    <n v="2876.04984580577"/>
    <n v="0"/>
    <n v="1684646.1971807249"/>
  </r>
  <r>
    <s v="STND-60582"/>
    <s v="Roselle School District No. 12"/>
    <s v="Roselle School District #12 (Spring Hills Elementary School) - 560 Pinecroft Dr - Roselle"/>
    <s v="New Indoor LED Fixtures"/>
    <s v="Indoor Lighting"/>
    <s v="K-12 School"/>
    <n v="0"/>
    <n v="2509.5100000000002"/>
    <n v="0.68428800000000001"/>
    <x v="0"/>
    <x v="1"/>
    <n v="15"/>
    <s v="Qty / 1,000"/>
    <m/>
    <s v="Public-Lighting"/>
    <s v="lighting"/>
    <n v="1"/>
    <n v="1"/>
    <s v="Lighting"/>
    <n v="0.95625781801464005"/>
    <n v="1.47347312606477"/>
    <n v="2399.7385568859199"/>
    <n v="1.0082799784886101"/>
    <n v="0.71"/>
    <n v="1703.8143753889999"/>
    <n v="0.71587878472691102"/>
    <n v="2979"/>
    <n v="1.17333333333333"/>
    <n v="1.323"/>
    <n v="2.1333333333333301E-2"/>
    <n v="0.72"/>
    <n v="23.497818059751602"/>
    <d v="1900-01-15T18:49:11"/>
    <n v="43377"/>
    <n v="1.0584949803567301"/>
    <n v="43.631610125198499"/>
    <n v="0"/>
    <n v="25557.215630834999"/>
  </r>
  <r>
    <s v="STND-60582"/>
    <s v="Roselle School District No. 12"/>
    <s v="Roselle School District #12 (Spring Hills Elementary School) - 560 Pinecroft Dr - Roselle"/>
    <s v="New Indoor LED Fixtures"/>
    <s v="Indoor Lighting"/>
    <s v="K-12 School"/>
    <n v="0"/>
    <n v="505.387"/>
    <n v="0.13780800000000001"/>
    <x v="0"/>
    <x v="1"/>
    <n v="15"/>
    <s v="Qty / 1,000"/>
    <m/>
    <s v="Public-Lighting"/>
    <s v="lighting"/>
    <n v="1"/>
    <n v="1"/>
    <s v="Lighting"/>
    <n v="0.95625781801464005"/>
    <n v="1.47347312606477"/>
    <n v="483.28026987296499"/>
    <n v="0.203056384556733"/>
    <n v="0.71"/>
    <n v="343.12899160980498"/>
    <n v="0.144170033035281"/>
    <n v="2979"/>
    <n v="1.17333333333333"/>
    <n v="1.323"/>
    <n v="2.1333333333333301E-2"/>
    <n v="0.72"/>
    <n v="23.497818059751602"/>
    <d v="1900-01-15T18:49:11"/>
    <n v="43377"/>
    <n v="0.21316912798850801"/>
    <n v="8.7869139976902702"/>
    <n v="0"/>
    <n v="5146.9348741470749"/>
  </r>
  <r>
    <s v="STND-60582"/>
    <s v="Roselle School District No. 12"/>
    <s v="Roselle School District #12 (Spring Hills Elementary School) - 560 Pinecroft Dr - Roselle"/>
    <s v="New Indoor LED Fixtures"/>
    <s v="Indoor Lighting"/>
    <s v="K-12 School"/>
    <n v="0"/>
    <n v="2007.6079999999999"/>
    <n v="0.54742999999999997"/>
    <x v="0"/>
    <x v="1"/>
    <n v="15"/>
    <s v="Qty / 1,000"/>
    <m/>
    <s v="Public-Lighting"/>
    <s v="lighting"/>
    <n v="1"/>
    <n v="1"/>
    <s v="Lighting"/>
    <n v="0.95625781801464005"/>
    <n v="1.47347312606477"/>
    <n v="1919.7908455087299"/>
    <n v="0.80662339340163502"/>
    <n v="0.71"/>
    <n v="1363.0515003112"/>
    <n v="0.57270260931516104"/>
    <n v="2979"/>
    <n v="1.17333333333333"/>
    <n v="1.323"/>
    <n v="2.1333333333333301E-2"/>
    <n v="0.72"/>
    <n v="23.497818059751602"/>
    <d v="1900-01-15T18:49:11"/>
    <n v="43377"/>
    <n v="0.84679536554299495"/>
    <n v="34.905288100158799"/>
    <n v="0"/>
    <n v="20445.772504667999"/>
  </r>
  <r>
    <s v="STND-60582"/>
    <s v="Roselle School District No. 12"/>
    <s v="Roselle School District #12 (Spring Hills Elementary School) - 560 Pinecroft Dr - Roselle"/>
    <s v="New Indoor LED Fixtures"/>
    <s v="Indoor Lighting"/>
    <s v="K-12 School"/>
    <n v="0"/>
    <n v="21247.181"/>
    <n v="5.7936379999999996"/>
    <x v="0"/>
    <x v="1"/>
    <n v="15"/>
    <s v="Qty / 1,000"/>
    <m/>
    <s v="Public-Lighting"/>
    <s v="lighting"/>
    <n v="1"/>
    <n v="1"/>
    <s v="Lighting"/>
    <n v="0.95625781801464005"/>
    <n v="1.47347312606477"/>
    <n v="20317.782942022099"/>
    <n v="8.5367698951476196"/>
    <n v="0.71"/>
    <n v="14425.625888835701"/>
    <n v="6.0611066255548103"/>
    <n v="2979"/>
    <n v="1.17333333333333"/>
    <n v="1.323"/>
    <n v="2.1333333333333301E-2"/>
    <n v="0.72"/>
    <n v="23.497818059751602"/>
    <d v="1900-01-15T18:49:11"/>
    <n v="43377"/>
    <n v="8.9619235482779303"/>
    <n v="369.41423530949299"/>
    <n v="0"/>
    <n v="216384.38833253551"/>
  </r>
  <r>
    <s v="STND-60582"/>
    <s v="Roselle School District No. 12"/>
    <s v="Roselle School District #12 (Spring Hills Elementary School) - 560 Pinecroft Dr - Roselle"/>
    <s v="Outdoor &amp; Garage - LED Fixtures"/>
    <s v="Outdoor &amp; Garage Lighting"/>
    <s v="Exterior"/>
    <n v="0"/>
    <n v="22431.224999999999"/>
    <n v="0"/>
    <x v="0"/>
    <x v="1"/>
    <n v="10.1978380583316"/>
    <s v="Qty / 1,000"/>
    <m/>
    <s v="Public-Lighting"/>
    <s v="lighting"/>
    <n v="1"/>
    <n v="1"/>
    <s v="Lighting"/>
    <n v="0.95625781801464005"/>
    <n v="1.47347312606477"/>
    <n v="21450.034273895399"/>
    <n v="0"/>
    <n v="0.71"/>
    <n v="15229.524334465799"/>
    <n v="0"/>
    <n v="4903"/>
    <n v="1"/>
    <n v="1"/>
    <n v="0"/>
    <n v="0"/>
    <n v="14.276973281664301"/>
    <d v="1900-01-09T04:44:53"/>
    <n v="43377"/>
    <n v="0"/>
    <n v="0"/>
    <n v="0"/>
    <n v="155308.22286830255"/>
  </r>
  <r>
    <s v="STND-60582"/>
    <s v="Roselle School District No. 12"/>
    <s v="Roselle School District #12 (Spring Hills Elementary School) - 560 Pinecroft Dr - Roselle"/>
    <s v="Outdoor &amp; Garage - LED Fixtures"/>
    <s v="Outdoor &amp; Garage Lighting"/>
    <s v="Exterior"/>
    <n v="0"/>
    <n v="11374.96"/>
    <n v="0"/>
    <x v="0"/>
    <x v="1"/>
    <n v="10.1978380583316"/>
    <s v="Qty / 1,000"/>
    <m/>
    <s v="Public-Lighting"/>
    <s v="lighting"/>
    <n v="1"/>
    <n v="1"/>
    <s v="Lighting"/>
    <n v="0.95625781801464005"/>
    <n v="1.47347312606477"/>
    <n v="10877.394429603801"/>
    <n v="0"/>
    <n v="0.71"/>
    <n v="7722.9500450186997"/>
    <n v="0"/>
    <n v="4903"/>
    <n v="1"/>
    <n v="1"/>
    <n v="0"/>
    <n v="0"/>
    <n v="14.276973281664301"/>
    <d v="1900-01-09T04:44:53"/>
    <n v="43377"/>
    <n v="0"/>
    <n v="0"/>
    <n v="0"/>
    <n v="78757.393891685439"/>
  </r>
  <r>
    <s v="STND-60582"/>
    <s v="Roselle School District No. 12"/>
    <s v="Roselle School District #12 (Spring Hills Elementary School) - 560 Pinecroft Dr - Roselle"/>
    <s v="Outdoor &amp; Garage - LED Fixtures"/>
    <s v="Outdoor &amp; Garage Lighting"/>
    <s v="Exterior"/>
    <n v="0"/>
    <n v="7722.2250000000004"/>
    <n v="0"/>
    <x v="0"/>
    <x v="1"/>
    <n v="10.1978380583316"/>
    <s v="Qty / 1,000"/>
    <m/>
    <s v="Public-Lighting"/>
    <s v="lighting"/>
    <n v="1"/>
    <n v="1"/>
    <s v="Lighting"/>
    <n v="0.95625781801464005"/>
    <n v="1.47347312606477"/>
    <n v="7384.4380287181002"/>
    <n v="0"/>
    <n v="0.71"/>
    <n v="5242.9510003898504"/>
    <n v="0"/>
    <n v="4903"/>
    <n v="1"/>
    <n v="1"/>
    <n v="0"/>
    <n v="0"/>
    <n v="14.276973281664301"/>
    <d v="1900-01-09T04:44:53"/>
    <n v="43377"/>
    <n v="0"/>
    <n v="0"/>
    <n v="0"/>
    <n v="53466.765249743352"/>
  </r>
  <r>
    <s v="STND-60582"/>
    <s v="Roselle School District No. 12"/>
    <s v="Roselle School District #12 (Spring Hills Elementary School) - 560 Pinecroft Dr - Roselle"/>
    <s v="Retrofit of Existing Indoor Fixtures to LED"/>
    <s v="Indoor Lighting"/>
    <s v="K-12 School"/>
    <n v="0"/>
    <n v="5297.8540000000003"/>
    <n v="1.4446079999999999"/>
    <x v="0"/>
    <x v="1"/>
    <n v="15"/>
    <s v="Qty / 1,000"/>
    <m/>
    <s v="Public-Lighting"/>
    <s v="lighting"/>
    <n v="1"/>
    <n v="1"/>
    <s v="Lighting"/>
    <n v="0.95625781801464005"/>
    <n v="1.47347312606477"/>
    <n v="5066.1143062001302"/>
    <n v="2.1285910656981701"/>
    <n v="0.71"/>
    <n v="3596.9411574020901"/>
    <n v="1.5112996566457"/>
    <n v="2979"/>
    <n v="1.17333333333333"/>
    <n v="1.323"/>
    <n v="2.1333333333333301E-2"/>
    <n v="0.72"/>
    <n v="23.497818059751602"/>
    <d v="1900-01-15T18:49:11"/>
    <n v="43377"/>
    <n v="2.2346005140864298"/>
    <n v="92.111169203638795"/>
    <n v="0"/>
    <n v="53954.117361031349"/>
  </r>
  <r>
    <s v="STND-60582"/>
    <s v="Roselle School District No. 12"/>
    <s v="Roselle School District #12 (Spring Hills Elementary School) - 560 Pinecroft Dr - Roselle"/>
    <s v="Occupancy Sensors"/>
    <s v="Indoor Lighting"/>
    <s v="K-12 School"/>
    <n v="0"/>
    <n v="11443.364"/>
    <n v="10.292832000000001"/>
    <x v="0"/>
    <x v="1"/>
    <n v="8"/>
    <s v="Qty / 1,000"/>
    <m/>
    <s v="Public-Lighting"/>
    <s v="lighting"/>
    <n v="1"/>
    <n v="1"/>
    <s v="Lighting"/>
    <n v="0.95625781801464005"/>
    <n v="1.47347312606477"/>
    <n v="10942.806289387299"/>
    <n v="15.1662113430995"/>
    <n v="0.71"/>
    <n v="7769.39246546497"/>
    <n v="10.7680100536006"/>
    <n v="2979"/>
    <n v="1.17333333333333"/>
    <n v="1.323"/>
    <n v="2.1333333333333301E-2"/>
    <n v="0.72"/>
    <n v="23.497818059751602"/>
    <d v="1900-01-15T18:49:11"/>
    <n v="43377"/>
    <n v="20.111404626777901"/>
    <n v="198.96011435249599"/>
    <n v="0"/>
    <n v="62155.13972371976"/>
  </r>
  <r>
    <s v="STND-60583"/>
    <s v="Village of Homewood"/>
    <s v="Village of Homewood - Various Intersections - Homewood"/>
    <s v="LED Traffic Signal"/>
    <s v="Outdoor &amp; Garage Lighting"/>
    <s v="Exterior"/>
    <n v="0"/>
    <n v="20126"/>
    <n v="2.2968000000000002"/>
    <x v="0"/>
    <x v="1"/>
    <n v="10"/>
    <s v="ΔkWpeak / CF"/>
    <n v="0.387777777777778"/>
    <s v="Public-Lighting"/>
    <s v="lighting"/>
    <n v="2"/>
    <n v="1"/>
    <s v="Lighting"/>
    <n v="0.98996686498346598"/>
    <n v="2.5626279547341602"/>
    <n v="19924.0731246572"/>
    <n v="5.8858438864334301"/>
    <n v="0.71"/>
    <n v="14146.0919185066"/>
    <n v="4.1789491593677299"/>
    <n v="4903"/>
    <n v="1"/>
    <n v="1"/>
    <n v="0"/>
    <n v="0"/>
    <n v="14.276973281664301"/>
    <d v="1900-01-09T04:44:53"/>
    <n v="43357"/>
    <n v="15.178393976475901"/>
    <n v="0"/>
    <n v="0"/>
    <n v="141460.91918506598"/>
  </r>
  <r>
    <s v="STND-60583"/>
    <s v="Village of Homewood"/>
    <s v="Village of Homewood - Various Intersections - Homewood"/>
    <s v="LED Traffic Signal"/>
    <s v="Outdoor &amp; Garage Lighting"/>
    <s v="Exterior"/>
    <n v="0"/>
    <n v="696"/>
    <n v="7.9460000000000003E-2"/>
    <x v="0"/>
    <x v="1"/>
    <n v="10"/>
    <s v="ΔkWpeak / CF"/>
    <n v="0.387777777777778"/>
    <s v="Public-Lighting"/>
    <s v="lighting"/>
    <n v="2"/>
    <n v="1"/>
    <s v="Lighting"/>
    <n v="0.98996686498346598"/>
    <n v="2.5626279547341602"/>
    <n v="689.01693802849195"/>
    <n v="0.20362641728317701"/>
    <n v="0.71"/>
    <n v="489.20202600022901"/>
    <n v="0.14457475627105501"/>
    <n v="4903"/>
    <n v="1"/>
    <n v="1"/>
    <n v="0"/>
    <n v="0"/>
    <n v="14.276973281664301"/>
    <d v="1900-01-09T04:44:53"/>
    <n v="43357"/>
    <n v="0.52511110474171596"/>
    <n v="0"/>
    <n v="0"/>
    <n v="4892.0202600022903"/>
  </r>
  <r>
    <s v="STND-60583"/>
    <s v="Village of Homewood"/>
    <s v="Village of Homewood - Various Intersections - Homewood"/>
    <s v="LED Traffic Signal"/>
    <s v="Outdoor &amp; Garage Lighting"/>
    <s v="Exterior"/>
    <n v="0"/>
    <n v="15080"/>
    <n v="1.7208600000000001"/>
    <x v="0"/>
    <x v="1"/>
    <n v="10"/>
    <s v="ΔkWpeak / CF"/>
    <n v="0.387777777777778"/>
    <s v="Public-Lighting"/>
    <s v="lighting"/>
    <n v="2"/>
    <n v="1"/>
    <s v="Lighting"/>
    <n v="0.98996686498346598"/>
    <n v="2.5626279547341602"/>
    <n v="14928.700323950699"/>
    <n v="4.4099239421838297"/>
    <n v="0.71"/>
    <n v="10599.377230005"/>
    <n v="3.1310459989505199"/>
    <n v="4903"/>
    <n v="1"/>
    <n v="1"/>
    <n v="0"/>
    <n v="0"/>
    <n v="14.276973281664301"/>
    <d v="1900-01-09T04:44:53"/>
    <n v="43357"/>
    <n v="11.372296699041399"/>
    <n v="0"/>
    <n v="0"/>
    <n v="105993.77230005001"/>
  </r>
  <r>
    <s v="STND-60583"/>
    <s v="Village of Homewood"/>
    <s v="Village of Homewood - Various Intersections - Homewood"/>
    <s v="LED Traffic Signal"/>
    <s v="Outdoor &amp; Garage Lighting"/>
    <s v="Exterior"/>
    <n v="0"/>
    <n v="600"/>
    <n v="2.5680000000000001E-2"/>
    <x v="0"/>
    <x v="1"/>
    <n v="10"/>
    <s v="ΔkWpeak / CF"/>
    <n v="0.387777777777778"/>
    <s v="Public-Lighting"/>
    <s v="lighting"/>
    <n v="2"/>
    <n v="1"/>
    <s v="Lighting"/>
    <n v="0.98996686498346598"/>
    <n v="2.5626279547341602"/>
    <n v="593.98011899007895"/>
    <n v="6.58082858775733E-2"/>
    <n v="0.71"/>
    <n v="421.72588448295602"/>
    <n v="4.6723882973077002E-2"/>
    <n v="4903"/>
    <n v="1"/>
    <n v="1"/>
    <n v="0"/>
    <n v="0"/>
    <n v="14.276973281664301"/>
    <d v="1900-01-09T04:44:53"/>
    <n v="43357"/>
    <n v="0.16970618134617799"/>
    <n v="0"/>
    <n v="0"/>
    <n v="4217.2588448295601"/>
  </r>
  <r>
    <s v="STND-60583"/>
    <s v="Village of Homewood"/>
    <s v="Village of Homewood - Various Intersections - Homewood"/>
    <s v="LED Traffic Signal"/>
    <s v="Outdoor &amp; Garage Lighting"/>
    <s v="Exterior"/>
    <n v="0"/>
    <n v="608"/>
    <n v="8.72E-2"/>
    <x v="0"/>
    <x v="1"/>
    <n v="10"/>
    <s v="ΔkWpeak / CF"/>
    <n v="0.387777777777778"/>
    <s v="Public-Lighting"/>
    <s v="lighting"/>
    <n v="2"/>
    <n v="1"/>
    <s v="Lighting"/>
    <n v="0.98996686498346598"/>
    <n v="2.5626279547341602"/>
    <n v="601.89985390994696"/>
    <n v="0.22346115765281899"/>
    <n v="0.71"/>
    <n v="427.34889627606202"/>
    <n v="0.15865742193350099"/>
    <n v="4903"/>
    <n v="1"/>
    <n v="1"/>
    <n v="0"/>
    <n v="0"/>
    <n v="14.276973281664301"/>
    <d v="1900-01-09T04:44:53"/>
    <n v="43357"/>
    <n v="0.57626086500727003"/>
    <n v="0"/>
    <n v="0"/>
    <n v="4273.4889627606199"/>
  </r>
  <r>
    <s v="STND-60583"/>
    <s v="Village of Homewood"/>
    <s v="Village of Homewood - Various Intersections - Homewood"/>
    <s v="LED Traffic Signal"/>
    <s v="Outdoor &amp; Garage Lighting"/>
    <s v="Exterior"/>
    <n v="0"/>
    <n v="45408"/>
    <n v="3.8879999999999999"/>
    <x v="0"/>
    <x v="1"/>
    <n v="10"/>
    <s v="ΔkWpeak / CF"/>
    <n v="0.387777777777778"/>
    <s v="Public-Lighting"/>
    <s v="lighting"/>
    <n v="2"/>
    <n v="1"/>
    <s v="Lighting"/>
    <n v="0.98996686498346598"/>
    <n v="2.5626279547341602"/>
    <n v="44952.415405169202"/>
    <n v="9.9634974880064195"/>
    <n v="0.71"/>
    <n v="31916.214937670102"/>
    <n v="7.07408321648456"/>
    <n v="4903"/>
    <n v="1"/>
    <n v="1"/>
    <n v="0"/>
    <n v="0"/>
    <n v="14.276973281664301"/>
    <d v="1900-01-09T04:44:53"/>
    <n v="43357"/>
    <n v="25.693833063626901"/>
    <n v="0"/>
    <n v="0"/>
    <n v="319162.14937670104"/>
  </r>
  <r>
    <s v="STND-60584"/>
    <s v="Roselle School District No. 12"/>
    <s v="Roselle School District #12 (Roselle Middle School) - 500 Park St - Roselle"/>
    <s v="Outdoor &amp; Garage - LED Fixtures"/>
    <s v="Outdoor &amp; Garage Lighting"/>
    <s v="Exterior"/>
    <n v="0"/>
    <n v="4486.2449999999999"/>
    <n v="0"/>
    <x v="0"/>
    <x v="1"/>
    <n v="10.1978380583316"/>
    <s v="Qty / 1,000"/>
    <m/>
    <s v="Public-Lighting"/>
    <s v="lighting"/>
    <n v="1"/>
    <n v="1"/>
    <s v="Lighting"/>
    <n v="0.95625781801464005"/>
    <n v="1.47347312606477"/>
    <n v="4290.0068547790897"/>
    <n v="0"/>
    <n v="0.71"/>
    <n v="3045.90486689315"/>
    <n v="0"/>
    <n v="4903"/>
    <n v="1"/>
    <n v="1"/>
    <n v="0"/>
    <n v="0"/>
    <n v="14.276973281664301"/>
    <d v="1900-01-09T04:44:53"/>
    <n v="43372"/>
    <n v="0"/>
    <n v="0"/>
    <n v="0"/>
    <n v="31061.644573660411"/>
  </r>
  <r>
    <s v="STND-60584"/>
    <s v="Roselle School District No. 12"/>
    <s v="Roselle School District #12 (Roselle Middle School) - 500 Park St - Roselle"/>
    <s v="Outdoor &amp; Garage - LED Fixtures"/>
    <s v="Outdoor &amp; Garage Lighting"/>
    <s v="Exterior"/>
    <n v="0"/>
    <n v="14586.424999999999"/>
    <n v="0"/>
    <x v="0"/>
    <x v="1"/>
    <n v="10.1978380583316"/>
    <s v="Qty / 1,000"/>
    <m/>
    <s v="Public-Lighting"/>
    <s v="lighting"/>
    <n v="1"/>
    <n v="1"/>
    <s v="Lighting"/>
    <n v="0.95625781801464005"/>
    <n v="1.47347312606477"/>
    <n v="13948.3829431342"/>
    <n v="0"/>
    <n v="0.71"/>
    <n v="9903.3518896252808"/>
    <n v="0"/>
    <n v="4903"/>
    <n v="1"/>
    <n v="1"/>
    <n v="0"/>
    <n v="0"/>
    <n v="14.276973281664301"/>
    <d v="1900-01-09T04:44:53"/>
    <n v="43372"/>
    <n v="0"/>
    <n v="0"/>
    <n v="0"/>
    <n v="100992.77880507086"/>
  </r>
  <r>
    <s v="STND-60584"/>
    <s v="Roselle School District No. 12"/>
    <s v="Roselle School District #12 (Roselle Middle School) - 500 Park St - Roselle"/>
    <s v="New Indoor LED Fixtures"/>
    <s v="Indoor Lighting"/>
    <s v="K-12 School"/>
    <n v="0"/>
    <n v="130870.92600000001"/>
    <n v="35.685619000000003"/>
    <x v="0"/>
    <x v="1"/>
    <n v="15"/>
    <s v="Qty / 1,000"/>
    <m/>
    <s v="Public-Lighting"/>
    <s v="lighting"/>
    <n v="1"/>
    <n v="1"/>
    <s v="Lighting"/>
    <n v="0.95625781801464005"/>
    <n v="1.47347312606477"/>
    <n v="125146.346138315"/>
    <n v="52.581800583486199"/>
    <n v="0.71"/>
    <n v="88853.905758203895"/>
    <n v="37.333078414275199"/>
    <n v="2979"/>
    <n v="1.17333333333333"/>
    <n v="1.323"/>
    <n v="2.1333333333333301E-2"/>
    <n v="0.72"/>
    <n v="23.497818059751602"/>
    <d v="1900-01-15T18:49:11"/>
    <n v="43372"/>
    <n v="55.200512916232299"/>
    <n v="2275.38811160573"/>
    <n v="0"/>
    <n v="1332808.5863730584"/>
  </r>
  <r>
    <s v="STND-60584"/>
    <s v="Roselle School District No. 12"/>
    <s v="Roselle School District #12 (Roselle Middle School) - 500 Park St - Roselle"/>
    <s v="New Indoor LED Fixtures"/>
    <s v="Indoor Lighting"/>
    <s v="K-12 School"/>
    <n v="0"/>
    <n v="223.06800000000001"/>
    <n v="6.0825999999999998E-2"/>
    <x v="0"/>
    <x v="1"/>
    <n v="15"/>
    <s v="Qty / 1,000"/>
    <m/>
    <s v="Public-Lighting"/>
    <s v="lighting"/>
    <n v="1"/>
    <n v="1"/>
    <s v="Lighting"/>
    <n v="0.95625781801464005"/>
    <n v="1.47347312606477"/>
    <n v="213.31051894889001"/>
    <n v="8.9625476366015505E-2"/>
    <n v="0.71"/>
    <n v="151.45046845371201"/>
    <n v="6.3634088219871002E-2"/>
    <n v="2979"/>
    <n v="1.17333333333333"/>
    <n v="1.323"/>
    <n v="2.1333333333333301E-2"/>
    <n v="0.72"/>
    <n v="23.497818059751602"/>
    <d v="1900-01-15T18:49:11"/>
    <n v="43372"/>
    <n v="9.4089061440765398E-2"/>
    <n v="3.8783730717979901"/>
    <n v="0"/>
    <n v="2271.7570268056802"/>
  </r>
  <r>
    <s v="STND-60584"/>
    <s v="Roselle School District No. 12"/>
    <s v="Roselle School District #12 (Roselle Middle School) - 500 Park St - Roselle"/>
    <s v="New Indoor LED Fixtures"/>
    <s v="Indoor Lighting"/>
    <s v="K-12 School"/>
    <n v="0"/>
    <n v="728.45500000000004"/>
    <n v="0.19863400000000001"/>
    <x v="0"/>
    <x v="1"/>
    <n v="15"/>
    <s v="Qty / 1,000"/>
    <m/>
    <s v="Public-Lighting"/>
    <s v="lighting"/>
    <n v="1"/>
    <n v="1"/>
    <s v="Lighting"/>
    <n v="0.95625781801464005"/>
    <n v="1.47347312606477"/>
    <n v="696.59078882185395"/>
    <n v="0.292681860922749"/>
    <n v="0.71"/>
    <n v="494.57946006351699"/>
    <n v="0.20780412125515199"/>
    <n v="2979"/>
    <n v="1.17333333333333"/>
    <n v="1.323"/>
    <n v="2.1333333333333301E-2"/>
    <n v="0.72"/>
    <n v="23.497818059751602"/>
    <d v="1900-01-15T18:49:11"/>
    <n v="43372"/>
    <n v="0.30725818942927402"/>
    <n v="12.665287069488301"/>
    <n v="0"/>
    <n v="7418.6919009527546"/>
  </r>
  <r>
    <s v="STND-60584"/>
    <s v="Roselle School District No. 12"/>
    <s v="Roselle School District #12 (Roselle Middle School) - 500 Park St - Roselle"/>
    <s v="New Indoor LED Fixtures"/>
    <s v="Indoor Lighting"/>
    <s v="K-12 School"/>
    <n v="0"/>
    <n v="18591.284"/>
    <n v="5.0694340000000002"/>
    <x v="0"/>
    <x v="1"/>
    <n v="15"/>
    <s v="Qty / 1,000"/>
    <m/>
    <s v="Public-Lighting"/>
    <s v="lighting"/>
    <n v="1"/>
    <n v="1"/>
    <s v="Lighting"/>
    <n v="0.95625781801464005"/>
    <n v="1.47347312606477"/>
    <n v="17778.0606719305"/>
    <n v="7.4696747633590102"/>
    <n v="0.71"/>
    <n v="12622.4230770706"/>
    <n v="5.3034690819849004"/>
    <n v="2979"/>
    <n v="1.17333333333333"/>
    <n v="1.323"/>
    <n v="2.1333333333333301E-2"/>
    <n v="0.72"/>
    <n v="23.497818059751602"/>
    <d v="1900-01-15T18:49:11"/>
    <n v="43372"/>
    <n v="7.8416842648851697"/>
    <n v="323.23746676237198"/>
    <n v="0"/>
    <n v="189336.34615605901"/>
  </r>
  <r>
    <s v="STND-60584"/>
    <s v="Roselle School District No. 12"/>
    <s v="Roselle School District #12 (Roselle Middle School) - 500 Park St - Roselle"/>
    <s v="Retrofit of Existing Indoor Fixtures to LED"/>
    <s v="Indoor Lighting"/>
    <s v="K-12 School"/>
    <n v="0"/>
    <n v="3903.6819999999998"/>
    <n v="1.0644480000000001"/>
    <x v="0"/>
    <x v="1"/>
    <n v="15"/>
    <s v="Qty / 1,000"/>
    <m/>
    <s v="Public-Lighting"/>
    <s v="lighting"/>
    <n v="1"/>
    <n v="1"/>
    <s v="Lighting"/>
    <n v="0.95625781801464005"/>
    <n v="1.47347312606477"/>
    <n v="3732.92643154302"/>
    <n v="1.5684355220933901"/>
    <n v="0.71"/>
    <n v="2650.3777663955502"/>
    <n v="1.1135892206863101"/>
    <n v="2979"/>
    <n v="1.17333333333333"/>
    <n v="1.323"/>
    <n v="2.1333333333333301E-2"/>
    <n v="0.72"/>
    <n v="23.497818059751602"/>
    <d v="1900-01-15T18:49:11"/>
    <n v="43372"/>
    <n v="1.6465477472215799"/>
    <n v="67.871389664418601"/>
    <n v="0"/>
    <n v="39755.666495933256"/>
  </r>
  <r>
    <s v="STND-60584"/>
    <s v="Roselle School District No. 12"/>
    <s v="Roselle School District #12 (Roselle Middle School) - 500 Park St - Roselle"/>
    <s v="Occupancy Sensors"/>
    <s v="Indoor Lighting"/>
    <s v="K-12 School"/>
    <n v="0"/>
    <n v="9837.2780000000002"/>
    <n v="8.8482240000000001"/>
    <x v="0"/>
    <x v="1"/>
    <n v="8"/>
    <s v="Qty / 1,000"/>
    <m/>
    <s v="Public-Lighting"/>
    <s v="lighting"/>
    <n v="1"/>
    <n v="1"/>
    <s v="Lighting"/>
    <n v="0.95625781801464005"/>
    <n v="1.47347312606477"/>
    <n v="9406.9739954834204"/>
    <n v="13.037620277401301"/>
    <n v="0.71"/>
    <n v="6678.9515367932299"/>
    <n v="9.2567103969549205"/>
    <n v="2979"/>
    <n v="1.17333333333333"/>
    <n v="1.323"/>
    <n v="2.1333333333333301E-2"/>
    <n v="0.72"/>
    <n v="23.497818059751602"/>
    <d v="1900-01-15T18:49:11"/>
    <n v="43372"/>
    <n v="17.288751345826601"/>
    <n v="171.03589082697101"/>
    <n v="0"/>
    <n v="53431.612294345839"/>
  </r>
  <r>
    <s v="STND-60586"/>
    <s v="U-Haul Co. of Illinois, Inc."/>
    <s v="U-Haul 856051 - 796 Bluff City Blvd - Elgin"/>
    <s v="Outdoor &amp; Garage - LED Fixtures"/>
    <s v="Outdoor &amp; Garage Lighting"/>
    <s v="Exterior"/>
    <n v="0"/>
    <n v="7766.3519999999999"/>
    <n v="0"/>
    <x v="0"/>
    <x v="0"/>
    <n v="10.1978380583316"/>
    <s v="Qty / 1,000"/>
    <m/>
    <s v="Private-Lighting"/>
    <s v="lighting"/>
    <n v="3"/>
    <n v="1"/>
    <s v="Lighting"/>
    <n v="0.91633259480590001"/>
    <n v="1.30467645558681"/>
    <n v="7116.5614803359904"/>
    <n v="0"/>
    <n v="0.71"/>
    <n v="5052.7586510385499"/>
    <n v="0"/>
    <n v="4903"/>
    <n v="1"/>
    <n v="1"/>
    <n v="0"/>
    <n v="0"/>
    <n v="14.276973281664301"/>
    <d v="1900-01-09T04:44:53"/>
    <n v="43297"/>
    <n v="0"/>
    <n v="0"/>
    <n v="0"/>
    <n v="51527.21447112516"/>
  </r>
  <r>
    <s v="STND-60586"/>
    <s v="U-Haul Co. of Illinois, Inc."/>
    <s v="U-Haul 856051 - 796 Bluff City Blvd - Elgin"/>
    <s v="Outdoor &amp; Garage - LED Fixtures"/>
    <s v="Outdoor &amp; Garage Lighting"/>
    <s v="Exterior"/>
    <n v="0"/>
    <n v="2500.5300000000002"/>
    <n v="0"/>
    <x v="0"/>
    <x v="0"/>
    <n v="10.1978380583316"/>
    <s v="Qty / 1,000"/>
    <m/>
    <s v="Private-Lighting"/>
    <s v="lighting"/>
    <n v="3"/>
    <n v="1"/>
    <s v="Lighting"/>
    <n v="0.91633259480590001"/>
    <n v="1.30467645558681"/>
    <n v="2291.3171432899999"/>
    <n v="0"/>
    <n v="0.71"/>
    <n v="1626.8351717359001"/>
    <n v="0"/>
    <n v="4903"/>
    <n v="1"/>
    <n v="1"/>
    <n v="0"/>
    <n v="0"/>
    <n v="14.276973281664301"/>
    <d v="1900-01-09T04:44:53"/>
    <n v="43297"/>
    <n v="0"/>
    <n v="0"/>
    <n v="0"/>
    <n v="16590.201628960785"/>
  </r>
  <r>
    <s v="STND-60588"/>
    <s v="School District 64 Consolidated Board of Education"/>
    <s v="Community Consolidated School District 64 - 164 S Prospect Ave - Park Ridge"/>
    <s v="Retrofit of Existing Indoor Fixtures to LED"/>
    <s v="Indoor Lighting"/>
    <s v="K-12 School"/>
    <n v="0"/>
    <n v="7340.3159999999998"/>
    <n v="2.0015420000000002"/>
    <x v="0"/>
    <x v="1"/>
    <n v="15"/>
    <s v="Qty / 1,000"/>
    <m/>
    <s v="Public-Lighting"/>
    <s v="lighting"/>
    <n v="3"/>
    <n v="1"/>
    <s v="Lighting"/>
    <n v="0.99829244462109001"/>
    <n v="0.987374621353864"/>
    <n v="7327.7820039313001"/>
    <n v="1.97627177437386"/>
    <n v="0.71"/>
    <n v="5202.7252227912204"/>
    <n v="1.40315295980544"/>
    <n v="2979"/>
    <n v="1.17333333333333"/>
    <n v="1.323"/>
    <n v="2.1333333333333301E-2"/>
    <n v="0.72"/>
    <n v="23.497818059751602"/>
    <d v="1900-01-15T18:49:11"/>
    <n v="43267"/>
    <n v="2.07469532037232"/>
    <n v="133.232400071478"/>
    <n v="0"/>
    <n v="78040.878341868302"/>
  </r>
  <r>
    <s v="STND-60588"/>
    <s v="School District 64 Consolidated Board of Education"/>
    <s v="Community Consolidated School District 64 - 164 S Prospect Ave - Park Ridge"/>
    <s v="Retrofit of Existing Indoor Fixtures to LED"/>
    <s v="Indoor Lighting"/>
    <s v="K-12 School"/>
    <n v="0"/>
    <n v="508.87299999999999"/>
    <n v="0.13875799999999999"/>
    <x v="0"/>
    <x v="1"/>
    <n v="15"/>
    <s v="Qty / 1,000"/>
    <m/>
    <s v="Public-Lighting"/>
    <s v="lighting"/>
    <n v="3"/>
    <n v="1"/>
    <s v="Lighting"/>
    <n v="0.99829244462109001"/>
    <n v="0.987374621353864"/>
    <n v="508.00407117166799"/>
    <n v="0.13700612770981899"/>
    <n v="0.71"/>
    <n v="360.68289053188403"/>
    <n v="9.7274350673971804E-2"/>
    <n v="2979"/>
    <n v="1.17333333333333"/>
    <n v="1.323"/>
    <n v="2.1333333333333301E-2"/>
    <n v="0.72"/>
    <n v="23.497818059751602"/>
    <d v="1900-01-15T18:49:11"/>
    <n v="43267"/>
    <n v="0.14382939416920701"/>
    <n v="9.2364376576666896"/>
    <n v="0"/>
    <n v="5410.2433579782601"/>
  </r>
  <r>
    <s v="STND-60588"/>
    <s v="School District 64 Consolidated Board of Education"/>
    <s v="Community Consolidated School District 64 - 164 S Prospect Ave - Park Ridge"/>
    <s v="New Indoor LED Fixtures"/>
    <s v="Indoor Lighting"/>
    <s v="K-12 School"/>
    <n v="0"/>
    <n v="683.14400000000001"/>
    <n v="0.186278"/>
    <x v="0"/>
    <x v="1"/>
    <n v="15"/>
    <s v="Qty / 1,000"/>
    <m/>
    <s v="Public-Lighting"/>
    <s v="lighting"/>
    <n v="3"/>
    <n v="1"/>
    <s v="Lighting"/>
    <n v="0.99829244462109001"/>
    <n v="0.987374621353864"/>
    <n v="681.97749378823005"/>
    <n v="0.18392616971655501"/>
    <n v="0.71"/>
    <n v="484.20402058964299"/>
    <n v="0.13058758049875399"/>
    <n v="2979"/>
    <n v="1.17333333333333"/>
    <n v="1.323"/>
    <n v="2.1333333333333301E-2"/>
    <n v="0.72"/>
    <n v="23.497818059751602"/>
    <d v="1900-01-15T18:49:11"/>
    <n v="43267"/>
    <n v="0.19308617800091901"/>
    <n v="12.399590796149599"/>
    <n v="0"/>
    <n v="7263.0603088446451"/>
  </r>
  <r>
    <s v="STND-60588"/>
    <s v="School District 64 Consolidated Board of Education"/>
    <s v="Community Consolidated School District 64 - 164 S Prospect Ave - Park Ridge"/>
    <s v="New Indoor LED Fixtures"/>
    <s v="Indoor Lighting"/>
    <s v="K-12 School"/>
    <n v="0"/>
    <n v="2847.596"/>
    <n v="0.77647699999999997"/>
    <x v="0"/>
    <x v="1"/>
    <n v="15"/>
    <s v="Qty / 1,000"/>
    <m/>
    <s v="Public-Lighting"/>
    <s v="lighting"/>
    <n v="3"/>
    <n v="1"/>
    <s v="Lighting"/>
    <n v="0.99829244462109001"/>
    <n v="0.987374621353864"/>
    <n v="2842.7335721332402"/>
    <n v="0.76667368386498402"/>
    <n v="0.71"/>
    <n v="2018.3408362145999"/>
    <n v="0.54433831554413903"/>
    <n v="2979"/>
    <n v="1.17333333333333"/>
    <n v="1.323"/>
    <n v="2.1333333333333301E-2"/>
    <n v="0.72"/>
    <n v="23.497818059751602"/>
    <d v="1900-01-15T18:49:11"/>
    <n v="43267"/>
    <n v="0.80485605511987102"/>
    <n v="51.686064947877099"/>
    <n v="0"/>
    <n v="30275.112543218998"/>
  </r>
  <r>
    <s v="STND-60589"/>
    <s v="U-Haul Co of Illinois, Inc."/>
    <s v="U-Haul 856058 - 529 E Lake St - Streamwood"/>
    <s v="Outdoor &amp; Garage - LED Fixtures"/>
    <s v="Outdoor &amp; Garage Lighting"/>
    <s v="Exterior"/>
    <n v="0"/>
    <n v="1470.9"/>
    <n v="0"/>
    <x v="0"/>
    <x v="0"/>
    <n v="10.1978380583316"/>
    <s v="Qty / 1,000"/>
    <m/>
    <s v="Private-Lighting"/>
    <s v="lighting"/>
    <n v="3"/>
    <n v="1"/>
    <s v="Lighting"/>
    <n v="0.91633259480590001"/>
    <n v="1.30467645558681"/>
    <n v="1347.8336136999999"/>
    <n v="0"/>
    <n v="0.71"/>
    <n v="956.96186572699901"/>
    <n v="0"/>
    <n v="4903"/>
    <n v="1"/>
    <n v="1"/>
    <n v="0"/>
    <n v="0"/>
    <n v="14.276973281664301"/>
    <d v="1900-01-09T04:44:53"/>
    <n v="43297"/>
    <n v="0"/>
    <n v="0"/>
    <n v="0"/>
    <n v="9758.942134682804"/>
  </r>
  <r>
    <s v="STND-60589"/>
    <s v="U-Haul Co of Illinois, Inc."/>
    <s v="U-Haul 856058 - 529 E Lake St - Streamwood"/>
    <s v="Outdoor &amp; Garage - LED Fixtures"/>
    <s v="Outdoor &amp; Garage Lighting"/>
    <s v="Exterior"/>
    <n v="0"/>
    <n v="10590.48"/>
    <n v="0"/>
    <x v="0"/>
    <x v="0"/>
    <n v="10.1978380583316"/>
    <s v="Qty / 1,000"/>
    <m/>
    <s v="Private-Lighting"/>
    <s v="lighting"/>
    <n v="3"/>
    <n v="1"/>
    <s v="Lighting"/>
    <n v="0.91633259480590001"/>
    <n v="1.30467645558681"/>
    <n v="9704.4020186399794"/>
    <n v="0"/>
    <n v="0.71"/>
    <n v="6890.1254332343897"/>
    <n v="0"/>
    <n v="4903"/>
    <n v="1"/>
    <n v="1"/>
    <n v="0"/>
    <n v="0"/>
    <n v="14.276973281664301"/>
    <d v="1900-01-09T04:44:53"/>
    <n v="43297"/>
    <n v="0"/>
    <n v="0"/>
    <n v="0"/>
    <n v="70264.383369716161"/>
  </r>
  <r>
    <s v="STND-60589"/>
    <s v="U-Haul Co of Illinois, Inc."/>
    <s v="U-Haul 856058 - 529 E Lake St - Streamwood"/>
    <s v="Outdoor &amp; Garage - LED Fixtures"/>
    <s v="Outdoor &amp; Garage Lighting"/>
    <s v="Exterior"/>
    <n v="0"/>
    <n v="833.51"/>
    <n v="0"/>
    <x v="0"/>
    <x v="0"/>
    <n v="10.1978380583316"/>
    <s v="Qty / 1,000"/>
    <m/>
    <s v="Private-Lighting"/>
    <s v="lighting"/>
    <n v="3"/>
    <n v="1"/>
    <s v="Lighting"/>
    <n v="0.91633259480590001"/>
    <n v="1.30467645558681"/>
    <n v="763.77238109666598"/>
    <n v="0"/>
    <n v="0.71"/>
    <n v="542.27839057863298"/>
    <n v="0"/>
    <n v="4903"/>
    <n v="1"/>
    <n v="1"/>
    <n v="0"/>
    <n v="0"/>
    <n v="14.276973281664301"/>
    <d v="1900-01-09T04:44:53"/>
    <n v="43297"/>
    <n v="0"/>
    <n v="0"/>
    <n v="0"/>
    <n v="5530.0672096535918"/>
  </r>
  <r>
    <s v="STND-60589"/>
    <s v="U-Haul Co of Illinois, Inc."/>
    <s v="U-Haul 856058 - 529 E Lake St - Streamwood"/>
    <s v="Outdoor &amp; Garage - LED Fixtures"/>
    <s v="Outdoor &amp; Garage Lighting"/>
    <s v="Exterior"/>
    <n v="0"/>
    <n v="2574.0749999999998"/>
    <n v="0"/>
    <x v="0"/>
    <x v="0"/>
    <n v="10.1978380583316"/>
    <s v="Qty / 1,000"/>
    <m/>
    <s v="Private-Lighting"/>
    <s v="lighting"/>
    <n v="3"/>
    <n v="1"/>
    <s v="Lighting"/>
    <n v="0.91633259480590001"/>
    <n v="1.30467645558681"/>
    <n v="2358.7088239750001"/>
    <n v="0"/>
    <n v="0.71"/>
    <n v="1674.68326502225"/>
    <n v="0"/>
    <n v="4903"/>
    <n v="1"/>
    <n v="1"/>
    <n v="0"/>
    <n v="0"/>
    <n v="14.276973281664301"/>
    <d v="1900-01-09T04:44:53"/>
    <n v="43297"/>
    <n v="0"/>
    <n v="0"/>
    <n v="0"/>
    <n v="17078.148735694926"/>
  </r>
  <r>
    <s v="STND-60590"/>
    <s v="Idlewild Country Club"/>
    <s v="Idlewild Country Club - 19201 Dixie Hwy - Flossmoor"/>
    <s v="Outdoor &amp; Garage - LED Fixtures"/>
    <s v="Outdoor &amp; Garage Lighting"/>
    <s v="Exterior"/>
    <n v="0"/>
    <n v="9119.58"/>
    <n v="0"/>
    <x v="0"/>
    <x v="0"/>
    <n v="10.1978380583316"/>
    <s v="Qty / 1,000"/>
    <m/>
    <s v="Private-Lighting"/>
    <s v="lighting"/>
    <n v="3"/>
    <n v="1"/>
    <s v="Lighting"/>
    <n v="0.91633259480590001"/>
    <n v="1.30467645558681"/>
    <n v="8356.5684049399897"/>
    <n v="0"/>
    <n v="0.71"/>
    <n v="5933.1635675073903"/>
    <n v="0"/>
    <n v="4903"/>
    <n v="1"/>
    <n v="1"/>
    <n v="0"/>
    <n v="0"/>
    <n v="14.276973281664301"/>
    <d v="1900-01-09T04:44:53"/>
    <n v="43283"/>
    <n v="0"/>
    <n v="0"/>
    <n v="0"/>
    <n v="60505.441235033351"/>
  </r>
  <r>
    <s v="STND-60590"/>
    <s v="Idlewild Country Club"/>
    <s v="Idlewild Country Club - 19201 Dixie Hwy - Flossmoor"/>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283"/>
    <n v="0"/>
    <n v="0"/>
    <n v="0"/>
    <n v="19843.182340521656"/>
  </r>
  <r>
    <s v="STND-60590"/>
    <s v="Idlewild Country Club"/>
    <s v="Idlewild Country Club - 19201 Dixie Hwy - Flossmoor"/>
    <s v="Photocells"/>
    <s v="Outdoor &amp; Garage Lighting"/>
    <s v="Miscellaneous"/>
    <n v="0"/>
    <n v="168"/>
    <n v="0"/>
    <x v="0"/>
    <x v="0"/>
    <n v="8"/>
    <s v="Qty / 1,000"/>
    <m/>
    <s v="Private-Lighting"/>
    <s v="lighting"/>
    <n v="3"/>
    <n v="1"/>
    <s v="Lighting"/>
    <n v="0.91633259480590001"/>
    <n v="1.30467645558681"/>
    <n v="153.94387592739099"/>
    <n v="0"/>
    <n v="0.71"/>
    <n v="109.300151908448"/>
    <n v="0"/>
    <n v="3379"/>
    <n v="1.0900000000000001"/>
    <n v="1.36"/>
    <n v="2.1999999999999999E-2"/>
    <n v="0.57999999999999996"/>
    <n v="20.7161882213673"/>
    <d v="1900-01-13T19:08:05"/>
    <n v="43283"/>
    <n v="0"/>
    <n v="3.1071241012867898"/>
    <n v="0"/>
    <n v="874.40121526758401"/>
  </r>
  <r>
    <s v="STND-60590"/>
    <s v="Idlewild Country Club"/>
    <s v="Idlewild Country Club - 19201 Dixie Hwy - Flossmoor"/>
    <s v="Outdoor &amp; Garage - LED Retrofits"/>
    <s v="Outdoor &amp; Garage Lighting"/>
    <s v="Exterior"/>
    <n v="0"/>
    <n v="6668.08"/>
    <n v="0"/>
    <x v="0"/>
    <x v="0"/>
    <n v="10.1978380583316"/>
    <s v="Qty / 1,000"/>
    <m/>
    <s v="Private-Lighting"/>
    <s v="lighting"/>
    <n v="3"/>
    <n v="1"/>
    <s v="Lighting"/>
    <n v="0.91633259480590001"/>
    <n v="1.30467645558681"/>
    <n v="6110.1790487733197"/>
    <n v="0"/>
    <n v="0.71"/>
    <n v="4338.2271246290602"/>
    <n v="0"/>
    <n v="4903"/>
    <n v="1"/>
    <n v="1"/>
    <n v="0"/>
    <n v="0"/>
    <n v="14.276973281664301"/>
    <d v="1900-01-09T04:44:53"/>
    <n v="43283"/>
    <n v="0"/>
    <n v="0"/>
    <n v="0"/>
    <n v="44240.537677228698"/>
  </r>
  <r>
    <s v="STND-60591"/>
    <s v="Speedway LLC"/>
    <s v="Speedway LLC - 6241 S Cass Avenue - Westmont"/>
    <s v="Special Doors with Low/No Anti-Sweat Heaters (ASH)"/>
    <s v="Refrigeration"/>
    <s v="Miscellaneous"/>
    <n v="0"/>
    <n v="15340.5"/>
    <n v="1.75"/>
    <x v="2"/>
    <x v="0"/>
    <n v="15"/>
    <s v="ΔkWpeak"/>
    <m/>
    <s v="Private-Non-Lighting"/>
    <s v="non_lighting"/>
    <n v="3"/>
    <n v="1"/>
    <s v="Non-Lighting"/>
    <n v="0.98952339343681495"/>
    <n v="0.43468415683807998"/>
    <n v="15179.7836170175"/>
    <n v="0.76069727446664104"/>
    <n v="0.7"/>
    <n v="10625.848531912199"/>
    <n v="0.53248809212664805"/>
    <n v="3379"/>
    <n v="1.0900000000000001"/>
    <n v="1.36"/>
    <n v="2.1999999999999999E-2"/>
    <n v="0.57999999999999996"/>
    <n v="20.7161882213673"/>
    <d v="1900-01-13T19:08:05"/>
    <n v="43371"/>
    <n v="0.76069727446664104"/>
    <n v="0"/>
    <n v="0"/>
    <n v="159387.72797868299"/>
  </r>
  <r>
    <s v="STND-60591"/>
    <s v="Speedway LLC"/>
    <s v="Speedway LLC - 6241 S Cass Avenue - Westmont"/>
    <s v="LED Refrigerated Display Case Lighting for Open and Closed Cases"/>
    <s v="Refrigeration"/>
    <s v="Miscellaneous"/>
    <n v="0"/>
    <n v="3890.7"/>
    <n v="0.46300000000000002"/>
    <x v="2"/>
    <x v="0"/>
    <n v="8.6177180282661094"/>
    <s v="ΔkWpeak / CF"/>
    <n v="0.69"/>
    <s v="Private-Non-Lighting"/>
    <s v="non_lighting"/>
    <n v="3"/>
    <n v="1"/>
    <s v="Non-Lighting"/>
    <n v="0.98952339343681495"/>
    <n v="0.43468415683807998"/>
    <n v="3849.93866684462"/>
    <n v="0.20125876461603101"/>
    <n v="0.7"/>
    <n v="2694.9570667912299"/>
    <n v="0.140881135231222"/>
    <n v="3379"/>
    <n v="1.0900000000000001"/>
    <n v="1.36"/>
    <n v="2.1999999999999999E-2"/>
    <n v="0.57999999999999996"/>
    <n v="20.7161882213673"/>
    <d v="1900-01-13T19:08:05"/>
    <n v="43371"/>
    <n v="0.29167936900874097"/>
    <n v="0"/>
    <n v="0"/>
    <n v="23224.380099889935"/>
  </r>
  <r>
    <s v="STND-60592"/>
    <s v="Land O'Frost, Inc."/>
    <s v="Land O Frost - 16850 Chicago Ave - Lansing"/>
    <s v="Outdoor &amp; Garage - LED Fixtures"/>
    <s v="Outdoor &amp; Garage Lighting"/>
    <s v="Exterior"/>
    <n v="0"/>
    <n v="1676.826"/>
    <n v="0"/>
    <x v="0"/>
    <x v="0"/>
    <n v="10.1978380583316"/>
    <s v="Qty / 1,000"/>
    <m/>
    <s v="Private-Lighting"/>
    <s v="lighting"/>
    <n v="3"/>
    <n v="1"/>
    <s v="Lighting"/>
    <n v="0.91633259480590001"/>
    <n v="1.30467645558681"/>
    <n v="1536.530319618"/>
    <n v="0"/>
    <n v="0.71"/>
    <n v="1090.93652692878"/>
    <n v="0"/>
    <n v="4903"/>
    <n v="1"/>
    <n v="1"/>
    <n v="0"/>
    <n v="0"/>
    <n v="14.276973281664301"/>
    <d v="1900-01-09T04:44:53"/>
    <n v="43280"/>
    <n v="0"/>
    <n v="0"/>
    <n v="0"/>
    <n v="11125.19403353841"/>
  </r>
  <r>
    <s v="STND-60594"/>
    <s v="Target Corporation"/>
    <s v="Target T1799 - 9833 N Alpine Rd - Machesney Park"/>
    <s v="New Indoor LED Fixtures"/>
    <s v="Indoor Lighting"/>
    <s v="Retail (mall/dept. store)"/>
    <n v="0"/>
    <n v="167035.17600000001"/>
    <n v="33.881512999999998"/>
    <x v="0"/>
    <x v="0"/>
    <n v="9.1274187659729797"/>
    <s v="Qty / 1,000"/>
    <m/>
    <s v="Private-Lighting"/>
    <s v="lighting"/>
    <n v="2"/>
    <n v="1"/>
    <s v="Lighting"/>
    <n v="0.97902139861649395"/>
    <n v="0.93591656730105399"/>
    <n v="163531.01162567199"/>
    <n v="31.710269341926001"/>
    <n v="0.71"/>
    <n v="116107.018254227"/>
    <n v="22.514291232767501"/>
    <n v="5478"/>
    <n v="1.1200000000000001"/>
    <n v="1.31"/>
    <n v="2.1999999999999999E-2"/>
    <n v="0.95"/>
    <n v="12.7783862723622"/>
    <d v="1900-01-08T03:03:29"/>
    <n v="43338"/>
    <n v="25.480328920792299"/>
    <n v="3212.21629978999"/>
    <n v="0"/>
    <n v="1059757.3772747989"/>
  </r>
  <r>
    <s v="STND-60594"/>
    <s v="Target Corporation"/>
    <s v="Target T1799 - 9833 N Alpine Rd - Machesney Park"/>
    <s v="New Indoor LED Fixtures"/>
    <s v="Indoor Lighting"/>
    <s v="Retail (mall/dept. store)"/>
    <n v="0"/>
    <n v="2024.6690000000001"/>
    <n v="0.41068500000000002"/>
    <x v="0"/>
    <x v="0"/>
    <n v="9.1274187659729797"/>
    <s v="Qty / 1,000"/>
    <m/>
    <s v="Private-Lighting"/>
    <s v="lighting"/>
    <n v="2"/>
    <n v="1"/>
    <s v="Lighting"/>
    <n v="0.97902139861649395"/>
    <n v="0.93591656730105399"/>
    <n v="1982.1942761154601"/>
    <n v="0.38436689544203301"/>
    <n v="0.71"/>
    <n v="1407.3579360419701"/>
    <n v="0.27290049576384401"/>
    <n v="5478"/>
    <n v="1.1200000000000001"/>
    <n v="1.31"/>
    <n v="2.1999999999999999E-2"/>
    <n v="0.95"/>
    <n v="12.7783862723622"/>
    <d v="1900-01-08T03:03:29"/>
    <n v="43338"/>
    <n v="0.308852467209348"/>
    <n v="38.935958995124999"/>
    <n v="0"/>
    <n v="12845.545235870479"/>
  </r>
  <r>
    <s v="STND-60597"/>
    <s v="U-Haul Co of Illinois, Inc."/>
    <s v="U-Haul 856072 - 4N 221 84th CT - Hanover Park"/>
    <s v="Outdoor &amp; Garage - LED Fixtures"/>
    <s v="Outdoor &amp; Garage Lighting"/>
    <s v="Exterior"/>
    <n v="0"/>
    <n v="6040.4960000000001"/>
    <n v="0"/>
    <x v="0"/>
    <x v="0"/>
    <n v="10.1978380583316"/>
    <s v="Qty / 1,000"/>
    <m/>
    <s v="Private-Lighting"/>
    <s v="lighting"/>
    <n v="3"/>
    <n v="1"/>
    <s v="Lighting"/>
    <n v="0.91633259480590001"/>
    <n v="1.30467645558681"/>
    <n v="5535.1033735946603"/>
    <n v="0"/>
    <n v="0.71"/>
    <n v="3929.92339525221"/>
    <n v="0"/>
    <n v="4903"/>
    <n v="1"/>
    <n v="1"/>
    <n v="0"/>
    <n v="0"/>
    <n v="14.276973281664301"/>
    <d v="1900-01-09T04:44:53"/>
    <n v="43297"/>
    <n v="0"/>
    <n v="0"/>
    <n v="0"/>
    <n v="40076.722366430724"/>
  </r>
  <r>
    <s v="STND-60599"/>
    <s v="GymQuest of Plainfield, LLC"/>
    <s v="GymQuest of Plainfield LLC - 14511 S Van Dyke Rd - Plainfield"/>
    <s v="Outdoor &amp; Garage - LED Fixtures"/>
    <s v="Outdoor &amp; Garage Lighting"/>
    <s v="Exterior"/>
    <n v="0"/>
    <n v="12973.338"/>
    <n v="0"/>
    <x v="0"/>
    <x v="0"/>
    <n v="10.1978380583316"/>
    <s v="Qty / 1,000"/>
    <m/>
    <s v="Private-Lighting"/>
    <s v="lighting"/>
    <n v="3"/>
    <n v="1"/>
    <s v="Lighting"/>
    <n v="0.91633259480590001"/>
    <n v="1.30467645558681"/>
    <n v="11887.892472834001"/>
    <n v="0"/>
    <n v="0.71"/>
    <n v="8440.4036557121308"/>
    <n v="0"/>
    <n v="4903"/>
    <n v="1"/>
    <n v="1"/>
    <n v="0"/>
    <n v="0"/>
    <n v="14.276973281664301"/>
    <d v="1900-01-09T04:44:53"/>
    <n v="43306"/>
    <n v="0"/>
    <n v="0"/>
    <n v="0"/>
    <n v="86073.869627902328"/>
  </r>
  <r>
    <s v="STND-60599"/>
    <s v="GymQuest of Plainfield, LLC"/>
    <s v="GymQuest of Plainfield LLC - 14511 S Van Dyke Rd - Plainfield"/>
    <s v="Outdoor &amp; Garage - LED Fixtures"/>
    <s v="Outdoor &amp; Garage Lighting"/>
    <s v="Exterior"/>
    <n v="0"/>
    <n v="5560.0020000000004"/>
    <n v="0"/>
    <x v="0"/>
    <x v="0"/>
    <n v="10.1978380583316"/>
    <s v="Qty / 1,000"/>
    <m/>
    <s v="Private-Lighting"/>
    <s v="lighting"/>
    <n v="3"/>
    <n v="1"/>
    <s v="Lighting"/>
    <n v="0.91633259480590001"/>
    <n v="1.30467645558681"/>
    <n v="5094.8110597859904"/>
    <n v="0"/>
    <n v="0.71"/>
    <n v="3617.31585244806"/>
    <n v="0"/>
    <n v="4903"/>
    <n v="1"/>
    <n v="1"/>
    <n v="0"/>
    <n v="0"/>
    <n v="14.276973281664301"/>
    <d v="1900-01-09T04:44:53"/>
    <n v="43306"/>
    <n v="0"/>
    <n v="0"/>
    <n v="0"/>
    <n v="36888.801269101037"/>
  </r>
  <r>
    <s v="STND-60600"/>
    <s v="VTech Electronics NA, LLC"/>
    <s v="VTech Electronics North America LLC - 1156 W Shure Drive - Arlington Heights"/>
    <s v="New Indoor LED Fixtures"/>
    <s v="Indoor Lighting"/>
    <s v="Office"/>
    <n v="0"/>
    <n v="48606.48"/>
    <n v="10.929600000000001"/>
    <x v="0"/>
    <x v="0"/>
    <n v="15"/>
    <s v="Qty / 1,000"/>
    <m/>
    <s v="Private-Lighting"/>
    <s v="lighting"/>
    <n v="3"/>
    <n v="1"/>
    <s v="Lighting"/>
    <n v="0.91633259480590001"/>
    <n v="1.30467645558681"/>
    <n v="44539.701942781103"/>
    <n v="14.2595917889816"/>
    <n v="0.71"/>
    <n v="31623.188379374598"/>
    <n v="10.1243101701769"/>
    <n v="2885"/>
    <n v="1.165"/>
    <n v="1.3779999999999999"/>
    <n v="2.5499999999999998E-2"/>
    <n v="0.55000000000000004"/>
    <n v="24.263431542460999"/>
    <d v="1900-01-16T07:56:40"/>
    <n v="43240"/>
    <n v="18.814608509013802"/>
    <n v="974.90334724542299"/>
    <n v="1"/>
    <n v="474347.82569061895"/>
  </r>
  <r>
    <s v="STND-60600"/>
    <s v="VTech Electronics NA, LLC"/>
    <s v="VTech Electronics North America LLC - 1156 W Shure Drive - Arlington Heights"/>
    <s v="New Indoor LED Fixtures"/>
    <s v="Indoor Lighting"/>
    <s v="Office"/>
    <n v="0"/>
    <n v="1434.566"/>
    <n v="0.322575"/>
    <x v="0"/>
    <x v="0"/>
    <n v="15"/>
    <s v="Qty / 1,000"/>
    <m/>
    <s v="Private-Lighting"/>
    <s v="lighting"/>
    <n v="3"/>
    <n v="1"/>
    <s v="Lighting"/>
    <n v="0.91633259480590001"/>
    <n v="1.30467645558681"/>
    <n v="1314.5395852003201"/>
    <n v="0.42085600766091402"/>
    <n v="0.71"/>
    <n v="933.32310549222802"/>
    <n v="0.29880776543924897"/>
    <n v="2885"/>
    <n v="1.165"/>
    <n v="1.3779999999999999"/>
    <n v="2.5499999999999998E-2"/>
    <n v="0.55000000000000004"/>
    <n v="24.263431542460999"/>
    <d v="1900-01-16T07:56:40"/>
    <n v="43240"/>
    <n v="0.55529226502297702"/>
    <n v="28.773184053740898"/>
    <n v="1"/>
    <n v="13999.846582383419"/>
  </r>
  <r>
    <s v="STND-60602"/>
    <s v="Kohl's Department Stores, Inc"/>
    <s v="Kohl's Department Stores Inc - 4220 N Harlem Ave - Norridge"/>
    <s v="VSD on HVAC Fan or Pump &lt;= 200 HP"/>
    <s v="Variable Speed Drives"/>
    <s v="Retail (mall/dept. store)"/>
    <n v="0"/>
    <n v="44577.85"/>
    <n v="2.216971"/>
    <x v="6"/>
    <x v="0"/>
    <n v="15"/>
    <s v="ΔkWpeak"/>
    <m/>
    <s v="Private-Non-Lighting"/>
    <s v="non_lighting"/>
    <n v="3"/>
    <n v="1"/>
    <s v="Non-Lighting"/>
    <n v="0.98952339343681495"/>
    <n v="0.43468415683807998"/>
    <n v="44110.825404117299"/>
    <n v="0.96368216986947597"/>
    <n v="0.7"/>
    <n v="30877.577782882101"/>
    <n v="0.67457751890863304"/>
    <n v="5478"/>
    <n v="1.1200000000000001"/>
    <n v="1.31"/>
    <n v="2.1999999999999999E-2"/>
    <n v="0.95"/>
    <n v="12.7783862723622"/>
    <d v="1900-01-08T03:03:29"/>
    <n v="43405"/>
    <n v="0.96368216986947597"/>
    <n v="0"/>
    <n v="0"/>
    <n v="463163.66674323153"/>
  </r>
  <r>
    <s v="STND-60603"/>
    <s v="Kohl's Department Stores, Inc"/>
    <s v="Kohl's Department Stores Inc - 4340 Fox Valley Center Dr - Aurora"/>
    <s v="VSD on HVAC Fan or Pump &lt;= 200 HP"/>
    <s v="Variable Speed Drives"/>
    <s v="Retail (mall/dept. store)"/>
    <n v="0"/>
    <n v="178311.399"/>
    <n v="8.8678819999999998"/>
    <x v="6"/>
    <x v="0"/>
    <n v="15"/>
    <s v="ΔkWpeak"/>
    <m/>
    <s v="Private-Non-Lighting"/>
    <s v="non_lighting"/>
    <n v="2"/>
    <n v="1"/>
    <s v="Non-Lighting"/>
    <n v="0.76002432528749297"/>
    <n v="0.465462131779591"/>
    <n v="135521.00071604399"/>
    <n v="4.12766326008986"/>
    <n v="0.7"/>
    <n v="94864.700501230793"/>
    <n v="2.8893642820629002"/>
    <n v="5478"/>
    <n v="1.1200000000000001"/>
    <n v="1.31"/>
    <n v="2.1999999999999999E-2"/>
    <n v="0.95"/>
    <n v="12.7783862723622"/>
    <d v="1900-01-08T03:03:29"/>
    <n v="43254"/>
    <n v="4.12766326008986"/>
    <n v="0"/>
    <n v="0"/>
    <n v="1422970.5075184619"/>
  </r>
  <r>
    <s v="STND-60603"/>
    <s v="Kohl's Department Stores, Inc"/>
    <s v="Kohl's Department Stores Inc - 4340 Fox Valley Center Dr - Aurora"/>
    <s v="VSD on HVAC Fan or Pump &lt;= 200 HP"/>
    <s v="Variable Speed Drives"/>
    <s v="Retail (mall/dept. store)"/>
    <n v="0"/>
    <n v="44577.85"/>
    <n v="2.216971"/>
    <x v="6"/>
    <x v="0"/>
    <n v="15"/>
    <s v="ΔkWpeak"/>
    <m/>
    <s v="Private-Non-Lighting"/>
    <s v="non_lighting"/>
    <n v="2"/>
    <n v="1"/>
    <s v="Non-Lighting"/>
    <n v="0.76002432528749297"/>
    <n v="0.465462131779591"/>
    <n v="33880.2503690171"/>
    <n v="1.0319160477535301"/>
    <n v="0.7"/>
    <n v="23716.175258312"/>
    <n v="0.72234123342747203"/>
    <n v="5478"/>
    <n v="1.1200000000000001"/>
    <n v="1.31"/>
    <n v="2.1999999999999999E-2"/>
    <n v="0.95"/>
    <n v="12.7783862723622"/>
    <d v="1900-01-08T03:03:29"/>
    <n v="43254"/>
    <n v="1.0319160477535301"/>
    <n v="0"/>
    <n v="0"/>
    <n v="355742.62887467997"/>
  </r>
  <r>
    <s v="STND-60604"/>
    <s v="Kohl's Department Stores, Inc"/>
    <s v="Kohl's Department Stores Inc - 10153 N Second St - Machesney Park"/>
    <s v="VSD on HVAC Fan or Pump &lt;= 200 HP"/>
    <s v="Variable Speed Drives"/>
    <s v="Retail (mall/dept. store)"/>
    <n v="0"/>
    <n v="156022.47500000001"/>
    <n v="7.7593969999999999"/>
    <x v="6"/>
    <x v="0"/>
    <n v="15"/>
    <s v="ΔkWpeak"/>
    <m/>
    <s v="Private-Non-Lighting"/>
    <s v="non_lighting"/>
    <n v="2"/>
    <n v="1"/>
    <s v="Non-Lighting"/>
    <n v="0.76002432528749297"/>
    <n v="0.465462131779591"/>
    <n v="118580.87629155999"/>
    <n v="3.6117054689441601"/>
    <n v="0.7"/>
    <n v="83006.613404091899"/>
    <n v="2.52819382826091"/>
    <n v="5478"/>
    <n v="1.1200000000000001"/>
    <n v="1.31"/>
    <n v="2.1999999999999999E-2"/>
    <n v="0.95"/>
    <n v="12.7783862723622"/>
    <d v="1900-01-08T03:03:29"/>
    <n v="43273"/>
    <n v="3.6117054689441601"/>
    <n v="0"/>
    <n v="0"/>
    <n v="1245099.2010613785"/>
  </r>
  <r>
    <s v="STND-60604"/>
    <s v="Kohl's Department Stores, Inc"/>
    <s v="Kohl's Department Stores Inc - 10153 N Second St - Machesney Park"/>
    <s v="VSD on HVAC Fan or Pump &lt;= 200 HP"/>
    <s v="Variable Speed Drives"/>
    <s v="Retail (mall/dept. store)"/>
    <n v="0"/>
    <n v="29718.566999999999"/>
    <n v="1.4779800000000001"/>
    <x v="6"/>
    <x v="0"/>
    <n v="15"/>
    <s v="ΔkWpeak"/>
    <m/>
    <s v="Private-Non-Lighting"/>
    <s v="non_lighting"/>
    <n v="2"/>
    <n v="1"/>
    <s v="Non-Lighting"/>
    <n v="0.76002432528749297"/>
    <n v="0.465462131779591"/>
    <n v="22586.833832686199"/>
    <n v="0.68794372152759997"/>
    <n v="0.7"/>
    <n v="15810.783682880299"/>
    <n v="0.48156060506932002"/>
    <n v="5478"/>
    <n v="1.1200000000000001"/>
    <n v="1.31"/>
    <n v="2.1999999999999999E-2"/>
    <n v="0.95"/>
    <n v="12.7783862723622"/>
    <d v="1900-01-08T03:03:29"/>
    <n v="43273"/>
    <n v="0.68794372152759997"/>
    <n v="0"/>
    <n v="0"/>
    <n v="237161.75524320448"/>
  </r>
  <r>
    <s v="STND-60605"/>
    <s v="Kohl's Department Stores, Inc"/>
    <s v="Kohl's Department Stores Inc - 1500 S Elmhurst Rd - Mt Prospect"/>
    <s v="VSD on HVAC Fan or Pump &lt;= 200 HP"/>
    <s v="Variable Speed Drives"/>
    <s v="Retail (mall/dept. store)"/>
    <n v="0"/>
    <n v="133733.54999999999"/>
    <n v="6.6509119999999999"/>
    <x v="6"/>
    <x v="0"/>
    <n v="15"/>
    <s v="ΔkWpeak"/>
    <m/>
    <s v="Private-Non-Lighting"/>
    <s v="non_lighting"/>
    <n v="2"/>
    <n v="1"/>
    <s v="Non-Lighting"/>
    <n v="0.76002432528749297"/>
    <n v="0.465462131779591"/>
    <n v="101640.75110705099"/>
    <n v="3.0957476777984598"/>
    <n v="0.7"/>
    <n v="71148.525774935901"/>
    <n v="2.1670233744589198"/>
    <n v="5478"/>
    <n v="1.1200000000000001"/>
    <n v="1.31"/>
    <n v="2.1999999999999999E-2"/>
    <n v="0.95"/>
    <n v="12.7783862723622"/>
    <d v="1900-01-08T03:03:29"/>
    <n v="43254"/>
    <n v="3.0957476777984598"/>
    <n v="0"/>
    <n v="0"/>
    <n v="1067227.8866240385"/>
  </r>
  <r>
    <s v="STND-60605"/>
    <s v="Kohl's Department Stores, Inc"/>
    <s v="Kohl's Department Stores Inc - 1500 S Elmhurst Rd - Mt Prospect"/>
    <s v="VSD on HVAC Fan or Pump &lt;= 200 HP"/>
    <s v="Variable Speed Drives"/>
    <s v="Retail (mall/dept. store)"/>
    <n v="0"/>
    <n v="29718.566999999999"/>
    <n v="1.4779800000000001"/>
    <x v="6"/>
    <x v="0"/>
    <n v="15"/>
    <s v="ΔkWpeak"/>
    <m/>
    <s v="Private-Non-Lighting"/>
    <s v="non_lighting"/>
    <n v="2"/>
    <n v="1"/>
    <s v="Non-Lighting"/>
    <n v="0.76002432528749297"/>
    <n v="0.465462131779591"/>
    <n v="22586.833832686199"/>
    <n v="0.68794372152759997"/>
    <n v="0.7"/>
    <n v="15810.783682880299"/>
    <n v="0.48156060506932002"/>
    <n v="5478"/>
    <n v="1.1200000000000001"/>
    <n v="1.31"/>
    <n v="2.1999999999999999E-2"/>
    <n v="0.95"/>
    <n v="12.7783862723622"/>
    <d v="1900-01-08T03:03:29"/>
    <n v="43254"/>
    <n v="0.68794372152759997"/>
    <n v="0"/>
    <n v="0"/>
    <n v="237161.75524320448"/>
  </r>
  <r>
    <s v="STND-60605"/>
    <s v="Kohl's Department Stores, Inc"/>
    <s v="Kohl's Department Stores Inc - 1500 S Elmhurst Rd - Mt Prospect"/>
    <s v="VSD on HVAC Fan or Pump &lt;= 200 HP"/>
    <s v="Variable Speed Drives"/>
    <s v="Retail (mall/dept. store)"/>
    <n v="0"/>
    <n v="17831.14"/>
    <n v="0.88678800000000002"/>
    <x v="6"/>
    <x v="0"/>
    <n v="15"/>
    <s v="ΔkWpeak"/>
    <m/>
    <s v="Private-Non-Lighting"/>
    <s v="non_lighting"/>
    <n v="2"/>
    <n v="1"/>
    <s v="Non-Lighting"/>
    <n v="0.76002432528749297"/>
    <n v="0.465462131779591"/>
    <n v="13552.1001476068"/>
    <n v="0.41276623291656001"/>
    <n v="0.7"/>
    <n v="9486.4701033247802"/>
    <n v="0.28893636304159198"/>
    <n v="5478"/>
    <n v="1.1200000000000001"/>
    <n v="1.31"/>
    <n v="2.1999999999999999E-2"/>
    <n v="0.95"/>
    <n v="12.7783862723622"/>
    <d v="1900-01-08T03:03:29"/>
    <n v="43254"/>
    <n v="0.41276623291656001"/>
    <n v="0"/>
    <n v="0"/>
    <n v="142297.05154987171"/>
  </r>
  <r>
    <s v="STND-60606"/>
    <s v="Kohl's Department Stores, Inc"/>
    <s v="Kohl's Department Stores Inc - 2200 Harlem Ave - North Riverside"/>
    <s v="VSD on HVAC Fan or Pump &lt;= 200 HP"/>
    <s v="Variable Speed Drives"/>
    <s v="Retail (mall/dept. store)"/>
    <n v="0"/>
    <n v="163452.11600000001"/>
    <n v="8.1288920000000005"/>
    <x v="6"/>
    <x v="0"/>
    <n v="15"/>
    <s v="ΔkWpeak"/>
    <m/>
    <s v="Private-Non-Lighting"/>
    <s v="non_lighting"/>
    <n v="2"/>
    <n v="1"/>
    <s v="Non-Lighting"/>
    <n v="0.76002432528749297"/>
    <n v="0.465462131779591"/>
    <n v="124227.584179713"/>
    <n v="3.7836913993260599"/>
    <n v="0.7"/>
    <n v="86959.308925799196"/>
    <n v="2.6485839795282402"/>
    <n v="5478"/>
    <n v="1.1200000000000001"/>
    <n v="1.31"/>
    <n v="2.1999999999999999E-2"/>
    <n v="0.95"/>
    <n v="12.7783862723622"/>
    <d v="1900-01-08T03:03:29"/>
    <n v="43405"/>
    <n v="3.7836913993260599"/>
    <n v="0"/>
    <n v="0"/>
    <n v="1304389.633886988"/>
  </r>
  <r>
    <s v="STND-60607"/>
    <s v="Kohl's Department Stores, Inc"/>
    <s v="Kohl's Department Stores Inc - 11055 W Lincoln Hwy - Frankfort"/>
    <s v="VSD on HVAC Fan or Pump &lt;= 200 HP"/>
    <s v="Variable Speed Drives"/>
    <s v="Retail (mall/dept. store)"/>
    <n v="0"/>
    <n v="156022.47500000001"/>
    <n v="7.7593969999999999"/>
    <x v="6"/>
    <x v="0"/>
    <n v="15"/>
    <s v="ΔkWpeak"/>
    <m/>
    <s v="Private-Non-Lighting"/>
    <s v="non_lighting"/>
    <n v="2"/>
    <n v="1"/>
    <s v="Non-Lighting"/>
    <n v="0.76002432528749297"/>
    <n v="0.465462131779591"/>
    <n v="118580.87629155999"/>
    <n v="3.6117054689441601"/>
    <n v="0.7"/>
    <n v="83006.613404091899"/>
    <n v="2.52819382826091"/>
    <n v="5478"/>
    <n v="1.1200000000000001"/>
    <n v="1.31"/>
    <n v="2.1999999999999999E-2"/>
    <n v="0.95"/>
    <n v="12.7783862723622"/>
    <d v="1900-01-08T03:03:29"/>
    <n v="43273"/>
    <n v="3.6117054689441601"/>
    <n v="0"/>
    <n v="0"/>
    <n v="1245099.2010613785"/>
  </r>
  <r>
    <s v="STND-60607"/>
    <s v="Kohl's Department Stores, Inc"/>
    <s v="Kohl's Department Stores Inc - 11055 W Lincoln Hwy - Frankfort"/>
    <s v="VSD on HVAC Fan or Pump &lt;= 200 HP"/>
    <s v="Variable Speed Drives"/>
    <s v="Retail (mall/dept. store)"/>
    <n v="0"/>
    <n v="29718.566999999999"/>
    <n v="1.4779800000000001"/>
    <x v="6"/>
    <x v="0"/>
    <n v="15"/>
    <s v="ΔkWpeak"/>
    <m/>
    <s v="Private-Non-Lighting"/>
    <s v="non_lighting"/>
    <n v="2"/>
    <n v="1"/>
    <s v="Non-Lighting"/>
    <n v="0.76002432528749297"/>
    <n v="0.465462131779591"/>
    <n v="22586.833832686199"/>
    <n v="0.68794372152759997"/>
    <n v="0.7"/>
    <n v="15810.783682880299"/>
    <n v="0.48156060506932002"/>
    <n v="5478"/>
    <n v="1.1200000000000001"/>
    <n v="1.31"/>
    <n v="2.1999999999999999E-2"/>
    <n v="0.95"/>
    <n v="12.7783862723622"/>
    <d v="1900-01-08T03:03:29"/>
    <n v="43273"/>
    <n v="0.68794372152759997"/>
    <n v="0"/>
    <n v="0"/>
    <n v="237161.75524320448"/>
  </r>
  <r>
    <s v="STND-60608"/>
    <s v="Kohl's Department Stores, Inc"/>
    <s v="Kohl's Department Stores Inc - 171 N Barrington Rd - Schaumburg"/>
    <s v="VSD on HVAC Fan or Pump &lt;= 200 HP"/>
    <s v="Variable Speed Drives"/>
    <s v="Retail (mall/dept. store)"/>
    <n v="0"/>
    <n v="178311.399"/>
    <n v="8.8678819999999998"/>
    <x v="6"/>
    <x v="0"/>
    <n v="15"/>
    <s v="ΔkWpeak"/>
    <m/>
    <s v="Private-Non-Lighting"/>
    <s v="non_lighting"/>
    <n v="2"/>
    <n v="1"/>
    <s v="Non-Lighting"/>
    <n v="0.76002432528749297"/>
    <n v="0.465462131779591"/>
    <n v="135521.00071604399"/>
    <n v="4.12766326008986"/>
    <n v="0.7"/>
    <n v="94864.700501230793"/>
    <n v="2.8893642820629002"/>
    <n v="5478"/>
    <n v="1.1200000000000001"/>
    <n v="1.31"/>
    <n v="2.1999999999999999E-2"/>
    <n v="0.95"/>
    <n v="12.7783862723622"/>
    <d v="1900-01-08T03:03:29"/>
    <n v="43405"/>
    <n v="4.12766326008986"/>
    <n v="0"/>
    <n v="0"/>
    <n v="1422970.5075184619"/>
  </r>
  <r>
    <s v="STND-60608"/>
    <s v="Kohl's Department Stores, Inc"/>
    <s v="Kohl's Department Stores Inc - 171 N Barrington Rd - Schaumburg"/>
    <s v="VSD on HVAC Fan or Pump &lt;= 200 HP"/>
    <s v="Variable Speed Drives"/>
    <s v="Retail (mall/dept. store)"/>
    <n v="0"/>
    <n v="29718.566999999999"/>
    <n v="1.4779800000000001"/>
    <x v="6"/>
    <x v="0"/>
    <n v="15"/>
    <s v="ΔkWpeak"/>
    <m/>
    <s v="Private-Non-Lighting"/>
    <s v="non_lighting"/>
    <n v="2"/>
    <n v="1"/>
    <s v="Non-Lighting"/>
    <n v="0.76002432528749297"/>
    <n v="0.465462131779591"/>
    <n v="22586.833832686199"/>
    <n v="0.68794372152759997"/>
    <n v="0.7"/>
    <n v="15810.783682880299"/>
    <n v="0.48156060506932002"/>
    <n v="5478"/>
    <n v="1.1200000000000001"/>
    <n v="1.31"/>
    <n v="2.1999999999999999E-2"/>
    <n v="0.95"/>
    <n v="12.7783862723622"/>
    <d v="1900-01-08T03:03:29"/>
    <n v="43405"/>
    <n v="0.68794372152759997"/>
    <n v="0"/>
    <n v="0"/>
    <n v="237161.75524320448"/>
  </r>
  <r>
    <s v="STND-60609"/>
    <s v="Kohl's Department Stores, Inc"/>
    <s v="Kohl's Department Stores Inc - 303 S Route 83 - Elmhurst"/>
    <s v="VSD on HVAC Fan or Pump &lt;= 200 HP"/>
    <s v="Variable Speed Drives"/>
    <s v="Retail (mall/dept. store)"/>
    <n v="0"/>
    <n v="156022.47500000001"/>
    <n v="7.7593969999999999"/>
    <x v="6"/>
    <x v="0"/>
    <n v="15"/>
    <s v="ΔkWpeak"/>
    <m/>
    <s v="Private-Non-Lighting"/>
    <s v="non_lighting"/>
    <n v="2"/>
    <n v="1"/>
    <s v="Non-Lighting"/>
    <n v="0.76002432528749297"/>
    <n v="0.465462131779591"/>
    <n v="118580.87629155999"/>
    <n v="3.6117054689441601"/>
    <n v="0.7"/>
    <n v="83006.613404091899"/>
    <n v="2.52819382826091"/>
    <n v="5478"/>
    <n v="1.1200000000000001"/>
    <n v="1.31"/>
    <n v="2.1999999999999999E-2"/>
    <n v="0.95"/>
    <n v="12.7783862723622"/>
    <d v="1900-01-08T03:03:29"/>
    <n v="43273"/>
    <n v="3.6117054689441601"/>
    <n v="0"/>
    <n v="0"/>
    <n v="1245099.2010613785"/>
  </r>
  <r>
    <s v="STND-60609"/>
    <s v="Kohl's Department Stores, Inc"/>
    <s v="Kohl's Department Stores Inc - 303 S Route 83 - Elmhurst"/>
    <s v="VSD on HVAC Fan or Pump &lt;= 200 HP"/>
    <s v="Variable Speed Drives"/>
    <s v="Retail (mall/dept. store)"/>
    <n v="0"/>
    <n v="14859.282999999999"/>
    <n v="0.73899000000000004"/>
    <x v="6"/>
    <x v="0"/>
    <n v="15"/>
    <s v="ΔkWpeak"/>
    <m/>
    <s v="Private-Non-Lighting"/>
    <s v="non_lighting"/>
    <n v="2"/>
    <n v="1"/>
    <s v="Non-Lighting"/>
    <n v="0.76002432528749297"/>
    <n v="0.465462131779591"/>
    <n v="11293.4165363309"/>
    <n v="0.34397186076379999"/>
    <n v="0.7"/>
    <n v="7905.3915754316404"/>
    <n v="0.24078030253466001"/>
    <n v="5478"/>
    <n v="1.1200000000000001"/>
    <n v="1.31"/>
    <n v="2.1999999999999999E-2"/>
    <n v="0.95"/>
    <n v="12.7783862723622"/>
    <d v="1900-01-08T03:03:29"/>
    <n v="43273"/>
    <n v="0.34397186076379999"/>
    <n v="0"/>
    <n v="0"/>
    <n v="118580.87363147461"/>
  </r>
  <r>
    <s v="STND-60609"/>
    <s v="Kohl's Department Stores, Inc"/>
    <s v="Kohl's Department Stores Inc - 303 S Route 83 - Elmhurst"/>
    <s v="VSD on HVAC Fan or Pump &lt;= 200 HP"/>
    <s v="Variable Speed Drives"/>
    <s v="Retail (mall/dept. store)"/>
    <n v="0"/>
    <n v="8915.57"/>
    <n v="0.44339400000000001"/>
    <x v="6"/>
    <x v="0"/>
    <n v="15"/>
    <s v="ΔkWpeak"/>
    <m/>
    <s v="Private-Non-Lighting"/>
    <s v="non_lighting"/>
    <n v="2"/>
    <n v="1"/>
    <s v="Non-Lighting"/>
    <n v="0.76002432528749297"/>
    <n v="0.465462131779591"/>
    <n v="6776.0500738034198"/>
    <n v="0.20638311645828"/>
    <n v="0.7"/>
    <n v="4743.2350516623901"/>
    <n v="0.14446818152079599"/>
    <n v="5478"/>
    <n v="1.1200000000000001"/>
    <n v="1.31"/>
    <n v="2.1999999999999999E-2"/>
    <n v="0.95"/>
    <n v="12.7783862723622"/>
    <d v="1900-01-08T03:03:29"/>
    <n v="43273"/>
    <n v="0.20638311645828"/>
    <n v="0"/>
    <n v="0"/>
    <n v="71148.525774935857"/>
  </r>
  <r>
    <s v="STND-60610"/>
    <s v="Kohl's Department Stores, Inc"/>
    <s v="Kohl's Department Stores Inc - 3333 Touhy Ave - Lincolnwood"/>
    <s v="VSD on HVAC Fan or Pump &lt;= 200 HP"/>
    <s v="Variable Speed Drives"/>
    <s v="Retail (mall/dept. store)"/>
    <n v="0"/>
    <n v="59437.133000000002"/>
    <n v="2.9559609999999998"/>
    <x v="6"/>
    <x v="0"/>
    <n v="15"/>
    <s v="ΔkWpeak"/>
    <m/>
    <s v="Private-Non-Lighting"/>
    <s v="non_lighting"/>
    <n v="2"/>
    <n v="1"/>
    <s v="Non-Lighting"/>
    <n v="0.76002432528749297"/>
    <n v="0.465462131779591"/>
    <n v="45173.666905348"/>
    <n v="1.3758879085173299"/>
    <n v="0.7"/>
    <n v="31621.5668337436"/>
    <n v="0.96312153596213201"/>
    <n v="5478"/>
    <n v="1.1200000000000001"/>
    <n v="1.31"/>
    <n v="2.1999999999999999E-2"/>
    <n v="0.95"/>
    <n v="12.7783862723622"/>
    <d v="1900-01-08T03:03:29"/>
    <n v="43254"/>
    <n v="1.3758879085173299"/>
    <n v="0"/>
    <n v="0"/>
    <n v="474323.50250615401"/>
  </r>
  <r>
    <s v="STND-60610"/>
    <s v="Kohl's Department Stores, Inc"/>
    <s v="Kohl's Department Stores Inc - 3333 Touhy Ave - Lincolnwood"/>
    <s v="VSD on HVAC Fan or Pump &lt;= 200 HP"/>
    <s v="Variable Speed Drives"/>
    <s v="Retail (mall/dept. store)"/>
    <n v="0"/>
    <n v="89155.7"/>
    <n v="4.4339409999999999"/>
    <x v="6"/>
    <x v="0"/>
    <n v="15"/>
    <s v="ΔkWpeak"/>
    <m/>
    <s v="Private-Non-Lighting"/>
    <s v="non_lighting"/>
    <n v="2"/>
    <n v="1"/>
    <s v="Non-Lighting"/>
    <n v="0.76002432528749297"/>
    <n v="0.465462131779591"/>
    <n v="67760.500738034199"/>
    <n v="2.06383163004493"/>
    <n v="0.7"/>
    <n v="47432.350516623897"/>
    <n v="1.4446821410314501"/>
    <n v="5478"/>
    <n v="1.1200000000000001"/>
    <n v="1.31"/>
    <n v="2.1999999999999999E-2"/>
    <n v="0.95"/>
    <n v="12.7783862723622"/>
    <d v="1900-01-08T03:03:29"/>
    <n v="43254"/>
    <n v="2.06383163004493"/>
    <n v="0"/>
    <n v="0"/>
    <n v="711485.25774935842"/>
  </r>
  <r>
    <s v="STND-60610"/>
    <s v="Kohl's Department Stores, Inc"/>
    <s v="Kohl's Department Stores Inc - 3333 Touhy Ave - Lincolnwood"/>
    <s v="VSD on HVAC Fan or Pump &lt;= 200 HP"/>
    <s v="Variable Speed Drives"/>
    <s v="Retail (mall/dept. store)"/>
    <n v="0"/>
    <n v="14859.282999999999"/>
    <n v="0.73899000000000004"/>
    <x v="6"/>
    <x v="0"/>
    <n v="15"/>
    <s v="ΔkWpeak"/>
    <m/>
    <s v="Private-Non-Lighting"/>
    <s v="non_lighting"/>
    <n v="2"/>
    <n v="1"/>
    <s v="Non-Lighting"/>
    <n v="0.76002432528749297"/>
    <n v="0.465462131779591"/>
    <n v="11293.4165363309"/>
    <n v="0.34397186076379999"/>
    <n v="0.7"/>
    <n v="7905.3915754316404"/>
    <n v="0.24078030253466001"/>
    <n v="5478"/>
    <n v="1.1200000000000001"/>
    <n v="1.31"/>
    <n v="2.1999999999999999E-2"/>
    <n v="0.95"/>
    <n v="12.7783862723622"/>
    <d v="1900-01-08T03:03:29"/>
    <n v="43254"/>
    <n v="0.34397186076379999"/>
    <n v="0"/>
    <n v="0"/>
    <n v="118580.87363147461"/>
  </r>
  <r>
    <s v="STND-60610"/>
    <s v="Kohl's Department Stores, Inc"/>
    <s v="Kohl's Department Stores Inc - 3333 Touhy Ave - Lincolnwood"/>
    <s v="VSD on HVAC Fan or Pump &lt;= 200 HP"/>
    <s v="Variable Speed Drives"/>
    <s v="Retail (mall/dept. store)"/>
    <n v="0"/>
    <n v="8915.57"/>
    <n v="0.44339400000000001"/>
    <x v="6"/>
    <x v="0"/>
    <n v="15"/>
    <s v="ΔkWpeak"/>
    <m/>
    <s v="Private-Non-Lighting"/>
    <s v="non_lighting"/>
    <n v="2"/>
    <n v="1"/>
    <s v="Non-Lighting"/>
    <n v="0.76002432528749297"/>
    <n v="0.465462131779591"/>
    <n v="6776.0500738034198"/>
    <n v="0.20638311645828"/>
    <n v="0.7"/>
    <n v="4743.2350516623901"/>
    <n v="0.14446818152079599"/>
    <n v="5478"/>
    <n v="1.1200000000000001"/>
    <n v="1.31"/>
    <n v="2.1999999999999999E-2"/>
    <n v="0.95"/>
    <n v="12.7783862723622"/>
    <d v="1900-01-08T03:03:29"/>
    <n v="43254"/>
    <n v="0.20638311645828"/>
    <n v="0"/>
    <n v="0"/>
    <n v="71148.525774935857"/>
  </r>
  <r>
    <s v="STND-60611"/>
    <s v="Kohl's Department Stores, Inc"/>
    <s v="Kohl's Department Stores Inc - 734 Randall Rd - Algonquin"/>
    <s v="VSD on HVAC Fan or Pump &lt;= 200 HP"/>
    <s v="Variable Speed Drives"/>
    <s v="Retail (mall/dept. store)"/>
    <n v="0"/>
    <n v="156022.47500000001"/>
    <n v="7.7593969999999999"/>
    <x v="6"/>
    <x v="0"/>
    <n v="15"/>
    <s v="ΔkWpeak"/>
    <m/>
    <s v="Private-Non-Lighting"/>
    <s v="non_lighting"/>
    <n v="2"/>
    <n v="1"/>
    <s v="Non-Lighting"/>
    <n v="0.76002432528749297"/>
    <n v="0.465462131779591"/>
    <n v="118580.87629155999"/>
    <n v="3.6117054689441601"/>
    <n v="0.7"/>
    <n v="83006.613404091899"/>
    <n v="2.52819382826091"/>
    <n v="5478"/>
    <n v="1.1200000000000001"/>
    <n v="1.31"/>
    <n v="2.1999999999999999E-2"/>
    <n v="0.95"/>
    <n v="12.7783862723622"/>
    <d v="1900-01-08T03:03:29"/>
    <n v="43258"/>
    <n v="3.6117054689441601"/>
    <n v="0"/>
    <n v="0"/>
    <n v="1245099.2010613785"/>
  </r>
  <r>
    <s v="STND-60611"/>
    <s v="Kohl's Department Stores, Inc"/>
    <s v="Kohl's Department Stores Inc - 734 Randall Rd - Algonquin"/>
    <s v="VSD on HVAC Fan or Pump &lt;= 200 HP"/>
    <s v="Variable Speed Drives"/>
    <s v="Retail (mall/dept. store)"/>
    <n v="0"/>
    <n v="29718.566999999999"/>
    <n v="1.4779800000000001"/>
    <x v="6"/>
    <x v="0"/>
    <n v="15"/>
    <s v="ΔkWpeak"/>
    <m/>
    <s v="Private-Non-Lighting"/>
    <s v="non_lighting"/>
    <n v="2"/>
    <n v="1"/>
    <s v="Non-Lighting"/>
    <n v="0.76002432528749297"/>
    <n v="0.465462131779591"/>
    <n v="22586.833832686199"/>
    <n v="0.68794372152759997"/>
    <n v="0.7"/>
    <n v="15810.783682880299"/>
    <n v="0.48156060506932002"/>
    <n v="5478"/>
    <n v="1.1200000000000001"/>
    <n v="1.31"/>
    <n v="2.1999999999999999E-2"/>
    <n v="0.95"/>
    <n v="12.7783862723622"/>
    <d v="1900-01-08T03:03:29"/>
    <n v="43258"/>
    <n v="0.68794372152759997"/>
    <n v="0"/>
    <n v="0"/>
    <n v="237161.75524320448"/>
  </r>
  <r>
    <s v="STND-60612"/>
    <s v="Illinois Mathematics and Science Academy"/>
    <s v="Illinois Mathematics and Science Academy - 1500 Sullivan Road - Aurora"/>
    <s v="Air-Cooled Chiller"/>
    <s v="HVAC"/>
    <s v="K-12 School"/>
    <n v="0"/>
    <n v="52439.360000000001"/>
    <n v="33.872992000000004"/>
    <x v="3"/>
    <x v="1"/>
    <n v="20"/>
    <s v="ΔkWpeak / CF"/>
    <n v="1"/>
    <s v="Public-Non-Lighting"/>
    <s v="non_lighting"/>
    <n v="2"/>
    <n v="1"/>
    <s v="Non-Lighting"/>
    <n v="0.84130066610770204"/>
    <n v="0.74264480108891695"/>
    <n v="44117.268498261597"/>
    <n v="25.1556014061265"/>
    <n v="0.7"/>
    <n v="30882.087948783101"/>
    <n v="17.608920984288499"/>
    <n v="2979"/>
    <n v="1.17333333333333"/>
    <n v="1.323"/>
    <n v="2.1333333333333301E-2"/>
    <n v="0.72"/>
    <n v="23.497818059751602"/>
    <d v="1900-01-15T18:49:11"/>
    <n v="43320"/>
    <n v="25.1556014061265"/>
    <n v="0"/>
    <n v="0"/>
    <n v="617641.75897566206"/>
  </r>
  <r>
    <s v="STND-60612"/>
    <s v="Illinois Mathematics and Science Academy"/>
    <s v="Illinois Mathematics and Science Academy - 1500 Sullivan Road - Aurora"/>
    <s v="Chilled Water Reset Controls"/>
    <s v="HVAC"/>
    <s v="K-12 School"/>
    <n v="0"/>
    <n v="10020.66"/>
    <n v="8.86"/>
    <x v="3"/>
    <x v="1"/>
    <n v="15"/>
    <s v="ΔkWpeak / CF"/>
    <n v="0.74"/>
    <s v="Public-Non-Lighting"/>
    <s v="non_lighting"/>
    <n v="2"/>
    <n v="1"/>
    <s v="Non-Lighting"/>
    <n v="0.84130066610770204"/>
    <n v="0.74264480108891695"/>
    <n v="8430.3879328388102"/>
    <n v="6.5798329376478097"/>
    <n v="0.7"/>
    <n v="5901.2715529871602"/>
    <n v="4.6058830563534601"/>
    <n v="2979"/>
    <n v="1.17333333333333"/>
    <n v="1.323"/>
    <n v="2.1333333333333301E-2"/>
    <n v="0.72"/>
    <n v="23.497818059751602"/>
    <d v="1900-01-15T18:49:11"/>
    <n v="43320"/>
    <n v="8.8916661319564891"/>
    <n v="0"/>
    <n v="0"/>
    <n v="88519.0732948074"/>
  </r>
  <r>
    <s v="STND-60612"/>
    <s v="Illinois Mathematics and Science Academy"/>
    <s v="Illinois Mathematics and Science Academy - 1500 Sullivan Road - Aurora"/>
    <s v="VSD on HVAC Fan or Pump &lt;= 200 HP"/>
    <s v="Variable Speed Drives"/>
    <s v="K-12 School"/>
    <n v="0"/>
    <n v="73744.89"/>
    <n v="16.71828"/>
    <x v="6"/>
    <x v="1"/>
    <n v="15"/>
    <s v="ΔkWpeak"/>
    <m/>
    <s v="Public-Non-Lighting"/>
    <s v="non_lighting"/>
    <n v="2"/>
    <n v="1"/>
    <s v="Non-Lighting"/>
    <n v="0.84130066610770204"/>
    <n v="0.74264480108891695"/>
    <n v="62041.625079039201"/>
    <n v="12.415743725148801"/>
    <n v="0.7"/>
    <n v="43429.137555327499"/>
    <n v="8.6910206076041696"/>
    <n v="2979"/>
    <n v="1.17333333333333"/>
    <n v="1.323"/>
    <n v="2.1333333333333301E-2"/>
    <n v="0.72"/>
    <n v="23.497818059751602"/>
    <d v="1900-01-15T18:49:11"/>
    <n v="43320"/>
    <n v="12.415743725148801"/>
    <n v="0"/>
    <n v="0"/>
    <n v="651437.06332991249"/>
  </r>
  <r>
    <s v="STND-60614"/>
    <s v="McGrath Imports Inc"/>
    <s v="McGrath Acura - 9123 Waukegan Rd - Morton Grove"/>
    <s v="New Indoor LED Fixtures"/>
    <s v="Indoor Lighting"/>
    <s v="Retail (mall/dept. store)"/>
    <n v="0"/>
    <n v="43057.955999999998"/>
    <n v="8.7339009999999995"/>
    <x v="0"/>
    <x v="0"/>
    <n v="9.1274187659729797"/>
    <s v="Qty / 1,000"/>
    <m/>
    <s v="Private-Lighting"/>
    <s v="lighting"/>
    <n v="2"/>
    <n v="1"/>
    <s v="Lighting"/>
    <n v="0.97902139861649395"/>
    <n v="0.93591656730105399"/>
    <n v="42154.660304687401"/>
    <n v="8.1742026430672396"/>
    <n v="0.71"/>
    <n v="29929.808816328099"/>
    <n v="5.8036838765777397"/>
    <n v="5478"/>
    <n v="1.1200000000000001"/>
    <n v="1.31"/>
    <n v="2.1999999999999999E-2"/>
    <n v="0.95"/>
    <n v="12.7783862723622"/>
    <d v="1900-01-08T03:03:29"/>
    <n v="43370"/>
    <n v="6.5682624693187899"/>
    <n v="828.03797027064604"/>
    <n v="0"/>
    <n v="273181.89865213662"/>
  </r>
  <r>
    <s v="STND-60614"/>
    <s v="McGrath Imports Inc"/>
    <s v="McGrath Acura - 9123 Waukegan Rd - Morton Grove"/>
    <s v="New Indoor LED Fixtures"/>
    <s v="Indoor Lighting"/>
    <s v="Retail (mall/dept. store)"/>
    <n v="0"/>
    <n v="91692.955000000002"/>
    <n v="18.599053000000001"/>
    <x v="0"/>
    <x v="0"/>
    <n v="9.1274187659729797"/>
    <s v="Qty / 1,000"/>
    <m/>
    <s v="Private-Lighting"/>
    <s v="lighting"/>
    <n v="2"/>
    <n v="1"/>
    <s v="Lighting"/>
    <n v="0.97902139861649395"/>
    <n v="0.93591656730105399"/>
    <n v="89769.365047379193"/>
    <n v="17.407161838810399"/>
    <n v="0.71"/>
    <n v="63736.2491836392"/>
    <n v="12.359084905555401"/>
    <n v="5478"/>
    <n v="1.1200000000000001"/>
    <n v="1.31"/>
    <n v="2.1999999999999999E-2"/>
    <n v="0.95"/>
    <n v="12.7783862723622"/>
    <d v="1900-01-08T03:03:29"/>
    <n v="43370"/>
    <n v="13.987273474335399"/>
    <n v="1763.32681343066"/>
    <n v="0"/>
    <n v="581747.43687147845"/>
  </r>
  <r>
    <s v="STND-60615"/>
    <s v="Icon Newco Pool 4 Northeast/Midwest, LLC"/>
    <s v="BRE US Industrial - 3950 Sussex Ave - Aurora"/>
    <s v="New Indoor LED Fixtures"/>
    <s v="Indoor Lighting"/>
    <s v="Warehouse"/>
    <n v="0"/>
    <n v="3491.172"/>
    <n v="0.55251399999999995"/>
    <x v="0"/>
    <x v="0"/>
    <n v="9.5383441434566993"/>
    <s v="Qty / 1,000"/>
    <m/>
    <s v="Private-Lighting"/>
    <s v="lighting"/>
    <n v="3"/>
    <n v="1"/>
    <s v="Lighting"/>
    <n v="0.91633259480590001"/>
    <n v="1.30467645558681"/>
    <n v="3199.0746976737"/>
    <n v="0.72085200718208897"/>
    <n v="0.71"/>
    <n v="2271.34303534833"/>
    <n v="0.51180492509928299"/>
    <n v="5242"/>
    <n v="1"/>
    <n v="1.22"/>
    <n v="1.0999999999999999E-2"/>
    <n v="0.68"/>
    <n v="13.3536818008394"/>
    <d v="1900-01-08T12:55:13"/>
    <n v="43283"/>
    <n v="0.86891514848371298"/>
    <n v="35.189821674410702"/>
    <n v="0"/>
    <n v="21664.851538995907"/>
  </r>
  <r>
    <s v="STND-60615"/>
    <s v="Icon Newco Pool 4 Northeast/Midwest, LLC"/>
    <s v="BRE US Industrial - 3950 Sussex Ave - Aurora"/>
    <s v="New Indoor LED Fixtures"/>
    <s v="Indoor Lighting"/>
    <s v="Warehouse"/>
    <n v="0"/>
    <n v="12921.53"/>
    <n v="2.0449639999999998"/>
    <x v="0"/>
    <x v="0"/>
    <n v="9.5383441434566993"/>
    <s v="Qty / 1,000"/>
    <m/>
    <s v="Private-Lighting"/>
    <s v="lighting"/>
    <n v="3"/>
    <n v="1"/>
    <s v="Lighting"/>
    <n v="0.91633259480590001"/>
    <n v="1.30467645558681"/>
    <n v="11840.4191137623"/>
    <n v="2.66801638332262"/>
    <n v="0.71"/>
    <n v="8406.6975707712209"/>
    <n v="1.8942916321590599"/>
    <n v="5242"/>
    <n v="1"/>
    <n v="1.22"/>
    <n v="1.0999999999999999E-2"/>
    <n v="0.68"/>
    <n v="13.3536818008394"/>
    <d v="1900-01-08T12:55:13"/>
    <n v="43283"/>
    <n v="3.2160274630214798"/>
    <n v="130.24461025138501"/>
    <n v="0"/>
    <n v="80185.974539977338"/>
  </r>
  <r>
    <s v="STND-60616"/>
    <s v="Spiegs Place Inc DBA Rosatis Pizza"/>
    <s v="Rosatis Pizza - 5549 County Farm Road - Hanover Park"/>
    <s v="New Indoor LED Fixtures"/>
    <s v="Indoor Lighting"/>
    <s v="Retail (strip mall)"/>
    <n v="0"/>
    <n v="15595.312"/>
    <n v="3.1158920000000001"/>
    <x v="0"/>
    <x v="0"/>
    <n v="12.215978499877799"/>
    <s v="Qty / 1,000"/>
    <m/>
    <s v="Private-Lighting"/>
    <s v="lighting"/>
    <n v="3"/>
    <n v="1"/>
    <s v="Lighting"/>
    <n v="0.91633259480590001"/>
    <n v="1.30467645558681"/>
    <n v="14290.4927117676"/>
    <n v="4.0652309305512899"/>
    <n v="0.71"/>
    <n v="10146.249825355"/>
    <n v="2.8863139606914099"/>
    <n v="4093"/>
    <n v="1.1200000000000001"/>
    <n v="1.29"/>
    <n v="1.9E-2"/>
    <n v="0.71"/>
    <n v="17.102369899829"/>
    <d v="1900-01-11T05:11:01"/>
    <n v="43282"/>
    <n v="4.4385095868012696"/>
    <n v="242.42800136034299"/>
    <n v="0"/>
    <n v="123946.36972092556"/>
  </r>
  <r>
    <s v="STND-60617"/>
    <s v="DesRochers Backyard Pools"/>
    <s v="Des Rochers Backyard Pools - 720 Cottage St - Shorewood"/>
    <s v="New Indoor LED Fixtures"/>
    <s v="Indoor Lighting"/>
    <s v="Retail (strip mall)"/>
    <n v="0"/>
    <n v="24910.325000000001"/>
    <n v="4.9770009999999996"/>
    <x v="0"/>
    <x v="0"/>
    <n v="12.215978499877799"/>
    <s v="Qty / 1,000"/>
    <m/>
    <s v="Private-Lighting"/>
    <s v="lighting"/>
    <n v="3"/>
    <n v="1"/>
    <s v="Lighting"/>
    <n v="0.91633259480590001"/>
    <n v="1.30467645558681"/>
    <n v="22826.142744708301"/>
    <n v="6.4933760241319902"/>
    <n v="0.71"/>
    <n v="16206.5613487429"/>
    <n v="4.6102969771337099"/>
    <n v="4093"/>
    <n v="1.1200000000000001"/>
    <n v="1.29"/>
    <n v="1.9E-2"/>
    <n v="0.71"/>
    <n v="17.102369899829"/>
    <d v="1900-01-11T05:11:01"/>
    <n v="43336"/>
    <n v="7.0896124294486196"/>
    <n v="387.229207276301"/>
    <n v="0"/>
    <n v="197979.00499319381"/>
  </r>
  <r>
    <s v="STND-60617"/>
    <s v="DesRochers Backyard Pools"/>
    <s v="Des Rochers Backyard Pools - 720 Cottage St - Shorewood"/>
    <s v="New Indoor LED Fixtures"/>
    <s v="Indoor Lighting"/>
    <s v="Retail (strip mall)"/>
    <n v="0"/>
    <n v="4373.2889999999998"/>
    <n v="0.87376900000000002"/>
    <x v="0"/>
    <x v="0"/>
    <n v="12.215978499877799"/>
    <s v="Qty / 1,000"/>
    <m/>
    <s v="Private-Lighting"/>
    <s v="lighting"/>
    <n v="3"/>
    <n v="1"/>
    <s v="Lighting"/>
    <n v="0.91633259480590001"/>
    <n v="1.30467645558681"/>
    <n v="4007.3872572061"/>
    <n v="1.13998584192163"/>
    <n v="0.71"/>
    <n v="2845.24495261633"/>
    <n v="0.80938994776435602"/>
    <n v="4093"/>
    <n v="1.1200000000000001"/>
    <n v="1.29"/>
    <n v="1.9E-2"/>
    <n v="0.71"/>
    <n v="17.102369899829"/>
    <d v="1900-01-11T05:11:01"/>
    <n v="43336"/>
    <n v="1.2446619084197299"/>
    <n v="67.982462399032002"/>
    <n v="0"/>
    <n v="34757.451168046915"/>
  </r>
  <r>
    <s v="STND-60618"/>
    <s v="Occidental Chemical Corporation"/>
    <s v="Occidental Chemical - 4201 W 69th St - Chicago"/>
    <s v="New Indoor LED Fixtures"/>
    <s v="Indoor Lighting"/>
    <s v="Manufacturing"/>
    <n v="0"/>
    <n v="59896.938000000002"/>
    <n v="10.711957999999999"/>
    <x v="0"/>
    <x v="0"/>
    <n v="10.827197921178"/>
    <s v="Qty / 1,000"/>
    <m/>
    <s v="Private-Lighting"/>
    <s v="lighting"/>
    <n v="2"/>
    <n v="1"/>
    <s v="Lighting"/>
    <n v="0.97902139861649395"/>
    <n v="0.93591656730105399"/>
    <n v="58640.384013605399"/>
    <n v="10.025498960433101"/>
    <n v="0.71"/>
    <n v="41634.672649659798"/>
    <n v="7.1181042619074697"/>
    <n v="4618"/>
    <n v="1.02"/>
    <n v="1.04"/>
    <n v="1.2E-2"/>
    <n v="0.81"/>
    <n v="15.158077089649201"/>
    <d v="1900-01-09T19:51:10"/>
    <n v="43306"/>
    <n v="11.901114625395399"/>
    <n v="689.88687074829897"/>
    <n v="0"/>
    <n v="450786.84116132307"/>
  </r>
  <r>
    <s v="STND-60618"/>
    <s v="Occidental Chemical Corporation"/>
    <s v="Occidental Chemical - 4201 W 69th St - Chicago"/>
    <s v="New Indoor LED Fixtures"/>
    <s v="Indoor Lighting"/>
    <s v="Manufacturing"/>
    <n v="0"/>
    <n v="791.34"/>
    <n v="0.14152300000000001"/>
    <x v="0"/>
    <x v="0"/>
    <n v="10.827197921178"/>
    <s v="Qty / 1,000"/>
    <m/>
    <s v="Private-Lighting"/>
    <s v="lighting"/>
    <n v="2"/>
    <n v="1"/>
    <s v="Lighting"/>
    <n v="0.97902139861649395"/>
    <n v="0.93591656730105399"/>
    <n v="774.73879358117597"/>
    <n v="0.13245372035414699"/>
    <n v="0.71"/>
    <n v="550.064543442635"/>
    <n v="9.4042141451444405E-2"/>
    <n v="4618"/>
    <n v="1.02"/>
    <n v="1.04"/>
    <n v="1.2E-2"/>
    <n v="0.81"/>
    <n v="15.158077089649201"/>
    <d v="1900-01-09T19:51:10"/>
    <n v="43306"/>
    <n v="0.15723376110416301"/>
    <n v="9.1145740421314798"/>
    <n v="0"/>
    <n v="5955.6576812758231"/>
  </r>
  <r>
    <s v="STND-60618"/>
    <s v="Occidental Chemical Corporation"/>
    <s v="Occidental Chemical - 4201 W 69th St - Chicago"/>
    <s v="New Indoor LED Fixtures"/>
    <s v="Indoor Lighting"/>
    <s v="Manufacturing"/>
    <n v="0"/>
    <n v="48846.432999999997"/>
    <n v="8.7356879999999997"/>
    <x v="0"/>
    <x v="0"/>
    <n v="10.827197921178"/>
    <s v="Qty / 1,000"/>
    <m/>
    <s v="Private-Lighting"/>
    <s v="lighting"/>
    <n v="2"/>
    <n v="1"/>
    <s v="Lighting"/>
    <n v="0.97902139861649395"/>
    <n v="0.93591656730105399"/>
    <n v="47821.703153086797"/>
    <n v="8.1758751259730094"/>
    <n v="0.71"/>
    <n v="33953.409238691696"/>
    <n v="5.8048713394408296"/>
    <n v="4618"/>
    <n v="1.02"/>
    <n v="1.04"/>
    <n v="1.2E-2"/>
    <n v="0.81"/>
    <n v="15.158077089649201"/>
    <d v="1900-01-09T19:51:10"/>
    <n v="43306"/>
    <n v="9.7054548029119196"/>
    <n v="562.60827238925697"/>
    <n v="0"/>
    <n v="367620.28192606859"/>
  </r>
  <r>
    <s v="STND-60618"/>
    <s v="Occidental Chemical Corporation"/>
    <s v="Occidental Chemical - 4201 W 69th St - Chicago"/>
    <s v="New Indoor LED Fixtures"/>
    <s v="Indoor Lighting"/>
    <s v="Manufacturing"/>
    <n v="0"/>
    <n v="390.96"/>
    <n v="6.9918999999999995E-2"/>
    <x v="0"/>
    <x v="0"/>
    <n v="10.827197921178"/>
    <s v="Qty / 1,000"/>
    <m/>
    <s v="Private-Lighting"/>
    <s v="lighting"/>
    <n v="2"/>
    <n v="1"/>
    <s v="Lighting"/>
    <n v="0.97902139861649395"/>
    <n v="0.93591656730105399"/>
    <n v="382.75820600310402"/>
    <n v="6.54383504691224E-2"/>
    <n v="0.71"/>
    <n v="271.75832626220398"/>
    <n v="4.6461228833076899E-2"/>
    <n v="4618"/>
    <n v="1.02"/>
    <n v="1.04"/>
    <n v="1.2E-2"/>
    <n v="0.81"/>
    <n v="15.158077089649201"/>
    <d v="1900-01-09T19:51:10"/>
    <n v="43306"/>
    <n v="7.7680852883573598E-2"/>
    <n v="4.5030377176835801"/>
    <n v="0"/>
    <n v="2942.3811851689475"/>
  </r>
  <r>
    <s v="STND-60618"/>
    <s v="Occidental Chemical Corporation"/>
    <s v="Occidental Chemical - 4201 W 69th St - Chicago"/>
    <s v="New Indoor LED Fixtures"/>
    <s v="Indoor Lighting"/>
    <s v="Manufacturing"/>
    <n v="0"/>
    <n v="367.40800000000002"/>
    <n v="6.5707000000000002E-2"/>
    <x v="0"/>
    <x v="0"/>
    <n v="10.827197921178"/>
    <s v="Qty / 1,000"/>
    <m/>
    <s v="Private-Lighting"/>
    <s v="lighting"/>
    <n v="2"/>
    <n v="1"/>
    <s v="Lighting"/>
    <n v="0.97902139861649395"/>
    <n v="0.93591656730105399"/>
    <n v="359.70029402288901"/>
    <n v="6.14962698876503E-2"/>
    <n v="0.71"/>
    <n v="255.387208756251"/>
    <n v="4.3662351620231701E-2"/>
    <n v="4618"/>
    <n v="1.02"/>
    <n v="1.04"/>
    <n v="1.2E-2"/>
    <n v="0.81"/>
    <n v="15.158077089649201"/>
    <d v="1900-01-09T19:51:10"/>
    <n v="43306"/>
    <n v="7.3001270047068301E-2"/>
    <n v="4.2317681649751604"/>
    <n v="0"/>
    <n v="2765.1278557411329"/>
  </r>
  <r>
    <s v="STND-60618"/>
    <s v="Occidental Chemical Corporation"/>
    <s v="Occidental Chemical - 4201 W 69th St - Chicago"/>
    <s v="New Indoor LED Fixtures"/>
    <s v="Indoor Lighting"/>
    <s v="Manufacturing"/>
    <n v="0"/>
    <n v="17899.367999999999"/>
    <n v="3.20112"/>
    <x v="0"/>
    <x v="0"/>
    <n v="10.827197921178"/>
    <s v="Qty / 1,000"/>
    <m/>
    <s v="Private-Lighting"/>
    <s v="lighting"/>
    <n v="2"/>
    <n v="1"/>
    <s v="Lighting"/>
    <n v="0.97902139861649395"/>
    <n v="0.93591656730105399"/>
    <n v="17523.8642937113"/>
    <n v="2.9959812419187499"/>
    <n v="0.71"/>
    <n v="12441.943648535"/>
    <n v="2.1271466817623099"/>
    <n v="4618"/>
    <n v="1.02"/>
    <n v="1.04"/>
    <n v="1.2E-2"/>
    <n v="0.81"/>
    <n v="15.158077089649201"/>
    <d v="1900-01-09T19:51:10"/>
    <n v="43306"/>
    <n v="3.5564829557439999"/>
    <n v="206.16310933778001"/>
    <n v="0"/>
    <n v="134711.38640683197"/>
  </r>
  <r>
    <s v="STND-60618"/>
    <s v="Occidental Chemical Corporation"/>
    <s v="Occidental Chemical - 4201 W 69th St - Chicago"/>
    <s v="New Indoor LED Fixtures"/>
    <s v="Indoor Lighting"/>
    <s v="Manufacturing"/>
    <n v="0"/>
    <n v="26420.409"/>
    <n v="4.7250220000000001"/>
    <x v="0"/>
    <x v="0"/>
    <n v="10.827197921178"/>
    <s v="Qty / 1,000"/>
    <m/>
    <s v="Private-Lighting"/>
    <s v="lighting"/>
    <n v="2"/>
    <n v="1"/>
    <s v="Lighting"/>
    <n v="0.97902139861649395"/>
    <n v="0.93591656730105399"/>
    <n v="25866.145771199801"/>
    <n v="4.42222637066196"/>
    <n v="0.71"/>
    <n v="18364.9634975519"/>
    <n v="3.1397807231699901"/>
    <n v="4618"/>
    <n v="1.02"/>
    <n v="1.04"/>
    <n v="1.2E-2"/>
    <n v="0.81"/>
    <n v="15.158077089649201"/>
    <d v="1900-01-09T19:51:10"/>
    <n v="43306"/>
    <n v="5.2495564703964401"/>
    <n v="304.30759730823303"/>
    <n v="0"/>
    <n v="198841.09460320379"/>
  </r>
  <r>
    <s v="STND-60618"/>
    <s v="Occidental Chemical Corporation"/>
    <s v="Occidental Chemical - 4201 W 69th St - Chicago"/>
    <s v="New Indoor LED Fixtures"/>
    <s v="Indoor Lighting"/>
    <s v="Manufacturing"/>
    <n v="0"/>
    <n v="4206.3509999999997"/>
    <n v="0.75226300000000001"/>
    <x v="0"/>
    <x v="0"/>
    <n v="10.827197921178"/>
    <s v="Qty / 1,000"/>
    <m/>
    <s v="Private-Lighting"/>
    <s v="lighting"/>
    <n v="2"/>
    <n v="1"/>
    <s v="Lighting"/>
    <n v="0.97902139861649395"/>
    <n v="0.93591656730105399"/>
    <n v="4118.1076390918897"/>
    <n v="0.70405540466759298"/>
    <n v="0.71"/>
    <n v="2923.85642375524"/>
    <n v="0.49987933731399098"/>
    <n v="4618"/>
    <n v="1.02"/>
    <n v="1.04"/>
    <n v="1.2E-2"/>
    <n v="0.81"/>
    <n v="15.158077089649201"/>
    <d v="1900-01-09T19:51:10"/>
    <n v="43306"/>
    <n v="0.83577327239742705"/>
    <n v="48.448325165786898"/>
    <n v="0"/>
    <n v="31657.172193105675"/>
  </r>
  <r>
    <s v="STND-60618"/>
    <s v="Occidental Chemical Corporation"/>
    <s v="Occidental Chemical - 4201 W 69th St - Chicago"/>
    <s v="New Indoor LED Fixtures"/>
    <s v="Indoor Lighting"/>
    <s v="Manufacturing"/>
    <n v="0"/>
    <n v="730.10599999999999"/>
    <n v="0.13057199999999999"/>
    <x v="0"/>
    <x v="0"/>
    <n v="10.827197921178"/>
    <s v="Qty / 1,000"/>
    <m/>
    <s v="Private-Lighting"/>
    <s v="lighting"/>
    <n v="2"/>
    <n v="1"/>
    <s v="Lighting"/>
    <n v="0.97902139861649395"/>
    <n v="0.93591656730105399"/>
    <n v="714.789397258294"/>
    <n v="0.122204498025633"/>
    <n v="0.71"/>
    <n v="507.50047205338802"/>
    <n v="8.6765193598199494E-2"/>
    <n v="4618"/>
    <n v="1.02"/>
    <n v="1.04"/>
    <n v="1.2E-2"/>
    <n v="0.81"/>
    <n v="15.158077089649201"/>
    <d v="1900-01-09T19:51:10"/>
    <n v="43306"/>
    <n v="0.14506706793166299"/>
    <n v="8.4092870265681601"/>
    <n v="0"/>
    <n v="5494.8080560132967"/>
  </r>
  <r>
    <s v="STND-60618"/>
    <s v="Occidental Chemical Corporation"/>
    <s v="Occidental Chemical - 4201 W 69th St - Chicago"/>
    <s v="New Indoor LED Fixtures"/>
    <s v="Indoor Lighting"/>
    <s v="Manufacturing"/>
    <n v="0"/>
    <n v="1978.3510000000001"/>
    <n v="0.35380800000000001"/>
    <x v="0"/>
    <x v="0"/>
    <n v="10.827197921178"/>
    <s v="Qty / 1,000"/>
    <m/>
    <s v="Private-Lighting"/>
    <s v="lighting"/>
    <n v="2"/>
    <n v="1"/>
    <s v="Lighting"/>
    <n v="0.97902139861649395"/>
    <n v="0.93591656730105399"/>
    <n v="1936.8479629743399"/>
    <n v="0.33113476884365101"/>
    <n v="0.71"/>
    <n v="1375.1620537117799"/>
    <n v="0.235105685878992"/>
    <n v="4618"/>
    <n v="1.02"/>
    <n v="1.04"/>
    <n v="1.2E-2"/>
    <n v="0.81"/>
    <n v="15.158077089649201"/>
    <d v="1900-01-09T19:51:10"/>
    <n v="43306"/>
    <n v="0.39308495826644302"/>
    <n v="22.786446623227501"/>
    <n v="0"/>
    <n v="14889.151729231053"/>
  </r>
  <r>
    <s v="STND-60618"/>
    <s v="Occidental Chemical Corporation"/>
    <s v="Occidental Chemical - 4201 W 69th St - Chicago"/>
    <s v="New Indoor LED Fixtures"/>
    <s v="Indoor Lighting"/>
    <s v="Manufacturing"/>
    <n v="0"/>
    <n v="3674.0810000000001"/>
    <n v="0.65707199999999999"/>
    <x v="0"/>
    <x v="0"/>
    <n v="10.827197921178"/>
    <s v="Qty / 1,000"/>
    <m/>
    <s v="Private-Lighting"/>
    <s v="lighting"/>
    <n v="2"/>
    <n v="1"/>
    <s v="Lighting"/>
    <n v="0.97902139861649395"/>
    <n v="0.93591656730105399"/>
    <n v="3597.00391925029"/>
    <n v="0.61496457070963795"/>
    <n v="0.71"/>
    <n v="2553.8727826677"/>
    <n v="0.43662484520384298"/>
    <n v="4618"/>
    <n v="1.02"/>
    <n v="1.04"/>
    <n v="1.2E-2"/>
    <n v="0.81"/>
    <n v="15.158077089649201"/>
    <d v="1900-01-09T19:51:10"/>
    <n v="43306"/>
    <n v="0.73001492249482203"/>
    <n v="42.317693167650397"/>
    <n v="0"/>
    <n v="27651.286083452793"/>
  </r>
  <r>
    <s v="STND-60618"/>
    <s v="Occidental Chemical Corporation"/>
    <s v="Occidental Chemical - 4201 W 69th St - Chicago"/>
    <s v="New Indoor LED Fixtures"/>
    <s v="Indoor Lighting"/>
    <s v="Manufacturing"/>
    <n v="0"/>
    <n v="74470.792000000001"/>
    <n v="13.318344"/>
    <x v="0"/>
    <x v="0"/>
    <n v="10.827197921178"/>
    <s v="Qty / 1,000"/>
    <m/>
    <s v="Private-Lighting"/>
    <s v="lighting"/>
    <n v="2"/>
    <n v="1"/>
    <s v="Lighting"/>
    <n v="0.97902139861649395"/>
    <n v="0.93591656730105399"/>
    <n v="72908.498939918005"/>
    <n v="12.4648587986146"/>
    <n v="0.71"/>
    <n v="51765.034247341799"/>
    <n v="8.8500497470163495"/>
    <n v="4618"/>
    <n v="1.02"/>
    <n v="1.04"/>
    <n v="1.2E-2"/>
    <n v="0.81"/>
    <n v="15.158077089649201"/>
    <d v="1900-01-09T19:51:10"/>
    <n v="43306"/>
    <n v="14.796840929029701"/>
    <n v="857.747046351976"/>
    <n v="0"/>
    <n v="560470.27119252703"/>
  </r>
  <r>
    <s v="STND-60618"/>
    <s v="Occidental Chemical Corporation"/>
    <s v="Occidental Chemical - 4201 W 69th St - Chicago"/>
    <s v="Outdoor &amp; Garage - LED Fixtures"/>
    <s v="Outdoor &amp; Garage Lighting"/>
    <s v="Exterior"/>
    <n v="0"/>
    <n v="11963.32"/>
    <n v="0"/>
    <x v="0"/>
    <x v="0"/>
    <n v="10.1978380583316"/>
    <s v="Qty / 1,000"/>
    <m/>
    <s v="Private-Lighting"/>
    <s v="lighting"/>
    <n v="2"/>
    <n v="1"/>
    <s v="Lighting"/>
    <n v="0.97902139861649395"/>
    <n v="0.93591656730105399"/>
    <n v="11712.3462784967"/>
    <n v="0"/>
    <n v="0.71"/>
    <n v="8315.7658577326292"/>
    <n v="0"/>
    <n v="4903"/>
    <n v="1"/>
    <n v="1"/>
    <n v="0"/>
    <n v="0"/>
    <n v="14.276973281664301"/>
    <d v="1900-01-09T04:44:53"/>
    <n v="43306"/>
    <n v="0"/>
    <n v="0"/>
    <n v="0"/>
    <n v="84802.833548160328"/>
  </r>
  <r>
    <s v="STND-60618"/>
    <s v="Occidental Chemical Corporation"/>
    <s v="Occidental Chemical - 4201 W 69th St - Chicago"/>
    <s v="Outdoor &amp; Garage - LED Fixtures"/>
    <s v="Outdoor &amp; Garage Lighting"/>
    <s v="Exterior"/>
    <n v="0"/>
    <n v="5761.0249999999996"/>
    <n v="0"/>
    <x v="0"/>
    <x v="0"/>
    <n v="10.1978380583316"/>
    <s v="Qty / 1,000"/>
    <m/>
    <s v="Private-Lighting"/>
    <s v="lighting"/>
    <n v="2"/>
    <n v="1"/>
    <s v="Lighting"/>
    <n v="0.97902139861649395"/>
    <n v="0.93591656730105399"/>
    <n v="5640.1667529645802"/>
    <n v="0"/>
    <n v="0.71"/>
    <n v="4004.5183946048501"/>
    <n v="0"/>
    <n v="4903"/>
    <n v="1"/>
    <n v="1"/>
    <n v="0"/>
    <n v="0"/>
    <n v="14.276973281664301"/>
    <d v="1900-01-09T04:44:53"/>
    <n v="43306"/>
    <n v="0"/>
    <n v="0"/>
    <n v="0"/>
    <n v="40837.430089790301"/>
  </r>
  <r>
    <s v="STND-60618"/>
    <s v="Occidental Chemical Corporation"/>
    <s v="Occidental Chemical - 4201 W 69th St - Chicago"/>
    <s v="Outdoor &amp; Garage - LED Fixtures"/>
    <s v="Outdoor &amp; Garage Lighting"/>
    <s v="Exterior"/>
    <n v="0"/>
    <n v="1127.69"/>
    <n v="0"/>
    <x v="0"/>
    <x v="0"/>
    <n v="10.1978380583316"/>
    <s v="Qty / 1,000"/>
    <m/>
    <s v="Private-Lighting"/>
    <s v="lighting"/>
    <n v="2"/>
    <n v="1"/>
    <s v="Lighting"/>
    <n v="0.97902139861649395"/>
    <n v="0.93591656730105399"/>
    <n v="1104.0326410058301"/>
    <n v="0"/>
    <n v="0.71"/>
    <n v="783.863175114142"/>
    <n v="0"/>
    <n v="4903"/>
    <n v="1"/>
    <n v="1"/>
    <n v="0"/>
    <n v="0"/>
    <n v="14.276973281664301"/>
    <d v="1900-01-09T04:44:53"/>
    <n v="43306"/>
    <n v="0"/>
    <n v="0"/>
    <n v="0"/>
    <n v="7993.7097197036446"/>
  </r>
  <r>
    <s v="STND-60618"/>
    <s v="Occidental Chemical Corporation"/>
    <s v="Occidental Chemical - 4201 W 69th St - Chicago"/>
    <s v="Outdoor &amp; Garage - LED Fixtures"/>
    <s v="Outdoor &amp; Garage Lighting"/>
    <s v="Exterior"/>
    <n v="0"/>
    <n v="1617.99"/>
    <n v="0"/>
    <x v="0"/>
    <x v="0"/>
    <n v="10.1978380583316"/>
    <s v="Qty / 1,000"/>
    <m/>
    <s v="Private-Lighting"/>
    <s v="lighting"/>
    <n v="2"/>
    <n v="1"/>
    <s v="Lighting"/>
    <n v="0.97902139861649395"/>
    <n v="0.93591656730105399"/>
    <n v="1584.0468327475"/>
    <n v="0"/>
    <n v="0.71"/>
    <n v="1124.6732512507299"/>
    <n v="0"/>
    <n v="4903"/>
    <n v="1"/>
    <n v="1"/>
    <n v="0"/>
    <n v="0"/>
    <n v="14.276973281664301"/>
    <d v="1900-01-09T04:44:53"/>
    <n v="43306"/>
    <n v="0"/>
    <n v="0"/>
    <n v="0"/>
    <n v="11469.235684792231"/>
  </r>
  <r>
    <s v="STND-60618"/>
    <s v="Occidental Chemical Corporation"/>
    <s v="Occidental Chemical - 4201 W 69th St - Chicago"/>
    <s v="Outdoor &amp; Garage - LED Fixtures"/>
    <s v="Outdoor &amp; Garage Lighting"/>
    <s v="Exterior"/>
    <n v="0"/>
    <n v="20592.599999999999"/>
    <n v="0"/>
    <x v="0"/>
    <x v="0"/>
    <n v="10.1978380583316"/>
    <s v="Qty / 1,000"/>
    <m/>
    <s v="Private-Lighting"/>
    <s v="lighting"/>
    <n v="2"/>
    <n v="1"/>
    <s v="Lighting"/>
    <n v="0.97902139861649395"/>
    <n v="0.93591656730105399"/>
    <n v="20160.596053149999"/>
    <n v="0"/>
    <n v="0.71"/>
    <n v="14314.0231977365"/>
    <n v="0"/>
    <n v="4903"/>
    <n v="1"/>
    <n v="1"/>
    <n v="0"/>
    <n v="0"/>
    <n v="14.276973281664301"/>
    <d v="1900-01-09T04:44:53"/>
    <n v="43306"/>
    <n v="0"/>
    <n v="0"/>
    <n v="0"/>
    <n v="145972.09053371867"/>
  </r>
  <r>
    <s v="STND-60618"/>
    <s v="Occidental Chemical Corporation"/>
    <s v="Occidental Chemical - 4201 W 69th St - Chicago"/>
    <s v="Outdoor &amp; Garage - LED Fixtures"/>
    <s v="Outdoor &amp; Garage Lighting"/>
    <s v="Exterior"/>
    <n v="0"/>
    <n v="6839.6850000000004"/>
    <n v="0"/>
    <x v="0"/>
    <x v="0"/>
    <n v="10.1978380583316"/>
    <s v="Qty / 1,000"/>
    <m/>
    <s v="Private-Lighting"/>
    <s v="lighting"/>
    <n v="2"/>
    <n v="1"/>
    <s v="Lighting"/>
    <n v="0.97902139861649395"/>
    <n v="0.93591656730105399"/>
    <n v="6696.1979747962496"/>
    <n v="0"/>
    <n v="0.71"/>
    <n v="4754.3005621053398"/>
    <n v="0"/>
    <n v="4903"/>
    <n v="1"/>
    <n v="1"/>
    <n v="0"/>
    <n v="0"/>
    <n v="14.276973281664301"/>
    <d v="1900-01-09T04:44:53"/>
    <n v="43306"/>
    <n v="0"/>
    <n v="0"/>
    <n v="0"/>
    <n v="48483.587212985156"/>
  </r>
  <r>
    <s v="STND-60618"/>
    <s v="Occidental Chemical Corporation"/>
    <s v="Occidental Chemical - 4201 W 69th St - Chicago"/>
    <s v="Outdoor &amp; Garage - LED Fixtures"/>
    <s v="Outdoor &amp; Garage Lighting"/>
    <s v="Exterior"/>
    <n v="0"/>
    <n v="1838.625"/>
    <n v="0"/>
    <x v="0"/>
    <x v="0"/>
    <n v="10.1978380583316"/>
    <s v="Qty / 1,000"/>
    <m/>
    <s v="Private-Lighting"/>
    <s v="lighting"/>
    <n v="2"/>
    <n v="1"/>
    <s v="Lighting"/>
    <n v="0.97902139861649395"/>
    <n v="0.93591656730105399"/>
    <n v="1800.0532190312499"/>
    <n v="0"/>
    <n v="0.71"/>
    <n v="1278.0377855121901"/>
    <n v="0"/>
    <n v="4903"/>
    <n v="1"/>
    <n v="1"/>
    <n v="0"/>
    <n v="0"/>
    <n v="14.276973281664301"/>
    <d v="1900-01-09T04:44:53"/>
    <n v="43306"/>
    <n v="0"/>
    <n v="0"/>
    <n v="0"/>
    <n v="13033.22236908205"/>
  </r>
  <r>
    <s v="STND-60618"/>
    <s v="Occidental Chemical Corporation"/>
    <s v="Occidental Chemical - 4201 W 69th St - Chicago"/>
    <s v="Outdoor &amp; Garage - LED Fixtures"/>
    <s v="Outdoor &amp; Garage Lighting"/>
    <s v="Exterior"/>
    <n v="0"/>
    <n v="3677.25"/>
    <n v="0"/>
    <x v="0"/>
    <x v="0"/>
    <n v="10.1978380583316"/>
    <s v="Qty / 1,000"/>
    <m/>
    <s v="Private-Lighting"/>
    <s v="lighting"/>
    <n v="2"/>
    <n v="1"/>
    <s v="Lighting"/>
    <n v="0.97902139861649395"/>
    <n v="0.93591656730105399"/>
    <n v="3600.1064380624998"/>
    <n v="0"/>
    <n v="0.71"/>
    <n v="2556.0755710243802"/>
    <n v="0"/>
    <n v="4903"/>
    <n v="1"/>
    <n v="1"/>
    <n v="0"/>
    <n v="0"/>
    <n v="14.276973281664301"/>
    <d v="1900-01-09T04:44:53"/>
    <n v="43306"/>
    <n v="0"/>
    <n v="0"/>
    <n v="0"/>
    <n v="26066.4447381641"/>
  </r>
  <r>
    <s v="STND-60620"/>
    <s v="JVM Plainfield Apartments LLC"/>
    <s v="Enclave at 127th - 23654 Springs Ct - Bldg 16 - Plainfield"/>
    <s v="Outdoor &amp; Garage - LED Fixtures"/>
    <s v="Outdoor &amp; Garage Lighting"/>
    <s v="Exterior"/>
    <n v="0"/>
    <n v="3020.248"/>
    <n v="0"/>
    <x v="0"/>
    <x v="0"/>
    <n v="10.1978380583316"/>
    <s v="Qty / 1,000"/>
    <m/>
    <s v="Private-Lighting"/>
    <s v="lighting"/>
    <n v="3"/>
    <n v="1"/>
    <s v="Lighting"/>
    <n v="0.91633259480590001"/>
    <n v="1.30467645558681"/>
    <n v="2767.5516867973301"/>
    <n v="0"/>
    <n v="0.71"/>
    <n v="1964.9616976261"/>
    <n v="0"/>
    <n v="4903"/>
    <n v="1"/>
    <n v="1"/>
    <n v="0"/>
    <n v="0"/>
    <n v="14.276973281664301"/>
    <d v="1900-01-09T04:44:53"/>
    <n v="43286"/>
    <n v="0"/>
    <n v="0"/>
    <n v="0"/>
    <n v="20038.361183215311"/>
  </r>
  <r>
    <s v="STND-60621"/>
    <s v="JVM Plainfield Apartments LLC"/>
    <s v="Enclave at 127th - 23653 Springs Ct - Bldg 15 - Plainfield"/>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286"/>
    <n v="0"/>
    <n v="0"/>
    <n v="0"/>
    <n v="22900.984209388971"/>
  </r>
  <r>
    <s v="STND-60621"/>
    <s v="JVM Plainfield Apartments LLC"/>
    <s v="Enclave at 127th - 23653 Springs Ct - Bldg 15 - Plainfield"/>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286"/>
    <n v="0"/>
    <n v="0"/>
    <n v="0"/>
    <n v="18346.811213203691"/>
  </r>
  <r>
    <s v="STND-60622"/>
    <s v="JVM Plainfield Apartments LLC"/>
    <s v="Enclave at 127th - 23762 Springs Ct - Bldg 06 - Plainfield"/>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286"/>
    <n v="0"/>
    <n v="0"/>
    <n v="0"/>
    <n v="25763.607235562631"/>
  </r>
  <r>
    <s v="STND-60622"/>
    <s v="JVM Plainfield Apartments LLC"/>
    <s v="Enclave at 127th - 23762 Springs Ct - Bldg 06 - Plainfield"/>
    <s v="Outdoor &amp; Garage - LED Fixtures"/>
    <s v="Outdoor &amp; Garage Lighting"/>
    <s v="Exterior"/>
    <n v="0"/>
    <n v="1843.528"/>
    <n v="0"/>
    <x v="0"/>
    <x v="0"/>
    <n v="10.1978380583316"/>
    <s v="Qty / 1,000"/>
    <m/>
    <s v="Private-Lighting"/>
    <s v="lighting"/>
    <n v="3"/>
    <n v="1"/>
    <s v="Lighting"/>
    <n v="0.91633259480590001"/>
    <n v="1.30467645558681"/>
    <n v="1689.28479583733"/>
    <n v="0"/>
    <n v="0.71"/>
    <n v="1199.3922050445001"/>
    <n v="0"/>
    <n v="4903"/>
    <n v="1"/>
    <n v="1"/>
    <n v="0"/>
    <n v="0"/>
    <n v="14.276973281664301"/>
    <d v="1900-01-09T04:44:53"/>
    <n v="43286"/>
    <n v="0"/>
    <n v="0"/>
    <n v="0"/>
    <n v="12231.20747546906"/>
  </r>
  <r>
    <s v="STND-60623"/>
    <s v="JVM Plainfield Apartments LLC"/>
    <s v="Enclave at 127th - 23806 Springs Ct - Bldg 05 - Plainfield"/>
    <s v="Outdoor &amp; Garage - LED Fixtures"/>
    <s v="Outdoor &amp; Garage Lighting"/>
    <s v="Exterior"/>
    <n v="0"/>
    <n v="4746.1040000000003"/>
    <n v="0"/>
    <x v="0"/>
    <x v="0"/>
    <n v="10.1978380583316"/>
    <s v="Qty / 1,000"/>
    <m/>
    <s v="Private-Lighting"/>
    <s v="lighting"/>
    <n v="3"/>
    <n v="1"/>
    <s v="Lighting"/>
    <n v="0.91633259480590001"/>
    <n v="1.30467645558681"/>
    <n v="4349.0097935386602"/>
    <n v="0"/>
    <n v="0.71"/>
    <n v="3087.79695341245"/>
    <n v="0"/>
    <n v="4903"/>
    <n v="1"/>
    <n v="1"/>
    <n v="0"/>
    <n v="0"/>
    <n v="14.276973281664301"/>
    <d v="1900-01-09T04:44:53"/>
    <n v="43286"/>
    <n v="0"/>
    <n v="0"/>
    <n v="0"/>
    <n v="31488.853287909849"/>
  </r>
  <r>
    <s v="STND-60623"/>
    <s v="JVM Plainfield Apartments LLC"/>
    <s v="Enclave at 127th - 23806 Springs Ct - Bldg 05 - Plainfield"/>
    <s v="Outdoor &amp; Garage - LED Fixtures"/>
    <s v="Outdoor &amp; Garage Lighting"/>
    <s v="Exterior"/>
    <n v="0"/>
    <n v="1843.528"/>
    <n v="0"/>
    <x v="0"/>
    <x v="0"/>
    <n v="10.1978380583316"/>
    <s v="Qty / 1,000"/>
    <m/>
    <s v="Private-Lighting"/>
    <s v="lighting"/>
    <n v="3"/>
    <n v="1"/>
    <s v="Lighting"/>
    <n v="0.91633259480590001"/>
    <n v="1.30467645558681"/>
    <n v="1689.28479583733"/>
    <n v="0"/>
    <n v="0.71"/>
    <n v="1199.3922050445001"/>
    <n v="0"/>
    <n v="4903"/>
    <n v="1"/>
    <n v="1"/>
    <n v="0"/>
    <n v="0"/>
    <n v="14.276973281664301"/>
    <d v="1900-01-09T04:44:53"/>
    <n v="43286"/>
    <n v="0"/>
    <n v="0"/>
    <n v="0"/>
    <n v="12231.20747546906"/>
  </r>
  <r>
    <s v="STND-60624"/>
    <s v="JVM Plainfield Apartments LLC"/>
    <s v="Enclave at 127th - 23735 Springs Ct - Bldg 09 - Plainfield"/>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286"/>
    <n v="0"/>
    <n v="0"/>
    <n v="0"/>
    <n v="25763.607235562631"/>
  </r>
  <r>
    <s v="STND-60625"/>
    <s v="JVM Plainfield Apartments LLC"/>
    <s v="Enclave at 127th - 23824 Springs Ct - Bldg 03 - Plainfield"/>
    <s v="Outdoor &amp; Garage - LED Fixtures"/>
    <s v="Outdoor &amp; Garage Lighting"/>
    <s v="Exterior"/>
    <n v="0"/>
    <n v="4314.6400000000003"/>
    <n v="0"/>
    <x v="0"/>
    <x v="0"/>
    <n v="10.1978380583316"/>
    <s v="Qty / 1,000"/>
    <m/>
    <s v="Private-Lighting"/>
    <s v="lighting"/>
    <n v="3"/>
    <n v="1"/>
    <s v="Lighting"/>
    <n v="0.91633259480590001"/>
    <n v="1.30467645558681"/>
    <n v="3953.6452668533302"/>
    <n v="0"/>
    <n v="0.71"/>
    <n v="2807.08813946586"/>
    <n v="0"/>
    <n v="4903"/>
    <n v="1"/>
    <n v="1"/>
    <n v="0"/>
    <n v="0"/>
    <n v="14.276973281664301"/>
    <d v="1900-01-09T04:44:53"/>
    <n v="43286"/>
    <n v="0"/>
    <n v="0"/>
    <n v="0"/>
    <n v="28626.230261736189"/>
  </r>
  <r>
    <s v="STND-60625"/>
    <s v="JVM Plainfield Apartments LLC"/>
    <s v="Enclave at 127th - 23824 Springs Ct - Bldg 03 - Plainfield"/>
    <s v="Outdoor &amp; Garage - LED Fixtures"/>
    <s v="Outdoor &amp; Garage Lighting"/>
    <s v="Exterior"/>
    <n v="0"/>
    <n v="10139.404"/>
    <n v="0"/>
    <x v="0"/>
    <x v="0"/>
    <n v="10.1978380583316"/>
    <s v="Qty / 1,000"/>
    <m/>
    <s v="Private-Lighting"/>
    <s v="lighting"/>
    <n v="3"/>
    <n v="1"/>
    <s v="Lighting"/>
    <n v="0.91633259480590001"/>
    <n v="1.30467645558681"/>
    <n v="9291.0663771053205"/>
    <n v="0"/>
    <n v="0.71"/>
    <n v="6596.6571277447802"/>
    <n v="0"/>
    <n v="4903"/>
    <n v="1"/>
    <n v="1"/>
    <n v="0"/>
    <n v="0"/>
    <n v="14.276973281664301"/>
    <d v="1900-01-09T04:44:53"/>
    <n v="43286"/>
    <n v="0"/>
    <n v="0"/>
    <n v="0"/>
    <n v="67271.641115080143"/>
  </r>
  <r>
    <s v="STND-60626"/>
    <s v="JVM Plainfield Apartments LLC"/>
    <s v="Enclave at 127th - 23812 Springs Ct - Bldg 04 - Plainfield"/>
    <s v="Outdoor &amp; Garage - LED Fixtures"/>
    <s v="Outdoor &amp; Garage Lighting"/>
    <s v="Exterior"/>
    <n v="0"/>
    <n v="4314.6400000000003"/>
    <n v="0"/>
    <x v="0"/>
    <x v="0"/>
    <n v="10.1978380583316"/>
    <s v="Qty / 1,000"/>
    <m/>
    <s v="Private-Lighting"/>
    <s v="lighting"/>
    <n v="3"/>
    <n v="1"/>
    <s v="Lighting"/>
    <n v="0.91633259480590001"/>
    <n v="1.30467645558681"/>
    <n v="3953.6452668533302"/>
    <n v="0"/>
    <n v="0.71"/>
    <n v="2807.08813946586"/>
    <n v="0"/>
    <n v="4903"/>
    <n v="1"/>
    <n v="1"/>
    <n v="0"/>
    <n v="0"/>
    <n v="14.276973281664301"/>
    <d v="1900-01-09T04:44:53"/>
    <n v="43286"/>
    <n v="0"/>
    <n v="0"/>
    <n v="0"/>
    <n v="28626.230261736189"/>
  </r>
  <r>
    <s v="STND-60626"/>
    <s v="JVM Plainfield Apartments LLC"/>
    <s v="Enclave at 127th - 23812 Springs Ct - Bldg 04 - Plainfield"/>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286"/>
    <n v="0"/>
    <n v="0"/>
    <n v="0"/>
    <n v="18346.811213203691"/>
  </r>
  <r>
    <s v="STND-60627"/>
    <s v="JVM Plainfield Apartments LLC"/>
    <s v="Enclave at 127th - 23709 Springs Ct - Bldg 14 - Plainfield"/>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286"/>
    <n v="0"/>
    <n v="0"/>
    <n v="0"/>
    <n v="22900.984209388971"/>
  </r>
  <r>
    <s v="STND-60627"/>
    <s v="JVM Plainfield Apartments LLC"/>
    <s v="Enclave at 127th - 23709 Springs Ct - Bldg 14 - Plainfield"/>
    <s v="Outdoor &amp; Garage - LED Fixtures"/>
    <s v="Outdoor &amp; Garage Lighting"/>
    <s v="Exterior"/>
    <n v="0"/>
    <n v="1843.528"/>
    <n v="0"/>
    <x v="0"/>
    <x v="0"/>
    <n v="10.1978380583316"/>
    <s v="Qty / 1,000"/>
    <m/>
    <s v="Private-Lighting"/>
    <s v="lighting"/>
    <n v="3"/>
    <n v="1"/>
    <s v="Lighting"/>
    <n v="0.91633259480590001"/>
    <n v="1.30467645558681"/>
    <n v="1689.28479583733"/>
    <n v="0"/>
    <n v="0.71"/>
    <n v="1199.3922050445001"/>
    <n v="0"/>
    <n v="4903"/>
    <n v="1"/>
    <n v="1"/>
    <n v="0"/>
    <n v="0"/>
    <n v="14.276973281664301"/>
    <d v="1900-01-09T04:44:53"/>
    <n v="43286"/>
    <n v="0"/>
    <n v="0"/>
    <n v="0"/>
    <n v="12231.20747546906"/>
  </r>
  <r>
    <s v="STND-60628"/>
    <s v="JVM Plainfield Apartments LLC"/>
    <s v="Enclave at 127th - 23753 Springs Ct - Bldg 07 - Plainfield"/>
    <s v="Outdoor &amp; Garage - LED Fixtures"/>
    <s v="Outdoor &amp; Garage Lighting"/>
    <s v="Exterior"/>
    <n v="0"/>
    <n v="4314.6400000000003"/>
    <n v="0"/>
    <x v="0"/>
    <x v="0"/>
    <n v="10.1978380583316"/>
    <s v="Qty / 1,000"/>
    <m/>
    <s v="Private-Lighting"/>
    <s v="lighting"/>
    <n v="3"/>
    <n v="1"/>
    <s v="Lighting"/>
    <n v="0.91633259480590001"/>
    <n v="1.30467645558681"/>
    <n v="3953.6452668533302"/>
    <n v="0"/>
    <n v="0.71"/>
    <n v="2807.08813946586"/>
    <n v="0"/>
    <n v="4903"/>
    <n v="1"/>
    <n v="1"/>
    <n v="0"/>
    <n v="0"/>
    <n v="14.276973281664301"/>
    <d v="1900-01-09T04:44:53"/>
    <n v="43286"/>
    <n v="0"/>
    <n v="0"/>
    <n v="0"/>
    <n v="28626.230261736189"/>
  </r>
  <r>
    <s v="STND-60628"/>
    <s v="JVM Plainfield Apartments LLC"/>
    <s v="Enclave at 127th - 23753 Springs Ct - Bldg 07 - Plainfield"/>
    <s v="Outdoor &amp; Garage - LED Fixtures"/>
    <s v="Outdoor &amp; Garage Lighting"/>
    <s v="Exterior"/>
    <n v="0"/>
    <n v="6452.348"/>
    <n v="0"/>
    <x v="0"/>
    <x v="0"/>
    <n v="10.1978380583316"/>
    <s v="Qty / 1,000"/>
    <m/>
    <s v="Private-Lighting"/>
    <s v="lighting"/>
    <n v="3"/>
    <n v="1"/>
    <s v="Lighting"/>
    <n v="0.91633259480590001"/>
    <n v="1.30467645558681"/>
    <n v="5912.4967854306597"/>
    <n v="0"/>
    <n v="0.71"/>
    <n v="4197.8727176557704"/>
    <n v="0"/>
    <n v="4903"/>
    <n v="1"/>
    <n v="1"/>
    <n v="0"/>
    <n v="0"/>
    <n v="14.276973281664301"/>
    <d v="1900-01-09T04:44:53"/>
    <n v="43286"/>
    <n v="0"/>
    <n v="0"/>
    <n v="0"/>
    <n v="42809.226164141917"/>
  </r>
  <r>
    <s v="STND-60629"/>
    <s v="JVM Plainfield Apartments LLC"/>
    <s v="Enclave at 127th - 23716 Springs Ct - Bldg 12 - Plainfield"/>
    <s v="Outdoor &amp; Garage - LED Fixtures"/>
    <s v="Outdoor &amp; Garage Lighting"/>
    <s v="Exterior"/>
    <n v="0"/>
    <n v="3020.248"/>
    <n v="0"/>
    <x v="0"/>
    <x v="0"/>
    <n v="10.1978380583316"/>
    <s v="Qty / 1,000"/>
    <m/>
    <s v="Private-Lighting"/>
    <s v="lighting"/>
    <n v="3"/>
    <n v="1"/>
    <s v="Lighting"/>
    <n v="0.91633259480590001"/>
    <n v="1.30467645558681"/>
    <n v="2767.5516867973301"/>
    <n v="0"/>
    <n v="0.71"/>
    <n v="1964.9616976261"/>
    <n v="0"/>
    <n v="4903"/>
    <n v="1"/>
    <n v="1"/>
    <n v="0"/>
    <n v="0"/>
    <n v="14.276973281664301"/>
    <d v="1900-01-09T04:44:53"/>
    <n v="43286"/>
    <n v="0"/>
    <n v="0"/>
    <n v="0"/>
    <n v="20038.361183215311"/>
  </r>
  <r>
    <s v="STND-60630"/>
    <s v="JVM Plainfield Apartments LLC"/>
    <s v="Enclave at 127th - 23650 Springs Ct - Bldg 17 - Plainfield"/>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286"/>
    <n v="0"/>
    <n v="0"/>
    <n v="0"/>
    <n v="25763.607235562631"/>
  </r>
  <r>
    <s v="STND-60630"/>
    <s v="JVM Plainfield Apartments LLC"/>
    <s v="Enclave at 127th - 23650 Springs Ct - Bldg 17 - Plainfield"/>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286"/>
    <n v="0"/>
    <n v="0"/>
    <n v="0"/>
    <n v="18346.811213203691"/>
  </r>
  <r>
    <s v="STND-60631"/>
    <s v="JVM Plainfield Apartments LLC"/>
    <s v="Enclave at 127th - 23734 Springs Ct - Bldg 10 - Plainfield"/>
    <s v="Outdoor &amp; Garage - LED Fixtures"/>
    <s v="Outdoor &amp; Garage Lighting"/>
    <s v="Exterior"/>
    <n v="0"/>
    <n v="5177.5680000000002"/>
    <n v="0"/>
    <x v="0"/>
    <x v="0"/>
    <n v="10.1978380583316"/>
    <s v="Qty / 1,000"/>
    <m/>
    <s v="Private-Lighting"/>
    <s v="lighting"/>
    <n v="3"/>
    <n v="1"/>
    <s v="Lighting"/>
    <n v="0.91633259480590001"/>
    <n v="1.30467645558681"/>
    <n v="4744.3743202239903"/>
    <n v="0"/>
    <n v="0.71"/>
    <n v="3368.50576735903"/>
    <n v="0"/>
    <n v="4903"/>
    <n v="1"/>
    <n v="1"/>
    <n v="0"/>
    <n v="0"/>
    <n v="14.276973281664301"/>
    <d v="1900-01-09T04:44:53"/>
    <n v="43286"/>
    <n v="0"/>
    <n v="0"/>
    <n v="0"/>
    <n v="34351.476314083404"/>
  </r>
  <r>
    <s v="STND-60631"/>
    <s v="JVM Plainfield Apartments LLC"/>
    <s v="Enclave at 127th - 23734 Springs Ct - Bldg 10 - Plainfield"/>
    <s v="Outdoor &amp; Garage - LED Fixtures"/>
    <s v="Outdoor &amp; Garage Lighting"/>
    <s v="Exterior"/>
    <n v="0"/>
    <n v="4608.82"/>
    <n v="0"/>
    <x v="0"/>
    <x v="0"/>
    <n v="10.1978380583316"/>
    <s v="Qty / 1,000"/>
    <m/>
    <s v="Private-Lighting"/>
    <s v="lighting"/>
    <n v="3"/>
    <n v="1"/>
    <s v="Lighting"/>
    <n v="0.91633259480590001"/>
    <n v="1.30467645558681"/>
    <n v="4223.2119895933301"/>
    <n v="0"/>
    <n v="0.71"/>
    <n v="2998.4805126112601"/>
    <n v="0"/>
    <n v="4903"/>
    <n v="1"/>
    <n v="1"/>
    <n v="0"/>
    <n v="0"/>
    <n v="14.276973281664301"/>
    <d v="1900-01-09T04:44:53"/>
    <n v="43286"/>
    <n v="0"/>
    <n v="0"/>
    <n v="0"/>
    <n v="30578.018688672753"/>
  </r>
  <r>
    <s v="STND-60632"/>
    <s v="JVM PLAINFIELD APARTMENTS LLC"/>
    <s v="Enclave at 127th - 23728 Springs Ct - Bldg 11 - Plainfield"/>
    <s v="Outdoor &amp; Garage - LED Fixtures"/>
    <s v="Outdoor &amp; Garage Lighting"/>
    <s v="Exterior"/>
    <n v="0"/>
    <n v="4314.6400000000003"/>
    <n v="0"/>
    <x v="0"/>
    <x v="0"/>
    <n v="10.1978380583316"/>
    <s v="Qty / 1,000"/>
    <m/>
    <s v="Private-Lighting"/>
    <s v="lighting"/>
    <n v="3"/>
    <n v="1"/>
    <s v="Lighting"/>
    <n v="0.91633259480590001"/>
    <n v="1.30467645558681"/>
    <n v="3953.6452668533302"/>
    <n v="0"/>
    <n v="0.71"/>
    <n v="2807.08813946586"/>
    <n v="0"/>
    <n v="4903"/>
    <n v="1"/>
    <n v="1"/>
    <n v="0"/>
    <n v="0"/>
    <n v="14.276973281664301"/>
    <d v="1900-01-09T04:44:53"/>
    <n v="43286"/>
    <n v="0"/>
    <n v="0"/>
    <n v="0"/>
    <n v="28626.230261736189"/>
  </r>
  <r>
    <s v="STND-60632"/>
    <s v="JVM PLAINFIELD APARTMENTS LLC"/>
    <s v="Enclave at 127th - 23728 Springs Ct - Bldg 11 - Plainfield"/>
    <s v="Outdoor &amp; Garage - LED Fixtures"/>
    <s v="Outdoor &amp; Garage Lighting"/>
    <s v="Exterior"/>
    <n v="0"/>
    <n v="5530.5839999999998"/>
    <n v="0"/>
    <x v="0"/>
    <x v="0"/>
    <n v="10.1978380583316"/>
    <s v="Qty / 1,000"/>
    <m/>
    <s v="Private-Lighting"/>
    <s v="lighting"/>
    <n v="3"/>
    <n v="1"/>
    <s v="Lighting"/>
    <n v="0.91633259480590001"/>
    <n v="1.30467645558681"/>
    <n v="5067.8543875119904"/>
    <n v="0"/>
    <n v="0.71"/>
    <n v="3598.17661513351"/>
    <n v="0"/>
    <n v="4903"/>
    <n v="1"/>
    <n v="1"/>
    <n v="0"/>
    <n v="0"/>
    <n v="14.276973281664301"/>
    <d v="1900-01-09T04:44:53"/>
    <n v="43286"/>
    <n v="0"/>
    <n v="0"/>
    <n v="0"/>
    <n v="36693.622426407281"/>
  </r>
  <r>
    <s v="STND-60633"/>
    <s v="JVM Plainfield Apartments LLC"/>
    <s v="Enclave at 127th - 23823 Springs Ct - Bldg 02 - Plainfield"/>
    <s v="Outdoor &amp; Garage - LED Fixtures"/>
    <s v="Outdoor &amp; Garage Lighting"/>
    <s v="Exterior"/>
    <n v="0"/>
    <n v="3451.712"/>
    <n v="0"/>
    <x v="0"/>
    <x v="0"/>
    <n v="10.1978380583316"/>
    <s v="Qty / 1,000"/>
    <m/>
    <s v="Private-Lighting"/>
    <s v="lighting"/>
    <n v="3"/>
    <n v="1"/>
    <s v="Lighting"/>
    <n v="0.91633259480590001"/>
    <n v="1.30467645558681"/>
    <n v="3162.9162134826602"/>
    <n v="0"/>
    <n v="0.71"/>
    <n v="2245.67051157269"/>
    <n v="0"/>
    <n v="4903"/>
    <n v="1"/>
    <n v="1"/>
    <n v="0"/>
    <n v="0"/>
    <n v="14.276973281664301"/>
    <d v="1900-01-09T04:44:53"/>
    <n v="43286"/>
    <n v="0"/>
    <n v="0"/>
    <n v="0"/>
    <n v="22900.984209388971"/>
  </r>
  <r>
    <s v="STND-60634"/>
    <s v="JVM Plainfield Apartments LLC"/>
    <s v="Enclave at 127th - 23710 Springs Ct - Bldg 13 - Plainfield"/>
    <s v="Outdoor &amp; Garage - LED Fixtures"/>
    <s v="Outdoor &amp; Garage Lighting"/>
    <s v="Exterior"/>
    <n v="0"/>
    <n v="4746.1040000000003"/>
    <n v="0"/>
    <x v="0"/>
    <x v="0"/>
    <n v="10.1978380583316"/>
    <s v="Qty / 1,000"/>
    <m/>
    <s v="Private-Lighting"/>
    <s v="lighting"/>
    <n v="3"/>
    <n v="1"/>
    <s v="Lighting"/>
    <n v="0.91633259480590001"/>
    <n v="1.30467645558681"/>
    <n v="4349.0097935386602"/>
    <n v="0"/>
    <n v="0.71"/>
    <n v="3087.79695341245"/>
    <n v="0"/>
    <n v="4903"/>
    <n v="1"/>
    <n v="1"/>
    <n v="0"/>
    <n v="0"/>
    <n v="14.276973281664301"/>
    <d v="1900-01-09T04:44:53"/>
    <n v="43286"/>
    <n v="0"/>
    <n v="0"/>
    <n v="0"/>
    <n v="31488.853287909849"/>
  </r>
  <r>
    <s v="STND-60634"/>
    <s v="JVM Plainfield Apartments LLC"/>
    <s v="Enclave at 127th - 23710 Springs Ct - Bldg 13 - Plainfield"/>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286"/>
    <n v="0"/>
    <n v="0"/>
    <n v="0"/>
    <n v="18346.811213203691"/>
  </r>
  <r>
    <s v="STND-60635"/>
    <s v="JVM Plainfield Apartments LLC"/>
    <s v="Enclave at 127th - 23807 Springs Ct - Bldg 01 - Plainfield"/>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286"/>
    <n v="0"/>
    <n v="0"/>
    <n v="0"/>
    <n v="25763.607235562631"/>
  </r>
  <r>
    <s v="STND-60636"/>
    <s v="JVM Plainfield Apartments LLC"/>
    <s v="Enclave at 127th - 23747 Springs Ct - Bldg 08 - Plainfield"/>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286"/>
    <n v="0"/>
    <n v="0"/>
    <n v="0"/>
    <n v="25763.607235562631"/>
  </r>
  <r>
    <s v="STND-60638"/>
    <s v="Distinctive Gold Jewelry, Inc"/>
    <s v="Distinctive Gold Jewelry Inc - 19991 S LaGrange Rd - Frankfort"/>
    <s v="LED Channel Sign"/>
    <s v="Outdoor &amp; Garage Lighting"/>
    <s v="Exterior"/>
    <n v="0"/>
    <n v="1833.7"/>
    <n v="0.374"/>
    <x v="0"/>
    <x v="0"/>
    <n v="10.1978380583316"/>
    <s v="Qty / 1,000"/>
    <m/>
    <s v="Private-Lighting"/>
    <s v="lighting"/>
    <n v="3"/>
    <n v="1"/>
    <s v="Lighting"/>
    <n v="0.91633259480590001"/>
    <n v="1.30467645558681"/>
    <n v="1680.2790790955801"/>
    <n v="0.48794899438946598"/>
    <n v="0.71"/>
    <n v="1192.99814615786"/>
    <n v="0.34644378601652098"/>
    <n v="4903"/>
    <n v="1"/>
    <n v="1"/>
    <n v="0"/>
    <n v="0"/>
    <n v="14.276973281664301"/>
    <d v="1900-01-09T04:44:53"/>
    <n v="43305"/>
    <n v="0.48794899438946598"/>
    <n v="0"/>
    <n v="0"/>
    <n v="12166.001898407669"/>
  </r>
  <r>
    <s v="STND-60638"/>
    <s v="Distinctive Gold Jewelry, Inc"/>
    <s v="Distinctive Gold Jewelry Inc - 19991 S LaGrange Rd - Frankfort"/>
    <s v="LED Channel Sign"/>
    <s v="Outdoor &amp; Garage Lighting"/>
    <s v="Exterior"/>
    <n v="0"/>
    <n v="4638.26"/>
    <n v="0.94599999999999995"/>
    <x v="0"/>
    <x v="0"/>
    <n v="10.1978380583316"/>
    <s v="Qty / 1,000"/>
    <m/>
    <s v="Private-Lighting"/>
    <s v="lighting"/>
    <n v="3"/>
    <n v="1"/>
    <s v="Lighting"/>
    <n v="0.91633259480590001"/>
    <n v="1.30467645558681"/>
    <n v="4250.1888211844098"/>
    <n v="1.2342239269851201"/>
    <n v="0.71"/>
    <n v="3017.63406304093"/>
    <n v="0.87629898815943397"/>
    <n v="4903"/>
    <n v="1"/>
    <n v="1"/>
    <n v="0"/>
    <n v="0"/>
    <n v="14.276973281664301"/>
    <d v="1900-01-09T04:44:53"/>
    <n v="43305"/>
    <n v="1.2342239269851201"/>
    <n v="0"/>
    <n v="0"/>
    <n v="30773.343494196615"/>
  </r>
  <r>
    <s v="STND-60639"/>
    <s v="Little Friends, Inc."/>
    <s v="Little Friends Inc - 2302 Wisconsin Ave - Downers Grove"/>
    <s v="New Indoor LED Fixtures"/>
    <s v="Indoor Lighting"/>
    <s v="Office"/>
    <n v="0"/>
    <n v="19503.349999999999"/>
    <n v="4.3855019999999998"/>
    <x v="0"/>
    <x v="0"/>
    <n v="15"/>
    <s v="Qty / 1,000"/>
    <m/>
    <s v="Private-Lighting"/>
    <s v="lighting"/>
    <n v="3"/>
    <n v="1"/>
    <s v="Lighting"/>
    <n v="0.91633259480590001"/>
    <n v="1.30467645558681"/>
    <n v="17871.5553129076"/>
    <n v="5.72166120532885"/>
    <n v="0.71"/>
    <n v="12688.8042721644"/>
    <n v="4.0623794557834803"/>
    <n v="2885"/>
    <n v="1.165"/>
    <n v="1.3779999999999999"/>
    <n v="2.5499999999999998E-2"/>
    <n v="0.55000000000000004"/>
    <n v="24.263431542460999"/>
    <d v="1900-01-16T07:56:40"/>
    <n v="43302"/>
    <n v="7.5493616642417898"/>
    <n v="391.17996607651901"/>
    <n v="0"/>
    <n v="190332.06408246601"/>
  </r>
  <r>
    <s v="STND-60640"/>
    <s v="Aldi Inc."/>
    <s v="Aldi Inc (BAT #17 Elk Grove) - 905 Meacham Rd - Elk Grove Village"/>
    <s v="Anti-Sweat Heater Controls for Glass Door Cooler or Refrigerator"/>
    <s v="Refrigeration"/>
    <s v="Grocery/convenience"/>
    <n v="0"/>
    <n v="24096.1"/>
    <n v="0"/>
    <x v="2"/>
    <x v="0"/>
    <n v="12"/>
    <s v="NA"/>
    <m/>
    <s v="Private-Non-Lighting"/>
    <s v="non_lighting"/>
    <n v="3"/>
    <n v="1"/>
    <s v="Non-Lighting"/>
    <n v="0.98952339343681495"/>
    <n v="0.43468415683807998"/>
    <n v="23843.654640592798"/>
    <n v="0"/>
    <n v="0.7"/>
    <n v="16690.558248415"/>
    <n v="0"/>
    <n v="4661"/>
    <n v="1.07"/>
    <n v="1.24"/>
    <n v="2.9000000000000001E-2"/>
    <n v="0.745"/>
    <n v="15.018236429950701"/>
    <d v="1900-01-09T17:27:20"/>
    <n v="43299"/>
    <n v="0"/>
    <n v="0"/>
    <n v="0"/>
    <n v="200286.69898098"/>
  </r>
  <r>
    <s v="STND-60640"/>
    <s v="Aldi Inc."/>
    <s v="Aldi Inc (BAT #17 Elk Grove) - 905 Meacham Rd - Elk Grove Village"/>
    <s v="LED Refrigerated Display Case Lighting for Open and Closed Cases"/>
    <s v="Refrigeration"/>
    <s v="Grocery/convenience"/>
    <n v="0"/>
    <n v="33461.440000000002"/>
    <n v="3.9820799999999998"/>
    <x v="2"/>
    <x v="0"/>
    <n v="8.6177180282661094"/>
    <s v="ΔkWpeak / CF"/>
    <n v="0.69"/>
    <s v="Private-Non-Lighting"/>
    <s v="non_lighting"/>
    <n v="3"/>
    <n v="1"/>
    <s v="Non-Lighting"/>
    <n v="0.98952339343681495"/>
    <n v="0.43468415683807998"/>
    <n v="33110.877658082398"/>
    <n v="1.73094708726178"/>
    <n v="0.7"/>
    <n v="23177.614360657699"/>
    <n v="1.2116629610832499"/>
    <n v="4661"/>
    <n v="1.07"/>
    <n v="1.24"/>
    <n v="2.9000000000000001E-2"/>
    <n v="0.745"/>
    <n v="15.018236429950701"/>
    <d v="1900-01-09T17:27:20"/>
    <n v="43299"/>
    <n v="2.5086189670460599"/>
    <n v="0"/>
    <n v="0"/>
    <n v="199738.14512803932"/>
  </r>
  <r>
    <s v="STND-60640"/>
    <s v="Aldi Inc."/>
    <s v="Aldi Inc (BAT #17 Elk Grove) - 905 Meacham Rd - Elk Grove Village"/>
    <s v="Night Covers"/>
    <s v="Refrigeration"/>
    <s v="Grocery/convenience"/>
    <n v="0"/>
    <n v="30784"/>
    <n v="0"/>
    <x v="2"/>
    <x v="0"/>
    <n v="5"/>
    <s v="NA"/>
    <m/>
    <s v="Private-Non-Lighting"/>
    <s v="non_lighting"/>
    <n v="3"/>
    <n v="1"/>
    <s v="Non-Lighting"/>
    <n v="0.98952339343681495"/>
    <n v="0.43468415683807998"/>
    <n v="30461.488143558901"/>
    <n v="0"/>
    <n v="0.7"/>
    <n v="21323.041700491201"/>
    <n v="0"/>
    <n v="4661"/>
    <n v="1.07"/>
    <n v="1.24"/>
    <n v="2.9000000000000001E-2"/>
    <n v="0.745"/>
    <n v="15.018236429950701"/>
    <d v="1900-01-09T17:27:20"/>
    <n v="43299"/>
    <n v="0"/>
    <n v="0"/>
    <n v="0"/>
    <n v="106615.20850245601"/>
  </r>
  <r>
    <s v="STND-60640"/>
    <s v="Aldi Inc."/>
    <s v="Aldi Inc (BAT #17 Elk Grove) - 905 Meacham Rd - Elk Grove Village"/>
    <s v="Strip Curtains"/>
    <s v="Refrigeration"/>
    <s v="Grocery/convenience"/>
    <n v="0"/>
    <n v="11232"/>
    <n v="1.2813140000000001"/>
    <x v="2"/>
    <x v="0"/>
    <n v="4"/>
    <s v="ΔkWpeak / CF"/>
    <n v="1"/>
    <s v="Private-Non-Lighting"/>
    <s v="non_lighting"/>
    <n v="3"/>
    <n v="1"/>
    <s v="Non-Lighting"/>
    <n v="0.98952339343681495"/>
    <n v="0.43468415683807998"/>
    <n v="11114.3267550823"/>
    <n v="0.55696689573482805"/>
    <n v="0.7"/>
    <n v="7780.0287285576196"/>
    <n v="0.38987682701437998"/>
    <n v="4661"/>
    <n v="1.07"/>
    <n v="1.24"/>
    <n v="2.9000000000000001E-2"/>
    <n v="0.745"/>
    <n v="15.018236429950701"/>
    <d v="1900-01-09T17:27:20"/>
    <n v="43299"/>
    <n v="0.55696689573482805"/>
    <n v="0"/>
    <n v="0"/>
    <n v="31120.114914230478"/>
  </r>
  <r>
    <s v="STND-60640"/>
    <s v="Aldi Inc."/>
    <s v="Aldi Inc (BAT #17 Elk Grove) - 905 Meacham Rd - Elk Grove Village"/>
    <s v="Strip Curtains"/>
    <s v="Refrigeration"/>
    <s v="Grocery/convenience"/>
    <n v="0"/>
    <n v="34900"/>
    <n v="3.9812910000000001"/>
    <x v="2"/>
    <x v="0"/>
    <n v="4"/>
    <s v="ΔkWpeak / CF"/>
    <n v="1"/>
    <s v="Private-Non-Lighting"/>
    <s v="non_lighting"/>
    <n v="3"/>
    <n v="1"/>
    <s v="Non-Lighting"/>
    <n v="0.98952339343681495"/>
    <n v="0.43468415683807998"/>
    <n v="34534.3664309448"/>
    <n v="1.73060412146204"/>
    <n v="0.7"/>
    <n v="24174.056501661398"/>
    <n v="1.2114228850234301"/>
    <n v="4661"/>
    <n v="1.07"/>
    <n v="1.24"/>
    <n v="2.9000000000000001E-2"/>
    <n v="0.745"/>
    <n v="15.018236429950701"/>
    <d v="1900-01-09T17:27:20"/>
    <n v="43299"/>
    <n v="1.73060412146204"/>
    <n v="0"/>
    <n v="0"/>
    <n v="96696.226006645593"/>
  </r>
  <r>
    <s v="STND-60641"/>
    <s v="AEROPRES CORPORATION"/>
    <s v="Aeropres Corp AFE 802-2355 - 26060 S Rt 52 - Manhattan"/>
    <s v="New Indoor LED Fixtures"/>
    <s v="Indoor Lighting"/>
    <s v="Manufacturing"/>
    <n v="0"/>
    <n v="301.46300000000002"/>
    <n v="5.3913999999999997E-2"/>
    <x v="0"/>
    <x v="0"/>
    <n v="10.827197921178"/>
    <s v="Qty / 1,000"/>
    <m/>
    <s v="Private-Lighting"/>
    <s v="lighting"/>
    <n v="2"/>
    <n v="1"/>
    <s v="Lighting"/>
    <n v="0.97902139861649395"/>
    <n v="0.93591656730105399"/>
    <n v="295.13872789112401"/>
    <n v="5.0459005809469E-2"/>
    <n v="0.71"/>
    <n v="209.548496802698"/>
    <n v="3.5825894124723E-2"/>
    <n v="4618"/>
    <n v="1.02"/>
    <n v="1.04"/>
    <n v="1.2E-2"/>
    <n v="0.81"/>
    <n v="15.158077089649201"/>
    <d v="1900-01-09T19:51:10"/>
    <n v="43299"/>
    <n v="5.9899104712095197E-2"/>
    <n v="3.4722203281308701"/>
    <n v="0"/>
    <n v="2268.8230489681464"/>
  </r>
  <r>
    <s v="STND-60641"/>
    <s v="AEROPRES CORPORATION"/>
    <s v="Aeropres Corp AFE 802-2355 - 26060 S Rt 52 - Manhattan"/>
    <s v="New Indoor LED Fixtures"/>
    <s v="Indoor Lighting"/>
    <s v="Manufacturing"/>
    <n v="0"/>
    <n v="19124.062000000002"/>
    <n v="3.4201440000000001"/>
    <x v="0"/>
    <x v="0"/>
    <n v="10.827197921178"/>
    <s v="Qty / 1,000"/>
    <m/>
    <s v="Private-Lighting"/>
    <s v="lighting"/>
    <n v="2"/>
    <n v="1"/>
    <s v="Lighting"/>
    <n v="0.97902139861649395"/>
    <n v="0.93591656730105399"/>
    <n v="18722.865926468501"/>
    <n v="3.20096943215529"/>
    <n v="0.71"/>
    <n v="13293.2348077927"/>
    <n v="2.27268829683026"/>
    <n v="4618"/>
    <n v="1.02"/>
    <n v="1.04"/>
    <n v="1.2E-2"/>
    <n v="0.81"/>
    <n v="15.158077089649201"/>
    <d v="1900-01-09T19:51:10"/>
    <n v="43299"/>
    <n v="3.7998212632422801"/>
    <n v="220.26901089962999"/>
    <n v="0"/>
    <n v="143928.48427666415"/>
  </r>
  <r>
    <s v="STND-60641"/>
    <s v="AEROPRES CORPORATION"/>
    <s v="Aeropres Corp AFE 802-2355 - 26060 S Rt 52 - Manhattan"/>
    <s v="Outdoor &amp; Garage - LED Fixtures"/>
    <s v="Outdoor &amp; Garage Lighting"/>
    <s v="Exterior"/>
    <n v="0"/>
    <n v="107081.52"/>
    <n v="0"/>
    <x v="0"/>
    <x v="0"/>
    <n v="10.1978380583316"/>
    <s v="Qty / 1,000"/>
    <m/>
    <s v="Private-Lighting"/>
    <s v="lighting"/>
    <n v="2"/>
    <n v="1"/>
    <s v="Lighting"/>
    <n v="0.97902139861649395"/>
    <n v="0.93591656730105399"/>
    <n v="104835.09947638"/>
    <n v="0"/>
    <n v="0.71"/>
    <n v="74432.920628229796"/>
    <n v="0"/>
    <n v="4903"/>
    <n v="1"/>
    <n v="1"/>
    <n v="0"/>
    <n v="0"/>
    <n v="14.276973281664301"/>
    <d v="1900-01-09T04:44:53"/>
    <n v="43299"/>
    <n v="0"/>
    <n v="0"/>
    <n v="0"/>
    <n v="759054.8707753371"/>
  </r>
  <r>
    <s v="STND-60641"/>
    <s v="AEROPRES CORPORATION"/>
    <s v="Aeropres Corp AFE 802-2355 - 26060 S Rt 52 - Manhattan"/>
    <s v="Outdoor &amp; Garage - LED Fixtures"/>
    <s v="Outdoor &amp; Garage Lighting"/>
    <s v="Exterior"/>
    <n v="0"/>
    <n v="1054.145"/>
    <n v="0"/>
    <x v="0"/>
    <x v="0"/>
    <n v="10.1978380583316"/>
    <s v="Qty / 1,000"/>
    <m/>
    <s v="Private-Lighting"/>
    <s v="lighting"/>
    <n v="2"/>
    <n v="1"/>
    <s v="Lighting"/>
    <n v="0.97902139861649395"/>
    <n v="0.93591656730105399"/>
    <n v="1032.03051224458"/>
    <n v="0"/>
    <n v="0.71"/>
    <n v="732.741663693654"/>
    <n v="0"/>
    <n v="4903"/>
    <n v="1"/>
    <n v="1"/>
    <n v="0"/>
    <n v="0"/>
    <n v="14.276973281664301"/>
    <d v="1900-01-09T04:44:53"/>
    <n v="43299"/>
    <n v="0"/>
    <n v="0"/>
    <n v="0"/>
    <n v="7472.3808249403592"/>
  </r>
  <r>
    <s v="STND-60641"/>
    <s v="AEROPRES CORPORATION"/>
    <s v="Aeropres Corp AFE 802-2355 - 26060 S Rt 52 - Manhattan"/>
    <s v="Outdoor &amp; Garage - LED Fixtures"/>
    <s v="Outdoor &amp; Garage Lighting"/>
    <s v="Exterior"/>
    <n v="0"/>
    <n v="318.69499999999999"/>
    <n v="0"/>
    <x v="0"/>
    <x v="0"/>
    <n v="10.1978380583316"/>
    <s v="Qty / 1,000"/>
    <m/>
    <s v="Private-Lighting"/>
    <s v="lighting"/>
    <n v="2"/>
    <n v="1"/>
    <s v="Lighting"/>
    <n v="0.97902139861649395"/>
    <n v="0.93591656730105399"/>
    <n v="312.00922463208298"/>
    <n v="0"/>
    <n v="0.71"/>
    <n v="221.52654948877901"/>
    <n v="0"/>
    <n v="4903"/>
    <n v="1"/>
    <n v="1"/>
    <n v="0"/>
    <n v="0"/>
    <n v="14.276973281664301"/>
    <d v="1900-01-09T04:44:53"/>
    <n v="43299"/>
    <n v="0"/>
    <n v="0"/>
    <n v="0"/>
    <n v="2259.0918773075491"/>
  </r>
  <r>
    <s v="STND-60641"/>
    <s v="AEROPRES CORPORATION"/>
    <s v="Aeropres Corp AFE 802-2355 - 26060 S Rt 52 - Manhattan"/>
    <s v="Outdoor &amp; Garage - LED Fixtures"/>
    <s v="Outdoor &amp; Garage Lighting"/>
    <s v="Exterior"/>
    <n v="0"/>
    <n v="2990.83"/>
    <n v="0"/>
    <x v="0"/>
    <x v="0"/>
    <n v="10.1978380583316"/>
    <s v="Qty / 1,000"/>
    <m/>
    <s v="Private-Lighting"/>
    <s v="lighting"/>
    <n v="2"/>
    <n v="1"/>
    <s v="Lighting"/>
    <n v="0.97902139861649395"/>
    <n v="0.93591656730105399"/>
    <n v="2928.0865696241699"/>
    <n v="0"/>
    <n v="0.71"/>
    <n v="2078.94146443316"/>
    <n v="0"/>
    <n v="4903"/>
    <n v="1"/>
    <n v="1"/>
    <n v="0"/>
    <n v="0"/>
    <n v="14.276973281664301"/>
    <d v="1900-01-09T04:44:53"/>
    <n v="43299"/>
    <n v="0"/>
    <n v="0"/>
    <n v="0"/>
    <n v="21200.708387040111"/>
  </r>
  <r>
    <s v="STND-60642"/>
    <s v="Century Plating Co., Inc."/>
    <s v="Century Plating - 2939 N Oakley Ave - Chicago"/>
    <s v="New Indoor LED Fixtures"/>
    <s v="Indoor Lighting"/>
    <s v="Manufacturing"/>
    <n v="0"/>
    <n v="10711.359"/>
    <n v="1.915618"/>
    <x v="0"/>
    <x v="0"/>
    <n v="10.827197921178"/>
    <s v="Qty / 1,000"/>
    <m/>
    <s v="Private-Lighting"/>
    <s v="lighting"/>
    <n v="2"/>
    <n v="1"/>
    <s v="Lighting"/>
    <n v="0.97902139861649395"/>
    <n v="0.93591656730105399"/>
    <n v="10486.649669263399"/>
    <n v="1.79285862282011"/>
    <n v="0.71"/>
    <n v="7445.5212651769898"/>
    <n v="1.2729296222022799"/>
    <n v="4618"/>
    <n v="1.02"/>
    <n v="1.04"/>
    <n v="1.2E-2"/>
    <n v="0.81"/>
    <n v="15.158077089649201"/>
    <d v="1900-01-09T19:51:10"/>
    <n v="43342"/>
    <n v="2.12827471844742"/>
    <n v="123.372349050157"/>
    <n v="0"/>
    <n v="80614.132364410892"/>
  </r>
  <r>
    <s v="STND-60642"/>
    <s v="Century Plating Co., Inc."/>
    <s v="Century Plating - 2939 N Oakley Ave - Chicago"/>
    <s v="New Indoor LED Fixtures"/>
    <s v="Indoor Lighting"/>
    <s v="Manufacturing"/>
    <n v="0"/>
    <n v="58163.525000000001"/>
    <n v="10.401954999999999"/>
    <x v="0"/>
    <x v="0"/>
    <n v="10.827197921178"/>
    <s v="Qty / 1,000"/>
    <m/>
    <s v="Private-Lighting"/>
    <s v="lighting"/>
    <n v="2"/>
    <n v="1"/>
    <s v="Lighting"/>
    <n v="0.97902139861649395"/>
    <n v="0.93591656730105399"/>
    <n v="56943.335593965399"/>
    <n v="9.7353620168200301"/>
    <n v="0.71"/>
    <n v="40429.768271715402"/>
    <n v="6.9121070319422202"/>
    <n v="4618"/>
    <n v="1.02"/>
    <n v="1.04"/>
    <n v="1.2E-2"/>
    <n v="0.81"/>
    <n v="15.158077089649201"/>
    <d v="1900-01-09T19:51:10"/>
    <n v="43342"/>
    <n v="11.556697550831"/>
    <n v="669.92159522312204"/>
    <n v="0"/>
    <n v="437741.10298522527"/>
  </r>
  <r>
    <s v="STND-60642"/>
    <s v="Century Plating Co., Inc."/>
    <s v="Century Plating - 2939 N Oakley Ave - Chicago"/>
    <s v="New Indoor LED Fixtures"/>
    <s v="Indoor Lighting"/>
    <s v="Manufacturing"/>
    <n v="0"/>
    <n v="2242.1309999999999"/>
    <n v="0.40098200000000001"/>
    <x v="0"/>
    <x v="0"/>
    <n v="10.827197921178"/>
    <s v="Qty / 1,000"/>
    <m/>
    <s v="Private-Lighting"/>
    <s v="lighting"/>
    <n v="2"/>
    <n v="1"/>
    <s v="Lighting"/>
    <n v="0.97902139861649395"/>
    <n v="0.93591656730105399"/>
    <n v="2195.0942275013999"/>
    <n v="0.37528569698951098"/>
    <n v="0.71"/>
    <n v="1558.5169015259901"/>
    <n v="0.266452844862553"/>
    <n v="4618"/>
    <n v="1.02"/>
    <n v="1.04"/>
    <n v="1.2E-2"/>
    <n v="0.81"/>
    <n v="15.158077089649201"/>
    <d v="1900-01-09T19:51:10"/>
    <n v="43342"/>
    <n v="0.44549584163047401"/>
    <n v="25.824637970604702"/>
    <n v="0"/>
    <n v="16874.370956322979"/>
  </r>
  <r>
    <s v="STND-60642"/>
    <s v="Century Plating Co., Inc."/>
    <s v="Century Plating - 2939 N Oakley Ave - Chicago"/>
    <s v="Retrofit of Existing Indoor Fixtures to LED"/>
    <s v="Indoor Lighting"/>
    <s v="Manufacturing"/>
    <n v="0"/>
    <n v="11757.058999999999"/>
    <n v="2.10263"/>
    <x v="0"/>
    <x v="0"/>
    <n v="10.827197921178"/>
    <s v="Qty / 1,000"/>
    <m/>
    <s v="Private-Lighting"/>
    <s v="lighting"/>
    <n v="2"/>
    <n v="1"/>
    <s v="Lighting"/>
    <n v="0.97902139861649395"/>
    <n v="0.93591656730105399"/>
    <n v="11510.4123457966"/>
    <n v="1.96788625190421"/>
    <n v="0.71"/>
    <n v="8172.3927655156103"/>
    <n v="1.39719923885199"/>
    <n v="4618"/>
    <n v="1.02"/>
    <n v="1.04"/>
    <n v="1.2E-2"/>
    <n v="0.81"/>
    <n v="15.158077089649201"/>
    <d v="1900-01-09T19:51:10"/>
    <n v="43342"/>
    <n v="2.3360473075786001"/>
    <n v="135.41661583290201"/>
    <n v="0"/>
    <n v="88484.113961840732"/>
  </r>
  <r>
    <s v="STND-60642"/>
    <s v="Century Plating Co., Inc."/>
    <s v="Century Plating - 2939 N Oakley Ave - Chicago"/>
    <s v="Retrofit of Existing Indoor Fixtures to LED"/>
    <s v="Indoor Lighting"/>
    <s v="Manufacturing"/>
    <n v="0"/>
    <n v="3796.55"/>
    <n v="0.67897399999999997"/>
    <x v="0"/>
    <x v="0"/>
    <n v="10.827197921178"/>
    <s v="Qty / 1,000"/>
    <m/>
    <s v="Private-Lighting"/>
    <s v="lighting"/>
    <n v="2"/>
    <n v="1"/>
    <s v="Lighting"/>
    <n v="0.97902139861649395"/>
    <n v="0.93591656730105399"/>
    <n v="3716.9036909174501"/>
    <n v="0.63546301536666605"/>
    <n v="0.71"/>
    <n v="2639.0016205513898"/>
    <n v="0.451178740910333"/>
    <n v="4618"/>
    <n v="1.02"/>
    <n v="1.04"/>
    <n v="1.2E-2"/>
    <n v="0.81"/>
    <n v="15.158077089649201"/>
    <d v="1900-01-09T19:51:10"/>
    <n v="43342"/>
    <n v="0.75434830883982096"/>
    <n v="43.728278716675902"/>
    <n v="0"/>
    <n v="28572.992860019382"/>
  </r>
  <r>
    <s v="STND-60642"/>
    <s v="Century Plating Co., Inc."/>
    <s v="Century Plating - 2939 N Oakley Ave - Chicago"/>
    <s v="Retrofit of Existing Indoor Fixtures to LED"/>
    <s v="Indoor Lighting"/>
    <s v="Manufacturing"/>
    <n v="0"/>
    <n v="32313.07"/>
    <n v="5.7788639999999996"/>
    <x v="0"/>
    <x v="0"/>
    <n v="10.827197921178"/>
    <s v="Qty / 1,000"/>
    <m/>
    <s v="Private-Lighting"/>
    <s v="lighting"/>
    <n v="2"/>
    <n v="1"/>
    <s v="Lighting"/>
    <n v="0.97902139861649395"/>
    <n v="0.93591656730105399"/>
    <n v="31635.186984992699"/>
    <n v="5.4085345577796398"/>
    <n v="0.71"/>
    <n v="22460.982759344799"/>
    <n v="3.8400595360235399"/>
    <n v="4618"/>
    <n v="1.02"/>
    <n v="1.04"/>
    <n v="1.2E-2"/>
    <n v="0.81"/>
    <n v="15.158077089649201"/>
    <d v="1900-01-09T19:51:10"/>
    <n v="43342"/>
    <n v="6.4203876516852301"/>
    <n v="372.17867041167801"/>
    <n v="0"/>
    <n v="243189.50583959289"/>
  </r>
  <r>
    <s v="STND-60642"/>
    <s v="Century Plating Co., Inc."/>
    <s v="Century Plating - 2939 N Oakley Ave - Chicago"/>
    <s v="Retrofit of Existing Indoor Fixtures to LED"/>
    <s v="Indoor Lighting"/>
    <s v="Manufacturing"/>
    <n v="0"/>
    <n v="21549.897000000001"/>
    <n v="3.85398"/>
    <x v="0"/>
    <x v="0"/>
    <n v="10.827197921178"/>
    <s v="Qty / 1,000"/>
    <m/>
    <s v="Private-Lighting"/>
    <s v="lighting"/>
    <n v="2"/>
    <n v="1"/>
    <s v="Lighting"/>
    <n v="0.97902139861649395"/>
    <n v="0.93591656730105399"/>
    <n v="21097.8103009814"/>
    <n v="3.6070037320469099"/>
    <n v="0.71"/>
    <n v="14979.4453136968"/>
    <n v="2.5609726497533098"/>
    <n v="4618"/>
    <n v="1.02"/>
    <n v="1.04"/>
    <n v="1.2E-2"/>
    <n v="0.81"/>
    <n v="15.158077089649201"/>
    <d v="1900-01-09T19:51:10"/>
    <n v="43342"/>
    <n v="4.2818182954023198"/>
    <n v="248.20953295272199"/>
    <n v="0"/>
    <n v="162185.41916085753"/>
  </r>
  <r>
    <s v="STND-60642"/>
    <s v="Century Plating Co., Inc."/>
    <s v="Century Plating - 2939 N Oakley Ave - Chicago"/>
    <s v="Retrofit of Existing Indoor Fixtures to LED"/>
    <s v="Indoor Lighting"/>
    <s v="Manufacturing"/>
    <n v="0"/>
    <n v="697.13300000000004"/>
    <n v="0.12467499999999999"/>
    <x v="0"/>
    <x v="0"/>
    <n v="10.827197921178"/>
    <s v="Qty / 1,000"/>
    <m/>
    <s v="Private-Lighting"/>
    <s v="lighting"/>
    <n v="2"/>
    <n v="1"/>
    <s v="Lighting"/>
    <n v="0.97902139861649395"/>
    <n v="0.93591656730105399"/>
    <n v="682.50812468171205"/>
    <n v="0.116685398028259"/>
    <n v="0.71"/>
    <n v="484.58076852401598"/>
    <n v="8.2846632600063794E-2"/>
    <n v="4618"/>
    <n v="1.02"/>
    <n v="1.04"/>
    <n v="1.2E-2"/>
    <n v="0.81"/>
    <n v="15.158077089649201"/>
    <d v="1900-01-09T19:51:10"/>
    <n v="43342"/>
    <n v="0.13851542975814199"/>
    <n v="8.02950734919661"/>
    <n v="0"/>
    <n v="5246.6518896060634"/>
  </r>
  <r>
    <s v="STND-60642"/>
    <s v="Century Plating Co., Inc."/>
    <s v="Century Plating - 2939 N Oakley Ave - Chicago"/>
    <s v="Outdoor &amp; Garage - LED Fixtures"/>
    <s v="Outdoor &amp; Garage Lighting"/>
    <s v="Exterior"/>
    <n v="0"/>
    <n v="6418.027"/>
    <n v="0"/>
    <x v="0"/>
    <x v="0"/>
    <n v="10.1978380583316"/>
    <s v="Qty / 1,000"/>
    <m/>
    <s v="Private-Lighting"/>
    <s v="lighting"/>
    <n v="2"/>
    <n v="1"/>
    <s v="Lighting"/>
    <n v="0.97902139861649395"/>
    <n v="0.93591656730105399"/>
    <n v="6283.3857698984202"/>
    <n v="0"/>
    <n v="0.71"/>
    <n v="4461.2038966278797"/>
    <n v="0"/>
    <n v="4903"/>
    <n v="1"/>
    <n v="1"/>
    <n v="0"/>
    <n v="0"/>
    <n v="14.276973281664301"/>
    <d v="1900-01-09T04:44:53"/>
    <n v="43342"/>
    <n v="0"/>
    <n v="0"/>
    <n v="0"/>
    <n v="45494.634883009021"/>
  </r>
  <r>
    <s v="STND-60642"/>
    <s v="Century Plating Co., Inc."/>
    <s v="Century Plating - 2939 N Oakley Ave - Chicago"/>
    <s v="Outdoor &amp; Garage - LED Fixtures"/>
    <s v="Outdoor &amp; Garage Lighting"/>
    <s v="Exterior"/>
    <n v="0"/>
    <n v="1470.9"/>
    <n v="0"/>
    <x v="0"/>
    <x v="0"/>
    <n v="10.1978380583316"/>
    <s v="Qty / 1,000"/>
    <m/>
    <s v="Private-Lighting"/>
    <s v="lighting"/>
    <n v="2"/>
    <n v="1"/>
    <s v="Lighting"/>
    <n v="0.97902139861649395"/>
    <n v="0.93591656730105399"/>
    <n v="1440.0425752250001"/>
    <n v="0"/>
    <n v="0.71"/>
    <n v="1022.43022840975"/>
    <n v="0"/>
    <n v="4903"/>
    <n v="1"/>
    <n v="1"/>
    <n v="0"/>
    <n v="0"/>
    <n v="14.276973281664301"/>
    <d v="1900-01-09T04:44:53"/>
    <n v="43342"/>
    <n v="0"/>
    <n v="0"/>
    <n v="0"/>
    <n v="10426.57789526562"/>
  </r>
  <r>
    <s v="STND-60643"/>
    <s v="Aeropres Corporation"/>
    <s v="Aeropres Corp AFE 804-2356 - 6440 E Collins Rd - Morris"/>
    <s v="New Indoor LED Fixtures"/>
    <s v="Indoor Lighting"/>
    <s v="Manufacturing"/>
    <n v="0"/>
    <n v="75.366"/>
    <n v="1.3478E-2"/>
    <x v="0"/>
    <x v="0"/>
    <n v="10.827197921178"/>
    <s v="Qty / 1,000"/>
    <m/>
    <s v="Private-Lighting"/>
    <s v="lighting"/>
    <n v="3"/>
    <n v="1"/>
    <s v="Lighting"/>
    <n v="0.91633259480590001"/>
    <n v="1.30467645558681"/>
    <n v="69.060322340141397"/>
    <n v="1.7584429268399E-2"/>
    <n v="0.71"/>
    <n v="49.032828861500398"/>
    <n v="1.2484944780563299E-2"/>
    <n v="4618"/>
    <n v="1.02"/>
    <n v="1.04"/>
    <n v="1.2E-2"/>
    <n v="0.81"/>
    <n v="15.158077089649201"/>
    <d v="1900-01-09T19:51:10"/>
    <n v="43296"/>
    <n v="2.0874203784899101E-2"/>
    <n v="0.81247438047225196"/>
    <n v="0"/>
    <n v="530.88814271871377"/>
  </r>
  <r>
    <s v="STND-60643"/>
    <s v="Aeropres Corporation"/>
    <s v="Aeropres Corp AFE 804-2356 - 6440 E Collins Rd - Morris"/>
    <s v="New Indoor LED Fixtures"/>
    <s v="Indoor Lighting"/>
    <s v="Manufacturing"/>
    <n v="0"/>
    <n v="1912.4059999999999"/>
    <n v="0.34201399999999998"/>
    <x v="0"/>
    <x v="0"/>
    <n v="10.827197921178"/>
    <s v="Qty / 1,000"/>
    <m/>
    <s v="Private-Lighting"/>
    <s v="lighting"/>
    <n v="3"/>
    <n v="1"/>
    <s v="Lighting"/>
    <n v="0.91633259480590001"/>
    <n v="1.30467645558681"/>
    <n v="1752.3999523023699"/>
    <n v="0.44621761328106602"/>
    <n v="0.71"/>
    <n v="1244.2039661346801"/>
    <n v="0.31681450542955703"/>
    <n v="4618"/>
    <n v="1.02"/>
    <n v="1.04"/>
    <n v="1.2E-2"/>
    <n v="0.81"/>
    <n v="15.158077089649201"/>
    <d v="1900-01-09T19:51:10"/>
    <n v="43296"/>
    <n v="0.529698021463754"/>
    <n v="20.616470027086699"/>
    <n v="0"/>
    <n v="13471.24259565483"/>
  </r>
  <r>
    <s v="STND-60643"/>
    <s v="Aeropres Corporation"/>
    <s v="Aeropres Corp AFE 804-2356 - 6440 E Collins Rd - Morris"/>
    <s v="New Indoor LED Fixtures"/>
    <s v="Indoor Lighting"/>
    <s v="Manufacturing"/>
    <n v="0"/>
    <n v="28412.892"/>
    <n v="5.0813569999999997"/>
    <x v="0"/>
    <x v="0"/>
    <n v="10.827197921178"/>
    <s v="Qty / 1,000"/>
    <m/>
    <s v="Private-Lighting"/>
    <s v="lighting"/>
    <n v="3"/>
    <n v="1"/>
    <s v="Lighting"/>
    <n v="0.91633259480590001"/>
    <n v="1.30467645558681"/>
    <n v="26035.659052299801"/>
    <n v="6.6295268403312102"/>
    <n v="0.71"/>
    <n v="18485.317927132899"/>
    <n v="4.7069640566351598"/>
    <n v="4618"/>
    <n v="1.02"/>
    <n v="1.04"/>
    <n v="1.2E-2"/>
    <n v="0.81"/>
    <n v="15.158077089649201"/>
    <d v="1900-01-09T19:51:10"/>
    <n v="43296"/>
    <n v="7.86980868985186"/>
    <n v="306.30187120352701"/>
    <n v="0"/>
    <n v="200144.19583296773"/>
  </r>
  <r>
    <s v="STND-60643"/>
    <s v="Aeropres Corporation"/>
    <s v="Aeropres Corp AFE 804-2356 - 6440 E Collins Rd - Morris"/>
    <s v="Outdoor &amp; Garage - LED Fixtures"/>
    <s v="Outdoor &amp; Garage Lighting"/>
    <s v="Exterior"/>
    <n v="0"/>
    <n v="46357.864999999998"/>
    <n v="0"/>
    <x v="0"/>
    <x v="0"/>
    <n v="10.1978380583316"/>
    <s v="Qty / 1,000"/>
    <m/>
    <s v="Private-Lighting"/>
    <s v="lighting"/>
    <n v="3"/>
    <n v="1"/>
    <s v="Lighting"/>
    <n v="0.91633259480590001"/>
    <n v="1.30467645558681"/>
    <n v="42479.222725111598"/>
    <n v="0"/>
    <n v="0.71"/>
    <n v="30160.248134829199"/>
    <n v="0"/>
    <n v="4903"/>
    <n v="1"/>
    <n v="1"/>
    <n v="0"/>
    <n v="0"/>
    <n v="14.276973281664301"/>
    <d v="1900-01-09T04:44:53"/>
    <n v="43296"/>
    <n v="0"/>
    <n v="0"/>
    <n v="0"/>
    <n v="307569.32627808588"/>
  </r>
  <r>
    <s v="STND-60643"/>
    <s v="Aeropres Corporation"/>
    <s v="Aeropres Corp AFE 804-2356 - 6440 E Collins Rd - Morris"/>
    <s v="Outdoor &amp; Garage - LED Fixtures"/>
    <s v="Outdoor &amp; Garage Lighting"/>
    <s v="Exterior"/>
    <n v="0"/>
    <n v="5148.1499999999996"/>
    <n v="0"/>
    <x v="0"/>
    <x v="0"/>
    <n v="10.1978380583316"/>
    <s v="Qty / 1,000"/>
    <m/>
    <s v="Private-Lighting"/>
    <s v="lighting"/>
    <n v="3"/>
    <n v="1"/>
    <s v="Lighting"/>
    <n v="0.91633259480590001"/>
    <n v="1.30467645558681"/>
    <n v="4717.4176479499902"/>
    <n v="0"/>
    <n v="0.71"/>
    <n v="3349.36653004449"/>
    <n v="0"/>
    <n v="4903"/>
    <n v="1"/>
    <n v="1"/>
    <n v="0"/>
    <n v="0"/>
    <n v="14.276973281664301"/>
    <d v="1900-01-09T04:44:53"/>
    <n v="43296"/>
    <n v="0"/>
    <n v="0"/>
    <n v="0"/>
    <n v="34156.297471389749"/>
  </r>
  <r>
    <s v="STND-60643"/>
    <s v="Aeropres Corporation"/>
    <s v="Aeropres Corp AFE 804-2356 - 6440 E Collins Rd - Morris"/>
    <s v="Outdoor &amp; Garage - LED Fixtures"/>
    <s v="Outdoor &amp; Garage Lighting"/>
    <s v="Exterior"/>
    <n v="0"/>
    <n v="7648.68"/>
    <n v="0"/>
    <x v="0"/>
    <x v="0"/>
    <n v="10.1978380583316"/>
    <s v="Qty / 1,000"/>
    <m/>
    <s v="Private-Lighting"/>
    <s v="lighting"/>
    <n v="3"/>
    <n v="1"/>
    <s v="Lighting"/>
    <n v="0.91633259480590001"/>
    <n v="1.30467645558681"/>
    <n v="7008.73479123999"/>
    <n v="0"/>
    <n v="0.71"/>
    <n v="4976.2017017803901"/>
    <n v="0"/>
    <n v="4903"/>
    <n v="1"/>
    <n v="1"/>
    <n v="0"/>
    <n v="0"/>
    <n v="14.276973281664301"/>
    <d v="1900-01-09T04:44:53"/>
    <n v="43296"/>
    <n v="0"/>
    <n v="0"/>
    <n v="0"/>
    <n v="50746.499100350535"/>
  </r>
  <r>
    <s v="STND-60645"/>
    <s v="Community High School District 128"/>
    <s v="Community High School District 128 - 708 W Park Ave - Libertyville"/>
    <s v="Outdoor &amp; Garage - LED Fixtures"/>
    <s v="Outdoor &amp; Garage Lighting"/>
    <s v="Exterior"/>
    <n v="0"/>
    <n v="1853.3340000000001"/>
    <n v="0"/>
    <x v="0"/>
    <x v="1"/>
    <n v="10.1978380583316"/>
    <s v="Qty / 1,000"/>
    <m/>
    <s v="Public-Lighting"/>
    <s v="lighting"/>
    <n v="3"/>
    <n v="1"/>
    <s v="Lighting"/>
    <n v="0.99829244462109001"/>
    <n v="0.987374621353864"/>
    <n v="1850.16932955938"/>
    <n v="0"/>
    <n v="0.71"/>
    <n v="1313.62022398716"/>
    <n v="0"/>
    <n v="4903"/>
    <n v="1"/>
    <n v="1"/>
    <n v="0"/>
    <n v="0"/>
    <n v="14.276973281664301"/>
    <d v="1900-01-09T04:44:53"/>
    <n v="43267"/>
    <n v="0"/>
    <n v="0"/>
    <n v="0"/>
    <n v="13396.086314370341"/>
  </r>
  <r>
    <s v="STND-60645"/>
    <s v="Community High School District 128"/>
    <s v="Community High School District 128 - 708 W Park Ave - Libertyville"/>
    <s v="Outdoor &amp; Garage - LED Fixtures"/>
    <s v="Outdoor &amp; Garage Lighting"/>
    <s v="Exterior"/>
    <n v="0"/>
    <n v="3186.95"/>
    <n v="0"/>
    <x v="0"/>
    <x v="1"/>
    <n v="10.1978380583316"/>
    <s v="Qty / 1,000"/>
    <m/>
    <s v="Public-Lighting"/>
    <s v="lighting"/>
    <n v="3"/>
    <n v="1"/>
    <s v="Lighting"/>
    <n v="0.99829244462109001"/>
    <n v="0.987374621353864"/>
    <n v="3181.5081063851799"/>
    <n v="0"/>
    <n v="0.71"/>
    <n v="2258.87075553348"/>
    <n v="0"/>
    <n v="4903"/>
    <n v="1"/>
    <n v="1"/>
    <n v="0"/>
    <n v="0"/>
    <n v="14.276973281664301"/>
    <d v="1900-01-09T04:44:53"/>
    <n v="43267"/>
    <n v="0"/>
    <n v="0"/>
    <n v="0"/>
    <n v="23035.598159631576"/>
  </r>
  <r>
    <s v="STND-60645"/>
    <s v="Community High School District 128"/>
    <s v="Community High School District 128 - 708 W Park Ave - Libertyville"/>
    <s v="Outdoor &amp; Garage - LED Fixtures"/>
    <s v="Outdoor &amp; Garage Lighting"/>
    <s v="Exterior"/>
    <n v="0"/>
    <n v="3245.7860000000001"/>
    <n v="0"/>
    <x v="0"/>
    <x v="1"/>
    <n v="10.1978380583316"/>
    <s v="Qty / 1,000"/>
    <m/>
    <s v="Public-Lighting"/>
    <s v="lighting"/>
    <n v="3"/>
    <n v="1"/>
    <s v="Lighting"/>
    <n v="0.99829244462109001"/>
    <n v="0.987374621353864"/>
    <n v="3240.24364065691"/>
    <n v="0"/>
    <n v="0.71"/>
    <n v="2300.57298486641"/>
    <n v="0"/>
    <n v="4903"/>
    <n v="1"/>
    <n v="1"/>
    <n v="0"/>
    <n v="0"/>
    <n v="14.276973281664301"/>
    <d v="1900-01-09T04:44:53"/>
    <n v="43267"/>
    <n v="0"/>
    <n v="0"/>
    <n v="0"/>
    <n v="23460.870741040206"/>
  </r>
  <r>
    <s v="STND-60645"/>
    <s v="Community High School District 128"/>
    <s v="Community High School District 128 - 708 W Park Ave - Libertyville"/>
    <s v="Outdoor &amp; Garage - LED Fixtures"/>
    <s v="Outdoor &amp; Garage Lighting"/>
    <s v="Exterior"/>
    <n v="0"/>
    <n v="1676.826"/>
    <n v="0"/>
    <x v="0"/>
    <x v="1"/>
    <n v="10.1978380583316"/>
    <s v="Qty / 1,000"/>
    <m/>
    <s v="Public-Lighting"/>
    <s v="lighting"/>
    <n v="3"/>
    <n v="1"/>
    <s v="Lighting"/>
    <n v="0.99829244462109001"/>
    <n v="0.987374621353864"/>
    <n v="1673.9627267441999"/>
    <n v="0"/>
    <n v="0.71"/>
    <n v="1188.51353598839"/>
    <n v="0"/>
    <n v="4903"/>
    <n v="1"/>
    <n v="1"/>
    <n v="0"/>
    <n v="0"/>
    <n v="14.276973281664301"/>
    <d v="1900-01-09T04:44:53"/>
    <n v="43267"/>
    <n v="0"/>
    <n v="0"/>
    <n v="0"/>
    <n v="12120.268570144668"/>
  </r>
  <r>
    <s v="STND-60645"/>
    <s v="Community High School District 128"/>
    <s v="Community High School District 128 - 708 W Park Ave - Libertyville"/>
    <s v="Outdoor &amp; Garage - LED Fixtures"/>
    <s v="Outdoor &amp; Garage Lighting"/>
    <s v="Exterior"/>
    <n v="0"/>
    <n v="1711.1469999999999"/>
    <n v="0"/>
    <x v="0"/>
    <x v="1"/>
    <n v="10.1978380583316"/>
    <s v="Qty / 1,000"/>
    <m/>
    <s v="Public-Lighting"/>
    <s v="lighting"/>
    <n v="3"/>
    <n v="1"/>
    <s v="Lighting"/>
    <n v="0.99829244462109001"/>
    <n v="0.987374621353864"/>
    <n v="1708.2251217360399"/>
    <n v="0"/>
    <n v="0.71"/>
    <n v="1212.8398364325899"/>
    <n v="0"/>
    <n v="4903"/>
    <n v="1"/>
    <n v="1"/>
    <n v="0"/>
    <n v="0"/>
    <n v="14.276973281664301"/>
    <d v="1900-01-09T04:44:53"/>
    <n v="43267"/>
    <n v="0"/>
    <n v="0"/>
    <n v="0"/>
    <n v="12368.344242632938"/>
  </r>
  <r>
    <s v="STND-60645"/>
    <s v="Community High School District 128"/>
    <s v="Community High School District 128 - 708 W Park Ave - Libertyville"/>
    <s v="Outdoor &amp; Garage - LED Fixtures"/>
    <s v="Outdoor &amp; Garage Lighting"/>
    <s v="Exterior"/>
    <n v="0"/>
    <n v="1765.08"/>
    <n v="0"/>
    <x v="0"/>
    <x v="1"/>
    <n v="10.1978380583316"/>
    <s v="Qty / 1,000"/>
    <m/>
    <s v="Public-Lighting"/>
    <s v="lighting"/>
    <n v="3"/>
    <n v="1"/>
    <s v="Lighting"/>
    <n v="0.99829244462109001"/>
    <n v="0.987374621353864"/>
    <n v="1762.0660281517901"/>
    <n v="0"/>
    <n v="0.71"/>
    <n v="1251.0668799877701"/>
    <n v="0"/>
    <n v="4903"/>
    <n v="1"/>
    <n v="1"/>
    <n v="0"/>
    <n v="0"/>
    <n v="14.276973281664301"/>
    <d v="1900-01-09T04:44:53"/>
    <n v="43267"/>
    <n v="0"/>
    <n v="0"/>
    <n v="0"/>
    <n v="12758.177442257454"/>
  </r>
  <r>
    <s v="STND-60645"/>
    <s v="Community High School District 128"/>
    <s v="Community High School District 128 - 708 W Park Ave - Libertyville"/>
    <s v="Outdoor &amp; Garage - LED Fixtures"/>
    <s v="Outdoor &amp; Garage Lighting"/>
    <s v="Exterior"/>
    <n v="0"/>
    <n v="3030.0540000000001"/>
    <n v="0"/>
    <x v="0"/>
    <x v="1"/>
    <n v="10.1978380583316"/>
    <s v="Qty / 1,000"/>
    <m/>
    <s v="Public-Lighting"/>
    <s v="lighting"/>
    <n v="3"/>
    <n v="1"/>
    <s v="Lighting"/>
    <n v="0.99829244462109001"/>
    <n v="0.987374621353864"/>
    <n v="3024.8800149939102"/>
    <n v="0"/>
    <n v="0.71"/>
    <n v="2147.6648106456801"/>
    <n v="0"/>
    <n v="4903"/>
    <n v="1"/>
    <n v="1"/>
    <n v="0"/>
    <n v="0"/>
    <n v="14.276973281664301"/>
    <d v="1900-01-09T04:44:53"/>
    <n v="43267"/>
    <n v="0"/>
    <n v="0"/>
    <n v="0"/>
    <n v="21901.537942542047"/>
  </r>
  <r>
    <s v="STND-60645"/>
    <s v="Community High School District 128"/>
    <s v="Community High School District 128 - 708 W Park Ave - Libertyville"/>
    <s v="Outdoor &amp; Garage - LED Fixtures"/>
    <s v="Outdoor &amp; Garage Lighting"/>
    <s v="Exterior"/>
    <n v="0"/>
    <n v="2020.0360000000001"/>
    <n v="0"/>
    <x v="0"/>
    <x v="1"/>
    <n v="10.1978380583316"/>
    <s v="Qty / 1,000"/>
    <m/>
    <s v="Public-Lighting"/>
    <s v="lighting"/>
    <n v="3"/>
    <n v="1"/>
    <s v="Lighting"/>
    <n v="0.99829244462109001"/>
    <n v="0.987374621353864"/>
    <n v="2016.58667666261"/>
    <n v="0"/>
    <n v="0.71"/>
    <n v="1431.77654043045"/>
    <n v="0"/>
    <n v="4903"/>
    <n v="1"/>
    <n v="1"/>
    <n v="0"/>
    <n v="0"/>
    <n v="14.276973281664301"/>
    <d v="1900-01-09T04:44:53"/>
    <n v="43267"/>
    <n v="0"/>
    <n v="0"/>
    <n v="0"/>
    <n v="14601.025295027996"/>
  </r>
  <r>
    <s v="STND-60645"/>
    <s v="Community High School District 128"/>
    <s v="Community High School District 128 - 708 W Park Ave - Libertyville"/>
    <s v="Outdoor &amp; Garage - LED Fixtures"/>
    <s v="Outdoor &amp; Garage Lighting"/>
    <s v="Exterior"/>
    <n v="0"/>
    <n v="2608.3960000000002"/>
    <n v="0"/>
    <x v="0"/>
    <x v="1"/>
    <n v="10.1978380583316"/>
    <s v="Qty / 1,000"/>
    <m/>
    <s v="Public-Lighting"/>
    <s v="lighting"/>
    <n v="3"/>
    <n v="1"/>
    <s v="Lighting"/>
    <n v="0.99829244462109001"/>
    <n v="0.987374621353864"/>
    <n v="2603.9420193798701"/>
    <n v="0"/>
    <n v="0.71"/>
    <n v="1848.7988337597101"/>
    <n v="0"/>
    <n v="4903"/>
    <n v="1"/>
    <n v="1"/>
    <n v="0"/>
    <n v="0"/>
    <n v="14.276973281664301"/>
    <d v="1900-01-09T04:44:53"/>
    <n v="43267"/>
    <n v="0"/>
    <n v="0"/>
    <n v="0"/>
    <n v="18853.751109113848"/>
  </r>
  <r>
    <s v="STND-60646"/>
    <s v="YNZ Enterprises Inc"/>
    <s v="YNZ Enterprises Inc - 1987 W Jefferson St - Joliet"/>
    <s v="New Indoor LED Fixtures"/>
    <s v="Indoor Lighting"/>
    <s v="Grocery/convenience"/>
    <n v="0"/>
    <n v="1147.0719999999999"/>
    <n v="0.21390000000000001"/>
    <x v="0"/>
    <x v="0"/>
    <n v="10.727311735679001"/>
    <s v="Qty / 1,000"/>
    <m/>
    <s v="Private-Non-Lighting"/>
    <s v="non_lighting"/>
    <n v="3"/>
    <n v="1"/>
    <s v="Lighting"/>
    <n v="0.98952339343681495"/>
    <n v="0.43468415683807998"/>
    <n v="1135.0545779563499"/>
    <n v="9.2978941147665403E-2"/>
    <n v="0.71"/>
    <n v="805.88875034901196"/>
    <n v="6.6015048214842401E-2"/>
    <n v="4661"/>
    <n v="1.07"/>
    <n v="1.24"/>
    <n v="2.9000000000000001E-2"/>
    <n v="0.745"/>
    <n v="15.018236429950701"/>
    <d v="1900-01-09T17:27:20"/>
    <n v="43291"/>
    <n v="0.10064834503969"/>
    <n v="30.763161458630201"/>
    <n v="0"/>
    <n v="8645.0198492706404"/>
  </r>
  <r>
    <s v="STND-60646"/>
    <s v="YNZ Enterprises Inc"/>
    <s v="YNZ Enterprises Inc - 1987 W Jefferson St - Joliet"/>
    <s v="LED Refrigerated Display Case Lighting for Open and Closed Cases"/>
    <s v="Refrigeration"/>
    <s v="Grocery/convenience"/>
    <n v="0"/>
    <n v="5836.05"/>
    <n v="0.69450000000000001"/>
    <x v="2"/>
    <x v="0"/>
    <n v="8.6177180282661094"/>
    <s v="ΔkWpeak / CF"/>
    <n v="0.69"/>
    <s v="Private-Non-Lighting"/>
    <s v="non_lighting"/>
    <n v="3"/>
    <n v="1"/>
    <s v="Non-Lighting"/>
    <n v="0.98952339343681495"/>
    <n v="0.43468415683807998"/>
    <n v="5774.9080002669198"/>
    <n v="0.30188814692404697"/>
    <n v="0.7"/>
    <n v="4042.43560018685"/>
    <n v="0.21132170284683299"/>
    <n v="4661"/>
    <n v="1.07"/>
    <n v="1.24"/>
    <n v="2.9000000000000001E-2"/>
    <n v="0.745"/>
    <n v="15.018236429950701"/>
    <d v="1900-01-09T17:27:20"/>
    <n v="43291"/>
    <n v="0.43751905351311099"/>
    <n v="0"/>
    <n v="0"/>
    <n v="34836.570149834944"/>
  </r>
  <r>
    <s v="STND-60646"/>
    <s v="YNZ Enterprises Inc"/>
    <s v="YNZ Enterprises Inc - 1987 W Jefferson St - Joliet"/>
    <s v="LED Refrigerated Display Case Lighting for Open and Closed Cases"/>
    <s v="Refrigeration"/>
    <s v="Grocery/convenience"/>
    <n v="0"/>
    <n v="922.65"/>
    <n v="0.10979999999999999"/>
    <x v="2"/>
    <x v="0"/>
    <n v="8.6177180282661094"/>
    <s v="ΔkWpeak / CF"/>
    <n v="0.69"/>
    <s v="Private-Non-Lighting"/>
    <s v="non_lighting"/>
    <n v="3"/>
    <n v="1"/>
    <s v="Non-Lighting"/>
    <n v="0.98952339343681495"/>
    <n v="0.43468415683807998"/>
    <n v="912.98375895447703"/>
    <n v="4.7728320420821202E-2"/>
    <n v="0.7"/>
    <n v="639.08863126813401"/>
    <n v="3.3409824294574897E-2"/>
    <n v="4661"/>
    <n v="1.07"/>
    <n v="1.24"/>
    <n v="2.9000000000000001E-2"/>
    <n v="0.745"/>
    <n v="15.018236429950701"/>
    <d v="1900-01-09T17:27:20"/>
    <n v="43291"/>
    <n v="6.9171478870755407E-2"/>
    <n v="0"/>
    <n v="0"/>
    <n v="5507.4856193393107"/>
  </r>
  <r>
    <s v="STND-60647"/>
    <s v="Community Unit School Dist. 5"/>
    <s v="Woodland Community Unit School District #5 - 5800 E 3000 North Rd - Streator"/>
    <s v="New Indoor LED Fixtures"/>
    <s v="Indoor Lighting"/>
    <s v="K-12 School"/>
    <n v="0"/>
    <n v="23265.244999999999"/>
    <n v="6.3439199999999998"/>
    <x v="0"/>
    <x v="1"/>
    <n v="15"/>
    <s v="Qty / 1,000"/>
    <m/>
    <s v="Public-Lighting"/>
    <s v="lighting"/>
    <n v="3"/>
    <n v="1"/>
    <s v="Lighting"/>
    <n v="0.99829244462109001"/>
    <n v="0.987374621353864"/>
    <n v="23225.5183057586"/>
    <n v="6.2638256078992098"/>
    <n v="0.71"/>
    <n v="16490.117997088601"/>
    <n v="4.4473161816084401"/>
    <n v="2979"/>
    <n v="1.17333333333333"/>
    <n v="1.323"/>
    <n v="2.1333333333333301E-2"/>
    <n v="0.72"/>
    <n v="23.497818059751602"/>
    <d v="1900-01-15T18:49:11"/>
    <n v="43283"/>
    <n v="6.5757806415335596"/>
    <n v="422.282151013793"/>
    <n v="0"/>
    <n v="247351.76995632902"/>
  </r>
  <r>
    <s v="STND-60647"/>
    <s v="Community Unit School Dist. 5"/>
    <s v="Woodland Community Unit School District #5 - 5800 E 3000 North Rd - Streator"/>
    <s v="New Indoor LED Fixtures"/>
    <s v="Indoor Lighting"/>
    <s v="K-12 School"/>
    <n v="0"/>
    <n v="5489.5519999999997"/>
    <n v="1.49688"/>
    <x v="0"/>
    <x v="1"/>
    <n v="15"/>
    <s v="Qty / 1,000"/>
    <m/>
    <s v="Public-Lighting"/>
    <s v="lighting"/>
    <n v="3"/>
    <n v="1"/>
    <s v="Lighting"/>
    <n v="0.99829244462109001"/>
    <n v="0.987374621353864"/>
    <n v="5480.1782859546001"/>
    <n v="1.4779813232121699"/>
    <n v="0.71"/>
    <n v="3890.92658302776"/>
    <n v="1.0493667394806401"/>
    <n v="2979"/>
    <n v="1.17333333333333"/>
    <n v="1.323"/>
    <n v="2.1333333333333301E-2"/>
    <n v="0.72"/>
    <n v="23.497818059751602"/>
    <d v="1900-01-15T18:49:11"/>
    <n v="43283"/>
    <n v="1.55158869069893"/>
    <n v="99.639605199174497"/>
    <n v="0"/>
    <n v="58363.898745416402"/>
  </r>
  <r>
    <s v="STND-60649"/>
    <s v="Nu-Way Industries, Inc."/>
    <s v="Nu-Way Industries Inc - 555 W Howard Ave - Des Plaines"/>
    <s v="New Indoor LED Fixtures"/>
    <s v="Indoor Lighting"/>
    <s v="Manufacturing"/>
    <n v="0"/>
    <n v="4785.7259999999997"/>
    <n v="0.85587800000000003"/>
    <x v="0"/>
    <x v="0"/>
    <n v="10.827197921178"/>
    <s v="Qty / 1,000"/>
    <m/>
    <s v="Private-Lighting"/>
    <s v="lighting"/>
    <n v="3"/>
    <n v="1"/>
    <s v="Lighting"/>
    <n v="0.91633259480590001"/>
    <n v="1.30467645558681"/>
    <n v="4385.3167236100599"/>
    <n v="1.1166438754547201"/>
    <n v="0.71"/>
    <n v="3113.5748737631402"/>
    <n v="0.79281715157285504"/>
    <n v="4618"/>
    <n v="1.02"/>
    <n v="1.04"/>
    <n v="1.2E-2"/>
    <n v="0.81"/>
    <n v="15.158077089649201"/>
    <d v="1900-01-09T19:51:10"/>
    <n v="43254"/>
    <n v="1.3255506593717099"/>
    <n v="51.591961454235999"/>
    <n v="0"/>
    <n v="33711.291400640323"/>
  </r>
  <r>
    <s v="STND-60649"/>
    <s v="Nu-Way Industries, Inc."/>
    <s v="Nu-Way Industries Inc - 555 W Howard Ave - Des Plaines"/>
    <s v="New Indoor LED Fixtures"/>
    <s v="Indoor Lighting"/>
    <s v="Manufacturing"/>
    <n v="0"/>
    <n v="4239.3239999999996"/>
    <n v="0.75815999999999995"/>
    <x v="0"/>
    <x v="0"/>
    <n v="10.827197921178"/>
    <s v="Qty / 1,000"/>
    <m/>
    <s v="Private-Lighting"/>
    <s v="lighting"/>
    <n v="3"/>
    <n v="1"/>
    <s v="Lighting"/>
    <n v="0.91633259480590001"/>
    <n v="1.30467645558681"/>
    <n v="3884.6307611429302"/>
    <n v="0.98915350156769299"/>
    <n v="0.71"/>
    <n v="2758.0878404114801"/>
    <n v="0.70229898611306196"/>
    <n v="4618"/>
    <n v="1.02"/>
    <n v="1.04"/>
    <n v="1.2E-2"/>
    <n v="0.81"/>
    <n v="15.158077089649201"/>
    <d v="1900-01-09T19:51:10"/>
    <n v="43254"/>
    <n v="1.17420881002813"/>
    <n v="45.701538366387403"/>
    <n v="0"/>
    <n v="29862.362932129497"/>
  </r>
  <r>
    <s v="STND-60650"/>
    <s v="St. Emily Parish Catholic Bishop of Chicago A Corporation Sole"/>
    <s v="St Emily Church - 1400 E Central Rd - Mt Prospect"/>
    <s v="Outdoor &amp; Garage - LED Retrofits"/>
    <s v="Outdoor &amp; Garage Lighting"/>
    <s v="Exterior"/>
    <n v="0"/>
    <n v="27849.040000000001"/>
    <n v="0"/>
    <x v="0"/>
    <x v="0"/>
    <n v="10.1978380583316"/>
    <s v="Qty / 1,000"/>
    <m/>
    <s v="Private-Lighting"/>
    <s v="lighting"/>
    <n v="3"/>
    <n v="1"/>
    <s v="Lighting"/>
    <n v="0.91633259480590001"/>
    <n v="1.30467645558681"/>
    <n v="25518.9830860533"/>
    <n v="0"/>
    <n v="0.71"/>
    <n v="18118.4779910978"/>
    <n v="0"/>
    <n v="4903"/>
    <n v="1"/>
    <n v="1"/>
    <n v="0"/>
    <n v="0"/>
    <n v="14.276973281664301"/>
    <d v="1900-01-09T04:44:53"/>
    <n v="43250"/>
    <n v="0"/>
    <n v="0"/>
    <n v="1"/>
    <n v="184769.3044166606"/>
  </r>
  <r>
    <s v="STND-60652"/>
    <s v="Forest Harlem Properties Limited Partnership"/>
    <s v="Harlem Irving Companies - 4104 N Harlem Ave - Norridge"/>
    <s v="Outdoor &amp; Garage - LED Fixtures"/>
    <s v="Outdoor &amp; Garage Lighting"/>
    <s v="Garage"/>
    <n v="0"/>
    <n v="413494.505"/>
    <n v="0"/>
    <x v="0"/>
    <x v="0"/>
    <n v="14.701558365186701"/>
    <s v="Qty / 1,000"/>
    <m/>
    <s v="Private-Lighting"/>
    <s v="lighting"/>
    <n v="1"/>
    <n v="1"/>
    <s v="Lighting"/>
    <n v="0.99989942556735301"/>
    <n v="1.019640158801"/>
    <n v="413452.918024757"/>
    <n v="0"/>
    <n v="0.71"/>
    <n v="293551.57179757702"/>
    <n v="0"/>
    <n v="3401"/>
    <n v="1"/>
    <n v="1"/>
    <n v="0"/>
    <n v="0.92"/>
    <n v="20.582181711261399"/>
    <d v="1900-01-13T16:50:15"/>
    <n v="43285"/>
    <n v="0"/>
    <n v="0"/>
    <n v="0"/>
    <n v="4315665.5659743724"/>
  </r>
  <r>
    <s v="STND-60652"/>
    <s v="Forest Harlem Properties Limited Partnership"/>
    <s v="Harlem Irving Companies - 4104 N Harlem Ave - Norridge"/>
    <s v="Outdoor &amp; Garage - LED Fixtures"/>
    <s v="Outdoor &amp; Garage Lighting"/>
    <s v="Garage"/>
    <n v="0"/>
    <n v="10124.695"/>
    <n v="0"/>
    <x v="0"/>
    <x v="0"/>
    <n v="14.701558365186701"/>
    <s v="Qty / 1,000"/>
    <m/>
    <s v="Private-Lighting"/>
    <s v="lighting"/>
    <n v="1"/>
    <n v="1"/>
    <s v="Lighting"/>
    <n v="0.99989942556735301"/>
    <n v="1.019640158801"/>
    <n v="10123.676714544599"/>
    <n v="0"/>
    <n v="0.71"/>
    <n v="7187.8104673266998"/>
    <n v="0"/>
    <n v="3401"/>
    <n v="1"/>
    <n v="1"/>
    <n v="0"/>
    <n v="0.92"/>
    <n v="20.582181711261399"/>
    <d v="1900-01-13T16:50:15"/>
    <n v="43285"/>
    <n v="0"/>
    <n v="0"/>
    <n v="0"/>
    <n v="105672.01510330338"/>
  </r>
  <r>
    <s v="STND-60652"/>
    <s v="Forest Harlem Properties Limited Partnership"/>
    <s v="Harlem Irving Companies - 4104 N Harlem Ave - Norridge"/>
    <s v="Outdoor &amp; Garage - LED Fixtures"/>
    <s v="Outdoor &amp; Garage Lighting"/>
    <s v="Garage"/>
    <n v="0"/>
    <n v="173277.522"/>
    <n v="19.766999999999999"/>
    <x v="0"/>
    <x v="0"/>
    <n v="14.701558365186701"/>
    <s v="Qty / 1,000"/>
    <m/>
    <s v="Private-Lighting"/>
    <s v="lighting"/>
    <n v="1"/>
    <n v="1"/>
    <s v="Lighting"/>
    <n v="0.99989942556735301"/>
    <n v="1.019640158801"/>
    <n v="173260.09471153401"/>
    <n v="20.155227019019399"/>
    <n v="0.71"/>
    <n v="123014.667245189"/>
    <n v="14.3102111835038"/>
    <n v="3401"/>
    <n v="1"/>
    <n v="1"/>
    <n v="0"/>
    <n v="0.92"/>
    <n v="20.582181711261399"/>
    <d v="1900-01-13T16:50:15"/>
    <n v="43285"/>
    <n v="20.155227019019399"/>
    <n v="0"/>
    <n v="0"/>
    <n v="1808507.3102791668"/>
  </r>
  <r>
    <s v="STND-60652"/>
    <s v="Forest Harlem Properties Limited Partnership"/>
    <s v="Harlem Irving Companies - 4104 N Harlem Ave - Norridge"/>
    <s v="Photocells"/>
    <s v="Outdoor &amp; Garage Lighting"/>
    <s v="Garage"/>
    <n v="0"/>
    <n v="187.88"/>
    <n v="0"/>
    <x v="0"/>
    <x v="0"/>
    <n v="8"/>
    <s v="Qty / 1,000"/>
    <m/>
    <s v="Private-Lighting"/>
    <s v="lighting"/>
    <n v="1"/>
    <n v="1"/>
    <s v="Lighting"/>
    <n v="0.99989942556735301"/>
    <n v="1.019640158801"/>
    <n v="187.861104075594"/>
    <n v="0"/>
    <n v="0.71"/>
    <n v="133.38138389367199"/>
    <n v="0"/>
    <n v="3401"/>
    <n v="1"/>
    <n v="1"/>
    <n v="0"/>
    <n v="0.92"/>
    <n v="20.582181711261399"/>
    <d v="1900-01-13T16:50:15"/>
    <n v="43285"/>
    <n v="0"/>
    <n v="0"/>
    <n v="0"/>
    <n v="1067.051071149376"/>
  </r>
  <r>
    <s v="STND-60653"/>
    <s v="Dollar Tree Stores Inc"/>
    <s v="Dollar Tree Stores Inc - 1790 S Blanchard St - Wheaton"/>
    <s v="Cooler Display Cases with Doors"/>
    <s v="Refrigeration"/>
    <s v="Retail (strip mall)"/>
    <n v="0"/>
    <n v="3963"/>
    <n v="0.45300000000000001"/>
    <x v="2"/>
    <x v="0"/>
    <n v="12"/>
    <s v="ΔkWpeak"/>
    <m/>
    <s v="Private-Non-Lighting"/>
    <s v="non_lighting"/>
    <n v="3"/>
    <n v="1"/>
    <s v="Non-Lighting"/>
    <n v="0.98952339343681495"/>
    <n v="0.43468415683807998"/>
    <n v="3921.4812081901"/>
    <n v="0.19691192304765001"/>
    <n v="0.7"/>
    <n v="2745.0368457330701"/>
    <n v="0.13783834613335499"/>
    <n v="4093"/>
    <n v="1.1200000000000001"/>
    <n v="1.29"/>
    <n v="1.9E-2"/>
    <n v="0.71"/>
    <n v="17.102369899829"/>
    <d v="1900-01-11T05:11:01"/>
    <n v="43316"/>
    <n v="0.19691192304765001"/>
    <n v="0"/>
    <n v="0"/>
    <n v="32940.442148796843"/>
  </r>
  <r>
    <s v="STND-60653"/>
    <s v="Dollar Tree Stores Inc"/>
    <s v="Dollar Tree Stores Inc - 1790 S Blanchard St - Wheaton"/>
    <s v="Freezer Display Cases with Doors"/>
    <s v="Refrigeration"/>
    <s v="Retail (strip mall)"/>
    <n v="0"/>
    <n v="38808"/>
    <n v="4.4279999999999999"/>
    <x v="2"/>
    <x v="0"/>
    <n v="12"/>
    <s v="ΔkWpeak"/>
    <m/>
    <s v="Private-Non-Lighting"/>
    <s v="non_lighting"/>
    <n v="3"/>
    <n v="1"/>
    <s v="Non-Lighting"/>
    <n v="0.98952339343681495"/>
    <n v="0.43468415683807998"/>
    <n v="38401.4238524959"/>
    <n v="1.9247814464790201"/>
    <n v="0.7"/>
    <n v="26880.996696747101"/>
    <n v="1.34734701253531"/>
    <n v="4093"/>
    <n v="1.1200000000000001"/>
    <n v="1.29"/>
    <n v="1.9E-2"/>
    <n v="0.71"/>
    <n v="17.102369899829"/>
    <d v="1900-01-11T05:11:01"/>
    <n v="43316"/>
    <n v="1.9247814464790201"/>
    <n v="0"/>
    <n v="0"/>
    <n v="322571.96036096523"/>
  </r>
  <r>
    <s v="STND-60654"/>
    <s v="CVS Pharmacy, Inc."/>
    <s v="CVS Pharmacy Inc -  4186 IL Route 83- Long Grove"/>
    <s v="New Indoor LED Fixtures"/>
    <s v="Indoor Lighting"/>
    <s v="Retail (mall/dept. store)"/>
    <n v="0"/>
    <n v="1975.586"/>
    <n v="0.400729"/>
    <x v="0"/>
    <x v="0"/>
    <n v="9.1274187659729797"/>
    <s v="Qty / 1,000"/>
    <m/>
    <s v="Private-Lighting"/>
    <s v="lighting"/>
    <n v="3"/>
    <n v="1"/>
    <s v="Lighting"/>
    <n v="0.91633259480590001"/>
    <n v="1.30467645558681"/>
    <n v="1810.29384564221"/>
    <n v="0.522821691370845"/>
    <n v="0.71"/>
    <n v="1285.30863040597"/>
    <n v="0.3712034008733"/>
    <n v="5478"/>
    <n v="1.1200000000000001"/>
    <n v="1.31"/>
    <n v="2.1999999999999999E-2"/>
    <n v="0.95"/>
    <n v="12.7783862723622"/>
    <d v="1900-01-08T03:03:29"/>
    <n v="43358"/>
    <n v="0.42010581869895203"/>
    <n v="35.559343396543397"/>
    <n v="0"/>
    <n v="11731.55011323448"/>
  </r>
  <r>
    <s v="STND-60654"/>
    <s v="CVS Pharmacy, Inc."/>
    <s v="CVS Pharmacy Inc -  4186 IL Route 83- Long Grove"/>
    <s v="New Indoor LED Fixtures"/>
    <s v="Indoor Lighting"/>
    <s v="Retail (mall/dept. store)"/>
    <n v="0"/>
    <n v="5282.5450000000001"/>
    <n v="1.071515"/>
    <x v="0"/>
    <x v="0"/>
    <n v="9.1274187659729797"/>
    <s v="Qty / 1,000"/>
    <m/>
    <s v="Private-Lighting"/>
    <s v="lighting"/>
    <n v="3"/>
    <n v="1"/>
    <s v="Lighting"/>
    <n v="0.91633259480590001"/>
    <n v="1.30467645558681"/>
    <n v="4840.5681670289296"/>
    <n v="1.3979803923081"/>
    <n v="0.71"/>
    <n v="3436.8033985905399"/>
    <n v="0.99256607853874901"/>
    <n v="5478"/>
    <n v="1.1200000000000001"/>
    <n v="1.31"/>
    <n v="2.1999999999999999E-2"/>
    <n v="0.95"/>
    <n v="12.7783862723622"/>
    <d v="1900-01-08T03:03:29"/>
    <n v="43358"/>
    <n v="1.1233269524372"/>
    <n v="95.082588995211196"/>
    <n v="0"/>
    <n v="31369.14383525501"/>
  </r>
  <r>
    <s v="STND-60654"/>
    <s v="CVS Pharmacy, Inc."/>
    <s v="CVS Pharmacy Inc -  4186 IL Route 83- Long Grove"/>
    <s v="New Indoor LED Fixtures"/>
    <s v="Indoor Lighting"/>
    <s v="Retail (mall/dept. store)"/>
    <n v="0"/>
    <n v="141.113"/>
    <n v="2.8624E-2"/>
    <x v="0"/>
    <x v="0"/>
    <n v="9.1274187659729797"/>
    <s v="Qty / 1,000"/>
    <m/>
    <s v="Private-Lighting"/>
    <s v="lighting"/>
    <n v="3"/>
    <n v="1"/>
    <s v="Lighting"/>
    <n v="0.91633259480590001"/>
    <n v="1.30467645558681"/>
    <n v="129.306441450845"/>
    <n v="3.7345058864716799E-2"/>
    <n v="0.71"/>
    <n v="91.807573430099893"/>
    <n v="2.6514991793948901E-2"/>
    <n v="5478"/>
    <n v="1.1200000000000001"/>
    <n v="1.31"/>
    <n v="2.1999999999999999E-2"/>
    <n v="0.95"/>
    <n v="12.7783862723622"/>
    <d v="1900-01-08T03:03:29"/>
    <n v="43358"/>
    <n v="3.0008082655457399E-2"/>
    <n v="2.53994795707017"/>
    <n v="0"/>
    <n v="837.96616858433606"/>
  </r>
  <r>
    <s v="STND-60654"/>
    <s v="CVS Pharmacy, Inc."/>
    <s v="CVS Pharmacy Inc -  4186 IL Route 83- Long Grove"/>
    <s v="New Indoor LED Fixtures"/>
    <s v="Indoor Lighting"/>
    <s v="Retail (mall/dept. store)"/>
    <n v="0"/>
    <n v="8749.0229999999992"/>
    <n v="1.7746569999999999"/>
    <x v="0"/>
    <x v="0"/>
    <n v="9.1274187659729797"/>
    <s v="Qty / 1,000"/>
    <m/>
    <s v="Private-Lighting"/>
    <s v="lighting"/>
    <n v="3"/>
    <n v="1"/>
    <s v="Lighting"/>
    <n v="0.91633259480590001"/>
    <n v="1.30467645558681"/>
    <n v="8017.0149476064998"/>
    <n v="2.31535320464232"/>
    <n v="0.71"/>
    <n v="5692.0806128006097"/>
    <n v="1.64390077529604"/>
    <n v="5478"/>
    <n v="1.1200000000000001"/>
    <n v="1.31"/>
    <n v="2.1999999999999999E-2"/>
    <n v="0.95"/>
    <n v="12.7783862723622"/>
    <d v="1900-01-08T03:03:29"/>
    <n v="43358"/>
    <n v="1.8604686256667899"/>
    <n v="157.477079327985"/>
    <n v="0"/>
    <n v="51954.003402707262"/>
  </r>
  <r>
    <s v="STND-60654"/>
    <s v="CVS Pharmacy, Inc."/>
    <s v="CVS Pharmacy Inc -  4186 IL Route 83- Long Grove"/>
    <s v="New Indoor LED Fixtures"/>
    <s v="Indoor Lighting"/>
    <s v="Retail (mall/dept. store)"/>
    <n v="0"/>
    <n v="638.077"/>
    <n v="0.12942799999999999"/>
    <x v="0"/>
    <x v="0"/>
    <n v="9.1274187659729797"/>
    <s v="Qty / 1,000"/>
    <m/>
    <s v="Private-Lighting"/>
    <s v="lighting"/>
    <n v="3"/>
    <n v="1"/>
    <s v="Lighting"/>
    <n v="0.91633259480590001"/>
    <n v="1.30467645558681"/>
    <n v="584.69075309596406"/>
    <n v="0.16886166429368901"/>
    <n v="0.71"/>
    <n v="415.13043469813499"/>
    <n v="0.11989178164851901"/>
    <n v="5478"/>
    <n v="1.1200000000000001"/>
    <n v="1.31"/>
    <n v="2.1999999999999999E-2"/>
    <n v="0.95"/>
    <n v="12.7783862723622"/>
    <d v="1900-01-08T03:03:29"/>
    <n v="43358"/>
    <n v="0.135686351381028"/>
    <n v="11.4849969358136"/>
    <n v="0"/>
    <n v="3789.069319990278"/>
  </r>
  <r>
    <s v="STND-60654"/>
    <s v="CVS Pharmacy, Inc."/>
    <s v="CVS Pharmacy Inc -  4186 IL Route 83- Long Grove"/>
    <s v="New Indoor LED Fixtures"/>
    <s v="Indoor Lighting"/>
    <s v="Retail (mall/dept. store)"/>
    <n v="0"/>
    <n v="42223.548000000003"/>
    <n v="8.5646489999999993"/>
    <x v="0"/>
    <x v="0"/>
    <n v="9.1274187659729797"/>
    <s v="Qty / 1,000"/>
    <m/>
    <s v="Private-Lighting"/>
    <s v="lighting"/>
    <n v="3"/>
    <n v="1"/>
    <s v="Lighting"/>
    <n v="0.91633259480590001"/>
    <n v="1.30467645558681"/>
    <n v="38690.813300751499"/>
    <n v="11.174095900665099"/>
    <n v="0.71"/>
    <n v="27470.477443533498"/>
    <n v="7.9336080894722096"/>
    <n v="5478"/>
    <n v="1.1200000000000001"/>
    <n v="1.31"/>
    <n v="2.1999999999999999E-2"/>
    <n v="0.95"/>
    <n v="12.7783862723622"/>
    <d v="1900-01-08T03:03:29"/>
    <n v="43358"/>
    <n v="8.9787833673484005"/>
    <n v="759.99811840761799"/>
    <n v="0"/>
    <n v="250734.55132834509"/>
  </r>
  <r>
    <s v="STND-60655"/>
    <s v="Schmolz Bickenbach USA Inc"/>
    <s v="Schmolz &amp; Bickenbach - 365 Village Dr - Carol Stream"/>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287"/>
    <n v="0.23198407107042801"/>
    <n v="0"/>
    <n v="0"/>
    <n v="22696.0726964756"/>
  </r>
  <r>
    <s v="STND-60655"/>
    <s v="Schmolz Bickenbach USA Inc"/>
    <s v="Schmolz &amp; Bickenbach - 365 Village Dr - Carol Stream"/>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287"/>
    <n v="3.8206449574715502"/>
    <n v="0"/>
    <n v="0"/>
    <n v="360325.048486082"/>
  </r>
  <r>
    <s v="STND-60656"/>
    <s v="Newko Prototype, Inc"/>
    <s v="Newko Tool &amp; Engr Co - 720 S Vermont St - Palatine"/>
    <s v="New Indoor LED Fixtures"/>
    <s v="Indoor Lighting"/>
    <s v="Manufacturing"/>
    <n v="0"/>
    <n v="7253.9539999999997"/>
    <n v="1.297296"/>
    <x v="0"/>
    <x v="0"/>
    <n v="10.827197921178"/>
    <s v="Qty / 1,000"/>
    <m/>
    <s v="Private-Lighting"/>
    <s v="lighting"/>
    <n v="3"/>
    <n v="1"/>
    <s v="Lighting"/>
    <n v="0.91633259480590001"/>
    <n v="1.30467645558681"/>
    <n v="6647.0344914226398"/>
    <n v="1.6925515471269399"/>
    <n v="0.71"/>
    <n v="4719.3944889100703"/>
    <n v="1.2017115984601301"/>
    <n v="4618"/>
    <n v="1.02"/>
    <n v="1.04"/>
    <n v="1.2E-2"/>
    <n v="0.81"/>
    <n v="15.158077089649201"/>
    <d v="1900-01-09T19:51:10"/>
    <n v="43305"/>
    <n v="2.0092017416036798"/>
    <n v="78.200405781442797"/>
    <n v="0"/>
    <n v="51097.818199546018"/>
  </r>
  <r>
    <s v="STND-60656"/>
    <s v="Newko Prototype, Inc"/>
    <s v="Newko Tool &amp; Engr Co - 720 S Vermont St - Palatine"/>
    <s v="New Indoor LED Fixtures"/>
    <s v="Indoor Lighting"/>
    <s v="Manufacturing"/>
    <n v="0"/>
    <n v="15779.706"/>
    <n v="2.8220399999999999"/>
    <x v="0"/>
    <x v="0"/>
    <n v="10.827197921178"/>
    <s v="Qty / 1,000"/>
    <m/>
    <s v="Private-Lighting"/>
    <s v="lighting"/>
    <n v="3"/>
    <n v="1"/>
    <s v="Lighting"/>
    <n v="0.91633259480590001"/>
    <n v="1.30467645558681"/>
    <n v="14459.4589442542"/>
    <n v="3.6818491447241901"/>
    <n v="0.71"/>
    <n v="10266.2158504205"/>
    <n v="2.6141128927541799"/>
    <n v="4618"/>
    <n v="1.02"/>
    <n v="1.04"/>
    <n v="1.2E-2"/>
    <n v="0.81"/>
    <n v="15.158077089649201"/>
    <d v="1900-01-09T19:51:10"/>
    <n v="43305"/>
    <n v="4.3706661262158004"/>
    <n v="170.11128169710901"/>
    <n v="0"/>
    <n v="111154.35091403747"/>
  </r>
  <r>
    <s v="STND-60657"/>
    <s v="Dollar Tree Stores Inc"/>
    <s v="Dollar Tree Stores Inc - 355 N LaGrange Rd - LaGrange Park"/>
    <s v="Cooler Display Cases with Doors"/>
    <s v="Refrigeration"/>
    <s v="Retail (strip mall)"/>
    <n v="0"/>
    <n v="6869.2"/>
    <n v="0.78520000000000001"/>
    <x v="2"/>
    <x v="0"/>
    <n v="12"/>
    <s v="ΔkWpeak"/>
    <m/>
    <s v="Private-Non-Lighting"/>
    <s v="non_lighting"/>
    <n v="3"/>
    <n v="1"/>
    <s v="Non-Lighting"/>
    <n v="0.98952339343681495"/>
    <n v="0.43468415683807998"/>
    <n v="6797.2340941961702"/>
    <n v="0.34131399994926098"/>
    <n v="0.7"/>
    <n v="4758.0638659373199"/>
    <n v="0.23891979996448301"/>
    <n v="4093"/>
    <n v="1.1200000000000001"/>
    <n v="1.29"/>
    <n v="1.9E-2"/>
    <n v="0.71"/>
    <n v="17.102369899829"/>
    <d v="1900-01-11T05:11:01"/>
    <n v="43278"/>
    <n v="0.34131399994926098"/>
    <n v="0"/>
    <n v="0"/>
    <n v="57096.766391247838"/>
  </r>
  <r>
    <s v="STND-60657"/>
    <s v="Dollar Tree Stores Inc"/>
    <s v="Dollar Tree Stores Inc - 355 N LaGrange Rd - LaGrange Park"/>
    <s v="Freezer Display Cases with Doors"/>
    <s v="Refrigeration"/>
    <s v="Retail (strip mall)"/>
    <n v="0"/>
    <n v="55193.599999999999"/>
    <n v="6.2976000000000001"/>
    <x v="2"/>
    <x v="0"/>
    <n v="12"/>
    <s v="ΔkWpeak"/>
    <m/>
    <s v="Private-Non-Lighting"/>
    <s v="non_lighting"/>
    <n v="3"/>
    <n v="1"/>
    <s v="Non-Lighting"/>
    <n v="0.98952339343681495"/>
    <n v="0.43468415683807998"/>
    <n v="54615.358367994202"/>
    <n v="2.7374669461034999"/>
    <n v="0.7"/>
    <n v="38230.7508575959"/>
    <n v="1.9162268622724501"/>
    <n v="4093"/>
    <n v="1.1200000000000001"/>
    <n v="1.29"/>
    <n v="1.9E-2"/>
    <n v="0.71"/>
    <n v="17.102369899829"/>
    <d v="1900-01-11T05:11:01"/>
    <n v="43278"/>
    <n v="2.7374669461034999"/>
    <n v="0"/>
    <n v="0"/>
    <n v="458769.01029115077"/>
  </r>
  <r>
    <s v="STND-60659"/>
    <s v="Roundys Supermarkets, Inc."/>
    <s v="Roundy's Supermarkets - 1720 N Milwaukee Ave - Vernon Hills"/>
    <s v="Outdoor &amp; Garage - LED Fixtures"/>
    <s v="Outdoor &amp; Garage Lighting"/>
    <s v="Exterior"/>
    <n v="0"/>
    <n v="75192.407999999996"/>
    <n v="0"/>
    <x v="0"/>
    <x v="0"/>
    <n v="10.1978380583316"/>
    <s v="Qty / 1,000"/>
    <m/>
    <s v="Private-Lighting"/>
    <s v="lighting"/>
    <n v="3"/>
    <n v="1"/>
    <s v="Lighting"/>
    <n v="0.91633259480590001"/>
    <n v="1.30467645558681"/>
    <n v="68901.254332343902"/>
    <n v="0"/>
    <n v="0.71"/>
    <n v="48919.8905759642"/>
    <n v="0"/>
    <n v="4903"/>
    <n v="1"/>
    <n v="1"/>
    <n v="0"/>
    <n v="0"/>
    <n v="14.276973281664301"/>
    <d v="1900-01-09T04:44:53"/>
    <n v="43380"/>
    <n v="0"/>
    <n v="0"/>
    <n v="0"/>
    <n v="498877.12192498508"/>
  </r>
  <r>
    <s v="STND-60659"/>
    <s v="Roundys Supermarkets, Inc."/>
    <s v="Roundy's Supermarkets - 1720 N Milwaukee Ave - Vernon Hills"/>
    <s v="Outdoor &amp; Garage - LED Fixtures"/>
    <s v="Outdoor &amp; Garage Lighting"/>
    <s v="Exterior"/>
    <n v="0"/>
    <n v="5079.5079999999998"/>
    <n v="0"/>
    <x v="0"/>
    <x v="0"/>
    <n v="10.1978380583316"/>
    <s v="Qty / 1,000"/>
    <m/>
    <s v="Private-Lighting"/>
    <s v="lighting"/>
    <n v="3"/>
    <n v="1"/>
    <s v="Lighting"/>
    <n v="0.91633259480590001"/>
    <n v="1.30467645558681"/>
    <n v="4654.5187459773297"/>
    <n v="0"/>
    <n v="0.71"/>
    <n v="3304.7083096439001"/>
    <n v="0"/>
    <n v="4903"/>
    <n v="1"/>
    <n v="1"/>
    <n v="0"/>
    <n v="0"/>
    <n v="14.276973281664301"/>
    <d v="1900-01-09T04:44:53"/>
    <n v="43380"/>
    <n v="0"/>
    <n v="0"/>
    <n v="0"/>
    <n v="33700.880171771256"/>
  </r>
  <r>
    <s v="STND-60659"/>
    <s v="Roundys Supermarkets, Inc."/>
    <s v="Roundy's Supermarkets - 1720 N Milwaukee Ave - Vernon Hills"/>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380"/>
    <n v="0"/>
    <n v="0"/>
    <n v="0"/>
    <n v="18346.811213203691"/>
  </r>
  <r>
    <s v="STND-60659"/>
    <s v="Roundys Supermarkets, Inc."/>
    <s v="Roundy's Supermarkets - 1720 N Milwaukee Ave - Vernon Hills"/>
    <s v="Outdoor &amp; Garage - LED Fixtures"/>
    <s v="Outdoor &amp; Garage Lighting"/>
    <s v="Exterior"/>
    <n v="0"/>
    <n v="6486.6689999999999"/>
    <n v="0"/>
    <x v="0"/>
    <x v="0"/>
    <n v="10.1978380583316"/>
    <s v="Qty / 1,000"/>
    <m/>
    <s v="Private-Lighting"/>
    <s v="lighting"/>
    <n v="3"/>
    <n v="1"/>
    <s v="Lighting"/>
    <n v="0.91633259480590001"/>
    <n v="1.30467645558681"/>
    <n v="5943.9462364169904"/>
    <n v="0"/>
    <n v="0.71"/>
    <n v="4220.2018278560599"/>
    <n v="0"/>
    <n v="4903"/>
    <n v="1"/>
    <n v="1"/>
    <n v="0"/>
    <n v="0"/>
    <n v="14.276973281664301"/>
    <d v="1900-01-09T04:44:53"/>
    <n v="43380"/>
    <n v="0"/>
    <n v="0"/>
    <n v="0"/>
    <n v="43036.934813951113"/>
  </r>
  <r>
    <s v="STND-60659"/>
    <s v="Roundys Supermarkets, Inc."/>
    <s v="Roundy's Supermarkets - 1720 N Milwaukee Ave - Vernon Hills"/>
    <s v="Outdoor &amp; Garage - LED Fixtures"/>
    <s v="Outdoor &amp; Garage Lighting"/>
    <s v="Exterior"/>
    <n v="0"/>
    <n v="710.93499999999995"/>
    <n v="0"/>
    <x v="0"/>
    <x v="0"/>
    <n v="10.1978380583316"/>
    <s v="Qty / 1,000"/>
    <m/>
    <s v="Private-Lighting"/>
    <s v="lighting"/>
    <n v="3"/>
    <n v="1"/>
    <s v="Lighting"/>
    <n v="0.91633259480590001"/>
    <n v="1.30467645558681"/>
    <n v="651.45291328833196"/>
    <n v="0"/>
    <n v="0.71"/>
    <n v="462.53156843471601"/>
    <n v="0"/>
    <n v="4903"/>
    <n v="1"/>
    <n v="1"/>
    <n v="0"/>
    <n v="0"/>
    <n v="14.276973281664301"/>
    <d v="1900-01-09T04:44:53"/>
    <n v="43380"/>
    <n v="0"/>
    <n v="0"/>
    <n v="0"/>
    <n v="4716.8220317633541"/>
  </r>
  <r>
    <s v="STND-60660"/>
    <s v="Roundys Supermarkets, Inc."/>
    <s v="Roundy's Supermarkets - 5353 N Elston - Chicago"/>
    <s v="Outdoor &amp; Garage - LED Fixtures"/>
    <s v="Outdoor &amp; Garage Lighting"/>
    <s v="Exterior"/>
    <n v="0"/>
    <n v="68230.148000000001"/>
    <n v="0"/>
    <x v="0"/>
    <x v="0"/>
    <n v="10.1978380583316"/>
    <s v="Qty / 1,000"/>
    <m/>
    <s v="Private-Lighting"/>
    <s v="lighting"/>
    <n v="3"/>
    <n v="1"/>
    <s v="Lighting"/>
    <n v="0.91633259480590001"/>
    <n v="1.30467645558681"/>
    <n v="62521.508560830604"/>
    <n v="0"/>
    <n v="0.71"/>
    <n v="44390.271078189697"/>
    <n v="0"/>
    <n v="4903"/>
    <n v="1"/>
    <n v="1"/>
    <n v="0"/>
    <n v="0"/>
    <n v="14.276973281664301"/>
    <d v="1900-01-09T04:44:53"/>
    <n v="43380"/>
    <n v="0"/>
    <n v="0"/>
    <n v="0"/>
    <n v="452684.79582081939"/>
  </r>
  <r>
    <s v="STND-60660"/>
    <s v="Roundys Supermarkets, Inc."/>
    <s v="Roundy's Supermarkets - 5353 N Elston - Chicago"/>
    <s v="Outdoor &amp; Garage - LED Fixtures"/>
    <s v="Outdoor &amp; Garage Lighting"/>
    <s v="Exterior"/>
    <n v="0"/>
    <n v="7256.44"/>
    <n v="0"/>
    <x v="0"/>
    <x v="0"/>
    <n v="10.1978380583316"/>
    <s v="Qty / 1,000"/>
    <m/>
    <s v="Private-Lighting"/>
    <s v="lighting"/>
    <n v="3"/>
    <n v="1"/>
    <s v="Lighting"/>
    <n v="0.91633259480590001"/>
    <n v="1.30467645558681"/>
    <n v="6649.3124942533204"/>
    <n v="0"/>
    <n v="0.71"/>
    <n v="4721.0118709198596"/>
    <n v="0"/>
    <n v="4903"/>
    <n v="1"/>
    <n v="1"/>
    <n v="0"/>
    <n v="0"/>
    <n v="14.276973281664301"/>
    <d v="1900-01-09T04:44:53"/>
    <n v="43380"/>
    <n v="0"/>
    <n v="0"/>
    <n v="0"/>
    <n v="48144.114531101812"/>
  </r>
  <r>
    <s v="STND-60660"/>
    <s v="Roundys Supermarkets, Inc."/>
    <s v="Roundy's Supermarkets - 5353 N Elston - Chicago"/>
    <s v="Outdoor &amp; Garage - LED Fixtures"/>
    <s v="Outdoor &amp; Garage Lighting"/>
    <s v="Exterior"/>
    <n v="0"/>
    <n v="804.09199999999998"/>
    <n v="0"/>
    <x v="0"/>
    <x v="0"/>
    <n v="10.1978380583316"/>
    <s v="Qty / 1,000"/>
    <m/>
    <s v="Private-Lighting"/>
    <s v="lighting"/>
    <n v="3"/>
    <n v="1"/>
    <s v="Lighting"/>
    <n v="0.91633259480590001"/>
    <n v="1.30467645558681"/>
    <n v="736.81570882266601"/>
    <n v="0"/>
    <n v="0.71"/>
    <n v="523.13915326409301"/>
    <n v="0"/>
    <n v="4903"/>
    <n v="1"/>
    <n v="1"/>
    <n v="0"/>
    <n v="0"/>
    <n v="14.276973281664301"/>
    <d v="1900-01-09T04:44:53"/>
    <n v="43380"/>
    <n v="0"/>
    <n v="0"/>
    <n v="0"/>
    <n v="5334.8883669599354"/>
  </r>
  <r>
    <s v="STND-60660"/>
    <s v="Roundys Supermarkets, Inc."/>
    <s v="Roundy's Supermarkets - 5353 N Elston - Chicago"/>
    <s v="Outdoor &amp; Garage - LED Fixtures"/>
    <s v="Outdoor &amp; Garage Lighting"/>
    <s v="Exterior"/>
    <n v="0"/>
    <n v="6486.6689999999999"/>
    <n v="0"/>
    <x v="0"/>
    <x v="0"/>
    <n v="10.1978380583316"/>
    <s v="Qty / 1,000"/>
    <m/>
    <s v="Private-Lighting"/>
    <s v="lighting"/>
    <n v="3"/>
    <n v="1"/>
    <s v="Lighting"/>
    <n v="0.91633259480590001"/>
    <n v="1.30467645558681"/>
    <n v="5943.9462364169904"/>
    <n v="0"/>
    <n v="0.71"/>
    <n v="4220.2018278560599"/>
    <n v="0"/>
    <n v="4903"/>
    <n v="1"/>
    <n v="1"/>
    <n v="0"/>
    <n v="0"/>
    <n v="14.276973281664301"/>
    <d v="1900-01-09T04:44:53"/>
    <n v="43380"/>
    <n v="0"/>
    <n v="0"/>
    <n v="0"/>
    <n v="43036.934813951113"/>
  </r>
  <r>
    <s v="STND-60660"/>
    <s v="Roundys Supermarkets, Inc."/>
    <s v="Roundy's Supermarkets - 5353 N Elston - Chicago"/>
    <s v="Outdoor &amp; Garage - LED Fixtures"/>
    <s v="Outdoor &amp; Garage Lighting"/>
    <s v="Exterior"/>
    <n v="0"/>
    <n v="710.93499999999995"/>
    <n v="0"/>
    <x v="0"/>
    <x v="0"/>
    <n v="10.1978380583316"/>
    <s v="Qty / 1,000"/>
    <m/>
    <s v="Private-Lighting"/>
    <s v="lighting"/>
    <n v="3"/>
    <n v="1"/>
    <s v="Lighting"/>
    <n v="0.91633259480590001"/>
    <n v="1.30467645558681"/>
    <n v="651.45291328833196"/>
    <n v="0"/>
    <n v="0.71"/>
    <n v="462.53156843471601"/>
    <n v="0"/>
    <n v="4903"/>
    <n v="1"/>
    <n v="1"/>
    <n v="0"/>
    <n v="0"/>
    <n v="14.276973281664301"/>
    <d v="1900-01-09T04:44:53"/>
    <n v="43380"/>
    <n v="0"/>
    <n v="0"/>
    <n v="0"/>
    <n v="4716.8220317633541"/>
  </r>
  <r>
    <s v="STND-60660"/>
    <s v="Roundys Supermarkets, Inc."/>
    <s v="Roundy's Supermarkets - 5353 N Elston - Chicago"/>
    <s v="Outdoor &amp; Garage - LED Fixtures"/>
    <s v="Outdoor &amp; Garage Lighting"/>
    <s v="Exterior"/>
    <n v="0"/>
    <n v="750.15899999999999"/>
    <n v="0"/>
    <x v="0"/>
    <x v="0"/>
    <n v="10.1978380583316"/>
    <s v="Qty / 1,000"/>
    <m/>
    <s v="Private-Lighting"/>
    <s v="lighting"/>
    <n v="3"/>
    <n v="1"/>
    <s v="Lighting"/>
    <n v="0.91633259480590001"/>
    <n v="1.30467645558681"/>
    <n v="687.39514298699896"/>
    <n v="0"/>
    <n v="0.71"/>
    <n v="488.05055152076898"/>
    <n v="0"/>
    <n v="4903"/>
    <n v="1"/>
    <n v="1"/>
    <n v="0"/>
    <n v="0"/>
    <n v="14.276973281664301"/>
    <d v="1900-01-09T04:44:53"/>
    <n v="43380"/>
    <n v="0"/>
    <n v="0"/>
    <n v="0"/>
    <n v="4977.0604886882256"/>
  </r>
  <r>
    <s v="STND-60660"/>
    <s v="Roundys Supermarkets, Inc."/>
    <s v="Roundy's Supermarkets - 5353 N Elston - Chicago"/>
    <s v="Outdoor &amp; Garage - LED Fixtures"/>
    <s v="Outdoor &amp; Garage Lighting"/>
    <s v="Exterior"/>
    <n v="0"/>
    <n v="4147.9380000000001"/>
    <n v="0"/>
    <x v="0"/>
    <x v="0"/>
    <n v="10.1978380583316"/>
    <s v="Qty / 1,000"/>
    <m/>
    <s v="Private-Lighting"/>
    <s v="lighting"/>
    <n v="3"/>
    <n v="1"/>
    <s v="Lighting"/>
    <n v="0.91633259480590001"/>
    <n v="1.30467645558681"/>
    <n v="3800.89079063399"/>
    <n v="0"/>
    <n v="0.71"/>
    <n v="2698.6324613501401"/>
    <n v="0"/>
    <n v="4903"/>
    <n v="1"/>
    <n v="1"/>
    <n v="0"/>
    <n v="0"/>
    <n v="14.276973281664301"/>
    <d v="1900-01-09T04:44:53"/>
    <n v="43380"/>
    <n v="0"/>
    <n v="0"/>
    <n v="0"/>
    <n v="27520.216819805541"/>
  </r>
  <r>
    <s v="STND-60663"/>
    <s v="Roundys Supermarkets, Inc."/>
    <s v="Roundy's Supermarkets - 16th &amp; Clark - Chicago"/>
    <s v="Outdoor &amp; Garage - LED Fixtures"/>
    <s v="Outdoor &amp; Garage Lighting"/>
    <s v="Exterior"/>
    <n v="0"/>
    <n v="57090.531999999999"/>
    <n v="0"/>
    <x v="0"/>
    <x v="0"/>
    <n v="10.1978380583316"/>
    <s v="Qty / 1,000"/>
    <m/>
    <s v="Private-Lighting"/>
    <s v="lighting"/>
    <n v="3"/>
    <n v="1"/>
    <s v="Lighting"/>
    <n v="0.91633259480590001"/>
    <n v="1.30467645558681"/>
    <n v="52313.915326409297"/>
    <n v="0"/>
    <n v="0.71"/>
    <n v="37142.879881750603"/>
    <n v="0"/>
    <n v="4903"/>
    <n v="1"/>
    <n v="1"/>
    <n v="0"/>
    <n v="0"/>
    <n v="14.276973281664301"/>
    <d v="1900-01-09T04:44:53"/>
    <n v="43379"/>
    <n v="0"/>
    <n v="0"/>
    <n v="0"/>
    <n v="378777.07405415544"/>
  </r>
  <r>
    <s v="STND-60663"/>
    <s v="Roundys Supermarkets, Inc."/>
    <s v="Roundy's Supermarkets - 16th &amp; Clark - Chicago"/>
    <s v="Outdoor &amp; Garage - LED Fixtures"/>
    <s v="Outdoor &amp; Garage Lighting"/>
    <s v="Exterior"/>
    <n v="0"/>
    <n v="17454.68"/>
    <n v="0"/>
    <x v="0"/>
    <x v="0"/>
    <n v="10.1978380583316"/>
    <s v="Qty / 1,000"/>
    <m/>
    <s v="Private-Lighting"/>
    <s v="lighting"/>
    <n v="3"/>
    <n v="1"/>
    <s v="Lighting"/>
    <n v="0.91633259480590001"/>
    <n v="1.30467645558681"/>
    <n v="15994.2922159066"/>
    <n v="0"/>
    <n v="0.71"/>
    <n v="11355.9474732937"/>
    <n v="0"/>
    <n v="4903"/>
    <n v="1"/>
    <n v="1"/>
    <n v="0"/>
    <n v="0"/>
    <n v="14.276973281664301"/>
    <d v="1900-01-09T04:44:53"/>
    <n v="43379"/>
    <n v="0"/>
    <n v="0"/>
    <n v="0"/>
    <n v="115806.11333156907"/>
  </r>
  <r>
    <s v="STND-60663"/>
    <s v="Roundys Supermarkets, Inc."/>
    <s v="Roundy's Supermarkets - 16th &amp; Clark - Chicago"/>
    <s v="Outdoor &amp; Garage - LED Fixtures"/>
    <s v="Outdoor &amp; Garage Lighting"/>
    <s v="Exterior"/>
    <n v="0"/>
    <n v="6633.759"/>
    <n v="0"/>
    <x v="0"/>
    <x v="0"/>
    <n v="10.1978380583316"/>
    <s v="Qty / 1,000"/>
    <m/>
    <s v="Private-Lighting"/>
    <s v="lighting"/>
    <n v="3"/>
    <n v="1"/>
    <s v="Lighting"/>
    <n v="0.91633259480590001"/>
    <n v="1.30467645558681"/>
    <n v="6078.7295977869899"/>
    <n v="0"/>
    <n v="0.71"/>
    <n v="4315.8980144287598"/>
    <n v="0"/>
    <n v="4903"/>
    <n v="1"/>
    <n v="1"/>
    <n v="0"/>
    <n v="0"/>
    <n v="14.276973281664301"/>
    <d v="1900-01-09T04:44:53"/>
    <n v="43379"/>
    <n v="0"/>
    <n v="0"/>
    <n v="0"/>
    <n v="44012.829027419393"/>
  </r>
  <r>
    <s v="STND-60663"/>
    <s v="Roundys Supermarkets, Inc."/>
    <s v="Roundy's Supermarkets - 16th &amp; Clark - Chicago"/>
    <s v="Outdoor &amp; Garage - LED Fixtures"/>
    <s v="Outdoor &amp; Garage Lighting"/>
    <s v="Exterior"/>
    <n v="0"/>
    <n v="1681.729"/>
    <n v="0"/>
    <x v="0"/>
    <x v="0"/>
    <n v="10.1978380583316"/>
    <s v="Qty / 1,000"/>
    <m/>
    <s v="Private-Lighting"/>
    <s v="lighting"/>
    <n v="3"/>
    <n v="1"/>
    <s v="Lighting"/>
    <n v="0.91633259480590001"/>
    <n v="1.30467645558681"/>
    <n v="1541.02309833033"/>
    <n v="0"/>
    <n v="0.71"/>
    <n v="1094.12639981454"/>
    <n v="0"/>
    <n v="4903"/>
    <n v="1"/>
    <n v="1"/>
    <n v="0"/>
    <n v="0"/>
    <n v="14.276973281664301"/>
    <d v="1900-01-09T04:44:53"/>
    <n v="43379"/>
    <n v="0"/>
    <n v="0"/>
    <n v="0"/>
    <n v="11157.723840654053"/>
  </r>
  <r>
    <s v="STND-60665"/>
    <s v="Roundys Supermarkets, Inc."/>
    <s v="Roundy's Supermarkets - 2112 N Ashland Ave - Chicago"/>
    <s v="Outdoor &amp; Garage - LED Fixtures"/>
    <s v="Outdoor &amp; Garage Lighting"/>
    <s v="Exterior"/>
    <n v="0"/>
    <n v="54305.627999999997"/>
    <n v="0"/>
    <x v="0"/>
    <x v="0"/>
    <n v="10.1978380583316"/>
    <s v="Qty / 1,000"/>
    <m/>
    <s v="Private-Lighting"/>
    <s v="lighting"/>
    <n v="3"/>
    <n v="1"/>
    <s v="Lighting"/>
    <n v="0.91633259480590001"/>
    <n v="1.30467645558681"/>
    <n v="49762.017017803897"/>
    <n v="0"/>
    <n v="0.71"/>
    <n v="35331.032082640799"/>
    <n v="0"/>
    <n v="4903"/>
    <n v="1"/>
    <n v="1"/>
    <n v="0"/>
    <n v="0"/>
    <n v="14.276973281664301"/>
    <d v="1900-01-09T04:44:53"/>
    <n v="43379"/>
    <n v="0"/>
    <n v="0"/>
    <n v="0"/>
    <n v="360300.1436124891"/>
  </r>
  <r>
    <s v="STND-60665"/>
    <s v="Roundys Supermarkets, Inc."/>
    <s v="Roundy's Supermarkets - 2112 N Ashland Ave - Chicago"/>
    <s v="Outdoor &amp; Garage - LED Fixtures"/>
    <s v="Outdoor &amp; Garage Lighting"/>
    <s v="Exterior"/>
    <n v="0"/>
    <n v="6633.759"/>
    <n v="0"/>
    <x v="0"/>
    <x v="0"/>
    <n v="10.1978380583316"/>
    <s v="Qty / 1,000"/>
    <m/>
    <s v="Private-Lighting"/>
    <s v="lighting"/>
    <n v="3"/>
    <n v="1"/>
    <s v="Lighting"/>
    <n v="0.91633259480590001"/>
    <n v="1.30467645558681"/>
    <n v="6078.7295977869899"/>
    <n v="0"/>
    <n v="0.71"/>
    <n v="4315.8980144287598"/>
    <n v="0"/>
    <n v="4903"/>
    <n v="1"/>
    <n v="1"/>
    <n v="0"/>
    <n v="0"/>
    <n v="14.276973281664301"/>
    <d v="1900-01-09T04:44:53"/>
    <n v="43379"/>
    <n v="0"/>
    <n v="0"/>
    <n v="0"/>
    <n v="44012.829027419393"/>
  </r>
  <r>
    <s v="STND-60665"/>
    <s v="Roundys Supermarkets, Inc."/>
    <s v="Roundy's Supermarkets - 2112 N Ashland Ave - Chicago"/>
    <s v="Outdoor &amp; Garage - LED Fixtures"/>
    <s v="Outdoor &amp; Garage Lighting"/>
    <s v="Exterior"/>
    <n v="0"/>
    <n v="1667.02"/>
    <n v="0"/>
    <x v="0"/>
    <x v="0"/>
    <n v="10.1978380583316"/>
    <s v="Qty / 1,000"/>
    <m/>
    <s v="Private-Lighting"/>
    <s v="lighting"/>
    <n v="3"/>
    <n v="1"/>
    <s v="Lighting"/>
    <n v="0.91633259480590001"/>
    <n v="1.30467645558681"/>
    <n v="1527.5447621933299"/>
    <n v="0"/>
    <n v="0.71"/>
    <n v="1084.5567811572701"/>
    <n v="0"/>
    <n v="4903"/>
    <n v="1"/>
    <n v="1"/>
    <n v="0"/>
    <n v="0"/>
    <n v="14.276973281664301"/>
    <d v="1900-01-09T04:44:53"/>
    <n v="43379"/>
    <n v="0"/>
    <n v="0"/>
    <n v="0"/>
    <n v="11060.134419307225"/>
  </r>
  <r>
    <s v="STND-60665"/>
    <s v="Roundys Supermarkets, Inc."/>
    <s v="Roundy's Supermarkets - 2112 N Ashland Ave - Chicago"/>
    <s v="Outdoor &amp; Garage - LED Fixtures"/>
    <s v="Outdoor &amp; Garage Lighting"/>
    <s v="Exterior"/>
    <n v="0"/>
    <n v="13130.234"/>
    <n v="0"/>
    <x v="0"/>
    <x v="0"/>
    <n v="10.1978380583316"/>
    <s v="Qty / 1,000"/>
    <m/>
    <s v="Private-Lighting"/>
    <s v="lighting"/>
    <n v="3"/>
    <n v="1"/>
    <s v="Lighting"/>
    <n v="0.91633259480590001"/>
    <n v="1.30467645558681"/>
    <n v="12031.661391628601"/>
    <n v="0"/>
    <n v="0.71"/>
    <n v="8542.4795880563397"/>
    <n v="0"/>
    <n v="4903"/>
    <n v="1"/>
    <n v="1"/>
    <n v="0"/>
    <n v="0"/>
    <n v="14.276973281664301"/>
    <d v="1900-01-09T04:44:53"/>
    <n v="43379"/>
    <n v="0"/>
    <n v="0"/>
    <n v="0"/>
    <n v="87114.823455601785"/>
  </r>
  <r>
    <s v="STND-60666"/>
    <s v="Evanston Township H.S. District 202"/>
    <s v="Evanston Township HS District 202 - 1600 Dodge Ave - Evanston"/>
    <s v="New Indoor LED Fixtures"/>
    <s v="Indoor Lighting"/>
    <s v="K-12 School"/>
    <n v="0"/>
    <n v="6517.7539999999999"/>
    <n v="1.7772479999999999"/>
    <x v="0"/>
    <x v="1"/>
    <n v="15"/>
    <s v="Qty / 1,000"/>
    <m/>
    <s v="Public-Lighting"/>
    <s v="lighting"/>
    <n v="3"/>
    <n v="1"/>
    <s v="Lighting"/>
    <n v="0.99829244462109001"/>
    <n v="0.987374621353864"/>
    <n v="6506.6245740988898"/>
    <n v="1.75480957105191"/>
    <n v="0.71"/>
    <n v="4619.7034476102099"/>
    <n v="1.2459147954468599"/>
    <n v="2979"/>
    <n v="1.17333333333333"/>
    <n v="1.323"/>
    <n v="2.1333333333333301E-2"/>
    <n v="0.72"/>
    <n v="23.497818059751602"/>
    <d v="1900-01-15T18:49:11"/>
    <n v="43247"/>
    <n v="1.84220371530603"/>
    <n v="118.302264983616"/>
    <n v="1"/>
    <n v="69295.551714153145"/>
  </r>
  <r>
    <s v="STND-60666"/>
    <s v="Evanston Township H.S. District 202"/>
    <s v="Evanston Township HS District 202 - 1600 Dodge Ave - Evanston"/>
    <s v="New Indoor LED Fixtures"/>
    <s v="Indoor Lighting"/>
    <s v="K-12 School"/>
    <n v="0"/>
    <n v="13401.477999999999"/>
    <n v="3.6542880000000002"/>
    <x v="0"/>
    <x v="1"/>
    <n v="15"/>
    <s v="Qty / 1,000"/>
    <m/>
    <s v="Public-Lighting"/>
    <s v="lighting"/>
    <n v="3"/>
    <n v="1"/>
    <s v="Lighting"/>
    <n v="0.99829244462109001"/>
    <n v="0.987374621353864"/>
    <n v="13378.5942341558"/>
    <n v="3.6081512303179699"/>
    <n v="0.71"/>
    <n v="9498.80190625059"/>
    <n v="2.5617873735257599"/>
    <n v="2979"/>
    <n v="1.17333333333333"/>
    <n v="1.323"/>
    <n v="2.1333333333333301E-2"/>
    <n v="0.72"/>
    <n v="23.497818059751602"/>
    <d v="1900-01-15T18:49:11"/>
    <n v="43247"/>
    <n v="3.7878466766586598"/>
    <n v="243.24716789374099"/>
    <n v="1"/>
    <n v="142482.02859375885"/>
  </r>
  <r>
    <s v="STND-60667"/>
    <s v="Community Unit School District 300"/>
    <s v="CUSD 300 (Dundee Crown High School) - 1500 Kings Road - Carpentersville"/>
    <s v="New Indoor LED Fixtures"/>
    <s v="Indoor Lighting"/>
    <s v="K-12 School"/>
    <n v="0"/>
    <n v="28406.255000000001"/>
    <n v="7.7457599999999998"/>
    <x v="0"/>
    <x v="1"/>
    <n v="15"/>
    <s v="Qty / 1,000"/>
    <m/>
    <s v="Public-Lighting"/>
    <s v="lighting"/>
    <n v="2"/>
    <n v="1"/>
    <s v="Lighting"/>
    <n v="0.98996686498346598"/>
    <n v="2.5626279547341602"/>
    <n v="28121.2512082709"/>
    <n v="19.849501106661702"/>
    <n v="0.71"/>
    <n v="19966.088357872301"/>
    <n v="14.093145785729799"/>
    <n v="2979"/>
    <n v="1.17333333333333"/>
    <n v="1.323"/>
    <n v="2.1333333333333301E-2"/>
    <n v="0.72"/>
    <n v="23.497818059751602"/>
    <d v="1900-01-15T18:49:11"/>
    <n v="43299"/>
    <n v="20.838058606976698"/>
    <n v="511.295476514016"/>
    <n v="0"/>
    <n v="299491.32536808448"/>
  </r>
  <r>
    <s v="STND-60667"/>
    <s v="Community Unit School District 300"/>
    <s v="CUSD 300 (Dundee Crown High School) - 1500 Kings Road - Carpentersville"/>
    <s v="New Indoor LED Fixtures"/>
    <s v="Indoor Lighting"/>
    <s v="K-12 School"/>
    <n v="0"/>
    <n v="20389.766"/>
    <n v="5.5598400000000003"/>
    <x v="0"/>
    <x v="1"/>
    <n v="15"/>
    <s v="Qty / 1,000"/>
    <m/>
    <s v="Public-Lighting"/>
    <s v="lighting"/>
    <n v="2"/>
    <n v="1"/>
    <s v="Lighting"/>
    <n v="0.98996686498346598"/>
    <n v="2.5626279547341602"/>
    <n v="20185.192724766501"/>
    <n v="14.247801407849201"/>
    <n v="0.71"/>
    <n v="14331.486834584201"/>
    <n v="10.115938999572901"/>
    <n v="2979"/>
    <n v="1.17333333333333"/>
    <n v="1.323"/>
    <n v="2.1333333333333301E-2"/>
    <n v="0.72"/>
    <n v="23.497818059751602"/>
    <d v="1900-01-15T18:49:11"/>
    <n v="43299"/>
    <n v="14.9573794908974"/>
    <n v="367.00350408666299"/>
    <n v="0"/>
    <n v="214972.302518763"/>
  </r>
  <r>
    <s v="STND-60667"/>
    <s v="Community Unit School District 300"/>
    <s v="CUSD 300 (Dundee Crown High School) - 1500 Kings Road - Carpentersville"/>
    <s v="New Indoor LED Fixtures"/>
    <s v="Indoor Lighting"/>
    <s v="K-12 School"/>
    <n v="0"/>
    <n v="14534.243"/>
    <n v="3.963168"/>
    <x v="0"/>
    <x v="1"/>
    <n v="15"/>
    <s v="Qty / 1,000"/>
    <m/>
    <s v="Public-Lighting"/>
    <s v="lighting"/>
    <n v="2"/>
    <n v="1"/>
    <s v="Lighting"/>
    <n v="0.98996686498346598"/>
    <n v="2.5626279547341602"/>
    <n v="14388.418977617899"/>
    <n v="10.156125106107901"/>
    <n v="0.71"/>
    <n v="10215.7774741087"/>
    <n v="7.2108488253366003"/>
    <n v="2979"/>
    <n v="1.17333333333333"/>
    <n v="1.323"/>
    <n v="2.1333333333333301E-2"/>
    <n v="0.72"/>
    <n v="23.497818059751602"/>
    <d v="1900-01-15T18:49:11"/>
    <n v="43299"/>
    <n v="10.661926919152499"/>
    <n v="261.60761777487102"/>
    <n v="0"/>
    <n v="153236.66211163049"/>
  </r>
  <r>
    <s v="STND-60667"/>
    <s v="Community Unit School District 300"/>
    <s v="CUSD 300 (Dundee Crown High School) - 1500 Kings Road - Carpentersville"/>
    <s v="New Indoor LED Fixtures"/>
    <s v="Indoor Lighting"/>
    <s v="K-12 School"/>
    <n v="0"/>
    <n v="58136.972000000002"/>
    <n v="15.852672"/>
    <x v="0"/>
    <x v="1"/>
    <n v="15"/>
    <s v="Qty / 1,000"/>
    <m/>
    <s v="Public-Lighting"/>
    <s v="lighting"/>
    <n v="2"/>
    <n v="1"/>
    <s v="Lighting"/>
    <n v="0.98996686498346598"/>
    <n v="2.5626279547341602"/>
    <n v="57553.675910471502"/>
    <n v="40.624500424431503"/>
    <n v="0.71"/>
    <n v="40863.109896434798"/>
    <n v="28.843395301346401"/>
    <n v="2979"/>
    <n v="1.17333333333333"/>
    <n v="1.323"/>
    <n v="2.1333333333333301E-2"/>
    <n v="0.72"/>
    <n v="23.497818059751602"/>
    <d v="1900-01-15T18:49:11"/>
    <n v="43299"/>
    <n v="42.647707676609897"/>
    <n v="1046.43047109948"/>
    <n v="0"/>
    <n v="612946.64844652195"/>
  </r>
  <r>
    <s v="STND-60668"/>
    <s v="Lexington Steel Corporation"/>
    <s v="Lexington Steel Corporation - 5443 W 70th Pl - Bedford Park"/>
    <s v="New Indoor LED Fixtures"/>
    <s v="Indoor Lighting"/>
    <s v="Warehouse"/>
    <n v="0"/>
    <n v="1965.75"/>
    <n v="0.31109999999999999"/>
    <x v="0"/>
    <x v="0"/>
    <n v="9.5383441434566993"/>
    <s v="Qty / 1,000"/>
    <m/>
    <s v="Private-Lighting"/>
    <s v="lighting"/>
    <n v="3"/>
    <n v="1"/>
    <s v="Lighting"/>
    <n v="0.91633259480590001"/>
    <n v="1.30467645558681"/>
    <n v="1801.2807982397001"/>
    <n v="0.40588484533305502"/>
    <n v="0.71"/>
    <n v="1278.90936675019"/>
    <n v="0.28817824018646898"/>
    <n v="5242"/>
    <n v="1"/>
    <n v="1.22"/>
    <n v="1.0999999999999999E-2"/>
    <n v="0.68"/>
    <n v="13.3536818008394"/>
    <d v="1900-01-08T12:55:13"/>
    <n v="43251"/>
    <n v="0.489253670845052"/>
    <n v="19.814088780636698"/>
    <n v="1"/>
    <n v="12198.67766835359"/>
  </r>
  <r>
    <s v="STND-60669"/>
    <s v="Dollar Tree Stores, Inc."/>
    <s v="Dollar Tree Stores Inc - 10137 Harlem Ave - Chicago Ridge"/>
    <s v="Cooler Display Cases with Doors"/>
    <s v="Refrigeration"/>
    <s v="Retail (strip mall)"/>
    <n v="0"/>
    <n v="6605"/>
    <n v="0.755"/>
    <x v="2"/>
    <x v="0"/>
    <n v="12"/>
    <s v="ΔkWpeak"/>
    <m/>
    <s v="Private-Non-Lighting"/>
    <s v="non_lighting"/>
    <n v="3"/>
    <n v="1"/>
    <s v="Non-Lighting"/>
    <n v="0.98952339343681495"/>
    <n v="0.43468415683807998"/>
    <n v="6535.80201365016"/>
    <n v="0.32818653841275103"/>
    <n v="0.7"/>
    <n v="4575.06140955511"/>
    <n v="0.22973057688892601"/>
    <n v="4093"/>
    <n v="1.1200000000000001"/>
    <n v="1.29"/>
    <n v="1.9E-2"/>
    <n v="0.71"/>
    <n v="17.102369899829"/>
    <d v="1900-01-11T05:11:01"/>
    <n v="43278"/>
    <n v="0.32818653841275103"/>
    <n v="0"/>
    <n v="0"/>
    <n v="54900.73691466132"/>
  </r>
  <r>
    <s v="STND-60669"/>
    <s v="Dollar Tree Stores, Inc."/>
    <s v="Dollar Tree Stores Inc - 10137 Harlem Ave - Chicago Ridge"/>
    <s v="Freezer Display Cases with Doors"/>
    <s v="Refrigeration"/>
    <s v="Retail (strip mall)"/>
    <n v="0"/>
    <n v="56056"/>
    <n v="6.3959999999999999"/>
    <x v="2"/>
    <x v="0"/>
    <n v="12"/>
    <s v="ΔkWpeak"/>
    <m/>
    <s v="Private-Non-Lighting"/>
    <s v="non_lighting"/>
    <n v="3"/>
    <n v="1"/>
    <s v="Non-Lighting"/>
    <n v="0.98952339343681495"/>
    <n v="0.43468415683807998"/>
    <n v="55468.723342494101"/>
    <n v="2.78023986713636"/>
    <n v="0.7"/>
    <n v="38828.1063397459"/>
    <n v="1.9461679069954501"/>
    <n v="4093"/>
    <n v="1.1200000000000001"/>
    <n v="1.29"/>
    <n v="1.9E-2"/>
    <n v="0.71"/>
    <n v="17.102369899829"/>
    <d v="1900-01-11T05:11:01"/>
    <n v="43278"/>
    <n v="2.78023986713636"/>
    <n v="0"/>
    <n v="0"/>
    <n v="465937.27607695083"/>
  </r>
  <r>
    <s v="STND-60670"/>
    <s v="Community Unit School District 300"/>
    <s v="CUSD 300 (Jacobs High School) - 2601 Bunker Hill Drive - Algonquin"/>
    <s v="New Indoor LED Fixtures"/>
    <s v="Indoor Lighting"/>
    <s v="K-12 School"/>
    <n v="0"/>
    <n v="23254.789000000001"/>
    <n v="6.3410690000000001"/>
    <x v="0"/>
    <x v="1"/>
    <n v="15"/>
    <s v="Qty / 1,000"/>
    <m/>
    <s v="Public-Lighting"/>
    <s v="lighting"/>
    <n v="3"/>
    <n v="1"/>
    <s v="Lighting"/>
    <n v="0.99829244462109001"/>
    <n v="0.987374621353864"/>
    <n v="23215.080159957601"/>
    <n v="6.2610106028537302"/>
    <n v="0.71"/>
    <n v="16482.706913569898"/>
    <n v="4.4453175280261501"/>
    <n v="2979"/>
    <n v="1.17333333333333"/>
    <n v="1.323"/>
    <n v="2.1333333333333301E-2"/>
    <n v="0.72"/>
    <n v="23.497818059751602"/>
    <d v="1900-01-15T18:49:11"/>
    <n v="43286"/>
    <n v="6.5728254418133503"/>
    <n v="422.09236654468498"/>
    <n v="0"/>
    <n v="247240.60370354849"/>
  </r>
  <r>
    <s v="STND-60670"/>
    <s v="Community Unit School District 300"/>
    <s v="CUSD 300 (Jacobs High School) - 2601 Bunker Hill Drive - Algonquin"/>
    <s v="New Indoor LED Fixtures"/>
    <s v="Indoor Lighting"/>
    <s v="K-12 School"/>
    <n v="0"/>
    <n v="10595.707"/>
    <n v="2.8892159999999998"/>
    <x v="0"/>
    <x v="1"/>
    <n v="15"/>
    <s v="Qty / 1,000"/>
    <m/>
    <s v="Public-Lighting"/>
    <s v="lighting"/>
    <n v="3"/>
    <n v="1"/>
    <s v="Lighting"/>
    <n v="0.99829244462109001"/>
    <n v="0.987374621353864"/>
    <n v="10577.614243518799"/>
    <n v="2.8527385540095298"/>
    <n v="0.71"/>
    <n v="7510.1061128983501"/>
    <n v="2.02544437334676"/>
    <n v="2979"/>
    <n v="1.17333333333333"/>
    <n v="1.323"/>
    <n v="2.1333333333333301E-2"/>
    <n v="0.72"/>
    <n v="23.497818059751602"/>
    <d v="1900-01-15T18:49:11"/>
    <n v="43286"/>
    <n v="2.9948124569680901"/>
    <n v="192.320258973069"/>
    <n v="0"/>
    <n v="112651.59169347525"/>
  </r>
  <r>
    <s v="STND-60671"/>
    <s v="Lutheran Outdoor Ministries Center"/>
    <s v="Lutheran Outdoor Ministry Center - 1834 S IL Rt 2 - Oregon"/>
    <s v="New Indoor LED Fixtures"/>
    <s v="Indoor Lighting"/>
    <s v="Miscellaneous"/>
    <n v="0"/>
    <n v="5480.4679999999998"/>
    <n v="1.1737340000000001"/>
    <x v="0"/>
    <x v="0"/>
    <n v="14.797277300976599"/>
    <s v="Qty / 1,000"/>
    <m/>
    <s v="Private-Lighting"/>
    <s v="lighting"/>
    <n v="3"/>
    <n v="1"/>
    <s v="Lighting"/>
    <n v="0.91633259480590001"/>
    <n v="1.30467645558681"/>
    <n v="5021.9314631907"/>
    <n v="1.53134311492172"/>
    <n v="0.71"/>
    <n v="3565.5713388653999"/>
    <n v="1.08725361159442"/>
    <n v="3379"/>
    <n v="1.0900000000000001"/>
    <n v="1.36"/>
    <n v="2.1999999999999999E-2"/>
    <n v="0.57999999999999996"/>
    <n v="20.7161882213673"/>
    <d v="1900-01-13T19:08:05"/>
    <n v="43326"/>
    <n v="1.94135790431253"/>
    <n v="101.36008457816099"/>
    <n v="0"/>
    <n v="52760.747837605726"/>
  </r>
  <r>
    <s v="STND-60671"/>
    <s v="Lutheran Outdoor Ministries Center"/>
    <s v="Lutheran Outdoor Ministry Center - 1834 S IL Rt 2 - Oregon"/>
    <s v="New Indoor LED Fixtures"/>
    <s v="Indoor Lighting"/>
    <s v="Miscellaneous"/>
    <n v="0"/>
    <n v="1215.4259999999999"/>
    <n v="0.26030399999999998"/>
    <x v="0"/>
    <x v="0"/>
    <n v="14.797277300976599"/>
    <s v="Qty / 1,000"/>
    <m/>
    <s v="Private-Lighting"/>
    <s v="lighting"/>
    <n v="3"/>
    <n v="1"/>
    <s v="Lighting"/>
    <n v="0.91633259480590001"/>
    <n v="1.30467645558681"/>
    <n v="1113.7344603745601"/>
    <n v="0.33961250009506799"/>
    <n v="0.71"/>
    <n v="790.75146686593405"/>
    <n v="0.241124875067498"/>
    <n v="3379"/>
    <n v="1.0900000000000001"/>
    <n v="1.36"/>
    <n v="2.1999999999999999E-2"/>
    <n v="0.57999999999999996"/>
    <n v="20.7161882213673"/>
    <d v="1900-01-13T19:08:05"/>
    <n v="43326"/>
    <n v="0.430543230343646"/>
    <n v="22.479044154348799"/>
    <n v="0"/>
    <n v="11700.968731369236"/>
  </r>
  <r>
    <s v="STND-60671"/>
    <s v="Lutheran Outdoor Ministries Center"/>
    <s v="Lutheran Outdoor Ministry Center - 1834 S IL Rt 2 - Oregon"/>
    <s v="New Indoor LED Fixtures"/>
    <s v="Indoor Lighting"/>
    <s v="Miscellaneous"/>
    <n v="0"/>
    <n v="10776.78"/>
    <n v="2.3080289999999999"/>
    <x v="0"/>
    <x v="0"/>
    <n v="14.797277300976599"/>
    <s v="Qty / 1,000"/>
    <m/>
    <s v="Private-Lighting"/>
    <s v="lighting"/>
    <n v="3"/>
    <n v="1"/>
    <s v="Lighting"/>
    <n v="0.91633259480590001"/>
    <n v="1.30467645558681"/>
    <n v="9875.1147810523307"/>
    <n v="3.01123109511156"/>
    <n v="0.71"/>
    <n v="7011.3314945471502"/>
    <n v="2.13797407752921"/>
    <n v="3379"/>
    <n v="1.0900000000000001"/>
    <n v="1.36"/>
    <n v="2.1999999999999999E-2"/>
    <n v="0.57999999999999996"/>
    <n v="20.7161882213673"/>
    <d v="1900-01-13T19:08:05"/>
    <n v="43326"/>
    <n v="3.81748363984731"/>
    <n v="199.314243287295"/>
    <n v="0"/>
    <n v="103748.61637388488"/>
  </r>
  <r>
    <s v="STND-60672"/>
    <s v="Michigan Avenue Tower Condo Association"/>
    <s v="Michigan Avenue Tower 1 Condo Association - 1250 S Michigan Ave - Chicago"/>
    <s v="Building Energy Management System"/>
    <s v="Energy Management System"/>
    <s v="Multi-family (common)"/>
    <n v="8671.6"/>
    <n v="20766.2"/>
    <n v="0"/>
    <x v="1"/>
    <x v="0"/>
    <n v="15"/>
    <s v="NA"/>
    <m/>
    <s v="EMS"/>
    <s v="ems"/>
    <n v="3"/>
    <n v="1"/>
    <s v="EMS"/>
    <n v="0.91036333343406195"/>
    <n v="0"/>
    <n v="18904.787054758399"/>
    <n v="0"/>
    <n v="0.7"/>
    <n v="13233.350938330899"/>
    <n v="0"/>
    <n v="6138"/>
    <n v="1.1399999999999999"/>
    <n v="1.32"/>
    <n v="2.5000000000000001E-2"/>
    <n v="0.64"/>
    <n v="11.4043662430759"/>
    <d v="1900-01-07T03:30:12"/>
    <n v="43384"/>
    <n v="0"/>
    <n v="0"/>
    <n v="0"/>
    <n v="198500.26407496349"/>
  </r>
  <r>
    <s v="STND-60673"/>
    <s v="Donson Machine Co"/>
    <s v="Donson Machine - 12416 S Kedvale Ave - Alsip"/>
    <s v="Retrofit of Existing Indoor Fixtures to LED"/>
    <s v="Indoor Lighting"/>
    <s v="Manufacturing"/>
    <n v="0"/>
    <n v="50363.169000000002"/>
    <n v="9.0069409999999994"/>
    <x v="0"/>
    <x v="0"/>
    <n v="10.827197921178"/>
    <s v="Qty / 1,000"/>
    <m/>
    <s v="Private-Lighting"/>
    <s v="lighting"/>
    <n v="3"/>
    <n v="1"/>
    <s v="Lighting"/>
    <n v="0.91633259480590001"/>
    <n v="1.30467645558681"/>
    <n v="46149.413332418102"/>
    <n v="11.7511438595595"/>
    <n v="0.71"/>
    <n v="32766.0834660168"/>
    <n v="8.3433121402872406"/>
    <n v="4618"/>
    <n v="1.02"/>
    <n v="1.04"/>
    <n v="1.2E-2"/>
    <n v="0.81"/>
    <n v="15.158077089649201"/>
    <d v="1900-01-09T19:51:10"/>
    <n v="43283"/>
    <n v="13.949600972886399"/>
    <n v="542.93427449903595"/>
    <n v="0"/>
    <n v="354764.87078840192"/>
  </r>
  <r>
    <s v="STND-60673"/>
    <s v="Donson Machine Co"/>
    <s v="Donson Machine - 12416 S Kedvale Ave - Alsip"/>
    <s v="Retrofit of Existing Indoor Fixtures to LED"/>
    <s v="Indoor Lighting"/>
    <s v="Manufacturing"/>
    <n v="0"/>
    <n v="16976.136999999999"/>
    <n v="3.0360100000000001"/>
    <x v="0"/>
    <x v="0"/>
    <n v="10.827197921178"/>
    <s v="Qty / 1,000"/>
    <m/>
    <s v="Private-Lighting"/>
    <s v="lighting"/>
    <n v="3"/>
    <n v="1"/>
    <s v="Lighting"/>
    <n v="0.91633259480590001"/>
    <n v="1.30467645558681"/>
    <n v="15555.7876669904"/>
    <n v="3.9610107659260998"/>
    <n v="0.71"/>
    <n v="11044.6092435632"/>
    <n v="2.8123176438075301"/>
    <n v="4618"/>
    <n v="1.02"/>
    <n v="1.04"/>
    <n v="1.2E-2"/>
    <n v="0.81"/>
    <n v="15.158077089649201"/>
    <d v="1900-01-09T19:51:10"/>
    <n v="43283"/>
    <n v="4.7020545654393402"/>
    <n v="183.00926667047599"/>
    <n v="0"/>
    <n v="119582.1702421308"/>
  </r>
  <r>
    <s v="STND-60673"/>
    <s v="Donson Machine Co"/>
    <s v="Donson Machine - 12416 S Kedvale Ave - Alsip"/>
    <s v="Retrofit of Existing Indoor Fixtures to LED"/>
    <s v="Indoor Lighting"/>
    <s v="Manufacturing"/>
    <n v="0"/>
    <n v="30372.401000000002"/>
    <n v="5.4317950000000002"/>
    <x v="0"/>
    <x v="0"/>
    <n v="10.827197921178"/>
    <s v="Qty / 1,000"/>
    <m/>
    <s v="Private-Lighting"/>
    <s v="lighting"/>
    <n v="3"/>
    <n v="1"/>
    <s v="Lighting"/>
    <n v="0.91633259480590001"/>
    <n v="1.30467645558681"/>
    <n v="27831.2210188153"/>
    <n v="7.0867350480741402"/>
    <n v="0.71"/>
    <n v="19760.166923358898"/>
    <n v="5.0315818841326401"/>
    <n v="4618"/>
    <n v="1.02"/>
    <n v="1.04"/>
    <n v="1.2E-2"/>
    <n v="0.81"/>
    <n v="15.158077089649201"/>
    <d v="1900-01-09T19:51:10"/>
    <n v="43283"/>
    <n v="8.4125534758714799"/>
    <n v="327.42612963312098"/>
    <n v="0"/>
    <n v="213947.23823472174"/>
  </r>
  <r>
    <s v="STND-60674"/>
    <s v="SPUS8 150 NMA, LP"/>
    <s v="SPU8S8 150NMA, LP - 150 N Michigan Ave 27th Fl - Chicago"/>
    <s v="Building Energy Management System"/>
    <s v="Energy Management System"/>
    <s v="Office"/>
    <n v="0"/>
    <n v="53505.9"/>
    <n v="0"/>
    <x v="1"/>
    <x v="0"/>
    <n v="15"/>
    <s v="NA"/>
    <m/>
    <s v="EMS"/>
    <s v="ems"/>
    <n v="3"/>
    <n v="1"/>
    <s v="EMS"/>
    <n v="0.91036333343406195"/>
    <n v="0"/>
    <n v="48709.809482389603"/>
    <n v="0"/>
    <n v="0.7"/>
    <n v="34096.866637672698"/>
    <n v="0"/>
    <n v="2885"/>
    <n v="1.165"/>
    <n v="1.3779999999999999"/>
    <n v="2.5499999999999998E-2"/>
    <n v="0.55000000000000004"/>
    <n v="24.263431542460999"/>
    <d v="1900-01-16T07:56:40"/>
    <n v="43272"/>
    <n v="0"/>
    <n v="0"/>
    <n v="0"/>
    <n v="511452.99956509046"/>
  </r>
  <r>
    <s v="STND-60676"/>
    <s v="Fox Valley Park District"/>
    <s v="Fox Valley Park District - 101 W Illinois Ave - Aurora"/>
    <s v="Building Energy Management System"/>
    <s v="Energy Management System"/>
    <s v="Office"/>
    <n v="7273.2"/>
    <n v="17455.68"/>
    <n v="0"/>
    <x v="1"/>
    <x v="1"/>
    <n v="15"/>
    <s v="NA"/>
    <m/>
    <s v="EMS"/>
    <s v="ems"/>
    <n v="3"/>
    <n v="1"/>
    <s v="EMS"/>
    <n v="0.91036333343406195"/>
    <n v="0"/>
    <n v="15891.0110321583"/>
    <n v="0"/>
    <n v="0.7"/>
    <n v="11123.707722510801"/>
    <n v="0"/>
    <n v="2885"/>
    <n v="1.165"/>
    <n v="1.3779999999999999"/>
    <n v="2.5499999999999998E-2"/>
    <n v="0.55000000000000004"/>
    <n v="24.263431542460999"/>
    <d v="1900-01-16T07:56:40"/>
    <n v="43450"/>
    <n v="0"/>
    <n v="0"/>
    <n v="0"/>
    <n v="166855.61583766202"/>
  </r>
  <r>
    <s v="STND-60677"/>
    <s v="Lake Process Systems"/>
    <s v="Lake Process Systems Inc - 27W930 Commercial Ave - Lake Barrington"/>
    <s v="New Indoor LED Fixtures"/>
    <s v="Indoor Lighting"/>
    <s v="Manufacturing"/>
    <n v="0"/>
    <n v="14602.116"/>
    <n v="2.61144"/>
    <x v="0"/>
    <x v="0"/>
    <n v="10.827197921178"/>
    <s v="Qty / 1,000"/>
    <m/>
    <s v="Private-Lighting"/>
    <s v="lighting"/>
    <n v="3"/>
    <n v="1"/>
    <s v="Lighting"/>
    <n v="0.91633259480590001"/>
    <n v="1.30467645558681"/>
    <n v="13380.3948439367"/>
    <n v="3.40708428317761"/>
    <n v="0.71"/>
    <n v="9500.0803391950903"/>
    <n v="2.4190298410561"/>
    <n v="4618"/>
    <n v="1.02"/>
    <n v="1.04"/>
    <n v="1.2E-2"/>
    <n v="0.81"/>
    <n v="15.158077089649201"/>
    <d v="1900-01-09T19:51:10"/>
    <n v="43254"/>
    <n v="4.0444970123191002"/>
    <n v="157.416409928668"/>
    <n v="0"/>
    <n v="102859.25009955707"/>
  </r>
  <r>
    <s v="STND-60677"/>
    <s v="Lake Process Systems"/>
    <s v="Lake Process Systems Inc - 27W930 Commercial Ave - Lake Barrington"/>
    <s v="New Indoor LED Fixtures"/>
    <s v="Indoor Lighting"/>
    <s v="Manufacturing"/>
    <n v="0"/>
    <n v="9090.9950000000008"/>
    <n v="1.6258319999999999"/>
    <x v="0"/>
    <x v="0"/>
    <n v="10.827197921178"/>
    <s v="Qty / 1,000"/>
    <m/>
    <s v="Private-Lighting"/>
    <s v="lighting"/>
    <n v="3"/>
    <n v="1"/>
    <s v="Lighting"/>
    <n v="0.91633259480590001"/>
    <n v="1.30467645558681"/>
    <n v="8330.3750377174601"/>
    <n v="2.1211847311396101"/>
    <n v="0.71"/>
    <n v="5914.5662767794001"/>
    <n v="1.5060411591091201"/>
    <n v="4618"/>
    <n v="1.02"/>
    <n v="1.04"/>
    <n v="1.2E-2"/>
    <n v="0.81"/>
    <n v="15.158077089649201"/>
    <d v="1900-01-09T19:51:10"/>
    <n v="43254"/>
    <n v="2.51802555928254"/>
    <n v="98.004412208440698"/>
    <n v="0"/>
    <n v="64038.179696615422"/>
  </r>
  <r>
    <s v="STND-60677"/>
    <s v="Lake Process Systems"/>
    <s v="Lake Process Systems Inc - 27W930 Commercial Ave - Lake Barrington"/>
    <s v="New Indoor LED Fixtures"/>
    <s v="Indoor Lighting"/>
    <s v="Manufacturing"/>
    <n v="0"/>
    <n v="20772.687999999998"/>
    <n v="3.7149839999999998"/>
    <x v="0"/>
    <x v="0"/>
    <n v="10.827197921178"/>
    <s v="Qty / 1,000"/>
    <m/>
    <s v="Private-Lighting"/>
    <s v="lighting"/>
    <n v="3"/>
    <n v="1"/>
    <s v="Lighting"/>
    <n v="0.91633259480590001"/>
    <n v="1.30467645558681"/>
    <n v="19034.6910961334"/>
    <n v="4.8468521576816999"/>
    <n v="0.71"/>
    <n v="13514.6306782547"/>
    <n v="3.4412650319539999"/>
    <n v="4618"/>
    <n v="1.02"/>
    <n v="1.04"/>
    <n v="1.2E-2"/>
    <n v="0.81"/>
    <n v="15.158077089649201"/>
    <d v="1900-01-09T19:51:10"/>
    <n v="43254"/>
    <n v="5.7536231691378203"/>
    <n v="223.937542307451"/>
    <n v="0"/>
    <n v="146325.58118508771"/>
  </r>
  <r>
    <s v="STND-60677"/>
    <s v="Lake Process Systems"/>
    <s v="Lake Process Systems Inc - 27W930 Commercial Ave - Lake Barrington"/>
    <s v="New Indoor LED Fixtures"/>
    <s v="Indoor Lighting"/>
    <s v="Manufacturing"/>
    <n v="0"/>
    <n v="465.78500000000003"/>
    <n v="0"/>
    <x v="0"/>
    <x v="0"/>
    <n v="10.827197921178"/>
    <s v="Qty / 1,000"/>
    <m/>
    <s v="Private-Lighting"/>
    <s v="lighting"/>
    <n v="3"/>
    <n v="1"/>
    <s v="Lighting"/>
    <n v="0.91633259480590001"/>
    <n v="1.30467645558681"/>
    <n v="426.81397767166601"/>
    <n v="0"/>
    <n v="0.71"/>
    <n v="303.03792414688297"/>
    <n v="0"/>
    <n v="4618"/>
    <n v="1.02"/>
    <n v="1.04"/>
    <n v="1.2E-2"/>
    <n v="0.81"/>
    <n v="15.158077089649201"/>
    <d v="1900-01-09T19:51:10"/>
    <n v="43254"/>
    <n v="0"/>
    <n v="5.0213409137843099"/>
    <n v="0"/>
    <n v="3281.0515823612277"/>
  </r>
  <r>
    <s v="STND-60677"/>
    <s v="Lake Process Systems"/>
    <s v="Lake Process Systems Inc - 27W930 Commercial Ave - Lake Barrington"/>
    <s v="New Indoor LED Fixtures"/>
    <s v="Indoor Lighting"/>
    <s v="Manufacturing"/>
    <n v="0"/>
    <n v="1716.05"/>
    <n v="0"/>
    <x v="0"/>
    <x v="0"/>
    <n v="10.827197921178"/>
    <s v="Qty / 1,000"/>
    <m/>
    <s v="Private-Lighting"/>
    <s v="lighting"/>
    <n v="3"/>
    <n v="1"/>
    <s v="Lighting"/>
    <n v="0.91633259480590001"/>
    <n v="1.30467645558681"/>
    <n v="1572.47254931666"/>
    <n v="0"/>
    <n v="0.71"/>
    <n v="1116.45551001483"/>
    <n v="0"/>
    <n v="4618"/>
    <n v="1.02"/>
    <n v="1.04"/>
    <n v="1.2E-2"/>
    <n v="0.81"/>
    <n v="15.158077089649201"/>
    <d v="1900-01-09T19:51:10"/>
    <n v="43254"/>
    <n v="0"/>
    <n v="18.4996770507843"/>
    <n v="0"/>
    <n v="12088.08477712029"/>
  </r>
  <r>
    <s v="STND-60677"/>
    <s v="Lake Process Systems"/>
    <s v="Lake Process Systems Inc - 27W930 Commercial Ave - Lake Barrington"/>
    <s v="New Indoor LED Fixtures"/>
    <s v="Indoor Lighting"/>
    <s v="Manufacturing"/>
    <n v="0"/>
    <n v="833.51"/>
    <n v="0"/>
    <x v="0"/>
    <x v="0"/>
    <n v="10.827197921178"/>
    <s v="Qty / 1,000"/>
    <m/>
    <s v="Private-Lighting"/>
    <s v="lighting"/>
    <n v="3"/>
    <n v="1"/>
    <s v="Lighting"/>
    <n v="0.91633259480590001"/>
    <n v="1.30467645558681"/>
    <n v="763.77238109666598"/>
    <n v="0"/>
    <n v="0.71"/>
    <n v="542.27839057863298"/>
    <n v="0"/>
    <n v="4618"/>
    <n v="1.02"/>
    <n v="1.04"/>
    <n v="1.2E-2"/>
    <n v="0.81"/>
    <n v="15.158077089649201"/>
    <d v="1900-01-09T19:51:10"/>
    <n v="43254"/>
    <n v="0"/>
    <n v="8.9855574246666503"/>
    <n v="0"/>
    <n v="5871.3554631727266"/>
  </r>
  <r>
    <s v="STND-60677"/>
    <s v="Lake Process Systems"/>
    <s v="Lake Process Systems Inc - 27W930 Commercial Ave - Lake Barrington"/>
    <s v="New Indoor LED Fixtures"/>
    <s v="Indoor Lighting"/>
    <s v="Manufacturing"/>
    <n v="0"/>
    <n v="405.09100000000001"/>
    <n v="7.2445999999999997E-2"/>
    <x v="0"/>
    <x v="0"/>
    <n v="10.827197921178"/>
    <s v="Qty / 1,000"/>
    <m/>
    <s v="Private-Lighting"/>
    <s v="lighting"/>
    <n v="3"/>
    <n v="1"/>
    <s v="Lighting"/>
    <n v="0.91633259480590001"/>
    <n v="1.30467645558681"/>
    <n v="371.19808716251703"/>
    <n v="9.4518590501441804E-2"/>
    <n v="0.71"/>
    <n v="263.55064188538699"/>
    <n v="6.7108199256023696E-2"/>
    <n v="4618"/>
    <n v="1.02"/>
    <n v="1.04"/>
    <n v="1.2E-2"/>
    <n v="0.81"/>
    <n v="15.158077089649201"/>
    <d v="1900-01-09T19:51:10"/>
    <n v="43254"/>
    <n v="0.11220155567597601"/>
    <n v="4.3670363195590198"/>
    <n v="0"/>
    <n v="2853.5149619465897"/>
  </r>
  <r>
    <s v="STND-60677"/>
    <s v="Lake Process Systems"/>
    <s v="Lake Process Systems Inc - 27W930 Commercial Ave - Lake Barrington"/>
    <s v="Photocells"/>
    <s v="Outdoor &amp; Garage Lighting"/>
    <s v="Manufacturing"/>
    <n v="0"/>
    <n v="8.4"/>
    <n v="0"/>
    <x v="0"/>
    <x v="0"/>
    <n v="8"/>
    <s v="Qty / 1,000"/>
    <m/>
    <s v="Private-Lighting"/>
    <s v="lighting"/>
    <n v="3"/>
    <n v="1"/>
    <s v="Lighting"/>
    <n v="0.91633259480590001"/>
    <n v="1.30467645558681"/>
    <n v="7.69719379636956"/>
    <n v="0"/>
    <n v="0.71"/>
    <n v="5.4650075954223896"/>
    <n v="0"/>
    <n v="4618"/>
    <n v="1.02"/>
    <n v="1.04"/>
    <n v="1.2E-2"/>
    <n v="0.81"/>
    <n v="15.158077089649201"/>
    <d v="1900-01-09T19:51:10"/>
    <n v="43254"/>
    <n v="0"/>
    <n v="9.0555221133759495E-2"/>
    <n v="0"/>
    <n v="43.720060763379117"/>
  </r>
  <r>
    <s v="STND-60678"/>
    <s v="CVS Pharmacy, Inc."/>
    <s v="CVS Pharmacy Inc - 11859 Southwest Hwy -  PALOS HEIGHTS"/>
    <s v="New Indoor LED Fixtures"/>
    <s v="Indoor Lighting"/>
    <s v="Retail (strip mall)"/>
    <n v="0"/>
    <n v="1889.691"/>
    <n v="0.38330599999999998"/>
    <x v="0"/>
    <x v="0"/>
    <n v="12.215978499877799"/>
    <s v="Qty / 1,000"/>
    <m/>
    <s v="Private-Lighting"/>
    <s v="lighting"/>
    <n v="3"/>
    <n v="1"/>
    <s v="Lighting"/>
    <n v="0.91633259480590001"/>
    <n v="1.30467645558681"/>
    <n v="1731.58545741136"/>
    <n v="0.50009031348515598"/>
    <n v="0.71"/>
    <n v="1229.42567476206"/>
    <n v="0.35506412257446102"/>
    <n v="4093"/>
    <n v="1.1200000000000001"/>
    <n v="1.29"/>
    <n v="1.9E-2"/>
    <n v="0.71"/>
    <n v="17.102369899829"/>
    <d v="1900-01-11T05:11:01"/>
    <n v="43346"/>
    <n v="0.54600973194143099"/>
    <n v="29.375110438228401"/>
    <n v="0"/>
    <n v="15018.63761009108"/>
  </r>
  <r>
    <s v="STND-60678"/>
    <s v="CVS Pharmacy, Inc."/>
    <s v="CVS Pharmacy Inc - 11859 Southwest Hwy -  PALOS HEIGHTS"/>
    <s v="New Indoor LED Fixtures"/>
    <s v="Indoor Lighting"/>
    <s v="Retail (strip mall)"/>
    <n v="0"/>
    <n v="4122.9620000000004"/>
    <n v="0.83630400000000005"/>
    <x v="0"/>
    <x v="0"/>
    <n v="12.215978499877799"/>
    <s v="Qty / 1,000"/>
    <m/>
    <s v="Private-Lighting"/>
    <s v="lighting"/>
    <n v="3"/>
    <n v="1"/>
    <s v="Lighting"/>
    <n v="0.91633259480590001"/>
    <n v="1.30467645558681"/>
    <n v="3778.0044677461201"/>
    <n v="1.09110613851307"/>
    <n v="0.71"/>
    <n v="2682.38317209975"/>
    <n v="0.77468535834427898"/>
    <n v="4093"/>
    <n v="1.1200000000000001"/>
    <n v="1.29"/>
    <n v="1.9E-2"/>
    <n v="0.71"/>
    <n v="17.102369899829"/>
    <d v="1900-01-11T05:11:01"/>
    <n v="43346"/>
    <n v="1.1912939605994901"/>
    <n v="64.091147220693102"/>
    <n v="0"/>
    <n v="32767.935158804557"/>
  </r>
  <r>
    <s v="STND-60678"/>
    <s v="CVS Pharmacy, Inc."/>
    <s v="CVS Pharmacy Inc - 11859 Southwest Hwy -  PALOS HEIGHTS"/>
    <s v="New Indoor LED Fixtures"/>
    <s v="Indoor Lighting"/>
    <s v="Retail (strip mall)"/>
    <n v="0"/>
    <n v="85.894999999999996"/>
    <n v="1.7423000000000001E-2"/>
    <x v="0"/>
    <x v="0"/>
    <n v="12.215978499877799"/>
    <s v="Qty / 1,000"/>
    <m/>
    <s v="Private-Lighting"/>
    <s v="lighting"/>
    <n v="3"/>
    <n v="1"/>
    <s v="Lighting"/>
    <n v="0.91633259480590001"/>
    <n v="1.30467645558681"/>
    <n v="78.708388230852805"/>
    <n v="2.2731377885688901E-2"/>
    <n v="0.71"/>
    <n v="55.882955643905497"/>
    <n v="1.6139278298839099E-2"/>
    <n v="4093"/>
    <n v="1.1200000000000001"/>
    <n v="1.29"/>
    <n v="1.9E-2"/>
    <n v="0.71"/>
    <n v="17.102369899829"/>
    <d v="1900-01-11T05:11:01"/>
    <n v="43346"/>
    <n v="2.4818624179155899E-2"/>
    <n v="1.33523158605911"/>
    <n v="0"/>
    <n v="682.66498465557424"/>
  </r>
  <r>
    <s v="STND-60678"/>
    <s v="CVS Pharmacy, Inc."/>
    <s v="CVS Pharmacy Inc - 11859 Southwest Hwy -  PALOS HEIGHTS"/>
    <s v="New Indoor LED Fixtures"/>
    <s v="Indoor Lighting"/>
    <s v="Retail (strip mall)"/>
    <n v="0"/>
    <n v="9313.4760000000006"/>
    <n v="1.889151"/>
    <x v="0"/>
    <x v="0"/>
    <n v="12.215978499877799"/>
    <s v="Qty / 1,000"/>
    <m/>
    <s v="Private-Lighting"/>
    <s v="lighting"/>
    <n v="3"/>
    <n v="1"/>
    <s v="Lighting"/>
    <n v="0.91633259480590001"/>
    <n v="1.30467645558681"/>
    <n v="8534.2416297424697"/>
    <n v="2.46473083074827"/>
    <n v="0.71"/>
    <n v="6059.3115571171602"/>
    <n v="1.7499588898312699"/>
    <n v="4093"/>
    <n v="1.1200000000000001"/>
    <n v="1.29"/>
    <n v="1.9E-2"/>
    <n v="0.71"/>
    <n v="17.102369899829"/>
    <d v="1900-01-11T05:11:01"/>
    <n v="43346"/>
    <n v="2.6910479645684799"/>
    <n v="144.77731336170299"/>
    <n v="0"/>
    <n v="74020.419705804306"/>
  </r>
  <r>
    <s v="STND-60678"/>
    <s v="CVS Pharmacy, Inc."/>
    <s v="CVS Pharmacy Inc - 11859 Southwest Hwy -  PALOS HEIGHTS"/>
    <s v="New Indoor LED Fixtures"/>
    <s v="Indoor Lighting"/>
    <s v="Retail (strip mall)"/>
    <n v="0"/>
    <n v="638.077"/>
    <n v="0.12942799999999999"/>
    <x v="0"/>
    <x v="0"/>
    <n v="12.215978499877799"/>
    <s v="Qty / 1,000"/>
    <m/>
    <s v="Private-Lighting"/>
    <s v="lighting"/>
    <n v="3"/>
    <n v="1"/>
    <s v="Lighting"/>
    <n v="0.91633259480590001"/>
    <n v="1.30467645558681"/>
    <n v="584.69075309596406"/>
    <n v="0.16886166429368901"/>
    <n v="0.71"/>
    <n v="415.13043469813499"/>
    <n v="0.11989178164851901"/>
    <n v="4093"/>
    <n v="1.1200000000000001"/>
    <n v="1.29"/>
    <n v="1.9E-2"/>
    <n v="0.71"/>
    <n v="17.102369899829"/>
    <d v="1900-01-11T05:11:01"/>
    <n v="43346"/>
    <n v="0.18436692247372999"/>
    <n v="9.9188609900208196"/>
    <n v="0"/>
    <n v="5071.2244649173417"/>
  </r>
  <r>
    <s v="STND-60678"/>
    <s v="CVS Pharmacy, Inc."/>
    <s v="CVS Pharmacy Inc - 11859 Southwest Hwy -  PALOS HEIGHTS"/>
    <s v="New Indoor LED Fixtures"/>
    <s v="Indoor Lighting"/>
    <s v="Retail (strip mall)"/>
    <n v="0"/>
    <n v="32008.172999999999"/>
    <n v="6.4925569999999997"/>
    <x v="0"/>
    <x v="0"/>
    <n v="12.215978499877799"/>
    <s v="Qty / 1,000"/>
    <m/>
    <s v="Private-Lighting"/>
    <s v="lighting"/>
    <n v="3"/>
    <n v="1"/>
    <s v="Lighting"/>
    <n v="0.91633259480590001"/>
    <n v="1.30467645558681"/>
    <n v="29330.1322200861"/>
    <n v="8.4706862544553108"/>
    <n v="0.71"/>
    <n v="20824.393876261202"/>
    <n v="6.0141872406632704"/>
    <n v="4093"/>
    <n v="1.1200000000000001"/>
    <n v="1.29"/>
    <n v="1.9E-2"/>
    <n v="0.71"/>
    <n v="17.102369899829"/>
    <d v="1900-01-11T05:11:01"/>
    <n v="43346"/>
    <n v="9.2484837367128598"/>
    <n v="497.56474301931797"/>
    <n v="0"/>
    <n v="254390.34786539373"/>
  </r>
  <r>
    <s v="STND-60680"/>
    <s v="Grace Reformed Church"/>
    <s v="Grace Reformed Church - 2740 Indiana Ave - Lansing"/>
    <s v="New Indoor LED Fixtures"/>
    <s v="Indoor Lighting"/>
    <s v="Miscellaneous"/>
    <n v="0"/>
    <n v="1532.174"/>
    <n v="0.32814100000000002"/>
    <x v="0"/>
    <x v="0"/>
    <n v="14.797277300976599"/>
    <s v="Qty / 1,000"/>
    <m/>
    <s v="Private-Lighting"/>
    <s v="lighting"/>
    <n v="3"/>
    <n v="1"/>
    <s v="Lighting"/>
    <n v="0.91633259480590001"/>
    <n v="1.30467645558681"/>
    <n v="1403.9809771141299"/>
    <n v="0.42811783681270998"/>
    <n v="0.71"/>
    <n v="996.82649375103597"/>
    <n v="0.30396366413702403"/>
    <n v="3379"/>
    <n v="1.0900000000000001"/>
    <n v="1.36"/>
    <n v="2.1999999999999999E-2"/>
    <n v="0.57999999999999996"/>
    <n v="20.7161882213673"/>
    <d v="1900-01-13T19:08:05"/>
    <n v="43287"/>
    <n v="0.54274573632443002"/>
    <n v="28.337230730744"/>
    <n v="0"/>
    <n v="14750.318048994297"/>
  </r>
  <r>
    <s v="STND-60680"/>
    <s v="Grace Reformed Church"/>
    <s v="Grace Reformed Church - 2740 Indiana Ave - Lansing"/>
    <s v="New Indoor LED Fixtures"/>
    <s v="Indoor Lighting"/>
    <s v="Miscellaneous"/>
    <n v="0"/>
    <n v="552.46699999999998"/>
    <n v="0.11831999999999999"/>
    <x v="0"/>
    <x v="0"/>
    <n v="14.797277300976599"/>
    <s v="Qty / 1,000"/>
    <m/>
    <s v="Private-Lighting"/>
    <s v="lighting"/>
    <n v="3"/>
    <n v="1"/>
    <s v="Lighting"/>
    <n v="0.91633259480590001"/>
    <n v="1.30467645558681"/>
    <n v="506.24351965463097"/>
    <n v="0.154369318225031"/>
    <n v="0.71"/>
    <n v="359.43289895478802"/>
    <n v="0.109602215939772"/>
    <n v="3379"/>
    <n v="1.0900000000000001"/>
    <n v="1.36"/>
    <n v="2.1999999999999999E-2"/>
    <n v="0.57999999999999996"/>
    <n v="20.7161882213673"/>
    <d v="1900-01-13T19:08:05"/>
    <n v="43287"/>
    <n v="0.19570146833802099"/>
    <n v="10.217759112295299"/>
    <n v="0"/>
    <n v="5318.6282769279005"/>
  </r>
  <r>
    <s v="STND-60681"/>
    <s v="CVS Pharmacy, Inc."/>
    <s v="CVS Pharmacy Inc - 520 N Western Ave - Lake Forest"/>
    <s v="New Indoor LED Fixtures"/>
    <s v="Indoor Lighting"/>
    <s v="Retail (mall/dept. store)"/>
    <n v="0"/>
    <n v="1012.3339999999999"/>
    <n v="0.205343"/>
    <x v="0"/>
    <x v="0"/>
    <n v="9.1274187659729797"/>
    <s v="Qty / 1,000"/>
    <m/>
    <s v="Private-Lighting"/>
    <s v="lighting"/>
    <n v="3"/>
    <n v="1"/>
    <s v="Lighting"/>
    <n v="0.91633259480590001"/>
    <n v="1.30467645558681"/>
    <n v="927.63464103023603"/>
    <n v="0.26790617741956202"/>
    <n v="0.71"/>
    <n v="658.62059513146698"/>
    <n v="0.190213385967889"/>
    <n v="5478"/>
    <n v="1.1200000000000001"/>
    <n v="1.31"/>
    <n v="2.1999999999999999E-2"/>
    <n v="0.95"/>
    <n v="12.7783862723622"/>
    <d v="1900-01-08T03:03:29"/>
    <n v="43380"/>
    <n v="0.215272139348784"/>
    <n v="18.221394734522502"/>
    <n v="0"/>
    <n v="6011.5059796592441"/>
  </r>
  <r>
    <s v="STND-60681"/>
    <s v="CVS Pharmacy, Inc."/>
    <s v="CVS Pharmacy Inc - 520 N Western Ave - Lake Forest"/>
    <s v="New Indoor LED Fixtures"/>
    <s v="Indoor Lighting"/>
    <s v="Retail (mall/dept. store)"/>
    <n v="0"/>
    <n v="3730.299"/>
    <n v="0.756656"/>
    <x v="0"/>
    <x v="0"/>
    <n v="9.1274187659729797"/>
    <s v="Qty / 1,000"/>
    <m/>
    <s v="Private-Lighting"/>
    <s v="lighting"/>
    <n v="3"/>
    <n v="1"/>
    <s v="Lighting"/>
    <n v="0.91633259480590001"/>
    <n v="1.30467645558681"/>
    <n v="3418.1945620718502"/>
    <n v="0.98719126817849101"/>
    <n v="0.71"/>
    <n v="2426.9181390710201"/>
    <n v="0.70090580040672801"/>
    <n v="5478"/>
    <n v="1.1200000000000001"/>
    <n v="1.31"/>
    <n v="2.1999999999999999E-2"/>
    <n v="0.95"/>
    <n v="12.7783862723622"/>
    <d v="1900-01-08T03:03:29"/>
    <n v="43380"/>
    <n v="0.79324328499677799"/>
    <n v="67.1431074692685"/>
    <n v="0"/>
    <n v="22151.49816603705"/>
  </r>
  <r>
    <s v="STND-60681"/>
    <s v="CVS Pharmacy, Inc."/>
    <s v="CVS Pharmacy Inc - 520 N Western Ave - Lake Forest"/>
    <s v="New Indoor LED Fixtures"/>
    <s v="Indoor Lighting"/>
    <s v="Retail (mall/dept. store)"/>
    <n v="0"/>
    <n v="66261.888000000006"/>
    <n v="13.4406"/>
    <x v="0"/>
    <x v="0"/>
    <n v="9.1274187659729797"/>
    <s v="Qty / 1,000"/>
    <m/>
    <s v="Private-Lighting"/>
    <s v="lighting"/>
    <n v="3"/>
    <n v="1"/>
    <s v="Lighting"/>
    <n v="0.91633259480590001"/>
    <n v="1.30467645558681"/>
    <n v="60717.927767777903"/>
    <n v="17.53563436896"/>
    <n v="0.71"/>
    <n v="43109.728715122299"/>
    <n v="12.4503004019616"/>
    <n v="5478"/>
    <n v="1.1200000000000001"/>
    <n v="1.31"/>
    <n v="2.1999999999999999E-2"/>
    <n v="0.95"/>
    <n v="12.7783862723622"/>
    <d v="1900-01-08T03:03:29"/>
    <n v="43380"/>
    <n v="14.0905057203375"/>
    <n v="1192.6735811527799"/>
    <n v="0"/>
    <n v="393480.54687041149"/>
  </r>
  <r>
    <s v="STND-60681"/>
    <s v="CVS Pharmacy, Inc."/>
    <s v="CVS Pharmacy Inc - 520 N Western Ave - Lake Forest"/>
    <s v="New Indoor LED Fixtures"/>
    <s v="Indoor Lighting"/>
    <s v="Retail (mall/dept. store)"/>
    <n v="0"/>
    <n v="3337.636"/>
    <n v="0.67700800000000005"/>
    <x v="0"/>
    <x v="0"/>
    <n v="9.1274187659729797"/>
    <s v="Qty / 1,000"/>
    <m/>
    <s v="Private-Lighting"/>
    <s v="lighting"/>
    <n v="3"/>
    <n v="1"/>
    <s v="Lighting"/>
    <n v="0.91633259480590001"/>
    <n v="1.30467645558681"/>
    <n v="3058.3846563975799"/>
    <n v="0.88327639784391299"/>
    <n v="0.71"/>
    <n v="2171.4531060422801"/>
    <n v="0.62712624246917803"/>
    <n v="5478"/>
    <n v="1.1200000000000001"/>
    <n v="1.31"/>
    <n v="2.1999999999999999E-2"/>
    <n v="0.95"/>
    <n v="12.7783862723622"/>
    <d v="1900-01-08T03:03:29"/>
    <n v="43380"/>
    <n v="0.70974399183922299"/>
    <n v="60.075412893524003"/>
    <n v="0"/>
    <n v="19819.761829520623"/>
  </r>
  <r>
    <s v="STND-60681"/>
    <s v="CVS Pharmacy, Inc."/>
    <s v="CVS Pharmacy Inc - 520 N Western Ave - Lake Forest"/>
    <s v="New Indoor LED Fixtures"/>
    <s v="Indoor Lighting"/>
    <s v="Retail (mall/dept. store)"/>
    <n v="0"/>
    <n v="5644.5309999999999"/>
    <n v="1.1449400000000001"/>
    <x v="0"/>
    <x v="0"/>
    <n v="9.1274187659729797"/>
    <s v="Qty / 1,000"/>
    <m/>
    <s v="Private-Lighting"/>
    <s v="lighting"/>
    <n v="3"/>
    <n v="1"/>
    <s v="Lighting"/>
    <n v="0.91633259480590001"/>
    <n v="1.30467645558681"/>
    <n v="5172.2677376923402"/>
    <n v="1.49377626105956"/>
    <n v="0.71"/>
    <n v="3672.31009376156"/>
    <n v="1.06058114535229"/>
    <n v="5478"/>
    <n v="1.1200000000000001"/>
    <n v="1.31"/>
    <n v="2.1999999999999999E-2"/>
    <n v="0.95"/>
    <n v="12.7783862723622"/>
    <d v="1900-01-08T03:03:29"/>
    <n v="43380"/>
    <n v="1.20030233913986"/>
    <n v="101.5981162761"/>
    <n v="0"/>
    <n v="33518.712064271254"/>
  </r>
  <r>
    <s v="STND-60681"/>
    <s v="CVS Pharmacy, Inc."/>
    <s v="CVS Pharmacy Inc - 520 N Western Ave - Lake Forest"/>
    <s v="LED Refrigerated Display Case Lighting for Open and Closed Cases"/>
    <s v="Refrigeration"/>
    <s v="Retail (mall/dept. store)"/>
    <n v="0"/>
    <n v="2334.42"/>
    <n v="0.27779999999999999"/>
    <x v="2"/>
    <x v="0"/>
    <n v="8.6177180282661094"/>
    <s v="ΔkWpeak / CF"/>
    <n v="0.69"/>
    <s v="Private-Lighting"/>
    <s v="lighting"/>
    <n v="3"/>
    <n v="1"/>
    <s v="Non-Lighting"/>
    <n v="0.91633259480590001"/>
    <n v="1.30467645558681"/>
    <n v="2139.1051359667899"/>
    <n v="0.36243911936201501"/>
    <n v="0.7"/>
    <n v="1497.3735951767501"/>
    <n v="0.25370738355340999"/>
    <n v="5478"/>
    <n v="1.1200000000000001"/>
    <n v="1.31"/>
    <n v="2.1999999999999999E-2"/>
    <n v="0.95"/>
    <n v="12.7783862723622"/>
    <d v="1900-01-08T03:03:29"/>
    <n v="43380"/>
    <n v="0.52527408603190595"/>
    <n v="0"/>
    <n v="0"/>
    <n v="12903.943426204318"/>
  </r>
  <r>
    <s v="STND-60682"/>
    <s v="Ettleson Hyundai"/>
    <s v="Ettleson Hyundai - 6420 Joliet Rd - Countryside"/>
    <s v="New Indoor LED Fixtures"/>
    <s v="Indoor Lighting"/>
    <s v="Retail (mall/dept. store)"/>
    <n v="0"/>
    <n v="84821.351999999999"/>
    <n v="17.205213000000001"/>
    <x v="0"/>
    <x v="0"/>
    <n v="9.1274187659729797"/>
    <s v="Qty / 1,000"/>
    <m/>
    <s v="Private-Lighting"/>
    <s v="lighting"/>
    <n v="2"/>
    <n v="1"/>
    <s v="Lighting"/>
    <n v="0.97902139861649395"/>
    <n v="0.93591656730105399"/>
    <n v="83041.918667581893"/>
    <n v="16.102643890643499"/>
    <n v="0.71"/>
    <n v="58959.762253983201"/>
    <n v="11.432877162356901"/>
    <n v="5478"/>
    <n v="1.1200000000000001"/>
    <n v="1.31"/>
    <n v="2.1999999999999999E-2"/>
    <n v="0.95"/>
    <n v="12.7783862723622"/>
    <d v="1900-01-08T03:03:29"/>
    <n v="43380"/>
    <n v="12.9390469189582"/>
    <n v="1631.18054525607"/>
    <n v="0"/>
    <n v="538150.44043431163"/>
  </r>
  <r>
    <s v="STND-60682"/>
    <s v="Ettleson Hyundai"/>
    <s v="Ettleson Hyundai - 6420 Joliet Rd - Countryside"/>
    <s v="New Indoor LED Fixtures"/>
    <s v="Indoor Lighting"/>
    <s v="Retail (mall/dept. store)"/>
    <n v="0"/>
    <n v="1993.992"/>
    <n v="0.40446300000000002"/>
    <x v="0"/>
    <x v="0"/>
    <n v="9.1274187659729797"/>
    <s v="Qty / 1,000"/>
    <m/>
    <s v="Private-Lighting"/>
    <s v="lighting"/>
    <n v="2"/>
    <n v="1"/>
    <s v="Lighting"/>
    <n v="0.97902139861649395"/>
    <n v="0.93591656730105399"/>
    <n v="1952.1608366701"/>
    <n v="0.37854362256028601"/>
    <n v="0.71"/>
    <n v="1386.03419403577"/>
    <n v="0.268765972017803"/>
    <n v="5478"/>
    <n v="1.1200000000000001"/>
    <n v="1.31"/>
    <n v="2.1999999999999999E-2"/>
    <n v="0.95"/>
    <n v="12.7783862723622"/>
    <d v="1900-01-08T03:03:29"/>
    <n v="43380"/>
    <n v="0.30417326039396198"/>
    <n v="38.346016434591199"/>
    <n v="0"/>
    <n v="12650.914512922322"/>
  </r>
  <r>
    <s v="STND-60682"/>
    <s v="Ettleson Hyundai"/>
    <s v="Ettleson Hyundai - 6420 Joliet Rd - Countryside"/>
    <s v="Retrofit of Existing Indoor Fixtures to LED"/>
    <s v="Indoor Lighting"/>
    <s v="Retail (mall/dept. store)"/>
    <n v="0"/>
    <n v="70863.407999999996"/>
    <n v="14.373975"/>
    <x v="0"/>
    <x v="0"/>
    <n v="9.1274187659729797"/>
    <s v="Qty / 1,000"/>
    <m/>
    <s v="Private-Lighting"/>
    <s v="lighting"/>
    <n v="2"/>
    <n v="1"/>
    <s v="Lighting"/>
    <n v="0.97902139861649395"/>
    <n v="0.93591656730105399"/>
    <n v="69376.792810891202"/>
    <n v="13.452841340471201"/>
    <n v="0.71"/>
    <n v="49257.5228957328"/>
    <n v="9.5515173517345193"/>
    <n v="5478"/>
    <n v="1.1200000000000001"/>
    <n v="1.31"/>
    <n v="2.1999999999999999E-2"/>
    <n v="0.95"/>
    <n v="12.7783862723622"/>
    <d v="1900-01-08T03:03:29"/>
    <n v="43380"/>
    <n v="10.809836352327199"/>
    <n v="1362.7584302139301"/>
    <n v="0"/>
    <n v="449594.03884385526"/>
  </r>
  <r>
    <s v="STND-60682"/>
    <s v="Ettleson Hyundai"/>
    <s v="Ettleson Hyundai - 6420 Joliet Rd - Countryside"/>
    <s v="Retrofit of Existing Indoor Fixtures to LED"/>
    <s v="Indoor Lighting"/>
    <s v="Retail (mall/dept. store)"/>
    <n v="0"/>
    <n v="30431.385999999999"/>
    <n v="6.17272"/>
    <x v="0"/>
    <x v="0"/>
    <n v="9.1274187659729797"/>
    <s v="Qty / 1,000"/>
    <m/>
    <s v="Private-Lighting"/>
    <s v="lighting"/>
    <n v="2"/>
    <n v="1"/>
    <s v="Lighting"/>
    <n v="0.97902139861649395"/>
    <n v="0.93591656730105399"/>
    <n v="29792.978083558399"/>
    <n v="5.7771509133105603"/>
    <n v="0.71"/>
    <n v="21153.014439326402"/>
    <n v="4.1017771484505001"/>
    <n v="5478"/>
    <n v="1.1200000000000001"/>
    <n v="1.31"/>
    <n v="2.1999999999999999E-2"/>
    <n v="0.95"/>
    <n v="12.7783862723622"/>
    <d v="1900-01-08T03:03:29"/>
    <n v="43380"/>
    <n v="4.6421461738132299"/>
    <n v="585.21921235561103"/>
    <n v="0"/>
    <n v="193072.42095040521"/>
  </r>
  <r>
    <s v="STND-60682"/>
    <s v="Ettleson Hyundai"/>
    <s v="Ettleson Hyundai - 6420 Joliet Rd - Countryside"/>
    <s v="Retrofit of Existing Indoor Fixtures to LED"/>
    <s v="Indoor Lighting"/>
    <s v="Retail (mall/dept. store)"/>
    <n v="0"/>
    <n v="1595.194"/>
    <n v="0.32357000000000002"/>
    <x v="0"/>
    <x v="0"/>
    <n v="9.1274187659729797"/>
    <s v="Qty / 1,000"/>
    <m/>
    <s v="Private-Lighting"/>
    <s v="lighting"/>
    <n v="2"/>
    <n v="1"/>
    <s v="Lighting"/>
    <n v="0.97902139861649395"/>
    <n v="0.93591656730105399"/>
    <n v="1561.72906094464"/>
    <n v="0.30283452368160202"/>
    <n v="0.71"/>
    <n v="1108.8276332706901"/>
    <n v="0.21501251181393699"/>
    <n v="5478"/>
    <n v="1.1200000000000001"/>
    <n v="1.31"/>
    <n v="2.1999999999999999E-2"/>
    <n v="0.95"/>
    <n v="12.7783862723622"/>
    <d v="1900-01-08T03:03:29"/>
    <n v="43380"/>
    <n v="0.24333830749827401"/>
    <n v="30.676820839984"/>
    <n v="0"/>
    <n v="10120.734148144302"/>
  </r>
  <r>
    <s v="STND-60682"/>
    <s v="Ettleson Hyundai"/>
    <s v="Ettleson Hyundai - 6420 Joliet Rd - Countryside"/>
    <s v="Retrofit of Existing Indoor Fixtures to LED"/>
    <s v="Indoor Lighting"/>
    <s v="Retail (mall/dept. store)"/>
    <n v="0"/>
    <n v="2871.348"/>
    <n v="0.582426"/>
    <x v="0"/>
    <x v="0"/>
    <n v="9.1274187659729797"/>
    <s v="Qty / 1,000"/>
    <m/>
    <s v="Private-Lighting"/>
    <s v="lighting"/>
    <n v="2"/>
    <n v="1"/>
    <s v="Lighting"/>
    <n v="0.97902139861649395"/>
    <n v="0.93591656730105399"/>
    <n v="2811.1111348746699"/>
    <n v="0.54510214262688395"/>
    <n v="0.71"/>
    <n v="1995.8889057610199"/>
    <n v="0.38702252126508702"/>
    <n v="5478"/>
    <n v="1.1200000000000001"/>
    <n v="1.31"/>
    <n v="2.1999999999999999E-2"/>
    <n v="0.95"/>
    <n v="12.7783862723622"/>
    <d v="1900-01-08T03:03:29"/>
    <n v="43380"/>
    <n v="0.43800895349689301"/>
    <n v="55.218254435038197"/>
    <n v="0"/>
    <n v="18217.313853240408"/>
  </r>
  <r>
    <s v="STND-60682"/>
    <s v="Ettleson Hyundai"/>
    <s v="Ettleson Hyundai - 6420 Joliet Rd - Countryside"/>
    <s v="Occupancy Sensors"/>
    <s v="Indoor Lighting"/>
    <s v="Retail (mall/dept. store)"/>
    <n v="0"/>
    <n v="1814.1030000000001"/>
    <n v="1.2911360000000001"/>
    <x v="0"/>
    <x v="0"/>
    <n v="8"/>
    <s v="Qty / 1,000"/>
    <m/>
    <s v="Private-Lighting"/>
    <s v="lighting"/>
    <n v="2"/>
    <n v="1"/>
    <s v="Lighting"/>
    <n v="0.97902139861649395"/>
    <n v="0.93591656730105399"/>
    <n v="1776.04565629438"/>
    <n v="1.2083955730388101"/>
    <n v="0.71"/>
    <n v="1260.9924159690099"/>
    <n v="0.85796085685755696"/>
    <n v="5478"/>
    <n v="1.1200000000000001"/>
    <n v="1.31"/>
    <n v="2.1999999999999999E-2"/>
    <n v="0.95"/>
    <n v="12.7783862723622"/>
    <d v="1900-01-08T03:03:29"/>
    <n v="43380"/>
    <n v="1.1530492109149"/>
    <n v="34.8866111057824"/>
    <n v="0"/>
    <n v="10087.939327752079"/>
  </r>
  <r>
    <s v="STND-60682"/>
    <s v="Ettleson Hyundai"/>
    <s v="Ettleson Hyundai - 6420 Joliet Rd - Countryside"/>
    <s v="Outdoor &amp; Garage - LED Fixtures"/>
    <s v="Outdoor &amp; Garage Lighting"/>
    <s v="Exterior"/>
    <n v="0"/>
    <n v="191217"/>
    <n v="0"/>
    <x v="0"/>
    <x v="0"/>
    <n v="10.1978380583316"/>
    <s v="Qty / 1,000"/>
    <m/>
    <s v="Private-Lighting"/>
    <s v="lighting"/>
    <n v="2"/>
    <n v="1"/>
    <s v="Lighting"/>
    <n v="0.97902139861649395"/>
    <n v="0.93591656730105399"/>
    <n v="187205.53477925001"/>
    <n v="0"/>
    <n v="0.71"/>
    <n v="132915.929693268"/>
    <n v="0"/>
    <n v="4903"/>
    <n v="1"/>
    <n v="1"/>
    <n v="0"/>
    <n v="0"/>
    <n v="14.276973281664301"/>
    <d v="1900-01-09T04:44:53"/>
    <n v="43380"/>
    <n v="0"/>
    <n v="0"/>
    <n v="0"/>
    <n v="1355455.1263845356"/>
  </r>
  <r>
    <s v="STND-60682"/>
    <s v="Ettleson Hyundai"/>
    <s v="Ettleson Hyundai - 6420 Joliet Rd - Countryside"/>
    <s v="Outdoor &amp; Garage - LED Fixtures"/>
    <s v="Outdoor &amp; Garage Lighting"/>
    <s v="Exterior"/>
    <n v="0"/>
    <n v="49765.45"/>
    <n v="0"/>
    <x v="0"/>
    <x v="0"/>
    <n v="10.1978380583316"/>
    <s v="Qty / 1,000"/>
    <m/>
    <s v="Private-Lighting"/>
    <s v="lighting"/>
    <n v="2"/>
    <n v="1"/>
    <s v="Lighting"/>
    <n v="0.97902139861649395"/>
    <n v="0.93591656730105399"/>
    <n v="48721.440461779202"/>
    <n v="0"/>
    <n v="0.71"/>
    <n v="34592.222727863198"/>
    <n v="0"/>
    <n v="4903"/>
    <n v="1"/>
    <n v="1"/>
    <n v="0"/>
    <n v="0"/>
    <n v="14.276973281664301"/>
    <d v="1900-01-09T04:44:53"/>
    <n v="43380"/>
    <n v="0"/>
    <n v="0"/>
    <n v="0"/>
    <n v="352765.88545648666"/>
  </r>
  <r>
    <s v="STND-60682"/>
    <s v="Ettleson Hyundai"/>
    <s v="Ettleson Hyundai - 6420 Joliet Rd - Countryside"/>
    <s v="Outdoor &amp; Garage - LED Fixtures"/>
    <s v="Outdoor &amp; Garage Lighting"/>
    <s v="Exterior"/>
    <n v="0"/>
    <n v="15003.18"/>
    <n v="0"/>
    <x v="0"/>
    <x v="0"/>
    <n v="10.1978380583316"/>
    <s v="Qty / 1,000"/>
    <m/>
    <s v="Private-Lighting"/>
    <s v="lighting"/>
    <n v="2"/>
    <n v="1"/>
    <s v="Lighting"/>
    <n v="0.97902139861649395"/>
    <n v="0.93591656730105399"/>
    <n v="14688.434267295001"/>
    <n v="0"/>
    <n v="0.71"/>
    <n v="10428.7883297795"/>
    <n v="0"/>
    <n v="4903"/>
    <n v="1"/>
    <n v="1"/>
    <n v="0"/>
    <n v="0"/>
    <n v="14.276973281664301"/>
    <d v="1900-01-09T04:44:53"/>
    <n v="43380"/>
    <n v="0"/>
    <n v="0"/>
    <n v="0"/>
    <n v="106351.09453170982"/>
  </r>
  <r>
    <s v="STND-60682"/>
    <s v="Ettleson Hyundai"/>
    <s v="Ettleson Hyundai - 6420 Joliet Rd - Countryside"/>
    <s v="Outdoor &amp; Garage - LED Fixtures"/>
    <s v="Outdoor &amp; Garage Lighting"/>
    <s v="Exterior"/>
    <n v="0"/>
    <n v="3628.22"/>
    <n v="0"/>
    <x v="0"/>
    <x v="0"/>
    <n v="10.1978380583316"/>
    <s v="Qty / 1,000"/>
    <m/>
    <s v="Private-Lighting"/>
    <s v="lighting"/>
    <n v="2"/>
    <n v="1"/>
    <s v="Lighting"/>
    <n v="0.97902139861649395"/>
    <n v="0.93591656730105399"/>
    <n v="3552.1050188883301"/>
    <n v="0"/>
    <n v="0.71"/>
    <n v="2521.9945634107198"/>
    <n v="0"/>
    <n v="4903"/>
    <n v="1"/>
    <n v="1"/>
    <n v="0"/>
    <n v="0"/>
    <n v="14.276973281664301"/>
    <d v="1900-01-09T04:44:53"/>
    <n v="43380"/>
    <n v="0"/>
    <n v="0"/>
    <n v="0"/>
    <n v="25718.892141655226"/>
  </r>
  <r>
    <s v="STND-60683"/>
    <s v="Deerfield-Bannockburn Fire Protection District"/>
    <s v="Bannockburn Fire Department #20 - 500 Waukegan Rd - Deerfield"/>
    <s v="Retrofit of Existing Indoor Fixtures to LED"/>
    <s v="Indoor Lighting"/>
    <s v="Miscellaneous"/>
    <n v="0"/>
    <n v="11233.486000000001"/>
    <n v="2.40584"/>
    <x v="0"/>
    <x v="1"/>
    <n v="14.797277300976599"/>
    <s v="Qty / 1,000"/>
    <m/>
    <s v="Public-Lighting"/>
    <s v="lighting"/>
    <n v="3"/>
    <n v="1"/>
    <s v="Lighting"/>
    <n v="0.99829244462109001"/>
    <n v="0.987374621353864"/>
    <n v="11214.3042005568"/>
    <n v="2.37546535903798"/>
    <n v="0.71"/>
    <n v="7962.1559823953203"/>
    <n v="1.6865804049169699"/>
    <n v="3379"/>
    <n v="1.0900000000000001"/>
    <n v="1.36"/>
    <n v="2.1999999999999999E-2"/>
    <n v="0.57999999999999996"/>
    <n v="20.7161882213673"/>
    <d v="1900-01-13T19:08:05"/>
    <n v="43247"/>
    <n v="3.0114925951292899"/>
    <n v="226.34375450665101"/>
    <n v="1"/>
    <n v="117818.22998513331"/>
  </r>
  <r>
    <s v="STND-60683"/>
    <s v="Deerfield-Bannockburn Fire Protection District"/>
    <s v="Bannockburn Fire Department #20 - 500 Waukegan Rd - Deerfield"/>
    <s v="Outdoor &amp; Garage - LED Fixtures"/>
    <s v="Outdoor &amp; Garage Lighting"/>
    <s v="Exterior"/>
    <n v="0"/>
    <n v="2402.4699999999998"/>
    <n v="0"/>
    <x v="0"/>
    <x v="1"/>
    <n v="10.1978380583316"/>
    <s v="Qty / 1,000"/>
    <m/>
    <s v="Public-Lighting"/>
    <s v="lighting"/>
    <n v="3"/>
    <n v="1"/>
    <s v="Lighting"/>
    <n v="0.99829244462109001"/>
    <n v="0.987374621353864"/>
    <n v="2398.3676494288302"/>
    <n v="0"/>
    <n v="0.71"/>
    <n v="1702.8410310944701"/>
    <n v="0"/>
    <n v="4903"/>
    <n v="1"/>
    <n v="1"/>
    <n v="0"/>
    <n v="0"/>
    <n v="14.276973281664301"/>
    <d v="1900-01-09T04:44:53"/>
    <n v="43247"/>
    <n v="0"/>
    <n v="0"/>
    <n v="1"/>
    <n v="17365.297074183811"/>
  </r>
  <r>
    <s v="STND-60683"/>
    <s v="Deerfield-Bannockburn Fire Protection District"/>
    <s v="Bannockburn Fire Department #20 - 500 Waukegan Rd - Deerfield"/>
    <s v="Outdoor &amp; Garage - LED Fixtures"/>
    <s v="Outdoor &amp; Garage Lighting"/>
    <s v="Exterior"/>
    <n v="0"/>
    <n v="8359.6149999999998"/>
    <n v="0"/>
    <x v="0"/>
    <x v="1"/>
    <n v="10.1978380583316"/>
    <s v="Qty / 1,000"/>
    <m/>
    <s v="Public-Lighting"/>
    <s v="lighting"/>
    <n v="3"/>
    <n v="1"/>
    <s v="Lighting"/>
    <n v="0.99829244462109001"/>
    <n v="0.987374621353864"/>
    <n v="8345.3404944411395"/>
    <n v="0"/>
    <n v="0.71"/>
    <n v="5925.1917510532103"/>
    <n v="0"/>
    <n v="4903"/>
    <n v="1"/>
    <n v="1"/>
    <n v="0"/>
    <n v="0"/>
    <n v="14.276973281664301"/>
    <d v="1900-01-09T04:44:53"/>
    <n v="43247"/>
    <n v="0"/>
    <n v="0"/>
    <n v="1"/>
    <n v="60424.145941802883"/>
  </r>
  <r>
    <s v="STND-60684"/>
    <s v="Advocate Trinity Hospital"/>
    <s v="Advocate Trinity Hospital - 2320 E 93rd St - Chicago"/>
    <s v="Water-Cooled Chiller"/>
    <s v="HVAC"/>
    <s v="Hospital (24/7)"/>
    <n v="0"/>
    <n v="27116.1"/>
    <n v="4.7321999999999997"/>
    <x v="3"/>
    <x v="0"/>
    <n v="20"/>
    <s v="ΔkWpeak / CF"/>
    <n v="1"/>
    <s v="Private-Non-Lighting"/>
    <s v="non_lighting"/>
    <n v="3"/>
    <n v="1"/>
    <s v="Non-Lighting"/>
    <n v="0.98952339343681495"/>
    <n v="0.43468415683807998"/>
    <n v="26832.015288772"/>
    <n v="2.0570123669891598"/>
    <n v="0.7"/>
    <n v="18782.410702140402"/>
    <n v="1.43990865689241"/>
    <n v="7616"/>
    <n v="1.23"/>
    <n v="1.41"/>
    <n v="1.4E-2"/>
    <n v="0.73499999999999999"/>
    <n v="9.1911764705882408"/>
    <d v="1900-01-05T13:33:47"/>
    <n v="43264"/>
    <n v="2.0570123669891598"/>
    <n v="0"/>
    <n v="0"/>
    <n v="375648.21404280805"/>
  </r>
  <r>
    <s v="STND-60685"/>
    <s v="CVS Pharmacy, Inc."/>
    <s v="CVS Pharmacy Inc - 7200 W Cermak Rd - North Riverside"/>
    <s v="New Indoor LED Fixtures"/>
    <s v="Indoor Lighting"/>
    <s v="Retail (strip mall)"/>
    <n v="0"/>
    <n v="1803.796"/>
    <n v="0.36588300000000001"/>
    <x v="0"/>
    <x v="0"/>
    <n v="12.215978499877799"/>
    <s v="Qty / 1,000"/>
    <m/>
    <s v="Private-Lighting"/>
    <s v="lighting"/>
    <n v="3"/>
    <n v="1"/>
    <s v="Lighting"/>
    <n v="0.91633259480590001"/>
    <n v="1.30467645558681"/>
    <n v="1652.8770691805"/>
    <n v="0.47735893559946802"/>
    <n v="0.71"/>
    <n v="1173.54271911816"/>
    <n v="0.33892484427562197"/>
    <n v="4093"/>
    <n v="1.1200000000000001"/>
    <n v="1.29"/>
    <n v="1.9E-2"/>
    <n v="0.71"/>
    <n v="17.102369899829"/>
    <d v="1900-01-11T05:11:01"/>
    <n v="43351"/>
    <n v="0.52119110776227495"/>
    <n v="28.039878852169199"/>
    <n v="0"/>
    <n v="14335.972625435574"/>
  </r>
  <r>
    <s v="STND-60685"/>
    <s v="CVS Pharmacy, Inc."/>
    <s v="CVS Pharmacy Inc - 7200 W Cermak Rd - North Riverside"/>
    <s v="New Indoor LED Fixtures"/>
    <s v="Indoor Lighting"/>
    <s v="Retail (strip mall)"/>
    <n v="0"/>
    <n v="5282.5450000000001"/>
    <n v="1.071515"/>
    <x v="0"/>
    <x v="0"/>
    <n v="12.215978499877799"/>
    <s v="Qty / 1,000"/>
    <m/>
    <s v="Private-Lighting"/>
    <s v="lighting"/>
    <n v="3"/>
    <n v="1"/>
    <s v="Lighting"/>
    <n v="0.91633259480590001"/>
    <n v="1.30467645558681"/>
    <n v="4840.5681670289296"/>
    <n v="1.3979803923081"/>
    <n v="0.71"/>
    <n v="3436.8033985905399"/>
    <n v="0.99256607853874901"/>
    <n v="4093"/>
    <n v="1.1200000000000001"/>
    <n v="1.29"/>
    <n v="1.9E-2"/>
    <n v="0.71"/>
    <n v="17.102369899829"/>
    <d v="1900-01-11T05:11:01"/>
    <n v="43351"/>
    <n v="1.52634609925548"/>
    <n v="82.116781404955105"/>
    <n v="0"/>
    <n v="41983.916425488984"/>
  </r>
  <r>
    <s v="STND-60685"/>
    <s v="CVS Pharmacy, Inc."/>
    <s v="CVS Pharmacy Inc - 7200 W Cermak Rd - North Riverside"/>
    <s v="New Indoor LED Fixtures"/>
    <s v="Indoor Lighting"/>
    <s v="Retail (strip mall)"/>
    <n v="0"/>
    <n v="141.113"/>
    <n v="2.8624E-2"/>
    <x v="0"/>
    <x v="0"/>
    <n v="12.215978499877799"/>
    <s v="Qty / 1,000"/>
    <m/>
    <s v="Private-Lighting"/>
    <s v="lighting"/>
    <n v="3"/>
    <n v="1"/>
    <s v="Lighting"/>
    <n v="0.91633259480590001"/>
    <n v="1.30467645558681"/>
    <n v="129.306441450845"/>
    <n v="3.7345058864716799E-2"/>
    <n v="0.71"/>
    <n v="91.807573430099893"/>
    <n v="2.6514991793948901E-2"/>
    <n v="4093"/>
    <n v="1.1200000000000001"/>
    <n v="1.29"/>
    <n v="1.9E-2"/>
    <n v="0.71"/>
    <n v="17.102369899829"/>
    <d v="1900-01-11T05:11:01"/>
    <n v="43351"/>
    <n v="4.07741662460058E-2"/>
    <n v="2.19359141746969"/>
    <n v="0"/>
    <n v="1121.5193431480527"/>
  </r>
  <r>
    <s v="STND-60685"/>
    <s v="CVS Pharmacy, Inc."/>
    <s v="CVS Pharmacy Inc - 7200 W Cermak Rd - North Riverside"/>
    <s v="New Indoor LED Fixtures"/>
    <s v="Indoor Lighting"/>
    <s v="Retail (strip mall)"/>
    <n v="0"/>
    <n v="8749.0229999999992"/>
    <n v="1.7746569999999999"/>
    <x v="0"/>
    <x v="0"/>
    <n v="12.215978499877799"/>
    <s v="Qty / 1,000"/>
    <m/>
    <s v="Private-Lighting"/>
    <s v="lighting"/>
    <n v="3"/>
    <n v="1"/>
    <s v="Lighting"/>
    <n v="0.91633259480590001"/>
    <n v="1.30467645558681"/>
    <n v="8017.0149476064998"/>
    <n v="2.31535320464232"/>
    <n v="0.71"/>
    <n v="5692.0806128006097"/>
    <n v="1.64390077529604"/>
    <n v="4093"/>
    <n v="1.1200000000000001"/>
    <n v="1.29"/>
    <n v="1.9E-2"/>
    <n v="0.71"/>
    <n v="17.102369899829"/>
    <d v="1900-01-11T05:11:01"/>
    <n v="43351"/>
    <n v="2.5279541485340302"/>
    <n v="136.002932146896"/>
    <n v="0"/>
    <n v="69534.334385543494"/>
  </r>
  <r>
    <s v="STND-60685"/>
    <s v="CVS Pharmacy, Inc."/>
    <s v="CVS Pharmacy Inc - 7200 W Cermak Rd - North Riverside"/>
    <s v="New Indoor LED Fixtures"/>
    <s v="Indoor Lighting"/>
    <s v="Retail (strip mall)"/>
    <n v="0"/>
    <n v="638.077"/>
    <n v="0.12942799999999999"/>
    <x v="0"/>
    <x v="0"/>
    <n v="12.215978499877799"/>
    <s v="Qty / 1,000"/>
    <m/>
    <s v="Private-Lighting"/>
    <s v="lighting"/>
    <n v="3"/>
    <n v="1"/>
    <s v="Lighting"/>
    <n v="0.91633259480590001"/>
    <n v="1.30467645558681"/>
    <n v="584.69075309596406"/>
    <n v="0.16886166429368901"/>
    <n v="0.71"/>
    <n v="415.13043469813499"/>
    <n v="0.11989178164851901"/>
    <n v="4093"/>
    <n v="1.1200000000000001"/>
    <n v="1.29"/>
    <n v="1.9E-2"/>
    <n v="0.71"/>
    <n v="17.102369899829"/>
    <d v="1900-01-11T05:11:01"/>
    <n v="43351"/>
    <n v="0.18436692247372999"/>
    <n v="9.9188609900208196"/>
    <n v="0"/>
    <n v="5071.2244649173417"/>
  </r>
  <r>
    <s v="STND-60685"/>
    <s v="CVS Pharmacy, Inc."/>
    <s v="CVS Pharmacy Inc - 7200 W Cermak Rd - North Riverside"/>
    <s v="New Indoor LED Fixtures"/>
    <s v="Indoor Lighting"/>
    <s v="Retail (strip mall)"/>
    <n v="0"/>
    <n v="42223.548000000003"/>
    <n v="8.5646489999999993"/>
    <x v="0"/>
    <x v="0"/>
    <n v="12.215978499877799"/>
    <s v="Qty / 1,000"/>
    <m/>
    <s v="Private-Lighting"/>
    <s v="lighting"/>
    <n v="3"/>
    <n v="1"/>
    <s v="Lighting"/>
    <n v="0.91633259480590001"/>
    <n v="1.30467645558681"/>
    <n v="38690.813300751499"/>
    <n v="11.174095900665099"/>
    <n v="0.71"/>
    <n v="27470.477443533498"/>
    <n v="7.9336080894722096"/>
    <n v="4093"/>
    <n v="1.1200000000000001"/>
    <n v="1.29"/>
    <n v="1.9E-2"/>
    <n v="0.71"/>
    <n v="17.102369899829"/>
    <d v="1900-01-11T05:11:01"/>
    <n v="43351"/>
    <n v="12.2001265429251"/>
    <n v="656.36201135203396"/>
    <n v="0"/>
    <n v="335578.76183158328"/>
  </r>
  <r>
    <s v="STND-60686"/>
    <s v="National Tube Supply Company"/>
    <s v="National Tube Supply Co - 925 Central Ave - University Park"/>
    <s v="New Indoor LED Fixtures"/>
    <s v="Indoor Lighting"/>
    <s v="Warehouse"/>
    <n v="0"/>
    <n v="8303.3279999999995"/>
    <n v="1.3140860000000001"/>
    <x v="0"/>
    <x v="0"/>
    <n v="9.5383441434566993"/>
    <s v="Qty / 1,000"/>
    <m/>
    <s v="Private-Lighting"/>
    <s v="lighting"/>
    <n v="2"/>
    <n v="1"/>
    <s v="Lighting"/>
    <n v="0.97902139861649395"/>
    <n v="0.93591656730105399"/>
    <n v="8129.1357917314899"/>
    <n v="1.2298748582583701"/>
    <n v="0.71"/>
    <n v="5771.6864121293602"/>
    <n v="0.87321114936344402"/>
    <n v="5242"/>
    <n v="1"/>
    <n v="1.22"/>
    <n v="1.0999999999999999E-2"/>
    <n v="0.68"/>
    <n v="13.3536818008394"/>
    <d v="1900-01-08T12:55:13"/>
    <n v="43335"/>
    <n v="1.48249139134326"/>
    <n v="89.420493709046397"/>
    <n v="0"/>
    <n v="55052.331287002693"/>
  </r>
  <r>
    <s v="STND-60686"/>
    <s v="National Tube Supply Company"/>
    <s v="National Tube Supply Co - 925 Central Ave - University Park"/>
    <s v="Retrofit of Existing Indoor Fixtures to LED"/>
    <s v="Indoor Lighting"/>
    <s v="Warehouse"/>
    <n v="0"/>
    <n v="89638.2"/>
    <n v="14.186159999999999"/>
    <x v="0"/>
    <x v="0"/>
    <n v="9.5383441434566993"/>
    <s v="Qty / 1,000"/>
    <m/>
    <s v="Private-Lighting"/>
    <s v="lighting"/>
    <n v="2"/>
    <n v="1"/>
    <s v="Lighting"/>
    <n v="0.97902139861649395"/>
    <n v="0.93591656730105399"/>
    <n v="87757.715933465006"/>
    <n v="13.2770621703835"/>
    <n v="0.71"/>
    <n v="62307.978312760097"/>
    <n v="9.4267141409722903"/>
    <n v="5242"/>
    <n v="1"/>
    <n v="1.22"/>
    <n v="1.0999999999999999E-2"/>
    <n v="0.68"/>
    <n v="13.3536818008394"/>
    <d v="1900-01-08T12:55:13"/>
    <n v="43335"/>
    <n v="16.004173300847999"/>
    <n v="965.33487526811496"/>
    <n v="0"/>
    <n v="594314.94003014232"/>
  </r>
  <r>
    <s v="STND-60686"/>
    <s v="National Tube Supply Company"/>
    <s v="National Tube Supply Co - 925 Central Ave - University Park"/>
    <s v="Occupancy Sensors"/>
    <s v="Indoor Lighting"/>
    <s v="Warehouse"/>
    <n v="0"/>
    <n v="40399.464999999997"/>
    <n v="20.763618999999998"/>
    <x v="0"/>
    <x v="0"/>
    <n v="8"/>
    <s v="Qty / 1,000"/>
    <m/>
    <s v="Private-Lighting"/>
    <s v="lighting"/>
    <n v="2"/>
    <n v="1"/>
    <s v="Lighting"/>
    <n v="0.97902139861649395"/>
    <n v="0.93591656730105399"/>
    <n v="39551.940727658097"/>
    <n v="19.4330150192269"/>
    <n v="0.71"/>
    <n v="28081.877916637201"/>
    <n v="13.7974406636511"/>
    <n v="5242"/>
    <n v="1"/>
    <n v="1.22"/>
    <n v="1.0999999999999999E-2"/>
    <n v="0.68"/>
    <n v="13.3536818008394"/>
    <d v="1900-01-08T12:55:13"/>
    <n v="43335"/>
    <n v="30.054152519682901"/>
    <n v="435.07134800423898"/>
    <n v="0"/>
    <n v="224655.0233330976"/>
  </r>
  <r>
    <s v="STND-60687"/>
    <s v="The Racquet Club of Chicago"/>
    <s v="The Racquet Club of Chicago - 1363 N Dearborn - Chicago"/>
    <s v="New Indoor LED Fixtures"/>
    <s v="Indoor Lighting"/>
    <s v="Miscellaneous"/>
    <n v="0"/>
    <n v="35799.828999999998"/>
    <n v="7.6671360000000002"/>
    <x v="0"/>
    <x v="0"/>
    <n v="14.797277300976599"/>
    <s v="Qty / 1,000"/>
    <m/>
    <s v="Private-Lighting"/>
    <s v="lighting"/>
    <n v="3"/>
    <n v="1"/>
    <s v="Lighting"/>
    <n v="0.91633259480590001"/>
    <n v="1.30467645558681"/>
    <n v="32804.550201177502"/>
    <n v="10.003131820982"/>
    <n v="0.71"/>
    <n v="23291.230642835999"/>
    <n v="7.1022235928972197"/>
    <n v="3379"/>
    <n v="1.0900000000000001"/>
    <n v="1.36"/>
    <n v="2.1999999999999999E-2"/>
    <n v="0.57999999999999996"/>
    <n v="20.7161882213673"/>
    <d v="1900-01-13T19:08:05"/>
    <n v="43268"/>
    <n v="12.681455148303799"/>
    <n v="662.11018754670204"/>
    <n v="0"/>
    <n v="344646.79850304773"/>
  </r>
  <r>
    <s v="STND-60688"/>
    <s v="MR 1051 LLC"/>
    <s v="MR 1051 LLC - 1051 PERMITER DRIVE - SCHAUMBURG"/>
    <s v="Occupancy Sensors"/>
    <s v="Indoor Lighting"/>
    <s v="Office"/>
    <n v="0"/>
    <n v="1156.8340000000001"/>
    <n v="0.78825599999999996"/>
    <x v="0"/>
    <x v="0"/>
    <n v="8"/>
    <s v="Qty / 1,000"/>
    <m/>
    <s v="Private-Lighting"/>
    <s v="lighting"/>
    <n v="3"/>
    <n v="1"/>
    <s v="Lighting"/>
    <n v="0.91633259480590001"/>
    <n v="1.30467645558681"/>
    <n v="1060.0447009796901"/>
    <n v="1.0284190441750301"/>
    <n v="0.71"/>
    <n v="752.63173769557898"/>
    <n v="0.73017752136427405"/>
    <n v="2885"/>
    <n v="1.165"/>
    <n v="1.3779999999999999"/>
    <n v="2.5499999999999998E-2"/>
    <n v="0.55000000000000004"/>
    <n v="24.263431542460999"/>
    <d v="1900-01-16T07:56:40"/>
    <n v="43350"/>
    <n v="1.8657820104772"/>
    <n v="23.202695171658402"/>
    <n v="0"/>
    <n v="6021.0539015646318"/>
  </r>
  <r>
    <s v="STND-60688"/>
    <s v="MR 1051 LLC"/>
    <s v="MR 1051 LLC - 1051 PERMITER DRIVE - SCHAUMBURG"/>
    <s v="New Indoor LED Fixtures"/>
    <s v="Indoor Lighting"/>
    <s v="Office"/>
    <n v="0"/>
    <n v="6285.0879999999997"/>
    <n v="1.4132579999999999"/>
    <x v="0"/>
    <x v="0"/>
    <n v="15"/>
    <s v="Qty / 1,000"/>
    <m/>
    <s v="Private-Lighting"/>
    <s v="lighting"/>
    <n v="3"/>
    <n v="1"/>
    <s v="Lighting"/>
    <n v="0.91633259480590001"/>
    <n v="1.30467645558681"/>
    <n v="5759.2309956234203"/>
    <n v="1.8438444382696999"/>
    <n v="0.71"/>
    <n v="4089.0540068926298"/>
    <n v="1.30912955117149"/>
    <n v="2885"/>
    <n v="1.165"/>
    <n v="1.3779999999999999"/>
    <n v="2.5499999999999998E-2"/>
    <n v="0.55000000000000004"/>
    <n v="24.263431542460999"/>
    <d v="1900-01-16T07:56:40"/>
    <n v="43350"/>
    <n v="2.4328334058183101"/>
    <n v="126.06042093424701"/>
    <n v="0"/>
    <n v="61335.810103389449"/>
  </r>
  <r>
    <s v="STND-60689"/>
    <s v="Stephanie Waghorn"/>
    <s v="Stephanie Waghorn - 19137 Wolf Rd - Mokena"/>
    <s v="Outdoor &amp; Garage - LED Fixtures"/>
    <s v="Outdoor &amp; Garage Lighting"/>
    <s v="Exterior"/>
    <n v="0"/>
    <n v="7563.8639999999996"/>
    <n v="1.5112350000000001"/>
    <x v="0"/>
    <x v="0"/>
    <n v="10.1978380583316"/>
    <s v="Qty / 1,000"/>
    <m/>
    <s v="Private-Lighting"/>
    <s v="lighting"/>
    <n v="3"/>
    <n v="1"/>
    <s v="Lighting"/>
    <n v="0.91633259480590001"/>
    <n v="1.30467645558681"/>
    <n v="6931.0151258789301"/>
    <n v="1.9716727233587299"/>
    <n v="0.71"/>
    <n v="4921.0207393740402"/>
    <n v="1.3998876335846999"/>
    <n v="4903"/>
    <n v="1"/>
    <n v="1"/>
    <n v="0"/>
    <n v="0"/>
    <n v="14.276973281664301"/>
    <d v="1900-01-09T04:44:53"/>
    <n v="43237"/>
    <n v="1.9716727233587299"/>
    <n v="0"/>
    <n v="1"/>
    <n v="50183.772581827696"/>
  </r>
  <r>
    <s v="STND-60690"/>
    <s v="PARK US LESSEE HOLDINGS INC"/>
    <s v="Hilton Chicago LLC - 720 S Michigan Ave - Chicago"/>
    <s v="New Indoor LED Fixtures"/>
    <s v="Indoor Lighting"/>
    <s v="Hotel/Motel (common)"/>
    <n v="0"/>
    <n v="193391.19399999999"/>
    <n v="23.766931"/>
    <x v="0"/>
    <x v="0"/>
    <n v="8.1459758879113693"/>
    <s v="Qty / 1,000"/>
    <m/>
    <s v="Private-Lighting"/>
    <s v="lighting"/>
    <n v="2"/>
    <n v="1"/>
    <s v="Lighting"/>
    <n v="0.97902139861649395"/>
    <n v="0.93591656730105399"/>
    <n v="189334.11722999401"/>
    <n v="22.243864476801001"/>
    <n v="0.71"/>
    <n v="134427.22323329499"/>
    <n v="15.7931437785287"/>
    <n v="6138"/>
    <n v="1.2"/>
    <n v="1.24"/>
    <n v="3.2000000000000001E-2"/>
    <n v="0.73"/>
    <n v="11.4043662430759"/>
    <d v="1900-01-07T03:30:12"/>
    <n v="43299"/>
    <n v="24.573425184269801"/>
    <n v="5048.90979279983"/>
    <n v="0"/>
    <n v="1095040.9191373"/>
  </r>
  <r>
    <s v="STND-60690"/>
    <s v="PARK US LESSEE HOLDINGS INC"/>
    <s v="Hilton Chicago LLC - 720 S Michigan Ave - Chicago"/>
    <s v="New Indoor LED Fixtures"/>
    <s v="Indoor Lighting"/>
    <s v="Hotel/Motel (common)"/>
    <n v="0"/>
    <n v="27643.097000000002"/>
    <n v="3.3972159999999998"/>
    <x v="0"/>
    <x v="0"/>
    <n v="8.1459758879113693"/>
    <s v="Qty / 1,000"/>
    <m/>
    <s v="Private-Lighting"/>
    <s v="lighting"/>
    <n v="2"/>
    <n v="1"/>
    <s v="Lighting"/>
    <n v="0.97902139861649395"/>
    <n v="0.93591656730105399"/>
    <n v="27063.183487031401"/>
    <n v="3.17951073710022"/>
    <n v="0.71"/>
    <n v="19214.8602757923"/>
    <n v="2.25745262334115"/>
    <n v="6138"/>
    <n v="1.2"/>
    <n v="1.24"/>
    <n v="3.2000000000000001E-2"/>
    <n v="0.73"/>
    <n v="11.4043662430759"/>
    <d v="1900-01-07T03:30:12"/>
    <n v="43299"/>
    <n v="3.5124952906542402"/>
    <n v="721.68489298750399"/>
    <n v="0"/>
    <n v="156523.78849619007"/>
  </r>
  <r>
    <s v="STND-60690"/>
    <s v="PARK US LESSEE HOLDINGS INC"/>
    <s v="Hilton Chicago LLC - 720 S Michigan Ave - Chicago"/>
    <s v="New Indoor LED Fixtures"/>
    <s v="Indoor Lighting"/>
    <s v="Hotel/Motel (common)"/>
    <n v="0"/>
    <n v="-25691.213"/>
    <n v="-3.1573380000000002"/>
    <x v="0"/>
    <x v="0"/>
    <n v="8.1459758879113693"/>
    <s v="Qty / 1,000"/>
    <m/>
    <s v="Private-Lighting"/>
    <s v="lighting"/>
    <n v="2"/>
    <n v="1"/>
    <s v="Lighting"/>
    <n v="0.97902139861649395"/>
    <n v="0.93591656730105399"/>
    <n v="-25152.247283414199"/>
    <n v="-2.95500494276917"/>
    <n v="0.71"/>
    <n v="-17858.095571224101"/>
    <n v="-2.0980535093661099"/>
    <n v="6138"/>
    <n v="1.2"/>
    <n v="1.24"/>
    <n v="3.2000000000000001E-2"/>
    <n v="0.73"/>
    <n v="11.4043662430759"/>
    <d v="1900-01-07T03:30:12"/>
    <n v="43299"/>
    <n v="-3.2644774003194601"/>
    <n v="-670.72659422438005"/>
    <n v="0"/>
    <n v="-145471.61592720833"/>
  </r>
  <r>
    <s v="STND-60691"/>
    <s v="Grace United Methodist Church"/>
    <s v="Grace United Methodist Church - 1718 Avalon St - Joliet"/>
    <s v="Building Energy Management System"/>
    <s v="Energy Management System"/>
    <s v="Miscellaneous"/>
    <n v="3658.2"/>
    <n v="8779.68"/>
    <n v="0"/>
    <x v="1"/>
    <x v="0"/>
    <n v="15"/>
    <s v="NA"/>
    <m/>
    <s v="EMS"/>
    <s v="ems"/>
    <n v="3"/>
    <n v="1"/>
    <s v="EMS"/>
    <n v="0.91036333343406195"/>
    <n v="0"/>
    <n v="7992.6987512843698"/>
    <n v="0"/>
    <n v="0.7"/>
    <n v="5594.8891258990598"/>
    <n v="0"/>
    <n v="3379"/>
    <n v="1.0900000000000001"/>
    <n v="1.36"/>
    <n v="2.1999999999999999E-2"/>
    <n v="0.57999999999999996"/>
    <n v="20.7161882213673"/>
    <d v="1900-01-13T19:08:05"/>
    <n v="43343"/>
    <n v="0"/>
    <n v="0"/>
    <n v="0"/>
    <n v="83923.336888485894"/>
  </r>
  <r>
    <s v="STND-60692"/>
    <s v="Fox Valley Park District"/>
    <s v="Fox Valley Park District - 555 S Eola Rd - Aurora"/>
    <s v="Building Energy Management System"/>
    <s v="Energy Management System"/>
    <s v="Miscellaneous"/>
    <n v="4614"/>
    <n v="11073.6"/>
    <n v="0"/>
    <x v="1"/>
    <x v="1"/>
    <n v="15"/>
    <s v="NA"/>
    <m/>
    <s v="EMS"/>
    <s v="ems"/>
    <n v="3"/>
    <n v="1"/>
    <s v="EMS"/>
    <n v="0.91036333343406195"/>
    <n v="0"/>
    <n v="10080.9994091154"/>
    <n v="0"/>
    <n v="0.7"/>
    <n v="7056.6995863807997"/>
    <n v="0"/>
    <n v="3379"/>
    <n v="1.0900000000000001"/>
    <n v="1.36"/>
    <n v="2.1999999999999999E-2"/>
    <n v="0.57999999999999996"/>
    <n v="20.7161882213673"/>
    <d v="1900-01-13T19:08:05"/>
    <n v="43449"/>
    <n v="0"/>
    <n v="0"/>
    <n v="0"/>
    <n v="105850.493795712"/>
  </r>
  <r>
    <s v="STND-60693"/>
    <s v="County of Cook School District 92"/>
    <s v="Lindop School District 92 - County of Cook School District 92 - 2400 S 18th Ave - Broadview"/>
    <s v="New Indoor LED Fixtures"/>
    <s v="Indoor Lighting"/>
    <s v="K-12 School"/>
    <n v="0"/>
    <n v="1212.93"/>
    <n v="0.33073900000000001"/>
    <x v="0"/>
    <x v="1"/>
    <n v="15"/>
    <s v="Qty / 1,000"/>
    <m/>
    <s v="Public-Lighting"/>
    <s v="lighting"/>
    <n v="3"/>
    <n v="1"/>
    <s v="Lighting"/>
    <n v="0.99829244462109001"/>
    <n v="0.987374621353864"/>
    <n v="1210.85885485426"/>
    <n v="0.32656329489195601"/>
    <n v="0.71"/>
    <n v="859.70978694652399"/>
    <n v="0.231859939373289"/>
    <n v="2979"/>
    <n v="1.17333333333333"/>
    <n v="1.323"/>
    <n v="2.1333333333333301E-2"/>
    <n v="0.72"/>
    <n v="23.497818059751602"/>
    <d v="1900-01-15T18:49:11"/>
    <n v="43288"/>
    <n v="0.34282700815902001"/>
    <n v="22.015615542804699"/>
    <n v="0"/>
    <n v="12895.646804197861"/>
  </r>
  <r>
    <s v="STND-60693"/>
    <s v="County of Cook School District 92"/>
    <s v="Lindop School District 92 - County of Cook School District 92 - 2400 S 18th Ave - Broadview"/>
    <s v="New Indoor LED Fixtures"/>
    <s v="Indoor Lighting"/>
    <s v="K-12 School"/>
    <n v="0"/>
    <n v="860.90099999999995"/>
    <n v="0.23474900000000001"/>
    <x v="0"/>
    <x v="1"/>
    <n v="15"/>
    <s v="Qty / 1,000"/>
    <m/>
    <s v="Public-Lighting"/>
    <s v="lighting"/>
    <n v="3"/>
    <n v="1"/>
    <s v="Lighting"/>
    <n v="0.99829244462109001"/>
    <n v="0.987374621353864"/>
    <n v="859.43096386674097"/>
    <n v="0.23178520498819799"/>
    <n v="0.71"/>
    <n v="610.19598434538602"/>
    <n v="0.16456749554162101"/>
    <n v="2979"/>
    <n v="1.17333333333333"/>
    <n v="1.323"/>
    <n v="2.1333333333333301E-2"/>
    <n v="0.72"/>
    <n v="23.497818059751602"/>
    <d v="1900-01-15T18:49:11"/>
    <n v="43288"/>
    <n v="0.24332871943835399"/>
    <n v="15.6260175248498"/>
    <n v="0"/>
    <n v="9152.9397651807903"/>
  </r>
  <r>
    <s v="STND-60693"/>
    <s v="County of Cook School District 92"/>
    <s v="Lindop School District 92 - County of Cook School District 92 - 2400 S 18th Ave - Broadview"/>
    <s v="New Indoor LED Fixtures"/>
    <s v="Indoor Lighting"/>
    <s v="K-12 School"/>
    <n v="0"/>
    <n v="5768.3869999999997"/>
    <n v="1.5729120000000001"/>
    <x v="0"/>
    <x v="1"/>
    <n v="15"/>
    <s v="Qty / 1,000"/>
    <m/>
    <s v="Public-Lighting"/>
    <s v="lighting"/>
    <n v="3"/>
    <n v="1"/>
    <s v="Lighting"/>
    <n v="0.99829244462109001"/>
    <n v="0.987374621353864"/>
    <n v="5758.53715975052"/>
    <n v="1.55305339042295"/>
    <n v="0.71"/>
    <n v="4088.5613834228702"/>
    <n v="1.1026679072002901"/>
    <n v="2979"/>
    <n v="1.17333333333333"/>
    <n v="1.323"/>
    <n v="2.1333333333333301E-2"/>
    <n v="0.72"/>
    <n v="23.497818059751602"/>
    <d v="1900-01-15T18:49:11"/>
    <n v="43288"/>
    <n v="1.63039954482967"/>
    <n v="104.70067563182801"/>
    <n v="0"/>
    <n v="61328.420751343052"/>
  </r>
  <r>
    <s v="STND-60693"/>
    <s v="County of Cook School District 92"/>
    <s v="Lindop School District 92 - County of Cook School District 92 - 2400 S 18th Ave - Broadview"/>
    <s v="Retrofit of Existing Indoor Fixtures to LED"/>
    <s v="Indoor Lighting"/>
    <s v="K-12 School"/>
    <n v="0"/>
    <n v="4391.6419999999998"/>
    <n v="1.1975039999999999"/>
    <x v="0"/>
    <x v="1"/>
    <n v="15"/>
    <s v="Qty / 1,000"/>
    <m/>
    <s v="Public-Lighting"/>
    <s v="lighting"/>
    <n v="3"/>
    <n v="1"/>
    <s v="Lighting"/>
    <n v="0.99829244462109001"/>
    <n v="0.987374621353864"/>
    <n v="4384.1430280806499"/>
    <n v="1.18238505856974"/>
    <n v="0.71"/>
    <n v="3112.7415499372601"/>
    <n v="0.83949339158451397"/>
    <n v="2979"/>
    <n v="1.17333333333333"/>
    <n v="1.323"/>
    <n v="2.1333333333333301E-2"/>
    <n v="0.72"/>
    <n v="23.497818059751602"/>
    <d v="1900-01-15T18:49:11"/>
    <n v="43288"/>
    <n v="1.2412709525591401"/>
    <n v="79.711691419648304"/>
    <n v="0"/>
    <n v="46691.123249058903"/>
  </r>
  <r>
    <s v="STND-60693"/>
    <s v="County of Cook School District 92"/>
    <s v="Lindop School District 92 - County of Cook School District 92 - 2400 S 18th Ave - Broadview"/>
    <s v="Retrofit of Existing Indoor Fixtures to LED"/>
    <s v="Indoor Lighting"/>
    <s v="K-12 School"/>
    <n v="0"/>
    <n v="1359.318"/>
    <n v="0.37065599999999999"/>
    <x v="0"/>
    <x v="1"/>
    <n v="15"/>
    <s v="Qty / 1,000"/>
    <m/>
    <s v="Public-Lighting"/>
    <s v="lighting"/>
    <n v="3"/>
    <n v="1"/>
    <s v="Lighting"/>
    <n v="0.99829244462109001"/>
    <n v="0.987374621353864"/>
    <n v="1356.99688923745"/>
    <n v="0.36597632765253801"/>
    <n v="0.71"/>
    <n v="963.46779135859003"/>
    <n v="0.25984319263330202"/>
    <n v="2979"/>
    <n v="1.17333333333333"/>
    <n v="1.323"/>
    <n v="2.1333333333333301E-2"/>
    <n v="0.72"/>
    <n v="23.497818059751602"/>
    <d v="1900-01-15T18:49:11"/>
    <n v="43288"/>
    <n v="0.384202913887354"/>
    <n v="24.672670713408198"/>
    <n v="0"/>
    <n v="14452.016870378851"/>
  </r>
  <r>
    <s v="STND-60693"/>
    <s v="County of Cook School District 92"/>
    <s v="Lindop School District 92 - County of Cook School District 92 - 2400 S 18th Ave - Broadview"/>
    <s v="Occupancy Sensors Plus Daylighting Controls"/>
    <s v="Indoor Lighting"/>
    <s v="K-12 School"/>
    <n v="0"/>
    <n v="2077.4720000000002"/>
    <n v="0.46651999999999999"/>
    <x v="0"/>
    <x v="1"/>
    <n v="8"/>
    <s v="Qty / 1,000"/>
    <m/>
    <s v="Public-Lighting"/>
    <s v="lighting"/>
    <n v="3"/>
    <n v="1"/>
    <s v="Lighting"/>
    <n v="0.99829244462109001"/>
    <n v="0.987374621353864"/>
    <n v="2073.9246015118702"/>
    <n v="0.46063000835400503"/>
    <n v="0.71"/>
    <n v="1472.48646707342"/>
    <n v="0.32704730593134301"/>
    <n v="2979"/>
    <n v="1.17333333333333"/>
    <n v="1.323"/>
    <n v="2.1333333333333301E-2"/>
    <n v="0.72"/>
    <n v="23.497818059751602"/>
    <d v="1900-01-15T18:49:11"/>
    <n v="43288"/>
    <n v="0.48357059749937498"/>
    <n v="37.707720027488499"/>
    <n v="0"/>
    <n v="11779.89173658736"/>
  </r>
  <r>
    <s v="STND-60694"/>
    <s v="Fox Valley Park District"/>
    <s v="Fox Valley Park District - 2121 W Indian Trail Rd - Aurora"/>
    <s v="Building Energy Management System"/>
    <s v="Energy Management System"/>
    <s v="Miscellaneous"/>
    <n v="11214"/>
    <n v="26913.599999999999"/>
    <n v="0"/>
    <x v="1"/>
    <x v="1"/>
    <n v="15"/>
    <s v="NA"/>
    <m/>
    <s v="EMS"/>
    <s v="ems"/>
    <n v="3"/>
    <n v="1"/>
    <s v="EMS"/>
    <n v="0.91036333343406195"/>
    <n v="0"/>
    <n v="24501.154610711001"/>
    <n v="0"/>
    <n v="0.7"/>
    <n v="17150.808227497699"/>
    <n v="0"/>
    <n v="3379"/>
    <n v="1.0900000000000001"/>
    <n v="1.36"/>
    <n v="2.1999999999999999E-2"/>
    <n v="0.57999999999999996"/>
    <n v="20.7161882213673"/>
    <d v="1900-01-13T19:08:05"/>
    <n v="43441"/>
    <n v="0"/>
    <n v="0"/>
    <n v="0"/>
    <n v="257262.12341246547"/>
  </r>
  <r>
    <s v="STND-60695"/>
    <s v="PQ CORPORATION"/>
    <s v="PQ Corporation - 1945 N Delany Rd - Gurnee"/>
    <s v="New Indoor LED Fixtures"/>
    <s v="Indoor Lighting"/>
    <s v="Manufacturing"/>
    <n v="0"/>
    <n v="16976.136999999999"/>
    <n v="3.0360100000000001"/>
    <x v="0"/>
    <x v="0"/>
    <n v="10.827197921178"/>
    <s v="Qty / 1,000"/>
    <m/>
    <s v="Private-Lighting"/>
    <s v="lighting"/>
    <n v="3"/>
    <n v="1"/>
    <s v="Lighting"/>
    <n v="0.91633259480590001"/>
    <n v="1.30467645558681"/>
    <n v="15555.7876669904"/>
    <n v="3.9610107659260998"/>
    <n v="0.71"/>
    <n v="11044.6092435632"/>
    <n v="2.8123176438075301"/>
    <n v="4618"/>
    <n v="1.02"/>
    <n v="1.04"/>
    <n v="1.2E-2"/>
    <n v="0.81"/>
    <n v="15.158077089649201"/>
    <d v="1900-01-09T19:51:10"/>
    <n v="43303"/>
    <n v="4.7020545654393402"/>
    <n v="183.00926667047599"/>
    <n v="0"/>
    <n v="119582.1702421308"/>
  </r>
  <r>
    <s v="STND-60695"/>
    <s v="PQ CORPORATION"/>
    <s v="PQ Corporation - 1945 N Delany Rd - Gurnee"/>
    <s v="New Indoor LED Fixtures"/>
    <s v="Indoor Lighting"/>
    <s v="Manufacturing"/>
    <n v="0"/>
    <n v="3805.971"/>
    <n v="0.68065900000000001"/>
    <x v="0"/>
    <x v="0"/>
    <n v="10.827197921178"/>
    <s v="Qty / 1,000"/>
    <m/>
    <s v="Private-Lighting"/>
    <s v="lighting"/>
    <n v="3"/>
    <n v="1"/>
    <s v="Lighting"/>
    <n v="0.91633259480590001"/>
    <n v="1.30467645558681"/>
    <n v="3487.5352821860101"/>
    <n v="0.88803977158325997"/>
    <n v="0.71"/>
    <n v="2476.1500503520601"/>
    <n v="0.63050823782411503"/>
    <n v="4618"/>
    <n v="1.02"/>
    <n v="1.04"/>
    <n v="1.2E-2"/>
    <n v="0.81"/>
    <n v="15.158077089649201"/>
    <d v="1900-01-09T19:51:10"/>
    <n v="43303"/>
    <n v="1.0541782663618899"/>
    <n v="41.029826849247101"/>
    <n v="0"/>
    <n v="26809.766677696625"/>
  </r>
  <r>
    <s v="STND-60695"/>
    <s v="PQ CORPORATION"/>
    <s v="PQ Corporation - 1945 N Delany Rd - Gurnee"/>
    <s v="New Indoor LED Fixtures"/>
    <s v="Indoor Lighting"/>
    <s v="Manufacturing"/>
    <n v="0"/>
    <n v="22157.532999999999"/>
    <n v="3.96265"/>
    <x v="0"/>
    <x v="0"/>
    <n v="10.827197921178"/>
    <s v="Qty / 1,000"/>
    <m/>
    <s v="Private-Lighting"/>
    <s v="lighting"/>
    <n v="3"/>
    <n v="1"/>
    <s v="Lighting"/>
    <n v="0.91633259480590001"/>
    <n v="1.30467645558681"/>
    <n v="20303.669708387399"/>
    <n v="5.1699761567310603"/>
    <n v="0.71"/>
    <n v="14415.605492954999"/>
    <n v="3.6706830712790501"/>
    <n v="4618"/>
    <n v="1.02"/>
    <n v="1.04"/>
    <n v="1.2E-2"/>
    <n v="0.81"/>
    <n v="15.158077089649201"/>
    <d v="1900-01-09T19:51:10"/>
    <n v="43303"/>
    <n v="6.1371986665848297"/>
    <n v="238.86670245161599"/>
    <n v="0"/>
    <n v="156080.61382584451"/>
  </r>
  <r>
    <s v="STND-60695"/>
    <s v="PQ CORPORATION"/>
    <s v="PQ Corporation - 1945 N Delany Rd - Gurnee"/>
    <s v="New Indoor LED Fixtures"/>
    <s v="Indoor Lighting"/>
    <s v="Manufacturing"/>
    <n v="0"/>
    <n v="75.366"/>
    <n v="1.3478E-2"/>
    <x v="0"/>
    <x v="0"/>
    <n v="10.827197921178"/>
    <s v="Qty / 1,000"/>
    <m/>
    <s v="Private-Lighting"/>
    <s v="lighting"/>
    <n v="3"/>
    <n v="1"/>
    <s v="Lighting"/>
    <n v="0.91633259480590001"/>
    <n v="1.30467645558681"/>
    <n v="69.060322340141397"/>
    <n v="1.7584429268399E-2"/>
    <n v="0.71"/>
    <n v="49.032828861500398"/>
    <n v="1.2484944780563299E-2"/>
    <n v="4618"/>
    <n v="1.02"/>
    <n v="1.04"/>
    <n v="1.2E-2"/>
    <n v="0.81"/>
    <n v="15.158077089649201"/>
    <d v="1900-01-09T19:51:10"/>
    <n v="43303"/>
    <n v="2.0874203784899101E-2"/>
    <n v="0.81247438047225196"/>
    <n v="0"/>
    <n v="530.88814271871377"/>
  </r>
  <r>
    <s v="STND-60695"/>
    <s v="PQ CORPORATION"/>
    <s v="PQ Corporation - 1945 N Delany Rd - Gurnee"/>
    <s v="New Indoor LED Fixtures"/>
    <s v="Indoor Lighting"/>
    <s v="Manufacturing"/>
    <n v="0"/>
    <n v="3052.3130000000001"/>
    <n v="0.545875"/>
    <x v="0"/>
    <x v="0"/>
    <n v="10.827197921178"/>
    <s v="Qty / 1,000"/>
    <m/>
    <s v="Private-Lighting"/>
    <s v="lighting"/>
    <n v="3"/>
    <n v="1"/>
    <s v="Lighting"/>
    <n v="0.91633259480590001"/>
    <n v="1.30467645558681"/>
    <n v="2796.9338914497798"/>
    <n v="0.712190260193448"/>
    <n v="0.71"/>
    <n v="1985.82306292934"/>
    <n v="0.50565508473734799"/>
    <n v="4618"/>
    <n v="1.02"/>
    <n v="1.04"/>
    <n v="1.2E-2"/>
    <n v="0.81"/>
    <n v="15.158077089649201"/>
    <d v="1900-01-09T19:51:10"/>
    <n v="43303"/>
    <n v="0.84543003346800605"/>
    <n v="32.905104605291498"/>
    <n v="0"/>
    <n v="21500.899338775878"/>
  </r>
  <r>
    <s v="STND-60695"/>
    <s v="PQ CORPORATION"/>
    <s v="PQ Corporation - 1945 N Delany Rd - Gurnee"/>
    <s v="New Indoor LED Fixtures"/>
    <s v="Indoor Lighting"/>
    <s v="Manufacturing"/>
    <n v="0"/>
    <n v="2487.0700000000002"/>
    <n v="0.44478699999999999"/>
    <x v="0"/>
    <x v="0"/>
    <n v="10.827197921178"/>
    <s v="Qty / 1,000"/>
    <m/>
    <s v="Private-Lighting"/>
    <s v="lighting"/>
    <n v="3"/>
    <n v="1"/>
    <s v="Lighting"/>
    <n v="0.91633259480590001"/>
    <n v="1.30467645558681"/>
    <n v="2278.98330656391"/>
    <n v="0.58030312665108896"/>
    <n v="0.71"/>
    <n v="1618.07814766038"/>
    <n v="0.41201521992227302"/>
    <n v="4618"/>
    <n v="1.02"/>
    <n v="1.04"/>
    <n v="1.2E-2"/>
    <n v="0.81"/>
    <n v="15.158077089649201"/>
    <d v="1900-01-09T19:51:10"/>
    <n v="43303"/>
    <n v="0.68886885879758897"/>
    <n v="26.811568312516599"/>
    <n v="0"/>
    <n v="17519.252356652014"/>
  </r>
  <r>
    <s v="STND-60695"/>
    <s v="PQ CORPORATION"/>
    <s v="PQ Corporation - 1945 N Delany Rd - Gurnee"/>
    <s v="New Indoor LED Fixtures"/>
    <s v="Indoor Lighting"/>
    <s v="Manufacturing"/>
    <n v="0"/>
    <n v="6000.9989999999998"/>
    <n v="1.073218"/>
    <x v="0"/>
    <x v="0"/>
    <n v="10.827197921178"/>
    <s v="Qty / 1,000"/>
    <m/>
    <s v="Private-Lighting"/>
    <s v="lighting"/>
    <n v="3"/>
    <n v="1"/>
    <s v="Lighting"/>
    <n v="0.91633259480590001"/>
    <n v="1.30467645558681"/>
    <n v="5498.9109850976101"/>
    <n v="1.40020225631196"/>
    <n v="0.71"/>
    <n v="3904.2267994192998"/>
    <n v="0.99414360198149199"/>
    <n v="4618"/>
    <n v="1.02"/>
    <n v="1.04"/>
    <n v="1.2E-2"/>
    <n v="0.81"/>
    <n v="15.158077089649201"/>
    <d v="1900-01-09T19:51:10"/>
    <n v="43303"/>
    <n v="1.6621584239220799"/>
    <n v="64.693070412913002"/>
    <n v="0"/>
    <n v="42271.83628648008"/>
  </r>
  <r>
    <s v="STND-60695"/>
    <s v="PQ CORPORATION"/>
    <s v="PQ Corporation - 1945 N Delany Rd - Gurnee"/>
    <s v="New Indoor LED Fixtures"/>
    <s v="Indoor Lighting"/>
    <s v="Manufacturing"/>
    <n v="0"/>
    <n v="1771.095"/>
    <n v="0.31674200000000002"/>
    <x v="0"/>
    <x v="0"/>
    <n v="10.827197921178"/>
    <s v="Qty / 1,000"/>
    <m/>
    <s v="Private-Lighting"/>
    <s v="lighting"/>
    <n v="3"/>
    <n v="1"/>
    <s v="Lighting"/>
    <n v="0.91633259480590001"/>
    <n v="1.30467645558681"/>
    <n v="1622.9120769977601"/>
    <n v="0.41324582989547598"/>
    <n v="0.71"/>
    <n v="1152.2675746684099"/>
    <n v="0.29340453922578802"/>
    <n v="4618"/>
    <n v="1.02"/>
    <n v="1.04"/>
    <n v="1.2E-2"/>
    <n v="0.81"/>
    <n v="15.158077089649201"/>
    <d v="1900-01-09T19:51:10"/>
    <n v="43303"/>
    <n v="0.49055772779614898"/>
    <n v="19.093083258797101"/>
    <n v="0"/>
    <n v="12475.829089090623"/>
  </r>
  <r>
    <s v="STND-60695"/>
    <s v="PQ CORPORATION"/>
    <s v="PQ Corporation - 1945 N Delany Rd - Gurnee"/>
    <s v="New Indoor LED Fixtures"/>
    <s v="Indoor Lighting"/>
    <s v="Manufacturing"/>
    <n v="0"/>
    <n v="4898.7740000000003"/>
    <n v="0.87609599999999999"/>
    <x v="0"/>
    <x v="0"/>
    <n v="10.827197921178"/>
    <s v="Qty / 1,000"/>
    <m/>
    <s v="Private-Lighting"/>
    <s v="lighting"/>
    <n v="3"/>
    <n v="1"/>
    <s v="Lighting"/>
    <n v="0.91633259480590001"/>
    <n v="1.30467645558681"/>
    <n v="4488.9062907876796"/>
    <n v="1.1430218240337799"/>
    <n v="0.71"/>
    <n v="3187.1234664592498"/>
    <n v="0.81154549506398299"/>
    <n v="4618"/>
    <n v="1.02"/>
    <n v="1.04"/>
    <n v="1.2E-2"/>
    <n v="0.81"/>
    <n v="15.158077089649201"/>
    <d v="1900-01-09T19:51:10"/>
    <n v="43303"/>
    <n v="1.35686351381028"/>
    <n v="52.810662244560902"/>
    <n v="0"/>
    <n v="34507.616570585211"/>
  </r>
  <r>
    <s v="STND-60695"/>
    <s v="PQ CORPORATION"/>
    <s v="PQ Corporation - 1945 N Delany Rd - Gurnee"/>
    <s v="New Indoor LED Fixtures"/>
    <s v="Indoor Lighting"/>
    <s v="Manufacturing"/>
    <n v="0"/>
    <n v="5652.4319999999998"/>
    <n v="1.01088"/>
    <x v="0"/>
    <x v="0"/>
    <n v="10.827197921178"/>
    <s v="Qty / 1,000"/>
    <m/>
    <s v="Private-Lighting"/>
    <s v="lighting"/>
    <n v="3"/>
    <n v="1"/>
    <s v="Lighting"/>
    <n v="0.91633259480590001"/>
    <n v="1.30467645558681"/>
    <n v="5179.5076815238999"/>
    <n v="1.3188713354235899"/>
    <n v="0.71"/>
    <n v="3677.4504538819701"/>
    <n v="0.93639864815074902"/>
    <n v="4618"/>
    <n v="1.02"/>
    <n v="1.04"/>
    <n v="1.2E-2"/>
    <n v="0.81"/>
    <n v="15.158077089649201"/>
    <d v="1900-01-09T19:51:10"/>
    <n v="43303"/>
    <n v="1.5656117467041699"/>
    <n v="60.935384488516497"/>
    <n v="0"/>
    <n v="39816.483909505958"/>
  </r>
  <r>
    <s v="STND-60695"/>
    <s v="PQ CORPORATION"/>
    <s v="PQ Corporation - 1945 N Delany Rd - Gurnee"/>
    <s v="New Indoor LED Fixtures"/>
    <s v="Indoor Lighting"/>
    <s v="Manufacturing"/>
    <n v="0"/>
    <n v="4239.3239999999996"/>
    <n v="0.75815999999999995"/>
    <x v="0"/>
    <x v="0"/>
    <n v="10.827197921178"/>
    <s v="Qty / 1,000"/>
    <m/>
    <s v="Private-Lighting"/>
    <s v="lighting"/>
    <n v="3"/>
    <n v="1"/>
    <s v="Lighting"/>
    <n v="0.91633259480590001"/>
    <n v="1.30467645558681"/>
    <n v="3884.6307611429302"/>
    <n v="0.98915350156769299"/>
    <n v="0.71"/>
    <n v="2758.0878404114801"/>
    <n v="0.70229898611306196"/>
    <n v="4618"/>
    <n v="1.02"/>
    <n v="1.04"/>
    <n v="1.2E-2"/>
    <n v="0.81"/>
    <n v="15.158077089649201"/>
    <d v="1900-01-09T19:51:10"/>
    <n v="43303"/>
    <n v="1.17420881002813"/>
    <n v="45.701538366387403"/>
    <n v="0"/>
    <n v="29862.362932129497"/>
  </r>
  <r>
    <s v="STND-60695"/>
    <s v="PQ CORPORATION"/>
    <s v="PQ Corporation - 1945 N Delany Rd - Gurnee"/>
    <s v="Occupancy Sensors"/>
    <s v="Indoor Lighting"/>
    <s v="Manufacturing"/>
    <n v="0"/>
    <n v="2769.692"/>
    <n v="1.6816800000000001"/>
    <x v="0"/>
    <x v="0"/>
    <n v="8"/>
    <s v="Qty / 1,000"/>
    <m/>
    <s v="Private-Lighting"/>
    <s v="lighting"/>
    <n v="3"/>
    <n v="1"/>
    <s v="Lighting"/>
    <n v="0.91633259480590001"/>
    <n v="1.30467645558681"/>
    <n v="2537.9590571731401"/>
    <n v="2.19404830183122"/>
    <n v="0.71"/>
    <n v="1801.95093059293"/>
    <n v="1.55777429430017"/>
    <n v="4618"/>
    <n v="1.02"/>
    <n v="1.04"/>
    <n v="1.2E-2"/>
    <n v="0.81"/>
    <n v="15.158077089649201"/>
    <d v="1900-01-09T19:51:10"/>
    <n v="43303"/>
    <n v="3.1964573161876801"/>
    <n v="29.858341849095801"/>
    <n v="0"/>
    <n v="14415.60744474344"/>
  </r>
  <r>
    <s v="STND-60695"/>
    <s v="PQ CORPORATION"/>
    <s v="PQ Corporation - 1945 N Delany Rd - Gurnee"/>
    <s v="Occupancy Sensors"/>
    <s v="Indoor Lighting"/>
    <s v="Manufacturing"/>
    <n v="0"/>
    <n v="578.80899999999997"/>
    <n v="0.351437"/>
    <x v="0"/>
    <x v="0"/>
    <n v="8"/>
    <s v="Qty / 1,000"/>
    <m/>
    <s v="Private-Lighting"/>
    <s v="lighting"/>
    <n v="3"/>
    <n v="1"/>
    <s v="Lighting"/>
    <n v="0.91633259480590001"/>
    <n v="1.30467645558681"/>
    <n v="530.38155286700805"/>
    <n v="0.45851157952206101"/>
    <n v="0.71"/>
    <n v="376.57090253557601"/>
    <n v="0.325543221460663"/>
    <n v="4618"/>
    <n v="1.02"/>
    <n v="1.04"/>
    <n v="1.2E-2"/>
    <n v="0.81"/>
    <n v="15.158077089649201"/>
    <d v="1900-01-09T19:51:10"/>
    <n v="43303"/>
    <n v="0.66799472541092697"/>
    <n v="6.2397829749059799"/>
    <n v="0"/>
    <n v="3012.5672202846081"/>
  </r>
  <r>
    <s v="STND-60695"/>
    <s v="PQ CORPORATION"/>
    <s v="PQ Corporation - 1945 N Delany Rd - Gurnee"/>
    <s v="Occupancy Sensors"/>
    <s v="Indoor Lighting"/>
    <s v="Manufacturing"/>
    <n v="0"/>
    <n v="90.438999999999993"/>
    <n v="5.4912000000000002E-2"/>
    <x v="0"/>
    <x v="0"/>
    <n v="8"/>
    <s v="Qty / 1,000"/>
    <m/>
    <s v="Private-Lighting"/>
    <s v="lighting"/>
    <n v="3"/>
    <n v="1"/>
    <s v="Lighting"/>
    <n v="0.91633259480590001"/>
    <n v="1.30467645558681"/>
    <n v="82.872203541650805"/>
    <n v="7.1642393529182696E-2"/>
    <n v="0.71"/>
    <n v="58.839264514572001"/>
    <n v="5.0866099405719699E-2"/>
    <n v="4618"/>
    <n v="1.02"/>
    <n v="1.04"/>
    <n v="1.2E-2"/>
    <n v="0.81"/>
    <n v="15.158077089649201"/>
    <d v="1900-01-09T19:51:10"/>
    <n v="43303"/>
    <n v="0.104374116446945"/>
    <n v="0.97496710049000901"/>
    <n v="0"/>
    <n v="470.71411611657601"/>
  </r>
  <r>
    <s v="STND-60696"/>
    <s v="Fox Valley Park District"/>
    <s v="Fox Valley Park District - 631 N Lake St - Aurora"/>
    <s v="Building Energy Management System"/>
    <s v="Energy Management System"/>
    <s v="Miscellaneous"/>
    <n v="8000"/>
    <n v="19200"/>
    <n v="0"/>
    <x v="1"/>
    <x v="1"/>
    <n v="15"/>
    <s v="NA"/>
    <m/>
    <s v="EMS"/>
    <s v="ems"/>
    <n v="3"/>
    <n v="1"/>
    <s v="EMS"/>
    <n v="0.91036333343406195"/>
    <n v="0"/>
    <n v="17478.976001933999"/>
    <n v="0"/>
    <n v="0.7"/>
    <n v="12235.283201353801"/>
    <n v="0"/>
    <n v="3379"/>
    <n v="1.0900000000000001"/>
    <n v="1.36"/>
    <n v="2.1999999999999999E-2"/>
    <n v="0.57999999999999996"/>
    <n v="20.7161882213673"/>
    <d v="1900-01-13T19:08:05"/>
    <n v="43460"/>
    <n v="0"/>
    <n v="0"/>
    <n v="0"/>
    <n v="183529.24802030702"/>
  </r>
  <r>
    <s v="STND-60697"/>
    <s v="Sinlak Properties LLC"/>
    <s v="Sinlak Properties LLC - 2166-2200 Gladstone Court - Glendale Heights"/>
    <s v="Outdoor &amp; Garage - LED Fixtures"/>
    <s v="Outdoor &amp; Garage Lighting"/>
    <s v="Exterior"/>
    <n v="0"/>
    <n v="32899.129999999997"/>
    <n v="0"/>
    <x v="0"/>
    <x v="0"/>
    <n v="10.1978380583316"/>
    <s v="Qty / 1,000"/>
    <m/>
    <s v="Private-Lighting"/>
    <s v="lighting"/>
    <n v="3"/>
    <n v="1"/>
    <s v="Lighting"/>
    <n v="0.91633259480590001"/>
    <n v="1.30467645558681"/>
    <n v="30146.545159756599"/>
    <n v="0"/>
    <n v="0.71"/>
    <n v="21404.047063427199"/>
    <n v="0"/>
    <n v="4903"/>
    <n v="1"/>
    <n v="1"/>
    <n v="0"/>
    <n v="0"/>
    <n v="14.276973281664301"/>
    <d v="1900-01-09T04:44:53"/>
    <n v="43237"/>
    <n v="0"/>
    <n v="0"/>
    <n v="1"/>
    <n v="218275.0057457386"/>
  </r>
  <r>
    <s v="STND-60698"/>
    <s v="Gold Eagle Co"/>
    <s v="Gold Eagle Co - 4400 S Kildare - Chicago"/>
    <s v="Compressed Air - Air Compressor(s) with Integrated VSD &lt;= 150 HP"/>
    <s v="Compressed Air"/>
    <s v="Manufacturing"/>
    <n v="0"/>
    <n v="108945"/>
    <n v="17.475000000000001"/>
    <x v="4"/>
    <x v="0"/>
    <n v="10"/>
    <s v="ΔkWpeak / CF"/>
    <n v="0.95"/>
    <s v="Private-Non-Lighting"/>
    <s v="non_lighting"/>
    <n v="3"/>
    <n v="1"/>
    <s v="Non-Lighting"/>
    <n v="0.98952339343681495"/>
    <n v="0.43468415683807998"/>
    <n v="107803.626097974"/>
    <n v="7.5961056407454599"/>
    <n v="0.7"/>
    <n v="75462.538268581702"/>
    <n v="5.3172739485218203"/>
    <n v="4618"/>
    <n v="1.02"/>
    <n v="1.04"/>
    <n v="1.2E-2"/>
    <n v="0.81"/>
    <n v="15.158077089649201"/>
    <d v="1900-01-09T19:51:10"/>
    <n v="43346"/>
    <n v="7.9959006744689001"/>
    <n v="0"/>
    <n v="0"/>
    <n v="754625.38268581708"/>
  </r>
  <r>
    <s v="STND-60699"/>
    <s v="Bond Drug Company of Illinois, LLC"/>
    <s v="Walgreen Co #1308 - 7410 N Clark St - Chicago"/>
    <s v="Outdoor &amp; Garage - LED Fixtures"/>
    <s v="Outdoor &amp; Garage Lighting"/>
    <s v="Exterior"/>
    <n v="0"/>
    <n v="6795.558"/>
    <n v="0"/>
    <x v="0"/>
    <x v="0"/>
    <n v="10.1978380583316"/>
    <s v="Qty / 1,000"/>
    <m/>
    <s v="Private-Lighting"/>
    <s v="lighting"/>
    <n v="3"/>
    <n v="1"/>
    <s v="Lighting"/>
    <n v="0.91633259480590001"/>
    <n v="1.30467645558681"/>
    <n v="6226.9912952939903"/>
    <n v="0"/>
    <n v="0.71"/>
    <n v="4421.1638196587301"/>
    <n v="0"/>
    <n v="4903"/>
    <n v="1"/>
    <n v="1"/>
    <n v="0"/>
    <n v="0"/>
    <n v="14.276973281664301"/>
    <d v="1900-01-09T04:44:53"/>
    <n v="43351"/>
    <n v="0"/>
    <n v="0"/>
    <n v="0"/>
    <n v="45086.312662234501"/>
  </r>
  <r>
    <s v="STND-60699"/>
    <s v="Bond Drug Company of Illinois, LLC"/>
    <s v="Walgreen Co #1308 - 7410 N Clark St - Chicago"/>
    <s v="Outdoor &amp; Garage - LED Fixtures"/>
    <s v="Outdoor &amp; Garage Lighting"/>
    <s v="Exterior"/>
    <n v="0"/>
    <n v="1338.519"/>
    <n v="0"/>
    <x v="0"/>
    <x v="0"/>
    <n v="10.1978380583316"/>
    <s v="Qty / 1,000"/>
    <m/>
    <s v="Private-Lighting"/>
    <s v="lighting"/>
    <n v="3"/>
    <n v="1"/>
    <s v="Lighting"/>
    <n v="0.91633259480590001"/>
    <n v="1.30467645558681"/>
    <n v="1226.528588467"/>
    <n v="0"/>
    <n v="0.71"/>
    <n v="870.83529781156903"/>
    <n v="0"/>
    <n v="4903"/>
    <n v="1"/>
    <n v="1"/>
    <n v="0"/>
    <n v="0"/>
    <n v="14.276973281664301"/>
    <d v="1900-01-09T04:44:53"/>
    <n v="43351"/>
    <n v="0"/>
    <n v="0"/>
    <n v="0"/>
    <n v="8880.637342561351"/>
  </r>
  <r>
    <s v="STND-60699"/>
    <s v="Bond Drug Company of Illinois, LLC"/>
    <s v="Walgreen Co #1308 - 7410 N Clark St - Chicago"/>
    <s v="Outdoor &amp; Garage - LED Fixtures"/>
    <s v="Outdoor &amp; Garage Lighting"/>
    <s v="Exterior"/>
    <n v="0"/>
    <n v="5368.7849999999999"/>
    <n v="0"/>
    <x v="0"/>
    <x v="0"/>
    <n v="10.1978380583316"/>
    <s v="Qty / 1,000"/>
    <m/>
    <s v="Private-Lighting"/>
    <s v="lighting"/>
    <n v="3"/>
    <n v="1"/>
    <s v="Lighting"/>
    <n v="0.91633259480590001"/>
    <n v="1.30467645558681"/>
    <n v="4919.5926900049899"/>
    <n v="0"/>
    <n v="0.71"/>
    <n v="3492.9108099035402"/>
    <n v="0"/>
    <n v="4903"/>
    <n v="1"/>
    <n v="1"/>
    <n v="0"/>
    <n v="0"/>
    <n v="14.276973281664301"/>
    <d v="1900-01-09T04:44:53"/>
    <n v="43351"/>
    <n v="0"/>
    <n v="0"/>
    <n v="0"/>
    <n v="35620.138791592173"/>
  </r>
  <r>
    <s v="STND-60699"/>
    <s v="Bond Drug Company of Illinois, LLC"/>
    <s v="Walgreen Co #1308 - 7410 N Clark St - Chicago"/>
    <s v="Outdoor &amp; Garage - LED Fixtures"/>
    <s v="Outdoor &amp; Garage Lighting"/>
    <s v="Exterior"/>
    <n v="0"/>
    <n v="11933.902"/>
    <n v="0"/>
    <x v="0"/>
    <x v="0"/>
    <n v="10.1978380583316"/>
    <s v="Qty / 1,000"/>
    <m/>
    <s v="Private-Lighting"/>
    <s v="lighting"/>
    <n v="3"/>
    <n v="1"/>
    <s v="Lighting"/>
    <n v="0.91633259480590001"/>
    <n v="1.30467645558681"/>
    <n v="10935.4233858193"/>
    <n v="0"/>
    <n v="0.71"/>
    <n v="7764.1506039317101"/>
    <n v="0"/>
    <n v="4903"/>
    <n v="1"/>
    <n v="1"/>
    <n v="0"/>
    <n v="0"/>
    <n v="14.276973281664301"/>
    <d v="1900-01-09T04:44:53"/>
    <n v="43351"/>
    <n v="0"/>
    <n v="0"/>
    <n v="0"/>
    <n v="79177.550519393073"/>
  </r>
  <r>
    <s v="STND-60699"/>
    <s v="Bond Drug Company of Illinois, LLC"/>
    <s v="Walgreen Co #1308 - 7410 N Clark St - Chicago"/>
    <s v="Outdoor &amp; Garage - LED Fixtures"/>
    <s v="Outdoor &amp; Garage Lighting"/>
    <s v="Exterior"/>
    <n v="0"/>
    <n v="39915.322999999997"/>
    <n v="0"/>
    <x v="0"/>
    <x v="0"/>
    <n v="10.1978380583316"/>
    <s v="Qty / 1,000"/>
    <m/>
    <s v="Private-Lighting"/>
    <s v="lighting"/>
    <n v="3"/>
    <n v="1"/>
    <s v="Lighting"/>
    <n v="0.91633259480590001"/>
    <n v="1.30467645558681"/>
    <n v="36575.7114971056"/>
    <n v="0"/>
    <n v="0.71"/>
    <n v="25968.755162944999"/>
    <n v="0"/>
    <n v="4903"/>
    <n v="1"/>
    <n v="1"/>
    <n v="0"/>
    <n v="0"/>
    <n v="14.276973281664301"/>
    <d v="1900-01-09T04:44:53"/>
    <n v="43351"/>
    <n v="0"/>
    <n v="0"/>
    <n v="0"/>
    <n v="264825.15972817573"/>
  </r>
  <r>
    <s v="STND-60700"/>
    <s v="Walgreen Co"/>
    <s v="Walgreen Co #249 - 1601 N Wells - Chicago"/>
    <s v="Outdoor &amp; Garage - LED Fixtures"/>
    <s v="Outdoor &amp; Garage Lighting"/>
    <s v="Exterior"/>
    <n v="0"/>
    <n v="1456.191"/>
    <n v="0"/>
    <x v="0"/>
    <x v="0"/>
    <n v="10.1978380583316"/>
    <s v="Qty / 1,000"/>
    <m/>
    <s v="Private-Lighting"/>
    <s v="lighting"/>
    <n v="3"/>
    <n v="1"/>
    <s v="Lighting"/>
    <n v="0.91633259480590001"/>
    <n v="1.30467645558681"/>
    <n v="1334.3552775630001"/>
    <n v="0"/>
    <n v="0.71"/>
    <n v="947.39224706972902"/>
    <n v="0"/>
    <n v="4903"/>
    <n v="1"/>
    <n v="1"/>
    <n v="0"/>
    <n v="0"/>
    <n v="14.276973281664301"/>
    <d v="1900-01-09T04:44:53"/>
    <n v="43365"/>
    <n v="0"/>
    <n v="0"/>
    <n v="0"/>
    <n v="9661.3527133359767"/>
  </r>
  <r>
    <s v="STND-60700"/>
    <s v="Walgreen Co"/>
    <s v="Walgreen Co #249 - 1601 N Wells - Chicago"/>
    <s v="Outdoor &amp; Garage - LED Fixtures"/>
    <s v="Outdoor &amp; Garage Lighting"/>
    <s v="Exterior"/>
    <n v="0"/>
    <n v="8134.0770000000002"/>
    <n v="0"/>
    <x v="0"/>
    <x v="0"/>
    <n v="10.1978380583316"/>
    <s v="Qty / 1,000"/>
    <m/>
    <s v="Private-Lighting"/>
    <s v="lighting"/>
    <n v="3"/>
    <n v="1"/>
    <s v="Lighting"/>
    <n v="0.91633259480590001"/>
    <n v="1.30467645558681"/>
    <n v="7453.5198837609896"/>
    <n v="0"/>
    <n v="0.71"/>
    <n v="5291.9991174703"/>
    <n v="0"/>
    <n v="4903"/>
    <n v="1"/>
    <n v="1"/>
    <n v="0"/>
    <n v="0"/>
    <n v="14.276973281664301"/>
    <d v="1900-01-09T04:44:53"/>
    <n v="43365"/>
    <n v="0"/>
    <n v="0"/>
    <n v="0"/>
    <n v="53966.950004795865"/>
  </r>
  <r>
    <s v="STND-60701"/>
    <s v="Walgreen Co"/>
    <s v="Walgreen Co #7359 - 3222 N Milwaukee Ave - Chicago"/>
    <s v="Outdoor &amp; Garage - LED Fixtures"/>
    <s v="Outdoor &amp; Garage Lighting"/>
    <s v="Exterior"/>
    <n v="0"/>
    <n v="4368.5730000000003"/>
    <n v="0"/>
    <x v="0"/>
    <x v="0"/>
    <n v="10.1978380583316"/>
    <s v="Qty / 1,000"/>
    <m/>
    <s v="Private-Lighting"/>
    <s v="lighting"/>
    <n v="3"/>
    <n v="1"/>
    <s v="Lighting"/>
    <n v="0.91633259480590001"/>
    <n v="1.30467645558681"/>
    <n v="4003.0658326889902"/>
    <n v="0"/>
    <n v="0.71"/>
    <n v="2842.1767412091899"/>
    <n v="0"/>
    <n v="4903"/>
    <n v="1"/>
    <n v="1"/>
    <n v="0"/>
    <n v="0"/>
    <n v="14.276973281664301"/>
    <d v="1900-01-09T04:44:53"/>
    <n v="43358"/>
    <n v="0"/>
    <n v="0"/>
    <n v="0"/>
    <n v="28984.058140007961"/>
  </r>
  <r>
    <s v="STND-60701"/>
    <s v="Walgreen Co"/>
    <s v="Walgreen Co #7359 - 3222 N Milwaukee Ave - Chicago"/>
    <s v="Outdoor &amp; Garage - LED Fixtures"/>
    <s v="Outdoor &amp; Garage Lighting"/>
    <s v="Exterior"/>
    <n v="0"/>
    <n v="1338.519"/>
    <n v="0"/>
    <x v="0"/>
    <x v="0"/>
    <n v="10.1978380583316"/>
    <s v="Qty / 1,000"/>
    <m/>
    <s v="Private-Lighting"/>
    <s v="lighting"/>
    <n v="3"/>
    <n v="1"/>
    <s v="Lighting"/>
    <n v="0.91633259480590001"/>
    <n v="1.30467645558681"/>
    <n v="1226.528588467"/>
    <n v="0"/>
    <n v="0.71"/>
    <n v="870.83529781156903"/>
    <n v="0"/>
    <n v="4903"/>
    <n v="1"/>
    <n v="1"/>
    <n v="0"/>
    <n v="0"/>
    <n v="14.276973281664301"/>
    <d v="1900-01-09T04:44:53"/>
    <n v="43358"/>
    <n v="0"/>
    <n v="0"/>
    <n v="0"/>
    <n v="8880.637342561351"/>
  </r>
  <r>
    <s v="STND-60701"/>
    <s v="Walgreen Co"/>
    <s v="Walgreen Co #7359 - 3222 N Milwaukee Ave - Chicago"/>
    <s v="Outdoor &amp; Garage - LED Fixtures"/>
    <s v="Outdoor &amp; Garage Lighting"/>
    <s v="Exterior"/>
    <n v="0"/>
    <n v="294.18"/>
    <n v="0"/>
    <x v="0"/>
    <x v="0"/>
    <n v="10.1978380583316"/>
    <s v="Qty / 1,000"/>
    <m/>
    <s v="Private-Lighting"/>
    <s v="lighting"/>
    <n v="3"/>
    <n v="1"/>
    <s v="Lighting"/>
    <n v="0.91633259480590001"/>
    <n v="1.30467645558681"/>
    <n v="269.56672273999999"/>
    <n v="0"/>
    <n v="0.71"/>
    <n v="191.3923731454"/>
    <n v="0"/>
    <n v="4903"/>
    <n v="1"/>
    <n v="1"/>
    <n v="0"/>
    <n v="0"/>
    <n v="14.276973281664301"/>
    <d v="1900-01-09T04:44:53"/>
    <n v="43358"/>
    <n v="0"/>
    <n v="0"/>
    <n v="0"/>
    <n v="1951.7884269365629"/>
  </r>
  <r>
    <s v="STND-60701"/>
    <s v="Walgreen Co"/>
    <s v="Walgreen Co #7359 - 3222 N Milwaukee Ave - Chicago"/>
    <s v="Outdoor &amp; Garage - LED Fixtures"/>
    <s v="Outdoor &amp; Garage Lighting"/>
    <s v="Exterior"/>
    <n v="0"/>
    <n v="12527.165000000001"/>
    <n v="0"/>
    <x v="0"/>
    <x v="0"/>
    <n v="10.1978380583316"/>
    <s v="Qty / 1,000"/>
    <m/>
    <s v="Private-Lighting"/>
    <s v="lighting"/>
    <n v="3"/>
    <n v="1"/>
    <s v="Lighting"/>
    <n v="0.91633259480590001"/>
    <n v="1.30467645558681"/>
    <n v="11479.0496100117"/>
    <n v="0"/>
    <n v="0.71"/>
    <n v="8150.1252231082699"/>
    <n v="0"/>
    <n v="4903"/>
    <n v="1"/>
    <n v="1"/>
    <n v="0"/>
    <n v="0"/>
    <n v="14.276973281664301"/>
    <d v="1900-01-09T04:44:53"/>
    <n v="43358"/>
    <n v="0"/>
    <n v="0"/>
    <n v="0"/>
    <n v="83113.657180381837"/>
  </r>
  <r>
    <s v="STND-60701"/>
    <s v="Walgreen Co"/>
    <s v="Walgreen Co #7359 - 3222 N Milwaukee Ave - Chicago"/>
    <s v="Outdoor &amp; Garage - LED Fixtures"/>
    <s v="Outdoor &amp; Garage Lighting"/>
    <s v="Exterior"/>
    <n v="0"/>
    <n v="1392.452"/>
    <n v="0"/>
    <x v="0"/>
    <x v="0"/>
    <n v="10.1978380583316"/>
    <s v="Qty / 1,000"/>
    <m/>
    <s v="Private-Lighting"/>
    <s v="lighting"/>
    <n v="3"/>
    <n v="1"/>
    <s v="Lighting"/>
    <n v="0.91633259480590001"/>
    <n v="1.30467645558681"/>
    <n v="1275.94915430266"/>
    <n v="0"/>
    <n v="0.71"/>
    <n v="905.92389955489205"/>
    <n v="0"/>
    <n v="4903"/>
    <n v="1"/>
    <n v="1"/>
    <n v="0"/>
    <n v="0"/>
    <n v="14.276973281664301"/>
    <d v="1900-01-09T04:44:53"/>
    <n v="43358"/>
    <n v="0"/>
    <n v="0"/>
    <n v="0"/>
    <n v="9238.4652208330517"/>
  </r>
  <r>
    <s v="STND-60701"/>
    <s v="Walgreen Co"/>
    <s v="Walgreen Co #7359 - 3222 N Milwaukee Ave - Chicago"/>
    <s v="Outdoor &amp; Garage - LED Fixtures"/>
    <s v="Outdoor &amp; Garage Lighting"/>
    <s v="Exterior"/>
    <n v="0"/>
    <n v="15331.681"/>
    <n v="0"/>
    <x v="0"/>
    <x v="0"/>
    <n v="10.1978380583316"/>
    <s v="Qty / 1,000"/>
    <m/>
    <s v="Private-Lighting"/>
    <s v="lighting"/>
    <n v="3"/>
    <n v="1"/>
    <s v="Lighting"/>
    <n v="0.91633259480590001"/>
    <n v="1.30467645558681"/>
    <n v="14048.9190334663"/>
    <n v="0"/>
    <n v="0.71"/>
    <n v="9974.7325137610806"/>
    <n v="0"/>
    <n v="4903"/>
    <n v="1"/>
    <n v="1"/>
    <n v="0"/>
    <n v="0"/>
    <n v="14.276973281664301"/>
    <d v="1900-01-09T04:44:53"/>
    <n v="43358"/>
    <n v="0"/>
    <n v="0"/>
    <n v="0"/>
    <n v="101720.70685051038"/>
  </r>
  <r>
    <s v="STND-60702"/>
    <s v="Bond Drug Company of Illinois, LLC"/>
    <s v="Walgreen Co #11760 - 811 Madison St - Oak Park"/>
    <s v="Outdoor &amp; Garage - LED Fixtures"/>
    <s v="Outdoor &amp; Garage Lighting"/>
    <s v="Exterior"/>
    <n v="0"/>
    <n v="1000.212"/>
    <n v="0"/>
    <x v="0"/>
    <x v="0"/>
    <n v="10.1978380583316"/>
    <s v="Qty / 1,000"/>
    <m/>
    <s v="Private-Lighting"/>
    <s v="lighting"/>
    <n v="3"/>
    <n v="1"/>
    <s v="Lighting"/>
    <n v="0.91633259480590001"/>
    <n v="1.30467645558681"/>
    <n v="916.526857315999"/>
    <n v="0"/>
    <n v="0.71"/>
    <n v="650.73406869435905"/>
    <n v="0"/>
    <n v="4903"/>
    <n v="1"/>
    <n v="1"/>
    <n v="0"/>
    <n v="0"/>
    <n v="14.276973281664301"/>
    <d v="1900-01-09T04:44:53"/>
    <n v="43404"/>
    <n v="0"/>
    <n v="0"/>
    <n v="0"/>
    <n v="6636.0806515843042"/>
  </r>
  <r>
    <s v="STND-60702"/>
    <s v="Bond Drug Company of Illinois, LLC"/>
    <s v="Walgreen Co #11760 - 811 Madison St - Oak Park"/>
    <s v="Outdoor &amp; Garage - LED Fixtures"/>
    <s v="Outdoor &amp; Garage Lighting"/>
    <s v="Exterior"/>
    <n v="0"/>
    <n v="2912.3820000000001"/>
    <n v="0"/>
    <x v="0"/>
    <x v="0"/>
    <n v="10.1978380583316"/>
    <s v="Qty / 1,000"/>
    <m/>
    <s v="Private-Lighting"/>
    <s v="lighting"/>
    <n v="3"/>
    <n v="1"/>
    <s v="Lighting"/>
    <n v="0.91633259480590001"/>
    <n v="1.30467645558681"/>
    <n v="2668.7105551260001"/>
    <n v="0"/>
    <n v="0.71"/>
    <n v="1894.7844941394601"/>
    <n v="0"/>
    <n v="4903"/>
    <n v="1"/>
    <n v="1"/>
    <n v="0"/>
    <n v="0"/>
    <n v="14.276973281664301"/>
    <d v="1900-01-09T04:44:53"/>
    <n v="43404"/>
    <n v="0"/>
    <n v="0"/>
    <n v="0"/>
    <n v="19322.705426671975"/>
  </r>
  <r>
    <s v="STND-60702"/>
    <s v="Bond Drug Company of Illinois, LLC"/>
    <s v="Walgreen Co #11760 - 811 Madison St - Oak Park"/>
    <s v="Outdoor &amp; Garage - LED Fixtures"/>
    <s v="Outdoor &amp; Garage Lighting"/>
    <s v="Exterior"/>
    <n v="0"/>
    <n v="607.97199999999998"/>
    <n v="0"/>
    <x v="0"/>
    <x v="0"/>
    <n v="10.1978380583316"/>
    <s v="Qty / 1,000"/>
    <m/>
    <s v="Private-Lighting"/>
    <s v="lighting"/>
    <n v="3"/>
    <n v="1"/>
    <s v="Lighting"/>
    <n v="0.91633259480590001"/>
    <n v="1.30467645558681"/>
    <n v="557.104560329332"/>
    <n v="0"/>
    <n v="0.71"/>
    <n v="395.544237833826"/>
    <n v="0"/>
    <n v="4903"/>
    <n v="1"/>
    <n v="1"/>
    <n v="0"/>
    <n v="0"/>
    <n v="14.276973281664301"/>
    <d v="1900-01-09T04:44:53"/>
    <n v="43404"/>
    <n v="0"/>
    <n v="0"/>
    <n v="0"/>
    <n v="4033.6960823355566"/>
  </r>
  <r>
    <s v="STND-60702"/>
    <s v="Bond Drug Company of Illinois, LLC"/>
    <s v="Walgreen Co #11760 - 811 Madison St - Oak Park"/>
    <s v="Outdoor &amp; Garage - LED Fixtures"/>
    <s v="Outdoor &amp; Garage Lighting"/>
    <s v="Exterior"/>
    <n v="0"/>
    <n v="1215.944"/>
    <n v="0"/>
    <x v="0"/>
    <x v="0"/>
    <n v="10.1978380583316"/>
    <s v="Qty / 1,000"/>
    <m/>
    <s v="Private-Lighting"/>
    <s v="lighting"/>
    <n v="3"/>
    <n v="1"/>
    <s v="Lighting"/>
    <n v="0.91633259480590001"/>
    <n v="1.30467645558681"/>
    <n v="1114.2091206586599"/>
    <n v="0"/>
    <n v="0.71"/>
    <n v="791.08847566765201"/>
    <n v="0"/>
    <n v="4903"/>
    <n v="1"/>
    <n v="1"/>
    <n v="0"/>
    <n v="0"/>
    <n v="14.276973281664301"/>
    <d v="1900-01-09T04:44:53"/>
    <n v="43404"/>
    <n v="0"/>
    <n v="0"/>
    <n v="0"/>
    <n v="8067.3921646711133"/>
  </r>
  <r>
    <s v="STND-60702"/>
    <s v="Bond Drug Company of Illinois, LLC"/>
    <s v="Walgreen Co #11760 - 811 Madison St - Oak Park"/>
    <s v="Outdoor &amp; Garage - LED Fixtures"/>
    <s v="Outdoor &amp; Garage Lighting"/>
    <s v="Exterior"/>
    <n v="0"/>
    <n v="254.95599999999999"/>
    <n v="0"/>
    <x v="0"/>
    <x v="0"/>
    <n v="10.1978380583316"/>
    <s v="Qty / 1,000"/>
    <m/>
    <s v="Private-Lighting"/>
    <s v="lighting"/>
    <n v="3"/>
    <n v="1"/>
    <s v="Lighting"/>
    <n v="0.91633259480590001"/>
    <n v="1.30467645558681"/>
    <n v="233.62449304133301"/>
    <n v="0"/>
    <n v="0.71"/>
    <n v="165.87339005934601"/>
    <n v="0"/>
    <n v="4903"/>
    <n v="1"/>
    <n v="1"/>
    <n v="0"/>
    <n v="0"/>
    <n v="14.276973281664301"/>
    <d v="1900-01-09T04:44:53"/>
    <n v="43404"/>
    <n v="0"/>
    <n v="0"/>
    <n v="0"/>
    <n v="1691.5499700116811"/>
  </r>
  <r>
    <s v="STND-60704"/>
    <s v="Walgreen Co"/>
    <s v="Walgreen Co #1450 - 4101 1st Ave - Lyons"/>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58"/>
    <n v="0"/>
    <n v="0"/>
    <n v="0"/>
    <n v="25763.607235562631"/>
  </r>
  <r>
    <s v="STND-60704"/>
    <s v="Walgreen Co"/>
    <s v="Walgreen Co #1450 - 4101 1st Ave - Lyons"/>
    <s v="Outdoor &amp; Garage - LED Fixtures"/>
    <s v="Outdoor &amp; Garage Lighting"/>
    <s v="Exterior"/>
    <n v="0"/>
    <n v="5800.2489999999998"/>
    <n v="0"/>
    <x v="0"/>
    <x v="0"/>
    <n v="10.1978380583316"/>
    <s v="Qty / 1,000"/>
    <m/>
    <s v="Private-Lighting"/>
    <s v="lighting"/>
    <n v="3"/>
    <n v="1"/>
    <s v="Lighting"/>
    <n v="0.91633259480590001"/>
    <n v="1.30467645558681"/>
    <n v="5314.9572166903299"/>
    <n v="0"/>
    <n v="0.71"/>
    <n v="3773.6196238501302"/>
    <n v="0"/>
    <n v="4903"/>
    <n v="1"/>
    <n v="1"/>
    <n v="0"/>
    <n v="0"/>
    <n v="14.276973281664301"/>
    <d v="1900-01-09T04:44:53"/>
    <n v="43358"/>
    <n v="0"/>
    <n v="0"/>
    <n v="0"/>
    <n v="38482.761817765837"/>
  </r>
  <r>
    <s v="STND-60704"/>
    <s v="Walgreen Co"/>
    <s v="Walgreen Co #1450 - 4101 1st Ave - Lyons"/>
    <s v="Outdoor &amp; Garage - LED Fixtures"/>
    <s v="Outdoor &amp; Garage Lighting"/>
    <s v="Exterior"/>
    <n v="0"/>
    <n v="7217.2160000000003"/>
    <n v="0"/>
    <x v="0"/>
    <x v="0"/>
    <n v="10.1978380583316"/>
    <s v="Qty / 1,000"/>
    <m/>
    <s v="Private-Lighting"/>
    <s v="lighting"/>
    <n v="3"/>
    <n v="1"/>
    <s v="Lighting"/>
    <n v="0.91633259480590001"/>
    <n v="1.30467645558681"/>
    <n v="6613.37026455466"/>
    <n v="0"/>
    <n v="0.71"/>
    <n v="4695.4928878338096"/>
    <n v="0"/>
    <n v="4903"/>
    <n v="1"/>
    <n v="1"/>
    <n v="0"/>
    <n v="0"/>
    <n v="14.276973281664301"/>
    <d v="1900-01-09T04:44:53"/>
    <n v="43358"/>
    <n v="0"/>
    <n v="0"/>
    <n v="0"/>
    <n v="47883.876074176973"/>
  </r>
  <r>
    <s v="STND-60704"/>
    <s v="Walgreen Co"/>
    <s v="Walgreen Co #1450 - 4101 1st Ave - Lyons"/>
    <s v="Outdoor &amp; Garage - LED Fixtures"/>
    <s v="Outdoor &amp; Garage Lighting"/>
    <s v="Exterior"/>
    <n v="0"/>
    <n v="29270.91"/>
    <n v="0"/>
    <x v="0"/>
    <x v="0"/>
    <n v="10.1978380583316"/>
    <s v="Qty / 1,000"/>
    <m/>
    <s v="Private-Lighting"/>
    <s v="lighting"/>
    <n v="3"/>
    <n v="1"/>
    <s v="Lighting"/>
    <n v="0.91633259480590001"/>
    <n v="1.30467645558681"/>
    <n v="26821.888912629998"/>
    <n v="0"/>
    <n v="0.71"/>
    <n v="19043.541127967299"/>
    <n v="0"/>
    <n v="4903"/>
    <n v="1"/>
    <n v="1"/>
    <n v="0"/>
    <n v="0"/>
    <n v="14.276973281664301"/>
    <d v="1900-01-09T04:44:53"/>
    <n v="43358"/>
    <n v="0"/>
    <n v="0"/>
    <n v="0"/>
    <n v="194202.948480188"/>
  </r>
  <r>
    <s v="STND-60705"/>
    <s v="Bond Drug Company of Illinois, LLC"/>
    <s v="Walgreen Co #5139 - 7945 W 95th St - Hickory Hills"/>
    <s v="Outdoor &amp; Garage - LED Fixtures"/>
    <s v="Outdoor &amp; Garage Lighting"/>
    <s v="Exterior"/>
    <n v="0"/>
    <n v="14561.91"/>
    <n v="0"/>
    <x v="0"/>
    <x v="0"/>
    <n v="10.1978380583316"/>
    <s v="Qty / 1,000"/>
    <m/>
    <s v="Private-Lighting"/>
    <s v="lighting"/>
    <n v="3"/>
    <n v="1"/>
    <s v="Lighting"/>
    <n v="0.91633259480590001"/>
    <n v="1.30467645558681"/>
    <n v="13343.55277563"/>
    <n v="0"/>
    <n v="0.71"/>
    <n v="9473.9224706972891"/>
    <n v="0"/>
    <n v="4903"/>
    <n v="1"/>
    <n v="1"/>
    <n v="0"/>
    <n v="0"/>
    <n v="14.276973281664301"/>
    <d v="1900-01-09T04:44:53"/>
    <n v="43363"/>
    <n v="0"/>
    <n v="0"/>
    <n v="0"/>
    <n v="96613.527133359763"/>
  </r>
  <r>
    <s v="STND-60705"/>
    <s v="Bond Drug Company of Illinois, LLC"/>
    <s v="Walgreen Co #5139 - 7945 W 95th St - Hickory Hills"/>
    <s v="Outdoor &amp; Garage - LED Fixtures"/>
    <s v="Outdoor &amp; Garage Lighting"/>
    <s v="Exterior"/>
    <n v="0"/>
    <n v="558.94200000000001"/>
    <n v="0"/>
    <x v="0"/>
    <x v="0"/>
    <n v="10.1978380583316"/>
    <s v="Qty / 1,000"/>
    <m/>
    <s v="Private-Lighting"/>
    <s v="lighting"/>
    <n v="3"/>
    <n v="1"/>
    <s v="Lighting"/>
    <n v="0.91633259480590001"/>
    <n v="1.30467645558681"/>
    <n v="512.17677320599898"/>
    <n v="0"/>
    <n v="0.71"/>
    <n v="363.64550897625901"/>
    <n v="0"/>
    <n v="4903"/>
    <n v="1"/>
    <n v="1"/>
    <n v="0"/>
    <n v="0"/>
    <n v="14.276973281664301"/>
    <d v="1900-01-09T04:44:53"/>
    <n v="43363"/>
    <n v="0"/>
    <n v="0"/>
    <n v="0"/>
    <n v="3708.3980111794594"/>
  </r>
  <r>
    <s v="STND-60705"/>
    <s v="Bond Drug Company of Illinois, LLC"/>
    <s v="Walgreen Co #5139 - 7945 W 95th St - Hickory Hills"/>
    <s v="Outdoor &amp; Garage - LED Fixtures"/>
    <s v="Outdoor &amp; Garage Lighting"/>
    <s v="Exterior"/>
    <n v="0"/>
    <n v="5368.7849999999999"/>
    <n v="0"/>
    <x v="0"/>
    <x v="0"/>
    <n v="10.1978380583316"/>
    <s v="Qty / 1,000"/>
    <m/>
    <s v="Private-Lighting"/>
    <s v="lighting"/>
    <n v="3"/>
    <n v="1"/>
    <s v="Lighting"/>
    <n v="0.91633259480590001"/>
    <n v="1.30467645558681"/>
    <n v="4919.5926900049899"/>
    <n v="0"/>
    <n v="0.71"/>
    <n v="3492.9108099035402"/>
    <n v="0"/>
    <n v="4903"/>
    <n v="1"/>
    <n v="1"/>
    <n v="0"/>
    <n v="0"/>
    <n v="14.276973281664301"/>
    <d v="1900-01-09T04:44:53"/>
    <n v="43363"/>
    <n v="0"/>
    <n v="0"/>
    <n v="0"/>
    <n v="35620.138791592173"/>
  </r>
  <r>
    <s v="STND-60705"/>
    <s v="Bond Drug Company of Illinois, LLC"/>
    <s v="Walgreen Co #5139 - 7945 W 95th St - Hickory Hills"/>
    <s v="Outdoor &amp; Garage - LED Fixtures"/>
    <s v="Outdoor &amp; Garage Lighting"/>
    <s v="Exterior"/>
    <n v="0"/>
    <n v="9884.4480000000003"/>
    <n v="0"/>
    <x v="0"/>
    <x v="0"/>
    <n v="10.1978380583316"/>
    <s v="Qty / 1,000"/>
    <m/>
    <s v="Private-Lighting"/>
    <s v="lighting"/>
    <n v="3"/>
    <n v="1"/>
    <s v="Lighting"/>
    <n v="0.91633259480590001"/>
    <n v="1.30467645558681"/>
    <n v="9057.4418840639901"/>
    <n v="0"/>
    <n v="0.71"/>
    <n v="6430.7837376854304"/>
    <n v="0"/>
    <n v="4903"/>
    <n v="1"/>
    <n v="1"/>
    <n v="0"/>
    <n v="0"/>
    <n v="14.276973281664301"/>
    <d v="1900-01-09T04:44:53"/>
    <n v="43363"/>
    <n v="0"/>
    <n v="0"/>
    <n v="0"/>
    <n v="65580.091145068422"/>
  </r>
  <r>
    <s v="STND-60705"/>
    <s v="Bond Drug Company of Illinois, LLC"/>
    <s v="Walgreen Co #5139 - 7945 W 95th St - Hickory Hills"/>
    <s v="Outdoor &amp; Garage - LED Fixtures"/>
    <s v="Outdoor &amp; Garage Lighting"/>
    <s v="Exterior"/>
    <n v="0"/>
    <n v="14493.268"/>
    <n v="0"/>
    <x v="0"/>
    <x v="0"/>
    <n v="10.1978380583316"/>
    <s v="Qty / 1,000"/>
    <m/>
    <s v="Private-Lighting"/>
    <s v="lighting"/>
    <n v="3"/>
    <n v="1"/>
    <s v="Lighting"/>
    <n v="0.91633259480590001"/>
    <n v="1.30467645558681"/>
    <n v="13280.6538736573"/>
    <n v="0"/>
    <n v="0.71"/>
    <n v="9429.2642502966901"/>
    <n v="0"/>
    <n v="4903"/>
    <n v="1"/>
    <n v="1"/>
    <n v="0"/>
    <n v="0"/>
    <n v="14.276973281664301"/>
    <d v="1900-01-09T04:44:53"/>
    <n v="43363"/>
    <n v="0"/>
    <n v="0"/>
    <n v="0"/>
    <n v="96158.109833741168"/>
  </r>
  <r>
    <s v="STND-60708"/>
    <s v="Hebrew Theological College"/>
    <s v="Hebrew Theological College - 7135 N Carpenter Road - Skokie"/>
    <s v="New Indoor LED Fixtures"/>
    <s v="Indoor Lighting"/>
    <s v="College/University"/>
    <n v="0"/>
    <n v="1705.7840000000001"/>
    <n v="0.41508200000000001"/>
    <x v="0"/>
    <x v="0"/>
    <n v="14.727540500736399"/>
    <s v="Qty / 1,000"/>
    <m/>
    <s v="Private-Lighting"/>
    <s v="lighting"/>
    <n v="3"/>
    <n v="1"/>
    <s v="Lighting"/>
    <n v="0.91633259480590001"/>
    <n v="1.30467645558681"/>
    <n v="1563.06547889839"/>
    <n v="0.54154771253788303"/>
    <n v="0.71"/>
    <n v="1109.7764900178499"/>
    <n v="0.38449887590189702"/>
    <n v="3395"/>
    <n v="1.06"/>
    <n v="1.39"/>
    <n v="0.02"/>
    <n v="0.63"/>
    <n v="20.618556701030901"/>
    <d v="1900-01-13T17:27:39"/>
    <n v="43370"/>
    <n v="0.61841693792152896"/>
    <n v="29.4918014886488"/>
    <n v="0"/>
    <n v="16344.278203502969"/>
  </r>
  <r>
    <s v="STND-60708"/>
    <s v="Hebrew Theological College"/>
    <s v="Hebrew Theological College - 7135 N Carpenter Road - Skokie"/>
    <s v="New Indoor LED Fixtures"/>
    <s v="Indoor Lighting"/>
    <s v="College/University"/>
    <n v="0"/>
    <n v="1597.8230000000001"/>
    <n v="0.38881100000000002"/>
    <x v="0"/>
    <x v="0"/>
    <n v="14.727540500736399"/>
    <s v="Qty / 1,000"/>
    <m/>
    <s v="Private-Lighting"/>
    <s v="lighting"/>
    <n v="3"/>
    <n v="1"/>
    <s v="Lighting"/>
    <n v="0.91633259480590001"/>
    <n v="1.30467645558681"/>
    <n v="1464.1372956305499"/>
    <n v="0.50727255737316201"/>
    <n v="0.71"/>
    <n v="1039.53747989769"/>
    <n v="0.36016351573494498"/>
    <n v="3395"/>
    <n v="1.06"/>
    <n v="1.39"/>
    <n v="0.02"/>
    <n v="0.63"/>
    <n v="20.618556701030901"/>
    <d v="1900-01-13T17:27:39"/>
    <n v="43370"/>
    <n v="0.579276644253925"/>
    <n v="27.6252319930292"/>
    <n v="0"/>
    <n v="15309.83033722668"/>
  </r>
  <r>
    <s v="STND-60708"/>
    <s v="Hebrew Theological College"/>
    <s v="Hebrew Theological College - 7135 N Carpenter Road - Skokie"/>
    <s v="New Indoor LED Fixtures"/>
    <s v="Indoor Lighting"/>
    <s v="College/University"/>
    <n v="0"/>
    <n v="6254.5410000000002"/>
    <n v="1.5219670000000001"/>
    <x v="0"/>
    <x v="0"/>
    <n v="14.727540500736399"/>
    <s v="Qty / 1,000"/>
    <m/>
    <s v="Private-Lighting"/>
    <s v="lighting"/>
    <n v="3"/>
    <n v="1"/>
    <s v="Lighting"/>
    <n v="0.91633259480590001"/>
    <n v="1.30467645558681"/>
    <n v="5731.23978384989"/>
    <n v="1.98567451108009"/>
    <n v="0.71"/>
    <n v="4069.1802465334199"/>
    <n v="1.40982890286686"/>
    <n v="3395"/>
    <n v="1.06"/>
    <n v="1.39"/>
    <n v="0.02"/>
    <n v="0.63"/>
    <n v="20.618556701030901"/>
    <d v="1900-01-13T17:27:39"/>
    <n v="43370"/>
    <n v="2.26752827575663"/>
    <n v="108.13659969528101"/>
    <n v="0"/>
    <n v="59929.016885617464"/>
  </r>
  <r>
    <s v="STND-60708"/>
    <s v="Hebrew Theological College"/>
    <s v="Hebrew Theological College - 7135 N Carpenter Road - Skokie"/>
    <s v="Outdoor &amp; Garage - LED Fixtures"/>
    <s v="Outdoor &amp; Garage Lighting"/>
    <s v="Exterior"/>
    <n v="0"/>
    <n v="21107.415000000001"/>
    <n v="0"/>
    <x v="0"/>
    <x v="0"/>
    <n v="10.1978380583316"/>
    <s v="Qty / 1,000"/>
    <m/>
    <s v="Private-Lighting"/>
    <s v="lighting"/>
    <n v="3"/>
    <n v="1"/>
    <s v="Lighting"/>
    <n v="0.91633259480590001"/>
    <n v="1.30467645558681"/>
    <n v="19341.412356594999"/>
    <n v="0"/>
    <n v="0.71"/>
    <n v="13732.402773182401"/>
    <n v="0"/>
    <n v="4903"/>
    <n v="1"/>
    <n v="1"/>
    <n v="0"/>
    <n v="0"/>
    <n v="14.276973281664301"/>
    <d v="1900-01-09T04:44:53"/>
    <n v="43370"/>
    <n v="0"/>
    <n v="0"/>
    <n v="0"/>
    <n v="140040.81963269788"/>
  </r>
  <r>
    <s v="STND-60708"/>
    <s v="Hebrew Theological College"/>
    <s v="Hebrew Theological College - 7135 N Carpenter Road - Skokie"/>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370"/>
    <n v="0"/>
    <n v="0"/>
    <n v="0"/>
    <n v="39686.364681043415"/>
  </r>
  <r>
    <s v="STND-60709"/>
    <s v="Martingale Rd LLC"/>
    <s v="Lincoln Property Company  Commercial - 425 N Martingale  Road - Schaumburg"/>
    <s v="Building Energy Management System"/>
    <s v="Energy Management System"/>
    <s v="Office"/>
    <n v="97059.839999999997"/>
    <n v="630888.95999999996"/>
    <n v="0"/>
    <x v="1"/>
    <x v="0"/>
    <n v="15"/>
    <s v="NA"/>
    <m/>
    <s v="EMS"/>
    <s v="ems"/>
    <n v="2"/>
    <n v="1"/>
    <s v="EMS"/>
    <n v="0.79332965142744905"/>
    <n v="0.53298697738882195"/>
    <n v="500502.91872622602"/>
    <n v="0"/>
    <n v="0.7"/>
    <n v="350352.04310835799"/>
    <n v="0"/>
    <n v="2885"/>
    <n v="1.165"/>
    <n v="1.3779999999999999"/>
    <n v="2.5499999999999998E-2"/>
    <n v="0.55000000000000004"/>
    <n v="24.263431542460999"/>
    <d v="1900-01-16T07:56:40"/>
    <n v="43320"/>
    <n v="0"/>
    <n v="0"/>
    <n v="0"/>
    <n v="5255280.6466253698"/>
  </r>
  <r>
    <s v="STND-60710"/>
    <s v="1255 Normantown LLC"/>
    <s v="1255 Normantown LLC - 1255 Normantown Rd - Romeoville"/>
    <s v="Outdoor &amp; Garage - LED Fixtures"/>
    <s v="Outdoor &amp; Garage Lighting"/>
    <s v="Exterior"/>
    <n v="0"/>
    <n v="14954.15"/>
    <n v="0"/>
    <x v="0"/>
    <x v="0"/>
    <n v="10.1978380583316"/>
    <s v="Qty / 1,000"/>
    <m/>
    <s v="Private-Lighting"/>
    <s v="lighting"/>
    <n v="3"/>
    <n v="1"/>
    <s v="Lighting"/>
    <n v="0.91633259480590001"/>
    <n v="1.30467645558681"/>
    <n v="13702.9750726166"/>
    <n v="0"/>
    <n v="0.71"/>
    <n v="9729.1123015578196"/>
    <n v="0"/>
    <n v="4903"/>
    <n v="1"/>
    <n v="1"/>
    <n v="0"/>
    <n v="0"/>
    <n v="14.276973281664301"/>
    <d v="1900-01-09T04:44:53"/>
    <n v="43316"/>
    <n v="0"/>
    <n v="0"/>
    <n v="0"/>
    <n v="99215.911702608471"/>
  </r>
  <r>
    <s v="STND-60710"/>
    <s v="1255 Normantown LLC"/>
    <s v="1255 Normantown LLC - 1255 Normantown Rd - Romeoville"/>
    <s v="New Indoor LED Fixtures"/>
    <s v="Indoor Lighting"/>
    <s v="Retail (strip mall)"/>
    <n v="0"/>
    <n v="20857.928"/>
    <n v="4.1673450000000001"/>
    <x v="0"/>
    <x v="0"/>
    <n v="12.215978499877799"/>
    <s v="Qty / 1,000"/>
    <m/>
    <s v="Private-Lighting"/>
    <s v="lighting"/>
    <n v="3"/>
    <n v="1"/>
    <s v="Lighting"/>
    <n v="0.91633259480590001"/>
    <n v="1.30467645558681"/>
    <n v="19112.799286514601"/>
    <n v="5.4370369038073996"/>
    <n v="0.71"/>
    <n v="13570.087493425401"/>
    <n v="3.8602962017032501"/>
    <n v="4093"/>
    <n v="1.1200000000000001"/>
    <n v="1.29"/>
    <n v="1.9E-2"/>
    <n v="0.71"/>
    <n v="17.102369899829"/>
    <d v="1900-01-11T05:11:01"/>
    <n v="43316"/>
    <n v="5.9362778729199697"/>
    <n v="324.23498789623"/>
    <n v="0"/>
    <n v="165771.89706114531"/>
  </r>
  <r>
    <s v="STND-60710"/>
    <s v="1255 Normantown LLC"/>
    <s v="1255 Normantown LLC - 1255 Normantown Rd - Romeoville"/>
    <s v="New Indoor LED Fixtures"/>
    <s v="Indoor Lighting"/>
    <s v="Retail (strip mall)"/>
    <n v="0"/>
    <n v="9764.2610000000004"/>
    <n v="1.9508669999999999"/>
    <x v="0"/>
    <x v="0"/>
    <n v="12.215978499877799"/>
    <s v="Qty / 1,000"/>
    <m/>
    <s v="Private-Lighting"/>
    <s v="lighting"/>
    <n v="3"/>
    <n v="1"/>
    <s v="Lighting"/>
    <n v="0.91633259480590001"/>
    <n v="1.30467645558681"/>
    <n v="8947.3106184920507"/>
    <n v="2.54525024288127"/>
    <n v="0.71"/>
    <n v="6352.59053912936"/>
    <n v="1.8071276724456999"/>
    <n v="4093"/>
    <n v="1.1200000000000001"/>
    <n v="1.29"/>
    <n v="1.9E-2"/>
    <n v="0.71"/>
    <n v="17.102369899829"/>
    <d v="1900-01-11T05:11:01"/>
    <n v="43316"/>
    <n v="2.7789608503998999"/>
    <n v="151.78473370656201"/>
    <n v="0"/>
    <n v="77603.109444531379"/>
  </r>
  <r>
    <s v="STND-60710"/>
    <s v="1255 Normantown LLC"/>
    <s v="1255 Normantown LLC - 1255 Normantown Rd - Romeoville"/>
    <s v="New Indoor LED Fixtures"/>
    <s v="Indoor Lighting"/>
    <s v="Retail (strip mall)"/>
    <n v="0"/>
    <n v="5941.0709999999999"/>
    <n v="1.187006"/>
    <x v="0"/>
    <x v="0"/>
    <n v="12.215978499877799"/>
    <s v="Qty / 1,000"/>
    <m/>
    <s v="Private-Lighting"/>
    <s v="lighting"/>
    <n v="3"/>
    <n v="1"/>
    <s v="Lighting"/>
    <n v="0.91633259480590001"/>
    <n v="1.30467645558681"/>
    <n v="5443.9970053560801"/>
    <n v="1.5486587808402701"/>
    <n v="0.71"/>
    <n v="3865.2378738028201"/>
    <n v="1.09954773439659"/>
    <n v="4093"/>
    <n v="1.1200000000000001"/>
    <n v="1.29"/>
    <n v="1.9E-2"/>
    <n v="0.71"/>
    <n v="17.102369899829"/>
    <d v="1900-01-11T05:11:01"/>
    <n v="43316"/>
    <n v="1.6908601166505901"/>
    <n v="92.353520626576397"/>
    <n v="0"/>
    <n v="47217.66276328863"/>
  </r>
  <r>
    <s v="STND-60710"/>
    <s v="1255 Normantown LLC"/>
    <s v="1255 Normantown LLC - 1255 Normantown Rd - Romeoville"/>
    <s v="New Indoor LED Fixtures"/>
    <s v="Indoor Lighting"/>
    <s v="Retail (strip mall)"/>
    <n v="0"/>
    <n v="19528.522000000001"/>
    <n v="3.9017339999999998"/>
    <x v="0"/>
    <x v="0"/>
    <n v="12.215978499877799"/>
    <s v="Qty / 1,000"/>
    <m/>
    <s v="Private-Lighting"/>
    <s v="lighting"/>
    <n v="3"/>
    <n v="1"/>
    <s v="Lighting"/>
    <n v="0.91633259480590001"/>
    <n v="1.30467645558681"/>
    <n v="17894.621236984101"/>
    <n v="5.0905004857625302"/>
    <n v="0.71"/>
    <n v="12705.1810782587"/>
    <n v="3.6142553448913999"/>
    <n v="4093"/>
    <n v="1.1200000000000001"/>
    <n v="1.29"/>
    <n v="1.9E-2"/>
    <n v="0.71"/>
    <n v="17.102369899829"/>
    <d v="1900-01-11T05:11:01"/>
    <n v="43316"/>
    <n v="5.5579217007997901"/>
    <n v="303.56946741312299"/>
    <n v="0"/>
    <n v="155206.21888906253"/>
  </r>
  <r>
    <s v="STND-60712"/>
    <s v="G&amp;I 1X O'Hare Industrial  Portfolio LLC"/>
    <s v="G&amp;I 1X O'hare Industrial - 1471 Business Center Dr - Mount Prospect"/>
    <s v="New Indoor LED Fixtures"/>
    <s v="Indoor Lighting"/>
    <s v="Office"/>
    <n v="0"/>
    <n v="52798.788999999997"/>
    <n v="11.872278"/>
    <x v="0"/>
    <x v="0"/>
    <n v="15"/>
    <s v="Qty / 1,000"/>
    <m/>
    <s v="Private-Lighting"/>
    <s v="lighting"/>
    <n v="3"/>
    <n v="1"/>
    <s v="Lighting"/>
    <n v="0.91633259480590001"/>
    <n v="1.30467645558681"/>
    <n v="48381.251326979203"/>
    <n v="15.489481580781201"/>
    <n v="0.71"/>
    <n v="34350.688442155202"/>
    <n v="10.9975319223547"/>
    <n v="2885"/>
    <n v="1.165"/>
    <n v="1.3779999999999999"/>
    <n v="2.5499999999999998E-2"/>
    <n v="0.55000000000000004"/>
    <n v="24.263431542460999"/>
    <d v="1900-01-16T07:56:40"/>
    <n v="43239"/>
    <n v="20.4373684929162"/>
    <n v="1058.9887629510499"/>
    <n v="1"/>
    <n v="515260.32663232804"/>
  </r>
  <r>
    <s v="STND-60712"/>
    <s v="G&amp;I 1X O'Hare Industrial  Portfolio LLC"/>
    <s v="G&amp;I 1X O'hare Industrial - 1471 Business Center Dr - Mount Prospect"/>
    <s v="New Indoor LED Fixtures"/>
    <s v="Indoor Lighting"/>
    <s v="Office"/>
    <n v="0"/>
    <n v="2956.8939999999998"/>
    <n v="0.66488400000000003"/>
    <x v="0"/>
    <x v="0"/>
    <n v="15"/>
    <s v="Qty / 1,000"/>
    <m/>
    <s v="Private-Lighting"/>
    <s v="lighting"/>
    <n v="3"/>
    <n v="1"/>
    <s v="Lighting"/>
    <n v="0.91633259480590001"/>
    <n v="1.30467645558681"/>
    <n v="2709.4983515859999"/>
    <n v="0.86745850049637796"/>
    <n v="0.71"/>
    <n v="1923.74382962606"/>
    <n v="0.61589553535242902"/>
    <n v="2885"/>
    <n v="1.165"/>
    <n v="1.3779999999999999"/>
    <n v="2.5499999999999998E-2"/>
    <n v="0.55000000000000004"/>
    <n v="24.263431542460999"/>
    <d v="1900-01-16T07:56:40"/>
    <n v="43239"/>
    <n v="1.1445553509650099"/>
    <n v="59.306616279350102"/>
    <n v="1"/>
    <n v="28856.157444390901"/>
  </r>
  <r>
    <s v="STND-60712"/>
    <s v="G&amp;I 1X O'Hare Industrial  Portfolio LLC"/>
    <s v="G&amp;I 1X O'hare Industrial - 1471 Business Center Dr - Mount Prospect"/>
    <s v="New Indoor LED Fixtures"/>
    <s v="Indoor Lighting"/>
    <s v="Office"/>
    <n v="0"/>
    <n v="5103.68"/>
    <n v="1.147608"/>
    <x v="0"/>
    <x v="0"/>
    <n v="15"/>
    <s v="Qty / 1,000"/>
    <m/>
    <s v="Private-Lighting"/>
    <s v="lighting"/>
    <n v="3"/>
    <n v="1"/>
    <s v="Lighting"/>
    <n v="0.91633259480590001"/>
    <n v="1.30467645558681"/>
    <n v="4676.6683374589702"/>
    <n v="1.4972571378430599"/>
    <n v="0.71"/>
    <n v="3320.4345195958699"/>
    <n v="1.06305256786858"/>
    <n v="2885"/>
    <n v="1.165"/>
    <n v="1.3779999999999999"/>
    <n v="2.5499999999999998E-2"/>
    <n v="0.55000000000000004"/>
    <n v="24.263431542460999"/>
    <d v="1900-01-16T07:56:40"/>
    <n v="43239"/>
    <n v="1.9755338934464499"/>
    <n v="102.36484343794299"/>
    <n v="1"/>
    <n v="49806.517793938052"/>
  </r>
  <r>
    <s v="STND-60712"/>
    <s v="G&amp;I 1X O'Hare Industrial  Portfolio LLC"/>
    <s v="G&amp;I 1X O'hare Industrial - 1471 Business Center Dr - Mount Prospect"/>
    <s v="New Indoor LED Fixtures"/>
    <s v="Indoor Lighting"/>
    <s v="Office"/>
    <n v="0"/>
    <n v="-911.37199999999996"/>
    <n v="-0.20493"/>
    <x v="0"/>
    <x v="0"/>
    <n v="15"/>
    <s v="Qty / 1,000"/>
    <m/>
    <s v="Private-Lighting"/>
    <s v="lighting"/>
    <n v="3"/>
    <n v="1"/>
    <s v="Lighting"/>
    <n v="0.91633259480590001"/>
    <n v="1.30467645558681"/>
    <n v="-835.11986959344199"/>
    <n v="-0.26736734604340401"/>
    <n v="0.71"/>
    <n v="-592.93510741134401"/>
    <n v="-0.189830815690817"/>
    <n v="2885"/>
    <n v="1.165"/>
    <n v="1.3779999999999999"/>
    <n v="2.5499999999999998E-2"/>
    <n v="0.55000000000000004"/>
    <n v="24.263431542460999"/>
    <d v="1900-01-16T07:56:40"/>
    <n v="43239"/>
    <n v="-0.352773909544009"/>
    <n v="-18.279447789384399"/>
    <n v="1"/>
    <n v="-8894.0266111701603"/>
  </r>
  <r>
    <s v="STND-60713"/>
    <s v="VAN DIEST SUPPLY COMPANY"/>
    <s v="Van Diest Supply Co - 1771 Lincoln Dr - Freeport"/>
    <s v="New Indoor LED Fixtures"/>
    <s v="Indoor Lighting"/>
    <s v="Warehouse"/>
    <n v="0"/>
    <n v="9058.1759999999995"/>
    <n v="1.433549"/>
    <x v="0"/>
    <x v="0"/>
    <n v="9.5383441434566993"/>
    <s v="Qty / 1,000"/>
    <m/>
    <s v="Private-Lighting"/>
    <s v="lighting"/>
    <n v="3"/>
    <n v="1"/>
    <s v="Lighting"/>
    <n v="0.91633259480590001"/>
    <n v="1.30467645558681"/>
    <n v="8300.3019182885291"/>
    <n v="1.87031762823001"/>
    <n v="0.71"/>
    <n v="5893.2143619848503"/>
    <n v="1.3279255160433101"/>
    <n v="5242"/>
    <n v="1"/>
    <n v="1.22"/>
    <n v="1.0999999999999999E-2"/>
    <n v="0.68"/>
    <n v="13.3536818008394"/>
    <d v="1900-01-08T12:55:13"/>
    <n v="43344"/>
    <n v="2.25448122978545"/>
    <n v="91.303321101173793"/>
    <n v="0"/>
    <n v="56211.506695773103"/>
  </r>
  <r>
    <s v="STND-60713"/>
    <s v="VAN DIEST SUPPLY COMPANY"/>
    <s v="Van Diest Supply Co - 1771 Lincoln Dr - Freeport"/>
    <s v="New Indoor LED Fixtures"/>
    <s v="Indoor Lighting"/>
    <s v="Warehouse"/>
    <n v="0"/>
    <n v="48436.08"/>
    <n v="7.0184160000000002"/>
    <x v="0"/>
    <x v="0"/>
    <n v="9.5383441434566993"/>
    <s v="Qty / 1,000"/>
    <m/>
    <s v="Private-Lighting"/>
    <s v="lighting"/>
    <n v="3"/>
    <n v="1"/>
    <s v="Lighting"/>
    <n v="0.91633259480590001"/>
    <n v="1.30467645558681"/>
    <n v="44383.558868626104"/>
    <n v="9.1567621107137303"/>
    <n v="0.71"/>
    <n v="31512.326796724599"/>
    <n v="6.5013010986067501"/>
    <n v="5242"/>
    <n v="1"/>
    <n v="1.22"/>
    <n v="1.0999999999999999E-2"/>
    <n v="0.68"/>
    <n v="13.3536818008394"/>
    <d v="1900-01-08T12:55:13"/>
    <n v="43344"/>
    <n v="11.037562814264399"/>
    <n v="488.21914755488802"/>
    <n v="0"/>
    <n v="300575.41774823167"/>
  </r>
  <r>
    <s v="STND-60714"/>
    <s v="CE Rentals"/>
    <s v="CE Rental Co - 1021 IL-83 - Elmhurst"/>
    <s v="New Indoor LED Fixtures"/>
    <s v="Indoor Lighting"/>
    <s v="Office/Warehouse"/>
    <n v="0"/>
    <n v="461.29599999999999"/>
    <n v="7.3005E-2"/>
    <x v="0"/>
    <x v="0"/>
    <n v="15"/>
    <s v="Qty / 1,000"/>
    <m/>
    <s v="Private-Lighting"/>
    <s v="lighting"/>
    <n v="3"/>
    <n v="1"/>
    <s v="Lighting"/>
    <n v="0.91633259480590001"/>
    <n v="1.30467645558681"/>
    <n v="422.70056065358199"/>
    <n v="9.5247904640114803E-2"/>
    <n v="0.71"/>
    <n v="300.11739806404302"/>
    <n v="6.7626012294481494E-2"/>
    <n v="3221.7142857142899"/>
    <n v="1.1414285714285699"/>
    <n v="1.3557142857142901"/>
    <n v="2.3428571428571399E-2"/>
    <n v="0.56857142857142895"/>
    <n v="21.7275629655906"/>
    <d v="1900-01-14T12:28:21"/>
    <n v="43274"/>
    <n v="0.12356692120681401"/>
    <n v="8.6762067518382402"/>
    <n v="0"/>
    <n v="4501.760970960645"/>
  </r>
  <r>
    <s v="STND-60714"/>
    <s v="CE Rentals"/>
    <s v="CE Rental Co - 1021 IL-83 - Elmhurst"/>
    <s v="Outdoor &amp; Garage - LED Retrofits"/>
    <s v="Outdoor &amp; Garage Lighting"/>
    <s v="Exterior"/>
    <n v="0"/>
    <n v="2588.7840000000001"/>
    <n v="0"/>
    <x v="0"/>
    <x v="0"/>
    <n v="10.1978380583316"/>
    <s v="Qty / 1,000"/>
    <m/>
    <s v="Private-Lighting"/>
    <s v="lighting"/>
    <n v="3"/>
    <n v="1"/>
    <s v="Lighting"/>
    <n v="0.91633259480590001"/>
    <n v="1.30467645558681"/>
    <n v="2372.1871601120001"/>
    <n v="0"/>
    <n v="0.71"/>
    <n v="1684.25288367952"/>
    <n v="0"/>
    <n v="4903"/>
    <n v="1"/>
    <n v="1"/>
    <n v="0"/>
    <n v="0"/>
    <n v="14.276973281664301"/>
    <d v="1900-01-09T04:44:53"/>
    <n v="43274"/>
    <n v="0"/>
    <n v="0"/>
    <n v="0"/>
    <n v="17175.738157041753"/>
  </r>
  <r>
    <s v="STND-60715"/>
    <s v="MJH Wacker LLC"/>
    <s v="Lincoln Property Company - 100 S Wacker Dr - Chicago"/>
    <s v="VSD on HVAC Fan or Pump &lt;= 200 HP"/>
    <s v="Variable Speed Drives"/>
    <s v="Office"/>
    <n v="0"/>
    <n v="194195.08900000001"/>
    <n v="11.084853000000001"/>
    <x v="6"/>
    <x v="0"/>
    <n v="15"/>
    <s v="ΔkWpeak"/>
    <m/>
    <s v="Private-Non-Lighting"/>
    <s v="non_lighting"/>
    <n v="2"/>
    <n v="1"/>
    <s v="Non-Lighting"/>
    <n v="0.76002432528749297"/>
    <n v="0.465462131779591"/>
    <n v="147592.99149136999"/>
    <n v="5.1595793078433996"/>
    <n v="0.7"/>
    <n v="103315.094043959"/>
    <n v="3.6117055154903799"/>
    <n v="2885"/>
    <n v="1.165"/>
    <n v="1.3779999999999999"/>
    <n v="2.5499999999999998E-2"/>
    <n v="0.55000000000000004"/>
    <n v="24.263431542460999"/>
    <d v="1900-01-16T07:56:40"/>
    <n v="43405"/>
    <n v="5.1595793078433996"/>
    <n v="0"/>
    <n v="0"/>
    <n v="1549726.4106593851"/>
  </r>
  <r>
    <s v="STND-60715"/>
    <s v="MJH Wacker LLC"/>
    <s v="Lincoln Property Company - 100 S Wacker Dr - Chicago"/>
    <s v="VSD on HVAC Fan or Pump &lt;= 200 HP"/>
    <s v="Variable Speed Drives"/>
    <s v="Office"/>
    <n v="0"/>
    <n v="25892.679"/>
    <n v="1.4779800000000001"/>
    <x v="6"/>
    <x v="0"/>
    <n v="15"/>
    <s v="ΔkWpeak"/>
    <m/>
    <s v="Private-Non-Lighting"/>
    <s v="non_lighting"/>
    <n v="2"/>
    <n v="1"/>
    <s v="Non-Lighting"/>
    <n v="0.76002432528749297"/>
    <n v="0.465462131779591"/>
    <n v="19679.065886860601"/>
    <n v="0.68794372152759997"/>
    <n v="0.7"/>
    <n v="13775.3461208025"/>
    <n v="0.48156060506932002"/>
    <n v="2885"/>
    <n v="1.165"/>
    <n v="1.3779999999999999"/>
    <n v="2.5499999999999998E-2"/>
    <n v="0.55000000000000004"/>
    <n v="24.263431542460999"/>
    <d v="1900-01-16T07:56:40"/>
    <n v="43405"/>
    <n v="0.68794372152759997"/>
    <n v="0"/>
    <n v="0"/>
    <n v="206630.19181203749"/>
  </r>
  <r>
    <s v="STND-60717"/>
    <s v="Kishwaukee Family YMCA"/>
    <s v="Kishwaukee Family YMCA - 2500 W Bethany Rd - Sycamore"/>
    <s v="New Indoor LED Fixtures"/>
    <s v="Indoor Lighting"/>
    <s v="Miscellaneous"/>
    <n v="0"/>
    <n v="19115.341"/>
    <n v="4.0938720000000002"/>
    <x v="0"/>
    <x v="0"/>
    <n v="14.797277300976599"/>
    <s v="Qty / 1,000"/>
    <m/>
    <s v="Private-Lighting"/>
    <s v="lighting"/>
    <n v="3"/>
    <n v="1"/>
    <s v="Lighting"/>
    <n v="0.91633259480590001"/>
    <n v="1.30467645558681"/>
    <n v="17516.010019129601"/>
    <n v="5.3411784105860702"/>
    <n v="0.71"/>
    <n v="12436.367113582"/>
    <n v="3.7922366715161102"/>
    <n v="3379"/>
    <n v="1.0900000000000001"/>
    <n v="1.36"/>
    <n v="2.1999999999999999E-2"/>
    <n v="0.57999999999999996"/>
    <n v="20.7161882213673"/>
    <d v="1900-01-13T19:08:05"/>
    <n v="43286"/>
    <n v="6.7712708044955301"/>
    <n v="353.53414717509298"/>
    <n v="0"/>
    <n v="184024.37279641881"/>
  </r>
  <r>
    <s v="STND-60717"/>
    <s v="Kishwaukee Family YMCA"/>
    <s v="Kishwaukee Family YMCA - 2500 W Bethany Rd - Sycamore"/>
    <s v="New Indoor LED Fixtures"/>
    <s v="Indoor Lighting"/>
    <s v="Miscellaneous"/>
    <n v="0"/>
    <n v="45132.83"/>
    <n v="9.6659550000000003"/>
    <x v="0"/>
    <x v="0"/>
    <n v="14.797277300976599"/>
    <s v="Qty / 1,000"/>
    <m/>
    <s v="Private-Lighting"/>
    <s v="lighting"/>
    <n v="3"/>
    <n v="1"/>
    <s v="Lighting"/>
    <n v="0.91633259480590001"/>
    <n v="1.30467645558681"/>
    <n v="41356.6832248336"/>
    <n v="12.6109439092616"/>
    <n v="0.71"/>
    <n v="29363.245089631801"/>
    <n v="8.9537701755757109"/>
    <n v="3379"/>
    <n v="1.0900000000000001"/>
    <n v="1.36"/>
    <n v="2.1999999999999999E-2"/>
    <n v="0.57999999999999996"/>
    <n v="20.7161882213673"/>
    <d v="1900-01-13T19:08:05"/>
    <n v="43286"/>
    <n v="15.9875049559604"/>
    <n v="834.72204673976"/>
    <n v="0"/>
    <n v="434496.08004782122"/>
  </r>
  <r>
    <s v="STND-60718"/>
    <s v="Delaware Place Private Residences Condominium Association"/>
    <s v="Delaware Pl Private Res Condo Association - 33 W Delaware - Chicago"/>
    <s v="VSD on HVAC Fan or Pump &lt;= 200 HP"/>
    <s v="Variable Speed Drives"/>
    <s v="Multi-family (common)"/>
    <n v="0"/>
    <n v="38653.332999999999"/>
    <n v="6.4301079999999997"/>
    <x v="6"/>
    <x v="0"/>
    <n v="15"/>
    <s v="ΔkWpeak"/>
    <m/>
    <s v="Private-Non-Lighting"/>
    <s v="non_lighting"/>
    <n v="3"/>
    <n v="1"/>
    <s v="Non-Lighting"/>
    <n v="0.98952339343681495"/>
    <n v="0.43468415683807998"/>
    <n v="38248.377237803201"/>
    <n v="2.7950660743578002"/>
    <n v="0.7"/>
    <n v="26773.864066462302"/>
    <n v="1.95654625205046"/>
    <n v="6138"/>
    <n v="1.1399999999999999"/>
    <n v="1.32"/>
    <n v="2.5000000000000001E-2"/>
    <n v="0.64"/>
    <n v="11.4043662430759"/>
    <d v="1900-01-07T03:30:12"/>
    <n v="43286"/>
    <n v="2.7950660743578002"/>
    <n v="0"/>
    <n v="0"/>
    <n v="401607.9609969345"/>
  </r>
  <r>
    <s v="STND-60719"/>
    <s v="MJH Wacker LLC"/>
    <s v="Lincoln Property Company - 150 S Wacker Dr - Chicago"/>
    <s v="VSD on HVAC Fan or Pump &lt;= 200 HP"/>
    <s v="Variable Speed Drives"/>
    <s v="Office"/>
    <n v="0"/>
    <n v="323658.48200000002"/>
    <n v="18.474754999999998"/>
    <x v="6"/>
    <x v="0"/>
    <n v="15"/>
    <s v="ΔkWpeak"/>
    <m/>
    <s v="Private-Non-Lighting"/>
    <s v="non_lighting"/>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282"/>
    <n v="8.9957297224904504"/>
    <n v="0"/>
    <n v="0"/>
    <n v="2165450.3032900048"/>
  </r>
  <r>
    <s v="STND-60719"/>
    <s v="MJH Wacker LLC"/>
    <s v="Lincoln Property Company - 150 S Wacker Dr - Chicago"/>
    <s v="VSD on HVAC Fan or Pump &lt;= 200 HP"/>
    <s v="Variable Speed Drives"/>
    <s v="Office"/>
    <n v="0"/>
    <n v="194195.08900000001"/>
    <n v="11.084853000000001"/>
    <x v="6"/>
    <x v="0"/>
    <n v="15"/>
    <s v="ΔkWpeak"/>
    <m/>
    <s v="Private-Non-Lighting"/>
    <s v="non_lighting"/>
    <n v="1"/>
    <n v="1"/>
    <s v="Non-Lighting"/>
    <n v="0.63719436902659499"/>
    <n v="0.48692010922420598"/>
    <n v="123740.017203418"/>
    <n v="5.3974378334942701"/>
    <n v="0.7"/>
    <n v="86618.012042392904"/>
    <n v="3.7782064834459899"/>
    <n v="2885"/>
    <n v="1.165"/>
    <n v="1.3779999999999999"/>
    <n v="2.5499999999999998E-2"/>
    <n v="0.55000000000000004"/>
    <n v="24.263431542460999"/>
    <d v="1900-01-16T07:56:40"/>
    <n v="43282"/>
    <n v="5.3974378334942701"/>
    <n v="0"/>
    <n v="0"/>
    <n v="1299270.1806358935"/>
  </r>
  <r>
    <s v="STND-60719"/>
    <s v="MJH Wacker LLC"/>
    <s v="Lincoln Property Company - 150 S Wacker Dr - Chicago"/>
    <s v="VSD on HVAC Fan or Pump &lt;= 200 HP"/>
    <s v="Variable Speed Drives"/>
    <s v="Office"/>
    <n v="0"/>
    <n v="258926.785"/>
    <n v="14.779804"/>
    <x v="6"/>
    <x v="0"/>
    <n v="15"/>
    <s v="ΔkWpeak"/>
    <m/>
    <s v="Private-Non-Lighting"/>
    <s v="non_lighting"/>
    <n v="1"/>
    <n v="1"/>
    <s v="Non-Lighting"/>
    <n v="0.63719436902659499"/>
    <n v="0.48692010922420598"/>
    <n v="164986.68939216001"/>
    <n v="7.1965837779923598"/>
    <n v="0.7"/>
    <n v="115490.682574512"/>
    <n v="5.0376086445946502"/>
    <n v="2885"/>
    <n v="1.165"/>
    <n v="1.3779999999999999"/>
    <n v="2.5499999999999998E-2"/>
    <n v="0.55000000000000004"/>
    <n v="24.263431542460999"/>
    <d v="1900-01-16T07:56:40"/>
    <n v="43282"/>
    <n v="7.1965837779923598"/>
    <n v="0"/>
    <n v="0"/>
    <n v="1732360.23861768"/>
  </r>
  <r>
    <s v="STND-60719"/>
    <s v="MJH Wacker LLC"/>
    <s v="Lincoln Property Company - 150 S Wacker Dr - Chicago"/>
    <s v="VSD on HVAC Fan or Pump &lt;= 200 HP"/>
    <s v="Variable Speed Drives"/>
    <s v="Office"/>
    <n v="0"/>
    <n v="194195.08900000001"/>
    <n v="11.084853000000001"/>
    <x v="6"/>
    <x v="0"/>
    <n v="15"/>
    <s v="ΔkWpeak"/>
    <m/>
    <s v="Private-Non-Lighting"/>
    <s v="non_lighting"/>
    <n v="1"/>
    <n v="1"/>
    <s v="Non-Lighting"/>
    <n v="0.63719436902659499"/>
    <n v="0.48692010922420598"/>
    <n v="123740.017203418"/>
    <n v="5.3974378334942701"/>
    <n v="0.7"/>
    <n v="86618.012042392904"/>
    <n v="3.7782064834459899"/>
    <n v="2885"/>
    <n v="1.165"/>
    <n v="1.3779999999999999"/>
    <n v="2.5499999999999998E-2"/>
    <n v="0.55000000000000004"/>
    <n v="24.263431542460999"/>
    <d v="1900-01-16T07:56:40"/>
    <n v="43282"/>
    <n v="5.3974378334942701"/>
    <n v="0"/>
    <n v="0"/>
    <n v="1299270.1806358935"/>
  </r>
  <r>
    <s v="STND-60719"/>
    <s v="MJH Wacker LLC"/>
    <s v="Lincoln Property Company - 150 S Wacker Dr - Chicago"/>
    <s v="VSD on HVAC Fan or Pump &lt;= 200 HP"/>
    <s v="Variable Speed Drives"/>
    <s v="Office"/>
    <n v="0"/>
    <n v="323658.48200000002"/>
    <n v="18.474754999999998"/>
    <x v="6"/>
    <x v="0"/>
    <n v="15"/>
    <s v="ΔkWpeak"/>
    <m/>
    <s v="Private-Non-Lighting"/>
    <s v="non_lighting"/>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282"/>
    <n v="8.9957297224904504"/>
    <n v="0"/>
    <n v="0"/>
    <n v="2165450.3032900048"/>
  </r>
  <r>
    <s v="STND-60719"/>
    <s v="MJH Wacker LLC"/>
    <s v="Lincoln Property Company - 150 S Wacker Dr - Chicago"/>
    <s v="VSD on HVAC Fan or Pump &lt;= 200 HP"/>
    <s v="Variable Speed Drives"/>
    <s v="Office"/>
    <n v="0"/>
    <n v="194195.08900000001"/>
    <n v="11.084853000000001"/>
    <x v="6"/>
    <x v="0"/>
    <n v="15"/>
    <s v="ΔkWpeak"/>
    <m/>
    <s v="Private-Non-Lighting"/>
    <s v="non_lighting"/>
    <n v="1"/>
    <n v="1"/>
    <s v="Non-Lighting"/>
    <n v="0.63719436902659499"/>
    <n v="0.48692010922420598"/>
    <n v="123740.017203418"/>
    <n v="5.3974378334942701"/>
    <n v="0.7"/>
    <n v="86618.012042392904"/>
    <n v="3.7782064834459899"/>
    <n v="2885"/>
    <n v="1.165"/>
    <n v="1.3779999999999999"/>
    <n v="2.5499999999999998E-2"/>
    <n v="0.55000000000000004"/>
    <n v="24.263431542460999"/>
    <d v="1900-01-16T07:56:40"/>
    <n v="43282"/>
    <n v="5.3974378334942701"/>
    <n v="0"/>
    <n v="0"/>
    <n v="1299270.1806358935"/>
  </r>
  <r>
    <s v="STND-60720"/>
    <s v="Valley View Public Schools - CUSD 365U"/>
    <s v="Valley View School District - 365U - RC Hill Elementary - 616 Dalhart Ave - Romeoville"/>
    <s v="New Indoor LED Fixtures"/>
    <s v="Indoor Lighting"/>
    <s v="K-12 School"/>
    <n v="0"/>
    <n v="7193.9279999999999"/>
    <n v="1.9616260000000001"/>
    <x v="0"/>
    <x v="1"/>
    <n v="15"/>
    <s v="Qty / 1,000"/>
    <m/>
    <s v="Public-Lighting"/>
    <s v="lighting"/>
    <n v="3"/>
    <n v="1"/>
    <s v="Lighting"/>
    <n v="0.99829244462109001"/>
    <n v="0.987374621353864"/>
    <n v="7181.6439695481104"/>
    <n v="1.9368597289878999"/>
    <n v="0.71"/>
    <n v="5098.9672183791599"/>
    <n v="1.37517040758141"/>
    <n v="2979"/>
    <n v="1.17333333333333"/>
    <n v="1.323"/>
    <n v="2.1333333333333301E-2"/>
    <n v="0.72"/>
    <n v="23.497818059751602"/>
    <d v="1900-01-15T18:49:11"/>
    <n v="43283"/>
    <n v="2.0333204511924698"/>
    <n v="130.575344900875"/>
    <n v="0"/>
    <n v="76484.508275687404"/>
  </r>
  <r>
    <s v="STND-60720"/>
    <s v="Valley View Public Schools - CUSD 365U"/>
    <s v="Valley View School District - 365U - RC Hill Elementary - 616 Dalhart Ave - Romeoville"/>
    <s v="Occupancy Sensors"/>
    <s v="Indoor Lighting"/>
    <s v="K-12 School"/>
    <n v="0"/>
    <n v="1318.329"/>
    <n v="1.1857819999999999"/>
    <x v="0"/>
    <x v="1"/>
    <n v="8"/>
    <s v="Qty / 1,000"/>
    <m/>
    <s v="Public-Lighting"/>
    <s v="lighting"/>
    <n v="3"/>
    <n v="1"/>
    <s v="Lighting"/>
    <n v="0.99829244462109001"/>
    <n v="0.987374621353864"/>
    <n v="1316.0778802248799"/>
    <n v="1.1708110532582301"/>
    <n v="0.71"/>
    <n v="934.41529495966302"/>
    <n v="0.83127584781334196"/>
    <n v="2979"/>
    <n v="1.17333333333333"/>
    <n v="1.323"/>
    <n v="2.1333333333333301E-2"/>
    <n v="0.72"/>
    <n v="23.497818059751602"/>
    <d v="1900-01-15T18:49:11"/>
    <n v="43283"/>
    <n v="1.5525733026458"/>
    <n v="23.928688731361401"/>
    <n v="0"/>
    <n v="7475.3223596773041"/>
  </r>
  <r>
    <s v="STND-60720"/>
    <s v="Valley View Public Schools - CUSD 365U"/>
    <s v="Valley View School District - 365U - RC Hill Elementary - 616 Dalhart Ave - Romeoville"/>
    <s v="New Indoor LED Fixtures"/>
    <s v="Indoor Lighting"/>
    <s v="K-12 School"/>
    <n v="0"/>
    <n v="223.06800000000001"/>
    <n v="6.0825999999999998E-2"/>
    <x v="0"/>
    <x v="1"/>
    <n v="15"/>
    <s v="Qty / 1,000"/>
    <m/>
    <s v="Public-Lighting"/>
    <s v="lighting"/>
    <n v="3"/>
    <n v="1"/>
    <s v="Lighting"/>
    <n v="0.99829244462109001"/>
    <n v="0.987374621353864"/>
    <n v="222.68709903673701"/>
    <n v="6.0058048718470099E-2"/>
    <n v="0.71"/>
    <n v="158.10784031608401"/>
    <n v="4.2641214590113802E-2"/>
    <n v="2979"/>
    <n v="1.17333333333333"/>
    <n v="1.323"/>
    <n v="2.1333333333333301E-2"/>
    <n v="0.72"/>
    <n v="23.497818059751602"/>
    <d v="1900-01-15T18:49:11"/>
    <n v="43283"/>
    <n v="6.3049097923983902E-2"/>
    <n v="4.0488563461225002"/>
    <n v="0"/>
    <n v="2371.61760474126"/>
  </r>
  <r>
    <s v="STND-60721"/>
    <s v="Community High School District 155"/>
    <s v="Community High School District 155 - 1200 McHenry Ave - Crystal Lake"/>
    <s v="New Indoor LED Fixtures"/>
    <s v="Indoor Lighting"/>
    <s v="K-12 School"/>
    <n v="0"/>
    <n v="32372.673999999999"/>
    <n v="8.8273150000000005"/>
    <x v="0"/>
    <x v="1"/>
    <n v="15"/>
    <s v="Qty / 1,000"/>
    <m/>
    <s v="Public-Lighting"/>
    <s v="lighting"/>
    <n v="3"/>
    <n v="1"/>
    <s v="Lighting"/>
    <n v="0.99829244462109001"/>
    <n v="0.987374621353864"/>
    <n v="32317.395866381601"/>
    <n v="8.7158668056962902"/>
    <n v="0.71"/>
    <n v="22945.351065130901"/>
    <n v="6.1882654320443597"/>
    <n v="2979"/>
    <n v="1.17333333333333"/>
    <n v="1.323"/>
    <n v="2.1333333333333301E-2"/>
    <n v="0.72"/>
    <n v="23.497818059751602"/>
    <d v="1900-01-15T18:49:11"/>
    <n v="43344"/>
    <n v="9.1499399572691296"/>
    <n v="587.58901575239304"/>
    <n v="0"/>
    <n v="344180.26597696351"/>
  </r>
  <r>
    <s v="STND-60723"/>
    <s v="Elmwood Park School District Unit #401"/>
    <s v="Elmwood Park C.U.S.D. 401 - 8201 W Fullerton Ave - River Grove"/>
    <s v="New Indoor LED Fixtures"/>
    <s v="Indoor Lighting"/>
    <s v="K-12 School"/>
    <n v="0"/>
    <n v="18737.671999999999"/>
    <n v="5.1093500000000001"/>
    <x v="0"/>
    <x v="1"/>
    <n v="15"/>
    <s v="Qty / 1,000"/>
    <m/>
    <s v="Public-Lighting"/>
    <s v="lighting"/>
    <n v="3"/>
    <n v="1"/>
    <s v="Lighting"/>
    <n v="0.99829244462109001"/>
    <n v="0.987374621353864"/>
    <n v="18705.676387388201"/>
    <n v="5.0448425216143704"/>
    <n v="0.71"/>
    <n v="13281.0302350456"/>
    <n v="3.5818381903462"/>
    <n v="2979"/>
    <n v="1.17333333333333"/>
    <n v="1.323"/>
    <n v="2.1333333333333301E-2"/>
    <n v="0.72"/>
    <n v="23.497818059751602"/>
    <d v="1900-01-15T18:49:11"/>
    <n v="43316"/>
    <n v="5.2960889829662898"/>
    <n v="340.10320704342098"/>
    <n v="0"/>
    <n v="199215.45352568402"/>
  </r>
  <r>
    <s v="STND-60723"/>
    <s v="Elmwood Park School District Unit #401"/>
    <s v="Elmwood Park C.U.S.D. 401 - 8201 W Fullerton Ave - River Grove"/>
    <s v="New Indoor LED Fixtures"/>
    <s v="Indoor Lighting"/>
    <s v="K-12 School"/>
    <n v="0"/>
    <n v="34345.427000000003"/>
    <n v="9.3652420000000003"/>
    <x v="0"/>
    <x v="1"/>
    <n v="15"/>
    <s v="Qty / 1,000"/>
    <m/>
    <s v="Public-Lighting"/>
    <s v="lighting"/>
    <n v="3"/>
    <n v="1"/>
    <s v="Lighting"/>
    <n v="0.99829244462109001"/>
    <n v="0.987374621353864"/>
    <n v="34286.780281385203"/>
    <n v="9.2470022736373103"/>
    <n v="0.71"/>
    <n v="24343.613999783502"/>
    <n v="6.5653716142824896"/>
    <n v="2979"/>
    <n v="1.17333333333333"/>
    <n v="1.323"/>
    <n v="2.1333333333333301E-2"/>
    <n v="0.72"/>
    <n v="23.497818059751602"/>
    <d v="1900-01-15T18:49:11"/>
    <n v="43316"/>
    <n v="9.7075273721731996"/>
    <n v="623.39600511609501"/>
    <n v="0"/>
    <n v="365154.2099967525"/>
  </r>
  <r>
    <s v="STND-60724"/>
    <s v="Creekwood Baptist Church"/>
    <s v="Creekwood Baptist Church - 7281 Old Creek Rd - Rockford"/>
    <s v="Outdoor &amp; Garage - LED Fixtures"/>
    <s v="Outdoor &amp; Garage Lighting"/>
    <s v="Exterior"/>
    <n v="0"/>
    <n v="7329.9849999999997"/>
    <n v="0"/>
    <x v="0"/>
    <x v="0"/>
    <n v="10.1978380583316"/>
    <s v="Qty / 1,000"/>
    <m/>
    <s v="Private-Lighting"/>
    <s v="lighting"/>
    <n v="3"/>
    <n v="1"/>
    <s v="Lighting"/>
    <n v="0.91633259480590001"/>
    <n v="1.30467645558681"/>
    <n v="6716.7041749383197"/>
    <n v="0"/>
    <n v="0.71"/>
    <n v="4768.85996420621"/>
    <n v="0"/>
    <n v="4903"/>
    <n v="1"/>
    <n v="1"/>
    <n v="0"/>
    <n v="0"/>
    <n v="14.276973281664301"/>
    <d v="1900-01-09T04:44:53"/>
    <n v="43263"/>
    <n v="0"/>
    <n v="0"/>
    <n v="0"/>
    <n v="48632.061637835963"/>
  </r>
  <r>
    <s v="STND-60725"/>
    <s v="Chicago BT Property LLC"/>
    <s v="Chicago BT Properties LLC - 141 W Jackson Blvd - Chicago"/>
    <s v="VSD on HVAC Fan or Pump &lt;= 200 HP"/>
    <s v="Variable Speed Drives"/>
    <s v="Office"/>
    <n v="0"/>
    <n v="74962.02"/>
    <n v="3.4385669999999999"/>
    <x v="6"/>
    <x v="0"/>
    <n v="15"/>
    <s v="ΔkWpeak"/>
    <m/>
    <s v="Private-Non-Lighting"/>
    <s v="non_lighting"/>
    <n v="3"/>
    <n v="1"/>
    <s v="Non-Lighting"/>
    <n v="0.98952339343681495"/>
    <n v="0.43468415683807998"/>
    <n v="74176.672409278399"/>
    <n v="1.4946905971262501"/>
    <n v="0.7"/>
    <n v="51923.670686494901"/>
    <n v="1.04628341798837"/>
    <n v="2885"/>
    <n v="1.165"/>
    <n v="1.3779999999999999"/>
    <n v="2.5499999999999998E-2"/>
    <n v="0.55000000000000004"/>
    <n v="24.263431542460999"/>
    <d v="1900-01-16T07:56:40"/>
    <n v="43239"/>
    <n v="1.4946905971262501"/>
    <n v="0"/>
    <n v="1"/>
    <n v="778855.06029742351"/>
  </r>
  <r>
    <s v="STND-60726"/>
    <s v="Valley View Public Schools - CUSD 365U"/>
    <s v="Valley View School District 365U - Woodview Elementary - 197 Winston Dr - Bolingbrook"/>
    <s v="New Indoor LED Fixtures"/>
    <s v="Indoor Lighting"/>
    <s v="K-12 School"/>
    <n v="0"/>
    <n v="7193.9279999999999"/>
    <n v="1.9616260000000001"/>
    <x v="0"/>
    <x v="1"/>
    <n v="15"/>
    <s v="Qty / 1,000"/>
    <m/>
    <s v="Public-Lighting"/>
    <s v="lighting"/>
    <n v="3"/>
    <n v="1"/>
    <s v="Lighting"/>
    <n v="0.99829244462109001"/>
    <n v="0.987374621353864"/>
    <n v="7181.6439695481104"/>
    <n v="1.9368597289878999"/>
    <n v="0.71"/>
    <n v="5098.9672183791599"/>
    <n v="1.37517040758141"/>
    <n v="2979"/>
    <n v="1.17333333333333"/>
    <n v="1.323"/>
    <n v="2.1333333333333301E-2"/>
    <n v="0.72"/>
    <n v="23.497818059751602"/>
    <d v="1900-01-15T18:49:11"/>
    <n v="43283"/>
    <n v="2.0333204511924698"/>
    <n v="130.575344900875"/>
    <n v="0"/>
    <n v="76484.508275687404"/>
  </r>
  <r>
    <s v="STND-60726"/>
    <s v="Valley View Public Schools - CUSD 365U"/>
    <s v="Valley View School District 365U - Woodview Elementary - 197 Winston Dr - Bolingbrook"/>
    <s v="Occupancy Sensors"/>
    <s v="Indoor Lighting"/>
    <s v="K-12 School"/>
    <n v="0"/>
    <n v="1318.329"/>
    <n v="1.1857819999999999"/>
    <x v="0"/>
    <x v="1"/>
    <n v="8"/>
    <s v="Qty / 1,000"/>
    <m/>
    <s v="Public-Lighting"/>
    <s v="lighting"/>
    <n v="3"/>
    <n v="1"/>
    <s v="Lighting"/>
    <n v="0.99829244462109001"/>
    <n v="0.987374621353864"/>
    <n v="1316.0778802248799"/>
    <n v="1.1708110532582301"/>
    <n v="0.71"/>
    <n v="934.41529495966302"/>
    <n v="0.83127584781334196"/>
    <n v="2979"/>
    <n v="1.17333333333333"/>
    <n v="1.323"/>
    <n v="2.1333333333333301E-2"/>
    <n v="0.72"/>
    <n v="23.497818059751602"/>
    <d v="1900-01-15T18:49:11"/>
    <n v="43283"/>
    <n v="1.5525733026458"/>
    <n v="23.928688731361401"/>
    <n v="0"/>
    <n v="7475.3223596773041"/>
  </r>
  <r>
    <s v="STND-60727"/>
    <s v="Village of Oswego"/>
    <s v="Village of Oswego - Oswego Police Department - 3355 Woolley Road - Oswego"/>
    <s v="Air-Cooled Chiller"/>
    <s v="HVAC"/>
    <s v="Miscellaneous"/>
    <n v="0"/>
    <n v="382297.48800000001"/>
    <n v="42.805855999999999"/>
    <x v="3"/>
    <x v="1"/>
    <n v="20"/>
    <s v="ΔkWpeak / CF"/>
    <n v="1"/>
    <s v="Public-Non-Lighting"/>
    <s v="non_lighting"/>
    <n v="1"/>
    <n v="1"/>
    <s v="Non-Lighting"/>
    <n v="0.46348031721691302"/>
    <n v="0.21642929544533601"/>
    <n v="177187.36100946899"/>
    <n v="9.2644412550145105"/>
    <n v="0.7"/>
    <n v="124031.152706628"/>
    <n v="6.48510887851016"/>
    <n v="3379"/>
    <n v="1.0900000000000001"/>
    <n v="1.36"/>
    <n v="2.1999999999999999E-2"/>
    <n v="0.57999999999999996"/>
    <n v="20.7161882213673"/>
    <d v="1900-01-13T19:08:05"/>
    <n v="43408"/>
    <n v="9.2644412550145105"/>
    <n v="0"/>
    <n v="0"/>
    <n v="2480623.0541325598"/>
  </r>
  <r>
    <s v="STND-60727"/>
    <s v="Village of Oswego"/>
    <s v="Village of Oswego - Oswego Police Department - 3355 Woolley Road - Oswego"/>
    <s v="Outdoor Networked Lighting Control System"/>
    <s v="Outdoor Advanced Lighting"/>
    <s v="Miscellaneous"/>
    <n v="0"/>
    <n v="15"/>
    <n v="0"/>
    <x v="0"/>
    <x v="1"/>
    <n v="15"/>
    <s v="Qty / 1,000"/>
    <m/>
    <s v="Public-Non-Lighting"/>
    <s v="non_lighting"/>
    <n v="1"/>
    <n v="1"/>
    <s v="Lighting"/>
    <n v="0.46348031721691302"/>
    <n v="0.21642929544533601"/>
    <n v="6.9522047582536999"/>
    <n v="0"/>
    <n v="0.71"/>
    <n v="4.93606537836013"/>
    <n v="0"/>
    <n v="3379"/>
    <n v="1.0900000000000001"/>
    <n v="1.36"/>
    <n v="2.1999999999999999E-2"/>
    <n v="0.57999999999999996"/>
    <n v="20.7161882213673"/>
    <d v="1900-01-13T19:08:05"/>
    <n v="43408"/>
    <n v="0"/>
    <n v="0.140319729065671"/>
    <n v="0"/>
    <n v="74.040980675401954"/>
  </r>
  <r>
    <s v="STND-60727"/>
    <s v="Village of Oswego"/>
    <s v="Village of Oswego - Oswego Police Department - 3355 Woolley Road - Oswego"/>
    <s v="Outdoor Networked Lighting Control System"/>
    <s v="Outdoor Advanced Lighting"/>
    <s v="Miscellaneous"/>
    <n v="0"/>
    <n v="235.2"/>
    <n v="0"/>
    <x v="0"/>
    <x v="1"/>
    <n v="15"/>
    <s v="Qty / 1,000"/>
    <m/>
    <s v="Public-Non-Lighting"/>
    <s v="non_lighting"/>
    <n v="1"/>
    <n v="1"/>
    <s v="Lighting"/>
    <n v="0.46348031721691302"/>
    <n v="0.21642929544533601"/>
    <n v="109.010570609418"/>
    <n v="0"/>
    <n v="0.71"/>
    <n v="77.397505132686803"/>
    <n v="0"/>
    <n v="3379"/>
    <n v="1.0900000000000001"/>
    <n v="1.36"/>
    <n v="2.1999999999999999E-2"/>
    <n v="0.57999999999999996"/>
    <n v="20.7161882213673"/>
    <d v="1900-01-13T19:08:05"/>
    <n v="43408"/>
    <n v="0"/>
    <n v="2.2002133517497202"/>
    <n v="0"/>
    <n v="1160.9625769903021"/>
  </r>
  <r>
    <s v="STND-60727"/>
    <s v="Village of Oswego"/>
    <s v="Village of Oswego - Oswego Police Department - 3355 Woolley Road - Oswego"/>
    <s v="Outdoor Networked Lighting Control System"/>
    <s v="Outdoor Advanced Lighting"/>
    <s v="Miscellaneous"/>
    <n v="0"/>
    <n v="734.4"/>
    <n v="0"/>
    <x v="0"/>
    <x v="1"/>
    <n v="15"/>
    <s v="Qty / 1,000"/>
    <m/>
    <s v="Public-Non-Lighting"/>
    <s v="non_lighting"/>
    <n v="1"/>
    <n v="1"/>
    <s v="Lighting"/>
    <n v="0.46348031721691302"/>
    <n v="0.21642929544533601"/>
    <n v="340.37994496410101"/>
    <n v="0"/>
    <n v="0.71"/>
    <n v="241.66976092451199"/>
    <n v="0"/>
    <n v="3379"/>
    <n v="1.0900000000000001"/>
    <n v="1.36"/>
    <n v="2.1999999999999999E-2"/>
    <n v="0.57999999999999996"/>
    <n v="20.7161882213673"/>
    <d v="1900-01-13T19:08:05"/>
    <n v="43408"/>
    <n v="0"/>
    <n v="6.8700539350552496"/>
    <n v="0"/>
    <n v="3625.0464138676798"/>
  </r>
  <r>
    <s v="STND-60727"/>
    <s v="Village of Oswego"/>
    <s v="Village of Oswego - Oswego Police Department - 3355 Woolley Road - Oswego"/>
    <s v="Outdoor Networked Lighting Control System"/>
    <s v="Outdoor Advanced Lighting"/>
    <s v="Miscellaneous"/>
    <n v="0"/>
    <n v="136.19999999999999"/>
    <n v="0"/>
    <x v="0"/>
    <x v="1"/>
    <n v="15"/>
    <s v="Qty / 1,000"/>
    <m/>
    <s v="Public-Non-Lighting"/>
    <s v="non_lighting"/>
    <n v="1"/>
    <n v="1"/>
    <s v="Lighting"/>
    <n v="0.46348031721691302"/>
    <n v="0.21642929544533601"/>
    <n v="63.126019204943603"/>
    <n v="0"/>
    <n v="0.71"/>
    <n v="44.819473635509901"/>
    <n v="0"/>
    <n v="3379"/>
    <n v="1.0900000000000001"/>
    <n v="1.36"/>
    <n v="2.1999999999999999E-2"/>
    <n v="0.57999999999999996"/>
    <n v="20.7161882213673"/>
    <d v="1900-01-13T19:08:05"/>
    <n v="43408"/>
    <n v="0"/>
    <n v="1.2741031399162901"/>
    <n v="0"/>
    <n v="672.29210453264852"/>
  </r>
  <r>
    <s v="STND-60727"/>
    <s v="Village of Oswego"/>
    <s v="Village of Oswego - Oswego Police Department - 3355 Woolley Road - Oswego"/>
    <s v="Outdoor Networked Lighting Control System"/>
    <s v="Outdoor Advanced Lighting"/>
    <s v="Miscellaneous"/>
    <n v="0"/>
    <n v="336.6"/>
    <n v="0"/>
    <x v="0"/>
    <x v="1"/>
    <n v="15"/>
    <s v="Qty / 1,000"/>
    <m/>
    <s v="Public-Non-Lighting"/>
    <s v="non_lighting"/>
    <n v="1"/>
    <n v="1"/>
    <s v="Lighting"/>
    <n v="0.46348031721691302"/>
    <n v="0.21642929544533601"/>
    <n v="156.00747477521301"/>
    <n v="0"/>
    <n v="0.71"/>
    <n v="110.765307090401"/>
    <n v="0"/>
    <n v="3379"/>
    <n v="1.0900000000000001"/>
    <n v="1.36"/>
    <n v="2.1999999999999999E-2"/>
    <n v="0.57999999999999996"/>
    <n v="20.7161882213673"/>
    <d v="1900-01-13T19:08:05"/>
    <n v="43408"/>
    <n v="0"/>
    <n v="3.1487747202336598"/>
    <n v="0"/>
    <n v="1661.479606356015"/>
  </r>
  <r>
    <s v="STND-60727"/>
    <s v="Village of Oswego"/>
    <s v="Village of Oswego - Oswego Police Department - 3355 Woolley Road - Oswego"/>
    <s v="Outdoor Networked Lighting Control System"/>
    <s v="Outdoor Advanced Lighting"/>
    <s v="Miscellaneous"/>
    <n v="0"/>
    <n v="61.2"/>
    <n v="0"/>
    <x v="0"/>
    <x v="1"/>
    <n v="15"/>
    <s v="Qty / 1,000"/>
    <m/>
    <s v="Public-Non-Lighting"/>
    <s v="non_lighting"/>
    <n v="1"/>
    <n v="1"/>
    <s v="Lighting"/>
    <n v="0.46348031721691302"/>
    <n v="0.21642929544533601"/>
    <n v="28.3649954136751"/>
    <n v="0"/>
    <n v="0.71"/>
    <n v="20.139146743709301"/>
    <n v="0"/>
    <n v="3379"/>
    <n v="1.0900000000000001"/>
    <n v="1.36"/>
    <n v="2.1999999999999999E-2"/>
    <n v="0.57999999999999996"/>
    <n v="20.7161882213673"/>
    <d v="1900-01-13T19:08:05"/>
    <n v="43408"/>
    <n v="0"/>
    <n v="0.57250449458793795"/>
    <n v="0"/>
    <n v="302.08720115563949"/>
  </r>
  <r>
    <s v="STND-60727"/>
    <s v="Village of Oswego"/>
    <s v="Village of Oswego - Oswego Police Department - 3355 Woolley Road - Oswego"/>
    <s v="Outdoor Networked Lighting Control System"/>
    <s v="Outdoor Advanced Lighting"/>
    <s v="Miscellaneous"/>
    <n v="0"/>
    <n v="30.6"/>
    <n v="0"/>
    <x v="0"/>
    <x v="1"/>
    <n v="15"/>
    <s v="Qty / 1,000"/>
    <m/>
    <s v="Public-Non-Lighting"/>
    <s v="non_lighting"/>
    <n v="1"/>
    <n v="1"/>
    <s v="Lighting"/>
    <n v="0.46348031721691302"/>
    <n v="0.21642929544533601"/>
    <n v="14.1824977068375"/>
    <n v="0"/>
    <n v="0.71"/>
    <n v="10.0695733718547"/>
    <n v="0"/>
    <n v="3379"/>
    <n v="1.0900000000000001"/>
    <n v="1.36"/>
    <n v="2.1999999999999999E-2"/>
    <n v="0.57999999999999996"/>
    <n v="20.7161882213673"/>
    <d v="1900-01-13T19:08:05"/>
    <n v="43408"/>
    <n v="0"/>
    <n v="0.28625224729396898"/>
    <n v="0"/>
    <n v="151.04360057782051"/>
  </r>
  <r>
    <s v="STND-60727"/>
    <s v="Village of Oswego"/>
    <s v="Village of Oswego - Oswego Police Department - 3355 Woolley Road - Oswego"/>
    <s v="Outdoor Networked Lighting Control System"/>
    <s v="Outdoor Advanced Lighting"/>
    <s v="Miscellaneous"/>
    <n v="0"/>
    <n v="112.5"/>
    <n v="0"/>
    <x v="0"/>
    <x v="1"/>
    <n v="15"/>
    <s v="Qty / 1,000"/>
    <m/>
    <s v="Public-Non-Lighting"/>
    <s v="non_lighting"/>
    <n v="1"/>
    <n v="1"/>
    <s v="Lighting"/>
    <n v="0.46348031721691302"/>
    <n v="0.21642929544533601"/>
    <n v="52.141535686902699"/>
    <n v="0"/>
    <n v="0.71"/>
    <n v="37.020490337700899"/>
    <n v="0"/>
    <n v="3379"/>
    <n v="1.0900000000000001"/>
    <n v="1.36"/>
    <n v="2.1999999999999999E-2"/>
    <n v="0.57999999999999996"/>
    <n v="20.7161882213673"/>
    <d v="1900-01-13T19:08:05"/>
    <n v="43408"/>
    <n v="0"/>
    <n v="1.0523979679925299"/>
    <n v="0"/>
    <n v="555.30735506551343"/>
  </r>
  <r>
    <s v="STND-60727"/>
    <s v="Village of Oswego"/>
    <s v="Village of Oswego - Oswego Police Department - 3355 Woolley Road - Oswego"/>
    <s v="Outdoor Networked Lighting Control System"/>
    <s v="Outdoor Advanced Lighting"/>
    <s v="Miscellaneous"/>
    <n v="0"/>
    <n v="108"/>
    <n v="0"/>
    <x v="0"/>
    <x v="1"/>
    <n v="15"/>
    <s v="Qty / 1,000"/>
    <m/>
    <s v="Public-Non-Lighting"/>
    <s v="non_lighting"/>
    <n v="1"/>
    <n v="1"/>
    <s v="Lighting"/>
    <n v="0.46348031721691302"/>
    <n v="0.21642929544533601"/>
    <n v="50.055874259426602"/>
    <n v="0"/>
    <n v="0.71"/>
    <n v="35.539670724192902"/>
    <n v="0"/>
    <n v="3379"/>
    <n v="1.0900000000000001"/>
    <n v="1.36"/>
    <n v="2.1999999999999999E-2"/>
    <n v="0.57999999999999996"/>
    <n v="20.7161882213673"/>
    <d v="1900-01-13T19:08:05"/>
    <n v="43408"/>
    <n v="0"/>
    <n v="1.0103020492728301"/>
    <n v="0"/>
    <n v="533.09506086289355"/>
  </r>
  <r>
    <s v="STND-60727"/>
    <s v="Village of Oswego"/>
    <s v="Village of Oswego - Oswego Police Department - 3355 Woolley Road - Oswego"/>
    <s v="Outdoor Networked Lighting Control System"/>
    <s v="Outdoor Advanced Lighting"/>
    <s v="Miscellaneous"/>
    <n v="0"/>
    <n v="6"/>
    <n v="0"/>
    <x v="0"/>
    <x v="1"/>
    <n v="15"/>
    <s v="Qty / 1,000"/>
    <m/>
    <s v="Public-Non-Lighting"/>
    <s v="non_lighting"/>
    <n v="1"/>
    <n v="1"/>
    <s v="Lighting"/>
    <n v="0.46348031721691302"/>
    <n v="0.21642929544533601"/>
    <n v="2.7808819033014802"/>
    <n v="0"/>
    <n v="0.71"/>
    <n v="1.97442615134405"/>
    <n v="0"/>
    <n v="3379"/>
    <n v="1.0900000000000001"/>
    <n v="1.36"/>
    <n v="2.1999999999999999E-2"/>
    <n v="0.57999999999999996"/>
    <n v="20.7161882213673"/>
    <d v="1900-01-13T19:08:05"/>
    <n v="43408"/>
    <n v="0"/>
    <n v="5.6127891626268397E-2"/>
    <n v="0"/>
    <n v="29.616392270160748"/>
  </r>
  <r>
    <s v="STND-60727"/>
    <s v="Village of Oswego"/>
    <s v="Village of Oswego - Oswego Police Department - 3355 Woolley Road - Oswego"/>
    <s v="Outdoor Networked Lighting Control System"/>
    <s v="Outdoor Advanced Lighting"/>
    <s v="Miscellaneous"/>
    <n v="0"/>
    <n v="52.8"/>
    <n v="0"/>
    <x v="0"/>
    <x v="1"/>
    <n v="15"/>
    <s v="Qty / 1,000"/>
    <m/>
    <s v="Public-Non-Lighting"/>
    <s v="non_lighting"/>
    <n v="1"/>
    <n v="1"/>
    <s v="Lighting"/>
    <n v="0.46348031721691302"/>
    <n v="0.21642929544533601"/>
    <n v="24.471760749053001"/>
    <n v="0"/>
    <n v="0.71"/>
    <n v="17.3749501318276"/>
    <n v="0"/>
    <n v="3379"/>
    <n v="1.0900000000000001"/>
    <n v="1.36"/>
    <n v="2.1999999999999999E-2"/>
    <n v="0.57999999999999996"/>
    <n v="20.7161882213673"/>
    <d v="1900-01-13T19:08:05"/>
    <n v="43408"/>
    <n v="0"/>
    <n v="0.49392544631116198"/>
    <n v="0"/>
    <n v="260.62425197741402"/>
  </r>
  <r>
    <s v="STND-60727"/>
    <s v="Village of Oswego"/>
    <s v="Village of Oswego - Oswego Police Department - 3355 Woolley Road - Oswego"/>
    <s v="Outdoor Networked Lighting Control System"/>
    <s v="Outdoor Advanced Lighting"/>
    <s v="Miscellaneous"/>
    <n v="0"/>
    <n v="18.48"/>
    <n v="0"/>
    <x v="0"/>
    <x v="1"/>
    <n v="15"/>
    <s v="Qty / 1,000"/>
    <m/>
    <s v="Public-Non-Lighting"/>
    <s v="non_lighting"/>
    <n v="1"/>
    <n v="1"/>
    <s v="Lighting"/>
    <n v="0.46348031721691302"/>
    <n v="0.21642929544533601"/>
    <n v="8.5651162621685604"/>
    <n v="0"/>
    <n v="0.71"/>
    <n v="6.0812325461396703"/>
    <n v="0"/>
    <n v="3379"/>
    <n v="1.0900000000000001"/>
    <n v="1.36"/>
    <n v="2.1999999999999999E-2"/>
    <n v="0.57999999999999996"/>
    <n v="20.7161882213673"/>
    <d v="1900-01-13T19:08:05"/>
    <n v="43408"/>
    <n v="0"/>
    <n v="0.172873906208907"/>
    <n v="0"/>
    <n v="91.218488192095052"/>
  </r>
  <r>
    <s v="STND-60727"/>
    <s v="Village of Oswego"/>
    <s v="Village of Oswego - Oswego Police Department - 3355 Woolley Road - Oswego"/>
    <s v="Outdoor Networked Lighting Control System"/>
    <s v="Outdoor Advanced Lighting"/>
    <s v="Miscellaneous"/>
    <n v="0"/>
    <n v="138"/>
    <n v="0"/>
    <x v="0"/>
    <x v="1"/>
    <n v="15"/>
    <s v="Qty / 1,000"/>
    <m/>
    <s v="Public-Non-Lighting"/>
    <s v="non_lighting"/>
    <n v="1"/>
    <n v="1"/>
    <s v="Lighting"/>
    <n v="0.46348031721691302"/>
    <n v="0.21642929544533601"/>
    <n v="63.960283775934002"/>
    <n v="0"/>
    <n v="0.71"/>
    <n v="45.411801480913198"/>
    <n v="0"/>
    <n v="3379"/>
    <n v="1.0900000000000001"/>
    <n v="1.36"/>
    <n v="2.1999999999999999E-2"/>
    <n v="0.57999999999999996"/>
    <n v="20.7161882213673"/>
    <d v="1900-01-13T19:08:05"/>
    <n v="43408"/>
    <n v="0"/>
    <n v="1.2909415074041699"/>
    <n v="0"/>
    <n v="681.17702221369791"/>
  </r>
  <r>
    <s v="STND-60727"/>
    <s v="Village of Oswego"/>
    <s v="Village of Oswego - Oswego Police Department - 3355 Woolley Road - Oswego"/>
    <s v="Outdoor Networked Lighting Control System"/>
    <s v="Outdoor Advanced Lighting"/>
    <s v="Miscellaneous"/>
    <n v="0"/>
    <n v="82.8"/>
    <n v="0"/>
    <x v="0"/>
    <x v="1"/>
    <n v="15"/>
    <s v="Qty / 1,000"/>
    <m/>
    <s v="Public-Non-Lighting"/>
    <s v="non_lighting"/>
    <n v="1"/>
    <n v="1"/>
    <s v="Lighting"/>
    <n v="0.46348031721691302"/>
    <n v="0.21642929544533601"/>
    <n v="38.376170265560397"/>
    <n v="0"/>
    <n v="0.71"/>
    <n v="27.247080888547899"/>
    <n v="0"/>
    <n v="3379"/>
    <n v="1.0900000000000001"/>
    <n v="1.36"/>
    <n v="2.1999999999999999E-2"/>
    <n v="0.57999999999999996"/>
    <n v="20.7161882213673"/>
    <d v="1900-01-13T19:08:05"/>
    <n v="43408"/>
    <n v="0"/>
    <n v="0.77456490444250403"/>
    <n v="0"/>
    <n v="408.7062133282185"/>
  </r>
  <r>
    <s v="STND-60727"/>
    <s v="Village of Oswego"/>
    <s v="Village of Oswego - Oswego Police Department - 3355 Woolley Road - Oswego"/>
    <s v="Outdoor Networked Lighting Control System"/>
    <s v="Outdoor Advanced Lighting"/>
    <s v="Miscellaneous"/>
    <n v="0"/>
    <n v="12.6"/>
    <n v="0"/>
    <x v="0"/>
    <x v="1"/>
    <n v="15"/>
    <s v="Qty / 1,000"/>
    <m/>
    <s v="Public-Non-Lighting"/>
    <s v="non_lighting"/>
    <n v="1"/>
    <n v="1"/>
    <s v="Lighting"/>
    <n v="0.46348031721691302"/>
    <n v="0.21642929544533601"/>
    <n v="5.8398519969331097"/>
    <n v="0"/>
    <n v="0.71"/>
    <n v="4.1462949178225097"/>
    <n v="0"/>
    <n v="3379"/>
    <n v="1.0900000000000001"/>
    <n v="1.36"/>
    <n v="2.1999999999999999E-2"/>
    <n v="0.57999999999999996"/>
    <n v="20.7161882213673"/>
    <d v="1900-01-13T19:08:05"/>
    <n v="43408"/>
    <n v="0"/>
    <n v="0.11786857241516401"/>
    <n v="0"/>
    <n v="62.194423767337646"/>
  </r>
  <r>
    <s v="STND-60727"/>
    <s v="Village of Oswego"/>
    <s v="Village of Oswego - Oswego Police Department - 3355 Woolley Road - Oswego"/>
    <s v="Outdoor Networked Lighting Control System"/>
    <s v="Outdoor Advanced Lighting"/>
    <s v="Miscellaneous"/>
    <n v="0"/>
    <n v="10.5"/>
    <n v="0"/>
    <x v="0"/>
    <x v="1"/>
    <n v="15"/>
    <s v="Qty / 1,000"/>
    <m/>
    <s v="Public-Non-Lighting"/>
    <s v="non_lighting"/>
    <n v="1"/>
    <n v="1"/>
    <s v="Lighting"/>
    <n v="0.46348031721691302"/>
    <n v="0.21642929544533601"/>
    <n v="4.8665433307775903"/>
    <n v="0"/>
    <n v="0.71"/>
    <n v="3.4552457648520898"/>
    <n v="0"/>
    <n v="3379"/>
    <n v="1.0900000000000001"/>
    <n v="1.36"/>
    <n v="2.1999999999999999E-2"/>
    <n v="0.57999999999999996"/>
    <n v="20.7161882213673"/>
    <d v="1900-01-13T19:08:05"/>
    <n v="43408"/>
    <n v="0"/>
    <n v="9.8223810345969706E-2"/>
    <n v="0"/>
    <n v="51.828686472781349"/>
  </r>
  <r>
    <s v="STND-60727"/>
    <s v="Village of Oswego"/>
    <s v="Village of Oswego - Oswego Police Department - 3355 Woolley Road - Oswego"/>
    <s v="Outdoor Networked Lighting Control System"/>
    <s v="Outdoor Advanced Lighting"/>
    <s v="Miscellaneous"/>
    <n v="0"/>
    <n v="6"/>
    <n v="0"/>
    <x v="0"/>
    <x v="1"/>
    <n v="15"/>
    <s v="Qty / 1,000"/>
    <m/>
    <s v="Public-Non-Lighting"/>
    <s v="non_lighting"/>
    <n v="1"/>
    <n v="1"/>
    <s v="Lighting"/>
    <n v="0.46348031721691302"/>
    <n v="0.21642929544533601"/>
    <n v="2.7808819033014802"/>
    <n v="0"/>
    <n v="0.71"/>
    <n v="1.97442615134405"/>
    <n v="0"/>
    <n v="3379"/>
    <n v="1.0900000000000001"/>
    <n v="1.36"/>
    <n v="2.1999999999999999E-2"/>
    <n v="0.57999999999999996"/>
    <n v="20.7161882213673"/>
    <d v="1900-01-13T19:08:05"/>
    <n v="43408"/>
    <n v="0"/>
    <n v="5.6127891626268397E-2"/>
    <n v="0"/>
    <n v="29.616392270160748"/>
  </r>
  <r>
    <s v="STND-60727"/>
    <s v="Village of Oswego"/>
    <s v="Village of Oswego - Oswego Police Department - 3355 Woolley Road - Oswego"/>
    <s v="Indoor Networked Lighting Control System"/>
    <s v="Indoor Advanced Lighting"/>
    <s v="Miscellaneous"/>
    <n v="0"/>
    <n v="202"/>
    <n v="0.11600000000000001"/>
    <x v="0"/>
    <x v="1"/>
    <n v="15"/>
    <s v="Qty / 1,000"/>
    <m/>
    <s v="Public-Non-Lighting"/>
    <s v="non_lighting"/>
    <n v="1"/>
    <n v="1"/>
    <s v="Lighting"/>
    <n v="0.46348031721691302"/>
    <n v="0.21642929544533601"/>
    <n v="93.623024077816495"/>
    <n v="2.5105798271658999E-2"/>
    <n v="0.71"/>
    <n v="66.472347095249702"/>
    <n v="1.7825116772877899E-2"/>
    <n v="3379"/>
    <n v="1.0900000000000001"/>
    <n v="1.36"/>
    <n v="2.1999999999999999E-2"/>
    <n v="0.57999999999999996"/>
    <n v="20.7161882213673"/>
    <d v="1900-01-13T19:08:05"/>
    <n v="43408"/>
    <n v="3.1827837565490603E-2"/>
    <n v="1.8896390180843701"/>
    <n v="0"/>
    <n v="997.08520642874555"/>
  </r>
  <r>
    <s v="STND-60727"/>
    <s v="Village of Oswego"/>
    <s v="Village of Oswego - Oswego Police Department - 3355 Woolley Road - Oswego"/>
    <s v="Indoor Networked Lighting Control System"/>
    <s v="Indoor Advanced Lighting"/>
    <s v="Miscellaneous"/>
    <n v="0"/>
    <n v="254.52"/>
    <n v="0.14616000000000001"/>
    <x v="0"/>
    <x v="1"/>
    <n v="15"/>
    <s v="Qty / 1,000"/>
    <m/>
    <s v="Public-Non-Lighting"/>
    <s v="non_lighting"/>
    <n v="1"/>
    <n v="1"/>
    <s v="Lighting"/>
    <n v="0.46348031721691302"/>
    <n v="0.21642929544533601"/>
    <n v="117.965010338049"/>
    <n v="3.1633305822290299E-2"/>
    <n v="0.71"/>
    <n v="83.755157340014605"/>
    <n v="2.2459647133826099E-2"/>
    <n v="3379"/>
    <n v="1.0900000000000001"/>
    <n v="1.36"/>
    <n v="2.1999999999999999E-2"/>
    <n v="0.57999999999999996"/>
    <n v="20.7161882213673"/>
    <d v="1900-01-13T19:08:05"/>
    <n v="43408"/>
    <n v="4.0103075332518202E-2"/>
    <n v="2.3809451627863001"/>
    <n v="0"/>
    <n v="1256.327360100219"/>
  </r>
  <r>
    <s v="STND-60727"/>
    <s v="Village of Oswego"/>
    <s v="Village of Oswego - Oswego Police Department - 3355 Woolley Road - Oswego"/>
    <s v="Indoor Networked Lighting Control System"/>
    <s v="Indoor Advanced Lighting"/>
    <s v="Miscellaneous"/>
    <n v="0"/>
    <n v="232.3"/>
    <n v="0.13339999999999999"/>
    <x v="0"/>
    <x v="1"/>
    <n v="15"/>
    <s v="Qty / 1,000"/>
    <m/>
    <s v="Public-Non-Lighting"/>
    <s v="non_lighting"/>
    <n v="1"/>
    <n v="1"/>
    <s v="Lighting"/>
    <n v="0.46348031721691302"/>
    <n v="0.21642929544533601"/>
    <n v="107.666477689489"/>
    <n v="2.88716680124078E-2"/>
    <n v="0.71"/>
    <n v="76.443199159537201"/>
    <n v="2.04988842888096E-2"/>
    <n v="3379"/>
    <n v="1.0900000000000001"/>
    <n v="1.36"/>
    <n v="2.1999999999999999E-2"/>
    <n v="0.57999999999999996"/>
    <n v="20.7161882213673"/>
    <d v="1900-01-13T19:08:05"/>
    <n v="43408"/>
    <n v="3.6602013200314198E-2"/>
    <n v="2.1730848707970201"/>
    <n v="0"/>
    <n v="1146.647987393058"/>
  </r>
  <r>
    <s v="STND-60727"/>
    <s v="Village of Oswego"/>
    <s v="Village of Oswego - Oswego Police Department - 3355 Woolley Road - Oswego"/>
    <s v="Indoor Networked Lighting Control System"/>
    <s v="Indoor Advanced Lighting"/>
    <s v="Miscellaneous"/>
    <n v="0"/>
    <n v="899.91"/>
    <n v="0.51678000000000002"/>
    <x v="0"/>
    <x v="1"/>
    <n v="15"/>
    <s v="Qty / 1,000"/>
    <m/>
    <s v="Public-Non-Lighting"/>
    <s v="non_lighting"/>
    <n v="1"/>
    <n v="1"/>
    <s v="Lighting"/>
    <n v="0.46348031721691302"/>
    <n v="0.21642929544533601"/>
    <n v="417.09057226667198"/>
    <n v="0.11184633130024101"/>
    <n v="0.71"/>
    <n v="296.13430630933698"/>
    <n v="7.9410895223171005E-2"/>
    <n v="3379"/>
    <n v="1.0900000000000001"/>
    <n v="1.36"/>
    <n v="2.1999999999999999E-2"/>
    <n v="0.57999999999999996"/>
    <n v="20.7161882213673"/>
    <d v="1900-01-13T19:08:05"/>
    <n v="43408"/>
    <n v="0.141793016354261"/>
    <n v="8.4183418255658609"/>
    <n v="0"/>
    <n v="4442.0145946400544"/>
  </r>
  <r>
    <s v="STND-60727"/>
    <s v="Village of Oswego"/>
    <s v="Village of Oswego - Oswego Police Department - 3355 Woolley Road - Oswego"/>
    <s v="Indoor Networked Lighting Control System"/>
    <s v="Indoor Advanced Lighting"/>
    <s v="Miscellaneous"/>
    <n v="0"/>
    <n v="266.64"/>
    <n v="0.15312000000000001"/>
    <x v="0"/>
    <x v="1"/>
    <n v="15"/>
    <s v="Qty / 1,000"/>
    <m/>
    <s v="Public-Non-Lighting"/>
    <s v="non_lighting"/>
    <n v="1"/>
    <n v="1"/>
    <s v="Lighting"/>
    <n v="0.46348031721691302"/>
    <n v="0.21642929544533601"/>
    <n v="123.58239178271801"/>
    <n v="3.3139653718589901E-2"/>
    <n v="0.71"/>
    <n v="87.743498165729605"/>
    <n v="2.3529154140198801E-2"/>
    <n v="3379"/>
    <n v="1.0900000000000001"/>
    <n v="1.36"/>
    <n v="2.1999999999999999E-2"/>
    <n v="0.57999999999999996"/>
    <n v="20.7161882213673"/>
    <d v="1900-01-13T19:08:05"/>
    <n v="43408"/>
    <n v="4.2012745586447603E-2"/>
    <n v="2.49432350387137"/>
    <n v="0"/>
    <n v="1316.1524724859441"/>
  </r>
  <r>
    <s v="STND-60727"/>
    <s v="Village of Oswego"/>
    <s v="Village of Oswego - Oswego Police Department - 3355 Woolley Road - Oswego"/>
    <s v="Indoor Networked Lighting Control System"/>
    <s v="Indoor Advanced Lighting"/>
    <s v="Miscellaneous"/>
    <n v="0"/>
    <n v="131.30000000000001"/>
    <n v="7.5399999999999995E-2"/>
    <x v="0"/>
    <x v="1"/>
    <n v="15"/>
    <s v="Qty / 1,000"/>
    <m/>
    <s v="Public-Non-Lighting"/>
    <s v="non_lighting"/>
    <n v="1"/>
    <n v="1"/>
    <s v="Lighting"/>
    <n v="0.46348031721691302"/>
    <n v="0.21642929544533601"/>
    <n v="60.854965650580702"/>
    <n v="1.63187688765783E-2"/>
    <n v="0.71"/>
    <n v="43.2070256119123"/>
    <n v="1.15863259023706E-2"/>
    <n v="3379"/>
    <n v="1.0900000000000001"/>
    <n v="1.36"/>
    <n v="2.1999999999999999E-2"/>
    <n v="0.57999999999999996"/>
    <n v="20.7161882213673"/>
    <d v="1900-01-13T19:08:05"/>
    <n v="43408"/>
    <n v="2.06880944175689E-2"/>
    <n v="1.22826536175484"/>
    <n v="0"/>
    <n v="648.10538417868452"/>
  </r>
  <r>
    <s v="STND-60727"/>
    <s v="Village of Oswego"/>
    <s v="Village of Oswego - Oswego Police Department - 3355 Woolley Road - Oswego"/>
    <s v="Indoor Networked Lighting Control System"/>
    <s v="Indoor Advanced Lighting"/>
    <s v="Miscellaneous"/>
    <n v="0"/>
    <n v="727.2"/>
    <n v="0.41760000000000003"/>
    <x v="0"/>
    <x v="1"/>
    <n v="15"/>
    <s v="Qty / 1,000"/>
    <m/>
    <s v="Public-Non-Lighting"/>
    <s v="non_lighting"/>
    <n v="1"/>
    <n v="1"/>
    <s v="Lighting"/>
    <n v="0.46348031721691302"/>
    <n v="0.21642929544533601"/>
    <n v="337.04288668013902"/>
    <n v="9.0380873777972395E-2"/>
    <n v="0.71"/>
    <n v="239.300449542899"/>
    <n v="6.4170420382360399E-2"/>
    <n v="3379"/>
    <n v="1.0900000000000001"/>
    <n v="1.36"/>
    <n v="2.1999999999999999E-2"/>
    <n v="0.57999999999999996"/>
    <n v="20.7161882213673"/>
    <d v="1900-01-13T19:08:05"/>
    <n v="43408"/>
    <n v="0.114580215235766"/>
    <n v="6.8027004651037304"/>
    <n v="0"/>
    <n v="3589.506743143485"/>
  </r>
  <r>
    <s v="STND-60727"/>
    <s v="Village of Oswego"/>
    <s v="Village of Oswego - Oswego Police Department - 3355 Woolley Road - Oswego"/>
    <s v="Indoor Networked Lighting Control System"/>
    <s v="Indoor Advanced Lighting"/>
    <s v="Miscellaneous"/>
    <n v="0"/>
    <n v="448.44"/>
    <n v="0.25752000000000003"/>
    <x v="0"/>
    <x v="1"/>
    <n v="15"/>
    <s v="Qty / 1,000"/>
    <m/>
    <s v="Public-Non-Lighting"/>
    <s v="non_lighting"/>
    <n v="1"/>
    <n v="1"/>
    <s v="Lighting"/>
    <n v="0.46348031721691302"/>
    <n v="0.21642929544533601"/>
    <n v="207.84311345275299"/>
    <n v="5.5734872163083003E-2"/>
    <n v="0.71"/>
    <n v="147.56861055145399"/>
    <n v="3.95717592357889E-2"/>
    <n v="3379"/>
    <n v="1.0900000000000001"/>
    <n v="1.36"/>
    <n v="2.1999999999999999E-2"/>
    <n v="0.57999999999999996"/>
    <n v="20.7161882213673"/>
    <d v="1900-01-13T19:08:05"/>
    <n v="43408"/>
    <n v="7.0657799395389104E-2"/>
    <n v="4.1949986201472997"/>
    <n v="0"/>
    <n v="2213.5291582718096"/>
  </r>
  <r>
    <s v="STND-60727"/>
    <s v="Village of Oswego"/>
    <s v="Village of Oswego - Oswego Police Department - 3355 Woolley Road - Oswego"/>
    <s v="Indoor Networked Lighting Control System"/>
    <s v="Indoor Advanced Lighting"/>
    <s v="Miscellaneous"/>
    <n v="0"/>
    <n v="412.08"/>
    <n v="0.23663999999999999"/>
    <x v="0"/>
    <x v="1"/>
    <n v="15"/>
    <s v="Qty / 1,000"/>
    <m/>
    <s v="Public-Non-Lighting"/>
    <s v="non_lighting"/>
    <n v="1"/>
    <n v="1"/>
    <s v="Lighting"/>
    <n v="0.46348031721691302"/>
    <n v="0.21642929544533601"/>
    <n v="190.99096911874599"/>
    <n v="5.1215828474184301E-2"/>
    <n v="0.71"/>
    <n v="135.60358807430899"/>
    <n v="3.6363238216670903E-2"/>
    <n v="3379"/>
    <n v="1.0900000000000001"/>
    <n v="1.36"/>
    <n v="2.1999999999999999E-2"/>
    <n v="0.57999999999999996"/>
    <n v="20.7161882213673"/>
    <d v="1900-01-13T19:08:05"/>
    <n v="43408"/>
    <n v="6.4928788633600798E-2"/>
    <n v="3.8548635968921099"/>
    <n v="0"/>
    <n v="2034.0538211146347"/>
  </r>
  <r>
    <s v="STND-60727"/>
    <s v="Village of Oswego"/>
    <s v="Village of Oswego - Oswego Police Department - 3355 Woolley Road - Oswego"/>
    <s v="Indoor Networked Lighting Control System"/>
    <s v="Indoor Advanced Lighting"/>
    <s v="Miscellaneous"/>
    <n v="0"/>
    <n v="333.3"/>
    <n v="0.19139999999999999"/>
    <x v="0"/>
    <x v="1"/>
    <n v="15"/>
    <s v="Qty / 1,000"/>
    <m/>
    <s v="Public-Non-Lighting"/>
    <s v="non_lighting"/>
    <n v="1"/>
    <n v="1"/>
    <s v="Lighting"/>
    <n v="0.46348031721691302"/>
    <n v="0.21642929544533601"/>
    <n v="154.47798972839701"/>
    <n v="4.14245671482373E-2"/>
    <n v="0.71"/>
    <n v="109.679372707162"/>
    <n v="2.9411442675248499E-2"/>
    <n v="3379"/>
    <n v="1.0900000000000001"/>
    <n v="1.36"/>
    <n v="2.1999999999999999E-2"/>
    <n v="0.57999999999999996"/>
    <n v="20.7161882213673"/>
    <d v="1900-01-13T19:08:05"/>
    <n v="43408"/>
    <n v="5.2515931983059497E-2"/>
    <n v="3.1179043798392101"/>
    <n v="0"/>
    <n v="1645.1905906074301"/>
  </r>
  <r>
    <s v="STND-60727"/>
    <s v="Village of Oswego"/>
    <s v="Village of Oswego - Oswego Police Department - 3355 Woolley Road - Oswego"/>
    <s v="Indoor Networked Lighting Control System"/>
    <s v="Indoor Advanced Lighting"/>
    <s v="Miscellaneous"/>
    <n v="0"/>
    <n v="90.9"/>
    <n v="5.2200000000000003E-2"/>
    <x v="0"/>
    <x v="1"/>
    <n v="15"/>
    <s v="Qty / 1,000"/>
    <m/>
    <s v="Public-Non-Lighting"/>
    <s v="non_lighting"/>
    <n v="1"/>
    <n v="1"/>
    <s v="Lighting"/>
    <n v="0.46348031721691302"/>
    <n v="0.21642929544533601"/>
    <n v="42.130360835017399"/>
    <n v="1.1297609222246501E-2"/>
    <n v="0.71"/>
    <n v="29.9125561928624"/>
    <n v="8.0213025477950499E-3"/>
    <n v="3379"/>
    <n v="1.0900000000000001"/>
    <n v="1.36"/>
    <n v="2.1999999999999999E-2"/>
    <n v="0.57999999999999996"/>
    <n v="20.7161882213673"/>
    <d v="1900-01-13T19:08:05"/>
    <n v="43408"/>
    <n v="1.4322526904470801E-2"/>
    <n v="0.85033755813796597"/>
    <n v="0"/>
    <n v="448.68834289293602"/>
  </r>
  <r>
    <s v="STND-60727"/>
    <s v="Village of Oswego"/>
    <s v="Village of Oswego - Oswego Police Department - 3355 Woolley Road - Oswego"/>
    <s v="Indoor Networked Lighting Control System"/>
    <s v="Indoor Advanced Lighting"/>
    <s v="Miscellaneous"/>
    <n v="0"/>
    <n v="303"/>
    <n v="0.17399999999999999"/>
    <x v="0"/>
    <x v="1"/>
    <n v="15"/>
    <s v="Qty / 1,000"/>
    <m/>
    <s v="Public-Non-Lighting"/>
    <s v="non_lighting"/>
    <n v="1"/>
    <n v="1"/>
    <s v="Lighting"/>
    <n v="0.46348031721691302"/>
    <n v="0.21642929544533601"/>
    <n v="140.43453611672501"/>
    <n v="3.7658697407488499E-2"/>
    <n v="0.71"/>
    <n v="99.708520642874504"/>
    <n v="2.6737675159316798E-2"/>
    <n v="3379"/>
    <n v="1.0900000000000001"/>
    <n v="1.36"/>
    <n v="2.1999999999999999E-2"/>
    <n v="0.57999999999999996"/>
    <n v="20.7161882213673"/>
    <d v="1900-01-13T19:08:05"/>
    <n v="43408"/>
    <n v="4.7741756348235902E-2"/>
    <n v="2.8344585271265501"/>
    <n v="0"/>
    <n v="1495.6278096431176"/>
  </r>
  <r>
    <s v="STND-60727"/>
    <s v="Village of Oswego"/>
    <s v="Village of Oswego - Oswego Police Department - 3355 Woolley Road - Oswego"/>
    <s v="Indoor Networked Lighting Control System"/>
    <s v="Indoor Advanced Lighting"/>
    <s v="Miscellaneous"/>
    <n v="0"/>
    <n v="5429.76"/>
    <n v="3.11808"/>
    <x v="0"/>
    <x v="1"/>
    <n v="15"/>
    <s v="Qty / 1,000"/>
    <m/>
    <s v="Public-Non-Lighting"/>
    <s v="non_lighting"/>
    <n v="1"/>
    <n v="1"/>
    <s v="Lighting"/>
    <n v="0.46348031721691302"/>
    <n v="0.21642929544533601"/>
    <n v="2516.5868872117098"/>
    <n v="0.674843857542194"/>
    <n v="0.71"/>
    <n v="1786.77668992031"/>
    <n v="0.47913913885495701"/>
    <n v="3379"/>
    <n v="1.0900000000000001"/>
    <n v="1.36"/>
    <n v="2.1999999999999999E-2"/>
    <n v="0.57999999999999996"/>
    <n v="20.7161882213673"/>
    <d v="1900-01-13T19:08:05"/>
    <n v="43408"/>
    <n v="0.85553227376038798"/>
    <n v="50.793496806107797"/>
    <n v="0"/>
    <n v="26801.650348804651"/>
  </r>
  <r>
    <s v="STND-60727"/>
    <s v="Village of Oswego"/>
    <s v="Village of Oswego - Oswego Police Department - 3355 Woolley Road - Oswego"/>
    <s v="Indoor Networked Lighting Control System"/>
    <s v="Indoor Advanced Lighting"/>
    <s v="Miscellaneous"/>
    <n v="0"/>
    <n v="404"/>
    <n v="0.23200000000000001"/>
    <x v="0"/>
    <x v="1"/>
    <n v="15"/>
    <s v="Qty / 1,000"/>
    <m/>
    <s v="Public-Non-Lighting"/>
    <s v="non_lighting"/>
    <n v="1"/>
    <n v="1"/>
    <s v="Lighting"/>
    <n v="0.46348031721691302"/>
    <n v="0.21642929544533601"/>
    <n v="187.24604815563299"/>
    <n v="5.0211596543317999E-2"/>
    <n v="0.71"/>
    <n v="132.94469419049901"/>
    <n v="3.5650233545755798E-2"/>
    <n v="3379"/>
    <n v="1.0900000000000001"/>
    <n v="1.36"/>
    <n v="2.1999999999999999E-2"/>
    <n v="0.57999999999999996"/>
    <n v="20.7161882213673"/>
    <d v="1900-01-13T19:08:05"/>
    <n v="43408"/>
    <n v="6.3655675130981207E-2"/>
    <n v="3.7792780361687401"/>
    <n v="0"/>
    <n v="1994.1704128574852"/>
  </r>
  <r>
    <s v="STND-60727"/>
    <s v="Village of Oswego"/>
    <s v="Village of Oswego - Oswego Police Department - 3355 Woolley Road - Oswego"/>
    <s v="Indoor Networked Lighting Control System"/>
    <s v="Indoor Advanced Lighting"/>
    <s v="Miscellaneous"/>
    <n v="0"/>
    <n v="448.44"/>
    <n v="0.25752000000000003"/>
    <x v="0"/>
    <x v="1"/>
    <n v="15"/>
    <s v="Qty / 1,000"/>
    <m/>
    <s v="Public-Non-Lighting"/>
    <s v="non_lighting"/>
    <n v="1"/>
    <n v="1"/>
    <s v="Lighting"/>
    <n v="0.46348031721691302"/>
    <n v="0.21642929544533601"/>
    <n v="207.84311345275299"/>
    <n v="5.5734872163083003E-2"/>
    <n v="0.71"/>
    <n v="147.56861055145399"/>
    <n v="3.95717592357889E-2"/>
    <n v="3379"/>
    <n v="1.0900000000000001"/>
    <n v="1.36"/>
    <n v="2.1999999999999999E-2"/>
    <n v="0.57999999999999996"/>
    <n v="20.7161882213673"/>
    <d v="1900-01-13T19:08:05"/>
    <n v="43408"/>
    <n v="7.0657799395389104E-2"/>
    <n v="4.1949986201472997"/>
    <n v="0"/>
    <n v="2213.5291582718096"/>
  </r>
  <r>
    <s v="STND-60727"/>
    <s v="Village of Oswego"/>
    <s v="Village of Oswego - Oswego Police Department - 3355 Woolley Road - Oswego"/>
    <s v="Indoor Networked Lighting Control System"/>
    <s v="Indoor Advanced Lighting"/>
    <s v="Miscellaneous"/>
    <n v="0"/>
    <n v="1181.7"/>
    <n v="0.67859999999999998"/>
    <x v="0"/>
    <x v="1"/>
    <n v="15"/>
    <s v="Qty / 1,000"/>
    <m/>
    <s v="Public-Non-Lighting"/>
    <s v="non_lighting"/>
    <n v="1"/>
    <n v="1"/>
    <s v="Lighting"/>
    <n v="0.46348031721691302"/>
    <n v="0.21642929544533601"/>
    <n v="547.69469085522599"/>
    <n v="0.146868919889205"/>
    <n v="0.71"/>
    <n v="388.86323050721097"/>
    <n v="0.104276933121336"/>
    <n v="3379"/>
    <n v="1.0900000000000001"/>
    <n v="1.36"/>
    <n v="2.1999999999999999E-2"/>
    <n v="0.57999999999999996"/>
    <n v="20.7161882213673"/>
    <d v="1900-01-13T19:08:05"/>
    <n v="43408"/>
    <n v="0.18619284975812"/>
    <n v="11.054388255793601"/>
    <n v="0"/>
    <n v="5832.948457608165"/>
  </r>
  <r>
    <s v="STND-60727"/>
    <s v="Village of Oswego"/>
    <s v="Village of Oswego - Oswego Police Department - 3355 Woolley Road - Oswego"/>
    <s v="Indoor Networked Lighting Control System"/>
    <s v="Indoor Advanced Lighting"/>
    <s v="Miscellaneous"/>
    <n v="0"/>
    <n v="1329.16"/>
    <n v="0.76327999999999996"/>
    <x v="0"/>
    <x v="1"/>
    <n v="15"/>
    <s v="Qty / 1,000"/>
    <m/>
    <s v="Public-Non-Lighting"/>
    <s v="non_lighting"/>
    <n v="1"/>
    <n v="1"/>
    <s v="Lighting"/>
    <n v="0.46348031721691302"/>
    <n v="0.21642929544533601"/>
    <n v="616.03949843203202"/>
    <n v="0.165196152627516"/>
    <n v="0.71"/>
    <n v="437.38804388674299"/>
    <n v="0.11728926836553601"/>
    <n v="3379"/>
    <n v="1.0900000000000001"/>
    <n v="1.36"/>
    <n v="2.1999999999999999E-2"/>
    <n v="0.57999999999999996"/>
    <n v="20.7161882213673"/>
    <d v="1900-01-13T19:08:05"/>
    <n v="43408"/>
    <n v="0.20942717118092799"/>
    <n v="12.433824738995201"/>
    <n v="0"/>
    <n v="6560.8206583011452"/>
  </r>
  <r>
    <s v="STND-60727"/>
    <s v="Village of Oswego"/>
    <s v="Village of Oswego - Oswego Police Department - 3355 Woolley Road - Oswego"/>
    <s v="Indoor Networked Lighting Control System"/>
    <s v="Indoor Advanced Lighting"/>
    <s v="Miscellaneous"/>
    <n v="0"/>
    <n v="567.6"/>
    <n v="0.18260000000000001"/>
    <x v="0"/>
    <x v="1"/>
    <n v="15"/>
    <s v="Qty / 1,000"/>
    <m/>
    <s v="Public-Non-Lighting"/>
    <s v="non_lighting"/>
    <n v="1"/>
    <n v="1"/>
    <s v="Lighting"/>
    <n v="0.46348031721691302"/>
    <n v="0.21642929544533601"/>
    <n v="263.07142805232002"/>
    <n v="3.95199893483184E-2"/>
    <n v="0.71"/>
    <n v="186.78071391714701"/>
    <n v="2.8059192437306001E-2"/>
    <n v="3379"/>
    <n v="1.0900000000000001"/>
    <n v="1.36"/>
    <n v="2.1999999999999999E-2"/>
    <n v="0.57999999999999996"/>
    <n v="20.7161882213673"/>
    <d v="1900-01-13T19:08:05"/>
    <n v="43408"/>
    <n v="5.0101406374642998E-2"/>
    <n v="5.3096985478449898"/>
    <n v="0"/>
    <n v="2801.7107087572053"/>
  </r>
  <r>
    <s v="STND-60727"/>
    <s v="Village of Oswego"/>
    <s v="Village of Oswego - Oswego Police Department - 3355 Woolley Road - Oswego"/>
    <s v="Indoor Networked Lighting Control System"/>
    <s v="Indoor Advanced Lighting"/>
    <s v="Miscellaneous"/>
    <n v="0"/>
    <n v="696.6"/>
    <n v="0.22409999999999999"/>
    <x v="0"/>
    <x v="1"/>
    <n v="15"/>
    <s v="Qty / 1,000"/>
    <m/>
    <s v="Public-Non-Lighting"/>
    <s v="non_lighting"/>
    <n v="1"/>
    <n v="1"/>
    <s v="Lighting"/>
    <n v="0.46348031721691302"/>
    <n v="0.21642929544533601"/>
    <n v="322.86038897330201"/>
    <n v="4.85018051092998E-2"/>
    <n v="0.71"/>
    <n v="229.230876171044"/>
    <n v="3.4436281627602899E-2"/>
    <n v="3379"/>
    <n v="1.0900000000000001"/>
    <n v="1.36"/>
    <n v="2.1999999999999999E-2"/>
    <n v="0.57999999999999996"/>
    <n v="20.7161882213673"/>
    <d v="1900-01-13T19:08:05"/>
    <n v="43408"/>
    <n v="6.1488089641607298E-2"/>
    <n v="6.51644821780976"/>
    <n v="0"/>
    <n v="3438.4631425656598"/>
  </r>
  <r>
    <s v="STND-60727"/>
    <s v="Village of Oswego"/>
    <s v="Village of Oswego - Oswego Police Department - 3355 Woolley Road - Oswego"/>
    <s v="Indoor Networked Lighting Control System"/>
    <s v="Indoor Advanced Lighting"/>
    <s v="Miscellaneous"/>
    <n v="0"/>
    <n v="1186.8"/>
    <n v="0.38179999999999997"/>
    <x v="0"/>
    <x v="1"/>
    <n v="15"/>
    <s v="Qty / 1,000"/>
    <m/>
    <s v="Public-Non-Lighting"/>
    <s v="non_lighting"/>
    <n v="1"/>
    <n v="1"/>
    <s v="Lighting"/>
    <n v="0.46348031721691302"/>
    <n v="0.21642929544533601"/>
    <n v="550.05844047303299"/>
    <n v="8.2632705001029302E-2"/>
    <n v="0.71"/>
    <n v="390.54149273585301"/>
    <n v="5.8669220550730802E-2"/>
    <n v="3379"/>
    <n v="1.0900000000000001"/>
    <n v="1.36"/>
    <n v="2.1999999999999999E-2"/>
    <n v="0.57999999999999996"/>
    <n v="20.7161882213673"/>
    <d v="1900-01-13T19:08:05"/>
    <n v="43408"/>
    <n v="0.10475748605607201"/>
    <n v="11.102096963675899"/>
    <n v="0"/>
    <n v="5858.1223910377948"/>
  </r>
  <r>
    <s v="STND-60727"/>
    <s v="Village of Oswego"/>
    <s v="Village of Oswego - Oswego Police Department - 3355 Woolley Road - Oswego"/>
    <s v="Indoor Networked Lighting Control System"/>
    <s v="Indoor Advanced Lighting"/>
    <s v="Miscellaneous"/>
    <n v="0"/>
    <n v="6037.2"/>
    <n v="1.9421999999999999"/>
    <x v="0"/>
    <x v="1"/>
    <n v="15"/>
    <s v="Qty / 1,000"/>
    <m/>
    <s v="Public-Non-Lighting"/>
    <s v="non_lighting"/>
    <n v="1"/>
    <n v="1"/>
    <s v="Lighting"/>
    <n v="0.46348031721691302"/>
    <n v="0.21642929544533601"/>
    <n v="2798.1233711019499"/>
    <n v="0.42034897761393197"/>
    <n v="0.71"/>
    <n v="1986.66759348238"/>
    <n v="0.29844777410589202"/>
    <n v="3379"/>
    <n v="1.0900000000000001"/>
    <n v="1.36"/>
    <n v="2.1999999999999999E-2"/>
    <n v="0.57999999999999996"/>
    <n v="20.7161882213673"/>
    <d v="1900-01-13T19:08:05"/>
    <n v="43408"/>
    <n v="0.53289677689393"/>
    <n v="56.475884554351303"/>
    <n v="0"/>
    <n v="29800.0139022357"/>
  </r>
  <r>
    <s v="STND-60727"/>
    <s v="Village of Oswego"/>
    <s v="Village of Oswego - Oswego Police Department - 3355 Woolley Road - Oswego"/>
    <s v="Indoor Networked Lighting Control System"/>
    <s v="Indoor Advanced Lighting"/>
    <s v="Miscellaneous"/>
    <n v="0"/>
    <n v="16857.72"/>
    <n v="5.4232199999999997"/>
    <x v="0"/>
    <x v="1"/>
    <n v="15"/>
    <s v="Qty / 1,000"/>
    <m/>
    <s v="Public-Non-Lighting"/>
    <s v="non_lighting"/>
    <n v="1"/>
    <n v="1"/>
    <s v="Lighting"/>
    <n v="0.46348031721691302"/>
    <n v="0.21642929544533601"/>
    <n v="7813.2214131539004"/>
    <n v="1.1737436836450601"/>
    <n v="0.71"/>
    <n v="5547.3872033392699"/>
    <n v="0.83335801538798904"/>
    <n v="3379"/>
    <n v="1.0900000000000001"/>
    <n v="1.36"/>
    <n v="2.1999999999999999E-2"/>
    <n v="0.57999999999999996"/>
    <n v="20.7161882213673"/>
    <d v="1900-01-13T19:08:05"/>
    <n v="43408"/>
    <n v="1.4880117693268999"/>
    <n v="157.698046870996"/>
    <n v="0"/>
    <n v="83210.80805008905"/>
  </r>
  <r>
    <s v="STND-60727"/>
    <s v="Village of Oswego"/>
    <s v="Village of Oswego - Oswego Police Department - 3355 Woolley Road - Oswego"/>
    <s v="Indoor Networked Lighting Control System"/>
    <s v="Indoor Advanced Lighting"/>
    <s v="Miscellaneous"/>
    <n v="0"/>
    <n v="835.92"/>
    <n v="0.26891999999999999"/>
    <x v="0"/>
    <x v="1"/>
    <n v="15"/>
    <s v="Qty / 1,000"/>
    <m/>
    <s v="Public-Non-Lighting"/>
    <s v="non_lighting"/>
    <n v="1"/>
    <n v="1"/>
    <s v="Lighting"/>
    <n v="0.46348031721691302"/>
    <n v="0.21642929544533601"/>
    <n v="387.43246676796201"/>
    <n v="5.8202166131159798E-2"/>
    <n v="0.71"/>
    <n v="275.07705140525297"/>
    <n v="4.13235379531234E-2"/>
    <n v="3379"/>
    <n v="1.0900000000000001"/>
    <n v="1.36"/>
    <n v="2.1999999999999999E-2"/>
    <n v="0.57999999999999996"/>
    <n v="20.7161882213673"/>
    <d v="1900-01-13T19:08:05"/>
    <n v="43408"/>
    <n v="7.3785707569928694E-2"/>
    <n v="7.8197378613717099"/>
    <n v="0"/>
    <n v="4126.1557710787947"/>
  </r>
  <r>
    <s v="STND-60727"/>
    <s v="Village of Oswego"/>
    <s v="Village of Oswego - Oswego Police Department - 3355 Woolley Road - Oswego"/>
    <s v="Indoor Networked Lighting Control System"/>
    <s v="Indoor Advanced Lighting"/>
    <s v="Miscellaneous"/>
    <n v="0"/>
    <n v="11811.24"/>
    <n v="3.7997399999999999"/>
    <x v="0"/>
    <x v="1"/>
    <n v="15"/>
    <s v="Qty / 1,000"/>
    <m/>
    <s v="Public-Non-Lighting"/>
    <s v="non_lighting"/>
    <n v="1"/>
    <n v="1"/>
    <s v="Lighting"/>
    <n v="0.46348031721691302"/>
    <n v="0.21642929544533601"/>
    <n v="5474.27726192509"/>
    <n v="0.82237505107546105"/>
    <n v="0.71"/>
    <n v="3886.7368559668198"/>
    <n v="0.58388628626357797"/>
    <n v="3379"/>
    <n v="1.0900000000000001"/>
    <n v="1.36"/>
    <n v="2.1999999999999999E-2"/>
    <n v="0.57999999999999996"/>
    <n v="20.7161882213673"/>
    <d v="1900-01-13T19:08:05"/>
    <n v="43408"/>
    <n v="1.0425647199232499"/>
    <n v="110.48999978197401"/>
    <n v="0"/>
    <n v="58301.052839502299"/>
  </r>
  <r>
    <s v="STND-60727"/>
    <s v="Village of Oswego"/>
    <s v="Village of Oswego - Oswego Police Department - 3355 Woolley Road - Oswego"/>
    <s v="Indoor Networked Lighting Control System"/>
    <s v="Indoor Advanced Lighting"/>
    <s v="Miscellaneous"/>
    <n v="0"/>
    <n v="758.52"/>
    <n v="0.24401999999999999"/>
    <x v="0"/>
    <x v="1"/>
    <n v="15"/>
    <s v="Qty / 1,000"/>
    <m/>
    <s v="Public-Non-Lighting"/>
    <s v="non_lighting"/>
    <n v="1"/>
    <n v="1"/>
    <s v="Lighting"/>
    <n v="0.46348031721691302"/>
    <n v="0.21642929544533601"/>
    <n v="351.55909021537298"/>
    <n v="5.28130766745709E-2"/>
    <n v="0.71"/>
    <n v="249.606954052915"/>
    <n v="3.74972844389454E-2"/>
    <n v="3379"/>
    <n v="1.0900000000000001"/>
    <n v="1.36"/>
    <n v="2.1999999999999999E-2"/>
    <n v="0.57999999999999996"/>
    <n v="20.7161882213673"/>
    <d v="1900-01-13T19:08:05"/>
    <n v="43408"/>
    <n v="6.6953697609750104E-2"/>
    <n v="7.0956880593928497"/>
    <n v="0"/>
    <n v="3744.1043107937248"/>
  </r>
  <r>
    <s v="STND-60727"/>
    <s v="Village of Oswego"/>
    <s v="Village of Oswego - Oswego Police Department - 3355 Woolley Road - Oswego"/>
    <s v="Indoor Networked Lighting Control System"/>
    <s v="Indoor Advanced Lighting"/>
    <s v="Miscellaneous"/>
    <n v="0"/>
    <n v="1078.44"/>
    <n v="0.34694000000000003"/>
    <x v="0"/>
    <x v="1"/>
    <n v="15"/>
    <s v="Qty / 1,000"/>
    <m/>
    <s v="Public-Non-Lighting"/>
    <s v="non_lighting"/>
    <n v="1"/>
    <n v="1"/>
    <s v="Lighting"/>
    <n v="0.46348031721691302"/>
    <n v="0.21642929544533601"/>
    <n v="499.83571329940798"/>
    <n v="7.5087979761804896E-2"/>
    <n v="0.71"/>
    <n v="354.88335644258001"/>
    <n v="5.3312465630881503E-2"/>
    <n v="3379"/>
    <n v="1.0900000000000001"/>
    <n v="1.36"/>
    <n v="2.1999999999999999E-2"/>
    <n v="0.57999999999999996"/>
    <n v="20.7161882213673"/>
    <d v="1900-01-13T19:08:05"/>
    <n v="43408"/>
    <n v="9.5192672111821697E-2"/>
    <n v="10.088427240905499"/>
    <n v="0"/>
    <n v="5323.2503466386997"/>
  </r>
  <r>
    <s v="STND-60727"/>
    <s v="Village of Oswego"/>
    <s v="Village of Oswego - Oswego Police Department - 3355 Woolley Road - Oswego"/>
    <s v="Indoor Networked Lighting Control System"/>
    <s v="Indoor Advanced Lighting"/>
    <s v="Miscellaneous"/>
    <n v="0"/>
    <n v="4128"/>
    <n v="1.3280000000000001"/>
    <x v="0"/>
    <x v="1"/>
    <n v="15"/>
    <s v="Qty / 1,000"/>
    <m/>
    <s v="Public-Non-Lighting"/>
    <s v="non_lighting"/>
    <n v="1"/>
    <n v="1"/>
    <s v="Lighting"/>
    <n v="0.46348031721691302"/>
    <n v="0.21642929544533601"/>
    <n v="1913.2467494714199"/>
    <n v="0.28741810435140602"/>
    <n v="0.71"/>
    <n v="1358.4051921247101"/>
    <n v="0.20406685408949901"/>
    <n v="3379"/>
    <n v="1.0900000000000001"/>
    <n v="1.36"/>
    <n v="2.1999999999999999E-2"/>
    <n v="0.57999999999999996"/>
    <n v="20.7161882213673"/>
    <d v="1900-01-13T19:08:05"/>
    <n v="43408"/>
    <n v="0.36437386454285797"/>
    <n v="38.615989438872603"/>
    <n v="0"/>
    <n v="20376.077881870653"/>
  </r>
  <r>
    <s v="STND-60727"/>
    <s v="Village of Oswego"/>
    <s v="Village of Oswego - Oswego Police Department - 3355 Woolley Road - Oswego"/>
    <s v="Indoor Networked Lighting Control System"/>
    <s v="Indoor Advanced Lighting"/>
    <s v="Miscellaneous"/>
    <n v="0"/>
    <n v="516"/>
    <n v="0.16600000000000001"/>
    <x v="0"/>
    <x v="1"/>
    <n v="15"/>
    <s v="Qty / 1,000"/>
    <m/>
    <s v="Public-Non-Lighting"/>
    <s v="non_lighting"/>
    <n v="1"/>
    <n v="1"/>
    <s v="Lighting"/>
    <n v="0.46348031721691302"/>
    <n v="0.21642929544533601"/>
    <n v="239.155843683927"/>
    <n v="3.5927263043925801E-2"/>
    <n v="0.71"/>
    <n v="169.80064901558799"/>
    <n v="2.55083567611873E-2"/>
    <n v="3379"/>
    <n v="1.0900000000000001"/>
    <n v="1.36"/>
    <n v="2.1999999999999999E-2"/>
    <n v="0.57999999999999996"/>
    <n v="20.7161882213673"/>
    <d v="1900-01-13T19:08:05"/>
    <n v="43408"/>
    <n v="4.5546733067857302E-2"/>
    <n v="4.8269986798590798"/>
    <n v="0"/>
    <n v="2547.0097352338198"/>
  </r>
  <r>
    <s v="STND-60727"/>
    <s v="Village of Oswego"/>
    <s v="Village of Oswego - Oswego Police Department - 3355 Woolley Road - Oswego"/>
    <s v="Indoor Networked Lighting Control System"/>
    <s v="Indoor Advanced Lighting"/>
    <s v="Miscellaneous"/>
    <n v="0"/>
    <n v="990.72"/>
    <n v="0.31872"/>
    <x v="0"/>
    <x v="1"/>
    <n v="15"/>
    <s v="Qty / 1,000"/>
    <m/>
    <s v="Public-Non-Lighting"/>
    <s v="non_lighting"/>
    <n v="1"/>
    <n v="1"/>
    <s v="Lighting"/>
    <n v="0.46348031721691302"/>
    <n v="0.21642929544533601"/>
    <n v="459.17921987314003"/>
    <n v="6.8980345044337504E-2"/>
    <n v="0.71"/>
    <n v="326.01724610993"/>
    <n v="4.8976044981479602E-2"/>
    <n v="3379"/>
    <n v="1.0900000000000001"/>
    <n v="1.36"/>
    <n v="2.1999999999999999E-2"/>
    <n v="0.57999999999999996"/>
    <n v="20.7161882213673"/>
    <d v="1900-01-13T19:08:05"/>
    <n v="43408"/>
    <n v="8.74497274902859E-2"/>
    <n v="9.2678374653294409"/>
    <n v="0"/>
    <n v="4890.2586916489499"/>
  </r>
  <r>
    <s v="STND-60727"/>
    <s v="Village of Oswego"/>
    <s v="Village of Oswego - Oswego Police Department - 3355 Woolley Road - Oswego"/>
    <s v="Indoor Networked Lighting Control System"/>
    <s v="Indoor Advanced Lighting"/>
    <s v="Miscellaneous"/>
    <n v="0"/>
    <n v="1718.28"/>
    <n v="0.55278000000000005"/>
    <x v="0"/>
    <x v="1"/>
    <n v="15"/>
    <s v="Qty / 1,000"/>
    <m/>
    <s v="Public-Non-Lighting"/>
    <s v="non_lighting"/>
    <n v="1"/>
    <n v="1"/>
    <s v="Lighting"/>
    <n v="0.46348031721691302"/>
    <n v="0.21642929544533601"/>
    <n v="796.388959467478"/>
    <n v="0.119637785936273"/>
    <n v="0.71"/>
    <n v="565.43616122190895"/>
    <n v="8.4942828014753793E-2"/>
    <n v="3379"/>
    <n v="1.0900000000000001"/>
    <n v="1.36"/>
    <n v="2.1999999999999999E-2"/>
    <n v="0.57999999999999996"/>
    <n v="20.7161882213673"/>
    <d v="1900-01-13T19:08:05"/>
    <n v="43408"/>
    <n v="0.15167062111596499"/>
    <n v="16.073905603930701"/>
    <n v="0"/>
    <n v="8481.5424183286341"/>
  </r>
  <r>
    <s v="STND-60727"/>
    <s v="Village of Oswego"/>
    <s v="Village of Oswego - Oswego Police Department - 3355 Woolley Road - Oswego"/>
    <s v="Indoor Networked Lighting Control System"/>
    <s v="Indoor Advanced Lighting"/>
    <s v="Miscellaneous"/>
    <n v="0"/>
    <n v="2322"/>
    <n v="0.747"/>
    <x v="0"/>
    <x v="1"/>
    <n v="15"/>
    <s v="Qty / 1,000"/>
    <m/>
    <s v="Public-Non-Lighting"/>
    <s v="non_lighting"/>
    <n v="1"/>
    <n v="1"/>
    <s v="Lighting"/>
    <n v="0.46348031721691302"/>
    <n v="0.21642929544533601"/>
    <n v="1076.2012965776701"/>
    <n v="0.16167268369766599"/>
    <n v="0.71"/>
    <n v="764.10292057014703"/>
    <n v="0.114787605425343"/>
    <n v="3379"/>
    <n v="1.0900000000000001"/>
    <n v="1.36"/>
    <n v="2.1999999999999999E-2"/>
    <n v="0.57999999999999996"/>
    <n v="20.7161882213673"/>
    <d v="1900-01-13T19:08:05"/>
    <n v="43408"/>
    <n v="0.20496029880535799"/>
    <n v="21.721494059365899"/>
    <n v="0"/>
    <n v="11461.543808552206"/>
  </r>
  <r>
    <s v="STND-60727"/>
    <s v="Village of Oswego"/>
    <s v="Village of Oswego - Oswego Police Department - 3355 Woolley Road - Oswego"/>
    <s v="Indoor Networked Lighting Control System"/>
    <s v="Indoor Advanced Lighting"/>
    <s v="Miscellaneous"/>
    <n v="0"/>
    <n v="103.2"/>
    <n v="3.32E-2"/>
    <x v="0"/>
    <x v="1"/>
    <n v="15"/>
    <s v="Qty / 1,000"/>
    <m/>
    <s v="Public-Non-Lighting"/>
    <s v="non_lighting"/>
    <n v="1"/>
    <n v="1"/>
    <s v="Lighting"/>
    <n v="0.46348031721691302"/>
    <n v="0.21642929544533601"/>
    <n v="47.8311687367855"/>
    <n v="7.1854526087851596E-3"/>
    <n v="0.71"/>
    <n v="33.960129803117702"/>
    <n v="5.10167135223746E-3"/>
    <n v="3379"/>
    <n v="1.0900000000000001"/>
    <n v="1.36"/>
    <n v="2.1999999999999999E-2"/>
    <n v="0.57999999999999996"/>
    <n v="20.7161882213673"/>
    <d v="1900-01-13T19:08:05"/>
    <n v="43408"/>
    <n v="9.1093466135714497E-3"/>
    <n v="0.96539973597181605"/>
    <n v="0"/>
    <n v="509.40194704676554"/>
  </r>
  <r>
    <s v="STND-60727"/>
    <s v="Village of Oswego"/>
    <s v="Village of Oswego - Oswego Police Department - 3355 Woolley Road - Oswego"/>
    <s v="Indoor Networked Lighting Control System"/>
    <s v="Indoor Advanced Lighting"/>
    <s v="Miscellaneous"/>
    <n v="0"/>
    <n v="6192"/>
    <n v="1.992"/>
    <x v="0"/>
    <x v="1"/>
    <n v="15"/>
    <s v="Qty / 1,000"/>
    <m/>
    <s v="Public-Non-Lighting"/>
    <s v="non_lighting"/>
    <n v="1"/>
    <n v="1"/>
    <s v="Lighting"/>
    <n v="0.46348031721691302"/>
    <n v="0.21642929544533601"/>
    <n v="2869.8701242071302"/>
    <n v="0.43112715652710998"/>
    <n v="0.71"/>
    <n v="2037.6077881870599"/>
    <n v="0.30610028113424798"/>
    <n v="3379"/>
    <n v="1.0900000000000001"/>
    <n v="1.36"/>
    <n v="2.1999999999999999E-2"/>
    <n v="0.57999999999999996"/>
    <n v="20.7161882213673"/>
    <d v="1900-01-13T19:08:05"/>
    <n v="43408"/>
    <n v="0.54656079681428704"/>
    <n v="57.923984158308997"/>
    <n v="0"/>
    <n v="30564.1168228059"/>
  </r>
  <r>
    <s v="STND-60727"/>
    <s v="Village of Oswego"/>
    <s v="Village of Oswego - Oswego Police Department - 3355 Woolley Road - Oswego"/>
    <s v="Indoor Networked Lighting Control System"/>
    <s v="Indoor Advanced Lighting"/>
    <s v="Miscellaneous"/>
    <n v="0"/>
    <n v="193.92"/>
    <n v="0.11136"/>
    <x v="0"/>
    <x v="1"/>
    <n v="15"/>
    <s v="Qty / 1,000"/>
    <m/>
    <s v="Public-Non-Lighting"/>
    <s v="non_lighting"/>
    <n v="1"/>
    <n v="1"/>
    <s v="Lighting"/>
    <n v="0.46348031721691302"/>
    <n v="0.21642929544533601"/>
    <n v="89.878103114703805"/>
    <n v="2.41015663407926E-2"/>
    <n v="0.71"/>
    <n v="63.8134532114397"/>
    <n v="1.7112112101962802E-2"/>
    <n v="3379"/>
    <n v="1.0900000000000001"/>
    <n v="1.36"/>
    <n v="2.1999999999999999E-2"/>
    <n v="0.57999999999999996"/>
    <n v="20.7161882213673"/>
    <d v="1900-01-13T19:08:05"/>
    <n v="43408"/>
    <n v="3.0554724062870998E-2"/>
    <n v="1.8140534573609901"/>
    <n v="0"/>
    <n v="957.20179817159556"/>
  </r>
  <r>
    <s v="STND-60727"/>
    <s v="Village of Oswego"/>
    <s v="Village of Oswego - Oswego Police Department - 3355 Woolley Road - Oswego"/>
    <s v="Indoor Networked Lighting Control System"/>
    <s v="Indoor Advanced Lighting"/>
    <s v="Miscellaneous"/>
    <n v="0"/>
    <n v="157.56"/>
    <n v="9.0480000000000005E-2"/>
    <x v="0"/>
    <x v="1"/>
    <n v="15"/>
    <s v="Qty / 1,000"/>
    <m/>
    <s v="Public-Non-Lighting"/>
    <s v="non_lighting"/>
    <n v="1"/>
    <n v="1"/>
    <s v="Lighting"/>
    <n v="0.46348031721691302"/>
    <n v="0.21642929544533601"/>
    <n v="73.025958780696897"/>
    <n v="1.9582522651893999E-2"/>
    <n v="0.71"/>
    <n v="51.848430734294801"/>
    <n v="1.39035910828447E-2"/>
    <n v="3379"/>
    <n v="1.0900000000000001"/>
    <n v="1.36"/>
    <n v="2.1999999999999999E-2"/>
    <n v="0.57999999999999996"/>
    <n v="20.7161882213673"/>
    <d v="1900-01-13T19:08:05"/>
    <n v="43408"/>
    <n v="2.48257133010827E-2"/>
    <n v="1.47391843410581"/>
    <n v="0"/>
    <n v="777.72646101442206"/>
  </r>
  <r>
    <s v="STND-60727"/>
    <s v="Village of Oswego"/>
    <s v="Village of Oswego - Oswego Police Department - 3355 Woolley Road - Oswego"/>
    <s v="Indoor Networked Lighting Control System"/>
    <s v="Indoor Advanced Lighting"/>
    <s v="Miscellaneous"/>
    <n v="0"/>
    <n v="1248.72"/>
    <n v="0.40172000000000002"/>
    <x v="0"/>
    <x v="1"/>
    <n v="15"/>
    <s v="Qty / 1,000"/>
    <m/>
    <s v="Public-Non-Lighting"/>
    <s v="non_lighting"/>
    <n v="1"/>
    <n v="1"/>
    <s v="Lighting"/>
    <n v="0.46348031721691302"/>
    <n v="0.21642929544533601"/>
    <n v="578.75714171510401"/>
    <n v="8.6943976566300402E-2"/>
    <n v="0.71"/>
    <n v="410.91757061772398"/>
    <n v="6.1730223362073303E-2"/>
    <n v="3379"/>
    <n v="1.0900000000000001"/>
    <n v="1.36"/>
    <n v="2.1999999999999999E-2"/>
    <n v="0.57999999999999996"/>
    <n v="20.7161882213673"/>
    <d v="1900-01-13T19:08:05"/>
    <n v="43408"/>
    <n v="0.110223094024215"/>
    <n v="11.681336805259001"/>
    <n v="0"/>
    <n v="6163.7635592658598"/>
  </r>
  <r>
    <s v="STND-60729"/>
    <s v="Family Worship Center Assembly of God"/>
    <s v="The Dwelling Place Church - 1559 S Mulford Rd - Rockford"/>
    <s v="New Indoor LED Fixtures"/>
    <s v="Indoor Lighting"/>
    <s v="Miscellaneous"/>
    <n v="0"/>
    <n v="15469.062"/>
    <n v="3.3129599999999999"/>
    <x v="0"/>
    <x v="0"/>
    <n v="14.797277300976599"/>
    <s v="Qty / 1,000"/>
    <m/>
    <s v="Private-Lighting"/>
    <s v="lighting"/>
    <n v="3"/>
    <n v="1"/>
    <s v="Lighting"/>
    <n v="0.91633259480590001"/>
    <n v="1.30467645558681"/>
    <n v="14174.8057216733"/>
    <n v="4.3223409103008699"/>
    <n v="0.71"/>
    <n v="10064.1120623881"/>
    <n v="3.06886204631361"/>
    <n v="3379"/>
    <n v="1.0900000000000001"/>
    <n v="1.36"/>
    <n v="2.1999999999999999E-2"/>
    <n v="0.57999999999999996"/>
    <n v="20.7161882213673"/>
    <d v="1900-01-13T19:08:05"/>
    <n v="43239"/>
    <n v="5.4796411134645897"/>
    <n v="286.09699621726003"/>
    <n v="1"/>
    <n v="148921.45697526023"/>
  </r>
  <r>
    <s v="STND-60731"/>
    <s v="GCC, Co. LLC"/>
    <s v="Leamington Foods - 7520 Roosevelt Rd - Forest Park"/>
    <s v="LED Refrigerated Display Case Lighting for Open and Closed Cases"/>
    <s v="Refrigeration"/>
    <s v="Grocery/convenience"/>
    <n v="0"/>
    <n v="53691.66"/>
    <n v="6.3894000000000002"/>
    <x v="2"/>
    <x v="0"/>
    <n v="8.6177180282661094"/>
    <s v="ΔkWpeak / CF"/>
    <n v="0.69"/>
    <s v="Private-Lighting"/>
    <s v="lighting"/>
    <n v="2"/>
    <n v="1"/>
    <s v="Non-Lighting"/>
    <n v="0.97902139861649395"/>
    <n v="0.93591656730105399"/>
    <n v="52565.284067241198"/>
    <n v="5.9799453151133504"/>
    <n v="0.7"/>
    <n v="36795.698847068903"/>
    <n v="4.1859617205793498"/>
    <n v="4661"/>
    <n v="1.07"/>
    <n v="1.24"/>
    <n v="2.9000000000000001E-2"/>
    <n v="0.745"/>
    <n v="15.018236429950701"/>
    <d v="1900-01-09T17:27:20"/>
    <n v="43254"/>
    <n v="8.6665874132077594"/>
    <n v="0"/>
    <n v="0"/>
    <n v="317094.95731703617"/>
  </r>
  <r>
    <s v="STND-60731"/>
    <s v="GCC, Co. LLC"/>
    <s v="Leamington Foods - 7520 Roosevelt Rd - Forest Park"/>
    <s v="LED Refrigerated Display Case Lighting for Open and Closed Cases"/>
    <s v="Refrigeration"/>
    <s v="Grocery/convenience"/>
    <n v="0"/>
    <n v="36659.96"/>
    <n v="4.3627200000000004"/>
    <x v="2"/>
    <x v="0"/>
    <n v="8.6177180282661094"/>
    <s v="ΔkWpeak / CF"/>
    <n v="0.69"/>
    <s v="Private-Lighting"/>
    <s v="lighting"/>
    <n v="2"/>
    <n v="1"/>
    <s v="Non-Lighting"/>
    <n v="0.97902139861649395"/>
    <n v="0.93591656730105399"/>
    <n v="35890.885312424703"/>
    <n v="4.0831419264956503"/>
    <n v="0.7"/>
    <n v="25123.6197186973"/>
    <n v="2.8581993485469601"/>
    <n v="4661"/>
    <n v="1.07"/>
    <n v="1.24"/>
    <n v="2.9000000000000001E-2"/>
    <n v="0.745"/>
    <n v="15.018236429950701"/>
    <d v="1900-01-09T17:27:20"/>
    <n v="43254"/>
    <n v="5.9175969949212401"/>
    <n v="0"/>
    <n v="0"/>
    <n v="216508.27058511964"/>
  </r>
  <r>
    <s v="STND-60731"/>
    <s v="GCC, Co. LLC"/>
    <s v="Leamington Foods - 7520 Roosevelt Rd - Forest Park"/>
    <s v="New Indoor LED Fixtures"/>
    <s v="Indoor Lighting"/>
    <s v="Grocery/convenience"/>
    <n v="0"/>
    <n v="5835.1059999999998"/>
    <n v="1.0881000000000001"/>
    <x v="0"/>
    <x v="0"/>
    <n v="10.727311735679001"/>
    <s v="Qty / 1,000"/>
    <m/>
    <s v="Private-Lighting"/>
    <s v="lighting"/>
    <n v="2"/>
    <n v="1"/>
    <s v="Lighting"/>
    <n v="0.97902139861649395"/>
    <n v="0.93591656730105399"/>
    <n v="5712.6936371954898"/>
    <n v="1.0183708168802801"/>
    <n v="0.71"/>
    <n v="4056.0124824088002"/>
    <n v="0.72304327998499596"/>
    <n v="4661"/>
    <n v="1.07"/>
    <n v="1.24"/>
    <n v="2.9000000000000001E-2"/>
    <n v="0.745"/>
    <n v="15.018236429950701"/>
    <d v="1900-01-09T17:27:20"/>
    <n v="43254"/>
    <n v="1.10237152725728"/>
    <n v="154.83001446604601"/>
    <n v="0"/>
    <n v="43510.110302604437"/>
  </r>
  <r>
    <s v="STND-60731"/>
    <s v="GCC, Co. LLC"/>
    <s v="Leamington Foods - 7520 Roosevelt Rd - Forest Park"/>
    <s v="New Indoor LED Fixtures"/>
    <s v="Indoor Lighting"/>
    <s v="Grocery/convenience"/>
    <n v="0"/>
    <n v="18762.11"/>
    <n v="3.4986600000000001"/>
    <x v="0"/>
    <x v="0"/>
    <n v="10.727311735679001"/>
    <s v="Qty / 1,000"/>
    <m/>
    <s v="Private-Lighting"/>
    <s v="lighting"/>
    <n v="2"/>
    <n v="1"/>
    <s v="Lighting"/>
    <n v="0.97902139861649395"/>
    <n v="0.93591656730105399"/>
    <n v="18368.5071731965"/>
    <n v="3.2744538573535"/>
    <n v="0.71"/>
    <n v="13041.640092969499"/>
    <n v="2.3248622387209901"/>
    <n v="4661"/>
    <n v="1.07"/>
    <n v="1.24"/>
    <n v="2.9000000000000001E-2"/>
    <n v="0.745"/>
    <n v="15.018236429950701"/>
    <d v="1900-01-09T17:27:20"/>
    <n v="43254"/>
    <n v="3.5445484491811099"/>
    <n v="497.83804488102697"/>
    <n v="0"/>
    <n v="139901.73882181349"/>
  </r>
  <r>
    <s v="STND-60731"/>
    <s v="GCC, Co. LLC"/>
    <s v="Leamington Foods - 7520 Roosevelt Rd - Forest Park"/>
    <s v="New Indoor LED Fixtures"/>
    <s v="Indoor Lighting"/>
    <s v="Grocery/convenience"/>
    <n v="0"/>
    <n v="349.10899999999998"/>
    <n v="6.5100000000000005E-2"/>
    <x v="0"/>
    <x v="0"/>
    <n v="10.727311735679001"/>
    <s v="Qty / 1,000"/>
    <m/>
    <s v="Private-Lighting"/>
    <s v="lighting"/>
    <n v="2"/>
    <n v="1"/>
    <s v="Lighting"/>
    <n v="0.97902139861649395"/>
    <n v="0.93591656730105399"/>
    <n v="341.78518144960498"/>
    <n v="6.09281685312986E-2"/>
    <n v="0.71"/>
    <n v="242.66747882921999"/>
    <n v="4.3258999657221998E-2"/>
    <n v="4661"/>
    <n v="1.07"/>
    <n v="1.24"/>
    <n v="2.9000000000000001E-2"/>
    <n v="0.745"/>
    <n v="15.018236429950701"/>
    <d v="1900-01-09T17:27:20"/>
    <n v="43254"/>
    <n v="6.5953852058127996E-2"/>
    <n v="9.2633366934939794"/>
    <n v="0"/>
    <n v="2603.1696935123268"/>
  </r>
  <r>
    <s v="STND-60731"/>
    <s v="GCC, Co. LLC"/>
    <s v="Leamington Foods - 7520 Roosevelt Rd - Forest Park"/>
    <s v="New Indoor LED Fixtures"/>
    <s v="Indoor Lighting"/>
    <s v="Grocery/convenience"/>
    <n v="0"/>
    <n v="4538.4160000000002"/>
    <n v="0.84630000000000005"/>
    <x v="0"/>
    <x v="0"/>
    <n v="10.727311735679001"/>
    <s v="Qty / 1,000"/>
    <m/>
    <s v="Private-Lighting"/>
    <s v="lighting"/>
    <n v="2"/>
    <n v="1"/>
    <s v="Lighting"/>
    <n v="0.97902139861649395"/>
    <n v="0.93591656730105399"/>
    <n v="4443.2063798234703"/>
    <n v="0.79206619090688202"/>
    <n v="0.71"/>
    <n v="3154.6765296746698"/>
    <n v="0.56236699554388603"/>
    <n v="4661"/>
    <n v="1.07"/>
    <n v="1.24"/>
    <n v="2.9000000000000001E-2"/>
    <n v="0.745"/>
    <n v="15.018236429950701"/>
    <d v="1900-01-09T17:27:20"/>
    <n v="43254"/>
    <n v="0.85740007675566299"/>
    <n v="120.42335048119701"/>
    <n v="0"/>
    <n v="33841.198559050186"/>
  </r>
  <r>
    <s v="STND-60731"/>
    <s v="GCC, Co. LLC"/>
    <s v="Leamington Foods - 7520 Roosevelt Rd - Forest Park"/>
    <s v="New Indoor LED Fixtures"/>
    <s v="Indoor Lighting"/>
    <s v="Grocery/convenience"/>
    <n v="0"/>
    <n v="71846.611999999994"/>
    <n v="13.39758"/>
    <x v="0"/>
    <x v="0"/>
    <n v="10.727311735679001"/>
    <s v="Qty / 1,000"/>
    <m/>
    <s v="Private-Lighting"/>
    <s v="lighting"/>
    <n v="2"/>
    <n v="1"/>
    <s v="Lighting"/>
    <n v="0.97902139861649395"/>
    <n v="0.93591656730105399"/>
    <n v="70339.370566096506"/>
    <n v="12.5390170837412"/>
    <n v="0.71"/>
    <n v="49940.953101928499"/>
    <n v="8.9027021294562907"/>
    <n v="4661"/>
    <n v="1.07"/>
    <n v="1.24"/>
    <n v="2.9000000000000001E-2"/>
    <n v="0.745"/>
    <n v="15.018236429950701"/>
    <d v="1900-01-09T17:27:20"/>
    <n v="43254"/>
    <n v="13.5733027535627"/>
    <n v="1906.3941555297199"/>
    <n v="0"/>
    <n v="535732.17230131221"/>
  </r>
  <r>
    <s v="STND-60731"/>
    <s v="GCC, Co. LLC"/>
    <s v="Leamington Foods - 7520 Roosevelt Rd - Forest Park"/>
    <s v="New Indoor LED Fixtures"/>
    <s v="Indoor Lighting"/>
    <s v="Grocery/convenience"/>
    <n v="0"/>
    <n v="4832.665"/>
    <n v="0.90117000000000003"/>
    <x v="0"/>
    <x v="0"/>
    <n v="10.727311735679001"/>
    <s v="Qty / 1,000"/>
    <m/>
    <s v="Private-Lighting"/>
    <s v="lighting"/>
    <n v="2"/>
    <n v="1"/>
    <s v="Lighting"/>
    <n v="0.97902139861649395"/>
    <n v="0.93591656730105399"/>
    <n v="4731.28244734498"/>
    <n v="0.84341993295469098"/>
    <n v="0.71"/>
    <n v="3359.2105376149302"/>
    <n v="0.59882815239783005"/>
    <n v="4661"/>
    <n v="1.07"/>
    <n v="1.24"/>
    <n v="2.9000000000000001E-2"/>
    <n v="0.745"/>
    <n v="15.018236429950701"/>
    <d v="1900-01-09T17:27:20"/>
    <n v="43254"/>
    <n v="0.9129897520618"/>
    <n v="128.23101960093899"/>
    <n v="0"/>
    <n v="36035.298622773204"/>
  </r>
  <r>
    <s v="STND-60731"/>
    <s v="GCC, Co. LLC"/>
    <s v="Leamington Foods - 7520 Roosevelt Rd - Forest Park"/>
    <s v="New Indoor LED Fixtures"/>
    <s v="Indoor Lighting"/>
    <s v="Grocery/convenience"/>
    <n v="0"/>
    <n v="2633.279"/>
    <n v="0.49103999999999998"/>
    <x v="0"/>
    <x v="0"/>
    <n v="10.727311735679001"/>
    <s v="Qty / 1,000"/>
    <m/>
    <s v="Private-Lighting"/>
    <s v="lighting"/>
    <n v="2"/>
    <n v="1"/>
    <s v="Lighting"/>
    <n v="0.97902139861649395"/>
    <n v="0.93591656730105399"/>
    <n v="2578.0364895274402"/>
    <n v="0.45957247120750899"/>
    <n v="0.71"/>
    <n v="1830.40590756448"/>
    <n v="0.32629645455733203"/>
    <n v="4661"/>
    <n v="1.07"/>
    <n v="1.24"/>
    <n v="2.9000000000000001E-2"/>
    <n v="0.745"/>
    <n v="15.018236429950701"/>
    <d v="1900-01-09T17:27:20"/>
    <n v="43254"/>
    <n v="0.49748048409559398"/>
    <n v="69.872017005883905"/>
    <n v="0"/>
    <n v="19635.334773272618"/>
  </r>
  <r>
    <s v="STND-60731"/>
    <s v="GCC, Co. LLC"/>
    <s v="Leamington Foods - 7520 Roosevelt Rd - Forest Park"/>
    <s v="New Indoor LED Fixtures"/>
    <s v="Indoor Lighting"/>
    <s v="Grocery/convenience"/>
    <n v="0"/>
    <n v="30262.754000000001"/>
    <n v="5.6432399999999996"/>
    <x v="0"/>
    <x v="0"/>
    <n v="10.727311735679001"/>
    <s v="Qty / 1,000"/>
    <m/>
    <s v="Private-Lighting"/>
    <s v="lighting"/>
    <n v="2"/>
    <n v="1"/>
    <s v="Lighting"/>
    <n v="0.97902139861649395"/>
    <n v="0.93591656730105399"/>
    <n v="29627.883747066899"/>
    <n v="5.2816018092560002"/>
    <n v="0.71"/>
    <n v="21035.7974604175"/>
    <n v="3.74993728457176"/>
    <n v="4661"/>
    <n v="1.07"/>
    <n v="1.24"/>
    <n v="2.9000000000000001E-2"/>
    <n v="0.745"/>
    <n v="15.018236429950701"/>
    <d v="1900-01-09T17:27:20"/>
    <n v="43254"/>
    <n v="5.7172567755531496"/>
    <n v="802.99871837844796"/>
    <n v="0"/>
    <n v="225657.55696650315"/>
  </r>
  <r>
    <s v="STND-60731"/>
    <s v="GCC, Co. LLC"/>
    <s v="Leamington Foods - 7520 Roosevelt Rd - Forest Park"/>
    <s v="New Indoor LED Fixtures"/>
    <s v="Indoor Lighting"/>
    <s v="Grocery/convenience"/>
    <n v="0"/>
    <n v="568.54899999999998"/>
    <n v="0.10602"/>
    <x v="0"/>
    <x v="0"/>
    <n v="10.727311735679001"/>
    <s v="Qty / 1,000"/>
    <m/>
    <s v="Private-Lighting"/>
    <s v="lighting"/>
    <n v="2"/>
    <n v="1"/>
    <s v="Lighting"/>
    <n v="0.97902139861649395"/>
    <n v="0.93591656730105399"/>
    <n v="556.62163716200905"/>
    <n v="9.9225874465257699E-2"/>
    <n v="0.71"/>
    <n v="395.20136238502602"/>
    <n v="7.0450370870332998E-2"/>
    <n v="4661"/>
    <n v="1.07"/>
    <n v="1.24"/>
    <n v="2.9000000000000001E-2"/>
    <n v="0.745"/>
    <n v="15.018236429950701"/>
    <d v="1900-01-09T17:27:20"/>
    <n v="43254"/>
    <n v="0.10741055906609399"/>
    <n v="15.086006988503"/>
    <n v="0"/>
    <n v="4239.4482126692192"/>
  </r>
  <r>
    <s v="STND-60731"/>
    <s v="GCC, Co. LLC"/>
    <s v="Leamington Foods - 7520 Roosevelt Rd - Forest Park"/>
    <s v="Outdoor &amp; Garage - LED Fixtures"/>
    <s v="Outdoor &amp; Garage Lighting"/>
    <s v="Exterior"/>
    <n v="0"/>
    <n v="8923.4599999999991"/>
    <n v="0"/>
    <x v="0"/>
    <x v="0"/>
    <n v="10.1978380583316"/>
    <s v="Qty / 1,000"/>
    <m/>
    <s v="Private-Lighting"/>
    <s v="lighting"/>
    <n v="2"/>
    <n v="1"/>
    <s v="Lighting"/>
    <n v="0.97902139861649395"/>
    <n v="0.93591656730105399"/>
    <n v="8736.2582896983295"/>
    <n v="0"/>
    <n v="0.71"/>
    <n v="6202.7433856858197"/>
    <n v="0"/>
    <n v="4903"/>
    <n v="1"/>
    <n v="1"/>
    <n v="0"/>
    <n v="0"/>
    <n v="14.276973281664301"/>
    <d v="1900-01-09T04:44:53"/>
    <n v="43254"/>
    <n v="0"/>
    <n v="0"/>
    <n v="0"/>
    <n v="63254.572564611452"/>
  </r>
  <r>
    <s v="STND-60731"/>
    <s v="GCC, Co. LLC"/>
    <s v="Leamington Foods - 7520 Roosevelt Rd - Forest Park"/>
    <s v="Outdoor &amp; Garage - LED Fixtures"/>
    <s v="Outdoor &amp; Garage Lighting"/>
    <s v="Exterior"/>
    <n v="0"/>
    <n v="27579.375"/>
    <n v="0"/>
    <x v="0"/>
    <x v="0"/>
    <n v="10.1978380583316"/>
    <s v="Qty / 1,000"/>
    <m/>
    <s v="Private-Lighting"/>
    <s v="lighting"/>
    <n v="2"/>
    <n v="1"/>
    <s v="Lighting"/>
    <n v="0.97902139861649395"/>
    <n v="0.93591656730105399"/>
    <n v="27000.798285468802"/>
    <n v="0"/>
    <n v="0.71"/>
    <n v="19170.566782682799"/>
    <n v="0"/>
    <n v="4903"/>
    <n v="1"/>
    <n v="1"/>
    <n v="0"/>
    <n v="0"/>
    <n v="14.276973281664301"/>
    <d v="1900-01-09T04:44:53"/>
    <n v="43254"/>
    <n v="0"/>
    <n v="0"/>
    <n v="0"/>
    <n v="195498.33553623024"/>
  </r>
  <r>
    <s v="STND-60733"/>
    <s v="Captive Plastics, LLC"/>
    <s v="Captive Plastics, LLC - 1228 E Tower Rd - Schaumburg"/>
    <s v="No-Loss Condensate Drains"/>
    <s v="Compressed Air"/>
    <s v="Manufacturing"/>
    <n v="0"/>
    <n v="1012.44"/>
    <n v="0.157"/>
    <x v="4"/>
    <x v="0"/>
    <n v="10"/>
    <s v="ΔkWpeak / CF"/>
    <n v="0.95"/>
    <s v="Private-Non-Lighting"/>
    <s v="non_lighting"/>
    <n v="3"/>
    <n v="1"/>
    <s v="Non-Lighting"/>
    <n v="0.98952339343681495"/>
    <n v="0.43468415683807998"/>
    <n v="1001.83306445117"/>
    <n v="6.8245412623578597E-2"/>
    <n v="0.7"/>
    <n v="701.283145115818"/>
    <n v="4.7771788836505E-2"/>
    <n v="4618"/>
    <n v="1.02"/>
    <n v="1.04"/>
    <n v="1.2E-2"/>
    <n v="0.81"/>
    <n v="15.158077089649201"/>
    <d v="1900-01-09T19:51:10"/>
    <n v="43350"/>
    <n v="7.1837276445872206E-2"/>
    <n v="0"/>
    <n v="0"/>
    <n v="7012.8314511581802"/>
  </r>
  <r>
    <s v="STND-60733"/>
    <s v="Captive Plastics, LLC"/>
    <s v="Captive Plastics, LLC - 1228 E Tower Rd - Schaumburg"/>
    <s v="Compressed Air - Air Compressor(s) with Integrated VSD &lt;= 150 HP"/>
    <s v="Compressed Air"/>
    <s v="Manufacturing"/>
    <n v="0"/>
    <n v="108945"/>
    <n v="17.475000000000001"/>
    <x v="4"/>
    <x v="0"/>
    <n v="10"/>
    <s v="ΔkWpeak / CF"/>
    <n v="0.95"/>
    <s v="Private-Non-Lighting"/>
    <s v="non_lighting"/>
    <n v="3"/>
    <n v="1"/>
    <s v="Non-Lighting"/>
    <n v="0.98952339343681495"/>
    <n v="0.43468415683807998"/>
    <n v="107803.626097974"/>
    <n v="7.5961056407454599"/>
    <n v="0.7"/>
    <n v="75462.538268581702"/>
    <n v="5.3172739485218203"/>
    <n v="4618"/>
    <n v="1.02"/>
    <n v="1.04"/>
    <n v="1.2E-2"/>
    <n v="0.81"/>
    <n v="15.158077089649201"/>
    <d v="1900-01-09T19:51:10"/>
    <n v="43350"/>
    <n v="7.9959006744689001"/>
    <n v="0"/>
    <n v="0"/>
    <n v="754625.38268581708"/>
  </r>
  <r>
    <s v="STND-60733"/>
    <s v="Captive Plastics, LLC"/>
    <s v="Captive Plastics, LLC - 1228 E Tower Rd - Schaumburg"/>
    <s v="Efficient Refrigerated Compressed Air Dryer"/>
    <s v="Compressed Air"/>
    <s v="Manufacturing"/>
    <n v="0"/>
    <n v="4240.6000000000004"/>
    <n v="0.93200000000000005"/>
    <x v="4"/>
    <x v="0"/>
    <n v="10"/>
    <s v="ΔkWpeak / CF"/>
    <n v="0.95"/>
    <s v="Private-Non-Lighting"/>
    <s v="non_lighting"/>
    <n v="3"/>
    <n v="1"/>
    <s v="Non-Lighting"/>
    <n v="0.98952339343681495"/>
    <n v="0.43468415683807998"/>
    <n v="4196.1729022081599"/>
    <n v="0.405125634173091"/>
    <n v="0.7"/>
    <n v="2937.32103154571"/>
    <n v="0.28358794392116399"/>
    <n v="4618"/>
    <n v="1.02"/>
    <n v="1.04"/>
    <n v="1.2E-2"/>
    <n v="0.81"/>
    <n v="15.158077089649201"/>
    <d v="1900-01-09T19:51:10"/>
    <n v="43350"/>
    <n v="0.42644803597167502"/>
    <n v="0"/>
    <n v="0"/>
    <n v="29373.210315457101"/>
  </r>
  <r>
    <s v="STND-60735"/>
    <s v="APLPD HOLDCO, INC"/>
    <s v="APLPD HOLDCO, INC  DBA PODS Enterprises, Inc - 2794 Spectrum Dr - Elgin"/>
    <s v="New Indoor LED Fixtures"/>
    <s v="Indoor Lighting"/>
    <s v="Office"/>
    <n v="0"/>
    <n v="2983.8980000000001"/>
    <n v="0.670956"/>
    <x v="0"/>
    <x v="0"/>
    <n v="15"/>
    <s v="Qty / 1,000"/>
    <m/>
    <s v="Private-Lighting"/>
    <s v="lighting"/>
    <n v="3"/>
    <n v="1"/>
    <s v="Lighting"/>
    <n v="0.91633259480590001"/>
    <n v="1.30467645558681"/>
    <n v="2734.2429969761301"/>
    <n v="0.87538049593470102"/>
    <n v="0.71"/>
    <n v="1941.3125278530599"/>
    <n v="0.62152015211363798"/>
    <n v="2885"/>
    <n v="1.165"/>
    <n v="1.3779999999999999"/>
    <n v="2.5499999999999998E-2"/>
    <n v="0.55000000000000004"/>
    <n v="24.263431542460999"/>
    <d v="1900-01-16T07:56:40"/>
    <n v="43313"/>
    <n v="1.15500791124779"/>
    <n v="59.848237272868197"/>
    <n v="0"/>
    <n v="29119.687917795898"/>
  </r>
  <r>
    <s v="STND-60735"/>
    <s v="APLPD HOLDCO, INC"/>
    <s v="APLPD HOLDCO, INC  DBA PODS Enterprises, Inc - 2794 Spectrum Dr - Elgin"/>
    <s v="New Indoor LED Fixtures"/>
    <s v="Indoor Lighting"/>
    <s v="Office"/>
    <n v="0"/>
    <n v="232.90600000000001"/>
    <n v="5.2371000000000001E-2"/>
    <x v="0"/>
    <x v="0"/>
    <n v="15"/>
    <s v="Qty / 1,000"/>
    <m/>
    <s v="Private-Lighting"/>
    <s v="lighting"/>
    <n v="3"/>
    <n v="1"/>
    <s v="Lighting"/>
    <n v="0.91633259480590001"/>
    <n v="1.30467645558681"/>
    <n v="213.41935932586301"/>
    <n v="6.8327210655536597E-2"/>
    <n v="0.71"/>
    <n v="151.52774512136301"/>
    <n v="4.8512319565430999E-2"/>
    <n v="2885"/>
    <n v="1.165"/>
    <n v="1.3779999999999999"/>
    <n v="2.5499999999999998E-2"/>
    <n v="0.55000000000000004"/>
    <n v="24.263431542460999"/>
    <d v="1900-01-16T07:56:40"/>
    <n v="43313"/>
    <n v="9.01533324390245E-2"/>
    <n v="4.6714108693643803"/>
    <n v="0"/>
    <n v="2272.9161768204453"/>
  </r>
  <r>
    <s v="STND-60736"/>
    <s v="Manlius Foods, Inc."/>
    <s v="Manlius Foods Inc d/b/a Hinckley Fresh Market - 710 James St - Hinckley"/>
    <s v="Cooler Display Cases with Doors"/>
    <s v="Refrigeration"/>
    <s v="Grocery/convenience"/>
    <n v="0"/>
    <n v="36988"/>
    <n v="4.2279999999999998"/>
    <x v="2"/>
    <x v="0"/>
    <n v="12"/>
    <s v="ΔkWpeak"/>
    <m/>
    <s v="Private-Non-Lighting"/>
    <s v="non_lighting"/>
    <n v="3"/>
    <n v="1"/>
    <s v="Non-Lighting"/>
    <n v="0.98952339343681495"/>
    <n v="0.43468415683807998"/>
    <n v="36600.491276440902"/>
    <n v="1.8378446151114001"/>
    <n v="0.7"/>
    <n v="25620.343893508601"/>
    <n v="1.2864912305779801"/>
    <n v="4661"/>
    <n v="1.07"/>
    <n v="1.24"/>
    <n v="2.9000000000000001E-2"/>
    <n v="0.745"/>
    <n v="15.018236429950701"/>
    <d v="1900-01-09T17:27:20"/>
    <n v="43267"/>
    <n v="1.8378446151114001"/>
    <n v="0"/>
    <n v="0"/>
    <n v="307444.12672210322"/>
  </r>
  <r>
    <s v="STND-60737"/>
    <s v="Joseph J. Reina"/>
    <s v="Broadview Partners - 2600 S 25th Ave Ste L Bldg A - Broadview"/>
    <s v="Air-Cooled Chiller"/>
    <s v="HVAC"/>
    <s v="Office"/>
    <n v="0"/>
    <n v="47656.44"/>
    <n v="19.01484"/>
    <x v="3"/>
    <x v="0"/>
    <n v="20"/>
    <s v="ΔkWpeak / CF"/>
    <n v="1"/>
    <s v="Private-Non-Lighting"/>
    <s v="non_lighting"/>
    <n v="3"/>
    <n v="1"/>
    <s v="Non-Lighting"/>
    <n v="0.98952339343681495"/>
    <n v="0.43468415683807998"/>
    <n v="47157.162227918001"/>
    <n v="8.2654496928110106"/>
    <n v="0.7"/>
    <n v="33010.013559542604"/>
    <n v="5.7858147849677"/>
    <n v="2885"/>
    <n v="1.165"/>
    <n v="1.3779999999999999"/>
    <n v="2.5499999999999998E-2"/>
    <n v="0.55000000000000004"/>
    <n v="24.263431542460999"/>
    <d v="1900-01-16T07:56:40"/>
    <n v="43264"/>
    <n v="8.2654496928110106"/>
    <n v="0"/>
    <n v="0"/>
    <n v="660200.27119085204"/>
  </r>
  <r>
    <s v="STND-60739"/>
    <s v="Rosecrance, Inc."/>
    <s v="Rosecrance Inc - 8616 Northern Ave - Rockford"/>
    <s v="Outdoor &amp; Garage - LED Fixtures"/>
    <s v="Outdoor &amp; Garage Lighting"/>
    <s v="Exterior"/>
    <n v="0"/>
    <n v="4868.6790000000001"/>
    <n v="0"/>
    <x v="0"/>
    <x v="0"/>
    <n v="10.1978380583316"/>
    <s v="Qty / 1,000"/>
    <m/>
    <s v="Private-Lighting"/>
    <s v="lighting"/>
    <n v="3"/>
    <n v="1"/>
    <s v="Lighting"/>
    <n v="0.91633259480590001"/>
    <n v="1.30467645558681"/>
    <n v="4461.3292613469903"/>
    <n v="0"/>
    <n v="0.71"/>
    <n v="3167.5437755563698"/>
    <n v="0"/>
    <n v="4903"/>
    <n v="1"/>
    <n v="1"/>
    <n v="0"/>
    <n v="0"/>
    <n v="14.276973281664301"/>
    <d v="1900-01-09T04:44:53"/>
    <n v="43302"/>
    <n v="0"/>
    <n v="0"/>
    <n v="0"/>
    <n v="32302.098465800114"/>
  </r>
  <r>
    <s v="STND-60739"/>
    <s v="Rosecrance, Inc."/>
    <s v="Rosecrance Inc - 8616 Northern Ave - Rockford"/>
    <s v="Outdoor &amp; Garage - LED Fixtures"/>
    <s v="Outdoor &amp; Garage Lighting"/>
    <s v="Exterior"/>
    <n v="0"/>
    <n v="1725.856"/>
    <n v="0"/>
    <x v="0"/>
    <x v="0"/>
    <n v="10.1978380583316"/>
    <s v="Qty / 1,000"/>
    <m/>
    <s v="Private-Lighting"/>
    <s v="lighting"/>
    <n v="3"/>
    <n v="1"/>
    <s v="Lighting"/>
    <n v="0.91633259480590001"/>
    <n v="1.30467645558681"/>
    <n v="1581.4581067413301"/>
    <n v="0"/>
    <n v="0.71"/>
    <n v="1122.83525578634"/>
    <n v="0"/>
    <n v="4903"/>
    <n v="1"/>
    <n v="1"/>
    <n v="0"/>
    <n v="0"/>
    <n v="14.276973281664301"/>
    <d v="1900-01-09T04:44:53"/>
    <n v="43302"/>
    <n v="0"/>
    <n v="0"/>
    <n v="0"/>
    <n v="11450.492104694435"/>
  </r>
  <r>
    <s v="STND-60739"/>
    <s v="Rosecrance, Inc."/>
    <s v="Rosecrance Inc - 8616 Northern Ave - Rockford"/>
    <s v="Outdoor &amp; Garage - LED Fixtures"/>
    <s v="Outdoor &amp; Garage Lighting"/>
    <s v="Exterior"/>
    <n v="0"/>
    <n v="3696.8620000000001"/>
    <n v="0"/>
    <x v="0"/>
    <x v="0"/>
    <n v="10.1978380583316"/>
    <s v="Qty / 1,000"/>
    <m/>
    <s v="Private-Lighting"/>
    <s v="lighting"/>
    <n v="3"/>
    <n v="1"/>
    <s v="Lighting"/>
    <n v="0.91633259480590001"/>
    <n v="1.30467645558681"/>
    <n v="3387.5551490993298"/>
    <n v="0"/>
    <n v="0.71"/>
    <n v="2405.1641558605202"/>
    <n v="0"/>
    <n v="4903"/>
    <n v="1"/>
    <n v="1"/>
    <n v="0"/>
    <n v="0"/>
    <n v="14.276973281664301"/>
    <d v="1900-01-09T04:44:53"/>
    <n v="43302"/>
    <n v="0"/>
    <n v="0"/>
    <n v="0"/>
    <n v="24527.47456516941"/>
  </r>
  <r>
    <s v="STND-60739"/>
    <s v="Rosecrance, Inc."/>
    <s v="Rosecrance Inc - 8616 Northern Ave - Rockford"/>
    <s v="Outdoor &amp; Garage - LED Fixtures"/>
    <s v="Outdoor &amp; Garage Lighting"/>
    <s v="Exterior"/>
    <n v="0"/>
    <n v="4868.6790000000001"/>
    <n v="0"/>
    <x v="0"/>
    <x v="0"/>
    <n v="10.1978380583316"/>
    <s v="Qty / 1,000"/>
    <m/>
    <s v="Private-Lighting"/>
    <s v="lighting"/>
    <n v="3"/>
    <n v="1"/>
    <s v="Lighting"/>
    <n v="0.91633259480590001"/>
    <n v="1.30467645558681"/>
    <n v="4461.3292613469903"/>
    <n v="0"/>
    <n v="0.71"/>
    <n v="3167.5437755563698"/>
    <n v="0"/>
    <n v="4903"/>
    <n v="1"/>
    <n v="1"/>
    <n v="0"/>
    <n v="0"/>
    <n v="14.276973281664301"/>
    <d v="1900-01-09T04:44:53"/>
    <n v="43302"/>
    <n v="0"/>
    <n v="0"/>
    <n v="0"/>
    <n v="32302.098465800114"/>
  </r>
  <r>
    <s v="STND-60739"/>
    <s v="Rosecrance, Inc."/>
    <s v="Rosecrance Inc - 8616 Northern Ave - Rockford"/>
    <s v="Outdoor &amp; Garage - LED Fixtures"/>
    <s v="Outdoor &amp; Garage Lighting"/>
    <s v="Exterior"/>
    <n v="0"/>
    <n v="1470.9"/>
    <n v="0"/>
    <x v="0"/>
    <x v="0"/>
    <n v="10.1978380583316"/>
    <s v="Qty / 1,000"/>
    <m/>
    <s v="Private-Lighting"/>
    <s v="lighting"/>
    <n v="3"/>
    <n v="1"/>
    <s v="Lighting"/>
    <n v="0.91633259480590001"/>
    <n v="1.30467645558681"/>
    <n v="1347.8336136999999"/>
    <n v="0"/>
    <n v="0.71"/>
    <n v="956.96186572699901"/>
    <n v="0"/>
    <n v="4903"/>
    <n v="1"/>
    <n v="1"/>
    <n v="0"/>
    <n v="0"/>
    <n v="14.276973281664301"/>
    <d v="1900-01-09T04:44:53"/>
    <n v="43302"/>
    <n v="0"/>
    <n v="0"/>
    <n v="0"/>
    <n v="9758.942134682804"/>
  </r>
  <r>
    <s v="STND-60740"/>
    <s v="Lexington Health Care Center Of Wheeling, Inc."/>
    <s v="Lexington Health Care of Wheeling - 730 W Hintz Rd - Wheeling"/>
    <s v="Air-Cooled Chiller"/>
    <s v="HVAC"/>
    <s v="Healthcare Clinic/Office"/>
    <n v="0"/>
    <n v="32868"/>
    <n v="5.7359999999999998"/>
    <x v="3"/>
    <x v="0"/>
    <n v="20"/>
    <s v="ΔkWpeak / CF"/>
    <n v="1"/>
    <s v="Private-Non-Lighting"/>
    <s v="non_lighting"/>
    <n v="3"/>
    <n v="1"/>
    <s v="Non-Lighting"/>
    <n v="0.98952339343681495"/>
    <n v="0.43468415683807998"/>
    <n v="32523.654895481199"/>
    <n v="2.4933483236232301"/>
    <n v="0.7"/>
    <n v="22766.558426836898"/>
    <n v="1.74534382653626"/>
    <n v="3890"/>
    <n v="1.4"/>
    <n v="1.85"/>
    <n v="6.0000000000000001E-3"/>
    <n v="0.65"/>
    <n v="17.994858611825201"/>
    <d v="1900-01-11T20:29:00"/>
    <n v="43260"/>
    <n v="2.4933483236232301"/>
    <n v="0"/>
    <n v="0"/>
    <n v="455331.16853673797"/>
  </r>
  <r>
    <s v="STND-60742"/>
    <s v="Rosecrance, Inc."/>
    <s v="Rosecrance Inc - 3815 Harrison  Ave - Rockford"/>
    <s v="Outdoor &amp; Garage - LED Fixtures"/>
    <s v="Outdoor &amp; Garage Lighting"/>
    <s v="Exterior"/>
    <n v="0"/>
    <n v="34080.752999999997"/>
    <n v="0"/>
    <x v="0"/>
    <x v="0"/>
    <n v="10.1978380583316"/>
    <s v="Qty / 1,000"/>
    <m/>
    <s v="Private-Lighting"/>
    <s v="lighting"/>
    <n v="3"/>
    <n v="1"/>
    <s v="Lighting"/>
    <n v="0.91633259480590001"/>
    <n v="1.30467645558681"/>
    <n v="31229.304829428998"/>
    <n v="0"/>
    <n v="0.71"/>
    <n v="22172.806428894601"/>
    <n v="0"/>
    <n v="4903"/>
    <n v="1"/>
    <n v="1"/>
    <n v="0"/>
    <n v="0"/>
    <n v="14.276973281664301"/>
    <d v="1900-01-09T04:44:53"/>
    <n v="43313"/>
    <n v="0"/>
    <n v="0"/>
    <n v="0"/>
    <n v="226114.68926060092"/>
  </r>
  <r>
    <s v="STND-60742"/>
    <s v="Rosecrance, Inc."/>
    <s v="Rosecrance Inc - 3815 Harrison  Ave - Rockford"/>
    <s v="Outdoor &amp; Garage - LED Fixtures"/>
    <s v="Outdoor &amp; Garage Lighting"/>
    <s v="Exterior"/>
    <n v="0"/>
    <n v="10296.299999999999"/>
    <n v="0"/>
    <x v="0"/>
    <x v="0"/>
    <n v="10.1978380583316"/>
    <s v="Qty / 1,000"/>
    <m/>
    <s v="Private-Lighting"/>
    <s v="lighting"/>
    <n v="3"/>
    <n v="1"/>
    <s v="Lighting"/>
    <n v="0.91633259480590001"/>
    <n v="1.30467645558681"/>
    <n v="9434.8352958999894"/>
    <n v="0"/>
    <n v="0.71"/>
    <n v="6698.73306008899"/>
    <n v="0"/>
    <n v="4903"/>
    <n v="1"/>
    <n v="1"/>
    <n v="0"/>
    <n v="0"/>
    <n v="14.276973281664301"/>
    <d v="1900-01-09T04:44:53"/>
    <n v="43313"/>
    <n v="0"/>
    <n v="0"/>
    <n v="0"/>
    <n v="68312.5949427796"/>
  </r>
  <r>
    <s v="STND-60742"/>
    <s v="Rosecrance, Inc."/>
    <s v="Rosecrance Inc - 3815 Harrison  Ave - Rockford"/>
    <s v="Photocells"/>
    <s v="Outdoor &amp; Garage Lighting"/>
    <s v="Healthcare Clinic/Office"/>
    <n v="0"/>
    <n v="134.4"/>
    <n v="0"/>
    <x v="0"/>
    <x v="0"/>
    <n v="8"/>
    <s v="Qty / 1,000"/>
    <m/>
    <s v="Private-Lighting"/>
    <s v="lighting"/>
    <n v="3"/>
    <n v="1"/>
    <s v="Lighting"/>
    <n v="0.91633259480590001"/>
    <n v="1.30467645558681"/>
    <n v="123.155100741913"/>
    <n v="0"/>
    <n v="0.71"/>
    <n v="87.440121526758205"/>
    <n v="0"/>
    <n v="3890"/>
    <n v="1.4"/>
    <n v="1.85"/>
    <n v="6.0000000000000001E-3"/>
    <n v="0.65"/>
    <n v="17.994858611825201"/>
    <d v="1900-01-11T20:29:00"/>
    <n v="43313"/>
    <n v="0"/>
    <n v="0.52780757460819805"/>
    <n v="0"/>
    <n v="699.52097221406564"/>
  </r>
  <r>
    <s v="STND-60743"/>
    <s v="Gateway-Walden, LLC"/>
    <s v="Gateway Walden LLC - 1834 Walden - Schaumburg"/>
    <s v="New Indoor LED Fixtures"/>
    <s v="Indoor Lighting"/>
    <s v="Office"/>
    <n v="0"/>
    <n v="2646.3530000000001"/>
    <n v="0.59505600000000003"/>
    <x v="0"/>
    <x v="0"/>
    <n v="15"/>
    <s v="Qty / 1,000"/>
    <m/>
    <s v="Private-Lighting"/>
    <s v="lighting"/>
    <n v="3"/>
    <n v="1"/>
    <s v="Lighting"/>
    <n v="0.91633259480590001"/>
    <n v="1.30467645558681"/>
    <n v="2424.9395112623802"/>
    <n v="0.77635555295566305"/>
    <n v="0.71"/>
    <n v="1721.70705299629"/>
    <n v="0.55121244259852098"/>
    <n v="2885"/>
    <n v="1.165"/>
    <n v="1.3779999999999999"/>
    <n v="2.5499999999999998E-2"/>
    <n v="0.55000000000000004"/>
    <n v="24.263431542460999"/>
    <d v="1900-01-16T07:56:40"/>
    <n v="43274"/>
    <n v="1.02435090771297"/>
    <n v="53.078075139219401"/>
    <n v="0"/>
    <n v="25825.605794944349"/>
  </r>
  <r>
    <s v="STND-60743"/>
    <s v="Gateway-Walden, LLC"/>
    <s v="Gateway Walden LLC - 1834 Walden - Schaumburg"/>
    <s v="Occupancy Sensors"/>
    <s v="Indoor Lighting"/>
    <s v="Office"/>
    <n v="0"/>
    <n v="631.88400000000001"/>
    <n v="0.43056"/>
    <x v="0"/>
    <x v="0"/>
    <n v="8"/>
    <s v="Qty / 1,000"/>
    <m/>
    <s v="Private-Lighting"/>
    <s v="lighting"/>
    <n v="3"/>
    <n v="1"/>
    <s v="Lighting"/>
    <n v="0.91633259480590001"/>
    <n v="1.30467645558681"/>
    <n v="579.015905336331"/>
    <n v="0.56174149471745505"/>
    <n v="0.71"/>
    <n v="411.10129278879498"/>
    <n v="0.39883646124939298"/>
    <n v="2885"/>
    <n v="1.165"/>
    <n v="1.3779999999999999"/>
    <n v="2.5499999999999998E-2"/>
    <n v="0.55000000000000004"/>
    <n v="24.263431542460999"/>
    <d v="1900-01-16T07:56:40"/>
    <n v="43274"/>
    <n v="1.01912462757158"/>
    <n v="12.6737387004948"/>
    <n v="0"/>
    <n v="3288.8103423103598"/>
  </r>
  <r>
    <s v="STND-60743"/>
    <s v="Gateway-Walden, LLC"/>
    <s v="Gateway Walden LLC - 1834 Walden - Schaumburg"/>
    <s v="New Indoor LED Fixtures"/>
    <s v="Indoor Lighting"/>
    <s v="Office"/>
    <n v="0"/>
    <n v="229.53100000000001"/>
    <n v="5.1611999999999998E-2"/>
    <x v="0"/>
    <x v="0"/>
    <n v="15"/>
    <s v="Qty / 1,000"/>
    <m/>
    <s v="Private-Lighting"/>
    <s v="lighting"/>
    <n v="3"/>
    <n v="1"/>
    <s v="Lighting"/>
    <n v="0.91633259480590001"/>
    <n v="1.30467645558681"/>
    <n v="210.32673681839299"/>
    <n v="6.7336961225746297E-2"/>
    <n v="0.71"/>
    <n v="149.331983141059"/>
    <n v="4.7809242470279803E-2"/>
    <n v="2885"/>
    <n v="1.165"/>
    <n v="1.3779999999999999"/>
    <n v="2.5499999999999998E-2"/>
    <n v="0.55000000000000004"/>
    <n v="24.263431542460999"/>
    <d v="1900-01-16T07:56:40"/>
    <n v="43274"/>
    <n v="8.8846762403676297E-2"/>
    <n v="4.6037182737073099"/>
    <n v="0"/>
    <n v="2239.9797471158849"/>
  </r>
  <r>
    <s v="STND-60746"/>
    <s v="Gateway-Walden, LLC"/>
    <s v="Gateway Walden LLC - 1821 Walden Office Sqaure - Schuamburg"/>
    <s v="New Indoor LED Fixtures"/>
    <s v="Indoor Lighting"/>
    <s v="Office"/>
    <n v="0"/>
    <n v="3473.3380000000002"/>
    <n v="0.78101100000000001"/>
    <x v="0"/>
    <x v="0"/>
    <n v="15"/>
    <s v="Qty / 1,000"/>
    <m/>
    <s v="Private-Lighting"/>
    <s v="lighting"/>
    <n v="3"/>
    <n v="1"/>
    <s v="Lighting"/>
    <n v="0.91633259480590001"/>
    <n v="1.30467645558681"/>
    <n v="3182.7328221779298"/>
    <n v="1.01896666325431"/>
    <n v="0.71"/>
    <n v="2259.74030374633"/>
    <n v="0.72346633091055801"/>
    <n v="2885"/>
    <n v="1.165"/>
    <n v="1.3779999999999999"/>
    <n v="2.5499999999999998E-2"/>
    <n v="0.55000000000000004"/>
    <n v="24.263431542460999"/>
    <d v="1900-01-16T07:56:40"/>
    <n v="43323"/>
    <n v="1.34446056637328"/>
    <n v="69.664967352392495"/>
    <n v="0"/>
    <n v="33896.10455619495"/>
  </r>
  <r>
    <s v="STND-60746"/>
    <s v="Gateway-Walden, LLC"/>
    <s v="Gateway Walden LLC - 1821 Walden Office Sqaure - Schuamburg"/>
    <s v="Occupancy Sensors"/>
    <s v="Indoor Lighting"/>
    <s v="Office"/>
    <n v="0"/>
    <n v="663.47799999999995"/>
    <n v="0.45208799999999999"/>
    <x v="0"/>
    <x v="0"/>
    <n v="8"/>
    <s v="Qty / 1,000"/>
    <m/>
    <s v="Private-Lighting"/>
    <s v="lighting"/>
    <n v="3"/>
    <n v="1"/>
    <s v="Lighting"/>
    <n v="0.91633259480590001"/>
    <n v="1.30467645558681"/>
    <n v="607.96651733662895"/>
    <n v="0.58982856945332796"/>
    <n v="0.71"/>
    <n v="431.656227309006"/>
    <n v="0.41877828431186298"/>
    <n v="2885"/>
    <n v="1.165"/>
    <n v="1.3779999999999999"/>
    <n v="2.5499999999999998E-2"/>
    <n v="0.55000000000000004"/>
    <n v="24.263431542460999"/>
    <d v="1900-01-16T07:56:40"/>
    <n v="43323"/>
    <n v="1.07008085895016"/>
    <n v="13.3074216241065"/>
    <n v="0"/>
    <n v="3453.249818472048"/>
  </r>
  <r>
    <s v="STND-60747"/>
    <s v="Rosecrance Health Network"/>
    <s v="Rosecrance Health Network - 1021 N Mulford Rd - Rockford"/>
    <s v="Outdoor &amp; Garage - LED Fixtures"/>
    <s v="Outdoor &amp; Garage Lighting"/>
    <s v="Exterior"/>
    <n v="0"/>
    <n v="11017.040999999999"/>
    <n v="0"/>
    <x v="0"/>
    <x v="0"/>
    <n v="10.1978380583316"/>
    <s v="Qty / 1,000"/>
    <m/>
    <s v="Private-Lighting"/>
    <s v="lighting"/>
    <n v="3"/>
    <n v="1"/>
    <s v="Lighting"/>
    <n v="0.91633259480590001"/>
    <n v="1.30467645558681"/>
    <n v="10095.273766613"/>
    <n v="0"/>
    <n v="0.71"/>
    <n v="7167.6443742952197"/>
    <n v="0"/>
    <n v="4903"/>
    <n v="1"/>
    <n v="1"/>
    <n v="0"/>
    <n v="0"/>
    <n v="14.276973281664301"/>
    <d v="1900-01-09T04:44:53"/>
    <n v="43297"/>
    <n v="0"/>
    <n v="0"/>
    <n v="0"/>
    <n v="73094.476588774181"/>
  </r>
  <r>
    <s v="STND-60747"/>
    <s v="Rosecrance Health Network"/>
    <s v="Rosecrance Health Network - 1021 N Mulford Rd - Rockford"/>
    <s v="Outdoor &amp; Garage - LED Fixtures"/>
    <s v="Outdoor &amp; Garage Lighting"/>
    <s v="Exterior"/>
    <n v="0"/>
    <n v="1250.2650000000001"/>
    <n v="0"/>
    <x v="0"/>
    <x v="0"/>
    <n v="10.1978380583316"/>
    <s v="Qty / 1,000"/>
    <m/>
    <s v="Private-Lighting"/>
    <s v="lighting"/>
    <n v="3"/>
    <n v="1"/>
    <s v="Lighting"/>
    <n v="0.91633259480590001"/>
    <n v="1.30467645558681"/>
    <n v="1145.6585716449999"/>
    <n v="0"/>
    <n v="0.71"/>
    <n v="813.41758586794901"/>
    <n v="0"/>
    <n v="4903"/>
    <n v="1"/>
    <n v="1"/>
    <n v="0"/>
    <n v="0"/>
    <n v="14.276973281664301"/>
    <d v="1900-01-09T04:44:53"/>
    <n v="43297"/>
    <n v="0"/>
    <n v="0"/>
    <n v="0"/>
    <n v="8295.1008144803818"/>
  </r>
  <r>
    <s v="STND-60748"/>
    <s v="Terry L Seggebruch"/>
    <s v="Terry L Seggebruch / Seggebruch Farms - NS Minooka Rd 1E Brisbin Rd AUX Sable TWP - Morris"/>
    <s v="New Indoor LED Fixtures"/>
    <s v="Indoor Lighting"/>
    <s v="Miscellaneous"/>
    <n v="0"/>
    <n v="15071.286"/>
    <n v="3.22777"/>
    <x v="0"/>
    <x v="0"/>
    <n v="14.797277300976599"/>
    <s v="Qty / 1,000"/>
    <m/>
    <s v="Private-Lighting"/>
    <s v="lighting"/>
    <n v="3"/>
    <n v="1"/>
    <s v="Lighting"/>
    <n v="0.91633259480590001"/>
    <n v="1.30467645558681"/>
    <n v="13810.310607441799"/>
    <n v="4.2111955230494296"/>
    <n v="0.71"/>
    <n v="9805.3205312836999"/>
    <n v="2.9899488213650902"/>
    <n v="3379"/>
    <n v="1.0900000000000001"/>
    <n v="1.36"/>
    <n v="2.1999999999999999E-2"/>
    <n v="0.57999999999999996"/>
    <n v="20.7161882213673"/>
    <d v="1900-01-13T19:08:05"/>
    <n v="43251"/>
    <n v="5.3387367178618499"/>
    <n v="278.74021409515598"/>
    <n v="1"/>
    <n v="145092.0469263641"/>
  </r>
  <r>
    <s v="STND-60749"/>
    <s v="Charlies Tree Service Ltd"/>
    <s v="Charlie's Tree Service Ltd - 350 Elliott St - West Chicago"/>
    <s v="New Indoor LED Fixtures"/>
    <s v="Indoor Lighting"/>
    <s v="Warehouse"/>
    <n v="0"/>
    <n v="18855.473999999998"/>
    <n v="2.9840710000000001"/>
    <x v="0"/>
    <x v="0"/>
    <n v="9.5383441434566993"/>
    <s v="Qty / 1,000"/>
    <m/>
    <s v="Private-Lighting"/>
    <s v="lighting"/>
    <n v="3"/>
    <n v="1"/>
    <s v="Lighting"/>
    <n v="0.91633259480590001"/>
    <n v="1.30467645558681"/>
    <n v="17277.885416715199"/>
    <n v="3.89324717549938"/>
    <n v="0.71"/>
    <n v="12267.298645867801"/>
    <n v="2.76420549460456"/>
    <n v="5242"/>
    <n v="1"/>
    <n v="1.22"/>
    <n v="1.0999999999999999E-2"/>
    <n v="0.68"/>
    <n v="13.3536818008394"/>
    <d v="1900-01-08T12:55:13"/>
    <n v="43370"/>
    <n v="4.6929208962142903"/>
    <n v="190.056739583867"/>
    <n v="0"/>
    <n v="117009.71619484744"/>
  </r>
  <r>
    <s v="STND-60749"/>
    <s v="Charlies Tree Service Ltd"/>
    <s v="Charlie's Tree Service Ltd - 350 Elliott St - West Chicago"/>
    <s v="Outdoor &amp; Garage - LED Fixtures"/>
    <s v="Outdoor &amp; Garage Lighting"/>
    <s v="Exterior"/>
    <n v="0"/>
    <n v="10198.24"/>
    <n v="0"/>
    <x v="0"/>
    <x v="0"/>
    <n v="10.1978380583316"/>
    <s v="Qty / 1,000"/>
    <m/>
    <s v="Private-Lighting"/>
    <s v="lighting"/>
    <n v="3"/>
    <n v="1"/>
    <s v="Lighting"/>
    <n v="0.91633259480590001"/>
    <n v="1.30467645558681"/>
    <n v="9344.9797216533207"/>
    <n v="0"/>
    <n v="0.71"/>
    <n v="6634.9356023738601"/>
    <n v="0"/>
    <n v="4903"/>
    <n v="1"/>
    <n v="1"/>
    <n v="0"/>
    <n v="0"/>
    <n v="14.276973281664301"/>
    <d v="1900-01-09T04:44:53"/>
    <n v="43370"/>
    <n v="0"/>
    <n v="0"/>
    <n v="0"/>
    <n v="67661.998800467452"/>
  </r>
  <r>
    <s v="STND-60750"/>
    <s v="Park Ridge Recreation and Park District"/>
    <s v="Park Ridge Park District - 1515 W Touhy - Park Ridge"/>
    <s v="New Indoor LED Fixtures"/>
    <s v="Indoor Lighting"/>
    <s v="Miscellaneous (24/7)"/>
    <n v="0"/>
    <n v="45714.277999999998"/>
    <n v="5.0917919999999999"/>
    <x v="0"/>
    <x v="1"/>
    <n v="6.5651260504201696"/>
    <s v="Qty / 1,000"/>
    <m/>
    <s v="Public-Lighting"/>
    <s v="lighting"/>
    <n v="3"/>
    <n v="1"/>
    <s v="Lighting"/>
    <n v="0.99829244462109001"/>
    <n v="0.987374621353864"/>
    <n v="45636.218338708102"/>
    <n v="5.0275061980126301"/>
    <n v="0.71"/>
    <n v="32401.715020482799"/>
    <n v="3.5695294005889702"/>
    <n v="7616"/>
    <n v="1.1100000000000001"/>
    <n v="1.29"/>
    <n v="2.1999999999999999E-2"/>
    <n v="0.76"/>
    <n v="9.1911764705882408"/>
    <d v="1900-01-05T13:33:47"/>
    <n v="43224"/>
    <n v="5.1280152978505003"/>
    <n v="904.50162473115199"/>
    <n v="1"/>
    <n v="212721.34335926213"/>
  </r>
  <r>
    <s v="STND-60751"/>
    <s v="Rosecrance, Inc."/>
    <s v="Rosecrance Inc - 1601 University Dr - Rockford"/>
    <s v="Outdoor &amp; Garage - LED Fixtures"/>
    <s v="Outdoor &amp; Garage Lighting"/>
    <s v="Exterior"/>
    <n v="0"/>
    <n v="25966.288"/>
    <n v="0"/>
    <x v="0"/>
    <x v="0"/>
    <n v="10.1978380583316"/>
    <s v="Qty / 1,000"/>
    <m/>
    <s v="Private-Lighting"/>
    <s v="lighting"/>
    <n v="3"/>
    <n v="1"/>
    <s v="Lighting"/>
    <n v="0.91633259480590001"/>
    <n v="1.30467645558681"/>
    <n v="23793.756060517298"/>
    <n v="0"/>
    <n v="0.71"/>
    <n v="16893.5668029673"/>
    <n v="0"/>
    <n v="4903"/>
    <n v="1"/>
    <n v="1"/>
    <n v="0"/>
    <n v="0"/>
    <n v="14.276973281664301"/>
    <d v="1900-01-09T04:44:53"/>
    <n v="43302"/>
    <n v="0"/>
    <n v="0"/>
    <n v="0"/>
    <n v="172277.85848426723"/>
  </r>
  <r>
    <s v="STND-60751"/>
    <s v="Rosecrance, Inc."/>
    <s v="Rosecrance Inc - 1601 University Dr - Rockford"/>
    <s v="Outdoor &amp; Garage - LED Fixtures"/>
    <s v="Outdoor &amp; Garage Lighting"/>
    <s v="Exterior"/>
    <n v="0"/>
    <n v="14277.536"/>
    <n v="0"/>
    <x v="0"/>
    <x v="0"/>
    <n v="10.1978380583316"/>
    <s v="Qty / 1,000"/>
    <m/>
    <s v="Private-Lighting"/>
    <s v="lighting"/>
    <n v="3"/>
    <n v="1"/>
    <s v="Lighting"/>
    <n v="0.91633259480590001"/>
    <n v="1.30467645558681"/>
    <n v="13082.9716103146"/>
    <n v="0"/>
    <n v="0.71"/>
    <n v="9288.9098433233994"/>
    <n v="0"/>
    <n v="4903"/>
    <n v="1"/>
    <n v="1"/>
    <n v="0"/>
    <n v="0"/>
    <n v="14.276973281664301"/>
    <d v="1900-01-09T04:44:53"/>
    <n v="43302"/>
    <n v="0"/>
    <n v="0"/>
    <n v="0"/>
    <n v="94726.798320654387"/>
  </r>
  <r>
    <s v="STND-60751"/>
    <s v="Rosecrance, Inc."/>
    <s v="Rosecrance Inc - 1601 University Dr - Rockford"/>
    <s v="Outdoor &amp; Garage - LED Fixtures"/>
    <s v="Outdoor &amp; Garage Lighting"/>
    <s v="Exterior"/>
    <n v="0"/>
    <n v="5334.4639999999999"/>
    <n v="0"/>
    <x v="0"/>
    <x v="0"/>
    <n v="10.1978380583316"/>
    <s v="Qty / 1,000"/>
    <m/>
    <s v="Private-Lighting"/>
    <s v="lighting"/>
    <n v="3"/>
    <n v="1"/>
    <s v="Lighting"/>
    <n v="0.91633259480590001"/>
    <n v="1.30467645558681"/>
    <n v="4888.1432390186601"/>
    <n v="0"/>
    <n v="0.71"/>
    <n v="3470.5816997032498"/>
    <n v="0"/>
    <n v="4903"/>
    <n v="1"/>
    <n v="1"/>
    <n v="0"/>
    <n v="0"/>
    <n v="14.276973281664301"/>
    <d v="1900-01-09T04:44:53"/>
    <n v="43302"/>
    <n v="0"/>
    <n v="0"/>
    <n v="0"/>
    <n v="35392.43014178297"/>
  </r>
  <r>
    <s v="STND-60751"/>
    <s v="Rosecrance, Inc."/>
    <s v="Rosecrance Inc - 1601 University Dr - Rockford"/>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02"/>
    <n v="0"/>
    <n v="0"/>
    <n v="0"/>
    <n v="11255.31326200088"/>
  </r>
  <r>
    <s v="STND-60752"/>
    <s v="New Albertson's Inc"/>
    <s v="New Albertsons Inc - 423 E Dundee Rd #3474 - Palatine"/>
    <s v="Retrofit of Existing Indoor Fixtures to LED"/>
    <s v="Indoor Lighting"/>
    <s v="Grocery/convenience"/>
    <n v="0"/>
    <n v="4663.0969999999998"/>
    <n v="0.86955000000000005"/>
    <x v="0"/>
    <x v="0"/>
    <n v="10.727311735679001"/>
    <s v="Qty / 1,000"/>
    <m/>
    <s v="Private-Lighting"/>
    <s v="lighting"/>
    <n v="1"/>
    <n v="1"/>
    <s v="Lighting"/>
    <n v="0.99989942556735301"/>
    <n v="1.019640158801"/>
    <n v="4662.6280116648404"/>
    <n v="0.88662810008541304"/>
    <n v="0.71"/>
    <n v="3310.4658882820399"/>
    <n v="0.629505951060643"/>
    <n v="4661"/>
    <n v="1.07"/>
    <n v="1.24"/>
    <n v="2.9000000000000001E-2"/>
    <n v="0.745"/>
    <n v="15.018236429950701"/>
    <d v="1900-01-09T17:27:20"/>
    <n v="43380"/>
    <n v="0.95976196155597904"/>
    <n v="126.370291904935"/>
    <n v="0"/>
    <n v="35512.399573932933"/>
  </r>
  <r>
    <s v="STND-60752"/>
    <s v="New Albertson's Inc"/>
    <s v="New Albertsons Inc - 423 E Dundee Rd #3474 - Palatine"/>
    <s v="Retrofit of Existing Indoor Fixtures to LED"/>
    <s v="Indoor Lighting"/>
    <s v="Grocery/convenience"/>
    <n v="0"/>
    <n v="239.38900000000001"/>
    <n v="4.4639999999999999E-2"/>
    <x v="0"/>
    <x v="0"/>
    <n v="10.727311735679001"/>
    <s v="Qty / 1,000"/>
    <m/>
    <s v="Private-Lighting"/>
    <s v="lighting"/>
    <n v="1"/>
    <n v="1"/>
    <s v="Lighting"/>
    <n v="0.99989942556735301"/>
    <n v="1.019640158801"/>
    <n v="239.36492358714301"/>
    <n v="4.5516736688876798E-2"/>
    <n v="0.71"/>
    <n v="169.94909574687199"/>
    <n v="3.2316883049102497E-2"/>
    <n v="4661"/>
    <n v="1.07"/>
    <n v="1.24"/>
    <n v="2.9000000000000001E-2"/>
    <n v="0.745"/>
    <n v="15.018236429950701"/>
    <d v="1900-01-09T17:27:20"/>
    <n v="43380"/>
    <n v="4.9271202304477998E-2"/>
    <n v="6.4874605458197596"/>
    <n v="0"/>
    <n v="1823.096929273454"/>
  </r>
  <r>
    <s v="STND-60752"/>
    <s v="New Albertson's Inc"/>
    <s v="New Albertsons Inc - 423 E Dundee Rd #3474 - Palatine"/>
    <s v="Retrofit of Existing Indoor Fixtures to LED"/>
    <s v="Indoor Lighting"/>
    <s v="Grocery/convenience"/>
    <n v="0"/>
    <n v="7780.1409999999996"/>
    <n v="1.4508000000000001"/>
    <x v="0"/>
    <x v="0"/>
    <n v="10.727311735679001"/>
    <s v="Qty / 1,000"/>
    <m/>
    <s v="Private-Lighting"/>
    <s v="lighting"/>
    <n v="1"/>
    <n v="1"/>
    <s v="Lighting"/>
    <n v="0.99989942556735301"/>
    <n v="1.019640158801"/>
    <n v="7779.3585167330102"/>
    <n v="1.4792939423885001"/>
    <n v="0.71"/>
    <n v="5523.3445468804402"/>
    <n v="1.0502986990958301"/>
    <n v="4661"/>
    <n v="1.07"/>
    <n v="1.24"/>
    <n v="2.9000000000000001E-2"/>
    <n v="0.745"/>
    <n v="15.018236429950701"/>
    <d v="1900-01-09T17:27:20"/>
    <n v="43380"/>
    <n v="1.6013140748955399"/>
    <n v="210.84242708902499"/>
    <n v="0"/>
    <n v="59250.638777949156"/>
  </r>
  <r>
    <s v="STND-60752"/>
    <s v="New Albertson's Inc"/>
    <s v="New Albertsons Inc - 423 E Dundee Rd #3474 - Palatine"/>
    <s v="Retrofit of Existing Indoor Fixtures to LED"/>
    <s v="Indoor Lighting"/>
    <s v="Grocery/convenience"/>
    <n v="0"/>
    <n v="86733.612999999998"/>
    <n v="16.173629999999999"/>
    <x v="0"/>
    <x v="0"/>
    <n v="10.727311735679001"/>
    <s v="Qty / 1,000"/>
    <m/>
    <s v="Private-Lighting"/>
    <s v="lighting"/>
    <n v="1"/>
    <n v="1"/>
    <s v="Lighting"/>
    <n v="0.99989942556735301"/>
    <n v="1.019640158801"/>
    <n v="86724.889816081093"/>
    <n v="16.491282661588698"/>
    <n v="0.71"/>
    <n v="61574.671769417597"/>
    <n v="11.708810689728001"/>
    <n v="4661"/>
    <n v="1.07"/>
    <n v="1.24"/>
    <n v="2.9000000000000001E-2"/>
    <n v="0.745"/>
    <n v="15.018236429950701"/>
    <d v="1900-01-09T17:27:20"/>
    <n v="43380"/>
    <n v="17.851572484941201"/>
    <n v="2350.48766791248"/>
    <n v="0"/>
    <n v="660530.69909265579"/>
  </r>
  <r>
    <s v="STND-60752"/>
    <s v="New Albertson's Inc"/>
    <s v="New Albertsons Inc - 423 E Dundee Rd #3474 - Palatine"/>
    <s v="Retrofit of Existing Indoor Fixtures to LED"/>
    <s v="Indoor Lighting"/>
    <s v="Grocery/convenience"/>
    <n v="0"/>
    <n v="43688.485000000001"/>
    <n v="8.1468000000000007"/>
    <x v="0"/>
    <x v="0"/>
    <n v="10.727311735679001"/>
    <s v="Qty / 1,000"/>
    <m/>
    <s v="Private-Lighting"/>
    <s v="lighting"/>
    <n v="1"/>
    <n v="1"/>
    <s v="Lighting"/>
    <n v="0.99989942556735301"/>
    <n v="1.019640158801"/>
    <n v="43684.091055407902"/>
    <n v="8.3068044457200205"/>
    <n v="0.71"/>
    <n v="31015.704649339601"/>
    <n v="5.8978311564612103"/>
    <n v="4661"/>
    <n v="1.07"/>
    <n v="1.24"/>
    <n v="2.9000000000000001E-2"/>
    <n v="0.745"/>
    <n v="15.018236429950701"/>
    <d v="1900-01-09T17:27:20"/>
    <n v="43380"/>
    <n v="8.9919944205672397"/>
    <n v="1183.9613463615201"/>
    <n v="0"/>
    <n v="332715.13247521443"/>
  </r>
  <r>
    <s v="STND-60752"/>
    <s v="New Albertson's Inc"/>
    <s v="New Albertsons Inc - 423 E Dundee Rd #3474 - Palatine"/>
    <s v="Retrofit of Existing Indoor Fixtures to LED"/>
    <s v="Indoor Lighting"/>
    <s v="Grocery/convenience"/>
    <n v="0"/>
    <n v="215908.89300000001"/>
    <n v="40.261560000000003"/>
    <x v="0"/>
    <x v="0"/>
    <n v="10.727311735679001"/>
    <s v="Qty / 1,000"/>
    <m/>
    <s v="Private-Lighting"/>
    <s v="lighting"/>
    <n v="1"/>
    <n v="1"/>
    <s v="Lighting"/>
    <n v="0.99989942556735301"/>
    <n v="1.019640158801"/>
    <n v="215887.178085583"/>
    <n v="41.052303431976199"/>
    <n v="0.71"/>
    <n v="153279.89644076399"/>
    <n v="29.147135436703099"/>
    <n v="4661"/>
    <n v="1.07"/>
    <n v="1.24"/>
    <n v="2.9000000000000001E-2"/>
    <n v="0.745"/>
    <n v="15.018236429950701"/>
    <d v="1900-01-09T17:27:20"/>
    <n v="43380"/>
    <n v="44.438518545113801"/>
    <n v="5851.1478172728102"/>
    <n v="0"/>
    <n v="1644281.2319326694"/>
  </r>
  <r>
    <s v="STND-60752"/>
    <s v="New Albertson's Inc"/>
    <s v="New Albertsons Inc - 423 E Dundee Rd #3474 - Palatine"/>
    <s v="LED Refrigerated Display Case Lighting for Open and Closed Cases"/>
    <s v="Refrigeration"/>
    <s v="Grocery/convenience"/>
    <n v="0"/>
    <n v="60305.85"/>
    <n v="7.1764999999999999"/>
    <x v="2"/>
    <x v="0"/>
    <n v="8.6177180282661094"/>
    <s v="ΔkWpeak / CF"/>
    <n v="0.69"/>
    <s v="Private-Lighting"/>
    <s v="lighting"/>
    <n v="1"/>
    <n v="1"/>
    <s v="Non-Lighting"/>
    <n v="0.99989942556735301"/>
    <n v="1.019640158801"/>
    <n v="60299.784773350897"/>
    <n v="7.3174475996353996"/>
    <n v="0.7"/>
    <n v="42209.849341345704"/>
    <n v="5.1222133197447803"/>
    <n v="4661"/>
    <n v="1.07"/>
    <n v="1.24"/>
    <n v="2.9000000000000001E-2"/>
    <n v="0.745"/>
    <n v="15.018236429950701"/>
    <d v="1900-01-09T17:27:20"/>
    <n v="43380"/>
    <n v="10.604996521210699"/>
    <n v="0"/>
    <n v="0"/>
    <n v="363752.57963931124"/>
  </r>
  <r>
    <s v="STND-60752"/>
    <s v="New Albertson's Inc"/>
    <s v="New Albertsons Inc - 423 E Dundee Rd #3474 - Palatine"/>
    <s v="LED Refrigerated Display Case Lighting for Open and Closed Cases"/>
    <s v="Refrigeration"/>
    <s v="Grocery/convenience"/>
    <n v="0"/>
    <n v="64462.48"/>
    <n v="7.67136"/>
    <x v="2"/>
    <x v="0"/>
    <n v="8.6177180282661094"/>
    <s v="ΔkWpeak / CF"/>
    <n v="0.69"/>
    <s v="Private-Lighting"/>
    <s v="lighting"/>
    <n v="1"/>
    <n v="1"/>
    <s v="Non-Lighting"/>
    <n v="0.99989942556735301"/>
    <n v="1.019640158801"/>
    <n v="64455.996722647003"/>
    <n v="7.8220267286196696"/>
    <n v="0.7"/>
    <n v="45119.197705852901"/>
    <n v="5.4754187100337699"/>
    <n v="4661"/>
    <n v="1.07"/>
    <n v="1.24"/>
    <n v="2.9000000000000001E-2"/>
    <n v="0.745"/>
    <n v="15.018236429950701"/>
    <d v="1900-01-09T17:27:20"/>
    <n v="43380"/>
    <n v="11.3362706211879"/>
    <n v="0"/>
    <n v="0"/>
    <n v="388824.52349063143"/>
  </r>
  <r>
    <s v="STND-60754"/>
    <s v="Forsyth Building, LLC"/>
    <s v="Forsyth Building LLC - 1011 Lake St Suite 313 - Oak Park"/>
    <s v="New Indoor LED Fixtures"/>
    <s v="Indoor Lighting"/>
    <s v="Office"/>
    <n v="0"/>
    <n v="3375.45"/>
    <n v="0.75900000000000001"/>
    <x v="0"/>
    <x v="0"/>
    <n v="15"/>
    <s v="Qty / 1,000"/>
    <m/>
    <s v="Private-Lighting"/>
    <s v="lighting"/>
    <n v="3"/>
    <n v="1"/>
    <s v="Lighting"/>
    <n v="0.91633259480590001"/>
    <n v="1.30467645558681"/>
    <n v="3093.0348571375698"/>
    <n v="0.99024942979038599"/>
    <n v="0.71"/>
    <n v="2196.0547485676798"/>
    <n v="0.703077095151174"/>
    <n v="2885"/>
    <n v="1.165"/>
    <n v="1.3779999999999999"/>
    <n v="2.5499999999999998E-2"/>
    <n v="0.55000000000000004"/>
    <n v="24.263431542460999"/>
    <d v="1900-01-16T07:56:40"/>
    <n v="43344"/>
    <n v="1.3065700353481799"/>
    <n v="67.701621336487705"/>
    <n v="0"/>
    <n v="32940.821228515197"/>
  </r>
  <r>
    <s v="STND-60755"/>
    <s v="Harvest Baptist Church of Oswego"/>
    <s v="Harvest Baptist Church of Oswego - 5315 Douglas Rd - Oswego"/>
    <s v="Outdoor &amp; Garage - LED Fixtures"/>
    <s v="Outdoor &amp; Garage Lighting"/>
    <s v="Exterior"/>
    <n v="0"/>
    <n v="21989.955000000002"/>
    <n v="0"/>
    <x v="0"/>
    <x v="0"/>
    <n v="10.1978380583316"/>
    <s v="Qty / 1,000"/>
    <m/>
    <s v="Private-Lighting"/>
    <s v="lighting"/>
    <n v="3"/>
    <n v="1"/>
    <s v="Lighting"/>
    <n v="0.91633259480590001"/>
    <n v="1.30467645558681"/>
    <n v="20150.112524814998"/>
    <n v="0"/>
    <n v="0.71"/>
    <n v="14306.5798926186"/>
    <n v="0"/>
    <n v="4903"/>
    <n v="1"/>
    <n v="1"/>
    <n v="0"/>
    <n v="0"/>
    <n v="14.276973281664301"/>
    <d v="1900-01-09T04:44:53"/>
    <n v="43306"/>
    <n v="0"/>
    <n v="0"/>
    <n v="0"/>
    <n v="145896.18491350758"/>
  </r>
  <r>
    <s v="STND-60755"/>
    <s v="Harvest Baptist Church of Oswego"/>
    <s v="Harvest Baptist Church of Oswego - 5315 Douglas Rd - Oswego"/>
    <s v="Outdoor &amp; Garage - LED Fixtures"/>
    <s v="Outdoor &amp; Garage Lighting"/>
    <s v="Exterior"/>
    <n v="0"/>
    <n v="35522.235000000001"/>
    <n v="0"/>
    <x v="0"/>
    <x v="0"/>
    <n v="10.1978380583316"/>
    <s v="Qty / 1,000"/>
    <m/>
    <s v="Private-Lighting"/>
    <s v="lighting"/>
    <n v="3"/>
    <n v="1"/>
    <s v="Lighting"/>
    <n v="0.91633259480590001"/>
    <n v="1.30467645558681"/>
    <n v="32550.181770855001"/>
    <n v="0"/>
    <n v="0.71"/>
    <n v="23110.629057307"/>
    <n v="0"/>
    <n v="4903"/>
    <n v="1"/>
    <n v="1"/>
    <n v="0"/>
    <n v="0"/>
    <n v="14.276973281664301"/>
    <d v="1900-01-09T04:44:53"/>
    <n v="43306"/>
    <n v="0"/>
    <n v="0"/>
    <n v="0"/>
    <n v="235678.45255258947"/>
  </r>
  <r>
    <s v="STND-60755"/>
    <s v="Harvest Baptist Church of Oswego"/>
    <s v="Harvest Baptist Church of Oswego - 5315 Douglas Rd - Oswego"/>
    <s v="Outdoor &amp; Garage - LED Fixtures"/>
    <s v="Outdoor &amp; Garage Lighting"/>
    <s v="Exterior"/>
    <n v="0"/>
    <n v="7276.0519999999997"/>
    <n v="0"/>
    <x v="0"/>
    <x v="0"/>
    <n v="10.1978380583316"/>
    <s v="Qty / 1,000"/>
    <m/>
    <s v="Private-Lighting"/>
    <s v="lighting"/>
    <n v="3"/>
    <n v="1"/>
    <s v="Lighting"/>
    <n v="0.91633259480590001"/>
    <n v="1.30467645558681"/>
    <n v="6667.2836091026602"/>
    <n v="0"/>
    <n v="0.71"/>
    <n v="4733.7713624628896"/>
    <n v="0"/>
    <n v="4903"/>
    <n v="1"/>
    <n v="1"/>
    <n v="0"/>
    <n v="0"/>
    <n v="14.276973281664301"/>
    <d v="1900-01-09T04:44:53"/>
    <n v="43306"/>
    <n v="0"/>
    <n v="0"/>
    <n v="0"/>
    <n v="48274.233759564289"/>
  </r>
  <r>
    <s v="STND-60758"/>
    <s v="County of Stephenson"/>
    <s v="Stephenson County Jail - 1583 S Adams Ave - Freeport"/>
    <s v="Retrofit of Existing Indoor Fixtures to LED"/>
    <s v="Indoor Lighting"/>
    <s v="Miscellaneous (24/7)"/>
    <n v="0"/>
    <n v="20543.322"/>
    <n v="2.288176"/>
    <x v="0"/>
    <x v="1"/>
    <n v="6.5651260504201696"/>
    <s v="Qty / 1,000"/>
    <m/>
    <s v="Public-Lighting"/>
    <s v="lighting"/>
    <n v="3"/>
    <n v="1"/>
    <s v="Lighting"/>
    <n v="0.99829244462109001"/>
    <n v="0.987374621353864"/>
    <n v="20508.243140018199"/>
    <n v="2.2592869115909999"/>
    <n v="0.71"/>
    <n v="14560.852629412901"/>
    <n v="1.60409370722961"/>
    <n v="7616"/>
    <n v="1.1100000000000001"/>
    <n v="1.29"/>
    <n v="2.1999999999999999E-2"/>
    <n v="0.76"/>
    <n v="9.1911764705882408"/>
    <d v="1900-01-05T13:33:47"/>
    <n v="43264"/>
    <n v="2.3044542141891098"/>
    <n v="406.46968385621699"/>
    <n v="0"/>
    <n v="95593.832913687656"/>
  </r>
  <r>
    <s v="STND-60759"/>
    <s v="1550 Spring Rd LLC"/>
    <s v="1550 Spring Rd LLC c/o Suburban Real Estate Services-1550 Spring Rd #1550-Oak Brook"/>
    <s v="New Indoor LED Fixtures"/>
    <s v="Indoor Lighting"/>
    <s v="Office"/>
    <n v="0"/>
    <n v="5346.7129999999997"/>
    <n v="1.202256"/>
    <x v="0"/>
    <x v="0"/>
    <n v="15"/>
    <s v="Qty / 1,000"/>
    <m/>
    <s v="Private-Lighting"/>
    <s v="lighting"/>
    <n v="3"/>
    <n v="1"/>
    <s v="Lighting"/>
    <n v="0.91633259480590001"/>
    <n v="1.30467645558681"/>
    <n v="4899.3673969724396"/>
    <n v="1.56855509678797"/>
    <n v="0.71"/>
    <n v="3478.5508518504298"/>
    <n v="1.1136741187194601"/>
    <n v="2885"/>
    <n v="1.165"/>
    <n v="1.3779999999999999"/>
    <n v="2.5499999999999998E-2"/>
    <n v="0.55000000000000004"/>
    <n v="24.263431542460999"/>
    <d v="1900-01-16T07:56:40"/>
    <n v="43264"/>
    <n v="2.0696069359915201"/>
    <n v="107.23937220841"/>
    <n v="0"/>
    <n v="52178.262777756448"/>
  </r>
  <r>
    <s v="STND-60759"/>
    <s v="1550 Spring Rd LLC"/>
    <s v="1550 Spring Rd LLC c/o Suburban Real Estate Services-1550 Spring Rd #1550-Oak Brook"/>
    <s v="Retrofit of Existing Indoor Fixtures to LED"/>
    <s v="Indoor Lighting"/>
    <s v="Office"/>
    <n v="0"/>
    <n v="4192.3090000000002"/>
    <n v="0.94267800000000002"/>
    <x v="0"/>
    <x v="0"/>
    <n v="15"/>
    <s v="Qty / 1,000"/>
    <m/>
    <s v="Private-Lighting"/>
    <s v="lighting"/>
    <n v="3"/>
    <n v="1"/>
    <s v="Lighting"/>
    <n v="0.91633259480590001"/>
    <n v="1.30467645558681"/>
    <n v="3841.5493841981302"/>
    <n v="1.2298897917996601"/>
    <n v="0.71"/>
    <n v="2727.5000627806699"/>
    <n v="0.87322175217775799"/>
    <n v="2885"/>
    <n v="1.165"/>
    <n v="1.3779999999999999"/>
    <n v="2.5499999999999998E-2"/>
    <n v="0.55000000000000004"/>
    <n v="24.263431542460999"/>
    <d v="1900-01-16T07:56:40"/>
    <n v="43264"/>
    <n v="1.62275998390244"/>
    <n v="84.0854157056242"/>
    <n v="0"/>
    <n v="40912.500941710045"/>
  </r>
  <r>
    <s v="STND-60759"/>
    <s v="1550 Spring Rd LLC"/>
    <s v="1550 Spring Rd LLC c/o Suburban Real Estate Services-1550 Spring Rd #1550-Oak Brook"/>
    <s v="Occupancy Sensors Plus Daylighting Controls"/>
    <s v="Indoor Lighting"/>
    <s v="Office"/>
    <n v="0"/>
    <n v="485.28699999999998"/>
    <n v="0.117642"/>
    <x v="0"/>
    <x v="0"/>
    <n v="8"/>
    <s v="Qty / 1,000"/>
    <m/>
    <s v="Private-Lighting"/>
    <s v="lighting"/>
    <n v="3"/>
    <n v="1"/>
    <s v="Lighting"/>
    <n v="0.91633259480590001"/>
    <n v="1.30467645558681"/>
    <n v="444.68429593557101"/>
    <n v="0.15348474758814301"/>
    <n v="0.71"/>
    <n v="315.72585011425502"/>
    <n v="0.10897417078758199"/>
    <n v="2885"/>
    <n v="1.165"/>
    <n v="1.3779999999999999"/>
    <n v="2.5499999999999998E-2"/>
    <n v="0.55000000000000004"/>
    <n v="24.263431542460999"/>
    <d v="1900-01-16T07:56:40"/>
    <n v="43264"/>
    <n v="0.20251319117052799"/>
    <n v="9.7334330870017602"/>
    <n v="0"/>
    <n v="2525.8068009140402"/>
  </r>
  <r>
    <s v="STND-60760"/>
    <s v="Community High School District #155"/>
    <s v="Community High School District 155 - 2208 Three Oaks Rd - Cary"/>
    <s v="New Indoor LED Fixtures"/>
    <s v="Indoor Lighting"/>
    <s v="K-12 School"/>
    <n v="0"/>
    <n v="29695.864000000001"/>
    <n v="8.0974079999999997"/>
    <x v="0"/>
    <x v="1"/>
    <n v="15"/>
    <s v="Qty / 1,000"/>
    <m/>
    <s v="Public-Lighting"/>
    <s v="lighting"/>
    <n v="3"/>
    <n v="1"/>
    <s v="Lighting"/>
    <n v="0.99829244462109001"/>
    <n v="0.987374621353864"/>
    <n v="29645.156667695399"/>
    <n v="7.9951751579477497"/>
    <n v="0.71"/>
    <n v="21048.0612340638"/>
    <n v="5.6765743621429001"/>
    <n v="2979"/>
    <n v="1.17333333333333"/>
    <n v="1.323"/>
    <n v="2.1333333333333301E-2"/>
    <n v="0.72"/>
    <n v="23.497818059751602"/>
    <d v="1900-01-15T18:49:11"/>
    <n v="43336"/>
    <n v="8.3933559649237299"/>
    <n v="539.00284850355297"/>
    <n v="0"/>
    <n v="315720.91851095698"/>
  </r>
  <r>
    <s v="STND-60760"/>
    <s v="Community High School District #155"/>
    <s v="Community High School District 155 - 2208 Three Oaks Rd - Cary"/>
    <s v="New Indoor LED Fixtures"/>
    <s v="Indoor Lighting"/>
    <s v="K-12 School"/>
    <n v="0"/>
    <n v="8643.866"/>
    <n v="2.356992"/>
    <x v="0"/>
    <x v="1"/>
    <n v="15"/>
    <s v="Qty / 1,000"/>
    <m/>
    <s v="Public-Lighting"/>
    <s v="lighting"/>
    <n v="3"/>
    <n v="1"/>
    <s v="Lighting"/>
    <n v="0.99829244462109001"/>
    <n v="0.987374621353864"/>
    <n v="8629.1061201171306"/>
    <n v="2.3272340835340901"/>
    <n v="0.71"/>
    <n v="6126.6653452831597"/>
    <n v="1.6523361993092001"/>
    <n v="2979"/>
    <n v="1.17333333333333"/>
    <n v="1.323"/>
    <n v="2.1333333333333301E-2"/>
    <n v="0.72"/>
    <n v="23.497818059751602"/>
    <d v="1900-01-15T18:49:11"/>
    <n v="43336"/>
    <n v="2.4431364780529199"/>
    <n v="156.89283854758401"/>
    <n v="0"/>
    <n v="91899.980179247388"/>
  </r>
  <r>
    <s v="STND-60760"/>
    <s v="Community High School District #155"/>
    <s v="Community High School District 155 - 2208 Three Oaks Rd - Cary"/>
    <s v="New Indoor LED Fixtures"/>
    <s v="Indoor Lighting"/>
    <s v="K-12 School"/>
    <n v="0"/>
    <n v="10163.513999999999"/>
    <n v="2.771366"/>
    <x v="0"/>
    <x v="1"/>
    <n v="15"/>
    <s v="Qty / 1,000"/>
    <m/>
    <s v="Public-Lighting"/>
    <s v="lighting"/>
    <n v="3"/>
    <n v="1"/>
    <s v="Lighting"/>
    <n v="0.99829244462109001"/>
    <n v="0.987374621353864"/>
    <n v="10146.1592370007"/>
    <n v="2.7363764548829699"/>
    <n v="0.71"/>
    <n v="7203.7730582704799"/>
    <n v="1.94282728296691"/>
    <n v="2979"/>
    <n v="1.17333333333333"/>
    <n v="1.323"/>
    <n v="2.1333333333333301E-2"/>
    <n v="0.72"/>
    <n v="23.497818059751602"/>
    <d v="1900-01-15T18:49:11"/>
    <n v="43336"/>
    <n v="2.8726552184460501"/>
    <n v="184.47562249092101"/>
    <n v="0"/>
    <n v="108056.5958740572"/>
  </r>
  <r>
    <s v="STND-60761"/>
    <s v="Tangent Technologies LLC"/>
    <s v="Tangent Technologies - 1001 Sullivan Rd - Aurora"/>
    <s v="Conversion of DC drives in Plastic Extruders to AC drives"/>
    <s v="Industrial"/>
    <s v="Manufacturing"/>
    <n v="0"/>
    <n v="51900"/>
    <n v="8.6999999999999993"/>
    <x v="5"/>
    <x v="0"/>
    <n v="15"/>
    <s v="ΔkWpeak / CF"/>
    <n v="1"/>
    <s v="Private-Non-Lighting"/>
    <s v="non_lighting"/>
    <n v="3"/>
    <n v="1"/>
    <s v="Non-Lighting"/>
    <n v="0.98952339343681495"/>
    <n v="0.43468415683807998"/>
    <n v="51356.264119370702"/>
    <n v="3.7817521644913001"/>
    <n v="0.7"/>
    <n v="35949.384883559498"/>
    <n v="2.6472265151439101"/>
    <n v="4618"/>
    <n v="1.02"/>
    <n v="1.04"/>
    <n v="1.2E-2"/>
    <n v="0.81"/>
    <n v="15.158077089649201"/>
    <d v="1900-01-09T19:51:10"/>
    <n v="43249"/>
    <n v="3.7817521644913001"/>
    <n v="0"/>
    <n v="1"/>
    <n v="539240.77325339243"/>
  </r>
  <r>
    <s v="STND-60762"/>
    <s v="Temperature Equipment Corp"/>
    <s v="Temperature Equipment Corp - 17725 Volbrecht Rd - Lansing"/>
    <s v="New Indoor LED Fixtures"/>
    <s v="Indoor Lighting"/>
    <s v="Warehouse"/>
    <n v="0"/>
    <n v="27258.400000000001"/>
    <n v="4.3139200000000004"/>
    <x v="0"/>
    <x v="0"/>
    <n v="9.5383441434566993"/>
    <s v="Qty / 1,000"/>
    <m/>
    <s v="Private-Lighting"/>
    <s v="lighting"/>
    <n v="1"/>
    <n v="1"/>
    <s v="Lighting"/>
    <n v="0.99989942556735301"/>
    <n v="1.019640158801"/>
    <n v="27255.6585018851"/>
    <n v="4.3986460738548301"/>
    <n v="0.71"/>
    <n v="19351.517536338401"/>
    <n v="3.1230387124369301"/>
    <n v="5242"/>
    <n v="1"/>
    <n v="1.22"/>
    <n v="1.0999999999999999E-2"/>
    <n v="0.68"/>
    <n v="13.3536818008394"/>
    <d v="1900-01-08T12:55:13"/>
    <n v="43406"/>
    <n v="5.3021288257652204"/>
    <n v="299.81224352073599"/>
    <n v="0"/>
    <n v="184581.433959733"/>
  </r>
  <r>
    <s v="STND-60762"/>
    <s v="Temperature Equipment Corp"/>
    <s v="Temperature Equipment Corp - 17725 Volbrecht Rd - Lansing"/>
    <s v="New Indoor LED Fixtures"/>
    <s v="Indoor Lighting"/>
    <s v="Warehouse"/>
    <n v="0"/>
    <n v="261104.02"/>
    <n v="41.322375999999998"/>
    <x v="0"/>
    <x v="0"/>
    <n v="9.5383441434566993"/>
    <s v="Qty / 1,000"/>
    <m/>
    <s v="Private-Lighting"/>
    <s v="lighting"/>
    <n v="1"/>
    <n v="1"/>
    <s v="Lighting"/>
    <n v="0.99989942556735301"/>
    <n v="1.019640158801"/>
    <n v="261077.759611327"/>
    <n v="42.1339540266748"/>
    <n v="0.71"/>
    <n v="185365.20932404199"/>
    <n v="29.9151073589391"/>
    <n v="5242"/>
    <n v="1"/>
    <n v="1.22"/>
    <n v="1.0999999999999999E-2"/>
    <n v="0.68"/>
    <n v="13.3536818008394"/>
    <d v="1900-01-08T12:55:13"/>
    <n v="43406"/>
    <n v="50.788276309878"/>
    <n v="2871.85535572459"/>
    <n v="0"/>
    <n v="1768077.1587566012"/>
  </r>
  <r>
    <s v="STND-60762"/>
    <s v="Temperature Equipment Corp"/>
    <s v="Temperature Equipment Corp - 17725 Volbrecht Rd - Lansing"/>
    <s v="New Indoor LED Fixtures"/>
    <s v="Indoor Lighting"/>
    <s v="Warehouse"/>
    <n v="0"/>
    <n v="4246.0200000000004"/>
    <n v="0.67197600000000002"/>
    <x v="0"/>
    <x v="0"/>
    <n v="9.5383441434566993"/>
    <s v="Qty / 1,000"/>
    <m/>
    <s v="Private-Lighting"/>
    <s v="lighting"/>
    <n v="1"/>
    <n v="1"/>
    <s v="Lighting"/>
    <n v="0.99989942556735301"/>
    <n v="1.019640158801"/>
    <n v="4245.5929589474899"/>
    <n v="0.68517371535046301"/>
    <n v="0.71"/>
    <n v="3014.37100085272"/>
    <n v="0.48647333789882902"/>
    <n v="5242"/>
    <n v="1"/>
    <n v="1.22"/>
    <n v="1.0999999999999999E-2"/>
    <n v="0.68"/>
    <n v="13.3536818008394"/>
    <d v="1900-01-08T12:55:13"/>
    <n v="43406"/>
    <n v="0.82590852862881303"/>
    <n v="46.701522548422403"/>
    <n v="0"/>
    <n v="28752.107982189253"/>
  </r>
  <r>
    <s v="STND-60762"/>
    <s v="Temperature Equipment Corp"/>
    <s v="Temperature Equipment Corp - 17725 Volbrecht Rd - Lansing"/>
    <s v="New Indoor LED Fixtures"/>
    <s v="Indoor Lighting"/>
    <s v="Warehouse"/>
    <n v="0"/>
    <n v="24883.774000000001"/>
    <n v="3.9381110000000001"/>
    <x v="0"/>
    <x v="0"/>
    <n v="9.5383441434566993"/>
    <s v="Qty / 1,000"/>
    <m/>
    <s v="Private-Lighting"/>
    <s v="lighting"/>
    <n v="1"/>
    <n v="1"/>
    <s v="Lighting"/>
    <n v="0.99989942556735301"/>
    <n v="1.019640158801"/>
    <n v="24881.271328547798"/>
    <n v="4.0154561254159802"/>
    <n v="0.71"/>
    <n v="17665.702643269"/>
    <n v="2.8509738490453498"/>
    <n v="5242"/>
    <n v="1"/>
    <n v="1.22"/>
    <n v="1.0999999999999999E-2"/>
    <n v="0.68"/>
    <n v="13.3536818008394"/>
    <d v="1900-01-08T12:55:13"/>
    <n v="43406"/>
    <n v="4.8402315880134799"/>
    <n v="273.69398461402602"/>
    <n v="0"/>
    <n v="168501.55134747238"/>
  </r>
  <r>
    <s v="STND-60762"/>
    <s v="Temperature Equipment Corp"/>
    <s v="Temperature Equipment Corp - 17725 Volbrecht Rd - Lansing"/>
    <s v="New Indoor LED Fixtures"/>
    <s v="Indoor Lighting"/>
    <s v="Warehouse"/>
    <n v="0"/>
    <n v="1258.08"/>
    <n v="0.199104"/>
    <x v="0"/>
    <x v="0"/>
    <n v="9.5383441434566993"/>
    <s v="Qty / 1,000"/>
    <m/>
    <s v="Private-Lighting"/>
    <s v="lighting"/>
    <n v="1"/>
    <n v="1"/>
    <s v="Lighting"/>
    <n v="0.99989942556735301"/>
    <n v="1.019640158801"/>
    <n v="1257.95346931777"/>
    <n v="0.20301443417791501"/>
    <n v="0.71"/>
    <n v="893.14696321561996"/>
    <n v="0.14414024826631999"/>
    <n v="5242"/>
    <n v="1"/>
    <n v="1.22"/>
    <n v="1.0999999999999999E-2"/>
    <n v="0.68"/>
    <n v="13.3536818008394"/>
    <d v="1900-01-08T12:55:13"/>
    <n v="43406"/>
    <n v="0.24471363811224101"/>
    <n v="13.8374881624955"/>
    <n v="0"/>
    <n v="8519.1431058338439"/>
  </r>
  <r>
    <s v="STND-60762"/>
    <s v="Temperature Equipment Corp"/>
    <s v="Temperature Equipment Corp - 17725 Volbrecht Rd - Lansing"/>
    <s v="New Indoor LED Fixtures"/>
    <s v="Indoor Lighting"/>
    <s v="Warehouse"/>
    <n v="0"/>
    <n v="629.04"/>
    <n v="9.9552000000000002E-2"/>
    <x v="0"/>
    <x v="0"/>
    <n v="9.5383441434566993"/>
    <s v="Qty / 1,000"/>
    <m/>
    <s v="Private-Lighting"/>
    <s v="lighting"/>
    <n v="1"/>
    <n v="1"/>
    <s v="Lighting"/>
    <n v="0.99989942556735301"/>
    <n v="1.019640158801"/>
    <n v="628.97673465888704"/>
    <n v="0.101507217088958"/>
    <n v="0.71"/>
    <n v="446.57348160780998"/>
    <n v="7.2070124133159899E-2"/>
    <n v="5242"/>
    <n v="1"/>
    <n v="1.22"/>
    <n v="1.0999999999999999E-2"/>
    <n v="0.68"/>
    <n v="13.3536818008394"/>
    <d v="1900-01-08T12:55:13"/>
    <n v="43406"/>
    <n v="0.12235681905612"/>
    <n v="6.9187440812477599"/>
    <n v="0"/>
    <n v="4259.571552916922"/>
  </r>
  <r>
    <s v="STND-60762"/>
    <s v="Temperature Equipment Corp"/>
    <s v="Temperature Equipment Corp - 17725 Volbrecht Rd - Lansing"/>
    <s v="New Indoor LED Fixtures"/>
    <s v="Indoor Lighting"/>
    <s v="Warehouse"/>
    <n v="0"/>
    <n v="1635.5039999999999"/>
    <n v="0.25883499999999998"/>
    <x v="0"/>
    <x v="0"/>
    <n v="9.5383441434566993"/>
    <s v="Qty / 1,000"/>
    <m/>
    <s v="Private-Lighting"/>
    <s v="lighting"/>
    <n v="1"/>
    <n v="1"/>
    <s v="Lighting"/>
    <n v="0.99989942556735301"/>
    <n v="1.019640158801"/>
    <n v="1635.33951011311"/>
    <n v="0.26391856050325802"/>
    <n v="0.71"/>
    <n v="1161.09105218031"/>
    <n v="0.18738217795731299"/>
    <n v="5242"/>
    <n v="1"/>
    <n v="1.22"/>
    <n v="1.0999999999999999E-2"/>
    <n v="0.68"/>
    <n v="13.3536818008394"/>
    <d v="1900-01-08T12:55:13"/>
    <n v="43406"/>
    <n v="0.31812748373102401"/>
    <n v="17.988734611244201"/>
    <n v="0"/>
    <n v="11074.886037584038"/>
  </r>
  <r>
    <s v="STND-60762"/>
    <s v="Temperature Equipment Corp"/>
    <s v="Temperature Equipment Corp - 17725 Volbrecht Rd - Lansing"/>
    <s v="New Indoor LED Fixtures"/>
    <s v="Indoor Lighting"/>
    <s v="Warehouse"/>
    <n v="0"/>
    <n v="29355.200000000001"/>
    <n v="4.6457600000000001"/>
    <x v="0"/>
    <x v="0"/>
    <n v="9.5383441434566993"/>
    <s v="Qty / 1,000"/>
    <m/>
    <s v="Private-Lighting"/>
    <s v="lighting"/>
    <n v="1"/>
    <n v="1"/>
    <s v="Lighting"/>
    <n v="0.99989942556735301"/>
    <n v="1.019640158801"/>
    <n v="29352.2476174148"/>
    <n v="4.7370034641513499"/>
    <n v="0.71"/>
    <n v="20840.095808364498"/>
    <n v="3.3632724595474599"/>
    <n v="5242"/>
    <n v="1"/>
    <n v="1.22"/>
    <n v="1.0999999999999999E-2"/>
    <n v="0.68"/>
    <n v="13.3536818008394"/>
    <d v="1900-01-08T12:55:13"/>
    <n v="43406"/>
    <n v="5.7099848892856198"/>
    <n v="322.87472379156202"/>
    <n v="0"/>
    <n v="198780.00580279002"/>
  </r>
  <r>
    <s v="STND-60762"/>
    <s v="Temperature Equipment Corp"/>
    <s v="Temperature Equipment Corp - 17725 Volbrecht Rd - Lansing"/>
    <s v="Outdoor &amp; Garage - LED Fixtures"/>
    <s v="Outdoor &amp; Garage Lighting"/>
    <s v="Exterior"/>
    <n v="0"/>
    <n v="10296.299999999999"/>
    <n v="0"/>
    <x v="0"/>
    <x v="0"/>
    <n v="10.1978380583316"/>
    <s v="Qty / 1,000"/>
    <m/>
    <s v="Private-Lighting"/>
    <s v="lighting"/>
    <n v="1"/>
    <n v="1"/>
    <s v="Lighting"/>
    <n v="0.99989942556735301"/>
    <n v="1.019640158801"/>
    <n v="10295.2644554691"/>
    <n v="0"/>
    <n v="0.71"/>
    <n v="7309.6377633830798"/>
    <n v="0"/>
    <n v="4903"/>
    <n v="1"/>
    <n v="1"/>
    <n v="0"/>
    <n v="0"/>
    <n v="14.276973281664301"/>
    <d v="1900-01-09T04:44:53"/>
    <n v="43406"/>
    <n v="0"/>
    <n v="0"/>
    <n v="0"/>
    <n v="74542.502176045848"/>
  </r>
  <r>
    <s v="STND-60762"/>
    <s v="Temperature Equipment Corp"/>
    <s v="Temperature Equipment Corp - 17725 Volbrecht Rd - Lansing"/>
    <s v="Outdoor &amp; Garage - LED Fixtures"/>
    <s v="Outdoor &amp; Garage Lighting"/>
    <s v="Exterior"/>
    <n v="0"/>
    <n v="10002.120000000001"/>
    <n v="0"/>
    <x v="0"/>
    <x v="0"/>
    <n v="10.1978380583316"/>
    <s v="Qty / 1,000"/>
    <m/>
    <s v="Private-Lighting"/>
    <s v="lighting"/>
    <n v="1"/>
    <n v="1"/>
    <s v="Lighting"/>
    <n v="0.99989942556735301"/>
    <n v="1.019640158801"/>
    <n v="10001.1140424557"/>
    <n v="0"/>
    <n v="0.71"/>
    <n v="7100.7909701435701"/>
    <n v="0"/>
    <n v="4903"/>
    <n v="1"/>
    <n v="1"/>
    <n v="0"/>
    <n v="0"/>
    <n v="14.276973281664301"/>
    <d v="1900-01-09T04:44:53"/>
    <n v="43406"/>
    <n v="0"/>
    <n v="0"/>
    <n v="0"/>
    <n v="72412.716399587458"/>
  </r>
  <r>
    <s v="STND-60762"/>
    <s v="Temperature Equipment Corp"/>
    <s v="Temperature Equipment Corp - 17725 Volbrecht Rd - Lansing"/>
    <s v="Outdoor &amp; Garage - LED Fixtures"/>
    <s v="Outdoor &amp; Garage Lighting"/>
    <s v="Exterior"/>
    <n v="0"/>
    <n v="127674.12"/>
    <n v="0"/>
    <x v="0"/>
    <x v="0"/>
    <n v="10.1978380583316"/>
    <s v="Qty / 1,000"/>
    <m/>
    <s v="Private-Lighting"/>
    <s v="lighting"/>
    <n v="1"/>
    <n v="1"/>
    <s v="Lighting"/>
    <n v="0.99989942556735301"/>
    <n v="1.019640158801"/>
    <n v="127661.279247817"/>
    <n v="0"/>
    <n v="0.71"/>
    <n v="90639.508265950193"/>
    <n v="0"/>
    <n v="4903"/>
    <n v="1"/>
    <n v="1"/>
    <n v="0"/>
    <n v="0"/>
    <n v="14.276973281664301"/>
    <d v="1900-01-09T04:44:53"/>
    <n v="43406"/>
    <n v="0"/>
    <n v="0"/>
    <n v="0"/>
    <n v="924327.02698296856"/>
  </r>
  <r>
    <s v="STND-60762"/>
    <s v="Temperature Equipment Corp"/>
    <s v="Temperature Equipment Corp - 17725 Volbrecht Rd - Lansing"/>
    <s v="Outdoor &amp; Garage - LED Fixtures"/>
    <s v="Outdoor &amp; Garage Lighting"/>
    <s v="Exterior"/>
    <n v="0"/>
    <n v="28633.52"/>
    <n v="0"/>
    <x v="0"/>
    <x v="0"/>
    <n v="10.1978380583316"/>
    <s v="Qty / 1,000"/>
    <m/>
    <s v="Private-Lighting"/>
    <s v="lighting"/>
    <n v="1"/>
    <n v="1"/>
    <s v="Lighting"/>
    <n v="0.99989942556735301"/>
    <n v="1.019640158801"/>
    <n v="28630.640199971302"/>
    <n v="0"/>
    <n v="0.71"/>
    <n v="20327.754541979601"/>
    <n v="0"/>
    <n v="4903"/>
    <n v="1"/>
    <n v="1"/>
    <n v="0"/>
    <n v="0"/>
    <n v="14.276973281664301"/>
    <d v="1900-01-09T04:44:53"/>
    <n v="43406"/>
    <n v="0"/>
    <n v="0"/>
    <n v="0"/>
    <n v="207299.14890862262"/>
  </r>
  <r>
    <s v="STND-60762"/>
    <s v="Temperature Equipment Corp"/>
    <s v="Temperature Equipment Corp - 17725 Volbrecht Rd - Lansing"/>
    <s v="New Indoor LED Fixtures"/>
    <s v="Indoor Lighting"/>
    <s v="Warehouse"/>
    <n v="0"/>
    <n v="622487.5"/>
    <n v="98.515000000000001"/>
    <x v="0"/>
    <x v="0"/>
    <n v="9.5383441434566993"/>
    <s v="Qty / 1,000"/>
    <m/>
    <s v="Private-Lighting"/>
    <s v="lighting"/>
    <n v="1"/>
    <n v="1"/>
    <s v="Lighting"/>
    <n v="0.99989942556735301"/>
    <n v="1.019640158801"/>
    <n v="622424.89367285697"/>
    <n v="100.449850244281"/>
    <n v="0.71"/>
    <n v="441921.67450772901"/>
    <n v="71.319393673439393"/>
    <n v="5242"/>
    <n v="1"/>
    <n v="1.22"/>
    <n v="1.0999999999999999E-2"/>
    <n v="0.68"/>
    <n v="13.3536818008394"/>
    <d v="1900-01-08T12:55:13"/>
    <n v="43406"/>
    <n v="121.082268857619"/>
    <n v="6846.6738304014298"/>
    <n v="0"/>
    <n v="4215201.0159073751"/>
  </r>
  <r>
    <s v="STND-60762"/>
    <s v="Temperature Equipment Corp"/>
    <s v="Temperature Equipment Corp - 17725 Volbrecht Rd - Lansing"/>
    <s v="New Indoor LED Fixtures"/>
    <s v="Indoor Lighting"/>
    <s v="Warehouse"/>
    <n v="0"/>
    <n v="18892.168000000001"/>
    <n v="2.989878"/>
    <x v="0"/>
    <x v="0"/>
    <n v="9.5383441434566993"/>
    <s v="Qty / 1,000"/>
    <m/>
    <s v="Private-Lighting"/>
    <s v="lighting"/>
    <n v="1"/>
    <n v="1"/>
    <s v="Lighting"/>
    <n v="0.99989942556735301"/>
    <n v="1.019640158801"/>
    <n v="18890.267930921898"/>
    <n v="3.0485996787156302"/>
    <n v="0.71"/>
    <n v="13412.0902309546"/>
    <n v="2.1645057718880998"/>
    <n v="5242"/>
    <n v="1"/>
    <n v="1.22"/>
    <n v="1.0999999999999999E-2"/>
    <n v="0.68"/>
    <n v="13.3536818008394"/>
    <d v="1900-01-08T12:55:13"/>
    <n v="43406"/>
    <n v="3.67478264068904"/>
    <n v="207.79294724014099"/>
    <n v="0"/>
    <n v="127929.13230593862"/>
  </r>
  <r>
    <s v="STND-60763"/>
    <s v="Loop Paper Recycling"/>
    <s v="Loop Paper Recycling Inc - 2355 S Laflin St - Chicago"/>
    <s v="New Indoor LED Fixtures"/>
    <s v="Indoor Lighting"/>
    <s v="Miscellaneous"/>
    <n v="0"/>
    <n v="8692.14"/>
    <n v="1.8615679999999999"/>
    <x v="0"/>
    <x v="0"/>
    <n v="14.797277300976599"/>
    <s v="Qty / 1,000"/>
    <m/>
    <s v="Private-Lighting"/>
    <s v="lighting"/>
    <n v="3"/>
    <n v="1"/>
    <s v="Lighting"/>
    <n v="0.91633259480590001"/>
    <n v="1.30467645558681"/>
    <n v="7964.8912006161499"/>
    <n v="2.42874394007382"/>
    <n v="0.71"/>
    <n v="5655.0727524374697"/>
    <n v="1.7244081974524099"/>
    <n v="3379"/>
    <n v="1.0900000000000001"/>
    <n v="1.36"/>
    <n v="2.1999999999999999E-2"/>
    <n v="0.57999999999999996"/>
    <n v="20.7161882213673"/>
    <d v="1900-01-13T19:08:05"/>
    <n v="43338"/>
    <n v="3.07903643518486"/>
    <n v="160.75927193904201"/>
    <n v="0"/>
    <n v="83679.679675014224"/>
  </r>
  <r>
    <s v="STND-60763"/>
    <s v="Loop Paper Recycling"/>
    <s v="Loop Paper Recycling Inc - 2355 S Laflin St - Chicago"/>
    <s v="Outdoor &amp; Garage - LED Fixtures"/>
    <s v="Outdoor &amp; Garage Lighting"/>
    <s v="Exterior"/>
    <n v="0"/>
    <n v="5148.1499999999996"/>
    <n v="0"/>
    <x v="0"/>
    <x v="0"/>
    <n v="10.1978380583316"/>
    <s v="Qty / 1,000"/>
    <m/>
    <s v="Private-Lighting"/>
    <s v="lighting"/>
    <n v="3"/>
    <n v="1"/>
    <s v="Lighting"/>
    <n v="0.91633259480590001"/>
    <n v="1.30467645558681"/>
    <n v="4717.4176479499902"/>
    <n v="0"/>
    <n v="0.71"/>
    <n v="3349.36653004449"/>
    <n v="0"/>
    <n v="4903"/>
    <n v="1"/>
    <n v="1"/>
    <n v="0"/>
    <n v="0"/>
    <n v="14.276973281664301"/>
    <d v="1900-01-09T04:44:53"/>
    <n v="43338"/>
    <n v="0"/>
    <n v="0"/>
    <n v="0"/>
    <n v="34156.297471389749"/>
  </r>
  <r>
    <s v="STND-60764"/>
    <s v="Montgomery Place"/>
    <s v="Montgomery Place Retirement Community &amp; Home Care Services - 5550 S Shore Dr - Chicago"/>
    <s v="Electronically Commutated Motor (ECM) on Fan-Powered Box"/>
    <s v="HVAC"/>
    <s v="Multi-family (common)"/>
    <n v="0"/>
    <n v="622.79999999999995"/>
    <n v="0.14399999999999999"/>
    <x v="3"/>
    <x v="0"/>
    <n v="15"/>
    <s v="ΔkWpeak"/>
    <m/>
    <s v="Private-Non-Lighting"/>
    <s v="non_lighting"/>
    <n v="3"/>
    <n v="1"/>
    <s v="Non-Lighting"/>
    <n v="0.98952339343681495"/>
    <n v="0.43468415683807998"/>
    <n v="616.27516943244802"/>
    <n v="6.2594518584683595E-2"/>
    <n v="0.7"/>
    <n v="431.39261860271398"/>
    <n v="4.38161630092785E-2"/>
    <n v="6138"/>
    <n v="1.1399999999999999"/>
    <n v="1.32"/>
    <n v="2.5000000000000001E-2"/>
    <n v="0.64"/>
    <n v="11.4043662430759"/>
    <d v="1900-01-07T03:30:12"/>
    <n v="43370"/>
    <n v="6.2594518584683595E-2"/>
    <n v="0"/>
    <n v="0"/>
    <n v="6470.8892790407099"/>
  </r>
  <r>
    <s v="STND-60765"/>
    <s v="Imperial Realty"/>
    <s v="Imperial Realty - 121 S Wilke Road - Arlington Heights"/>
    <s v="Building Energy Management System"/>
    <s v="Energy Management System"/>
    <s v="Office"/>
    <n v="18735.12"/>
    <n v="121778.28"/>
    <n v="0"/>
    <x v="1"/>
    <x v="0"/>
    <n v="15"/>
    <s v="NA"/>
    <m/>
    <s v="EMS"/>
    <s v="ems"/>
    <n v="3"/>
    <n v="1"/>
    <s v="EMS"/>
    <n v="0.91036333343406195"/>
    <n v="0"/>
    <n v="110862.480920667"/>
    <n v="0"/>
    <n v="0.7"/>
    <n v="77603.736644466597"/>
    <n v="0"/>
    <n v="2885"/>
    <n v="1.165"/>
    <n v="1.3779999999999999"/>
    <n v="2.5499999999999998E-2"/>
    <n v="0.55000000000000004"/>
    <n v="24.263431542460999"/>
    <d v="1900-01-16T07:56:40"/>
    <n v="43216"/>
    <n v="0"/>
    <n v="0"/>
    <n v="1"/>
    <n v="1164056.0496669989"/>
  </r>
  <r>
    <s v="STND-60766"/>
    <s v="Imperial Realty Company"/>
    <s v="Imperial Realty - 125 S Wilke Road - Arlington Heights"/>
    <s v="Building Energy Management System"/>
    <s v="Energy Management System"/>
    <s v="Office"/>
    <n v="6289.92"/>
    <n v="40884.480000000003"/>
    <n v="0"/>
    <x v="1"/>
    <x v="0"/>
    <n v="15"/>
    <s v="NA"/>
    <m/>
    <s v="EMS"/>
    <s v="ems"/>
    <n v="3"/>
    <n v="1"/>
    <s v="EMS"/>
    <n v="0.91036333343406195"/>
    <n v="0"/>
    <n v="37219.731498518202"/>
    <n v="0"/>
    <n v="0.7"/>
    <n v="26053.812048962802"/>
    <n v="0"/>
    <n v="2885"/>
    <n v="1.165"/>
    <n v="1.3779999999999999"/>
    <n v="2.5499999999999998E-2"/>
    <n v="0.55000000000000004"/>
    <n v="24.263431542460999"/>
    <d v="1900-01-16T07:56:40"/>
    <n v="43216"/>
    <n v="0"/>
    <n v="0"/>
    <n v="1"/>
    <n v="390807.18073444202"/>
  </r>
  <r>
    <s v="STND-60767"/>
    <s v="Leyden High School District 212"/>
    <s v="Leyden High School District 212 - 1000 Wolf Rd - Northlake"/>
    <s v="Outdoor &amp; Garage - LED Retrofits"/>
    <s v="Outdoor &amp; Garage Lighting"/>
    <s v="Exterior"/>
    <n v="0"/>
    <n v="47853.279999999999"/>
    <n v="0"/>
    <x v="0"/>
    <x v="1"/>
    <n v="10.1978380583316"/>
    <s v="Qty / 1,000"/>
    <m/>
    <s v="Public-Lighting"/>
    <s v="lighting"/>
    <n v="2"/>
    <n v="1"/>
    <s v="Lighting"/>
    <n v="0.98996686498346598"/>
    <n v="2.5626279547341602"/>
    <n v="47373.161580776003"/>
    <n v="0"/>
    <n v="0.71"/>
    <n v="33634.944722350898"/>
    <n v="0"/>
    <n v="4903"/>
    <n v="1"/>
    <n v="1"/>
    <n v="0"/>
    <n v="0"/>
    <n v="14.276973281664301"/>
    <d v="1900-01-09T04:44:53"/>
    <n v="43362"/>
    <n v="0"/>
    <n v="0"/>
    <n v="0"/>
    <n v="343003.71937946958"/>
  </r>
  <r>
    <s v="STND-60767"/>
    <s v="Leyden High School District 212"/>
    <s v="Leyden High School District 212 - 1000 Wolf Rd - Northlake"/>
    <s v="Outdoor &amp; Garage - LED Retrofits"/>
    <s v="Outdoor &amp; Garage Lighting"/>
    <s v="Exterior"/>
    <n v="0"/>
    <n v="18827.52"/>
    <n v="0"/>
    <x v="0"/>
    <x v="1"/>
    <n v="10.1978380583316"/>
    <s v="Qty / 1,000"/>
    <m/>
    <s v="Public-Lighting"/>
    <s v="lighting"/>
    <n v="2"/>
    <n v="1"/>
    <s v="Lighting"/>
    <n v="0.98996686498346598"/>
    <n v="2.5626279547341602"/>
    <n v="18638.620949813499"/>
    <n v="0"/>
    <n v="0.71"/>
    <n v="13233.420874367601"/>
    <n v="0"/>
    <n v="4903"/>
    <n v="1"/>
    <n v="1"/>
    <n v="0"/>
    <n v="0"/>
    <n v="14.276973281664301"/>
    <d v="1900-01-09T04:44:53"/>
    <n v="43362"/>
    <n v="0"/>
    <n v="0"/>
    <n v="0"/>
    <n v="134952.28303454575"/>
  </r>
  <r>
    <s v="STND-60768"/>
    <s v="United Electronics Corp. Inc."/>
    <s v="United Electronics - 3615 Wolf Rd - Franklin Park"/>
    <s v="Outdoor &amp; Garage - LED Fixtures"/>
    <s v="Outdoor &amp; Garage Lighting"/>
    <s v="Exterior"/>
    <n v="0"/>
    <n v="8335.1"/>
    <n v="0"/>
    <x v="0"/>
    <x v="0"/>
    <n v="10.1978380583316"/>
    <s v="Qty / 1,000"/>
    <m/>
    <s v="Private-Lighting"/>
    <s v="lighting"/>
    <n v="3"/>
    <n v="1"/>
    <s v="Lighting"/>
    <n v="0.91633259480590001"/>
    <n v="1.30467645558681"/>
    <n v="7637.7238109666596"/>
    <n v="0"/>
    <n v="0.71"/>
    <n v="5422.7839057863303"/>
    <n v="0"/>
    <n v="4903"/>
    <n v="1"/>
    <n v="1"/>
    <n v="0"/>
    <n v="0"/>
    <n v="14.276973281664301"/>
    <d v="1900-01-09T04:44:53"/>
    <n v="43301"/>
    <n v="0"/>
    <n v="0"/>
    <n v="0"/>
    <n v="55300.67209653592"/>
  </r>
  <r>
    <s v="STND-60768"/>
    <s v="United Electronics Corp. Inc."/>
    <s v="United Electronics - 3615 Wolf Rd - Franklin Park"/>
    <s v="Outdoor &amp; Garage - LED Fixtures"/>
    <s v="Outdoor &amp; Garage Lighting"/>
    <s v="Exterior"/>
    <n v="0"/>
    <n v="4069.49"/>
    <n v="0"/>
    <x v="0"/>
    <x v="0"/>
    <n v="10.1978380583316"/>
    <s v="Qty / 1,000"/>
    <m/>
    <s v="Private-Lighting"/>
    <s v="lighting"/>
    <n v="3"/>
    <n v="1"/>
    <s v="Lighting"/>
    <n v="0.91633259480590001"/>
    <n v="1.30467645558681"/>
    <n v="3729.0063312366601"/>
    <n v="0"/>
    <n v="0.71"/>
    <n v="2647.5944951780298"/>
    <n v="0"/>
    <n v="4903"/>
    <n v="1"/>
    <n v="1"/>
    <n v="0"/>
    <n v="0"/>
    <n v="14.276973281664301"/>
    <d v="1900-01-09T04:44:53"/>
    <n v="43301"/>
    <n v="0"/>
    <n v="0"/>
    <n v="0"/>
    <n v="26999.73990595575"/>
  </r>
  <r>
    <s v="STND-60769"/>
    <s v="4500 Kishwaukee, LLC"/>
    <s v="4500 Kishwaukee, LLC c/o HSA Commercial (J&amp;M Plating, Inc) -  4500 Kishwaukee - Rockford"/>
    <s v="New Indoor LED Fixtures"/>
    <s v="Indoor Lighting"/>
    <s v="Manufacturing"/>
    <n v="0"/>
    <n v="142229.32"/>
    <n v="25.436267999999998"/>
    <x v="0"/>
    <x v="0"/>
    <n v="10.827197921178"/>
    <s v="Qty / 1,000"/>
    <m/>
    <s v="Private-Lighting"/>
    <s v="lighting"/>
    <n v="2"/>
    <n v="1"/>
    <s v="Lighting"/>
    <n v="0.97902139861649395"/>
    <n v="0.93591656730105399"/>
    <n v="139245.54779067301"/>
    <n v="23.8062246315096"/>
    <n v="0.71"/>
    <n v="98864.338931377701"/>
    <n v="16.902419488371802"/>
    <n v="4618"/>
    <n v="1.02"/>
    <n v="1.04"/>
    <n v="1.2E-2"/>
    <n v="0.81"/>
    <n v="15.158077089649201"/>
    <d v="1900-01-09T19:51:10"/>
    <n v="43286"/>
    <n v="28.260000749655301"/>
    <n v="1638.1829151843899"/>
    <n v="0"/>
    <n v="1070423.7649564499"/>
  </r>
  <r>
    <s v="STND-60769"/>
    <s v="4500 Kishwaukee, LLC"/>
    <s v="4500 Kishwaukee, LLC c/o HSA Commercial (J&amp;M Plating, Inc) -  4500 Kishwaukee - Rockford"/>
    <s v="New Indoor LED Fixtures"/>
    <s v="Indoor Lighting"/>
    <s v="Manufacturing"/>
    <n v="0"/>
    <n v="800.76099999999997"/>
    <n v="0.143208"/>
    <x v="0"/>
    <x v="0"/>
    <n v="10.827197921178"/>
    <s v="Qty / 1,000"/>
    <m/>
    <s v="Private-Lighting"/>
    <s v="lighting"/>
    <n v="2"/>
    <n v="1"/>
    <s v="Lighting"/>
    <n v="0.97902139861649395"/>
    <n v="0.93591656730105399"/>
    <n v="783.96215417754195"/>
    <n v="0.13403073977004901"/>
    <n v="0.71"/>
    <n v="556.61312946605506"/>
    <n v="9.5161825236734998E-2"/>
    <n v="4618"/>
    <n v="1.02"/>
    <n v="1.04"/>
    <n v="1.2E-2"/>
    <n v="0.81"/>
    <n v="15.158077089649201"/>
    <d v="1900-01-09T19:51:10"/>
    <n v="43286"/>
    <n v="0.15910581644117899"/>
    <n v="9.2230841667946102"/>
    <n v="0"/>
    <n v="6026.5605182552517"/>
  </r>
  <r>
    <s v="STND-60770"/>
    <s v="BGP Orland Park, LLC"/>
    <s v="BGP Orland Park LLC - 14650 S LaGrange Rd - Orland Park"/>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331"/>
    <n v="0"/>
    <n v="0"/>
    <n v="0"/>
    <n v="39686.364681043415"/>
  </r>
  <r>
    <s v="STND-60770"/>
    <s v="BGP Orland Park, LLC"/>
    <s v="BGP Orland Park LLC - 14650 S LaGrange Rd - Orland Park"/>
    <s v="Outdoor &amp; Garage - LED Fixtures"/>
    <s v="Outdoor &amp; Garage Lighting"/>
    <s v="Exterior"/>
    <n v="0"/>
    <n v="2500.5300000000002"/>
    <n v="0"/>
    <x v="0"/>
    <x v="0"/>
    <n v="10.1978380583316"/>
    <s v="Qty / 1,000"/>
    <m/>
    <s v="Private-Lighting"/>
    <s v="lighting"/>
    <n v="3"/>
    <n v="1"/>
    <s v="Lighting"/>
    <n v="0.91633259480590001"/>
    <n v="1.30467645558681"/>
    <n v="2291.3171432899999"/>
    <n v="0"/>
    <n v="0.71"/>
    <n v="1626.8351717359001"/>
    <n v="0"/>
    <n v="4903"/>
    <n v="1"/>
    <n v="1"/>
    <n v="0"/>
    <n v="0"/>
    <n v="14.276973281664301"/>
    <d v="1900-01-09T04:44:53"/>
    <n v="43331"/>
    <n v="0"/>
    <n v="0"/>
    <n v="0"/>
    <n v="16590.201628960785"/>
  </r>
  <r>
    <s v="STND-60771"/>
    <s v="IHP - TRI STATE LLC"/>
    <s v="IHP Tri_State LLC - 100 Tri-State International - Lincolnshire"/>
    <s v="Building Energy Management System"/>
    <s v="Energy Management System"/>
    <s v="Office"/>
    <n v="0"/>
    <n v="301418.84999999998"/>
    <n v="0"/>
    <x v="1"/>
    <x v="0"/>
    <n v="15"/>
    <s v="NA"/>
    <m/>
    <s v="EMS"/>
    <s v="ems"/>
    <n v="2"/>
    <n v="1"/>
    <s v="EMS"/>
    <n v="0.79332965142744905"/>
    <n v="0.53298697738882195"/>
    <n v="239124.51120416299"/>
    <n v="0"/>
    <n v="0.7"/>
    <n v="167387.15784291399"/>
    <n v="0"/>
    <n v="2885"/>
    <n v="1.165"/>
    <n v="1.3779999999999999"/>
    <n v="2.5499999999999998E-2"/>
    <n v="0.55000000000000004"/>
    <n v="24.263431542460999"/>
    <d v="1900-01-16T07:56:40"/>
    <n v="43446"/>
    <n v="0"/>
    <n v="0"/>
    <n v="0"/>
    <n v="2510807.3676437098"/>
  </r>
  <r>
    <s v="STND-60772"/>
    <s v="Park Ridge Park District"/>
    <s v="Park Ridge Park Dist - 1515 W Touhy Ave - Park Ridge"/>
    <s v="New Indoor LED Fixtures"/>
    <s v="Indoor Lighting"/>
    <s v="Office"/>
    <n v="0"/>
    <n v="11881.584000000001"/>
    <n v="2.6716799999999998"/>
    <x v="0"/>
    <x v="1"/>
    <n v="15"/>
    <s v="Qty / 1,000"/>
    <m/>
    <s v="Public-Lighting"/>
    <s v="lighting"/>
    <n v="3"/>
    <n v="1"/>
    <s v="Lighting"/>
    <n v="0.99829244462109001"/>
    <n v="0.987374621353864"/>
    <n v="11861.2955373308"/>
    <n v="2.6379490283786899"/>
    <n v="0.71"/>
    <n v="8421.5198315048892"/>
    <n v="1.87294381014887"/>
    <n v="2885"/>
    <n v="1.165"/>
    <n v="1.3779999999999999"/>
    <n v="2.5499999999999998E-2"/>
    <n v="0.55000000000000004"/>
    <n v="24.263431542460999"/>
    <d v="1900-01-16T07:56:40"/>
    <n v="43283"/>
    <n v="3.4806030193675799"/>
    <n v="259.62492377848599"/>
    <n v="0"/>
    <n v="126322.79747257334"/>
  </r>
  <r>
    <s v="STND-60773"/>
    <s v="Community Bank"/>
    <s v="Community Bank - 420 E Lena St - Lena"/>
    <s v="Outdoor &amp; Garage - LED Fixtures"/>
    <s v="Outdoor &amp; Garage Lighting"/>
    <s v="Exterior"/>
    <n v="0"/>
    <n v="7452.56"/>
    <n v="0"/>
    <x v="0"/>
    <x v="0"/>
    <n v="10.1978380583316"/>
    <s v="Qty / 1,000"/>
    <m/>
    <s v="Private-Lighting"/>
    <s v="lighting"/>
    <n v="3"/>
    <n v="1"/>
    <s v="Lighting"/>
    <n v="0.91633259480590001"/>
    <n v="1.30467645558681"/>
    <n v="6829.0236427466598"/>
    <n v="0"/>
    <n v="0.71"/>
    <n v="4848.6067863501303"/>
    <n v="0"/>
    <n v="4903"/>
    <n v="1"/>
    <n v="1"/>
    <n v="0"/>
    <n v="0"/>
    <n v="14.276973281664301"/>
    <d v="1900-01-09T04:44:53"/>
    <n v="43331"/>
    <n v="0"/>
    <n v="0"/>
    <n v="0"/>
    <n v="49445.306815726231"/>
  </r>
  <r>
    <s v="STND-60773"/>
    <s v="Community Bank"/>
    <s v="Community Bank - 420 E Lena St - Lena"/>
    <s v="Outdoor &amp; Garage - LED Fixtures"/>
    <s v="Outdoor &amp; Garage Lighting"/>
    <s v="Exterior"/>
    <n v="0"/>
    <n v="4942.2240000000002"/>
    <n v="0"/>
    <x v="0"/>
    <x v="0"/>
    <n v="10.1978380583316"/>
    <s v="Qty / 1,000"/>
    <m/>
    <s v="Private-Lighting"/>
    <s v="lighting"/>
    <n v="3"/>
    <n v="1"/>
    <s v="Lighting"/>
    <n v="0.91633259480590001"/>
    <n v="1.30467645558681"/>
    <n v="4528.7209420319896"/>
    <n v="0"/>
    <n v="0.71"/>
    <n v="3215.3918688427202"/>
    <n v="0"/>
    <n v="4903"/>
    <n v="1"/>
    <n v="1"/>
    <n v="0"/>
    <n v="0"/>
    <n v="14.276973281664301"/>
    <d v="1900-01-09T04:44:53"/>
    <n v="43331"/>
    <n v="0"/>
    <n v="0"/>
    <n v="0"/>
    <n v="32790.045572534262"/>
  </r>
  <r>
    <s v="STND-60773"/>
    <s v="Community Bank"/>
    <s v="Community Bank - 420 E Lena St - Lena"/>
    <s v="Outdoor &amp; Garage - LED Fixtures"/>
    <s v="Outdoor &amp; Garage Lighting"/>
    <s v="Exterior"/>
    <n v="0"/>
    <n v="3868.4670000000001"/>
    <n v="0"/>
    <x v="0"/>
    <x v="0"/>
    <n v="10.1978380583316"/>
    <s v="Qty / 1,000"/>
    <m/>
    <s v="Private-Lighting"/>
    <s v="lighting"/>
    <n v="3"/>
    <n v="1"/>
    <s v="Lighting"/>
    <n v="0.91633259480590001"/>
    <n v="1.30467645558681"/>
    <n v="3544.8024040309901"/>
    <n v="0"/>
    <n v="0.71"/>
    <n v="2516.80970686201"/>
    <n v="0"/>
    <n v="4903"/>
    <n v="1"/>
    <n v="1"/>
    <n v="0"/>
    <n v="0"/>
    <n v="14.276973281664301"/>
    <d v="1900-01-09T04:44:53"/>
    <n v="43331"/>
    <n v="0"/>
    <n v="0"/>
    <n v="0"/>
    <n v="25666.017814215804"/>
  </r>
  <r>
    <s v="STND-60774"/>
    <s v="7-Eleven Inc"/>
    <s v="7-Eleven Inc 33769 - 5105 Fairview - Downers Grove"/>
    <s v="Special Doors with Low/No Anti-Sweat Heaters (ASH)"/>
    <s v="Refrigeration"/>
    <s v="Miscellaneous (24/7)"/>
    <n v="0"/>
    <n v="19942.650000000001"/>
    <n v="2.2749999999999999"/>
    <x v="2"/>
    <x v="0"/>
    <n v="15"/>
    <s v="ΔkWpeak"/>
    <m/>
    <s v="Private-Non-Lighting"/>
    <s v="non_lighting"/>
    <n v="3"/>
    <n v="1"/>
    <s v="Non-Lighting"/>
    <n v="0.98952339343681495"/>
    <n v="0.43468415683807998"/>
    <n v="19733.7187021227"/>
    <n v="0.98890645680663303"/>
    <n v="0.7"/>
    <n v="13813.6030914859"/>
    <n v="0.69223451976464301"/>
    <n v="7616"/>
    <n v="1.1100000000000001"/>
    <n v="1.29"/>
    <n v="2.1999999999999999E-2"/>
    <n v="0.76"/>
    <n v="9.1911764705882408"/>
    <d v="1900-01-05T13:33:47"/>
    <n v="43314"/>
    <n v="0.98890645680663303"/>
    <n v="0"/>
    <n v="0"/>
    <n v="207204.04637228849"/>
  </r>
  <r>
    <s v="STND-60774"/>
    <s v="7-Eleven Inc"/>
    <s v="7-Eleven Inc 33769 - 5105 Fairview - Downers Grove"/>
    <s v="LED Refrigerated Display Case Lighting for Open and Closed Cases"/>
    <s v="Refrigeration"/>
    <s v="Miscellaneous (24/7)"/>
    <n v="0"/>
    <n v="5057.91"/>
    <n v="0.60189999999999999"/>
    <x v="2"/>
    <x v="0"/>
    <n v="8.6177180282661094"/>
    <s v="ΔkWpeak / CF"/>
    <n v="0.69"/>
    <s v="Private-Non-Lighting"/>
    <s v="non_lighting"/>
    <n v="3"/>
    <n v="1"/>
    <s v="Non-Lighting"/>
    <n v="0.98952339343681495"/>
    <n v="0.43468415683807998"/>
    <n v="5004.9202668979997"/>
    <n v="0.26163639400084099"/>
    <n v="0.7"/>
    <n v="3503.4441868285999"/>
    <n v="0.18314547580058799"/>
    <n v="7616"/>
    <n v="1.1100000000000001"/>
    <n v="1.29"/>
    <n v="2.1999999999999999E-2"/>
    <n v="0.76"/>
    <n v="9.1911764705882408"/>
    <d v="1900-01-05T13:33:47"/>
    <n v="43314"/>
    <n v="0.37918317971136301"/>
    <n v="0"/>
    <n v="0"/>
    <n v="30191.694129856925"/>
  </r>
  <r>
    <s v="STND-60775"/>
    <s v="Arlington Thorndale, LLC"/>
    <s v="Arlington Thorndale LLC - 900 N Arlington Heights Rd - Itasca"/>
    <s v="VSD on HVAC Fan or Pump &lt;= 200 HP"/>
    <s v="Variable Speed Drives"/>
    <s v="Office"/>
    <n v="0"/>
    <n v="57445.868000000002"/>
    <n v="12.53871"/>
    <x v="6"/>
    <x v="0"/>
    <n v="15"/>
    <s v="ΔkWpeak"/>
    <m/>
    <s v="Private-Non-Lighting"/>
    <s v="non_lighting"/>
    <n v="3"/>
    <n v="1"/>
    <s v="Non-Lighting"/>
    <n v="0.98952339343681495"/>
    <n v="0.43468415683807998"/>
    <n v="56844.030242283297"/>
    <n v="5.4503785841872103"/>
    <n v="0.7"/>
    <n v="39790.821169598297"/>
    <n v="3.81526500893104"/>
    <n v="2885"/>
    <n v="1.165"/>
    <n v="1.3779999999999999"/>
    <n v="2.5499999999999998E-2"/>
    <n v="0.55000000000000004"/>
    <n v="24.263431542460999"/>
    <d v="1900-01-16T07:56:40"/>
    <n v="43405"/>
    <n v="5.4503785841872103"/>
    <n v="0"/>
    <n v="0"/>
    <n v="596862.3175439745"/>
  </r>
  <r>
    <s v="STND-60775"/>
    <s v="Arlington Thorndale, LLC"/>
    <s v="Arlington Thorndale LLC - 900 N Arlington Heights Rd - Itasca"/>
    <s v="VSD on HVAC Fan or Pump &lt;= 200 HP"/>
    <s v="Variable Speed Drives"/>
    <s v="Office"/>
    <n v="0"/>
    <n v="57445.868000000002"/>
    <n v="12.53871"/>
    <x v="6"/>
    <x v="0"/>
    <n v="15"/>
    <s v="ΔkWpeak"/>
    <m/>
    <s v="Private-Non-Lighting"/>
    <s v="non_lighting"/>
    <n v="3"/>
    <n v="1"/>
    <s v="Non-Lighting"/>
    <n v="0.98952339343681495"/>
    <n v="0.43468415683807998"/>
    <n v="56844.030242283297"/>
    <n v="5.4503785841872103"/>
    <n v="0.7"/>
    <n v="39790.821169598297"/>
    <n v="3.81526500893104"/>
    <n v="2885"/>
    <n v="1.165"/>
    <n v="1.3779999999999999"/>
    <n v="2.5499999999999998E-2"/>
    <n v="0.55000000000000004"/>
    <n v="24.263431542460999"/>
    <d v="1900-01-16T07:56:40"/>
    <n v="43405"/>
    <n v="5.4503785841872103"/>
    <n v="0"/>
    <n v="0"/>
    <n v="596862.3175439745"/>
  </r>
  <r>
    <s v="STND-60776"/>
    <s v="MSTEEL (IL) LLC"/>
    <s v="MSTEEL (IL) LLC - 2200 Pratt Blvd - Elk Grove Village"/>
    <s v="Outdoor &amp; Garage - LED Fixtures"/>
    <s v="Outdoor &amp; Garage Lighting"/>
    <s v="Exterior"/>
    <n v="0"/>
    <n v="29785.724999999999"/>
    <n v="0"/>
    <x v="0"/>
    <x v="0"/>
    <n v="10.1978380583316"/>
    <s v="Qty / 1,000"/>
    <m/>
    <s v="Private-Lighting"/>
    <s v="lighting"/>
    <n v="3"/>
    <n v="1"/>
    <s v="Lighting"/>
    <n v="0.91633259480590001"/>
    <n v="1.30467645558681"/>
    <n v="27293.630677425001"/>
    <n v="0"/>
    <n v="0.71"/>
    <n v="19378.477780971702"/>
    <n v="0"/>
    <n v="4903"/>
    <n v="1"/>
    <n v="1"/>
    <n v="0"/>
    <n v="0"/>
    <n v="14.276973281664301"/>
    <d v="1900-01-09T04:44:53"/>
    <n v="43346"/>
    <n v="0"/>
    <n v="0"/>
    <n v="0"/>
    <n v="197618.57822732651"/>
  </r>
  <r>
    <s v="STND-60776"/>
    <s v="MSTEEL (IL) LLC"/>
    <s v="MSTEEL (IL) LLC - 2200 Pratt Blvd - Elk Grove Village"/>
    <s v="Outdoor &amp; Garage - LED Fixtures"/>
    <s v="Outdoor &amp; Garage Lighting"/>
    <s v="Exterior"/>
    <n v="0"/>
    <n v="6060.1080000000002"/>
    <n v="0"/>
    <x v="0"/>
    <x v="0"/>
    <n v="10.1978380583316"/>
    <s v="Qty / 1,000"/>
    <m/>
    <s v="Private-Lighting"/>
    <s v="lighting"/>
    <n v="3"/>
    <n v="1"/>
    <s v="Lighting"/>
    <n v="0.91633259480590001"/>
    <n v="1.30467645558681"/>
    <n v="5553.07448844399"/>
    <n v="0"/>
    <n v="0.71"/>
    <n v="3942.6828867952299"/>
    <n v="0"/>
    <n v="4903"/>
    <n v="1"/>
    <n v="1"/>
    <n v="0"/>
    <n v="0"/>
    <n v="14.276973281664301"/>
    <d v="1900-01-09T04:44:53"/>
    <n v="43346"/>
    <n v="0"/>
    <n v="0"/>
    <n v="0"/>
    <n v="40206.841594893092"/>
  </r>
  <r>
    <s v="STND-60776"/>
    <s v="MSTEEL (IL) LLC"/>
    <s v="MSTEEL (IL) LLC - 2200 Pratt Blvd - Elk Grove Village"/>
    <s v="Outdoor &amp; Garage - LED Fixtures"/>
    <s v="Outdoor &amp; Garage Lighting"/>
    <s v="Exterior"/>
    <n v="0"/>
    <n v="6084.6229999999996"/>
    <n v="0"/>
    <x v="0"/>
    <x v="0"/>
    <n v="10.1978380583316"/>
    <s v="Qty / 1,000"/>
    <m/>
    <s v="Private-Lighting"/>
    <s v="lighting"/>
    <n v="3"/>
    <n v="1"/>
    <s v="Lighting"/>
    <n v="0.91633259480590001"/>
    <n v="1.30467645558681"/>
    <n v="5575.5383820056604"/>
    <n v="0"/>
    <n v="0.71"/>
    <n v="3958.6322512240199"/>
    <n v="0"/>
    <n v="4903"/>
    <n v="1"/>
    <n v="1"/>
    <n v="0"/>
    <n v="0"/>
    <n v="14.276973281664301"/>
    <d v="1900-01-09T04:44:53"/>
    <n v="43346"/>
    <n v="0"/>
    <n v="0"/>
    <n v="0"/>
    <n v="40369.490630471213"/>
  </r>
  <r>
    <s v="STND-60776"/>
    <s v="MSTEEL (IL) LLC"/>
    <s v="MSTEEL (IL) LLC - 2200 Pratt Blvd - Elk Grove Village"/>
    <s v="Outdoor &amp; Garage - LED Fixtures"/>
    <s v="Outdoor &amp; Garage Lighting"/>
    <s v="Exterior"/>
    <n v="0"/>
    <n v="9090.1620000000003"/>
    <n v="0"/>
    <x v="0"/>
    <x v="0"/>
    <n v="10.1978380583316"/>
    <s v="Qty / 1,000"/>
    <m/>
    <s v="Private-Lighting"/>
    <s v="lighting"/>
    <n v="3"/>
    <n v="1"/>
    <s v="Lighting"/>
    <n v="0.91633259480590001"/>
    <n v="1.30467645558681"/>
    <n v="8329.6117326659896"/>
    <n v="0"/>
    <n v="0.71"/>
    <n v="5914.0243301928504"/>
    <n v="0"/>
    <n v="4903"/>
    <n v="1"/>
    <n v="1"/>
    <n v="0"/>
    <n v="0"/>
    <n v="14.276973281664301"/>
    <d v="1900-01-09T04:44:53"/>
    <n v="43346"/>
    <n v="0"/>
    <n v="0"/>
    <n v="0"/>
    <n v="60310.262392339697"/>
  </r>
  <r>
    <s v="STND-60776"/>
    <s v="MSTEEL (IL) LLC"/>
    <s v="MSTEEL (IL) LLC - 2200 Pratt Blvd - Elk Grove Village"/>
    <s v="Outdoor &amp; Garage - LED Fixtures"/>
    <s v="Outdoor &amp; Garage Lighting"/>
    <s v="Exterior"/>
    <n v="0"/>
    <n v="5089.3140000000003"/>
    <n v="0"/>
    <x v="0"/>
    <x v="0"/>
    <n v="10.1978380583316"/>
    <s v="Qty / 1,000"/>
    <m/>
    <s v="Private-Lighting"/>
    <s v="lighting"/>
    <n v="3"/>
    <n v="1"/>
    <s v="Lighting"/>
    <n v="0.91633259480590001"/>
    <n v="1.30467645558681"/>
    <n v="4663.50430340199"/>
    <n v="0"/>
    <n v="0.71"/>
    <n v="3311.0880554154201"/>
    <n v="0"/>
    <n v="4903"/>
    <n v="1"/>
    <n v="1"/>
    <n v="0"/>
    <n v="0"/>
    <n v="14.276973281664301"/>
    <d v="1900-01-09T04:44:53"/>
    <n v="43346"/>
    <n v="0"/>
    <n v="0"/>
    <n v="0"/>
    <n v="33765.939786002542"/>
  </r>
  <r>
    <s v="STND-60776"/>
    <s v="MSTEEL (IL) LLC"/>
    <s v="MSTEEL (IL) LLC - 2200 Pratt Blvd - Elk Grove Village"/>
    <s v="Outdoor &amp; Garage - LED Fixtures"/>
    <s v="Outdoor &amp; Garage Lighting"/>
    <s v="Exterior"/>
    <n v="0"/>
    <n v="2078.8719999999998"/>
    <n v="0"/>
    <x v="0"/>
    <x v="0"/>
    <n v="10.1978380583316"/>
    <s v="Qty / 1,000"/>
    <m/>
    <s v="Private-Lighting"/>
    <s v="lighting"/>
    <n v="3"/>
    <n v="1"/>
    <s v="Lighting"/>
    <n v="0.91633259480590001"/>
    <n v="1.30467645558681"/>
    <n v="1904.93817402933"/>
    <n v="0"/>
    <n v="0.71"/>
    <n v="1352.5061035608201"/>
    <n v="0"/>
    <n v="4903"/>
    <n v="1"/>
    <n v="1"/>
    <n v="0"/>
    <n v="0"/>
    <n v="14.276973281664301"/>
    <d v="1900-01-09T04:44:53"/>
    <n v="43346"/>
    <n v="0"/>
    <n v="0"/>
    <n v="0"/>
    <n v="13792.638217018311"/>
  </r>
  <r>
    <s v="STND-60776"/>
    <s v="MSTEEL (IL) LLC"/>
    <s v="MSTEEL (IL) LLC - 2200 Pratt Blvd - Elk Grove Village"/>
    <s v="Photocells"/>
    <s v="Outdoor &amp; Garage Lighting"/>
    <s v="Manufacturing"/>
    <n v="0"/>
    <n v="252"/>
    <n v="0"/>
    <x v="0"/>
    <x v="0"/>
    <n v="8"/>
    <s v="Qty / 1,000"/>
    <m/>
    <s v="Private-Lighting"/>
    <s v="lighting"/>
    <n v="3"/>
    <n v="1"/>
    <s v="Lighting"/>
    <n v="0.91633259480590001"/>
    <n v="1.30467645558681"/>
    <n v="230.915813891087"/>
    <n v="0"/>
    <n v="0.71"/>
    <n v="163.95022786267199"/>
    <n v="0"/>
    <n v="4618"/>
    <n v="1.02"/>
    <n v="1.04"/>
    <n v="1.2E-2"/>
    <n v="0.81"/>
    <n v="15.158077089649201"/>
    <d v="1900-01-09T19:51:10"/>
    <n v="43346"/>
    <n v="0"/>
    <n v="2.7166566340127898"/>
    <n v="0"/>
    <n v="1311.601822901376"/>
  </r>
  <r>
    <s v="STND-60776"/>
    <s v="MSTEEL (IL) LLC"/>
    <s v="MSTEEL (IL) LLC - 2200 Pratt Blvd - Elk Grove Village"/>
    <s v="Outdoor &amp; Garage - LED Fixtures"/>
    <s v="Outdoor &amp; Garage Lighting"/>
    <s v="Exterior"/>
    <n v="0"/>
    <n v="1907.2670000000001"/>
    <n v="0"/>
    <x v="0"/>
    <x v="0"/>
    <n v="10.1978380583316"/>
    <s v="Qty / 1,000"/>
    <m/>
    <s v="Private-Lighting"/>
    <s v="lighting"/>
    <n v="3"/>
    <n v="1"/>
    <s v="Lighting"/>
    <n v="0.91633259480590001"/>
    <n v="1.30467645558681"/>
    <n v="1747.6909190976601"/>
    <n v="0"/>
    <n v="0.71"/>
    <n v="1240.86055255934"/>
    <n v="0"/>
    <n v="4903"/>
    <n v="1"/>
    <n v="1"/>
    <n v="0"/>
    <n v="0"/>
    <n v="14.276973281664301"/>
    <d v="1900-01-09T04:44:53"/>
    <n v="43346"/>
    <n v="0"/>
    <n v="0"/>
    <n v="0"/>
    <n v="12654.094967972016"/>
  </r>
  <r>
    <s v="STND-60777"/>
    <s v="Medline Industries, Inc."/>
    <s v="Medline Industries - 3 Lakes Drive - Northfield"/>
    <s v="New Indoor LED Fixtures"/>
    <s v="Indoor Lighting"/>
    <s v="Office"/>
    <n v="0"/>
    <n v="3206.6779999999999"/>
    <n v="0.72104999999999997"/>
    <x v="0"/>
    <x v="0"/>
    <n v="15"/>
    <s v="Qty / 1,000"/>
    <m/>
    <s v="Private-Lighting"/>
    <s v="lighting"/>
    <n v="3"/>
    <n v="1"/>
    <s v="Lighting"/>
    <n v="0.91633259480590001"/>
    <n v="1.30467645558681"/>
    <n v="2938.38357244699"/>
    <n v="0.94073695830086701"/>
    <n v="0.71"/>
    <n v="2086.2523364373701"/>
    <n v="0.66792324039361495"/>
    <n v="2885"/>
    <n v="1.165"/>
    <n v="1.3779999999999999"/>
    <n v="2.5499999999999998E-2"/>
    <n v="0.55000000000000004"/>
    <n v="24.263431542460999"/>
    <d v="1900-01-16T07:56:40"/>
    <n v="43331"/>
    <n v="1.2412415335807701"/>
    <n v="64.316550298196006"/>
    <n v="0"/>
    <n v="31293.785046560552"/>
  </r>
  <r>
    <s v="STND-60777"/>
    <s v="Medline Industries, Inc."/>
    <s v="Medline Industries - 3 Lakes Drive - Northfield"/>
    <s v="New Indoor LED Fixtures"/>
    <s v="Indoor Lighting"/>
    <s v="Office"/>
    <n v="0"/>
    <n v="4725.63"/>
    <n v="1.0626"/>
    <x v="0"/>
    <x v="0"/>
    <n v="15"/>
    <s v="Qty / 1,000"/>
    <m/>
    <s v="Private-Lighting"/>
    <s v="lighting"/>
    <n v="3"/>
    <n v="1"/>
    <s v="Lighting"/>
    <n v="0.91633259480590001"/>
    <n v="1.30467645558681"/>
    <n v="4330.2487999925997"/>
    <n v="1.38634920170654"/>
    <n v="0.71"/>
    <n v="3074.4766479947498"/>
    <n v="0.984307933211644"/>
    <n v="2885"/>
    <n v="1.165"/>
    <n v="1.3779999999999999"/>
    <n v="2.5499999999999998E-2"/>
    <n v="0.55000000000000004"/>
    <n v="24.263431542460999"/>
    <d v="1900-01-16T07:56:40"/>
    <n v="43331"/>
    <n v="1.82919804948745"/>
    <n v="94.782269871082704"/>
    <n v="0"/>
    <n v="46117.149719921246"/>
  </r>
  <r>
    <s v="STND-60777"/>
    <s v="Medline Industries, Inc."/>
    <s v="Medline Industries - 3 Lakes Drive - Northfield"/>
    <s v="New Indoor LED Fixtures"/>
    <s v="Indoor Lighting"/>
    <s v="Office"/>
    <n v="0"/>
    <n v="20414.722000000002"/>
    <n v="4.5904319999999998"/>
    <x v="0"/>
    <x v="0"/>
    <n v="15"/>
    <s v="Qty / 1,000"/>
    <m/>
    <s v="Private-Lighting"/>
    <s v="lighting"/>
    <n v="3"/>
    <n v="1"/>
    <s v="Lighting"/>
    <n v="0.91633259480590001"/>
    <n v="1.30467645558681"/>
    <n v="18706.675182501102"/>
    <n v="5.9890285513722503"/>
    <n v="0.71"/>
    <n v="13281.7393795758"/>
    <n v="4.2522102714742998"/>
    <n v="2885"/>
    <n v="1.165"/>
    <n v="1.3779999999999999"/>
    <n v="2.5499999999999998E-2"/>
    <n v="0.55000000000000004"/>
    <n v="24.263431542460999"/>
    <d v="1900-01-16T07:56:40"/>
    <n v="43331"/>
    <n v="7.9021355737857997"/>
    <n v="409.45941386590403"/>
    <n v="0"/>
    <n v="199226.090693637"/>
  </r>
  <r>
    <s v="STND-60777"/>
    <s v="Medline Industries, Inc."/>
    <s v="Medline Industries - 3 Lakes Drive - Northfield"/>
    <s v="New Indoor LED Fixtures"/>
    <s v="Indoor Lighting"/>
    <s v="Office"/>
    <n v="0"/>
    <n v="5873.2830000000004"/>
    <n v="1.3206599999999999"/>
    <x v="0"/>
    <x v="0"/>
    <n v="15"/>
    <s v="Qty / 1,000"/>
    <m/>
    <s v="Private-Lighting"/>
    <s v="lighting"/>
    <n v="3"/>
    <n v="1"/>
    <s v="Lighting"/>
    <n v="0.91633259480590001"/>
    <n v="1.30467645558681"/>
    <n v="5381.8806514193802"/>
    <n v="1.7230340078352699"/>
    <n v="0.71"/>
    <n v="3821.1352625077602"/>
    <n v="1.2233541455630399"/>
    <n v="2885"/>
    <n v="1.165"/>
    <n v="1.3779999999999999"/>
    <n v="2.5499999999999998E-2"/>
    <n v="0.55000000000000004"/>
    <n v="24.263431542460999"/>
    <d v="1900-01-16T07:56:40"/>
    <n v="43331"/>
    <n v="2.2734318615058302"/>
    <n v="117.80082112548899"/>
    <n v="0"/>
    <n v="57317.0289376164"/>
  </r>
  <r>
    <s v="STND-60777"/>
    <s v="Medline Industries, Inc."/>
    <s v="Medline Industries - 3 Lakes Drive - Northfield"/>
    <s v="New Indoor LED Fixtures"/>
    <s v="Indoor Lighting"/>
    <s v="Office"/>
    <n v="0"/>
    <n v="526.57000000000005"/>
    <n v="0.118404"/>
    <x v="0"/>
    <x v="0"/>
    <n v="15"/>
    <s v="Qty / 1,000"/>
    <m/>
    <s v="Private-Lighting"/>
    <s v="lighting"/>
    <n v="3"/>
    <n v="1"/>
    <s v="Lighting"/>
    <n v="0.91633259480590001"/>
    <n v="1.30467645558681"/>
    <n v="482.51325444694299"/>
    <n v="0.15447891104729999"/>
    <n v="0.71"/>
    <n v="342.58441065732899"/>
    <n v="0.109680026843583"/>
    <n v="2885"/>
    <n v="1.165"/>
    <n v="1.3779999999999999"/>
    <n v="2.5499999999999998E-2"/>
    <n v="0.55000000000000004"/>
    <n v="24.263431542460999"/>
    <d v="1900-01-16T07:56:40"/>
    <n v="43331"/>
    <n v="0.203824925514316"/>
    <n v="10.561448917079"/>
    <n v="0"/>
    <n v="5138.7661598599352"/>
  </r>
  <r>
    <s v="STND-60777"/>
    <s v="Medline Industries, Inc."/>
    <s v="Medline Industries - 3 Lakes Drive - Northfield"/>
    <s v="Occupancy Sensors"/>
    <s v="Indoor Lighting"/>
    <s v="Office"/>
    <n v="0"/>
    <n v="8891.7450000000008"/>
    <n v="6.0587520000000001"/>
    <x v="0"/>
    <x v="0"/>
    <n v="8"/>
    <s v="Qty / 1,000"/>
    <m/>
    <s v="Private-Lighting"/>
    <s v="lighting"/>
    <n v="3"/>
    <n v="1"/>
    <s v="Lighting"/>
    <n v="0.91633259480590001"/>
    <n v="1.30467645558681"/>
    <n v="8147.7957682023898"/>
    <n v="7.9047110846394704"/>
    <n v="0.71"/>
    <n v="5784.9349954236905"/>
    <n v="5.6123448700940299"/>
    <n v="2885"/>
    <n v="1.165"/>
    <n v="1.3779999999999999"/>
    <n v="2.5499999999999998E-2"/>
    <n v="0.55000000000000004"/>
    <n v="24.263431542460999"/>
    <d v="1900-01-16T07:56:40"/>
    <n v="43331"/>
    <n v="14.3409127079816"/>
    <n v="178.342310806147"/>
    <n v="0"/>
    <n v="46279.479963389524"/>
  </r>
  <r>
    <s v="STND-60778"/>
    <s v="Rosalind Franklin University of Medicine &amp; Science"/>
    <s v="Rosalind Franklin Univ of Med &amp; Science - Bridge Walkway - 3333 Green Bay Rd - North Chicago"/>
    <s v="New Indoor LED Fixtures"/>
    <s v="Indoor Lighting"/>
    <s v="College/University"/>
    <n v="0"/>
    <n v="6017.0259999999998"/>
    <n v="1.46417"/>
    <x v="0"/>
    <x v="0"/>
    <n v="14.727540500736399"/>
    <s v="Qty / 1,000"/>
    <m/>
    <s v="Private-Lighting"/>
    <s v="lighting"/>
    <n v="3"/>
    <n v="1"/>
    <s v="Lighting"/>
    <n v="0.91633259480590001"/>
    <n v="1.30467645558681"/>
    <n v="5513.5970475945596"/>
    <n v="1.91026812597653"/>
    <n v="0.71"/>
    <n v="3914.6539037921402"/>
    <n v="1.3562903694433399"/>
    <n v="3395"/>
    <n v="1.06"/>
    <n v="1.39"/>
    <n v="0.02"/>
    <n v="0.63"/>
    <n v="20.618556701030901"/>
    <d v="1900-01-13T17:27:39"/>
    <n v="43252"/>
    <n v="2.1814184377943802"/>
    <n v="104.030132973482"/>
    <n v="0"/>
    <n v="57653.223914464594"/>
  </r>
  <r>
    <s v="STND-60779"/>
    <s v="Ingersoll Production Systems, LLC"/>
    <s v="Ingersoll Production Systems - 1301 Eddy Ave - Rockford"/>
    <s v="New Indoor LED Fixtures"/>
    <s v="Indoor Lighting"/>
    <s v="Manufacturing"/>
    <n v="0"/>
    <n v="22072.746999999999"/>
    <n v="3.9474860000000001"/>
    <x v="0"/>
    <x v="0"/>
    <n v="10.827197921178"/>
    <s v="Qty / 1,000"/>
    <m/>
    <s v="Private-Lighting"/>
    <s v="lighting"/>
    <n v="1"/>
    <n v="1"/>
    <s v="Lighting"/>
    <n v="0.99989942556735301"/>
    <n v="1.019640158801"/>
    <n v="22070.527045993502"/>
    <n v="4.0250152519047404"/>
    <n v="0.71"/>
    <n v="15670.0742026554"/>
    <n v="2.8577608288523701"/>
    <n v="4618"/>
    <n v="1.02"/>
    <n v="1.04"/>
    <n v="1.2E-2"/>
    <n v="0.81"/>
    <n v="15.158077089649201"/>
    <d v="1900-01-09T19:51:10"/>
    <n v="43380"/>
    <n v="4.77803329998188"/>
    <n v="259.65325936462898"/>
    <n v="0"/>
    <n v="169662.99483169554"/>
  </r>
  <r>
    <s v="STND-60779"/>
    <s v="Ingersoll Production Systems, LLC"/>
    <s v="Ingersoll Production Systems - 1301 Eddy Ave - Rockford"/>
    <s v="New Indoor LED Fixtures"/>
    <s v="Indoor Lighting"/>
    <s v="Manufacturing"/>
    <n v="0"/>
    <n v="4041.489"/>
    <n v="0.72277899999999995"/>
    <x v="0"/>
    <x v="0"/>
    <n v="10.827197921178"/>
    <s v="Qty / 1,000"/>
    <m/>
    <s v="Private-Lighting"/>
    <s v="lighting"/>
    <n v="1"/>
    <n v="1"/>
    <s v="Lighting"/>
    <n v="0.99989942556735301"/>
    <n v="1.019640158801"/>
    <n v="4041.0825295367699"/>
    <n v="0.73697449433803097"/>
    <n v="0.71"/>
    <n v="2869.1685959711099"/>
    <n v="0.52325189098000202"/>
    <n v="4618"/>
    <n v="1.02"/>
    <n v="1.04"/>
    <n v="1.2E-2"/>
    <n v="0.81"/>
    <n v="15.158077089649201"/>
    <d v="1900-01-09T19:51:10"/>
    <n v="43380"/>
    <n v="0.87485101417145195"/>
    <n v="47.542147406315003"/>
    <n v="0"/>
    <n v="31065.056257807602"/>
  </r>
  <r>
    <s v="STND-60779"/>
    <s v="Ingersoll Production Systems, LLC"/>
    <s v="Ingersoll Production Systems - 1301 Eddy Ave - Rockford"/>
    <s v="New Indoor LED Fixtures"/>
    <s v="Indoor Lighting"/>
    <s v="Manufacturing"/>
    <n v="0"/>
    <n v="54772.065999999999"/>
    <n v="9.7954270000000001"/>
    <x v="0"/>
    <x v="0"/>
    <n v="10.827197921178"/>
    <s v="Qty / 1,000"/>
    <m/>
    <s v="Private-Lighting"/>
    <s v="lighting"/>
    <n v="1"/>
    <n v="1"/>
    <s v="Lighting"/>
    <n v="0.99989942556735301"/>
    <n v="1.019640158801"/>
    <n v="54766.5573305371"/>
    <n v="9.9878107418036404"/>
    <n v="0.71"/>
    <n v="38884.255704681404"/>
    <n v="7.0913456266805897"/>
    <n v="4618"/>
    <n v="1.02"/>
    <n v="1.04"/>
    <n v="1.2E-2"/>
    <n v="0.81"/>
    <n v="15.158077089649201"/>
    <d v="1900-01-09T19:51:10"/>
    <n v="43380"/>
    <n v="11.856375524458301"/>
    <n v="644.31243918278994"/>
    <n v="0"/>
    <n v="421007.53253228025"/>
  </r>
  <r>
    <s v="STND-60779"/>
    <s v="Ingersoll Production Systems, LLC"/>
    <s v="Ingersoll Production Systems - 1301 Eddy Ave - Rockford"/>
    <s v="New Indoor LED Fixtures"/>
    <s v="Indoor Lighting"/>
    <s v="Manufacturing"/>
    <n v="0"/>
    <n v="6895.9669999999996"/>
    <n v="1.233274"/>
    <x v="0"/>
    <x v="0"/>
    <n v="10.827197921178"/>
    <s v="Qty / 1,000"/>
    <m/>
    <s v="Private-Lighting"/>
    <s v="lighting"/>
    <n v="1"/>
    <n v="1"/>
    <s v="Lighting"/>
    <n v="0.99989942556735301"/>
    <n v="1.019640158801"/>
    <n v="6895.27344203142"/>
    <n v="1.2574956972051501"/>
    <n v="0.71"/>
    <n v="4895.6441438423099"/>
    <n v="0.89282194501565604"/>
    <n v="4618"/>
    <n v="1.02"/>
    <n v="1.04"/>
    <n v="1.2E-2"/>
    <n v="0.81"/>
    <n v="15.158077089649201"/>
    <d v="1900-01-09T19:51:10"/>
    <n v="43380"/>
    <n v="1.4927536766442899"/>
    <n v="81.120864023899102"/>
    <n v="0"/>
    <n v="53006.108097036704"/>
  </r>
  <r>
    <s v="STND-60779"/>
    <s v="Ingersoll Production Systems, LLC"/>
    <s v="Ingersoll Production Systems - 1301 Eddy Ave - Rockford"/>
    <s v="New Indoor LED Fixtures"/>
    <s v="Indoor Lighting"/>
    <s v="Manufacturing"/>
    <n v="0"/>
    <n v="14672.771000000001"/>
    <n v="2.6240760000000001"/>
    <x v="0"/>
    <x v="0"/>
    <n v="10.827197921178"/>
    <s v="Qty / 1,000"/>
    <m/>
    <s v="Private-Lighting"/>
    <s v="lighting"/>
    <n v="1"/>
    <n v="1"/>
    <s v="Lighting"/>
    <n v="0.99989942556735301"/>
    <n v="1.019640158801"/>
    <n v="14671.2952943813"/>
    <n v="2.6756132693459"/>
    <n v="0.71"/>
    <n v="10416.619659010699"/>
    <n v="1.89968542123559"/>
    <n v="4618"/>
    <n v="1.02"/>
    <n v="1.04"/>
    <n v="1.2E-2"/>
    <n v="0.81"/>
    <n v="15.158077089649201"/>
    <d v="1900-01-09T19:51:10"/>
    <n v="43380"/>
    <n v="3.1761790946651298"/>
    <n v="172.60347405154499"/>
    <n v="0"/>
    <n v="112782.80271774252"/>
  </r>
  <r>
    <s v="STND-60779"/>
    <s v="Ingersoll Production Systems, LLC"/>
    <s v="Ingersoll Production Systems - 1301 Eddy Ave - Rockford"/>
    <s v="New Indoor LED Fixtures"/>
    <s v="Indoor Lighting"/>
    <s v="Manufacturing"/>
    <n v="0"/>
    <n v="11163.553"/>
    <n v="1.996488"/>
    <x v="0"/>
    <x v="0"/>
    <n v="10.827197921178"/>
    <s v="Qty / 1,000"/>
    <m/>
    <s v="Private-Lighting"/>
    <s v="lighting"/>
    <n v="1"/>
    <n v="1"/>
    <s v="Lighting"/>
    <n v="0.99989942556735301"/>
    <n v="1.019640158801"/>
    <n v="11162.4302319907"/>
    <n v="2.0356993413643001"/>
    <n v="0.71"/>
    <n v="7925.3254647133899"/>
    <n v="1.4453465323686501"/>
    <n v="4618"/>
    <n v="1.02"/>
    <n v="1.04"/>
    <n v="1.2E-2"/>
    <n v="0.81"/>
    <n v="15.158077089649201"/>
    <d v="1900-01-09T19:51:10"/>
    <n v="43380"/>
    <n v="2.4165471763583799"/>
    <n v="131.322708611655"/>
    <n v="0"/>
    <n v="85809.067396203885"/>
  </r>
  <r>
    <s v="STND-60779"/>
    <s v="Ingersoll Production Systems, LLC"/>
    <s v="Ingersoll Production Systems - 1301 Eddy Ave - Rockford"/>
    <s v="New Indoor LED Fixtures"/>
    <s v="Indoor Lighting"/>
    <s v="Manufacturing"/>
    <n v="0"/>
    <n v="15261.566000000001"/>
    <n v="2.7293759999999998"/>
    <x v="0"/>
    <x v="0"/>
    <n v="10.827197921178"/>
    <s v="Qty / 1,000"/>
    <m/>
    <s v="Private-Lighting"/>
    <s v="lighting"/>
    <n v="1"/>
    <n v="1"/>
    <s v="Lighting"/>
    <n v="0.99989942556735301"/>
    <n v="1.019640158801"/>
    <n v="15260.031076658201"/>
    <n v="2.78298137806765"/>
    <n v="0.71"/>
    <n v="10834.6220644274"/>
    <n v="1.97591677842803"/>
    <n v="4618"/>
    <n v="1.02"/>
    <n v="1.04"/>
    <n v="1.2E-2"/>
    <n v="0.81"/>
    <n v="15.158077089649201"/>
    <d v="1900-01-09T19:51:10"/>
    <n v="43380"/>
    <n v="3.3036341145152499"/>
    <n v="179.52977737245001"/>
    <n v="0"/>
    <n v="117308.59749271763"/>
  </r>
  <r>
    <s v="STND-60779"/>
    <s v="Ingersoll Production Systems, LLC"/>
    <s v="Ingersoll Production Systems - 1301 Eddy Ave - Rockford"/>
    <s v="New Indoor LED Fixtures"/>
    <s v="Indoor Lighting"/>
    <s v="Manufacturing"/>
    <n v="0"/>
    <n v="1921.827"/>
    <n v="0.34369899999999998"/>
    <x v="0"/>
    <x v="0"/>
    <n v="10.827197921178"/>
    <s v="Qty / 1,000"/>
    <m/>
    <s v="Private-Lighting"/>
    <s v="lighting"/>
    <n v="1"/>
    <n v="1"/>
    <s v="Lighting"/>
    <n v="0.99989942556735301"/>
    <n v="1.019640158801"/>
    <n v="1921.6337133398299"/>
    <n v="0.35044930293974602"/>
    <n v="0.71"/>
    <n v="1364.35993647128"/>
    <n v="0.24881900508721999"/>
    <n v="4618"/>
    <n v="1.02"/>
    <n v="1.04"/>
    <n v="1.2E-2"/>
    <n v="0.81"/>
    <n v="15.158077089649201"/>
    <d v="1900-01-09T19:51:10"/>
    <n v="43380"/>
    <n v="0.41601294271099998"/>
    <n v="22.607455451056801"/>
    <n v="0"/>
    <n v="14772.195067900389"/>
  </r>
  <r>
    <s v="STND-60779"/>
    <s v="Ingersoll Production Systems, LLC"/>
    <s v="Ingersoll Production Systems - 1301 Eddy Ave - Rockford"/>
    <s v="New Indoor LED Fixtures"/>
    <s v="Indoor Lighting"/>
    <s v="Manufacturing"/>
    <n v="0"/>
    <n v="28.262"/>
    <n v="5.0540000000000003E-3"/>
    <x v="0"/>
    <x v="0"/>
    <n v="10.827197921178"/>
    <s v="Qty / 1,000"/>
    <m/>
    <s v="Private-Lighting"/>
    <s v="lighting"/>
    <n v="1"/>
    <n v="1"/>
    <s v="Lighting"/>
    <n v="0.99989942556735301"/>
    <n v="1.019640158801"/>
    <n v="28.259157565384498"/>
    <n v="5.1532613625802698E-3"/>
    <n v="0.71"/>
    <n v="20.064001871422999"/>
    <n v="3.658815567432E-3"/>
    <n v="4618"/>
    <n v="1.02"/>
    <n v="1.04"/>
    <n v="1.2E-2"/>
    <n v="0.81"/>
    <n v="15.158077089649201"/>
    <d v="1900-01-09T19:51:10"/>
    <n v="43380"/>
    <n v="6.1173567931864601E-3"/>
    <n v="0.33246067723981798"/>
    <n v="0"/>
    <n v="217.23691935278259"/>
  </r>
  <r>
    <s v="STND-60779"/>
    <s v="Ingersoll Production Systems, LLC"/>
    <s v="Ingersoll Production Systems - 1301 Eddy Ave - Rockford"/>
    <s v="New Indoor LED Fixtures"/>
    <s v="Indoor Lighting"/>
    <s v="Manufacturing"/>
    <n v="0"/>
    <n v="80038.437000000005"/>
    <n v="14.314061000000001"/>
    <x v="0"/>
    <x v="0"/>
    <n v="10.827197921178"/>
    <s v="Qty / 1,000"/>
    <m/>
    <s v="Private-Lighting"/>
    <s v="lighting"/>
    <n v="1"/>
    <n v="1"/>
    <s v="Lighting"/>
    <n v="0.99989942556735301"/>
    <n v="1.019640158801"/>
    <n v="80030.387179608704"/>
    <n v="14.595191431127301"/>
    <n v="0.71"/>
    <n v="56821.574897522201"/>
    <n v="10.3625859161004"/>
    <n v="4618"/>
    <n v="1.02"/>
    <n v="1.04"/>
    <n v="1.2E-2"/>
    <n v="0.81"/>
    <n v="15.158077089649201"/>
    <d v="1900-01-09T19:51:10"/>
    <n v="43380"/>
    <n v="17.325725820426499"/>
    <n v="941.53396681892696"/>
    <n v="0"/>
    <n v="615218.43760851235"/>
  </r>
  <r>
    <s v="STND-60779"/>
    <s v="Ingersoll Production Systems, LLC"/>
    <s v="Ingersoll Production Systems - 1301 Eddy Ave - Rockford"/>
    <s v="New Indoor LED Fixtures"/>
    <s v="Indoor Lighting"/>
    <s v="Manufacturing"/>
    <n v="0"/>
    <n v="449245.875"/>
    <n v="80.343057999999999"/>
    <x v="0"/>
    <x v="0"/>
    <n v="10.827197921178"/>
    <s v="Qty / 1,000"/>
    <m/>
    <s v="Private-Lighting"/>
    <s v="lighting"/>
    <n v="1"/>
    <n v="1"/>
    <s v="Lighting"/>
    <n v="0.99989942556735301"/>
    <n v="1.019640158801"/>
    <n v="449200.692351003"/>
    <n v="81.921008417678294"/>
    <n v="0.71"/>
    <n v="318932.491569212"/>
    <n v="58.1639159765516"/>
    <n v="4618"/>
    <n v="1.02"/>
    <n v="1.04"/>
    <n v="1.2E-2"/>
    <n v="0.81"/>
    <n v="15.158077089649201"/>
    <d v="1900-01-09T19:51:10"/>
    <n v="43380"/>
    <n v="97.247160989646602"/>
    <n v="5284.7140276588598"/>
    <n v="0"/>
    <n v="3453145.2097142921"/>
  </r>
  <r>
    <s v="STND-60779"/>
    <s v="Ingersoll Production Systems, LLC"/>
    <s v="Ingersoll Production Systems - 1301 Eddy Ave - Rockford"/>
    <s v="New Indoor LED Fixtures"/>
    <s v="Indoor Lighting"/>
    <s v="Manufacturing"/>
    <n v="0"/>
    <n v="23156.13"/>
    <n v="4.1412380000000004"/>
    <x v="0"/>
    <x v="0"/>
    <n v="10.827197921178"/>
    <s v="Qty / 1,000"/>
    <m/>
    <s v="Private-Lighting"/>
    <s v="lighting"/>
    <n v="1"/>
    <n v="1"/>
    <s v="Lighting"/>
    <n v="0.99989942556735301"/>
    <n v="1.019640158801"/>
    <n v="23153.801085362898"/>
    <n v="4.2225725719527496"/>
    <n v="0.71"/>
    <n v="16439.198770607702"/>
    <n v="2.9980265260864498"/>
    <n v="4618"/>
    <n v="1.02"/>
    <n v="1.04"/>
    <n v="1.2E-2"/>
    <n v="0.81"/>
    <n v="15.158077089649201"/>
    <d v="1900-01-09T19:51:10"/>
    <n v="43380"/>
    <n v="5.0125505365061196"/>
    <n v="272.39765982779898"/>
    <n v="0"/>
    <n v="177990.45875495565"/>
  </r>
  <r>
    <s v="STND-60779"/>
    <s v="Ingersoll Production Systems, LLC"/>
    <s v="Ingersoll Production Systems - 1301 Eddy Ave - Rockford"/>
    <s v="Retrofit of Existing Indoor Fixtures to LED"/>
    <s v="Indoor Lighting"/>
    <s v="Manufacturing"/>
    <n v="0"/>
    <n v="664.16099999999994"/>
    <n v="0.11877799999999999"/>
    <x v="0"/>
    <x v="0"/>
    <n v="10.827197921178"/>
    <s v="Qty / 1,000"/>
    <m/>
    <s v="Private-Lighting"/>
    <s v="lighting"/>
    <n v="1"/>
    <n v="1"/>
    <s v="Lighting"/>
    <n v="0.99989942556735301"/>
    <n v="1.019640158801"/>
    <n v="664.09420238423797"/>
    <n v="0.121110818782066"/>
    <n v="0.71"/>
    <n v="471.50688369280903"/>
    <n v="8.5988681335266604E-2"/>
    <n v="4618"/>
    <n v="1.02"/>
    <n v="1.04"/>
    <n v="1.2E-2"/>
    <n v="0.81"/>
    <n v="15.158077089649201"/>
    <d v="1900-01-09T19:51:10"/>
    <n v="43380"/>
    <n v="0.143768778231322"/>
    <n v="7.8128729692263299"/>
    <n v="0"/>
    <n v="5105.0983509398984"/>
  </r>
  <r>
    <s v="STND-60779"/>
    <s v="Ingersoll Production Systems, LLC"/>
    <s v="Ingersoll Production Systems - 1301 Eddy Ave - Rockford"/>
    <s v="Retrofit of Existing Indoor Fixtures to LED"/>
    <s v="Indoor Lighting"/>
    <s v="Manufacturing"/>
    <n v="0"/>
    <n v="11191.815000000001"/>
    <n v="2.0015420000000002"/>
    <x v="0"/>
    <x v="0"/>
    <n v="10.827197921178"/>
    <s v="Qty / 1,000"/>
    <m/>
    <s v="Private-Lighting"/>
    <s v="lighting"/>
    <n v="1"/>
    <n v="1"/>
    <s v="Lighting"/>
    <n v="0.99989942556735301"/>
    <n v="1.019640158801"/>
    <n v="11190.689389556101"/>
    <n v="2.0408526027268801"/>
    <n v="0.71"/>
    <n v="7945.3894665848202"/>
    <n v="1.44900534793608"/>
    <n v="4618"/>
    <n v="1.02"/>
    <n v="1.04"/>
    <n v="1.2E-2"/>
    <n v="0.81"/>
    <n v="15.158077089649201"/>
    <d v="1900-01-09T19:51:10"/>
    <n v="43380"/>
    <n v="2.4226645331515702"/>
    <n v="131.655169288895"/>
    <n v="0"/>
    <n v="86026.304315556743"/>
  </r>
  <r>
    <s v="STND-60779"/>
    <s v="Ingersoll Production Systems, LLC"/>
    <s v="Ingersoll Production Systems - 1301 Eddy Ave - Rockford"/>
    <s v="Retrofit of Existing Indoor Fixtures to LED"/>
    <s v="Indoor Lighting"/>
    <s v="Manufacturing"/>
    <n v="0"/>
    <n v="263.77999999999997"/>
    <n v="4.7174000000000001E-2"/>
    <x v="0"/>
    <x v="0"/>
    <n v="10.827197921178"/>
    <s v="Qty / 1,000"/>
    <m/>
    <s v="Private-Lighting"/>
    <s v="lighting"/>
    <n v="1"/>
    <n v="1"/>
    <s v="Lighting"/>
    <n v="0.99989942556735301"/>
    <n v="1.019640158801"/>
    <n v="263.753470476156"/>
    <n v="4.8100504851278598E-2"/>
    <n v="0.71"/>
    <n v="187.26496403807101"/>
    <n v="3.4151358444407802E-2"/>
    <n v="4618"/>
    <n v="1.02"/>
    <n v="1.04"/>
    <n v="1.2E-2"/>
    <n v="0.81"/>
    <n v="15.158077089649201"/>
    <d v="1900-01-09T19:51:10"/>
    <n v="43380"/>
    <n v="5.70993647332367E-2"/>
    <n v="3.1029820056018398"/>
    <n v="0"/>
    <n v="2027.5548293424754"/>
  </r>
  <r>
    <s v="STND-60779"/>
    <s v="Ingersoll Production Systems, LLC"/>
    <s v="Ingersoll Production Systems - 1301 Eddy Ave - Rockford"/>
    <s v="Retrofit of Existing Indoor Fixtures to LED"/>
    <s v="Indoor Lighting"/>
    <s v="Manufacturing"/>
    <n v="0"/>
    <n v="3457.404"/>
    <n v="0.61832200000000004"/>
    <x v="0"/>
    <x v="0"/>
    <n v="10.827197921178"/>
    <s v="Qty / 1,000"/>
    <m/>
    <s v="Private-Lighting"/>
    <s v="lighting"/>
    <n v="1"/>
    <n v="1"/>
    <s v="Lighting"/>
    <n v="0.99989942556735301"/>
    <n v="1.019640158801"/>
    <n v="3457.0562735542699"/>
    <n v="0.63046594227015396"/>
    <n v="0.71"/>
    <n v="2454.5099542235298"/>
    <n v="0.44763081901181001"/>
    <n v="4618"/>
    <n v="1.02"/>
    <n v="1.04"/>
    <n v="1.2E-2"/>
    <n v="0.81"/>
    <n v="15.158077089649201"/>
    <d v="1900-01-09T19:51:10"/>
    <n v="43380"/>
    <n v="0.74841636071955697"/>
    <n v="40.671250277109003"/>
    <n v="0"/>
    <n v="26575.46507387971"/>
  </r>
  <r>
    <s v="STND-60779"/>
    <s v="Ingersoll Production Systems, LLC"/>
    <s v="Ingersoll Production Systems - 1301 Eddy Ave - Rockford"/>
    <s v="Retrofit of Existing Indoor Fixtures to LED"/>
    <s v="Indoor Lighting"/>
    <s v="Manufacturing"/>
    <n v="0"/>
    <n v="27480.240000000002"/>
    <n v="4.9145620000000001"/>
    <x v="0"/>
    <x v="0"/>
    <n v="10.827197921178"/>
    <s v="Qty / 1,000"/>
    <m/>
    <s v="Private-Lighting"/>
    <s v="lighting"/>
    <n v="1"/>
    <n v="1"/>
    <s v="Lighting"/>
    <n v="0.99989942556735301"/>
    <n v="1.019640158801"/>
    <n v="27477.476190452999"/>
    <n v="5.0110847781173797"/>
    <n v="0.71"/>
    <n v="19509.008095221601"/>
    <n v="3.5578701924633398"/>
    <n v="4618"/>
    <n v="1.02"/>
    <n v="1.04"/>
    <n v="1.2E-2"/>
    <n v="0.81"/>
    <n v="15.158077089649201"/>
    <d v="1900-01-09T19:51:10"/>
    <n v="43380"/>
    <n v="5.9485811706046796"/>
    <n v="323.26442577003502"/>
    <n v="0"/>
    <n v="211227.89189282808"/>
  </r>
  <r>
    <s v="STND-60779"/>
    <s v="Ingersoll Production Systems, LLC"/>
    <s v="Ingersoll Production Systems - 1301 Eddy Ave - Rockford"/>
    <s v="New Indoor LED Fixtures"/>
    <s v="Indoor Lighting"/>
    <s v="Manufacturing"/>
    <n v="0"/>
    <n v="25143.901999999998"/>
    <n v="4.4967309999999996"/>
    <x v="0"/>
    <x v="0"/>
    <n v="10.827197921178"/>
    <s v="Qty / 1,000"/>
    <m/>
    <s v="Private-Lighting"/>
    <s v="lighting"/>
    <n v="1"/>
    <n v="1"/>
    <s v="Lighting"/>
    <n v="0.99989942556735301"/>
    <n v="1.019640158801"/>
    <n v="25141.373166321799"/>
    <n v="4.5850475109254001"/>
    <n v="0.71"/>
    <n v="17850.374948088502"/>
    <n v="3.2553837327570299"/>
    <n v="4618"/>
    <n v="1.02"/>
    <n v="1.04"/>
    <n v="1.2E-2"/>
    <n v="0.81"/>
    <n v="15.158077089649201"/>
    <d v="1900-01-09T19:51:10"/>
    <n v="43380"/>
    <n v="5.4428389255999496"/>
    <n v="295.780860780257"/>
    <n v="0"/>
    <n v="193269.54253019165"/>
  </r>
  <r>
    <s v="STND-60779"/>
    <s v="Ingersoll Production Systems, LLC"/>
    <s v="Ingersoll Production Systems - 1301 Eddy Ave - Rockford"/>
    <s v="Outdoor &amp; Garage - LED Fixtures"/>
    <s v="Outdoor &amp; Garage Lighting"/>
    <s v="Exterior"/>
    <n v="0"/>
    <n v="18386.25"/>
    <n v="0"/>
    <x v="0"/>
    <x v="0"/>
    <n v="10.1978380583316"/>
    <s v="Qty / 1,000"/>
    <m/>
    <s v="Private-Lighting"/>
    <s v="lighting"/>
    <n v="1"/>
    <n v="1"/>
    <s v="Lighting"/>
    <n v="0.99989942556735301"/>
    <n v="1.019640158801"/>
    <n v="18384.400813337699"/>
    <n v="0"/>
    <n v="0.71"/>
    <n v="13052.924577469799"/>
    <n v="0"/>
    <n v="4903"/>
    <n v="1"/>
    <n v="1"/>
    <n v="0"/>
    <n v="0"/>
    <n v="14.276973281664301"/>
    <d v="1900-01-09T04:44:53"/>
    <n v="43380"/>
    <n v="0"/>
    <n v="0"/>
    <n v="0"/>
    <n v="133111.61102865342"/>
  </r>
  <r>
    <s v="STND-60779"/>
    <s v="Ingersoll Production Systems, LLC"/>
    <s v="Ingersoll Production Systems - 1301 Eddy Ave - Rockford"/>
    <s v="Outdoor &amp; Garage - LED Fixtures"/>
    <s v="Outdoor &amp; Garage Lighting"/>
    <s v="Exterior"/>
    <n v="0"/>
    <n v="17895.95"/>
    <n v="0"/>
    <x v="0"/>
    <x v="0"/>
    <n v="10.1978380583316"/>
    <s v="Qty / 1,000"/>
    <m/>
    <s v="Private-Lighting"/>
    <s v="lighting"/>
    <n v="1"/>
    <n v="1"/>
    <s v="Lighting"/>
    <n v="0.99989942556735301"/>
    <n v="1.019640158801"/>
    <n v="17894.150124982101"/>
    <n v="0"/>
    <n v="0.71"/>
    <n v="12704.8465887373"/>
    <n v="0"/>
    <n v="4903"/>
    <n v="1"/>
    <n v="1"/>
    <n v="0"/>
    <n v="0"/>
    <n v="14.276973281664301"/>
    <d v="1900-01-09T04:44:53"/>
    <n v="43380"/>
    <n v="0"/>
    <n v="0"/>
    <n v="0"/>
    <n v="129561.96806788964"/>
  </r>
  <r>
    <s v="STND-60779"/>
    <s v="Ingersoll Production Systems, LLC"/>
    <s v="Ingersoll Production Systems - 1301 Eddy Ave - Rockford"/>
    <s v="Outdoor &amp; Garage - LED Fixtures"/>
    <s v="Outdoor &amp; Garage Lighting"/>
    <s v="Exterior"/>
    <n v="0"/>
    <n v="4383.2820000000002"/>
    <n v="0"/>
    <x v="0"/>
    <x v="0"/>
    <n v="10.1978380583316"/>
    <s v="Qty / 1,000"/>
    <m/>
    <s v="Private-Lighting"/>
    <s v="lighting"/>
    <n v="1"/>
    <n v="1"/>
    <s v="Lighting"/>
    <n v="0.99989942556735301"/>
    <n v="1.019640158801"/>
    <n v="4382.8411538997198"/>
    <n v="0"/>
    <n v="0.71"/>
    <n v="3111.8172192687998"/>
    <n v="0"/>
    <n v="4903"/>
    <n v="1"/>
    <n v="1"/>
    <n v="0"/>
    <n v="0"/>
    <n v="14.276973281664301"/>
    <d v="1900-01-09T04:44:53"/>
    <n v="43380"/>
    <n v="0"/>
    <n v="0"/>
    <n v="0"/>
    <n v="31733.808069230978"/>
  </r>
  <r>
    <s v="STND-60779"/>
    <s v="Ingersoll Production Systems, LLC"/>
    <s v="Ingersoll Production Systems - 1301 Eddy Ave - Rockford"/>
    <s v="Outdoor &amp; Garage - LED Fixtures"/>
    <s v="Outdoor &amp; Garage Lighting"/>
    <s v="Exterior"/>
    <n v="0"/>
    <n v="6197.3919999999998"/>
    <n v="0"/>
    <x v="0"/>
    <x v="0"/>
    <n v="10.1978380583316"/>
    <s v="Qty / 1,000"/>
    <m/>
    <s v="Private-Lighting"/>
    <s v="lighting"/>
    <n v="1"/>
    <n v="1"/>
    <s v="Lighting"/>
    <n v="0.99989942556735301"/>
    <n v="1.019640158801"/>
    <n v="6196.76870081571"/>
    <n v="0"/>
    <n v="0.71"/>
    <n v="4399.70577757915"/>
    <n v="0"/>
    <n v="4903"/>
    <n v="1"/>
    <n v="1"/>
    <n v="0"/>
    <n v="0"/>
    <n v="14.276973281664301"/>
    <d v="1900-01-09T04:44:53"/>
    <n v="43380"/>
    <n v="0"/>
    <n v="0"/>
    <n v="0"/>
    <n v="44867.487024058079"/>
  </r>
  <r>
    <s v="STND-60779"/>
    <s v="Ingersoll Production Systems, LLC"/>
    <s v="Ingersoll Production Systems - 1301 Eddy Ave - Rockford"/>
    <s v="Outdoor &amp; Garage - LED Fixtures"/>
    <s v="Outdoor &amp; Garage Lighting"/>
    <s v="Exterior"/>
    <n v="0"/>
    <n v="4535.2749999999996"/>
    <n v="0"/>
    <x v="0"/>
    <x v="0"/>
    <n v="10.1978380583316"/>
    <s v="Qty / 1,000"/>
    <m/>
    <s v="Private-Lighting"/>
    <s v="lighting"/>
    <n v="1"/>
    <n v="1"/>
    <s v="Lighting"/>
    <n v="0.99989942556735301"/>
    <n v="1.019640158801"/>
    <n v="4534.8188672899796"/>
    <n v="0"/>
    <n v="0.71"/>
    <n v="3219.72139577588"/>
    <n v="0"/>
    <n v="4903"/>
    <n v="1"/>
    <n v="1"/>
    <n v="0"/>
    <n v="0"/>
    <n v="14.276973281664301"/>
    <d v="1900-01-09T04:44:53"/>
    <n v="43380"/>
    <n v="0"/>
    <n v="0"/>
    <n v="0"/>
    <n v="32834.197387067812"/>
  </r>
  <r>
    <s v="STND-60779"/>
    <s v="Ingersoll Production Systems, LLC"/>
    <s v="Ingersoll Production Systems - 1301 Eddy Ave - Rockford"/>
    <s v="Outdoor &amp; Garage - LED Fixtures"/>
    <s v="Outdoor &amp; Garage Lighting"/>
    <s v="Exterior"/>
    <n v="0"/>
    <n v="862.928"/>
    <n v="0"/>
    <x v="0"/>
    <x v="0"/>
    <n v="10.1978380583316"/>
    <s v="Qty / 1,000"/>
    <m/>
    <s v="Private-Lighting"/>
    <s v="lighting"/>
    <n v="1"/>
    <n v="1"/>
    <s v="Lighting"/>
    <n v="0.99989942556735301"/>
    <n v="1.019640158801"/>
    <n v="862.84121150598401"/>
    <n v="0"/>
    <n v="0.71"/>
    <n v="612.61726016924899"/>
    <n v="0"/>
    <n v="4903"/>
    <n v="1"/>
    <n v="1"/>
    <n v="0"/>
    <n v="0"/>
    <n v="14.276973281664301"/>
    <d v="1900-01-09T04:44:53"/>
    <n v="43380"/>
    <n v="0"/>
    <n v="0"/>
    <n v="0"/>
    <n v="6247.3716109447987"/>
  </r>
  <r>
    <s v="STND-60779"/>
    <s v="Ingersoll Production Systems, LLC"/>
    <s v="Ingersoll Production Systems - 1301 Eddy Ave - Rockford"/>
    <s v="Occupancy Sensors"/>
    <s v="Indoor Lighting"/>
    <s v="Manufacturing"/>
    <n v="0"/>
    <n v="1044.569"/>
    <n v="0.63423399999999996"/>
    <x v="0"/>
    <x v="0"/>
    <n v="8"/>
    <s v="Qty / 1,000"/>
    <m/>
    <s v="Private-Lighting"/>
    <s v="lighting"/>
    <n v="1"/>
    <n v="1"/>
    <s v="Lighting"/>
    <n v="0.99989942556735301"/>
    <n v="1.019640158801"/>
    <n v="1044.4639430654599"/>
    <n v="0.64669045647699597"/>
    <n v="0.71"/>
    <n v="741.56939957647899"/>
    <n v="0.45915022409866701"/>
    <n v="4618"/>
    <n v="1.02"/>
    <n v="1.04"/>
    <n v="1.2E-2"/>
    <n v="0.81"/>
    <n v="15.158077089649201"/>
    <d v="1900-01-09T19:51:10"/>
    <n v="43380"/>
    <n v="0.94214810092802403"/>
    <n v="12.2878110948878"/>
    <n v="0"/>
    <n v="5932.5551966118319"/>
  </r>
  <r>
    <s v="STND-60779"/>
    <s v="Ingersoll Production Systems, LLC"/>
    <s v="Ingersoll Production Systems - 1301 Eddy Ave - Rockford"/>
    <s v="Occupancy Sensors"/>
    <s v="Indoor Lighting"/>
    <s v="Manufacturing"/>
    <n v="0"/>
    <n v="1566.854"/>
    <n v="0.95135000000000003"/>
    <x v="0"/>
    <x v="0"/>
    <n v="8"/>
    <s v="Qty / 1,000"/>
    <m/>
    <s v="Private-Lighting"/>
    <s v="lighting"/>
    <n v="1"/>
    <n v="1"/>
    <s v="Lighting"/>
    <n v="0.99989942556735301"/>
    <n v="1.019640158801"/>
    <n v="1566.6964145479101"/>
    <n v="0.97003466507533498"/>
    <n v="0.71"/>
    <n v="1112.35445432902"/>
    <n v="0.68872461220348802"/>
    <n v="4618"/>
    <n v="1.02"/>
    <n v="1.04"/>
    <n v="1.2E-2"/>
    <n v="0.81"/>
    <n v="15.158077089649201"/>
    <d v="1900-01-09T19:51:10"/>
    <n v="43380"/>
    <n v="1.4132206659022899"/>
    <n v="18.431722524093001"/>
    <n v="0"/>
    <n v="8898.8356346321598"/>
  </r>
  <r>
    <s v="STND-60779"/>
    <s v="Ingersoll Production Systems, LLC"/>
    <s v="Ingersoll Production Systems - 1301 Eddy Ave - Rockford"/>
    <s v="Occupancy Sensors"/>
    <s v="Indoor Lighting"/>
    <s v="Manufacturing"/>
    <n v="0"/>
    <n v="1614.335"/>
    <n v="0.98017900000000002"/>
    <x v="0"/>
    <x v="0"/>
    <n v="8"/>
    <s v="Qty / 1,000"/>
    <m/>
    <s v="Private-Lighting"/>
    <s v="lighting"/>
    <n v="1"/>
    <n v="1"/>
    <s v="Lighting"/>
    <n v="0.99989942556735301"/>
    <n v="1.019640158801"/>
    <n v="1614.17263917327"/>
    <n v="0.99942987121340898"/>
    <n v="0.71"/>
    <n v="1146.06257381302"/>
    <n v="0.70959520856152103"/>
    <n v="4618"/>
    <n v="1.02"/>
    <n v="1.04"/>
    <n v="1.2E-2"/>
    <n v="0.81"/>
    <n v="15.158077089649201"/>
    <d v="1900-01-09T19:51:10"/>
    <n v="43380"/>
    <n v="1.45604584966989"/>
    <n v="18.990266343215001"/>
    <n v="0"/>
    <n v="9168.5005905041598"/>
  </r>
  <r>
    <s v="STND-60779"/>
    <s v="Ingersoll Production Systems, LLC"/>
    <s v="Ingersoll Production Systems - 1301 Eddy Ave - Rockford"/>
    <s v="Occupancy Sensors"/>
    <s v="Indoor Lighting"/>
    <s v="Manufacturing"/>
    <n v="0"/>
    <n v="406.97500000000002"/>
    <n v="0.24710399999999999"/>
    <x v="0"/>
    <x v="0"/>
    <n v="8"/>
    <s v="Qty / 1,000"/>
    <m/>
    <s v="Private-Lighting"/>
    <s v="lighting"/>
    <n v="1"/>
    <n v="1"/>
    <s v="Lighting"/>
    <n v="0.99989942556735301"/>
    <n v="1.019640158801"/>
    <n v="406.93406872027299"/>
    <n v="0.25195716180036298"/>
    <n v="0.71"/>
    <n v="288.92318879139401"/>
    <n v="0.17888958487825801"/>
    <n v="4618"/>
    <n v="1.02"/>
    <n v="1.04"/>
    <n v="1.2E-2"/>
    <n v="0.81"/>
    <n v="15.158077089649201"/>
    <d v="1900-01-09T19:51:10"/>
    <n v="43380"/>
    <n v="0.36707045716836101"/>
    <n v="4.7874596320032197"/>
    <n v="0"/>
    <n v="2311.3855103311521"/>
  </r>
  <r>
    <s v="STND-60779"/>
    <s v="Ingersoll Production Systems, LLC"/>
    <s v="Ingersoll Production Systems - 1301 Eddy Ave - Rockford"/>
    <s v="Occupancy Sensors"/>
    <s v="Indoor Lighting"/>
    <s v="Manufacturing"/>
    <n v="0"/>
    <n v="84.786000000000001"/>
    <n v="5.1479999999999998E-2"/>
    <x v="0"/>
    <x v="0"/>
    <n v="8"/>
    <s v="Qty / 1,000"/>
    <m/>
    <s v="Private-Lighting"/>
    <s v="lighting"/>
    <n v="1"/>
    <n v="1"/>
    <s v="Lighting"/>
    <n v="0.99989942556735301"/>
    <n v="1.019640158801"/>
    <n v="84.777472696153595"/>
    <n v="5.2491075375075698E-2"/>
    <n v="0.71"/>
    <n v="60.192005614269"/>
    <n v="3.7268663516303702E-2"/>
    <n v="4618"/>
    <n v="1.02"/>
    <n v="1.04"/>
    <n v="1.2E-2"/>
    <n v="0.81"/>
    <n v="15.158077089649201"/>
    <d v="1900-01-09T19:51:10"/>
    <n v="43380"/>
    <n v="7.64730119100753E-2"/>
    <n v="0.99738203171945405"/>
    <n v="0"/>
    <n v="481.536044914152"/>
  </r>
  <r>
    <s v="STND-60779"/>
    <s v="Ingersoll Production Systems, LLC"/>
    <s v="Ingersoll Production Systems - 1301 Eddy Ave - Rockford"/>
    <s v="Occupancy Sensors"/>
    <s v="Indoor Lighting"/>
    <s v="Manufacturing"/>
    <n v="0"/>
    <n v="770.99199999999996"/>
    <n v="0.46812500000000001"/>
    <x v="0"/>
    <x v="0"/>
    <n v="8"/>
    <s v="Qty / 1,000"/>
    <m/>
    <s v="Private-Lighting"/>
    <s v="lighting"/>
    <n v="1"/>
    <n v="1"/>
    <s v="Lighting"/>
    <n v="0.99989942556735301"/>
    <n v="1.019640158801"/>
    <n v="770.91445791702404"/>
    <n v="0.47731904933871999"/>
    <n v="0.71"/>
    <n v="547.349265121087"/>
    <n v="0.338896525030491"/>
    <n v="4618"/>
    <n v="1.02"/>
    <n v="1.04"/>
    <n v="1.2E-2"/>
    <n v="0.81"/>
    <n v="15.158077089649201"/>
    <d v="1900-01-09T19:51:10"/>
    <n v="43380"/>
    <n v="0.69539488540023298"/>
    <n v="9.0695818578473393"/>
    <n v="0"/>
    <n v="4378.794120968696"/>
  </r>
  <r>
    <s v="STND-60779"/>
    <s v="Ingersoll Production Systems, LLC"/>
    <s v="Ingersoll Production Systems - 1301 Eddy Ave - Rockford"/>
    <s v="Photocells"/>
    <s v="Outdoor &amp; Garage Lighting"/>
    <s v="Manufacturing"/>
    <n v="0"/>
    <n v="252"/>
    <n v="0"/>
    <x v="0"/>
    <x v="0"/>
    <n v="8"/>
    <s v="Qty / 1,000"/>
    <m/>
    <s v="Private-Lighting"/>
    <s v="lighting"/>
    <n v="1"/>
    <n v="1"/>
    <s v="Lighting"/>
    <n v="0.99989942556735301"/>
    <n v="1.019640158801"/>
    <n v="251.974655242973"/>
    <n v="0"/>
    <n v="0.71"/>
    <n v="178.90200522251101"/>
    <n v="0"/>
    <n v="4618"/>
    <n v="1.02"/>
    <n v="1.04"/>
    <n v="1.2E-2"/>
    <n v="0.81"/>
    <n v="15.158077089649201"/>
    <d v="1900-01-09T19:51:10"/>
    <n v="43380"/>
    <n v="0"/>
    <n v="2.9644077087408598"/>
    <n v="0"/>
    <n v="1431.2160417800881"/>
  </r>
  <r>
    <s v="STND-60779"/>
    <s v="Ingersoll Production Systems, LLC"/>
    <s v="Ingersoll Production Systems - 1301 Eddy Ave - Rockford"/>
    <s v="Photocells"/>
    <s v="Outdoor &amp; Garage Lighting"/>
    <s v="Manufacturing"/>
    <n v="0"/>
    <n v="280"/>
    <n v="0"/>
    <x v="0"/>
    <x v="0"/>
    <n v="8"/>
    <s v="Qty / 1,000"/>
    <m/>
    <s v="Private-Lighting"/>
    <s v="lighting"/>
    <n v="1"/>
    <n v="1"/>
    <s v="Lighting"/>
    <n v="0.99989942556735301"/>
    <n v="1.019640158801"/>
    <n v="279.97183915885898"/>
    <n v="0"/>
    <n v="0.71"/>
    <n v="198.78000580278999"/>
    <n v="0"/>
    <n v="4618"/>
    <n v="1.02"/>
    <n v="1.04"/>
    <n v="1.2E-2"/>
    <n v="0.81"/>
    <n v="15.158077089649201"/>
    <d v="1900-01-09T19:51:10"/>
    <n v="43380"/>
    <n v="0"/>
    <n v="3.2937863430454"/>
    <n v="0"/>
    <n v="1590.2400464223199"/>
  </r>
  <r>
    <s v="STND-60779"/>
    <s v="Ingersoll Production Systems, LLC"/>
    <s v="Ingersoll Production Systems - 1301 Eddy Ave - Rockford"/>
    <s v="Photocells"/>
    <s v="Outdoor &amp; Garage Lighting"/>
    <s v="Manufacturing"/>
    <n v="0"/>
    <n v="52.08"/>
    <n v="0"/>
    <x v="0"/>
    <x v="0"/>
    <n v="8"/>
    <s v="Qty / 1,000"/>
    <m/>
    <s v="Private-Lighting"/>
    <s v="lighting"/>
    <n v="1"/>
    <n v="1"/>
    <s v="Lighting"/>
    <n v="0.99989942556735301"/>
    <n v="1.019640158801"/>
    <n v="52.074762083547697"/>
    <n v="0"/>
    <n v="0.71"/>
    <n v="36.973081079318902"/>
    <n v="0"/>
    <n v="4618"/>
    <n v="1.02"/>
    <n v="1.04"/>
    <n v="1.2E-2"/>
    <n v="0.81"/>
    <n v="15.158077089649201"/>
    <d v="1900-01-09T19:51:10"/>
    <n v="43380"/>
    <n v="0"/>
    <n v="0.61264425980644399"/>
    <n v="0"/>
    <n v="295.78464863455122"/>
  </r>
  <r>
    <s v="STND-60779"/>
    <s v="Ingersoll Production Systems, LLC"/>
    <s v="Ingersoll Production Systems - 1301 Eddy Ave - Rockford"/>
    <s v="Photocells"/>
    <s v="Outdoor &amp; Garage Lighting"/>
    <s v="Manufacturing"/>
    <n v="0"/>
    <n v="67.2"/>
    <n v="0"/>
    <x v="0"/>
    <x v="0"/>
    <n v="8"/>
    <s v="Qty / 1,000"/>
    <m/>
    <s v="Private-Lighting"/>
    <s v="lighting"/>
    <n v="1"/>
    <n v="1"/>
    <s v="Lighting"/>
    <n v="0.99989942556735301"/>
    <n v="1.019640158801"/>
    <n v="67.193241398126105"/>
    <n v="0"/>
    <n v="0.71"/>
    <n v="47.707201392669504"/>
    <n v="0"/>
    <n v="4618"/>
    <n v="1.02"/>
    <n v="1.04"/>
    <n v="1.2E-2"/>
    <n v="0.81"/>
    <n v="15.158077089649201"/>
    <d v="1900-01-09T19:51:10"/>
    <n v="43380"/>
    <n v="0"/>
    <n v="0.79050872233089498"/>
    <n v="0"/>
    <n v="381.65761114135603"/>
  </r>
  <r>
    <s v="STND-60779"/>
    <s v="Ingersoll Production Systems, LLC"/>
    <s v="Ingersoll Production Systems - 1301 Eddy Ave - Rockford"/>
    <s v="Photocells"/>
    <s v="Outdoor &amp; Garage Lighting"/>
    <s v="Manufacturing"/>
    <n v="0"/>
    <n v="42"/>
    <n v="0"/>
    <x v="0"/>
    <x v="0"/>
    <n v="8"/>
    <s v="Qty / 1,000"/>
    <m/>
    <s v="Private-Lighting"/>
    <s v="lighting"/>
    <n v="1"/>
    <n v="1"/>
    <s v="Lighting"/>
    <n v="0.99989942556735301"/>
    <n v="1.019640158801"/>
    <n v="41.995775873828798"/>
    <n v="0"/>
    <n v="0.71"/>
    <n v="29.8170008704185"/>
    <n v="0"/>
    <n v="4618"/>
    <n v="1.02"/>
    <n v="1.04"/>
    <n v="1.2E-2"/>
    <n v="0.81"/>
    <n v="15.158077089649201"/>
    <d v="1900-01-09T19:51:10"/>
    <n v="43380"/>
    <n v="0"/>
    <n v="0.49406795145680998"/>
    <n v="0"/>
    <n v="238.536006963348"/>
  </r>
  <r>
    <s v="STND-60779"/>
    <s v="Ingersoll Production Systems, LLC"/>
    <s v="Ingersoll Production Systems - 1301 Eddy Ave - Rockford"/>
    <s v="Photocells"/>
    <s v="Outdoor &amp; Garage Lighting"/>
    <s v="Manufacturing"/>
    <n v="0"/>
    <n v="10.92"/>
    <n v="0"/>
    <x v="0"/>
    <x v="0"/>
    <n v="8"/>
    <s v="Qty / 1,000"/>
    <m/>
    <s v="Private-Lighting"/>
    <s v="lighting"/>
    <n v="1"/>
    <n v="1"/>
    <s v="Lighting"/>
    <n v="0.99989942556735301"/>
    <n v="1.019640158801"/>
    <n v="10.9189017271955"/>
    <n v="0"/>
    <n v="0.71"/>
    <n v="7.7524202263088"/>
    <n v="0"/>
    <n v="4618"/>
    <n v="1.02"/>
    <n v="1.04"/>
    <n v="1.2E-2"/>
    <n v="0.81"/>
    <n v="15.158077089649201"/>
    <d v="1900-01-09T19:51:10"/>
    <n v="43380"/>
    <n v="0"/>
    <n v="0.12845766737877001"/>
    <n v="0"/>
    <n v="62.0193618104704"/>
  </r>
  <r>
    <s v="STND-60780"/>
    <s v="7-Eleven Inc"/>
    <s v="7-Eleven Inc  33887 - 399 S Prospect - Bartlett"/>
    <s v="Special Doors with Low/No Anti-Sweat Heaters (ASH)"/>
    <s v="Refrigeration"/>
    <s v="Miscellaneous (24/7)"/>
    <n v="0"/>
    <n v="18408.599999999999"/>
    <n v="2.1"/>
    <x v="2"/>
    <x v="0"/>
    <n v="15"/>
    <s v="ΔkWpeak"/>
    <m/>
    <s v="Private-Non-Lighting"/>
    <s v="non_lighting"/>
    <n v="3"/>
    <n v="1"/>
    <s v="Non-Lighting"/>
    <n v="0.98952339343681495"/>
    <n v="0.43468415683807998"/>
    <n v="18215.740340421002"/>
    <n v="0.91283672935996896"/>
    <n v="0.7"/>
    <n v="12751.0182382947"/>
    <n v="0.63898571055197795"/>
    <n v="7616"/>
    <n v="1.1100000000000001"/>
    <n v="1.29"/>
    <n v="2.1999999999999999E-2"/>
    <n v="0.76"/>
    <n v="9.1911764705882408"/>
    <d v="1900-01-05T13:33:47"/>
    <n v="43349"/>
    <n v="0.91283672935996896"/>
    <n v="0"/>
    <n v="0"/>
    <n v="191265.27357442051"/>
  </r>
  <r>
    <s v="STND-60780"/>
    <s v="7-Eleven Inc"/>
    <s v="7-Eleven Inc  33887 - 399 S Prospect - Bartlett"/>
    <s v="LED Refrigerated Display Case Lighting for Open and Closed Cases"/>
    <s v="Refrigeration"/>
    <s v="Miscellaneous (24/7)"/>
    <n v="0"/>
    <n v="4668.84"/>
    <n v="0.55559999999999998"/>
    <x v="2"/>
    <x v="0"/>
    <n v="8.6177180282661094"/>
    <s v="ΔkWpeak / CF"/>
    <n v="0.69"/>
    <s v="Private-Non-Lighting"/>
    <s v="non_lighting"/>
    <n v="3"/>
    <n v="1"/>
    <s v="Non-Lighting"/>
    <n v="0.98952339343681495"/>
    <n v="0.43468415683807998"/>
    <n v="4619.9264002135396"/>
    <n v="0.241510517539237"/>
    <n v="0.7"/>
    <n v="3233.94848014948"/>
    <n v="0.16905736227746601"/>
    <n v="7616"/>
    <n v="1.1100000000000001"/>
    <n v="1.29"/>
    <n v="2.1999999999999999E-2"/>
    <n v="0.76"/>
    <n v="9.1911764705882408"/>
    <d v="1900-01-05T13:33:47"/>
    <n v="43349"/>
    <n v="0.35001524281048901"/>
    <n v="0"/>
    <n v="0"/>
    <n v="27869.256119867958"/>
  </r>
  <r>
    <s v="STND-60781"/>
    <s v="Mega Enterprises Inc."/>
    <s v="Mega Pros Home Improvement - 427 S Harrison St - Algonquin"/>
    <s v="New Indoor LED Fixtures"/>
    <s v="Indoor Lighting"/>
    <s v="Office"/>
    <n v="0"/>
    <n v="2835.3780000000002"/>
    <n v="0.63756000000000002"/>
    <x v="0"/>
    <x v="0"/>
    <n v="15"/>
    <s v="Qty / 1,000"/>
    <m/>
    <s v="Private-Lighting"/>
    <s v="lighting"/>
    <n v="3"/>
    <n v="1"/>
    <s v="Lighting"/>
    <n v="0.91633259480590001"/>
    <n v="1.30467645558681"/>
    <n v="2598.1492799955599"/>
    <n v="0.83180952102392403"/>
    <n v="0.71"/>
    <n v="1844.6859887968501"/>
    <n v="0.590584759926986"/>
    <n v="2885"/>
    <n v="1.165"/>
    <n v="1.3779999999999999"/>
    <n v="2.5499999999999998E-2"/>
    <n v="0.55000000000000004"/>
    <n v="24.263431542460999"/>
    <d v="1900-01-16T07:56:40"/>
    <n v="43301"/>
    <n v="1.0975188296924701"/>
    <n v="56.869361922649603"/>
    <n v="0"/>
    <n v="27670.289831952752"/>
  </r>
  <r>
    <s v="STND-60781"/>
    <s v="Mega Enterprises Inc."/>
    <s v="Mega Pros Home Improvement - 427 S Harrison St - Algonquin"/>
    <s v="New Indoor LED Fixtures"/>
    <s v="Indoor Lighting"/>
    <s v="Office"/>
    <n v="0"/>
    <n v="1404.1869999999999"/>
    <n v="0.31574400000000002"/>
    <x v="0"/>
    <x v="0"/>
    <n v="15"/>
    <s v="Qty / 1,000"/>
    <m/>
    <s v="Private-Lighting"/>
    <s v="lighting"/>
    <n v="3"/>
    <n v="1"/>
    <s v="Lighting"/>
    <n v="0.91633259480590001"/>
    <n v="1.30467645558681"/>
    <n v="1286.7023173027101"/>
    <n v="0.41194376279280098"/>
    <n v="0.71"/>
    <n v="913.55864528492498"/>
    <n v="0.29248007158288802"/>
    <n v="2885"/>
    <n v="1.165"/>
    <n v="1.3779999999999999"/>
    <n v="2.5499999999999998E-2"/>
    <n v="0.55000000000000004"/>
    <n v="24.263431542460999"/>
    <d v="1900-01-16T07:56:40"/>
    <n v="43301"/>
    <n v="0.54353313470484299"/>
    <n v="28.1638704645658"/>
    <n v="0"/>
    <n v="13703.379679273874"/>
  </r>
  <r>
    <s v="STND-60782"/>
    <s v="600 Fulton Owner, LLC"/>
    <s v="600 Fulton Owner, LLC c/o CBRE Inc - 600 W Fulton Street - Chicago"/>
    <s v="Building Energy Management System"/>
    <s v="Energy Management System"/>
    <s v="Office"/>
    <n v="0"/>
    <n v="70742.7"/>
    <n v="0"/>
    <x v="1"/>
    <x v="0"/>
    <n v="15"/>
    <s v="NA"/>
    <m/>
    <s v="EMS"/>
    <s v="ems"/>
    <n v="3"/>
    <n v="1"/>
    <s v="EMS"/>
    <n v="0.91036333343406195"/>
    <n v="0"/>
    <n v="64401.560188125797"/>
    <n v="0"/>
    <n v="0.7"/>
    <n v="45081.092131688099"/>
    <n v="0"/>
    <n v="2885"/>
    <n v="1.165"/>
    <n v="1.3779999999999999"/>
    <n v="2.5499999999999998E-2"/>
    <n v="0.55000000000000004"/>
    <n v="24.263431542460999"/>
    <d v="1900-01-16T07:56:40"/>
    <n v="43302"/>
    <n v="0"/>
    <n v="0"/>
    <n v="0"/>
    <n v="676216.38197532145"/>
  </r>
  <r>
    <s v="STND-60782"/>
    <s v="600 Fulton Owner, LLC"/>
    <s v="600 Fulton Owner, LLC c/o CBRE Inc - 600 W Fulton Street - Chicago"/>
    <s v="VSD on HVAC Fan or Pump &lt;= 200 HP"/>
    <s v="Variable Speed Drives"/>
    <s v="Office"/>
    <n v="0"/>
    <n v="53777.101999999999"/>
    <n v="4.7958959999999999"/>
    <x v="6"/>
    <x v="0"/>
    <n v="15"/>
    <s v="ΔkWpeak"/>
    <m/>
    <s v="EMS"/>
    <s v="ems"/>
    <n v="3"/>
    <n v="1"/>
    <s v="Non-Lighting"/>
    <n v="0.91036333343406195"/>
    <n v="0"/>
    <n v="48956.701839143599"/>
    <n v="0"/>
    <n v="0.7"/>
    <n v="34269.691287400499"/>
    <n v="0"/>
    <n v="2885"/>
    <n v="1.165"/>
    <n v="1.3779999999999999"/>
    <n v="2.5499999999999998E-2"/>
    <n v="0.55000000000000004"/>
    <n v="24.263431542460999"/>
    <d v="1900-01-16T07:56:40"/>
    <n v="43302"/>
    <n v="0"/>
    <n v="0"/>
    <n v="0"/>
    <n v="514045.3693110075"/>
  </r>
  <r>
    <s v="STND-60783"/>
    <s v="Vinayaka Hospitality Oakbrook LLC"/>
    <s v="Vinayaka Hospitality Oakbrook LLC - 1909 Spring Rd - Oak Brook"/>
    <s v="Retrofit of Existing Indoor Fixtures to LED"/>
    <s v="Indoor Lighting"/>
    <s v="Hotel/Motel (common)"/>
    <n v="0"/>
    <n v="6733.98"/>
    <n v="1.8216000000000001"/>
    <x v="0"/>
    <x v="0"/>
    <n v="8.1459758879113693"/>
    <s v="Qty / 1,000"/>
    <m/>
    <s v="Private-Lighting"/>
    <s v="lighting"/>
    <n v="1"/>
    <n v="1"/>
    <s v="Lighting"/>
    <n v="0.99989942556735301"/>
    <n v="1.019640158801"/>
    <n v="6733.3027337820404"/>
    <n v="1.85737651327191"/>
    <n v="0.71"/>
    <n v="4780.6449409852503"/>
    <n v="1.31873732442306"/>
    <n v="6138"/>
    <n v="1.2"/>
    <n v="1.24"/>
    <n v="3.2000000000000001E-2"/>
    <n v="0.73"/>
    <n v="11.4043662430759"/>
    <d v="1900-01-07T03:30:12"/>
    <n v="43379"/>
    <n v="2.0518962806804102"/>
    <n v="179.55473956752101"/>
    <n v="0"/>
    <n v="38943.018417931322"/>
  </r>
  <r>
    <s v="STND-60783"/>
    <s v="Vinayaka Hospitality Oakbrook LLC"/>
    <s v="Vinayaka Hospitality Oakbrook LLC - 1909 Spring Rd - Oak Brook"/>
    <s v="Retrofit of Existing Indoor Fixtures to LED"/>
    <s v="Indoor Lighting"/>
    <s v="Hotel/Motel (common)"/>
    <n v="0"/>
    <n v="139239.302"/>
    <n v="17.111901"/>
    <x v="0"/>
    <x v="0"/>
    <n v="8.1459758879113693"/>
    <s v="Qty / 1,000"/>
    <m/>
    <s v="Private-Lighting"/>
    <s v="lighting"/>
    <n v="1"/>
    <n v="1"/>
    <s v="Lighting"/>
    <n v="0.99989942556735301"/>
    <n v="1.019640158801"/>
    <n v="139225.29808619901"/>
    <n v="17.447981453027101"/>
    <n v="0.71"/>
    <n v="98849.9616412014"/>
    <n v="12.3880668316492"/>
    <n v="6138"/>
    <n v="1.2"/>
    <n v="1.24"/>
    <n v="3.2000000000000001E-2"/>
    <n v="0.73"/>
    <n v="11.4043662430759"/>
    <d v="1900-01-07T03:30:12"/>
    <n v="43379"/>
    <n v="19.275277787259199"/>
    <n v="3712.67461563198"/>
    <n v="0"/>
    <n v="805229.40405019035"/>
  </r>
  <r>
    <s v="STND-60783"/>
    <s v="Vinayaka Hospitality Oakbrook LLC"/>
    <s v="Vinayaka Hospitality Oakbrook LLC - 1909 Spring Rd - Oak Brook"/>
    <s v="Retrofit of Existing Indoor Fixtures to LED"/>
    <s v="Indoor Lighting"/>
    <s v="Hotel/Motel (common)"/>
    <n v="0"/>
    <n v="693.80399999999997"/>
    <n v="0.18768000000000001"/>
    <x v="0"/>
    <x v="0"/>
    <n v="8.1459758879113693"/>
    <s v="Qty / 1,000"/>
    <m/>
    <s v="Private-Lighting"/>
    <s v="lighting"/>
    <n v="1"/>
    <n v="1"/>
    <s v="Lighting"/>
    <n v="0.99989942556735301"/>
    <n v="1.019640158801"/>
    <n v="693.73422105633199"/>
    <n v="0.19136606500377201"/>
    <n v="0.71"/>
    <n v="492.55129694999499"/>
    <n v="0.13586990615267799"/>
    <n v="6138"/>
    <n v="1.2"/>
    <n v="1.24"/>
    <n v="3.2000000000000001E-2"/>
    <n v="0.73"/>
    <n v="11.4043662430759"/>
    <d v="1900-01-07T03:30:12"/>
    <n v="43379"/>
    <n v="0.21140749558525501"/>
    <n v="18.499579228168798"/>
    <n v="0"/>
    <n v="4012.3109885141321"/>
  </r>
  <r>
    <s v="STND-60783"/>
    <s v="Vinayaka Hospitality Oakbrook LLC"/>
    <s v="Vinayaka Hospitality Oakbrook LLC - 1909 Spring Rd - Oak Brook"/>
    <s v="Retrofit of Existing Indoor Fixtures to LED"/>
    <s v="Indoor Lighting"/>
    <s v="Hotel/Motel (common)"/>
    <n v="0"/>
    <n v="4330.973"/>
    <n v="0.53225800000000001"/>
    <x v="0"/>
    <x v="0"/>
    <n v="8.1459758879113693"/>
    <s v="Qty / 1,000"/>
    <m/>
    <s v="Private-Lighting"/>
    <s v="lighting"/>
    <n v="1"/>
    <n v="1"/>
    <s v="Lighting"/>
    <n v="0.99989942556735301"/>
    <n v="1.019640158801"/>
    <n v="4330.5374148477104"/>
    <n v="0.54271163164310499"/>
    <n v="0.71"/>
    <n v="3074.6815645418801"/>
    <n v="0.38532525846660398"/>
    <n v="6138"/>
    <n v="1.2"/>
    <n v="1.24"/>
    <n v="3.2000000000000001E-2"/>
    <n v="0.73"/>
    <n v="11.4043662430759"/>
    <d v="1900-01-07T03:30:12"/>
    <n v="43379"/>
    <n v="0.59954886394509999"/>
    <n v="115.480997729272"/>
    <n v="0"/>
    <n v="25046.281887763758"/>
  </r>
  <r>
    <s v="STND-60783"/>
    <s v="Vinayaka Hospitality Oakbrook LLC"/>
    <s v="Vinayaka Hospitality Oakbrook LLC - 1909 Spring Rd - Oak Brook"/>
    <s v="Retrofit of Existing Indoor Fixtures to LED"/>
    <s v="Indoor Lighting"/>
    <s v="Hotel/Motel (common)"/>
    <n v="0"/>
    <n v="5671.5119999999997"/>
    <n v="0.69700399999999996"/>
    <x v="0"/>
    <x v="0"/>
    <n v="8.1459758879113693"/>
    <s v="Qty / 1,000"/>
    <m/>
    <s v="Private-Lighting"/>
    <s v="lighting"/>
    <n v="1"/>
    <n v="1"/>
    <s v="Lighting"/>
    <n v="0.99989942556735301"/>
    <n v="1.019640158801"/>
    <n v="5670.9415908983501"/>
    <n v="0.71069326924493503"/>
    <n v="0.71"/>
    <n v="4026.36852953783"/>
    <n v="0.50459222116390401"/>
    <n v="6138"/>
    <n v="1.2"/>
    <n v="1.24"/>
    <n v="3.2000000000000001E-2"/>
    <n v="0.73"/>
    <n v="11.4043662430759"/>
    <d v="1900-01-07T03:30:12"/>
    <n v="43379"/>
    <n v="0.78512292227677305"/>
    <n v="151.22510909062299"/>
    <n v="0"/>
    <n v="32798.700957460322"/>
  </r>
  <r>
    <s v="STND-60783"/>
    <s v="Vinayaka Hospitality Oakbrook LLC"/>
    <s v="Vinayaka Hospitality Oakbrook LLC - 1909 Spring Rd - Oak Brook"/>
    <s v="Retrofit of Existing Indoor Fixtures to LED"/>
    <s v="Indoor Lighting"/>
    <s v="Hotel/Motel (common)"/>
    <n v="0"/>
    <n v="34559.394999999997"/>
    <n v="4.247198"/>
    <x v="0"/>
    <x v="0"/>
    <n v="8.1459758879113693"/>
    <s v="Qty / 1,000"/>
    <m/>
    <s v="Private-Lighting"/>
    <s v="lighting"/>
    <n v="1"/>
    <n v="1"/>
    <s v="Lighting"/>
    <n v="0.99989942556735301"/>
    <n v="1.019640158801"/>
    <n v="34555.919208455198"/>
    <n v="4.3306136431793103"/>
    <n v="0.71"/>
    <n v="24534.7026380032"/>
    <n v="3.0747356866573101"/>
    <n v="6138"/>
    <n v="1.2"/>
    <n v="1.24"/>
    <n v="3.2000000000000001E-2"/>
    <n v="0.73"/>
    <n v="11.4043662430759"/>
    <d v="1900-01-07T03:30:12"/>
    <n v="43379"/>
    <n v="4.7841511745242"/>
    <n v="921.49117889214006"/>
    <n v="0"/>
    <n v="199859.09610624955"/>
  </r>
  <r>
    <s v="STND-60783"/>
    <s v="Vinayaka Hospitality Oakbrook LLC"/>
    <s v="Vinayaka Hospitality Oakbrook LLC - 1909 Spring Rd - Oak Brook"/>
    <s v="Retrofit of Existing Indoor Fixtures to LED"/>
    <s v="Indoor Lighting"/>
    <s v="Hotel/Motel (common)"/>
    <n v="0"/>
    <n v="5303.232"/>
    <n v="0.65174399999999999"/>
    <x v="0"/>
    <x v="0"/>
    <n v="8.1459758879113693"/>
    <s v="Qty / 1,000"/>
    <m/>
    <s v="Private-Lighting"/>
    <s v="lighting"/>
    <n v="1"/>
    <n v="1"/>
    <s v="Lighting"/>
    <n v="0.99989942556735301"/>
    <n v="1.019640158801"/>
    <n v="5302.6986304503998"/>
    <n v="0.66454435565760195"/>
    <n v="0.71"/>
    <n v="3764.9160276197899"/>
    <n v="0.47182649251689701"/>
    <n v="6138"/>
    <n v="1.2"/>
    <n v="1.24"/>
    <n v="3.2000000000000001E-2"/>
    <n v="0.73"/>
    <n v="11.4043662430759"/>
    <d v="1900-01-07T03:30:12"/>
    <n v="43379"/>
    <n v="0.73414091433672302"/>
    <n v="141.40529681201099"/>
    <n v="0"/>
    <n v="30668.915181001863"/>
  </r>
  <r>
    <s v="STND-60783"/>
    <s v="Vinayaka Hospitality Oakbrook LLC"/>
    <s v="Vinayaka Hospitality Oakbrook LLC - 1909 Spring Rd - Oak Brook"/>
    <s v="Retrofit of Existing Indoor Fixtures to LED"/>
    <s v="Indoor Lighting"/>
    <s v="Hotel/Motel (common)"/>
    <n v="0"/>
    <n v="60059.101999999999"/>
    <n v="7.3810010000000004"/>
    <x v="0"/>
    <x v="0"/>
    <n v="8.1459758879113693"/>
    <s v="Qty / 1,000"/>
    <m/>
    <s v="Private-Lighting"/>
    <s v="lighting"/>
    <n v="1"/>
    <n v="1"/>
    <s v="Lighting"/>
    <n v="0.99989942556735301"/>
    <n v="1.019640158801"/>
    <n v="60053.061589890996"/>
    <n v="7.5259650317503697"/>
    <n v="0.71"/>
    <n v="42637.6737288226"/>
    <n v="5.34343517254276"/>
    <n v="6138"/>
    <n v="1.2"/>
    <n v="1.24"/>
    <n v="3.2000000000000001E-2"/>
    <n v="0.73"/>
    <n v="11.4043662430759"/>
    <d v="1900-01-07T03:30:12"/>
    <n v="43379"/>
    <n v="8.3141460801484399"/>
    <n v="1601.4149757304299"/>
    <n v="0"/>
    <n v="347325.46211162093"/>
  </r>
  <r>
    <s v="STND-60783"/>
    <s v="Vinayaka Hospitality Oakbrook LLC"/>
    <s v="Vinayaka Hospitality Oakbrook LLC - 1909 Spring Rd - Oak Brook"/>
    <s v="Retrofit of Existing Indoor Fixtures to LED"/>
    <s v="Indoor Lighting"/>
    <s v="Hotel/Motel (common)"/>
    <n v="0"/>
    <n v="5340.06"/>
    <n v="0.65627000000000002"/>
    <x v="0"/>
    <x v="0"/>
    <n v="8.1459758879113693"/>
    <s v="Qty / 1,000"/>
    <m/>
    <s v="Private-Lighting"/>
    <s v="lighting"/>
    <n v="1"/>
    <n v="1"/>
    <s v="Lighting"/>
    <n v="0.99989942556735301"/>
    <n v="1.019640158801"/>
    <n v="5339.5229264952004"/>
    <n v="0.669159247016335"/>
    <n v="0.71"/>
    <n v="3791.0612778115901"/>
    <n v="0.47510306538159802"/>
    <n v="6138"/>
    <n v="1.2"/>
    <n v="1.24"/>
    <n v="3.2000000000000001E-2"/>
    <n v="0.73"/>
    <n v="11.4043662430759"/>
    <d v="1900-01-07T03:30:12"/>
    <n v="43379"/>
    <n v="0.73923911513072804"/>
    <n v="142.387278039872"/>
    <n v="0"/>
    <n v="30881.893758647679"/>
  </r>
  <r>
    <s v="STND-60783"/>
    <s v="Vinayaka Hospitality Oakbrook LLC"/>
    <s v="Vinayaka Hospitality Oakbrook LLC - 1909 Spring Rd - Oak Brook"/>
    <s v="Retrofit of Existing Indoor Fixtures to LED"/>
    <s v="Indoor Lighting"/>
    <s v="Hotel/Motel (common)"/>
    <n v="0"/>
    <n v="751.29100000000005"/>
    <n v="9.2329999999999995E-2"/>
    <x v="0"/>
    <x v="0"/>
    <n v="8.1459758879113693"/>
    <s v="Qty / 1,000"/>
    <m/>
    <s v="Private-Lighting"/>
    <s v="lighting"/>
    <n v="1"/>
    <n v="1"/>
    <s v="Lighting"/>
    <n v="0.99989942556735301"/>
    <n v="1.019640158801"/>
    <n v="751.21543933392195"/>
    <n v="9.4143375862096701E-2"/>
    <n v="0.71"/>
    <n v="533.36296192708505"/>
    <n v="6.6841796862088701E-2"/>
    <n v="6138"/>
    <n v="1.2"/>
    <n v="1.24"/>
    <n v="3.2000000000000001E-2"/>
    <n v="0.73"/>
    <n v="11.4043662430759"/>
    <d v="1900-01-07T03:30:12"/>
    <n v="43379"/>
    <n v="0.104002845627592"/>
    <n v="20.0324117155713"/>
    <n v="0"/>
    <n v="4344.7618273630242"/>
  </r>
  <r>
    <s v="STND-60783"/>
    <s v="Vinayaka Hospitality Oakbrook LLC"/>
    <s v="Vinayaka Hospitality Oakbrook LLC - 1909 Spring Rd - Oak Brook"/>
    <s v="Outdoor &amp; Garage - LED Fixtures"/>
    <s v="Outdoor &amp; Garage Lighting"/>
    <s v="Exterior"/>
    <n v="0"/>
    <n v="8408.6450000000004"/>
    <n v="0"/>
    <x v="0"/>
    <x v="0"/>
    <n v="10.1978380583316"/>
    <s v="Qty / 1,000"/>
    <m/>
    <s v="Private-Lighting"/>
    <s v="lighting"/>
    <n v="1"/>
    <n v="1"/>
    <s v="Lighting"/>
    <n v="0.99989942556735301"/>
    <n v="1.019640158801"/>
    <n v="8407.7993052997899"/>
    <n v="0"/>
    <n v="0.71"/>
    <n v="5969.5375067628502"/>
    <n v="0"/>
    <n v="4903"/>
    <n v="1"/>
    <n v="1"/>
    <n v="0"/>
    <n v="0"/>
    <n v="14.276973281664301"/>
    <d v="1900-01-09T04:44:53"/>
    <n v="43379"/>
    <n v="0"/>
    <n v="0"/>
    <n v="0"/>
    <n v="60876.376777104124"/>
  </r>
  <r>
    <s v="STND-60783"/>
    <s v="Vinayaka Hospitality Oakbrook LLC"/>
    <s v="Vinayaka Hospitality Oakbrook LLC - 1909 Spring Rd - Oak Brook"/>
    <s v="Outdoor &amp; Garage - LED Fixtures"/>
    <s v="Outdoor &amp; Garage Lighting"/>
    <s v="Exterior"/>
    <n v="0"/>
    <n v="4853.97"/>
    <n v="0"/>
    <x v="0"/>
    <x v="0"/>
    <n v="10.1978380583316"/>
    <s v="Qty / 1,000"/>
    <m/>
    <s v="Private-Lighting"/>
    <s v="lighting"/>
    <n v="1"/>
    <n v="1"/>
    <s v="Lighting"/>
    <n v="0.99989942556735301"/>
    <n v="1.019640158801"/>
    <n v="4853.4818147211599"/>
    <n v="0"/>
    <n v="0.71"/>
    <n v="3445.9720884520302"/>
    <n v="0"/>
    <n v="4903"/>
    <n v="1"/>
    <n v="1"/>
    <n v="0"/>
    <n v="0"/>
    <n v="14.276973281664301"/>
    <d v="1900-01-09T04:44:53"/>
    <n v="43379"/>
    <n v="0"/>
    <n v="0"/>
    <n v="0"/>
    <n v="35141.465311564541"/>
  </r>
  <r>
    <s v="STND-60783"/>
    <s v="Vinayaka Hospitality Oakbrook LLC"/>
    <s v="Vinayaka Hospitality Oakbrook LLC - 1909 Spring Rd - Oak Brook"/>
    <s v="Outdoor &amp; Garage - LED Fixtures"/>
    <s v="Outdoor &amp; Garage Lighting"/>
    <s v="Exterior"/>
    <n v="0"/>
    <n v="30202.48"/>
    <n v="0"/>
    <x v="0"/>
    <x v="0"/>
    <n v="10.1978380583316"/>
    <s v="Qty / 1,000"/>
    <m/>
    <s v="Private-Lighting"/>
    <s v="lighting"/>
    <n v="1"/>
    <n v="1"/>
    <s v="Lighting"/>
    <n v="0.99989942556735301"/>
    <n v="1.019640158801"/>
    <n v="30199.442402709501"/>
    <n v="0"/>
    <n v="0.71"/>
    <n v="21441.6041059237"/>
    <n v="0"/>
    <n v="4903"/>
    <n v="1"/>
    <n v="1"/>
    <n v="0"/>
    <n v="0"/>
    <n v="14.276973281664301"/>
    <d v="1900-01-09T04:44:53"/>
    <n v="43379"/>
    <n v="0"/>
    <n v="0"/>
    <n v="0"/>
    <n v="218658.00638306781"/>
  </r>
  <r>
    <s v="STND-60783"/>
    <s v="Vinayaka Hospitality Oakbrook LLC"/>
    <s v="Vinayaka Hospitality Oakbrook LLC - 1909 Spring Rd - Oak Brook"/>
    <s v="Outdoor &amp; Garage - LED Fixtures"/>
    <s v="Outdoor &amp; Garage Lighting"/>
    <s v="Exterior"/>
    <n v="0"/>
    <n v="3603.7049999999999"/>
    <n v="0"/>
    <x v="0"/>
    <x v="0"/>
    <n v="10.1978380583316"/>
    <s v="Qty / 1,000"/>
    <m/>
    <s v="Private-Lighting"/>
    <s v="lighting"/>
    <n v="1"/>
    <n v="1"/>
    <s v="Lighting"/>
    <n v="0.99989942556735301"/>
    <n v="1.019640158801"/>
    <n v="3603.3425594142"/>
    <n v="0"/>
    <n v="0.71"/>
    <n v="2558.3732171840802"/>
    <n v="0"/>
    <n v="4903"/>
    <n v="1"/>
    <n v="1"/>
    <n v="0"/>
    <n v="0"/>
    <n v="14.276973281664301"/>
    <d v="1900-01-09T04:44:53"/>
    <n v="43379"/>
    <n v="0"/>
    <n v="0"/>
    <n v="0"/>
    <n v="26089.875761616069"/>
  </r>
  <r>
    <s v="STND-60783"/>
    <s v="Vinayaka Hospitality Oakbrook LLC"/>
    <s v="Vinayaka Hospitality Oakbrook LLC - 1909 Spring Rd - Oak Brook"/>
    <s v="Outdoor &amp; Garage - LED Fixtures"/>
    <s v="Outdoor &amp; Garage Lighting"/>
    <s v="Exterior"/>
    <n v="0"/>
    <n v="35791.9"/>
    <n v="0"/>
    <x v="0"/>
    <x v="0"/>
    <n v="10.1978380583316"/>
    <s v="Qty / 1,000"/>
    <m/>
    <s v="Private-Lighting"/>
    <s v="lighting"/>
    <n v="1"/>
    <n v="1"/>
    <s v="Lighting"/>
    <n v="0.99989942556735301"/>
    <n v="1.019640158801"/>
    <n v="35788.300249964101"/>
    <n v="0"/>
    <n v="0.71"/>
    <n v="25409.693177474499"/>
    <n v="0"/>
    <n v="4903"/>
    <n v="1"/>
    <n v="1"/>
    <n v="0"/>
    <n v="0"/>
    <n v="14.276973281664301"/>
    <d v="1900-01-09T04:44:53"/>
    <n v="43379"/>
    <n v="0"/>
    <n v="0"/>
    <n v="0"/>
    <n v="259123.93613577823"/>
  </r>
  <r>
    <s v="STND-60783"/>
    <s v="Vinayaka Hospitality Oakbrook LLC"/>
    <s v="Vinayaka Hospitality Oakbrook LLC - 1909 Spring Rd - Oak Brook"/>
    <s v="Outdoor &amp; Garage - LED Fixtures"/>
    <s v="Outdoor &amp; Garage Lighting"/>
    <s v="Exterior"/>
    <n v="0"/>
    <n v="7207.41"/>
    <n v="0"/>
    <x v="0"/>
    <x v="0"/>
    <n v="10.1978380583316"/>
    <s v="Qty / 1,000"/>
    <m/>
    <s v="Private-Lighting"/>
    <s v="lighting"/>
    <n v="1"/>
    <n v="1"/>
    <s v="Lighting"/>
    <n v="0.99989942556735301"/>
    <n v="1.019640158801"/>
    <n v="7206.6851188283899"/>
    <n v="0"/>
    <n v="0.71"/>
    <n v="5116.7464343681604"/>
    <n v="0"/>
    <n v="4903"/>
    <n v="1"/>
    <n v="1"/>
    <n v="0"/>
    <n v="0"/>
    <n v="14.276973281664301"/>
    <d v="1900-01-09T04:44:53"/>
    <n v="43379"/>
    <n v="0"/>
    <n v="0"/>
    <n v="0"/>
    <n v="52179.751523232138"/>
  </r>
  <r>
    <s v="STND-60783"/>
    <s v="Vinayaka Hospitality Oakbrook LLC"/>
    <s v="Vinayaka Hospitality Oakbrook LLC - 1909 Spring Rd - Oak Brook"/>
    <s v="Outdoor &amp; Garage - LED Fixtures"/>
    <s v="Outdoor &amp; Garage Lighting"/>
    <s v="Exterior"/>
    <n v="0"/>
    <n v="17797.89"/>
    <n v="0"/>
    <x v="0"/>
    <x v="0"/>
    <n v="10.1978380583316"/>
    <s v="Qty / 1,000"/>
    <m/>
    <s v="Private-Lighting"/>
    <s v="lighting"/>
    <n v="1"/>
    <n v="1"/>
    <s v="Lighting"/>
    <n v="0.99989942556735301"/>
    <n v="1.019640158801"/>
    <n v="17796.099987310899"/>
    <n v="0"/>
    <n v="0.71"/>
    <n v="12635.2309909908"/>
    <n v="0"/>
    <n v="4903"/>
    <n v="1"/>
    <n v="1"/>
    <n v="0"/>
    <n v="0"/>
    <n v="14.276973281664301"/>
    <d v="1900-01-09T04:44:53"/>
    <n v="43379"/>
    <n v="0"/>
    <n v="0"/>
    <n v="0"/>
    <n v="128852.03947573688"/>
  </r>
  <r>
    <s v="STND-60783"/>
    <s v="Vinayaka Hospitality Oakbrook LLC"/>
    <s v="Vinayaka Hospitality Oakbrook LLC - 1909 Spring Rd - Oak Brook"/>
    <s v="Outdoor &amp; Garage - LED Fixtures"/>
    <s v="Outdoor &amp; Garage Lighting"/>
    <s v="Exterior"/>
    <n v="0"/>
    <n v="4044.9749999999999"/>
    <n v="0"/>
    <x v="0"/>
    <x v="0"/>
    <n v="10.1978380583316"/>
    <s v="Qty / 1,000"/>
    <m/>
    <s v="Private-Lighting"/>
    <s v="lighting"/>
    <n v="1"/>
    <n v="1"/>
    <s v="Lighting"/>
    <n v="0.99989942556735301"/>
    <n v="1.019640158801"/>
    <n v="4044.5681789342998"/>
    <n v="0"/>
    <n v="0.71"/>
    <n v="2871.6434070433502"/>
    <n v="0"/>
    <n v="4903"/>
    <n v="1"/>
    <n v="1"/>
    <n v="0"/>
    <n v="0"/>
    <n v="14.276973281664301"/>
    <d v="1900-01-09T04:44:53"/>
    <n v="43379"/>
    <n v="0"/>
    <n v="0"/>
    <n v="0"/>
    <n v="29284.554426303697"/>
  </r>
  <r>
    <s v="STND-60783"/>
    <s v="Vinayaka Hospitality Oakbrook LLC"/>
    <s v="Vinayaka Hospitality Oakbrook LLC - 1909 Spring Rd - Oak Brook"/>
    <s v="Photocells"/>
    <s v="Outdoor &amp; Garage Lighting"/>
    <s v="Hotel/Motel (common)"/>
    <n v="0"/>
    <n v="560"/>
    <n v="0"/>
    <x v="0"/>
    <x v="0"/>
    <n v="8"/>
    <s v="Qty / 1,000"/>
    <m/>
    <s v="Private-Lighting"/>
    <s v="lighting"/>
    <n v="1"/>
    <n v="1"/>
    <s v="Lighting"/>
    <n v="0.99989942556735301"/>
    <n v="1.019640158801"/>
    <n v="559.94367831771797"/>
    <n v="0"/>
    <n v="0.71"/>
    <n v="397.56001160557901"/>
    <n v="0"/>
    <n v="6138"/>
    <n v="1.2"/>
    <n v="1.24"/>
    <n v="3.2000000000000001E-2"/>
    <n v="0.73"/>
    <n v="11.4043662430759"/>
    <d v="1900-01-07T03:30:12"/>
    <n v="43379"/>
    <n v="0"/>
    <n v="14.9318314218058"/>
    <n v="0"/>
    <n v="3180.4800928446321"/>
  </r>
  <r>
    <s v="STND-60783"/>
    <s v="Vinayaka Hospitality Oakbrook LLC"/>
    <s v="Vinayaka Hospitality Oakbrook LLC - 1909 Spring Rd - Oak Brook"/>
    <s v="Beverage Machine Controls"/>
    <s v="Commercial Kitchen Equipment"/>
    <s v="Hotel/Motel (common)"/>
    <n v="0"/>
    <n v="9677.64"/>
    <n v="0"/>
    <x v="2"/>
    <x v="0"/>
    <n v="5"/>
    <s v="NA"/>
    <m/>
    <s v="Private-Lighting"/>
    <s v="lighting"/>
    <n v="1"/>
    <n v="1"/>
    <s v="Non-Lighting"/>
    <n v="0.99989942556735301"/>
    <n v="1.019640158801"/>
    <n v="9676.6666768476407"/>
    <n v="0"/>
    <n v="0.7"/>
    <n v="6773.6666737933401"/>
    <n v="0"/>
    <n v="6138"/>
    <n v="1.2"/>
    <n v="1.24"/>
    <n v="3.2000000000000001E-2"/>
    <n v="0.73"/>
    <n v="11.4043662430759"/>
    <d v="1900-01-07T03:30:12"/>
    <n v="43379"/>
    <n v="0"/>
    <n v="0"/>
    <n v="0"/>
    <n v="33868.333368966698"/>
  </r>
  <r>
    <s v="STND-60783"/>
    <s v="Vinayaka Hospitality Oakbrook LLC"/>
    <s v="Vinayaka Hospitality Oakbrook LLC - 1909 Spring Rd - Oak Brook"/>
    <s v="Retrofit of Existing Indoor Fixtures to LED"/>
    <s v="Indoor Lighting"/>
    <s v="Hotel/Motel (common)"/>
    <n v="0"/>
    <n v="5745.1679999999997"/>
    <n v="0.70605600000000002"/>
    <x v="0"/>
    <x v="0"/>
    <n v="8.1459758879113693"/>
    <s v="Qty / 1,000"/>
    <m/>
    <s v="Private-Lighting"/>
    <s v="lighting"/>
    <n v="1"/>
    <n v="1"/>
    <s v="Lighting"/>
    <n v="0.99989942556735301"/>
    <n v="1.019640158801"/>
    <n v="5744.5901829879404"/>
    <n v="0.71992305196240203"/>
    <n v="0.71"/>
    <n v="4078.6590299214299"/>
    <n v="0.51114536689330503"/>
    <n v="6138"/>
    <n v="1.2"/>
    <n v="1.24"/>
    <n v="3.2000000000000001E-2"/>
    <n v="0.73"/>
    <n v="11.4043662430759"/>
    <d v="1900-01-07T03:30:12"/>
    <n v="43379"/>
    <n v="0.79531932386478299"/>
    <n v="153.18907154634499"/>
    <n v="0"/>
    <n v="33224.658112751946"/>
  </r>
  <r>
    <s v="STND-60783"/>
    <s v="Vinayaka Hospitality Oakbrook LLC"/>
    <s v="Vinayaka Hospitality Oakbrook LLC - 1909 Spring Rd - Oak Brook"/>
    <s v="Retrofit of Existing Indoor Fixtures to LED"/>
    <s v="Indoor Lighting"/>
    <s v="Hotel/Motel (common)"/>
    <n v="0"/>
    <n v="4198.3919999999998"/>
    <n v="0.51596399999999998"/>
    <x v="0"/>
    <x v="0"/>
    <n v="8.1459758879113693"/>
    <s v="Qty / 1,000"/>
    <m/>
    <s v="Private-Lighting"/>
    <s v="lighting"/>
    <n v="1"/>
    <n v="1"/>
    <s v="Lighting"/>
    <n v="0.99989942556735301"/>
    <n v="1.019640158801"/>
    <n v="4197.9697491065699"/>
    <n v="0.52609761489560103"/>
    <n v="0.71"/>
    <n v="2980.5585218656602"/>
    <n v="0.37352930657587702"/>
    <n v="6138"/>
    <n v="1.2"/>
    <n v="1.24"/>
    <n v="3.2000000000000001E-2"/>
    <n v="0.73"/>
    <n v="11.4043662430759"/>
    <d v="1900-01-07T03:30:12"/>
    <n v="43379"/>
    <n v="0.58119489051657203"/>
    <n v="111.945859976175"/>
    <n v="0"/>
    <n v="24279.557851626418"/>
  </r>
  <r>
    <s v="STND-60783"/>
    <s v="Vinayaka Hospitality Oakbrook LLC"/>
    <s v="Vinayaka Hospitality Oakbrook LLC - 1909 Spring Rd - Oak Brook"/>
    <s v="Retrofit of Existing Indoor Fixtures to LED"/>
    <s v="Indoor Lighting"/>
    <s v="Hotel/Motel (common)"/>
    <n v="0"/>
    <n v="10856.894"/>
    <n v="1.334265"/>
    <x v="0"/>
    <x v="0"/>
    <n v="8.1459758879113693"/>
    <s v="Qty / 1,000"/>
    <m/>
    <s v="Private-Lighting"/>
    <s v="lighting"/>
    <n v="1"/>
    <n v="1"/>
    <s v="Lighting"/>
    <n v="0.99989942556735301"/>
    <n v="1.019640158801"/>
    <n v="10855.8020740456"/>
    <n v="1.3604701764826199"/>
    <n v="0.71"/>
    <n v="7707.6194725723999"/>
    <n v="0.96593382530266103"/>
    <n v="6138"/>
    <n v="1.2"/>
    <n v="1.24"/>
    <n v="3.2000000000000001E-2"/>
    <n v="0.73"/>
    <n v="11.4043662430759"/>
    <d v="1900-01-07T03:30:12"/>
    <n v="43379"/>
    <n v="1.50294981935774"/>
    <n v="289.488055307884"/>
    <n v="0"/>
    <n v="62786.082376770915"/>
  </r>
  <r>
    <s v="STND-60783"/>
    <s v="Vinayaka Hospitality Oakbrook LLC"/>
    <s v="Vinayaka Hospitality Oakbrook LLC - 1909 Spring Rd - Oak Brook"/>
    <s v="Retrofit of Existing Indoor Fixtures to LED"/>
    <s v="Indoor Lighting"/>
    <s v="Hotel/Motel (common)"/>
    <n v="0"/>
    <n v="9133.3439999999991"/>
    <n v="1.1224479999999999"/>
    <x v="0"/>
    <x v="0"/>
    <n v="8.1459758879113693"/>
    <s v="Qty / 1,000"/>
    <m/>
    <s v="Private-Lighting"/>
    <s v="lighting"/>
    <n v="1"/>
    <n v="1"/>
    <s v="Lighting"/>
    <n v="0.99989942556735301"/>
    <n v="1.019640158801"/>
    <n v="9132.4254191090295"/>
    <n v="1.14449305696587"/>
    <n v="0.71"/>
    <n v="6484.0220475674096"/>
    <n v="0.81259007044576703"/>
    <n v="6138"/>
    <n v="1.2"/>
    <n v="1.24"/>
    <n v="3.2000000000000001E-2"/>
    <n v="0.73"/>
    <n v="11.4043662430759"/>
    <d v="1900-01-07T03:30:12"/>
    <n v="43379"/>
    <n v="1.2643537969132499"/>
    <n v="243.53134450957401"/>
    <n v="0"/>
    <n v="52818.687256169826"/>
  </r>
  <r>
    <s v="STND-60783"/>
    <s v="Vinayaka Hospitality Oakbrook LLC"/>
    <s v="Vinayaka Hospitality Oakbrook LLC - 1909 Spring Rd - Oak Brook"/>
    <s v="Retrofit of Existing Indoor Fixtures to LED"/>
    <s v="Indoor Lighting"/>
    <s v="Hotel/Motel (common)"/>
    <n v="0"/>
    <n v="2983.0680000000002"/>
    <n v="0.36660599999999999"/>
    <x v="0"/>
    <x v="0"/>
    <n v="8.1459758879113693"/>
    <s v="Qty / 1,000"/>
    <m/>
    <s v="Private-Lighting"/>
    <s v="lighting"/>
    <n v="1"/>
    <n v="1"/>
    <s v="Lighting"/>
    <n v="0.99989942556735301"/>
    <n v="1.019640158801"/>
    <n v="2982.7679796283501"/>
    <n v="0.37380620005740101"/>
    <n v="0.71"/>
    <n v="2117.7652655361298"/>
    <n v="0.26540240204075499"/>
    <n v="6138"/>
    <n v="1.2"/>
    <n v="1.24"/>
    <n v="3.2000000000000001E-2"/>
    <n v="0.73"/>
    <n v="11.4043662430759"/>
    <d v="1900-01-07T03:30:12"/>
    <n v="43379"/>
    <n v="0.41295426431440702"/>
    <n v="79.540479456756103"/>
    <n v="0"/>
    <n v="17251.264789313533"/>
  </r>
  <r>
    <s v="STND-60783"/>
    <s v="Vinayaka Hospitality Oakbrook LLC"/>
    <s v="Vinayaka Hospitality Oakbrook LLC - 1909 Spring Rd - Oak Brook"/>
    <s v="Retrofit of Existing Indoor Fixtures to LED"/>
    <s v="Indoor Lighting"/>
    <s v="Hotel/Motel (common)"/>
    <n v="0"/>
    <n v="5833.5550000000003"/>
    <n v="0.71691800000000006"/>
    <x v="0"/>
    <x v="0"/>
    <n v="8.1459758879113693"/>
    <s v="Qty / 1,000"/>
    <m/>
    <s v="Private-Lighting"/>
    <s v="lighting"/>
    <n v="1"/>
    <n v="1"/>
    <s v="Lighting"/>
    <n v="0.99989942556735301"/>
    <n v="1.019640158801"/>
    <n v="5832.9682935155597"/>
    <n v="0.73099838336729805"/>
    <n v="0.71"/>
    <n v="4141.4074883960502"/>
    <n v="0.51900885219078197"/>
    <n v="6138"/>
    <n v="1.2"/>
    <n v="1.24"/>
    <n v="3.2000000000000001E-2"/>
    <n v="0.73"/>
    <n v="11.4043662430759"/>
    <d v="1900-01-07T03:30:12"/>
    <n v="43379"/>
    <n v="0.80755455520028496"/>
    <n v="155.54582116041499"/>
    <n v="0"/>
    <n v="33735.805542489812"/>
  </r>
  <r>
    <s v="STND-60783"/>
    <s v="Vinayaka Hospitality Oakbrook LLC"/>
    <s v="Vinayaka Hospitality Oakbrook LLC - 1909 Spring Rd - Oak Brook"/>
    <s v="Retrofit of Existing Indoor Fixtures to LED"/>
    <s v="Indoor Lighting"/>
    <s v="Hotel/Motel (common)"/>
    <n v="0"/>
    <n v="4934.9520000000002"/>
    <n v="0.60648400000000002"/>
    <x v="0"/>
    <x v="0"/>
    <n v="8.1459758879113693"/>
    <s v="Qty / 1,000"/>
    <m/>
    <s v="Private-Lighting"/>
    <s v="lighting"/>
    <n v="1"/>
    <n v="1"/>
    <s v="Lighting"/>
    <n v="0.99989942556735301"/>
    <n v="1.019640158801"/>
    <n v="4934.4556700024596"/>
    <n v="0.61839544207026798"/>
    <n v="0.71"/>
    <n v="3503.4635257017499"/>
    <n v="0.43906076386989001"/>
    <n v="6138"/>
    <n v="1.2"/>
    <n v="1.24"/>
    <n v="3.2000000000000001E-2"/>
    <n v="0.73"/>
    <n v="11.4043662430759"/>
    <d v="1900-01-07T03:30:12"/>
    <n v="43379"/>
    <n v="0.68315890639667298"/>
    <n v="131.58548453339901"/>
    <n v="0"/>
    <n v="28539.129404543408"/>
  </r>
  <r>
    <s v="STND-60783"/>
    <s v="Vinayaka Hospitality Oakbrook LLC"/>
    <s v="Vinayaka Hospitality Oakbrook LLC - 1909 Spring Rd - Oak Brook"/>
    <s v="Retrofit of Existing Indoor Fixtures to LED"/>
    <s v="Indoor Lighting"/>
    <s v="Hotel/Motel (common)"/>
    <n v="0"/>
    <n v="1178.4960000000001"/>
    <n v="0.14483199999999999"/>
    <x v="0"/>
    <x v="0"/>
    <n v="8.1459758879113693"/>
    <s v="Qty / 1,000"/>
    <m/>
    <s v="Private-Lighting"/>
    <s v="lighting"/>
    <n v="1"/>
    <n v="1"/>
    <s v="Lighting"/>
    <n v="0.99989942556735301"/>
    <n v="1.019640158801"/>
    <n v="1178.3774734334199"/>
    <n v="0.147676523479467"/>
    <n v="0.71"/>
    <n v="836.64800613773002"/>
    <n v="0.104850331670422"/>
    <n v="6138"/>
    <n v="1.2"/>
    <n v="1.24"/>
    <n v="3.2000000000000001E-2"/>
    <n v="0.73"/>
    <n v="11.4043662430759"/>
    <d v="1900-01-07T03:30:12"/>
    <n v="43379"/>
    <n v="0.16314242540816101"/>
    <n v="31.423399291557899"/>
    <n v="0"/>
    <n v="6815.3144846670721"/>
  </r>
  <r>
    <s v="STND-60783"/>
    <s v="Vinayaka Hospitality Oakbrook LLC"/>
    <s v="Vinayaka Hospitality Oakbrook LLC - 1909 Spring Rd - Oak Brook"/>
    <s v="Retrofit of Existing Indoor Fixtures to LED"/>
    <s v="Indoor Lighting"/>
    <s v="Hotel/Motel (common)"/>
    <n v="0"/>
    <n v="4124.7359999999999"/>
    <n v="0.50691200000000003"/>
    <x v="0"/>
    <x v="0"/>
    <n v="8.1459758879113693"/>
    <s v="Qty / 1,000"/>
    <m/>
    <s v="Private-Lighting"/>
    <s v="lighting"/>
    <n v="1"/>
    <n v="1"/>
    <s v="Lighting"/>
    <n v="0.99989942556735301"/>
    <n v="1.019640158801"/>
    <n v="4124.3211570169797"/>
    <n v="0.51686783217813503"/>
    <n v="0.71"/>
    <n v="2928.2680214820598"/>
    <n v="0.366976160846476"/>
    <n v="6138"/>
    <n v="1.2"/>
    <n v="1.24"/>
    <n v="3.2000000000000001E-2"/>
    <n v="0.73"/>
    <n v="11.4043662430759"/>
    <d v="1900-01-07T03:30:12"/>
    <n v="43379"/>
    <n v="0.57099848892856198"/>
    <n v="109.981897520453"/>
    <n v="0"/>
    <n v="23853.60069633479"/>
  </r>
  <r>
    <s v="STND-60783"/>
    <s v="Vinayaka Hospitality Oakbrook LLC"/>
    <s v="Vinayaka Hospitality Oakbrook LLC - 1909 Spring Rd - Oak Brook"/>
    <s v="Retrofit of Existing Indoor Fixtures to LED"/>
    <s v="Indoor Lighting"/>
    <s v="Hotel/Motel (common)"/>
    <n v="0"/>
    <n v="427.20499999999998"/>
    <n v="5.2502E-2"/>
    <x v="0"/>
    <x v="0"/>
    <n v="8.1459758879113693"/>
    <s v="Qty / 1,000"/>
    <m/>
    <s v="Private-Lighting"/>
    <s v="lighting"/>
    <n v="1"/>
    <n v="1"/>
    <s v="Lighting"/>
    <n v="0.99989942556735301"/>
    <n v="1.019640158801"/>
    <n v="427.162034099501"/>
    <n v="5.3533147617370297E-2"/>
    <n v="0.71"/>
    <n v="303.28504421064599"/>
    <n v="3.8008534808332897E-2"/>
    <n v="6138"/>
    <n v="1.2"/>
    <n v="1.24"/>
    <n v="3.2000000000000001E-2"/>
    <n v="0.73"/>
    <n v="11.4043662430759"/>
    <d v="1900-01-07T03:30:12"/>
    <n v="43379"/>
    <n v="5.9139579780568198E-2"/>
    <n v="11.390987575986699"/>
    <n v="0"/>
    <n v="2470.5526573040561"/>
  </r>
  <r>
    <s v="STND-60783"/>
    <s v="Vinayaka Hospitality Oakbrook LLC"/>
    <s v="Vinayaka Hospitality Oakbrook LLC - 1909 Spring Rd - Oak Brook"/>
    <s v="Retrofit of Existing Indoor Fixtures to LED"/>
    <s v="Indoor Lighting"/>
    <s v="Hotel/Motel (common)"/>
    <n v="0"/>
    <n v="28998.366999999998"/>
    <n v="3.5637720000000002"/>
    <x v="0"/>
    <x v="0"/>
    <n v="8.1459758879113693"/>
    <s v="Qty / 1,000"/>
    <m/>
    <s v="Private-Lighting"/>
    <s v="lighting"/>
    <n v="1"/>
    <n v="1"/>
    <s v="Lighting"/>
    <n v="0.99989942556735301"/>
    <n v="1.019640158801"/>
    <n v="28995.4505056913"/>
    <n v="3.6337650480105701"/>
    <n v="0.71"/>
    <n v="20586.7698590408"/>
    <n v="2.57997318408751"/>
    <n v="6138"/>
    <n v="1.2"/>
    <n v="1.24"/>
    <n v="3.2000000000000001E-2"/>
    <n v="0.73"/>
    <n v="11.4043662430759"/>
    <d v="1900-01-07T03:30:12"/>
    <n v="43379"/>
    <n v="4.0143228546294401"/>
    <n v="773.21201348510101"/>
    <n v="0"/>
    <n v="167699.3308817269"/>
  </r>
  <r>
    <s v="STND-60784"/>
    <s v="American Blue Ribbon Holdings, LLC"/>
    <s v="American Blue Ribbon Holdings LLC Bakers Square - 4839 W 111th St - Alsip"/>
    <s v="Outdoor &amp; Garage - LED Fixtures"/>
    <s v="Outdoor &amp; Garage Lighting"/>
    <s v="Exterior"/>
    <n v="0"/>
    <n v="8629.2800000000007"/>
    <n v="0"/>
    <x v="0"/>
    <x v="0"/>
    <n v="10.1978380583316"/>
    <s v="Qty / 1,000"/>
    <m/>
    <s v="Private-Lighting"/>
    <s v="lighting"/>
    <n v="3"/>
    <n v="1"/>
    <s v="Lighting"/>
    <n v="0.91633259480590001"/>
    <n v="1.30467645558681"/>
    <n v="7907.2905337066604"/>
    <n v="0"/>
    <n v="0.71"/>
    <n v="5614.1762789317299"/>
    <n v="0"/>
    <n v="4903"/>
    <n v="1"/>
    <n v="1"/>
    <n v="0"/>
    <n v="0"/>
    <n v="14.276973281664301"/>
    <d v="1900-01-09T04:44:53"/>
    <n v="43313"/>
    <n v="0"/>
    <n v="0"/>
    <n v="0"/>
    <n v="57252.46052347248"/>
  </r>
  <r>
    <s v="STND-60785"/>
    <s v="New Lenox School District 122"/>
    <s v="New Lenox School District 122 - 151 Lenox Street - New Lenox"/>
    <s v="New Indoor LED Fixtures"/>
    <s v="Indoor Lighting"/>
    <s v="K-12 School"/>
    <n v="0"/>
    <n v="18484.310000000001"/>
    <n v="0"/>
    <x v="0"/>
    <x v="1"/>
    <n v="15"/>
    <s v="Qty / 1,000"/>
    <m/>
    <s v="Public-Lighting"/>
    <s v="lighting"/>
    <n v="3"/>
    <n v="1"/>
    <s v="Lighting"/>
    <n v="0.99829244462109001"/>
    <n v="0.987374621353864"/>
    <n v="18452.7470170341"/>
    <n v="0"/>
    <n v="0.71"/>
    <n v="13101.450382094201"/>
    <n v="0"/>
    <n v="2979"/>
    <n v="1.17333333333333"/>
    <n v="1.323"/>
    <n v="2.1333333333333301E-2"/>
    <n v="0.72"/>
    <n v="23.497818059751602"/>
    <d v="1900-01-15T18:49:11"/>
    <n v="43263"/>
    <n v="0"/>
    <n v="335.50449121880098"/>
    <n v="0"/>
    <n v="196521.75573141302"/>
  </r>
  <r>
    <s v="STND-60785"/>
    <s v="New Lenox School District 122"/>
    <s v="New Lenox School District 122 - 151 Lenox Street - New Lenox"/>
    <s v="Photocells"/>
    <s v="Outdoor &amp; Garage Lighting"/>
    <s v="K-12 School"/>
    <n v="0"/>
    <n v="509.6"/>
    <n v="0"/>
    <x v="0"/>
    <x v="1"/>
    <n v="8"/>
    <s v="Qty / 1,000"/>
    <m/>
    <s v="Public-Lighting"/>
    <s v="lighting"/>
    <n v="3"/>
    <n v="1"/>
    <s v="Lighting"/>
    <n v="0.99829244462109001"/>
    <n v="0.987374621353864"/>
    <n v="508.72982977890803"/>
    <n v="0"/>
    <n v="0.71"/>
    <n v="361.19817914302502"/>
    <n v="0"/>
    <n v="2979"/>
    <n v="1.17333333333333"/>
    <n v="1.323"/>
    <n v="2.1333333333333301E-2"/>
    <n v="0.72"/>
    <n v="23.497818059751602"/>
    <d v="1900-01-15T18:49:11"/>
    <n v="43263"/>
    <n v="0"/>
    <n v="9.2496332687074094"/>
    <n v="0"/>
    <n v="2889.5854331442001"/>
  </r>
  <r>
    <s v="STND-60786"/>
    <s v="Owens Corning"/>
    <s v="Owens Corning - 2710 Laude Dr - Rockford"/>
    <s v="New Indoor LED Fixtures"/>
    <s v="Indoor Lighting"/>
    <s v="Manufacturing"/>
    <n v="0"/>
    <n v="28733.196"/>
    <n v="5.1386399999999997"/>
    <x v="0"/>
    <x v="0"/>
    <n v="10.827197921178"/>
    <s v="Qty / 1,000"/>
    <m/>
    <s v="Private-Lighting"/>
    <s v="lighting"/>
    <n v="3"/>
    <n v="1"/>
    <s v="Lighting"/>
    <n v="0.91633259480590001"/>
    <n v="1.30467645558681"/>
    <n v="26329.164047746501"/>
    <n v="6.7042626217365902"/>
    <n v="0.71"/>
    <n v="18693.706473900002"/>
    <n v="4.7600264614329797"/>
    <n v="4618"/>
    <n v="1.02"/>
    <n v="1.04"/>
    <n v="1.2E-2"/>
    <n v="0.81"/>
    <n v="15.158077089649201"/>
    <d v="1900-01-09T19:51:10"/>
    <n v="43362"/>
    <n v="7.9585263790795198"/>
    <n v="309.754871149959"/>
    <n v="0"/>
    <n v="202400.45987332182"/>
  </r>
  <r>
    <s v="STND-60787"/>
    <s v="Rosalind Franklin University of Medicine and Science"/>
    <s v="Rosalind Franklin University of Medicine and Science - Gross Anatomy - 3333 Green Bay Rd - North Chicago"/>
    <s v="New Indoor LED Fixtures"/>
    <s v="Indoor Lighting"/>
    <s v="College/University"/>
    <n v="0"/>
    <n v="4030.5439999999999"/>
    <n v="0.98078399999999999"/>
    <x v="0"/>
    <x v="0"/>
    <n v="14.727540500736399"/>
    <s v="Qty / 1,000"/>
    <m/>
    <s v="Private-Lighting"/>
    <s v="lighting"/>
    <n v="3"/>
    <n v="1"/>
    <s v="Lighting"/>
    <n v="0.91633259480590001"/>
    <n v="1.30467645558681"/>
    <n v="3693.3188419993498"/>
    <n v="1.2796057928162501"/>
    <n v="0.71"/>
    <n v="2622.2563778195399"/>
    <n v="0.90852011289953805"/>
    <n v="3395"/>
    <n v="1.06"/>
    <n v="1.39"/>
    <n v="0.02"/>
    <n v="0.63"/>
    <n v="20.618556701030901"/>
    <d v="1900-01-13T17:27:39"/>
    <n v="43252"/>
    <n v="1.4612376302572201"/>
    <n v="69.685261169799105"/>
    <n v="0"/>
    <n v="38619.387007651603"/>
  </r>
  <r>
    <s v="STND-60788"/>
    <s v="Village of South Holland"/>
    <s v="Village of South Holland Public Works - 15910 Seton Drive - South Holland"/>
    <s v="Outdoor &amp; Garage - LED Fixtures"/>
    <s v="Outdoor &amp; Garage Lighting"/>
    <s v="Exterior"/>
    <n v="0"/>
    <n v="144050.14000000001"/>
    <n v="0"/>
    <x v="0"/>
    <x v="1"/>
    <n v="10.1978380583316"/>
    <s v="Qty / 1,000"/>
    <m/>
    <s v="Public-Lighting"/>
    <s v="lighting"/>
    <n v="1"/>
    <n v="1"/>
    <s v="Lighting"/>
    <n v="0.95625781801464005"/>
    <n v="1.47347312606477"/>
    <n v="137749.07256110301"/>
    <n v="0"/>
    <n v="0.71"/>
    <n v="97801.8415183834"/>
    <n v="0"/>
    <n v="4903"/>
    <n v="1"/>
    <n v="1"/>
    <n v="0"/>
    <n v="0"/>
    <n v="14.276973281664301"/>
    <d v="1900-01-09T04:44:53"/>
    <n v="43267"/>
    <n v="0"/>
    <n v="0"/>
    <n v="0"/>
    <n v="997367.34161108581"/>
  </r>
  <r>
    <s v="STND-60789"/>
    <s v="School Association for Special Education in DuPage County (SASED)"/>
    <s v="School Association for Special Education in DuPage County - 6S331 Cornwall Rd - Naperville"/>
    <s v="New Indoor LED Fixtures"/>
    <s v="Indoor Lighting"/>
    <s v="K-12 School"/>
    <n v="0"/>
    <n v="72385.41"/>
    <n v="19.737907"/>
    <x v="0"/>
    <x v="1"/>
    <n v="15"/>
    <s v="Qty / 1,000"/>
    <m/>
    <s v="Public-Lighting"/>
    <s v="lighting"/>
    <n v="2"/>
    <n v="1"/>
    <s v="Lighting"/>
    <n v="0.98996686498346598"/>
    <n v="2.5626279547341602"/>
    <n v="71659.157408242798"/>
    <n v="50.5809122461431"/>
    <n v="0.71"/>
    <n v="50878.001759852399"/>
    <n v="35.912447694761603"/>
    <n v="2979"/>
    <n v="1.17333333333333"/>
    <n v="1.323"/>
    <n v="2.1333333333333301E-2"/>
    <n v="0.72"/>
    <n v="23.497818059751602"/>
    <d v="1900-01-15T18:49:11"/>
    <n v="43271"/>
    <n v="53.099975063138402"/>
    <n v="1302.8937710589601"/>
    <n v="0"/>
    <n v="763170.02639778599"/>
  </r>
  <r>
    <s v="STND-60789"/>
    <s v="School Association for Special Education in DuPage County (SASED)"/>
    <s v="School Association for Special Education in DuPage County - 6S331 Cornwall Rd - Naperville"/>
    <s v="New Indoor LED Fixtures"/>
    <s v="Indoor Lighting"/>
    <s v="K-12 School"/>
    <n v="0"/>
    <n v="278.834"/>
    <n v="7.6032000000000002E-2"/>
    <x v="0"/>
    <x v="1"/>
    <n v="15"/>
    <s v="Qty / 1,000"/>
    <m/>
    <s v="Public-Lighting"/>
    <s v="lighting"/>
    <n v="2"/>
    <n v="1"/>
    <s v="Lighting"/>
    <n v="0.98996686498346598"/>
    <n v="2.5626279547341602"/>
    <n v="276.03642083080001"/>
    <n v="0.19484172865434801"/>
    <n v="0.71"/>
    <n v="195.98585878986799"/>
    <n v="0.13833762734458699"/>
    <n v="2979"/>
    <n v="1.17333333333333"/>
    <n v="1.323"/>
    <n v="2.1333333333333301E-2"/>
    <n v="0.72"/>
    <n v="23.497818059751602"/>
    <d v="1900-01-15T18:49:11"/>
    <n v="43271"/>
    <n v="0.20454536055927999"/>
    <n v="5.0188440151054499"/>
    <n v="0"/>
    <n v="2939.7878818480199"/>
  </r>
  <r>
    <s v="STND-60789"/>
    <s v="School Association for Special Education in DuPage County (SASED)"/>
    <s v="School Association for Special Education in DuPage County - 6S331 Cornwall Rd - Naperville"/>
    <s v="New Indoor LED Fixtures"/>
    <s v="Indoor Lighting"/>
    <s v="K-12 School"/>
    <n v="0"/>
    <n v="11118.522000000001"/>
    <n v="3.0317759999999998"/>
    <x v="0"/>
    <x v="1"/>
    <n v="15"/>
    <s v="Qty / 1,000"/>
    <m/>
    <s v="Public-Lighting"/>
    <s v="lighting"/>
    <n v="2"/>
    <n v="1"/>
    <s v="Lighting"/>
    <n v="0.98996686498346598"/>
    <n v="2.5626279547341602"/>
    <n v="11006.968367589699"/>
    <n v="7.7693139300921201"/>
    <n v="0.71"/>
    <n v="7814.94754098868"/>
    <n v="5.5162128903654102"/>
    <n v="2979"/>
    <n v="1.17333333333333"/>
    <n v="1.323"/>
    <n v="2.1333333333333301E-2"/>
    <n v="0.72"/>
    <n v="23.497818059751602"/>
    <d v="1900-01-15T18:49:11"/>
    <n v="43271"/>
    <n v="8.1562462523012904"/>
    <n v="200.12669759254001"/>
    <n v="0"/>
    <n v="117224.2131148302"/>
  </r>
  <r>
    <s v="STND-60789"/>
    <s v="School Association for Special Education in DuPage County (SASED)"/>
    <s v="School Association for Special Education in DuPage County - 6S331 Cornwall Rd - Naperville"/>
    <s v="New Indoor LED Fixtures"/>
    <s v="Indoor Lighting"/>
    <s v="K-12 School"/>
    <n v="0"/>
    <n v="118.505"/>
    <n v="3.2314000000000002E-2"/>
    <x v="0"/>
    <x v="1"/>
    <n v="15"/>
    <s v="Qty / 1,000"/>
    <m/>
    <s v="Public-Lighting"/>
    <s v="lighting"/>
    <n v="2"/>
    <n v="1"/>
    <s v="Lighting"/>
    <n v="0.98996686498346598"/>
    <n v="2.5626279547341602"/>
    <n v="117.316023334866"/>
    <n v="8.2808759729279702E-2"/>
    <n v="0.71"/>
    <n v="83.294376567754597"/>
    <n v="5.8794219407788603E-2"/>
    <n v="2979"/>
    <n v="1.17333333333333"/>
    <n v="1.323"/>
    <n v="2.1333333333333301E-2"/>
    <n v="0.72"/>
    <n v="23.497818059751602"/>
    <d v="1900-01-15T18:49:11"/>
    <n v="43271"/>
    <n v="8.6932854339127993E-2"/>
    <n v="2.1330186060884699"/>
    <n v="0"/>
    <n v="1249.4156485163189"/>
  </r>
  <r>
    <s v="STND-60789"/>
    <s v="School Association for Special Education in DuPage County (SASED)"/>
    <s v="School Association for Special Education in DuPage County - 6S331 Cornwall Rd - Naperville"/>
    <s v="Occupancy Sensors Plus Daylighting Controls"/>
    <s v="Indoor Lighting"/>
    <s v="K-12 School"/>
    <n v="0"/>
    <n v="4948.3509999999997"/>
    <n v="1.111208"/>
    <x v="0"/>
    <x v="1"/>
    <n v="8"/>
    <s v="Qty / 1,000"/>
    <m/>
    <s v="Public-Lighting"/>
    <s v="lighting"/>
    <n v="2"/>
    <n v="1"/>
    <s v="Lighting"/>
    <n v="0.98996686498346598"/>
    <n v="2.5626279547341602"/>
    <n v="4898.7035263077996"/>
    <n v="2.8476126843242402"/>
    <n v="0.71"/>
    <n v="3478.0795036785398"/>
    <n v="2.0218050058702102"/>
    <n v="2979"/>
    <n v="1.17333333333333"/>
    <n v="1.323"/>
    <n v="2.1333333333333301E-2"/>
    <n v="0.72"/>
    <n v="23.497818059751602"/>
    <d v="1900-01-15T18:49:11"/>
    <n v="43271"/>
    <n v="2.9894313054550299"/>
    <n v="89.06733684196"/>
    <n v="0"/>
    <n v="27824.636029428319"/>
  </r>
  <r>
    <s v="STND-60789"/>
    <s v="School Association for Special Education in DuPage County (SASED)"/>
    <s v="School Association for Special Education in DuPage County - 6S331 Cornwall Rd - Naperville"/>
    <s v="Outdoor &amp; Garage - LED Fixtures"/>
    <s v="Outdoor &amp; Garage Lighting"/>
    <s v="Exterior"/>
    <n v="0"/>
    <n v="18141.099999999999"/>
    <n v="0"/>
    <x v="0"/>
    <x v="1"/>
    <n v="10.1978380583316"/>
    <s v="Qty / 1,000"/>
    <m/>
    <s v="Public-Lighting"/>
    <s v="lighting"/>
    <n v="2"/>
    <n v="1"/>
    <s v="Lighting"/>
    <n v="0.98996686498346598"/>
    <n v="2.5626279547341602"/>
    <n v="17959.087894351502"/>
    <n v="0"/>
    <n v="0.71"/>
    <n v="12750.952404989601"/>
    <n v="0"/>
    <n v="4903"/>
    <n v="1"/>
    <n v="1"/>
    <n v="0"/>
    <n v="0"/>
    <n v="14.276973281664301"/>
    <d v="1900-01-09T04:44:53"/>
    <n v="43271"/>
    <n v="0"/>
    <n v="0"/>
    <n v="0"/>
    <n v="130032.1477155778"/>
  </r>
  <r>
    <s v="STND-60789"/>
    <s v="School Association for Special Education in DuPage County (SASED)"/>
    <s v="School Association for Special Education in DuPage County - 6S331 Cornwall Rd - Naperville"/>
    <s v="Occupancy Sensors"/>
    <s v="Indoor Lighting"/>
    <s v="K-12 School"/>
    <n v="0"/>
    <n v="102.053"/>
    <n v="9.1793E-2"/>
    <x v="0"/>
    <x v="1"/>
    <n v="8"/>
    <s v="Qty / 1,000"/>
    <m/>
    <s v="Public-Lighting"/>
    <s v="lighting"/>
    <n v="2"/>
    <n v="1"/>
    <s v="Lighting"/>
    <n v="0.98996686498346598"/>
    <n v="2.5626279547341602"/>
    <n v="101.02908847215799"/>
    <n v="0.235231307848913"/>
    <n v="0.71"/>
    <n v="71.730652815231906"/>
    <n v="0.16701422857272799"/>
    <n v="2979"/>
    <n v="1.17333333333333"/>
    <n v="1.323"/>
    <n v="2.1333333333333301E-2"/>
    <n v="0.72"/>
    <n v="23.497818059751602"/>
    <d v="1900-01-15T18:49:11"/>
    <n v="43271"/>
    <n v="0.311932354495913"/>
    <n v="1.8368925176755899"/>
    <n v="0"/>
    <n v="573.84522252185525"/>
  </r>
  <r>
    <s v="STND-60790"/>
    <s v="FIESTA SUPERMERCADO INC"/>
    <s v="FIESTA SUPERMERCADO INC - 3307 WEST 63RD ST - CHICAGO"/>
    <s v="Outdoor &amp; Garage - LED Fixtures"/>
    <s v="Outdoor &amp; Garage Lighting"/>
    <s v="Exterior"/>
    <n v="0"/>
    <n v="58071.131999999998"/>
    <n v="0"/>
    <x v="0"/>
    <x v="0"/>
    <n v="10.1978380583316"/>
    <s v="Qty / 1,000"/>
    <m/>
    <s v="Private-Lighting"/>
    <s v="lighting"/>
    <n v="3"/>
    <n v="1"/>
    <s v="Lighting"/>
    <n v="0.91633259480590001"/>
    <n v="1.30467645558681"/>
    <n v="53212.471068875901"/>
    <n v="0"/>
    <n v="0.71"/>
    <n v="37780.8544589019"/>
    <n v="0"/>
    <n v="4903"/>
    <n v="1"/>
    <n v="1"/>
    <n v="0"/>
    <n v="0"/>
    <n v="14.276973281664301"/>
    <d v="1900-01-09T04:44:53"/>
    <n v="43282"/>
    <n v="0"/>
    <n v="0"/>
    <n v="0"/>
    <n v="385283.03547727695"/>
  </r>
  <r>
    <s v="STND-60790"/>
    <s v="FIESTA SUPERMERCADO INC"/>
    <s v="FIESTA SUPERMERCADO INC - 3307 WEST 63RD ST - CHICAGO"/>
    <s v="Outdoor &amp; Garage - LED Fixtures"/>
    <s v="Outdoor &amp; Garage Lighting"/>
    <s v="Exterior"/>
    <n v="0"/>
    <n v="20082.687999999998"/>
    <n v="0"/>
    <x v="0"/>
    <x v="0"/>
    <n v="10.1978380583316"/>
    <s v="Qty / 1,000"/>
    <m/>
    <s v="Private-Lighting"/>
    <s v="lighting"/>
    <n v="3"/>
    <n v="1"/>
    <s v="Lighting"/>
    <n v="0.91633259480590001"/>
    <n v="1.30467645558681"/>
    <n v="18402.4216057173"/>
    <n v="0"/>
    <n v="0.71"/>
    <n v="13065.719340059301"/>
    <n v="0"/>
    <n v="4903"/>
    <n v="1"/>
    <n v="1"/>
    <n v="0"/>
    <n v="0"/>
    <n v="14.276973281664301"/>
    <d v="1900-01-09T04:44:53"/>
    <n v="43282"/>
    <n v="0"/>
    <n v="0"/>
    <n v="0"/>
    <n v="133242.08994553596"/>
  </r>
  <r>
    <s v="STND-60790"/>
    <s v="FIESTA SUPERMERCADO INC"/>
    <s v="FIESTA SUPERMERCADO INC - 3307 WEST 63RD ST - CHICAGO"/>
    <s v="Outdoor &amp; Garage - LED Fixtures"/>
    <s v="Outdoor &amp; Garage Lighting"/>
    <s v="Exterior"/>
    <n v="0"/>
    <n v="4510.76"/>
    <n v="0"/>
    <x v="0"/>
    <x v="0"/>
    <n v="10.1978380583316"/>
    <s v="Qty / 1,000"/>
    <m/>
    <s v="Private-Lighting"/>
    <s v="lighting"/>
    <n v="3"/>
    <n v="1"/>
    <s v="Lighting"/>
    <n v="0.91633259480590001"/>
    <n v="1.30467645558681"/>
    <n v="4133.3564153466596"/>
    <n v="0"/>
    <n v="0.71"/>
    <n v="2934.6830548961302"/>
    <n v="0"/>
    <n v="4903"/>
    <n v="1"/>
    <n v="1"/>
    <n v="0"/>
    <n v="0"/>
    <n v="14.276973281664301"/>
    <d v="1900-01-09T04:44:53"/>
    <n v="43282"/>
    <n v="0"/>
    <n v="0"/>
    <n v="0"/>
    <n v="29927.422546360602"/>
  </r>
  <r>
    <s v="STND-60791"/>
    <s v="IHP -  Tri State LLC"/>
    <s v="IHP Tri State LLC - 200 Tri-State International - Lincolnshire"/>
    <s v="Building Energy Management System"/>
    <s v="Energy Management System"/>
    <s v="Office"/>
    <n v="0"/>
    <n v="205858.35"/>
    <n v="0"/>
    <x v="1"/>
    <x v="0"/>
    <n v="15"/>
    <s v="NA"/>
    <m/>
    <s v="EMS"/>
    <s v="ems"/>
    <n v="3"/>
    <n v="1"/>
    <s v="EMS"/>
    <n v="0.91036333343406195"/>
    <n v="0"/>
    <n v="187405.893721236"/>
    <n v="0"/>
    <n v="0.7"/>
    <n v="131184.125604865"/>
    <n v="0"/>
    <n v="2885"/>
    <n v="1.165"/>
    <n v="1.3779999999999999"/>
    <n v="2.5499999999999998E-2"/>
    <n v="0.55000000000000004"/>
    <n v="24.263431542460999"/>
    <d v="1900-01-16T07:56:40"/>
    <n v="43446"/>
    <n v="0"/>
    <n v="0"/>
    <n v="0"/>
    <n v="1967761.884072975"/>
  </r>
  <r>
    <s v="STND-60792"/>
    <s v="IHP -  Tri State LLC"/>
    <s v="IHP Tri_State LLC - 300 Tri-State International - Lincolnshire"/>
    <s v="Building Energy Management System"/>
    <s v="Energy Management System"/>
    <s v="Office"/>
    <n v="0"/>
    <n v="403896.3"/>
    <n v="0"/>
    <x v="1"/>
    <x v="0"/>
    <n v="15"/>
    <s v="NA"/>
    <m/>
    <s v="EMS"/>
    <s v="ems"/>
    <n v="2"/>
    <n v="1"/>
    <s v="EMS"/>
    <n v="0.79332965142744905"/>
    <n v="0.53298697738882195"/>
    <n v="320422.91089183599"/>
    <n v="0"/>
    <n v="0.7"/>
    <n v="224296.037624285"/>
    <n v="0"/>
    <n v="2885"/>
    <n v="1.165"/>
    <n v="1.3779999999999999"/>
    <n v="2.5499999999999998E-2"/>
    <n v="0.55000000000000004"/>
    <n v="24.263431542460999"/>
    <d v="1900-01-16T07:56:40"/>
    <n v="43446"/>
    <n v="0"/>
    <n v="0"/>
    <n v="0"/>
    <n v="3364440.564364275"/>
  </r>
  <r>
    <s v="STND-60796"/>
    <s v="Olivet Nazarene University"/>
    <s v="Olivet Nazarene University - One University Ave - Bourbonnais"/>
    <s v="Outdoor &amp; Garage - LED Fixtures"/>
    <s v="Outdoor &amp; Garage Lighting"/>
    <s v="Exterior"/>
    <n v="0"/>
    <n v="13238.1"/>
    <n v="0"/>
    <x v="0"/>
    <x v="0"/>
    <n v="10.1978380583316"/>
    <s v="Qty / 1,000"/>
    <m/>
    <s v="Private-Lighting"/>
    <s v="lighting"/>
    <n v="1"/>
    <n v="1"/>
    <s v="Lighting"/>
    <n v="0.99989942556735301"/>
    <n v="1.019640158801"/>
    <n v="13236.7685856032"/>
    <n v="0"/>
    <n v="0.71"/>
    <n v="9398.1056957782494"/>
    <n v="0"/>
    <n v="4903"/>
    <n v="1"/>
    <n v="1"/>
    <n v="0"/>
    <n v="0"/>
    <n v="14.276973281664301"/>
    <d v="1900-01-09T04:44:53"/>
    <n v="43412"/>
    <n v="0"/>
    <n v="0"/>
    <n v="0"/>
    <n v="95840.359940630413"/>
  </r>
  <r>
    <s v="STND-60796"/>
    <s v="Olivet Nazarene University"/>
    <s v="Olivet Nazarene University - One University Ave - Bourbonnais"/>
    <s v="Outdoor &amp; Garage - LED Fixtures"/>
    <s v="Outdoor &amp; Garage Lighting"/>
    <s v="Exterior"/>
    <n v="0"/>
    <n v="38782.730000000003"/>
    <n v="0"/>
    <x v="0"/>
    <x v="0"/>
    <n v="10.1978380583316"/>
    <s v="Qty / 1,000"/>
    <m/>
    <s v="Private-Lighting"/>
    <s v="lighting"/>
    <n v="1"/>
    <n v="1"/>
    <s v="Lighting"/>
    <n v="0.99989942556735301"/>
    <n v="1.019640158801"/>
    <n v="38778.829448933699"/>
    <n v="0"/>
    <n v="0.71"/>
    <n v="27532.968908743002"/>
    <n v="0"/>
    <n v="4903"/>
    <n v="1"/>
    <n v="1"/>
    <n v="0"/>
    <n v="0"/>
    <n v="14.276973281664301"/>
    <d v="1900-01-09T04:44:53"/>
    <n v="43412"/>
    <n v="0"/>
    <n v="0"/>
    <n v="0"/>
    <n v="280776.75819644006"/>
  </r>
  <r>
    <s v="STND-60796"/>
    <s v="Olivet Nazarene University"/>
    <s v="Olivet Nazarene University - One University Ave - Bourbonnais"/>
    <s v="Outdoor &amp; Garage - LED Fixtures"/>
    <s v="Outdoor &amp; Garage Lighting"/>
    <s v="Exterior"/>
    <n v="0"/>
    <n v="9855.0300000000007"/>
    <n v="0"/>
    <x v="0"/>
    <x v="0"/>
    <n v="10.1978380583316"/>
    <s v="Qty / 1,000"/>
    <m/>
    <s v="Private-Lighting"/>
    <s v="lighting"/>
    <n v="1"/>
    <n v="1"/>
    <s v="Lighting"/>
    <n v="0.99989942556735301"/>
    <n v="1.019640158801"/>
    <n v="9854.0388359490298"/>
    <n v="0"/>
    <n v="0.71"/>
    <n v="6996.3675735238103"/>
    <n v="0"/>
    <n v="4903"/>
    <n v="1"/>
    <n v="1"/>
    <n v="0"/>
    <n v="0"/>
    <n v="14.276973281664301"/>
    <d v="1900-01-09T04:44:53"/>
    <n v="43412"/>
    <n v="0"/>
    <n v="0"/>
    <n v="0"/>
    <n v="71347.82351135822"/>
  </r>
  <r>
    <s v="STND-60796"/>
    <s v="Olivet Nazarene University"/>
    <s v="Olivet Nazarene University - One University Ave - Bourbonnais"/>
    <s v="Outdoor &amp; Garage - LED Fixtures"/>
    <s v="Outdoor &amp; Garage Lighting"/>
    <s v="Exterior"/>
    <n v="0"/>
    <n v="77075.16"/>
    <n v="0"/>
    <x v="0"/>
    <x v="0"/>
    <n v="10.1978380583316"/>
    <s v="Qty / 1,000"/>
    <m/>
    <s v="Private-Lighting"/>
    <s v="lighting"/>
    <n v="1"/>
    <n v="1"/>
    <s v="Lighting"/>
    <n v="0.99989942556735301"/>
    <n v="1.019640158801"/>
    <n v="77067.408209511806"/>
    <n v="0"/>
    <n v="0.71"/>
    <n v="54717.859828753397"/>
    <n v="0"/>
    <n v="4903"/>
    <n v="1"/>
    <n v="1"/>
    <n v="0"/>
    <n v="0"/>
    <n v="14.276973281664301"/>
    <d v="1900-01-09T04:44:53"/>
    <n v="43412"/>
    <n v="0"/>
    <n v="0"/>
    <n v="0"/>
    <n v="558003.87343211519"/>
  </r>
  <r>
    <s v="STND-60796"/>
    <s v="Olivet Nazarene University"/>
    <s v="Olivet Nazarene University - One University Ave - Bourbonnais"/>
    <s v="Outdoor &amp; Garage - LED Fixtures"/>
    <s v="Outdoor &amp; Garage Lighting"/>
    <s v="Exterior"/>
    <n v="0"/>
    <n v="22995.07"/>
    <n v="0"/>
    <x v="0"/>
    <x v="0"/>
    <n v="10.1978380583316"/>
    <s v="Qty / 1,000"/>
    <m/>
    <s v="Private-Lighting"/>
    <s v="lighting"/>
    <n v="1"/>
    <n v="1"/>
    <s v="Lighting"/>
    <n v="0.99989942556735301"/>
    <n v="1.019640158801"/>
    <n v="22992.757283881099"/>
    <n v="0"/>
    <n v="0.71"/>
    <n v="16324.857671555599"/>
    <n v="0"/>
    <n v="4903"/>
    <n v="1"/>
    <n v="1"/>
    <n v="0"/>
    <n v="0"/>
    <n v="14.276973281664301"/>
    <d v="1900-01-09T04:44:53"/>
    <n v="43412"/>
    <n v="0"/>
    <n v="0"/>
    <n v="0"/>
    <n v="166478.25485983628"/>
  </r>
  <r>
    <s v="STND-60796"/>
    <s v="Olivet Nazarene University"/>
    <s v="Olivet Nazarene University - One University Ave - Bourbonnais"/>
    <s v="Outdoor &amp; Garage - LED Fixtures"/>
    <s v="Outdoor &amp; Garage Lighting"/>
    <s v="Exterior"/>
    <n v="0"/>
    <n v="188888.07500000001"/>
    <n v="0"/>
    <x v="0"/>
    <x v="0"/>
    <n v="10.1978380583316"/>
    <s v="Qty / 1,000"/>
    <m/>
    <s v="Private-Lighting"/>
    <s v="lighting"/>
    <n v="1"/>
    <n v="1"/>
    <s v="Lighting"/>
    <n v="0.99989942556735301"/>
    <n v="1.019640158801"/>
    <n v="188869.07768902299"/>
    <n v="0"/>
    <n v="0.71"/>
    <n v="134097.045159206"/>
    <n v="0"/>
    <n v="4903"/>
    <n v="1"/>
    <n v="1"/>
    <n v="0"/>
    <n v="0"/>
    <n v="14.276973281664301"/>
    <d v="1900-01-09T04:44:53"/>
    <n v="43412"/>
    <n v="0"/>
    <n v="0"/>
    <n v="0"/>
    <n v="1367499.9506343622"/>
  </r>
  <r>
    <s v="STND-60796"/>
    <s v="Olivet Nazarene University"/>
    <s v="Olivet Nazarene University - One University Ave - Bourbonnais"/>
    <s v="Outdoor &amp; Garage - LED Fixtures"/>
    <s v="Outdoor &amp; Garage Lighting"/>
    <s v="Exterior"/>
    <n v="0"/>
    <n v="1152.2049999999999"/>
    <n v="0"/>
    <x v="0"/>
    <x v="0"/>
    <n v="10.1978380583316"/>
    <s v="Qty / 1,000"/>
    <m/>
    <s v="Private-Lighting"/>
    <s v="lighting"/>
    <n v="1"/>
    <n v="1"/>
    <s v="Lighting"/>
    <n v="0.99989942556735301"/>
    <n v="1.019640158801"/>
    <n v="1152.08911763583"/>
    <n v="0"/>
    <n v="0.71"/>
    <n v="817.98327352143997"/>
    <n v="0"/>
    <n v="4903"/>
    <n v="1"/>
    <n v="1"/>
    <n v="0"/>
    <n v="0"/>
    <n v="14.276973281664301"/>
    <d v="1900-01-09T04:44:53"/>
    <n v="43412"/>
    <n v="0"/>
    <n v="0"/>
    <n v="0"/>
    <n v="8341.6609577956078"/>
  </r>
  <r>
    <s v="STND-60796"/>
    <s v="Olivet Nazarene University"/>
    <s v="Olivet Nazarene University - One University Ave - Bourbonnais"/>
    <s v="Outdoor &amp; Garage - LED Fixtures"/>
    <s v="Outdoor &amp; Garage Lighting"/>
    <s v="Exterior"/>
    <n v="0"/>
    <n v="17895.95"/>
    <n v="0"/>
    <x v="0"/>
    <x v="0"/>
    <n v="10.1978380583316"/>
    <s v="Qty / 1,000"/>
    <m/>
    <s v="Private-Lighting"/>
    <s v="lighting"/>
    <n v="1"/>
    <n v="1"/>
    <s v="Lighting"/>
    <n v="0.99989942556735301"/>
    <n v="1.019640158801"/>
    <n v="17894.150124982101"/>
    <n v="0"/>
    <n v="0.71"/>
    <n v="12704.8465887373"/>
    <n v="0"/>
    <n v="4903"/>
    <n v="1"/>
    <n v="1"/>
    <n v="0"/>
    <n v="0"/>
    <n v="14.276973281664301"/>
    <d v="1900-01-09T04:44:53"/>
    <n v="43412"/>
    <n v="0"/>
    <n v="0"/>
    <n v="0"/>
    <n v="129561.96806788964"/>
  </r>
  <r>
    <s v="STND-60796"/>
    <s v="Olivet Nazarene University"/>
    <s v="Olivet Nazarene University - One University Ave - Bourbonnais"/>
    <s v="Outdoor &amp; Garage - LED Fixtures"/>
    <s v="Outdoor &amp; Garage Lighting"/>
    <s v="Exterior"/>
    <n v="0"/>
    <n v="15297.36"/>
    <n v="0"/>
    <x v="0"/>
    <x v="0"/>
    <n v="10.1978380583316"/>
    <s v="Qty / 1,000"/>
    <m/>
    <s v="Private-Lighting"/>
    <s v="lighting"/>
    <n v="1"/>
    <n v="1"/>
    <s v="Lighting"/>
    <n v="0.99989942556735301"/>
    <n v="1.019640158801"/>
    <n v="15295.821476697"/>
    <n v="0"/>
    <n v="0.71"/>
    <n v="10860.0332484549"/>
    <n v="0"/>
    <n v="4903"/>
    <n v="1"/>
    <n v="1"/>
    <n v="0"/>
    <n v="0"/>
    <n v="14.276973281664301"/>
    <d v="1900-01-09T04:44:53"/>
    <n v="43412"/>
    <n v="0"/>
    <n v="0"/>
    <n v="0"/>
    <n v="110748.86037583994"/>
  </r>
  <r>
    <s v="STND-60796"/>
    <s v="Olivet Nazarene University"/>
    <s v="Olivet Nazarene University - One University Ave - Bourbonnais"/>
    <s v="Outdoor &amp; Garage - LED Fixtures"/>
    <s v="Outdoor &amp; Garage Lighting"/>
    <s v="Exterior"/>
    <n v="0"/>
    <n v="164740.79999999999"/>
    <n v="0"/>
    <x v="0"/>
    <x v="0"/>
    <n v="10.1978380583316"/>
    <s v="Qty / 1,000"/>
    <m/>
    <s v="Private-Lighting"/>
    <s v="lighting"/>
    <n v="1"/>
    <n v="1"/>
    <s v="Lighting"/>
    <n v="0.99989942556735301"/>
    <n v="1.019640158801"/>
    <n v="164724.231287506"/>
    <n v="0"/>
    <n v="0.71"/>
    <n v="116954.204214129"/>
    <n v="0"/>
    <n v="4903"/>
    <n v="1"/>
    <n v="1"/>
    <n v="0"/>
    <n v="0"/>
    <n v="14.276973281664301"/>
    <d v="1900-01-09T04:44:53"/>
    <n v="43412"/>
    <n v="0"/>
    <n v="0"/>
    <n v="0"/>
    <n v="1192680.0348167308"/>
  </r>
  <r>
    <s v="STND-60796"/>
    <s v="Olivet Nazarene University"/>
    <s v="Olivet Nazarene University - One University Ave - Bourbonnais"/>
    <s v="Outdoor &amp; Garage - LED Fixtures"/>
    <s v="Outdoor &amp; Garage Lighting"/>
    <s v="Exterior"/>
    <n v="0"/>
    <n v="6913.23"/>
    <n v="0"/>
    <x v="0"/>
    <x v="0"/>
    <n v="10.1978380583316"/>
    <s v="Qty / 1,000"/>
    <m/>
    <s v="Private-Lighting"/>
    <s v="lighting"/>
    <n v="1"/>
    <n v="1"/>
    <s v="Lighting"/>
    <n v="0.99989942556735301"/>
    <n v="1.019640158801"/>
    <n v="6912.53470581499"/>
    <n v="0"/>
    <n v="0.71"/>
    <n v="4907.8996411286398"/>
    <n v="0"/>
    <n v="4903"/>
    <n v="1"/>
    <n v="1"/>
    <n v="0"/>
    <n v="0"/>
    <n v="14.276973281664301"/>
    <d v="1900-01-09T04:44:53"/>
    <n v="43412"/>
    <n v="0"/>
    <n v="0"/>
    <n v="0"/>
    <n v="50049.965746773647"/>
  </r>
  <r>
    <s v="STND-60796"/>
    <s v="Olivet Nazarene University"/>
    <s v="Olivet Nazarene University - One University Ave - Bourbonnais"/>
    <s v="Outdoor &amp; Garage - LED Fixtures"/>
    <s v="Outdoor &amp; Garage Lighting"/>
    <s v="Exterior"/>
    <n v="0"/>
    <n v="26843.924999999999"/>
    <n v="0"/>
    <x v="0"/>
    <x v="0"/>
    <n v="10.1978380583316"/>
    <s v="Qty / 1,000"/>
    <m/>
    <s v="Private-Lighting"/>
    <s v="lighting"/>
    <n v="1"/>
    <n v="1"/>
    <s v="Lighting"/>
    <n v="0.99989942556735301"/>
    <n v="1.019640158801"/>
    <n v="26841.225187473101"/>
    <n v="0"/>
    <n v="0.71"/>
    <n v="19057.269883105899"/>
    <n v="0"/>
    <n v="4903"/>
    <n v="1"/>
    <n v="1"/>
    <n v="0"/>
    <n v="0"/>
    <n v="14.276973281664301"/>
    <d v="1900-01-09T04:44:53"/>
    <n v="43412"/>
    <n v="0"/>
    <n v="0"/>
    <n v="0"/>
    <n v="194342.95210183394"/>
  </r>
  <r>
    <s v="STND-60796"/>
    <s v="Olivet Nazarene University"/>
    <s v="Olivet Nazarene University - One University Ave - Bourbonnais"/>
    <s v="New Indoor LED Fixtures"/>
    <s v="Indoor Lighting"/>
    <s v="College/University"/>
    <n v="0"/>
    <n v="24111.29"/>
    <n v="5.8671899999999999"/>
    <x v="0"/>
    <x v="0"/>
    <n v="14.727540500736399"/>
    <s v="Qty / 1,000"/>
    <m/>
    <s v="Private-Lighting"/>
    <s v="lighting"/>
    <n v="1"/>
    <n v="1"/>
    <s v="Lighting"/>
    <n v="0.99989942556735301"/>
    <n v="1.019640158801"/>
    <n v="24108.865020687899"/>
    <n v="5.9824225433156597"/>
    <n v="0.71"/>
    <n v="17117.294164688399"/>
    <n v="4.2475200057541196"/>
    <n v="3395"/>
    <n v="1.06"/>
    <n v="1.39"/>
    <n v="0.02"/>
    <n v="0.63"/>
    <n v="20.618556701030901"/>
    <d v="1900-01-13T17:27:39"/>
    <n v="43412"/>
    <n v="6.8315890639667298"/>
    <n v="454.88424567335602"/>
    <n v="0"/>
    <n v="252095.64307346725"/>
  </r>
  <r>
    <s v="STND-60796"/>
    <s v="Olivet Nazarene University"/>
    <s v="Olivet Nazarene University - One University Ave - Bourbonnais"/>
    <s v="New Indoor LED Fixtures"/>
    <s v="Indoor Lighting"/>
    <s v="College/University"/>
    <n v="0"/>
    <n v="148770.258"/>
    <n v="36.201438000000003"/>
    <x v="0"/>
    <x v="0"/>
    <n v="14.727540500736399"/>
    <s v="Qty / 1,000"/>
    <m/>
    <s v="Private-Lighting"/>
    <s v="lighting"/>
    <n v="1"/>
    <n v="1"/>
    <s v="Lighting"/>
    <n v="0.99989942556735301"/>
    <n v="1.019640158801"/>
    <n v="148755.295515707"/>
    <n v="36.912439991144701"/>
    <n v="0.71"/>
    <n v="105616.259816152"/>
    <n v="26.2078323937127"/>
    <n v="3395"/>
    <n v="1.06"/>
    <n v="1.39"/>
    <n v="0.02"/>
    <n v="0.63"/>
    <n v="20.618556701030901"/>
    <d v="1900-01-13T17:27:39"/>
    <n v="43412"/>
    <n v="42.151924164833503"/>
    <n v="2806.7036889756"/>
    <n v="0"/>
    <n v="1555467.7439786769"/>
  </r>
  <r>
    <s v="STND-60796"/>
    <s v="Olivet Nazarene University"/>
    <s v="Olivet Nazarene University - One University Ave - Bourbonnais"/>
    <s v="New Indoor LED Fixtures"/>
    <s v="Indoor Lighting"/>
    <s v="College/University"/>
    <n v="0"/>
    <n v="15330.462"/>
    <n v="3.7304819999999999"/>
    <x v="0"/>
    <x v="0"/>
    <n v="14.727540500736399"/>
    <s v="Qty / 1,000"/>
    <m/>
    <s v="Private-Lighting"/>
    <s v="lighting"/>
    <n v="1"/>
    <n v="1"/>
    <s v="Lighting"/>
    <n v="0.99989942556735301"/>
    <n v="1.019640158801"/>
    <n v="15328.9201474821"/>
    <n v="3.8037492588842898"/>
    <n v="0.71"/>
    <n v="10883.5333047123"/>
    <n v="2.7006619738078399"/>
    <n v="3395"/>
    <n v="1.06"/>
    <n v="1.39"/>
    <n v="0.02"/>
    <n v="0.63"/>
    <n v="20.618556701030901"/>
    <d v="1900-01-13T17:27:39"/>
    <n v="43412"/>
    <n v="4.34366707649228"/>
    <n v="289.22490844305901"/>
    <n v="0"/>
    <n v="160287.67753626386"/>
  </r>
  <r>
    <s v="STND-60796"/>
    <s v="Olivet Nazarene University"/>
    <s v="Olivet Nazarene University - One University Ave - Bourbonnais"/>
    <s v="New Indoor LED Fixtures"/>
    <s v="Indoor Lighting"/>
    <s v="College/University"/>
    <n v="0"/>
    <n v="2447.116"/>
    <n v="0.59547600000000001"/>
    <x v="0"/>
    <x v="0"/>
    <n v="14.727540500736399"/>
    <s v="Qty / 1,000"/>
    <m/>
    <s v="Private-Lighting"/>
    <s v="lighting"/>
    <n v="1"/>
    <n v="1"/>
    <s v="Lighting"/>
    <n v="0.99989942556735301"/>
    <n v="1.019640158801"/>
    <n v="2446.8698826966802"/>
    <n v="0.60717124320218696"/>
    <n v="0.71"/>
    <n v="1737.2776167146401"/>
    <n v="0.43109158267355202"/>
    <n v="3395"/>
    <n v="1.06"/>
    <n v="1.39"/>
    <n v="0.02"/>
    <n v="0.63"/>
    <n v="20.618556701030901"/>
    <d v="1900-01-13T17:27:39"/>
    <n v="43412"/>
    <n v="0.69335530798468303"/>
    <n v="46.167356277295802"/>
    <n v="0"/>
    <n v="25585.826461187669"/>
  </r>
  <r>
    <s v="STND-60796"/>
    <s v="Olivet Nazarene University"/>
    <s v="Olivet Nazarene University - One University Ave - Bourbonnais"/>
    <s v="New Indoor LED Fixtures"/>
    <s v="Indoor Lighting"/>
    <s v="College/University"/>
    <n v="0"/>
    <n v="183533.7"/>
    <n v="44.660699999999999"/>
    <x v="0"/>
    <x v="0"/>
    <n v="14.727540500736399"/>
    <s v="Qty / 1,000"/>
    <m/>
    <s v="Private-Lighting"/>
    <s v="lighting"/>
    <n v="1"/>
    <n v="1"/>
    <s v="Lighting"/>
    <n v="0.99989942556735301"/>
    <n v="1.019640158801"/>
    <n v="183515.241202251"/>
    <n v="45.537843240164001"/>
    <n v="0.71"/>
    <n v="130295.821253598"/>
    <n v="32.331868700516402"/>
    <n v="3395"/>
    <n v="1.06"/>
    <n v="1.39"/>
    <n v="0.02"/>
    <n v="0.63"/>
    <n v="20.618556701030901"/>
    <d v="1900-01-13T17:27:39"/>
    <n v="43412"/>
    <n v="52.001648098851199"/>
    <n v="3462.5517207971898"/>
    <n v="0"/>
    <n v="1918936.984589075"/>
  </r>
  <r>
    <s v="STND-60796"/>
    <s v="Olivet Nazarene University"/>
    <s v="Olivet Nazarene University - One University Ave - Bourbonnais"/>
    <s v="New Indoor LED Fixtures"/>
    <s v="Indoor Lighting"/>
    <s v="College/University"/>
    <n v="0"/>
    <n v="75572.7"/>
    <n v="18.389700000000001"/>
    <x v="0"/>
    <x v="0"/>
    <n v="14.727540500736399"/>
    <s v="Qty / 1,000"/>
    <m/>
    <s v="Private-Lighting"/>
    <s v="lighting"/>
    <n v="1"/>
    <n v="1"/>
    <s v="Lighting"/>
    <n v="0.99989942556735301"/>
    <n v="1.019640158801"/>
    <n v="75565.099318573906"/>
    <n v="18.750876628302802"/>
    <n v="0.71"/>
    <n v="53651.220516187503"/>
    <n v="13.313122406094999"/>
    <n v="3395"/>
    <n v="1.06"/>
    <n v="1.39"/>
    <n v="0.02"/>
    <n v="0.63"/>
    <n v="20.618556701030901"/>
    <d v="1900-01-13T17:27:39"/>
    <n v="43412"/>
    <n v="21.412443334821099"/>
    <n v="1425.75659091649"/>
    <n v="0"/>
    <n v="790150.52306609112"/>
  </r>
  <r>
    <s v="STND-60796"/>
    <s v="Olivet Nazarene University"/>
    <s v="Olivet Nazarene University - One University Ave - Bourbonnais"/>
    <s v="New Indoor LED Fixtures"/>
    <s v="Indoor Lighting"/>
    <s v="College/University"/>
    <n v="0"/>
    <n v="12595.45"/>
    <n v="3.0649500000000001"/>
    <x v="0"/>
    <x v="0"/>
    <n v="14.727540500736399"/>
    <s v="Qty / 1,000"/>
    <m/>
    <s v="Private-Lighting"/>
    <s v="lighting"/>
    <n v="1"/>
    <n v="1"/>
    <s v="Lighting"/>
    <n v="0.99989942556735301"/>
    <n v="1.019640158801"/>
    <n v="12594.183219762301"/>
    <n v="3.1251461047171398"/>
    <n v="0.71"/>
    <n v="8941.8700860312401"/>
    <n v="2.2188537343491701"/>
    <n v="3395"/>
    <n v="1.06"/>
    <n v="1.39"/>
    <n v="0.02"/>
    <n v="0.63"/>
    <n v="20.618556701030901"/>
    <d v="1900-01-13T17:27:39"/>
    <n v="43412"/>
    <n v="3.5687405558035099"/>
    <n v="237.62609848608099"/>
    <n v="0"/>
    <n v="131691.75384434836"/>
  </r>
  <r>
    <s v="STND-60797"/>
    <s v="New Lenox School District 122"/>
    <s v="New Lenox School District 122 - 1701 S Spencer Rd Campus - New Lenox"/>
    <s v="Outdoor &amp; Garage - LED Fixtures"/>
    <s v="Outdoor &amp; Garage Lighting"/>
    <s v="Exterior"/>
    <n v="0"/>
    <n v="24882.724999999999"/>
    <n v="0"/>
    <x v="0"/>
    <x v="1"/>
    <n v="10.1978380583316"/>
    <s v="Qty / 1,000"/>
    <m/>
    <s v="Public-Lighting"/>
    <s v="lighting"/>
    <n v="3"/>
    <n v="1"/>
    <s v="Lighting"/>
    <n v="0.99829244462109001"/>
    <n v="0.987374621353864"/>
    <n v="24840.236369084301"/>
    <n v="0"/>
    <n v="0.71"/>
    <n v="17636.567822049899"/>
    <n v="0"/>
    <n v="4903"/>
    <n v="1"/>
    <n v="1"/>
    <n v="0"/>
    <n v="0"/>
    <n v="14.276973281664301"/>
    <d v="1900-01-09T04:44:53"/>
    <n v="43263"/>
    <n v="0"/>
    <n v="0"/>
    <n v="0"/>
    <n v="179854.86255404691"/>
  </r>
  <r>
    <s v="STND-60797"/>
    <s v="New Lenox School District 122"/>
    <s v="New Lenox School District 122 - 1701 S Spencer Rd Campus - New Lenox"/>
    <s v="Outdoor &amp; Garage - LED Fixtures"/>
    <s v="Outdoor &amp; Garage Lighting"/>
    <s v="Exterior"/>
    <n v="0"/>
    <n v="3971.43"/>
    <n v="0"/>
    <x v="0"/>
    <x v="1"/>
    <n v="10.1978380583316"/>
    <s v="Qty / 1,000"/>
    <m/>
    <s v="Public-Lighting"/>
    <s v="lighting"/>
    <n v="3"/>
    <n v="1"/>
    <s v="Lighting"/>
    <n v="0.99829244462109001"/>
    <n v="0.987374621353864"/>
    <n v="3964.64856334154"/>
    <n v="0"/>
    <n v="0.71"/>
    <n v="2814.9004799724898"/>
    <n v="0"/>
    <n v="4903"/>
    <n v="1"/>
    <n v="1"/>
    <n v="0"/>
    <n v="0"/>
    <n v="14.276973281664301"/>
    <d v="1900-01-09T04:44:53"/>
    <n v="43263"/>
    <n v="0"/>
    <n v="0"/>
    <n v="0"/>
    <n v="28705.899245079345"/>
  </r>
  <r>
    <s v="STND-60797"/>
    <s v="New Lenox School District 122"/>
    <s v="New Lenox School District 122 - 1701 S Spencer Rd Campus - New Lenox"/>
    <s v="Photocells"/>
    <s v="Outdoor &amp; Garage Lighting"/>
    <s v="K-12 School"/>
    <n v="0"/>
    <n v="686"/>
    <n v="0"/>
    <x v="0"/>
    <x v="1"/>
    <n v="8"/>
    <s v="Qty / 1,000"/>
    <m/>
    <s v="Public-Lighting"/>
    <s v="lighting"/>
    <n v="3"/>
    <n v="1"/>
    <s v="Lighting"/>
    <n v="0.99829244462109001"/>
    <n v="0.987374621353864"/>
    <n v="684.828617010068"/>
    <n v="0"/>
    <n v="0.71"/>
    <n v="486.228318077148"/>
    <n v="0"/>
    <n v="2979"/>
    <n v="1.17333333333333"/>
    <n v="1.323"/>
    <n v="2.1333333333333301E-2"/>
    <n v="0.72"/>
    <n v="23.497818059751602"/>
    <d v="1900-01-15T18:49:11"/>
    <n v="43263"/>
    <n v="0"/>
    <n v="12.4514294001831"/>
    <n v="0"/>
    <n v="3889.826544617184"/>
  </r>
  <r>
    <s v="STND-60797"/>
    <s v="New Lenox School District 122"/>
    <s v="New Lenox School District 122 - 1701 S Spencer Rd Campus - New Lenox"/>
    <s v="Photocells"/>
    <s v="Outdoor &amp; Garage Lighting"/>
    <s v="K-12 School"/>
    <n v="0"/>
    <n v="134.4"/>
    <n v="0"/>
    <x v="0"/>
    <x v="1"/>
    <n v="8"/>
    <s v="Qty / 1,000"/>
    <m/>
    <s v="Public-Lighting"/>
    <s v="lighting"/>
    <n v="3"/>
    <n v="1"/>
    <s v="Lighting"/>
    <n v="0.99829244462109001"/>
    <n v="0.987374621353864"/>
    <n v="134.17050455707499"/>
    <n v="0"/>
    <n v="0.71"/>
    <n v="95.261058235522896"/>
    <n v="0"/>
    <n v="2979"/>
    <n v="1.17333333333333"/>
    <n v="1.323"/>
    <n v="2.1333333333333301E-2"/>
    <n v="0.72"/>
    <n v="23.497818059751602"/>
    <d v="1900-01-15T18:49:11"/>
    <n v="43263"/>
    <n v="0"/>
    <n v="2.4394637192195399"/>
    <n v="0"/>
    <n v="762.08846588418317"/>
  </r>
  <r>
    <s v="STND-60798"/>
    <s v="Manteno Township"/>
    <s v="Manteno Township - 1030 Boudreau Rd - Manteno"/>
    <s v="New Indoor LED Fixtures"/>
    <s v="Indoor Lighting"/>
    <s v="Garage"/>
    <n v="0"/>
    <n v="24487.200000000001"/>
    <n v="6.6239999999999997"/>
    <x v="0"/>
    <x v="1"/>
    <n v="14.701558365186701"/>
    <s v="Qty / 1,000"/>
    <m/>
    <s v="Public-Lighting"/>
    <s v="lighting"/>
    <n v="3"/>
    <n v="1"/>
    <s v="Lighting"/>
    <n v="0.99829244462109001"/>
    <n v="0.987374621353864"/>
    <n v="24445.386749925601"/>
    <n v="6.5403694918479998"/>
    <n v="0.71"/>
    <n v="17356.224592447201"/>
    <n v="4.6436623392120797"/>
    <n v="3401"/>
    <n v="1"/>
    <n v="1"/>
    <n v="0"/>
    <n v="0.92"/>
    <n v="20.582181711261399"/>
    <d v="1900-01-13T16:50:15"/>
    <n v="43283"/>
    <n v="7.1090972737478202"/>
    <n v="0"/>
    <n v="0"/>
    <n v="255163.54884515129"/>
  </r>
  <r>
    <s v="STND-60799"/>
    <s v="Android Industries - Belvidere LLC"/>
    <s v="Android Industries - 1222 Crosslink Parkway - Belvidere"/>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297"/>
    <n v="3.8206449574715502"/>
    <n v="0"/>
    <n v="0"/>
    <n v="360325.048486082"/>
  </r>
  <r>
    <s v="STND-60800"/>
    <s v="NWP Acquisition LLC"/>
    <s v="NWP Acquisition LLC-  25 NW Point - Elk Grove Village"/>
    <s v="Building Energy Management System"/>
    <s v="Energy Management System"/>
    <s v="Office"/>
    <n v="0"/>
    <n v="559372.35"/>
    <n v="0"/>
    <x v="1"/>
    <x v="0"/>
    <n v="15"/>
    <s v="NA"/>
    <m/>
    <s v="EMS"/>
    <s v="ems"/>
    <n v="2"/>
    <n v="1"/>
    <s v="EMS"/>
    <n v="0.79332965142744905"/>
    <n v="0.53298697738882195"/>
    <n v="443766.671443653"/>
    <n v="0"/>
    <n v="0.7"/>
    <n v="310636.67001055699"/>
    <n v="0"/>
    <n v="2885"/>
    <n v="1.165"/>
    <n v="1.3779999999999999"/>
    <n v="2.5499999999999998E-2"/>
    <n v="0.55000000000000004"/>
    <n v="24.263431542460999"/>
    <d v="1900-01-16T07:56:40"/>
    <n v="43408"/>
    <n v="0"/>
    <n v="0"/>
    <n v="0"/>
    <n v="4659550.0501583545"/>
  </r>
  <r>
    <s v="STND-60801"/>
    <s v="Kinnikinnick Community Consolidated School Dist 131"/>
    <s v="Kinnikinnick CCSD 131 - Kinnikinnick School Cafe - 5410 Pine Ln - Roscoe"/>
    <s v="New Indoor LED Fixtures"/>
    <s v="Indoor Lighting"/>
    <s v="K-12 School"/>
    <n v="0"/>
    <n v="146.38800000000001"/>
    <n v="3.9917000000000001E-2"/>
    <x v="0"/>
    <x v="1"/>
    <n v="15"/>
    <s v="Qty / 1,000"/>
    <m/>
    <s v="Public-Lighting"/>
    <s v="lighting"/>
    <n v="3"/>
    <n v="1"/>
    <s v="Lighting"/>
    <n v="0.99829244462109001"/>
    <n v="0.987374621353864"/>
    <n v="146.13803438319201"/>
    <n v="3.9413032760582202E-2"/>
    <n v="0.71"/>
    <n v="103.758004412066"/>
    <n v="2.7983253260013399E-2"/>
    <n v="2979"/>
    <n v="1.17333333333333"/>
    <n v="1.323"/>
    <n v="2.1333333333333301E-2"/>
    <n v="0.72"/>
    <n v="23.497818059751602"/>
    <d v="1900-01-15T18:49:11"/>
    <n v="43267"/>
    <n v="4.1375905728334397E-2"/>
    <n v="2.6570551706034999"/>
    <n v="0"/>
    <n v="1556.3700661809901"/>
  </r>
  <r>
    <s v="STND-60801"/>
    <s v="Kinnikinnick Community Consolidated School Dist 131"/>
    <s v="Kinnikinnick CCSD 131 - Kinnikinnick School Cafe - 5410 Pine Ln - Roscoe"/>
    <s v="New Indoor LED Fixtures"/>
    <s v="Indoor Lighting"/>
    <s v="K-12 School"/>
    <n v="0"/>
    <n v="285.80500000000001"/>
    <n v="7.7933000000000002E-2"/>
    <x v="0"/>
    <x v="1"/>
    <n v="15"/>
    <s v="Qty / 1,000"/>
    <m/>
    <s v="Public-Lighting"/>
    <s v="lighting"/>
    <n v="3"/>
    <n v="1"/>
    <s v="Lighting"/>
    <n v="0.99829244462109001"/>
    <n v="0.987374621353864"/>
    <n v="285.31697213493101"/>
    <n v="7.6949066365970695E-2"/>
    <n v="0.71"/>
    <n v="202.57505021580101"/>
    <n v="5.4633837119839199E-2"/>
    <n v="2979"/>
    <n v="1.17333333333333"/>
    <n v="1.323"/>
    <n v="2.1333333333333301E-2"/>
    <n v="0.72"/>
    <n v="23.497818059751602"/>
    <d v="1900-01-15T18:49:11"/>
    <n v="43267"/>
    <n v="8.0781332793704003E-2"/>
    <n v="5.1875813115442"/>
    <n v="0"/>
    <n v="3038.625753237015"/>
  </r>
  <r>
    <s v="STND-60801"/>
    <s v="Kinnikinnick Community Consolidated School Dist 131"/>
    <s v="Kinnikinnick CCSD 131 - Kinnikinnick School Cafe - 5410 Pine Ln - Roscoe"/>
    <s v="New Indoor LED Fixtures"/>
    <s v="Indoor Lighting"/>
    <s v="K-12 School"/>
    <n v="0"/>
    <n v="3366.9250000000002"/>
    <n v="0.91808599999999996"/>
    <x v="0"/>
    <x v="1"/>
    <n v="15"/>
    <s v="Qty / 1,000"/>
    <m/>
    <s v="Public-Lighting"/>
    <s v="lighting"/>
    <n v="3"/>
    <n v="1"/>
    <s v="Lighting"/>
    <n v="0.99829244462109001"/>
    <n v="0.987374621353864"/>
    <n v="3361.1757891058701"/>
    <n v="0.90649481662028397"/>
    <n v="0.71"/>
    <n v="2386.4348102651602"/>
    <n v="0.64361131980040098"/>
    <n v="2979"/>
    <n v="1.17333333333333"/>
    <n v="1.323"/>
    <n v="2.1333333333333301E-2"/>
    <n v="0.72"/>
    <n v="23.497818059751602"/>
    <d v="1900-01-15T18:49:11"/>
    <n v="43267"/>
    <n v="0.95164064900928402"/>
    <n v="61.112287074652102"/>
    <n v="0"/>
    <n v="35796.522153977407"/>
  </r>
  <r>
    <s v="STND-60801"/>
    <s v="Kinnikinnick Community Consolidated School Dist 131"/>
    <s v="Kinnikinnick CCSD 131 - Kinnikinnick School Cafe - 5410 Pine Ln - Roscoe"/>
    <s v="New Indoor LED Fixtures"/>
    <s v="Indoor Lighting"/>
    <s v="K-12 School"/>
    <n v="0"/>
    <n v="1498.7349999999999"/>
    <n v="0.40867199999999998"/>
    <x v="0"/>
    <x v="1"/>
    <n v="15"/>
    <s v="Qty / 1,000"/>
    <m/>
    <s v="Public-Lighting"/>
    <s v="lighting"/>
    <n v="3"/>
    <n v="1"/>
    <s v="Lighting"/>
    <n v="0.99829244462109001"/>
    <n v="0.987374621353864"/>
    <n v="1496.17582698919"/>
    <n v="0.403512361257926"/>
    <n v="0.71"/>
    <n v="1062.2848371623199"/>
    <n v="0.28649377649312802"/>
    <n v="2979"/>
    <n v="1.17333333333333"/>
    <n v="1.323"/>
    <n v="2.1333333333333301E-2"/>
    <n v="0.72"/>
    <n v="23.497818059751602"/>
    <d v="1900-01-15T18:49:11"/>
    <n v="43267"/>
    <n v="0.42360834095272398"/>
    <n v="27.203196854348899"/>
    <n v="0"/>
    <n v="15934.272557434799"/>
  </r>
  <r>
    <s v="STND-60803"/>
    <s v="Smithfield Packaged Meats Corp"/>
    <s v="DBA Saratoga Specialties - 771 W Crossroads Pkwy #A - Bolingbrook"/>
    <s v="Occupancy Sensors"/>
    <s v="Indoor Lighting"/>
    <s v="Miscellaneous (24/7)"/>
    <n v="0"/>
    <n v="64749.404000000002"/>
    <n v="23.95872"/>
    <x v="0"/>
    <x v="0"/>
    <n v="8"/>
    <s v="Qty / 1,000"/>
    <m/>
    <s v="Private-Lighting"/>
    <s v="lighting"/>
    <n v="1"/>
    <n v="1"/>
    <s v="Lighting"/>
    <n v="0.99989942556735301"/>
    <n v="1.019640158801"/>
    <n v="64742.891865428399"/>
    <n v="24.429273065468799"/>
    <n v="0.71"/>
    <n v="45967.453224454199"/>
    <n v="17.344783876482801"/>
    <n v="7616"/>
    <n v="1.1100000000000001"/>
    <n v="1.29"/>
    <n v="2.1999999999999999E-2"/>
    <n v="0.76"/>
    <n v="9.1911764705882408"/>
    <d v="1900-01-05T13:33:47"/>
    <n v="43433"/>
    <n v="31.044952427841899"/>
    <n v="1283.1924513868701"/>
    <n v="0"/>
    <n v="367739.62579563359"/>
  </r>
  <r>
    <s v="STND-60803"/>
    <s v="Smithfield Packaged Meats Corp"/>
    <s v="DBA Saratoga Specialties - 771 W Crossroads Pkwy #A - Bolingbrook"/>
    <s v="New Indoor LED Fixtures"/>
    <s v="Indoor Lighting"/>
    <s v="Miscellaneous (24/7)"/>
    <n v="0"/>
    <n v="93.677000000000007"/>
    <n v="1.0434000000000001E-2"/>
    <x v="0"/>
    <x v="0"/>
    <n v="6.5651260504201696"/>
    <s v="Qty / 1,000"/>
    <m/>
    <s v="Private-Lighting"/>
    <s v="lighting"/>
    <n v="1"/>
    <n v="1"/>
    <s v="Lighting"/>
    <n v="0.99989942556735301"/>
    <n v="1.019640158801"/>
    <n v="93.667578488872905"/>
    <n v="1.06389254169297E-2"/>
    <n v="0.71"/>
    <n v="66.503980727099801"/>
    <n v="7.5536370460200699E-3"/>
    <n v="7616"/>
    <n v="1.1100000000000001"/>
    <n v="1.29"/>
    <n v="2.1999999999999999E-2"/>
    <n v="0.76"/>
    <n v="9.1911764705882408"/>
    <d v="1900-01-05T13:33:47"/>
    <n v="43433"/>
    <n v="1.08516171123314E-2"/>
    <n v="1.85647452860829"/>
    <n v="0"/>
    <n v="436.60701632812379"/>
  </r>
  <r>
    <s v="STND-60803"/>
    <s v="Smithfield Packaged Meats Corp"/>
    <s v="DBA Saratoga Specialties - 771 W Crossroads Pkwy #A - Bolingbrook"/>
    <s v="New Indoor LED Fixtures"/>
    <s v="Indoor Lighting"/>
    <s v="Miscellaneous (24/7)"/>
    <n v="0"/>
    <n v="377704.85800000001"/>
    <n v="42.069887999999999"/>
    <x v="0"/>
    <x v="0"/>
    <n v="6.5651260504201696"/>
    <s v="Qty / 1,000"/>
    <m/>
    <s v="Private-Lighting"/>
    <s v="lighting"/>
    <n v="1"/>
    <n v="1"/>
    <s v="Lighting"/>
    <n v="0.99989942556735301"/>
    <n v="1.019640158801"/>
    <n v="377666.87054819899"/>
    <n v="42.8961472810605"/>
    <n v="0.71"/>
    <n v="268143.478089221"/>
    <n v="30.4562645695529"/>
    <n v="7616"/>
    <n v="1.1100000000000001"/>
    <n v="1.29"/>
    <n v="2.1999999999999999E-2"/>
    <n v="0.76"/>
    <n v="9.1911764705882408"/>
    <d v="1900-01-05T13:33:47"/>
    <n v="43433"/>
    <n v="43.753720196920099"/>
    <n v="7485.2893261805102"/>
    <n v="0"/>
    <n v="1760395.7332538147"/>
  </r>
  <r>
    <s v="STND-60803"/>
    <s v="Smithfield Packaged Meats Corp"/>
    <s v="DBA Saratoga Specialties - 771 W Crossroads Pkwy #A - Bolingbrook"/>
    <s v="New Indoor LED Fixtures"/>
    <s v="Indoor Lighting"/>
    <s v="Miscellaneous (24/7)"/>
    <n v="0"/>
    <n v="4402.8100000000004"/>
    <n v="0.490398"/>
    <x v="0"/>
    <x v="0"/>
    <n v="6.5651260504201696"/>
    <s v="Qty / 1,000"/>
    <m/>
    <s v="Private-Lighting"/>
    <s v="lighting"/>
    <n v="1"/>
    <n v="1"/>
    <s v="Lighting"/>
    <n v="0.99989942556735301"/>
    <n v="1.019640158801"/>
    <n v="4402.3671898822004"/>
    <n v="0.50002949459569501"/>
    <n v="0.71"/>
    <n v="3125.68070481636"/>
    <n v="0.35502094116294303"/>
    <n v="7616"/>
    <n v="1.1100000000000001"/>
    <n v="1.29"/>
    <n v="2.1999999999999999E-2"/>
    <n v="0.76"/>
    <n v="9.1911764705882408"/>
    <d v="1900-01-05T13:33:47"/>
    <n v="43433"/>
    <n v="0.51002600427957401"/>
    <n v="87.254124484151603"/>
    <n v="0"/>
    <n v="20520.487820485563"/>
  </r>
  <r>
    <s v="STND-60803"/>
    <s v="Smithfield Packaged Meats Corp"/>
    <s v="DBA Saratoga Specialties - 771 W Crossroads Pkwy #A - Bolingbrook"/>
    <s v="New Indoor LED Fixtures"/>
    <s v="Indoor Lighting"/>
    <s v="Miscellaneous (24/7)"/>
    <n v="0"/>
    <n v="227934.39"/>
    <n v="25.388009"/>
    <x v="0"/>
    <x v="0"/>
    <n v="6.5651260504201696"/>
    <s v="Qty / 1,000"/>
    <m/>
    <s v="Private-Lighting"/>
    <s v="lighting"/>
    <n v="1"/>
    <n v="1"/>
    <s v="Lighting"/>
    <n v="0.99989942556735301"/>
    <n v="1.019640158801"/>
    <n v="227911.465628045"/>
    <n v="25.886633528401301"/>
    <n v="0.71"/>
    <n v="161817.140595912"/>
    <n v="18.379509805164901"/>
    <n v="7616"/>
    <n v="1.1100000000000001"/>
    <n v="1.29"/>
    <n v="2.1999999999999999E-2"/>
    <n v="0.76"/>
    <n v="9.1911764705882408"/>
    <d v="1900-01-05T13:33:47"/>
    <n v="43433"/>
    <n v="26.4041549657296"/>
    <n v="4517.1641836189101"/>
    <n v="0"/>
    <n v="1062349.9251307251"/>
  </r>
  <r>
    <s v="STND-60803"/>
    <s v="Smithfield Packaged Meats Corp"/>
    <s v="DBA Saratoga Specialties - 771 W Crossroads Pkwy #A - Bolingbrook"/>
    <s v="New Indoor LED Fixtures"/>
    <s v="Indoor Lighting"/>
    <s v="Miscellaneous (24/7)"/>
    <n v="0"/>
    <n v="562.06100000000004"/>
    <n v="6.2604000000000007E-2"/>
    <x v="0"/>
    <x v="0"/>
    <n v="6.5651260504201696"/>
    <s v="Qty / 1,000"/>
    <m/>
    <s v="Private-Lighting"/>
    <s v="lighting"/>
    <n v="1"/>
    <n v="1"/>
    <s v="Lighting"/>
    <n v="0.99989942556735301"/>
    <n v="1.019640158801"/>
    <n v="562.00447103381202"/>
    <n v="6.38335525015781E-2"/>
    <n v="0.71"/>
    <n v="399.02317443400602"/>
    <n v="4.5321822276120402E-2"/>
    <n v="7616"/>
    <n v="1.1100000000000001"/>
    <n v="1.29"/>
    <n v="2.1999999999999999E-2"/>
    <n v="0.76"/>
    <n v="9.1911764705882408"/>
    <d v="1900-01-05T13:33:47"/>
    <n v="43433"/>
    <n v="6.5109702673988204E-2"/>
    <n v="11.1388273538233"/>
    <n v="0"/>
    <n v="2619.6374371980442"/>
  </r>
  <r>
    <s v="STND-60804"/>
    <s v="Dekalb County Government"/>
    <s v="Dekalb County Government - 133 W State Street - Sycamore"/>
    <s v="Building Energy Management System"/>
    <s v="Energy Management System"/>
    <s v="Miscellaneous (24/7)"/>
    <n v="6500"/>
    <n v="15600"/>
    <n v="0"/>
    <x v="1"/>
    <x v="1"/>
    <n v="15"/>
    <s v="NA"/>
    <m/>
    <s v="EMS"/>
    <s v="ems"/>
    <n v="3"/>
    <n v="1"/>
    <s v="EMS"/>
    <n v="0.91036333343406195"/>
    <n v="0"/>
    <n v="14201.668001571399"/>
    <n v="0"/>
    <n v="0.7"/>
    <n v="9941.1676010999599"/>
    <n v="0"/>
    <n v="7616"/>
    <n v="1.1100000000000001"/>
    <n v="1.29"/>
    <n v="2.1999999999999999E-2"/>
    <n v="0.76"/>
    <n v="9.1911764705882408"/>
    <d v="1900-01-05T13:33:47"/>
    <n v="43470"/>
    <n v="0"/>
    <n v="0"/>
    <n v="0"/>
    <n v="149117.51401649939"/>
  </r>
  <r>
    <s v="STND-60805"/>
    <s v="McKesson Corporation"/>
    <s v="McKesson HBOC Medical Group - 20951 W Walter Strawn Dr - Elwood"/>
    <s v="New Indoor LED Fixtures"/>
    <s v="Indoor Lighting"/>
    <s v="Manufacturing"/>
    <n v="0"/>
    <n v="274171.21399999998"/>
    <n v="49.032733999999998"/>
    <x v="0"/>
    <x v="0"/>
    <n v="10.827197921178"/>
    <s v="Qty / 1,000"/>
    <m/>
    <s v="Private-Lighting"/>
    <s v="lighting"/>
    <n v="2"/>
    <n v="1"/>
    <s v="Lighting"/>
    <n v="0.97902139861649395"/>
    <n v="0.93591656730105399"/>
    <n v="268419.48539066198"/>
    <n v="45.890548090665703"/>
    <n v="0.71"/>
    <n v="190577.83462737"/>
    <n v="32.582289144372602"/>
    <n v="4618"/>
    <n v="1.02"/>
    <n v="1.04"/>
    <n v="1.2E-2"/>
    <n v="0.81"/>
    <n v="15.158077089649201"/>
    <d v="1900-01-09T19:51:10"/>
    <n v="43371"/>
    <n v="54.475959271920303"/>
    <n v="3157.8762987136702"/>
    <n v="0"/>
    <n v="2063423.934900065"/>
  </r>
  <r>
    <s v="STND-60805"/>
    <s v="McKesson Corporation"/>
    <s v="McKesson HBOC Medical Group - 20951 W Walter Strawn Dr - Elwood"/>
    <s v="Occupancy Sensors"/>
    <s v="Indoor Lighting"/>
    <s v="Manufacturing"/>
    <n v="0"/>
    <n v="49905.322"/>
    <n v="30.301127999999999"/>
    <x v="0"/>
    <x v="0"/>
    <n v="8"/>
    <s v="Qty / 1,000"/>
    <m/>
    <s v="Private-Lighting"/>
    <s v="lighting"/>
    <n v="2"/>
    <n v="1"/>
    <s v="Lighting"/>
    <n v="0.97902139861649395"/>
    <n v="0.93591656730105399"/>
    <n v="48858.378142846501"/>
    <n v="28.359327703109798"/>
    <n v="0.71"/>
    <n v="34689.448481421001"/>
    <n v="20.135122669207998"/>
    <n v="4618"/>
    <n v="1.02"/>
    <n v="1.04"/>
    <n v="1.2E-2"/>
    <n v="0.81"/>
    <n v="15.158077089649201"/>
    <d v="1900-01-09T19:51:10"/>
    <n v="43371"/>
    <n v="41.316036863504998"/>
    <n v="574.80444873936995"/>
    <n v="0"/>
    <n v="277515.58785136801"/>
  </r>
  <r>
    <s v="STND-60806"/>
    <s v="Del Monte Foods Inc"/>
    <s v="Del Monte Foods - 347 N 43rd Rd - Mendota"/>
    <s v="New Indoor LED Fixtures"/>
    <s v="Indoor Lighting"/>
    <s v="Manufacturing"/>
    <n v="0"/>
    <n v="81922.581000000006"/>
    <n v="14.651021"/>
    <x v="0"/>
    <x v="0"/>
    <n v="10.827197921178"/>
    <s v="Qty / 1,000"/>
    <m/>
    <s v="Private-Lighting"/>
    <s v="lighting"/>
    <n v="2"/>
    <n v="1"/>
    <s v="Lighting"/>
    <n v="0.97902139861649395"/>
    <n v="0.93591656730105399"/>
    <n v="80203.959828892999"/>
    <n v="13.712133281775699"/>
    <n v="0.71"/>
    <n v="56944.811478513999"/>
    <n v="9.7356146300607094"/>
    <n v="4618"/>
    <n v="1.02"/>
    <n v="1.04"/>
    <n v="1.2E-2"/>
    <n v="0.81"/>
    <n v="15.158077089649201"/>
    <d v="1900-01-09T19:51:10"/>
    <n v="43267"/>
    <n v="16.277461160702298"/>
    <n v="943.57599798697595"/>
    <n v="0"/>
    <n v="616552.7444620399"/>
  </r>
  <r>
    <s v="STND-60806"/>
    <s v="Del Monte Foods Inc"/>
    <s v="Del Monte Foods - 347 N 43rd Rd - Mendota"/>
    <s v="New Indoor LED Fixtures"/>
    <s v="Indoor Lighting"/>
    <s v="Manufacturing"/>
    <n v="0"/>
    <n v="69119.823000000004"/>
    <n v="12.361378"/>
    <x v="0"/>
    <x v="0"/>
    <n v="10.827197921178"/>
    <s v="Qty / 1,000"/>
    <m/>
    <s v="Private-Lighting"/>
    <s v="lighting"/>
    <n v="2"/>
    <n v="1"/>
    <s v="Lighting"/>
    <n v="0.97902139861649395"/>
    <n v="0.93591656730105399"/>
    <n v="67669.785785584507"/>
    <n v="11.569218464870801"/>
    <n v="0.71"/>
    <n v="48045.547907765002"/>
    <n v="8.2141451100582401"/>
    <n v="4618"/>
    <n v="1.02"/>
    <n v="1.04"/>
    <n v="1.2E-2"/>
    <n v="0.81"/>
    <n v="15.158077089649201"/>
    <d v="1900-01-09T19:51:10"/>
    <n v="43267"/>
    <n v="13.733640152980501"/>
    <n v="796.11512688922903"/>
    <n v="0"/>
    <n v="520198.6564288112"/>
  </r>
  <r>
    <s v="STND-60806"/>
    <s v="Del Monte Foods Inc"/>
    <s v="Del Monte Foods - 347 N 43rd Rd - Mendota"/>
    <s v="Occupancy Sensors"/>
    <s v="Indoor Lighting"/>
    <s v="Manufacturing"/>
    <n v="0"/>
    <n v="10563.264999999999"/>
    <n v="6.4137219999999999"/>
    <x v="0"/>
    <x v="0"/>
    <n v="8"/>
    <s v="Qty / 1,000"/>
    <m/>
    <s v="Private-Lighting"/>
    <s v="lighting"/>
    <n v="2"/>
    <n v="1"/>
    <s v="Lighting"/>
    <n v="0.97902139861649395"/>
    <n v="0.93591656730105399"/>
    <n v="10341.6624742567"/>
    <n v="6.0027086778632501"/>
    <n v="0.71"/>
    <n v="7342.5803567222201"/>
    <n v="4.26192316128291"/>
    <n v="4618"/>
    <n v="1.02"/>
    <n v="1.04"/>
    <n v="1.2E-2"/>
    <n v="0.81"/>
    <n v="15.158077089649201"/>
    <d v="1900-01-09T19:51:10"/>
    <n v="43267"/>
    <n v="8.7452049502669702"/>
    <n v="121.666617344196"/>
    <n v="0"/>
    <n v="58740.642853777761"/>
  </r>
  <r>
    <s v="STND-60807"/>
    <s v="Kinnikinnick Community Consolidated School Dist 131"/>
    <s v="Kinnikinnick CCSD #131/ Roscoe Middle School - 6121 Elevator Rd - Roscoe"/>
    <s v="Outdoor &amp; Garage - LED Fixtures"/>
    <s v="Outdoor &amp; Garage Lighting"/>
    <s v="Exterior"/>
    <n v="0"/>
    <n v="4802.9229999999998"/>
    <n v="1.3096509999999999"/>
    <x v="0"/>
    <x v="1"/>
    <n v="10.1978380583316"/>
    <s v="Qty / 1,000"/>
    <m/>
    <s v="Public-Lighting"/>
    <s v="lighting"/>
    <n v="3"/>
    <n v="1"/>
    <s v="Lighting"/>
    <n v="0.99829244462109001"/>
    <n v="0.987374621353864"/>
    <n v="4794.7217429968596"/>
    <n v="1.29311616023071"/>
    <n v="0.71"/>
    <n v="3404.2524375277699"/>
    <n v="0.918112473763804"/>
    <n v="4903"/>
    <n v="1"/>
    <n v="1"/>
    <n v="0"/>
    <n v="0"/>
    <n v="14.276973281664301"/>
    <d v="1900-01-09T04:44:53"/>
    <n v="43270"/>
    <n v="1.29311616023071"/>
    <n v="0"/>
    <n v="0"/>
    <n v="34716.015067588807"/>
  </r>
  <r>
    <s v="STND-60807"/>
    <s v="Kinnikinnick Community Consolidated School Dist 131"/>
    <s v="Kinnikinnick CCSD #131/ Roscoe Middle School - 6121 Elevator Rd - Roscoe"/>
    <s v="Outdoor &amp; Garage - LED Fixtures"/>
    <s v="Outdoor &amp; Garage Lighting"/>
    <s v="Exterior"/>
    <n v="0"/>
    <n v="1505.7059999999999"/>
    <n v="0.41057300000000002"/>
    <x v="0"/>
    <x v="1"/>
    <n v="10.1978380583316"/>
    <s v="Qty / 1,000"/>
    <m/>
    <s v="Public-Lighting"/>
    <s v="lighting"/>
    <n v="3"/>
    <n v="1"/>
    <s v="Lighting"/>
    <n v="0.99829244462109001"/>
    <n v="0.987374621353864"/>
    <n v="1503.1349236206399"/>
    <n v="0.40538936041312001"/>
    <n v="0.71"/>
    <n v="1067.2257957706599"/>
    <n v="0.28782644589331502"/>
    <n v="4903"/>
    <n v="1"/>
    <n v="1"/>
    <n v="0"/>
    <n v="0"/>
    <n v="14.276973281664301"/>
    <d v="1900-01-09T04:44:53"/>
    <n v="43270"/>
    <n v="0.40538936041312001"/>
    <n v="0"/>
    <n v="0"/>
    <n v="10883.395836943264"/>
  </r>
  <r>
    <s v="STND-60807"/>
    <s v="Kinnikinnick Community Consolidated School Dist 131"/>
    <s v="Kinnikinnick CCSD #131/ Roscoe Middle School - 6121 Elevator Rd - Roscoe"/>
    <s v="Outdoor &amp; Garage - LED Fixtures"/>
    <s v="Outdoor &amp; Garage Lighting"/>
    <s v="Exterior"/>
    <n v="0"/>
    <n v="24007.642"/>
    <n v="6.5463550000000001"/>
    <x v="0"/>
    <x v="1"/>
    <n v="10.1978380583316"/>
    <s v="Qty / 1,000"/>
    <m/>
    <s v="Public-Lighting"/>
    <s v="lighting"/>
    <n v="3"/>
    <n v="1"/>
    <s v="Lighting"/>
    <n v="0.99829244462109001"/>
    <n v="0.987374621353864"/>
    <n v="23966.647621767999"/>
    <n v="6.4637047893729802"/>
    <n v="0.71"/>
    <n v="17016.319811455302"/>
    <n v="4.5892304004548103"/>
    <n v="4903"/>
    <n v="1"/>
    <n v="1"/>
    <n v="0"/>
    <n v="0"/>
    <n v="14.276973281664301"/>
    <d v="1900-01-09T04:44:53"/>
    <n v="43270"/>
    <n v="6.4637047893729802"/>
    <n v="0"/>
    <n v="0"/>
    <n v="173529.67378600087"/>
  </r>
  <r>
    <s v="STND-60808"/>
    <s v="Fabrik Molded Plastics"/>
    <s v="Fabrik Molded Plastics - 1515 Miller Pkwy - McHenry"/>
    <s v="Outdoor &amp; Garage - LED Fixtures"/>
    <s v="Outdoor &amp; Garage Lighting"/>
    <s v="Exterior"/>
    <n v="0"/>
    <n v="8408.6450000000004"/>
    <n v="0"/>
    <x v="0"/>
    <x v="0"/>
    <n v="10.1978380583316"/>
    <s v="Qty / 1,000"/>
    <m/>
    <s v="Private-Lighting"/>
    <s v="lighting"/>
    <n v="3"/>
    <n v="1"/>
    <s v="Lighting"/>
    <n v="0.91633259480590001"/>
    <n v="1.30467645558681"/>
    <n v="7705.1154916516598"/>
    <n v="0"/>
    <n v="0.71"/>
    <n v="5470.6319990726797"/>
    <n v="0"/>
    <n v="4903"/>
    <n v="1"/>
    <n v="1"/>
    <n v="0"/>
    <n v="0"/>
    <n v="14.276973281664301"/>
    <d v="1900-01-09T04:44:53"/>
    <n v="43441"/>
    <n v="0"/>
    <n v="0"/>
    <n v="0"/>
    <n v="55788.619203270056"/>
  </r>
  <r>
    <s v="STND-60808"/>
    <s v="Fabrik Molded Plastics"/>
    <s v="Fabrik Molded Plastics - 1515 Miller Pkwy - McHenry"/>
    <s v="Photocells"/>
    <s v="Outdoor &amp; Garage Lighting"/>
    <s v="Manufacturing"/>
    <n v="0"/>
    <n v="170.8"/>
    <n v="0"/>
    <x v="0"/>
    <x v="0"/>
    <n v="8"/>
    <s v="Qty / 1,000"/>
    <m/>
    <s v="Private-Lighting"/>
    <s v="lighting"/>
    <n v="3"/>
    <n v="1"/>
    <s v="Lighting"/>
    <n v="0.91633259480590001"/>
    <n v="1.30467645558681"/>
    <n v="156.50960719284799"/>
    <n v="0"/>
    <n v="0.71"/>
    <n v="111.121821106922"/>
    <n v="0"/>
    <n v="4618"/>
    <n v="1.02"/>
    <n v="1.04"/>
    <n v="1.2E-2"/>
    <n v="0.81"/>
    <n v="15.158077089649201"/>
    <d v="1900-01-09T19:51:10"/>
    <n v="43441"/>
    <n v="0"/>
    <n v="1.8412894963864399"/>
    <n v="0"/>
    <n v="888.97456885537599"/>
  </r>
  <r>
    <s v="STND-60809"/>
    <s v="Lock Up - Evergreen Development Series LLC, Willowbrook Development Series LLC"/>
    <s v="Lock Up Evergreen Development Series LLC Willowbrook Development Series LLC - 755 Plainfield Rd - Willowbrook"/>
    <s v="LED Channel Sign"/>
    <s v="Outdoor &amp; Garage Lighting"/>
    <s v="Exterior"/>
    <n v="0"/>
    <n v="4638.26"/>
    <n v="0.94599999999999995"/>
    <x v="0"/>
    <x v="0"/>
    <n v="10.1978380583316"/>
    <s v="Qty / 1,000"/>
    <m/>
    <s v="Private-Lighting"/>
    <s v="lighting"/>
    <n v="3"/>
    <n v="1"/>
    <s v="Lighting"/>
    <n v="0.91633259480590001"/>
    <n v="1.30467645558681"/>
    <n v="4250.1888211844098"/>
    <n v="1.2342239269851201"/>
    <n v="0.71"/>
    <n v="3017.63406304093"/>
    <n v="0.87629898815943397"/>
    <n v="4903"/>
    <n v="1"/>
    <n v="1"/>
    <n v="0"/>
    <n v="0"/>
    <n v="14.276973281664301"/>
    <d v="1900-01-09T04:44:53"/>
    <n v="43262"/>
    <n v="1.2342239269851201"/>
    <n v="0"/>
    <n v="0"/>
    <n v="30773.343494196615"/>
  </r>
  <r>
    <s v="STND-60810"/>
    <s v="DeKalb County Government"/>
    <s v="DeKalb County - Legislative Center - 200 N Main Street - Sycamore"/>
    <s v="Building Energy Management System"/>
    <s v="Energy Management System"/>
    <s v="Office"/>
    <n v="4800"/>
    <n v="31200"/>
    <n v="0"/>
    <x v="1"/>
    <x v="1"/>
    <n v="15"/>
    <s v="NA"/>
    <m/>
    <s v="EMS"/>
    <s v="ems"/>
    <n v="3"/>
    <n v="1"/>
    <s v="EMS"/>
    <n v="0.91036333343406195"/>
    <n v="0"/>
    <n v="28403.3360031427"/>
    <n v="0"/>
    <n v="0.7"/>
    <n v="19882.335202199902"/>
    <n v="0"/>
    <n v="2885"/>
    <n v="1.165"/>
    <n v="1.3779999999999999"/>
    <n v="2.5499999999999998E-2"/>
    <n v="0.55000000000000004"/>
    <n v="24.263431542460999"/>
    <d v="1900-01-16T07:56:40"/>
    <n v="43471"/>
    <n v="0"/>
    <n v="0"/>
    <n v="0"/>
    <n v="298235.02803299855"/>
  </r>
  <r>
    <s v="STND-60811"/>
    <s v="Plainfield Community School District"/>
    <s v="Plainfield Community School District 202 - Central Elementarv School-23723 W  Getson Ave-Plainfield"/>
    <s v="New Indoor LED Fixtures"/>
    <s v="Indoor Lighting"/>
    <s v="K-12 School"/>
    <n v="0"/>
    <n v="44920.222000000002"/>
    <n v="12.248754999999999"/>
    <x v="0"/>
    <x v="1"/>
    <n v="15"/>
    <s v="Qty / 1,000"/>
    <m/>
    <s v="Public-Lighting"/>
    <s v="lighting"/>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12"/>
    <s v="Sheffield Meadows LLC"/>
    <s v="Sheffield Meadows LLC - 1800 Maple Ave - Belvidere"/>
    <s v="Outdoor &amp; Garage - LED Fixtures"/>
    <s v="Outdoor &amp; Garage Lighting"/>
    <s v="Exterior"/>
    <n v="0"/>
    <n v="10639.51"/>
    <n v="0"/>
    <x v="0"/>
    <x v="0"/>
    <n v="10.1978380583316"/>
    <s v="Qty / 1,000"/>
    <m/>
    <s v="Private-Lighting"/>
    <s v="lighting"/>
    <n v="3"/>
    <n v="1"/>
    <s v="Lighting"/>
    <n v="0.91633259480590001"/>
    <n v="1.30467645558681"/>
    <n v="9749.3298057633201"/>
    <n v="0"/>
    <n v="0.71"/>
    <n v="6922.0241620919596"/>
    <n v="0"/>
    <n v="4903"/>
    <n v="1"/>
    <n v="1"/>
    <n v="0"/>
    <n v="0"/>
    <n v="14.276973281664301"/>
    <d v="1900-01-09T04:44:53"/>
    <n v="43280"/>
    <n v="0"/>
    <n v="0"/>
    <n v="0"/>
    <n v="70589.681440872286"/>
  </r>
  <r>
    <s v="STND-60812"/>
    <s v="Sheffield Meadows LLC"/>
    <s v="Sheffield Meadows LLC - 1800 Maple Ave - Belvidere"/>
    <s v="Outdoor &amp; Garage - LED Fixtures"/>
    <s v="Outdoor &amp; Garage Lighting"/>
    <s v="Exterior"/>
    <n v="0"/>
    <n v="3162.4349999999999"/>
    <n v="0"/>
    <x v="0"/>
    <x v="0"/>
    <n v="10.1978380583316"/>
    <s v="Qty / 1,000"/>
    <m/>
    <s v="Private-Lighting"/>
    <s v="lighting"/>
    <n v="3"/>
    <n v="1"/>
    <s v="Lighting"/>
    <n v="0.91633259480590001"/>
    <n v="1.30467645558681"/>
    <n v="2897.842269455"/>
    <n v="0"/>
    <n v="0.71"/>
    <n v="2057.4680113130498"/>
    <n v="0"/>
    <n v="4903"/>
    <n v="1"/>
    <n v="1"/>
    <n v="0"/>
    <n v="0"/>
    <n v="14.276973281664301"/>
    <d v="1900-01-09T04:44:53"/>
    <n v="43280"/>
    <n v="0"/>
    <n v="0"/>
    <n v="0"/>
    <n v="20981.72558956805"/>
  </r>
  <r>
    <s v="STND-60814"/>
    <s v="Plainfield Community School District"/>
    <s v="Plainfield Community School District 202  - Charles Reed Elementary School - 2110 Clublands Pkwy - Plainfield"/>
    <s v="New Indoor LED Fixtures"/>
    <s v="Indoor Lighting"/>
    <s v="K-12 School"/>
    <n v="0"/>
    <n v="44920.222000000002"/>
    <n v="12.248754999999999"/>
    <x v="0"/>
    <x v="1"/>
    <n v="15"/>
    <s v="Qty / 1,000"/>
    <m/>
    <s v="Public-Lighting"/>
    <s v="lighting"/>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16"/>
    <s v="Dukane Precast, Inc"/>
    <s v="Dukane Precast - 2000 Plain Ave - Aurora"/>
    <s v="New Indoor LED Fixtures"/>
    <s v="Indoor Lighting"/>
    <s v="Manufacturing"/>
    <n v="0"/>
    <n v="20838.633000000002"/>
    <n v="3.7267779999999999"/>
    <x v="0"/>
    <x v="0"/>
    <n v="10.827197921178"/>
    <s v="Qty / 1,000"/>
    <m/>
    <s v="Private-Lighting"/>
    <s v="lighting"/>
    <n v="3"/>
    <n v="1"/>
    <s v="Lighting"/>
    <n v="0.91633259480590001"/>
    <n v="1.30467645558681"/>
    <n v="19095.118649097902"/>
    <n v="4.8622395117988901"/>
    <n v="0.71"/>
    <n v="13557.534240859501"/>
    <n v="3.4521900533772101"/>
    <n v="4618"/>
    <n v="1.02"/>
    <n v="1.04"/>
    <n v="1.2E-2"/>
    <n v="0.81"/>
    <n v="15.158077089649201"/>
    <d v="1900-01-09T19:51:10"/>
    <n v="43386"/>
    <n v="5.7718892590205204"/>
    <n v="224.64845469526901"/>
    <n v="0"/>
    <n v="146790.10654893355"/>
  </r>
  <r>
    <s v="STND-60816"/>
    <s v="Dukane Precast, Inc"/>
    <s v="Dukane Precast - 2000 Plain Ave - Aurora"/>
    <s v="New Indoor LED Fixtures"/>
    <s v="Indoor Lighting"/>
    <s v="Manufacturing"/>
    <n v="0"/>
    <n v="25322.895"/>
    <n v="4.5287420000000003"/>
    <x v="0"/>
    <x v="0"/>
    <n v="10.827197921178"/>
    <s v="Qty / 1,000"/>
    <m/>
    <s v="Private-Lighting"/>
    <s v="lighting"/>
    <n v="3"/>
    <n v="1"/>
    <s v="Lighting"/>
    <n v="0.91633259480590001"/>
    <n v="1.30467645558681"/>
    <n v="23204.194083347302"/>
    <n v="5.9085430608271103"/>
    <n v="0.71"/>
    <n v="16474.977799176599"/>
    <n v="4.1950655731872404"/>
    <n v="4618"/>
    <n v="1.02"/>
    <n v="1.04"/>
    <n v="1.2E-2"/>
    <n v="0.81"/>
    <n v="15.158077089649201"/>
    <d v="1900-01-09T19:51:10"/>
    <n v="43386"/>
    <n v="7.0139400057301797"/>
    <n v="272.99051862761598"/>
    <n v="0"/>
    <n v="178377.84537869858"/>
  </r>
  <r>
    <s v="STND-60816"/>
    <s v="Dukane Precast, Inc"/>
    <s v="Dukane Precast - 2000 Plain Ave - Aurora"/>
    <s v="New Indoor LED Fixtures"/>
    <s v="Indoor Lighting"/>
    <s v="Manufacturing"/>
    <n v="0"/>
    <n v="8506.91"/>
    <n v="1.521374"/>
    <x v="0"/>
    <x v="0"/>
    <n v="10.827197921178"/>
    <s v="Qty / 1,000"/>
    <m/>
    <s v="Private-Lighting"/>
    <s v="lighting"/>
    <n v="3"/>
    <n v="1"/>
    <s v="Lighting"/>
    <n v="0.91633259480590001"/>
    <n v="1.30467645558681"/>
    <n v="7795.1589140802598"/>
    <n v="1.98490083794192"/>
    <n v="0.71"/>
    <n v="5534.56282899698"/>
    <n v="1.40927959493876"/>
    <n v="4618"/>
    <n v="1.02"/>
    <n v="1.04"/>
    <n v="1.2E-2"/>
    <n v="0.81"/>
    <n v="15.158077089649201"/>
    <d v="1900-01-09T19:51:10"/>
    <n v="43386"/>
    <n v="2.3562450592852802"/>
    <n v="91.707751930355997"/>
    <n v="0"/>
    <n v="59923.807156745133"/>
  </r>
  <r>
    <s v="STND-60816"/>
    <s v="Dukane Precast, Inc"/>
    <s v="Dukane Precast - 2000 Plain Ave - Aurora"/>
    <s v="New Indoor LED Fixtures"/>
    <s v="Indoor Lighting"/>
    <s v="Manufacturing"/>
    <n v="0"/>
    <n v="7183.299"/>
    <n v="1.2846599999999999"/>
    <x v="0"/>
    <x v="0"/>
    <n v="10.827197921178"/>
    <s v="Qty / 1,000"/>
    <m/>
    <s v="Private-Lighting"/>
    <s v="lighting"/>
    <n v="3"/>
    <n v="1"/>
    <s v="Lighting"/>
    <n v="0.91633259480590001"/>
    <n v="1.30467645558681"/>
    <n v="6582.2910119366297"/>
    <n v="1.67606565543415"/>
    <n v="0.71"/>
    <n v="4673.4266184750004"/>
    <n v="1.19000661535824"/>
    <n v="4618"/>
    <n v="1.02"/>
    <n v="1.04"/>
    <n v="1.2E-2"/>
    <n v="0.81"/>
    <n v="15.158077089649201"/>
    <d v="1900-01-09T19:51:10"/>
    <n v="43386"/>
    <n v="1.9896315947698799"/>
    <n v="77.438717787489693"/>
    <n v="0"/>
    <n v="50600.114968330454"/>
  </r>
  <r>
    <s v="STND-60816"/>
    <s v="Dukane Precast, Inc"/>
    <s v="Dukane Precast - 2000 Plain Ave - Aurora"/>
    <s v="New Indoor LED Fixtures"/>
    <s v="Indoor Lighting"/>
    <s v="Manufacturing"/>
    <n v="0"/>
    <n v="2920.4229999999998"/>
    <n v="0.52228799999999997"/>
    <x v="0"/>
    <x v="0"/>
    <n v="10.827197921178"/>
    <s v="Qty / 1,000"/>
    <m/>
    <s v="Private-Lighting"/>
    <s v="lighting"/>
    <n v="3"/>
    <n v="1"/>
    <s v="Lighting"/>
    <n v="0.91633259480590001"/>
    <n v="1.30467645558681"/>
    <n v="2676.07878552083"/>
    <n v="0.68141685663552198"/>
    <n v="0.71"/>
    <n v="1900.0159377197899"/>
    <n v="0.48380596821122102"/>
    <n v="4618"/>
    <n v="1.02"/>
    <n v="1.04"/>
    <n v="1.2E-2"/>
    <n v="0.81"/>
    <n v="15.158077089649201"/>
    <d v="1900-01-09T19:51:10"/>
    <n v="43386"/>
    <n v="0.80889940246381997"/>
    <n v="31.483279829656801"/>
    <n v="0"/>
    <n v="20571.848611084777"/>
  </r>
  <r>
    <s v="STND-60816"/>
    <s v="Dukane Precast, Inc"/>
    <s v="Dukane Precast - 2000 Plain Ave - Aurora"/>
    <s v="Occupancy Sensors"/>
    <s v="Indoor Lighting"/>
    <s v="Manufacturing"/>
    <n v="0"/>
    <n v="2487.0700000000002"/>
    <n v="1.5100800000000001"/>
    <x v="0"/>
    <x v="0"/>
    <n v="8"/>
    <s v="Qty / 1,000"/>
    <m/>
    <s v="Private-Lighting"/>
    <s v="lighting"/>
    <n v="3"/>
    <n v="1"/>
    <s v="Lighting"/>
    <n v="0.91633259480590001"/>
    <n v="1.30467645558681"/>
    <n v="2278.98330656391"/>
    <n v="1.97016582205252"/>
    <n v="0.71"/>
    <n v="1618.07814766038"/>
    <n v="1.39881773365729"/>
    <n v="4618"/>
    <n v="1.02"/>
    <n v="1.04"/>
    <n v="1.2E-2"/>
    <n v="0.81"/>
    <n v="15.158077089649201"/>
    <d v="1900-01-09T19:51:10"/>
    <n v="43386"/>
    <n v="2.8702882022909701"/>
    <n v="26.811568312516599"/>
    <n v="0"/>
    <n v="12944.62518128304"/>
  </r>
  <r>
    <s v="STND-60816"/>
    <s v="Dukane Precast, Inc"/>
    <s v="Dukane Precast - 2000 Plain Ave - Aurora"/>
    <s v="Occupancy Sensors"/>
    <s v="Indoor Lighting"/>
    <s v="Manufacturing"/>
    <n v="0"/>
    <n v="1085.2670000000001"/>
    <n v="0.65894399999999997"/>
    <x v="0"/>
    <x v="0"/>
    <n v="8"/>
    <s v="Qty / 1,000"/>
    <m/>
    <s v="Private-Lighting"/>
    <s v="lighting"/>
    <n v="3"/>
    <n v="1"/>
    <s v="Lighting"/>
    <n v="0.91633259480590001"/>
    <n v="1.30467645558681"/>
    <n v="994.46552616721499"/>
    <n v="0.85970872235019302"/>
    <n v="0.71"/>
    <n v="706.07052357872203"/>
    <n v="0.61039319286863702"/>
    <n v="4618"/>
    <n v="1.02"/>
    <n v="1.04"/>
    <n v="1.2E-2"/>
    <n v="0.81"/>
    <n v="15.158077089649201"/>
    <d v="1900-01-09T19:51:10"/>
    <n v="43386"/>
    <n v="1.25248939736333"/>
    <n v="11.699594425496599"/>
    <n v="0"/>
    <n v="5648.5641886297763"/>
  </r>
  <r>
    <s v="STND-60816"/>
    <s v="Dukane Precast, Inc"/>
    <s v="Dukane Precast - 2000 Plain Ave - Aurora"/>
    <s v="Occupancy Sensors"/>
    <s v="Indoor Lighting"/>
    <s v="Manufacturing"/>
    <n v="0"/>
    <n v="1044.569"/>
    <n v="0.63423399999999996"/>
    <x v="0"/>
    <x v="0"/>
    <n v="8"/>
    <s v="Qty / 1,000"/>
    <m/>
    <s v="Private-Lighting"/>
    <s v="lighting"/>
    <n v="3"/>
    <n v="1"/>
    <s v="Lighting"/>
    <n v="0.91633259480590001"/>
    <n v="1.30467645558681"/>
    <n v="957.17262222380396"/>
    <n v="0.82747016713264299"/>
    <n v="0.71"/>
    <n v="679.59256177890097"/>
    <n v="0.587503818664176"/>
    <n v="4618"/>
    <n v="1.02"/>
    <n v="1.04"/>
    <n v="1.2E-2"/>
    <n v="0.81"/>
    <n v="15.158077089649201"/>
    <d v="1900-01-09T19:51:10"/>
    <n v="43386"/>
    <n v="1.20552180526317"/>
    <n v="11.2608543791036"/>
    <n v="0"/>
    <n v="5436.7404942312078"/>
  </r>
  <r>
    <s v="STND-60816"/>
    <s v="Dukane Precast, Inc"/>
    <s v="Dukane Precast - 2000 Plain Ave - Aurora"/>
    <s v="Occupancy Sensors"/>
    <s v="Indoor Lighting"/>
    <s v="Manufacturing"/>
    <n v="0"/>
    <n v="847.86500000000001"/>
    <n v="0.51480000000000004"/>
    <x v="0"/>
    <x v="0"/>
    <n v="8"/>
    <s v="Qty / 1,000"/>
    <m/>
    <s v="Private-Lighting"/>
    <s v="lighting"/>
    <n v="3"/>
    <n v="1"/>
    <s v="Lighting"/>
    <n v="0.91633259480590001"/>
    <n v="1.30467645558681"/>
    <n v="776.92633549510401"/>
    <n v="0.67164743933608795"/>
    <n v="0.71"/>
    <n v="551.61769820152404"/>
    <n v="0.476869681928623"/>
    <n v="4618"/>
    <n v="1.02"/>
    <n v="1.04"/>
    <n v="1.2E-2"/>
    <n v="0.81"/>
    <n v="15.158077089649201"/>
    <d v="1900-01-09T19:51:10"/>
    <n v="43386"/>
    <n v="0.978507341690105"/>
    <n v="9.1403098293541696"/>
    <n v="0"/>
    <n v="4412.9415856121923"/>
  </r>
  <r>
    <s v="STND-60816"/>
    <s v="Dukane Precast, Inc"/>
    <s v="Dukane Precast - 2000 Plain Ave - Aurora"/>
    <s v="Occupancy Sensors"/>
    <s v="Indoor Lighting"/>
    <s v="Manufacturing"/>
    <n v="0"/>
    <n v="226.09700000000001"/>
    <n v="0.13728000000000001"/>
    <x v="0"/>
    <x v="0"/>
    <n v="8"/>
    <s v="Qty / 1,000"/>
    <m/>
    <s v="Private-Lighting"/>
    <s v="lighting"/>
    <n v="3"/>
    <n v="1"/>
    <s v="Lighting"/>
    <n v="0.91633259480590001"/>
    <n v="1.30467645558681"/>
    <n v="207.18005068783"/>
    <n v="0.179105983822957"/>
    <n v="0.71"/>
    <n v="147.09783598835901"/>
    <n v="0.127165248514299"/>
    <n v="4618"/>
    <n v="1.02"/>
    <n v="1.04"/>
    <n v="1.2E-2"/>
    <n v="0.81"/>
    <n v="15.158077089649201"/>
    <d v="1900-01-09T19:51:10"/>
    <n v="43386"/>
    <n v="0.26093529111736102"/>
    <n v="2.4374123610332901"/>
    <n v="0"/>
    <n v="1176.7826879068721"/>
  </r>
  <r>
    <s v="STND-60816"/>
    <s v="Dukane Precast, Inc"/>
    <s v="Dukane Precast - 2000 Plain Ave - Aurora"/>
    <s v="Occupancy Sensors"/>
    <s v="Indoor Lighting"/>
    <s v="Manufacturing"/>
    <n v="0"/>
    <n v="1591.7249999999999"/>
    <n v="0.96645099999999995"/>
    <x v="0"/>
    <x v="0"/>
    <n v="8"/>
    <s v="Qty / 1,000"/>
    <m/>
    <s v="Private-Lighting"/>
    <s v="lighting"/>
    <n v="3"/>
    <n v="1"/>
    <s v="Lighting"/>
    <n v="0.91633259480590001"/>
    <n v="1.30467645558681"/>
    <n v="1458.54949946742"/>
    <n v="1.26090586517832"/>
    <n v="0.71"/>
    <n v="1035.57014462187"/>
    <n v="0.89524316427661099"/>
    <n v="4618"/>
    <n v="1.02"/>
    <n v="1.04"/>
    <n v="1.2E-2"/>
    <n v="0.81"/>
    <n v="15.158077089649201"/>
    <d v="1900-01-09T19:51:10"/>
    <n v="43386"/>
    <n v="1.83698406931574"/>
    <n v="17.159405876087298"/>
    <n v="0"/>
    <n v="8284.5611569749599"/>
  </r>
  <r>
    <s v="STND-60817"/>
    <s v="Oak Creek Center Illinois Realty LP"/>
    <s v="Oak Creek Center Illinois Realty LP - 801 Oak Creek - Lombard"/>
    <s v="New Indoor LED Fixtures"/>
    <s v="Indoor Lighting"/>
    <s v="Office"/>
    <n v="0"/>
    <n v="21440.858"/>
    <n v="4.8211680000000001"/>
    <x v="0"/>
    <x v="0"/>
    <n v="15"/>
    <s v="Qty / 1,000"/>
    <m/>
    <s v="Private-Lighting"/>
    <s v="lighting"/>
    <n v="3"/>
    <n v="1"/>
    <s v="Lighting"/>
    <n v="0.91633259480590001"/>
    <n v="1.30467645558681"/>
    <n v="19646.957046004802"/>
    <n v="6.2900643780285304"/>
    <n v="0.71"/>
    <n v="13949.339502663401"/>
    <n v="4.4659457084002598"/>
    <n v="2885"/>
    <n v="1.165"/>
    <n v="1.3779999999999999"/>
    <n v="2.5499999999999998E-2"/>
    <n v="0.55000000000000004"/>
    <n v="24.263431542460999"/>
    <d v="1900-01-16T07:56:40"/>
    <n v="43323"/>
    <n v="8.2993328645316407"/>
    <n v="430.04069070654401"/>
    <n v="0"/>
    <n v="209240.092539951"/>
  </r>
  <r>
    <s v="STND-60817"/>
    <s v="Oak Creek Center Illinois Realty LP"/>
    <s v="Oak Creek Center Illinois Realty LP - 801 Oak Creek - Lombard"/>
    <s v="New Indoor LED Fixtures"/>
    <s v="Indoor Lighting"/>
    <s v="Office"/>
    <n v="0"/>
    <n v="313.91699999999997"/>
    <n v="7.0586999999999997E-2"/>
    <x v="0"/>
    <x v="0"/>
    <n v="15"/>
    <s v="Qty / 1,000"/>
    <m/>
    <s v="Private-Lighting"/>
    <s v="lighting"/>
    <n v="3"/>
    <n v="1"/>
    <s v="Lighting"/>
    <n v="0.91633259480590001"/>
    <n v="1.30467645558681"/>
    <n v="287.65237916368397"/>
    <n v="9.20931969705059E-2"/>
    <n v="0.71"/>
    <n v="204.233189206215"/>
    <n v="6.5386169849059206E-2"/>
    <n v="2885"/>
    <n v="1.165"/>
    <n v="1.3779999999999999"/>
    <n v="2.5499999999999998E-2"/>
    <n v="0.55000000000000004"/>
    <n v="24.263431542460999"/>
    <d v="1900-01-16T07:56:40"/>
    <n v="43323"/>
    <n v="0.121511013287381"/>
    <n v="6.2962537928531601"/>
    <n v="0"/>
    <n v="3063.4978380932253"/>
  </r>
  <r>
    <s v="STND-60817"/>
    <s v="Oak Creek Center Illinois Realty LP"/>
    <s v="Oak Creek Center Illinois Realty LP - 801 Oak Creek - Lombard"/>
    <s v="Occupancy Sensors"/>
    <s v="Indoor Lighting"/>
    <s v="Office"/>
    <n v="0"/>
    <n v="2043.902"/>
    <n v="1.3926959999999999"/>
    <x v="0"/>
    <x v="0"/>
    <n v="8"/>
    <s v="Qty / 1,000"/>
    <m/>
    <s v="Private-Lighting"/>
    <s v="lighting"/>
    <n v="3"/>
    <n v="1"/>
    <s v="Lighting"/>
    <n v="0.91633259480590001"/>
    <n v="1.30467645558681"/>
    <n v="1872.8940231889701"/>
    <n v="1.8170176809899199"/>
    <n v="0.71"/>
    <n v="1329.75475646417"/>
    <n v="1.2900825535028499"/>
    <n v="2885"/>
    <n v="1.165"/>
    <n v="1.3779999999999999"/>
    <n v="2.5499999999999998E-2"/>
    <n v="0.55000000000000004"/>
    <n v="24.263431542460999"/>
    <d v="1900-01-16T07:56:40"/>
    <n v="43323"/>
    <n v="3.2964761991834601"/>
    <n v="40.994676044050401"/>
    <n v="0"/>
    <n v="10638.03805171336"/>
  </r>
  <r>
    <s v="STND-60818"/>
    <s v="Lake County JATC"/>
    <s v="Lake County JATC - 31290 N US HWY 45 - Libertyville"/>
    <s v="New Indoor LED Fixtures"/>
    <s v="Indoor Lighting"/>
    <s v="Office"/>
    <n v="0"/>
    <n v="16961.635999999999"/>
    <n v="3.8139750000000001"/>
    <x v="0"/>
    <x v="0"/>
    <n v="15"/>
    <s v="Qty / 1,000"/>
    <m/>
    <s v="Private-Lighting"/>
    <s v="lighting"/>
    <n v="3"/>
    <n v="1"/>
    <s v="Lighting"/>
    <n v="0.91633259480590001"/>
    <n v="1.30467645558681"/>
    <n v="15542.499928033199"/>
    <n v="4.97600338469669"/>
    <n v="0.71"/>
    <n v="11035.174948903499"/>
    <n v="3.53296240313465"/>
    <n v="2885"/>
    <n v="1.165"/>
    <n v="1.3779999999999999"/>
    <n v="2.5499999999999998E-2"/>
    <n v="0.55000000000000004"/>
    <n v="24.263431542460999"/>
    <d v="1900-01-16T07:56:40"/>
    <n v="43249"/>
    <n v="6.5655144276246098"/>
    <n v="340.200642201584"/>
    <n v="1"/>
    <n v="165527.62423355249"/>
  </r>
  <r>
    <s v="STND-60819"/>
    <s v="Tischler Finer Foods"/>
    <s v="Tischler Finer Foods - 9118 Broadway Ave - Brookfield"/>
    <s v="Retrofit of Existing Indoor Fixtures to LED"/>
    <s v="Indoor Lighting"/>
    <s v="Grocery/convenience"/>
    <n v="0"/>
    <n v="6463.5020000000004"/>
    <n v="1.2052799999999999"/>
    <x v="0"/>
    <x v="0"/>
    <n v="10.727311735679001"/>
    <s v="Qty / 1,000"/>
    <m/>
    <s v="Private-Lighting"/>
    <s v="lighting"/>
    <n v="3"/>
    <n v="1"/>
    <s v="Lighting"/>
    <n v="0.91633259480590001"/>
    <n v="1.30467645558681"/>
    <n v="5922.71755919312"/>
    <n v="1.5725004383896699"/>
    <n v="0.71"/>
    <n v="4205.12946702712"/>
    <n v="1.1164753112566601"/>
    <n v="4661"/>
    <n v="1.07"/>
    <n v="1.24"/>
    <n v="2.9000000000000001E-2"/>
    <n v="0.745"/>
    <n v="15.018236429950701"/>
    <d v="1900-01-09T17:27:20"/>
    <n v="43251"/>
    <n v="1.7022087447387599"/>
    <n v="160.52225160430001"/>
    <n v="1"/>
    <n v="45109.734681689602"/>
  </r>
  <r>
    <s v="STND-60821"/>
    <s v="Plainfield Community School District"/>
    <s v="Plainfield Community School District 202 - Lincoln Elementary - 14740 Meadow Ave - Plainfield"/>
    <s v="New Indoor LED Fixtures"/>
    <s v="Indoor Lighting"/>
    <s v="K-12 School"/>
    <n v="0"/>
    <n v="44920.222000000002"/>
    <n v="12.248754999999999"/>
    <x v="0"/>
    <x v="1"/>
    <n v="15"/>
    <s v="Qty / 1,000"/>
    <m/>
    <s v="Public-Lighting"/>
    <s v="lighting"/>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22"/>
    <s v="Clarence Davids &amp; Company"/>
    <s v="Clarence David's - 36651 N Fairfield Rd - Ingleside"/>
    <s v="New Indoor LED Fixtures"/>
    <s v="Indoor Lighting"/>
    <s v="Office"/>
    <n v="0"/>
    <n v="5650.5029999999997"/>
    <n v="1.2705660000000001"/>
    <x v="0"/>
    <x v="0"/>
    <n v="15"/>
    <s v="Qty / 1,000"/>
    <m/>
    <s v="Private-Lighting"/>
    <s v="lighting"/>
    <n v="3"/>
    <n v="1"/>
    <s v="Lighting"/>
    <n v="0.91633259480590001"/>
    <n v="1.30467645558681"/>
    <n v="5177.7400759485199"/>
    <n v="1.6576775454691099"/>
    <n v="0.71"/>
    <n v="3676.1954539234498"/>
    <n v="1.1769510572830699"/>
    <n v="2885"/>
    <n v="1.165"/>
    <n v="1.3779999999999999"/>
    <n v="2.5499999999999998E-2"/>
    <n v="0.55000000000000004"/>
    <n v="24.263431542460999"/>
    <d v="1900-01-16T07:56:40"/>
    <n v="43330"/>
    <n v="2.1871982391728499"/>
    <n v="113.33250810016099"/>
    <n v="0"/>
    <n v="55142.931808851747"/>
  </r>
  <r>
    <s v="STND-60822"/>
    <s v="Clarence Davids &amp; Company"/>
    <s v="Clarence David's - 36651 N Fairfield Rd - Ingleside"/>
    <s v="New Indoor LED Fixtures"/>
    <s v="Indoor Lighting"/>
    <s v="Office"/>
    <n v="0"/>
    <n v="3834.511"/>
    <n v="0.86222399999999999"/>
    <x v="0"/>
    <x v="0"/>
    <n v="15"/>
    <s v="Qty / 1,000"/>
    <m/>
    <s v="Private-Lighting"/>
    <s v="lighting"/>
    <n v="3"/>
    <n v="1"/>
    <s v="Lighting"/>
    <n v="0.91633259480590001"/>
    <n v="1.30467645558681"/>
    <n v="3513.6874144417702"/>
    <n v="1.12492335224188"/>
    <n v="0.71"/>
    <n v="2494.71806425365"/>
    <n v="0.79869558009173403"/>
    <n v="2885"/>
    <n v="1.165"/>
    <n v="1.3779999999999999"/>
    <n v="2.5499999999999998E-2"/>
    <n v="0.55000000000000004"/>
    <n v="24.263431542460999"/>
    <d v="1900-01-16T07:56:40"/>
    <n v="43330"/>
    <n v="1.4842635601555301"/>
    <n v="76.909037826836894"/>
    <n v="0"/>
    <n v="37420.770963804753"/>
  </r>
  <r>
    <s v="STND-60822"/>
    <s v="Clarence Davids &amp; Company"/>
    <s v="Clarence David's - 36651 N Fairfield Rd - Ingleside"/>
    <s v="Outdoor &amp; Garage - LED Fixtures"/>
    <s v="Outdoor &amp; Garage Lighting"/>
    <s v="Exterior"/>
    <n v="0"/>
    <n v="3432.1"/>
    <n v="0"/>
    <x v="0"/>
    <x v="0"/>
    <n v="10.1978380583316"/>
    <s v="Qty / 1,000"/>
    <m/>
    <s v="Private-Lighting"/>
    <s v="lighting"/>
    <n v="3"/>
    <n v="1"/>
    <s v="Lighting"/>
    <n v="0.91633259480590001"/>
    <n v="1.30467645558681"/>
    <n v="3144.94509863333"/>
    <n v="0"/>
    <n v="0.71"/>
    <n v="2232.91102002966"/>
    <n v="0"/>
    <n v="4903"/>
    <n v="1"/>
    <n v="1"/>
    <n v="0"/>
    <n v="0"/>
    <n v="14.276973281664301"/>
    <d v="1900-01-09T04:44:53"/>
    <n v="43330"/>
    <n v="0"/>
    <n v="0"/>
    <n v="0"/>
    <n v="22770.864980926501"/>
  </r>
  <r>
    <s v="STND-60823"/>
    <s v="Chicago Public Schools"/>
    <s v="Sullivan High School - 6631 N Bosworth - Chicago"/>
    <s v="Outdoor &amp; Garage - LED Fixtures"/>
    <s v="Outdoor &amp; Garage Lighting"/>
    <s v="Exterior"/>
    <n v="0"/>
    <n v="87028.25"/>
    <n v="0"/>
    <x v="0"/>
    <x v="1"/>
    <n v="10.1978380583316"/>
    <s v="Qty / 1,000"/>
    <m/>
    <s v="Public-Lighting"/>
    <s v="lighting"/>
    <n v="2"/>
    <n v="1"/>
    <s v="Lighting"/>
    <n v="0.98996686498346598"/>
    <n v="2.5626279547341602"/>
    <n v="86155.083817497303"/>
    <n v="0"/>
    <n v="0.71"/>
    <n v="61170.109510423099"/>
    <n v="0"/>
    <n v="4903"/>
    <n v="1"/>
    <n v="1"/>
    <n v="0"/>
    <n v="0"/>
    <n v="14.276973281664301"/>
    <d v="1900-01-09T04:44:53"/>
    <n v="43280"/>
    <n v="0"/>
    <n v="0"/>
    <n v="0"/>
    <n v="623802.87079770444"/>
  </r>
  <r>
    <s v="STND-60823"/>
    <s v="Chicago Public Schools"/>
    <s v="Sullivan High School - 6631 N Bosworth - Chicago"/>
    <s v="Outdoor &amp; Garage - LED Fixtures"/>
    <s v="Outdoor &amp; Garage Lighting"/>
    <s v="Exterior"/>
    <n v="0"/>
    <n v="1716.05"/>
    <n v="0"/>
    <x v="0"/>
    <x v="1"/>
    <n v="10.1978380583316"/>
    <s v="Qty / 1,000"/>
    <m/>
    <s v="Public-Lighting"/>
    <s v="lighting"/>
    <n v="2"/>
    <n v="1"/>
    <s v="Lighting"/>
    <n v="0.98996686498346598"/>
    <n v="2.5626279547341602"/>
    <n v="1698.8326386548799"/>
    <n v="0"/>
    <n v="0.71"/>
    <n v="1206.17117344496"/>
    <n v="0"/>
    <n v="4903"/>
    <n v="1"/>
    <n v="1"/>
    <n v="0"/>
    <n v="0"/>
    <n v="14.276973281664301"/>
    <d v="1900-01-09T04:44:53"/>
    <n v="43280"/>
    <n v="0"/>
    <n v="0"/>
    <n v="0"/>
    <n v="12300.338297419499"/>
  </r>
  <r>
    <s v="STND-60826"/>
    <s v="Border Town Properties"/>
    <s v="Border Town Properties - 6701 Clinton Rd - Loves Park"/>
    <s v="Occupancy Sensors"/>
    <s v="Indoor Lighting"/>
    <s v="Warehouse"/>
    <n v="0"/>
    <n v="29075.487000000001"/>
    <n v="14.943573000000001"/>
    <x v="0"/>
    <x v="0"/>
    <n v="8"/>
    <s v="Qty / 1,000"/>
    <m/>
    <s v="Private-Lighting"/>
    <s v="lighting"/>
    <n v="2"/>
    <n v="1"/>
    <s v="Lighting"/>
    <n v="0.97902139861649395"/>
    <n v="0.93591656730105399"/>
    <n v="28465.5239481957"/>
    <n v="13.9859375453727"/>
    <n v="0.71"/>
    <n v="20210.522003218899"/>
    <n v="9.9300156572146197"/>
    <n v="5242"/>
    <n v="1"/>
    <n v="1.22"/>
    <n v="1.0999999999999999E-2"/>
    <n v="0.68"/>
    <n v="13.3536818008394"/>
    <d v="1900-01-08T12:55:13"/>
    <n v="43344"/>
    <n v="21.6299683658718"/>
    <n v="313.12076343015201"/>
    <n v="0"/>
    <n v="161684.17602575119"/>
  </r>
  <r>
    <s v="STND-60826"/>
    <s v="Border Town Properties"/>
    <s v="Border Town Properties - 6701 Clinton Rd - Loves Park"/>
    <s v="Outdoor &amp; Garage - LED Fixtures"/>
    <s v="Outdoor &amp; Garage Lighting"/>
    <s v="Exterior"/>
    <n v="0"/>
    <n v="1814.11"/>
    <n v="0"/>
    <x v="0"/>
    <x v="0"/>
    <n v="10.1978380583316"/>
    <s v="Qty / 1,000"/>
    <m/>
    <s v="Private-Lighting"/>
    <s v="lighting"/>
    <n v="2"/>
    <n v="1"/>
    <s v="Lighting"/>
    <n v="0.97902139861649395"/>
    <n v="0.93591656730105399"/>
    <n v="1776.05250944417"/>
    <n v="0"/>
    <n v="0.71"/>
    <n v="1260.9972817053599"/>
    <n v="0"/>
    <n v="4903"/>
    <n v="1"/>
    <n v="1"/>
    <n v="0"/>
    <n v="0"/>
    <n v="14.276973281664301"/>
    <d v="1900-01-09T04:44:53"/>
    <n v="43344"/>
    <n v="0"/>
    <n v="0"/>
    <n v="0"/>
    <n v="12859.446070827613"/>
  </r>
  <r>
    <s v="STND-60826"/>
    <s v="Border Town Properties"/>
    <s v="Border Town Properties - 6701 Clinton Rd - Loves Park"/>
    <s v="New Indoor LED Fixtures"/>
    <s v="Indoor Lighting"/>
    <s v="Warehouse"/>
    <n v="0"/>
    <n v="204846.87599999999"/>
    <n v="32.419108999999999"/>
    <x v="0"/>
    <x v="0"/>
    <n v="9.5383441434566993"/>
    <s v="Qty / 1,000"/>
    <m/>
    <s v="Private-Lighting"/>
    <s v="lighting"/>
    <n v="2"/>
    <n v="1"/>
    <s v="Lighting"/>
    <n v="0.97902139861649395"/>
    <n v="0.93591656730105399"/>
    <n v="200549.47504373899"/>
    <n v="30.341581210238701"/>
    <n v="0.71"/>
    <n v="142390.127281055"/>
    <n v="21.542522659269501"/>
    <n v="5242"/>
    <n v="1"/>
    <n v="1.22"/>
    <n v="1.0999999999999999E-2"/>
    <n v="0.68"/>
    <n v="13.3536818008394"/>
    <d v="1900-01-08T12:55:13"/>
    <n v="43344"/>
    <n v="36.573747842621401"/>
    <n v="2206.0442254811301"/>
    <n v="0"/>
    <n v="1358166.036637305"/>
  </r>
  <r>
    <s v="STND-60826"/>
    <s v="Border Town Properties"/>
    <s v="Border Town Properties - 6701 Clinton Rd - Loves Park"/>
    <s v="New Indoor LED Fixtures"/>
    <s v="Indoor Lighting"/>
    <s v="Warehouse"/>
    <n v="0"/>
    <n v="6237.98"/>
    <n v="0.98722399999999999"/>
    <x v="0"/>
    <x v="0"/>
    <n v="9.5383441434566993"/>
    <s v="Qty / 1,000"/>
    <m/>
    <s v="Private-Lighting"/>
    <s v="lighting"/>
    <n v="2"/>
    <n v="1"/>
    <s v="Lighting"/>
    <n v="0.97902139861649395"/>
    <n v="0.93591656730105399"/>
    <n v="6107.1159041417104"/>
    <n v="0.92395929723721504"/>
    <n v="0.71"/>
    <n v="4336.0522919406203"/>
    <n v="0.65601110103842297"/>
    <n v="5242"/>
    <n v="1"/>
    <n v="1.22"/>
    <n v="1.0999999999999999E-2"/>
    <n v="0.68"/>
    <n v="13.3536818008394"/>
    <d v="1900-01-08T12:55:13"/>
    <n v="43344"/>
    <n v="1.1137407150882499"/>
    <n v="67.178274945558897"/>
    <n v="0"/>
    <n v="41358.758984553817"/>
  </r>
  <r>
    <s v="STND-60826"/>
    <s v="Border Town Properties"/>
    <s v="Border Town Properties - 6701 Clinton Rd - Loves Park"/>
    <s v="New Indoor LED Fixtures"/>
    <s v="Indoor Lighting"/>
    <s v="Warehouse"/>
    <n v="0"/>
    <n v="19033.702000000001"/>
    <n v="3.0122779999999998"/>
    <x v="0"/>
    <x v="0"/>
    <n v="9.5383441434566993"/>
    <s v="Qty / 1,000"/>
    <m/>
    <s v="Private-Lighting"/>
    <s v="lighting"/>
    <n v="2"/>
    <n v="1"/>
    <s v="Lighting"/>
    <n v="0.97902139861649395"/>
    <n v="0.93591656730105399"/>
    <n v="18634.401552889602"/>
    <n v="2.8192408855164799"/>
    <n v="0.71"/>
    <n v="13230.425102551601"/>
    <n v="2.0016610287167"/>
    <n v="5242"/>
    <n v="1"/>
    <n v="1.22"/>
    <n v="1.0999999999999999E-2"/>
    <n v="0.68"/>
    <n v="13.3536818008394"/>
    <d v="1900-01-08T12:55:13"/>
    <n v="43344"/>
    <n v="3.3983135071317299"/>
    <n v="204.97841708178501"/>
    <n v="0"/>
    <n v="126196.34779236556"/>
  </r>
  <r>
    <s v="STND-60826"/>
    <s v="Border Town Properties"/>
    <s v="Border Town Properties - 6701 Clinton Rd - Loves Park"/>
    <s v="New Indoor LED Fixtures"/>
    <s v="Indoor Lighting"/>
    <s v="Warehouse"/>
    <n v="0"/>
    <n v="1341.952"/>
    <n v="0.21237800000000001"/>
    <x v="0"/>
    <x v="0"/>
    <n v="9.5383441434566993"/>
    <s v="Qty / 1,000"/>
    <m/>
    <s v="Private-Lighting"/>
    <s v="lighting"/>
    <n v="2"/>
    <n v="1"/>
    <s v="Lighting"/>
    <n v="0.97902139861649395"/>
    <n v="0.93591656730105399"/>
    <n v="1313.7997239162"/>
    <n v="0.198768088730263"/>
    <n v="0.71"/>
    <n v="932.79780398050195"/>
    <n v="0.141125342998487"/>
    <n v="5242"/>
    <n v="1"/>
    <n v="1.22"/>
    <n v="1.0999999999999999E-2"/>
    <n v="0.68"/>
    <n v="13.3536818008394"/>
    <d v="1900-01-08T12:55:13"/>
    <n v="43344"/>
    <n v="0.23959509249067401"/>
    <n v="14.4517969630782"/>
    <n v="0"/>
    <n v="8897.3464706266914"/>
  </r>
  <r>
    <s v="STND-60826"/>
    <s v="Border Town Properties"/>
    <s v="Border Town Properties - 6701 Clinton Rd - Loves Park"/>
    <s v="New Indoor LED Fixtures"/>
    <s v="Indoor Lighting"/>
    <s v="Warehouse"/>
    <n v="0"/>
    <n v="1761.3119999999999"/>
    <n v="0.27874599999999999"/>
    <x v="0"/>
    <x v="0"/>
    <n v="9.5383441434566993"/>
    <s v="Qty / 1,000"/>
    <m/>
    <s v="Private-Lighting"/>
    <s v="lighting"/>
    <n v="2"/>
    <n v="1"/>
    <s v="Lighting"/>
    <n v="0.97902139861649395"/>
    <n v="0.93591656730105399"/>
    <n v="1724.3621376400099"/>
    <n v="0.26088299946889898"/>
    <n v="0.71"/>
    <n v="1224.2971177244101"/>
    <n v="0.18522692962291901"/>
    <n v="5242"/>
    <n v="1"/>
    <n v="1.22"/>
    <n v="1.0999999999999999E-2"/>
    <n v="0.68"/>
    <n v="13.3536818008394"/>
    <d v="1900-01-08T12:55:13"/>
    <n v="43344"/>
    <n v="0.31446841787475799"/>
    <n v="18.9679835140401"/>
    <n v="0"/>
    <n v="11677.767242697544"/>
  </r>
  <r>
    <s v="STND-60826"/>
    <s v="Border Town Properties"/>
    <s v="Border Town Properties - 6701 Clinton Rd - Loves Park"/>
    <s v="New Indoor LED Fixtures"/>
    <s v="Indoor Lighting"/>
    <s v="Warehouse"/>
    <n v="0"/>
    <n v="16438.912"/>
    <n v="2.601626"/>
    <x v="0"/>
    <x v="0"/>
    <n v="9.5383441434566993"/>
    <s v="Qty / 1,000"/>
    <m/>
    <s v="Private-Lighting"/>
    <s v="lighting"/>
    <n v="2"/>
    <n v="1"/>
    <s v="Lighting"/>
    <n v="0.97902139861649395"/>
    <n v="0.93591656730105399"/>
    <n v="16094.046617973499"/>
    <n v="2.4349048753211702"/>
    <n v="0.71"/>
    <n v="11426.773098761199"/>
    <n v="1.7287824614780301"/>
    <n v="5242"/>
    <n v="1"/>
    <n v="1.22"/>
    <n v="1.0999999999999999E-2"/>
    <n v="0.68"/>
    <n v="13.3536818008394"/>
    <d v="1900-01-08T12:55:13"/>
    <n v="43344"/>
    <n v="2.9350348063177099"/>
    <n v="177.034512797708"/>
    <n v="0"/>
    <n v="108992.49426517745"/>
  </r>
  <r>
    <s v="STND-60826"/>
    <s v="Border Town Properties"/>
    <s v="Border Town Properties - 6701 Clinton Rd - Loves Park"/>
    <s v="New Indoor LED Fixtures"/>
    <s v="Indoor Lighting"/>
    <s v="Warehouse"/>
    <n v="0"/>
    <n v="1320.9839999999999"/>
    <n v="0.20905899999999999"/>
    <x v="0"/>
    <x v="0"/>
    <n v="9.5383441434566993"/>
    <s v="Qty / 1,000"/>
    <m/>
    <s v="Private-Lighting"/>
    <s v="lighting"/>
    <n v="2"/>
    <n v="1"/>
    <s v="Lighting"/>
    <n v="0.97902139861649395"/>
    <n v="0.93591656730105399"/>
    <n v="1293.27160323001"/>
    <n v="0.19566178164339099"/>
    <n v="0.71"/>
    <n v="918.22283829330695"/>
    <n v="0.138919864966808"/>
    <n v="5242"/>
    <n v="1"/>
    <n v="1.22"/>
    <n v="1.0999999999999999E-2"/>
    <n v="0.68"/>
    <n v="13.3536818008394"/>
    <d v="1900-01-08T12:55:13"/>
    <n v="43344"/>
    <n v="0.235850749329063"/>
    <n v="14.2259876355301"/>
    <n v="0"/>
    <n v="8758.3254320231517"/>
  </r>
  <r>
    <s v="STND-60826"/>
    <s v="Border Town Properties"/>
    <s v="Border Town Properties - 6701 Clinton Rd - Loves Park"/>
    <s v="New Indoor LED Fixtures"/>
    <s v="Indoor Lighting"/>
    <s v="Warehouse"/>
    <n v="0"/>
    <n v="16879.240000000002"/>
    <n v="2.6713119999999999"/>
    <x v="0"/>
    <x v="0"/>
    <n v="9.5383441434566993"/>
    <s v="Qty / 1,000"/>
    <m/>
    <s v="Private-Lighting"/>
    <s v="lighting"/>
    <n v="2"/>
    <n v="1"/>
    <s v="Lighting"/>
    <n v="0.97902139861649395"/>
    <n v="0.93591656730105399"/>
    <n v="16525.137152383501"/>
    <n v="2.50012515723011"/>
    <n v="0.71"/>
    <n v="11732.8473781923"/>
    <n v="1.77508886163338"/>
    <n v="5242"/>
    <n v="1"/>
    <n v="1.22"/>
    <n v="1.0999999999999999E-2"/>
    <n v="0.68"/>
    <n v="13.3536818008394"/>
    <d v="1900-01-08T12:55:13"/>
    <n v="43344"/>
    <n v="3.0136513467093899"/>
    <n v="181.77650867621799"/>
    <n v="0"/>
    <n v="111911.93607585182"/>
  </r>
  <r>
    <s v="STND-60826"/>
    <s v="Border Town Properties"/>
    <s v="Border Town Properties - 6701 Clinton Rd - Loves Park"/>
    <s v="New Indoor LED Fixtures"/>
    <s v="Indoor Lighting"/>
    <s v="Warehouse"/>
    <n v="0"/>
    <n v="17859.493999999999"/>
    <n v="2.8264469999999999"/>
    <x v="0"/>
    <x v="0"/>
    <n v="9.5383441434566993"/>
    <s v="Qty / 1,000"/>
    <m/>
    <s v="Private-Lighting"/>
    <s v="lighting"/>
    <n v="2"/>
    <n v="1"/>
    <s v="Lighting"/>
    <n v="0.97902139861649395"/>
    <n v="0.93591656730105399"/>
    <n v="17484.826794462901"/>
    <n v="2.64531857389836"/>
    <n v="0.71"/>
    <n v="12414.227024068599"/>
    <n v="1.87817618746784"/>
    <n v="5242"/>
    <n v="1"/>
    <n v="1.22"/>
    <n v="1.0999999999999999E-2"/>
    <n v="0.68"/>
    <n v="13.3536818008394"/>
    <d v="1900-01-08T12:55:13"/>
    <n v="43344"/>
    <n v="3.1886675191638898"/>
    <n v="192.33309473909199"/>
    <n v="0"/>
    <n v="118411.16963056661"/>
  </r>
  <r>
    <s v="STND-60826"/>
    <s v="Border Town Properties"/>
    <s v="Border Town Properties - 6701 Clinton Rd - Loves Park"/>
    <s v="New Indoor LED Fixtures"/>
    <s v="Indoor Lighting"/>
    <s v="Warehouse"/>
    <n v="0"/>
    <n v="1174.2080000000001"/>
    <n v="0.18583"/>
    <x v="0"/>
    <x v="0"/>
    <n v="9.5383441434566993"/>
    <s v="Qty / 1,000"/>
    <m/>
    <s v="Private-Lighting"/>
    <s v="lighting"/>
    <n v="2"/>
    <n v="1"/>
    <s v="Lighting"/>
    <n v="0.97902139861649395"/>
    <n v="0.93591656730105399"/>
    <n v="1149.5747584266801"/>
    <n v="0.173921375701555"/>
    <n v="0.71"/>
    <n v="816.19807848293999"/>
    <n v="0.123484176748104"/>
    <n v="5242"/>
    <n v="1"/>
    <n v="1.22"/>
    <n v="1.0999999999999999E-2"/>
    <n v="0.68"/>
    <n v="13.3536818008394"/>
    <d v="1900-01-08T12:55:13"/>
    <n v="43344"/>
    <n v="0.20964485981383199"/>
    <n v="12.645322342693399"/>
    <n v="0"/>
    <n v="7785.1781617983625"/>
  </r>
  <r>
    <s v="STND-60826"/>
    <s v="Border Town Properties"/>
    <s v="Border Town Properties - 6701 Clinton Rd - Loves Park"/>
    <s v="Occupancy Sensors"/>
    <s v="Indoor Lighting"/>
    <s v="Warehouse"/>
    <n v="0"/>
    <n v="322.06799999999998"/>
    <n v="0.16553000000000001"/>
    <x v="0"/>
    <x v="0"/>
    <n v="8"/>
    <s v="Qty / 1,000"/>
    <m/>
    <s v="Private-Lighting"/>
    <s v="lighting"/>
    <n v="2"/>
    <n v="1"/>
    <s v="Lighting"/>
    <n v="0.97902139861649395"/>
    <n v="0.93591656730105399"/>
    <n v="315.31146380961701"/>
    <n v="0.15492226938534301"/>
    <n v="0.71"/>
    <n v="223.87113930482801"/>
    <n v="0.10999481126359401"/>
    <n v="5242"/>
    <n v="1"/>
    <n v="1.22"/>
    <n v="1.0999999999999999E-2"/>
    <n v="0.68"/>
    <n v="13.3536818008394"/>
    <d v="1900-01-08T12:55:13"/>
    <n v="43344"/>
    <n v="0.23959522020622201"/>
    <n v="3.46842610190579"/>
    <n v="0"/>
    <n v="1790.969114438624"/>
  </r>
  <r>
    <s v="STND-60827"/>
    <s v="Marriott Chicago at Medical District / UIC"/>
    <s v="Marriott Medical District Hotel - 625 S Ashland Ave - Chicago"/>
    <s v="Air-Cooled Chiller"/>
    <s v="HVAC"/>
    <s v="Hotel/Motel (common)"/>
    <n v="0"/>
    <n v="71469.440000000002"/>
    <n v="16.213760000000001"/>
    <x v="3"/>
    <x v="0"/>
    <n v="20"/>
    <s v="ΔkWpeak / CF"/>
    <n v="1"/>
    <s v="Private-Non-Lighting"/>
    <s v="non_lighting"/>
    <n v="3"/>
    <n v="1"/>
    <s v="Non-Lighting"/>
    <n v="0.98952339343681495"/>
    <n v="0.43468415683807998"/>
    <n v="70720.682795828805"/>
    <n v="7.0478645947749996"/>
    <n v="0.7"/>
    <n v="49504.477957080198"/>
    <n v="4.9335052163424997"/>
    <n v="6138"/>
    <n v="1.2"/>
    <n v="1.24"/>
    <n v="3.2000000000000001E-2"/>
    <n v="0.73"/>
    <n v="11.4043662430759"/>
    <d v="1900-01-07T03:30:12"/>
    <n v="43265"/>
    <n v="7.0478645947749996"/>
    <n v="0"/>
    <n v="0"/>
    <n v="990089.559141604"/>
  </r>
  <r>
    <s v="STND-60828"/>
    <s v="Community Presbyterian Church of Lombard"/>
    <s v="Community Presbyterian Church of Lombard - 1111 E Madison St - Lombard"/>
    <s v="New Indoor LED Fixtures"/>
    <s v="Indoor Lighting"/>
    <s v="Miscellaneous"/>
    <n v="0"/>
    <n v="7867.1229999999996"/>
    <n v="1.684877"/>
    <x v="0"/>
    <x v="0"/>
    <n v="14.797277300976599"/>
    <s v="Qty / 1,000"/>
    <m/>
    <s v="Private-Lighting"/>
    <s v="lighting"/>
    <n v="3"/>
    <n v="1"/>
    <s v="Lighting"/>
    <n v="0.91633259480590001"/>
    <n v="1.30467645558681"/>
    <n v="7208.9012322471699"/>
    <n v="2.1982193524597302"/>
    <n v="0.71"/>
    <n v="5118.3198748954901"/>
    <n v="1.5607357402464099"/>
    <n v="3379"/>
    <n v="1.0900000000000001"/>
    <n v="1.36"/>
    <n v="2.1999999999999999E-2"/>
    <n v="0.57999999999999996"/>
    <n v="20.7161882213673"/>
    <d v="1900-01-13T19:08:05"/>
    <n v="43348"/>
    <n v="2.7867892399337402"/>
    <n v="145.50075881599801"/>
    <n v="0"/>
    <n v="75737.198503928419"/>
  </r>
  <r>
    <s v="STND-60829"/>
    <s v="Plainfield Community School District"/>
    <s v="Plainfield Community School District 202 - MeadowView Elementary-2501 Mirage Ave-Plainfield"/>
    <s v="New Indoor LED Fixtures"/>
    <s v="Indoor Lighting"/>
    <s v="K-12 School"/>
    <n v="0"/>
    <n v="44920.222000000002"/>
    <n v="12.248754999999999"/>
    <x v="0"/>
    <x v="1"/>
    <n v="15"/>
    <s v="Qty / 1,000"/>
    <m/>
    <s v="Public-Lighting"/>
    <s v="lighting"/>
    <n v="3"/>
    <n v="1"/>
    <s v="Lighting"/>
    <n v="0.99829244462109001"/>
    <n v="0.987374621353864"/>
    <n v="44843.5182333021"/>
    <n v="12.0941098301812"/>
    <n v="0.71"/>
    <n v="31838.897945644501"/>
    <n v="8.5868179794286892"/>
    <n v="2979"/>
    <n v="1.17333333333333"/>
    <n v="1.323"/>
    <n v="2.1333333333333301E-2"/>
    <n v="0.72"/>
    <n v="23.497818059751602"/>
    <d v="1900-01-15T18:49:11"/>
    <n v="43306"/>
    <n v="12.6964283931524"/>
    <n v="815.33669515094698"/>
    <n v="0"/>
    <n v="477583.46918466751"/>
  </r>
  <r>
    <s v="STND-60830"/>
    <s v="Clarke Mosquito Control Products, Inc."/>
    <s v="Clarke Mosquito - 610 Lunt Ave - Schaumburg"/>
    <s v="Compressed Air - Air Compressor(s) with Integrated VSD &lt;= 150 HP"/>
    <s v="Compressed Air"/>
    <s v="Manufacturing"/>
    <n v="0"/>
    <n v="20808"/>
    <n v="3.34"/>
    <x v="4"/>
    <x v="0"/>
    <n v="10"/>
    <s v="ΔkWpeak / CF"/>
    <n v="0.95"/>
    <s v="Private-Non-Lighting"/>
    <s v="non_lighting"/>
    <n v="3"/>
    <n v="1"/>
    <s v="Non-Lighting"/>
    <n v="0.98952339343681495"/>
    <n v="0.43468415683807998"/>
    <n v="20590.0027706332"/>
    <n v="1.4518450838391901"/>
    <n v="0.7"/>
    <n v="14413.0019394433"/>
    <n v="1.0162915586874299"/>
    <n v="4618"/>
    <n v="1.02"/>
    <n v="1.04"/>
    <n v="1.2E-2"/>
    <n v="0.81"/>
    <n v="15.158077089649201"/>
    <d v="1900-01-09T19:51:10"/>
    <n v="43286"/>
    <n v="1.52825798298862"/>
    <n v="0"/>
    <n v="0"/>
    <n v="144130.01939443301"/>
  </r>
  <r>
    <s v="STND-60831"/>
    <s v="Pet Factory Inc."/>
    <s v="Pet Factory - 845 E High St - Mundelein"/>
    <s v="Outdoor &amp; Garage - LED Fixtures"/>
    <s v="Outdoor &amp; Garage Lighting"/>
    <s v="Exterior"/>
    <n v="0"/>
    <n v="5354.076"/>
    <n v="0"/>
    <x v="0"/>
    <x v="0"/>
    <n v="10.1978380583316"/>
    <s v="Qty / 1,000"/>
    <m/>
    <s v="Private-Lighting"/>
    <s v="lighting"/>
    <n v="3"/>
    <n v="1"/>
    <s v="Lighting"/>
    <n v="0.91633259480590001"/>
    <n v="1.30467645558681"/>
    <n v="4906.1143538679898"/>
    <n v="0"/>
    <n v="0.71"/>
    <n v="3483.3411912462698"/>
    <n v="0"/>
    <n v="4903"/>
    <n v="1"/>
    <n v="1"/>
    <n v="0"/>
    <n v="0"/>
    <n v="14.276973281664301"/>
    <d v="1900-01-09T04:44:53"/>
    <n v="43334"/>
    <n v="0"/>
    <n v="0"/>
    <n v="0"/>
    <n v="35522.549370245339"/>
  </r>
  <r>
    <s v="STND-60831"/>
    <s v="Pet Factory Inc."/>
    <s v="Pet Factory - 845 E High St - Mundelein"/>
    <s v="Outdoor &amp; Garage - LED Fixtures"/>
    <s v="Outdoor &amp; Garage Lighting"/>
    <s v="Exterior"/>
    <n v="0"/>
    <n v="1980.8119999999999"/>
    <n v="0"/>
    <x v="0"/>
    <x v="0"/>
    <n v="10.1978380583316"/>
    <s v="Qty / 1,000"/>
    <m/>
    <s v="Private-Lighting"/>
    <s v="lighting"/>
    <n v="3"/>
    <n v="1"/>
    <s v="Lighting"/>
    <n v="0.91633259480590001"/>
    <n v="1.30467645558681"/>
    <n v="1815.0825997826601"/>
    <n v="0"/>
    <n v="0.71"/>
    <n v="1288.7086458456899"/>
    <n v="0"/>
    <n v="4903"/>
    <n v="1"/>
    <n v="1"/>
    <n v="0"/>
    <n v="0"/>
    <n v="14.276973281664301"/>
    <d v="1900-01-09T04:44:53"/>
    <n v="43334"/>
    <n v="0"/>
    <n v="0"/>
    <n v="0"/>
    <n v="13142.042074706156"/>
  </r>
  <r>
    <s v="STND-60831"/>
    <s v="Pet Factory Inc."/>
    <s v="Pet Factory - 845 E High St - Mundelein"/>
    <s v="Outdoor &amp; Garage - LED Fixtures"/>
    <s v="Outdoor &amp; Garage Lighting"/>
    <s v="Exterior"/>
    <n v="0"/>
    <n v="451.07600000000002"/>
    <n v="0"/>
    <x v="0"/>
    <x v="0"/>
    <n v="10.1978380583316"/>
    <s v="Qty / 1,000"/>
    <m/>
    <s v="Private-Lighting"/>
    <s v="lighting"/>
    <n v="3"/>
    <n v="1"/>
    <s v="Lighting"/>
    <n v="0.91633259480590001"/>
    <n v="1.30467645558681"/>
    <n v="413.33564153466602"/>
    <n v="0"/>
    <n v="0.71"/>
    <n v="293.46830548961299"/>
    <n v="0"/>
    <n v="4903"/>
    <n v="1"/>
    <n v="1"/>
    <n v="0"/>
    <n v="0"/>
    <n v="14.276973281664301"/>
    <d v="1900-01-09T04:44:53"/>
    <n v="43334"/>
    <n v="0"/>
    <n v="0"/>
    <n v="0"/>
    <n v="2992.7422546360599"/>
  </r>
  <r>
    <s v="STND-60832"/>
    <s v="Bay Insulation of Illinois Inc."/>
    <s v="Bay Insulation of Illinois Inc - 5810 East Ave - Countryside"/>
    <s v="New Indoor LED Fixtures"/>
    <s v="Indoor Lighting"/>
    <s v="Warehouse"/>
    <n v="0"/>
    <n v="53468.4"/>
    <n v="8.4619199999999992"/>
    <x v="0"/>
    <x v="0"/>
    <n v="9.5383441434566993"/>
    <s v="Qty / 1,000"/>
    <m/>
    <s v="Private-Lighting"/>
    <s v="lighting"/>
    <n v="3"/>
    <n v="1"/>
    <s v="Lighting"/>
    <n v="0.91633259480590001"/>
    <n v="1.30467645558681"/>
    <n v="48994.837712119799"/>
    <n v="11.0400677930591"/>
    <n v="0.71"/>
    <n v="34786.334775604999"/>
    <n v="7.83844813307197"/>
    <n v="5242"/>
    <n v="1"/>
    <n v="1.22"/>
    <n v="1.0999999999999999E-2"/>
    <n v="0.68"/>
    <n v="13.3536818008394"/>
    <d v="1900-01-08T12:55:13"/>
    <n v="43239"/>
    <n v="13.3076998469854"/>
    <n v="538.94321483331703"/>
    <n v="1"/>
    <n v="331804.03257921606"/>
  </r>
  <r>
    <s v="STND-60832"/>
    <s v="Bay Insulation of Illinois Inc."/>
    <s v="Bay Insulation of Illinois Inc - 5810 East Ave - Countryside"/>
    <s v="New Indoor LED Fixtures"/>
    <s v="Indoor Lighting"/>
    <s v="Warehouse"/>
    <n v="0"/>
    <n v="5970.6379999999999"/>
    <n v="0.94491400000000003"/>
    <x v="0"/>
    <x v="0"/>
    <n v="9.5383441434566993"/>
    <s v="Qty / 1,000"/>
    <m/>
    <s v="Private-Lighting"/>
    <s v="lighting"/>
    <n v="3"/>
    <n v="1"/>
    <s v="Lighting"/>
    <n v="0.91633259480590001"/>
    <n v="1.30467645558681"/>
    <n v="5471.0902111867099"/>
    <n v="1.2328070483543501"/>
    <n v="0.71"/>
    <n v="3884.4740499425602"/>
    <n v="0.87529300433158996"/>
    <n v="5242"/>
    <n v="1"/>
    <n v="1.22"/>
    <n v="1.0999999999999999E-2"/>
    <n v="0.68"/>
    <n v="13.3536818008394"/>
    <d v="1900-01-08T12:55:13"/>
    <n v="43239"/>
    <n v="1.48602585385047"/>
    <n v="60.181992323053798"/>
    <n v="1"/>
    <n v="37051.450304679143"/>
  </r>
  <r>
    <s v="STND-60833"/>
    <s v="Yaskawa America, Inc."/>
    <s v="Yaskawa Electric America - 2121 Norman Dr So - Waukegan"/>
    <s v="Outdoor &amp; Garage - LED Fixtures"/>
    <s v="Outdoor &amp; Garage Lighting"/>
    <s v="Exterior"/>
    <n v="0"/>
    <n v="2176.9319999999998"/>
    <n v="0"/>
    <x v="0"/>
    <x v="0"/>
    <n v="10.1978380583316"/>
    <s v="Qty / 1,000"/>
    <m/>
    <s v="Private-Lighting"/>
    <s v="lighting"/>
    <n v="3"/>
    <n v="1"/>
    <s v="Lighting"/>
    <n v="0.91633259480590001"/>
    <n v="1.30467645558681"/>
    <n v="1994.7937482760001"/>
    <n v="0"/>
    <n v="0.71"/>
    <n v="1416.30356127596"/>
    <n v="0"/>
    <n v="4903"/>
    <n v="1"/>
    <n v="1"/>
    <n v="0"/>
    <n v="0"/>
    <n v="14.276973281664301"/>
    <d v="1900-01-09T04:44:53"/>
    <n v="43273"/>
    <n v="0"/>
    <n v="0"/>
    <n v="0"/>
    <n v="14443.234359330565"/>
  </r>
  <r>
    <s v="STND-60834"/>
    <s v="Plainfield Community School District"/>
    <s v="Plainfield  Communitv School  District 2029 (Plainfield North High School)-12005 S 248th Ave - Plainfield"/>
    <s v="New Indoor LED Fixtures"/>
    <s v="Indoor Lighting"/>
    <s v="K-12 School"/>
    <n v="0"/>
    <n v="48663.574000000001"/>
    <n v="13.269485"/>
    <x v="0"/>
    <x v="1"/>
    <n v="15"/>
    <s v="Qty / 1,000"/>
    <m/>
    <s v="Public-Lighting"/>
    <s v="lighting"/>
    <n v="2"/>
    <n v="1"/>
    <s v="Lighting"/>
    <n v="0.98996686498346598"/>
    <n v="2.5626279547341602"/>
    <n v="48175.325791670897"/>
    <n v="34.004753205925702"/>
    <n v="0.71"/>
    <n v="34204.481312086296"/>
    <n v="24.1433747762072"/>
    <n v="2979"/>
    <n v="1.17333333333333"/>
    <n v="1.323"/>
    <n v="2.1333333333333301E-2"/>
    <n v="0.72"/>
    <n v="23.497818059751602"/>
    <d v="1900-01-15T18:49:11"/>
    <n v="43313"/>
    <n v="35.698279589659101"/>
    <n v="875.915014394016"/>
    <n v="0"/>
    <n v="513067.21968129446"/>
  </r>
  <r>
    <s v="STND-60834"/>
    <s v="Plainfield Community School District"/>
    <s v="Plainfield  Communitv School  District 2029 (Plainfield North High School)-12005 S 248th Ave - Plainfield"/>
    <s v="New Indoor LED Fixtures"/>
    <s v="Indoor Lighting"/>
    <s v="K-12 School"/>
    <n v="0"/>
    <n v="66557.770999999993"/>
    <n v="18.148838000000001"/>
    <x v="0"/>
    <x v="1"/>
    <n v="15"/>
    <s v="Qty / 1,000"/>
    <m/>
    <s v="Public-Lighting"/>
    <s v="lighting"/>
    <n v="2"/>
    <n v="1"/>
    <s v="Lighting"/>
    <n v="0.98996686498346598"/>
    <n v="2.5626279547341602"/>
    <n v="65889.987897157407"/>
    <n v="46.5087196047417"/>
    <n v="0.71"/>
    <n v="46781.891406981798"/>
    <n v="33.021190919366603"/>
    <n v="2979"/>
    <n v="1.17333333333333"/>
    <n v="1.323"/>
    <n v="2.1333333333333301E-2"/>
    <n v="0.72"/>
    <n v="23.497818059751602"/>
    <d v="1900-01-15T18:49:11"/>
    <n v="43313"/>
    <n v="48.824976489398701"/>
    <n v="1197.9997799483201"/>
    <n v="0"/>
    <n v="701728.37110472703"/>
  </r>
  <r>
    <s v="STND-60835"/>
    <s v="Mokena Corridors LLC"/>
    <s v="Mokena Corridors LLC - 18861 S 90th Ave - Mokena"/>
    <s v="New Indoor LED Fixtures"/>
    <s v="Indoor Lighting"/>
    <s v="Office"/>
    <n v="0"/>
    <n v="16539.705000000002"/>
    <n v="3.7191000000000001"/>
    <x v="0"/>
    <x v="0"/>
    <n v="15"/>
    <s v="Qty / 1,000"/>
    <m/>
    <s v="Private-Lighting"/>
    <s v="lighting"/>
    <n v="3"/>
    <n v="1"/>
    <s v="Lighting"/>
    <n v="0.91633259480590001"/>
    <n v="1.30467645558681"/>
    <n v="15155.8707999741"/>
    <n v="4.8522222059728897"/>
    <n v="0.71"/>
    <n v="10760.6682679816"/>
    <n v="3.4450777662407499"/>
    <n v="2885"/>
    <n v="1.165"/>
    <n v="1.3779999999999999"/>
    <n v="2.5499999999999998E-2"/>
    <n v="0.55000000000000004"/>
    <n v="24.263431542460999"/>
    <d v="1900-01-16T07:56:40"/>
    <n v="43270"/>
    <n v="6.4021931732060899"/>
    <n v="331.73794454878998"/>
    <n v="0"/>
    <n v="161410.02401972399"/>
  </r>
  <r>
    <s v="STND-60836"/>
    <s v="Plano School District #88"/>
    <s v="Plano School District #88 - 704 W Abe St - Plano"/>
    <s v="Occupancy Sensors"/>
    <s v="Indoor Lighting"/>
    <s v="K-12 School"/>
    <n v="0"/>
    <n v="9820.9050000000007"/>
    <n v="-1.2519"/>
    <x v="0"/>
    <x v="1"/>
    <n v="8"/>
    <s v="Qty / 1,000"/>
    <m/>
    <s v="Public-Lighting"/>
    <s v="lighting"/>
    <n v="3"/>
    <n v="1"/>
    <s v="Lighting"/>
    <n v="0.99829244462109001"/>
    <n v="0.987374621353864"/>
    <n v="9804.1352608414909"/>
    <n v="-1.2360942884729"/>
    <n v="0.71"/>
    <n v="6960.9360351974601"/>
    <n v="-0.87762694481576098"/>
    <n v="2979"/>
    <n v="1.17333333333333"/>
    <n v="1.323"/>
    <n v="2.1333333333333301E-2"/>
    <n v="0.72"/>
    <n v="23.497818059751602"/>
    <d v="1900-01-15T18:49:11"/>
    <n v="43412"/>
    <n v="-1.6391432131557799"/>
    <n v="178.257004742573"/>
    <n v="0"/>
    <n v="55687.488281579681"/>
  </r>
  <r>
    <s v="STND-60836"/>
    <s v="Plano School District #88"/>
    <s v="Plano School District #88 - 704 W Abe St - Plano"/>
    <s v="Outdoor &amp; Garage - LED Fixtures"/>
    <s v="Outdoor &amp; Garage Lighting"/>
    <s v="Exterior"/>
    <n v="0"/>
    <n v="17082.052"/>
    <n v="0"/>
    <x v="0"/>
    <x v="1"/>
    <n v="10.1978380583316"/>
    <s v="Qty / 1,000"/>
    <m/>
    <s v="Public-Lighting"/>
    <s v="lighting"/>
    <n v="3"/>
    <n v="1"/>
    <s v="Lighting"/>
    <n v="0.99829244462109001"/>
    <n v="0.987374621353864"/>
    <n v="17052.883450224599"/>
    <n v="0"/>
    <n v="0.71"/>
    <n v="12107.547249659499"/>
    <n v="0"/>
    <n v="4903"/>
    <n v="1"/>
    <n v="1"/>
    <n v="0"/>
    <n v="0"/>
    <n v="14.276973281664301"/>
    <d v="1900-01-09T04:44:53"/>
    <n v="43412"/>
    <n v="0"/>
    <n v="0"/>
    <n v="0"/>
    <n v="123470.80613562574"/>
  </r>
  <r>
    <s v="STND-60836"/>
    <s v="Plano School District #88"/>
    <s v="Plano School District #88 - 704 W Abe St - Plano"/>
    <s v="Photocells"/>
    <s v="Outdoor &amp; Garage Lighting"/>
    <s v="K-12 School"/>
    <n v="0"/>
    <n v="2336.88"/>
    <n v="0"/>
    <x v="0"/>
    <x v="1"/>
    <n v="8"/>
    <s v="Qty / 1,000"/>
    <m/>
    <s v="Public-Lighting"/>
    <s v="lighting"/>
    <n v="3"/>
    <n v="1"/>
    <s v="Lighting"/>
    <n v="0.99829244462109001"/>
    <n v="0.987374621353864"/>
    <n v="2332.8896479861301"/>
    <n v="0"/>
    <n v="0.71"/>
    <n v="1656.3516500701601"/>
    <n v="0"/>
    <n v="2979"/>
    <n v="1.17333333333333"/>
    <n v="1.323"/>
    <n v="2.1333333333333301E-2"/>
    <n v="0.72"/>
    <n v="23.497818059751602"/>
    <d v="1900-01-15T18:49:11"/>
    <n v="43412"/>
    <n v="0"/>
    <n v="42.416175417929701"/>
    <n v="0"/>
    <n v="13250.813200561281"/>
  </r>
  <r>
    <s v="STND-60836"/>
    <s v="Plano School District #88"/>
    <s v="Plano School District #88 - 704 W Abe St - Plano"/>
    <s v="Occupancy Sensors"/>
    <s v="Indoor Lighting"/>
    <s v="K-12 School"/>
    <n v="0"/>
    <n v="653.08000000000004"/>
    <n v="-8.3250000000000005E-2"/>
    <x v="0"/>
    <x v="1"/>
    <n v="8"/>
    <s v="Qty / 1,000"/>
    <m/>
    <s v="Public-Lighting"/>
    <s v="lighting"/>
    <n v="3"/>
    <n v="1"/>
    <s v="Lighting"/>
    <n v="0.99829244462109001"/>
    <n v="0.987374621353864"/>
    <n v="651.96482973314198"/>
    <n v="-8.2198937227709198E-2"/>
    <n v="0.71"/>
    <n v="462.89502911053103"/>
    <n v="-5.8361245431673502E-2"/>
    <n v="2979"/>
    <n v="1.17333333333333"/>
    <n v="1.323"/>
    <n v="2.1333333333333301E-2"/>
    <n v="0.72"/>
    <n v="23.497818059751602"/>
    <d v="1900-01-15T18:49:11"/>
    <n v="43412"/>
    <n v="-0.109001256086923"/>
    <n v="11.853905995148001"/>
    <n v="0"/>
    <n v="3703.1602328842482"/>
  </r>
  <r>
    <s v="STND-60836"/>
    <s v="Plano School District #88"/>
    <s v="Plano School District #88 - 704 W Abe St - Plano"/>
    <s v="Outdoor &amp; Garage - LED Fixtures"/>
    <s v="Outdoor &amp; Garage Lighting"/>
    <s v="Exterior"/>
    <n v="0"/>
    <n v="3971.43"/>
    <n v="0"/>
    <x v="0"/>
    <x v="1"/>
    <n v="10.1978380583316"/>
    <s v="Qty / 1,000"/>
    <m/>
    <s v="Public-Lighting"/>
    <s v="lighting"/>
    <n v="3"/>
    <n v="1"/>
    <s v="Lighting"/>
    <n v="0.99829244462109001"/>
    <n v="0.987374621353864"/>
    <n v="3964.64856334154"/>
    <n v="0"/>
    <n v="0.71"/>
    <n v="2814.9004799724898"/>
    <n v="0"/>
    <n v="4903"/>
    <n v="1"/>
    <n v="1"/>
    <n v="0"/>
    <n v="0"/>
    <n v="14.276973281664301"/>
    <d v="1900-01-09T04:44:53"/>
    <n v="43412"/>
    <n v="0"/>
    <n v="0"/>
    <n v="0"/>
    <n v="28705.899245079345"/>
  </r>
  <r>
    <s v="STND-60836"/>
    <s v="Plano School District #88"/>
    <s v="Plano School District #88 - 704 W Abe St - Plano"/>
    <s v="Photocells"/>
    <s v="Outdoor &amp; Garage Lighting"/>
    <s v="K-12 School"/>
    <n v="0"/>
    <n v="155.4"/>
    <n v="0"/>
    <x v="0"/>
    <x v="1"/>
    <n v="8"/>
    <s v="Qty / 1,000"/>
    <m/>
    <s v="Public-Lighting"/>
    <s v="lighting"/>
    <n v="3"/>
    <n v="1"/>
    <s v="Lighting"/>
    <n v="0.99829244462109001"/>
    <n v="0.987374621353864"/>
    <n v="155.134645894117"/>
    <n v="0"/>
    <n v="0.71"/>
    <n v="110.14559858482301"/>
    <n v="0"/>
    <n v="2979"/>
    <n v="1.17333333333333"/>
    <n v="1.323"/>
    <n v="2.1333333333333301E-2"/>
    <n v="0.72"/>
    <n v="23.497818059751602"/>
    <d v="1900-01-15T18:49:11"/>
    <n v="43412"/>
    <n v="0"/>
    <n v="2.8206299253475899"/>
    <n v="0"/>
    <n v="881.16478867858405"/>
  </r>
  <r>
    <s v="STND-60839"/>
    <s v="B &amp; R Gasoline Inc"/>
    <s v="B and R Gasoline Inc - 9001 W Belmont Ave - Franklin Park"/>
    <s v="New Indoor LED Fixtures"/>
    <s v="Indoor Lighting"/>
    <s v="Retail (strip mall)"/>
    <n v="0"/>
    <n v="4469.5559999999996"/>
    <n v="0.89300299999999999"/>
    <x v="0"/>
    <x v="0"/>
    <n v="12.215978499877799"/>
    <s v="Qty / 1,000"/>
    <m/>
    <s v="Private-Lighting"/>
    <s v="lighting"/>
    <n v="3"/>
    <n v="1"/>
    <s v="Lighting"/>
    <n v="0.91633259480590001"/>
    <n v="1.30467645558681"/>
    <n v="4095.5998471102798"/>
    <n v="1.16507998886838"/>
    <n v="0.71"/>
    <n v="2907.8758914483001"/>
    <n v="0.82720679209655301"/>
    <n v="4093"/>
    <n v="1.1200000000000001"/>
    <n v="1.29"/>
    <n v="1.9E-2"/>
    <n v="0.71"/>
    <n v="17.102369899829"/>
    <d v="1900-01-11T05:11:01"/>
    <n v="43251"/>
    <n v="1.27206025643453"/>
    <n v="69.478925977763595"/>
    <n v="1"/>
    <n v="35522.549370245426"/>
  </r>
  <r>
    <s v="STND-60839"/>
    <s v="B &amp; R Gasoline Inc"/>
    <s v="B and R Gasoline Inc - 9001 W Belmont Ave - Franklin Park"/>
    <s v="LED Refrigerated Display Case Lighting for Open and Closed Cases"/>
    <s v="Refrigeration"/>
    <s v="Retail (strip mall)"/>
    <n v="0"/>
    <n v="3890.7"/>
    <n v="0.46300000000000002"/>
    <x v="2"/>
    <x v="0"/>
    <n v="8.6177180282661094"/>
    <s v="ΔkWpeak / CF"/>
    <n v="0.69"/>
    <s v="Private-Lighting"/>
    <s v="lighting"/>
    <n v="3"/>
    <n v="1"/>
    <s v="Non-Lighting"/>
    <n v="0.91633259480590001"/>
    <n v="1.30467645558681"/>
    <n v="3565.1752266113099"/>
    <n v="0.60406519893669097"/>
    <n v="0.7"/>
    <n v="2495.6226586279199"/>
    <n v="0.42284563925568402"/>
    <n v="4093"/>
    <n v="1.1200000000000001"/>
    <n v="1.29"/>
    <n v="1.9E-2"/>
    <n v="0.71"/>
    <n v="17.102369899829"/>
    <d v="1900-01-11T05:11:01"/>
    <n v="43251"/>
    <n v="0.87545681005317599"/>
    <n v="0"/>
    <n v="1"/>
    <n v="21506.572377007225"/>
  </r>
  <r>
    <s v="STND-60840"/>
    <s v="Lewis University"/>
    <s v="Lewis University - One University Parkway - Romeoville"/>
    <s v="New Indoor LED Fixtures"/>
    <s v="Indoor Lighting"/>
    <s v="College/University"/>
    <n v="0"/>
    <n v="4275.2560000000003"/>
    <n v="1.040332"/>
    <x v="0"/>
    <x v="0"/>
    <n v="14.727540500736399"/>
    <s v="Qty / 1,000"/>
    <m/>
    <s v="Private-Lighting"/>
    <s v="lighting"/>
    <n v="3"/>
    <n v="1"/>
    <s v="Lighting"/>
    <n v="0.91633259480590001"/>
    <n v="1.30467645558681"/>
    <n v="3917.5564239394898"/>
    <n v="1.35729666639353"/>
    <n v="0.71"/>
    <n v="2781.4650609970399"/>
    <n v="0.96368063313940899"/>
    <n v="3395"/>
    <n v="1.06"/>
    <n v="1.39"/>
    <n v="0.02"/>
    <n v="0.63"/>
    <n v="20.618556701030901"/>
    <d v="1900-01-13T17:27:39"/>
    <n v="43331"/>
    <n v="1.5499562251838901"/>
    <n v="73.916158942254597"/>
    <n v="0"/>
    <n v="40964.139337217144"/>
  </r>
  <r>
    <s v="STND-60840"/>
    <s v="Lewis University"/>
    <s v="Lewis University - One University Parkway - Romeoville"/>
    <s v="New Indoor LED Fixtures"/>
    <s v="Indoor Lighting"/>
    <s v="College/University"/>
    <n v="0"/>
    <n v="359.87"/>
    <n v="8.7569999999999995E-2"/>
    <x v="0"/>
    <x v="0"/>
    <n v="14.727540500736399"/>
    <s v="Qty / 1,000"/>
    <m/>
    <s v="Private-Lighting"/>
    <s v="lighting"/>
    <n v="3"/>
    <n v="1"/>
    <s v="Lighting"/>
    <n v="0.91633259480590001"/>
    <n v="1.30467645558681"/>
    <n v="329.76061089279898"/>
    <n v="0.11425051721573699"/>
    <n v="0.71"/>
    <n v="234.13003373388699"/>
    <n v="8.1117867223173004E-2"/>
    <n v="3395"/>
    <n v="1.06"/>
    <n v="1.39"/>
    <n v="0.02"/>
    <n v="0.63"/>
    <n v="20.618556701030901"/>
    <d v="1900-01-13T17:27:39"/>
    <n v="43331"/>
    <n v="0.13046764555868101"/>
    <n v="6.2218983187320598"/>
    <n v="0"/>
    <n v="3448.1595542546002"/>
  </r>
  <r>
    <s v="STND-60840"/>
    <s v="Lewis University"/>
    <s v="Lewis University - One University Parkway - Romeoville"/>
    <s v="New Indoor LED Fixtures"/>
    <s v="Indoor Lighting"/>
    <s v="College/University"/>
    <n v="0"/>
    <n v="12437.107"/>
    <n v="3.0264190000000002"/>
    <x v="0"/>
    <x v="0"/>
    <n v="14.727540500736399"/>
    <s v="Qty / 1,000"/>
    <m/>
    <s v="Private-Lighting"/>
    <s v="lighting"/>
    <n v="3"/>
    <n v="1"/>
    <s v="Lighting"/>
    <n v="0.91633259480590001"/>
    <n v="1.30467645558681"/>
    <n v="11396.526529188601"/>
    <n v="3.9484976140405701"/>
    <n v="0.71"/>
    <n v="8091.5338357239198"/>
    <n v="2.8034333059688001"/>
    <n v="3395"/>
    <n v="1.06"/>
    <n v="1.39"/>
    <n v="0.02"/>
    <n v="0.63"/>
    <n v="20.618556701030901"/>
    <d v="1900-01-13T17:27:39"/>
    <n v="43331"/>
    <n v="4.5089615325346202"/>
    <n v="215.02880243752099"/>
    <n v="0"/>
    <n v="119168.39227870297"/>
  </r>
  <r>
    <s v="STND-60841"/>
    <s v="Novaspect Inc"/>
    <s v="Novaspect - 1555 Basswood - Schaumburg"/>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297"/>
    <n v="0"/>
    <n v="0"/>
    <n v="0"/>
    <n v="39686.364681043415"/>
  </r>
  <r>
    <s v="STND-60841"/>
    <s v="Novaspect Inc"/>
    <s v="Novaspect - 1555 Basswood - Schaumburg"/>
    <s v="Outdoor &amp; Garage - LED Fixtures"/>
    <s v="Outdoor &amp; Garage Lighting"/>
    <s v="Exterior"/>
    <n v="0"/>
    <n v="1495.415"/>
    <n v="0"/>
    <x v="0"/>
    <x v="0"/>
    <n v="10.1978380583316"/>
    <s v="Qty / 1,000"/>
    <m/>
    <s v="Private-Lighting"/>
    <s v="lighting"/>
    <n v="3"/>
    <n v="1"/>
    <s v="Lighting"/>
    <n v="0.91633259480590001"/>
    <n v="1.30467645558681"/>
    <n v="1370.29750726166"/>
    <n v="0"/>
    <n v="0.71"/>
    <n v="972.91123015578205"/>
    <n v="0"/>
    <n v="4903"/>
    <n v="1"/>
    <n v="1"/>
    <n v="0"/>
    <n v="0"/>
    <n v="14.276973281664301"/>
    <d v="1900-01-09T04:44:53"/>
    <n v="43297"/>
    <n v="0"/>
    <n v="0"/>
    <n v="0"/>
    <n v="9921.5911702608482"/>
  </r>
  <r>
    <s v="STND-60841"/>
    <s v="Novaspect Inc"/>
    <s v="Novaspect - 1555 Basswood - Schaumburg"/>
    <s v="Outdoor &amp; Garage - LED Fixtures"/>
    <s v="Outdoor &amp; Garage Lighting"/>
    <s v="Exterior"/>
    <n v="0"/>
    <n v="9462.7900000000009"/>
    <n v="0"/>
    <x v="0"/>
    <x v="0"/>
    <n v="10.1978380583316"/>
    <s v="Qty / 1,000"/>
    <m/>
    <s v="Private-Lighting"/>
    <s v="lighting"/>
    <n v="3"/>
    <n v="1"/>
    <s v="Lighting"/>
    <n v="0.91633259480590001"/>
    <n v="1.30467645558681"/>
    <n v="8671.0629148033204"/>
    <n v="0"/>
    <n v="0.71"/>
    <n v="6156.45466951036"/>
    <n v="0"/>
    <n v="4903"/>
    <n v="1"/>
    <n v="1"/>
    <n v="0"/>
    <n v="0"/>
    <n v="14.276973281664301"/>
    <d v="1900-01-09T04:44:53"/>
    <n v="43297"/>
    <n v="0"/>
    <n v="0"/>
    <n v="0"/>
    <n v="62782.527733126044"/>
  </r>
  <r>
    <s v="STND-60842"/>
    <s v="Seaway Bank and Trust Company"/>
    <s v="Seaway Bank &amp; Trust Company - 645 E 87th St - Chicago"/>
    <s v="Outdoor &amp; Garage - LED Fixtures"/>
    <s v="Outdoor &amp; Garage Lighting"/>
    <s v="Exterior"/>
    <n v="0"/>
    <n v="27849.040000000001"/>
    <n v="0"/>
    <x v="0"/>
    <x v="0"/>
    <n v="10.1978380583316"/>
    <s v="Qty / 1,000"/>
    <m/>
    <s v="Private-Lighting"/>
    <s v="lighting"/>
    <n v="3"/>
    <n v="1"/>
    <s v="Lighting"/>
    <n v="0.91633259480590001"/>
    <n v="1.30467645558681"/>
    <n v="25518.9830860533"/>
    <n v="0"/>
    <n v="0.71"/>
    <n v="18118.4779910978"/>
    <n v="0"/>
    <n v="4903"/>
    <n v="1"/>
    <n v="1"/>
    <n v="0"/>
    <n v="0"/>
    <n v="14.276973281664301"/>
    <d v="1900-01-09T04:44:53"/>
    <n v="43275"/>
    <n v="0"/>
    <n v="0"/>
    <n v="0"/>
    <n v="184769.3044166606"/>
  </r>
  <r>
    <s v="STND-60842"/>
    <s v="Seaway Bank and Trust Company"/>
    <s v="Seaway Bank &amp; Trust Company - 645 E 87th St - Chicago"/>
    <s v="Outdoor &amp; Garage - LED Fixtures"/>
    <s v="Outdoor &amp; Garage Lighting"/>
    <s v="Exterior"/>
    <n v="0"/>
    <n v="1833.722"/>
    <n v="0"/>
    <x v="0"/>
    <x v="0"/>
    <n v="10.1978380583316"/>
    <s v="Qty / 1,000"/>
    <m/>
    <s v="Private-Lighting"/>
    <s v="lighting"/>
    <n v="3"/>
    <n v="1"/>
    <s v="Lighting"/>
    <n v="0.91633259480590001"/>
    <n v="1.30467645558681"/>
    <n v="1680.2992384126601"/>
    <n v="0"/>
    <n v="0.71"/>
    <n v="1193.0124592729901"/>
    <n v="0"/>
    <n v="4903"/>
    <n v="1"/>
    <n v="1"/>
    <n v="0"/>
    <n v="0"/>
    <n v="14.276973281664301"/>
    <d v="1900-01-09T04:44:53"/>
    <n v="43275"/>
    <n v="0"/>
    <n v="0"/>
    <n v="0"/>
    <n v="12166.147861237876"/>
  </r>
  <r>
    <s v="STND-60842"/>
    <s v="Seaway Bank and Trust Company"/>
    <s v="Seaway Bank &amp; Trust Company - 645 E 87th St - Chicago"/>
    <s v="Outdoor &amp; Garage - LED Fixtures"/>
    <s v="Outdoor &amp; Garage Lighting"/>
    <s v="Exterior"/>
    <n v="0"/>
    <n v="5221.6949999999997"/>
    <n v="0"/>
    <x v="0"/>
    <x v="0"/>
    <n v="10.1978380583316"/>
    <s v="Qty / 1,000"/>
    <m/>
    <s v="Private-Lighting"/>
    <s v="lighting"/>
    <n v="3"/>
    <n v="1"/>
    <s v="Lighting"/>
    <n v="0.91633259480590001"/>
    <n v="1.30467645558681"/>
    <n v="4784.8093286349904"/>
    <n v="0"/>
    <n v="0.71"/>
    <n v="3397.2146233308399"/>
    <n v="0"/>
    <n v="4903"/>
    <n v="1"/>
    <n v="1"/>
    <n v="0"/>
    <n v="0"/>
    <n v="14.276973281664301"/>
    <d v="1900-01-09T04:44:53"/>
    <n v="43275"/>
    <n v="0"/>
    <n v="0"/>
    <n v="0"/>
    <n v="34644.244578123893"/>
  </r>
  <r>
    <s v="STND-60843"/>
    <s v="South Holland Public Library"/>
    <s v="South Holland Public Library - 16250 Wausau - South Holland"/>
    <s v="New Indoor LED Fixtures"/>
    <s v="Indoor Lighting"/>
    <s v="Miscellaneous"/>
    <n v="0"/>
    <n v="2165.6689999999999"/>
    <n v="0.463814"/>
    <x v="0"/>
    <x v="1"/>
    <n v="14.797277300976599"/>
    <s v="Qty / 1,000"/>
    <m/>
    <s v="Public-Lighting"/>
    <s v="lighting"/>
    <n v="2"/>
    <n v="1"/>
    <s v="Lighting"/>
    <n v="0.98996686498346598"/>
    <n v="2.5626279547341602"/>
    <n v="2143.9405505218801"/>
    <n v="1.18858272219707"/>
    <n v="0.71"/>
    <n v="1522.1977908705301"/>
    <n v="0.84389373275991997"/>
    <n v="3379"/>
    <n v="1.0900000000000001"/>
    <n v="1.36"/>
    <n v="2.1999999999999999E-2"/>
    <n v="0.57999999999999996"/>
    <n v="20.7161882213673"/>
    <d v="1900-01-13T19:08:05"/>
    <n v="43289"/>
    <n v="1.50682393787661"/>
    <n v="43.2721945976893"/>
    <n v="0"/>
    <n v="22524.382818445218"/>
  </r>
  <r>
    <s v="STND-60843"/>
    <s v="South Holland Public Library"/>
    <s v="South Holland Public Library - 16250 Wausau - South Holland"/>
    <s v="New Indoor LED Fixtures"/>
    <s v="Indoor Lighting"/>
    <s v="Miscellaneous"/>
    <n v="0"/>
    <n v="5303.6779999999999"/>
    <n v="1.135872"/>
    <x v="0"/>
    <x v="1"/>
    <n v="14.797277300976599"/>
    <s v="Qty / 1,000"/>
    <m/>
    <s v="Public-Lighting"/>
    <s v="lighting"/>
    <n v="2"/>
    <n v="1"/>
    <s v="Lighting"/>
    <n v="0.98996686498346598"/>
    <n v="2.5626279547341602"/>
    <n v="5250.4654825417801"/>
    <n v="2.9108173401998001"/>
    <n v="0.71"/>
    <n v="3727.8304926046599"/>
    <n v="2.0666803115418602"/>
    <n v="3379"/>
    <n v="1.0900000000000001"/>
    <n v="1.36"/>
    <n v="2.1999999999999999E-2"/>
    <n v="0.57999999999999996"/>
    <n v="20.7161882213673"/>
    <d v="1900-01-13T19:08:05"/>
    <n v="43289"/>
    <n v="3.6901842548171899"/>
    <n v="105.97269781276999"/>
    <n v="0"/>
    <n v="55161.741530107349"/>
  </r>
  <r>
    <s v="STND-60843"/>
    <s v="South Holland Public Library"/>
    <s v="South Holland Public Library - 16250 Wausau - South Holland"/>
    <s v="New Indoor LED Fixtures"/>
    <s v="Indoor Lighting"/>
    <s v="Miscellaneous"/>
    <n v="0"/>
    <n v="10283.243"/>
    <n v="2.2023299999999999"/>
    <x v="0"/>
    <x v="1"/>
    <n v="14.797277300976599"/>
    <s v="Qty / 1,000"/>
    <m/>
    <s v="Public-Lighting"/>
    <s v="lighting"/>
    <n v="2"/>
    <n v="1"/>
    <s v="Lighting"/>
    <n v="0.98996686498346598"/>
    <n v="2.5626279547341602"/>
    <n v="10180.0698345732"/>
    <n v="5.6437524235496896"/>
    <n v="0.71"/>
    <n v="7227.8495825469499"/>
    <n v="4.00706422072028"/>
    <n v="3379"/>
    <n v="1.0900000000000001"/>
    <n v="1.36"/>
    <n v="2.1999999999999999E-2"/>
    <n v="0.57999999999999996"/>
    <n v="20.7161882213673"/>
    <d v="1900-01-13T19:08:05"/>
    <n v="43289"/>
    <n v="7.1548585491248602"/>
    <n v="205.46929941340301"/>
    <n v="0"/>
    <n v="106952.49456269517"/>
  </r>
  <r>
    <s v="STND-60843"/>
    <s v="South Holland Public Library"/>
    <s v="South Holland Public Library - 16250 Wausau - South Holland"/>
    <s v="New Indoor LED Fixtures"/>
    <s v="Indoor Lighting"/>
    <s v="Miscellaneous"/>
    <n v="0"/>
    <n v="17196.440999999999"/>
    <n v="3.6829070000000002"/>
    <x v="0"/>
    <x v="1"/>
    <n v="14.797277300976599"/>
    <s v="Qty / 1,000"/>
    <m/>
    <s v="Public-Lighting"/>
    <s v="lighting"/>
    <n v="2"/>
    <n v="1"/>
    <s v="Lighting"/>
    <n v="0.98996686498346598"/>
    <n v="2.5626279547341602"/>
    <n v="17023.906785643099"/>
    <n v="9.4379204328861306"/>
    <n v="0.71"/>
    <n v="12086.9738178066"/>
    <n v="6.7009235073491498"/>
    <n v="3379"/>
    <n v="1.0900000000000001"/>
    <n v="1.36"/>
    <n v="2.1999999999999999E-2"/>
    <n v="0.57999999999999996"/>
    <n v="20.7161882213673"/>
    <d v="1900-01-13T19:08:05"/>
    <n v="43289"/>
    <n v="11.9649092709003"/>
    <n v="343.60178833408202"/>
    <n v="0"/>
    <n v="178854.30331172806"/>
  </r>
  <r>
    <s v="STND-60843"/>
    <s v="South Holland Public Library"/>
    <s v="South Holland Public Library - 16250 Wausau - South Holland"/>
    <s v="New Indoor LED Fixtures"/>
    <s v="Indoor Lighting"/>
    <s v="Miscellaneous"/>
    <n v="0"/>
    <n v="4773.3109999999997"/>
    <n v="1.0222850000000001"/>
    <x v="0"/>
    <x v="1"/>
    <n v="14.797277300976599"/>
    <s v="Qty / 1,000"/>
    <m/>
    <s v="Public-Lighting"/>
    <s v="lighting"/>
    <n v="2"/>
    <n v="1"/>
    <s v="Lighting"/>
    <n v="0.98996686498346598"/>
    <n v="2.5626279547341602"/>
    <n v="4725.4197262610896"/>
    <n v="2.61973611870541"/>
    <n v="0.71"/>
    <n v="3355.0480056453698"/>
    <n v="1.86001264428084"/>
    <n v="3379"/>
    <n v="1.0900000000000001"/>
    <n v="1.36"/>
    <n v="2.1999999999999999E-2"/>
    <n v="0.57999999999999996"/>
    <n v="20.7161882213673"/>
    <d v="1900-01-13T19:08:05"/>
    <n v="43289"/>
    <n v="3.3211664790890101"/>
    <n v="95.375444016278905"/>
    <n v="0"/>
    <n v="49645.57569762304"/>
  </r>
  <r>
    <s v="STND-60843"/>
    <s v="South Holland Public Library"/>
    <s v="South Holland Public Library - 16250 Wausau - South Holland"/>
    <s v="New Indoor LED Fixtures"/>
    <s v="Indoor Lighting"/>
    <s v="Miscellaneous"/>
    <n v="0"/>
    <n v="33536.519999999997"/>
    <n v="0"/>
    <x v="0"/>
    <x v="1"/>
    <n v="14.797277300976599"/>
    <s v="Qty / 1,000"/>
    <m/>
    <s v="Public-Lighting"/>
    <s v="lighting"/>
    <n v="2"/>
    <n v="1"/>
    <s v="Lighting"/>
    <n v="0.98996686498346598"/>
    <n v="2.5626279547341602"/>
    <n v="33200.043566855296"/>
    <n v="0"/>
    <n v="0.71"/>
    <n v="23572.0309324673"/>
    <n v="0"/>
    <n v="3379"/>
    <n v="1.0900000000000001"/>
    <n v="1.36"/>
    <n v="2.1999999999999999E-2"/>
    <n v="0.57999999999999996"/>
    <n v="20.7161882213673"/>
    <d v="1900-01-13T19:08:05"/>
    <n v="43289"/>
    <n v="0"/>
    <n v="670.09262245029004"/>
    <n v="0"/>
    <n v="348801.87825491664"/>
  </r>
  <r>
    <s v="STND-60844"/>
    <s v="Waxberg's Walk Shoppe"/>
    <s v="Waxberg's Walk Shoppe - 7013 W Dempster Street - Niles"/>
    <s v="New Indoor LED Fixtures"/>
    <s v="Indoor Lighting"/>
    <s v="Retail (mall/dept. store)"/>
    <n v="0"/>
    <n v="39241.762999999999"/>
    <n v="7.959822"/>
    <x v="0"/>
    <x v="0"/>
    <n v="9.1274187659729797"/>
    <s v="Qty / 1,000"/>
    <m/>
    <s v="Private-Lighting"/>
    <s v="lighting"/>
    <n v="3"/>
    <n v="1"/>
    <s v="Lighting"/>
    <n v="0.91633259480590001"/>
    <n v="1.30467645558681"/>
    <n v="35958.506514548098"/>
    <n v="10.3849923540619"/>
    <n v="0.71"/>
    <n v="25530.539625329198"/>
    <n v="7.3733445713839396"/>
    <n v="5478"/>
    <n v="1.1200000000000001"/>
    <n v="1.31"/>
    <n v="2.1999999999999999E-2"/>
    <n v="0.95"/>
    <n v="12.7783862723622"/>
    <d v="1900-01-08T03:03:29"/>
    <n v="43239"/>
    <n v="8.3447106099332107"/>
    <n v="706.32780653576697"/>
    <n v="1"/>
    <n v="233027.92648164649"/>
  </r>
  <r>
    <s v="STND-60844"/>
    <s v="Waxberg's Walk Shoppe"/>
    <s v="Waxberg's Walk Shoppe - 7013 W Dempster Street - Niles"/>
    <s v="New Indoor LED Fixtures"/>
    <s v="Indoor Lighting"/>
    <s v="Retail (mall/dept. store)"/>
    <n v="0"/>
    <n v="331.30900000000003"/>
    <n v="6.7202999999999999E-2"/>
    <x v="0"/>
    <x v="0"/>
    <n v="9.1274187659729797"/>
    <s v="Qty / 1,000"/>
    <m/>
    <s v="Private-Lighting"/>
    <s v="lighting"/>
    <n v="3"/>
    <n v="1"/>
    <s v="Lighting"/>
    <n v="0.91633259480590001"/>
    <n v="1.30467645558681"/>
    <n v="303.58923565254798"/>
    <n v="8.7678171844800104E-2"/>
    <n v="0.71"/>
    <n v="215.548357313309"/>
    <n v="6.2251502009808099E-2"/>
    <n v="5478"/>
    <n v="1.1200000000000001"/>
    <n v="1.31"/>
    <n v="2.1999999999999999E-2"/>
    <n v="0.95"/>
    <n v="12.7783862723622"/>
    <d v="1900-01-08T03:03:29"/>
    <n v="43239"/>
    <n v="7.0452528601687506E-2"/>
    <n v="5.9633599860321898"/>
    <n v="1"/>
    <n v="1967.4001215161456"/>
  </r>
  <r>
    <s v="STND-60845"/>
    <s v="Next Gateway, LLC"/>
    <s v="Next Gateway LLC - 620 N LaSalle St - Chicago"/>
    <s v="Air-Cooled Chiller"/>
    <s v="HVAC"/>
    <s v="Office"/>
    <n v="0"/>
    <n v="48132.644999999997"/>
    <n v="19.204844999999999"/>
    <x v="3"/>
    <x v="0"/>
    <n v="20"/>
    <s v="ΔkWpeak / CF"/>
    <n v="1"/>
    <s v="Private-Non-Lighting"/>
    <s v="non_lighting"/>
    <n v="2"/>
    <n v="1"/>
    <s v="Non-Lighting"/>
    <n v="0.76002432528749297"/>
    <n v="0.465462131779591"/>
    <n v="36581.981040427403"/>
    <n v="8.9391280941966205"/>
    <n v="0.7"/>
    <n v="25607.3867282992"/>
    <n v="6.2573896659376302"/>
    <n v="2885"/>
    <n v="1.165"/>
    <n v="1.3779999999999999"/>
    <n v="2.5499999999999998E-2"/>
    <n v="0.55000000000000004"/>
    <n v="24.263431542460999"/>
    <d v="1900-01-16T07:56:40"/>
    <n v="43411"/>
    <n v="8.9391280941966205"/>
    <n v="0"/>
    <n v="0"/>
    <n v="512147.73456598399"/>
  </r>
  <r>
    <s v="STND-60845"/>
    <s v="Next Gateway, LLC"/>
    <s v="Next Gateway LLC - 620 N LaSalle St - Chicago"/>
    <s v="VSD on HVAC Fan or Pump &lt;= 200 HP"/>
    <s v="Variable Speed Drives"/>
    <s v="Office"/>
    <n v="0"/>
    <n v="131183.53599999999"/>
    <n v="6.0174919999999998"/>
    <x v="6"/>
    <x v="0"/>
    <n v="15"/>
    <s v="ΔkWpeak"/>
    <m/>
    <s v="Private-Non-Lighting"/>
    <s v="non_lighting"/>
    <n v="2"/>
    <n v="1"/>
    <s v="Non-Lighting"/>
    <n v="0.76002432528749297"/>
    <n v="0.465462131779591"/>
    <n v="99702.678437227602"/>
    <n v="2.8009146542866299"/>
    <n v="0.7"/>
    <n v="69791.874906059296"/>
    <n v="1.9606402580006399"/>
    <n v="2885"/>
    <n v="1.165"/>
    <n v="1.3779999999999999"/>
    <n v="2.5499999999999998E-2"/>
    <n v="0.55000000000000004"/>
    <n v="24.263431542460999"/>
    <d v="1900-01-16T07:56:40"/>
    <n v="43411"/>
    <n v="2.8009146542866299"/>
    <n v="0"/>
    <n v="0"/>
    <n v="1046878.1235908894"/>
  </r>
  <r>
    <s v="STND-60845"/>
    <s v="Next Gateway, LLC"/>
    <s v="Next Gateway LLC - 620 N LaSalle St - Chicago"/>
    <s v="VSD on HVAC Fan or Pump &lt;= 200 HP"/>
    <s v="Variable Speed Drives"/>
    <s v="Office"/>
    <n v="0"/>
    <n v="65591.767999999996"/>
    <n v="3.0087459999999999"/>
    <x v="6"/>
    <x v="0"/>
    <n v="15"/>
    <s v="ΔkWpeak"/>
    <m/>
    <s v="Private-Non-Lighting"/>
    <s v="non_lighting"/>
    <n v="2"/>
    <n v="1"/>
    <s v="Non-Lighting"/>
    <n v="0.76002432528749297"/>
    <n v="0.465462131779591"/>
    <n v="49851.339218613801"/>
    <n v="1.4004573271433201"/>
    <n v="0.7"/>
    <n v="34895.937453029699"/>
    <n v="0.98032012900032195"/>
    <n v="2885"/>
    <n v="1.165"/>
    <n v="1.3779999999999999"/>
    <n v="2.5499999999999998E-2"/>
    <n v="0.55000000000000004"/>
    <n v="24.263431542460999"/>
    <d v="1900-01-16T07:56:40"/>
    <n v="43411"/>
    <n v="1.4004573271433201"/>
    <n v="0"/>
    <n v="0"/>
    <n v="523439.06179544551"/>
  </r>
  <r>
    <s v="STND-60847"/>
    <s v="Valles Produce"/>
    <s v="Valles Produce - 6323 Cermak - Berwyn"/>
    <s v="New Indoor LED Fixtures"/>
    <s v="Indoor Lighting"/>
    <s v="Grocery/convenience"/>
    <n v="0"/>
    <n v="7181.6689999999999"/>
    <n v="1.3391999999999999"/>
    <x v="0"/>
    <x v="0"/>
    <n v="10.727311735679001"/>
    <s v="Qty / 1,000"/>
    <m/>
    <s v="Private-Lighting"/>
    <s v="lighting"/>
    <n v="3"/>
    <n v="1"/>
    <s v="Lighting"/>
    <n v="0.91633259480590001"/>
    <n v="1.30467645558681"/>
    <n v="6580.7973898070904"/>
    <n v="1.74722270932185"/>
    <n v="0.71"/>
    <n v="4672.36614676303"/>
    <n v="1.2405281236185099"/>
    <n v="4661"/>
    <n v="1.07"/>
    <n v="1.24"/>
    <n v="2.9000000000000001E-2"/>
    <n v="0.745"/>
    <n v="15.018236429950701"/>
    <d v="1900-01-09T17:27:20"/>
    <n v="43302"/>
    <n v="1.8913430497097301"/>
    <n v="178.35806009757499"/>
    <n v="0"/>
    <n v="50121.928199560323"/>
  </r>
  <r>
    <s v="STND-60847"/>
    <s v="Valles Produce"/>
    <s v="Valles Produce - 6323 Cermak - Berwyn"/>
    <s v="New Indoor LED Fixtures"/>
    <s v="Indoor Lighting"/>
    <s v="Grocery/convenience"/>
    <n v="0"/>
    <n v="2952.4639999999999"/>
    <n v="0.55056000000000005"/>
    <x v="0"/>
    <x v="0"/>
    <n v="10.727311735679001"/>
    <s v="Qty / 1,000"/>
    <m/>
    <s v="Private-Lighting"/>
    <s v="lighting"/>
    <n v="3"/>
    <n v="1"/>
    <s v="Lighting"/>
    <n v="0.91633259480590001"/>
    <n v="1.30467645558681"/>
    <n v="2705.4389981910099"/>
    <n v="0.71830266938787202"/>
    <n v="0.71"/>
    <n v="1920.8616887156099"/>
    <n v="0.50999489526538899"/>
    <n v="4661"/>
    <n v="1.07"/>
    <n v="1.24"/>
    <n v="2.9000000000000001E-2"/>
    <n v="0.745"/>
    <n v="15.018236429950701"/>
    <d v="1900-01-09T17:27:20"/>
    <n v="43302"/>
    <n v="0.77755214265844597"/>
    <n v="73.324982193961802"/>
    <n v="0"/>
    <n v="20605.682135975145"/>
  </r>
  <r>
    <s v="STND-60847"/>
    <s v="Valles Produce"/>
    <s v="Valles Produce - 6323 Cermak - Berwyn"/>
    <s v="New Indoor LED Fixtures"/>
    <s v="Indoor Lighting"/>
    <s v="Grocery/convenience"/>
    <n v="0"/>
    <n v="10772.503000000001"/>
    <n v="2.0087999999999999"/>
    <x v="0"/>
    <x v="0"/>
    <n v="10.727311735679001"/>
    <s v="Qty / 1,000"/>
    <m/>
    <s v="Private-Lighting"/>
    <s v="lighting"/>
    <n v="3"/>
    <n v="1"/>
    <s v="Lighting"/>
    <n v="0.91633259480590001"/>
    <n v="1.30467645558681"/>
    <n v="9871.1956265443405"/>
    <n v="2.6208340639827798"/>
    <n v="0.71"/>
    <n v="7008.5488948464799"/>
    <n v="1.86079218542777"/>
    <n v="4661"/>
    <n v="1.07"/>
    <n v="1.24"/>
    <n v="2.9000000000000001E-2"/>
    <n v="0.745"/>
    <n v="15.018236429950701"/>
    <d v="1900-01-09T17:27:20"/>
    <n v="43302"/>
    <n v="2.8370145745645998"/>
    <n v="267.53707772877198"/>
    <n v="0"/>
    <n v="75182.888809766737"/>
  </r>
  <r>
    <s v="STND-60847"/>
    <s v="Valles Produce"/>
    <s v="Valles Produce - 6323 Cermak - Berwyn"/>
    <s v="LED Refrigerated Display Case Lighting for Open and Closed Cases"/>
    <s v="Refrigeration"/>
    <s v="Grocery/convenience"/>
    <n v="0"/>
    <n v="8170.47"/>
    <n v="0.97230000000000005"/>
    <x v="2"/>
    <x v="0"/>
    <n v="8.6177180282661094"/>
    <s v="ΔkWpeak / CF"/>
    <n v="0.69"/>
    <s v="Private-Lighting"/>
    <s v="lighting"/>
    <n v="3"/>
    <n v="1"/>
    <s v="Non-Lighting"/>
    <n v="0.91633259480590001"/>
    <n v="1.30467645558681"/>
    <n v="7486.8679758837598"/>
    <n v="1.26853691776705"/>
    <n v="0.7"/>
    <n v="5240.8075831186297"/>
    <n v="0.88797584243693595"/>
    <n v="4661"/>
    <n v="1.07"/>
    <n v="1.24"/>
    <n v="2.9000000000000001E-2"/>
    <n v="0.745"/>
    <n v="15.018236429950701"/>
    <d v="1900-01-09T17:27:20"/>
    <n v="43302"/>
    <n v="1.8384593011116701"/>
    <n v="0"/>
    <n v="0"/>
    <n v="45163.801991715154"/>
  </r>
  <r>
    <s v="STND-60847"/>
    <s v="Valles Produce"/>
    <s v="Valles Produce - 6323 Cermak - Berwyn"/>
    <s v="LED Refrigerated Display Case Lighting for Open and Closed Cases"/>
    <s v="Refrigeration"/>
    <s v="Grocery/convenience"/>
    <n v="0"/>
    <n v="17468.84"/>
    <n v="2.0788799999999998"/>
    <x v="2"/>
    <x v="0"/>
    <n v="8.6177180282661094"/>
    <s v="ΔkWpeak / CF"/>
    <n v="0.69"/>
    <s v="Private-Lighting"/>
    <s v="lighting"/>
    <n v="3"/>
    <n v="1"/>
    <s v="Non-Lighting"/>
    <n v="0.91633259480590001"/>
    <n v="1.30467645558681"/>
    <n v="16007.2674854491"/>
    <n v="2.7122657899903002"/>
    <n v="0.7"/>
    <n v="11205.0872398144"/>
    <n v="1.8985860529932099"/>
    <n v="4661"/>
    <n v="1.07"/>
    <n v="1.24"/>
    <n v="2.9000000000000001E-2"/>
    <n v="0.745"/>
    <n v="15.018236429950701"/>
    <d v="1900-01-09T17:27:20"/>
    <n v="43302"/>
    <n v="3.9308199854931898"/>
    <n v="0"/>
    <n v="0"/>
    <n v="96562.282314843091"/>
  </r>
  <r>
    <s v="STND-60847"/>
    <s v="Valles Produce"/>
    <s v="Valles Produce - 6323 Cermak - Berwyn"/>
    <s v="Outdoor &amp; Garage - LED Fixtures"/>
    <s v="Outdoor &amp; Garage Lighting"/>
    <s v="Exterior"/>
    <n v="0"/>
    <n v="9928.5750000000007"/>
    <n v="0"/>
    <x v="0"/>
    <x v="0"/>
    <n v="10.1978380583316"/>
    <s v="Qty / 1,000"/>
    <m/>
    <s v="Private-Lighting"/>
    <s v="lighting"/>
    <n v="3"/>
    <n v="1"/>
    <s v="Lighting"/>
    <n v="0.91633259480590001"/>
    <n v="1.30467645558681"/>
    <n v="9097.8768924749893"/>
    <n v="0"/>
    <n v="0.71"/>
    <n v="6459.4925936572399"/>
    <n v="0"/>
    <n v="4903"/>
    <n v="1"/>
    <n v="1"/>
    <n v="0"/>
    <n v="0"/>
    <n v="14.276973281664301"/>
    <d v="1900-01-09T04:44:53"/>
    <n v="43302"/>
    <n v="0"/>
    <n v="0"/>
    <n v="0"/>
    <n v="65872.859409108903"/>
  </r>
  <r>
    <s v="STND-60847"/>
    <s v="Valles Produce"/>
    <s v="Valles Produce - 6323 Cermak - Berwyn"/>
    <s v="Strip Curtains"/>
    <s v="Refrigeration"/>
    <s v="Grocery/convenience"/>
    <n v="0"/>
    <n v="560"/>
    <n v="6.3882999999999995E-2"/>
    <x v="2"/>
    <x v="0"/>
    <n v="4"/>
    <s v="ΔkWpeak / CF"/>
    <n v="1"/>
    <s v="Private-Lighting"/>
    <s v="lighting"/>
    <n v="3"/>
    <n v="1"/>
    <s v="Non-Lighting"/>
    <n v="0.91633259480590001"/>
    <n v="1.30467645558681"/>
    <n v="513.14625309130395"/>
    <n v="8.3346646012251904E-2"/>
    <n v="0.7"/>
    <n v="359.20237716391301"/>
    <n v="5.8342652208576401E-2"/>
    <n v="4661"/>
    <n v="1.07"/>
    <n v="1.24"/>
    <n v="2.9000000000000001E-2"/>
    <n v="0.745"/>
    <n v="15.018236429950701"/>
    <d v="1900-01-09T17:27:20"/>
    <n v="43302"/>
    <n v="8.3346646012251904E-2"/>
    <n v="0"/>
    <n v="0"/>
    <n v="1436.8095086556521"/>
  </r>
  <r>
    <s v="STND-60848"/>
    <s v="GHP Group Inc."/>
    <s v="GHP Group Inc - 1501 Nicholas Blvd - Elk Grove Village"/>
    <s v="New Indoor LED Fixtures"/>
    <s v="Indoor Lighting"/>
    <s v="Warehouse"/>
    <n v="0"/>
    <n v="84029.26"/>
    <n v="13.298488000000001"/>
    <x v="0"/>
    <x v="0"/>
    <n v="9.5383441434566993"/>
    <s v="Qty / 1,000"/>
    <m/>
    <s v="Private-Lighting"/>
    <s v="lighting"/>
    <n v="2"/>
    <n v="1"/>
    <s v="Lighting"/>
    <n v="0.97902139861649395"/>
    <n v="0.93591656730105399"/>
    <n v="82266.443649908993"/>
    <n v="12.4462752392543"/>
    <n v="0.71"/>
    <n v="58409.1749914354"/>
    <n v="8.8368554198705205"/>
    <n v="5242"/>
    <n v="1"/>
    <n v="1.22"/>
    <n v="1.0999999999999999E-2"/>
    <n v="0.68"/>
    <n v="13.3536818008394"/>
    <d v="1900-01-08T12:55:13"/>
    <n v="43344"/>
    <n v="15.002742573835899"/>
    <n v="904.93088014899899"/>
    <n v="0"/>
    <n v="557126.81220369542"/>
  </r>
  <r>
    <s v="STND-60848"/>
    <s v="GHP Group Inc."/>
    <s v="GHP Group Inc - 1501 Nicholas Blvd - Elk Grove Village"/>
    <s v="New Indoor LED Fixtures"/>
    <s v="Indoor Lighting"/>
    <s v="Warehouse"/>
    <n v="0"/>
    <n v="20548.64"/>
    <n v="3.2520319999999998"/>
    <x v="0"/>
    <x v="0"/>
    <n v="9.5383441434566993"/>
    <s v="Qty / 1,000"/>
    <m/>
    <s v="Private-Lighting"/>
    <s v="lighting"/>
    <n v="2"/>
    <n v="1"/>
    <s v="Lighting"/>
    <n v="0.97902139861649395"/>
    <n v="0.93591656730105399"/>
    <n v="20117.558272466798"/>
    <n v="3.0436306261931798"/>
    <n v="0.71"/>
    <n v="14283.4663734514"/>
    <n v="2.1609777445971599"/>
    <n v="5242"/>
    <n v="1"/>
    <n v="1.22"/>
    <n v="1.0999999999999999E-2"/>
    <n v="0.68"/>
    <n v="13.3536818008394"/>
    <d v="1900-01-08T12:55:13"/>
    <n v="43344"/>
    <n v="3.6687929438201299"/>
    <n v="221.293140997135"/>
    <n v="0"/>
    <n v="136240.61783147085"/>
  </r>
  <r>
    <s v="STND-60848"/>
    <s v="GHP Group Inc."/>
    <s v="GHP Group Inc - 1501 Nicholas Blvd - Elk Grove Village"/>
    <s v="New Indoor LED Fixtures"/>
    <s v="Indoor Lighting"/>
    <s v="Warehouse"/>
    <n v="0"/>
    <n v="6421.45"/>
    <n v="1.0162599999999999"/>
    <x v="0"/>
    <x v="0"/>
    <n v="9.5383441434566993"/>
    <s v="Qty / 1,000"/>
    <m/>
    <s v="Private-Lighting"/>
    <s v="lighting"/>
    <n v="2"/>
    <n v="1"/>
    <s v="Lighting"/>
    <n v="0.97902139861649395"/>
    <n v="0.93591656730105399"/>
    <n v="6286.7369601458804"/>
    <n v="0.951134570685369"/>
    <n v="0.71"/>
    <n v="4463.5832417035799"/>
    <n v="0.67530554518661201"/>
    <n v="5242"/>
    <n v="1"/>
    <n v="1.22"/>
    <n v="1.0999999999999999E-2"/>
    <n v="0.68"/>
    <n v="13.3536818008394"/>
    <d v="1900-01-08T12:55:13"/>
    <n v="43344"/>
    <n v="1.14649779494379"/>
    <n v="69.154106561604706"/>
    <n v="0"/>
    <n v="42575.193072334812"/>
  </r>
  <r>
    <s v="STND-60848"/>
    <s v="GHP Group Inc."/>
    <s v="GHP Group Inc - 1501 Nicholas Blvd - Elk Grove Village"/>
    <s v="Occupancy Sensors"/>
    <s v="Indoor Lighting"/>
    <s v="Warehouse"/>
    <n v="0"/>
    <n v="11888.856"/>
    <n v="6.1103699999999996"/>
    <x v="0"/>
    <x v="0"/>
    <n v="8"/>
    <s v="Qty / 1,000"/>
    <m/>
    <s v="Private-Lighting"/>
    <s v="lighting"/>
    <n v="2"/>
    <n v="1"/>
    <s v="Lighting"/>
    <n v="0.97902139861649395"/>
    <n v="0.93591656730105399"/>
    <n v="11639.444429070099"/>
    <n v="5.7187965153393403"/>
    <n v="0.71"/>
    <n v="8264.00554463976"/>
    <n v="4.0603455258909298"/>
    <n v="5242"/>
    <n v="1"/>
    <n v="1.22"/>
    <n v="1.0999999999999999E-2"/>
    <n v="0.68"/>
    <n v="13.3536818008394"/>
    <d v="1900-01-08T12:55:13"/>
    <n v="43344"/>
    <n v="8.8444115609949598"/>
    <n v="128.033888719771"/>
    <n v="0"/>
    <n v="66112.04435711808"/>
  </r>
  <r>
    <s v="STND-60849"/>
    <s v="Rana Meal Solutions, LLC"/>
    <s v="Rana Meal Solutions LLC - 550 S Spitzer Road -  Bartlett"/>
    <s v="Retrofit of Existing Indoor Fixtures to LED"/>
    <s v="Indoor Lighting"/>
    <s v="Manufacturing"/>
    <n v="0"/>
    <n v="316065.15600000002"/>
    <n v="56.525039999999997"/>
    <x v="0"/>
    <x v="0"/>
    <n v="10.827197921178"/>
    <s v="Qty / 1,000"/>
    <m/>
    <s v="Private-Lighting"/>
    <s v="lighting"/>
    <n v="1"/>
    <n v="1"/>
    <s v="Lighting"/>
    <n v="0.99989942556735301"/>
    <n v="1.019640158801"/>
    <n v="316033.36792625597"/>
    <n v="57.635200761833097"/>
    <n v="0.71"/>
    <n v="224383.691227642"/>
    <n v="40.920992540901501"/>
    <n v="4618"/>
    <n v="1.02"/>
    <n v="1.04"/>
    <n v="1.2E-2"/>
    <n v="0.81"/>
    <n v="15.158077089649201"/>
    <d v="1900-01-09T19:51:10"/>
    <n v="43356"/>
    <n v="68.417854655547302"/>
    <n v="3718.03962266183"/>
    <n v="0"/>
    <n v="2429446.6352061718"/>
  </r>
  <r>
    <s v="STND-60849"/>
    <s v="Rana Meal Solutions, LLC"/>
    <s v="Rana Meal Solutions LLC - 550 S Spitzer Road -  Bartlett"/>
    <s v="Retrofit of Existing Indoor Fixtures to LED"/>
    <s v="Indoor Lighting"/>
    <s v="Manufacturing"/>
    <n v="0"/>
    <n v="282.62200000000001"/>
    <n v="5.0543999999999999E-2"/>
    <x v="0"/>
    <x v="0"/>
    <n v="10.827197921178"/>
    <s v="Qty / 1,000"/>
    <m/>
    <s v="Private-Lighting"/>
    <s v="lighting"/>
    <n v="1"/>
    <n v="1"/>
    <s v="Lighting"/>
    <n v="0.99989942556735301"/>
    <n v="1.019640158801"/>
    <n v="282.59357545269597"/>
    <n v="5.1536692186437902E-2"/>
    <n v="0.71"/>
    <n v="200.641438571414"/>
    <n v="3.6591051452370897E-2"/>
    <n v="4618"/>
    <n v="1.02"/>
    <n v="1.04"/>
    <n v="1.2E-2"/>
    <n v="0.81"/>
    <n v="15.158077089649201"/>
    <d v="1900-01-09T19:51:10"/>
    <n v="43356"/>
    <n v="6.1178409528060203E-2"/>
    <n v="3.32463029944349"/>
    <n v="0"/>
    <n v="2172.3845666025768"/>
  </r>
  <r>
    <s v="STND-60849"/>
    <s v="Rana Meal Solutions, LLC"/>
    <s v="Rana Meal Solutions LLC - 550 S Spitzer Road -  Bartlett"/>
    <s v="Retrofit of Existing Indoor Fixtures to LED"/>
    <s v="Indoor Lighting"/>
    <s v="Manufacturing"/>
    <n v="0"/>
    <n v="4616.1530000000002"/>
    <n v="0.82555199999999995"/>
    <x v="0"/>
    <x v="0"/>
    <n v="10.827197921178"/>
    <s v="Qty / 1,000"/>
    <m/>
    <s v="Private-Lighting"/>
    <s v="lighting"/>
    <n v="1"/>
    <n v="1"/>
    <s v="Lighting"/>
    <n v="0.99989942556735301"/>
    <n v="1.019640158801"/>
    <n v="4615.6887330310101"/>
    <n v="0.84176597237848605"/>
    <n v="0.71"/>
    <n v="3277.1390004520199"/>
    <n v="0.59765384038872504"/>
    <n v="4618"/>
    <n v="1.02"/>
    <n v="1.04"/>
    <n v="1.2E-2"/>
    <n v="0.81"/>
    <n v="15.158077089649201"/>
    <d v="1900-01-09T19:51:10"/>
    <n v="43356"/>
    <n v="0.99924735562498401"/>
    <n v="54.302220388600098"/>
    <n v="0"/>
    <n v="35482.232573105459"/>
  </r>
  <r>
    <s v="STND-60849"/>
    <s v="Rana Meal Solutions, LLC"/>
    <s v="Rana Meal Solutions LLC - 550 S Spitzer Road -  Bartlett"/>
    <s v="Retrofit of Existing Indoor Fixtures to LED"/>
    <s v="Indoor Lighting"/>
    <s v="Manufacturing"/>
    <n v="0"/>
    <n v="12411.799000000001"/>
    <n v="2.2197239999999998"/>
    <x v="0"/>
    <x v="0"/>
    <n v="10.827197921178"/>
    <s v="Qty / 1,000"/>
    <m/>
    <s v="Private-Lighting"/>
    <s v="lighting"/>
    <n v="1"/>
    <n v="1"/>
    <s v="Lighting"/>
    <n v="0.99989942556735301"/>
    <n v="1.019640158801"/>
    <n v="12410.550690357401"/>
    <n v="2.2633197318543998"/>
    <n v="0.71"/>
    <n v="8811.4909901537794"/>
    <n v="1.6069570096166199"/>
    <n v="4618"/>
    <n v="1.02"/>
    <n v="1.04"/>
    <n v="1.2E-2"/>
    <n v="0.81"/>
    <n v="15.158077089649201"/>
    <d v="1900-01-09T19:51:10"/>
    <n v="43356"/>
    <n v="2.68675181844065"/>
    <n v="146.006478710088"/>
    <n v="0"/>
    <n v="95403.756931071679"/>
  </r>
  <r>
    <s v="STND-60849"/>
    <s v="Rana Meal Solutions, LLC"/>
    <s v="Rana Meal Solutions LLC - 550 S Spitzer Road -  Bartlett"/>
    <s v="Retrofit of Existing Indoor Fixtures to LED"/>
    <s v="Indoor Lighting"/>
    <s v="Manufacturing"/>
    <n v="0"/>
    <n v="2355.1799999999998"/>
    <n v="0.42120000000000002"/>
    <x v="0"/>
    <x v="0"/>
    <n v="10.827197921178"/>
    <s v="Qty / 1,000"/>
    <m/>
    <s v="Private-Lighting"/>
    <s v="lighting"/>
    <n v="1"/>
    <n v="1"/>
    <s v="Lighting"/>
    <n v="0.99989942556735301"/>
    <n v="1.019640158801"/>
    <n v="2354.9431291077199"/>
    <n v="0.429472434886983"/>
    <n v="0.71"/>
    <n v="1672.0096216664799"/>
    <n v="0.30492542876975798"/>
    <n v="4618"/>
    <n v="1.02"/>
    <n v="1.04"/>
    <n v="1.2E-2"/>
    <n v="0.81"/>
    <n v="15.158077089649201"/>
    <d v="1900-01-09T19:51:10"/>
    <n v="43356"/>
    <n v="0.509820079400502"/>
    <n v="27.7052132836202"/>
    <n v="0"/>
    <n v="18103.179099896926"/>
  </r>
  <r>
    <s v="STND-60849"/>
    <s v="Rana Meal Solutions, LLC"/>
    <s v="Rana Meal Solutions LLC - 550 S Spitzer Road -  Bartlett"/>
    <s v="Retrofit of Existing Indoor Fixtures to LED"/>
    <s v="Indoor Lighting"/>
    <s v="Manufacturing"/>
    <n v="0"/>
    <n v="5200.2370000000001"/>
    <n v="0.93001"/>
    <x v="0"/>
    <x v="0"/>
    <n v="10.827197921178"/>
    <s v="Qty / 1,000"/>
    <m/>
    <s v="Private-Lighting"/>
    <s v="lighting"/>
    <n v="1"/>
    <n v="1"/>
    <s v="Lighting"/>
    <n v="0.99989942556735301"/>
    <n v="1.019640158801"/>
    <n v="5199.7139891140896"/>
    <n v="0.94827554408652204"/>
    <n v="0.71"/>
    <n v="3691.7969322710101"/>
    <n v="0.67327563630142995"/>
    <n v="4618"/>
    <n v="1.02"/>
    <n v="1.04"/>
    <n v="1.2E-2"/>
    <n v="0.81"/>
    <n v="15.158077089649201"/>
    <d v="1900-01-09T19:51:10"/>
    <n v="43356"/>
    <n v="1.1256832194759301"/>
    <n v="61.173105754283398"/>
    <n v="0"/>
    <n v="39971.816070495996"/>
  </r>
  <r>
    <s v="STND-60849"/>
    <s v="Rana Meal Solutions, LLC"/>
    <s v="Rana Meal Solutions LLC - 550 S Spitzer Road -  Bartlett"/>
    <s v="Retrofit of Existing Indoor Fixtures to LED"/>
    <s v="Indoor Lighting"/>
    <s v="Manufacturing"/>
    <n v="0"/>
    <n v="7583.68"/>
    <n v="1.3562639999999999"/>
    <x v="0"/>
    <x v="0"/>
    <n v="10.827197921178"/>
    <s v="Qty / 1,000"/>
    <m/>
    <s v="Private-Lighting"/>
    <s v="lighting"/>
    <n v="1"/>
    <n v="1"/>
    <s v="Lighting"/>
    <n v="0.99989942556735301"/>
    <n v="1.019640158801"/>
    <n v="7582.9172756866201"/>
    <n v="1.3829012403360801"/>
    <n v="0.71"/>
    <n v="5383.8712657374999"/>
    <n v="0.98185988063861995"/>
    <n v="4618"/>
    <n v="1.02"/>
    <n v="1.04"/>
    <n v="1.2E-2"/>
    <n v="0.81"/>
    <n v="15.158077089649201"/>
    <d v="1900-01-09T19:51:10"/>
    <n v="43356"/>
    <n v="1.64162065566962"/>
    <n v="89.210791478666096"/>
    <n v="0"/>
    <n v="58292.239776283022"/>
  </r>
  <r>
    <s v="STND-60849"/>
    <s v="Rana Meal Solutions, LLC"/>
    <s v="Rana Meal Solutions LLC - 550 S Spitzer Road -  Bartlett"/>
    <s v="Retrofit of Existing Indoor Fixtures to LED"/>
    <s v="Indoor Lighting"/>
    <s v="Manufacturing"/>
    <n v="0"/>
    <n v="1752.2539999999999"/>
    <n v="0.31337300000000001"/>
    <x v="0"/>
    <x v="0"/>
    <n v="10.827197921178"/>
    <s v="Qty / 1,000"/>
    <m/>
    <s v="Private-Lighting"/>
    <s v="lighting"/>
    <n v="1"/>
    <n v="1"/>
    <s v="Lighting"/>
    <n v="0.99989942556735301"/>
    <n v="1.019640158801"/>
    <n v="1752.0777680481001"/>
    <n v="0.31952769548394699"/>
    <n v="0.71"/>
    <n v="1243.9752153141501"/>
    <n v="0.22686466379360201"/>
    <n v="4618"/>
    <n v="1.02"/>
    <n v="1.04"/>
    <n v="1.2E-2"/>
    <n v="0.81"/>
    <n v="15.158077089649201"/>
    <d v="1900-01-09T19:51:10"/>
    <n v="43356"/>
    <n v="0.37930638115378301"/>
    <n v="20.6126796240952"/>
    <n v="0"/>
    <n v="13468.76586524632"/>
  </r>
  <r>
    <s v="STND-60849"/>
    <s v="Rana Meal Solutions, LLC"/>
    <s v="Rana Meal Solutions LLC - 550 S Spitzer Road -  Bartlett"/>
    <s v="Retrofit of Existing Indoor Fixtures to LED"/>
    <s v="Indoor Lighting"/>
    <s v="Manufacturing"/>
    <n v="0"/>
    <n v="12953.49"/>
    <n v="2.3166000000000002"/>
    <x v="0"/>
    <x v="0"/>
    <n v="10.827197921178"/>
    <s v="Qty / 1,000"/>
    <m/>
    <s v="Private-Lighting"/>
    <s v="lighting"/>
    <n v="1"/>
    <n v="1"/>
    <s v="Lighting"/>
    <n v="0.99989942556735301"/>
    <n v="1.019640158801"/>
    <n v="12952.187210092399"/>
    <n v="2.3620983918784102"/>
    <n v="0.71"/>
    <n v="9196.0529191656406"/>
    <n v="1.67708985823367"/>
    <n v="4618"/>
    <n v="1.02"/>
    <n v="1.04"/>
    <n v="1.2E-2"/>
    <n v="0.81"/>
    <n v="15.158077089649201"/>
    <d v="1900-01-09T19:51:10"/>
    <n v="43356"/>
    <n v="2.8040104367027601"/>
    <n v="152.37867305991099"/>
    <n v="0"/>
    <n v="99567.485049433104"/>
  </r>
  <r>
    <s v="STND-60849"/>
    <s v="Rana Meal Solutions, LLC"/>
    <s v="Rana Meal Solutions LLC - 550 S Spitzer Road -  Bartlett"/>
    <s v="Retrofit of Existing Indoor Fixtures to LED"/>
    <s v="Indoor Lighting"/>
    <s v="Manufacturing"/>
    <n v="0"/>
    <n v="115719.414"/>
    <n v="20.695240999999999"/>
    <x v="0"/>
    <x v="0"/>
    <n v="10.827197921178"/>
    <s v="Qty / 1,000"/>
    <m/>
    <s v="Private-Lighting"/>
    <s v="lighting"/>
    <n v="1"/>
    <n v="1"/>
    <s v="Lighting"/>
    <n v="0.99989942556735301"/>
    <n v="1.019640158801"/>
    <n v="115707.77558559101"/>
    <n v="21.101698819665"/>
    <n v="0.71"/>
    <n v="82152.520665769407"/>
    <n v="14.9822061619622"/>
    <n v="4618"/>
    <n v="1.02"/>
    <n v="1.04"/>
    <n v="1.2E-2"/>
    <n v="0.81"/>
    <n v="15.158077089649201"/>
    <d v="1900-01-09T19:51:10"/>
    <n v="43356"/>
    <n v="25.049500023344098"/>
    <n v="1361.26794806577"/>
    <n v="0"/>
    <n v="889481.60097195115"/>
  </r>
  <r>
    <s v="STND-60849"/>
    <s v="Rana Meal Solutions, LLC"/>
    <s v="Rana Meal Solutions LLC - 550 S Spitzer Road -  Bartlett"/>
    <s v="Retrofit of Existing Indoor Fixtures to LED"/>
    <s v="Indoor Lighting"/>
    <s v="Manufacturing"/>
    <n v="0"/>
    <n v="3843.654"/>
    <n v="0.68739799999999995"/>
    <x v="0"/>
    <x v="0"/>
    <n v="10.827197921178"/>
    <s v="Qty / 1,000"/>
    <m/>
    <s v="Private-Lighting"/>
    <s v="lighting"/>
    <n v="1"/>
    <n v="1"/>
    <s v="Lighting"/>
    <n v="0.99989942556735301"/>
    <n v="1.019640158801"/>
    <n v="3843.2674266796598"/>
    <n v="0.70089860587949204"/>
    <n v="0.71"/>
    <n v="2728.71987294256"/>
    <n v="0.49763801017443998"/>
    <n v="4618"/>
    <n v="1.02"/>
    <n v="1.04"/>
    <n v="1.2E-2"/>
    <n v="0.81"/>
    <n v="15.158077089649201"/>
    <d v="1900-01-09T19:51:10"/>
    <n v="43356"/>
    <n v="0.83202588542199996"/>
    <n v="45.214910902113601"/>
    <n v="0"/>
    <n v="29544.390135800779"/>
  </r>
  <r>
    <s v="STND-60849"/>
    <s v="Rana Meal Solutions, LLC"/>
    <s v="Rana Meal Solutions LLC - 550 S Spitzer Road -  Bartlett"/>
    <s v="Retrofit of Existing Indoor Fixtures to LED"/>
    <s v="Indoor Lighting"/>
    <s v="Manufacturing"/>
    <n v="0"/>
    <n v="4394.7659999999996"/>
    <n v="0.78595899999999996"/>
    <x v="0"/>
    <x v="0"/>
    <n v="10.827197921178"/>
    <s v="Qty / 1,000"/>
    <m/>
    <s v="Private-Lighting"/>
    <s v="lighting"/>
    <n v="1"/>
    <n v="1"/>
    <s v="Lighting"/>
    <n v="0.99989942556735301"/>
    <n v="1.019640158801"/>
    <n v="4394.3239989029298"/>
    <n v="0.80139535957107799"/>
    <n v="0.71"/>
    <n v="3119.9700392210798"/>
    <n v="0.56899070529546503"/>
    <n v="4618"/>
    <n v="1.02"/>
    <n v="1.04"/>
    <n v="1.2E-2"/>
    <n v="0.81"/>
    <n v="15.158077089649201"/>
    <d v="1900-01-09T19:51:10"/>
    <n v="43356"/>
    <n v="0.951324026081527"/>
    <n v="51.697929398858001"/>
    <n v="0"/>
    <n v="33780.53312279212"/>
  </r>
  <r>
    <s v="STND-60849"/>
    <s v="Rana Meal Solutions, LLC"/>
    <s v="Rana Meal Solutions LLC - 550 S Spitzer Road -  Bartlett"/>
    <s v="Retrofit of Existing Indoor Fixtures to LED"/>
    <s v="Indoor Lighting"/>
    <s v="Manufacturing"/>
    <n v="0"/>
    <n v="3523.3490000000002"/>
    <n v="0.63011499999999998"/>
    <x v="0"/>
    <x v="0"/>
    <n v="10.827197921178"/>
    <s v="Qty / 1,000"/>
    <m/>
    <s v="Private-Lighting"/>
    <s v="lighting"/>
    <n v="1"/>
    <n v="1"/>
    <s v="Lighting"/>
    <n v="0.99989942556735301"/>
    <n v="1.019640158801"/>
    <n v="3522.9946411733099"/>
    <n v="0.64249055866289495"/>
    <n v="0.71"/>
    <n v="2501.3261952330499"/>
    <n v="0.456168296650655"/>
    <n v="4618"/>
    <n v="1.02"/>
    <n v="1.04"/>
    <n v="1.2E-2"/>
    <n v="0.81"/>
    <n v="15.158077089649201"/>
    <d v="1900-01-09T19:51:10"/>
    <n v="43356"/>
    <n v="0.76269059670334105"/>
    <n v="41.446995778509503"/>
    <n v="0"/>
    <n v="27082.353781215352"/>
  </r>
  <r>
    <s v="STND-60850"/>
    <s v="Commerce Plaza Property, L.L.C."/>
    <s v="Commerce Plaza Property LLC - 2015 Spring Rd STE 125 - Oakbrook"/>
    <s v="Occupancy Sensors"/>
    <s v="Indoor Lighting"/>
    <s v="Office"/>
    <n v="0"/>
    <n v="9460.8289999999997"/>
    <n v="-1.206"/>
    <x v="0"/>
    <x v="0"/>
    <n v="8"/>
    <s v="Qty / 1,000"/>
    <m/>
    <s v="Private-Lighting"/>
    <s v="lighting"/>
    <n v="3"/>
    <n v="1"/>
    <s v="Lighting"/>
    <n v="0.91633259480590001"/>
    <n v="1.30467645558681"/>
    <n v="8669.2659865849091"/>
    <n v="-1.5734398054376899"/>
    <n v="0.71"/>
    <n v="6155.1788504752803"/>
    <n v="-1.11714226186076"/>
    <n v="2885"/>
    <n v="1.165"/>
    <n v="1.3779999999999999"/>
    <n v="2.5499999999999998E-2"/>
    <n v="0.55000000000000004"/>
    <n v="24.263431542460999"/>
    <d v="1900-01-16T07:56:40"/>
    <n v="43313"/>
    <n v="-2.85457149027157"/>
    <n v="189.75646580078501"/>
    <n v="0"/>
    <n v="49241.430803802243"/>
  </r>
  <r>
    <s v="STND-60850"/>
    <s v="Commerce Plaza Property, L.L.C."/>
    <s v="Commerce Plaza Property LLC - 2015 Spring Rd STE 125 - Oakbrook"/>
    <s v="Photocells"/>
    <s v="Outdoor &amp; Garage Lighting"/>
    <s v="Office"/>
    <n v="0"/>
    <n v="2251.1999999999998"/>
    <n v="0"/>
    <x v="0"/>
    <x v="0"/>
    <n v="8"/>
    <s v="Qty / 1,000"/>
    <m/>
    <s v="Private-Lighting"/>
    <s v="lighting"/>
    <n v="3"/>
    <n v="1"/>
    <s v="Lighting"/>
    <n v="0.91633259480590001"/>
    <n v="1.30467645558681"/>
    <n v="2062.8479374270401"/>
    <n v="0"/>
    <n v="0.71"/>
    <n v="1464.6220355732"/>
    <n v="0"/>
    <n v="2885"/>
    <n v="1.165"/>
    <n v="1.3779999999999999"/>
    <n v="2.5499999999999998E-2"/>
    <n v="0.55000000000000004"/>
    <n v="24.263431542460999"/>
    <d v="1900-01-16T07:56:40"/>
    <n v="43313"/>
    <n v="0"/>
    <n v="45.152465583167"/>
    <n v="0"/>
    <n v="11716.9762845856"/>
  </r>
  <r>
    <s v="STND-60850"/>
    <s v="Commerce Plaza Property, L.L.C."/>
    <s v="Commerce Plaza Property LLC - 2015 Spring Rd STE 125 - Oakbrook"/>
    <s v="Outdoor &amp; Garage - LED Fixtures"/>
    <s v="Outdoor &amp; Garage Lighting"/>
    <s v="Exterior"/>
    <n v="0"/>
    <n v="97373.58"/>
    <n v="0"/>
    <x v="0"/>
    <x v="0"/>
    <n v="10.1978380583316"/>
    <s v="Qty / 1,000"/>
    <m/>
    <s v="Private-Lighting"/>
    <s v="lighting"/>
    <n v="3"/>
    <n v="1"/>
    <s v="Lighting"/>
    <n v="0.91633259480590001"/>
    <n v="1.30467645558681"/>
    <n v="89226.585226939904"/>
    <n v="0"/>
    <n v="0.71"/>
    <n v="63350.875511127299"/>
    <n v="0"/>
    <n v="4903"/>
    <n v="1"/>
    <n v="1"/>
    <n v="0"/>
    <n v="0"/>
    <n v="14.276973281664301"/>
    <d v="1900-01-09T04:44:53"/>
    <n v="43313"/>
    <n v="0"/>
    <n v="0"/>
    <n v="0"/>
    <n v="646041.96931600128"/>
  </r>
  <r>
    <s v="STND-60851"/>
    <s v="Structure Properties LLC"/>
    <s v="Structure Properties - 3311 S State Route 31 - Crystal Lake"/>
    <s v="New Indoor LED Fixtures"/>
    <s v="Indoor Lighting"/>
    <s v="Warehouse"/>
    <n v="0"/>
    <n v="15767.936"/>
    <n v="2.4954369999999999"/>
    <x v="0"/>
    <x v="0"/>
    <n v="9.5383441434566993"/>
    <s v="Qty / 1,000"/>
    <m/>
    <s v="Private-Lighting"/>
    <s v="lighting"/>
    <n v="3"/>
    <n v="1"/>
    <s v="Lighting"/>
    <n v="0.91633259480590001"/>
    <n v="1.30467645558681"/>
    <n v="14448.6737096134"/>
    <n v="3.2557379003001699"/>
    <n v="0.71"/>
    <n v="10258.5583338255"/>
    <n v="2.31157390921312"/>
    <n v="5242"/>
    <n v="1"/>
    <n v="1.22"/>
    <n v="1.0999999999999999E-2"/>
    <n v="0.68"/>
    <n v="13.3536818008394"/>
    <d v="1900-01-08T12:55:13"/>
    <n v="43237"/>
    <n v="3.9244670929365602"/>
    <n v="158.93541080574701"/>
    <n v="1"/>
    <n v="97849.659803753369"/>
  </r>
  <r>
    <s v="STND-60852"/>
    <s v="Greater Rockford Airport Authority"/>
    <s v="Chicago Rockford International Airport - 60 Airport Drive - Rockford"/>
    <s v="New Indoor LED Fixtures"/>
    <s v="Indoor Lighting"/>
    <s v="Miscellaneous (24/7)"/>
    <n v="0"/>
    <n v="111259.935"/>
    <n v="12.392462"/>
    <x v="0"/>
    <x v="1"/>
    <n v="6.5651260504201696"/>
    <s v="Qty / 1,000"/>
    <m/>
    <s v="Public-Lighting"/>
    <s v="lighting"/>
    <n v="1"/>
    <n v="1"/>
    <s v="Lighting"/>
    <n v="0.95625781801464005"/>
    <n v="1.47347312606477"/>
    <n v="106393.182675551"/>
    <n v="18.259959722778799"/>
    <n v="0.71"/>
    <n v="75539.159699640906"/>
    <n v="12.964571403173"/>
    <n v="7616"/>
    <n v="1.1100000000000001"/>
    <n v="1.29"/>
    <n v="2.1999999999999999E-2"/>
    <n v="0.76"/>
    <n v="9.1911764705882408"/>
    <d v="1900-01-05T13:33:47"/>
    <n v="43266"/>
    <n v="18.625009917155101"/>
    <n v="2108.6937106865898"/>
    <n v="0"/>
    <n v="495924.10517096194"/>
  </r>
  <r>
    <s v="STND-60852"/>
    <s v="Greater Rockford Airport Authority"/>
    <s v="Chicago Rockford International Airport - 60 Airport Drive - Rockford"/>
    <s v="New Indoor LED Fixtures"/>
    <s v="Indoor Lighting"/>
    <s v="Miscellaneous (24/7)"/>
    <n v="0"/>
    <n v="3850.116"/>
    <n v="0.42883700000000002"/>
    <x v="0"/>
    <x v="1"/>
    <n v="6.5651260504201696"/>
    <s v="Qty / 1,000"/>
    <m/>
    <s v="Public-Lighting"/>
    <s v="lighting"/>
    <n v="1"/>
    <n v="1"/>
    <s v="Lighting"/>
    <n v="0.95625781801464005"/>
    <n v="1.47347312606477"/>
    <n v="3681.70352526325"/>
    <n v="0.63187979496223601"/>
    <n v="0.71"/>
    <n v="2614.0095029369099"/>
    <n v="0.44863465442318801"/>
    <n v="7616"/>
    <n v="1.1100000000000001"/>
    <n v="1.29"/>
    <n v="2.1999999999999999E-2"/>
    <n v="0.76"/>
    <n v="9.1911764705882408"/>
    <d v="1900-01-05T13:33:47"/>
    <n v="43266"/>
    <n v="0.64451223476360298"/>
    <n v="72.970700500713093"/>
    <n v="0"/>
    <n v="17161.301883776985"/>
  </r>
  <r>
    <s v="STND-60852"/>
    <s v="Greater Rockford Airport Authority"/>
    <s v="Chicago Rockford International Airport - 60 Airport Drive - Rockford"/>
    <s v="New Indoor LED Fixtures"/>
    <s v="Indoor Lighting"/>
    <s v="Miscellaneous (24/7)"/>
    <n v="0"/>
    <n v="36721.305999999997"/>
    <n v="4.090128"/>
    <x v="0"/>
    <x v="1"/>
    <n v="6.5651260504201696"/>
    <s v="Qty / 1,000"/>
    <m/>
    <s v="Public-Lighting"/>
    <s v="lighting"/>
    <n v="1"/>
    <n v="1"/>
    <s v="Lighting"/>
    <n v="0.95625781801464005"/>
    <n v="1.47347312606477"/>
    <n v="35115.035950207901"/>
    <n v="6.0266936901650299"/>
    <n v="0.71"/>
    <n v="24931.675524647599"/>
    <n v="4.2789525200171701"/>
    <n v="7616"/>
    <n v="1.1100000000000001"/>
    <n v="1.29"/>
    <n v="2.1999999999999999E-2"/>
    <n v="0.76"/>
    <n v="9.1911764705882408"/>
    <d v="1900-01-05T13:33:47"/>
    <n v="43266"/>
    <n v="6.1471783865412402"/>
    <n v="695.97368549961595"/>
    <n v="0"/>
    <n v="163679.59246748689"/>
  </r>
  <r>
    <s v="STND-60852"/>
    <s v="Greater Rockford Airport Authority"/>
    <s v="Chicago Rockford International Airport - 60 Airport Drive - Rockford"/>
    <s v="New Indoor LED Fixtures"/>
    <s v="Indoor Lighting"/>
    <s v="Miscellaneous (24/7)"/>
    <n v="0"/>
    <n v="1629.9760000000001"/>
    <n v="0.18155199999999999"/>
    <x v="0"/>
    <x v="1"/>
    <n v="6.5651260504201696"/>
    <s v="Qty / 1,000"/>
    <m/>
    <s v="Public-Lighting"/>
    <s v="lighting"/>
    <n v="1"/>
    <n v="1"/>
    <s v="Lighting"/>
    <n v="0.95625781801464005"/>
    <n v="1.47347312606477"/>
    <n v="1558.67729317623"/>
    <n v="0.26751199298331102"/>
    <n v="0.71"/>
    <n v="1106.6608781551199"/>
    <n v="0.18993351501815001"/>
    <n v="7616"/>
    <n v="1.1100000000000001"/>
    <n v="1.29"/>
    <n v="2.1999999999999999E-2"/>
    <n v="0.76"/>
    <n v="9.1911764705882408"/>
    <d v="1900-01-05T13:33:47"/>
    <n v="43266"/>
    <n v="0.27286004996257701"/>
    <n v="30.892703107997399"/>
    <n v="0"/>
    <n v="7265.3681601570388"/>
  </r>
  <r>
    <s v="STND-60852"/>
    <s v="Greater Rockford Airport Authority"/>
    <s v="Chicago Rockford International Airport - 60 Airport Drive - Rockford"/>
    <s v="New Indoor LED Fixtures"/>
    <s v="Indoor Lighting"/>
    <s v="Miscellaneous (24/7)"/>
    <n v="0"/>
    <n v="23231.846000000001"/>
    <n v="2.5876320000000002"/>
    <x v="0"/>
    <x v="1"/>
    <n v="6.5651260504201696"/>
    <s v="Qty / 1,000"/>
    <m/>
    <s v="Public-Lighting"/>
    <s v="lighting"/>
    <n v="1"/>
    <n v="1"/>
    <s v="Lighting"/>
    <n v="0.95625781801464005"/>
    <n v="1.47347312606477"/>
    <n v="22215.634364412101"/>
    <n v="3.8128062121452202"/>
    <n v="0.71"/>
    <n v="15773.1003987326"/>
    <n v="2.70709241062311"/>
    <n v="7616"/>
    <n v="1.1100000000000001"/>
    <n v="1.29"/>
    <n v="2.1999999999999999E-2"/>
    <n v="0.76"/>
    <n v="9.1911764705882408"/>
    <d v="1900-01-05T13:33:47"/>
    <n v="43266"/>
    <n v="3.88903122413834"/>
    <n v="440.30987028564601"/>
    <n v="0"/>
    <n v="103552.39232361216"/>
  </r>
  <r>
    <s v="STND-60852"/>
    <s v="Greater Rockford Airport Authority"/>
    <s v="Chicago Rockford International Airport - 60 Airport Drive - Rockford"/>
    <s v="New Indoor LED Fixtures"/>
    <s v="Indoor Lighting"/>
    <s v="Miscellaneous (24/7)"/>
    <n v="0"/>
    <n v="130304.429"/>
    <n v="14.513693999999999"/>
    <x v="0"/>
    <x v="1"/>
    <n v="6.5651260504201696"/>
    <s v="Qty / 1,000"/>
    <m/>
    <s v="Public-Lighting"/>
    <s v="lighting"/>
    <n v="1"/>
    <n v="1"/>
    <s v="Lighting"/>
    <n v="0.95625781801464005"/>
    <n v="1.47347312606477"/>
    <n v="124604.628953184"/>
    <n v="21.385538068927399"/>
    <n v="0.71"/>
    <n v="88469.2865567603"/>
    <n v="15.1837320289385"/>
    <n v="7616"/>
    <n v="1.1100000000000001"/>
    <n v="1.29"/>
    <n v="2.1999999999999999E-2"/>
    <n v="0.76"/>
    <n v="9.1911764705882408"/>
    <d v="1900-01-05T13:33:47"/>
    <n v="43266"/>
    <n v="21.813074325711401"/>
    <n v="2469.6412945676002"/>
    <n v="0"/>
    <n v="580812.01783587399"/>
  </r>
  <r>
    <s v="STND-60852"/>
    <s v="Greater Rockford Airport Authority"/>
    <s v="Chicago Rockford International Airport - 60 Airport Drive - Rockford"/>
    <s v="Outdoor &amp; Garage - LED Fixtures"/>
    <s v="Outdoor &amp; Garage Lighting"/>
    <s v="Exterior"/>
    <n v="0"/>
    <n v="2216.1559999999999"/>
    <n v="0"/>
    <x v="0"/>
    <x v="1"/>
    <n v="10.1978380583316"/>
    <s v="Qty / 1,000"/>
    <m/>
    <s v="Public-Lighting"/>
    <s v="lighting"/>
    <n v="1"/>
    <n v="1"/>
    <s v="Lighting"/>
    <n v="0.95625781801464005"/>
    <n v="1.47347312606477"/>
    <n v="2119.2165009400501"/>
    <n v="0"/>
    <n v="0.71"/>
    <n v="1504.6437156674399"/>
    <n v="0"/>
    <n v="4903"/>
    <n v="1"/>
    <n v="1"/>
    <n v="0"/>
    <n v="0"/>
    <n v="14.276973281664301"/>
    <d v="1900-01-09T04:44:53"/>
    <n v="43266"/>
    <n v="0"/>
    <n v="0"/>
    <n v="0"/>
    <n v="15344.11294786289"/>
  </r>
  <r>
    <s v="STND-60852"/>
    <s v="Greater Rockford Airport Authority"/>
    <s v="Chicago Rockford International Airport - 60 Airport Drive - Rockford"/>
    <s v="Outdoor &amp; Garage - LED Fixtures"/>
    <s v="Outdoor &amp; Garage Lighting"/>
    <s v="Exterior"/>
    <n v="0"/>
    <n v="8065.4350000000004"/>
    <n v="0"/>
    <x v="0"/>
    <x v="1"/>
    <n v="10.1978380583316"/>
    <s v="Qty / 1,000"/>
    <m/>
    <s v="Public-Lighting"/>
    <s v="lighting"/>
    <n v="1"/>
    <n v="1"/>
    <s v="Lighting"/>
    <n v="0.95625781801464005"/>
    <n v="1.47347312606477"/>
    <n v="7712.6352744389096"/>
    <n v="0"/>
    <n v="0.71"/>
    <n v="5475.9710448516198"/>
    <n v="0"/>
    <n v="4903"/>
    <n v="1"/>
    <n v="1"/>
    <n v="0"/>
    <n v="0"/>
    <n v="14.276973281664301"/>
    <d v="1900-01-09T04:44:53"/>
    <n v="43266"/>
    <n v="0"/>
    <n v="0"/>
    <n v="0"/>
    <n v="55843.065927509706"/>
  </r>
  <r>
    <s v="STND-60852"/>
    <s v="Greater Rockford Airport Authority"/>
    <s v="Chicago Rockford International Airport - 60 Airport Drive - Rockford"/>
    <s v="Outdoor &amp; Garage - LED Fixtures"/>
    <s v="Outdoor &amp; Garage Lighting"/>
    <s v="Exterior"/>
    <n v="0"/>
    <n v="11031.75"/>
    <n v="0"/>
    <x v="0"/>
    <x v="1"/>
    <n v="10.1978380583316"/>
    <s v="Qty / 1,000"/>
    <m/>
    <s v="Public-Lighting"/>
    <s v="lighting"/>
    <n v="1"/>
    <n v="1"/>
    <s v="Lighting"/>
    <n v="0.95625781801464005"/>
    <n v="1.47347312606477"/>
    <n v="10549.197183883"/>
    <n v="0"/>
    <n v="0.71"/>
    <n v="7489.9300005569303"/>
    <n v="0"/>
    <n v="4903"/>
    <n v="1"/>
    <n v="1"/>
    <n v="0"/>
    <n v="0"/>
    <n v="14.276973281664301"/>
    <d v="1900-01-09T04:44:53"/>
    <n v="43266"/>
    <n v="0"/>
    <n v="0"/>
    <n v="0"/>
    <n v="76381.093213919085"/>
  </r>
  <r>
    <s v="STND-60852"/>
    <s v="Greater Rockford Airport Authority"/>
    <s v="Chicago Rockford International Airport - 60 Airport Drive - Rockford"/>
    <s v="Outdoor &amp; Garage - LED Fixtures"/>
    <s v="Outdoor &amp; Garage Lighting"/>
    <s v="Exterior"/>
    <n v="0"/>
    <n v="3383.07"/>
    <n v="0"/>
    <x v="0"/>
    <x v="1"/>
    <n v="10.1978380583316"/>
    <s v="Qty / 1,000"/>
    <m/>
    <s v="Public-Lighting"/>
    <s v="lighting"/>
    <n v="1"/>
    <n v="1"/>
    <s v="Lighting"/>
    <n v="0.95625781801464005"/>
    <n v="1.47347312606477"/>
    <n v="3235.08713639079"/>
    <n v="0"/>
    <n v="0.71"/>
    <n v="2296.9118668374599"/>
    <n v="0"/>
    <n v="4903"/>
    <n v="1"/>
    <n v="1"/>
    <n v="0"/>
    <n v="0"/>
    <n v="14.276973281664301"/>
    <d v="1900-01-09T04:44:53"/>
    <n v="43266"/>
    <n v="0"/>
    <n v="0"/>
    <n v="0"/>
    <n v="23423.535252268532"/>
  </r>
  <r>
    <s v="STND-60852"/>
    <s v="Greater Rockford Airport Authority"/>
    <s v="Chicago Rockford International Airport - 60 Airport Drive - Rockford"/>
    <s v="Photocells"/>
    <s v="Outdoor &amp; Garage Lighting"/>
    <s v="Miscellaneous (24/7)"/>
    <n v="0"/>
    <n v="28"/>
    <n v="0"/>
    <x v="0"/>
    <x v="1"/>
    <n v="8"/>
    <s v="Qty / 1,000"/>
    <m/>
    <s v="Public-Lighting"/>
    <s v="lighting"/>
    <n v="1"/>
    <n v="1"/>
    <s v="Lighting"/>
    <n v="0.95625781801464005"/>
    <n v="1.47347312606477"/>
    <n v="26.7752189044099"/>
    <n v="0"/>
    <n v="0.71"/>
    <n v="19.010405422131001"/>
    <n v="0"/>
    <n v="7616"/>
    <n v="1.1100000000000001"/>
    <n v="1.29"/>
    <n v="2.1999999999999999E-2"/>
    <n v="0.76"/>
    <n v="9.1911764705882408"/>
    <d v="1900-01-05T13:33:47"/>
    <n v="43266"/>
    <n v="0"/>
    <n v="0.53068001432163803"/>
    <n v="0"/>
    <n v="152.08324337704801"/>
  </r>
  <r>
    <s v="STND-60852"/>
    <s v="Greater Rockford Airport Authority"/>
    <s v="Chicago Rockford International Airport - 60 Airport Drive - Rockford"/>
    <s v="Photocells"/>
    <s v="Outdoor &amp; Garage Lighting"/>
    <s v="Miscellaneous (24/7)"/>
    <n v="0"/>
    <n v="67.2"/>
    <n v="0"/>
    <x v="0"/>
    <x v="1"/>
    <n v="8"/>
    <s v="Qty / 1,000"/>
    <m/>
    <s v="Public-Lighting"/>
    <s v="lighting"/>
    <n v="1"/>
    <n v="1"/>
    <s v="Lighting"/>
    <n v="0.95625781801464005"/>
    <n v="1.47347312606477"/>
    <n v="64.260525370583807"/>
    <n v="0"/>
    <n v="0.71"/>
    <n v="45.624973013114499"/>
    <n v="0"/>
    <n v="7616"/>
    <n v="1.1100000000000001"/>
    <n v="1.29"/>
    <n v="2.1999999999999999E-2"/>
    <n v="0.76"/>
    <n v="9.1911764705882408"/>
    <d v="1900-01-05T13:33:47"/>
    <n v="43266"/>
    <n v="0"/>
    <n v="1.2736320343719301"/>
    <n v="0"/>
    <n v="364.99978410491599"/>
  </r>
  <r>
    <s v="STND-60853"/>
    <s v="Dick's Sporting Goods, Inc."/>
    <s v="Dick's Sporting Goods Inc - 3436 Shoppers Dr - McHenry"/>
    <s v="New Indoor LED Fixtures"/>
    <s v="Indoor Lighting"/>
    <s v="Retail (mall/dept. store)"/>
    <n v="0"/>
    <n v="272544.962"/>
    <n v="55.283178999999997"/>
    <x v="0"/>
    <x v="0"/>
    <n v="9.1274187659729797"/>
    <s v="Qty / 1,000"/>
    <m/>
    <s v="Private-Lighting"/>
    <s v="lighting"/>
    <n v="2"/>
    <n v="1"/>
    <s v="Lighting"/>
    <n v="0.97902139861649395"/>
    <n v="0.93591656730105399"/>
    <n v="266827.34988311899"/>
    <n v="51.740443119169697"/>
    <n v="0.71"/>
    <n v="189447.418417015"/>
    <n v="36.735714614610501"/>
    <n v="5478"/>
    <n v="1.1200000000000001"/>
    <n v="1.31"/>
    <n v="2.1999999999999999E-2"/>
    <n v="0.95"/>
    <n v="12.7783862723622"/>
    <d v="1900-01-08T03:03:29"/>
    <n v="43317"/>
    <n v="41.575285752647403"/>
    <n v="5241.25151556127"/>
    <n v="0"/>
    <n v="1729165.9220245979"/>
  </r>
  <r>
    <s v="STND-60854"/>
    <s v="Limerick Lounge Inc"/>
    <s v="Joe Fisher Limerick Lounge Inc - 912 Toft Ave - Antioch"/>
    <s v="New Indoor LED Fixtures"/>
    <s v="Indoor Lighting"/>
    <s v="Restaurant"/>
    <n v="0"/>
    <n v="3624.047"/>
    <n v="0.49528499999999998"/>
    <x v="0"/>
    <x v="0"/>
    <n v="8.9750493627714896"/>
    <s v="Qty / 1,000"/>
    <m/>
    <s v="Private-Lighting"/>
    <s v="lighting"/>
    <n v="3"/>
    <n v="1"/>
    <s v="Lighting"/>
    <n v="0.91633259480590001"/>
    <n v="1.30467645558681"/>
    <n v="3320.8323912085398"/>
    <n v="0.64618667830531096"/>
    <n v="0.71"/>
    <n v="2357.7909977580598"/>
    <n v="0.45879254159677102"/>
    <n v="5571"/>
    <n v="1.17"/>
    <n v="1.31"/>
    <n v="2.1000000000000001E-2"/>
    <n v="0.68"/>
    <n v="12.565069107880101"/>
    <d v="1900-01-07T23:24:04"/>
    <n v="43240"/>
    <n v="0.72540040222868396"/>
    <n v="59.604683944768603"/>
    <n v="1"/>
    <n v="21161.290591976831"/>
  </r>
  <r>
    <s v="STND-60855"/>
    <s v="Dick's Sporting Goods, Inc."/>
    <s v="Dick's Sporting Goods Inc - 7370 W 191st St - Tinley Park"/>
    <s v="New Indoor LED Fixtures"/>
    <s v="Indoor Lighting"/>
    <s v="Retail (mall/dept. store)"/>
    <n v="0"/>
    <n v="257856.91"/>
    <n v="52.303846"/>
    <x v="0"/>
    <x v="0"/>
    <n v="9.1274187659729797"/>
    <s v="Qty / 1,000"/>
    <m/>
    <s v="Private-Lighting"/>
    <s v="lighting"/>
    <n v="2"/>
    <n v="1"/>
    <s v="Lighting"/>
    <n v="0.97902139861649395"/>
    <n v="0.93591656730105399"/>
    <n v="252447.432671127"/>
    <n v="48.952036004962899"/>
    <n v="0.71"/>
    <n v="179237.67719650001"/>
    <n v="34.755945563523703"/>
    <n v="5478"/>
    <n v="1.1200000000000001"/>
    <n v="1.31"/>
    <n v="2.1999999999999999E-2"/>
    <n v="0.95"/>
    <n v="12.7783862723622"/>
    <d v="1900-01-08T03:03:29"/>
    <n v="43322"/>
    <n v="39.334701490528701"/>
    <n v="4958.7888560399997"/>
    <n v="0"/>
    <n v="1635977.3384127414"/>
  </r>
  <r>
    <s v="STND-60857"/>
    <s v="Dick's Sporting Goods, Inc."/>
    <s v="Dick's Sporting Goods Inc - 2054 N State Rte 50 - Bourbonnais"/>
    <s v="New Indoor LED Fixtures"/>
    <s v="Indoor Lighting"/>
    <s v="Retail (mall/dept. store)"/>
    <n v="0"/>
    <n v="256973.41800000001"/>
    <n v="52.124637999999997"/>
    <x v="0"/>
    <x v="0"/>
    <n v="9.1274187659729797"/>
    <s v="Qty / 1,000"/>
    <m/>
    <s v="Private-Lighting"/>
    <s v="lighting"/>
    <n v="2"/>
    <n v="1"/>
    <s v="Lighting"/>
    <n v="0.97902139861649395"/>
    <n v="0.93591656730105399"/>
    <n v="251582.47509762101"/>
    <n v="48.784312268770101"/>
    <n v="0.71"/>
    <n v="178623.55731931099"/>
    <n v="34.6368617108267"/>
    <n v="5478"/>
    <n v="1.1200000000000001"/>
    <n v="1.31"/>
    <n v="2.1999999999999999E-2"/>
    <n v="0.95"/>
    <n v="12.7783862723622"/>
    <d v="1900-01-08T03:03:29"/>
    <n v="43324"/>
    <n v="39.1999295048373"/>
    <n v="4941.7986179889804"/>
    <n v="0"/>
    <n v="1630372.0091211293"/>
  </r>
  <r>
    <s v="STND-60860"/>
    <s v="LaMonica Beverages, Inc."/>
    <s v="LaMonica Beverage Inc - 4050 Rock Valley Pkwy - Loves Park"/>
    <s v="New Indoor LED Fixtures"/>
    <s v="Indoor Lighting"/>
    <s v="Warehouse"/>
    <n v="0"/>
    <n v="118705.09"/>
    <n v="18.786292"/>
    <x v="0"/>
    <x v="0"/>
    <n v="9.5383441434566993"/>
    <s v="Qty / 1,000"/>
    <m/>
    <s v="Private-Lighting"/>
    <s v="lighting"/>
    <n v="2"/>
    <n v="1"/>
    <s v="Lighting"/>
    <n v="0.97902139861649395"/>
    <n v="0.93591656730105399"/>
    <n v="116214.823234697"/>
    <n v="17.582401920955199"/>
    <n v="0.71"/>
    <n v="82512.524496634695"/>
    <n v="12.4835053638782"/>
    <n v="5242"/>
    <n v="1"/>
    <n v="1.22"/>
    <n v="1.0999999999999999E-2"/>
    <n v="0.68"/>
    <n v="13.3536818008394"/>
    <d v="1900-01-08T12:55:13"/>
    <n v="43338"/>
    <n v="21.193830666532399"/>
    <n v="1278.3630555816601"/>
    <n v="0"/>
    <n v="787032.85479430296"/>
  </r>
  <r>
    <s v="STND-60860"/>
    <s v="LaMonica Beverages, Inc."/>
    <s v="LaMonica Beverage Inc - 4050 Rock Valley Pkwy - Loves Park"/>
    <s v="New Indoor LED Fixtures"/>
    <s v="Indoor Lighting"/>
    <s v="Warehouse"/>
    <n v="0"/>
    <n v="1918.5719999999999"/>
    <n v="0.30363400000000001"/>
    <x v="0"/>
    <x v="0"/>
    <n v="9.5383441434566993"/>
    <s v="Qty / 1,000"/>
    <m/>
    <s v="Private-Lighting"/>
    <s v="lighting"/>
    <n v="2"/>
    <n v="1"/>
    <s v="Lighting"/>
    <n v="0.97902139861649395"/>
    <n v="0.93591656730105399"/>
    <n v="1878.3230427864401"/>
    <n v="0.28417609099588798"/>
    <n v="0.71"/>
    <n v="1333.60936037837"/>
    <n v="0.20176502460708101"/>
    <n v="5242"/>
    <n v="1"/>
    <n v="1.22"/>
    <n v="1.0999999999999999E-2"/>
    <n v="0.68"/>
    <n v="13.3536818008394"/>
    <d v="1900-01-08T12:55:13"/>
    <n v="43338"/>
    <n v="0.34254591489378999"/>
    <n v="20.661553470650901"/>
    <n v="0"/>
    <n v="12720.42503222406"/>
  </r>
  <r>
    <s v="STND-60860"/>
    <s v="LaMonica Beverages, Inc."/>
    <s v="LaMonica Beverage Inc - 4050 Rock Valley Pkwy - Loves Park"/>
    <s v="New Indoor LED Fixtures"/>
    <s v="Indoor Lighting"/>
    <s v="Warehouse"/>
    <n v="0"/>
    <n v="5378.2920000000004"/>
    <n v="0.85116999999999998"/>
    <x v="0"/>
    <x v="0"/>
    <n v="9.5383441434566993"/>
    <s v="Qty / 1,000"/>
    <m/>
    <s v="Private-Lighting"/>
    <s v="lighting"/>
    <n v="2"/>
    <n v="1"/>
    <s v="Lighting"/>
    <n v="0.97902139861649395"/>
    <n v="0.93591656730105399"/>
    <n v="5265.4629560079002"/>
    <n v="0.79662410458963795"/>
    <n v="0.71"/>
    <n v="3738.4786987656098"/>
    <n v="0.56560311425864296"/>
    <n v="5242"/>
    <n v="1"/>
    <n v="1.22"/>
    <n v="1.0999999999999999E-2"/>
    <n v="0.68"/>
    <n v="13.3536818008394"/>
    <d v="1900-01-08T12:55:13"/>
    <n v="43338"/>
    <n v="0.96025084931248506"/>
    <n v="57.920092516086903"/>
    <n v="0"/>
    <n v="35658.896401808575"/>
  </r>
  <r>
    <s v="STND-60860"/>
    <s v="LaMonica Beverages, Inc."/>
    <s v="LaMonica Beverage Inc - 4050 Rock Valley Pkwy - Loves Park"/>
    <s v="New Indoor LED Fixtures"/>
    <s v="Indoor Lighting"/>
    <s v="Warehouse"/>
    <n v="0"/>
    <n v="10971.505999999999"/>
    <n v="1.736353"/>
    <x v="0"/>
    <x v="0"/>
    <n v="9.5383441434566993"/>
    <s v="Qty / 1,000"/>
    <m/>
    <s v="Private-Lighting"/>
    <s v="lighting"/>
    <n v="2"/>
    <n v="1"/>
    <s v="Lighting"/>
    <n v="0.97902139861649395"/>
    <n v="0.93591656730105399"/>
    <n v="10741.3391490493"/>
    <n v="1.6250815393828899"/>
    <n v="0.71"/>
    <n v="7626.3507958249702"/>
    <n v="1.15380789296185"/>
    <n v="5242"/>
    <n v="1"/>
    <n v="1.22"/>
    <n v="1.0999999999999999E-2"/>
    <n v="0.68"/>
    <n v="13.3536818008394"/>
    <d v="1900-01-08T12:55:13"/>
    <n v="43338"/>
    <n v="1.9588736009919101"/>
    <n v="118.154730639542"/>
    <n v="0"/>
    <n v="72742.758449303437"/>
  </r>
  <r>
    <s v="STND-60860"/>
    <s v="LaMonica Beverages, Inc."/>
    <s v="LaMonica Beverage Inc - 4050 Rock Valley Pkwy - Loves Park"/>
    <s v="Occupancy Sensors"/>
    <s v="Indoor Lighting"/>
    <s v="Warehouse"/>
    <n v="0"/>
    <n v="10145.156999999999"/>
    <n v="5.2141820000000001"/>
    <x v="0"/>
    <x v="0"/>
    <n v="8"/>
    <s v="Qty / 1,000"/>
    <m/>
    <s v="Private-Lighting"/>
    <s v="lighting"/>
    <n v="2"/>
    <n v="1"/>
    <s v="Lighting"/>
    <n v="0.97902139861649395"/>
    <n v="0.93591656730105399"/>
    <n v="9932.3257953239099"/>
    <n v="4.8800393187229396"/>
    <n v="0.71"/>
    <n v="7051.95131467997"/>
    <n v="3.4648279162932898"/>
    <n v="5242"/>
    <n v="1"/>
    <n v="1.22"/>
    <n v="1.0999999999999999E-2"/>
    <n v="0.68"/>
    <n v="13.3536818008394"/>
    <d v="1900-01-08T12:55:13"/>
    <n v="43338"/>
    <n v="7.5472306197385404"/>
    <n v="109.255583748563"/>
    <n v="0"/>
    <n v="56415.61051743976"/>
  </r>
  <r>
    <s v="STND-60861"/>
    <s v="Village of Lake in the Hills"/>
    <s v="Village of Lake in the Hills (600 Building) - 600 Harvest Gate - Lake in the Hills"/>
    <s v="New Indoor LED Fixtures"/>
    <s v="Indoor Lighting"/>
    <s v="Miscellaneous"/>
    <n v="0"/>
    <n v="4707.0150000000003"/>
    <n v="1.008086"/>
    <x v="0"/>
    <x v="1"/>
    <n v="14.797277300976599"/>
    <s v="Qty / 1,000"/>
    <m/>
    <s v="Public-Lighting"/>
    <s v="lighting"/>
    <n v="3"/>
    <n v="1"/>
    <s v="Lighting"/>
    <n v="0.99829244462109001"/>
    <n v="0.987374621353864"/>
    <n v="4698.9775112181396"/>
    <n v="0.99535853254213202"/>
    <n v="0.71"/>
    <n v="3336.27403296488"/>
    <n v="0.70670455810491295"/>
    <n v="3379"/>
    <n v="1.0900000000000001"/>
    <n v="1.36"/>
    <n v="2.1999999999999999E-2"/>
    <n v="0.57999999999999996"/>
    <n v="20.7161882213673"/>
    <d v="1900-01-13T19:08:05"/>
    <n v="43297"/>
    <n v="1.26186426539317"/>
    <n v="94.841747932843205"/>
    <n v="0"/>
    <n v="49367.772017828873"/>
  </r>
  <r>
    <s v="STND-60861"/>
    <s v="Village of Lake in the Hills"/>
    <s v="Village of Lake in the Hills (600 Building) - 600 Harvest Gate - Lake in the Hills"/>
    <s v="New Indoor LED Fixtures"/>
    <s v="Indoor Lighting"/>
    <s v="Miscellaneous"/>
    <n v="0"/>
    <n v="2312.9929999999999"/>
    <n v="0.49536599999999997"/>
    <x v="0"/>
    <x v="1"/>
    <n v="14.797277300976599"/>
    <s v="Qty / 1,000"/>
    <m/>
    <s v="Public-Lighting"/>
    <s v="lighting"/>
    <n v="3"/>
    <n v="1"/>
    <s v="Lighting"/>
    <n v="0.99829244462109001"/>
    <n v="0.987374621353864"/>
    <n v="2309.04343636147"/>
    <n v="0.48911181668157799"/>
    <n v="0.71"/>
    <n v="1639.42083981664"/>
    <n v="0.34726938984392097"/>
    <n v="3379"/>
    <n v="1.0900000000000001"/>
    <n v="1.36"/>
    <n v="2.1999999999999999E-2"/>
    <n v="0.57999999999999996"/>
    <n v="20.7161882213673"/>
    <d v="1900-01-13T19:08:05"/>
    <n v="43297"/>
    <n v="0.62007076151315699"/>
    <n v="46.604546421974597"/>
    <n v="0"/>
    <n v="24258.96477976676"/>
  </r>
  <r>
    <s v="STND-60861"/>
    <s v="Village of Lake in the Hills"/>
    <s v="Village of Lake in the Hills (600 Building) - 600 Harvest Gate - Lake in the Hills"/>
    <s v="Outdoor &amp; Garage - LED Fixtures"/>
    <s v="Outdoor &amp; Garage Lighting"/>
    <s v="Exterior"/>
    <n v="0"/>
    <n v="6104.2349999999997"/>
    <n v="0"/>
    <x v="0"/>
    <x v="1"/>
    <n v="10.1978380583316"/>
    <s v="Qty / 1,000"/>
    <m/>
    <s v="Public-Lighting"/>
    <s v="lighting"/>
    <n v="3"/>
    <n v="1"/>
    <s v="Lighting"/>
    <n v="0.99829244462109001"/>
    <n v="0.987374621353864"/>
    <n v="6093.8116806916196"/>
    <n v="0"/>
    <n v="0.71"/>
    <n v="4326.60629329105"/>
    <n v="0"/>
    <n v="4903"/>
    <n v="1"/>
    <n v="1"/>
    <n v="0"/>
    <n v="0"/>
    <n v="14.276973281664301"/>
    <d v="1900-01-09T04:44:53"/>
    <n v="43297"/>
    <n v="0"/>
    <n v="0"/>
    <n v="0"/>
    <n v="44122.030321140483"/>
  </r>
  <r>
    <s v="STND-60861"/>
    <s v="Village of Lake in the Hills"/>
    <s v="Village of Lake in the Hills (600 Building) - 600 Harvest Gate - Lake in the Hills"/>
    <s v="Outdoor &amp; Garage - LED Retrofits"/>
    <s v="Outdoor &amp; Garage Lighting"/>
    <s v="Exterior"/>
    <n v="0"/>
    <n v="5515.875"/>
    <n v="0"/>
    <x v="0"/>
    <x v="1"/>
    <n v="10.1978380583316"/>
    <s v="Qty / 1,000"/>
    <m/>
    <s v="Public-Lighting"/>
    <s v="lighting"/>
    <n v="3"/>
    <n v="1"/>
    <s v="Lighting"/>
    <n v="0.99829244462109001"/>
    <n v="0.987374621353864"/>
    <n v="5506.4563379743604"/>
    <n v="0"/>
    <n v="0.71"/>
    <n v="3909.5839999617901"/>
    <n v="0"/>
    <n v="4903"/>
    <n v="1"/>
    <n v="1"/>
    <n v="0"/>
    <n v="0"/>
    <n v="14.276973281664301"/>
    <d v="1900-01-09T04:44:53"/>
    <n v="43297"/>
    <n v="0"/>
    <n v="0"/>
    <n v="0"/>
    <n v="39869.304507054629"/>
  </r>
  <r>
    <s v="STND-60862"/>
    <s v="Lake Zurich Community Unit School District 95"/>
    <s v="Lake Zurich High School - 300 Church St - Lake Zurich"/>
    <s v="Outdoor &amp; Garage - LED Fixtures"/>
    <s v="Outdoor &amp; Garage Lighting"/>
    <s v="Exterior"/>
    <n v="0"/>
    <n v="15488.576999999999"/>
    <n v="0"/>
    <x v="0"/>
    <x v="1"/>
    <n v="10.1978380583316"/>
    <s v="Qty / 1,000"/>
    <m/>
    <s v="Public-Lighting"/>
    <s v="lighting"/>
    <n v="3"/>
    <n v="1"/>
    <s v="Lighting"/>
    <n v="0.99829244462109001"/>
    <n v="0.987374621353864"/>
    <n v="15462.129397032"/>
    <n v="0"/>
    <n v="0.71"/>
    <n v="10978.111871892699"/>
    <n v="0"/>
    <n v="4903"/>
    <n v="1"/>
    <n v="1"/>
    <n v="0"/>
    <n v="0"/>
    <n v="14.276973281664301"/>
    <d v="1900-01-09T04:44:53"/>
    <n v="43262"/>
    <n v="0"/>
    <n v="0"/>
    <n v="0"/>
    <n v="111953.00705580933"/>
  </r>
  <r>
    <s v="STND-60862"/>
    <s v="Lake Zurich Community Unit School District 95"/>
    <s v="Lake Zurich High School - 300 Church St - Lake Zurich"/>
    <s v="Outdoor &amp; Garage - LED Fixtures"/>
    <s v="Outdoor &amp; Garage Lighting"/>
    <s v="Exterior"/>
    <n v="0"/>
    <n v="1716.05"/>
    <n v="0"/>
    <x v="0"/>
    <x v="1"/>
    <n v="10.1978380583316"/>
    <s v="Qty / 1,000"/>
    <m/>
    <s v="Public-Lighting"/>
    <s v="lighting"/>
    <n v="3"/>
    <n v="1"/>
    <s v="Lighting"/>
    <n v="0.99829244462109001"/>
    <n v="0.987374621353864"/>
    <n v="1713.1197495920201"/>
    <n v="0"/>
    <n v="0.71"/>
    <n v="1216.31502221034"/>
    <n v="0"/>
    <n v="4903"/>
    <n v="1"/>
    <n v="1"/>
    <n v="0"/>
    <n v="0"/>
    <n v="14.276973281664301"/>
    <d v="1900-01-09T04:44:53"/>
    <n v="43262"/>
    <n v="0"/>
    <n v="0"/>
    <n v="0"/>
    <n v="12403.78362441705"/>
  </r>
  <r>
    <s v="STND-60862"/>
    <s v="Lake Zurich Community Unit School District 95"/>
    <s v="Lake Zurich High School - 300 Church St - Lake Zurich"/>
    <s v="Outdoor &amp; Garage - LED Fixtures"/>
    <s v="Outdoor &amp; Garage Lighting"/>
    <s v="Exterior"/>
    <n v="0"/>
    <n v="3912.5940000000001"/>
    <n v="0"/>
    <x v="0"/>
    <x v="1"/>
    <n v="10.1978380583316"/>
    <s v="Qty / 1,000"/>
    <m/>
    <s v="Public-Lighting"/>
    <s v="lighting"/>
    <n v="3"/>
    <n v="1"/>
    <s v="Lighting"/>
    <n v="0.99829244462109001"/>
    <n v="0.987374621353864"/>
    <n v="3905.9130290698099"/>
    <n v="0"/>
    <n v="0.71"/>
    <n v="2773.1982506395698"/>
    <n v="0"/>
    <n v="4903"/>
    <n v="1"/>
    <n v="1"/>
    <n v="0"/>
    <n v="0"/>
    <n v="14.276973281664301"/>
    <d v="1900-01-09T04:44:53"/>
    <n v="43262"/>
    <n v="0"/>
    <n v="0"/>
    <n v="0"/>
    <n v="28280.626663670821"/>
  </r>
  <r>
    <s v="STND-60863"/>
    <s v="South Suburban Community College District 510"/>
    <s v="South Suburban College - 15800 S State St - South Holland"/>
    <s v="Indoor Networked Lighting Measures"/>
    <s v="Indoor Advanced Lighting"/>
    <s v="College/University"/>
    <n v="0"/>
    <n v="35769.599999999999"/>
    <n v="7.6790000000000001E-3"/>
    <x v="0"/>
    <x v="1"/>
    <n v="14.727540500736399"/>
    <s v="Qty / 1,000"/>
    <m/>
    <s v="Public-Lighting"/>
    <s v="lighting"/>
    <n v="2"/>
    <n v="1"/>
    <s v="Lighting"/>
    <n v="0.98996686498346598"/>
    <n v="2.5626279547341602"/>
    <n v="35410.718773712601"/>
    <n v="1.9678420064403599E-2"/>
    <n v="0.71"/>
    <n v="25141.610329335901"/>
    <n v="1.39716782457266E-2"/>
    <n v="3395"/>
    <n v="1.06"/>
    <n v="1.39"/>
    <n v="0.02"/>
    <n v="0.63"/>
    <n v="20.618556701030901"/>
    <d v="1900-01-13T17:27:39"/>
    <n v="43303"/>
    <n v="2.24716456142556E-2"/>
    <n v="668.12676931533201"/>
    <n v="0"/>
    <n v="370274.08437902707"/>
  </r>
  <r>
    <s v="STND-60863"/>
    <s v="South Suburban Community College District 510"/>
    <s v="South Suburban College - 15800 S State St - South Holland"/>
    <s v="Indoor Networked Lighting Measures"/>
    <s v="Indoor Advanced Lighting"/>
    <s v="College/University"/>
    <n v="0"/>
    <n v="7948.8"/>
    <n v="1.7060000000000001E-3"/>
    <x v="0"/>
    <x v="1"/>
    <n v="14.727540500736399"/>
    <s v="Qty / 1,000"/>
    <m/>
    <s v="Public-Lighting"/>
    <s v="lighting"/>
    <n v="2"/>
    <n v="1"/>
    <s v="Lighting"/>
    <n v="0.98996686498346598"/>
    <n v="2.5626279547341602"/>
    <n v="7869.0486163805699"/>
    <n v="4.3718432907764804E-3"/>
    <n v="0.71"/>
    <n v="5587.0245176302096"/>
    <n v="3.1040087364512998E-3"/>
    <n v="3395"/>
    <n v="1.06"/>
    <n v="1.39"/>
    <n v="0.02"/>
    <n v="0.63"/>
    <n v="20.618556701030901"/>
    <d v="1900-01-13T17:27:39"/>
    <n v="43303"/>
    <n v="4.9923984135851101E-3"/>
    <n v="148.47261540340699"/>
    <n v="0"/>
    <n v="82283.129862006157"/>
  </r>
  <r>
    <s v="STND-60863"/>
    <s v="South Suburban Community College District 510"/>
    <s v="South Suburban College - 15800 S State St - South Holland"/>
    <s v="Indoor Networked Lighting Control System"/>
    <s v="Indoor Advanced Lighting"/>
    <s v="College/University"/>
    <n v="0"/>
    <n v="6726.6"/>
    <n v="3.8628"/>
    <x v="0"/>
    <x v="1"/>
    <n v="15"/>
    <s v="Qty / 1,000"/>
    <m/>
    <s v="Public-Lighting"/>
    <s v="lighting"/>
    <n v="2"/>
    <n v="1"/>
    <s v="Lighting"/>
    <n v="0.98996686498346598"/>
    <n v="2.5626279547341602"/>
    <n v="6659.1111139977802"/>
    <n v="9.8989192635471195"/>
    <n v="0.71"/>
    <n v="4727.9688909384204"/>
    <n v="7.02823267711846"/>
    <n v="3395"/>
    <n v="1.06"/>
    <n v="1.39"/>
    <n v="0.02"/>
    <n v="0.63"/>
    <n v="20.618556701030901"/>
    <d v="1900-01-13T17:27:39"/>
    <n v="43303"/>
    <n v="11.304007381006199"/>
    <n v="125.643605924486"/>
    <n v="0"/>
    <n v="70919.533364076313"/>
  </r>
  <r>
    <s v="STND-60863"/>
    <s v="South Suburban Community College District 510"/>
    <s v="South Suburban College - 15800 S State St - South Holland"/>
    <s v="Indoor Networked Lighting Control System"/>
    <s v="Indoor Advanced Lighting"/>
    <s v="College/University"/>
    <n v="0"/>
    <n v="525.20000000000005"/>
    <n v="0.30159999999999998"/>
    <x v="0"/>
    <x v="1"/>
    <n v="15"/>
    <s v="Qty / 1,000"/>
    <m/>
    <s v="Public-Lighting"/>
    <s v="lighting"/>
    <n v="2"/>
    <n v="1"/>
    <s v="Lighting"/>
    <n v="0.98996686498346598"/>
    <n v="2.5626279547341602"/>
    <n v="519.93059748931603"/>
    <n v="0.77288859114782305"/>
    <n v="0.71"/>
    <n v="369.15072421741502"/>
    <n v="0.54875089971495505"/>
    <n v="3395"/>
    <n v="1.06"/>
    <n v="1.39"/>
    <n v="0.02"/>
    <n v="0.63"/>
    <n v="20.618556701030901"/>
    <d v="1900-01-13T17:27:39"/>
    <n v="43303"/>
    <n v="0.882595170889373"/>
    <n v="9.8100112733833207"/>
    <n v="0"/>
    <n v="5537.2608632612255"/>
  </r>
  <r>
    <s v="STND-60863"/>
    <s v="South Suburban Community College District 510"/>
    <s v="South Suburban College - 15800 S State St - South Holland"/>
    <s v="Indoor Networked Lighting Measures"/>
    <s v="Indoor Advanced Lighting"/>
    <s v="College/University"/>
    <n v="0"/>
    <n v="3540.16"/>
    <n v="7.6000000000000004E-4"/>
    <x v="0"/>
    <x v="1"/>
    <n v="14.727540500736399"/>
    <s v="Qty / 1,000"/>
    <m/>
    <s v="Public-Lighting"/>
    <s v="lighting"/>
    <n v="2"/>
    <n v="1"/>
    <s v="Lighting"/>
    <n v="0.98996686498346598"/>
    <n v="2.5626279547341602"/>
    <n v="3504.6410967398701"/>
    <n v="1.9475972455979601E-3"/>
    <n v="0.71"/>
    <n v="2488.2951786853"/>
    <n v="1.3827940443745499E-3"/>
    <n v="3395"/>
    <n v="1.06"/>
    <n v="1.39"/>
    <n v="0.02"/>
    <n v="0.63"/>
    <n v="20.618556701030901"/>
    <d v="1900-01-13T17:27:39"/>
    <n v="43303"/>
    <n v="2.2240461865912602E-3"/>
    <n v="66.125303712072906"/>
    <n v="0"/>
    <n v="36646.468021874869"/>
  </r>
  <r>
    <s v="STND-60863"/>
    <s v="South Suburban Community College District 510"/>
    <s v="South Suburban College - 15800 S State St - South Holland"/>
    <s v="Indoor Networked Lighting Control System"/>
    <s v="Indoor Advanced Lighting"/>
    <s v="College/University"/>
    <n v="0"/>
    <n v="575.70000000000005"/>
    <n v="0.3306"/>
    <x v="0"/>
    <x v="1"/>
    <n v="15"/>
    <s v="Qty / 1,000"/>
    <m/>
    <s v="Public-Lighting"/>
    <s v="lighting"/>
    <n v="2"/>
    <n v="1"/>
    <s v="Lighting"/>
    <n v="0.98996686498346598"/>
    <n v="2.5626279547341602"/>
    <n v="569.92392417098097"/>
    <n v="0.84720480183511404"/>
    <n v="0.71"/>
    <n v="404.64598616139699"/>
    <n v="0.60151540930293101"/>
    <n v="3395"/>
    <n v="1.06"/>
    <n v="1.39"/>
    <n v="0.02"/>
    <n v="0.63"/>
    <n v="20.618556701030901"/>
    <d v="1900-01-13T17:27:39"/>
    <n v="43303"/>
    <n v="0.967460091167197"/>
    <n v="10.753281588131699"/>
    <n v="0"/>
    <n v="6069.6897924209552"/>
  </r>
  <r>
    <s v="STND-60865"/>
    <s v="Village of Lake in the Hills"/>
    <s v="Village of Lake in the Hills (Pre-School Academy) - 2 E Oak St - Lake in the Hills"/>
    <s v="New Indoor LED Fixtures"/>
    <s v="Indoor Lighting"/>
    <s v="Miscellaneous"/>
    <n v="0"/>
    <n v="10047.523999999999"/>
    <n v="2.1518459999999999"/>
    <x v="0"/>
    <x v="1"/>
    <n v="14.797277300976599"/>
    <s v="Qty / 1,000"/>
    <m/>
    <s v="Public-Lighting"/>
    <s v="lighting"/>
    <n v="3"/>
    <n v="1"/>
    <s v="Lighting"/>
    <n v="0.99829244462109001"/>
    <n v="0.987374621353864"/>
    <n v="10030.367296349101"/>
    <n v="2.12467812946183"/>
    <n v="0.71"/>
    <n v="7121.56078040784"/>
    <n v="1.5085214719179001"/>
    <n v="3379"/>
    <n v="1.0900000000000001"/>
    <n v="1.36"/>
    <n v="2.1999999999999999E-2"/>
    <n v="0.57999999999999996"/>
    <n v="20.7161882213673"/>
    <d v="1900-01-13T19:08:05"/>
    <n v="43283"/>
    <n v="2.6935574663562698"/>
    <n v="202.44778029328401"/>
    <n v="0"/>
    <n v="105379.70968345413"/>
  </r>
  <r>
    <s v="STND-60865"/>
    <s v="Village of Lake in the Hills"/>
    <s v="Village of Lake in the Hills (Pre-School Academy) - 2 E Oak St - Lake in the Hills"/>
    <s v="Retrofit of Existing Indoor Fixtures to LED"/>
    <s v="Indoor Lighting"/>
    <s v="Miscellaneous"/>
    <n v="0"/>
    <n v="928.14400000000001"/>
    <n v="0.19877800000000001"/>
    <x v="0"/>
    <x v="1"/>
    <n v="14.797277300976599"/>
    <s v="Qty / 1,000"/>
    <m/>
    <s v="Public-Lighting"/>
    <s v="lighting"/>
    <n v="3"/>
    <n v="1"/>
    <s v="Lighting"/>
    <n v="0.99829244462109001"/>
    <n v="0.987374621353864"/>
    <n v="926.55914272039695"/>
    <n v="0.19626835248347799"/>
    <n v="0.71"/>
    <n v="657.85699133148205"/>
    <n v="0.13935053026326999"/>
    <n v="3379"/>
    <n v="1.0900000000000001"/>
    <n v="1.36"/>
    <n v="2.1999999999999999E-2"/>
    <n v="0.57999999999999996"/>
    <n v="20.7161882213673"/>
    <d v="1900-01-13T19:08:05"/>
    <n v="43283"/>
    <n v="0.24881890527824299"/>
    <n v="18.701193706283199"/>
    <n v="0"/>
    <n v="9734.492325118099"/>
  </r>
  <r>
    <s v="STND-60865"/>
    <s v="Village of Lake in the Hills"/>
    <s v="Village of Lake in the Hills (Pre-School Academy) - 2 E Oak St - Lake in the Hills"/>
    <s v="New Indoor LED Fixtures"/>
    <s v="Indoor Lighting"/>
    <s v="Miscellaneous"/>
    <n v="0"/>
    <n v="8327.5120000000006"/>
    <n v="1.783477"/>
    <x v="0"/>
    <x v="1"/>
    <n v="14.797277300976599"/>
    <s v="Qty / 1,000"/>
    <m/>
    <s v="Public-Lighting"/>
    <s v="lighting"/>
    <n v="3"/>
    <n v="1"/>
    <s v="Lighting"/>
    <n v="0.99829244462109001"/>
    <n v="0.987374621353864"/>
    <n v="8313.2923120914693"/>
    <n v="1.7609599275683301"/>
    <n v="0.71"/>
    <n v="5902.4375415849399"/>
    <n v="1.2502815485735099"/>
    <n v="3379"/>
    <n v="1.0900000000000001"/>
    <n v="1.36"/>
    <n v="2.1999999999999999E-2"/>
    <n v="0.57999999999999996"/>
    <n v="20.7161882213673"/>
    <d v="1900-01-13T19:08:05"/>
    <n v="43283"/>
    <n v="2.2324542692296201"/>
    <n v="167.79122097799299"/>
    <n v="0"/>
    <n v="87340.005054526948"/>
  </r>
  <r>
    <s v="STND-60866"/>
    <s v="Village of Lake in the Hills"/>
    <s v="Village of Lake in the Hills (Police Department) - 1115 Crystal Lake Rd - Lake in the Hills"/>
    <s v="New Indoor LED Fixtures"/>
    <s v="Indoor Lighting"/>
    <s v="Miscellaneous"/>
    <n v="0"/>
    <n v="21236.812000000002"/>
    <n v="4.5482209999999998"/>
    <x v="0"/>
    <x v="1"/>
    <n v="14.797277300976599"/>
    <s v="Qty / 1,000"/>
    <m/>
    <s v="Public-Lighting"/>
    <s v="lighting"/>
    <n v="2"/>
    <n v="1"/>
    <s v="Lighting"/>
    <n v="0.98996686498346598"/>
    <n v="2.5626279547341602"/>
    <n v="21023.740197883199"/>
    <n v="11.655398278909001"/>
    <n v="0.71"/>
    <n v="14926.855540497099"/>
    <n v="8.2753327780253692"/>
    <n v="3379"/>
    <n v="1.0900000000000001"/>
    <n v="1.36"/>
    <n v="2.1999999999999999E-2"/>
    <n v="0.57999999999999996"/>
    <n v="20.7161882213673"/>
    <d v="1900-01-13T19:08:05"/>
    <n v="43297"/>
    <n v="14.7761134367507"/>
    <n v="424.33237096645098"/>
    <n v="0"/>
    <n v="220876.82066435451"/>
  </r>
  <r>
    <s v="STND-60866"/>
    <s v="Village of Lake in the Hills"/>
    <s v="Village of Lake in the Hills (Police Department) - 1115 Crystal Lake Rd - Lake in the Hills"/>
    <s v="New Indoor LED Fixtures"/>
    <s v="Indoor Lighting"/>
    <s v="Miscellaneous"/>
    <n v="0"/>
    <n v="12382.616"/>
    <n v="2.6519460000000001"/>
    <x v="0"/>
    <x v="1"/>
    <n v="14.797277300976599"/>
    <s v="Qty / 1,000"/>
    <m/>
    <s v="Public-Lighting"/>
    <s v="lighting"/>
    <n v="2"/>
    <n v="1"/>
    <s v="Lighting"/>
    <n v="0.98996686498346598"/>
    <n v="2.5626279547341602"/>
    <n v="12258.3795418141"/>
    <n v="6.7959509540454404"/>
    <n v="0.71"/>
    <n v="8703.44947468801"/>
    <n v="4.8251251773722696"/>
    <n v="3379"/>
    <n v="1.0900000000000001"/>
    <n v="1.36"/>
    <n v="2.1999999999999999E-2"/>
    <n v="0.57999999999999996"/>
    <n v="20.7161882213673"/>
    <d v="1900-01-13T19:08:05"/>
    <n v="43297"/>
    <n v="8.6155564833233296"/>
    <n v="247.41683478890801"/>
    <n v="0"/>
    <n v="128787.3553519976"/>
  </r>
  <r>
    <s v="STND-60866"/>
    <s v="Village of Lake in the Hills"/>
    <s v="Village of Lake in the Hills (Police Department) - 1115 Crystal Lake Rd - Lake in the Hills"/>
    <s v="Retrofit of Existing Indoor Fixtures to LED"/>
    <s v="Indoor Lighting"/>
    <s v="Miscellaneous"/>
    <n v="0"/>
    <n v="4640.7190000000001"/>
    <n v="0.99388799999999999"/>
    <x v="0"/>
    <x v="1"/>
    <n v="14.797277300976599"/>
    <s v="Qty / 1,000"/>
    <m/>
    <s v="Public-Lighting"/>
    <s v="lighting"/>
    <n v="2"/>
    <n v="1"/>
    <s v="Lighting"/>
    <n v="0.98996686498346598"/>
    <n v="2.5626279547341602"/>
    <n v="4594.1580396992003"/>
    <n v="2.5469651726748301"/>
    <n v="0.71"/>
    <n v="3261.8522081864298"/>
    <n v="1.80834527259913"/>
    <n v="3379"/>
    <n v="1.0900000000000001"/>
    <n v="1.36"/>
    <n v="2.1999999999999999E-2"/>
    <n v="0.57999999999999996"/>
    <n v="20.7161882213673"/>
    <d v="1900-01-13T19:08:05"/>
    <n v="43297"/>
    <n v="3.2289112229650501"/>
    <n v="92.726125571910501"/>
    <n v="0"/>
    <n v="48266.531639337452"/>
  </r>
  <r>
    <s v="STND-60866"/>
    <s v="Village of Lake in the Hills"/>
    <s v="Village of Lake in the Hills (Police Department) - 1115 Crystal Lake Rd - Lake in the Hills"/>
    <s v="Outdoor &amp; Garage - LED Retrofits"/>
    <s v="Outdoor &amp; Garage Lighting"/>
    <s v="Exterior"/>
    <n v="0"/>
    <n v="20224.875"/>
    <n v="0"/>
    <x v="0"/>
    <x v="1"/>
    <n v="10.1978380583316"/>
    <s v="Qty / 1,000"/>
    <m/>
    <s v="Public-Lighting"/>
    <s v="lighting"/>
    <n v="2"/>
    <n v="1"/>
    <s v="Lighting"/>
    <n v="0.98996686498346598"/>
    <n v="2.5626279547341602"/>
    <n v="20021.9560984325"/>
    <n v="0"/>
    <n v="0.71"/>
    <n v="14215.5888298871"/>
    <n v="0"/>
    <n v="4903"/>
    <n v="1"/>
    <n v="1"/>
    <n v="0"/>
    <n v="0"/>
    <n v="14.276973281664301"/>
    <d v="1900-01-09T04:44:53"/>
    <n v="43297"/>
    <n v="0"/>
    <n v="0"/>
    <n v="0"/>
    <n v="144968.27279101624"/>
  </r>
  <r>
    <s v="STND-60866"/>
    <s v="Village of Lake in the Hills"/>
    <s v="Village of Lake in the Hills (Police Department) - 1115 Crystal Lake Rd - Lake in the Hills"/>
    <s v="Outdoor &amp; Garage - LED Fixtures"/>
    <s v="Outdoor &amp; Garage Lighting"/>
    <s v="Exterior"/>
    <n v="0"/>
    <n v="3750.7950000000001"/>
    <n v="0"/>
    <x v="0"/>
    <x v="1"/>
    <n v="10.1978380583316"/>
    <s v="Qty / 1,000"/>
    <m/>
    <s v="Public-Lighting"/>
    <s v="lighting"/>
    <n v="2"/>
    <n v="1"/>
    <s v="Lighting"/>
    <n v="0.98996686498346598"/>
    <n v="2.5626279547341602"/>
    <n v="3713.1627673456601"/>
    <n v="0"/>
    <n v="0.71"/>
    <n v="2636.3455648154199"/>
    <n v="0"/>
    <n v="4903"/>
    <n v="1"/>
    <n v="1"/>
    <n v="0"/>
    <n v="0"/>
    <n v="14.276973281664301"/>
    <d v="1900-01-09T04:44:53"/>
    <n v="43297"/>
    <n v="0"/>
    <n v="0"/>
    <n v="0"/>
    <n v="26885.025135788408"/>
  </r>
  <r>
    <s v="STND-60866"/>
    <s v="Village of Lake in the Hills"/>
    <s v="Village of Lake in the Hills (Police Department) - 1115 Crystal Lake Rd - Lake in the Hills"/>
    <s v="Outdoor &amp; Garage - LED Fixtures"/>
    <s v="Outdoor &amp; Garage Lighting"/>
    <s v="Exterior"/>
    <n v="0"/>
    <n v="858.02499999999998"/>
    <n v="0"/>
    <x v="0"/>
    <x v="1"/>
    <n v="10.1978380583316"/>
    <s v="Qty / 1,000"/>
    <m/>
    <s v="Public-Lighting"/>
    <s v="lighting"/>
    <n v="2"/>
    <n v="1"/>
    <s v="Lighting"/>
    <n v="0.98996686498346598"/>
    <n v="2.5626279547341602"/>
    <n v="849.41631932743803"/>
    <n v="0"/>
    <n v="0.71"/>
    <n v="603.08558672248103"/>
    <n v="0"/>
    <n v="4903"/>
    <n v="1"/>
    <n v="1"/>
    <n v="0"/>
    <n v="0"/>
    <n v="14.276973281664301"/>
    <d v="1900-01-09T04:44:53"/>
    <n v="43297"/>
    <n v="0"/>
    <n v="0"/>
    <n v="0"/>
    <n v="6150.1691487097596"/>
  </r>
  <r>
    <s v="STND-60867"/>
    <s v="The TJX Companies, Inc."/>
    <s v="TJX Companies Inc - 701 N Milwaukee Ave 252 - Vernon Hills"/>
    <s v="New Indoor LED Fixtures"/>
    <s v="Indoor Lighting"/>
    <s v="Retail (strip mall)"/>
    <n v="0"/>
    <n v="1994.11"/>
    <n v="0.39841700000000002"/>
    <x v="0"/>
    <x v="0"/>
    <n v="12.215978499877799"/>
    <s v="Qty / 1,000"/>
    <m/>
    <s v="Private-Lighting"/>
    <s v="lighting"/>
    <n v="3"/>
    <n v="1"/>
    <s v="Lighting"/>
    <n v="0.91633259480590001"/>
    <n v="1.30467645558681"/>
    <n v="1827.26799062839"/>
    <n v="0.51980527940552901"/>
    <n v="0.71"/>
    <n v="1297.3602733461601"/>
    <n v="0.36906174837792499"/>
    <n v="4093"/>
    <n v="1.1200000000000001"/>
    <n v="1.29"/>
    <n v="1.9E-2"/>
    <n v="0.71"/>
    <n v="17.102369899829"/>
    <d v="1900-01-11T05:11:01"/>
    <n v="43345"/>
    <n v="0.567534970417653"/>
    <n v="30.998296269588799"/>
    <n v="0"/>
    <n v="15848.525205792275"/>
  </r>
  <r>
    <s v="STND-60867"/>
    <s v="The TJX Companies, Inc."/>
    <s v="TJX Companies Inc - 701 N Milwaukee Ave 252 - Vernon Hills"/>
    <s v="New Indoor LED Fixtures"/>
    <s v="Indoor Lighting"/>
    <s v="Retail (strip mall)"/>
    <n v="0"/>
    <n v="5611.0119999999997"/>
    <n v="1.121062"/>
    <x v="0"/>
    <x v="0"/>
    <n v="12.215978499877799"/>
    <s v="Qty / 1,000"/>
    <m/>
    <s v="Private-Lighting"/>
    <s v="lighting"/>
    <n v="3"/>
    <n v="1"/>
    <s v="Lighting"/>
    <n v="0.91633259480590001"/>
    <n v="1.30467645558681"/>
    <n v="5141.5531854470401"/>
    <n v="1.4626231966530601"/>
    <n v="0.71"/>
    <n v="3650.5027616674001"/>
    <n v="1.0384624696236699"/>
    <n v="4093"/>
    <n v="1.1200000000000001"/>
    <n v="1.29"/>
    <n v="1.9E-2"/>
    <n v="0.71"/>
    <n v="17.102369899829"/>
    <d v="1900-01-11T05:11:01"/>
    <n v="43345"/>
    <n v="1.59692455142817"/>
    <n v="87.222777253119403"/>
    <n v="0"/>
    <n v="44594.463250273489"/>
  </r>
  <r>
    <s v="STND-60867"/>
    <s v="The TJX Companies, Inc."/>
    <s v="TJX Companies Inc - 701 N Milwaukee Ave 252 - Vernon Hills"/>
    <s v="Retrofit of Existing Indoor Fixtures to LED"/>
    <s v="Indoor Lighting"/>
    <s v="Retail (strip mall)"/>
    <n v="0"/>
    <n v="90362.962"/>
    <n v="18.054220999999998"/>
    <x v="0"/>
    <x v="0"/>
    <n v="12.215978499877799"/>
    <s v="Qty / 1,000"/>
    <m/>
    <s v="Private-Lighting"/>
    <s v="lighting"/>
    <n v="3"/>
    <n v="1"/>
    <s v="Lighting"/>
    <n v="0.91633259480590001"/>
    <n v="1.30467645558681"/>
    <n v="82802.527443806903"/>
    <n v="23.554917062660898"/>
    <n v="0.71"/>
    <n v="58789.794485102902"/>
    <n v="16.723991114489198"/>
    <n v="4093"/>
    <n v="1.1200000000000001"/>
    <n v="1.29"/>
    <n v="1.9E-2"/>
    <n v="0.71"/>
    <n v="17.102369899829"/>
    <d v="1900-01-11T05:11:01"/>
    <n v="43345"/>
    <n v="25.717782577422099"/>
    <n v="1404.68573342172"/>
    <n v="0"/>
    <n v="718174.86544225144"/>
  </r>
  <r>
    <s v="STND-60867"/>
    <s v="The TJX Companies, Inc."/>
    <s v="TJX Companies Inc - 701 N Milwaukee Ave 252 - Vernon Hills"/>
    <s v="Retrofit of Existing Indoor Fixtures to LED"/>
    <s v="Indoor Lighting"/>
    <s v="Retail (strip mall)"/>
    <n v="0"/>
    <n v="201.703"/>
    <n v="4.0300000000000002E-2"/>
    <x v="0"/>
    <x v="0"/>
    <n v="12.215978499877799"/>
    <s v="Qty / 1,000"/>
    <m/>
    <s v="Private-Lighting"/>
    <s v="lighting"/>
    <n v="3"/>
    <n v="1"/>
    <s v="Lighting"/>
    <n v="0.91633259480590001"/>
    <n v="1.30467645558681"/>
    <n v="184.82703337013399"/>
    <n v="5.2578461160148297E-2"/>
    <n v="0.71"/>
    <n v="131.227193692795"/>
    <n v="3.7330707423705298E-2"/>
    <n v="4093"/>
    <n v="1.1200000000000001"/>
    <n v="1.29"/>
    <n v="1.9E-2"/>
    <n v="0.71"/>
    <n v="17.102369899829"/>
    <d v="1900-01-11T05:11:01"/>
    <n v="43345"/>
    <n v="5.74063338357335E-2"/>
    <n v="3.1354586018147801"/>
    <n v="0"/>
    <n v="1603.0685767504833"/>
  </r>
  <r>
    <s v="STND-60867"/>
    <s v="The TJX Companies, Inc."/>
    <s v="TJX Companies Inc - 701 N Milwaukee Ave 252 - Vernon Hills"/>
    <s v="Retrofit of Existing Indoor Fixtures to LED"/>
    <s v="Indoor Lighting"/>
    <s v="Retail (strip mall)"/>
    <n v="0"/>
    <n v="137.52500000000001"/>
    <n v="2.7477000000000001E-2"/>
    <x v="0"/>
    <x v="0"/>
    <n v="12.215978499877799"/>
    <s v="Qty / 1,000"/>
    <m/>
    <s v="Private-Lighting"/>
    <s v="lighting"/>
    <n v="3"/>
    <n v="1"/>
    <s v="Lighting"/>
    <n v="0.91633259480590001"/>
    <n v="1.30467645558681"/>
    <n v="126.018640100681"/>
    <n v="3.5848594970158701E-2"/>
    <n v="0.71"/>
    <n v="89.473234471483806"/>
    <n v="2.5452502428812699E-2"/>
    <n v="4093"/>
    <n v="1.1200000000000001"/>
    <n v="1.29"/>
    <n v="1.9E-2"/>
    <n v="0.71"/>
    <n v="17.102369899829"/>
    <d v="1900-01-11T05:11:01"/>
    <n v="43345"/>
    <n v="3.9140293667604201E-2"/>
    <n v="2.1378162159937002"/>
    <n v="0"/>
    <n v="1093.0031086181714"/>
  </r>
  <r>
    <s v="STND-60867"/>
    <s v="The TJX Companies, Inc."/>
    <s v="TJX Companies Inc - 701 N Milwaukee Ave 252 - Vernon Hills"/>
    <s v="Retrofit of Existing Indoor Fixtures to LED"/>
    <s v="Indoor Lighting"/>
    <s v="Retail (strip mall)"/>
    <n v="0"/>
    <n v="618.86199999999997"/>
    <n v="0.12364700000000001"/>
    <x v="0"/>
    <x v="0"/>
    <n v="12.215978499877799"/>
    <s v="Qty / 1,000"/>
    <m/>
    <s v="Private-Lighting"/>
    <s v="lighting"/>
    <n v="3"/>
    <n v="1"/>
    <s v="Lighting"/>
    <n v="0.91633259480590001"/>
    <n v="1.30467645558681"/>
    <n v="567.08342228676895"/>
    <n v="0.161319329703942"/>
    <n v="0.71"/>
    <n v="402.62922982360601"/>
    <n v="0.11453672408979899"/>
    <n v="4093"/>
    <n v="1.1200000000000001"/>
    <n v="1.29"/>
    <n v="1.9E-2"/>
    <n v="0.71"/>
    <n v="17.102369899829"/>
    <d v="1900-01-11T05:11:01"/>
    <n v="43345"/>
    <n v="0.17613203374161099"/>
    <n v="9.6201651995076798"/>
    <n v="0"/>
    <n v="4918.5100149475284"/>
  </r>
  <r>
    <s v="STND-60867"/>
    <s v="The TJX Companies, Inc."/>
    <s v="TJX Companies Inc - 701 N Milwaukee Ave 252 - Vernon Hills"/>
    <s v="Retrofit of Existing Indoor Fixtures to LED"/>
    <s v="Indoor Lighting"/>
    <s v="Retail (strip mall)"/>
    <n v="0"/>
    <n v="8664.0619999999999"/>
    <n v="1.7310509999999999"/>
    <x v="0"/>
    <x v="0"/>
    <n v="12.215978499877799"/>
    <s v="Qty / 1,000"/>
    <m/>
    <s v="Private-Lighting"/>
    <s v="lighting"/>
    <n v="3"/>
    <n v="1"/>
    <s v="Lighting"/>
    <n v="0.91633259480590001"/>
    <n v="1.30467645558681"/>
    <n v="7939.1624140191898"/>
    <n v="2.2584614831200001"/>
    <n v="0.71"/>
    <n v="5636.8053139536296"/>
    <n v="1.6035076530151999"/>
    <n v="4093"/>
    <n v="1.1200000000000001"/>
    <n v="1.29"/>
    <n v="1.9E-2"/>
    <n v="0.71"/>
    <n v="17.102369899829"/>
    <d v="1900-01-11T05:11:01"/>
    <n v="43345"/>
    <n v="2.4658385010590602"/>
    <n v="134.68221952354"/>
    <n v="0"/>
    <n v="68859.092523254469"/>
  </r>
  <r>
    <s v="STND-60869"/>
    <s v="Village of Lake in the Hills"/>
    <s v="Village of Lake in the Hills (Public Works) - 9010 Haligus Rd - Lake in the Hills"/>
    <s v="New Indoor LED Fixtures"/>
    <s v="Indoor Lighting"/>
    <s v="Miscellaneous"/>
    <n v="0"/>
    <n v="10754.681"/>
    <n v="2.303296"/>
    <x v="0"/>
    <x v="1"/>
    <n v="14.797277300976599"/>
    <s v="Qty / 1,000"/>
    <m/>
    <s v="Public-Lighting"/>
    <s v="lighting"/>
    <n v="3"/>
    <n v="1"/>
    <s v="Lighting"/>
    <n v="0.99829244462109001"/>
    <n v="0.987374621353864"/>
    <n v="10736.316786609999"/>
    <n v="2.27421601586587"/>
    <n v="0.71"/>
    <n v="7622.7849184931001"/>
    <n v="1.61469337126477"/>
    <n v="3379"/>
    <n v="1.0900000000000001"/>
    <n v="1.36"/>
    <n v="2.1999999999999999E-2"/>
    <n v="0.57999999999999996"/>
    <n v="20.7161882213673"/>
    <d v="1900-01-13T19:08:05"/>
    <n v="43282"/>
    <n v="2.8831338943532798"/>
    <n v="216.69630211506399"/>
    <n v="0"/>
    <n v="112796.4622446447"/>
  </r>
  <r>
    <s v="STND-60869"/>
    <s v="Village of Lake in the Hills"/>
    <s v="Village of Lake in the Hills (Public Works) - 9010 Haligus Rd - Lake in the Hills"/>
    <s v="Outdoor &amp; Garage - LED Fixtures"/>
    <s v="Outdoor &amp; Garage Lighting"/>
    <s v="Exterior"/>
    <n v="0"/>
    <n v="34590.665000000001"/>
    <n v="0"/>
    <x v="0"/>
    <x v="1"/>
    <n v="10.1978380583316"/>
    <s v="Qty / 1,000"/>
    <m/>
    <s v="Public-Lighting"/>
    <s v="lighting"/>
    <n v="3"/>
    <n v="1"/>
    <s v="Lighting"/>
    <n v="0.99829244462109001"/>
    <n v="0.987374621353864"/>
    <n v="34531.599523919198"/>
    <n v="0"/>
    <n v="0.71"/>
    <n v="24517.435661982599"/>
    <n v="0"/>
    <n v="4903"/>
    <n v="1"/>
    <n v="1"/>
    <n v="0"/>
    <n v="0"/>
    <n v="14.276973281664301"/>
    <d v="1900-01-09T04:44:53"/>
    <n v="43282"/>
    <n v="0"/>
    <n v="0"/>
    <n v="0"/>
    <n v="250024.83848646257"/>
  </r>
  <r>
    <s v="STND-60869"/>
    <s v="Village of Lake in the Hills"/>
    <s v="Village of Lake in the Hills (Public Works) - 9010 Haligus Rd - Lake in the Hills"/>
    <s v="Outdoor &amp; Garage - LED Retrofits"/>
    <s v="Outdoor &amp; Garage Lighting"/>
    <s v="Exterior"/>
    <n v="0"/>
    <n v="1054.145"/>
    <n v="0"/>
    <x v="0"/>
    <x v="1"/>
    <n v="10.1978380583316"/>
    <s v="Qty / 1,000"/>
    <m/>
    <s v="Public-Lighting"/>
    <s v="lighting"/>
    <n v="3"/>
    <n v="1"/>
    <s v="Lighting"/>
    <n v="0.99829244462109001"/>
    <n v="0.987374621353864"/>
    <n v="1052.3449890351001"/>
    <n v="0"/>
    <n v="0.71"/>
    <n v="747.16494221492098"/>
    <n v="0"/>
    <n v="4903"/>
    <n v="1"/>
    <n v="1"/>
    <n v="0"/>
    <n v="0"/>
    <n v="14.276973281664301"/>
    <d v="1900-01-09T04:44:53"/>
    <n v="43282"/>
    <n v="0"/>
    <n v="0"/>
    <n v="0"/>
    <n v="7619.4670835704519"/>
  </r>
  <r>
    <s v="STND-60871"/>
    <s v="The Compass Evangelical Free Church"/>
    <s v="The Compass Church - 520 Roosevelt Rd - Wheaton"/>
    <s v="Outdoor &amp; Garage - LED Fixtures"/>
    <s v="Outdoor &amp; Garage Lighting"/>
    <s v="Exterior"/>
    <n v="0"/>
    <n v="13924.52"/>
    <n v="0"/>
    <x v="0"/>
    <x v="0"/>
    <n v="10.1978380583316"/>
    <s v="Qty / 1,000"/>
    <m/>
    <s v="Private-Lighting"/>
    <s v="lighting"/>
    <n v="3"/>
    <n v="1"/>
    <s v="Lighting"/>
    <n v="0.91633259480590001"/>
    <n v="1.30467645558681"/>
    <n v="12759.491543026599"/>
    <n v="0"/>
    <n v="0.71"/>
    <n v="9059.2389955489198"/>
    <n v="0"/>
    <n v="4903"/>
    <n v="1"/>
    <n v="1"/>
    <n v="0"/>
    <n v="0"/>
    <n v="14.276973281664301"/>
    <d v="1900-01-09T04:44:53"/>
    <n v="43329"/>
    <n v="0"/>
    <n v="0"/>
    <n v="0"/>
    <n v="92384.652208330517"/>
  </r>
  <r>
    <s v="STND-60871"/>
    <s v="The Compass Evangelical Free Church"/>
    <s v="The Compass Church - 520 Roosevelt Rd - Wheaton"/>
    <s v="Outdoor &amp; Garage - LED Fixtures"/>
    <s v="Outdoor &amp; Garage Lighting"/>
    <s v="Exterior"/>
    <n v="0"/>
    <n v="666.80799999999999"/>
    <n v="0"/>
    <x v="0"/>
    <x v="0"/>
    <n v="10.1978380583316"/>
    <s v="Qty / 1,000"/>
    <m/>
    <s v="Private-Lighting"/>
    <s v="lighting"/>
    <n v="3"/>
    <n v="1"/>
    <s v="Lighting"/>
    <n v="0.91633259480590001"/>
    <n v="1.30467645558681"/>
    <n v="611.01790487733194"/>
    <n v="0"/>
    <n v="0.71"/>
    <n v="433.822712462906"/>
    <n v="0"/>
    <n v="4903"/>
    <n v="1"/>
    <n v="1"/>
    <n v="0"/>
    <n v="0"/>
    <n v="14.276973281664301"/>
    <d v="1900-01-09T04:44:53"/>
    <n v="43329"/>
    <n v="0"/>
    <n v="0"/>
    <n v="0"/>
    <n v="4424.0537677228695"/>
  </r>
  <r>
    <s v="STND-60871"/>
    <s v="The Compass Evangelical Free Church"/>
    <s v="The Compass Church - 520 Roosevelt Rd - Wheaton"/>
    <s v="Outdoor &amp; Garage - LED Fixtures"/>
    <s v="Outdoor &amp; Garage Lighting"/>
    <s v="Exterior"/>
    <n v="0"/>
    <n v="3432.1"/>
    <n v="0"/>
    <x v="0"/>
    <x v="0"/>
    <n v="10.1978380583316"/>
    <s v="Qty / 1,000"/>
    <m/>
    <s v="Private-Lighting"/>
    <s v="lighting"/>
    <n v="3"/>
    <n v="1"/>
    <s v="Lighting"/>
    <n v="0.91633259480590001"/>
    <n v="1.30467645558681"/>
    <n v="3144.94509863333"/>
    <n v="0"/>
    <n v="0.71"/>
    <n v="2232.91102002966"/>
    <n v="0"/>
    <n v="4903"/>
    <n v="1"/>
    <n v="1"/>
    <n v="0"/>
    <n v="0"/>
    <n v="14.276973281664301"/>
    <d v="1900-01-09T04:44:53"/>
    <n v="43329"/>
    <n v="0"/>
    <n v="0"/>
    <n v="0"/>
    <n v="22770.864980926501"/>
  </r>
  <r>
    <s v="STND-60872"/>
    <s v="Sleep Inn, Lake Bluff"/>
    <s v="Sleep Inn - 3250 Bittersweet Ave - Lake Buff"/>
    <s v="New Indoor LED Fixtures"/>
    <s v="Indoor Lighting"/>
    <s v="Hotel/Motel (common)"/>
    <n v="0"/>
    <n v="34883.482000000004"/>
    <n v="4.2870270000000001"/>
    <x v="0"/>
    <x v="0"/>
    <n v="8.1459758879113693"/>
    <s v="Qty / 1,000"/>
    <m/>
    <s v="Private-Lighting"/>
    <s v="lighting"/>
    <n v="2"/>
    <n v="1"/>
    <s v="Lighting"/>
    <n v="0.97902139861649395"/>
    <n v="0.93591656730105399"/>
    <n v="34151.675336253298"/>
    <n v="4.0122995937669304"/>
    <n v="0.71"/>
    <n v="24247.689488739801"/>
    <n v="2.8487327115745198"/>
    <n v="6138"/>
    <n v="1.2"/>
    <n v="1.24"/>
    <n v="3.2000000000000001E-2"/>
    <n v="0.73"/>
    <n v="11.4043662430759"/>
    <d v="1900-01-07T03:30:12"/>
    <n v="43275"/>
    <n v="4.4325006559510998"/>
    <n v="910.71134230008704"/>
    <n v="0"/>
    <n v="197521.09391283637"/>
  </r>
  <r>
    <s v="STND-60872"/>
    <s v="Sleep Inn, Lake Bluff"/>
    <s v="Sleep Inn - 3250 Bittersweet Ave - Lake Buff"/>
    <s v="New Indoor LED Fixtures"/>
    <s v="Indoor Lighting"/>
    <s v="Hotel/Motel (common)"/>
    <n v="0"/>
    <n v="176177.78599999999"/>
    <n v="21.651478999999998"/>
    <x v="0"/>
    <x v="0"/>
    <n v="8.1459758879113693"/>
    <s v="Qty / 1,000"/>
    <m/>
    <s v="Private-Lighting"/>
    <s v="lighting"/>
    <n v="2"/>
    <n v="1"/>
    <s v="Lighting"/>
    <n v="0.97902139861649395"/>
    <n v="0.93591656730105399"/>
    <n v="172481.82245487699"/>
    <n v="20.263977902670799"/>
    <n v="0.71"/>
    <n v="122462.09394296299"/>
    <n v="14.3874243108963"/>
    <n v="6138"/>
    <n v="1.2"/>
    <n v="1.24"/>
    <n v="3.2000000000000001E-2"/>
    <n v="0.73"/>
    <n v="11.4043662430759"/>
    <d v="1900-01-07T03:30:12"/>
    <n v="43275"/>
    <n v="22.386188580060601"/>
    <n v="4599.5152654633903"/>
    <n v="0"/>
    <n v="997573.26444251346"/>
  </r>
  <r>
    <s v="STND-60873"/>
    <s v="Village of McCook"/>
    <s v="Village of McCook - Field House - 4750 S Vernon Ave - McCook"/>
    <s v="New Indoor LED Fixtures"/>
    <s v="Indoor Lighting"/>
    <s v="Miscellaneous"/>
    <n v="0"/>
    <n v="317307.29300000001"/>
    <n v="67.956698000000003"/>
    <x v="0"/>
    <x v="1"/>
    <n v="14.797277300976599"/>
    <s v="Qty / 1,000"/>
    <m/>
    <s v="Public-Lighting"/>
    <s v="lighting"/>
    <n v="1"/>
    <n v="1"/>
    <s v="Lighting"/>
    <n v="0.95625781801464005"/>
    <n v="1.47347312606477"/>
    <n v="303427.57964431198"/>
    <n v="100.13236823909899"/>
    <n v="0.71"/>
    <n v="215433.58154746101"/>
    <n v="71.093981449760506"/>
    <n v="3379"/>
    <n v="1.0900000000000001"/>
    <n v="1.36"/>
    <n v="2.1999999999999999E-2"/>
    <n v="0.57999999999999996"/>
    <n v="20.7161882213673"/>
    <d v="1900-01-13T19:08:05"/>
    <n v="43352"/>
    <n v="126.942657503929"/>
    <n v="6124.2263781420797"/>
    <n v="0"/>
    <n v="3187830.446100336"/>
  </r>
  <r>
    <s v="STND-60873"/>
    <s v="Village of McCook"/>
    <s v="Village of McCook - Field House - 4750 S Vernon Ave - McCook"/>
    <s v="New Indoor LED Fixtures"/>
    <s v="Indoor Lighting"/>
    <s v="Miscellaneous"/>
    <n v="0"/>
    <n v="19848.28"/>
    <n v="4.2508429999999997"/>
    <x v="0"/>
    <x v="1"/>
    <n v="14.797277300976599"/>
    <s v="Qty / 1,000"/>
    <m/>
    <s v="Public-Lighting"/>
    <s v="lighting"/>
    <n v="1"/>
    <n v="1"/>
    <s v="Lighting"/>
    <n v="0.95625781801464005"/>
    <n v="1.47347312606477"/>
    <n v="18980.072924143598"/>
    <n v="6.2635029236205302"/>
    <n v="0.71"/>
    <n v="13475.851776142001"/>
    <n v="4.4470870757705798"/>
    <n v="3379"/>
    <n v="1.0900000000000001"/>
    <n v="1.36"/>
    <n v="2.1999999999999999E-2"/>
    <n v="0.57999999999999996"/>
    <n v="20.7161882213673"/>
    <d v="1900-01-13T19:08:05"/>
    <n v="43352"/>
    <n v="7.9405463027643597"/>
    <n v="383.08404067078902"/>
    <n v="0"/>
    <n v="199405.91559843122"/>
  </r>
  <r>
    <s v="STND-60873"/>
    <s v="Village of McCook"/>
    <s v="Village of McCook - Field House - 4750 S Vernon Ave - McCook"/>
    <s v="New Indoor LED Fixtures"/>
    <s v="Indoor Lighting"/>
    <s v="Miscellaneous"/>
    <n v="0"/>
    <n v="12787.758"/>
    <n v="2.7387139999999999"/>
    <x v="0"/>
    <x v="1"/>
    <n v="14.797277300976599"/>
    <s v="Qty / 1,000"/>
    <m/>
    <s v="Public-Lighting"/>
    <s v="lighting"/>
    <n v="1"/>
    <n v="1"/>
    <s v="Lighting"/>
    <n v="0.95625781801464005"/>
    <n v="1.47347312606477"/>
    <n v="12228.3935623793"/>
    <n v="4.0354214789773399"/>
    <n v="0.71"/>
    <n v="8682.1594292892696"/>
    <n v="2.8651492500739102"/>
    <n v="3379"/>
    <n v="1.0900000000000001"/>
    <n v="1.36"/>
    <n v="2.1999999999999999E-2"/>
    <n v="0.57999999999999996"/>
    <n v="20.7161882213673"/>
    <d v="1900-01-13T19:08:05"/>
    <n v="43352"/>
    <n v="5.1158994408941902"/>
    <n v="246.81161318563599"/>
    <n v="0"/>
    <n v="128472.32064648205"/>
  </r>
  <r>
    <s v="STND-60873"/>
    <s v="Village of McCook"/>
    <s v="Village of McCook - Field House - 4750 S Vernon Ave - McCook"/>
    <s v="New Indoor LED Fixtures"/>
    <s v="Indoor Lighting"/>
    <s v="Miscellaneous"/>
    <n v="0"/>
    <n v="41825.396999999997"/>
    <n v="8.9576130000000003"/>
    <x v="0"/>
    <x v="1"/>
    <n v="14.797277300976599"/>
    <s v="Qty / 1,000"/>
    <m/>
    <s v="Public-Lighting"/>
    <s v="lighting"/>
    <n v="1"/>
    <n v="1"/>
    <s v="Lighting"/>
    <n v="0.95625781801464005"/>
    <n v="1.47347312606477"/>
    <n v="39995.862872816098"/>
    <n v="13.1988020291884"/>
    <n v="0.71"/>
    <n v="28397.062639699401"/>
    <n v="9.3711494407237605"/>
    <n v="3379"/>
    <n v="1.0900000000000001"/>
    <n v="1.36"/>
    <n v="2.1999999999999999E-2"/>
    <n v="0.57999999999999996"/>
    <n v="20.7161882213673"/>
    <d v="1900-01-13T19:08:05"/>
    <n v="43352"/>
    <n v="16.7327611931902"/>
    <n v="807.25594789169998"/>
    <n v="0"/>
    <n v="420199.2104128346"/>
  </r>
  <r>
    <s v="STND-60873"/>
    <s v="Village of McCook"/>
    <s v="Village of McCook - Field House - 4750 S Vernon Ave - McCook"/>
    <s v="Outdoor &amp; Garage - LED Fixtures"/>
    <s v="Outdoor &amp; Garage Lighting"/>
    <s v="Exterior"/>
    <n v="0"/>
    <n v="6520.99"/>
    <n v="0"/>
    <x v="0"/>
    <x v="1"/>
    <n v="10.1978380583316"/>
    <s v="Qty / 1,000"/>
    <m/>
    <s v="Public-Lighting"/>
    <s v="lighting"/>
    <n v="1"/>
    <n v="1"/>
    <s v="Lighting"/>
    <n v="0.95625781801464005"/>
    <n v="1.47347312606477"/>
    <n v="6235.7476686952896"/>
    <n v="0"/>
    <n v="0.71"/>
    <n v="4427.3808447736501"/>
    <n v="0"/>
    <n v="4903"/>
    <n v="1"/>
    <n v="1"/>
    <n v="0"/>
    <n v="0"/>
    <n v="14.276973281664301"/>
    <d v="1900-01-09T04:44:53"/>
    <n v="43352"/>
    <n v="0"/>
    <n v="0"/>
    <n v="0"/>
    <n v="45149.71287756104"/>
  </r>
  <r>
    <s v="STND-60873"/>
    <s v="Village of McCook"/>
    <s v="Village of McCook - Field House - 4750 S Vernon Ave - McCook"/>
    <s v="Outdoor &amp; Garage - LED Fixtures"/>
    <s v="Outdoor &amp; Garage Lighting"/>
    <s v="Exterior"/>
    <n v="0"/>
    <n v="31281.14"/>
    <n v="0"/>
    <x v="0"/>
    <x v="1"/>
    <n v="10.1978380583316"/>
    <s v="Qty / 1,000"/>
    <m/>
    <s v="Public-Lighting"/>
    <s v="lighting"/>
    <n v="1"/>
    <n v="1"/>
    <s v="Lighting"/>
    <n v="0.95625781801464005"/>
    <n v="1.47347312606477"/>
    <n v="29912.834681410499"/>
    <n v="0"/>
    <n v="0.71"/>
    <n v="21238.1126238014"/>
    <n v="0"/>
    <n v="4903"/>
    <n v="1"/>
    <n v="1"/>
    <n v="0"/>
    <n v="0"/>
    <n v="14.276973281664301"/>
    <d v="1900-01-09T04:44:53"/>
    <n v="43352"/>
    <n v="0"/>
    <n v="0"/>
    <n v="0"/>
    <n v="216582.8332021347"/>
  </r>
  <r>
    <s v="STND-60873"/>
    <s v="Village of McCook"/>
    <s v="Village of McCook - Field House - 4750 S Vernon Ave - McCook"/>
    <s v="Outdoor &amp; Garage - LED Fixtures"/>
    <s v="Outdoor &amp; Garage Lighting"/>
    <s v="Exterior"/>
    <n v="0"/>
    <n v="31379.200000000001"/>
    <n v="0"/>
    <x v="0"/>
    <x v="1"/>
    <n v="10.1978380583316"/>
    <s v="Qty / 1,000"/>
    <m/>
    <s v="Public-Lighting"/>
    <s v="lighting"/>
    <n v="1"/>
    <n v="1"/>
    <s v="Lighting"/>
    <n v="0.95625781801464005"/>
    <n v="1.47347312606477"/>
    <n v="30006.605323045002"/>
    <n v="0"/>
    <n v="0.71"/>
    <n v="21304.689779361899"/>
    <n v="0"/>
    <n v="4903"/>
    <n v="1"/>
    <n v="1"/>
    <n v="0"/>
    <n v="0"/>
    <n v="14.276973281664301"/>
    <d v="1900-01-09T04:44:53"/>
    <n v="43352"/>
    <n v="0"/>
    <n v="0"/>
    <n v="0"/>
    <n v="217261.77625292502"/>
  </r>
  <r>
    <s v="STND-60874"/>
    <s v="Related BIT 500 Lake Shore Owner, LLC"/>
    <s v="Related BIT 500 Lake Shore Owner LLC - 500 Lake Shore Drive - Chicago"/>
    <s v="Retrofit of Existing Indoor Fixtures to LED"/>
    <s v="Indoor Lighting"/>
    <s v="Multi-family (common)"/>
    <n v="0"/>
    <n v="5947.7219999999998"/>
    <n v="0.71808000000000005"/>
    <x v="0"/>
    <x v="0"/>
    <n v="8.1459758879113693"/>
    <s v="Qty / 1,000"/>
    <m/>
    <s v="Private-Lighting"/>
    <s v="lighting"/>
    <n v="2"/>
    <n v="1"/>
    <s v="Lighting"/>
    <n v="0.97902139861649395"/>
    <n v="0.93591656730105399"/>
    <n v="5822.9471110220902"/>
    <n v="0.672062968647541"/>
    <n v="0.71"/>
    <n v="4134.2924488256804"/>
    <n v="0.477164707739754"/>
    <n v="6138"/>
    <n v="1.1399999999999999"/>
    <n v="1.32"/>
    <n v="2.5000000000000001E-2"/>
    <n v="0.64"/>
    <n v="11.4043662430759"/>
    <d v="1900-01-07T03:30:12"/>
    <n v="43433"/>
    <n v="0.79552908220589602"/>
    <n v="127.696208575046"/>
    <n v="0"/>
    <n v="33677.846601708043"/>
  </r>
  <r>
    <s v="STND-60874"/>
    <s v="Related BIT 500 Lake Shore Owner, LLC"/>
    <s v="Related BIT 500 Lake Shore Owner LLC - 500 Lake Shore Drive - Chicago"/>
    <s v="Retrofit of Existing Indoor Fixtures to LED"/>
    <s v="Indoor Lighting"/>
    <s v="Multi-family (common)"/>
    <n v="0"/>
    <n v="5947.7219999999998"/>
    <n v="0.71808000000000005"/>
    <x v="0"/>
    <x v="0"/>
    <n v="8.1459758879113693"/>
    <s v="Qty / 1,000"/>
    <m/>
    <s v="Private-Lighting"/>
    <s v="lighting"/>
    <n v="2"/>
    <n v="1"/>
    <s v="Lighting"/>
    <n v="0.97902139861649395"/>
    <n v="0.93591656730105399"/>
    <n v="5822.9471110220902"/>
    <n v="0.672062968647541"/>
    <n v="0.71"/>
    <n v="4134.2924488256804"/>
    <n v="0.477164707739754"/>
    <n v="6138"/>
    <n v="1.1399999999999999"/>
    <n v="1.32"/>
    <n v="2.5000000000000001E-2"/>
    <n v="0.64"/>
    <n v="11.4043662430759"/>
    <d v="1900-01-07T03:30:12"/>
    <n v="43433"/>
    <n v="0.79552908220589602"/>
    <n v="127.696208575046"/>
    <n v="0"/>
    <n v="33677.846601708043"/>
  </r>
  <r>
    <s v="STND-60874"/>
    <s v="Related BIT 500 Lake Shore Owner, LLC"/>
    <s v="Related BIT 500 Lake Shore Owner LLC - 500 Lake Shore Drive - Chicago"/>
    <s v="Retrofit of Existing Indoor Fixtures to LED"/>
    <s v="Indoor Lighting"/>
    <s v="Multi-family (common)"/>
    <n v="0"/>
    <n v="10467.991"/>
    <n v="1.2638210000000001"/>
    <x v="0"/>
    <x v="0"/>
    <n v="8.1459758879113693"/>
    <s v="Qty / 1,000"/>
    <m/>
    <s v="Private-Lighting"/>
    <s v="lighting"/>
    <n v="2"/>
    <n v="1"/>
    <s v="Lighting"/>
    <n v="0.97902139861649395"/>
    <n v="0.93591656730105399"/>
    <n v="10248.387189524899"/>
    <n v="1.1828310120029899"/>
    <n v="0.71"/>
    <n v="7276.3549045626596"/>
    <n v="0.83981001852211901"/>
    <n v="6138"/>
    <n v="1.1399999999999999"/>
    <n v="1.32"/>
    <n v="2.5000000000000001E-2"/>
    <n v="0.64"/>
    <n v="11.4043662430759"/>
    <d v="1900-01-07T03:30:12"/>
    <n v="43433"/>
    <n v="1.4001314062535299"/>
    <n v="224.74533310361599"/>
    <n v="0"/>
    <n v="59273.011604453059"/>
  </r>
  <r>
    <s v="STND-60874"/>
    <s v="Related BIT 500 Lake Shore Owner, LLC"/>
    <s v="Related BIT 500 Lake Shore Owner LLC - 500 Lake Shore Drive - Chicago"/>
    <s v="Retrofit of Existing Indoor Fixtures to LED"/>
    <s v="Indoor Lighting"/>
    <s v="Multi-family (common)"/>
    <n v="0"/>
    <n v="839.678"/>
    <n v="0.10137599999999999"/>
    <x v="0"/>
    <x v="0"/>
    <n v="8.1459758879113693"/>
    <s v="Qty / 1,000"/>
    <m/>
    <s v="Private-Lighting"/>
    <s v="lighting"/>
    <n v="2"/>
    <n v="1"/>
    <s v="Lighting"/>
    <n v="0.97902139861649395"/>
    <n v="0.93591656730105399"/>
    <n v="822.06272994749997"/>
    <n v="9.48794779267116E-2"/>
    <n v="0.71"/>
    <n v="583.66453826272505"/>
    <n v="6.73644293279652E-2"/>
    <n v="6138"/>
    <n v="1.1399999999999999"/>
    <n v="1.32"/>
    <n v="2.5000000000000001E-2"/>
    <n v="0.64"/>
    <n v="11.4043662430759"/>
    <d v="1900-01-07T03:30:12"/>
    <n v="43433"/>
    <n v="0.11230998807612599"/>
    <n v="18.027691446217101"/>
    <n v="0"/>
    <n v="4754.5172553170814"/>
  </r>
  <r>
    <s v="STND-60874"/>
    <s v="Related BIT 500 Lake Shore Owner, LLC"/>
    <s v="Related BIT 500 Lake Shore Owner LLC - 500 Lake Shore Drive - Chicago"/>
    <s v="Retrofit of Existing Indoor Fixtures to LED"/>
    <s v="Indoor Lighting"/>
    <s v="Multi-family (common)"/>
    <n v="0"/>
    <n v="162127.90400000001"/>
    <n v="19.574016"/>
    <x v="0"/>
    <x v="0"/>
    <n v="8.1459758879113693"/>
    <s v="Qty / 1,000"/>
    <m/>
    <s v="Private-Lighting"/>
    <s v="lighting"/>
    <n v="2"/>
    <n v="1"/>
    <s v="Lighting"/>
    <n v="0.97902139861649395"/>
    <n v="0.93591656730105399"/>
    <n v="158726.68732884101"/>
    <n v="18.3196458630159"/>
    <n v="0.71"/>
    <n v="112695.94800347699"/>
    <n v="13.0069485627413"/>
    <n v="6138"/>
    <n v="1.1399999999999999"/>
    <n v="1.32"/>
    <n v="2.5000000000000001E-2"/>
    <n v="0.64"/>
    <n v="11.4043662430759"/>
    <d v="1900-01-07T03:30:12"/>
    <n v="43433"/>
    <n v="21.685186864365399"/>
    <n v="3480.8484063342198"/>
    <n v="0"/>
    <n v="918018.47510163707"/>
  </r>
  <r>
    <s v="STND-60874"/>
    <s v="Related BIT 500 Lake Shore Owner, LLC"/>
    <s v="Related BIT 500 Lake Shore Owner LLC - 500 Lake Shore Drive - Chicago"/>
    <s v="Retrofit of Existing Indoor Fixtures to LED"/>
    <s v="Indoor Lighting"/>
    <s v="Multi-family (common)"/>
    <n v="0"/>
    <n v="6549.4920000000002"/>
    <n v="0.79073300000000002"/>
    <x v="0"/>
    <x v="0"/>
    <n v="8.1459758879113693"/>
    <s v="Qty / 1,000"/>
    <m/>
    <s v="Private-Lighting"/>
    <s v="lighting"/>
    <n v="2"/>
    <n v="1"/>
    <s v="Lighting"/>
    <n v="0.97902139861649395"/>
    <n v="0.93591656730105399"/>
    <n v="6412.0928180675401"/>
    <n v="0.74006011501166402"/>
    <n v="0.71"/>
    <n v="4552.5859008279504"/>
    <n v="0.52544268165828201"/>
    <n v="6138"/>
    <n v="1.1399999999999999"/>
    <n v="1.32"/>
    <n v="2.5000000000000001E-2"/>
    <n v="0.64"/>
    <n v="11.4043662430759"/>
    <d v="1900-01-07T03:30:12"/>
    <n v="43433"/>
    <n v="0.87601812856494299"/>
    <n v="140.61607057165699"/>
    <n v="0"/>
    <n v="37085.254975789743"/>
  </r>
  <r>
    <s v="STND-60874"/>
    <s v="Related BIT 500 Lake Shore Owner, LLC"/>
    <s v="Related BIT 500 Lake Shore Owner LLC - 500 Lake Shore Drive - Chicago"/>
    <s v="Outdoor &amp; Garage - LED Fixtures"/>
    <s v="Outdoor &amp; Garage Lighting"/>
    <s v="Exterior"/>
    <n v="0"/>
    <n v="7501.59"/>
    <n v="0"/>
    <x v="0"/>
    <x v="0"/>
    <n v="10.1978380583316"/>
    <s v="Qty / 1,000"/>
    <m/>
    <s v="Private-Lighting"/>
    <s v="lighting"/>
    <n v="2"/>
    <n v="1"/>
    <s v="Lighting"/>
    <n v="0.97902139861649395"/>
    <n v="0.93591656730105399"/>
    <n v="7344.2171336475003"/>
    <n v="0"/>
    <n v="0.71"/>
    <n v="5214.3941648897298"/>
    <n v="0"/>
    <n v="4903"/>
    <n v="1"/>
    <n v="1"/>
    <n v="0"/>
    <n v="0"/>
    <n v="14.276973281664301"/>
    <d v="1900-01-09T04:44:53"/>
    <n v="43433"/>
    <n v="0"/>
    <n v="0"/>
    <n v="0"/>
    <n v="53175.547265854708"/>
  </r>
  <r>
    <s v="STND-60876"/>
    <s v="UL LLC"/>
    <s v="Underwriters Laboratories (Basement) - 333 Pfingsten Rd - Northbrook"/>
    <s v="New Indoor LED Fixtures"/>
    <s v="Indoor Lighting"/>
    <s v="Miscellaneous"/>
    <n v="0"/>
    <n v="5793.5320000000002"/>
    <n v="1.2407820000000001"/>
    <x v="0"/>
    <x v="0"/>
    <n v="14.797277300976599"/>
    <s v="Qty / 1,000"/>
    <m/>
    <s v="Private-Lighting"/>
    <s v="lighting"/>
    <n v="3"/>
    <n v="1"/>
    <s v="Lighting"/>
    <n v="0.91633259480590001"/>
    <n v="1.30467645558681"/>
    <n v="5308.8022106510098"/>
    <n v="1.61881906191591"/>
    <n v="0.71"/>
    <n v="3769.2495695622201"/>
    <n v="1.1493615339603001"/>
    <n v="3379"/>
    <n v="1.0900000000000001"/>
    <n v="1.36"/>
    <n v="2.1999999999999999E-2"/>
    <n v="0.57999999999999996"/>
    <n v="20.7161882213673"/>
    <d v="1900-01-13T19:08:05"/>
    <n v="43280"/>
    <n v="2.0522554030374098"/>
    <n v="107.150136361764"/>
    <n v="0"/>
    <n v="55774.631097398858"/>
  </r>
  <r>
    <s v="STND-60876"/>
    <s v="UL LLC"/>
    <s v="Underwriters Laboratories (Basement) - 333 Pfingsten Rd - Northbrook"/>
    <s v="Occupancy Sensors"/>
    <s v="Indoor Lighting"/>
    <s v="Miscellaneous"/>
    <n v="0"/>
    <n v="1060.7360000000001"/>
    <n v="0.70176000000000005"/>
    <x v="0"/>
    <x v="0"/>
    <n v="8"/>
    <s v="Qty / 1,000"/>
    <m/>
    <s v="Private-Lighting"/>
    <s v="lighting"/>
    <n v="3"/>
    <n v="1"/>
    <s v="Lighting"/>
    <n v="0.91633259480590001"/>
    <n v="1.30467645558681"/>
    <n v="971.98697128403103"/>
    <n v="0.91556974947259695"/>
    <n v="0.71"/>
    <n v="690.11074961166196"/>
    <n v="0.65005452212554404"/>
    <n v="3379"/>
    <n v="1.0900000000000001"/>
    <n v="1.36"/>
    <n v="2.1999999999999999E-2"/>
    <n v="0.57999999999999996"/>
    <n v="20.7161882213673"/>
    <d v="1900-01-13T19:08:05"/>
    <n v="43280"/>
    <n v="1.5656117467041699"/>
    <n v="19.618085658943698"/>
    <n v="0"/>
    <n v="5520.8859968932957"/>
  </r>
  <r>
    <s v="STND-60879"/>
    <s v="MacLean Senior Industries LLC"/>
    <s v="MacLean Senior Industries Inc - 610 Pond Dr - Wood Dale"/>
    <s v="New Indoor LED Fixtures"/>
    <s v="Indoor Lighting"/>
    <s v="Warehouse"/>
    <n v="0"/>
    <n v="99493.16"/>
    <n v="15.745808"/>
    <x v="0"/>
    <x v="0"/>
    <n v="9.5383441434566993"/>
    <s v="Qty / 1,000"/>
    <m/>
    <s v="Private-Lighting"/>
    <s v="lighting"/>
    <n v="3"/>
    <n v="1"/>
    <s v="Lighting"/>
    <n v="0.91633259480590001"/>
    <n v="1.30467645558681"/>
    <n v="91168.825468238603"/>
    <n v="20.543184971790399"/>
    <n v="0.71"/>
    <n v="64729.8660824494"/>
    <n v="14.585661329971201"/>
    <n v="5242"/>
    <n v="1"/>
    <n v="1.22"/>
    <n v="1.0999999999999999E-2"/>
    <n v="0.68"/>
    <n v="13.3536818008394"/>
    <d v="1900-01-08T12:55:13"/>
    <n v="43254"/>
    <n v="24.762759127037601"/>
    <n v="1002.85708015062"/>
    <n v="0"/>
    <n v="617415.73905426764"/>
  </r>
  <r>
    <s v="STND-60879"/>
    <s v="MacLean Senior Industries LLC"/>
    <s v="MacLean Senior Industries Inc - 610 Pond Dr - Wood Dale"/>
    <s v="Occupancy Sensors"/>
    <s v="Indoor Lighting"/>
    <s v="Warehouse"/>
    <n v="0"/>
    <n v="6542.0159999999996"/>
    <n v="3.36232"/>
    <x v="0"/>
    <x v="0"/>
    <n v="8"/>
    <s v="Qty / 1,000"/>
    <m/>
    <s v="Private-Lighting"/>
    <s v="lighting"/>
    <n v="3"/>
    <n v="1"/>
    <s v="Lighting"/>
    <n v="0.91633259480590001"/>
    <n v="1.30467645558681"/>
    <n v="5994.6624965417104"/>
    <n v="4.3867397401486299"/>
    <n v="0.71"/>
    <n v="4256.2103725446204"/>
    <n v="3.1145852155055298"/>
    <n v="5242"/>
    <n v="1"/>
    <n v="1.22"/>
    <n v="1.0999999999999999E-2"/>
    <n v="0.68"/>
    <n v="13.3536818008394"/>
    <d v="1900-01-08T12:55:13"/>
    <n v="43254"/>
    <n v="6.7843175690513897"/>
    <n v="65.941287461958794"/>
    <n v="0"/>
    <n v="34049.682980356964"/>
  </r>
  <r>
    <s v="STND-60879"/>
    <s v="MacLean Senior Industries LLC"/>
    <s v="MacLean Senior Industries Inc - 610 Pond Dr - Wood Dale"/>
    <s v="Outdoor &amp; Garage - LED Fixtures"/>
    <s v="Outdoor &amp; Garage Lighting"/>
    <s v="Exterior"/>
    <n v="0"/>
    <n v="11031.75"/>
    <n v="0"/>
    <x v="0"/>
    <x v="0"/>
    <n v="10.1978380583316"/>
    <s v="Qty / 1,000"/>
    <m/>
    <s v="Private-Lighting"/>
    <s v="lighting"/>
    <n v="3"/>
    <n v="1"/>
    <s v="Lighting"/>
    <n v="0.91633259480590001"/>
    <n v="1.30467645558681"/>
    <n v="10108.752102750001"/>
    <n v="0"/>
    <n v="0.71"/>
    <n v="7177.2139929524901"/>
    <n v="0"/>
    <n v="4903"/>
    <n v="1"/>
    <n v="1"/>
    <n v="0"/>
    <n v="0"/>
    <n v="14.276973281664301"/>
    <d v="1900-01-09T04:44:53"/>
    <n v="43254"/>
    <n v="0"/>
    <n v="0"/>
    <n v="0"/>
    <n v="73192.066010121009"/>
  </r>
  <r>
    <s v="STND-60879"/>
    <s v="MacLean Senior Industries LLC"/>
    <s v="MacLean Senior Industries Inc - 610 Pond Dr - Wood Dale"/>
    <s v="Outdoor &amp; Garage - LED Fixtures"/>
    <s v="Outdoor &amp; Garage Lighting"/>
    <s v="Exterior"/>
    <n v="0"/>
    <n v="382.43400000000003"/>
    <n v="0"/>
    <x v="0"/>
    <x v="0"/>
    <n v="10.1978380583316"/>
    <s v="Qty / 1,000"/>
    <m/>
    <s v="Private-Lighting"/>
    <s v="lighting"/>
    <n v="3"/>
    <n v="1"/>
    <s v="Lighting"/>
    <n v="0.91633259480590001"/>
    <n v="1.30467645558681"/>
    <n v="350.43673956200001"/>
    <n v="0"/>
    <n v="0.71"/>
    <n v="248.81008508901999"/>
    <n v="0"/>
    <n v="4903"/>
    <n v="1"/>
    <n v="1"/>
    <n v="0"/>
    <n v="0"/>
    <n v="14.276973281664301"/>
    <d v="1900-01-09T04:44:53"/>
    <n v="43254"/>
    <n v="0"/>
    <n v="0"/>
    <n v="0"/>
    <n v="2537.3249550175319"/>
  </r>
  <r>
    <s v="STND-60880"/>
    <s v="Stateline Church"/>
    <s v="Stateline Church - 601 N Perryville Rd - Rockford"/>
    <s v="Outdoor &amp; Garage - LED Retrofits"/>
    <s v="Outdoor &amp; Garage Lighting"/>
    <s v="Exterior"/>
    <n v="0"/>
    <n v="16130.87"/>
    <n v="0"/>
    <x v="0"/>
    <x v="0"/>
    <n v="10.1978380583316"/>
    <s v="Qty / 1,000"/>
    <m/>
    <s v="Private-Lighting"/>
    <s v="lighting"/>
    <n v="3"/>
    <n v="1"/>
    <s v="Lighting"/>
    <n v="0.91633259480590001"/>
    <n v="1.30467645558681"/>
    <n v="14781.2419635766"/>
    <n v="0"/>
    <n v="0.71"/>
    <n v="10494.6817941394"/>
    <n v="0"/>
    <n v="4903"/>
    <n v="1"/>
    <n v="1"/>
    <n v="0"/>
    <n v="0"/>
    <n v="14.276973281664301"/>
    <d v="1900-01-09T04:44:53"/>
    <n v="43346"/>
    <n v="0"/>
    <n v="0"/>
    <n v="0"/>
    <n v="107023.06541035454"/>
  </r>
  <r>
    <s v="STND-60880"/>
    <s v="Stateline Church"/>
    <s v="Stateline Church - 601 N Perryville Rd - Rockford"/>
    <s v="Outdoor &amp; Garage - LED Retrofits"/>
    <s v="Outdoor &amp; Garage Lighting"/>
    <s v="Exterior"/>
    <n v="0"/>
    <n v="3603.7049999999999"/>
    <n v="0"/>
    <x v="0"/>
    <x v="0"/>
    <n v="10.1978380583316"/>
    <s v="Qty / 1,000"/>
    <m/>
    <s v="Private-Lighting"/>
    <s v="lighting"/>
    <n v="3"/>
    <n v="1"/>
    <s v="Lighting"/>
    <n v="0.91633259480590001"/>
    <n v="1.30467645558681"/>
    <n v="3302.1923535649898"/>
    <n v="0"/>
    <n v="0.71"/>
    <n v="2344.5565710311498"/>
    <n v="0"/>
    <n v="4903"/>
    <n v="1"/>
    <n v="1"/>
    <n v="0"/>
    <n v="0"/>
    <n v="14.276973281664301"/>
    <d v="1900-01-09T04:44:53"/>
    <n v="43346"/>
    <n v="0"/>
    <n v="0"/>
    <n v="0"/>
    <n v="23909.408229972894"/>
  </r>
  <r>
    <s v="STND-60880"/>
    <s v="Stateline Church"/>
    <s v="Stateline Church - 601 N Perryville Rd - Rockford"/>
    <s v="Outdoor &amp; Garage - LED Retrofits"/>
    <s v="Outdoor &amp; Garage Lighting"/>
    <s v="Exterior"/>
    <n v="0"/>
    <n v="3726.28"/>
    <n v="0"/>
    <x v="0"/>
    <x v="0"/>
    <n v="10.1978380583316"/>
    <s v="Qty / 1,000"/>
    <m/>
    <s v="Private-Lighting"/>
    <s v="lighting"/>
    <n v="3"/>
    <n v="1"/>
    <s v="Lighting"/>
    <n v="0.91633259480590001"/>
    <n v="1.30467645558681"/>
    <n v="3414.5118213733299"/>
    <n v="0"/>
    <n v="0.71"/>
    <n v="2424.3033931750601"/>
    <n v="0"/>
    <n v="4903"/>
    <n v="1"/>
    <n v="1"/>
    <n v="0"/>
    <n v="0"/>
    <n v="14.276973281664301"/>
    <d v="1900-01-09T04:44:53"/>
    <n v="43346"/>
    <n v="0"/>
    <n v="0"/>
    <n v="0"/>
    <n v="24722.653407863065"/>
  </r>
  <r>
    <s v="STND-60880"/>
    <s v="Stateline Church"/>
    <s v="Stateline Church - 601 N Perryville Rd - Rockford"/>
    <s v="Photocells"/>
    <s v="Outdoor &amp; Garage Lighting"/>
    <s v="Miscellaneous (24/7)"/>
    <n v="0"/>
    <n v="436.8"/>
    <n v="0"/>
    <x v="0"/>
    <x v="0"/>
    <n v="8"/>
    <s v="Qty / 1,000"/>
    <m/>
    <s v="Private-Lighting"/>
    <s v="lighting"/>
    <n v="3"/>
    <n v="1"/>
    <s v="Lighting"/>
    <n v="0.91633259480590001"/>
    <n v="1.30467645558681"/>
    <n v="400.254077411217"/>
    <n v="0"/>
    <n v="0.71"/>
    <n v="284.180394961964"/>
    <n v="0"/>
    <n v="7616"/>
    <n v="1.1100000000000001"/>
    <n v="1.29"/>
    <n v="2.1999999999999999E-2"/>
    <n v="0.76"/>
    <n v="9.1911764705882408"/>
    <d v="1900-01-05T13:33:47"/>
    <n v="43346"/>
    <n v="0"/>
    <n v="7.9329636964385397"/>
    <n v="0"/>
    <n v="2273.443159695712"/>
  </r>
  <r>
    <s v="STND-60881"/>
    <s v="Emecole Metro, LLC"/>
    <s v="Emecole Metro LLC - 724 Parkwood Ave - Romeoville"/>
    <s v="New Indoor LED Fixtures"/>
    <s v="Indoor Lighting"/>
    <s v="Office"/>
    <n v="0"/>
    <n v="11739.815000000001"/>
    <n v="2.639802"/>
    <x v="0"/>
    <x v="0"/>
    <n v="15"/>
    <s v="Qty / 1,000"/>
    <m/>
    <s v="Private-Lighting"/>
    <s v="lighting"/>
    <n v="3"/>
    <n v="1"/>
    <s v="Lighting"/>
    <n v="0.91633259480590001"/>
    <n v="1.30467645558681"/>
    <n v="10757.575141491199"/>
    <n v="3.4440875168109599"/>
    <n v="0.71"/>
    <n v="7637.87835045877"/>
    <n v="2.4453021369357799"/>
    <n v="2885"/>
    <n v="1.165"/>
    <n v="1.3779999999999999"/>
    <n v="2.5499999999999998E-2"/>
    <n v="0.55000000000000004"/>
    <n v="24.263431542460999"/>
    <d v="1900-01-16T07:56:40"/>
    <n v="43334"/>
    <n v="4.5442505829409701"/>
    <n v="235.46623700259801"/>
    <n v="0"/>
    <n v="114568.17525688154"/>
  </r>
  <r>
    <s v="STND-60882"/>
    <s v="Crete Monee Community Unit School District 201-U"/>
    <s v="Crete Monee Comm Unit 201-U (Monee Middle School) - 635 Olmstead Ln - University Park"/>
    <s v="New Indoor LED Fixtures"/>
    <s v="Indoor Lighting"/>
    <s v="K-12 School"/>
    <n v="0"/>
    <n v="55976.006000000001"/>
    <n v="15.263424000000001"/>
    <x v="0"/>
    <x v="1"/>
    <n v="15"/>
    <s v="Qty / 1,000"/>
    <m/>
    <s v="Public-Lighting"/>
    <s v="lighting"/>
    <n v="2"/>
    <n v="1"/>
    <s v="Lighting"/>
    <n v="0.98996686498346598"/>
    <n v="2.5626279547341602"/>
    <n v="55414.391174115699"/>
    <n v="39.114477027360302"/>
    <n v="0.71"/>
    <n v="39344.217733622099"/>
    <n v="27.771278689425799"/>
    <n v="2979"/>
    <n v="1.17333333333333"/>
    <n v="1.323"/>
    <n v="2.1333333333333301E-2"/>
    <n v="0.72"/>
    <n v="23.497818059751602"/>
    <d v="1900-01-15T18:49:11"/>
    <n v="43273"/>
    <n v="41.062481132275501"/>
    <n v="1007.5343849839199"/>
    <n v="0"/>
    <n v="590163.26600433153"/>
  </r>
  <r>
    <s v="STND-60883"/>
    <s v="St.  Joan of Arc Church"/>
    <s v="St Joan of Arc Church - 820 Division St - Lisle"/>
    <s v="Outdoor &amp; Garage - LED Fixtures"/>
    <s v="Outdoor &amp; Garage Lighting"/>
    <s v="Exterior"/>
    <n v="0"/>
    <n v="18141.099999999999"/>
    <n v="0"/>
    <x v="0"/>
    <x v="0"/>
    <n v="10.1978380583316"/>
    <s v="Qty / 1,000"/>
    <m/>
    <s v="Private-Lighting"/>
    <s v="lighting"/>
    <n v="3"/>
    <n v="1"/>
    <s v="Lighting"/>
    <n v="0.91633259480590001"/>
    <n v="1.30467645558681"/>
    <n v="16623.281235633302"/>
    <n v="0"/>
    <n v="0.71"/>
    <n v="11802.529677299601"/>
    <n v="0"/>
    <n v="4903"/>
    <n v="1"/>
    <n v="1"/>
    <n v="0"/>
    <n v="0"/>
    <n v="14.276973281664301"/>
    <d v="1900-01-09T04:44:53"/>
    <n v="43441"/>
    <n v="0"/>
    <n v="0"/>
    <n v="0"/>
    <n v="120360.28632775405"/>
  </r>
  <r>
    <s v="STND-60883"/>
    <s v="St.  Joan of Arc Church"/>
    <s v="St Joan of Arc Church - 820 Division St - Lisle"/>
    <s v="Outdoor &amp; Garage - LED Fixtures"/>
    <s v="Outdoor &amp; Garage Lighting"/>
    <s v="Exterior"/>
    <n v="0"/>
    <n v="16915.349999999999"/>
    <n v="0"/>
    <x v="0"/>
    <x v="0"/>
    <n v="10.1978380583316"/>
    <s v="Qty / 1,000"/>
    <m/>
    <s v="Private-Lighting"/>
    <s v="lighting"/>
    <n v="3"/>
    <n v="1"/>
    <s v="Lighting"/>
    <n v="0.91633259480590001"/>
    <n v="1.30467645558681"/>
    <n v="15500.086557549999"/>
    <n v="0"/>
    <n v="0.71"/>
    <n v="11005.061455860499"/>
    <n v="0"/>
    <n v="4903"/>
    <n v="1"/>
    <n v="1"/>
    <n v="0"/>
    <n v="0"/>
    <n v="14.276973281664301"/>
    <d v="1900-01-09T04:44:53"/>
    <n v="43441"/>
    <n v="0"/>
    <n v="0"/>
    <n v="0"/>
    <n v="112227.83454885236"/>
  </r>
  <r>
    <s v="STND-60883"/>
    <s v="St.  Joan of Arc Church"/>
    <s v="St Joan of Arc Church - 820 Division St - Lisle"/>
    <s v="Outdoor &amp; Garage - LED Fixtures"/>
    <s v="Outdoor &amp; Garage Lighting"/>
    <s v="Exterior"/>
    <n v="0"/>
    <n v="13532.28"/>
    <n v="0"/>
    <x v="0"/>
    <x v="0"/>
    <n v="10.1978380583316"/>
    <s v="Qty / 1,000"/>
    <m/>
    <s v="Private-Lighting"/>
    <s v="lighting"/>
    <n v="3"/>
    <n v="1"/>
    <s v="Lighting"/>
    <n v="0.91633259480590001"/>
    <n v="1.30467645558681"/>
    <n v="12400.069246040001"/>
    <n v="0"/>
    <n v="0.71"/>
    <n v="8804.0491646883893"/>
    <n v="0"/>
    <n v="4903"/>
    <n v="1"/>
    <n v="1"/>
    <n v="0"/>
    <n v="0"/>
    <n v="14.276973281664301"/>
    <d v="1900-01-09T04:44:53"/>
    <n v="43441"/>
    <n v="0"/>
    <n v="0"/>
    <n v="0"/>
    <n v="89782.267639081794"/>
  </r>
  <r>
    <s v="STND-60883"/>
    <s v="St.  Joan of Arc Church"/>
    <s v="St Joan of Arc Church - 820 Division St - Lisle"/>
    <s v="Outdoor &amp; Garage - LED Fixtures"/>
    <s v="Outdoor &amp; Garage Lighting"/>
    <s v="Exterior"/>
    <n v="0"/>
    <n v="4535.2749999999996"/>
    <n v="0"/>
    <x v="0"/>
    <x v="0"/>
    <n v="10.1978380583316"/>
    <s v="Qty / 1,000"/>
    <m/>
    <s v="Private-Lighting"/>
    <s v="lighting"/>
    <n v="3"/>
    <n v="1"/>
    <s v="Lighting"/>
    <n v="0.91633259480590001"/>
    <n v="1.30467645558681"/>
    <n v="4155.8203089083299"/>
    <n v="0"/>
    <n v="0.71"/>
    <n v="2950.6324193249102"/>
    <n v="0"/>
    <n v="4903"/>
    <n v="1"/>
    <n v="1"/>
    <n v="0"/>
    <n v="0"/>
    <n v="14.276973281664301"/>
    <d v="1900-01-09T04:44:53"/>
    <n v="43441"/>
    <n v="0"/>
    <n v="0"/>
    <n v="0"/>
    <n v="30090.071581938613"/>
  </r>
  <r>
    <s v="STND-60883"/>
    <s v="St.  Joan of Arc Church"/>
    <s v="St Joan of Arc Church - 820 Division St - Lisle"/>
    <s v="Outdoor &amp; Garage - LED Fixtures"/>
    <s v="Outdoor &amp; Garage Lighting"/>
    <s v="Exterior"/>
    <n v="0"/>
    <n v="4118.5200000000004"/>
    <n v="0"/>
    <x v="0"/>
    <x v="0"/>
    <n v="10.1978380583316"/>
    <s v="Qty / 1,000"/>
    <m/>
    <s v="Private-Lighting"/>
    <s v="lighting"/>
    <n v="3"/>
    <n v="1"/>
    <s v="Lighting"/>
    <n v="0.91633259480590001"/>
    <n v="1.30467645558681"/>
    <n v="3773.93411835999"/>
    <n v="0"/>
    <n v="0.71"/>
    <n v="2679.4932240356002"/>
    <n v="0"/>
    <n v="4903"/>
    <n v="1"/>
    <n v="1"/>
    <n v="0"/>
    <n v="0"/>
    <n v="14.276973281664301"/>
    <d v="1900-01-09T04:44:53"/>
    <n v="43441"/>
    <n v="0"/>
    <n v="0"/>
    <n v="0"/>
    <n v="27325.037977111882"/>
  </r>
  <r>
    <s v="STND-60883"/>
    <s v="St.  Joan of Arc Church"/>
    <s v="St Joan of Arc Church - 820 Division St - Lisle"/>
    <s v="Outdoor &amp; Garage - LED Fixtures"/>
    <s v="Outdoor &amp; Garage Lighting"/>
    <s v="Exterior"/>
    <n v="0"/>
    <n v="1132.5930000000001"/>
    <n v="0"/>
    <x v="0"/>
    <x v="0"/>
    <n v="10.1978380583316"/>
    <s v="Qty / 1,000"/>
    <m/>
    <s v="Private-Lighting"/>
    <s v="lighting"/>
    <n v="3"/>
    <n v="1"/>
    <s v="Lighting"/>
    <n v="0.91633259480590001"/>
    <n v="1.30467645558681"/>
    <n v="1037.8318825490001"/>
    <n v="0"/>
    <n v="0.71"/>
    <n v="736.86063660978903"/>
    <n v="0"/>
    <n v="4903"/>
    <n v="1"/>
    <n v="1"/>
    <n v="0"/>
    <n v="0"/>
    <n v="14.276973281664301"/>
    <d v="1900-01-09T04:44:53"/>
    <n v="43441"/>
    <n v="0"/>
    <n v="0"/>
    <n v="0"/>
    <n v="7514.385443705758"/>
  </r>
  <r>
    <s v="STND-60884"/>
    <s v="School District 64 Consolidated Board of Education"/>
    <s v="Community Consolidated School District 64 - 300 N Hamlin - Park Ridge"/>
    <s v="New Indoor LED Fixtures"/>
    <s v="Indoor Lighting"/>
    <s v="K-12 School"/>
    <n v="0"/>
    <n v="585.55200000000002"/>
    <n v="0.159667"/>
    <x v="0"/>
    <x v="1"/>
    <n v="15"/>
    <s v="Qty / 1,000"/>
    <m/>
    <s v="Public-Lighting"/>
    <s v="lighting"/>
    <n v="3"/>
    <n v="1"/>
    <s v="Lighting"/>
    <n v="0.99829244462109001"/>
    <n v="0.987374621353864"/>
    <n v="584.55213753276905"/>
    <n v="0.15765114366770699"/>
    <n v="0.71"/>
    <n v="415.03201764826599"/>
    <n v="0.111932312004072"/>
    <n v="2979"/>
    <n v="1.17333333333333"/>
    <n v="1.323"/>
    <n v="2.1333333333333301E-2"/>
    <n v="0.72"/>
    <n v="23.497818059751602"/>
    <d v="1900-01-15T18:49:11"/>
    <n v="43267"/>
    <n v="0.16550258636485601"/>
    <n v="10.628220682414"/>
    <n v="0"/>
    <n v="6225.4802647239903"/>
  </r>
  <r>
    <s v="STND-60884"/>
    <s v="School District 64 Consolidated Board of Education"/>
    <s v="Community Consolidated School District 64 - 300 N Hamlin - Park Ridge"/>
    <s v="New Indoor LED Fixtures"/>
    <s v="Indoor Lighting"/>
    <s v="K-12 School"/>
    <n v="0"/>
    <n v="1631.181"/>
    <n v="0.44478699999999999"/>
    <x v="0"/>
    <x v="1"/>
    <n v="15"/>
    <s v="Qty / 1,000"/>
    <m/>
    <s v="Public-Lighting"/>
    <s v="lighting"/>
    <n v="3"/>
    <n v="1"/>
    <s v="Lighting"/>
    <n v="0.99829244462109001"/>
    <n v="0.987374621353864"/>
    <n v="1628.3956681094801"/>
    <n v="0.43917139570812103"/>
    <n v="0.71"/>
    <n v="1156.16092435773"/>
    <n v="0.31181169095276601"/>
    <n v="2979"/>
    <n v="1.17333333333333"/>
    <n v="1.323"/>
    <n v="2.1333333333333301E-2"/>
    <n v="0.72"/>
    <n v="23.497818059751602"/>
    <d v="1900-01-15T18:49:11"/>
    <n v="43267"/>
    <n v="0.461043289355129"/>
    <n v="29.607193965626799"/>
    <n v="0"/>
    <n v="17342.41386536595"/>
  </r>
  <r>
    <s v="STND-60884"/>
    <s v="School District 64 Consolidated Board of Education"/>
    <s v="Community Consolidated School District 64 - 300 N Hamlin - Park Ridge"/>
    <s v="Retrofit of Existing Indoor Fixtures to LED"/>
    <s v="Indoor Lighting"/>
    <s v="K-12 School"/>
    <n v="0"/>
    <n v="9567.5049999999992"/>
    <n v="2.6088480000000001"/>
    <x v="0"/>
    <x v="1"/>
    <n v="15"/>
    <s v="Qty / 1,000"/>
    <m/>
    <s v="Public-Lighting"/>
    <s v="lighting"/>
    <n v="3"/>
    <n v="1"/>
    <s v="Lighting"/>
    <n v="0.99829244462109001"/>
    <n v="0.987374621353864"/>
    <n v="9551.1679553745107"/>
    <n v="2.5759103061697899"/>
    <n v="0.71"/>
    <n v="6781.3292483159003"/>
    <n v="1.8288963173805499"/>
    <n v="2979"/>
    <n v="1.17333333333333"/>
    <n v="1.323"/>
    <n v="2.1333333333333301E-2"/>
    <n v="0.72"/>
    <n v="23.497818059751602"/>
    <d v="1900-01-15T18:49:11"/>
    <n v="43267"/>
    <n v="2.7041974323609899"/>
    <n v="173.65759918862699"/>
    <n v="0"/>
    <n v="101719.9387247385"/>
  </r>
  <r>
    <s v="STND-60884"/>
    <s v="School District 64 Consolidated Board of Education"/>
    <s v="Community Consolidated School District 64 - 300 N Hamlin - Park Ridge"/>
    <s v="Occupancy Sensors Plus Daylighting Controls"/>
    <s v="Indoor Lighting"/>
    <s v="K-12 School"/>
    <n v="0"/>
    <n v="375.82400000000001"/>
    <n v="8.4395999999999999E-2"/>
    <x v="0"/>
    <x v="1"/>
    <n v="8"/>
    <s v="Qty / 1,000"/>
    <m/>
    <s v="Public-Lighting"/>
    <s v="lighting"/>
    <n v="3"/>
    <n v="1"/>
    <s v="Lighting"/>
    <n v="0.99829244462109001"/>
    <n v="0.987374621353864"/>
    <n v="375.18225970727701"/>
    <n v="8.3330468543780706E-2"/>
    <n v="0.71"/>
    <n v="266.37940439216601"/>
    <n v="5.9164632666084301E-2"/>
    <n v="2979"/>
    <n v="1.17333333333333"/>
    <n v="1.323"/>
    <n v="2.1333333333333301E-2"/>
    <n v="0.72"/>
    <n v="23.497818059751602"/>
    <d v="1900-01-15T18:49:11"/>
    <n v="43267"/>
    <n v="8.7480545628391596E-2"/>
    <n v="6.8214956310414001"/>
    <n v="0"/>
    <n v="2131.0352351373281"/>
  </r>
  <r>
    <s v="STND-60886"/>
    <s v="Terry L Seggebruch"/>
    <s v="Terry L Seggebruch/Seggebruch Farms - NS Minooka Rd 1E Brisbin Rd Aux Sable Twp - Morris"/>
    <s v="New Indoor LED Fixtures"/>
    <s v="Indoor Lighting"/>
    <s v="Miscellaneous"/>
    <n v="0"/>
    <n v="12559.405000000001"/>
    <n v="2.6898080000000002"/>
    <x v="0"/>
    <x v="0"/>
    <n v="14.797277300976599"/>
    <s v="Qty / 1,000"/>
    <m/>
    <s v="Private-Lighting"/>
    <s v="lighting"/>
    <n v="3"/>
    <n v="1"/>
    <s v="Lighting"/>
    <n v="0.91633259480590001"/>
    <n v="1.30467645558681"/>
    <n v="11508.592172868201"/>
    <n v="3.5093291676490401"/>
    <n v="0.71"/>
    <n v="8171.1004427364196"/>
    <n v="2.49162370903082"/>
    <n v="3379"/>
    <n v="1.0900000000000001"/>
    <n v="1.36"/>
    <n v="2.1999999999999999E-2"/>
    <n v="0.57999999999999996"/>
    <n v="20.7161882213673"/>
    <d v="1900-01-13T19:08:05"/>
    <n v="43297"/>
    <n v="4.4489467135510097"/>
    <n v="232.28351174596401"/>
    <n v="0"/>
    <n v="120910.03910530347"/>
  </r>
  <r>
    <s v="STND-60887"/>
    <s v="The Board of Trustees of the University of Illinois"/>
    <s v="University of Illinois College of Medicine - 1601 Parkview Ave - Rockford"/>
    <s v="Outdoor &amp; Garage - LED Fixtures"/>
    <s v="Outdoor &amp; Garage Lighting"/>
    <s v="Exterior"/>
    <n v="0"/>
    <n v="77222.25"/>
    <n v="0"/>
    <x v="0"/>
    <x v="1"/>
    <n v="10.1978380583316"/>
    <s v="Qty / 1,000"/>
    <m/>
    <s v="Public-Lighting"/>
    <s v="lighting"/>
    <n v="2"/>
    <n v="1"/>
    <s v="Lighting"/>
    <n v="0.98996686498346598"/>
    <n v="2.5626279547341602"/>
    <n v="76447.468739469405"/>
    <n v="0"/>
    <n v="0.71"/>
    <n v="54277.702805023298"/>
    <n v="0"/>
    <n v="4903"/>
    <n v="1"/>
    <n v="1"/>
    <n v="0"/>
    <n v="0"/>
    <n v="14.276973281664301"/>
    <d v="1900-01-09T04:44:53"/>
    <n v="43267"/>
    <n v="0"/>
    <n v="0"/>
    <n v="0"/>
    <n v="553515.22338387847"/>
  </r>
  <r>
    <s v="STND-60887"/>
    <s v="The Board of Trustees of the University of Illinois"/>
    <s v="University of Illinois College of Medicine - 1601 Parkview Ave - Rockford"/>
    <s v="Outdoor &amp; Garage - LED Fixtures"/>
    <s v="Outdoor &amp; Garage Lighting"/>
    <s v="Exterior"/>
    <n v="0"/>
    <n v="17209.53"/>
    <n v="0"/>
    <x v="0"/>
    <x v="1"/>
    <n v="10.1978380583316"/>
    <s v="Qty / 1,000"/>
    <m/>
    <s v="Public-Lighting"/>
    <s v="lighting"/>
    <n v="2"/>
    <n v="1"/>
    <s v="Lighting"/>
    <n v="0.98996686498346598"/>
    <n v="2.5626279547341602"/>
    <n v="17036.864461938902"/>
    <n v="0"/>
    <n v="0.71"/>
    <n v="12096.173767976599"/>
    <n v="0"/>
    <n v="4903"/>
    <n v="1"/>
    <n v="1"/>
    <n v="0"/>
    <n v="0"/>
    <n v="14.276973281664301"/>
    <d v="1900-01-09T04:44:53"/>
    <n v="43267"/>
    <n v="0"/>
    <n v="0"/>
    <n v="0"/>
    <n v="123354.82121126412"/>
  </r>
  <r>
    <s v="STND-60887"/>
    <s v="The Board of Trustees of the University of Illinois"/>
    <s v="University of Illinois College of Medicine - 1601 Parkview Ave - Rockford"/>
    <s v="Outdoor &amp; Garage - LED Fixtures"/>
    <s v="Outdoor &amp; Garage Lighting"/>
    <s v="Exterior"/>
    <n v="0"/>
    <n v="6373.9"/>
    <n v="0"/>
    <x v="0"/>
    <x v="1"/>
    <n v="10.1978380583316"/>
    <s v="Qty / 1,000"/>
    <m/>
    <s v="Public-Lighting"/>
    <s v="lighting"/>
    <n v="2"/>
    <n v="1"/>
    <s v="Lighting"/>
    <n v="0.98996686498346598"/>
    <n v="2.5626279547341602"/>
    <n v="6309.9498007181101"/>
    <n v="0"/>
    <n v="0.71"/>
    <n v="4480.0643585098596"/>
    <n v="0"/>
    <n v="4903"/>
    <n v="1"/>
    <n v="1"/>
    <n v="0"/>
    <n v="0"/>
    <n v="14.276973281664301"/>
    <d v="1900-01-09T04:44:53"/>
    <n v="43267"/>
    <n v="0"/>
    <n v="0"/>
    <n v="0"/>
    <n v="45686.970818986789"/>
  </r>
  <r>
    <s v="STND-60889"/>
    <s v="Advocate Health and Hospitality Corporation"/>
    <s v="Advocate Health Care - 1425 Randall Rd - Elgin"/>
    <s v="Air-Cooled Chiller"/>
    <s v="HVAC"/>
    <s v="Hospital (24/7)"/>
    <n v="0"/>
    <n v="73870.83"/>
    <n v="12.89166"/>
    <x v="3"/>
    <x v="0"/>
    <n v="20"/>
    <s v="ΔkWpeak / CF"/>
    <n v="1"/>
    <s v="Private-Non-Lighting"/>
    <s v="non_lighting"/>
    <n v="2"/>
    <n v="1"/>
    <s v="Non-Lighting"/>
    <n v="0.76002432528749297"/>
    <n v="0.465462131779591"/>
    <n v="56143.627729177097"/>
    <n v="6.00057954577768"/>
    <n v="0.7"/>
    <n v="39300.539410423997"/>
    <n v="4.20040568204438"/>
    <n v="7616"/>
    <n v="1.23"/>
    <n v="1.41"/>
    <n v="1.4E-2"/>
    <n v="0.73499999999999999"/>
    <n v="9.1911764705882408"/>
    <d v="1900-01-05T13:33:47"/>
    <n v="43471"/>
    <n v="6.00057954577768"/>
    <n v="0"/>
    <n v="0"/>
    <n v="786010.78820847999"/>
  </r>
  <r>
    <s v="STND-60889"/>
    <s v="Advocate Health and Hospitality Corporation"/>
    <s v="Advocate Health Care - 1425 Randall Rd - Elgin"/>
    <s v="Air-Cooled Chiller"/>
    <s v="HVAC"/>
    <s v="Hospital (24/7)"/>
    <n v="0"/>
    <n v="225178.66800000001"/>
    <n v="39.297336000000001"/>
    <x v="3"/>
    <x v="0"/>
    <n v="20"/>
    <s v="ΔkWpeak / CF"/>
    <n v="1"/>
    <s v="Private-Non-Lighting"/>
    <s v="non_lighting"/>
    <n v="2"/>
    <n v="1"/>
    <s v="Non-Lighting"/>
    <n v="0.76002432528749297"/>
    <n v="0.465462131779591"/>
    <n v="171141.265215836"/>
    <n v="18.291421787818901"/>
    <n v="0.7"/>
    <n v="119798.88565108601"/>
    <n v="12.8039952514732"/>
    <n v="7616"/>
    <n v="1.23"/>
    <n v="1.41"/>
    <n v="1.4E-2"/>
    <n v="0.73499999999999999"/>
    <n v="9.1911764705882408"/>
    <d v="1900-01-05T13:33:47"/>
    <n v="43471"/>
    <n v="18.291421787818901"/>
    <n v="0"/>
    <n v="0"/>
    <n v="2395977.7130217203"/>
  </r>
  <r>
    <s v="STND-60889"/>
    <s v="Advocate Health and Hospitality Corporation"/>
    <s v="Advocate Health Care - 1425 Randall Rd - Elgin"/>
    <s v="VSD on HVAC Fan or Pump &lt;= 200 HP"/>
    <s v="Variable Speed Drives"/>
    <s v="Hospital (24/7)"/>
    <n v="0"/>
    <n v="33264.483999999997"/>
    <n v="4.17957"/>
    <x v="6"/>
    <x v="0"/>
    <n v="15"/>
    <s v="ΔkWpeak"/>
    <m/>
    <s v="Private-Non-Lighting"/>
    <s v="non_lighting"/>
    <n v="2"/>
    <n v="1"/>
    <s v="Non-Lighting"/>
    <n v="0.76002432528749297"/>
    <n v="0.465462131779591"/>
    <n v="25281.817008136601"/>
    <n v="1.9454315621220299"/>
    <n v="0.7"/>
    <n v="17697.271905695601"/>
    <n v="1.36180209348542"/>
    <n v="7616"/>
    <n v="1.23"/>
    <n v="1.41"/>
    <n v="1.4E-2"/>
    <n v="0.73499999999999999"/>
    <n v="9.1911764705882408"/>
    <d v="1900-01-05T13:33:47"/>
    <n v="43471"/>
    <n v="1.9454315621220299"/>
    <n v="0"/>
    <n v="0"/>
    <n v="265459.07858543401"/>
  </r>
  <r>
    <s v="STND-60891"/>
    <s v="Chicago Transit Authority"/>
    <s v="Chicago Transit Authority (CTA) - 210 W 79th St - Chicago"/>
    <s v="New Indoor LED Fixtures"/>
    <s v="Indoor Lighting"/>
    <s v="Garage (24/7)"/>
    <n v="0"/>
    <n v="106945.2"/>
    <n v="12.2"/>
    <x v="0"/>
    <x v="1"/>
    <n v="5.7038558065252101"/>
    <s v="Qty / 1,000"/>
    <m/>
    <s v="Public-Lighting"/>
    <s v="lighting"/>
    <n v="1"/>
    <n v="1"/>
    <s v="Lighting"/>
    <n v="0.95625781801464005"/>
    <n v="1.47347312606477"/>
    <n v="102267.183599139"/>
    <n v="17.9763721379902"/>
    <n v="0.71"/>
    <n v="72609.700355388894"/>
    <n v="12.763224217973001"/>
    <n v="8766"/>
    <n v="1"/>
    <n v="1"/>
    <n v="0"/>
    <n v="1"/>
    <n v="7.9853981291352998"/>
    <d v="1900-01-04T16:53:33"/>
    <n v="43441"/>
    <n v="17.9763721379902"/>
    <n v="0"/>
    <n v="0"/>
    <n v="414155.26098214055"/>
  </r>
  <r>
    <s v="STND-60891"/>
    <s v="Chicago Transit Authority"/>
    <s v="Chicago Transit Authority (CTA) - 210 W 79th St - Chicago"/>
    <s v="New Indoor LED Fixtures"/>
    <s v="Indoor Lighting"/>
    <s v="Garage (24/7)"/>
    <n v="0"/>
    <n v="93357.9"/>
    <n v="10.65"/>
    <x v="0"/>
    <x v="1"/>
    <n v="5.7038558065252101"/>
    <s v="Qty / 1,000"/>
    <m/>
    <s v="Public-Lighting"/>
    <s v="lighting"/>
    <n v="1"/>
    <n v="1"/>
    <s v="Lighting"/>
    <n v="0.95625781801464005"/>
    <n v="1.47347312606477"/>
    <n v="89274.221748428899"/>
    <n v="15.692488792589799"/>
    <n v="0.71"/>
    <n v="63384.697441384502"/>
    <n v="11.1416670427387"/>
    <n v="8766"/>
    <n v="1"/>
    <n v="1"/>
    <n v="0"/>
    <n v="1"/>
    <n v="7.9853981291352998"/>
    <d v="1900-01-04T16:53:33"/>
    <n v="43441"/>
    <n v="15.692488792589799"/>
    <n v="0"/>
    <n v="0"/>
    <n v="361537.1745458846"/>
  </r>
  <r>
    <s v="STND-60891"/>
    <s v="Chicago Transit Authority"/>
    <s v="Chicago Transit Authority (CTA) - 210 W 79th St - Chicago"/>
    <s v="New Indoor LED Fixtures"/>
    <s v="Indoor Lighting"/>
    <s v="Garage (24/7)"/>
    <n v="0"/>
    <n v="14200.92"/>
    <n v="1.62"/>
    <x v="0"/>
    <x v="1"/>
    <n v="5.7038558065252101"/>
    <s v="Qty / 1,000"/>
    <m/>
    <s v="Public-Lighting"/>
    <s v="lighting"/>
    <n v="1"/>
    <n v="1"/>
    <s v="Lighting"/>
    <n v="0.95625781801464005"/>
    <n v="1.47347312606477"/>
    <n v="13579.7407730005"/>
    <n v="2.3870264642249199"/>
    <n v="0.71"/>
    <n v="9641.6159488303201"/>
    <n v="1.69478878959969"/>
    <n v="8766"/>
    <n v="1"/>
    <n v="1"/>
    <n v="0"/>
    <n v="1"/>
    <n v="7.9853981291352998"/>
    <d v="1900-01-04T16:53:33"/>
    <n v="43441"/>
    <n v="2.3870264642249199"/>
    <n v="0"/>
    <n v="0"/>
    <n v="54994.387114021891"/>
  </r>
  <r>
    <s v="STND-60891"/>
    <s v="Chicago Transit Authority"/>
    <s v="Chicago Transit Authority (CTA) - 210 W 79th St - Chicago"/>
    <s v="Occupancy Sensors"/>
    <s v="Indoor Lighting"/>
    <s v="Garage (24/7)"/>
    <n v="0"/>
    <n v="19355.328000000001"/>
    <n v="7.82"/>
    <x v="0"/>
    <x v="1"/>
    <n v="8"/>
    <s v="Qty / 1,000"/>
    <m/>
    <s v="Public-Lighting"/>
    <s v="lighting"/>
    <n v="1"/>
    <n v="1"/>
    <s v="Lighting"/>
    <n v="0.95625781801464005"/>
    <n v="1.47347312606477"/>
    <n v="18508.683720237699"/>
    <n v="11.5225598458265"/>
    <n v="0.71"/>
    <n v="13141.165441368699"/>
    <n v="8.1810174905367994"/>
    <n v="8766"/>
    <n v="1"/>
    <n v="1"/>
    <n v="0"/>
    <n v="1"/>
    <n v="7.9853981291352998"/>
    <d v="1900-01-04T16:53:33"/>
    <n v="43441"/>
    <n v="13.5559527597959"/>
    <n v="0"/>
    <n v="0"/>
    <n v="105129.32353094959"/>
  </r>
  <r>
    <s v="STND-60892"/>
    <s v="ONSITE Woodwork Corporation"/>
    <s v="Onsite Woodwork Corp - 4100 Rock Valley Pkwy - Loves Park"/>
    <s v="Outdoor &amp; Garage - LED Fixtures"/>
    <s v="Outdoor &amp; Garage Lighting"/>
    <s v="Exterior"/>
    <n v="0"/>
    <n v="4236.192"/>
    <n v="0"/>
    <x v="0"/>
    <x v="0"/>
    <n v="10.1978380583316"/>
    <s v="Qty / 1,000"/>
    <m/>
    <s v="Private-Lighting"/>
    <s v="lighting"/>
    <n v="3"/>
    <n v="1"/>
    <s v="Lighting"/>
    <n v="0.91633259480590001"/>
    <n v="1.30467645558681"/>
    <n v="3881.7608074559898"/>
    <n v="0"/>
    <n v="0.71"/>
    <n v="2756.0501732937601"/>
    <n v="0"/>
    <n v="4903"/>
    <n v="1"/>
    <n v="1"/>
    <n v="0"/>
    <n v="0"/>
    <n v="14.276973281664301"/>
    <d v="1900-01-09T04:44:53"/>
    <n v="43344"/>
    <n v="0"/>
    <n v="0"/>
    <n v="0"/>
    <n v="28105.753347886508"/>
  </r>
  <r>
    <s v="STND-60892"/>
    <s v="ONSITE Woodwork Corporation"/>
    <s v="Onsite Woodwork Corp - 4100 Rock Valley Pkwy - Loves Park"/>
    <s v="Outdoor &amp; Garage - LED Fixtures"/>
    <s v="Outdoor &amp; Garage Lighting"/>
    <s v="Exterior"/>
    <n v="0"/>
    <n v="2000.424"/>
    <n v="0"/>
    <x v="0"/>
    <x v="0"/>
    <n v="10.1978380583316"/>
    <s v="Qty / 1,000"/>
    <m/>
    <s v="Private-Lighting"/>
    <s v="lighting"/>
    <n v="3"/>
    <n v="1"/>
    <s v="Lighting"/>
    <n v="0.91633259480590001"/>
    <n v="1.30467645558681"/>
    <n v="1833.053714632"/>
    <n v="0"/>
    <n v="0.71"/>
    <n v="1301.4681373887199"/>
    <n v="0"/>
    <n v="4903"/>
    <n v="1"/>
    <n v="1"/>
    <n v="0"/>
    <n v="0"/>
    <n v="14.276973281664301"/>
    <d v="1900-01-09T04:44:53"/>
    <n v="43344"/>
    <n v="0"/>
    <n v="0"/>
    <n v="0"/>
    <n v="13272.161303168628"/>
  </r>
  <r>
    <s v="STND-60892"/>
    <s v="ONSITE Woodwork Corporation"/>
    <s v="Onsite Woodwork Corp - 4100 Rock Valley Pkwy - Loves Park"/>
    <s v="Outdoor &amp; Garage - LED Fixtures"/>
    <s v="Outdoor &amp; Garage Lighting"/>
    <s v="Exterior"/>
    <n v="0"/>
    <n v="2039.6479999999999"/>
    <n v="0"/>
    <x v="0"/>
    <x v="0"/>
    <n v="10.1978380583316"/>
    <s v="Qty / 1,000"/>
    <m/>
    <s v="Private-Lighting"/>
    <s v="lighting"/>
    <n v="3"/>
    <n v="1"/>
    <s v="Lighting"/>
    <n v="0.91633259480590001"/>
    <n v="1.30467645558681"/>
    <n v="1868.99594433066"/>
    <n v="0"/>
    <n v="0.71"/>
    <n v="1326.9871204747701"/>
    <n v="0"/>
    <n v="4903"/>
    <n v="1"/>
    <n v="1"/>
    <n v="0"/>
    <n v="0"/>
    <n v="14.276973281664301"/>
    <d v="1900-01-09T04:44:53"/>
    <n v="43344"/>
    <n v="0"/>
    <n v="0"/>
    <n v="0"/>
    <n v="13532.399760093471"/>
  </r>
  <r>
    <s v="STND-60892"/>
    <s v="ONSITE Woodwork Corporation"/>
    <s v="Onsite Woodwork Corp - 4100 Rock Valley Pkwy - Loves Park"/>
    <s v="Outdoor &amp; Garage - LED Fixtures"/>
    <s v="Outdoor &amp; Garage Lighting"/>
    <s v="Exterior"/>
    <n v="0"/>
    <n v="1716.05"/>
    <n v="0"/>
    <x v="0"/>
    <x v="0"/>
    <n v="10.1978380583316"/>
    <s v="Qty / 1,000"/>
    <m/>
    <s v="Private-Lighting"/>
    <s v="lighting"/>
    <n v="3"/>
    <n v="1"/>
    <s v="Lighting"/>
    <n v="0.91633259480590001"/>
    <n v="1.30467645558681"/>
    <n v="1572.47254931666"/>
    <n v="0"/>
    <n v="0.71"/>
    <n v="1116.45551001483"/>
    <n v="0"/>
    <n v="4903"/>
    <n v="1"/>
    <n v="1"/>
    <n v="0"/>
    <n v="0"/>
    <n v="14.276973281664301"/>
    <d v="1900-01-09T04:44:53"/>
    <n v="43344"/>
    <n v="0"/>
    <n v="0"/>
    <n v="0"/>
    <n v="11385.43249046325"/>
  </r>
  <r>
    <s v="STND-60893"/>
    <s v="Arco Machinery Movers LLC"/>
    <s v="Arco Machinery Movers - 545 Blackhawk Park Ave - Rockford"/>
    <s v="New Indoor LED Fixtures"/>
    <s v="Indoor Lighting"/>
    <s v="Warehouse"/>
    <n v="0"/>
    <n v="278381.652"/>
    <n v="44.056738000000003"/>
    <x v="0"/>
    <x v="0"/>
    <n v="9.5383441434566993"/>
    <s v="Qty / 1,000"/>
    <m/>
    <s v="Private-Lighting"/>
    <s v="lighting"/>
    <n v="1"/>
    <n v="1"/>
    <s v="Lighting"/>
    <n v="0.99989942556735301"/>
    <n v="1.019640158801"/>
    <n v="278353.65392329101"/>
    <n v="44.922019330574201"/>
    <n v="0.71"/>
    <n v="197631.094285536"/>
    <n v="31.894633724707699"/>
    <n v="5242"/>
    <n v="1"/>
    <n v="1.22"/>
    <n v="1.0999999999999999E-2"/>
    <n v="0.68"/>
    <n v="13.3536818008394"/>
    <d v="1900-01-08T12:55:13"/>
    <n v="43336"/>
    <n v="54.1490107649159"/>
    <n v="3061.8901931562"/>
    <n v="0"/>
    <n v="1885073.3907433811"/>
  </r>
  <r>
    <s v="STND-60893"/>
    <s v="Arco Machinery Movers LLC"/>
    <s v="Arco Machinery Movers - 545 Blackhawk Park Ave - Rockford"/>
    <s v="New Indoor LED Fixtures"/>
    <s v="Indoor Lighting"/>
    <s v="Warehouse"/>
    <n v="0"/>
    <n v="357583.03"/>
    <n v="56.591163999999999"/>
    <x v="0"/>
    <x v="0"/>
    <n v="9.5383441434566993"/>
    <s v="Qty / 1,000"/>
    <m/>
    <s v="Private-Lighting"/>
    <s v="lighting"/>
    <n v="1"/>
    <n v="1"/>
    <s v="Lighting"/>
    <n v="0.99989942556735301"/>
    <n v="1.019640158801"/>
    <n v="357547.06628963299"/>
    <n v="57.702623447693703"/>
    <n v="0.71"/>
    <n v="253858.41706564001"/>
    <n v="40.968862647862501"/>
    <n v="5242"/>
    <n v="1"/>
    <n v="1.22"/>
    <n v="1.0999999999999999E-2"/>
    <n v="0.68"/>
    <n v="13.3536818008394"/>
    <d v="1900-01-08T12:55:13"/>
    <n v="43336"/>
    <n v="69.554753432610497"/>
    <n v="3933.01772918597"/>
    <n v="0"/>
    <n v="2421388.9456852358"/>
  </r>
  <r>
    <s v="STND-60893"/>
    <s v="Arco Machinery Movers LLC"/>
    <s v="Arco Machinery Movers - 545 Blackhawk Park Ave - Rockford"/>
    <s v="New Indoor LED Fixtures"/>
    <s v="Indoor Lighting"/>
    <s v="Warehouse"/>
    <n v="0"/>
    <n v="20863.16"/>
    <n v="3.3018079999999999"/>
    <x v="0"/>
    <x v="0"/>
    <n v="9.5383441434566993"/>
    <s v="Qty / 1,000"/>
    <m/>
    <s v="Private-Lighting"/>
    <s v="lighting"/>
    <n v="1"/>
    <n v="1"/>
    <s v="Lighting"/>
    <n v="0.99989942556735301"/>
    <n v="1.019640158801"/>
    <n v="20861.0616995198"/>
    <n v="3.3666560334504299"/>
    <n v="0.71"/>
    <n v="14811.353806659001"/>
    <n v="2.3903257837498"/>
    <n v="5242"/>
    <n v="1"/>
    <n v="1.22"/>
    <n v="1.0999999999999999E-2"/>
    <n v="0.68"/>
    <n v="13.3536818008394"/>
    <d v="1900-01-08T12:55:13"/>
    <n v="43336"/>
    <n v="4.0581678320280004"/>
    <n v="229.47167869471701"/>
    <n v="0"/>
    <n v="141275.78983841097"/>
  </r>
  <r>
    <s v="STND-60893"/>
    <s v="Arco Machinery Movers LLC"/>
    <s v="Arco Machinery Movers - 545 Blackhawk Park Ave - Rockford"/>
    <s v="New Indoor LED Fixtures"/>
    <s v="Indoor Lighting"/>
    <s v="Warehouse"/>
    <n v="0"/>
    <n v="4487.152"/>
    <n v="0.71013800000000005"/>
    <x v="0"/>
    <x v="0"/>
    <n v="9.5383441434566993"/>
    <s v="Qty / 1,000"/>
    <m/>
    <s v="Private-Lighting"/>
    <s v="lighting"/>
    <n v="1"/>
    <n v="1"/>
    <s v="Lighting"/>
    <n v="0.99989942556735301"/>
    <n v="1.019640158801"/>
    <n v="4486.7007072334"/>
    <n v="0.72408522309062695"/>
    <n v="0.71"/>
    <n v="3185.5575021357099"/>
    <n v="0.51410050839434496"/>
    <n v="5242"/>
    <n v="1"/>
    <n v="1.22"/>
    <n v="1.0999999999999999E-2"/>
    <n v="0.68"/>
    <n v="13.3536818008394"/>
    <d v="1900-01-08T12:55:13"/>
    <n v="43336"/>
    <n v="0.872812467563437"/>
    <n v="49.353707779567401"/>
    <n v="0"/>
    <n v="30384.943744140699"/>
  </r>
  <r>
    <s v="STND-60893"/>
    <s v="Arco Machinery Movers LLC"/>
    <s v="Arco Machinery Movers - 545 Blackhawk Park Ave - Rockford"/>
    <s v="Occupancy Sensors"/>
    <s v="Indoor Lighting"/>
    <s v="Warehouse"/>
    <n v="0"/>
    <n v="26227.194"/>
    <n v="13.47967"/>
    <x v="0"/>
    <x v="0"/>
    <n v="8"/>
    <s v="Qty / 1,000"/>
    <m/>
    <s v="Private-Lighting"/>
    <s v="lighting"/>
    <n v="1"/>
    <n v="1"/>
    <s v="Lighting"/>
    <n v="0.99989942556735301"/>
    <n v="1.019640158801"/>
    <n v="26224.556214843498"/>
    <n v="13.7444128593851"/>
    <n v="0.71"/>
    <n v="18619.434912538902"/>
    <n v="9.7585331301634408"/>
    <n v="5242"/>
    <n v="1"/>
    <n v="1.22"/>
    <n v="1.0999999999999999E-2"/>
    <n v="0.68"/>
    <n v="13.3536818008394"/>
    <d v="1900-01-08T12:55:13"/>
    <n v="43336"/>
    <n v="21.2564380751394"/>
    <n v="288.47011836327903"/>
    <n v="0"/>
    <n v="148955.47930031121"/>
  </r>
  <r>
    <s v="STND-60893"/>
    <s v="Arco Machinery Movers LLC"/>
    <s v="Arco Machinery Movers - 545 Blackhawk Park Ave - Rockford"/>
    <s v="New Indoor LED Fixtures"/>
    <s v="Indoor Lighting"/>
    <s v="Warehouse"/>
    <n v="0"/>
    <n v="5242"/>
    <n v="0.8296"/>
    <x v="0"/>
    <x v="0"/>
    <n v="9.5383441434566993"/>
    <s v="Qty / 1,000"/>
    <m/>
    <s v="Private-Lighting"/>
    <s v="lighting"/>
    <n v="1"/>
    <n v="1"/>
    <s v="Lighting"/>
    <n v="0.99989942556735301"/>
    <n v="1.019640158801"/>
    <n v="5241.4727888240604"/>
    <n v="0.84589347574131302"/>
    <n v="0.71"/>
    <n v="3721.4456800650801"/>
    <n v="0.60058436777633195"/>
    <n v="5242"/>
    <n v="1"/>
    <n v="1.22"/>
    <n v="1.0999999999999999E-2"/>
    <n v="0.68"/>
    <n v="13.3536818008394"/>
    <d v="1900-01-08T12:55:13"/>
    <n v="43336"/>
    <n v="1.019640158801"/>
    <n v="57.656200677064703"/>
    <n v="0"/>
    <n v="35496.429607640988"/>
  </r>
  <r>
    <s v="STND-60894"/>
    <s v="Ridgeland Inc"/>
    <s v="Ridgeland Inc - 8723 Ridgeland Ave - Oaklawn"/>
    <s v="Outdoor &amp; Garage - LED Fixtures"/>
    <s v="Outdoor &amp; Garage Lighting"/>
    <s v="Exterior"/>
    <n v="0"/>
    <n v="8972.49"/>
    <n v="0"/>
    <x v="0"/>
    <x v="0"/>
    <n v="10.1978380583316"/>
    <s v="Qty / 1,000"/>
    <m/>
    <s v="Private-Lighting"/>
    <s v="lighting"/>
    <n v="3"/>
    <n v="1"/>
    <s v="Lighting"/>
    <n v="0.91633259480590001"/>
    <n v="1.30467645558681"/>
    <n v="8221.7850435699893"/>
    <n v="0"/>
    <n v="0.71"/>
    <n v="5837.4673809346896"/>
    <n v="0"/>
    <n v="4903"/>
    <n v="1"/>
    <n v="1"/>
    <n v="0"/>
    <n v="0"/>
    <n v="14.276973281664301"/>
    <d v="1900-01-09T04:44:53"/>
    <n v="43251"/>
    <n v="0"/>
    <n v="0"/>
    <n v="1"/>
    <n v="59529.547021565064"/>
  </r>
  <r>
    <s v="STND-60895"/>
    <s v="Trend Technologies LLC"/>
    <s v="Trend Technologies - 737 Fargo Ave - Elk Grove"/>
    <s v="New Indoor LED Fixtures"/>
    <s v="Indoor Lighting"/>
    <s v="Manufacturing"/>
    <n v="0"/>
    <n v="552525.228"/>
    <n v="98.813519999999997"/>
    <x v="0"/>
    <x v="0"/>
    <n v="10.827197921178"/>
    <s v="Qty / 1,000"/>
    <m/>
    <s v="Private-Lighting"/>
    <s v="lighting"/>
    <n v="1"/>
    <n v="1"/>
    <s v="Lighting"/>
    <n v="0.99989942556735301"/>
    <n v="1.019640158801"/>
    <n v="552469.65808867104"/>
    <n v="100.754233224486"/>
    <n v="0.71"/>
    <n v="392253.45724295598"/>
    <n v="71.535505589385195"/>
    <n v="4618"/>
    <n v="1.02"/>
    <n v="1.04"/>
    <n v="1.2E-2"/>
    <n v="0.81"/>
    <n v="15.158077089649201"/>
    <d v="1900-01-09T19:51:10"/>
    <n v="43289"/>
    <n v="119.60379062735799"/>
    <n v="6499.6430363373001"/>
    <n v="0"/>
    <n v="4247005.816835816"/>
  </r>
  <r>
    <s v="STND-60896"/>
    <s v="Kane County"/>
    <s v="Kane County Division of Transportation - 41W011 Burlington Rd - St Charles"/>
    <s v="Outdoor &amp; Garage - LED Fixtures"/>
    <s v="Outdoor &amp; Garage Lighting"/>
    <s v="Garage (24/7)"/>
    <n v="0"/>
    <n v="99581.759999999995"/>
    <n v="11.36"/>
    <x v="0"/>
    <x v="1"/>
    <n v="5.7038558065252101"/>
    <s v="Qty / 1,000"/>
    <m/>
    <s v="Public-Lighting"/>
    <s v="lighting"/>
    <n v="1"/>
    <n v="1"/>
    <s v="Lighting"/>
    <n v="0.95625781801464005"/>
    <n v="1.47347312606477"/>
    <n v="95225.836531657493"/>
    <n v="16.738654712095698"/>
    <n v="0.71"/>
    <n v="67610.343937476806"/>
    <n v="11.884444845588"/>
    <n v="8766"/>
    <n v="1"/>
    <n v="1"/>
    <n v="0"/>
    <n v="1"/>
    <n v="7.9853981291352998"/>
    <d v="1900-01-04T16:53:33"/>
    <n v="43326"/>
    <n v="16.738654712095698"/>
    <n v="0"/>
    <n v="0"/>
    <n v="385639.6528489436"/>
  </r>
  <r>
    <s v="STND-60896"/>
    <s v="Kane County"/>
    <s v="Kane County Division of Transportation - 41W011 Burlington Rd - St Charles"/>
    <s v="Outdoor &amp; Garage - LED Fixtures"/>
    <s v="Outdoor &amp; Garage Lighting"/>
    <s v="Garage (24/7)"/>
    <n v="0"/>
    <n v="87134.04"/>
    <n v="9.94"/>
    <x v="0"/>
    <x v="1"/>
    <n v="5.7038558065252101"/>
    <s v="Qty / 1,000"/>
    <m/>
    <s v="Public-Lighting"/>
    <s v="lighting"/>
    <n v="1"/>
    <n v="1"/>
    <s v="Lighting"/>
    <n v="0.95625781801464005"/>
    <n v="1.47347312606477"/>
    <n v="83322.606965200306"/>
    <n v="14.6463228730838"/>
    <n v="0.71"/>
    <n v="59159.050945292198"/>
    <n v="10.398889239889501"/>
    <n v="8766"/>
    <n v="1"/>
    <n v="1"/>
    <n v="0"/>
    <n v="1"/>
    <n v="7.9853981291352998"/>
    <d v="1900-01-04T16:53:33"/>
    <n v="43326"/>
    <n v="14.6463228730838"/>
    <n v="0"/>
    <n v="0"/>
    <n v="337434.69624282559"/>
  </r>
  <r>
    <s v="STND-60896"/>
    <s v="Kane County"/>
    <s v="Kane County Division of Transportation - 41W011 Burlington Rd - St Charles"/>
    <s v="Outdoor &amp; Garage - LED Fixtures"/>
    <s v="Outdoor &amp; Garage Lighting"/>
    <s v="Garage (24/7)"/>
    <n v="0"/>
    <n v="31294.62"/>
    <n v="3.57"/>
    <x v="0"/>
    <x v="1"/>
    <n v="5.7038558065252101"/>
    <s v="Qty / 1,000"/>
    <m/>
    <s v="Public-Lighting"/>
    <s v="lighting"/>
    <n v="1"/>
    <n v="1"/>
    <s v="Lighting"/>
    <n v="0.95625781801464005"/>
    <n v="1.47347312606477"/>
    <n v="29925.725036797299"/>
    <n v="5.2602990600512198"/>
    <n v="0.71"/>
    <n v="21247.2647761261"/>
    <n v="3.73481233263636"/>
    <n v="8766"/>
    <n v="1"/>
    <n v="1"/>
    <n v="0"/>
    <n v="1"/>
    <n v="7.9853981291352998"/>
    <d v="1900-01-04T16:53:33"/>
    <n v="43326"/>
    <n v="5.2602990600512198"/>
    <n v="0"/>
    <n v="0"/>
    <n v="121191.33456608542"/>
  </r>
  <r>
    <s v="STND-60897"/>
    <s v="Lake County"/>
    <s v="Lake County Division of Transportation - 600 W Winchester Rd - Libertyville"/>
    <s v="New Indoor LED Fixtures"/>
    <s v="Indoor Lighting"/>
    <s v="Garage"/>
    <n v="0"/>
    <n v="44587.11"/>
    <n v="12.061199999999999"/>
    <x v="0"/>
    <x v="1"/>
    <n v="14.701558365186701"/>
    <s v="Qty / 1,000"/>
    <m/>
    <s v="Public-Lighting"/>
    <s v="lighting"/>
    <n v="2"/>
    <n v="1"/>
    <s v="Lighting"/>
    <n v="0.98996686498346598"/>
    <n v="2.5626279547341602"/>
    <n v="44139.761505372902"/>
    <n v="30.9083682876397"/>
    <n v="0.71"/>
    <n v="31339.230668814798"/>
    <n v="21.944941484224199"/>
    <n v="3401"/>
    <n v="1"/>
    <n v="1"/>
    <n v="0"/>
    <n v="0.92"/>
    <n v="20.582181711261399"/>
    <d v="1900-01-13T16:50:15"/>
    <n v="43286"/>
    <n v="33.596052486564901"/>
    <n v="0"/>
    <n v="0"/>
    <n v="460735.52879762981"/>
  </r>
  <r>
    <s v="STND-60897"/>
    <s v="Lake County"/>
    <s v="Lake County Division of Transportation - 600 W Winchester Rd - Libertyville"/>
    <s v="New Indoor LED Fixtures"/>
    <s v="Indoor Lighting"/>
    <s v="Garage"/>
    <n v="0"/>
    <n v="6904.03"/>
    <n v="1.8675999999999999"/>
    <x v="0"/>
    <x v="1"/>
    <n v="14.701558365186701"/>
    <s v="Qty / 1,000"/>
    <m/>
    <s v="Public-Lighting"/>
    <s v="lighting"/>
    <n v="2"/>
    <n v="1"/>
    <s v="Lighting"/>
    <n v="0.98996686498346598"/>
    <n v="2.5626279547341602"/>
    <n v="6834.7609348517999"/>
    <n v="4.7859639682615196"/>
    <n v="0.71"/>
    <n v="4852.6802637447799"/>
    <n v="3.3980344174656798"/>
    <n v="3401"/>
    <n v="1"/>
    <n v="1"/>
    <n v="0"/>
    <n v="0.92"/>
    <n v="20.582181711261399"/>
    <d v="1900-01-13T16:50:15"/>
    <n v="43286"/>
    <n v="5.2021347481103497"/>
    <n v="0"/>
    <n v="0"/>
    <n v="71341.962125033475"/>
  </r>
  <r>
    <s v="STND-60897"/>
    <s v="Lake County"/>
    <s v="Lake County Division of Transportation - 600 W Winchester Rd - Libertyville"/>
    <s v="New Indoor LED Fixtures"/>
    <s v="Indoor Lighting"/>
    <s v="Garage"/>
    <n v="0"/>
    <n v="163.24799999999999"/>
    <n v="4.4159999999999998E-2"/>
    <x v="0"/>
    <x v="1"/>
    <n v="14.701558365186701"/>
    <s v="Qty / 1,000"/>
    <m/>
    <s v="Public-Lighting"/>
    <s v="lighting"/>
    <n v="2"/>
    <n v="1"/>
    <s v="Lighting"/>
    <n v="0.98996686498346598"/>
    <n v="2.5626279547341602"/>
    <n v="161.61011077482101"/>
    <n v="0.113165650481061"/>
    <n v="0.71"/>
    <n v="114.743178650123"/>
    <n v="8.0347611841552993E-2"/>
    <n v="3401"/>
    <n v="1"/>
    <n v="1"/>
    <n v="0"/>
    <n v="0.92"/>
    <n v="20.582181711261399"/>
    <d v="1900-01-13T16:50:15"/>
    <n v="43286"/>
    <n v="0.12300614182724"/>
    <n v="0"/>
    <n v="0"/>
    <n v="1686.9035379318279"/>
  </r>
  <r>
    <s v="STND-60897"/>
    <s v="Lake County"/>
    <s v="Lake County Division of Transportation - 600 W Winchester Rd - Libertyville"/>
    <s v="New Indoor LED Fixtures"/>
    <s v="Indoor Lighting"/>
    <s v="Garage"/>
    <n v="0"/>
    <n v="578.16999999999996"/>
    <n v="0.15640000000000001"/>
    <x v="0"/>
    <x v="1"/>
    <n v="14.701558365186701"/>
    <s v="Qty / 1,000"/>
    <m/>
    <s v="Public-Lighting"/>
    <s v="lighting"/>
    <n v="2"/>
    <n v="1"/>
    <s v="Lighting"/>
    <n v="0.98996686498346598"/>
    <n v="2.5626279547341602"/>
    <n v="572.36914232748995"/>
    <n v="0.40079501212042301"/>
    <n v="0.71"/>
    <n v="406.38209105251798"/>
    <n v="0.2845644586055"/>
    <n v="3401"/>
    <n v="1"/>
    <n v="1"/>
    <n v="0"/>
    <n v="0.92"/>
    <n v="20.582181711261399"/>
    <d v="1900-01-13T16:50:15"/>
    <n v="43286"/>
    <n v="0.43564675230480798"/>
    <n v="0"/>
    <n v="0"/>
    <n v="5974.4500301752096"/>
  </r>
  <r>
    <s v="STND-60897"/>
    <s v="Lake County"/>
    <s v="Lake County Division of Transportation - 600 W Winchester Rd - Libertyville"/>
    <s v="New Indoor LED Fixtures"/>
    <s v="Indoor Lighting"/>
    <s v="Garage"/>
    <n v="0"/>
    <n v="5713.68"/>
    <n v="1.5456000000000001"/>
    <x v="0"/>
    <x v="1"/>
    <n v="14.701558365186701"/>
    <s v="Qty / 1,000"/>
    <m/>
    <s v="Public-Lighting"/>
    <s v="lighting"/>
    <n v="2"/>
    <n v="1"/>
    <s v="Lighting"/>
    <n v="0.98996686498346598"/>
    <n v="2.5626279547341602"/>
    <n v="5656.3538771187305"/>
    <n v="3.9607977668371199"/>
    <n v="0.71"/>
    <n v="4016.0112527543001"/>
    <n v="2.8121664144543601"/>
    <n v="3401"/>
    <n v="1"/>
    <n v="1"/>
    <n v="0"/>
    <n v="0.92"/>
    <n v="20.582181711261399"/>
    <d v="1900-01-13T16:50:15"/>
    <n v="43286"/>
    <n v="4.3052149639533903"/>
    <n v="0"/>
    <n v="0"/>
    <n v="59041.623827613905"/>
  </r>
  <r>
    <s v="STND-60897"/>
    <s v="Lake County"/>
    <s v="Lake County Division of Transportation - 600 W Winchester Rd - Libertyville"/>
    <s v="New Indoor LED Fixtures"/>
    <s v="Indoor Lighting"/>
    <s v="Garage"/>
    <n v="0"/>
    <n v="14522.27"/>
    <n v="3.9283999999999999"/>
    <x v="0"/>
    <x v="1"/>
    <n v="14.701558365186701"/>
    <s v="Qty / 1,000"/>
    <m/>
    <s v="Public-Lighting"/>
    <s v="lighting"/>
    <n v="2"/>
    <n v="1"/>
    <s v="Lighting"/>
    <n v="0.98996686498346598"/>
    <n v="2.5626279547341602"/>
    <n v="14376.566104343399"/>
    <n v="10.0670276573777"/>
    <n v="0.71"/>
    <n v="10207.361934083799"/>
    <n v="7.1475896367381599"/>
    <n v="3401"/>
    <n v="1"/>
    <n v="1"/>
    <n v="0"/>
    <n v="0.92"/>
    <n v="20.582181711261399"/>
    <d v="1900-01-13T16:50:15"/>
    <n v="43286"/>
    <n v="10.9424213667149"/>
    <n v="0"/>
    <n v="0"/>
    <n v="150064.12722851799"/>
  </r>
  <r>
    <s v="STND-60897"/>
    <s v="Lake County"/>
    <s v="Lake County Division of Transportation - 600 W Winchester Rd - Libertyville"/>
    <s v="New Indoor LED Fixtures"/>
    <s v="Indoor Lighting"/>
    <s v="Garage"/>
    <n v="0"/>
    <n v="8383.4650000000001"/>
    <n v="2.2677999999999998"/>
    <x v="0"/>
    <x v="1"/>
    <n v="14.701558365186701"/>
    <s v="Qty / 1,000"/>
    <m/>
    <s v="Public-Lighting"/>
    <s v="lighting"/>
    <n v="2"/>
    <n v="1"/>
    <s v="Lighting"/>
    <n v="0.98996686498346598"/>
    <n v="2.5626279547341602"/>
    <n v="8299.3525637486091"/>
    <n v="5.8115276757461301"/>
    <n v="0.71"/>
    <n v="5892.5403202615098"/>
    <n v="4.1261846497797503"/>
    <n v="3401"/>
    <n v="1"/>
    <n v="1"/>
    <n v="0"/>
    <n v="0.92"/>
    <n v="20.582181711261399"/>
    <d v="1900-01-13T16:50:15"/>
    <n v="43286"/>
    <n v="6.31687790841971"/>
    <n v="0"/>
    <n v="0"/>
    <n v="86629.52543754052"/>
  </r>
  <r>
    <s v="STND-60897"/>
    <s v="Lake County"/>
    <s v="Lake County Division of Transportation - 600 W Winchester Rd - Libertyville"/>
    <s v="New Indoor LED Fixtures"/>
    <s v="Indoor Lighting"/>
    <s v="Garage"/>
    <n v="0"/>
    <n v="476.14"/>
    <n v="0.1288"/>
    <x v="0"/>
    <x v="1"/>
    <n v="14.701558365186701"/>
    <s v="Qty / 1,000"/>
    <m/>
    <s v="Public-Lighting"/>
    <s v="lighting"/>
    <n v="2"/>
    <n v="1"/>
    <s v="Lighting"/>
    <n v="0.98996686498346598"/>
    <n v="2.5626279547341602"/>
    <n v="471.36282309322701"/>
    <n v="0.33006648056976001"/>
    <n v="0.71"/>
    <n v="334.667604396191"/>
    <n v="0.23434720120453001"/>
    <n v="3401"/>
    <n v="1"/>
    <n v="1"/>
    <n v="0"/>
    <n v="0.92"/>
    <n v="20.582181711261399"/>
    <d v="1900-01-13T16:50:15"/>
    <n v="43286"/>
    <n v="0.35876791366278299"/>
    <n v="0"/>
    <n v="0"/>
    <n v="4920.1353189678148"/>
  </r>
  <r>
    <s v="STND-60897"/>
    <s v="Lake County"/>
    <s v="Lake County Division of Transportation - 600 W Winchester Rd - Libertyville"/>
    <s v="Occupancy Sensors"/>
    <s v="Indoor Lighting"/>
    <s v="Garage"/>
    <n v="0"/>
    <n v="7113.5320000000002"/>
    <n v="6.7105499999999996"/>
    <x v="0"/>
    <x v="1"/>
    <n v="8"/>
    <s v="Qty / 1,000"/>
    <m/>
    <s v="Public-Lighting"/>
    <s v="lighting"/>
    <n v="2"/>
    <n v="1"/>
    <s v="Lighting"/>
    <n v="0.98996686498346598"/>
    <n v="2.5626279547341602"/>
    <n v="7042.1609729995598"/>
    <n v="17.1966430216413"/>
    <n v="0.71"/>
    <n v="4999.9342908296903"/>
    <n v="12.2096165453653"/>
    <n v="3401"/>
    <n v="1"/>
    <n v="1"/>
    <n v="0"/>
    <n v="0.92"/>
    <n v="20.582181711261399"/>
    <d v="1900-01-13T16:50:15"/>
    <n v="43286"/>
    <n v="22.3333026255082"/>
    <n v="0"/>
    <n v="0"/>
    <n v="39999.474326637523"/>
  </r>
  <r>
    <s v="STND-60897"/>
    <s v="Lake County"/>
    <s v="Lake County Division of Transportation - 600 W Winchester Rd - Libertyville"/>
    <s v="Outdoor &amp; Garage - LED Fixtures"/>
    <s v="Outdoor &amp; Garage Lighting"/>
    <s v="Garage"/>
    <n v="0"/>
    <n v="1863.14"/>
    <n v="0"/>
    <x v="0"/>
    <x v="1"/>
    <n v="14.701558365186701"/>
    <s v="Qty / 1,000"/>
    <m/>
    <s v="Public-Lighting"/>
    <s v="lighting"/>
    <n v="2"/>
    <n v="1"/>
    <s v="Lighting"/>
    <n v="0.98996686498346598"/>
    <n v="2.5626279547341602"/>
    <n v="1844.44686482529"/>
    <n v="0"/>
    <n v="0.71"/>
    <n v="1309.5572740259599"/>
    <n v="0"/>
    <n v="3401"/>
    <n v="1"/>
    <n v="1"/>
    <n v="0"/>
    <n v="0.92"/>
    <n v="20.582181711261399"/>
    <d v="1900-01-13T16:50:15"/>
    <n v="43286"/>
    <n v="0"/>
    <n v="0"/>
    <n v="0"/>
    <n v="19252.532696647442"/>
  </r>
  <r>
    <s v="STND-60897"/>
    <s v="Lake County"/>
    <s v="Lake County Division of Transportation - 600 W Winchester Rd - Libertyville"/>
    <s v="Outdoor &amp; Garage - LED Fixtures"/>
    <s v="Outdoor &amp; Garage Lighting"/>
    <s v="Garage"/>
    <n v="0"/>
    <n v="6177.78"/>
    <n v="0"/>
    <x v="0"/>
    <x v="1"/>
    <n v="14.701558365186701"/>
    <s v="Qty / 1,000"/>
    <m/>
    <s v="Public-Lighting"/>
    <s v="lighting"/>
    <n v="2"/>
    <n v="1"/>
    <s v="Lighting"/>
    <n v="0.98996686498346598"/>
    <n v="2.5626279547341602"/>
    <n v="6115.7974991575502"/>
    <n v="0"/>
    <n v="0.71"/>
    <n v="4342.21622440186"/>
    <n v="0"/>
    <n v="3401"/>
    <n v="1"/>
    <n v="1"/>
    <n v="0"/>
    <n v="0.92"/>
    <n v="20.582181711261399"/>
    <d v="1900-01-13T16:50:15"/>
    <n v="43286"/>
    <n v="0"/>
    <n v="0"/>
    <n v="0"/>
    <n v="63837.34525730458"/>
  </r>
  <r>
    <s v="STND-60898"/>
    <s v="Waukegan Public Schools"/>
    <s v="Andrew Cooke Magnet Elementary School - 522  Belvidere St - Waukegan"/>
    <s v="Outdoor &amp; Garage - LED Fixtures"/>
    <s v="Outdoor &amp; Garage Lighting"/>
    <s v="Exterior"/>
    <n v="0"/>
    <n v="2132.8049999999998"/>
    <n v="0"/>
    <x v="0"/>
    <x v="1"/>
    <n v="10.1978380583316"/>
    <s v="Qty / 1,000"/>
    <m/>
    <s v="Public-Lighting"/>
    <s v="lighting"/>
    <n v="3"/>
    <n v="1"/>
    <s v="Lighting"/>
    <n v="0.99829244462109001"/>
    <n v="0.987374621353864"/>
    <n v="2129.16311735008"/>
    <n v="0"/>
    <n v="0.71"/>
    <n v="1511.7058133185601"/>
    <n v="0"/>
    <n v="4903"/>
    <n v="1"/>
    <n v="1"/>
    <n v="0"/>
    <n v="0"/>
    <n v="14.276973281664301"/>
    <d v="1900-01-09T04:44:53"/>
    <n v="43282"/>
    <n v="0"/>
    <n v="0"/>
    <n v="0"/>
    <n v="15416.131076061138"/>
  </r>
  <r>
    <s v="STND-60898"/>
    <s v="Waukegan Public Schools"/>
    <s v="Andrew Cooke Magnet Elementary School - 522  Belvidere St - Waukegan"/>
    <s v="Outdoor &amp; Garage - LED Fixtures"/>
    <s v="Outdoor &amp; Garage Lighting"/>
    <s v="Exterior"/>
    <n v="0"/>
    <n v="11914.29"/>
    <n v="0"/>
    <x v="0"/>
    <x v="1"/>
    <n v="10.1978380583316"/>
    <s v="Qty / 1,000"/>
    <m/>
    <s v="Public-Lighting"/>
    <s v="lighting"/>
    <n v="3"/>
    <n v="1"/>
    <s v="Lighting"/>
    <n v="0.99829244462109001"/>
    <n v="0.987374621353864"/>
    <n v="11893.9456900246"/>
    <n v="0"/>
    <n v="0.71"/>
    <n v="8444.7014399174695"/>
    <n v="0"/>
    <n v="4903"/>
    <n v="1"/>
    <n v="1"/>
    <n v="0"/>
    <n v="0"/>
    <n v="14.276973281664301"/>
    <d v="1900-01-09T04:44:53"/>
    <n v="43282"/>
    <n v="0"/>
    <n v="0"/>
    <n v="0"/>
    <n v="86117.697735238035"/>
  </r>
  <r>
    <s v="STND-60898"/>
    <s v="Waukegan Public Schools"/>
    <s v="Andrew Cooke Magnet Elementary School - 522  Belvidere St - Waukegan"/>
    <s v="Outdoor &amp; Garage - LED Fixtures"/>
    <s v="Outdoor &amp; Garage Lighting"/>
    <s v="Exterior"/>
    <n v="0"/>
    <n v="1250.2650000000001"/>
    <n v="0"/>
    <x v="0"/>
    <x v="1"/>
    <n v="10.1978380583316"/>
    <s v="Qty / 1,000"/>
    <m/>
    <s v="Public-Lighting"/>
    <s v="lighting"/>
    <n v="3"/>
    <n v="1"/>
    <s v="Lighting"/>
    <n v="0.99829244462109001"/>
    <n v="0.987374621353864"/>
    <n v="1248.1301032741901"/>
    <n v="0"/>
    <n v="0.71"/>
    <n v="886.172373324673"/>
    <n v="0"/>
    <n v="4903"/>
    <n v="1"/>
    <n v="1"/>
    <n v="0"/>
    <n v="0"/>
    <n v="14.276973281664301"/>
    <d v="1900-01-09T04:44:53"/>
    <n v="43282"/>
    <n v="0"/>
    <n v="0"/>
    <n v="0"/>
    <n v="9037.0423549323896"/>
  </r>
  <r>
    <s v="STND-60899"/>
    <s v="One Museum Park East Condominium Association"/>
    <s v="One Museum Park East - 1211 S Prairie - Chicago"/>
    <s v="Outdoor &amp; Garage - LED Fixtures"/>
    <s v="Outdoor &amp; Garage Lighting"/>
    <s v="Exterior"/>
    <n v="0"/>
    <n v="6197.3919999999998"/>
    <n v="0"/>
    <x v="0"/>
    <x v="0"/>
    <n v="10.1978380583316"/>
    <s v="Qty / 1,000"/>
    <m/>
    <s v="Private-Lighting"/>
    <s v="lighting"/>
    <n v="3"/>
    <n v="1"/>
    <s v="Lighting"/>
    <n v="0.91633259480590001"/>
    <n v="1.30467645558681"/>
    <n v="5678.8722923893201"/>
    <n v="0"/>
    <n v="0.71"/>
    <n v="4031.9993275964198"/>
    <n v="0"/>
    <n v="4903"/>
    <n v="1"/>
    <n v="1"/>
    <n v="0"/>
    <n v="0"/>
    <n v="14.276973281664301"/>
    <d v="1900-01-09T04:44:53"/>
    <n v="43296"/>
    <n v="0"/>
    <n v="0"/>
    <n v="0"/>
    <n v="41117.676194130188"/>
  </r>
  <r>
    <s v="STND-60900"/>
    <s v="Byron Forest Preserve"/>
    <s v="Byron Forest Preserve Dist - 7993 N River Rd - Byron"/>
    <s v="Retrofit of Existing Indoor Fixtures to LED"/>
    <s v="Indoor Lighting"/>
    <s v="Miscellaneous"/>
    <n v="0"/>
    <n v="10592.624"/>
    <n v="2.268589"/>
    <x v="0"/>
    <x v="1"/>
    <n v="14.797277300976599"/>
    <s v="Qty / 1,000"/>
    <m/>
    <s v="Public-Lighting"/>
    <s v="lighting"/>
    <n v="3"/>
    <n v="1"/>
    <s v="Lighting"/>
    <n v="0.99829244462109001"/>
    <n v="0.987374621353864"/>
    <n v="10574.536507912"/>
    <n v="2.2399472048825402"/>
    <n v="0.71"/>
    <n v="7507.9209206175401"/>
    <n v="1.5903625154665999"/>
    <n v="3379"/>
    <n v="1.0900000000000001"/>
    <n v="1.36"/>
    <n v="2.1999999999999999E-2"/>
    <n v="0.57999999999999996"/>
    <n v="20.7161882213673"/>
    <d v="1900-01-13T19:08:05"/>
    <n v="43282"/>
    <n v="2.8396896613622502"/>
    <n v="213.43101208629801"/>
    <n v="0"/>
    <n v="111096.78781618126"/>
  </r>
  <r>
    <s v="STND-60900"/>
    <s v="Byron Forest Preserve"/>
    <s v="Byron Forest Preserve Dist - 7993 N River Rd - Byron"/>
    <s v="Retrofit of Existing Indoor Fixtures to LED"/>
    <s v="Indoor Lighting"/>
    <s v="Miscellaneous"/>
    <n v="0"/>
    <n v="987.07299999999998"/>
    <n v="0.211398"/>
    <x v="0"/>
    <x v="1"/>
    <n v="14.797277300976599"/>
    <s v="Qty / 1,000"/>
    <m/>
    <s v="Public-Lighting"/>
    <s v="lighting"/>
    <n v="3"/>
    <n v="1"/>
    <s v="Lighting"/>
    <n v="0.99829244462109001"/>
    <n v="0.987374621353864"/>
    <n v="985.38751818947401"/>
    <n v="0.20872902020496401"/>
    <n v="0.71"/>
    <n v="699.62513791452602"/>
    <n v="0.14819760434552501"/>
    <n v="3379"/>
    <n v="1.0900000000000001"/>
    <n v="1.36"/>
    <n v="2.1999999999999999E-2"/>
    <n v="0.57999999999999996"/>
    <n v="20.7161882213673"/>
    <d v="1900-01-13T19:08:05"/>
    <n v="43282"/>
    <n v="0.264615897825766"/>
    <n v="19.8885554129985"/>
    <n v="0"/>
    <n v="10352.547172455239"/>
  </r>
  <r>
    <s v="STND-60900"/>
    <s v="Byron Forest Preserve"/>
    <s v="Byron Forest Preserve Dist - 7993 N River Rd - Byron"/>
    <s v="Outdoor &amp; Garage - LED Fixtures"/>
    <s v="Outdoor &amp; Garage Lighting"/>
    <s v="Exterior"/>
    <n v="0"/>
    <n v="7844.8"/>
    <n v="0"/>
    <x v="0"/>
    <x v="1"/>
    <n v="10.1978380583316"/>
    <s v="Qty / 1,000"/>
    <m/>
    <s v="Public-Lighting"/>
    <s v="lighting"/>
    <n v="3"/>
    <n v="1"/>
    <s v="Lighting"/>
    <n v="0.99829244462109001"/>
    <n v="0.987374621353864"/>
    <n v="7831.4045695635295"/>
    <n v="0"/>
    <n v="0.71"/>
    <n v="5560.2972443901099"/>
    <n v="0"/>
    <n v="4903"/>
    <n v="1"/>
    <n v="1"/>
    <n v="0"/>
    <n v="0"/>
    <n v="14.276973281664301"/>
    <d v="1900-01-09T04:44:53"/>
    <n v="43282"/>
    <n v="0"/>
    <n v="0"/>
    <n v="0"/>
    <n v="56703.010854477783"/>
  </r>
  <r>
    <s v="STND-60900"/>
    <s v="Byron Forest Preserve"/>
    <s v="Byron Forest Preserve Dist - 7993 N River Rd - Byron"/>
    <s v="Outdoor &amp; Garage - LED Fixtures"/>
    <s v="Outdoor &amp; Garage Lighting"/>
    <s v="Exterior"/>
    <n v="0"/>
    <n v="818.80100000000004"/>
    <n v="0"/>
    <x v="0"/>
    <x v="1"/>
    <n v="10.1978380583316"/>
    <s v="Qty / 1,000"/>
    <m/>
    <s v="Public-Lighting"/>
    <s v="lighting"/>
    <n v="3"/>
    <n v="1"/>
    <s v="Lighting"/>
    <n v="0.99829244462109001"/>
    <n v="0.987374621353864"/>
    <n v="817.40285194819398"/>
    <n v="0"/>
    <n v="0.71"/>
    <n v="580.35602488321695"/>
    <n v="0"/>
    <n v="4903"/>
    <n v="1"/>
    <n v="1"/>
    <n v="0"/>
    <n v="0"/>
    <n v="14.276973281664301"/>
    <d v="1900-01-09T04:44:53"/>
    <n v="43282"/>
    <n v="0"/>
    <n v="0"/>
    <n v="0"/>
    <n v="5918.3767579361111"/>
  </r>
  <r>
    <s v="STND-60900"/>
    <s v="Byron Forest Preserve"/>
    <s v="Byron Forest Preserve Dist - 7993 N River Rd - Byron"/>
    <s v="Outdoor &amp; Garage - LED Fixtures"/>
    <s v="Outdoor &amp; Garage Lighting"/>
    <s v="Exterior"/>
    <n v="0"/>
    <n v="13532.28"/>
    <n v="0"/>
    <x v="0"/>
    <x v="1"/>
    <n v="10.1978380583316"/>
    <s v="Qty / 1,000"/>
    <m/>
    <s v="Public-Lighting"/>
    <s v="lighting"/>
    <n v="3"/>
    <n v="1"/>
    <s v="Lighting"/>
    <n v="0.99829244462109001"/>
    <n v="0.987374621353864"/>
    <n v="13509.1728824971"/>
    <n v="0"/>
    <n v="0.71"/>
    <n v="9591.5127465729292"/>
    <n v="0"/>
    <n v="4903"/>
    <n v="1"/>
    <n v="1"/>
    <n v="0"/>
    <n v="0"/>
    <n v="14.276973281664301"/>
    <d v="1900-01-09T04:44:53"/>
    <n v="43282"/>
    <n v="0"/>
    <n v="0"/>
    <n v="0"/>
    <n v="97812.693723974066"/>
  </r>
  <r>
    <s v="STND-60900"/>
    <s v="Byron Forest Preserve"/>
    <s v="Byron Forest Preserve Dist - 7993 N River Rd - Byron"/>
    <s v="EC Motor with Evaporator Fan Controls for Walk-in Cooler or Freezer"/>
    <s v="Refrigeration"/>
    <s v="Exterior"/>
    <n v="0"/>
    <n v="6153"/>
    <n v="0.70199999999999996"/>
    <x v="2"/>
    <x v="1"/>
    <n v="15"/>
    <s v="ΔkWpeak / CF"/>
    <n v="1"/>
    <s v="Public-Lighting"/>
    <s v="lighting"/>
    <n v="3"/>
    <n v="1"/>
    <s v="Non-Lighting"/>
    <n v="0.99829244462109001"/>
    <n v="0.987374621353864"/>
    <n v="6142.4934117535704"/>
    <n v="0.69313698419041303"/>
    <n v="0.7"/>
    <n v="4299.7453882275004"/>
    <n v="0.48519588893328902"/>
    <n v="4903"/>
    <n v="1"/>
    <n v="1"/>
    <n v="0"/>
    <n v="0"/>
    <n v="14.276973281664301"/>
    <d v="1900-01-09T04:44:53"/>
    <n v="43282"/>
    <n v="0.69313698419041303"/>
    <n v="0"/>
    <n v="0"/>
    <n v="64496.180823412506"/>
  </r>
  <r>
    <s v="STND-60900"/>
    <s v="Byron Forest Preserve"/>
    <s v="Byron Forest Preserve Dist - 7993 N River Rd - Byron"/>
    <s v="LED Refrigerated Display Case Lighting for Open and Closed Cases"/>
    <s v="Refrigeration"/>
    <s v="Exterior"/>
    <n v="0"/>
    <n v="1167.21"/>
    <n v="0.1389"/>
    <x v="2"/>
    <x v="1"/>
    <n v="8.6177180282661094"/>
    <s v="ΔkWpeak / CF"/>
    <n v="0.69"/>
    <s v="Public-Lighting"/>
    <s v="lighting"/>
    <n v="3"/>
    <n v="1"/>
    <s v="Non-Lighting"/>
    <n v="0.99829244462109001"/>
    <n v="0.987374621353864"/>
    <n v="1165.2169242861801"/>
    <n v="0.13714633490605199"/>
    <n v="0.7"/>
    <n v="815.65184700032796"/>
    <n v="9.60024344342362E-2"/>
    <n v="4903"/>
    <n v="1"/>
    <n v="1"/>
    <n v="0"/>
    <n v="0"/>
    <n v="14.276973281664301"/>
    <d v="1900-01-09T04:44:53"/>
    <n v="43282"/>
    <n v="0.198762804211669"/>
    <n v="0"/>
    <n v="0"/>
    <n v="7029.0576266832768"/>
  </r>
  <r>
    <s v="STND-60900"/>
    <s v="Byron Forest Preserve"/>
    <s v="Byron Forest Preserve Dist - 7993 N River Rd - Byron"/>
    <s v="Strip Curtains"/>
    <s v="Refrigeration"/>
    <s v="Exterior"/>
    <n v="0"/>
    <n v="280"/>
    <n v="3.1941999999999998E-2"/>
    <x v="2"/>
    <x v="1"/>
    <n v="4"/>
    <s v="ΔkWpeak / CF"/>
    <n v="1"/>
    <s v="Public-Lighting"/>
    <s v="lighting"/>
    <n v="3"/>
    <n v="1"/>
    <s v="Non-Lighting"/>
    <n v="0.99829244462109001"/>
    <n v="0.987374621353864"/>
    <n v="279.52188449390502"/>
    <n v="3.1538720155285097E-2"/>
    <n v="0.7"/>
    <n v="195.665319145734"/>
    <n v="2.2077104108699602E-2"/>
    <n v="4903"/>
    <n v="1"/>
    <n v="1"/>
    <n v="0"/>
    <n v="0"/>
    <n v="14.276973281664301"/>
    <d v="1900-01-09T04:44:53"/>
    <n v="43282"/>
    <n v="3.1538720155285097E-2"/>
    <n v="0"/>
    <n v="0"/>
    <n v="782.66127658293601"/>
  </r>
  <r>
    <s v="STND-60901"/>
    <s v="Arctic Ice Arena"/>
    <s v="Arctic Ice Arena - 10700 160th St - Orland Park"/>
    <s v="Outdoor &amp; Garage - LED Fixtures"/>
    <s v="Outdoor &amp; Garage Lighting"/>
    <s v="Exterior"/>
    <n v="0"/>
    <n v="42165.8"/>
    <n v="0"/>
    <x v="0"/>
    <x v="0"/>
    <n v="10.1978380583316"/>
    <s v="Qty / 1,000"/>
    <m/>
    <s v="Private-Lighting"/>
    <s v="lighting"/>
    <n v="3"/>
    <n v="1"/>
    <s v="Lighting"/>
    <n v="0.91633259480590001"/>
    <n v="1.30467645558681"/>
    <n v="38637.896926066598"/>
    <n v="0"/>
    <n v="0.71"/>
    <n v="27432.906817507301"/>
    <n v="0"/>
    <n v="4903"/>
    <n v="1"/>
    <n v="1"/>
    <n v="0"/>
    <n v="0"/>
    <n v="14.276973281664301"/>
    <d v="1900-01-09T04:44:53"/>
    <n v="43331"/>
    <n v="0"/>
    <n v="0"/>
    <n v="0"/>
    <n v="279756.34119424038"/>
  </r>
  <r>
    <s v="STND-60901"/>
    <s v="Arctic Ice Arena"/>
    <s v="Arctic Ice Arena - 10700 160th St - Orland Park"/>
    <s v="Outdoor &amp; Garage - LED Fixtures"/>
    <s v="Outdoor &amp; Garage Lighting"/>
    <s v="Exterior"/>
    <n v="0"/>
    <n v="14905.12"/>
    <n v="0"/>
    <x v="0"/>
    <x v="0"/>
    <n v="10.1978380583316"/>
    <s v="Qty / 1,000"/>
    <m/>
    <s v="Private-Lighting"/>
    <s v="lighting"/>
    <n v="3"/>
    <n v="1"/>
    <s v="Lighting"/>
    <n v="0.91633259480590001"/>
    <n v="1.30467645558681"/>
    <n v="13658.0472854933"/>
    <n v="0"/>
    <n v="0.71"/>
    <n v="9697.2135727002496"/>
    <n v="0"/>
    <n v="4903"/>
    <n v="1"/>
    <n v="1"/>
    <n v="0"/>
    <n v="0"/>
    <n v="14.276973281664301"/>
    <d v="1900-01-09T04:44:53"/>
    <n v="43331"/>
    <n v="0"/>
    <n v="0"/>
    <n v="0"/>
    <n v="98890.613631452346"/>
  </r>
  <r>
    <s v="STND-60901"/>
    <s v="Arctic Ice Arena"/>
    <s v="Arctic Ice Arena - 10700 160th St - Orland Park"/>
    <s v="LED Channel Sign"/>
    <s v="Outdoor &amp; Garage Lighting"/>
    <s v="Exterior"/>
    <n v="0"/>
    <n v="3334"/>
    <n v="0.68"/>
    <x v="0"/>
    <x v="0"/>
    <n v="10.1978380583316"/>
    <s v="Qty / 1,000"/>
    <m/>
    <s v="Private-Lighting"/>
    <s v="lighting"/>
    <n v="3"/>
    <n v="1"/>
    <s v="Lighting"/>
    <n v="0.91633259480590001"/>
    <n v="1.30467645558681"/>
    <n v="3055.0528710828698"/>
    <n v="0.88717998979902801"/>
    <n v="0.71"/>
    <n v="2169.0875384688402"/>
    <n v="0.62989779275730995"/>
    <n v="4903"/>
    <n v="1"/>
    <n v="1"/>
    <n v="0"/>
    <n v="0"/>
    <n v="14.276973281664301"/>
    <d v="1900-01-09T04:44:53"/>
    <n v="43331"/>
    <n v="0.88717998979902801"/>
    <n v="0"/>
    <n v="0"/>
    <n v="22120.003451650347"/>
  </r>
  <r>
    <s v="STND-60901"/>
    <s v="Arctic Ice Arena"/>
    <s v="Arctic Ice Arena - 10700 160th St - Orland Park"/>
    <s v="LED Channel Sign"/>
    <s v="Outdoor &amp; Garage Lighting"/>
    <s v="Exterior"/>
    <n v="0"/>
    <n v="20239.68"/>
    <n v="4.1280000000000001"/>
    <x v="0"/>
    <x v="0"/>
    <n v="10.1978380583316"/>
    <s v="Qty / 1,000"/>
    <m/>
    <s v="Private-Lighting"/>
    <s v="lighting"/>
    <n v="3"/>
    <n v="1"/>
    <s v="Lighting"/>
    <n v="0.91633259480590001"/>
    <n v="1.30467645558681"/>
    <n v="18546.278492441099"/>
    <n v="5.38570440866234"/>
    <n v="0.71"/>
    <n v="13167.857729633201"/>
    <n v="3.8238501301502601"/>
    <n v="4903"/>
    <n v="1"/>
    <n v="1"/>
    <n v="0"/>
    <n v="0"/>
    <n v="14.276973281664301"/>
    <d v="1900-01-09T04:44:53"/>
    <n v="43331"/>
    <n v="5.38570440866234"/>
    <n v="0"/>
    <n v="0"/>
    <n v="134283.6807019494"/>
  </r>
  <r>
    <s v="STND-60902"/>
    <s v="Swissotel Chicago"/>
    <s v="Swissotel - 323 E Upper Wacker Dr - Chicago"/>
    <s v="Demand Ventilation Controls"/>
    <s v="Commercial Kitchen Equipment"/>
    <s v="Hotel/Motel (common)"/>
    <n v="0"/>
    <n v="74490"/>
    <n v="10.199999999999999"/>
    <x v="7"/>
    <x v="0"/>
    <n v="15"/>
    <s v="ΔkWpeak"/>
    <n v="1"/>
    <s v="Private-Non-Lighting"/>
    <s v="non_lighting"/>
    <n v="3"/>
    <n v="1"/>
    <s v="Non-Lighting"/>
    <n v="0.98952339343681495"/>
    <n v="0.43468415683807998"/>
    <n v="73709.597577108303"/>
    <n v="4.4337783997484204"/>
    <n v="0.7"/>
    <n v="51596.718303975802"/>
    <n v="3.1036448798238898"/>
    <n v="6138"/>
    <n v="1.2"/>
    <n v="1.24"/>
    <n v="3.2000000000000001E-2"/>
    <n v="0.73"/>
    <n v="11.4043662430759"/>
    <d v="1900-01-07T03:30:12"/>
    <n v="43328"/>
    <n v="4.4337783997484204"/>
    <n v="0"/>
    <n v="0"/>
    <n v="773950.77455963707"/>
  </r>
  <r>
    <s v="STND-60903"/>
    <s v="Rocking L Farms"/>
    <s v="Roger Lippens - 4831 Washington Rd - Prophetstown"/>
    <s v="New Indoor LED Fixtures"/>
    <s v="Indoor Lighting"/>
    <s v="Warehouse"/>
    <n v="0"/>
    <n v="17613.12"/>
    <n v="2.7874560000000002"/>
    <x v="0"/>
    <x v="0"/>
    <n v="9.5383441434566993"/>
    <s v="Qty / 1,000"/>
    <m/>
    <s v="Private-Lighting"/>
    <s v="lighting"/>
    <n v="3"/>
    <n v="1"/>
    <s v="Lighting"/>
    <n v="0.91633259480590001"/>
    <n v="1.30467645558681"/>
    <n v="16139.4759522277"/>
    <n v="3.6367282141841799"/>
    <n v="0.71"/>
    <n v="11459.027926081701"/>
    <n v="2.58207703207077"/>
    <n v="5242"/>
    <n v="1"/>
    <n v="1.22"/>
    <n v="1.0999999999999999E-2"/>
    <n v="0.68"/>
    <n v="13.3536818008394"/>
    <d v="1900-01-08T12:55:13"/>
    <n v="43336"/>
    <n v="4.3837128907716698"/>
    <n v="177.53423547450501"/>
    <n v="0"/>
    <n v="109300.15190844816"/>
  </r>
  <r>
    <s v="STND-60903"/>
    <s v="Rocking L Farms"/>
    <s v="Roger Lippens - 4831 Washington Rd - Prophetstown"/>
    <s v="New Indoor LED Fixtures"/>
    <s v="Indoor Lighting"/>
    <s v="Warehouse"/>
    <n v="0"/>
    <n v="1887.12"/>
    <n v="0.29865599999999998"/>
    <x v="0"/>
    <x v="0"/>
    <n v="9.5383441434566993"/>
    <s v="Qty / 1,000"/>
    <m/>
    <s v="Private-Lighting"/>
    <s v="lighting"/>
    <n v="3"/>
    <n v="1"/>
    <s v="Lighting"/>
    <n v="0.91633259480590001"/>
    <n v="1.30467645558681"/>
    <n v="1729.2295663101099"/>
    <n v="0.38964945151973301"/>
    <n v="0.71"/>
    <n v="1227.7529920801801"/>
    <n v="0.27665111057901098"/>
    <n v="5242"/>
    <n v="1"/>
    <n v="1.22"/>
    <n v="1.0999999999999999E-2"/>
    <n v="0.68"/>
    <n v="13.3536818008394"/>
    <d v="1900-01-08T12:55:13"/>
    <n v="43336"/>
    <n v="0.46968352401125002"/>
    <n v="19.0215252294112"/>
    <n v="0"/>
    <n v="11710.730561619424"/>
  </r>
  <r>
    <s v="STND-60904"/>
    <s v="Shri Krishma Hospitality Inc"/>
    <s v="Shri Krishma Hospitality Inc - 4580 E State St - Rockford"/>
    <s v="Guest Room Energy Management System"/>
    <s v="HVAC"/>
    <s v="Hotel/Motel (common)"/>
    <n v="0"/>
    <n v="14418"/>
    <n v="1.9237500000000001"/>
    <x v="3"/>
    <x v="0"/>
    <n v="15"/>
    <s v="ΔkWpeak"/>
    <m/>
    <s v="Private-Non-Lighting"/>
    <s v="non_lighting"/>
    <n v="3"/>
    <n v="1"/>
    <s v="Non-Lighting"/>
    <n v="0.98952339343681495"/>
    <n v="0.43468415683807998"/>
    <n v="14266.948286572"/>
    <n v="0.83622364671725702"/>
    <n v="0.7"/>
    <n v="9986.8638006004003"/>
    <n v="0.58535655270207998"/>
    <n v="6138"/>
    <n v="1.2"/>
    <n v="1.24"/>
    <n v="3.2000000000000001E-2"/>
    <n v="0.73"/>
    <n v="11.4043662430759"/>
    <d v="1900-01-07T03:30:12"/>
    <n v="43313"/>
    <n v="0.83622364671725702"/>
    <n v="0"/>
    <n v="0"/>
    <n v="149802.957009006"/>
  </r>
  <r>
    <s v="STND-60905"/>
    <s v="Crystal Lake Travel Inc"/>
    <s v="Crystal Lake Travel Agency Inc - 13 Crystal Lake Plaza - Crystal Lake"/>
    <s v="New Indoor LED Fixtures"/>
    <s v="Indoor Lighting"/>
    <s v="Office"/>
    <n v="0"/>
    <n v="6075.81"/>
    <n v="1.3662000000000001"/>
    <x v="0"/>
    <x v="0"/>
    <n v="15"/>
    <s v="Qty / 1,000"/>
    <m/>
    <s v="Private-Lighting"/>
    <s v="lighting"/>
    <n v="3"/>
    <n v="1"/>
    <s v="Lighting"/>
    <n v="0.91633259480590001"/>
    <n v="1.30467645558681"/>
    <n v="5567.4627428476297"/>
    <n v="1.7824489736227001"/>
    <n v="0.71"/>
    <n v="3952.8985474218198"/>
    <n v="1.26553877127211"/>
    <n v="2885"/>
    <n v="1.165"/>
    <n v="1.3779999999999999"/>
    <n v="2.5499999999999998E-2"/>
    <n v="0.55000000000000004"/>
    <n v="24.263431542460999"/>
    <d v="1900-01-16T07:56:40"/>
    <n v="43302"/>
    <n v="2.3518260636267301"/>
    <n v="121.862918405678"/>
    <n v="0"/>
    <n v="59293.478211327296"/>
  </r>
  <r>
    <s v="STND-60906"/>
    <s v="Quest Diagnostics LLC"/>
    <s v="Quest Diagnostics - 1301 N Mittel Blvd - Wood Dale"/>
    <s v="Outdoor &amp; Garage - LED Fixtures"/>
    <s v="Outdoor &amp; Garage Lighting"/>
    <s v="Exterior"/>
    <n v="0"/>
    <n v="22406.71"/>
    <n v="0"/>
    <x v="0"/>
    <x v="0"/>
    <n v="10.1978380583316"/>
    <s v="Qty / 1,000"/>
    <m/>
    <s v="Private-Lighting"/>
    <s v="lighting"/>
    <n v="3"/>
    <n v="1"/>
    <s v="Lighting"/>
    <n v="0.91633259480590001"/>
    <n v="1.30467645558681"/>
    <n v="20531.998715363301"/>
    <n v="0"/>
    <n v="0.71"/>
    <n v="14577.719087907901"/>
    <n v="0"/>
    <n v="4903"/>
    <n v="1"/>
    <n v="1"/>
    <n v="0"/>
    <n v="0"/>
    <n v="14.276973281664301"/>
    <d v="1900-01-09T04:44:53"/>
    <n v="43330"/>
    <n v="0"/>
    <n v="0"/>
    <n v="0"/>
    <n v="148661.21851833421"/>
  </r>
  <r>
    <s v="STND-60906"/>
    <s v="Quest Diagnostics LLC"/>
    <s v="Quest Diagnostics - 1301 N Mittel Blvd - Wood Dale"/>
    <s v="Outdoor &amp; Garage - LED Fixtures"/>
    <s v="Outdoor &amp; Garage Lighting"/>
    <s v="Exterior"/>
    <n v="0"/>
    <n v="8457.6749999999993"/>
    <n v="0"/>
    <x v="0"/>
    <x v="0"/>
    <n v="10.1978380583316"/>
    <s v="Qty / 1,000"/>
    <m/>
    <s v="Private-Lighting"/>
    <s v="lighting"/>
    <n v="3"/>
    <n v="1"/>
    <s v="Lighting"/>
    <n v="0.91633259480590001"/>
    <n v="1.30467645558681"/>
    <n v="7750.0432787749896"/>
    <n v="0"/>
    <n v="0.71"/>
    <n v="5502.5307279302397"/>
    <n v="0"/>
    <n v="4903"/>
    <n v="1"/>
    <n v="1"/>
    <n v="0"/>
    <n v="0"/>
    <n v="14.276973281664301"/>
    <d v="1900-01-09T04:44:53"/>
    <n v="43330"/>
    <n v="0"/>
    <n v="0"/>
    <n v="0"/>
    <n v="56113.91727442608"/>
  </r>
  <r>
    <s v="STND-60907"/>
    <s v="Michigan Plaza LLC"/>
    <s v="Michigan Plaza LLC - 205 N Michigan - Chicago"/>
    <s v="New Indoor LED Fixtures"/>
    <s v="Indoor Lighting"/>
    <s v="Office"/>
    <n v="0"/>
    <n v="13839.344999999999"/>
    <n v="3.1118999999999999"/>
    <x v="0"/>
    <x v="0"/>
    <n v="15"/>
    <s v="Qty / 1,000"/>
    <m/>
    <s v="Private-Lighting"/>
    <s v="lighting"/>
    <n v="3"/>
    <n v="1"/>
    <s v="Lighting"/>
    <n v="0.91633259480590001"/>
    <n v="1.30467645558681"/>
    <n v="12681.4429142641"/>
    <n v="4.0600226621405797"/>
    <n v="0.71"/>
    <n v="9003.8244691274795"/>
    <n v="2.8826160901198099"/>
    <n v="2885"/>
    <n v="1.165"/>
    <n v="1.3779999999999999"/>
    <n v="2.5499999999999998E-2"/>
    <n v="0.55000000000000004"/>
    <n v="24.263431542460999"/>
    <d v="1900-01-16T07:56:40"/>
    <n v="43316"/>
    <n v="5.3569371449275396"/>
    <n v="277.57664747959899"/>
    <n v="0"/>
    <n v="135057.36703691218"/>
  </r>
  <r>
    <s v="STND-60908"/>
    <s v="Waukegan Public Schools"/>
    <s v="Carman-Buckner  Elementary School - 520 Helmholz Avenue - Waukegan"/>
    <s v="Outdoor &amp; Garage - LED Fixtures"/>
    <s v="Outdoor &amp; Garage Lighting"/>
    <s v="Exterior"/>
    <n v="0"/>
    <n v="10173.725"/>
    <n v="0"/>
    <x v="0"/>
    <x v="1"/>
    <n v="10.1978380583316"/>
    <s v="Qty / 1,000"/>
    <m/>
    <s v="Public-Lighting"/>
    <s v="lighting"/>
    <n v="3"/>
    <n v="1"/>
    <s v="Lighting"/>
    <n v="0.99829244462109001"/>
    <n v="0.987374621353864"/>
    <n v="10156.3528011527"/>
    <n v="0"/>
    <n v="0.71"/>
    <n v="7211.0104888184196"/>
    <n v="0"/>
    <n v="4903"/>
    <n v="1"/>
    <n v="1"/>
    <n v="0"/>
    <n v="0"/>
    <n v="14.276973281664301"/>
    <d v="1900-01-09T04:44:53"/>
    <n v="43282"/>
    <n v="0"/>
    <n v="0"/>
    <n v="0"/>
    <n v="73536.717201900829"/>
  </r>
  <r>
    <s v="STND-60908"/>
    <s v="Waukegan Public Schools"/>
    <s v="Carman-Buckner  Elementary School - 520 Helmholz Avenue - Waukegan"/>
    <s v="Outdoor &amp; Garage - LED Fixtures"/>
    <s v="Outdoor &amp; Garage Lighting"/>
    <s v="Exterior"/>
    <n v="0"/>
    <n v="12012.35"/>
    <n v="0"/>
    <x v="0"/>
    <x v="1"/>
    <n v="10.1978380583316"/>
    <s v="Qty / 1,000"/>
    <m/>
    <s v="Public-Lighting"/>
    <s v="lighting"/>
    <n v="3"/>
    <n v="1"/>
    <s v="Lighting"/>
    <n v="0.99829244462109001"/>
    <n v="0.987374621353864"/>
    <n v="11991.8382471442"/>
    <n v="0"/>
    <n v="0.71"/>
    <n v="8514.2051554723494"/>
    <n v="0"/>
    <n v="4903"/>
    <n v="1"/>
    <n v="1"/>
    <n v="0"/>
    <n v="0"/>
    <n v="14.276973281664301"/>
    <d v="1900-01-09T04:44:53"/>
    <n v="43282"/>
    <n v="0"/>
    <n v="0"/>
    <n v="0"/>
    <n v="86826.485370919036"/>
  </r>
  <r>
    <s v="STND-60908"/>
    <s v="Waukegan Public Schools"/>
    <s v="Carman-Buckner  Elementary School - 520 Helmholz Avenue - Waukegan"/>
    <s v="Outdoor &amp; Garage - LED Fixtures"/>
    <s v="Outdoor &amp; Garage Lighting"/>
    <s v="Exterior"/>
    <n v="0"/>
    <n v="6251.3249999999998"/>
    <n v="0"/>
    <x v="0"/>
    <x v="1"/>
    <n v="10.1978380583316"/>
    <s v="Qty / 1,000"/>
    <m/>
    <s v="Public-Lighting"/>
    <s v="lighting"/>
    <n v="3"/>
    <n v="1"/>
    <s v="Lighting"/>
    <n v="0.99829244462109001"/>
    <n v="0.987374621353864"/>
    <n v="6240.6505163709398"/>
    <n v="0"/>
    <n v="0.71"/>
    <n v="4430.8618666233697"/>
    <n v="0"/>
    <n v="4903"/>
    <n v="1"/>
    <n v="1"/>
    <n v="0"/>
    <n v="0"/>
    <n v="14.276973281664301"/>
    <d v="1900-01-09T04:44:53"/>
    <n v="43282"/>
    <n v="0"/>
    <n v="0"/>
    <n v="0"/>
    <n v="45185.211774661992"/>
  </r>
  <r>
    <s v="STND-60909"/>
    <s v="Dollar Tree Stores, Inc."/>
    <s v="Dollar Tree Stores Inc - 4443 N Sheridan Rd - Chicago"/>
    <s v="Cooler Display Cases with Doors"/>
    <s v="Refrigeration"/>
    <s v="Retail (strip mall)"/>
    <n v="0"/>
    <n v="6869.2"/>
    <n v="0.78520000000000001"/>
    <x v="2"/>
    <x v="0"/>
    <n v="12"/>
    <s v="ΔkWpeak"/>
    <m/>
    <s v="Private-Non-Lighting"/>
    <s v="non_lighting"/>
    <n v="3"/>
    <n v="1"/>
    <s v="Non-Lighting"/>
    <n v="0.98952339343681495"/>
    <n v="0.43468415683807998"/>
    <n v="6797.2340941961702"/>
    <n v="0.34131399994926098"/>
    <n v="0.7"/>
    <n v="4758.0638659373199"/>
    <n v="0.23891979996448301"/>
    <n v="4093"/>
    <n v="1.1200000000000001"/>
    <n v="1.29"/>
    <n v="1.9E-2"/>
    <n v="0.71"/>
    <n v="17.102369899829"/>
    <d v="1900-01-11T05:11:01"/>
    <n v="43350"/>
    <n v="0.34131399994926098"/>
    <n v="0"/>
    <n v="0"/>
    <n v="57096.766391247838"/>
  </r>
  <r>
    <s v="STND-60909"/>
    <s v="Dollar Tree Stores, Inc."/>
    <s v="Dollar Tree Stores Inc - 4443 N Sheridan Rd - Chicago"/>
    <s v="Freezer Display Cases with Doors"/>
    <s v="Refrigeration"/>
    <s v="Retail (strip mall)"/>
    <n v="0"/>
    <n v="55193.599999999999"/>
    <n v="6.2976000000000001"/>
    <x v="2"/>
    <x v="0"/>
    <n v="12"/>
    <s v="ΔkWpeak"/>
    <m/>
    <s v="Private-Non-Lighting"/>
    <s v="non_lighting"/>
    <n v="3"/>
    <n v="1"/>
    <s v="Non-Lighting"/>
    <n v="0.98952339343681495"/>
    <n v="0.43468415683807998"/>
    <n v="54615.358367994202"/>
    <n v="2.7374669461034999"/>
    <n v="0.7"/>
    <n v="38230.7508575959"/>
    <n v="1.9162268622724501"/>
    <n v="4093"/>
    <n v="1.1200000000000001"/>
    <n v="1.29"/>
    <n v="1.9E-2"/>
    <n v="0.71"/>
    <n v="17.102369899829"/>
    <d v="1900-01-11T05:11:01"/>
    <n v="43350"/>
    <n v="2.7374669461034999"/>
    <n v="0"/>
    <n v="0"/>
    <n v="458769.01029115077"/>
  </r>
  <r>
    <s v="STND-60911"/>
    <s v="Dollar Tree Stores, Inc."/>
    <s v="Dollar Tree Stores Inc - 9937-9943 E Sibley Blvd - Dolton"/>
    <s v="Cooler Display Cases with Doors"/>
    <s v="Refrigeration"/>
    <s v="Retail (strip mall)"/>
    <n v="0"/>
    <n v="3963"/>
    <n v="0.45300000000000001"/>
    <x v="2"/>
    <x v="0"/>
    <n v="12"/>
    <s v="ΔkWpeak"/>
    <m/>
    <s v="Private-Non-Lighting"/>
    <s v="non_lighting"/>
    <n v="3"/>
    <n v="1"/>
    <s v="Non-Lighting"/>
    <n v="0.98952339343681495"/>
    <n v="0.43468415683807998"/>
    <n v="3921.4812081901"/>
    <n v="0.19691192304765001"/>
    <n v="0.7"/>
    <n v="2745.0368457330701"/>
    <n v="0.13783834613335499"/>
    <n v="4093"/>
    <n v="1.1200000000000001"/>
    <n v="1.29"/>
    <n v="1.9E-2"/>
    <n v="0.71"/>
    <n v="17.102369899829"/>
    <d v="1900-01-11T05:11:01"/>
    <n v="43324"/>
    <n v="0.19691192304765001"/>
    <n v="0"/>
    <n v="0"/>
    <n v="32940.442148796843"/>
  </r>
  <r>
    <s v="STND-60911"/>
    <s v="Dollar Tree Stores, Inc."/>
    <s v="Dollar Tree Stores Inc - 9937-9943 E Sibley Blvd - Dolton"/>
    <s v="Freezer Display Cases with Doors"/>
    <s v="Refrigeration"/>
    <s v="Retail (strip mall)"/>
    <n v="0"/>
    <n v="38808"/>
    <n v="4.4279999999999999"/>
    <x v="2"/>
    <x v="0"/>
    <n v="12"/>
    <s v="ΔkWpeak"/>
    <m/>
    <s v="Private-Non-Lighting"/>
    <s v="non_lighting"/>
    <n v="3"/>
    <n v="1"/>
    <s v="Non-Lighting"/>
    <n v="0.98952339343681495"/>
    <n v="0.43468415683807998"/>
    <n v="38401.4238524959"/>
    <n v="1.9247814464790201"/>
    <n v="0.7"/>
    <n v="26880.996696747101"/>
    <n v="1.34734701253531"/>
    <n v="4093"/>
    <n v="1.1200000000000001"/>
    <n v="1.29"/>
    <n v="1.9E-2"/>
    <n v="0.71"/>
    <n v="17.102369899829"/>
    <d v="1900-01-11T05:11:01"/>
    <n v="43324"/>
    <n v="1.9247814464790201"/>
    <n v="0"/>
    <n v="0"/>
    <n v="322571.96036096523"/>
  </r>
  <r>
    <s v="STND-60913"/>
    <s v="Weinstein Wholesale Meats, Inc."/>
    <s v="Weinstein Wholesale Meats Inc - 7501 Industrial Dr - Forest Park"/>
    <s v="New Indoor LED Fixtures"/>
    <s v="Indoor Lighting"/>
    <s v="Warehouse"/>
    <n v="0"/>
    <n v="162.02199999999999"/>
    <n v="3.6431999999999999E-2"/>
    <x v="0"/>
    <x v="0"/>
    <n v="9.5383441434566993"/>
    <s v="Qty / 1,000"/>
    <m/>
    <s v="Private-Lighting"/>
    <s v="lighting"/>
    <n v="2"/>
    <n v="1"/>
    <s v="Lighting"/>
    <n v="0.97902139861649395"/>
    <n v="0.93591656730105399"/>
    <n v="158.62300504664199"/>
    <n v="3.4097312379912002E-2"/>
    <n v="0.71"/>
    <n v="112.62233358311499"/>
    <n v="2.42090917897375E-2"/>
    <n v="5242"/>
    <n v="1"/>
    <n v="1.22"/>
    <n v="1.0999999999999999E-2"/>
    <n v="0.68"/>
    <n v="13.3536818008394"/>
    <d v="1900-01-08T12:55:13"/>
    <n v="43338"/>
    <n v="4.1100906918890998E-2"/>
    <n v="1.7448530555130599"/>
    <n v="0"/>
    <n v="1074.2305759549317"/>
  </r>
  <r>
    <s v="STND-60913"/>
    <s v="Weinstein Wholesale Meats, Inc."/>
    <s v="Weinstein Wholesale Meats Inc - 7501 Industrial Dr - Forest Park"/>
    <s v="New Indoor LED Fixtures"/>
    <s v="Indoor Lighting"/>
    <s v="Warehouse"/>
    <n v="0"/>
    <n v="10902.704"/>
    <n v="2.4515699999999998"/>
    <x v="0"/>
    <x v="0"/>
    <n v="9.5383441434566993"/>
    <s v="Qty / 1,000"/>
    <m/>
    <s v="Private-Lighting"/>
    <s v="lighting"/>
    <n v="2"/>
    <n v="1"/>
    <s v="Lighting"/>
    <n v="0.97902139861649395"/>
    <n v="0.93591656730105399"/>
    <n v="10673.9805187816"/>
    <n v="2.2944649788982399"/>
    <n v="0.71"/>
    <n v="7578.5261683349599"/>
    <n v="1.6290701350177501"/>
    <n v="5242"/>
    <n v="1"/>
    <n v="1.22"/>
    <n v="1.0999999999999999E-2"/>
    <n v="0.68"/>
    <n v="13.3536818008394"/>
    <d v="1900-01-08T12:55:13"/>
    <n v="43338"/>
    <n v="2.76574852808371"/>
    <n v="117.41378570659801"/>
    <n v="0"/>
    <n v="72286.590693771112"/>
  </r>
  <r>
    <s v="STND-60913"/>
    <s v="Weinstein Wholesale Meats, Inc."/>
    <s v="Weinstein Wholesale Meats Inc - 7501 Industrial Dr - Forest Park"/>
    <s v="New Indoor LED Fixtures"/>
    <s v="Indoor Lighting"/>
    <s v="Warehouse"/>
    <n v="0"/>
    <n v="1687.7249999999999"/>
    <n v="0.3795"/>
    <x v="0"/>
    <x v="0"/>
    <n v="9.5383441434566993"/>
    <s v="Qty / 1,000"/>
    <m/>
    <s v="Private-Lighting"/>
    <s v="lighting"/>
    <n v="2"/>
    <n v="1"/>
    <s v="Lighting"/>
    <n v="0.97902139861649395"/>
    <n v="0.93591656730105399"/>
    <n v="1652.31888998002"/>
    <n v="0.35518033729074999"/>
    <n v="0.71"/>
    <n v="1173.14641188582"/>
    <n v="0.25217803947643203"/>
    <n v="5242"/>
    <n v="1"/>
    <n v="1.22"/>
    <n v="1.0999999999999999E-2"/>
    <n v="0.68"/>
    <n v="13.3536818008394"/>
    <d v="1900-01-08T12:55:13"/>
    <n v="43338"/>
    <n v="0.428134447071781"/>
    <n v="18.175507789780202"/>
    <n v="0"/>
    <n v="11189.874207228353"/>
  </r>
  <r>
    <s v="STND-60913"/>
    <s v="Weinstein Wholesale Meats, Inc."/>
    <s v="Weinstein Wholesale Meats Inc - 7501 Industrial Dr - Forest Park"/>
    <s v="New Indoor LED Fixtures"/>
    <s v="Indoor Lighting"/>
    <s v="Warehouse"/>
    <n v="0"/>
    <n v="546.82299999999998"/>
    <n v="0.122958"/>
    <x v="0"/>
    <x v="0"/>
    <n v="9.5383441434566993"/>
    <s v="Qty / 1,000"/>
    <m/>
    <s v="Private-Lighting"/>
    <s v="lighting"/>
    <n v="2"/>
    <n v="1"/>
    <s v="Lighting"/>
    <n v="0.97902139861649395"/>
    <n v="0.93591656730105399"/>
    <n v="535.351418255667"/>
    <n v="0.11507842928220301"/>
    <n v="0.71"/>
    <n v="380.09950696152299"/>
    <n v="8.1705684790364094E-2"/>
    <n v="5242"/>
    <n v="1"/>
    <n v="1.22"/>
    <n v="1.0999999999999999E-2"/>
    <n v="0.68"/>
    <n v="13.3536818008394"/>
    <d v="1900-01-08T12:55:13"/>
    <n v="43338"/>
    <n v="0.138715560851257"/>
    <n v="5.8888656008123297"/>
    <n v="0"/>
    <n v="3625.5199061572216"/>
  </r>
  <r>
    <s v="STND-60913"/>
    <s v="Weinstein Wholesale Meats, Inc."/>
    <s v="Weinstein Wholesale Meats Inc - 7501 Industrial Dr - Forest Park"/>
    <s v="New Indoor LED Fixtures"/>
    <s v="Indoor Lighting"/>
    <s v="Warehouse"/>
    <n v="0"/>
    <n v="17298.599999999999"/>
    <n v="2.7376800000000001"/>
    <x v="0"/>
    <x v="0"/>
    <n v="9.5383441434566993"/>
    <s v="Qty / 1,000"/>
    <m/>
    <s v="Private-Lighting"/>
    <s v="lighting"/>
    <n v="2"/>
    <n v="1"/>
    <s v="Lighting"/>
    <n v="0.97902139861649395"/>
    <n v="0.93591656730105399"/>
    <n v="16935.699566107302"/>
    <n v="2.5622400679687498"/>
    <n v="0.71"/>
    <n v="12024.3466919362"/>
    <n v="1.8191904482578101"/>
    <n v="5242"/>
    <n v="1"/>
    <n v="1.22"/>
    <n v="1.0999999999999999E-2"/>
    <n v="0.68"/>
    <n v="13.3536818008394"/>
    <d v="1900-01-08T12:55:13"/>
    <n v="43338"/>
    <n v="3.08852467209348"/>
    <n v="186.29269522717999"/>
    <n v="0"/>
    <n v="114692.35684792259"/>
  </r>
  <r>
    <s v="STND-60913"/>
    <s v="Weinstein Wholesale Meats, Inc."/>
    <s v="Weinstein Wholesale Meats Inc - 7501 Industrial Dr - Forest Park"/>
    <s v="New Indoor LED Fixtures"/>
    <s v="Indoor Lighting"/>
    <s v="Warehouse"/>
    <n v="0"/>
    <n v="7076.7"/>
    <n v="1.1199600000000001"/>
    <x v="0"/>
    <x v="0"/>
    <n v="9.5383441434566993"/>
    <s v="Qty / 1,000"/>
    <m/>
    <s v="Private-Lighting"/>
    <s v="lighting"/>
    <n v="2"/>
    <n v="1"/>
    <s v="Lighting"/>
    <n v="0.97902139861649395"/>
    <n v="0.93591656730105399"/>
    <n v="6928.2407315893397"/>
    <n v="1.0481891187144901"/>
    <n v="0.71"/>
    <n v="4919.0509194284296"/>
    <n v="0.74421427428728604"/>
    <n v="5242"/>
    <n v="1"/>
    <n v="1.22"/>
    <n v="1.0999999999999999E-2"/>
    <n v="0.68"/>
    <n v="13.3536818008394"/>
    <d v="1900-01-08T12:55:13"/>
    <n v="43338"/>
    <n v="1.2634873658564201"/>
    <n v="76.210648047482707"/>
    <n v="0"/>
    <n v="46919.600528695453"/>
  </r>
  <r>
    <s v="STND-60913"/>
    <s v="Weinstein Wholesale Meats, Inc."/>
    <s v="Weinstein Wholesale Meats Inc - 7501 Industrial Dr - Forest Park"/>
    <s v="New Indoor LED Fixtures"/>
    <s v="Indoor Lighting"/>
    <s v="Warehouse"/>
    <n v="0"/>
    <n v="115114.32"/>
    <n v="18.218015999999999"/>
    <x v="0"/>
    <x v="0"/>
    <n v="9.5383441434566993"/>
    <s v="Qty / 1,000"/>
    <m/>
    <s v="Private-Lighting"/>
    <s v="lighting"/>
    <n v="2"/>
    <n v="1"/>
    <s v="Lighting"/>
    <n v="0.97902139861649395"/>
    <n v="0.93591656730105399"/>
    <n v="112699.382567187"/>
    <n v="17.050542997755699"/>
    <n v="0.71"/>
    <n v="80016.561622702502"/>
    <n v="12.1058855284065"/>
    <n v="5242"/>
    <n v="1"/>
    <n v="1.22"/>
    <n v="1.0999999999999999E-2"/>
    <n v="0.68"/>
    <n v="13.3536818008394"/>
    <d v="1900-01-08T12:55:13"/>
    <n v="43338"/>
    <n v="20.5527278179311"/>
    <n v="1239.6932082390499"/>
    <n v="0"/>
    <n v="763225.5019334465"/>
  </r>
  <r>
    <s v="STND-60913"/>
    <s v="Weinstein Wholesale Meats, Inc."/>
    <s v="Weinstein Wholesale Meats Inc - 7501 Industrial Dr - Forest Park"/>
    <s v="New Indoor LED Fixtures"/>
    <s v="Indoor Lighting"/>
    <s v="Warehouse"/>
    <n v="0"/>
    <n v="8072.68"/>
    <n v="1.2775840000000001"/>
    <x v="0"/>
    <x v="0"/>
    <n v="9.5383441434566993"/>
    <s v="Qty / 1,000"/>
    <m/>
    <s v="Private-Lighting"/>
    <s v="lighting"/>
    <n v="2"/>
    <n v="1"/>
    <s v="Lighting"/>
    <n v="0.97902139861649395"/>
    <n v="0.93591656730105399"/>
    <n v="7903.3264641833903"/>
    <n v="1.19571203171875"/>
    <n v="0.71"/>
    <n v="5611.36178957021"/>
    <n v="0.84895554252031202"/>
    <n v="5242"/>
    <n v="1"/>
    <n v="1.22"/>
    <n v="1.0999999999999999E-2"/>
    <n v="0.68"/>
    <n v="13.3536818008394"/>
    <d v="1900-01-08T12:55:13"/>
    <n v="43338"/>
    <n v="1.4413115136436201"/>
    <n v="86.936591106017303"/>
    <n v="0"/>
    <n v="53523.099862363713"/>
  </r>
  <r>
    <s v="STND-60913"/>
    <s v="Weinstein Wholesale Meats, Inc."/>
    <s v="Weinstein Wholesale Meats Inc - 7501 Industrial Dr - Forest Park"/>
    <s v="Occupancy Sensors"/>
    <s v="Indoor Lighting"/>
    <s v="Warehouse"/>
    <n v="0"/>
    <n v="97.212999999999994"/>
    <n v="6.6239999999999993E-2"/>
    <x v="0"/>
    <x v="0"/>
    <n v="8"/>
    <s v="Qty / 1,000"/>
    <m/>
    <s v="Private-Lighting"/>
    <s v="lighting"/>
    <n v="2"/>
    <n v="1"/>
    <s v="Lighting"/>
    <n v="0.97902139861649395"/>
    <n v="0.93591656730105399"/>
    <n v="95.173607223705204"/>
    <n v="6.1995113418021802E-2"/>
    <n v="0.71"/>
    <n v="67.573261128830694"/>
    <n v="4.4016530526795501E-2"/>
    <n v="5242"/>
    <n v="1"/>
    <n v="1.22"/>
    <n v="1.0999999999999999E-2"/>
    <n v="0.68"/>
    <n v="13.3536818008394"/>
    <d v="1900-01-08T12:55:13"/>
    <n v="43338"/>
    <n v="9.5878616483176304E-2"/>
    <n v="1.04690967946076"/>
    <n v="0"/>
    <n v="540.58608903064555"/>
  </r>
  <r>
    <s v="STND-60913"/>
    <s v="Weinstein Wholesale Meats, Inc."/>
    <s v="Weinstein Wholesale Meats Inc - 7501 Industrial Dr - Forest Park"/>
    <s v="Occupancy Sensors"/>
    <s v="Indoor Lighting"/>
    <s v="Warehouse"/>
    <n v="0"/>
    <n v="3442.9589999999998"/>
    <n v="2.3460000000000001"/>
    <x v="0"/>
    <x v="0"/>
    <n v="8"/>
    <s v="Qty / 1,000"/>
    <m/>
    <s v="Private-Lighting"/>
    <s v="lighting"/>
    <n v="2"/>
    <n v="1"/>
    <s v="Lighting"/>
    <n v="0.97902139861649395"/>
    <n v="0.93591656730105399"/>
    <n v="3370.7305355592398"/>
    <n v="2.1956602668882699"/>
    <n v="0.71"/>
    <n v="2393.2186802470601"/>
    <n v="1.55891878949067"/>
    <n v="5242"/>
    <n v="1"/>
    <n v="1.22"/>
    <n v="1.0999999999999999E-2"/>
    <n v="0.68"/>
    <n v="13.3536818008394"/>
    <d v="1900-01-08T12:55:13"/>
    <n v="43338"/>
    <n v="3.3957010004458299"/>
    <n v="37.0780358911517"/>
    <n v="0"/>
    <n v="19145.749441976481"/>
  </r>
  <r>
    <s v="STND-60913"/>
    <s v="Weinstein Wholesale Meats, Inc."/>
    <s v="Weinstein Wholesale Meats Inc - 7501 Industrial Dr - Forest Park"/>
    <s v="Occupancy Sensors"/>
    <s v="Indoor Lighting"/>
    <s v="Warehouse"/>
    <n v="0"/>
    <n v="2264.5439999999999"/>
    <n v="1.16388"/>
    <x v="0"/>
    <x v="0"/>
    <n v="8"/>
    <s v="Qty / 1,000"/>
    <m/>
    <s v="Private-Lighting"/>
    <s v="lighting"/>
    <n v="2"/>
    <n v="1"/>
    <s v="Lighting"/>
    <n v="0.97902139861649395"/>
    <n v="0.93591656730105399"/>
    <n v="2217.03703410859"/>
    <n v="1.0892945743503499"/>
    <n v="0.71"/>
    <n v="1574.0962942171"/>
    <n v="0.77339914778874896"/>
    <n v="5242"/>
    <n v="1"/>
    <n v="1.22"/>
    <n v="1.0999999999999999E-2"/>
    <n v="0.68"/>
    <n v="13.3536818008394"/>
    <d v="1900-01-08T12:55:13"/>
    <n v="43338"/>
    <n v="1.6846498211419001"/>
    <n v="24.387407375194499"/>
    <n v="0"/>
    <n v="12592.7703537368"/>
  </r>
  <r>
    <s v="STND-60916"/>
    <s v="Sysmex America, Inc."/>
    <s v="Sysmex America Inc - One Nelson C White Pkwy - Mundelein"/>
    <s v="Outdoor &amp; Garage - LED Fixtures"/>
    <s v="Outdoor &amp; Garage Lighting"/>
    <s v="Exterior"/>
    <n v="0"/>
    <n v="35889.96"/>
    <n v="0"/>
    <x v="0"/>
    <x v="0"/>
    <n v="10.1978380583316"/>
    <s v="Qty / 1,000"/>
    <m/>
    <s v="Private-Lighting"/>
    <s v="lighting"/>
    <n v="3"/>
    <n v="1"/>
    <s v="Lighting"/>
    <n v="0.91633259480590001"/>
    <n v="1.30467645558681"/>
    <n v="32887.140174279899"/>
    <n v="0"/>
    <n v="0.71"/>
    <n v="23349.869523738798"/>
    <n v="0"/>
    <n v="4903"/>
    <n v="1"/>
    <n v="1"/>
    <n v="0"/>
    <n v="0"/>
    <n v="14.276973281664301"/>
    <d v="1900-01-09T04:44:53"/>
    <n v="43336"/>
    <n v="0"/>
    <n v="0"/>
    <n v="0"/>
    <n v="238118.18808626066"/>
  </r>
  <r>
    <s v="STND-60916"/>
    <s v="Sysmex America, Inc."/>
    <s v="Sysmex America Inc - One Nelson C White Pkwy - Mundelein"/>
    <s v="Outdoor &amp; Garage - LED Fixtures"/>
    <s v="Outdoor &amp; Garage Lighting"/>
    <s v="Exterior"/>
    <n v="0"/>
    <n v="338.30700000000002"/>
    <n v="0"/>
    <x v="0"/>
    <x v="0"/>
    <n v="10.1978380583316"/>
    <s v="Qty / 1,000"/>
    <m/>
    <s v="Private-Lighting"/>
    <s v="lighting"/>
    <n v="3"/>
    <n v="1"/>
    <s v="Lighting"/>
    <n v="0.91633259480590001"/>
    <n v="1.30467645558681"/>
    <n v="310.001731151"/>
    <n v="0"/>
    <n v="0.71"/>
    <n v="220.10122911721001"/>
    <n v="0"/>
    <n v="4903"/>
    <n v="1"/>
    <n v="1"/>
    <n v="0"/>
    <n v="0"/>
    <n v="14.276973281664301"/>
    <d v="1900-01-09T04:44:53"/>
    <n v="43336"/>
    <n v="0"/>
    <n v="0"/>
    <n v="0"/>
    <n v="2244.5566909770478"/>
  </r>
  <r>
    <s v="STND-60916"/>
    <s v="Sysmex America, Inc."/>
    <s v="Sysmex America Inc - One Nelson C White Pkwy - Mundelein"/>
    <s v="Photocells"/>
    <s v="Outdoor &amp; Garage Lighting"/>
    <s v="Exterior"/>
    <n v="0"/>
    <n v="7.28"/>
    <n v="0"/>
    <x v="0"/>
    <x v="0"/>
    <n v="8"/>
    <s v="Qty / 1,000"/>
    <m/>
    <s v="Private-Lighting"/>
    <s v="lighting"/>
    <n v="3"/>
    <n v="1"/>
    <s v="Lighting"/>
    <n v="0.91633259480590001"/>
    <n v="1.30467645558681"/>
    <n v="6.6709012901869498"/>
    <n v="0"/>
    <n v="0.71"/>
    <n v="4.7363399160327404"/>
    <n v="0"/>
    <n v="4903"/>
    <n v="1"/>
    <n v="1"/>
    <n v="0"/>
    <n v="0"/>
    <n v="14.276973281664301"/>
    <d v="1900-01-09T04:44:53"/>
    <n v="43336"/>
    <n v="0"/>
    <n v="0"/>
    <n v="0"/>
    <n v="37.890719328261923"/>
  </r>
  <r>
    <s v="STND-60916"/>
    <s v="Sysmex America, Inc."/>
    <s v="Sysmex America Inc - One Nelson C White Pkwy - Mundelein"/>
    <s v="Photocells"/>
    <s v="Outdoor &amp; Garage Lighting"/>
    <s v="Exterior"/>
    <n v="0"/>
    <n v="1008"/>
    <n v="0"/>
    <x v="0"/>
    <x v="0"/>
    <n v="8"/>
    <s v="Qty / 1,000"/>
    <m/>
    <s v="Private-Lighting"/>
    <s v="lighting"/>
    <n v="3"/>
    <n v="1"/>
    <s v="Lighting"/>
    <n v="0.91633259480590001"/>
    <n v="1.30467645558681"/>
    <n v="923.66325556434697"/>
    <n v="0"/>
    <n v="0.71"/>
    <n v="655.80091145068604"/>
    <n v="0"/>
    <n v="4903"/>
    <n v="1"/>
    <n v="1"/>
    <n v="0"/>
    <n v="0"/>
    <n v="14.276973281664301"/>
    <d v="1900-01-09T04:44:53"/>
    <n v="43336"/>
    <n v="0"/>
    <n v="0"/>
    <n v="0"/>
    <n v="5246.4072916054884"/>
  </r>
  <r>
    <s v="STND-60916"/>
    <s v="Sysmex America, Inc."/>
    <s v="Sysmex America Inc - One Nelson C White Pkwy - Mundelein"/>
    <s v="Outdoor &amp; Garage - LED Fixtures"/>
    <s v="Outdoor &amp; Garage Lighting"/>
    <s v="Exterior"/>
    <n v="0"/>
    <n v="7722.2250000000004"/>
    <n v="0"/>
    <x v="0"/>
    <x v="0"/>
    <n v="10.1978380583316"/>
    <s v="Qty / 1,000"/>
    <m/>
    <s v="Private-Lighting"/>
    <s v="lighting"/>
    <n v="3"/>
    <n v="1"/>
    <s v="Lighting"/>
    <n v="0.91633259480590001"/>
    <n v="1.30467645558681"/>
    <n v="7076.1264719249903"/>
    <n v="0"/>
    <n v="0.71"/>
    <n v="5024.0497950667404"/>
    <n v="0"/>
    <n v="4903"/>
    <n v="1"/>
    <n v="1"/>
    <n v="0"/>
    <n v="0"/>
    <n v="14.276973281664301"/>
    <d v="1900-01-09T04:44:53"/>
    <n v="43336"/>
    <n v="0"/>
    <n v="0"/>
    <n v="0"/>
    <n v="51234.446207084678"/>
  </r>
  <r>
    <s v="STND-60918"/>
    <s v="Sysmex America, Inc."/>
    <s v="Sysmex America Inc - 1701 Leider Ln - Buffalo Grove"/>
    <s v="Outdoor &amp; Garage - LED Fixtures"/>
    <s v="Outdoor &amp; Garage Lighting"/>
    <s v="Exterior"/>
    <n v="0"/>
    <n v="36345.938999999998"/>
    <n v="0"/>
    <x v="0"/>
    <x v="0"/>
    <n v="10.1978380583316"/>
    <s v="Qty / 1,000"/>
    <m/>
    <s v="Private-Lighting"/>
    <s v="lighting"/>
    <n v="3"/>
    <n v="1"/>
    <s v="Lighting"/>
    <n v="0.91633259480590001"/>
    <n v="1.30467645558681"/>
    <n v="33304.968594527003"/>
    <n v="0"/>
    <n v="0.71"/>
    <n v="23646.527702114101"/>
    <n v="0"/>
    <n v="4903"/>
    <n v="1"/>
    <n v="1"/>
    <n v="0"/>
    <n v="0"/>
    <n v="14.276973281664301"/>
    <d v="1900-01-09T04:44:53"/>
    <n v="43348"/>
    <n v="0"/>
    <n v="0"/>
    <n v="0"/>
    <n v="241143.46014801165"/>
  </r>
  <r>
    <s v="STND-60918"/>
    <s v="Sysmex America, Inc."/>
    <s v="Sysmex America Inc - 1701 Leider Ln - Buffalo Grove"/>
    <s v="Outdoor &amp; Garage - LED Fixtures"/>
    <s v="Outdoor &amp; Garage Lighting"/>
    <s v="Exterior"/>
    <n v="0"/>
    <n v="4059.6840000000002"/>
    <n v="0"/>
    <x v="0"/>
    <x v="0"/>
    <n v="10.1978380583316"/>
    <s v="Qty / 1,000"/>
    <m/>
    <s v="Private-Lighting"/>
    <s v="lighting"/>
    <n v="3"/>
    <n v="1"/>
    <s v="Lighting"/>
    <n v="0.91633259480590001"/>
    <n v="1.30467645558681"/>
    <n v="3720.0207738119898"/>
    <n v="0"/>
    <n v="0.71"/>
    <n v="2641.2147494065198"/>
    <n v="0"/>
    <n v="4903"/>
    <n v="1"/>
    <n v="1"/>
    <n v="0"/>
    <n v="0"/>
    <n v="14.276973281664301"/>
    <d v="1900-01-09T04:44:53"/>
    <n v="43348"/>
    <n v="0"/>
    <n v="0"/>
    <n v="0"/>
    <n v="26934.680291724566"/>
  </r>
  <r>
    <s v="STND-60918"/>
    <s v="Sysmex America, Inc."/>
    <s v="Sysmex America Inc - 1701 Leider Ln - Buffalo Grove"/>
    <s v="Photocells"/>
    <s v="Outdoor &amp; Garage Lighting"/>
    <s v="Exterior"/>
    <n v="0"/>
    <n v="87.36"/>
    <n v="0"/>
    <x v="0"/>
    <x v="0"/>
    <n v="8"/>
    <s v="Qty / 1,000"/>
    <m/>
    <s v="Private-Lighting"/>
    <s v="lighting"/>
    <n v="3"/>
    <n v="1"/>
    <s v="Lighting"/>
    <n v="0.91633259480590001"/>
    <n v="1.30467645558681"/>
    <n v="80.050815482243394"/>
    <n v="0"/>
    <n v="0.71"/>
    <n v="56.8360789923928"/>
    <n v="0"/>
    <n v="4903"/>
    <n v="1"/>
    <n v="1"/>
    <n v="0"/>
    <n v="0"/>
    <n v="14.276973281664301"/>
    <d v="1900-01-09T04:44:53"/>
    <n v="43348"/>
    <n v="0"/>
    <n v="0"/>
    <n v="0"/>
    <n v="454.6886319391424"/>
  </r>
  <r>
    <s v="STND-60918"/>
    <s v="Sysmex America, Inc."/>
    <s v="Sysmex America Inc - 1701 Leider Ln - Buffalo Grove"/>
    <s v="Photocells"/>
    <s v="Outdoor &amp; Garage Lighting"/>
    <s v="Exterior"/>
    <n v="0"/>
    <n v="599.76"/>
    <n v="0"/>
    <x v="0"/>
    <x v="0"/>
    <n v="8"/>
    <s v="Qty / 1,000"/>
    <m/>
    <s v="Private-Lighting"/>
    <s v="lighting"/>
    <n v="3"/>
    <n v="1"/>
    <s v="Lighting"/>
    <n v="0.91633259480590001"/>
    <n v="1.30467645558681"/>
    <n v="549.57963706078601"/>
    <n v="0"/>
    <n v="0.71"/>
    <n v="390.20154231315797"/>
    <n v="0"/>
    <n v="4903"/>
    <n v="1"/>
    <n v="1"/>
    <n v="0"/>
    <n v="0"/>
    <n v="14.276973281664301"/>
    <d v="1900-01-09T04:44:53"/>
    <n v="43348"/>
    <n v="0"/>
    <n v="0"/>
    <n v="0"/>
    <n v="3121.6123385052638"/>
  </r>
  <r>
    <s v="STND-60919"/>
    <s v="I/G Capital, LLC"/>
    <s v="IG Capital - 2099 Mannheim Rd - Melrose Park"/>
    <s v="Outdoor &amp; Garage - LED Fixtures"/>
    <s v="Outdoor &amp; Garage Lighting"/>
    <s v="Exterior"/>
    <n v="0"/>
    <n v="107081.52"/>
    <n v="0"/>
    <x v="0"/>
    <x v="0"/>
    <n v="10.1978380583316"/>
    <s v="Qty / 1,000"/>
    <m/>
    <s v="Private-Lighting"/>
    <s v="lighting"/>
    <n v="2"/>
    <n v="1"/>
    <s v="Lighting"/>
    <n v="0.97902139861649395"/>
    <n v="0.93591656730105399"/>
    <n v="104835.09947638"/>
    <n v="0"/>
    <n v="0.71"/>
    <n v="74432.920628229796"/>
    <n v="0"/>
    <n v="4903"/>
    <n v="1"/>
    <n v="1"/>
    <n v="0"/>
    <n v="0"/>
    <n v="14.276973281664301"/>
    <d v="1900-01-09T04:44:53"/>
    <n v="43324"/>
    <n v="0"/>
    <n v="0"/>
    <n v="0"/>
    <n v="759054.8707753371"/>
  </r>
  <r>
    <s v="STND-60919"/>
    <s v="I/G Capital, LLC"/>
    <s v="IG Capital - 2099 Mannheim Rd - Melrose Park"/>
    <s v="Outdoor &amp; Garage - LED Fixtures"/>
    <s v="Outdoor &amp; Garage Lighting"/>
    <s v="Exterior"/>
    <n v="0"/>
    <n v="51481.5"/>
    <n v="0"/>
    <x v="0"/>
    <x v="0"/>
    <n v="10.1978380583316"/>
    <s v="Qty / 1,000"/>
    <m/>
    <s v="Private-Lighting"/>
    <s v="lighting"/>
    <n v="2"/>
    <n v="1"/>
    <s v="Lighting"/>
    <n v="0.97902139861649395"/>
    <n v="0.93591656730105399"/>
    <n v="50401.490132874998"/>
    <n v="0"/>
    <n v="0.71"/>
    <n v="35785.057994341303"/>
    <n v="0"/>
    <n v="4903"/>
    <n v="1"/>
    <n v="1"/>
    <n v="0"/>
    <n v="0"/>
    <n v="14.276973281664301"/>
    <d v="1900-01-09T04:44:53"/>
    <n v="43324"/>
    <n v="0"/>
    <n v="0"/>
    <n v="0"/>
    <n v="364930.22633429721"/>
  </r>
  <r>
    <s v="STND-60919"/>
    <s v="I/G Capital, LLC"/>
    <s v="IG Capital - 2099 Mannheim Rd - Melrose Park"/>
    <s v="Outdoor &amp; Garage - LED Fixtures"/>
    <s v="Outdoor &amp; Garage Lighting"/>
    <s v="Exterior"/>
    <n v="0"/>
    <n v="1642.5050000000001"/>
    <n v="0"/>
    <x v="0"/>
    <x v="0"/>
    <n v="10.1978380583316"/>
    <s v="Qty / 1,000"/>
    <m/>
    <s v="Private-Lighting"/>
    <s v="lighting"/>
    <n v="2"/>
    <n v="1"/>
    <s v="Lighting"/>
    <n v="0.97902139861649395"/>
    <n v="0.93591656730105399"/>
    <n v="1608.0475423345799"/>
    <n v="0"/>
    <n v="0.71"/>
    <n v="1141.7137550575501"/>
    <n v="0"/>
    <n v="4903"/>
    <n v="1"/>
    <n v="1"/>
    <n v="0"/>
    <n v="0"/>
    <n v="14.276973281664301"/>
    <d v="1900-01-09T04:44:53"/>
    <n v="43324"/>
    <n v="0"/>
    <n v="0"/>
    <n v="0"/>
    <n v="11643.011983046566"/>
  </r>
  <r>
    <s v="STND-60919"/>
    <s v="I/G Capital, LLC"/>
    <s v="IG Capital - 2099 Mannheim Rd - Melrose Park"/>
    <s v="Outdoor &amp; Garage - LED Fixtures"/>
    <s v="Outdoor &amp; Garage Lighting"/>
    <s v="Exterior"/>
    <n v="0"/>
    <n v="14414.82"/>
    <n v="0"/>
    <x v="0"/>
    <x v="0"/>
    <n v="10.1978380583316"/>
    <s v="Qty / 1,000"/>
    <m/>
    <s v="Private-Lighting"/>
    <s v="lighting"/>
    <n v="2"/>
    <n v="1"/>
    <s v="Lighting"/>
    <n v="0.97902139861649395"/>
    <n v="0.93591656730105399"/>
    <n v="14112.417237205"/>
    <n v="0"/>
    <n v="0.71"/>
    <n v="10019.8162384156"/>
    <n v="0"/>
    <n v="4903"/>
    <n v="1"/>
    <n v="1"/>
    <n v="0"/>
    <n v="0"/>
    <n v="14.276973281664301"/>
    <d v="1900-01-09T04:44:53"/>
    <n v="43324"/>
    <n v="0"/>
    <n v="0"/>
    <n v="0"/>
    <n v="102180.46337360358"/>
  </r>
  <r>
    <s v="STND-60919"/>
    <s v="I/G Capital, LLC"/>
    <s v="IG Capital - 2099 Mannheim Rd - Melrose Park"/>
    <s v="Outdoor &amp; Garage - LED Fixtures"/>
    <s v="Outdoor &amp; Garage Lighting"/>
    <s v="Exterior"/>
    <n v="0"/>
    <n v="931.57"/>
    <n v="0"/>
    <x v="0"/>
    <x v="0"/>
    <n v="10.1978380583316"/>
    <s v="Qty / 1,000"/>
    <m/>
    <s v="Private-Lighting"/>
    <s v="lighting"/>
    <n v="2"/>
    <n v="1"/>
    <s v="Lighting"/>
    <n v="0.97902139861649395"/>
    <n v="0.93591656730105399"/>
    <n v="912.02696430916706"/>
    <n v="0"/>
    <n v="0.71"/>
    <n v="647.539144659508"/>
    <n v="0"/>
    <n v="4903"/>
    <n v="1"/>
    <n v="1"/>
    <n v="0"/>
    <n v="0"/>
    <n v="14.276973281664301"/>
    <d v="1900-01-09T04:44:53"/>
    <n v="43324"/>
    <n v="0"/>
    <n v="0"/>
    <n v="0"/>
    <n v="6603.4993336682219"/>
  </r>
  <r>
    <s v="STND-60919"/>
    <s v="I/G Capital, LLC"/>
    <s v="IG Capital - 2099 Mannheim Rd - Melrose Park"/>
    <s v="Outdoor &amp; Garage - LED Fixtures"/>
    <s v="Outdoor &amp; Garage Lighting"/>
    <s v="Exterior"/>
    <n v="0"/>
    <n v="8663.6010000000006"/>
    <n v="0"/>
    <x v="0"/>
    <x v="0"/>
    <n v="10.1978380583316"/>
    <s v="Qty / 1,000"/>
    <m/>
    <s v="Private-Lighting"/>
    <s v="lighting"/>
    <n v="2"/>
    <n v="1"/>
    <s v="Lighting"/>
    <n v="0.97902139861649395"/>
    <n v="0.93591656730105399"/>
    <n v="8481.85076807525"/>
    <n v="0"/>
    <n v="0.71"/>
    <n v="6022.1140453334301"/>
    <n v="0"/>
    <n v="4903"/>
    <n v="1"/>
    <n v="1"/>
    <n v="0"/>
    <n v="0"/>
    <n v="14.276973281664301"/>
    <d v="1900-01-09T04:44:53"/>
    <n v="43324"/>
    <n v="0"/>
    <n v="0"/>
    <n v="0"/>
    <n v="61412.543803114524"/>
  </r>
  <r>
    <s v="STND-60924"/>
    <s v="Sysmex America, Inc."/>
    <s v="Sysmex America Inc - 577 Aptakisic Rd - Lincolnshire"/>
    <s v="Outdoor &amp; Garage - LED Fixtures"/>
    <s v="Outdoor &amp; Garage Lighting"/>
    <s v="Exterior"/>
    <n v="0"/>
    <n v="38880.79"/>
    <n v="0"/>
    <x v="0"/>
    <x v="0"/>
    <n v="10.1978380583316"/>
    <s v="Qty / 1,000"/>
    <m/>
    <s v="Private-Lighting"/>
    <s v="lighting"/>
    <n v="3"/>
    <n v="1"/>
    <s v="Lighting"/>
    <n v="0.91633259480590001"/>
    <n v="1.30467645558681"/>
    <n v="35627.735188803301"/>
    <n v="0"/>
    <n v="0.71"/>
    <n v="25295.6919840503"/>
    <n v="0"/>
    <n v="4903"/>
    <n v="1"/>
    <n v="1"/>
    <n v="0"/>
    <n v="0"/>
    <n v="14.276973281664301"/>
    <d v="1900-01-09T04:44:53"/>
    <n v="43316"/>
    <n v="0"/>
    <n v="0"/>
    <n v="0"/>
    <n v="257961.37042678174"/>
  </r>
  <r>
    <s v="STND-60924"/>
    <s v="Sysmex America, Inc."/>
    <s v="Sysmex America Inc - 577 Aptakisic Rd - Lincolnshire"/>
    <s v="Photocells"/>
    <s v="Outdoor &amp; Garage Lighting"/>
    <s v="Exterior"/>
    <n v="0"/>
    <n v="1092"/>
    <n v="0"/>
    <x v="0"/>
    <x v="0"/>
    <n v="8"/>
    <s v="Qty / 1,000"/>
    <m/>
    <s v="Private-Lighting"/>
    <s v="lighting"/>
    <n v="3"/>
    <n v="1"/>
    <s v="Lighting"/>
    <n v="0.91633259480590001"/>
    <n v="1.30467645558681"/>
    <n v="1000.63519352804"/>
    <n v="0"/>
    <n v="0.71"/>
    <n v="710.45098740491005"/>
    <n v="0"/>
    <n v="4903"/>
    <n v="1"/>
    <n v="1"/>
    <n v="0"/>
    <n v="0"/>
    <n v="14.276973281664301"/>
    <d v="1900-01-09T04:44:53"/>
    <n v="43316"/>
    <n v="0"/>
    <n v="0"/>
    <n v="0"/>
    <n v="5683.6078992392804"/>
  </r>
  <r>
    <s v="STND-60926"/>
    <s v="Sysmex America, Inc."/>
    <s v="Sysmex America Inc - 1011 Woodland Pkwy - Vernon Hills"/>
    <s v="Outdoor &amp; Garage - LED Fixtures"/>
    <s v="Outdoor &amp; Garage Lighting"/>
    <s v="Exterior"/>
    <n v="0"/>
    <n v="25422.055"/>
    <n v="0"/>
    <x v="0"/>
    <x v="0"/>
    <n v="10.1978380583316"/>
    <s v="Qty / 1,000"/>
    <m/>
    <s v="Private-Lighting"/>
    <s v="lighting"/>
    <n v="3"/>
    <n v="1"/>
    <s v="Lighting"/>
    <n v="0.91633259480590001"/>
    <n v="1.30467645558681"/>
    <n v="23295.057623448301"/>
    <n v="0"/>
    <n v="0.71"/>
    <n v="16539.4909126483"/>
    <n v="0"/>
    <n v="4903"/>
    <n v="1"/>
    <n v="1"/>
    <n v="0"/>
    <n v="0"/>
    <n v="14.276973281664301"/>
    <d v="1900-01-09T04:44:53"/>
    <n v="43316"/>
    <n v="0"/>
    <n v="0"/>
    <n v="0"/>
    <n v="168667.04989443449"/>
  </r>
  <r>
    <s v="STND-60926"/>
    <s v="Sysmex America, Inc."/>
    <s v="Sysmex America Inc - 1011 Woodland Pkwy - Vernon Hills"/>
    <s v="Outdoor &amp; Garage - LED Fixtures"/>
    <s v="Outdoor &amp; Garage Lighting"/>
    <s v="Exterior"/>
    <n v="0"/>
    <n v="1201.2349999999999"/>
    <n v="0"/>
    <x v="0"/>
    <x v="0"/>
    <n v="10.1978380583316"/>
    <s v="Qty / 1,000"/>
    <m/>
    <s v="Private-Lighting"/>
    <s v="lighting"/>
    <n v="3"/>
    <n v="1"/>
    <s v="Lighting"/>
    <n v="0.91633259480590001"/>
    <n v="1.30467645558681"/>
    <n v="1100.7307845216601"/>
    <n v="0"/>
    <n v="0.71"/>
    <n v="781.51885701038202"/>
    <n v="0"/>
    <n v="4903"/>
    <n v="1"/>
    <n v="1"/>
    <n v="0"/>
    <n v="0"/>
    <n v="14.276973281664301"/>
    <d v="1900-01-09T04:44:53"/>
    <n v="43316"/>
    <n v="0"/>
    <n v="0"/>
    <n v="0"/>
    <n v="7969.8027433242851"/>
  </r>
  <r>
    <s v="STND-60926"/>
    <s v="Sysmex America, Inc."/>
    <s v="Sysmex America Inc - 1011 Woodland Pkwy - Vernon Hills"/>
    <s v="Outdoor &amp; Garage - LED Fixtures"/>
    <s v="Outdoor &amp; Garage Lighting"/>
    <s v="Exterior"/>
    <n v="0"/>
    <n v="2696.65"/>
    <n v="0"/>
    <x v="0"/>
    <x v="0"/>
    <n v="10.1978380583316"/>
    <s v="Qty / 1,000"/>
    <m/>
    <s v="Private-Lighting"/>
    <s v="lighting"/>
    <n v="3"/>
    <n v="1"/>
    <s v="Lighting"/>
    <n v="0.91633259480590001"/>
    <n v="1.30467645558681"/>
    <n v="2471.0282917833301"/>
    <n v="0"/>
    <n v="0.71"/>
    <n v="1754.4300871661601"/>
    <n v="0"/>
    <n v="4903"/>
    <n v="1"/>
    <n v="1"/>
    <n v="0"/>
    <n v="0"/>
    <n v="14.276973281664301"/>
    <d v="1900-01-09T04:44:53"/>
    <n v="43316"/>
    <n v="0"/>
    <n v="0"/>
    <n v="0"/>
    <n v="17891.393913585092"/>
  </r>
  <r>
    <s v="STND-60926"/>
    <s v="Sysmex America, Inc."/>
    <s v="Sysmex America Inc - 1011 Woodland Pkwy - Vernon Hills"/>
    <s v="Photocells"/>
    <s v="Outdoor &amp; Garage Lighting"/>
    <s v="Exterior"/>
    <n v="0"/>
    <n v="714"/>
    <n v="0"/>
    <x v="0"/>
    <x v="0"/>
    <n v="8"/>
    <s v="Qty / 1,000"/>
    <m/>
    <s v="Private-Lighting"/>
    <s v="lighting"/>
    <n v="3"/>
    <n v="1"/>
    <s v="Lighting"/>
    <n v="0.91633259480590001"/>
    <n v="1.30467645558681"/>
    <n v="654.261472691412"/>
    <n v="0"/>
    <n v="0.71"/>
    <n v="464.52564561090298"/>
    <n v="0"/>
    <n v="4903"/>
    <n v="1"/>
    <n v="1"/>
    <n v="0"/>
    <n v="0"/>
    <n v="14.276973281664301"/>
    <d v="1900-01-09T04:44:53"/>
    <n v="43316"/>
    <n v="0"/>
    <n v="0"/>
    <n v="0"/>
    <n v="3716.2051648872239"/>
  </r>
  <r>
    <s v="STND-60928"/>
    <s v="Waukegan Public Schools"/>
    <s v="Lyon Magnet Elementary School - 800 S Elmwood Ave - Waukegan"/>
    <s v="Outdoor &amp; Garage - LED Fixtures"/>
    <s v="Outdoor &amp; Garage Lighting"/>
    <s v="Exterior"/>
    <n v="0"/>
    <n v="17503.71"/>
    <n v="0"/>
    <x v="0"/>
    <x v="1"/>
    <n v="10.1978380583316"/>
    <s v="Qty / 1,000"/>
    <m/>
    <s v="Public-Lighting"/>
    <s v="lighting"/>
    <n v="3"/>
    <n v="1"/>
    <s v="Lighting"/>
    <n v="0.99829244462109001"/>
    <n v="0.987374621353864"/>
    <n v="17473.821445838599"/>
    <n v="0"/>
    <n v="0.71"/>
    <n v="12406.413226545401"/>
    <n v="0"/>
    <n v="4903"/>
    <n v="1"/>
    <n v="1"/>
    <n v="0"/>
    <n v="0"/>
    <n v="14.276973281664301"/>
    <d v="1900-01-09T04:44:53"/>
    <n v="43297"/>
    <n v="0"/>
    <n v="0"/>
    <n v="0"/>
    <n v="126518.59296905324"/>
  </r>
  <r>
    <s v="STND-60928"/>
    <s v="Waukegan Public Schools"/>
    <s v="Lyon Magnet Elementary School - 800 S Elmwood Ave - Waukegan"/>
    <s v="Outdoor &amp; Garage - LED Fixtures"/>
    <s v="Outdoor &amp; Garage Lighting"/>
    <s v="Exterior"/>
    <n v="0"/>
    <n v="3922.4"/>
    <n v="0"/>
    <x v="0"/>
    <x v="1"/>
    <n v="10.1978380583316"/>
    <s v="Qty / 1,000"/>
    <m/>
    <s v="Public-Lighting"/>
    <s v="lighting"/>
    <n v="3"/>
    <n v="1"/>
    <s v="Lighting"/>
    <n v="0.99829244462109001"/>
    <n v="0.987374621353864"/>
    <n v="3915.7022847817698"/>
    <n v="0"/>
    <n v="0.71"/>
    <n v="2780.1486221950499"/>
    <n v="0"/>
    <n v="4903"/>
    <n v="1"/>
    <n v="1"/>
    <n v="0"/>
    <n v="0"/>
    <n v="14.276973281664301"/>
    <d v="1900-01-09T04:44:53"/>
    <n v="43297"/>
    <n v="0"/>
    <n v="0"/>
    <n v="0"/>
    <n v="28351.505427238841"/>
  </r>
  <r>
    <s v="STND-60928"/>
    <s v="Waukegan Public Schools"/>
    <s v="Lyon Magnet Elementary School - 800 S Elmwood Ave - Waukegan"/>
    <s v="Outdoor &amp; Garage - LED Fixtures"/>
    <s v="Outdoor &amp; Garage Lighting"/>
    <s v="Exterior"/>
    <n v="0"/>
    <n v="3873.37"/>
    <n v="0"/>
    <x v="0"/>
    <x v="1"/>
    <n v="10.1978380583316"/>
    <s v="Qty / 1,000"/>
    <m/>
    <s v="Public-Lighting"/>
    <s v="lighting"/>
    <n v="3"/>
    <n v="1"/>
    <s v="Lighting"/>
    <n v="0.99829244462109001"/>
    <n v="0.987374621353864"/>
    <n v="3866.75600622199"/>
    <n v="0"/>
    <n v="0.71"/>
    <n v="2745.39676441762"/>
    <n v="0"/>
    <n v="4903"/>
    <n v="1"/>
    <n v="1"/>
    <n v="0"/>
    <n v="0"/>
    <n v="14.276973281664301"/>
    <d v="1900-01-09T04:44:53"/>
    <n v="43297"/>
    <n v="0"/>
    <n v="0"/>
    <n v="0"/>
    <n v="27997.111609398438"/>
  </r>
  <r>
    <s v="STND-60931"/>
    <s v="Waukegan Public Schools"/>
    <s v="Thomas Jefferson Middle School  - 600 S Lewis Ave - Waukegan"/>
    <s v="New Indoor LED Fixtures"/>
    <s v="Indoor Lighting"/>
    <s v="K-12 School"/>
    <n v="0"/>
    <n v="11449.638000000001"/>
    <n v="3.122064"/>
    <x v="0"/>
    <x v="1"/>
    <n v="15"/>
    <s v="Qty / 1,000"/>
    <m/>
    <s v="Public-Lighting"/>
    <s v="lighting"/>
    <n v="2"/>
    <n v="1"/>
    <s v="Lighting"/>
    <n v="0.98996686498346598"/>
    <n v="2.5626279547341602"/>
    <n v="11334.7622360556"/>
    <n v="8.00068848286916"/>
    <n v="0.71"/>
    <n v="8047.6811875994499"/>
    <n v="5.6804888228371002"/>
    <n v="2979"/>
    <n v="1.17333333333333"/>
    <n v="1.323"/>
    <n v="2.1333333333333301E-2"/>
    <n v="0.72"/>
    <n v="23.497818059751602"/>
    <d v="1900-01-15T18:49:11"/>
    <n v="43281"/>
    <n v="8.3991438679654404"/>
    <n v="206.086586110101"/>
    <n v="0"/>
    <n v="120715.21781399175"/>
  </r>
  <r>
    <s v="STND-60931"/>
    <s v="Waukegan Public Schools"/>
    <s v="Thomas Jefferson Middle School  - 600 S Lewis Ave - Waukegan"/>
    <s v="Outdoor &amp; Garage - LED Fixtures"/>
    <s v="Outdoor &amp; Garage Lighting"/>
    <s v="Exterior"/>
    <n v="0"/>
    <n v="2206.35"/>
    <n v="0"/>
    <x v="0"/>
    <x v="1"/>
    <n v="10.1978380583316"/>
    <s v="Qty / 1,000"/>
    <m/>
    <s v="Public-Lighting"/>
    <s v="lighting"/>
    <n v="2"/>
    <n v="1"/>
    <s v="Lighting"/>
    <n v="0.98996686498346598"/>
    <n v="2.5626279547341602"/>
    <n v="2184.2133925562698"/>
    <n v="0"/>
    <n v="0.71"/>
    <n v="1550.7915087149499"/>
    <n v="0"/>
    <n v="4903"/>
    <n v="1"/>
    <n v="1"/>
    <n v="0"/>
    <n v="0"/>
    <n v="14.276973281664301"/>
    <d v="1900-01-09T04:44:53"/>
    <n v="43281"/>
    <n v="0"/>
    <n v="0"/>
    <n v="0"/>
    <n v="15814.720668110798"/>
  </r>
  <r>
    <s v="STND-60931"/>
    <s v="Waukegan Public Schools"/>
    <s v="Thomas Jefferson Middle School  - 600 S Lewis Ave - Waukegan"/>
    <s v="Outdoor &amp; Garage - LED Fixtures"/>
    <s v="Outdoor &amp; Garage Lighting"/>
    <s v="Exterior"/>
    <n v="0"/>
    <n v="32506.89"/>
    <n v="0"/>
    <x v="0"/>
    <x v="1"/>
    <n v="10.1978380583316"/>
    <s v="Qty / 1,000"/>
    <m/>
    <s v="Public-Lighting"/>
    <s v="lighting"/>
    <n v="2"/>
    <n v="1"/>
    <s v="Lighting"/>
    <n v="0.98996686498346598"/>
    <n v="2.5626279547341602"/>
    <n v="32180.7439836624"/>
    <n v="0"/>
    <n v="0.71"/>
    <n v="22848.3282284003"/>
    <n v="0"/>
    <n v="4903"/>
    <n v="1"/>
    <n v="1"/>
    <n v="0"/>
    <n v="0"/>
    <n v="14.276973281664301"/>
    <d v="1900-01-09T04:44:53"/>
    <n v="43281"/>
    <n v="0"/>
    <n v="0"/>
    <n v="0"/>
    <n v="233003.55117683279"/>
  </r>
  <r>
    <s v="STND-60931"/>
    <s v="Waukegan Public Schools"/>
    <s v="Thomas Jefferson Middle School  - 600 S Lewis Ave - Waukegan"/>
    <s v="Outdoor &amp; Garage - LED Fixtures"/>
    <s v="Outdoor &amp; Garage Lighting"/>
    <s v="Exterior"/>
    <n v="0"/>
    <n v="14243.215"/>
    <n v="0"/>
    <x v="0"/>
    <x v="1"/>
    <n v="10.1978380583316"/>
    <s v="Qty / 1,000"/>
    <m/>
    <s v="Public-Lighting"/>
    <s v="lighting"/>
    <n v="2"/>
    <n v="1"/>
    <s v="Lighting"/>
    <n v="0.98996686498346598"/>
    <n v="2.5626279547341602"/>
    <n v="14100.3109008355"/>
    <n v="0"/>
    <n v="0.71"/>
    <n v="10011.2207395932"/>
    <n v="0"/>
    <n v="4903"/>
    <n v="1"/>
    <n v="1"/>
    <n v="0"/>
    <n v="0"/>
    <n v="14.276973281664301"/>
    <d v="1900-01-09T04:44:53"/>
    <n v="43281"/>
    <n v="0"/>
    <n v="0"/>
    <n v="0"/>
    <n v="102092.80786858217"/>
  </r>
  <r>
    <s v="STND-60931"/>
    <s v="Waukegan Public Schools"/>
    <s v="Thomas Jefferson Middle School  - 600 S Lewis Ave - Waukegan"/>
    <s v="Outdoor &amp; Garage - LED Retrofits"/>
    <s v="Outdoor &amp; Garage Lighting"/>
    <s v="Exterior"/>
    <n v="0"/>
    <n v="1495.415"/>
    <n v="0"/>
    <x v="0"/>
    <x v="1"/>
    <n v="10.1978380583316"/>
    <s v="Qty / 1,000"/>
    <m/>
    <s v="Public-Lighting"/>
    <s v="lighting"/>
    <n v="2"/>
    <n v="1"/>
    <s v="Lighting"/>
    <n v="0.98996686498346598"/>
    <n v="2.5626279547341602"/>
    <n v="1480.4112993992501"/>
    <n v="0"/>
    <n v="0.71"/>
    <n v="1051.0920225734701"/>
    <n v="0"/>
    <n v="4903"/>
    <n v="1"/>
    <n v="1"/>
    <n v="0"/>
    <n v="0"/>
    <n v="14.276973281664301"/>
    <d v="1900-01-09T04:44:53"/>
    <n v="43281"/>
    <n v="0"/>
    <n v="0"/>
    <n v="0"/>
    <n v="10718.86623060847"/>
  </r>
  <r>
    <s v="STND-60934"/>
    <s v="BorgWarner Transmission Systems LLC"/>
    <s v="Borg Warner - 620-720 25th Avenue - Bellwood"/>
    <s v="New Indoor LED Fixtures"/>
    <s v="Indoor Lighting"/>
    <s v="Manufacturing"/>
    <n v="0"/>
    <n v="27630.972000000002"/>
    <n v="4.9415180000000003"/>
    <x v="0"/>
    <x v="0"/>
    <n v="10.827197921178"/>
    <s v="Qty / 1,000"/>
    <m/>
    <s v="Private-Lighting"/>
    <s v="lighting"/>
    <n v="3"/>
    <n v="1"/>
    <s v="Lighting"/>
    <n v="0.91633259480590001"/>
    <n v="1.30467645558681"/>
    <n v="25319.1602697692"/>
    <n v="6.4470821894584098"/>
    <n v="0.71"/>
    <n v="17976.603791536101"/>
    <n v="4.5774283545154697"/>
    <n v="4618"/>
    <n v="1.02"/>
    <n v="1.04"/>
    <n v="1.2E-2"/>
    <n v="0.81"/>
    <n v="15.158077089649201"/>
    <d v="1900-01-09T19:51:10"/>
    <n v="43317"/>
    <n v="7.6532314689677197"/>
    <n v="297.87247376199002"/>
    <n v="0"/>
    <n v="194636.24720156021"/>
  </r>
  <r>
    <s v="STND-60934"/>
    <s v="BorgWarner Transmission Systems LLC"/>
    <s v="Borg Warner - 620-720 25th Avenue - Bellwood"/>
    <s v="New Indoor LED Fixtures"/>
    <s v="Indoor Lighting"/>
    <s v="Manufacturing"/>
    <n v="0"/>
    <n v="9825.8109999999997"/>
    <n v="1.7572460000000001"/>
    <x v="0"/>
    <x v="0"/>
    <n v="10.827197921178"/>
    <s v="Qty / 1,000"/>
    <m/>
    <s v="Private-Lighting"/>
    <s v="lighting"/>
    <n v="3"/>
    <n v="1"/>
    <s v="Lighting"/>
    <n v="0.91633259480590001"/>
    <n v="1.30467645558681"/>
    <n v="9003.71088970235"/>
    <n v="2.2926374828740901"/>
    <n v="0.71"/>
    <n v="6392.6347316886704"/>
    <n v="1.62777261284061"/>
    <n v="4618"/>
    <n v="1.02"/>
    <n v="1.04"/>
    <n v="1.2E-2"/>
    <n v="0.81"/>
    <n v="15.158077089649201"/>
    <d v="1900-01-09T19:51:10"/>
    <n v="43317"/>
    <n v="2.7215544668495899"/>
    <n v="105.926010467086"/>
    <n v="0"/>
    <n v="69214.321477789854"/>
  </r>
  <r>
    <s v="STND-60934"/>
    <s v="BorgWarner Transmission Systems LLC"/>
    <s v="Borg Warner - 620-720 25th Avenue - Bellwood"/>
    <s v="New Indoor LED Fixtures"/>
    <s v="Indoor Lighting"/>
    <s v="Manufacturing"/>
    <n v="0"/>
    <n v="2063.1379999999999"/>
    <n v="0.36897099999999999"/>
    <x v="0"/>
    <x v="0"/>
    <n v="10.827197921178"/>
    <s v="Qty / 1,000"/>
    <m/>
    <s v="Private-Lighting"/>
    <s v="lighting"/>
    <n v="3"/>
    <n v="1"/>
    <s v="Lighting"/>
    <n v="0.91633259480590001"/>
    <n v="1.30467645558681"/>
    <n v="1890.52059698265"/>
    <n v="0.48138777649432002"/>
    <n v="0.71"/>
    <n v="1342.26962385768"/>
    <n v="0.34178532131096701"/>
    <n v="4618"/>
    <n v="1.02"/>
    <n v="1.04"/>
    <n v="1.2E-2"/>
    <n v="0.81"/>
    <n v="15.158077089649201"/>
    <d v="1900-01-09T19:51:10"/>
    <n v="43317"/>
    <n v="0.57144797779477596"/>
    <n v="22.241418788031201"/>
    <n v="0"/>
    <n v="14533.018881092248"/>
  </r>
  <r>
    <s v="STND-60935"/>
    <s v="Fridh Corporation"/>
    <s v="Fridh Corporation - 6595 E State St - Rockford"/>
    <s v="Outdoor &amp; Garage - LED Fixtures"/>
    <s v="Outdoor &amp; Garage Lighting"/>
    <s v="Exterior"/>
    <n v="0"/>
    <n v="11963.32"/>
    <n v="0"/>
    <x v="0"/>
    <x v="0"/>
    <n v="10.1978380583316"/>
    <s v="Qty / 1,000"/>
    <m/>
    <s v="Private-Lighting"/>
    <s v="lighting"/>
    <n v="3"/>
    <n v="1"/>
    <s v="Lighting"/>
    <n v="0.91633259480590001"/>
    <n v="1.30467645558681"/>
    <n v="10962.3800580933"/>
    <n v="0"/>
    <n v="0.71"/>
    <n v="7783.28984124625"/>
    <n v="0"/>
    <n v="4903"/>
    <n v="1"/>
    <n v="1"/>
    <n v="0"/>
    <n v="0"/>
    <n v="14.276973281664301"/>
    <d v="1900-01-09T04:44:53"/>
    <n v="43350"/>
    <n v="0"/>
    <n v="0"/>
    <n v="0"/>
    <n v="79372.729362086728"/>
  </r>
  <r>
    <s v="STND-60935"/>
    <s v="Fridh Corporation"/>
    <s v="Fridh Corporation - 6595 E State St - Rockford"/>
    <s v="Photocells"/>
    <s v="Outdoor &amp; Garage Lighting"/>
    <s v="Office"/>
    <n v="0"/>
    <n v="336"/>
    <n v="0"/>
    <x v="0"/>
    <x v="0"/>
    <n v="8"/>
    <s v="Qty / 1,000"/>
    <m/>
    <s v="Private-Lighting"/>
    <s v="lighting"/>
    <n v="3"/>
    <n v="1"/>
    <s v="Lighting"/>
    <n v="0.91633259480590001"/>
    <n v="1.30467645558681"/>
    <n v="307.88775185478198"/>
    <n v="0"/>
    <n v="0.71"/>
    <n v="218.60030381689501"/>
    <n v="0"/>
    <n v="2885"/>
    <n v="1.165"/>
    <n v="1.3779999999999999"/>
    <n v="2.5499999999999998E-2"/>
    <n v="0.55000000000000004"/>
    <n v="24.263431542460999"/>
    <d v="1900-01-16T07:56:40"/>
    <n v="43350"/>
    <n v="0"/>
    <n v="6.7391739676368703"/>
    <n v="0"/>
    <n v="1748.8024305351601"/>
  </r>
  <r>
    <s v="STND-60937"/>
    <s v="Olivet Nazarene University"/>
    <s v="Olivet Nazarene University - One University Ave - Bourbonnais"/>
    <s v="VSD on HVAC Chiller"/>
    <s v="Variable Speed Drives"/>
    <s v="College/University"/>
    <n v="0"/>
    <n v="46826.5"/>
    <n v="5.95"/>
    <x v="6"/>
    <x v="0"/>
    <n v="15"/>
    <s v="ΔkWpeak / CF"/>
    <n v="0.203252032520325"/>
    <s v="Private-Non-Lighting"/>
    <s v="non_lighting"/>
    <n v="3"/>
    <n v="1"/>
    <s v="Non-Lighting"/>
    <n v="0.98952339343681495"/>
    <n v="0.43468415683807998"/>
    <n v="46335.917182769001"/>
    <n v="2.58637073318658"/>
    <n v="0.7"/>
    <n v="32435.142027938298"/>
    <n v="1.8104595132306001"/>
    <n v="3395"/>
    <n v="1.06"/>
    <n v="1.39"/>
    <n v="0.02"/>
    <n v="0.63"/>
    <n v="20.618556701030901"/>
    <d v="1900-01-13T17:27:39"/>
    <n v="43471"/>
    <n v="12.724944007277999"/>
    <n v="0"/>
    <n v="0"/>
    <n v="486527.1304190745"/>
  </r>
  <r>
    <s v="STND-60938"/>
    <s v="Village of Riverside"/>
    <s v="Village of Riverside - 27 Riverside Rd - Riverside"/>
    <s v="Retrofit of Existing Indoor Fixtures to LED"/>
    <s v="Indoor Lighting"/>
    <s v="Office"/>
    <n v="0"/>
    <n v="7196.4589999999998"/>
    <n v="1.618188"/>
    <x v="0"/>
    <x v="1"/>
    <n v="15"/>
    <s v="Qty / 1,000"/>
    <m/>
    <s v="Public-Lighting"/>
    <s v="lighting"/>
    <n v="3"/>
    <n v="1"/>
    <s v="Lighting"/>
    <n v="0.99829244462109001"/>
    <n v="0.987374621353864"/>
    <n v="7184.1706477254502"/>
    <n v="1.5977577637793701"/>
    <n v="0.71"/>
    <n v="5100.7611598850699"/>
    <n v="1.13440801228335"/>
    <n v="2885"/>
    <n v="1.165"/>
    <n v="1.3779999999999999"/>
    <n v="2.5499999999999998E-2"/>
    <n v="0.55000000000000004"/>
    <n v="24.263431542460999"/>
    <d v="1900-01-16T07:56:40"/>
    <n v="43280"/>
    <n v="2.1081379651396799"/>
    <n v="157.25008713905501"/>
    <n v="0"/>
    <n v="76511.417398276055"/>
  </r>
  <r>
    <s v="STND-60939"/>
    <s v="Illinois Mathematics and Science Academy"/>
    <s v="Illinois Mathematics and Science Academy - 1500 Sullivan Rd - Aurora"/>
    <s v="New Indoor LED Fixtures"/>
    <s v="Indoor Lighting"/>
    <s v="K-12 School"/>
    <n v="0"/>
    <n v="2899.8780000000002"/>
    <n v="0.79073300000000002"/>
    <x v="0"/>
    <x v="1"/>
    <n v="15"/>
    <s v="Qty / 1,000"/>
    <m/>
    <s v="Public-Lighting"/>
    <s v="lighting"/>
    <n v="3"/>
    <n v="1"/>
    <s v="Lighting"/>
    <n v="0.99829244462109001"/>
    <n v="0.987374621353864"/>
    <n v="2894.92629772292"/>
    <n v="0.78074969646700498"/>
    <n v="0.71"/>
    <n v="2055.3976713832699"/>
    <n v="0.55433228449157401"/>
    <n v="2979"/>
    <n v="1.17333333333333"/>
    <n v="1.323"/>
    <n v="2.1333333333333301E-2"/>
    <n v="0.72"/>
    <n v="23.497818059751602"/>
    <d v="1900-01-15T18:49:11"/>
    <n v="43282"/>
    <n v="0.81963309026938502"/>
    <n v="52.635023594962199"/>
    <n v="0"/>
    <n v="30830.965070749047"/>
  </r>
  <r>
    <s v="STND-60939"/>
    <s v="Illinois Mathematics and Science Academy"/>
    <s v="Illinois Mathematics and Science Academy - 1500 Sullivan Rd - Aurora"/>
    <s v="New Indoor LED Fixtures"/>
    <s v="Indoor Lighting"/>
    <s v="K-12 School"/>
    <n v="0"/>
    <n v="14743.369000000001"/>
    <n v="4.0201919999999998"/>
    <x v="0"/>
    <x v="1"/>
    <n v="15"/>
    <s v="Qty / 1,000"/>
    <m/>
    <s v="Public-Lighting"/>
    <s v="lighting"/>
    <n v="3"/>
    <n v="1"/>
    <s v="Lighting"/>
    <n v="0.99829244462109001"/>
    <n v="0.987374621353864"/>
    <n v="14718.1938809608"/>
    <n v="3.9694355537698298"/>
    <n v="0.71"/>
    <n v="10449.917655482201"/>
    <n v="2.8182992431765799"/>
    <n v="2979"/>
    <n v="1.17333333333333"/>
    <n v="1.323"/>
    <n v="2.1333333333333301E-2"/>
    <n v="0.72"/>
    <n v="23.497818059751602"/>
    <d v="1900-01-15T18:49:11"/>
    <n v="43282"/>
    <n v="4.1671239121628396"/>
    <n v="267.60352510837799"/>
    <n v="0"/>
    <n v="156748.76483223302"/>
  </r>
  <r>
    <s v="STND-60940"/>
    <s v="Horse Thief Hollow Inc"/>
    <s v="Horse Thief Hollow - 10426 S Western Ave - Chicago"/>
    <s v="Strip Curtains"/>
    <s v="Refrigeration"/>
    <s v="Restaurant"/>
    <n v="0"/>
    <n v="2700"/>
    <n v="0.308008"/>
    <x v="2"/>
    <x v="0"/>
    <n v="4"/>
    <s v="ΔkWpeak / CF"/>
    <n v="1"/>
    <s v="Private-Non-Lighting"/>
    <s v="non_lighting"/>
    <n v="3"/>
    <n v="1"/>
    <s v="Non-Lighting"/>
    <n v="0.98952339343681495"/>
    <n v="0.43468415683807998"/>
    <n v="2671.7131622794"/>
    <n v="0.13388619777938299"/>
    <n v="0.7"/>
    <n v="1870.19921359558"/>
    <n v="9.3720338445568402E-2"/>
    <n v="5571"/>
    <n v="1.17"/>
    <n v="1.31"/>
    <n v="2.1000000000000001E-2"/>
    <n v="0.68"/>
    <n v="12.565069107880101"/>
    <d v="1900-01-07T23:24:04"/>
    <n v="43301"/>
    <n v="0.13388619777938299"/>
    <n v="0"/>
    <n v="0"/>
    <n v="7480.7968543823199"/>
  </r>
  <r>
    <s v="STND-60941"/>
    <s v="Durand CUSD #322"/>
    <s v="Durand School Dist #322 - Dolan School 10104 Farm School Rd - Durand"/>
    <s v="New Indoor LED Fixtures"/>
    <s v="Indoor Lighting"/>
    <s v="K-12 School"/>
    <n v="0"/>
    <n v="17566.566999999999"/>
    <n v="4.7900159999999996"/>
    <x v="0"/>
    <x v="1"/>
    <n v="15"/>
    <s v="Qty / 1,000"/>
    <m/>
    <s v="Public-Lighting"/>
    <s v="lighting"/>
    <n v="3"/>
    <n v="1"/>
    <s v="Lighting"/>
    <n v="0.99829244462109001"/>
    <n v="0.987374621353864"/>
    <n v="17536.571114030201"/>
    <n v="4.7295402342789501"/>
    <n v="0.71"/>
    <n v="12450.9654909614"/>
    <n v="3.3579735663380501"/>
    <n v="2979"/>
    <n v="1.17333333333333"/>
    <n v="1.323"/>
    <n v="2.1333333333333301E-2"/>
    <n v="0.72"/>
    <n v="23.497818059751602"/>
    <d v="1900-01-15T18:49:11"/>
    <n v="43262"/>
    <n v="4.9650838102365702"/>
    <n v="318.84674752782098"/>
    <n v="0"/>
    <n v="186764.48236442101"/>
  </r>
  <r>
    <s v="STND-60943"/>
    <s v="Adam Walsh"/>
    <s v="Adam Walsh - 7326 N Cherryvale Mall Dr - Rockford"/>
    <s v="Outdoor &amp; Garage - LED Fixtures"/>
    <s v="Outdoor &amp; Garage Lighting"/>
    <s v="Exterior"/>
    <n v="0"/>
    <n v="12870.375"/>
    <n v="0"/>
    <x v="0"/>
    <x v="0"/>
    <n v="10.1978380583316"/>
    <s v="Qty / 1,000"/>
    <m/>
    <s v="Private-Lighting"/>
    <s v="lighting"/>
    <n v="3"/>
    <n v="1"/>
    <s v="Lighting"/>
    <n v="0.91633259480590001"/>
    <n v="1.30467645558681"/>
    <n v="11793.544119875"/>
    <n v="0"/>
    <n v="0.71"/>
    <n v="8373.4163251112404"/>
    <n v="0"/>
    <n v="4903"/>
    <n v="1"/>
    <n v="1"/>
    <n v="0"/>
    <n v="0"/>
    <n v="14.276973281664301"/>
    <d v="1900-01-09T04:44:53"/>
    <n v="43338"/>
    <n v="0"/>
    <n v="0"/>
    <n v="0"/>
    <n v="85390.743678474537"/>
  </r>
  <r>
    <s v="STND-60944"/>
    <s v="NuStar Terminals Services, Inc."/>
    <s v="NuStar Terminals Services, Inc - 3210 W 131st St - Alsip - Worth Twnshp"/>
    <s v="New Indoor LED Fixtures"/>
    <s v="Indoor Lighting"/>
    <s v="Warehouse"/>
    <n v="0"/>
    <n v="23237.786"/>
    <n v="3.6776170000000001"/>
    <x v="0"/>
    <x v="0"/>
    <n v="9.5383441434566993"/>
    <s v="Qty / 1,000"/>
    <m/>
    <s v="Private-Lighting"/>
    <s v="lighting"/>
    <n v="3"/>
    <n v="1"/>
    <s v="Lighting"/>
    <n v="0.91633259480590001"/>
    <n v="1.30467645558681"/>
    <n v="21293.5407429242"/>
    <n v="4.7981003125657802"/>
    <n v="0.71"/>
    <n v="15118.4139274762"/>
    <n v="3.40665122192171"/>
    <n v="5242"/>
    <n v="1"/>
    <n v="1.22"/>
    <n v="1.0999999999999999E-2"/>
    <n v="0.68"/>
    <n v="13.3536818008394"/>
    <d v="1900-01-08T12:55:13"/>
    <n v="43379"/>
    <n v="5.7836310421477597"/>
    <n v="234.22894817216601"/>
    <n v="0"/>
    <n v="144204.63494349681"/>
  </r>
  <r>
    <s v="STND-60944"/>
    <s v="NuStar Terminals Services, Inc."/>
    <s v="NuStar Terminals Services, Inc - 3210 W 131st St - Alsip - Worth Twnshp"/>
    <s v="Outdoor &amp; Garage - LED Fixtures"/>
    <s v="Outdoor &amp; Garage Lighting"/>
    <s v="Exterior"/>
    <n v="0"/>
    <n v="8889.1389999999992"/>
    <n v="0"/>
    <x v="0"/>
    <x v="0"/>
    <n v="10.1978380583316"/>
    <s v="Qty / 1,000"/>
    <m/>
    <s v="Private-Lighting"/>
    <s v="lighting"/>
    <n v="3"/>
    <n v="1"/>
    <s v="Lighting"/>
    <n v="0.91633259480590001"/>
    <n v="1.30467645558681"/>
    <n v="8145.4078054603197"/>
    <n v="0"/>
    <n v="0.71"/>
    <n v="5783.2395418768301"/>
    <n v="0"/>
    <n v="4903"/>
    <n v="1"/>
    <n v="1"/>
    <n v="0"/>
    <n v="0"/>
    <n v="14.276973281664301"/>
    <d v="1900-01-09T04:44:53"/>
    <n v="43379"/>
    <n v="0"/>
    <n v="0"/>
    <n v="0"/>
    <n v="58976.540300599743"/>
  </r>
  <r>
    <s v="STND-60944"/>
    <s v="NuStar Terminals Services, Inc."/>
    <s v="NuStar Terminals Services, Inc - 3210 W 131st St - Alsip - Worth Twnshp"/>
    <s v="Outdoor &amp; Garage - LED Fixtures"/>
    <s v="Outdoor &amp; Garage Lighting"/>
    <s v="Exterior"/>
    <n v="0"/>
    <n v="269.66500000000002"/>
    <n v="0"/>
    <x v="0"/>
    <x v="0"/>
    <n v="10.1978380583316"/>
    <s v="Qty / 1,000"/>
    <m/>
    <s v="Private-Lighting"/>
    <s v="lighting"/>
    <n v="3"/>
    <n v="1"/>
    <s v="Lighting"/>
    <n v="0.91633259480590001"/>
    <n v="1.30467645558681"/>
    <n v="247.102829178333"/>
    <n v="0"/>
    <n v="0.71"/>
    <n v="175.44300871661599"/>
    <n v="0"/>
    <n v="4903"/>
    <n v="1"/>
    <n v="1"/>
    <n v="0"/>
    <n v="0"/>
    <n v="14.276973281664301"/>
    <d v="1900-01-09T04:44:53"/>
    <n v="43379"/>
    <n v="0"/>
    <n v="0"/>
    <n v="0"/>
    <n v="1789.1393913585091"/>
  </r>
  <r>
    <s v="STND-60944"/>
    <s v="NuStar Terminals Services, Inc."/>
    <s v="NuStar Terminals Services, Inc - 3210 W 131st St - Alsip - Worth Twnshp"/>
    <s v="Outdoor &amp; Garage - LED Fixtures"/>
    <s v="Outdoor &amp; Garage Lighting"/>
    <s v="Exterior"/>
    <n v="0"/>
    <n v="18753.974999999999"/>
    <n v="0"/>
    <x v="0"/>
    <x v="0"/>
    <n v="10.1978380583316"/>
    <s v="Qty / 1,000"/>
    <m/>
    <s v="Private-Lighting"/>
    <s v="lighting"/>
    <n v="3"/>
    <n v="1"/>
    <s v="Lighting"/>
    <n v="0.91633259480590001"/>
    <n v="1.30467645558681"/>
    <n v="17184.878574675"/>
    <n v="0"/>
    <n v="0.71"/>
    <n v="12201.2637880192"/>
    <n v="0"/>
    <n v="4903"/>
    <n v="1"/>
    <n v="1"/>
    <n v="0"/>
    <n v="0"/>
    <n v="14.276973281664301"/>
    <d v="1900-01-09T04:44:53"/>
    <n v="43379"/>
    <n v="0"/>
    <n v="0"/>
    <n v="0"/>
    <n v="124426.51221720538"/>
  </r>
  <r>
    <s v="STND-60945"/>
    <s v="Berwyn North School District 98"/>
    <s v="Berwyn North School Dist - 1427 Oak Park Ave - Berwyn"/>
    <s v="Outdoor &amp; Garage - LED Fixtures"/>
    <s v="Outdoor &amp; Garage Lighting"/>
    <s v="Exterior"/>
    <n v="0"/>
    <n v="14561.91"/>
    <n v="0"/>
    <x v="0"/>
    <x v="1"/>
    <n v="10.1978380583316"/>
    <s v="Qty / 1,000"/>
    <m/>
    <s v="Public-Lighting"/>
    <s v="lighting"/>
    <n v="3"/>
    <n v="1"/>
    <s v="Lighting"/>
    <n v="0.99829244462109001"/>
    <n v="0.987374621353864"/>
    <n v="14537.0447322523"/>
    <n v="0"/>
    <n v="0.71"/>
    <n v="10321.301759899099"/>
    <n v="0"/>
    <n v="4903"/>
    <n v="1"/>
    <n v="1"/>
    <n v="0"/>
    <n v="0"/>
    <n v="14.276973281664301"/>
    <d v="1900-01-09T04:44:53"/>
    <n v="43267"/>
    <n v="0"/>
    <n v="0"/>
    <n v="0"/>
    <n v="105254.96389862396"/>
  </r>
  <r>
    <s v="STND-60946"/>
    <s v="Lake Forest School District 67"/>
    <s v="Lake Forest Schools District 67 (Sheridan Elementary School) - 1360 N Sheridan Rd - Lake Forest"/>
    <s v="New Indoor LED Fixtures"/>
    <s v="Indoor Lighting"/>
    <s v="K-12 School"/>
    <n v="0"/>
    <n v="345.05799999999999"/>
    <n v="9.4089999999999993E-2"/>
    <x v="0"/>
    <x v="1"/>
    <n v="15"/>
    <s v="Qty / 1,000"/>
    <m/>
    <s v="Public-Lighting"/>
    <s v="lighting"/>
    <n v="2"/>
    <n v="1"/>
    <s v="Lighting"/>
    <n v="0.98996686498346598"/>
    <n v="2.5626279547341602"/>
    <n v="341.59598649746499"/>
    <n v="0.241117664260937"/>
    <n v="0.71"/>
    <n v="242.53315041319999"/>
    <n v="0.17119354162526601"/>
    <n v="2979"/>
    <n v="1.17333333333333"/>
    <n v="1.323"/>
    <n v="2.1333333333333301E-2"/>
    <n v="0.72"/>
    <n v="23.497818059751602"/>
    <d v="1900-01-15T18:49:11"/>
    <n v="43348"/>
    <n v="0.25312595979354302"/>
    <n v="6.2108361181357203"/>
    <n v="0"/>
    <n v="3637.9972561979998"/>
  </r>
  <r>
    <s v="STND-60946"/>
    <s v="Lake Forest School District 67"/>
    <s v="Lake Forest Schools District 67 (Sheridan Elementary School) - 1360 N Sheridan Rd - Lake Forest"/>
    <s v="New Indoor LED Fixtures"/>
    <s v="Indoor Lighting"/>
    <s v="K-12 School"/>
    <n v="0"/>
    <n v="52511.487999999998"/>
    <n v="14.318726"/>
    <x v="0"/>
    <x v="1"/>
    <n v="15"/>
    <s v="Qty / 1,000"/>
    <m/>
    <s v="Public-Lighting"/>
    <s v="lighting"/>
    <n v="2"/>
    <n v="1"/>
    <s v="Lighting"/>
    <n v="0.98996686498346598"/>
    <n v="2.5626279547341602"/>
    <n v="51984.633150976901"/>
    <n v="36.693567523778903"/>
    <n v="0.71"/>
    <n v="36909.089537193599"/>
    <n v="26.052432941883001"/>
    <n v="2979"/>
    <n v="1.17333333333333"/>
    <n v="1.323"/>
    <n v="2.1333333333333301E-2"/>
    <n v="0.72"/>
    <n v="23.497818059751602"/>
    <d v="1900-01-15T18:49:11"/>
    <n v="43348"/>
    <n v="38.521003951224998"/>
    <n v="945.17514819958001"/>
    <n v="0"/>
    <n v="553636.34305790393"/>
  </r>
  <r>
    <s v="STND-60946"/>
    <s v="Lake Forest School District 67"/>
    <s v="Lake Forest Schools District 67 (Sheridan Elementary School) - 1360 N Sheridan Rd - Lake Forest"/>
    <s v="Occupancy Sensors"/>
    <s v="Indoor Lighting"/>
    <s v="K-12 School"/>
    <n v="0"/>
    <n v="6085.5609999999997"/>
    <n v="5.4737099999999996"/>
    <x v="0"/>
    <x v="1"/>
    <n v="8"/>
    <s v="Qty / 1,000"/>
    <m/>
    <s v="Public-Lighting"/>
    <s v="lighting"/>
    <n v="2"/>
    <n v="1"/>
    <s v="Lighting"/>
    <n v="0.98996686498346598"/>
    <n v="2.5626279547341602"/>
    <n v="6024.5037448356397"/>
    <n v="14.0270822621079"/>
    <n v="0.71"/>
    <n v="4277.3976588333098"/>
    <n v="9.9592284060966296"/>
    <n v="2979"/>
    <n v="1.17333333333333"/>
    <n v="1.323"/>
    <n v="2.1333333333333301E-2"/>
    <n v="0.72"/>
    <n v="23.497818059751602"/>
    <d v="1900-01-15T18:49:11"/>
    <n v="43348"/>
    <n v="18.600843725859502"/>
    <n v="109.536431724284"/>
    <n v="0"/>
    <n v="34219.181270666479"/>
  </r>
  <r>
    <s v="STND-60947"/>
    <s v="AptarGroup, Inc"/>
    <s v="Aptar - 801 Technology Way - Libertyville"/>
    <s v="Outdoor &amp; Garage - LED Fixtures"/>
    <s v="Outdoor &amp; Garage Lighting"/>
    <s v="Exterior"/>
    <n v="0"/>
    <n v="17591.964"/>
    <n v="0"/>
    <x v="0"/>
    <x v="0"/>
    <n v="10.1978380583316"/>
    <s v="Qty / 1,000"/>
    <m/>
    <s v="Private-Lighting"/>
    <s v="lighting"/>
    <n v="3"/>
    <n v="1"/>
    <s v="Lighting"/>
    <n v="0.91633259480590001"/>
    <n v="1.30467645558681"/>
    <n v="16120.090019851999"/>
    <n v="0"/>
    <n v="0.71"/>
    <n v="11445.2639140949"/>
    <n v="0"/>
    <n v="4903"/>
    <n v="1"/>
    <n v="1"/>
    <n v="0"/>
    <n v="0"/>
    <n v="14.276973281664301"/>
    <d v="1900-01-09T04:44:53"/>
    <n v="43215"/>
    <n v="0"/>
    <n v="0"/>
    <n v="1"/>
    <n v="116716.94793080626"/>
  </r>
  <r>
    <s v="STND-60947"/>
    <s v="AptarGroup, Inc"/>
    <s v="Aptar - 801 Technology Way - Libertyville"/>
    <s v="Outdoor &amp; Garage - LED Fixtures"/>
    <s v="Outdoor &amp; Garage Lighting"/>
    <s v="Exterior"/>
    <n v="0"/>
    <n v="11325.93"/>
    <n v="0"/>
    <x v="0"/>
    <x v="0"/>
    <n v="10.1978380583316"/>
    <s v="Qty / 1,000"/>
    <m/>
    <s v="Private-Lighting"/>
    <s v="lighting"/>
    <n v="3"/>
    <n v="1"/>
    <s v="Lighting"/>
    <n v="0.91633259480590001"/>
    <n v="1.30467645558681"/>
    <n v="10378.31882549"/>
    <n v="0"/>
    <n v="0.71"/>
    <n v="7368.6063660978898"/>
    <n v="0"/>
    <n v="4903"/>
    <n v="1"/>
    <n v="1"/>
    <n v="0"/>
    <n v="0"/>
    <n v="14.276973281664301"/>
    <d v="1900-01-09T04:44:53"/>
    <n v="43215"/>
    <n v="0"/>
    <n v="0"/>
    <n v="1"/>
    <n v="75143.854437057569"/>
  </r>
  <r>
    <s v="STND-60947"/>
    <s v="AptarGroup, Inc"/>
    <s v="Aptar - 801 Technology Way - Libertyville"/>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215"/>
    <n v="0"/>
    <n v="0"/>
    <n v="1"/>
    <n v="11255.31326200088"/>
  </r>
  <r>
    <s v="STND-60948"/>
    <s v="Whitney Young H S"/>
    <s v="Whitney Young CPS - 211 S Lafflin - Chicago"/>
    <s v="New Indoor LED Fixtures"/>
    <s v="Indoor Lighting"/>
    <s v="K-12 School"/>
    <n v="0"/>
    <n v="85236.191000000006"/>
    <n v="23.242031999999998"/>
    <x v="0"/>
    <x v="1"/>
    <n v="15"/>
    <s v="Qty / 1,000"/>
    <m/>
    <s v="Public-Lighting"/>
    <s v="lighting"/>
    <n v="2"/>
    <n v="1"/>
    <s v="Lighting"/>
    <n v="0.98996686498346598"/>
    <n v="2.5626279547341602"/>
    <n v="84381.004787401893"/>
    <n v="59.560680928026002"/>
    <n v="0.71"/>
    <n v="59910.513399055402"/>
    <n v="42.288083458898399"/>
    <n v="2979"/>
    <n v="1.17333333333333"/>
    <n v="1.323"/>
    <n v="2.1333333333333301E-2"/>
    <n v="0.72"/>
    <n v="23.497818059751602"/>
    <d v="1900-01-15T18:49:11"/>
    <n v="43286"/>
    <n v="62.526959905964901"/>
    <n v="1534.20008704367"/>
    <n v="0"/>
    <n v="898657.70098583098"/>
  </r>
  <r>
    <s v="STND-60949"/>
    <s v="Schaumburg Park District"/>
    <s v="Schaumburg Park District - 601 Morse Ave - Schaumburg"/>
    <s v="Outdoor &amp; Garage - LED Fixtures"/>
    <s v="Outdoor &amp; Garage Lighting"/>
    <s v="Exterior"/>
    <n v="0"/>
    <n v="4706.88"/>
    <n v="0"/>
    <x v="0"/>
    <x v="1"/>
    <n v="10.1978380583316"/>
    <s v="Qty / 1,000"/>
    <m/>
    <s v="Public-Lighting"/>
    <s v="lighting"/>
    <n v="3"/>
    <n v="1"/>
    <s v="Lighting"/>
    <n v="0.99829244462109001"/>
    <n v="0.987374621353864"/>
    <n v="4698.8427417381199"/>
    <n v="0"/>
    <n v="0.71"/>
    <n v="3336.1783466340598"/>
    <n v="0"/>
    <n v="4903"/>
    <n v="1"/>
    <n v="1"/>
    <n v="0"/>
    <n v="0"/>
    <n v="14.276973281664301"/>
    <d v="1900-01-09T04:44:53"/>
    <n v="43287"/>
    <n v="0"/>
    <n v="0"/>
    <n v="0"/>
    <n v="34021.806512686606"/>
  </r>
  <r>
    <s v="STND-60949"/>
    <s v="Schaumburg Park District"/>
    <s v="Schaumburg Park District - 601 Morse Ave - Schaumburg"/>
    <s v="Outdoor &amp; Garage - LED Fixtures"/>
    <s v="Outdoor &amp; Garage Lighting"/>
    <s v="Exterior"/>
    <n v="0"/>
    <n v="3397.779"/>
    <n v="0"/>
    <x v="0"/>
    <x v="1"/>
    <n v="10.1978380583316"/>
    <s v="Qty / 1,000"/>
    <m/>
    <s v="Public-Lighting"/>
    <s v="lighting"/>
    <n v="3"/>
    <n v="1"/>
    <s v="Lighting"/>
    <n v="0.99829244462109001"/>
    <n v="0.987374621353864"/>
    <n v="3391.9771041921999"/>
    <n v="0"/>
    <n v="0.71"/>
    <n v="2408.3037439764598"/>
    <n v="0"/>
    <n v="4903"/>
    <n v="1"/>
    <n v="1"/>
    <n v="0"/>
    <n v="0"/>
    <n v="14.276973281664301"/>
    <d v="1900-01-09T04:44:53"/>
    <n v="43287"/>
    <n v="0"/>
    <n v="0"/>
    <n v="0"/>
    <n v="24559.491576345623"/>
  </r>
  <r>
    <s v="STND-60950"/>
    <s v="Lake Forest School District 67"/>
    <s v="Lake Forest Schools District 67 (Everett Elementary School) - 1111 Everett School Rd - Lake Forest"/>
    <s v="New Indoor LED Fixtures"/>
    <s v="Indoor Lighting"/>
    <s v="K-12 School"/>
    <n v="0"/>
    <n v="1610.269"/>
    <n v="0.439085"/>
    <x v="0"/>
    <x v="1"/>
    <n v="15"/>
    <s v="Qty / 1,000"/>
    <m/>
    <s v="Public-Lighting"/>
    <s v="lighting"/>
    <n v="2"/>
    <n v="1"/>
    <s v="Lighting"/>
    <n v="0.98996686498346598"/>
    <n v="2.5626279547341602"/>
    <n v="1594.1129537100601"/>
    <n v="1.1252114955044501"/>
    <n v="0.71"/>
    <n v="1131.82019713414"/>
    <n v="0.79890016180815904"/>
    <n v="2979"/>
    <n v="1.17333333333333"/>
    <n v="1.323"/>
    <n v="2.1333333333333301E-2"/>
    <n v="0.72"/>
    <n v="23.497818059751602"/>
    <d v="1900-01-15T18:49:11"/>
    <n v="43344"/>
    <n v="1.18124999528056"/>
    <n v="28.983871885637502"/>
    <n v="0"/>
    <n v="16977.3029570121"/>
  </r>
  <r>
    <s v="STND-60950"/>
    <s v="Lake Forest School District 67"/>
    <s v="Lake Forest Schools District 67 (Everett Elementary School) - 1111 Everett School Rd - Lake Forest"/>
    <s v="New Indoor LED Fixtures"/>
    <s v="Indoor Lighting"/>
    <s v="K-12 School"/>
    <n v="0"/>
    <n v="66125.577999999994"/>
    <n v="18.030989000000002"/>
    <x v="0"/>
    <x v="1"/>
    <n v="15"/>
    <s v="Qty / 1,000"/>
    <m/>
    <s v="Public-Lighting"/>
    <s v="lighting"/>
    <n v="2"/>
    <n v="1"/>
    <s v="Lighting"/>
    <n v="0.98996686498346598"/>
    <n v="2.5626279547341602"/>
    <n v="65462.131147879598"/>
    <n v="46.206716462904197"/>
    <n v="0.71"/>
    <n v="46478.113114994499"/>
    <n v="32.806768688661997"/>
    <n v="2979"/>
    <n v="1.17333333333333"/>
    <n v="1.323"/>
    <n v="2.1333333333333301E-2"/>
    <n v="0.72"/>
    <n v="23.497818059751602"/>
    <d v="1900-01-15T18:49:11"/>
    <n v="43344"/>
    <n v="48.507932794684002"/>
    <n v="1190.22056632508"/>
    <n v="0"/>
    <n v="697171.69672491751"/>
  </r>
  <r>
    <s v="STND-60950"/>
    <s v="Lake Forest School District 67"/>
    <s v="Lake Forest Schools District 67 (Everett Elementary School) - 1111 Everett School Rd - Lake Forest"/>
    <s v="New Indoor LED Fixtures"/>
    <s v="Indoor Lighting"/>
    <s v="K-12 School"/>
    <n v="0"/>
    <n v="2258.5590000000002"/>
    <n v="0.61585900000000005"/>
    <x v="0"/>
    <x v="1"/>
    <n v="15"/>
    <s v="Qty / 1,000"/>
    <m/>
    <s v="Public-Lighting"/>
    <s v="lighting"/>
    <n v="2"/>
    <n v="1"/>
    <s v="Lighting"/>
    <n v="0.98996686498346598"/>
    <n v="2.5626279547341602"/>
    <n v="2235.8985726101901"/>
    <n v="1.5782174895746299"/>
    <n v="0.71"/>
    <n v="1587.48798655324"/>
    <n v="1.1205344175979799"/>
    <n v="2979"/>
    <n v="1.17333333333333"/>
    <n v="1.323"/>
    <n v="2.1333333333333301E-2"/>
    <n v="0.72"/>
    <n v="23.497818059751602"/>
    <d v="1900-01-15T18:49:11"/>
    <n v="43344"/>
    <n v="1.65681688247945"/>
    <n v="40.652701320185301"/>
    <n v="0"/>
    <n v="23812.319798298602"/>
  </r>
  <r>
    <s v="STND-60950"/>
    <s v="Lake Forest School District 67"/>
    <s v="Lake Forest Schools District 67 (Everett Elementary School) - 1111 Everett School Rd - Lake Forest"/>
    <s v="New Indoor LED Fixtures"/>
    <s v="Indoor Lighting"/>
    <s v="K-12 School"/>
    <n v="0"/>
    <n v="1533.5889999999999"/>
    <n v="0.41817599999999999"/>
    <x v="0"/>
    <x v="1"/>
    <n v="15"/>
    <s v="Qty / 1,000"/>
    <m/>
    <s v="Public-Lighting"/>
    <s v="lighting"/>
    <n v="2"/>
    <n v="1"/>
    <s v="Lighting"/>
    <n v="0.98996686498346598"/>
    <n v="2.5626279547341602"/>
    <n v="1518.2022945031299"/>
    <n v="1.07162950759891"/>
    <n v="0.71"/>
    <n v="1077.9236290972201"/>
    <n v="0.76085695039522805"/>
    <n v="2979"/>
    <n v="1.17333333333333"/>
    <n v="1.323"/>
    <n v="2.1333333333333301E-2"/>
    <n v="0.72"/>
    <n v="23.497818059751602"/>
    <d v="1900-01-15T18:49:11"/>
    <n v="43344"/>
    <n v="1.1249994830760399"/>
    <n v="27.603678081875099"/>
    <n v="0"/>
    <n v="16168.854436458301"/>
  </r>
  <r>
    <s v="STND-60950"/>
    <s v="Lake Forest School District 67"/>
    <s v="Lake Forest Schools District 67 (Everett Elementary School) - 1111 Everett School Rd - Lake Forest"/>
    <s v="Occupancy Sensors"/>
    <s v="Indoor Lighting"/>
    <s v="K-12 School"/>
    <n v="0"/>
    <n v="7401.38"/>
    <n v="6.657235"/>
    <x v="0"/>
    <x v="1"/>
    <n v="8"/>
    <s v="Qty / 1,000"/>
    <m/>
    <s v="Public-Lighting"/>
    <s v="lighting"/>
    <n v="2"/>
    <n v="1"/>
    <s v="Lighting"/>
    <n v="0.98996686498346598"/>
    <n v="2.5626279547341602"/>
    <n v="7327.1209551513202"/>
    <n v="17.0600165122347"/>
    <n v="0.71"/>
    <n v="5202.2558781574398"/>
    <n v="12.1126117236866"/>
    <n v="2979"/>
    <n v="1.17333333333333"/>
    <n v="1.323"/>
    <n v="2.1333333333333301E-2"/>
    <n v="0.72"/>
    <n v="23.497818059751602"/>
    <d v="1900-01-15T18:49:11"/>
    <n v="43344"/>
    <n v="22.6227161982134"/>
    <n v="133.220381002751"/>
    <n v="0"/>
    <n v="41618.047025259519"/>
  </r>
  <r>
    <s v="STND-60951"/>
    <s v="Lake Forest School District 67"/>
    <s v="Lake Forest Schools District (Deer Path Elementary School) - 95 W Deerpath Rd - Lake Forest"/>
    <s v="New Indoor LED Fixtures"/>
    <s v="Indoor Lighting"/>
    <s v="K-12 School"/>
    <n v="0"/>
    <n v="94361.046000000002"/>
    <n v="25.730179"/>
    <x v="0"/>
    <x v="1"/>
    <n v="15"/>
    <s v="Qty / 1,000"/>
    <m/>
    <s v="Public-Lighting"/>
    <s v="lighting"/>
    <n v="1"/>
    <n v="1"/>
    <s v="Lighting"/>
    <n v="0.95625781801464005"/>
    <n v="1.47347312606477"/>
    <n v="90233.487953539094"/>
    <n v="37.912727285335997"/>
    <n v="0.71"/>
    <n v="64065.7764470127"/>
    <n v="26.918036372588599"/>
    <n v="2979"/>
    <n v="1.17333333333333"/>
    <n v="1.323"/>
    <n v="2.1333333333333301E-2"/>
    <n v="0.72"/>
    <n v="23.497818059751602"/>
    <d v="1900-01-15T18:49:11"/>
    <n v="43342"/>
    <n v="39.800881083958998"/>
    <n v="1640.6088718825299"/>
    <n v="0"/>
    <n v="960986.64670519053"/>
  </r>
  <r>
    <s v="STND-60951"/>
    <s v="Lake Forest School District 67"/>
    <s v="Lake Forest Schools District (Deer Path Elementary School) - 95 W Deerpath Rd - Lake Forest"/>
    <s v="New Indoor LED Fixtures"/>
    <s v="Indoor Lighting"/>
    <s v="K-12 School"/>
    <n v="0"/>
    <n v="82221.293999999994"/>
    <n v="22.419936"/>
    <x v="0"/>
    <x v="1"/>
    <n v="15"/>
    <s v="Qty / 1,000"/>
    <m/>
    <s v="Public-Lighting"/>
    <s v="lighting"/>
    <n v="1"/>
    <n v="1"/>
    <s v="Lighting"/>
    <n v="0.95625781801464005"/>
    <n v="1.47347312606477"/>
    <n v="78624.755194780199"/>
    <n v="33.035173184092002"/>
    <n v="0.71"/>
    <n v="55823.576188293897"/>
    <n v="23.454972960705302"/>
    <n v="2979"/>
    <n v="1.17333333333333"/>
    <n v="1.323"/>
    <n v="2.1333333333333301E-2"/>
    <n v="0.72"/>
    <n v="23.497818059751602"/>
    <d v="1900-01-15T18:49:11"/>
    <n v="43342"/>
    <n v="34.6804119258545"/>
    <n v="1429.54100354146"/>
    <n v="0"/>
    <n v="837353.64282440848"/>
  </r>
  <r>
    <s v="STND-60951"/>
    <s v="Lake Forest School District 67"/>
    <s v="Lake Forest Schools District (Deer Path Elementary School) - 95 W Deerpath Rd - Lake Forest"/>
    <s v="New Indoor LED Fixtures"/>
    <s v="Indoor Lighting"/>
    <s v="K-12 School"/>
    <n v="0"/>
    <n v="15538.047"/>
    <n v="4.2368829999999997"/>
    <x v="0"/>
    <x v="1"/>
    <n v="15"/>
    <s v="Qty / 1,000"/>
    <m/>
    <s v="Public-Lighting"/>
    <s v="lighting"/>
    <n v="1"/>
    <n v="1"/>
    <s v="Lighting"/>
    <n v="0.95625781801464005"/>
    <n v="1.47347312606477"/>
    <n v="14858.378920428901"/>
    <n v="6.2429332387806697"/>
    <n v="0.71"/>
    <n v="10549.449033504499"/>
    <n v="4.4324825995342696"/>
    <n v="2979"/>
    <n v="1.17333333333333"/>
    <n v="1.323"/>
    <n v="2.1333333333333301E-2"/>
    <n v="0.72"/>
    <n v="23.497818059751602"/>
    <d v="1900-01-15T18:49:11"/>
    <n v="43342"/>
    <n v="6.5538477773375599"/>
    <n v="270.152344007799"/>
    <n v="0"/>
    <n v="158241.73550256749"/>
  </r>
  <r>
    <s v="STND-60951"/>
    <s v="Lake Forest School District 67"/>
    <s v="Lake Forest Schools District (Deer Path Elementary School) - 95 W Deerpath Rd - Lake Forest"/>
    <s v="Occupancy Sensors"/>
    <s v="Indoor Lighting"/>
    <s v="K-12 School"/>
    <n v="0"/>
    <n v="17508.011999999999"/>
    <n v="15.747731999999999"/>
    <x v="0"/>
    <x v="1"/>
    <n v="8"/>
    <s v="Qty / 1,000"/>
    <m/>
    <s v="Public-Lighting"/>
    <s v="lighting"/>
    <n v="1"/>
    <n v="1"/>
    <s v="Lighting"/>
    <n v="0.95625781801464005"/>
    <n v="1.47347312606477"/>
    <n v="16742.1733528941"/>
    <n v="23.203859898470199"/>
    <n v="0.71"/>
    <n v="11886.9430805548"/>
    <n v="16.474740527913799"/>
    <n v="2979"/>
    <n v="1.17333333333333"/>
    <n v="1.323"/>
    <n v="2.1333333333333301E-2"/>
    <n v="0.72"/>
    <n v="23.497818059751602"/>
    <d v="1900-01-15T18:49:11"/>
    <n v="43342"/>
    <n v="30.769861026203301"/>
    <n v="304.40315187080199"/>
    <n v="0"/>
    <n v="95095.5446444384"/>
  </r>
  <r>
    <s v="STND-60952"/>
    <s v="Lake Forest School District 67"/>
    <s v="Lake Forest Schools District (Cherokee Elementary School) - 475 E Cherokee Rd - Lake Forest"/>
    <s v="New Indoor LED Fixtures"/>
    <s v="Indoor Lighting"/>
    <s v="K-12 School"/>
    <n v="0"/>
    <n v="65909.481"/>
    <n v="17.972064"/>
    <x v="0"/>
    <x v="1"/>
    <n v="15"/>
    <s v="Qty / 1,000"/>
    <m/>
    <s v="Public-Lighting"/>
    <s v="lighting"/>
    <n v="2"/>
    <n v="1"/>
    <s v="Lighting"/>
    <n v="0.98996686498346598"/>
    <n v="2.5626279547341602"/>
    <n v="65248.202278257297"/>
    <n v="46.055713610671503"/>
    <n v="0.71"/>
    <n v="46326.223617562697"/>
    <n v="32.699556663576701"/>
    <n v="2979"/>
    <n v="1.17333333333333"/>
    <n v="1.323"/>
    <n v="2.1333333333333301E-2"/>
    <n v="0.72"/>
    <n v="23.497818059751602"/>
    <d v="1900-01-15T18:49:11"/>
    <n v="43348"/>
    <n v="48.349409602199799"/>
    <n v="1186.3309505137699"/>
    <n v="0"/>
    <n v="694893.35426344047"/>
  </r>
  <r>
    <s v="STND-60952"/>
    <s v="Lake Forest School District 67"/>
    <s v="Lake Forest Schools District (Cherokee Elementary School) - 475 E Cherokee Rd - Lake Forest"/>
    <s v="Occupancy Sensors"/>
    <s v="Indoor Lighting"/>
    <s v="K-12 School"/>
    <n v="0"/>
    <n v="6633.47"/>
    <n v="5.9665319999999999"/>
    <x v="0"/>
    <x v="1"/>
    <n v="8"/>
    <s v="Qty / 1,000"/>
    <m/>
    <s v="Public-Lighting"/>
    <s v="lighting"/>
    <n v="2"/>
    <n v="1"/>
    <s v="Lighting"/>
    <n v="0.98996686498346598"/>
    <n v="2.5626279547341602"/>
    <n v="6566.9154998618696"/>
    <n v="15.290001696015899"/>
    <n v="0.71"/>
    <n v="4662.5100049019302"/>
    <n v="10.8559012041713"/>
    <n v="2979"/>
    <n v="1.17333333333333"/>
    <n v="1.323"/>
    <n v="2.1333333333333301E-2"/>
    <n v="0.72"/>
    <n v="23.497818059751602"/>
    <d v="1900-01-15T18:49:11"/>
    <n v="43348"/>
    <n v="20.275558865438601"/>
    <n v="119.398463633852"/>
    <n v="0"/>
    <n v="37300.080039215442"/>
  </r>
  <r>
    <s v="STND-60953"/>
    <s v="Arlington Heights School District 25"/>
    <s v="Arlington Heights School District 25 - 400 S Highland Avenue - Arlington Heights"/>
    <s v="New Indoor LED Fixtures"/>
    <s v="Indoor Lighting"/>
    <s v="K-12 School"/>
    <n v="0"/>
    <n v="106124.37300000001"/>
    <n v="28.937778999999999"/>
    <x v="0"/>
    <x v="1"/>
    <n v="15"/>
    <s v="Qty / 1,000"/>
    <m/>
    <s v="Public-Lighting"/>
    <s v="lighting"/>
    <n v="2"/>
    <n v="1"/>
    <s v="Lighting"/>
    <n v="0.98996686498346598"/>
    <n v="2.5626279547341602"/>
    <n v="105059.61283714601"/>
    <n v="74.156761413319202"/>
    <n v="0.71"/>
    <n v="74592.325114373598"/>
    <n v="52.651300603456598"/>
    <n v="2979"/>
    <n v="1.17333333333333"/>
    <n v="1.323"/>
    <n v="2.1333333333333301E-2"/>
    <n v="0.72"/>
    <n v="23.497818059751602"/>
    <d v="1900-01-15T18:49:11"/>
    <n v="43378"/>
    <n v="77.849963690811293"/>
    <n v="1910.1747788572"/>
    <n v="0"/>
    <n v="1118884.876715604"/>
  </r>
  <r>
    <s v="STND-60953"/>
    <s v="Arlington Heights School District 25"/>
    <s v="Arlington Heights School District 25 - 400 S Highland Avenue - Arlington Heights"/>
    <s v="New Indoor LED Fixtures"/>
    <s v="Indoor Lighting"/>
    <s v="K-12 School"/>
    <n v="0"/>
    <n v="1861.22"/>
    <n v="0.50751400000000002"/>
    <x v="0"/>
    <x v="1"/>
    <n v="15"/>
    <s v="Qty / 1,000"/>
    <m/>
    <s v="Public-Lighting"/>
    <s v="lighting"/>
    <n v="2"/>
    <n v="1"/>
    <s v="Lighting"/>
    <n v="0.98996686498346598"/>
    <n v="2.5626279547341602"/>
    <n v="1842.54612844453"/>
    <n v="1.3005695638189501"/>
    <n v="0.71"/>
    <n v="1308.2077511956099"/>
    <n v="0.92340439031145705"/>
    <n v="2979"/>
    <n v="1.17333333333333"/>
    <n v="1.323"/>
    <n v="2.1333333333333301E-2"/>
    <n v="0.72"/>
    <n v="23.497818059751602"/>
    <d v="1900-01-15T18:49:11"/>
    <n v="43378"/>
    <n v="1.3653413578346301"/>
    <n v="33.500838698991402"/>
    <n v="0"/>
    <n v="19623.116267934151"/>
  </r>
  <r>
    <s v="STND-60953"/>
    <s v="Arlington Heights School District 25"/>
    <s v="Arlington Heights School District 25 - 400 S Highland Avenue - Arlington Heights"/>
    <s v="Occupancy Sensors"/>
    <s v="Indoor Lighting"/>
    <s v="K-12 School"/>
    <n v="0"/>
    <n v="245.93199999999999"/>
    <n v="0.22120600000000001"/>
    <x v="0"/>
    <x v="1"/>
    <n v="8"/>
    <s v="Qty / 1,000"/>
    <m/>
    <s v="Public-Lighting"/>
    <s v="lighting"/>
    <n v="2"/>
    <n v="1"/>
    <s v="Lighting"/>
    <n v="0.98996686498346598"/>
    <n v="2.5626279547341602"/>
    <n v="243.46453103911401"/>
    <n v="0.56686867935492502"/>
    <n v="0.71"/>
    <n v="172.85981703777099"/>
    <n v="0.40247676234199697"/>
    <n v="2979"/>
    <n v="1.17333333333333"/>
    <n v="1.323"/>
    <n v="2.1333333333333301E-2"/>
    <n v="0.72"/>
    <n v="23.497818059751602"/>
    <d v="1900-01-15T18:49:11"/>
    <n v="43378"/>
    <n v="0.75170555934137595"/>
    <n v="4.4266278370747996"/>
    <n v="0"/>
    <n v="1382.878536302168"/>
  </r>
  <r>
    <s v="STND-60953"/>
    <s v="Arlington Heights School District 25"/>
    <s v="Arlington Heights School District 25 - 400 S Highland Avenue - Arlington Heights"/>
    <s v="Daylighting Controls"/>
    <s v="Indoor Lighting"/>
    <s v="K-12 School"/>
    <n v="0"/>
    <n v="6089.7430000000004"/>
    <n v="1"/>
    <x v="0"/>
    <x v="1"/>
    <n v="8"/>
    <s v="Qty / 1,000"/>
    <m/>
    <s v="Public-Lighting"/>
    <s v="lighting"/>
    <n v="2"/>
    <n v="1"/>
    <s v="Lighting"/>
    <n v="0.98996686498346598"/>
    <n v="2.5626279547341602"/>
    <n v="6028.64378626501"/>
    <n v="2.5626279547341602"/>
    <n v="0.71"/>
    <n v="4280.3370882481504"/>
    <n v="1.81946584786126"/>
    <n v="2979"/>
    <n v="1.17333333333333"/>
    <n v="1.323"/>
    <n v="2.1333333333333301E-2"/>
    <n v="0.72"/>
    <n v="23.497818059751602"/>
    <d v="1900-01-15T18:49:11"/>
    <n v="43378"/>
    <n v="2.6902535847969302"/>
    <n v="109.61170520481799"/>
    <n v="0"/>
    <n v="34242.696705985203"/>
  </r>
  <r>
    <s v="STND-60953"/>
    <s v="Arlington Heights School District 25"/>
    <s v="Arlington Heights School District 25 - 400 S Highland Avenue - Arlington Heights"/>
    <s v="New Indoor LED Fixtures"/>
    <s v="Indoor Lighting"/>
    <s v="K-12 School"/>
    <n v="0"/>
    <n v="13.942"/>
    <n v="3.8019999999999998E-3"/>
    <x v="0"/>
    <x v="1"/>
    <n v="15"/>
    <s v="Qty / 1,000"/>
    <m/>
    <s v="Public-Lighting"/>
    <s v="lighting"/>
    <n v="2"/>
    <n v="1"/>
    <s v="Lighting"/>
    <n v="0.98996686498346598"/>
    <n v="2.5626279547341602"/>
    <n v="13.8021180315995"/>
    <n v="9.7431114838992892E-3"/>
    <n v="0.71"/>
    <n v="9.7995038024356305"/>
    <n v="6.9176091535684903E-3"/>
    <n v="2979"/>
    <n v="1.17333333333333"/>
    <n v="1.323"/>
    <n v="2.1333333333333301E-2"/>
    <n v="0.72"/>
    <n v="23.497818059751602"/>
    <d v="1900-01-15T18:49:11"/>
    <n v="43378"/>
    <n v="1.0228344129397901E-2"/>
    <n v="0.25094760057453602"/>
    <n v="0"/>
    <n v="146.99255703653446"/>
  </r>
  <r>
    <s v="STND-60954"/>
    <s v="Exmoor Country Club"/>
    <s v="Exmoor Country Club - 700 Vine Ave - Highland Park"/>
    <s v="New Indoor LED Fixtures"/>
    <s v="Indoor Lighting"/>
    <s v="Miscellaneous"/>
    <n v="0"/>
    <n v="28765.089"/>
    <n v="6.1605280000000002"/>
    <x v="0"/>
    <x v="0"/>
    <n v="14.797277300976599"/>
    <s v="Qty / 1,000"/>
    <m/>
    <s v="Private-Lighting"/>
    <s v="lighting"/>
    <n v="3"/>
    <n v="1"/>
    <s v="Lighting"/>
    <n v="0.91633259480590001"/>
    <n v="1.30467645558681"/>
    <n v="26358.3886431926"/>
    <n v="8.0374958355832806"/>
    <n v="0.71"/>
    <n v="18714.4559366668"/>
    <n v="5.7066220432641304"/>
    <n v="3379"/>
    <n v="1.0900000000000001"/>
    <n v="1.36"/>
    <n v="2.1999999999999999E-2"/>
    <n v="0.57999999999999996"/>
    <n v="20.7161882213673"/>
    <d v="1900-01-13T19:08:05"/>
    <n v="43350"/>
    <n v="10.189523118133"/>
    <n v="532.00417444975994"/>
    <n v="0"/>
    <n v="276922.99403176643"/>
  </r>
  <r>
    <s v="STND-60955"/>
    <s v="HA-USA, Inc."/>
    <s v="H.A. International - 1449 Devils Backbone Rd - Oregon"/>
    <s v="New Indoor LED Fixtures"/>
    <s v="Indoor Lighting"/>
    <s v="Manufacturing"/>
    <n v="0"/>
    <n v="11587.486000000001"/>
    <n v="2.0723039999999999"/>
    <x v="0"/>
    <x v="0"/>
    <n v="10.827197921178"/>
    <s v="Qty / 1,000"/>
    <m/>
    <s v="Private-Lighting"/>
    <s v="lighting"/>
    <n v="3"/>
    <n v="1"/>
    <s v="Lighting"/>
    <n v="0.91633259480590001"/>
    <n v="1.30467645558681"/>
    <n v="10617.991113657001"/>
    <n v="2.7036862376183599"/>
    <n v="0.71"/>
    <n v="7538.7736906965001"/>
    <n v="1.9196172287090401"/>
    <n v="4618"/>
    <n v="1.02"/>
    <n v="1.04"/>
    <n v="1.2E-2"/>
    <n v="0.81"/>
    <n v="15.158077089649201"/>
    <d v="1900-01-09T19:51:10"/>
    <n v="43350"/>
    <n v="3.2095040807435402"/>
    <n v="124.91754251361201"/>
    <n v="0"/>
    <n v="81623.794832140542"/>
  </r>
  <r>
    <s v="STND-60955"/>
    <s v="HA-USA, Inc."/>
    <s v="H.A. International - 1449 Devils Backbone Rd - Oregon"/>
    <s v="New Indoor LED Fixtures"/>
    <s v="Indoor Lighting"/>
    <s v="Manufacturing"/>
    <n v="0"/>
    <n v="904.38900000000001"/>
    <n v="0.161741"/>
    <x v="0"/>
    <x v="0"/>
    <n v="10.827197921178"/>
    <s v="Qty / 1,000"/>
    <m/>
    <s v="Private-Lighting"/>
    <s v="lighting"/>
    <n v="3"/>
    <n v="1"/>
    <s v="Lighting"/>
    <n v="0.91633259480590001"/>
    <n v="1.30467645558681"/>
    <n v="828.72111908391298"/>
    <n v="0.211019674603066"/>
    <n v="0.71"/>
    <n v="588.39199454957804"/>
    <n v="0.14982396896817701"/>
    <n v="4618"/>
    <n v="1.02"/>
    <n v="1.04"/>
    <n v="1.2E-2"/>
    <n v="0.81"/>
    <n v="15.158077089649201"/>
    <d v="1900-01-09T19:51:10"/>
    <n v="43350"/>
    <n v="0.25049818922491202"/>
    <n v="9.7496602245166208"/>
    <n v="0"/>
    <n v="6370.6365802249684"/>
  </r>
  <r>
    <s v="STND-60955"/>
    <s v="HA-USA, Inc."/>
    <s v="H.A. International - 1449 Devils Backbone Rd - Oregon"/>
    <s v="New Indoor LED Fixtures"/>
    <s v="Indoor Lighting"/>
    <s v="Manufacturing"/>
    <n v="0"/>
    <n v="160.15199999999999"/>
    <n v="2.8642000000000001E-2"/>
    <x v="0"/>
    <x v="0"/>
    <n v="10.827197921178"/>
    <s v="Qty / 1,000"/>
    <m/>
    <s v="Private-Lighting"/>
    <s v="lighting"/>
    <n v="3"/>
    <n v="1"/>
    <s v="Lighting"/>
    <n v="0.91633259480590001"/>
    <n v="1.30467645558681"/>
    <n v="146.752497723354"/>
    <n v="3.7368543040917301E-2"/>
    <n v="0.71"/>
    <n v="104.194273383582"/>
    <n v="2.6531665559051301E-2"/>
    <n v="4618"/>
    <n v="1.02"/>
    <n v="1.04"/>
    <n v="1.2E-2"/>
    <n v="0.81"/>
    <n v="15.158077089649201"/>
    <d v="1900-01-09T19:51:10"/>
    <n v="43350"/>
    <n v="4.4359618994441199E-2"/>
    <n v="1.7264999732159301"/>
    <n v="0"/>
    <n v="1128.1320201773713"/>
  </r>
  <r>
    <s v="STND-60956"/>
    <s v="J Sterling Morton High School District 201"/>
    <s v="J Sterling Morton HS Dist 201 - Freshman Cntr - 1801 S 55th Ave - Cicero"/>
    <s v="Retrofit of Existing Indoor Fixtures to LED"/>
    <s v="Indoor Lighting"/>
    <s v="K-12 School"/>
    <n v="0"/>
    <n v="14889.757"/>
    <n v="4.0601089999999997"/>
    <x v="0"/>
    <x v="1"/>
    <n v="15"/>
    <s v="Qty / 1,000"/>
    <m/>
    <s v="Public-Lighting"/>
    <s v="lighting"/>
    <n v="3"/>
    <n v="1"/>
    <s v="Lighting"/>
    <n v="0.99829244462109001"/>
    <n v="0.987374621353864"/>
    <n v="14864.331915344001"/>
    <n v="4.0088485865304202"/>
    <n v="0.71"/>
    <n v="10553.675659894199"/>
    <n v="2.84628249643659"/>
    <n v="2979"/>
    <n v="1.17333333333333"/>
    <n v="1.323"/>
    <n v="2.1333333333333301E-2"/>
    <n v="0.72"/>
    <n v="23.497818059751602"/>
    <d v="1900-01-15T18:49:11"/>
    <n v="43286"/>
    <n v="4.2084998178911697"/>
    <n v="270.26058027898199"/>
    <n v="0"/>
    <n v="158305.134898413"/>
  </r>
  <r>
    <s v="STND-60956"/>
    <s v="J Sterling Morton High School District 201"/>
    <s v="J Sterling Morton HS Dist 201 - Freshman Cntr - 1801 S 55th Ave - Cicero"/>
    <s v="Retrofit of Existing Indoor Fixtures to LED"/>
    <s v="Indoor Lighting"/>
    <s v="K-12 School"/>
    <n v="0"/>
    <n v="34798.533000000003"/>
    <n v="9.4887940000000004"/>
    <x v="0"/>
    <x v="1"/>
    <n v="15"/>
    <s v="Qty / 1,000"/>
    <m/>
    <s v="Public-Lighting"/>
    <s v="lighting"/>
    <n v="3"/>
    <n v="1"/>
    <s v="Lighting"/>
    <n v="0.99829244462109001"/>
    <n v="0.987374621353864"/>
    <n v="34739.112577797699"/>
    <n v="9.3689943828548206"/>
    <n v="0.71"/>
    <n v="24664.769930236402"/>
    <n v="6.6519860118269198"/>
    <n v="2979"/>
    <n v="1.17333333333333"/>
    <n v="1.323"/>
    <n v="2.1333333333333301E-2"/>
    <n v="0.72"/>
    <n v="23.497818059751602"/>
    <d v="1900-01-15T18:49:11"/>
    <n v="43286"/>
    <n v="9.8355950101356502"/>
    <n v="631.62022868723102"/>
    <n v="0"/>
    <n v="369971.54895354604"/>
  </r>
  <r>
    <s v="STND-60957"/>
    <s v="Freedman Seating Company"/>
    <s v="Freedman Seating Company - 4545 W Augusta Blvd - Chicago"/>
    <s v="New Indoor LED Fixtures"/>
    <s v="Indoor Lighting"/>
    <s v="Manufacturing"/>
    <n v="0"/>
    <n v="21432.137999999999"/>
    <n v="3.8329200000000001"/>
    <x v="0"/>
    <x v="0"/>
    <n v="10.827197921178"/>
    <s v="Qty / 1,000"/>
    <m/>
    <s v="Private-Lighting"/>
    <s v="lighting"/>
    <n v="2"/>
    <n v="1"/>
    <s v="Lighting"/>
    <n v="0.97902139861649395"/>
    <n v="0.93591656730105399"/>
    <n v="20982.5217201017"/>
    <n v="3.5872933291395501"/>
    <n v="0.71"/>
    <n v="14897.5904212722"/>
    <n v="2.5469782636890801"/>
    <n v="4618"/>
    <n v="1.02"/>
    <n v="1.04"/>
    <n v="1.2E-2"/>
    <n v="0.81"/>
    <n v="15.158077089649201"/>
    <d v="1900-01-09T19:51:10"/>
    <n v="43448"/>
    <n v="4.2584203812197901"/>
    <n v="246.85319670707901"/>
    <n v="0"/>
    <n v="161299.16003975965"/>
  </r>
  <r>
    <s v="STND-60957"/>
    <s v="Freedman Seating Company"/>
    <s v="Freedman Seating Company - 4545 W Augusta Blvd - Chicago"/>
    <s v="New Indoor LED Fixtures"/>
    <s v="Indoor Lighting"/>
    <s v="Manufacturing"/>
    <n v="0"/>
    <n v="26378.016"/>
    <n v="4.7174399999999999"/>
    <x v="0"/>
    <x v="0"/>
    <n v="10.827197921178"/>
    <s v="Qty / 1,000"/>
    <m/>
    <s v="Private-Lighting"/>
    <s v="lighting"/>
    <n v="2"/>
    <n v="1"/>
    <s v="Lighting"/>
    <n v="0.97902139861649395"/>
    <n v="0.93591656730105399"/>
    <n v="25824.642117048199"/>
    <n v="4.4151302512486801"/>
    <n v="0.71"/>
    <n v="18335.4959031043"/>
    <n v="3.1347424783865598"/>
    <n v="4618"/>
    <n v="1.02"/>
    <n v="1.04"/>
    <n v="1.2E-2"/>
    <n v="0.81"/>
    <n v="15.158077089649201"/>
    <d v="1900-01-09T19:51:10"/>
    <n v="43448"/>
    <n v="5.2411327768859"/>
    <n v="303.81931902409701"/>
    <n v="0"/>
    <n v="198522.04312585862"/>
  </r>
  <r>
    <s v="STND-60957"/>
    <s v="Freedman Seating Company"/>
    <s v="Freedman Seating Company - 4545 W Augusta Blvd - Chicago"/>
    <s v="Occupancy Sensors"/>
    <s v="Indoor Lighting"/>
    <s v="Manufacturing"/>
    <n v="0"/>
    <n v="1243.5350000000001"/>
    <n v="0.75504000000000004"/>
    <x v="0"/>
    <x v="0"/>
    <n v="8"/>
    <s v="Qty / 1,000"/>
    <m/>
    <s v="Private-Lighting"/>
    <s v="lighting"/>
    <n v="2"/>
    <n v="1"/>
    <s v="Lighting"/>
    <n v="0.97902139861649395"/>
    <n v="0.93591656730105399"/>
    <n v="1217.4473749285601"/>
    <n v="0.70665444497498797"/>
    <n v="0.71"/>
    <n v="864.38763619927897"/>
    <n v="0.50172465593224103"/>
    <n v="4618"/>
    <n v="1.02"/>
    <n v="1.04"/>
    <n v="1.2E-2"/>
    <n v="0.81"/>
    <n v="15.158077089649201"/>
    <d v="1900-01-09T19:51:10"/>
    <n v="43448"/>
    <n v="1.0295082240311599"/>
    <n v="14.3229102932772"/>
    <n v="0"/>
    <n v="6915.1010895942318"/>
  </r>
  <r>
    <s v="STND-60957"/>
    <s v="Freedman Seating Company"/>
    <s v="Freedman Seating Company - 4545 W Augusta Blvd - Chicago"/>
    <s v="Outdoor &amp; Garage - LED Fixtures"/>
    <s v="Outdoor &amp; Garage Lighting"/>
    <s v="Exterior"/>
    <n v="0"/>
    <n v="27947.1"/>
    <n v="0"/>
    <x v="0"/>
    <x v="0"/>
    <n v="10.1978380583316"/>
    <s v="Qty / 1,000"/>
    <m/>
    <s v="Private-Lighting"/>
    <s v="lighting"/>
    <n v="2"/>
    <n v="1"/>
    <s v="Lighting"/>
    <n v="0.97902139861649395"/>
    <n v="0.93591656730105399"/>
    <n v="27360.808929275001"/>
    <n v="0"/>
    <n v="0.71"/>
    <n v="19426.174339785299"/>
    <n v="0"/>
    <n v="4903"/>
    <n v="1"/>
    <n v="1"/>
    <n v="0"/>
    <n v="0"/>
    <n v="14.276973281664301"/>
    <d v="1900-01-09T04:44:53"/>
    <n v="43448"/>
    <n v="0"/>
    <n v="0"/>
    <n v="0"/>
    <n v="198104.98001004726"/>
  </r>
  <r>
    <s v="STND-60957"/>
    <s v="Freedman Seating Company"/>
    <s v="Freedman Seating Company - 4545 W Augusta Blvd - Chicago"/>
    <s v="Photocells"/>
    <s v="Outdoor &amp; Garage Lighting"/>
    <s v="Manufacturing"/>
    <n v="0"/>
    <n v="252"/>
    <n v="0"/>
    <x v="0"/>
    <x v="0"/>
    <n v="8"/>
    <s v="Qty / 1,000"/>
    <m/>
    <s v="Private-Lighting"/>
    <s v="lighting"/>
    <n v="2"/>
    <n v="1"/>
    <s v="Lighting"/>
    <n v="0.97902139861649395"/>
    <n v="0.93591656730105399"/>
    <n v="246.71339245135599"/>
    <n v="0"/>
    <n v="0.71"/>
    <n v="175.16650864046301"/>
    <n v="0"/>
    <n v="4618"/>
    <n v="1.02"/>
    <n v="1.04"/>
    <n v="1.2E-2"/>
    <n v="0.81"/>
    <n v="15.158077089649201"/>
    <d v="1900-01-09T19:51:10"/>
    <n v="43448"/>
    <n v="0"/>
    <n v="2.90251049942772"/>
    <n v="0"/>
    <n v="1401.3320691237041"/>
  </r>
  <r>
    <s v="STND-60957"/>
    <s v="Freedman Seating Company"/>
    <s v="Freedman Seating Company - 4545 W Augusta Blvd - Chicago"/>
    <s v="Retrofit of Existing Indoor Fixtures to LED"/>
    <s v="Indoor Lighting"/>
    <s v="Manufacturing"/>
    <n v="0"/>
    <n v="7258.665"/>
    <n v="1.298138"/>
    <x v="0"/>
    <x v="0"/>
    <n v="10.827197921178"/>
    <s v="Qty / 1,000"/>
    <m/>
    <s v="Private-Lighting"/>
    <s v="lighting"/>
    <n v="2"/>
    <n v="1"/>
    <s v="Lighting"/>
    <n v="0.97902139861649395"/>
    <n v="0.93591656730105399"/>
    <n v="7106.3883603885897"/>
    <n v="1.2149488608430601"/>
    <n v="0.71"/>
    <n v="5045.5357358759002"/>
    <n v="0.86261369119856901"/>
    <n v="4618"/>
    <n v="1.02"/>
    <n v="1.04"/>
    <n v="1.2E-2"/>
    <n v="0.81"/>
    <n v="15.158077089649201"/>
    <d v="1900-01-09T19:51:10"/>
    <n v="43448"/>
    <n v="1.4422469858061"/>
    <n v="83.604568945748099"/>
    <n v="0"/>
    <n v="54629.014030704857"/>
  </r>
  <r>
    <s v="STND-60957"/>
    <s v="Freedman Seating Company"/>
    <s v="Freedman Seating Company - 4545 W Augusta Blvd - Chicago"/>
    <s v="Retrofit of Existing Indoor Fixtures to LED"/>
    <s v="Indoor Lighting"/>
    <s v="Manufacturing"/>
    <n v="0"/>
    <n v="35968.309000000001"/>
    <n v="6.4325659999999996"/>
    <x v="0"/>
    <x v="0"/>
    <n v="10.827197921178"/>
    <s v="Qty / 1,000"/>
    <m/>
    <s v="Private-Lighting"/>
    <s v="lighting"/>
    <n v="2"/>
    <n v="1"/>
    <s v="Lighting"/>
    <n v="0.97902139861649395"/>
    <n v="0.93591656730105399"/>
    <n v="35213.744183050199"/>
    <n v="6.0203450896574697"/>
    <n v="0.71"/>
    <n v="25001.758369965599"/>
    <n v="4.2744450136568002"/>
    <n v="4618"/>
    <n v="1.02"/>
    <n v="1.04"/>
    <n v="1.2E-2"/>
    <n v="0.81"/>
    <n v="15.158077089649201"/>
    <d v="1900-01-09T19:51:10"/>
    <n v="43448"/>
    <n v="7.1466584635060197"/>
    <n v="414.27934333000297"/>
    <n v="0"/>
    <n v="270698.98624908616"/>
  </r>
  <r>
    <s v="STND-60957"/>
    <s v="Freedman Seating Company"/>
    <s v="Freedman Seating Company - 4545 W Augusta Blvd - Chicago"/>
    <s v="Retrofit of Existing Indoor Fixtures to LED"/>
    <s v="Indoor Lighting"/>
    <s v="Manufacturing"/>
    <n v="0"/>
    <n v="29576.35"/>
    <n v="5.2894300000000003"/>
    <x v="0"/>
    <x v="0"/>
    <n v="10.827197921178"/>
    <s v="Qty / 1,000"/>
    <m/>
    <s v="Private-Lighting"/>
    <s v="lighting"/>
    <n v="2"/>
    <n v="1"/>
    <s v="Lighting"/>
    <n v="0.97902139861649395"/>
    <n v="0.93591656730105399"/>
    <n v="28955.879542970899"/>
    <n v="4.9504651685792096"/>
    <n v="0.71"/>
    <n v="20558.674475509401"/>
    <n v="3.5148302696912399"/>
    <n v="4618"/>
    <n v="1.02"/>
    <n v="1.04"/>
    <n v="1.2E-2"/>
    <n v="0.81"/>
    <n v="15.158077089649201"/>
    <d v="1900-01-09T19:51:10"/>
    <n v="43448"/>
    <n v="5.8766205704881402"/>
    <n v="340.65740638789299"/>
    <n v="0"/>
    <n v="222592.83754341057"/>
  </r>
  <r>
    <s v="STND-60957"/>
    <s v="Freedman Seating Company"/>
    <s v="Freedman Seating Company - 4545 W Augusta Blvd - Chicago"/>
    <s v="Retrofit of Existing Indoor Fixtures to LED"/>
    <s v="Indoor Lighting"/>
    <s v="Manufacturing"/>
    <n v="0"/>
    <n v="15826.81"/>
    <n v="2.8304640000000001"/>
    <x v="0"/>
    <x v="0"/>
    <n v="10.827197921178"/>
    <s v="Qty / 1,000"/>
    <m/>
    <s v="Private-Lighting"/>
    <s v="lighting"/>
    <n v="2"/>
    <n v="1"/>
    <s v="Lighting"/>
    <n v="0.97902139861649395"/>
    <n v="0.93591656730105399"/>
    <n v="15494.785661837501"/>
    <n v="2.6490781507492098"/>
    <n v="0.71"/>
    <n v="11001.297819904599"/>
    <n v="1.88084548703194"/>
    <n v="4618"/>
    <n v="1.02"/>
    <n v="1.04"/>
    <n v="1.2E-2"/>
    <n v="0.81"/>
    <n v="15.158077089649201"/>
    <d v="1900-01-09T19:51:10"/>
    <n v="43448"/>
    <n v="3.1446796661315402"/>
    <n v="182.29159602161801"/>
    <n v="0"/>
    <n v="119113.22888593114"/>
  </r>
  <r>
    <s v="STND-60957"/>
    <s v="Freedman Seating Company"/>
    <s v="Freedman Seating Company - 4545 W Augusta Blvd - Chicago"/>
    <s v="Occupancy Sensors Plus Daylighting Controls"/>
    <s v="Indoor Lighting"/>
    <s v="Manufacturing"/>
    <n v="0"/>
    <n v="3879.8290000000002"/>
    <n v="0.50793600000000005"/>
    <x v="0"/>
    <x v="0"/>
    <n v="8"/>
    <s v="Qty / 1,000"/>
    <m/>
    <s v="Private-Lighting"/>
    <s v="lighting"/>
    <n v="2"/>
    <n v="1"/>
    <s v="Lighting"/>
    <n v="0.97902139861649395"/>
    <n v="0.93591656730105399"/>
    <n v="3798.4356139728302"/>
    <n v="0.47538571752862802"/>
    <n v="0.71"/>
    <n v="2696.8892859207099"/>
    <n v="0.33752385944532598"/>
    <n v="4618"/>
    <n v="1.02"/>
    <n v="1.04"/>
    <n v="1.2E-2"/>
    <n v="0.81"/>
    <n v="15.158077089649201"/>
    <d v="1900-01-09T19:51:10"/>
    <n v="43448"/>
    <n v="0.56432302650596899"/>
    <n v="44.687477811445099"/>
    <n v="0"/>
    <n v="21575.114287365679"/>
  </r>
  <r>
    <s v="STND-60959"/>
    <s v="Roselle Park District"/>
    <s v="Roselle Park District - Barn - 430 Mensching -  Roselle"/>
    <s v="Outdoor &amp; Garage - LED Fixtures"/>
    <s v="Outdoor &amp; Garage Lighting"/>
    <s v="Exterior"/>
    <n v="0"/>
    <n v="3598.8020000000001"/>
    <n v="0"/>
    <x v="0"/>
    <x v="1"/>
    <n v="10.1978380583316"/>
    <s v="Qty / 1,000"/>
    <m/>
    <s v="Public-Lighting"/>
    <s v="lighting"/>
    <n v="3"/>
    <n v="1"/>
    <s v="Lighting"/>
    <n v="0.99829244462109001"/>
    <n v="0.987374621353864"/>
    <n v="3592.6568462872701"/>
    <n v="0"/>
    <n v="0.71"/>
    <n v="2550.78636086396"/>
    <n v="0"/>
    <n v="4903"/>
    <n v="1"/>
    <n v="1"/>
    <n v="0"/>
    <n v="0"/>
    <n v="14.276973281664301"/>
    <d v="1900-01-09T04:44:53"/>
    <n v="43282"/>
    <n v="0"/>
    <n v="0"/>
    <n v="0"/>
    <n v="26012.506229491653"/>
  </r>
  <r>
    <s v="STND-60959"/>
    <s v="Roselle Park District"/>
    <s v="Roselle Park District - Barn - 430 Mensching -  Roselle"/>
    <s v="Outdoor &amp; Garage - LED Fixtures"/>
    <s v="Outdoor &amp; Garage Lighting"/>
    <s v="Exterior"/>
    <n v="0"/>
    <n v="8884.2360000000008"/>
    <n v="0"/>
    <x v="0"/>
    <x v="1"/>
    <n v="10.1978380583316"/>
    <s v="Qty / 1,000"/>
    <m/>
    <s v="Public-Lighting"/>
    <s v="lighting"/>
    <n v="3"/>
    <n v="1"/>
    <s v="Lighting"/>
    <n v="0.99829244462109001"/>
    <n v="0.987374621353864"/>
    <n v="8869.0656750307007"/>
    <n v="0"/>
    <n v="0.71"/>
    <n v="6297.0366292717999"/>
    <n v="0"/>
    <n v="4903"/>
    <n v="1"/>
    <n v="1"/>
    <n v="0"/>
    <n v="0"/>
    <n v="14.276973281664301"/>
    <d v="1900-01-09T04:44:53"/>
    <n v="43282"/>
    <n v="0"/>
    <n v="0"/>
    <n v="0"/>
    <n v="64216.159792696097"/>
  </r>
  <r>
    <s v="STND-60959"/>
    <s v="Roselle Park District"/>
    <s v="Roselle Park District - Barn - 430 Mensching -  Roselle"/>
    <s v="Outdoor &amp; Garage - LED Fixtures"/>
    <s v="Outdoor &amp; Garage Lighting"/>
    <s v="Exterior"/>
    <n v="0"/>
    <n v="7501.59"/>
    <n v="0"/>
    <x v="0"/>
    <x v="1"/>
    <n v="10.1978380583316"/>
    <s v="Qty / 1,000"/>
    <m/>
    <s v="Public-Lighting"/>
    <s v="lighting"/>
    <n v="3"/>
    <n v="1"/>
    <s v="Lighting"/>
    <n v="0.99829244462109001"/>
    <n v="0.987374621353864"/>
    <n v="7488.7806196451302"/>
    <n v="0"/>
    <n v="0.71"/>
    <n v="5317.0342399480396"/>
    <n v="0"/>
    <n v="4903"/>
    <n v="1"/>
    <n v="1"/>
    <n v="0"/>
    <n v="0"/>
    <n v="14.276973281664301"/>
    <d v="1900-01-09T04:44:53"/>
    <n v="43282"/>
    <n v="0"/>
    <n v="0"/>
    <n v="0"/>
    <n v="54222.254129594352"/>
  </r>
  <r>
    <s v="STND-60960"/>
    <s v="Roselle Park District"/>
    <s v="Roselle Park District - Main Bldg - 555 W Bryn Mawr - Roselle"/>
    <s v="New Indoor LED Fixtures"/>
    <s v="Indoor Lighting"/>
    <s v="Miscellaneous"/>
    <n v="0"/>
    <n v="4950.1000000000004"/>
    <n v="1.060147"/>
    <x v="0"/>
    <x v="1"/>
    <n v="14.797277300976599"/>
    <s v="Qty / 1,000"/>
    <m/>
    <s v="Public-Lighting"/>
    <s v="lighting"/>
    <n v="2"/>
    <n v="1"/>
    <s v="Lighting"/>
    <n v="0.98996686498346598"/>
    <n v="2.5626279547341602"/>
    <n v="4900.4349783546504"/>
    <n v="2.7167623383275599"/>
    <n v="0.71"/>
    <n v="3479.3088346318"/>
    <n v="1.9289012602125699"/>
    <n v="3379"/>
    <n v="1.0900000000000001"/>
    <n v="1.36"/>
    <n v="2.1999999999999999E-2"/>
    <n v="0.57999999999999996"/>
    <n v="20.7161882213673"/>
    <d v="1900-01-13T19:08:05"/>
    <n v="43286"/>
    <n v="3.44417132140918"/>
    <n v="98.907861948442601"/>
    <n v="0"/>
    <n v="51484.297641784477"/>
  </r>
  <r>
    <s v="STND-60960"/>
    <s v="Roselle Park District"/>
    <s v="Roselle Park District - Main Bldg - 555 W Bryn Mawr - Roselle"/>
    <s v="Outdoor &amp; Garage - LED Fixtures"/>
    <s v="Outdoor &amp; Garage Lighting"/>
    <s v="Exterior"/>
    <n v="0"/>
    <n v="34188.618999999999"/>
    <n v="0"/>
    <x v="0"/>
    <x v="1"/>
    <n v="10.1978380583316"/>
    <s v="Qty / 1,000"/>
    <m/>
    <s v="Public-Lighting"/>
    <s v="lighting"/>
    <n v="2"/>
    <n v="1"/>
    <s v="Lighting"/>
    <n v="0.98996686498346598"/>
    <n v="2.5626279547341602"/>
    <n v="33845.599969544099"/>
    <n v="0"/>
    <n v="0.71"/>
    <n v="24030.375978376302"/>
    <n v="0"/>
    <n v="4903"/>
    <n v="1"/>
    <n v="1"/>
    <n v="0"/>
    <n v="0"/>
    <n v="14.276973281664301"/>
    <d v="1900-01-09T04:44:53"/>
    <n v="43286"/>
    <n v="0"/>
    <n v="0"/>
    <n v="0"/>
    <n v="245057.88270830331"/>
  </r>
  <r>
    <s v="STND-60960"/>
    <s v="Roselle Park District"/>
    <s v="Roselle Park District - Main Bldg - 555 W Bryn Mawr - Roselle"/>
    <s v="Outdoor &amp; Garage - LED Fixtures"/>
    <s v="Outdoor &amp; Garage Lighting"/>
    <s v="Exterior"/>
    <n v="0"/>
    <n v="4589.2079999999996"/>
    <n v="0"/>
    <x v="0"/>
    <x v="1"/>
    <n v="10.1978380583316"/>
    <s v="Qty / 1,000"/>
    <m/>
    <s v="Public-Lighting"/>
    <s v="lighting"/>
    <n v="2"/>
    <n v="1"/>
    <s v="Lighting"/>
    <n v="0.98996686498346598"/>
    <n v="2.5626279547341602"/>
    <n v="4543.1638565170397"/>
    <n v="0"/>
    <n v="0.71"/>
    <n v="3225.6463381271001"/>
    <n v="0"/>
    <n v="4903"/>
    <n v="1"/>
    <n v="1"/>
    <n v="0"/>
    <n v="0"/>
    <n v="14.276973281664301"/>
    <d v="1900-01-09T04:44:53"/>
    <n v="43286"/>
    <n v="0"/>
    <n v="0"/>
    <n v="0"/>
    <n v="32894.618989670504"/>
  </r>
  <r>
    <s v="STND-60960"/>
    <s v="Roselle Park District"/>
    <s v="Roselle Park District - Main Bldg - 555 W Bryn Mawr - Roselle"/>
    <s v="Outdoor &amp; Garage - LED Fixtures"/>
    <s v="Outdoor &amp; Garage Lighting"/>
    <s v="Exterior"/>
    <n v="0"/>
    <n v="20004.240000000002"/>
    <n v="0"/>
    <x v="0"/>
    <x v="1"/>
    <n v="10.1978380583316"/>
    <s v="Qty / 1,000"/>
    <m/>
    <s v="Public-Lighting"/>
    <s v="lighting"/>
    <n v="2"/>
    <n v="1"/>
    <s v="Lighting"/>
    <n v="0.98996686498346598"/>
    <n v="2.5626279547341602"/>
    <n v="19803.5347591768"/>
    <n v="0"/>
    <n v="0.71"/>
    <n v="14060.5096790156"/>
    <n v="0"/>
    <n v="4903"/>
    <n v="1"/>
    <n v="1"/>
    <n v="0"/>
    <n v="0"/>
    <n v="14.276973281664301"/>
    <d v="1900-01-09T04:44:53"/>
    <n v="43286"/>
    <n v="0"/>
    <n v="0"/>
    <n v="0"/>
    <n v="143386.80072420512"/>
  </r>
  <r>
    <s v="STND-60960"/>
    <s v="Roselle Park District"/>
    <s v="Roselle Park District - Main Bldg - 555 W Bryn Mawr - Roselle"/>
    <s v="New Indoor LED Fixtures"/>
    <s v="Indoor Lighting"/>
    <s v="Miscellaneous"/>
    <n v="0"/>
    <n v="5185.8190000000004"/>
    <n v="1.11063"/>
    <x v="0"/>
    <x v="1"/>
    <n v="14.797277300976599"/>
    <s v="Qty / 1,000"/>
    <m/>
    <s v="Public-Lighting"/>
    <s v="lighting"/>
    <n v="2"/>
    <n v="1"/>
    <s v="Lighting"/>
    <n v="0.98996686498346598"/>
    <n v="2.5626279547341602"/>
    <n v="5133.7889778016897"/>
    <n v="2.8461314853664001"/>
    <n v="0.71"/>
    <n v="3644.9901742391999"/>
    <n v="2.0207533546101502"/>
    <n v="3379"/>
    <n v="1.0900000000000001"/>
    <n v="1.36"/>
    <n v="2.1999999999999999E-2"/>
    <n v="0.57999999999999996"/>
    <n v="20.7161882213673"/>
    <d v="1900-01-13T19:08:05"/>
    <n v="43286"/>
    <n v="3.60817886075862"/>
    <n v="103.617759184988"/>
    <n v="0"/>
    <n v="53935.93036755245"/>
  </r>
  <r>
    <s v="STND-60960"/>
    <s v="Roselle Park District"/>
    <s v="Roselle Park District - Main Bldg - 555 W Bryn Mawr - Roselle"/>
    <s v="Occupancy Sensors Plus Daylighting Controls"/>
    <s v="Indoor Lighting"/>
    <s v="Miscellaneous"/>
    <n v="0"/>
    <n v="4440.24"/>
    <n v="0.97218199999999999"/>
    <x v="0"/>
    <x v="1"/>
    <n v="8"/>
    <s v="Qty / 1,000"/>
    <m/>
    <s v="Public-Lighting"/>
    <s v="lighting"/>
    <n v="2"/>
    <n v="1"/>
    <s v="Lighting"/>
    <n v="0.98996686498346598"/>
    <n v="2.5626279547341602"/>
    <n v="4395.6904725741797"/>
    <n v="2.4913407702893702"/>
    <n v="0.71"/>
    <n v="3120.9402355276702"/>
    <n v="1.76885194690545"/>
    <n v="3379"/>
    <n v="1.0900000000000001"/>
    <n v="1.36"/>
    <n v="2.1999999999999999E-2"/>
    <n v="0.57999999999999996"/>
    <n v="20.7161882213673"/>
    <d v="1900-01-13T19:08:05"/>
    <n v="43286"/>
    <n v="3.1583934714621802"/>
    <n v="88.720358162047702"/>
    <n v="0"/>
    <n v="24967.521884221362"/>
  </r>
  <r>
    <s v="STND-60960"/>
    <s v="Roselle Park District"/>
    <s v="Roselle Park District - Main Bldg - 555 W Bryn Mawr - Roselle"/>
    <s v="New Indoor LED Fixtures"/>
    <s v="Indoor Lighting"/>
    <s v="Miscellaneous"/>
    <n v="0"/>
    <n v="780.81899999999996"/>
    <n v="0.16722600000000001"/>
    <x v="0"/>
    <x v="1"/>
    <n v="14.797277300976599"/>
    <s v="Qty / 1,000"/>
    <m/>
    <s v="Public-Lighting"/>
    <s v="lighting"/>
    <n v="2"/>
    <n v="1"/>
    <s v="Lighting"/>
    <n v="0.98996686498346598"/>
    <n v="2.5626279547341602"/>
    <n v="772.98493754952494"/>
    <n v="0.42853802235837501"/>
    <n v="0.71"/>
    <n v="548.81930566016297"/>
    <n v="0.30426199587444602"/>
    <n v="3379"/>
    <n v="1.0900000000000001"/>
    <n v="1.36"/>
    <n v="2.1999999999999999E-2"/>
    <n v="0.57999999999999996"/>
    <n v="20.7161882213673"/>
    <d v="1900-01-13T19:08:05"/>
    <n v="43286"/>
    <n v="0.54327842591071895"/>
    <n v="15.6015308496234"/>
    <n v="0"/>
    <n v="8121.0314539828678"/>
  </r>
  <r>
    <s v="STND-60960"/>
    <s v="Roselle Park District"/>
    <s v="Roselle Park District - Main Bldg - 555 W Bryn Mawr - Roselle"/>
    <s v="Photocells"/>
    <s v="Outdoor &amp; Garage Lighting"/>
    <s v="Miscellaneous"/>
    <n v="0"/>
    <n v="468.16"/>
    <n v="0"/>
    <x v="0"/>
    <x v="1"/>
    <n v="8"/>
    <s v="Qty / 1,000"/>
    <m/>
    <s v="Public-Lighting"/>
    <s v="lighting"/>
    <n v="2"/>
    <n v="1"/>
    <s v="Lighting"/>
    <n v="0.98996686498346598"/>
    <n v="2.5626279547341602"/>
    <n v="463.46288751065902"/>
    <n v="0"/>
    <n v="0.71"/>
    <n v="329.058650132568"/>
    <n v="0"/>
    <n v="3379"/>
    <n v="1.0900000000000001"/>
    <n v="1.36"/>
    <n v="2.1999999999999999E-2"/>
    <n v="0.57999999999999996"/>
    <n v="20.7161882213673"/>
    <d v="1900-01-13T19:08:05"/>
    <n v="43286"/>
    <n v="0"/>
    <n v="9.3542968121417491"/>
    <n v="0"/>
    <n v="2632.469201060544"/>
  </r>
  <r>
    <s v="STND-60961"/>
    <s v="All Star Management #12 Inc"/>
    <s v="Wendy's - All Star Management Inc - 12723 Ashland Ave - Calumet Park"/>
    <s v="ENERGY STAR Freezer or Refrigerator"/>
    <s v="Commercial Kitchen Equipment"/>
    <s v="Restaurant"/>
    <n v="0"/>
    <n v="1476"/>
    <n v="0.158"/>
    <x v="7"/>
    <x v="0"/>
    <n v="12"/>
    <s v="ΔkWpeak / CF"/>
    <n v="0.93700000000000006"/>
    <s v="Private-Non-Lighting"/>
    <s v="non_lighting"/>
    <n v="3"/>
    <n v="1"/>
    <s v="Non-Lighting"/>
    <n v="0.98952339343681495"/>
    <n v="0.43468415683807998"/>
    <n v="1460.5365287127399"/>
    <n v="6.86800967804167E-2"/>
    <n v="0.7"/>
    <n v="1022.37557009892"/>
    <n v="4.8076067746291702E-2"/>
    <n v="5571"/>
    <n v="1.17"/>
    <n v="1.31"/>
    <n v="2.1000000000000001E-2"/>
    <n v="0.68"/>
    <n v="12.565069107880101"/>
    <d v="1900-01-07T23:24:04"/>
    <n v="43229"/>
    <n v="7.3297862092226995E-2"/>
    <n v="0"/>
    <n v="1"/>
    <n v="12268.50684118704"/>
  </r>
  <r>
    <s v="STND-60961"/>
    <s v="All Star Management #12 Inc"/>
    <s v="Wendy's - All Star Management Inc - 12723 Ashland Ave - Calumet Park"/>
    <s v="ENERGY STAR Freezer or Refrigerator"/>
    <s v="Commercial Kitchen Equipment"/>
    <s v="Restaurant"/>
    <n v="0"/>
    <n v="625"/>
    <n v="6.7000000000000004E-2"/>
    <x v="7"/>
    <x v="0"/>
    <n v="12"/>
    <s v="ΔkWpeak / CF"/>
    <n v="0.93700000000000006"/>
    <s v="Private-Non-Lighting"/>
    <s v="non_lighting"/>
    <n v="3"/>
    <n v="1"/>
    <s v="Non-Lighting"/>
    <n v="0.98952339343681495"/>
    <n v="0.43468415683807998"/>
    <n v="618.45212089800896"/>
    <n v="2.9123838508151399E-2"/>
    <n v="0.7"/>
    <n v="432.91648462860701"/>
    <n v="2.0386686955706002E-2"/>
    <n v="5571"/>
    <n v="1.17"/>
    <n v="1.31"/>
    <n v="2.1000000000000001E-2"/>
    <n v="0.68"/>
    <n v="12.565069107880101"/>
    <d v="1900-01-07T23:24:04"/>
    <n v="43229"/>
    <n v="3.1082004811260801E-2"/>
    <n v="0"/>
    <n v="1"/>
    <n v="5194.9978155432837"/>
  </r>
  <r>
    <s v="STND-60961"/>
    <s v="All Star Management #12 Inc"/>
    <s v="Wendy's - All Star Management Inc - 12723 Ashland Ave - Calumet Park"/>
    <s v="Electric Combination Oven"/>
    <s v="Commercial Kitchen Equipment"/>
    <s v="Restaurant"/>
    <n v="0"/>
    <n v="6368"/>
    <n v="0.58599999999999997"/>
    <x v="7"/>
    <x v="0"/>
    <n v="12"/>
    <s v="ΔkWpeak / CF"/>
    <n v="0.40300000000000002"/>
    <s v="Private-Non-Lighting"/>
    <s v="non_lighting"/>
    <n v="3"/>
    <n v="1"/>
    <s v="Non-Lighting"/>
    <n v="0.98952339343681495"/>
    <n v="0.43468415683807998"/>
    <n v="6301.2849694056404"/>
    <n v="0.25472491590711499"/>
    <n v="0.7"/>
    <n v="4410.8994785839504"/>
    <n v="0.17830744113498101"/>
    <n v="5571"/>
    <n v="1.17"/>
    <n v="1.31"/>
    <n v="2.1000000000000001E-2"/>
    <n v="0.68"/>
    <n v="12.565069107880101"/>
    <d v="1900-01-07T23:24:04"/>
    <n v="43229"/>
    <n v="0.63207175163055895"/>
    <n v="0"/>
    <n v="1"/>
    <n v="52930.793743007409"/>
  </r>
  <r>
    <s v="STND-60962"/>
    <s v="Tri City Foods, Inc"/>
    <s v="Tri City Foods Inc #213 - 6701 W Roosevelt - Berwyn"/>
    <s v="New Indoor LED Fixtures"/>
    <s v="Indoor Lighting"/>
    <s v="Restaurant"/>
    <n v="0"/>
    <n v="175.988"/>
    <n v="2.4052E-2"/>
    <x v="0"/>
    <x v="0"/>
    <n v="8.9750493627714896"/>
    <s v="Qty / 1,000"/>
    <m/>
    <s v="Private-Lighting"/>
    <s v="lighting"/>
    <n v="3"/>
    <n v="1"/>
    <s v="Lighting"/>
    <n v="0.91633259480590001"/>
    <n v="1.30467645558681"/>
    <n v="161.26354069470099"/>
    <n v="3.1380078109773897E-2"/>
    <n v="0.71"/>
    <n v="114.497113893237"/>
    <n v="2.2279855457939399E-2"/>
    <n v="5571"/>
    <n v="1.17"/>
    <n v="1.31"/>
    <n v="2.1000000000000001E-2"/>
    <n v="0.68"/>
    <n v="12.565069107880101"/>
    <d v="1900-01-07T23:24:04"/>
    <n v="43471"/>
    <n v="3.5226850145682401E-2"/>
    <n v="2.8944738073407801"/>
    <n v="0"/>
    <n v="1027.6172490866713"/>
  </r>
  <r>
    <s v="STND-60962"/>
    <s v="Tri City Foods, Inc"/>
    <s v="Tri City Foods Inc #213 - 6701 W Roosevelt - Berwyn"/>
    <s v="New Indoor LED Fixtures"/>
    <s v="Indoor Lighting"/>
    <s v="Restaurant"/>
    <n v="0"/>
    <n v="7925.973"/>
    <n v="1.083213"/>
    <x v="0"/>
    <x v="0"/>
    <n v="8.9750493627714896"/>
    <s v="Qty / 1,000"/>
    <m/>
    <s v="Private-Lighting"/>
    <s v="lighting"/>
    <n v="3"/>
    <n v="1"/>
    <s v="Lighting"/>
    <n v="0.91633259480590001"/>
    <n v="1.30467645558681"/>
    <n v="7262.8274054515005"/>
    <n v="1.41324249748555"/>
    <n v="0.71"/>
    <n v="5156.6074578705702"/>
    <n v="1.00340217321474"/>
    <n v="5571"/>
    <n v="1.17"/>
    <n v="1.31"/>
    <n v="2.1000000000000001E-2"/>
    <n v="0.68"/>
    <n v="12.565069107880101"/>
    <d v="1900-01-07T23:24:04"/>
    <n v="43471"/>
    <n v="1.5864868629159801"/>
    <n v="130.358440610668"/>
    <n v="0"/>
    <n v="46280.806478823972"/>
  </r>
  <r>
    <s v="STND-60962"/>
    <s v="Tri City Foods, Inc"/>
    <s v="Tri City Foods Inc #213 - 6701 W Roosevelt - Berwyn"/>
    <s v="Outdoor &amp; Garage - LED Fixtures"/>
    <s v="Outdoor &amp; Garage Lighting"/>
    <s v="Exterior"/>
    <n v="0"/>
    <n v="5030.4780000000001"/>
    <n v="0"/>
    <x v="0"/>
    <x v="0"/>
    <n v="10.1978380583316"/>
    <s v="Qty / 1,000"/>
    <m/>
    <s v="Private-Lighting"/>
    <s v="lighting"/>
    <n v="3"/>
    <n v="1"/>
    <s v="Lighting"/>
    <n v="0.91633259480590001"/>
    <n v="1.30467645558681"/>
    <n v="4609.5909588539898"/>
    <n v="0"/>
    <n v="0.71"/>
    <n v="3272.8095807863401"/>
    <n v="0"/>
    <n v="4903"/>
    <n v="1"/>
    <n v="1"/>
    <n v="0"/>
    <n v="0"/>
    <n v="14.276973281664301"/>
    <d v="1900-01-09T04:44:53"/>
    <n v="43471"/>
    <n v="0"/>
    <n v="0"/>
    <n v="0"/>
    <n v="33375.582100615225"/>
  </r>
  <r>
    <s v="STND-60962"/>
    <s v="Tri City Foods, Inc"/>
    <s v="Tri City Foods Inc #213 - 6701 W Roosevelt - Berwyn"/>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63"/>
    <s v="Tri City Foods, Inc"/>
    <s v="Tri City Foods Inc #2748 - 919 E 9th St - Lockport"/>
    <s v="New Indoor LED Fixtures"/>
    <s v="Indoor Lighting"/>
    <s v="Restaurant"/>
    <n v="0"/>
    <n v="527.96400000000006"/>
    <n v="7.2154999999999997E-2"/>
    <x v="0"/>
    <x v="0"/>
    <n v="8.9750493627714896"/>
    <s v="Qty / 1,000"/>
    <m/>
    <s v="Private-Lighting"/>
    <s v="lighting"/>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63"/>
    <s v="Tri City Foods, Inc"/>
    <s v="Tri City Foods Inc #2748 - 919 E 9th St - Lockport"/>
    <s v="New Indoor LED Fixtures"/>
    <s v="Indoor Lighting"/>
    <s v="Restaurant"/>
    <n v="0"/>
    <n v="7430.6"/>
    <n v="1.015512"/>
    <x v="0"/>
    <x v="0"/>
    <n v="8.9750493627714896"/>
    <s v="Qty / 1,000"/>
    <m/>
    <s v="Private-Lighting"/>
    <s v="lighting"/>
    <n v="3"/>
    <n v="1"/>
    <s v="Lighting"/>
    <n v="0.91633259480590001"/>
    <n v="1.30467645558681"/>
    <n v="6808.9009789647198"/>
    <n v="1.32491459676587"/>
    <n v="0.71"/>
    <n v="4834.3196950649499"/>
    <n v="0.94068936370376699"/>
    <n v="5571"/>
    <n v="1.17"/>
    <n v="1.31"/>
    <n v="2.1000000000000001E-2"/>
    <n v="0.68"/>
    <n v="12.565069107880101"/>
    <d v="1900-01-07T23:24:04"/>
    <n v="43471"/>
    <n v="1.48733115936896"/>
    <n v="122.21104321218699"/>
    <n v="0"/>
    <n v="43388.25789862634"/>
  </r>
  <r>
    <s v="STND-60963"/>
    <s v="Tri City Foods, Inc"/>
    <s v="Tri City Foods Inc #2748 - 919 E 9th St - Lockport"/>
    <s v="Outdoor &amp; Garage - LED Fixtures"/>
    <s v="Outdoor &amp; Garage Lighting"/>
    <s v="Exterior"/>
    <n v="0"/>
    <n v="6707.3040000000001"/>
    <n v="0"/>
    <x v="0"/>
    <x v="0"/>
    <n v="10.1978380583316"/>
    <s v="Qty / 1,000"/>
    <m/>
    <s v="Private-Lighting"/>
    <s v="lighting"/>
    <n v="3"/>
    <n v="1"/>
    <s v="Lighting"/>
    <n v="0.91633259480590001"/>
    <n v="1.30467645558681"/>
    <n v="6146.1212784719901"/>
    <n v="0"/>
    <n v="0.71"/>
    <n v="4363.7461077151102"/>
    <n v="0"/>
    <n v="4903"/>
    <n v="1"/>
    <n v="1"/>
    <n v="0"/>
    <n v="0"/>
    <n v="14.276973281664301"/>
    <d v="1900-01-09T04:44:53"/>
    <n v="43471"/>
    <n v="0"/>
    <n v="0"/>
    <n v="0"/>
    <n v="44500.776134153537"/>
  </r>
  <r>
    <s v="STND-60963"/>
    <s v="Tri City Foods, Inc"/>
    <s v="Tri City Foods Inc #2748 - 919 E 9th St - Lockport"/>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64"/>
    <s v="Tri City Foods, Inc"/>
    <s v="Tri City Foods Inc #7673 - 1750 N Harlem Ave - Elmwood Park"/>
    <s v="New Indoor LED Fixtures"/>
    <s v="Indoor Lighting"/>
    <s v="Restaurant"/>
    <n v="0"/>
    <n v="703.952"/>
    <n v="9.6206E-2"/>
    <x v="0"/>
    <x v="0"/>
    <n v="8.9750493627714896"/>
    <s v="Qty / 1,000"/>
    <m/>
    <s v="Private-Lighting"/>
    <s v="lighting"/>
    <n v="3"/>
    <n v="1"/>
    <s v="Lighting"/>
    <n v="0.91633259480590001"/>
    <n v="1.30467645558681"/>
    <n v="645.05416277880295"/>
    <n v="0.12551770308618401"/>
    <n v="0.71"/>
    <n v="457.98845557294999"/>
    <n v="8.9117569191190807E-2"/>
    <n v="5571"/>
    <n v="1.17"/>
    <n v="1.31"/>
    <n v="2.1000000000000001E-2"/>
    <n v="0.68"/>
    <n v="12.565069107880101"/>
    <d v="1900-01-07T23:24:04"/>
    <n v="43471"/>
    <n v="0.14090447135853601"/>
    <n v="11.577895229363101"/>
    <n v="0"/>
    <n v="4110.4689963467035"/>
  </r>
  <r>
    <s v="STND-60964"/>
    <s v="Tri City Foods, Inc"/>
    <s v="Tri City Foods Inc #7673 - 1750 N Harlem Ave - Elmwood Park"/>
    <s v="New Indoor LED Fixtures"/>
    <s v="Indoor Lighting"/>
    <s v="Restaurant"/>
    <n v="0"/>
    <n v="8916.7199999999993"/>
    <n v="1.2186140000000001"/>
    <x v="0"/>
    <x v="0"/>
    <n v="8.9750493627714896"/>
    <s v="Qty / 1,000"/>
    <m/>
    <s v="Private-Lighting"/>
    <s v="lighting"/>
    <n v="3"/>
    <n v="1"/>
    <s v="Lighting"/>
    <n v="0.91633259480590001"/>
    <n v="1.30467645558681"/>
    <n v="8170.6811747576603"/>
    <n v="1.58989699424846"/>
    <n v="0.71"/>
    <n v="5801.18363407794"/>
    <n v="1.12882686591641"/>
    <n v="5571"/>
    <n v="1.17"/>
    <n v="1.31"/>
    <n v="2.1000000000000001E-2"/>
    <n v="0.68"/>
    <n v="12.565069107880101"/>
    <d v="1900-01-07T23:24:04"/>
    <n v="43471"/>
    <n v="1.78479680539791"/>
    <n v="146.65325185462501"/>
    <n v="0"/>
    <n v="52065.909478351612"/>
  </r>
  <r>
    <s v="STND-60964"/>
    <s v="Tri City Foods, Inc"/>
    <s v="Tri City Foods Inc #7673 - 1750 N Harlem Ave - Elmwood Park"/>
    <s v="Outdoor &amp; Garage - LED Fixtures"/>
    <s v="Outdoor &amp; Garage Lighting"/>
    <s v="Exterior"/>
    <n v="0"/>
    <n v="3353.652"/>
    <n v="0"/>
    <x v="0"/>
    <x v="0"/>
    <n v="10.1978380583316"/>
    <s v="Qty / 1,000"/>
    <m/>
    <s v="Private-Lighting"/>
    <s v="lighting"/>
    <n v="3"/>
    <n v="1"/>
    <s v="Lighting"/>
    <n v="0.91633259480590001"/>
    <n v="1.30467645558681"/>
    <n v="3073.060639236"/>
    <n v="0"/>
    <n v="0.71"/>
    <n v="2181.8730538575601"/>
    <n v="0"/>
    <n v="4903"/>
    <n v="1"/>
    <n v="1"/>
    <n v="0"/>
    <n v="0"/>
    <n v="14.276973281664301"/>
    <d v="1900-01-09T04:44:53"/>
    <n v="43471"/>
    <n v="0"/>
    <n v="0"/>
    <n v="0"/>
    <n v="22250.388067076819"/>
  </r>
  <r>
    <s v="STND-60964"/>
    <s v="Tri City Foods, Inc"/>
    <s v="Tri City Foods Inc #7673 - 1750 N Harlem Ave - Elmwood Park"/>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65"/>
    <s v="Tri City Foods, Inc"/>
    <s v="Tri City Foods Inc #7974 - 2333 Ogden Ave - Aurora"/>
    <s v="New Indoor LED Fixtures"/>
    <s v="Indoor Lighting"/>
    <s v="Restaurant"/>
    <n v="0"/>
    <n v="175.988"/>
    <n v="2.4052E-2"/>
    <x v="0"/>
    <x v="0"/>
    <n v="8.9750493627714896"/>
    <s v="Qty / 1,000"/>
    <m/>
    <s v="Private-Lighting"/>
    <s v="lighting"/>
    <n v="3"/>
    <n v="1"/>
    <s v="Lighting"/>
    <n v="0.91633259480590001"/>
    <n v="1.30467645558681"/>
    <n v="161.26354069470099"/>
    <n v="3.1380078109773897E-2"/>
    <n v="0.71"/>
    <n v="114.497113893237"/>
    <n v="2.2279855457939399E-2"/>
    <n v="5571"/>
    <n v="1.17"/>
    <n v="1.31"/>
    <n v="2.1000000000000001E-2"/>
    <n v="0.68"/>
    <n v="12.565069107880101"/>
    <d v="1900-01-07T23:24:04"/>
    <n v="43471"/>
    <n v="3.5226850145682401E-2"/>
    <n v="2.8944738073407801"/>
    <n v="0"/>
    <n v="1027.6172490866713"/>
  </r>
  <r>
    <s v="STND-60965"/>
    <s v="Tri City Foods, Inc"/>
    <s v="Tri City Foods Inc #7974 - 2333 Ogden Ave - Aurora"/>
    <s v="New Indoor LED Fixtures"/>
    <s v="Indoor Lighting"/>
    <s v="Restaurant"/>
    <n v="0"/>
    <n v="11888.96"/>
    <n v="1.624819"/>
    <x v="0"/>
    <x v="0"/>
    <n v="8.9750493627714896"/>
    <s v="Qty / 1,000"/>
    <m/>
    <s v="Private-Lighting"/>
    <s v="lighting"/>
    <n v="3"/>
    <n v="1"/>
    <s v="Lighting"/>
    <n v="0.91633259480590001"/>
    <n v="1.30467645558681"/>
    <n v="10894.2415663435"/>
    <n v="2.1198630938901002"/>
    <n v="0.71"/>
    <n v="7734.9115121039204"/>
    <n v="1.5051027966619701"/>
    <n v="5571"/>
    <n v="1.17"/>
    <n v="1.31"/>
    <n v="2.1000000000000001E-2"/>
    <n v="0.68"/>
    <n v="12.565069107880101"/>
    <d v="1900-01-07T23:24:04"/>
    <n v="43471"/>
    <n v="2.37972956206792"/>
    <n v="195.5376691395"/>
    <n v="0"/>
    <n v="69421.212637802149"/>
  </r>
  <r>
    <s v="STND-60965"/>
    <s v="Tri City Foods, Inc"/>
    <s v="Tri City Foods Inc #7974 - 2333 Ogden Ave - Aurora"/>
    <s v="Outdoor &amp; Garage - LED Fixtures"/>
    <s v="Outdoor &amp; Garage Lighting"/>
    <s v="Exterior"/>
    <n v="0"/>
    <n v="2235.768"/>
    <n v="0"/>
    <x v="0"/>
    <x v="0"/>
    <n v="10.1978380583316"/>
    <s v="Qty / 1,000"/>
    <m/>
    <s v="Private-Lighting"/>
    <s v="lighting"/>
    <n v="3"/>
    <n v="1"/>
    <s v="Lighting"/>
    <n v="0.91633259480590001"/>
    <n v="1.30467645558681"/>
    <n v="2048.707092824"/>
    <n v="0"/>
    <n v="0.71"/>
    <n v="1454.5820359050399"/>
    <n v="0"/>
    <n v="4903"/>
    <n v="1"/>
    <n v="1"/>
    <n v="0"/>
    <n v="0"/>
    <n v="14.276973281664301"/>
    <d v="1900-01-09T04:44:53"/>
    <n v="43471"/>
    <n v="0"/>
    <n v="0"/>
    <n v="0"/>
    <n v="14833.592044717878"/>
  </r>
  <r>
    <s v="STND-60966"/>
    <s v="Tri City Foods, Inc"/>
    <s v="Tri City Foods Inc #11289 - 6200 Lakeside Dr - Plano"/>
    <s v="New Indoor LED Fixtures"/>
    <s v="Indoor Lighting"/>
    <s v="Restaurant"/>
    <n v="0"/>
    <n v="527.96400000000006"/>
    <n v="7.2154999999999997E-2"/>
    <x v="0"/>
    <x v="0"/>
    <n v="8.9750493627714896"/>
    <s v="Qty / 1,000"/>
    <m/>
    <s v="Private-Lighting"/>
    <s v="lighting"/>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66"/>
    <s v="Tri City Foods, Inc"/>
    <s v="Tri City Foods Inc #11289 - 6200 Lakeside Dr - Plano"/>
    <s v="New Indoor LED Fixtures"/>
    <s v="Indoor Lighting"/>
    <s v="Restaurant"/>
    <n v="0"/>
    <n v="8421.3459999999995"/>
    <n v="1.150914"/>
    <x v="0"/>
    <x v="0"/>
    <n v="8.9750493627714896"/>
    <s v="Qty / 1,000"/>
    <m/>
    <s v="Private-Lighting"/>
    <s v="lighting"/>
    <n v="3"/>
    <n v="1"/>
    <s v="Lighting"/>
    <n v="0.91633259480590001"/>
    <n v="1.30467645558681"/>
    <n v="7716.7538319382802"/>
    <n v="1.50157039820523"/>
    <n v="0.71"/>
    <n v="5478.8952206761796"/>
    <n v="1.0661149827257199"/>
    <n v="5571"/>
    <n v="1.17"/>
    <n v="1.31"/>
    <n v="2.1000000000000001E-2"/>
    <n v="0.68"/>
    <n v="12.565069107880101"/>
    <d v="1900-01-07T23:24:04"/>
    <n v="43471"/>
    <n v="1.6856425664629899"/>
    <n v="138.50583800914899"/>
    <n v="0"/>
    <n v="49173.355059021509"/>
  </r>
  <r>
    <s v="STND-60966"/>
    <s v="Tri City Foods, Inc"/>
    <s v="Tri City Foods Inc #11289 - 6200 Lakeside Dr - Plano"/>
    <s v="Outdoor &amp; Garage - LED Fixtures"/>
    <s v="Outdoor &amp; Garage Lighting"/>
    <s v="Exterior"/>
    <n v="0"/>
    <n v="8943.0720000000001"/>
    <n v="0"/>
    <x v="0"/>
    <x v="0"/>
    <n v="10.1978380583316"/>
    <s v="Qty / 1,000"/>
    <m/>
    <s v="Private-Lighting"/>
    <s v="lighting"/>
    <n v="3"/>
    <n v="1"/>
    <s v="Lighting"/>
    <n v="0.91633259480590001"/>
    <n v="1.30467645558681"/>
    <n v="8194.8283712959892"/>
    <n v="0"/>
    <n v="0.71"/>
    <n v="5818.3281436201496"/>
    <n v="0"/>
    <n v="4903"/>
    <n v="1"/>
    <n v="1"/>
    <n v="0"/>
    <n v="0"/>
    <n v="14.276973281664301"/>
    <d v="1900-01-09T04:44:53"/>
    <n v="43471"/>
    <n v="0"/>
    <n v="0"/>
    <n v="0"/>
    <n v="59334.368178871409"/>
  </r>
  <r>
    <s v="STND-60966"/>
    <s v="Tri City Foods, Inc"/>
    <s v="Tri City Foods Inc #11289 - 6200 Lakeside Dr - Plano"/>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68"/>
    <s v="Tri City Foods, Inc"/>
    <s v="Tri City Foods Inc #207 - 2700 S Kedzie - Chicago"/>
    <s v="New Indoor LED Fixtures"/>
    <s v="Indoor Lighting"/>
    <s v="Restaurant"/>
    <n v="0"/>
    <n v="1231.915"/>
    <n v="0.16836100000000001"/>
    <x v="0"/>
    <x v="0"/>
    <n v="8.9750493627714896"/>
    <s v="Qty / 1,000"/>
    <m/>
    <s v="Private-Lighting"/>
    <s v="lighting"/>
    <n v="3"/>
    <n v="1"/>
    <s v="Lighting"/>
    <n v="0.91633259480590001"/>
    <n v="1.30467645558681"/>
    <n v="1128.8438685303099"/>
    <n v="0.21965663273905001"/>
    <n v="0.71"/>
    <n v="801.47914665652002"/>
    <n v="0.155956209244726"/>
    <n v="5571"/>
    <n v="1.17"/>
    <n v="1.31"/>
    <n v="2.1000000000000001E-2"/>
    <n v="0.68"/>
    <n v="12.565069107880101"/>
    <d v="1900-01-07T23:24:04"/>
    <n v="43471"/>
    <n v="0.24658355718348701"/>
    <n v="20.261300204390199"/>
    <n v="0"/>
    <n v="7193.3149044742368"/>
  </r>
  <r>
    <s v="STND-60968"/>
    <s v="Tri City Foods, Inc"/>
    <s v="Tri City Foods Inc #207 - 2700 S Kedzie - Chicago"/>
    <s v="New Indoor LED Fixtures"/>
    <s v="Indoor Lighting"/>
    <s v="Restaurant"/>
    <n v="0"/>
    <n v="6935.2259999999997"/>
    <n v="0.94781099999999996"/>
    <x v="0"/>
    <x v="0"/>
    <n v="8.9750493627714896"/>
    <s v="Qty / 1,000"/>
    <m/>
    <s v="Private-Lighting"/>
    <s v="lighting"/>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0968"/>
    <s v="Tri City Foods, Inc"/>
    <s v="Tri City Foods Inc #207 - 2700 S Kedzie - Chicago"/>
    <s v="Outdoor &amp; Garage - LED Fixtures"/>
    <s v="Outdoor &amp; Garage Lighting"/>
    <s v="Exterior"/>
    <n v="0"/>
    <n v="4471.5360000000001"/>
    <n v="0"/>
    <x v="0"/>
    <x v="0"/>
    <n v="10.1978380583316"/>
    <s v="Qty / 1,000"/>
    <m/>
    <s v="Private-Lighting"/>
    <s v="lighting"/>
    <n v="3"/>
    <n v="1"/>
    <s v="Lighting"/>
    <n v="0.91633259480590001"/>
    <n v="1.30467645558681"/>
    <n v="4097.4141856479901"/>
    <n v="0"/>
    <n v="0.71"/>
    <n v="2909.1640718100798"/>
    <n v="0"/>
    <n v="4903"/>
    <n v="1"/>
    <n v="1"/>
    <n v="0"/>
    <n v="0"/>
    <n v="14.276973281664301"/>
    <d v="1900-01-09T04:44:53"/>
    <n v="43471"/>
    <n v="0"/>
    <n v="0"/>
    <n v="0"/>
    <n v="29667.184089435756"/>
  </r>
  <r>
    <s v="STND-60968"/>
    <s v="Tri City Foods, Inc"/>
    <s v="Tri City Foods Inc #207 - 2700 S Kedzie - Chicago"/>
    <s v="Outdoor &amp; Garage - LED Fixtures"/>
    <s v="Outdoor &amp; Garage Lighting"/>
    <s v="Exterior"/>
    <n v="0"/>
    <n v="1706.2439999999999"/>
    <n v="0"/>
    <x v="0"/>
    <x v="0"/>
    <n v="10.1978380583316"/>
    <s v="Qty / 1,000"/>
    <m/>
    <s v="Private-Lighting"/>
    <s v="lighting"/>
    <n v="3"/>
    <n v="1"/>
    <s v="Lighting"/>
    <n v="0.91633259480590001"/>
    <n v="1.30467645558681"/>
    <n v="1563.4869918920001"/>
    <n v="0"/>
    <n v="0.71"/>
    <n v="1110.07576424332"/>
    <n v="0"/>
    <n v="4903"/>
    <n v="1"/>
    <n v="1"/>
    <n v="0"/>
    <n v="0"/>
    <n v="14.276973281664301"/>
    <d v="1900-01-09T04:44:53"/>
    <n v="43471"/>
    <n v="0"/>
    <n v="0"/>
    <n v="0"/>
    <n v="11320.372876232066"/>
  </r>
  <r>
    <s v="STND-60970"/>
    <s v="Tri City Foods, Inc"/>
    <s v="Tri City Foods Inc #5122 - 15901 S Kedzie - Markham"/>
    <s v="New Indoor LED Fixtures"/>
    <s v="Indoor Lighting"/>
    <s v="Restaurant"/>
    <n v="0"/>
    <n v="9907.4660000000003"/>
    <n v="1.3540160000000001"/>
    <x v="0"/>
    <x v="0"/>
    <n v="8.9750493627714896"/>
    <s v="Qty / 1,000"/>
    <m/>
    <s v="Private-Lighting"/>
    <s v="lighting"/>
    <n v="3"/>
    <n v="1"/>
    <s v="Lighting"/>
    <n v="0.91633259480590001"/>
    <n v="1.30467645558681"/>
    <n v="9078.5340277312298"/>
    <n v="1.76655279568783"/>
    <n v="0.71"/>
    <n v="6445.7591596891698"/>
    <n v="1.2542524849383601"/>
    <n v="5571"/>
    <n v="1.17"/>
    <n v="1.31"/>
    <n v="2.1000000000000001E-2"/>
    <n v="0.68"/>
    <n v="12.565069107880101"/>
    <d v="1900-01-07T23:24:04"/>
    <n v="43472"/>
    <n v="1.9831082124919499"/>
    <n v="162.948046651586"/>
    <n v="0"/>
    <n v="57851.006638746774"/>
  </r>
  <r>
    <s v="STND-60970"/>
    <s v="Tri City Foods, Inc"/>
    <s v="Tri City Foods Inc #5122 - 15901 S Kedzie - Markham"/>
    <s v="Outdoor &amp; Garage - LED Fixtures"/>
    <s v="Outdoor &amp; Garage Lighting"/>
    <s v="Exterior"/>
    <n v="0"/>
    <n v="6707.3040000000001"/>
    <n v="0"/>
    <x v="0"/>
    <x v="0"/>
    <n v="10.1978380583316"/>
    <s v="Qty / 1,000"/>
    <m/>
    <s v="Private-Lighting"/>
    <s v="lighting"/>
    <n v="3"/>
    <n v="1"/>
    <s v="Lighting"/>
    <n v="0.91633259480590001"/>
    <n v="1.30467645558681"/>
    <n v="6146.1212784719901"/>
    <n v="0"/>
    <n v="0.71"/>
    <n v="4363.7461077151102"/>
    <n v="0"/>
    <n v="4903"/>
    <n v="1"/>
    <n v="1"/>
    <n v="0"/>
    <n v="0"/>
    <n v="14.276973281664301"/>
    <d v="1900-01-09T04:44:53"/>
    <n v="43472"/>
    <n v="0"/>
    <n v="0"/>
    <n v="0"/>
    <n v="44500.776134153537"/>
  </r>
  <r>
    <s v="STND-60970"/>
    <s v="Tri City Foods, Inc"/>
    <s v="Tri City Foods Inc #5122 - 15901 S Kedzie - Markham"/>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2"/>
    <n v="0"/>
    <n v="0"/>
    <n v="0"/>
    <n v="5660.1864381160221"/>
  </r>
  <r>
    <s v="STND-60972"/>
    <s v="Tri City Foods, Inc"/>
    <s v="Tri City Foods Inc #12371 - 3953 W Chicago Ave - Chicago"/>
    <s v="New Indoor LED Fixtures"/>
    <s v="Indoor Lighting"/>
    <s v="Restaurant"/>
    <n v="0"/>
    <n v="7925.973"/>
    <n v="1.083213"/>
    <x v="0"/>
    <x v="0"/>
    <n v="8.9750493627714896"/>
    <s v="Qty / 1,000"/>
    <m/>
    <s v="Private-Lighting"/>
    <s v="lighting"/>
    <n v="3"/>
    <n v="1"/>
    <s v="Lighting"/>
    <n v="0.91633259480590001"/>
    <n v="1.30467645558681"/>
    <n v="7262.8274054515005"/>
    <n v="1.41324249748555"/>
    <n v="0.71"/>
    <n v="5156.6074578705702"/>
    <n v="1.00340217321474"/>
    <n v="5571"/>
    <n v="1.17"/>
    <n v="1.31"/>
    <n v="2.1000000000000001E-2"/>
    <n v="0.68"/>
    <n v="12.565069107880101"/>
    <d v="1900-01-07T23:24:04"/>
    <n v="43471"/>
    <n v="1.5864868629159801"/>
    <n v="130.358440610668"/>
    <n v="0"/>
    <n v="46280.806478823972"/>
  </r>
  <r>
    <s v="STND-60972"/>
    <s v="Tri City Foods, Inc"/>
    <s v="Tri City Foods Inc #12371 - 3953 W Chicago Ave - Chicago"/>
    <s v="Outdoor &amp; Garage - LED Fixtures"/>
    <s v="Outdoor &amp; Garage Lighting"/>
    <s v="Exterior"/>
    <n v="0"/>
    <n v="6707.3040000000001"/>
    <n v="0"/>
    <x v="0"/>
    <x v="0"/>
    <n v="10.1978380583316"/>
    <s v="Qty / 1,000"/>
    <m/>
    <s v="Private-Lighting"/>
    <s v="lighting"/>
    <n v="3"/>
    <n v="1"/>
    <s v="Lighting"/>
    <n v="0.91633259480590001"/>
    <n v="1.30467645558681"/>
    <n v="6146.1212784719901"/>
    <n v="0"/>
    <n v="0.71"/>
    <n v="4363.7461077151102"/>
    <n v="0"/>
    <n v="4903"/>
    <n v="1"/>
    <n v="1"/>
    <n v="0"/>
    <n v="0"/>
    <n v="14.276973281664301"/>
    <d v="1900-01-09T04:44:53"/>
    <n v="43471"/>
    <n v="0"/>
    <n v="0"/>
    <n v="0"/>
    <n v="44500.776134153537"/>
  </r>
  <r>
    <s v="STND-60972"/>
    <s v="Tri City Foods, Inc"/>
    <s v="Tri City Foods Inc #12371 - 3953 W Chicago Ave - Chicago"/>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74"/>
    <s v="Tri City Foods, Inc"/>
    <s v="Tri City Foods Inc #1308 - 110 E 95th St - Chicago"/>
    <s v="New Indoor LED Fixtures"/>
    <s v="Indoor Lighting"/>
    <s v="Restaurant"/>
    <n v="0"/>
    <n v="527.96400000000006"/>
    <n v="7.2154999999999997E-2"/>
    <x v="0"/>
    <x v="0"/>
    <n v="8.9750493627714896"/>
    <s v="Qty / 1,000"/>
    <m/>
    <s v="Private-Lighting"/>
    <s v="lighting"/>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74"/>
    <s v="Tri City Foods, Inc"/>
    <s v="Tri City Foods Inc #1308 - 110 E 95th St - Chicago"/>
    <s v="New Indoor LED Fixtures"/>
    <s v="Indoor Lighting"/>
    <s v="Restaurant"/>
    <n v="0"/>
    <n v="6935.2259999999997"/>
    <n v="0.94781099999999996"/>
    <x v="0"/>
    <x v="0"/>
    <n v="8.9750493627714896"/>
    <s v="Qty / 1,000"/>
    <m/>
    <s v="Private-Lighting"/>
    <s v="lighting"/>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0974"/>
    <s v="Tri City Foods, Inc"/>
    <s v="Tri City Foods Inc #1308 - 110 E 95th St - Chicago"/>
    <s v="Outdoor &amp; Garage - LED Fixtures"/>
    <s v="Outdoor &amp; Garage Lighting"/>
    <s v="Exterior"/>
    <n v="0"/>
    <n v="5030.4780000000001"/>
    <n v="0"/>
    <x v="0"/>
    <x v="0"/>
    <n v="10.1978380583316"/>
    <s v="Qty / 1,000"/>
    <m/>
    <s v="Private-Lighting"/>
    <s v="lighting"/>
    <n v="3"/>
    <n v="1"/>
    <s v="Lighting"/>
    <n v="0.91633259480590001"/>
    <n v="1.30467645558681"/>
    <n v="4609.5909588539898"/>
    <n v="0"/>
    <n v="0.71"/>
    <n v="3272.8095807863401"/>
    <n v="0"/>
    <n v="4903"/>
    <n v="1"/>
    <n v="1"/>
    <n v="0"/>
    <n v="0"/>
    <n v="14.276973281664301"/>
    <d v="1900-01-09T04:44:53"/>
    <n v="43471"/>
    <n v="0"/>
    <n v="0"/>
    <n v="0"/>
    <n v="33375.582100615225"/>
  </r>
  <r>
    <s v="STND-60974"/>
    <s v="Tri City Foods, Inc"/>
    <s v="Tri City Foods Inc #1308 - 110 E 95th St - Chicago"/>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79"/>
    <s v="Tri City Foods, Inc"/>
    <s v="Tri City Foods Inc #10366 - 4060 S Pulaski - Chicago"/>
    <s v="New Indoor LED Fixtures"/>
    <s v="Indoor Lighting"/>
    <s v="Restaurant"/>
    <n v="0"/>
    <n v="4927.6610000000001"/>
    <n v="0.67344499999999996"/>
    <x v="0"/>
    <x v="0"/>
    <n v="8.9750493627714896"/>
    <s v="Qty / 1,000"/>
    <m/>
    <s v="Private-Lighting"/>
    <s v="lighting"/>
    <n v="3"/>
    <n v="1"/>
    <s v="Lighting"/>
    <n v="0.91633259480590001"/>
    <n v="1.30467645558681"/>
    <n v="4515.37639045383"/>
    <n v="0.87862783563265701"/>
    <n v="0.71"/>
    <n v="3205.9172372222201"/>
    <n v="0.62382576329918604"/>
    <n v="5571"/>
    <n v="1.17"/>
    <n v="1.31"/>
    <n v="2.1000000000000001E-2"/>
    <n v="0.68"/>
    <n v="12.565069107880101"/>
    <d v="1900-01-07T23:24:04"/>
    <n v="43471"/>
    <n v="0.98633569334604498"/>
    <n v="81.045217264556001"/>
    <n v="0"/>
    <n v="28773.265457029422"/>
  </r>
  <r>
    <s v="STND-60979"/>
    <s v="Tri City Foods, Inc"/>
    <s v="Tri City Foods Inc #10366 - 4060 S Pulaski - Chicago"/>
    <s v="New Indoor LED Fixtures"/>
    <s v="Indoor Lighting"/>
    <s v="Restaurant"/>
    <n v="0"/>
    <n v="10402.84"/>
    <n v="1.4217169999999999"/>
    <x v="0"/>
    <x v="0"/>
    <n v="8.9750493627714896"/>
    <s v="Qty / 1,000"/>
    <m/>
    <s v="Private-Lighting"/>
    <s v="lighting"/>
    <n v="3"/>
    <n v="1"/>
    <s v="Lighting"/>
    <n v="0.91633259480590001"/>
    <n v="1.30467645558681"/>
    <n v="9532.4613705506108"/>
    <n v="1.85488069640751"/>
    <n v="0.71"/>
    <n v="6768.0475730909302"/>
    <n v="1.31696529444933"/>
    <n v="5571"/>
    <n v="1.17"/>
    <n v="1.31"/>
    <n v="2.1000000000000001E-2"/>
    <n v="0.68"/>
    <n v="12.565069107880101"/>
    <d v="1900-01-07T23:24:04"/>
    <n v="43471"/>
    <n v="2.08226391603896"/>
    <n v="171.09546049706199"/>
    <n v="0"/>
    <n v="60743.561058076877"/>
  </r>
  <r>
    <s v="STND-60979"/>
    <s v="Tri City Foods, Inc"/>
    <s v="Tri City Foods Inc #10366 - 4060 S Pulaski - Chicago"/>
    <s v="Outdoor &amp; Garage - LED Fixtures"/>
    <s v="Outdoor &amp; Garage Lighting"/>
    <s v="Exterior"/>
    <n v="0"/>
    <n v="7266.2460000000001"/>
    <n v="0"/>
    <x v="0"/>
    <x v="0"/>
    <n v="10.1978380583316"/>
    <s v="Qty / 1,000"/>
    <m/>
    <s v="Private-Lighting"/>
    <s v="lighting"/>
    <n v="3"/>
    <n v="1"/>
    <s v="Lighting"/>
    <n v="0.91633259480590001"/>
    <n v="1.30467645558681"/>
    <n v="6658.2980516779899"/>
    <n v="0"/>
    <n v="0.71"/>
    <n v="4727.3916166913696"/>
    <n v="0"/>
    <n v="4903"/>
    <n v="1"/>
    <n v="1"/>
    <n v="0"/>
    <n v="0"/>
    <n v="14.276973281664301"/>
    <d v="1900-01-09T04:44:53"/>
    <n v="43471"/>
    <n v="0"/>
    <n v="0"/>
    <n v="0"/>
    <n v="48209.174145332996"/>
  </r>
  <r>
    <s v="STND-60979"/>
    <s v="Tri City Foods, Inc"/>
    <s v="Tri City Foods Inc #10366 - 4060 S Pulaski - Chicago"/>
    <s v="Outdoor &amp; Garage - LED Fixtures"/>
    <s v="Outdoor &amp; Garage Lighting"/>
    <s v="Exterior"/>
    <n v="0"/>
    <n v="0"/>
    <n v="0"/>
    <x v="0"/>
    <x v="0"/>
    <n v="10.1978380583316"/>
    <s v="Qty / 1,000"/>
    <m/>
    <s v="Private-Lighting"/>
    <s v="lighting"/>
    <n v="3"/>
    <n v="1"/>
    <s v="Lighting"/>
    <n v="0.91633259480590001"/>
    <n v="1.30467645558681"/>
    <n v="0"/>
    <n v="0"/>
    <n v="0.71"/>
    <n v="0"/>
    <n v="0"/>
    <n v="4903"/>
    <n v="1"/>
    <n v="1"/>
    <n v="0"/>
    <n v="0"/>
    <n v="14.276973281664301"/>
    <d v="1900-01-09T04:44:53"/>
    <n v="43471"/>
    <n v="0"/>
    <n v="0"/>
    <n v="0"/>
    <n v="0"/>
  </r>
  <r>
    <s v="STND-60980"/>
    <s v="Tri City Foods, Inc"/>
    <s v="Tri City Foods Inc #11586 - 4 W 63rd St - Westmont"/>
    <s v="New Indoor LED Fixtures"/>
    <s v="Indoor Lighting"/>
    <s v="Restaurant"/>
    <n v="0"/>
    <n v="0"/>
    <n v="0"/>
    <x v="0"/>
    <x v="0"/>
    <n v="8.9750493627714896"/>
    <s v="Qty / 1,000"/>
    <m/>
    <s v="Private-Lighting"/>
    <s v="lighting"/>
    <n v="3"/>
    <n v="1"/>
    <s v="Lighting"/>
    <n v="0.91633259480590001"/>
    <n v="1.30467645558681"/>
    <n v="0"/>
    <n v="0"/>
    <n v="0.71"/>
    <n v="0"/>
    <n v="0"/>
    <n v="5571"/>
    <n v="1.17"/>
    <n v="1.31"/>
    <n v="2.1000000000000001E-2"/>
    <n v="0.68"/>
    <n v="12.565069107880101"/>
    <d v="1900-01-07T23:24:04"/>
    <n v="43471"/>
    <n v="0"/>
    <n v="0"/>
    <n v="0"/>
    <n v="0"/>
  </r>
  <r>
    <s v="STND-60980"/>
    <s v="Tri City Foods, Inc"/>
    <s v="Tri City Foods Inc #11586 - 4 W 63rd St - Westmont"/>
    <s v="New Indoor LED Fixtures"/>
    <s v="Indoor Lighting"/>
    <s v="Restaurant"/>
    <n v="0"/>
    <n v="7925.973"/>
    <n v="1.083213"/>
    <x v="0"/>
    <x v="0"/>
    <n v="8.9750493627714896"/>
    <s v="Qty / 1,000"/>
    <m/>
    <s v="Private-Lighting"/>
    <s v="lighting"/>
    <n v="3"/>
    <n v="1"/>
    <s v="Lighting"/>
    <n v="0.91633259480590001"/>
    <n v="1.30467645558681"/>
    <n v="7262.8274054515005"/>
    <n v="1.41324249748555"/>
    <n v="0.71"/>
    <n v="5156.6074578705702"/>
    <n v="1.00340217321474"/>
    <n v="5571"/>
    <n v="1.17"/>
    <n v="1.31"/>
    <n v="2.1000000000000001E-2"/>
    <n v="0.68"/>
    <n v="12.565069107880101"/>
    <d v="1900-01-07T23:24:04"/>
    <n v="43471"/>
    <n v="1.5864868629159801"/>
    <n v="130.358440610668"/>
    <n v="0"/>
    <n v="46280.806478823972"/>
  </r>
  <r>
    <s v="STND-60982"/>
    <s v="Tri City Foods, Inc"/>
    <s v="Tri City Foods Inc #13855 - 4851 S Central Ave - Chicago"/>
    <s v="New Indoor LED Fixtures"/>
    <s v="Indoor Lighting"/>
    <s v="Restaurant"/>
    <n v="0"/>
    <n v="527.96400000000006"/>
    <n v="7.2154999999999997E-2"/>
    <x v="0"/>
    <x v="0"/>
    <n v="8.9750493627714896"/>
    <s v="Qty / 1,000"/>
    <m/>
    <s v="Private-Lighting"/>
    <s v="lighting"/>
    <n v="3"/>
    <n v="1"/>
    <s v="Lighting"/>
    <n v="0.91633259480590001"/>
    <n v="1.30467645558681"/>
    <n v="483.79062208410198"/>
    <n v="9.4138929652865994E-2"/>
    <n v="0.71"/>
    <n v="343.49134167971198"/>
    <n v="6.6838640053534903E-2"/>
    <n v="5571"/>
    <n v="1.17"/>
    <n v="1.31"/>
    <n v="2.1000000000000001E-2"/>
    <n v="0.68"/>
    <n v="12.565069107880101"/>
    <d v="1900-01-07T23:24:04"/>
    <n v="43471"/>
    <n v="0.105679085824951"/>
    <n v="8.6834214220223505"/>
    <n v="0"/>
    <n v="3082.8517472600229"/>
  </r>
  <r>
    <s v="STND-60982"/>
    <s v="Tri City Foods, Inc"/>
    <s v="Tri City Foods Inc #13855 - 4851 S Central Ave - Chicago"/>
    <s v="New Indoor LED Fixtures"/>
    <s v="Indoor Lighting"/>
    <s v="Restaurant"/>
    <n v="0"/>
    <n v="6935.2259999999997"/>
    <n v="0.94781099999999996"/>
    <x v="0"/>
    <x v="0"/>
    <n v="8.9750493627714896"/>
    <s v="Qty / 1,000"/>
    <m/>
    <s v="Private-Lighting"/>
    <s v="lighting"/>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0982"/>
    <s v="Tri City Foods, Inc"/>
    <s v="Tri City Foods Inc #13855 - 4851 S Central Ave - Chicago"/>
    <s v="Outdoor &amp; Garage - LED Fixtures"/>
    <s v="Outdoor &amp; Garage Lighting"/>
    <s v="Exterior"/>
    <n v="0"/>
    <n v="6148.3620000000001"/>
    <n v="0"/>
    <x v="0"/>
    <x v="0"/>
    <n v="10.1978380583316"/>
    <s v="Qty / 1,000"/>
    <m/>
    <s v="Private-Lighting"/>
    <s v="lighting"/>
    <n v="3"/>
    <n v="1"/>
    <s v="Lighting"/>
    <n v="0.91633259480590001"/>
    <n v="1.30467645558681"/>
    <n v="5633.9445052659903"/>
    <n v="0"/>
    <n v="0.71"/>
    <n v="4000.1005987388498"/>
    <n v="0"/>
    <n v="4903"/>
    <n v="1"/>
    <n v="1"/>
    <n v="0"/>
    <n v="0"/>
    <n v="14.276973281664301"/>
    <d v="1900-01-09T04:44:53"/>
    <n v="43471"/>
    <n v="0"/>
    <n v="0"/>
    <n v="0"/>
    <n v="40792.378122974063"/>
  </r>
  <r>
    <s v="STND-60982"/>
    <s v="Tri City Foods, Inc"/>
    <s v="Tri City Foods Inc #13855 - 4851 S Central Ave - Chicago"/>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0983"/>
    <s v="State Lake LLC"/>
    <s v="State Lake LLC - 177 N State - Chicago"/>
    <s v="Daylighting Controls"/>
    <s v="Indoor Lighting"/>
    <s v="Office"/>
    <n v="0"/>
    <n v="1296.173"/>
    <n v="1"/>
    <x v="0"/>
    <x v="0"/>
    <n v="8"/>
    <s v="Qty / 1,000"/>
    <m/>
    <s v="Private-Lighting"/>
    <s v="lighting"/>
    <n v="3"/>
    <n v="1"/>
    <s v="Lighting"/>
    <n v="0.91633259480590001"/>
    <n v="1.30467645558681"/>
    <n v="1187.72556840735"/>
    <n v="1.30467645558681"/>
    <n v="0.71"/>
    <n v="843.28515356921696"/>
    <n v="0.92632028346663298"/>
    <n v="2885"/>
    <n v="1.165"/>
    <n v="1.3779999999999999"/>
    <n v="2.5499999999999998E-2"/>
    <n v="0.55000000000000004"/>
    <n v="24.263431542460999"/>
    <d v="1900-01-16T07:56:40"/>
    <n v="43331"/>
    <n v="1.7214361467038"/>
    <n v="25.997426604624302"/>
    <n v="0"/>
    <n v="6746.2812285537357"/>
  </r>
  <r>
    <s v="STND-60983"/>
    <s v="State Lake LLC"/>
    <s v="State Lake LLC - 177 N State - Chicago"/>
    <s v="New Indoor LED Fixtures"/>
    <s v="Indoor Lighting"/>
    <s v="Office"/>
    <n v="0"/>
    <n v="573.827"/>
    <n v="0.12903000000000001"/>
    <x v="0"/>
    <x v="0"/>
    <n v="15"/>
    <s v="Qty / 1,000"/>
    <m/>
    <s v="Private-Lighting"/>
    <s v="lighting"/>
    <n v="3"/>
    <n v="1"/>
    <s v="Lighting"/>
    <n v="0.91633259480590001"/>
    <n v="1.30467645558681"/>
    <n v="525.81638387968496"/>
    <n v="0.16834240306436599"/>
    <n v="0.71"/>
    <n v="373.32963255457599"/>
    <n v="0.1195231061757"/>
    <n v="2885"/>
    <n v="1.165"/>
    <n v="1.3779999999999999"/>
    <n v="2.5499999999999998E-2"/>
    <n v="0.55000000000000004"/>
    <n v="24.263431542460999"/>
    <d v="1900-01-16T07:56:40"/>
    <n v="43331"/>
    <n v="0.22211690600919101"/>
    <n v="11.509285655735599"/>
    <n v="0"/>
    <n v="5599.9444883186397"/>
  </r>
  <r>
    <s v="STND-60983"/>
    <s v="State Lake LLC"/>
    <s v="State Lake LLC - 177 N State - Chicago"/>
    <s v="New Indoor LED Fixtures"/>
    <s v="Indoor Lighting"/>
    <s v="Office"/>
    <n v="0"/>
    <n v="3024.4029999999998"/>
    <n v="0.680064"/>
    <x v="0"/>
    <x v="0"/>
    <n v="15"/>
    <s v="Qty / 1,000"/>
    <m/>
    <s v="Private-Lighting"/>
    <s v="lighting"/>
    <n v="3"/>
    <n v="1"/>
    <s v="Lighting"/>
    <n v="0.91633259480590001"/>
    <n v="1.30467645558681"/>
    <n v="2771.3590487287502"/>
    <n v="0.887263489092186"/>
    <n v="0.71"/>
    <n v="1967.6649245974099"/>
    <n v="0.62995707725545202"/>
    <n v="2885"/>
    <n v="1.165"/>
    <n v="1.3779999999999999"/>
    <n v="2.5499999999999998E-2"/>
    <n v="0.55000000000000004"/>
    <n v="24.263431542460999"/>
    <d v="1900-01-16T07:56:40"/>
    <n v="43331"/>
    <n v="1.1706867516719699"/>
    <n v="60.660648706079897"/>
    <n v="0"/>
    <n v="29514.973868961148"/>
  </r>
  <r>
    <s v="STND-60983"/>
    <s v="State Lake LLC"/>
    <s v="State Lake LLC - 177 N State - Chicago"/>
    <s v="New Indoor LED Fixtures"/>
    <s v="Indoor Lighting"/>
    <s v="Office"/>
    <n v="0"/>
    <n v="5528.9870000000001"/>
    <n v="1.243242"/>
    <x v="0"/>
    <x v="0"/>
    <n v="15"/>
    <s v="Qty / 1,000"/>
    <m/>
    <s v="Private-Lighting"/>
    <s v="lighting"/>
    <n v="3"/>
    <n v="1"/>
    <s v="Lighting"/>
    <n v="0.91633259480590001"/>
    <n v="1.30467645558681"/>
    <n v="5066.39100435809"/>
    <n v="1.62202856599665"/>
    <n v="0.71"/>
    <n v="3597.1376130942399"/>
    <n v="1.1516402818576199"/>
    <n v="2885"/>
    <n v="1.165"/>
    <n v="1.3779999999999999"/>
    <n v="2.5499999999999998E-2"/>
    <n v="0.55000000000000004"/>
    <n v="24.263431542460999"/>
    <d v="1900-01-16T07:56:40"/>
    <n v="43331"/>
    <n v="2.1401617179003201"/>
    <n v="110.89525374346"/>
    <n v="0"/>
    <n v="53957.064196413601"/>
  </r>
  <r>
    <s v="STND-60983"/>
    <s v="State Lake LLC"/>
    <s v="State Lake LLC - 177 N State - Chicago"/>
    <s v="Occupancy Sensors"/>
    <s v="Indoor Lighting"/>
    <s v="Office"/>
    <n v="0"/>
    <n v="1531.104"/>
    <n v="1.04328"/>
    <x v="0"/>
    <x v="0"/>
    <n v="8"/>
    <s v="Qty / 1,000"/>
    <m/>
    <s v="Private-Lighting"/>
    <s v="lighting"/>
    <n v="3"/>
    <n v="1"/>
    <s v="Lighting"/>
    <n v="0.91633259480590001"/>
    <n v="1.30467645558681"/>
    <n v="1403.0005012376901"/>
    <n v="1.3611428525846001"/>
    <n v="0.71"/>
    <n v="996.13035587876197"/>
    <n v="0.96641142533506796"/>
    <n v="2885"/>
    <n v="1.165"/>
    <n v="1.3779999999999999"/>
    <n v="2.5499999999999998E-2"/>
    <n v="0.55000000000000004"/>
    <n v="24.263431542460999"/>
    <d v="1900-01-16T07:56:40"/>
    <n v="43331"/>
    <n v="2.4694173668080599"/>
    <n v="30.709453031382999"/>
    <n v="0"/>
    <n v="7969.0428470300958"/>
  </r>
  <r>
    <s v="STND-60984"/>
    <s v="Windy City Restaurant Holdings, LLC"/>
    <s v="Windy City Restaurant Holdings LLC - 15657 Harlem Ave - Orland Park"/>
    <s v="Outdoor &amp; Garage - LED Fixtures"/>
    <s v="Outdoor &amp; Garage Lighting"/>
    <s v="Exterior"/>
    <n v="0"/>
    <n v="5457.0389999999998"/>
    <n v="0"/>
    <x v="0"/>
    <x v="0"/>
    <n v="10.1978380583316"/>
    <s v="Qty / 1,000"/>
    <m/>
    <s v="Private-Lighting"/>
    <s v="lighting"/>
    <n v="3"/>
    <n v="1"/>
    <s v="Lighting"/>
    <n v="0.91633259480590001"/>
    <n v="1.30467645558681"/>
    <n v="5000.4627068269901"/>
    <n v="0"/>
    <n v="0.71"/>
    <n v="3550.3285218471601"/>
    <n v="0"/>
    <n v="4903"/>
    <n v="1"/>
    <n v="1"/>
    <n v="0"/>
    <n v="0"/>
    <n v="14.276973281664301"/>
    <d v="1900-01-09T04:44:53"/>
    <n v="43313"/>
    <n v="0"/>
    <n v="0"/>
    <n v="0"/>
    <n v="36205.675319673144"/>
  </r>
  <r>
    <s v="STND-60985"/>
    <s v="Resurrection Catholic Church"/>
    <s v="Resurrection Parish - 30W350 Army Trail Rd - Wayne"/>
    <s v="Outdoor &amp; Garage - LED Fixtures"/>
    <s v="Outdoor &amp; Garage Lighting"/>
    <s v="Exterior"/>
    <n v="0"/>
    <n v="23681.49"/>
    <n v="0"/>
    <x v="0"/>
    <x v="0"/>
    <n v="10.1978380583316"/>
    <s v="Qty / 1,000"/>
    <m/>
    <s v="Private-Lighting"/>
    <s v="lighting"/>
    <n v="3"/>
    <n v="1"/>
    <s v="Lighting"/>
    <n v="0.91633259480590001"/>
    <n v="1.30467645558681"/>
    <n v="21700.12118057"/>
    <n v="0"/>
    <n v="0.71"/>
    <n v="15407.086038204699"/>
    <n v="0"/>
    <n v="4903"/>
    <n v="1"/>
    <n v="1"/>
    <n v="0"/>
    <n v="0"/>
    <n v="14.276973281664301"/>
    <d v="1900-01-09T04:44:53"/>
    <n v="43343"/>
    <n v="0"/>
    <n v="0"/>
    <n v="0"/>
    <n v="157118.96836839331"/>
  </r>
  <r>
    <s v="STND-60985"/>
    <s v="Resurrection Catholic Church"/>
    <s v="Resurrection Parish - 30W350 Army Trail Rd - Wayne"/>
    <s v="Outdoor &amp; Garage - LED Fixtures"/>
    <s v="Outdoor &amp; Garage Lighting"/>
    <s v="Exterior"/>
    <n v="0"/>
    <n v="19464.91"/>
    <n v="0"/>
    <x v="0"/>
    <x v="0"/>
    <n v="10.1978380583316"/>
    <s v="Qty / 1,000"/>
    <m/>
    <s v="Private-Lighting"/>
    <s v="lighting"/>
    <n v="3"/>
    <n v="1"/>
    <s v="Lighting"/>
    <n v="0.91633259480590001"/>
    <n v="1.30467645558681"/>
    <n v="17836.3314879633"/>
    <n v="0"/>
    <n v="0.71"/>
    <n v="12663.7953564539"/>
    <n v="0"/>
    <n v="4903"/>
    <n v="1"/>
    <n v="1"/>
    <n v="0"/>
    <n v="0"/>
    <n v="14.276973281664301"/>
    <d v="1900-01-09T04:44:53"/>
    <n v="43343"/>
    <n v="0"/>
    <n v="0"/>
    <n v="0"/>
    <n v="129143.33424896857"/>
  </r>
  <r>
    <s v="STND-60986"/>
    <s v="Ozinga Ready Mix Concrete, Inc."/>
    <s v="OZINGA Ready Mix Concrete Inc - 2222 S Lumber St - Chicago"/>
    <s v="Outdoor &amp; Garage - LED Fixtures"/>
    <s v="Outdoor &amp; Garage Lighting"/>
    <s v="Exterior"/>
    <n v="0"/>
    <n v="23926.639999999999"/>
    <n v="0"/>
    <x v="0"/>
    <x v="0"/>
    <n v="10.1978380583316"/>
    <s v="Qty / 1,000"/>
    <m/>
    <s v="Private-Lighting"/>
    <s v="lighting"/>
    <n v="3"/>
    <n v="1"/>
    <s v="Lighting"/>
    <n v="0.91633259480590001"/>
    <n v="1.30467645558681"/>
    <n v="21924.7601161866"/>
    <n v="0"/>
    <n v="0.71"/>
    <n v="15566.5796824925"/>
    <n v="0"/>
    <n v="4903"/>
    <n v="1"/>
    <n v="1"/>
    <n v="0"/>
    <n v="0"/>
    <n v="14.276973281664301"/>
    <d v="1900-01-09T04:44:53"/>
    <n v="43301"/>
    <n v="0"/>
    <n v="0"/>
    <n v="0"/>
    <n v="158745.45872417346"/>
  </r>
  <r>
    <s v="STND-60986"/>
    <s v="Ozinga Ready Mix Concrete, Inc."/>
    <s v="OZINGA Ready Mix Concrete Inc - 2222 S Lumber St - Chicago"/>
    <s v="Outdoor &amp; Garage - LED Fixtures"/>
    <s v="Outdoor &amp; Garage Lighting"/>
    <s v="Exterior"/>
    <n v="0"/>
    <n v="1912.17"/>
    <n v="0"/>
    <x v="0"/>
    <x v="0"/>
    <n v="10.1978380583316"/>
    <s v="Qty / 1,000"/>
    <m/>
    <s v="Private-Lighting"/>
    <s v="lighting"/>
    <n v="3"/>
    <n v="1"/>
    <s v="Lighting"/>
    <n v="0.91633259480590001"/>
    <n v="1.30467645558681"/>
    <n v="1752.18369781"/>
    <n v="0"/>
    <n v="0.71"/>
    <n v="1244.0504254451"/>
    <n v="0"/>
    <n v="4903"/>
    <n v="1"/>
    <n v="1"/>
    <n v="0"/>
    <n v="0"/>
    <n v="14.276973281664301"/>
    <d v="1900-01-09T04:44:53"/>
    <n v="43301"/>
    <n v="0"/>
    <n v="0"/>
    <n v="0"/>
    <n v="12686.624775087659"/>
  </r>
  <r>
    <s v="STND-60987"/>
    <s v="Belgravia Terrace Condominium Association"/>
    <s v="Belgravia Terrace Condominium Association - 414 W Wisconsin St - Chicago"/>
    <s v="Occupancy Sensors"/>
    <s v="Indoor Lighting"/>
    <s v="Garage"/>
    <n v="0"/>
    <n v="848.89"/>
    <n v="0.80079999999999996"/>
    <x v="0"/>
    <x v="0"/>
    <n v="8"/>
    <s v="Qty / 1,000"/>
    <m/>
    <s v="Private-Lighting"/>
    <s v="lighting"/>
    <n v="3"/>
    <n v="1"/>
    <s v="Lighting"/>
    <n v="0.91633259480590001"/>
    <n v="1.30467645558681"/>
    <n v="777.86557640477997"/>
    <n v="1.04478490563391"/>
    <n v="0.71"/>
    <n v="552.28455924739399"/>
    <n v="0.74179728300007897"/>
    <n v="3401"/>
    <n v="1"/>
    <n v="1"/>
    <n v="0"/>
    <n v="0.92"/>
    <n v="20.582181711261399"/>
    <d v="1900-01-13T16:50:15"/>
    <n v="43331"/>
    <n v="1.35686351381028"/>
    <n v="0"/>
    <n v="0"/>
    <n v="4418.2764739791519"/>
  </r>
  <r>
    <s v="STND-60987"/>
    <s v="Belgravia Terrace Condominium Association"/>
    <s v="Belgravia Terrace Condominium Association - 414 W Wisconsin St - Chicago"/>
    <s v="Outdoor &amp; Garage - LED Fixtures"/>
    <s v="Outdoor &amp; Garage Lighting"/>
    <s v="Garage"/>
    <n v="0"/>
    <n v="4734.192"/>
    <n v="1.28064"/>
    <x v="0"/>
    <x v="0"/>
    <n v="14.701558365186701"/>
    <s v="Qty / 1,000"/>
    <m/>
    <s v="Private-Lighting"/>
    <s v="lighting"/>
    <n v="3"/>
    <n v="1"/>
    <s v="Lighting"/>
    <n v="0.91633259480590001"/>
    <n v="1.30467645558681"/>
    <n v="4338.0944396693303"/>
    <n v="1.67082085608269"/>
    <n v="0.71"/>
    <n v="3080.0470521652301"/>
    <n v="1.18628280781871"/>
    <n v="3401"/>
    <n v="1"/>
    <n v="1"/>
    <n v="0"/>
    <n v="0.92"/>
    <n v="20.582181711261399"/>
    <d v="1900-01-13T16:50:15"/>
    <n v="43331"/>
    <n v="1.67082085608269"/>
    <n v="0"/>
    <n v="0"/>
    <n v="45281.491504928374"/>
  </r>
  <r>
    <s v="STND-60987"/>
    <s v="Belgravia Terrace Condominium Association"/>
    <s v="Belgravia Terrace Condominium Association - 414 W Wisconsin St - Chicago"/>
    <s v="Outdoor &amp; Garage - LED Fixtures"/>
    <s v="Outdoor &amp; Garage Lighting"/>
    <s v="Garage"/>
    <n v="0"/>
    <n v="122.43600000000001"/>
    <n v="3.3119999999999997E-2"/>
    <x v="0"/>
    <x v="0"/>
    <n v="14.701558365186701"/>
    <s v="Qty / 1,000"/>
    <m/>
    <s v="Private-Lighting"/>
    <s v="lighting"/>
    <n v="3"/>
    <n v="1"/>
    <s v="Lighting"/>
    <n v="0.91633259480590001"/>
    <n v="1.30467645558681"/>
    <n v="112.19209757765501"/>
    <n v="4.3210884209035003E-2"/>
    <n v="0.71"/>
    <n v="79.656389280135102"/>
    <n v="3.06797277884149E-2"/>
    <n v="3401"/>
    <n v="1"/>
    <n v="1"/>
    <n v="0"/>
    <n v="0.92"/>
    <n v="20.582181711261399"/>
    <d v="1900-01-13T16:50:15"/>
    <n v="43331"/>
    <n v="4.3210884209035003E-2"/>
    <n v="0"/>
    <n v="0"/>
    <n v="1171.0730561619384"/>
  </r>
  <r>
    <s v="STND-60988"/>
    <s v="Mundelein Elementary School Unit District #75"/>
    <s v="Mundelein School Dist #75 - 855 W Hawley St - Mundelein"/>
    <s v="New Indoor LED Fixtures"/>
    <s v="Indoor Lighting"/>
    <s v="K-12 School"/>
    <n v="0"/>
    <n v="7884.0429999999997"/>
    <n v="2.1498050000000002"/>
    <x v="0"/>
    <x v="1"/>
    <n v="15"/>
    <s v="Qty / 1,000"/>
    <m/>
    <s v="Public-Lighting"/>
    <s v="lighting"/>
    <n v="3"/>
    <n v="1"/>
    <s v="Lighting"/>
    <n v="0.99829244462109001"/>
    <n v="0.987374621353864"/>
    <n v="7870.5805599677997"/>
    <n v="2.12266289785964"/>
    <n v="0.71"/>
    <n v="5588.1121975771302"/>
    <n v="1.50709065748035"/>
    <n v="2979"/>
    <n v="1.17333333333333"/>
    <n v="1.323"/>
    <n v="2.1333333333333301E-2"/>
    <n v="0.72"/>
    <n v="23.497818059751602"/>
    <d v="1900-01-15T18:49:11"/>
    <n v="43282"/>
    <n v="2.2283771078563501"/>
    <n v="143.101464726687"/>
    <n v="0"/>
    <n v="83821.68296365696"/>
  </r>
  <r>
    <s v="STND-60988"/>
    <s v="Mundelein Elementary School Unit District #75"/>
    <s v="Mundelein School Dist #75 - 855 W Hawley St - Mundelein"/>
    <s v="New Indoor LED Fixtures"/>
    <s v="Indoor Lighting"/>
    <s v="K-12 School"/>
    <n v="0"/>
    <n v="3569.08"/>
    <n v="0.97321000000000002"/>
    <x v="0"/>
    <x v="1"/>
    <n v="15"/>
    <s v="Qty / 1,000"/>
    <m/>
    <s v="Public-Lighting"/>
    <s v="lighting"/>
    <n v="3"/>
    <n v="1"/>
    <s v="Lighting"/>
    <n v="0.99829244462109001"/>
    <n v="0.987374621353864"/>
    <n v="3562.98559824824"/>
    <n v="0.96092285524779397"/>
    <n v="0.71"/>
    <n v="2529.71977475625"/>
    <n v="0.68225522722593401"/>
    <n v="2979"/>
    <n v="1.17333333333333"/>
    <n v="1.323"/>
    <n v="2.1333333333333301E-2"/>
    <n v="0.72"/>
    <n v="23.497818059751602"/>
    <d v="1900-01-15T18:49:11"/>
    <n v="43282"/>
    <n v="1.0087793474928599"/>
    <n v="64.781556331786206"/>
    <n v="0"/>
    <n v="37945.796621343747"/>
  </r>
  <r>
    <s v="STND-60989"/>
    <s v="4343 Commerce TMG LLC"/>
    <s v="4343 Commerce TMG LLC - 4343 Commerce - Lisle"/>
    <s v="New Indoor LED Fixtures"/>
    <s v="Indoor Lighting"/>
    <s v="Office"/>
    <n v="0"/>
    <n v="6845.4129999999996"/>
    <n v="1.5392520000000001"/>
    <x v="0"/>
    <x v="0"/>
    <n v="15"/>
    <s v="Qty / 1,000"/>
    <m/>
    <s v="Private-Lighting"/>
    <s v="lighting"/>
    <n v="3"/>
    <n v="1"/>
    <s v="Lighting"/>
    <n v="0.91633259480590001"/>
    <n v="1.30467645558681"/>
    <n v="6272.6750568080397"/>
    <n v="2.0082258436149001"/>
    <n v="0.71"/>
    <n v="4453.5992903337101"/>
    <n v="1.4258403489665801"/>
    <n v="2885"/>
    <n v="1.165"/>
    <n v="1.3779999999999999"/>
    <n v="2.5499999999999998E-2"/>
    <n v="0.55000000000000004"/>
    <n v="24.263431542460999"/>
    <d v="1900-01-16T07:56:40"/>
    <n v="43280"/>
    <n v="2.6497240316861101"/>
    <n v="137.29889609322299"/>
    <n v="0"/>
    <n v="66803.989355005644"/>
  </r>
  <r>
    <s v="STND-60989"/>
    <s v="4343 Commerce TMG LLC"/>
    <s v="4343 Commerce TMG LLC - 4343 Commerce - Lisle"/>
    <s v="Occupancy Sensors"/>
    <s v="Indoor Lighting"/>
    <s v="Office"/>
    <n v="0"/>
    <n v="463.38200000000001"/>
    <n v="0.31574400000000002"/>
    <x v="0"/>
    <x v="0"/>
    <n v="8"/>
    <s v="Qty / 1,000"/>
    <m/>
    <s v="Private-Lighting"/>
    <s v="lighting"/>
    <n v="3"/>
    <n v="1"/>
    <s v="Lighting"/>
    <n v="0.91633259480590001"/>
    <n v="1.30467645558681"/>
    <n v="424.61203044634698"/>
    <n v="0.41194376279280098"/>
    <n v="0.71"/>
    <n v="301.474541616907"/>
    <n v="0.29248007158288802"/>
    <n v="2885"/>
    <n v="1.165"/>
    <n v="1.3779999999999999"/>
    <n v="2.5499999999999998E-2"/>
    <n v="0.55000000000000004"/>
    <n v="24.263431542460999"/>
    <d v="1900-01-16T07:56:40"/>
    <n v="43280"/>
    <n v="0.74735806021915896"/>
    <n v="9.2940830698556702"/>
    <n v="0"/>
    <n v="2411.796332935256"/>
  </r>
  <r>
    <s v="STND-60990"/>
    <s v="Scot Industries, Inc."/>
    <s v="Scot Industries Inc - 1961 US 30 - Sugar Grove"/>
    <s v="Outdoor &amp; Garage - LED Fixtures"/>
    <s v="Outdoor &amp; Garage Lighting"/>
    <s v="Exterior"/>
    <n v="0"/>
    <n v="31683.186000000002"/>
    <n v="0"/>
    <x v="0"/>
    <x v="0"/>
    <n v="10.1978380583316"/>
    <s v="Qty / 1,000"/>
    <m/>
    <s v="Private-Lighting"/>
    <s v="lighting"/>
    <n v="3"/>
    <n v="1"/>
    <s v="Lighting"/>
    <n v="0.91633259480590001"/>
    <n v="1.30467645558681"/>
    <n v="29032.336039098001"/>
    <n v="0"/>
    <n v="0.71"/>
    <n v="20612.958587759498"/>
    <n v="0"/>
    <n v="4903"/>
    <n v="1"/>
    <n v="1"/>
    <n v="0"/>
    <n v="0"/>
    <n v="14.276973281664301"/>
    <d v="1900-01-09T04:44:53"/>
    <n v="43336"/>
    <n v="0"/>
    <n v="0"/>
    <n v="0"/>
    <n v="210207.61358106701"/>
  </r>
  <r>
    <s v="STND-60993"/>
    <s v="Belgravia Terrace Condominium Association"/>
    <s v="Belgravia Terrace Condominium Association - 410 W Wisconsin St - Chicago"/>
    <s v="Occupancy Sensors"/>
    <s v="Indoor Lighting"/>
    <s v="Garage"/>
    <n v="0"/>
    <n v="339.55599999999998"/>
    <n v="0.32031999999999999"/>
    <x v="0"/>
    <x v="0"/>
    <n v="8"/>
    <s v="Qty / 1,000"/>
    <m/>
    <s v="Private-Lighting"/>
    <s v="lighting"/>
    <n v="3"/>
    <n v="1"/>
    <s v="Lighting"/>
    <n v="0.91633259480590001"/>
    <n v="1.30467645558681"/>
    <n v="311.14623056191198"/>
    <n v="0.41791396225356597"/>
    <n v="0.71"/>
    <n v="220.913823698958"/>
    <n v="0.29671891320003202"/>
    <n v="3401"/>
    <n v="1"/>
    <n v="1"/>
    <n v="0"/>
    <n v="0.92"/>
    <n v="20.582181711261399"/>
    <d v="1900-01-13T16:50:15"/>
    <n v="43350"/>
    <n v="0.54274540552411099"/>
    <n v="0"/>
    <n v="0"/>
    <n v="1767.310589591664"/>
  </r>
  <r>
    <s v="STND-60993"/>
    <s v="Belgravia Terrace Condominium Association"/>
    <s v="Belgravia Terrace Condominium Association - 410 W Wisconsin St - Chicago"/>
    <s v="Outdoor &amp; Garage - LED Fixtures"/>
    <s v="Outdoor &amp; Garage Lighting"/>
    <s v="Garage"/>
    <n v="0"/>
    <n v="2367.096"/>
    <n v="0.64032"/>
    <x v="0"/>
    <x v="0"/>
    <n v="14.701558365186701"/>
    <s v="Qty / 1,000"/>
    <m/>
    <s v="Private-Lighting"/>
    <s v="lighting"/>
    <n v="3"/>
    <n v="1"/>
    <s v="Lighting"/>
    <n v="0.91633259480590001"/>
    <n v="1.30467645558681"/>
    <n v="2169.0472198346702"/>
    <n v="0.83541042804134402"/>
    <n v="0.71"/>
    <n v="1540.02352608261"/>
    <n v="0.59314140390935399"/>
    <n v="3401"/>
    <n v="1"/>
    <n v="1"/>
    <n v="0"/>
    <n v="0.92"/>
    <n v="20.582181711261399"/>
    <d v="1900-01-13T16:50:15"/>
    <n v="43350"/>
    <n v="0.83541042804134402"/>
    <n v="0"/>
    <n v="0"/>
    <n v="22640.745752464114"/>
  </r>
  <r>
    <s v="STND-60993"/>
    <s v="Belgravia Terrace Condominium Association"/>
    <s v="Belgravia Terrace Condominium Association - 410 W Wisconsin St - Chicago"/>
    <s v="Outdoor &amp; Garage - LED Fixtures"/>
    <s v="Outdoor &amp; Garage Lighting"/>
    <s v="Garage"/>
    <n v="0"/>
    <n v="367.30799999999999"/>
    <n v="9.9360000000000004E-2"/>
    <x v="0"/>
    <x v="0"/>
    <n v="14.701558365186701"/>
    <s v="Qty / 1,000"/>
    <m/>
    <s v="Private-Lighting"/>
    <s v="lighting"/>
    <n v="3"/>
    <n v="1"/>
    <s v="Lighting"/>
    <n v="0.91633259480590001"/>
    <n v="1.30467645558681"/>
    <n v="336.57629273296499"/>
    <n v="0.12963265262710499"/>
    <n v="0.71"/>
    <n v="238.96916784040499"/>
    <n v="9.2039183365244595E-2"/>
    <n v="3401"/>
    <n v="1"/>
    <n v="1"/>
    <n v="0"/>
    <n v="0.92"/>
    <n v="20.582181711261399"/>
    <d v="1900-01-13T16:50:15"/>
    <n v="43350"/>
    <n v="0.12963265262710499"/>
    <n v="0"/>
    <n v="0"/>
    <n v="3513.2191684858108"/>
  </r>
  <r>
    <s v="STND-60994"/>
    <s v="Wheaton Society for Christian Instruction"/>
    <s v="Wheaton Christian Grammar School - 1N350 Taylor Dr - Winfield"/>
    <s v="Outdoor &amp; Garage - LED Fixtures"/>
    <s v="Outdoor &amp; Garage Lighting"/>
    <s v="Exterior"/>
    <n v="0"/>
    <n v="19710.060000000001"/>
    <n v="0"/>
    <x v="0"/>
    <x v="0"/>
    <n v="10.1978380583316"/>
    <s v="Qty / 1,000"/>
    <m/>
    <s v="Private-Lighting"/>
    <s v="lighting"/>
    <n v="3"/>
    <n v="1"/>
    <s v="Lighting"/>
    <n v="0.91633259480590001"/>
    <n v="1.30467645558681"/>
    <n v="18060.970423580002"/>
    <n v="0"/>
    <n v="0.71"/>
    <n v="12823.289000741799"/>
    <n v="0"/>
    <n v="4903"/>
    <n v="1"/>
    <n v="1"/>
    <n v="0"/>
    <n v="0"/>
    <n v="14.276973281664301"/>
    <d v="1900-01-09T04:44:53"/>
    <n v="43410"/>
    <n v="0"/>
    <n v="0"/>
    <n v="0"/>
    <n v="130769.82460474971"/>
  </r>
  <r>
    <s v="STND-60994"/>
    <s v="Wheaton Society for Christian Instruction"/>
    <s v="Wheaton Christian Grammar School - 1N350 Taylor Dr - Winfield"/>
    <s v="Outdoor &amp; Garage - LED Fixtures"/>
    <s v="Outdoor &amp; Garage Lighting"/>
    <s v="Exterior"/>
    <n v="0"/>
    <n v="2304.41"/>
    <n v="0"/>
    <x v="0"/>
    <x v="0"/>
    <n v="10.1978380583316"/>
    <s v="Qty / 1,000"/>
    <m/>
    <s v="Private-Lighting"/>
    <s v="lighting"/>
    <n v="3"/>
    <n v="1"/>
    <s v="Lighting"/>
    <n v="0.91633259480590001"/>
    <n v="1.30467645558681"/>
    <n v="2111.6059947966601"/>
    <n v="0"/>
    <n v="0.71"/>
    <n v="1499.2402563056301"/>
    <n v="0"/>
    <n v="4903"/>
    <n v="1"/>
    <n v="1"/>
    <n v="0"/>
    <n v="0"/>
    <n v="14.276973281664301"/>
    <d v="1900-01-09T04:44:53"/>
    <n v="43410"/>
    <n v="0"/>
    <n v="0"/>
    <n v="0"/>
    <n v="15289.009344336377"/>
  </r>
  <r>
    <s v="STND-60995"/>
    <s v="3D Brick Paving"/>
    <s v="3D Brick Paving - 1000 Lee St - Des Plaines"/>
    <s v="New Indoor LED Fixtures"/>
    <s v="Indoor Lighting"/>
    <s v="Office"/>
    <n v="0"/>
    <n v="6460.6109999999999"/>
    <n v="1.452726"/>
    <x v="0"/>
    <x v="0"/>
    <n v="15"/>
    <s v="Qty / 1,000"/>
    <m/>
    <s v="Private-Lighting"/>
    <s v="lighting"/>
    <n v="3"/>
    <n v="1"/>
    <s v="Lighting"/>
    <n v="0.91633259480590001"/>
    <n v="1.30467645558681"/>
    <n v="5920.0684416615404"/>
    <n v="1.8953374086188"/>
    <n v="0.71"/>
    <n v="4203.2485935796904"/>
    <n v="1.3456895601193499"/>
    <n v="2885"/>
    <n v="1.165"/>
    <n v="1.3779999999999999"/>
    <n v="2.5499999999999998E-2"/>
    <n v="0.55000000000000004"/>
    <n v="24.263431542460999"/>
    <d v="1900-01-16T07:56:40"/>
    <n v="43296"/>
    <n v="2.5007750476564201"/>
    <n v="129.58089722091799"/>
    <n v="0"/>
    <n v="63048.728903695359"/>
  </r>
  <r>
    <s v="STND-60995"/>
    <s v="3D Brick Paving"/>
    <s v="3D Brick Paving - 1000 Lee St - Des Plaines"/>
    <s v="New Indoor LED Fixtures"/>
    <s v="Indoor Lighting"/>
    <s v="Office"/>
    <n v="0"/>
    <n v="6177.0739999999996"/>
    <n v="1.38897"/>
    <x v="0"/>
    <x v="0"/>
    <n v="15"/>
    <s v="Qty / 1,000"/>
    <m/>
    <s v="Private-Lighting"/>
    <s v="lighting"/>
    <n v="3"/>
    <n v="1"/>
    <s v="Lighting"/>
    <n v="0.91633259480590001"/>
    <n v="1.30467645558681"/>
    <n v="5660.25424672806"/>
    <n v="1.8121564565164101"/>
    <n v="0.71"/>
    <n v="4018.7805151769198"/>
    <n v="1.2866310841266499"/>
    <n v="2885"/>
    <n v="1.165"/>
    <n v="1.3779999999999999"/>
    <n v="2.5499999999999998E-2"/>
    <n v="0.55000000000000004"/>
    <n v="24.263431542460999"/>
    <d v="1900-01-16T07:56:40"/>
    <n v="43296"/>
    <n v="2.3910231646871698"/>
    <n v="123.893977074305"/>
    <n v="0"/>
    <n v="60281.707727653797"/>
  </r>
  <r>
    <s v="STND-60996"/>
    <s v="1430 Branding Downers Grove LLC"/>
    <s v="1430 Branding Downers Grove LLC - 1430 Branding Ln - Downers Grove"/>
    <s v="Outdoor &amp; Garage - LED Fixtures"/>
    <s v="Outdoor &amp; Garage Lighting"/>
    <s v="Exterior"/>
    <n v="0"/>
    <n v="31379.200000000001"/>
    <n v="0"/>
    <x v="0"/>
    <x v="0"/>
    <n v="10.1978380583316"/>
    <s v="Qty / 1,000"/>
    <m/>
    <s v="Private-Lighting"/>
    <s v="lighting"/>
    <n v="3"/>
    <n v="1"/>
    <s v="Lighting"/>
    <n v="0.91633259480590001"/>
    <n v="1.30467645558681"/>
    <n v="28753.783758933299"/>
    <n v="0"/>
    <n v="0.71"/>
    <n v="20415.186468842599"/>
    <n v="0"/>
    <n v="4903"/>
    <n v="1"/>
    <n v="1"/>
    <n v="0"/>
    <n v="0"/>
    <n v="14.276973281664301"/>
    <d v="1900-01-09T04:44:53"/>
    <n v="43275"/>
    <n v="0"/>
    <n v="0"/>
    <n v="0"/>
    <n v="208190.76553989935"/>
  </r>
  <r>
    <s v="STND-60996"/>
    <s v="1430 Branding Downers Grove LLC"/>
    <s v="1430 Branding Downers Grove LLC - 1430 Branding Ln - Downers Grove"/>
    <s v="Outdoor &amp; Garage - LED Fixtures"/>
    <s v="Outdoor &amp; Garage Lighting"/>
    <s v="Exterior"/>
    <n v="0"/>
    <n v="19464.91"/>
    <n v="0"/>
    <x v="0"/>
    <x v="0"/>
    <n v="10.1978380583316"/>
    <s v="Qty / 1,000"/>
    <m/>
    <s v="Private-Lighting"/>
    <s v="lighting"/>
    <n v="3"/>
    <n v="1"/>
    <s v="Lighting"/>
    <n v="0.91633259480590001"/>
    <n v="1.30467645558681"/>
    <n v="17836.3314879633"/>
    <n v="0"/>
    <n v="0.71"/>
    <n v="12663.7953564539"/>
    <n v="0"/>
    <n v="4903"/>
    <n v="1"/>
    <n v="1"/>
    <n v="0"/>
    <n v="0"/>
    <n v="14.276973281664301"/>
    <d v="1900-01-09T04:44:53"/>
    <n v="43275"/>
    <n v="0"/>
    <n v="0"/>
    <n v="0"/>
    <n v="129143.33424896857"/>
  </r>
  <r>
    <s v="STND-60997"/>
    <s v="6575 N. Avondale Ave LP"/>
    <s v="6575 N Avondale Ave LP - 6575 N Avondale - Chicago"/>
    <s v="New Indoor LED Fixtures"/>
    <s v="Indoor Lighting"/>
    <s v="Warehouse"/>
    <n v="0"/>
    <n v="7506.5439999999999"/>
    <n v="1.1879869999999999"/>
    <x v="0"/>
    <x v="0"/>
    <n v="9.5383441434566993"/>
    <s v="Qty / 1,000"/>
    <m/>
    <s v="Private-Lighting"/>
    <s v="lighting"/>
    <n v="3"/>
    <n v="1"/>
    <s v="Lighting"/>
    <n v="0.91633259480590001"/>
    <n v="1.30467645558681"/>
    <n v="6878.49094154466"/>
    <n v="1.5499386684431999"/>
    <n v="0.71"/>
    <n v="4883.7285684967101"/>
    <n v="1.10045645459467"/>
    <n v="5242"/>
    <n v="1"/>
    <n v="1.22"/>
    <n v="1.0999999999999999E-2"/>
    <n v="0.68"/>
    <n v="13.3536818008394"/>
    <d v="1900-01-08T12:55:13"/>
    <n v="43349"/>
    <n v="1.8682963698688599"/>
    <n v="75.663400356991204"/>
    <n v="0"/>
    <n v="46582.683789552764"/>
  </r>
  <r>
    <s v="STND-60997"/>
    <s v="6575 N. Avondale Ave LP"/>
    <s v="6575 N Avondale Ave LP - 6575 N Avondale - Chicago"/>
    <s v="New Indoor LED Fixtures"/>
    <s v="Indoor Lighting"/>
    <s v="Warehouse"/>
    <n v="0"/>
    <n v="2217.366"/>
    <n v="0.35092099999999998"/>
    <x v="0"/>
    <x v="0"/>
    <n v="9.5383441434566993"/>
    <s v="Qty / 1,000"/>
    <m/>
    <s v="Private-Lighting"/>
    <s v="lighting"/>
    <n v="3"/>
    <n v="1"/>
    <s v="Lighting"/>
    <n v="0.91633259480590001"/>
    <n v="1.30467645558681"/>
    <n v="2031.8447404143801"/>
    <n v="0.45783836647097798"/>
    <n v="0.71"/>
    <n v="1442.60976569421"/>
    <n v="0.32506524019439398"/>
    <n v="5242"/>
    <n v="1"/>
    <n v="1.22"/>
    <n v="1.0999999999999999E-2"/>
    <n v="0.68"/>
    <n v="13.3536818008394"/>
    <d v="1900-01-08T12:55:13"/>
    <n v="43349"/>
    <n v="0.55187845524466905"/>
    <n v="22.3502921445582"/>
    <n v="0"/>
    <n v="13760.108409902808"/>
  </r>
  <r>
    <s v="STND-60998"/>
    <s v="Kowalis Motors, Inc"/>
    <s v="Kowalis Motors, Inc - DBA Orland Toyota - 8505 W 159th St - Orland Park"/>
    <s v="New Indoor LED Fixtures"/>
    <s v="Indoor Lighting"/>
    <s v="Retail (mall/dept. store)"/>
    <n v="0"/>
    <n v="8834.9179999999997"/>
    <n v="1.7920799999999999"/>
    <x v="0"/>
    <x v="0"/>
    <n v="9.1274187659729797"/>
    <s v="Qty / 1,000"/>
    <m/>
    <s v="Private-Lighting"/>
    <s v="lighting"/>
    <n v="3"/>
    <n v="1"/>
    <s v="Lighting"/>
    <n v="0.91633259480590001"/>
    <n v="1.30467645558681"/>
    <n v="8095.7233358373496"/>
    <n v="2.3380845825279999"/>
    <n v="0.71"/>
    <n v="5747.9635684445202"/>
    <n v="1.66004005359488"/>
    <n v="5478"/>
    <n v="1.1200000000000001"/>
    <n v="1.31"/>
    <n v="2.1999999999999999E-2"/>
    <n v="0.95"/>
    <n v="12.7783862723622"/>
    <d v="1900-01-08T03:03:29"/>
    <n v="43316"/>
    <n v="1.8787340960450001"/>
    <n v="159.02313695394801"/>
    <n v="0"/>
    <n v="52464.070540749526"/>
  </r>
  <r>
    <s v="STND-60999"/>
    <s v="Freeport Park District"/>
    <s v="Park Hills Golf Club Freeport Park Dist - 2892 W Stephenson St - Freeport"/>
    <s v="Outdoor &amp; Garage - LED Fixtures"/>
    <s v="Outdoor &amp; Garage Lighting"/>
    <s v="Exterior"/>
    <n v="0"/>
    <n v="5981.66"/>
    <n v="0"/>
    <x v="0"/>
    <x v="1"/>
    <n v="10.1978380583316"/>
    <s v="Qty / 1,000"/>
    <m/>
    <s v="Public-Lighting"/>
    <s v="lighting"/>
    <n v="3"/>
    <n v="1"/>
    <s v="Lighting"/>
    <n v="0.99829244462109001"/>
    <n v="0.987374621353864"/>
    <n v="5971.4459842921897"/>
    <n v="0"/>
    <n v="0.71"/>
    <n v="4239.7266488474597"/>
    <n v="0"/>
    <n v="4903"/>
    <n v="1"/>
    <n v="1"/>
    <n v="0"/>
    <n v="0"/>
    <n v="14.276973281664301"/>
    <d v="1900-01-09T04:44:53"/>
    <n v="43267"/>
    <n v="0"/>
    <n v="0"/>
    <n v="0"/>
    <n v="43236.045776539322"/>
  </r>
  <r>
    <s v="STND-60999"/>
    <s v="Freeport Park District"/>
    <s v="Park Hills Golf Club Freeport Park Dist - 2892 W Stephenson St - Freeport"/>
    <s v="Outdoor &amp; Garage - LED Fixtures"/>
    <s v="Outdoor &amp; Garage Lighting"/>
    <s v="Exterior"/>
    <n v="0"/>
    <n v="2990.83"/>
    <n v="0"/>
    <x v="0"/>
    <x v="1"/>
    <n v="10.1978380583316"/>
    <s v="Qty / 1,000"/>
    <m/>
    <s v="Public-Lighting"/>
    <s v="lighting"/>
    <n v="3"/>
    <n v="1"/>
    <s v="Lighting"/>
    <n v="0.99829244462109001"/>
    <n v="0.987374621353864"/>
    <n v="2985.7229921460998"/>
    <n v="0"/>
    <n v="0.71"/>
    <n v="2119.8633244237299"/>
    <n v="0"/>
    <n v="4903"/>
    <n v="1"/>
    <n v="1"/>
    <n v="0"/>
    <n v="0"/>
    <n v="14.276973281664301"/>
    <d v="1900-01-09T04:44:53"/>
    <n v="43267"/>
    <n v="0"/>
    <n v="0"/>
    <n v="0"/>
    <n v="21618.022888269661"/>
  </r>
  <r>
    <s v="STND-60999"/>
    <s v="Freeport Park District"/>
    <s v="Park Hills Golf Club Freeport Park Dist - 2892 W Stephenson St - Freeport"/>
    <s v="Photocells"/>
    <s v="Outdoor &amp; Garage Lighting"/>
    <s v="Exterior"/>
    <n v="0"/>
    <n v="84"/>
    <n v="0"/>
    <x v="0"/>
    <x v="1"/>
    <n v="8"/>
    <s v="Qty / 1,000"/>
    <m/>
    <s v="Public-Lighting"/>
    <s v="lighting"/>
    <n v="3"/>
    <n v="1"/>
    <s v="Lighting"/>
    <n v="0.99829244462109001"/>
    <n v="0.987374621353864"/>
    <n v="83.8565653481716"/>
    <n v="0"/>
    <n v="0.71"/>
    <n v="59.538161397201797"/>
    <n v="0"/>
    <n v="4903"/>
    <n v="1"/>
    <n v="1"/>
    <n v="0"/>
    <n v="0"/>
    <n v="14.276973281664301"/>
    <d v="1900-01-09T04:44:53"/>
    <n v="43267"/>
    <n v="0"/>
    <n v="0"/>
    <n v="0"/>
    <n v="476.30529117761438"/>
  </r>
  <r>
    <s v="STND-61000"/>
    <s v="1200 Karl Court Properties, LLC"/>
    <s v="1200 Karl Court Properties - 1200 Karl Ct - Wauconda"/>
    <s v="New Indoor LED Fixtures"/>
    <s v="Indoor Lighting"/>
    <s v="Warehouse"/>
    <n v="0"/>
    <n v="86126.06"/>
    <n v="13.630328"/>
    <x v="0"/>
    <x v="0"/>
    <n v="9.5383441434566993"/>
    <s v="Qty / 1,000"/>
    <m/>
    <s v="Private-Lighting"/>
    <s v="lighting"/>
    <n v="2"/>
    <n v="1"/>
    <s v="Lighting"/>
    <n v="0.97902139861649395"/>
    <n v="0.93591656730105399"/>
    <n v="84319.255718528002"/>
    <n v="12.756849792947399"/>
    <n v="0.71"/>
    <n v="59866.6715601549"/>
    <n v="9.0573633529926791"/>
    <n v="5242"/>
    <n v="1"/>
    <n v="1.22"/>
    <n v="1.0999999999999999E-2"/>
    <n v="0.68"/>
    <n v="13.3536818008394"/>
    <d v="1900-01-08T12:55:13"/>
    <n v="43338"/>
    <n v="15.3771092007563"/>
    <n v="927.51181290380805"/>
    <n v="0"/>
    <n v="571028.91606404923"/>
  </r>
  <r>
    <s v="STND-61000"/>
    <s v="1200 Karl Court Properties, LLC"/>
    <s v="1200 Karl Court Properties - 1200 Karl Ct - Wauconda"/>
    <s v="New Indoor LED Fixtures"/>
    <s v="Indoor Lighting"/>
    <s v="Warehouse"/>
    <n v="0"/>
    <n v="39629.519999999997"/>
    <n v="6.271776"/>
    <x v="0"/>
    <x v="0"/>
    <n v="9.5383441434566993"/>
    <s v="Qty / 1,000"/>
    <m/>
    <s v="Private-Lighting"/>
    <s v="lighting"/>
    <n v="2"/>
    <n v="1"/>
    <s v="Lighting"/>
    <n v="0.97902139861649395"/>
    <n v="0.93591656730105399"/>
    <n v="38798.148096900302"/>
    <n v="5.8698590648011297"/>
    <n v="0.71"/>
    <n v="27546.685148799199"/>
    <n v="4.1675999360088003"/>
    <n v="5242"/>
    <n v="1"/>
    <n v="1.22"/>
    <n v="1.0999999999999999E-2"/>
    <n v="0.68"/>
    <n v="13.3536818008394"/>
    <d v="1900-01-08T12:55:13"/>
    <n v="43338"/>
    <n v="7.07552924879597"/>
    <n v="426.77962906590301"/>
    <n v="0"/>
    <n v="262749.7629606945"/>
  </r>
  <r>
    <s v="STND-61001"/>
    <s v="Michigan Plaza LLC"/>
    <s v="Michigan Plaza LLC - 225 N Michigan - Chicago"/>
    <s v="VSD on HVAC Fan or Pump &lt;= 200 HP"/>
    <s v="Variable Speed Drives"/>
    <s v="Office"/>
    <n v="0"/>
    <n v="72215"/>
    <n v="12.860215"/>
    <x v="6"/>
    <x v="0"/>
    <n v="15"/>
    <s v="ΔkWpeak"/>
    <m/>
    <s v="Private-Non-Lighting"/>
    <s v="non_lighting"/>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s v="VSD on HVAC Fan or Pump &lt;= 200 HP"/>
    <s v="Variable Speed Drives"/>
    <s v="Office"/>
    <n v="0"/>
    <n v="72215"/>
    <n v="12.860215"/>
    <x v="6"/>
    <x v="0"/>
    <n v="15"/>
    <s v="ΔkWpeak"/>
    <m/>
    <s v="Private-Non-Lighting"/>
    <s v="non_lighting"/>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s v="VSD on HVAC Fan or Pump &lt;= 200 HP"/>
    <s v="Variable Speed Drives"/>
    <s v="Office"/>
    <n v="0"/>
    <n v="72215"/>
    <n v="12.860215"/>
    <x v="6"/>
    <x v="0"/>
    <n v="15"/>
    <s v="ΔkWpeak"/>
    <m/>
    <s v="Private-Non-Lighting"/>
    <s v="non_lighting"/>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s v="VSD on HVAC Fan or Pump &lt;= 200 HP"/>
    <s v="Variable Speed Drives"/>
    <s v="Office"/>
    <n v="0"/>
    <n v="72215"/>
    <n v="12.860215"/>
    <x v="6"/>
    <x v="0"/>
    <n v="15"/>
    <s v="ΔkWpeak"/>
    <m/>
    <s v="Private-Non-Lighting"/>
    <s v="non_lighting"/>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s v="VSD on HVAC Fan or Pump &lt;= 200 HP"/>
    <s v="Variable Speed Drives"/>
    <s v="Office"/>
    <n v="0"/>
    <n v="72215"/>
    <n v="12.860215"/>
    <x v="6"/>
    <x v="0"/>
    <n v="15"/>
    <s v="ΔkWpeak"/>
    <m/>
    <s v="Private-Non-Lighting"/>
    <s v="non_lighting"/>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1"/>
    <s v="Michigan Plaza LLC"/>
    <s v="Michigan Plaza LLC - 225 N Michigan - Chicago"/>
    <s v="VSD on HVAC Fan or Pump &lt;= 200 HP"/>
    <s v="Variable Speed Drives"/>
    <s v="Office"/>
    <n v="0"/>
    <n v="72215"/>
    <n v="12.860215"/>
    <x v="6"/>
    <x v="0"/>
    <n v="15"/>
    <s v="ΔkWpeak"/>
    <m/>
    <s v="Private-Non-Lighting"/>
    <s v="non_lighting"/>
    <n v="2"/>
    <n v="1"/>
    <s v="Non-Lighting"/>
    <n v="0.76002432528749297"/>
    <n v="0.465462131779591"/>
    <n v="54885.156650636301"/>
    <n v="5.9859430890438698"/>
    <n v="0.7"/>
    <n v="38419.609655445398"/>
    <n v="4.1901601623307103"/>
    <n v="2885"/>
    <n v="1.165"/>
    <n v="1.3779999999999999"/>
    <n v="2.5499999999999998E-2"/>
    <n v="0.55000000000000004"/>
    <n v="24.263431542460999"/>
    <d v="1900-01-16T07:56:40"/>
    <n v="43411"/>
    <n v="5.9859430890438698"/>
    <n v="0"/>
    <n v="0"/>
    <n v="576294.14483168093"/>
  </r>
  <r>
    <s v="STND-61003"/>
    <s v="Marengo Community High School"/>
    <s v="Marengo Community High School - 110 Franks Rd - Marengo"/>
    <s v="Outdoor &amp; Garage - LED Fixtures"/>
    <s v="Outdoor &amp; Garage Lighting"/>
    <s v="Exterior"/>
    <n v="0"/>
    <n v="11737.781999999999"/>
    <n v="0"/>
    <x v="0"/>
    <x v="1"/>
    <n v="10.1978380583316"/>
    <s v="Qty / 1,000"/>
    <m/>
    <s v="Public-Lighting"/>
    <s v="lighting"/>
    <n v="3"/>
    <n v="1"/>
    <s v="Lighting"/>
    <n v="0.99829244462109001"/>
    <n v="0.987374621353864"/>
    <n v="11717.7390872094"/>
    <n v="0"/>
    <n v="0.71"/>
    <n v="8319.5947519186993"/>
    <n v="0"/>
    <n v="4903"/>
    <n v="1"/>
    <n v="1"/>
    <n v="0"/>
    <n v="0"/>
    <n v="14.276973281664301"/>
    <d v="1900-01-09T04:44:53"/>
    <n v="43286"/>
    <n v="0"/>
    <n v="0"/>
    <n v="0"/>
    <n v="84841.879991012363"/>
  </r>
  <r>
    <s v="STND-61003"/>
    <s v="Marengo Community High School"/>
    <s v="Marengo Community High School - 110 Franks Rd - Marengo"/>
    <s v="Photocells"/>
    <s v="Outdoor &amp; Garage Lighting"/>
    <s v="K-12 School"/>
    <n v="0"/>
    <n v="73.08"/>
    <n v="0"/>
    <x v="0"/>
    <x v="1"/>
    <n v="8"/>
    <s v="Qty / 1,000"/>
    <m/>
    <s v="Public-Lighting"/>
    <s v="lighting"/>
    <n v="3"/>
    <n v="1"/>
    <s v="Lighting"/>
    <n v="0.99829244462109001"/>
    <n v="0.987374621353864"/>
    <n v="72.955211852909301"/>
    <n v="0"/>
    <n v="0.71"/>
    <n v="51.798200415565603"/>
    <n v="0"/>
    <n v="2979"/>
    <n v="1.17333333333333"/>
    <n v="1.323"/>
    <n v="2.1333333333333301E-2"/>
    <n v="0.72"/>
    <n v="23.497818059751602"/>
    <d v="1900-01-15T18:49:11"/>
    <n v="43286"/>
    <n v="0"/>
    <n v="1.3264583973256201"/>
    <n v="0"/>
    <n v="414.38560332452482"/>
  </r>
  <r>
    <s v="STND-61004"/>
    <s v="Imperial Realty Company"/>
    <s v="Imperial Realty - 513 Central Ave - Highland Park"/>
    <s v="Outdoor &amp; Garage - LED Fixtures"/>
    <s v="Outdoor &amp; Garage Lighting"/>
    <s v="Exterior"/>
    <n v="0"/>
    <n v="15120.852000000001"/>
    <n v="0"/>
    <x v="0"/>
    <x v="0"/>
    <n v="10.1978380583316"/>
    <s v="Qty / 1,000"/>
    <m/>
    <s v="Private-Lighting"/>
    <s v="lighting"/>
    <n v="3"/>
    <n v="1"/>
    <s v="Lighting"/>
    <n v="0.91633259480590001"/>
    <n v="1.30467645558681"/>
    <n v="13855.729548836"/>
    <n v="0"/>
    <n v="0.71"/>
    <n v="9837.5679796735494"/>
    <n v="0"/>
    <n v="4903"/>
    <n v="1"/>
    <n v="1"/>
    <n v="0"/>
    <n v="0"/>
    <n v="14.276973281664301"/>
    <d v="1900-01-09T04:44:53"/>
    <n v="43338"/>
    <n v="0"/>
    <n v="0"/>
    <n v="0"/>
    <n v="100321.92514453923"/>
  </r>
  <r>
    <s v="STND-61005"/>
    <s v="North Boone Community Unit School District #200"/>
    <s v="North Boone Community Unit School District 200 - Manchester School - 3501 Blaine Rd - Poplar Grove"/>
    <s v="Outdoor &amp; Garage - LED Fixtures"/>
    <s v="Outdoor &amp; Garage Lighting"/>
    <s v="Exterior"/>
    <n v="0"/>
    <n v="2069.0659999999998"/>
    <n v="0"/>
    <x v="0"/>
    <x v="1"/>
    <n v="10.1978380583316"/>
    <s v="Qty / 1,000"/>
    <m/>
    <s v="Public-Lighting"/>
    <s v="lighting"/>
    <n v="3"/>
    <n v="1"/>
    <s v="Lighting"/>
    <n v="0.99829244462109001"/>
    <n v="0.987374621353864"/>
    <n v="2065.5329552223802"/>
    <n v="0"/>
    <n v="0.71"/>
    <n v="1466.5283982078899"/>
    <n v="0"/>
    <n v="4903"/>
    <n v="1"/>
    <n v="1"/>
    <n v="0"/>
    <n v="0"/>
    <n v="14.276973281664301"/>
    <d v="1900-01-09T04:44:53"/>
    <n v="43273"/>
    <n v="0"/>
    <n v="0"/>
    <n v="0"/>
    <n v="14955.4191128685"/>
  </r>
  <r>
    <s v="STND-61006"/>
    <s v="All Star Management #43 Inc"/>
    <s v="Wendy's - All Star Management Inc - 206 W North Ave - Villa Park"/>
    <s v="ENERGY STAR Freezer or Refrigerator"/>
    <s v="Commercial Kitchen Equipment"/>
    <s v="Restaurant"/>
    <n v="0"/>
    <n v="1476"/>
    <n v="0.158"/>
    <x v="7"/>
    <x v="0"/>
    <n v="12"/>
    <s v="ΔkWpeak / CF"/>
    <n v="0.93700000000000006"/>
    <s v="Private-Non-Lighting"/>
    <s v="non_lighting"/>
    <n v="3"/>
    <n v="1"/>
    <s v="Non-Lighting"/>
    <n v="0.98952339343681495"/>
    <n v="0.43468415683807998"/>
    <n v="1460.5365287127399"/>
    <n v="6.86800967804167E-2"/>
    <n v="0.7"/>
    <n v="1022.37557009892"/>
    <n v="4.8076067746291702E-2"/>
    <n v="5571"/>
    <n v="1.17"/>
    <n v="1.31"/>
    <n v="2.1000000000000001E-2"/>
    <n v="0.68"/>
    <n v="12.565069107880101"/>
    <d v="1900-01-07T23:24:04"/>
    <n v="43229"/>
    <n v="7.3297862092226995E-2"/>
    <n v="0"/>
    <n v="1"/>
    <n v="12268.50684118704"/>
  </r>
  <r>
    <s v="STND-61006"/>
    <s v="All Star Management #43 Inc"/>
    <s v="Wendy's - All Star Management Inc - 206 W North Ave - Villa Park"/>
    <s v="Electric Combination Oven"/>
    <s v="Commercial Kitchen Equipment"/>
    <s v="Restaurant"/>
    <n v="0"/>
    <n v="6368"/>
    <n v="0.58599999999999997"/>
    <x v="7"/>
    <x v="0"/>
    <n v="12"/>
    <s v="ΔkWpeak / CF"/>
    <n v="0.40300000000000002"/>
    <s v="Private-Non-Lighting"/>
    <s v="non_lighting"/>
    <n v="3"/>
    <n v="1"/>
    <s v="Non-Lighting"/>
    <n v="0.98952339343681495"/>
    <n v="0.43468415683807998"/>
    <n v="6301.2849694056404"/>
    <n v="0.25472491590711499"/>
    <n v="0.7"/>
    <n v="4410.8994785839504"/>
    <n v="0.17830744113498101"/>
    <n v="5571"/>
    <n v="1.17"/>
    <n v="1.31"/>
    <n v="2.1000000000000001E-2"/>
    <n v="0.68"/>
    <n v="12.565069107880101"/>
    <d v="1900-01-07T23:24:04"/>
    <n v="43229"/>
    <n v="0.63207175163055895"/>
    <n v="0"/>
    <n v="1"/>
    <n v="52930.793743007409"/>
  </r>
  <r>
    <s v="STND-61007"/>
    <s v="North Boone Community Unit School District #200"/>
    <s v="North Boone Community Unit School District 200 - Capron Elementary  - 200 N Wooster St - Capron"/>
    <s v="Outdoor &amp; Garage - LED Fixtures"/>
    <s v="Outdoor &amp; Garage Lighting"/>
    <s v="Exterior"/>
    <n v="0"/>
    <n v="2069.0659999999998"/>
    <n v="0"/>
    <x v="0"/>
    <x v="1"/>
    <n v="10.1978380583316"/>
    <s v="Qty / 1,000"/>
    <m/>
    <s v="Public-Lighting"/>
    <s v="lighting"/>
    <n v="3"/>
    <n v="1"/>
    <s v="Lighting"/>
    <n v="0.99829244462109001"/>
    <n v="0.987374621353864"/>
    <n v="2065.5329552223802"/>
    <n v="0"/>
    <n v="0.71"/>
    <n v="1466.5283982078899"/>
    <n v="0"/>
    <n v="4903"/>
    <n v="1"/>
    <n v="1"/>
    <n v="0"/>
    <n v="0"/>
    <n v="14.276973281664301"/>
    <d v="1900-01-09T04:44:53"/>
    <n v="43273"/>
    <n v="0"/>
    <n v="0"/>
    <n v="0"/>
    <n v="14955.4191128685"/>
  </r>
  <r>
    <s v="STND-61008"/>
    <s v="North Boone Community Unit School District #200"/>
    <s v="North Boone Community Unit School District 200 - Poplar Grove School - 208 N State St - Poplar Grove"/>
    <s v="Outdoor &amp; Garage - LED Fixtures"/>
    <s v="Outdoor &amp; Garage Lighting"/>
    <s v="Exterior"/>
    <n v="0"/>
    <n v="2696.65"/>
    <n v="0"/>
    <x v="0"/>
    <x v="1"/>
    <n v="10.1978380583316"/>
    <s v="Qty / 1,000"/>
    <m/>
    <s v="Public-Lighting"/>
    <s v="lighting"/>
    <n v="3"/>
    <n v="1"/>
    <s v="Lighting"/>
    <n v="0.99829244462109001"/>
    <n v="0.987374621353864"/>
    <n v="2692.0453207874598"/>
    <n v="0"/>
    <n v="0.71"/>
    <n v="1911.3521777591"/>
    <n v="0"/>
    <n v="4903"/>
    <n v="1"/>
    <n v="1"/>
    <n v="0"/>
    <n v="0"/>
    <n v="14.276973281664301"/>
    <d v="1900-01-09T04:44:53"/>
    <n v="43273"/>
    <n v="0"/>
    <n v="0"/>
    <n v="0"/>
    <n v="19491.659981226734"/>
  </r>
  <r>
    <s v="STND-61009"/>
    <s v="Museum Park Lofts"/>
    <s v="Museum Park Lofts Homeowners Association - 125 E 13th St - Chicago"/>
    <s v="New Indoor LED Fixtures"/>
    <s v="Indoor Lighting"/>
    <s v="Multi-family (common)"/>
    <n v="0"/>
    <n v="20775.419999999998"/>
    <n v="2.37"/>
    <x v="0"/>
    <x v="0"/>
    <n v="8.1459758879113693"/>
    <s v="Qty / 1,000"/>
    <m/>
    <s v="Private-Lighting"/>
    <s v="lighting"/>
    <n v="3"/>
    <n v="1"/>
    <s v="Lighting"/>
    <n v="0.91633259480590001"/>
    <n v="1.30467645558681"/>
    <n v="19037.194516782401"/>
    <n v="3.0920831997407299"/>
    <n v="0.71"/>
    <n v="13516.4081069155"/>
    <n v="2.1953790718159198"/>
    <n v="6138"/>
    <n v="1.1399999999999999"/>
    <n v="1.32"/>
    <n v="2.5000000000000001E-2"/>
    <n v="0.64"/>
    <n v="11.4043662430759"/>
    <d v="1900-01-07T03:30:12"/>
    <n v="43346"/>
    <n v="3.6601363633294599"/>
    <n v="417.48233589435102"/>
    <n v="0"/>
    <n v="110104.33453010341"/>
  </r>
  <r>
    <s v="STND-61010"/>
    <s v="North Boone Community Unit School District #200"/>
    <s v="North Boone Community Unit School District 200 - Middle School - 17823 Poplar Grove Rd - Poplar Grove"/>
    <s v="Outdoor &amp; Garage - LED Fixtures"/>
    <s v="Outdoor &amp; Garage Lighting"/>
    <s v="Exterior"/>
    <n v="0"/>
    <n v="4545.0810000000001"/>
    <n v="0"/>
    <x v="0"/>
    <x v="1"/>
    <n v="10.1978380583316"/>
    <s v="Qty / 1,000"/>
    <m/>
    <s v="Public-Lighting"/>
    <s v="lighting"/>
    <n v="3"/>
    <n v="1"/>
    <s v="Lighting"/>
    <n v="0.99829244462109001"/>
    <n v="0.987374621353864"/>
    <n v="4537.3200224908696"/>
    <n v="0"/>
    <n v="0.71"/>
    <n v="3221.4972159685199"/>
    <n v="0"/>
    <n v="4903"/>
    <n v="1"/>
    <n v="1"/>
    <n v="0"/>
    <n v="0"/>
    <n v="14.276973281664301"/>
    <d v="1900-01-09T04:44:53"/>
    <n v="43273"/>
    <n v="0"/>
    <n v="0"/>
    <n v="0"/>
    <n v="32852.306913813067"/>
  </r>
  <r>
    <s v="STND-61011"/>
    <s v="North Boone Community Unit School District #200"/>
    <s v="North Boone Community Unit School District 200 - Elementary School - 6200 N Boone School Rd - Poplar Grove"/>
    <s v="Outdoor &amp; Garage - LED Fixtures"/>
    <s v="Outdoor &amp; Garage Lighting"/>
    <s v="Exterior"/>
    <n v="0"/>
    <n v="1220.847"/>
    <n v="0"/>
    <x v="0"/>
    <x v="1"/>
    <n v="10.1978380583316"/>
    <s v="Qty / 1,000"/>
    <m/>
    <s v="Public-Lighting"/>
    <s v="lighting"/>
    <n v="3"/>
    <n v="1"/>
    <s v="Lighting"/>
    <n v="0.99829244462109001"/>
    <n v="0.987374621353864"/>
    <n v="1218.7623361383201"/>
    <n v="0"/>
    <n v="0.71"/>
    <n v="865.32125865821001"/>
    <n v="0"/>
    <n v="4903"/>
    <n v="1"/>
    <n v="1"/>
    <n v="0"/>
    <n v="0"/>
    <n v="14.276973281664301"/>
    <d v="1900-01-09T04:44:53"/>
    <n v="43273"/>
    <n v="0"/>
    <n v="0"/>
    <n v="0"/>
    <n v="8824.4060642280965"/>
  </r>
  <r>
    <s v="STND-61012"/>
    <s v="International Paper Company"/>
    <s v="International Paper - 2540 Prospect Ct - Aurora"/>
    <s v="Outdoor &amp; Garage - LED Retrofits"/>
    <s v="Outdoor &amp; Garage Lighting"/>
    <s v="Exterior"/>
    <n v="0"/>
    <n v="27628.404999999999"/>
    <n v="0"/>
    <x v="0"/>
    <x v="0"/>
    <n v="10.1978380583316"/>
    <s v="Qty / 1,000"/>
    <m/>
    <s v="Private-Lighting"/>
    <s v="lighting"/>
    <n v="3"/>
    <n v="1"/>
    <s v="Lighting"/>
    <n v="0.91633259480590001"/>
    <n v="1.30467645558681"/>
    <n v="25316.808043998299"/>
    <n v="0"/>
    <n v="0.71"/>
    <n v="17974.933711238798"/>
    <n v="0"/>
    <n v="4903"/>
    <n v="1"/>
    <n v="1"/>
    <n v="0"/>
    <n v="0"/>
    <n v="14.276973281664301"/>
    <d v="1900-01-09T04:44:53"/>
    <n v="43378"/>
    <n v="0"/>
    <n v="0"/>
    <n v="0"/>
    <n v="183305.4630964587"/>
  </r>
  <r>
    <s v="STND-61012"/>
    <s v="International Paper Company"/>
    <s v="International Paper - 2540 Prospect Ct - Aurora"/>
    <s v="Outdoor &amp; Garage - LED Retrofits"/>
    <s v="Outdoor &amp; Garage Lighting"/>
    <s v="Exterior"/>
    <n v="0"/>
    <n v="19219.759999999998"/>
    <n v="0"/>
    <x v="0"/>
    <x v="0"/>
    <n v="10.1978380583316"/>
    <s v="Qty / 1,000"/>
    <m/>
    <s v="Private-Lighting"/>
    <s v="lighting"/>
    <n v="3"/>
    <n v="1"/>
    <s v="Lighting"/>
    <n v="0.91633259480590001"/>
    <n v="1.30467645558681"/>
    <n v="17611.692552346602"/>
    <n v="0"/>
    <n v="0.71"/>
    <n v="12504.3017121661"/>
    <n v="0"/>
    <n v="4903"/>
    <n v="1"/>
    <n v="1"/>
    <n v="0"/>
    <n v="0"/>
    <n v="14.276973281664301"/>
    <d v="1900-01-09T04:44:53"/>
    <n v="43378"/>
    <n v="0"/>
    <n v="0"/>
    <n v="0"/>
    <n v="127516.84389318844"/>
  </r>
  <r>
    <s v="STND-61012"/>
    <s v="International Paper Company"/>
    <s v="International Paper - 2540 Prospect Ct - Aurora"/>
    <s v="Outdoor &amp; Garage - LED Retrofits"/>
    <s v="Outdoor &amp; Garage Lighting"/>
    <s v="Exterior"/>
    <n v="0"/>
    <n v="12355.56"/>
    <n v="0"/>
    <x v="0"/>
    <x v="0"/>
    <n v="10.1978380583316"/>
    <s v="Qty / 1,000"/>
    <m/>
    <s v="Private-Lighting"/>
    <s v="lighting"/>
    <n v="3"/>
    <n v="1"/>
    <s v="Lighting"/>
    <n v="0.91633259480590001"/>
    <n v="1.30467645558681"/>
    <n v="11321.802355080001"/>
    <n v="0"/>
    <n v="0.71"/>
    <n v="8038.4796721067896"/>
    <n v="0"/>
    <n v="4903"/>
    <n v="1"/>
    <n v="1"/>
    <n v="0"/>
    <n v="0"/>
    <n v="14.276973281664301"/>
    <d v="1900-01-09T04:44:53"/>
    <n v="43378"/>
    <n v="0"/>
    <n v="0"/>
    <n v="0"/>
    <n v="81975.113931335538"/>
  </r>
  <r>
    <s v="STND-61012"/>
    <s v="International Paper Company"/>
    <s v="International Paper - 2540 Prospect Ct - Aurora"/>
    <s v="Outdoor &amp; Garage - LED Retrofits"/>
    <s v="Outdoor &amp; Garage Lighting"/>
    <s v="Exterior"/>
    <n v="0"/>
    <n v="13679.37"/>
    <n v="0"/>
    <x v="0"/>
    <x v="0"/>
    <n v="10.1978380583316"/>
    <s v="Qty / 1,000"/>
    <m/>
    <s v="Private-Lighting"/>
    <s v="lighting"/>
    <n v="3"/>
    <n v="1"/>
    <s v="Lighting"/>
    <n v="0.91633259480590001"/>
    <n v="1.30467645558681"/>
    <n v="12534.852607409999"/>
    <n v="0"/>
    <n v="0.71"/>
    <n v="8899.74535126109"/>
    <n v="0"/>
    <n v="4903"/>
    <n v="1"/>
    <n v="1"/>
    <n v="0"/>
    <n v="0"/>
    <n v="14.276973281664301"/>
    <d v="1900-01-09T04:44:53"/>
    <n v="43378"/>
    <n v="0"/>
    <n v="0"/>
    <n v="0"/>
    <n v="90758.161852550082"/>
  </r>
  <r>
    <s v="STND-61014"/>
    <s v="Walgreen Co"/>
    <s v="Walgreens - Corporate 1411 - 1419 Lake Cook Rd - Deefield"/>
    <s v="Outdoor &amp; Garage - LED Fixtures"/>
    <s v="Outdoor &amp; Garage Lighting"/>
    <s v="Exterior"/>
    <n v="0"/>
    <n v="4304.8339999999998"/>
    <n v="0"/>
    <x v="0"/>
    <x v="0"/>
    <n v="10.1978380583316"/>
    <s v="Qty / 1,000"/>
    <m/>
    <s v="Private-Lighting"/>
    <s v="lighting"/>
    <n v="3"/>
    <n v="1"/>
    <s v="Lighting"/>
    <n v="0.91633259480590001"/>
    <n v="1.30467645558681"/>
    <n v="3944.6597094286599"/>
    <n v="0"/>
    <n v="0.71"/>
    <n v="2800.70839369435"/>
    <n v="0"/>
    <n v="4903"/>
    <n v="1"/>
    <n v="1"/>
    <n v="0"/>
    <n v="0"/>
    <n v="14.276973281664301"/>
    <d v="1900-01-09T04:44:53"/>
    <n v="43460"/>
    <n v="0"/>
    <n v="0"/>
    <n v="0"/>
    <n v="28561.170647505005"/>
  </r>
  <r>
    <s v="STND-61014"/>
    <s v="Walgreen Co"/>
    <s v="Walgreens - Corporate 1411 - 1419 Lake Cook Rd - Deefield"/>
    <s v="Outdoor &amp; Garage - LED Fixtures"/>
    <s v="Outdoor &amp; Garage Lighting"/>
    <s v="Exterior"/>
    <n v="0"/>
    <n v="2235.768"/>
    <n v="0"/>
    <x v="0"/>
    <x v="0"/>
    <n v="10.1978380583316"/>
    <s v="Qty / 1,000"/>
    <m/>
    <s v="Private-Lighting"/>
    <s v="lighting"/>
    <n v="3"/>
    <n v="1"/>
    <s v="Lighting"/>
    <n v="0.91633259480590001"/>
    <n v="1.30467645558681"/>
    <n v="2048.707092824"/>
    <n v="0"/>
    <n v="0.71"/>
    <n v="1454.5820359050399"/>
    <n v="0"/>
    <n v="4903"/>
    <n v="1"/>
    <n v="1"/>
    <n v="0"/>
    <n v="0"/>
    <n v="14.276973281664301"/>
    <d v="1900-01-09T04:44:53"/>
    <n v="43460"/>
    <n v="0"/>
    <n v="0"/>
    <n v="0"/>
    <n v="14833.592044717878"/>
  </r>
  <r>
    <s v="STND-61015"/>
    <s v="North Boone Community Unit School District #200"/>
    <s v="North Boone Community Unit School District 200 - High School - 17641 Poplar Grove Rd - Poplar Grove"/>
    <s v="Outdoor &amp; Garage - LED Fixtures"/>
    <s v="Outdoor &amp; Garage Lighting"/>
    <s v="Exterior"/>
    <n v="0"/>
    <n v="8359.6149999999998"/>
    <n v="0"/>
    <x v="0"/>
    <x v="1"/>
    <n v="10.1978380583316"/>
    <s v="Qty / 1,000"/>
    <m/>
    <s v="Public-Lighting"/>
    <s v="lighting"/>
    <n v="3"/>
    <n v="1"/>
    <s v="Lighting"/>
    <n v="0.99829244462109001"/>
    <n v="0.987374621353864"/>
    <n v="8345.3404944411395"/>
    <n v="0"/>
    <n v="0.71"/>
    <n v="5925.1917510532103"/>
    <n v="0"/>
    <n v="4903"/>
    <n v="1"/>
    <n v="1"/>
    <n v="0"/>
    <n v="0"/>
    <n v="14.276973281664301"/>
    <d v="1900-01-09T04:44:53"/>
    <n v="43273"/>
    <n v="0"/>
    <n v="0"/>
    <n v="0"/>
    <n v="60424.145941802883"/>
  </r>
  <r>
    <s v="STND-61016"/>
    <s v="Cook County School District 39"/>
    <s v="Wilmette Public School District 39 - 600 Romona Rd - Wilmette"/>
    <s v="Outdoor &amp; Garage - LED Fixtures"/>
    <s v="Outdoor &amp; Garage Lighting"/>
    <s v="Exterior"/>
    <n v="0"/>
    <n v="1323.81"/>
    <n v="0"/>
    <x v="0"/>
    <x v="1"/>
    <n v="10.1978380583316"/>
    <s v="Qty / 1,000"/>
    <m/>
    <s v="Public-Lighting"/>
    <s v="lighting"/>
    <n v="3"/>
    <n v="1"/>
    <s v="Lighting"/>
    <n v="0.99829244462109001"/>
    <n v="0.987374621353864"/>
    <n v="1321.54952111385"/>
    <n v="0"/>
    <n v="0.71"/>
    <n v="938.30015999083002"/>
    <n v="0"/>
    <n v="4903"/>
    <n v="1"/>
    <n v="1"/>
    <n v="0"/>
    <n v="0"/>
    <n v="14.276973281664301"/>
    <d v="1900-01-09T04:44:53"/>
    <n v="43270"/>
    <n v="0"/>
    <n v="0"/>
    <n v="0"/>
    <n v="9568.6330816931149"/>
  </r>
  <r>
    <s v="STND-61016"/>
    <s v="Cook County School District 39"/>
    <s v="Wilmette Public School District 39 - 600 Romona Rd - Wilmette"/>
    <s v="Outdoor &amp; Garage - LED Fixtures"/>
    <s v="Outdoor &amp; Garage Lighting"/>
    <s v="Exterior"/>
    <n v="0"/>
    <n v="725.64400000000001"/>
    <n v="0"/>
    <x v="0"/>
    <x v="1"/>
    <n v="10.1978380583316"/>
    <s v="Qty / 1,000"/>
    <m/>
    <s v="Public-Lighting"/>
    <s v="lighting"/>
    <n v="3"/>
    <n v="1"/>
    <s v="Lighting"/>
    <n v="0.99829244462109001"/>
    <n v="0.987374621353864"/>
    <n v="724.40492268462697"/>
    <n v="0"/>
    <n v="0.71"/>
    <n v="514.32749510608505"/>
    <n v="0"/>
    <n v="4903"/>
    <n v="1"/>
    <n v="1"/>
    <n v="0"/>
    <n v="0"/>
    <n v="14.276973281664301"/>
    <d v="1900-01-09T04:44:53"/>
    <n v="43270"/>
    <n v="0"/>
    <n v="0"/>
    <n v="0"/>
    <n v="5245.0285040391936"/>
  </r>
  <r>
    <s v="STND-61016"/>
    <s v="Cook County School District 39"/>
    <s v="Wilmette Public School District 39 - 600 Romona Rd - Wilmette"/>
    <s v="Outdoor &amp; Garage - LED Fixtures"/>
    <s v="Outdoor &amp; Garage Lighting"/>
    <s v="Exterior"/>
    <n v="0"/>
    <n v="676.61400000000003"/>
    <n v="0"/>
    <x v="0"/>
    <x v="1"/>
    <n v="10.1978380583316"/>
    <s v="Qty / 1,000"/>
    <m/>
    <s v="Public-Lighting"/>
    <s v="lighting"/>
    <n v="3"/>
    <n v="1"/>
    <s v="Lighting"/>
    <n v="0.99829244462109001"/>
    <n v="0.987374621353864"/>
    <n v="675.45864412485503"/>
    <n v="0"/>
    <n v="0.71"/>
    <n v="479.57563732864702"/>
    <n v="0"/>
    <n v="4903"/>
    <n v="1"/>
    <n v="1"/>
    <n v="0"/>
    <n v="0"/>
    <n v="14.276973281664301"/>
    <d v="1900-01-09T04:44:53"/>
    <n v="43270"/>
    <n v="0"/>
    <n v="0"/>
    <n v="0"/>
    <n v="4890.6346861987095"/>
  </r>
  <r>
    <s v="STND-61016"/>
    <s v="Cook County School District 39"/>
    <s v="Wilmette Public School District 39 - 600 Romona Rd - Wilmette"/>
    <s v="Outdoor &amp; Garage - LED Fixtures"/>
    <s v="Outdoor &amp; Garage Lighting"/>
    <s v="Exterior"/>
    <n v="0"/>
    <n v="769.77099999999996"/>
    <n v="0"/>
    <x v="0"/>
    <x v="1"/>
    <n v="10.1978380583316"/>
    <s v="Qty / 1,000"/>
    <m/>
    <s v="Public-Lighting"/>
    <s v="lighting"/>
    <n v="3"/>
    <n v="1"/>
    <s v="Lighting"/>
    <n v="0.99829244462109001"/>
    <n v="0.987374621353864"/>
    <n v="768.45657338842102"/>
    <n v="0"/>
    <n v="0.71"/>
    <n v="545.60416710577897"/>
    <n v="0"/>
    <n v="4903"/>
    <n v="1"/>
    <n v="1"/>
    <n v="0"/>
    <n v="0"/>
    <n v="14.276973281664301"/>
    <d v="1900-01-09T04:44:53"/>
    <n v="43270"/>
    <n v="0"/>
    <n v="0"/>
    <n v="0"/>
    <n v="5563.9829400956269"/>
  </r>
  <r>
    <s v="STND-61016"/>
    <s v="Cook County School District 39"/>
    <s v="Wilmette Public School District 39 - 600 Romona Rd - Wilmette"/>
    <s v="Outdoor &amp; Garage - LED Fixtures"/>
    <s v="Outdoor &amp; Garage Lighting"/>
    <s v="Exterior"/>
    <n v="0"/>
    <n v="1451.288"/>
    <n v="0"/>
    <x v="0"/>
    <x v="1"/>
    <n v="10.1978380583316"/>
    <s v="Qty / 1,000"/>
    <m/>
    <s v="Public-Lighting"/>
    <s v="lighting"/>
    <n v="3"/>
    <n v="1"/>
    <s v="Lighting"/>
    <n v="0.99829244462109001"/>
    <n v="0.987374621353864"/>
    <n v="1448.8098453692501"/>
    <n v="0"/>
    <n v="0.71"/>
    <n v="1028.6549902121701"/>
    <n v="0"/>
    <n v="4903"/>
    <n v="1"/>
    <n v="1"/>
    <n v="0"/>
    <n v="0"/>
    <n v="14.276973281664301"/>
    <d v="1900-01-09T04:44:53"/>
    <n v="43270"/>
    <n v="0"/>
    <n v="0"/>
    <n v="0"/>
    <n v="10490.057008078387"/>
  </r>
  <r>
    <s v="STND-61016"/>
    <s v="Cook County School District 39"/>
    <s v="Wilmette Public School District 39 - 600 Romona Rd - Wilmette"/>
    <s v="Outdoor &amp; Garage - LED Fixtures"/>
    <s v="Outdoor &amp; Garage Lighting"/>
    <s v="Exterior"/>
    <n v="0"/>
    <n v="2353.44"/>
    <n v="0"/>
    <x v="0"/>
    <x v="1"/>
    <n v="10.1978380583316"/>
    <s v="Qty / 1,000"/>
    <m/>
    <s v="Public-Lighting"/>
    <s v="lighting"/>
    <n v="3"/>
    <n v="1"/>
    <s v="Lighting"/>
    <n v="0.99829244462109001"/>
    <n v="0.987374621353864"/>
    <n v="2349.42137086906"/>
    <n v="0"/>
    <n v="0.71"/>
    <n v="1668.0891733170299"/>
    <n v="0"/>
    <n v="4903"/>
    <n v="1"/>
    <n v="1"/>
    <n v="0"/>
    <n v="0"/>
    <n v="14.276973281664301"/>
    <d v="1900-01-09T04:44:53"/>
    <n v="43270"/>
    <n v="0"/>
    <n v="0"/>
    <n v="0"/>
    <n v="17010.903256343303"/>
  </r>
  <r>
    <s v="STND-61016"/>
    <s v="Cook County School District 39"/>
    <s v="Wilmette Public School District 39 - 600 Romona Rd - Wilmette"/>
    <s v="Outdoor &amp; Garage - LED Fixtures"/>
    <s v="Outdoor &amp; Garage Lighting"/>
    <s v="Exterior"/>
    <n v="0"/>
    <n v="1323.81"/>
    <n v="0"/>
    <x v="0"/>
    <x v="1"/>
    <n v="10.1978380583316"/>
    <s v="Qty / 1,000"/>
    <m/>
    <s v="Public-Lighting"/>
    <s v="lighting"/>
    <n v="3"/>
    <n v="1"/>
    <s v="Lighting"/>
    <n v="0.99829244462109001"/>
    <n v="0.987374621353864"/>
    <n v="1321.54952111385"/>
    <n v="0"/>
    <n v="0.71"/>
    <n v="938.30015999083002"/>
    <n v="0"/>
    <n v="4903"/>
    <n v="1"/>
    <n v="1"/>
    <n v="0"/>
    <n v="0"/>
    <n v="14.276973281664301"/>
    <d v="1900-01-09T04:44:53"/>
    <n v="43270"/>
    <n v="0"/>
    <n v="0"/>
    <n v="0"/>
    <n v="9568.6330816931149"/>
  </r>
  <r>
    <s v="STND-61016"/>
    <s v="Cook County School District 39"/>
    <s v="Wilmette Public School District 39 - 600 Romona Rd - Wilmette"/>
    <s v="Outdoor &amp; Garage - LED Fixtures"/>
    <s v="Outdoor &amp; Garage Lighting"/>
    <s v="Exterior"/>
    <n v="0"/>
    <n v="1176.72"/>
    <n v="0"/>
    <x v="0"/>
    <x v="1"/>
    <n v="10.1978380583316"/>
    <s v="Qty / 1,000"/>
    <m/>
    <s v="Public-Lighting"/>
    <s v="lighting"/>
    <n v="3"/>
    <n v="1"/>
    <s v="Lighting"/>
    <n v="0.99829244462109001"/>
    <n v="0.987374621353864"/>
    <n v="1174.71068543453"/>
    <n v="0"/>
    <n v="0.71"/>
    <n v="834.04458665851598"/>
    <n v="0"/>
    <n v="4903"/>
    <n v="1"/>
    <n v="1"/>
    <n v="0"/>
    <n v="0"/>
    <n v="14.276973281664301"/>
    <d v="1900-01-09T04:44:53"/>
    <n v="43270"/>
    <n v="0"/>
    <n v="0"/>
    <n v="0"/>
    <n v="8505.4516281716624"/>
  </r>
  <r>
    <s v="STND-61016"/>
    <s v="Cook County School District 39"/>
    <s v="Wilmette Public School District 39 - 600 Romona Rd - Wilmette"/>
    <s v="Outdoor &amp; Garage - LED Fixtures"/>
    <s v="Outdoor &amp; Garage Lighting"/>
    <s v="Exterior"/>
    <n v="0"/>
    <n v="529.524"/>
    <n v="0"/>
    <x v="0"/>
    <x v="1"/>
    <n v="10.1978380583316"/>
    <s v="Qty / 1,000"/>
    <m/>
    <s v="Public-Lighting"/>
    <s v="lighting"/>
    <n v="3"/>
    <n v="1"/>
    <s v="Lighting"/>
    <n v="0.99829244462109001"/>
    <n v="0.987374621353864"/>
    <n v="528.61980844553796"/>
    <n v="0"/>
    <n v="0.71"/>
    <n v="375.32006399633201"/>
    <n v="0"/>
    <n v="4903"/>
    <n v="1"/>
    <n v="1"/>
    <n v="0"/>
    <n v="0"/>
    <n v="14.276973281664301"/>
    <d v="1900-01-09T04:44:53"/>
    <n v="43270"/>
    <n v="0"/>
    <n v="0"/>
    <n v="0"/>
    <n v="3827.4532326772464"/>
  </r>
  <r>
    <s v="STND-61016"/>
    <s v="Cook County School District 39"/>
    <s v="Wilmette Public School District 39 - 600 Romona Rd - Wilmette"/>
    <s v="Photocells"/>
    <s v="Outdoor &amp; Garage Lighting"/>
    <s v="K-12 School"/>
    <n v="0"/>
    <n v="169.68"/>
    <n v="0"/>
    <x v="0"/>
    <x v="1"/>
    <n v="8"/>
    <s v="Qty / 1,000"/>
    <m/>
    <s v="Public-Lighting"/>
    <s v="lighting"/>
    <n v="3"/>
    <n v="1"/>
    <s v="Lighting"/>
    <n v="0.99829244462109001"/>
    <n v="0.987374621353864"/>
    <n v="169.39026200330699"/>
    <n v="0"/>
    <n v="0.71"/>
    <n v="120.267086022348"/>
    <n v="0"/>
    <n v="2979"/>
    <n v="1.17333333333333"/>
    <n v="1.323"/>
    <n v="2.1333333333333301E-2"/>
    <n v="0.72"/>
    <n v="23.497818059751602"/>
    <d v="1900-01-15T18:49:11"/>
    <n v="43270"/>
    <n v="0"/>
    <n v="3.0798229455146702"/>
    <n v="0"/>
    <n v="962.13668817878397"/>
  </r>
  <r>
    <s v="STND-61017"/>
    <s v="OSF Health System"/>
    <s v="OSF Saint James John W Albrecht Medical Center - 2500 W Reynolds St - Pontiac"/>
    <s v="New Indoor LED Fixtures"/>
    <s v="Indoor Lighting"/>
    <s v="Hospital (24/7)"/>
    <n v="0"/>
    <n v="11953.16"/>
    <n v="1.331378"/>
    <x v="0"/>
    <x v="0"/>
    <n v="6.5651260504201696"/>
    <s v="Qty / 1,000"/>
    <m/>
    <s v="Private-Lighting"/>
    <s v="lighting"/>
    <n v="3"/>
    <n v="1"/>
    <s v="Lighting"/>
    <n v="0.91633259480590001"/>
    <n v="1.30467645558681"/>
    <n v="10953.0701189301"/>
    <n v="1.73701753008625"/>
    <n v="0.71"/>
    <n v="7776.67978444036"/>
    <n v="1.23328244636124"/>
    <n v="7616"/>
    <n v="1.23"/>
    <n v="1.41"/>
    <n v="1.4E-2"/>
    <n v="0.73499999999999999"/>
    <n v="9.1911764705882408"/>
    <d v="1900-01-05T13:33:47"/>
    <n v="43410"/>
    <n v="1.6760916004113"/>
    <n v="124.66909078457"/>
    <n v="0"/>
    <n v="51054.883038605316"/>
  </r>
  <r>
    <s v="STND-61018"/>
    <s v="Kankakee Country Club"/>
    <s v="Kankakee Country Club - 2011 Bobb Blvd - Kankakee"/>
    <s v="New Indoor LED Fixtures"/>
    <s v="Indoor Lighting"/>
    <s v="Miscellaneous"/>
    <n v="0"/>
    <n v="13248.147000000001"/>
    <n v="2.8373140000000001"/>
    <x v="0"/>
    <x v="0"/>
    <n v="14.797277300976599"/>
    <s v="Qty / 1,000"/>
    <m/>
    <s v="Private-Lighting"/>
    <s v="lighting"/>
    <n v="3"/>
    <n v="1"/>
    <s v="Lighting"/>
    <n v="0.91633259480590001"/>
    <n v="1.30467645558681"/>
    <n v="12139.708916879999"/>
    <n v="3.7017767729068201"/>
    <n v="0.71"/>
    <n v="8619.1933309847991"/>
    <n v="2.6282615087638499"/>
    <n v="3379"/>
    <n v="1.0900000000000001"/>
    <n v="1.36"/>
    <n v="2.1999999999999999E-2"/>
    <n v="0.57999999999999996"/>
    <n v="20.7161882213673"/>
    <d v="1900-01-13T19:08:05"/>
    <n v="43350"/>
    <n v="4.6929218723463801"/>
    <n v="245.02164786363301"/>
    <n v="0"/>
    <n v="127540.59382931025"/>
  </r>
  <r>
    <s v="STND-61018"/>
    <s v="Kankakee Country Club"/>
    <s v="Kankakee Country Club - 2011 Bobb Blvd - Kankakee"/>
    <s v="New Indoor LED Fixtures"/>
    <s v="Indoor Lighting"/>
    <s v="Miscellaneous"/>
    <n v="0"/>
    <n v="1012.855"/>
    <n v="0.21692"/>
    <x v="0"/>
    <x v="0"/>
    <n v="14.797277300976599"/>
    <s v="Qty / 1,000"/>
    <m/>
    <s v="Private-Lighting"/>
    <s v="lighting"/>
    <n v="3"/>
    <n v="1"/>
    <s v="Lighting"/>
    <n v="0.91633259480590001"/>
    <n v="1.30467645558681"/>
    <n v="928.11205031213001"/>
    <n v="0.28301041674589"/>
    <n v="0.71"/>
    <n v="658.95955572161199"/>
    <n v="0.20093739588958201"/>
    <n v="3379"/>
    <n v="1.0900000000000001"/>
    <n v="1.36"/>
    <n v="2.1999999999999999E-2"/>
    <n v="0.57999999999999996"/>
    <n v="20.7161882213673"/>
    <d v="1900-01-13T19:08:05"/>
    <n v="43350"/>
    <n v="0.35878602528637199"/>
    <n v="18.732536795290699"/>
    <n v="0"/>
    <n v="9750.8072761410331"/>
  </r>
  <r>
    <s v="STND-61018"/>
    <s v="Kankakee Country Club"/>
    <s v="Kankakee Country Club - 2011 Bobb Blvd - Kankakee"/>
    <s v="Outdoor &amp; Garage - LED Fixtures"/>
    <s v="Outdoor &amp; Garage Lighting"/>
    <s v="Exterior"/>
    <n v="0"/>
    <n v="3088.89"/>
    <n v="0"/>
    <x v="0"/>
    <x v="0"/>
    <n v="10.1978380583316"/>
    <s v="Qty / 1,000"/>
    <m/>
    <s v="Private-Lighting"/>
    <s v="lighting"/>
    <n v="3"/>
    <n v="1"/>
    <s v="Lighting"/>
    <n v="0.91633259480590001"/>
    <n v="1.30467645558681"/>
    <n v="2830.4505887700002"/>
    <n v="0"/>
    <n v="0.71"/>
    <n v="2009.6199180266999"/>
    <n v="0"/>
    <n v="4903"/>
    <n v="1"/>
    <n v="1"/>
    <n v="0"/>
    <n v="0"/>
    <n v="14.276973281664301"/>
    <d v="1900-01-09T04:44:53"/>
    <n v="43350"/>
    <n v="0"/>
    <n v="0"/>
    <n v="0"/>
    <n v="20493.77848283391"/>
  </r>
  <r>
    <s v="STND-61018"/>
    <s v="Kankakee Country Club"/>
    <s v="Kankakee Country Club - 2011 Bobb Blvd - Kankakee"/>
    <s v="Outdoor &amp; Garage - LED Fixtures"/>
    <s v="Outdoor &amp; Garage Lighting"/>
    <s v="Exterior"/>
    <n v="0"/>
    <n v="12992.95"/>
    <n v="0"/>
    <x v="0"/>
    <x v="0"/>
    <n v="10.1978380583316"/>
    <s v="Qty / 1,000"/>
    <m/>
    <s v="Private-Lighting"/>
    <s v="lighting"/>
    <n v="3"/>
    <n v="1"/>
    <s v="Lighting"/>
    <n v="0.91633259480590001"/>
    <n v="1.30467645558681"/>
    <n v="11905.8635876833"/>
    <n v="0"/>
    <n v="0.71"/>
    <n v="8453.1631472551508"/>
    <n v="0"/>
    <n v="4903"/>
    <n v="1"/>
    <n v="1"/>
    <n v="0"/>
    <n v="0"/>
    <n v="14.276973281664301"/>
    <d v="1900-01-09T04:44:53"/>
    <n v="43350"/>
    <n v="0"/>
    <n v="0"/>
    <n v="0"/>
    <n v="86203.988856364696"/>
  </r>
  <r>
    <s v="STND-61018"/>
    <s v="Kankakee Country Club"/>
    <s v="Kankakee Country Club - 2011 Bobb Blvd - Kankakee"/>
    <s v="Outdoor &amp; Garage - LED Fixtures"/>
    <s v="Outdoor &amp; Garage Lighting"/>
    <s v="Exterior"/>
    <n v="0"/>
    <n v="171.60499999999999"/>
    <n v="0"/>
    <x v="0"/>
    <x v="0"/>
    <n v="10.1978380583316"/>
    <s v="Qty / 1,000"/>
    <m/>
    <s v="Private-Lighting"/>
    <s v="lighting"/>
    <n v="3"/>
    <n v="1"/>
    <s v="Lighting"/>
    <n v="0.91633259480590001"/>
    <n v="1.30467645558681"/>
    <n v="157.24725493166599"/>
    <n v="0"/>
    <n v="0.71"/>
    <n v="111.645551001483"/>
    <n v="0"/>
    <n v="4903"/>
    <n v="1"/>
    <n v="1"/>
    <n v="0"/>
    <n v="0"/>
    <n v="14.276973281664301"/>
    <d v="1900-01-09T04:44:53"/>
    <n v="43350"/>
    <n v="0"/>
    <n v="0"/>
    <n v="0"/>
    <n v="1138.5432490463249"/>
  </r>
  <r>
    <s v="STND-61018"/>
    <s v="Kankakee Country Club"/>
    <s v="Kankakee Country Club - 2011 Bobb Blvd - Kankakee"/>
    <s v="Outdoor &amp; Garage - LED Fixtures"/>
    <s v="Outdoor &amp; Garage Lighting"/>
    <s v="Exterior"/>
    <n v="0"/>
    <n v="1059.048"/>
    <n v="0"/>
    <x v="0"/>
    <x v="0"/>
    <n v="10.1978380583316"/>
    <s v="Qty / 1,000"/>
    <m/>
    <s v="Private-Lighting"/>
    <s v="lighting"/>
    <n v="3"/>
    <n v="1"/>
    <s v="Lighting"/>
    <n v="0.91633259480590001"/>
    <n v="1.30467645558681"/>
    <n v="970.44020186399905"/>
    <n v="0"/>
    <n v="0.71"/>
    <n v="689.01254332343899"/>
    <n v="0"/>
    <n v="4903"/>
    <n v="1"/>
    <n v="1"/>
    <n v="0"/>
    <n v="0"/>
    <n v="14.276973281664301"/>
    <d v="1900-01-09T04:44:53"/>
    <n v="43350"/>
    <n v="0"/>
    <n v="0"/>
    <n v="0"/>
    <n v="7026.4383369716161"/>
  </r>
  <r>
    <s v="STND-61025"/>
    <s v="Chicago Circuits Corp."/>
    <s v="Chicago Circuits Corp - 2685 United Ln - Elk Grove Village"/>
    <s v="New Indoor LED Fixtures"/>
    <s v="Indoor Lighting"/>
    <s v="Manufacturing"/>
    <n v="0"/>
    <n v="20207.444"/>
    <n v="3.613896"/>
    <x v="0"/>
    <x v="0"/>
    <n v="10.827197921178"/>
    <s v="Qty / 1,000"/>
    <m/>
    <s v="Private-Lighting"/>
    <s v="lighting"/>
    <n v="3"/>
    <n v="1"/>
    <s v="Lighting"/>
    <n v="0.91633259480590001"/>
    <n v="1.30467645558681"/>
    <n v="18516.739594914899"/>
    <n v="4.7149650241393397"/>
    <n v="0.71"/>
    <n v="13146.8851123896"/>
    <n v="3.3476251671389301"/>
    <n v="4618"/>
    <n v="1.02"/>
    <n v="1.04"/>
    <n v="1.2E-2"/>
    <n v="0.81"/>
    <n v="15.158077089649201"/>
    <d v="1900-01-09T19:51:10"/>
    <n v="43250"/>
    <n v="5.5970619944674"/>
    <n v="217.843995234293"/>
    <n v="1"/>
    <n v="142343.92715883066"/>
  </r>
  <r>
    <s v="STND-61025"/>
    <s v="Chicago Circuits Corp."/>
    <s v="Chicago Circuits Corp - 2685 United Ln - Elk Grove Village"/>
    <s v="Outdoor &amp; Garage - LED Fixtures"/>
    <s v="Outdoor &amp; Garage Lighting"/>
    <s v="Exterior"/>
    <n v="0"/>
    <n v="1274.78"/>
    <n v="0"/>
    <x v="0"/>
    <x v="0"/>
    <n v="10.1978380583316"/>
    <s v="Qty / 1,000"/>
    <m/>
    <s v="Private-Lighting"/>
    <s v="lighting"/>
    <n v="3"/>
    <n v="1"/>
    <s v="Lighting"/>
    <n v="0.91633259480590001"/>
    <n v="1.30467645558681"/>
    <n v="1168.1224652066601"/>
    <n v="0"/>
    <n v="0.71"/>
    <n v="829.36695029673206"/>
    <n v="0"/>
    <n v="4903"/>
    <n v="1"/>
    <n v="1"/>
    <n v="0"/>
    <n v="0"/>
    <n v="14.276973281664301"/>
    <d v="1900-01-09T04:44:53"/>
    <n v="43250"/>
    <n v="0"/>
    <n v="0"/>
    <n v="1"/>
    <n v="8457.7498500584261"/>
  </r>
  <r>
    <s v="STND-61025"/>
    <s v="Chicago Circuits Corp."/>
    <s v="Chicago Circuits Corp - 2685 United Ln - Elk Grove Village"/>
    <s v="Outdoor &amp; Garage - LED Fixtures"/>
    <s v="Outdoor &amp; Garage Lighting"/>
    <s v="Exterior"/>
    <n v="0"/>
    <n v="2059.2600000000002"/>
    <n v="0"/>
    <x v="0"/>
    <x v="0"/>
    <n v="10.1978380583316"/>
    <s v="Qty / 1,000"/>
    <m/>
    <s v="Private-Lighting"/>
    <s v="lighting"/>
    <n v="3"/>
    <n v="1"/>
    <s v="Lighting"/>
    <n v="0.91633259480590001"/>
    <n v="1.30467645558681"/>
    <n v="1886.96705918"/>
    <n v="0"/>
    <n v="0.71"/>
    <n v="1339.7466120178001"/>
    <n v="0"/>
    <n v="4903"/>
    <n v="1"/>
    <n v="1"/>
    <n v="0"/>
    <n v="0"/>
    <n v="14.276973281664301"/>
    <d v="1900-01-09T04:44:53"/>
    <n v="43250"/>
    <n v="0"/>
    <n v="0"/>
    <n v="1"/>
    <n v="13662.518988555941"/>
  </r>
  <r>
    <s v="STND-61025"/>
    <s v="Chicago Circuits Corp."/>
    <s v="Chicago Circuits Corp - 2685 United Ln - Elk Grove Village"/>
    <s v="Outdoor &amp; Garage - LED Fixtures"/>
    <s v="Outdoor &amp; Garage Lighting"/>
    <s v="Exterior"/>
    <n v="0"/>
    <n v="2745.68"/>
    <n v="0"/>
    <x v="0"/>
    <x v="0"/>
    <n v="10.1978380583316"/>
    <s v="Qty / 1,000"/>
    <m/>
    <s v="Private-Lighting"/>
    <s v="lighting"/>
    <n v="3"/>
    <n v="1"/>
    <s v="Lighting"/>
    <n v="0.91633259480590001"/>
    <n v="1.30467645558681"/>
    <n v="2515.95607890666"/>
    <n v="0"/>
    <n v="0.71"/>
    <n v="1786.32881602373"/>
    <n v="0"/>
    <n v="4903"/>
    <n v="1"/>
    <n v="1"/>
    <n v="0"/>
    <n v="0"/>
    <n v="14.276973281664301"/>
    <d v="1900-01-09T04:44:53"/>
    <n v="43250"/>
    <n v="0"/>
    <n v="0"/>
    <n v="1"/>
    <n v="18216.691984741221"/>
  </r>
  <r>
    <s v="STND-61025"/>
    <s v="Chicago Circuits Corp."/>
    <s v="Chicago Circuits Corp - 2685 United Ln - Elk Grove Village"/>
    <s v="Outdoor &amp; Garage - LED Fixtures"/>
    <s v="Outdoor &amp; Garage Lighting"/>
    <s v="Exterior"/>
    <n v="0"/>
    <n v="858.02499999999998"/>
    <n v="0"/>
    <x v="0"/>
    <x v="0"/>
    <n v="10.1978380583316"/>
    <s v="Qty / 1,000"/>
    <m/>
    <s v="Private-Lighting"/>
    <s v="lighting"/>
    <n v="3"/>
    <n v="1"/>
    <s v="Lighting"/>
    <n v="0.91633259480590001"/>
    <n v="1.30467645558681"/>
    <n v="786.23627465833204"/>
    <n v="0"/>
    <n v="0.71"/>
    <n v="558.22775500741602"/>
    <n v="0"/>
    <n v="4903"/>
    <n v="1"/>
    <n v="1"/>
    <n v="0"/>
    <n v="0"/>
    <n v="14.276973281664301"/>
    <d v="1900-01-09T04:44:53"/>
    <n v="43250"/>
    <n v="0"/>
    <n v="0"/>
    <n v="1"/>
    <n v="5692.7162452316352"/>
  </r>
  <r>
    <s v="STND-61025"/>
    <s v="Chicago Circuits Corp."/>
    <s v="Chicago Circuits Corp - 2685 United Ln - Elk Grove Village"/>
    <s v="Photocells"/>
    <s v="Outdoor &amp; Garage Lighting"/>
    <s v="Manufacturing"/>
    <n v="0"/>
    <n v="32.200000000000003"/>
    <n v="0"/>
    <x v="0"/>
    <x v="0"/>
    <n v="8"/>
    <s v="Qty / 1,000"/>
    <m/>
    <s v="Private-Lighting"/>
    <s v="lighting"/>
    <n v="3"/>
    <n v="1"/>
    <s v="Lighting"/>
    <n v="0.91633259480590001"/>
    <n v="1.30467645558681"/>
    <n v="29.505909552750001"/>
    <n v="0"/>
    <n v="0.71"/>
    <n v="20.949195782452499"/>
    <n v="0"/>
    <n v="4618"/>
    <n v="1.02"/>
    <n v="1.04"/>
    <n v="1.2E-2"/>
    <n v="0.81"/>
    <n v="15.158077089649201"/>
    <d v="1900-01-09T19:51:10"/>
    <n v="43250"/>
    <n v="0"/>
    <n v="0.34712834767941098"/>
    <n v="1"/>
    <n v="167.59356625961999"/>
  </r>
  <r>
    <s v="STND-61025"/>
    <s v="Chicago Circuits Corp."/>
    <s v="Chicago Circuits Corp - 2685 United Ln - Elk Grove Village"/>
    <s v="New Indoor LED Fixtures"/>
    <s v="Indoor Lighting"/>
    <s v="Manufacturing"/>
    <n v="0"/>
    <n v="56.524000000000001"/>
    <n v="1.0109E-2"/>
    <x v="0"/>
    <x v="0"/>
    <n v="10.827197921178"/>
    <s v="Qty / 1,000"/>
    <m/>
    <s v="Private-Lighting"/>
    <s v="lighting"/>
    <n v="3"/>
    <n v="1"/>
    <s v="Lighting"/>
    <n v="0.91633259480590001"/>
    <n v="1.30467645558681"/>
    <n v="51.794783588808698"/>
    <n v="1.3188974289527E-2"/>
    <n v="0.71"/>
    <n v="36.7742963480542"/>
    <n v="9.3641717455641895E-3"/>
    <n v="4618"/>
    <n v="1.02"/>
    <n v="1.04"/>
    <n v="1.2E-2"/>
    <n v="0.81"/>
    <n v="15.158077089649201"/>
    <d v="1900-01-09T19:51:10"/>
    <n v="43250"/>
    <n v="1.56564272192866E-2"/>
    <n v="0.60935039516245504"/>
    <n v="1"/>
    <n v="398.16258497243615"/>
  </r>
  <r>
    <s v="STND-61025"/>
    <s v="Chicago Circuits Corp."/>
    <s v="Chicago Circuits Corp - 2685 United Ln - Elk Grove Village"/>
    <s v="New Indoor LED Fixtures"/>
    <s v="Indoor Lighting"/>
    <s v="Manufacturing"/>
    <n v="0"/>
    <n v="84.786000000000001"/>
    <n v="1.5162999999999999E-2"/>
    <x v="0"/>
    <x v="0"/>
    <n v="10.827197921178"/>
    <s v="Qty / 1,000"/>
    <m/>
    <s v="Private-Lighting"/>
    <s v="lighting"/>
    <n v="3"/>
    <n v="1"/>
    <s v="Lighting"/>
    <n v="0.91633259480590001"/>
    <n v="1.30467645558681"/>
    <n v="77.692175383212998"/>
    <n v="1.9782809096062701E-2"/>
    <n v="0.71"/>
    <n v="55.161444522081197"/>
    <n v="1.4045794458204501E-2"/>
    <n v="4618"/>
    <n v="1.02"/>
    <n v="1.04"/>
    <n v="1.2E-2"/>
    <n v="0.81"/>
    <n v="15.158077089649201"/>
    <d v="1900-01-09T19:51:10"/>
    <n v="43250"/>
    <n v="2.3483866448317601E-2"/>
    <n v="0.914025592743683"/>
    <n v="1"/>
    <n v="597.24387745865306"/>
  </r>
  <r>
    <s v="STND-61025"/>
    <s v="Chicago Circuits Corp."/>
    <s v="Chicago Circuits Corp - 2685 United Ln - Elk Grove Village"/>
    <s v="New Indoor LED Fixtures"/>
    <s v="Indoor Lighting"/>
    <s v="Manufacturing"/>
    <n v="0"/>
    <n v="136.6"/>
    <n v="2.443E-2"/>
    <x v="0"/>
    <x v="0"/>
    <n v="10.827197921178"/>
    <s v="Qty / 1,000"/>
    <m/>
    <s v="Private-Lighting"/>
    <s v="lighting"/>
    <n v="3"/>
    <n v="1"/>
    <s v="Lighting"/>
    <n v="0.91633259480590001"/>
    <n v="1.30467645558681"/>
    <n v="125.171032450486"/>
    <n v="3.1873245809985698E-2"/>
    <n v="0.71"/>
    <n v="88.871433039845002"/>
    <n v="2.26300045250898E-2"/>
    <n v="4618"/>
    <n v="1.02"/>
    <n v="1.04"/>
    <n v="1.2E-2"/>
    <n v="0.81"/>
    <n v="15.158077089649201"/>
    <d v="1900-01-09T19:51:10"/>
    <n v="43250"/>
    <n v="3.7836236716507203E-2"/>
    <n v="1.4726003817704201"/>
    <n v="1"/>
    <n v="962.22859506111956"/>
  </r>
  <r>
    <s v="STND-61025"/>
    <s v="Chicago Circuits Corp."/>
    <s v="Chicago Circuits Corp - 2685 United Ln - Elk Grove Village"/>
    <s v="New Indoor LED Fixtures"/>
    <s v="Indoor Lighting"/>
    <s v="Manufacturing"/>
    <n v="0"/>
    <n v="6495.5860000000002"/>
    <n v="1.16167"/>
    <x v="0"/>
    <x v="0"/>
    <n v="10.827197921178"/>
    <s v="Qty / 1,000"/>
    <m/>
    <s v="Private-Lighting"/>
    <s v="lighting"/>
    <n v="3"/>
    <n v="1"/>
    <s v="Lighting"/>
    <n v="0.91633259480590001"/>
    <n v="1.30467645558681"/>
    <n v="5952.1171741648805"/>
    <n v="1.5156034981615301"/>
    <n v="0.71"/>
    <n v="4226.0031936570604"/>
    <n v="1.07607848369468"/>
    <n v="4618"/>
    <n v="1.02"/>
    <n v="1.04"/>
    <n v="1.2E-2"/>
    <n v="0.81"/>
    <n v="15.158077089649201"/>
    <d v="1900-01-09T19:51:10"/>
    <n v="43250"/>
    <n v="1.7991494517586999"/>
    <n v="70.024907931351507"/>
    <n v="1"/>
    <n v="45755.772993255312"/>
  </r>
  <r>
    <s v="STND-61025"/>
    <s v="Chicago Circuits Corp."/>
    <s v="Chicago Circuits Corp - 2685 United Ln - Elk Grove Village"/>
    <s v="New Indoor LED Fixtures"/>
    <s v="Indoor Lighting"/>
    <s v="Manufacturing"/>
    <n v="0"/>
    <n v="683.00199999999995"/>
    <n v="0.12214800000000001"/>
    <x v="0"/>
    <x v="0"/>
    <n v="10.827197921178"/>
    <s v="Qty / 1,000"/>
    <m/>
    <s v="Private-Lighting"/>
    <s v="lighting"/>
    <n v="3"/>
    <n v="1"/>
    <s v="Lighting"/>
    <n v="0.91633259480590001"/>
    <n v="1.30467645558681"/>
    <n v="625.85699491761898"/>
    <n v="0.15936361969701701"/>
    <n v="0.71"/>
    <n v="444.35846639150998"/>
    <n v="0.113148169984882"/>
    <n v="4618"/>
    <n v="1.02"/>
    <n v="1.04"/>
    <n v="1.2E-2"/>
    <n v="0.81"/>
    <n v="15.158077089649201"/>
    <d v="1900-01-09T19:51:10"/>
    <n v="43250"/>
    <n v="0.18917808606008699"/>
    <n v="7.3630234696190504"/>
    <n v="1"/>
    <n v="4811.1570635720009"/>
  </r>
  <r>
    <s v="STND-61026"/>
    <s v="4100 Venture, L.L.C."/>
    <s v="4100 Venture LLC - 4100 W 76th St - Chicago"/>
    <s v="New Indoor LED Fixtures"/>
    <s v="Indoor Lighting"/>
    <s v="Warehouse"/>
    <n v="0"/>
    <n v="545.16800000000001"/>
    <n v="8.6277999999999994E-2"/>
    <x v="0"/>
    <x v="0"/>
    <n v="9.5383441434566993"/>
    <s v="Qty / 1,000"/>
    <m/>
    <s v="Private-Lighting"/>
    <s v="lighting"/>
    <n v="3"/>
    <n v="1"/>
    <s v="Lighting"/>
    <n v="0.91633259480590001"/>
    <n v="1.30467645558681"/>
    <n v="499.55520804514299"/>
    <n v="0.112564875235118"/>
    <n v="0.71"/>
    <n v="354.684197712051"/>
    <n v="7.99210614169341E-2"/>
    <n v="5242"/>
    <n v="1"/>
    <n v="1.22"/>
    <n v="1.0999999999999999E-2"/>
    <n v="0.68"/>
    <n v="13.3536818008394"/>
    <d v="1900-01-08T12:55:13"/>
    <n v="43314"/>
    <n v="0.13568572231812701"/>
    <n v="5.4951072884965697"/>
    <n v="0"/>
    <n v="3383.0999400233795"/>
  </r>
  <r>
    <s v="STND-61026"/>
    <s v="4100 Venture, L.L.C."/>
    <s v="4100 Venture LLC - 4100 W 76th St - Chicago"/>
    <s v="New Indoor LED Fixtures"/>
    <s v="Indoor Lighting"/>
    <s v="Warehouse"/>
    <n v="0"/>
    <n v="11259.816000000001"/>
    <n v="1.781981"/>
    <x v="0"/>
    <x v="0"/>
    <n v="9.5383441434566993"/>
    <s v="Qty / 1,000"/>
    <m/>
    <s v="Private-Lighting"/>
    <s v="lighting"/>
    <n v="3"/>
    <n v="1"/>
    <s v="Lighting"/>
    <n v="0.91633259480590001"/>
    <n v="1.30467645558681"/>
    <n v="10317.736412316999"/>
    <n v="2.3249086550030298"/>
    <n v="0.71"/>
    <n v="7325.5928527450596"/>
    <n v="1.65068514505215"/>
    <n v="5242"/>
    <n v="1"/>
    <n v="1.22"/>
    <n v="1.0999999999999999E-2"/>
    <n v="0.68"/>
    <n v="13.3536818008394"/>
    <d v="1900-01-08T12:55:13"/>
    <n v="43314"/>
    <n v="2.8024453411319099"/>
    <n v="113.495100535487"/>
    <n v="0"/>
    <n v="69874.025684329099"/>
  </r>
  <r>
    <s v="STND-61026"/>
    <s v="4100 Venture, L.L.C."/>
    <s v="4100 Venture LLC - 4100 W 76th St - Chicago"/>
    <s v="New Indoor LED Fixtures"/>
    <s v="Indoor Lighting"/>
    <s v="Warehouse"/>
    <n v="0"/>
    <n v="14950.183999999999"/>
    <n v="2.3660190000000001"/>
    <x v="0"/>
    <x v="0"/>
    <n v="9.5383441434566993"/>
    <s v="Qty / 1,000"/>
    <m/>
    <s v="Private-Lighting"/>
    <s v="lighting"/>
    <n v="3"/>
    <n v="1"/>
    <s v="Lighting"/>
    <n v="0.91633259480590001"/>
    <n v="1.30467645558681"/>
    <n v="13699.3408975456"/>
    <n v="3.0868892827710401"/>
    <n v="0.71"/>
    <n v="9726.5320372574097"/>
    <n v="2.1916913907674398"/>
    <n v="5242"/>
    <n v="1"/>
    <n v="1.22"/>
    <n v="1.0999999999999999E-2"/>
    <n v="0.68"/>
    <n v="13.3536818008394"/>
    <d v="1900-01-08T12:55:13"/>
    <n v="43314"/>
    <n v="3.7209369368021199"/>
    <n v="150.69274987300199"/>
    <n v="0"/>
    <n v="92775.009893718176"/>
  </r>
  <r>
    <s v="STND-61027"/>
    <s v="Speedway LLC"/>
    <s v="Speedway LLC - 505 Townline Rd - Mundelein"/>
    <s v="LED Channel Sign"/>
    <s v="Outdoor &amp; Garage Lighting"/>
    <s v="Exterior"/>
    <n v="0"/>
    <n v="2000.4"/>
    <n v="0.40799999999999997"/>
    <x v="0"/>
    <x v="0"/>
    <n v="10.1978380583316"/>
    <s v="Qty / 1,000"/>
    <m/>
    <s v="Private-Lighting"/>
    <s v="lighting"/>
    <n v="3"/>
    <n v="1"/>
    <s v="Lighting"/>
    <n v="0.91633259480590001"/>
    <n v="1.30467645558681"/>
    <n v="1833.03172264972"/>
    <n v="0.53230799387941696"/>
    <n v="0.71"/>
    <n v="1301.4525230812999"/>
    <n v="0.37793867565438599"/>
    <n v="4903"/>
    <n v="1"/>
    <n v="1"/>
    <n v="0"/>
    <n v="0"/>
    <n v="14.276973281664301"/>
    <d v="1900-01-09T04:44:53"/>
    <n v="43334"/>
    <n v="0.53230799387941696"/>
    <n v="0"/>
    <n v="0"/>
    <n v="13272.002070990166"/>
  </r>
  <r>
    <s v="STND-61029"/>
    <s v="J.L. Clark LLC"/>
    <s v="J L CLark - 923 23rd Ave - Rockford"/>
    <s v="New Indoor LED Fixtures"/>
    <s v="Indoor Lighting"/>
    <s v="Manufacturing"/>
    <n v="0"/>
    <n v="19670.463"/>
    <n v="3.517862"/>
    <x v="0"/>
    <x v="0"/>
    <n v="10.827197921178"/>
    <s v="Qty / 1,000"/>
    <m/>
    <s v="Private-Lighting"/>
    <s v="lighting"/>
    <n v="3"/>
    <n v="1"/>
    <s v="Lighting"/>
    <n v="0.91633259480590001"/>
    <n v="1.30467645558681"/>
    <n v="18024.686401823401"/>
    <n v="4.5896717254035098"/>
    <n v="0.71"/>
    <n v="12797.5273452946"/>
    <n v="3.2586669250364899"/>
    <n v="4618"/>
    <n v="1.02"/>
    <n v="1.04"/>
    <n v="1.2E-2"/>
    <n v="0.81"/>
    <n v="15.158077089649201"/>
    <d v="1900-01-09T19:51:10"/>
    <n v="43247"/>
    <n v="5.4483282590260096"/>
    <n v="212.05513413909901"/>
    <n v="1"/>
    <n v="138561.36146919231"/>
  </r>
  <r>
    <s v="STND-61030"/>
    <s v="Quest Diagnostics, LLC."/>
    <s v="Quest Diagnostics - 506 E State Parkway - Schaumburg"/>
    <s v="Outdoor &amp; Garage - LED Fixtures"/>
    <s v="Outdoor &amp; Garage Lighting"/>
    <s v="Exterior"/>
    <n v="0"/>
    <n v="46215.678"/>
    <n v="0"/>
    <x v="0"/>
    <x v="0"/>
    <n v="10.1978380583316"/>
    <s v="Qty / 1,000"/>
    <m/>
    <s v="Private-Lighting"/>
    <s v="lighting"/>
    <n v="3"/>
    <n v="1"/>
    <s v="Lighting"/>
    <n v="0.91633259480590001"/>
    <n v="1.30467645558681"/>
    <n v="42348.932142453901"/>
    <n v="0"/>
    <n v="0.71"/>
    <n v="30067.741821142299"/>
    <n v="0"/>
    <n v="4903"/>
    <n v="1"/>
    <n v="1"/>
    <n v="0"/>
    <n v="0"/>
    <n v="14.276973281664301"/>
    <d v="1900-01-09T04:44:53"/>
    <n v="43331"/>
    <n v="0"/>
    <n v="0"/>
    <n v="0"/>
    <n v="306625.96187173366"/>
  </r>
  <r>
    <s v="STND-61030"/>
    <s v="Quest Diagnostics, LLC."/>
    <s v="Quest Diagnostics - 506 E State Parkway - Schaumburg"/>
    <s v="Outdoor &amp; Garage - LED Fixtures"/>
    <s v="Outdoor &amp; Garage Lighting"/>
    <s v="Exterior"/>
    <n v="0"/>
    <n v="1274.78"/>
    <n v="0"/>
    <x v="0"/>
    <x v="0"/>
    <n v="10.1978380583316"/>
    <s v="Qty / 1,000"/>
    <m/>
    <s v="Private-Lighting"/>
    <s v="lighting"/>
    <n v="3"/>
    <n v="1"/>
    <s v="Lighting"/>
    <n v="0.91633259480590001"/>
    <n v="1.30467645558681"/>
    <n v="1168.1224652066601"/>
    <n v="0"/>
    <n v="0.71"/>
    <n v="829.36695029673206"/>
    <n v="0"/>
    <n v="4903"/>
    <n v="1"/>
    <n v="1"/>
    <n v="0"/>
    <n v="0"/>
    <n v="14.276973281664301"/>
    <d v="1900-01-09T04:44:53"/>
    <n v="43331"/>
    <n v="0"/>
    <n v="0"/>
    <n v="0"/>
    <n v="8457.7498500584261"/>
  </r>
  <r>
    <s v="STND-61030"/>
    <s v="Quest Diagnostics, LLC."/>
    <s v="Quest Diagnostics - 506 E State Parkway - Schaumburg"/>
    <s v="Outdoor &amp; Garage - LED Fixtures"/>
    <s v="Outdoor &amp; Garage Lighting"/>
    <s v="Exterior"/>
    <n v="0"/>
    <n v="2824.1280000000002"/>
    <n v="0"/>
    <x v="0"/>
    <x v="0"/>
    <n v="10.1978380583316"/>
    <s v="Qty / 1,000"/>
    <m/>
    <s v="Private-Lighting"/>
    <s v="lighting"/>
    <n v="3"/>
    <n v="1"/>
    <s v="Lighting"/>
    <n v="0.91633259480590001"/>
    <n v="1.30467645558681"/>
    <n v="2587.8405383039999"/>
    <n v="0"/>
    <n v="0.71"/>
    <n v="1837.36678219584"/>
    <n v="0"/>
    <n v="4903"/>
    <n v="1"/>
    <n v="1"/>
    <n v="0"/>
    <n v="0"/>
    <n v="14.276973281664301"/>
    <d v="1900-01-09T04:44:53"/>
    <n v="43331"/>
    <n v="0"/>
    <n v="0"/>
    <n v="0"/>
    <n v="18737.168898591004"/>
  </r>
  <r>
    <s v="STND-61030"/>
    <s v="Quest Diagnostics, LLC."/>
    <s v="Quest Diagnostics - 506 E State Parkway - Schaumburg"/>
    <s v="Outdoor &amp; Garage - LED Fixtures"/>
    <s v="Outdoor &amp; Garage Lighting"/>
    <s v="Exterior"/>
    <n v="0"/>
    <n v="3687.056"/>
    <n v="0"/>
    <x v="0"/>
    <x v="0"/>
    <n v="10.1978380583316"/>
    <s v="Qty / 1,000"/>
    <m/>
    <s v="Private-Lighting"/>
    <s v="lighting"/>
    <n v="3"/>
    <n v="1"/>
    <s v="Lighting"/>
    <n v="0.91633259480590001"/>
    <n v="1.30467645558681"/>
    <n v="3378.5695916746599"/>
    <n v="0"/>
    <n v="0.71"/>
    <n v="2398.7844100890102"/>
    <n v="0"/>
    <n v="4903"/>
    <n v="1"/>
    <n v="1"/>
    <n v="0"/>
    <n v="0"/>
    <n v="14.276973281664301"/>
    <d v="1900-01-09T04:44:53"/>
    <n v="43331"/>
    <n v="0"/>
    <n v="0"/>
    <n v="0"/>
    <n v="24462.414950938222"/>
  </r>
  <r>
    <s v="STND-61030"/>
    <s v="Quest Diagnostics, LLC."/>
    <s v="Quest Diagnostics - 506 E State Parkway - Schaumburg"/>
    <s v="Outdoor &amp; Garage - LED Fixtures"/>
    <s v="Outdoor &amp; Garage Lighting"/>
    <s v="Exterior"/>
    <n v="0"/>
    <n v="534.42700000000002"/>
    <n v="0"/>
    <x v="0"/>
    <x v="0"/>
    <n v="10.1978380583316"/>
    <s v="Qty / 1,000"/>
    <m/>
    <s v="Private-Lighting"/>
    <s v="lighting"/>
    <n v="3"/>
    <n v="1"/>
    <s v="Lighting"/>
    <n v="0.91633259480590001"/>
    <n v="1.30467645558681"/>
    <n v="489.71287964433299"/>
    <n v="0"/>
    <n v="0.71"/>
    <n v="347.69614454747602"/>
    <n v="0"/>
    <n v="4903"/>
    <n v="1"/>
    <n v="1"/>
    <n v="0"/>
    <n v="0"/>
    <n v="14.276973281664301"/>
    <d v="1900-01-09T04:44:53"/>
    <n v="43331"/>
    <n v="0"/>
    <n v="0"/>
    <n v="0"/>
    <n v="3545.7489756014161"/>
  </r>
  <r>
    <s v="STND-61030"/>
    <s v="Quest Diagnostics, LLC."/>
    <s v="Quest Diagnostics - 506 E State Parkway - Schaumburg"/>
    <s v="Outdoor &amp; Garage - LED Fixtures"/>
    <s v="Outdoor &amp; Garage Lighting"/>
    <s v="Exterior"/>
    <n v="0"/>
    <n v="686.42"/>
    <n v="0"/>
    <x v="0"/>
    <x v="0"/>
    <n v="10.1978380583316"/>
    <s v="Qty / 1,000"/>
    <m/>
    <s v="Private-Lighting"/>
    <s v="lighting"/>
    <n v="3"/>
    <n v="1"/>
    <s v="Lighting"/>
    <n v="0.91633259480590001"/>
    <n v="1.30467645558681"/>
    <n v="628.98901972666602"/>
    <n v="0"/>
    <n v="0.71"/>
    <n v="446.58220400593302"/>
    <n v="0"/>
    <n v="4903"/>
    <n v="1"/>
    <n v="1"/>
    <n v="0"/>
    <n v="0"/>
    <n v="14.276973281664301"/>
    <d v="1900-01-09T04:44:53"/>
    <n v="43331"/>
    <n v="0"/>
    <n v="0"/>
    <n v="0"/>
    <n v="4554.1729961853107"/>
  </r>
  <r>
    <s v="STND-61031"/>
    <s v="Liberty Lithographers, Inc."/>
    <s v="Liberty Lithographers Inc - 18625 W Creek Dr - Tinley Park"/>
    <s v="Outdoor &amp; Garage - LED Fixtures"/>
    <s v="Outdoor &amp; Garage Lighting"/>
    <s v="Exterior"/>
    <n v="0"/>
    <n v="27299.903999999999"/>
    <n v="0"/>
    <x v="0"/>
    <x v="0"/>
    <n v="10.1978380583316"/>
    <s v="Qty / 1,000"/>
    <m/>
    <s v="Private-Lighting"/>
    <s v="lighting"/>
    <n v="3"/>
    <n v="1"/>
    <s v="Lighting"/>
    <n v="0.91633259480590001"/>
    <n v="1.30467645558681"/>
    <n v="25015.791870272002"/>
    <n v="0"/>
    <n v="0.71"/>
    <n v="17761.212227893098"/>
    <n v="0"/>
    <n v="4903"/>
    <n v="1"/>
    <n v="1"/>
    <n v="0"/>
    <n v="0"/>
    <n v="14.276973281664301"/>
    <d v="1900-01-09T04:44:53"/>
    <n v="43305"/>
    <n v="0"/>
    <n v="0"/>
    <n v="0"/>
    <n v="181125.96601971283"/>
  </r>
  <r>
    <s v="STND-61031"/>
    <s v="Liberty Lithographers, Inc."/>
    <s v="Liberty Lithographers Inc - 18625 W Creek Dr - Tinley Park"/>
    <s v="Outdoor &amp; Garage - LED Fixtures"/>
    <s v="Outdoor &amp; Garage Lighting"/>
    <s v="Exterior"/>
    <n v="0"/>
    <n v="5697.2860000000001"/>
    <n v="0"/>
    <x v="0"/>
    <x v="0"/>
    <n v="10.1978380583316"/>
    <s v="Qty / 1,000"/>
    <m/>
    <s v="Private-Lighting"/>
    <s v="lighting"/>
    <n v="3"/>
    <n v="1"/>
    <s v="Lighting"/>
    <n v="0.91633259480590001"/>
    <n v="1.30467645558681"/>
    <n v="5220.6088637313296"/>
    <n v="0"/>
    <n v="0.71"/>
    <n v="3706.6322932492399"/>
    <n v="0"/>
    <n v="4903"/>
    <n v="1"/>
    <n v="1"/>
    <n v="0"/>
    <n v="0"/>
    <n v="14.276973281664301"/>
    <d v="1900-01-09T04:44:53"/>
    <n v="43305"/>
    <n v="0"/>
    <n v="0"/>
    <n v="0"/>
    <n v="37799.635868338031"/>
  </r>
  <r>
    <s v="STND-61033"/>
    <s v="School Dist 131 Kane Co"/>
    <s v="Aurora East School District 131 (East Aurora High School) - 500 Tomcat Ln - Aurora"/>
    <s v="New Indoor LED Fixtures"/>
    <s v="Indoor Lighting"/>
    <s v="K-12 School"/>
    <n v="0"/>
    <n v="3513.3130000000001"/>
    <n v="0.95800300000000005"/>
    <x v="0"/>
    <x v="1"/>
    <n v="15"/>
    <s v="Qty / 1,000"/>
    <m/>
    <s v="Public-Lighting"/>
    <s v="lighting"/>
    <n v="1"/>
    <n v="1"/>
    <s v="Lighting"/>
    <n v="0.95625781801464005"/>
    <n v="1.47347312606477"/>
    <n v="3359.6330233824701"/>
    <n v="1.41159167518942"/>
    <n v="0.71"/>
    <n v="2385.3394466015502"/>
    <n v="1.00223008938449"/>
    <n v="2979"/>
    <n v="1.17333333333333"/>
    <n v="1.323"/>
    <n v="2.1333333333333301E-2"/>
    <n v="0.72"/>
    <n v="23.497818059751602"/>
    <d v="1900-01-15T18:49:11"/>
    <n v="43266"/>
    <n v="1.4818926631282301"/>
    <n v="61.084236788772202"/>
    <n v="0"/>
    <n v="35780.091699023251"/>
  </r>
  <r>
    <s v="STND-61033"/>
    <s v="School Dist 131 Kane Co"/>
    <s v="Aurora East School District 131 (East Aurora High School) - 500 Tomcat Ln - Aurora"/>
    <s v="New Indoor LED Fixtures"/>
    <s v="Indoor Lighting"/>
    <s v="K-12 School"/>
    <n v="0"/>
    <n v="19072.273000000001"/>
    <n v="5.2005889999999999"/>
    <x v="0"/>
    <x v="1"/>
    <n v="15"/>
    <s v="Qty / 1,000"/>
    <m/>
    <s v="Public-Lighting"/>
    <s v="lighting"/>
    <n v="1"/>
    <n v="1"/>
    <s v="Lighting"/>
    <n v="0.95625781801464005"/>
    <n v="1.47347312606477"/>
    <n v="18238.010163559498"/>
    <n v="7.66292813120804"/>
    <n v="0.71"/>
    <n v="12948.9872161273"/>
    <n v="5.4406789731577101"/>
    <n v="2979"/>
    <n v="1.17333333333333"/>
    <n v="1.323"/>
    <n v="2.1333333333333301E-2"/>
    <n v="0.72"/>
    <n v="23.497818059751602"/>
    <d v="1900-01-15T18:49:11"/>
    <n v="43266"/>
    <n v="8.04456216008235"/>
    <n v="331.60018479199101"/>
    <n v="0"/>
    <n v="194234.80824190949"/>
  </r>
  <r>
    <s v="STND-61033"/>
    <s v="School Dist 131 Kane Co"/>
    <s v="Aurora East School District 131 (East Aurora High School) - 500 Tomcat Ln - Aurora"/>
    <s v="New Indoor LED Fixtures"/>
    <s v="Indoor Lighting"/>
    <s v="K-12 School"/>
    <n v="0"/>
    <n v="118894.988"/>
    <n v="32.420045000000002"/>
    <x v="0"/>
    <x v="1"/>
    <n v="15"/>
    <s v="Qty / 1,000"/>
    <m/>
    <s v="Public-Lighting"/>
    <s v="lighting"/>
    <n v="1"/>
    <n v="1"/>
    <s v="Lighting"/>
    <n v="0.95625781801464005"/>
    <n v="1.47347312606477"/>
    <n v="113694.261797757"/>
    <n v="47.770065053310397"/>
    <n v="0.71"/>
    <n v="80722.925876407302"/>
    <n v="33.9167461878504"/>
    <n v="2979"/>
    <n v="1.17333333333333"/>
    <n v="1.323"/>
    <n v="2.1333333333333301E-2"/>
    <n v="0.72"/>
    <n v="23.497818059751602"/>
    <d v="1900-01-15T18:49:11"/>
    <n v="43266"/>
    <n v="50.149140267605603"/>
    <n v="2067.1683963228502"/>
    <n v="0"/>
    <n v="1210843.8881461094"/>
  </r>
  <r>
    <s v="STND-61033"/>
    <s v="School Dist 131 Kane Co"/>
    <s v="Aurora East School District 131 (East Aurora High School) - 500 Tomcat Ln - Aurora"/>
    <s v="Occupancy Sensors Plus Daylighting Controls"/>
    <s v="Indoor Lighting"/>
    <s v="K-12 School"/>
    <n v="0"/>
    <n v="13529.67"/>
    <n v="3.0382389999999999"/>
    <x v="0"/>
    <x v="1"/>
    <n v="8"/>
    <s v="Qty / 1,000"/>
    <m/>
    <s v="Public-Lighting"/>
    <s v="lighting"/>
    <n v="1"/>
    <n v="1"/>
    <s v="Lighting"/>
    <n v="0.95625781801464005"/>
    <n v="1.47347312606477"/>
    <n v="12937.852712658099"/>
    <n v="4.4767635170618902"/>
    <n v="0.71"/>
    <n v="9185.8754259872694"/>
    <n v="3.1785020971139399"/>
    <n v="2979"/>
    <n v="1.17333333333333"/>
    <n v="1.323"/>
    <n v="2.1333333333333301E-2"/>
    <n v="0.72"/>
    <n v="23.497818059751602"/>
    <d v="1900-01-15T18:49:11"/>
    <n v="43266"/>
    <n v="4.6997181459035504"/>
    <n v="235.233685684693"/>
    <n v="0"/>
    <n v="73487.003407898155"/>
  </r>
  <r>
    <s v="STND-61034"/>
    <s v="Rock River Disposal Services, Inc"/>
    <s v="Rock River Disposal Services Inc - 4002 S Main St - Rockford"/>
    <s v="New Indoor LED Fixtures"/>
    <s v="Indoor Lighting"/>
    <s v="Garage"/>
    <n v="0"/>
    <n v="12298.016"/>
    <n v="3.3267199999999999"/>
    <x v="0"/>
    <x v="0"/>
    <n v="14.701558365186701"/>
    <s v="Qty / 1,000"/>
    <m/>
    <s v="Private-Lighting"/>
    <s v="lighting"/>
    <n v="3"/>
    <n v="1"/>
    <s v="Lighting"/>
    <n v="0.91633259480590001"/>
    <n v="1.30467645558681"/>
    <n v="11269.072912244499"/>
    <n v="4.3402932583297398"/>
    <n v="0.71"/>
    <n v="8001.0417676935704"/>
    <n v="3.0816082134141198"/>
    <n v="3401"/>
    <n v="1"/>
    <n v="1"/>
    <n v="0"/>
    <n v="0.92"/>
    <n v="20.582181711261399"/>
    <d v="1900-01-13T16:50:15"/>
    <n v="43313"/>
    <n v="4.7177100634018903"/>
    <n v="0"/>
    <n v="0"/>
    <n v="117627.78253004359"/>
  </r>
  <r>
    <s v="STND-61034"/>
    <s v="Rock River Disposal Services, Inc"/>
    <s v="Rock River Disposal Services Inc - 4002 S Main St - Rockford"/>
    <s v="New Indoor LED Fixtures"/>
    <s v="Indoor Lighting"/>
    <s v="Garage"/>
    <n v="0"/>
    <n v="1135.934"/>
    <n v="0.30728"/>
    <x v="0"/>
    <x v="0"/>
    <n v="14.701558365186701"/>
    <s v="Qty / 1,000"/>
    <m/>
    <s v="Private-Lighting"/>
    <s v="lighting"/>
    <n v="3"/>
    <n v="1"/>
    <s v="Lighting"/>
    <n v="0.91633259480590001"/>
    <n v="1.30467645558681"/>
    <n v="1040.8933497482401"/>
    <n v="0.40090098127271401"/>
    <n v="0.71"/>
    <n v="739.03427832125396"/>
    <n v="0.28463969670362699"/>
    <n v="3401"/>
    <n v="1"/>
    <n v="1"/>
    <n v="0"/>
    <n v="0.92"/>
    <n v="20.582181711261399"/>
    <d v="1900-01-13T16:50:15"/>
    <n v="43313"/>
    <n v="0.43576193616599301"/>
    <n v="0"/>
    <n v="0"/>
    <n v="10864.955576613547"/>
  </r>
  <r>
    <s v="STND-61034"/>
    <s v="Rock River Disposal Services, Inc"/>
    <s v="Rock River Disposal Services Inc - 4002 S Main St - Rockford"/>
    <s v="New Indoor LED Fixtures"/>
    <s v="Indoor Lighting"/>
    <s v="Garage"/>
    <n v="0"/>
    <n v="2224.2539999999999"/>
    <n v="0.60167999999999999"/>
    <x v="0"/>
    <x v="0"/>
    <n v="14.701558365186701"/>
    <s v="Qty / 1,000"/>
    <m/>
    <s v="Private-Lighting"/>
    <s v="lighting"/>
    <n v="3"/>
    <n v="1"/>
    <s v="Lighting"/>
    <n v="0.91633259480590001"/>
    <n v="1.30467645558681"/>
    <n v="2038.1564393274"/>
    <n v="0.78499772979746996"/>
    <n v="0.71"/>
    <n v="1447.0910719224601"/>
    <n v="0.55734838815620302"/>
    <n v="3401"/>
    <n v="1"/>
    <n v="1"/>
    <n v="0"/>
    <n v="0.92"/>
    <n v="20.582181711261399"/>
    <d v="1900-01-13T16:50:15"/>
    <n v="43313"/>
    <n v="0.85325840195377101"/>
    <n v="0"/>
    <n v="0"/>
    <n v="21274.493853608634"/>
  </r>
  <r>
    <s v="STND-61036"/>
    <s v="TJX Companies Inc"/>
    <s v="TJX Companies Inc  -  62 Danada Sq West  - Wheaton"/>
    <s v="New Indoor LED Fixtures"/>
    <s v="Indoor Lighting"/>
    <s v="Retail (strip mall)"/>
    <n v="0"/>
    <n v="935.16899999999998"/>
    <n v="0.18684400000000001"/>
    <x v="0"/>
    <x v="0"/>
    <n v="12.215978499877799"/>
    <s v="Qty / 1,000"/>
    <m/>
    <s v="Private-Lighting"/>
    <s v="lighting"/>
    <n v="2"/>
    <n v="1"/>
    <s v="Lighting"/>
    <n v="0.97902139861649395"/>
    <n v="0.93591656730105399"/>
    <n v="915.55046232278801"/>
    <n v="0.17487039510079799"/>
    <n v="0.71"/>
    <n v="650.04082824917896"/>
    <n v="0.124157980521567"/>
    <n v="4093"/>
    <n v="1.1200000000000001"/>
    <n v="1.29"/>
    <n v="1.9E-2"/>
    <n v="0.71"/>
    <n v="17.102369899829"/>
    <d v="1900-01-11T05:11:01"/>
    <n v="43383"/>
    <n v="0.190927388471228"/>
    <n v="15.5316596286901"/>
    <n v="0"/>
    <n v="7940.8847819347275"/>
  </r>
  <r>
    <s v="STND-61036"/>
    <s v="TJX Companies Inc"/>
    <s v="TJX Companies Inc  -  62 Danada Sq West  - Wheaton"/>
    <s v="New Indoor LED Fixtures"/>
    <s v="Indoor Lighting"/>
    <s v="Retail (strip mall)"/>
    <n v="0"/>
    <n v="102364.29300000001"/>
    <n v="20.452047"/>
    <x v="0"/>
    <x v="0"/>
    <n v="12.215978499877799"/>
    <s v="Qty / 1,000"/>
    <m/>
    <s v="Private-Lighting"/>
    <s v="lighting"/>
    <n v="2"/>
    <n v="1"/>
    <s v="Lighting"/>
    <n v="0.97902139861649395"/>
    <n v="0.93591656730105399"/>
    <n v="100216.833301249"/>
    <n v="19.141409622519799"/>
    <n v="0.71"/>
    <n v="71153.951643886496"/>
    <n v="13.590400831989101"/>
    <n v="4093"/>
    <n v="1.1200000000000001"/>
    <n v="1.29"/>
    <n v="1.9E-2"/>
    <n v="0.71"/>
    <n v="17.102369899829"/>
    <d v="1900-01-11T05:11:01"/>
    <n v="43383"/>
    <n v="20.8990169478325"/>
    <n v="1700.1069935033199"/>
    <n v="0"/>
    <n v="869215.14346306201"/>
  </r>
  <r>
    <s v="STND-61036"/>
    <s v="TJX Companies Inc"/>
    <s v="TJX Companies Inc  -  62 Danada Sq West  - Wheaton"/>
    <s v="New Indoor LED Fixtures"/>
    <s v="Indoor Lighting"/>
    <s v="Retail (strip mall)"/>
    <n v="0"/>
    <n v="201.703"/>
    <n v="4.0300000000000002E-2"/>
    <x v="0"/>
    <x v="0"/>
    <n v="12.215978499877799"/>
    <s v="Qty / 1,000"/>
    <m/>
    <s v="Private-Lighting"/>
    <s v="lighting"/>
    <n v="2"/>
    <n v="1"/>
    <s v="Lighting"/>
    <n v="0.97902139861649395"/>
    <n v="0.93591656730105399"/>
    <n v="197.47155316514301"/>
    <n v="3.7717437662232497E-2"/>
    <n v="0.71"/>
    <n v="140.20480274725099"/>
    <n v="2.6779380740184999E-2"/>
    <n v="4093"/>
    <n v="1.1200000000000001"/>
    <n v="1.29"/>
    <n v="1.9E-2"/>
    <n v="0.71"/>
    <n v="17.102369899829"/>
    <d v="1900-01-11T05:11:01"/>
    <n v="43383"/>
    <n v="4.11807377030598E-2"/>
    <n v="3.3499638483372398"/>
    <n v="0"/>
    <n v="1712.738855940026"/>
  </r>
  <r>
    <s v="STND-61036"/>
    <s v="TJX Companies Inc"/>
    <s v="TJX Companies Inc  -  62 Danada Sq West  - Wheaton"/>
    <s v="New Indoor LED Fixtures"/>
    <s v="Indoor Lighting"/>
    <s v="Retail (strip mall)"/>
    <n v="0"/>
    <n v="1063.5250000000001"/>
    <n v="0.21248900000000001"/>
    <x v="0"/>
    <x v="0"/>
    <n v="12.215978499877799"/>
    <s v="Qty / 1,000"/>
    <m/>
    <s v="Private-Lighting"/>
    <s v="lighting"/>
    <n v="2"/>
    <n v="1"/>
    <s v="Lighting"/>
    <n v="0.97902139861649395"/>
    <n v="0.93591656730105399"/>
    <n v="1041.21373296361"/>
    <n v="0.19887197546923399"/>
    <n v="0.71"/>
    <n v="739.26175040416001"/>
    <n v="0.14119910258315599"/>
    <n v="4093"/>
    <n v="1.1200000000000001"/>
    <n v="1.29"/>
    <n v="1.9E-2"/>
    <n v="0.71"/>
    <n v="17.102369899829"/>
    <d v="1900-01-11T05:11:01"/>
    <n v="43383"/>
    <n v="0.21713284798475099"/>
    <n v="17.663447255632601"/>
    <n v="0"/>
    <n v="9030.8056487192462"/>
  </r>
  <r>
    <s v="STND-61036"/>
    <s v="TJX Companies Inc"/>
    <s v="TJX Companies Inc  -  62 Danada Sq West  - Wheaton"/>
    <s v="New Indoor LED Fixtures"/>
    <s v="Indoor Lighting"/>
    <s v="Retail (strip mall)"/>
    <n v="0"/>
    <n v="412.57400000000001"/>
    <n v="8.2431000000000004E-2"/>
    <x v="0"/>
    <x v="0"/>
    <n v="12.215978499877799"/>
    <s v="Qty / 1,000"/>
    <m/>
    <s v="Private-Lighting"/>
    <s v="lighting"/>
    <n v="2"/>
    <n v="1"/>
    <s v="Lighting"/>
    <n v="0.97902139861649395"/>
    <n v="0.93591656730105399"/>
    <n v="403.91877451280101"/>
    <n v="7.7148538559193194E-2"/>
    <n v="0.71"/>
    <n v="286.78232990408901"/>
    <n v="5.4775462377027101E-2"/>
    <n v="4093"/>
    <n v="1.1200000000000001"/>
    <n v="1.29"/>
    <n v="1.9E-2"/>
    <n v="0.71"/>
    <n v="17.102369899829"/>
    <d v="1900-01-11T05:11:01"/>
    <n v="43383"/>
    <n v="8.4232491057094794E-2"/>
    <n v="6.8521934961993001"/>
    <n v="0"/>
    <n v="3503.3267762532132"/>
  </r>
  <r>
    <s v="STND-61036"/>
    <s v="TJX Companies Inc"/>
    <s v="TJX Companies Inc  -  62 Danada Sq West  - Wheaton"/>
    <s v="New Indoor LED Fixtures"/>
    <s v="Indoor Lighting"/>
    <s v="Retail (strip mall)"/>
    <n v="0"/>
    <n v="1320.2380000000001"/>
    <n v="0.26377899999999999"/>
    <x v="0"/>
    <x v="0"/>
    <n v="12.215978499877799"/>
    <s v="Qty / 1,000"/>
    <m/>
    <s v="Private-Lighting"/>
    <s v="lighting"/>
    <n v="2"/>
    <n v="1"/>
    <s v="Lighting"/>
    <n v="0.97902139861649395"/>
    <n v="0.93591656730105399"/>
    <n v="1292.5412532666401"/>
    <n v="0.24687513620610499"/>
    <n v="0.71"/>
    <n v="917.70428981931605"/>
    <n v="0.175281346706334"/>
    <n v="4093"/>
    <n v="1.1200000000000001"/>
    <n v="1.29"/>
    <n v="1.9E-2"/>
    <n v="0.71"/>
    <n v="17.102369899829"/>
    <d v="1900-01-11T05:11:01"/>
    <n v="43383"/>
    <n v="0.269543767011797"/>
    <n v="21.927039117916198"/>
    <n v="0"/>
    <n v="11210.65587367839"/>
  </r>
  <r>
    <s v="STND-61036"/>
    <s v="TJX Companies Inc"/>
    <s v="TJX Companies Inc  -  62 Danada Sq West  - Wheaton"/>
    <s v="New Indoor LED Fixtures"/>
    <s v="Indoor Lighting"/>
    <s v="Retail (strip mall)"/>
    <n v="0"/>
    <n v="4675.8429999999998"/>
    <n v="0.93421799999999999"/>
    <x v="0"/>
    <x v="0"/>
    <n v="12.215978499877799"/>
    <s v="Qty / 1,000"/>
    <m/>
    <s v="Private-Lighting"/>
    <s v="lighting"/>
    <n v="2"/>
    <n v="1"/>
    <s v="Lighting"/>
    <n v="0.97902139861649395"/>
    <n v="0.93591656730105399"/>
    <n v="4577.7503535711403"/>
    <n v="0.87435010367085597"/>
    <n v="0.71"/>
    <n v="3250.2027510355101"/>
    <n v="0.62078857360630801"/>
    <n v="4093"/>
    <n v="1.1200000000000001"/>
    <n v="1.29"/>
    <n v="1.9E-2"/>
    <n v="0.71"/>
    <n v="17.102369899829"/>
    <d v="1900-01-11T05:11:01"/>
    <n v="43383"/>
    <n v="0.95463489864707496"/>
    <n v="77.658264926653302"/>
    <n v="0"/>
    <n v="39704.406926893469"/>
  </r>
  <r>
    <s v="STND-61036"/>
    <s v="TJX Companies Inc"/>
    <s v="TJX Companies Inc  -  62 Danada Sq West  - Wheaton"/>
    <s v="New Indoor LED Fixtures"/>
    <s v="Indoor Lighting"/>
    <s v="Retail (strip mall)"/>
    <n v="0"/>
    <n v="495.089"/>
    <n v="9.8917000000000005E-2"/>
    <x v="0"/>
    <x v="0"/>
    <n v="12.215978499877799"/>
    <s v="Qty / 1,000"/>
    <m/>
    <s v="Private-Lighting"/>
    <s v="lighting"/>
    <n v="2"/>
    <n v="1"/>
    <s v="Lighting"/>
    <n v="0.97902139861649395"/>
    <n v="0.93591656730105399"/>
    <n v="484.70272521964102"/>
    <n v="9.2578059087718295E-2"/>
    <n v="0.71"/>
    <n v="344.13893490594501"/>
    <n v="6.5730421952280002E-2"/>
    <n v="4093"/>
    <n v="1.1200000000000001"/>
    <n v="1.29"/>
    <n v="1.9E-2"/>
    <n v="0.71"/>
    <n v="17.102369899829"/>
    <d v="1900-01-11T05:11:01"/>
    <n v="43383"/>
    <n v="0.10107878489760699"/>
    <n v="8.2226355171189098"/>
    <n v="0"/>
    <n v="4203.9938297818699"/>
  </r>
  <r>
    <s v="STND-61036"/>
    <s v="TJX Companies Inc"/>
    <s v="TJX Companies Inc  -  62 Danada Sq West  - Wheaton"/>
    <s v="New Indoor LED Fixtures"/>
    <s v="Indoor Lighting"/>
    <s v="Retail (strip mall)"/>
    <n v="0"/>
    <n v="13514.103999999999"/>
    <n v="2.7000730000000002"/>
    <x v="0"/>
    <x v="0"/>
    <n v="12.215978499877799"/>
    <s v="Qty / 1,000"/>
    <m/>
    <s v="Private-Lighting"/>
    <s v="lighting"/>
    <n v="2"/>
    <n v="1"/>
    <s v="Lighting"/>
    <n v="0.97902139861649395"/>
    <n v="0.93591656730105399"/>
    <n v="13230.5969991287"/>
    <n v="2.5270430536222599"/>
    <n v="0.71"/>
    <n v="9393.7238693814106"/>
    <n v="1.7942005680718001"/>
    <n v="4093"/>
    <n v="1.1200000000000001"/>
    <n v="1.29"/>
    <n v="1.9E-2"/>
    <n v="0.71"/>
    <n v="17.102369899829"/>
    <d v="1900-01-11T05:11:01"/>
    <n v="43383"/>
    <n v="2.7590818360326002"/>
    <n v="224.447627663791"/>
    <n v="0"/>
    <n v="114753.52882215221"/>
  </r>
  <r>
    <s v="STND-61038"/>
    <s v="School Dist 131 Kane Co"/>
    <s v="Aurora East School District 131 (Edna Rollins Elementary) - 950 Kane St - Aurora"/>
    <s v="New Indoor LED Fixtures"/>
    <s v="Indoor Lighting"/>
    <s v="K-12 School"/>
    <n v="0"/>
    <n v="2927.761"/>
    <n v="0.79833600000000005"/>
    <x v="0"/>
    <x v="1"/>
    <n v="15"/>
    <s v="Qty / 1,000"/>
    <m/>
    <s v="Public-Lighting"/>
    <s v="lighting"/>
    <n v="3"/>
    <n v="1"/>
    <s v="Lighting"/>
    <n v="0.99829244462109001"/>
    <n v="0.987374621353864"/>
    <n v="2922.76168595629"/>
    <n v="0.78825670571315898"/>
    <n v="0.71"/>
    <n v="2075.1607970289601"/>
    <n v="0.55966226105634298"/>
    <n v="2979"/>
    <n v="1.17333333333333"/>
    <n v="1.323"/>
    <n v="2.1333333333333301E-2"/>
    <n v="0.72"/>
    <n v="23.497818059751602"/>
    <d v="1900-01-15T18:49:11"/>
    <n v="43267"/>
    <n v="0.82751396837276203"/>
    <n v="53.141121562841597"/>
    <n v="0"/>
    <n v="31127.411955434403"/>
  </r>
  <r>
    <s v="STND-61038"/>
    <s v="School Dist 131 Kane Co"/>
    <s v="Aurora East School District 131 (Edna Rollins Elementary) - 950 Kane St - Aurora"/>
    <s v="Occupancy Sensors Plus Daylighting Controls"/>
    <s v="Indoor Lighting"/>
    <s v="K-12 School"/>
    <n v="0"/>
    <n v="626.37400000000002"/>
    <n v="0.14065900000000001"/>
    <x v="0"/>
    <x v="1"/>
    <n v="8"/>
    <s v="Qty / 1,000"/>
    <m/>
    <s v="Public-Lighting"/>
    <s v="lighting"/>
    <n v="3"/>
    <n v="1"/>
    <s v="Lighting"/>
    <n v="0.99829244462109001"/>
    <n v="0.987374621353864"/>
    <n v="625.304431707091"/>
    <n v="0.138883126865013"/>
    <n v="0.71"/>
    <n v="443.96614651203498"/>
    <n v="9.8607020074159404E-2"/>
    <n v="2979"/>
    <n v="1.17333333333333"/>
    <n v="1.323"/>
    <n v="2.1333333333333301E-2"/>
    <n v="0.72"/>
    <n v="23.497818059751602"/>
    <d v="1900-01-15T18:49:11"/>
    <n v="43267"/>
    <n v="0.145799872832171"/>
    <n v="11.3691714855835"/>
    <n v="0"/>
    <n v="3551.7291720962799"/>
  </r>
  <r>
    <s v="STND-61039"/>
    <s v="Prospect Heights Park District"/>
    <s v="Prospect Heights Park District - 110 W Camp McDonald Rd - Prospect Heights"/>
    <s v="Outdoor &amp; Garage - LED Fixtures"/>
    <s v="Outdoor &amp; Garage Lighting"/>
    <s v="Exterior"/>
    <n v="0"/>
    <n v="17944.98"/>
    <n v="0"/>
    <x v="0"/>
    <x v="1"/>
    <n v="10.1978380583316"/>
    <s v="Qty / 1,000"/>
    <m/>
    <s v="Public-Lighting"/>
    <s v="lighting"/>
    <n v="3"/>
    <n v="1"/>
    <s v="Lighting"/>
    <n v="0.99829244462109001"/>
    <n v="0.987374621353864"/>
    <n v="17914.337952876602"/>
    <n v="0"/>
    <n v="0.71"/>
    <n v="12719.179946542399"/>
    <n v="0"/>
    <n v="4903"/>
    <n v="1"/>
    <n v="1"/>
    <n v="0"/>
    <n v="0"/>
    <n v="14.276973281664301"/>
    <d v="1900-01-09T04:44:53"/>
    <n v="43313"/>
    <n v="0"/>
    <n v="0"/>
    <n v="0"/>
    <n v="129708.13732961817"/>
  </r>
  <r>
    <s v="STND-61039"/>
    <s v="Prospect Heights Park District"/>
    <s v="Prospect Heights Park District - 110 W Camp McDonald Rd - Prospect Heights"/>
    <s v="Outdoor &amp; Garage - LED Fixtures"/>
    <s v="Outdoor &amp; Garage Lighting"/>
    <s v="Exterior"/>
    <n v="0"/>
    <n v="3530.16"/>
    <n v="0"/>
    <x v="0"/>
    <x v="1"/>
    <n v="10.1978380583316"/>
    <s v="Qty / 1,000"/>
    <m/>
    <s v="Public-Lighting"/>
    <s v="lighting"/>
    <n v="3"/>
    <n v="1"/>
    <s v="Lighting"/>
    <n v="0.99829244462109001"/>
    <n v="0.987374621353864"/>
    <n v="3524.1320563035902"/>
    <n v="0"/>
    <n v="0.71"/>
    <n v="2502.1337599755502"/>
    <n v="0"/>
    <n v="4903"/>
    <n v="1"/>
    <n v="1"/>
    <n v="0"/>
    <n v="0"/>
    <n v="14.276973281664301"/>
    <d v="1900-01-09T04:44:53"/>
    <n v="43313"/>
    <n v="0"/>
    <n v="0"/>
    <n v="0"/>
    <n v="25516.354884515011"/>
  </r>
  <r>
    <s v="STND-61040"/>
    <s v="Kowalis Motor Car, Inc"/>
    <s v="Kowalis Motor Car Inc DBA Lexus of Orland - 8300 W 159th Street - Orland Park"/>
    <s v="New Indoor LED Fixtures"/>
    <s v="Indoor Lighting"/>
    <s v="Retail (mall/dept. store)"/>
    <n v="0"/>
    <n v="1570.652"/>
    <n v="0.31859199999999999"/>
    <x v="0"/>
    <x v="0"/>
    <n v="9.1274187659729797"/>
    <s v="Qty / 1,000"/>
    <m/>
    <s v="Private-Lighting"/>
    <s v="lighting"/>
    <n v="3"/>
    <n v="1"/>
    <s v="Lighting"/>
    <n v="0.91633259480590001"/>
    <n v="1.30467645558681"/>
    <n v="1439.23962269708"/>
    <n v="0.41565948133831199"/>
    <n v="0.71"/>
    <n v="1021.86013211492"/>
    <n v="0.29511823175020102"/>
    <n v="5478"/>
    <n v="1.1200000000000001"/>
    <n v="1.31"/>
    <n v="2.1999999999999999E-2"/>
    <n v="0.95"/>
    <n v="12.7783862723622"/>
    <d v="1900-01-08T03:03:29"/>
    <n v="43316"/>
    <n v="0.33399717263022199"/>
    <n v="28.2707783029783"/>
    <n v="0"/>
    <n v="9326.9453460653494"/>
  </r>
  <r>
    <s v="STND-61041"/>
    <s v="Dewey Academy of Fine Arts"/>
    <s v="Dewey Academy of Fine Arts - 5415 S Union Ave - Chicago"/>
    <s v="Outdoor &amp; Garage - LED Fixtures"/>
    <s v="Outdoor &amp; Garage Lighting"/>
    <s v="Exterior"/>
    <n v="0"/>
    <n v="27849.040000000001"/>
    <n v="0"/>
    <x v="0"/>
    <x v="1"/>
    <n v="10.1978380583316"/>
    <s v="Qty / 1,000"/>
    <m/>
    <s v="Public-Lighting"/>
    <s v="lighting"/>
    <n v="3"/>
    <n v="1"/>
    <s v="Lighting"/>
    <n v="0.99829244462109001"/>
    <n v="0.987374621353864"/>
    <n v="27801.486221950501"/>
    <n v="0"/>
    <n v="0.71"/>
    <n v="19739.055217584901"/>
    <n v="0"/>
    <n v="4903"/>
    <n v="1"/>
    <n v="1"/>
    <n v="0"/>
    <n v="0"/>
    <n v="14.276973281664301"/>
    <d v="1900-01-09T04:44:53"/>
    <n v="43296"/>
    <n v="0"/>
    <n v="0"/>
    <n v="0"/>
    <n v="201295.68853339623"/>
  </r>
  <r>
    <s v="STND-61042"/>
    <s v="Salt Creek Rural Park District"/>
    <s v="Salt Creek Rural Park District - 1200 E Lake Dr - Palatine"/>
    <s v="Outdoor &amp; Garage - LED Fixtures"/>
    <s v="Outdoor &amp; Garage Lighting"/>
    <s v="Exterior"/>
    <n v="0"/>
    <n v="-455.73399999999998"/>
    <n v="-0.12328"/>
    <x v="0"/>
    <x v="1"/>
    <n v="10.1978380583316"/>
    <s v="Qty / 1,000"/>
    <m/>
    <s v="Public-Lighting"/>
    <s v="lighting"/>
    <n v="3"/>
    <n v="1"/>
    <s v="Lighting"/>
    <n v="0.99829244462109001"/>
    <n v="0.987374621353864"/>
    <n v="-454.95580895694798"/>
    <n v="-0.121723543320504"/>
    <n v="0.71"/>
    <n v="-323.01862435943298"/>
    <n v="-8.6423715757558098E-2"/>
    <n v="4903"/>
    <n v="1"/>
    <n v="1"/>
    <n v="0"/>
    <n v="0"/>
    <n v="14.276973281664301"/>
    <d v="1900-01-09T04:44:53"/>
    <n v="43286"/>
    <n v="-0.121723543320504"/>
    <n v="0"/>
    <n v="0"/>
    <n v="-3294.0916210425444"/>
  </r>
  <r>
    <s v="STND-61042"/>
    <s v="Salt Creek Rural Park District"/>
    <s v="Salt Creek Rural Park District - 1200 E Lake Dr - Palatine"/>
    <s v="Outdoor &amp; Garage - LED Fixtures"/>
    <s v="Outdoor &amp; Garage Lighting"/>
    <s v="Exterior"/>
    <n v="0"/>
    <n v="9577.2160000000003"/>
    <n v="2.5907200000000001"/>
    <x v="0"/>
    <x v="1"/>
    <n v="10.1978380583316"/>
    <s v="Qty / 1,000"/>
    <m/>
    <s v="Public-Lighting"/>
    <s v="lighting"/>
    <n v="3"/>
    <n v="1"/>
    <s v="Lighting"/>
    <n v="0.99829244462109001"/>
    <n v="0.987374621353864"/>
    <n v="9560.8623733042205"/>
    <n v="2.5580111790338802"/>
    <n v="0.71"/>
    <n v="6788.212285046"/>
    <n v="1.8161879371140599"/>
    <n v="4903"/>
    <n v="1"/>
    <n v="1"/>
    <n v="0"/>
    <n v="0"/>
    <n v="14.276973281664301"/>
    <d v="1900-01-09T04:44:53"/>
    <n v="43286"/>
    <n v="2.5580111790338802"/>
    <n v="0"/>
    <n v="0"/>
    <n v="69225.089588476214"/>
  </r>
  <r>
    <s v="STND-61042"/>
    <s v="Salt Creek Rural Park District"/>
    <s v="Salt Creek Rural Park District - 1200 E Lake Dr - Palatine"/>
    <s v="Outdoor &amp; Garage - LED Fixtures"/>
    <s v="Outdoor &amp; Garage Lighting"/>
    <s v="Exterior"/>
    <n v="0"/>
    <n v="2206.35"/>
    <n v="0"/>
    <x v="0"/>
    <x v="1"/>
    <n v="10.1978380583316"/>
    <s v="Qty / 1,000"/>
    <m/>
    <s v="Public-Lighting"/>
    <s v="lighting"/>
    <n v="3"/>
    <n v="1"/>
    <s v="Lighting"/>
    <n v="0.99829244462109001"/>
    <n v="0.987374621353864"/>
    <n v="2202.5825351897402"/>
    <n v="0"/>
    <n v="0.71"/>
    <n v="1563.83359998472"/>
    <n v="0"/>
    <n v="4903"/>
    <n v="1"/>
    <n v="1"/>
    <n v="0"/>
    <n v="0"/>
    <n v="14.276973281664301"/>
    <d v="1900-01-09T04:44:53"/>
    <n v="43286"/>
    <n v="0"/>
    <n v="0"/>
    <n v="0"/>
    <n v="15947.721802821892"/>
  </r>
  <r>
    <s v="STND-61042"/>
    <s v="Salt Creek Rural Park District"/>
    <s v="Salt Creek Rural Park District - 1200 E Lake Dr - Palatine"/>
    <s v="Outdoor &amp; Garage - LED Fixtures"/>
    <s v="Outdoor &amp; Garage Lighting"/>
    <s v="Exterior"/>
    <n v="0"/>
    <n v="3942.0120000000002"/>
    <n v="0"/>
    <x v="0"/>
    <x v="1"/>
    <n v="10.1978380583316"/>
    <s v="Qty / 1,000"/>
    <m/>
    <s v="Public-Lighting"/>
    <s v="lighting"/>
    <n v="3"/>
    <n v="1"/>
    <s v="Lighting"/>
    <n v="0.99829244462109001"/>
    <n v="0.987374621353864"/>
    <n v="3935.28079620567"/>
    <n v="0"/>
    <n v="0.71"/>
    <n v="2794.0493653060298"/>
    <n v="0"/>
    <n v="4903"/>
    <n v="1"/>
    <n v="1"/>
    <n v="0"/>
    <n v="0"/>
    <n v="14.276973281664301"/>
    <d v="1900-01-09T04:44:53"/>
    <n v="43286"/>
    <n v="0"/>
    <n v="0"/>
    <n v="0"/>
    <n v="28493.262954375081"/>
  </r>
  <r>
    <s v="STND-61042"/>
    <s v="Salt Creek Rural Park District"/>
    <s v="Salt Creek Rural Park District - 1200 E Lake Dr - Palatine"/>
    <s v="Outdoor &amp; Garage - LED Fixtures"/>
    <s v="Outdoor &amp; Garage Lighting"/>
    <s v="Exterior"/>
    <n v="0"/>
    <n v="7625.0420000000004"/>
    <n v="2.06264"/>
    <x v="0"/>
    <x v="1"/>
    <n v="10.1978380583316"/>
    <s v="Qty / 1,000"/>
    <m/>
    <s v="Public-Lighting"/>
    <s v="lighting"/>
    <n v="3"/>
    <n v="1"/>
    <s v="Lighting"/>
    <n v="0.99829244462109001"/>
    <n v="0.987374621353864"/>
    <n v="7612.0218185184904"/>
    <n v="2.0365983889893302"/>
    <n v="0.71"/>
    <n v="5404.5354911481299"/>
    <n v="1.44598485618243"/>
    <n v="4903"/>
    <n v="1"/>
    <n v="1"/>
    <n v="0"/>
    <n v="0"/>
    <n v="14.276973281664301"/>
    <d v="1900-01-09T04:44:53"/>
    <n v="43286"/>
    <n v="2.0365983889893302"/>
    <n v="0"/>
    <n v="0"/>
    <n v="55114.577719234265"/>
  </r>
  <r>
    <s v="STND-61042"/>
    <s v="Salt Creek Rural Park District"/>
    <s v="Salt Creek Rural Park District - 1200 E Lake Dr - Palatine"/>
    <s v="Outdoor &amp; Garage - LED Fixtures"/>
    <s v="Outdoor &amp; Garage Lighting"/>
    <s v="Exterior"/>
    <n v="0"/>
    <n v="2013.3920000000001"/>
    <n v="0.54464000000000001"/>
    <x v="0"/>
    <x v="1"/>
    <n v="10.1978380583316"/>
    <s v="Qty / 1,000"/>
    <m/>
    <s v="Public-Lighting"/>
    <s v="lighting"/>
    <n v="3"/>
    <n v="1"/>
    <s v="Lighting"/>
    <n v="0.99829244462109001"/>
    <n v="0.987374621353864"/>
    <n v="2009.9540216605501"/>
    <n v="0.53776371377416898"/>
    <n v="0.71"/>
    <n v="1427.06735537899"/>
    <n v="0.38181223677965997"/>
    <n v="4903"/>
    <n v="1"/>
    <n v="1"/>
    <n v="0"/>
    <n v="0"/>
    <n v="14.276973281664301"/>
    <d v="1900-01-09T04:44:53"/>
    <n v="43286"/>
    <n v="0.53776371377416898"/>
    <n v="0"/>
    <n v="0"/>
    <n v="14553.00178848649"/>
  </r>
  <r>
    <s v="STND-61042"/>
    <s v="Salt Creek Rural Park District"/>
    <s v="Salt Creek Rural Park District - 1200 E Lake Dr - Palatine"/>
    <s v="Outdoor &amp; Garage - LED Fixtures"/>
    <s v="Outdoor &amp; Garage Lighting"/>
    <s v="Exterior"/>
    <n v="0"/>
    <n v="380.91199999999998"/>
    <n v="0.10304000000000001"/>
    <x v="0"/>
    <x v="1"/>
    <n v="10.1978380583316"/>
    <s v="Qty / 1,000"/>
    <m/>
    <s v="Public-Lighting"/>
    <s v="lighting"/>
    <n v="3"/>
    <n v="1"/>
    <s v="Lighting"/>
    <n v="0.99829244462109001"/>
    <n v="0.987374621353864"/>
    <n v="380.261571665509"/>
    <n v="0.101739080984302"/>
    <n v="0.71"/>
    <n v="269.98571588251099"/>
    <n v="7.2234747498854501E-2"/>
    <n v="4903"/>
    <n v="1"/>
    <n v="1"/>
    <n v="0"/>
    <n v="0"/>
    <n v="14.276973281664301"/>
    <d v="1900-01-09T04:44:53"/>
    <n v="43286"/>
    <n v="0.101739080984302"/>
    <n v="0"/>
    <n v="0"/>
    <n v="2753.2706086325729"/>
  </r>
  <r>
    <s v="STND-61042"/>
    <s v="Salt Creek Rural Park District"/>
    <s v="Salt Creek Rural Park District - 1200 E Lake Dr - Palatine"/>
    <s v="Outdoor &amp; Garage - LED Fixtures"/>
    <s v="Outdoor &amp; Garage Lighting"/>
    <s v="Exterior"/>
    <n v="0"/>
    <n v="387.714"/>
    <n v="0.10488"/>
    <x v="0"/>
    <x v="1"/>
    <n v="10.1978380583316"/>
    <s v="Qty / 1,000"/>
    <m/>
    <s v="Public-Lighting"/>
    <s v="lighting"/>
    <n v="3"/>
    <n v="1"/>
    <s v="Lighting"/>
    <n v="0.99829244462109001"/>
    <n v="0.987374621353864"/>
    <n v="387.05195687382098"/>
    <n v="0.103555850287593"/>
    <n v="0.71"/>
    <n v="274.806889380413"/>
    <n v="7.3524653704191201E-2"/>
    <n v="4903"/>
    <n v="1"/>
    <n v="1"/>
    <n v="0"/>
    <n v="0"/>
    <n v="14.276973281664301"/>
    <d v="1900-01-09T04:44:53"/>
    <n v="43286"/>
    <n v="0.103555850287593"/>
    <n v="0"/>
    <n v="0"/>
    <n v="2802.4361552152977"/>
  </r>
  <r>
    <s v="STND-61042"/>
    <s v="Salt Creek Rural Park District"/>
    <s v="Salt Creek Rural Park District - 1200 E Lake Dr - Palatine"/>
    <s v="Outdoor &amp; Garage - Occupancy Sensors"/>
    <s v="Outdoor &amp; Garage Lighting"/>
    <s v="Exterior"/>
    <n v="0"/>
    <n v="1725.5309999999999"/>
    <n v="1.62778"/>
    <x v="0"/>
    <x v="1"/>
    <n v="8"/>
    <s v="Qty / 1,000"/>
    <m/>
    <s v="Public-Lighting"/>
    <s v="lighting"/>
    <n v="3"/>
    <n v="1"/>
    <s v="Lighting"/>
    <n v="0.99829244462109001"/>
    <n v="0.987374621353864"/>
    <n v="1722.58456025947"/>
    <n v="1.60722866114739"/>
    <n v="0.71"/>
    <n v="1223.0350377842301"/>
    <n v="1.1411323494146499"/>
    <n v="4903"/>
    <n v="1"/>
    <n v="1"/>
    <n v="0"/>
    <n v="0"/>
    <n v="14.276973281664301"/>
    <d v="1900-01-09T04:44:53"/>
    <n v="43286"/>
    <n v="1.60722866114739"/>
    <n v="0"/>
    <n v="0"/>
    <n v="9784.2803022738408"/>
  </r>
  <r>
    <s v="STND-61043"/>
    <s v="JVM Avant Apartments, LLC"/>
    <s v="JVM Avant Apartments LLC - 450 Warrenville Rd - Lisle"/>
    <s v="Outdoor &amp; Garage - LED Fixtures"/>
    <s v="Outdoor &amp; Garage Lighting"/>
    <s v="Exterior"/>
    <n v="0"/>
    <n v="51996.315000000002"/>
    <n v="0"/>
    <x v="0"/>
    <x v="0"/>
    <n v="10.1978380583316"/>
    <s v="Qty / 1,000"/>
    <m/>
    <s v="Private-Lighting"/>
    <s v="lighting"/>
    <n v="2"/>
    <n v="1"/>
    <s v="Lighting"/>
    <n v="0.97902139861649395"/>
    <n v="0.93591656730105399"/>
    <n v="50905.505034203801"/>
    <n v="0"/>
    <n v="0.71"/>
    <n v="36142.908574284702"/>
    <n v="0"/>
    <n v="4903"/>
    <n v="1"/>
    <n v="1"/>
    <n v="0"/>
    <n v="0"/>
    <n v="14.276973281664301"/>
    <d v="1900-01-09T04:44:53"/>
    <n v="43344"/>
    <n v="0"/>
    <n v="0"/>
    <n v="0"/>
    <n v="368579.52859764005"/>
  </r>
  <r>
    <s v="STND-61043"/>
    <s v="JVM Avant Apartments, LLC"/>
    <s v="JVM Avant Apartments LLC - 450 Warrenville Rd - Lisle"/>
    <s v="Outdoor &amp; Garage - LED Fixtures"/>
    <s v="Outdoor &amp; Garage Lighting"/>
    <s v="Exterior"/>
    <n v="0"/>
    <n v="44063.260999999999"/>
    <n v="0"/>
    <x v="0"/>
    <x v="0"/>
    <n v="10.1978380583316"/>
    <s v="Qty / 1,000"/>
    <m/>
    <s v="Private-Lighting"/>
    <s v="lighting"/>
    <n v="2"/>
    <n v="1"/>
    <s v="Lighting"/>
    <n v="0.97902139861649395"/>
    <n v="0.93591656730105399"/>
    <n v="43138.875411823603"/>
    <n v="0"/>
    <n v="0.71"/>
    <n v="30628.601542394699"/>
    <n v="0"/>
    <n v="4903"/>
    <n v="1"/>
    <n v="1"/>
    <n v="0"/>
    <n v="0"/>
    <n v="14.276973281664301"/>
    <d v="1900-01-09T04:44:53"/>
    <n v="43344"/>
    <n v="0"/>
    <n v="0"/>
    <n v="0"/>
    <n v="312345.51848250662"/>
  </r>
  <r>
    <s v="STND-61043"/>
    <s v="JVM Avant Apartments, LLC"/>
    <s v="JVM Avant Apartments LLC - 450 Warrenville Rd - Lisle"/>
    <s v="Outdoor &amp; Garage - LED Fixtures"/>
    <s v="Outdoor &amp; Garage Lighting"/>
    <s v="Exterior"/>
    <n v="0"/>
    <n v="4378.3789999999999"/>
    <n v="0"/>
    <x v="0"/>
    <x v="0"/>
    <n v="10.1978380583316"/>
    <s v="Qty / 1,000"/>
    <m/>
    <s v="Private-Lighting"/>
    <s v="lighting"/>
    <n v="2"/>
    <n v="1"/>
    <s v="Lighting"/>
    <n v="0.97902139861649395"/>
    <n v="0.93591656730105399"/>
    <n v="4286.5267322530799"/>
    <n v="0"/>
    <n v="0.71"/>
    <n v="3043.4339798996898"/>
    <n v="0"/>
    <n v="4903"/>
    <n v="1"/>
    <n v="1"/>
    <n v="0"/>
    <n v="0"/>
    <n v="14.276973281664301"/>
    <d v="1900-01-09T04:44:53"/>
    <n v="43344"/>
    <n v="0"/>
    <n v="0"/>
    <n v="0"/>
    <n v="31036.446868240666"/>
  </r>
  <r>
    <s v="STND-61043"/>
    <s v="JVM Avant Apartments, LLC"/>
    <s v="JVM Avant Apartments LLC - 450 Warrenville Rd - Lisle"/>
    <s v="Outdoor &amp; Garage - LED Fixtures"/>
    <s v="Outdoor &amp; Garage Lighting"/>
    <s v="Exterior"/>
    <n v="0"/>
    <n v="46951.127999999997"/>
    <n v="0"/>
    <x v="0"/>
    <x v="0"/>
    <n v="10.1978380583316"/>
    <s v="Qty / 1,000"/>
    <m/>
    <s v="Private-Lighting"/>
    <s v="lighting"/>
    <n v="2"/>
    <n v="1"/>
    <s v="Lighting"/>
    <n v="0.97902139861649395"/>
    <n v="0.93591656730105399"/>
    <n v="45966.159001182001"/>
    <n v="0"/>
    <n v="0.71"/>
    <n v="32635.972890839199"/>
    <n v="0"/>
    <n v="4903"/>
    <n v="1"/>
    <n v="1"/>
    <n v="0"/>
    <n v="0"/>
    <n v="14.276973281664301"/>
    <d v="1900-01-09T04:44:53"/>
    <n v="43344"/>
    <n v="0"/>
    <n v="0"/>
    <n v="0"/>
    <n v="332816.36641687836"/>
  </r>
  <r>
    <s v="STND-61044"/>
    <s v="Sandifer Thomas"/>
    <s v="Sandifer Thomas DBA: Direct Thy Path Daycare - 140 Republic Ave - Joliet"/>
    <s v="New Indoor LED Fixtures"/>
    <s v="Indoor Lighting"/>
    <s v="Miscellaneous"/>
    <n v="0"/>
    <n v="19932.991000000002"/>
    <n v="4.2689859999999999"/>
    <x v="0"/>
    <x v="0"/>
    <n v="14.797277300976599"/>
    <s v="Qty / 1,000"/>
    <m/>
    <s v="Private-Lighting"/>
    <s v="lighting"/>
    <n v="3"/>
    <n v="1"/>
    <s v="Lighting"/>
    <n v="0.91633259480590001"/>
    <n v="1.30467645558681"/>
    <n v="18265.249365272601"/>
    <n v="5.5696455234297"/>
    <n v="0.71"/>
    <n v="12968.327049343599"/>
    <n v="3.9544483216350899"/>
    <n v="3379"/>
    <n v="1.0900000000000001"/>
    <n v="1.36"/>
    <n v="2.1999999999999999E-2"/>
    <n v="0.57999999999999996"/>
    <n v="20.7161882213673"/>
    <d v="1900-01-13T19:08:05"/>
    <n v="43259"/>
    <n v="7.0609096392364297"/>
    <n v="368.65640920733802"/>
    <n v="0"/>
    <n v="191895.93147889289"/>
  </r>
  <r>
    <s v="STND-61044"/>
    <s v="Sandifer Thomas"/>
    <s v="Sandifer Thomas DBA: Direct Thy Path Daycare - 140 Republic Ave - Joliet"/>
    <s v="New Indoor LED Fixtures"/>
    <s v="Indoor Lighting"/>
    <s v="Miscellaneous"/>
    <n v="0"/>
    <n v="165.74"/>
    <n v="3.5496E-2"/>
    <x v="0"/>
    <x v="0"/>
    <n v="14.797277300976599"/>
    <s v="Qty / 1,000"/>
    <m/>
    <s v="Private-Lighting"/>
    <s v="lighting"/>
    <n v="3"/>
    <n v="1"/>
    <s v="Lighting"/>
    <n v="0.91633259480590001"/>
    <n v="1.30467645558681"/>
    <n v="151.87296426313"/>
    <n v="4.6310795467509297E-2"/>
    <n v="0.71"/>
    <n v="107.829804626822"/>
    <n v="3.28806647819316E-2"/>
    <n v="3379"/>
    <n v="1.0900000000000001"/>
    <n v="1.36"/>
    <n v="2.1999999999999999E-2"/>
    <n v="0.57999999999999996"/>
    <n v="20.7161882213673"/>
    <d v="1900-01-13T19:08:05"/>
    <n v="43259"/>
    <n v="5.8710440501406301E-2"/>
    <n v="3.06532588420996"/>
    <n v="0"/>
    <n v="1595.5875203732146"/>
  </r>
  <r>
    <s v="STND-61045"/>
    <s v="RMS Properties, Inc."/>
    <s v="RMS Properties Inc - 3400 W 183rd St - Hazel Crest"/>
    <s v="Outdoor &amp; Garage - LED Fixtures"/>
    <s v="Outdoor &amp; Garage Lighting"/>
    <s v="Exterior"/>
    <n v="0"/>
    <n v="46480.44"/>
    <n v="0"/>
    <x v="0"/>
    <x v="0"/>
    <n v="10.1978380583316"/>
    <s v="Qty / 1,000"/>
    <m/>
    <s v="Private-Lighting"/>
    <s v="lighting"/>
    <n v="3"/>
    <n v="1"/>
    <s v="Lighting"/>
    <n v="0.91633259480590001"/>
    <n v="1.30467645558681"/>
    <n v="42591.5421929199"/>
    <n v="0"/>
    <n v="0.71"/>
    <n v="30239.994956973202"/>
    <n v="0"/>
    <n v="4903"/>
    <n v="1"/>
    <n v="1"/>
    <n v="0"/>
    <n v="0"/>
    <n v="14.276973281664301"/>
    <d v="1900-01-09T04:44:53"/>
    <n v="43328"/>
    <n v="0"/>
    <n v="0"/>
    <n v="0"/>
    <n v="308382.57145597698"/>
  </r>
  <r>
    <s v="STND-61045"/>
    <s v="RMS Properties, Inc."/>
    <s v="RMS Properties Inc - 3400 W 183rd St - Hazel Crest"/>
    <s v="Outdoor &amp; Garage - LED Fixtures"/>
    <s v="Outdoor &amp; Garage Lighting"/>
    <s v="Exterior"/>
    <n v="0"/>
    <n v="9413.76"/>
    <n v="0"/>
    <x v="0"/>
    <x v="0"/>
    <n v="10.1978380583316"/>
    <s v="Qty / 1,000"/>
    <m/>
    <s v="Private-Lighting"/>
    <s v="lighting"/>
    <n v="3"/>
    <n v="1"/>
    <s v="Lighting"/>
    <n v="0.91633259480590001"/>
    <n v="1.30467645558681"/>
    <n v="8626.1351276799905"/>
    <n v="0"/>
    <n v="0.71"/>
    <n v="6124.55594065279"/>
    <n v="0"/>
    <n v="4903"/>
    <n v="1"/>
    <n v="1"/>
    <n v="0"/>
    <n v="0"/>
    <n v="14.276973281664301"/>
    <d v="1900-01-09T04:44:53"/>
    <n v="43328"/>
    <n v="0"/>
    <n v="0"/>
    <n v="0"/>
    <n v="62457.229661969912"/>
  </r>
  <r>
    <s v="STND-61046"/>
    <s v="Interstate Chemical Company, Inc."/>
    <s v="Interstate Chemical Company Inc - 24534 W Durkee Road - Channahon"/>
    <s v="Outdoor &amp; Garage - LED Fixtures"/>
    <s v="Outdoor &amp; Garage Lighting"/>
    <s v="Exterior"/>
    <n v="0"/>
    <n v="63322.245000000003"/>
    <n v="0"/>
    <x v="0"/>
    <x v="0"/>
    <n v="10.1978380583316"/>
    <s v="Qty / 1,000"/>
    <m/>
    <s v="Private-Lighting"/>
    <s v="lighting"/>
    <n v="3"/>
    <n v="1"/>
    <s v="Lighting"/>
    <n v="0.91633259480590001"/>
    <n v="1.30467645558681"/>
    <n v="58024.237069784896"/>
    <n v="0"/>
    <n v="0.71"/>
    <n v="41197.208319547302"/>
    <n v="0"/>
    <n v="4903"/>
    <n v="1"/>
    <n v="1"/>
    <n v="0"/>
    <n v="0"/>
    <n v="14.276973281664301"/>
    <d v="1900-01-09T04:44:53"/>
    <n v="43398"/>
    <n v="0"/>
    <n v="0"/>
    <n v="0"/>
    <n v="420122.45889809472"/>
  </r>
  <r>
    <s v="STND-61046"/>
    <s v="Interstate Chemical Company, Inc."/>
    <s v="Interstate Chemical Company Inc - 24534 W Durkee Road - Channahon"/>
    <s v="Outdoor &amp; Garage - LED Fixtures"/>
    <s v="Outdoor &amp; Garage Lighting"/>
    <s v="Exterior"/>
    <n v="0"/>
    <n v="14954.15"/>
    <n v="0"/>
    <x v="0"/>
    <x v="0"/>
    <n v="10.1978380583316"/>
    <s v="Qty / 1,000"/>
    <m/>
    <s v="Private-Lighting"/>
    <s v="lighting"/>
    <n v="3"/>
    <n v="1"/>
    <s v="Lighting"/>
    <n v="0.91633259480590001"/>
    <n v="1.30467645558681"/>
    <n v="13702.9750726166"/>
    <n v="0"/>
    <n v="0.71"/>
    <n v="9729.1123015578196"/>
    <n v="0"/>
    <n v="4903"/>
    <n v="1"/>
    <n v="1"/>
    <n v="0"/>
    <n v="0"/>
    <n v="14.276973281664301"/>
    <d v="1900-01-09T04:44:53"/>
    <n v="43398"/>
    <n v="0"/>
    <n v="0"/>
    <n v="0"/>
    <n v="99215.911702608471"/>
  </r>
  <r>
    <s v="STND-61046"/>
    <s v="Interstate Chemical Company, Inc."/>
    <s v="Interstate Chemical Company Inc - 24534 W Durkee Road - Channahon"/>
    <s v="Outdoor &amp; Garage - LED Fixtures"/>
    <s v="Outdoor &amp; Garage Lighting"/>
    <s v="Exterior"/>
    <n v="0"/>
    <n v="15444.45"/>
    <n v="0"/>
    <x v="0"/>
    <x v="0"/>
    <n v="10.1978380583316"/>
    <s v="Qty / 1,000"/>
    <m/>
    <s v="Private-Lighting"/>
    <s v="lighting"/>
    <n v="3"/>
    <n v="1"/>
    <s v="Lighting"/>
    <n v="0.91633259480590001"/>
    <n v="1.30467645558681"/>
    <n v="14152.252943850001"/>
    <n v="0"/>
    <n v="0.71"/>
    <n v="10048.099590133501"/>
    <n v="0"/>
    <n v="4903"/>
    <n v="1"/>
    <n v="1"/>
    <n v="0"/>
    <n v="0"/>
    <n v="14.276973281664301"/>
    <d v="1900-01-09T04:44:53"/>
    <n v="43398"/>
    <n v="0"/>
    <n v="0"/>
    <n v="0"/>
    <n v="102468.89241416956"/>
  </r>
  <r>
    <s v="STND-61046"/>
    <s v="Interstate Chemical Company, Inc."/>
    <s v="Interstate Chemical Company Inc - 24534 W Durkee Road - Channahon"/>
    <s v="Outdoor &amp; Garage - LED Fixtures"/>
    <s v="Outdoor &amp; Garage Lighting"/>
    <s v="Exterior"/>
    <n v="0"/>
    <n v="9193.125"/>
    <n v="0"/>
    <x v="0"/>
    <x v="0"/>
    <n v="10.1978380583316"/>
    <s v="Qty / 1,000"/>
    <m/>
    <s v="Private-Lighting"/>
    <s v="lighting"/>
    <n v="3"/>
    <n v="1"/>
    <s v="Lighting"/>
    <n v="0.91633259480590001"/>
    <n v="1.30467645558681"/>
    <n v="8423.9600856249908"/>
    <n v="0"/>
    <n v="0.71"/>
    <n v="5981.0116607937398"/>
    <n v="0"/>
    <n v="4903"/>
    <n v="1"/>
    <n v="1"/>
    <n v="0"/>
    <n v="0"/>
    <n v="14.276973281664301"/>
    <d v="1900-01-09T04:44:53"/>
    <n v="43398"/>
    <n v="0"/>
    <n v="0"/>
    <n v="0"/>
    <n v="60993.388341767488"/>
  </r>
  <r>
    <s v="STND-61046"/>
    <s v="Interstate Chemical Company, Inc."/>
    <s v="Interstate Chemical Company Inc - 24534 W Durkee Road - Channahon"/>
    <s v="Outdoor &amp; Garage - LED Fixtures"/>
    <s v="Outdoor &amp; Garage Lighting"/>
    <s v="Exterior"/>
    <n v="0"/>
    <n v="960.98800000000006"/>
    <n v="0"/>
    <x v="0"/>
    <x v="0"/>
    <n v="10.1978380583316"/>
    <s v="Qty / 1,000"/>
    <m/>
    <s v="Private-Lighting"/>
    <s v="lighting"/>
    <n v="3"/>
    <n v="1"/>
    <s v="Lighting"/>
    <n v="0.91633259480590001"/>
    <n v="1.30467645558681"/>
    <n v="880.58462761733199"/>
    <n v="0"/>
    <n v="0.71"/>
    <n v="625.21508560830603"/>
    <n v="0"/>
    <n v="4903"/>
    <n v="1"/>
    <n v="1"/>
    <n v="0"/>
    <n v="0"/>
    <n v="14.276973281664301"/>
    <d v="1900-01-09T04:44:53"/>
    <n v="43398"/>
    <n v="0"/>
    <n v="0"/>
    <n v="0"/>
    <n v="6375.8421946594326"/>
  </r>
  <r>
    <s v="STND-61046"/>
    <s v="Interstate Chemical Company, Inc."/>
    <s v="Interstate Chemical Company Inc - 24534 W Durkee Road - Channahon"/>
    <s v="Outdoor &amp; Garage - LED Fixtures"/>
    <s v="Outdoor &amp; Garage Lighting"/>
    <s v="Exterior"/>
    <n v="0"/>
    <n v="10056.619000000001"/>
    <n v="1.798524"/>
    <x v="0"/>
    <x v="0"/>
    <n v="10.1978380583316"/>
    <s v="Qty / 1,000"/>
    <m/>
    <s v="Private-Lighting"/>
    <s v="lighting"/>
    <n v="3"/>
    <n v="1"/>
    <s v="Lighting"/>
    <n v="0.91633259480590001"/>
    <n v="1.30467645558681"/>
    <n v="9215.2077832443101"/>
    <n v="2.3464919176078101"/>
    <n v="0.71"/>
    <n v="6542.7975261034599"/>
    <n v="1.6660092615015401"/>
    <n v="4903"/>
    <n v="1"/>
    <n v="1"/>
    <n v="0"/>
    <n v="0"/>
    <n v="14.276973281664301"/>
    <d v="1900-01-09T04:44:53"/>
    <n v="43398"/>
    <n v="2.3464919176078101"/>
    <n v="0"/>
    <n v="0"/>
    <n v="66722.389619655703"/>
  </r>
  <r>
    <s v="STND-61046"/>
    <s v="Interstate Chemical Company, Inc."/>
    <s v="Interstate Chemical Company Inc - 24534 W Durkee Road - Channahon"/>
    <s v="Outdoor &amp; Garage - LED Fixtures"/>
    <s v="Outdoor &amp; Garage Lighting"/>
    <s v="Exterior"/>
    <n v="0"/>
    <n v="1055.1210000000001"/>
    <n v="0.188698"/>
    <x v="0"/>
    <x v="0"/>
    <n v="10.1978380583316"/>
    <s v="Qty / 1,000"/>
    <m/>
    <s v="Private-Lighting"/>
    <s v="lighting"/>
    <n v="3"/>
    <n v="1"/>
    <s v="Lighting"/>
    <n v="0.91633259480590001"/>
    <n v="1.30467645558681"/>
    <n v="966.841763764196"/>
    <n v="0.24618983781631901"/>
    <n v="0.71"/>
    <n v="686.45765227257903"/>
    <n v="0.17479478484958699"/>
    <n v="4903"/>
    <n v="1"/>
    <n v="1"/>
    <n v="0"/>
    <n v="0"/>
    <n v="14.276973281664301"/>
    <d v="1900-01-09T04:44:53"/>
    <n v="43398"/>
    <n v="0.24618983781631901"/>
    <n v="0"/>
    <n v="0"/>
    <n v="7000.3839717782657"/>
  </r>
  <r>
    <s v="STND-61049"/>
    <s v="J.L. Clark LLC"/>
    <s v="J L CLark - 923 23rd Ave - Rockford"/>
    <s v="New Indoor LED Fixtures"/>
    <s v="Indoor Lighting"/>
    <s v="Manufacturing"/>
    <n v="0"/>
    <n v="28337.526000000002"/>
    <n v="5.0678780000000003"/>
    <x v="0"/>
    <x v="0"/>
    <n v="10.827197921178"/>
    <s v="Qty / 1,000"/>
    <m/>
    <s v="Private-Lighting"/>
    <s v="lighting"/>
    <n v="3"/>
    <n v="1"/>
    <s v="Lighting"/>
    <n v="0.91633259480590001"/>
    <n v="1.30467645558681"/>
    <n v="25966.5987299597"/>
    <n v="6.6119411063863502"/>
    <n v="0.71"/>
    <n v="18436.285098271401"/>
    <n v="4.6944781855343098"/>
    <n v="4618"/>
    <n v="1.02"/>
    <n v="1.04"/>
    <n v="1.2E-2"/>
    <n v="0.81"/>
    <n v="15.158077089649201"/>
    <d v="1900-01-09T19:51:10"/>
    <n v="43240"/>
    <n v="7.8489329373057402"/>
    <n v="305.48939682305502"/>
    <n v="1"/>
    <n v="199613.30769024906"/>
  </r>
  <r>
    <s v="STND-61050"/>
    <s v="Riverton Cabinet Company"/>
    <s v="Riverton Custom Cabinets - 22000 S Schoolhouse Rd - New Lenox"/>
    <s v="New Indoor LED Fixtures"/>
    <s v="Indoor Lighting"/>
    <s v="Manufacturing"/>
    <n v="0"/>
    <n v="1747.5440000000001"/>
    <n v="0.31252999999999997"/>
    <x v="0"/>
    <x v="0"/>
    <n v="10.827197921178"/>
    <s v="Qty / 1,000"/>
    <m/>
    <s v="Private-Lighting"/>
    <s v="lighting"/>
    <n v="3"/>
    <n v="1"/>
    <s v="Lighting"/>
    <n v="0.91633259480590001"/>
    <n v="1.30467645558681"/>
    <n v="1601.33152805748"/>
    <n v="0.40775053266454497"/>
    <n v="0.71"/>
    <n v="1136.9453849208101"/>
    <n v="0.28950287819182702"/>
    <n v="4618"/>
    <n v="1.02"/>
    <n v="1.04"/>
    <n v="1.2E-2"/>
    <n v="0.81"/>
    <n v="15.158077089649201"/>
    <d v="1900-01-09T19:51:10"/>
    <n v="43280"/>
    <n v="0.484034345518215"/>
    <n v="18.8391944477351"/>
    <n v="0"/>
    <n v="12309.932708107515"/>
  </r>
  <r>
    <s v="STND-61050"/>
    <s v="Riverton Cabinet Company"/>
    <s v="Riverton Custom Cabinets - 22000 S Schoolhouse Rd - New Lenox"/>
    <s v="New Indoor LED Fixtures"/>
    <s v="Indoor Lighting"/>
    <s v="Manufacturing"/>
    <n v="0"/>
    <n v="8148.9229999999998"/>
    <n v="1.457352"/>
    <x v="0"/>
    <x v="0"/>
    <n v="10.827197921178"/>
    <s v="Qty / 1,000"/>
    <m/>
    <s v="Private-Lighting"/>
    <s v="lighting"/>
    <n v="3"/>
    <n v="1"/>
    <s v="Lighting"/>
    <n v="0.91633259480590001"/>
    <n v="1.30467645558681"/>
    <n v="7467.1237574634797"/>
    <n v="1.9013728419023399"/>
    <n v="0.71"/>
    <n v="5301.6578677990701"/>
    <n v="1.34997471775066"/>
    <n v="4618"/>
    <n v="1.02"/>
    <n v="1.04"/>
    <n v="1.2E-2"/>
    <n v="0.81"/>
    <n v="15.158077089649201"/>
    <d v="1900-01-09T19:51:10"/>
    <n v="43280"/>
    <n v="2.2570902681651699"/>
    <n v="87.848514793687997"/>
    <n v="0"/>
    <n v="57402.099045031078"/>
  </r>
  <r>
    <s v="STND-61051"/>
    <s v="Glenbrook High School District 225"/>
    <s v="Glenbrook High School District #225 - 4000 W Lake Ave - Glenview"/>
    <s v="New Indoor LED Fixtures"/>
    <s v="Indoor Lighting"/>
    <s v="K-12 School"/>
    <n v="0"/>
    <n v="30846.056"/>
    <n v="8.4110399999999998"/>
    <x v="0"/>
    <x v="1"/>
    <n v="15"/>
    <s v="Qty / 1,000"/>
    <m/>
    <s v="Public-Lighting"/>
    <s v="lighting"/>
    <n v="3"/>
    <n v="1"/>
    <s v="Lighting"/>
    <n v="0.99829244462109001"/>
    <n v="0.987374621353864"/>
    <n v="30793.3846511591"/>
    <n v="8.3048474351922099"/>
    <n v="0.71"/>
    <n v="21863.303102322901"/>
    <n v="5.89644167898647"/>
    <n v="2979"/>
    <n v="1.17333333333333"/>
    <n v="1.323"/>
    <n v="2.1333333333333301E-2"/>
    <n v="0.72"/>
    <n v="23.497818059751602"/>
    <d v="1900-01-15T18:49:11"/>
    <n v="43270"/>
    <n v="8.7184507382130292"/>
    <n v="559.87972093016504"/>
    <n v="0"/>
    <n v="327949.54653484351"/>
  </r>
  <r>
    <s v="STND-61051"/>
    <s v="Glenbrook High School District 225"/>
    <s v="Glenbrook High School District #225 - 4000 W Lake Ave - Glenview"/>
    <s v="New Indoor LED Fixtures"/>
    <s v="Indoor Lighting"/>
    <s v="K-12 School"/>
    <n v="0"/>
    <n v="19239.574000000001"/>
    <n v="5.2462080000000002"/>
    <x v="0"/>
    <x v="1"/>
    <n v="15"/>
    <s v="Qty / 1,000"/>
    <m/>
    <s v="Public-Lighting"/>
    <s v="lighting"/>
    <n v="3"/>
    <n v="1"/>
    <s v="Lighting"/>
    <n v="0.99829244462109001"/>
    <n v="0.987374621353864"/>
    <n v="19206.721361928401"/>
    <n v="5.1799726375436101"/>
    <n v="0.71"/>
    <n v="13636.7721669691"/>
    <n v="3.67778057265597"/>
    <n v="2979"/>
    <n v="1.17333333333333"/>
    <n v="1.323"/>
    <n v="2.1333333333333301E-2"/>
    <n v="0.72"/>
    <n v="23.497818059751602"/>
    <d v="1900-01-15T18:49:11"/>
    <n v="43270"/>
    <n v="5.4379489350210104"/>
    <n v="349.21311567142499"/>
    <n v="0"/>
    <n v="204551.58250453649"/>
  </r>
  <r>
    <s v="STND-61051"/>
    <s v="Glenbrook High School District 225"/>
    <s v="Glenbrook High School District #225 - 4000 W Lake Ave - Glenview"/>
    <s v="New Indoor LED Fixtures"/>
    <s v="Indoor Lighting"/>
    <s v="K-12 School"/>
    <n v="0"/>
    <n v="1366.289"/>
    <n v="0.37255700000000003"/>
    <x v="0"/>
    <x v="1"/>
    <n v="15"/>
    <s v="Qty / 1,000"/>
    <m/>
    <s v="Public-Lighting"/>
    <s v="lighting"/>
    <n v="3"/>
    <n v="1"/>
    <s v="Lighting"/>
    <n v="0.99829244462109001"/>
    <n v="0.987374621353864"/>
    <n v="1363.9559858689099"/>
    <n v="0.36785332680773197"/>
    <n v="0.71"/>
    <n v="968.40874996692298"/>
    <n v="0.26117586203348903"/>
    <n v="2979"/>
    <n v="1.17333333333333"/>
    <n v="1.323"/>
    <n v="2.1333333333333301E-2"/>
    <n v="0.72"/>
    <n v="23.497818059751602"/>
    <d v="1900-01-15T18:49:11"/>
    <n v="43270"/>
    <n v="0.38617339255031902"/>
    <n v="24.799199743071"/>
    <n v="0"/>
    <n v="14526.131249503846"/>
  </r>
  <r>
    <s v="STND-61052"/>
    <s v="Tri City Foods, Inc"/>
    <s v="Tri City Foods Inc #12324 - 5315 W Touhy Ave - Skokie"/>
    <s v="New Indoor LED Fixtures"/>
    <s v="Indoor Lighting"/>
    <s v="Restaurant"/>
    <n v="0"/>
    <n v="0"/>
    <n v="0"/>
    <x v="0"/>
    <x v="0"/>
    <n v="8.9750493627714896"/>
    <s v="Qty / 1,000"/>
    <m/>
    <s v="Private-Lighting"/>
    <s v="lighting"/>
    <n v="3"/>
    <n v="1"/>
    <s v="Lighting"/>
    <n v="0.91633259480590001"/>
    <n v="1.30467645558681"/>
    <n v="0"/>
    <n v="0"/>
    <n v="0.71"/>
    <n v="0"/>
    <n v="0"/>
    <n v="5571"/>
    <n v="1.17"/>
    <n v="1.31"/>
    <n v="2.1000000000000001E-2"/>
    <n v="0.68"/>
    <n v="12.565069107880101"/>
    <d v="1900-01-07T23:24:04"/>
    <n v="43471"/>
    <n v="0"/>
    <n v="0"/>
    <n v="0"/>
    <n v="0"/>
  </r>
  <r>
    <s v="STND-61052"/>
    <s v="Tri City Foods, Inc"/>
    <s v="Tri City Foods Inc #12324 - 5315 W Touhy Ave - Skokie"/>
    <s v="New Indoor LED Fixtures"/>
    <s v="Indoor Lighting"/>
    <s v="Restaurant"/>
    <n v="0"/>
    <n v="6935.2259999999997"/>
    <n v="0.94781099999999996"/>
    <x v="0"/>
    <x v="0"/>
    <n v="8.9750493627714896"/>
    <s v="Qty / 1,000"/>
    <m/>
    <s v="Private-Lighting"/>
    <s v="lighting"/>
    <n v="3"/>
    <n v="1"/>
    <s v="Lighting"/>
    <n v="0.91633259480590001"/>
    <n v="1.30467645558681"/>
    <n v="6354.9736361453397"/>
    <n v="1.23658669604619"/>
    <n v="0.71"/>
    <n v="4512.0312816631904"/>
    <n v="0.87797655419279297"/>
    <n v="5571"/>
    <n v="1.17"/>
    <n v="1.31"/>
    <n v="2.1000000000000001E-2"/>
    <n v="0.68"/>
    <n v="12.565069107880101"/>
    <d v="1900-01-07T23:24:04"/>
    <n v="43471"/>
    <n v="1.3881754558219399"/>
    <n v="114.063629366711"/>
    <n v="0"/>
    <n v="40495.703479296244"/>
  </r>
  <r>
    <s v="STND-61052"/>
    <s v="Tri City Foods, Inc"/>
    <s v="Tri City Foods Inc #12324 - 5315 W Touhy Ave - Skokie"/>
    <s v="Outdoor &amp; Garage - LED Fixtures"/>
    <s v="Outdoor &amp; Garage Lighting"/>
    <s v="Exterior"/>
    <n v="0"/>
    <n v="5030.4780000000001"/>
    <n v="0"/>
    <x v="0"/>
    <x v="0"/>
    <n v="10.1978380583316"/>
    <s v="Qty / 1,000"/>
    <m/>
    <s v="Private-Lighting"/>
    <s v="lighting"/>
    <n v="3"/>
    <n v="1"/>
    <s v="Lighting"/>
    <n v="0.91633259480590001"/>
    <n v="1.30467645558681"/>
    <n v="4609.5909588539898"/>
    <n v="0"/>
    <n v="0.71"/>
    <n v="3272.8095807863401"/>
    <n v="0"/>
    <n v="4903"/>
    <n v="1"/>
    <n v="1"/>
    <n v="0"/>
    <n v="0"/>
    <n v="14.276973281664301"/>
    <d v="1900-01-09T04:44:53"/>
    <n v="43471"/>
    <n v="0"/>
    <n v="0"/>
    <n v="0"/>
    <n v="33375.582100615225"/>
  </r>
  <r>
    <s v="STND-61052"/>
    <s v="Tri City Foods, Inc"/>
    <s v="Tri City Foods Inc #12324 - 5315 W Touhy Ave - Skokie"/>
    <s v="Outdoor &amp; Garage - LED Fixtures"/>
    <s v="Outdoor &amp; Garage Lighting"/>
    <s v="Exterior"/>
    <n v="0"/>
    <n v="853.12199999999996"/>
    <n v="0"/>
    <x v="0"/>
    <x v="0"/>
    <n v="10.1978380583316"/>
    <s v="Qty / 1,000"/>
    <m/>
    <s v="Private-Lighting"/>
    <s v="lighting"/>
    <n v="3"/>
    <n v="1"/>
    <s v="Lighting"/>
    <n v="0.91633259480590001"/>
    <n v="1.30467645558681"/>
    <n v="781.74349594599903"/>
    <n v="0"/>
    <n v="0.71"/>
    <n v="555.03788212165898"/>
    <n v="0"/>
    <n v="4903"/>
    <n v="1"/>
    <n v="1"/>
    <n v="0"/>
    <n v="0"/>
    <n v="14.276973281664301"/>
    <d v="1900-01-09T04:44:53"/>
    <n v="43471"/>
    <n v="0"/>
    <n v="0"/>
    <n v="0"/>
    <n v="5660.1864381160221"/>
  </r>
  <r>
    <s v="STND-61055"/>
    <s v="H&amp;K Perforating LLC"/>
    <s v="H&amp;K Perforating LLC - 5655 W Fillmore Ave - Chicago"/>
    <s v="Efficient Refrigerated Compressed Air Dryer"/>
    <s v="Compressed Air"/>
    <s v="Manufacturing"/>
    <n v="0"/>
    <n v="1638"/>
    <n v="0.36"/>
    <x v="4"/>
    <x v="0"/>
    <n v="10"/>
    <s v="ΔkWpeak / CF"/>
    <n v="0.95"/>
    <s v="Private-Non-Lighting"/>
    <s v="non_lighting"/>
    <n v="3"/>
    <n v="1"/>
    <s v="Non-Lighting"/>
    <n v="0.98952339343681495"/>
    <n v="0.43468415683807998"/>
    <n v="1620.8393184495001"/>
    <n v="0.156486296461709"/>
    <n v="0.7"/>
    <n v="1134.58752291465"/>
    <n v="0.10954040752319601"/>
    <n v="4618"/>
    <n v="1.02"/>
    <n v="1.04"/>
    <n v="1.2E-2"/>
    <n v="0.81"/>
    <n v="15.158077089649201"/>
    <d v="1900-01-09T19:51:10"/>
    <n v="43374"/>
    <n v="0.16472241732811499"/>
    <n v="0"/>
    <n v="0"/>
    <n v="11345.875229146499"/>
  </r>
  <r>
    <s v="STND-61055"/>
    <s v="H&amp;K Perforating LLC"/>
    <s v="H&amp;K Perforating LLC - 5655 W Fillmore Ave - Chicago"/>
    <s v="Compressed Air - Air Compressor(s) with Integrated VSD &lt;= 150 HP"/>
    <s v="Compressed Air"/>
    <s v="Manufacturing"/>
    <n v="0"/>
    <n v="108945"/>
    <n v="17.475000000000001"/>
    <x v="4"/>
    <x v="0"/>
    <n v="10"/>
    <s v="ΔkWpeak / CF"/>
    <n v="0.95"/>
    <s v="Private-Non-Lighting"/>
    <s v="non_lighting"/>
    <n v="3"/>
    <n v="1"/>
    <s v="Non-Lighting"/>
    <n v="0.98952339343681495"/>
    <n v="0.43468415683807998"/>
    <n v="107803.626097974"/>
    <n v="7.5961056407454599"/>
    <n v="0.7"/>
    <n v="75462.538268581702"/>
    <n v="5.3172739485218203"/>
    <n v="4618"/>
    <n v="1.02"/>
    <n v="1.04"/>
    <n v="1.2E-2"/>
    <n v="0.81"/>
    <n v="15.158077089649201"/>
    <d v="1900-01-09T19:51:10"/>
    <n v="43374"/>
    <n v="7.9959006744689001"/>
    <n v="0"/>
    <n v="0"/>
    <n v="754625.38268581708"/>
  </r>
  <r>
    <s v="STND-61057"/>
    <s v="Morgan Stanley Capital 2007 IQ15 Remic I"/>
    <s v="Morgan Stanley Barber Greene - 12101 Barber Greene Road - DeKalb"/>
    <s v="Outdoor &amp; Garage - LED Fixtures"/>
    <s v="Outdoor &amp; Garage Lighting"/>
    <s v="Exterior"/>
    <n v="0"/>
    <n v="8972.49"/>
    <n v="0"/>
    <x v="0"/>
    <x v="0"/>
    <n v="10.1978380583316"/>
    <s v="Qty / 1,000"/>
    <m/>
    <s v="Private-Lighting"/>
    <s v="lighting"/>
    <n v="2"/>
    <n v="1"/>
    <s v="Lighting"/>
    <n v="0.97902139861649395"/>
    <n v="0.93591656730105399"/>
    <n v="8784.2597088724997"/>
    <n v="0"/>
    <n v="0.71"/>
    <n v="6236.8243932994801"/>
    <n v="0"/>
    <n v="4903"/>
    <n v="1"/>
    <n v="1"/>
    <n v="0"/>
    <n v="0"/>
    <n v="14.276973281664301"/>
    <d v="1900-01-09T04:44:53"/>
    <n v="43301"/>
    <n v="0"/>
    <n v="0"/>
    <n v="0"/>
    <n v="63602.125161120326"/>
  </r>
  <r>
    <s v="STND-61057"/>
    <s v="Morgan Stanley Capital 2007 IQ15 Remic I"/>
    <s v="Morgan Stanley Barber Greene - 12101 Barber Greene Road - DeKalb"/>
    <s v="Outdoor &amp; Garage - LED Fixtures"/>
    <s v="Outdoor &amp; Garage Lighting"/>
    <s v="Exterior"/>
    <n v="0"/>
    <n v="45303.72"/>
    <n v="0"/>
    <x v="0"/>
    <x v="0"/>
    <n v="10.1978380583316"/>
    <s v="Qty / 1,000"/>
    <m/>
    <s v="Private-Lighting"/>
    <s v="lighting"/>
    <n v="2"/>
    <n v="1"/>
    <s v="Lighting"/>
    <n v="0.97902139861649395"/>
    <n v="0.93591656730105399"/>
    <n v="44353.311316929998"/>
    <n v="0"/>
    <n v="0.71"/>
    <n v="31490.8510350203"/>
    <n v="0"/>
    <n v="4903"/>
    <n v="1"/>
    <n v="1"/>
    <n v="0"/>
    <n v="0"/>
    <n v="14.276973281664301"/>
    <d v="1900-01-09T04:44:53"/>
    <n v="43301"/>
    <n v="0"/>
    <n v="0"/>
    <n v="0"/>
    <n v="321138.59917418106"/>
  </r>
  <r>
    <s v="STND-61057"/>
    <s v="Morgan Stanley Capital 2007 IQ15 Remic I"/>
    <s v="Morgan Stanley Barber Greene - 12101 Barber Greene Road - DeKalb"/>
    <s v="Outdoor &amp; Garage - LED Fixtures"/>
    <s v="Outdoor &amp; Garage Lighting"/>
    <s v="Exterior"/>
    <n v="0"/>
    <n v="78251.88"/>
    <n v="0"/>
    <x v="0"/>
    <x v="0"/>
    <n v="10.1978380583316"/>
    <s v="Qty / 1,000"/>
    <m/>
    <s v="Private-Lighting"/>
    <s v="lighting"/>
    <n v="2"/>
    <n v="1"/>
    <s v="Lighting"/>
    <n v="0.97902139861649395"/>
    <n v="0.93591656730105399"/>
    <n v="76610.265001969994"/>
    <n v="0"/>
    <n v="0.71"/>
    <n v="54393.288151398701"/>
    <n v="0"/>
    <n v="4903"/>
    <n v="1"/>
    <n v="1"/>
    <n v="0"/>
    <n v="0"/>
    <n v="14.276973281664301"/>
    <d v="1900-01-09T04:44:53"/>
    <n v="43301"/>
    <n v="0"/>
    <n v="0"/>
    <n v="0"/>
    <n v="554693.94402813097"/>
  </r>
  <r>
    <s v="STND-61057"/>
    <s v="Morgan Stanley Capital 2007 IQ15 Remic I"/>
    <s v="Morgan Stanley Barber Greene - 12101 Barber Greene Road - DeKalb"/>
    <s v="Outdoor &amp; Garage - LED Fixtures"/>
    <s v="Outdoor &amp; Garage Lighting"/>
    <s v="Exterior"/>
    <n v="0"/>
    <n v="67980.095000000001"/>
    <n v="0"/>
    <x v="0"/>
    <x v="0"/>
    <n v="10.1978380583316"/>
    <s v="Qty / 1,000"/>
    <m/>
    <s v="Private-Lighting"/>
    <s v="lighting"/>
    <n v="2"/>
    <n v="1"/>
    <s v="Lighting"/>
    <n v="0.97902139861649395"/>
    <n v="0.93591656730105399"/>
    <n v="66553.967684982097"/>
    <n v="0"/>
    <n v="0.71"/>
    <n v="47253.317056337299"/>
    <n v="0"/>
    <n v="4903"/>
    <n v="1"/>
    <n v="1"/>
    <n v="0"/>
    <n v="0"/>
    <n v="14.276973281664301"/>
    <d v="1900-01-09T04:44:53"/>
    <n v="43301"/>
    <n v="0"/>
    <n v="0"/>
    <n v="0"/>
    <n v="481881.67505952623"/>
  </r>
  <r>
    <s v="STND-61057"/>
    <s v="Morgan Stanley Capital 2007 IQ15 Remic I"/>
    <s v="Morgan Stanley Barber Greene - 12101 Barber Greene Road - DeKalb"/>
    <s v="Outdoor &amp; Garage - LED Fixtures"/>
    <s v="Outdoor &amp; Garage Lighting"/>
    <s v="Exterior"/>
    <n v="0"/>
    <n v="1274.78"/>
    <n v="0"/>
    <x v="0"/>
    <x v="0"/>
    <n v="10.1978380583316"/>
    <s v="Qty / 1,000"/>
    <m/>
    <s v="Private-Lighting"/>
    <s v="lighting"/>
    <n v="2"/>
    <n v="1"/>
    <s v="Lighting"/>
    <n v="0.97902139861649395"/>
    <n v="0.93591656730105399"/>
    <n v="1248.0368985283301"/>
    <n v="0"/>
    <n v="0.71"/>
    <n v="886.10619795511695"/>
    <n v="0"/>
    <n v="4903"/>
    <n v="1"/>
    <n v="1"/>
    <n v="0"/>
    <n v="0"/>
    <n v="14.276973281664301"/>
    <d v="1900-01-09T04:44:53"/>
    <n v="43301"/>
    <n v="0"/>
    <n v="0"/>
    <n v="0"/>
    <n v="9036.3675092302055"/>
  </r>
  <r>
    <s v="STND-61058"/>
    <s v="USF Holland Inc"/>
    <s v="USF Holland Inc - 0 Mound Rd NS 1W of Houbolt - Joliet"/>
    <s v="Outdoor &amp; Garage - LED Fixtures"/>
    <s v="Outdoor &amp; Garage Lighting"/>
    <s v="Exterior"/>
    <n v="0"/>
    <n v="25574.047999999999"/>
    <n v="0"/>
    <x v="0"/>
    <x v="0"/>
    <n v="10.1978380583316"/>
    <s v="Qty / 1,000"/>
    <m/>
    <s v="Private-Lighting"/>
    <s v="lighting"/>
    <n v="3"/>
    <n v="1"/>
    <s v="Lighting"/>
    <n v="0.91633259480590001"/>
    <n v="1.30467645558681"/>
    <n v="23434.333763530602"/>
    <n v="0"/>
    <n v="0.71"/>
    <n v="16638.3769721067"/>
    <n v="0"/>
    <n v="4903"/>
    <n v="1"/>
    <n v="1"/>
    <n v="0"/>
    <n v="0"/>
    <n v="14.276973281664301"/>
    <d v="1900-01-09T04:44:53"/>
    <n v="43262"/>
    <n v="0"/>
    <n v="0"/>
    <n v="0"/>
    <n v="169675.47391501779"/>
  </r>
  <r>
    <s v="STND-61058"/>
    <s v="USF Holland Inc"/>
    <s v="USF Holland Inc - 0 Mound Rd NS 1W of Houbolt - Joliet"/>
    <s v="Photocells Plus Time Clocks"/>
    <s v="Outdoor &amp; Garage Lighting"/>
    <s v="Exterior"/>
    <n v="0"/>
    <n v="2060.16"/>
    <n v="0"/>
    <x v="0"/>
    <x v="0"/>
    <n v="8"/>
    <s v="Qty / 1,000"/>
    <m/>
    <s v="Private-Lighting"/>
    <s v="lighting"/>
    <n v="3"/>
    <n v="1"/>
    <s v="Lighting"/>
    <n v="0.91633259480590001"/>
    <n v="1.30467645558681"/>
    <n v="1887.79175851532"/>
    <n v="0"/>
    <n v="0.71"/>
    <n v="1340.33214854588"/>
    <n v="0"/>
    <n v="4903"/>
    <n v="1"/>
    <n v="1"/>
    <n v="0"/>
    <n v="0"/>
    <n v="14.276973281664301"/>
    <d v="1900-01-09T04:44:53"/>
    <n v="43262"/>
    <n v="0"/>
    <n v="0"/>
    <n v="0"/>
    <n v="10722.65718836704"/>
  </r>
  <r>
    <s v="STND-61060"/>
    <s v="Board of Education of Orland School District Number 135"/>
    <s v="Orland School District 135 - 10959 W 159th St - Orland"/>
    <s v="Outdoor &amp; Garage - LED Fixtures"/>
    <s v="Outdoor &amp; Garage Lighting"/>
    <s v="Exterior"/>
    <n v="0"/>
    <n v="31183.08"/>
    <n v="0"/>
    <x v="0"/>
    <x v="1"/>
    <n v="10.1978380583316"/>
    <s v="Qty / 1,000"/>
    <m/>
    <s v="Public-Lighting"/>
    <s v="lighting"/>
    <n v="3"/>
    <n v="1"/>
    <s v="Lighting"/>
    <n v="0.99829244462109001"/>
    <n v="0.987374621353864"/>
    <n v="31129.833164014999"/>
    <n v="0"/>
    <n v="0.71"/>
    <n v="22102.181546450702"/>
    <n v="0"/>
    <n v="4903"/>
    <n v="1"/>
    <n v="1"/>
    <n v="0"/>
    <n v="0"/>
    <n v="14.276973281664301"/>
    <d v="1900-01-09T04:44:53"/>
    <n v="43283"/>
    <n v="0"/>
    <n v="0"/>
    <n v="0"/>
    <n v="225394.46814654933"/>
  </r>
  <r>
    <s v="STND-61062"/>
    <s v="30 North LaSalle Partners LLC"/>
    <s v="AmTrust Realty Corp  AAF 30 North LaSalle Partners LLC - 30 N LaSalle Ste 1200 - Chicago"/>
    <s v="VSD on HVAC Fan or Pump &lt;= 200 HP"/>
    <s v="Variable Speed Drives"/>
    <s v="Office"/>
    <n v="0"/>
    <n v="155356.071"/>
    <n v="8.8678819999999998"/>
    <x v="6"/>
    <x v="0"/>
    <n v="15"/>
    <s v="ΔkWpeak"/>
    <m/>
    <s v="Private-Non-Lighting"/>
    <s v="non_lighting"/>
    <n v="2"/>
    <n v="1"/>
    <s v="Non-Lighting"/>
    <n v="0.76002432528749297"/>
    <n v="0.465462131779591"/>
    <n v="118074.393041091"/>
    <n v="4.12766326008986"/>
    <n v="0.7"/>
    <n v="82652.075128763594"/>
    <n v="2.8893642820629002"/>
    <n v="2885"/>
    <n v="1.165"/>
    <n v="1.3779999999999999"/>
    <n v="2.5499999999999998E-2"/>
    <n v="0.55000000000000004"/>
    <n v="24.263431542460999"/>
    <d v="1900-01-16T07:56:40"/>
    <n v="43410"/>
    <n v="4.12766326008986"/>
    <n v="0"/>
    <n v="0"/>
    <n v="1239781.1269314538"/>
  </r>
  <r>
    <s v="STND-61062"/>
    <s v="30 North LaSalle Partners LLC"/>
    <s v="AmTrust Realty Corp  AAF 30 North LaSalle Partners LLC - 30 N LaSalle Ste 1200 - Chicago"/>
    <s v="VSD on HVAC Fan or Pump &lt;= 200 HP"/>
    <s v="Variable Speed Drives"/>
    <s v="Office"/>
    <n v="0"/>
    <n v="155356.071"/>
    <n v="8.8678819999999998"/>
    <x v="6"/>
    <x v="0"/>
    <n v="15"/>
    <s v="ΔkWpeak"/>
    <m/>
    <s v="Private-Non-Lighting"/>
    <s v="non_lighting"/>
    <n v="2"/>
    <n v="1"/>
    <s v="Non-Lighting"/>
    <n v="0.76002432528749297"/>
    <n v="0.465462131779591"/>
    <n v="118074.393041091"/>
    <n v="4.12766326008986"/>
    <n v="0.7"/>
    <n v="82652.075128763594"/>
    <n v="2.8893642820629002"/>
    <n v="2885"/>
    <n v="1.165"/>
    <n v="1.3779999999999999"/>
    <n v="2.5499999999999998E-2"/>
    <n v="0.55000000000000004"/>
    <n v="24.263431542460999"/>
    <d v="1900-01-16T07:56:40"/>
    <n v="43410"/>
    <n v="4.12766326008986"/>
    <n v="0"/>
    <n v="0"/>
    <n v="1239781.1269314538"/>
  </r>
  <r>
    <s v="STND-61063"/>
    <s v="7-Eleven Inc"/>
    <s v="7-Eleven Inc - 10759 S Ewing - Chicago"/>
    <s v="LED Refrigerated Display Case Lighting for Open and Closed Cases"/>
    <s v="Refrigeration"/>
    <s v="Miscellaneous (24/7)"/>
    <n v="0"/>
    <n v="3890.7"/>
    <n v="0.46300000000000002"/>
    <x v="2"/>
    <x v="0"/>
    <n v="8.6177180282661094"/>
    <s v="ΔkWpeak / CF"/>
    <n v="0.69"/>
    <s v="Private-Non-Lighting"/>
    <s v="non_lighting"/>
    <n v="3"/>
    <n v="1"/>
    <s v="Non-Lighting"/>
    <n v="0.98952339343681495"/>
    <n v="0.43468415683807998"/>
    <n v="3849.93866684462"/>
    <n v="0.20125876461603101"/>
    <n v="0.7"/>
    <n v="2694.9570667912299"/>
    <n v="0.140881135231222"/>
    <n v="7616"/>
    <n v="1.1100000000000001"/>
    <n v="1.29"/>
    <n v="2.1999999999999999E-2"/>
    <n v="0.76"/>
    <n v="9.1911764705882408"/>
    <d v="1900-01-05T13:33:47"/>
    <n v="43302"/>
    <n v="0.29167936900874097"/>
    <n v="0"/>
    <n v="0"/>
    <n v="23224.380099889935"/>
  </r>
  <r>
    <s v="STND-61063"/>
    <s v="7-Eleven Inc"/>
    <s v="7-Eleven Inc - 10759 S Ewing - Chicago"/>
    <s v="Special Doors with Low/No Anti-Sweat Heaters (ASH)"/>
    <s v="Refrigeration"/>
    <s v="Miscellaneous (24/7)"/>
    <n v="0"/>
    <n v="15340.5"/>
    <n v="1.75"/>
    <x v="2"/>
    <x v="0"/>
    <n v="15"/>
    <s v="ΔkWpeak"/>
    <m/>
    <s v="Private-Non-Lighting"/>
    <s v="non_lighting"/>
    <n v="3"/>
    <n v="1"/>
    <s v="Non-Lighting"/>
    <n v="0.98952339343681495"/>
    <n v="0.43468415683807998"/>
    <n v="15179.7836170175"/>
    <n v="0.76069727446664104"/>
    <n v="0.7"/>
    <n v="10625.848531912199"/>
    <n v="0.53248809212664805"/>
    <n v="7616"/>
    <n v="1.1100000000000001"/>
    <n v="1.29"/>
    <n v="2.1999999999999999E-2"/>
    <n v="0.76"/>
    <n v="9.1911764705882408"/>
    <d v="1900-01-05T13:33:47"/>
    <n v="43302"/>
    <n v="0.76069727446664104"/>
    <n v="0"/>
    <n v="0"/>
    <n v="159387.72797868299"/>
  </r>
  <r>
    <s v="STND-61064"/>
    <s v="Nielsen Enterprises, Inc."/>
    <s v="Nielsen Enterprises Inc - 130 S Milwaukee Ave - Lake Villa"/>
    <s v="New Indoor LED Fixtures"/>
    <s v="Indoor Lighting"/>
    <s v="Retail (mall/dept. store)"/>
    <n v="0"/>
    <n v="8282.7360000000008"/>
    <n v="1.680075"/>
    <x v="0"/>
    <x v="0"/>
    <n v="9.1274187659729797"/>
    <s v="Qty / 1,000"/>
    <m/>
    <s v="Private-Lighting"/>
    <s v="lighting"/>
    <n v="2"/>
    <n v="1"/>
    <s v="Lighting"/>
    <n v="0.97902139861649395"/>
    <n v="0.93591656730105399"/>
    <n v="8108.9757830911803"/>
    <n v="1.5724100268083201"/>
    <n v="0.71"/>
    <n v="5757.3728059947398"/>
    <n v="1.1164111190339101"/>
    <n v="5478"/>
    <n v="1.1200000000000001"/>
    <n v="1.31"/>
    <n v="2.1999999999999999E-2"/>
    <n v="0.95"/>
    <n v="12.7783862723622"/>
    <d v="1900-01-08T03:03:29"/>
    <n v="43301"/>
    <n v="1.2634873658564201"/>
    <n v="159.283452882148"/>
    <n v="0"/>
    <n v="52549.952592138899"/>
  </r>
  <r>
    <s v="STND-61064"/>
    <s v="Nielsen Enterprises, Inc."/>
    <s v="Nielsen Enterprises Inc - 130 S Milwaukee Ave - Lake Villa"/>
    <s v="Retrofit of Existing Indoor Fixtures to LED"/>
    <s v="Indoor Lighting"/>
    <s v="Retail (mall/dept. store)"/>
    <n v="0"/>
    <n v="40677.436999999998"/>
    <n v="8.2510349999999999"/>
    <x v="0"/>
    <x v="0"/>
    <n v="9.1274187659729797"/>
    <s v="Qty / 1,000"/>
    <m/>
    <s v="Private-Lighting"/>
    <s v="lighting"/>
    <n v="2"/>
    <n v="1"/>
    <s v="Lighting"/>
    <n v="0.97902139861649395"/>
    <n v="0.93591656730105399"/>
    <n v="39824.081263874301"/>
    <n v="7.7222803538808504"/>
    <n v="0.71"/>
    <n v="28275.0976973508"/>
    <n v="5.4828190512554"/>
    <n v="5478"/>
    <n v="1.1200000000000001"/>
    <n v="1.31"/>
    <n v="2.1999999999999999E-2"/>
    <n v="0.95"/>
    <n v="12.7783862723622"/>
    <d v="1900-01-08T03:03:29"/>
    <n v="43301"/>
    <n v="6.2051268412059901"/>
    <n v="782.258739111816"/>
    <n v="0"/>
    <n v="258078.6573325191"/>
  </r>
  <r>
    <s v="STND-61064"/>
    <s v="Nielsen Enterprises, Inc."/>
    <s v="Nielsen Enterprises Inc - 130 S Milwaukee Ave - Lake Villa"/>
    <s v="Retrofit of Existing Indoor Fixtures to LED"/>
    <s v="Indoor Lighting"/>
    <s v="Retail (mall/dept. store)"/>
    <n v="0"/>
    <n v="6540.2939999999999"/>
    <n v="1.3266370000000001"/>
    <x v="0"/>
    <x v="0"/>
    <n v="9.1274187659729797"/>
    <s v="Qty / 1,000"/>
    <m/>
    <s v="Private-Lighting"/>
    <s v="lighting"/>
    <n v="2"/>
    <n v="1"/>
    <s v="Lighting"/>
    <n v="0.97902139861649395"/>
    <n v="0.93591656730105399"/>
    <n v="6403.0877792430601"/>
    <n v="1.24162154709457"/>
    <n v="0.71"/>
    <n v="4546.1923232625704"/>
    <n v="0.88155129843714297"/>
    <n v="5478"/>
    <n v="1.1200000000000001"/>
    <n v="1.31"/>
    <n v="2.1999999999999999E-2"/>
    <n v="0.95"/>
    <n v="12.7783862723622"/>
    <d v="1900-01-08T03:03:29"/>
    <n v="43301"/>
    <n v="0.99768706074292302"/>
    <n v="125.77493852084601"/>
    <n v="0"/>
    <n v="41495.001125069088"/>
  </r>
  <r>
    <s v="STND-61064"/>
    <s v="Nielsen Enterprises, Inc."/>
    <s v="Nielsen Enterprises Inc - 130 S Milwaukee Ave - Lake Villa"/>
    <s v="Retrofit of Existing Indoor Fixtures to LED"/>
    <s v="Indoor Lighting"/>
    <s v="Retail (mall/dept. store)"/>
    <n v="0"/>
    <n v="8025.0510000000004"/>
    <n v="1.6278060000000001"/>
    <x v="0"/>
    <x v="0"/>
    <n v="9.1274187659729797"/>
    <s v="Qty / 1,000"/>
    <m/>
    <s v="Private-Lighting"/>
    <s v="lighting"/>
    <n v="2"/>
    <n v="1"/>
    <s v="Lighting"/>
    <n v="0.97902139861649395"/>
    <n v="0.93591656730105399"/>
    <n v="7856.6966539886898"/>
    <n v="1.5234906037520599"/>
    <n v="0.71"/>
    <n v="5578.2546243319703"/>
    <n v="1.08167832866396"/>
    <n v="5478"/>
    <n v="1.1200000000000001"/>
    <n v="1.31"/>
    <n v="2.1999999999999999E-2"/>
    <n v="0.95"/>
    <n v="12.7783862723622"/>
    <d v="1900-01-08T03:03:29"/>
    <n v="43301"/>
    <n v="1.22417887002978"/>
    <n v="154.327969989064"/>
    <n v="0"/>
    <n v="50915.065939503176"/>
  </r>
  <r>
    <s v="STND-61064"/>
    <s v="Nielsen Enterprises, Inc."/>
    <s v="Nielsen Enterprises Inc - 130 S Milwaukee Ave - Lake Villa"/>
    <s v="Retrofit of Existing Indoor Fixtures to LED"/>
    <s v="Indoor Lighting"/>
    <s v="Retail (mall/dept. store)"/>
    <n v="0"/>
    <n v="4797.8519999999999"/>
    <n v="0.97319900000000004"/>
    <x v="0"/>
    <x v="0"/>
    <n v="9.1274187659729797"/>
    <s v="Qty / 1,000"/>
    <m/>
    <s v="Private-Lighting"/>
    <s v="lighting"/>
    <n v="2"/>
    <n v="1"/>
    <s v="Lighting"/>
    <n v="0.97902139861649395"/>
    <n v="0.93591656730105399"/>
    <n v="4697.1997753949399"/>
    <n v="0.91083306738081804"/>
    <n v="0.71"/>
    <n v="3335.0118405304102"/>
    <n v="0.64669147784038095"/>
    <n v="5478"/>
    <n v="1.1200000000000001"/>
    <n v="1.31"/>
    <n v="2.1999999999999999E-2"/>
    <n v="0.95"/>
    <n v="12.7783862723622"/>
    <d v="1900-01-08T03:03:29"/>
    <n v="43301"/>
    <n v="0.73188675562942396"/>
    <n v="92.266424159543504"/>
    <n v="0"/>
    <n v="30440.049657999352"/>
  </r>
  <r>
    <s v="STND-61064"/>
    <s v="Nielsen Enterprises, Inc."/>
    <s v="Nielsen Enterprises Inc - 130 S Milwaukee Ave - Lake Villa"/>
    <s v="Retrofit of Existing Indoor Fixtures to LED"/>
    <s v="Indoor Lighting"/>
    <s v="Retail (mall/dept. store)"/>
    <n v="0"/>
    <n v="7509.6809999999996"/>
    <n v="1.5232680000000001"/>
    <x v="0"/>
    <x v="0"/>
    <n v="9.1274187659729797"/>
    <s v="Qty / 1,000"/>
    <m/>
    <s v="Private-Lighting"/>
    <s v="lighting"/>
    <n v="2"/>
    <n v="1"/>
    <s v="Lighting"/>
    <n v="0.97902139861649395"/>
    <n v="0.93591656730105399"/>
    <n v="7352.1383957837097"/>
    <n v="1.42565175763954"/>
    <n v="0.71"/>
    <n v="5220.0182610064303"/>
    <n v="1.0122127479240699"/>
    <n v="5478"/>
    <n v="1.1200000000000001"/>
    <n v="1.31"/>
    <n v="2.1999999999999999E-2"/>
    <n v="0.95"/>
    <n v="12.7783862723622"/>
    <d v="1900-01-08T03:03:29"/>
    <n v="43301"/>
    <n v="1.14556187837649"/>
    <n v="144.41700420289399"/>
    <n v="0"/>
    <n v="47645.29263423173"/>
  </r>
  <r>
    <s v="STND-61064"/>
    <s v="Nielsen Enterprises, Inc."/>
    <s v="Nielsen Enterprises Inc - 130 S Milwaukee Ave - Lake Villa"/>
    <s v="Retrofit of Existing Indoor Fixtures to LED"/>
    <s v="Indoor Lighting"/>
    <s v="Retail (mall/dept. store)"/>
    <n v="0"/>
    <n v="171.79"/>
    <n v="3.4846000000000002E-2"/>
    <x v="0"/>
    <x v="0"/>
    <n v="9.1274187659729797"/>
    <s v="Qty / 1,000"/>
    <m/>
    <s v="Private-Lighting"/>
    <s v="lighting"/>
    <n v="2"/>
    <n v="1"/>
    <s v="Lighting"/>
    <n v="0.97902139861649395"/>
    <n v="0.93591656730105399"/>
    <n v="168.186086068327"/>
    <n v="3.2612948704172501E-2"/>
    <n v="0.71"/>
    <n v="119.412121108512"/>
    <n v="2.3155193579962499E-2"/>
    <n v="5478"/>
    <n v="1.1200000000000001"/>
    <n v="1.31"/>
    <n v="2.1999999999999999E-2"/>
    <n v="0.95"/>
    <n v="12.7783862723622"/>
    <d v="1900-01-08T03:03:29"/>
    <n v="43301"/>
    <n v="2.6205663884429499E-2"/>
    <n v="3.3036552620564299"/>
    <n v="0"/>
    <n v="1089.9244350904705"/>
  </r>
  <r>
    <s v="STND-61064"/>
    <s v="Nielsen Enterprises, Inc."/>
    <s v="Nielsen Enterprises Inc - 130 S Milwaukee Ave - Lake Villa"/>
    <s v="Retrofit of Existing Indoor Fixtures to LED"/>
    <s v="Indoor Lighting"/>
    <s v="Retail (mall/dept. store)"/>
    <n v="0"/>
    <n v="15185.016"/>
    <n v="3.0801379999999998"/>
    <x v="0"/>
    <x v="0"/>
    <n v="9.1274187659729797"/>
    <s v="Qty / 1,000"/>
    <m/>
    <s v="Private-Lighting"/>
    <s v="lighting"/>
    <n v="2"/>
    <n v="1"/>
    <s v="Lighting"/>
    <n v="0.97902139861649395"/>
    <n v="0.93591656730105399"/>
    <n v="14866.455602333799"/>
    <n v="2.8827521837735302"/>
    <n v="0.71"/>
    <n v="10555.183477656999"/>
    <n v="2.0467540504792101"/>
    <n v="5478"/>
    <n v="1.1200000000000001"/>
    <n v="1.31"/>
    <n v="2.1999999999999999E-2"/>
    <n v="0.95"/>
    <n v="12.7783862723622"/>
    <d v="1900-01-08T03:03:29"/>
    <n v="43301"/>
    <n v="2.3163938800912298"/>
    <n v="292.01966361727199"/>
    <n v="0"/>
    <n v="96341.579752254431"/>
  </r>
  <r>
    <s v="STND-61064"/>
    <s v="Nielsen Enterprises, Inc."/>
    <s v="Nielsen Enterprises Inc - 130 S Milwaukee Ave - Lake Villa"/>
    <s v="Retrofit of Existing Indoor Fixtures to LED"/>
    <s v="Indoor Lighting"/>
    <s v="Retail (mall/dept. store)"/>
    <n v="0"/>
    <n v="957.11599999999999"/>
    <n v="0.19414200000000001"/>
    <x v="0"/>
    <x v="0"/>
    <n v="9.1274187659729797"/>
    <s v="Qty / 1,000"/>
    <m/>
    <s v="Private-Lighting"/>
    <s v="lighting"/>
    <n v="2"/>
    <n v="1"/>
    <s v="Lighting"/>
    <n v="0.97902139861649395"/>
    <n v="0.93591656730105399"/>
    <n v="937.03704495822399"/>
    <n v="0.181700714208961"/>
    <n v="0.71"/>
    <n v="665.29630192033903"/>
    <n v="0.12900750708836201"/>
    <n v="5478"/>
    <n v="1.1200000000000001"/>
    <n v="1.31"/>
    <n v="2.1999999999999999E-2"/>
    <n v="0.95"/>
    <n v="12.7783862723622"/>
    <d v="1900-01-08T03:03:29"/>
    <n v="43301"/>
    <n v="0.14600298449896401"/>
    <n v="18.406084811679399"/>
    <n v="0"/>
    <n v="6072.4379510801282"/>
  </r>
  <r>
    <s v="STND-61064"/>
    <s v="Nielsen Enterprises, Inc."/>
    <s v="Nielsen Enterprises Inc - 130 S Milwaukee Ave - Lake Villa"/>
    <s v="Retrofit of Existing Indoor Fixtures to LED"/>
    <s v="Indoor Lighting"/>
    <s v="Retail (mall/dept. store)"/>
    <n v="0"/>
    <n v="687.16"/>
    <n v="0.13938400000000001"/>
    <x v="0"/>
    <x v="0"/>
    <n v="9.1274187659729797"/>
    <s v="Qty / 1,000"/>
    <m/>
    <s v="Private-Lighting"/>
    <s v="lighting"/>
    <n v="2"/>
    <n v="1"/>
    <s v="Lighting"/>
    <n v="0.97902139861649395"/>
    <n v="0.93591656730105399"/>
    <n v="672.74434427331005"/>
    <n v="0.13045179481669"/>
    <n v="0.71"/>
    <n v="477.64848443404998"/>
    <n v="9.26207743198499E-2"/>
    <n v="5478"/>
    <n v="1.1200000000000001"/>
    <n v="1.31"/>
    <n v="2.1999999999999999E-2"/>
    <n v="0.95"/>
    <n v="12.7783862723622"/>
    <d v="1900-01-08T03:03:29"/>
    <n v="43301"/>
    <n v="0.104822655537718"/>
    <n v="13.2146210482257"/>
    <n v="0"/>
    <n v="4359.6977403619003"/>
  </r>
  <r>
    <s v="STND-61064"/>
    <s v="Nielsen Enterprises, Inc."/>
    <s v="Nielsen Enterprises Inc - 130 S Milwaukee Ave - Lake Villa"/>
    <s v="Retrofit of Existing Indoor Fixtures to LED"/>
    <s v="Indoor Lighting"/>
    <s v="Retail (mall/dept. store)"/>
    <n v="0"/>
    <n v="220.87299999999999"/>
    <n v="4.4802000000000002E-2"/>
    <x v="0"/>
    <x v="0"/>
    <n v="9.1274187659729797"/>
    <s v="Qty / 1,000"/>
    <m/>
    <s v="Private-Lighting"/>
    <s v="lighting"/>
    <n v="2"/>
    <n v="1"/>
    <s v="Lighting"/>
    <n v="0.97902139861649395"/>
    <n v="0.93591656730105399"/>
    <n v="216.239393376621"/>
    <n v="4.1930934048221798E-2"/>
    <n v="0.71"/>
    <n v="153.52996929740101"/>
    <n v="2.97709631742375E-2"/>
    <n v="5478"/>
    <n v="1.1200000000000001"/>
    <n v="1.31"/>
    <n v="2.1999999999999999E-2"/>
    <n v="0.95"/>
    <n v="12.7783862723622"/>
    <d v="1900-01-08T03:03:29"/>
    <n v="43301"/>
    <n v="3.3692996422837899E-2"/>
    <n v="4.2475595127550498"/>
    <n v="0"/>
    <n v="1401.3323229043533"/>
  </r>
  <r>
    <s v="STND-61064"/>
    <s v="Nielsen Enterprises, Inc."/>
    <s v="Nielsen Enterprises Inc - 130 S Milwaukee Ave - Lake Villa"/>
    <s v="New Indoor LED Fixtures"/>
    <s v="Indoor Lighting"/>
    <s v="Retail (mall/dept. store)"/>
    <n v="0"/>
    <n v="17105.383999999998"/>
    <n v="3.4696660000000001"/>
    <x v="0"/>
    <x v="0"/>
    <n v="9.1274187659729797"/>
    <s v="Qty / 1,000"/>
    <m/>
    <s v="Private-Lighting"/>
    <s v="lighting"/>
    <n v="2"/>
    <n v="1"/>
    <s v="Lighting"/>
    <n v="0.97902139861649395"/>
    <n v="0.93591656730105399"/>
    <n v="16746.536967552202"/>
    <n v="3.2473178924011799"/>
    <n v="0.71"/>
    <n v="11890.041246962101"/>
    <n v="2.30559570360484"/>
    <n v="5478"/>
    <n v="1.1200000000000001"/>
    <n v="1.31"/>
    <n v="2.1999999999999999E-2"/>
    <n v="0.95"/>
    <n v="12.7783862723622"/>
    <d v="1900-01-08T03:03:29"/>
    <n v="43301"/>
    <n v="2.6093353896353402"/>
    <n v="328.94983329120402"/>
    <n v="0"/>
    <n v="108525.38560571465"/>
  </r>
  <r>
    <s v="STND-61064"/>
    <s v="Nielsen Enterprises, Inc."/>
    <s v="Nielsen Enterprises Inc - 130 S Milwaukee Ave - Lake Villa"/>
    <s v="New Indoor LED Fixtures"/>
    <s v="Indoor Lighting"/>
    <s v="Retail (mall/dept. store)"/>
    <n v="0"/>
    <n v="24406.462"/>
    <n v="4.9506209999999999"/>
    <x v="0"/>
    <x v="0"/>
    <n v="9.1274187659729797"/>
    <s v="Qty / 1,000"/>
    <m/>
    <s v="Private-Lighting"/>
    <s v="lighting"/>
    <n v="2"/>
    <n v="1"/>
    <s v="Lighting"/>
    <n v="0.97902139861649395"/>
    <n v="0.93591656730105399"/>
    <n v="23894.448562520301"/>
    <n v="4.6333682123285103"/>
    <n v="0.71"/>
    <n v="16965.058479389401"/>
    <n v="3.2896914307532401"/>
    <n v="5478"/>
    <n v="1.1200000000000001"/>
    <n v="1.31"/>
    <n v="2.1999999999999999E-2"/>
    <n v="0.95"/>
    <n v="12.7783862723622"/>
    <d v="1900-01-08T03:03:29"/>
    <n v="43301"/>
    <n v="3.7230761047235901"/>
    <n v="469.35523962093401"/>
    <n v="0"/>
    <n v="154847.19313060783"/>
  </r>
  <r>
    <s v="STND-61064"/>
    <s v="Nielsen Enterprises, Inc."/>
    <s v="Nielsen Enterprises Inc - 130 S Milwaukee Ave - Lake Villa"/>
    <s v="New Indoor LED Fixtures"/>
    <s v="Indoor Lighting"/>
    <s v="Retail (mall/dept. store)"/>
    <n v="0"/>
    <n v="5264.1390000000001"/>
    <n v="1.0677810000000001"/>
    <x v="0"/>
    <x v="0"/>
    <n v="9.1274187659729797"/>
    <s v="Qty / 1,000"/>
    <m/>
    <s v="Private-Lighting"/>
    <s v="lighting"/>
    <n v="2"/>
    <n v="1"/>
    <s v="Lighting"/>
    <n v="0.97902139861649395"/>
    <n v="0.93591656730105399"/>
    <n v="5153.7047262916303"/>
    <n v="0.99935392814928603"/>
    <n v="0.71"/>
    <n v="3659.13035566706"/>
    <n v="0.709541288985993"/>
    <n v="5478"/>
    <n v="1.1200000000000001"/>
    <n v="1.31"/>
    <n v="2.1999999999999999E-2"/>
    <n v="0.95"/>
    <n v="12.7783862723622"/>
    <d v="1900-01-08T03:03:29"/>
    <n v="43301"/>
    <n v="0.80301641474430396"/>
    <n v="101.233485695014"/>
    <n v="0"/>
    <n v="33398.415075456905"/>
  </r>
  <r>
    <s v="STND-61064"/>
    <s v="Nielsen Enterprises, Inc."/>
    <s v="Nielsen Enterprises Inc - 130 S Milwaukee Ave - Lake Villa"/>
    <s v="New Indoor LED Fixtures"/>
    <s v="Indoor Lighting"/>
    <s v="Retail (mall/dept. store)"/>
    <n v="0"/>
    <n v="3018.5970000000002"/>
    <n v="0.612294"/>
    <x v="0"/>
    <x v="0"/>
    <n v="9.1274187659729797"/>
    <s v="Qty / 1,000"/>
    <m/>
    <s v="Private-Lighting"/>
    <s v="lighting"/>
    <n v="2"/>
    <n v="1"/>
    <s v="Lighting"/>
    <n v="0.97902139861649395"/>
    <n v="0.93591656730105399"/>
    <n v="2955.27105679955"/>
    <n v="0.57305609865903095"/>
    <n v="0.71"/>
    <n v="2098.2424503276802"/>
    <n v="0.406869830047912"/>
    <n v="5478"/>
    <n v="1.1200000000000001"/>
    <n v="1.31"/>
    <n v="2.1999999999999999E-2"/>
    <n v="0.95"/>
    <n v="12.7783862723622"/>
    <d v="1900-01-08T03:03:29"/>
    <n v="43301"/>
    <n v="0.460470951112118"/>
    <n v="58.049967187134101"/>
    <n v="0"/>
    <n v="19151.537516681998"/>
  </r>
  <r>
    <s v="STND-61064"/>
    <s v="Nielsen Enterprises, Inc."/>
    <s v="Nielsen Enterprises Inc - 130 S Milwaukee Ave - Lake Villa"/>
    <s v="New Indoor LED Fixtures"/>
    <s v="Indoor Lighting"/>
    <s v="Retail (mall/dept. store)"/>
    <n v="0"/>
    <n v="24848.207999999999"/>
    <n v="5.0402250000000004"/>
    <x v="0"/>
    <x v="0"/>
    <n v="9.1274187659729797"/>
    <s v="Qty / 1,000"/>
    <m/>
    <s v="Private-Lighting"/>
    <s v="lighting"/>
    <n v="2"/>
    <n v="1"/>
    <s v="Lighting"/>
    <n v="0.97902139861649395"/>
    <n v="0.93591656730105399"/>
    <n v="24326.927349273501"/>
    <n v="4.7172300804249501"/>
    <n v="0.71"/>
    <n v="17272.118417984198"/>
    <n v="3.3492333571017201"/>
    <n v="5478"/>
    <n v="1.1200000000000001"/>
    <n v="1.31"/>
    <n v="2.1999999999999999E-2"/>
    <n v="0.95"/>
    <n v="12.7783862723622"/>
    <d v="1900-01-08T03:03:29"/>
    <n v="43301"/>
    <n v="3.7904620975692702"/>
    <n v="477.85035864644402"/>
    <n v="0"/>
    <n v="157649.85777641649"/>
  </r>
  <r>
    <s v="STND-61064"/>
    <s v="Nielsen Enterprises, Inc."/>
    <s v="Nielsen Enterprises Inc - 130 S Milwaukee Ave - Lake Villa"/>
    <s v="New Indoor LED Fixtures"/>
    <s v="Indoor Lighting"/>
    <s v="Retail (mall/dept. store)"/>
    <n v="0"/>
    <n v="3828.4650000000001"/>
    <n v="0.77656800000000004"/>
    <x v="0"/>
    <x v="0"/>
    <n v="9.1274187659729797"/>
    <s v="Qty / 1,000"/>
    <m/>
    <s v="Private-Lighting"/>
    <s v="lighting"/>
    <n v="2"/>
    <n v="1"/>
    <s v="Lighting"/>
    <n v="0.97902139861649395"/>
    <n v="0.93591656730105399"/>
    <n v="3748.1491588542899"/>
    <n v="0.726802856835845"/>
    <n v="0.71"/>
    <n v="2661.1859027865498"/>
    <n v="0.51603002835345002"/>
    <n v="5478"/>
    <n v="1.1200000000000001"/>
    <n v="1.31"/>
    <n v="2.1999999999999999E-2"/>
    <n v="0.95"/>
    <n v="12.7783862723622"/>
    <d v="1900-01-08T03:03:29"/>
    <n v="43301"/>
    <n v="0.58401193799585704"/>
    <n v="73.624358477495093"/>
    <n v="0"/>
    <n v="24289.7581488367"/>
  </r>
  <r>
    <s v="STND-61064"/>
    <s v="Nielsen Enterprises, Inc."/>
    <s v="Nielsen Enterprises Inc - 130 S Milwaukee Ave - Lake Villa"/>
    <s v="New Indoor LED Fixtures"/>
    <s v="Indoor Lighting"/>
    <s v="Retail (mall/dept. store)"/>
    <n v="0"/>
    <n v="957.11599999999999"/>
    <n v="0.19414200000000001"/>
    <x v="0"/>
    <x v="0"/>
    <n v="9.1274187659729797"/>
    <s v="Qty / 1,000"/>
    <m/>
    <s v="Private-Lighting"/>
    <s v="lighting"/>
    <n v="2"/>
    <n v="1"/>
    <s v="Lighting"/>
    <n v="0.97902139861649395"/>
    <n v="0.93591656730105399"/>
    <n v="937.03704495822399"/>
    <n v="0.181700714208961"/>
    <n v="0.71"/>
    <n v="665.29630192033903"/>
    <n v="0.12900750708836201"/>
    <n v="5478"/>
    <n v="1.1200000000000001"/>
    <n v="1.31"/>
    <n v="2.1999999999999999E-2"/>
    <n v="0.95"/>
    <n v="12.7783862723622"/>
    <d v="1900-01-08T03:03:29"/>
    <n v="43301"/>
    <n v="0.14600298449896401"/>
    <n v="18.406084811679399"/>
    <n v="0"/>
    <n v="6072.4379510801282"/>
  </r>
  <r>
    <s v="STND-61064"/>
    <s v="Nielsen Enterprises, Inc."/>
    <s v="Nielsen Enterprises Inc - 130 S Milwaukee Ave - Lake Villa"/>
    <s v="New Indoor LED Fixtures"/>
    <s v="Indoor Lighting"/>
    <s v="Retail (mall/dept. store)"/>
    <n v="0"/>
    <n v="2871.348"/>
    <n v="0.582426"/>
    <x v="0"/>
    <x v="0"/>
    <n v="9.1274187659729797"/>
    <s v="Qty / 1,000"/>
    <m/>
    <s v="Private-Lighting"/>
    <s v="lighting"/>
    <n v="2"/>
    <n v="1"/>
    <s v="Lighting"/>
    <n v="0.97902139861649395"/>
    <n v="0.93591656730105399"/>
    <n v="2811.1111348746699"/>
    <n v="0.54510214262688395"/>
    <n v="0.71"/>
    <n v="1995.8889057610199"/>
    <n v="0.38702252126508702"/>
    <n v="5478"/>
    <n v="1.1200000000000001"/>
    <n v="1.31"/>
    <n v="2.1999999999999999E-2"/>
    <n v="0.95"/>
    <n v="12.7783862723622"/>
    <d v="1900-01-08T03:03:29"/>
    <n v="43301"/>
    <n v="0.43800895349689301"/>
    <n v="55.218254435038197"/>
    <n v="0"/>
    <n v="18217.313853240408"/>
  </r>
  <r>
    <s v="STND-61064"/>
    <s v="Nielsen Enterprises, Inc."/>
    <s v="Nielsen Enterprises Inc - 130 S Milwaukee Ave - Lake Villa"/>
    <s v="New Indoor LED Fixtures"/>
    <s v="Indoor Lighting"/>
    <s v="Retail (mall/dept. store)"/>
    <n v="0"/>
    <n v="55659.985999999997"/>
    <n v="11.290103999999999"/>
    <x v="0"/>
    <x v="0"/>
    <n v="9.1274187659729797"/>
    <s v="Qty / 1,000"/>
    <m/>
    <s v="Private-Lighting"/>
    <s v="lighting"/>
    <n v="2"/>
    <n v="1"/>
    <s v="Lighting"/>
    <n v="0.97902139861649395"/>
    <n v="0.93591656730105399"/>
    <n v="54492.317340694397"/>
    <n v="10.566595380151901"/>
    <n v="0.71"/>
    <n v="38689.545311893096"/>
    <n v="7.5022827199078499"/>
    <n v="5478"/>
    <n v="1.1200000000000001"/>
    <n v="1.31"/>
    <n v="2.1999999999999999E-2"/>
    <n v="0.95"/>
    <n v="12.7783862723622"/>
    <d v="1900-01-08T03:03:29"/>
    <n v="43301"/>
    <n v="8.4906350985551597"/>
    <n v="1070.3848049065"/>
    <n v="0"/>
    <n v="353135.68192673498"/>
  </r>
  <r>
    <s v="STND-61064"/>
    <s v="Nielsen Enterprises, Inc."/>
    <s v="Nielsen Enterprises Inc - 130 S Milwaukee Ave - Lake Villa"/>
    <s v="New Indoor LED Fixtures"/>
    <s v="Indoor Lighting"/>
    <s v="Retail (mall/dept. store)"/>
    <n v="0"/>
    <n v="26228.664000000001"/>
    <n v="5.3202379999999998"/>
    <x v="0"/>
    <x v="0"/>
    <n v="9.1274187659729797"/>
    <s v="Qty / 1,000"/>
    <m/>
    <s v="Private-Lighting"/>
    <s v="lighting"/>
    <n v="2"/>
    <n v="1"/>
    <s v="Lighting"/>
    <n v="0.97902139861649395"/>
    <n v="0.93591656730105399"/>
    <n v="25678.423313122101"/>
    <n v="4.9792988861846199"/>
    <n v="0.71"/>
    <n v="18231.680552316699"/>
    <n v="3.5353022091910802"/>
    <n v="5478"/>
    <n v="1.1200000000000001"/>
    <n v="1.31"/>
    <n v="2.1999999999999999E-2"/>
    <n v="0.95"/>
    <n v="12.7783862723622"/>
    <d v="1900-01-08T03:03:29"/>
    <n v="43301"/>
    <n v="4.0010437012331197"/>
    <n v="504.397600793469"/>
    <n v="0"/>
    <n v="166408.18320844005"/>
  </r>
  <r>
    <s v="STND-61064"/>
    <s v="Nielsen Enterprises, Inc."/>
    <s v="Nielsen Enterprises Inc - 130 S Milwaukee Ave - Lake Villa"/>
    <s v="New Indoor LED Fixtures"/>
    <s v="Indoor Lighting"/>
    <s v="Retail (mall/dept. store)"/>
    <n v="0"/>
    <n v="1914.232"/>
    <n v="0.38828400000000002"/>
    <x v="0"/>
    <x v="0"/>
    <n v="9.1274187659729797"/>
    <s v="Qty / 1,000"/>
    <m/>
    <s v="Private-Lighting"/>
    <s v="lighting"/>
    <n v="2"/>
    <n v="1"/>
    <s v="Lighting"/>
    <n v="0.97902139861649395"/>
    <n v="0.93591656730105399"/>
    <n v="1874.07408991645"/>
    <n v="0.363401428417922"/>
    <n v="0.71"/>
    <n v="1330.5926038406801"/>
    <n v="0.25801501417672501"/>
    <n v="5478"/>
    <n v="1.1200000000000001"/>
    <n v="1.31"/>
    <n v="2.1999999999999999E-2"/>
    <n v="0.95"/>
    <n v="12.7783862723622"/>
    <d v="1900-01-08T03:03:29"/>
    <n v="43301"/>
    <n v="0.29200596899792902"/>
    <n v="36.812169623358798"/>
    <n v="0"/>
    <n v="12144.875902160275"/>
  </r>
  <r>
    <s v="STND-61064"/>
    <s v="Nielsen Enterprises, Inc."/>
    <s v="Nielsen Enterprises Inc - 130 S Milwaukee Ave - Lake Villa"/>
    <s v="Retrofit of Existing Indoor Fixtures to LED"/>
    <s v="Indoor Lighting"/>
    <s v="Retail (mall/dept. store)"/>
    <n v="0"/>
    <n v="773.05499999999995"/>
    <n v="0.156807"/>
    <x v="0"/>
    <x v="0"/>
    <n v="9.1274187659729797"/>
    <s v="Qty / 1,000"/>
    <m/>
    <s v="Private-Lighting"/>
    <s v="lighting"/>
    <n v="2"/>
    <n v="1"/>
    <s v="Lighting"/>
    <n v="0.97902139861649395"/>
    <n v="0.93591656730105399"/>
    <n v="756.83738730747302"/>
    <n v="0.14675826916877599"/>
    <n v="0.71"/>
    <n v="537.35454498830597"/>
    <n v="0.104198371109831"/>
    <n v="5478"/>
    <n v="1.1200000000000001"/>
    <n v="1.31"/>
    <n v="2.1999999999999999E-2"/>
    <n v="0.95"/>
    <n v="12.7783862723622"/>
    <d v="1900-01-08T03:03:29"/>
    <n v="43301"/>
    <n v="0.11792548747993301"/>
    <n v="14.866448679253899"/>
    <n v="0"/>
    <n v="4904.6599579071353"/>
  </r>
  <r>
    <s v="STND-61064"/>
    <s v="Nielsen Enterprises, Inc."/>
    <s v="Nielsen Enterprises Inc - 130 S Milwaukee Ave - Lake Villa"/>
    <s v="Retrofit of Existing Indoor Fixtures to LED"/>
    <s v="Indoor Lighting"/>
    <s v="Retail (mall/dept. store)"/>
    <n v="0"/>
    <n v="3828.4650000000001"/>
    <n v="0.77656800000000004"/>
    <x v="0"/>
    <x v="0"/>
    <n v="9.1274187659729797"/>
    <s v="Qty / 1,000"/>
    <m/>
    <s v="Private-Lighting"/>
    <s v="lighting"/>
    <n v="2"/>
    <n v="1"/>
    <s v="Lighting"/>
    <n v="0.97902139861649395"/>
    <n v="0.93591656730105399"/>
    <n v="3748.1491588542899"/>
    <n v="0.726802856835845"/>
    <n v="0.71"/>
    <n v="2661.1859027865498"/>
    <n v="0.51603002835345002"/>
    <n v="5478"/>
    <n v="1.1200000000000001"/>
    <n v="1.31"/>
    <n v="2.1999999999999999E-2"/>
    <n v="0.95"/>
    <n v="12.7783862723622"/>
    <d v="1900-01-08T03:03:29"/>
    <n v="43301"/>
    <n v="0.58401193799585704"/>
    <n v="73.624358477495093"/>
    <n v="0"/>
    <n v="24289.7581488367"/>
  </r>
  <r>
    <s v="STND-61065"/>
    <s v="Bloomingdale School District 13"/>
    <s v="Bloomingdale School District 13 - 149 Fairfield Way - Bloomingdale"/>
    <s v="Outdoor &amp; Garage - LED Fixtures"/>
    <s v="Outdoor &amp; Garage Lighting"/>
    <s v="Exterior"/>
    <n v="0"/>
    <n v="11620.11"/>
    <n v="0"/>
    <x v="0"/>
    <x v="1"/>
    <n v="10.1978380583316"/>
    <s v="Qty / 1,000"/>
    <m/>
    <s v="Public-Lighting"/>
    <s v="lighting"/>
    <n v="3"/>
    <n v="1"/>
    <s v="Lighting"/>
    <n v="0.99829244462109001"/>
    <n v="0.987374621353864"/>
    <n v="11600.268018666"/>
    <n v="0"/>
    <n v="0.71"/>
    <n v="8236.1902932528392"/>
    <n v="0"/>
    <n v="4903"/>
    <n v="1"/>
    <n v="1"/>
    <n v="0"/>
    <n v="0"/>
    <n v="14.276973281664301"/>
    <d v="1900-01-09T04:44:53"/>
    <n v="43313"/>
    <n v="0"/>
    <n v="0"/>
    <n v="0"/>
    <n v="83991.334828195104"/>
  </r>
  <r>
    <s v="STND-61065"/>
    <s v="Bloomingdale School District 13"/>
    <s v="Bloomingdale School District 13 - 149 Fairfield Way - Bloomingdale"/>
    <s v="Photocells Plus Time Clocks"/>
    <s v="Outdoor &amp; Garage Lighting"/>
    <s v="K-12 School"/>
    <n v="0"/>
    <n v="626.4"/>
    <n v="0"/>
    <x v="0"/>
    <x v="1"/>
    <n v="8"/>
    <s v="Qty / 1,000"/>
    <m/>
    <s v="Public-Lighting"/>
    <s v="lighting"/>
    <n v="3"/>
    <n v="1"/>
    <s v="Lighting"/>
    <n v="0.99829244462109001"/>
    <n v="0.987374621353864"/>
    <n v="625.33038731065096"/>
    <n v="0"/>
    <n v="0.71"/>
    <n v="443.98457499056201"/>
    <n v="0"/>
    <n v="2979"/>
    <n v="1.17333333333333"/>
    <n v="1.323"/>
    <n v="2.1333333333333301E-2"/>
    <n v="0.72"/>
    <n v="23.497818059751602"/>
    <d v="1900-01-15T18:49:11"/>
    <n v="43313"/>
    <n v="0"/>
    <n v="11.369643405648199"/>
    <n v="0"/>
    <n v="3551.8765999244961"/>
  </r>
  <r>
    <s v="STND-61066"/>
    <s v="Motorola Solutions, Inc."/>
    <s v="Motorola Solutions Inc - 1299 E Algonquin Road - Schaumburg"/>
    <s v="VSD on HVAC Fan or Pump &lt;= 200 HP"/>
    <s v="Variable Speed Drives"/>
    <s v="Office"/>
    <n v="0"/>
    <n v="38297.245000000003"/>
    <n v="8.35914"/>
    <x v="6"/>
    <x v="0"/>
    <n v="15"/>
    <s v="ΔkWpeak"/>
    <m/>
    <s v="Private-Non-Lighting"/>
    <s v="non_lighting"/>
    <n v="3"/>
    <n v="1"/>
    <s v="Non-Lighting"/>
    <n v="0.98952339343681495"/>
    <n v="0.43468415683807998"/>
    <n v="37896.0198316811"/>
    <n v="3.6335857227914699"/>
    <n v="0.7"/>
    <n v="26527.213882176799"/>
    <n v="2.5435100059540301"/>
    <n v="2885"/>
    <n v="1.165"/>
    <n v="1.3779999999999999"/>
    <n v="2.5499999999999998E-2"/>
    <n v="0.55000000000000004"/>
    <n v="24.263431542460999"/>
    <d v="1900-01-16T07:56:40"/>
    <n v="43371"/>
    <n v="3.6335857227914699"/>
    <n v="0"/>
    <n v="0"/>
    <n v="397908.20823265199"/>
  </r>
  <r>
    <s v="STND-61067"/>
    <s v="Village of Cary"/>
    <s v="Village of Cary - 100 W Main St - Cary"/>
    <s v="Outdoor &amp; Garage - LED Fixtures"/>
    <s v="Outdoor &amp; Garage Lighting"/>
    <s v="Exterior"/>
    <n v="0"/>
    <n v="46166.648000000001"/>
    <n v="0"/>
    <x v="0"/>
    <x v="1"/>
    <n v="10.1978380583316"/>
    <s v="Qty / 1,000"/>
    <m/>
    <s v="Public-Lighting"/>
    <s v="lighting"/>
    <n v="3"/>
    <n v="1"/>
    <s v="Lighting"/>
    <n v="0.99829244462109001"/>
    <n v="0.987374621353864"/>
    <n v="46087.815891881401"/>
    <n v="0"/>
    <n v="0.71"/>
    <n v="32722.349283235799"/>
    <n v="0"/>
    <n v="4903"/>
    <n v="1"/>
    <n v="1"/>
    <n v="0"/>
    <n v="0"/>
    <n v="14.276973281664301"/>
    <d v="1900-01-09T04:44:53"/>
    <n v="43280"/>
    <n v="0"/>
    <n v="0"/>
    <n v="0"/>
    <n v="333697.21887860179"/>
  </r>
  <r>
    <s v="STND-61068"/>
    <s v="Plumbers &amp; Pipefitters U.A. Local 23"/>
    <s v="United Association of Plumbers &amp; Pipe-Fitters Local Union 23 - 4525 Boeing Dr - Rockford"/>
    <s v="Outdoor &amp; Garage - LED Fixtures"/>
    <s v="Outdoor &amp; Garage Lighting"/>
    <s v="Exterior"/>
    <n v="0"/>
    <n v="24367.91"/>
    <n v="0"/>
    <x v="0"/>
    <x v="0"/>
    <n v="10.1978380583316"/>
    <s v="Qty / 1,000"/>
    <m/>
    <s v="Private-Lighting"/>
    <s v="lighting"/>
    <n v="3"/>
    <n v="1"/>
    <s v="Lighting"/>
    <n v="0.91633259480590001"/>
    <n v="1.30467645558681"/>
    <n v="22329.1102002966"/>
    <n v="0"/>
    <n v="0.71"/>
    <n v="15853.668242210601"/>
    <n v="0"/>
    <n v="4903"/>
    <n v="1"/>
    <n v="1"/>
    <n v="0"/>
    <n v="0"/>
    <n v="14.276973281664301"/>
    <d v="1900-01-09T04:44:53"/>
    <n v="43334"/>
    <n v="0"/>
    <n v="0"/>
    <n v="0"/>
    <n v="161673.1413645783"/>
  </r>
  <r>
    <s v="STND-61068"/>
    <s v="Plumbers &amp; Pipefitters U.A. Local 23"/>
    <s v="United Association of Plumbers &amp; Pipe-Fitters Local Union 23 - 4525 Boeing Dr - Rockford"/>
    <s v="Outdoor &amp; Garage - LED Fixtures"/>
    <s v="Outdoor &amp; Garage Lighting"/>
    <s v="Exterior"/>
    <n v="0"/>
    <n v="1299.2950000000001"/>
    <n v="0"/>
    <x v="0"/>
    <x v="0"/>
    <n v="10.1978380583316"/>
    <s v="Qty / 1,000"/>
    <m/>
    <s v="Private-Lighting"/>
    <s v="lighting"/>
    <n v="3"/>
    <n v="1"/>
    <s v="Lighting"/>
    <n v="0.91633259480590001"/>
    <n v="1.30467645558681"/>
    <n v="1190.58635876833"/>
    <n v="0"/>
    <n v="0.71"/>
    <n v="845.31631472551499"/>
    <n v="0"/>
    <n v="4903"/>
    <n v="1"/>
    <n v="1"/>
    <n v="0"/>
    <n v="0"/>
    <n v="14.276973281664301"/>
    <d v="1900-01-09T04:44:53"/>
    <n v="43334"/>
    <n v="0"/>
    <n v="0"/>
    <n v="0"/>
    <n v="8620.3988856364685"/>
  </r>
  <r>
    <s v="STND-61068"/>
    <s v="Plumbers &amp; Pipefitters U.A. Local 23"/>
    <s v="United Association of Plumbers &amp; Pipe-Fitters Local Union 23 - 4525 Boeing Dr - Rockford"/>
    <s v="Outdoor &amp; Garage - LED Fixtures"/>
    <s v="Outdoor &amp; Garage Lighting"/>
    <s v="Exterior"/>
    <n v="0"/>
    <n v="14292.245000000001"/>
    <n v="0"/>
    <x v="0"/>
    <x v="0"/>
    <n v="10.1978380583316"/>
    <s v="Qty / 1,000"/>
    <m/>
    <s v="Private-Lighting"/>
    <s v="lighting"/>
    <n v="3"/>
    <n v="1"/>
    <s v="Lighting"/>
    <n v="0.91633259480590001"/>
    <n v="1.30467645558681"/>
    <n v="13096.449946451599"/>
    <n v="0"/>
    <n v="0.71"/>
    <n v="9298.4794619806707"/>
    <n v="0"/>
    <n v="4903"/>
    <n v="1"/>
    <n v="1"/>
    <n v="0"/>
    <n v="0"/>
    <n v="14.276973281664301"/>
    <d v="1900-01-09T04:44:53"/>
    <n v="43334"/>
    <n v="0"/>
    <n v="0"/>
    <n v="0"/>
    <n v="94824.387742001229"/>
  </r>
  <r>
    <s v="STND-61068"/>
    <s v="Plumbers &amp; Pipefitters U.A. Local 23"/>
    <s v="United Association of Plumbers &amp; Pipe-Fitters Local Union 23 - 4525 Boeing Dr - Rockford"/>
    <s v="Outdoor &amp; Garage - LED Fixtures"/>
    <s v="Outdoor &amp; Garage Lighting"/>
    <s v="Exterior"/>
    <n v="0"/>
    <n v="6692.5950000000003"/>
    <n v="0"/>
    <x v="0"/>
    <x v="0"/>
    <n v="10.1978380583316"/>
    <s v="Qty / 1,000"/>
    <m/>
    <s v="Private-Lighting"/>
    <s v="lighting"/>
    <n v="3"/>
    <n v="1"/>
    <s v="Lighting"/>
    <n v="0.91633259480590001"/>
    <n v="1.30467645558681"/>
    <n v="6132.64294233499"/>
    <n v="0"/>
    <n v="0.71"/>
    <n v="4354.1764890578397"/>
    <n v="0"/>
    <n v="4903"/>
    <n v="1"/>
    <n v="1"/>
    <n v="0"/>
    <n v="0"/>
    <n v="14.276973281664301"/>
    <d v="1900-01-09T04:44:53"/>
    <n v="43334"/>
    <n v="0"/>
    <n v="0"/>
    <n v="0"/>
    <n v="44403.186712806702"/>
  </r>
  <r>
    <s v="STND-61069"/>
    <s v="7-Eleven Inc"/>
    <s v="7 Eleven Inc - 60 W Terra Cotta - Crystal Lake"/>
    <s v="LED Refrigerated Display Case Lighting for Open and Closed Cases"/>
    <s v="Refrigeration"/>
    <s v="Miscellaneous (24/7)"/>
    <n v="0"/>
    <n v="4668.84"/>
    <n v="0.55559999999999998"/>
    <x v="2"/>
    <x v="0"/>
    <n v="8.6177180282661094"/>
    <s v="ΔkWpeak / CF"/>
    <n v="0.69"/>
    <s v="Private-Non-Lighting"/>
    <s v="non_lighting"/>
    <n v="3"/>
    <n v="1"/>
    <s v="Non-Lighting"/>
    <n v="0.98952339343681495"/>
    <n v="0.43468415683807998"/>
    <n v="4619.9264002135396"/>
    <n v="0.241510517539237"/>
    <n v="0.7"/>
    <n v="3233.94848014948"/>
    <n v="0.16905736227746601"/>
    <n v="7616"/>
    <n v="1.1100000000000001"/>
    <n v="1.29"/>
    <n v="2.1999999999999999E-2"/>
    <n v="0.76"/>
    <n v="9.1911764705882408"/>
    <d v="1900-01-05T13:33:47"/>
    <n v="43322"/>
    <n v="0.35001524281048901"/>
    <n v="0"/>
    <n v="0"/>
    <n v="27869.256119867958"/>
  </r>
  <r>
    <s v="STND-61069"/>
    <s v="7-Eleven Inc"/>
    <s v="7 Eleven Inc - 60 W Terra Cotta - Crystal Lake"/>
    <s v="Special Doors with Low/No Anti-Sweat Heaters (ASH)"/>
    <s v="Refrigeration"/>
    <s v="Miscellaneous (24/7)"/>
    <n v="0"/>
    <n v="18408.599999999999"/>
    <n v="2.1"/>
    <x v="2"/>
    <x v="0"/>
    <n v="15"/>
    <s v="ΔkWpeak"/>
    <m/>
    <s v="Private-Non-Lighting"/>
    <s v="non_lighting"/>
    <n v="3"/>
    <n v="1"/>
    <s v="Non-Lighting"/>
    <n v="0.98952339343681495"/>
    <n v="0.43468415683807998"/>
    <n v="18215.740340421002"/>
    <n v="0.91283672935996896"/>
    <n v="0.7"/>
    <n v="12751.0182382947"/>
    <n v="0.63898571055197795"/>
    <n v="7616"/>
    <n v="1.1100000000000001"/>
    <n v="1.29"/>
    <n v="2.1999999999999999E-2"/>
    <n v="0.76"/>
    <n v="9.1911764705882408"/>
    <d v="1900-01-05T13:33:47"/>
    <n v="43322"/>
    <n v="0.91283672935996896"/>
    <n v="0"/>
    <n v="0"/>
    <n v="191265.27357442051"/>
  </r>
  <r>
    <s v="STND-61070"/>
    <s v="Wintrust Financial Corportation"/>
    <s v="Wintrust Financial Corporation - 9701 Higgins Rd - Rosemont"/>
    <s v="New Indoor LED Fixtures"/>
    <s v="Indoor Lighting"/>
    <s v="Office"/>
    <n v="0"/>
    <n v="38615.148000000001"/>
    <n v="8.6829599999999996"/>
    <x v="0"/>
    <x v="0"/>
    <n v="15"/>
    <s v="Qty / 1,000"/>
    <m/>
    <s v="Private-Lighting"/>
    <s v="lighting"/>
    <n v="3"/>
    <n v="1"/>
    <s v="Lighting"/>
    <n v="0.91633259480590001"/>
    <n v="1.30467645558681"/>
    <n v="35384.318765653901"/>
    <n v="11.328453476802"/>
    <n v="0.71"/>
    <n v="25122.866323614198"/>
    <n v="8.0432019685294307"/>
    <n v="2885"/>
    <n v="1.165"/>
    <n v="1.3779999999999999"/>
    <n v="2.5499999999999998E-2"/>
    <n v="0.55000000000000004"/>
    <n v="24.263431542460999"/>
    <d v="1900-01-16T07:56:40"/>
    <n v="43426"/>
    <n v="14.9471612043832"/>
    <n v="774.50654808941897"/>
    <n v="0"/>
    <n v="376842.99485421297"/>
  </r>
  <r>
    <s v="STND-61070"/>
    <s v="Wintrust Financial Corportation"/>
    <s v="Wintrust Financial Corporation - 9701 Higgins Rd - Rosemont"/>
    <s v="New Indoor LED Fixtures"/>
    <s v="Indoor Lighting"/>
    <s v="Office"/>
    <n v="0"/>
    <n v="567.07600000000002"/>
    <n v="0.12751199999999999"/>
    <x v="0"/>
    <x v="0"/>
    <n v="15"/>
    <s v="Qty / 1,000"/>
    <m/>
    <s v="Private-Lighting"/>
    <s v="lighting"/>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426"/>
    <n v="0.21950376593849399"/>
    <n v="11.373880407356101"/>
    <n v="0"/>
    <n v="5534.0618699674051"/>
  </r>
  <r>
    <s v="STND-61071"/>
    <s v="Jump Park Carol Stream LLC"/>
    <s v="Rockin' Jump Carol Stream - 485 Mission St - Carol Stream"/>
    <s v="New Indoor LED Fixtures"/>
    <s v="Indoor Lighting"/>
    <s v="Warehouse"/>
    <n v="0"/>
    <n v="120172.85"/>
    <n v="19.01858"/>
    <x v="0"/>
    <x v="0"/>
    <n v="9.5383441434566993"/>
    <s v="Qty / 1,000"/>
    <m/>
    <s v="Private-Lighting"/>
    <s v="lighting"/>
    <n v="2"/>
    <n v="1"/>
    <s v="Lighting"/>
    <n v="0.97902139861649395"/>
    <n v="0.93591656730105399"/>
    <n v="117651.79168273001"/>
    <n v="17.799804108540499"/>
    <n v="0.71"/>
    <n v="83532.772094738393"/>
    <n v="12.6378609170637"/>
    <n v="5242"/>
    <n v="1"/>
    <n v="1.22"/>
    <n v="1.0999999999999999E-2"/>
    <n v="0.68"/>
    <n v="13.3536818008394"/>
    <d v="1900-01-08T12:55:13"/>
    <n v="43345"/>
    <n v="21.455887305376699"/>
    <n v="1294.16970851003"/>
    <n v="0"/>
    <n v="796764.32749655121"/>
  </r>
  <r>
    <s v="STND-61072"/>
    <s v="TJX Companies, Inc."/>
    <s v="TJX Companies Inc - 7507 N Clark St - Chicago"/>
    <s v="New Indoor LED Fixtures"/>
    <s v="Indoor Lighting"/>
    <s v="Retail (strip mall)"/>
    <n v="0"/>
    <n v="605.10900000000004"/>
    <n v="0.12089900000000001"/>
    <x v="0"/>
    <x v="0"/>
    <n v="12.215978499877799"/>
    <s v="Qty / 1,000"/>
    <m/>
    <s v="Private-Lighting"/>
    <s v="lighting"/>
    <n v="2"/>
    <n v="1"/>
    <s v="Lighting"/>
    <n v="0.97902139861649395"/>
    <n v="0.93591656730105399"/>
    <n v="592.41465949542805"/>
    <n v="0.11315137707013"/>
    <n v="0.71"/>
    <n v="420.61440824175401"/>
    <n v="8.0337477719792397E-2"/>
    <n v="4093"/>
    <n v="1.1200000000000001"/>
    <n v="1.29"/>
    <n v="1.9E-2"/>
    <n v="0.71"/>
    <n v="17.102369899829"/>
    <d v="1900-01-11T05:11:01"/>
    <n v="43411"/>
    <n v="0.12354119125464599"/>
    <n v="10.0498915450117"/>
    <n v="0"/>
    <n v="5138.2165678200899"/>
  </r>
  <r>
    <s v="STND-61072"/>
    <s v="TJX Companies, Inc."/>
    <s v="TJX Companies Inc - 7507 N Clark St - Chicago"/>
    <s v="New Indoor LED Fixtures"/>
    <s v="Indoor Lighting"/>
    <s v="Retail (strip mall)"/>
    <n v="0"/>
    <n v="98128.528999999995"/>
    <n v="19.605754999999998"/>
    <x v="0"/>
    <x v="0"/>
    <n v="12.215978499877799"/>
    <s v="Qty / 1,000"/>
    <m/>
    <s v="Private-Lighting"/>
    <s v="lighting"/>
    <n v="2"/>
    <n v="1"/>
    <s v="Lighting"/>
    <n v="0.97902139861649395"/>
    <n v="0.93591656730105399"/>
    <n v="96069.929705759103"/>
    <n v="18.3493509189455"/>
    <n v="0.71"/>
    <n v="68209.650091089003"/>
    <n v="13.028039152451299"/>
    <n v="4093"/>
    <n v="1.1200000000000001"/>
    <n v="1.29"/>
    <n v="1.9E-2"/>
    <n v="0.71"/>
    <n v="17.102369899829"/>
    <d v="1900-01-11T05:11:01"/>
    <n v="43411"/>
    <n v="20.034229630904498"/>
    <n v="1629.75773607984"/>
    <n v="0"/>
    <n v="833247.61899693101"/>
  </r>
  <r>
    <s v="STND-61072"/>
    <s v="TJX Companies, Inc."/>
    <s v="TJX Companies Inc - 7507 N Clark St - Chicago"/>
    <s v="New Indoor LED Fixtures"/>
    <s v="Indoor Lighting"/>
    <s v="Retail (strip mall)"/>
    <n v="0"/>
    <n v="2888.0210000000002"/>
    <n v="0.577017"/>
    <x v="0"/>
    <x v="0"/>
    <n v="12.215978499877799"/>
    <s v="Qty / 1,000"/>
    <m/>
    <s v="Private-Lighting"/>
    <s v="lighting"/>
    <n v="2"/>
    <n v="1"/>
    <s v="Lighting"/>
    <n v="0.97902139861649395"/>
    <n v="0.93591656730105399"/>
    <n v="2827.4343586537998"/>
    <n v="0.54003976991435199"/>
    <n v="0.71"/>
    <n v="2007.4783946442001"/>
    <n v="0.38342823663919001"/>
    <n v="4093"/>
    <n v="1.1200000000000001"/>
    <n v="1.29"/>
    <n v="1.9E-2"/>
    <n v="0.71"/>
    <n v="17.102369899829"/>
    <d v="1900-01-11T05:11:01"/>
    <n v="43411"/>
    <n v="0.58962743739966395"/>
    <n v="47.965404298591302"/>
    <n v="0"/>
    <n v="24523.312907942749"/>
  </r>
  <r>
    <s v="STND-61072"/>
    <s v="TJX Companies, Inc."/>
    <s v="TJX Companies Inc - 7507 N Clark St - Chicago"/>
    <s v="New Indoor LED Fixtures"/>
    <s v="Indoor Lighting"/>
    <s v="Retail (strip mall)"/>
    <n v="0"/>
    <n v="2145.3870000000002"/>
    <n v="0.42864099999999999"/>
    <x v="0"/>
    <x v="0"/>
    <n v="12.215978499877799"/>
    <s v="Qty / 1,000"/>
    <m/>
    <s v="Private-Lighting"/>
    <s v="lighting"/>
    <n v="2"/>
    <n v="1"/>
    <s v="Lighting"/>
    <n v="0.97902139861649395"/>
    <n v="0.93591656730105399"/>
    <n v="2100.3797813136398"/>
    <n v="0.40117221332449099"/>
    <n v="0.71"/>
    <n v="1491.26964473269"/>
    <n v="0.28483227146038897"/>
    <n v="4093"/>
    <n v="1.1200000000000001"/>
    <n v="1.29"/>
    <n v="1.9E-2"/>
    <n v="0.71"/>
    <n v="17.102369899829"/>
    <d v="1900-01-11T05:11:01"/>
    <n v="43411"/>
    <n v="0.43800874912598597"/>
    <n v="35.6314427187136"/>
    <n v="0"/>
    <n v="18217.317917574946"/>
  </r>
  <r>
    <s v="STND-61072"/>
    <s v="TJX Companies, Inc."/>
    <s v="TJX Companies Inc - 7507 N Clark St - Chicago"/>
    <s v="New Indoor LED Fixtures"/>
    <s v="Indoor Lighting"/>
    <s v="Retail (strip mall)"/>
    <n v="0"/>
    <n v="9975.1319999999996"/>
    <n v="1.992998"/>
    <x v="0"/>
    <x v="0"/>
    <n v="12.215978499877799"/>
    <s v="Qty / 1,000"/>
    <m/>
    <s v="Private-Lighting"/>
    <s v="lighting"/>
    <n v="2"/>
    <n v="1"/>
    <s v="Lighting"/>
    <n v="0.97902139861649395"/>
    <n v="0.93591656730105399"/>
    <n v="9765.8676820241399"/>
    <n v="1.86527984679787"/>
    <n v="0.71"/>
    <n v="6933.7660542371405"/>
    <n v="1.3243486912264799"/>
    <n v="4093"/>
    <n v="1.1200000000000001"/>
    <n v="1.29"/>
    <n v="1.9E-2"/>
    <n v="0.71"/>
    <n v="17.102369899829"/>
    <d v="1900-01-11T05:11:01"/>
    <n v="43411"/>
    <n v="2.0365540417052799"/>
    <n v="165.670969605767"/>
    <n v="0"/>
    <n v="84702.737041743429"/>
  </r>
  <r>
    <s v="STND-61072"/>
    <s v="TJX Companies, Inc."/>
    <s v="TJX Companies Inc - 7507 N Clark St - Chicago"/>
    <s v="New Indoor LED Fixtures"/>
    <s v="Indoor Lighting"/>
    <s v="Retail (strip mall)"/>
    <n v="0"/>
    <n v="128.35599999999999"/>
    <n v="2.5645000000000001E-2"/>
    <x v="0"/>
    <x v="0"/>
    <n v="12.215978499877799"/>
    <s v="Qty / 1,000"/>
    <m/>
    <s v="Private-Lighting"/>
    <s v="lighting"/>
    <n v="2"/>
    <n v="1"/>
    <s v="Lighting"/>
    <n v="0.97902139861649395"/>
    <n v="0.93591656730105399"/>
    <n v="125.66327064081899"/>
    <n v="2.4001580368435499E-2"/>
    <n v="0.71"/>
    <n v="89.220922154981196"/>
    <n v="1.7041122061589201E-2"/>
    <n v="4093"/>
    <n v="1.1200000000000001"/>
    <n v="1.29"/>
    <n v="1.9E-2"/>
    <n v="0.71"/>
    <n v="17.102369899829"/>
    <d v="1900-01-11T05:11:01"/>
    <n v="43411"/>
    <n v="2.6205459513522801E-2"/>
    <n v="2.1317876269424598"/>
    <n v="0"/>
    <n v="1089.9208667845212"/>
  </r>
  <r>
    <s v="STND-61072"/>
    <s v="TJX Companies, Inc."/>
    <s v="TJX Companies Inc - 7507 N Clark St - Chicago"/>
    <s v="New Indoor LED Fixtures"/>
    <s v="Indoor Lighting"/>
    <s v="Retail (strip mall)"/>
    <n v="0"/>
    <n v="12652.281999999999"/>
    <n v="2.5278839999999998"/>
    <x v="0"/>
    <x v="0"/>
    <n v="12.215978499877799"/>
    <s v="Qty / 1,000"/>
    <m/>
    <s v="Private-Lighting"/>
    <s v="lighting"/>
    <n v="2"/>
    <n v="1"/>
    <s v="Lighting"/>
    <n v="0.97902139861649395"/>
    <n v="0.93591656730105399"/>
    <n v="12386.8548193303"/>
    <n v="2.3658885158152598"/>
    <n v="0.71"/>
    <n v="8794.6669217244998"/>
    <n v="1.6797808462288299"/>
    <n v="4093"/>
    <n v="1.1200000000000001"/>
    <n v="1.29"/>
    <n v="1.9E-2"/>
    <n v="0.71"/>
    <n v="17.102369899829"/>
    <d v="1900-01-11T05:11:01"/>
    <n v="43411"/>
    <n v="2.58312972575091"/>
    <n v="210.134144256496"/>
    <n v="0"/>
    <n v="107435.46202937295"/>
  </r>
  <r>
    <s v="STND-61072"/>
    <s v="TJX Companies, Inc."/>
    <s v="TJX Companies Inc - 7507 N Clark St - Chicago"/>
    <s v="New Indoor LED Fixtures"/>
    <s v="Indoor Lighting"/>
    <s v="Retail (strip mall)"/>
    <n v="0"/>
    <n v="531.76300000000003"/>
    <n v="0.10624400000000001"/>
    <x v="0"/>
    <x v="0"/>
    <n v="12.215978499877799"/>
    <s v="Qty / 1,000"/>
    <m/>
    <s v="Private-Lighting"/>
    <s v="lighting"/>
    <n v="2"/>
    <n v="1"/>
    <s v="Lighting"/>
    <n v="0.97902139861649395"/>
    <n v="0.93591656730105399"/>
    <n v="520.60735599250199"/>
    <n v="9.9435519776333206E-2"/>
    <n v="0.71"/>
    <n v="369.63122275467703"/>
    <n v="7.0599219041196495E-2"/>
    <n v="4093"/>
    <n v="1.1200000000000001"/>
    <n v="1.29"/>
    <n v="1.9E-2"/>
    <n v="0.71"/>
    <n v="17.102369899829"/>
    <d v="1900-01-11T05:11:01"/>
    <n v="43411"/>
    <n v="0.108565913065109"/>
    <n v="8.8317319320156606"/>
    <n v="0"/>
    <n v="4515.4070700546763"/>
  </r>
  <r>
    <s v="STND-61072"/>
    <s v="TJX Companies, Inc."/>
    <s v="TJX Companies Inc - 7507 N Clark St - Chicago"/>
    <s v="New Indoor LED Fixtures"/>
    <s v="Indoor Lighting"/>
    <s v="Retail (strip mall)"/>
    <n v="0"/>
    <n v="128.35599999999999"/>
    <n v="2.5645000000000001E-2"/>
    <x v="0"/>
    <x v="0"/>
    <n v="12.215978499877799"/>
    <s v="Qty / 1,000"/>
    <m/>
    <s v="Private-Lighting"/>
    <s v="lighting"/>
    <n v="2"/>
    <n v="1"/>
    <s v="Lighting"/>
    <n v="0.97902139861649395"/>
    <n v="0.93591656730105399"/>
    <n v="125.66327064081899"/>
    <n v="2.4001580368435499E-2"/>
    <n v="0.71"/>
    <n v="89.220922154981196"/>
    <n v="1.7041122061589201E-2"/>
    <n v="4093"/>
    <n v="1.1200000000000001"/>
    <n v="1.29"/>
    <n v="1.9E-2"/>
    <n v="0.71"/>
    <n v="17.102369899829"/>
    <d v="1900-01-11T05:11:01"/>
    <n v="43411"/>
    <n v="2.6205459513522801E-2"/>
    <n v="2.1317876269424598"/>
    <n v="0"/>
    <n v="1089.9208667845212"/>
  </r>
  <r>
    <s v="STND-61073"/>
    <s v="The TJX Companies, Inc."/>
    <s v="TJX Companies Inc - 17900 Halsted St - Homewood"/>
    <s v="New Indoor LED Fixtures"/>
    <s v="Indoor Lighting"/>
    <s v="Retail (strip mall)"/>
    <n v="0"/>
    <n v="403.40600000000001"/>
    <n v="8.0599000000000004E-2"/>
    <x v="0"/>
    <x v="0"/>
    <n v="12.215978499877799"/>
    <s v="Qty / 1,000"/>
    <m/>
    <s v="Private-Lighting"/>
    <s v="lighting"/>
    <n v="3"/>
    <n v="1"/>
    <s v="Lighting"/>
    <n v="0.91633259480590001"/>
    <n v="1.30467645558681"/>
    <n v="369.654066740269"/>
    <n v="0.105155617643841"/>
    <n v="0.71"/>
    <n v="262.45438738559102"/>
    <n v="7.4660488527127103E-2"/>
    <n v="4093"/>
    <n v="1.1200000000000001"/>
    <n v="1.29"/>
    <n v="1.9E-2"/>
    <n v="0.71"/>
    <n v="17.102369899829"/>
    <d v="1900-01-11T05:11:01"/>
    <n v="43346"/>
    <n v="0.114811243196682"/>
    <n v="6.2709172036295602"/>
    <n v="0"/>
    <n v="3206.1371535009789"/>
  </r>
  <r>
    <s v="STND-61073"/>
    <s v="The TJX Companies, Inc."/>
    <s v="TJX Companies Inc - 17900 Halsted St - Homewood"/>
    <s v="New Indoor LED Fixtures"/>
    <s v="Indoor Lighting"/>
    <s v="Retail (strip mall)"/>
    <n v="0"/>
    <n v="86127.198000000004"/>
    <n v="17.207929"/>
    <x v="0"/>
    <x v="0"/>
    <n v="12.215978499877799"/>
    <s v="Qty / 1,000"/>
    <m/>
    <s v="Private-Lighting"/>
    <s v="lighting"/>
    <n v="3"/>
    <n v="1"/>
    <s v="Lighting"/>
    <n v="0.91633259480590001"/>
    <n v="1.30467645558681"/>
    <n v="78921.158826701503"/>
    <n v="22.450779815709399"/>
    <n v="0.71"/>
    <n v="56034.0227669581"/>
    <n v="15.9400536691537"/>
    <n v="4093"/>
    <n v="1.1200000000000001"/>
    <n v="1.29"/>
    <n v="1.9E-2"/>
    <n v="0.71"/>
    <n v="17.102369899829"/>
    <d v="1900-01-11T05:11:01"/>
    <n v="43346"/>
    <n v="24.512260962669998"/>
    <n v="1338.8410872386901"/>
    <n v="0"/>
    <n v="684510.4173828233"/>
  </r>
  <r>
    <s v="STND-61073"/>
    <s v="The TJX Companies, Inc."/>
    <s v="TJX Companies Inc - 17900 Halsted St - Homewood"/>
    <s v="New Indoor LED Fixtures"/>
    <s v="Indoor Lighting"/>
    <s v="Retail (strip mall)"/>
    <n v="0"/>
    <n v="26569.791000000001"/>
    <n v="5.3085560000000003"/>
    <x v="0"/>
    <x v="0"/>
    <n v="12.215978499877799"/>
    <s v="Qty / 1,000"/>
    <m/>
    <s v="Private-Lighting"/>
    <s v="lighting"/>
    <n v="3"/>
    <n v="1"/>
    <s v="Lighting"/>
    <n v="0.91633259480590001"/>
    <n v="1.30467645558681"/>
    <n v="24346.765530480399"/>
    <n v="6.9259480263640798"/>
    <n v="0.71"/>
    <n v="17286.2035266411"/>
    <n v="4.9174230987184897"/>
    <n v="4093"/>
    <n v="1.1200000000000001"/>
    <n v="1.29"/>
    <n v="1.9E-2"/>
    <n v="0.71"/>
    <n v="17.102369899829"/>
    <d v="1900-01-11T05:11:01"/>
    <n v="43346"/>
    <n v="7.5619041667912201"/>
    <n v="413.02548667779303"/>
    <n v="0"/>
    <n v="211167.89062595947"/>
  </r>
  <r>
    <s v="STND-61073"/>
    <s v="The TJX Companies, Inc."/>
    <s v="TJX Companies Inc - 17900 Halsted St - Homewood"/>
    <s v="New Indoor LED Fixtures"/>
    <s v="Indoor Lighting"/>
    <s v="Retail (strip mall)"/>
    <n v="0"/>
    <n v="664.70299999999997"/>
    <n v="0.13280600000000001"/>
    <x v="0"/>
    <x v="0"/>
    <n v="12.215978499877799"/>
    <s v="Qty / 1,000"/>
    <m/>
    <s v="Private-Lighting"/>
    <s v="lighting"/>
    <n v="3"/>
    <n v="1"/>
    <s v="Lighting"/>
    <n v="0.91633259480590001"/>
    <n v="1.30467645558681"/>
    <n v="609.089024765266"/>
    <n v="0.173268861360661"/>
    <n v="0.71"/>
    <n v="432.45320758333901"/>
    <n v="0.12302089156607"/>
    <n v="4093"/>
    <n v="1.1200000000000001"/>
    <n v="1.29"/>
    <n v="1.9E-2"/>
    <n v="0.71"/>
    <n v="17.102369899829"/>
    <d v="1900-01-11T05:11:01"/>
    <n v="43346"/>
    <n v="0.189178798297479"/>
    <n v="10.332760241553601"/>
    <n v="0"/>
    <n v="5282.8390860412601"/>
  </r>
  <r>
    <s v="STND-61073"/>
    <s v="The TJX Companies, Inc."/>
    <s v="TJX Companies Inc - 17900 Halsted St - Homewood"/>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346"/>
    <n v="3.6530655861473603E-2"/>
    <n v="1.99528477164216"/>
    <n v="0"/>
    <n v="1020.1309362646351"/>
  </r>
  <r>
    <s v="STND-61073"/>
    <s v="The TJX Companies, Inc."/>
    <s v="TJX Companies Inc - 17900 Halsted St - Homewood"/>
    <s v="New Indoor LED Fixtures"/>
    <s v="Indoor Lighting"/>
    <s v="Retail (strip mall)"/>
    <n v="0"/>
    <n v="586.77200000000005"/>
    <n v="0.11723500000000001"/>
    <x v="0"/>
    <x v="0"/>
    <n v="12.215978499877799"/>
    <s v="Qty / 1,000"/>
    <m/>
    <s v="Private-Lighting"/>
    <s v="lighting"/>
    <n v="3"/>
    <n v="1"/>
    <s v="Lighting"/>
    <n v="0.91633259480590001"/>
    <n v="1.30467645558681"/>
    <n v="537.67830931944798"/>
    <n v="0.15295374427071901"/>
    <n v="0.71"/>
    <n v="381.75159961680799"/>
    <n v="0.108597158432211"/>
    <n v="4093"/>
    <n v="1.1200000000000001"/>
    <n v="1.29"/>
    <n v="1.9E-2"/>
    <n v="0.71"/>
    <n v="17.102369899829"/>
    <d v="1900-01-11T05:11:01"/>
    <n v="43346"/>
    <n v="0.16699830142015401"/>
    <n v="9.1213284616692007"/>
    <n v="0"/>
    <n v="4663.4693332128845"/>
  </r>
  <r>
    <s v="STND-61074"/>
    <s v="Citizens State Bank"/>
    <s v="Citizens State Bank - 133 W Front Ave - Stockton"/>
    <s v="New Indoor LED Fixtures"/>
    <s v="Indoor Lighting"/>
    <s v="Office"/>
    <n v="0"/>
    <n v="7402.3620000000001"/>
    <n v="1.664487"/>
    <x v="0"/>
    <x v="0"/>
    <n v="15"/>
    <s v="Qty / 1,000"/>
    <m/>
    <s v="Private-Lighting"/>
    <s v="lighting"/>
    <n v="3"/>
    <n v="1"/>
    <s v="Lighting"/>
    <n v="0.91633259480590001"/>
    <n v="1.30467645558681"/>
    <n v="6783.0255791525897"/>
    <n v="2.1716169995303201"/>
    <n v="0.71"/>
    <n v="4815.9481611983401"/>
    <n v="1.54184806966652"/>
    <n v="2885"/>
    <n v="1.165"/>
    <n v="1.3779999999999999"/>
    <n v="2.5499999999999998E-2"/>
    <n v="0.55000000000000004"/>
    <n v="24.263431542460999"/>
    <d v="1900-01-16T07:56:40"/>
    <n v="43289"/>
    <n v="2.8653080875185601"/>
    <n v="148.46965859947699"/>
    <n v="0"/>
    <n v="72239.222417975107"/>
  </r>
  <r>
    <s v="STND-61074"/>
    <s v="Citizens State Bank"/>
    <s v="Citizens State Bank - 133 W Front Ave - Stockton"/>
    <s v="New Indoor LED Fixtures"/>
    <s v="Indoor Lighting"/>
    <s v="Office"/>
    <n v="0"/>
    <n v="421.93099999999998"/>
    <n v="9.4875000000000001E-2"/>
    <x v="0"/>
    <x v="0"/>
    <n v="15"/>
    <s v="Qty / 1,000"/>
    <m/>
    <s v="Private-Lighting"/>
    <s v="lighting"/>
    <n v="3"/>
    <n v="1"/>
    <s v="Lighting"/>
    <n v="0.91633259480590001"/>
    <n v="1.30467645558681"/>
    <n v="386.62912805904801"/>
    <n v="0.123781178723798"/>
    <n v="0.71"/>
    <n v="274.50668092192399"/>
    <n v="8.7884636893896806E-2"/>
    <n v="2885"/>
    <n v="1.165"/>
    <n v="1.3779999999999999"/>
    <n v="2.5499999999999998E-2"/>
    <n v="0.55000000000000004"/>
    <n v="24.263431542460999"/>
    <d v="1900-01-16T07:56:40"/>
    <n v="43289"/>
    <n v="0.16332125441852299"/>
    <n v="8.4626976527946098"/>
    <n v="0"/>
    <n v="4117.6002138288595"/>
  </r>
  <r>
    <s v="STND-61074"/>
    <s v="Citizens State Bank"/>
    <s v="Citizens State Bank - 133 W Front Ave - Stockton"/>
    <s v="New Indoor LED Fixtures"/>
    <s v="Indoor Lighting"/>
    <s v="Office"/>
    <n v="0"/>
    <n v="10548.281000000001"/>
    <n v="2.3718750000000002"/>
    <x v="0"/>
    <x v="0"/>
    <n v="15"/>
    <s v="Qty / 1,000"/>
    <m/>
    <s v="Private-Lighting"/>
    <s v="lighting"/>
    <n v="3"/>
    <n v="1"/>
    <s v="Lighting"/>
    <n v="0.91633259480590001"/>
    <n v="1.30467645558681"/>
    <n v="9665.7336994717698"/>
    <n v="3.0945294680949602"/>
    <n v="0.71"/>
    <n v="6862.67092662496"/>
    <n v="2.1971159223474199"/>
    <n v="2885"/>
    <n v="1.165"/>
    <n v="1.3779999999999999"/>
    <n v="2.5499999999999998E-2"/>
    <n v="0.55000000000000004"/>
    <n v="24.263431542460999"/>
    <d v="1900-01-16T07:56:40"/>
    <n v="43289"/>
    <n v="4.0830313604630604"/>
    <n v="211.56756166225799"/>
    <n v="0"/>
    <n v="102940.06389937439"/>
  </r>
  <r>
    <s v="STND-61074"/>
    <s v="Citizens State Bank"/>
    <s v="Citizens State Bank - 133 W Front Ave - Stockton"/>
    <s v="New Indoor LED Fixtures"/>
    <s v="Indoor Lighting"/>
    <s v="Office"/>
    <n v="0"/>
    <n v="2869.1329999999998"/>
    <n v="0.64515"/>
    <x v="0"/>
    <x v="0"/>
    <n v="15"/>
    <s v="Qty / 1,000"/>
    <m/>
    <s v="Private-Lighting"/>
    <s v="lighting"/>
    <n v="3"/>
    <n v="1"/>
    <s v="Lighting"/>
    <n v="0.91633259480590001"/>
    <n v="1.30467645558681"/>
    <n v="2629.08008673324"/>
    <n v="0.84171201532182804"/>
    <n v="0.71"/>
    <n v="1866.6468615806"/>
    <n v="0.59761553087849795"/>
    <n v="2885"/>
    <n v="1.165"/>
    <n v="1.3779999999999999"/>
    <n v="2.5499999999999998E-2"/>
    <n v="0.55000000000000004"/>
    <n v="24.263431542460999"/>
    <d v="1900-01-16T07:56:40"/>
    <n v="43289"/>
    <n v="1.11058453004595"/>
    <n v="57.546388164547203"/>
    <n v="0"/>
    <n v="27999.702923708999"/>
  </r>
  <r>
    <s v="STND-61074"/>
    <s v="Citizens State Bank"/>
    <s v="Citizens State Bank - 133 W Front Ave - Stockton"/>
    <s v="New Indoor LED Fixtures"/>
    <s v="Indoor Lighting"/>
    <s v="Office"/>
    <n v="0"/>
    <n v="688.59199999999998"/>
    <n v="0.154836"/>
    <x v="0"/>
    <x v="0"/>
    <n v="15"/>
    <s v="Qty / 1,000"/>
    <m/>
    <s v="Private-Lighting"/>
    <s v="lighting"/>
    <n v="3"/>
    <n v="1"/>
    <s v="Lighting"/>
    <n v="0.91633259480590001"/>
    <n v="1.30467645558681"/>
    <n v="630.97929412258395"/>
    <n v="0.20201088367723899"/>
    <n v="0.71"/>
    <n v="447.99529882703501"/>
    <n v="0.14342772741084001"/>
    <n v="2885"/>
    <n v="1.165"/>
    <n v="1.3779999999999999"/>
    <n v="2.5499999999999998E-2"/>
    <n v="0.55000000000000004"/>
    <n v="24.263431542460999"/>
    <d v="1900-01-16T07:56:40"/>
    <n v="43289"/>
    <n v="0.26654028721102901"/>
    <n v="13.8111347640566"/>
    <n v="0"/>
    <n v="6719.9294824055251"/>
  </r>
  <r>
    <s v="STND-61076"/>
    <s v="Ozinga Ready Mix Concrete, Inc."/>
    <s v="Ozinga Illinois RMC Inc - 284 May St - Sycamore"/>
    <s v="New Indoor LED Fixtures"/>
    <s v="Indoor Lighting"/>
    <s v="Office"/>
    <n v="0"/>
    <n v="2430.3240000000001"/>
    <n v="0.54647999999999997"/>
    <x v="0"/>
    <x v="0"/>
    <n v="15"/>
    <s v="Qty / 1,000"/>
    <m/>
    <s v="Private-Lighting"/>
    <s v="lighting"/>
    <n v="3"/>
    <n v="1"/>
    <s v="Lighting"/>
    <n v="0.91633259480590001"/>
    <n v="1.30467645558681"/>
    <n v="2226.9850971390501"/>
    <n v="0.71297958944907802"/>
    <n v="0.71"/>
    <n v="1581.1594189687301"/>
    <n v="0.506215508508845"/>
    <n v="2885"/>
    <n v="1.165"/>
    <n v="1.3779999999999999"/>
    <n v="2.5499999999999998E-2"/>
    <n v="0.55000000000000004"/>
    <n v="24.263431542460999"/>
    <d v="1900-01-16T07:56:40"/>
    <n v="43297"/>
    <n v="0.94073042545068997"/>
    <n v="48.745167362271097"/>
    <n v="0"/>
    <n v="23717.39128453095"/>
  </r>
  <r>
    <s v="STND-61076"/>
    <s v="Ozinga Ready Mix Concrete, Inc."/>
    <s v="Ozinga Illinois RMC Inc - 284 May St - Sycamore"/>
    <s v="New Indoor LED Fixtures"/>
    <s v="Indoor Lighting"/>
    <s v="Office"/>
    <n v="0"/>
    <n v="1323.1759999999999"/>
    <n v="0.29752800000000001"/>
    <x v="0"/>
    <x v="0"/>
    <n v="15"/>
    <s v="Qty / 1,000"/>
    <m/>
    <s v="Private-Lighting"/>
    <s v="lighting"/>
    <n v="3"/>
    <n v="1"/>
    <s v="Lighting"/>
    <n v="0.91633259480590001"/>
    <n v="1.30467645558681"/>
    <n v="1212.4692974648899"/>
    <n v="0.38817777647783103"/>
    <n v="0.71"/>
    <n v="860.85320120007304"/>
    <n v="0.27560622129925999"/>
    <n v="2885"/>
    <n v="1.165"/>
    <n v="1.3779999999999999"/>
    <n v="2.5499999999999998E-2"/>
    <n v="0.55000000000000004"/>
    <n v="24.263431542460999"/>
    <d v="1900-01-16T07:56:40"/>
    <n v="43297"/>
    <n v="0.512175453856487"/>
    <n v="26.539027541077001"/>
    <n v="0"/>
    <n v="12912.798018001096"/>
  </r>
  <r>
    <s v="STND-61077"/>
    <s v="ABT Owner 1, L.P."/>
    <s v="ABT Owner 1 LP - 100 W Higgins Rd - Barrington"/>
    <s v="Outdoor &amp; Garage - LED Retrofits"/>
    <s v="Outdoor &amp; Garage Lighting"/>
    <s v="Exterior"/>
    <n v="0"/>
    <n v="330207.24400000001"/>
    <n v="0"/>
    <x v="0"/>
    <x v="0"/>
    <n v="10.1978380583316"/>
    <s v="Qty / 1,000"/>
    <m/>
    <s v="Private-Lighting"/>
    <s v="lighting"/>
    <n v="1"/>
    <n v="1"/>
    <s v="Lighting"/>
    <n v="0.99989942556735301"/>
    <n v="1.019640158801"/>
    <n v="330174.03359377902"/>
    <n v="0"/>
    <n v="0.71"/>
    <n v="234423.56385158299"/>
    <n v="0"/>
    <n v="4903"/>
    <n v="1"/>
    <n v="1"/>
    <n v="0"/>
    <n v="0"/>
    <n v="14.276973281664301"/>
    <d v="1900-01-09T04:44:53"/>
    <n v="43351"/>
    <n v="0"/>
    <n v="0"/>
    <n v="0"/>
    <n v="2390613.5412154011"/>
  </r>
  <r>
    <s v="STND-61077"/>
    <s v="ABT Owner 1, L.P."/>
    <s v="ABT Owner 1 LP - 100 W Higgins Rd - Barrington"/>
    <s v="Outdoor &amp; Garage - LED Retrofits"/>
    <s v="Outdoor &amp; Garage Lighting"/>
    <s v="Exterior"/>
    <n v="0"/>
    <n v="161445.984"/>
    <n v="0"/>
    <x v="0"/>
    <x v="0"/>
    <n v="10.1978380583316"/>
    <s v="Qty / 1,000"/>
    <m/>
    <s v="Private-Lighting"/>
    <s v="lighting"/>
    <n v="1"/>
    <n v="1"/>
    <s v="Lighting"/>
    <n v="0.99989942556735301"/>
    <n v="1.019640158801"/>
    <n v="161429.74666175601"/>
    <n v="0"/>
    <n v="0.71"/>
    <n v="114615.120129847"/>
    <n v="0"/>
    <n v="4903"/>
    <n v="1"/>
    <n v="1"/>
    <n v="0"/>
    <n v="0"/>
    <n v="14.276973281664301"/>
    <d v="1900-01-09T04:44:53"/>
    <n v="43351"/>
    <n v="0"/>
    <n v="0"/>
    <n v="0"/>
    <n v="1168826.434120402"/>
  </r>
  <r>
    <s v="STND-61078"/>
    <s v="School District U-46"/>
    <s v="School District U-46 (Elgin High School) - 1200 Marron Dr - Elgin"/>
    <s v="Beverage Machine Controls"/>
    <s v="Commercial Kitchen Equipment"/>
    <s v="K-12 School"/>
    <n v="0"/>
    <n v="4838.82"/>
    <n v="0"/>
    <x v="2"/>
    <x v="1"/>
    <n v="5"/>
    <s v="NA"/>
    <m/>
    <s v="Public-Non-Lighting"/>
    <s v="non_lighting"/>
    <n v="3"/>
    <n v="1"/>
    <s v="Non-Lighting"/>
    <n v="1.01534080484258"/>
    <n v="0.52563350510805795"/>
    <n v="4913.0513932883596"/>
    <n v="0"/>
    <n v="0.7"/>
    <n v="3439.1359753018501"/>
    <n v="0"/>
    <n v="2979"/>
    <n v="1.17333333333333"/>
    <n v="1.323"/>
    <n v="2.1333333333333301E-2"/>
    <n v="0.72"/>
    <n v="23.497818059751602"/>
    <d v="1900-01-15T18:49:11"/>
    <n v="43300"/>
    <n v="0"/>
    <n v="0"/>
    <n v="0"/>
    <n v="17195.67987650925"/>
  </r>
  <r>
    <s v="STND-61079"/>
    <s v="Skyway Cement Company LLC"/>
    <s v="Skyway Cement Company LLC - 3200 E 102nd St - Chicago"/>
    <s v="New Indoor LED Fixtures"/>
    <s v="Indoor Lighting"/>
    <s v="Manufacturing"/>
    <n v="0"/>
    <n v="23292.73"/>
    <n v="4.1656680000000001"/>
    <x v="0"/>
    <x v="0"/>
    <n v="10.827197921178"/>
    <s v="Qty / 1,000"/>
    <m/>
    <s v="Private-Lighting"/>
    <s v="lighting"/>
    <n v="3"/>
    <n v="1"/>
    <s v="Lighting"/>
    <n v="0.91633259480590001"/>
    <n v="1.30467645558681"/>
    <n v="21343.887721013201"/>
    <n v="5.4348489613913804"/>
    <n v="0.71"/>
    <n v="15154.160281919399"/>
    <n v="3.8587427625878798"/>
    <n v="4618"/>
    <n v="1.02"/>
    <n v="1.04"/>
    <n v="1.2E-2"/>
    <n v="0.81"/>
    <n v="15.158077089649201"/>
    <d v="1900-01-09T19:51:10"/>
    <n v="43370"/>
    <n v="6.4516250728767597"/>
    <n v="251.104561423685"/>
    <n v="0"/>
    <n v="164077.09270159592"/>
  </r>
  <r>
    <s v="STND-61079"/>
    <s v="Skyway Cement Company LLC"/>
    <s v="Skyway Cement Company LLC - 3200 E 102nd St - Chicago"/>
    <s v="New Indoor LED Fixtures"/>
    <s v="Indoor Lighting"/>
    <s v="Manufacturing"/>
    <n v="0"/>
    <n v="3014.63"/>
    <n v="0.53913599999999995"/>
    <x v="0"/>
    <x v="0"/>
    <n v="10.827197921178"/>
    <s v="Qty / 1,000"/>
    <m/>
    <s v="Private-Lighting"/>
    <s v="lighting"/>
    <n v="3"/>
    <n v="1"/>
    <s v="Lighting"/>
    <n v="0.91633259480590001"/>
    <n v="1.30467645558681"/>
    <n v="2762.4037302797101"/>
    <n v="0.70339804555924801"/>
    <n v="0.71"/>
    <n v="1961.30664849859"/>
    <n v="0.49941261234706602"/>
    <n v="4618"/>
    <n v="1.02"/>
    <n v="1.04"/>
    <n v="1.2E-2"/>
    <n v="0.81"/>
    <n v="15.158077089649201"/>
    <d v="1900-01-09T19:51:10"/>
    <n v="43370"/>
    <n v="0.83499293157555599"/>
    <n v="32.4988674150554"/>
    <n v="0"/>
    <n v="21235.455267416524"/>
  </r>
  <r>
    <s v="STND-61080"/>
    <s v="Northeast Christian Church"/>
    <s v="Northeast Christian Church - 5651 E Riverside Blvd - Rockford"/>
    <s v="Outdoor &amp; Garage - LED Fixtures"/>
    <s v="Outdoor &amp; Garage Lighting"/>
    <s v="Exterior"/>
    <n v="0"/>
    <n v="12551.68"/>
    <n v="0"/>
    <x v="0"/>
    <x v="0"/>
    <n v="10.1978380583316"/>
    <s v="Qty / 1,000"/>
    <m/>
    <s v="Private-Lighting"/>
    <s v="lighting"/>
    <n v="3"/>
    <n v="1"/>
    <s v="Lighting"/>
    <n v="0.91633259480590001"/>
    <n v="1.30467645558681"/>
    <n v="11501.5135035733"/>
    <n v="0"/>
    <n v="0.71"/>
    <n v="8166.0745875370503"/>
    <n v="0"/>
    <n v="4903"/>
    <n v="1"/>
    <n v="1"/>
    <n v="0"/>
    <n v="0"/>
    <n v="14.276973281664301"/>
    <d v="1900-01-09T04:44:53"/>
    <n v="43346"/>
    <n v="0"/>
    <n v="0"/>
    <n v="0"/>
    <n v="83276.306215959848"/>
  </r>
  <r>
    <s v="STND-61081"/>
    <s v="Continental Electrical Construction Company, LLC"/>
    <s v="Continental Electric - 5700 McDermott Dr - Berkeley"/>
    <s v="New Indoor LED Fixtures"/>
    <s v="Indoor Lighting"/>
    <s v="Manufacturing"/>
    <n v="0"/>
    <n v="34738.904999999999"/>
    <n v="6.2126999999999999"/>
    <x v="0"/>
    <x v="0"/>
    <n v="10.827197921178"/>
    <s v="Qty / 1,000"/>
    <m/>
    <s v="Private-Lighting"/>
    <s v="lighting"/>
    <n v="3"/>
    <n v="1"/>
    <s v="Lighting"/>
    <n v="0.91633259480590001"/>
    <n v="1.30467645558681"/>
    <n v="31832.390959365599"/>
    <n v="8.1055634156241503"/>
    <n v="0.71"/>
    <n v="22600.997581149601"/>
    <n v="5.7549500250931498"/>
    <n v="4618"/>
    <n v="1.02"/>
    <n v="1.04"/>
    <n v="1.2E-2"/>
    <n v="0.81"/>
    <n v="15.158077089649201"/>
    <d v="1900-01-09T19:51:10"/>
    <n v="43401"/>
    <n v="9.6219888599526993"/>
    <n v="374.49871716900799"/>
    <n v="0"/>
    <n v="244705.47402717196"/>
  </r>
  <r>
    <s v="STND-61081"/>
    <s v="Continental Electrical Construction Company, LLC"/>
    <s v="Continental Electric - 5700 McDermott Dr - Berkeley"/>
    <s v="New Indoor LED Fixtures"/>
    <s v="Indoor Lighting"/>
    <s v="Manufacturing"/>
    <n v="0"/>
    <n v="37381.417000000001"/>
    <n v="6.6852859999999996"/>
    <x v="0"/>
    <x v="0"/>
    <n v="10.827197921178"/>
    <s v="Qty / 1,000"/>
    <m/>
    <s v="Private-Lighting"/>
    <s v="lighting"/>
    <n v="3"/>
    <n v="1"/>
    <s v="Lighting"/>
    <n v="0.91633259480590001"/>
    <n v="1.30467645558681"/>
    <n v="34253.810837131401"/>
    <n v="8.7221352430641002"/>
    <n v="0.71"/>
    <n v="24320.2056943633"/>
    <n v="6.1927160225755102"/>
    <n v="4618"/>
    <n v="1.02"/>
    <n v="1.04"/>
    <n v="1.2E-2"/>
    <n v="0.81"/>
    <n v="15.158077089649201"/>
    <d v="1900-01-09T19:51:10"/>
    <n v="43401"/>
    <n v="10.353911732032399"/>
    <n v="402.986009848604"/>
    <n v="0"/>
    <n v="263319.68053663167"/>
  </r>
  <r>
    <s v="STND-61081"/>
    <s v="Continental Electrical Construction Company, LLC"/>
    <s v="Continental Electric - 5700 McDermott Dr - Berkeley"/>
    <s v="New Indoor LED Fixtures"/>
    <s v="Indoor Lighting"/>
    <s v="Manufacturing"/>
    <n v="0"/>
    <n v="-2298.6559999999999"/>
    <n v="-0.41109099999999998"/>
    <x v="0"/>
    <x v="0"/>
    <n v="10.827197921178"/>
    <s v="Qty / 1,000"/>
    <m/>
    <s v="Private-Lighting"/>
    <s v="lighting"/>
    <n v="3"/>
    <n v="1"/>
    <s v="Lighting"/>
    <n v="0.91633259480590001"/>
    <n v="1.30467645558681"/>
    <n v="-2106.3334170461499"/>
    <n v="-0.53634074880363602"/>
    <n v="0.71"/>
    <n v="-1495.49672610277"/>
    <n v="-0.38080193165058102"/>
    <n v="4618"/>
    <n v="1.02"/>
    <n v="1.04"/>
    <n v="1.2E-2"/>
    <n v="0.81"/>
    <n v="15.158077089649201"/>
    <d v="1900-01-09T19:51:10"/>
    <n v="43401"/>
    <n v="-0.63668180057411605"/>
    <n v="-24.780393141719401"/>
    <n v="0"/>
    <n v="-16192.039043988416"/>
  </r>
  <r>
    <s v="STND-61081"/>
    <s v="Continental Electrical Construction Company, LLC"/>
    <s v="Continental Electric - 5700 McDermott Dr - Berkeley"/>
    <s v="New Indoor LED Fixtures"/>
    <s v="Indoor Lighting"/>
    <s v="Manufacturing"/>
    <n v="0"/>
    <n v="-3089.9960000000001"/>
    <n v="-0.55261400000000005"/>
    <x v="0"/>
    <x v="0"/>
    <n v="10.827197921178"/>
    <s v="Qty / 1,000"/>
    <m/>
    <s v="Private-Lighting"/>
    <s v="lighting"/>
    <n v="3"/>
    <n v="1"/>
    <s v="Lighting"/>
    <n v="0.91633259480590001"/>
    <n v="1.30467645558681"/>
    <n v="-2831.46405261985"/>
    <n v="-0.72098247482764799"/>
    <n v="0.71"/>
    <n v="-2010.3394773600901"/>
    <n v="-0.51189755712762997"/>
    <n v="4618"/>
    <n v="1.02"/>
    <n v="1.04"/>
    <n v="1.2E-2"/>
    <n v="0.81"/>
    <n v="15.158077089649201"/>
    <d v="1900-01-09T19:51:10"/>
    <n v="43401"/>
    <n v="-0.855867135360455"/>
    <n v="-33.311341795527703"/>
    <n v="0"/>
    <n v="-21766.343410135232"/>
  </r>
  <r>
    <s v="STND-61081"/>
    <s v="Continental Electrical Construction Company, LLC"/>
    <s v="Continental Electric - 5700 McDermott Dr - Berkeley"/>
    <s v="New Indoor LED Fixtures"/>
    <s v="Indoor Lighting"/>
    <s v="Manufacturing"/>
    <n v="0"/>
    <n v="-11455.596"/>
    <n v="-2.0487169999999999"/>
    <x v="0"/>
    <x v="0"/>
    <n v="10.827197921178"/>
    <s v="Qty / 1,000"/>
    <m/>
    <s v="Private-Lighting"/>
    <s v="lighting"/>
    <n v="3"/>
    <n v="1"/>
    <s v="Lighting"/>
    <n v="0.91633259480590001"/>
    <n v="1.30467645558681"/>
    <n v="-10497.136007728101"/>
    <n v="-2.67291283406044"/>
    <n v="0.71"/>
    <n v="-7452.9665654869405"/>
    <n v="-1.89776811218291"/>
    <n v="4618"/>
    <n v="1.02"/>
    <n v="1.04"/>
    <n v="1.2E-2"/>
    <n v="0.81"/>
    <n v="15.158077089649201"/>
    <d v="1900-01-09T19:51:10"/>
    <n v="43401"/>
    <n v="-3.1729734497393598"/>
    <n v="-123.495717737977"/>
    <n v="0"/>
    <n v="-80694.744104449332"/>
  </r>
  <r>
    <s v="STND-61081"/>
    <s v="Continental Electrical Construction Company, LLC"/>
    <s v="Continental Electric - 5700 McDermott Dr - Berkeley"/>
    <s v="New Indoor LED Fixtures"/>
    <s v="Indoor Lighting"/>
    <s v="Manufacturing"/>
    <n v="0"/>
    <n v="5633.5910000000003"/>
    <n v="1.0075099999999999"/>
    <x v="0"/>
    <x v="0"/>
    <n v="10.827197921178"/>
    <s v="Qty / 1,000"/>
    <m/>
    <s v="Private-Lighting"/>
    <s v="lighting"/>
    <n v="3"/>
    <n v="1"/>
    <s v="Lighting"/>
    <n v="0.91633259480590001"/>
    <n v="1.30467645558681"/>
    <n v="5162.2430591051598"/>
    <n v="1.3144745757682601"/>
    <n v="0.71"/>
    <n v="3665.1925719646702"/>
    <n v="0.93327694879546697"/>
    <n v="4618"/>
    <n v="1.02"/>
    <n v="1.04"/>
    <n v="1.2E-2"/>
    <n v="0.81"/>
    <n v="15.158077089649201"/>
    <d v="1900-01-09T19:51:10"/>
    <n v="43401"/>
    <n v="1.5603924213773299"/>
    <n v="60.732271283590201"/>
    <n v="0"/>
    <n v="39683.765395892922"/>
  </r>
  <r>
    <s v="STND-61081"/>
    <s v="Continental Electrical Construction Company, LLC"/>
    <s v="Continental Electric - 5700 McDermott Dr - Berkeley"/>
    <s v="Occupancy Sensors"/>
    <s v="Indoor Lighting"/>
    <s v="Manufacturing"/>
    <n v="0"/>
    <n v="5448.9440000000004"/>
    <n v="3.3084479999999998"/>
    <x v="0"/>
    <x v="0"/>
    <n v="8"/>
    <s v="Qty / 1,000"/>
    <m/>
    <s v="Private-Lighting"/>
    <s v="lighting"/>
    <n v="3"/>
    <n v="1"/>
    <s v="Lighting"/>
    <n v="0.91633259480590001"/>
    <n v="1.30467645558681"/>
    <n v="4993.0449944720403"/>
    <n v="4.3164542101332604"/>
    <n v="0.71"/>
    <n v="3545.06194607515"/>
    <n v="3.0646824891946101"/>
    <n v="4618"/>
    <n v="1.02"/>
    <n v="1.04"/>
    <n v="1.2E-2"/>
    <n v="0.81"/>
    <n v="15.158077089649201"/>
    <d v="1900-01-09T19:51:10"/>
    <n v="43401"/>
    <n v="6.2885405159284096"/>
    <n v="58.741705817318099"/>
    <n v="0"/>
    <n v="28360.4955686012"/>
  </r>
  <r>
    <s v="STND-61081"/>
    <s v="Continental Electrical Construction Company, LLC"/>
    <s v="Continental Electric - 5700 McDermott Dr - Berkeley"/>
    <s v="Outdoor &amp; Garage - LED Fixtures"/>
    <s v="Outdoor &amp; Garage Lighting"/>
    <s v="Exterior"/>
    <n v="0"/>
    <n v="15179.688"/>
    <n v="0"/>
    <x v="0"/>
    <x v="0"/>
    <n v="10.1978380583316"/>
    <s v="Qty / 1,000"/>
    <m/>
    <s v="Private-Lighting"/>
    <s v="lighting"/>
    <n v="3"/>
    <n v="1"/>
    <s v="Lighting"/>
    <n v="0.91633259480590001"/>
    <n v="1.30467645558681"/>
    <n v="13909.642893384"/>
    <n v="0"/>
    <n v="0.71"/>
    <n v="9875.8464543026294"/>
    <n v="0"/>
    <n v="4903"/>
    <n v="1"/>
    <n v="1"/>
    <n v="0"/>
    <n v="0"/>
    <n v="14.276973281664301"/>
    <d v="1900-01-09T04:44:53"/>
    <n v="43401"/>
    <n v="0"/>
    <n v="0"/>
    <n v="0"/>
    <n v="100712.28282992654"/>
  </r>
  <r>
    <s v="STND-61081"/>
    <s v="Continental Electrical Construction Company, LLC"/>
    <s v="Continental Electric - 5700 McDermott Dr - Berkeley"/>
    <s v="Photocells"/>
    <s v="Outdoor &amp; Garage Lighting"/>
    <s v="Manufacturing"/>
    <n v="0"/>
    <n v="220.08"/>
    <n v="0"/>
    <x v="0"/>
    <x v="0"/>
    <n v="8"/>
    <s v="Qty / 1,000"/>
    <m/>
    <s v="Private-Lighting"/>
    <s v="lighting"/>
    <n v="3"/>
    <n v="1"/>
    <s v="Lighting"/>
    <n v="0.91633259480590001"/>
    <n v="1.30467645558681"/>
    <n v="201.66647746488201"/>
    <n v="0"/>
    <n v="0.71"/>
    <n v="143.18319900006699"/>
    <n v="0"/>
    <n v="4618"/>
    <n v="1.02"/>
    <n v="1.04"/>
    <n v="1.2E-2"/>
    <n v="0.81"/>
    <n v="15.158077089649201"/>
    <d v="1900-01-09T19:51:10"/>
    <n v="43401"/>
    <n v="0"/>
    <n v="2.3725467937045002"/>
    <n v="0"/>
    <n v="1145.4655920005359"/>
  </r>
  <r>
    <s v="STND-61081"/>
    <s v="Continental Electrical Construction Company, LLC"/>
    <s v="Continental Electric - 5700 McDermott Dr - Berkeley"/>
    <s v="Outdoor &amp; Garage - LED Fixtures"/>
    <s v="Outdoor &amp; Garage Lighting"/>
    <s v="Exterior"/>
    <n v="0"/>
    <n v="2662.3290000000002"/>
    <n v="0"/>
    <x v="0"/>
    <x v="0"/>
    <n v="10.1978380583316"/>
    <s v="Qty / 1,000"/>
    <m/>
    <s v="Private-Lighting"/>
    <s v="lighting"/>
    <n v="3"/>
    <n v="1"/>
    <s v="Lighting"/>
    <n v="0.91633259480590001"/>
    <n v="1.30467645558681"/>
    <n v="2439.5788407969999"/>
    <n v="0"/>
    <n v="0.71"/>
    <n v="1732.1009769658699"/>
    <n v="0"/>
    <n v="4903"/>
    <n v="1"/>
    <n v="1"/>
    <n v="0"/>
    <n v="0"/>
    <n v="14.276973281664301"/>
    <d v="1900-01-09T04:44:53"/>
    <n v="43401"/>
    <n v="0"/>
    <n v="0"/>
    <n v="0"/>
    <n v="17663.685263775893"/>
  </r>
  <r>
    <s v="STND-61081"/>
    <s v="Continental Electrical Construction Company, LLC"/>
    <s v="Continental Electric - 5700 McDermott Dr - Berkeley"/>
    <s v="Time Clocks for Lighting"/>
    <s v="Indoor Lighting"/>
    <s v="Manufacturing"/>
    <n v="0"/>
    <n v="11738.217000000001"/>
    <n v="2.0992609999999998"/>
    <x v="0"/>
    <x v="0"/>
    <n v="8"/>
    <s v="Qty / 1,000"/>
    <m/>
    <s v="Private-Lighting"/>
    <s v="lighting"/>
    <n v="3"/>
    <n v="1"/>
    <s v="Lighting"/>
    <n v="0.91633259480590001"/>
    <n v="1.30467645558681"/>
    <n v="10756.1108420047"/>
    <n v="2.7388564008316099"/>
    <n v="0.71"/>
    <n v="7636.8386978233502"/>
    <n v="1.94458804459045"/>
    <n v="4618"/>
    <n v="1.02"/>
    <n v="1.04"/>
    <n v="1.2E-2"/>
    <n v="0.81"/>
    <n v="15.158077089649201"/>
    <d v="1900-01-09T19:51:10"/>
    <n v="43401"/>
    <n v="3.2512540370745699"/>
    <n v="126.54248049417301"/>
    <n v="0"/>
    <n v="61094.709582586802"/>
  </r>
  <r>
    <s v="STND-61082"/>
    <s v="School District U-46"/>
    <s v="School District U-46 (Streamwood High School) - 701 W Schaumburg Rd - Streamwood"/>
    <s v="Beverage Machine Controls"/>
    <s v="Commercial Kitchen Equipment"/>
    <s v="K-12 School"/>
    <n v="0"/>
    <n v="3225.88"/>
    <n v="0"/>
    <x v="2"/>
    <x v="1"/>
    <n v="5"/>
    <s v="NA"/>
    <m/>
    <s v="Public-Non-Lighting"/>
    <s v="non_lighting"/>
    <n v="3"/>
    <n v="1"/>
    <s v="Non-Lighting"/>
    <n v="1.01534080484258"/>
    <n v="0.52563350510805795"/>
    <n v="3275.3675955255699"/>
    <n v="0"/>
    <n v="0.7"/>
    <n v="2292.7573168679"/>
    <n v="0"/>
    <n v="2979"/>
    <n v="1.17333333333333"/>
    <n v="1.323"/>
    <n v="2.1333333333333301E-2"/>
    <n v="0.72"/>
    <n v="23.497818059751602"/>
    <d v="1900-01-15T18:49:11"/>
    <n v="43300"/>
    <n v="0"/>
    <n v="0"/>
    <n v="0"/>
    <n v="11463.786584339501"/>
  </r>
  <r>
    <s v="STND-61083"/>
    <s v="909 Washington Condominium Association"/>
    <s v="909 Washington Condominium Associations - 909 Washington St - Chicago"/>
    <s v="Outdoor &amp; Garage - LED Fixtures"/>
    <s v="Outdoor &amp; Garage Lighting"/>
    <s v="Exterior"/>
    <n v="0"/>
    <n v="2304.41"/>
    <n v="0"/>
    <x v="0"/>
    <x v="0"/>
    <n v="10.1978380583316"/>
    <s v="Qty / 1,000"/>
    <m/>
    <s v="Private-Lighting"/>
    <s v="lighting"/>
    <n v="2"/>
    <n v="1"/>
    <s v="Lighting"/>
    <n v="0.97902139861649395"/>
    <n v="0.93591656730105399"/>
    <n v="2256.06670118583"/>
    <n v="0"/>
    <n v="0.71"/>
    <n v="1601.8073578419401"/>
    <n v="0"/>
    <n v="4903"/>
    <n v="1"/>
    <n v="1"/>
    <n v="0"/>
    <n v="0"/>
    <n v="14.276973281664301"/>
    <d v="1900-01-09T04:44:53"/>
    <n v="43316"/>
    <n v="0"/>
    <n v="0"/>
    <n v="0"/>
    <n v="16334.97203591612"/>
  </r>
  <r>
    <s v="STND-61083"/>
    <s v="909 Washington Condominium Association"/>
    <s v="909 Washington Condominium Associations - 909 Washington St - Chicago"/>
    <s v="Retrofit of Existing Indoor Fixtures to LED"/>
    <s v="Indoor Lighting"/>
    <s v="Multi-family (common)"/>
    <n v="0"/>
    <n v="14190.565000000001"/>
    <n v="1.7132540000000001"/>
    <x v="0"/>
    <x v="0"/>
    <n v="8.1459758879113693"/>
    <s v="Qty / 1,000"/>
    <m/>
    <s v="Private-Lighting"/>
    <s v="lighting"/>
    <n v="2"/>
    <n v="1"/>
    <s v="Lighting"/>
    <n v="0.97902139861649395"/>
    <n v="0.93591656730105399"/>
    <n v="13892.866793458301"/>
    <n v="1.6034628025947999"/>
    <n v="0.71"/>
    <n v="9863.9354233553604"/>
    <n v="1.1384585898423101"/>
    <n v="6138"/>
    <n v="1.1399999999999999"/>
    <n v="1.32"/>
    <n v="2.5000000000000001E-2"/>
    <n v="0.64"/>
    <n v="11.4043662430759"/>
    <d v="1900-01-07T03:30:12"/>
    <n v="43316"/>
    <n v="1.8980383553442199"/>
    <n v="304.66813143548802"/>
    <n v="0"/>
    <n v="80351.380118567584"/>
  </r>
  <r>
    <s v="STND-61083"/>
    <s v="909 Washington Condominium Association"/>
    <s v="909 Washington Condominium Associations - 909 Washington St - Chicago"/>
    <s v="Retrofit of Existing Indoor Fixtures to LED"/>
    <s v="Indoor Lighting"/>
    <s v="Multi-family (common)"/>
    <n v="0"/>
    <n v="18584.882000000001"/>
    <n v="2.243789"/>
    <x v="0"/>
    <x v="0"/>
    <n v="8.1459758879113693"/>
    <s v="Qty / 1,000"/>
    <m/>
    <s v="Private-Lighting"/>
    <s v="lighting"/>
    <n v="2"/>
    <n v="1"/>
    <s v="Lighting"/>
    <n v="0.97902139861649395"/>
    <n v="0.93591656730105399"/>
    <n v="18194.9971687625"/>
    <n v="2.0999992986278602"/>
    <n v="0.71"/>
    <n v="12918.447989821399"/>
    <n v="1.49099950202578"/>
    <n v="6138"/>
    <n v="1.1399999999999999"/>
    <n v="1.32"/>
    <n v="2.5000000000000001E-2"/>
    <n v="0.64"/>
    <n v="11.4043662430759"/>
    <d v="1900-01-07T03:30:12"/>
    <n v="43316"/>
    <n v="2.48579462432276"/>
    <n v="399.013095806195"/>
    <n v="0"/>
    <n v="105233.36583432222"/>
  </r>
  <r>
    <s v="STND-61083"/>
    <s v="909 Washington Condominium Association"/>
    <s v="909 Washington Condominium Associations - 909 Washington St - Chicago"/>
    <s v="Retrofit of Existing Indoor Fixtures to LED"/>
    <s v="Indoor Lighting"/>
    <s v="Multi-family (common)"/>
    <n v="0"/>
    <n v="6661.4489999999996"/>
    <n v="0.80425000000000002"/>
    <x v="0"/>
    <x v="0"/>
    <n v="8.1459758879113693"/>
    <s v="Qty / 1,000"/>
    <m/>
    <s v="Private-Lighting"/>
    <s v="lighting"/>
    <n v="2"/>
    <n v="1"/>
    <s v="Lighting"/>
    <n v="0.97902139861649395"/>
    <n v="0.93591656730105399"/>
    <n v="6521.7011167924402"/>
    <n v="0.75271089925187196"/>
    <n v="0.71"/>
    <n v="4630.4077929226296"/>
    <n v="0.53442473846882899"/>
    <n v="6138"/>
    <n v="1.1399999999999999"/>
    <n v="1.32"/>
    <n v="2.5000000000000001E-2"/>
    <n v="0.64"/>
    <n v="11.4043662430759"/>
    <d v="1900-01-07T03:30:12"/>
    <n v="43316"/>
    <n v="0.89099301521291696"/>
    <n v="143.01976133316799"/>
    <n v="0"/>
    <n v="37719.190232344641"/>
  </r>
  <r>
    <s v="STND-61083"/>
    <s v="909 Washington Condominium Association"/>
    <s v="909 Washington Condominium Associations - 909 Washington St - Chicago"/>
    <s v="Retrofit of Existing Indoor Fixtures to LED"/>
    <s v="Indoor Lighting"/>
    <s v="Multi-family (common)"/>
    <n v="0"/>
    <n v="80301.244000000006"/>
    <n v="9.6949249999999996"/>
    <x v="0"/>
    <x v="0"/>
    <n v="8.1459758879113693"/>
    <s v="Qty / 1,000"/>
    <m/>
    <s v="Private-Lighting"/>
    <s v="lighting"/>
    <n v="2"/>
    <n v="1"/>
    <s v="Lighting"/>
    <n v="0.97902139861649395"/>
    <n v="0.93591656730105399"/>
    <n v="78616.636211524296"/>
    <n v="9.0736409262411701"/>
    <n v="0.71"/>
    <n v="55817.811710182301"/>
    <n v="6.4422850576312296"/>
    <n v="6138"/>
    <n v="1.1399999999999999"/>
    <n v="1.32"/>
    <n v="2.5000000000000001E-2"/>
    <n v="0.64"/>
    <n v="11.4043662430759"/>
    <d v="1900-01-07T03:30:12"/>
    <n v="43316"/>
    <n v="10.740578747918001"/>
    <n v="1724.04903972641"/>
    <n v="0"/>
    <n v="454690.54830712191"/>
  </r>
  <r>
    <s v="STND-61083"/>
    <s v="909 Washington Condominium Association"/>
    <s v="909 Washington Condominium Associations - 909 Washington St - Chicago"/>
    <s v="Retrofit of Existing Indoor Fixtures to LED"/>
    <s v="Indoor Lighting"/>
    <s v="Multi-family (common)"/>
    <n v="0"/>
    <n v="41480.112999999998"/>
    <n v="5.0079739999999999"/>
    <x v="0"/>
    <x v="0"/>
    <n v="8.1459758879113693"/>
    <s v="Qty / 1,000"/>
    <m/>
    <s v="Private-Lighting"/>
    <s v="lighting"/>
    <n v="2"/>
    <n v="1"/>
    <s v="Lighting"/>
    <n v="0.97902139861649395"/>
    <n v="0.93591656730105399"/>
    <n v="40609.918244030203"/>
    <n v="4.6870458352129303"/>
    <n v="0.71"/>
    <n v="28833.0419532614"/>
    <n v="3.3278025430011802"/>
    <n v="6138"/>
    <n v="1.1399999999999999"/>
    <n v="1.32"/>
    <n v="2.5000000000000001E-2"/>
    <n v="0.64"/>
    <n v="11.4043662430759"/>
    <d v="1900-01-07T03:30:12"/>
    <n v="43316"/>
    <n v="5.5481129678183301"/>
    <n v="890.56838254452202"/>
    <n v="0"/>
    <n v="234873.26452640429"/>
  </r>
  <r>
    <s v="STND-61084"/>
    <s v="CDH, P.C."/>
    <s v="CDH Realty LLC - 100 Pierce Rd - Itasca"/>
    <s v="New Indoor LED Fixtures"/>
    <s v="Indoor Lighting"/>
    <s v="Office"/>
    <n v="0"/>
    <n v="4796.5140000000001"/>
    <n v="1.0785389999999999"/>
    <x v="0"/>
    <x v="0"/>
    <n v="15"/>
    <s v="Qty / 1,000"/>
    <m/>
    <s v="Private-Lighting"/>
    <s v="lighting"/>
    <n v="3"/>
    <n v="1"/>
    <s v="Lighting"/>
    <n v="0.91633259480590001"/>
    <n v="1.30467645558681"/>
    <n v="4395.2021196428304"/>
    <n v="1.40714443973214"/>
    <n v="0.71"/>
    <n v="3120.5935049464101"/>
    <n v="0.99907255220981805"/>
    <n v="2885"/>
    <n v="1.165"/>
    <n v="1.3779999999999999"/>
    <n v="2.5499999999999998E-2"/>
    <n v="0.55000000000000004"/>
    <n v="24.263431542460999"/>
    <d v="1900-01-16T07:56:40"/>
    <n v="43313"/>
    <n v="1.85663602022976"/>
    <n v="96.203994893469599"/>
    <n v="0"/>
    <n v="46808.902574196152"/>
  </r>
  <r>
    <s v="STND-61085"/>
    <s v="School District U-46"/>
    <s v="School District U-46 (Elgin Central Building) - 355 E Chicago - Elgin"/>
    <s v="Beverage Machine Controls"/>
    <s v="Commercial Kitchen Equipment"/>
    <s v="K-12 School"/>
    <n v="0"/>
    <n v="3225.88"/>
    <n v="0"/>
    <x v="2"/>
    <x v="1"/>
    <n v="5"/>
    <s v="NA"/>
    <m/>
    <s v="Public-Non-Lighting"/>
    <s v="non_lighting"/>
    <n v="3"/>
    <n v="1"/>
    <s v="Non-Lighting"/>
    <n v="1.01534080484258"/>
    <n v="0.52563350510805795"/>
    <n v="3275.3675955255699"/>
    <n v="0"/>
    <n v="0.7"/>
    <n v="2292.7573168679"/>
    <n v="0"/>
    <n v="2979"/>
    <n v="1.17333333333333"/>
    <n v="1.323"/>
    <n v="2.1333333333333301E-2"/>
    <n v="0.72"/>
    <n v="23.497818059751602"/>
    <d v="1900-01-15T18:49:11"/>
    <n v="43313"/>
    <n v="0"/>
    <n v="0"/>
    <n v="0"/>
    <n v="11463.786584339501"/>
  </r>
  <r>
    <s v="STND-61087"/>
    <s v="School District U-46"/>
    <s v="School District U-46 (Elgin High School- Outside Room 200 ) - 1200 Marron Dr - Elgin"/>
    <s v="Beverage Machine Controls"/>
    <s v="Commercial Kitchen Equipment"/>
    <s v="K-12 School"/>
    <n v="0"/>
    <n v="6451.76"/>
    <n v="0"/>
    <x v="2"/>
    <x v="1"/>
    <n v="5"/>
    <s v="NA"/>
    <m/>
    <s v="Public-Non-Lighting"/>
    <s v="non_lighting"/>
    <n v="3"/>
    <n v="1"/>
    <s v="Non-Lighting"/>
    <n v="1.01534080484258"/>
    <n v="0.52563350510805795"/>
    <n v="6550.7351910511497"/>
    <n v="0"/>
    <n v="0.7"/>
    <n v="4585.5146337358001"/>
    <n v="0"/>
    <n v="2979"/>
    <n v="1.17333333333333"/>
    <n v="1.323"/>
    <n v="2.1333333333333301E-2"/>
    <n v="0.72"/>
    <n v="23.497818059751602"/>
    <d v="1900-01-15T18:49:11"/>
    <n v="43300"/>
    <n v="0"/>
    <n v="0"/>
    <n v="0"/>
    <n v="22927.573168679002"/>
  </r>
  <r>
    <s v="STND-61088"/>
    <s v="BPRE Itasca Holdings Limited Partnership"/>
    <s v="Itasca Holdings Inc - 500 Park Blvd - Itasca"/>
    <s v="New Indoor LED Fixtures"/>
    <s v="Indoor Lighting"/>
    <s v="Office"/>
    <n v="0"/>
    <n v="7290.9719999999998"/>
    <n v="1.63944"/>
    <x v="0"/>
    <x v="0"/>
    <n v="15"/>
    <s v="Qty / 1,000"/>
    <m/>
    <s v="Private-Lighting"/>
    <s v="lighting"/>
    <n v="3"/>
    <n v="1"/>
    <s v="Lighting"/>
    <n v="0.91633259480590001"/>
    <n v="1.30467645558681"/>
    <n v="6680.95529141716"/>
    <n v="2.1389387683472298"/>
    <n v="0.71"/>
    <n v="4743.4782569061799"/>
    <n v="1.51864652552654"/>
    <n v="2885"/>
    <n v="1.165"/>
    <n v="1.3779999999999999"/>
    <n v="2.5499999999999998E-2"/>
    <n v="0.55000000000000004"/>
    <n v="24.263431542460999"/>
    <d v="1900-01-16T07:56:40"/>
    <n v="43282"/>
    <n v="2.8221912763520698"/>
    <n v="146.235502086813"/>
    <n v="0"/>
    <n v="71152.1738535927"/>
  </r>
  <r>
    <s v="STND-61089"/>
    <s v="Infant Jesus Oil Corporation"/>
    <s v="Luke Abraham - 17460 Kedzie Ave - Hazel Crest"/>
    <s v="Outdoor &amp; Garage - LED Fixtures"/>
    <s v="Outdoor &amp; Garage Lighting"/>
    <s v="Exterior"/>
    <n v="0"/>
    <n v="6324.87"/>
    <n v="0"/>
    <x v="0"/>
    <x v="0"/>
    <n v="10.1978380583316"/>
    <s v="Qty / 1,000"/>
    <m/>
    <s v="Private-Lighting"/>
    <s v="lighting"/>
    <n v="3"/>
    <n v="1"/>
    <s v="Lighting"/>
    <n v="0.91633259480590001"/>
    <n v="1.30467645558681"/>
    <n v="5795.6845389099899"/>
    <n v="0"/>
    <n v="0.71"/>
    <n v="4114.9360226260897"/>
    <n v="0"/>
    <n v="4903"/>
    <n v="1"/>
    <n v="1"/>
    <n v="0"/>
    <n v="0"/>
    <n v="14.276973281664301"/>
    <d v="1900-01-09T04:44:53"/>
    <n v="43296"/>
    <n v="0"/>
    <n v="0"/>
    <n v="0"/>
    <n v="41963.451179135998"/>
  </r>
  <r>
    <s v="STND-61091"/>
    <s v="Board of Education District 41"/>
    <s v="School District 41 - 240 Geneva Rd - Glen Ellyn"/>
    <s v="New Indoor LED Fixtures"/>
    <s v="Indoor Lighting"/>
    <s v="K-12 School"/>
    <n v="0"/>
    <n v="4070.982"/>
    <n v="1.1100669999999999"/>
    <x v="0"/>
    <x v="1"/>
    <n v="15"/>
    <s v="Qty / 1,000"/>
    <m/>
    <s v="Public-Lighting"/>
    <s v="lighting"/>
    <n v="3"/>
    <n v="1"/>
    <s v="Lighting"/>
    <n v="0.99829244462109001"/>
    <n v="0.987374621353864"/>
    <n v="4064.0305727884602"/>
    <n v="1.0960519838024201"/>
    <n v="0.71"/>
    <n v="2885.4617066798"/>
    <n v="0.77819690849971801"/>
    <n v="2979"/>
    <n v="1.17333333333333"/>
    <n v="1.323"/>
    <n v="2.1333333333333301E-2"/>
    <n v="0.72"/>
    <n v="23.497818059751602"/>
    <d v="1900-01-15T18:49:11"/>
    <n v="43329"/>
    <n v="1.1506382629991001"/>
    <n v="73.891464959790099"/>
    <n v="0"/>
    <n v="43281.925600196999"/>
  </r>
  <r>
    <s v="STND-61092"/>
    <s v="Board of Education District 41"/>
    <s v="School District 41 - 793 N Main St - Glen Ellyn"/>
    <s v="New Indoor LED Fixtures"/>
    <s v="Indoor Lighting"/>
    <s v="K-12 School"/>
    <n v="0"/>
    <n v="2676.81"/>
    <n v="0.72990699999999997"/>
    <x v="0"/>
    <x v="1"/>
    <n v="15"/>
    <s v="Qty / 1,000"/>
    <m/>
    <s v="Public-Lighting"/>
    <s v="lighting"/>
    <n v="3"/>
    <n v="1"/>
    <s v="Lighting"/>
    <n v="0.99829244462109001"/>
    <n v="0.987374621353864"/>
    <n v="2672.2391986861799"/>
    <n v="0.720691647748535"/>
    <n v="0.71"/>
    <n v="1897.2898310671901"/>
    <n v="0.51169106990145996"/>
    <n v="2979"/>
    <n v="1.17333333333333"/>
    <n v="1.323"/>
    <n v="2.1333333333333301E-2"/>
    <n v="0.72"/>
    <n v="23.497818059751602"/>
    <d v="1900-01-15T18:49:11"/>
    <n v="43264"/>
    <n v="0.75658399234540097"/>
    <n v="48.586167248839701"/>
    <n v="0"/>
    <n v="28459.34746600785"/>
  </r>
  <r>
    <s v="STND-61093"/>
    <s v="Glen Ellyn School District 41"/>
    <s v="School District 41 - 240 Hawthorne St - Glen Ellyn"/>
    <s v="New Indoor LED Fixtures"/>
    <s v="Indoor Lighting"/>
    <s v="K-12 School"/>
    <n v="0"/>
    <n v="1784.54"/>
    <n v="0.48660500000000001"/>
    <x v="0"/>
    <x v="1"/>
    <n v="15"/>
    <s v="Qty / 1,000"/>
    <m/>
    <s v="Public-Lighting"/>
    <s v="lighting"/>
    <n v="3"/>
    <n v="1"/>
    <s v="Lighting"/>
    <n v="0.99829244462109001"/>
    <n v="0.987374621353864"/>
    <n v="1781.49279912412"/>
    <n v="0.48046142762389699"/>
    <n v="0.71"/>
    <n v="1264.85988737813"/>
    <n v="0.34112761361296701"/>
    <n v="2979"/>
    <n v="1.17333333333333"/>
    <n v="1.323"/>
    <n v="2.1333333333333301E-2"/>
    <n v="0.72"/>
    <n v="23.497818059751602"/>
    <d v="1900-01-15T18:49:11"/>
    <n v="43346"/>
    <n v="0.50438967374642796"/>
    <n v="32.390778165893103"/>
    <n v="0"/>
    <n v="18972.89831067195"/>
  </r>
  <r>
    <s v="STND-61094"/>
    <s v="Advocate Health and Hospital Corporation"/>
    <s v="Advocate Health Care - 1400 Kensington Rd - Oak Brook"/>
    <s v="Water-Cooled Chiller"/>
    <s v="HVAC"/>
    <s v="Office"/>
    <n v="0"/>
    <n v="62475.7"/>
    <n v="24.927700000000002"/>
    <x v="3"/>
    <x v="0"/>
    <n v="20"/>
    <s v="ΔkWpeak / CF"/>
    <n v="1"/>
    <s v="Private-Non-Lighting"/>
    <s v="non_lighting"/>
    <n v="3"/>
    <n v="1"/>
    <s v="Non-Lighting"/>
    <n v="0.98952339343681495"/>
    <n v="0.43468415683807998"/>
    <n v="61821.166671340397"/>
    <n v="10.835676256412601"/>
    <n v="0.7"/>
    <n v="43274.8166699383"/>
    <n v="7.5849733794888303"/>
    <n v="2885"/>
    <n v="1.165"/>
    <n v="1.3779999999999999"/>
    <n v="2.5499999999999998E-2"/>
    <n v="0.55000000000000004"/>
    <n v="24.263431542460999"/>
    <d v="1900-01-16T07:56:40"/>
    <n v="43350"/>
    <n v="10.835676256412601"/>
    <n v="0"/>
    <n v="0"/>
    <n v="865496.333398766"/>
  </r>
  <r>
    <s v="STND-61095"/>
    <s v="Applied Systems, Inc"/>
    <s v="Applied Systems Inc - 200 Applied Pkwy - University Park"/>
    <s v="Outdoor &amp; Garage - LED Fixtures"/>
    <s v="Outdoor &amp; Garage Lighting"/>
    <s v="Exterior"/>
    <n v="0"/>
    <n v="90622.149000000005"/>
    <n v="0"/>
    <x v="0"/>
    <x v="0"/>
    <n v="10.1978380583316"/>
    <s v="Qty / 1,000"/>
    <m/>
    <s v="Private-Lighting"/>
    <s v="lighting"/>
    <n v="3"/>
    <n v="1"/>
    <s v="Lighting"/>
    <n v="0.91633259480590001"/>
    <n v="1.30467645558681"/>
    <n v="83040.028940056902"/>
    <n v="0"/>
    <n v="0.71"/>
    <n v="58958.420547440401"/>
    <n v="0"/>
    <n v="4903"/>
    <n v="1"/>
    <n v="1"/>
    <n v="0"/>
    <n v="0"/>
    <n v="14.276973281664301"/>
    <d v="1900-01-09T04:44:53"/>
    <n v="43283"/>
    <n v="0"/>
    <n v="0"/>
    <n v="0"/>
    <n v="601248.42491780757"/>
  </r>
  <r>
    <s v="STND-61095"/>
    <s v="Applied Systems, Inc"/>
    <s v="Applied Systems Inc - 200 Applied Pkwy - University Park"/>
    <s v="Outdoor &amp; Garage - LED Fixtures"/>
    <s v="Outdoor &amp; Garage Lighting"/>
    <s v="Exterior"/>
    <n v="0"/>
    <n v="-1971.0060000000001"/>
    <n v="0"/>
    <x v="0"/>
    <x v="0"/>
    <n v="10.1978380583316"/>
    <s v="Qty / 1,000"/>
    <m/>
    <s v="Private-Lighting"/>
    <s v="lighting"/>
    <n v="3"/>
    <n v="1"/>
    <s v="Lighting"/>
    <n v="0.91633259480590001"/>
    <n v="1.30467645558681"/>
    <n v="-1806.097042358"/>
    <n v="0"/>
    <n v="0.71"/>
    <n v="-1282.32890007418"/>
    <n v="0"/>
    <n v="4903"/>
    <n v="1"/>
    <n v="1"/>
    <n v="0"/>
    <n v="0"/>
    <n v="14.276973281664301"/>
    <d v="1900-01-09T04:44:53"/>
    <n v="43283"/>
    <n v="0"/>
    <n v="0"/>
    <n v="0"/>
    <n v="-13076.982460474972"/>
  </r>
  <r>
    <s v="STND-61096"/>
    <s v="The Salvation Army"/>
    <s v="Salvation Army - 112 N Division St - Pontiac"/>
    <s v="New Indoor LED Fixtures"/>
    <s v="Indoor Lighting"/>
    <s v="Miscellaneous"/>
    <n v="0"/>
    <n v="7992.3490000000002"/>
    <n v="1.7116960000000001"/>
    <x v="0"/>
    <x v="0"/>
    <n v="14.797277300976599"/>
    <s v="Qty / 1,000"/>
    <m/>
    <s v="Private-Lighting"/>
    <s v="lighting"/>
    <n v="3"/>
    <n v="1"/>
    <s v="Lighting"/>
    <n v="0.91633259480590001"/>
    <n v="1.30467645558681"/>
    <n v="7323.6498977643396"/>
    <n v="2.2332094703221101"/>
    <n v="0.71"/>
    <n v="5199.7914274126797"/>
    <n v="1.5855787239287"/>
    <n v="3379"/>
    <n v="1.0900000000000001"/>
    <n v="1.36"/>
    <n v="2.1999999999999999E-2"/>
    <n v="0.57999999999999996"/>
    <n v="20.7161882213673"/>
    <d v="1900-01-13T19:08:05"/>
    <n v="43313"/>
    <n v="2.83114790862337"/>
    <n v="147.816786927354"/>
    <n v="0"/>
    <n v="76942.755658666356"/>
  </r>
  <r>
    <s v="STND-61097"/>
    <s v="CarMax Auto Superstores Inc"/>
    <s v="CarMax Auto Superstores Inc - Site 7123 - 18800 S Oak Park Ave - Tinley Park"/>
    <s v="Outdoor Networked Lighting Control System"/>
    <s v="Outdoor Advanced Lighting"/>
    <s v="Exterior"/>
    <n v="0"/>
    <n v="17832"/>
    <n v="0"/>
    <x v="0"/>
    <x v="0"/>
    <n v="15"/>
    <s v="Qty / 1,000"/>
    <m/>
    <s v="Private-Lighting"/>
    <s v="lighting"/>
    <n v="1"/>
    <n v="1"/>
    <s v="Lighting"/>
    <n v="0.99989942556735301"/>
    <n v="1.019640158801"/>
    <n v="17830.206556716999"/>
    <n v="0"/>
    <n v="0.71"/>
    <n v="12659.446655269099"/>
    <n v="0"/>
    <n v="4903"/>
    <n v="1"/>
    <n v="1"/>
    <n v="0"/>
    <n v="0"/>
    <n v="14.276973281664301"/>
    <d v="1900-01-09T04:44:53"/>
    <n v="43439"/>
    <n v="0"/>
    <n v="0"/>
    <n v="0"/>
    <n v="189891.69982903649"/>
  </r>
  <r>
    <s v="STND-61097"/>
    <s v="CarMax Auto Superstores Inc"/>
    <s v="CarMax Auto Superstores Inc - Site 7123 - 18800 S Oak Park Ave - Tinley Park"/>
    <s v="Outdoor Networked Lighting System"/>
    <s v="Outdoor Advanced Lighting"/>
    <s v="Exterior"/>
    <n v="0"/>
    <n v="1046003"/>
    <n v="0"/>
    <x v="0"/>
    <x v="0"/>
    <n v="10.1978380583316"/>
    <s v="Qty / 1,000"/>
    <m/>
    <s v="Private-Lighting"/>
    <s v="lighting"/>
    <n v="1"/>
    <n v="1"/>
    <s v="Lighting"/>
    <n v="0.99989942556735301"/>
    <n v="1.019640158801"/>
    <n v="1045897.79884173"/>
    <n v="0"/>
    <n v="0.71"/>
    <n v="742587.437177627"/>
    <n v="0"/>
    <n v="4903"/>
    <n v="1"/>
    <n v="1"/>
    <n v="0"/>
    <n v="0"/>
    <n v="14.276973281664301"/>
    <d v="1900-01-09T04:44:53"/>
    <n v="43439"/>
    <n v="0"/>
    <n v="0"/>
    <n v="0"/>
    <n v="7572786.4284889307"/>
  </r>
  <r>
    <s v="STND-61097"/>
    <s v="CarMax Auto Superstores Inc"/>
    <s v="CarMax Auto Superstores Inc - Site 7123 - 18800 S Oak Park Ave - Tinley Park"/>
    <s v="Outdoor Networked Lighting System"/>
    <s v="Outdoor Advanced Lighting"/>
    <s v="Exterior"/>
    <n v="0"/>
    <n v="91630"/>
    <n v="0"/>
    <x v="0"/>
    <x v="0"/>
    <n v="10.1978380583316"/>
    <s v="Qty / 1,000"/>
    <m/>
    <s v="Private-Lighting"/>
    <s v="lighting"/>
    <n v="1"/>
    <n v="1"/>
    <s v="Lighting"/>
    <n v="0.99989942556735301"/>
    <n v="1.019640158801"/>
    <n v="91620.784364736493"/>
    <n v="0"/>
    <n v="0.71"/>
    <n v="65050.7568989629"/>
    <n v="0"/>
    <n v="4903"/>
    <n v="1"/>
    <n v="1"/>
    <n v="0"/>
    <n v="0"/>
    <n v="14.276973281664301"/>
    <d v="1900-01-09T04:44:53"/>
    <n v="43439"/>
    <n v="0"/>
    <n v="0"/>
    <n v="0"/>
    <n v="663377.08442752075"/>
  </r>
  <r>
    <s v="STND-61097"/>
    <s v="CarMax Auto Superstores Inc"/>
    <s v="CarMax Auto Superstores Inc - Site 7123 - 18800 S Oak Park Ave - Tinley Park"/>
    <s v="Outdoor Networked Lighting System"/>
    <s v="Outdoor Advanced Lighting"/>
    <s v="Exterior"/>
    <n v="0"/>
    <n v="67105.5"/>
    <n v="0"/>
    <x v="0"/>
    <x v="0"/>
    <n v="10.1978380583316"/>
    <s v="Qty / 1,000"/>
    <m/>
    <s v="Private-Lighting"/>
    <s v="lighting"/>
    <n v="1"/>
    <n v="1"/>
    <s v="Lighting"/>
    <n v="0.99989942556735301"/>
    <n v="1.019640158801"/>
    <n v="67098.75090241"/>
    <n v="0"/>
    <n v="0.71"/>
    <n v="47640.113140711102"/>
    <n v="0"/>
    <n v="4903"/>
    <n v="1"/>
    <n v="1"/>
    <n v="0"/>
    <n v="0"/>
    <n v="14.276973281664301"/>
    <d v="1900-01-09T04:44:53"/>
    <n v="43439"/>
    <n v="0"/>
    <n v="0"/>
    <n v="0"/>
    <n v="485826.15888956707"/>
  </r>
  <r>
    <s v="STND-61097"/>
    <s v="CarMax Auto Superstores Inc"/>
    <s v="CarMax Auto Superstores Inc - Site 7123 - 18800 S Oak Park Ave - Tinley Park"/>
    <s v="Outdoor Networked Lighting System"/>
    <s v="Outdoor Advanced Lighting"/>
    <s v="Exterior"/>
    <n v="0"/>
    <n v="33736.5"/>
    <n v="0"/>
    <x v="0"/>
    <x v="0"/>
    <n v="10.1978380583316"/>
    <s v="Qty / 1,000"/>
    <m/>
    <s v="Private-Lighting"/>
    <s v="lighting"/>
    <n v="1"/>
    <n v="1"/>
    <s v="Lighting"/>
    <n v="0.99989942556735301"/>
    <n v="1.019640158801"/>
    <n v="33733.106970653003"/>
    <n v="0"/>
    <n v="0.71"/>
    <n v="23950.505949163598"/>
    <n v="0"/>
    <n v="4903"/>
    <n v="1"/>
    <n v="1"/>
    <n v="0"/>
    <n v="0"/>
    <n v="14.276973281664301"/>
    <d v="1900-01-09T04:44:53"/>
    <n v="43439"/>
    <n v="0"/>
    <n v="0"/>
    <n v="0"/>
    <n v="244243.38108467794"/>
  </r>
  <r>
    <s v="STND-61098"/>
    <s v="CarMax Auto Superstores, Inc."/>
    <s v="CarMax Auto Superstores Inc - Site 7128 - 250 E Golf Rd - Schaumburg"/>
    <s v="Outdoor Networked Lighting Control System"/>
    <s v="Outdoor Advanced Lighting"/>
    <s v="Exterior"/>
    <n v="0"/>
    <n v="22770"/>
    <n v="0"/>
    <x v="0"/>
    <x v="0"/>
    <n v="15"/>
    <s v="Qty / 1,000"/>
    <m/>
    <s v="Private-Lighting"/>
    <s v="lighting"/>
    <n v="1"/>
    <n v="1"/>
    <s v="Lighting"/>
    <n v="0.99989942556735301"/>
    <n v="1.019640158801"/>
    <n v="22767.7099201686"/>
    <n v="0"/>
    <n v="0.71"/>
    <n v="16165.074043319701"/>
    <n v="0"/>
    <n v="4903"/>
    <n v="1"/>
    <n v="1"/>
    <n v="0"/>
    <n v="0"/>
    <n v="14.276973281664301"/>
    <d v="1900-01-09T04:44:53"/>
    <n v="43434"/>
    <n v="0"/>
    <n v="0"/>
    <n v="0"/>
    <n v="242476.1106497955"/>
  </r>
  <r>
    <s v="STND-61098"/>
    <s v="CarMax Auto Superstores, Inc."/>
    <s v="CarMax Auto Superstores Inc - Site 7128 - 250 E Golf Rd - Schaumburg"/>
    <s v="Outdoor Networked Lighting Control System"/>
    <s v="Outdoor Advanced Lighting"/>
    <s v="Exterior"/>
    <n v="0"/>
    <n v="414"/>
    <n v="0"/>
    <x v="0"/>
    <x v="0"/>
    <n v="15"/>
    <s v="Qty / 1,000"/>
    <m/>
    <s v="Private-Lighting"/>
    <s v="lighting"/>
    <n v="1"/>
    <n v="1"/>
    <s v="Lighting"/>
    <n v="0.99989942556735301"/>
    <n v="1.019640158801"/>
    <n v="413.95836218488398"/>
    <n v="0"/>
    <n v="0.71"/>
    <n v="293.91043715126801"/>
    <n v="0"/>
    <n v="4903"/>
    <n v="1"/>
    <n v="1"/>
    <n v="0"/>
    <n v="0"/>
    <n v="14.276973281664301"/>
    <d v="1900-01-09T04:44:53"/>
    <n v="43434"/>
    <n v="0"/>
    <n v="0"/>
    <n v="0"/>
    <n v="4408.6565572690206"/>
  </r>
  <r>
    <s v="STND-61098"/>
    <s v="CarMax Auto Superstores, Inc."/>
    <s v="CarMax Auto Superstores Inc - Site 7128 - 250 E Golf Rd - Schaumburg"/>
    <s v="Outdoor Networked Lighting Control System"/>
    <s v="Outdoor Advanced Lighting"/>
    <s v="Exterior"/>
    <n v="0"/>
    <n v="420"/>
    <n v="0"/>
    <x v="0"/>
    <x v="0"/>
    <n v="15"/>
    <s v="Qty / 1,000"/>
    <m/>
    <s v="Private-Lighting"/>
    <s v="lighting"/>
    <n v="1"/>
    <n v="1"/>
    <s v="Lighting"/>
    <n v="0.99989942556735301"/>
    <n v="1.019640158801"/>
    <n v="419.95775873828802"/>
    <n v="0"/>
    <n v="0.71"/>
    <n v="298.17000870418502"/>
    <n v="0"/>
    <n v="4903"/>
    <n v="1"/>
    <n v="1"/>
    <n v="0"/>
    <n v="0"/>
    <n v="14.276973281664301"/>
    <d v="1900-01-09T04:44:53"/>
    <n v="43434"/>
    <n v="0"/>
    <n v="0"/>
    <n v="0"/>
    <n v="4472.5501305627749"/>
  </r>
  <r>
    <s v="STND-61098"/>
    <s v="CarMax Auto Superstores, Inc."/>
    <s v="CarMax Auto Superstores Inc - Site 7128 - 250 E Golf Rd - Schaumburg"/>
    <s v="Outdoor Networked Lighting Control System"/>
    <s v="Outdoor Advanced Lighting"/>
    <s v="Exterior"/>
    <n v="0"/>
    <n v="270"/>
    <n v="0"/>
    <x v="0"/>
    <x v="0"/>
    <n v="15"/>
    <s v="Qty / 1,000"/>
    <m/>
    <s v="Private-Lighting"/>
    <s v="lighting"/>
    <n v="1"/>
    <n v="1"/>
    <s v="Lighting"/>
    <n v="0.99989942556735301"/>
    <n v="1.019640158801"/>
    <n v="269.97284490318498"/>
    <n v="0"/>
    <n v="0.71"/>
    <n v="191.68071988126101"/>
    <n v="0"/>
    <n v="4903"/>
    <n v="1"/>
    <n v="1"/>
    <n v="0"/>
    <n v="0"/>
    <n v="14.276973281664301"/>
    <d v="1900-01-09T04:44:53"/>
    <n v="43434"/>
    <n v="0"/>
    <n v="0"/>
    <n v="0"/>
    <n v="2875.210798218915"/>
  </r>
  <r>
    <s v="STND-61098"/>
    <s v="CarMax Auto Superstores, Inc."/>
    <s v="CarMax Auto Superstores Inc - Site 7128 - 250 E Golf Rd - Schaumburg"/>
    <s v="Outdoor Networked Lighting System"/>
    <s v="Outdoor Advanced Lighting"/>
    <s v="Exterior"/>
    <n v="0"/>
    <n v="1517334"/>
    <n v="0"/>
    <x v="0"/>
    <x v="0"/>
    <n v="10.1978380583316"/>
    <s v="Qty / 1,000"/>
    <m/>
    <s v="Private-Lighting"/>
    <s v="lighting"/>
    <n v="1"/>
    <n v="1"/>
    <s v="Lighting"/>
    <n v="0.99989942556735301"/>
    <n v="1.019640158801"/>
    <n v="1517181.39499381"/>
    <n v="0"/>
    <n v="0.71"/>
    <n v="1077198.7904456099"/>
    <n v="0"/>
    <n v="4903"/>
    <n v="1"/>
    <n v="1"/>
    <n v="0"/>
    <n v="0"/>
    <n v="14.276973281664301"/>
    <d v="1900-01-09T04:44:53"/>
    <n v="43434"/>
    <n v="0"/>
    <n v="0"/>
    <n v="0"/>
    <n v="10985098.821595008"/>
  </r>
  <r>
    <s v="STND-61098"/>
    <s v="CarMax Auto Superstores, Inc."/>
    <s v="CarMax Auto Superstores Inc - Site 7128 - 250 E Golf Rd - Schaumburg"/>
    <s v="Outdoor Networked Lighting System"/>
    <s v="Outdoor Advanced Lighting"/>
    <s v="Exterior"/>
    <n v="0"/>
    <n v="24990"/>
    <n v="0"/>
    <x v="0"/>
    <x v="0"/>
    <n v="10.1978380583316"/>
    <s v="Qty / 1,000"/>
    <m/>
    <s v="Private-Lighting"/>
    <s v="lighting"/>
    <n v="1"/>
    <n v="1"/>
    <s v="Lighting"/>
    <n v="0.99989942556735301"/>
    <n v="1.019640158801"/>
    <n v="24987.4866449281"/>
    <n v="0"/>
    <n v="0.71"/>
    <n v="17741.115517899001"/>
    <n v="0"/>
    <n v="4903"/>
    <n v="1"/>
    <n v="1"/>
    <n v="0"/>
    <n v="0"/>
    <n v="14.276973281664301"/>
    <d v="1900-01-09T04:44:53"/>
    <n v="43434"/>
    <n v="0"/>
    <n v="0"/>
    <n v="0"/>
    <n v="180921.02302568775"/>
  </r>
  <r>
    <s v="STND-61098"/>
    <s v="CarMax Auto Superstores, Inc."/>
    <s v="CarMax Auto Superstores Inc - Site 7128 - 250 E Golf Rd - Schaumburg"/>
    <s v="Outdoor Networked Lighting System"/>
    <s v="Outdoor Advanced Lighting"/>
    <s v="Exterior"/>
    <n v="0"/>
    <n v="71172.5"/>
    <n v="0"/>
    <x v="0"/>
    <x v="0"/>
    <n v="10.1978380583316"/>
    <s v="Qty / 1,000"/>
    <m/>
    <s v="Private-Lighting"/>
    <s v="lighting"/>
    <n v="1"/>
    <n v="1"/>
    <s v="Lighting"/>
    <n v="0.99989942556735301"/>
    <n v="1.019640158801"/>
    <n v="71165.341866192393"/>
    <n v="0"/>
    <n v="0.71"/>
    <n v="50527.3927249966"/>
    <n v="0"/>
    <n v="4903"/>
    <n v="1"/>
    <n v="1"/>
    <n v="0"/>
    <n v="0"/>
    <n v="14.276973281664301"/>
    <d v="1900-01-09T04:44:53"/>
    <n v="43434"/>
    <n v="0"/>
    <n v="0"/>
    <n v="0"/>
    <n v="515270.16851923754"/>
  </r>
  <r>
    <s v="STND-61098"/>
    <s v="CarMax Auto Superstores, Inc."/>
    <s v="CarMax Auto Superstores Inc - Site 7128 - 250 E Golf Rd - Schaumburg"/>
    <s v="Outdoor Networked Lighting System"/>
    <s v="Outdoor Advanced Lighting"/>
    <s v="Exterior"/>
    <n v="0"/>
    <n v="35721"/>
    <n v="0"/>
    <x v="0"/>
    <x v="0"/>
    <n v="10.1978380583316"/>
    <s v="Qty / 1,000"/>
    <m/>
    <s v="Private-Lighting"/>
    <s v="lighting"/>
    <n v="1"/>
    <n v="1"/>
    <s v="Lighting"/>
    <n v="0.99989942556735301"/>
    <n v="1.019640158801"/>
    <n v="35717.407380691402"/>
    <n v="0"/>
    <n v="0.71"/>
    <n v="25359.359240290902"/>
    <n v="0"/>
    <n v="4903"/>
    <n v="1"/>
    <n v="1"/>
    <n v="0"/>
    <n v="0"/>
    <n v="14.276973281664301"/>
    <d v="1900-01-09T04:44:53"/>
    <n v="43434"/>
    <n v="0"/>
    <n v="0"/>
    <n v="0"/>
    <n v="258610.63879554169"/>
  </r>
  <r>
    <s v="STND-61099"/>
    <s v="CarMax Auto Superstores Inc"/>
    <s v="CarMax Auto Superstores Inc - Site 7146 - 101 N Wolf Rd - Hillside"/>
    <s v="Outdoor Networked Lighting Control System"/>
    <s v="Outdoor Advanced Lighting"/>
    <s v="Exterior"/>
    <n v="0"/>
    <n v="17283"/>
    <n v="0"/>
    <x v="0"/>
    <x v="0"/>
    <n v="15"/>
    <s v="Qty / 1,000"/>
    <m/>
    <s v="Private-Lighting"/>
    <s v="lighting"/>
    <n v="1"/>
    <n v="1"/>
    <s v="Lighting"/>
    <n v="0.99989942556735301"/>
    <n v="1.019640158801"/>
    <n v="17281.261772080601"/>
    <n v="0"/>
    <n v="0.71"/>
    <n v="12269.6958581772"/>
    <n v="0"/>
    <n v="4903"/>
    <n v="1"/>
    <n v="1"/>
    <n v="0"/>
    <n v="0"/>
    <n v="14.276973281664301"/>
    <d v="1900-01-09T04:44:53"/>
    <n v="43434"/>
    <n v="0"/>
    <n v="0"/>
    <n v="0"/>
    <n v="184045.43787265799"/>
  </r>
  <r>
    <s v="STND-61099"/>
    <s v="CarMax Auto Superstores Inc"/>
    <s v="CarMax Auto Superstores Inc - Site 7146 - 101 N Wolf Rd - Hillside"/>
    <s v="Outdoor Networked Lighting System"/>
    <s v="Outdoor Advanced Lighting"/>
    <s v="Exterior"/>
    <n v="0"/>
    <n v="1087898"/>
    <n v="0"/>
    <x v="0"/>
    <x v="0"/>
    <n v="10.1978380583316"/>
    <s v="Qty / 1,000"/>
    <m/>
    <s v="Private-Lighting"/>
    <s v="lighting"/>
    <n v="1"/>
    <n v="1"/>
    <s v="Lighting"/>
    <n v="0.99989942556735301"/>
    <n v="1.019640158801"/>
    <n v="1087788.58527587"/>
    <n v="0"/>
    <n v="0.71"/>
    <n v="772329.89554586902"/>
    <n v="0"/>
    <n v="4903"/>
    <n v="1"/>
    <n v="1"/>
    <n v="0"/>
    <n v="0"/>
    <n v="14.276973281664301"/>
    <d v="1900-01-09T04:44:53"/>
    <n v="43434"/>
    <n v="0"/>
    <n v="0"/>
    <n v="0"/>
    <n v="7876095.202384932"/>
  </r>
  <r>
    <s v="STND-61099"/>
    <s v="CarMax Auto Superstores Inc"/>
    <s v="CarMax Auto Superstores Inc - Site 7146 - 101 N Wolf Rd - Hillside"/>
    <s v="Outdoor Networked Lighting System"/>
    <s v="Outdoor Advanced Lighting"/>
    <s v="Exterior"/>
    <n v="0"/>
    <n v="91630"/>
    <n v="0"/>
    <x v="0"/>
    <x v="0"/>
    <n v="10.1978380583316"/>
    <s v="Qty / 1,000"/>
    <m/>
    <s v="Private-Lighting"/>
    <s v="lighting"/>
    <n v="1"/>
    <n v="1"/>
    <s v="Lighting"/>
    <n v="0.99989942556735301"/>
    <n v="1.019640158801"/>
    <n v="91620.784364736493"/>
    <n v="0"/>
    <n v="0.71"/>
    <n v="65050.7568989629"/>
    <n v="0"/>
    <n v="4903"/>
    <n v="1"/>
    <n v="1"/>
    <n v="0"/>
    <n v="0"/>
    <n v="14.276973281664301"/>
    <d v="1900-01-09T04:44:53"/>
    <n v="43434"/>
    <n v="0"/>
    <n v="0"/>
    <n v="0"/>
    <n v="663377.08442752075"/>
  </r>
  <r>
    <s v="STND-61099"/>
    <s v="CarMax Auto Superstores Inc"/>
    <s v="CarMax Auto Superstores Inc - Site 7146 - 101 N Wolf Rd - Hillside"/>
    <s v="Outdoor Networked Lighting System"/>
    <s v="Outdoor Advanced Lighting"/>
    <s v="Exterior"/>
    <n v="0"/>
    <n v="69139"/>
    <n v="0"/>
    <x v="0"/>
    <x v="0"/>
    <n v="10.1978380583316"/>
    <s v="Qty / 1,000"/>
    <m/>
    <s v="Private-Lighting"/>
    <s v="lighting"/>
    <n v="1"/>
    <n v="1"/>
    <s v="Lighting"/>
    <n v="0.99989942556735301"/>
    <n v="1.019640158801"/>
    <n v="69132.046384301197"/>
    <n v="0"/>
    <n v="0.71"/>
    <n v="49083.7529328538"/>
    <n v="0"/>
    <n v="4903"/>
    <n v="1"/>
    <n v="1"/>
    <n v="0"/>
    <n v="0"/>
    <n v="14.276973281664301"/>
    <d v="1900-01-09T04:44:53"/>
    <n v="43434"/>
    <n v="0"/>
    <n v="0"/>
    <n v="0"/>
    <n v="500548.16370440176"/>
  </r>
  <r>
    <s v="STND-61099"/>
    <s v="CarMax Auto Superstores Inc"/>
    <s v="CarMax Auto Superstores Inc - Site 7146 - 101 N Wolf Rd - Hillside"/>
    <s v="Outdoor Networked Lighting System"/>
    <s v="Outdoor Advanced Lighting"/>
    <s v="Exterior"/>
    <n v="0"/>
    <n v="41674.5"/>
    <n v="0"/>
    <x v="0"/>
    <x v="0"/>
    <n v="10.1978380583316"/>
    <s v="Qty / 1,000"/>
    <m/>
    <s v="Private-Lighting"/>
    <s v="lighting"/>
    <n v="1"/>
    <n v="1"/>
    <s v="Lighting"/>
    <n v="0.99989942556735301"/>
    <n v="1.019640158801"/>
    <n v="41670.308610806598"/>
    <n v="0"/>
    <n v="0.71"/>
    <n v="29585.919113672699"/>
    <n v="0"/>
    <n v="4903"/>
    <n v="1"/>
    <n v="1"/>
    <n v="0"/>
    <n v="0"/>
    <n v="14.276973281664301"/>
    <d v="1900-01-09T04:44:53"/>
    <n v="43434"/>
    <n v="0"/>
    <n v="0"/>
    <n v="0"/>
    <n v="301712.41192813177"/>
  </r>
  <r>
    <s v="STND-61100"/>
    <s v="CarMax Auto Superstores Inc"/>
    <s v="CarMax Auto Superstores Inc- Site 7199 - 6540 W 95th St - OakLawn"/>
    <s v="Outdoor Networked Lighting Control System"/>
    <s v="Outdoor Advanced Lighting"/>
    <s v="Exterior"/>
    <n v="0"/>
    <n v="6348"/>
    <n v="0"/>
    <x v="0"/>
    <x v="0"/>
    <n v="15"/>
    <s v="Qty / 1,000"/>
    <m/>
    <s v="Private-Lighting"/>
    <s v="lighting"/>
    <n v="1"/>
    <n v="1"/>
    <s v="Lighting"/>
    <n v="0.99989942556735301"/>
    <n v="1.019640158801"/>
    <n v="6347.3615535015597"/>
    <n v="0"/>
    <n v="0.71"/>
    <n v="4506.6267029861001"/>
    <n v="0"/>
    <n v="4903"/>
    <n v="1"/>
    <n v="1"/>
    <n v="0"/>
    <n v="0"/>
    <n v="14.276973281664301"/>
    <d v="1900-01-09T04:44:53"/>
    <n v="43434"/>
    <n v="0"/>
    <n v="0"/>
    <n v="0"/>
    <n v="67599.400544791497"/>
  </r>
  <r>
    <s v="STND-61100"/>
    <s v="CarMax Auto Superstores Inc"/>
    <s v="CarMax Auto Superstores Inc- Site 7199 - 6540 W 95th St - OakLawn"/>
    <s v="Outdoor Networked Lighting Control System"/>
    <s v="Outdoor Advanced Lighting"/>
    <s v="Exterior"/>
    <n v="0"/>
    <n v="414"/>
    <n v="0"/>
    <x v="0"/>
    <x v="0"/>
    <n v="15"/>
    <s v="Qty / 1,000"/>
    <m/>
    <s v="Private-Lighting"/>
    <s v="lighting"/>
    <n v="1"/>
    <n v="1"/>
    <s v="Lighting"/>
    <n v="0.99989942556735301"/>
    <n v="1.019640158801"/>
    <n v="413.95836218488398"/>
    <n v="0"/>
    <n v="0.71"/>
    <n v="293.91043715126801"/>
    <n v="0"/>
    <n v="4903"/>
    <n v="1"/>
    <n v="1"/>
    <n v="0"/>
    <n v="0"/>
    <n v="14.276973281664301"/>
    <d v="1900-01-09T04:44:53"/>
    <n v="43434"/>
    <n v="0"/>
    <n v="0"/>
    <n v="0"/>
    <n v="4408.6565572690206"/>
  </r>
  <r>
    <s v="STND-61100"/>
    <s v="CarMax Auto Superstores Inc"/>
    <s v="CarMax Auto Superstores Inc- Site 7199 - 6540 W 95th St - OakLawn"/>
    <s v="Outdoor Networked Lighting Control System"/>
    <s v="Outdoor Advanced Lighting"/>
    <s v="Exterior"/>
    <n v="0"/>
    <n v="132"/>
    <n v="0"/>
    <x v="0"/>
    <x v="0"/>
    <n v="15"/>
    <s v="Qty / 1,000"/>
    <m/>
    <s v="Private-Lighting"/>
    <s v="lighting"/>
    <n v="1"/>
    <n v="1"/>
    <s v="Lighting"/>
    <n v="0.99989942556735301"/>
    <n v="1.019640158801"/>
    <n v="131.98672417489101"/>
    <n v="0"/>
    <n v="0.71"/>
    <n v="93.7105741641723"/>
    <n v="0"/>
    <n v="4903"/>
    <n v="1"/>
    <n v="1"/>
    <n v="0"/>
    <n v="0"/>
    <n v="14.276973281664301"/>
    <d v="1900-01-09T04:44:53"/>
    <n v="43434"/>
    <n v="0"/>
    <n v="0"/>
    <n v="0"/>
    <n v="1405.6586124625844"/>
  </r>
  <r>
    <s v="STND-61100"/>
    <s v="CarMax Auto Superstores Inc"/>
    <s v="CarMax Auto Superstores Inc- Site 7199 - 6540 W 95th St - OakLawn"/>
    <s v="Outdoor Networked Lighting Control System"/>
    <s v="Outdoor Advanced Lighting"/>
    <s v="Exterior"/>
    <n v="0"/>
    <n v="75"/>
    <n v="0"/>
    <x v="0"/>
    <x v="0"/>
    <n v="15"/>
    <s v="Qty / 1,000"/>
    <m/>
    <s v="Private-Lighting"/>
    <s v="lighting"/>
    <n v="1"/>
    <n v="1"/>
    <s v="Lighting"/>
    <n v="0.99989942556735301"/>
    <n v="1.019640158801"/>
    <n v="74.992456917551493"/>
    <n v="0"/>
    <n v="0.71"/>
    <n v="53.244644411461501"/>
    <n v="0"/>
    <n v="4903"/>
    <n v="1"/>
    <n v="1"/>
    <n v="0"/>
    <n v="0"/>
    <n v="14.276973281664301"/>
    <d v="1900-01-09T04:44:53"/>
    <n v="43434"/>
    <n v="0"/>
    <n v="0"/>
    <n v="0"/>
    <n v="798.66966617192247"/>
  </r>
  <r>
    <s v="STND-61100"/>
    <s v="CarMax Auto Superstores Inc"/>
    <s v="CarMax Auto Superstores Inc- Site 7199 - 6540 W 95th St - OakLawn"/>
    <s v="Outdoor Networked Lighting System"/>
    <s v="Outdoor Advanced Lighting"/>
    <s v="Exterior"/>
    <n v="0"/>
    <n v="393764"/>
    <n v="0"/>
    <x v="0"/>
    <x v="0"/>
    <n v="10.1978380583316"/>
    <s v="Qty / 1,000"/>
    <m/>
    <s v="Private-Lighting"/>
    <s v="lighting"/>
    <n v="1"/>
    <n v="1"/>
    <s v="Lighting"/>
    <n v="0.99989942556735301"/>
    <n v="1.019640158801"/>
    <n v="393724.397409103"/>
    <n v="0"/>
    <n v="0.71"/>
    <n v="279544.32216046302"/>
    <n v="0"/>
    <n v="4903"/>
    <n v="1"/>
    <n v="1"/>
    <n v="0"/>
    <n v="0"/>
    <n v="14.276973281664301"/>
    <d v="1900-01-09T04:44:53"/>
    <n v="43434"/>
    <n v="0"/>
    <n v="0"/>
    <n v="0"/>
    <n v="2850747.7275184793"/>
  </r>
  <r>
    <s v="STND-61100"/>
    <s v="CarMax Auto Superstores Inc"/>
    <s v="CarMax Auto Superstores Inc- Site 7199 - 6540 W 95th St - OakLawn"/>
    <s v="Outdoor Networked Lighting System"/>
    <s v="Outdoor Advanced Lighting"/>
    <s v="Exterior"/>
    <n v="0"/>
    <n v="24990"/>
    <n v="0"/>
    <x v="0"/>
    <x v="0"/>
    <n v="10.1978380583316"/>
    <s v="Qty / 1,000"/>
    <m/>
    <s v="Private-Lighting"/>
    <s v="lighting"/>
    <n v="1"/>
    <n v="1"/>
    <s v="Lighting"/>
    <n v="0.99989942556735301"/>
    <n v="1.019640158801"/>
    <n v="24987.4866449281"/>
    <n v="0"/>
    <n v="0.71"/>
    <n v="17741.115517899001"/>
    <n v="0"/>
    <n v="4903"/>
    <n v="1"/>
    <n v="1"/>
    <n v="0"/>
    <n v="0"/>
    <n v="14.276973281664301"/>
    <d v="1900-01-09T04:44:53"/>
    <n v="43434"/>
    <n v="0"/>
    <n v="0"/>
    <n v="0"/>
    <n v="180921.02302568775"/>
  </r>
  <r>
    <s v="STND-61100"/>
    <s v="CarMax Auto Superstores Inc"/>
    <s v="CarMax Auto Superstores Inc- Site 7199 - 6540 W 95th St - OakLawn"/>
    <s v="Outdoor Networked Lighting System"/>
    <s v="Outdoor Advanced Lighting"/>
    <s v="Exterior"/>
    <n v="0"/>
    <n v="22368.5"/>
    <n v="0"/>
    <x v="0"/>
    <x v="0"/>
    <n v="10.1978380583316"/>
    <s v="Qty / 1,000"/>
    <m/>
    <s v="Private-Lighting"/>
    <s v="lighting"/>
    <n v="1"/>
    <n v="1"/>
    <s v="Lighting"/>
    <n v="0.99989942556735301"/>
    <n v="1.019640158801"/>
    <n v="22366.250300803302"/>
    <n v="0"/>
    <n v="0.71"/>
    <n v="15880.0377135704"/>
    <n v="0"/>
    <n v="4903"/>
    <n v="1"/>
    <n v="1"/>
    <n v="0"/>
    <n v="0"/>
    <n v="14.276973281664301"/>
    <d v="1900-01-09T04:44:53"/>
    <n v="43434"/>
    <n v="0"/>
    <n v="0"/>
    <n v="0"/>
    <n v="161942.05296318934"/>
  </r>
  <r>
    <s v="STND-61100"/>
    <s v="CarMax Auto Superstores Inc"/>
    <s v="CarMax Auto Superstores Inc- Site 7199 - 6540 W 95th St - OakLawn"/>
    <s v="Outdoor Networked Lighting System"/>
    <s v="Outdoor Advanced Lighting"/>
    <s v="Exterior"/>
    <n v="0"/>
    <n v="9922.5"/>
    <n v="0"/>
    <x v="0"/>
    <x v="0"/>
    <n v="10.1978380583316"/>
    <s v="Qty / 1,000"/>
    <m/>
    <s v="Private-Lighting"/>
    <s v="lighting"/>
    <n v="1"/>
    <n v="1"/>
    <s v="Lighting"/>
    <n v="0.99989942556735301"/>
    <n v="1.019640158801"/>
    <n v="9921.5020501920608"/>
    <n v="0"/>
    <n v="0.71"/>
    <n v="7044.2664556363598"/>
    <n v="0"/>
    <n v="4903"/>
    <n v="1"/>
    <n v="1"/>
    <n v="0"/>
    <n v="0"/>
    <n v="14.276973281664301"/>
    <d v="1900-01-09T04:44:53"/>
    <n v="43434"/>
    <n v="0"/>
    <n v="0"/>
    <n v="0"/>
    <n v="71836.288554317114"/>
  </r>
  <r>
    <s v="STND-61101"/>
    <s v="CarMax Auto Superstores Inc"/>
    <s v="CarMax Auto Superstores Inc - Site 7208 - 2000 Frontage Rd - Glencoe"/>
    <s v="Outdoor Networked Lighting Control System"/>
    <s v="Outdoor Advanced Lighting"/>
    <s v="Exterior"/>
    <n v="0"/>
    <n v="6864"/>
    <n v="0"/>
    <x v="0"/>
    <x v="0"/>
    <n v="15"/>
    <s v="Qty / 1,000"/>
    <m/>
    <s v="Private-Lighting"/>
    <s v="lighting"/>
    <n v="1"/>
    <n v="1"/>
    <s v="Lighting"/>
    <n v="0.99989942556735301"/>
    <n v="1.019640158801"/>
    <n v="6863.3096570943098"/>
    <n v="0"/>
    <n v="0.71"/>
    <n v="4872.9498565369604"/>
    <n v="0"/>
    <n v="4903"/>
    <n v="1"/>
    <n v="1"/>
    <n v="0"/>
    <n v="0"/>
    <n v="14.276973281664301"/>
    <d v="1900-01-09T04:44:53"/>
    <n v="43439"/>
    <n v="0"/>
    <n v="0"/>
    <n v="0"/>
    <n v="73094.247848054409"/>
  </r>
  <r>
    <s v="STND-61101"/>
    <s v="CarMax Auto Superstores Inc"/>
    <s v="CarMax Auto Superstores Inc - Site 7208 - 2000 Frontage Rd - Glencoe"/>
    <s v="Outdoor Networked Lighting System"/>
    <s v="Outdoor Advanced Lighting"/>
    <s v="Exterior"/>
    <n v="0"/>
    <n v="387345"/>
    <n v="0"/>
    <x v="0"/>
    <x v="0"/>
    <n v="10.1978380583316"/>
    <s v="Qty / 1,000"/>
    <m/>
    <s v="Private-Lighting"/>
    <s v="lighting"/>
    <n v="1"/>
    <n v="1"/>
    <s v="Lighting"/>
    <n v="0.99989942556735301"/>
    <n v="1.019640158801"/>
    <n v="387306.04299638601"/>
    <n v="0"/>
    <n v="0.71"/>
    <n v="274987.29052743397"/>
    <n v="0"/>
    <n v="4903"/>
    <n v="1"/>
    <n v="1"/>
    <n v="0"/>
    <n v="0"/>
    <n v="14.276973281664301"/>
    <d v="1900-01-09T04:44:53"/>
    <n v="43439"/>
    <n v="0"/>
    <n v="0"/>
    <n v="0"/>
    <n v="2804275.8568981546"/>
  </r>
  <r>
    <s v="STND-61101"/>
    <s v="CarMax Auto Superstores Inc"/>
    <s v="CarMax Auto Superstores Inc - Site 7208 - 2000 Frontage Rd - Glencoe"/>
    <s v="Outdoor Networked Lighting System"/>
    <s v="Outdoor Advanced Lighting"/>
    <s v="Exterior"/>
    <n v="0"/>
    <n v="4165"/>
    <n v="0"/>
    <x v="0"/>
    <x v="0"/>
    <n v="10.1978380583316"/>
    <s v="Qty / 1,000"/>
    <m/>
    <s v="Private-Lighting"/>
    <s v="lighting"/>
    <n v="1"/>
    <n v="1"/>
    <s v="Lighting"/>
    <n v="0.99989942556735301"/>
    <n v="1.019640158801"/>
    <n v="4164.5811074880203"/>
    <n v="0"/>
    <n v="0.71"/>
    <n v="2956.8525863165"/>
    <n v="0"/>
    <n v="4903"/>
    <n v="1"/>
    <n v="1"/>
    <n v="0"/>
    <n v="0"/>
    <n v="14.276973281664301"/>
    <d v="1900-01-09T04:44:53"/>
    <n v="43439"/>
    <n v="0"/>
    <n v="0"/>
    <n v="0"/>
    <n v="30153.503837614626"/>
  </r>
  <r>
    <s v="STND-61101"/>
    <s v="CarMax Auto Superstores Inc"/>
    <s v="CarMax Auto Superstores Inc - Site 7208 - 2000 Frontage Rd - Glencoe"/>
    <s v="Outdoor Networked Lighting System"/>
    <s v="Outdoor Advanced Lighting"/>
    <s v="Exterior"/>
    <n v="0"/>
    <n v="38636.5"/>
    <n v="0"/>
    <x v="0"/>
    <x v="0"/>
    <n v="10.1978380583316"/>
    <s v="Qty / 1,000"/>
    <m/>
    <s v="Private-Lighting"/>
    <s v="lighting"/>
    <n v="1"/>
    <n v="1"/>
    <s v="Lighting"/>
    <n v="0.99989942556735301"/>
    <n v="1.019640158801"/>
    <n v="38632.614155932999"/>
    <n v="0"/>
    <n v="0.71"/>
    <n v="27429.156050712401"/>
    <n v="0"/>
    <n v="4903"/>
    <n v="1"/>
    <n v="1"/>
    <n v="0"/>
    <n v="0"/>
    <n v="14.276973281664301"/>
    <d v="1900-01-09T04:44:53"/>
    <n v="43439"/>
    <n v="0"/>
    <n v="0"/>
    <n v="0"/>
    <n v="279718.09148187144"/>
  </r>
  <r>
    <s v="STND-61101"/>
    <s v="CarMax Auto Superstores Inc"/>
    <s v="CarMax Auto Superstores Inc - Site 7208 - 2000 Frontage Rd - Glencoe"/>
    <s v="Outdoor Networked Lighting System"/>
    <s v="Outdoor Advanced Lighting"/>
    <s v="Exterior"/>
    <n v="0"/>
    <n v="19845"/>
    <n v="0"/>
    <x v="0"/>
    <x v="0"/>
    <n v="10.1978380583316"/>
    <s v="Qty / 1,000"/>
    <m/>
    <s v="Private-Lighting"/>
    <s v="lighting"/>
    <n v="1"/>
    <n v="1"/>
    <s v="Lighting"/>
    <n v="0.99989942556735301"/>
    <n v="1.019640158801"/>
    <n v="19843.0041003841"/>
    <n v="0"/>
    <n v="0.71"/>
    <n v="14088.532911272699"/>
    <n v="0"/>
    <n v="4903"/>
    <n v="1"/>
    <n v="1"/>
    <n v="0"/>
    <n v="0"/>
    <n v="14.276973281664301"/>
    <d v="1900-01-09T04:44:53"/>
    <n v="43439"/>
    <n v="0"/>
    <n v="0"/>
    <n v="0"/>
    <n v="143672.57710863402"/>
  </r>
  <r>
    <s v="STND-61102"/>
    <s v="Chicago Tube &amp; Iron Company"/>
    <s v="Chicago Tube and Iron Corporation - 1 Chicago Tube Dr - Romeoville"/>
    <s v="New Indoor LED Fixtures"/>
    <s v="Indoor Lighting"/>
    <s v="Manufacturing"/>
    <n v="0"/>
    <n v="493560.94199999998"/>
    <n v="88.268356999999995"/>
    <x v="0"/>
    <x v="0"/>
    <n v="10.827197921178"/>
    <s v="Qty / 1,000"/>
    <m/>
    <s v="Private-Lighting"/>
    <s v="lighting"/>
    <n v="1"/>
    <n v="1"/>
    <s v="Lighting"/>
    <n v="0.99989942556735301"/>
    <n v="1.019640158801"/>
    <n v="493511.30238828098"/>
    <n v="90.001961548583694"/>
    <n v="0.71"/>
    <n v="350393.02469568001"/>
    <n v="63.901392699494401"/>
    <n v="4618"/>
    <n v="1.02"/>
    <n v="1.04"/>
    <n v="1.2E-2"/>
    <n v="0.81"/>
    <n v="15.158077089649201"/>
    <d v="1900-01-09T19:51:10"/>
    <n v="43373"/>
    <n v="106.839935361567"/>
    <n v="5806.0153222150802"/>
    <n v="0"/>
    <n v="3793774.6285803383"/>
  </r>
  <r>
    <s v="STND-61102"/>
    <s v="Chicago Tube &amp; Iron Company"/>
    <s v="Chicago Tube and Iron Corporation - 1 Chicago Tube Dr - Romeoville"/>
    <s v="New Indoor LED Fixtures"/>
    <s v="Indoor Lighting"/>
    <s v="Manufacturing"/>
    <n v="0"/>
    <n v="2077.2689999999998"/>
    <n v="0.37149799999999999"/>
    <x v="0"/>
    <x v="0"/>
    <n v="10.827197921178"/>
    <s v="Qty / 1,000"/>
    <m/>
    <s v="Private-Lighting"/>
    <s v="lighting"/>
    <n v="1"/>
    <n v="1"/>
    <s v="Lighting"/>
    <n v="0.99989942556735301"/>
    <n v="1.019640158801"/>
    <n v="2077.0600798488699"/>
    <n v="0.378794279714255"/>
    <n v="0.71"/>
    <n v="1474.7126566927"/>
    <n v="0.26894393859712101"/>
    <n v="4618"/>
    <n v="1.02"/>
    <n v="1.04"/>
    <n v="1.2E-2"/>
    <n v="0.81"/>
    <n v="15.158077089649201"/>
    <d v="1900-01-09T19:51:10"/>
    <n v="43373"/>
    <n v="0.44966082587162298"/>
    <n v="24.4360009393985"/>
    <n v="0"/>
    <n v="15967.005810878087"/>
  </r>
  <r>
    <s v="STND-61102"/>
    <s v="Chicago Tube &amp; Iron Company"/>
    <s v="Chicago Tube and Iron Corporation - 1 Chicago Tube Dr - Romeoville"/>
    <s v="New Indoor LED Fixtures"/>
    <s v="Indoor Lighting"/>
    <s v="Manufacturing"/>
    <n v="0"/>
    <n v="185088.886"/>
    <n v="33.101266000000003"/>
    <x v="0"/>
    <x v="0"/>
    <n v="10.827197921178"/>
    <s v="Qty / 1,000"/>
    <m/>
    <s v="Private-Lighting"/>
    <s v="lighting"/>
    <n v="1"/>
    <n v="1"/>
    <s v="Lighting"/>
    <n v="0.99989942556735301"/>
    <n v="1.019640158801"/>
    <n v="185070.270790301"/>
    <n v="33.751380120754298"/>
    <n v="0.71"/>
    <n v="131399.892261114"/>
    <n v="23.963479885735499"/>
    <n v="4618"/>
    <n v="1.02"/>
    <n v="1.04"/>
    <n v="1.2E-2"/>
    <n v="0.81"/>
    <n v="15.158077089649201"/>
    <d v="1900-01-09T19:51:10"/>
    <n v="43373"/>
    <n v="40.065740884086303"/>
    <n v="2177.2973034153101"/>
    <n v="0"/>
    <n v="1422692.6403325466"/>
  </r>
  <r>
    <s v="STND-61102"/>
    <s v="Chicago Tube &amp; Iron Company"/>
    <s v="Chicago Tube and Iron Corporation - 1 Chicago Tube Dr - Romeoville"/>
    <s v="New Indoor LED Fixtures"/>
    <s v="Indoor Lighting"/>
    <s v="Manufacturing"/>
    <n v="0"/>
    <n v="20537.169999999998"/>
    <n v="3.6728640000000001"/>
    <x v="0"/>
    <x v="0"/>
    <n v="10.827197921178"/>
    <s v="Qty / 1,000"/>
    <m/>
    <s v="Private-Lighting"/>
    <s v="lighting"/>
    <n v="1"/>
    <n v="1"/>
    <s v="Lighting"/>
    <n v="0.99989942556735301"/>
    <n v="1.019640158801"/>
    <n v="20535.104485779098"/>
    <n v="3.7449996322144901"/>
    <n v="0.71"/>
    <n v="14579.9241849031"/>
    <n v="2.6589497388722898"/>
    <n v="4618"/>
    <n v="1.02"/>
    <n v="1.04"/>
    <n v="1.2E-2"/>
    <n v="0.81"/>
    <n v="15.158077089649201"/>
    <d v="1900-01-09T19:51:10"/>
    <n v="43373"/>
    <n v="4.4456310923723796"/>
    <n v="241.589464538577"/>
    <n v="0"/>
    <n v="157859.7248257157"/>
  </r>
  <r>
    <s v="STND-61102"/>
    <s v="Chicago Tube &amp; Iron Company"/>
    <s v="Chicago Tube and Iron Corporation - 1 Chicago Tube Dr - Romeoville"/>
    <s v="New Indoor LED Fixtures"/>
    <s v="Indoor Lighting"/>
    <s v="Manufacturing"/>
    <n v="0"/>
    <n v="932.65099999999995"/>
    <n v="0.166795"/>
    <x v="0"/>
    <x v="0"/>
    <n v="10.827197921178"/>
    <s v="Qty / 1,000"/>
    <m/>
    <s v="Private-Lighting"/>
    <s v="lighting"/>
    <n v="1"/>
    <n v="1"/>
    <s v="Lighting"/>
    <n v="0.99989942556735301"/>
    <n v="1.019640158801"/>
    <n v="932.557199154817"/>
    <n v="0.17007088028721301"/>
    <n v="0.71"/>
    <n v="662.11561139992"/>
    <n v="0.12075032500392199"/>
    <n v="4618"/>
    <n v="1.02"/>
    <n v="1.04"/>
    <n v="1.2E-2"/>
    <n v="0.81"/>
    <n v="15.158077089649201"/>
    <d v="1900-01-09T19:51:10"/>
    <n v="43373"/>
    <n v="0.20188850936278899"/>
    <n v="10.971261166527301"/>
    <n v="0"/>
    <n v="7168.8567713287139"/>
  </r>
  <r>
    <s v="STND-61103"/>
    <s v="RMS Properties, Inc."/>
    <s v="RMS Properties Inc - 3330 183rd St - Hazel Crest"/>
    <s v="Outdoor &amp; Garage - LED Fixtures"/>
    <s v="Outdoor &amp; Garage Lighting"/>
    <s v="Exterior"/>
    <n v="0"/>
    <n v="80566.096000000005"/>
    <n v="0"/>
    <x v="0"/>
    <x v="0"/>
    <n v="10.1978380583316"/>
    <s v="Qty / 1,000"/>
    <m/>
    <s v="Private-Lighting"/>
    <s v="lighting"/>
    <n v="3"/>
    <n v="1"/>
    <s v="Lighting"/>
    <n v="0.91633259480590001"/>
    <n v="1.30467645558681"/>
    <n v="73825.3398010612"/>
    <n v="0"/>
    <n v="0.71"/>
    <n v="52415.9912587535"/>
    <n v="0"/>
    <n v="4903"/>
    <n v="1"/>
    <n v="1"/>
    <n v="0"/>
    <n v="0"/>
    <n v="14.276973281664301"/>
    <d v="1900-01-09T04:44:53"/>
    <n v="43310"/>
    <n v="0"/>
    <n v="0"/>
    <n v="0"/>
    <n v="534529.79052369297"/>
  </r>
  <r>
    <s v="STND-61103"/>
    <s v="RMS Properties, Inc."/>
    <s v="RMS Properties Inc - 3330 183rd St - Hazel Crest"/>
    <s v="Outdoor &amp; Garage - LED Fixtures"/>
    <s v="Outdoor &amp; Garage Lighting"/>
    <s v="Exterior"/>
    <n v="0"/>
    <n v="7177.9920000000002"/>
    <n v="0"/>
    <x v="0"/>
    <x v="0"/>
    <n v="10.1978380583316"/>
    <s v="Qty / 1,000"/>
    <m/>
    <s v="Private-Lighting"/>
    <s v="lighting"/>
    <n v="3"/>
    <n v="1"/>
    <s v="Lighting"/>
    <n v="0.91633259480590001"/>
    <n v="1.30467645558681"/>
    <n v="6577.4280348559896"/>
    <n v="0"/>
    <n v="0.71"/>
    <n v="4669.9739047477497"/>
    <n v="0"/>
    <n v="4903"/>
    <n v="1"/>
    <n v="1"/>
    <n v="0"/>
    <n v="0"/>
    <n v="14.276973281664301"/>
    <d v="1900-01-09T04:44:53"/>
    <n v="43310"/>
    <n v="0"/>
    <n v="0"/>
    <n v="0"/>
    <n v="47623.637617252032"/>
  </r>
  <r>
    <s v="STND-61103"/>
    <s v="RMS Properties, Inc."/>
    <s v="RMS Properties Inc - 3330 183rd St - Hazel Crest"/>
    <s v="Outdoor &amp; Garage - LED Fixtures"/>
    <s v="Outdoor &amp; Garage Lighting"/>
    <s v="Exterior"/>
    <n v="0"/>
    <n v="19254.080999999998"/>
    <n v="0"/>
    <x v="0"/>
    <x v="0"/>
    <n v="10.1978380583316"/>
    <s v="Qty / 1,000"/>
    <m/>
    <s v="Private-Lighting"/>
    <s v="lighting"/>
    <n v="3"/>
    <n v="1"/>
    <s v="Lighting"/>
    <n v="0.91633259480590001"/>
    <n v="1.30467645558681"/>
    <n v="17643.142003333"/>
    <n v="0"/>
    <n v="0.71"/>
    <n v="12526.6308223664"/>
    <n v="0"/>
    <n v="4903"/>
    <n v="1"/>
    <n v="1"/>
    <n v="0"/>
    <n v="0"/>
    <n v="14.276973281664301"/>
    <d v="1900-01-09T04:44:53"/>
    <n v="43310"/>
    <n v="0"/>
    <n v="0"/>
    <n v="0"/>
    <n v="127744.55254299774"/>
  </r>
  <r>
    <s v="STND-61103"/>
    <s v="RMS Properties, Inc."/>
    <s v="RMS Properties Inc - 3330 183rd St - Hazel Crest"/>
    <s v="Outdoor &amp; Garage - LED Fixtures"/>
    <s v="Outdoor &amp; Garage Lighting"/>
    <s v="Exterior"/>
    <n v="0"/>
    <n v="5334.4639999999999"/>
    <n v="0"/>
    <x v="0"/>
    <x v="0"/>
    <n v="10.1978380583316"/>
    <s v="Qty / 1,000"/>
    <m/>
    <s v="Private-Lighting"/>
    <s v="lighting"/>
    <n v="3"/>
    <n v="1"/>
    <s v="Lighting"/>
    <n v="0.91633259480590001"/>
    <n v="1.30467645558681"/>
    <n v="4888.1432390186601"/>
    <n v="0"/>
    <n v="0.71"/>
    <n v="3470.5816997032498"/>
    <n v="0"/>
    <n v="4903"/>
    <n v="1"/>
    <n v="1"/>
    <n v="0"/>
    <n v="0"/>
    <n v="14.276973281664301"/>
    <d v="1900-01-09T04:44:53"/>
    <n v="43310"/>
    <n v="0"/>
    <n v="0"/>
    <n v="0"/>
    <n v="35392.43014178297"/>
  </r>
  <r>
    <s v="STND-61104"/>
    <s v="RMS Properties, Inc."/>
    <s v="RMS Properties Inc - 22420 Governors HWY - Richton Park"/>
    <s v="Outdoor &amp; Garage - LED Fixtures"/>
    <s v="Outdoor &amp; Garage Lighting"/>
    <s v="Exterior"/>
    <n v="0"/>
    <n v="92960.88"/>
    <n v="0"/>
    <x v="0"/>
    <x v="0"/>
    <n v="10.1978380583316"/>
    <s v="Qty / 1,000"/>
    <m/>
    <s v="Private-Lighting"/>
    <s v="lighting"/>
    <n v="3"/>
    <n v="1"/>
    <s v="Lighting"/>
    <n v="0.91633259480590001"/>
    <n v="1.30467645558681"/>
    <n v="85183.084385839902"/>
    <n v="0"/>
    <n v="0.71"/>
    <n v="60479.989913946301"/>
    <n v="0"/>
    <n v="4903"/>
    <n v="1"/>
    <n v="1"/>
    <n v="0"/>
    <n v="0"/>
    <n v="14.276973281664301"/>
    <d v="1900-01-09T04:44:53"/>
    <n v="43346"/>
    <n v="0"/>
    <n v="0"/>
    <n v="0"/>
    <n v="616765.14291195292"/>
  </r>
  <r>
    <s v="STND-61104"/>
    <s v="RMS Properties, Inc."/>
    <s v="RMS Properties Inc - 22420 Governors HWY - Richton Park"/>
    <s v="Outdoor &amp; Garage - LED Fixtures"/>
    <s v="Outdoor &amp; Garage Lighting"/>
    <s v="Exterior"/>
    <n v="0"/>
    <n v="10668.928"/>
    <n v="0"/>
    <x v="0"/>
    <x v="0"/>
    <n v="10.1978380583316"/>
    <s v="Qty / 1,000"/>
    <m/>
    <s v="Private-Lighting"/>
    <s v="lighting"/>
    <n v="3"/>
    <n v="1"/>
    <s v="Lighting"/>
    <n v="0.91633259480590001"/>
    <n v="1.30467645558681"/>
    <n v="9776.2864780373202"/>
    <n v="0"/>
    <n v="0.71"/>
    <n v="6941.1633994064996"/>
    <n v="0"/>
    <n v="4903"/>
    <n v="1"/>
    <n v="1"/>
    <n v="0"/>
    <n v="0"/>
    <n v="14.276973281664301"/>
    <d v="1900-01-09T04:44:53"/>
    <n v="43346"/>
    <n v="0"/>
    <n v="0"/>
    <n v="0"/>
    <n v="70784.86028356594"/>
  </r>
  <r>
    <s v="STND-61105"/>
    <s v="KORE-Harmswood, LLC"/>
    <s v="KORE - Harmswood LLC - 5750 Old Orchard Rd - Skokie"/>
    <s v="New Indoor LED Fixtures"/>
    <s v="Indoor Lighting"/>
    <s v="Office"/>
    <n v="0"/>
    <n v="452.31"/>
    <n v="0.101706"/>
    <x v="0"/>
    <x v="0"/>
    <n v="15"/>
    <s v="Qty / 1,000"/>
    <m/>
    <s v="Private-Lighting"/>
    <s v="lighting"/>
    <n v="3"/>
    <n v="1"/>
    <s v="Lighting"/>
    <n v="0.91633259480590001"/>
    <n v="1.30467645558681"/>
    <n v="414.46639595665698"/>
    <n v="0.132693423591912"/>
    <n v="0.71"/>
    <n v="294.27114112922601"/>
    <n v="9.4212330750257298E-2"/>
    <n v="2885"/>
    <n v="1.165"/>
    <n v="1.3779999999999999"/>
    <n v="2.5499999999999998E-2"/>
    <n v="0.55000000000000004"/>
    <n v="24.263431542460999"/>
    <d v="1900-01-16T07:56:40"/>
    <n v="43380"/>
    <n v="0.17508038473665599"/>
    <n v="9.0720112419697294"/>
    <n v="0"/>
    <n v="4414.0671169383904"/>
  </r>
  <r>
    <s v="STND-61105"/>
    <s v="KORE-Harmswood, LLC"/>
    <s v="KORE - Harmswood LLC - 5750 Old Orchard Rd - Skokie"/>
    <s v="New Indoor LED Fixtures"/>
    <s v="Indoor Lighting"/>
    <s v="Office"/>
    <n v="0"/>
    <n v="2052.2739999999999"/>
    <n v="0.46147199999999999"/>
    <x v="0"/>
    <x v="0"/>
    <n v="15"/>
    <s v="Qty / 1,000"/>
    <m/>
    <s v="Private-Lighting"/>
    <s v="lighting"/>
    <n v="3"/>
    <n v="1"/>
    <s v="Lighting"/>
    <n v="0.91633259480590001"/>
    <n v="1.30467645558681"/>
    <n v="1880.5655596726799"/>
    <n v="0.60207165331255497"/>
    <n v="0.71"/>
    <n v="1335.2015473675999"/>
    <n v="0.42747087385191401"/>
    <n v="2885"/>
    <n v="1.165"/>
    <n v="1.3779999999999999"/>
    <n v="2.5499999999999998E-2"/>
    <n v="0.55000000000000004"/>
    <n v="24.263431542460999"/>
    <d v="1900-01-16T07:56:40"/>
    <n v="43380"/>
    <n v="0.79439458149169395"/>
    <n v="41.1625937954107"/>
    <n v="0"/>
    <n v="20028.023210513998"/>
  </r>
  <r>
    <s v="STND-61105"/>
    <s v="KORE-Harmswood, LLC"/>
    <s v="KORE - Harmswood LLC - 5750 Old Orchard Rd - Skokie"/>
    <s v="Occupancy Sensors"/>
    <s v="Indoor Lighting"/>
    <s v="Office"/>
    <n v="0"/>
    <n v="307.84100000000001"/>
    <n v="0.20976"/>
    <x v="0"/>
    <x v="0"/>
    <n v="8"/>
    <s v="Qty / 1,000"/>
    <m/>
    <s v="Private-Lighting"/>
    <s v="lighting"/>
    <n v="3"/>
    <n v="1"/>
    <s v="Lighting"/>
    <n v="0.91633259480590001"/>
    <n v="1.30467645558681"/>
    <n v="282.08474231764302"/>
    <n v="0.27366893332388897"/>
    <n v="0.71"/>
    <n v="200.28016704552701"/>
    <n v="0.19430494265996101"/>
    <n v="2885"/>
    <n v="1.165"/>
    <n v="1.3779999999999999"/>
    <n v="2.5499999999999998E-2"/>
    <n v="0.55000000000000004"/>
    <n v="24.263431542460999"/>
    <d v="1900-01-16T07:56:40"/>
    <n v="43380"/>
    <n v="0.496496613432309"/>
    <n v="6.1743870636050602"/>
    <n v="0"/>
    <n v="1602.2413363642161"/>
  </r>
  <r>
    <s v="STND-61105"/>
    <s v="KORE-Harmswood, LLC"/>
    <s v="KORE - Harmswood LLC - 5750 Old Orchard Rd - Skokie"/>
    <s v="Outdoor &amp; Garage - LED Fixtures"/>
    <s v="Outdoor &amp; Garage Lighting"/>
    <s v="Exterior"/>
    <n v="0"/>
    <n v="3047.2959999999998"/>
    <n v="0.82432000000000005"/>
    <x v="0"/>
    <x v="0"/>
    <n v="10.1978380583316"/>
    <s v="Qty / 1,000"/>
    <m/>
    <s v="Private-Lighting"/>
    <s v="lighting"/>
    <n v="3"/>
    <n v="1"/>
    <s v="Lighting"/>
    <n v="0.91633259480590001"/>
    <n v="1.30467645558681"/>
    <n v="2792.33665082164"/>
    <n v="1.07547089586932"/>
    <n v="0.71"/>
    <n v="1982.5590220833601"/>
    <n v="0.76358433606721499"/>
    <n v="4903"/>
    <n v="1"/>
    <n v="1"/>
    <n v="0"/>
    <n v="0"/>
    <n v="14.276973281664301"/>
    <d v="1900-01-09T04:44:53"/>
    <n v="43380"/>
    <n v="1.07547089586932"/>
    <n v="0"/>
    <n v="0"/>
    <n v="20217.815848290367"/>
  </r>
  <r>
    <s v="STND-61105"/>
    <s v="KORE-Harmswood, LLC"/>
    <s v="KORE - Harmswood LLC - 5750 Old Orchard Rd - Skokie"/>
    <s v="Outdoor &amp; Garage - LED Fixtures"/>
    <s v="Outdoor &amp; Garage Lighting"/>
    <s v="Exterior"/>
    <n v="0"/>
    <n v="2550.75"/>
    <n v="0.69"/>
    <x v="0"/>
    <x v="0"/>
    <n v="10.1978380583316"/>
    <s v="Qty / 1,000"/>
    <m/>
    <s v="Private-Lighting"/>
    <s v="lighting"/>
    <n v="3"/>
    <n v="1"/>
    <s v="Lighting"/>
    <n v="0.91633259480590001"/>
    <n v="1.30467645558681"/>
    <n v="2337.33536620115"/>
    <n v="0.90022675435489596"/>
    <n v="0.71"/>
    <n v="1659.5081100028201"/>
    <n v="0.63916099559197603"/>
    <n v="4903"/>
    <n v="1"/>
    <n v="1"/>
    <n v="0"/>
    <n v="0"/>
    <n v="14.276973281664301"/>
    <d v="1900-01-09T04:44:53"/>
    <n v="43380"/>
    <n v="0.90022675435489596"/>
    <n v="0"/>
    <n v="0"/>
    <n v="16923.394962296701"/>
  </r>
  <r>
    <s v="STND-61105"/>
    <s v="KORE-Harmswood, LLC"/>
    <s v="KORE - Harmswood LLC - 5750 Old Orchard Rd - Skokie"/>
    <s v="Outdoor &amp; Garage - LED Fixtures"/>
    <s v="Outdoor &amp; Garage Lighting"/>
    <s v="Exterior"/>
    <n v="0"/>
    <n v="13885.296"/>
    <n v="0"/>
    <x v="0"/>
    <x v="0"/>
    <n v="10.1978380583316"/>
    <s v="Qty / 1,000"/>
    <m/>
    <s v="Private-Lighting"/>
    <s v="lighting"/>
    <n v="3"/>
    <n v="1"/>
    <s v="Lighting"/>
    <n v="0.91633259480590001"/>
    <n v="1.30467645558681"/>
    <n v="12723.549313328"/>
    <n v="0"/>
    <n v="0.71"/>
    <n v="9033.7200124628707"/>
    <n v="0"/>
    <n v="4903"/>
    <n v="1"/>
    <n v="1"/>
    <n v="0"/>
    <n v="0"/>
    <n v="14.276973281664301"/>
    <d v="1900-01-09T04:44:53"/>
    <n v="43380"/>
    <n v="0"/>
    <n v="0"/>
    <n v="0"/>
    <n v="92124.413751405678"/>
  </r>
  <r>
    <s v="STND-61105"/>
    <s v="KORE-Harmswood, LLC"/>
    <s v="KORE - Harmswood LLC - 5750 Old Orchard Rd - Skokie"/>
    <s v="Outdoor &amp; Garage - LED Fixtures"/>
    <s v="Outdoor &amp; Garage Lighting"/>
    <s v="Exterior"/>
    <n v="0"/>
    <n v="17518.419000000002"/>
    <n v="0"/>
    <x v="0"/>
    <x v="0"/>
    <n v="10.1978380583316"/>
    <s v="Qty / 1,000"/>
    <m/>
    <s v="Private-Lighting"/>
    <s v="lighting"/>
    <n v="3"/>
    <n v="1"/>
    <s v="Lighting"/>
    <n v="0.91633259480590001"/>
    <n v="1.30467645558681"/>
    <n v="16052.698339167"/>
    <n v="0"/>
    <n v="0.71"/>
    <n v="11397.415820808599"/>
    <n v="0"/>
    <n v="4903"/>
    <n v="1"/>
    <n v="1"/>
    <n v="0"/>
    <n v="0"/>
    <n v="14.276973281664301"/>
    <d v="1900-01-09T04:44:53"/>
    <n v="43380"/>
    <n v="0"/>
    <n v="0"/>
    <n v="0"/>
    <n v="116229.00082407262"/>
  </r>
  <r>
    <s v="STND-61105"/>
    <s v="KORE-Harmswood, LLC"/>
    <s v="KORE - Harmswood LLC - 5750 Old Orchard Rd - Skokie"/>
    <s v="Outdoor &amp; Garage - LED Fixtures"/>
    <s v="Outdoor &amp; Garage Lighting"/>
    <s v="Exterior"/>
    <n v="0"/>
    <n v="15689.6"/>
    <n v="0"/>
    <x v="0"/>
    <x v="0"/>
    <n v="10.1978380583316"/>
    <s v="Qty / 1,000"/>
    <m/>
    <s v="Private-Lighting"/>
    <s v="lighting"/>
    <n v="3"/>
    <n v="1"/>
    <s v="Lighting"/>
    <n v="0.91633259480590001"/>
    <n v="1.30467645558681"/>
    <n v="14376.891879466601"/>
    <n v="0"/>
    <n v="0.71"/>
    <n v="10207.5932344213"/>
    <n v="0"/>
    <n v="4903"/>
    <n v="1"/>
    <n v="1"/>
    <n v="0"/>
    <n v="0"/>
    <n v="14.276973281664301"/>
    <d v="1900-01-09T04:44:53"/>
    <n v="43380"/>
    <n v="0"/>
    <n v="0"/>
    <n v="0"/>
    <n v="104095.38276994968"/>
  </r>
  <r>
    <s v="STND-61105"/>
    <s v="KORE-Harmswood, LLC"/>
    <s v="KORE - Harmswood LLC - 5750 Old Orchard Rd - Skokie"/>
    <s v="Outdoor &amp; Garage - LED Fixtures"/>
    <s v="Outdoor &amp; Garage Lighting"/>
    <s v="Exterior"/>
    <n v="0"/>
    <n v="1912.17"/>
    <n v="0"/>
    <x v="0"/>
    <x v="0"/>
    <n v="10.1978380583316"/>
    <s v="Qty / 1,000"/>
    <m/>
    <s v="Private-Lighting"/>
    <s v="lighting"/>
    <n v="3"/>
    <n v="1"/>
    <s v="Lighting"/>
    <n v="0.91633259480590001"/>
    <n v="1.30467645558681"/>
    <n v="1752.18369781"/>
    <n v="0"/>
    <n v="0.71"/>
    <n v="1244.0504254451"/>
    <n v="0"/>
    <n v="4903"/>
    <n v="1"/>
    <n v="1"/>
    <n v="0"/>
    <n v="0"/>
    <n v="14.276973281664301"/>
    <d v="1900-01-09T04:44:53"/>
    <n v="43380"/>
    <n v="0"/>
    <n v="0"/>
    <n v="0"/>
    <n v="12686.624775087659"/>
  </r>
  <r>
    <s v="STND-61105"/>
    <s v="KORE-Harmswood, LLC"/>
    <s v="KORE - Harmswood LLC - 5750 Old Orchard Rd - Skokie"/>
    <s v="Outdoor &amp; Garage - Occupancy Sensors"/>
    <s v="Outdoor &amp; Garage Lighting"/>
    <s v="Office"/>
    <n v="0"/>
    <n v="757.471"/>
    <n v="0.71455999999999997"/>
    <x v="0"/>
    <x v="0"/>
    <n v="8"/>
    <s v="Qty / 1,000"/>
    <m/>
    <s v="Private-Lighting"/>
    <s v="lighting"/>
    <n v="3"/>
    <n v="1"/>
    <s v="Lighting"/>
    <n v="0.91633259480590001"/>
    <n v="1.30467645558681"/>
    <n v="694.09536692022004"/>
    <n v="0.93226960810410797"/>
    <n v="0.71"/>
    <n v="492.80771051335603"/>
    <n v="0.66191142175391704"/>
    <n v="2885"/>
    <n v="1.165"/>
    <n v="1.3779999999999999"/>
    <n v="2.5499999999999998E-2"/>
    <n v="0.55000000000000004"/>
    <n v="24.263431542460999"/>
    <d v="1900-01-16T07:56:40"/>
    <n v="43380"/>
    <n v="0.93226960810410797"/>
    <n v="15.192645370356701"/>
    <n v="0"/>
    <n v="3942.4616841068482"/>
  </r>
  <r>
    <s v="STND-61105"/>
    <s v="KORE-Harmswood, LLC"/>
    <s v="KORE - Harmswood LLC - 5750 Old Orchard Rd - Skokie"/>
    <s v="Outdoor &amp; Garage - Occupancy Sensors"/>
    <s v="Outdoor &amp; Garage Lighting"/>
    <s v="Office"/>
    <n v="0"/>
    <n v="591.774"/>
    <n v="0.55825000000000002"/>
    <x v="0"/>
    <x v="0"/>
    <n v="8"/>
    <s v="Qty / 1,000"/>
    <m/>
    <s v="Private-Lighting"/>
    <s v="lighting"/>
    <n v="3"/>
    <n v="1"/>
    <s v="Lighting"/>
    <n v="0.91633259480590001"/>
    <n v="1.30467645558681"/>
    <n v="542.26180495866697"/>
    <n v="0.72833563133133505"/>
    <n v="0.71"/>
    <n v="385.00588152065302"/>
    <n v="0.51711829824524802"/>
    <n v="2885"/>
    <n v="1.165"/>
    <n v="1.3779999999999999"/>
    <n v="2.5499999999999998E-2"/>
    <n v="0.55000000000000004"/>
    <n v="24.263431542460999"/>
    <d v="1900-01-16T07:56:40"/>
    <n v="43380"/>
    <n v="0.72833563133133505"/>
    <n v="11.869249808108201"/>
    <n v="0"/>
    <n v="3080.0470521652242"/>
  </r>
  <r>
    <s v="STND-61106"/>
    <s v="Schmid Tool &amp; Engineering Corp."/>
    <s v="Schmid Tool &amp; Eng Corp - 930 N Willa Ave - Villa Park"/>
    <s v="New Indoor LED Fixtures"/>
    <s v="Indoor Lighting"/>
    <s v="Manufacturing"/>
    <n v="0"/>
    <n v="46444.15"/>
    <n v="8.3060639999999992"/>
    <x v="0"/>
    <x v="0"/>
    <n v="10.827197921178"/>
    <s v="Qty / 1,000"/>
    <m/>
    <s v="Private-Lighting"/>
    <s v="lighting"/>
    <n v="2"/>
    <n v="1"/>
    <s v="Lighting"/>
    <n v="0.97902139861649395"/>
    <n v="0.93591656730105399"/>
    <n v="45469.816690554202"/>
    <n v="7.7737829066628601"/>
    <n v="0.71"/>
    <n v="32283.569850293501"/>
    <n v="5.5193858637306299"/>
    <n v="4618"/>
    <n v="1.02"/>
    <n v="1.04"/>
    <n v="1.2E-2"/>
    <n v="0.81"/>
    <n v="15.158077089649201"/>
    <d v="1900-01-09T19:51:10"/>
    <n v="43463"/>
    <n v="9.2281373535883908"/>
    <n v="534.93901988887296"/>
    <n v="0"/>
    <n v="349540.60037130251"/>
  </r>
  <r>
    <s v="STND-61106"/>
    <s v="Schmid Tool &amp; Engineering Corp."/>
    <s v="Schmid Tool &amp; Eng Corp - 930 N Willa Ave - Villa Park"/>
    <s v="New Indoor LED Fixtures"/>
    <s v="Indoor Lighting"/>
    <s v="Manufacturing"/>
    <n v="0"/>
    <n v="40650.406999999999"/>
    <n v="7.2699119999999997"/>
    <x v="0"/>
    <x v="0"/>
    <n v="10.827197921178"/>
    <s v="Qty / 1,000"/>
    <m/>
    <s v="Private-Lighting"/>
    <s v="lighting"/>
    <n v="2"/>
    <n v="1"/>
    <s v="Lighting"/>
    <n v="0.97902139861649395"/>
    <n v="0.93591656730105399"/>
    <n v="39797.618315469699"/>
    <n v="6.8040310836207398"/>
    <n v="0.71"/>
    <n v="28256.309003983501"/>
    <n v="4.8308620693707196"/>
    <n v="4618"/>
    <n v="1.02"/>
    <n v="1.04"/>
    <n v="1.2E-2"/>
    <n v="0.81"/>
    <n v="15.158077089649201"/>
    <d v="1900-01-09T19:51:10"/>
    <n v="43463"/>
    <n v="8.0769599758080908"/>
    <n v="468.20727429964302"/>
    <n v="0"/>
    <n v="305936.65010809334"/>
  </r>
  <r>
    <s v="STND-61106"/>
    <s v="Schmid Tool &amp; Engineering Corp."/>
    <s v="Schmid Tool &amp; Eng Corp - 930 N Willa Ave - Villa Park"/>
    <s v="New Indoor LED Fixtures"/>
    <s v="Indoor Lighting"/>
    <s v="Manufacturing"/>
    <n v="0"/>
    <n v="11154.132"/>
    <n v="1.9948030000000001"/>
    <x v="0"/>
    <x v="0"/>
    <n v="10.827197921178"/>
    <s v="Qty / 1,000"/>
    <m/>
    <s v="Private-Lighting"/>
    <s v="lighting"/>
    <n v="2"/>
    <n v="1"/>
    <s v="Lighting"/>
    <n v="0.97902139861649395"/>
    <n v="0.93591656730105399"/>
    <n v="10920.133910993"/>
    <n v="1.8669691762018401"/>
    <n v="0.71"/>
    <n v="7753.2950768050196"/>
    <n v="1.3255481151033099"/>
    <n v="4618"/>
    <n v="1.02"/>
    <n v="1.04"/>
    <n v="1.2E-2"/>
    <n v="0.81"/>
    <n v="15.158077089649201"/>
    <d v="1900-01-09T19:51:10"/>
    <n v="43463"/>
    <n v="2.2162502091664802"/>
    <n v="128.47216365874101"/>
    <n v="0"/>
    <n v="83946.460337862925"/>
  </r>
  <r>
    <s v="STND-61106"/>
    <s v="Schmid Tool &amp; Engineering Corp."/>
    <s v="Schmid Tool &amp; Eng Corp - 930 N Willa Ave - Villa Park"/>
    <s v="New Indoor LED Fixtures"/>
    <s v="Indoor Lighting"/>
    <s v="Manufacturing"/>
    <n v="0"/>
    <n v="1092.8040000000001"/>
    <n v="0.195437"/>
    <x v="0"/>
    <x v="0"/>
    <n v="10.827197921178"/>
    <s v="Qty / 1,000"/>
    <m/>
    <s v="Private-Lighting"/>
    <s v="lighting"/>
    <n v="2"/>
    <n v="1"/>
    <s v="Lighting"/>
    <n v="0.97902139861649395"/>
    <n v="0.93591656730105399"/>
    <n v="1069.8785004936999"/>
    <n v="0.18291272616361601"/>
    <n v="0.71"/>
    <n v="759.61373535052599"/>
    <n v="0.129868035576167"/>
    <n v="4618"/>
    <n v="1.02"/>
    <n v="1.04"/>
    <n v="1.2E-2"/>
    <n v="0.81"/>
    <n v="15.158077089649201"/>
    <d v="1900-01-09T19:51:10"/>
    <n v="43463"/>
    <n v="0.21713286581625801"/>
    <n v="12.5868058881612"/>
    <n v="0"/>
    <n v="8224.4882562854709"/>
  </r>
  <r>
    <s v="STND-61106"/>
    <s v="Schmid Tool &amp; Engineering Corp."/>
    <s v="Schmid Tool &amp; Eng Corp - 930 N Willa Ave - Villa Park"/>
    <s v="New Indoor LED Fixtures"/>
    <s v="Indoor Lighting"/>
    <s v="Manufacturing"/>
    <n v="0"/>
    <n v="3344.3560000000002"/>
    <n v="0.59810399999999997"/>
    <x v="0"/>
    <x v="0"/>
    <n v="10.827197921178"/>
    <s v="Qty / 1,000"/>
    <m/>
    <s v="Private-Lighting"/>
    <s v="lighting"/>
    <n v="2"/>
    <n v="1"/>
    <s v="Lighting"/>
    <n v="0.97902139861649395"/>
    <n v="0.93591656730105399"/>
    <n v="3274.19608859146"/>
    <n v="0.559775442569029"/>
    <n v="0.71"/>
    <n v="2324.6792228999402"/>
    <n v="0.39744056422401097"/>
    <n v="4618"/>
    <n v="1.02"/>
    <n v="1.04"/>
    <n v="1.2E-2"/>
    <n v="0.81"/>
    <n v="15.158077089649201"/>
    <d v="1900-01-09T19:51:10"/>
    <n v="43463"/>
    <n v="0.66450076278374803"/>
    <n v="38.519953983428998"/>
    <n v="0"/>
    <n v="25169.76204958792"/>
  </r>
  <r>
    <s v="STND-61106"/>
    <s v="Schmid Tool &amp; Engineering Corp."/>
    <s v="Schmid Tool &amp; Eng Corp - 930 N Willa Ave - Villa Park"/>
    <s v="New Indoor LED Fixtures"/>
    <s v="Indoor Lighting"/>
    <s v="Manufacturing"/>
    <n v="0"/>
    <n v="2732.009"/>
    <n v="0.48859200000000003"/>
    <x v="0"/>
    <x v="0"/>
    <n v="10.827197921178"/>
    <s v="Qty / 1,000"/>
    <m/>
    <s v="Private-Lighting"/>
    <s v="lighting"/>
    <n v="2"/>
    <n v="1"/>
    <s v="Lighting"/>
    <n v="0.97902139861649395"/>
    <n v="0.93591656730105399"/>
    <n v="2674.6952722128499"/>
    <n v="0.45728134745075599"/>
    <n v="0.71"/>
    <n v="1899.0336432711199"/>
    <n v="0.324669756690037"/>
    <n v="4618"/>
    <n v="1.02"/>
    <n v="1.04"/>
    <n v="1.2E-2"/>
    <n v="0.81"/>
    <n v="15.158077089649201"/>
    <d v="1900-01-09T19:51:10"/>
    <n v="43463"/>
    <n v="0.54283160903461103"/>
    <n v="31.467003202504099"/>
    <n v="0"/>
    <n v="20561.213114672151"/>
  </r>
  <r>
    <s v="STND-61106"/>
    <s v="Schmid Tool &amp; Engineering Corp."/>
    <s v="Schmid Tool &amp; Eng Corp - 930 N Willa Ave - Villa Park"/>
    <s v="Outdoor &amp; Garage - LED Fixtures"/>
    <s v="Outdoor &amp; Garage Lighting"/>
    <s v="Exterior"/>
    <n v="0"/>
    <n v="20102.3"/>
    <n v="0"/>
    <x v="0"/>
    <x v="0"/>
    <n v="10.1978380583316"/>
    <s v="Qty / 1,000"/>
    <m/>
    <s v="Private-Lighting"/>
    <s v="lighting"/>
    <n v="2"/>
    <n v="1"/>
    <s v="Lighting"/>
    <n v="0.97902139861649395"/>
    <n v="0.93591656730105399"/>
    <n v="19680.5818614083"/>
    <n v="0"/>
    <n v="0.71"/>
    <n v="13973.2131215999"/>
    <n v="0"/>
    <n v="4903"/>
    <n v="1"/>
    <n v="1"/>
    <n v="0"/>
    <n v="0"/>
    <n v="14.276973281664301"/>
    <d v="1900-01-09T04:44:53"/>
    <n v="43463"/>
    <n v="0"/>
    <n v="0"/>
    <n v="0"/>
    <n v="142496.56456862995"/>
  </r>
  <r>
    <s v="STND-61107"/>
    <s v="Wal-Mart Stores, Inc."/>
    <s v="Wal-Mart Stores Inc - 900 S Route 83 - Villa Park"/>
    <s v="LED Refrigerated Display Case Lighting for Open and Closed Cases"/>
    <s v="Refrigeration"/>
    <s v="Retail (strip mall)"/>
    <n v="0"/>
    <n v="59138.64"/>
    <n v="7.0376000000000003"/>
    <x v="2"/>
    <x v="0"/>
    <n v="8.6177180282661094"/>
    <s v="ΔkWpeak / CF"/>
    <n v="0.69"/>
    <s v="Private-Non-Lighting"/>
    <s v="non_lighting"/>
    <n v="3"/>
    <n v="1"/>
    <s v="Non-Lighting"/>
    <n v="0.98952339343681495"/>
    <n v="0.43468415683807998"/>
    <n v="58519.067736038203"/>
    <n v="3.05913322216368"/>
    <n v="0.7"/>
    <n v="40963.347415226701"/>
    <n v="2.1413932555145698"/>
    <n v="4093"/>
    <n v="1.1200000000000001"/>
    <n v="1.29"/>
    <n v="1.9E-2"/>
    <n v="0.71"/>
    <n v="17.102369899829"/>
    <d v="1900-01-11T05:11:01"/>
    <n v="43286"/>
    <n v="4.4335264089328597"/>
    <n v="0"/>
    <n v="0"/>
    <n v="353010.5775183271"/>
  </r>
  <r>
    <s v="STND-61108"/>
    <s v="Rolled Metal Products"/>
    <s v="Rolled Metal Products - 12550 Lombard Ln - Alsip"/>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309"/>
    <n v="1.91032247873577"/>
    <n v="0"/>
    <n v="0"/>
    <n v="180162.524243041"/>
  </r>
  <r>
    <s v="STND-61110"/>
    <s v="WalMart Stores, Inc."/>
    <s v="Wal-Mart Stores Inc - 9450 Joliet Rd - Hodgkins"/>
    <s v="LED Refrigerated Display Case Lighting for Open and Closed Cases"/>
    <s v="Refrigeration"/>
    <s v="Retail (strip mall)"/>
    <n v="0"/>
    <n v="69254.460000000006"/>
    <n v="8.2414000000000005"/>
    <x v="2"/>
    <x v="0"/>
    <n v="8.6177180282661094"/>
    <s v="ΔkWpeak / CF"/>
    <n v="0.69"/>
    <s v="Private-Non-Lighting"/>
    <s v="non_lighting"/>
    <n v="3"/>
    <n v="1"/>
    <s v="Non-Lighting"/>
    <n v="0.98952339343681495"/>
    <n v="0.43468415683807998"/>
    <n v="68528.908269834195"/>
    <n v="3.5824060101653599"/>
    <n v="0.7"/>
    <n v="47970.235788883903"/>
    <n v="2.5076842071157501"/>
    <n v="4093"/>
    <n v="1.1200000000000001"/>
    <n v="1.29"/>
    <n v="1.9E-2"/>
    <n v="0.71"/>
    <n v="17.102369899829"/>
    <d v="1900-01-11T05:11:01"/>
    <n v="43286"/>
    <n v="5.19189276835559"/>
    <n v="0"/>
    <n v="0"/>
    <n v="413393.96577804093"/>
  </r>
  <r>
    <s v="STND-61112"/>
    <s v="Oak Hill Center LLC"/>
    <s v="The Napleton Group (Basement Common) - One E Oak Hill Dr - Westmont"/>
    <s v="Building Energy Management System"/>
    <s v="Energy Management System"/>
    <s v="Office"/>
    <n v="0"/>
    <n v="53847.9"/>
    <n v="0"/>
    <x v="1"/>
    <x v="0"/>
    <n v="15"/>
    <s v="NA"/>
    <m/>
    <s v="EMS"/>
    <s v="ems"/>
    <n v="3"/>
    <n v="1"/>
    <s v="EMS"/>
    <n v="0.91036333343406195"/>
    <n v="0"/>
    <n v="49021.153742424001"/>
    <n v="0"/>
    <n v="0.7"/>
    <n v="34314.807619696803"/>
    <n v="0"/>
    <n v="2885"/>
    <n v="1.165"/>
    <n v="1.3779999999999999"/>
    <n v="2.5499999999999998E-2"/>
    <n v="0.55000000000000004"/>
    <n v="24.263431542460999"/>
    <d v="1900-01-16T07:56:40"/>
    <n v="43397"/>
    <n v="0"/>
    <n v="0"/>
    <n v="0"/>
    <n v="514722.11429545202"/>
  </r>
  <r>
    <s v="STND-61113"/>
    <s v="Aldi Inc. (Illinois)"/>
    <s v="Aldi #34 - 7030 Burroughs Ave - Plan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38"/>
    <n v="2.5646365253446701"/>
    <n v="0"/>
    <n v="0"/>
    <n v="54027.977281650055"/>
  </r>
  <r>
    <s v="STND-61115"/>
    <s v="Caffiend"/>
    <s v="Caffiend - 5056 Rockrose Ct - Roscoe"/>
    <s v="Outdoor &amp; Garage - LED Fixtures"/>
    <s v="Outdoor &amp; Garage Lighting"/>
    <s v="Exterior"/>
    <n v="0"/>
    <n v="5491.36"/>
    <n v="0"/>
    <x v="0"/>
    <x v="0"/>
    <n v="10.1978380583316"/>
    <s v="Qty / 1,000"/>
    <m/>
    <s v="Private-Lighting"/>
    <s v="lighting"/>
    <n v="3"/>
    <n v="1"/>
    <s v="Lighting"/>
    <n v="0.91633259480590001"/>
    <n v="1.30467645558681"/>
    <n v="5031.9121578133299"/>
    <n v="0"/>
    <n v="0.71"/>
    <n v="3572.6576320474601"/>
    <n v="0"/>
    <n v="4903"/>
    <n v="1"/>
    <n v="1"/>
    <n v="0"/>
    <n v="0"/>
    <n v="14.276973281664301"/>
    <d v="1900-01-09T04:44:53"/>
    <n v="43374"/>
    <n v="0"/>
    <n v="0"/>
    <n v="0"/>
    <n v="36433.383969482442"/>
  </r>
  <r>
    <s v="STND-61116"/>
    <s v="Bond Drug Company of Illinois, LLC"/>
    <s v="Walgreens Co - 4343 N Kedzie Ave - Chicago"/>
    <s v="Outdoor &amp; Garage - LED Fixtures"/>
    <s v="Outdoor &amp; Garage Lighting"/>
    <s v="Exterior"/>
    <n v="0"/>
    <n v="1941.588"/>
    <n v="0"/>
    <x v="0"/>
    <x v="0"/>
    <n v="10.1978380583316"/>
    <s v="Qty / 1,000"/>
    <m/>
    <s v="Private-Lighting"/>
    <s v="lighting"/>
    <n v="3"/>
    <n v="1"/>
    <s v="Lighting"/>
    <n v="0.91633259480590001"/>
    <n v="1.30467645558681"/>
    <n v="1779.1403700840001"/>
    <n v="0"/>
    <n v="0.71"/>
    <n v="1263.18966275964"/>
    <n v="0"/>
    <n v="4903"/>
    <n v="1"/>
    <n v="1"/>
    <n v="0"/>
    <n v="0"/>
    <n v="14.276973281664301"/>
    <d v="1900-01-09T04:44:53"/>
    <n v="43377"/>
    <n v="0"/>
    <n v="0"/>
    <n v="0"/>
    <n v="12881.803617781316"/>
  </r>
  <r>
    <s v="STND-61116"/>
    <s v="Bond Drug Company of Illinois, LLC"/>
    <s v="Walgreens Co - 4343 N Kedzie Ave - Chicago"/>
    <s v="Outdoor &amp; Garage - LED Fixtures"/>
    <s v="Outdoor &amp; Garage Lighting"/>
    <s v="Exterior"/>
    <n v="0"/>
    <n v="892.346"/>
    <n v="0"/>
    <x v="0"/>
    <x v="0"/>
    <n v="10.1978380583316"/>
    <s v="Qty / 1,000"/>
    <m/>
    <s v="Private-Lighting"/>
    <s v="lighting"/>
    <n v="3"/>
    <n v="1"/>
    <s v="Lighting"/>
    <n v="0.91633259480590001"/>
    <n v="1.30467645558681"/>
    <n v="817.68572564466501"/>
    <n v="0"/>
    <n v="0.71"/>
    <n v="580.55686520771201"/>
    <n v="0"/>
    <n v="4903"/>
    <n v="1"/>
    <n v="1"/>
    <n v="0"/>
    <n v="0"/>
    <n v="14.276973281664301"/>
    <d v="1900-01-09T04:44:53"/>
    <n v="43377"/>
    <n v="0"/>
    <n v="0"/>
    <n v="0"/>
    <n v="5920.4248950408946"/>
  </r>
  <r>
    <s v="STND-61116"/>
    <s v="Bond Drug Company of Illinois, LLC"/>
    <s v="Walgreens Co - 4343 N Kedzie Ave - Chicago"/>
    <s v="Outdoor &amp; Garage - LED Fixtures"/>
    <s v="Outdoor &amp; Garage Lighting"/>
    <s v="Exterior"/>
    <n v="0"/>
    <n v="2618.2020000000002"/>
    <n v="0"/>
    <x v="0"/>
    <x v="0"/>
    <n v="10.1978380583316"/>
    <s v="Qty / 1,000"/>
    <m/>
    <s v="Private-Lighting"/>
    <s v="lighting"/>
    <n v="3"/>
    <n v="1"/>
    <s v="Lighting"/>
    <n v="0.91633259480590001"/>
    <n v="1.30467645558681"/>
    <n v="2399.1438323860002"/>
    <n v="0"/>
    <n v="0.71"/>
    <n v="1703.39212099406"/>
    <n v="0"/>
    <n v="4903"/>
    <n v="1"/>
    <n v="1"/>
    <n v="0"/>
    <n v="0"/>
    <n v="14.276973281664301"/>
    <d v="1900-01-09T04:44:53"/>
    <n v="43377"/>
    <n v="0"/>
    <n v="0"/>
    <n v="0"/>
    <n v="17370.916999735411"/>
  </r>
  <r>
    <s v="STND-61116"/>
    <s v="Bond Drug Company of Illinois, LLC"/>
    <s v="Walgreens Co - 4343 N Kedzie Ave - Chicago"/>
    <s v="Outdoor &amp; Garage - LED Fixtures"/>
    <s v="Outdoor &amp; Garage Lighting"/>
    <s v="Exterior"/>
    <n v="0"/>
    <n v="15591.54"/>
    <n v="0"/>
    <x v="0"/>
    <x v="0"/>
    <n v="10.1978380583316"/>
    <s v="Qty / 1,000"/>
    <m/>
    <s v="Private-Lighting"/>
    <s v="lighting"/>
    <n v="3"/>
    <n v="1"/>
    <s v="Lighting"/>
    <n v="0.91633259480590001"/>
    <n v="1.30467645558681"/>
    <n v="14287.036305219999"/>
    <n v="0"/>
    <n v="0.71"/>
    <n v="10143.7957767062"/>
    <n v="0"/>
    <n v="4903"/>
    <n v="1"/>
    <n v="1"/>
    <n v="0"/>
    <n v="0"/>
    <n v="14.276973281664301"/>
    <d v="1900-01-09T04:44:53"/>
    <n v="43377"/>
    <n v="0"/>
    <n v="0"/>
    <n v="0"/>
    <n v="103444.78662763783"/>
  </r>
  <r>
    <s v="STND-61117"/>
    <s v="DO &amp; CO Chicago Catering, Inc"/>
    <s v="DO &amp; CO Chicago Catering Inc - 2150 Frontage Rd - Des Plaines"/>
    <s v="Outdoor &amp; Garage - LED Fixtures"/>
    <s v="Outdoor &amp; Garage Lighting"/>
    <s v="Exterior"/>
    <n v="0"/>
    <n v="3677.25"/>
    <n v="0"/>
    <x v="0"/>
    <x v="0"/>
    <n v="10.1978380583316"/>
    <s v="Qty / 1,000"/>
    <m/>
    <s v="Private-Lighting"/>
    <s v="lighting"/>
    <n v="3"/>
    <n v="1"/>
    <s v="Lighting"/>
    <n v="0.91633259480590001"/>
    <n v="1.30467645558681"/>
    <n v="3369.5840342500001"/>
    <n v="0"/>
    <n v="0.71"/>
    <n v="2392.4046643175002"/>
    <n v="0"/>
    <n v="4903"/>
    <n v="1"/>
    <n v="1"/>
    <n v="0"/>
    <n v="0"/>
    <n v="14.276973281664301"/>
    <d v="1900-01-09T04:44:53"/>
    <n v="43306"/>
    <n v="0"/>
    <n v="0"/>
    <n v="0"/>
    <n v="24397.355336707038"/>
  </r>
  <r>
    <s v="STND-61117"/>
    <s v="DO &amp; CO Chicago Catering, Inc"/>
    <s v="DO &amp; CO Chicago Catering Inc - 2150 Frontage Rd - Des Plaines"/>
    <s v="Outdoor &amp; Garage - LED Fixtures"/>
    <s v="Outdoor &amp; Garage Lighting"/>
    <s v="Exterior"/>
    <n v="0"/>
    <n v="23338.28"/>
    <n v="0"/>
    <x v="0"/>
    <x v="0"/>
    <n v="10.1978380583316"/>
    <s v="Qty / 1,000"/>
    <m/>
    <s v="Private-Lighting"/>
    <s v="lighting"/>
    <n v="3"/>
    <n v="1"/>
    <s v="Lighting"/>
    <n v="0.91633259480590001"/>
    <n v="1.30467645558681"/>
    <n v="21385.626670706599"/>
    <n v="0"/>
    <n v="0.71"/>
    <n v="15183.794936201701"/>
    <n v="0"/>
    <n v="4903"/>
    <n v="1"/>
    <n v="1"/>
    <n v="0"/>
    <n v="0"/>
    <n v="14.276973281664301"/>
    <d v="1900-01-09T04:44:53"/>
    <n v="43306"/>
    <n v="0"/>
    <n v="0"/>
    <n v="0"/>
    <n v="154841.88187030033"/>
  </r>
  <r>
    <s v="STND-61117"/>
    <s v="DO &amp; CO Chicago Catering, Inc"/>
    <s v="DO &amp; CO Chicago Catering Inc - 2150 Frontage Rd - Des Plaines"/>
    <s v="Outdoor &amp; Garage - LED Fixtures"/>
    <s v="Outdoor &amp; Garage Lighting"/>
    <s v="Exterior"/>
    <n v="0"/>
    <n v="1103.175"/>
    <n v="0"/>
    <x v="0"/>
    <x v="0"/>
    <n v="10.1978380583316"/>
    <s v="Qty / 1,000"/>
    <m/>
    <s v="Private-Lighting"/>
    <s v="lighting"/>
    <n v="3"/>
    <n v="1"/>
    <s v="Lighting"/>
    <n v="0.91633259480590001"/>
    <n v="1.30467645558681"/>
    <n v="1010.875210275"/>
    <n v="0"/>
    <n v="0.71"/>
    <n v="717.72139929524894"/>
    <n v="0"/>
    <n v="4903"/>
    <n v="1"/>
    <n v="1"/>
    <n v="0"/>
    <n v="0"/>
    <n v="14.276973281664301"/>
    <d v="1900-01-09T04:44:53"/>
    <n v="43306"/>
    <n v="0"/>
    <n v="0"/>
    <n v="0"/>
    <n v="7319.2066010121007"/>
  </r>
  <r>
    <s v="STND-61117"/>
    <s v="DO &amp; CO Chicago Catering, Inc"/>
    <s v="DO &amp; CO Chicago Catering Inc - 2150 Frontage Rd - Des Plaines"/>
    <s v="Outdoor &amp; Garage - LED Fixtures"/>
    <s v="Outdoor &amp; Garage Lighting"/>
    <s v="Exterior"/>
    <n v="0"/>
    <n v="1789.595"/>
    <n v="0"/>
    <x v="0"/>
    <x v="0"/>
    <n v="10.1978380583316"/>
    <s v="Qty / 1,000"/>
    <m/>
    <s v="Private-Lighting"/>
    <s v="lighting"/>
    <n v="3"/>
    <n v="1"/>
    <s v="Lighting"/>
    <n v="0.91633259480590001"/>
    <n v="1.30467645558681"/>
    <n v="1639.86423000166"/>
    <n v="0"/>
    <n v="0.71"/>
    <n v="1164.3036033011799"/>
    <n v="0"/>
    <n v="4903"/>
    <n v="1"/>
    <n v="1"/>
    <n v="0"/>
    <n v="0"/>
    <n v="14.276973281664301"/>
    <d v="1900-01-09T04:44:53"/>
    <n v="43306"/>
    <n v="0"/>
    <n v="0"/>
    <n v="0"/>
    <n v="11873.37959719739"/>
  </r>
  <r>
    <s v="STND-61117"/>
    <s v="DO &amp; CO Chicago Catering, Inc"/>
    <s v="DO &amp; CO Chicago Catering Inc - 2150 Frontage Rd - Des Plaines"/>
    <s v="Outdoor &amp; Garage - LED Fixtures"/>
    <s v="Outdoor &amp; Garage Lighting"/>
    <s v="Exterior"/>
    <n v="0"/>
    <n v="3775.31"/>
    <n v="0"/>
    <x v="0"/>
    <x v="0"/>
    <n v="10.1978380583316"/>
    <s v="Qty / 1,000"/>
    <m/>
    <s v="Private-Lighting"/>
    <s v="lighting"/>
    <n v="3"/>
    <n v="1"/>
    <s v="Lighting"/>
    <n v="0.91633259480590001"/>
    <n v="1.30467645558681"/>
    <n v="3459.4396084966602"/>
    <n v="0"/>
    <n v="0.71"/>
    <n v="2456.2021220326301"/>
    <n v="0"/>
    <n v="4903"/>
    <n v="1"/>
    <n v="1"/>
    <n v="0"/>
    <n v="0"/>
    <n v="14.276973281664301"/>
    <d v="1900-01-09T04:44:53"/>
    <n v="43306"/>
    <n v="0"/>
    <n v="0"/>
    <n v="0"/>
    <n v="25047.951479019193"/>
  </r>
  <r>
    <s v="STND-61117"/>
    <s v="DO &amp; CO Chicago Catering, Inc"/>
    <s v="DO &amp; CO Chicago Catering Inc - 2150 Frontage Rd - Des Plaines"/>
    <s v="Photocells"/>
    <s v="Outdoor &amp; Garage Lighting"/>
    <s v="Miscellaneous"/>
    <n v="0"/>
    <n v="572.6"/>
    <n v="0"/>
    <x v="0"/>
    <x v="0"/>
    <n v="8"/>
    <s v="Qty / 1,000"/>
    <m/>
    <s v="Private-Lighting"/>
    <s v="lighting"/>
    <n v="3"/>
    <n v="1"/>
    <s v="Lighting"/>
    <n v="0.91633259480590001"/>
    <n v="1.30467645558681"/>
    <n v="524.692043785858"/>
    <n v="0"/>
    <n v="0.71"/>
    <n v="372.53135108795902"/>
    <n v="0"/>
    <n v="3379"/>
    <n v="1.0900000000000001"/>
    <n v="1.36"/>
    <n v="2.1999999999999999E-2"/>
    <n v="0.57999999999999996"/>
    <n v="20.7161882213673"/>
    <d v="1900-01-13T19:08:05"/>
    <n v="43306"/>
    <n v="0"/>
    <n v="10.590114645219201"/>
    <n v="0"/>
    <n v="2980.2508087036722"/>
  </r>
  <r>
    <s v="STND-61118"/>
    <s v="Walgreen Co"/>
    <s v="Bond Drug Company of Illinois LLC - 901 W Touhy Ave - Park Ridge"/>
    <s v="Outdoor &amp; Garage - LED Fixtures"/>
    <s v="Outdoor &amp; Garage Lighting"/>
    <s v="Exterior"/>
    <n v="0"/>
    <n v="30094.614000000001"/>
    <n v="0"/>
    <x v="0"/>
    <x v="0"/>
    <n v="10.1978380583316"/>
    <s v="Qty / 1,000"/>
    <m/>
    <s v="Private-Lighting"/>
    <s v="lighting"/>
    <n v="3"/>
    <n v="1"/>
    <s v="Lighting"/>
    <n v="0.91633259480590001"/>
    <n v="1.30467645558681"/>
    <n v="27576.675736302001"/>
    <n v="0"/>
    <n v="0.71"/>
    <n v="19579.4397727744"/>
    <n v="0"/>
    <n v="4903"/>
    <n v="1"/>
    <n v="1"/>
    <n v="0"/>
    <n v="0"/>
    <n v="14.276973281664301"/>
    <d v="1900-01-09T04:44:53"/>
    <n v="43380"/>
    <n v="0"/>
    <n v="0"/>
    <n v="0"/>
    <n v="199667.95607561019"/>
  </r>
  <r>
    <s v="STND-61118"/>
    <s v="Walgreen Co"/>
    <s v="Bond Drug Company of Illinois LLC - 901 W Touhy Ave - Park Ridge"/>
    <s v="Outdoor &amp; Garage - LED Fixtures"/>
    <s v="Outdoor &amp; Garage Lighting"/>
    <s v="Exterior"/>
    <n v="0"/>
    <n v="1745.4680000000001"/>
    <n v="0"/>
    <x v="0"/>
    <x v="0"/>
    <n v="10.1978380583316"/>
    <s v="Qty / 1,000"/>
    <m/>
    <s v="Private-Lighting"/>
    <s v="lighting"/>
    <n v="3"/>
    <n v="1"/>
    <s v="Lighting"/>
    <n v="0.91633259480590001"/>
    <n v="1.30467645558681"/>
    <n v="1599.4292215906601"/>
    <n v="0"/>
    <n v="0.71"/>
    <n v="1135.59474732937"/>
    <n v="0"/>
    <n v="4903"/>
    <n v="1"/>
    <n v="1"/>
    <n v="0"/>
    <n v="0"/>
    <n v="14.276973281664301"/>
    <d v="1900-01-09T04:44:53"/>
    <n v="43380"/>
    <n v="0"/>
    <n v="0"/>
    <n v="0"/>
    <n v="11580.611333156907"/>
  </r>
  <r>
    <s v="STND-61118"/>
    <s v="Walgreen Co"/>
    <s v="Bond Drug Company of Illinois LLC - 901 W Touhy Ave - Park Ridge"/>
    <s v="Outdoor &amp; Garage - LED Fixtures"/>
    <s v="Outdoor &amp; Garage Lighting"/>
    <s v="Exterior"/>
    <n v="0"/>
    <n v="8668.5040000000008"/>
    <n v="0"/>
    <x v="0"/>
    <x v="0"/>
    <n v="10.1978380583316"/>
    <s v="Qty / 1,000"/>
    <m/>
    <s v="Private-Lighting"/>
    <s v="lighting"/>
    <n v="3"/>
    <n v="1"/>
    <s v="Lighting"/>
    <n v="0.91633259480590001"/>
    <n v="1.30467645558681"/>
    <n v="7943.2327634053199"/>
    <n v="0"/>
    <n v="0.71"/>
    <n v="5639.6952620177799"/>
    <n v="0"/>
    <n v="4903"/>
    <n v="1"/>
    <n v="1"/>
    <n v="0"/>
    <n v="0"/>
    <n v="14.276973281664301"/>
    <d v="1900-01-09T04:44:53"/>
    <n v="43380"/>
    <n v="0"/>
    <n v="0"/>
    <n v="0"/>
    <n v="57512.698980397319"/>
  </r>
  <r>
    <s v="STND-61118"/>
    <s v="Walgreen Co"/>
    <s v="Bond Drug Company of Illinois LLC - 901 W Touhy Ave - Park Ridge"/>
    <s v="Outdoor &amp; Garage - LED Fixtures"/>
    <s v="Outdoor &amp; Garage Lighting"/>
    <s v="Exterior"/>
    <n v="0"/>
    <n v="12664.449000000001"/>
    <n v="0"/>
    <x v="0"/>
    <x v="0"/>
    <n v="10.1978380583316"/>
    <s v="Qty / 1,000"/>
    <m/>
    <s v="Private-Lighting"/>
    <s v="lighting"/>
    <n v="3"/>
    <n v="1"/>
    <s v="Lighting"/>
    <n v="0.91633259480590001"/>
    <n v="1.30467645558681"/>
    <n v="11604.847413957001"/>
    <n v="0"/>
    <n v="0.71"/>
    <n v="8239.4416639094597"/>
    <n v="0"/>
    <n v="4903"/>
    <n v="1"/>
    <n v="1"/>
    <n v="0"/>
    <n v="0"/>
    <n v="14.276973281664301"/>
    <d v="1900-01-09T04:44:53"/>
    <n v="43380"/>
    <n v="0"/>
    <n v="0"/>
    <n v="0"/>
    <n v="84024.491779618926"/>
  </r>
  <r>
    <s v="STND-61118"/>
    <s v="Walgreen Co"/>
    <s v="Bond Drug Company of Illinois LLC - 901 W Touhy Ave - Park Ridge"/>
    <s v="Outdoor &amp; Garage - LED Fixtures"/>
    <s v="Outdoor &amp; Garage Lighting"/>
    <s v="Exterior"/>
    <n v="0"/>
    <n v="4098.9080000000004"/>
    <n v="0"/>
    <x v="0"/>
    <x v="0"/>
    <n v="10.1978380583316"/>
    <s v="Qty / 1,000"/>
    <m/>
    <s v="Private-Lighting"/>
    <s v="lighting"/>
    <n v="3"/>
    <n v="1"/>
    <s v="Lighting"/>
    <n v="0.91633259480590001"/>
    <n v="1.30467645558681"/>
    <n v="3755.9630035106602"/>
    <n v="0"/>
    <n v="0.71"/>
    <n v="2666.7337324925702"/>
    <n v="0"/>
    <n v="4903"/>
    <n v="1"/>
    <n v="1"/>
    <n v="0"/>
    <n v="0"/>
    <n v="14.276973281664301"/>
    <d v="1900-01-09T04:44:53"/>
    <n v="43380"/>
    <n v="0"/>
    <n v="0"/>
    <n v="0"/>
    <n v="27194.918748649412"/>
  </r>
  <r>
    <s v="STND-61119"/>
    <s v="Community High School District 155"/>
    <s v="Prairie Ridge High School Dist 155 - 6000 Dvorak Rd - Crystal Lake"/>
    <s v="New Indoor LED Fixtures"/>
    <s v="Indoor Lighting"/>
    <s v="K-12 School"/>
    <n v="0"/>
    <n v="6399.2489999999998"/>
    <n v="1.744934"/>
    <x v="0"/>
    <x v="1"/>
    <n v="15"/>
    <s v="Qty / 1,000"/>
    <m/>
    <s v="Public-Lighting"/>
    <s v="lighting"/>
    <n v="3"/>
    <n v="1"/>
    <s v="Lighting"/>
    <n v="0.99829244462109001"/>
    <n v="0.987374621353864"/>
    <n v="6388.3219279490704"/>
    <n v="1.7229035475374801"/>
    <n v="0.71"/>
    <n v="4535.7085688438401"/>
    <n v="1.22326151875161"/>
    <n v="2979"/>
    <n v="1.17333333333333"/>
    <n v="1.323"/>
    <n v="2.1333333333333301E-2"/>
    <n v="0.72"/>
    <n v="23.497818059751602"/>
    <d v="1900-01-15T18:49:11"/>
    <n v="43302"/>
    <n v="1.8087086876810701"/>
    <n v="116.151307780892"/>
    <n v="0"/>
    <n v="68035.628532657604"/>
  </r>
  <r>
    <s v="STND-61119"/>
    <s v="Community High School District 155"/>
    <s v="Prairie Ridge High School Dist 155 - 6000 Dvorak Rd - Crystal Lake"/>
    <s v="New Indoor LED Fixtures"/>
    <s v="Indoor Lighting"/>
    <s v="K-12 School"/>
    <n v="0"/>
    <n v="11362.502"/>
    <n v="3.0983040000000002"/>
    <x v="0"/>
    <x v="1"/>
    <n v="15"/>
    <s v="Qty / 1,000"/>
    <m/>
    <s v="Public-Lighting"/>
    <s v="lighting"/>
    <n v="3"/>
    <n v="1"/>
    <s v="Lighting"/>
    <n v="0.99829244462109001"/>
    <n v="0.987374621353864"/>
    <n v="11343.099898592"/>
    <n v="3.05918673883916"/>
    <n v="0.71"/>
    <n v="8053.60092800034"/>
    <n v="2.1720225845758101"/>
    <n v="2979"/>
    <n v="1.17333333333333"/>
    <n v="1.323"/>
    <n v="2.1333333333333301E-2"/>
    <n v="0.72"/>
    <n v="23.497818059751602"/>
    <d v="1900-01-15T18:49:11"/>
    <n v="43302"/>
    <n v="3.21154230582763"/>
    <n v="206.23817997440099"/>
    <n v="0"/>
    <n v="120804.01392000511"/>
  </r>
  <r>
    <s v="STND-61120"/>
    <s v="Grand Motors, Inc"/>
    <s v="Grand Motors DBA Luxury Car Outlet - 601 W Roosevelt Rd - West Chicago"/>
    <s v="New Indoor LED Fixtures"/>
    <s v="Indoor Lighting"/>
    <s v="Miscellaneous"/>
    <n v="0"/>
    <n v="17290.684000000001"/>
    <n v="4.6772799999999997"/>
    <x v="0"/>
    <x v="0"/>
    <n v="14.797277300976599"/>
    <s v="Qty / 1,000"/>
    <m/>
    <s v="Private-Lighting"/>
    <s v="lighting"/>
    <n v="2"/>
    <n v="1"/>
    <s v="Lighting"/>
    <n v="0.97902139861649395"/>
    <n v="0.93591656730105399"/>
    <n v="16927.949632715801"/>
    <n v="4.3775438419058696"/>
    <n v="0.71"/>
    <n v="12018.8442392282"/>
    <n v="3.1080561277531702"/>
    <n v="3379"/>
    <n v="1.0900000000000001"/>
    <n v="1.36"/>
    <n v="2.1999999999999999E-2"/>
    <n v="0.57999999999999996"/>
    <n v="20.7161882213673"/>
    <d v="1900-01-13T19:08:05"/>
    <n v="43357"/>
    <n v="5.5496245460267097"/>
    <n v="341.66503845848501"/>
    <n v="0"/>
    <n v="177846.1710451048"/>
  </r>
  <r>
    <s v="STND-61120"/>
    <s v="Grand Motors, Inc"/>
    <s v="Grand Motors DBA Luxury Car Outlet - 601 W Roosevelt Rd - West Chicago"/>
    <s v="New Indoor LED Fixtures"/>
    <s v="Indoor Lighting"/>
    <s v="Miscellaneous"/>
    <n v="0"/>
    <n v="8815.3919999999998"/>
    <n v="2.3846400000000001"/>
    <x v="0"/>
    <x v="0"/>
    <n v="14.797277300976599"/>
    <s v="Qty / 1,000"/>
    <m/>
    <s v="Private-Lighting"/>
    <s v="lighting"/>
    <n v="2"/>
    <n v="1"/>
    <s v="Lighting"/>
    <n v="0.97902139861649395"/>
    <n v="0.93591656730105399"/>
    <n v="8630.4574051926502"/>
    <n v="2.2318240830487799"/>
    <n v="0.71"/>
    <n v="6127.62475768678"/>
    <n v="1.58459509896464"/>
    <n v="3379"/>
    <n v="1.0900000000000001"/>
    <n v="1.36"/>
    <n v="2.1999999999999999E-2"/>
    <n v="0.57999999999999996"/>
    <n v="20.7161882213673"/>
    <d v="1900-01-13T19:08:05"/>
    <n v="43357"/>
    <n v="2.8293915860151899"/>
    <n v="174.19271826994299"/>
    <n v="0"/>
    <n v="90672.162735820821"/>
  </r>
  <r>
    <s v="STND-61120"/>
    <s v="Grand Motors, Inc"/>
    <s v="Grand Motors DBA Luxury Car Outlet - 601 W Roosevelt Rd - West Chicago"/>
    <s v="New Indoor LED Fixtures"/>
    <s v="Indoor Lighting"/>
    <s v="Miscellaneous"/>
    <n v="0"/>
    <n v="5632.0559999999996"/>
    <n v="1.52352"/>
    <x v="0"/>
    <x v="0"/>
    <n v="14.797277300976599"/>
    <s v="Qty / 1,000"/>
    <m/>
    <s v="Private-Lighting"/>
    <s v="lighting"/>
    <n v="2"/>
    <n v="1"/>
    <s v="Lighting"/>
    <n v="0.97902139861649395"/>
    <n v="0.93591656730105399"/>
    <n v="5513.9033422064103"/>
    <n v="1.4258876086145"/>
    <n v="0.71"/>
    <n v="3914.8713729665501"/>
    <n v="1.0123802021163"/>
    <n v="3379"/>
    <n v="1.0900000000000001"/>
    <n v="1.36"/>
    <n v="2.1999999999999999E-2"/>
    <n v="0.57999999999999996"/>
    <n v="20.7161882213673"/>
    <d v="1900-01-13T19:08:05"/>
    <n v="43357"/>
    <n v="1.8076668466208199"/>
    <n v="111.289792228019"/>
    <n v="0"/>
    <n v="57929.437303441024"/>
  </r>
  <r>
    <s v="STND-61120"/>
    <s v="Grand Motors, Inc"/>
    <s v="Grand Motors DBA Luxury Car Outlet - 601 W Roosevelt Rd - West Chicago"/>
    <s v="New Indoor LED Fixtures"/>
    <s v="Indoor Lighting"/>
    <s v="Miscellaneous"/>
    <n v="0"/>
    <n v="11236.904"/>
    <n v="3.0396800000000002"/>
    <x v="0"/>
    <x v="0"/>
    <n v="14.797277300976599"/>
    <s v="Qty / 1,000"/>
    <m/>
    <s v="Private-Lighting"/>
    <s v="lighting"/>
    <n v="2"/>
    <n v="1"/>
    <s v="Lighting"/>
    <n v="0.97902139861649395"/>
    <n v="0.93591656730105399"/>
    <n v="11001.1694701993"/>
    <n v="2.8448868712936699"/>
    <n v="0.71"/>
    <n v="7810.8303238414801"/>
    <n v="2.0198696786185"/>
    <n v="3379"/>
    <n v="1.0900000000000001"/>
    <n v="1.36"/>
    <n v="2.1999999999999999E-2"/>
    <n v="0.57999999999999996"/>
    <n v="20.7161882213673"/>
    <d v="1900-01-13T19:08:05"/>
    <n v="43357"/>
    <n v="3.60660100316134"/>
    <n v="222.04195260952699"/>
    <n v="0"/>
    <n v="115579.02225275924"/>
  </r>
  <r>
    <s v="STND-61120"/>
    <s v="Grand Motors, Inc"/>
    <s v="Grand Motors DBA Luxury Car Outlet - 601 W Roosevelt Rd - West Chicago"/>
    <s v="New Indoor LED Fixtures"/>
    <s v="Indoor Lighting"/>
    <s v="Miscellaneous"/>
    <n v="0"/>
    <n v="2775.2159999999999"/>
    <n v="0.75072000000000005"/>
    <x v="0"/>
    <x v="0"/>
    <n v="14.797277300976599"/>
    <s v="Qty / 1,000"/>
    <m/>
    <s v="Private-Lighting"/>
    <s v="lighting"/>
    <n v="2"/>
    <n v="1"/>
    <s v="Lighting"/>
    <n v="0.97902139861649395"/>
    <n v="0.93591656730105399"/>
    <n v="2716.9958497828702"/>
    <n v="0.702611285404247"/>
    <n v="0.71"/>
    <n v="1929.0670533458399"/>
    <n v="0.49885401263701501"/>
    <n v="3379"/>
    <n v="1.0900000000000001"/>
    <n v="1.36"/>
    <n v="2.1999999999999999E-2"/>
    <n v="0.57999999999999996"/>
    <n v="20.7161882213673"/>
    <d v="1900-01-13T19:08:05"/>
    <n v="43357"/>
    <n v="0.89073438818996797"/>
    <n v="54.838448344241399"/>
    <n v="0"/>
    <n v="28544.940120536212"/>
  </r>
  <r>
    <s v="STND-61120"/>
    <s v="Grand Motors, Inc"/>
    <s v="Grand Motors DBA Luxury Car Outlet - 601 W Roosevelt Rd - West Chicago"/>
    <s v="New Indoor LED Fixtures"/>
    <s v="Indoor Lighting"/>
    <s v="Miscellaneous"/>
    <n v="0"/>
    <n v="1686.896"/>
    <n v="0.45632"/>
    <x v="0"/>
    <x v="0"/>
    <n v="14.797277300976599"/>
    <s v="Qty / 1,000"/>
    <m/>
    <s v="Private-Lighting"/>
    <s v="lighting"/>
    <n v="2"/>
    <n v="1"/>
    <s v="Lighting"/>
    <n v="0.97902139861649395"/>
    <n v="0.93591656730105399"/>
    <n v="1651.5072812405699"/>
    <n v="0.42707744799081698"/>
    <n v="0.71"/>
    <n v="1172.5701696808001"/>
    <n v="0.30322498807347997"/>
    <n v="3379"/>
    <n v="1.0900000000000001"/>
    <n v="1.36"/>
    <n v="2.1999999999999999E-2"/>
    <n v="0.57999999999999996"/>
    <n v="20.7161882213673"/>
    <d v="1900-01-13T19:08:05"/>
    <n v="43357"/>
    <n v="0.54142678497821595"/>
    <n v="33.333174483754597"/>
    <n v="0"/>
    <n v="17350.845955619981"/>
  </r>
  <r>
    <s v="STND-61120"/>
    <s v="Grand Motors, Inc"/>
    <s v="Grand Motors DBA Luxury Car Outlet - 601 W Roosevelt Rd - West Chicago"/>
    <s v="New Indoor LED Fixtures"/>
    <s v="Indoor Lighting"/>
    <s v="Miscellaneous"/>
    <n v="0"/>
    <n v="12896.592000000001"/>
    <n v="3.4886400000000002"/>
    <x v="0"/>
    <x v="0"/>
    <n v="14.797277300976599"/>
    <s v="Qty / 1,000"/>
    <m/>
    <s v="Private-Lighting"/>
    <s v="lighting"/>
    <n v="2"/>
    <n v="1"/>
    <s v="Lighting"/>
    <n v="0.97902139861649395"/>
    <n v="0.93591656730105399"/>
    <n v="12626.039537226299"/>
    <n v="3.2650759733491501"/>
    <n v="0.71"/>
    <n v="8964.4880714306601"/>
    <n v="2.3182039410778899"/>
    <n v="3379"/>
    <n v="1.0900000000000001"/>
    <n v="1.36"/>
    <n v="2.1999999999999999E-2"/>
    <n v="0.57999999999999996"/>
    <n v="20.7161882213673"/>
    <d v="1900-01-13T19:08:05"/>
    <n v="43357"/>
    <n v="4.13929509805926"/>
    <n v="254.83749524676901"/>
    <n v="0"/>
    <n v="132650.0158542564"/>
  </r>
  <r>
    <s v="STND-61120"/>
    <s v="Grand Motors, Inc"/>
    <s v="Grand Motors DBA Luxury Car Outlet - 601 W Roosevelt Rd - West Chicago"/>
    <s v="Outdoor &amp; Garage - LED Fixtures"/>
    <s v="Outdoor &amp; Garage Lighting"/>
    <s v="Exterior"/>
    <n v="0"/>
    <n v="131792.64000000001"/>
    <n v="0"/>
    <x v="0"/>
    <x v="0"/>
    <n v="10.1978380583316"/>
    <s v="Qty / 1,000"/>
    <m/>
    <s v="Private-Lighting"/>
    <s v="lighting"/>
    <n v="2"/>
    <n v="1"/>
    <s v="Lighting"/>
    <n v="0.97902139861649395"/>
    <n v="0.93591656730105399"/>
    <n v="129027.81474016"/>
    <n v="0"/>
    <n v="0.71"/>
    <n v="91609.748465513607"/>
    <n v="0"/>
    <n v="4903"/>
    <n v="1"/>
    <n v="1"/>
    <n v="0"/>
    <n v="0"/>
    <n v="14.276973281664301"/>
    <d v="1900-01-09T04:44:53"/>
    <n v="43357"/>
    <n v="0"/>
    <n v="0"/>
    <n v="0"/>
    <n v="934221.37941579951"/>
  </r>
  <r>
    <s v="STND-61120"/>
    <s v="Grand Motors, Inc"/>
    <s v="Grand Motors DBA Luxury Car Outlet - 601 W Roosevelt Rd - West Chicago"/>
    <s v="Outdoor &amp; Garage - LED Fixtures"/>
    <s v="Outdoor &amp; Garage Lighting"/>
    <s v="Exterior"/>
    <n v="0"/>
    <n v="2647.62"/>
    <n v="0"/>
    <x v="0"/>
    <x v="0"/>
    <n v="10.1978380583316"/>
    <s v="Qty / 1,000"/>
    <m/>
    <s v="Private-Lighting"/>
    <s v="lighting"/>
    <n v="2"/>
    <n v="1"/>
    <s v="Lighting"/>
    <n v="0.97902139861649395"/>
    <n v="0.93591656730105399"/>
    <n v="2592.0766354050002"/>
    <n v="0"/>
    <n v="0.71"/>
    <n v="1840.3744111375499"/>
    <n v="0"/>
    <n v="4903"/>
    <n v="1"/>
    <n v="1"/>
    <n v="0"/>
    <n v="0"/>
    <n v="14.276973281664301"/>
    <d v="1900-01-09T04:44:53"/>
    <n v="43357"/>
    <n v="0"/>
    <n v="0"/>
    <n v="0"/>
    <n v="18767.840211478113"/>
  </r>
  <r>
    <s v="STND-61121"/>
    <s v="Middleton Tallgrass Investors LLC"/>
    <s v="Middleton Tallgrass Investors LLC - 1000 Remington Blvd - Bollingbrook"/>
    <s v="Outdoor &amp; Garage - LED Fixtures"/>
    <s v="Outdoor &amp; Garage Lighting"/>
    <s v="Exterior"/>
    <n v="0"/>
    <n v="120290.202"/>
    <n v="0"/>
    <x v="0"/>
    <x v="0"/>
    <n v="10.1978380583316"/>
    <s v="Qty / 1,000"/>
    <m/>
    <s v="Private-Lighting"/>
    <s v="lighting"/>
    <n v="2"/>
    <n v="1"/>
    <s v="Lighting"/>
    <n v="0.97902139861649395"/>
    <n v="0.93591656730105399"/>
    <n v="117766.681801901"/>
    <n v="0"/>
    <n v="0.71"/>
    <n v="83614.344079349394"/>
    <n v="0"/>
    <n v="4903"/>
    <n v="1"/>
    <n v="1"/>
    <n v="0"/>
    <n v="0"/>
    <n v="14.276973281664301"/>
    <d v="1900-01-09T04:44:53"/>
    <n v="43349"/>
    <n v="0"/>
    <n v="0"/>
    <n v="0"/>
    <n v="852685.54027482274"/>
  </r>
  <r>
    <s v="STND-61122"/>
    <s v="School District U-46"/>
    <s v="School District U-46 (Garfield Elementary Room 115) - 420 May St Building - Elgin"/>
    <s v="Beverage Machine Controls"/>
    <s v="Commercial Kitchen Equipment"/>
    <s v="K-12 School"/>
    <n v="0"/>
    <n v="1612.94"/>
    <n v="0"/>
    <x v="2"/>
    <x v="1"/>
    <n v="5"/>
    <s v="NA"/>
    <m/>
    <s v="Public-Non-Lighting"/>
    <s v="non_lighting"/>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23"/>
    <s v="Fuller's Carwash of Westmont"/>
    <s v="Fullers Car Wash - 417 Odgen Ave - Wesmont"/>
    <s v="Retrofit of Existing Indoor Fixtures to LED"/>
    <s v="Indoor Lighting"/>
    <s v="Miscellaneous"/>
    <n v="0"/>
    <n v="22894.212"/>
    <n v="4.903181"/>
    <x v="0"/>
    <x v="0"/>
    <n v="14.797277300976599"/>
    <s v="Qty / 1,000"/>
    <m/>
    <s v="Private-Lighting"/>
    <s v="lighting"/>
    <n v="3"/>
    <n v="1"/>
    <s v="Lighting"/>
    <n v="0.91633259480590001"/>
    <n v="1.30467645558681"/>
    <n v="20978.712687996402"/>
    <n v="6.3970648081805699"/>
    <n v="0.71"/>
    <n v="14894.886008477401"/>
    <n v="4.5419160138082102"/>
    <n v="3379"/>
    <n v="1.0900000000000001"/>
    <n v="1.36"/>
    <n v="2.1999999999999999E-2"/>
    <n v="0.57999999999999996"/>
    <n v="20.7161882213673"/>
    <d v="1900-01-13T19:08:05"/>
    <n v="43313"/>
    <n v="8.1098691787279105"/>
    <n v="423.42355884029399"/>
    <n v="0"/>
    <n v="220403.7586338766"/>
  </r>
  <r>
    <s v="STND-61123"/>
    <s v="Fuller's Carwash of Westmont"/>
    <s v="Fullers Car Wash - 417 Odgen Ave - Wesmont"/>
    <s v="Retrofit of Existing Indoor Fixtures to LED"/>
    <s v="Indoor Lighting"/>
    <s v="Miscellaneous"/>
    <n v="0"/>
    <n v="324.11399999999998"/>
    <n v="6.9414000000000003E-2"/>
    <x v="0"/>
    <x v="0"/>
    <n v="14.797277300976599"/>
    <s v="Qty / 1,000"/>
    <m/>
    <s v="Private-Lighting"/>
    <s v="lighting"/>
    <n v="3"/>
    <n v="1"/>
    <s v="Lighting"/>
    <n v="0.91633259480590001"/>
    <n v="1.30467645558681"/>
    <n v="296.996222632919"/>
    <n v="9.0562811488102593E-2"/>
    <n v="0.71"/>
    <n v="210.867318069373"/>
    <n v="6.4299596156552799E-2"/>
    <n v="3379"/>
    <n v="1.0900000000000001"/>
    <n v="1.36"/>
    <n v="2.1999999999999999E-2"/>
    <n v="0.57999999999999996"/>
    <n v="20.7161882213673"/>
    <d v="1900-01-13T19:08:05"/>
    <n v="43313"/>
    <n v="0.114810866491002"/>
    <n v="5.9944191724075502"/>
    <n v="0"/>
    <n v="3120.2621791857459"/>
  </r>
  <r>
    <s v="STND-61125"/>
    <s v="Gurnee Medical LLC"/>
    <s v="Gurnee Medical LLC - 36100 Brookside Drive #101 - Gurnee"/>
    <s v="Outdoor &amp; Garage - LED Retrofits"/>
    <s v="Outdoor &amp; Garage Lighting"/>
    <s v="Exterior"/>
    <n v="0"/>
    <n v="19710.060000000001"/>
    <n v="0"/>
    <x v="0"/>
    <x v="0"/>
    <n v="10.1978380583316"/>
    <s v="Qty / 1,000"/>
    <m/>
    <s v="Private-Lighting"/>
    <s v="lighting"/>
    <n v="3"/>
    <n v="1"/>
    <s v="Lighting"/>
    <n v="0.91633259480590001"/>
    <n v="1.30467645558681"/>
    <n v="18060.970423580002"/>
    <n v="0"/>
    <n v="0.71"/>
    <n v="12823.289000741799"/>
    <n v="0"/>
    <n v="4903"/>
    <n v="1"/>
    <n v="1"/>
    <n v="0"/>
    <n v="0"/>
    <n v="14.276973281664301"/>
    <d v="1900-01-09T04:44:53"/>
    <n v="43346"/>
    <n v="0"/>
    <n v="0"/>
    <n v="0"/>
    <n v="130769.82460474971"/>
  </r>
  <r>
    <s v="STND-61126"/>
    <s v="School District U-46"/>
    <s v="School District U-46 (Hanover Countryside Elementary Room 4C) - 6 S Bartlett Rd - Streamwood"/>
    <s v="Beverage Machine Controls"/>
    <s v="Commercial Kitchen Equipment"/>
    <s v="K-12 School"/>
    <n v="0"/>
    <n v="1612.94"/>
    <n v="0"/>
    <x v="2"/>
    <x v="1"/>
    <n v="5"/>
    <s v="NA"/>
    <m/>
    <s v="Public-Non-Lighting"/>
    <s v="non_lighting"/>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27"/>
    <s v="Libertyville Medical LLC"/>
    <s v="Libertyville Medical LLC - 1900 USG Drive - Libertyville"/>
    <s v="Outdoor &amp; Garage - LED Retrofits"/>
    <s v="Outdoor &amp; Garage Lighting"/>
    <s v="Exterior"/>
    <n v="0"/>
    <n v="22995.07"/>
    <n v="0"/>
    <x v="0"/>
    <x v="0"/>
    <n v="10.1978380583316"/>
    <s v="Qty / 1,000"/>
    <m/>
    <s v="Private-Lighting"/>
    <s v="lighting"/>
    <n v="3"/>
    <n v="1"/>
    <s v="Lighting"/>
    <n v="0.91633259480590001"/>
    <n v="1.30467645558681"/>
    <n v="21071.132160843299"/>
    <n v="0"/>
    <n v="0.71"/>
    <n v="14960.5038341987"/>
    <n v="0"/>
    <n v="4903"/>
    <n v="1"/>
    <n v="1"/>
    <n v="0"/>
    <n v="0"/>
    <n v="14.276973281664301"/>
    <d v="1900-01-09T04:44:53"/>
    <n v="43310"/>
    <n v="0"/>
    <n v="0"/>
    <n v="0"/>
    <n v="152564.79537220733"/>
  </r>
  <r>
    <s v="STND-61128"/>
    <s v="School District U-46"/>
    <s v="School District U-46 (Huff Elementary Room 48B) - 801 Hastings - Elgin"/>
    <s v="Beverage Machine Controls"/>
    <s v="Commercial Kitchen Equipment"/>
    <s v="K-12 School"/>
    <n v="0"/>
    <n v="1612.94"/>
    <n v="0"/>
    <x v="2"/>
    <x v="1"/>
    <n v="5"/>
    <s v="NA"/>
    <m/>
    <s v="Public-Non-Lighting"/>
    <s v="non_lighting"/>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29"/>
    <s v="North American Spine Society"/>
    <s v="North American Spine Society - 7075 Veterans Blvd - Burr Ridge"/>
    <s v="Outdoor &amp; Garage - LED Fixtures"/>
    <s v="Outdoor &amp; Garage Lighting"/>
    <s v="Exterior"/>
    <n v="0"/>
    <n v="31403.715"/>
    <n v="0"/>
    <x v="0"/>
    <x v="0"/>
    <n v="10.1978380583316"/>
    <s v="Qty / 1,000"/>
    <m/>
    <s v="Private-Lighting"/>
    <s v="lighting"/>
    <n v="3"/>
    <n v="1"/>
    <s v="Lighting"/>
    <n v="0.91633259480590001"/>
    <n v="1.30467645558681"/>
    <n v="28776.247652495"/>
    <n v="0"/>
    <n v="0.71"/>
    <n v="20431.135833271401"/>
    <n v="0"/>
    <n v="4903"/>
    <n v="1"/>
    <n v="1"/>
    <n v="0"/>
    <n v="0"/>
    <n v="14.276973281664301"/>
    <d v="1900-01-09T04:44:53"/>
    <n v="43329"/>
    <n v="0"/>
    <n v="0"/>
    <n v="0"/>
    <n v="208353.4145754776"/>
  </r>
  <r>
    <s v="STND-61129"/>
    <s v="North American Spine Society"/>
    <s v="North American Spine Society - 7075 Veterans Blvd - Burr Ridge"/>
    <s v="Outdoor &amp; Garage - LED Fixtures"/>
    <s v="Outdoor &amp; Garage Lighting"/>
    <s v="Exterior"/>
    <n v="0"/>
    <n v="1421.87"/>
    <n v="0"/>
    <x v="0"/>
    <x v="0"/>
    <n v="10.1978380583316"/>
    <s v="Qty / 1,000"/>
    <m/>
    <s v="Private-Lighting"/>
    <s v="lighting"/>
    <n v="3"/>
    <n v="1"/>
    <s v="Lighting"/>
    <n v="0.91633259480590001"/>
    <n v="1.30467645558681"/>
    <n v="1302.90582657666"/>
    <n v="0"/>
    <n v="0.71"/>
    <n v="925.06313686943201"/>
    <n v="0"/>
    <n v="4903"/>
    <n v="1"/>
    <n v="1"/>
    <n v="0"/>
    <n v="0"/>
    <n v="14.276973281664301"/>
    <d v="1900-01-09T04:44:53"/>
    <n v="43329"/>
    <n v="0"/>
    <n v="0"/>
    <n v="0"/>
    <n v="9433.6440635267081"/>
  </r>
  <r>
    <s v="STND-61130"/>
    <s v="Salt Creek SD 48"/>
    <s v="Salt Creek SD 48 (Albright School) - 1110 S Villa Ave - Villa Park"/>
    <s v="New Indoor LED Fixtures"/>
    <s v="Indoor Lighting"/>
    <s v="K-12 School"/>
    <n v="0"/>
    <n v="5646.3969999999999"/>
    <n v="1.5396479999999999"/>
    <x v="0"/>
    <x v="1"/>
    <n v="15"/>
    <s v="Qty / 1,000"/>
    <m/>
    <s v="Public-Lighting"/>
    <s v="lighting"/>
    <n v="3"/>
    <n v="1"/>
    <s v="Lighting"/>
    <n v="0.99829244462109001"/>
    <n v="0.987374621353864"/>
    <n v="5636.7554644311904"/>
    <n v="1.5202093610182299"/>
    <n v="0.71"/>
    <n v="4002.09637974615"/>
    <n v="1.07934864632295"/>
    <n v="2979"/>
    <n v="1.17333333333333"/>
    <n v="1.323"/>
    <n v="2.1333333333333301E-2"/>
    <n v="0.72"/>
    <n v="23.497818059751602"/>
    <d v="1900-01-15T18:49:11"/>
    <n v="43262"/>
    <n v="1.59591979614747"/>
    <n v="102.48646298965799"/>
    <n v="0"/>
    <n v="60031.445696192248"/>
  </r>
  <r>
    <s v="STND-61130"/>
    <s v="Salt Creek SD 48"/>
    <s v="Salt Creek SD 48 (Albright School) - 1110 S Villa Ave - Villa Park"/>
    <s v="Occupancy Sensors Plus Daylighting Controls"/>
    <s v="Indoor Lighting"/>
    <s v="K-12 School"/>
    <n v="0"/>
    <n v="2505.4940000000001"/>
    <n v="0.56263700000000005"/>
    <x v="0"/>
    <x v="1"/>
    <n v="8"/>
    <s v="Qty / 1,000"/>
    <m/>
    <s v="Public-Lighting"/>
    <s v="lighting"/>
    <n v="3"/>
    <n v="1"/>
    <s v="Lighting"/>
    <n v="0.99829244462109001"/>
    <n v="0.987374621353864"/>
    <n v="2501.2157302434698"/>
    <n v="0.55553349483467396"/>
    <n v="0.71"/>
    <n v="1775.86316847287"/>
    <n v="0.39442878133261899"/>
    <n v="2979"/>
    <n v="1.17333333333333"/>
    <n v="1.323"/>
    <n v="2.1333333333333301E-2"/>
    <n v="0.72"/>
    <n v="23.497818059751602"/>
    <d v="1900-01-15T18:49:11"/>
    <n v="43262"/>
    <n v="0.58320052787716703"/>
    <n v="45.476649640790399"/>
    <n v="0"/>
    <n v="14206.90534778296"/>
  </r>
  <r>
    <s v="STND-61131"/>
    <s v="School District U-46"/>
    <s v="School District U-46 (Liberty Elementary Room 524) - 1375 Bartlett Rd - Bartlett"/>
    <s v="Beverage Machine Controls"/>
    <s v="Commercial Kitchen Equipment"/>
    <s v="K-12 School"/>
    <n v="0"/>
    <n v="3225.88"/>
    <n v="0"/>
    <x v="2"/>
    <x v="1"/>
    <n v="5"/>
    <s v="NA"/>
    <m/>
    <s v="Public-Non-Lighting"/>
    <s v="non_lighting"/>
    <n v="3"/>
    <n v="1"/>
    <s v="Non-Lighting"/>
    <n v="1.01534080484258"/>
    <n v="0.52563350510805795"/>
    <n v="3275.3675955255699"/>
    <n v="0"/>
    <n v="0.7"/>
    <n v="2292.7573168679"/>
    <n v="0"/>
    <n v="2979"/>
    <n v="1.17333333333333"/>
    <n v="1.323"/>
    <n v="2.1333333333333301E-2"/>
    <n v="0.72"/>
    <n v="23.497818059751602"/>
    <d v="1900-01-15T18:49:11"/>
    <n v="43300"/>
    <n v="0"/>
    <n v="0"/>
    <n v="0"/>
    <n v="11463.786584339501"/>
  </r>
  <r>
    <s v="STND-61132"/>
    <s v="Manhattan School District 114"/>
    <s v="Manhattan School District 114 - Anna McDonald School - 200 2nd St - Manhattan"/>
    <s v="Air-Cooled Chiller"/>
    <s v="HVAC"/>
    <s v="K-12 School"/>
    <n v="0"/>
    <n v="19436.099999999999"/>
    <n v="12.55467"/>
    <x v="3"/>
    <x v="1"/>
    <n v="20"/>
    <s v="ΔkWpeak / CF"/>
    <n v="1"/>
    <s v="Public-Non-Lighting"/>
    <s v="non_lighting"/>
    <n v="3"/>
    <n v="1"/>
    <s v="Non-Lighting"/>
    <n v="1.01534080484258"/>
    <n v="0.52563350510805795"/>
    <n v="19734.265417000799"/>
    <n v="6.59915519757498"/>
    <n v="0.7"/>
    <n v="13813.985791900601"/>
    <n v="4.6194086383024899"/>
    <n v="2979"/>
    <n v="1.17333333333333"/>
    <n v="1.323"/>
    <n v="2.1333333333333301E-2"/>
    <n v="0.72"/>
    <n v="23.497818059751602"/>
    <d v="1900-01-15T18:49:11"/>
    <n v="43408"/>
    <n v="6.59915519757498"/>
    <n v="0"/>
    <n v="0"/>
    <n v="276279.71583801199"/>
  </r>
  <r>
    <s v="STND-61133"/>
    <s v="Manhattan School District 144"/>
    <s v="Manhattan School District 114 - Manhattan Junior HS - 15606 Smith Rd - Manhattan"/>
    <s v="Air-Cooled Chiller"/>
    <s v="HVAC"/>
    <s v="K-12 School"/>
    <n v="0"/>
    <n v="25763.47"/>
    <n v="16.641808999999999"/>
    <x v="3"/>
    <x v="1"/>
    <n v="20"/>
    <s v="ΔkWpeak / CF"/>
    <n v="1"/>
    <s v="Public-Non-Lighting"/>
    <s v="non_lighting"/>
    <n v="3"/>
    <n v="1"/>
    <s v="Non-Lighting"/>
    <n v="1.01534080484258"/>
    <n v="0.52563350510805795"/>
    <n v="26158.702365337602"/>
    <n v="8.7474923960088198"/>
    <n v="0.7"/>
    <n v="18311.091655736302"/>
    <n v="6.1232446772061797"/>
    <n v="2979"/>
    <n v="1.17333333333333"/>
    <n v="1.323"/>
    <n v="2.1333333333333301E-2"/>
    <n v="0.72"/>
    <n v="23.497818059751602"/>
    <d v="1900-01-15T18:49:11"/>
    <n v="43408"/>
    <n v="8.7474923960088198"/>
    <n v="0"/>
    <n v="0"/>
    <n v="366221.833114726"/>
  </r>
  <r>
    <s v="STND-61134"/>
    <s v="School District U-46"/>
    <s v="School District U-46 (Parkwood Elementary Room 144) - 2150 Laurel Ave - Hanover Pk"/>
    <s v="Beverage Machine Controls"/>
    <s v="Commercial Kitchen Equipment"/>
    <s v="K-12 School"/>
    <n v="0"/>
    <n v="1612.94"/>
    <n v="0"/>
    <x v="2"/>
    <x v="1"/>
    <n v="5"/>
    <s v="NA"/>
    <m/>
    <s v="Public-Non-Lighting"/>
    <s v="non_lighting"/>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35"/>
    <s v="School District U-46"/>
    <s v="School District U-46 (Ridge Circle Elementary Room 154) - 420 Ridge Circle - Streamwood"/>
    <s v="Beverage Machine Controls"/>
    <s v="Commercial Kitchen Equipment"/>
    <s v="K-12 School"/>
    <n v="0"/>
    <n v="1612.94"/>
    <n v="0"/>
    <x v="2"/>
    <x v="1"/>
    <n v="5"/>
    <s v="NA"/>
    <m/>
    <s v="Public-Non-Lighting"/>
    <s v="non_lighting"/>
    <n v="3"/>
    <n v="1"/>
    <s v="Non-Lighting"/>
    <n v="1.01534080484258"/>
    <n v="0.52563350510805795"/>
    <n v="1637.6837977627899"/>
    <n v="0"/>
    <n v="0.7"/>
    <n v="1146.37865843395"/>
    <n v="0"/>
    <n v="2979"/>
    <n v="1.17333333333333"/>
    <n v="1.323"/>
    <n v="2.1333333333333301E-2"/>
    <n v="0.72"/>
    <n v="23.497818059751602"/>
    <d v="1900-01-15T18:49:11"/>
    <n v="43300"/>
    <n v="0"/>
    <n v="0"/>
    <n v="0"/>
    <n v="5731.8932921697506"/>
  </r>
  <r>
    <s v="STND-61136"/>
    <s v="Salt Creek SD 48"/>
    <s v="Salt Creek SD 48 - 17W160 16th St - Oakbrook Terrace (Swartz School)"/>
    <s v="New Indoor LED Fixtures"/>
    <s v="Indoor Lighting"/>
    <s v="K-12 School"/>
    <n v="0"/>
    <n v="331.11599999999999"/>
    <n v="9.0287999999999993E-2"/>
    <x v="0"/>
    <x v="1"/>
    <n v="15"/>
    <s v="Qty / 1,000"/>
    <m/>
    <s v="Public-Lighting"/>
    <s v="lighting"/>
    <n v="3"/>
    <n v="1"/>
    <s v="Lighting"/>
    <n v="0.99829244462109001"/>
    <n v="0.987374621353864"/>
    <n v="330.55060109315701"/>
    <n v="8.9148079812797695E-2"/>
    <n v="0.71"/>
    <n v="234.690926776141"/>
    <n v="6.3295136667086305E-2"/>
    <n v="2979"/>
    <n v="1.17333333333333"/>
    <n v="1.323"/>
    <n v="2.1333333333333301E-2"/>
    <n v="0.72"/>
    <n v="23.497818059751602"/>
    <d v="1900-01-15T18:49:11"/>
    <n v="43316"/>
    <n v="9.3587889280252898E-2"/>
    <n v="6.0100109289664898"/>
    <n v="0"/>
    <n v="3520.3639016421148"/>
  </r>
  <r>
    <s v="STND-61136"/>
    <s v="Salt Creek SD 48"/>
    <s v="Salt Creek SD 48 - 17W160 16th St - Oakbrook Terrace (Swartz School)"/>
    <s v="New Indoor LED Fixtures"/>
    <s v="Indoor Lighting"/>
    <s v="K-12 School"/>
    <n v="0"/>
    <n v="4705.3310000000001"/>
    <n v="1.28304"/>
    <x v="0"/>
    <x v="1"/>
    <n v="15"/>
    <s v="Qty / 1,000"/>
    <m/>
    <s v="Public-Lighting"/>
    <s v="lighting"/>
    <n v="3"/>
    <n v="1"/>
    <s v="Lighting"/>
    <n v="0.99829244462109001"/>
    <n v="0.987374621353864"/>
    <n v="4697.2963867414001"/>
    <n v="1.26684113418186"/>
    <n v="0.71"/>
    <n v="3335.0804345863899"/>
    <n v="0.89945720526912198"/>
    <n v="2979"/>
    <n v="1.17333333333333"/>
    <n v="1.323"/>
    <n v="2.1333333333333301E-2"/>
    <n v="0.72"/>
    <n v="23.497818059751602"/>
    <d v="1900-01-15T18:49:11"/>
    <n v="43316"/>
    <n v="1.3299331634562299"/>
    <n v="85.405388849843604"/>
    <n v="0"/>
    <n v="50026.206518795851"/>
  </r>
  <r>
    <s v="STND-61136"/>
    <s v="Salt Creek SD 48"/>
    <s v="Salt Creek SD 48 - 17W160 16th St - Oakbrook Terrace (Swartz School)"/>
    <s v="Occupancy Sensors Plus Daylighting Controls"/>
    <s v="Indoor Lighting"/>
    <s v="K-12 School"/>
    <n v="0"/>
    <n v="2087.9119999999998"/>
    <n v="0.468864"/>
    <x v="0"/>
    <x v="1"/>
    <n v="8"/>
    <s v="Qty / 1,000"/>
    <m/>
    <s v="Public-Lighting"/>
    <s v="lighting"/>
    <n v="3"/>
    <n v="1"/>
    <s v="Lighting"/>
    <n v="0.99829244462109001"/>
    <n v="0.987374621353864"/>
    <n v="2084.3467746337101"/>
    <n v="0.46294441446645801"/>
    <n v="0.71"/>
    <n v="1479.88620998993"/>
    <n v="0.328690534271185"/>
    <n v="2979"/>
    <n v="1.17333333333333"/>
    <n v="1.323"/>
    <n v="2.1333333333333301E-2"/>
    <n v="0.72"/>
    <n v="23.497818059751602"/>
    <d v="1900-01-15T18:49:11"/>
    <n v="43316"/>
    <n v="0.48600026713955902"/>
    <n v="37.897214084249299"/>
    <n v="0"/>
    <n v="11839.08967991944"/>
  </r>
  <r>
    <s v="STND-61137"/>
    <s v="Arlington Auto Grp Inc"/>
    <s v="DNA Realty Corp - 2095 N Rand Rd - Palatine"/>
    <s v="New Indoor LED Fixtures"/>
    <s v="Indoor Lighting"/>
    <s v="Retail (mall/dept. store)"/>
    <n v="0"/>
    <n v="5276.41"/>
    <n v="1.0702700000000001"/>
    <x v="0"/>
    <x v="0"/>
    <n v="9.1274187659729797"/>
    <s v="Qty / 1,000"/>
    <m/>
    <s v="Private-Lighting"/>
    <s v="lighting"/>
    <n v="2"/>
    <n v="1"/>
    <s v="Lighting"/>
    <n v="0.97902139861649395"/>
    <n v="0.93591656730105399"/>
    <n v="5165.7182978740502"/>
    <n v="1.0016834244852999"/>
    <n v="0.71"/>
    <n v="3667.6599914905801"/>
    <n v="0.71119523138456198"/>
    <n v="5478"/>
    <n v="1.1200000000000001"/>
    <n v="1.31"/>
    <n v="2.1999999999999999E-2"/>
    <n v="0.95"/>
    <n v="12.7783862723622"/>
    <d v="1900-01-08T03:03:29"/>
    <n v="43370"/>
    <n v="0.804888247878906"/>
    <n v="101.469466565383"/>
    <n v="0"/>
    <n v="33476.268633539417"/>
  </r>
  <r>
    <s v="STND-61137"/>
    <s v="Arlington Auto Grp Inc"/>
    <s v="DNA Realty Corp - 2095 N Rand Rd - Palatine"/>
    <s v="New Indoor LED Fixtures"/>
    <s v="Indoor Lighting"/>
    <s v="Retail (mall/dept. store)"/>
    <n v="0"/>
    <n v="68593.324999999997"/>
    <n v="13.91351"/>
    <x v="0"/>
    <x v="0"/>
    <n v="9.1274187659729797"/>
    <s v="Qty / 1,000"/>
    <m/>
    <s v="Private-Lighting"/>
    <s v="lighting"/>
    <n v="2"/>
    <n v="1"/>
    <s v="Lighting"/>
    <n v="0.97902139861649395"/>
    <n v="0.93591656730105399"/>
    <n v="67154.332977255704"/>
    <n v="13.0218845183089"/>
    <n v="0.71"/>
    <n v="47679.576413851501"/>
    <n v="9.2455380079993095"/>
    <n v="5478"/>
    <n v="1.1200000000000001"/>
    <n v="1.31"/>
    <n v="2.1999999999999999E-2"/>
    <n v="0.95"/>
    <n v="12.7783862723622"/>
    <d v="1900-01-08T03:03:29"/>
    <n v="43370"/>
    <n v="10.463547222425801"/>
    <n v="1319.10296919609"/>
    <n v="0"/>
    <n v="435191.46051343088"/>
  </r>
  <r>
    <s v="STND-61137"/>
    <s v="Arlington Auto Grp Inc"/>
    <s v="DNA Realty Corp - 2095 N Rand Rd - Palatine"/>
    <s v="New Indoor LED Fixtures"/>
    <s v="Indoor Lighting"/>
    <s v="Retail (mall/dept. store)"/>
    <n v="0"/>
    <n v="2208.73"/>
    <n v="0.44801999999999997"/>
    <x v="0"/>
    <x v="0"/>
    <n v="9.1274187659729797"/>
    <s v="Qty / 1,000"/>
    <m/>
    <s v="Private-Lighting"/>
    <s v="lighting"/>
    <n v="2"/>
    <n v="1"/>
    <s v="Lighting"/>
    <n v="0.97902139861649395"/>
    <n v="0.93591656730105399"/>
    <n v="2162.39393376621"/>
    <n v="0.41930934048221802"/>
    <n v="0.71"/>
    <n v="1535.29969297401"/>
    <n v="0.29770963174237502"/>
    <n v="5478"/>
    <n v="1.1200000000000001"/>
    <n v="1.31"/>
    <n v="2.1999999999999999E-2"/>
    <n v="0.95"/>
    <n v="12.7783862723622"/>
    <d v="1900-01-08T03:03:29"/>
    <n v="43370"/>
    <n v="0.33692996422837901"/>
    <n v="42.475595127550498"/>
    <n v="0"/>
    <n v="14013.323229043534"/>
  </r>
  <r>
    <s v="STND-61137"/>
    <s v="Arlington Auto Grp Inc"/>
    <s v="DNA Realty Corp - 2095 N Rand Rd - Palatine"/>
    <s v="New Indoor LED Fixtures"/>
    <s v="Indoor Lighting"/>
    <s v="Retail (mall/dept. store)"/>
    <n v="0"/>
    <n v="4417.4589999999998"/>
    <n v="0.89603999999999995"/>
    <x v="0"/>
    <x v="0"/>
    <n v="9.1274187659729797"/>
    <s v="Qty / 1,000"/>
    <m/>
    <s v="Private-Lighting"/>
    <s v="lighting"/>
    <n v="2"/>
    <n v="1"/>
    <s v="Lighting"/>
    <n v="0.97902139861649395"/>
    <n v="0.93591656730105399"/>
    <n v="4324.7868885110202"/>
    <n v="0.83861868096443604"/>
    <n v="0.71"/>
    <n v="3070.5986908428199"/>
    <n v="0.59541926348475005"/>
    <n v="5478"/>
    <n v="1.1200000000000001"/>
    <n v="1.31"/>
    <n v="2.1999999999999999E-2"/>
    <n v="0.95"/>
    <n v="12.7783862723622"/>
    <d v="1900-01-08T03:03:29"/>
    <n v="43370"/>
    <n v="0.67385992845675902"/>
    <n v="84.9511710243235"/>
    <n v="0"/>
    <n v="28026.640113570818"/>
  </r>
  <r>
    <s v="STND-61137"/>
    <s v="Arlington Auto Grp Inc"/>
    <s v="DNA Realty Corp - 2095 N Rand Rd - Palatine"/>
    <s v="New Indoor LED Fixtures"/>
    <s v="Indoor Lighting"/>
    <s v="Retail (mall/dept. store)"/>
    <n v="0"/>
    <n v="10552.819"/>
    <n v="2.1405400000000001"/>
    <x v="0"/>
    <x v="0"/>
    <n v="9.1274187659729797"/>
    <s v="Qty / 1,000"/>
    <m/>
    <s v="Private-Lighting"/>
    <s v="lighting"/>
    <n v="2"/>
    <n v="1"/>
    <s v="Lighting"/>
    <n v="0.97902139861649395"/>
    <n v="0.93591656730105399"/>
    <n v="10331.4356167267"/>
    <n v="2.0033668489705998"/>
    <n v="0.71"/>
    <n v="7335.3192878759601"/>
    <n v="1.42239046276912"/>
    <n v="5478"/>
    <n v="1.1200000000000001"/>
    <n v="1.31"/>
    <n v="2.1999999999999999E-2"/>
    <n v="0.95"/>
    <n v="12.7783862723622"/>
    <d v="1900-01-08T03:03:29"/>
    <n v="43370"/>
    <n v="1.60977649575781"/>
    <n v="202.93891389998899"/>
    <n v="0"/>
    <n v="66952.530922562597"/>
  </r>
  <r>
    <s v="STND-61137"/>
    <s v="Arlington Auto Grp Inc"/>
    <s v="DNA Realty Corp - 2095 N Rand Rd - Palatine"/>
    <s v="New Indoor LED Fixtures"/>
    <s v="Indoor Lighting"/>
    <s v="Retail (mall/dept. store)"/>
    <n v="0"/>
    <n v="14510.126"/>
    <n v="2.9432429999999998"/>
    <x v="0"/>
    <x v="0"/>
    <n v="9.1274187659729797"/>
    <s v="Qty / 1,000"/>
    <m/>
    <s v="Private-Lighting"/>
    <s v="lighting"/>
    <n v="2"/>
    <n v="1"/>
    <s v="Lighting"/>
    <n v="0.97902139861649395"/>
    <n v="0.93591656730105399"/>
    <n v="14205.7238506215"/>
    <n v="2.7546298852928599"/>
    <n v="0.71"/>
    <n v="10086.063933941299"/>
    <n v="1.9557872185579299"/>
    <n v="5478"/>
    <n v="1.1200000000000001"/>
    <n v="1.31"/>
    <n v="2.1999999999999999E-2"/>
    <n v="0.95"/>
    <n v="12.7783862723622"/>
    <d v="1900-01-08T03:03:29"/>
    <n v="43370"/>
    <n v="2.2134430576881101"/>
    <n v="279.04100420863801"/>
    <n v="0"/>
    <n v="92059.729225459072"/>
  </r>
  <r>
    <s v="STND-61137"/>
    <s v="Arlington Auto Grp Inc"/>
    <s v="DNA Realty Corp - 2095 N Rand Rd - Palatine"/>
    <s v="New Indoor LED Fixtures"/>
    <s v="Indoor Lighting"/>
    <s v="Retail (mall/dept. store)"/>
    <n v="0"/>
    <n v="33499.065999999999"/>
    <n v="6.7949700000000002"/>
    <x v="0"/>
    <x v="0"/>
    <n v="9.1274187659729797"/>
    <s v="Qty / 1,000"/>
    <m/>
    <s v="Private-Lighting"/>
    <s v="lighting"/>
    <n v="2"/>
    <n v="1"/>
    <s v="Lighting"/>
    <n v="0.97902139861649395"/>
    <n v="0.93591656730105399"/>
    <n v="32796.302447666203"/>
    <n v="6.3595249973136401"/>
    <n v="0.71"/>
    <n v="23285.374737843002"/>
    <n v="4.5152627480926801"/>
    <n v="5478"/>
    <n v="1.1200000000000001"/>
    <n v="1.31"/>
    <n v="2.1999999999999999E-2"/>
    <n v="0.95"/>
    <n v="12.7783862723622"/>
    <d v="1900-01-08T03:03:29"/>
    <n v="43370"/>
    <n v="5.1101044574637502"/>
    <n v="644.21308379344396"/>
    <n v="0"/>
    <n v="212535.36635490137"/>
  </r>
  <r>
    <s v="STND-61137"/>
    <s v="Arlington Auto Grp Inc"/>
    <s v="DNA Realty Corp - 2095 N Rand Rd - Palatine"/>
    <s v="New Indoor LED Fixtures"/>
    <s v="Indoor Lighting"/>
    <s v="Retail (mall/dept. store)"/>
    <n v="0"/>
    <n v="133505.43400000001"/>
    <n v="27.08032"/>
    <x v="0"/>
    <x v="0"/>
    <n v="9.1274187659729797"/>
    <s v="Qty / 1,000"/>
    <m/>
    <s v="Private-Lighting"/>
    <s v="lighting"/>
    <n v="2"/>
    <n v="1"/>
    <s v="Lighting"/>
    <n v="0.97902139861649395"/>
    <n v="0.93591656730105399"/>
    <n v="130704.676717582"/>
    <n v="25.3449201358141"/>
    <n v="0.71"/>
    <n v="92800.320469483195"/>
    <n v="17.994893296428"/>
    <n v="5478"/>
    <n v="1.1200000000000001"/>
    <n v="1.31"/>
    <n v="2.1999999999999999E-2"/>
    <n v="0.95"/>
    <n v="12.7783862723622"/>
    <d v="1900-01-08T03:03:29"/>
    <n v="43370"/>
    <n v="20.3655445044709"/>
    <n v="2567.4132926667899"/>
    <n v="0"/>
    <n v="847027.38654146739"/>
  </r>
  <r>
    <s v="STND-61137"/>
    <s v="Arlington Auto Grp Inc"/>
    <s v="DNA Realty Corp - 2095 N Rand Rd - Palatine"/>
    <s v="New Indoor LED Fixtures"/>
    <s v="Indoor Lighting"/>
    <s v="Retail (mall/dept. store)"/>
    <n v="0"/>
    <n v="35339.673999999999"/>
    <n v="7.1683199999999996"/>
    <x v="0"/>
    <x v="0"/>
    <n v="9.1274187659729797"/>
    <s v="Qty / 1,000"/>
    <m/>
    <s v="Private-Lighting"/>
    <s v="lighting"/>
    <n v="2"/>
    <n v="1"/>
    <s v="Lighting"/>
    <n v="0.97902139861649395"/>
    <n v="0.93591656730105399"/>
    <n v="34598.297066130901"/>
    <n v="6.7089494477154901"/>
    <n v="0.71"/>
    <n v="24564.790916952999"/>
    <n v="4.7633541078780004"/>
    <n v="5478"/>
    <n v="1.1200000000000001"/>
    <n v="1.31"/>
    <n v="2.1999999999999999E-2"/>
    <n v="0.95"/>
    <n v="12.7783862723622"/>
    <d v="1900-01-08T03:03:29"/>
    <n v="43370"/>
    <n v="5.3908794276540704"/>
    <n v="679.60940665614305"/>
    <n v="0"/>
    <n v="224213.1335975994"/>
  </r>
  <r>
    <s v="STND-61138"/>
    <s v="School District Number 99, Cook County, IL"/>
    <s v="School District Number 99 Cook County IL - (Comprehensive) - 2215 S 54th Ave - Cicero"/>
    <s v="Water-Cooled Chiller"/>
    <s v="HVAC"/>
    <s v="K-12 School"/>
    <n v="0"/>
    <n v="47656"/>
    <n v="30.783200000000001"/>
    <x v="3"/>
    <x v="1"/>
    <n v="20"/>
    <s v="ΔkWpeak / CF"/>
    <n v="1"/>
    <s v="Public-Non-Lighting"/>
    <s v="non_lighting"/>
    <n v="2"/>
    <n v="1"/>
    <s v="Non-Lighting"/>
    <n v="0.84130066610770204"/>
    <n v="0.74264480108891695"/>
    <n v="40093.024544028704"/>
    <n v="22.8609834408804"/>
    <n v="0.7"/>
    <n v="28065.1171808201"/>
    <n v="16.002688408616201"/>
    <n v="2979"/>
    <n v="1.17333333333333"/>
    <n v="1.323"/>
    <n v="2.1333333333333301E-2"/>
    <n v="0.72"/>
    <n v="23.497818059751602"/>
    <d v="1900-01-15T18:49:11"/>
    <n v="43464"/>
    <n v="22.8609834408804"/>
    <n v="0"/>
    <n v="0"/>
    <n v="561302.34361640201"/>
  </r>
  <r>
    <s v="STND-61138"/>
    <s v="School District Number 99, Cook County, IL"/>
    <s v="School District Number 99 Cook County IL - (Comprehensive) - 2215 S 54th Ave - Cicero"/>
    <s v="VSD on HVAC Fan or Pump &lt;= 200 HP"/>
    <s v="Variable Speed Drives"/>
    <s v="K-12 School"/>
    <n v="0"/>
    <n v="36872.445"/>
    <n v="8.35914"/>
    <x v="6"/>
    <x v="1"/>
    <n v="15"/>
    <s v="ΔkWpeak"/>
    <m/>
    <s v="Public-Non-Lighting"/>
    <s v="non_lighting"/>
    <n v="2"/>
    <n v="1"/>
    <s v="Non-Lighting"/>
    <n v="0.84130066610770204"/>
    <n v="0.74264480108891695"/>
    <n v="31020.8125395196"/>
    <n v="6.20787186257441"/>
    <n v="0.7"/>
    <n v="21714.568777663699"/>
    <n v="4.3455103038020901"/>
    <n v="2979"/>
    <n v="1.17333333333333"/>
    <n v="1.323"/>
    <n v="2.1333333333333301E-2"/>
    <n v="0.72"/>
    <n v="23.497818059751602"/>
    <d v="1900-01-15T18:49:11"/>
    <n v="43464"/>
    <n v="6.20787186257441"/>
    <n v="0"/>
    <n v="0"/>
    <n v="325718.53166495549"/>
  </r>
  <r>
    <s v="STND-61138"/>
    <s v="School District Number 99, Cook County, IL"/>
    <s v="School District Number 99 Cook County IL - (Comprehensive) - 2215 S 54th Ave - Cicero"/>
    <s v="VSD on HVAC Fan or Pump &lt;= 200 HP"/>
    <s v="Variable Speed Drives"/>
    <s v="K-12 School"/>
    <n v="0"/>
    <n v="23045.277999999998"/>
    <n v="5.2244619999999999"/>
    <x v="6"/>
    <x v="1"/>
    <n v="15"/>
    <s v="ΔkWpeak"/>
    <m/>
    <s v="Public-Non-Lighting"/>
    <s v="non_lighting"/>
    <n v="2"/>
    <n v="1"/>
    <s v="Non-Lighting"/>
    <n v="0.84130066610770204"/>
    <n v="0.74264480108891695"/>
    <n v="19388.0077320372"/>
    <n v="3.87991954278661"/>
    <n v="0.7"/>
    <n v="13571.605412426001"/>
    <n v="2.71594367995062"/>
    <n v="2979"/>
    <n v="1.17333333333333"/>
    <n v="1.323"/>
    <n v="2.1333333333333301E-2"/>
    <n v="0.72"/>
    <n v="23.497818059751602"/>
    <d v="1900-01-15T18:49:11"/>
    <n v="43464"/>
    <n v="3.87991954278661"/>
    <n v="0"/>
    <n v="0"/>
    <n v="203574.08118639002"/>
  </r>
  <r>
    <s v="STND-61138"/>
    <s v="School District Number 99, Cook County, IL"/>
    <s v="School District Number 99 Cook County IL - (Comprehensive) - 2215 S 54th Ave - Cicero"/>
    <s v="VSD on HVAC Fan or Pump &lt;= 200 HP"/>
    <s v="Variable Speed Drives"/>
    <s v="K-12 School"/>
    <n v="0"/>
    <n v="23045.277999999998"/>
    <n v="5.2244619999999999"/>
    <x v="6"/>
    <x v="1"/>
    <n v="15"/>
    <s v="ΔkWpeak"/>
    <m/>
    <s v="Public-Non-Lighting"/>
    <s v="non_lighting"/>
    <n v="2"/>
    <n v="1"/>
    <s v="Non-Lighting"/>
    <n v="0.84130066610770204"/>
    <n v="0.74264480108891695"/>
    <n v="19388.0077320372"/>
    <n v="3.87991954278661"/>
    <n v="0.7"/>
    <n v="13571.605412426001"/>
    <n v="2.71594367995062"/>
    <n v="2979"/>
    <n v="1.17333333333333"/>
    <n v="1.323"/>
    <n v="2.1333333333333301E-2"/>
    <n v="0.72"/>
    <n v="23.497818059751602"/>
    <d v="1900-01-15T18:49:11"/>
    <n v="43464"/>
    <n v="3.87991954278661"/>
    <n v="0"/>
    <n v="0"/>
    <n v="203574.08118639002"/>
  </r>
  <r>
    <s v="STND-61138"/>
    <s v="School District Number 99, Cook County, IL"/>
    <s v="School District Number 99 Cook County IL - (Comprehensive) - 2215 S 54th Ave - Cicero"/>
    <s v="VSD on HVAC Fan or Pump &lt;= 200 HP"/>
    <s v="Variable Speed Drives"/>
    <s v="K-12 School"/>
    <n v="0"/>
    <n v="13827.166999999999"/>
    <n v="3.1346769999999999"/>
    <x v="6"/>
    <x v="1"/>
    <n v="15"/>
    <s v="ΔkWpeak"/>
    <m/>
    <s v="Public-Non-Lighting"/>
    <s v="non_lighting"/>
    <n v="2"/>
    <n v="1"/>
    <s v="Non-Lighting"/>
    <n v="0.84130066610770204"/>
    <n v="0.74264480108891695"/>
    <n v="11632.8048074824"/>
    <n v="2.3279515771430002"/>
    <n v="0.7"/>
    <n v="8142.9633652377097"/>
    <n v="1.6295661040000999"/>
    <n v="2979"/>
    <n v="1.17333333333333"/>
    <n v="1.323"/>
    <n v="2.1333333333333301E-2"/>
    <n v="0.72"/>
    <n v="23.497818059751602"/>
    <d v="1900-01-15T18:49:11"/>
    <n v="43464"/>
    <n v="2.3279515771430002"/>
    <n v="0"/>
    <n v="0"/>
    <n v="122144.45047856565"/>
  </r>
  <r>
    <s v="STND-61139"/>
    <s v="Currie Motors Frankfort Inc"/>
    <s v="Currie Motors Frankfort - 9423 W Lincoln Hwy - Frankfort"/>
    <s v="Outdoor &amp; Garage - LED Fixtures"/>
    <s v="Outdoor &amp; Garage Lighting"/>
    <s v="Exterior"/>
    <n v="0"/>
    <n v="364077.16800000001"/>
    <n v="0"/>
    <x v="0"/>
    <x v="0"/>
    <n v="10.1978380583316"/>
    <s v="Qty / 1,000"/>
    <m/>
    <s v="Private-Lighting"/>
    <s v="lighting"/>
    <n v="2"/>
    <n v="1"/>
    <s v="Lighting"/>
    <n v="0.97902139861649395"/>
    <n v="0.93591656730105399"/>
    <n v="356439.338219692"/>
    <n v="0"/>
    <n v="0.71"/>
    <n v="253071.93013598101"/>
    <n v="0"/>
    <n v="4903"/>
    <n v="1"/>
    <n v="1"/>
    <n v="0"/>
    <n v="0"/>
    <n v="14.276973281664301"/>
    <d v="1900-01-09T04:44:53"/>
    <n v="43324"/>
    <n v="0"/>
    <n v="0"/>
    <n v="0"/>
    <n v="2580786.5606361427"/>
  </r>
  <r>
    <s v="STND-61139"/>
    <s v="Currie Motors Frankfort Inc"/>
    <s v="Currie Motors Frankfort - 9423 W Lincoln Hwy - Frankfort"/>
    <s v="Outdoor &amp; Garage - LED Fixtures"/>
    <s v="Outdoor &amp; Garage Lighting"/>
    <s v="Exterior"/>
    <n v="0"/>
    <n v="25740.75"/>
    <n v="0"/>
    <x v="0"/>
    <x v="0"/>
    <n v="10.1978380583316"/>
    <s v="Qty / 1,000"/>
    <m/>
    <s v="Private-Lighting"/>
    <s v="lighting"/>
    <n v="2"/>
    <n v="1"/>
    <s v="Lighting"/>
    <n v="0.97902139861649395"/>
    <n v="0.93591656730105399"/>
    <n v="25200.745066437499"/>
    <n v="0"/>
    <n v="0.71"/>
    <n v="17892.528997170601"/>
    <n v="0"/>
    <n v="4903"/>
    <n v="1"/>
    <n v="1"/>
    <n v="0"/>
    <n v="0"/>
    <n v="14.276973281664301"/>
    <d v="1900-01-09T04:44:53"/>
    <n v="43324"/>
    <n v="0"/>
    <n v="0"/>
    <n v="0"/>
    <n v="182465.11316714808"/>
  </r>
  <r>
    <s v="STND-61140"/>
    <s v="The Austin 1900 Building Limited Partnership"/>
    <s v="The Austin 1900 Building Limited Partnership"/>
    <s v="New Indoor LED Fixtures"/>
    <s v="Indoor Lighting"/>
    <s v="Miscellaneous"/>
    <n v="0"/>
    <n v="14319.932000000001"/>
    <n v="3.0668540000000002"/>
    <x v="0"/>
    <x v="0"/>
    <n v="14.797277300976599"/>
    <s v="Qty / 1,000"/>
    <m/>
    <s v="Private-Lighting"/>
    <s v="lighting"/>
    <n v="1"/>
    <n v="1"/>
    <s v="Lighting"/>
    <n v="0.99989942556735301"/>
    <n v="1.019640158801"/>
    <n v="14318.491780963601"/>
    <n v="3.1270874995794902"/>
    <n v="0.71"/>
    <n v="10166.1291644841"/>
    <n v="2.22023212470144"/>
    <n v="3379"/>
    <n v="1.0900000000000001"/>
    <n v="1.36"/>
    <n v="2.1999999999999999E-2"/>
    <n v="0.57999999999999996"/>
    <n v="20.7161882213673"/>
    <d v="1900-01-13T19:08:05"/>
    <n v="43264"/>
    <n v="3.9643604203593998"/>
    <n v="288.99708181761298"/>
    <n v="0"/>
    <n v="150431.03232441677"/>
  </r>
  <r>
    <s v="STND-61140"/>
    <s v="The Austin 1900 Building Limited Partnership"/>
    <s v="The Austin 1900 Building Limited Partnership"/>
    <s v="New Indoor LED Fixtures"/>
    <s v="Indoor Lighting"/>
    <s v="Miscellaneous"/>
    <n v="0"/>
    <n v="85466.567999999999"/>
    <n v="18.304103999999999"/>
    <x v="0"/>
    <x v="0"/>
    <n v="14.797277300976599"/>
    <s v="Qty / 1,000"/>
    <m/>
    <s v="Private-Lighting"/>
    <s v="lighting"/>
    <n v="1"/>
    <n v="1"/>
    <s v="Lighting"/>
    <n v="0.99989942556735301"/>
    <n v="1.019640158801"/>
    <n v="85457.972248413105"/>
    <n v="18.663599509270099"/>
    <n v="0.71"/>
    <n v="60675.160296373302"/>
    <n v="13.251155651581801"/>
    <n v="3379"/>
    <n v="1.0900000000000001"/>
    <n v="1.36"/>
    <n v="2.1999999999999999E-2"/>
    <n v="0.57999999999999996"/>
    <n v="20.7161882213673"/>
    <d v="1900-01-13T19:08:05"/>
    <n v="43264"/>
    <n v="23.660749884977299"/>
    <n v="1724.8398068486999"/>
    <n v="0"/>
    <n v="897827.17218664126"/>
  </r>
  <r>
    <s v="STND-61140"/>
    <s v="The Austin 1900 Building Limited Partnership"/>
    <s v="The Austin 1900 Building Limited Partnership"/>
    <s v="New Indoor LED Fixtures"/>
    <s v="Indoor Lighting"/>
    <s v="Miscellaneous"/>
    <n v="0"/>
    <n v="316430.71299999999"/>
    <n v="67.768962999999999"/>
    <x v="0"/>
    <x v="0"/>
    <n v="14.797277300976599"/>
    <s v="Qty / 1,000"/>
    <m/>
    <s v="Private-Lighting"/>
    <s v="lighting"/>
    <n v="1"/>
    <n v="1"/>
    <s v="Lighting"/>
    <n v="0.99989942556735301"/>
    <n v="1.019640158801"/>
    <n v="316398.88816056802"/>
    <n v="69.099956195099395"/>
    <n v="0.71"/>
    <n v="224643.210594003"/>
    <n v="49.0609688985205"/>
    <n v="3379"/>
    <n v="1.0900000000000001"/>
    <n v="1.36"/>
    <n v="2.1999999999999999E-2"/>
    <n v="0.57999999999999996"/>
    <n v="20.7161882213673"/>
    <d v="1900-01-13T19:08:05"/>
    <n v="43264"/>
    <n v="87.601364344700002"/>
    <n v="6386.0326050756803"/>
    <n v="0"/>
    <n v="3324107.8809411465"/>
  </r>
  <r>
    <s v="STND-61140"/>
    <s v="The Austin 1900 Building Limited Partnership"/>
    <s v="The Austin 1900 Building Limited Partnership"/>
    <s v="New Indoor LED Fixtures"/>
    <s v="Indoor Lighting"/>
    <s v="Miscellaneous"/>
    <n v="0"/>
    <n v="861.84799999999996"/>
    <n v="0.18457899999999999"/>
    <x v="0"/>
    <x v="0"/>
    <n v="14.797277300976599"/>
    <s v="Qty / 1,000"/>
    <m/>
    <s v="Private-Lighting"/>
    <s v="lighting"/>
    <n v="1"/>
    <n v="1"/>
    <s v="Lighting"/>
    <n v="0.99989942556735301"/>
    <n v="1.019640158801"/>
    <n v="861.76132012637197"/>
    <n v="0.18820416087133099"/>
    <n v="0.71"/>
    <n v="611.850537289724"/>
    <n v="0.13362495421864501"/>
    <n v="3379"/>
    <n v="1.0900000000000001"/>
    <n v="1.36"/>
    <n v="2.1999999999999999E-2"/>
    <n v="0.57999999999999996"/>
    <n v="20.7161882213673"/>
    <d v="1900-01-13T19:08:05"/>
    <n v="43264"/>
    <n v="0.23859553862998301"/>
    <n v="17.393347745669899"/>
    <n v="0"/>
    <n v="9053.7220670275692"/>
  </r>
  <r>
    <s v="STND-61140"/>
    <s v="The Austin 1900 Building Limited Partnership"/>
    <s v="The Austin 1900 Building Limited Partnership"/>
    <s v="New Indoor LED Fixtures"/>
    <s v="Indoor Lighting"/>
    <s v="Miscellaneous"/>
    <n v="0"/>
    <n v="197451.527"/>
    <n v="42.287568"/>
    <x v="0"/>
    <x v="0"/>
    <n v="14.797277300976599"/>
    <s v="Qty / 1,000"/>
    <m/>
    <s v="Private-Lighting"/>
    <s v="lighting"/>
    <n v="1"/>
    <n v="1"/>
    <s v="Lighting"/>
    <n v="0.99989942556735301"/>
    <n v="1.019640158801"/>
    <n v="197431.66842469701"/>
    <n v="43.118102550828297"/>
    <n v="0.71"/>
    <n v="140176.48458153501"/>
    <n v="30.613852811088101"/>
    <n v="3379"/>
    <n v="1.0900000000000001"/>
    <n v="1.36"/>
    <n v="2.1999999999999999E-2"/>
    <n v="0.57999999999999996"/>
    <n v="20.7161882213673"/>
    <d v="1900-01-13T19:08:05"/>
    <n v="43264"/>
    <n v="54.6629089133218"/>
    <n v="3984.8593627003002"/>
    <n v="0"/>
    <n v="2074230.3134290443"/>
  </r>
  <r>
    <s v="STND-61140"/>
    <s v="The Austin 1900 Building Limited Partnership"/>
    <s v="The Austin 1900 Building Limited Partnership"/>
    <s v="New Indoor LED Fixtures"/>
    <s v="Indoor Lighting"/>
    <s v="Miscellaneous"/>
    <n v="0"/>
    <n v="6541.2030000000004"/>
    <n v="1.400909"/>
    <x v="0"/>
    <x v="0"/>
    <n v="14.797277300976599"/>
    <s v="Qty / 1,000"/>
    <m/>
    <s v="Private-Lighting"/>
    <s v="lighting"/>
    <n v="1"/>
    <n v="1"/>
    <s v="Lighting"/>
    <n v="0.99989942556735301"/>
    <n v="1.019640158801"/>
    <n v="6540.5451222194397"/>
    <n v="1.4284230752257601"/>
    <n v="0.71"/>
    <n v="4643.7870367758096"/>
    <n v="1.01418038341029"/>
    <n v="3379"/>
    <n v="1.0900000000000001"/>
    <n v="1.36"/>
    <n v="2.1999999999999999E-2"/>
    <n v="0.57999999999999996"/>
    <n v="20.7161882213673"/>
    <d v="1900-01-13T19:08:05"/>
    <n v="43264"/>
    <n v="1.81088118056003"/>
    <n v="132.01100246681401"/>
    <n v="0"/>
    <n v="68715.404509852073"/>
  </r>
  <r>
    <s v="STND-61140"/>
    <s v="The Austin 1900 Building Limited Partnership"/>
    <s v="The Austin 1900 Building Limited Partnership"/>
    <s v="New Indoor LED Fixtures"/>
    <s v="Indoor Lighting"/>
    <s v="Miscellaneous"/>
    <n v="0"/>
    <n v="28242.087"/>
    <n v="6.0485179999999996"/>
    <x v="0"/>
    <x v="0"/>
    <n v="14.797277300976599"/>
    <s v="Qty / 1,000"/>
    <m/>
    <s v="Private-Lighting"/>
    <s v="lighting"/>
    <n v="1"/>
    <n v="1"/>
    <s v="Lighting"/>
    <n v="0.99989942556735301"/>
    <n v="1.019640158801"/>
    <n v="28239.246568123199"/>
    <n v="6.1673118540307303"/>
    <n v="0.71"/>
    <n v="20049.865063367499"/>
    <n v="4.3787914163618202"/>
    <n v="3379"/>
    <n v="1.0900000000000001"/>
    <n v="1.36"/>
    <n v="2.1999999999999999E-2"/>
    <n v="0.57999999999999996"/>
    <n v="20.7161882213673"/>
    <d v="1900-01-13T19:08:05"/>
    <n v="43264"/>
    <n v="7.8186002206271903"/>
    <n v="569.96644449423002"/>
    <n v="0"/>
    <n v="296683.41318981163"/>
  </r>
  <r>
    <s v="STND-61140"/>
    <s v="The Austin 1900 Building Limited Partnership"/>
    <s v="The Austin 1900 Building Limited Partnership"/>
    <s v="New Indoor LED Fixtures"/>
    <s v="Indoor Lighting"/>
    <s v="Miscellaneous"/>
    <n v="0"/>
    <n v="643494.56400000001"/>
    <n v="137.815192"/>
    <x v="0"/>
    <x v="0"/>
    <n v="14.797277300976599"/>
    <s v="Qty / 1,000"/>
    <m/>
    <s v="Private-Lighting"/>
    <s v="lighting"/>
    <n v="1"/>
    <n v="1"/>
    <s v="Lighting"/>
    <n v="0.99989942556735301"/>
    <n v="1.019640158801"/>
    <n v="643429.84489931399"/>
    <n v="140.521904256071"/>
    <n v="0.71"/>
    <n v="456835.18987851299"/>
    <n v="99.770552021810303"/>
    <n v="3379"/>
    <n v="1.0900000000000001"/>
    <n v="1.36"/>
    <n v="2.1999999999999999E-2"/>
    <n v="0.57999999999999996"/>
    <n v="20.7161882213673"/>
    <d v="1900-01-13T19:08:05"/>
    <n v="43264"/>
    <n v="178.14643034491701"/>
    <n v="12986.657419986201"/>
    <n v="0"/>
    <n v="6759916.985476655"/>
  </r>
  <r>
    <s v="STND-61140"/>
    <s v="The Austin 1900 Building Limited Partnership"/>
    <s v="The Austin 1900 Building Limited Partnership"/>
    <s v="New Indoor LED Fixtures"/>
    <s v="Indoor Lighting"/>
    <s v="Miscellaneous"/>
    <n v="0"/>
    <n v="15653.218000000001"/>
    <n v="3.3523999999999998"/>
    <x v="0"/>
    <x v="0"/>
    <n v="14.797277300976599"/>
    <s v="Qty / 1,000"/>
    <m/>
    <s v="Private-Lighting"/>
    <s v="lighting"/>
    <n v="1"/>
    <n v="1"/>
    <s v="Lighting"/>
    <n v="0.99989942556735301"/>
    <n v="1.019640158801"/>
    <n v="15651.6436864805"/>
    <n v="3.4182416683644901"/>
    <n v="0.71"/>
    <n v="11112.6670174012"/>
    <n v="2.4269515845387799"/>
    <n v="3379"/>
    <n v="1.0900000000000001"/>
    <n v="1.36"/>
    <n v="2.1999999999999999E-2"/>
    <n v="0.57999999999999996"/>
    <n v="20.7161882213673"/>
    <d v="1900-01-13T19:08:05"/>
    <n v="43264"/>
    <n v="4.3334706749042704"/>
    <n v="315.90473495648803"/>
    <n v="0"/>
    <n v="164437.2154099021"/>
  </r>
  <r>
    <s v="STND-61140"/>
    <s v="The Austin 1900 Building Limited Partnership"/>
    <s v="The Austin 1900 Building Limited Partnership"/>
    <s v="New Indoor LED Fixtures"/>
    <s v="Indoor Lighting"/>
    <s v="Miscellaneous"/>
    <n v="0"/>
    <n v="13936.888000000001"/>
    <n v="2.9848189999999999"/>
    <x v="0"/>
    <x v="0"/>
    <n v="14.797277300976599"/>
    <s v="Qty / 1,000"/>
    <m/>
    <s v="Private-Lighting"/>
    <s v="lighting"/>
    <n v="1"/>
    <n v="1"/>
    <s v="Lighting"/>
    <n v="0.99989942556735301"/>
    <n v="1.019640158801"/>
    <n v="13935.4863053965"/>
    <n v="3.04344131915225"/>
    <n v="0.71"/>
    <n v="9894.1952768315405"/>
    <n v="2.1608433365980999"/>
    <n v="3379"/>
    <n v="1.0900000000000001"/>
    <n v="1.36"/>
    <n v="2.1999999999999999E-2"/>
    <n v="0.57999999999999996"/>
    <n v="20.7161882213673"/>
    <d v="1900-01-13T19:08:05"/>
    <n v="43264"/>
    <n v="3.8583181023735502"/>
    <n v="281.26669607222402"/>
    <n v="0"/>
    <n v="146407.15118128923"/>
  </r>
  <r>
    <s v="STND-61141"/>
    <s v="Seneca Township High School"/>
    <s v="Seneca Township High School District 160 - 307 E Scott Street - Seneca"/>
    <s v="Outdoor &amp; Garage - LED Fixtures"/>
    <s v="Outdoor &amp; Garage Lighting"/>
    <s v="Exterior"/>
    <n v="0"/>
    <n v="11399.475"/>
    <n v="0"/>
    <x v="0"/>
    <x v="1"/>
    <n v="10.1978380583316"/>
    <s v="Qty / 1,000"/>
    <m/>
    <s v="Public-Lighting"/>
    <s v="lighting"/>
    <n v="3"/>
    <n v="1"/>
    <s v="Lighting"/>
    <n v="0.99829244462109001"/>
    <n v="0.987374621353864"/>
    <n v="11380.009765147001"/>
    <n v="0"/>
    <n v="0.71"/>
    <n v="8079.8069332543701"/>
    <n v="0"/>
    <n v="4903"/>
    <n v="1"/>
    <n v="1"/>
    <n v="0"/>
    <n v="0"/>
    <n v="14.276973281664301"/>
    <d v="1900-01-09T04:44:53"/>
    <n v="43364"/>
    <n v="0"/>
    <n v="0"/>
    <n v="0"/>
    <n v="82396.562647912942"/>
  </r>
  <r>
    <s v="STND-61141"/>
    <s v="Seneca Township High School"/>
    <s v="Seneca Township High School District 160 - 307 E Scott Street - Seneca"/>
    <s v="Photocells"/>
    <s v="Outdoor &amp; Garage Lighting"/>
    <s v="K-12 School"/>
    <n v="0"/>
    <n v="260.39999999999998"/>
    <n v="0"/>
    <x v="0"/>
    <x v="1"/>
    <n v="8"/>
    <s v="Qty / 1,000"/>
    <m/>
    <s v="Public-Lighting"/>
    <s v="lighting"/>
    <n v="3"/>
    <n v="1"/>
    <s v="Lighting"/>
    <n v="0.99829244462109001"/>
    <n v="0.987374621353864"/>
    <n v="259.95535257933199"/>
    <n v="0"/>
    <n v="0.71"/>
    <n v="184.56830033132599"/>
    <n v="0"/>
    <n v="2979"/>
    <n v="1.17333333333333"/>
    <n v="1.323"/>
    <n v="2.1333333333333301E-2"/>
    <n v="0.72"/>
    <n v="23.497818059751602"/>
    <d v="1900-01-15T18:49:11"/>
    <n v="43364"/>
    <n v="0"/>
    <n v="4.7264609559878501"/>
    <n v="0"/>
    <n v="1476.5464026506079"/>
  </r>
  <r>
    <s v="STND-61142"/>
    <s v="Municipal Trust &amp; Savings Bank"/>
    <s v="Municipal Trust &amp; Savings Bank - 720 Main St NW - Bourbonnais"/>
    <s v="New Indoor LED Fixtures"/>
    <s v="Indoor Lighting"/>
    <s v="Miscellaneous"/>
    <n v="0"/>
    <n v="48390.451000000001"/>
    <n v="10.881024"/>
    <x v="0"/>
    <x v="0"/>
    <n v="14.797277300976599"/>
    <s v="Qty / 1,000"/>
    <m/>
    <s v="Private-Lighting"/>
    <s v="lighting"/>
    <n v="3"/>
    <n v="1"/>
    <s v="Lighting"/>
    <n v="0.91633259480590001"/>
    <n v="1.30467645558681"/>
    <n v="44341.747528657703"/>
    <n v="14.196215825475001"/>
    <n v="0.71"/>
    <n v="31482.640745346998"/>
    <n v="10.0793132360872"/>
    <n v="3379"/>
    <n v="1.0900000000000001"/>
    <n v="1.36"/>
    <n v="2.1999999999999999E-2"/>
    <n v="0.57999999999999996"/>
    <n v="20.7161882213673"/>
    <d v="1900-01-13T19:08:05"/>
    <n v="43338"/>
    <n v="17.997231016068699"/>
    <n v="894.97105103712897"/>
    <n v="0"/>
    <n v="465857.36527592415"/>
  </r>
  <r>
    <s v="STND-61142"/>
    <s v="Municipal Trust &amp; Savings Bank"/>
    <s v="Municipal Trust &amp; Savings Bank - 720 Main St NW - Bourbonnais"/>
    <s v="New Indoor LED Fixtures"/>
    <s v="Indoor Lighting"/>
    <s v="Miscellaneous"/>
    <n v="0"/>
    <n v="567.07600000000002"/>
    <n v="0.12751199999999999"/>
    <x v="0"/>
    <x v="0"/>
    <n v="14.797277300976599"/>
    <s v="Qty / 1,000"/>
    <m/>
    <s v="Private-Lighting"/>
    <s v="lighting"/>
    <n v="3"/>
    <n v="1"/>
    <s v="Lighting"/>
    <n v="0.91633259480590001"/>
    <n v="1.30467645558681"/>
    <n v="519.63022253215001"/>
    <n v="0.166361904204785"/>
    <n v="0.71"/>
    <n v="368.93745799782698"/>
    <n v="0.118116951985397"/>
    <n v="3379"/>
    <n v="1.0900000000000001"/>
    <n v="1.36"/>
    <n v="2.1999999999999999E-2"/>
    <n v="0.57999999999999996"/>
    <n v="20.7161882213673"/>
    <d v="1900-01-13T19:08:05"/>
    <n v="43338"/>
    <n v="0.210905050969555"/>
    <n v="10.487949445603"/>
    <n v="0"/>
    <n v="5459.2698727112529"/>
  </r>
  <r>
    <s v="STND-61142"/>
    <s v="Municipal Trust &amp; Savings Bank"/>
    <s v="Municipal Trust &amp; Savings Bank - 720 Main St NW - Bourbonnais"/>
    <s v="New Indoor LED Fixtures"/>
    <s v="Indoor Lighting"/>
    <s v="Miscellaneous"/>
    <n v="0"/>
    <n v="999.13300000000004"/>
    <n v="0.224664"/>
    <x v="0"/>
    <x v="0"/>
    <n v="14.797277300976599"/>
    <s v="Qty / 1,000"/>
    <m/>
    <s v="Private-Lighting"/>
    <s v="lighting"/>
    <n v="3"/>
    <n v="1"/>
    <s v="Lighting"/>
    <n v="0.91633259480590001"/>
    <n v="1.30467645558681"/>
    <n v="915.538134446203"/>
    <n v="0.29311383121795398"/>
    <n v="0.71"/>
    <n v="650.03207545680402"/>
    <n v="0.20811082016474799"/>
    <n v="3379"/>
    <n v="1.0900000000000001"/>
    <n v="1.36"/>
    <n v="2.1999999999999999E-2"/>
    <n v="0.57999999999999996"/>
    <n v="20.7161882213673"/>
    <d v="1900-01-13T19:08:05"/>
    <n v="43338"/>
    <n v="0.37159461361302498"/>
    <n v="18.478751337446301"/>
    <n v="0"/>
    <n v="9618.704875063675"/>
  </r>
  <r>
    <s v="STND-61142"/>
    <s v="Municipal Trust &amp; Savings Bank"/>
    <s v="Municipal Trust &amp; Savings Bank - 720 Main St NW - Bourbonnais"/>
    <s v="Outdoor &amp; Garage - LED Fixtures"/>
    <s v="Outdoor &amp; Garage Lighting"/>
    <s v="Exterior"/>
    <n v="0"/>
    <n v="26436.975999999999"/>
    <n v="0"/>
    <x v="0"/>
    <x v="0"/>
    <n v="10.1978380583316"/>
    <s v="Qty / 1,000"/>
    <m/>
    <s v="Private-Lighting"/>
    <s v="lighting"/>
    <n v="3"/>
    <n v="1"/>
    <s v="Lighting"/>
    <n v="0.91633259480590001"/>
    <n v="1.30467645558681"/>
    <n v="24225.0628169013"/>
    <n v="0"/>
    <n v="0.71"/>
    <n v="17199.794599999899"/>
    <n v="0"/>
    <n v="4903"/>
    <n v="1"/>
    <n v="1"/>
    <n v="0"/>
    <n v="0"/>
    <n v="14.276973281664301"/>
    <d v="1900-01-09T04:44:53"/>
    <n v="43338"/>
    <n v="0"/>
    <n v="0"/>
    <n v="0"/>
    <n v="175400.71996736532"/>
  </r>
  <r>
    <s v="STND-61142"/>
    <s v="Municipal Trust &amp; Savings Bank"/>
    <s v="Municipal Trust &amp; Savings Bank - 720 Main St NW - Bourbonnais"/>
    <s v="Outdoor &amp; Garage - LED Fixtures"/>
    <s v="Outdoor &amp; Garage Lighting"/>
    <s v="Exterior"/>
    <n v="0"/>
    <n v="18224.451000000001"/>
    <n v="0"/>
    <x v="0"/>
    <x v="0"/>
    <n v="10.1978380583316"/>
    <s v="Qty / 1,000"/>
    <m/>
    <s v="Private-Lighting"/>
    <s v="lighting"/>
    <n v="3"/>
    <n v="1"/>
    <s v="Lighting"/>
    <n v="0.91633259480590001"/>
    <n v="1.30467645558681"/>
    <n v="16699.658473742998"/>
    <n v="0"/>
    <n v="0.71"/>
    <n v="11856.7575163575"/>
    <n v="0"/>
    <n v="4903"/>
    <n v="1"/>
    <n v="1"/>
    <n v="0"/>
    <n v="0"/>
    <n v="14.276973281664301"/>
    <d v="1900-01-09T04:44:53"/>
    <n v="43338"/>
    <n v="0"/>
    <n v="0"/>
    <n v="0"/>
    <n v="120913.29304871977"/>
  </r>
  <r>
    <s v="STND-61142"/>
    <s v="Municipal Trust &amp; Savings Bank"/>
    <s v="Municipal Trust &amp; Savings Bank - 720 Main St NW - Bourbonnais"/>
    <s v="Outdoor &amp; Garage - LED Fixtures"/>
    <s v="Outdoor &amp; Garage Lighting"/>
    <s v="Exterior"/>
    <n v="0"/>
    <n v="11600.498"/>
    <n v="0"/>
    <x v="0"/>
    <x v="0"/>
    <n v="10.1978380583316"/>
    <s v="Qty / 1,000"/>
    <m/>
    <s v="Private-Lighting"/>
    <s v="lighting"/>
    <n v="3"/>
    <n v="1"/>
    <s v="Lighting"/>
    <n v="0.91633259480590001"/>
    <n v="1.30467645558681"/>
    <n v="10629.9144333807"/>
    <n v="0"/>
    <n v="0.71"/>
    <n v="7547.2392477002604"/>
    <n v="0"/>
    <n v="4903"/>
    <n v="1"/>
    <n v="1"/>
    <n v="0"/>
    <n v="0"/>
    <n v="14.276973281664301"/>
    <d v="1900-01-09T04:44:53"/>
    <n v="43338"/>
    <n v="0"/>
    <n v="0"/>
    <n v="0"/>
    <n v="76965.523635531674"/>
  </r>
  <r>
    <s v="STND-61143"/>
    <s v="GRM Information Management Services, Inc."/>
    <s v="GRM Information Management Services of Chicago LLC - 7123 W 64th St -  Bedford Park"/>
    <s v="New Indoor LED Fixtures"/>
    <s v="Indoor Lighting"/>
    <s v="Warehouse"/>
    <n v="0"/>
    <n v="45065.474000000002"/>
    <n v="7.1320709999999998"/>
    <x v="0"/>
    <x v="0"/>
    <n v="9.5383441434566993"/>
    <s v="Qty / 1,000"/>
    <m/>
    <s v="Private-Lighting"/>
    <s v="lighting"/>
    <n v="3"/>
    <n v="1"/>
    <s v="Lighting"/>
    <n v="0.91633259480590001"/>
    <n v="1.30467645558681"/>
    <n v="41294.962726577804"/>
    <n v="9.3050451132734509"/>
    <n v="0.71"/>
    <n v="29319.423535870199"/>
    <n v="6.6065820304241498"/>
    <n v="5242"/>
    <n v="1"/>
    <n v="1.22"/>
    <n v="1.0999999999999999E-2"/>
    <n v="0.68"/>
    <n v="13.3536818008394"/>
    <d v="1900-01-08T12:55:13"/>
    <n v="43328"/>
    <n v="11.216303174148299"/>
    <n v="454.244589992356"/>
    <n v="0"/>
    <n v="279658.751772894"/>
  </r>
  <r>
    <s v="STND-61143"/>
    <s v="GRM Information Management Services, Inc."/>
    <s v="GRM Information Management Services of Chicago LLC - 7123 W 64th St -  Bedford Park"/>
    <s v="Occupancy Sensors"/>
    <s v="Indoor Lighting"/>
    <s v="Warehouse"/>
    <n v="0"/>
    <n v="1765.086"/>
    <n v="0.90717999999999999"/>
    <x v="0"/>
    <x v="0"/>
    <n v="8"/>
    <s v="Qty / 1,000"/>
    <m/>
    <s v="Private-Lighting"/>
    <s v="lighting"/>
    <n v="3"/>
    <n v="1"/>
    <s v="Lighting"/>
    <n v="0.91633259480590001"/>
    <n v="1.30467645558681"/>
    <n v="1617.4058344355699"/>
    <n v="1.1835763869792399"/>
    <n v="0.71"/>
    <n v="1148.35814244925"/>
    <n v="0.84033923475525996"/>
    <n v="5242"/>
    <n v="1"/>
    <n v="1.22"/>
    <n v="1.0999999999999999E-2"/>
    <n v="0.68"/>
    <n v="13.3536818008394"/>
    <d v="1900-01-08T12:55:13"/>
    <n v="43328"/>
    <n v="1.83046147073807"/>
    <n v="17.791464178791198"/>
    <n v="0"/>
    <n v="9186.8651395939996"/>
  </r>
  <r>
    <s v="STND-61144"/>
    <s v="BCSP 330 North Wabash Co-Investment JV, L.P."/>
    <s v="BCSP 330 North Wabash Property LLC - 330 N Wabash - Chicago"/>
    <s v="Air-Side Economizer"/>
    <s v="HVAC"/>
    <s v="Office"/>
    <n v="0"/>
    <n v="1330596"/>
    <n v="0"/>
    <x v="3"/>
    <x v="0"/>
    <n v="9"/>
    <s v="NA"/>
    <m/>
    <s v="Private-Non-Lighting"/>
    <s v="non_lighting"/>
    <n v="1"/>
    <n v="1"/>
    <s v="Non-Lighting"/>
    <n v="0.63719436902659499"/>
    <n v="0.48692010922420598"/>
    <n v="847848.27864931105"/>
    <n v="0"/>
    <n v="0.7"/>
    <n v="593493.79505451699"/>
    <n v="0"/>
    <n v="2885"/>
    <n v="1.165"/>
    <n v="1.3779999999999999"/>
    <n v="2.5499999999999998E-2"/>
    <n v="0.55000000000000004"/>
    <n v="24.263431542460999"/>
    <d v="1900-01-16T07:56:40"/>
    <n v="43448"/>
    <n v="0"/>
    <n v="0"/>
    <n v="0"/>
    <n v="5341444.1554906527"/>
  </r>
  <r>
    <s v="STND-61145"/>
    <s v="NB Coatings Inc."/>
    <s v="NB Coatings - 2701 E 170th St - Lansing"/>
    <s v="Indoor Networked Lighting Control System"/>
    <s v="Indoor Advanced Lighting"/>
    <s v="Manufacturing"/>
    <n v="0"/>
    <n v="630.24"/>
    <n v="0.36192000000000002"/>
    <x v="0"/>
    <x v="0"/>
    <n v="15"/>
    <s v="Qty / 1,000"/>
    <m/>
    <s v="Private-Lighting"/>
    <s v="lighting"/>
    <n v="2"/>
    <n v="1"/>
    <s v="Lighting"/>
    <n v="0.97902139861649395"/>
    <n v="0.93591656730105399"/>
    <n v="617.01844626405898"/>
    <n v="0.33872692403759702"/>
    <n v="0.71"/>
    <n v="438.08309684748201"/>
    <n v="0.24049611606669399"/>
    <n v="4618"/>
    <n v="1.02"/>
    <n v="1.04"/>
    <n v="1.2E-2"/>
    <n v="0.81"/>
    <n v="15.158077089649201"/>
    <d v="1900-01-09T19:51:10"/>
    <n v="43380"/>
    <n v="0.40209748817378599"/>
    <n v="7.2590405442830503"/>
    <n v="0"/>
    <n v="6571.2464527122302"/>
  </r>
  <r>
    <s v="STND-61145"/>
    <s v="NB Coatings Inc."/>
    <s v="NB Coatings - 2701 E 170th St - Lansing"/>
    <s v="Indoor Networked Lighting Measures"/>
    <s v="Indoor Advanced Lighting"/>
    <s v="Manufacturing"/>
    <n v="0"/>
    <n v="92828"/>
    <n v="19.92775"/>
    <x v="0"/>
    <x v="0"/>
    <n v="10.827197921178"/>
    <s v="Qty / 1,000"/>
    <m/>
    <s v="Private-Lighting"/>
    <s v="lighting"/>
    <n v="2"/>
    <n v="1"/>
    <s v="Lighting"/>
    <n v="0.97902139861649395"/>
    <n v="0.93591656730105399"/>
    <n v="90880.598390771906"/>
    <n v="18.650711374033602"/>
    <n v="0.71"/>
    <n v="64525.224857448004"/>
    <n v="13.242005075563799"/>
    <n v="4618"/>
    <n v="1.02"/>
    <n v="1.04"/>
    <n v="1.2E-2"/>
    <n v="0.81"/>
    <n v="15.158077089649201"/>
    <d v="1900-01-09T19:51:10"/>
    <n v="43380"/>
    <n v="22.1399707668965"/>
    <n v="1069.1835104796701"/>
    <n v="0"/>
    <n v="698627.38044010405"/>
  </r>
  <r>
    <s v="STND-61145"/>
    <s v="NB Coatings Inc."/>
    <s v="NB Coatings - 2701 E 170th St - Lansing"/>
    <s v="Indoor Networked Lighting Measures"/>
    <s v="Indoor Advanced Lighting"/>
    <s v="Manufacturing"/>
    <n v="0"/>
    <n v="-412.16"/>
    <n v="-8.8480000000000003E-2"/>
    <x v="0"/>
    <x v="0"/>
    <n v="10.827197921178"/>
    <s v="Qty / 1,000"/>
    <m/>
    <s v="Private-Lighting"/>
    <s v="lighting"/>
    <n v="2"/>
    <n v="1"/>
    <s v="Lighting"/>
    <n v="0.97902139861649395"/>
    <n v="0.93591656730105399"/>
    <n v="-403.51345965377402"/>
    <n v="-8.28098978747972E-2"/>
    <n v="0.71"/>
    <n v="-286.49455635418002"/>
    <n v="-5.8795027491106003E-2"/>
    <n v="4618"/>
    <n v="1.02"/>
    <n v="1.04"/>
    <n v="1.2E-2"/>
    <n v="0.81"/>
    <n v="15.158077089649201"/>
    <d v="1900-01-09T19:51:10"/>
    <n v="43380"/>
    <n v="-9.8302347904555096E-2"/>
    <n v="-4.74721717239734"/>
    <n v="0"/>
    <n v="-3101.9332649867911"/>
  </r>
  <r>
    <s v="STND-61145"/>
    <s v="NB Coatings Inc."/>
    <s v="NB Coatings - 2701 E 170th St - Lansing"/>
    <s v="Indoor Networked Lighting Measures"/>
    <s v="Indoor Advanced Lighting"/>
    <s v="Manufacturing"/>
    <n v="0"/>
    <n v="58655.519999999997"/>
    <n v="12.591810000000001"/>
    <x v="0"/>
    <x v="0"/>
    <n v="10.827197921178"/>
    <s v="Qty / 1,000"/>
    <m/>
    <s v="Private-Lighting"/>
    <s v="lighting"/>
    <n v="2"/>
    <n v="1"/>
    <s v="Lighting"/>
    <n v="0.97902139861649395"/>
    <n v="0.93591656730105399"/>
    <n v="57425.009226977701"/>
    <n v="11.7848835913071"/>
    <n v="0.71"/>
    <n v="40771.756551154198"/>
    <n v="8.3672673498280297"/>
    <n v="4618"/>
    <n v="1.02"/>
    <n v="1.04"/>
    <n v="1.2E-2"/>
    <n v="0.81"/>
    <n v="15.158077089649201"/>
    <d v="1900-01-09T19:51:10"/>
    <n v="43380"/>
    <n v="13.989652886167001"/>
    <n v="675.58834384679699"/>
    <n v="0"/>
    <n v="441443.87777343224"/>
  </r>
  <r>
    <s v="STND-61145"/>
    <s v="NB Coatings Inc."/>
    <s v="NB Coatings - 2701 E 170th St - Lansing"/>
    <s v="Indoor Networked Lighting Control System"/>
    <s v="Indoor Advanced Lighting"/>
    <s v="Manufacturing"/>
    <n v="0"/>
    <n v="12665.4"/>
    <n v="7.2732000000000001"/>
    <x v="0"/>
    <x v="0"/>
    <n v="15"/>
    <s v="Qty / 1,000"/>
    <m/>
    <s v="Private-Lighting"/>
    <s v="lighting"/>
    <n v="2"/>
    <n v="1"/>
    <s v="Lighting"/>
    <n v="0.97902139861649395"/>
    <n v="0.93591656730105399"/>
    <n v="12399.6976220373"/>
    <n v="6.8071083772940204"/>
    <n v="0.71"/>
    <n v="8803.7853116465103"/>
    <n v="4.8330469478787599"/>
    <n v="4618"/>
    <n v="1.02"/>
    <n v="1.04"/>
    <n v="1.2E-2"/>
    <n v="0.81"/>
    <n v="15.158077089649201"/>
    <d v="1900-01-09T19:51:10"/>
    <n v="43380"/>
    <n v="8.0806129834924292"/>
    <n v="145.87879555338"/>
    <n v="0"/>
    <n v="132056.77967469767"/>
  </r>
  <r>
    <s v="STND-61146"/>
    <s v="Erect-A-Tube Inc"/>
    <s v="Erect A Tube - 701 W Park Street - Harvard"/>
    <s v="New Indoor LED Fixtures"/>
    <s v="Indoor Lighting"/>
    <s v="Manufacturing"/>
    <n v="0"/>
    <n v="109186.145"/>
    <n v="19.526831999999999"/>
    <x v="0"/>
    <x v="0"/>
    <n v="10.827197921178"/>
    <s v="Qty / 1,000"/>
    <m/>
    <s v="Private-Lighting"/>
    <s v="lighting"/>
    <n v="2"/>
    <n v="1"/>
    <s v="Lighting"/>
    <n v="0.97902139861649395"/>
    <n v="0.93591656730105399"/>
    <n v="106895.572387443"/>
    <n v="18.275485575704401"/>
    <n v="0.71"/>
    <n v="75895.856395084702"/>
    <n v="12.9755947587501"/>
    <n v="4618"/>
    <n v="1.02"/>
    <n v="1.04"/>
    <n v="1.2E-2"/>
    <n v="0.81"/>
    <n v="15.158077089649201"/>
    <d v="1900-01-09T19:51:10"/>
    <n v="43327"/>
    <n v="21.694546030038399"/>
    <n v="1257.5949692640399"/>
    <n v="0"/>
    <n v="821739.45858688513"/>
  </r>
  <r>
    <s v="STND-61146"/>
    <s v="Erect-A-Tube Inc"/>
    <s v="Erect A Tube - 701 W Park Street - Harvard"/>
    <s v="New Indoor LED Fixtures"/>
    <s v="Indoor Lighting"/>
    <s v="Manufacturing"/>
    <n v="0"/>
    <n v="11493.278"/>
    <n v="2.0554559999999999"/>
    <x v="0"/>
    <x v="0"/>
    <n v="10.827197921178"/>
    <s v="Qty / 1,000"/>
    <m/>
    <s v="Private-Lighting"/>
    <s v="lighting"/>
    <n v="2"/>
    <n v="1"/>
    <s v="Lighting"/>
    <n v="0.97902139861649395"/>
    <n v="0.93591656730105399"/>
    <n v="11252.1651022482"/>
    <n v="1.9237353237583501"/>
    <n v="0.71"/>
    <n v="7989.0372225962001"/>
    <n v="1.3658520798684299"/>
    <n v="4618"/>
    <n v="1.02"/>
    <n v="1.04"/>
    <n v="1.2E-2"/>
    <n v="0.81"/>
    <n v="15.158077089649201"/>
    <d v="1900-01-09T19:51:10"/>
    <n v="43327"/>
    <n v="2.2836364242145701"/>
    <n v="132.37841296762599"/>
    <n v="0"/>
    <n v="86498.887208707238"/>
  </r>
  <r>
    <s v="STND-61146"/>
    <s v="Erect-A-Tube Inc"/>
    <s v="Erect A Tube - 701 W Park Street - Harvard"/>
    <s v="New Indoor LED Fixtures"/>
    <s v="Indoor Lighting"/>
    <s v="Manufacturing"/>
    <n v="0"/>
    <n v="5746.6390000000001"/>
    <n v="1.027728"/>
    <x v="0"/>
    <x v="0"/>
    <n v="10.827197921178"/>
    <s v="Qty / 1,000"/>
    <m/>
    <s v="Private-Lighting"/>
    <s v="lighting"/>
    <n v="2"/>
    <n v="1"/>
    <s v="Lighting"/>
    <n v="0.97902139861649395"/>
    <n v="0.93591656730105399"/>
    <n v="5626.0825511240901"/>
    <n v="0.96186766187917705"/>
    <n v="0.71"/>
    <n v="3994.5186112981"/>
    <n v="0.68292603993421597"/>
    <n v="4618"/>
    <n v="1.02"/>
    <n v="1.04"/>
    <n v="1.2E-2"/>
    <n v="0.81"/>
    <n v="15.158077089649201"/>
    <d v="1900-01-09T19:51:10"/>
    <n v="43327"/>
    <n v="1.14181821210729"/>
    <n v="66.189206483812796"/>
    <n v="0"/>
    <n v="43249.443604353619"/>
  </r>
  <r>
    <s v="STND-61146"/>
    <s v="Erect-A-Tube Inc"/>
    <s v="Erect A Tube - 701 W Park Street - Harvard"/>
    <s v="Occupancy Sensors"/>
    <s v="Indoor Lighting"/>
    <s v="Manufacturing"/>
    <n v="0"/>
    <n v="14922.42"/>
    <n v="9.0604800000000001"/>
    <x v="0"/>
    <x v="0"/>
    <n v="8"/>
    <s v="Qty / 1,000"/>
    <m/>
    <s v="Private-Lighting"/>
    <s v="lighting"/>
    <n v="2"/>
    <n v="1"/>
    <s v="Lighting"/>
    <n v="0.97902139861649395"/>
    <n v="0.93591656730105399"/>
    <n v="14609.3684991427"/>
    <n v="8.4798533396998508"/>
    <n v="0.71"/>
    <n v="10372.651634391301"/>
    <n v="6.0206958711868896"/>
    <n v="4618"/>
    <n v="1.02"/>
    <n v="1.04"/>
    <n v="1.2E-2"/>
    <n v="0.81"/>
    <n v="15.158077089649201"/>
    <d v="1900-01-09T19:51:10"/>
    <n v="43327"/>
    <n v="12.354098688373901"/>
    <n v="171.87492351932599"/>
    <n v="0"/>
    <n v="82981.213075130407"/>
  </r>
  <r>
    <s v="STND-61147"/>
    <s v="TJX Companies, Inc."/>
    <s v="TJX Companies Inc  -  725 W Rt 22 - Lake Zurich"/>
    <s v="New Indoor LED Fixtures"/>
    <s v="Indoor Lighting"/>
    <s v="Retail (strip mall)"/>
    <n v="0"/>
    <n v="92833.823999999993"/>
    <n v="18.547891"/>
    <x v="0"/>
    <x v="0"/>
    <n v="12.215978499877799"/>
    <s v="Qty / 1,000"/>
    <m/>
    <s v="Private-Lighting"/>
    <s v="lighting"/>
    <n v="3"/>
    <n v="1"/>
    <s v="Lighting"/>
    <n v="0.91633259480590001"/>
    <n v="1.30467645558681"/>
    <n v="85066.658831674198"/>
    <n v="24.1989966884904"/>
    <n v="0.71"/>
    <n v="60397.3277704887"/>
    <n v="17.181287648828199"/>
    <n v="4093"/>
    <n v="1.1200000000000001"/>
    <n v="1.29"/>
    <n v="1.9E-2"/>
    <n v="0.71"/>
    <n v="17.102369899829"/>
    <d v="1900-01-11T05:11:01"/>
    <n v="43369"/>
    <n v="26.421003044535901"/>
    <n v="1443.0951051801901"/>
    <n v="0"/>
    <n v="737812.45749436226"/>
  </r>
  <r>
    <s v="STND-61147"/>
    <s v="TJX Companies, Inc."/>
    <s v="TJX Companies Inc  -  725 W Rt 22 - Lake Zurich"/>
    <s v="New Indoor LED Fixtures"/>
    <s v="Indoor Lighting"/>
    <s v="Retail (strip mall)"/>
    <n v="0"/>
    <n v="339.22800000000001"/>
    <n v="6.7777000000000004E-2"/>
    <x v="0"/>
    <x v="0"/>
    <n v="12.215978499877799"/>
    <s v="Qty / 1,000"/>
    <m/>
    <s v="Private-Lighting"/>
    <s v="lighting"/>
    <n v="3"/>
    <n v="1"/>
    <s v="Lighting"/>
    <n v="0.91633259480590001"/>
    <n v="1.30467645558681"/>
    <n v="310.845673470816"/>
    <n v="8.8427056130307005E-2"/>
    <n v="0.71"/>
    <n v="220.700428164279"/>
    <n v="6.2783209852517993E-2"/>
    <n v="4093"/>
    <n v="1.1200000000000001"/>
    <n v="1.29"/>
    <n v="1.9E-2"/>
    <n v="0.71"/>
    <n v="17.102369899829"/>
    <d v="1900-01-11T05:11:01"/>
    <n v="43369"/>
    <n v="9.6546627503337701E-2"/>
    <n v="5.2732748178084803"/>
    <n v="0"/>
    <n v="2696.0716853686572"/>
  </r>
  <r>
    <s v="STND-61147"/>
    <s v="TJX Companies, Inc."/>
    <s v="TJX Companies Inc  -  725 W Rt 22 - Lake Zurich"/>
    <s v="New Indoor LED Fixtures"/>
    <s v="Indoor Lighting"/>
    <s v="Retail (strip mall)"/>
    <n v="0"/>
    <n v="1503.604"/>
    <n v="0.30041499999999999"/>
    <x v="0"/>
    <x v="0"/>
    <n v="12.215978499877799"/>
    <s v="Qty / 1,000"/>
    <m/>
    <s v="Private-Lighting"/>
    <s v="lighting"/>
    <n v="3"/>
    <n v="1"/>
    <s v="Lighting"/>
    <n v="0.91633259480590001"/>
    <n v="1.30467645558681"/>
    <n v="1377.80135488053"/>
    <n v="0.39194437740511001"/>
    <n v="0.71"/>
    <n v="978.23896196517603"/>
    <n v="0.27828050795762799"/>
    <n v="4093"/>
    <n v="1.1200000000000001"/>
    <n v="1.29"/>
    <n v="1.9E-2"/>
    <n v="0.71"/>
    <n v="17.102369899829"/>
    <d v="1900-01-11T05:11:01"/>
    <n v="43369"/>
    <n v="0.42793359253751601"/>
    <n v="23.3734158417233"/>
    <n v="0"/>
    <n v="11950.146127109367"/>
  </r>
  <r>
    <s v="STND-61147"/>
    <s v="TJX Companies, Inc."/>
    <s v="TJX Companies Inc  -  725 W Rt 22 - Lake Zurich"/>
    <s v="New Indoor LED Fixtures"/>
    <s v="Indoor Lighting"/>
    <s v="Retail (strip mall)"/>
    <n v="0"/>
    <n v="206.28700000000001"/>
    <n v="4.1216000000000003E-2"/>
    <x v="0"/>
    <x v="0"/>
    <n v="12.215978499877799"/>
    <s v="Qty / 1,000"/>
    <m/>
    <s v="Private-Lighting"/>
    <s v="lighting"/>
    <n v="3"/>
    <n v="1"/>
    <s v="Lighting"/>
    <n v="0.91633259480590001"/>
    <n v="1.30467645558681"/>
    <n v="189.02750198472501"/>
    <n v="5.37735447934658E-2"/>
    <n v="0.71"/>
    <n v="134.20952640915499"/>
    <n v="3.8179216803360699E-2"/>
    <n v="4093"/>
    <n v="1.1200000000000001"/>
    <n v="1.29"/>
    <n v="1.9E-2"/>
    <n v="0.71"/>
    <n v="17.102369899829"/>
    <d v="1900-01-11T05:11:01"/>
    <n v="43369"/>
    <n v="5.8711152738798802E-2"/>
    <n v="3.2067165515265801"/>
    <n v="0"/>
    <n v="1639.500689093019"/>
  </r>
  <r>
    <s v="STND-61147"/>
    <s v="TJX Companies, Inc."/>
    <s v="TJX Companies Inc  -  725 W Rt 22 - Lake Zurich"/>
    <s v="New Indoor LED Fixtures"/>
    <s v="Indoor Lighting"/>
    <s v="Retail (strip mall)"/>
    <n v="0"/>
    <n v="13601.203"/>
    <n v="2.7174749999999999"/>
    <x v="0"/>
    <x v="0"/>
    <n v="12.215978499877799"/>
    <s v="Qty / 1,000"/>
    <m/>
    <s v="Private-Lighting"/>
    <s v="lighting"/>
    <n v="3"/>
    <n v="1"/>
    <s v="Lighting"/>
    <n v="0.91633259480590001"/>
    <n v="1.30467645558681"/>
    <n v="12463.2256374718"/>
    <n v="3.5454256511457598"/>
    <n v="0.71"/>
    <n v="8848.8902026049709"/>
    <n v="2.5172522123134899"/>
    <n v="4093"/>
    <n v="1.1200000000000001"/>
    <n v="1.29"/>
    <n v="1.9E-2"/>
    <n v="0.71"/>
    <n v="17.102369899829"/>
    <d v="1900-01-11T05:11:01"/>
    <n v="43369"/>
    <n v="3.8709746163836201"/>
    <n v="211.429720635682"/>
    <n v="0"/>
    <n v="108097.85246280163"/>
  </r>
  <r>
    <s v="STND-61148"/>
    <s v="The Morton Arboretum"/>
    <s v="The Morton Arboretum - 4100 Illinois Rte 53 - Lisle"/>
    <s v="New Indoor LED Fixtures"/>
    <s v="Indoor Lighting"/>
    <s v="Miscellaneous"/>
    <n v="0"/>
    <n v="7403.0510000000004"/>
    <n v="1.585488"/>
    <x v="0"/>
    <x v="0"/>
    <n v="14.797277300976599"/>
    <s v="Qty / 1,000"/>
    <m/>
    <s v="Private-Lighting"/>
    <s v="lighting"/>
    <n v="3"/>
    <n v="1"/>
    <s v="Lighting"/>
    <n v="0.91633259480590001"/>
    <n v="1.30467645558681"/>
    <n v="6783.6569323104104"/>
    <n v="2.0685488642154102"/>
    <n v="0.71"/>
    <n v="4816.3964219403897"/>
    <n v="1.46866969359294"/>
    <n v="3379"/>
    <n v="1.0900000000000001"/>
    <n v="1.36"/>
    <n v="2.1999999999999999E-2"/>
    <n v="0.57999999999999996"/>
    <n v="20.7161882213673"/>
    <d v="1900-01-13T19:08:05"/>
    <n v="43286"/>
    <n v="2.6223996757294801"/>
    <n v="136.91784634020999"/>
    <n v="0"/>
    <n v="71269.553446883438"/>
  </r>
  <r>
    <s v="STND-61148"/>
    <s v="The Morton Arboretum"/>
    <s v="The Morton Arboretum - 4100 Illinois Rte 53 - Lisle"/>
    <s v="Occupancy Sensors Plus Daylighting Controls"/>
    <s v="Indoor Lighting"/>
    <s v="Miscellaneous"/>
    <n v="0"/>
    <n v="992.84900000000005"/>
    <n v="0.21738199999999999"/>
    <x v="0"/>
    <x v="0"/>
    <n v="8"/>
    <s v="Qty / 1,000"/>
    <m/>
    <s v="Private-Lighting"/>
    <s v="lighting"/>
    <n v="3"/>
    <n v="1"/>
    <s v="Lighting"/>
    <n v="0.91633259480590001"/>
    <n v="1.30467645558681"/>
    <n v="909.77990042044303"/>
    <n v="0.28361317726837099"/>
    <n v="0.71"/>
    <n v="645.94372929851397"/>
    <n v="0.20136535586054399"/>
    <n v="3379"/>
    <n v="1.0900000000000001"/>
    <n v="1.36"/>
    <n v="2.1999999999999999E-2"/>
    <n v="0.57999999999999996"/>
    <n v="20.7161882213673"/>
    <d v="1900-01-13T19:08:05"/>
    <n v="43286"/>
    <n v="0.35955017402176898"/>
    <n v="18.362530100229101"/>
    <n v="0"/>
    <n v="5167.5498343881118"/>
  </r>
  <r>
    <s v="STND-61149"/>
    <s v="PM Mold Company Inc."/>
    <s v="PM Mold Company Inc - 521 Morse Ave - Schaumburg"/>
    <s v="New Indoor LED Fixtures"/>
    <s v="Indoor Lighting"/>
    <s v="Manufacturing"/>
    <n v="0"/>
    <n v="7225.692"/>
    <n v="1.2922419999999999"/>
    <x v="0"/>
    <x v="0"/>
    <n v="10.827197921178"/>
    <s v="Qty / 1,000"/>
    <m/>
    <s v="Private-Lighting"/>
    <s v="lighting"/>
    <n v="3"/>
    <n v="1"/>
    <s v="Lighting"/>
    <n v="0.91633259480590001"/>
    <n v="1.30467645558681"/>
    <n v="6621.1370996282303"/>
    <n v="1.6859577123204099"/>
    <n v="0.71"/>
    <n v="4701.0073407360396"/>
    <n v="1.19702997574749"/>
    <n v="4618"/>
    <n v="1.02"/>
    <n v="1.04"/>
    <n v="1.2E-2"/>
    <n v="0.81"/>
    <n v="15.158077089649201"/>
    <d v="1900-01-09T19:51:10"/>
    <n v="43322"/>
    <n v="2.00137430237465"/>
    <n v="77.895730583861507"/>
    <n v="0"/>
    <n v="50898.736907059763"/>
  </r>
  <r>
    <s v="STND-61149"/>
    <s v="PM Mold Company Inc."/>
    <s v="PM Mold Company Inc - 521 Morse Ave - Schaumburg"/>
    <s v="New Indoor LED Fixtures"/>
    <s v="Indoor Lighting"/>
    <s v="Manufacturing"/>
    <n v="0"/>
    <n v="10725.49"/>
    <n v="1.918145"/>
    <x v="0"/>
    <x v="0"/>
    <n v="10.827197921178"/>
    <s v="Qty / 1,000"/>
    <m/>
    <s v="Private-Lighting"/>
    <s v="lighting"/>
    <n v="3"/>
    <n v="1"/>
    <s v="Lighting"/>
    <n v="0.91633259480590001"/>
    <n v="1.30467645558681"/>
    <n v="9828.1160822647307"/>
    <n v="2.5025586199015599"/>
    <n v="0.71"/>
    <n v="6977.9624184079603"/>
    <n v="1.7768166201301001"/>
    <n v="4618"/>
    <n v="1.02"/>
    <n v="1.04"/>
    <n v="1.2E-2"/>
    <n v="0.81"/>
    <n v="15.158077089649201"/>
    <d v="1900-01-09T19:51:10"/>
    <n v="43322"/>
    <n v="2.9707485991234002"/>
    <n v="115.624895085467"/>
    <n v="0"/>
    <n v="75551.780190644873"/>
  </r>
  <r>
    <s v="STND-61149"/>
    <s v="PM Mold Company Inc."/>
    <s v="PM Mold Company Inc - 521 Morse Ave - Schaumburg"/>
    <s v="New Indoor LED Fixtures"/>
    <s v="Indoor Lighting"/>
    <s v="Manufacturing"/>
    <n v="0"/>
    <n v="1884.144"/>
    <n v="0.33695999999999998"/>
    <x v="0"/>
    <x v="0"/>
    <n v="10.827197921178"/>
    <s v="Qty / 1,000"/>
    <m/>
    <s v="Private-Lighting"/>
    <s v="lighting"/>
    <n v="3"/>
    <n v="1"/>
    <s v="Lighting"/>
    <n v="0.91633259480590001"/>
    <n v="1.30467645558681"/>
    <n v="1726.50256050797"/>
    <n v="0.43962377847452999"/>
    <n v="0.71"/>
    <n v="1225.81681796066"/>
    <n v="0.31213288271691603"/>
    <n v="4618"/>
    <n v="1.02"/>
    <n v="1.04"/>
    <n v="1.2E-2"/>
    <n v="0.81"/>
    <n v="15.158077089649201"/>
    <d v="1900-01-09T19:51:10"/>
    <n v="43322"/>
    <n v="0.52187058223472205"/>
    <n v="20.311794829505502"/>
    <n v="0"/>
    <n v="13272.161303168688"/>
  </r>
  <r>
    <s v="STND-61150"/>
    <s v="Fullers Carwash Bedford Park"/>
    <s v="Fullers Car Wash - 7459 S State Rd - Bedford Park"/>
    <s v="Retrofit of Existing Indoor Fixtures to LED"/>
    <s v="Indoor Lighting"/>
    <s v="Miscellaneous"/>
    <n v="0"/>
    <n v="20713.811000000002"/>
    <n v="4.4362110000000001"/>
    <x v="0"/>
    <x v="0"/>
    <n v="14.797277300976599"/>
    <s v="Qty / 1,000"/>
    <m/>
    <s v="Private-Lighting"/>
    <s v="lighting"/>
    <n v="3"/>
    <n v="1"/>
    <s v="Lighting"/>
    <n v="0.91633259480590001"/>
    <n v="1.30467645558681"/>
    <n v="18980.740181949001"/>
    <n v="5.7878200437152003"/>
    <n v="0.71"/>
    <n v="13476.3255291838"/>
    <n v="4.1093522310377901"/>
    <n v="3379"/>
    <n v="1.0900000000000001"/>
    <n v="1.36"/>
    <n v="2.1999999999999999E-2"/>
    <n v="0.57999999999999996"/>
    <n v="20.7161882213673"/>
    <d v="1900-01-13T19:08:05"/>
    <n v="43329"/>
    <n v="7.3375000554198797"/>
    <n v="383.09750825952102"/>
    <n v="0"/>
    <n v="199412.92585356289"/>
  </r>
  <r>
    <s v="STND-61151"/>
    <s v="Deerfield-Bannockburn Fire Protection District"/>
    <s v="Bannockburn Fire Department #19 - 1935 Half Day Rd - Bannockburn"/>
    <s v="New Indoor LED Fixtures"/>
    <s v="Indoor Lighting"/>
    <s v="Miscellaneous"/>
    <n v="0"/>
    <n v="16850.227999999999"/>
    <n v="3.6087600000000002"/>
    <x v="0"/>
    <x v="1"/>
    <n v="14.797277300976599"/>
    <s v="Qty / 1,000"/>
    <m/>
    <s v="Public-Lighting"/>
    <s v="lighting"/>
    <n v="3"/>
    <n v="1"/>
    <s v="Lighting"/>
    <n v="0.99829244462109001"/>
    <n v="0.987374621353864"/>
    <n v="16821.455302542701"/>
    <n v="3.5631980385569699"/>
    <n v="0.71"/>
    <n v="11943.2332648054"/>
    <n v="2.5298706073754502"/>
    <n v="3379"/>
    <n v="1.0900000000000001"/>
    <n v="1.36"/>
    <n v="2.1999999999999999E-2"/>
    <n v="0.57999999999999996"/>
    <n v="20.7161882213673"/>
    <d v="1900-01-13T19:08:05"/>
    <n v="43267"/>
    <n v="4.5172388926939302"/>
    <n v="339.51561161095498"/>
    <n v="0"/>
    <n v="176727.33448957358"/>
  </r>
  <r>
    <s v="STND-61152"/>
    <s v="Cook County Government"/>
    <s v="Cook County - 69 W Washington - Chicago"/>
    <s v="VSD on HVAC Fan or Pump &lt;= 200 HP"/>
    <s v="Variable Speed Drives"/>
    <s v="Office"/>
    <n v="0"/>
    <n v="26036.791000000001"/>
    <n v="0"/>
    <x v="6"/>
    <x v="1"/>
    <n v="15"/>
    <s v="ΔkWpeak"/>
    <m/>
    <s v="Public-Non-Lighting"/>
    <s v="non_lighting"/>
    <n v="3"/>
    <n v="1"/>
    <s v="Non-Lighting"/>
    <n v="1.01534080484258"/>
    <n v="0.52563350510805795"/>
    <n v="26436.216329457999"/>
    <n v="0"/>
    <n v="0.7"/>
    <n v="18505.351430620602"/>
    <n v="0"/>
    <n v="2885"/>
    <n v="1.165"/>
    <n v="1.3779999999999999"/>
    <n v="2.5499999999999998E-2"/>
    <n v="0.55000000000000004"/>
    <n v="24.263431542460999"/>
    <d v="1900-01-16T07:56:40"/>
    <n v="43432"/>
    <n v="0"/>
    <n v="0"/>
    <n v="0"/>
    <n v="277580.27145930903"/>
  </r>
  <r>
    <s v="STND-61152"/>
    <s v="Cook County Government"/>
    <s v="Cook County - 69 W Washington - Chicago"/>
    <s v="VSD on HVAC Fan or Pump &lt;= 200 HP"/>
    <s v="Variable Speed Drives"/>
    <s v="Office"/>
    <n v="0"/>
    <n v="19148.623"/>
    <n v="4.17957"/>
    <x v="6"/>
    <x v="1"/>
    <n v="15"/>
    <s v="ΔkWpeak"/>
    <m/>
    <s v="Public-Non-Lighting"/>
    <s v="non_lighting"/>
    <n v="3"/>
    <n v="1"/>
    <s v="Non-Lighting"/>
    <n v="1.01534080484258"/>
    <n v="0.52563350510805795"/>
    <n v="19442.3782884471"/>
    <n v="2.1969220289444902"/>
    <n v="0.7"/>
    <n v="13609.664801913001"/>
    <n v="1.53784542026114"/>
    <n v="2885"/>
    <n v="1.165"/>
    <n v="1.3779999999999999"/>
    <n v="2.5499999999999998E-2"/>
    <n v="0.55000000000000004"/>
    <n v="24.263431542460999"/>
    <d v="1900-01-16T07:56:40"/>
    <n v="43432"/>
    <n v="2.1969220289444902"/>
    <n v="0"/>
    <n v="0"/>
    <n v="204144.97202869502"/>
  </r>
  <r>
    <s v="STND-61152"/>
    <s v="Cook County Government"/>
    <s v="Cook County - 69 W Washington - Chicago"/>
    <s v="VSD on HVAC Fan or Pump &lt;= 200 HP"/>
    <s v="Variable Speed Drives"/>
    <s v="Office"/>
    <n v="0"/>
    <n v="26036.791000000001"/>
    <n v="0"/>
    <x v="6"/>
    <x v="1"/>
    <n v="15"/>
    <s v="ΔkWpeak"/>
    <m/>
    <s v="Public-Non-Lighting"/>
    <s v="non_lighting"/>
    <n v="3"/>
    <n v="1"/>
    <s v="Non-Lighting"/>
    <n v="1.01534080484258"/>
    <n v="0.52563350510805795"/>
    <n v="26436.216329457999"/>
    <n v="0"/>
    <n v="0.7"/>
    <n v="18505.351430620602"/>
    <n v="0"/>
    <n v="2885"/>
    <n v="1.165"/>
    <n v="1.3779999999999999"/>
    <n v="2.5499999999999998E-2"/>
    <n v="0.55000000000000004"/>
    <n v="24.263431542460999"/>
    <d v="1900-01-16T07:56:40"/>
    <n v="43432"/>
    <n v="0"/>
    <n v="0"/>
    <n v="0"/>
    <n v="277580.27145930903"/>
  </r>
  <r>
    <s v="STND-61152"/>
    <s v="Cook County Government"/>
    <s v="Cook County - 69 W Washington - Chicago"/>
    <s v="VSD on HVAC Fan or Pump &lt;= 200 HP"/>
    <s v="Variable Speed Drives"/>
    <s v="Office"/>
    <n v="0"/>
    <n v="19148.623"/>
    <n v="4.17957"/>
    <x v="6"/>
    <x v="1"/>
    <n v="15"/>
    <s v="ΔkWpeak"/>
    <m/>
    <s v="Public-Non-Lighting"/>
    <s v="non_lighting"/>
    <n v="3"/>
    <n v="1"/>
    <s v="Non-Lighting"/>
    <n v="1.01534080484258"/>
    <n v="0.52563350510805795"/>
    <n v="19442.3782884471"/>
    <n v="2.1969220289444902"/>
    <n v="0.7"/>
    <n v="13609.664801913001"/>
    <n v="1.53784542026114"/>
    <n v="2885"/>
    <n v="1.165"/>
    <n v="1.3779999999999999"/>
    <n v="2.5499999999999998E-2"/>
    <n v="0.55000000000000004"/>
    <n v="24.263431542460999"/>
    <d v="1900-01-16T07:56:40"/>
    <n v="43432"/>
    <n v="2.1969220289444902"/>
    <n v="0"/>
    <n v="0"/>
    <n v="204144.97202869502"/>
  </r>
  <r>
    <s v="STND-61152"/>
    <s v="Cook County Government"/>
    <s v="Cook County - 69 W Washington - Chicago"/>
    <s v="VSD on HVAC Fan or Pump &lt;= 200 HP"/>
    <s v="Variable Speed Drives"/>
    <s v="Office"/>
    <n v="0"/>
    <n v="13018.396000000001"/>
    <n v="0"/>
    <x v="6"/>
    <x v="1"/>
    <n v="15"/>
    <s v="ΔkWpeak"/>
    <m/>
    <s v="Public-Non-Lighting"/>
    <s v="non_lighting"/>
    <n v="3"/>
    <n v="1"/>
    <s v="Non-Lighting"/>
    <n v="1.01534080484258"/>
    <n v="0.52563350510805795"/>
    <n v="13218.108672399399"/>
    <n v="0"/>
    <n v="0.7"/>
    <n v="9252.6760706795703"/>
    <n v="0"/>
    <n v="2885"/>
    <n v="1.165"/>
    <n v="1.3779999999999999"/>
    <n v="2.5499999999999998E-2"/>
    <n v="0.55000000000000004"/>
    <n v="24.263431542460999"/>
    <d v="1900-01-16T07:56:40"/>
    <n v="43432"/>
    <n v="0"/>
    <n v="0"/>
    <n v="0"/>
    <n v="138790.14106019356"/>
  </r>
  <r>
    <s v="STND-61152"/>
    <s v="Cook County Government"/>
    <s v="Cook County - 69 W Washington - Chicago"/>
    <s v="VSD on HVAC Fan or Pump &lt;= 200 HP"/>
    <s v="Variable Speed Drives"/>
    <s v="Office"/>
    <n v="0"/>
    <n v="9574.3109999999997"/>
    <n v="2.089785"/>
    <x v="6"/>
    <x v="1"/>
    <n v="15"/>
    <s v="ΔkWpeak"/>
    <m/>
    <s v="Public-Non-Lighting"/>
    <s v="non_lighting"/>
    <n v="3"/>
    <n v="1"/>
    <s v="Non-Lighting"/>
    <n v="1.01534080484258"/>
    <n v="0.52563350510805795"/>
    <n v="9721.1886365531409"/>
    <n v="1.09846101447224"/>
    <n v="0.7"/>
    <n v="6804.8320455871999"/>
    <n v="0.76892271013057001"/>
    <n v="2885"/>
    <n v="1.165"/>
    <n v="1.3779999999999999"/>
    <n v="2.5499999999999998E-2"/>
    <n v="0.55000000000000004"/>
    <n v="24.263431542460999"/>
    <d v="1900-01-16T07:56:40"/>
    <n v="43432"/>
    <n v="1.09846101447224"/>
    <n v="0"/>
    <n v="0"/>
    <n v="102072.480683808"/>
  </r>
  <r>
    <s v="STND-61153"/>
    <s v="All-Rite Industries"/>
    <s v="All-Rite Industries - 3613 N Richmond Rd - Johnsburg"/>
    <s v="VSD on Air Compressor &lt;= 150 HP"/>
    <s v="Compressed Air"/>
    <s v="Manufacturing"/>
    <n v="0"/>
    <n v="31212"/>
    <n v="5.01"/>
    <x v="4"/>
    <x v="0"/>
    <n v="10"/>
    <s v="ΔkWpeak / CF"/>
    <n v="0.95"/>
    <s v="Private-Non-Lighting"/>
    <s v="non_lighting"/>
    <n v="3"/>
    <n v="1"/>
    <s v="Non-Lighting"/>
    <n v="0.98952339343681495"/>
    <n v="0.43468415683807998"/>
    <n v="30885.0041559499"/>
    <n v="2.1777676257587801"/>
    <n v="0.7"/>
    <n v="21619.502909164901"/>
    <n v="1.52443733803115"/>
    <n v="4618"/>
    <n v="1.02"/>
    <n v="1.04"/>
    <n v="1.2E-2"/>
    <n v="0.81"/>
    <n v="15.158077089649201"/>
    <d v="1900-01-09T19:51:10"/>
    <n v="43386"/>
    <n v="2.2923869744829299"/>
    <n v="0"/>
    <n v="0"/>
    <n v="216195.02909164902"/>
  </r>
  <r>
    <s v="STND-61154"/>
    <s v="ATS Sortimat USA, LLC"/>
    <s v="Sortimat Technology Inc - 5655 Meadow Brook Ind Ct - Rolling Meadows"/>
    <s v="New Indoor LED Fixtures"/>
    <s v="Indoor Lighting"/>
    <s v="Manufacturing"/>
    <n v="0"/>
    <n v="65596.472999999998"/>
    <n v="11.731261999999999"/>
    <x v="0"/>
    <x v="0"/>
    <n v="10.827197921178"/>
    <s v="Qty / 1,000"/>
    <m/>
    <s v="Private-Lighting"/>
    <s v="lighting"/>
    <n v="2"/>
    <n v="1"/>
    <s v="Lighting"/>
    <n v="0.97902139861649395"/>
    <n v="0.93591656730105399"/>
    <n v="64220.350740768998"/>
    <n v="10.979482461149299"/>
    <n v="0.71"/>
    <n v="45596.449025946"/>
    <n v="7.7954325474159996"/>
    <n v="4618"/>
    <n v="1.02"/>
    <n v="1.04"/>
    <n v="1.2E-2"/>
    <n v="0.81"/>
    <n v="15.158077089649201"/>
    <d v="1900-01-09T19:51:10"/>
    <n v="43338"/>
    <n v="13.0335736718296"/>
    <n v="755.53353812669502"/>
    <n v="0"/>
    <n v="493681.77810682118"/>
  </r>
  <r>
    <s v="STND-61154"/>
    <s v="ATS Sortimat USA, LLC"/>
    <s v="Sortimat Technology Inc - 5655 Meadow Brook Ind Ct - Rolling Meadows"/>
    <s v="Occupancy Sensors"/>
    <s v="Indoor Lighting"/>
    <s v="Manufacturing"/>
    <n v="0"/>
    <n v="4847.5259999999998"/>
    <n v="2.9432830000000001"/>
    <x v="0"/>
    <x v="0"/>
    <n v="8"/>
    <s v="Qty / 1,000"/>
    <m/>
    <s v="Private-Lighting"/>
    <s v="lighting"/>
    <n v="2"/>
    <n v="1"/>
    <s v="Lighting"/>
    <n v="0.97902139861649395"/>
    <n v="0.93591656730105399"/>
    <n v="4745.8316843498196"/>
    <n v="2.7546673219555502"/>
    <n v="0.71"/>
    <n v="3369.5404958883701"/>
    <n v="1.9558137985884401"/>
    <n v="4618"/>
    <n v="1.02"/>
    <n v="1.04"/>
    <n v="1.2E-2"/>
    <n v="0.81"/>
    <n v="15.158077089649201"/>
    <d v="1900-01-09T19:51:10"/>
    <n v="43338"/>
    <n v="4.0132099678839603"/>
    <n v="55.8333139335273"/>
    <n v="0"/>
    <n v="26956.32396710696"/>
  </r>
  <r>
    <s v="STND-61154"/>
    <s v="ATS Sortimat USA, LLC"/>
    <s v="Sortimat Technology Inc - 5655 Meadow Brook Ind Ct - Rolling Meadows"/>
    <s v="Retrofit of Existing Indoor Fixtures to LED"/>
    <s v="Indoor Lighting"/>
    <s v="Manufacturing"/>
    <n v="0"/>
    <n v="2769.692"/>
    <n v="0.49533100000000002"/>
    <x v="0"/>
    <x v="0"/>
    <n v="10.827197921178"/>
    <s v="Qty / 1,000"/>
    <m/>
    <s v="Private-Lighting"/>
    <s v="lighting"/>
    <n v="2"/>
    <n v="1"/>
    <s v="Lighting"/>
    <n v="0.97902139861649395"/>
    <n v="0.93591656730105399"/>
    <n v="2711.5877355769098"/>
    <n v="0.46358848919779799"/>
    <n v="0.71"/>
    <n v="1925.2272922596101"/>
    <n v="0.32914782733043702"/>
    <n v="4618"/>
    <n v="1.02"/>
    <n v="1.04"/>
    <n v="1.2E-2"/>
    <n v="0.81"/>
    <n v="15.158077089649201"/>
    <d v="1900-01-09T19:51:10"/>
    <n v="43338"/>
    <n v="0.55031871937060595"/>
    <n v="31.901032183257801"/>
    <n v="0"/>
    <n v="20844.816936548399"/>
  </r>
  <r>
    <s v="STND-61154"/>
    <s v="ATS Sortimat USA, LLC"/>
    <s v="Sortimat Technology Inc - 5655 Meadow Brook Ind Ct - Rolling Meadows"/>
    <s v="Retrofit of Existing Indoor Fixtures to LED"/>
    <s v="Indoor Lighting"/>
    <s v="Manufacturing"/>
    <n v="0"/>
    <n v="9693.9210000000003"/>
    <n v="1.7336590000000001"/>
    <x v="0"/>
    <x v="0"/>
    <n v="10.827197921178"/>
    <s v="Qty / 1,000"/>
    <m/>
    <s v="Private-Lighting"/>
    <s v="lighting"/>
    <n v="2"/>
    <n v="1"/>
    <s v="Lighting"/>
    <n v="0.97902139861649395"/>
    <n v="0.93591656730105399"/>
    <n v="9490.5560954977991"/>
    <n v="1.62256018015058"/>
    <n v="0.71"/>
    <n v="6738.2948278034401"/>
    <n v="1.1520177279069099"/>
    <n v="4618"/>
    <n v="1.02"/>
    <n v="1.04"/>
    <n v="1.2E-2"/>
    <n v="0.81"/>
    <n v="15.158077089649201"/>
    <d v="1900-01-09T19:51:10"/>
    <n v="43338"/>
    <n v="1.9261160733031499"/>
    <n v="111.65360112350299"/>
    <n v="0"/>
    <n v="72956.851751877868"/>
  </r>
  <r>
    <s v="STND-61154"/>
    <s v="ATS Sortimat USA, LLC"/>
    <s v="Sortimat Technology Inc - 5655 Meadow Brook Ind Ct - Rolling Meadows"/>
    <s v="Retrofit of Existing Indoor Fixtures to LED"/>
    <s v="Indoor Lighting"/>
    <s v="Manufacturing"/>
    <n v="0"/>
    <n v="3857.7849999999999"/>
    <n v="0.68992600000000004"/>
    <x v="0"/>
    <x v="0"/>
    <n v="10.827197921178"/>
    <s v="Qty / 1,000"/>
    <m/>
    <s v="Private-Lighting"/>
    <s v="lighting"/>
    <n v="2"/>
    <n v="1"/>
    <s v="Lighting"/>
    <n v="0.97902139861649395"/>
    <n v="0.93591656730105399"/>
    <n v="3776.8540662617302"/>
    <n v="0.64571317361174696"/>
    <n v="0.71"/>
    <n v="2681.5663870458302"/>
    <n v="0.45845635326433998"/>
    <n v="4618"/>
    <n v="1.02"/>
    <n v="1.04"/>
    <n v="1.2E-2"/>
    <n v="0.81"/>
    <n v="15.158077089649201"/>
    <d v="1900-01-09T19:51:10"/>
    <n v="43338"/>
    <n v="0.76651611302439104"/>
    <n v="44.433577250138001"/>
    <n v="0"/>
    <n v="29033.850011323411"/>
  </r>
  <r>
    <s v="STND-61154"/>
    <s v="ATS Sortimat USA, LLC"/>
    <s v="Sortimat Technology Inc - 5655 Meadow Brook Ind Ct - Rolling Meadows"/>
    <s v="Retrofit of Existing Indoor Fixtures to LED"/>
    <s v="Indoor Lighting"/>
    <s v="Manufacturing"/>
    <n v="0"/>
    <n v="22101.008999999998"/>
    <n v="3.9525410000000001"/>
    <x v="0"/>
    <x v="0"/>
    <n v="10.827197921178"/>
    <s v="Qty / 1,000"/>
    <m/>
    <s v="Private-Lighting"/>
    <s v="lighting"/>
    <n v="2"/>
    <n v="1"/>
    <s v="Lighting"/>
    <n v="0.97902139861649395"/>
    <n v="0.93591656730105399"/>
    <n v="21637.360742015699"/>
    <n v="3.69924860483667"/>
    <n v="0.71"/>
    <n v="15362.526126831201"/>
    <n v="2.62646650943404"/>
    <n v="4618"/>
    <n v="1.02"/>
    <n v="1.04"/>
    <n v="1.2E-2"/>
    <n v="0.81"/>
    <n v="15.158077089649201"/>
    <d v="1900-01-09T19:51:10"/>
    <n v="43338"/>
    <n v="4.3913207559789598"/>
    <n v="254.55718520018499"/>
    <n v="0"/>
    <n v="166333.11094446949"/>
  </r>
  <r>
    <s v="STND-61154"/>
    <s v="ATS Sortimat USA, LLC"/>
    <s v="Sortimat Technology Inc - 5655 Meadow Brook Ind Ct - Rolling Meadows"/>
    <s v="Retrofit of Existing Indoor Fixtures to LED"/>
    <s v="Indoor Lighting"/>
    <s v="Manufacturing"/>
    <n v="0"/>
    <n v="254.35900000000001"/>
    <n v="4.5490000000000003E-2"/>
    <x v="0"/>
    <x v="0"/>
    <n v="10.827197921178"/>
    <s v="Qty / 1,000"/>
    <m/>
    <s v="Private-Lighting"/>
    <s v="lighting"/>
    <n v="2"/>
    <n v="1"/>
    <s v="Lighting"/>
    <n v="0.97902139861649395"/>
    <n v="0.93591656730105399"/>
    <n v="249.02290393069299"/>
    <n v="4.2574844646524897E-2"/>
    <n v="0.71"/>
    <n v="176.80626179079201"/>
    <n v="3.0228139699032701E-2"/>
    <n v="4618"/>
    <n v="1.02"/>
    <n v="1.04"/>
    <n v="1.2E-2"/>
    <n v="0.81"/>
    <n v="15.158077089649201"/>
    <d v="1900-01-09T19:51:10"/>
    <n v="43338"/>
    <n v="5.05399390390847E-2"/>
    <n v="2.9296812227140299"/>
    <n v="0"/>
    <n v="1914.3163901125165"/>
  </r>
  <r>
    <s v="STND-61154"/>
    <s v="ATS Sortimat USA, LLC"/>
    <s v="Sortimat Technology Inc - 5655 Meadow Brook Ind Ct - Rolling Meadows"/>
    <s v="Retrofit of Existing Indoor Fixtures to LED"/>
    <s v="Indoor Lighting"/>
    <s v="Manufacturing"/>
    <n v="0"/>
    <n v="9420.7199999999993"/>
    <n v="1.6848000000000001"/>
    <x v="0"/>
    <x v="0"/>
    <n v="10.827197921178"/>
    <s v="Qty / 1,000"/>
    <m/>
    <s v="Private-Lighting"/>
    <s v="lighting"/>
    <n v="2"/>
    <n v="1"/>
    <s v="Lighting"/>
    <n v="0.97902139861649395"/>
    <n v="0.93591656730105399"/>
    <n v="9223.08647037437"/>
    <n v="1.57683223258882"/>
    <n v="0.71"/>
    <n v="6548.3913939657996"/>
    <n v="1.11955088513806"/>
    <n v="4618"/>
    <n v="1.02"/>
    <n v="1.04"/>
    <n v="1.2E-2"/>
    <n v="0.81"/>
    <n v="15.158077089649201"/>
    <d v="1900-01-09T19:51:10"/>
    <n v="43338"/>
    <n v="1.87183313460211"/>
    <n v="108.506899651463"/>
    <n v="0"/>
    <n v="70900.729687806408"/>
  </r>
  <r>
    <s v="STND-61154"/>
    <s v="ATS Sortimat USA, LLC"/>
    <s v="Sortimat Technology Inc - 5655 Meadow Brook Ind Ct - Rolling Meadows"/>
    <s v="Retrofit of Existing Indoor Fixtures to LED"/>
    <s v="Indoor Lighting"/>
    <s v="Manufacturing"/>
    <n v="0"/>
    <n v="1526.1569999999999"/>
    <n v="0.27293800000000001"/>
    <x v="0"/>
    <x v="0"/>
    <n v="10.827197921178"/>
    <s v="Qty / 1,000"/>
    <m/>
    <s v="Private-Lighting"/>
    <s v="lighting"/>
    <n v="2"/>
    <n v="1"/>
    <s v="Lighting"/>
    <n v="0.97902139861649395"/>
    <n v="0.93591656730105399"/>
    <n v="1494.14036064835"/>
    <n v="0.25544719604601501"/>
    <n v="0.71"/>
    <n v="1060.8396560603301"/>
    <n v="0.181367509192671"/>
    <n v="4618"/>
    <n v="1.02"/>
    <n v="1.04"/>
    <n v="1.2E-2"/>
    <n v="0.81"/>
    <n v="15.158077089649201"/>
    <d v="1900-01-09T19:51:10"/>
    <n v="43338"/>
    <n v="0.30323741221036898"/>
    <n v="17.578121889980601"/>
    <n v="0"/>
    <n v="11485.920918799589"/>
  </r>
  <r>
    <s v="STND-61154"/>
    <s v="ATS Sortimat USA, LLC"/>
    <s v="Sortimat Technology Inc - 5655 Meadow Brook Ind Ct - Rolling Meadows"/>
    <s v="Retrofit of Existing Indoor Fixtures to LED"/>
    <s v="Indoor Lighting"/>
    <s v="Manufacturing"/>
    <n v="0"/>
    <n v="1808.778"/>
    <n v="0.32348199999999999"/>
    <x v="0"/>
    <x v="0"/>
    <n v="10.827197921178"/>
    <s v="Qty / 1,000"/>
    <m/>
    <s v="Private-Lighting"/>
    <s v="lighting"/>
    <n v="2"/>
    <n v="1"/>
    <s v="Lighting"/>
    <n v="0.97902139861649395"/>
    <n v="0.93591656730105399"/>
    <n v="1770.8323673467401"/>
    <n v="0.30275216302367902"/>
    <n v="0.71"/>
    <n v="1257.2909808161901"/>
    <n v="0.21495403574681199"/>
    <n v="4618"/>
    <n v="1.02"/>
    <n v="1.04"/>
    <n v="1.2E-2"/>
    <n v="0.81"/>
    <n v="15.158077089649201"/>
    <d v="1900-01-09T19:51:10"/>
    <n v="43338"/>
    <n v="0.35939240624843199"/>
    <n v="20.833321968785199"/>
    <n v="0"/>
    <n v="13612.938293808902"/>
  </r>
  <r>
    <s v="STND-61155"/>
    <s v="First Evangelical Covenant Church"/>
    <s v="First Evangelical Covenant Church - 316 Wood Rd - Rockford"/>
    <s v="Outdoor &amp; Garage - LED Fixtures"/>
    <s v="Outdoor &amp; Garage Lighting"/>
    <s v="Exterior"/>
    <n v="0"/>
    <n v="15179.688"/>
    <n v="0"/>
    <x v="0"/>
    <x v="0"/>
    <n v="10.1978380583316"/>
    <s v="Qty / 1,000"/>
    <m/>
    <s v="Private-Lighting"/>
    <s v="lighting"/>
    <n v="3"/>
    <n v="1"/>
    <s v="Lighting"/>
    <n v="0.91633259480590001"/>
    <n v="1.30467645558681"/>
    <n v="13909.642893384"/>
    <n v="0"/>
    <n v="0.71"/>
    <n v="9875.8464543026294"/>
    <n v="0"/>
    <n v="4903"/>
    <n v="1"/>
    <n v="1"/>
    <n v="0"/>
    <n v="0"/>
    <n v="14.276973281664301"/>
    <d v="1900-01-09T04:44:53"/>
    <n v="43329"/>
    <n v="0"/>
    <n v="0"/>
    <n v="0"/>
    <n v="100712.28282992654"/>
  </r>
  <r>
    <s v="STND-61156"/>
    <s v="River Trails School District 26"/>
    <s v="River Trails District 26 - 1211 N Wheeling Rd - Mount Prospect"/>
    <s v="New Indoor LED Fixtures"/>
    <s v="Indoor Lighting"/>
    <s v="K-12 School"/>
    <n v="0"/>
    <n v="1087.454"/>
    <n v="0.29652499999999998"/>
    <x v="0"/>
    <x v="1"/>
    <n v="15"/>
    <s v="Qty / 1,000"/>
    <m/>
    <s v="Public-Lighting"/>
    <s v="lighting"/>
    <n v="3"/>
    <n v="1"/>
    <s v="Lighting"/>
    <n v="0.99829244462109001"/>
    <n v="0.987374621353864"/>
    <n v="1085.5971120729801"/>
    <n v="0.292781259596955"/>
    <n v="0.71"/>
    <n v="770.77394957181798"/>
    <n v="0.20787469431383801"/>
    <n v="2979"/>
    <n v="1.17333333333333"/>
    <n v="1.323"/>
    <n v="2.1333333333333301E-2"/>
    <n v="0.72"/>
    <n v="23.497818059751602"/>
    <d v="1900-01-15T18:49:11"/>
    <n v="43267"/>
    <n v="0.307362538419579"/>
    <n v="19.7381293104179"/>
    <n v="0"/>
    <n v="11561.60924357727"/>
  </r>
  <r>
    <s v="STND-61158"/>
    <s v="Lake Forest College"/>
    <s v="Lake Forest College - 555 N Sheridan Rd - Lake Forest"/>
    <s v="New Indoor LED Fixtures"/>
    <s v="Indoor Lighting"/>
    <s v="College/University"/>
    <n v="0"/>
    <n v="141522.476"/>
    <n v="34.437778000000002"/>
    <x v="0"/>
    <x v="0"/>
    <n v="14.727540500736399"/>
    <s v="Qty / 1,000"/>
    <m/>
    <s v="Private-Lighting"/>
    <s v="lighting"/>
    <n v="2"/>
    <n v="1"/>
    <s v="Lighting"/>
    <n v="0.97902139861649395"/>
    <n v="0.93591656730105399"/>
    <n v="138553.532389189"/>
    <n v="32.230886971235698"/>
    <n v="0.71"/>
    <n v="98373.007996324304"/>
    <n v="22.883929749577401"/>
    <n v="3395"/>
    <n v="1.06"/>
    <n v="1.39"/>
    <n v="0.02"/>
    <n v="0.63"/>
    <n v="20.618556701030901"/>
    <d v="1900-01-13T17:27:39"/>
    <n v="43299"/>
    <n v="36.805854711928497"/>
    <n v="2614.21759224885"/>
    <n v="0"/>
    <n v="1448792.4594451319"/>
  </r>
  <r>
    <s v="STND-61158"/>
    <s v="Lake Forest College"/>
    <s v="Lake Forest College - 555 N Sheridan Rd - Lake Forest"/>
    <s v="Occupancy Sensors Plus Daylighting Controls"/>
    <s v="Indoor Lighting"/>
    <s v="College/University"/>
    <n v="0"/>
    <n v="21805.564999999999"/>
    <n v="4.994059"/>
    <x v="0"/>
    <x v="0"/>
    <n v="8"/>
    <s v="Qty / 1,000"/>
    <m/>
    <s v="Private-Lighting"/>
    <s v="lighting"/>
    <n v="2"/>
    <n v="1"/>
    <s v="Lighting"/>
    <n v="0.97902139861649395"/>
    <n v="0.93591656730105399"/>
    <n v="21348.114743922899"/>
    <n v="4.6740225561789304"/>
    <n v="0.71"/>
    <n v="15157.161468185201"/>
    <n v="3.3185560148870401"/>
    <n v="3395"/>
    <n v="1.06"/>
    <n v="1.39"/>
    <n v="0.02"/>
    <n v="0.63"/>
    <n v="20.618556701030901"/>
    <d v="1900-01-13T17:27:39"/>
    <n v="43299"/>
    <n v="5.3374700881339896"/>
    <n v="402.79461780986497"/>
    <n v="0"/>
    <n v="121257.29174548161"/>
  </r>
  <r>
    <s v="STND-61159"/>
    <s v="Cintas Corporation No. 2"/>
    <s v="Cintas Corp - 5100 26th Ave - Rockford"/>
    <s v="Outdoor &amp; Garage - LED Fixtures"/>
    <s v="Outdoor &amp; Garage Lighting"/>
    <s v="Exterior"/>
    <n v="0"/>
    <n v="1353.2280000000001"/>
    <n v="0"/>
    <x v="0"/>
    <x v="0"/>
    <n v="10.1978380583316"/>
    <s v="Qty / 1,000"/>
    <m/>
    <s v="Private-Lighting"/>
    <s v="lighting"/>
    <n v="3"/>
    <n v="1"/>
    <s v="Lighting"/>
    <n v="0.91633259480590001"/>
    <n v="1.30467645558681"/>
    <n v="1240.006924604"/>
    <n v="0"/>
    <n v="0.71"/>
    <n v="880.40491646883902"/>
    <n v="0"/>
    <n v="4903"/>
    <n v="1"/>
    <n v="1"/>
    <n v="0"/>
    <n v="0"/>
    <n v="14.276973281664301"/>
    <d v="1900-01-09T04:44:53"/>
    <n v="43336"/>
    <n v="0"/>
    <n v="0"/>
    <n v="0"/>
    <n v="8978.2267639081801"/>
  </r>
  <r>
    <s v="STND-61159"/>
    <s v="Cintas Corporation No. 2"/>
    <s v="Cintas Corp - 5100 26th Ave - Rockford"/>
    <s v="Outdoor &amp; Garage - LED Fixtures"/>
    <s v="Outdoor &amp; Garage Lighting"/>
    <s v="Exterior"/>
    <n v="0"/>
    <n v="2176.9319999999998"/>
    <n v="0"/>
    <x v="0"/>
    <x v="0"/>
    <n v="10.1978380583316"/>
    <s v="Qty / 1,000"/>
    <m/>
    <s v="Private-Lighting"/>
    <s v="lighting"/>
    <n v="3"/>
    <n v="1"/>
    <s v="Lighting"/>
    <n v="0.91633259480590001"/>
    <n v="1.30467645558681"/>
    <n v="1994.7937482760001"/>
    <n v="0"/>
    <n v="0.71"/>
    <n v="1416.30356127596"/>
    <n v="0"/>
    <n v="4903"/>
    <n v="1"/>
    <n v="1"/>
    <n v="0"/>
    <n v="0"/>
    <n v="14.276973281664301"/>
    <d v="1900-01-09T04:44:53"/>
    <n v="43336"/>
    <n v="0"/>
    <n v="0"/>
    <n v="0"/>
    <n v="14443.234359330565"/>
  </r>
  <r>
    <s v="STND-61159"/>
    <s v="Cintas Corporation No. 2"/>
    <s v="Cintas Corp - 5100 26th Ave - Rockford"/>
    <s v="Outdoor &amp; Garage - LED Fixtures"/>
    <s v="Outdoor &amp; Garage Lighting"/>
    <s v="Exterior"/>
    <n v="0"/>
    <n v="1843.528"/>
    <n v="0"/>
    <x v="0"/>
    <x v="0"/>
    <n v="10.1978380583316"/>
    <s v="Qty / 1,000"/>
    <m/>
    <s v="Private-Lighting"/>
    <s v="lighting"/>
    <n v="3"/>
    <n v="1"/>
    <s v="Lighting"/>
    <n v="0.91633259480590001"/>
    <n v="1.30467645558681"/>
    <n v="1689.28479583733"/>
    <n v="0"/>
    <n v="0.71"/>
    <n v="1199.3922050445001"/>
    <n v="0"/>
    <n v="4903"/>
    <n v="1"/>
    <n v="1"/>
    <n v="0"/>
    <n v="0"/>
    <n v="14.276973281664301"/>
    <d v="1900-01-09T04:44:53"/>
    <n v="43336"/>
    <n v="0"/>
    <n v="0"/>
    <n v="0"/>
    <n v="12231.20747546906"/>
  </r>
  <r>
    <s v="STND-61159"/>
    <s v="Cintas Corporation No. 2"/>
    <s v="Cintas Corp - 5100 26th Ave - Rockford"/>
    <s v="Outdoor &amp; Garage - LED Fixtures"/>
    <s v="Outdoor &amp; Garage Lighting"/>
    <s v="Exterior"/>
    <n v="0"/>
    <n v="10369.844999999999"/>
    <n v="0"/>
    <x v="0"/>
    <x v="0"/>
    <n v="10.1978380583316"/>
    <s v="Qty / 1,000"/>
    <m/>
    <s v="Private-Lighting"/>
    <s v="lighting"/>
    <n v="3"/>
    <n v="1"/>
    <s v="Lighting"/>
    <n v="0.91633259480590001"/>
    <n v="1.30467645558681"/>
    <n v="9502.2269765849906"/>
    <n v="0"/>
    <n v="0.71"/>
    <n v="6746.5811533753404"/>
    <n v="0"/>
    <n v="4903"/>
    <n v="1"/>
    <n v="1"/>
    <n v="0"/>
    <n v="0"/>
    <n v="14.276973281664301"/>
    <d v="1900-01-09T04:44:53"/>
    <n v="43336"/>
    <n v="0"/>
    <n v="0"/>
    <n v="0"/>
    <n v="68800.542049513751"/>
  </r>
  <r>
    <s v="STND-61159"/>
    <s v="Cintas Corporation No. 2"/>
    <s v="Cintas Corp - 5100 26th Ave - Rockford"/>
    <s v="Outdoor &amp; Garage - LED Fixtures"/>
    <s v="Outdoor &amp; Garage Lighting"/>
    <s v="Exterior"/>
    <n v="0"/>
    <n v="5001.0600000000004"/>
    <n v="0"/>
    <x v="0"/>
    <x v="0"/>
    <n v="10.1978380583316"/>
    <s v="Qty / 1,000"/>
    <m/>
    <s v="Private-Lighting"/>
    <s v="lighting"/>
    <n v="3"/>
    <n v="1"/>
    <s v="Lighting"/>
    <n v="0.91633259480590001"/>
    <n v="1.30467645558681"/>
    <n v="4582.6342865799897"/>
    <n v="0"/>
    <n v="0.71"/>
    <n v="3253.6703434718002"/>
    <n v="0"/>
    <n v="4903"/>
    <n v="1"/>
    <n v="1"/>
    <n v="0"/>
    <n v="0"/>
    <n v="14.276973281664301"/>
    <d v="1900-01-09T04:44:53"/>
    <n v="43336"/>
    <n v="0"/>
    <n v="0"/>
    <n v="0"/>
    <n v="33180.403257921571"/>
  </r>
  <r>
    <s v="STND-61159"/>
    <s v="Cintas Corporation No. 2"/>
    <s v="Cintas Corp - 5100 26th Ave - Rockford"/>
    <s v="Outdoor &amp; Garage - LED Fixtures"/>
    <s v="Outdoor &amp; Garage Lighting"/>
    <s v="Exterior"/>
    <n v="0"/>
    <n v="6177.78"/>
    <n v="0"/>
    <x v="0"/>
    <x v="0"/>
    <n v="10.1978380583316"/>
    <s v="Qty / 1,000"/>
    <m/>
    <s v="Private-Lighting"/>
    <s v="lighting"/>
    <n v="3"/>
    <n v="1"/>
    <s v="Lighting"/>
    <n v="0.91633259480590001"/>
    <n v="1.30467645558681"/>
    <n v="5660.9011775399904"/>
    <n v="0"/>
    <n v="0.71"/>
    <n v="4019.2398360533898"/>
    <n v="0"/>
    <n v="4903"/>
    <n v="1"/>
    <n v="1"/>
    <n v="0"/>
    <n v="0"/>
    <n v="14.276973281664301"/>
    <d v="1900-01-09T04:44:53"/>
    <n v="43336"/>
    <n v="0"/>
    <n v="0"/>
    <n v="0"/>
    <n v="40987.556965667718"/>
  </r>
  <r>
    <s v="STND-61159"/>
    <s v="Cintas Corporation No. 2"/>
    <s v="Cintas Corp - 5100 26th Ave - Rockford"/>
    <s v="Outdoor &amp; Garage - LED Fixtures"/>
    <s v="Outdoor &amp; Garage Lighting"/>
    <s v="Exterior"/>
    <n v="0"/>
    <n v="9193.125"/>
    <n v="0"/>
    <x v="0"/>
    <x v="0"/>
    <n v="10.1978380583316"/>
    <s v="Qty / 1,000"/>
    <m/>
    <s v="Private-Lighting"/>
    <s v="lighting"/>
    <n v="3"/>
    <n v="1"/>
    <s v="Lighting"/>
    <n v="0.91633259480590001"/>
    <n v="1.30467645558681"/>
    <n v="8423.9600856249908"/>
    <n v="0"/>
    <n v="0.71"/>
    <n v="5981.0116607937398"/>
    <n v="0"/>
    <n v="4903"/>
    <n v="1"/>
    <n v="1"/>
    <n v="0"/>
    <n v="0"/>
    <n v="14.276973281664301"/>
    <d v="1900-01-09T04:44:53"/>
    <n v="43336"/>
    <n v="0"/>
    <n v="0"/>
    <n v="0"/>
    <n v="60993.388341767488"/>
  </r>
  <r>
    <s v="STND-61159"/>
    <s v="Cintas Corporation No. 2"/>
    <s v="Cintas Corp - 5100 26th Ave - Rockford"/>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336"/>
    <n v="0"/>
    <n v="0"/>
    <n v="0"/>
    <n v="19843.182340521656"/>
  </r>
  <r>
    <s v="STND-61160"/>
    <s v="CONGREGATION BETH SHALOM"/>
    <s v="CONGREGATION BETH SHALOM - 3433 WALTERS AVE - NORTH BROOK"/>
    <s v="New Indoor LED Fixtures"/>
    <s v="Indoor Lighting"/>
    <s v="Miscellaneous"/>
    <n v="0"/>
    <n v="13723.268"/>
    <n v="2.9390689999999999"/>
    <x v="0"/>
    <x v="0"/>
    <n v="14.797277300976599"/>
    <s v="Qty / 1,000"/>
    <m/>
    <s v="Private-Lighting"/>
    <s v="lighting"/>
    <n v="3"/>
    <n v="1"/>
    <s v="Lighting"/>
    <n v="0.91633259480590001"/>
    <n v="1.30467645558681"/>
    <n v="12575.0777756568"/>
    <n v="3.8345341256450598"/>
    <n v="0.71"/>
    <n v="8928.3052207163091"/>
    <n v="2.7225192292079901"/>
    <n v="3379"/>
    <n v="1.0900000000000001"/>
    <n v="1.36"/>
    <n v="2.1999999999999999E-2"/>
    <n v="0.57999999999999996"/>
    <n v="20.7161882213673"/>
    <d v="1900-01-13T19:08:05"/>
    <n v="43345"/>
    <n v="4.8612248043167599"/>
    <n v="253.80890923343901"/>
    <n v="0"/>
    <n v="132114.6081786963"/>
  </r>
  <r>
    <s v="STND-61160"/>
    <s v="CONGREGATION BETH SHALOM"/>
    <s v="CONGREGATION BETH SHALOM - 3433 WALTERS AVE - NORTH BROOK"/>
    <s v="New Indoor LED Fixtures"/>
    <s v="Indoor Lighting"/>
    <s v="Miscellaneous"/>
    <n v="0"/>
    <n v="287.28300000000002"/>
    <n v="6.1525999999999997E-2"/>
    <x v="0"/>
    <x v="0"/>
    <n v="14.797277300976599"/>
    <s v="Qty / 1,000"/>
    <m/>
    <s v="Private-Lighting"/>
    <s v="lighting"/>
    <n v="3"/>
    <n v="1"/>
    <s v="Lighting"/>
    <n v="0.91633259480590001"/>
    <n v="1.30467645558681"/>
    <n v="263.24677683362302"/>
    <n v="8.0271523606433803E-2"/>
    <n v="0.71"/>
    <n v="186.90521155187301"/>
    <n v="5.6992781760567997E-2"/>
    <n v="3379"/>
    <n v="1.0900000000000001"/>
    <n v="1.36"/>
    <n v="2.1999999999999999E-2"/>
    <n v="0.57999999999999996"/>
    <n v="20.7161882213673"/>
    <d v="1900-01-13T19:08:05"/>
    <n v="43345"/>
    <n v="0.10176410193513399"/>
    <n v="5.3132376975593703"/>
    <n v="0"/>
    <n v="2765.68824433076"/>
  </r>
  <r>
    <s v="STND-61162"/>
    <s v="The Ambassador Condominium Homeowners Association"/>
    <s v="The Ambassador Condominium Homeowners Association - 1300 N State Parkway - Chicago"/>
    <s v="Outdoor &amp; Garage - LED Fixtures"/>
    <s v="Outdoor &amp; Garage Lighting"/>
    <s v="Exterior"/>
    <n v="0"/>
    <n v="3750.7950000000001"/>
    <n v="0"/>
    <x v="0"/>
    <x v="0"/>
    <n v="10.1978380583316"/>
    <s v="Qty / 1,000"/>
    <m/>
    <s v="Private-Lighting"/>
    <s v="lighting"/>
    <n v="3"/>
    <n v="1"/>
    <s v="Lighting"/>
    <n v="0.91633259480590001"/>
    <n v="1.30467645558681"/>
    <n v="3436.9757149349898"/>
    <n v="0"/>
    <n v="0.71"/>
    <n v="2440.2527576038501"/>
    <n v="0"/>
    <n v="4903"/>
    <n v="1"/>
    <n v="1"/>
    <n v="0"/>
    <n v="0"/>
    <n v="14.276973281664301"/>
    <d v="1900-01-09T04:44:53"/>
    <n v="43349"/>
    <n v="0"/>
    <n v="0"/>
    <n v="0"/>
    <n v="24885.302443441178"/>
  </r>
  <r>
    <s v="STND-61163"/>
    <s v="MCDONALD'S CORPORATION"/>
    <s v="McDonald's Corporation - 2609 S Kedzie - Chicago"/>
    <s v="Outdoor &amp; Garage - LED Fixtures"/>
    <s v="Outdoor &amp; Garage Lighting"/>
    <s v="Exterior"/>
    <n v="0"/>
    <n v="9438.2749999999996"/>
    <n v="0"/>
    <x v="0"/>
    <x v="0"/>
    <n v="10.1978380583316"/>
    <s v="Qty / 1,000"/>
    <m/>
    <s v="Private-Lighting"/>
    <s v="lighting"/>
    <n v="3"/>
    <n v="1"/>
    <s v="Lighting"/>
    <n v="0.91633259480590001"/>
    <n v="1.30467645558681"/>
    <n v="8648.5990212416491"/>
    <n v="0"/>
    <n v="0.71"/>
    <n v="6140.5053050815704"/>
    <n v="0"/>
    <n v="4903"/>
    <n v="1"/>
    <n v="1"/>
    <n v="0"/>
    <n v="0"/>
    <n v="14.276973281664301"/>
    <d v="1900-01-09T04:44:53"/>
    <n v="43264"/>
    <n v="0"/>
    <n v="0"/>
    <n v="0"/>
    <n v="62619.878697547931"/>
  </r>
  <r>
    <s v="STND-61164"/>
    <s v="Joliet Township High School District 204"/>
    <s v="Joliet Township High School District 204 - 201 Jefferson St - Joliet"/>
    <s v="New Indoor LED Fixtures"/>
    <s v="Indoor Lighting"/>
    <s v="Office"/>
    <n v="0"/>
    <n v="30622.081999999999"/>
    <n v="6.8856479999999998"/>
    <x v="0"/>
    <x v="1"/>
    <n v="15"/>
    <s v="Qty / 1,000"/>
    <m/>
    <s v="Public-Lighting"/>
    <s v="lighting"/>
    <n v="3"/>
    <n v="1"/>
    <s v="Lighting"/>
    <n v="0.99829244462109001"/>
    <n v="0.987374621353864"/>
    <n v="30569.793099167498"/>
    <n v="6.7987140867759903"/>
    <n v="0.71"/>
    <n v="21704.553100408899"/>
    <n v="4.8270870016109502"/>
    <n v="2885"/>
    <n v="1.165"/>
    <n v="1.3779999999999999"/>
    <n v="2.5499999999999998E-2"/>
    <n v="0.55000000000000004"/>
    <n v="24.263431542460999"/>
    <d v="1900-01-16T07:56:40"/>
    <n v="43251"/>
    <n v="8.9704632362791799"/>
    <n v="669.12422663413804"/>
    <n v="1"/>
    <n v="325568.29650613351"/>
  </r>
  <r>
    <s v="STND-61165"/>
    <s v="Michael Lewis Company"/>
    <s v="Michael Lewis Co - 8900 W 50th St - McCook"/>
    <s v="Outdoor &amp; Garage - LED Fixtures"/>
    <s v="Outdoor &amp; Garage Lighting"/>
    <s v="Exterior"/>
    <n v="0"/>
    <n v="31403.715"/>
    <n v="0"/>
    <x v="0"/>
    <x v="0"/>
    <n v="10.1978380583316"/>
    <s v="Qty / 1,000"/>
    <m/>
    <s v="Private-Lighting"/>
    <s v="lighting"/>
    <n v="3"/>
    <n v="1"/>
    <s v="Lighting"/>
    <n v="0.91633259480590001"/>
    <n v="1.30467645558681"/>
    <n v="28776.247652495"/>
    <n v="0"/>
    <n v="0.71"/>
    <n v="20431.135833271401"/>
    <n v="0"/>
    <n v="4903"/>
    <n v="1"/>
    <n v="1"/>
    <n v="0"/>
    <n v="0"/>
    <n v="14.276973281664301"/>
    <d v="1900-01-09T04:44:53"/>
    <n v="43410"/>
    <n v="0"/>
    <n v="0"/>
    <n v="0"/>
    <n v="208353.4145754776"/>
  </r>
  <r>
    <s v="STND-61165"/>
    <s v="Michael Lewis Company"/>
    <s v="Michael Lewis Co - 8900 W 50th St - McCook"/>
    <s v="Outdoor &amp; Garage - LED Fixtures"/>
    <s v="Outdoor &amp; Garage Lighting"/>
    <s v="Exterior"/>
    <n v="0"/>
    <n v="10443.39"/>
    <n v="0"/>
    <x v="0"/>
    <x v="0"/>
    <n v="10.1978380583316"/>
    <s v="Qty / 1,000"/>
    <m/>
    <s v="Private-Lighting"/>
    <s v="lighting"/>
    <n v="3"/>
    <n v="1"/>
    <s v="Lighting"/>
    <n v="0.91633259480590001"/>
    <n v="1.30467645558681"/>
    <n v="9569.6186572699808"/>
    <n v="0"/>
    <n v="0.71"/>
    <n v="6794.4292466616898"/>
    <n v="0"/>
    <n v="4903"/>
    <n v="1"/>
    <n v="1"/>
    <n v="0"/>
    <n v="0"/>
    <n v="14.276973281664301"/>
    <d v="1900-01-09T04:44:53"/>
    <n v="43410"/>
    <n v="0"/>
    <n v="0"/>
    <n v="0"/>
    <n v="69288.489156247888"/>
  </r>
  <r>
    <s v="STND-61165"/>
    <s v="Michael Lewis Company"/>
    <s v="Michael Lewis Co - 8900 W 50th St - McCook"/>
    <s v="Outdoor &amp; Garage - LED Fixtures"/>
    <s v="Outdoor &amp; Garage Lighting"/>
    <s v="Exterior"/>
    <n v="0"/>
    <n v="12649.74"/>
    <n v="0"/>
    <x v="0"/>
    <x v="0"/>
    <n v="10.1978380583316"/>
    <s v="Qty / 1,000"/>
    <m/>
    <s v="Private-Lighting"/>
    <s v="lighting"/>
    <n v="3"/>
    <n v="1"/>
    <s v="Lighting"/>
    <n v="0.91633259480590001"/>
    <n v="1.30467645558681"/>
    <n v="11591.36907782"/>
    <n v="0"/>
    <n v="0.71"/>
    <n v="8229.8720452521902"/>
    <n v="0"/>
    <n v="4903"/>
    <n v="1"/>
    <n v="1"/>
    <n v="0"/>
    <n v="0"/>
    <n v="14.276973281664301"/>
    <d v="1900-01-09T04:44:53"/>
    <n v="43410"/>
    <n v="0"/>
    <n v="0"/>
    <n v="0"/>
    <n v="83926.902358272113"/>
  </r>
  <r>
    <s v="STND-61165"/>
    <s v="Michael Lewis Company"/>
    <s v="Michael Lewis Co - 8900 W 50th St - McCook"/>
    <s v="Outdoor &amp; Garage - LED Fixtures"/>
    <s v="Outdoor &amp; Garage Lighting"/>
    <s v="Exterior"/>
    <n v="0"/>
    <n v="10786.6"/>
    <n v="0"/>
    <x v="0"/>
    <x v="0"/>
    <n v="10.1978380583316"/>
    <s v="Qty / 1,000"/>
    <m/>
    <s v="Private-Lighting"/>
    <s v="lighting"/>
    <n v="3"/>
    <n v="1"/>
    <s v="Lighting"/>
    <n v="0.91633259480590001"/>
    <n v="1.30467645558681"/>
    <n v="9884.1131671333205"/>
    <n v="0"/>
    <n v="0.71"/>
    <n v="7017.7203486646604"/>
    <n v="0"/>
    <n v="4903"/>
    <n v="1"/>
    <n v="1"/>
    <n v="0"/>
    <n v="0"/>
    <n v="14.276973281664301"/>
    <d v="1900-01-09T04:44:53"/>
    <n v="43410"/>
    <n v="0"/>
    <n v="0"/>
    <n v="0"/>
    <n v="71565.575654340573"/>
  </r>
  <r>
    <s v="STND-61166"/>
    <s v="Symphony of South Shore"/>
    <s v="Symphony of South Shore - 2425 E 71st - Chicago"/>
    <s v="Air-Cooled Chiller"/>
    <s v="HVAC"/>
    <s v="Healthcare Clinic/Office"/>
    <n v="0"/>
    <n v="15765"/>
    <n v="5.78"/>
    <x v="3"/>
    <x v="0"/>
    <n v="20"/>
    <s v="ΔkWpeak / CF"/>
    <n v="1"/>
    <s v="Private-Non-Lighting"/>
    <s v="non_lighting"/>
    <n v="3"/>
    <n v="1"/>
    <s v="Non-Lighting"/>
    <n v="0.98952339343681495"/>
    <n v="0.43468415683807998"/>
    <n v="15599.836297531399"/>
    <n v="2.5124744265241099"/>
    <n v="0.7"/>
    <n v="10919.885408272001"/>
    <n v="1.75873209856687"/>
    <n v="3890"/>
    <n v="1.4"/>
    <n v="1.85"/>
    <n v="6.0000000000000001E-3"/>
    <n v="0.65"/>
    <n v="17.994858611825201"/>
    <d v="1900-01-11T20:29:00"/>
    <n v="43246"/>
    <n v="2.5124744265241099"/>
    <n v="0"/>
    <n v="1"/>
    <n v="218397.70816544001"/>
  </r>
  <r>
    <s v="STND-61167"/>
    <s v="Kankakee County Fair and Exposition, Inc."/>
    <s v="Kankakee CO Fair &amp; Expo Inc - 213 W 4000S Rd - Kankakee"/>
    <s v="New Indoor LED Fixtures"/>
    <s v="Indoor Lighting"/>
    <s v="Miscellaneous"/>
    <n v="0"/>
    <n v="35302.608999999997"/>
    <n v="7.5606479999999996"/>
    <x v="0"/>
    <x v="1"/>
    <n v="14.797277300976599"/>
    <s v="Qty / 1,000"/>
    <m/>
    <s v="Public-Lighting"/>
    <s v="lighting"/>
    <n v="3"/>
    <n v="1"/>
    <s v="Lighting"/>
    <n v="0.99829244462109001"/>
    <n v="0.987374621353864"/>
    <n v="35242.327840112499"/>
    <n v="7.4651919561898499"/>
    <n v="0.71"/>
    <n v="25022.052766479901"/>
    <n v="5.3002862888947897"/>
    <n v="3379"/>
    <n v="1.0900000000000001"/>
    <n v="1.36"/>
    <n v="2.1999999999999999E-2"/>
    <n v="0.57999999999999996"/>
    <n v="20.7161882213673"/>
    <d v="1900-01-13T19:08:05"/>
    <n v="43263"/>
    <n v="9.4639857456767906"/>
    <n v="711.313038974748"/>
    <n v="0"/>
    <n v="370258.25342527177"/>
  </r>
  <r>
    <s v="STND-61168"/>
    <s v="Prikos &amp; Becker, LLC"/>
    <s v="Prikos and Becker LLC - 8109 Lawndale Ave - Skokie"/>
    <s v="New Indoor LED Fixtures"/>
    <s v="Indoor Lighting"/>
    <s v="Manufacturing"/>
    <n v="0"/>
    <n v="3151.2310000000002"/>
    <n v="0.56356600000000001"/>
    <x v="0"/>
    <x v="0"/>
    <n v="10.827197921178"/>
    <s v="Qty / 1,000"/>
    <m/>
    <s v="Private-Lighting"/>
    <s v="lighting"/>
    <n v="3"/>
    <n v="1"/>
    <s v="Lighting"/>
    <n v="0.91633259480590001"/>
    <n v="1.30467645558681"/>
    <n v="2887.5756790627902"/>
    <n v="0.73527129136923397"/>
    <n v="0.71"/>
    <n v="2050.1787321345801"/>
    <n v="0.52204261687215603"/>
    <n v="4618"/>
    <n v="1.02"/>
    <n v="1.04"/>
    <n v="1.2E-2"/>
    <n v="0.81"/>
    <n v="15.158077089649201"/>
    <d v="1900-01-09T19:51:10"/>
    <n v="43287"/>
    <n v="0.87282916829206303"/>
    <n v="33.971478577209297"/>
    <n v="0"/>
    <n v="22197.690906610871"/>
  </r>
  <r>
    <s v="STND-61168"/>
    <s v="Prikos &amp; Becker, LLC"/>
    <s v="Prikos and Becker LLC - 8109 Lawndale Ave - Skokie"/>
    <s v="New Indoor LED Fixtures"/>
    <s v="Indoor Lighting"/>
    <s v="Manufacturing"/>
    <n v="0"/>
    <n v="5054.2160000000003"/>
    <n v="0.903895"/>
    <x v="0"/>
    <x v="0"/>
    <n v="10.827197921178"/>
    <s v="Qty / 1,000"/>
    <m/>
    <s v="Private-Lighting"/>
    <s v="lighting"/>
    <n v="3"/>
    <n v="1"/>
    <s v="Lighting"/>
    <n v="0.91633259480590001"/>
    <n v="1.30467645558681"/>
    <n v="4631.3428619895003"/>
    <n v="1.17929052482264"/>
    <n v="0.71"/>
    <n v="3288.2534320125401"/>
    <n v="0.83729627262407202"/>
    <n v="4618"/>
    <n v="1.02"/>
    <n v="1.04"/>
    <n v="1.2E-2"/>
    <n v="0.81"/>
    <n v="15.158077089649201"/>
    <d v="1900-01-09T19:51:10"/>
    <n v="43287"/>
    <n v="1.3999175270924"/>
    <n v="54.486386611641102"/>
    <n v="0"/>
    <n v="35602.570723392593"/>
  </r>
  <r>
    <s v="STND-61168"/>
    <s v="Prikos &amp; Becker, LLC"/>
    <s v="Prikos and Becker LLC - 8109 Lawndale Ave - Skokie"/>
    <s v="New Indoor LED Fixtures"/>
    <s v="Indoor Lighting"/>
    <s v="Manufacturing"/>
    <n v="0"/>
    <n v="3122.9690000000001"/>
    <n v="0.55851099999999998"/>
    <x v="0"/>
    <x v="0"/>
    <n v="10.827197921178"/>
    <s v="Qty / 1,000"/>
    <m/>
    <s v="Private-Lighting"/>
    <s v="lighting"/>
    <n v="3"/>
    <n v="1"/>
    <s v="Lighting"/>
    <n v="0.91633259480590001"/>
    <n v="1.30467645558681"/>
    <n v="2861.6782872683898"/>
    <n v="0.72867615188624302"/>
    <n v="0.71"/>
    <n v="2031.79158396055"/>
    <n v="0.51736006783923205"/>
    <n v="4618"/>
    <n v="1.02"/>
    <n v="1.04"/>
    <n v="1.2E-2"/>
    <n v="0.81"/>
    <n v="15.158077089649201"/>
    <d v="1900-01-09T19:51:10"/>
    <n v="43287"/>
    <n v="0.86500018030180803"/>
    <n v="33.666803379628099"/>
    <n v="0"/>
    <n v="21998.609614124623"/>
  </r>
  <r>
    <s v="STND-61168"/>
    <s v="Prikos &amp; Becker, LLC"/>
    <s v="Prikos and Becker LLC - 8109 Lawndale Ave - Skokie"/>
    <s v="New Indoor LED Fixtures"/>
    <s v="Indoor Lighting"/>
    <s v="Manufacturing"/>
    <n v="0"/>
    <n v="376.82900000000001"/>
    <n v="6.7391999999999994E-2"/>
    <x v="0"/>
    <x v="0"/>
    <n v="10.827197921178"/>
    <s v="Qty / 1,000"/>
    <m/>
    <s v="Private-Lighting"/>
    <s v="lighting"/>
    <n v="3"/>
    <n v="1"/>
    <s v="Lighting"/>
    <n v="0.91633259480590001"/>
    <n v="1.30467645558681"/>
    <n v="345.30069536811197"/>
    <n v="8.7924755694906098E-2"/>
    <n v="0.71"/>
    <n v="245.16349371135999"/>
    <n v="6.2426576543383301E-2"/>
    <n v="4618"/>
    <n v="1.02"/>
    <n v="1.04"/>
    <n v="1.2E-2"/>
    <n v="0.81"/>
    <n v="15.158077089649201"/>
    <d v="1900-01-09T19:51:10"/>
    <n v="43287"/>
    <n v="0.104374116446944"/>
    <n v="4.0623611219777898"/>
    <n v="0"/>
    <n v="2654.4336694603726"/>
  </r>
  <r>
    <s v="STND-61168"/>
    <s v="Prikos &amp; Becker, LLC"/>
    <s v="Prikos and Becker LLC - 8109 Lawndale Ave - Skokie"/>
    <s v="New Indoor LED Fixtures"/>
    <s v="Indoor Lighting"/>
    <s v="Manufacturing"/>
    <n v="0"/>
    <n v="1804.068"/>
    <n v="0.32263900000000001"/>
    <x v="0"/>
    <x v="0"/>
    <n v="10.827197921178"/>
    <s v="Qty / 1,000"/>
    <m/>
    <s v="Private-Lighting"/>
    <s v="lighting"/>
    <n v="3"/>
    <n v="1"/>
    <s v="Lighting"/>
    <n v="0.91633259480590001"/>
    <n v="1.30467645558681"/>
    <n v="1653.1263116462901"/>
    <n v="0.42093950695407201"/>
    <n v="0.71"/>
    <n v="1173.7196812688701"/>
    <n v="0.29886704993739099"/>
    <n v="4618"/>
    <n v="1.02"/>
    <n v="1.04"/>
    <n v="1.2E-2"/>
    <n v="0.81"/>
    <n v="15.158077089649201"/>
    <d v="1900-01-09T19:51:10"/>
    <n v="43287"/>
    <n v="0.49969077273750201"/>
    <n v="19.448544842897501"/>
    <n v="0"/>
    <n v="12708.095293080014"/>
  </r>
  <r>
    <s v="STND-61168"/>
    <s v="Prikos &amp; Becker, LLC"/>
    <s v="Prikos and Becker LLC - 8109 Lawndale Ave - Skokie"/>
    <s v="New Indoor LED Fixtures"/>
    <s v="Indoor Lighting"/>
    <s v="Manufacturing"/>
    <n v="0"/>
    <n v="16863.089"/>
    <n v="3.0157919999999998"/>
    <x v="0"/>
    <x v="0"/>
    <n v="10.827197921178"/>
    <s v="Qty / 1,000"/>
    <m/>
    <s v="Private-Lighting"/>
    <s v="lighting"/>
    <n v="3"/>
    <n v="1"/>
    <s v="Lighting"/>
    <n v="0.91633259480590001"/>
    <n v="1.30467645558681"/>
    <n v="15452.1980998128"/>
    <n v="3.9346328173470502"/>
    <n v="0.71"/>
    <n v="10971.060650867101"/>
    <n v="2.7935893003164001"/>
    <n v="4618"/>
    <n v="1.02"/>
    <n v="1.04"/>
    <n v="1.2E-2"/>
    <n v="0.81"/>
    <n v="15.158077089649201"/>
    <d v="1900-01-09T19:51:10"/>
    <n v="43287"/>
    <n v="4.6707417110007698"/>
    <n v="181.79056588015101"/>
    <n v="0"/>
    <n v="118785.84507218603"/>
  </r>
  <r>
    <s v="STND-61168"/>
    <s v="Prikos &amp; Becker, LLC"/>
    <s v="Prikos and Becker LLC - 8109 Lawndale Ave - Skokie"/>
    <s v="New Indoor LED Fixtures"/>
    <s v="Indoor Lighting"/>
    <s v="Manufacturing"/>
    <n v="0"/>
    <n v="1347.163"/>
    <n v="0.240926"/>
    <x v="0"/>
    <x v="0"/>
    <n v="10.827197921178"/>
    <s v="Qty / 1,000"/>
    <m/>
    <s v="Private-Lighting"/>
    <s v="lighting"/>
    <n v="3"/>
    <n v="1"/>
    <s v="Lighting"/>
    <n v="0.91633259480590001"/>
    <n v="1.30467645558681"/>
    <n v="1234.4493674165001"/>
    <n v="0.31433047973870698"/>
    <n v="0.71"/>
    <n v="876.45905086571497"/>
    <n v="0.223174640614482"/>
    <n v="4618"/>
    <n v="1.02"/>
    <n v="1.04"/>
    <n v="1.2E-2"/>
    <n v="0.81"/>
    <n v="15.158077089649201"/>
    <d v="1900-01-09T19:51:10"/>
    <n v="43287"/>
    <n v="0.37313684679333697"/>
    <n v="14.522933734311801"/>
    <n v="0"/>
    <n v="9489.5956135309116"/>
  </r>
  <r>
    <s v="STND-61168"/>
    <s v="Prikos &amp; Becker, LLC"/>
    <s v="Prikos and Becker LLC - 8109 Lawndale Ave - Skokie"/>
    <s v="New Indoor LED Fixtures"/>
    <s v="Indoor Lighting"/>
    <s v="Manufacturing"/>
    <n v="0"/>
    <n v="1333.0319999999999"/>
    <n v="0.238399"/>
    <x v="0"/>
    <x v="0"/>
    <n v="10.827197921178"/>
    <s v="Qty / 1,000"/>
    <m/>
    <s v="Private-Lighting"/>
    <s v="lighting"/>
    <n v="3"/>
    <n v="1"/>
    <s v="Lighting"/>
    <n v="0.91633259480590001"/>
    <n v="1.30467645558681"/>
    <n v="1221.5006715193001"/>
    <n v="0.311033562335439"/>
    <n v="0.71"/>
    <n v="867.26547677870201"/>
    <n v="0.220833829258162"/>
    <n v="4618"/>
    <n v="1.02"/>
    <n v="1.04"/>
    <n v="1.2E-2"/>
    <n v="0.81"/>
    <n v="15.158077089649201"/>
    <d v="1900-01-09T19:51:10"/>
    <n v="43287"/>
    <n v="0.369223127178821"/>
    <n v="14.3705961355212"/>
    <n v="0"/>
    <n v="9390.0549672878096"/>
  </r>
  <r>
    <s v="STND-61169"/>
    <s v="Downers Grove Public Library"/>
    <s v="Downers Grove Public Library - 1050 Curtiss St - Downers Grove"/>
    <s v="New Indoor LED Fixtures"/>
    <s v="Indoor Lighting"/>
    <s v="Miscellaneous"/>
    <n v="0"/>
    <n v="33914.076999999997"/>
    <n v="7.2632700000000003"/>
    <x v="0"/>
    <x v="1"/>
    <n v="14.797277300976599"/>
    <s v="Qty / 1,000"/>
    <m/>
    <s v="Public-Lighting"/>
    <s v="lighting"/>
    <n v="3"/>
    <n v="1"/>
    <s v="Lighting"/>
    <n v="0.99829244462109001"/>
    <n v="0.987374621353864"/>
    <n v="33856.166835397897"/>
    <n v="7.1715684660408803"/>
    <n v="0.71"/>
    <n v="24037.8784531325"/>
    <n v="5.0918136108890302"/>
    <n v="3379"/>
    <n v="1.0900000000000001"/>
    <n v="1.36"/>
    <n v="2.1999999999999999E-2"/>
    <n v="0.57999999999999996"/>
    <n v="20.7161882213673"/>
    <d v="1900-01-13T19:08:05"/>
    <n v="43263"/>
    <n v="9.0917450127293105"/>
    <n v="683.33547741170105"/>
    <n v="0"/>
    <n v="355695.15319817205"/>
  </r>
  <r>
    <s v="STND-61170"/>
    <s v="Oak Hill Center LLC"/>
    <s v="The Napleton Group (1st Left) - One E Oak Hill Dr - Westmont"/>
    <s v="Building Energy Management System"/>
    <s v="Energy Management System"/>
    <s v="Office"/>
    <n v="0"/>
    <n v="21791.1"/>
    <n v="0"/>
    <x v="1"/>
    <x v="0"/>
    <n v="15"/>
    <s v="NA"/>
    <m/>
    <s v="EMS"/>
    <s v="ems"/>
    <n v="3"/>
    <n v="1"/>
    <s v="EMS"/>
    <n v="0.91036333343406195"/>
    <n v="0"/>
    <n v="19837.818435195"/>
    <n v="0"/>
    <n v="0.7"/>
    <n v="13886.472904636499"/>
    <n v="0"/>
    <n v="2885"/>
    <n v="1.165"/>
    <n v="1.3779999999999999"/>
    <n v="2.5499999999999998E-2"/>
    <n v="0.55000000000000004"/>
    <n v="24.263431542460999"/>
    <d v="1900-01-16T07:56:40"/>
    <n v="43394"/>
    <n v="0"/>
    <n v="0"/>
    <n v="0"/>
    <n v="208297.09356954749"/>
  </r>
  <r>
    <s v="STND-61171"/>
    <s v="Oak Hill Center LLC"/>
    <s v="The Napleton Group (1st Right) - One E Oak Hill Dr - Westmont"/>
    <s v="Building Energy Management System"/>
    <s v="Energy Management System"/>
    <s v="Office"/>
    <n v="0"/>
    <n v="22241.4"/>
    <n v="0"/>
    <x v="1"/>
    <x v="0"/>
    <n v="15"/>
    <s v="NA"/>
    <m/>
    <s v="EMS"/>
    <s v="ems"/>
    <n v="3"/>
    <n v="1"/>
    <s v="EMS"/>
    <n v="0.91036333343406195"/>
    <n v="0"/>
    <n v="20247.755044240399"/>
    <n v="0"/>
    <n v="0.7"/>
    <n v="14173.4285309682"/>
    <n v="0"/>
    <n v="2885"/>
    <n v="1.165"/>
    <n v="1.3779999999999999"/>
    <n v="2.5499999999999998E-2"/>
    <n v="0.55000000000000004"/>
    <n v="24.263431542460999"/>
    <d v="1900-01-16T07:56:40"/>
    <n v="43394"/>
    <n v="0"/>
    <n v="0"/>
    <n v="0"/>
    <n v="212601.427964523"/>
  </r>
  <r>
    <s v="STND-61172"/>
    <s v="Oak Hill Center LLC"/>
    <s v="The Napleton Group (2nd Left) - One E Oak Hill Dr - Westmont"/>
    <s v="Building Energy Management System"/>
    <s v="Energy Management System"/>
    <s v="Office"/>
    <n v="0"/>
    <n v="21967.8"/>
    <n v="0"/>
    <x v="1"/>
    <x v="0"/>
    <n v="15"/>
    <s v="NA"/>
    <m/>
    <s v="EMS"/>
    <s v="ems"/>
    <n v="3"/>
    <n v="1"/>
    <s v="EMS"/>
    <n v="0.91036333343406195"/>
    <n v="0"/>
    <n v="19998.679636212801"/>
    <n v="0"/>
    <n v="0.7"/>
    <n v="13999.075745349"/>
    <n v="0"/>
    <n v="2885"/>
    <n v="1.165"/>
    <n v="1.3779999999999999"/>
    <n v="2.5499999999999998E-2"/>
    <n v="0.55000000000000004"/>
    <n v="24.263431542460999"/>
    <d v="1900-01-16T07:56:40"/>
    <n v="43394"/>
    <n v="0"/>
    <n v="0"/>
    <n v="0"/>
    <n v="209986.13618023501"/>
  </r>
  <r>
    <s v="STND-61173"/>
    <s v="Oak Hill Center LLC"/>
    <s v="Oak Hill Center LLC (2nd Right) - One East Oak Hill Dr - Westmont"/>
    <s v="Building Energy Management System"/>
    <s v="Energy Management System"/>
    <s v="Office"/>
    <n v="0"/>
    <n v="21973.5"/>
    <n v="0"/>
    <x v="1"/>
    <x v="0"/>
    <n v="15"/>
    <s v="NA"/>
    <m/>
    <s v="EMS"/>
    <s v="ems"/>
    <n v="3"/>
    <n v="1"/>
    <s v="EMS"/>
    <n v="0.91036333343406195"/>
    <n v="0"/>
    <n v="20003.868707213402"/>
    <n v="0"/>
    <n v="0.7"/>
    <n v="14002.7080950494"/>
    <n v="0"/>
    <n v="2885"/>
    <n v="1.165"/>
    <n v="1.3779999999999999"/>
    <n v="2.5499999999999998E-2"/>
    <n v="0.55000000000000004"/>
    <n v="24.263431542460999"/>
    <d v="1900-01-16T07:56:40"/>
    <n v="43394"/>
    <n v="0"/>
    <n v="0"/>
    <n v="0"/>
    <n v="210040.621425741"/>
  </r>
  <r>
    <s v="STND-61174"/>
    <s v="W R  Meadows Inc"/>
    <s v="W R Meadows Inc - 300 Industrial Dr - Hampshire"/>
    <s v="New Indoor LED Fixtures"/>
    <s v="Indoor Lighting"/>
    <s v="Manufacturing"/>
    <n v="0"/>
    <n v="32948.968000000001"/>
    <n v="5.8925879999999999"/>
    <x v="0"/>
    <x v="0"/>
    <n v="10.827197921178"/>
    <s v="Qty / 1,000"/>
    <m/>
    <s v="Private-Lighting"/>
    <s v="lighting"/>
    <n v="3"/>
    <n v="1"/>
    <s v="Lighting"/>
    <n v="0.91633259480590001"/>
    <n v="1.30467645558681"/>
    <n v="30192.2133436166"/>
    <n v="7.6879208260733503"/>
    <n v="0.71"/>
    <n v="21436.471473967798"/>
    <n v="5.4584237865120802"/>
    <n v="4618"/>
    <n v="1.02"/>
    <n v="1.04"/>
    <n v="1.2E-2"/>
    <n v="0.81"/>
    <n v="15.158077089649201"/>
    <d v="1900-01-09T19:51:10"/>
    <n v="43322"/>
    <n v="9.1262118068297102"/>
    <n v="355.20250992490099"/>
    <n v="0"/>
    <n v="232096.91938033563"/>
  </r>
  <r>
    <s v="STND-61174"/>
    <s v="W R  Meadows Inc"/>
    <s v="W R Meadows Inc - 300 Industrial Dr - Hampshire"/>
    <s v="New Indoor LED Fixtures"/>
    <s v="Indoor Lighting"/>
    <s v="Manufacturing"/>
    <n v="0"/>
    <n v="1719.2809999999999"/>
    <n v="0.30747600000000003"/>
    <x v="0"/>
    <x v="0"/>
    <n v="10.827197921178"/>
    <s v="Qty / 1,000"/>
    <m/>
    <s v="Private-Lighting"/>
    <s v="lighting"/>
    <n v="3"/>
    <n v="1"/>
    <s v="Lighting"/>
    <n v="0.91633259480590001"/>
    <n v="1.30467645558681"/>
    <n v="1575.4332199304799"/>
    <n v="0.401156697858009"/>
    <n v="0.71"/>
    <n v="1118.55758615064"/>
    <n v="0.28482125547918602"/>
    <n v="4618"/>
    <n v="1.02"/>
    <n v="1.04"/>
    <n v="1.2E-2"/>
    <n v="0.81"/>
    <n v="15.158077089649201"/>
    <d v="1900-01-09T19:51:10"/>
    <n v="43322"/>
    <n v="0.476206906289184"/>
    <n v="18.534508469770401"/>
    <n v="0"/>
    <n v="12110.84437148809"/>
  </r>
  <r>
    <s v="STND-61175"/>
    <s v="Oak Hill Center LLC"/>
    <s v="The Napleton Group (3rd Left) - One E Oak Hill Dr - Westmont"/>
    <s v="Building Energy Management System"/>
    <s v="Energy Management System"/>
    <s v="Office"/>
    <n v="0"/>
    <n v="21848.1"/>
    <n v="0"/>
    <x v="1"/>
    <x v="0"/>
    <n v="15"/>
    <s v="NA"/>
    <m/>
    <s v="EMS"/>
    <s v="ems"/>
    <n v="3"/>
    <n v="1"/>
    <s v="EMS"/>
    <n v="0.91036333343406195"/>
    <n v="0"/>
    <n v="19889.709145200701"/>
    <n v="0"/>
    <n v="0.7"/>
    <n v="13922.7964016405"/>
    <n v="0"/>
    <n v="2885"/>
    <n v="1.165"/>
    <n v="1.3779999999999999"/>
    <n v="2.5499999999999998E-2"/>
    <n v="0.55000000000000004"/>
    <n v="24.263431542460999"/>
    <d v="1900-01-16T07:56:40"/>
    <n v="43400"/>
    <n v="0"/>
    <n v="0"/>
    <n v="0"/>
    <n v="208841.94602460752"/>
  </r>
  <r>
    <s v="STND-61176"/>
    <s v="Oak Hill Center LLC"/>
    <s v="The Napleton Group (3rd Right) - One E Oak Hill Dr - Westmont"/>
    <s v="Building Energy Management System"/>
    <s v="Energy Management System"/>
    <s v="Office"/>
    <n v="0"/>
    <n v="22982.400000000001"/>
    <n v="0"/>
    <x v="1"/>
    <x v="0"/>
    <n v="15"/>
    <s v="NA"/>
    <m/>
    <s v="EMS"/>
    <s v="ems"/>
    <n v="3"/>
    <n v="1"/>
    <s v="EMS"/>
    <n v="0.91036333343406195"/>
    <n v="0"/>
    <n v="20922.334274314999"/>
    <n v="0"/>
    <n v="0.7"/>
    <n v="14645.633992020499"/>
    <n v="0"/>
    <n v="2885"/>
    <n v="1.165"/>
    <n v="1.3779999999999999"/>
    <n v="2.5499999999999998E-2"/>
    <n v="0.55000000000000004"/>
    <n v="24.263431542460999"/>
    <d v="1900-01-16T07:56:40"/>
    <n v="43397"/>
    <n v="0"/>
    <n v="0"/>
    <n v="0"/>
    <n v="219684.50988030748"/>
  </r>
  <r>
    <s v="STND-61177"/>
    <s v="Oak Hill Center LLC"/>
    <s v="The Napleton Group (4th) - One E Oak Hill Dr - Westmont"/>
    <s v="Building Energy Management System"/>
    <s v="Energy Management System"/>
    <s v="Office"/>
    <n v="0"/>
    <n v="12619.8"/>
    <n v="0"/>
    <x v="1"/>
    <x v="0"/>
    <n v="15"/>
    <s v="NA"/>
    <m/>
    <s v="EMS"/>
    <s v="ems"/>
    <n v="3"/>
    <n v="1"/>
    <s v="EMS"/>
    <n v="0.91036333343406195"/>
    <n v="0"/>
    <n v="11488.6031952712"/>
    <n v="0"/>
    <n v="0.7"/>
    <n v="8042.0222366898197"/>
    <n v="0"/>
    <n v="2885"/>
    <n v="1.165"/>
    <n v="1.3779999999999999"/>
    <n v="2.5499999999999998E-2"/>
    <n v="0.55000000000000004"/>
    <n v="24.263431542460999"/>
    <d v="1900-01-16T07:56:40"/>
    <n v="43398"/>
    <n v="0"/>
    <n v="0"/>
    <n v="0"/>
    <n v="120630.33355034729"/>
  </r>
  <r>
    <s v="STND-61179"/>
    <s v="Saucedo Elementary"/>
    <s v="Saucedo Elementary School - 2850 W 24th Blvd - Chicago"/>
    <s v="New Indoor LED Fixtures"/>
    <s v="Indoor Lighting"/>
    <s v="K-12 School"/>
    <n v="0"/>
    <n v="20264.29"/>
    <n v="5.5256259999999999"/>
    <x v="0"/>
    <x v="1"/>
    <n v="15"/>
    <s v="Qty / 1,000"/>
    <m/>
    <s v="Public-Lighting"/>
    <s v="lighting"/>
    <n v="3"/>
    <n v="1"/>
    <s v="Lighting"/>
    <n v="0.99829244462109001"/>
    <n v="0.987374621353864"/>
    <n v="20229.687602610698"/>
    <n v="5.4558628794930701"/>
    <n v="0.71"/>
    <n v="14363.0781978536"/>
    <n v="3.8736626444400799"/>
    <n v="2979"/>
    <n v="1.17333333333333"/>
    <n v="1.323"/>
    <n v="2.1333333333333301E-2"/>
    <n v="0.72"/>
    <n v="23.497818059751602"/>
    <d v="1900-01-15T18:49:11"/>
    <n v="43365"/>
    <n v="5.7275792385708701"/>
    <n v="367.81250186564898"/>
    <n v="0"/>
    <n v="215446.17296780398"/>
  </r>
  <r>
    <s v="STND-61180"/>
    <s v="Kaneland Community Unit School District 302"/>
    <s v="Kaneland CUSD 302 - 47W326 Keslinger Rd - Maple Park"/>
    <s v="New Indoor LED Fixtures"/>
    <s v="Indoor Lighting"/>
    <s v="K-12 School"/>
    <n v="0"/>
    <n v="18472.778999999999"/>
    <n v="5.0371199999999998"/>
    <x v="0"/>
    <x v="1"/>
    <n v="15"/>
    <s v="Qty / 1,000"/>
    <m/>
    <s v="Public-Lighting"/>
    <s v="lighting"/>
    <n v="3"/>
    <n v="1"/>
    <s v="Lighting"/>
    <n v="0.99829244462109001"/>
    <n v="0.987374621353864"/>
    <n v="18441.235706855099"/>
    <n v="4.9735244527139804"/>
    <n v="0.71"/>
    <n v="13093.2773518672"/>
    <n v="3.5312023614269199"/>
    <n v="2979"/>
    <n v="1.17333333333333"/>
    <n v="1.323"/>
    <n v="2.1333333333333301E-2"/>
    <n v="0.72"/>
    <n v="23.497818059751602"/>
    <d v="1900-01-15T18:49:11"/>
    <n v="43329"/>
    <n v="5.2212190861614802"/>
    <n v="335.29519467009402"/>
    <n v="0"/>
    <n v="196399.160278008"/>
  </r>
  <r>
    <s v="STND-61180"/>
    <s v="Kaneland Community Unit School District 302"/>
    <s v="Kaneland CUSD 302 - 47W326 Keslinger Rd - Maple Park"/>
    <s v="Occupancy Sensors"/>
    <s v="Indoor Lighting"/>
    <s v="K-12 School"/>
    <n v="0"/>
    <n v="2927.761"/>
    <n v="2.6334"/>
    <x v="0"/>
    <x v="1"/>
    <n v="8"/>
    <s v="Qty / 1,000"/>
    <m/>
    <s v="Public-Lighting"/>
    <s v="lighting"/>
    <n v="3"/>
    <n v="1"/>
    <s v="Lighting"/>
    <n v="0.99829244462109001"/>
    <n v="0.987374621353864"/>
    <n v="2922.76168595629"/>
    <n v="2.6001523278732699"/>
    <n v="0.71"/>
    <n v="2075.1607970289601"/>
    <n v="1.8461081527900201"/>
    <n v="2979"/>
    <n v="1.17333333333333"/>
    <n v="1.323"/>
    <n v="2.1333333333333301E-2"/>
    <n v="0.72"/>
    <n v="23.497818059751602"/>
    <d v="1900-01-15T18:49:11"/>
    <n v="43329"/>
    <n v="3.4479748682198399"/>
    <n v="53.141121562841597"/>
    <n v="0"/>
    <n v="16601.286376231681"/>
  </r>
  <r>
    <s v="STND-61181"/>
    <s v="National Business &amp; Industrial"/>
    <s v="National Business and Industrial Centre Job C - 1902 7th St - Rockford"/>
    <s v="New Indoor LED Fixtures"/>
    <s v="Indoor Lighting"/>
    <s v="Office"/>
    <n v="0"/>
    <n v="334.17"/>
    <n v="7.5140999999999999E-2"/>
    <x v="0"/>
    <x v="0"/>
    <n v="15"/>
    <s v="Qty / 1,000"/>
    <m/>
    <s v="Private-Lighting"/>
    <s v="lighting"/>
    <n v="3"/>
    <n v="1"/>
    <s v="Lighting"/>
    <n v="0.91633259480590001"/>
    <n v="1.30467645558681"/>
    <n v="306.21086320628802"/>
    <n v="9.8034693549248195E-2"/>
    <n v="0.71"/>
    <n v="217.409712876464"/>
    <n v="6.96046324199662E-2"/>
    <n v="2885"/>
    <n v="1.165"/>
    <n v="1.3779999999999999"/>
    <n v="2.5499999999999998E-2"/>
    <n v="0.55000000000000004"/>
    <n v="24.263431542460999"/>
    <d v="1900-01-16T07:56:40"/>
    <n v="43314"/>
    <n v="0.12935043349947001"/>
    <n v="6.7024695379916999"/>
    <n v="0"/>
    <n v="3261.1456931469602"/>
  </r>
  <r>
    <s v="STND-61181"/>
    <s v="National Business &amp; Industrial"/>
    <s v="National Business and Industrial Centre Job C - 1902 7th St - Rockford"/>
    <s v="Retrofit of Existing Indoor Fixtures to LED"/>
    <s v="Indoor Lighting"/>
    <s v="Office"/>
    <n v="0"/>
    <n v="590.70399999999995"/>
    <n v="0.132825"/>
    <x v="0"/>
    <x v="0"/>
    <n v="15"/>
    <s v="Qty / 1,000"/>
    <m/>
    <s v="Private-Lighting"/>
    <s v="lighting"/>
    <n v="3"/>
    <n v="1"/>
    <s v="Lighting"/>
    <n v="0.91633259480590001"/>
    <n v="1.30467645558681"/>
    <n v="541.28132908222403"/>
    <n v="0.173293650213318"/>
    <n v="0.71"/>
    <n v="384.30974364837903"/>
    <n v="0.123038491651455"/>
    <n v="2885"/>
    <n v="1.165"/>
    <n v="1.3779999999999999"/>
    <n v="2.5499999999999998E-2"/>
    <n v="0.55000000000000004"/>
    <n v="24.263431542460999"/>
    <d v="1900-01-16T07:56:40"/>
    <n v="43314"/>
    <n v="0.228649756185932"/>
    <n v="11.8477887481517"/>
    <n v="0"/>
    <n v="5764.6461547256858"/>
  </r>
  <r>
    <s v="STND-61181"/>
    <s v="National Business &amp; Industrial"/>
    <s v="National Business and Industrial Centre Job C - 1902 7th St - Rockford"/>
    <s v="Retrofit of Existing Indoor Fixtures to LED"/>
    <s v="Indoor Lighting"/>
    <s v="Office"/>
    <n v="0"/>
    <n v="3976.28"/>
    <n v="0.89410199999999995"/>
    <x v="0"/>
    <x v="0"/>
    <n v="15"/>
    <s v="Qty / 1,000"/>
    <m/>
    <s v="Private-Lighting"/>
    <s v="lighting"/>
    <n v="3"/>
    <n v="1"/>
    <s v="Lighting"/>
    <n v="0.91633259480590001"/>
    <n v="1.30467645558681"/>
    <n v="3643.5949700748001"/>
    <n v="1.16651382829307"/>
    <n v="0.71"/>
    <n v="2586.9524287531099"/>
    <n v="0.82822481808808301"/>
    <n v="2885"/>
    <n v="1.165"/>
    <n v="1.3779999999999999"/>
    <n v="2.5499999999999998E-2"/>
    <n v="0.55000000000000004"/>
    <n v="24.263431542460999"/>
    <d v="1900-01-16T07:56:40"/>
    <n v="43314"/>
    <n v="1.5391395016401599"/>
    <n v="79.752507928675897"/>
    <n v="0"/>
    <n v="38804.286431296649"/>
  </r>
  <r>
    <s v="STND-61181"/>
    <s v="National Business &amp; Industrial"/>
    <s v="National Business and Industrial Centre Job C - 1902 7th St - Rockford"/>
    <s v="Retrofit of Existing Indoor Fixtures to LED"/>
    <s v="Indoor Lighting"/>
    <s v="Office"/>
    <n v="0"/>
    <n v="22915.93"/>
    <n v="5.1528510000000001"/>
    <x v="0"/>
    <x v="0"/>
    <n v="15"/>
    <s v="Qty / 1,000"/>
    <m/>
    <s v="Private-Lighting"/>
    <s v="lighting"/>
    <n v="3"/>
    <n v="1"/>
    <s v="Lighting"/>
    <n v="0.91633259480590001"/>
    <n v="1.30467645558681"/>
    <n v="20998.613599290398"/>
    <n v="6.7228033788469297"/>
    <n v="0.71"/>
    <n v="14909.0156554962"/>
    <n v="4.7731903989813196"/>
    <n v="2885"/>
    <n v="1.165"/>
    <n v="1.3779999999999999"/>
    <n v="2.5499999999999998E-2"/>
    <n v="0.55000000000000004"/>
    <n v="24.263431542460999"/>
    <d v="1900-01-16T07:56:40"/>
    <n v="43314"/>
    <n v="8.8703039699787993"/>
    <n v="459.62630625056198"/>
    <n v="0"/>
    <n v="223635.23483244301"/>
  </r>
  <r>
    <s v="STND-61181"/>
    <s v="National Business &amp; Industrial"/>
    <s v="National Business and Industrial Centre Job C - 1902 7th St - Rockford"/>
    <s v="Retrofit of Existing Indoor Fixtures to LED"/>
    <s v="Indoor Lighting"/>
    <s v="Office"/>
    <n v="0"/>
    <n v="8691.7839999999997"/>
    <n v="1.9544250000000001"/>
    <x v="0"/>
    <x v="0"/>
    <n v="15"/>
    <s v="Qty / 1,000"/>
    <m/>
    <s v="Private-Lighting"/>
    <s v="lighting"/>
    <n v="3"/>
    <n v="1"/>
    <s v="Lighting"/>
    <n v="0.91633259480590001"/>
    <n v="1.30467645558681"/>
    <n v="7964.5649862124001"/>
    <n v="2.5498922817102398"/>
    <n v="0.71"/>
    <n v="5654.8411402108104"/>
    <n v="1.81042352001427"/>
    <n v="2885"/>
    <n v="1.165"/>
    <n v="1.3779999999999999"/>
    <n v="2.5499999999999998E-2"/>
    <n v="0.55000000000000004"/>
    <n v="24.263431542460999"/>
    <d v="1900-01-16T07:56:40"/>
    <n v="43314"/>
    <n v="3.3644178410215599"/>
    <n v="174.331679955722"/>
    <n v="0"/>
    <n v="84822.617103162163"/>
  </r>
  <r>
    <s v="STND-61181"/>
    <s v="National Business &amp; Industrial"/>
    <s v="National Business and Industrial Centre Job C - 1902 7th St - Rockford"/>
    <s v="Retrofit of Existing Indoor Fixtures to LED"/>
    <s v="Indoor Lighting"/>
    <s v="Office"/>
    <n v="0"/>
    <n v="796.60599999999999"/>
    <n v="0.17912400000000001"/>
    <x v="0"/>
    <x v="0"/>
    <n v="15"/>
    <s v="Qty / 1,000"/>
    <m/>
    <s v="Private-Lighting"/>
    <s v="lighting"/>
    <n v="3"/>
    <n v="1"/>
    <s v="Lighting"/>
    <n v="0.91633259480590001"/>
    <n v="1.30467645558681"/>
    <n v="729.95604301794901"/>
    <n v="0.23369886543053101"/>
    <n v="0.71"/>
    <n v="518.26879054274298"/>
    <n v="0.165926194455677"/>
    <n v="2885"/>
    <n v="1.165"/>
    <n v="1.3779999999999999"/>
    <n v="2.5499999999999998E-2"/>
    <n v="0.55000000000000004"/>
    <n v="24.263431542460999"/>
    <d v="1900-01-16T07:56:40"/>
    <n v="43314"/>
    <n v="0.30835052834217103"/>
    <n v="15.977578623997999"/>
    <n v="0"/>
    <n v="7774.0318581411448"/>
  </r>
  <r>
    <s v="STND-61181"/>
    <s v="National Business &amp; Industrial"/>
    <s v="National Business and Industrial Centre Job C - 1902 7th St - Rockford"/>
    <s v="Retrofit of Existing Indoor Fixtures to LED"/>
    <s v="Indoor Lighting"/>
    <s v="Office"/>
    <n v="0"/>
    <n v="2086.0279999999998"/>
    <n v="0.46906199999999998"/>
    <x v="0"/>
    <x v="0"/>
    <n v="15"/>
    <s v="Qty / 1,000"/>
    <m/>
    <s v="Private-Lighting"/>
    <s v="lighting"/>
    <n v="3"/>
    <n v="1"/>
    <s v="Lighting"/>
    <n v="0.91633259480590001"/>
    <n v="1.30467645558681"/>
    <n v="1911.4954500777601"/>
    <n v="0.61197414761045899"/>
    <n v="0.71"/>
    <n v="1357.16176955521"/>
    <n v="0.43450164480342601"/>
    <n v="2885"/>
    <n v="1.165"/>
    <n v="1.3779999999999999"/>
    <n v="2.5499999999999998E-2"/>
    <n v="0.55000000000000004"/>
    <n v="24.263431542460999"/>
    <d v="1900-01-16T07:56:40"/>
    <n v="43314"/>
    <n v="0.80746028184517504"/>
    <n v="41.839599980242802"/>
    <n v="0"/>
    <n v="20357.426543328151"/>
  </r>
  <r>
    <s v="STND-61182"/>
    <s v="N and A Liquor Inc"/>
    <s v="N and A Liquor Inc - 2008 W 63rd St - Chicago"/>
    <s v="Outdoor &amp; Garage - LED Fixtures"/>
    <s v="Outdoor &amp; Garage Lighting"/>
    <s v="Exterior"/>
    <n v="0"/>
    <n v="8648.8919999999998"/>
    <n v="0"/>
    <x v="0"/>
    <x v="0"/>
    <n v="10.1978380583316"/>
    <s v="Qty / 1,000"/>
    <m/>
    <s v="Private-Lighting"/>
    <s v="lighting"/>
    <n v="3"/>
    <n v="1"/>
    <s v="Lighting"/>
    <n v="0.91633259480590001"/>
    <n v="1.30467645558681"/>
    <n v="7925.2616485559902"/>
    <n v="0"/>
    <n v="0.71"/>
    <n v="5626.9357704747499"/>
    <n v="0"/>
    <n v="4903"/>
    <n v="1"/>
    <n v="1"/>
    <n v="0"/>
    <n v="0"/>
    <n v="14.276973281664301"/>
    <d v="1900-01-09T04:44:53"/>
    <n v="43254"/>
    <n v="0"/>
    <n v="0"/>
    <n v="0"/>
    <n v="57382.579751934849"/>
  </r>
  <r>
    <s v="STND-61182"/>
    <s v="N and A Liquor Inc"/>
    <s v="N and A Liquor Inc - 2008 W 63rd St - Chicago"/>
    <s v="Outdoor &amp; Garage - LED Fixtures"/>
    <s v="Outdoor &amp; Garage Lighting"/>
    <s v="Exterior"/>
    <n v="0"/>
    <n v="2353.44"/>
    <n v="0"/>
    <x v="0"/>
    <x v="0"/>
    <n v="10.1978380583316"/>
    <s v="Qty / 1,000"/>
    <m/>
    <s v="Private-Lighting"/>
    <s v="lighting"/>
    <n v="3"/>
    <n v="1"/>
    <s v="Lighting"/>
    <n v="0.91633259480590001"/>
    <n v="1.30467645558681"/>
    <n v="2156.5337819199999"/>
    <n v="0"/>
    <n v="0.71"/>
    <n v="1531.1389851632"/>
    <n v="0"/>
    <n v="4903"/>
    <n v="1"/>
    <n v="1"/>
    <n v="0"/>
    <n v="0"/>
    <n v="14.276973281664301"/>
    <d v="1900-01-09T04:44:53"/>
    <n v="43254"/>
    <n v="0"/>
    <n v="0"/>
    <n v="0"/>
    <n v="15614.307415492503"/>
  </r>
  <r>
    <s v="STND-61182"/>
    <s v="N and A Liquor Inc"/>
    <s v="N and A Liquor Inc - 2008 W 63rd St - Chicago"/>
    <s v="Outdoor &amp; Garage - LED Fixtures"/>
    <s v="Outdoor &amp; Garage Lighting"/>
    <s v="Exterior"/>
    <n v="0"/>
    <n v="1765.08"/>
    <n v="0"/>
    <x v="0"/>
    <x v="0"/>
    <n v="10.1978380583316"/>
    <s v="Qty / 1,000"/>
    <m/>
    <s v="Private-Lighting"/>
    <s v="lighting"/>
    <n v="3"/>
    <n v="1"/>
    <s v="Lighting"/>
    <n v="0.91633259480590001"/>
    <n v="1.30467645558681"/>
    <n v="1617.40033644"/>
    <n v="0"/>
    <n v="0.71"/>
    <n v="1148.3542388723999"/>
    <n v="0"/>
    <n v="4903"/>
    <n v="1"/>
    <n v="1"/>
    <n v="0"/>
    <n v="0"/>
    <n v="14.276973281664301"/>
    <d v="1900-01-09T04:44:53"/>
    <n v="43254"/>
    <n v="0"/>
    <n v="0"/>
    <n v="0"/>
    <n v="11710.730561619377"/>
  </r>
  <r>
    <s v="STND-61183"/>
    <s v="Argo Community High School District 217"/>
    <s v="Argo Community High School Dist #217 - 7329 W 63rd St - Summit"/>
    <s v="New Indoor LED Fixtures"/>
    <s v="Indoor Lighting"/>
    <s v="K-12 School"/>
    <n v="0"/>
    <n v="24.398"/>
    <n v="6.6530000000000001E-3"/>
    <x v="0"/>
    <x v="1"/>
    <n v="15"/>
    <s v="Qty / 1,000"/>
    <m/>
    <s v="Public-Non-Lighting"/>
    <s v="non_lighting"/>
    <n v="3"/>
    <n v="1"/>
    <s v="Lighting"/>
    <n v="1.01534080484258"/>
    <n v="0.52563350510805795"/>
    <n v="24.7722849565492"/>
    <n v="3.49703970948391E-3"/>
    <n v="0.71"/>
    <n v="17.588322319149899"/>
    <n v="2.4828981937335798E-3"/>
    <n v="2979"/>
    <n v="1.17333333333333"/>
    <n v="1.323"/>
    <n v="2.1333333333333301E-2"/>
    <n v="0.72"/>
    <n v="23.497818059751602"/>
    <d v="1900-01-15T18:49:11"/>
    <n v="43406"/>
    <n v="3.6712015090744001E-3"/>
    <n v="0.45040518102816701"/>
    <n v="0"/>
    <n v="263.82483478724851"/>
  </r>
  <r>
    <s v="STND-61183"/>
    <s v="Argo Community High School District 217"/>
    <s v="Argo Community High School Dist #217 - 7329 W 63rd St - Summit"/>
    <s v="New Indoor LED Fixtures"/>
    <s v="Indoor Lighting"/>
    <s v="K-12 School"/>
    <n v="0"/>
    <n v="2453.7429999999999"/>
    <n v="0.66908199999999995"/>
    <x v="0"/>
    <x v="1"/>
    <n v="15"/>
    <s v="Qty / 1,000"/>
    <m/>
    <s v="Public-Non-Lighting"/>
    <s v="non_lighting"/>
    <n v="3"/>
    <n v="1"/>
    <s v="Lighting"/>
    <n v="1.01534080484258"/>
    <n v="0.52563350510805795"/>
    <n v="2491.3853924968398"/>
    <n v="0.35169191686471002"/>
    <n v="0.71"/>
    <n v="1768.8836286727601"/>
    <n v="0.24970126097394399"/>
    <n v="2979"/>
    <n v="1.17333333333333"/>
    <n v="1.323"/>
    <n v="2.1333333333333301E-2"/>
    <n v="0.72"/>
    <n v="23.497818059751602"/>
    <d v="1900-01-15T18:49:11"/>
    <n v="43406"/>
    <n v="0.36920710177281202"/>
    <n v="45.297916227215303"/>
    <n v="0"/>
    <n v="26533.254430091401"/>
  </r>
  <r>
    <s v="STND-61183"/>
    <s v="Argo Community High School District 217"/>
    <s v="Argo Community High School Dist #217 - 7329 W 63rd St - Summit"/>
    <s v="VSD on HVAC Fan or Pump &lt;= 200 HP"/>
    <s v="Variable Speed Drives"/>
    <s v="K-12 School"/>
    <n v="0"/>
    <n v="11764.119000000001"/>
    <n v="0"/>
    <x v="6"/>
    <x v="1"/>
    <n v="15"/>
    <s v="ΔkWpeak"/>
    <m/>
    <s v="Public-Non-Lighting"/>
    <s v="non_lighting"/>
    <n v="3"/>
    <n v="1"/>
    <s v="Non-Lighting"/>
    <n v="1.01534080484258"/>
    <n v="0.52563350510805795"/>
    <n v="11944.590053723899"/>
    <n v="0"/>
    <n v="0.7"/>
    <n v="8361.2130376066998"/>
    <n v="0"/>
    <n v="2979"/>
    <n v="1.17333333333333"/>
    <n v="1.323"/>
    <n v="2.1333333333333301E-2"/>
    <n v="0.72"/>
    <n v="23.497818059751602"/>
    <d v="1900-01-15T18:49:11"/>
    <n v="43406"/>
    <n v="0"/>
    <n v="0"/>
    <n v="0"/>
    <n v="125418.19556410049"/>
  </r>
  <r>
    <s v="STND-61183"/>
    <s v="Argo Community High School District 217"/>
    <s v="Argo Community High School Dist #217 - 7329 W 63rd St - Summit"/>
    <s v="VSD on HVAC Fan or Pump &lt;= 200 HP"/>
    <s v="Variable Speed Drives"/>
    <s v="K-12 School"/>
    <n v="0"/>
    <n v="11764.119000000001"/>
    <n v="0"/>
    <x v="6"/>
    <x v="1"/>
    <n v="15"/>
    <s v="ΔkWpeak"/>
    <m/>
    <s v="Public-Non-Lighting"/>
    <s v="non_lighting"/>
    <n v="3"/>
    <n v="1"/>
    <s v="Non-Lighting"/>
    <n v="1.01534080484258"/>
    <n v="0.52563350510805795"/>
    <n v="11944.590053723899"/>
    <n v="0"/>
    <n v="0.7"/>
    <n v="8361.2130376066998"/>
    <n v="0"/>
    <n v="2979"/>
    <n v="1.17333333333333"/>
    <n v="1.323"/>
    <n v="2.1333333333333301E-2"/>
    <n v="0.72"/>
    <n v="23.497818059751602"/>
    <d v="1900-01-15T18:49:11"/>
    <n v="43406"/>
    <n v="0"/>
    <n v="0"/>
    <n v="0"/>
    <n v="125418.19556410049"/>
  </r>
  <r>
    <s v="STND-61184"/>
    <s v="New Albertson's Inc"/>
    <s v="New Albertson's Inc - 6140 Northwest Hwy - Crystal Lake"/>
    <s v="Retrofit of Existing Indoor Fixtures to LED"/>
    <s v="Indoor Lighting"/>
    <s v="Grocery/convenience"/>
    <n v="0"/>
    <n v="11031.841"/>
    <n v="2.0571600000000001"/>
    <x v="0"/>
    <x v="0"/>
    <n v="10.727311735679001"/>
    <s v="Qty / 1,000"/>
    <m/>
    <s v="Private-Lighting"/>
    <s v="lighting"/>
    <n v="2"/>
    <n v="1"/>
    <s v="Lighting"/>
    <n v="0.97902139861649395"/>
    <n v="0.93591656730105399"/>
    <n v="10800.4084051348"/>
    <n v="1.92533012558904"/>
    <n v="0.71"/>
    <n v="7668.28996764569"/>
    <n v="1.3669843891682201"/>
    <n v="4661"/>
    <n v="1.07"/>
    <n v="1.24"/>
    <n v="2.9000000000000001E-2"/>
    <n v="0.745"/>
    <n v="15.018236429950701"/>
    <d v="1900-01-09T17:27:20"/>
    <n v="43373"/>
    <n v="2.0841417250368401"/>
    <n v="292.72134929804503"/>
    <n v="0"/>
    <n v="82260.136962515156"/>
  </r>
  <r>
    <s v="STND-61184"/>
    <s v="New Albertson's Inc"/>
    <s v="New Albertson's Inc - 6140 Northwest Hwy - Crystal Lake"/>
    <s v="Retrofit of Existing Indoor Fixtures to LED"/>
    <s v="Indoor Lighting"/>
    <s v="Grocery/convenience"/>
    <n v="0"/>
    <n v="242979.79399999999"/>
    <n v="45.309600000000003"/>
    <x v="0"/>
    <x v="0"/>
    <n v="10.727311735679001"/>
    <s v="Qty / 1,000"/>
    <m/>
    <s v="Private-Lighting"/>
    <s v="lighting"/>
    <n v="2"/>
    <n v="1"/>
    <s v="Lighting"/>
    <n v="0.97902139861649395"/>
    <n v="0.93591656730105399"/>
    <n v="237882.417757427"/>
    <n v="42.4060052977838"/>
    <n v="0.71"/>
    <n v="168896.516607773"/>
    <n v="30.1082637614265"/>
    <n v="4661"/>
    <n v="1.07"/>
    <n v="1.24"/>
    <n v="2.9000000000000001E-2"/>
    <n v="0.745"/>
    <n v="15.018236429950701"/>
    <d v="1900-01-09T17:27:20"/>
    <n v="43373"/>
    <n v="45.9038810324571"/>
    <n v="6447.2804812760696"/>
    <n v="0"/>
    <n v="1811805.5847218665"/>
  </r>
  <r>
    <s v="STND-61184"/>
    <s v="New Albertson's Inc"/>
    <s v="New Albertson's Inc - 6140 Northwest Hwy - Crystal Lake"/>
    <s v="Retrofit of Existing Indoor Fixtures to LED"/>
    <s v="Indoor Lighting"/>
    <s v="Grocery/convenience"/>
    <n v="0"/>
    <n v="58131.618999999999"/>
    <n v="10.84008"/>
    <x v="0"/>
    <x v="0"/>
    <n v="10.727311735679001"/>
    <s v="Qty / 1,000"/>
    <m/>
    <s v="Private-Lighting"/>
    <s v="lighting"/>
    <n v="2"/>
    <n v="1"/>
    <s v="Lighting"/>
    <n v="0.97902139861649395"/>
    <n v="0.93591656730105399"/>
    <n v="56912.098937221097"/>
    <n v="10.145410462868799"/>
    <n v="0.71"/>
    <n v="40407.590245427004"/>
    <n v="7.2032414286368498"/>
    <n v="4661"/>
    <n v="1.07"/>
    <n v="1.24"/>
    <n v="2.9000000000000001E-2"/>
    <n v="0.745"/>
    <n v="15.018236429950701"/>
    <d v="1900-01-09T17:27:20"/>
    <n v="43373"/>
    <n v="10.9822585655648"/>
    <n v="1542.4774478312299"/>
    <n v="0"/>
    <n v="433464.81705027743"/>
  </r>
  <r>
    <s v="STND-61184"/>
    <s v="New Albertson's Inc"/>
    <s v="New Albertson's Inc - 6140 Northwest Hwy - Crystal Lake"/>
    <s v="Retrofit of Existing Indoor Fixtures to LED"/>
    <s v="Indoor Lighting"/>
    <s v="Grocery/convenience"/>
    <n v="0"/>
    <n v="4309.0010000000002"/>
    <n v="0.80352000000000001"/>
    <x v="0"/>
    <x v="0"/>
    <n v="10.727311735679001"/>
    <s v="Qty / 1,000"/>
    <m/>
    <s v="Private-Lighting"/>
    <s v="lighting"/>
    <n v="2"/>
    <n v="1"/>
    <s v="Lighting"/>
    <n v="0.97902139861649395"/>
    <n v="0.93591656730105399"/>
    <n v="4218.6041856598704"/>
    <n v="0.75202768015774302"/>
    <n v="0.71"/>
    <n v="2995.2089718185098"/>
    <n v="0.53393965291199696"/>
    <n v="4661"/>
    <n v="1.07"/>
    <n v="1.24"/>
    <n v="2.9000000000000001E-2"/>
    <n v="0.745"/>
    <n v="15.018236429950701"/>
    <d v="1900-01-09T17:27:20"/>
    <n v="43373"/>
    <n v="0.81405897397460802"/>
    <n v="114.336001293585"/>
    <n v="0"/>
    <n v="32130.540354199733"/>
  </r>
  <r>
    <s v="STND-61184"/>
    <s v="New Albertson's Inc"/>
    <s v="New Albertson's Inc - 6140 Northwest Hwy - Crystal Lake"/>
    <s v="Retrofit of Existing Indoor Fixtures to LED"/>
    <s v="Indoor Lighting"/>
    <s v="Grocery/convenience"/>
    <n v="0"/>
    <n v="0"/>
    <n v="0"/>
    <x v="0"/>
    <x v="0"/>
    <n v="10.727311735679001"/>
    <s v="Qty / 1,000"/>
    <m/>
    <s v="Private-Lighting"/>
    <s v="lighting"/>
    <n v="2"/>
    <n v="1"/>
    <s v="Lighting"/>
    <n v="0.97902139861649395"/>
    <n v="0.93591656730105399"/>
    <n v="0"/>
    <n v="0"/>
    <n v="0.71"/>
    <n v="0"/>
    <n v="0"/>
    <n v="4661"/>
    <n v="1.07"/>
    <n v="1.24"/>
    <n v="2.9000000000000001E-2"/>
    <n v="0.745"/>
    <n v="15.018236429950701"/>
    <d v="1900-01-09T17:27:20"/>
    <n v="43373"/>
    <n v="0"/>
    <n v="0"/>
    <n v="0"/>
    <n v="0"/>
  </r>
  <r>
    <s v="STND-61184"/>
    <s v="New Albertson's Inc"/>
    <s v="New Albertson's Inc - 6140 Northwest Hwy - Crystal Lake"/>
    <s v="Retrofit of Existing Indoor Fixtures to LED"/>
    <s v="Indoor Lighting"/>
    <s v="Grocery/convenience"/>
    <n v="0"/>
    <n v="84.784000000000006"/>
    <n v="1.5810000000000001E-2"/>
    <x v="0"/>
    <x v="0"/>
    <n v="10.727311735679001"/>
    <s v="Qty / 1,000"/>
    <m/>
    <s v="Private-Lighting"/>
    <s v="lighting"/>
    <n v="2"/>
    <n v="1"/>
    <s v="Lighting"/>
    <n v="0.97902139861649395"/>
    <n v="0.93591656730105399"/>
    <n v="83.005350260300801"/>
    <n v="1.4796840929029701E-2"/>
    <n v="0.71"/>
    <n v="58.933798684813603"/>
    <n v="1.05057570596111E-2"/>
    <n v="4661"/>
    <n v="1.07"/>
    <n v="1.24"/>
    <n v="2.9000000000000001E-2"/>
    <n v="0.745"/>
    <n v="15.018236429950701"/>
    <d v="1900-01-09T17:27:20"/>
    <n v="43373"/>
    <n v="1.6017364071259602E-2"/>
    <n v="2.24967771733525"/>
    <n v="0"/>
    <n v="632.20123025974465"/>
  </r>
  <r>
    <s v="STND-61184"/>
    <s v="New Albertson's Inc"/>
    <s v="New Albertson's Inc - 6140 Northwest Hwy - Crystal Lake"/>
    <s v="Retrofit of Existing Indoor Fixtures to LED"/>
    <s v="Indoor Lighting"/>
    <s v="Grocery/convenience"/>
    <n v="0"/>
    <n v="0"/>
    <n v="0"/>
    <x v="0"/>
    <x v="0"/>
    <n v="10.727311735679001"/>
    <s v="Qty / 1,000"/>
    <m/>
    <s v="Private-Lighting"/>
    <s v="lighting"/>
    <n v="2"/>
    <n v="1"/>
    <s v="Lighting"/>
    <n v="0.97902139861649395"/>
    <n v="0.93591656730105399"/>
    <n v="0"/>
    <n v="0"/>
    <n v="0.71"/>
    <n v="0"/>
    <n v="0"/>
    <n v="4661"/>
    <n v="1.07"/>
    <n v="1.24"/>
    <n v="2.9000000000000001E-2"/>
    <n v="0.745"/>
    <n v="15.018236429950701"/>
    <d v="1900-01-09T17:27:20"/>
    <n v="43373"/>
    <n v="0"/>
    <n v="0"/>
    <n v="0"/>
    <n v="0"/>
  </r>
  <r>
    <s v="STND-61184"/>
    <s v="New Albertson's Inc"/>
    <s v="New Albertson's Inc - 6140 Northwest Hwy - Crystal Lake"/>
    <s v="LED Refrigerated Display Case Lighting for Open and Closed Cases"/>
    <s v="Refrigeration"/>
    <s v="Grocery/convenience"/>
    <n v="0"/>
    <n v="64974.69"/>
    <n v="7.7321"/>
    <x v="2"/>
    <x v="0"/>
    <n v="8.6177180282661094"/>
    <s v="ΔkWpeak / CF"/>
    <n v="0.69"/>
    <s v="Private-Lighting"/>
    <s v="lighting"/>
    <n v="2"/>
    <n v="1"/>
    <s v="Non-Lighting"/>
    <n v="0.97902139861649395"/>
    <n v="0.93591656730105399"/>
    <n v="63611.611878473101"/>
    <n v="7.2366004900284802"/>
    <n v="0.7"/>
    <n v="44528.1283149312"/>
    <n v="5.0656203430199298"/>
    <n v="4661"/>
    <n v="1.07"/>
    <n v="1.24"/>
    <n v="2.9000000000000001E-2"/>
    <n v="0.745"/>
    <n v="15.018236429950701"/>
    <d v="1900-01-09T17:27:20"/>
    <n v="43373"/>
    <n v="10.4878267971427"/>
    <n v="0"/>
    <n v="0"/>
    <n v="383730.85414452921"/>
  </r>
  <r>
    <s v="STND-61184"/>
    <s v="New Albertson's Inc"/>
    <s v="New Albertson's Inc - 6140 Northwest Hwy - Crystal Lake"/>
    <s v="LED Refrigerated Display Case Lighting for Open and Closed Cases"/>
    <s v="Refrigeration"/>
    <s v="Grocery/convenience"/>
    <n v="0"/>
    <n v="53390.68"/>
    <n v="6.3537600000000003"/>
    <x v="2"/>
    <x v="0"/>
    <n v="8.6177180282661094"/>
    <s v="ΔkWpeak / CF"/>
    <n v="0.69"/>
    <s v="Private-Lighting"/>
    <s v="lighting"/>
    <n v="2"/>
    <n v="1"/>
    <s v="Non-Lighting"/>
    <n v="0.97902139861649395"/>
    <n v="0.93591656730105399"/>
    <n v="52270.618206685598"/>
    <n v="5.9465892486547398"/>
    <n v="0.7"/>
    <n v="36589.432744680002"/>
    <n v="4.1626124740583199"/>
    <n v="4661"/>
    <n v="1.07"/>
    <n v="1.24"/>
    <n v="2.9000000000000001E-2"/>
    <n v="0.745"/>
    <n v="15.018236429950701"/>
    <d v="1900-01-09T17:27:20"/>
    <n v="43373"/>
    <n v="8.6182452879054292"/>
    <n v="0"/>
    <n v="0"/>
    <n v="315317.41420785914"/>
  </r>
  <r>
    <s v="STND-61185"/>
    <s v="Price Circuits LLC"/>
    <s v="Price Circuits LLC - NC - 1300 Holmes Rd - Elgin"/>
    <s v="Occupancy Sensors Plus Daylighting Controls"/>
    <s v="Indoor Lighting"/>
    <s v="Manufacturing"/>
    <n v="0"/>
    <n v="6348.8119999999999"/>
    <n v="0.83116800000000002"/>
    <x v="0"/>
    <x v="0"/>
    <n v="8"/>
    <s v="Qty / 1,000"/>
    <m/>
    <s v="Private-Lighting"/>
    <s v="lighting"/>
    <n v="3"/>
    <n v="1"/>
    <s v="Lighting"/>
    <n v="0.91633259480590001"/>
    <n v="1.30467645558681"/>
    <n v="5817.6233738948304"/>
    <n v="1.08440532023717"/>
    <n v="0.71"/>
    <n v="4130.5125954653304"/>
    <n v="0.76992777736839402"/>
    <n v="4618"/>
    <n v="1.02"/>
    <n v="1.04"/>
    <n v="1.2E-2"/>
    <n v="0.81"/>
    <n v="15.158077089649201"/>
    <d v="1900-01-09T19:51:10"/>
    <n v="43374"/>
    <n v="1.2872807695123201"/>
    <n v="68.442627928174502"/>
    <n v="0"/>
    <n v="33044.100763722643"/>
  </r>
  <r>
    <s v="STND-61186"/>
    <s v="Chicago Heights School District 170"/>
    <s v="Chicago Heights SD 170 Garfield Elementary School - 140 E 23rd St - Chicago Heights"/>
    <s v="New Indoor LED Fixtures"/>
    <s v="Indoor Lighting"/>
    <s v="K-12 School"/>
    <n v="0"/>
    <n v="54477.271000000001"/>
    <n v="14.854752"/>
    <x v="0"/>
    <x v="1"/>
    <n v="15"/>
    <s v="Qty / 1,000"/>
    <m/>
    <s v="Public-Lighting"/>
    <s v="lighting"/>
    <n v="2"/>
    <n v="1"/>
    <s v="Lighting"/>
    <n v="0.98996686498346598"/>
    <n v="2.5626279547341602"/>
    <n v="53930.693184724703"/>
    <n v="38.067202735843203"/>
    <n v="0.71"/>
    <n v="38290.792161154503"/>
    <n v="27.027713942448699"/>
    <n v="2979"/>
    <n v="1.17333333333333"/>
    <n v="1.323"/>
    <n v="2.1333333333333301E-2"/>
    <n v="0.72"/>
    <n v="23.497818059751602"/>
    <d v="1900-01-15T18:49:11"/>
    <n v="43344"/>
    <n v="39.963049819269401"/>
    <n v="980.55805790408499"/>
    <n v="0"/>
    <n v="574361.88241731748"/>
  </r>
  <r>
    <s v="STND-61186"/>
    <s v="Chicago Heights School District 170"/>
    <s v="Chicago Heights SD 170 Garfield Elementary School - 140 E 23rd St - Chicago Heights"/>
    <s v="New Indoor LED Fixtures"/>
    <s v="Indoor Lighting"/>
    <s v="K-12 School"/>
    <n v="0"/>
    <n v="14429.68"/>
    <n v="3.9346559999999999"/>
    <x v="0"/>
    <x v="1"/>
    <n v="15"/>
    <s v="Qty / 1,000"/>
    <m/>
    <s v="Public-Lighting"/>
    <s v="lighting"/>
    <n v="2"/>
    <n v="1"/>
    <s v="Lighting"/>
    <n v="0.98996686498346598"/>
    <n v="2.5626279547341602"/>
    <n v="14284.905072314599"/>
    <n v="10.0830594578625"/>
    <n v="0.71"/>
    <n v="10142.282601343401"/>
    <n v="7.1589722150823798"/>
    <n v="2979"/>
    <n v="1.17333333333333"/>
    <n v="1.323"/>
    <n v="2.1333333333333301E-2"/>
    <n v="0.72"/>
    <n v="23.497818059751602"/>
    <d v="1900-01-15T18:49:11"/>
    <n v="43344"/>
    <n v="10.5852224089427"/>
    <n v="259.72554676935698"/>
    <n v="0"/>
    <n v="152134.239020151"/>
  </r>
  <r>
    <s v="STND-61186"/>
    <s v="Chicago Heights School District 170"/>
    <s v="Chicago Heights SD 170 Garfield Elementary School - 140 E 23rd St - Chicago Heights"/>
    <s v="New Indoor LED Fixtures"/>
    <s v="Indoor Lighting"/>
    <s v="K-12 School"/>
    <n v="0"/>
    <n v="3827.002"/>
    <n v="1.043539"/>
    <x v="0"/>
    <x v="1"/>
    <n v="15"/>
    <s v="Qty / 1,000"/>
    <m/>
    <s v="Public-Lighting"/>
    <s v="lighting"/>
    <n v="2"/>
    <n v="1"/>
    <s v="Lighting"/>
    <n v="0.98996686498346598"/>
    <n v="2.5626279547341602"/>
    <n v="3788.6051722254501"/>
    <n v="2.67420221325533"/>
    <n v="0.71"/>
    <n v="2689.90967228007"/>
    <n v="1.89868357141129"/>
    <n v="2979"/>
    <n v="1.17333333333333"/>
    <n v="1.323"/>
    <n v="2.1333333333333301E-2"/>
    <n v="0.72"/>
    <n v="23.497818059751602"/>
    <d v="1900-01-15T18:49:11"/>
    <n v="43344"/>
    <n v="2.8073845356253999"/>
    <n v="68.883730404099197"/>
    <n v="0"/>
    <n v="40348.645084201053"/>
  </r>
  <r>
    <s v="STND-61186"/>
    <s v="Chicago Heights School District 170"/>
    <s v="Chicago Heights SD 170 Garfield Elementary School - 140 E 23rd St - Chicago Heights"/>
    <s v="New Indoor LED Fixtures"/>
    <s v="Indoor Lighting"/>
    <s v="K-12 School"/>
    <n v="0"/>
    <n v="3576.0509999999999"/>
    <n v="0.97511000000000003"/>
    <x v="0"/>
    <x v="1"/>
    <n v="15"/>
    <s v="Qty / 1,000"/>
    <m/>
    <s v="Public-Lighting"/>
    <s v="lighting"/>
    <n v="2"/>
    <n v="1"/>
    <s v="Lighting"/>
    <n v="0.98996686498346598"/>
    <n v="2.5626279547341602"/>
    <n v="3540.1719974909902"/>
    <n v="2.4988441449408301"/>
    <n v="0.71"/>
    <n v="2513.5221182186001"/>
    <n v="1.77417934290799"/>
    <n v="2979"/>
    <n v="1.17333333333333"/>
    <n v="1.323"/>
    <n v="2.1333333333333301E-2"/>
    <n v="0.72"/>
    <n v="23.497818059751602"/>
    <d v="1900-01-15T18:49:11"/>
    <n v="43344"/>
    <n v="2.62329317307133"/>
    <n v="64.366763590745194"/>
    <n v="0"/>
    <n v="37702.831773279002"/>
  </r>
  <r>
    <s v="STND-61186"/>
    <s v="Chicago Heights School District 170"/>
    <s v="Chicago Heights SD 170 Garfield Elementary School - 140 E 23rd St - Chicago Heights"/>
    <s v="New Indoor LED Fixtures"/>
    <s v="Indoor Lighting"/>
    <s v="K-12 School"/>
    <n v="0"/>
    <n v="522.81500000000005"/>
    <n v="0.14255999999999999"/>
    <x v="0"/>
    <x v="1"/>
    <n v="15"/>
    <s v="Qty / 1,000"/>
    <m/>
    <s v="Public-Lighting"/>
    <s v="lighting"/>
    <n v="2"/>
    <n v="1"/>
    <s v="Lighting"/>
    <n v="0.98996686498346598"/>
    <n v="2.5626279547341602"/>
    <n v="517.56952651633105"/>
    <n v="0.365328241226902"/>
    <n v="0.71"/>
    <n v="367.47436382659498"/>
    <n v="0.25938305127110101"/>
    <n v="2979"/>
    <n v="1.17333333333333"/>
    <n v="1.323"/>
    <n v="2.1333333333333301E-2"/>
    <n v="0.72"/>
    <n v="23.497818059751602"/>
    <d v="1900-01-15T18:49:11"/>
    <n v="43344"/>
    <n v="0.38352255104865002"/>
    <n v="9.4103550275696506"/>
    <n v="0"/>
    <n v="5512.1154573989243"/>
  </r>
  <r>
    <s v="STND-61186"/>
    <s v="Chicago Heights School District 170"/>
    <s v="Chicago Heights SD 170 Garfield Elementary School - 140 E 23rd St - Chicago Heights"/>
    <s v="New Indoor LED Fixtures"/>
    <s v="Indoor Lighting"/>
    <s v="K-12 School"/>
    <n v="0"/>
    <n v="808.62"/>
    <n v="0.22049299999999999"/>
    <x v="0"/>
    <x v="1"/>
    <n v="15"/>
    <s v="Qty / 1,000"/>
    <m/>
    <s v="Public-Lighting"/>
    <s v="lighting"/>
    <n v="2"/>
    <n v="1"/>
    <s v="Lighting"/>
    <n v="0.98996686498346598"/>
    <n v="2.5626279547341602"/>
    <n v="800.50700636293004"/>
    <n v="0.56504152562319998"/>
    <n v="0.71"/>
    <n v="568.35997451768003"/>
    <n v="0.40117948319247199"/>
    <n v="2979"/>
    <n v="1.17333333333333"/>
    <n v="1.323"/>
    <n v="2.1333333333333301E-2"/>
    <n v="0.72"/>
    <n v="23.497818059751602"/>
    <d v="1900-01-15T18:49:11"/>
    <n v="43344"/>
    <n v="0.59318208367262903"/>
    <n v="14.5546728429624"/>
    <n v="0"/>
    <n v="8525.3996177652007"/>
  </r>
  <r>
    <s v="STND-61186"/>
    <s v="Chicago Heights School District 170"/>
    <s v="Chicago Heights SD 170 Garfield Elementary School - 140 E 23rd St - Chicago Heights"/>
    <s v="New Indoor LED Fixtures"/>
    <s v="Indoor Lighting"/>
    <s v="K-12 School"/>
    <n v="0"/>
    <n v="2760.4609999999998"/>
    <n v="0.75271699999999997"/>
    <x v="0"/>
    <x v="1"/>
    <n v="15"/>
    <s v="Qty / 1,000"/>
    <m/>
    <s v="Public-Lighting"/>
    <s v="lighting"/>
    <n v="2"/>
    <n v="1"/>
    <s v="Lighting"/>
    <n v="0.98996686498346598"/>
    <n v="2.5626279547341602"/>
    <n v="2732.76492207912"/>
    <n v="1.9289336262036301"/>
    <n v="0.71"/>
    <n v="1940.2630946761799"/>
    <n v="1.3695428746045799"/>
    <n v="2979"/>
    <n v="1.17333333333333"/>
    <n v="1.323"/>
    <n v="2.1333333333333301E-2"/>
    <n v="0.72"/>
    <n v="23.497818059751602"/>
    <d v="1900-01-15T18:49:11"/>
    <n v="43344"/>
    <n v="2.0249996075875898"/>
    <n v="49.6866349468932"/>
    <n v="0"/>
    <n v="29103.9464201427"/>
  </r>
  <r>
    <s v="STND-61186"/>
    <s v="Chicago Heights School District 170"/>
    <s v="Chicago Heights SD 170 Garfield Elementary School - 140 E 23rd St - Chicago Heights"/>
    <s v="New Indoor LED Fixtures"/>
    <s v="Indoor Lighting"/>
    <s v="K-12 School"/>
    <n v="0"/>
    <n v="3896.7109999999998"/>
    <n v="1.0625469999999999"/>
    <x v="0"/>
    <x v="1"/>
    <n v="15"/>
    <s v="Qty / 1,000"/>
    <m/>
    <s v="Public-Lighting"/>
    <s v="lighting"/>
    <n v="2"/>
    <n v="1"/>
    <s v="Lighting"/>
    <n v="0.98996686498346598"/>
    <n v="2.5626279547341602"/>
    <n v="3857.6147724165899"/>
    <n v="2.7229126454189201"/>
    <n v="0.71"/>
    <n v="2738.9064884157801"/>
    <n v="1.93326797824743"/>
    <n v="2979"/>
    <n v="1.17333333333333"/>
    <n v="1.323"/>
    <n v="2.1333333333333301E-2"/>
    <n v="0.72"/>
    <n v="23.497818059751602"/>
    <d v="1900-01-15T18:49:11"/>
    <n v="43344"/>
    <n v="2.8585208757652198"/>
    <n v="70.138450407574297"/>
    <n v="0"/>
    <n v="41083.597326236704"/>
  </r>
  <r>
    <s v="STND-61186"/>
    <s v="Chicago Heights School District 170"/>
    <s v="Chicago Heights SD 170 Garfield Elementary School - 140 E 23rd St - Chicago Heights"/>
    <s v="New Indoor LED Fixtures"/>
    <s v="Indoor Lighting"/>
    <s v="K-12 School"/>
    <n v="0"/>
    <n v="15370.745999999999"/>
    <n v="4.1912640000000003"/>
    <x v="0"/>
    <x v="1"/>
    <n v="15"/>
    <s v="Qty / 1,000"/>
    <m/>
    <s v="Public-Lighting"/>
    <s v="lighting"/>
    <n v="2"/>
    <n v="1"/>
    <s v="Lighting"/>
    <n v="0.98996686498346598"/>
    <n v="2.5626279547341602"/>
    <n v="15216.5292300771"/>
    <n v="10.740650292070899"/>
    <n v="0.71"/>
    <n v="10803.7357533548"/>
    <n v="7.6258617073703601"/>
    <n v="2979"/>
    <n v="1.17333333333333"/>
    <n v="1.323"/>
    <n v="2.1333333333333301E-2"/>
    <n v="0.72"/>
    <n v="23.497818059751602"/>
    <d v="1900-01-15T18:49:11"/>
    <n v="43344"/>
    <n v="11.275563000830299"/>
    <n v="276.66416781958497"/>
    <n v="0"/>
    <n v="162056.03630032201"/>
  </r>
  <r>
    <s v="STND-61186"/>
    <s v="Chicago Heights School District 170"/>
    <s v="Chicago Heights SD 170 Garfield Elementary School - 140 E 23rd St - Chicago Heights"/>
    <s v="New Indoor LED Fixtures"/>
    <s v="Indoor Lighting"/>
    <s v="K-12 School"/>
    <n v="0"/>
    <n v="1951.8409999999999"/>
    <n v="0.53222400000000003"/>
    <x v="0"/>
    <x v="1"/>
    <n v="15"/>
    <s v="Qty / 1,000"/>
    <m/>
    <s v="Public-Lighting"/>
    <s v="lighting"/>
    <n v="2"/>
    <n v="1"/>
    <s v="Lighting"/>
    <n v="0.98996686498346598"/>
    <n v="2.5626279547341602"/>
    <n v="1932.2579157161899"/>
    <n v="1.3638921005804401"/>
    <n v="0.71"/>
    <n v="1371.9031201585001"/>
    <n v="0.96836339141210903"/>
    <n v="2979"/>
    <n v="1.17333333333333"/>
    <n v="1.323"/>
    <n v="2.1333333333333301E-2"/>
    <n v="0.72"/>
    <n v="23.497818059751602"/>
    <d v="1900-01-15T18:49:11"/>
    <n v="43344"/>
    <n v="1.43181752391496"/>
    <n v="35.131962103930803"/>
    <n v="0"/>
    <n v="20578.546802377503"/>
  </r>
  <r>
    <s v="STND-61186"/>
    <s v="Chicago Heights School District 170"/>
    <s v="Chicago Heights SD 170 Garfield Elementary School - 140 E 23rd St - Chicago Heights"/>
    <s v="New Indoor LED Fixtures"/>
    <s v="Indoor Lighting"/>
    <s v="K-12 School"/>
    <n v="0"/>
    <n v="1132.7650000000001"/>
    <n v="0.30887999999999999"/>
    <x v="0"/>
    <x v="1"/>
    <n v="15"/>
    <s v="Qty / 1,000"/>
    <m/>
    <s v="Public-Lighting"/>
    <s v="lighting"/>
    <n v="2"/>
    <n v="1"/>
    <s v="Lighting"/>
    <n v="0.98996686498346598"/>
    <n v="2.5626279547341602"/>
    <n v="1121.399815813"/>
    <n v="0.79154452265828801"/>
    <n v="0.71"/>
    <n v="796.19386922722697"/>
    <n v="0.56199661108738497"/>
    <n v="2979"/>
    <n v="1.17333333333333"/>
    <n v="1.323"/>
    <n v="2.1333333333333301E-2"/>
    <n v="0.72"/>
    <n v="23.497818059751602"/>
    <d v="1900-01-15T18:49:11"/>
    <n v="43344"/>
    <n v="0.83096552727207595"/>
    <n v="20.389087560236302"/>
    <n v="0"/>
    <n v="11942.908038408405"/>
  </r>
  <r>
    <s v="STND-61186"/>
    <s v="Chicago Heights School District 170"/>
    <s v="Chicago Heights SD 170 Garfield Elementary School - 140 E 23rd St - Chicago Heights"/>
    <s v="Occupancy Sensors"/>
    <s v="Indoor Lighting"/>
    <s v="K-12 School"/>
    <n v="0"/>
    <n v="7963.51"/>
    <n v="7.1628480000000003"/>
    <x v="0"/>
    <x v="1"/>
    <n v="8"/>
    <s v="Qty / 1,000"/>
    <m/>
    <s v="Public-Lighting"/>
    <s v="lighting"/>
    <n v="2"/>
    <n v="1"/>
    <s v="Lighting"/>
    <n v="0.98996686498346598"/>
    <n v="2.5626279547341602"/>
    <n v="7883.6110289644803"/>
    <n v="18.3557145203117"/>
    <n v="0.71"/>
    <n v="5597.3638305647801"/>
    <n v="13.0325573094213"/>
    <n v="2979"/>
    <n v="1.17333333333333"/>
    <n v="1.323"/>
    <n v="2.1333333333333301E-2"/>
    <n v="0.72"/>
    <n v="23.497818059751602"/>
    <d v="1900-01-15T18:49:11"/>
    <n v="43344"/>
    <n v="24.3408979065543"/>
    <n v="143.33838234480899"/>
    <n v="0"/>
    <n v="44778.910644518241"/>
  </r>
  <r>
    <s v="STND-61186"/>
    <s v="Chicago Heights School District 170"/>
    <s v="Chicago Heights SD 170 Garfield Elementary School - 140 E 23rd St - Chicago Heights"/>
    <s v="Occupancy Sensors"/>
    <s v="Indoor Lighting"/>
    <s v="K-12 School"/>
    <n v="0"/>
    <n v="3347.6860000000001"/>
    <n v="3.0111050000000001"/>
    <x v="0"/>
    <x v="1"/>
    <n v="8"/>
    <s v="Qty / 1,000"/>
    <m/>
    <s v="Public-Lighting"/>
    <s v="lighting"/>
    <n v="2"/>
    <n v="1"/>
    <s v="Lighting"/>
    <n v="0.98996686498346598"/>
    <n v="2.5626279547341602"/>
    <n v="3314.0982143690399"/>
    <n v="7.7163418476398098"/>
    <n v="0.71"/>
    <n v="2353.0097322020201"/>
    <n v="5.4786027118242702"/>
    <n v="2979"/>
    <n v="1.17333333333333"/>
    <n v="1.323"/>
    <n v="2.1333333333333301E-2"/>
    <n v="0.72"/>
    <n v="23.497818059751602"/>
    <d v="1900-01-15T18:49:11"/>
    <n v="43344"/>
    <n v="10.232382341620999"/>
    <n v="60.256331170346201"/>
    <n v="0"/>
    <n v="18824.077857616161"/>
  </r>
  <r>
    <s v="STND-61186"/>
    <s v="Chicago Heights School District 170"/>
    <s v="Chicago Heights SD 170 Garfield Elementary School - 140 E 23rd St - Chicago Heights"/>
    <s v="Occupancy Sensors"/>
    <s v="Indoor Lighting"/>
    <s v="K-12 School"/>
    <n v="0"/>
    <n v="798.024"/>
    <n v="0.71779000000000004"/>
    <x v="0"/>
    <x v="1"/>
    <n v="8"/>
    <s v="Qty / 1,000"/>
    <m/>
    <s v="Public-Lighting"/>
    <s v="lighting"/>
    <n v="2"/>
    <n v="1"/>
    <s v="Lighting"/>
    <n v="0.98996686498346598"/>
    <n v="2.5626279547341602"/>
    <n v="790.01731746156497"/>
    <n v="1.8394287196286301"/>
    <n v="0.71"/>
    <n v="560.91229539771098"/>
    <n v="1.3059943909363301"/>
    <n v="2979"/>
    <n v="1.17333333333333"/>
    <n v="1.323"/>
    <n v="2.1333333333333301E-2"/>
    <n v="0.72"/>
    <n v="23.497818059751602"/>
    <d v="1900-01-15T18:49:11"/>
    <n v="43344"/>
    <n v="2.4392047839554398"/>
    <n v="14.363951226573899"/>
    <n v="0"/>
    <n v="4487.2983631816878"/>
  </r>
  <r>
    <s v="STND-61186"/>
    <s v="Chicago Heights School District 170"/>
    <s v="Chicago Heights SD 170 Garfield Elementary School - 140 E 23rd St - Chicago Heights"/>
    <s v="Occupancy Sensors"/>
    <s v="Indoor Lighting"/>
    <s v="K-12 School"/>
    <n v="0"/>
    <n v="466.76900000000001"/>
    <n v="0.41983900000000002"/>
    <x v="0"/>
    <x v="1"/>
    <n v="8"/>
    <s v="Qty / 1,000"/>
    <m/>
    <s v="Public-Lighting"/>
    <s v="lighting"/>
    <n v="2"/>
    <n v="1"/>
    <s v="Lighting"/>
    <n v="0.98996686498346598"/>
    <n v="2.5626279547341602"/>
    <n v="462.08584360146699"/>
    <n v="1.07589115788764"/>
    <n v="0.71"/>
    <n v="328.08094895704198"/>
    <n v="0.76388272210022201"/>
    <n v="2979"/>
    <n v="1.17333333333333"/>
    <n v="1.323"/>
    <n v="2.1333333333333301E-2"/>
    <n v="0.72"/>
    <n v="23.497818059751602"/>
    <d v="1900-01-15T18:49:11"/>
    <n v="43344"/>
    <n v="1.42670321025797"/>
    <n v="8.4015607927539495"/>
    <n v="0"/>
    <n v="2624.6475916563359"/>
  </r>
  <r>
    <s v="STND-61186"/>
    <s v="Chicago Heights School District 170"/>
    <s v="Chicago Heights SD 170 Garfield Elementary School - 140 E 23rd St - Chicago Heights"/>
    <s v="Occupancy Sensors"/>
    <s v="Indoor Lighting"/>
    <s v="K-12 School"/>
    <n v="0"/>
    <n v="155.59"/>
    <n v="0.13994599999999999"/>
    <x v="0"/>
    <x v="1"/>
    <n v="8"/>
    <s v="Qty / 1,000"/>
    <m/>
    <s v="Public-Lighting"/>
    <s v="lighting"/>
    <n v="2"/>
    <n v="1"/>
    <s v="Lighting"/>
    <n v="0.98996686498346598"/>
    <n v="2.5626279547341602"/>
    <n v="154.02894452277701"/>
    <n v="0.35862953175322698"/>
    <n v="0.71"/>
    <n v="109.360550611172"/>
    <n v="0.25462696754479103"/>
    <n v="2979"/>
    <n v="1.17333333333333"/>
    <n v="1.323"/>
    <n v="2.1333333333333301E-2"/>
    <n v="0.72"/>
    <n v="23.497818059751602"/>
    <d v="1900-01-15T18:49:11"/>
    <n v="43344"/>
    <n v="0.47556660401430501"/>
    <n v="2.8005262640505002"/>
    <n v="0"/>
    <n v="874.88440488937601"/>
  </r>
  <r>
    <s v="STND-61186"/>
    <s v="Chicago Heights School District 170"/>
    <s v="Chicago Heights SD 170 Garfield Elementary School - 140 E 23rd St - Chicago Heights"/>
    <s v="Occupancy Sensors"/>
    <s v="Indoor Lighting"/>
    <s v="K-12 School"/>
    <n v="0"/>
    <n v="200.761"/>
    <n v="0.18057599999999999"/>
    <x v="0"/>
    <x v="1"/>
    <n v="8"/>
    <s v="Qty / 1,000"/>
    <m/>
    <s v="Public-Lighting"/>
    <s v="lighting"/>
    <n v="2"/>
    <n v="1"/>
    <s v="Lighting"/>
    <n v="0.98996686498346598"/>
    <n v="2.5626279547341602"/>
    <n v="198.74673778094601"/>
    <n v="0.462749105554076"/>
    <n v="0.71"/>
    <n v="141.11018382447099"/>
    <n v="0.328551864943394"/>
    <n v="2979"/>
    <n v="1.17333333333333"/>
    <n v="1.323"/>
    <n v="2.1333333333333301E-2"/>
    <n v="0.72"/>
    <n v="23.497818059751602"/>
    <d v="1900-01-15T18:49:11"/>
    <n v="43344"/>
    <n v="0.61363608167784001"/>
    <n v="3.6135770505626499"/>
    <n v="0"/>
    <n v="1128.881470595768"/>
  </r>
  <r>
    <s v="STND-61186"/>
    <s v="Chicago Heights School District 170"/>
    <s v="Chicago Heights SD 170 Garfield Elementary School - 140 E 23rd St - Chicago Heights"/>
    <s v="Occupancy Sensors"/>
    <s v="Indoor Lighting"/>
    <s v="K-12 School"/>
    <n v="0"/>
    <n v="481.82600000000002"/>
    <n v="0.43338199999999999"/>
    <x v="0"/>
    <x v="1"/>
    <n v="8"/>
    <s v="Qty / 1,000"/>
    <m/>
    <s v="Public-Lighting"/>
    <s v="lighting"/>
    <n v="2"/>
    <n v="1"/>
    <s v="Lighting"/>
    <n v="0.98996686498346598"/>
    <n v="2.5626279547341602"/>
    <n v="476.99177468752299"/>
    <n v="1.1105968282786001"/>
    <n v="0.71"/>
    <n v="338.66416002814202"/>
    <n v="0.78852374807780701"/>
    <n v="2979"/>
    <n v="1.17333333333333"/>
    <n v="1.323"/>
    <n v="2.1333333333333301E-2"/>
    <n v="0.72"/>
    <n v="23.497818059751602"/>
    <d v="1900-01-15T18:49:11"/>
    <n v="43344"/>
    <n v="1.4727252367407999"/>
    <n v="8.6725777215913293"/>
    <n v="0"/>
    <n v="2709.3132802251362"/>
  </r>
  <r>
    <s v="STND-61186"/>
    <s v="Chicago Heights School District 170"/>
    <s v="Chicago Heights SD 170 Garfield Elementary School - 140 E 23rd St - Chicago Heights"/>
    <s v="Occupancy Sensors"/>
    <s v="Indoor Lighting"/>
    <s v="K-12 School"/>
    <n v="0"/>
    <n v="1505.7059999999999"/>
    <n v="1.35432"/>
    <x v="0"/>
    <x v="1"/>
    <n v="8"/>
    <s v="Qty / 1,000"/>
    <m/>
    <s v="Public-Lighting"/>
    <s v="lighting"/>
    <n v="2"/>
    <n v="1"/>
    <s v="Lighting"/>
    <n v="0.98996686498346598"/>
    <n v="2.5626279547341602"/>
    <n v="1490.59904840679"/>
    <n v="3.4706182916555699"/>
    <n v="0.71"/>
    <n v="1058.32532436882"/>
    <n v="2.4641389870754602"/>
    <n v="2979"/>
    <n v="1.17333333333333"/>
    <n v="1.323"/>
    <n v="2.1333333333333301E-2"/>
    <n v="0.72"/>
    <n v="23.497818059751602"/>
    <d v="1900-01-15T18:49:11"/>
    <n v="43344"/>
    <n v="4.6022706125838004"/>
    <n v="27.101800880123498"/>
    <n v="0"/>
    <n v="8466.6025949505602"/>
  </r>
  <r>
    <s v="STND-61186"/>
    <s v="Chicago Heights School District 170"/>
    <s v="Chicago Heights SD 170 Garfield Elementary School - 140 E 23rd St - Chicago Heights"/>
    <s v="Occupancy Sensors"/>
    <s v="Indoor Lighting"/>
    <s v="K-12 School"/>
    <n v="0"/>
    <n v="369.73399999999998"/>
    <n v="0.332561"/>
    <x v="0"/>
    <x v="1"/>
    <n v="8"/>
    <s v="Qty / 1,000"/>
    <m/>
    <s v="Public-Lighting"/>
    <s v="lighting"/>
    <n v="2"/>
    <n v="1"/>
    <s v="Lighting"/>
    <n v="0.98996686498346598"/>
    <n v="2.5626279547341602"/>
    <n v="366.02440885779703"/>
    <n v="0.852230115254348"/>
    <n v="0.71"/>
    <n v="259.87733028903602"/>
    <n v="0.60508338183058696"/>
    <n v="2979"/>
    <n v="1.17333333333333"/>
    <n v="1.323"/>
    <n v="2.1333333333333301E-2"/>
    <n v="0.72"/>
    <n v="23.497818059751602"/>
    <d v="1900-01-15T18:49:11"/>
    <n v="43344"/>
    <n v="1.1301137967330299"/>
    <n v="6.6549892519599396"/>
    <n v="0"/>
    <n v="2079.0186423122882"/>
  </r>
  <r>
    <s v="STND-61187"/>
    <s v="Greif Packaging"/>
    <s v="Greif Corp - 4300 W 130th St - Alsip"/>
    <s v="Air-Cooled Chiller"/>
    <s v="HVAC"/>
    <s v="Manufacturing"/>
    <n v="0"/>
    <n v="31156.164000000001"/>
    <n v="14.143064000000001"/>
    <x v="3"/>
    <x v="0"/>
    <n v="20"/>
    <s v="ΔkWpeak / CF"/>
    <n v="1"/>
    <s v="Private-Non-Lighting"/>
    <s v="non_lighting"/>
    <n v="3"/>
    <n v="1"/>
    <s v="Non-Lighting"/>
    <n v="0.98952339343681495"/>
    <n v="0.43468415683807998"/>
    <n v="30829.753127753898"/>
    <n v="6.1477658499470103"/>
    <n v="0.7"/>
    <n v="21580.8271894278"/>
    <n v="4.30343609496291"/>
    <n v="4618"/>
    <n v="1.02"/>
    <n v="1.04"/>
    <n v="1.2E-2"/>
    <n v="0.81"/>
    <n v="15.158077089649201"/>
    <d v="1900-01-09T19:51:10"/>
    <n v="43310"/>
    <n v="6.1477658499470103"/>
    <n v="0"/>
    <n v="0"/>
    <n v="431616.54378855601"/>
  </r>
  <r>
    <s v="STND-61188"/>
    <s v="GAP VII GB (Chicago Ridge), LLC"/>
    <s v="Gap VII GB (Chicago Ridge) LLC - 10047 Virginia - Chicago Ridge"/>
    <s v="Retrofit of Existing Indoor Fixtures to LED"/>
    <s v="Indoor Lighting"/>
    <s v="Warehouse"/>
    <n v="0"/>
    <n v="9949.3160000000007"/>
    <n v="1.574581"/>
    <x v="0"/>
    <x v="0"/>
    <n v="9.5383441434566993"/>
    <s v="Qty / 1,000"/>
    <m/>
    <s v="Private-Lighting"/>
    <s v="lighting"/>
    <n v="3"/>
    <n v="1"/>
    <s v="Lighting"/>
    <n v="0.91633259480590001"/>
    <n v="1.30467645558681"/>
    <n v="9116.8825468238592"/>
    <n v="2.0543187581143298"/>
    <n v="0.71"/>
    <n v="6472.9866082449398"/>
    <n v="1.4585663182611699"/>
    <n v="5242"/>
    <n v="1"/>
    <n v="1.22"/>
    <n v="1.0999999999999999E-2"/>
    <n v="0.68"/>
    <n v="13.3536818008394"/>
    <d v="1900-01-08T12:55:13"/>
    <n v="43273"/>
    <n v="2.4762762272352101"/>
    <n v="100.285708015062"/>
    <n v="0"/>
    <n v="61741.573905426769"/>
  </r>
  <r>
    <s v="STND-61189"/>
    <s v="Laxmi 10 Inc."/>
    <s v="Laxmi 10 Inc - 14030 Western Ave - Posen"/>
    <s v="New Indoor LED Fixtures"/>
    <s v="Indoor Lighting"/>
    <s v="Grocery/convenience"/>
    <n v="0"/>
    <n v="16866.947"/>
    <n v="3.1452599999999999"/>
    <x v="0"/>
    <x v="0"/>
    <n v="10.727311735679001"/>
    <s v="Qty / 1,000"/>
    <m/>
    <s v="Private-Lighting"/>
    <s v="lighting"/>
    <n v="3"/>
    <n v="1"/>
    <s v="Lighting"/>
    <n v="0.91633259480590001"/>
    <n v="1.30467645558681"/>
    <n v="15455.7333109636"/>
    <n v="4.1035466686989599"/>
    <n v="0.71"/>
    <n v="10973.570650784101"/>
    <n v="2.9135181347762602"/>
    <n v="4661"/>
    <n v="1.07"/>
    <n v="1.24"/>
    <n v="2.9000000000000001E-2"/>
    <n v="0.745"/>
    <n v="15.018236429950701"/>
    <d v="1900-01-09T17:27:20"/>
    <n v="43280"/>
    <n v="4.4420293014710497"/>
    <n v="418.89370655882601"/>
    <n v="0"/>
    <n v="117716.91322445893"/>
  </r>
  <r>
    <s v="STND-61189"/>
    <s v="Laxmi 10 Inc."/>
    <s v="Laxmi 10 Inc - 14030 Western Ave - Posen"/>
    <s v="Outdoor &amp; Garage - LED Fixtures"/>
    <s v="Outdoor &amp; Garage Lighting"/>
    <s v="Exterior"/>
    <n v="0"/>
    <n v="5311.4430000000002"/>
    <n v="0.99045000000000005"/>
    <x v="0"/>
    <x v="0"/>
    <n v="10.1978380583316"/>
    <s v="Qty / 1,000"/>
    <m/>
    <s v="Private-Lighting"/>
    <s v="lighting"/>
    <n v="3"/>
    <n v="1"/>
    <s v="Lighting"/>
    <n v="0.91633259480590001"/>
    <n v="1.30467645558681"/>
    <n v="4867.0483463536302"/>
    <n v="1.29221679543595"/>
    <n v="0.71"/>
    <n v="3455.6043259110802"/>
    <n v="0.91747392475952605"/>
    <n v="4903"/>
    <n v="1"/>
    <n v="1"/>
    <n v="0"/>
    <n v="0"/>
    <n v="14.276973281664301"/>
    <d v="1900-01-09T04:44:53"/>
    <n v="43280"/>
    <n v="1.29221679543595"/>
    <n v="0"/>
    <n v="0"/>
    <n v="35239.693309311326"/>
  </r>
  <r>
    <s v="STND-61189"/>
    <s v="Laxmi 10 Inc."/>
    <s v="Laxmi 10 Inc - 14030 Western Ave - Posen"/>
    <s v="Outdoor &amp; Garage - LED Fixtures"/>
    <s v="Outdoor &amp; Garage Lighting"/>
    <s v="Exterior"/>
    <n v="0"/>
    <n v="16208.628000000001"/>
    <n v="3.0225"/>
    <x v="0"/>
    <x v="0"/>
    <n v="10.1978380583316"/>
    <s v="Qty / 1,000"/>
    <m/>
    <s v="Private-Lighting"/>
    <s v="lighting"/>
    <n v="3"/>
    <n v="1"/>
    <s v="Lighting"/>
    <n v="0.91633259480590001"/>
    <n v="1.30467645558681"/>
    <n v="14852.4941534836"/>
    <n v="3.9433845870111202"/>
    <n v="0.71"/>
    <n v="10545.2708489733"/>
    <n v="2.7998030567779"/>
    <n v="4903"/>
    <n v="1"/>
    <n v="1"/>
    <n v="0"/>
    <n v="0"/>
    <n v="14.276973281664301"/>
    <d v="1900-01-09T04:44:53"/>
    <n v="43280"/>
    <n v="3.9433845870111202"/>
    <n v="0"/>
    <n v="0"/>
    <n v="107538.9643990747"/>
  </r>
  <r>
    <s v="STND-61189"/>
    <s v="Laxmi 10 Inc."/>
    <s v="Laxmi 10 Inc - 14030 Western Ave - Posen"/>
    <s v="Outdoor &amp; Garage - LED Fixtures"/>
    <s v="Outdoor &amp; Garage Lighting"/>
    <s v="Exterior"/>
    <n v="0"/>
    <n v="6084.4690000000001"/>
    <n v="1.1346000000000001"/>
    <x v="0"/>
    <x v="0"/>
    <n v="10.1978380583316"/>
    <s v="Qty / 1,000"/>
    <m/>
    <s v="Private-Lighting"/>
    <s v="lighting"/>
    <n v="3"/>
    <n v="1"/>
    <s v="Lighting"/>
    <n v="0.91633259480590001"/>
    <n v="1.30467645558681"/>
    <n v="5575.3972667860598"/>
    <n v="1.4802859065087901"/>
    <n v="0.71"/>
    <n v="3958.5320594180998"/>
    <n v="1.0510029936212399"/>
    <n v="4903"/>
    <n v="1"/>
    <n v="1"/>
    <n v="0"/>
    <n v="0"/>
    <n v="14.276973281664301"/>
    <d v="1900-01-09T04:44:53"/>
    <n v="43280"/>
    <n v="1.4802859065087901"/>
    <n v="0"/>
    <n v="0"/>
    <n v="40368.468890659664"/>
  </r>
  <r>
    <s v="STND-61189"/>
    <s v="Laxmi 10 Inc."/>
    <s v="Laxmi 10 Inc - 14030 Western Ave - Posen"/>
    <s v="Outdoor &amp; Garage - LED Fixtures"/>
    <s v="Outdoor &amp; Garage Lighting"/>
    <s v="Exterior"/>
    <n v="0"/>
    <n v="7231.5420000000004"/>
    <n v="1.3485"/>
    <x v="0"/>
    <x v="0"/>
    <n v="10.1978380583316"/>
    <s v="Qty / 1,000"/>
    <m/>
    <s v="Private-Lighting"/>
    <s v="lighting"/>
    <n v="3"/>
    <n v="1"/>
    <s v="Lighting"/>
    <n v="0.91633259480590001"/>
    <n v="1.30467645558681"/>
    <n v="6626.4976453078498"/>
    <n v="1.7593562003588099"/>
    <n v="0.71"/>
    <n v="4704.8133281685696"/>
    <n v="1.24914290225475"/>
    <n v="4903"/>
    <n v="1"/>
    <n v="1"/>
    <n v="0"/>
    <n v="0"/>
    <n v="14.276973281664301"/>
    <d v="1900-01-09T04:44:53"/>
    <n v="43280"/>
    <n v="1.7593562003588099"/>
    <n v="0"/>
    <n v="0"/>
    <n v="47978.924415343201"/>
  </r>
  <r>
    <s v="STND-61189"/>
    <s v="Laxmi 10 Inc."/>
    <s v="Laxmi 10 Inc - 14030 Western Ave - Posen"/>
    <s v="Outdoor &amp; Garage - LED Fixtures"/>
    <s v="Outdoor &amp; Garage Lighting"/>
    <s v="Exterior"/>
    <n v="0"/>
    <n v="1446.308"/>
    <n v="0.2697"/>
    <x v="0"/>
    <x v="0"/>
    <n v="10.1978380583316"/>
    <s v="Qty / 1,000"/>
    <m/>
    <s v="Private-Lighting"/>
    <s v="lighting"/>
    <n v="3"/>
    <n v="1"/>
    <s v="Lighting"/>
    <n v="0.91633259480590001"/>
    <n v="1.30467645558681"/>
    <n v="1325.2991625285299"/>
    <n v="0.35187124007176201"/>
    <n v="0.71"/>
    <n v="940.96240539525695"/>
    <n v="0.24982858045095099"/>
    <n v="4903"/>
    <n v="1"/>
    <n v="1"/>
    <n v="0"/>
    <n v="0"/>
    <n v="14.276973281664301"/>
    <d v="1900-01-09T04:44:53"/>
    <n v="43280"/>
    <n v="0.35187124007176201"/>
    <n v="0"/>
    <n v="0"/>
    <n v="9595.7822291989996"/>
  </r>
  <r>
    <s v="STND-61190"/>
    <s v="Northlake Public Library District"/>
    <s v="Northlake Public Library District - 231 N Wolf Rd - Northlake"/>
    <s v="New Indoor LED Fixtures"/>
    <s v="Indoor Lighting"/>
    <s v="Office"/>
    <n v="0"/>
    <n v="11138.985000000001"/>
    <n v="2.5047000000000001"/>
    <x v="0"/>
    <x v="1"/>
    <n v="15"/>
    <s v="Qty / 1,000"/>
    <m/>
    <s v="Public-Lighting"/>
    <s v="lighting"/>
    <n v="2"/>
    <n v="1"/>
    <s v="Lighting"/>
    <n v="0.98996686498346598"/>
    <n v="2.5626279547341602"/>
    <n v="11027.2260595479"/>
    <n v="6.4186142382226601"/>
    <n v="0.71"/>
    <n v="7829.33050227897"/>
    <n v="4.5572161091380901"/>
    <n v="2885"/>
    <n v="1.165"/>
    <n v="1.3779999999999999"/>
    <n v="2.5499999999999998E-2"/>
    <n v="0.55000000000000004"/>
    <n v="24.263431542460999"/>
    <d v="1900-01-16T07:56:40"/>
    <n v="43391"/>
    <n v="8.4689460855292999"/>
    <n v="241.368467397828"/>
    <n v="0"/>
    <n v="117439.95753418455"/>
  </r>
  <r>
    <s v="STND-61190"/>
    <s v="Northlake Public Library District"/>
    <s v="Northlake Public Library District - 231 N Wolf Rd - Northlake"/>
    <s v="Retrofit of Existing Indoor Fixtures to LED"/>
    <s v="Indoor Lighting"/>
    <s v="Office"/>
    <n v="0"/>
    <n v="26885.458999999999"/>
    <n v="6.0454350000000003"/>
    <x v="0"/>
    <x v="1"/>
    <n v="15"/>
    <s v="Qty / 1,000"/>
    <m/>
    <s v="Public-Lighting"/>
    <s v="lighting"/>
    <n v="2"/>
    <n v="1"/>
    <s v="Lighting"/>
    <n v="0.98996686498346598"/>
    <n v="2.5626279547341602"/>
    <n v="26615.713559871499"/>
    <n v="15.4922007295283"/>
    <n v="0.71"/>
    <n v="18897.156627508801"/>
    <n v="10.9994625179651"/>
    <n v="2885"/>
    <n v="1.165"/>
    <n v="1.3779999999999999"/>
    <n v="2.5499999999999998E-2"/>
    <n v="0.55000000000000004"/>
    <n v="24.263431542460999"/>
    <d v="1900-01-16T07:56:40"/>
    <n v="43391"/>
    <n v="20.4409562337094"/>
    <n v="582.57570452937603"/>
    <n v="0"/>
    <n v="283457.349412632"/>
  </r>
  <r>
    <s v="STND-61190"/>
    <s v="Northlake Public Library District"/>
    <s v="Northlake Public Library District - 231 N Wolf Rd - Northlake"/>
    <s v="Retrofit of Existing Indoor Fixtures to LED"/>
    <s v="Indoor Lighting"/>
    <s v="Office"/>
    <n v="0"/>
    <n v="2123.1579999999999"/>
    <n v="0.47741099999999997"/>
    <x v="0"/>
    <x v="1"/>
    <n v="15"/>
    <s v="Qty / 1,000"/>
    <m/>
    <s v="Public-Lighting"/>
    <s v="lighting"/>
    <n v="2"/>
    <n v="1"/>
    <s v="Lighting"/>
    <n v="0.98996686498346598"/>
    <n v="2.5626279547341602"/>
    <n v="2101.8560691245698"/>
    <n v="1.22342677449759"/>
    <n v="0.71"/>
    <n v="1492.31780907844"/>
    <n v="0.86863300989328995"/>
    <n v="2885"/>
    <n v="1.165"/>
    <n v="1.3779999999999999"/>
    <n v="2.5499999999999998E-2"/>
    <n v="0.55000000000000004"/>
    <n v="24.263431542460999"/>
    <d v="1900-01-16T07:56:40"/>
    <n v="43391"/>
    <n v="1.61423245084786"/>
    <n v="46.006291641782298"/>
    <n v="0"/>
    <n v="22384.767136176601"/>
  </r>
  <r>
    <s v="STND-61190"/>
    <s v="Northlake Public Library District"/>
    <s v="Northlake Public Library District - 231 N Wolf Rd - Northlake"/>
    <s v="Retrofit of Existing Indoor Fixtures to LED"/>
    <s v="Indoor Lighting"/>
    <s v="Office"/>
    <n v="0"/>
    <n v="60690.591"/>
    <n v="13.64682"/>
    <x v="0"/>
    <x v="1"/>
    <n v="15"/>
    <s v="Qty / 1,000"/>
    <m/>
    <s v="Public-Lighting"/>
    <s v="lighting"/>
    <n v="2"/>
    <n v="1"/>
    <s v="Lighting"/>
    <n v="0.98996686498346598"/>
    <n v="2.5626279547341602"/>
    <n v="60081.674106263701"/>
    <n v="34.971722425225302"/>
    <n v="0.71"/>
    <n v="42657.988615447299"/>
    <n v="24.829922921909901"/>
    <n v="2885"/>
    <n v="1.165"/>
    <n v="1.3779999999999999"/>
    <n v="2.5499999999999998E-2"/>
    <n v="0.55000000000000004"/>
    <n v="24.263431542460999"/>
    <d v="1900-01-16T07:56:40"/>
    <n v="43391"/>
    <n v="46.142924429641504"/>
    <n v="1315.09243751908"/>
    <n v="0"/>
    <n v="639869.82923170947"/>
  </r>
  <r>
    <s v="STND-61190"/>
    <s v="Northlake Public Library District"/>
    <s v="Northlake Public Library District - 231 N Wolf Rd - Northlake"/>
    <s v="Retrofit of Existing Indoor Fixtures to LED"/>
    <s v="Indoor Lighting"/>
    <s v="Office"/>
    <n v="0"/>
    <n v="1930.7570000000001"/>
    <n v="0.43414799999999998"/>
    <x v="0"/>
    <x v="1"/>
    <n v="15"/>
    <s v="Qty / 1,000"/>
    <m/>
    <s v="Public-Lighting"/>
    <s v="lighting"/>
    <n v="2"/>
    <n v="1"/>
    <s v="Lighting"/>
    <n v="0.98996686498346598"/>
    <n v="2.5626279547341602"/>
    <n v="1911.38545433488"/>
    <n v="1.11255980129193"/>
    <n v="0.71"/>
    <n v="1357.0836725777699"/>
    <n v="0.78991745891726795"/>
    <n v="2885"/>
    <n v="1.165"/>
    <n v="1.3779999999999999"/>
    <n v="2.5499999999999998E-2"/>
    <n v="0.55000000000000004"/>
    <n v="24.263431542460999"/>
    <d v="1900-01-16T07:56:40"/>
    <n v="43391"/>
    <n v="1.46795065482508"/>
    <n v="41.837192348102498"/>
    <n v="0"/>
    <n v="20356.255088666549"/>
  </r>
  <r>
    <s v="STND-61190"/>
    <s v="Northlake Public Library District"/>
    <s v="Northlake Public Library District - 231 N Wolf Rd - Northlake"/>
    <s v="Retrofit of Existing Indoor Fixtures to LED"/>
    <s v="Indoor Lighting"/>
    <s v="Office"/>
    <n v="0"/>
    <n v="5954.2939999999999"/>
    <n v="1.338876"/>
    <x v="0"/>
    <x v="1"/>
    <n v="15"/>
    <s v="Qty / 1,000"/>
    <m/>
    <s v="Public-Lighting"/>
    <s v="lighting"/>
    <n v="2"/>
    <n v="1"/>
    <s v="Lighting"/>
    <n v="0.98996686498346598"/>
    <n v="2.5626279547341602"/>
    <n v="5894.5537643698599"/>
    <n v="3.4310410655226602"/>
    <n v="0.71"/>
    <n v="4185.1331727025999"/>
    <n v="2.4360391565210899"/>
    <n v="2885"/>
    <n v="1.165"/>
    <n v="1.3779999999999999"/>
    <n v="2.5499999999999998E-2"/>
    <n v="0.55000000000000004"/>
    <n v="24.263431542460999"/>
    <d v="1900-01-16T07:56:40"/>
    <n v="43391"/>
    <n v="4.5270366348102096"/>
    <n v="129.02242145187199"/>
    <n v="0"/>
    <n v="62776.997590539002"/>
  </r>
  <r>
    <s v="STND-61191"/>
    <s v="A-Special Electric Service &amp; Supply Co Inc"/>
    <s v="A-Special - 230 W Irving Park Rd - Wood Dale"/>
    <s v="New Indoor LED Fixtures"/>
    <s v="Indoor Lighting"/>
    <s v="Warehouse"/>
    <n v="0"/>
    <n v="28699.95"/>
    <n v="4.5420600000000002"/>
    <x v="0"/>
    <x v="0"/>
    <n v="9.5383441434566993"/>
    <s v="Qty / 1,000"/>
    <m/>
    <s v="Private-Lighting"/>
    <s v="lighting"/>
    <n v="3"/>
    <n v="1"/>
    <s v="Lighting"/>
    <n v="0.91633259480590001"/>
    <n v="1.30467645558681"/>
    <n v="26298.699654299598"/>
    <n v="5.9259187418626098"/>
    <n v="0.71"/>
    <n v="18672.076754552701"/>
    <n v="4.2074023067224502"/>
    <n v="5242"/>
    <n v="1"/>
    <n v="1.22"/>
    <n v="1.0999999999999999E-2"/>
    <n v="0.68"/>
    <n v="13.3536818008394"/>
    <d v="1900-01-08T12:55:13"/>
    <n v="43316"/>
    <n v="7.1431035943377701"/>
    <n v="289.28569619729501"/>
    <n v="0"/>
    <n v="178100.69395796175"/>
  </r>
  <r>
    <s v="STND-61192"/>
    <s v="Michael Lewis Company"/>
    <s v="Michael Lewis Co - 8900 W 50th St - McCook"/>
    <s v="New Indoor LED Fixtures"/>
    <s v="Indoor Lighting"/>
    <s v="Warehouse"/>
    <n v="0"/>
    <n v="942197.08"/>
    <n v="149.11230399999999"/>
    <x v="0"/>
    <x v="0"/>
    <n v="9.5383441434566993"/>
    <s v="Qty / 1,000"/>
    <m/>
    <s v="Private-Lighting"/>
    <s v="lighting"/>
    <n v="1"/>
    <n v="1"/>
    <s v="Lighting"/>
    <n v="0.99989942556735301"/>
    <n v="1.019640158801"/>
    <n v="942102.31906323705"/>
    <n v="152.04089332974399"/>
    <n v="0.71"/>
    <n v="668892.64653489797"/>
    <n v="107.949034264118"/>
    <n v="5242"/>
    <n v="1"/>
    <n v="1.22"/>
    <n v="1.0999999999999999E-2"/>
    <n v="0.68"/>
    <n v="13.3536818008394"/>
    <d v="1900-01-08T12:55:13"/>
    <n v="43411"/>
    <n v="183.27012214289201"/>
    <n v="10363.125509695599"/>
    <n v="0"/>
    <n v="6380128.2576773958"/>
  </r>
  <r>
    <s v="STND-61192"/>
    <s v="Michael Lewis Company"/>
    <s v="Michael Lewis Co - 8900 W 50th St - McCook"/>
    <s v="New Indoor LED Fixtures"/>
    <s v="Indoor Lighting"/>
    <s v="Warehouse"/>
    <n v="0"/>
    <n v="16250.2"/>
    <n v="2.5717599999999998"/>
    <x v="0"/>
    <x v="0"/>
    <n v="9.5383441434566993"/>
    <s v="Qty / 1,000"/>
    <m/>
    <s v="Private-Lighting"/>
    <s v="lighting"/>
    <n v="1"/>
    <n v="1"/>
    <s v="Lighting"/>
    <n v="0.99989942556735301"/>
    <n v="1.019640158801"/>
    <n v="16248.5656453546"/>
    <n v="2.6222697747980699"/>
    <n v="0.71"/>
    <n v="11536.481608201801"/>
    <n v="1.86181154010663"/>
    <n v="5242"/>
    <n v="1"/>
    <n v="1.22"/>
    <n v="1.0999999999999999E-2"/>
    <n v="0.68"/>
    <n v="13.3536818008394"/>
    <d v="1900-01-08T12:55:13"/>
    <n v="43411"/>
    <n v="3.1608844922831101"/>
    <n v="178.734222098901"/>
    <n v="0"/>
    <n v="110038.93178368757"/>
  </r>
  <r>
    <s v="STND-61192"/>
    <s v="Michael Lewis Company"/>
    <s v="Michael Lewis Co - 8900 W 50th St - McCook"/>
    <s v="Occupancy Sensors"/>
    <s v="Indoor Lighting"/>
    <s v="Warehouse"/>
    <n v="0"/>
    <n v="52663.228999999999"/>
    <n v="27.066676000000001"/>
    <x v="0"/>
    <x v="0"/>
    <n v="8"/>
    <s v="Qty / 1,000"/>
    <m/>
    <s v="Private-Lighting"/>
    <s v="lighting"/>
    <n v="1"/>
    <n v="1"/>
    <s v="Lighting"/>
    <n v="0.99989942556735301"/>
    <n v="1.019640158801"/>
    <n v="52657.932425621897"/>
    <n v="27.5982698148553"/>
    <n v="0.71"/>
    <n v="37387.132022191603"/>
    <n v="19.594771568547301"/>
    <n v="5242"/>
    <n v="1"/>
    <n v="1.22"/>
    <n v="1.0999999999999999E-2"/>
    <n v="0.68"/>
    <n v="13.3536818008394"/>
    <d v="1900-01-08T12:55:13"/>
    <n v="43411"/>
    <n v="42.682137047410002"/>
    <n v="579.23725668184102"/>
    <n v="0"/>
    <n v="299097.05617753282"/>
  </r>
  <r>
    <s v="STND-61192"/>
    <s v="Michael Lewis Company"/>
    <s v="Michael Lewis Co - 8900 W 50th St - McCook"/>
    <s v="Occupancy Sensors Plus Daylighting Controls"/>
    <s v="Indoor Lighting"/>
    <s v="Warehouse"/>
    <n v="0"/>
    <n v="150845.80499999999"/>
    <n v="20.816762000000001"/>
    <x v="0"/>
    <x v="0"/>
    <n v="8"/>
    <s v="Qty / 1,000"/>
    <m/>
    <s v="Private-Lighting"/>
    <s v="lighting"/>
    <n v="1"/>
    <n v="1"/>
    <s v="Lighting"/>
    <n v="0.99989942556735301"/>
    <n v="1.019640158801"/>
    <n v="150830.633768745"/>
    <n v="21.225606511402699"/>
    <n v="0.71"/>
    <n v="107089.749975809"/>
    <n v="15.070180623095901"/>
    <n v="5242"/>
    <n v="1"/>
    <n v="1.22"/>
    <n v="1.0999999999999999E-2"/>
    <n v="0.68"/>
    <n v="13.3536818008394"/>
    <d v="1900-01-08T12:55:13"/>
    <n v="43411"/>
    <n v="25.5853501825009"/>
    <n v="1659.1369714561899"/>
    <n v="0"/>
    <n v="856717.99980647198"/>
  </r>
  <r>
    <s v="STND-61193"/>
    <s v="Sun Steel Company, LLC"/>
    <s v="Sun Steel Company LLC DBA Esmark Steel Group Midwest LLC - 2500 Euclid Ave - Chicago Heights"/>
    <s v="Indoor Networked Lighting Control System"/>
    <s v="Indoor Advanced Lighting"/>
    <s v="Warehouse"/>
    <n v="0"/>
    <n v="29633.4"/>
    <n v="17.017199999999999"/>
    <x v="0"/>
    <x v="0"/>
    <n v="15"/>
    <s v="Qty / 1,000"/>
    <m/>
    <s v="Private-Lighting"/>
    <s v="lighting"/>
    <n v="2"/>
    <n v="1"/>
    <s v="Lighting"/>
    <n v="0.97902139861649395"/>
    <n v="0.93591656730105399"/>
    <n v="29011.732713762001"/>
    <n v="15.926679409075501"/>
    <n v="0.71"/>
    <n v="20598.330226770999"/>
    <n v="11.307942380443601"/>
    <n v="5242"/>
    <n v="1"/>
    <n v="1.22"/>
    <n v="1.0999999999999999E-2"/>
    <n v="0.68"/>
    <n v="13.3536818008394"/>
    <d v="1900-01-08T12:55:13"/>
    <n v="43379"/>
    <n v="19.198022431383201"/>
    <n v="319.12905985138201"/>
    <n v="0"/>
    <n v="308974.95340156497"/>
  </r>
  <r>
    <s v="STND-61193"/>
    <s v="Sun Steel Company, LLC"/>
    <s v="Sun Steel Company LLC DBA Esmark Steel Group Midwest LLC - 2500 Euclid Ave - Chicago Heights"/>
    <s v="Indoor Networked Lighting Measures"/>
    <s v="Indoor Advanced Lighting"/>
    <s v="Warehouse"/>
    <n v="0"/>
    <n v="94428.800000000003"/>
    <n v="20.2714"/>
    <x v="0"/>
    <x v="0"/>
    <n v="9.5383441434566993"/>
    <s v="Qty / 1,000"/>
    <m/>
    <s v="Private-Lighting"/>
    <s v="lighting"/>
    <n v="2"/>
    <n v="1"/>
    <s v="Lighting"/>
    <n v="0.97902139861649395"/>
    <n v="0.93591656730105399"/>
    <n v="92447.815845677105"/>
    <n v="18.972339102386599"/>
    <n v="0.71"/>
    <n v="65637.9492504308"/>
    <n v="13.470360762694501"/>
    <n v="5242"/>
    <n v="1"/>
    <n v="1.22"/>
    <n v="1.0999999999999999E-2"/>
    <n v="0.68"/>
    <n v="13.3536818008394"/>
    <d v="1900-01-08T12:55:13"/>
    <n v="43379"/>
    <n v="22.8692612130986"/>
    <n v="1016.92597430245"/>
    <n v="0"/>
    <n v="626077.34882135468"/>
  </r>
  <r>
    <s v="STND-61194"/>
    <s v="2/20 Fitness Corporation"/>
    <s v="2/20 Fitness Inc - 117 E Lake St - Bloomingdale"/>
    <s v="New Indoor LED Fixtures"/>
    <s v="Indoor Lighting"/>
    <s v="Retail (strip mall)"/>
    <n v="0"/>
    <n v="3648.991"/>
    <n v="0.72905600000000004"/>
    <x v="0"/>
    <x v="0"/>
    <n v="12.215978499877799"/>
    <s v="Qty / 1,000"/>
    <m/>
    <s v="Private-Lighting"/>
    <s v="lighting"/>
    <n v="3"/>
    <n v="1"/>
    <s v="Lighting"/>
    <n v="0.91633259480590001"/>
    <n v="1.30467645558681"/>
    <n v="3343.6893914533798"/>
    <n v="0.95118219800429504"/>
    <n v="0.71"/>
    <n v="2374.0194679319002"/>
    <n v="0.675339360583049"/>
    <n v="4093"/>
    <n v="1.1200000000000001"/>
    <n v="1.29"/>
    <n v="1.9E-2"/>
    <n v="0.71"/>
    <n v="17.102369899829"/>
    <d v="1900-01-11T05:11:01"/>
    <n v="43254"/>
    <n v="1.0385218888571801"/>
    <n v="56.723302176441202"/>
    <n v="0"/>
    <n v="29000.970778547424"/>
  </r>
  <r>
    <s v="STND-61195"/>
    <s v="J.B. Sullivan Inc."/>
    <s v="J B Sullivan Inc d/b/a Sullivan's Foods - 300 N Madison St - Morrison"/>
    <s v="New Indoor LED Fixtures"/>
    <s v="Indoor Lighting"/>
    <s v="Grocery/convenience"/>
    <n v="0"/>
    <n v="98239.244000000006"/>
    <n v="18.319140000000001"/>
    <x v="0"/>
    <x v="0"/>
    <n v="10.727311735679001"/>
    <s v="Qty / 1,000"/>
    <m/>
    <s v="Private-Lighting"/>
    <s v="lighting"/>
    <n v="3"/>
    <n v="1"/>
    <s v="Lighting"/>
    <n v="0.91633259480590001"/>
    <n v="1.30467645558681"/>
    <n v="90019.821366289907"/>
    <n v="23.9005506445985"/>
    <n v="0.71"/>
    <n v="63914.0731700658"/>
    <n v="16.969390957664899"/>
    <n v="4661"/>
    <n v="1.07"/>
    <n v="1.24"/>
    <n v="2.9000000000000001E-2"/>
    <n v="0.745"/>
    <n v="15.018236429950701"/>
    <d v="1900-01-09T17:27:20"/>
    <n v="43338"/>
    <n v="25.871996800821101"/>
    <n v="2439.7895510489798"/>
    <n v="0"/>
    <n v="685626.18719229323"/>
  </r>
  <r>
    <s v="STND-61195"/>
    <s v="J.B. Sullivan Inc."/>
    <s v="J B Sullivan Inc d/b/a Sullivan's Foods - 300 N Madison St - Morrison"/>
    <s v="New Indoor LED Fixtures"/>
    <s v="Indoor Lighting"/>
    <s v="Grocery/convenience"/>
    <n v="0"/>
    <n v="11081.714"/>
    <n v="2.0664600000000002"/>
    <x v="0"/>
    <x v="0"/>
    <n v="10.727311735679001"/>
    <s v="Qty / 1,000"/>
    <m/>
    <s v="Private-Lighting"/>
    <s v="lighting"/>
    <n v="3"/>
    <n v="1"/>
    <s v="Lighting"/>
    <n v="0.91633259480590001"/>
    <n v="1.30467645558681"/>
    <n v="10154.535744516899"/>
    <n v="2.6960617084119098"/>
    <n v="0.71"/>
    <n v="7209.7203786069704"/>
    <n v="1.9142038129724599"/>
    <n v="4661"/>
    <n v="1.07"/>
    <n v="1.24"/>
    <n v="2.9000000000000001E-2"/>
    <n v="0.745"/>
    <n v="15.018236429950701"/>
    <d v="1900-01-09T17:27:20"/>
    <n v="43338"/>
    <n v="2.9184474003159901"/>
    <n v="275.21638933737302"/>
    <n v="0"/>
    <n v="77340.918028394604"/>
  </r>
  <r>
    <s v="STND-61197"/>
    <s v="Westrock Company"/>
    <s v="Meadwestvaco Packaging - 9450 S Dorchester Ave - Chicago"/>
    <s v="Outdoor &amp; Garage - LED Fixtures"/>
    <s v="Outdoor &amp; Garage Lighting"/>
    <s v="Exterior"/>
    <n v="0"/>
    <n v="5810.0550000000003"/>
    <n v="0"/>
    <x v="0"/>
    <x v="0"/>
    <n v="10.1978380583316"/>
    <s v="Qty / 1,000"/>
    <m/>
    <s v="Private-Lighting"/>
    <s v="lighting"/>
    <n v="3"/>
    <n v="1"/>
    <s v="Lighting"/>
    <n v="0.91633259480590001"/>
    <n v="1.30467645558681"/>
    <n v="5323.9427741149902"/>
    <n v="0"/>
    <n v="0.71"/>
    <n v="3779.9993696216402"/>
    <n v="0"/>
    <n v="4903"/>
    <n v="1"/>
    <n v="1"/>
    <n v="0"/>
    <n v="0"/>
    <n v="14.276973281664301"/>
    <d v="1900-01-09T04:44:53"/>
    <n v="43282"/>
    <n v="0"/>
    <n v="0"/>
    <n v="0"/>
    <n v="38547.821431997021"/>
  </r>
  <r>
    <s v="STND-61197"/>
    <s v="Westrock Company"/>
    <s v="Meadwestvaco Packaging - 9450 S Dorchester Ave - Chicago"/>
    <s v="Outdoor &amp; Garage - LED Fixtures"/>
    <s v="Outdoor &amp; Garage Lighting"/>
    <s v="Exterior"/>
    <n v="0"/>
    <n v="2304.41"/>
    <n v="0"/>
    <x v="0"/>
    <x v="0"/>
    <n v="10.1978380583316"/>
    <s v="Qty / 1,000"/>
    <m/>
    <s v="Private-Lighting"/>
    <s v="lighting"/>
    <n v="3"/>
    <n v="1"/>
    <s v="Lighting"/>
    <n v="0.91633259480590001"/>
    <n v="1.30467645558681"/>
    <n v="2111.6059947966601"/>
    <n v="0"/>
    <n v="0.71"/>
    <n v="1499.2402563056301"/>
    <n v="0"/>
    <n v="4903"/>
    <n v="1"/>
    <n v="1"/>
    <n v="0"/>
    <n v="0"/>
    <n v="14.276973281664301"/>
    <d v="1900-01-09T04:44:53"/>
    <n v="43282"/>
    <n v="0"/>
    <n v="0"/>
    <n v="0"/>
    <n v="15289.009344336377"/>
  </r>
  <r>
    <s v="STND-61198"/>
    <s v="Aldi Inc."/>
    <s v="Aldi #55 - 550 Golf Rd - Arlington Heights"/>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38"/>
    <n v="2.5646365253446701"/>
    <n v="0"/>
    <n v="0"/>
    <n v="54027.977281650055"/>
  </r>
  <r>
    <s v="STND-61198"/>
    <s v="Aldi Inc."/>
    <s v="Aldi #55 - 550 Golf Rd - Arlington Heights"/>
    <s v="Outdoor &amp; Garage - LED Fixtures"/>
    <s v="Outdoor &amp; Garage Lighting"/>
    <s v="Exterior"/>
    <n v="0"/>
    <n v="30756.519"/>
    <n v="0"/>
    <x v="0"/>
    <x v="0"/>
    <n v="10.1978380583316"/>
    <s v="Qty / 1,000"/>
    <m/>
    <s v="Private-Non-Lighting"/>
    <s v="non_lighting"/>
    <n v="3"/>
    <n v="1"/>
    <s v="Lighting"/>
    <n v="0.98952339343681495"/>
    <n v="0.43468415683807998"/>
    <n v="30434.295051183901"/>
    <n v="0"/>
    <n v="0.71"/>
    <n v="21608.349486340601"/>
    <n v="0"/>
    <n v="4903"/>
    <n v="1"/>
    <n v="1"/>
    <n v="0"/>
    <n v="0"/>
    <n v="14.276973281664301"/>
    <d v="1900-01-09T04:44:53"/>
    <n v="43338"/>
    <n v="0"/>
    <n v="0"/>
    <n v="0"/>
    <n v="220358.44876953427"/>
  </r>
  <r>
    <s v="STND-61198"/>
    <s v="Aldi Inc."/>
    <s v="Aldi #55 - 550 Golf Rd - Arlington Heights"/>
    <s v="Outdoor &amp; Garage - LED Fixtures"/>
    <s v="Outdoor &amp; Garage Lighting"/>
    <s v="Exterior"/>
    <n v="0"/>
    <n v="1696.4380000000001"/>
    <n v="0"/>
    <x v="0"/>
    <x v="0"/>
    <n v="10.1978380583316"/>
    <s v="Qty / 1,000"/>
    <m/>
    <s v="Private-Non-Lighting"/>
    <s v="non_lighting"/>
    <n v="3"/>
    <n v="1"/>
    <s v="Lighting"/>
    <n v="0.98952339343681495"/>
    <n v="0.43468415683807998"/>
    <n v="1678.6650865151601"/>
    <n v="0"/>
    <n v="0.71"/>
    <n v="1191.8522114257701"/>
    <n v="0"/>
    <n v="4903"/>
    <n v="1"/>
    <n v="1"/>
    <n v="0"/>
    <n v="0"/>
    <n v="14.276973281664301"/>
    <d v="1900-01-09T04:44:53"/>
    <n v="43338"/>
    <n v="0"/>
    <n v="0"/>
    <n v="0"/>
    <n v="12154.315841584399"/>
  </r>
  <r>
    <s v="STND-61198"/>
    <s v="Aldi Inc."/>
    <s v="Aldi #55 - 550 Golf Rd - Arlington Heights"/>
    <s v="Photocells"/>
    <s v="Outdoor &amp; Garage Lighting"/>
    <s v="Grocery/convenience"/>
    <n v="0"/>
    <n v="432.88"/>
    <n v="0"/>
    <x v="0"/>
    <x v="0"/>
    <n v="8"/>
    <s v="Qty / 1,000"/>
    <m/>
    <s v="Private-Non-Lighting"/>
    <s v="non_lighting"/>
    <n v="3"/>
    <n v="1"/>
    <s v="Lighting"/>
    <n v="0.98952339343681495"/>
    <n v="0.43468415683807998"/>
    <n v="428.34488655092798"/>
    <n v="0"/>
    <n v="0.71"/>
    <n v="304.12486945115899"/>
    <n v="0"/>
    <n v="4661"/>
    <n v="1.07"/>
    <n v="1.24"/>
    <n v="2.9000000000000001E-2"/>
    <n v="0.745"/>
    <n v="15.018236429950701"/>
    <d v="1900-01-09T17:27:20"/>
    <n v="43338"/>
    <n v="0"/>
    <n v="11.6093473925018"/>
    <n v="0"/>
    <n v="2432.9989556092719"/>
  </r>
  <r>
    <s v="STND-61198"/>
    <s v="Aldi Inc."/>
    <s v="Aldi #55 - 550 Golf Rd - Arlington Heights"/>
    <s v="Anti-Sweat Heater Controls for Glass Door Cooler or Refrigerator"/>
    <s v="Refrigeration"/>
    <s v="Grocery/convenience"/>
    <n v="0"/>
    <n v="24096.1"/>
    <n v="0"/>
    <x v="2"/>
    <x v="0"/>
    <n v="12"/>
    <s v="NA"/>
    <m/>
    <s v="Private-Non-Lighting"/>
    <s v="non_lighting"/>
    <n v="3"/>
    <n v="1"/>
    <s v="Non-Lighting"/>
    <n v="0.98952339343681495"/>
    <n v="0.43468415683807998"/>
    <n v="23843.654640592798"/>
    <n v="0"/>
    <n v="0.7"/>
    <n v="16690.558248415"/>
    <n v="0"/>
    <n v="4661"/>
    <n v="1.07"/>
    <n v="1.24"/>
    <n v="2.9000000000000001E-2"/>
    <n v="0.745"/>
    <n v="15.018236429950701"/>
    <d v="1900-01-09T17:27:20"/>
    <n v="43338"/>
    <n v="0"/>
    <n v="0"/>
    <n v="0"/>
    <n v="200286.69898098"/>
  </r>
  <r>
    <s v="STND-61198"/>
    <s v="Aldi Inc."/>
    <s v="Aldi #55 - 550 Golf Rd - Arlington Heights"/>
    <s v="Night Covers"/>
    <s v="Refrigeration"/>
    <s v="Grocery/convenience"/>
    <n v="0"/>
    <n v="13624"/>
    <n v="0"/>
    <x v="2"/>
    <x v="0"/>
    <n v="5"/>
    <s v="NA"/>
    <m/>
    <s v="Private-Non-Lighting"/>
    <s v="non_lighting"/>
    <n v="3"/>
    <n v="1"/>
    <s v="Non-Lighting"/>
    <n v="0.98952339343681495"/>
    <n v="0.43468415683807998"/>
    <n v="13481.2667121832"/>
    <n v="0"/>
    <n v="0.7"/>
    <n v="9436.8866985282202"/>
    <n v="0"/>
    <n v="4661"/>
    <n v="1.07"/>
    <n v="1.24"/>
    <n v="2.9000000000000001E-2"/>
    <n v="0.745"/>
    <n v="15.018236429950701"/>
    <d v="1900-01-09T17:27:20"/>
    <n v="43338"/>
    <n v="0"/>
    <n v="0"/>
    <n v="0"/>
    <n v="47184.433492641103"/>
  </r>
  <r>
    <s v="STND-61198"/>
    <s v="Aldi Inc."/>
    <s v="Aldi #55 - 550 Golf Rd - Arlington Heights"/>
    <s v="Strip Curtains"/>
    <s v="Refrigeration"/>
    <s v="Grocery/convenience"/>
    <n v="0"/>
    <n v="3848"/>
    <n v="0.438969"/>
    <x v="2"/>
    <x v="0"/>
    <n v="4"/>
    <s v="ΔkWpeak / CF"/>
    <n v="1"/>
    <s v="Private-Non-Lighting"/>
    <s v="non_lighting"/>
    <n v="3"/>
    <n v="1"/>
    <s v="Non-Lighting"/>
    <n v="0.98952339343681495"/>
    <n v="0.43468415683807998"/>
    <n v="3807.6860179448599"/>
    <n v="0.19081286964305499"/>
    <n v="0.7"/>
    <n v="2665.3802125614102"/>
    <n v="0.133569008750139"/>
    <n v="4661"/>
    <n v="1.07"/>
    <n v="1.24"/>
    <n v="2.9000000000000001E-2"/>
    <n v="0.745"/>
    <n v="15.018236429950701"/>
    <d v="1900-01-09T17:27:20"/>
    <n v="43338"/>
    <n v="0.19081286964305499"/>
    <n v="0"/>
    <n v="0"/>
    <n v="10661.520850245641"/>
  </r>
  <r>
    <s v="STND-61198"/>
    <s v="Aldi Inc."/>
    <s v="Aldi #55 - 550 Golf Rd - Arlington Heights"/>
    <s v="Strip Curtains"/>
    <s v="Refrigeration"/>
    <s v="Grocery/convenience"/>
    <n v="0"/>
    <n v="5712"/>
    <n v="0.65160799999999997"/>
    <x v="2"/>
    <x v="0"/>
    <n v="4"/>
    <s v="ΔkWpeak / CF"/>
    <n v="1"/>
    <s v="Private-Non-Lighting"/>
    <s v="non_lighting"/>
    <n v="3"/>
    <n v="1"/>
    <s v="Non-Lighting"/>
    <n v="0.98952339343681495"/>
    <n v="0.43468415683807998"/>
    <n v="5652.15762331109"/>
    <n v="0.28324367406894801"/>
    <n v="0.7"/>
    <n v="3956.51033631776"/>
    <n v="0.19827057184826399"/>
    <n v="4661"/>
    <n v="1.07"/>
    <n v="1.24"/>
    <n v="2.9000000000000001E-2"/>
    <n v="0.745"/>
    <n v="15.018236429950701"/>
    <d v="1900-01-09T17:27:20"/>
    <n v="43338"/>
    <n v="0.28324367406894801"/>
    <n v="0"/>
    <n v="0"/>
    <n v="15826.04134527104"/>
  </r>
  <r>
    <s v="STND-61199"/>
    <s v="Nation Pizza Products, LP"/>
    <s v="Nation Pizza LP - 601 E Algonquin Rd - Schaumburg"/>
    <s v="New Indoor LED Fixtures"/>
    <s v="Indoor Lighting"/>
    <s v="Manufacturing"/>
    <n v="0"/>
    <n v="45935.430999999997"/>
    <n v="8.2150850000000002"/>
    <x v="0"/>
    <x v="0"/>
    <n v="10.827197921178"/>
    <s v="Qty / 1,000"/>
    <m/>
    <s v="Private-Lighting"/>
    <s v="lighting"/>
    <n v="3"/>
    <n v="1"/>
    <s v="Lighting"/>
    <n v="0.91633259480590001"/>
    <n v="1.30467645558681"/>
    <n v="42092.132681757401"/>
    <n v="10.718027980144299"/>
    <n v="0.71"/>
    <n v="29885.414204047702"/>
    <n v="7.6097998659024801"/>
    <n v="4618"/>
    <n v="1.02"/>
    <n v="1.04"/>
    <n v="1.2E-2"/>
    <n v="0.81"/>
    <n v="15.158077089649201"/>
    <d v="1900-01-09T19:51:10"/>
    <n v="43370"/>
    <n v="12.7232051046348"/>
    <n v="495.20156096185099"/>
    <n v="0"/>
    <n v="323575.29454360873"/>
  </r>
  <r>
    <s v="STND-61200"/>
    <s v="Bourbonnais Elementary School District #53"/>
    <s v="Bourbonnais Elementary School Dist #53 - 325 N Convent St - Bourbonnais"/>
    <s v="Outdoor &amp; Garage - LED Fixtures"/>
    <s v="Outdoor &amp; Garage Lighting"/>
    <s v="Exterior"/>
    <n v="0"/>
    <n v="490.3"/>
    <n v="0"/>
    <x v="0"/>
    <x v="1"/>
    <n v="10.1978380583316"/>
    <s v="Qty / 1,000"/>
    <m/>
    <s v="Public-Lighting"/>
    <s v="lighting"/>
    <n v="3"/>
    <n v="1"/>
    <s v="Lighting"/>
    <n v="0.99829244462109001"/>
    <n v="0.987374621353864"/>
    <n v="489.46278559772099"/>
    <n v="0"/>
    <n v="0.71"/>
    <n v="347.51857777438198"/>
    <n v="0"/>
    <n v="4903"/>
    <n v="1"/>
    <n v="1"/>
    <n v="0"/>
    <n v="0"/>
    <n v="14.276973281664301"/>
    <d v="1900-01-09T04:44:53"/>
    <n v="43317"/>
    <n v="0"/>
    <n v="0"/>
    <n v="0"/>
    <n v="3543.9381784048628"/>
  </r>
  <r>
    <s v="STND-61200"/>
    <s v="Bourbonnais Elementary School District #53"/>
    <s v="Bourbonnais Elementary School Dist #53 - 325 N Convent St - Bourbonnais"/>
    <s v="Outdoor &amp; Garage - LED Fixtures"/>
    <s v="Outdoor &amp; Garage Lighting"/>
    <s v="Exterior"/>
    <n v="0"/>
    <n v="2230.8649999999998"/>
    <n v="0"/>
    <x v="0"/>
    <x v="1"/>
    <n v="10.1978380583316"/>
    <s v="Qty / 1,000"/>
    <m/>
    <s v="Public-Lighting"/>
    <s v="lighting"/>
    <n v="3"/>
    <n v="1"/>
    <s v="Lighting"/>
    <n v="0.99829244462109001"/>
    <n v="0.987374621353864"/>
    <n v="2227.05567446963"/>
    <n v="0"/>
    <n v="0.71"/>
    <n v="1581.2095288734399"/>
    <n v="0"/>
    <n v="4903"/>
    <n v="1"/>
    <n v="1"/>
    <n v="0"/>
    <n v="0"/>
    <n v="14.276973281664301"/>
    <d v="1900-01-09T04:44:53"/>
    <n v="43317"/>
    <n v="0"/>
    <n v="0"/>
    <n v="0"/>
    <n v="16124.918711742144"/>
  </r>
  <r>
    <s v="STND-61201"/>
    <s v="Will County"/>
    <s v="Will County Land Use Department NC - 16915 W Laraway Rd - Joliet"/>
    <s v="Occupancy Sensors"/>
    <s v="Indoor Lighting"/>
    <s v="Miscellaneous"/>
    <n v="0"/>
    <n v="4360.5079999999998"/>
    <n v="2.8848180000000001"/>
    <x v="0"/>
    <x v="1"/>
    <n v="8"/>
    <s v="Qty / 1,000"/>
    <m/>
    <s v="Public-Lighting"/>
    <s v="lighting"/>
    <n v="3"/>
    <n v="1"/>
    <s v="Lighting"/>
    <n v="0.99829244462109001"/>
    <n v="0.987374621353864"/>
    <n v="4353.0621911098197"/>
    <n v="2.8483960804248101"/>
    <n v="0.71"/>
    <n v="3090.6741556879701"/>
    <n v="2.0223612171016199"/>
    <n v="3379"/>
    <n v="1.0900000000000001"/>
    <n v="1.36"/>
    <n v="2.1999999999999999E-2"/>
    <n v="0.57999999999999996"/>
    <n v="20.7161882213673"/>
    <d v="1900-01-13T19:08:05"/>
    <n v="43406"/>
    <n v="4.87071833177977"/>
    <n v="87.859970829739495"/>
    <n v="0"/>
    <n v="24725.393245503761"/>
  </r>
  <r>
    <s v="STND-61202"/>
    <s v="Bourbonnais Elementary School District #53"/>
    <s v="Bourbonnais Elementary School Dist 53 - Upper Grd - 200 W John Casey Rd - Bourbonnais"/>
    <s v="Outdoor &amp; Garage - LED Fixtures"/>
    <s v="Outdoor &amp; Garage Lighting"/>
    <s v="Exterior"/>
    <n v="0"/>
    <n v="7060.32"/>
    <n v="0"/>
    <x v="0"/>
    <x v="1"/>
    <n v="10.1978380583316"/>
    <s v="Qty / 1,000"/>
    <m/>
    <s v="Public-Lighting"/>
    <s v="lighting"/>
    <n v="3"/>
    <n v="1"/>
    <s v="Lighting"/>
    <n v="0.99829244462109001"/>
    <n v="0.987374621353864"/>
    <n v="7048.2641126071803"/>
    <n v="0"/>
    <n v="0.71"/>
    <n v="5004.2675199510904"/>
    <n v="0"/>
    <n v="4903"/>
    <n v="1"/>
    <n v="1"/>
    <n v="0"/>
    <n v="0"/>
    <n v="14.276973281664301"/>
    <d v="1900-01-09T04:44:53"/>
    <n v="43316"/>
    <n v="0"/>
    <n v="0"/>
    <n v="0"/>
    <n v="51032.70976902992"/>
  </r>
  <r>
    <s v="STND-61202"/>
    <s v="Bourbonnais Elementary School District #53"/>
    <s v="Bourbonnais Elementary School Dist 53 - Upper Grd - 200 W John Casey Rd - Bourbonnais"/>
    <s v="Outdoor &amp; Garage - LED Fixtures"/>
    <s v="Outdoor &amp; Garage Lighting"/>
    <s v="Exterior"/>
    <n v="0"/>
    <n v="1225.75"/>
    <n v="0"/>
    <x v="0"/>
    <x v="1"/>
    <n v="10.1978380583316"/>
    <s v="Qty / 1,000"/>
    <m/>
    <s v="Public-Lighting"/>
    <s v="lighting"/>
    <n v="3"/>
    <n v="1"/>
    <s v="Lighting"/>
    <n v="0.99829244462109001"/>
    <n v="0.987374621353864"/>
    <n v="1223.6569639943"/>
    <n v="0"/>
    <n v="0.71"/>
    <n v="868.79644443595396"/>
    <n v="0"/>
    <n v="4903"/>
    <n v="1"/>
    <n v="1"/>
    <n v="0"/>
    <n v="0"/>
    <n v="14.276973281664301"/>
    <d v="1900-01-09T04:44:53"/>
    <n v="43316"/>
    <n v="0"/>
    <n v="0"/>
    <n v="0"/>
    <n v="8859.8454460121466"/>
  </r>
  <r>
    <s v="STND-61203"/>
    <s v="Franklin Street Properties Corp."/>
    <s v="FSP 909 DAVIS - 909 Davis St - Evanston"/>
    <s v="New Indoor LED Fixtures"/>
    <s v="Indoor Lighting"/>
    <s v="Office"/>
    <n v="0"/>
    <n v="7088.4449999999997"/>
    <n v="1.5939000000000001"/>
    <x v="0"/>
    <x v="0"/>
    <n v="15"/>
    <s v="Qty / 1,000"/>
    <m/>
    <s v="Private-Lighting"/>
    <s v="lighting"/>
    <n v="3"/>
    <n v="1"/>
    <s v="Lighting"/>
    <n v="0.91633259480590001"/>
    <n v="1.30467645558681"/>
    <n v="6495.3731999889096"/>
    <n v="2.0795238025598102"/>
    <n v="0.71"/>
    <n v="4611.7149719921199"/>
    <n v="1.4764618998174699"/>
    <n v="2885"/>
    <n v="1.165"/>
    <n v="1.3779999999999999"/>
    <n v="2.5499999999999998E-2"/>
    <n v="0.55000000000000004"/>
    <n v="24.263431542460999"/>
    <d v="1900-01-16T07:56:40"/>
    <n v="43334"/>
    <n v="2.7437970742311801"/>
    <n v="142.17340480662401"/>
    <n v="0"/>
    <n v="69175.724579881804"/>
  </r>
  <r>
    <s v="STND-61203"/>
    <s v="Franklin Street Properties Corp."/>
    <s v="FSP 909 DAVIS - 909 Davis St - Evanston"/>
    <s v="New Indoor LED Fixtures"/>
    <s v="Indoor Lighting"/>
    <s v="Office"/>
    <n v="0"/>
    <n v="273.411"/>
    <n v="6.1478999999999999E-2"/>
    <x v="0"/>
    <x v="0"/>
    <n v="15"/>
    <s v="Qty / 1,000"/>
    <m/>
    <s v="Private-Lighting"/>
    <s v="lighting"/>
    <n v="3"/>
    <n v="1"/>
    <s v="Lighting"/>
    <n v="0.91633259480590001"/>
    <n v="1.30467645558681"/>
    <n v="250.53541107847599"/>
    <n v="8.0210203813021297E-2"/>
    <n v="0.71"/>
    <n v="177.880141865718"/>
    <n v="5.6949244707245099E-2"/>
    <n v="2885"/>
    <n v="1.165"/>
    <n v="1.3779999999999999"/>
    <n v="2.5499999999999998E-2"/>
    <n v="0.55000000000000004"/>
    <n v="24.263431542460999"/>
    <d v="1900-01-16T07:56:40"/>
    <n v="43334"/>
    <n v="0.105832172863203"/>
    <n v="5.4838223025760797"/>
    <n v="0"/>
    <n v="2668.2021279857699"/>
  </r>
  <r>
    <s v="STND-61203"/>
    <s v="Franklin Street Properties Corp."/>
    <s v="FSP 909 DAVIS - 909 Davis St - Evanston"/>
    <s v="Occupancy Sensors"/>
    <s v="Indoor Lighting"/>
    <s v="Office"/>
    <n v="0"/>
    <n v="583.27800000000002"/>
    <n v="0.39744000000000002"/>
    <x v="0"/>
    <x v="0"/>
    <n v="8"/>
    <s v="Qty / 1,000"/>
    <m/>
    <s v="Private-Lighting"/>
    <s v="lighting"/>
    <n v="3"/>
    <n v="1"/>
    <s v="Lighting"/>
    <n v="0.91633259480590001"/>
    <n v="1.30467645558681"/>
    <n v="534.476643233196"/>
    <n v="0.51853061050841998"/>
    <n v="0.71"/>
    <n v="379.47841669556902"/>
    <n v="0.36815673346097799"/>
    <n v="2885"/>
    <n v="1.165"/>
    <n v="1.3779999999999999"/>
    <n v="2.5499999999999998E-2"/>
    <n v="0.55000000000000004"/>
    <n v="24.263431542460999"/>
    <d v="1900-01-16T07:56:40"/>
    <n v="43334"/>
    <n v="0.94073042545068997"/>
    <n v="11.6988449806408"/>
    <n v="0"/>
    <n v="3035.8273335645522"/>
  </r>
  <r>
    <s v="STND-61204"/>
    <s v="Color Communications, LLC"/>
    <s v="Color Communications, LLC - 4100 W Fillmore St - Chicago"/>
    <s v="Compressed Air - Air Compressor(s) with Integrated VSD &lt;= 150 HP"/>
    <s v="Compressed Air"/>
    <s v="Manufacturing"/>
    <n v="0"/>
    <n v="36414"/>
    <n v="5.8449999999999998"/>
    <x v="4"/>
    <x v="0"/>
    <n v="10"/>
    <s v="ΔkWpeak / CF"/>
    <n v="0.95"/>
    <s v="Private-Non-Lighting"/>
    <s v="non_lighting"/>
    <n v="3"/>
    <n v="1"/>
    <s v="Non-Lighting"/>
    <n v="0.98952339343681495"/>
    <n v="0.43468415683807998"/>
    <n v="36032.504848608201"/>
    <n v="2.5407288967185799"/>
    <n v="0.7"/>
    <n v="25222.753394025702"/>
    <n v="1.77851022770301"/>
    <n v="4618"/>
    <n v="1.02"/>
    <n v="1.04"/>
    <n v="1.2E-2"/>
    <n v="0.81"/>
    <n v="15.158077089649201"/>
    <d v="1900-01-09T19:51:10"/>
    <n v="43401"/>
    <n v="2.6744514702300801"/>
    <n v="0"/>
    <n v="0"/>
    <n v="252227.53394025701"/>
  </r>
  <r>
    <s v="STND-61205"/>
    <s v="Elgin Industries Inc."/>
    <s v="Elgin Industries - 1100 Jansen Farm Dr - Elgin"/>
    <s v="New Indoor LED Fixtures"/>
    <s v="Indoor Lighting"/>
    <s v="Manufacturing"/>
    <n v="0"/>
    <n v="37381.417000000001"/>
    <n v="6.6852859999999996"/>
    <x v="0"/>
    <x v="0"/>
    <n v="10.827197921178"/>
    <s v="Qty / 1,000"/>
    <m/>
    <s v="Private-Lighting"/>
    <s v="lighting"/>
    <n v="3"/>
    <n v="1"/>
    <s v="Lighting"/>
    <n v="0.91633259480590001"/>
    <n v="1.30467645558681"/>
    <n v="34253.810837131401"/>
    <n v="8.7221352430641002"/>
    <n v="0.71"/>
    <n v="24320.2056943633"/>
    <n v="6.1927160225755102"/>
    <n v="4618"/>
    <n v="1.02"/>
    <n v="1.04"/>
    <n v="1.2E-2"/>
    <n v="0.81"/>
    <n v="15.158077089649201"/>
    <d v="1900-01-09T19:51:10"/>
    <n v="43447"/>
    <n v="10.353911732032399"/>
    <n v="402.986009848604"/>
    <n v="0"/>
    <n v="263319.68053663167"/>
  </r>
  <r>
    <s v="STND-61205"/>
    <s v="Elgin Industries Inc."/>
    <s v="Elgin Industries - 1100 Jansen Farm Dr - Elgin"/>
    <s v="New Indoor LED Fixtures"/>
    <s v="Indoor Lighting"/>
    <s v="Manufacturing"/>
    <n v="0"/>
    <n v="1224.694"/>
    <n v="0.219024"/>
    <x v="0"/>
    <x v="0"/>
    <n v="10.827197921178"/>
    <s v="Qty / 1,000"/>
    <m/>
    <s v="Private-Lighting"/>
    <s v="lighting"/>
    <n v="3"/>
    <n v="1"/>
    <s v="Lighting"/>
    <n v="0.91633259480590001"/>
    <n v="1.30467645558681"/>
    <n v="1122.2270308632201"/>
    <n v="0.28575545600844499"/>
    <n v="0.71"/>
    <n v="796.78119191288397"/>
    <n v="0.202886373765996"/>
    <n v="4618"/>
    <n v="1.02"/>
    <n v="1.04"/>
    <n v="1.2E-2"/>
    <n v="0.81"/>
    <n v="15.158077089649201"/>
    <d v="1900-01-09T19:51:10"/>
    <n v="43447"/>
    <n v="0.33921587845257001"/>
    <n v="13.202670951331999"/>
    <n v="0"/>
    <n v="8626.9076647129059"/>
  </r>
  <r>
    <s v="STND-61206"/>
    <s v="JP Morgan Chase Bank, N.A."/>
    <s v="J P Morgan Chase Bank N A - 2150 Bloomingdale Rd - Glendale Heights"/>
    <s v="Outdoor &amp; Garage - LED Fixtures"/>
    <s v="Outdoor &amp; Garage Lighting"/>
    <s v="Exterior"/>
    <n v="0"/>
    <n v="5020.6719999999996"/>
    <n v="0"/>
    <x v="0"/>
    <x v="0"/>
    <n v="10.1978380583316"/>
    <s v="Qty / 1,000"/>
    <m/>
    <s v="Private-Lighting"/>
    <s v="lighting"/>
    <n v="3"/>
    <n v="1"/>
    <s v="Lighting"/>
    <n v="0.91633259480590001"/>
    <n v="1.30467645558681"/>
    <n v="4600.6054014293304"/>
    <n v="0"/>
    <n v="0.71"/>
    <n v="3266.4298350148201"/>
    <n v="0"/>
    <n v="4903"/>
    <n v="1"/>
    <n v="1"/>
    <n v="0"/>
    <n v="0"/>
    <n v="14.276973281664301"/>
    <d v="1900-01-09T04:44:53"/>
    <n v="43239"/>
    <n v="0"/>
    <n v="0"/>
    <n v="1"/>
    <n v="33310.522486383939"/>
  </r>
  <r>
    <s v="STND-61206"/>
    <s v="JP Morgan Chase Bank, N.A."/>
    <s v="J P Morgan Chase Bank N A - 2150 Bloomingdale Rd - Glendale Heights"/>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239"/>
    <n v="0"/>
    <n v="0"/>
    <n v="1"/>
    <n v="5595.1268238848079"/>
  </r>
  <r>
    <s v="STND-61206"/>
    <s v="JP Morgan Chase Bank, N.A."/>
    <s v="J P Morgan Chase Bank N A - 2150 Bloomingdale Rd - Glendale Heights"/>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239"/>
    <n v="0"/>
    <n v="0"/>
    <n v="1"/>
    <n v="5595.1268238848079"/>
  </r>
  <r>
    <s v="STND-61207"/>
    <s v="Life Time"/>
    <s v="Life Time Fitness - 900 E Higgins Rd - Schaumburg"/>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5"/>
    <n v="0.39121574115427199"/>
    <n v="0"/>
    <n v="0"/>
    <n v="94393.110308421397"/>
  </r>
  <r>
    <s v="STND-61207"/>
    <s v="Life Time"/>
    <s v="Life Time Fitness - 900 E Higgins Rd - Schaumburg"/>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65"/>
    <n v="0.78243148230854498"/>
    <n v="0"/>
    <n v="0"/>
    <n v="188786.22061684297"/>
  </r>
  <r>
    <s v="STND-61207"/>
    <s v="Life Time"/>
    <s v="Life Time Fitness - 900 E Higgins Rd - Schaumburg"/>
    <s v="VSD on Pool Pump"/>
    <s v="Variable Speed Drives"/>
    <s v="Miscellaneous (24/7)"/>
    <n v="0"/>
    <n v="36340"/>
    <n v="2.4"/>
    <x v="6"/>
    <x v="0"/>
    <n v="10"/>
    <s v="ΔkWpeak"/>
    <m/>
    <s v="Private-Non-Lighting"/>
    <s v="non_lighting"/>
    <n v="3"/>
    <n v="1"/>
    <s v="Non-Lighting"/>
    <n v="0.98952339343681495"/>
    <n v="0.43468415683807998"/>
    <n v="35959.280117493901"/>
    <n v="1.04324197641139"/>
    <n v="0.7"/>
    <n v="25171.4960822457"/>
    <n v="0.73026938348797499"/>
    <n v="7616"/>
    <n v="1.1100000000000001"/>
    <n v="1.29"/>
    <n v="2.1999999999999999E-2"/>
    <n v="0.76"/>
    <n v="9.1911764705882408"/>
    <d v="1900-01-05T13:33:47"/>
    <n v="43365"/>
    <n v="1.04324197641139"/>
    <n v="0"/>
    <n v="0"/>
    <n v="251714.96082245698"/>
  </r>
  <r>
    <s v="STND-61207"/>
    <s v="Life Time"/>
    <s v="Life Time Fitness - 900 E Higgins Rd - Schaumburg"/>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7"/>
    <s v="Life Time"/>
    <s v="Life Time Fitness - 900 E Higgins Rd - Schaumburg"/>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8"/>
    <s v="Life Time"/>
    <s v="Life Time Fitness - 455 Scott Dr - Bloomingdale"/>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5"/>
    <n v="0.39121574115427199"/>
    <n v="0"/>
    <n v="0"/>
    <n v="94393.110308421397"/>
  </r>
  <r>
    <s v="STND-61208"/>
    <s v="Life Time"/>
    <s v="Life Time Fitness - 455 Scott Dr - Bloomingdale"/>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65"/>
    <n v="0.78243148230854498"/>
    <n v="0"/>
    <n v="0"/>
    <n v="188786.22061684297"/>
  </r>
  <r>
    <s v="STND-61208"/>
    <s v="Life Time"/>
    <s v="Life Time Fitness - 455 Scott Dr - Bloomingdale"/>
    <s v="VSD on Pool Pump"/>
    <s v="Variable Speed Drives"/>
    <s v="Miscellaneous (24/7)"/>
    <n v="0"/>
    <n v="36340"/>
    <n v="2.4"/>
    <x v="6"/>
    <x v="0"/>
    <n v="10"/>
    <s v="ΔkWpeak"/>
    <m/>
    <s v="Private-Non-Lighting"/>
    <s v="non_lighting"/>
    <n v="3"/>
    <n v="1"/>
    <s v="Non-Lighting"/>
    <n v="0.98952339343681495"/>
    <n v="0.43468415683807998"/>
    <n v="35959.280117493901"/>
    <n v="1.04324197641139"/>
    <n v="0.7"/>
    <n v="25171.4960822457"/>
    <n v="0.73026938348797499"/>
    <n v="7616"/>
    <n v="1.1100000000000001"/>
    <n v="1.29"/>
    <n v="2.1999999999999999E-2"/>
    <n v="0.76"/>
    <n v="9.1911764705882408"/>
    <d v="1900-01-05T13:33:47"/>
    <n v="43365"/>
    <n v="1.04324197641139"/>
    <n v="0"/>
    <n v="0"/>
    <n v="251714.96082245698"/>
  </r>
  <r>
    <s v="STND-61208"/>
    <s v="Life Time"/>
    <s v="Life Time Fitness - 455 Scott Dr - Bloomingdal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8"/>
    <s v="Life Time"/>
    <s v="Life Time Fitness - 455 Scott Dr - Bloomingdal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09"/>
    <s v="Life Time"/>
    <s v="Life Time Fitness - 5300 Old Orchard Rd - Skokie"/>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404"/>
    <n v="0.39121574115427199"/>
    <n v="0"/>
    <n v="0"/>
    <n v="94393.110308421397"/>
  </r>
  <r>
    <s v="STND-61209"/>
    <s v="Life Time"/>
    <s v="Life Time Fitness - 5300 Old Orchard Rd - Skokie"/>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404"/>
    <n v="0.78243148230854498"/>
    <n v="0"/>
    <n v="0"/>
    <n v="188786.22061684297"/>
  </r>
  <r>
    <s v="STND-61209"/>
    <s v="Life Time"/>
    <s v="Life Time Fitness - 5300 Old Orchard Rd - Skokie"/>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404"/>
    <n v="0.78243148230854498"/>
    <n v="0"/>
    <n v="0"/>
    <n v="188786.22061684297"/>
  </r>
  <r>
    <s v="STND-61209"/>
    <s v="Life Time"/>
    <s v="Life Time Fitness - 5300 Old Orchard Rd - Skoki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404"/>
    <n v="0.26081049410284801"/>
    <n v="0"/>
    <n v="0"/>
    <n v="62928.740205614202"/>
  </r>
  <r>
    <s v="STND-61209"/>
    <s v="Life Time"/>
    <s v="Life Time Fitness - 5300 Old Orchard Rd - Skoki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404"/>
    <n v="0.26081049410284801"/>
    <n v="0"/>
    <n v="0"/>
    <n v="62928.740205614202"/>
  </r>
  <r>
    <s v="STND-61210"/>
    <s v="Life Time"/>
    <s v="Life Time Fitness - 601 Burr Ridge - Burr Ridg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10"/>
    <s v="Life Time"/>
    <s v="Life Time Fitness - 601 Burr Ridge - Burr Ridge"/>
    <s v="VSD on Pool Pump"/>
    <s v="Variable Speed Drives"/>
    <s v="Miscellaneous (24/7)"/>
    <n v="0"/>
    <n v="18170"/>
    <n v="1.2"/>
    <x v="6"/>
    <x v="0"/>
    <n v="10"/>
    <s v="ΔkWpeak"/>
    <m/>
    <s v="Private-Non-Lighting"/>
    <s v="non_lighting"/>
    <n v="3"/>
    <n v="1"/>
    <s v="Non-Lighting"/>
    <n v="0.98952339343681495"/>
    <n v="0.43468415683807998"/>
    <n v="17979.6400587469"/>
    <n v="0.52162098820569602"/>
    <n v="0.7"/>
    <n v="12585.748041122801"/>
    <n v="0.36513469174398699"/>
    <n v="7616"/>
    <n v="1.1100000000000001"/>
    <n v="1.29"/>
    <n v="2.1999999999999999E-2"/>
    <n v="0.76"/>
    <n v="9.1911764705882408"/>
    <d v="1900-01-05T13:33:47"/>
    <n v="43365"/>
    <n v="0.52162098820569602"/>
    <n v="0"/>
    <n v="0"/>
    <n v="125857.48041122801"/>
  </r>
  <r>
    <s v="STND-61210"/>
    <s v="Life Time"/>
    <s v="Life Time Fitness - 601 Burr Ridge - Burr Ridge"/>
    <s v="VSD on Pool Pump"/>
    <s v="Variable Speed Drives"/>
    <s v="Miscellaneous (24/7)"/>
    <n v="0"/>
    <n v="36340"/>
    <n v="2.4"/>
    <x v="6"/>
    <x v="0"/>
    <n v="10"/>
    <s v="ΔkWpeak"/>
    <m/>
    <s v="Private-Non-Lighting"/>
    <s v="non_lighting"/>
    <n v="3"/>
    <n v="1"/>
    <s v="Non-Lighting"/>
    <n v="0.98952339343681495"/>
    <n v="0.43468415683807998"/>
    <n v="35959.280117493901"/>
    <n v="1.04324197641139"/>
    <n v="0.7"/>
    <n v="25171.4960822457"/>
    <n v="0.73026938348797499"/>
    <n v="7616"/>
    <n v="1.1100000000000001"/>
    <n v="1.29"/>
    <n v="2.1999999999999999E-2"/>
    <n v="0.76"/>
    <n v="9.1911764705882408"/>
    <d v="1900-01-05T13:33:47"/>
    <n v="43365"/>
    <n v="1.04324197641139"/>
    <n v="0"/>
    <n v="0"/>
    <n v="251714.96082245698"/>
  </r>
  <r>
    <s v="STND-61210"/>
    <s v="Life Time"/>
    <s v="Life Time Fitness - 601 Burr Ridge - Burr Ridge"/>
    <s v="VSD on Pool Pump"/>
    <s v="Variable Speed Drives"/>
    <s v="Miscellaneous (24/7)"/>
    <n v="0"/>
    <n v="18170"/>
    <n v="1.2"/>
    <x v="6"/>
    <x v="0"/>
    <n v="10"/>
    <s v="ΔkWpeak"/>
    <m/>
    <s v="Private-Non-Lighting"/>
    <s v="non_lighting"/>
    <n v="3"/>
    <n v="1"/>
    <s v="Non-Lighting"/>
    <n v="0.98952339343681495"/>
    <n v="0.43468415683807998"/>
    <n v="17979.6400587469"/>
    <n v="0.52162098820569602"/>
    <n v="0.7"/>
    <n v="12585.748041122801"/>
    <n v="0.36513469174398699"/>
    <n v="7616"/>
    <n v="1.1100000000000001"/>
    <n v="1.29"/>
    <n v="2.1999999999999999E-2"/>
    <n v="0.76"/>
    <n v="9.1911764705882408"/>
    <d v="1900-01-05T13:33:47"/>
    <n v="43365"/>
    <n v="0.52162098820569602"/>
    <n v="0"/>
    <n v="0"/>
    <n v="125857.48041122801"/>
  </r>
  <r>
    <s v="STND-61210"/>
    <s v="Life Time"/>
    <s v="Life Time Fitness - 601 Burr Ridge - Burr Ridg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5"/>
    <n v="0.26081049410284801"/>
    <n v="0"/>
    <n v="0"/>
    <n v="62928.740205614202"/>
  </r>
  <r>
    <s v="STND-61211"/>
    <s v="Life Time"/>
    <s v="Life Time Fitness - 1220 Lakeview Dr - Romeovill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6"/>
    <n v="0.26081049410284801"/>
    <n v="0"/>
    <n v="0"/>
    <n v="62928.740205614202"/>
  </r>
  <r>
    <s v="STND-61211"/>
    <s v="Life Time"/>
    <s v="Life Time Fitness - 1220 Lakeview Dr - Romeoville"/>
    <s v="VSD on Pool Pump"/>
    <s v="Variable Speed Drives"/>
    <s v="Miscellaneous (24/7)"/>
    <n v="0"/>
    <n v="18170"/>
    <n v="1.2"/>
    <x v="6"/>
    <x v="0"/>
    <n v="10"/>
    <s v="ΔkWpeak"/>
    <m/>
    <s v="Private-Non-Lighting"/>
    <s v="non_lighting"/>
    <n v="3"/>
    <n v="1"/>
    <s v="Non-Lighting"/>
    <n v="0.98952339343681495"/>
    <n v="0.43468415683807998"/>
    <n v="17979.6400587469"/>
    <n v="0.52162098820569602"/>
    <n v="0.7"/>
    <n v="12585.748041122801"/>
    <n v="0.36513469174398699"/>
    <n v="7616"/>
    <n v="1.1100000000000001"/>
    <n v="1.29"/>
    <n v="2.1999999999999999E-2"/>
    <n v="0.76"/>
    <n v="9.1911764705882408"/>
    <d v="1900-01-05T13:33:47"/>
    <n v="43366"/>
    <n v="0.52162098820569602"/>
    <n v="0"/>
    <n v="0"/>
    <n v="125857.48041122801"/>
  </r>
  <r>
    <s v="STND-61211"/>
    <s v="Life Time"/>
    <s v="Life Time Fitness - 1220 Lakeview Dr - Romeoville"/>
    <s v="VSD on Pool Pump"/>
    <s v="Variable Speed Drives"/>
    <s v="Miscellaneous (24/7)"/>
    <n v="0"/>
    <n v="36340"/>
    <n v="2.4"/>
    <x v="6"/>
    <x v="0"/>
    <n v="10"/>
    <s v="ΔkWpeak"/>
    <m/>
    <s v="Private-Non-Lighting"/>
    <s v="non_lighting"/>
    <n v="3"/>
    <n v="1"/>
    <s v="Non-Lighting"/>
    <n v="0.98952339343681495"/>
    <n v="0.43468415683807998"/>
    <n v="35959.280117493901"/>
    <n v="1.04324197641139"/>
    <n v="0.7"/>
    <n v="25171.4960822457"/>
    <n v="0.73026938348797499"/>
    <n v="7616"/>
    <n v="1.1100000000000001"/>
    <n v="1.29"/>
    <n v="2.1999999999999999E-2"/>
    <n v="0.76"/>
    <n v="9.1911764705882408"/>
    <d v="1900-01-05T13:33:47"/>
    <n v="43366"/>
    <n v="1.04324197641139"/>
    <n v="0"/>
    <n v="0"/>
    <n v="251714.96082245698"/>
  </r>
  <r>
    <s v="STND-61212"/>
    <s v="Life Time"/>
    <s v="Life Time Fitness - 680 Woodlands Pkwy - Vernon Hills"/>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2"/>
    <s v="Life Time"/>
    <s v="Life Time Fitness - 680 Woodlands Pkwy - Vernon Hills"/>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63"/>
    <n v="0.78243148230854498"/>
    <n v="0"/>
    <n v="0"/>
    <n v="188786.22061684297"/>
  </r>
  <r>
    <s v="STND-61212"/>
    <s v="Life Time"/>
    <s v="Life Time Fitness - 680 Woodlands Pkwy - Vernon Hills"/>
    <s v="VSD on Pool Pump"/>
    <s v="Variable Speed Drives"/>
    <s v="Miscellaneous (24/7)"/>
    <n v="0"/>
    <n v="45425"/>
    <n v="3"/>
    <x v="6"/>
    <x v="0"/>
    <n v="10"/>
    <s v="ΔkWpeak"/>
    <m/>
    <s v="Private-Non-Lighting"/>
    <s v="non_lighting"/>
    <n v="3"/>
    <n v="1"/>
    <s v="Non-Lighting"/>
    <n v="0.98952339343681495"/>
    <n v="0.43468415683807998"/>
    <n v="44949.100146867298"/>
    <n v="1.30405247051424"/>
    <n v="0.7"/>
    <n v="31464.370102807101"/>
    <n v="0.91283672935996896"/>
    <n v="7616"/>
    <n v="1.1100000000000001"/>
    <n v="1.29"/>
    <n v="2.1999999999999999E-2"/>
    <n v="0.76"/>
    <n v="9.1911764705882408"/>
    <d v="1900-01-05T13:33:47"/>
    <n v="43363"/>
    <n v="1.30405247051424"/>
    <n v="0"/>
    <n v="0"/>
    <n v="314643.70102807099"/>
  </r>
  <r>
    <s v="STND-61212"/>
    <s v="Life Time"/>
    <s v="Life Time Fitness - 680 Woodlands Pkwy - Vernon Hills"/>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2"/>
    <s v="Life Time"/>
    <s v="Life Time Fitness - 680 Woodlands Pkwy - Vernon Hills"/>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2"/>
    <s v="Life Time"/>
    <s v="Life Time Fitness - 680 Woodlands Pkwy - Vernon Hills"/>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3"/>
    <n v="0.39121574115427199"/>
    <n v="0"/>
    <n v="0"/>
    <n v="94393.110308421397"/>
  </r>
  <r>
    <s v="STND-61214"/>
    <s v="Indian Springs SD 109"/>
    <s v="Indian Springs School District 109 - Lyle Elementary - 7801 W 75th St - Bridgeview"/>
    <s v="New Indoor LED Fixtures"/>
    <s v="Indoor Lighting"/>
    <s v="K-12 School"/>
    <n v="0"/>
    <n v="4496.2049999999999"/>
    <n v="1.226016"/>
    <x v="0"/>
    <x v="1"/>
    <n v="15"/>
    <s v="Qty / 1,000"/>
    <m/>
    <s v="Public-Lighting"/>
    <s v="lighting"/>
    <n v="3"/>
    <n v="1"/>
    <s v="Lighting"/>
    <n v="0.99829244462109001"/>
    <n v="0.987374621353864"/>
    <n v="4488.5274809675702"/>
    <n v="1.2105370837737801"/>
    <n v="0.71"/>
    <n v="3186.8545114869698"/>
    <n v="0.85948132947938305"/>
    <n v="2979"/>
    <n v="1.17333333333333"/>
    <n v="1.323"/>
    <n v="2.1333333333333301E-2"/>
    <n v="0.72"/>
    <n v="23.497818059751602"/>
    <d v="1900-01-15T18:49:11"/>
    <n v="43386"/>
    <n v="1.2708250228581699"/>
    <n v="81.609590563046694"/>
    <n v="0"/>
    <n v="47802.817672304547"/>
  </r>
  <r>
    <s v="STND-61215"/>
    <s v="Indian Springs SD 109"/>
    <s v="Indian Springs School District 109 - 8025 S 82nd Ave - Justice"/>
    <s v="VSD on HVAC Fan or Pump &lt;= 200 HP"/>
    <s v="Variable Speed Drives"/>
    <s v="K-12 School"/>
    <n v="0"/>
    <n v="78427.462"/>
    <n v="0"/>
    <x v="6"/>
    <x v="1"/>
    <n v="15"/>
    <s v="ΔkWpeak"/>
    <m/>
    <s v="Public-Non-Lighting"/>
    <s v="non_lighting"/>
    <n v="3"/>
    <n v="1"/>
    <s v="Non-Lighting"/>
    <n v="1.01534080484258"/>
    <n v="0.52563350510805795"/>
    <n v="79630.602388840605"/>
    <n v="0"/>
    <n v="0.7"/>
    <n v="55741.4216721884"/>
    <n v="0"/>
    <n v="2979"/>
    <n v="1.17333333333333"/>
    <n v="1.323"/>
    <n v="2.1333333333333301E-2"/>
    <n v="0.72"/>
    <n v="23.497818059751602"/>
    <d v="1900-01-15T18:49:11"/>
    <n v="43407"/>
    <n v="0"/>
    <n v="0"/>
    <n v="0"/>
    <n v="836121.32508282596"/>
  </r>
  <r>
    <s v="STND-61216"/>
    <s v="GLL BVK West Adams, L.P."/>
    <s v="GLL BVK West Adams LP - 550 W Adams St STE 220 - Chicago"/>
    <s v="VSD on HVAC Chiller"/>
    <s v="Variable Speed Drives"/>
    <s v="Office"/>
    <n v="0"/>
    <n v="400447.6"/>
    <n v="24.5"/>
    <x v="6"/>
    <x v="0"/>
    <n v="15"/>
    <s v="ΔkWpeak / CF"/>
    <n v="0.203252032520325"/>
    <s v="Private-Non-Lighting"/>
    <s v="non_lighting"/>
    <n v="2"/>
    <n v="1"/>
    <s v="Non-Lighting"/>
    <n v="0.76002432528749297"/>
    <n v="0.465462131779591"/>
    <n v="304349.91700299602"/>
    <n v="11.403822228599999"/>
    <n v="0.7"/>
    <n v="213044.94190209699"/>
    <n v="7.9826755600199899"/>
    <n v="2885"/>
    <n v="1.165"/>
    <n v="1.3779999999999999"/>
    <n v="2.5499999999999998E-2"/>
    <n v="0.55000000000000004"/>
    <n v="24.263431542460999"/>
    <d v="1900-01-16T07:56:40"/>
    <n v="43471"/>
    <n v="56.106805364711903"/>
    <n v="0"/>
    <n v="0"/>
    <n v="3195674.1285314551"/>
  </r>
  <r>
    <s v="STND-61217"/>
    <s v="Wal-Mart Stores, Inc."/>
    <s v="Wal Mart Stores Inc - 5630 W Touhy Ave - Niles"/>
    <s v="Outdoor &amp; Garage - LED Fixtures"/>
    <s v="Outdoor &amp; Garage Lighting"/>
    <s v="Exterior"/>
    <n v="0"/>
    <n v="102904.164"/>
    <n v="0"/>
    <x v="0"/>
    <x v="0"/>
    <n v="10.1978380583316"/>
    <s v="Qty / 1,000"/>
    <m/>
    <s v="Private-Lighting"/>
    <s v="lighting"/>
    <n v="3"/>
    <n v="1"/>
    <s v="Lighting"/>
    <n v="0.91633259480590001"/>
    <n v="1.30467645558681"/>
    <n v="94294.439614451898"/>
    <n v="0"/>
    <n v="0.71"/>
    <n v="66949.052126260794"/>
    <n v="0"/>
    <n v="4903"/>
    <n v="1"/>
    <n v="1"/>
    <n v="0"/>
    <n v="0"/>
    <n v="14.276973281664301"/>
    <d v="1900-01-09T04:44:53"/>
    <n v="43379"/>
    <n v="0"/>
    <n v="0"/>
    <n v="0"/>
    <n v="682735.59174240846"/>
  </r>
  <r>
    <s v="STND-61217"/>
    <s v="Wal-Mart Stores, Inc."/>
    <s v="Wal Mart Stores Inc - 5630 W Touhy Ave - Niles"/>
    <s v="Outdoor &amp; Garage - LED Fixtures"/>
    <s v="Outdoor &amp; Garage Lighting"/>
    <s v="Exterior"/>
    <n v="0"/>
    <n v="-3334.04"/>
    <n v="0"/>
    <x v="0"/>
    <x v="0"/>
    <n v="10.1978380583316"/>
    <s v="Qty / 1,000"/>
    <m/>
    <s v="Private-Lighting"/>
    <s v="lighting"/>
    <n v="3"/>
    <n v="1"/>
    <s v="Lighting"/>
    <n v="0.91633259480590001"/>
    <n v="1.30467645558681"/>
    <n v="-3055.0895243866598"/>
    <n v="0"/>
    <n v="0.71"/>
    <n v="-2169.1135623145301"/>
    <n v="0"/>
    <n v="4903"/>
    <n v="1"/>
    <n v="1"/>
    <n v="0"/>
    <n v="0"/>
    <n v="14.276973281664301"/>
    <d v="1900-01-09T04:44:53"/>
    <n v="43379"/>
    <n v="0"/>
    <n v="0"/>
    <n v="0"/>
    <n v="-22120.268838614349"/>
  </r>
  <r>
    <s v="STND-61217"/>
    <s v="Wal-Mart Stores, Inc."/>
    <s v="Wal Mart Stores Inc - 5630 W Touhy Ave - Niles"/>
    <s v="Outdoor &amp; Garage - LED Fixtures"/>
    <s v="Outdoor &amp; Garage Lighting"/>
    <s v="Exterior"/>
    <n v="0"/>
    <n v="-6177.78"/>
    <n v="0"/>
    <x v="0"/>
    <x v="0"/>
    <n v="10.1978380583316"/>
    <s v="Qty / 1,000"/>
    <m/>
    <s v="Private-Lighting"/>
    <s v="lighting"/>
    <n v="3"/>
    <n v="1"/>
    <s v="Lighting"/>
    <n v="0.91633259480590001"/>
    <n v="1.30467645558681"/>
    <n v="-5660.9011775399904"/>
    <n v="0"/>
    <n v="0.71"/>
    <n v="-4019.2398360533898"/>
    <n v="0"/>
    <n v="4903"/>
    <n v="1"/>
    <n v="1"/>
    <n v="0"/>
    <n v="0"/>
    <n v="14.276973281664301"/>
    <d v="1900-01-09T04:44:53"/>
    <n v="43379"/>
    <n v="0"/>
    <n v="0"/>
    <n v="0"/>
    <n v="-40987.556965667718"/>
  </r>
  <r>
    <s v="STND-61217"/>
    <s v="Wal-Mart Stores, Inc."/>
    <s v="Wal Mart Stores Inc - 5630 W Touhy Ave - Niles"/>
    <s v="Outdoor &amp; Garage - LED Fixtures"/>
    <s v="Outdoor &amp; Garage Lighting"/>
    <s v="Exterior"/>
    <n v="0"/>
    <n v="-2691.7469999999998"/>
    <n v="0"/>
    <x v="0"/>
    <x v="0"/>
    <n v="10.1978380583316"/>
    <s v="Qty / 1,000"/>
    <m/>
    <s v="Private-Lighting"/>
    <s v="lighting"/>
    <n v="3"/>
    <n v="1"/>
    <s v="Lighting"/>
    <n v="0.91633259480590001"/>
    <n v="1.30467645558681"/>
    <n v="-2466.535513071"/>
    <n v="0"/>
    <n v="0.71"/>
    <n v="-1751.2402142804101"/>
    <n v="0"/>
    <n v="4903"/>
    <n v="1"/>
    <n v="1"/>
    <n v="0"/>
    <n v="0"/>
    <n v="14.276973281664301"/>
    <d v="1900-01-09T04:44:53"/>
    <n v="43379"/>
    <n v="0"/>
    <n v="0"/>
    <n v="0"/>
    <n v="-17858.864106469551"/>
  </r>
  <r>
    <s v="STND-61217"/>
    <s v="Wal-Mart Stores, Inc."/>
    <s v="Wal Mart Stores Inc - 5630 W Touhy Ave - Niles"/>
    <s v="Outdoor &amp; Garage - LED Fixtures"/>
    <s v="Outdoor &amp; Garage Lighting"/>
    <s v="Exterior"/>
    <n v="0"/>
    <n v="11178.84"/>
    <n v="0"/>
    <x v="0"/>
    <x v="0"/>
    <n v="10.1978380583316"/>
    <s v="Qty / 1,000"/>
    <m/>
    <s v="Private-Lighting"/>
    <s v="lighting"/>
    <n v="3"/>
    <n v="1"/>
    <s v="Lighting"/>
    <n v="0.91633259480590001"/>
    <n v="1.30467645558681"/>
    <n v="10243.535464119999"/>
    <n v="0"/>
    <n v="0.71"/>
    <n v="7272.91017952519"/>
    <n v="0"/>
    <n v="4903"/>
    <n v="1"/>
    <n v="1"/>
    <n v="0"/>
    <n v="0"/>
    <n v="14.276973281664301"/>
    <d v="1900-01-09T04:44:53"/>
    <n v="43379"/>
    <n v="0"/>
    <n v="0"/>
    <n v="0"/>
    <n v="74167.960223589296"/>
  </r>
  <r>
    <s v="STND-61217"/>
    <s v="Wal-Mart Stores, Inc."/>
    <s v="Wal Mart Stores Inc - 5630 W Touhy Ave - Niles"/>
    <s v="Outdoor &amp; Garage - LED Fixtures"/>
    <s v="Outdoor &amp; Garage Lighting"/>
    <s v="Exterior"/>
    <n v="0"/>
    <n v="2176.9319999999998"/>
    <n v="0"/>
    <x v="0"/>
    <x v="0"/>
    <n v="10.1978380583316"/>
    <s v="Qty / 1,000"/>
    <m/>
    <s v="Private-Lighting"/>
    <s v="lighting"/>
    <n v="3"/>
    <n v="1"/>
    <s v="Lighting"/>
    <n v="0.91633259480590001"/>
    <n v="1.30467645558681"/>
    <n v="1994.7937482760001"/>
    <n v="0"/>
    <n v="0.71"/>
    <n v="1416.30356127596"/>
    <n v="0"/>
    <n v="4903"/>
    <n v="1"/>
    <n v="1"/>
    <n v="0"/>
    <n v="0"/>
    <n v="14.276973281664301"/>
    <d v="1900-01-09T04:44:53"/>
    <n v="43379"/>
    <n v="0"/>
    <n v="0"/>
    <n v="0"/>
    <n v="14443.234359330565"/>
  </r>
  <r>
    <s v="STND-61217"/>
    <s v="Wal-Mart Stores, Inc."/>
    <s v="Wal Mart Stores Inc - 5630 W Touhy Ave - Niles"/>
    <s v="Outdoor &amp; Garage - LED Fixtures"/>
    <s v="Outdoor &amp; Garage Lighting"/>
    <s v="Exterior"/>
    <n v="0"/>
    <n v="1985.7149999999999"/>
    <n v="0"/>
    <x v="0"/>
    <x v="0"/>
    <n v="10.1978380583316"/>
    <s v="Qty / 1,000"/>
    <m/>
    <s v="Private-Lighting"/>
    <s v="lighting"/>
    <n v="3"/>
    <n v="1"/>
    <s v="Lighting"/>
    <n v="0.91633259480590001"/>
    <n v="1.30467645558681"/>
    <n v="1819.575378495"/>
    <n v="0"/>
    <n v="0.71"/>
    <n v="1291.8985187314499"/>
    <n v="0"/>
    <n v="4903"/>
    <n v="1"/>
    <n v="1"/>
    <n v="0"/>
    <n v="0"/>
    <n v="14.276973281664301"/>
    <d v="1900-01-09T04:44:53"/>
    <n v="43379"/>
    <n v="0"/>
    <n v="0"/>
    <n v="0"/>
    <n v="13174.571881821799"/>
  </r>
  <r>
    <s v="STND-61219"/>
    <s v="Ed Miniat, LLC"/>
    <s v="Ed Miniat LLC - 16250 Vincennes Ave - South Holland"/>
    <s v="Retrofit of Existing Indoor Fixtures to LED"/>
    <s v="Indoor Lighting"/>
    <s v="Manufacturing"/>
    <n v="0"/>
    <n v="158564.84899999999"/>
    <n v="28.357710999999998"/>
    <x v="0"/>
    <x v="0"/>
    <n v="10.827197921178"/>
    <s v="Qty / 1,000"/>
    <m/>
    <s v="Private-Lighting"/>
    <s v="lighting"/>
    <n v="2"/>
    <n v="1"/>
    <s v="Lighting"/>
    <n v="0.97902139861649395"/>
    <n v="0.93591656730105399"/>
    <n v="155238.38023939301"/>
    <n v="26.540451535635299"/>
    <n v="0.71"/>
    <n v="110219.24996996899"/>
    <n v="18.8437205903011"/>
    <n v="4618"/>
    <n v="1.02"/>
    <n v="1.04"/>
    <n v="1.2E-2"/>
    <n v="0.81"/>
    <n v="15.158077089649201"/>
    <d v="1900-01-09T19:51:10"/>
    <n v="43373"/>
    <n v="31.505759182853001"/>
    <n v="1826.33388516933"/>
    <n v="0"/>
    <n v="1193365.6341486466"/>
  </r>
  <r>
    <s v="STND-61220"/>
    <s v="Leaf River Telephone Company"/>
    <s v="Leaf River Telephone - 102 2nd St - Leaf River"/>
    <s v="New Indoor LED Fixtures"/>
    <s v="Indoor Lighting"/>
    <s v="Office"/>
    <n v="0"/>
    <n v="1248.9169999999999"/>
    <n v="0.28083000000000002"/>
    <x v="0"/>
    <x v="0"/>
    <n v="15"/>
    <s v="Qty / 1,000"/>
    <m/>
    <s v="Private-Lighting"/>
    <s v="lighting"/>
    <n v="3"/>
    <n v="1"/>
    <s v="Lighting"/>
    <n v="0.91633259480590001"/>
    <n v="1.30467645558681"/>
    <n v="1144.4233553071999"/>
    <n v="0.36639228902244297"/>
    <n v="0.71"/>
    <n v="812.54058226811196"/>
    <n v="0.260138525205934"/>
    <n v="2885"/>
    <n v="1.165"/>
    <n v="1.3779999999999999"/>
    <n v="2.5499999999999998E-2"/>
    <n v="0.55000000000000004"/>
    <n v="24.263431542460999"/>
    <d v="1900-01-16T07:56:40"/>
    <n v="43345"/>
    <n v="0.48343091307882702"/>
    <n v="25.049609923033099"/>
    <n v="0"/>
    <n v="12188.10873402168"/>
  </r>
  <r>
    <s v="STND-61221"/>
    <s v="MLRP 7300 Linder LLC"/>
    <s v="MLRP 7300 Linder LLC - 7300 Linder - Skokie"/>
    <s v="New Indoor LED Fixtures"/>
    <s v="Indoor Lighting"/>
    <s v="Warehouse"/>
    <n v="0"/>
    <n v="6962.26"/>
    <n v="0"/>
    <x v="0"/>
    <x v="0"/>
    <n v="9.5383441434566993"/>
    <s v="Qty / 1,000"/>
    <m/>
    <s v="Private-Lighting"/>
    <s v="lighting"/>
    <n v="3"/>
    <n v="1"/>
    <s v="Lighting"/>
    <n v="0.91633259480590001"/>
    <n v="1.30467645558681"/>
    <n v="6379.7457715133196"/>
    <n v="0"/>
    <n v="0.71"/>
    <n v="4529.6194977744599"/>
    <n v="0"/>
    <n v="5242"/>
    <n v="1"/>
    <n v="1.22"/>
    <n v="1.0999999999999999E-2"/>
    <n v="0.68"/>
    <n v="13.3536818008394"/>
    <d v="1900-01-08T12:55:13"/>
    <n v="43297"/>
    <n v="0"/>
    <n v="70.177203486646604"/>
    <n v="0"/>
    <n v="43205.069608684295"/>
  </r>
  <r>
    <s v="STND-61221"/>
    <s v="MLRP 7300 Linder LLC"/>
    <s v="MLRP 7300 Linder LLC - 7300 Linder - Skokie"/>
    <s v="New Indoor LED Fixtures"/>
    <s v="Indoor Lighting"/>
    <s v="Warehouse"/>
    <n v="0"/>
    <n v="3456.6149999999998"/>
    <n v="0"/>
    <x v="0"/>
    <x v="0"/>
    <n v="9.5383441434566993"/>
    <s v="Qty / 1,000"/>
    <m/>
    <s v="Private-Lighting"/>
    <s v="lighting"/>
    <n v="3"/>
    <n v="1"/>
    <s v="Lighting"/>
    <n v="0.91633259480590001"/>
    <n v="1.30467645558681"/>
    <n v="3167.4089921949999"/>
    <n v="0"/>
    <n v="0.71"/>
    <n v="2248.86038445845"/>
    <n v="0"/>
    <n v="5242"/>
    <n v="1"/>
    <n v="1.22"/>
    <n v="1.0999999999999999E-2"/>
    <n v="0.68"/>
    <n v="13.3536818008394"/>
    <d v="1900-01-08T12:55:13"/>
    <n v="43297"/>
    <n v="0"/>
    <n v="34.8414989141449"/>
    <n v="0"/>
    <n v="21450.404277551039"/>
  </r>
  <r>
    <s v="STND-61221"/>
    <s v="MLRP 7300 Linder LLC"/>
    <s v="MLRP 7300 Linder LLC - 7300 Linder - Skokie"/>
    <s v="New Indoor LED Fixtures"/>
    <s v="Indoor Lighting"/>
    <s v="Warehouse"/>
    <n v="0"/>
    <n v="23926.639999999999"/>
    <n v="0"/>
    <x v="0"/>
    <x v="0"/>
    <n v="9.5383441434566993"/>
    <s v="Qty / 1,000"/>
    <m/>
    <s v="Private-Lighting"/>
    <s v="lighting"/>
    <n v="3"/>
    <n v="1"/>
    <s v="Lighting"/>
    <n v="0.91633259480590001"/>
    <n v="1.30467645558681"/>
    <n v="21924.7601161866"/>
    <n v="0"/>
    <n v="0.71"/>
    <n v="15566.5796824925"/>
    <n v="0"/>
    <n v="5242"/>
    <n v="1"/>
    <n v="1.22"/>
    <n v="1.0999999999999999E-2"/>
    <n v="0.68"/>
    <n v="13.3536818008394"/>
    <d v="1900-01-08T12:55:13"/>
    <n v="43297"/>
    <n v="0"/>
    <n v="241.17236127805299"/>
    <n v="0"/>
    <n v="148479.39414815439"/>
  </r>
  <r>
    <s v="STND-61222"/>
    <s v="Russell Dean, Inc."/>
    <s v="Garlock Chicago - Russell Dean - 626 Thomas Dr - Bensenville"/>
    <s v="New Indoor LED Fixtures"/>
    <s v="Indoor Lighting"/>
    <s v="Warehouse"/>
    <n v="0"/>
    <n v="26241.452000000001"/>
    <n v="4.1529780000000001"/>
    <x v="0"/>
    <x v="0"/>
    <n v="9.5383441434566993"/>
    <s v="Qty / 1,000"/>
    <m/>
    <s v="Private-Lighting"/>
    <s v="lighting"/>
    <n v="3"/>
    <n v="1"/>
    <s v="Lighting"/>
    <n v="0.91633259480590001"/>
    <n v="1.30467645558681"/>
    <n v="24045.897802634499"/>
    <n v="5.4182926171699801"/>
    <n v="0.71"/>
    <n v="17072.587439870498"/>
    <n v="3.8469877581906902"/>
    <n v="5242"/>
    <n v="1"/>
    <n v="1.22"/>
    <n v="1.0999999999999999E-2"/>
    <n v="0.68"/>
    <n v="13.3536818008394"/>
    <d v="1900-01-08T12:55:13"/>
    <n v="43376"/>
    <n v="6.53121096573045"/>
    <n v="264.50487582897898"/>
    <n v="0"/>
    <n v="162844.21442074116"/>
  </r>
  <r>
    <s v="STND-61222"/>
    <s v="Russell Dean, Inc."/>
    <s v="Garlock Chicago - Russell Dean - 626 Thomas Dr - Bensenville"/>
    <s v="New Indoor LED Fixtures"/>
    <s v="Indoor Lighting"/>
    <s v="Warehouse"/>
    <n v="0"/>
    <n v="19898.632000000001"/>
    <n v="3.149162"/>
    <x v="0"/>
    <x v="0"/>
    <n v="9.5383441434566993"/>
    <s v="Qty / 1,000"/>
    <m/>
    <s v="Private-Lighting"/>
    <s v="lighting"/>
    <n v="3"/>
    <n v="1"/>
    <s v="Lighting"/>
    <n v="0.91633259480590001"/>
    <n v="1.30467645558681"/>
    <n v="18233.7650936477"/>
    <n v="4.1086375162286597"/>
    <n v="0.71"/>
    <n v="12945.9732164899"/>
    <n v="2.91713263652235"/>
    <n v="5242"/>
    <n v="1"/>
    <n v="1.22"/>
    <n v="1.0999999999999999E-2"/>
    <n v="0.68"/>
    <n v="13.3536818008394"/>
    <d v="1900-01-08T12:55:13"/>
    <n v="43376"/>
    <n v="4.9525524544704203"/>
    <n v="200.57141603012499"/>
    <n v="0"/>
    <n v="123483.14781085373"/>
  </r>
  <r>
    <s v="STND-61222"/>
    <s v="Russell Dean, Inc."/>
    <s v="Garlock Chicago - Russell Dean - 626 Thomas Dr - Bensenville"/>
    <s v="Occupancy Sensors"/>
    <s v="Indoor Lighting"/>
    <s v="Warehouse"/>
    <n v="0"/>
    <n v="2407.9650000000001"/>
    <n v="1.237592"/>
    <x v="0"/>
    <x v="0"/>
    <n v="8"/>
    <s v="Qty / 1,000"/>
    <m/>
    <s v="Private-Lighting"/>
    <s v="lighting"/>
    <n v="3"/>
    <n v="1"/>
    <s v="Lighting"/>
    <n v="0.91633259480590001"/>
    <n v="1.30467645558681"/>
    <n v="2206.4968166517901"/>
    <n v="1.6146571440225901"/>
    <n v="0.71"/>
    <n v="1566.61273982277"/>
    <n v="1.1464065722560399"/>
    <n v="5242"/>
    <n v="1"/>
    <n v="1.22"/>
    <n v="1.0999999999999999E-2"/>
    <n v="0.68"/>
    <n v="13.3536818008394"/>
    <d v="1900-01-08T12:55:13"/>
    <n v="43376"/>
    <n v="2.4971499288935801"/>
    <n v="24.2714649831697"/>
    <n v="0"/>
    <n v="12532.90191858216"/>
  </r>
  <r>
    <s v="STND-61223"/>
    <s v="Masterblend International, LLC"/>
    <s v="Masterblend International LLC - 4673 Weitz Rd - Morris"/>
    <s v="New Indoor LED Fixtures"/>
    <s v="Indoor Lighting"/>
    <s v="Manufacturing"/>
    <n v="0"/>
    <n v="11493.278"/>
    <n v="2.0554559999999999"/>
    <x v="0"/>
    <x v="0"/>
    <n v="10.827197921178"/>
    <s v="Qty / 1,000"/>
    <m/>
    <s v="Private-Lighting"/>
    <s v="lighting"/>
    <n v="3"/>
    <n v="1"/>
    <s v="Lighting"/>
    <n v="0.91633259480590001"/>
    <n v="1.30467645558681"/>
    <n v="10531.665252565601"/>
    <n v="2.6817050486946301"/>
    <n v="0.71"/>
    <n v="7477.4823293215504"/>
    <n v="1.9040105845731901"/>
    <n v="4618"/>
    <n v="1.02"/>
    <n v="1.04"/>
    <n v="1.2E-2"/>
    <n v="0.81"/>
    <n v="15.158077089649201"/>
    <d v="1900-01-09T19:51:10"/>
    <n v="43400"/>
    <n v="3.1834105516318099"/>
    <n v="123.90194414782999"/>
    <n v="0"/>
    <n v="80960.181131675519"/>
  </r>
  <r>
    <s v="STND-61224"/>
    <s v="Interstate Chemical Company, Inc."/>
    <s v="Interstate Chemical Company Inc - 23247 W Eames St - Channahon"/>
    <s v="New Indoor LED Fixtures"/>
    <s v="Indoor Lighting"/>
    <s v="Warehouse"/>
    <n v="0"/>
    <n v="27179.77"/>
    <n v="4.3014760000000001"/>
    <x v="0"/>
    <x v="0"/>
    <n v="9.5383441434566993"/>
    <s v="Qty / 1,000"/>
    <m/>
    <s v="Private-Lighting"/>
    <s v="lighting"/>
    <n v="3"/>
    <n v="1"/>
    <s v="Lighting"/>
    <n v="0.91633259480590001"/>
    <n v="1.30467645558681"/>
    <n v="24905.709170327598"/>
    <n v="5.6120344614717101"/>
    <n v="0.71"/>
    <n v="17683.053510932601"/>
    <n v="3.9845444676449202"/>
    <n v="5242"/>
    <n v="1"/>
    <n v="1.22"/>
    <n v="1.0999999999999999E-2"/>
    <n v="0.68"/>
    <n v="13.3536818008394"/>
    <d v="1900-01-08T12:55:13"/>
    <n v="43346"/>
    <n v="6.7647474222175896"/>
    <n v="273.96280087360299"/>
    <n v="0"/>
    <n v="168667.04989443539"/>
  </r>
  <r>
    <s v="STND-61227"/>
    <s v="Sheffield Properties of Illinois, Inc."/>
    <s v="One Magnificent Mile - 980 N Michigan - Chicago"/>
    <s v="VSD on HVAC Fan or Pump &lt;= 200 HP"/>
    <s v="Variable Speed Drives"/>
    <s v="Office"/>
    <n v="0"/>
    <n v="64731.696000000004"/>
    <n v="3.6949510000000001"/>
    <x v="6"/>
    <x v="0"/>
    <n v="15"/>
    <s v="ΔkWpeak"/>
    <m/>
    <s v="Private-Non-Lighting"/>
    <s v="non_lighting"/>
    <n v="3"/>
    <n v="1"/>
    <s v="Non-Lighting"/>
    <n v="0.98952339343681495"/>
    <n v="0.43468415683807998"/>
    <n v="64053.5274888403"/>
    <n v="1.60613665999302"/>
    <n v="0.7"/>
    <n v="44837.469242188199"/>
    <n v="1.1242956619951201"/>
    <n v="2885"/>
    <n v="1.165"/>
    <n v="1.3779999999999999"/>
    <n v="2.5499999999999998E-2"/>
    <n v="0.55000000000000004"/>
    <n v="24.263431542460999"/>
    <d v="1900-01-16T07:56:40"/>
    <n v="43316"/>
    <n v="1.60613665999302"/>
    <n v="0"/>
    <n v="0"/>
    <n v="672562.03863282304"/>
  </r>
  <r>
    <s v="STND-61227"/>
    <s v="Sheffield Properties of Illinois, Inc."/>
    <s v="One Magnificent Mile - 980 N Michigan - Chicago"/>
    <s v="VSD on HVAC Fan or Pump &lt;= 200 HP"/>
    <s v="Variable Speed Drives"/>
    <s v="Office"/>
    <n v="0"/>
    <n v="38839.017999999996"/>
    <n v="2.216971"/>
    <x v="6"/>
    <x v="0"/>
    <n v="15"/>
    <s v="ΔkWpeak"/>
    <m/>
    <s v="Private-Non-Lighting"/>
    <s v="non_lighting"/>
    <n v="3"/>
    <n v="1"/>
    <s v="Non-Lighting"/>
    <n v="0.98952339343681495"/>
    <n v="0.43468415683807998"/>
    <n v="38432.116889113502"/>
    <n v="0.96368216986947597"/>
    <n v="0.7"/>
    <n v="26902.481822379501"/>
    <n v="0.67457751890863304"/>
    <n v="2885"/>
    <n v="1.165"/>
    <n v="1.3779999999999999"/>
    <n v="2.5499999999999998E-2"/>
    <n v="0.55000000000000004"/>
    <n v="24.263431542460999"/>
    <d v="1900-01-16T07:56:40"/>
    <n v="43316"/>
    <n v="0.96368216986947597"/>
    <n v="0"/>
    <n v="0"/>
    <n v="403537.2273356925"/>
  </r>
  <r>
    <s v="STND-61228"/>
    <s v="7-Eleven Inc"/>
    <s v="7-Eleven Inc - 550 W Washington - Chicago"/>
    <s v="ENERGY STAR Freezer or Refrigerator"/>
    <s v="Commercial Kitchen Equipment"/>
    <s v="Grocery/convenience"/>
    <n v="0"/>
    <n v="7740"/>
    <n v="0.82799999999999996"/>
    <x v="7"/>
    <x v="0"/>
    <n v="12"/>
    <s v="ΔkWpeak / CF"/>
    <n v="0.93700000000000006"/>
    <s v="Private-Non-Lighting"/>
    <s v="non_lighting"/>
    <n v="3"/>
    <n v="1"/>
    <s v="Non-Lighting"/>
    <n v="0.98952339343681495"/>
    <n v="0.43468415683807998"/>
    <n v="7658.9110652009504"/>
    <n v="0.35991848186193098"/>
    <n v="0.7"/>
    <n v="5361.2377456406603"/>
    <n v="0.25194293730335099"/>
    <n v="4661"/>
    <n v="1.07"/>
    <n v="1.24"/>
    <n v="2.9000000000000001E-2"/>
    <n v="0.745"/>
    <n v="15.018236429950701"/>
    <d v="1900-01-09T17:27:20"/>
    <n v="43366"/>
    <n v="0.38411791020483499"/>
    <n v="0"/>
    <n v="0"/>
    <n v="64334.852947687919"/>
  </r>
  <r>
    <s v="STND-61229"/>
    <s v="Timothy Christian Schools"/>
    <s v="Timothy Christian School - 188 W Butterfield Rd - Elmhurst"/>
    <s v="New Indoor LED Fixtures"/>
    <s v="Indoor Lighting"/>
    <s v="K-12 School"/>
    <n v="0"/>
    <n v="6489.8710000000001"/>
    <n v="1.7696449999999999"/>
    <x v="0"/>
    <x v="0"/>
    <n v="15"/>
    <s v="Qty / 1,000"/>
    <m/>
    <s v="Private-Lighting"/>
    <s v="lighting"/>
    <n v="3"/>
    <n v="1"/>
    <s v="Lighting"/>
    <n v="0.91633259480590001"/>
    <n v="1.30467645558681"/>
    <n v="5946.8803333855603"/>
    <n v="2.3088141662469099"/>
    <n v="0.71"/>
    <n v="4222.2850367037499"/>
    <n v="1.63925805803531"/>
    <n v="2979"/>
    <n v="1.17333333333333"/>
    <n v="1.323"/>
    <n v="2.1333333333333301E-2"/>
    <n v="0.72"/>
    <n v="23.497818059751602"/>
    <d v="1900-01-15T18:49:11"/>
    <n v="43369"/>
    <n v="2.4237992003095998"/>
    <n v="108.12509697064699"/>
    <n v="0"/>
    <n v="63334.275550556253"/>
  </r>
  <r>
    <s v="STND-61229"/>
    <s v="Timothy Christian Schools"/>
    <s v="Timothy Christian School - 188 W Butterfield Rd - Elmhurst"/>
    <s v="New Indoor LED Fixtures"/>
    <s v="Indoor Lighting"/>
    <s v="K-12 School"/>
    <n v="0"/>
    <n v="3227.5079999999998"/>
    <n v="0.88007000000000002"/>
    <x v="0"/>
    <x v="0"/>
    <n v="15"/>
    <s v="Qty / 1,000"/>
    <m/>
    <s v="Private-Lighting"/>
    <s v="lighting"/>
    <n v="3"/>
    <n v="1"/>
    <s v="Lighting"/>
    <n v="0.91633259480590001"/>
    <n v="1.30467645558681"/>
    <n v="2957.4707803967999"/>
    <n v="1.14820660826828"/>
    <n v="0.71"/>
    <n v="2099.8042540817301"/>
    <n v="0.81522669187047903"/>
    <n v="2979"/>
    <n v="1.17333333333333"/>
    <n v="1.323"/>
    <n v="2.1333333333333301E-2"/>
    <n v="0.72"/>
    <n v="23.497818059751602"/>
    <d v="1900-01-15T18:49:11"/>
    <n v="43369"/>
    <n v="1.20539032530054"/>
    <n v="53.772196007214603"/>
    <n v="0"/>
    <n v="31497.063811225951"/>
  </r>
  <r>
    <s v="STND-61229"/>
    <s v="Timothy Christian Schools"/>
    <s v="Timothy Christian School - 188 W Butterfield Rd - Elmhurst"/>
    <s v="Occupancy Sensors Plus Daylighting Controls"/>
    <s v="Indoor Lighting"/>
    <s v="K-12 School"/>
    <n v="0"/>
    <n v="1294.5050000000001"/>
    <n v="0.29069600000000001"/>
    <x v="0"/>
    <x v="0"/>
    <n v="8"/>
    <s v="Qty / 1,000"/>
    <m/>
    <s v="Private-Lighting"/>
    <s v="lighting"/>
    <n v="3"/>
    <n v="1"/>
    <s v="Lighting"/>
    <n v="0.91633259480590001"/>
    <n v="1.30467645558681"/>
    <n v="1186.1971256392101"/>
    <n v="0.37926422693326201"/>
    <n v="0.71"/>
    <n v="842.19995920383997"/>
    <n v="0.26927760112261601"/>
    <n v="2979"/>
    <n v="1.17333333333333"/>
    <n v="1.323"/>
    <n v="2.1333333333333301E-2"/>
    <n v="0.72"/>
    <n v="23.497818059751602"/>
    <d v="1900-01-15T18:49:11"/>
    <n v="43369"/>
    <n v="0.39815258559383399"/>
    <n v="21.567220466167502"/>
    <n v="0"/>
    <n v="6737.5996736307197"/>
  </r>
  <r>
    <s v="STND-61229"/>
    <s v="Timothy Christian Schools"/>
    <s v="Timothy Christian School - 188 W Butterfield Rd - Elmhurst"/>
    <s v="New Indoor LED Fixtures"/>
    <s v="Indoor Lighting"/>
    <s v="K-12 School"/>
    <n v="0"/>
    <n v="1735.7439999999999"/>
    <n v="0.47329900000000003"/>
    <x v="0"/>
    <x v="0"/>
    <n v="15"/>
    <s v="Qty / 1,000"/>
    <m/>
    <s v="Private-Lighting"/>
    <s v="lighting"/>
    <n v="3"/>
    <n v="1"/>
    <s v="Lighting"/>
    <n v="0.91633259480590001"/>
    <n v="1.30467645558681"/>
    <n v="1590.51880343877"/>
    <n v="0.61750206175278"/>
    <n v="0.71"/>
    <n v="1129.2683504415299"/>
    <n v="0.43842646384447398"/>
    <n v="2979"/>
    <n v="1.17333333333333"/>
    <n v="1.323"/>
    <n v="2.1333333333333301E-2"/>
    <n v="0.72"/>
    <n v="23.497818059751602"/>
    <d v="1900-01-15T18:49:11"/>
    <n v="43369"/>
    <n v="0.64825529284536398"/>
    <n v="28.918523698886801"/>
    <n v="0"/>
    <n v="16939.02525662295"/>
  </r>
  <r>
    <s v="STND-61230"/>
    <s v="Nypro Inc"/>
    <s v="Nypro Inc - 6325 Muirfield Dr - Hanover Park"/>
    <s v="Outdoor &amp; Garage - LED Fixtures"/>
    <s v="Outdoor &amp; Garage Lighting"/>
    <s v="Exterior"/>
    <n v="0"/>
    <n v="14498.487999999999"/>
    <n v="2.5929069999999999"/>
    <x v="0"/>
    <x v="0"/>
    <n v="10.1978380583316"/>
    <s v="Qty / 1,000"/>
    <m/>
    <s v="Private-Lighting"/>
    <s v="lighting"/>
    <n v="3"/>
    <n v="1"/>
    <s v="Lighting"/>
    <n v="0.91633259480590001"/>
    <n v="1.30467645558681"/>
    <n v="13285.4371298022"/>
    <n v="3.3829047144262199"/>
    <n v="0.71"/>
    <n v="9432.6603621595605"/>
    <n v="2.4018623472426199"/>
    <n v="4903"/>
    <n v="1"/>
    <n v="1"/>
    <n v="0"/>
    <n v="0"/>
    <n v="14.276973281664301"/>
    <d v="1900-01-09T04:44:53"/>
    <n v="43345"/>
    <n v="3.3829047144262199"/>
    <n v="0"/>
    <n v="0"/>
    <n v="96192.742832546704"/>
  </r>
  <r>
    <s v="STND-61230"/>
    <s v="Nypro Inc"/>
    <s v="Nypro Inc - 6325 Muirfield Dr - Hanover Park"/>
    <s v="Outdoor &amp; Garage - LED Fixtures"/>
    <s v="Outdoor &amp; Garage Lighting"/>
    <s v="Exterior"/>
    <n v="0"/>
    <n v="2119.6619999999998"/>
    <n v="0.37907999999999997"/>
    <x v="0"/>
    <x v="0"/>
    <n v="10.1978380583316"/>
    <s v="Qty / 1,000"/>
    <m/>
    <s v="Private-Lighting"/>
    <s v="lighting"/>
    <n v="3"/>
    <n v="1"/>
    <s v="Lighting"/>
    <n v="0.91633259480590001"/>
    <n v="1.30467645558681"/>
    <n v="1942.3153805714601"/>
    <n v="0.494576750783847"/>
    <n v="0.71"/>
    <n v="1379.0439202057401"/>
    <n v="0.35114949305653098"/>
    <n v="4903"/>
    <n v="1"/>
    <n v="1"/>
    <n v="0"/>
    <n v="0"/>
    <n v="14.276973281664301"/>
    <d v="1900-01-09T04:44:53"/>
    <n v="43345"/>
    <n v="0.494576750783847"/>
    <n v="0"/>
    <n v="0"/>
    <n v="14063.266573584902"/>
  </r>
  <r>
    <s v="STND-61230"/>
    <s v="Nypro Inc"/>
    <s v="Nypro Inc - 6325 Muirfield Dr - Hanover Park"/>
    <s v="Outdoor &amp; Garage - LED Fixtures"/>
    <s v="Outdoor &amp; Garage Lighting"/>
    <s v="Exterior"/>
    <n v="0"/>
    <n v="4832.8289999999997"/>
    <n v="0.86430200000000001"/>
    <x v="0"/>
    <x v="0"/>
    <n v="10.1978380583316"/>
    <s v="Qty / 1,000"/>
    <m/>
    <s v="Private-Lighting"/>
    <s v="lighting"/>
    <n v="3"/>
    <n v="1"/>
    <s v="Lighting"/>
    <n v="0.91633259480590001"/>
    <n v="1.30467645558681"/>
    <n v="4428.4787378232004"/>
    <n v="1.1276344699165901"/>
    <n v="0.71"/>
    <n v="3144.21990385447"/>
    <n v="0.80062047364077704"/>
    <n v="4903"/>
    <n v="1"/>
    <n v="1"/>
    <n v="0"/>
    <n v="0"/>
    <n v="14.276973281664301"/>
    <d v="1900-01-09T04:44:53"/>
    <n v="43345"/>
    <n v="1.1276344699165901"/>
    <n v="0"/>
    <n v="0"/>
    <n v="32064.245399290838"/>
  </r>
  <r>
    <s v="STND-61230"/>
    <s v="Nypro Inc"/>
    <s v="Nypro Inc - 6325 Muirfield Dr - Hanover Park"/>
    <s v="Outdoor &amp; Garage - LED Fixtures"/>
    <s v="Outdoor &amp; Garage Lighting"/>
    <s v="Exterior"/>
    <n v="0"/>
    <n v="9665.6589999999997"/>
    <n v="1.7286049999999999"/>
    <x v="0"/>
    <x v="0"/>
    <n v="10.1978380583316"/>
    <s v="Qty / 1,000"/>
    <m/>
    <s v="Private-Lighting"/>
    <s v="lighting"/>
    <n v="3"/>
    <n v="1"/>
    <s v="Lighting"/>
    <n v="0.91633259480590001"/>
    <n v="1.30467645558681"/>
    <n v="8856.9583919790002"/>
    <n v="2.2552702445096302"/>
    <n v="0.71"/>
    <n v="6288.44045830509"/>
    <n v="1.6012418736018399"/>
    <n v="4903"/>
    <n v="1"/>
    <n v="1"/>
    <n v="0"/>
    <n v="0"/>
    <n v="14.276973281664301"/>
    <d v="1900-01-09T04:44:53"/>
    <n v="43345"/>
    <n v="2.2552702445096302"/>
    <n v="0"/>
    <n v="0"/>
    <n v="64128.497433255856"/>
  </r>
  <r>
    <s v="STND-61230"/>
    <s v="Nypro Inc"/>
    <s v="Nypro Inc - 6325 Muirfield Dr - Hanover Park"/>
    <s v="Outdoor &amp; Garage - LED Fixtures"/>
    <s v="Outdoor &amp; Garage Lighting"/>
    <s v="Exterior"/>
    <n v="0"/>
    <n v="12887.545"/>
    <n v="2.3048060000000001"/>
    <x v="0"/>
    <x v="0"/>
    <n v="10.1978380583316"/>
    <s v="Qty / 1,000"/>
    <m/>
    <s v="Private-Lighting"/>
    <s v="lighting"/>
    <n v="3"/>
    <n v="1"/>
    <s v="Lighting"/>
    <n v="0.91633259480590001"/>
    <n v="1.30467645558681"/>
    <n v="11809.2775505278"/>
    <n v="3.0070261228952102"/>
    <n v="0.71"/>
    <n v="8384.5870608747391"/>
    <n v="2.1349885472555998"/>
    <n v="4903"/>
    <n v="1"/>
    <n v="1"/>
    <n v="0"/>
    <n v="0"/>
    <n v="14.276973281664301"/>
    <d v="1900-01-09T04:44:53"/>
    <n v="43345"/>
    <n v="3.0070261228952102"/>
    <n v="0"/>
    <n v="0"/>
    <n v="85504.6610327831"/>
  </r>
  <r>
    <s v="STND-61230"/>
    <s v="Nypro Inc"/>
    <s v="Nypro Inc - 6325 Muirfield Dr - Hanover Park"/>
    <s v="Outdoor &amp; Garage - LED Fixtures"/>
    <s v="Outdoor &amp; Garage Lighting"/>
    <s v="Exterior"/>
    <n v="0"/>
    <n v="1125.7760000000001"/>
    <n v="0.20133400000000001"/>
    <x v="0"/>
    <x v="0"/>
    <n v="10.1978380583316"/>
    <s v="Qty / 1,000"/>
    <m/>
    <s v="Private-Lighting"/>
    <s v="lighting"/>
    <n v="3"/>
    <n v="1"/>
    <s v="Lighting"/>
    <n v="0.91633259480590001"/>
    <n v="1.30467645558681"/>
    <n v="1031.5852432502099"/>
    <n v="0.262675729509114"/>
    <n v="0.71"/>
    <n v="732.42552270764702"/>
    <n v="0.186499767951471"/>
    <n v="4903"/>
    <n v="1"/>
    <n v="1"/>
    <n v="0"/>
    <n v="0"/>
    <n v="14.276973281664301"/>
    <d v="1900-01-09T04:44:53"/>
    <n v="43345"/>
    <n v="0.262675729509114"/>
    <n v="0"/>
    <n v="0"/>
    <n v="7469.1568703614585"/>
  </r>
  <r>
    <s v="STND-61231"/>
    <s v="Glenbrook High School District 225"/>
    <s v="Glenbrook High School District 225 GBN - 2300 Shermer Rd - Northbrook"/>
    <s v="New Indoor LED Fixtures"/>
    <s v="Indoor Lighting"/>
    <s v="K-12 School"/>
    <n v="0"/>
    <n v="53065.671999999999"/>
    <n v="14.46984"/>
    <x v="0"/>
    <x v="1"/>
    <n v="15"/>
    <s v="Qty / 1,000"/>
    <m/>
    <s v="Public-Lighting"/>
    <s v="lighting"/>
    <n v="2"/>
    <n v="1"/>
    <s v="Lighting"/>
    <n v="0.98996686498346598"/>
    <n v="2.5626279547341602"/>
    <n v="52533.256948080903"/>
    <n v="37.080816484530601"/>
    <n v="0.71"/>
    <n v="37298.612433137401"/>
    <n v="26.3273797040167"/>
    <n v="2979"/>
    <n v="1.17333333333333"/>
    <n v="1.323"/>
    <n v="2.1333333333333301E-2"/>
    <n v="0.72"/>
    <n v="23.497818059751602"/>
    <d v="1900-01-15T18:49:11"/>
    <n v="43282"/>
    <n v="38.927538931438001"/>
    <n v="955.150126328743"/>
    <n v="0"/>
    <n v="559479.18649706105"/>
  </r>
  <r>
    <s v="STND-61231"/>
    <s v="Glenbrook High School District 225"/>
    <s v="Glenbrook High School District 225 GBN - 2300 Shermer Rd - Northbrook"/>
    <s v="New Indoor LED Fixtures"/>
    <s v="Indoor Lighting"/>
    <s v="K-12 School"/>
    <n v="0"/>
    <n v="11240.512000000001"/>
    <n v="3.0650400000000002"/>
    <x v="0"/>
    <x v="1"/>
    <n v="15"/>
    <s v="Qty / 1,000"/>
    <m/>
    <s v="Public-Lighting"/>
    <s v="lighting"/>
    <n v="2"/>
    <n v="1"/>
    <s v="Lighting"/>
    <n v="0.98996686498346598"/>
    <n v="2.5626279547341602"/>
    <n v="11127.734425449"/>
    <n v="7.8545571863783996"/>
    <n v="0.71"/>
    <n v="7900.6914420688099"/>
    <n v="5.5767356023286601"/>
    <n v="2979"/>
    <n v="1.17333333333333"/>
    <n v="1.323"/>
    <n v="2.1333333333333301E-2"/>
    <n v="0.72"/>
    <n v="23.497818059751602"/>
    <d v="1900-01-15T18:49:11"/>
    <n v="43282"/>
    <n v="8.2457348475459806"/>
    <n v="202.32244409907301"/>
    <n v="0"/>
    <n v="118510.37163103215"/>
  </r>
  <r>
    <s v="STND-61231"/>
    <s v="Glenbrook High School District 225"/>
    <s v="Glenbrook High School District 225 GBN - 2300 Shermer Rd - Northbrook"/>
    <s v="New Indoor LED Fixtures"/>
    <s v="Indoor Lighting"/>
    <s v="K-12 School"/>
    <n v="0"/>
    <n v="6071.6189999999997"/>
    <n v="1.655597"/>
    <x v="0"/>
    <x v="1"/>
    <n v="15"/>
    <s v="Qty / 1,000"/>
    <m/>
    <s v="Public-Lighting"/>
    <s v="lighting"/>
    <n v="2"/>
    <n v="1"/>
    <s v="Lighting"/>
    <n v="0.98996686498346598"/>
    <n v="2.5626279547341602"/>
    <n v="6010.7016268040497"/>
    <n v="4.2426791539740201"/>
    <n v="0.71"/>
    <n v="4267.5981550308697"/>
    <n v="3.01230219932155"/>
    <n v="2979"/>
    <n v="1.17333333333333"/>
    <n v="1.323"/>
    <n v="2.1333333333333301E-2"/>
    <n v="0.72"/>
    <n v="23.497818059751602"/>
    <d v="1900-01-15T18:49:11"/>
    <n v="43282"/>
    <n v="4.4539757642290398"/>
    <n v="109.28548412371001"/>
    <n v="0"/>
    <n v="64013.972325463044"/>
  </r>
  <r>
    <s v="STND-61231"/>
    <s v="Glenbrook High School District 225"/>
    <s v="Glenbrook High School District 225 GBN - 2300 Shermer Rd - Northbrook"/>
    <s v="New Indoor LED Fixtures"/>
    <s v="Indoor Lighting"/>
    <s v="K-12 School"/>
    <n v="0"/>
    <n v="14847.932000000001"/>
    <n v="4.0487039999999999"/>
    <x v="0"/>
    <x v="1"/>
    <n v="15"/>
    <s v="Qty / 1,000"/>
    <m/>
    <s v="Public-Lighting"/>
    <s v="lighting"/>
    <n v="2"/>
    <n v="1"/>
    <s v="Lighting"/>
    <n v="0.98996686498346598"/>
    <n v="2.5626279547341602"/>
    <n v="14698.960693527701"/>
    <n v="10.375322050844"/>
    <n v="0.71"/>
    <n v="10436.262092404701"/>
    <n v="7.3664786560992601"/>
    <n v="2979"/>
    <n v="1.17333333333333"/>
    <n v="1.323"/>
    <n v="2.1333333333333301E-2"/>
    <n v="0.72"/>
    <n v="23.497818059751602"/>
    <d v="1900-01-15T18:49:11"/>
    <n v="43282"/>
    <n v="10.8920404497817"/>
    <n v="267.25383079141199"/>
    <n v="0"/>
    <n v="156543.9313860705"/>
  </r>
  <r>
    <s v="STND-61231"/>
    <s v="Glenbrook High School District 225"/>
    <s v="Glenbrook High School District 225 GBN - 2300 Shermer Rd - Northbrook"/>
    <s v="New Indoor LED Fixtures"/>
    <s v="Indoor Lighting"/>
    <s v="K-12 School"/>
    <n v="0"/>
    <n v="3659.7020000000002"/>
    <n v="0.99792000000000003"/>
    <x v="0"/>
    <x v="1"/>
    <n v="15"/>
    <s v="Qty / 1,000"/>
    <m/>
    <s v="Public-Lighting"/>
    <s v="lighting"/>
    <n v="2"/>
    <n v="1"/>
    <s v="Lighting"/>
    <n v="0.98996686498346598"/>
    <n v="2.5626279547341602"/>
    <n v="3622.9837157137199"/>
    <n v="2.5572976885883199"/>
    <n v="0.71"/>
    <n v="2572.3184381567398"/>
    <n v="1.8156813588977001"/>
    <n v="2979"/>
    <n v="1.17333333333333"/>
    <n v="1.323"/>
    <n v="2.1333333333333301E-2"/>
    <n v="0.72"/>
    <n v="23.497818059751602"/>
    <d v="1900-01-15T18:49:11"/>
    <n v="43282"/>
    <n v="2.6846578573405502"/>
    <n v="65.872431194794899"/>
    <n v="0"/>
    <n v="38584.776572351097"/>
  </r>
  <r>
    <s v="STND-61233"/>
    <s v="Calumet Armature &amp; Electric LLC"/>
    <s v="Calumet Armature and Electric Co - 1050 W 134th St - Riverdale"/>
    <s v="Retrofit of Existing Indoor Fixtures to LED"/>
    <s v="Indoor Lighting"/>
    <s v="Manufacturing"/>
    <n v="0"/>
    <n v="10381.633"/>
    <n v="1.8566499999999999"/>
    <x v="0"/>
    <x v="0"/>
    <n v="10.827197921178"/>
    <s v="Qty / 1,000"/>
    <m/>
    <s v="Private-Lighting"/>
    <s v="lighting"/>
    <n v="3"/>
    <n v="1"/>
    <s v="Lighting"/>
    <n v="0.91633259480590001"/>
    <n v="1.30467645558681"/>
    <n v="9513.0287052125605"/>
    <n v="2.4223275412652399"/>
    <n v="0.71"/>
    <n v="6754.2503807009198"/>
    <n v="1.7198525542983201"/>
    <n v="4618"/>
    <n v="1.02"/>
    <n v="1.04"/>
    <n v="1.2E-2"/>
    <n v="0.81"/>
    <n v="15.158077089649201"/>
    <d v="1900-01-09T19:51:10"/>
    <n v="43283"/>
    <n v="2.8755075276178101"/>
    <n v="111.917984767207"/>
    <n v="0"/>
    <n v="73129.605681040717"/>
  </r>
  <r>
    <s v="STND-61233"/>
    <s v="Calumet Armature &amp; Electric LLC"/>
    <s v="Calumet Armature and Electric Co - 1050 W 134th St - Riverdale"/>
    <s v="New Indoor LED Fixtures"/>
    <s v="Indoor Lighting"/>
    <s v="Manufacturing"/>
    <n v="0"/>
    <n v="4371.2139999999999"/>
    <n v="0.78174699999999997"/>
    <x v="0"/>
    <x v="0"/>
    <n v="10.827197921178"/>
    <s v="Qty / 1,000"/>
    <m/>
    <s v="Private-Lighting"/>
    <s v="lighting"/>
    <n v="3"/>
    <n v="1"/>
    <s v="Lighting"/>
    <n v="0.91633259480590001"/>
    <n v="1.30467645558681"/>
    <n v="4005.48586707188"/>
    <n v="1.0199269051256199"/>
    <n v="0.71"/>
    <n v="2843.8949656210302"/>
    <n v="0.72414810263919005"/>
    <n v="4618"/>
    <n v="1.02"/>
    <n v="1.04"/>
    <n v="1.2E-2"/>
    <n v="0.81"/>
    <n v="15.158077089649201"/>
    <d v="1900-01-09T19:51:10"/>
    <n v="43283"/>
    <n v="1.21073944103231"/>
    <n v="47.1233631420221"/>
    <n v="0"/>
    <n v="30791.413659820599"/>
  </r>
  <r>
    <s v="STND-61233"/>
    <s v="Calumet Armature &amp; Electric LLC"/>
    <s v="Calumet Armature and Electric Co - 1050 W 134th St - Riverdale"/>
    <s v="New Indoor LED Fixtures"/>
    <s v="Indoor Lighting"/>
    <s v="Manufacturing"/>
    <n v="0"/>
    <n v="8360.8889999999992"/>
    <n v="1.49526"/>
    <x v="0"/>
    <x v="0"/>
    <n v="10.827197921178"/>
    <s v="Qty / 1,000"/>
    <m/>
    <s v="Private-Lighting"/>
    <s v="lighting"/>
    <n v="3"/>
    <n v="1"/>
    <s v="Lighting"/>
    <n v="0.91633259480590001"/>
    <n v="1.30467645558681"/>
    <n v="7661.3551122541003"/>
    <n v="1.9508305169807301"/>
    <n v="0.71"/>
    <n v="5439.56212970041"/>
    <n v="1.38508966705632"/>
    <n v="4618"/>
    <n v="1.02"/>
    <n v="1.04"/>
    <n v="1.2E-2"/>
    <n v="0.81"/>
    <n v="15.158077089649201"/>
    <d v="1900-01-09T19:51:10"/>
    <n v="43283"/>
    <n v="2.3158007086665799"/>
    <n v="90.133589555930598"/>
    <n v="0"/>
    <n v="58895.215782810854"/>
  </r>
  <r>
    <s v="STND-61233"/>
    <s v="Calumet Armature &amp; Electric LLC"/>
    <s v="Calumet Armature and Electric Co - 1050 W 134th St - Riverdale"/>
    <s v="New Indoor LED Fixtures"/>
    <s v="Indoor Lighting"/>
    <s v="Manufacturing"/>
    <n v="0"/>
    <n v="4917.616"/>
    <n v="0.87946599999999997"/>
    <x v="0"/>
    <x v="0"/>
    <n v="10.827197921178"/>
    <s v="Qty / 1,000"/>
    <m/>
    <s v="Private-Lighting"/>
    <s v="lighting"/>
    <n v="3"/>
    <n v="1"/>
    <s v="Lighting"/>
    <n v="0.91633259480590001"/>
    <n v="1.30467645558681"/>
    <n v="4506.1718295390101"/>
    <n v="1.14741858368911"/>
    <n v="0.71"/>
    <n v="3199.3819989726999"/>
    <n v="0.81466719441926505"/>
    <n v="4618"/>
    <n v="1.02"/>
    <n v="1.04"/>
    <n v="1.2E-2"/>
    <n v="0.81"/>
    <n v="15.158077089649201"/>
    <d v="1900-01-09T19:51:10"/>
    <n v="43283"/>
    <n v="1.36208283913712"/>
    <n v="53.013786229870703"/>
    <n v="0"/>
    <n v="34640.342128331526"/>
  </r>
  <r>
    <s v="STND-61233"/>
    <s v="Calumet Armature &amp; Electric LLC"/>
    <s v="Calumet Armature and Electric Co - 1050 W 134th St - Riverdale"/>
    <s v="New Indoor LED Fixtures"/>
    <s v="Indoor Lighting"/>
    <s v="Manufacturing"/>
    <n v="0"/>
    <n v="942.072"/>
    <n v="0.16847999999999999"/>
    <x v="0"/>
    <x v="0"/>
    <n v="10.827197921178"/>
    <s v="Qty / 1,000"/>
    <m/>
    <s v="Private-Lighting"/>
    <s v="lighting"/>
    <n v="3"/>
    <n v="1"/>
    <s v="Lighting"/>
    <n v="0.91633259480590001"/>
    <n v="1.30467645558681"/>
    <n v="863.25128025398396"/>
    <n v="0.219811889237265"/>
    <n v="0.71"/>
    <n v="612.90840898032798"/>
    <n v="0.15606644135845801"/>
    <n v="4618"/>
    <n v="1.02"/>
    <n v="1.04"/>
    <n v="1.2E-2"/>
    <n v="0.81"/>
    <n v="15.158077089649201"/>
    <d v="1900-01-09T19:51:10"/>
    <n v="43283"/>
    <n v="0.26093529111736102"/>
    <n v="10.155897414752699"/>
    <n v="0"/>
    <n v="6636.0806515843224"/>
  </r>
  <r>
    <s v="STND-61233"/>
    <s v="Calumet Armature &amp; Electric LLC"/>
    <s v="Calumet Armature and Electric Co - 1050 W 134th St - Riverdale"/>
    <s v="New Indoor LED Fixtures"/>
    <s v="Indoor Lighting"/>
    <s v="Manufacturing"/>
    <n v="0"/>
    <n v="5581.777"/>
    <n v="0.99824400000000002"/>
    <x v="0"/>
    <x v="0"/>
    <n v="10.827197921178"/>
    <s v="Qty / 1,000"/>
    <m/>
    <s v="Private-Lighting"/>
    <s v="lighting"/>
    <n v="3"/>
    <n v="1"/>
    <s v="Lighting"/>
    <n v="0.91633259480590001"/>
    <n v="1.30467645558681"/>
    <n v="5114.7642020378898"/>
    <n v="1.3023854437308"/>
    <n v="0.71"/>
    <n v="3631.4825834469002"/>
    <n v="0.92469366504886497"/>
    <n v="4618"/>
    <n v="1.02"/>
    <n v="1.04"/>
    <n v="1.2E-2"/>
    <n v="0.81"/>
    <n v="15.158077089649201"/>
    <d v="1900-01-09T19:51:10"/>
    <n v="43283"/>
    <n v="1.54604159987037"/>
    <n v="60.173696494563401"/>
    <n v="0"/>
    <n v="39318.780678290386"/>
  </r>
  <r>
    <s v="STND-61234"/>
    <s v="YNS Food Partnership"/>
    <s v="YNS Food Partnership - 45 Northwest Hwy - Palatine"/>
    <s v="Outdoor &amp; Garage - LED Fixtures"/>
    <s v="Outdoor &amp; Garage Lighting"/>
    <s v="Exterior"/>
    <n v="0"/>
    <n v="18712.848000000002"/>
    <n v="3.795725"/>
    <x v="0"/>
    <x v="0"/>
    <n v="10.1978380583316"/>
    <s v="Qty / 1,000"/>
    <m/>
    <s v="Private-Lighting"/>
    <s v="lighting"/>
    <n v="3"/>
    <n v="1"/>
    <s v="Lighting"/>
    <n v="0.91633259480590001"/>
    <n v="1.30467645558681"/>
    <n v="17147.192564048401"/>
    <n v="4.9521930393822302"/>
    <n v="0.71"/>
    <n v="12174.506720474399"/>
    <n v="3.5160570579613801"/>
    <n v="4903"/>
    <n v="1"/>
    <n v="1"/>
    <n v="0"/>
    <n v="0"/>
    <n v="14.276973281664301"/>
    <d v="1900-01-09T04:44:53"/>
    <n v="43254"/>
    <n v="4.9521930393822302"/>
    <n v="0"/>
    <n v="0"/>
    <n v="124153.64797546765"/>
  </r>
  <r>
    <s v="STND-61235"/>
    <s v="Boone County Fairgrounds Association"/>
    <s v="Boone County Fairgrounds Association - 8847 RT 76 - Belvidere"/>
    <s v="New Indoor LED Fixtures"/>
    <s v="Indoor Lighting"/>
    <s v="Miscellaneous"/>
    <n v="0"/>
    <n v="7484.08"/>
    <n v="1.6028420000000001"/>
    <x v="0"/>
    <x v="1"/>
    <n v="14.797277300976599"/>
    <s v="Qty / 1,000"/>
    <m/>
    <s v="Public-Lighting"/>
    <s v="lighting"/>
    <n v="3"/>
    <n v="1"/>
    <s v="Lighting"/>
    <n v="0.99829244462109001"/>
    <n v="0.987374621353864"/>
    <n v="7471.30051893981"/>
    <n v="1.58260551284007"/>
    <n v="0.71"/>
    <n v="5304.62336844727"/>
    <n v="1.12364991411645"/>
    <n v="3379"/>
    <n v="1.0900000000000001"/>
    <n v="1.36"/>
    <n v="2.1999999999999999E-2"/>
    <n v="0.57999999999999996"/>
    <n v="20.7161882213673"/>
    <d v="1900-01-13T19:08:05"/>
    <n v="43281"/>
    <n v="2.0063457312881199"/>
    <n v="150.79689120795899"/>
    <n v="0"/>
    <n v="78493.982960154812"/>
  </r>
  <r>
    <s v="STND-61236"/>
    <s v="Lakeshore Sport &amp; Fitness"/>
    <s v="Lake Shore Sport and Fitness - 211 N Stetson - Chicago"/>
    <s v="New Indoor LED Fixtures"/>
    <s v="Indoor Lighting"/>
    <s v="Miscellaneous"/>
    <n v="0"/>
    <n v="19152.171999999999"/>
    <n v="4.1017599999999996"/>
    <x v="0"/>
    <x v="0"/>
    <n v="14.797277300976599"/>
    <s v="Qty / 1,000"/>
    <m/>
    <s v="Private-Lighting"/>
    <s v="lighting"/>
    <n v="3"/>
    <n v="1"/>
    <s v="Lighting"/>
    <n v="0.91633259480590001"/>
    <n v="1.30467645558681"/>
    <n v="17549.759464928899"/>
    <n v="5.3514696984677403"/>
    <n v="0.71"/>
    <n v="12460.3292200995"/>
    <n v="3.79954348591209"/>
    <n v="3379"/>
    <n v="1.0900000000000001"/>
    <n v="1.36"/>
    <n v="2.1999999999999999E-2"/>
    <n v="0.57999999999999996"/>
    <n v="20.7161882213673"/>
    <d v="1900-01-13T19:08:05"/>
    <n v="43296"/>
    <n v="6.7843175690513897"/>
    <n v="354.215328649941"/>
    <n v="0"/>
    <n v="184378.94673127378"/>
  </r>
  <r>
    <s v="STND-61236"/>
    <s v="Lakeshore Sport &amp; Fitness"/>
    <s v="Lake Shore Sport and Fitness - 211 N Stetson - Chicago"/>
    <s v="Occupancy Sensors Plus Daylighting Controls"/>
    <s v="Indoor Lighting"/>
    <s v="Miscellaneous"/>
    <n v="0"/>
    <n v="2868.2289999999998"/>
    <n v="0.62799400000000005"/>
    <x v="0"/>
    <x v="0"/>
    <n v="8"/>
    <s v="Qty / 1,000"/>
    <m/>
    <s v="Private-Lighting"/>
    <s v="lighting"/>
    <n v="3"/>
    <n v="1"/>
    <s v="Lighting"/>
    <n v="0.91633259480590001"/>
    <n v="1.30467645558681"/>
    <n v="2628.25172206753"/>
    <n v="0.81932898604978099"/>
    <n v="0.71"/>
    <n v="1866.05872266795"/>
    <n v="0.58172358009534497"/>
    <n v="3379"/>
    <n v="1.0900000000000001"/>
    <n v="1.36"/>
    <n v="2.1999999999999999E-2"/>
    <n v="0.57999999999999996"/>
    <n v="20.7161882213673"/>
    <d v="1900-01-13T19:08:05"/>
    <n v="43296"/>
    <n v="1.0387030756209199"/>
    <n v="53.047282463748303"/>
    <n v="0"/>
    <n v="14928.4697813436"/>
  </r>
  <r>
    <s v="STND-61238"/>
    <s v="Duneland Property Management LLC"/>
    <s v="Duneland Property Mgmt LLC - 1806 S Highland Ave - Lombard"/>
    <s v="Building Energy Management System"/>
    <s v="Energy Management System"/>
    <s v="Office"/>
    <n v="8400"/>
    <n v="54600"/>
    <n v="0"/>
    <x v="1"/>
    <x v="0"/>
    <n v="15"/>
    <s v="NA"/>
    <m/>
    <s v="EMS"/>
    <s v="ems"/>
    <n v="3"/>
    <n v="1"/>
    <s v="EMS"/>
    <n v="0.91036333343406195"/>
    <n v="0"/>
    <n v="49705.838005499798"/>
    <n v="0"/>
    <n v="0.7"/>
    <n v="34794.086603849901"/>
    <n v="0"/>
    <n v="2885"/>
    <n v="1.165"/>
    <n v="1.3779999999999999"/>
    <n v="2.5499999999999998E-2"/>
    <n v="0.55000000000000004"/>
    <n v="24.263431542460999"/>
    <d v="1900-01-16T07:56:40"/>
    <n v="43408"/>
    <n v="0"/>
    <n v="0"/>
    <n v="0"/>
    <n v="521911.29905774852"/>
  </r>
  <r>
    <s v="STND-61239"/>
    <s v="U-Haul"/>
    <s v="U Haul - 5201 Tollview Dr - Rolling Meadows"/>
    <s v="Outdoor &amp; Garage - LED Fixtures"/>
    <s v="Outdoor &amp; Garage Lighting"/>
    <s v="Exterior"/>
    <n v="0"/>
    <n v="33536.519999999997"/>
    <n v="0"/>
    <x v="0"/>
    <x v="0"/>
    <n v="10.1978380583316"/>
    <s v="Qty / 1,000"/>
    <m/>
    <s v="Private-Lighting"/>
    <s v="lighting"/>
    <n v="3"/>
    <n v="1"/>
    <s v="Lighting"/>
    <n v="0.91633259480590001"/>
    <n v="1.30467645558681"/>
    <n v="30730.606392360001"/>
    <n v="0"/>
    <n v="0.71"/>
    <n v="21818.730538575601"/>
    <n v="0"/>
    <n v="4903"/>
    <n v="1"/>
    <n v="1"/>
    <n v="0"/>
    <n v="0"/>
    <n v="14.276973281664301"/>
    <d v="1900-01-09T04:44:53"/>
    <n v="43408"/>
    <n v="0"/>
    <n v="0"/>
    <n v="0"/>
    <n v="222503.88067076818"/>
  </r>
  <r>
    <s v="STND-61239"/>
    <s v="U-Haul"/>
    <s v="U Haul - 5201 Tollview Dr - Rolling Meadows"/>
    <s v="Outdoor &amp; Garage - LED Fixtures"/>
    <s v="Outdoor &amp; Garage Lighting"/>
    <s v="Exterior"/>
    <n v="0"/>
    <n v="6824.9759999999997"/>
    <n v="0"/>
    <x v="0"/>
    <x v="0"/>
    <n v="10.1978380583316"/>
    <s v="Qty / 1,000"/>
    <m/>
    <s v="Private-Lighting"/>
    <s v="lighting"/>
    <n v="3"/>
    <n v="1"/>
    <s v="Lighting"/>
    <n v="0.91633259480590001"/>
    <n v="1.30467645558681"/>
    <n v="6253.9479675679904"/>
    <n v="0"/>
    <n v="0.71"/>
    <n v="4440.30305697327"/>
    <n v="0"/>
    <n v="4903"/>
    <n v="1"/>
    <n v="1"/>
    <n v="0"/>
    <n v="0"/>
    <n v="14.276973281664301"/>
    <d v="1900-01-09T04:44:53"/>
    <n v="43408"/>
    <n v="0"/>
    <n v="0"/>
    <n v="0"/>
    <n v="45281.491504928163"/>
  </r>
  <r>
    <s v="STND-61240"/>
    <s v="Aqua at Lakeshore East LLC/Aqua Realty Holding Company LLC"/>
    <s v="Aqua at Lakeshore Gas and LLC - Aqua Realty Holding Co and LLC - 225 Columbus Dr - Chicago"/>
    <s v="Occupancy Sensors"/>
    <s v="Indoor Lighting"/>
    <s v="Garage"/>
    <n v="0"/>
    <n v="5105.5810000000001"/>
    <n v="4.8163499999999999"/>
    <x v="0"/>
    <x v="0"/>
    <n v="8"/>
    <s v="Qty / 1,000"/>
    <m/>
    <s v="Private-Lighting"/>
    <s v="lighting"/>
    <n v="3"/>
    <n v="1"/>
    <s v="Lighting"/>
    <n v="0.91633259480590001"/>
    <n v="1.30467645558681"/>
    <n v="4678.4102857217003"/>
    <n v="6.2837784468655196"/>
    <n v="0.71"/>
    <n v="3321.6713028624099"/>
    <n v="4.4614826972745201"/>
    <n v="3401"/>
    <n v="1"/>
    <n v="1"/>
    <n v="0"/>
    <n v="0.92"/>
    <n v="20.582181711261399"/>
    <d v="1900-01-13T16:50:15"/>
    <n v="43273"/>
    <n v="8.1607512296954692"/>
    <n v="0"/>
    <n v="0"/>
    <n v="26573.370422899279"/>
  </r>
  <r>
    <s v="STND-61240"/>
    <s v="Aqua at Lakeshore East LLC/Aqua Realty Holding Company LLC"/>
    <s v="Aqua at Lakeshore Gas and LLC - Aqua Realty Holding Co and LLC - 225 Columbus Dr - Chicago"/>
    <s v="Outdoor &amp; Garage - LED Fixtures"/>
    <s v="Outdoor &amp; Garage Lighting"/>
    <s v="Garage"/>
    <n v="0"/>
    <n v="68547.154999999999"/>
    <n v="18.5426"/>
    <x v="0"/>
    <x v="0"/>
    <n v="14.701558365186701"/>
    <s v="Qty / 1,000"/>
    <m/>
    <s v="Private-Lighting"/>
    <s v="lighting"/>
    <n v="3"/>
    <n v="1"/>
    <s v="Lighting"/>
    <n v="0.91633259480590001"/>
    <n v="1.30467645558681"/>
    <n v="62811.992407712198"/>
    <n v="24.192093645363901"/>
    <n v="0.71"/>
    <n v="44596.5146094757"/>
    <n v="17.176386488208401"/>
    <n v="3401"/>
    <n v="1"/>
    <n v="1"/>
    <n v="0"/>
    <n v="0.92"/>
    <n v="20.582181711261399"/>
    <d v="1900-01-13T16:50:15"/>
    <n v="43273"/>
    <n v="24.192093645363901"/>
    <n v="0"/>
    <n v="0"/>
    <n v="655638.26241510839"/>
  </r>
  <r>
    <s v="STND-61241"/>
    <s v="Coopers Hawk Arlington Heights, LLC"/>
    <s v="Cooper's Hawk Winery - 798 W Algonquin Rd - Arlington Heights"/>
    <s v="Outdoor &amp; Garage - LED Fixtures"/>
    <s v="Outdoor &amp; Garage Lighting"/>
    <s v="Exterior"/>
    <n v="0"/>
    <n v="78997.135999999999"/>
    <n v="0"/>
    <x v="0"/>
    <x v="0"/>
    <n v="10.1978380583316"/>
    <s v="Qty / 1,000"/>
    <m/>
    <s v="Private-Lighting"/>
    <s v="lighting"/>
    <n v="2"/>
    <n v="1"/>
    <s v="Lighting"/>
    <n v="0.97902139861649395"/>
    <n v="0.93591656730105399"/>
    <n v="77339.886573417301"/>
    <n v="0"/>
    <n v="0.71"/>
    <n v="54911.319467126297"/>
    <n v="0"/>
    <n v="4903"/>
    <n v="1"/>
    <n v="1"/>
    <n v="0"/>
    <n v="0"/>
    <n v="14.276973281664301"/>
    <d v="1900-01-09T04:44:53"/>
    <n v="43338"/>
    <n v="0"/>
    <n v="0"/>
    <n v="0"/>
    <n v="559976.74349506537"/>
  </r>
  <r>
    <s v="STND-61241"/>
    <s v="Coopers Hawk Arlington Heights, LLC"/>
    <s v="Cooper's Hawk Winery - 798 W Algonquin Rd - Arlington Heights"/>
    <s v="Outdoor &amp; Garage - LED Fixtures"/>
    <s v="Outdoor &amp; Garage Lighting"/>
    <s v="Exterior"/>
    <n v="0"/>
    <n v="117426.85"/>
    <n v="0"/>
    <x v="0"/>
    <x v="0"/>
    <n v="10.1978380583316"/>
    <s v="Qty / 1,000"/>
    <m/>
    <s v="Private-Lighting"/>
    <s v="lighting"/>
    <n v="2"/>
    <n v="1"/>
    <s v="Lighting"/>
    <n v="0.97902139861649395"/>
    <n v="0.93591656730105399"/>
    <n v="114963.398922129"/>
    <n v="0"/>
    <n v="0.71"/>
    <n v="81624.013234711703"/>
    <n v="0"/>
    <n v="4903"/>
    <n v="1"/>
    <n v="1"/>
    <n v="0"/>
    <n v="0"/>
    <n v="14.276973281664301"/>
    <d v="1900-01-09T04:44:53"/>
    <n v="43338"/>
    <n v="0"/>
    <n v="0"/>
    <n v="0"/>
    <n v="832388.46863870521"/>
  </r>
  <r>
    <s v="STND-61242"/>
    <s v="Berkeley School District 87"/>
    <s v="Berkeley School District 87 - Jefferson - 215 46th Ave - Bellwood"/>
    <s v="Outdoor &amp; Garage - LED Fixtures"/>
    <s v="Outdoor &amp; Garage Lighting"/>
    <s v="Exterior"/>
    <n v="0"/>
    <n v="6619.05"/>
    <n v="0"/>
    <x v="0"/>
    <x v="1"/>
    <n v="10.1978380583316"/>
    <s v="Qty / 1,000"/>
    <m/>
    <s v="Public-Lighting"/>
    <s v="lighting"/>
    <n v="3"/>
    <n v="1"/>
    <s v="Lighting"/>
    <n v="0.99829244462109001"/>
    <n v="0.987374621353864"/>
    <n v="6607.7476055692296"/>
    <n v="0"/>
    <n v="0.71"/>
    <n v="4691.5007999541504"/>
    <n v="0"/>
    <n v="4903"/>
    <n v="1"/>
    <n v="1"/>
    <n v="0"/>
    <n v="0"/>
    <n v="14.276973281664301"/>
    <d v="1900-01-09T04:44:53"/>
    <n v="43267"/>
    <n v="0"/>
    <n v="0"/>
    <n v="0"/>
    <n v="47843.165408465582"/>
  </r>
  <r>
    <s v="STND-61242"/>
    <s v="Berkeley School District 87"/>
    <s v="Berkeley School District 87 - Jefferson - 215 46th Ave - Bellwood"/>
    <s v="Outdoor &amp; Garage - LED Fixtures"/>
    <s v="Outdoor &amp; Garage Lighting"/>
    <s v="Exterior"/>
    <n v="0"/>
    <n v="17797.89"/>
    <n v="0"/>
    <x v="0"/>
    <x v="1"/>
    <n v="10.1978380583316"/>
    <s v="Qty / 1,000"/>
    <m/>
    <s v="Public-Lighting"/>
    <s v="lighting"/>
    <n v="3"/>
    <n v="1"/>
    <s v="Lighting"/>
    <n v="0.99829244462109001"/>
    <n v="0.987374621353864"/>
    <n v="17767.499117197302"/>
    <n v="0"/>
    <n v="0.71"/>
    <n v="12614.9243732101"/>
    <n v="0"/>
    <n v="4903"/>
    <n v="1"/>
    <n v="1"/>
    <n v="0"/>
    <n v="0"/>
    <n v="14.276973281664301"/>
    <d v="1900-01-09T04:44:53"/>
    <n v="43267"/>
    <n v="0"/>
    <n v="0"/>
    <n v="0"/>
    <n v="128644.95587609686"/>
  </r>
  <r>
    <s v="STND-61242"/>
    <s v="Berkeley School District 87"/>
    <s v="Berkeley School District 87 - Jefferson - 215 46th Ave - Bellwood"/>
    <s v="Outdoor &amp; Garage - LED Fixtures"/>
    <s v="Outdoor &amp; Garage Lighting"/>
    <s v="Exterior"/>
    <n v="0"/>
    <n v="7452.56"/>
    <n v="0"/>
    <x v="0"/>
    <x v="1"/>
    <n v="10.1978380583316"/>
    <s v="Qty / 1,000"/>
    <m/>
    <s v="Public-Lighting"/>
    <s v="lighting"/>
    <n v="3"/>
    <n v="1"/>
    <s v="Lighting"/>
    <n v="0.99829244462109001"/>
    <n v="0.987374621353864"/>
    <n v="7439.8343410853504"/>
    <n v="0"/>
    <n v="0.71"/>
    <n v="5282.2823821705997"/>
    <n v="0"/>
    <n v="4903"/>
    <n v="1"/>
    <n v="1"/>
    <n v="0"/>
    <n v="0"/>
    <n v="14.276973281664301"/>
    <d v="1900-01-09T04:44:53"/>
    <n v="43267"/>
    <n v="0"/>
    <n v="0"/>
    <n v="0"/>
    <n v="53867.860311753844"/>
  </r>
  <r>
    <s v="STND-61242"/>
    <s v="Berkeley School District 87"/>
    <s v="Berkeley School District 87 - Jefferson - 215 46th Ave - Bellwood"/>
    <s v="Outdoor &amp; Garage - LED Fixtures"/>
    <s v="Outdoor &amp; Garage Lighting"/>
    <s v="Exterior"/>
    <n v="0"/>
    <n v="6555.3109999999997"/>
    <n v="0"/>
    <x v="0"/>
    <x v="1"/>
    <n v="10.1978380583316"/>
    <s v="Qty / 1,000"/>
    <m/>
    <s v="Public-Lighting"/>
    <s v="lighting"/>
    <n v="3"/>
    <n v="1"/>
    <s v="Lighting"/>
    <n v="0.99829244462109001"/>
    <n v="0.987374621353864"/>
    <n v="6544.1174434415298"/>
    <n v="0"/>
    <n v="0.71"/>
    <n v="4646.3233848434802"/>
    <n v="0"/>
    <n v="4903"/>
    <n v="1"/>
    <n v="1"/>
    <n v="0"/>
    <n v="0"/>
    <n v="14.276973281664301"/>
    <d v="1900-01-09T04:44:53"/>
    <n v="43267"/>
    <n v="0"/>
    <n v="0"/>
    <n v="0"/>
    <n v="47382.453445272942"/>
  </r>
  <r>
    <s v="STND-61242"/>
    <s v="Berkeley School District 87"/>
    <s v="Berkeley School District 87 - Jefferson - 215 46th Ave - Bellwood"/>
    <s v="Outdoor &amp; Garage - LED Fixtures"/>
    <s v="Outdoor &amp; Garage Lighting"/>
    <s v="Exterior"/>
    <n v="0"/>
    <n v="1014.921"/>
    <n v="0"/>
    <x v="0"/>
    <x v="1"/>
    <n v="10.1978380583316"/>
    <s v="Qty / 1,000"/>
    <m/>
    <s v="Public-Lighting"/>
    <s v="lighting"/>
    <n v="3"/>
    <n v="1"/>
    <s v="Lighting"/>
    <n v="0.99829244462109001"/>
    <n v="0.987374621353864"/>
    <n v="1013.18796618728"/>
    <n v="0"/>
    <n v="0.71"/>
    <n v="719.36345599296999"/>
    <n v="0"/>
    <n v="4903"/>
    <n v="1"/>
    <n v="1"/>
    <n v="0"/>
    <n v="0"/>
    <n v="14.276973281664301"/>
    <d v="1900-01-09T04:44:53"/>
    <n v="43267"/>
    <n v="0"/>
    <n v="0"/>
    <n v="0"/>
    <n v="7335.9520292980587"/>
  </r>
  <r>
    <s v="STND-61243"/>
    <s v="Bond Drug Company of Illinois, LLC"/>
    <s v="Bond Drug Company of Illinois - 6 E North Ave - Northlake"/>
    <s v="New Indoor LED Fixtures"/>
    <s v="Indoor Lighting"/>
    <s v="Retail (mall/dept. store)"/>
    <n v="0"/>
    <n v="809.86800000000005"/>
    <n v="0.164274"/>
    <x v="0"/>
    <x v="0"/>
    <n v="9.1274187659729797"/>
    <s v="Qty / 1,000"/>
    <m/>
    <s v="Private-Lighting"/>
    <s v="lighting"/>
    <n v="3"/>
    <n v="1"/>
    <s v="Lighting"/>
    <n v="0.91633259480590001"/>
    <n v="1.30467645558681"/>
    <n v="742.10844589026499"/>
    <n v="0.214324420065067"/>
    <n v="0.71"/>
    <n v="526.89699658208804"/>
    <n v="0.15217033824619799"/>
    <n v="5478"/>
    <n v="1.1200000000000001"/>
    <n v="1.31"/>
    <n v="2.1999999999999999E-2"/>
    <n v="0.95"/>
    <n v="12.7783862723622"/>
    <d v="1900-01-08T03:03:29"/>
    <n v="43364"/>
    <n v="0.17221729213745801"/>
    <n v="14.5771301871302"/>
    <n v="0"/>
    <n v="4809.2095343381516"/>
  </r>
  <r>
    <s v="STND-61243"/>
    <s v="Bond Drug Company of Illinois, LLC"/>
    <s v="Bond Drug Company of Illinois - 6 E North Ave - Northlake"/>
    <s v="New Indoor LED Fixtures"/>
    <s v="Indoor Lighting"/>
    <s v="Retail (mall/dept. store)"/>
    <n v="0"/>
    <n v="5889.9459999999999"/>
    <n v="1.19472"/>
    <x v="0"/>
    <x v="0"/>
    <n v="9.1274187659729797"/>
    <s v="Qty / 1,000"/>
    <m/>
    <s v="Private-Lighting"/>
    <s v="lighting"/>
    <n v="3"/>
    <n v="1"/>
    <s v="Lighting"/>
    <n v="0.91633259480590001"/>
    <n v="1.30467645558681"/>
    <n v="5397.14950144663"/>
    <n v="1.5587230550186699"/>
    <n v="0.71"/>
    <n v="3831.9761460271102"/>
    <n v="1.1066933690632601"/>
    <n v="5478"/>
    <n v="1.1200000000000001"/>
    <n v="1.31"/>
    <n v="2.1999999999999999E-2"/>
    <n v="0.95"/>
    <n v="12.7783862723622"/>
    <d v="1900-01-08T03:03:29"/>
    <n v="43364"/>
    <n v="1.25248939736333"/>
    <n v="106.015436635559"/>
    <n v="0"/>
    <n v="34976.05098600866"/>
  </r>
  <r>
    <s v="STND-61243"/>
    <s v="Bond Drug Company of Illinois, LLC"/>
    <s v="Bond Drug Company of Illinois - 6 E North Ave - Northlake"/>
    <s v="New Indoor LED Fixtures"/>
    <s v="Indoor Lighting"/>
    <s v="Retail (mall/dept. store)"/>
    <n v="0"/>
    <n v="4754.9040000000005"/>
    <n v="0.96448800000000001"/>
    <x v="0"/>
    <x v="0"/>
    <n v="9.1274187659729797"/>
    <s v="Qty / 1,000"/>
    <m/>
    <s v="Private-Lighting"/>
    <s v="lighting"/>
    <n v="3"/>
    <n v="1"/>
    <s v="Lighting"/>
    <n v="0.91633259480590001"/>
    <n v="1.30467645558681"/>
    <n v="4357.07352037295"/>
    <n v="1.2583447852960099"/>
    <n v="0.71"/>
    <n v="3093.5221994648"/>
    <n v="0.89342479756016502"/>
    <n v="5478"/>
    <n v="1.1200000000000001"/>
    <n v="1.31"/>
    <n v="2.1999999999999999E-2"/>
    <n v="0.95"/>
    <n v="12.7783862723622"/>
    <d v="1900-01-08T03:03:29"/>
    <n v="43364"/>
    <n v="1.01112477725674"/>
    <n v="85.585372721611506"/>
    <n v="0"/>
    <n v="28235.872576349022"/>
  </r>
  <r>
    <s v="STND-61243"/>
    <s v="Bond Drug Company of Illinois, LLC"/>
    <s v="Bond Drug Company of Illinois - 6 E North Ave - Northlake"/>
    <s v="New Indoor LED Fixtures"/>
    <s v="Indoor Lighting"/>
    <s v="Retail (mall/dept. store)"/>
    <n v="0"/>
    <n v="4638.3320000000003"/>
    <n v="0.94084199999999996"/>
    <x v="0"/>
    <x v="0"/>
    <n v="9.1274187659729797"/>
    <s v="Qty / 1,000"/>
    <m/>
    <s v="Private-Lighting"/>
    <s v="lighting"/>
    <n v="3"/>
    <n v="1"/>
    <s v="Lighting"/>
    <n v="0.91633259480590001"/>
    <n v="1.30467645558681"/>
    <n v="4250.2547971312397"/>
    <n v="1.2274944058271999"/>
    <n v="0.71"/>
    <n v="3017.6809059631801"/>
    <n v="0.87152102813731303"/>
    <n v="5478"/>
    <n v="1.1200000000000001"/>
    <n v="1.31"/>
    <n v="2.1999999999999999E-2"/>
    <n v="0.95"/>
    <n v="12.7783862723622"/>
    <d v="1900-01-08T03:03:29"/>
    <n v="43364"/>
    <n v="0.986335400423626"/>
    <n v="83.487147800792201"/>
    <n v="0"/>
    <n v="27543.637330806672"/>
  </r>
  <r>
    <s v="STND-61243"/>
    <s v="Bond Drug Company of Illinois, LLC"/>
    <s v="Bond Drug Company of Illinois - 6 E North Ave - Northlake"/>
    <s v="New Indoor LED Fixtures"/>
    <s v="Indoor Lighting"/>
    <s v="Retail (mall/dept. store)"/>
    <n v="0"/>
    <n v="1472.4860000000001"/>
    <n v="0.29868"/>
    <x v="0"/>
    <x v="0"/>
    <n v="9.1274187659729797"/>
    <s v="Qty / 1,000"/>
    <m/>
    <s v="Private-Lighting"/>
    <s v="lighting"/>
    <n v="3"/>
    <n v="1"/>
    <s v="Lighting"/>
    <n v="0.91633259480590001"/>
    <n v="1.30467645558681"/>
    <n v="1349.28691719536"/>
    <n v="0.38968076375466698"/>
    <n v="0.71"/>
    <n v="957.99371120870603"/>
    <n v="0.27667334226581403"/>
    <n v="5478"/>
    <n v="1.1200000000000001"/>
    <n v="1.31"/>
    <n v="2.1999999999999999E-2"/>
    <n v="0.95"/>
    <n v="12.7783862723622"/>
    <d v="1900-01-08T03:03:29"/>
    <n v="43364"/>
    <n v="0.31312234934083399"/>
    <n v="26.503850159194599"/>
    <n v="0"/>
    <n v="8744.009777370442"/>
  </r>
  <r>
    <s v="STND-61243"/>
    <s v="Bond Drug Company of Illinois, LLC"/>
    <s v="Bond Drug Company of Illinois - 6 E North Ave - Northlake"/>
    <s v="New Indoor LED Fixtures"/>
    <s v="Indoor Lighting"/>
    <s v="Retail (mall/dept. store)"/>
    <n v="0"/>
    <n v="3037.0030000000002"/>
    <n v="0.61602800000000002"/>
    <x v="0"/>
    <x v="0"/>
    <n v="9.1274187659729797"/>
    <s v="Qty / 1,000"/>
    <m/>
    <s v="Private-Lighting"/>
    <s v="lighting"/>
    <n v="3"/>
    <n v="1"/>
    <s v="Lighting"/>
    <n v="0.91633259480590001"/>
    <n v="1.30467645558681"/>
    <n v="2782.9048394233"/>
    <n v="0.80371722758222897"/>
    <n v="0.71"/>
    <n v="1975.86243599054"/>
    <n v="0.57063923158338303"/>
    <n v="5478"/>
    <n v="1.1200000000000001"/>
    <n v="1.31"/>
    <n v="2.1999999999999999E-2"/>
    <n v="0.95"/>
    <n v="12.7783862723622"/>
    <d v="1900-01-08T03:03:29"/>
    <n v="43364"/>
    <n v="0.64581536969243003"/>
    <n v="54.664202202957703"/>
    <n v="0"/>
    <n v="18034.523877241139"/>
  </r>
  <r>
    <s v="STND-61243"/>
    <s v="Bond Drug Company of Illinois, LLC"/>
    <s v="Bond Drug Company of Illinois - 6 E North Ave - Northlake"/>
    <s v="New Indoor LED Fixtures"/>
    <s v="Indoor Lighting"/>
    <s v="Retail (mall/dept. store)"/>
    <n v="0"/>
    <n v="2227.136"/>
    <n v="0.45175399999999999"/>
    <x v="0"/>
    <x v="0"/>
    <n v="9.1274187659729797"/>
    <s v="Qty / 1,000"/>
    <m/>
    <s v="Private-Lighting"/>
    <s v="lighting"/>
    <n v="3"/>
    <n v="1"/>
    <s v="Lighting"/>
    <n v="0.91633259480590001"/>
    <n v="1.30467645558681"/>
    <n v="2040.79730986563"/>
    <n v="0.58939280751716205"/>
    <n v="0.71"/>
    <n v="1448.9660900045999"/>
    <n v="0.41846889333718501"/>
    <n v="5478"/>
    <n v="1.1200000000000001"/>
    <n v="1.31"/>
    <n v="2.1999999999999999E-2"/>
    <n v="0.95"/>
    <n v="12.7783862723622"/>
    <d v="1900-01-08T03:03:29"/>
    <n v="43364"/>
    <n v="0.47359807755497202"/>
    <n v="40.087090015217797"/>
    <n v="0"/>
    <n v="13225.320281166478"/>
  </r>
  <r>
    <s v="STND-61243"/>
    <s v="Bond Drug Company of Illinois, LLC"/>
    <s v="Bond Drug Company of Illinois - 6 E North Ave - Northlake"/>
    <s v="New Indoor LED Fixtures"/>
    <s v="Indoor Lighting"/>
    <s v="Retail (mall/dept. store)"/>
    <n v="0"/>
    <n v="81134.001000000004"/>
    <n v="16.457267999999999"/>
    <x v="0"/>
    <x v="0"/>
    <n v="9.1274187659729797"/>
    <s v="Qty / 1,000"/>
    <m/>
    <s v="Private-Lighting"/>
    <s v="lighting"/>
    <n v="3"/>
    <n v="1"/>
    <s v="Lighting"/>
    <n v="0.91633259480590001"/>
    <n v="1.30467645558681"/>
    <n v="74345.729663314502"/>
    <n v="21.471410082882201"/>
    <n v="0.71"/>
    <n v="52785.468060953302"/>
    <n v="15.244701158846301"/>
    <n v="5478"/>
    <n v="1.1200000000000001"/>
    <n v="1.31"/>
    <n v="2.1999999999999999E-2"/>
    <n v="0.95"/>
    <n v="12.7783862723622"/>
    <d v="1900-01-08T03:03:29"/>
    <n v="43364"/>
    <n v="17.253041448679902"/>
    <n v="1460.3625469579599"/>
    <n v="0"/>
    <n v="481795.07175021252"/>
  </r>
  <r>
    <s v="STND-61244"/>
    <s v="Berkeley School District 87"/>
    <s v="Berkeley School District 87 - Whittier - 338 Whitehall - Northlake"/>
    <s v="Outdoor &amp; Garage - LED Fixtures"/>
    <s v="Outdoor &amp; Garage Lighting"/>
    <s v="Exterior"/>
    <n v="0"/>
    <n v="6587.4629999999997"/>
    <n v="1.7962560000000001"/>
    <x v="0"/>
    <x v="1"/>
    <n v="10.1978380583316"/>
    <s v="Qty / 1,000"/>
    <m/>
    <s v="Public-Lighting"/>
    <s v="lighting"/>
    <n v="3"/>
    <n v="1"/>
    <s v="Lighting"/>
    <n v="0.99829244462109001"/>
    <n v="0.987374621353864"/>
    <n v="6576.2145421209798"/>
    <n v="1.7735775878546101"/>
    <n v="0.71"/>
    <n v="4669.1123249059001"/>
    <n v="1.25924008737677"/>
    <n v="4903"/>
    <n v="1"/>
    <n v="1"/>
    <n v="0"/>
    <n v="0"/>
    <n v="14.276973281664301"/>
    <d v="1900-01-09T04:44:53"/>
    <n v="43270"/>
    <n v="1.7735775878546101"/>
    <n v="0"/>
    <n v="0"/>
    <n v="47614.85136555053"/>
  </r>
  <r>
    <s v="STND-61244"/>
    <s v="Berkeley School District 87"/>
    <s v="Berkeley School District 87 - Whittier - 338 Whitehall - Northlake"/>
    <s v="Outdoor &amp; Garage - LED Fixtures"/>
    <s v="Outdoor &amp; Garage Lighting"/>
    <s v="Exterior"/>
    <n v="0"/>
    <n v="12652.111000000001"/>
    <n v="3.4499520000000001"/>
    <x v="0"/>
    <x v="1"/>
    <n v="10.1978380583316"/>
    <s v="Qty / 1,000"/>
    <m/>
    <s v="Public-Lighting"/>
    <s v="lighting"/>
    <n v="3"/>
    <n v="1"/>
    <s v="Lighting"/>
    <n v="0.99829244462109001"/>
    <n v="0.987374621353864"/>
    <n v="12630.5068198074"/>
    <n v="3.4063950496890101"/>
    <n v="0.71"/>
    <n v="8967.6598420632508"/>
    <n v="2.4185404852791899"/>
    <n v="4903"/>
    <n v="1"/>
    <n v="1"/>
    <n v="0"/>
    <n v="0"/>
    <n v="14.276973281664301"/>
    <d v="1900-01-09T04:44:53"/>
    <n v="43270"/>
    <n v="3.4063950496890101"/>
    <n v="0"/>
    <n v="0"/>
    <n v="91450.742831564567"/>
  </r>
  <r>
    <s v="STND-61244"/>
    <s v="Berkeley School District 87"/>
    <s v="Berkeley School District 87 - Whittier - 338 Whitehall - Northlake"/>
    <s v="Outdoor &amp; Garage - LED Fixtures"/>
    <s v="Outdoor &amp; Garage Lighting"/>
    <s v="Exterior"/>
    <n v="0"/>
    <n v="6622.317"/>
    <n v="1.80576"/>
    <x v="0"/>
    <x v="1"/>
    <n v="10.1978380583316"/>
    <s v="Qty / 1,000"/>
    <m/>
    <s v="Public-Lighting"/>
    <s v="lighting"/>
    <n v="3"/>
    <n v="1"/>
    <s v="Lighting"/>
    <n v="0.99829244462109001"/>
    <n v="0.987374621353864"/>
    <n v="6611.0090269858101"/>
    <n v="1.78296159625595"/>
    <n v="0.71"/>
    <n v="4693.8164091599201"/>
    <n v="1.2659027333417301"/>
    <n v="4903"/>
    <n v="1"/>
    <n v="1"/>
    <n v="0"/>
    <n v="0"/>
    <n v="14.276973281664301"/>
    <d v="1900-01-09T04:44:53"/>
    <n v="43270"/>
    <n v="1.78296159625595"/>
    <n v="0"/>
    <n v="0"/>
    <n v="47866.779616152402"/>
  </r>
  <r>
    <s v="STND-61244"/>
    <s v="Berkeley School District 87"/>
    <s v="Berkeley School District 87 - Whittier - 338 Whitehall - Northlake"/>
    <s v="Outdoor &amp; Garage - LED Fixtures"/>
    <s v="Outdoor &amp; Garage Lighting"/>
    <s v="Exterior"/>
    <n v="0"/>
    <n v="4660.0200000000004"/>
    <n v="1.2706850000000001"/>
    <x v="0"/>
    <x v="1"/>
    <n v="10.1978380583316"/>
    <s v="Qty / 1,000"/>
    <m/>
    <s v="Public-Lighting"/>
    <s v="lighting"/>
    <n v="3"/>
    <n v="1"/>
    <s v="Lighting"/>
    <n v="0.99829244462109001"/>
    <n v="0.987374621353864"/>
    <n v="4652.0627577831701"/>
    <n v="1.25464212073504"/>
    <n v="0.71"/>
    <n v="3302.9645580260499"/>
    <n v="0.89079590572187495"/>
    <n v="4903"/>
    <n v="1"/>
    <n v="1"/>
    <n v="0"/>
    <n v="0"/>
    <n v="14.276973281664301"/>
    <d v="1900-01-09T04:44:53"/>
    <n v="43270"/>
    <n v="1.25464212073504"/>
    <n v="0"/>
    <n v="0"/>
    <n v="33683.09767515846"/>
  </r>
  <r>
    <s v="STND-61245"/>
    <s v="Nalco Company"/>
    <s v="Nalco Company Bldg 10 - 6216 W 66th Pl - Bedford Pk"/>
    <s v="New Indoor LED Fixtures"/>
    <s v="Indoor Lighting"/>
    <s v="Warehouse"/>
    <n v="0"/>
    <n v="57478.53"/>
    <n v="9.0965640000000008"/>
    <x v="0"/>
    <x v="0"/>
    <n v="9.5383441434566993"/>
    <s v="Qty / 1,000"/>
    <m/>
    <s v="Private-Lighting"/>
    <s v="lighting"/>
    <n v="3"/>
    <n v="1"/>
    <s v="Lighting"/>
    <n v="0.91633259480590001"/>
    <n v="1.30467645558681"/>
    <n v="52669.4505405288"/>
    <n v="11.8680728775385"/>
    <n v="0.71"/>
    <n v="37395.309883775401"/>
    <n v="8.4263317430523692"/>
    <n v="5242"/>
    <n v="1"/>
    <n v="1.22"/>
    <n v="1.0999999999999999E-2"/>
    <n v="0.68"/>
    <n v="13.3536818008394"/>
    <d v="1900-01-08T12:55:13"/>
    <n v="43322"/>
    <n v="14.305777335509299"/>
    <n v="579.36395594581597"/>
    <n v="0"/>
    <n v="356689.33502265753"/>
  </r>
  <r>
    <s v="STND-61246"/>
    <s v="Sam Petroleum LLC"/>
    <s v="Sam Petroleum LLC - 10051 W Irving Park Rd - Schiller Park"/>
    <s v="New Indoor LED Fixtures"/>
    <s v="Indoor Lighting"/>
    <s v="Grocery/convenience"/>
    <n v="0"/>
    <n v="11670.212"/>
    <n v="2.1762000000000001"/>
    <x v="0"/>
    <x v="0"/>
    <n v="10.727311735679001"/>
    <s v="Qty / 1,000"/>
    <m/>
    <s v="Private-Lighting"/>
    <s v="lighting"/>
    <n v="3"/>
    <n v="1"/>
    <s v="Lighting"/>
    <n v="0.91633259480590001"/>
    <n v="1.30467645558681"/>
    <n v="10693.7956438949"/>
    <n v="2.8392369026480102"/>
    <n v="0.71"/>
    <n v="7592.5949071654104"/>
    <n v="2.01585820088009"/>
    <n v="4661"/>
    <n v="1.07"/>
    <n v="1.24"/>
    <n v="2.9000000000000001E-2"/>
    <n v="0.745"/>
    <n v="15.018236429950701"/>
    <d v="1900-01-09T17:27:20"/>
    <n v="43273"/>
    <n v="3.0734324557783199"/>
    <n v="289.83184455416199"/>
    <n v="0"/>
    <n v="81448.132451892117"/>
  </r>
  <r>
    <s v="STND-61248"/>
    <s v="St. Damian Church &amp; School"/>
    <s v="St Damian Catholic School - 5300 W 155th St - Oak Forest"/>
    <s v="New Indoor LED Fixtures"/>
    <s v="Indoor Lighting"/>
    <s v="K-12 School"/>
    <n v="0"/>
    <n v="22780.77"/>
    <n v="6.2118140000000004"/>
    <x v="0"/>
    <x v="0"/>
    <n v="15"/>
    <s v="Qty / 1,000"/>
    <m/>
    <s v="Private-Lighting"/>
    <s v="lighting"/>
    <n v="3"/>
    <n v="1"/>
    <s v="Lighting"/>
    <n v="0.91633259480590001"/>
    <n v="1.30467645558681"/>
    <n v="20874.762085776401"/>
    <n v="8.1044074722844996"/>
    <n v="0.71"/>
    <n v="14821.0810809012"/>
    <n v="5.7541293053220004"/>
    <n v="2979"/>
    <n v="1.17333333333333"/>
    <n v="1.323"/>
    <n v="2.1333333333333301E-2"/>
    <n v="0.72"/>
    <n v="23.497818059751602"/>
    <d v="1900-01-15T18:49:11"/>
    <n v="43267"/>
    <n v="8.5080283365714493"/>
    <n v="379.541128832298"/>
    <n v="0"/>
    <n v="222316.216213518"/>
  </r>
  <r>
    <s v="STND-61249"/>
    <s v="Village of Pecatonica"/>
    <s v="Village of Pecatonica - Wastewater Plant - 200 Taylor St - Pecatonica"/>
    <s v="New Indoor LED Fixtures"/>
    <s v="Indoor Lighting"/>
    <s v="Miscellaneous"/>
    <n v="0"/>
    <n v="1289.0889999999999"/>
    <n v="0.27607999999999999"/>
    <x v="0"/>
    <x v="1"/>
    <n v="14.797277300976599"/>
    <s v="Qty / 1,000"/>
    <m/>
    <s v="Public-Lighting"/>
    <s v="lighting"/>
    <n v="3"/>
    <n v="1"/>
    <s v="Lighting"/>
    <n v="0.99829244462109001"/>
    <n v="0.987374621353864"/>
    <n v="1286.88780914416"/>
    <n v="0.272594385463375"/>
    <n v="0.71"/>
    <n v="913.69034449235096"/>
    <n v="0.19354201367899601"/>
    <n v="3379"/>
    <n v="1.0900000000000001"/>
    <n v="1.36"/>
    <n v="2.1999999999999999E-2"/>
    <n v="0.57999999999999996"/>
    <n v="20.7161882213673"/>
    <d v="1900-01-13T19:08:05"/>
    <n v="43411"/>
    <n v="0.34558111747385201"/>
    <n v="25.9738823863958"/>
    <n v="0"/>
    <n v="13520.129394678155"/>
  </r>
  <r>
    <s v="STND-61249"/>
    <s v="Village of Pecatonica"/>
    <s v="Village of Pecatonica - Wastewater Plant - 200 Taylor St - Pecatonica"/>
    <s v="Retrofit of Existing Indoor Fixtures to LED"/>
    <s v="Indoor Lighting"/>
    <s v="Miscellaneous"/>
    <n v="0"/>
    <n v="4699.6480000000001"/>
    <n v="1.0065090000000001"/>
    <x v="0"/>
    <x v="1"/>
    <n v="14.797277300976599"/>
    <s v="Qty / 1,000"/>
    <m/>
    <s v="Public-Lighting"/>
    <s v="lighting"/>
    <n v="3"/>
    <n v="1"/>
    <s v="Lighting"/>
    <n v="0.99829244462109001"/>
    <n v="0.987374621353864"/>
    <n v="4691.6230907786203"/>
    <n v="0.99380144276425697"/>
    <n v="0.71"/>
    <n v="3331.05239445282"/>
    <n v="0.70559902436262201"/>
    <n v="3379"/>
    <n v="1.0900000000000001"/>
    <n v="1.36"/>
    <n v="2.1999999999999999E-2"/>
    <n v="0.57999999999999996"/>
    <n v="20.7161882213673"/>
    <d v="1900-01-13T19:08:05"/>
    <n v="43411"/>
    <n v="1.2598902671960699"/>
    <n v="94.693310089109701"/>
    <n v="0"/>
    <n v="49290.50598480046"/>
  </r>
  <r>
    <s v="STND-61249"/>
    <s v="Village of Pecatonica"/>
    <s v="Village of Pecatonica - Wastewater Plant - 200 Taylor St - Pecatonica"/>
    <s v="Retrofit of Existing Indoor Fixtures to LED"/>
    <s v="Indoor Lighting"/>
    <s v="Miscellaneous"/>
    <n v="0"/>
    <n v="4997.9799999999996"/>
    <n v="1.0704020000000001"/>
    <x v="0"/>
    <x v="1"/>
    <n v="14.797277300976599"/>
    <s v="Qty / 1,000"/>
    <m/>
    <s v="Public-Lighting"/>
    <s v="lighting"/>
    <n v="3"/>
    <n v="1"/>
    <s v="Lighting"/>
    <n v="0.99829244462109001"/>
    <n v="0.987374621353864"/>
    <n v="4989.4456723673202"/>
    <n v="1.05688776944642"/>
    <n v="0.71"/>
    <n v="3542.5064273807998"/>
    <n v="0.75039031630695796"/>
    <n v="3379"/>
    <n v="1.0900000000000001"/>
    <n v="1.36"/>
    <n v="2.1999999999999999E-2"/>
    <n v="0.57999999999999996"/>
    <n v="20.7161882213673"/>
    <d v="1900-01-13T19:08:05"/>
    <n v="43411"/>
    <n v="1.3398678618742601"/>
    <n v="100.70440806612901"/>
    <n v="0"/>
    <n v="52419.449946445617"/>
  </r>
  <r>
    <s v="STND-61249"/>
    <s v="Village of Pecatonica"/>
    <s v="Village of Pecatonica - Wastewater Plant - 200 Taylor St - Pecatonica"/>
    <s v="Retrofit of Existing Indoor Fixtures to LED"/>
    <s v="Indoor Lighting"/>
    <s v="Miscellaneous"/>
    <n v="0"/>
    <n v="154.691"/>
    <n v="3.313E-2"/>
    <x v="0"/>
    <x v="1"/>
    <n v="14.797277300976599"/>
    <s v="Qty / 1,000"/>
    <m/>
    <s v="Public-Lighting"/>
    <s v="lighting"/>
    <n v="3"/>
    <n v="1"/>
    <s v="Lighting"/>
    <n v="0.99829244462109001"/>
    <n v="0.987374621353864"/>
    <n v="154.42685655088101"/>
    <n v="3.2711721205453501E-2"/>
    <n v="0.71"/>
    <n v="109.643068151126"/>
    <n v="2.3225322055872001E-2"/>
    <n v="3379"/>
    <n v="1.0900000000000001"/>
    <n v="1.36"/>
    <n v="2.1999999999999999E-2"/>
    <n v="0.57999999999999996"/>
    <n v="20.7161882213673"/>
    <d v="1900-01-13T19:08:05"/>
    <n v="43411"/>
    <n v="4.1470234793931901E-2"/>
    <n v="3.1168723340544799"/>
    <n v="0"/>
    <n v="1622.4188835620871"/>
  </r>
  <r>
    <s v="STND-61249"/>
    <s v="Village of Pecatonica"/>
    <s v="Village of Pecatonica - Wastewater Plant - 200 Taylor St - Pecatonica"/>
    <s v="Retrofit of Existing Indoor Fixtures to LED"/>
    <s v="Indoor Lighting"/>
    <s v="Miscellaneous"/>
    <n v="0"/>
    <n v="6629.598"/>
    <n v="1.41984"/>
    <x v="0"/>
    <x v="1"/>
    <n v="14.797277300976599"/>
    <s v="Qty / 1,000"/>
    <m/>
    <s v="Public-Lighting"/>
    <s v="lighting"/>
    <n v="3"/>
    <n v="1"/>
    <s v="Lighting"/>
    <n v="0.99829244462109001"/>
    <n v="0.987374621353864"/>
    <n v="6618.2775942750905"/>
    <n v="1.40191398238307"/>
    <n v="0.71"/>
    <n v="4698.9770919353195"/>
    <n v="0.99535892749197996"/>
    <n v="3379"/>
    <n v="1.0900000000000001"/>
    <n v="1.36"/>
    <n v="2.1999999999999999E-2"/>
    <n v="0.57999999999999996"/>
    <n v="20.7161882213673"/>
    <d v="1900-01-13T19:08:05"/>
    <n v="43411"/>
    <n v="1.7772743184369599"/>
    <n v="133.57991474683701"/>
    <n v="0"/>
    <n v="69532.06706030354"/>
  </r>
  <r>
    <s v="STND-61250"/>
    <s v="Valley View Public School CUSD 365U"/>
    <s v="Valley View School District 365U - 39 &amp; 41 Forestwood Drive - Romeoville"/>
    <s v="New Indoor LED Fixtures"/>
    <s v="Indoor Lighting"/>
    <s v="Garage"/>
    <n v="0"/>
    <n v="28466.37"/>
    <n v="7.7004000000000001"/>
    <x v="0"/>
    <x v="1"/>
    <n v="14.701558365186701"/>
    <s v="Qty / 1,000"/>
    <m/>
    <s v="Public-Lighting"/>
    <s v="lighting"/>
    <n v="3"/>
    <n v="1"/>
    <s v="Lighting"/>
    <n v="0.99829244462109001"/>
    <n v="0.987374621353864"/>
    <n v="28417.762096788501"/>
    <n v="7.6031795342733002"/>
    <n v="0.71"/>
    <n v="20176.611088719801"/>
    <n v="5.3982574693340402"/>
    <n v="3401"/>
    <n v="1"/>
    <n v="1"/>
    <n v="0"/>
    <n v="0.92"/>
    <n v="20.582181711261399"/>
    <d v="1900-01-13T16:50:15"/>
    <n v="43273"/>
    <n v="8.2643255807318408"/>
    <n v="0"/>
    <n v="0"/>
    <n v="296627.62553248735"/>
  </r>
  <r>
    <s v="STND-61250"/>
    <s v="Valley View Public School CUSD 365U"/>
    <s v="Valley View School District 365U - 39 &amp; 41 Forestwood Drive - Romeoville"/>
    <s v="New Indoor LED Fixtures"/>
    <s v="Indoor Lighting"/>
    <s v="Garage"/>
    <n v="0"/>
    <n v="149.64400000000001"/>
    <n v="4.0480000000000002E-2"/>
    <x v="0"/>
    <x v="1"/>
    <n v="14.701558365186701"/>
    <s v="Qty / 1,000"/>
    <m/>
    <s v="Public-Lighting"/>
    <s v="lighting"/>
    <n v="3"/>
    <n v="1"/>
    <s v="Lighting"/>
    <n v="0.99829244462109001"/>
    <n v="0.987374621353864"/>
    <n v="149.38847458287799"/>
    <n v="3.9968924672404399E-2"/>
    <n v="0.71"/>
    <n v="106.06581695384401"/>
    <n v="2.8377936517407099E-2"/>
    <n v="3401"/>
    <n v="1"/>
    <n v="1"/>
    <n v="0"/>
    <n v="0.92"/>
    <n v="20.582181711261399"/>
    <d v="1900-01-13T16:50:15"/>
    <n v="43273"/>
    <n v="4.3444483339570003E-2"/>
    <n v="0"/>
    <n v="0"/>
    <n v="1559.3327984981468"/>
  </r>
  <r>
    <s v="STND-61250"/>
    <s v="Valley View Public School CUSD 365U"/>
    <s v="Valley View School District 365U - 39 &amp; 41 Forestwood Drive - Romeoville"/>
    <s v="New Indoor LED Fixtures"/>
    <s v="Indoor Lighting"/>
    <s v="Garage"/>
    <n v="0"/>
    <n v="2469.1260000000002"/>
    <n v="0.66791999999999996"/>
    <x v="0"/>
    <x v="1"/>
    <n v="14.701558365186701"/>
    <s v="Qty / 1,000"/>
    <m/>
    <s v="Public-Lighting"/>
    <s v="lighting"/>
    <n v="3"/>
    <n v="1"/>
    <s v="Lighting"/>
    <n v="0.99829244462109001"/>
    <n v="0.987374621353864"/>
    <n v="2464.9098306174901"/>
    <n v="0.65948725709467304"/>
    <n v="0.71"/>
    <n v="1750.0859797384201"/>
    <n v="0.468235952537218"/>
    <n v="3401"/>
    <n v="1"/>
    <n v="1"/>
    <n v="0"/>
    <n v="0.92"/>
    <n v="20.582181711261399"/>
    <d v="1900-01-13T16:50:15"/>
    <n v="43273"/>
    <n v="0.71683397510290503"/>
    <n v="0"/>
    <n v="0"/>
    <n v="25728.991175219333"/>
  </r>
  <r>
    <s v="STND-61250"/>
    <s v="Valley View Public School CUSD 365U"/>
    <s v="Valley View School District 365U - 39 &amp; 41 Forestwood Drive - Romeoville"/>
    <s v="Occupancy Sensors"/>
    <s v="Indoor Lighting"/>
    <s v="Garage"/>
    <n v="0"/>
    <n v="4681.1360000000004"/>
    <n v="4.4159499999999996"/>
    <x v="0"/>
    <x v="1"/>
    <n v="8"/>
    <s v="Qty / 1,000"/>
    <m/>
    <s v="Public-Lighting"/>
    <s v="lighting"/>
    <n v="3"/>
    <n v="1"/>
    <s v="Lighting"/>
    <n v="0.99829244462109001"/>
    <n v="0.987374621353864"/>
    <n v="4673.1427010437901"/>
    <n v="4.3601969591675998"/>
    <n v="0.71"/>
    <n v="3317.93131774109"/>
    <n v="3.09573984100899"/>
    <n v="3401"/>
    <n v="1"/>
    <n v="1"/>
    <n v="0"/>
    <n v="0.92"/>
    <n v="20.582181711261399"/>
    <d v="1900-01-13T16:50:15"/>
    <n v="43273"/>
    <n v="5.6625934534644102"/>
    <n v="0"/>
    <n v="0"/>
    <n v="26543.45054192872"/>
  </r>
  <r>
    <s v="STND-61251"/>
    <s v="Aldi Inc."/>
    <s v="Aldi Inc - 1 Aldi Dr - Dwight"/>
    <s v="New Indoor LED Fixtures"/>
    <s v="Indoor Lighting"/>
    <s v="Warehouse"/>
    <n v="0"/>
    <n v="46879.205999999998"/>
    <n v="7.4191130000000003"/>
    <x v="0"/>
    <x v="0"/>
    <n v="9.5383441434566993"/>
    <s v="Qty / 1,000"/>
    <m/>
    <s v="Private-Lighting"/>
    <s v="lighting"/>
    <n v="3"/>
    <n v="1"/>
    <s v="Lighting"/>
    <n v="0.91633259480590001"/>
    <n v="1.30467645558681"/>
    <n v="42956.9444764203"/>
    <n v="9.6795420524380003"/>
    <n v="0.71"/>
    <n v="30499.430578258402"/>
    <n v="6.8724748572309799"/>
    <n v="5242"/>
    <n v="1"/>
    <n v="1.22"/>
    <n v="1.0999999999999999E-2"/>
    <n v="0.68"/>
    <n v="13.3536818008394"/>
    <d v="1900-01-08T12:55:13"/>
    <n v="43240"/>
    <n v="11.667721856844301"/>
    <n v="472.52638924062302"/>
    <n v="1"/>
    <n v="290914.0650348952"/>
  </r>
  <r>
    <s v="STND-61252"/>
    <s v="Village of Bartlett"/>
    <s v="Village of Bartlett - 1150 Bittersweet Dr - Bartlett"/>
    <s v="New Indoor LED Fixtures"/>
    <s v="Indoor Lighting"/>
    <s v="Miscellaneous"/>
    <n v="0"/>
    <n v="7358.8540000000003"/>
    <n v="1.576022"/>
    <x v="0"/>
    <x v="1"/>
    <n v="14.797277300976599"/>
    <s v="Qty / 1,000"/>
    <m/>
    <s v="Public-Lighting"/>
    <s v="lighting"/>
    <n v="3"/>
    <n v="1"/>
    <s v="Lighting"/>
    <n v="0.99829244462109001"/>
    <n v="0.987374621353864"/>
    <n v="7346.2883492696901"/>
    <n v="1.5561241254953599"/>
    <n v="0.71"/>
    <n v="5215.8647279814804"/>
    <n v="1.10484812910171"/>
    <n v="3379"/>
    <n v="1.0900000000000001"/>
    <n v="1.36"/>
    <n v="2.1999999999999999E-2"/>
    <n v="0.57999999999999996"/>
    <n v="20.7161882213673"/>
    <d v="1900-01-13T19:08:05"/>
    <n v="43254"/>
    <n v="1.97277399276795"/>
    <n v="148.273709801774"/>
    <n v="0"/>
    <n v="77180.596744324852"/>
  </r>
  <r>
    <s v="STND-61253"/>
    <s v="J.C. Penney Corporation, Inc."/>
    <s v="JC Penney Corporation Inc - 3 Orland Square Dr - Orland Park"/>
    <s v="New Indoor LED Fixtures"/>
    <s v="Indoor Lighting"/>
    <s v="Retail (mall/dept. store)"/>
    <n v="0"/>
    <n v="68851.009999999995"/>
    <n v="13.965778999999999"/>
    <x v="0"/>
    <x v="0"/>
    <n v="9.1274187659729797"/>
    <s v="Qty / 1,000"/>
    <m/>
    <s v="Private-Lighting"/>
    <s v="lighting"/>
    <n v="1"/>
    <n v="1"/>
    <s v="Lighting"/>
    <n v="0.99989942556735301"/>
    <n v="1.019640158801"/>
    <n v="68844.0853487321"/>
    <n v="14.240069117339701"/>
    <n v="0.71"/>
    <n v="48879.300597599802"/>
    <n v="10.1104490733112"/>
    <n v="5478"/>
    <n v="1.1200000000000001"/>
    <n v="1.31"/>
    <n v="2.1999999999999999E-2"/>
    <n v="0.95"/>
    <n v="12.7783862723622"/>
    <d v="1900-01-08T03:03:29"/>
    <n v="43373"/>
    <n v="11.4424018620649"/>
    <n v="1352.29453363581"/>
    <n v="0"/>
    <n v="446141.84554216673"/>
  </r>
  <r>
    <s v="STND-61253"/>
    <s v="J.C. Penney Corporation, Inc."/>
    <s v="JC Penney Corporation Inc - 3 Orland Square Dr - Orland Park"/>
    <s v="New Indoor LED Fixtures"/>
    <s v="Indoor Lighting"/>
    <s v="Retail (mall/dept. store)"/>
    <n v="0"/>
    <n v="4662.8739999999998"/>
    <n v="0.94581999999999999"/>
    <x v="0"/>
    <x v="0"/>
    <n v="9.1274187659729797"/>
    <s v="Qty / 1,000"/>
    <m/>
    <s v="Private-Lighting"/>
    <s v="lighting"/>
    <n v="1"/>
    <n v="1"/>
    <s v="Lighting"/>
    <n v="0.99989942556735301"/>
    <n v="1.019640158801"/>
    <n v="4662.4050340929398"/>
    <n v="0.96439605499716596"/>
    <n v="0.71"/>
    <n v="3310.30757420599"/>
    <n v="0.68472119904798801"/>
    <n v="5478"/>
    <n v="1.1200000000000001"/>
    <n v="1.31"/>
    <n v="2.1999999999999999E-2"/>
    <n v="0.95"/>
    <n v="12.7783862723622"/>
    <d v="1900-01-08T03:03:29"/>
    <n v="43373"/>
    <n v="0.774926520688763"/>
    <n v="91.582956026825698"/>
    <n v="0"/>
    <n v="30214.563473950246"/>
  </r>
  <r>
    <s v="STND-61253"/>
    <s v="J.C. Penney Corporation, Inc."/>
    <s v="JC Penney Corporation Inc - 3 Orland Square Dr - Orland Park"/>
    <s v="New Indoor LED Fixtures"/>
    <s v="Indoor Lighting"/>
    <s v="Retail (mall/dept. store)"/>
    <n v="0"/>
    <n v="543580.625"/>
    <n v="110.260211"/>
    <x v="0"/>
    <x v="0"/>
    <n v="9.1274187659729797"/>
    <s v="Qty / 1,000"/>
    <m/>
    <s v="Private-Lighting"/>
    <s v="lighting"/>
    <n v="1"/>
    <n v="1"/>
    <s v="Lighting"/>
    <n v="0.99989942556735301"/>
    <n v="1.019640158801"/>
    <n v="543525.95468704298"/>
    <n v="112.425739053472"/>
    <n v="0.71"/>
    <n v="385903.42782779998"/>
    <n v="79.822274727965294"/>
    <n v="5478"/>
    <n v="1.1200000000000001"/>
    <n v="1.31"/>
    <n v="2.1999999999999999E-2"/>
    <n v="0.95"/>
    <n v="12.7783862723622"/>
    <d v="1900-01-08T03:03:29"/>
    <n v="43373"/>
    <n v="90.338078789451401"/>
    <n v="10676.4026813526"/>
    <n v="0"/>
    <n v="3522302.1890087612"/>
  </r>
  <r>
    <s v="STND-61255"/>
    <s v="B &amp; B Pullman Properties LP"/>
    <s v="B and B Pullman Properties LP - 700 E 107th St - Chicago"/>
    <s v="Compressed Air - Air Compressor(s) with Integrated VSD &lt;= 150 HP"/>
    <s v="Compressed Air"/>
    <s v="Manufacturing"/>
    <n v="0"/>
    <n v="181575"/>
    <n v="29.125"/>
    <x v="4"/>
    <x v="0"/>
    <n v="10"/>
    <s v="ΔkWpeak / CF"/>
    <n v="0.95"/>
    <s v="Private-Non-Lighting"/>
    <s v="non_lighting"/>
    <n v="2"/>
    <n v="1"/>
    <s v="Non-Lighting"/>
    <n v="0.76002432528749297"/>
    <n v="0.465462131779591"/>
    <n v="138001.41686407701"/>
    <n v="13.5565845880806"/>
    <n v="0.7"/>
    <n v="96600.991804853606"/>
    <n v="9.4896092116564095"/>
    <n v="4618"/>
    <n v="1.02"/>
    <n v="1.04"/>
    <n v="1.2E-2"/>
    <n v="0.81"/>
    <n v="15.158077089649201"/>
    <d v="1900-01-09T19:51:10"/>
    <n v="43306"/>
    <n v="14.2700890400848"/>
    <n v="0"/>
    <n v="0"/>
    <n v="966009.91804853606"/>
  </r>
  <r>
    <s v="STND-61260"/>
    <s v="Valley View Public Schools - CUSD 365U"/>
    <s v="Valley View School Dist 365U - 179 Commonwealth Dr - Bolingbrook"/>
    <s v="Outdoor &amp; Garage - LED Fixtures"/>
    <s v="Outdoor &amp; Garage Lighting"/>
    <s v="Exterior"/>
    <n v="0"/>
    <n v="3750.7950000000001"/>
    <n v="0"/>
    <x v="0"/>
    <x v="1"/>
    <n v="10.1978380583316"/>
    <s v="Qty / 1,000"/>
    <m/>
    <s v="Public-Lighting"/>
    <s v="lighting"/>
    <n v="3"/>
    <n v="1"/>
    <s v="Lighting"/>
    <n v="0.99829244462109001"/>
    <n v="0.987374621353864"/>
    <n v="3744.3903098225601"/>
    <n v="0"/>
    <n v="0.71"/>
    <n v="2658.5171199740198"/>
    <n v="0"/>
    <n v="4903"/>
    <n v="1"/>
    <n v="1"/>
    <n v="0"/>
    <n v="0"/>
    <n v="14.276973281664301"/>
    <d v="1900-01-09T04:44:53"/>
    <n v="43411"/>
    <n v="0"/>
    <n v="0"/>
    <n v="0"/>
    <n v="27111.127064797176"/>
  </r>
  <r>
    <s v="STND-61260"/>
    <s v="Valley View Public Schools - CUSD 365U"/>
    <s v="Valley View School Dist 365U - 179 Commonwealth Dr - Bolingbrook"/>
    <s v="Outdoor &amp; Garage - LED Fixtures"/>
    <s v="Outdoor &amp; Garage Lighting"/>
    <s v="Exterior"/>
    <n v="0"/>
    <n v="2525.0450000000001"/>
    <n v="0"/>
    <x v="0"/>
    <x v="1"/>
    <n v="10.1978380583316"/>
    <s v="Qty / 1,000"/>
    <m/>
    <s v="Public-Lighting"/>
    <s v="lighting"/>
    <n v="3"/>
    <n v="1"/>
    <s v="Lighting"/>
    <n v="0.99829244462109001"/>
    <n v="0.987374621353864"/>
    <n v="2520.7333458282601"/>
    <n v="0"/>
    <n v="0.71"/>
    <n v="1789.7206755380701"/>
    <n v="0"/>
    <n v="4903"/>
    <n v="1"/>
    <n v="1"/>
    <n v="0"/>
    <n v="0"/>
    <n v="14.276973281664301"/>
    <d v="1900-01-09T04:44:53"/>
    <n v="43411"/>
    <n v="0"/>
    <n v="0"/>
    <n v="0"/>
    <n v="18251.281618785073"/>
  </r>
  <r>
    <s v="STND-61260"/>
    <s v="Valley View Public Schools - CUSD 365U"/>
    <s v="Valley View School Dist 365U - 179 Commonwealth Dr - Bolingbrook"/>
    <s v="Outdoor &amp; Garage - LED Fixtures"/>
    <s v="Outdoor &amp; Garage Lighting"/>
    <s v="Exterior"/>
    <n v="0"/>
    <n v="9193.125"/>
    <n v="0"/>
    <x v="0"/>
    <x v="1"/>
    <n v="10.1978380583316"/>
    <s v="Qty / 1,000"/>
    <m/>
    <s v="Public-Lighting"/>
    <s v="lighting"/>
    <n v="3"/>
    <n v="1"/>
    <s v="Lighting"/>
    <n v="0.99829244462109001"/>
    <n v="0.987374621353864"/>
    <n v="9177.4272299572604"/>
    <n v="0"/>
    <n v="0.71"/>
    <n v="6515.9733332696596"/>
    <n v="0"/>
    <n v="4903"/>
    <n v="1"/>
    <n v="1"/>
    <n v="0"/>
    <n v="0"/>
    <n v="14.276973281664301"/>
    <d v="1900-01-09T04:44:53"/>
    <n v="43411"/>
    <n v="0"/>
    <n v="0"/>
    <n v="0"/>
    <n v="66448.840845091152"/>
  </r>
  <r>
    <s v="STND-61260"/>
    <s v="Valley View Public Schools - CUSD 365U"/>
    <s v="Valley View School Dist 365U - 179 Commonwealth Dr - Bolingbrook"/>
    <s v="Outdoor &amp; Garage - LED Fixtures"/>
    <s v="Outdoor &amp; Garage Lighting"/>
    <s v="Exterior"/>
    <n v="0"/>
    <n v="-676.61400000000003"/>
    <n v="0"/>
    <x v="0"/>
    <x v="1"/>
    <n v="10.1978380583316"/>
    <s v="Qty / 1,000"/>
    <m/>
    <s v="Public-Lighting"/>
    <s v="lighting"/>
    <n v="3"/>
    <n v="1"/>
    <s v="Lighting"/>
    <n v="0.99829244462109001"/>
    <n v="0.987374621353864"/>
    <n v="-675.45864412485503"/>
    <n v="0"/>
    <n v="0.71"/>
    <n v="-479.57563732864702"/>
    <n v="0"/>
    <n v="4903"/>
    <n v="1"/>
    <n v="1"/>
    <n v="0"/>
    <n v="0"/>
    <n v="14.276973281664301"/>
    <d v="1900-01-09T04:44:53"/>
    <n v="43411"/>
    <n v="0"/>
    <n v="0"/>
    <n v="0"/>
    <n v="-4890.6346861987095"/>
  </r>
  <r>
    <s v="STND-61260"/>
    <s v="Valley View Public Schools - CUSD 365U"/>
    <s v="Valley View School Dist 365U - 179 Commonwealth Dr - Bolingbrook"/>
    <s v="Outdoor &amp; Garage - LED Fixtures"/>
    <s v="Outdoor &amp; Garage Lighting"/>
    <s v="Exterior"/>
    <n v="0"/>
    <n v="-53.933"/>
    <n v="0"/>
    <x v="0"/>
    <x v="1"/>
    <n v="10.1978380583316"/>
    <s v="Qty / 1,000"/>
    <m/>
    <s v="Public-Lighting"/>
    <s v="lighting"/>
    <n v="3"/>
    <n v="1"/>
    <s v="Lighting"/>
    <n v="0.99829244462109001"/>
    <n v="0.987374621353864"/>
    <n v="-53.840906415749302"/>
    <n v="0"/>
    <n v="0.71"/>
    <n v="-38.227043555182"/>
    <n v="0"/>
    <n v="4903"/>
    <n v="1"/>
    <n v="1"/>
    <n v="0"/>
    <n v="0"/>
    <n v="14.276973281664301"/>
    <d v="1900-01-09T04:44:53"/>
    <n v="43411"/>
    <n v="0"/>
    <n v="0"/>
    <n v="0"/>
    <n v="-389.8331996245347"/>
  </r>
  <r>
    <s v="STND-61260"/>
    <s v="Valley View Public Schools - CUSD 365U"/>
    <s v="Valley View School Dist 365U - 179 Commonwealth Dr - Bolingbrook"/>
    <s v="Outdoor &amp; Garage - LED Fixtures"/>
    <s v="Outdoor &amp; Garage Lighting"/>
    <s v="Exterior"/>
    <n v="0"/>
    <n v="-676.61400000000003"/>
    <n v="0"/>
    <x v="0"/>
    <x v="1"/>
    <n v="10.1978380583316"/>
    <s v="Qty / 1,000"/>
    <m/>
    <s v="Public-Lighting"/>
    <s v="lighting"/>
    <n v="3"/>
    <n v="1"/>
    <s v="Lighting"/>
    <n v="0.99829244462109001"/>
    <n v="0.987374621353864"/>
    <n v="-675.45864412485503"/>
    <n v="0"/>
    <n v="0.71"/>
    <n v="-479.57563732864702"/>
    <n v="0"/>
    <n v="4903"/>
    <n v="1"/>
    <n v="1"/>
    <n v="0"/>
    <n v="0"/>
    <n v="14.276973281664301"/>
    <d v="1900-01-09T04:44:53"/>
    <n v="43411"/>
    <n v="0"/>
    <n v="0"/>
    <n v="0"/>
    <n v="-4890.6346861987095"/>
  </r>
  <r>
    <s v="STND-61260"/>
    <s v="Valley View Public Schools - CUSD 365U"/>
    <s v="Valley View School Dist 365U - 179 Commonwealth Dr - Bolingbrook"/>
    <s v="Photocells"/>
    <s v="Outdoor &amp; Garage Lighting"/>
    <s v="K-12 School"/>
    <n v="0"/>
    <n v="78.400000000000006"/>
    <n v="0"/>
    <x v="0"/>
    <x v="1"/>
    <n v="8"/>
    <s v="Qty / 1,000"/>
    <m/>
    <s v="Public-Lighting"/>
    <s v="lighting"/>
    <n v="3"/>
    <n v="1"/>
    <s v="Lighting"/>
    <n v="0.99829244462109001"/>
    <n v="0.987374621353864"/>
    <n v="78.266127658293499"/>
    <n v="0"/>
    <n v="0.71"/>
    <n v="55.568950637388397"/>
    <n v="0"/>
    <n v="2979"/>
    <n v="1.17333333333333"/>
    <n v="1.323"/>
    <n v="2.1333333333333301E-2"/>
    <n v="0.72"/>
    <n v="23.497818059751602"/>
    <d v="1900-01-15T18:49:11"/>
    <n v="43411"/>
    <n v="0"/>
    <n v="1.42302050287806"/>
    <n v="0"/>
    <n v="444.55160509910718"/>
  </r>
  <r>
    <s v="STND-61260"/>
    <s v="Valley View Public Schools - CUSD 365U"/>
    <s v="Valley View School Dist 365U - 179 Commonwealth Dr - Bolingbrook"/>
    <s v="Photocells"/>
    <s v="Outdoor &amp; Garage Lighting"/>
    <s v="K-12 School"/>
    <n v="0"/>
    <n v="414.4"/>
    <n v="0"/>
    <x v="0"/>
    <x v="1"/>
    <n v="8"/>
    <s v="Qty / 1,000"/>
    <m/>
    <s v="Public-Lighting"/>
    <s v="lighting"/>
    <n v="3"/>
    <n v="1"/>
    <s v="Lighting"/>
    <n v="0.99829244462109001"/>
    <n v="0.987374621353864"/>
    <n v="413.69238905098001"/>
    <n v="0"/>
    <n v="0.71"/>
    <n v="293.72159622619603"/>
    <n v="0"/>
    <n v="2979"/>
    <n v="1.17333333333333"/>
    <n v="1.323"/>
    <n v="2.1333333333333301E-2"/>
    <n v="0.72"/>
    <n v="23.497818059751602"/>
    <d v="1900-01-15T18:49:11"/>
    <n v="43411"/>
    <n v="0"/>
    <n v="7.5216798009269104"/>
    <n v="0"/>
    <n v="2349.7727698095682"/>
  </r>
  <r>
    <s v="STND-61260"/>
    <s v="Valley View Public Schools - CUSD 365U"/>
    <s v="Valley View School Dist 365U - 179 Commonwealth Dr - Bolingbrook"/>
    <s v="Photocells"/>
    <s v="Outdoor &amp; Garage Lighting"/>
    <s v="K-12 School"/>
    <n v="0"/>
    <n v="256.2"/>
    <n v="0"/>
    <x v="0"/>
    <x v="1"/>
    <n v="8"/>
    <s v="Qty / 1,000"/>
    <m/>
    <s v="Public-Lighting"/>
    <s v="lighting"/>
    <n v="3"/>
    <n v="1"/>
    <s v="Lighting"/>
    <n v="0.99829244462109001"/>
    <n v="0.987374621353864"/>
    <n v="255.76252431192299"/>
    <n v="0"/>
    <n v="0.71"/>
    <n v="181.59139226146601"/>
    <n v="0"/>
    <n v="2979"/>
    <n v="1.17333333333333"/>
    <n v="1.323"/>
    <n v="2.1333333333333301E-2"/>
    <n v="0.72"/>
    <n v="23.497818059751602"/>
    <d v="1900-01-15T18:49:11"/>
    <n v="43411"/>
    <n v="0"/>
    <n v="4.6502277147622397"/>
    <n v="0"/>
    <n v="1452.7311380917281"/>
  </r>
  <r>
    <s v="STND-61260"/>
    <s v="Valley View Public Schools - CUSD 365U"/>
    <s v="Valley View School Dist 365U - 179 Commonwealth Dr - Bolingbrook"/>
    <s v="Photocells"/>
    <s v="Outdoor &amp; Garage Lighting"/>
    <s v="K-12 School"/>
    <n v="0"/>
    <n v="77.28"/>
    <n v="0"/>
    <x v="0"/>
    <x v="1"/>
    <n v="8"/>
    <s v="Qty / 1,000"/>
    <m/>
    <s v="Public-Lighting"/>
    <s v="lighting"/>
    <n v="3"/>
    <n v="1"/>
    <s v="Lighting"/>
    <n v="0.99829244462109001"/>
    <n v="0.987374621353864"/>
    <n v="77.148040120317901"/>
    <n v="0"/>
    <n v="0.71"/>
    <n v="54.775108485425697"/>
    <n v="0"/>
    <n v="2979"/>
    <n v="1.17333333333333"/>
    <n v="1.323"/>
    <n v="2.1333333333333301E-2"/>
    <n v="0.72"/>
    <n v="23.497818059751602"/>
    <d v="1900-01-15T18:49:11"/>
    <n v="43411"/>
    <n v="0"/>
    <n v="1.40269163855123"/>
    <n v="0"/>
    <n v="438.20086788340558"/>
  </r>
  <r>
    <s v="STND-61260"/>
    <s v="Valley View Public Schools - CUSD 365U"/>
    <s v="Valley View School Dist 365U - 179 Commonwealth Dr - Bolingbrook"/>
    <s v="Photocells"/>
    <s v="Outdoor &amp; Garage Lighting"/>
    <s v="K-12 School"/>
    <n v="0"/>
    <n v="3.08"/>
    <n v="0"/>
    <x v="0"/>
    <x v="1"/>
    <n v="8"/>
    <s v="Qty / 1,000"/>
    <m/>
    <s v="Public-Lighting"/>
    <s v="lighting"/>
    <n v="3"/>
    <n v="1"/>
    <s v="Lighting"/>
    <n v="0.99829244462109001"/>
    <n v="0.987374621353864"/>
    <n v="3.0747407294329601"/>
    <n v="0"/>
    <n v="0.71"/>
    <n v="2.1830659178973999"/>
    <n v="0"/>
    <n v="2979"/>
    <n v="1.17333333333333"/>
    <n v="1.323"/>
    <n v="2.1333333333333301E-2"/>
    <n v="0.72"/>
    <n v="23.497818059751602"/>
    <d v="1900-01-15T18:49:11"/>
    <n v="43411"/>
    <n v="0"/>
    <n v="5.5904376898781097E-2"/>
    <n v="0"/>
    <n v="17.464527343179199"/>
  </r>
  <r>
    <s v="STND-61261"/>
    <s v="Midwest Converting Inc."/>
    <s v="Midwest Converting Inc - 6634 W 68th St - Bedford Park"/>
    <s v="New Indoor LED Fixtures"/>
    <s v="Indoor Lighting"/>
    <s v="Warehouse"/>
    <n v="0"/>
    <n v="3742.788"/>
    <n v="0.59233400000000003"/>
    <x v="0"/>
    <x v="0"/>
    <n v="9.5383441434566993"/>
    <s v="Qty / 1,000"/>
    <m/>
    <s v="Private-Lighting"/>
    <s v="lighting"/>
    <n v="3"/>
    <n v="1"/>
    <s v="Lighting"/>
    <n v="0.91633259480590001"/>
    <n v="1.30467645558681"/>
    <n v="3429.6386398483801"/>
    <n v="0.77280422364355505"/>
    <n v="0.71"/>
    <n v="2435.04343429235"/>
    <n v="0.54869099878692396"/>
    <n v="5242"/>
    <n v="1"/>
    <n v="1.22"/>
    <n v="1.0999999999999999E-2"/>
    <n v="0.68"/>
    <n v="13.3536818008394"/>
    <d v="1900-01-08T12:55:13"/>
    <n v="43313"/>
    <n v="0.93153836022607905"/>
    <n v="37.726025038332203"/>
    <n v="0"/>
    <n v="23226.282280545125"/>
  </r>
  <r>
    <s v="STND-61261"/>
    <s v="Midwest Converting Inc."/>
    <s v="Midwest Converting Inc - 6634 W 68th St - Bedford Park"/>
    <s v="New Indoor LED Fixtures"/>
    <s v="Indoor Lighting"/>
    <s v="Warehouse"/>
    <n v="0"/>
    <n v="1593.568"/>
    <n v="0.25219799999999998"/>
    <x v="0"/>
    <x v="0"/>
    <n v="9.5383441434566993"/>
    <s v="Qty / 1,000"/>
    <m/>
    <s v="Private-Lighting"/>
    <s v="lighting"/>
    <n v="3"/>
    <n v="1"/>
    <s v="Lighting"/>
    <n v="0.91633259480590001"/>
    <n v="1.30467645558681"/>
    <n v="1460.2383004396499"/>
    <n v="0.329036792746081"/>
    <n v="0.71"/>
    <n v="1036.76919331215"/>
    <n v="0.233616122849718"/>
    <n v="5242"/>
    <n v="1"/>
    <n v="1.22"/>
    <n v="1.0999999999999999E-2"/>
    <n v="0.68"/>
    <n v="13.3536818008394"/>
    <d v="1900-01-08T12:55:13"/>
    <n v="43313"/>
    <n v="0.396621013435489"/>
    <n v="16.0626213048361"/>
    <n v="0"/>
    <n v="9889.0613631452725"/>
  </r>
  <r>
    <s v="STND-61261"/>
    <s v="Midwest Converting Inc."/>
    <s v="Midwest Converting Inc - 6634 W 68th St - Bedford Park"/>
    <s v="Occupancy Sensors Plus Daylighting Controls"/>
    <s v="Indoor Lighting"/>
    <s v="Warehouse"/>
    <n v="0"/>
    <n v="2162.79"/>
    <n v="0.29846600000000001"/>
    <x v="0"/>
    <x v="0"/>
    <n v="8"/>
    <s v="Qty / 1,000"/>
    <m/>
    <s v="Private-Lighting"/>
    <s v="lighting"/>
    <n v="3"/>
    <n v="1"/>
    <s v="Lighting"/>
    <n v="0.91633259480590001"/>
    <n v="1.30467645558681"/>
    <n v="1981.8349727202501"/>
    <n v="0.38940156299317202"/>
    <n v="0.71"/>
    <n v="1407.1028306313799"/>
    <n v="0.27647510972515199"/>
    <n v="5242"/>
    <n v="1"/>
    <n v="1.22"/>
    <n v="1.0999999999999999E-2"/>
    <n v="0.68"/>
    <n v="13.3536818008394"/>
    <d v="1900-01-08T12:55:13"/>
    <n v="43313"/>
    <n v="0.46938471913352398"/>
    <n v="21.800184699922799"/>
    <n v="0"/>
    <n v="11256.822645051039"/>
  </r>
  <r>
    <s v="STND-61262"/>
    <s v="Immanuel Evangelical Lutheran Congregation, Inc."/>
    <s v="Immanuel Evangelical Lutheran Congregation Inc - 300 Pathway Ct - Crystal Lake"/>
    <s v="Outdoor &amp; Garage - LED Fixtures"/>
    <s v="Outdoor &amp; Garage Lighting"/>
    <s v="Exterior"/>
    <n v="0"/>
    <n v="43514.125"/>
    <n v="0"/>
    <x v="0"/>
    <x v="0"/>
    <n v="10.1978380583316"/>
    <s v="Qty / 1,000"/>
    <m/>
    <s v="Private-Lighting"/>
    <s v="lighting"/>
    <n v="3"/>
    <n v="1"/>
    <s v="Lighting"/>
    <n v="0.91633259480590001"/>
    <n v="1.30467645558681"/>
    <n v="39873.411071958297"/>
    <n v="0"/>
    <n v="0.71"/>
    <n v="28310.1218610904"/>
    <n v="0"/>
    <n v="4903"/>
    <n v="1"/>
    <n v="1"/>
    <n v="0"/>
    <n v="0"/>
    <n v="14.276973281664301"/>
    <d v="1900-01-09T04:44:53"/>
    <n v="43380"/>
    <n v="0"/>
    <n v="0"/>
    <n v="0"/>
    <n v="288702.03815103311"/>
  </r>
  <r>
    <s v="STND-61263"/>
    <s v="The Gold Coast Condo Assn."/>
    <s v="The Gold Coast Condo Assn - 71 E Division - Chicago"/>
    <s v="New Indoor LED Fixtures"/>
    <s v="Indoor Lighting"/>
    <s v="Multi-family (common)"/>
    <n v="0"/>
    <n v="1595.3889999999999"/>
    <n v="0.19261400000000001"/>
    <x v="0"/>
    <x v="0"/>
    <n v="8.1459758879113693"/>
    <s v="Qty / 1,000"/>
    <m/>
    <s v="Private-Lighting"/>
    <s v="lighting"/>
    <n v="3"/>
    <n v="1"/>
    <s v="Lighting"/>
    <n v="0.91633259480590001"/>
    <n v="1.30467645558681"/>
    <n v="1461.9069420947901"/>
    <n v="0.25129895081639703"/>
    <n v="0.71"/>
    <n v="1037.9539288873"/>
    <n v="0.17842225507964199"/>
    <n v="6138"/>
    <n v="1.1399999999999999"/>
    <n v="1.32"/>
    <n v="2.5000000000000001E-2"/>
    <n v="0.64"/>
    <n v="11.4043662430759"/>
    <d v="1900-01-07T03:30:12"/>
    <n v="43283"/>
    <n v="0.29746561412925798"/>
    <n v="32.0593627652366"/>
    <n v="0"/>
    <n v="8455.1476774788171"/>
  </r>
  <r>
    <s v="STND-61263"/>
    <s v="The Gold Coast Condo Assn."/>
    <s v="The Gold Coast Condo Assn - 71 E Division - Chicago"/>
    <s v="New Indoor LED Fixtures"/>
    <s v="Indoor Lighting"/>
    <s v="Multi-family (common)"/>
    <n v="0"/>
    <n v="56762.26"/>
    <n v="6.8530179999999996"/>
    <x v="0"/>
    <x v="0"/>
    <n v="8.1459758879113693"/>
    <s v="Qty / 1,000"/>
    <m/>
    <s v="Private-Lighting"/>
    <s v="lighting"/>
    <n v="3"/>
    <n v="1"/>
    <s v="Lighting"/>
    <n v="0.91633259480590001"/>
    <n v="1.30467645558681"/>
    <n v="52013.108992847097"/>
    <n v="8.9409712343125793"/>
    <n v="0.71"/>
    <n v="36929.3073849215"/>
    <n v="6.3480895763619296"/>
    <n v="6138"/>
    <n v="1.1399999999999999"/>
    <n v="1.32"/>
    <n v="2.5000000000000001E-2"/>
    <n v="0.64"/>
    <n v="11.4043662430759"/>
    <d v="1900-01-07T03:30:12"/>
    <n v="43283"/>
    <n v="10.583536025464699"/>
    <n v="1140.6383551063"/>
    <n v="0"/>
    <n v="300825.24751483783"/>
  </r>
  <r>
    <s v="STND-61265"/>
    <s v="Life Time"/>
    <s v="Life Time Fitness - 16333 S Lagrange Rd - Orland Park"/>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62"/>
    <n v="0.39121574115427199"/>
    <n v="0"/>
    <n v="0"/>
    <n v="94393.110308421397"/>
  </r>
  <r>
    <s v="STND-61265"/>
    <s v="Life Time"/>
    <s v="Life Time Fitness - 16333 S Lagrange Rd - Orland Park"/>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62"/>
    <n v="0.78243148230854498"/>
    <n v="0"/>
    <n v="0"/>
    <n v="188786.22061684297"/>
  </r>
  <r>
    <s v="STND-61265"/>
    <s v="Life Time"/>
    <s v="Life Time Fitness - 16333 S Lagrange Rd - Orland Park"/>
    <s v="VSD on Pool Pump"/>
    <s v="Variable Speed Drives"/>
    <s v="Miscellaneous (24/7)"/>
    <n v="0"/>
    <n v="36340"/>
    <n v="2.4"/>
    <x v="6"/>
    <x v="0"/>
    <n v="10"/>
    <s v="ΔkWpeak"/>
    <m/>
    <s v="Private-Non-Lighting"/>
    <s v="non_lighting"/>
    <n v="3"/>
    <n v="1"/>
    <s v="Non-Lighting"/>
    <n v="0.98952339343681495"/>
    <n v="0.43468415683807998"/>
    <n v="35959.280117493901"/>
    <n v="1.04324197641139"/>
    <n v="0.7"/>
    <n v="25171.4960822457"/>
    <n v="0.73026938348797499"/>
    <n v="7616"/>
    <n v="1.1100000000000001"/>
    <n v="1.29"/>
    <n v="2.1999999999999999E-2"/>
    <n v="0.76"/>
    <n v="9.1911764705882408"/>
    <d v="1900-01-05T13:33:47"/>
    <n v="43362"/>
    <n v="1.04324197641139"/>
    <n v="0"/>
    <n v="0"/>
    <n v="251714.96082245698"/>
  </r>
  <r>
    <s v="STND-61265"/>
    <s v="Life Time"/>
    <s v="Life Time Fitness - 16333 S Lagrange Rd - Orland Park"/>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2"/>
    <n v="0.26081049410284801"/>
    <n v="0"/>
    <n v="0"/>
    <n v="62928.740205614202"/>
  </r>
  <r>
    <s v="STND-61265"/>
    <s v="Life Time"/>
    <s v="Life Time Fitness - 16333 S Lagrange Rd - Orland Park"/>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62"/>
    <n v="0.26081049410284801"/>
    <n v="0"/>
    <n v="0"/>
    <n v="62928.740205614202"/>
  </r>
  <r>
    <s v="STND-61266"/>
    <s v="PM Mold Company,  Inc."/>
    <s v="PM Mold Co Inc - 736 Estes Ave - Schaumburg"/>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281"/>
    <n v="6.3967205395751199"/>
    <n v="0"/>
    <n v="0"/>
    <n v="603700.30614865304"/>
  </r>
  <r>
    <s v="STND-61267"/>
    <s v="Life Time"/>
    <s v="Life Time Fitness - 451 Rolls Dr - Algonquin"/>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7"/>
    <s v="Life Time"/>
    <s v="Life Time Fitness - 451 Rolls Dr - Algonquin"/>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58"/>
    <n v="0.78243148230854498"/>
    <n v="0"/>
    <n v="0"/>
    <n v="188786.22061684297"/>
  </r>
  <r>
    <s v="STND-61267"/>
    <s v="Life Time"/>
    <s v="Life Time Fitness - 451 Rolls Dr - Algonquin"/>
    <s v="VSD on Pool Pump"/>
    <s v="Variable Speed Drives"/>
    <s v="Miscellaneous (24/7)"/>
    <n v="0"/>
    <n v="36340"/>
    <n v="2.4"/>
    <x v="6"/>
    <x v="0"/>
    <n v="10"/>
    <s v="ΔkWpeak"/>
    <m/>
    <s v="Private-Non-Lighting"/>
    <s v="non_lighting"/>
    <n v="3"/>
    <n v="1"/>
    <s v="Non-Lighting"/>
    <n v="0.98952339343681495"/>
    <n v="0.43468415683807998"/>
    <n v="35959.280117493901"/>
    <n v="1.04324197641139"/>
    <n v="0.7"/>
    <n v="25171.4960822457"/>
    <n v="0.73026938348797499"/>
    <n v="7616"/>
    <n v="1.1100000000000001"/>
    <n v="1.29"/>
    <n v="2.1999999999999999E-2"/>
    <n v="0.76"/>
    <n v="9.1911764705882408"/>
    <d v="1900-01-05T13:33:47"/>
    <n v="43358"/>
    <n v="1.04324197641139"/>
    <n v="0"/>
    <n v="0"/>
    <n v="251714.96082245698"/>
  </r>
  <r>
    <s v="STND-61267"/>
    <s v="Life Time"/>
    <s v="Life Time Fitness - 451 Rolls Dr - Algonquin"/>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7"/>
    <s v="Life Time"/>
    <s v="Life Time Fitness - 451 Rolls Dr - Algonquin"/>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8"/>
    <s v="Life Time"/>
    <s v="Life Time Fitness - 28141 Diehl Rd - Warrenville"/>
    <s v="VSD on Pool Pump"/>
    <s v="Variable Speed Drives"/>
    <s v="Miscellaneous (24/7)"/>
    <n v="0"/>
    <n v="13627.5"/>
    <n v="0.9"/>
    <x v="6"/>
    <x v="0"/>
    <n v="10"/>
    <s v="ΔkWpeak"/>
    <m/>
    <s v="Private-Non-Lighting"/>
    <s v="non_lighting"/>
    <n v="3"/>
    <n v="1"/>
    <s v="Non-Lighting"/>
    <n v="0.98952339343681495"/>
    <n v="0.43468415683807998"/>
    <n v="13484.730044060199"/>
    <n v="0.39121574115427199"/>
    <n v="0.7"/>
    <n v="9439.3110308421401"/>
    <n v="0.27385101880799101"/>
    <n v="7616"/>
    <n v="1.1100000000000001"/>
    <n v="1.29"/>
    <n v="2.1999999999999999E-2"/>
    <n v="0.76"/>
    <n v="9.1911764705882408"/>
    <d v="1900-01-05T13:33:47"/>
    <n v="43358"/>
    <n v="0.39121574115427199"/>
    <n v="0"/>
    <n v="0"/>
    <n v="94393.110308421397"/>
  </r>
  <r>
    <s v="STND-61268"/>
    <s v="Life Time"/>
    <s v="Life Time Fitness - 28141 Diehl Rd - Warrenville"/>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58"/>
    <n v="0.78243148230854498"/>
    <n v="0"/>
    <n v="0"/>
    <n v="188786.22061684297"/>
  </r>
  <r>
    <s v="STND-61268"/>
    <s v="Life Time"/>
    <s v="Life Time Fitness - 28141 Diehl Rd - Warrenville"/>
    <s v="VSD on Pool Pump"/>
    <s v="Variable Speed Drives"/>
    <s v="Miscellaneous (24/7)"/>
    <n v="0"/>
    <n v="27255"/>
    <n v="1.8"/>
    <x v="6"/>
    <x v="0"/>
    <n v="10"/>
    <s v="ΔkWpeak"/>
    <m/>
    <s v="Private-Non-Lighting"/>
    <s v="non_lighting"/>
    <n v="3"/>
    <n v="1"/>
    <s v="Non-Lighting"/>
    <n v="0.98952339343681495"/>
    <n v="0.43468415683807998"/>
    <n v="26969.460088120399"/>
    <n v="0.78243148230854498"/>
    <n v="0.7"/>
    <n v="18878.622061684298"/>
    <n v="0.54770203761598102"/>
    <n v="7616"/>
    <n v="1.1100000000000001"/>
    <n v="1.29"/>
    <n v="2.1999999999999999E-2"/>
    <n v="0.76"/>
    <n v="9.1911764705882408"/>
    <d v="1900-01-05T13:33:47"/>
    <n v="43358"/>
    <n v="0.78243148230854498"/>
    <n v="0"/>
    <n v="0"/>
    <n v="188786.22061684297"/>
  </r>
  <r>
    <s v="STND-61268"/>
    <s v="Life Time"/>
    <s v="Life Time Fitness - 28141 Diehl Rd - Warrenvill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8"/>
    <s v="Life Time"/>
    <s v="Life Time Fitness - 28141 Diehl Rd - Warrenville"/>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358"/>
    <n v="0.26081049410284801"/>
    <n v="0"/>
    <n v="0"/>
    <n v="62928.740205614202"/>
  </r>
  <r>
    <s v="STND-61269"/>
    <s v="Forest Ridge School District - Lee R. Foster Elementary School"/>
    <s v="Forest Ridge School District 142 - Foster School - 5931 School St - Oak Forest"/>
    <s v="Building Energy Management System"/>
    <s v="Energy Management System"/>
    <s v="K-12 School"/>
    <n v="34431.99"/>
    <n v="85777.94"/>
    <n v="0"/>
    <x v="1"/>
    <x v="1"/>
    <n v="15"/>
    <s v="NA"/>
    <m/>
    <s v="EMS"/>
    <s v="ems"/>
    <n v="3"/>
    <n v="1"/>
    <s v="EMS"/>
    <n v="0.91036333343406195"/>
    <n v="0"/>
    <n v="78089.091393506998"/>
    <n v="0"/>
    <n v="0.7"/>
    <n v="54662.3639754549"/>
    <n v="0"/>
    <n v="2979"/>
    <n v="1.17333333333333"/>
    <n v="1.323"/>
    <n v="2.1333333333333301E-2"/>
    <n v="0.72"/>
    <n v="23.497818059751602"/>
    <d v="1900-01-15T18:49:11"/>
    <n v="43373"/>
    <n v="0"/>
    <n v="0"/>
    <n v="0"/>
    <n v="819935.45963182347"/>
  </r>
  <r>
    <s v="STND-61270"/>
    <s v="Forest Ridge School District - Ridge Early Childhood"/>
    <s v="Forest Ridge School District 142 - Ridge Early Childhood - 5151 W 149th St - Oak Forest"/>
    <s v="Building Energy Management System"/>
    <s v="Energy Management System"/>
    <s v="K-12 School"/>
    <n v="20538.240000000002"/>
    <n v="51165.440000000002"/>
    <n v="0"/>
    <x v="1"/>
    <x v="1"/>
    <n v="15"/>
    <s v="NA"/>
    <m/>
    <s v="EMS"/>
    <s v="ems"/>
    <n v="3"/>
    <n v="1"/>
    <s v="EMS"/>
    <n v="0.91036333343406195"/>
    <n v="0"/>
    <n v="46579.140515020503"/>
    <n v="0"/>
    <n v="0.7"/>
    <n v="32605.398360514399"/>
    <n v="0"/>
    <n v="2979"/>
    <n v="1.17333333333333"/>
    <n v="1.323"/>
    <n v="2.1333333333333301E-2"/>
    <n v="0.72"/>
    <n v="23.497818059751602"/>
    <d v="1900-01-15T18:49:11"/>
    <n v="43357"/>
    <n v="0"/>
    <n v="0"/>
    <n v="0"/>
    <n v="489080.975407716"/>
  </r>
  <r>
    <s v="STND-61271"/>
    <s v="Forest Ridge School District - Kerkstra Elementary School"/>
    <s v="Forest Ridge School District 142 - G Kerkstra Elementary School - 14950 S Laramie Ave - Oak Forest"/>
    <s v="Building Energy Management System"/>
    <s v="Energy Management System"/>
    <s v="K-12 School"/>
    <n v="37311.629999999997"/>
    <n v="92951.78"/>
    <n v="0"/>
    <x v="1"/>
    <x v="1"/>
    <n v="15"/>
    <s v="NA"/>
    <m/>
    <s v="EMS"/>
    <s v="ems"/>
    <n v="3"/>
    <n v="1"/>
    <s v="EMS"/>
    <n v="0.91036333343406195"/>
    <n v="0"/>
    <n v="84619.892289429597"/>
    <n v="0"/>
    <n v="0.7"/>
    <n v="59233.924602600702"/>
    <n v="0"/>
    <n v="2979"/>
    <n v="1.17333333333333"/>
    <n v="1.323"/>
    <n v="2.1333333333333301E-2"/>
    <n v="0.72"/>
    <n v="23.497818059751602"/>
    <d v="1900-01-15T18:49:11"/>
    <n v="43373"/>
    <n v="0"/>
    <n v="0"/>
    <n v="0"/>
    <n v="888508.86903901049"/>
  </r>
  <r>
    <s v="STND-61272"/>
    <s v="The Cary Company"/>
    <s v="The Cary Company - 1195 W Fullerton Ave - Addison"/>
    <s v="New Indoor LED Fixtures"/>
    <s v="Indoor Lighting"/>
    <s v="Warehouse"/>
    <n v="0"/>
    <n v="21796.236000000001"/>
    <n v="3.4494769999999999"/>
    <x v="0"/>
    <x v="0"/>
    <n v="9.5383441434566993"/>
    <s v="Qty / 1,000"/>
    <m/>
    <s v="Private-Lighting"/>
    <s v="lighting"/>
    <n v="3"/>
    <n v="1"/>
    <s v="Lighting"/>
    <n v="0.91633259480590001"/>
    <n v="1.30467645558681"/>
    <n v="19972.6014908818"/>
    <n v="4.50045142598821"/>
    <n v="0.71"/>
    <n v="14180.547058526099"/>
    <n v="3.1953205124516302"/>
    <n v="5242"/>
    <n v="1"/>
    <n v="1.22"/>
    <n v="1.0999999999999999E-2"/>
    <n v="0.68"/>
    <n v="13.3536818008394"/>
    <d v="1900-01-08T12:55:13"/>
    <n v="43350"/>
    <n v="5.42484501686139"/>
    <n v="219.69861639969901"/>
    <n v="0"/>
    <n v="135258.93798670455"/>
  </r>
  <r>
    <s v="STND-61272"/>
    <s v="The Cary Company"/>
    <s v="The Cary Company - 1195 W Fullerton Ave - Addison"/>
    <s v="New Indoor LED Fixtures"/>
    <s v="Indoor Lighting"/>
    <s v="Warehouse"/>
    <n v="0"/>
    <n v="20585.333999999999"/>
    <n v="3.2578390000000002"/>
    <x v="0"/>
    <x v="0"/>
    <n v="9.5383441434566993"/>
    <s v="Qty / 1,000"/>
    <m/>
    <s v="Private-Lighting"/>
    <s v="lighting"/>
    <n v="3"/>
    <n v="1"/>
    <s v="Lighting"/>
    <n v="0.91633259480590001"/>
    <n v="1.30467645558681"/>
    <n v="18863.012519166099"/>
    <n v="4.2504258393924701"/>
    <n v="0.71"/>
    <n v="13392.738888607901"/>
    <n v="3.0178023459686498"/>
    <n v="5242"/>
    <n v="1"/>
    <n v="1.22"/>
    <n v="1.0999999999999999E-2"/>
    <n v="0.68"/>
    <n v="13.3536818008394"/>
    <d v="1900-01-08T12:55:13"/>
    <n v="43350"/>
    <n v="5.1234641265579404"/>
    <n v="207.493137710827"/>
    <n v="0"/>
    <n v="127744.55254299796"/>
  </r>
  <r>
    <s v="STND-61272"/>
    <s v="The Cary Company"/>
    <s v="The Cary Company - 1195 W Fullerton Ave - Addison"/>
    <s v="Occupancy Sensors"/>
    <s v="Indoor Lighting"/>
    <s v="Warehouse"/>
    <n v="0"/>
    <n v="19154.268"/>
    <n v="9.8444850000000006"/>
    <x v="0"/>
    <x v="0"/>
    <n v="8"/>
    <s v="Qty / 1,000"/>
    <m/>
    <s v="Private-Lighting"/>
    <s v="lighting"/>
    <n v="3"/>
    <n v="1"/>
    <s v="Lighting"/>
    <n v="0.91633259480590001"/>
    <n v="1.30467645558681"/>
    <n v="17551.6800980476"/>
    <n v="12.8438677968775"/>
    <n v="0.71"/>
    <n v="12461.6928696138"/>
    <n v="9.1191461357830104"/>
    <n v="5242"/>
    <n v="1"/>
    <n v="1.22"/>
    <n v="1.0999999999999999E-2"/>
    <n v="0.68"/>
    <n v="13.3536818008394"/>
    <d v="1900-01-08T12:55:13"/>
    <n v="43350"/>
    <n v="19.8636990363091"/>
    <n v="193.068481078524"/>
    <n v="0"/>
    <n v="99693.542956910402"/>
  </r>
  <r>
    <s v="STND-61273"/>
    <s v="Forest Ridge School District  - Jack Hille Middle School"/>
    <s v="Forest Ridge School District 142 - Jack Hille Middle School - 5800 W 151st St - Oak Forest"/>
    <s v="Building Energy Management System"/>
    <s v="Energy Management System"/>
    <s v="K-12 School"/>
    <n v="51403.17"/>
    <n v="128057.02"/>
    <n v="0"/>
    <x v="1"/>
    <x v="1"/>
    <n v="15"/>
    <s v="NA"/>
    <m/>
    <s v="EMS"/>
    <s v="ems"/>
    <n v="3"/>
    <n v="1"/>
    <s v="EMS"/>
    <n v="0.91036333343406195"/>
    <n v="0"/>
    <n v="116578.415596832"/>
    <n v="0"/>
    <n v="0.7"/>
    <n v="81604.890917782701"/>
    <n v="0"/>
    <n v="2979"/>
    <n v="1.17333333333333"/>
    <n v="1.323"/>
    <n v="2.1333333333333301E-2"/>
    <n v="0.72"/>
    <n v="23.497818059751602"/>
    <d v="1900-01-15T18:49:11"/>
    <n v="43357"/>
    <n v="0"/>
    <n v="0"/>
    <n v="0"/>
    <n v="1224073.3637667405"/>
  </r>
  <r>
    <s v="STND-61276"/>
    <s v="LaGrange Highlands School District 106"/>
    <s v="LaGrange Elementary School - 5850 Laurel Ave - LaGrange"/>
    <s v="New Indoor LED Fixtures"/>
    <s v="Indoor Lighting"/>
    <s v="K-12 School"/>
    <n v="0"/>
    <n v="20828.93"/>
    <n v="5.6795900000000001"/>
    <x v="0"/>
    <x v="1"/>
    <n v="15"/>
    <s v="Qty / 1,000"/>
    <m/>
    <s v="Public-Lighting"/>
    <s v="lighting"/>
    <n v="3"/>
    <n v="1"/>
    <s v="Lighting"/>
    <n v="0.99829244462109001"/>
    <n v="0.987374621353864"/>
    <n v="20793.363448541601"/>
    <n v="5.6078830256951901"/>
    <n v="0.71"/>
    <n v="14763.288048464499"/>
    <n v="3.98159694824359"/>
    <n v="2979"/>
    <n v="1.17333333333333"/>
    <n v="1.323"/>
    <n v="2.1333333333333301E-2"/>
    <n v="0.72"/>
    <n v="23.497818059751602"/>
    <d v="1900-01-15T18:49:11"/>
    <n v="43351"/>
    <n v="5.8871703889468296"/>
    <n v="378.061153609847"/>
    <n v="0"/>
    <n v="221449.32072696747"/>
  </r>
  <r>
    <s v="STND-61276"/>
    <s v="LaGrange Highlands School District 106"/>
    <s v="LaGrange Elementary School - 5850 Laurel Ave - LaGrange"/>
    <s v="New Indoor LED Fixtures"/>
    <s v="Indoor Lighting"/>
    <s v="K-12 School"/>
    <n v="0"/>
    <n v="1157.163"/>
    <n v="0.31553300000000001"/>
    <x v="0"/>
    <x v="1"/>
    <n v="15"/>
    <s v="Qty / 1,000"/>
    <m/>
    <s v="Public-Lighting"/>
    <s v="lighting"/>
    <n v="3"/>
    <n v="1"/>
    <s v="Lighting"/>
    <n v="0.99829244462109001"/>
    <n v="0.987374621353864"/>
    <n v="1155.1870800950701"/>
    <n v="0.31154927639964902"/>
    <n v="0.71"/>
    <n v="820.18282686750297"/>
    <n v="0.22119998624375101"/>
    <n v="2979"/>
    <n v="1.17333333333333"/>
    <n v="1.323"/>
    <n v="2.1333333333333301E-2"/>
    <n v="0.72"/>
    <n v="23.497818059751602"/>
    <d v="1900-01-15T18:49:11"/>
    <n v="43351"/>
    <n v="0.32706525195226399"/>
    <n v="21.003401456274101"/>
    <n v="0"/>
    <n v="12302.742403012544"/>
  </r>
  <r>
    <s v="STND-61276"/>
    <s v="LaGrange Highlands School District 106"/>
    <s v="LaGrange Elementary School - 5850 Laurel Ave - LaGrange"/>
    <s v="New Indoor LED Fixtures"/>
    <s v="Indoor Lighting"/>
    <s v="K-12 School"/>
    <n v="0"/>
    <n v="3.4849999999999999"/>
    <n v="9.5E-4"/>
    <x v="0"/>
    <x v="1"/>
    <n v="15"/>
    <s v="Qty / 1,000"/>
    <m/>
    <s v="Public-Lighting"/>
    <s v="lighting"/>
    <n v="3"/>
    <n v="1"/>
    <s v="Lighting"/>
    <n v="0.99829244462109001"/>
    <n v="0.987374621353864"/>
    <n v="3.4790491695045"/>
    <n v="9.3800589028617096E-4"/>
    <n v="0.71"/>
    <n v="2.4701249103481899"/>
    <n v="6.6598418210318095E-4"/>
    <n v="2979"/>
    <n v="1.17333333333333"/>
    <n v="1.323"/>
    <n v="2.1333333333333301E-2"/>
    <n v="0.72"/>
    <n v="23.497818059751602"/>
    <d v="1900-01-15T18:49:11"/>
    <n v="43351"/>
    <n v="9.8472105724171791E-4"/>
    <n v="6.3255439445536396E-2"/>
    <n v="0"/>
    <n v="37.051873655222849"/>
  </r>
  <r>
    <s v="STND-61277"/>
    <s v="3400 Management LLC"/>
    <s v="3400 Management LLC - 3400 Dundee Road - Northbrook"/>
    <s v="New Indoor LED Fixtures"/>
    <s v="Indoor Lighting"/>
    <s v="Office"/>
    <n v="0"/>
    <n v="3240.4319999999998"/>
    <n v="0.72863999999999995"/>
    <x v="0"/>
    <x v="0"/>
    <n v="15"/>
    <s v="Qty / 1,000"/>
    <m/>
    <s v="Private-Lighting"/>
    <s v="lighting"/>
    <n v="3"/>
    <n v="1"/>
    <s v="Lighting"/>
    <n v="0.91633259480590001"/>
    <n v="1.30467645558681"/>
    <n v="2969.3134628520702"/>
    <n v="0.95063945259877103"/>
    <n v="0.71"/>
    <n v="2108.2125586249699"/>
    <n v="0.674954011345127"/>
    <n v="2885"/>
    <n v="1.165"/>
    <n v="1.3779999999999999"/>
    <n v="2.5499999999999998E-2"/>
    <n v="0.55000000000000004"/>
    <n v="24.263431542460999"/>
    <d v="1900-01-16T07:56:40"/>
    <n v="43338"/>
    <n v="1.25430723393425"/>
    <n v="64.9935564830282"/>
    <n v="0"/>
    <n v="31623.188379374547"/>
  </r>
  <r>
    <s v="STND-61277"/>
    <s v="3400 Management LLC"/>
    <s v="3400 Management LLC - 3400 Dundee Road - Northbrook"/>
    <s v="New Indoor LED Fixtures"/>
    <s v="Indoor Lighting"/>
    <s v="Office"/>
    <n v="0"/>
    <n v="1620.2159999999999"/>
    <n v="0.36431999999999998"/>
    <x v="0"/>
    <x v="0"/>
    <n v="15"/>
    <s v="Qty / 1,000"/>
    <m/>
    <s v="Private-Lighting"/>
    <s v="lighting"/>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338"/>
    <n v="0.62715361696712701"/>
    <n v="32.4967782415141"/>
    <n v="0"/>
    <n v="15811.59418968735"/>
  </r>
  <r>
    <s v="STND-61278"/>
    <s v="Parenti &amp; Raffaelli, Ltd"/>
    <s v="Parenti &amp; Raffaelli Ltd - 1401 Feehanville - Mount Prospect"/>
    <s v="Compressed Air - Air Compressor(s) with Integrated VSD &lt;= 150 HP"/>
    <s v="Compressed Air"/>
    <s v="Manufacturing"/>
    <n v="0"/>
    <n v="83232"/>
    <n v="13.36"/>
    <x v="4"/>
    <x v="0"/>
    <n v="10"/>
    <s v="ΔkWpeak / CF"/>
    <n v="0.95"/>
    <s v="Private-Non-Lighting"/>
    <s v="non_lighting"/>
    <n v="3"/>
    <n v="1"/>
    <s v="Non-Lighting"/>
    <n v="0.98952339343681495"/>
    <n v="0.43468415683807998"/>
    <n v="82360.011082533005"/>
    <n v="5.8073803353567497"/>
    <n v="0.7"/>
    <n v="57652.007757773099"/>
    <n v="4.0651662347497304"/>
    <n v="4618"/>
    <n v="1.02"/>
    <n v="1.04"/>
    <n v="1.2E-2"/>
    <n v="0.81"/>
    <n v="15.158077089649201"/>
    <d v="1900-01-09T19:51:10"/>
    <n v="43378"/>
    <n v="6.1130319319544801"/>
    <n v="0"/>
    <n v="0"/>
    <n v="576520.07757773099"/>
  </r>
  <r>
    <s v="STND-61279"/>
    <s v="County of DuPage School District 48"/>
    <s v="Salt Creek School District 48 (Stella May Swartz Elementary School) - 17W160 16th St - Oakbrook Terrace"/>
    <s v="Air-Cooled Chiller"/>
    <s v="HVAC"/>
    <s v="K-12 School"/>
    <n v="0"/>
    <n v="7636.3559999999998"/>
    <n v="4.9326730000000003"/>
    <x v="3"/>
    <x v="1"/>
    <n v="20"/>
    <s v="ΔkWpeak / CF"/>
    <n v="1"/>
    <s v="Public-Non-Lighting"/>
    <s v="non_lighting"/>
    <n v="3"/>
    <n v="1"/>
    <s v="Non-Lighting"/>
    <n v="1.01534080484258"/>
    <n v="0.52563350510805795"/>
    <n v="7753.50384710444"/>
    <n v="2.5927781985418799"/>
    <n v="0.7"/>
    <n v="5427.4526929731101"/>
    <n v="1.8149447389793201"/>
    <n v="2979"/>
    <n v="1.17333333333333"/>
    <n v="1.323"/>
    <n v="2.1333333333333301E-2"/>
    <n v="0.72"/>
    <n v="23.497818059751602"/>
    <d v="1900-01-15T18:49:11"/>
    <n v="43457"/>
    <n v="2.5927781985418799"/>
    <n v="0"/>
    <n v="0"/>
    <n v="108549.0538594622"/>
  </r>
  <r>
    <s v="STND-61280"/>
    <s v="Parkway North Owners Association"/>
    <s v="Parkway North Owners Association - c/o Colliers International - 3 Parkway N Ste 150-S - Deerfield"/>
    <s v="Outdoor &amp; Garage - LED Retrofits"/>
    <s v="Outdoor &amp; Garage Lighting"/>
    <s v="Exterior"/>
    <n v="0"/>
    <n v="53516.245000000003"/>
    <n v="0"/>
    <x v="0"/>
    <x v="0"/>
    <n v="10.1978380583316"/>
    <s v="Qty / 1,000"/>
    <m/>
    <s v="Private-Lighting"/>
    <s v="lighting"/>
    <n v="3"/>
    <n v="1"/>
    <s v="Lighting"/>
    <n v="0.91633259480590001"/>
    <n v="1.30467645558681"/>
    <n v="49038.679645118304"/>
    <n v="0"/>
    <n v="0.71"/>
    <n v="34817.462548033996"/>
    <n v="0"/>
    <n v="4903"/>
    <n v="1"/>
    <n v="1"/>
    <n v="0"/>
    <n v="0"/>
    <n v="14.276973281664301"/>
    <d v="1900-01-09T04:44:53"/>
    <n v="43398"/>
    <n v="0"/>
    <n v="0"/>
    <n v="0"/>
    <n v="355062.84466687619"/>
  </r>
  <r>
    <s v="STND-61281"/>
    <s v="7-Eleven Inc"/>
    <s v="7-Eleven Inc #30109 - 2441 W Glenview Rd - Glenview"/>
    <s v="Refrigeration Electronically Commutated Motors"/>
    <s v="Refrigeration"/>
    <s v="Miscellaneous (24/7)"/>
    <n v="0"/>
    <n v="1204.2"/>
    <n v="0.12659999999999999"/>
    <x v="2"/>
    <x v="0"/>
    <n v="15"/>
    <s v="ΔkWpeak / CF"/>
    <n v="1"/>
    <s v="Private-Non-Lighting"/>
    <s v="non_lighting"/>
    <n v="3"/>
    <n v="1"/>
    <s v="Non-Lighting"/>
    <n v="0.98952339343681495"/>
    <n v="0.43468415683807998"/>
    <n v="1191.58407037661"/>
    <n v="5.5031014255700998E-2"/>
    <n v="0.7"/>
    <n v="834.10884926362905"/>
    <n v="3.8521709978990702E-2"/>
    <n v="7616"/>
    <n v="1.1100000000000001"/>
    <n v="1.29"/>
    <n v="2.1999999999999999E-2"/>
    <n v="0.76"/>
    <n v="9.1911764705882408"/>
    <d v="1900-01-05T13:33:47"/>
    <n v="43380"/>
    <n v="5.5031014255700998E-2"/>
    <n v="0"/>
    <n v="0"/>
    <n v="12511.632738954435"/>
  </r>
  <r>
    <s v="STND-61282"/>
    <s v="Prologis USLV SubREIT 1, LLC"/>
    <s v="Prologis - 3710 River Rd Suite 300 - Franklin Park"/>
    <s v="New Indoor LED Fixtures"/>
    <s v="Indoor Lighting"/>
    <s v="Warehouse"/>
    <n v="0"/>
    <n v="39681.94"/>
    <n v="6.2800719999999997"/>
    <x v="0"/>
    <x v="0"/>
    <n v="9.5383441434566993"/>
    <s v="Qty / 1,000"/>
    <m/>
    <s v="Private-Lighting"/>
    <s v="lighting"/>
    <n v="3"/>
    <n v="1"/>
    <s v="Lighting"/>
    <n v="0.91633259480590001"/>
    <n v="1.30467645558681"/>
    <n v="36361.855047131998"/>
    <n v="8.1934620777899507"/>
    <n v="0.71"/>
    <n v="25816.917083463701"/>
    <n v="5.8173580752308602"/>
    <n v="5242"/>
    <n v="1"/>
    <n v="1.22"/>
    <n v="1.0999999999999999E-2"/>
    <n v="0.68"/>
    <n v="13.3536818008394"/>
    <d v="1900-01-08T12:55:13"/>
    <n v="43379"/>
    <n v="9.8764007687921307"/>
    <n v="399.98040551845202"/>
    <n v="0"/>
    <n v="246250.63986516319"/>
  </r>
  <r>
    <s v="STND-61282"/>
    <s v="Prologis USLV SubREIT 1, LLC"/>
    <s v="Prologis - 3710 River Rd Suite 300 - Franklin Park"/>
    <s v="Occupancy Sensors"/>
    <s v="Indoor Lighting"/>
    <s v="Warehouse"/>
    <n v="0"/>
    <n v="7649.1260000000002"/>
    <n v="3.9313280000000002"/>
    <x v="0"/>
    <x v="0"/>
    <n v="8"/>
    <s v="Qty / 1,000"/>
    <m/>
    <s v="Private-Lighting"/>
    <s v="lighting"/>
    <n v="3"/>
    <n v="1"/>
    <s v="Lighting"/>
    <n v="0.91633259480590001"/>
    <n v="1.30467645558681"/>
    <n v="7009.1434755772698"/>
    <n v="5.12911108078917"/>
    <n v="0.71"/>
    <n v="4976.49186765986"/>
    <n v="3.6416688673603099"/>
    <n v="5242"/>
    <n v="1"/>
    <n v="1.22"/>
    <n v="1.0999999999999999E-2"/>
    <n v="0.68"/>
    <n v="13.3536818008394"/>
    <d v="1900-01-08T12:55:13"/>
    <n v="43379"/>
    <n v="7.9324328499677801"/>
    <n v="77.100578231349999"/>
    <n v="0"/>
    <n v="39811.93494127888"/>
  </r>
  <r>
    <s v="STND-61283"/>
    <s v="Bottling Group LLC"/>
    <s v="Bottling Group LLC - 1400 W 35th Street - Chicago"/>
    <s v="New Indoor LED Fixtures"/>
    <s v="Indoor Lighting"/>
    <s v="Warehouse"/>
    <n v="0"/>
    <n v="200852.47200000001"/>
    <n v="31.786954000000001"/>
    <x v="0"/>
    <x v="0"/>
    <n v="9.5383441434566993"/>
    <s v="Qty / 1,000"/>
    <m/>
    <s v="Private-Lighting"/>
    <s v="lighting"/>
    <n v="1"/>
    <n v="1"/>
    <s v="Lighting"/>
    <n v="0.99989942556735301"/>
    <n v="1.019640158801"/>
    <n v="200832.271376583"/>
    <n v="32.411254824360199"/>
    <n v="0.71"/>
    <n v="142590.912677374"/>
    <n v="23.011990925295802"/>
    <n v="5242"/>
    <n v="1"/>
    <n v="1.22"/>
    <n v="1.0999999999999999E-2"/>
    <n v="0.68"/>
    <n v="13.3536818008394"/>
    <d v="1900-01-08T12:55:13"/>
    <n v="43378"/>
    <n v="39.068532816248997"/>
    <n v="2209.1549851424102"/>
    <n v="0"/>
    <n v="1360081.1968463759"/>
  </r>
  <r>
    <s v="STND-61283"/>
    <s v="Bottling Group LLC"/>
    <s v="Bottling Group LLC - 1400 W 35th Street - Chicago"/>
    <s v="New Indoor LED Fixtures"/>
    <s v="Indoor Lighting"/>
    <s v="Warehouse"/>
    <n v="0"/>
    <n v="115.324"/>
    <n v="1.8251E-2"/>
    <x v="0"/>
    <x v="0"/>
    <n v="9.5383441434566993"/>
    <s v="Qty / 1,000"/>
    <m/>
    <s v="Private-Lighting"/>
    <s v="lighting"/>
    <n v="1"/>
    <n v="1"/>
    <s v="Lighting"/>
    <n v="0.99989942556735301"/>
    <n v="1.019640158801"/>
    <n v="115.31240135412899"/>
    <n v="1.8609452538277099E-2"/>
    <n v="0.71"/>
    <n v="81.871804961431806"/>
    <n v="1.3212711302176799E-2"/>
    <n v="5242"/>
    <n v="1"/>
    <n v="1.22"/>
    <n v="1.0999999999999999E-2"/>
    <n v="0.68"/>
    <n v="13.3536818008394"/>
    <d v="1900-01-08T12:55:13"/>
    <n v="43378"/>
    <n v="2.2431837678733298E-2"/>
    <n v="1.2684364148954199"/>
    <n v="0"/>
    <n v="780.92145136810223"/>
  </r>
  <r>
    <s v="STND-61283"/>
    <s v="Bottling Group LLC"/>
    <s v="Bottling Group LLC - 1400 W 35th Street - Chicago"/>
    <s v="New Indoor LED Fixtures"/>
    <s v="Indoor Lighting"/>
    <s v="Warehouse"/>
    <n v="0"/>
    <n v="13713.072"/>
    <n v="2.1702340000000002"/>
    <x v="0"/>
    <x v="0"/>
    <n v="9.5383441434566993"/>
    <s v="Qty / 1,000"/>
    <m/>
    <s v="Private-Lighting"/>
    <s v="lighting"/>
    <n v="1"/>
    <n v="1"/>
    <s v="Lighting"/>
    <n v="0.99989942556735301"/>
    <n v="1.019640158801"/>
    <n v="13711.6928155637"/>
    <n v="2.2128577403953398"/>
    <n v="0.71"/>
    <n v="9735.3018990502605"/>
    <n v="1.57112899568069"/>
    <n v="5242"/>
    <n v="1"/>
    <n v="1.22"/>
    <n v="1.0999999999999999E-2"/>
    <n v="0.68"/>
    <n v="13.3536818008394"/>
    <d v="1900-01-08T12:55:13"/>
    <n v="43378"/>
    <n v="2.6673791470531998"/>
    <n v="150.82862097120099"/>
    <n v="0"/>
    <n v="92858.659853588935"/>
  </r>
  <r>
    <s v="STND-61283"/>
    <s v="Bottling Group LLC"/>
    <s v="Bottling Group LLC - 1400 W 35th Street - Chicago"/>
    <s v="New Indoor LED Fixtures"/>
    <s v="Indoor Lighting"/>
    <s v="Warehouse"/>
    <n v="0"/>
    <n v="-26.21"/>
    <n v="-4.1479999999999998E-3"/>
    <x v="0"/>
    <x v="0"/>
    <n v="9.5383441434566993"/>
    <s v="Qty / 1,000"/>
    <m/>
    <s v="Private-Lighting"/>
    <s v="lighting"/>
    <n v="1"/>
    <n v="1"/>
    <s v="Lighting"/>
    <n v="0.99989942556735301"/>
    <n v="1.019640158801"/>
    <n v="-26.207363944120299"/>
    <n v="-4.2294673787065598E-3"/>
    <n v="0.71"/>
    <n v="-18.6072284003254"/>
    <n v="-3.0029218388816599E-3"/>
    <n v="5242"/>
    <n v="1"/>
    <n v="1.22"/>
    <n v="1.0999999999999999E-2"/>
    <n v="0.68"/>
    <n v="13.3536818008394"/>
    <d v="1900-01-08T12:55:13"/>
    <n v="43378"/>
    <n v="-5.0982007940050204E-3"/>
    <n v="-0.28828100338532298"/>
    <n v="0"/>
    <n v="-177.48214803820494"/>
  </r>
  <r>
    <s v="STND-61283"/>
    <s v="Bottling Group LLC"/>
    <s v="Bottling Group LLC - 1400 W 35th Street - Chicago"/>
    <s v="New Indoor LED Fixtures"/>
    <s v="Indoor Lighting"/>
    <s v="Warehouse"/>
    <n v="0"/>
    <n v="3344.3960000000002"/>
    <n v="0.52928500000000001"/>
    <x v="0"/>
    <x v="0"/>
    <n v="9.5383441434566993"/>
    <s v="Qty / 1,000"/>
    <m/>
    <s v="Private-Lighting"/>
    <s v="lighting"/>
    <n v="1"/>
    <n v="1"/>
    <s v="Lighting"/>
    <n v="0.99989942556735301"/>
    <n v="1.019640158801"/>
    <n v="3344.0596392697498"/>
    <n v="0.53968024145098903"/>
    <n v="0.71"/>
    <n v="2374.2823438815199"/>
    <n v="0.38317297143020201"/>
    <n v="5242"/>
    <n v="1"/>
    <n v="1.22"/>
    <n v="1.0999999999999999E-2"/>
    <n v="0.68"/>
    <n v="13.3536818008394"/>
    <d v="1900-01-08T12:55:13"/>
    <n v="43378"/>
    <n v="0.65053066712992902"/>
    <n v="36.784656031967302"/>
    <n v="0"/>
    <n v="22646.722089674939"/>
  </r>
  <r>
    <s v="STND-61283"/>
    <s v="Bottling Group LLC"/>
    <s v="Bottling Group LLC - 1400 W 35th Street - Chicago"/>
    <s v="New Indoor LED Fixtures"/>
    <s v="Indoor Lighting"/>
    <s v="Warehouse"/>
    <n v="0"/>
    <n v="896.38199999999995"/>
    <n v="0.14186199999999999"/>
    <x v="0"/>
    <x v="0"/>
    <n v="9.5383441434566993"/>
    <s v="Qty / 1,000"/>
    <m/>
    <s v="Private-Lighting"/>
    <s v="lighting"/>
    <n v="1"/>
    <n v="1"/>
    <s v="Lighting"/>
    <n v="0.99989942556735301"/>
    <n v="1.019640158801"/>
    <n v="896.29184688891496"/>
    <n v="0.14464819220782801"/>
    <n v="0.71"/>
    <n v="636.36721129112902"/>
    <n v="0.102700216467558"/>
    <n v="5242"/>
    <n v="1"/>
    <n v="1.22"/>
    <n v="1.0999999999999999E-2"/>
    <n v="0.68"/>
    <n v="13.3536818008394"/>
    <d v="1900-01-08T12:55:13"/>
    <n v="43378"/>
    <n v="0.174358958784749"/>
    <n v="9.8592103157780606"/>
    <n v="0"/>
    <n v="6069.8894629066126"/>
  </r>
  <r>
    <s v="STND-61283"/>
    <s v="Bottling Group LLC"/>
    <s v="Bottling Group LLC - 1400 W 35th Street - Chicago"/>
    <s v="New Indoor LED Fixtures"/>
    <s v="Indoor Lighting"/>
    <s v="Warehouse"/>
    <n v="0"/>
    <n v="7265.4120000000003"/>
    <n v="1.149826"/>
    <x v="0"/>
    <x v="0"/>
    <n v="9.5383441434566993"/>
    <s v="Qty / 1,000"/>
    <m/>
    <s v="Private-Lighting"/>
    <s v="lighting"/>
    <n v="1"/>
    <n v="1"/>
    <s v="Lighting"/>
    <n v="0.99989942556735301"/>
    <n v="1.019640158801"/>
    <n v="7264.6812853101501"/>
    <n v="1.17240876523352"/>
    <n v="0.71"/>
    <n v="5157.9237125702102"/>
    <n v="0.83241022331580194"/>
    <n v="5242"/>
    <n v="1"/>
    <n v="1.22"/>
    <n v="1.0999999999999999E-2"/>
    <n v="0.68"/>
    <n v="13.3536818008394"/>
    <d v="1900-01-08T12:55:13"/>
    <n v="43378"/>
    <n v="1.4132217517279699"/>
    <n v="79.911494138411697"/>
    <n v="0"/>
    <n v="49198.051436190501"/>
  </r>
  <r>
    <s v="STND-61283"/>
    <s v="Bottling Group LLC"/>
    <s v="Bottling Group LLC - 1400 W 35th Street - Chicago"/>
    <s v="New Indoor LED Fixtures"/>
    <s v="Indoor Lighting"/>
    <s v="Warehouse"/>
    <n v="0"/>
    <n v="6080.72"/>
    <n v="0.96233599999999997"/>
    <x v="0"/>
    <x v="0"/>
    <n v="9.5383441434566993"/>
    <s v="Qty / 1,000"/>
    <m/>
    <s v="Private-Lighting"/>
    <s v="lighting"/>
    <n v="1"/>
    <n v="1"/>
    <s v="Lighting"/>
    <n v="0.99989942556735301"/>
    <n v="1.019640158801"/>
    <n v="6080.1084350359097"/>
    <n v="0.98123643185992304"/>
    <n v="0.71"/>
    <n v="4316.8769888754996"/>
    <n v="0.69667786662054498"/>
    <n v="5242"/>
    <n v="1"/>
    <n v="1.22"/>
    <n v="1.0999999999999999E-2"/>
    <n v="0.68"/>
    <n v="13.3536818008394"/>
    <d v="1900-01-08T12:55:13"/>
    <n v="43378"/>
    <n v="1.1827825842091599"/>
    <n v="66.881192785395001"/>
    <n v="0"/>
    <n v="41175.858344863613"/>
  </r>
  <r>
    <s v="STND-61283"/>
    <s v="Bottling Group LLC"/>
    <s v="Bottling Group LLC - 1400 W 35th Street - Chicago"/>
    <s v="New Indoor LED Fixtures"/>
    <s v="Indoor Lighting"/>
    <s v="Warehouse"/>
    <n v="0"/>
    <n v="2044.38"/>
    <n v="0.323544"/>
    <x v="0"/>
    <x v="0"/>
    <n v="9.5383441434566993"/>
    <s v="Qty / 1,000"/>
    <m/>
    <s v="Private-Lighting"/>
    <s v="lighting"/>
    <n v="1"/>
    <n v="1"/>
    <s v="Lighting"/>
    <n v="0.99989942556735301"/>
    <n v="1.019640158801"/>
    <n v="2044.17438764138"/>
    <n v="0.32989845553911201"/>
    <n v="0.71"/>
    <n v="1451.36381522538"/>
    <n v="0.23422790343277"/>
    <n v="5242"/>
    <n v="1"/>
    <n v="1.22"/>
    <n v="1.0999999999999999E-2"/>
    <n v="0.68"/>
    <n v="13.3536818008394"/>
    <d v="1900-01-08T12:55:13"/>
    <n v="43378"/>
    <n v="0.397659661932391"/>
    <n v="22.485918264055201"/>
    <n v="0"/>
    <n v="13843.607546979974"/>
  </r>
  <r>
    <s v="STND-61283"/>
    <s v="Bottling Group LLC"/>
    <s v="Bottling Group LLC - 1400 W 35th Street - Chicago"/>
    <s v="Retrofit of Existing Indoor Fixtures to LED"/>
    <s v="Indoor Lighting"/>
    <s v="Warehouse"/>
    <n v="0"/>
    <n v="172.98599999999999"/>
    <n v="2.7376999999999999E-2"/>
    <x v="0"/>
    <x v="0"/>
    <n v="9.5383441434566993"/>
    <s v="Qty / 1,000"/>
    <m/>
    <s v="Private-Lighting"/>
    <s v="lighting"/>
    <n v="1"/>
    <n v="1"/>
    <s v="Lighting"/>
    <n v="0.99989942556735301"/>
    <n v="1.019640158801"/>
    <n v="172.968602031194"/>
    <n v="2.7914688627495101E-2"/>
    <n v="0.71"/>
    <n v="122.807707442148"/>
    <n v="1.98194289255215E-2"/>
    <n v="5242"/>
    <n v="1"/>
    <n v="1.22"/>
    <n v="1.0999999999999999E-2"/>
    <n v="0.68"/>
    <n v="13.3536818008394"/>
    <d v="1900-01-08T12:55:13"/>
    <n v="43378"/>
    <n v="3.3648371055321903E-2"/>
    <n v="1.90265462234313"/>
    <n v="0"/>
    <n v="1171.3821770521561"/>
  </r>
  <r>
    <s v="STND-61283"/>
    <s v="Bottling Group LLC"/>
    <s v="Bottling Group LLC - 1400 W 35th Street - Chicago"/>
    <s v="Retrofit of Existing Indoor Fixtures to LED"/>
    <s v="Indoor Lighting"/>
    <s v="Warehouse"/>
    <n v="0"/>
    <n v="182631.28"/>
    <n v="28.903264"/>
    <x v="0"/>
    <x v="0"/>
    <n v="9.5383441434566993"/>
    <s v="Qty / 1,000"/>
    <m/>
    <s v="Private-Lighting"/>
    <s v="lighting"/>
    <n v="1"/>
    <n v="1"/>
    <s v="Lighting"/>
    <n v="0.99989942556735301"/>
    <n v="1.019640158801"/>
    <n v="182612.91196262999"/>
    <n v="29.4709286948273"/>
    <n v="0.71"/>
    <n v="129655.167493468"/>
    <n v="20.924359373327398"/>
    <n v="5242"/>
    <n v="1"/>
    <n v="1.22"/>
    <n v="1.0999999999999999E-2"/>
    <n v="0.68"/>
    <n v="13.3536818008394"/>
    <d v="1900-01-08T12:55:13"/>
    <n v="43378"/>
    <n v="35.524263132626999"/>
    <n v="2008.7420315889301"/>
    <n v="0"/>
    <n v="1236695.6075302179"/>
  </r>
  <r>
    <s v="STND-61283"/>
    <s v="Bottling Group LLC"/>
    <s v="Bottling Group LLC - 1400 W 35th Street - Chicago"/>
    <s v="Retrofit of Existing Indoor Fixtures to LED"/>
    <s v="Indoor Lighting"/>
    <s v="Warehouse"/>
    <n v="0"/>
    <n v="817.75199999999995"/>
    <n v="0.12941800000000001"/>
    <x v="0"/>
    <x v="0"/>
    <n v="9.5383441434566993"/>
    <s v="Qty / 1,000"/>
    <m/>
    <s v="Private-Lighting"/>
    <s v="lighting"/>
    <n v="1"/>
    <n v="1"/>
    <s v="Lighting"/>
    <n v="0.99989942556735301"/>
    <n v="1.019640158801"/>
    <n v="817.66975505655398"/>
    <n v="0.13195979007170799"/>
    <n v="0.71"/>
    <n v="580.54552609015298"/>
    <n v="9.36914509509129E-2"/>
    <n v="5242"/>
    <n v="1"/>
    <n v="1.22"/>
    <n v="1.0999999999999999E-2"/>
    <n v="0.68"/>
    <n v="13.3536818008394"/>
    <d v="1900-01-08T12:55:13"/>
    <n v="43378"/>
    <n v="0.159064356402734"/>
    <n v="8.9943673056220899"/>
    <n v="0"/>
    <n v="5537.4430187919988"/>
  </r>
  <r>
    <s v="STND-61283"/>
    <s v="Bottling Group LLC"/>
    <s v="Bottling Group LLC - 1400 W 35th Street - Chicago"/>
    <s v="Retrofit of Existing Indoor Fixtures to LED"/>
    <s v="Indoor Lighting"/>
    <s v="Warehouse"/>
    <n v="0"/>
    <n v="-10.484"/>
    <n v="-1.6590000000000001E-3"/>
    <x v="0"/>
    <x v="0"/>
    <n v="9.5383441434566993"/>
    <s v="Qty / 1,000"/>
    <m/>
    <s v="Private-Lighting"/>
    <s v="lighting"/>
    <n v="1"/>
    <n v="1"/>
    <s v="Lighting"/>
    <n v="0.99989942556735301"/>
    <n v="1.019640158801"/>
    <n v="-10.482945577648101"/>
    <n v="-1.6915830234508699E-3"/>
    <n v="0.71"/>
    <n v="-7.4428913601301696"/>
    <n v="-1.2010239466501099E-3"/>
    <n v="5242"/>
    <n v="1"/>
    <n v="1.22"/>
    <n v="1.0999999999999999E-2"/>
    <n v="0.68"/>
    <n v="13.3536818008394"/>
    <d v="1900-01-08T12:55:13"/>
    <n v="43378"/>
    <n v="-2.03903450271319E-3"/>
    <n v="-0.115312401354129"/>
    <n v="0"/>
    <n v="-70.992859215282067"/>
  </r>
  <r>
    <s v="STND-61283"/>
    <s v="Bottling Group LLC"/>
    <s v="Bottling Group LLC - 1400 W 35th Street - Chicago"/>
    <s v="Retrofit of Existing Indoor Fixtures to LED"/>
    <s v="Indoor Lighting"/>
    <s v="Warehouse"/>
    <n v="0"/>
    <n v="2316.9639999999999"/>
    <n v="0.36668299999999998"/>
    <x v="0"/>
    <x v="0"/>
    <n v="9.5383441434566993"/>
    <s v="Qty / 1,000"/>
    <m/>
    <s v="Private-Lighting"/>
    <s v="lighting"/>
    <n v="1"/>
    <n v="1"/>
    <s v="Lighting"/>
    <n v="0.99989942556735301"/>
    <n v="1.019640158801"/>
    <n v="2316.7309726602398"/>
    <n v="0.373884712349629"/>
    <n v="0.71"/>
    <n v="1644.87899058877"/>
    <n v="0.26545814576823601"/>
    <n v="5242"/>
    <n v="1"/>
    <n v="1.22"/>
    <n v="1.0999999999999999E-2"/>
    <n v="0.68"/>
    <n v="13.3536818008394"/>
    <d v="1900-01-08T12:55:13"/>
    <n v="43378"/>
    <n v="0.45068070437515501"/>
    <n v="25.4840406992626"/>
    <n v="0"/>
    <n v="15689.421886577362"/>
  </r>
  <r>
    <s v="STND-61283"/>
    <s v="Bottling Group LLC"/>
    <s v="Bottling Group LLC - 1400 W 35th Street - Chicago"/>
    <s v="Retrofit of Existing Indoor Fixtures to LED"/>
    <s v="Indoor Lighting"/>
    <s v="Warehouse"/>
    <n v="0"/>
    <n v="1147.998"/>
    <n v="0.18168200000000001"/>
    <x v="0"/>
    <x v="0"/>
    <n v="9.5383441434566993"/>
    <s v="Qty / 1,000"/>
    <m/>
    <s v="Private-Lighting"/>
    <s v="lighting"/>
    <n v="1"/>
    <n v="1"/>
    <s v="Lighting"/>
    <n v="0.99989942556735301"/>
    <n v="1.019640158801"/>
    <n v="1147.88254075247"/>
    <n v="0.185250263331284"/>
    <n v="0.71"/>
    <n v="814.99660393425404"/>
    <n v="0.131527686965212"/>
    <n v="5242"/>
    <n v="1"/>
    <n v="1.22"/>
    <n v="1.0999999999999999E-2"/>
    <n v="0.68"/>
    <n v="13.3536818008394"/>
    <d v="1900-01-08T12:55:13"/>
    <n v="43378"/>
    <n v="0.223300703147642"/>
    <n v="12.6267079482772"/>
    <n v="0"/>
    <n v="7773.7180840733909"/>
  </r>
  <r>
    <s v="STND-61283"/>
    <s v="Bottling Group LLC"/>
    <s v="Bottling Group LLC - 1400 W 35th Street - Chicago"/>
    <s v="Retrofit of Existing Indoor Fixtures to LED"/>
    <s v="Indoor Lighting"/>
    <s v="Warehouse"/>
    <n v="0"/>
    <n v="3475.4459999999999"/>
    <n v="0.55002499999999999"/>
    <x v="0"/>
    <x v="0"/>
    <n v="9.5383441434566993"/>
    <s v="Qty / 1,000"/>
    <m/>
    <s v="Private-Lighting"/>
    <s v="lighting"/>
    <n v="1"/>
    <n v="1"/>
    <s v="Lighting"/>
    <n v="0.99989942556735301"/>
    <n v="1.019640158801"/>
    <n v="3475.0964589903501"/>
    <n v="0.56082757834452202"/>
    <n v="0.71"/>
    <n v="2467.3184858831501"/>
    <n v="0.39818758062461101"/>
    <n v="5242"/>
    <n v="1"/>
    <n v="1.22"/>
    <n v="1.0999999999999999E-2"/>
    <n v="0.68"/>
    <n v="13.3536818008394"/>
    <d v="1900-01-08T12:55:13"/>
    <n v="43378"/>
    <n v="0.67602167109995404"/>
    <n v="38.226061048893897"/>
    <n v="0"/>
    <n v="23534.132829865994"/>
  </r>
  <r>
    <s v="STND-61283"/>
    <s v="Bottling Group LLC"/>
    <s v="Bottling Group LLC - 1400 W 35th Street - Chicago"/>
    <s v="Occupancy Sensors"/>
    <s v="Indoor Lighting"/>
    <s v="Warehouse"/>
    <n v="0"/>
    <n v="101792.511"/>
    <n v="52.317053000000001"/>
    <x v="0"/>
    <x v="0"/>
    <n v="8"/>
    <s v="Qty / 1,000"/>
    <m/>
    <s v="Private-Lighting"/>
    <s v="lighting"/>
    <n v="1"/>
    <n v="1"/>
    <s v="Lighting"/>
    <n v="0.99989942556735301"/>
    <n v="1.019640158801"/>
    <n v="101782.273275958"/>
    <n v="53.344568228920501"/>
    <n v="0.71"/>
    <n v="72265.414025930499"/>
    <n v="37.874643442533603"/>
    <n v="5242"/>
    <n v="1"/>
    <n v="1.22"/>
    <n v="1.0999999999999999E-2"/>
    <n v="0.68"/>
    <n v="13.3536818008394"/>
    <d v="1900-01-08T12:55:13"/>
    <n v="43378"/>
    <n v="82.5001055195183"/>
    <n v="1119.6050060355401"/>
    <n v="0"/>
    <n v="578123.31220744399"/>
  </r>
  <r>
    <s v="STND-61283"/>
    <s v="Bottling Group LLC"/>
    <s v="Bottling Group LLC - 1400 W 35th Street - Chicago"/>
    <s v="Outdoor &amp; Garage - LED Fixtures"/>
    <s v="Outdoor &amp; Garage Lighting"/>
    <s v="Exterior"/>
    <n v="0"/>
    <n v="2324.0219999999999"/>
    <n v="0"/>
    <x v="0"/>
    <x v="0"/>
    <n v="10.1978380583316"/>
    <s v="Qty / 1,000"/>
    <m/>
    <s v="Private-Lighting"/>
    <s v="lighting"/>
    <n v="1"/>
    <n v="1"/>
    <s v="Lighting"/>
    <n v="0.99989942556735301"/>
    <n v="1.019640158801"/>
    <n v="2323.7882628058901"/>
    <n v="0"/>
    <n v="0.71"/>
    <n v="1649.88966659218"/>
    <n v="0"/>
    <n v="4903"/>
    <n v="1"/>
    <n v="1"/>
    <n v="0"/>
    <n v="0"/>
    <n v="14.276973281664301"/>
    <d v="1900-01-09T04:44:53"/>
    <n v="43378"/>
    <n v="0"/>
    <n v="0"/>
    <n v="0"/>
    <n v="16825.307634021767"/>
  </r>
  <r>
    <s v="STND-61283"/>
    <s v="Bottling Group LLC"/>
    <s v="Bottling Group LLC - 1400 W 35th Street - Chicago"/>
    <s v="Outdoor &amp; Garage - LED Fixtures"/>
    <s v="Outdoor &amp; Garage Lighting"/>
    <s v="Exterior"/>
    <n v="0"/>
    <n v="10590.48"/>
    <n v="0"/>
    <x v="0"/>
    <x v="0"/>
    <n v="10.1978380583316"/>
    <s v="Qty / 1,000"/>
    <m/>
    <s v="Private-Lighting"/>
    <s v="lighting"/>
    <n v="1"/>
    <n v="1"/>
    <s v="Lighting"/>
    <n v="0.99989942556735301"/>
    <n v="1.019640158801"/>
    <n v="10589.4148684825"/>
    <n v="0"/>
    <n v="0.71"/>
    <n v="7518.4845566226004"/>
    <n v="0"/>
    <n v="4903"/>
    <n v="1"/>
    <n v="1"/>
    <n v="0"/>
    <n v="0"/>
    <n v="14.276973281664301"/>
    <d v="1900-01-09T04:44:53"/>
    <n v="43378"/>
    <n v="0"/>
    <n v="0"/>
    <n v="0"/>
    <n v="76672.287952504339"/>
  </r>
  <r>
    <s v="STND-61283"/>
    <s v="Bottling Group LLC"/>
    <s v="Bottling Group LLC - 1400 W 35th Street - Chicago"/>
    <s v="Outdoor &amp; Garage - LED Fixtures"/>
    <s v="Outdoor &amp; Garage Lighting"/>
    <s v="Exterior"/>
    <n v="0"/>
    <n v="57830.885000000002"/>
    <n v="0"/>
    <x v="0"/>
    <x v="0"/>
    <n v="10.1978380583316"/>
    <s v="Qty / 1,000"/>
    <m/>
    <s v="Private-Lighting"/>
    <s v="lighting"/>
    <n v="1"/>
    <n v="1"/>
    <s v="Lighting"/>
    <n v="0.99989942556735301"/>
    <n v="1.019640158801"/>
    <n v="57825.068691551598"/>
    <n v="0"/>
    <n v="0.71"/>
    <n v="41055.798771001697"/>
    <n v="0"/>
    <n v="4903"/>
    <n v="1"/>
    <n v="1"/>
    <n v="0"/>
    <n v="0"/>
    <n v="14.276973281664301"/>
    <d v="1900-01-09T04:44:53"/>
    <n v="43378"/>
    <n v="0"/>
    <n v="0"/>
    <n v="0"/>
    <n v="418680.38722212485"/>
  </r>
  <r>
    <s v="STND-61283"/>
    <s v="Bottling Group LLC"/>
    <s v="Bottling Group LLC - 1400 W 35th Street - Chicago"/>
    <s v="Outdoor &amp; Garage - LED Fixtures"/>
    <s v="Outdoor &amp; Garage Lighting"/>
    <s v="Exterior"/>
    <n v="0"/>
    <n v="22117.433000000001"/>
    <n v="0"/>
    <x v="0"/>
    <x v="0"/>
    <n v="10.1978380583316"/>
    <s v="Qty / 1,000"/>
    <m/>
    <s v="Private-Lighting"/>
    <s v="lighting"/>
    <n v="1"/>
    <n v="1"/>
    <s v="Lighting"/>
    <n v="0.99989942556735301"/>
    <n v="1.019640158801"/>
    <n v="22115.208551724401"/>
    <n v="0"/>
    <n v="0.71"/>
    <n v="15701.798071724301"/>
    <n v="0"/>
    <n v="4903"/>
    <n v="1"/>
    <n v="1"/>
    <n v="0"/>
    <n v="0"/>
    <n v="14.276973281664301"/>
    <d v="1900-01-09T04:44:53"/>
    <n v="43378"/>
    <n v="0"/>
    <n v="0"/>
    <n v="0"/>
    <n v="160124.3939600678"/>
  </r>
  <r>
    <s v="STND-61283"/>
    <s v="Bottling Group LLC"/>
    <s v="Bottling Group LLC - 1400 W 35th Street - Chicago"/>
    <s v="Outdoor &amp; Garage - LED Fixtures"/>
    <s v="Outdoor &amp; Garage Lighting"/>
    <s v="Exterior"/>
    <n v="0"/>
    <n v="24887.628000000001"/>
    <n v="0"/>
    <x v="0"/>
    <x v="0"/>
    <n v="10.1978380583316"/>
    <s v="Qty / 1,000"/>
    <m/>
    <s v="Private-Lighting"/>
    <s v="lighting"/>
    <n v="1"/>
    <n v="1"/>
    <s v="Lighting"/>
    <n v="0.99989942556735301"/>
    <n v="1.019640158801"/>
    <n v="24885.124940934002"/>
    <n v="0"/>
    <n v="0.71"/>
    <n v="17668.438708063099"/>
    <n v="0"/>
    <n v="4903"/>
    <n v="1"/>
    <n v="1"/>
    <n v="0"/>
    <n v="0"/>
    <n v="14.276973281664301"/>
    <d v="1900-01-09T04:44:53"/>
    <n v="43378"/>
    <n v="0"/>
    <n v="0"/>
    <n v="0"/>
    <n v="180179.87668838506"/>
  </r>
  <r>
    <s v="STND-61283"/>
    <s v="Bottling Group LLC"/>
    <s v="Bottling Group LLC - 1400 W 35th Street - Chicago"/>
    <s v="Retrofit of Existing Indoor Fixtures to LED"/>
    <s v="Indoor Lighting"/>
    <s v="Warehouse"/>
    <n v="0"/>
    <n v="4329.8919999999998"/>
    <n v="0.68525000000000003"/>
    <x v="0"/>
    <x v="0"/>
    <n v="9.5383441434566993"/>
    <s v="Qty / 1,000"/>
    <m/>
    <s v="Private-Lighting"/>
    <s v="lighting"/>
    <n v="1"/>
    <n v="1"/>
    <s v="Lighting"/>
    <n v="0.99989942556735301"/>
    <n v="1.019640158801"/>
    <n v="4329.4565235686796"/>
    <n v="0.69870841881838797"/>
    <n v="0.71"/>
    <n v="3073.9141317337599"/>
    <n v="0.496082977361055"/>
    <n v="5242"/>
    <n v="1"/>
    <n v="1.22"/>
    <n v="1.0999999999999999E-2"/>
    <n v="0.68"/>
    <n v="13.3536818008394"/>
    <d v="1900-01-08T12:55:13"/>
    <n v="43378"/>
    <n v="0.84222326279940696"/>
    <n v="47.624021759255399"/>
    <n v="0"/>
    <n v="29320.050855911493"/>
  </r>
  <r>
    <s v="STND-61283"/>
    <s v="Bottling Group LLC"/>
    <s v="Bottling Group LLC - 1400 W 35th Street - Chicago"/>
    <s v="New Indoor LED Fixtures"/>
    <s v="Indoor Lighting"/>
    <s v="Warehouse"/>
    <n v="0"/>
    <n v="3690.3679999999999"/>
    <n v="0.58403799999999995"/>
    <x v="0"/>
    <x v="0"/>
    <n v="9.5383441434566993"/>
    <s v="Qty / 1,000"/>
    <m/>
    <s v="Private-Lighting"/>
    <s v="lighting"/>
    <n v="1"/>
    <n v="1"/>
    <s v="Lighting"/>
    <n v="0.99989942556735301"/>
    <n v="1.019640158801"/>
    <n v="3689.9968433321401"/>
    <n v="0.59550859906582099"/>
    <n v="0.71"/>
    <n v="2619.8977587658201"/>
    <n v="0.422811105336733"/>
    <n v="5242"/>
    <n v="1"/>
    <n v="1.22"/>
    <n v="1.0999999999999999E-2"/>
    <n v="0.68"/>
    <n v="13.3536818008394"/>
    <d v="1900-01-08T12:55:13"/>
    <n v="43378"/>
    <n v="0.71782618016612898"/>
    <n v="40.589965276653501"/>
    <n v="0"/>
    <n v="24989.486443779293"/>
  </r>
  <r>
    <s v="STND-61284"/>
    <s v="7-Eleven, Inc"/>
    <s v="7-Eleven Inc #33391 - 103 W Margaret St - Thornton"/>
    <s v="Refrigeration Electronically Commutated Motors"/>
    <s v="Refrigeration"/>
    <s v="Miscellaneous (24/7)"/>
    <n v="0"/>
    <n v="2408.4"/>
    <n v="0.25319999999999998"/>
    <x v="2"/>
    <x v="0"/>
    <n v="15"/>
    <s v="ΔkWpeak / CF"/>
    <n v="1"/>
    <s v="Private-Non-Lighting"/>
    <s v="non_lighting"/>
    <n v="3"/>
    <n v="1"/>
    <s v="Non-Lighting"/>
    <n v="0.98952339343681495"/>
    <n v="0.43468415683807998"/>
    <n v="2383.1681407532301"/>
    <n v="0.110062028511402"/>
    <n v="0.7"/>
    <n v="1668.2176985272599"/>
    <n v="7.7043419957981404E-2"/>
    <n v="7616"/>
    <n v="1.1100000000000001"/>
    <n v="1.29"/>
    <n v="2.1999999999999999E-2"/>
    <n v="0.76"/>
    <n v="9.1911764705882408"/>
    <d v="1900-01-05T13:33:47"/>
    <n v="43316"/>
    <n v="0.110062028511402"/>
    <n v="0"/>
    <n v="0"/>
    <n v="25023.265477908899"/>
  </r>
  <r>
    <s v="STND-61285"/>
    <s v="Wal-Mart Stores, Inc."/>
    <s v="Wal Mart Stores Inc - Store 1228 - 2680 N IL Route 83 - Round Lakes Beach"/>
    <s v="Outdoor &amp; Garage - LED Fixtures"/>
    <s v="Outdoor &amp; Garage Lighting"/>
    <s v="Exterior"/>
    <n v="0"/>
    <n v="4824.5519999999997"/>
    <n v="0"/>
    <x v="0"/>
    <x v="0"/>
    <n v="10.1978380583316"/>
    <s v="Qty / 1,000"/>
    <m/>
    <s v="Private-Lighting"/>
    <s v="lighting"/>
    <n v="2"/>
    <n v="1"/>
    <s v="Lighting"/>
    <n v="0.97902139861649395"/>
    <n v="0.93591656730105399"/>
    <n v="4723.3396467379998"/>
    <n v="0"/>
    <n v="0.71"/>
    <n v="3353.5711491839802"/>
    <n v="0"/>
    <n v="4903"/>
    <n v="1"/>
    <n v="1"/>
    <n v="0"/>
    <n v="0"/>
    <n v="14.276973281664301"/>
    <d v="1900-01-09T04:44:53"/>
    <n v="43364"/>
    <n v="0"/>
    <n v="0"/>
    <n v="0"/>
    <n v="34199.175496471231"/>
  </r>
  <r>
    <s v="STND-61285"/>
    <s v="Wal-Mart Stores, Inc."/>
    <s v="Wal Mart Stores Inc - Store 1228 - 2680 N IL Route 83 - Round Lakes Beach"/>
    <s v="Outdoor &amp; Garage - LED Fixtures"/>
    <s v="Outdoor &amp; Garage Lighting"/>
    <s v="Exterior"/>
    <n v="0"/>
    <n v="33713.027999999998"/>
    <n v="0"/>
    <x v="0"/>
    <x v="0"/>
    <n v="10.1978380583316"/>
    <s v="Qty / 1,000"/>
    <m/>
    <s v="Private-Lighting"/>
    <s v="lighting"/>
    <n v="2"/>
    <n v="1"/>
    <s v="Lighting"/>
    <n v="0.97902139861649395"/>
    <n v="0.93591656730105399"/>
    <n v="33005.775824156997"/>
    <n v="0"/>
    <n v="0.71"/>
    <n v="23434.100835151501"/>
    <n v="0"/>
    <n v="4903"/>
    <n v="1"/>
    <n v="1"/>
    <n v="0"/>
    <n v="0"/>
    <n v="14.276973281664301"/>
    <d v="1900-01-09T04:44:53"/>
    <n v="43364"/>
    <n v="0"/>
    <n v="0"/>
    <n v="0"/>
    <n v="238977.16535948831"/>
  </r>
  <r>
    <s v="STND-61285"/>
    <s v="Wal-Mart Stores, Inc."/>
    <s v="Wal Mart Stores Inc - Store 1228 - 2680 N IL Route 83 - Round Lakes Beach"/>
    <s v="Outdoor &amp; Garage - LED Fixtures"/>
    <s v="Outdoor &amp; Garage Lighting"/>
    <s v="Exterior"/>
    <n v="0"/>
    <n v="11325.93"/>
    <n v="0"/>
    <x v="0"/>
    <x v="0"/>
    <n v="10.1978380583316"/>
    <s v="Qty / 1,000"/>
    <m/>
    <s v="Private-Lighting"/>
    <s v="lighting"/>
    <n v="2"/>
    <n v="1"/>
    <s v="Lighting"/>
    <n v="0.97902139861649395"/>
    <n v="0.93591656730105399"/>
    <n v="11088.327829232499"/>
    <n v="0"/>
    <n v="0.71"/>
    <n v="7872.7127587550804"/>
    <n v="0"/>
    <n v="4903"/>
    <n v="1"/>
    <n v="1"/>
    <n v="0"/>
    <n v="0"/>
    <n v="14.276973281664301"/>
    <d v="1900-01-09T04:44:53"/>
    <n v="43364"/>
    <n v="0"/>
    <n v="0"/>
    <n v="0"/>
    <n v="80284.649793545323"/>
  </r>
  <r>
    <s v="STND-61285"/>
    <s v="Wal-Mart Stores, Inc."/>
    <s v="Wal Mart Stores Inc - Store 1228 - 2680 N IL Route 83 - Round Lakes Beach"/>
    <s v="Outdoor &amp; Garage - LED Fixtures"/>
    <s v="Outdoor &amp; Garage Lighting"/>
    <s v="Exterior"/>
    <n v="0"/>
    <n v="27594.083999999999"/>
    <n v="0"/>
    <x v="0"/>
    <x v="0"/>
    <n v="10.1978380583316"/>
    <s v="Qty / 1,000"/>
    <m/>
    <s v="Private-Lighting"/>
    <s v="lighting"/>
    <n v="2"/>
    <n v="1"/>
    <s v="Lighting"/>
    <n v="0.97902139861649395"/>
    <n v="0.93591656730105399"/>
    <n v="27015.198711221001"/>
    <n v="0"/>
    <n v="0.71"/>
    <n v="19180.791084966899"/>
    <n v="0"/>
    <n v="4903"/>
    <n v="1"/>
    <n v="1"/>
    <n v="0"/>
    <n v="0"/>
    <n v="14.276973281664301"/>
    <d v="1900-01-09T04:44:53"/>
    <n v="43364"/>
    <n v="0"/>
    <n v="0"/>
    <n v="0"/>
    <n v="195602.6013151829"/>
  </r>
  <r>
    <s v="STND-61285"/>
    <s v="Wal-Mart Stores, Inc."/>
    <s v="Wal Mart Stores Inc - Store 1228 - 2680 N IL Route 83 - Round Lakes Beach"/>
    <s v="Outdoor &amp; Garage - LED Fixtures"/>
    <s v="Outdoor &amp; Garage Lighting"/>
    <s v="Exterior"/>
    <n v="0"/>
    <n v="77349.728000000003"/>
    <n v="0"/>
    <x v="0"/>
    <x v="0"/>
    <n v="10.1978380583316"/>
    <s v="Qty / 1,000"/>
    <m/>
    <s v="Private-Lighting"/>
    <s v="lighting"/>
    <n v="2"/>
    <n v="1"/>
    <s v="Lighting"/>
    <n v="0.97902139861649395"/>
    <n v="0.93591656730105399"/>
    <n v="75727.0388891654"/>
    <n v="0"/>
    <n v="0.71"/>
    <n v="53766.197611307398"/>
    <n v="0"/>
    <n v="4903"/>
    <n v="1"/>
    <n v="1"/>
    <n v="0"/>
    <n v="0"/>
    <n v="14.276973281664301"/>
    <d v="1900-01-09T04:44:53"/>
    <n v="43364"/>
    <n v="0"/>
    <n v="0"/>
    <n v="0"/>
    <n v="548298.97625236819"/>
  </r>
  <r>
    <s v="STND-61285"/>
    <s v="Wal-Mart Stores, Inc."/>
    <s v="Wal Mart Stores Inc - Store 1228 - 2680 N IL Route 83 - Round Lakes Beach"/>
    <s v="Outdoor &amp; Garage - LED Fixtures"/>
    <s v="Outdoor &amp; Garage Lighting"/>
    <s v="Exterior"/>
    <n v="0"/>
    <n v="1985.7149999999999"/>
    <n v="0"/>
    <x v="0"/>
    <x v="0"/>
    <n v="10.1978380583316"/>
    <s v="Qty / 1,000"/>
    <m/>
    <s v="Private-Lighting"/>
    <s v="lighting"/>
    <n v="2"/>
    <n v="1"/>
    <s v="Lighting"/>
    <n v="0.97902139861649395"/>
    <n v="0.93591656730105399"/>
    <n v="1944.0574765537499"/>
    <n v="0"/>
    <n v="0.71"/>
    <n v="1380.28080835316"/>
    <n v="0"/>
    <n v="4903"/>
    <n v="1"/>
    <n v="1"/>
    <n v="0"/>
    <n v="0"/>
    <n v="14.276973281664301"/>
    <d v="1900-01-09T04:44:53"/>
    <n v="43364"/>
    <n v="0"/>
    <n v="0"/>
    <n v="0"/>
    <n v="14075.880158608559"/>
  </r>
  <r>
    <s v="STND-61286"/>
    <s v="CRP-3 5100 River Road LLC"/>
    <s v="CRP-3 5100 River Road LLC - 5100 River Rd - Schiller Park"/>
    <s v="Outdoor &amp; Garage - LED Fixtures"/>
    <s v="Outdoor &amp; Garage Lighting"/>
    <s v="Exterior"/>
    <n v="0"/>
    <n v="18474.504000000001"/>
    <n v="0"/>
    <x v="0"/>
    <x v="0"/>
    <n v="10.1978380583316"/>
    <s v="Qty / 1,000"/>
    <m/>
    <s v="Private-Lighting"/>
    <s v="lighting"/>
    <n v="3"/>
    <n v="1"/>
    <s v="Lighting"/>
    <n v="0.91633259480590001"/>
    <n v="1.30467645558681"/>
    <n v="16928.790188071998"/>
    <n v="0"/>
    <n v="0.71"/>
    <n v="12019.4410335311"/>
    <n v="0"/>
    <n v="4903"/>
    <n v="1"/>
    <n v="1"/>
    <n v="0"/>
    <n v="0"/>
    <n v="14.276973281664301"/>
    <d v="1900-01-09T04:44:53"/>
    <n v="43344"/>
    <n v="0"/>
    <n v="0"/>
    <n v="0"/>
    <n v="122572.31321161595"/>
  </r>
  <r>
    <s v="STND-61287"/>
    <s v="Wal-Mart Stores, Inc."/>
    <s v="Wal Mart Stores Inc - Store 891 - 4115 E Lincolnway Ave - Sterling"/>
    <s v="Outdoor &amp; Garage - LED Fixtures"/>
    <s v="Outdoor &amp; Garage Lighting"/>
    <s v="Exterior"/>
    <n v="0"/>
    <n v="1985.7149999999999"/>
    <n v="0"/>
    <x v="0"/>
    <x v="0"/>
    <n v="10.1978380583316"/>
    <s v="Qty / 1,000"/>
    <m/>
    <s v="Private-Lighting"/>
    <s v="lighting"/>
    <n v="2"/>
    <n v="1"/>
    <s v="Lighting"/>
    <n v="0.97902139861649395"/>
    <n v="0.93591656730105399"/>
    <n v="1944.0574765537499"/>
    <n v="0"/>
    <n v="0.71"/>
    <n v="1380.28080835316"/>
    <n v="0"/>
    <n v="4903"/>
    <n v="1"/>
    <n v="1"/>
    <n v="0"/>
    <n v="0"/>
    <n v="14.276973281664301"/>
    <d v="1900-01-09T04:44:53"/>
    <n v="43371"/>
    <n v="0"/>
    <n v="0"/>
    <n v="0"/>
    <n v="14075.880158608559"/>
  </r>
  <r>
    <s v="STND-61287"/>
    <s v="Wal-Mart Stores, Inc."/>
    <s v="Wal Mart Stores Inc - Store 891 - 4115 E Lincolnway Ave - Sterling"/>
    <s v="Outdoor &amp; Garage - LED Fixtures"/>
    <s v="Outdoor &amp; Garage Lighting"/>
    <s v="Exterior"/>
    <n v="0"/>
    <n v="113965.33199999999"/>
    <n v="0"/>
    <x v="0"/>
    <x v="0"/>
    <n v="10.1978380583316"/>
    <s v="Qty / 1,000"/>
    <m/>
    <s v="Private-Lighting"/>
    <s v="lighting"/>
    <n v="2"/>
    <n v="1"/>
    <s v="Lighting"/>
    <n v="0.97902139861649395"/>
    <n v="0.93591656730105399"/>
    <n v="111574.498728433"/>
    <n v="0"/>
    <n v="0.71"/>
    <n v="79217.894097187396"/>
    <n v="0"/>
    <n v="4903"/>
    <n v="1"/>
    <n v="1"/>
    <n v="0"/>
    <n v="0"/>
    <n v="14.276973281664301"/>
    <d v="1900-01-09T04:44:53"/>
    <n v="43371"/>
    <n v="0"/>
    <n v="0"/>
    <n v="0"/>
    <n v="807851.25532517978"/>
  </r>
  <r>
    <s v="STND-61287"/>
    <s v="Wal-Mart Stores, Inc."/>
    <s v="Wal Mart Stores Inc - Store 891 - 4115 E Lincolnway Ave - Sterling"/>
    <s v="Outdoor &amp; Garage - LED Fixtures"/>
    <s v="Outdoor &amp; Garage Lighting"/>
    <s v="Exterior"/>
    <n v="0"/>
    <n v="3628.22"/>
    <n v="0"/>
    <x v="0"/>
    <x v="0"/>
    <n v="10.1978380583316"/>
    <s v="Qty / 1,000"/>
    <m/>
    <s v="Private-Lighting"/>
    <s v="lighting"/>
    <n v="2"/>
    <n v="1"/>
    <s v="Lighting"/>
    <n v="0.97902139861649395"/>
    <n v="0.93591656730105399"/>
    <n v="3552.1050188883301"/>
    <n v="0"/>
    <n v="0.71"/>
    <n v="2521.9945634107198"/>
    <n v="0"/>
    <n v="4903"/>
    <n v="1"/>
    <n v="1"/>
    <n v="0"/>
    <n v="0"/>
    <n v="14.276973281664301"/>
    <d v="1900-01-09T04:44:53"/>
    <n v="43371"/>
    <n v="0"/>
    <n v="0"/>
    <n v="0"/>
    <n v="25718.892141655226"/>
  </r>
  <r>
    <s v="STND-61287"/>
    <s v="Wal-Mart Stores, Inc."/>
    <s v="Wal Mart Stores Inc - Store 891 - 4115 E Lincolnway Ave - Sterling"/>
    <s v="Outdoor &amp; Garage - LED Fixtures"/>
    <s v="Outdoor &amp; Garage Lighting"/>
    <s v="Exterior"/>
    <n v="0"/>
    <n v="18606.884999999998"/>
    <n v="0"/>
    <x v="0"/>
    <x v="0"/>
    <n v="10.1978380583316"/>
    <s v="Qty / 1,000"/>
    <m/>
    <s v="Private-Lighting"/>
    <s v="lighting"/>
    <n v="2"/>
    <n v="1"/>
    <s v="Lighting"/>
    <n v="0.97902139861649395"/>
    <n v="0.93591656730105399"/>
    <n v="18216.5385765963"/>
    <n v="0"/>
    <n v="0.71"/>
    <n v="12933.7423893833"/>
    <n v="0"/>
    <n v="4903"/>
    <n v="1"/>
    <n v="1"/>
    <n v="0"/>
    <n v="0"/>
    <n v="14.276973281664301"/>
    <d v="1900-01-09T04:44:53"/>
    <n v="43371"/>
    <n v="0"/>
    <n v="0"/>
    <n v="0"/>
    <n v="131896.21037510972"/>
  </r>
  <r>
    <s v="STND-61287"/>
    <s v="Wal-Mart Stores, Inc."/>
    <s v="Wal Mart Stores Inc - Store 891 - 4115 E Lincolnway Ave - Sterling"/>
    <s v="Outdoor &amp; Garage - LED Fixtures"/>
    <s v="Outdoor &amp; Garage Lighting"/>
    <s v="Exterior"/>
    <n v="0"/>
    <n v="13110.621999999999"/>
    <n v="0"/>
    <x v="0"/>
    <x v="0"/>
    <n v="10.1978380583316"/>
    <s v="Qty / 1,000"/>
    <m/>
    <s v="Private-Lighting"/>
    <s v="lighting"/>
    <n v="2"/>
    <n v="1"/>
    <s v="Lighting"/>
    <n v="0.97902139861649395"/>
    <n v="0.93591656730105399"/>
    <n v="12835.579487172199"/>
    <n v="0"/>
    <n v="0.71"/>
    <n v="9113.2614358922401"/>
    <n v="0"/>
    <n v="4903"/>
    <n v="1"/>
    <n v="1"/>
    <n v="0"/>
    <n v="0"/>
    <n v="14.276973281664301"/>
    <d v="1900-01-09T04:44:53"/>
    <n v="43371"/>
    <n v="0"/>
    <n v="0"/>
    <n v="0"/>
    <n v="92935.564306467568"/>
  </r>
  <r>
    <s v="STND-61287"/>
    <s v="Wal-Mart Stores, Inc."/>
    <s v="Wal Mart Stores Inc - Store 891 - 4115 E Lincolnway Ave - Sterling"/>
    <s v="Outdoor &amp; Garage - LED Fixtures"/>
    <s v="Outdoor &amp; Garage Lighting"/>
    <s v="Exterior"/>
    <n v="0"/>
    <n v="11237.675999999999"/>
    <n v="0"/>
    <x v="0"/>
    <x v="0"/>
    <n v="10.1978380583316"/>
    <s v="Qty / 1,000"/>
    <m/>
    <s v="Private-Lighting"/>
    <s v="lighting"/>
    <n v="2"/>
    <n v="1"/>
    <s v="Lighting"/>
    <n v="0.97902139861649395"/>
    <n v="0.93591656730105399"/>
    <n v="11001.925274719"/>
    <n v="0"/>
    <n v="0.71"/>
    <n v="7811.3669450504904"/>
    <n v="0"/>
    <n v="4903"/>
    <n v="1"/>
    <n v="1"/>
    <n v="0"/>
    <n v="0"/>
    <n v="14.276973281664301"/>
    <d v="1900-01-09T04:44:53"/>
    <n v="43371"/>
    <n v="0"/>
    <n v="0"/>
    <n v="0"/>
    <n v="79659.05511982934"/>
  </r>
  <r>
    <s v="STND-61288"/>
    <s v="Wal-Mart Stores, Inc."/>
    <s v="Wal Mart Stores Inc - Store 1489 - 555 Townline Rd - Vernon Hills"/>
    <s v="Outdoor &amp; Garage - LED Fixtures"/>
    <s v="Outdoor &amp; Garage Lighting"/>
    <s v="Exterior"/>
    <n v="0"/>
    <n v="1985.7149999999999"/>
    <n v="0"/>
    <x v="0"/>
    <x v="0"/>
    <n v="10.1978380583316"/>
    <s v="Qty / 1,000"/>
    <m/>
    <s v="Private-Lighting"/>
    <s v="lighting"/>
    <n v="3"/>
    <n v="1"/>
    <s v="Lighting"/>
    <n v="0.91633259480590001"/>
    <n v="1.30467645558681"/>
    <n v="1819.575378495"/>
    <n v="0"/>
    <n v="0.71"/>
    <n v="1291.8985187314499"/>
    <n v="0"/>
    <n v="4903"/>
    <n v="1"/>
    <n v="1"/>
    <n v="0"/>
    <n v="0"/>
    <n v="14.276973281664301"/>
    <d v="1900-01-09T04:44:53"/>
    <n v="43369"/>
    <n v="0"/>
    <n v="0"/>
    <n v="0"/>
    <n v="13174.571881821799"/>
  </r>
  <r>
    <s v="STND-61288"/>
    <s v="Wal-Mart Stores, Inc."/>
    <s v="Wal Mart Stores Inc - Store 1489 - 555 Townline Rd - Vernon Hills"/>
    <s v="Outdoor &amp; Garage - LED Fixtures"/>
    <s v="Outdoor &amp; Garage Lighting"/>
    <s v="Exterior"/>
    <n v="0"/>
    <n v="5079.5079999999998"/>
    <n v="0"/>
    <x v="0"/>
    <x v="0"/>
    <n v="10.1978380583316"/>
    <s v="Qty / 1,000"/>
    <m/>
    <s v="Private-Lighting"/>
    <s v="lighting"/>
    <n v="3"/>
    <n v="1"/>
    <s v="Lighting"/>
    <n v="0.91633259480590001"/>
    <n v="1.30467645558681"/>
    <n v="4654.5187459773297"/>
    <n v="0"/>
    <n v="0.71"/>
    <n v="3304.7083096439001"/>
    <n v="0"/>
    <n v="4903"/>
    <n v="1"/>
    <n v="1"/>
    <n v="0"/>
    <n v="0"/>
    <n v="14.276973281664301"/>
    <d v="1900-01-09T04:44:53"/>
    <n v="43369"/>
    <n v="0"/>
    <n v="0"/>
    <n v="0"/>
    <n v="33700.880171771256"/>
  </r>
  <r>
    <s v="STND-61289"/>
    <s v="NCG Yorkville Inc."/>
    <s v="NCG Cinemas - 1505 Bridge St - Yorkville"/>
    <s v="Outdoor &amp; Garage - LED Fixtures"/>
    <s v="Outdoor &amp; Garage Lighting"/>
    <s v="Exterior"/>
    <n v="0"/>
    <n v="70284.505000000005"/>
    <n v="0"/>
    <x v="0"/>
    <x v="0"/>
    <n v="10.1978380583316"/>
    <s v="Qty / 1,000"/>
    <m/>
    <s v="Private-Lighting"/>
    <s v="lighting"/>
    <n v="3"/>
    <n v="1"/>
    <s v="Lighting"/>
    <n v="0.91633259480590001"/>
    <n v="1.30467645558681"/>
    <n v="64403.982841298202"/>
    <n v="0"/>
    <n v="0.71"/>
    <n v="45726.827817321697"/>
    <n v="0"/>
    <n v="4903"/>
    <n v="1"/>
    <n v="1"/>
    <n v="0"/>
    <n v="0"/>
    <n v="14.276973281664301"/>
    <d v="1900-01-09T04:44:53"/>
    <n v="43285"/>
    <n v="0"/>
    <n v="0"/>
    <n v="0"/>
    <n v="466314.7850022593"/>
  </r>
  <r>
    <s v="STND-61289"/>
    <s v="NCG Yorkville Inc."/>
    <s v="NCG Cinemas - 1505 Bridge St - Yorkville"/>
    <s v="Outdoor &amp; Garage - LED Fixtures"/>
    <s v="Outdoor &amp; Garage Lighting"/>
    <s v="Exterior"/>
    <n v="0"/>
    <n v="12551.68"/>
    <n v="0"/>
    <x v="0"/>
    <x v="0"/>
    <n v="10.1978380583316"/>
    <s v="Qty / 1,000"/>
    <m/>
    <s v="Private-Lighting"/>
    <s v="lighting"/>
    <n v="3"/>
    <n v="1"/>
    <s v="Lighting"/>
    <n v="0.91633259480590001"/>
    <n v="1.30467645558681"/>
    <n v="11501.5135035733"/>
    <n v="0"/>
    <n v="0.71"/>
    <n v="8166.0745875370503"/>
    <n v="0"/>
    <n v="4903"/>
    <n v="1"/>
    <n v="1"/>
    <n v="0"/>
    <n v="0"/>
    <n v="14.276973281664301"/>
    <d v="1900-01-09T04:44:53"/>
    <n v="43285"/>
    <n v="0"/>
    <n v="0"/>
    <n v="0"/>
    <n v="83276.306215959848"/>
  </r>
  <r>
    <s v="STND-61291"/>
    <s v="P.S. Greetings, Inc"/>
    <s v="PS Greetings - 4820 Searle Pkwy - Skokie"/>
    <s v="Compressed Air - Air Compressor(s) with Integrated VSD &lt;= 150 HP"/>
    <s v="Compressed Air"/>
    <s v="Manufacturing"/>
    <n v="0"/>
    <n v="108945"/>
    <n v="17.475000000000001"/>
    <x v="4"/>
    <x v="0"/>
    <n v="10"/>
    <s v="ΔkWpeak / CF"/>
    <n v="0.95"/>
    <s v="Private-Non-Lighting"/>
    <s v="non_lighting"/>
    <n v="3"/>
    <n v="1"/>
    <s v="Non-Lighting"/>
    <n v="0.98952339343681495"/>
    <n v="0.43468415683807998"/>
    <n v="107803.626097974"/>
    <n v="7.5961056407454599"/>
    <n v="0.7"/>
    <n v="75462.538268581702"/>
    <n v="5.3172739485218203"/>
    <n v="4618"/>
    <n v="1.02"/>
    <n v="1.04"/>
    <n v="1.2E-2"/>
    <n v="0.81"/>
    <n v="15.158077089649201"/>
    <d v="1900-01-09T19:51:10"/>
    <n v="43303"/>
    <n v="7.9959006744689001"/>
    <n v="0"/>
    <n v="0"/>
    <n v="754625.38268581708"/>
  </r>
  <r>
    <s v="STND-61292"/>
    <s v="Laser Precision, LLC"/>
    <s v="Laser Precision - 2400 Commerce Dr - Libertyville"/>
    <s v="New Indoor LED Fixtures"/>
    <s v="Indoor Lighting"/>
    <s v="Warehouse"/>
    <n v="0"/>
    <n v="98056.851999999999"/>
    <n v="15.518497999999999"/>
    <x v="0"/>
    <x v="0"/>
    <n v="9.5383441434566993"/>
    <s v="Qty / 1,000"/>
    <m/>
    <s v="Private-Lighting"/>
    <s v="lighting"/>
    <n v="2"/>
    <n v="1"/>
    <s v="Lighting"/>
    <n v="0.97902139861649395"/>
    <n v="0.93591656730105399"/>
    <n v="95999.756388970505"/>
    <n v="14.524019377828299"/>
    <n v="0.71"/>
    <n v="68159.827036169096"/>
    <n v="10.3120537582581"/>
    <n v="5242"/>
    <n v="1"/>
    <n v="1.22"/>
    <n v="1.0999999999999999E-2"/>
    <n v="0.68"/>
    <n v="13.3536818008394"/>
    <d v="1900-01-08T12:55:13"/>
    <n v="43401"/>
    <n v="17.5072557591951"/>
    <n v="1055.99732027868"/>
    <n v="0"/>
    <n v="650131.88702946506"/>
  </r>
  <r>
    <s v="STND-61292"/>
    <s v="Laser Precision, LLC"/>
    <s v="Laser Precision - 2400 Commerce Dr - Libertyville"/>
    <s v="New Indoor LED Fixtures"/>
    <s v="Indoor Lighting"/>
    <s v="Warehouse"/>
    <n v="0"/>
    <n v="39252.095999999998"/>
    <n v="6.2120449999999998"/>
    <x v="0"/>
    <x v="0"/>
    <n v="9.5383441434566993"/>
    <s v="Qty / 1,000"/>
    <m/>
    <s v="Private-Lighting"/>
    <s v="lighting"/>
    <n v="2"/>
    <n v="1"/>
    <s v="Lighting"/>
    <n v="0.97902139861649395"/>
    <n v="0.93591656730105399"/>
    <n v="38428.641924548901"/>
    <n v="5.8139558323196701"/>
    <n v="0.71"/>
    <n v="27284.3357664297"/>
    <n v="4.1279086409469699"/>
    <n v="5242"/>
    <n v="1"/>
    <n v="1.22"/>
    <n v="1.0999999999999999E-2"/>
    <n v="0.68"/>
    <n v="13.3536818008394"/>
    <d v="1900-01-08T12:55:13"/>
    <n v="43401"/>
    <n v="7.0081434815810901"/>
    <n v="422.71506117003702"/>
    <n v="0"/>
    <n v="260247.38426583089"/>
  </r>
  <r>
    <s v="STND-61292"/>
    <s v="Laser Precision, LLC"/>
    <s v="Laser Precision - 2400 Commerce Dr - Libertyville"/>
    <s v="Outdoor &amp; Garage - LED Fixtures"/>
    <s v="Outdoor &amp; Garage Lighting"/>
    <s v="Exterior"/>
    <n v="0"/>
    <n v="4898.0969999999998"/>
    <n v="0"/>
    <x v="0"/>
    <x v="0"/>
    <n v="10.1978380583316"/>
    <s v="Qty / 1,000"/>
    <m/>
    <s v="Private-Lighting"/>
    <s v="lighting"/>
    <n v="2"/>
    <n v="1"/>
    <s v="Lighting"/>
    <n v="0.97902139861649395"/>
    <n v="0.93591656730105399"/>
    <n v="4795.3417754992497"/>
    <n v="0"/>
    <n v="0.71"/>
    <n v="3404.6926606044699"/>
    <n v="0"/>
    <n v="4903"/>
    <n v="1"/>
    <n v="1"/>
    <n v="0"/>
    <n v="0"/>
    <n v="14.276973281664301"/>
    <d v="1900-01-09T04:44:53"/>
    <n v="43401"/>
    <n v="0"/>
    <n v="0"/>
    <n v="0"/>
    <n v="34720.504391234535"/>
  </r>
  <r>
    <s v="STND-61292"/>
    <s v="Laser Precision, LLC"/>
    <s v="Laser Precision - 2400 Commerce Dr - Libertyville"/>
    <s v="Outdoor &amp; Garage - LED Fixtures"/>
    <s v="Outdoor &amp; Garage Lighting"/>
    <s v="Exterior"/>
    <n v="0"/>
    <n v="12355.56"/>
    <n v="0"/>
    <x v="0"/>
    <x v="0"/>
    <n v="10.1978380583316"/>
    <s v="Qty / 1,000"/>
    <m/>
    <s v="Private-Lighting"/>
    <s v="lighting"/>
    <n v="2"/>
    <n v="1"/>
    <s v="Lighting"/>
    <n v="0.97902139861649395"/>
    <n v="0.93591656730105399"/>
    <n v="12096.35763189"/>
    <n v="0"/>
    <n v="0.71"/>
    <n v="8588.4139186418997"/>
    <n v="0"/>
    <n v="4903"/>
    <n v="1"/>
    <n v="1"/>
    <n v="0"/>
    <n v="0"/>
    <n v="14.276973281664301"/>
    <d v="1900-01-09T04:44:53"/>
    <n v="43401"/>
    <n v="0"/>
    <n v="0"/>
    <n v="0"/>
    <n v="87583.254320231194"/>
  </r>
  <r>
    <s v="STND-61292"/>
    <s v="Laser Precision, LLC"/>
    <s v="Laser Precision - 2400 Commerce Dr - Libertyville"/>
    <s v="Outdoor &amp; Garage - LED Fixtures"/>
    <s v="Outdoor &amp; Garage Lighting"/>
    <s v="Exterior"/>
    <n v="0"/>
    <n v="14591.328"/>
    <n v="0"/>
    <x v="0"/>
    <x v="0"/>
    <n v="10.1978380583316"/>
    <s v="Qty / 1,000"/>
    <m/>
    <s v="Private-Lighting"/>
    <s v="lighting"/>
    <n v="2"/>
    <n v="1"/>
    <s v="Lighting"/>
    <n v="0.97902139861649395"/>
    <n v="0.93591656730105399"/>
    <n v="14285.222346232"/>
    <n v="0"/>
    <n v="0.71"/>
    <n v="10142.5078658247"/>
    <n v="0"/>
    <n v="4903"/>
    <n v="1"/>
    <n v="1"/>
    <n v="0"/>
    <n v="0"/>
    <n v="14.276973281664301"/>
    <d v="1900-01-09T04:44:53"/>
    <n v="43401"/>
    <n v="0"/>
    <n v="0"/>
    <n v="0"/>
    <n v="103431.65272103474"/>
  </r>
  <r>
    <s v="STND-61292"/>
    <s v="Laser Precision, LLC"/>
    <s v="Laser Precision - 2400 Commerce Dr - Libertyville"/>
    <s v="New Indoor LED Fixtures"/>
    <s v="Indoor Lighting"/>
    <s v="Warehouse"/>
    <n v="0"/>
    <n v="37553.688000000002"/>
    <n v="5.9432539999999996"/>
    <x v="0"/>
    <x v="0"/>
    <n v="9.5383441434566993"/>
    <s v="Qty / 1,000"/>
    <m/>
    <s v="Private-Lighting"/>
    <s v="lighting"/>
    <n v="2"/>
    <n v="1"/>
    <s v="Lighting"/>
    <n v="0.97902139861649395"/>
    <n v="0.93591656730105399"/>
    <n v="36765.864148967397"/>
    <n v="5.5623898822782598"/>
    <n v="0.71"/>
    <n v="26103.763545766898"/>
    <n v="3.9492968164175601"/>
    <n v="5242"/>
    <n v="1"/>
    <n v="1.22"/>
    <n v="1.0999999999999999E-2"/>
    <n v="0.68"/>
    <n v="13.3536818008394"/>
    <d v="1900-01-08T12:55:13"/>
    <n v="43401"/>
    <n v="6.7049058368831398"/>
    <n v="404.42450563864202"/>
    <n v="0"/>
    <n v="248986.68013894418"/>
  </r>
  <r>
    <s v="STND-61293"/>
    <s v="Motorola Solutions Inc"/>
    <s v="Motorola Solutions Inc. - 1303 E. Algonquin Rd  - Schaumburg"/>
    <s v="Water-Cooled Chiller"/>
    <s v="HVAC"/>
    <s v="Office"/>
    <n v="0"/>
    <n v="127587"/>
    <n v="50.906999999999996"/>
    <x v="3"/>
    <x v="0"/>
    <n v="20"/>
    <s v="ΔkWpeak / CF"/>
    <n v="1"/>
    <s v="Private-Non-Lighting"/>
    <s v="non_lighting"/>
    <n v="3"/>
    <n v="1"/>
    <s v="Non-Lighting"/>
    <n v="0.98952339343681495"/>
    <n v="0.43468415683807998"/>
    <n v="126250.321198423"/>
    <n v="22.1284663721562"/>
    <n v="0.7"/>
    <n v="88375.224838896"/>
    <n v="15.489926460509301"/>
    <n v="2885"/>
    <n v="1.165"/>
    <n v="1.3779999999999999"/>
    <n v="2.5499999999999998E-2"/>
    <n v="0.55000000000000004"/>
    <n v="24.263431542460999"/>
    <d v="1900-01-16T07:56:40"/>
    <n v="43450"/>
    <n v="22.1284663721562"/>
    <n v="0"/>
    <n v="0"/>
    <n v="1767504.4967779201"/>
  </r>
  <r>
    <s v="STND-61294"/>
    <s v="Wal-Mart Stores, Inc."/>
    <s v="Walmart Stores Inc - 4005 167th St - Country Club Hills"/>
    <s v="LED Refrigerated Display Case Lighting for Open and Closed Cases"/>
    <s v="Refrigeration"/>
    <s v="Retail (mall/dept. store)"/>
    <n v="0"/>
    <n v="65363.76"/>
    <n v="7.7784000000000004"/>
    <x v="2"/>
    <x v="0"/>
    <n v="8.6177180282661094"/>
    <s v="ΔkWpeak / CF"/>
    <n v="0.69"/>
    <s v="Private-Non-Lighting"/>
    <s v="non_lighting"/>
    <n v="3"/>
    <n v="1"/>
    <s v="Non-Lighting"/>
    <n v="0.98952339343681495"/>
    <n v="0.43468415683807998"/>
    <n v="64678.9696029896"/>
    <n v="3.3811472455493199"/>
    <n v="0.7"/>
    <n v="45275.278722092698"/>
    <n v="2.3668030718845299"/>
    <n v="5478"/>
    <n v="1.1200000000000001"/>
    <n v="1.31"/>
    <n v="2.1999999999999999E-2"/>
    <n v="0.95"/>
    <n v="12.7783862723622"/>
    <d v="1900-01-08T03:03:29"/>
    <n v="43418"/>
    <n v="4.9002133993468497"/>
    <n v="0"/>
    <n v="0"/>
    <n v="390169.58567815123"/>
  </r>
  <r>
    <s v="STND-61295"/>
    <s v="Institute of Gas Technology dba Gas Technology Institute"/>
    <s v="Gas Technology Institute - 1700 S Mount Prospect Rd - Des Plaines"/>
    <s v="New Indoor LED Fixtures"/>
    <s v="Indoor Lighting"/>
    <s v="Miscellaneous"/>
    <n v="0"/>
    <n v="132.59200000000001"/>
    <n v="2.8396999999999999E-2"/>
    <x v="0"/>
    <x v="0"/>
    <n v="14.797277300976599"/>
    <s v="Qty / 1,000"/>
    <m/>
    <s v="Private-Lighting"/>
    <s v="lighting"/>
    <n v="3"/>
    <n v="1"/>
    <s v="Lighting"/>
    <n v="0.91633259480590001"/>
    <n v="1.30467645558681"/>
    <n v="121.49837141050401"/>
    <n v="3.7048897309298501E-2"/>
    <n v="0.71"/>
    <n v="86.263843701457702"/>
    <n v="2.6304717089602001E-2"/>
    <n v="3379"/>
    <n v="1.0900000000000001"/>
    <n v="1.36"/>
    <n v="2.1999999999999999E-2"/>
    <n v="0.57999999999999996"/>
    <n v="20.7161882213673"/>
    <d v="1900-01-13T19:08:05"/>
    <n v="43313"/>
    <n v="4.6968683201443401E-2"/>
    <n v="2.4522607073679699"/>
    <n v="0"/>
    <n v="1276.4700162985732"/>
  </r>
  <r>
    <s v="STND-61295"/>
    <s v="Institute of Gas Technology dba Gas Technology Institute"/>
    <s v="Gas Technology Institute - 1700 S Mount Prospect Rd - Des Plaines"/>
    <s v="New Indoor LED Fixtures"/>
    <s v="Indoor Lighting"/>
    <s v="Miscellaneous"/>
    <n v="0"/>
    <n v="26046.954000000002"/>
    <n v="5.5783940000000003"/>
    <x v="0"/>
    <x v="0"/>
    <n v="14.797277300976599"/>
    <s v="Qty / 1,000"/>
    <m/>
    <s v="Private-Lighting"/>
    <s v="lighting"/>
    <n v="3"/>
    <n v="1"/>
    <s v="Lighting"/>
    <n v="0.91633259480590001"/>
    <n v="1.30467645558681"/>
    <n v="23867.672945609898"/>
    <n v="7.2779993117867097"/>
    <n v="0.71"/>
    <n v="16946.047791383"/>
    <n v="5.1673795113685603"/>
    <n v="3379"/>
    <n v="1.0900000000000001"/>
    <n v="1.36"/>
    <n v="2.1999999999999999E-2"/>
    <n v="0.57999999999999996"/>
    <n v="20.7161882213673"/>
    <d v="1900-01-13T19:08:05"/>
    <n v="43313"/>
    <n v="9.2266725555105307"/>
    <n v="481.73284844350297"/>
    <n v="0"/>
    <n v="250755.36832469629"/>
  </r>
  <r>
    <s v="STND-61296"/>
    <s v="Oak Ridge Products, LLC"/>
    <s v="OakRidge Products - 4612 Century Ct - McHenry"/>
    <s v="New Indoor LED Fixtures"/>
    <s v="Indoor Lighting"/>
    <s v="Warehouse"/>
    <n v="0"/>
    <n v="43246.5"/>
    <n v="6.8441999999999998"/>
    <x v="0"/>
    <x v="0"/>
    <n v="9.5383441434566993"/>
    <s v="Qty / 1,000"/>
    <m/>
    <s v="Private-Lighting"/>
    <s v="lighting"/>
    <n v="3"/>
    <n v="1"/>
    <s v="Lighting"/>
    <n v="0.91633259480590001"/>
    <n v="1.30467645558681"/>
    <n v="39628.177561273304"/>
    <n v="8.9294665973272203"/>
    <n v="0.71"/>
    <n v="28136.006068504099"/>
    <n v="6.3399212841023296"/>
    <n v="5242"/>
    <n v="1"/>
    <n v="1.22"/>
    <n v="1.0999999999999999E-2"/>
    <n v="0.68"/>
    <n v="13.3536818008394"/>
    <d v="1900-01-08T12:55:13"/>
    <n v="43305"/>
    <n v="10.7635807585912"/>
    <n v="435.909953174007"/>
    <n v="0"/>
    <n v="268370.90870377823"/>
  </r>
  <r>
    <s v="STND-61297"/>
    <s v="Village of Burr Ridge"/>
    <s v="Village of Burr Ridge - 7660 S County Line Rd - Burr Ridge"/>
    <s v="Air-Cooled Chiller"/>
    <s v="HVAC"/>
    <s v="Miscellaneous"/>
    <n v="0"/>
    <n v="7057.38"/>
    <n v="2.7628400000000002"/>
    <x v="3"/>
    <x v="1"/>
    <n v="20"/>
    <s v="ΔkWpeak / CF"/>
    <n v="1"/>
    <s v="Public-Non-Lighting"/>
    <s v="non_lighting"/>
    <n v="3"/>
    <n v="1"/>
    <s v="Non-Lighting"/>
    <n v="1.01534080484258"/>
    <n v="0.52563350510805795"/>
    <n v="7165.6458892799101"/>
    <n v="1.4522412732527501"/>
    <n v="0.7"/>
    <n v="5015.9521224959299"/>
    <n v="1.01656889127692"/>
    <n v="3379"/>
    <n v="1.0900000000000001"/>
    <n v="1.36"/>
    <n v="2.1999999999999999E-2"/>
    <n v="0.57999999999999996"/>
    <n v="20.7161882213673"/>
    <d v="1900-01-13T19:08:05"/>
    <n v="43369"/>
    <n v="1.4522412732527501"/>
    <n v="0"/>
    <n v="0"/>
    <n v="100319.0424499186"/>
  </r>
  <r>
    <s v="STND-61298"/>
    <s v="Jewel Food Stores"/>
    <s v="IRC Retail Centers - 217 W Irving Park Rd - Streamwood"/>
    <s v="Outdoor &amp; Garage - LED Fixtures"/>
    <s v="Outdoor &amp; Garage Lighting"/>
    <s v="Exterior"/>
    <n v="0"/>
    <n v="102840.425"/>
    <n v="0"/>
    <x v="0"/>
    <x v="0"/>
    <n v="10.1978380583316"/>
    <s v="Qty / 1,000"/>
    <m/>
    <s v="Private-Lighting"/>
    <s v="lighting"/>
    <n v="2"/>
    <n v="1"/>
    <s v="Lighting"/>
    <n v="0.97902139861649395"/>
    <n v="0.93591656730105399"/>
    <n v="100682.97671781501"/>
    <n v="0"/>
    <n v="0.71"/>
    <n v="71484.913469648396"/>
    <n v="0"/>
    <n v="4903"/>
    <n v="1"/>
    <n v="1"/>
    <n v="0"/>
    <n v="0"/>
    <n v="14.276973281664301"/>
    <d v="1900-01-09T04:44:53"/>
    <n v="43278"/>
    <n v="0"/>
    <n v="0"/>
    <n v="0"/>
    <n v="728991.5711773216"/>
  </r>
  <r>
    <s v="STND-61298"/>
    <s v="Jewel Food Stores"/>
    <s v="IRC Retail Centers - 217 W Irving Park Rd - Streamwood"/>
    <s v="Outdoor &amp; Garage - LED Fixtures"/>
    <s v="Outdoor &amp; Garage Lighting"/>
    <s v="Exterior"/>
    <n v="0"/>
    <n v="5677.674"/>
    <n v="0"/>
    <x v="0"/>
    <x v="0"/>
    <n v="10.1978380583316"/>
    <s v="Qty / 1,000"/>
    <m/>
    <s v="Private-Lighting"/>
    <s v="lighting"/>
    <n v="2"/>
    <n v="1"/>
    <s v="Lighting"/>
    <n v="0.97902139861649395"/>
    <n v="0.93591656730105399"/>
    <n v="5558.5643403684999"/>
    <n v="0"/>
    <n v="0.71"/>
    <n v="3946.58068166164"/>
    <n v="0"/>
    <n v="4903"/>
    <n v="1"/>
    <n v="1"/>
    <n v="0"/>
    <n v="0"/>
    <n v="14.276973281664301"/>
    <d v="1900-01-09T04:44:53"/>
    <n v="43278"/>
    <n v="0"/>
    <n v="0"/>
    <n v="0"/>
    <n v="40246.59067572534"/>
  </r>
  <r>
    <s v="STND-61298"/>
    <s v="Jewel Food Stores"/>
    <s v="IRC Retail Centers - 217 W Irving Park Rd - Streamwood"/>
    <s v="Outdoor &amp; Garage - LED Fixtures"/>
    <s v="Outdoor &amp; Garage Lighting"/>
    <s v="Exterior"/>
    <n v="0"/>
    <n v="9413.76"/>
    <n v="0"/>
    <x v="0"/>
    <x v="0"/>
    <n v="10.1978380583316"/>
    <s v="Qty / 1,000"/>
    <m/>
    <s v="Private-Lighting"/>
    <s v="lighting"/>
    <n v="2"/>
    <n v="1"/>
    <s v="Lighting"/>
    <n v="0.97902139861649395"/>
    <n v="0.93591656730105399"/>
    <n v="9216.2724814400008"/>
    <n v="0"/>
    <n v="0.71"/>
    <n v="6543.5534618224001"/>
    <n v="0"/>
    <n v="4903"/>
    <n v="1"/>
    <n v="1"/>
    <n v="0"/>
    <n v="0"/>
    <n v="14.276973281664301"/>
    <d v="1900-01-09T04:44:53"/>
    <n v="43278"/>
    <n v="0"/>
    <n v="0"/>
    <n v="0"/>
    <n v="66730.098529699957"/>
  </r>
  <r>
    <s v="STND-61298"/>
    <s v="Jewel Food Stores"/>
    <s v="IRC Retail Centers - 217 W Irving Park Rd - Streamwood"/>
    <s v="Outdoor &amp; Garage - LED Fixtures"/>
    <s v="Outdoor &amp; Garage Lighting"/>
    <s v="Exterior"/>
    <n v="0"/>
    <n v="7697.71"/>
    <n v="0"/>
    <x v="0"/>
    <x v="0"/>
    <n v="10.1978380583316"/>
    <s v="Qty / 1,000"/>
    <m/>
    <s v="Private-Lighting"/>
    <s v="lighting"/>
    <n v="2"/>
    <n v="1"/>
    <s v="Lighting"/>
    <n v="0.97902139861649395"/>
    <n v="0.93591656730105399"/>
    <n v="7536.2228103441703"/>
    <n v="0"/>
    <n v="0.71"/>
    <n v="5350.7181953443596"/>
    <n v="0"/>
    <n v="4903"/>
    <n v="1"/>
    <n v="1"/>
    <n v="0"/>
    <n v="0"/>
    <n v="14.276973281664301"/>
    <d v="1900-01-09T04:44:53"/>
    <n v="43278"/>
    <n v="0"/>
    <n v="0"/>
    <n v="0"/>
    <n v="54565.75765189009"/>
  </r>
  <r>
    <s v="STND-61298"/>
    <s v="Jewel Food Stores"/>
    <s v="IRC Retail Centers - 217 W Irving Park Rd - Streamwood"/>
    <s v="Outdoor &amp; Garage - LED Fixtures"/>
    <s v="Outdoor &amp; Garage Lighting"/>
    <s v="Exterior"/>
    <n v="0"/>
    <n v="2824.1280000000002"/>
    <n v="0"/>
    <x v="0"/>
    <x v="0"/>
    <n v="10.1978380583316"/>
    <s v="Qty / 1,000"/>
    <m/>
    <s v="Private-Lighting"/>
    <s v="lighting"/>
    <n v="2"/>
    <n v="1"/>
    <s v="Lighting"/>
    <n v="0.97902139861649395"/>
    <n v="0.93591656730105399"/>
    <n v="2764.8817444319998"/>
    <n v="0"/>
    <n v="0.71"/>
    <n v="1963.0660385467199"/>
    <n v="0"/>
    <n v="4903"/>
    <n v="1"/>
    <n v="1"/>
    <n v="0"/>
    <n v="0"/>
    <n v="14.276973281664301"/>
    <d v="1900-01-09T04:44:53"/>
    <n v="43278"/>
    <n v="0"/>
    <n v="0"/>
    <n v="0"/>
    <n v="20019.029558909988"/>
  </r>
  <r>
    <s v="STND-61299"/>
    <s v="Landmeier &amp; Busse Hotel Associates Ltd."/>
    <s v="Holiday Inn Elk Grove - 1000 Busse Rd - Elk Grove Village"/>
    <s v="New Indoor LED Fixtures"/>
    <s v="Indoor Lighting"/>
    <s v="Hotel/Motel (common)"/>
    <n v="0"/>
    <n v="35957.550000000003"/>
    <n v="4.8552"/>
    <x v="0"/>
    <x v="0"/>
    <n v="8.1459758879113693"/>
    <s v="Qty / 1,000"/>
    <m/>
    <s v="Private-Lighting"/>
    <s v="lighting"/>
    <n v="2"/>
    <n v="1"/>
    <s v="Lighting"/>
    <n v="0.97902139861649395"/>
    <n v="0.93591656730105399"/>
    <n v="35203.210891822499"/>
    <n v="4.5440621175600802"/>
    <n v="0.71"/>
    <n v="24994.279733193998"/>
    <n v="3.2262841034676502"/>
    <n v="6138"/>
    <n v="1.2"/>
    <n v="1.24"/>
    <n v="3.2000000000000001E-2"/>
    <n v="0.73"/>
    <n v="11.4043662430759"/>
    <d v="1900-01-07T03:30:12"/>
    <n v="43373"/>
    <n v="5.0199537312859901"/>
    <n v="938.75229044859998"/>
    <n v="0"/>
    <n v="203602.80004231012"/>
  </r>
  <r>
    <s v="STND-61299"/>
    <s v="Landmeier &amp; Busse Hotel Associates Ltd."/>
    <s v="Holiday Inn Elk Grove - 1000 Busse Rd - Elk Grove Village"/>
    <s v="Outdoor &amp; Garage - LED Fixtures"/>
    <s v="Outdoor &amp; Garage Lighting"/>
    <s v="Exterior"/>
    <n v="0"/>
    <n v="36478.32"/>
    <n v="0"/>
    <x v="0"/>
    <x v="0"/>
    <n v="10.1978380583316"/>
    <s v="Qty / 1,000"/>
    <m/>
    <s v="Private-Lighting"/>
    <s v="lighting"/>
    <n v="2"/>
    <n v="1"/>
    <s v="Lighting"/>
    <n v="0.97902139861649395"/>
    <n v="0.93591656730105399"/>
    <n v="35713.055865579998"/>
    <n v="0"/>
    <n v="0.71"/>
    <n v="25356.269664561802"/>
    <n v="0"/>
    <n v="4903"/>
    <n v="1"/>
    <n v="1"/>
    <n v="0"/>
    <n v="0"/>
    <n v="14.276973281664301"/>
    <d v="1900-01-09T04:44:53"/>
    <n v="43373"/>
    <n v="0"/>
    <n v="0"/>
    <n v="0"/>
    <n v="258579.13180258736"/>
  </r>
  <r>
    <s v="STND-61299"/>
    <s v="Landmeier &amp; Busse Hotel Associates Ltd."/>
    <s v="Holiday Inn Elk Grove - 1000 Busse Rd - Elk Grove Village"/>
    <s v="Outdoor &amp; Garage - LED Fixtures"/>
    <s v="Outdoor &amp; Garage Lighting"/>
    <s v="Exterior"/>
    <n v="0"/>
    <n v="77516.429999999993"/>
    <n v="0"/>
    <x v="0"/>
    <x v="0"/>
    <n v="10.1978380583316"/>
    <s v="Qty / 1,000"/>
    <m/>
    <s v="Private-Lighting"/>
    <s v="lighting"/>
    <n v="2"/>
    <n v="1"/>
    <s v="Lighting"/>
    <n v="0.97902139861649395"/>
    <n v="0.93591656730105399"/>
    <n v="75890.243714357493"/>
    <n v="0"/>
    <n v="0.71"/>
    <n v="53882.073037193797"/>
    <n v="0"/>
    <n v="4903"/>
    <n v="1"/>
    <n v="1"/>
    <n v="0"/>
    <n v="0"/>
    <n v="14.276973281664301"/>
    <d v="1900-01-09T04:44:53"/>
    <n v="43373"/>
    <n v="0"/>
    <n v="0"/>
    <n v="0"/>
    <n v="549480.65508049785"/>
  </r>
  <r>
    <s v="STND-61300"/>
    <s v="Advocate Trinity Hospital"/>
    <s v="Advocate Trinity Hospital - 2320 E 93rd St - Chicago"/>
    <s v="Outdoor &amp; Garage - LED Fixtures"/>
    <s v="Outdoor &amp; Garage Lighting"/>
    <s v="Exterior"/>
    <n v="0"/>
    <n v="7109.35"/>
    <n v="0"/>
    <x v="0"/>
    <x v="0"/>
    <n v="10.1978380583316"/>
    <s v="Qty / 1,000"/>
    <m/>
    <s v="Private-Lighting"/>
    <s v="lighting"/>
    <n v="3"/>
    <n v="1"/>
    <s v="Lighting"/>
    <n v="0.91633259480590001"/>
    <n v="1.30467645558681"/>
    <n v="6514.52913288332"/>
    <n v="0"/>
    <n v="0.71"/>
    <n v="4625.3156843471597"/>
    <n v="0"/>
    <n v="4903"/>
    <n v="1"/>
    <n v="1"/>
    <n v="0"/>
    <n v="0"/>
    <n v="14.276973281664301"/>
    <d v="1900-01-09T04:44:53"/>
    <n v="43338"/>
    <n v="0"/>
    <n v="0"/>
    <n v="0"/>
    <n v="47168.220317633532"/>
  </r>
  <r>
    <s v="STND-61300"/>
    <s v="Advocate Trinity Hospital"/>
    <s v="Advocate Trinity Hospital - 2320 E 93rd St - Chicago"/>
    <s v="Outdoor &amp; Garage - LED Fixtures"/>
    <s v="Outdoor &amp; Garage Lighting"/>
    <s v="Exterior"/>
    <n v="0"/>
    <n v="10786.6"/>
    <n v="0"/>
    <x v="0"/>
    <x v="0"/>
    <n v="10.1978380583316"/>
    <s v="Qty / 1,000"/>
    <m/>
    <s v="Private-Lighting"/>
    <s v="lighting"/>
    <n v="3"/>
    <n v="1"/>
    <s v="Lighting"/>
    <n v="0.91633259480590001"/>
    <n v="1.30467645558681"/>
    <n v="9884.1131671333205"/>
    <n v="0"/>
    <n v="0.71"/>
    <n v="7017.7203486646604"/>
    <n v="0"/>
    <n v="4903"/>
    <n v="1"/>
    <n v="1"/>
    <n v="0"/>
    <n v="0"/>
    <n v="14.276973281664301"/>
    <d v="1900-01-09T04:44:53"/>
    <n v="43338"/>
    <n v="0"/>
    <n v="0"/>
    <n v="0"/>
    <n v="71565.575654340573"/>
  </r>
  <r>
    <s v="STND-61300"/>
    <s v="Advocate Trinity Hospital"/>
    <s v="Advocate Trinity Hospital - 2320 E 93rd St - Chicago"/>
    <s v="Outdoor &amp; Garage - LED Fixtures"/>
    <s v="Outdoor &amp; Garage Lighting"/>
    <s v="Exterior"/>
    <n v="0"/>
    <n v="1078.6600000000001"/>
    <n v="0"/>
    <x v="0"/>
    <x v="0"/>
    <n v="10.1978380583316"/>
    <s v="Qty / 1,000"/>
    <m/>
    <s v="Private-Lighting"/>
    <s v="lighting"/>
    <n v="3"/>
    <n v="1"/>
    <s v="Lighting"/>
    <n v="0.91633259480590001"/>
    <n v="1.30467645558681"/>
    <n v="988.41131671333198"/>
    <n v="0"/>
    <n v="0.71"/>
    <n v="701.77203486646602"/>
    <n v="0"/>
    <n v="4903"/>
    <n v="1"/>
    <n v="1"/>
    <n v="0"/>
    <n v="0"/>
    <n v="14.276973281664301"/>
    <d v="1900-01-09T04:44:53"/>
    <n v="43338"/>
    <n v="0"/>
    <n v="0"/>
    <n v="0"/>
    <n v="7156.5575654340573"/>
  </r>
  <r>
    <s v="STND-61300"/>
    <s v="Advocate Trinity Hospital"/>
    <s v="Advocate Trinity Hospital - 2320 E 93rd St - Chicago"/>
    <s v="Outdoor &amp; Garage - LED Fixtures"/>
    <s v="Outdoor &amp; Garage Lighting"/>
    <s v="Exterior"/>
    <n v="0"/>
    <n v="4118.5200000000004"/>
    <n v="0"/>
    <x v="0"/>
    <x v="0"/>
    <n v="10.1978380583316"/>
    <s v="Qty / 1,000"/>
    <m/>
    <s v="Private-Lighting"/>
    <s v="lighting"/>
    <n v="3"/>
    <n v="1"/>
    <s v="Lighting"/>
    <n v="0.91633259480590001"/>
    <n v="1.30467645558681"/>
    <n v="3773.93411835999"/>
    <n v="0"/>
    <n v="0.71"/>
    <n v="2679.4932240356002"/>
    <n v="0"/>
    <n v="4903"/>
    <n v="1"/>
    <n v="1"/>
    <n v="0"/>
    <n v="0"/>
    <n v="14.276973281664301"/>
    <d v="1900-01-09T04:44:53"/>
    <n v="43338"/>
    <n v="0"/>
    <n v="0"/>
    <n v="0"/>
    <n v="27325.037977111882"/>
  </r>
  <r>
    <s v="STND-61301"/>
    <s v="Arntzen Corporation"/>
    <s v="Arntzen Corporation - 1025 School St - Rockford"/>
    <s v="New Indoor LED Fixtures"/>
    <s v="Indoor Lighting"/>
    <s v="Manufacturing"/>
    <n v="0"/>
    <n v="18676.577000000001"/>
    <n v="3.3401160000000001"/>
    <x v="0"/>
    <x v="0"/>
    <n v="10.827197921178"/>
    <s v="Qty / 1,000"/>
    <m/>
    <s v="Private-Lighting"/>
    <s v="lighting"/>
    <n v="3"/>
    <n v="1"/>
    <s v="Lighting"/>
    <n v="0.91633259480590001"/>
    <n v="1.30467645558681"/>
    <n v="17113.956264502202"/>
    <n v="4.3577707041287796"/>
    <n v="0.71"/>
    <n v="12150.908947796601"/>
    <n v="3.0940171999314301"/>
    <n v="4618"/>
    <n v="1.02"/>
    <n v="1.04"/>
    <n v="1.2E-2"/>
    <n v="0.81"/>
    <n v="15.158077089649201"/>
    <d v="1900-01-09T19:51:10"/>
    <n v="43350"/>
    <n v="5.1730421464016896"/>
    <n v="201.34066193531999"/>
    <n v="0"/>
    <n v="131560.2961000065"/>
  </r>
  <r>
    <s v="STND-61301"/>
    <s v="Arntzen Corporation"/>
    <s v="Arntzen Corporation - 1025 School St - Rockford"/>
    <s v="New Indoor LED Fixtures"/>
    <s v="Indoor Lighting"/>
    <s v="Manufacturing"/>
    <n v="0"/>
    <n v="4239.3239999999996"/>
    <n v="0.75815999999999995"/>
    <x v="0"/>
    <x v="0"/>
    <n v="10.827197921178"/>
    <s v="Qty / 1,000"/>
    <m/>
    <s v="Private-Lighting"/>
    <s v="lighting"/>
    <n v="3"/>
    <n v="1"/>
    <s v="Lighting"/>
    <n v="0.91633259480590001"/>
    <n v="1.30467645558681"/>
    <n v="3884.6307611429302"/>
    <n v="0.98915350156769299"/>
    <n v="0.71"/>
    <n v="2758.0878404114801"/>
    <n v="0.70229898611306196"/>
    <n v="4618"/>
    <n v="1.02"/>
    <n v="1.04"/>
    <n v="1.2E-2"/>
    <n v="0.81"/>
    <n v="15.158077089649201"/>
    <d v="1900-01-09T19:51:10"/>
    <n v="43350"/>
    <n v="1.17420881002813"/>
    <n v="45.701538366387403"/>
    <n v="0"/>
    <n v="29862.362932129497"/>
  </r>
  <r>
    <s v="STND-61301"/>
    <s v="Arntzen Corporation"/>
    <s v="Arntzen Corporation - 1025 School St - Rockford"/>
    <s v="New Indoor LED Fixtures"/>
    <s v="Indoor Lighting"/>
    <s v="Manufacturing"/>
    <n v="0"/>
    <n v="12034.97"/>
    <n v="2.1523319999999999"/>
    <x v="0"/>
    <x v="0"/>
    <n v="10.827197921178"/>
    <s v="Qty / 1,000"/>
    <m/>
    <s v="Private-Lighting"/>
    <s v="lighting"/>
    <n v="3"/>
    <n v="1"/>
    <s v="Lighting"/>
    <n v="0.91633259480590001"/>
    <n v="1.30467645558681"/>
    <n v="11028.035288511201"/>
    <n v="2.8080968850060599"/>
    <n v="0.71"/>
    <n v="7829.9050548429204"/>
    <n v="1.9937487883542999"/>
    <n v="4618"/>
    <n v="1.02"/>
    <n v="1.04"/>
    <n v="1.2E-2"/>
    <n v="0.81"/>
    <n v="15.158077089649201"/>
    <d v="1900-01-09T19:51:10"/>
    <n v="43350"/>
    <n v="3.3334483440242901"/>
    <n v="129.741591629543"/>
    <n v="0"/>
    <n v="84775.931732816374"/>
  </r>
  <r>
    <s v="STND-61301"/>
    <s v="Arntzen Corporation"/>
    <s v="Arntzen Corporation - 1025 School St - Rockford"/>
    <s v="New Indoor LED Fixtures"/>
    <s v="Indoor Lighting"/>
    <s v="Manufacturing"/>
    <n v="0"/>
    <n v="395.67"/>
    <n v="7.0762000000000005E-2"/>
    <x v="0"/>
    <x v="0"/>
    <n v="10.827197921178"/>
    <s v="Qty / 1,000"/>
    <m/>
    <s v="Private-Lighting"/>
    <s v="lighting"/>
    <n v="3"/>
    <n v="1"/>
    <s v="Lighting"/>
    <n v="0.91633259480590001"/>
    <n v="1.30467645558681"/>
    <n v="362.56531778685002"/>
    <n v="9.2321515350233599E-2"/>
    <n v="0.71"/>
    <n v="257.42137562866401"/>
    <n v="6.5548275898665895E-2"/>
    <n v="4618"/>
    <n v="1.02"/>
    <n v="1.04"/>
    <n v="1.2E-2"/>
    <n v="0.81"/>
    <n v="15.158077089649201"/>
    <d v="1900-01-09T19:51:10"/>
    <n v="43350"/>
    <n v="0.109593441773782"/>
    <n v="4.26547432690412"/>
    <n v="0"/>
    <n v="2787.1521830734519"/>
  </r>
  <r>
    <s v="STND-61301"/>
    <s v="Arntzen Corporation"/>
    <s v="Arntzen Corporation - 1025 School St - Rockford"/>
    <s v="New Indoor LED Fixtures"/>
    <s v="Indoor Lighting"/>
    <s v="Manufacturing"/>
    <n v="0"/>
    <n v="13377.422"/>
    <n v="2.3924159999999999"/>
    <x v="0"/>
    <x v="0"/>
    <n v="10.827197921178"/>
    <s v="Qty / 1,000"/>
    <m/>
    <s v="Private-Lighting"/>
    <s v="lighting"/>
    <n v="3"/>
    <n v="1"/>
    <s v="Lighting"/>
    <n v="0.91633259480590001"/>
    <n v="1.30467645558681"/>
    <n v="12258.1678130735"/>
    <n v="3.1213288271691599"/>
    <n v="0.71"/>
    <n v="8703.2991472822105"/>
    <n v="2.2161434672901099"/>
    <n v="4618"/>
    <n v="1.02"/>
    <n v="1.04"/>
    <n v="1.2E-2"/>
    <n v="0.81"/>
    <n v="15.158077089649201"/>
    <d v="1900-01-09T19:51:10"/>
    <n v="43350"/>
    <n v="3.7052811338665301"/>
    <n v="144.21373897733599"/>
    <n v="0"/>
    <n v="94232.342434844206"/>
  </r>
  <r>
    <s v="STND-61301"/>
    <s v="Arntzen Corporation"/>
    <s v="Arntzen Corporation - 1025 School St - Rockford"/>
    <s v="New Indoor LED Fixtures"/>
    <s v="Indoor Lighting"/>
    <s v="Manufacturing"/>
    <n v="0"/>
    <n v="8619.9590000000007"/>
    <n v="1.5415920000000001"/>
    <x v="0"/>
    <x v="0"/>
    <n v="10.827197921178"/>
    <s v="Qty / 1,000"/>
    <m/>
    <s v="Private-Lighting"/>
    <s v="lighting"/>
    <n v="3"/>
    <n v="1"/>
    <s v="Lighting"/>
    <n v="0.91633259480590001"/>
    <n v="1.30467645558681"/>
    <n v="7898.7493975904699"/>
    <n v="2.0112787865209798"/>
    <n v="0.71"/>
    <n v="5608.1120722892301"/>
    <n v="1.42800793842989"/>
    <n v="4618"/>
    <n v="1.02"/>
    <n v="1.04"/>
    <n v="1.2E-2"/>
    <n v="0.81"/>
    <n v="15.158077089649201"/>
    <d v="1900-01-09T19:51:10"/>
    <n v="43350"/>
    <n v="2.3875579137238598"/>
    <n v="92.926463501064305"/>
    <n v="0"/>
    <n v="60720.139370823199"/>
  </r>
  <r>
    <s v="STND-61301"/>
    <s v="Arntzen Corporation"/>
    <s v="Arntzen Corporation - 1025 School St - Rockford"/>
    <s v="New Indoor LED Fixtures"/>
    <s v="Indoor Lighting"/>
    <s v="Manufacturing"/>
    <n v="0"/>
    <n v="706.55399999999997"/>
    <n v="0.12636"/>
    <x v="0"/>
    <x v="0"/>
    <n v="10.827197921178"/>
    <s v="Qty / 1,000"/>
    <m/>
    <s v="Private-Lighting"/>
    <s v="lighting"/>
    <n v="3"/>
    <n v="1"/>
    <s v="Lighting"/>
    <n v="0.91633259480590001"/>
    <n v="1.30467645558681"/>
    <n v="647.43846019048794"/>
    <n v="0.16485891692794899"/>
    <n v="0.71"/>
    <n v="459.68130673524598"/>
    <n v="0.117049831018844"/>
    <n v="4618"/>
    <n v="1.02"/>
    <n v="1.04"/>
    <n v="1.2E-2"/>
    <n v="0.81"/>
    <n v="15.158077089649201"/>
    <d v="1900-01-09T19:51:10"/>
    <n v="43350"/>
    <n v="0.19570146833802099"/>
    <n v="7.6169230610645604"/>
    <n v="0"/>
    <n v="4977.060488688242"/>
  </r>
  <r>
    <s v="STND-61301"/>
    <s v="Arntzen Corporation"/>
    <s v="Arntzen Corporation - 1025 School St - Rockford"/>
    <s v="New Indoor LED Fixtures"/>
    <s v="Indoor Lighting"/>
    <s v="Manufacturing"/>
    <n v="0"/>
    <n v="10056.619000000001"/>
    <n v="1.798524"/>
    <x v="0"/>
    <x v="0"/>
    <n v="10.827197921178"/>
    <s v="Qty / 1,000"/>
    <m/>
    <s v="Private-Lighting"/>
    <s v="lighting"/>
    <n v="3"/>
    <n v="1"/>
    <s v="Lighting"/>
    <n v="0.91633259480590001"/>
    <n v="1.30467645558681"/>
    <n v="9215.2077832443101"/>
    <n v="2.3464919176078101"/>
    <n v="0.71"/>
    <n v="6542.7975261034599"/>
    <n v="1.6660092615015401"/>
    <n v="4618"/>
    <n v="1.02"/>
    <n v="1.04"/>
    <n v="1.2E-2"/>
    <n v="0.81"/>
    <n v="15.158077089649201"/>
    <d v="1900-01-09T19:51:10"/>
    <n v="43350"/>
    <n v="2.7854842326778302"/>
    <n v="108.414209214639"/>
    <n v="0"/>
    <n v="70840.163773315944"/>
  </r>
  <r>
    <s v="STND-61301"/>
    <s v="Arntzen Corporation"/>
    <s v="Arntzen Corporation - 1025 School St - Rockford"/>
    <s v="New Indoor LED Fixtures"/>
    <s v="Indoor Lighting"/>
    <s v="Manufacturing"/>
    <n v="0"/>
    <n v="588.79499999999996"/>
    <n v="0.1053"/>
    <x v="0"/>
    <x v="0"/>
    <n v="10.827197921178"/>
    <s v="Qty / 1,000"/>
    <m/>
    <s v="Private-Lighting"/>
    <s v="lighting"/>
    <n v="3"/>
    <n v="1"/>
    <s v="Lighting"/>
    <n v="0.91633259480590001"/>
    <n v="1.30467645558681"/>
    <n v="539.53205015874005"/>
    <n v="0.13738243077329099"/>
    <n v="0.71"/>
    <n v="383.06775561270501"/>
    <n v="9.7541525849036401E-2"/>
    <n v="4618"/>
    <n v="1.02"/>
    <n v="1.04"/>
    <n v="1.2E-2"/>
    <n v="0.81"/>
    <n v="15.158077089649201"/>
    <d v="1900-01-09T19:51:10"/>
    <n v="43350"/>
    <n v="0.163084556948351"/>
    <n v="6.3474358842204701"/>
    <n v="0"/>
    <n v="4147.5504072402018"/>
  </r>
  <r>
    <s v="STND-61301"/>
    <s v="Arntzen Corporation"/>
    <s v="Arntzen Corporation - 1025 School St - Rockford"/>
    <s v="New Indoor LED Fixtures"/>
    <s v="Indoor Lighting"/>
    <s v="Manufacturing"/>
    <n v="0"/>
    <n v="188.41399999999999"/>
    <n v="3.3695999999999997E-2"/>
    <x v="0"/>
    <x v="0"/>
    <n v="10.827197921178"/>
    <s v="Qty / 1,000"/>
    <m/>
    <s v="Private-Lighting"/>
    <s v="lighting"/>
    <n v="3"/>
    <n v="1"/>
    <s v="Lighting"/>
    <n v="0.91633259480590001"/>
    <n v="1.30467645558681"/>
    <n v="172.64988951775899"/>
    <n v="4.3962377847453001E-2"/>
    <n v="0.71"/>
    <n v="122.581421557609"/>
    <n v="3.1213288271691599E-2"/>
    <n v="4618"/>
    <n v="1.02"/>
    <n v="1.04"/>
    <n v="1.2E-2"/>
    <n v="0.81"/>
    <n v="15.158077089649201"/>
    <d v="1900-01-09T19:51:10"/>
    <n v="43350"/>
    <n v="5.2187058223472201E-2"/>
    <n v="2.0311751707971601"/>
    <n v="0"/>
    <n v="1327.2133126635883"/>
  </r>
  <r>
    <s v="STND-61301"/>
    <s v="Arntzen Corporation"/>
    <s v="Arntzen Corporation - 1025 School St - Rockford"/>
    <s v="Occupancy Sensors"/>
    <s v="Indoor Lighting"/>
    <s v="Manufacturing"/>
    <n v="0"/>
    <n v="5765.4809999999998"/>
    <n v="3.5006400000000002"/>
    <x v="0"/>
    <x v="0"/>
    <n v="8"/>
    <s v="Qty / 1,000"/>
    <m/>
    <s v="Private-Lighting"/>
    <s v="lighting"/>
    <n v="3"/>
    <n v="1"/>
    <s v="Lighting"/>
    <n v="0.91633259480590001"/>
    <n v="1.30467645558681"/>
    <n v="5283.09816503411"/>
    <n v="4.5672025874853999"/>
    <n v="0.71"/>
    <n v="3750.9996971742198"/>
    <n v="3.2427138371146298"/>
    <n v="4618"/>
    <n v="1.02"/>
    <n v="1.04"/>
    <n v="1.2E-2"/>
    <n v="0.81"/>
    <n v="15.158077089649201"/>
    <d v="1900-01-09T19:51:10"/>
    <n v="43350"/>
    <n v="6.65384992349271"/>
    <n v="62.154096059224898"/>
    <n v="0"/>
    <n v="30007.997577393759"/>
  </r>
  <r>
    <s v="STND-61302"/>
    <s v="Jewel Food Stores"/>
    <s v="IRC Retail Centers - 885 E Belvidere Rd - Grayslake"/>
    <s v="Outdoor &amp; Garage - LED Fixtures"/>
    <s v="Outdoor &amp; Garage Lighting"/>
    <s v="Exterior"/>
    <n v="0"/>
    <n v="182685.78"/>
    <n v="0"/>
    <x v="0"/>
    <x v="0"/>
    <n v="10.1978380583316"/>
    <s v="Qty / 1,000"/>
    <m/>
    <s v="Private-Lighting"/>
    <s v="lighting"/>
    <n v="2"/>
    <n v="1"/>
    <s v="Lighting"/>
    <n v="0.97902139861649395"/>
    <n v="0.93591656730105399"/>
    <n v="178853.28784294499"/>
    <n v="0"/>
    <n v="0.71"/>
    <n v="126985.83436849101"/>
    <n v="0"/>
    <n v="4903"/>
    <n v="1"/>
    <n v="1"/>
    <n v="0"/>
    <n v="0"/>
    <n v="14.276973281664301"/>
    <d v="1900-01-09T04:44:53"/>
    <n v="43274"/>
    <n v="0"/>
    <n v="0"/>
    <n v="0"/>
    <n v="1294980.9745919905"/>
  </r>
  <r>
    <s v="STND-61302"/>
    <s v="Jewel Food Stores"/>
    <s v="IRC Retail Centers - 885 E Belvidere Rd - Grayslake"/>
    <s v="Outdoor &amp; Garage - LED Fixtures"/>
    <s v="Outdoor &amp; Garage Lighting"/>
    <s v="Exterior"/>
    <n v="0"/>
    <n v="1250.2650000000001"/>
    <n v="0"/>
    <x v="0"/>
    <x v="0"/>
    <n v="10.1978380583316"/>
    <s v="Qty / 1,000"/>
    <m/>
    <s v="Private-Lighting"/>
    <s v="lighting"/>
    <n v="2"/>
    <n v="1"/>
    <s v="Lighting"/>
    <n v="0.97902139861649395"/>
    <n v="0.93591656730105399"/>
    <n v="1224.03618894125"/>
    <n v="0"/>
    <n v="0.71"/>
    <n v="869.065694148288"/>
    <n v="0"/>
    <n v="4903"/>
    <n v="1"/>
    <n v="1"/>
    <n v="0"/>
    <n v="0"/>
    <n v="14.276973281664301"/>
    <d v="1900-01-09T04:44:53"/>
    <n v="43274"/>
    <n v="0"/>
    <n v="0"/>
    <n v="0"/>
    <n v="8862.591210975781"/>
  </r>
  <r>
    <s v="STND-61303"/>
    <s v="Rosalind Franklin University of Medicine &amp; Science"/>
    <s v="Rosalind Franklin University of Medicine and Science - Stairwell - 3333 Green Bay Road - North Chicago"/>
    <s v="New Indoor LED Fixtures"/>
    <s v="Indoor Lighting"/>
    <s v="College/University"/>
    <n v="0"/>
    <n v="748.53"/>
    <n v="0.182146"/>
    <x v="0"/>
    <x v="0"/>
    <n v="14.727540500736399"/>
    <s v="Qty / 1,000"/>
    <m/>
    <s v="Private-Lighting"/>
    <s v="lighting"/>
    <n v="3"/>
    <n v="1"/>
    <s v="Lighting"/>
    <n v="0.91633259480590001"/>
    <n v="1.30467645558681"/>
    <n v="685.90243719006003"/>
    <n v="0.237641597679314"/>
    <n v="0.71"/>
    <n v="486.99073040494301"/>
    <n v="0.16872553435231299"/>
    <n v="3395"/>
    <n v="1.06"/>
    <n v="1.39"/>
    <n v="0.02"/>
    <n v="0.63"/>
    <n v="20.618556701030901"/>
    <d v="1900-01-13T17:27:39"/>
    <n v="43346"/>
    <n v="0.27137329870882099"/>
    <n v="12.9415554186804"/>
    <n v="0"/>
    <n v="7172.1757055219996"/>
  </r>
  <r>
    <s v="STND-61304"/>
    <s v="Rosalind Franklin University of Medicine and Science"/>
    <s v="Rosalind Franklin University of Medicine and Science - Entry - 3333 Green Bay Road - North Chicago"/>
    <s v="New Indoor LED Fixtures"/>
    <s v="Indoor Lighting"/>
    <s v="College/University"/>
    <n v="0"/>
    <n v="1626.6120000000001"/>
    <n v="0.395816"/>
    <x v="0"/>
    <x v="0"/>
    <n v="14.727540500736399"/>
    <s v="Qty / 1,000"/>
    <m/>
    <s v="Private-Lighting"/>
    <s v="lighting"/>
    <n v="3"/>
    <n v="1"/>
    <s v="Lighting"/>
    <n v="0.91633259480590001"/>
    <n v="1.30467645558681"/>
    <n v="1490.51759470241"/>
    <n v="0.51641181594454699"/>
    <n v="0.71"/>
    <n v="1058.26749223871"/>
    <n v="0.36665238932062899"/>
    <n v="3395"/>
    <n v="1.06"/>
    <n v="1.39"/>
    <n v="0.02"/>
    <n v="0.63"/>
    <n v="20.618556701030901"/>
    <d v="1900-01-13T17:27:39"/>
    <n v="43280"/>
    <n v="0.58971316197847101"/>
    <n v="28.122973484951199"/>
    <n v="0"/>
    <n v="15585.677352558345"/>
  </r>
  <r>
    <s v="STND-61304"/>
    <s v="Rosalind Franklin University of Medicine and Science"/>
    <s v="Rosalind Franklin University of Medicine and Science - Entry - 3333 Green Bay Road - North Chicago"/>
    <s v="New Indoor LED Fixtures"/>
    <s v="Indoor Lighting"/>
    <s v="College/University"/>
    <n v="0"/>
    <n v="669.35799999999995"/>
    <n v="0.16288"/>
    <x v="0"/>
    <x v="0"/>
    <n v="14.727540500736399"/>
    <s v="Qty / 1,000"/>
    <m/>
    <s v="Private-Lighting"/>
    <s v="lighting"/>
    <n v="3"/>
    <n v="1"/>
    <s v="Lighting"/>
    <n v="0.91633259480590001"/>
    <n v="1.30467645558681"/>
    <n v="613.35455299408704"/>
    <n v="0.21250570108597899"/>
    <n v="0.71"/>
    <n v="435.48173262580201"/>
    <n v="0.15087904777104499"/>
    <n v="3395"/>
    <n v="1.06"/>
    <n v="1.39"/>
    <n v="0.02"/>
    <n v="0.63"/>
    <n v="20.618556701030901"/>
    <d v="1900-01-13T17:27:39"/>
    <n v="43280"/>
    <n v="0.24266952276576301"/>
    <n v="11.572727414982801"/>
    <n v="0"/>
    <n v="6413.5748545773586"/>
  </r>
  <r>
    <s v="STND-61305"/>
    <s v="ColFin Colbart I-II Owner, LLC"/>
    <s v="ColFin Cobalt I-II Owner LLC - 220 Exchange Dr Suite A&amp;B (Willow Creek Space) - Crystal Lake"/>
    <s v="New Indoor LED Fixtures"/>
    <s v="Indoor Lighting"/>
    <s v="Warehouse"/>
    <n v="0"/>
    <n v="155325.70199999999"/>
    <n v="24.581878"/>
    <x v="0"/>
    <x v="0"/>
    <n v="9.5383441434566993"/>
    <s v="Qty / 1,000"/>
    <m/>
    <s v="Private-Lighting"/>
    <s v="lighting"/>
    <n v="2"/>
    <n v="1"/>
    <s v="Lighting"/>
    <n v="0.97902139861649395"/>
    <n v="0.93591656730105399"/>
    <n v="152067.18601312899"/>
    <n v="23.006586875573301"/>
    <n v="0.71"/>
    <n v="107967.70206932101"/>
    <n v="16.334676681657001"/>
    <n v="5242"/>
    <n v="1"/>
    <n v="1.22"/>
    <n v="1.0999999999999999E-2"/>
    <n v="0.68"/>
    <n v="13.3536818008394"/>
    <d v="1900-01-08T12:55:13"/>
    <n v="43380"/>
    <n v="27.732144256959099"/>
    <n v="1672.7390461444199"/>
    <n v="0"/>
    <n v="1029833.0987153858"/>
  </r>
  <r>
    <s v="STND-61305"/>
    <s v="ColFin Colbart I-II Owner, LLC"/>
    <s v="ColFin Cobalt I-II Owner LLC - 220 Exchange Dr Suite A&amp;B (Willow Creek Space) - Crystal Lake"/>
    <s v="Occupancy Sensors"/>
    <s v="Indoor Lighting"/>
    <s v="Warehouse"/>
    <n v="0"/>
    <n v="17674.766"/>
    <n v="9.0840829999999997"/>
    <x v="0"/>
    <x v="0"/>
    <n v="8"/>
    <s v="Qty / 1,000"/>
    <m/>
    <s v="Private-Lighting"/>
    <s v="lighting"/>
    <n v="2"/>
    <n v="1"/>
    <s v="Lighting"/>
    <n v="0.97902139861649395"/>
    <n v="0.93591656730105399"/>
    <n v="17303.974129539201"/>
    <n v="8.5019437784378606"/>
    <n v="0.71"/>
    <n v="12285.8216319729"/>
    <n v="6.0363800826908802"/>
    <n v="5242"/>
    <n v="1"/>
    <n v="1.22"/>
    <n v="1.0999999999999999E-2"/>
    <n v="0.68"/>
    <n v="13.3536818008394"/>
    <d v="1900-01-08T12:55:13"/>
    <n v="43380"/>
    <n v="13.148691275035301"/>
    <n v="190.34371542493199"/>
    <n v="0"/>
    <n v="98286.573055783199"/>
  </r>
  <r>
    <s v="STND-61306"/>
    <s v="Batavia Container Inc."/>
    <s v="Batavia Container Inc - 5101 W 65th St - Bedford Park"/>
    <s v="New Indoor LED Fixtures"/>
    <s v="Indoor Lighting"/>
    <s v="Warehouse"/>
    <n v="0"/>
    <n v="37081.908000000003"/>
    <n v="5.8685900000000002"/>
    <x v="0"/>
    <x v="0"/>
    <n v="9.5383441434566993"/>
    <s v="Qty / 1,000"/>
    <m/>
    <s v="Private-Lighting"/>
    <s v="lighting"/>
    <n v="2"/>
    <n v="1"/>
    <s v="Lighting"/>
    <n v="0.97902139861649395"/>
    <n v="0.93591656730105399"/>
    <n v="36303.981433528097"/>
    <n v="5.49251060769729"/>
    <n v="0.71"/>
    <n v="25775.826817804998"/>
    <n v="3.8996825314650798"/>
    <n v="5242"/>
    <n v="1"/>
    <n v="1.22"/>
    <n v="1.0999999999999999E-2"/>
    <n v="0.68"/>
    <n v="13.3536818008394"/>
    <d v="1900-01-08T12:55:13"/>
    <n v="43299"/>
    <n v="6.6206733458260496"/>
    <n v="399.34379576881003"/>
    <n v="0"/>
    <n v="245858.70677036443"/>
  </r>
  <r>
    <s v="STND-61306"/>
    <s v="Batavia Container Inc."/>
    <s v="Batavia Container Inc - 5101 W 65th St - Bedford Park"/>
    <s v="New Indoor LED Fixtures"/>
    <s v="Indoor Lighting"/>
    <s v="Warehouse"/>
    <n v="0"/>
    <n v="110207.808"/>
    <n v="17.441510000000001"/>
    <x v="0"/>
    <x v="0"/>
    <n v="9.5383441434566993"/>
    <s v="Qty / 1,000"/>
    <m/>
    <s v="Private-Lighting"/>
    <s v="lighting"/>
    <n v="2"/>
    <n v="1"/>
    <s v="Lighting"/>
    <n v="0.97902139861649395"/>
    <n v="0.93591656730105399"/>
    <n v="107895.802326618"/>
    <n v="16.323798167747"/>
    <n v="0.71"/>
    <n v="76606.019651898794"/>
    <n v="11.5898966991004"/>
    <n v="5242"/>
    <n v="1"/>
    <n v="1.22"/>
    <n v="1.0999999999999999E-2"/>
    <n v="0.68"/>
    <n v="13.3536818008394"/>
    <d v="1900-01-08T12:55:13"/>
    <n v="43299"/>
    <n v="19.676709459675699"/>
    <n v="1186.8538255927999"/>
    <n v="0"/>
    <n v="730694.57890021766"/>
  </r>
  <r>
    <s v="STND-61307"/>
    <s v="RE/MAX PLAZA"/>
    <s v="ReMax Plaza - 4005 Kane Ave - Mchenry"/>
    <s v="Retrofit of Existing Indoor Fixtures to LED"/>
    <s v="Indoor Lighting"/>
    <s v="Office"/>
    <n v="0"/>
    <n v="2808.3739999999998"/>
    <n v="0.63148800000000005"/>
    <x v="0"/>
    <x v="0"/>
    <n v="15"/>
    <s v="Qty / 1,000"/>
    <m/>
    <s v="Private-Lighting"/>
    <s v="lighting"/>
    <n v="3"/>
    <n v="1"/>
    <s v="Lighting"/>
    <n v="0.91633259480590001"/>
    <n v="1.30467645558681"/>
    <n v="2573.4046346054201"/>
    <n v="0.82388752558560097"/>
    <n v="0.71"/>
    <n v="1827.11729056985"/>
    <n v="0.58496014316577705"/>
    <n v="2885"/>
    <n v="1.165"/>
    <n v="1.3779999999999999"/>
    <n v="2.5499999999999998E-2"/>
    <n v="0.55000000000000004"/>
    <n v="24.263431542460999"/>
    <d v="1900-01-16T07:56:40"/>
    <n v="43302"/>
    <n v="1.08706626940969"/>
    <n v="56.3277409291316"/>
    <n v="0"/>
    <n v="27406.759358547748"/>
  </r>
  <r>
    <s v="STND-61307"/>
    <s v="RE/MAX PLAZA"/>
    <s v="ReMax Plaza - 4005 Kane Ave - Mchenry"/>
    <s v="Retrofit of Existing Indoor Fixtures to LED"/>
    <s v="Indoor Lighting"/>
    <s v="Office"/>
    <n v="0"/>
    <n v="810.10799999999995"/>
    <n v="0.18215999999999999"/>
    <x v="0"/>
    <x v="0"/>
    <n v="15"/>
    <s v="Qty / 1,000"/>
    <m/>
    <s v="Private-Lighting"/>
    <s v="lighting"/>
    <n v="3"/>
    <n v="1"/>
    <s v="Lighting"/>
    <n v="0.91633259480590001"/>
    <n v="1.30467645558681"/>
    <n v="742.328365713018"/>
    <n v="0.23765986314969301"/>
    <n v="0.71"/>
    <n v="527.05313965624305"/>
    <n v="0.168738502836282"/>
    <n v="2885"/>
    <n v="1.165"/>
    <n v="1.3779999999999999"/>
    <n v="2.5499999999999998E-2"/>
    <n v="0.55000000000000004"/>
    <n v="24.263431542460999"/>
    <d v="1900-01-16T07:56:40"/>
    <n v="43302"/>
    <n v="0.31357680848356301"/>
    <n v="16.248389120757"/>
    <n v="0"/>
    <n v="7905.7970948436459"/>
  </r>
  <r>
    <s v="STND-61307"/>
    <s v="RE/MAX PLAZA"/>
    <s v="ReMax Plaza - 4005 Kane Ave - Mchenry"/>
    <s v="Retrofit of Existing Indoor Fixtures to LED"/>
    <s v="Indoor Lighting"/>
    <s v="Office"/>
    <n v="0"/>
    <n v="11847.83"/>
    <n v="2.6640899999999998"/>
    <x v="0"/>
    <x v="0"/>
    <n v="15"/>
    <s v="Qty / 1,000"/>
    <m/>
    <s v="Private-Lighting"/>
    <s v="lighting"/>
    <n v="3"/>
    <n v="1"/>
    <s v="Lighting"/>
    <n v="0.91633259480590001"/>
    <n v="1.30467645558681"/>
    <n v="10856.552806719201"/>
    <n v="3.4757754985642499"/>
    <n v="0.71"/>
    <n v="7708.1524927706196"/>
    <n v="2.4678006039806202"/>
    <n v="2885"/>
    <n v="1.165"/>
    <n v="1.3779999999999999"/>
    <n v="2.5499999999999998E-2"/>
    <n v="0.55000000000000004"/>
    <n v="24.263431542460999"/>
    <d v="1900-01-16T07:56:40"/>
    <n v="43302"/>
    <n v="4.5860608240721099"/>
    <n v="237.63270091960399"/>
    <n v="0"/>
    <n v="115622.28739155929"/>
  </r>
  <r>
    <s v="STND-61307"/>
    <s v="RE/MAX PLAZA"/>
    <s v="ReMax Plaza - 4005 Kane Ave - Mchenry"/>
    <s v="Retrofit of Existing Indoor Fixtures to LED"/>
    <s v="Indoor Lighting"/>
    <s v="Office"/>
    <n v="0"/>
    <n v="378.05"/>
    <n v="8.5008E-2"/>
    <x v="0"/>
    <x v="0"/>
    <n v="15"/>
    <s v="Qty / 1,000"/>
    <m/>
    <s v="Private-Lighting"/>
    <s v="lighting"/>
    <n v="3"/>
    <n v="1"/>
    <s v="Lighting"/>
    <n v="0.91633259480590001"/>
    <n v="1.30467645558681"/>
    <n v="346.41953746637"/>
    <n v="0.110907936136523"/>
    <n v="0.71"/>
    <n v="245.957871601123"/>
    <n v="7.8744634656931503E-2"/>
    <n v="2885"/>
    <n v="1.165"/>
    <n v="1.3779999999999999"/>
    <n v="2.5499999999999998E-2"/>
    <n v="0.55000000000000004"/>
    <n v="24.263431542460999"/>
    <d v="1900-01-16T07:56:40"/>
    <n v="43302"/>
    <n v="0.14633584395899599"/>
    <n v="7.5825735668604697"/>
    <n v="0"/>
    <n v="3689.3680740168452"/>
  </r>
  <r>
    <s v="STND-61308"/>
    <s v="North American EN, Inc."/>
    <s v="North American EN - 776 Lunt Ave - Elk Grove Village"/>
    <s v="New Indoor LED Fixtures"/>
    <s v="Indoor Lighting"/>
    <s v="Manufacturing"/>
    <n v="0"/>
    <n v="34244.317000000003"/>
    <n v="6.1242479999999997"/>
    <x v="0"/>
    <x v="0"/>
    <n v="10.827197921178"/>
    <s v="Qty / 1,000"/>
    <m/>
    <s v="Private-Lighting"/>
    <s v="lighting"/>
    <n v="3"/>
    <n v="1"/>
    <s v="Lighting"/>
    <n v="0.91633259480590001"/>
    <n v="1.30467645558681"/>
    <n v="31379.183853965798"/>
    <n v="7.99016217377459"/>
    <n v="0.71"/>
    <n v="22279.220536315701"/>
    <n v="5.6730151433799598"/>
    <n v="4618"/>
    <n v="1.02"/>
    <n v="1.04"/>
    <n v="1.2E-2"/>
    <n v="0.81"/>
    <n v="15.158077089649201"/>
    <d v="1900-01-09T19:51:10"/>
    <n v="43397"/>
    <n v="9.4849978321160808"/>
    <n v="369.16686887018602"/>
    <n v="0"/>
    <n v="241221.53027626354"/>
  </r>
  <r>
    <s v="STND-61308"/>
    <s v="North American EN, Inc."/>
    <s v="North American EN - 776 Lunt Ave - Elk Grove Village"/>
    <s v="New Indoor LED Fixtures"/>
    <s v="Indoor Lighting"/>
    <s v="Manufacturing"/>
    <n v="0"/>
    <n v="259.07"/>
    <n v="4.6331999999999998E-2"/>
    <x v="0"/>
    <x v="0"/>
    <n v="10.827197921178"/>
    <s v="Qty / 1,000"/>
    <m/>
    <s v="Private-Lighting"/>
    <s v="lighting"/>
    <n v="3"/>
    <n v="1"/>
    <s v="Lighting"/>
    <n v="0.91633259480590001"/>
    <n v="1.30467645558681"/>
    <n v="237.39428533636399"/>
    <n v="6.0448269540247901E-2"/>
    <n v="0.71"/>
    <n v="168.54994258881899"/>
    <n v="4.2918271373575997E-2"/>
    <n v="4618"/>
    <n v="1.02"/>
    <n v="1.04"/>
    <n v="1.2E-2"/>
    <n v="0.81"/>
    <n v="15.158077089649201"/>
    <d v="1900-01-09T19:51:10"/>
    <n v="43397"/>
    <n v="7.1757205057274301E-2"/>
    <n v="2.7928739451336999"/>
    <n v="0"/>
    <n v="1824.9235880123322"/>
  </r>
  <r>
    <s v="STND-61308"/>
    <s v="North American EN, Inc."/>
    <s v="North American EN - 776 Lunt Ave - Elk Grove Village"/>
    <s v="Retrofit of Existing Indoor Fixtures to LED"/>
    <s v="Indoor Lighting"/>
    <s v="Manufacturing"/>
    <n v="0"/>
    <n v="3561.0320000000002"/>
    <n v="0.63685400000000003"/>
    <x v="0"/>
    <x v="0"/>
    <n v="10.827197921178"/>
    <s v="Qty / 1,000"/>
    <m/>
    <s v="Private-Lighting"/>
    <s v="lighting"/>
    <n v="3"/>
    <n v="1"/>
    <s v="Lighting"/>
    <n v="0.91633259480590001"/>
    <n v="1.30467645558681"/>
    <n v="3263.0896927468398"/>
    <n v="0.83088841944628"/>
    <n v="0.71"/>
    <n v="2316.7936818502599"/>
    <n v="0.58993077780685899"/>
    <n v="4618"/>
    <n v="1.02"/>
    <n v="1.04"/>
    <n v="1.2E-2"/>
    <n v="0.81"/>
    <n v="15.158077089649201"/>
    <d v="1900-01-09T19:51:10"/>
    <n v="43397"/>
    <n v="0.98633478091913596"/>
    <n v="38.389290502903997"/>
    <n v="0"/>
    <n v="25084.383735927458"/>
  </r>
  <r>
    <s v="STND-61308"/>
    <s v="North American EN, Inc."/>
    <s v="North American EN - 776 Lunt Ave - Elk Grove Village"/>
    <s v="Retrofit of Existing Indoor Fixtures to LED"/>
    <s v="Indoor Lighting"/>
    <s v="Manufacturing"/>
    <n v="0"/>
    <n v="1512.0260000000001"/>
    <n v="0.27040999999999998"/>
    <x v="0"/>
    <x v="0"/>
    <n v="10.827197921178"/>
    <s v="Qty / 1,000"/>
    <m/>
    <s v="Private-Lighting"/>
    <s v="lighting"/>
    <n v="3"/>
    <n v="1"/>
    <s v="Lighting"/>
    <n v="0.91633259480590001"/>
    <n v="1.30467645558681"/>
    <n v="1385.5187079939899"/>
    <n v="0.35279756035522802"/>
    <n v="0.71"/>
    <n v="983.71828267573005"/>
    <n v="0.25048626785221201"/>
    <n v="4618"/>
    <n v="1.02"/>
    <n v="1.04"/>
    <n v="1.2E-2"/>
    <n v="0.81"/>
    <n v="15.158077089649201"/>
    <d v="1900-01-09T19:51:10"/>
    <n v="43397"/>
    <n v="0.41880052273887503"/>
    <n v="16.3002200940469"/>
    <n v="0"/>
    <n v="10650.912545211457"/>
  </r>
  <r>
    <s v="STND-61308"/>
    <s v="North American EN, Inc."/>
    <s v="North American EN - 776 Lunt Ave - Elk Grove Village"/>
    <s v="Retrofit of Existing Indoor Fixtures to LED"/>
    <s v="Indoor Lighting"/>
    <s v="Manufacturing"/>
    <n v="0"/>
    <n v="-734.81600000000003"/>
    <n v="-0.131414"/>
    <x v="0"/>
    <x v="0"/>
    <n v="10.827197921178"/>
    <s v="Qty / 1,000"/>
    <m/>
    <s v="Private-Lighting"/>
    <s v="lighting"/>
    <n v="3"/>
    <n v="1"/>
    <s v="Lighting"/>
    <n v="0.91633259480590001"/>
    <n v="1.30467645558681"/>
    <n v="-673.33585198489197"/>
    <n v="-0.17145275173448499"/>
    <n v="0.71"/>
    <n v="-478.06845490927299"/>
    <n v="-0.121731453731484"/>
    <n v="4618"/>
    <n v="1.02"/>
    <n v="1.04"/>
    <n v="1.2E-2"/>
    <n v="0.81"/>
    <n v="15.158077089649201"/>
    <d v="1900-01-09T19:51:10"/>
    <n v="43397"/>
    <n v="-0.203528907567052"/>
    <n v="-7.9215982586457896"/>
    <n v="0"/>
    <n v="-5176.1417811744586"/>
  </r>
  <r>
    <s v="STND-61308"/>
    <s v="North American EN, Inc."/>
    <s v="North American EN - 776 Lunt Ave - Elk Grove Village"/>
    <s v="Retrofit of Existing Indoor Fixtures to LED"/>
    <s v="Indoor Lighting"/>
    <s v="Manufacturing"/>
    <n v="0"/>
    <n v="9995.384"/>
    <n v="1.7875730000000001"/>
    <x v="0"/>
    <x v="0"/>
    <n v="10.827197921178"/>
    <s v="Qty / 1,000"/>
    <m/>
    <s v="Private-Lighting"/>
    <s v="lighting"/>
    <n v="3"/>
    <n v="1"/>
    <s v="Lighting"/>
    <n v="0.91633259480590001"/>
    <n v="1.30467645558681"/>
    <n v="9159.0961568013699"/>
    <n v="2.3322044057426701"/>
    <n v="0.71"/>
    <n v="6502.9582713289701"/>
    <n v="1.6558651280773"/>
    <n v="4618"/>
    <n v="1.02"/>
    <n v="1.04"/>
    <n v="1.2E-2"/>
    <n v="0.81"/>
    <n v="15.158077089649201"/>
    <d v="1900-01-09T19:51:10"/>
    <n v="43397"/>
    <n v="2.7685237485074499"/>
    <n v="107.754072432957"/>
    <n v="0"/>
    <n v="70408.816276840298"/>
  </r>
  <r>
    <s v="STND-61308"/>
    <s v="North American EN, Inc."/>
    <s v="North American EN - 776 Lunt Ave - Elk Grove Village"/>
    <s v="Retrofit of Existing Indoor Fixtures to LED"/>
    <s v="Indoor Lighting"/>
    <s v="Manufacturing"/>
    <n v="0"/>
    <n v="508.71899999999999"/>
    <n v="9.0979000000000004E-2"/>
    <x v="0"/>
    <x v="0"/>
    <n v="10.827197921178"/>
    <s v="Qty / 1,000"/>
    <m/>
    <s v="Private-Lighting"/>
    <s v="lighting"/>
    <n v="3"/>
    <n v="1"/>
    <s v="Lighting"/>
    <n v="0.91633259480590001"/>
    <n v="1.30467645558681"/>
    <n v="466.15580129706302"/>
    <n v="0.118698159252832"/>
    <n v="0.71"/>
    <n v="330.97061892091398"/>
    <n v="8.4275693069510799E-2"/>
    <n v="4618"/>
    <n v="1.02"/>
    <n v="1.04"/>
    <n v="1.2E-2"/>
    <n v="0.81"/>
    <n v="15.158077089649201"/>
    <d v="1900-01-09T19:51:10"/>
    <n v="43397"/>
    <n v="0.14090474745112999"/>
    <n v="5.4841858976125"/>
    <n v="0"/>
    <n v="3583.4843971515156"/>
  </r>
  <r>
    <s v="STND-61308"/>
    <s v="North American EN, Inc."/>
    <s v="North American EN - 776 Lunt Ave - Elk Grove Village"/>
    <s v="Occupancy Sensors"/>
    <s v="Indoor Lighting"/>
    <s v="Manufacturing"/>
    <n v="0"/>
    <n v="1976.09"/>
    <n v="1.199827"/>
    <x v="0"/>
    <x v="0"/>
    <n v="8"/>
    <s v="Qty / 1,000"/>
    <m/>
    <s v="Private-Lighting"/>
    <s v="lighting"/>
    <n v="3"/>
    <n v="1"/>
    <s v="Lighting"/>
    <n v="0.91633259480590001"/>
    <n v="1.30467645558681"/>
    <n v="1810.75567726999"/>
    <n v="1.5653860376773501"/>
    <n v="0.71"/>
    <n v="1285.6365308616901"/>
    <n v="1.11142408675092"/>
    <n v="4618"/>
    <n v="1.02"/>
    <n v="1.04"/>
    <n v="1.2E-2"/>
    <n v="0.81"/>
    <n v="15.158077089649201"/>
    <d v="1900-01-09T19:51:10"/>
    <n v="43397"/>
    <n v="2.2805740642152501"/>
    <n v="21.303007967882198"/>
    <n v="0"/>
    <n v="10285.09224689352"/>
  </r>
  <r>
    <s v="STND-61308"/>
    <s v="North American EN, Inc."/>
    <s v="North American EN - 776 Lunt Ave - Elk Grove Village"/>
    <s v="New Indoor LED Fixtures"/>
    <s v="Indoor Lighting"/>
    <s v="Manufacturing"/>
    <n v="0"/>
    <n v="29062.920999999998"/>
    <n v="5.1976079999999998"/>
    <x v="0"/>
    <x v="0"/>
    <n v="10.827197921178"/>
    <s v="Qty / 1,000"/>
    <m/>
    <s v="Private-Lighting"/>
    <s v="lighting"/>
    <n v="3"/>
    <n v="1"/>
    <s v="Lighting"/>
    <n v="0.91633259480590001"/>
    <n v="1.30467645558681"/>
    <n v="26631.301812568901"/>
    <n v="6.78119678296963"/>
    <n v="0.71"/>
    <n v="18908.224286923902"/>
    <n v="4.8146497159084403"/>
    <n v="4618"/>
    <n v="1.02"/>
    <n v="1.04"/>
    <n v="1.2E-2"/>
    <n v="0.81"/>
    <n v="15.158077089649201"/>
    <d v="1900-01-09T19:51:10"/>
    <n v="43397"/>
    <n v="8.0498537309705895"/>
    <n v="313.30943308904602"/>
    <n v="0"/>
    <n v="204723.08669254984"/>
  </r>
  <r>
    <s v="STND-61308"/>
    <s v="North American EN, Inc."/>
    <s v="North American EN - 776 Lunt Ave - Elk Grove Village"/>
    <s v="Retrofit of Existing Indoor Fixtures to LED"/>
    <s v="Indoor Lighting"/>
    <s v="Manufacturing"/>
    <n v="0"/>
    <n v="4634.9939999999997"/>
    <n v="0.82892200000000005"/>
    <x v="0"/>
    <x v="0"/>
    <n v="10.827197921178"/>
    <s v="Qty / 1,000"/>
    <m/>
    <s v="Private-Lighting"/>
    <s v="lighting"/>
    <n v="3"/>
    <n v="1"/>
    <s v="Lighting"/>
    <n v="0.91633259480590001"/>
    <n v="1.30467645558681"/>
    <n v="4247.19607892978"/>
    <n v="1.0814750169179299"/>
    <n v="0.71"/>
    <n v="3015.50921604014"/>
    <n v="0.76784726201172804"/>
    <n v="4618"/>
    <n v="1.02"/>
    <n v="1.04"/>
    <n v="1.2E-2"/>
    <n v="0.81"/>
    <n v="15.158077089649201"/>
    <d v="1900-01-09T19:51:10"/>
    <n v="43397"/>
    <n v="1.2838022518019101"/>
    <n v="49.967012693291501"/>
    <n v="0"/>
    <n v="32649.515115202903"/>
  </r>
  <r>
    <s v="STND-61309"/>
    <s v="Joyful Harvest Church, ELCA"/>
    <s v="Joyful Harvest Church ELCA - 5050 N Johnsburg Rd - Johnsburg"/>
    <s v="New Indoor LED Fixtures"/>
    <s v="Indoor Lighting"/>
    <s v="Office"/>
    <n v="0"/>
    <n v="14217.395"/>
    <n v="3.1969080000000001"/>
    <x v="0"/>
    <x v="0"/>
    <n v="15"/>
    <s v="Qty / 1,000"/>
    <m/>
    <s v="Private-Lighting"/>
    <s v="lighting"/>
    <n v="3"/>
    <n v="1"/>
    <s v="Lighting"/>
    <n v="0.91633259480590001"/>
    <n v="1.30467645558681"/>
    <n v="13027.8624517304"/>
    <n v="4.1709305982771099"/>
    <n v="0.71"/>
    <n v="9249.7823407285996"/>
    <n v="2.9613607247767502"/>
    <n v="2885"/>
    <n v="1.165"/>
    <n v="1.3779999999999999"/>
    <n v="2.5499999999999998E-2"/>
    <n v="0.55000000000000004"/>
    <n v="24.263431542460999"/>
    <d v="1900-01-16T07:56:40"/>
    <n v="43302"/>
    <n v="5.5032729888865397"/>
    <n v="285.15922104646"/>
    <n v="0"/>
    <n v="138746.735110929"/>
  </r>
  <r>
    <s v="STND-61309"/>
    <s v="Joyful Harvest Church, ELCA"/>
    <s v="Joyful Harvest Church ELCA - 5050 N Johnsburg Rd - Johnsburg"/>
    <s v="New Indoor LED Fixtures"/>
    <s v="Indoor Lighting"/>
    <s v="Office"/>
    <n v="0"/>
    <n v="1552.7070000000001"/>
    <n v="0.34914000000000001"/>
    <x v="0"/>
    <x v="0"/>
    <n v="15"/>
    <s v="Qty / 1,000"/>
    <m/>
    <s v="Private-Lighting"/>
    <s v="lighting"/>
    <n v="3"/>
    <n v="1"/>
    <s v="Lighting"/>
    <n v="0.91633259480590001"/>
    <n v="1.30467645558681"/>
    <n v="1422.7960342832801"/>
    <n v="0.45551473770357798"/>
    <n v="0.71"/>
    <n v="1010.18518434113"/>
    <n v="0.32341546376954"/>
    <n v="2885"/>
    <n v="1.165"/>
    <n v="1.3779999999999999"/>
    <n v="2.5499999999999998E-2"/>
    <n v="0.55000000000000004"/>
    <n v="24.263431542460999"/>
    <d v="1900-01-16T07:56:40"/>
    <n v="43302"/>
    <n v="0.60102221626016294"/>
    <n v="31.142745814784298"/>
    <n v="0"/>
    <n v="15152.777765116951"/>
  </r>
  <r>
    <s v="STND-61309"/>
    <s v="Joyful Harvest Church, ELCA"/>
    <s v="Joyful Harvest Church ELCA - 5050 N Johnsburg Rd - Johnsburg"/>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02"/>
    <n v="1.8291980494874498E-2"/>
    <n v="0.94781668159121402"/>
    <n v="0"/>
    <n v="461.16856951657201"/>
  </r>
  <r>
    <s v="STND-61309"/>
    <s v="Joyful Harvest Church, ELCA"/>
    <s v="Joyful Harvest Church ELCA - 5050 N Johnsburg Rd - Johnsburg"/>
    <s v="New Indoor LED Fixtures"/>
    <s v="Indoor Lighting"/>
    <s v="Office"/>
    <n v="0"/>
    <n v="283.53800000000001"/>
    <n v="6.3755999999999993E-2"/>
    <x v="0"/>
    <x v="0"/>
    <n v="15"/>
    <s v="Qty / 1,000"/>
    <m/>
    <s v="Private-Lighting"/>
    <s v="lighting"/>
    <n v="3"/>
    <n v="1"/>
    <s v="Lighting"/>
    <n v="0.91633259480590001"/>
    <n v="1.30467645558681"/>
    <n v="259.81511126607501"/>
    <n v="8.3180952102392403E-2"/>
    <n v="0.71"/>
    <n v="184.46872899891301"/>
    <n v="5.9058475992698603E-2"/>
    <n v="2885"/>
    <n v="1.165"/>
    <n v="1.3779999999999999"/>
    <n v="2.5499999999999998E-2"/>
    <n v="0.55000000000000004"/>
    <n v="24.263431542460999"/>
    <d v="1900-01-16T07:56:40"/>
    <n v="43302"/>
    <n v="0.109751882969247"/>
    <n v="5.6869402036780397"/>
    <n v="0"/>
    <n v="2767.0309349836953"/>
  </r>
  <r>
    <s v="STND-61309"/>
    <s v="Joyful Harvest Church, ELCA"/>
    <s v="Joyful Harvest Church ELCA - 5050 N Johnsburg Rd - Johnsburg"/>
    <s v="New Indoor LED Fixtures"/>
    <s v="Indoor Lighting"/>
    <s v="Office"/>
    <n v="0"/>
    <n v="11982.848"/>
    <n v="2.6944499999999998"/>
    <x v="0"/>
    <x v="0"/>
    <n v="15"/>
    <s v="Qty / 1,000"/>
    <m/>
    <s v="Private-Lighting"/>
    <s v="lighting"/>
    <n v="3"/>
    <n v="1"/>
    <s v="Lighting"/>
    <n v="0.91633259480590001"/>
    <n v="1.30467645558681"/>
    <n v="10980.2742010047"/>
    <n v="3.51538547575587"/>
    <n v="0.71"/>
    <n v="7795.9946827133299"/>
    <n v="2.4959236877866702"/>
    <n v="2885"/>
    <n v="1.165"/>
    <n v="1.3779999999999999"/>
    <n v="2.5499999999999998E-2"/>
    <n v="0.55000000000000004"/>
    <n v="24.263431542460999"/>
    <d v="1900-01-16T07:56:40"/>
    <n v="43302"/>
    <n v="4.6383236254860396"/>
    <n v="240.34076577306399"/>
    <n v="0"/>
    <n v="116939.92024069995"/>
  </r>
  <r>
    <s v="STND-61309"/>
    <s v="Joyful Harvest Church, ELCA"/>
    <s v="Joyful Harvest Church ELCA - 5050 N Johnsburg Rd - Johnsburg"/>
    <s v="New Indoor LED Fixtures"/>
    <s v="Indoor Lighting"/>
    <s v="Office"/>
    <n v="0"/>
    <n v="4793.1390000000001"/>
    <n v="1.07778"/>
    <x v="0"/>
    <x v="0"/>
    <n v="15"/>
    <s v="Qty / 1,000"/>
    <m/>
    <s v="Private-Lighting"/>
    <s v="lighting"/>
    <n v="3"/>
    <n v="1"/>
    <s v="Lighting"/>
    <n v="0.91633259480590001"/>
    <n v="1.30467645558681"/>
    <n v="4392.1094971353596"/>
    <n v="1.40615419030235"/>
    <n v="0.71"/>
    <n v="3118.3977429660999"/>
    <n v="0.998369475114667"/>
    <n v="2885"/>
    <n v="1.165"/>
    <n v="1.3779999999999999"/>
    <n v="2.5499999999999998E-2"/>
    <n v="0.55000000000000004"/>
    <n v="24.263431542460999"/>
    <d v="1900-01-16T07:56:40"/>
    <n v="43302"/>
    <n v="1.85532945019442"/>
    <n v="96.136302297812506"/>
    <n v="0"/>
    <n v="46775.966144491496"/>
  </r>
  <r>
    <s v="STND-61310"/>
    <s v="TJX Companies Inc"/>
    <s v="TJX Companies Inc-1031 Sutton Rd (Rt. 59)-Streamwood"/>
    <s v="New Indoor LED Fixtures"/>
    <s v="Indoor Lighting"/>
    <s v="Retail (strip mall)"/>
    <n v="0"/>
    <n v="797.64400000000001"/>
    <n v="0.15936700000000001"/>
    <x v="0"/>
    <x v="0"/>
    <n v="12.215978499877799"/>
    <s v="Qty / 1,000"/>
    <m/>
    <s v="Private-Lighting"/>
    <s v="lighting"/>
    <n v="2"/>
    <n v="1"/>
    <s v="Lighting"/>
    <n v="0.97902139861649395"/>
    <n v="0.93591656730105399"/>
    <n v="780.91054447805402"/>
    <n v="0.14915421558106701"/>
    <n v="0.71"/>
    <n v="554.446486579419"/>
    <n v="0.105899493062558"/>
    <n v="4093"/>
    <n v="1.1200000000000001"/>
    <n v="1.29"/>
    <n v="1.9E-2"/>
    <n v="0.71"/>
    <n v="17.102369899829"/>
    <d v="1900-01-11T05:11:01"/>
    <n v="43344"/>
    <n v="0.162849891452197"/>
    <n v="13.247589593824101"/>
    <n v="0"/>
    <n v="6773.1063593869676"/>
  </r>
  <r>
    <s v="STND-61310"/>
    <s v="TJX Companies Inc"/>
    <s v="TJX Companies Inc-1031 Sutton Rd (Rt. 59)-Streamwood"/>
    <s v="New Indoor LED Fixtures"/>
    <s v="Indoor Lighting"/>
    <s v="Retail (strip mall)"/>
    <n v="0"/>
    <n v="118954.368"/>
    <n v="23.766689"/>
    <x v="0"/>
    <x v="0"/>
    <n v="12.215978499877799"/>
    <s v="Qty / 1,000"/>
    <m/>
    <s v="Private-Lighting"/>
    <s v="lighting"/>
    <n v="2"/>
    <n v="1"/>
    <s v="Lighting"/>
    <n v="0.97902139861649395"/>
    <n v="0.93591656730105399"/>
    <n v="116458.871730901"/>
    <n v="22.2436379849917"/>
    <n v="0.71"/>
    <n v="82685.798928939796"/>
    <n v="15.7929829693441"/>
    <n v="4093"/>
    <n v="1.1200000000000001"/>
    <n v="1.29"/>
    <n v="1.9E-2"/>
    <n v="0.71"/>
    <n v="17.102369899829"/>
    <d v="1900-01-11T05:11:01"/>
    <n v="43344"/>
    <n v="24.2860989027096"/>
    <n v="1975.6415740063601"/>
    <n v="0"/>
    <n v="1010087.9419611474"/>
  </r>
  <r>
    <s v="STND-61310"/>
    <s v="TJX Companies Inc"/>
    <s v="TJX Companies Inc-1031 Sutton Rd (Rt. 59)-Streamwood"/>
    <s v="New Indoor LED Fixtures"/>
    <s v="Indoor Lighting"/>
    <s v="Retail (strip mall)"/>
    <n v="0"/>
    <n v="825.149"/>
    <n v="0.16486200000000001"/>
    <x v="0"/>
    <x v="0"/>
    <n v="12.215978499877799"/>
    <s v="Qty / 1,000"/>
    <m/>
    <s v="Private-Lighting"/>
    <s v="lighting"/>
    <n v="2"/>
    <n v="1"/>
    <s v="Lighting"/>
    <n v="0.97902139861649395"/>
    <n v="0.93591656730105399"/>
    <n v="807.83852804700098"/>
    <n v="0.154297077118386"/>
    <n v="0.71"/>
    <n v="573.56535491337104"/>
    <n v="0.10955092475405399"/>
    <n v="4093"/>
    <n v="1.1200000000000001"/>
    <n v="1.29"/>
    <n v="1.9E-2"/>
    <n v="0.71"/>
    <n v="17.102369899829"/>
    <d v="1900-01-11T05:11:01"/>
    <n v="43344"/>
    <n v="0.16846498211419"/>
    <n v="13.704403600797299"/>
    <n v="0"/>
    <n v="7006.6620438965201"/>
  </r>
  <r>
    <s v="STND-61310"/>
    <s v="TJX Companies Inc"/>
    <s v="TJX Companies Inc-1031 Sutton Rd (Rt. 59)-Streamwood"/>
    <s v="New Indoor LED Fixtures"/>
    <s v="Indoor Lighting"/>
    <s v="Retail (strip mall)"/>
    <n v="0"/>
    <n v="1650.298"/>
    <n v="0.32972400000000002"/>
    <x v="0"/>
    <x v="0"/>
    <n v="12.215978499877799"/>
    <s v="Qty / 1,000"/>
    <m/>
    <s v="Private-Lighting"/>
    <s v="lighting"/>
    <n v="2"/>
    <n v="1"/>
    <s v="Lighting"/>
    <n v="0.97902139861649395"/>
    <n v="0.93591656730105399"/>
    <n v="1615.6770560939999"/>
    <n v="0.308594154236773"/>
    <n v="0.71"/>
    <n v="1147.13070982674"/>
    <n v="0.21910184950810899"/>
    <n v="4093"/>
    <n v="1.1200000000000001"/>
    <n v="1.29"/>
    <n v="1.9E-2"/>
    <n v="0.71"/>
    <n v="17.102369899829"/>
    <d v="1900-01-11T05:11:01"/>
    <n v="43344"/>
    <n v="0.33692996422837901"/>
    <n v="27.408807201594701"/>
    <n v="0"/>
    <n v="14013.324087793015"/>
  </r>
  <r>
    <s v="STND-61310"/>
    <s v="TJX Companies Inc"/>
    <s v="TJX Companies Inc-1031 Sutton Rd (Rt. 59)-Streamwood"/>
    <s v="New Indoor LED Fixtures"/>
    <s v="Indoor Lighting"/>
    <s v="Retail (strip mall)"/>
    <n v="0"/>
    <n v="18079.927"/>
    <n v="3.6123099999999999"/>
    <x v="0"/>
    <x v="0"/>
    <n v="12.215978499877799"/>
    <s v="Qty / 1,000"/>
    <m/>
    <s v="Private-Lighting"/>
    <s v="lighting"/>
    <n v="2"/>
    <n v="1"/>
    <s v="Lighting"/>
    <n v="0.97902139861649395"/>
    <n v="0.93591656730105399"/>
    <n v="17700.635418424099"/>
    <n v="3.3808207752272699"/>
    <n v="0.71"/>
    <n v="12567.451147081099"/>
    <n v="2.4003827504113602"/>
    <n v="4093"/>
    <n v="1.1200000000000001"/>
    <n v="1.29"/>
    <n v="1.9E-2"/>
    <n v="0.71"/>
    <n v="17.102369899829"/>
    <d v="1900-01-11T05:11:01"/>
    <n v="43344"/>
    <n v="3.6912553501771699"/>
    <n v="300.27863656255198"/>
    <n v="0"/>
    <n v="153523.71301100729"/>
  </r>
  <r>
    <s v="STND-61310"/>
    <s v="TJX Companies Inc"/>
    <s v="TJX Companies Inc-1031 Sutton Rd (Rt. 59)-Streamwood"/>
    <s v="New Indoor LED Fixtures"/>
    <s v="Indoor Lighting"/>
    <s v="Retail (strip mall)"/>
    <n v="0"/>
    <n v="64.177999999999997"/>
    <n v="1.2822999999999999E-2"/>
    <x v="0"/>
    <x v="0"/>
    <n v="12.215978499877799"/>
    <s v="Qty / 1,000"/>
    <m/>
    <s v="Private-Lighting"/>
    <s v="lighting"/>
    <n v="2"/>
    <n v="1"/>
    <s v="Lighting"/>
    <n v="0.97902139861649395"/>
    <n v="0.93591656730105399"/>
    <n v="62.831635320409298"/>
    <n v="1.20012581425014E-2"/>
    <n v="0.71"/>
    <n v="44.610461077490598"/>
    <n v="8.5208932811760008E-3"/>
    <n v="4093"/>
    <n v="1.1200000000000001"/>
    <n v="1.29"/>
    <n v="1.9E-2"/>
    <n v="0.71"/>
    <n v="17.102369899829"/>
    <d v="1900-01-11T05:11:01"/>
    <n v="43344"/>
    <n v="1.3103240684028201E-2"/>
    <n v="1.0658938134712299"/>
    <n v="0"/>
    <n v="544.9604333922606"/>
  </r>
  <r>
    <s v="STND-61310"/>
    <s v="TJX Companies Inc"/>
    <s v="TJX Companies Inc-1031 Sutton Rd (Rt. 59)-Streamwood"/>
    <s v="New Indoor LED Fixtures"/>
    <s v="Indoor Lighting"/>
    <s v="Retail (strip mall)"/>
    <n v="0"/>
    <n v="11387.053"/>
    <n v="2.275096"/>
    <x v="0"/>
    <x v="0"/>
    <n v="12.215978499877799"/>
    <s v="Qty / 1,000"/>
    <m/>
    <s v="Private-Lighting"/>
    <s v="lighting"/>
    <n v="2"/>
    <n v="1"/>
    <s v="Lighting"/>
    <n v="0.97902139861649395"/>
    <n v="0.93591656730105399"/>
    <n v="11148.1685541801"/>
    <n v="2.12930003860036"/>
    <n v="0.71"/>
    <n v="7915.1996734678996"/>
    <n v="1.5118030274062499"/>
    <n v="4093"/>
    <n v="1.1200000000000001"/>
    <n v="1.29"/>
    <n v="1.9E-2"/>
    <n v="0.71"/>
    <n v="17.102369899829"/>
    <d v="1900-01-11T05:11:01"/>
    <n v="43344"/>
    <n v="2.3248171619176299"/>
    <n v="189.12071654412699"/>
    <n v="0"/>
    <n v="96691.909033323638"/>
  </r>
  <r>
    <s v="STND-61312"/>
    <s v="SPUS8 150 NMA, LP"/>
    <s v="SPUS8S8 150NMA, LP - 7th floor - 150 N Michigan Ave - Chicago"/>
    <s v="Building Energy Management System"/>
    <s v="Energy Management System"/>
    <s v="Office"/>
    <n v="0"/>
    <n v="42621.75"/>
    <n v="0"/>
    <x v="1"/>
    <x v="0"/>
    <n v="15"/>
    <s v="NA"/>
    <m/>
    <s v="EMS"/>
    <s v="ems"/>
    <n v="3"/>
    <n v="1"/>
    <s v="EMS"/>
    <n v="0.91036333343406195"/>
    <n v="0"/>
    <n v="38801.278406793201"/>
    <n v="0"/>
    <n v="0.7"/>
    <n v="27160.8948847553"/>
    <n v="0"/>
    <n v="2885"/>
    <n v="1.165"/>
    <n v="1.3779999999999999"/>
    <n v="2.5499999999999998E-2"/>
    <n v="0.55000000000000004"/>
    <n v="24.263431542460999"/>
    <d v="1900-01-16T07:56:40"/>
    <n v="43442"/>
    <n v="0"/>
    <n v="0"/>
    <n v="0"/>
    <n v="407413.42327132949"/>
  </r>
  <r>
    <s v="STND-61313"/>
    <s v="Ace Hardware Corporation"/>
    <s v="Ace Hardware - 2200 Kensington Ct - Oak Brook"/>
    <s v="Occupancy Sensors"/>
    <s v="Indoor Lighting"/>
    <s v="Office"/>
    <n v="0"/>
    <n v="5383.4939999999997"/>
    <n v="-0.68625000000000003"/>
    <x v="0"/>
    <x v="0"/>
    <n v="8"/>
    <s v="Qty / 1,000"/>
    <m/>
    <s v="Private-Lighting"/>
    <s v="lighting"/>
    <n v="3"/>
    <n v="1"/>
    <s v="Lighting"/>
    <n v="0.91633259480590001"/>
    <n v="1.30467645558681"/>
    <n v="4933.0710261419899"/>
    <n v="-0.89533421764644605"/>
    <n v="0.71"/>
    <n v="3502.4804285608102"/>
    <n v="-0.63568729452897699"/>
    <n v="2885"/>
    <n v="1.165"/>
    <n v="1.3779999999999999"/>
    <n v="2.5499999999999998E-2"/>
    <n v="0.55000000000000004"/>
    <n v="24.263431542460999"/>
    <d v="1900-01-16T07:56:40"/>
    <n v="43346"/>
    <n v="-1.6243363890537801"/>
    <n v="107.977091130147"/>
    <n v="0"/>
    <n v="28019.843428486482"/>
  </r>
  <r>
    <s v="STND-61313"/>
    <s v="Ace Hardware Corporation"/>
    <s v="Ace Hardware - 2200 Kensington Ct - Oak Brook"/>
    <s v="Outdoor &amp; Garage - LED Fixtures"/>
    <s v="Outdoor &amp; Garage Lighting"/>
    <s v="Exterior"/>
    <n v="0"/>
    <n v="33340.400000000001"/>
    <n v="0"/>
    <x v="0"/>
    <x v="0"/>
    <n v="10.1978380583316"/>
    <s v="Qty / 1,000"/>
    <m/>
    <s v="Private-Lighting"/>
    <s v="lighting"/>
    <n v="3"/>
    <n v="1"/>
    <s v="Lighting"/>
    <n v="0.91633259480590001"/>
    <n v="1.30467645558681"/>
    <n v="30550.895243866598"/>
    <n v="0"/>
    <n v="0.71"/>
    <n v="21691.135623145299"/>
    <n v="0"/>
    <n v="4903"/>
    <n v="1"/>
    <n v="1"/>
    <n v="0"/>
    <n v="0"/>
    <n v="14.276973281664301"/>
    <d v="1900-01-09T04:44:53"/>
    <n v="43346"/>
    <n v="0"/>
    <n v="0"/>
    <n v="0"/>
    <n v="221202.68838614345"/>
  </r>
  <r>
    <s v="STND-61313"/>
    <s v="Ace Hardware Corporation"/>
    <s v="Ace Hardware - 2200 Kensington Ct - Oak Brook"/>
    <s v="Outdoor &amp; Garage - LED Fixtures"/>
    <s v="Outdoor &amp; Garage Lighting"/>
    <s v="Exterior"/>
    <n v="0"/>
    <n v="1500.318"/>
    <n v="0"/>
    <x v="0"/>
    <x v="0"/>
    <n v="10.1978380583316"/>
    <s v="Qty / 1,000"/>
    <m/>
    <s v="Private-Lighting"/>
    <s v="lighting"/>
    <n v="3"/>
    <n v="1"/>
    <s v="Lighting"/>
    <n v="0.91633259480590001"/>
    <n v="1.30467645558681"/>
    <n v="1374.790285974"/>
    <n v="0"/>
    <n v="0.71"/>
    <n v="976.10110304153898"/>
    <n v="0"/>
    <n v="4903"/>
    <n v="1"/>
    <n v="1"/>
    <n v="0"/>
    <n v="0"/>
    <n v="14.276973281664301"/>
    <d v="1900-01-09T04:44:53"/>
    <n v="43346"/>
    <n v="0"/>
    <n v="0"/>
    <n v="0"/>
    <n v="9954.1209773764604"/>
  </r>
  <r>
    <s v="STND-61313"/>
    <s v="Ace Hardware Corporation"/>
    <s v="Ace Hardware - 2200 Kensington Ct - Oak Brook"/>
    <s v="Outdoor &amp; Garage - LED Fixtures"/>
    <s v="Outdoor &amp; Garage Lighting"/>
    <s v="Exterior"/>
    <n v="0"/>
    <n v="3461.518"/>
    <n v="0"/>
    <x v="0"/>
    <x v="0"/>
    <n v="10.1978380583316"/>
    <s v="Qty / 1,000"/>
    <m/>
    <s v="Private-Lighting"/>
    <s v="lighting"/>
    <n v="3"/>
    <n v="1"/>
    <s v="Lighting"/>
    <n v="0.91633259480590001"/>
    <n v="1.30467645558681"/>
    <n v="3171.90177090733"/>
    <n v="0"/>
    <n v="0.71"/>
    <n v="2252.0502573442"/>
    <n v="0"/>
    <n v="4903"/>
    <n v="1"/>
    <n v="1"/>
    <n v="0"/>
    <n v="0"/>
    <n v="14.276973281664301"/>
    <d v="1900-01-09T04:44:53"/>
    <n v="43346"/>
    <n v="0"/>
    <n v="0"/>
    <n v="0"/>
    <n v="22966.043823620155"/>
  </r>
  <r>
    <s v="STND-61313"/>
    <s v="Ace Hardware Corporation"/>
    <s v="Ace Hardware - 2200 Kensington Ct - Oak Brook"/>
    <s v="Photocells"/>
    <s v="Outdoor &amp; Garage Lighting"/>
    <s v="Office"/>
    <n v="0"/>
    <n v="1281"/>
    <n v="0"/>
    <x v="0"/>
    <x v="0"/>
    <n v="8"/>
    <s v="Qty / 1,000"/>
    <m/>
    <s v="Private-Lighting"/>
    <s v="lighting"/>
    <n v="3"/>
    <n v="1"/>
    <s v="Lighting"/>
    <n v="0.91633259480590001"/>
    <n v="1.30467645558681"/>
    <n v="1173.82205394636"/>
    <n v="0"/>
    <n v="0.71"/>
    <n v="833.41365830191398"/>
    <n v="0"/>
    <n v="2885"/>
    <n v="1.165"/>
    <n v="1.3779999999999999"/>
    <n v="2.5499999999999998E-2"/>
    <n v="0.55000000000000004"/>
    <n v="24.263431542460999"/>
    <d v="1900-01-16T07:56:40"/>
    <n v="43346"/>
    <n v="0"/>
    <n v="25.6931007516155"/>
    <n v="0"/>
    <n v="6667.3092664153119"/>
  </r>
  <r>
    <s v="STND-61314"/>
    <s v="SPUS8 150 NMA, LP"/>
    <s v="SPUS8S8 150NMA, LP - 35th floor - 150 N Michigan Ave - Chicago"/>
    <s v="Building Energy Management System"/>
    <s v="Energy Management System"/>
    <s v="Office"/>
    <n v="0"/>
    <n v="40943.1"/>
    <n v="0"/>
    <x v="1"/>
    <x v="0"/>
    <n v="15"/>
    <s v="NA"/>
    <m/>
    <s v="EMS"/>
    <s v="ems"/>
    <n v="3"/>
    <n v="1"/>
    <s v="EMS"/>
    <n v="0.91036333343406195"/>
    <n v="0"/>
    <n v="37273.096997124201"/>
    <n v="0"/>
    <n v="0.7"/>
    <n v="26091.167897986899"/>
    <n v="0"/>
    <n v="2885"/>
    <n v="1.165"/>
    <n v="1.3779999999999999"/>
    <n v="2.5499999999999998E-2"/>
    <n v="0.55000000000000004"/>
    <n v="24.263431542460999"/>
    <d v="1900-01-16T07:56:40"/>
    <n v="43442"/>
    <n v="0"/>
    <n v="0"/>
    <n v="0"/>
    <n v="391367.5184698035"/>
  </r>
  <r>
    <s v="STND-61315"/>
    <s v="Ace Hardware Corporation"/>
    <s v="Ace Hardware - 2222 Kensington Ct - Oak Brook"/>
    <s v="Occupancy Sensors"/>
    <s v="Indoor Lighting"/>
    <s v="Office"/>
    <n v="0"/>
    <n v="3230.096"/>
    <n v="-0.41175"/>
    <x v="0"/>
    <x v="0"/>
    <n v="8"/>
    <s v="Qty / 1,000"/>
    <m/>
    <s v="Private-Lighting"/>
    <s v="lighting"/>
    <n v="3"/>
    <n v="1"/>
    <s v="Lighting"/>
    <n v="0.91633259480590001"/>
    <n v="1.30467645558681"/>
    <n v="2959.8422491521601"/>
    <n v="-0.53720053058786799"/>
    <n v="0.71"/>
    <n v="2101.4879968980299"/>
    <n v="-0.38141237671738598"/>
    <n v="2885"/>
    <n v="1.165"/>
    <n v="1.3779999999999999"/>
    <n v="2.5499999999999998E-2"/>
    <n v="0.55000000000000004"/>
    <n v="24.263431542460999"/>
    <d v="1900-01-16T07:56:40"/>
    <n v="43346"/>
    <n v="-0.97460183343227103"/>
    <n v="64.786246655261806"/>
    <n v="0"/>
    <n v="16811.903975184239"/>
  </r>
  <r>
    <s v="STND-61315"/>
    <s v="Ace Hardware Corporation"/>
    <s v="Ace Hardware - 2222 Kensington Ct - Oak Brook"/>
    <s v="Outdoor &amp; Garage - LED Fixtures"/>
    <s v="Outdoor &amp; Garage Lighting"/>
    <s v="Exterior"/>
    <n v="0"/>
    <n v="20004.240000000002"/>
    <n v="0"/>
    <x v="0"/>
    <x v="0"/>
    <n v="10.1978380583316"/>
    <s v="Qty / 1,000"/>
    <m/>
    <s v="Private-Lighting"/>
    <s v="lighting"/>
    <n v="3"/>
    <n v="1"/>
    <s v="Lighting"/>
    <n v="0.91633259480590001"/>
    <n v="1.30467645558681"/>
    <n v="18330.537146319999"/>
    <n v="0"/>
    <n v="0.71"/>
    <n v="13014.681373887201"/>
    <n v="0"/>
    <n v="4903"/>
    <n v="1"/>
    <n v="1"/>
    <n v="0"/>
    <n v="0"/>
    <n v="14.276973281664301"/>
    <d v="1900-01-09T04:44:53"/>
    <n v="43346"/>
    <n v="0"/>
    <n v="0"/>
    <n v="0"/>
    <n v="132721.61303168628"/>
  </r>
  <r>
    <s v="STND-61315"/>
    <s v="Ace Hardware Corporation"/>
    <s v="Ace Hardware - 2222 Kensington Ct - Oak Brook"/>
    <s v="Outdoor &amp; Garage - LED Fixtures"/>
    <s v="Outdoor &amp; Garage Lighting"/>
    <s v="Exterior"/>
    <n v="0"/>
    <n v="1500.318"/>
    <n v="0"/>
    <x v="0"/>
    <x v="0"/>
    <n v="10.1978380583316"/>
    <s v="Qty / 1,000"/>
    <m/>
    <s v="Private-Lighting"/>
    <s v="lighting"/>
    <n v="3"/>
    <n v="1"/>
    <s v="Lighting"/>
    <n v="0.91633259480590001"/>
    <n v="1.30467645558681"/>
    <n v="1374.790285974"/>
    <n v="0"/>
    <n v="0.71"/>
    <n v="976.10110304153898"/>
    <n v="0"/>
    <n v="4903"/>
    <n v="1"/>
    <n v="1"/>
    <n v="0"/>
    <n v="0"/>
    <n v="14.276973281664301"/>
    <d v="1900-01-09T04:44:53"/>
    <n v="43346"/>
    <n v="0"/>
    <n v="0"/>
    <n v="0"/>
    <n v="9954.1209773764604"/>
  </r>
  <r>
    <s v="STND-61315"/>
    <s v="Ace Hardware Corporation"/>
    <s v="Ace Hardware - 2222 Kensington Ct - Oak Brook"/>
    <s v="Photocells"/>
    <s v="Outdoor &amp; Garage Lighting"/>
    <s v="Office"/>
    <n v="0"/>
    <n v="768.6"/>
    <n v="0"/>
    <x v="0"/>
    <x v="0"/>
    <n v="8"/>
    <s v="Qty / 1,000"/>
    <m/>
    <s v="Private-Lighting"/>
    <s v="lighting"/>
    <n v="3"/>
    <n v="1"/>
    <s v="Lighting"/>
    <n v="0.91633259480590001"/>
    <n v="1.30467645558681"/>
    <n v="704.29323236781499"/>
    <n v="0"/>
    <n v="0.71"/>
    <n v="500.04819498114801"/>
    <n v="0"/>
    <n v="2885"/>
    <n v="1.165"/>
    <n v="1.3779999999999999"/>
    <n v="2.5499999999999998E-2"/>
    <n v="0.55000000000000004"/>
    <n v="24.263431542460999"/>
    <d v="1900-01-16T07:56:40"/>
    <n v="43346"/>
    <n v="0"/>
    <n v="15.4158604509693"/>
    <n v="0"/>
    <n v="4000.3855598491841"/>
  </r>
  <r>
    <s v="STND-61316"/>
    <s v="SPUS8 150 NMA, LP"/>
    <s v="SPUS8S8 150NMA, LP - 37th floor - 150 N Michigan Ave - Chicago"/>
    <s v="Building Energy Management System"/>
    <s v="Energy Management System"/>
    <s v="Office"/>
    <n v="0"/>
    <n v="37004.400000000001"/>
    <n v="0"/>
    <x v="1"/>
    <x v="0"/>
    <n v="15"/>
    <s v="NA"/>
    <m/>
    <s v="EMS"/>
    <s v="ems"/>
    <n v="3"/>
    <n v="1"/>
    <s v="EMS"/>
    <n v="0.91036333343406195"/>
    <n v="0"/>
    <n v="33687.4489357274"/>
    <n v="0"/>
    <n v="0.7"/>
    <n v="23581.214255009199"/>
    <n v="0"/>
    <n v="2885"/>
    <n v="1.165"/>
    <n v="1.3779999999999999"/>
    <n v="2.5499999999999998E-2"/>
    <n v="0.55000000000000004"/>
    <n v="24.263431542460999"/>
    <d v="1900-01-16T07:56:40"/>
    <n v="43442"/>
    <n v="0"/>
    <n v="0"/>
    <n v="0"/>
    <n v="353718.21382513799"/>
  </r>
  <r>
    <s v="STND-61317"/>
    <s v="SPUS8 150 NMA, LP"/>
    <s v="SPUS8S8 150NMA, LP - 11th floor - 150 N Michigan Ave - Chicago"/>
    <s v="Building Energy Management System"/>
    <s v="Energy Management System"/>
    <s v="Office"/>
    <n v="0"/>
    <n v="42721.5"/>
    <n v="0"/>
    <x v="1"/>
    <x v="0"/>
    <n v="15"/>
    <s v="NA"/>
    <m/>
    <s v="EMS"/>
    <s v="ems"/>
    <n v="3"/>
    <n v="1"/>
    <s v="EMS"/>
    <n v="0.91036333343406195"/>
    <n v="0"/>
    <n v="38892.087149303297"/>
    <n v="0"/>
    <n v="0.7"/>
    <n v="27224.461004512301"/>
    <n v="0"/>
    <n v="2885"/>
    <n v="1.165"/>
    <n v="1.3779999999999999"/>
    <n v="2.5499999999999998E-2"/>
    <n v="0.55000000000000004"/>
    <n v="24.263431542460999"/>
    <d v="1900-01-16T07:56:40"/>
    <n v="43441"/>
    <n v="0"/>
    <n v="0"/>
    <n v="0"/>
    <n v="408366.91506768449"/>
  </r>
  <r>
    <s v="STND-61318"/>
    <s v="SPUS8 150 NMA, LP"/>
    <s v="SPUS8S8 150NMA, LP - 10th floor - 150 N Michigan Ave - Chicago"/>
    <s v="Building Energy Management System"/>
    <s v="Energy Management System"/>
    <s v="Office"/>
    <n v="0"/>
    <n v="43225.95"/>
    <n v="0"/>
    <x v="1"/>
    <x v="0"/>
    <n v="15"/>
    <s v="NA"/>
    <m/>
    <s v="EMS"/>
    <s v="ems"/>
    <n v="3"/>
    <n v="1"/>
    <s v="EMS"/>
    <n v="0.91036333343406195"/>
    <n v="0"/>
    <n v="39351.319932854101"/>
    <n v="0"/>
    <n v="0.7"/>
    <n v="27545.923952997899"/>
    <n v="0"/>
    <n v="2885"/>
    <n v="1.165"/>
    <n v="1.3779999999999999"/>
    <n v="2.5499999999999998E-2"/>
    <n v="0.55000000000000004"/>
    <n v="24.263431542460999"/>
    <d v="1900-01-16T07:56:40"/>
    <n v="43442"/>
    <n v="0"/>
    <n v="0"/>
    <n v="0"/>
    <n v="413188.85929496848"/>
  </r>
  <r>
    <s v="STND-61319"/>
    <s v="Finn and Conway Inc"/>
    <s v="Finn and Conway Inc - 7524 W 98th Pl - Bridgeview"/>
    <s v="New Indoor LED Fixtures"/>
    <s v="Indoor Lighting"/>
    <s v="Office"/>
    <n v="0"/>
    <n v="20505.859"/>
    <n v="4.6109249999999999"/>
    <x v="0"/>
    <x v="0"/>
    <n v="15"/>
    <s v="Qty / 1,000"/>
    <m/>
    <s v="Private-Lighting"/>
    <s v="lighting"/>
    <n v="3"/>
    <n v="1"/>
    <s v="Lighting"/>
    <n v="0.91633259480590001"/>
    <n v="1.30467645558681"/>
    <n v="18790.186986193901"/>
    <n v="6.0157652859765998"/>
    <n v="0.71"/>
    <n v="13341.032760197701"/>
    <n v="4.2711933530433797"/>
    <n v="2885"/>
    <n v="1.165"/>
    <n v="1.3779999999999999"/>
    <n v="2.5499999999999998E-2"/>
    <n v="0.55000000000000004"/>
    <n v="24.263431542460999"/>
    <d v="1900-01-16T07:56:40"/>
    <n v="43345"/>
    <n v="7.9374129647401999"/>
    <n v="411.287354633429"/>
    <n v="0"/>
    <n v="200115.4914029655"/>
  </r>
  <r>
    <s v="STND-61319"/>
    <s v="Finn and Conway Inc"/>
    <s v="Finn and Conway Inc - 7524 W 98th Pl - Bridgeview"/>
    <s v="New Indoor LED Fixtures"/>
    <s v="Indoor Lighting"/>
    <s v="Office"/>
    <n v="0"/>
    <n v="270.036"/>
    <n v="6.0720000000000003E-2"/>
    <x v="0"/>
    <x v="0"/>
    <n v="15"/>
    <s v="Qty / 1,000"/>
    <m/>
    <s v="Private-Lighting"/>
    <s v="lighting"/>
    <n v="3"/>
    <n v="1"/>
    <s v="Lighting"/>
    <n v="0.91633259480590001"/>
    <n v="1.30467645558681"/>
    <n v="247.44278857100599"/>
    <n v="7.9219954383230901E-2"/>
    <n v="0.71"/>
    <n v="175.68437988541399"/>
    <n v="5.6246167612093903E-2"/>
    <n v="2885"/>
    <n v="1.165"/>
    <n v="1.3779999999999999"/>
    <n v="2.5499999999999998E-2"/>
    <n v="0.55000000000000004"/>
    <n v="24.263431542460999"/>
    <d v="1900-01-16T07:56:40"/>
    <n v="43345"/>
    <n v="0.104525602827854"/>
    <n v="5.4161297069190102"/>
    <n v="0"/>
    <n v="2635.26569828121"/>
  </r>
  <r>
    <s v="STND-61319"/>
    <s v="Finn and Conway Inc"/>
    <s v="Finn and Conway Inc - 7524 W 98th Pl - Bridgeview"/>
    <s v="New Indoor LED Fixtures"/>
    <s v="Indoor Lighting"/>
    <s v="Office"/>
    <n v="0"/>
    <n v="2943.3919999999998"/>
    <n v="0.66184799999999999"/>
    <x v="0"/>
    <x v="0"/>
    <n v="15"/>
    <s v="Qty / 1,000"/>
    <m/>
    <s v="Private-Lighting"/>
    <s v="lighting"/>
    <n v="3"/>
    <n v="1"/>
    <s v="Lighting"/>
    <n v="0.91633259480590001"/>
    <n v="1.30467645558681"/>
    <n v="2697.1260288909298"/>
    <n v="0.86349750277721704"/>
    <n v="0.71"/>
    <n v="1914.95948051256"/>
    <n v="0.61308322697182405"/>
    <n v="2885"/>
    <n v="1.165"/>
    <n v="1.3779999999999999"/>
    <n v="2.5499999999999998E-2"/>
    <n v="0.55000000000000004"/>
    <n v="24.263431542460999"/>
    <d v="1900-01-16T07:56:40"/>
    <n v="43345"/>
    <n v="1.1393290708236099"/>
    <n v="59.035805782591098"/>
    <n v="0"/>
    <n v="28724.392207688401"/>
  </r>
  <r>
    <s v="STND-61320"/>
    <s v="KRM Inc"/>
    <s v="KRM Inc - 6254 N Western Ave - Chicago"/>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305"/>
    <n v="0"/>
    <n v="0"/>
    <n v="0"/>
    <n v="39686.364681043415"/>
  </r>
  <r>
    <s v="STND-61320"/>
    <s v="KRM Inc"/>
    <s v="KRM Inc - 6254 N Western Ave - Chicago"/>
    <s v="Outdoor &amp; Garage - LED Fixtures"/>
    <s v="Outdoor &amp; Garage Lighting"/>
    <s v="Exterior"/>
    <n v="0"/>
    <n v="7477.0749999999998"/>
    <n v="0"/>
    <x v="0"/>
    <x v="0"/>
    <n v="10.1978380583316"/>
    <s v="Qty / 1,000"/>
    <m/>
    <s v="Private-Lighting"/>
    <s v="lighting"/>
    <n v="3"/>
    <n v="1"/>
    <s v="Lighting"/>
    <n v="0.91633259480590001"/>
    <n v="1.30467645558681"/>
    <n v="6851.4875363083202"/>
    <n v="0"/>
    <n v="0.71"/>
    <n v="4864.5561507789098"/>
    <n v="0"/>
    <n v="4903"/>
    <n v="1"/>
    <n v="1"/>
    <n v="0"/>
    <n v="0"/>
    <n v="14.276973281664301"/>
    <d v="1900-01-09T04:44:53"/>
    <n v="43305"/>
    <n v="0"/>
    <n v="0"/>
    <n v="0"/>
    <n v="49607.955851304236"/>
  </r>
  <r>
    <s v="STND-61321"/>
    <s v="McHenry Optical"/>
    <s v="McHenry Optical - 4005 Kane Ave F - McHenry"/>
    <s v="New Indoor LED Fixtures"/>
    <s v="Indoor Lighting"/>
    <s v="Retail (strip mall)"/>
    <n v="0"/>
    <n v="210.87100000000001"/>
    <n v="4.2131000000000002E-2"/>
    <x v="0"/>
    <x v="0"/>
    <n v="12.215978499877799"/>
    <s v="Qty / 1,000"/>
    <m/>
    <s v="Private-Lighting"/>
    <s v="lighting"/>
    <n v="3"/>
    <n v="1"/>
    <s v="Lighting"/>
    <n v="0.91633259480590001"/>
    <n v="1.30467645558681"/>
    <n v="193.227970599315"/>
    <n v="5.4967323750327701E-2"/>
    <n v="0.71"/>
    <n v="137.19185912551399"/>
    <n v="3.9026799862732699E-2"/>
    <n v="4093"/>
    <n v="1.1200000000000001"/>
    <n v="1.29"/>
    <n v="1.9E-2"/>
    <n v="0.71"/>
    <n v="17.102369899829"/>
    <d v="1900-01-11T05:11:01"/>
    <n v="43358"/>
    <n v="6.0014547167079102E-2"/>
    <n v="3.2779745012383801"/>
    <n v="0"/>
    <n v="1675.9328014355426"/>
  </r>
  <r>
    <s v="STND-61321"/>
    <s v="McHenry Optical"/>
    <s v="McHenry Optical - 4005 Kane Ave F - McHenry"/>
    <s v="New Indoor LED Fixtures"/>
    <s v="Indoor Lighting"/>
    <s v="Retail (strip mall)"/>
    <n v="0"/>
    <n v="5005.9030000000002"/>
    <n v="1.0001629999999999"/>
    <x v="0"/>
    <x v="0"/>
    <n v="12.215978499877799"/>
    <s v="Qty / 1,000"/>
    <m/>
    <s v="Private-Lighting"/>
    <s v="lighting"/>
    <n v="3"/>
    <n v="1"/>
    <s v="Lighting"/>
    <n v="0.91633259480590001"/>
    <n v="1.30467645558681"/>
    <n v="4587.0720853366402"/>
    <n v="1.30488911784907"/>
    <n v="0.71"/>
    <n v="3256.8211805890101"/>
    <n v="0.92647127367283699"/>
    <n v="4093"/>
    <n v="1.1200000000000001"/>
    <n v="1.29"/>
    <n v="1.9E-2"/>
    <n v="0.71"/>
    <n v="17.102369899829"/>
    <d v="1900-01-11T05:11:01"/>
    <n v="43358"/>
    <n v="1.4247069743957499"/>
    <n v="77.816401447675105"/>
    <n v="0"/>
    <n v="39785.25752002198"/>
  </r>
  <r>
    <s v="STND-61322"/>
    <s v="Bond Drug Company of Illinois, LLC"/>
    <s v="Walgreens Co - 6800 Ogden Ave - Berwyn"/>
    <s v="Outdoor &amp; Garage - LED Fixtures"/>
    <s v="Outdoor &amp; Garage Lighting"/>
    <s v="Exterior"/>
    <n v="0"/>
    <n v="5368.7849999999999"/>
    <n v="0"/>
    <x v="0"/>
    <x v="0"/>
    <n v="10.1978380583316"/>
    <s v="Qty / 1,000"/>
    <m/>
    <s v="Private-Lighting"/>
    <s v="lighting"/>
    <n v="3"/>
    <n v="1"/>
    <s v="Lighting"/>
    <n v="0.91633259480590001"/>
    <n v="1.30467645558681"/>
    <n v="4919.5926900049899"/>
    <n v="0"/>
    <n v="0.71"/>
    <n v="3492.9108099035402"/>
    <n v="0"/>
    <n v="4903"/>
    <n v="1"/>
    <n v="1"/>
    <n v="0"/>
    <n v="0"/>
    <n v="14.276973281664301"/>
    <d v="1900-01-09T04:44:53"/>
    <n v="43338"/>
    <n v="0"/>
    <n v="0"/>
    <n v="0"/>
    <n v="35620.138791592173"/>
  </r>
  <r>
    <s v="STND-61322"/>
    <s v="Bond Drug Company of Illinois, LLC"/>
    <s v="Walgreens Co - 6800 Ogden Ave - Berwyn"/>
    <s v="Outdoor &amp; Garage - LED Fixtures"/>
    <s v="Outdoor &amp; Garage Lighting"/>
    <s v="Exterior"/>
    <n v="0"/>
    <n v="12262.403"/>
    <n v="0"/>
    <x v="0"/>
    <x v="0"/>
    <n v="10.1978380583316"/>
    <s v="Qty / 1,000"/>
    <m/>
    <s v="Private-Lighting"/>
    <s v="lighting"/>
    <n v="3"/>
    <n v="1"/>
    <s v="Lighting"/>
    <n v="0.91633259480590001"/>
    <n v="1.30467645558681"/>
    <n v="11236.439559545601"/>
    <n v="0"/>
    <n v="0.71"/>
    <n v="7977.8720872774102"/>
    <n v="0"/>
    <n v="4903"/>
    <n v="1"/>
    <n v="1"/>
    <n v="0"/>
    <n v="0"/>
    <n v="14.276973281664301"/>
    <d v="1900-01-09T04:44:53"/>
    <n v="43338"/>
    <n v="0"/>
    <n v="0"/>
    <n v="0"/>
    <n v="81357.047596138931"/>
  </r>
  <r>
    <s v="STND-61322"/>
    <s v="Bond Drug Company of Illinois, LLC"/>
    <s v="Walgreens Co - 6800 Ogden Ave - Berwyn"/>
    <s v="Outdoor &amp; Garage - LED Fixtures"/>
    <s v="Outdoor &amp; Garage Lighting"/>
    <s v="Exterior"/>
    <n v="0"/>
    <n v="8639.0859999999993"/>
    <n v="0"/>
    <x v="0"/>
    <x v="0"/>
    <n v="10.1978380583316"/>
    <s v="Qty / 1,000"/>
    <m/>
    <s v="Private-Lighting"/>
    <s v="lighting"/>
    <n v="3"/>
    <n v="1"/>
    <s v="Lighting"/>
    <n v="0.91633259480590001"/>
    <n v="1.30467645558681"/>
    <n v="7916.2760911313198"/>
    <n v="0"/>
    <n v="0.71"/>
    <n v="5620.5560247032399"/>
    <n v="0"/>
    <n v="4903"/>
    <n v="1"/>
    <n v="1"/>
    <n v="0"/>
    <n v="0"/>
    <n v="14.276973281664301"/>
    <d v="1900-01-09T04:44:53"/>
    <n v="43338"/>
    <n v="0"/>
    <n v="0"/>
    <n v="0"/>
    <n v="57317.520137703665"/>
  </r>
  <r>
    <s v="STND-61322"/>
    <s v="Bond Drug Company of Illinois, LLC"/>
    <s v="Walgreens Co - 6800 Ogden Ave - Berwyn"/>
    <s v="Outdoor &amp; Garage - LED Fixtures"/>
    <s v="Outdoor &amp; Garage Lighting"/>
    <s v="Exterior"/>
    <n v="0"/>
    <n v="14076.513000000001"/>
    <n v="0"/>
    <x v="0"/>
    <x v="0"/>
    <n v="10.1978380583316"/>
    <s v="Qty / 1,000"/>
    <m/>
    <s v="Private-Lighting"/>
    <s v="lighting"/>
    <n v="3"/>
    <n v="1"/>
    <s v="Lighting"/>
    <n v="0.91633259480590001"/>
    <n v="1.30467645558681"/>
    <n v="12898.767683108999"/>
    <n v="0"/>
    <n v="0.71"/>
    <n v="9158.1250550073801"/>
    <n v="0"/>
    <n v="4903"/>
    <n v="1"/>
    <n v="1"/>
    <n v="0"/>
    <n v="0"/>
    <n v="14.276973281664301"/>
    <d v="1900-01-09T04:44:53"/>
    <n v="43338"/>
    <n v="0"/>
    <n v="0"/>
    <n v="0"/>
    <n v="93393.076228914433"/>
  </r>
  <r>
    <s v="STND-61322"/>
    <s v="Bond Drug Company of Illinois, LLC"/>
    <s v="Walgreens Co - 6800 Ogden Ave - Berwyn"/>
    <s v="Outdoor &amp; Garage - LED Fixtures"/>
    <s v="Outdoor &amp; Garage Lighting"/>
    <s v="Exterior"/>
    <n v="0"/>
    <n v="1338.519"/>
    <n v="0"/>
    <x v="0"/>
    <x v="0"/>
    <n v="10.1978380583316"/>
    <s v="Qty / 1,000"/>
    <m/>
    <s v="Private-Lighting"/>
    <s v="lighting"/>
    <n v="3"/>
    <n v="1"/>
    <s v="Lighting"/>
    <n v="0.91633259480590001"/>
    <n v="1.30467645558681"/>
    <n v="1226.528588467"/>
    <n v="0"/>
    <n v="0.71"/>
    <n v="870.83529781156903"/>
    <n v="0"/>
    <n v="4903"/>
    <n v="1"/>
    <n v="1"/>
    <n v="0"/>
    <n v="0"/>
    <n v="14.276973281664301"/>
    <d v="1900-01-09T04:44:53"/>
    <n v="43338"/>
    <n v="0"/>
    <n v="0"/>
    <n v="0"/>
    <n v="8880.637342561351"/>
  </r>
  <r>
    <s v="STND-61323"/>
    <s v="422 NNW Company LLC"/>
    <s v="422 NNW COMP LLC - 422 N NW Highway - Park Ridge"/>
    <s v="New Indoor LED Fixtures"/>
    <s v="Indoor Lighting"/>
    <s v="Office"/>
    <n v="0"/>
    <n v="128915.186"/>
    <n v="28.987728000000001"/>
    <x v="0"/>
    <x v="0"/>
    <n v="15"/>
    <s v="Qty / 1,000"/>
    <m/>
    <s v="Private-Lighting"/>
    <s v="lighting"/>
    <n v="2"/>
    <n v="1"/>
    <s v="Lighting"/>
    <n v="0.97902139861649395"/>
    <n v="0.93591656730105399"/>
    <n v="126210.725700625"/>
    <n v="27.1300948836166"/>
    <n v="0.71"/>
    <n v="89609.615247444002"/>
    <n v="19.262367367367801"/>
    <n v="2885"/>
    <n v="1.165"/>
    <n v="1.3779999999999999"/>
    <n v="2.5499999999999998E-2"/>
    <n v="0.55000000000000004"/>
    <n v="24.263431542460999"/>
    <d v="1900-01-16T07:56:40"/>
    <n v="43324"/>
    <n v="35.796404385297102"/>
    <n v="2762.5523651209901"/>
    <n v="0"/>
    <n v="1344144.22871166"/>
  </r>
  <r>
    <s v="STND-61323"/>
    <s v="422 NNW Company LLC"/>
    <s v="422 NNW COMP LLC - 422 N NW Highway - Park Ridge"/>
    <s v="New Indoor LED Fixtures"/>
    <s v="Indoor Lighting"/>
    <s v="Office"/>
    <n v="0"/>
    <n v="9518.7690000000002"/>
    <n v="2.1403799999999999"/>
    <x v="0"/>
    <x v="0"/>
    <n v="15"/>
    <s v="Qty / 1,000"/>
    <m/>
    <s v="Private-Lighting"/>
    <s v="lighting"/>
    <n v="2"/>
    <n v="1"/>
    <s v="Lighting"/>
    <n v="0.97902139861649395"/>
    <n v="0.93591656730105399"/>
    <n v="9319.0785394873201"/>
    <n v="2.0032171023198302"/>
    <n v="0.71"/>
    <n v="6616.5457630359997"/>
    <n v="1.42228414264708"/>
    <n v="2885"/>
    <n v="1.165"/>
    <n v="1.3779999999999999"/>
    <n v="2.5499999999999998E-2"/>
    <n v="0.55000000000000004"/>
    <n v="24.263431542460999"/>
    <d v="1900-01-16T07:56:40"/>
    <n v="43324"/>
    <n v="2.64311532170449"/>
    <n v="203.979830692641"/>
    <n v="0"/>
    <n v="99248.186445539992"/>
  </r>
  <r>
    <s v="STND-61323"/>
    <s v="422 NNW Company LLC"/>
    <s v="422 NNW COMP LLC - 422 N NW Highway - Park Ridge"/>
    <s v="New Indoor LED Fixtures"/>
    <s v="Indoor Lighting"/>
    <s v="Office"/>
    <n v="0"/>
    <n v="148.52000000000001"/>
    <n v="3.3396000000000002E-2"/>
    <x v="0"/>
    <x v="0"/>
    <n v="15"/>
    <s v="Qty / 1,000"/>
    <m/>
    <s v="Private-Lighting"/>
    <s v="lighting"/>
    <n v="2"/>
    <n v="1"/>
    <s v="Lighting"/>
    <n v="0.97902139861649395"/>
    <n v="0.93591656730105399"/>
    <n v="145.40425812252201"/>
    <n v="3.1255869681586002E-2"/>
    <n v="0.71"/>
    <n v="103.23702326698999"/>
    <n v="2.2191667473926001E-2"/>
    <n v="2885"/>
    <n v="1.165"/>
    <n v="1.3779999999999999"/>
    <n v="2.5499999999999998E-2"/>
    <n v="0.55000000000000004"/>
    <n v="24.263431542460999"/>
    <d v="1900-01-16T07:56:40"/>
    <n v="43324"/>
    <n v="4.12400972180842E-2"/>
    <n v="3.1826683108363101"/>
    <n v="0"/>
    <n v="1548.5553490048499"/>
  </r>
  <r>
    <s v="STND-61323"/>
    <s v="422 NNW Company LLC"/>
    <s v="422 NNW COMP LLC - 422 N NW Highway - Park Ridge"/>
    <s v="New Indoor LED Fixtures"/>
    <s v="Indoor Lighting"/>
    <s v="Office"/>
    <n v="0"/>
    <n v="648.08600000000001"/>
    <n v="0.145728"/>
    <x v="0"/>
    <x v="0"/>
    <n v="15"/>
    <s v="Qty / 1,000"/>
    <m/>
    <s v="Private-Lighting"/>
    <s v="lighting"/>
    <n v="2"/>
    <n v="1"/>
    <s v="Lighting"/>
    <n v="0.97902139861649395"/>
    <n v="0.93591656730105399"/>
    <n v="634.49006214376902"/>
    <n v="0.13638924951964801"/>
    <n v="0.71"/>
    <n v="450.48794412207599"/>
    <n v="9.6836367158949999E-2"/>
    <n v="2885"/>
    <n v="1.165"/>
    <n v="1.3779999999999999"/>
    <n v="2.5499999999999998E-2"/>
    <n v="0.55000000000000004"/>
    <n v="24.263431542460999"/>
    <d v="1900-01-16T07:56:40"/>
    <n v="43324"/>
    <n v="0.17995678786073099"/>
    <n v="13.8879799010009"/>
    <n v="0"/>
    <n v="6757.3191618311394"/>
  </r>
  <r>
    <s v="STND-61323"/>
    <s v="422 NNW Company LLC"/>
    <s v="422 NNW COMP LLC - 422 N NW Highway - Park Ridge"/>
    <s v="New Indoor LED Fixtures"/>
    <s v="Indoor Lighting"/>
    <s v="Office"/>
    <n v="0"/>
    <n v="182.274"/>
    <n v="4.0986000000000002E-2"/>
    <x v="0"/>
    <x v="0"/>
    <n v="15"/>
    <s v="Qty / 1,000"/>
    <m/>
    <s v="Private-Lighting"/>
    <s v="lighting"/>
    <n v="2"/>
    <n v="1"/>
    <s v="Lighting"/>
    <n v="0.97902139861649395"/>
    <n v="0.93591656730105399"/>
    <n v="178.45014641142299"/>
    <n v="3.8359476427401E-2"/>
    <n v="0.71"/>
    <n v="126.69960395211"/>
    <n v="2.7235228263454699E-2"/>
    <n v="2885"/>
    <n v="1.165"/>
    <n v="1.3779999999999999"/>
    <n v="2.5499999999999998E-2"/>
    <n v="0.55000000000000004"/>
    <n v="24.263431542460999"/>
    <d v="1900-01-16T07:56:40"/>
    <n v="43324"/>
    <n v="5.0612846585830602E-2"/>
    <n v="3.9059903291770599"/>
    <n v="0"/>
    <n v="1900.4940592816499"/>
  </r>
  <r>
    <s v="STND-61323"/>
    <s v="422 NNW Company LLC"/>
    <s v="422 NNW COMP LLC - 422 N NW Highway - Park Ridge"/>
    <s v="New Indoor LED Fixtures"/>
    <s v="Indoor Lighting"/>
    <s v="Office"/>
    <n v="0"/>
    <n v="270.036"/>
    <n v="6.0720000000000003E-2"/>
    <x v="0"/>
    <x v="0"/>
    <n v="15"/>
    <s v="Qty / 1,000"/>
    <m/>
    <s v="Private-Lighting"/>
    <s v="lighting"/>
    <n v="2"/>
    <n v="1"/>
    <s v="Lighting"/>
    <n v="0.97902139861649395"/>
    <n v="0.93591656730105399"/>
    <n v="264.37102239680303"/>
    <n v="5.6828853966520002E-2"/>
    <n v="0.71"/>
    <n v="187.70342590172999"/>
    <n v="4.0348486316229198E-2"/>
    <n v="2885"/>
    <n v="1.165"/>
    <n v="1.3779999999999999"/>
    <n v="2.5499999999999998E-2"/>
    <n v="0.55000000000000004"/>
    <n v="24.263431542460999"/>
    <d v="1900-01-16T07:56:40"/>
    <n v="43324"/>
    <n v="7.4981994941971206E-2"/>
    <n v="5.7866618636210196"/>
    <n v="0"/>
    <n v="2815.5513885259497"/>
  </r>
  <r>
    <s v="STND-61325"/>
    <s v="Insurhaus Inc"/>
    <s v="Insursaus Inc - 17W045 Hodges Rd - Oakbrook Terrace"/>
    <s v="New Indoor LED Fixtures"/>
    <s v="Indoor Lighting"/>
    <s v="Office"/>
    <n v="0"/>
    <n v="6987.1819999999998"/>
    <n v="1.5711299999999999"/>
    <x v="0"/>
    <x v="0"/>
    <n v="15"/>
    <s v="Qty / 1,000"/>
    <m/>
    <s v="Private-Lighting"/>
    <s v="lighting"/>
    <n v="3"/>
    <n v="1"/>
    <s v="Lighting"/>
    <n v="0.91633259480590001"/>
    <n v="1.30467645558681"/>
    <n v="6402.5826124410796"/>
    <n v="2.0498163196661001"/>
    <n v="0.71"/>
    <n v="4545.8336548331599"/>
    <n v="1.45536958696293"/>
    <n v="2885"/>
    <n v="1.165"/>
    <n v="1.3779999999999999"/>
    <n v="2.5499999999999998E-2"/>
    <n v="0.55000000000000004"/>
    <n v="24.263431542460999"/>
    <d v="1900-01-16T07:56:40"/>
    <n v="43338"/>
    <n v="2.7045999731707302"/>
    <n v="140.14236619506201"/>
    <n v="0"/>
    <n v="68187.504822497402"/>
  </r>
  <r>
    <s v="STND-61325"/>
    <s v="Insurhaus Inc"/>
    <s v="Insursaus Inc - 17W045 Hodges Rd - Oakbrook Terrace"/>
    <s v="New Indoor LED Fixtures"/>
    <s v="Indoor Lighting"/>
    <s v="Office"/>
    <n v="0"/>
    <n v="151.89500000000001"/>
    <n v="3.4154999999999998E-2"/>
    <x v="0"/>
    <x v="0"/>
    <n v="15"/>
    <s v="Qty / 1,000"/>
    <m/>
    <s v="Private-Lighting"/>
    <s v="lighting"/>
    <n v="3"/>
    <n v="1"/>
    <s v="Lighting"/>
    <n v="0.91633259480590001"/>
    <n v="1.30467645558681"/>
    <n v="139.18633948804199"/>
    <n v="4.4561224340567397E-2"/>
    <n v="0.71"/>
    <n v="98.822301036509899"/>
    <n v="3.1638469281802799E-2"/>
    <n v="2885"/>
    <n v="1.165"/>
    <n v="1.3779999999999999"/>
    <n v="2.5499999999999998E-2"/>
    <n v="0.55000000000000004"/>
    <n v="24.263431542460999"/>
    <d v="1900-01-16T07:56:40"/>
    <n v="43338"/>
    <n v="5.8795651590668102E-2"/>
    <n v="3.0465679458756001"/>
    <n v="0"/>
    <n v="1482.3345155476484"/>
  </r>
  <r>
    <s v="STND-61325"/>
    <s v="Insurhaus Inc"/>
    <s v="Insursaus Inc - 17W045 Hodges Rd - Oakbrook Terrace"/>
    <s v="New Indoor LED Fixtures"/>
    <s v="Indoor Lighting"/>
    <s v="Office"/>
    <n v="0"/>
    <n v="472.56299999999999"/>
    <n v="0.10625999999999999"/>
    <x v="0"/>
    <x v="0"/>
    <n v="15"/>
    <s v="Qty / 1,000"/>
    <m/>
    <s v="Private-Lighting"/>
    <s v="lighting"/>
    <n v="3"/>
    <n v="1"/>
    <s v="Lighting"/>
    <n v="0.91633259480590001"/>
    <n v="1.30467645558681"/>
    <n v="433.02487999926001"/>
    <n v="0.13863492017065401"/>
    <n v="0.71"/>
    <n v="307.44766479947498"/>
    <n v="9.8430793321164403E-2"/>
    <n v="2885"/>
    <n v="1.165"/>
    <n v="1.3779999999999999"/>
    <n v="2.5499999999999998E-2"/>
    <n v="0.55000000000000004"/>
    <n v="24.263431542460999"/>
    <d v="1900-01-16T07:56:40"/>
    <n v="43338"/>
    <n v="0.18291980494874499"/>
    <n v="9.4782269871082701"/>
    <n v="0"/>
    <n v="4611.7149719921244"/>
  </r>
  <r>
    <s v="STND-61325"/>
    <s v="Insurhaus Inc"/>
    <s v="Insursaus Inc - 17W045 Hodges Rd - Oakbrook Terrace"/>
    <s v="New Indoor LED Fixtures"/>
    <s v="Indoor Lighting"/>
    <s v="Office"/>
    <n v="0"/>
    <n v="1586.462"/>
    <n v="0.35672999999999999"/>
    <x v="0"/>
    <x v="0"/>
    <n v="15"/>
    <s v="Qty / 1,000"/>
    <m/>
    <s v="Private-Lighting"/>
    <s v="lighting"/>
    <n v="3"/>
    <n v="1"/>
    <s v="Lighting"/>
    <n v="0.91633259480590001"/>
    <n v="1.30467645558681"/>
    <n v="1453.7268410209599"/>
    <n v="0.465417232001481"/>
    <n v="0.71"/>
    <n v="1032.1460571248799"/>
    <n v="0.330446234721052"/>
    <n v="2885"/>
    <n v="1.165"/>
    <n v="1.3779999999999999"/>
    <n v="2.5499999999999998E-2"/>
    <n v="0.55000000000000004"/>
    <n v="24.263431542460999"/>
    <d v="1900-01-16T07:56:40"/>
    <n v="43338"/>
    <n v="0.61408791661364504"/>
    <n v="31.819772056681899"/>
    <n v="0"/>
    <n v="15482.1908568732"/>
  </r>
  <r>
    <s v="STND-61327"/>
    <s v="Argo Community High School District 217"/>
    <s v="Argo Community High School Dist #217 (Pool) - 7329 W 63rd St - Summit"/>
    <s v="New Indoor LED Fixtures"/>
    <s v="Indoor Lighting"/>
    <s v="K-12 School"/>
    <n v="0"/>
    <n v="3178.712"/>
    <n v="0.86676500000000001"/>
    <x v="0"/>
    <x v="1"/>
    <n v="15"/>
    <s v="Qty / 1,000"/>
    <m/>
    <s v="Public-Non-Lighting"/>
    <s v="non_lighting"/>
    <n v="3"/>
    <n v="1"/>
    <s v="Lighting"/>
    <n v="1.01534080484258"/>
    <n v="0.52563350510805795"/>
    <n v="3227.4760004427599"/>
    <n v="0.455600725054986"/>
    <n v="0.71"/>
    <n v="2291.5079603143599"/>
    <n v="0.32347651478903999"/>
    <n v="2979"/>
    <n v="1.17333333333333"/>
    <n v="1.323"/>
    <n v="2.1333333333333301E-2"/>
    <n v="0.72"/>
    <n v="23.497818059751602"/>
    <d v="1900-01-15T18:49:11"/>
    <n v="43404"/>
    <n v="0.47829084262932098"/>
    <n v="58.681381826231998"/>
    <n v="0"/>
    <n v="34372.619404715399"/>
  </r>
  <r>
    <s v="STND-61327"/>
    <s v="Argo Community High School District 217"/>
    <s v="Argo Community High School Dist #217 (Pool) - 7329 W 63rd St - Summit"/>
    <s v="New Indoor LED Fixtures"/>
    <s v="Indoor Lighting"/>
    <s v="K-12 School"/>
    <n v="0"/>
    <n v="1568.444"/>
    <n v="0.42768"/>
    <x v="0"/>
    <x v="1"/>
    <n v="15"/>
    <s v="Qty / 1,000"/>
    <m/>
    <s v="Public-Non-Lighting"/>
    <s v="non_lighting"/>
    <n v="3"/>
    <n v="1"/>
    <s v="Lighting"/>
    <n v="1.01534080484258"/>
    <n v="0.52563350510805795"/>
    <n v="1592.5051933105101"/>
    <n v="0.22480293746461399"/>
    <n v="0.71"/>
    <n v="1130.6786872504599"/>
    <n v="0.15961008559987599"/>
    <n v="2979"/>
    <n v="1.17333333333333"/>
    <n v="1.323"/>
    <n v="2.1333333333333301E-2"/>
    <n v="0.72"/>
    <n v="23.497818059751602"/>
    <d v="1900-01-15T18:49:11"/>
    <n v="43404"/>
    <n v="0.23599871657912799"/>
    <n v="28.954639878372902"/>
    <n v="0"/>
    <n v="16960.180308756899"/>
  </r>
  <r>
    <s v="STND-61327"/>
    <s v="Argo Community High School District 217"/>
    <s v="Argo Community High School Dist #217 (Pool) - 7329 W 63rd St - Summit"/>
    <s v="New Indoor LED Fixtures"/>
    <s v="Indoor Lighting"/>
    <s v="K-12 School"/>
    <n v="0"/>
    <n v="449.62"/>
    <n v="0.122602"/>
    <x v="0"/>
    <x v="1"/>
    <n v="15"/>
    <s v="Qty / 1,000"/>
    <m/>
    <s v="Public-Non-Lighting"/>
    <s v="non_lighting"/>
    <n v="3"/>
    <n v="1"/>
    <s v="Lighting"/>
    <n v="1.01534080484258"/>
    <n v="0.52563350510805795"/>
    <n v="456.51753267331998"/>
    <n v="6.4443718993258098E-2"/>
    <n v="0.71"/>
    <n v="324.12744819805698"/>
    <n v="4.5755040485213297E-2"/>
    <n v="2979"/>
    <n v="1.17333333333333"/>
    <n v="1.323"/>
    <n v="2.1333333333333301E-2"/>
    <n v="0.72"/>
    <n v="23.497818059751602"/>
    <d v="1900-01-15T18:49:11"/>
    <n v="43404"/>
    <n v="6.7653186143926E-2"/>
    <n v="8.3003187758785408"/>
    <n v="0"/>
    <n v="4861.9117229708545"/>
  </r>
  <r>
    <s v="STND-61327"/>
    <s v="Argo Community High School District 217"/>
    <s v="Argo Community High School Dist #217 (Pool) - 7329 W 63rd St - Summit"/>
    <s v="VSD on Pool Pump"/>
    <s v="Variable Speed Drives"/>
    <s v="K-12 School"/>
    <n v="0"/>
    <n v="27255"/>
    <n v="1.8"/>
    <x v="6"/>
    <x v="1"/>
    <n v="10"/>
    <s v="ΔkWpeak"/>
    <m/>
    <s v="Public-Non-Lighting"/>
    <s v="non_lighting"/>
    <n v="3"/>
    <n v="1"/>
    <s v="Non-Lighting"/>
    <n v="1.01534080484258"/>
    <n v="0.52563350510805795"/>
    <n v="27673.113635984399"/>
    <n v="0.94614030919450398"/>
    <n v="0.7"/>
    <n v="19371.179545189101"/>
    <n v="0.66229821643615305"/>
    <n v="2979"/>
    <n v="1.17333333333333"/>
    <n v="1.323"/>
    <n v="2.1333333333333301E-2"/>
    <n v="0.72"/>
    <n v="23.497818059751602"/>
    <d v="1900-01-15T18:49:11"/>
    <n v="43404"/>
    <n v="0.94614030919450398"/>
    <n v="0"/>
    <n v="0"/>
    <n v="193711.79545189103"/>
  </r>
  <r>
    <s v="STND-61328"/>
    <s v="Lake County Area Vocational System"/>
    <s v="Lake County Area Vocational Center - 19525 W Washington - Grayslake"/>
    <s v="New Indoor LED Fixtures"/>
    <s v="Indoor Lighting"/>
    <s v="K-12 School"/>
    <n v="0"/>
    <n v="3502.857"/>
    <n v="0.955152"/>
    <x v="0"/>
    <x v="1"/>
    <n v="15"/>
    <s v="Qty / 1,000"/>
    <m/>
    <s v="Public-Lighting"/>
    <s v="lighting"/>
    <n v="3"/>
    <n v="1"/>
    <s v="Lighting"/>
    <n v="0.99829244462109001"/>
    <n v="0.987374621353864"/>
    <n v="3496.8756776881"/>
    <n v="0.94309284433538598"/>
    <n v="0.71"/>
    <n v="2482.78173115855"/>
    <n v="0.66959591947812402"/>
    <n v="2979"/>
    <n v="1.17333333333333"/>
    <n v="1.323"/>
    <n v="2.1333333333333301E-2"/>
    <n v="0.72"/>
    <n v="23.497818059751602"/>
    <d v="1900-01-15T18:49:11"/>
    <n v="43369"/>
    <n v="0.99006135501741199"/>
    <n v="63.579557776147297"/>
    <n v="0"/>
    <n v="37241.725967378246"/>
  </r>
  <r>
    <s v="STND-61329"/>
    <s v="Whiteside County"/>
    <s v="Whiteside County Law Enforcement - 400 N Cherry St - Morrison"/>
    <s v="Retrofit of Existing Indoor Fixtures to LED"/>
    <s v="Indoor Lighting"/>
    <s v="Office"/>
    <n v="0"/>
    <n v="2173.79"/>
    <n v="0.48879600000000001"/>
    <x v="0"/>
    <x v="1"/>
    <n v="15"/>
    <s v="Qty / 1,000"/>
    <m/>
    <s v="Public-Lighting"/>
    <s v="lighting"/>
    <n v="3"/>
    <n v="1"/>
    <s v="Lighting"/>
    <n v="0.99829244462109001"/>
    <n v="0.987374621353864"/>
    <n v="2170.0781331928802"/>
    <n v="0.48262476541928301"/>
    <n v="0.71"/>
    <n v="1540.7554745669399"/>
    <n v="0.34266358344769099"/>
    <n v="2885"/>
    <n v="1.165"/>
    <n v="1.3779999999999999"/>
    <n v="2.5499999999999998E-2"/>
    <n v="0.55000000000000004"/>
    <n v="24.263431542460999"/>
    <d v="1900-01-16T07:56:40"/>
    <n v="43370"/>
    <n v="0.636792143316115"/>
    <n v="47.499564288771197"/>
    <n v="0"/>
    <n v="23111.332118504099"/>
  </r>
  <r>
    <s v="STND-61329"/>
    <s v="Whiteside County"/>
    <s v="Whiteside County Law Enforcement - 400 N Cherry St - Morrison"/>
    <s v="Retrofit of Existing Indoor Fixtures to LED"/>
    <s v="Indoor Lighting"/>
    <s v="Office"/>
    <n v="0"/>
    <n v="7777.0370000000003"/>
    <n v="1.7487360000000001"/>
    <x v="0"/>
    <x v="1"/>
    <n v="15"/>
    <s v="Qty / 1,000"/>
    <m/>
    <s v="Public-Lighting"/>
    <s v="lighting"/>
    <n v="3"/>
    <n v="1"/>
    <s v="Lighting"/>
    <n v="0.99829244462109001"/>
    <n v="0.987374621353864"/>
    <n v="7763.75727863867"/>
    <n v="1.7266575458478699"/>
    <n v="0.71"/>
    <n v="5512.2676678334601"/>
    <n v="1.2259268575519899"/>
    <n v="2885"/>
    <n v="1.165"/>
    <n v="1.3779999999999999"/>
    <n v="2.5499999999999998E-2"/>
    <n v="0.55000000000000004"/>
    <n v="24.263431542460999"/>
    <d v="1900-01-16T07:56:40"/>
    <n v="43370"/>
    <n v="2.2782128854042401"/>
    <n v="169.93631811612499"/>
    <n v="0"/>
    <n v="82684.015017501908"/>
  </r>
  <r>
    <s v="STND-61330"/>
    <s v="Marquette Manor Baptist Church"/>
    <s v="Marquette Manor Baptist - 333 75th St - Downers Grove"/>
    <s v="Photocells"/>
    <s v="Outdoor &amp; Garage Lighting"/>
    <s v="Exterior"/>
    <n v="0"/>
    <n v="672"/>
    <n v="0"/>
    <x v="0"/>
    <x v="0"/>
    <n v="8"/>
    <s v="Qty / 1,000"/>
    <m/>
    <s v="Private-Lighting"/>
    <s v="lighting"/>
    <n v="3"/>
    <n v="1"/>
    <s v="Lighting"/>
    <n v="0.91633259480590001"/>
    <n v="1.30467645558681"/>
    <n v="615.77550370956499"/>
    <n v="0"/>
    <n v="0.71"/>
    <n v="437.20060763379098"/>
    <n v="0"/>
    <n v="4903"/>
    <n v="1"/>
    <n v="1"/>
    <n v="0"/>
    <n v="0"/>
    <n v="14.276973281664301"/>
    <d v="1900-01-09T04:44:53"/>
    <n v="43350"/>
    <n v="0"/>
    <n v="0"/>
    <n v="0"/>
    <n v="3497.6048610703278"/>
  </r>
  <r>
    <s v="STND-61330"/>
    <s v="Marquette Manor Baptist Church"/>
    <s v="Marquette Manor Baptist - 333 75th St - Downers Grove"/>
    <s v="Outdoor &amp; Garage - LED Fixtures"/>
    <s v="Outdoor &amp; Garage Lighting"/>
    <s v="Exterior"/>
    <n v="0"/>
    <n v="22946.04"/>
    <n v="0"/>
    <x v="0"/>
    <x v="0"/>
    <n v="10.1978380583316"/>
    <s v="Qty / 1,000"/>
    <m/>
    <s v="Private-Lighting"/>
    <s v="lighting"/>
    <n v="3"/>
    <n v="1"/>
    <s v="Lighting"/>
    <n v="0.91633259480590001"/>
    <n v="1.30467645558681"/>
    <n v="21026.20437372"/>
    <n v="0"/>
    <n v="0.71"/>
    <n v="14928.605105341199"/>
    <n v="0"/>
    <n v="4903"/>
    <n v="1"/>
    <n v="1"/>
    <n v="0"/>
    <n v="0"/>
    <n v="14.276973281664301"/>
    <d v="1900-01-09T04:44:53"/>
    <n v="43350"/>
    <n v="0"/>
    <n v="0"/>
    <n v="0"/>
    <n v="152239.49730105192"/>
  </r>
  <r>
    <s v="STND-61330"/>
    <s v="Marquette Manor Baptist Church"/>
    <s v="Marquette Manor Baptist - 333 75th St - Downers Grove"/>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350"/>
    <n v="0"/>
    <n v="0"/>
    <n v="0"/>
    <n v="39686.364681043415"/>
  </r>
  <r>
    <s v="STND-61331"/>
    <s v="Elliott Electric Inc"/>
    <s v="Elliott Electric Inc - 1600 S Broadway Box 245 - Coal City"/>
    <s v="New Indoor LED Fixtures"/>
    <s v="Indoor Lighting"/>
    <s v="Warehouse"/>
    <n v="0"/>
    <n v="20443.8"/>
    <n v="3.2354400000000001"/>
    <x v="0"/>
    <x v="0"/>
    <n v="9.5383441434566993"/>
    <s v="Qty / 1,000"/>
    <m/>
    <s v="Private-Lighting"/>
    <s v="lighting"/>
    <n v="3"/>
    <n v="1"/>
    <s v="Lighting"/>
    <n v="0.91633259480590001"/>
    <n v="1.30467645558681"/>
    <n v="18733.3203016929"/>
    <n v="4.2212023914637804"/>
    <n v="0.71"/>
    <n v="13300.6574142019"/>
    <n v="2.9970536979392799"/>
    <n v="5242"/>
    <n v="1"/>
    <n v="1.22"/>
    <n v="1.0999999999999999E-2"/>
    <n v="0.68"/>
    <n v="13.3536818008394"/>
    <d v="1900-01-08T12:55:13"/>
    <n v="43286"/>
    <n v="5.0882381767885398"/>
    <n v="206.06652331862099"/>
    <n v="0"/>
    <n v="126866.24775087662"/>
  </r>
  <r>
    <s v="STND-61331"/>
    <s v="Elliott Electric Inc"/>
    <s v="Elliott Electric Inc - 1600 S Broadway Box 245 - Coal City"/>
    <s v="New Indoor LED Fixtures"/>
    <s v="Indoor Lighting"/>
    <s v="Warehouse"/>
    <n v="0"/>
    <n v="1541.1479999999999"/>
    <n v="0.24390200000000001"/>
    <x v="0"/>
    <x v="0"/>
    <n v="9.5383441434566993"/>
    <s v="Qty / 1,000"/>
    <m/>
    <s v="Private-Lighting"/>
    <s v="lighting"/>
    <n v="3"/>
    <n v="1"/>
    <s v="Lighting"/>
    <n v="0.91633259480590001"/>
    <n v="1.30467645558681"/>
    <n v="1412.2041458199201"/>
    <n v="0.31821319687053301"/>
    <n v="0.71"/>
    <n v="1002.66494353215"/>
    <n v="0.22593136977807901"/>
    <n v="5242"/>
    <n v="1"/>
    <n v="1.22"/>
    <n v="1.0999999999999999E-2"/>
    <n v="0.68"/>
    <n v="13.3536818008394"/>
    <d v="1900-01-08T12:55:13"/>
    <n v="43286"/>
    <n v="0.38357424887962099"/>
    <n v="15.5342456040191"/>
    <n v="0"/>
    <n v="9563.7632919892258"/>
  </r>
  <r>
    <s v="STND-61334"/>
    <s v="Pro Fitness Gym, LLC"/>
    <s v="Pro Fitness Gym LLC - 2172 Lake Cook Rd - Algonquin"/>
    <s v="New Indoor LED Fixtures"/>
    <s v="Indoor Lighting"/>
    <s v="Retail (strip mall)"/>
    <n v="0"/>
    <n v="26991.534"/>
    <n v="5.3928190000000003"/>
    <x v="0"/>
    <x v="0"/>
    <n v="12.215978499877799"/>
    <s v="Qty / 1,000"/>
    <m/>
    <s v="Private-Lighting"/>
    <s v="lighting"/>
    <n v="3"/>
    <n v="1"/>
    <s v="Lighting"/>
    <n v="0.91633259480590001"/>
    <n v="1.30467645558681"/>
    <n v="24733.222388011702"/>
    <n v="7.0358839785411904"/>
    <n v="0.71"/>
    <n v="17560.587895488301"/>
    <n v="4.9954776247642396"/>
    <n v="4093"/>
    <n v="1.1200000000000001"/>
    <n v="1.29"/>
    <n v="1.9E-2"/>
    <n v="0.71"/>
    <n v="17.102369899829"/>
    <d v="1900-01-11T05:11:01"/>
    <n v="43297"/>
    <n v="7.6819346856001598"/>
    <n v="419.58145122519801"/>
    <n v="0"/>
    <n v="214519.76417649942"/>
  </r>
  <r>
    <s v="STND-61334"/>
    <s v="Pro Fitness Gym, LLC"/>
    <s v="Pro Fitness Gym LLC - 2172 Lake Cook Rd - Algonquin"/>
    <s v="New Indoor LED Fixtures"/>
    <s v="Indoor Lighting"/>
    <s v="Retail (strip mall)"/>
    <n v="0"/>
    <n v="238.376"/>
    <n v="4.7627000000000003E-2"/>
    <x v="0"/>
    <x v="0"/>
    <n v="12.215978499877799"/>
    <s v="Qty / 1,000"/>
    <m/>
    <s v="Private-Lighting"/>
    <s v="lighting"/>
    <n v="3"/>
    <n v="1"/>
    <s v="Lighting"/>
    <n v="0.91633259480590001"/>
    <n v="1.30467645558681"/>
    <n v="218.431698619451"/>
    <n v="6.2137825550232798E-2"/>
    <n v="0.71"/>
    <n v="155.08650601981"/>
    <n v="4.4117856140665303E-2"/>
    <n v="4093"/>
    <n v="1.1200000000000001"/>
    <n v="1.29"/>
    <n v="1.9E-2"/>
    <n v="0.71"/>
    <n v="17.102369899829"/>
    <d v="1900-01-11T05:11:01"/>
    <n v="43297"/>
    <n v="6.7843460585470902E-2"/>
    <n v="3.70553774443712"/>
    <n v="0"/>
    <n v="1894.5334231591678"/>
  </r>
  <r>
    <s v="STND-61334"/>
    <s v="Pro Fitness Gym, LLC"/>
    <s v="Pro Fitness Gym LLC - 2172 Lake Cook Rd - Algonquin"/>
    <s v="Occupancy Sensors"/>
    <s v="Indoor Lighting"/>
    <s v="Retail (strip mall)"/>
    <n v="0"/>
    <n v="0"/>
    <n v="0"/>
    <x v="0"/>
    <x v="0"/>
    <n v="8"/>
    <s v="Qty / 1,000"/>
    <m/>
    <s v="Private-Lighting"/>
    <s v="lighting"/>
    <n v="3"/>
    <n v="1"/>
    <s v="Lighting"/>
    <n v="0.91633259480590001"/>
    <n v="1.30467645558681"/>
    <n v="0"/>
    <n v="0"/>
    <n v="0.71"/>
    <n v="0"/>
    <n v="0"/>
    <n v="4093"/>
    <n v="1.1200000000000001"/>
    <n v="1.29"/>
    <n v="1.9E-2"/>
    <n v="0.71"/>
    <n v="17.102369899829"/>
    <d v="1900-01-11T05:11:01"/>
    <n v="43297"/>
    <n v="0"/>
    <n v="0"/>
    <n v="0"/>
    <n v="0"/>
  </r>
  <r>
    <s v="STND-61337"/>
    <s v="Navy Pier, Inc."/>
    <s v="Navy Pier Inc - 600 E Grand Avenue - Chicago"/>
    <s v="Indoor Networked Lighting Measures"/>
    <s v="Indoor Advanced Lighting"/>
    <s v="Garage (24/7)"/>
    <n v="0"/>
    <n v="96445.440000000002"/>
    <n v="20.704319999999999"/>
    <x v="0"/>
    <x v="1"/>
    <n v="5.7038558065252101"/>
    <s v="Qty / 1,000"/>
    <m/>
    <s v="Public-Lighting"/>
    <s v="lighting"/>
    <n v="1"/>
    <n v="1"/>
    <s v="Lighting"/>
    <n v="0.95625781801464005"/>
    <n v="1.47347312606477"/>
    <n v="92226.706011861897"/>
    <n v="30.507259113445301"/>
    <n v="0.71"/>
    <n v="65480.961268421903"/>
    <n v="21.660153970546101"/>
    <n v="8766"/>
    <n v="1"/>
    <n v="1"/>
    <n v="0"/>
    <n v="1"/>
    <n v="7.9853981291352998"/>
    <d v="1900-01-04T16:53:33"/>
    <n v="43441"/>
    <n v="30.507259113445301"/>
    <n v="0"/>
    <n v="0"/>
    <n v="373493.96114774066"/>
  </r>
  <r>
    <s v="STND-61337"/>
    <s v="Navy Pier, Inc."/>
    <s v="Navy Pier Inc - 600 E Grand Avenue - Chicago"/>
    <s v="Indoor Networked Lighting Control System"/>
    <s v="Indoor Advanced Lighting"/>
    <s v="Garage (24/7)"/>
    <n v="0"/>
    <n v="26785.200000000001"/>
    <n v="15.381600000000001"/>
    <x v="0"/>
    <x v="1"/>
    <n v="15"/>
    <s v="Qty / 1,000"/>
    <m/>
    <s v="Public-Lighting"/>
    <s v="lighting"/>
    <n v="1"/>
    <n v="1"/>
    <s v="Lighting"/>
    <n v="0.95625781801464005"/>
    <n v="1.47347312606477"/>
    <n v="25613.556907085698"/>
    <n v="22.664374235877801"/>
    <n v="0.71"/>
    <n v="18185.6254040309"/>
    <n v="16.091705707473199"/>
    <n v="8766"/>
    <n v="1"/>
    <n v="1"/>
    <n v="0"/>
    <n v="1"/>
    <n v="7.9853981291352998"/>
    <d v="1900-01-04T16:53:33"/>
    <n v="43441"/>
    <n v="22.664374235877801"/>
    <n v="0"/>
    <n v="0"/>
    <n v="272784.38106046349"/>
  </r>
  <r>
    <s v="STND-61337"/>
    <s v="Navy Pier, Inc."/>
    <s v="Navy Pier Inc - 600 E Grand Avenue - Chicago"/>
    <s v="Indoor Networked Lighting Measures"/>
    <s v="Indoor Advanced Lighting"/>
    <s v="Garage (24/7)"/>
    <n v="0"/>
    <n v="121462.08"/>
    <n v="26.074739999999998"/>
    <x v="0"/>
    <x v="1"/>
    <n v="5.7038558065252101"/>
    <s v="Qty / 1,000"/>
    <m/>
    <s v="Public-Lighting"/>
    <s v="lighting"/>
    <n v="1"/>
    <n v="1"/>
    <s v="Lighting"/>
    <n v="0.95625781801464005"/>
    <n v="1.47347312606477"/>
    <n v="116149.06359232"/>
    <n v="38.420428659126003"/>
    <n v="0.71"/>
    <n v="82465.835150546904"/>
    <n v="27.278504347979499"/>
    <n v="8766"/>
    <n v="1"/>
    <n v="1"/>
    <n v="0"/>
    <n v="1"/>
    <n v="7.9853981291352998"/>
    <d v="1900-01-04T16:53:33"/>
    <n v="43441"/>
    <n v="38.420428659126003"/>
    <n v="0"/>
    <n v="0"/>
    <n v="470373.23266339774"/>
  </r>
  <r>
    <s v="STND-61338"/>
    <s v="Mitek Corporation"/>
    <s v="Mitek Corporation - 555 W Lamm Rd - Freeport"/>
    <s v="New Indoor LED Fixtures"/>
    <s v="Indoor Lighting"/>
    <s v="Warehouse"/>
    <n v="0"/>
    <n v="64214.5"/>
    <n v="10.162599999999999"/>
    <x v="0"/>
    <x v="0"/>
    <n v="9.5383441434566993"/>
    <s v="Qty / 1,000"/>
    <m/>
    <s v="Private-Lighting"/>
    <s v="lighting"/>
    <n v="3"/>
    <n v="1"/>
    <s v="Lighting"/>
    <n v="0.91633259480590001"/>
    <n v="1.30467645558681"/>
    <n v="58841.839409163498"/>
    <n v="13.258904947546499"/>
    <n v="0.71"/>
    <n v="41777.705980505998"/>
    <n v="9.4138225127579993"/>
    <n v="5242"/>
    <n v="1"/>
    <n v="1.22"/>
    <n v="1.0999999999999999E-2"/>
    <n v="0.68"/>
    <n v="13.3536818008394"/>
    <d v="1900-01-08T12:55:13"/>
    <n v="43341"/>
    <n v="15.9822865809384"/>
    <n v="647.26023350079799"/>
    <n v="0"/>
    <n v="398490.13716621528"/>
  </r>
  <r>
    <s v="STND-61339"/>
    <s v="Karlyn Building  Joint Venture"/>
    <s v="Karlyn Building Joint Venture - 16W241 S Frontage Rd - Burr Ridge"/>
    <s v="Outdoor &amp; Garage - LED Fixtures"/>
    <s v="Outdoor &amp; Garage Lighting"/>
    <s v="Exterior"/>
    <n v="0"/>
    <n v="4461.7299999999996"/>
    <n v="0"/>
    <x v="0"/>
    <x v="0"/>
    <n v="10.1978380583316"/>
    <s v="Qty / 1,000"/>
    <m/>
    <s v="Private-Lighting"/>
    <s v="lighting"/>
    <n v="3"/>
    <n v="1"/>
    <s v="Lighting"/>
    <n v="0.91633259480590001"/>
    <n v="1.30467645558681"/>
    <n v="4088.4286282233302"/>
    <n v="0"/>
    <n v="0.71"/>
    <n v="2902.7843260385598"/>
    <n v="0"/>
    <n v="4903"/>
    <n v="1"/>
    <n v="1"/>
    <n v="0"/>
    <n v="0"/>
    <n v="14.276973281664301"/>
    <d v="1900-01-09T04:44:53"/>
    <n v="43412"/>
    <n v="0"/>
    <n v="0"/>
    <n v="0"/>
    <n v="29602.124475204469"/>
  </r>
  <r>
    <s v="STND-61339"/>
    <s v="Karlyn Building  Joint Venture"/>
    <s v="Karlyn Building Joint Venture - 16W241 S Frontage Rd - Burr Ridge"/>
    <s v="Outdoor &amp; Garage - LED Fixtures"/>
    <s v="Outdoor &amp; Garage Lighting"/>
    <s v="Exterior"/>
    <n v="0"/>
    <n v="51775.68"/>
    <n v="0"/>
    <x v="0"/>
    <x v="0"/>
    <n v="10.1978380583316"/>
    <s v="Qty / 1,000"/>
    <m/>
    <s v="Private-Lighting"/>
    <s v="lighting"/>
    <n v="3"/>
    <n v="1"/>
    <s v="Lighting"/>
    <n v="0.91633259480590001"/>
    <n v="1.30467645558681"/>
    <n v="47443.743202239901"/>
    <n v="0"/>
    <n v="0.71"/>
    <n v="33685.057673590301"/>
    <n v="0"/>
    <n v="4903"/>
    <n v="1"/>
    <n v="1"/>
    <n v="0"/>
    <n v="0"/>
    <n v="14.276973281664301"/>
    <d v="1900-01-09T04:44:53"/>
    <n v="43412"/>
    <n v="0"/>
    <n v="0"/>
    <n v="0"/>
    <n v="343514.76314083405"/>
  </r>
  <r>
    <s v="STND-61339"/>
    <s v="Karlyn Building  Joint Venture"/>
    <s v="Karlyn Building Joint Venture - 16W241 S Frontage Rd - Burr Ridge"/>
    <s v="Outdoor &amp; Garage - LED Fixtures"/>
    <s v="Outdoor &amp; Garage Lighting"/>
    <s v="Exterior"/>
    <n v="0"/>
    <n v="17135.985000000001"/>
    <n v="0"/>
    <x v="0"/>
    <x v="0"/>
    <n v="10.1978380583316"/>
    <s v="Qty / 1,000"/>
    <m/>
    <s v="Private-Lighting"/>
    <s v="lighting"/>
    <n v="3"/>
    <n v="1"/>
    <s v="Lighting"/>
    <n v="0.91633259480590001"/>
    <n v="1.30467645558681"/>
    <n v="15702.261599605001"/>
    <n v="0"/>
    <n v="0.71"/>
    <n v="11148.6057357195"/>
    <n v="0"/>
    <n v="4903"/>
    <n v="1"/>
    <n v="1"/>
    <n v="0"/>
    <n v="0"/>
    <n v="14.276973281664301"/>
    <d v="1900-01-09T04:44:53"/>
    <n v="43412"/>
    <n v="0"/>
    <n v="0"/>
    <n v="0"/>
    <n v="113691.67586905429"/>
  </r>
  <r>
    <s v="STND-61339"/>
    <s v="Karlyn Building  Joint Venture"/>
    <s v="Karlyn Building Joint Venture - 16W241 S Frontage Rd - Burr Ridge"/>
    <s v="Outdoor &amp; Garage - LED Fixtures"/>
    <s v="Outdoor &amp; Garage Lighting"/>
    <s v="Exterior"/>
    <n v="0"/>
    <n v="-3706.6680000000001"/>
    <n v="0"/>
    <x v="0"/>
    <x v="0"/>
    <n v="10.1978380583316"/>
    <s v="Qty / 1,000"/>
    <m/>
    <s v="Private-Lighting"/>
    <s v="lighting"/>
    <n v="3"/>
    <n v="1"/>
    <s v="Lighting"/>
    <n v="0.91633259480590001"/>
    <n v="1.30467645558681"/>
    <n v="-3396.5407065240001"/>
    <n v="0"/>
    <n v="0.71"/>
    <n v="-2411.5439016320402"/>
    <n v="0"/>
    <n v="4903"/>
    <n v="1"/>
    <n v="1"/>
    <n v="0"/>
    <n v="0"/>
    <n v="14.276973281664301"/>
    <d v="1900-01-09T04:44:53"/>
    <n v="43412"/>
    <n v="0"/>
    <n v="0"/>
    <n v="0"/>
    <n v="-24592.534179400696"/>
  </r>
  <r>
    <s v="STND-61339"/>
    <s v="Karlyn Building  Joint Venture"/>
    <s v="Karlyn Building Joint Venture - 16W241 S Frontage Rd - Burr Ridge"/>
    <s v="Outdoor &amp; Garage - LED Fixtures"/>
    <s v="Outdoor &amp; Garage Lighting"/>
    <s v="Exterior"/>
    <n v="0"/>
    <n v="3186.95"/>
    <n v="0"/>
    <x v="0"/>
    <x v="0"/>
    <n v="10.1978380583316"/>
    <s v="Qty / 1,000"/>
    <m/>
    <s v="Private-Lighting"/>
    <s v="lighting"/>
    <n v="3"/>
    <n v="1"/>
    <s v="Lighting"/>
    <n v="0.91633259480590001"/>
    <n v="1.30467645558681"/>
    <n v="2920.3061630166599"/>
    <n v="0"/>
    <n v="0.71"/>
    <n v="2073.4173757418298"/>
    <n v="0"/>
    <n v="4903"/>
    <n v="1"/>
    <n v="1"/>
    <n v="0"/>
    <n v="0"/>
    <n v="14.276973281664301"/>
    <d v="1900-01-09T04:44:53"/>
    <n v="43412"/>
    <n v="0"/>
    <n v="0"/>
    <n v="0"/>
    <n v="21144.374625146062"/>
  </r>
  <r>
    <s v="STND-61339"/>
    <s v="Karlyn Building  Joint Venture"/>
    <s v="Karlyn Building Joint Venture - 16W241 S Frontage Rd - Burr Ridge"/>
    <s v="Outdoor &amp; Garage - LED Fixtures"/>
    <s v="Outdoor &amp; Garage Lighting"/>
    <s v="Exterior"/>
    <n v="0"/>
    <n v="9315.7000000000007"/>
    <n v="0"/>
    <x v="0"/>
    <x v="0"/>
    <n v="10.1978380583316"/>
    <s v="Qty / 1,000"/>
    <m/>
    <s v="Private-Lighting"/>
    <s v="lighting"/>
    <n v="3"/>
    <n v="1"/>
    <s v="Lighting"/>
    <n v="0.91633259480590001"/>
    <n v="1.30467645558681"/>
    <n v="8536.27955343332"/>
    <n v="0"/>
    <n v="0.71"/>
    <n v="6060.7584829376601"/>
    <n v="0"/>
    <n v="4903"/>
    <n v="1"/>
    <n v="1"/>
    <n v="0"/>
    <n v="0"/>
    <n v="14.276973281664301"/>
    <d v="1900-01-09T04:44:53"/>
    <n v="43412"/>
    <n v="0"/>
    <n v="0"/>
    <n v="0"/>
    <n v="61806.633519657764"/>
  </r>
  <r>
    <s v="STND-61339"/>
    <s v="Karlyn Building  Joint Venture"/>
    <s v="Karlyn Building Joint Venture - 16W241 S Frontage Rd - Burr Ridge"/>
    <s v="Photocells Plus Time Clocks"/>
    <s v="Outdoor &amp; Garage Lighting"/>
    <s v="Office"/>
    <n v="0"/>
    <n v="4176"/>
    <n v="0"/>
    <x v="0"/>
    <x v="0"/>
    <n v="8"/>
    <s v="Qty / 1,000"/>
    <m/>
    <s v="Private-Lighting"/>
    <s v="lighting"/>
    <n v="3"/>
    <n v="1"/>
    <s v="Lighting"/>
    <n v="0.91633259480590001"/>
    <n v="1.30467645558681"/>
    <n v="3826.60491590944"/>
    <n v="0"/>
    <n v="0.71"/>
    <n v="2716.8894902956999"/>
    <n v="0"/>
    <n v="2885"/>
    <n v="1.165"/>
    <n v="1.3779999999999999"/>
    <n v="2.5499999999999998E-2"/>
    <n v="0.55000000000000004"/>
    <n v="24.263431542460999"/>
    <d v="1900-01-16T07:56:40"/>
    <n v="43412"/>
    <n v="0"/>
    <n v="83.758305026343905"/>
    <n v="0"/>
    <n v="21735.1159223656"/>
  </r>
  <r>
    <s v="STND-61339"/>
    <s v="Karlyn Building  Joint Venture"/>
    <s v="Karlyn Building Joint Venture - 16W241 S Frontage Rd - Burr Ridge"/>
    <s v="Photocells Plus Time Clocks"/>
    <s v="Outdoor &amp; Garage Lighting"/>
    <s v="Office"/>
    <n v="0"/>
    <n v="1044"/>
    <n v="0"/>
    <x v="0"/>
    <x v="0"/>
    <n v="8"/>
    <s v="Qty / 1,000"/>
    <m/>
    <s v="Private-Lighting"/>
    <s v="lighting"/>
    <n v="3"/>
    <n v="1"/>
    <s v="Lighting"/>
    <n v="0.91633259480590001"/>
    <n v="1.30467645558681"/>
    <n v="956.65122897735898"/>
    <n v="0"/>
    <n v="0.71"/>
    <n v="679.22237257392499"/>
    <n v="0"/>
    <n v="2885"/>
    <n v="1.165"/>
    <n v="1.3779999999999999"/>
    <n v="2.5499999999999998E-2"/>
    <n v="0.55000000000000004"/>
    <n v="24.263431542460999"/>
    <d v="1900-01-16T07:56:40"/>
    <n v="43412"/>
    <n v="0"/>
    <n v="20.939576256586001"/>
    <n v="0"/>
    <n v="5433.7789805913999"/>
  </r>
  <r>
    <s v="STND-61339"/>
    <s v="Karlyn Building  Joint Venture"/>
    <s v="Karlyn Building Joint Venture - 16W241 S Frontage Rd - Burr Ridge"/>
    <s v="Outdoor &amp; Garage - LED Fixtures"/>
    <s v="Outdoor &amp; Garage Lighting"/>
    <s v="Exterior"/>
    <n v="0"/>
    <n v="2941.8"/>
    <n v="0"/>
    <x v="0"/>
    <x v="0"/>
    <n v="10.1978380583316"/>
    <s v="Qty / 1,000"/>
    <m/>
    <s v="Private-Lighting"/>
    <s v="lighting"/>
    <n v="3"/>
    <n v="1"/>
    <s v="Lighting"/>
    <n v="0.91633259480590001"/>
    <n v="1.30467645558681"/>
    <n v="2695.6672273999998"/>
    <n v="0"/>
    <n v="0.71"/>
    <n v="1913.9237314540001"/>
    <n v="0"/>
    <n v="4903"/>
    <n v="1"/>
    <n v="1"/>
    <n v="0"/>
    <n v="0"/>
    <n v="14.276973281664301"/>
    <d v="1900-01-09T04:44:53"/>
    <n v="43412"/>
    <n v="0"/>
    <n v="0"/>
    <n v="0"/>
    <n v="19517.88426936563"/>
  </r>
  <r>
    <s v="STND-61339"/>
    <s v="Karlyn Building  Joint Venture"/>
    <s v="Karlyn Building Joint Venture - 16W241 S Frontage Rd - Burr Ridge"/>
    <s v="Outdoor &amp; Garage - LED Fixtures"/>
    <s v="Outdoor &amp; Garage Lighting"/>
    <s v="Exterior"/>
    <n v="0"/>
    <n v="1446.385"/>
    <n v="0"/>
    <x v="0"/>
    <x v="0"/>
    <n v="10.1978380583316"/>
    <s v="Qty / 1,000"/>
    <m/>
    <s v="Private-Lighting"/>
    <s v="lighting"/>
    <n v="3"/>
    <n v="1"/>
    <s v="Lighting"/>
    <n v="0.91633259480590001"/>
    <n v="1.30467645558681"/>
    <n v="1325.36972013833"/>
    <n v="0"/>
    <n v="0.71"/>
    <n v="941.01250129821506"/>
    <n v="0"/>
    <n v="4903"/>
    <n v="1"/>
    <n v="1"/>
    <n v="0"/>
    <n v="0"/>
    <n v="14.276973281664301"/>
    <d v="1900-01-09T04:44:53"/>
    <n v="43412"/>
    <n v="0"/>
    <n v="0"/>
    <n v="0"/>
    <n v="9596.2930991047524"/>
  </r>
  <r>
    <s v="STND-61340"/>
    <s v="ECHO joint Agreement"/>
    <s v="ECHO Joint Agreement - 306 E 144th St - Dolton"/>
    <s v="Outdoor &amp; Garage - LED Fixtures"/>
    <s v="Outdoor &amp; Garage Lighting"/>
    <s v="Exterior"/>
    <n v="0"/>
    <n v="68053.64"/>
    <n v="0"/>
    <x v="0"/>
    <x v="1"/>
    <n v="10.1978380583316"/>
    <s v="Qty / 1,000"/>
    <m/>
    <s v="Public-Lighting"/>
    <s v="lighting"/>
    <n v="2"/>
    <n v="1"/>
    <s v="Lighting"/>
    <n v="0.98996686498346598"/>
    <n v="2.5626279547341602"/>
    <n v="67370.848641513396"/>
    <n v="0"/>
    <n v="0.71"/>
    <n v="47833.302535474497"/>
    <n v="0"/>
    <n v="4903"/>
    <n v="1"/>
    <n v="1"/>
    <n v="0"/>
    <n v="0"/>
    <n v="14.276973281664301"/>
    <d v="1900-01-09T04:44:53"/>
    <n v="43301"/>
    <n v="0"/>
    <n v="0"/>
    <n v="0"/>
    <n v="487796.27305195126"/>
  </r>
  <r>
    <s v="STND-61340"/>
    <s v="ECHO joint Agreement"/>
    <s v="ECHO Joint Agreement - 306 E 144th St - Dolton"/>
    <s v="Outdoor &amp; Garage - LED Fixtures"/>
    <s v="Outdoor &amp; Garage Lighting"/>
    <s v="Exterior"/>
    <n v="0"/>
    <n v="11325.93"/>
    <n v="0"/>
    <x v="0"/>
    <x v="1"/>
    <n v="10.1978380583316"/>
    <s v="Qty / 1,000"/>
    <m/>
    <s v="Public-Lighting"/>
    <s v="lighting"/>
    <n v="2"/>
    <n v="1"/>
    <s v="Lighting"/>
    <n v="0.98996686498346598"/>
    <n v="2.5626279547341602"/>
    <n v="11212.2954151222"/>
    <n v="0"/>
    <n v="0.71"/>
    <n v="7960.72974473675"/>
    <n v="0"/>
    <n v="4903"/>
    <n v="1"/>
    <n v="1"/>
    <n v="0"/>
    <n v="0"/>
    <n v="14.276973281664301"/>
    <d v="1900-01-09T04:44:53"/>
    <n v="43301"/>
    <n v="0"/>
    <n v="0"/>
    <n v="0"/>
    <n v="81182.232762968837"/>
  </r>
  <r>
    <s v="STND-61340"/>
    <s v="ECHO joint Agreement"/>
    <s v="ECHO Joint Agreement - 306 E 144th St - Dolton"/>
    <s v="Outdoor &amp; Garage - LED Fixtures"/>
    <s v="Outdoor &amp; Garage Lighting"/>
    <s v="Exterior"/>
    <n v="0"/>
    <n v="9256.8639999999996"/>
    <n v="0"/>
    <x v="0"/>
    <x v="1"/>
    <n v="10.1978380583316"/>
    <s v="Qty / 1,000"/>
    <m/>
    <s v="Public-Lighting"/>
    <s v="lighting"/>
    <n v="2"/>
    <n v="1"/>
    <s v="Lighting"/>
    <n v="0.98996686498346598"/>
    <n v="2.5626279547341602"/>
    <n v="9163.9886336583004"/>
    <n v="0"/>
    <n v="0.71"/>
    <n v="6506.4319298973996"/>
    <n v="0"/>
    <n v="4903"/>
    <n v="1"/>
    <n v="1"/>
    <n v="0"/>
    <n v="0"/>
    <n v="14.276973281664301"/>
    <d v="1900-01-09T04:44:53"/>
    <n v="43301"/>
    <n v="0"/>
    <n v="0"/>
    <n v="0"/>
    <n v="66351.53915865162"/>
  </r>
  <r>
    <s v="STND-61340"/>
    <s v="ECHO joint Agreement"/>
    <s v="ECHO Joint Agreement - 306 E 144th St - Dolton"/>
    <s v="Outdoor &amp; Garage - LED Fixtures"/>
    <s v="Outdoor &amp; Garage Lighting"/>
    <s v="Exterior"/>
    <n v="0"/>
    <n v="1637.6020000000001"/>
    <n v="0"/>
    <x v="0"/>
    <x v="1"/>
    <n v="10.1978380583316"/>
    <s v="Qty / 1,000"/>
    <m/>
    <s v="Public-Lighting"/>
    <s v="lighting"/>
    <n v="2"/>
    <n v="1"/>
    <s v="Lighting"/>
    <n v="0.98996686498346598"/>
    <n v="2.5626279547341602"/>
    <n v="1621.17171803065"/>
    <n v="0"/>
    <n v="0.71"/>
    <n v="1151.0319198017601"/>
    <n v="0"/>
    <n v="4903"/>
    <n v="1"/>
    <n v="1"/>
    <n v="0"/>
    <n v="0"/>
    <n v="14.276973281664301"/>
    <d v="1900-01-09T04:44:53"/>
    <n v="43301"/>
    <n v="0"/>
    <n v="0"/>
    <n v="0"/>
    <n v="11738.037118108874"/>
  </r>
  <r>
    <s v="STND-61341"/>
    <s v="St Emily Parish Catholic Bishop of Chicago A Corporation Sole"/>
    <s v="St Emily School - 1400 E Central Rd - Mt Prospect"/>
    <s v="New Indoor LED Fixtures"/>
    <s v="Indoor Lighting"/>
    <s v="K-12 School"/>
    <n v="0"/>
    <n v="99334.755000000005"/>
    <n v="27.086400000000001"/>
    <x v="0"/>
    <x v="0"/>
    <n v="15"/>
    <s v="Qty / 1,000"/>
    <m/>
    <s v="Private-Lighting"/>
    <s v="lighting"/>
    <n v="2"/>
    <n v="1"/>
    <s v="Lighting"/>
    <n v="0.97902139861649395"/>
    <n v="0.93591656730105399"/>
    <n v="97250.850771326703"/>
    <n v="25.350610508543301"/>
    <n v="0.71"/>
    <n v="69048.104047642002"/>
    <n v="17.9989334610657"/>
    <n v="2979"/>
    <n v="1.17333333333333"/>
    <n v="1.323"/>
    <n v="2.1333333333333301E-2"/>
    <n v="0.72"/>
    <n v="23.497818059751602"/>
    <d v="1900-01-15T18:49:11"/>
    <n v="43345"/>
    <n v="26.6131377640708"/>
    <n v="1768.1972867514"/>
    <n v="0"/>
    <n v="1035721.5607146301"/>
  </r>
  <r>
    <s v="STND-61341"/>
    <s v="St Emily Parish Catholic Bishop of Chicago A Corporation Sole"/>
    <s v="St Emily School - 1400 E Central Rd - Mt Prospect"/>
    <s v="New Indoor LED Fixtures"/>
    <s v="Indoor Lighting"/>
    <s v="K-12 School"/>
    <n v="0"/>
    <n v="6796.5889999999999"/>
    <n v="1.85328"/>
    <x v="0"/>
    <x v="0"/>
    <n v="15"/>
    <s v="Qty / 1,000"/>
    <m/>
    <s v="Private-Lighting"/>
    <s v="lighting"/>
    <n v="2"/>
    <n v="1"/>
    <s v="Lighting"/>
    <n v="0.97902139861649395"/>
    <n v="0.93591656730105399"/>
    <n v="6654.0060686014704"/>
    <n v="1.7345154558477001"/>
    <n v="0.71"/>
    <n v="4724.34430870705"/>
    <n v="1.2315059736518601"/>
    <n v="2979"/>
    <n v="1.17333333333333"/>
    <n v="1.323"/>
    <n v="2.1333333333333301E-2"/>
    <n v="0.72"/>
    <n v="23.497818059751602"/>
    <d v="1900-01-15T18:49:11"/>
    <n v="43345"/>
    <n v="1.82089889964695"/>
    <n v="120.981928520027"/>
    <n v="0"/>
    <n v="70865.164630605752"/>
  </r>
  <r>
    <s v="STND-61341"/>
    <s v="St Emily Parish Catholic Bishop of Chicago A Corporation Sole"/>
    <s v="St Emily School - 1400 E Central Rd - Mt Prospect"/>
    <s v="New Indoor LED Fixtures"/>
    <s v="Indoor Lighting"/>
    <s v="K-12 School"/>
    <n v="0"/>
    <n v="474.01799999999997"/>
    <n v="0.12925400000000001"/>
    <x v="0"/>
    <x v="0"/>
    <n v="15"/>
    <s v="Qty / 1,000"/>
    <m/>
    <s v="Private-Lighting"/>
    <s v="lighting"/>
    <n v="2"/>
    <n v="1"/>
    <s v="Lighting"/>
    <n v="0.97902139861649395"/>
    <n v="0.93591656730105399"/>
    <n v="464.07376532939298"/>
    <n v="0.12097095998993"/>
    <n v="0.71"/>
    <n v="329.49237338386899"/>
    <n v="8.5889381592850603E-2"/>
    <n v="2979"/>
    <n v="1.17333333333333"/>
    <n v="1.323"/>
    <n v="2.1333333333333301E-2"/>
    <n v="0.72"/>
    <n v="23.497818059751602"/>
    <d v="1900-01-15T18:49:11"/>
    <n v="43345"/>
    <n v="0.126995632810459"/>
    <n v="8.4377048241707797"/>
    <n v="0"/>
    <n v="4942.3856007580353"/>
  </r>
  <r>
    <s v="STND-61341"/>
    <s v="St Emily Parish Catholic Bishop of Chicago A Corporation Sole"/>
    <s v="St Emily School - 1400 E Central Rd - Mt Prospect"/>
    <s v="New Indoor LED Fixtures"/>
    <s v="Indoor Lighting"/>
    <s v="K-12 School"/>
    <n v="0"/>
    <n v="17615.363000000001"/>
    <n v="4.8033219999999996"/>
    <x v="0"/>
    <x v="0"/>
    <n v="15"/>
    <s v="Qty / 1,000"/>
    <m/>
    <s v="Private-Lighting"/>
    <s v="lighting"/>
    <n v="2"/>
    <n v="1"/>
    <s v="Lighting"/>
    <n v="0.97902139861649395"/>
    <n v="0.93591656730105399"/>
    <n v="17245.8173213972"/>
    <n v="4.4955086378816302"/>
    <n v="0.71"/>
    <n v="12244.530298191999"/>
    <n v="3.19181113289596"/>
    <n v="2979"/>
    <n v="1.17333333333333"/>
    <n v="1.323"/>
    <n v="2.1333333333333301E-2"/>
    <n v="0.72"/>
    <n v="23.497818059751602"/>
    <d v="1900-01-15T18:49:11"/>
    <n v="43345"/>
    <n v="4.7193968231729597"/>
    <n v="313.56031493449501"/>
    <n v="0"/>
    <n v="183667.95447288"/>
  </r>
  <r>
    <s v="STND-61341"/>
    <s v="St Emily Parish Catholic Bishop of Chicago A Corporation Sole"/>
    <s v="St Emily School - 1400 E Central Rd - Mt Prospect"/>
    <s v="Retrofit of Existing Indoor Fixtures to LED"/>
    <s v="Indoor Lighting"/>
    <s v="K-12 School"/>
    <n v="0"/>
    <n v="2021.549"/>
    <n v="0.55123200000000006"/>
    <x v="0"/>
    <x v="0"/>
    <n v="15"/>
    <s v="Qty / 1,000"/>
    <m/>
    <s v="Private-Lighting"/>
    <s v="lighting"/>
    <n v="2"/>
    <n v="1"/>
    <s v="Lighting"/>
    <n v="0.97902139861649395"/>
    <n v="0.93591656730105399"/>
    <n v="1979.13972935177"/>
    <n v="0.51590716122649405"/>
    <n v="0.71"/>
    <n v="1405.18920783976"/>
    <n v="0.36629408447081102"/>
    <n v="2979"/>
    <n v="1.17333333333333"/>
    <n v="1.323"/>
    <n v="2.1333333333333301E-2"/>
    <n v="0.72"/>
    <n v="23.497818059751602"/>
    <d v="1900-01-15T18:49:11"/>
    <n v="43345"/>
    <n v="0.54160069835652802"/>
    <n v="35.984358715486799"/>
    <n v="0"/>
    <n v="21077.838117596399"/>
  </r>
  <r>
    <s v="STND-61342"/>
    <s v="Dappers West"/>
    <s v="Dapper's Restaurant - 980 W Lake Street - Addison"/>
    <s v="New Indoor LED Fixtures"/>
    <s v="Indoor Lighting"/>
    <s v="Restaurant"/>
    <n v="0"/>
    <n v="20166.909"/>
    <n v="2.756135"/>
    <x v="0"/>
    <x v="0"/>
    <n v="8.9750493627714896"/>
    <s v="Qty / 1,000"/>
    <m/>
    <s v="Private-Lighting"/>
    <s v="lighting"/>
    <n v="3"/>
    <n v="1"/>
    <s v="Lighting"/>
    <n v="0.91633259480590001"/>
    <n v="1.30467645558681"/>
    <n v="18479.596053184501"/>
    <n v="3.5958644429187401"/>
    <n v="0.71"/>
    <n v="13120.513197761"/>
    <n v="2.5530637544723098"/>
    <n v="5571"/>
    <n v="1.17"/>
    <n v="1.31"/>
    <n v="2.1000000000000001E-2"/>
    <n v="0.68"/>
    <n v="12.565069107880101"/>
    <d v="1900-01-07T23:24:04"/>
    <n v="43380"/>
    <n v="4.0366686606631603"/>
    <n v="331.685057364849"/>
    <n v="0"/>
    <n v="117757.25361479977"/>
  </r>
  <r>
    <s v="STND-61342"/>
    <s v="Dappers West"/>
    <s v="Dapper's Restaurant - 980 W Lake Street - Addison"/>
    <s v="Outdoor &amp; Garage - LED Fixtures"/>
    <s v="Outdoor &amp; Garage Lighting"/>
    <s v="Exterior"/>
    <n v="0"/>
    <n v="8089.95"/>
    <n v="0"/>
    <x v="0"/>
    <x v="0"/>
    <n v="10.1978380583316"/>
    <s v="Qty / 1,000"/>
    <m/>
    <s v="Private-Lighting"/>
    <s v="lighting"/>
    <n v="3"/>
    <n v="1"/>
    <s v="Lighting"/>
    <n v="0.91633259480590001"/>
    <n v="1.30467645558681"/>
    <n v="7413.0848753499904"/>
    <n v="0"/>
    <n v="0.71"/>
    <n v="5263.2902614984896"/>
    <n v="0"/>
    <n v="4903"/>
    <n v="1"/>
    <n v="1"/>
    <n v="0"/>
    <n v="0"/>
    <n v="14.276973281664301"/>
    <d v="1900-01-09T04:44:53"/>
    <n v="43380"/>
    <n v="0"/>
    <n v="0"/>
    <n v="0"/>
    <n v="53674.181740755375"/>
  </r>
  <r>
    <s v="STND-61342"/>
    <s v="Dappers West"/>
    <s v="Dapper's Restaurant - 980 W Lake Street - Addison"/>
    <s v="Outdoor &amp; Garage - LED Fixtures"/>
    <s v="Outdoor &amp; Garage Lighting"/>
    <s v="Exterior"/>
    <n v="0"/>
    <n v="7942.86"/>
    <n v="0"/>
    <x v="0"/>
    <x v="0"/>
    <n v="10.1978380583316"/>
    <s v="Qty / 1,000"/>
    <m/>
    <s v="Private-Lighting"/>
    <s v="lighting"/>
    <n v="3"/>
    <n v="1"/>
    <s v="Lighting"/>
    <n v="0.91633259480590001"/>
    <n v="1.30467645558681"/>
    <n v="7278.30151397999"/>
    <n v="0"/>
    <n v="0.71"/>
    <n v="5167.5940749257898"/>
    <n v="0"/>
    <n v="4903"/>
    <n v="1"/>
    <n v="1"/>
    <n v="0"/>
    <n v="0"/>
    <n v="14.276973281664301"/>
    <d v="1900-01-09T04:44:53"/>
    <n v="43380"/>
    <n v="0"/>
    <n v="0"/>
    <n v="0"/>
    <n v="52698.287527287095"/>
  </r>
  <r>
    <s v="STND-61342"/>
    <s v="Dappers West"/>
    <s v="Dapper's Restaurant - 980 W Lake Street - Addison"/>
    <s v="Outdoor &amp; Garage - LED Fixtures"/>
    <s v="Outdoor &amp; Garage Lighting"/>
    <s v="Exterior"/>
    <n v="0"/>
    <n v="9119.58"/>
    <n v="0"/>
    <x v="0"/>
    <x v="0"/>
    <n v="10.1978380583316"/>
    <s v="Qty / 1,000"/>
    <m/>
    <s v="Private-Lighting"/>
    <s v="lighting"/>
    <n v="3"/>
    <n v="1"/>
    <s v="Lighting"/>
    <n v="0.91633259480590001"/>
    <n v="1.30467645558681"/>
    <n v="8356.5684049399897"/>
    <n v="0"/>
    <n v="0.71"/>
    <n v="5933.1635675073903"/>
    <n v="0"/>
    <n v="4903"/>
    <n v="1"/>
    <n v="1"/>
    <n v="0"/>
    <n v="0"/>
    <n v="14.276973281664301"/>
    <d v="1900-01-09T04:44:53"/>
    <n v="43380"/>
    <n v="0"/>
    <n v="0"/>
    <n v="0"/>
    <n v="60505.441235033351"/>
  </r>
  <r>
    <s v="STND-61342"/>
    <s v="Dappers West"/>
    <s v="Dapper's Restaurant - 980 W Lake Street - Addison"/>
    <s v="Outdoor &amp; Garage - LED Fixtures"/>
    <s v="Outdoor &amp; Garage Lighting"/>
    <s v="Exterior"/>
    <n v="0"/>
    <n v="2304.41"/>
    <n v="0"/>
    <x v="0"/>
    <x v="0"/>
    <n v="10.1978380583316"/>
    <s v="Qty / 1,000"/>
    <m/>
    <s v="Private-Lighting"/>
    <s v="lighting"/>
    <n v="3"/>
    <n v="1"/>
    <s v="Lighting"/>
    <n v="0.91633259480590001"/>
    <n v="1.30467645558681"/>
    <n v="2111.6059947966601"/>
    <n v="0"/>
    <n v="0.71"/>
    <n v="1499.2402563056301"/>
    <n v="0"/>
    <n v="4903"/>
    <n v="1"/>
    <n v="1"/>
    <n v="0"/>
    <n v="0"/>
    <n v="14.276973281664301"/>
    <d v="1900-01-09T04:44:53"/>
    <n v="43380"/>
    <n v="0"/>
    <n v="0"/>
    <n v="0"/>
    <n v="15289.009344336377"/>
  </r>
  <r>
    <s v="STND-61342"/>
    <s v="Dappers West"/>
    <s v="Dapper's Restaurant - 980 W Lake Street - Addison"/>
    <s v="Outdoor &amp; Garage - LED Fixtures"/>
    <s v="Outdoor &amp; Garage Lighting"/>
    <s v="Exterior"/>
    <n v="0"/>
    <n v="2304.41"/>
    <n v="0"/>
    <x v="0"/>
    <x v="0"/>
    <n v="10.1978380583316"/>
    <s v="Qty / 1,000"/>
    <m/>
    <s v="Private-Lighting"/>
    <s v="lighting"/>
    <n v="3"/>
    <n v="1"/>
    <s v="Lighting"/>
    <n v="0.91633259480590001"/>
    <n v="1.30467645558681"/>
    <n v="2111.6059947966601"/>
    <n v="0"/>
    <n v="0.71"/>
    <n v="1499.2402563056301"/>
    <n v="0"/>
    <n v="4903"/>
    <n v="1"/>
    <n v="1"/>
    <n v="0"/>
    <n v="0"/>
    <n v="14.276973281664301"/>
    <d v="1900-01-09T04:44:53"/>
    <n v="43380"/>
    <n v="0"/>
    <n v="0"/>
    <n v="0"/>
    <n v="15289.009344336377"/>
  </r>
  <r>
    <s v="STND-61343"/>
    <s v="Marquette Manor Baptist Church"/>
    <s v="Marquette Manor Baptist Church - 333 75th St - Downers Grove"/>
    <s v="New Indoor LED Fixtures"/>
    <s v="Indoor Lighting"/>
    <s v="Miscellaneous"/>
    <n v="0"/>
    <n v="11711.045"/>
    <n v="3.1933440000000002"/>
    <x v="0"/>
    <x v="0"/>
    <n v="14.797277300976599"/>
    <s v="Qty / 1,000"/>
    <m/>
    <s v="Private-Lighting"/>
    <s v="lighting"/>
    <n v="3"/>
    <n v="1"/>
    <s v="Lighting"/>
    <n v="0.91633259480590001"/>
    <n v="1.30467645558681"/>
    <n v="10731.2122527387"/>
    <n v="4.1662807313893904"/>
    <n v="0.71"/>
    <n v="7619.1606994444501"/>
    <n v="2.9580593192864701"/>
    <n v="3379"/>
    <n v="1.0900000000000001"/>
    <n v="1.36"/>
    <n v="2.1999999999999999E-2"/>
    <n v="0.57999999999999996"/>
    <n v="20.7161882213673"/>
    <d v="1900-01-13T19:08:05"/>
    <n v="43338"/>
    <n v="5.2817960590636304"/>
    <n v="216.593274825918"/>
    <n v="0"/>
    <n v="112742.83367038236"/>
  </r>
  <r>
    <s v="STND-61344"/>
    <s v="CDW Logistics Inc"/>
    <s v="CDW Logistics, Inc - 200 N Milwaukee Ave - Vernon Hills"/>
    <s v="Air-Cooled Chiller"/>
    <s v="HVAC"/>
    <s v="Warehouse"/>
    <n v="0"/>
    <n v="15356.7"/>
    <n v="21.653400000000001"/>
    <x v="3"/>
    <x v="0"/>
    <n v="20"/>
    <s v="ΔkWpeak / CF"/>
    <n v="1"/>
    <s v="Private-Non-Lighting"/>
    <s v="non_lighting"/>
    <n v="3"/>
    <n v="1"/>
    <s v="Non-Lighting"/>
    <n v="0.98952339343681495"/>
    <n v="0.43468415683807998"/>
    <n v="15195.813895991099"/>
    <n v="9.4123899216776898"/>
    <n v="0.7"/>
    <n v="10637.069727193801"/>
    <n v="6.5886729451743804"/>
    <n v="5242"/>
    <n v="1"/>
    <n v="1.22"/>
    <n v="1.0999999999999999E-2"/>
    <n v="0.68"/>
    <n v="13.3536818008394"/>
    <d v="1900-01-08T12:55:13"/>
    <n v="43471"/>
    <n v="9.4123899216776898"/>
    <n v="0"/>
    <n v="0"/>
    <n v="212741.394543876"/>
  </r>
  <r>
    <s v="STND-61345"/>
    <s v="Cook County School District 130"/>
    <s v="Cook County School District 130 - 5324 W 135th St - Crestwood"/>
    <s v="New Indoor LED Fixtures"/>
    <s v="Indoor Lighting"/>
    <s v="K-12 School"/>
    <n v="0"/>
    <n v="5165.4070000000002"/>
    <n v="1.408493"/>
    <x v="0"/>
    <x v="1"/>
    <n v="15"/>
    <s v="Qty / 1,000"/>
    <m/>
    <s v="Public-Lighting"/>
    <s v="lighting"/>
    <n v="2"/>
    <n v="1"/>
    <s v="Lighting"/>
    <n v="0.98996686498346598"/>
    <n v="2.5626279547341602"/>
    <n v="5113.5817741536503"/>
    <n v="3.6094435358473902"/>
    <n v="0.71"/>
    <n v="3630.64305964909"/>
    <n v="2.56270491045164"/>
    <n v="2979"/>
    <n v="1.17333333333333"/>
    <n v="1.323"/>
    <n v="2.1333333333333301E-2"/>
    <n v="0.72"/>
    <n v="23.497818059751602"/>
    <d v="1900-01-15T18:49:11"/>
    <n v="43288"/>
    <n v="3.7892033424113798"/>
    <n v="92.974214075520905"/>
    <n v="0"/>
    <n v="54459.64589473635"/>
  </r>
  <r>
    <s v="STND-61345"/>
    <s v="Cook County School District 130"/>
    <s v="Cook County School District 130 - 5324 W 135th St - Crestwood"/>
    <s v="New Indoor LED Fixtures"/>
    <s v="Indoor Lighting"/>
    <s v="K-12 School"/>
    <n v="0"/>
    <n v="83650.320000000007"/>
    <n v="22.8096"/>
    <x v="0"/>
    <x v="1"/>
    <n v="15"/>
    <s v="Qty / 1,000"/>
    <m/>
    <s v="Public-Lighting"/>
    <s v="lighting"/>
    <n v="2"/>
    <n v="1"/>
    <s v="Lighting"/>
    <n v="0.98996686498346598"/>
    <n v="2.5626279547341602"/>
    <n v="82811.045045263701"/>
    <n v="58.452518596304401"/>
    <n v="0.71"/>
    <n v="58795.841982137201"/>
    <n v="41.501288203376099"/>
    <n v="2979"/>
    <n v="1.17333333333333"/>
    <n v="1.323"/>
    <n v="2.1333333333333301E-2"/>
    <n v="0.72"/>
    <n v="23.497818059751602"/>
    <d v="1900-01-15T18:49:11"/>
    <n v="43288"/>
    <n v="61.363608167784001"/>
    <n v="1505.65536445934"/>
    <n v="0"/>
    <n v="881937.62973205803"/>
  </r>
  <r>
    <s v="STND-61345"/>
    <s v="Cook County School District 130"/>
    <s v="Cook County School District 130 - 5324 W 135th St - Crestwood"/>
    <s v="New Indoor LED Fixtures"/>
    <s v="Indoor Lighting"/>
    <s v="K-12 School"/>
    <n v="0"/>
    <n v="111.53400000000001"/>
    <n v="3.0412999999999999E-2"/>
    <x v="0"/>
    <x v="1"/>
    <n v="15"/>
    <s v="Qty / 1,000"/>
    <m/>
    <s v="Public-Lighting"/>
    <s v="lighting"/>
    <n v="2"/>
    <n v="1"/>
    <s v="Lighting"/>
    <n v="0.98996686498346598"/>
    <n v="2.5626279547341602"/>
    <n v="110.414964319066"/>
    <n v="7.7937203987330103E-2"/>
    <n v="0.71"/>
    <n v="78.394624666536799"/>
    <n v="5.5335414831004397E-2"/>
    <n v="2979"/>
    <n v="1.17333333333333"/>
    <n v="1.323"/>
    <n v="2.1333333333333301E-2"/>
    <n v="0.72"/>
    <n v="23.497818059751602"/>
    <d v="1900-01-15T18:49:11"/>
    <n v="43288"/>
    <n v="8.1818682274428997E-2"/>
    <n v="2.0075448058012002"/>
    <n v="0"/>
    <n v="1175.9193699980519"/>
  </r>
  <r>
    <s v="STND-61346"/>
    <s v="Marketplace Brands, LLC"/>
    <s v="Marketplace Brands - 951 Fargo Ave - Elk Grove Village"/>
    <s v="New Indoor LED Fixtures"/>
    <s v="Indoor Lighting"/>
    <s v="Warehouse"/>
    <n v="0"/>
    <n v="35688.633000000002"/>
    <n v="8.0249070000000007"/>
    <x v="0"/>
    <x v="0"/>
    <n v="9.5383441434566993"/>
    <s v="Qty / 1,000"/>
    <m/>
    <s v="Private-Lighting"/>
    <s v="lighting"/>
    <n v="2"/>
    <n v="1"/>
    <s v="Lighting"/>
    <n v="0.97902139861649395"/>
    <n v="0.93591656730105399"/>
    <n v="34939.935394370703"/>
    <n v="7.5106434123502002"/>
    <n v="0.71"/>
    <n v="24807.354130003201"/>
    <n v="5.3325568227686402"/>
    <n v="5242"/>
    <n v="1"/>
    <n v="1.22"/>
    <n v="1.0999999999999999E-2"/>
    <n v="0.68"/>
    <n v="13.3536818008394"/>
    <d v="1900-01-08T12:55:13"/>
    <n v="43338"/>
    <n v="9.0533310177798896"/>
    <n v="384.339289338078"/>
    <n v="0"/>
    <n v="236621.08098057238"/>
  </r>
  <r>
    <s v="STND-61346"/>
    <s v="Marketplace Brands, LLC"/>
    <s v="Marketplace Brands - 951 Fargo Ave - Elk Grove Village"/>
    <s v="New Indoor LED Fixtures"/>
    <s v="Indoor Lighting"/>
    <s v="Warehouse"/>
    <n v="0"/>
    <n v="1262.4179999999999"/>
    <n v="0.28386600000000001"/>
    <x v="0"/>
    <x v="0"/>
    <n v="9.5383441434566993"/>
    <s v="Qty / 1,000"/>
    <m/>
    <s v="Private-Lighting"/>
    <s v="lighting"/>
    <n v="2"/>
    <n v="1"/>
    <s v="Lighting"/>
    <n v="0.97902139861649395"/>
    <n v="0.93591656730105399"/>
    <n v="1235.9342359986399"/>
    <n v="0.26567489229348101"/>
    <n v="0.71"/>
    <n v="877.513307559032"/>
    <n v="0.188629173528371"/>
    <n v="5242"/>
    <n v="1"/>
    <n v="1.22"/>
    <n v="1.0999999999999999E-2"/>
    <n v="0.68"/>
    <n v="13.3536818008394"/>
    <d v="1900-01-08T12:55:13"/>
    <n v="43338"/>
    <n v="0.32024456640969301"/>
    <n v="13.595276595985"/>
    <n v="0"/>
    <n v="8370.0239179610107"/>
  </r>
  <r>
    <s v="STND-61346"/>
    <s v="Marketplace Brands, LLC"/>
    <s v="Marketplace Brands - 951 Fargo Ave - Elk Grove Village"/>
    <s v="New Indoor LED Fixtures"/>
    <s v="Indoor Lighting"/>
    <s v="Warehouse"/>
    <n v="0"/>
    <n v="202393.62"/>
    <n v="32.030856"/>
    <x v="0"/>
    <x v="0"/>
    <n v="9.5383441434566993"/>
    <s v="Qty / 1,000"/>
    <m/>
    <s v="Private-Lighting"/>
    <s v="lighting"/>
    <n v="2"/>
    <n v="1"/>
    <s v="Lighting"/>
    <n v="0.97902139861649395"/>
    <n v="0.93591656730105399"/>
    <n v="198147.684923455"/>
    <n v="29.978208795234401"/>
    <n v="0.71"/>
    <n v="140684.85629565301"/>
    <n v="21.2845282446164"/>
    <n v="5242"/>
    <n v="1"/>
    <n v="1.22"/>
    <n v="1.0999999999999999E-2"/>
    <n v="0.68"/>
    <n v="13.3536818008394"/>
    <d v="1900-01-08T12:55:13"/>
    <n v="43338"/>
    <n v="36.135738663493697"/>
    <n v="2179.6245341580102"/>
    <n v="0"/>
    <n v="1341900.5751206891"/>
  </r>
  <r>
    <s v="STND-61346"/>
    <s v="Marketplace Brands, LLC"/>
    <s v="Marketplace Brands - 951 Fargo Ave - Elk Grove Village"/>
    <s v="New Indoor LED Fixtures"/>
    <s v="Indoor Lighting"/>
    <s v="Warehouse"/>
    <n v="0"/>
    <n v="270.036"/>
    <n v="6.0720000000000003E-2"/>
    <x v="0"/>
    <x v="0"/>
    <n v="9.5383441434566993"/>
    <s v="Qty / 1,000"/>
    <m/>
    <s v="Private-Lighting"/>
    <s v="lighting"/>
    <n v="2"/>
    <n v="1"/>
    <s v="Lighting"/>
    <n v="0.97902139861649395"/>
    <n v="0.93591656730105399"/>
    <n v="264.37102239680303"/>
    <n v="5.6828853966520002E-2"/>
    <n v="0.71"/>
    <n v="187.70342590172999"/>
    <n v="4.0348486316229198E-2"/>
    <n v="5242"/>
    <n v="1"/>
    <n v="1.22"/>
    <n v="1.0999999999999999E-2"/>
    <n v="0.68"/>
    <n v="13.3536818008394"/>
    <d v="1900-01-08T12:55:13"/>
    <n v="43338"/>
    <n v="6.8501511531484996E-2"/>
    <n v="2.9080812463648398"/>
    <n v="0"/>
    <n v="1790.3798731565248"/>
  </r>
  <r>
    <s v="STND-61346"/>
    <s v="Marketplace Brands, LLC"/>
    <s v="Marketplace Brands - 951 Fargo Ave - Elk Grove Village"/>
    <s v="Occupancy Sensors"/>
    <s v="Indoor Lighting"/>
    <s v="Warehouse"/>
    <n v="0"/>
    <n v="16191.49"/>
    <n v="8.3217420000000004"/>
    <x v="0"/>
    <x v="0"/>
    <n v="8"/>
    <s v="Qty / 1,000"/>
    <m/>
    <s v="Private-Lighting"/>
    <s v="lighting"/>
    <n v="2"/>
    <n v="1"/>
    <s v="Lighting"/>
    <n v="0.97902139861649395"/>
    <n v="0.93591656730105399"/>
    <n v="15851.815185485"/>
    <n v="7.7884562066050096"/>
    <n v="0.71"/>
    <n v="11254.7887816943"/>
    <n v="5.5298039066895504"/>
    <n v="5242"/>
    <n v="1"/>
    <n v="1.22"/>
    <n v="1.0999999999999999E-2"/>
    <n v="0.68"/>
    <n v="13.3536818008394"/>
    <d v="1900-01-08T12:55:13"/>
    <n v="43338"/>
    <n v="12.0452462211646"/>
    <n v="174.36996704033501"/>
    <n v="0"/>
    <n v="90038.310253554402"/>
  </r>
  <r>
    <s v="STND-61346"/>
    <s v="Marketplace Brands, LLC"/>
    <s v="Marketplace Brands - 951 Fargo Ave - Elk Grove Village"/>
    <s v="New Indoor LED Fixtures"/>
    <s v="Indoor Lighting"/>
    <s v="Warehouse"/>
    <n v="0"/>
    <n v="2746.808"/>
    <n v="0.43470999999999999"/>
    <x v="0"/>
    <x v="0"/>
    <n v="9.5383441434566993"/>
    <s v="Qty / 1,000"/>
    <m/>
    <s v="Private-Lighting"/>
    <s v="lighting"/>
    <n v="2"/>
    <n v="1"/>
    <s v="Lighting"/>
    <n v="0.97902139861649395"/>
    <n v="0.93591656730105399"/>
    <n v="2689.1838098909702"/>
    <n v="0.40685229097144099"/>
    <n v="0.71"/>
    <n v="1909.3205050225899"/>
    <n v="0.28886512658972302"/>
    <n v="5242"/>
    <n v="1"/>
    <n v="1.22"/>
    <n v="1.0999999999999999E-2"/>
    <n v="0.68"/>
    <n v="13.3536818008394"/>
    <d v="1900-01-08T12:55:13"/>
    <n v="43338"/>
    <n v="0.49041983000414802"/>
    <n v="29.5810219088007"/>
    <n v="0"/>
    <n v="18211.756057064009"/>
  </r>
  <r>
    <s v="STND-61347"/>
    <s v="School District U-46"/>
    <s v="School Dist U 46 - Kenyon Woods Middle School - 1515 Raymond St - Elgin"/>
    <s v="New Indoor LED Fixtures"/>
    <s v="Indoor Lighting"/>
    <s v="K-12 School"/>
    <n v="0"/>
    <n v="50211.105000000003"/>
    <n v="13.691462"/>
    <x v="0"/>
    <x v="1"/>
    <n v="15"/>
    <s v="Qty / 1,000"/>
    <m/>
    <s v="Public-Lighting"/>
    <s v="lighting"/>
    <n v="1"/>
    <n v="1"/>
    <s v="Lighting"/>
    <n v="0.95625781801464005"/>
    <n v="1.47347312606477"/>
    <n v="48014.761707404003"/>
    <n v="20.174001313537001"/>
    <n v="0.71"/>
    <n v="34090.480812256799"/>
    <n v="14.3235409326112"/>
    <n v="2979"/>
    <n v="1.17333333333333"/>
    <n v="1.323"/>
    <n v="2.1333333333333301E-2"/>
    <n v="0.72"/>
    <n v="23.497818059751602"/>
    <d v="1900-01-15T18:49:11"/>
    <n v="43267"/>
    <n v="21.1787197798952"/>
    <n v="872.99566740734497"/>
    <n v="0"/>
    <n v="511357.21218385198"/>
  </r>
  <r>
    <s v="STND-61347"/>
    <s v="School District U-46"/>
    <s v="School Dist U 46 - Kenyon Woods Middle School - 1515 Raymond St - Elgin"/>
    <s v="New Indoor LED Fixtures"/>
    <s v="Indoor Lighting"/>
    <s v="K-12 School"/>
    <n v="0"/>
    <n v="14534.243"/>
    <n v="3.963168"/>
    <x v="0"/>
    <x v="1"/>
    <n v="15"/>
    <s v="Qty / 1,000"/>
    <m/>
    <s v="Public-Lighting"/>
    <s v="lighting"/>
    <n v="1"/>
    <n v="1"/>
    <s v="Lighting"/>
    <n v="0.95625781801464005"/>
    <n v="1.47347312606477"/>
    <n v="13898.483497674601"/>
    <n v="5.8396215420798496"/>
    <n v="0.71"/>
    <n v="9867.9232833489295"/>
    <n v="4.1461312948766897"/>
    <n v="2979"/>
    <n v="1.17333333333333"/>
    <n v="1.323"/>
    <n v="2.1333333333333301E-2"/>
    <n v="0.72"/>
    <n v="23.497818059751602"/>
    <d v="1900-01-15T18:49:11"/>
    <n v="43267"/>
    <n v="6.1304500945660596"/>
    <n v="252.69969995771899"/>
    <n v="0"/>
    <n v="148018.84925023394"/>
  </r>
  <r>
    <s v="STND-61347"/>
    <s v="School District U-46"/>
    <s v="School Dist U 46 - Kenyon Woods Middle School - 1515 Raymond St - Elgin"/>
    <s v="New Indoor LED Fixtures"/>
    <s v="Indoor Lighting"/>
    <s v="K-12 School"/>
    <n v="0"/>
    <n v="139.417"/>
    <n v="3.8016000000000001E-2"/>
    <x v="0"/>
    <x v="1"/>
    <n v="15"/>
    <s v="Qty / 1,000"/>
    <m/>
    <s v="Public-Lighting"/>
    <s v="lighting"/>
    <n v="1"/>
    <n v="1"/>
    <s v="Lighting"/>
    <n v="0.95625781801464005"/>
    <n v="1.47347312606477"/>
    <n v="133.31859621414699"/>
    <n v="5.6015554360478198E-2"/>
    <n v="0.71"/>
    <n v="94.656203312044397"/>
    <n v="3.9771043595939498E-2"/>
    <n v="2979"/>
    <n v="1.17333333333333"/>
    <n v="1.323"/>
    <n v="2.1333333333333301E-2"/>
    <n v="0.72"/>
    <n v="23.497818059751602"/>
    <d v="1900-01-15T18:49:11"/>
    <n v="43267"/>
    <n v="5.8805276686484997E-2"/>
    <n v="2.42397447662086"/>
    <n v="0"/>
    <n v="1419.8430496806659"/>
  </r>
  <r>
    <s v="STND-61347"/>
    <s v="School District U-46"/>
    <s v="School Dist U 46 - Kenyon Woods Middle School - 1515 Raymond St - Elgin"/>
    <s v="Occupancy Sensors"/>
    <s v="Indoor Lighting"/>
    <s v="K-12 School"/>
    <n v="0"/>
    <n v="5907.3860000000004"/>
    <n v="5.3134490000000003"/>
    <x v="0"/>
    <x v="1"/>
    <n v="8"/>
    <s v="Qty / 1,000"/>
    <m/>
    <s v="Public-Lighting"/>
    <s v="lighting"/>
    <n v="1"/>
    <n v="1"/>
    <s v="Lighting"/>
    <n v="0.95625781801464005"/>
    <n v="1.47347312606477"/>
    <n v="5648.9840465302304"/>
    <n v="7.8292243082157098"/>
    <n v="0.71"/>
    <n v="4010.7786730364601"/>
    <n v="5.5587492588331502"/>
    <n v="2979"/>
    <n v="1.17333333333333"/>
    <n v="1.323"/>
    <n v="2.1333333333333301E-2"/>
    <n v="0.72"/>
    <n v="23.497818059751602"/>
    <d v="1900-01-15T18:49:11"/>
    <n v="43267"/>
    <n v="10.382071989783601"/>
    <n v="102.708800846004"/>
    <n v="0"/>
    <n v="32086.229384291681"/>
  </r>
  <r>
    <s v="STND-61347"/>
    <s v="School District U-46"/>
    <s v="School Dist U 46 - Kenyon Woods Middle School - 1515 Raymond St - Elgin"/>
    <s v="Outdoor &amp; Garage - LED Fixtures"/>
    <s v="Outdoor &amp; Garage Lighting"/>
    <s v="Exterior"/>
    <n v="0"/>
    <n v="100379.11900000001"/>
    <n v="0"/>
    <x v="0"/>
    <x v="1"/>
    <n v="10.1978380583316"/>
    <s v="Qty / 1,000"/>
    <m/>
    <s v="Public-Lighting"/>
    <s v="lighting"/>
    <n v="1"/>
    <n v="1"/>
    <s v="Lighting"/>
    <n v="0.95625781801464005"/>
    <n v="1.47347312606477"/>
    <n v="95988.317309171907"/>
    <n v="0"/>
    <n v="0.71"/>
    <n v="68151.705289512"/>
    <n v="0"/>
    <n v="4903"/>
    <n v="1"/>
    <n v="1"/>
    <n v="0"/>
    <n v="0"/>
    <n v="14.276973281664301"/>
    <d v="1900-01-09T04:44:53"/>
    <n v="43267"/>
    <n v="0"/>
    <n v="0"/>
    <n v="0"/>
    <n v="695000.05394158443"/>
  </r>
  <r>
    <s v="STND-61347"/>
    <s v="School District U-46"/>
    <s v="School Dist U 46 - Kenyon Woods Middle School - 1515 Raymond St - Elgin"/>
    <s v="Photocells"/>
    <s v="Outdoor &amp; Garage Lighting"/>
    <s v="K-12 School"/>
    <n v="0"/>
    <n v="1784.16"/>
    <n v="0"/>
    <x v="0"/>
    <x v="1"/>
    <n v="8"/>
    <s v="Qty / 1,000"/>
    <m/>
    <s v="Public-Lighting"/>
    <s v="lighting"/>
    <n v="1"/>
    <n v="1"/>
    <s v="Lighting"/>
    <n v="0.95625781801464005"/>
    <n v="1.47347312606477"/>
    <n v="1706.116948589"/>
    <n v="0"/>
    <n v="0.71"/>
    <n v="1211.3430334981899"/>
    <n v="0"/>
    <n v="2979"/>
    <n v="1.17333333333333"/>
    <n v="1.323"/>
    <n v="2.1333333333333301E-2"/>
    <n v="0.72"/>
    <n v="23.497818059751602"/>
    <d v="1900-01-15T18:49:11"/>
    <n v="43267"/>
    <n v="0"/>
    <n v="31.020308156163601"/>
    <n v="0"/>
    <n v="9690.7442679855194"/>
  </r>
  <r>
    <s v="STND-61348"/>
    <s v="Star-West Louis Joliet, LLC"/>
    <s v="Star West Louis Joliet LLC - 3340 Mall Loop Drive - Mall Main Office - Joliet"/>
    <s v="VSD on HVAC Fan or Pump &lt;= 200 HP"/>
    <s v="Variable Speed Drives"/>
    <s v="Retail (mall/dept. store)"/>
    <n v="0"/>
    <n v="82297.569000000003"/>
    <n v="6.3945280000000002"/>
    <x v="6"/>
    <x v="0"/>
    <n v="15"/>
    <s v="ΔkWpeak"/>
    <m/>
    <s v="Private-Non-Lighting"/>
    <s v="non_lighting"/>
    <n v="2"/>
    <n v="1"/>
    <s v="Non-Lighting"/>
    <n v="0.76002432528749297"/>
    <n v="0.465462131779591"/>
    <n v="62548.1543520259"/>
    <n v="2.9764106346042798"/>
    <n v="0.7"/>
    <n v="43783.708046418098"/>
    <n v="2.083487444223"/>
    <n v="5478"/>
    <n v="1.1200000000000001"/>
    <n v="1.31"/>
    <n v="2.1999999999999999E-2"/>
    <n v="0.95"/>
    <n v="12.7783862723622"/>
    <d v="1900-01-08T03:03:29"/>
    <n v="43394"/>
    <n v="2.9764106346042798"/>
    <n v="0"/>
    <n v="0"/>
    <n v="656755.62069627142"/>
  </r>
  <r>
    <s v="STND-61348"/>
    <s v="Star-West Louis Joliet, LLC"/>
    <s v="Star West Louis Joliet LLC - 3340 Mall Loop Drive - Mall Main Office - Joliet"/>
    <s v="VSD on HVAC Fan or Pump &lt;= 200 HP"/>
    <s v="Variable Speed Drives"/>
    <s v="Retail (mall/dept. store)"/>
    <n v="0"/>
    <n v="82297.569000000003"/>
    <n v="6.3945280000000002"/>
    <x v="6"/>
    <x v="0"/>
    <n v="15"/>
    <s v="ΔkWpeak"/>
    <m/>
    <s v="Private-Non-Lighting"/>
    <s v="non_lighting"/>
    <n v="2"/>
    <n v="1"/>
    <s v="Non-Lighting"/>
    <n v="0.76002432528749297"/>
    <n v="0.465462131779591"/>
    <n v="62548.1543520259"/>
    <n v="2.9764106346042798"/>
    <n v="0.7"/>
    <n v="43783.708046418098"/>
    <n v="2.083487444223"/>
    <n v="5478"/>
    <n v="1.1200000000000001"/>
    <n v="1.31"/>
    <n v="2.1999999999999999E-2"/>
    <n v="0.95"/>
    <n v="12.7783862723622"/>
    <d v="1900-01-08T03:03:29"/>
    <n v="43394"/>
    <n v="2.9764106346042798"/>
    <n v="0"/>
    <n v="0"/>
    <n v="656755.62069627142"/>
  </r>
  <r>
    <s v="STND-61348"/>
    <s v="Star-West Louis Joliet, LLC"/>
    <s v="Star West Louis Joliet LLC - 3340 Mall Loop Drive - Mall Main Office - Joliet"/>
    <s v="VSD on HVAC Fan or Pump &lt;= 200 HP"/>
    <s v="Variable Speed Drives"/>
    <s v="Retail (mall/dept. store)"/>
    <n v="0"/>
    <n v="82297.569000000003"/>
    <n v="6.3945280000000002"/>
    <x v="6"/>
    <x v="0"/>
    <n v="15"/>
    <s v="ΔkWpeak"/>
    <m/>
    <s v="Private-Non-Lighting"/>
    <s v="non_lighting"/>
    <n v="2"/>
    <n v="1"/>
    <s v="Non-Lighting"/>
    <n v="0.76002432528749297"/>
    <n v="0.465462131779591"/>
    <n v="62548.1543520259"/>
    <n v="2.9764106346042798"/>
    <n v="0.7"/>
    <n v="43783.708046418098"/>
    <n v="2.083487444223"/>
    <n v="5478"/>
    <n v="1.1200000000000001"/>
    <n v="1.31"/>
    <n v="2.1999999999999999E-2"/>
    <n v="0.95"/>
    <n v="12.7783862723622"/>
    <d v="1900-01-08T03:03:29"/>
    <n v="43394"/>
    <n v="2.9764106346042798"/>
    <n v="0"/>
    <n v="0"/>
    <n v="656755.62069627142"/>
  </r>
  <r>
    <s v="STND-61349"/>
    <s v="O'Toole's of Libertyville, LLC"/>
    <s v="Otoole-412 N Milwaukee Ave-Libertyville"/>
    <s v="New Indoor LED Fixtures"/>
    <s v="Indoor Lighting"/>
    <s v="Restaurant"/>
    <n v="0"/>
    <n v="8173.66"/>
    <n v="1.1170629999999999"/>
    <x v="0"/>
    <x v="0"/>
    <n v="8.9750493627714896"/>
    <s v="Qty / 1,000"/>
    <m/>
    <s v="Private-Lighting"/>
    <s v="lighting"/>
    <n v="3"/>
    <n v="1"/>
    <s v="Lighting"/>
    <n v="0.91633259480590001"/>
    <n v="1.30467645558681"/>
    <n v="7489.79107686119"/>
    <n v="1.45740579550716"/>
    <n v="0.71"/>
    <n v="5317.7516645714404"/>
    <n v="1.0347581148100899"/>
    <n v="5571"/>
    <n v="1.17"/>
    <n v="1.31"/>
    <n v="2.1000000000000001E-2"/>
    <n v="0.68"/>
    <n v="12.565069107880101"/>
    <d v="1900-01-07T23:24:04"/>
    <n v="43334"/>
    <n v="1.63606398238344"/>
    <n v="134.43214753340601"/>
    <n v="0"/>
    <n v="47727.083688488936"/>
  </r>
  <r>
    <s v="STND-61349"/>
    <s v="O'Toole's of Libertyville, LLC"/>
    <s v="Otoole-412 N Milwaukee Ave-Libertyville"/>
    <s v="New Indoor LED Fixtures"/>
    <s v="Indoor Lighting"/>
    <s v="Restaurant"/>
    <n v="0"/>
    <n v="651.80700000000002"/>
    <n v="8.9080000000000006E-2"/>
    <x v="0"/>
    <x v="0"/>
    <n v="8.9750493627714896"/>
    <s v="Qty / 1,000"/>
    <m/>
    <s v="Private-Lighting"/>
    <s v="lighting"/>
    <n v="3"/>
    <n v="1"/>
    <s v="Lighting"/>
    <n v="0.91633259480590001"/>
    <n v="1.30467645558681"/>
    <n v="597.27199962264899"/>
    <n v="0.116220578663673"/>
    <n v="0.71"/>
    <n v="424.06311973208102"/>
    <n v="8.2516610851207595E-2"/>
    <n v="5571"/>
    <n v="1.17"/>
    <n v="1.31"/>
    <n v="2.1000000000000001E-2"/>
    <n v="0.68"/>
    <n v="12.565069107880101"/>
    <d v="1900-01-07T23:24:04"/>
    <n v="43334"/>
    <n v="0.13046764555868101"/>
    <n v="10.720266659893699"/>
    <n v="0"/>
    <n v="3805.9874325263036"/>
  </r>
  <r>
    <s v="STND-61349"/>
    <s v="O'Toole's of Libertyville, LLC"/>
    <s v="Otoole-412 N Milwaukee Ave-Libertyville"/>
    <s v="Retrofit of Existing Indoor Fixtures to LED"/>
    <s v="Indoor Lighting"/>
    <s v="Restaurant"/>
    <n v="0"/>
    <n v="1251.4690000000001"/>
    <n v="0.17103399999999999"/>
    <x v="0"/>
    <x v="0"/>
    <n v="8.9750493627714896"/>
    <s v="Qty / 1,000"/>
    <m/>
    <s v="Private-Lighting"/>
    <s v="lighting"/>
    <n v="3"/>
    <n v="1"/>
    <s v="Lighting"/>
    <n v="0.91633259480590001"/>
    <n v="1.30467645558681"/>
    <n v="1146.7618360891399"/>
    <n v="0.22314403290483401"/>
    <n v="0.71"/>
    <n v="814.20090362329302"/>
    <n v="0.15843226336243199"/>
    <n v="5571"/>
    <n v="1.17"/>
    <n v="1.31"/>
    <n v="2.1000000000000001E-2"/>
    <n v="0.68"/>
    <n v="12.565069107880101"/>
    <d v="1900-01-07T23:24:04"/>
    <n v="43334"/>
    <n v="0.25049846531750503"/>
    <n v="20.582904750318001"/>
    <n v="0"/>
    <n v="7307.4933012322072"/>
  </r>
  <r>
    <s v="STND-61349"/>
    <s v="O'Toole's of Libertyville, LLC"/>
    <s v="Otoole-412 N Milwaukee Ave-Libertyville"/>
    <s v="Retrofit of Existing Indoor Fixtures to LED"/>
    <s v="Indoor Lighting"/>
    <s v="Restaurant"/>
    <n v="0"/>
    <n v="2033.6379999999999"/>
    <n v="0.27793000000000001"/>
    <x v="0"/>
    <x v="0"/>
    <n v="8.9750493627714896"/>
    <s v="Qty / 1,000"/>
    <m/>
    <s v="Private-Lighting"/>
    <s v="lighting"/>
    <n v="3"/>
    <n v="1"/>
    <s v="Lighting"/>
    <n v="0.91633259480590001"/>
    <n v="1.30467645558681"/>
    <n v="1863.4887854358799"/>
    <n v="0.362608727301241"/>
    <n v="0.71"/>
    <n v="1323.0770376594801"/>
    <n v="0.257452196383881"/>
    <n v="5571"/>
    <n v="1.17"/>
    <n v="1.31"/>
    <n v="2.1000000000000001E-2"/>
    <n v="0.68"/>
    <n v="12.565069107880101"/>
    <d v="1900-01-07T23:24:04"/>
    <n v="43334"/>
    <n v="0.407059639987922"/>
    <n v="33.447234610387603"/>
    <n v="0"/>
    <n v="11874.681723743306"/>
  </r>
  <r>
    <s v="STND-61350"/>
    <s v="Kraft Heinz Foods Company"/>
    <s v="Kraft Heinz Foods Company - 801 Waukegan Rd - Glenview"/>
    <s v="New Indoor LED Fixtures"/>
    <s v="Indoor Lighting"/>
    <s v="Manufacturing"/>
    <n v="0"/>
    <n v="13565.837"/>
    <n v="2.4261119999999998"/>
    <x v="0"/>
    <x v="0"/>
    <n v="10.827197921178"/>
    <s v="Qty / 1,000"/>
    <m/>
    <s v="Private-Lighting"/>
    <s v="lighting"/>
    <n v="3"/>
    <n v="1"/>
    <s v="Lighting"/>
    <n v="0.91633259480590001"/>
    <n v="1.30467645558681"/>
    <n v="12430.8186189239"/>
    <n v="3.16529120501662"/>
    <n v="0.71"/>
    <n v="8825.8812194359598"/>
    <n v="2.2473567555618001"/>
    <n v="4618"/>
    <n v="1.02"/>
    <n v="1.04"/>
    <n v="1.2E-2"/>
    <n v="0.81"/>
    <n v="15.158077089649201"/>
    <d v="1900-01-09T19:51:10"/>
    <n v="43324"/>
    <n v="3.7574681920900002"/>
    <n v="146.24492492851601"/>
    <n v="0"/>
    <n v="95559.562791640972"/>
  </r>
  <r>
    <s v="STND-61351"/>
    <s v="O'Toole's of Libertyville, LLC"/>
    <s v="Otoole - 5572 Grand Ave - Gurnee"/>
    <s v="New Indoor LED Fixtures"/>
    <s v="Indoor Lighting"/>
    <s v="Restaurant"/>
    <n v="0"/>
    <n v="13766.164000000001"/>
    <n v="1.88137"/>
    <x v="0"/>
    <x v="0"/>
    <n v="8.9750493627714896"/>
    <s v="Qty / 1,000"/>
    <m/>
    <s v="Private-Lighting"/>
    <s v="lighting"/>
    <n v="3"/>
    <n v="1"/>
    <s v="Lighting"/>
    <n v="0.91633259480590001"/>
    <n v="1.30467645558681"/>
    <n v="12614.3847786436"/>
    <n v="2.4545791432473498"/>
    <n v="0.71"/>
    <n v="8956.2131928369308"/>
    <n v="1.74275119170562"/>
    <n v="5571"/>
    <n v="1.17"/>
    <n v="1.31"/>
    <n v="2.1000000000000001E-2"/>
    <n v="0.68"/>
    <n v="12.565069107880101"/>
    <d v="1900-01-07T23:24:04"/>
    <n v="43334"/>
    <n v="2.7554772600441702"/>
    <n v="226.41203448847401"/>
    <n v="0"/>
    <n v="80382.455509216699"/>
  </r>
  <r>
    <s v="STND-61351"/>
    <s v="O'Toole's of Libertyville, LLC"/>
    <s v="Otoole - 5572 Grand Ave - Gurnee"/>
    <s v="Retrofit of Existing Indoor Fixtures to LED"/>
    <s v="Indoor Lighting"/>
    <s v="Restaurant"/>
    <n v="0"/>
    <n v="5084.0950000000003"/>
    <n v="0.694824"/>
    <x v="0"/>
    <x v="0"/>
    <n v="8.9750493627714896"/>
    <s v="Qty / 1,000"/>
    <m/>
    <s v="Private-Lighting"/>
    <s v="lighting"/>
    <n v="3"/>
    <n v="1"/>
    <s v="Lighting"/>
    <n v="0.91633259480590001"/>
    <n v="1.30467645558681"/>
    <n v="4658.7219635897"/>
    <n v="0.90652051357664698"/>
    <n v="0.71"/>
    <n v="3307.6925941486902"/>
    <n v="0.64362956463941901"/>
    <n v="5571"/>
    <n v="1.17"/>
    <n v="1.31"/>
    <n v="2.1000000000000001E-2"/>
    <n v="0.68"/>
    <n v="12.565069107880101"/>
    <d v="1900-01-07T23:24:04"/>
    <n v="43334"/>
    <n v="1.01764763535771"/>
    <n v="83.618086525969005"/>
    <n v="0"/>
    <n v="29686.704309358178"/>
  </r>
  <r>
    <s v="STND-61352"/>
    <s v="B &amp; B Jewelry and Pawn, Inc."/>
    <s v="B and B Jewelry and Pawn - 4005 Kane Ave K - McHenry"/>
    <s v="New Indoor LED Fixtures"/>
    <s v="Indoor Lighting"/>
    <s v="Retail (strip mall)"/>
    <n v="0"/>
    <n v="3933.2089999999998"/>
    <n v="0.78584200000000004"/>
    <x v="0"/>
    <x v="0"/>
    <n v="12.215978499877799"/>
    <s v="Qty / 1,000"/>
    <m/>
    <s v="Private-Lighting"/>
    <s v="lighting"/>
    <n v="3"/>
    <n v="1"/>
    <s v="Lighting"/>
    <n v="0.91633259480590001"/>
    <n v="1.30467645558681"/>
    <n v="3604.1276088839199"/>
    <n v="1.0252695552112501"/>
    <n v="0.71"/>
    <n v="2558.9306023075801"/>
    <n v="0.727941384199985"/>
    <n v="4093"/>
    <n v="1.1200000000000001"/>
    <n v="1.29"/>
    <n v="1.9E-2"/>
    <n v="0.71"/>
    <n v="17.102369899829"/>
    <d v="1900-01-11T05:11:01"/>
    <n v="43273"/>
    <n v="1.11941211399852"/>
    <n v="61.141450507852198"/>
    <n v="0"/>
    <n v="31259.841220468745"/>
  </r>
  <r>
    <s v="STND-61353"/>
    <s v="Titan Tire of Freeport"/>
    <s v="Titan Tire Corporation -  Phase 2 - 3769 Route 20 East - Freeport"/>
    <s v="New Indoor LED Fixtures"/>
    <s v="Indoor Lighting"/>
    <s v="Manufacturing"/>
    <n v="0"/>
    <n v="15803.258"/>
    <n v="2.8262520000000002"/>
    <x v="0"/>
    <x v="0"/>
    <n v="10.827197921178"/>
    <s v="Qty / 1,000"/>
    <m/>
    <s v="Private-Lighting"/>
    <s v="lighting"/>
    <n v="3"/>
    <n v="1"/>
    <s v="Lighting"/>
    <n v="0.91633259480590001"/>
    <n v="1.30467645558681"/>
    <n v="14481.040409527101"/>
    <n v="3.68734444195512"/>
    <n v="0.71"/>
    <n v="10281.538690764201"/>
    <n v="2.6180145537881399"/>
    <n v="4618"/>
    <n v="1.02"/>
    <n v="1.04"/>
    <n v="1.2E-2"/>
    <n v="0.81"/>
    <n v="15.158077089649201"/>
    <d v="1900-01-09T19:51:10"/>
    <n v="43302"/>
    <n v="4.37718950849374"/>
    <n v="170.365181288554"/>
    <n v="0"/>
    <n v="111320.25433915333"/>
  </r>
  <r>
    <s v="STND-61353"/>
    <s v="Titan Tire of Freeport"/>
    <s v="Titan Tire Corporation -  Phase 2 - 3769 Route 20 East - Freeport"/>
    <s v="New Indoor LED Fixtures"/>
    <s v="Indoor Lighting"/>
    <s v="Manufacturing"/>
    <n v="0"/>
    <n v="4945.8779999999997"/>
    <n v="0.88451999999999997"/>
    <x v="0"/>
    <x v="0"/>
    <n v="10.827197921178"/>
    <s v="Qty / 1,000"/>
    <m/>
    <s v="Private-Lighting"/>
    <s v="lighting"/>
    <n v="3"/>
    <n v="1"/>
    <s v="Lighting"/>
    <n v="0.91633259480590001"/>
    <n v="1.30467645558681"/>
    <n v="4532.0692213334096"/>
    <n v="1.15401241849564"/>
    <n v="0.71"/>
    <n v="3217.7691471467201"/>
    <n v="0.81934881713190599"/>
    <n v="4618"/>
    <n v="1.02"/>
    <n v="1.04"/>
    <n v="1.2E-2"/>
    <n v="0.81"/>
    <n v="15.158077089649201"/>
    <d v="1900-01-09T19:51:10"/>
    <n v="43302"/>
    <n v="1.3699102783661501"/>
    <n v="53.318461427451901"/>
    <n v="0"/>
    <n v="34839.423420817671"/>
  </r>
  <r>
    <s v="STND-61353"/>
    <s v="Titan Tire of Freeport"/>
    <s v="Titan Tire Corporation -  Phase 2 - 3769 Route 20 East - Freeport"/>
    <s v="New Indoor LED Fixtures"/>
    <s v="Indoor Lighting"/>
    <s v="Manufacturing"/>
    <n v="0"/>
    <n v="10843.249"/>
    <n v="1.9392050000000001"/>
    <x v="0"/>
    <x v="0"/>
    <n v="10.827197921178"/>
    <s v="Qty / 1,000"/>
    <m/>
    <s v="Private-Lighting"/>
    <s v="lighting"/>
    <n v="3"/>
    <n v="1"/>
    <s v="Lighting"/>
    <n v="0.91633259480590001"/>
    <n v="1.30467645558681"/>
    <n v="9936.0224922964808"/>
    <n v="2.5300351060562098"/>
    <n v="0.71"/>
    <n v="7054.5759695304996"/>
    <n v="1.7963249252999101"/>
    <n v="4618"/>
    <n v="1.02"/>
    <n v="1.04"/>
    <n v="1.2E-2"/>
    <n v="0.81"/>
    <n v="15.158077089649201"/>
    <d v="1900-01-09T19:51:10"/>
    <n v="43302"/>
    <n v="3.0033655105130701"/>
    <n v="116.894382262311"/>
    <n v="0"/>
    <n v="76381.290272092898"/>
  </r>
  <r>
    <s v="STND-61355"/>
    <s v="Fox River Grove Consolidated School District 3"/>
    <s v="Fox River Grove School District #3 - 975 Algonquin Rd - Fox River Grove"/>
    <s v="Outdoor &amp; Garage - LED Fixtures"/>
    <s v="Outdoor &amp; Garage Lighting"/>
    <s v="Exterior"/>
    <n v="0"/>
    <n v="9438.2749999999996"/>
    <n v="0"/>
    <x v="0"/>
    <x v="1"/>
    <n v="10.1978380583316"/>
    <s v="Qty / 1,000"/>
    <m/>
    <s v="Public-Lighting"/>
    <s v="lighting"/>
    <n v="3"/>
    <n v="1"/>
    <s v="Lighting"/>
    <n v="0.99829244462109001"/>
    <n v="0.987374621353864"/>
    <n v="9422.1586227561202"/>
    <n v="0"/>
    <n v="0.71"/>
    <n v="6689.7326221568501"/>
    <n v="0"/>
    <n v="4903"/>
    <n v="1"/>
    <n v="1"/>
    <n v="0"/>
    <n v="0"/>
    <n v="14.276973281664301"/>
    <d v="1900-01-09T04:44:53"/>
    <n v="43406"/>
    <n v="0"/>
    <n v="0"/>
    <n v="0"/>
    <n v="68220.809934293575"/>
  </r>
  <r>
    <s v="STND-61355"/>
    <s v="Fox River Grove Consolidated School District 3"/>
    <s v="Fox River Grove School District #3 - 975 Algonquin Rd - Fox River Grove"/>
    <s v="Outdoor &amp; Garage - LED Fixtures"/>
    <s v="Outdoor &amp; Garage Lighting"/>
    <s v="Exterior"/>
    <n v="0"/>
    <n v="3255.5920000000001"/>
    <n v="0"/>
    <x v="0"/>
    <x v="1"/>
    <n v="10.1978380583316"/>
    <s v="Qty / 1,000"/>
    <m/>
    <s v="Public-Lighting"/>
    <s v="lighting"/>
    <n v="3"/>
    <n v="1"/>
    <s v="Lighting"/>
    <n v="0.99829244462109001"/>
    <n v="0.987374621353864"/>
    <n v="3250.0328963688698"/>
    <n v="0"/>
    <n v="0.71"/>
    <n v="2307.5233564218902"/>
    <n v="0"/>
    <n v="4903"/>
    <n v="1"/>
    <n v="1"/>
    <n v="0"/>
    <n v="0"/>
    <n v="14.276973281664301"/>
    <d v="1900-01-09T04:44:53"/>
    <n v="43406"/>
    <n v="0"/>
    <n v="0"/>
    <n v="0"/>
    <n v="23531.749504608226"/>
  </r>
  <r>
    <s v="STND-61355"/>
    <s v="Fox River Grove Consolidated School District 3"/>
    <s v="Fox River Grove School District #3 - 975 Algonquin Rd - Fox River Grove"/>
    <s v="Outdoor &amp; Garage - LED Fixtures"/>
    <s v="Outdoor &amp; Garage Lighting"/>
    <s v="Exterior"/>
    <n v="0"/>
    <n v="2843.74"/>
    <n v="0"/>
    <x v="0"/>
    <x v="1"/>
    <n v="10.1978380583316"/>
    <s v="Qty / 1,000"/>
    <m/>
    <s v="Public-Lighting"/>
    <s v="lighting"/>
    <n v="3"/>
    <n v="1"/>
    <s v="Lighting"/>
    <n v="0.99829244462109001"/>
    <n v="0.987374621353864"/>
    <n v="2838.88415646678"/>
    <n v="0"/>
    <n v="0.71"/>
    <n v="2015.6077510914099"/>
    <n v="0"/>
    <n v="4903"/>
    <n v="1"/>
    <n v="1"/>
    <n v="0"/>
    <n v="0"/>
    <n v="14.276973281664301"/>
    <d v="1900-01-09T04:44:53"/>
    <n v="43406"/>
    <n v="0"/>
    <n v="0"/>
    <n v="0"/>
    <n v="20554.841434748145"/>
  </r>
  <r>
    <s v="STND-61355"/>
    <s v="Fox River Grove Consolidated School District 3"/>
    <s v="Fox River Grove School District #3 - 975 Algonquin Rd - Fox River Grove"/>
    <s v="Outdoor &amp; Garage - LED Fixtures"/>
    <s v="Outdoor &amp; Garage Lighting"/>
    <s v="Exterior"/>
    <n v="0"/>
    <n v="6741.625"/>
    <n v="0"/>
    <x v="0"/>
    <x v="1"/>
    <n v="10.1978380583316"/>
    <s v="Qty / 1,000"/>
    <m/>
    <s v="Public-Lighting"/>
    <s v="lighting"/>
    <n v="3"/>
    <n v="1"/>
    <s v="Lighting"/>
    <n v="0.99829244462109001"/>
    <n v="0.987374621353864"/>
    <n v="6730.1133019686604"/>
    <n v="0"/>
    <n v="0.71"/>
    <n v="4778.3804443977497"/>
    <n v="0"/>
    <n v="4903"/>
    <n v="1"/>
    <n v="1"/>
    <n v="0"/>
    <n v="0"/>
    <n v="14.276973281664301"/>
    <d v="1900-01-09T04:44:53"/>
    <n v="43406"/>
    <n v="0"/>
    <n v="0"/>
    <n v="0"/>
    <n v="48729.149953066837"/>
  </r>
  <r>
    <s v="STND-61355"/>
    <s v="Fox River Grove Consolidated School District 3"/>
    <s v="Fox River Grove School District #3 - 975 Algonquin Rd - Fox River Grove"/>
    <s v="Outdoor &amp; Garage - LED Fixtures"/>
    <s v="Outdoor &amp; Garage Lighting"/>
    <s v="Exterior"/>
    <n v="0"/>
    <n v="5422.7179999999998"/>
    <n v="0"/>
    <x v="0"/>
    <x v="1"/>
    <n v="10.1978380583316"/>
    <s v="Qty / 1,000"/>
    <m/>
    <s v="Public-Lighting"/>
    <s v="lighting"/>
    <n v="3"/>
    <n v="1"/>
    <s v="Lighting"/>
    <n v="0.99829244462109001"/>
    <n v="0.987374621353864"/>
    <n v="5413.4584087107896"/>
    <n v="0"/>
    <n v="0.71"/>
    <n v="3843.55547018466"/>
    <n v="0"/>
    <n v="4903"/>
    <n v="1"/>
    <n v="1"/>
    <n v="0"/>
    <n v="0"/>
    <n v="14.276973281664301"/>
    <d v="1900-01-09T04:44:53"/>
    <n v="43406"/>
    <n v="0"/>
    <n v="0"/>
    <n v="0"/>
    <n v="39195.956253157732"/>
  </r>
  <r>
    <s v="STND-61355"/>
    <s v="Fox River Grove Consolidated School District 3"/>
    <s v="Fox River Grove School District #3 - 975 Algonquin Rd - Fox River Grove"/>
    <s v="Outdoor &amp; Garage - LED Fixtures"/>
    <s v="Outdoor &amp; Garage Lighting"/>
    <s v="Exterior"/>
    <n v="0"/>
    <n v="2426.9850000000001"/>
    <n v="0"/>
    <x v="0"/>
    <x v="1"/>
    <n v="10.1978380583316"/>
    <s v="Qty / 1,000"/>
    <m/>
    <s v="Public-Lighting"/>
    <s v="lighting"/>
    <n v="3"/>
    <n v="1"/>
    <s v="Lighting"/>
    <n v="0.99829244462109001"/>
    <n v="0.987374621353864"/>
    <n v="2422.8407887087201"/>
    <n v="0"/>
    <n v="0.71"/>
    <n v="1720.21695998319"/>
    <n v="0"/>
    <n v="4903"/>
    <n v="1"/>
    <n v="1"/>
    <n v="0"/>
    <n v="0"/>
    <n v="14.276973281664301"/>
    <d v="1900-01-09T04:44:53"/>
    <n v="43406"/>
    <n v="0"/>
    <n v="0"/>
    <n v="0"/>
    <n v="17542.493983104061"/>
  </r>
  <r>
    <s v="STND-61355"/>
    <s v="Fox River Grove Consolidated School District 3"/>
    <s v="Fox River Grove School District #3 - 975 Algonquin Rd - Fox River Grove"/>
    <s v="Outdoor &amp; Garage - LED Fixtures"/>
    <s v="Outdoor &amp; Garage Lighting"/>
    <s v="Exterior"/>
    <n v="0"/>
    <n v="1985.7149999999999"/>
    <n v="0"/>
    <x v="0"/>
    <x v="1"/>
    <n v="10.1978380583316"/>
    <s v="Qty / 1,000"/>
    <m/>
    <s v="Public-Lighting"/>
    <s v="lighting"/>
    <n v="3"/>
    <n v="1"/>
    <s v="Lighting"/>
    <n v="0.99829244462109001"/>
    <n v="0.987374621353864"/>
    <n v="1982.32428167077"/>
    <n v="0"/>
    <n v="0.71"/>
    <n v="1407.4502399862499"/>
    <n v="0"/>
    <n v="4903"/>
    <n v="1"/>
    <n v="1"/>
    <n v="0"/>
    <n v="0"/>
    <n v="14.276973281664301"/>
    <d v="1900-01-09T04:44:53"/>
    <n v="43406"/>
    <n v="0"/>
    <n v="0"/>
    <n v="0"/>
    <n v="14352.949622539723"/>
  </r>
  <r>
    <s v="STND-61356"/>
    <s v="Subway Inc"/>
    <s v="Subway Inc - 4005 Kane Ave P - McHenry"/>
    <s v="New Indoor LED Fixtures"/>
    <s v="Indoor Lighting"/>
    <s v="Retail (strip mall)"/>
    <n v="0"/>
    <n v="1787.8219999999999"/>
    <n v="0.35720099999999999"/>
    <x v="0"/>
    <x v="0"/>
    <n v="12.215978499877799"/>
    <s v="Qty / 1,000"/>
    <m/>
    <s v="Private-Lighting"/>
    <s v="lighting"/>
    <n v="3"/>
    <n v="1"/>
    <s v="Lighting"/>
    <n v="0.91633259480590001"/>
    <n v="1.30467645558681"/>
    <n v="1638.2395723110701"/>
    <n v="0.46603173461206299"/>
    <n v="0.71"/>
    <n v="1163.15009634086"/>
    <n v="0.33088253157456499"/>
    <n v="4093"/>
    <n v="1.1200000000000001"/>
    <n v="1.29"/>
    <n v="1.9E-2"/>
    <n v="0.71"/>
    <n v="17.102369899829"/>
    <d v="1900-01-11T05:11:01"/>
    <n v="43283"/>
    <n v="0.50882381767885498"/>
    <n v="27.791564173134301"/>
    <n v="0"/>
    <n v="14209.016569030737"/>
  </r>
  <r>
    <s v="STND-61356"/>
    <s v="Subway Inc"/>
    <s v="Subway Inc - 4005 Kane Ave P - McHenry"/>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283"/>
    <n v="0.109593392059206"/>
    <n v="5.9858698598544198"/>
    <n v="0"/>
    <n v="3060.4007564623889"/>
  </r>
  <r>
    <s v="STND-61356"/>
    <s v="Subway Inc"/>
    <s v="Subway Inc - 4005 Kane Ave P - McHenry"/>
    <s v="New Indoor LED Fixtures"/>
    <s v="Indoor Lighting"/>
    <s v="Retail (strip mall)"/>
    <n v="0"/>
    <n v="64.177999999999997"/>
    <n v="1.2822999999999999E-2"/>
    <x v="0"/>
    <x v="0"/>
    <n v="12.215978499877799"/>
    <s v="Qty / 1,000"/>
    <m/>
    <s v="Private-Lighting"/>
    <s v="lighting"/>
    <n v="3"/>
    <n v="1"/>
    <s v="Lighting"/>
    <n v="0.91633259480590001"/>
    <n v="1.30467645558681"/>
    <n v="58.808393269452999"/>
    <n v="1.67298661899896E-2"/>
    <n v="0.71"/>
    <n v="41.753959221311703"/>
    <n v="1.18782049948926E-2"/>
    <n v="4093"/>
    <n v="1.1200000000000001"/>
    <n v="1.29"/>
    <n v="1.9E-2"/>
    <n v="0.71"/>
    <n v="17.102369899829"/>
    <d v="1900-01-11T05:11:01"/>
    <n v="43283"/>
    <n v="1.8266040168129299E-2"/>
    <n v="0.997642385821078"/>
    <n v="0"/>
    <n v="510.06546813231813"/>
  </r>
  <r>
    <s v="STND-61357"/>
    <s v="RMC, Inc"/>
    <s v="RMC Inc - 780 AEC - Wood Dale"/>
    <s v="New Indoor LED Fixtures"/>
    <s v="Indoor Lighting"/>
    <s v="Office"/>
    <n v="0"/>
    <n v="5383.8429999999998"/>
    <n v="1.2106049999999999"/>
    <x v="0"/>
    <x v="0"/>
    <n v="15"/>
    <s v="Qty / 1,000"/>
    <m/>
    <s v="Private-Lighting"/>
    <s v="lighting"/>
    <n v="3"/>
    <n v="1"/>
    <s v="Lighting"/>
    <n v="0.91633259480590001"/>
    <n v="1.30467645558681"/>
    <n v="4933.3908262175801"/>
    <n v="1.57944784051567"/>
    <n v="0.71"/>
    <n v="3502.7074866144799"/>
    <n v="1.1214079667661201"/>
    <n v="2885"/>
    <n v="1.165"/>
    <n v="1.3779999999999999"/>
    <n v="2.5499999999999998E-2"/>
    <n v="0.55000000000000004"/>
    <n v="24.263431542460999"/>
    <d v="1900-01-16T07:56:40"/>
    <n v="43324"/>
    <n v="2.0839792063803499"/>
    <n v="107.98409104596401"/>
    <n v="0"/>
    <n v="52540.612299217195"/>
  </r>
  <r>
    <s v="STND-61357"/>
    <s v="RMC, Inc"/>
    <s v="RMC Inc - 780 AEC - Wood Dale"/>
    <s v="New Indoor LED Fixtures"/>
    <s v="Indoor Lighting"/>
    <s v="Office"/>
    <n v="0"/>
    <n v="1323.1759999999999"/>
    <n v="0.29752800000000001"/>
    <x v="0"/>
    <x v="0"/>
    <n v="15"/>
    <s v="Qty / 1,000"/>
    <m/>
    <s v="Private-Lighting"/>
    <s v="lighting"/>
    <n v="3"/>
    <n v="1"/>
    <s v="Lighting"/>
    <n v="0.91633259480590001"/>
    <n v="1.30467645558681"/>
    <n v="1212.4692974648899"/>
    <n v="0.38817777647783103"/>
    <n v="0.71"/>
    <n v="860.85320120007304"/>
    <n v="0.27560622129925999"/>
    <n v="2885"/>
    <n v="1.165"/>
    <n v="1.3779999999999999"/>
    <n v="2.5499999999999998E-2"/>
    <n v="0.55000000000000004"/>
    <n v="24.263431542460999"/>
    <d v="1900-01-16T07:56:40"/>
    <n v="43324"/>
    <n v="0.512175453856487"/>
    <n v="26.539027541077001"/>
    <n v="0"/>
    <n v="12912.798018001096"/>
  </r>
  <r>
    <s v="STND-61357"/>
    <s v="RMC, Inc"/>
    <s v="RMC Inc - 780 AEC - Wood Dale"/>
    <s v="Occupancy Sensors"/>
    <s v="Indoor Lighting"/>
    <s v="Office"/>
    <n v="0"/>
    <n v="2770.569"/>
    <n v="1.88784"/>
    <x v="0"/>
    <x v="0"/>
    <n v="8"/>
    <s v="Qty / 1,000"/>
    <m/>
    <s v="Private-Lighting"/>
    <s v="lighting"/>
    <n v="3"/>
    <n v="1"/>
    <s v="Lighting"/>
    <n v="0.91633259480590001"/>
    <n v="1.30467645558681"/>
    <n v="2538.7626808587902"/>
    <n v="2.463020399915"/>
    <n v="0.71"/>
    <n v="1802.52150340974"/>
    <n v="1.74874448393965"/>
    <n v="2885"/>
    <n v="1.165"/>
    <n v="1.3779999999999999"/>
    <n v="2.5499999999999998E-2"/>
    <n v="0.55000000000000004"/>
    <n v="24.263431542460999"/>
    <d v="1900-01-16T07:56:40"/>
    <n v="43324"/>
    <n v="4.4684695208907801"/>
    <n v="55.569483572445499"/>
    <n v="0"/>
    <n v="14420.17202727792"/>
  </r>
  <r>
    <s v="STND-61358"/>
    <s v="Our Lady of Perpetual Help (Playdium)"/>
    <s v="Our Lady of Perpetual Help (Playdium) - 1776 Glenview Rd - Glenview"/>
    <s v="New Indoor LED Fixtures"/>
    <s v="Indoor Lighting"/>
    <s v="K-12 School"/>
    <n v="0"/>
    <n v="29173.048999999999"/>
    <n v="7.9548480000000001"/>
    <x v="0"/>
    <x v="0"/>
    <n v="15"/>
    <s v="Qty / 1,000"/>
    <m/>
    <s v="Private-Lighting"/>
    <s v="lighting"/>
    <n v="3"/>
    <n v="1"/>
    <s v="Lighting"/>
    <n v="0.91633259480590001"/>
    <n v="1.30467645558681"/>
    <n v="26732.2156885697"/>
    <n v="10.378502893371801"/>
    <n v="0.71"/>
    <n v="18979.873138884501"/>
    <n v="7.3687370542939803"/>
    <n v="2979"/>
    <n v="1.17333333333333"/>
    <n v="1.323"/>
    <n v="2.1333333333333301E-2"/>
    <n v="0.72"/>
    <n v="23.497818059751602"/>
    <d v="1900-01-15T18:49:11"/>
    <n v="43362"/>
    <n v="10.8953797066555"/>
    <n v="486.040285246721"/>
    <n v="0"/>
    <n v="284698.09708326752"/>
  </r>
  <r>
    <s v="STND-61358"/>
    <s v="Our Lady of Perpetual Help (Playdium)"/>
    <s v="Our Lady of Perpetual Help (Playdium) - 1776 Glenview Rd - Glenview"/>
    <s v="New Indoor LED Fixtures"/>
    <s v="Indoor Lighting"/>
    <s v="K-12 School"/>
    <n v="0"/>
    <n v="13342.226000000001"/>
    <n v="3.638131"/>
    <x v="0"/>
    <x v="0"/>
    <n v="15"/>
    <s v="Qty / 1,000"/>
    <m/>
    <s v="Private-Lighting"/>
    <s v="lighting"/>
    <n v="3"/>
    <n v="1"/>
    <s v="Lighting"/>
    <n v="0.91633259480590001"/>
    <n v="1.30467645558681"/>
    <n v="12225.9165710667"/>
    <n v="4.7465838580404798"/>
    <n v="0.71"/>
    <n v="8680.4007654573907"/>
    <n v="3.3700745392087401"/>
    <n v="2979"/>
    <n v="1.17333333333333"/>
    <n v="1.323"/>
    <n v="2.1333333333333301E-2"/>
    <n v="0.72"/>
    <n v="23.497818059751602"/>
    <d v="1900-01-15T18:49:11"/>
    <n v="43362"/>
    <n v="4.9829762514072398"/>
    <n v="222.28939220121401"/>
    <n v="0"/>
    <n v="130206.01148186086"/>
  </r>
  <r>
    <s v="STND-61359"/>
    <s v="Rockford University"/>
    <s v="Rockford University (Rockford College) Cummings Complex - 5050 E State St - Rockford"/>
    <s v="Outdoor &amp; Garage - LED Fixtures"/>
    <s v="Outdoor &amp; Garage Lighting"/>
    <s v="Exterior"/>
    <n v="0"/>
    <n v="46333.35"/>
    <n v="0"/>
    <x v="0"/>
    <x v="0"/>
    <n v="10.1978380583316"/>
    <s v="Qty / 1,000"/>
    <m/>
    <s v="Private-Lighting"/>
    <s v="lighting"/>
    <n v="3"/>
    <n v="1"/>
    <s v="Lighting"/>
    <n v="0.91633259480590001"/>
    <n v="1.30467645558681"/>
    <n v="42456.758831549902"/>
    <n v="0"/>
    <n v="0.71"/>
    <n v="30144.298770400499"/>
    <n v="0"/>
    <n v="4903"/>
    <n v="1"/>
    <n v="1"/>
    <n v="0"/>
    <n v="0"/>
    <n v="14.276973281664301"/>
    <d v="1900-01-09T04:44:53"/>
    <n v="43405"/>
    <n v="0"/>
    <n v="0"/>
    <n v="0"/>
    <n v="307406.67724250868"/>
  </r>
  <r>
    <s v="STND-61359"/>
    <s v="Rockford University"/>
    <s v="Rockford University (Rockford College) Cummings Complex - 5050 E State St - Rockford"/>
    <s v="Outdoor &amp; Garage - LED Fixtures"/>
    <s v="Outdoor &amp; Garage Lighting"/>
    <s v="Exterior"/>
    <n v="0"/>
    <n v="1863.14"/>
    <n v="0"/>
    <x v="0"/>
    <x v="0"/>
    <n v="10.1978380583316"/>
    <s v="Qty / 1,000"/>
    <m/>
    <s v="Private-Lighting"/>
    <s v="lighting"/>
    <n v="3"/>
    <n v="1"/>
    <s v="Lighting"/>
    <n v="0.91633259480590001"/>
    <n v="1.30467645558681"/>
    <n v="1707.2559106866599"/>
    <n v="0"/>
    <n v="0.71"/>
    <n v="1212.1516965875301"/>
    <n v="0"/>
    <n v="4903"/>
    <n v="1"/>
    <n v="1"/>
    <n v="0"/>
    <n v="0"/>
    <n v="14.276973281664301"/>
    <d v="1900-01-09T04:44:53"/>
    <n v="43405"/>
    <n v="0"/>
    <n v="0"/>
    <n v="0"/>
    <n v="12361.326703931532"/>
  </r>
  <r>
    <s v="STND-61359"/>
    <s v="Rockford University"/>
    <s v="Rockford University (Rockford College) Cummings Complex - 5050 E State St - Rockford"/>
    <s v="Outdoor &amp; Garage - LED Fixtures"/>
    <s v="Outdoor &amp; Garage Lighting"/>
    <s v="Exterior"/>
    <n v="0"/>
    <n v="8653.7950000000001"/>
    <n v="0"/>
    <x v="0"/>
    <x v="0"/>
    <n v="10.1978380583316"/>
    <s v="Qty / 1,000"/>
    <m/>
    <s v="Private-Lighting"/>
    <s v="lighting"/>
    <n v="3"/>
    <n v="1"/>
    <s v="Lighting"/>
    <n v="0.91633259480590001"/>
    <n v="1.30467645558681"/>
    <n v="7929.7544272683199"/>
    <n v="0"/>
    <n v="0.71"/>
    <n v="5630.1256433605104"/>
    <n v="0"/>
    <n v="4903"/>
    <n v="1"/>
    <n v="1"/>
    <n v="0"/>
    <n v="0"/>
    <n v="14.276973281664301"/>
    <d v="1900-01-09T04:44:53"/>
    <n v="43405"/>
    <n v="0"/>
    <n v="0"/>
    <n v="0"/>
    <n v="57415.109559050499"/>
  </r>
  <r>
    <s v="STND-61359"/>
    <s v="Rockford University"/>
    <s v="Rockford University (Rockford College) Cummings Complex - 5050 E State St - Rockford"/>
    <s v="Photocells"/>
    <s v="Outdoor &amp; Garage Lighting"/>
    <s v="College/University"/>
    <n v="0"/>
    <n v="541.79999999999995"/>
    <n v="0"/>
    <x v="0"/>
    <x v="0"/>
    <n v="8"/>
    <s v="Qty / 1,000"/>
    <m/>
    <s v="Private-Lighting"/>
    <s v="lighting"/>
    <n v="3"/>
    <n v="1"/>
    <s v="Lighting"/>
    <n v="0.91633259480590001"/>
    <n v="1.30467645558681"/>
    <n v="496.468999865836"/>
    <n v="0"/>
    <n v="0.71"/>
    <n v="352.49298990474398"/>
    <n v="0"/>
    <n v="3395"/>
    <n v="1.06"/>
    <n v="1.39"/>
    <n v="0.02"/>
    <n v="0.63"/>
    <n v="20.618556701030901"/>
    <d v="1900-01-13T17:27:39"/>
    <n v="43405"/>
    <n v="0"/>
    <n v="9.3673396201101191"/>
    <n v="0"/>
    <n v="2819.9439192379518"/>
  </r>
  <r>
    <s v="STND-61360"/>
    <s v="Aptakisic-Tripp Community Consolidated School District No. 102"/>
    <s v="Aptakisic-Tripp School District 102 (Aptakisic Junior High School) - 1231 Weiland Dr - Buffalo Grove"/>
    <s v="New Indoor LED Fixtures"/>
    <s v="Indoor Lighting"/>
    <s v="K-12 School"/>
    <n v="0"/>
    <n v="10282.019"/>
    <n v="2.8036799999999999"/>
    <x v="0"/>
    <x v="1"/>
    <n v="15"/>
    <s v="Qty / 1,000"/>
    <m/>
    <s v="Public-Lighting"/>
    <s v="lighting"/>
    <n v="3"/>
    <n v="1"/>
    <s v="Lighting"/>
    <n v="0.99829244462109001"/>
    <n v="0.987374621353864"/>
    <n v="10264.461883150499"/>
    <n v="2.7682824783974"/>
    <n v="0.71"/>
    <n v="7287.7679370368496"/>
    <n v="1.9654805596621601"/>
    <n v="2979"/>
    <n v="1.17333333333333"/>
    <n v="1.323"/>
    <n v="2.1333333333333301E-2"/>
    <n v="0.72"/>
    <n v="23.497818059751602"/>
    <d v="1900-01-15T18:49:11"/>
    <n v="43408"/>
    <n v="2.90615024607101"/>
    <n v="186.626579693645"/>
    <n v="0"/>
    <n v="109316.51905555275"/>
  </r>
  <r>
    <s v="STND-61360"/>
    <s v="Aptakisic-Tripp Community Consolidated School District No. 102"/>
    <s v="Aptakisic-Tripp School District 102 (Aptakisic Junior High School) - 1231 Weiland Dr - Buffalo Grove"/>
    <s v="New Indoor LED Fixtures"/>
    <s v="Indoor Lighting"/>
    <s v="K-12 School"/>
    <n v="0"/>
    <n v="3907.1669999999999"/>
    <n v="1.0653980000000001"/>
    <x v="0"/>
    <x v="1"/>
    <n v="15"/>
    <s v="Qty / 1,000"/>
    <m/>
    <s v="Public-Lighting"/>
    <s v="lighting"/>
    <n v="3"/>
    <n v="1"/>
    <s v="Lighting"/>
    <n v="0.99829244462109001"/>
    <n v="0.987374621353864"/>
    <n v="3900.4952959728498"/>
    <n v="1.05194694684116"/>
    <n v="0.71"/>
    <n v="2769.35166014073"/>
    <n v="0.746882332257227"/>
    <n v="2979"/>
    <n v="1.17333333333333"/>
    <n v="1.323"/>
    <n v="2.1333333333333301E-2"/>
    <n v="0.72"/>
    <n v="23.497818059751602"/>
    <d v="1900-01-15T18:49:11"/>
    <n v="43408"/>
    <n v="1.1043366788875899"/>
    <n v="70.918096290415505"/>
    <n v="0"/>
    <n v="41540.274902110948"/>
  </r>
  <r>
    <s v="STND-61360"/>
    <s v="Aptakisic-Tripp Community Consolidated School District No. 102"/>
    <s v="Aptakisic-Tripp School District 102 (Aptakisic Junior High School) - 1231 Weiland Dr - Buffalo Grove"/>
    <s v="Occupancy Sensors"/>
    <s v="Indoor Lighting"/>
    <s v="K-12 School"/>
    <n v="0"/>
    <n v="2346.3910000000001"/>
    <n v="2.1104820000000002"/>
    <x v="0"/>
    <x v="1"/>
    <n v="8"/>
    <s v="Qty / 1,000"/>
    <m/>
    <s v="Public-Lighting"/>
    <s v="lighting"/>
    <n v="3"/>
    <n v="1"/>
    <s v="Lighting"/>
    <n v="0.99829244462109001"/>
    <n v="0.987374621353864"/>
    <n v="2342.38440742693"/>
    <n v="2.0838363656241499"/>
    <n v="0.71"/>
    <n v="1663.09292927312"/>
    <n v="1.4795238195931399"/>
    <n v="2979"/>
    <n v="1.17333333333333"/>
    <n v="1.323"/>
    <n v="2.1333333333333301E-2"/>
    <n v="0.72"/>
    <n v="23.497818059751602"/>
    <d v="1900-01-15T18:49:11"/>
    <n v="43408"/>
    <n v="2.7633055729590499"/>
    <n v="42.588807407762303"/>
    <n v="0"/>
    <n v="13304.74343418496"/>
  </r>
  <r>
    <s v="STND-61360"/>
    <s v="Aptakisic-Tripp Community Consolidated School District No. 102"/>
    <s v="Aptakisic-Tripp School District 102 (Aptakisic Junior High School) - 1231 Weiland Dr - Buffalo Grove"/>
    <s v="New Indoor LED Fixtures"/>
    <s v="Indoor Lighting"/>
    <s v="K-12 School"/>
    <n v="0"/>
    <n v="-7821.3050000000003"/>
    <n v="-2.132698"/>
    <x v="0"/>
    <x v="1"/>
    <n v="15"/>
    <s v="Qty / 1,000"/>
    <m/>
    <s v="Public-Lighting"/>
    <s v="lighting"/>
    <n v="3"/>
    <n v="1"/>
    <s v="Lighting"/>
    <n v="0.99829244462109001"/>
    <n v="0.987374621353864"/>
    <n v="-7807.9496885771596"/>
    <n v="-2.1057718802121399"/>
    <n v="0.71"/>
    <n v="-5543.6442788897803"/>
    <n v="-1.49509803495062"/>
    <n v="2979"/>
    <n v="1.17333333333333"/>
    <n v="1.323"/>
    <n v="2.1333333333333301E-2"/>
    <n v="0.72"/>
    <n v="23.497818059751602"/>
    <d v="1900-01-15T18:49:11"/>
    <n v="43408"/>
    <n v="-2.2106448729866299"/>
    <n v="-141.96272161049399"/>
    <n v="0"/>
    <n v="-83154.6641833467"/>
  </r>
  <r>
    <s v="STND-61360"/>
    <s v="Aptakisic-Tripp Community Consolidated School District No. 102"/>
    <s v="Aptakisic-Tripp School District 102 (Aptakisic Junior High School) - 1231 Weiland Dr - Buffalo Grove"/>
    <s v="New Indoor LED Fixtures"/>
    <s v="Indoor Lighting"/>
    <s v="K-12 School"/>
    <n v="0"/>
    <n v="-1955.326"/>
    <n v="-0.53317400000000004"/>
    <x v="0"/>
    <x v="1"/>
    <n v="15"/>
    <s v="Qty / 1,000"/>
    <m/>
    <s v="Public-Lighting"/>
    <s v="lighting"/>
    <n v="3"/>
    <n v="1"/>
    <s v="Lighting"/>
    <n v="0.99829244462109001"/>
    <n v="0.987374621353864"/>
    <n v="-1951.9871725711801"/>
    <n v="-0.52644247636572505"/>
    <n v="0.71"/>
    <n v="-1385.91089252554"/>
    <n v="-0.37377415821966498"/>
    <n v="2979"/>
    <n v="1.17333333333333"/>
    <n v="1.323"/>
    <n v="2.1333333333333301E-2"/>
    <n v="0.72"/>
    <n v="23.497818059751602"/>
    <d v="1900-01-15T18:49:11"/>
    <n v="43408"/>
    <n v="-0.55266069997241696"/>
    <n v="-35.490675864930502"/>
    <n v="0"/>
    <n v="-20788.663387883102"/>
  </r>
  <r>
    <s v="STND-61361"/>
    <s v="Riverside Brookfield High School District 208"/>
    <s v="Riverside Brookfield H S - 160 Ridgewood Rd - Riverside"/>
    <s v="New Indoor LED Fixtures"/>
    <s v="Indoor Lighting"/>
    <s v="K-12 School"/>
    <n v="0"/>
    <n v="41563.752999999997"/>
    <n v="11.33352"/>
    <x v="0"/>
    <x v="1"/>
    <n v="15"/>
    <s v="Qty / 1,000"/>
    <m/>
    <s v="Public-Lighting"/>
    <s v="lighting"/>
    <n v="3"/>
    <n v="1"/>
    <s v="Lighting"/>
    <n v="0.99829244462109001"/>
    <n v="0.987374621353864"/>
    <n v="41492.780589997201"/>
    <n v="11.190430018606399"/>
    <n v="0.71"/>
    <n v="29459.874218898"/>
    <n v="7.9452053132105798"/>
    <n v="2979"/>
    <n v="1.17333333333333"/>
    <n v="1.323"/>
    <n v="2.1333333333333301E-2"/>
    <n v="0.72"/>
    <n v="23.497818059751602"/>
    <d v="1900-01-15T18:49:11"/>
    <n v="43346"/>
    <n v="11.747742943863299"/>
    <n v="754.41419254540301"/>
    <n v="0"/>
    <n v="441898.11328346998"/>
  </r>
  <r>
    <s v="STND-61362"/>
    <s v="Morgan Stanley Domestic Holdings, Inc."/>
    <s v="Morgan Stanley - 2215 York Rd Unit 1 - Oak Brook"/>
    <s v="New Indoor LED Fixtures"/>
    <s v="Indoor Lighting"/>
    <s v="Office"/>
    <n v="0"/>
    <n v="465.81200000000001"/>
    <n v="0.104742"/>
    <x v="0"/>
    <x v="0"/>
    <n v="15"/>
    <s v="Qty / 1,000"/>
    <m/>
    <s v="Private-Lighting"/>
    <s v="lighting"/>
    <n v="3"/>
    <n v="1"/>
    <s v="Lighting"/>
    <n v="0.91633259480590001"/>
    <n v="1.30467645558681"/>
    <n v="426.83871865172603"/>
    <n v="0.136654421311073"/>
    <n v="0.71"/>
    <n v="303.055490242725"/>
    <n v="9.7024639130861998E-2"/>
    <n v="2885"/>
    <n v="1.165"/>
    <n v="1.3779999999999999"/>
    <n v="2.5499999999999998E-2"/>
    <n v="0.55000000000000004"/>
    <n v="24.263431542460999"/>
    <d v="1900-01-16T07:56:40"/>
    <n v="43426"/>
    <n v="0.180306664878049"/>
    <n v="9.3428217387287606"/>
    <n v="0"/>
    <n v="4545.8323536408752"/>
  </r>
  <r>
    <s v="STND-61362"/>
    <s v="Morgan Stanley Domestic Holdings, Inc."/>
    <s v="Morgan Stanley - 2215 York Rd Unit 1 - Oak Brook"/>
    <s v="New Indoor LED Fixtures"/>
    <s v="Indoor Lighting"/>
    <s v="Office"/>
    <n v="0"/>
    <n v="94.513000000000005"/>
    <n v="2.1252E-2"/>
    <x v="0"/>
    <x v="0"/>
    <n v="15"/>
    <s v="Qty / 1,000"/>
    <m/>
    <s v="Private-Lighting"/>
    <s v="lighting"/>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426"/>
    <n v="3.6583960989749101E-2"/>
    <n v="1.8956534202478099"/>
    <n v="0"/>
    <n v="922.34689797527847"/>
  </r>
  <r>
    <s v="STND-61362"/>
    <s v="Morgan Stanley Domestic Holdings, Inc."/>
    <s v="Morgan Stanley - 2215 York Rd Unit 1 - Oak Brook"/>
    <s v="New Indoor LED Fixtures"/>
    <s v="Indoor Lighting"/>
    <s v="Office"/>
    <n v="0"/>
    <n v="1053.1400000000001"/>
    <n v="0.23680799999999999"/>
    <x v="0"/>
    <x v="0"/>
    <n v="15"/>
    <s v="Qty / 1,000"/>
    <m/>
    <s v="Private-Lighting"/>
    <s v="lighting"/>
    <n v="3"/>
    <n v="1"/>
    <s v="Lighting"/>
    <n v="0.91633259480590001"/>
    <n v="1.30467645558681"/>
    <n v="965.02650889388497"/>
    <n v="0.30895782209459999"/>
    <n v="0.71"/>
    <n v="685.168821314659"/>
    <n v="0.21936005368716599"/>
    <n v="2885"/>
    <n v="1.165"/>
    <n v="1.3779999999999999"/>
    <n v="2.5499999999999998E-2"/>
    <n v="0.55000000000000004"/>
    <n v="24.263431542460999"/>
    <d v="1900-01-16T07:56:40"/>
    <n v="43426"/>
    <n v="0.40764985102863199"/>
    <n v="21.122897834158"/>
    <n v="0"/>
    <n v="10277.532319719885"/>
  </r>
  <r>
    <s v="STND-61362"/>
    <s v="Morgan Stanley Domestic Holdings, Inc."/>
    <s v="Morgan Stanley - 2215 York Rd Unit 1 - Oak Brook"/>
    <s v="New Indoor LED Fixtures"/>
    <s v="Indoor Lighting"/>
    <s v="Office"/>
    <n v="0"/>
    <n v="448.935"/>
    <n v="0.100947"/>
    <x v="0"/>
    <x v="0"/>
    <n v="15"/>
    <s v="Qty / 1,000"/>
    <m/>
    <s v="Private-Lighting"/>
    <s v="lighting"/>
    <n v="3"/>
    <n v="1"/>
    <s v="Lighting"/>
    <n v="0.91633259480590001"/>
    <n v="1.30467645558681"/>
    <n v="411.37377344918701"/>
    <n v="0.13170317416212099"/>
    <n v="0.71"/>
    <n v="292.07537914892202"/>
    <n v="9.3509253655106206E-2"/>
    <n v="2885"/>
    <n v="1.165"/>
    <n v="1.3779999999999999"/>
    <n v="2.5499999999999998E-2"/>
    <n v="0.55000000000000004"/>
    <n v="24.263431542460999"/>
    <d v="1900-01-16T07:56:40"/>
    <n v="43426"/>
    <n v="0.17377381470130801"/>
    <n v="9.0043186463126705"/>
    <n v="0"/>
    <n v="4381.13068723383"/>
  </r>
  <r>
    <s v="STND-61362"/>
    <s v="Morgan Stanley Domestic Holdings, Inc."/>
    <s v="Morgan Stanley - 2215 York Rd Unit 1 - Oak Brook"/>
    <s v="New Indoor LED Fixtures"/>
    <s v="Indoor Lighting"/>
    <s v="Office"/>
    <n v="0"/>
    <n v="7054.6909999999998"/>
    <n v="1.5863100000000001"/>
    <x v="0"/>
    <x v="0"/>
    <n v="15"/>
    <s v="Qty / 1,000"/>
    <m/>
    <s v="Private-Lighting"/>
    <s v="lighting"/>
    <n v="3"/>
    <n v="1"/>
    <s v="Lighting"/>
    <n v="0.91633259480590001"/>
    <n v="1.30467645558681"/>
    <n v="6464.4433095838303"/>
    <n v="2.0696213082619099"/>
    <n v="0.71"/>
    <n v="4589.7547498045196"/>
    <n v="1.4694311288659501"/>
    <n v="2885"/>
    <n v="1.165"/>
    <n v="1.3779999999999999"/>
    <n v="2.5499999999999998E-2"/>
    <n v="0.55000000000000004"/>
    <n v="24.263431542460999"/>
    <d v="1900-01-16T07:56:40"/>
    <n v="43426"/>
    <n v="2.7307313738776999"/>
    <n v="141.496398621792"/>
    <n v="0"/>
    <n v="68846.321247067797"/>
  </r>
  <r>
    <s v="STND-61362"/>
    <s v="Morgan Stanley Domestic Holdings, Inc."/>
    <s v="Morgan Stanley - 2215 York Rd Unit 1 - Oak Brook"/>
    <s v="New Indoor LED Fixtures"/>
    <s v="Indoor Lighting"/>
    <s v="Office"/>
    <n v="0"/>
    <n v="4759.3850000000002"/>
    <n v="1.07019"/>
    <x v="0"/>
    <x v="0"/>
    <n v="15"/>
    <s v="Qty / 1,000"/>
    <m/>
    <s v="Private-Lighting"/>
    <s v="lighting"/>
    <n v="3"/>
    <n v="1"/>
    <s v="Lighting"/>
    <n v="0.91633259480590001"/>
    <n v="1.30467645558681"/>
    <n v="4361.1796067302803"/>
    <n v="1.39625169600444"/>
    <n v="0.71"/>
    <n v="3096.4375207785001"/>
    <n v="0.99133870416315595"/>
    <n v="2885"/>
    <n v="1.165"/>
    <n v="1.3779999999999999"/>
    <n v="2.5499999999999998E-2"/>
    <n v="0.55000000000000004"/>
    <n v="24.263431542460999"/>
    <d v="1900-01-16T07:56:40"/>
    <n v="43426"/>
    <n v="1.84226374984093"/>
    <n v="95.459296112980297"/>
    <n v="0"/>
    <n v="46446.562811677504"/>
  </r>
  <r>
    <s v="STND-61362"/>
    <s v="Morgan Stanley Domestic Holdings, Inc."/>
    <s v="Morgan Stanley - 2215 York Rd Unit 1 - Oak Brook"/>
    <s v="New Indoor LED Fixtures"/>
    <s v="Indoor Lighting"/>
    <s v="Office"/>
    <n v="0"/>
    <n v="47799.747000000003"/>
    <n v="10.748199"/>
    <x v="0"/>
    <x v="0"/>
    <n v="15"/>
    <s v="Qty / 1,000"/>
    <m/>
    <s v="Private-Lighting"/>
    <s v="lighting"/>
    <n v="3"/>
    <n v="1"/>
    <s v="Lighting"/>
    <n v="0.91633259480590001"/>
    <n v="1.30467645558681"/>
    <n v="43800.466199575501"/>
    <n v="14.0229221752617"/>
    <n v="0.71"/>
    <n v="31098.3310016986"/>
    <n v="9.9562747444357793"/>
    <n v="2885"/>
    <n v="1.165"/>
    <n v="1.3779999999999999"/>
    <n v="2.5499999999999998E-2"/>
    <n v="0.55000000000000004"/>
    <n v="24.263431542460999"/>
    <d v="1900-01-16T07:56:40"/>
    <n v="43426"/>
    <n v="18.502338270565598"/>
    <n v="958.72265072032303"/>
    <n v="0"/>
    <n v="466474.96502547897"/>
  </r>
  <r>
    <s v="STND-61363"/>
    <s v="Zion-Benton Public Library District"/>
    <s v="Zion Benton Public Library - 2400 Gabriel Ave - Zion"/>
    <s v="New Indoor LED Fixtures"/>
    <s v="Indoor Lighting"/>
    <s v="Miscellaneous"/>
    <n v="0"/>
    <n v="441.97300000000001"/>
    <n v="9.4656000000000004E-2"/>
    <x v="0"/>
    <x v="1"/>
    <n v="14.797277300976599"/>
    <s v="Qty / 1,000"/>
    <m/>
    <s v="Public-Lighting"/>
    <s v="lighting"/>
    <n v="3"/>
    <n v="1"/>
    <s v="Lighting"/>
    <n v="0.99829244462109001"/>
    <n v="0.987374621353864"/>
    <n v="441.21830662651701"/>
    <n v="9.3460932158871399E-2"/>
    <n v="0.71"/>
    <n v="313.26499770482701"/>
    <n v="6.6357261832798706E-2"/>
    <n v="3379"/>
    <n v="1.0900000000000001"/>
    <n v="1.36"/>
    <n v="2.1999999999999999E-2"/>
    <n v="0.57999999999999996"/>
    <n v="20.7161882213673"/>
    <d v="1900-01-13T19:08:05"/>
    <n v="43428"/>
    <n v="0.118484954562464"/>
    <n v="8.9053236199847507"/>
    <n v="0"/>
    <n v="4635.4690397281229"/>
  </r>
  <r>
    <s v="STND-61363"/>
    <s v="Zion-Benton Public Library District"/>
    <s v="Zion Benton Public Library - 2400 Gabriel Ave - Zion"/>
    <s v="Outdoor &amp; Garage - LED Fixtures"/>
    <s v="Outdoor &amp; Garage Lighting"/>
    <s v="Exterior"/>
    <n v="0"/>
    <n v="22627.345000000001"/>
    <n v="0"/>
    <x v="0"/>
    <x v="1"/>
    <n v="10.1978380583316"/>
    <s v="Qty / 1,000"/>
    <m/>
    <s v="Public-Lighting"/>
    <s v="lighting"/>
    <n v="3"/>
    <n v="1"/>
    <s v="Lighting"/>
    <n v="0.99829244462109001"/>
    <n v="0.987374621353864"/>
    <n v="22588.7075553348"/>
    <n v="0"/>
    <n v="0.71"/>
    <n v="16037.9823642877"/>
    <n v="0"/>
    <n v="4903"/>
    <n v="1"/>
    <n v="1"/>
    <n v="0"/>
    <n v="0"/>
    <n v="14.276973281664301"/>
    <d v="1900-01-09T04:44:53"/>
    <n v="43428"/>
    <n v="0"/>
    <n v="0"/>
    <n v="0"/>
    <n v="163552.74693338413"/>
  </r>
  <r>
    <s v="STND-61363"/>
    <s v="Zion-Benton Public Library District"/>
    <s v="Zion Benton Public Library - 2400 Gabriel Ave - Zion"/>
    <s v="Outdoor &amp; Garage - LED Retrofits"/>
    <s v="Outdoor &amp; Garage Lighting"/>
    <s v="Exterior"/>
    <n v="0"/>
    <n v="2353.44"/>
    <n v="0"/>
    <x v="0"/>
    <x v="1"/>
    <n v="10.1978380583316"/>
    <s v="Qty / 1,000"/>
    <m/>
    <s v="Public-Lighting"/>
    <s v="lighting"/>
    <n v="3"/>
    <n v="1"/>
    <s v="Lighting"/>
    <n v="0.99829244462109001"/>
    <n v="0.987374621353864"/>
    <n v="2349.42137086906"/>
    <n v="0"/>
    <n v="0.71"/>
    <n v="1668.0891733170299"/>
    <n v="0"/>
    <n v="4903"/>
    <n v="1"/>
    <n v="1"/>
    <n v="0"/>
    <n v="0"/>
    <n v="14.276973281664301"/>
    <d v="1900-01-09T04:44:53"/>
    <n v="43428"/>
    <n v="0"/>
    <n v="0"/>
    <n v="0"/>
    <n v="17010.903256343303"/>
  </r>
  <r>
    <s v="STND-61363"/>
    <s v="Zion-Benton Public Library District"/>
    <s v="Zion Benton Public Library - 2400 Gabriel Ave - Zion"/>
    <s v="Retrofit of Existing Indoor Fixtures to LED"/>
    <s v="Indoor Lighting"/>
    <s v="Miscellaneous"/>
    <n v="0"/>
    <n v="618.76199999999994"/>
    <n v="0.132518"/>
    <x v="0"/>
    <x v="1"/>
    <n v="14.797277300976599"/>
    <s v="Qty / 1,000"/>
    <m/>
    <s v="Public-Lighting"/>
    <s v="lighting"/>
    <n v="3"/>
    <n v="1"/>
    <s v="Lighting"/>
    <n v="0.99829244462109001"/>
    <n v="0.987374621353864"/>
    <n v="617.70542961863498"/>
    <n v="0.13084491007257101"/>
    <n v="0.71"/>
    <n v="438.57085502923098"/>
    <n v="9.2899886151525696E-2"/>
    <n v="3379"/>
    <n v="1.0900000000000001"/>
    <n v="1.36"/>
    <n v="2.1999999999999999E-2"/>
    <n v="0.57999999999999996"/>
    <n v="20.7161882213673"/>
    <d v="1900-01-13T19:08:05"/>
    <n v="43428"/>
    <n v="0.16587843569037999"/>
    <n v="12.4674490381743"/>
    <n v="0"/>
    <n v="6489.6545579939384"/>
  </r>
  <r>
    <s v="STND-61363"/>
    <s v="Zion-Benton Public Library District"/>
    <s v="Zion Benton Public Library - 2400 Gabriel Ave - Zion"/>
    <s v="Outdoor &amp; Garage - LED Fixtures"/>
    <s v="Outdoor &amp; Garage Lighting"/>
    <s v="Exterior"/>
    <n v="0"/>
    <n v="2283.5279999999998"/>
    <n v="0.48905599999999999"/>
    <x v="0"/>
    <x v="1"/>
    <n v="10.1978380583316"/>
    <s v="Qty / 1,000"/>
    <m/>
    <s v="Public-Lighting"/>
    <s v="lighting"/>
    <n v="3"/>
    <n v="1"/>
    <s v="Lighting"/>
    <n v="0.99829244462109001"/>
    <n v="0.987374621353864"/>
    <n v="2279.6287494807102"/>
    <n v="0.48288148282083498"/>
    <n v="0.71"/>
    <n v="1618.5364121313"/>
    <n v="0.34284585280279301"/>
    <n v="4903"/>
    <n v="1"/>
    <n v="1"/>
    <n v="0"/>
    <n v="0"/>
    <n v="14.276973281664301"/>
    <d v="1900-01-09T04:44:53"/>
    <n v="43428"/>
    <n v="0.48288148282083498"/>
    <n v="0"/>
    <n v="0"/>
    <n v="16505.572222428051"/>
  </r>
  <r>
    <s v="STND-61363"/>
    <s v="Zion-Benton Public Library District"/>
    <s v="Zion Benton Public Library - 2400 Gabriel Ave - Zion"/>
    <s v="Occupancy Sensors Plus Daylighting Controls"/>
    <s v="Indoor Lighting"/>
    <s v="Miscellaneous"/>
    <n v="0"/>
    <n v="496.42399999999998"/>
    <n v="0.108691"/>
    <x v="0"/>
    <x v="1"/>
    <n v="8"/>
    <s v="Qty / 1,000"/>
    <m/>
    <s v="Public-Lighting"/>
    <s v="lighting"/>
    <n v="3"/>
    <n v="1"/>
    <s v="Lighting"/>
    <n v="0.99829244462109001"/>
    <n v="0.987374621353864"/>
    <n v="495.57632852858001"/>
    <n v="0.107318734969573"/>
    <n v="0.71"/>
    <n v="351.85919325529198"/>
    <n v="7.6196301828396706E-2"/>
    <n v="3379"/>
    <n v="1.0900000000000001"/>
    <n v="1.36"/>
    <n v="2.1999999999999999E-2"/>
    <n v="0.57999999999999996"/>
    <n v="20.7161882213673"/>
    <d v="1900-01-13T19:08:05"/>
    <n v="43428"/>
    <n v="0.13605316299388001"/>
    <n v="10.0024580069989"/>
    <n v="0"/>
    <n v="2814.8735460423359"/>
  </r>
  <r>
    <s v="STND-61363"/>
    <s v="Zion-Benton Public Library District"/>
    <s v="Zion Benton Public Library - 2400 Gabriel Ave - Zion"/>
    <s v="Occupancy Sensors"/>
    <s v="Indoor Lighting"/>
    <s v="Miscellaneous"/>
    <n v="0"/>
    <n v="1529.7360000000001"/>
    <n v="-0.19500000000000001"/>
    <x v="0"/>
    <x v="1"/>
    <n v="8"/>
    <s v="Qty / 1,000"/>
    <m/>
    <s v="Public-Lighting"/>
    <s v="lighting"/>
    <n v="3"/>
    <n v="1"/>
    <s v="Lighting"/>
    <n v="0.99829244462109001"/>
    <n v="0.987374621353864"/>
    <n v="1527.1238910648899"/>
    <n v="-0.19253805116400399"/>
    <n v="0.71"/>
    <n v="1084.25796265607"/>
    <n v="-0.13670201632644199"/>
    <n v="3379"/>
    <n v="1.0900000000000001"/>
    <n v="1.36"/>
    <n v="2.1999999999999999E-2"/>
    <n v="0.57999999999999996"/>
    <n v="20.7161882213673"/>
    <d v="1900-01-13T19:08:05"/>
    <n v="43428"/>
    <n v="-0.32923743359097701"/>
    <n v="30.8226840398418"/>
    <n v="0"/>
    <n v="8674.0637012485604"/>
  </r>
  <r>
    <s v="STND-61364"/>
    <s v="H2O Auto Spa"/>
    <s v="H2O Autospa - 1365 N Arlington Heights Rd - Itasca"/>
    <s v="Retrofit of Existing Indoor Fixtures to LED"/>
    <s v="Indoor Lighting"/>
    <s v="Miscellaneous"/>
    <n v="0"/>
    <n v="15027.089"/>
    <n v="3.2183039999999998"/>
    <x v="0"/>
    <x v="0"/>
    <n v="14.797277300976599"/>
    <s v="Qty / 1,000"/>
    <m/>
    <s v="Private-Lighting"/>
    <s v="lighting"/>
    <n v="3"/>
    <n v="1"/>
    <s v="Lighting"/>
    <n v="0.91633259480590001"/>
    <n v="1.30467645558681"/>
    <n v="13769.811455749201"/>
    <n v="4.1988454557208401"/>
    <n v="0.71"/>
    <n v="9776.5661335819295"/>
    <n v="2.9811802735618"/>
    <n v="3379"/>
    <n v="1.0900000000000001"/>
    <n v="1.36"/>
    <n v="2.1999999999999999E-2"/>
    <n v="0.57999999999999996"/>
    <n v="20.7161882213673"/>
    <d v="1900-01-13T19:08:05"/>
    <n v="43380"/>
    <n v="5.3230799387941703"/>
    <n v="277.92280002429601"/>
    <n v="0"/>
    <n v="144666.56012994846"/>
  </r>
  <r>
    <s v="STND-61364"/>
    <s v="H2O Auto Spa"/>
    <s v="H2O Autospa - 1365 N Arlington Heights Rd - Itasca"/>
    <s v="Outdoor &amp; Garage - LED Fixtures"/>
    <s v="Outdoor &amp; Garage Lighting"/>
    <s v="Exterior"/>
    <n v="0"/>
    <n v="5834.57"/>
    <n v="0"/>
    <x v="0"/>
    <x v="0"/>
    <n v="10.1978380583316"/>
    <s v="Qty / 1,000"/>
    <m/>
    <s v="Private-Lighting"/>
    <s v="lighting"/>
    <n v="3"/>
    <n v="1"/>
    <s v="Lighting"/>
    <n v="0.91633259480590001"/>
    <n v="1.30467645558681"/>
    <n v="5346.4066676766597"/>
    <n v="0"/>
    <n v="0.71"/>
    <n v="3795.9487340504302"/>
    <n v="0"/>
    <n v="4903"/>
    <n v="1"/>
    <n v="1"/>
    <n v="0"/>
    <n v="0"/>
    <n v="14.276973281664301"/>
    <d v="1900-01-09T04:44:53"/>
    <n v="43380"/>
    <n v="0"/>
    <n v="0"/>
    <n v="0"/>
    <n v="38710.470467575135"/>
  </r>
  <r>
    <s v="STND-61364"/>
    <s v="H2O Auto Spa"/>
    <s v="H2O Autospa - 1365 N Arlington Heights Rd - Itasca"/>
    <s v="Outdoor &amp; Garage - LED Fixtures"/>
    <s v="Outdoor &amp; Garage Lighting"/>
    <s v="Exterior"/>
    <n v="0"/>
    <n v="6766.14"/>
    <n v="0"/>
    <x v="0"/>
    <x v="0"/>
    <n v="10.1978380583316"/>
    <s v="Qty / 1,000"/>
    <m/>
    <s v="Private-Lighting"/>
    <s v="lighting"/>
    <n v="3"/>
    <n v="1"/>
    <s v="Lighting"/>
    <n v="0.91633259480590001"/>
    <n v="1.30467645558681"/>
    <n v="6200.0346230199902"/>
    <n v="0"/>
    <n v="0.71"/>
    <n v="4402.0245823441901"/>
    <n v="0"/>
    <n v="4903"/>
    <n v="1"/>
    <n v="1"/>
    <n v="0"/>
    <n v="0"/>
    <n v="14.276973281664301"/>
    <d v="1900-01-09T04:44:53"/>
    <n v="43380"/>
    <n v="0"/>
    <n v="0"/>
    <n v="0"/>
    <n v="44891.133819540846"/>
  </r>
  <r>
    <s v="STND-61365"/>
    <s v="Perfect Partners LLC"/>
    <s v="Perfect Partners LLC - 1 S 376 Summit Ave - Unit F - Oak Brook"/>
    <s v="New Indoor LED Fixtures"/>
    <s v="Indoor Lighting"/>
    <s v="Office"/>
    <n v="0"/>
    <n v="32080.276999999998"/>
    <n v="7.2135360000000004"/>
    <x v="0"/>
    <x v="0"/>
    <n v="15"/>
    <s v="Qty / 1,000"/>
    <m/>
    <s v="Private-Lighting"/>
    <s v="lighting"/>
    <n v="3"/>
    <n v="1"/>
    <s v="Lighting"/>
    <n v="0.91633259480590001"/>
    <n v="1.30467645558681"/>
    <n v="29396.203465502"/>
    <n v="9.4113305807278298"/>
    <n v="0.71"/>
    <n v="20871.304460506399"/>
    <n v="6.6820447123167597"/>
    <n v="2885"/>
    <n v="1.165"/>
    <n v="1.3779999999999999"/>
    <n v="2.5499999999999998E-2"/>
    <n v="0.55000000000000004"/>
    <n v="24.263431542460999"/>
    <d v="1900-01-16T07:56:40"/>
    <n v="43329"/>
    <n v="12.417641615949099"/>
    <n v="643.43621319339195"/>
    <n v="0"/>
    <n v="313069.56690759596"/>
  </r>
  <r>
    <s v="STND-61365"/>
    <s v="Perfect Partners LLC"/>
    <s v="Perfect Partners LLC - 1 S 376 Summit Ave - Unit F - Oak Brook"/>
    <s v="New Indoor LED Fixtures"/>
    <s v="Indoor Lighting"/>
    <s v="Office"/>
    <n v="0"/>
    <n v="2106.2809999999999"/>
    <n v="0.47361599999999998"/>
    <x v="0"/>
    <x v="0"/>
    <n v="15"/>
    <s v="Qty / 1,000"/>
    <m/>
    <s v="Private-Lighting"/>
    <s v="lighting"/>
    <n v="3"/>
    <n v="1"/>
    <s v="Lighting"/>
    <n v="0.91633259480590001"/>
    <n v="1.30467645558681"/>
    <n v="1930.0539341203701"/>
    <n v="0.61791564418920097"/>
    <n v="0.71"/>
    <n v="1370.3382932254599"/>
    <n v="0.43872010737433298"/>
    <n v="2885"/>
    <n v="1.165"/>
    <n v="1.3779999999999999"/>
    <n v="2.5499999999999998E-2"/>
    <n v="0.55000000000000004"/>
    <n v="24.263431542460999"/>
    <d v="1900-01-16T07:56:40"/>
    <n v="43329"/>
    <n v="0.81529970205726499"/>
    <n v="42.245815725381398"/>
    <n v="0"/>
    <n v="20555.074398381897"/>
  </r>
  <r>
    <s v="STND-61365"/>
    <s v="Perfect Partners LLC"/>
    <s v="Perfect Partners LLC - 1 S 376 Summit Ave - Unit F - Oak Brook"/>
    <s v="Occupancy Sensors"/>
    <s v="Indoor Lighting"/>
    <s v="Office"/>
    <n v="0"/>
    <n v="1460.625"/>
    <n v="0.99525600000000003"/>
    <x v="0"/>
    <x v="0"/>
    <n v="8"/>
    <s v="Qty / 1,000"/>
    <m/>
    <s v="Private-Lighting"/>
    <s v="lighting"/>
    <n v="3"/>
    <n v="1"/>
    <s v="Lighting"/>
    <n v="0.91633259480590001"/>
    <n v="1.30467645558681"/>
    <n v="1338.4182962883699"/>
    <n v="1.2984870704814999"/>
    <n v="0.71"/>
    <n v="950.27699036474098"/>
    <n v="0.92192582004186696"/>
    <n v="2885"/>
    <n v="1.165"/>
    <n v="1.3779999999999999"/>
    <n v="2.5499999999999998E-2"/>
    <n v="0.55000000000000004"/>
    <n v="24.263431542460999"/>
    <d v="1900-01-16T07:56:40"/>
    <n v="43329"/>
    <n v="2.3557457737327701"/>
    <n v="29.295851120475"/>
    <n v="0"/>
    <n v="7602.2159229179279"/>
  </r>
  <r>
    <s v="STND-61366"/>
    <s v="Cummins-Allison Corp."/>
    <s v="Cummins Allison - 903 Feehanville Dr - Mt Prospect"/>
    <s v="High-Efficiency Air Nozzles"/>
    <s v="Compressed Air"/>
    <s v="Manufacturing"/>
    <n v="0"/>
    <n v="110126.8"/>
    <n v="18.352"/>
    <x v="4"/>
    <x v="0"/>
    <n v="15"/>
    <s v="ΔkWpeak / CF"/>
    <n v="0.95"/>
    <s v="Private-Non-Lighting"/>
    <s v="non_lighting"/>
    <n v="3"/>
    <n v="1"/>
    <s v="Non-Lighting"/>
    <n v="0.98952339343681495"/>
    <n v="0.43468415683807998"/>
    <n v="108973.044844337"/>
    <n v="7.9773236462924499"/>
    <n v="0.7"/>
    <n v="76281.131391036193"/>
    <n v="5.5841265524047197"/>
    <n v="4618"/>
    <n v="1.02"/>
    <n v="1.04"/>
    <n v="1.2E-2"/>
    <n v="0.81"/>
    <n v="15.158077089649201"/>
    <d v="1900-01-09T19:51:10"/>
    <n v="43370"/>
    <n v="8.3971827855709993"/>
    <n v="0"/>
    <n v="0"/>
    <n v="1144216.970865543"/>
  </r>
  <r>
    <s v="STND-61367"/>
    <s v="Family Dollar Retail Properties, LLC"/>
    <s v="Family Dollar Retail Properties LLC - NC - 4728 N Pulaski Road - Chicago"/>
    <s v="Cooler Display Cases with Doors"/>
    <s v="Refrigeration"/>
    <s v="Retail (strip mall)"/>
    <n v="0"/>
    <n v="71201.899999999994"/>
    <n v="8.1388999999999996"/>
    <x v="2"/>
    <x v="0"/>
    <n v="12"/>
    <s v="ΔkWpeak"/>
    <m/>
    <s v="Private-Non-Lighting"/>
    <s v="non_lighting"/>
    <n v="3"/>
    <n v="1"/>
    <s v="Non-Lighting"/>
    <n v="0.98952339343681495"/>
    <n v="0.43468415683807998"/>
    <n v="70455.9457071488"/>
    <n v="3.5378508840894498"/>
    <n v="0.7"/>
    <n v="49319.161995004099"/>
    <n v="2.4764956188626202"/>
    <n v="4093"/>
    <n v="1.1200000000000001"/>
    <n v="1.29"/>
    <n v="1.9E-2"/>
    <n v="0.71"/>
    <n v="17.102369899829"/>
    <d v="1900-01-11T05:11:01"/>
    <n v="43398"/>
    <n v="3.5378508840894498"/>
    <n v="0"/>
    <n v="0"/>
    <n v="591829.94394004915"/>
  </r>
  <r>
    <s v="STND-61368"/>
    <s v="Fremont School District 79"/>
    <s v="Fremont SD 79 - 28871 N Fremont Center Rd - Mundelein"/>
    <s v="New Indoor LED Fixtures"/>
    <s v="Indoor Lighting"/>
    <s v="K-12 School"/>
    <n v="0"/>
    <n v="98526.134999999995"/>
    <n v="26.865907"/>
    <x v="0"/>
    <x v="1"/>
    <n v="15"/>
    <s v="Qty / 1,000"/>
    <m/>
    <s v="Public-Lighting"/>
    <s v="lighting"/>
    <n v="2"/>
    <n v="1"/>
    <s v="Lighting"/>
    <n v="0.98996686498346598"/>
    <n v="2.5626279547341602"/>
    <n v="97537.608984887702"/>
    <n v="68.847324307488194"/>
    <n v="0.71"/>
    <n v="69251.702379270297"/>
    <n v="48.881600258316602"/>
    <n v="2979"/>
    <n v="1.17333333333333"/>
    <n v="1.323"/>
    <n v="2.1333333333333301E-2"/>
    <n v="0.72"/>
    <n v="23.497818059751602"/>
    <d v="1900-01-15T18:49:11"/>
    <n v="43379"/>
    <n v="72.276102615570906"/>
    <n v="1773.4110724525001"/>
    <n v="0"/>
    <n v="1038775.5356890544"/>
  </r>
  <r>
    <s v="STND-61368"/>
    <s v="Fremont School District 79"/>
    <s v="Fremont SD 79 - 28871 N Fremont Center Rd - Mundelein"/>
    <s v="New Indoor LED Fixtures"/>
    <s v="Indoor Lighting"/>
    <s v="K-12 School"/>
    <n v="0"/>
    <n v="13174.924999999999"/>
    <n v="3.5925120000000001"/>
    <x v="0"/>
    <x v="1"/>
    <n v="15"/>
    <s v="Qty / 1,000"/>
    <m/>
    <s v="Public-Lighting"/>
    <s v="lighting"/>
    <n v="2"/>
    <n v="1"/>
    <s v="Lighting"/>
    <n v="0.98996686498346598"/>
    <n v="2.5626279547341602"/>
    <n v="13042.739198642301"/>
    <n v="9.2062716789179397"/>
    <n v="0.71"/>
    <n v="9260.34483103602"/>
    <n v="6.5364528920317397"/>
    <n v="2979"/>
    <n v="1.17333333333333"/>
    <n v="1.323"/>
    <n v="2.1333333333333301E-2"/>
    <n v="0.72"/>
    <n v="23.497818059751602"/>
    <d v="1900-01-15T18:49:11"/>
    <n v="43379"/>
    <n v="9.6647682864259892"/>
    <n v="237.140712702587"/>
    <n v="0"/>
    <n v="138905.17246554029"/>
  </r>
  <r>
    <s v="STND-61368"/>
    <s v="Fremont School District 79"/>
    <s v="Fremont SD 79 - 28871 N Fremont Center Rd - Mundelein"/>
    <s v="New Indoor LED Fixtures"/>
    <s v="Indoor Lighting"/>
    <s v="K-12 School"/>
    <n v="0"/>
    <n v="264.89299999999997"/>
    <n v="7.2230000000000003E-2"/>
    <x v="0"/>
    <x v="1"/>
    <n v="15"/>
    <s v="Qty / 1,000"/>
    <m/>
    <s v="Public-Lighting"/>
    <s v="lighting"/>
    <n v="2"/>
    <n v="1"/>
    <s v="Lighting"/>
    <n v="0.98996686498346598"/>
    <n v="2.5626279547341602"/>
    <n v="262.23529276606502"/>
    <n v="0.18509861717044901"/>
    <n v="0.71"/>
    <n v="186.18705786390601"/>
    <n v="0.13142001819101901"/>
    <n v="2979"/>
    <n v="1.17333333333333"/>
    <n v="1.323"/>
    <n v="2.1333333333333301E-2"/>
    <n v="0.72"/>
    <n v="23.497818059751602"/>
    <d v="1900-01-15T18:49:11"/>
    <n v="43379"/>
    <n v="0.194317016429882"/>
    <n v="4.7679144139284597"/>
    <n v="0"/>
    <n v="2792.8058679585902"/>
  </r>
  <r>
    <s v="STND-61368"/>
    <s v="Fremont School District 79"/>
    <s v="Fremont SD 79 - 28871 N Fremont Center Rd - Mundelein"/>
    <s v="New Indoor LED Fixtures"/>
    <s v="Indoor Lighting"/>
    <s v="K-12 School"/>
    <n v="0"/>
    <n v="83.65"/>
    <n v="2.281E-2"/>
    <x v="0"/>
    <x v="1"/>
    <n v="15"/>
    <s v="Qty / 1,000"/>
    <m/>
    <s v="Public-Lighting"/>
    <s v="lighting"/>
    <n v="2"/>
    <n v="1"/>
    <s v="Lighting"/>
    <n v="0.98996686498346598"/>
    <n v="2.5626279547341602"/>
    <n v="82.810728255866906"/>
    <n v="5.8453543647486297E-2"/>
    <n v="0.71"/>
    <n v="58.795617061665503"/>
    <n v="4.1502015989715202E-2"/>
    <n v="2979"/>
    <n v="1.17333333333333"/>
    <n v="1.323"/>
    <n v="2.1333333333333301E-2"/>
    <n v="0.72"/>
    <n v="23.497818059751602"/>
    <d v="1900-01-15T18:49:11"/>
    <n v="43379"/>
    <n v="6.1364684269217998E-2"/>
    <n v="1.5056496046521299"/>
    <n v="0"/>
    <n v="881.93425592498249"/>
  </r>
  <r>
    <s v="STND-61368"/>
    <s v="Fremont School District 79"/>
    <s v="Fremont SD 79 - 28871 N Fremont Center Rd - Mundelein"/>
    <s v="Occupancy Sensors"/>
    <s v="Indoor Lighting"/>
    <s v="K-12 School"/>
    <n v="0"/>
    <n v="12052.338"/>
    <n v="10.840579"/>
    <x v="0"/>
    <x v="1"/>
    <n v="8"/>
    <s v="Qty / 1,000"/>
    <m/>
    <s v="Public-Lighting"/>
    <s v="lighting"/>
    <n v="2"/>
    <n v="1"/>
    <s v="Lighting"/>
    <n v="0.98996686498346598"/>
    <n v="2.5626279547341602"/>
    <n v="11931.415265581099"/>
    <n v="27.780370790904101"/>
    <n v="0.71"/>
    <n v="8471.3048385625807"/>
    <n v="19.7240632615419"/>
    <n v="2979"/>
    <n v="1.17333333333333"/>
    <n v="1.323"/>
    <n v="2.1333333333333301E-2"/>
    <n v="0.72"/>
    <n v="23.497818059751602"/>
    <d v="1900-01-15T18:49:11"/>
    <n v="43379"/>
    <n v="36.838618757083303"/>
    <n v="216.934823010565"/>
    <n v="0"/>
    <n v="67770.438708500646"/>
  </r>
  <r>
    <s v="STND-61368"/>
    <s v="Fremont School District 79"/>
    <s v="Fremont SD 79 - 28871 N Fremont Center Rd - Mundelein"/>
    <s v="Occupancy Sensors Plus Daylighting Controls"/>
    <s v="Indoor Lighting"/>
    <s v="K-12 School"/>
    <n v="0"/>
    <n v="4175.8239999999996"/>
    <n v="0.93772800000000001"/>
    <x v="0"/>
    <x v="1"/>
    <n v="8"/>
    <s v="Qty / 1,000"/>
    <m/>
    <s v="Public-Lighting"/>
    <s v="lighting"/>
    <n v="2"/>
    <n v="1"/>
    <s v="Lighting"/>
    <n v="0.98996686498346598"/>
    <n v="2.5626279547341602"/>
    <n v="4133.9273940027197"/>
    <n v="2.4030479867369601"/>
    <n v="0.71"/>
    <n v="2935.0884497419302"/>
    <n v="1.7061640705832399"/>
    <n v="2979"/>
    <n v="1.17333333333333"/>
    <n v="1.323"/>
    <n v="2.1333333333333301E-2"/>
    <n v="0.72"/>
    <n v="23.497818059751602"/>
    <d v="1900-01-15T18:49:11"/>
    <n v="43379"/>
    <n v="2.5227261135644499"/>
    <n v="75.162316254594799"/>
    <n v="0"/>
    <n v="23480.707597935441"/>
  </r>
  <r>
    <s v="STND-61368"/>
    <s v="Fremont School District 79"/>
    <s v="Fremont SD 79 - 28871 N Fremont Center Rd - Mundelein"/>
    <s v="Vacancy Sensors"/>
    <s v="Indoor Lighting"/>
    <s v="K-12 School"/>
    <n v="0"/>
    <n v="259.31599999999997"/>
    <n v="0.18057599999999999"/>
    <x v="0"/>
    <x v="1"/>
    <n v="8"/>
    <s v="Qty / 1,000"/>
    <m/>
    <s v="Public-Lighting"/>
    <s v="lighting"/>
    <n v="2"/>
    <n v="1"/>
    <s v="Lighting"/>
    <n v="0.98996686498346598"/>
    <n v="2.5626279547341602"/>
    <n v="256.714247560052"/>
    <n v="0.462749105554076"/>
    <n v="0.71"/>
    <n v="182.26711576763699"/>
    <n v="0.328551864943394"/>
    <n v="2979"/>
    <n v="1.17333333333333"/>
    <n v="1.323"/>
    <n v="2.1333333333333301E-2"/>
    <n v="0.72"/>
    <n v="23.497818059751602"/>
    <d v="1900-01-15T18:49:11"/>
    <n v="43379"/>
    <n v="0.48579523132829"/>
    <n v="4.6675317738191398"/>
    <n v="0"/>
    <n v="1458.136926141096"/>
  </r>
  <r>
    <s v="STND-61369"/>
    <s v="7-ELEVEN INC"/>
    <s v="7-Eleven - 100 E Maple - New Lenox"/>
    <s v="ENERGY STAR Freezer or Refrigerator"/>
    <s v="Commercial Kitchen Equipment"/>
    <s v="Grocery/convenience"/>
    <n v="0"/>
    <n v="1476"/>
    <n v="0.158"/>
    <x v="7"/>
    <x v="0"/>
    <n v="12"/>
    <s v="ΔkWpeak / CF"/>
    <n v="0.93700000000000006"/>
    <s v="Private-Non-Lighting"/>
    <s v="non_lighting"/>
    <n v="3"/>
    <n v="1"/>
    <s v="Non-Lighting"/>
    <n v="0.98952339343681495"/>
    <n v="0.43468415683807998"/>
    <n v="1460.5365287127399"/>
    <n v="6.86800967804167E-2"/>
    <n v="0.7"/>
    <n v="1022.37557009892"/>
    <n v="4.8076067746291702E-2"/>
    <n v="4661"/>
    <n v="1.07"/>
    <n v="1.24"/>
    <n v="2.9000000000000001E-2"/>
    <n v="0.745"/>
    <n v="15.018236429950701"/>
    <d v="1900-01-09T17:27:20"/>
    <n v="43370"/>
    <n v="7.3297862092226995E-2"/>
    <n v="0"/>
    <n v="0"/>
    <n v="12268.50684118704"/>
  </r>
  <r>
    <s v="STND-61371"/>
    <s v="CP-Midway Busines Center LLC"/>
    <s v="C-P Midway Business Center LLC - 5248 S Cicero Ave - Chicago"/>
    <s v="New Indoor LED Fixtures"/>
    <s v="Indoor Lighting"/>
    <s v="Garage"/>
    <n v="0"/>
    <n v="1053.1400000000001"/>
    <n v="0.23680799999999999"/>
    <x v="0"/>
    <x v="0"/>
    <n v="14.701558365186701"/>
    <s v="Qty / 1,000"/>
    <m/>
    <s v="Private-Lighting"/>
    <s v="lighting"/>
    <n v="3"/>
    <n v="1"/>
    <s v="Lighting"/>
    <n v="0.91633259480590001"/>
    <n v="1.30467645558681"/>
    <n v="965.02650889388497"/>
    <n v="0.30895782209459999"/>
    <n v="0.71"/>
    <n v="685.168821314659"/>
    <n v="0.21936005368716599"/>
    <n v="3401"/>
    <n v="1"/>
    <n v="1"/>
    <n v="0"/>
    <n v="0.92"/>
    <n v="20.582181711261399"/>
    <d v="1900-01-13T16:50:15"/>
    <n v="43434"/>
    <n v="0.33582371966804397"/>
    <n v="0"/>
    <n v="0"/>
    <n v="10073.049416563637"/>
  </r>
  <r>
    <s v="STND-61371"/>
    <s v="CP-Midway Busines Center LLC"/>
    <s v="C-P Midway Business Center LLC - 5248 S Cicero Ave - Chicago"/>
    <s v="New Indoor LED Fixtures"/>
    <s v="Indoor Lighting"/>
    <s v="Garage"/>
    <n v="0"/>
    <n v="-2835.3780000000002"/>
    <n v="-0.63756000000000002"/>
    <x v="0"/>
    <x v="0"/>
    <n v="14.701558365186701"/>
    <s v="Qty / 1,000"/>
    <m/>
    <s v="Private-Lighting"/>
    <s v="lighting"/>
    <n v="3"/>
    <n v="1"/>
    <s v="Lighting"/>
    <n v="0.91633259480590001"/>
    <n v="1.30467645558681"/>
    <n v="-2598.1492799955599"/>
    <n v="-0.83180952102392403"/>
    <n v="0.71"/>
    <n v="-1844.6859887968501"/>
    <n v="-0.590584759926986"/>
    <n v="3401"/>
    <n v="1"/>
    <n v="1"/>
    <n v="0"/>
    <n v="0.92"/>
    <n v="20.582181711261399"/>
    <d v="1900-01-13T16:50:15"/>
    <n v="43434"/>
    <n v="-0.90414078372165696"/>
    <n v="0"/>
    <n v="0"/>
    <n v="-27119.758729739031"/>
  </r>
  <r>
    <s v="STND-61371"/>
    <s v="CP-Midway Busines Center LLC"/>
    <s v="C-P Midway Business Center LLC - 5248 S Cicero Ave - Chicago"/>
    <s v="New Indoor LED Fixtures"/>
    <s v="Indoor Lighting"/>
    <s v="Garage"/>
    <n v="0"/>
    <n v="71002.89"/>
    <n v="11.236931999999999"/>
    <x v="0"/>
    <x v="0"/>
    <n v="14.701558365186701"/>
    <s v="Qty / 1,000"/>
    <m/>
    <s v="Private-Lighting"/>
    <s v="lighting"/>
    <n v="3"/>
    <n v="1"/>
    <s v="Lighting"/>
    <n v="0.91633259480590001"/>
    <n v="1.30467645558681"/>
    <n v="65062.262432417898"/>
    <n v="14.66056061343"/>
    <n v="0.71"/>
    <n v="46194.206327016698"/>
    <n v="10.4089980355353"/>
    <n v="3401"/>
    <n v="1"/>
    <n v="1"/>
    <n v="0"/>
    <n v="0.92"/>
    <n v="20.582181711261399"/>
    <d v="1900-01-13T16:50:15"/>
    <n v="43434"/>
    <n v="15.9353919711195"/>
    <n v="0"/>
    <n v="0"/>
    <n v="679126.82045011281"/>
  </r>
  <r>
    <s v="STND-61371"/>
    <s v="CP-Midway Busines Center LLC"/>
    <s v="C-P Midway Business Center LLC - 5248 S Cicero Ave - Chicago"/>
    <s v="New Indoor LED Fixtures"/>
    <s v="Indoor Lighting"/>
    <s v="Garage"/>
    <n v="0"/>
    <n v="906.86599999999999"/>
    <n v="0.14352100000000001"/>
    <x v="0"/>
    <x v="0"/>
    <n v="14.701558365186701"/>
    <s v="Qty / 1,000"/>
    <m/>
    <s v="Private-Lighting"/>
    <s v="lighting"/>
    <n v="3"/>
    <n v="1"/>
    <s v="Lighting"/>
    <n v="0.91633259480590001"/>
    <n v="1.30467645558681"/>
    <n v="830.99087492124704"/>
    <n v="0.18724846958227401"/>
    <n v="0.71"/>
    <n v="590.00352119408501"/>
    <n v="0.13294641340341501"/>
    <n v="3401"/>
    <n v="1"/>
    <n v="1"/>
    <n v="0"/>
    <n v="0.92"/>
    <n v="20.582181711261399"/>
    <d v="1900-01-13T16:50:15"/>
    <n v="43434"/>
    <n v="0.20353094519812401"/>
    <n v="0"/>
    <n v="0"/>
    <n v="8673.9712025005101"/>
  </r>
  <r>
    <s v="STND-61372"/>
    <s v="Aptakisic-Tripp Community Consolidated School District No. 102"/>
    <s v="Aptakisic-Tripp School District 102 (Pritchett Elementary School) - 200 Horatio Blvd - Buffalo Grove"/>
    <s v="New Indoor LED Fixtures"/>
    <s v="Indoor Lighting"/>
    <s v="K-12 School"/>
    <n v="0"/>
    <n v="8636.8960000000006"/>
    <n v="2.3550909999999998"/>
    <x v="0"/>
    <x v="1"/>
    <n v="15"/>
    <s v="Qty / 1,000"/>
    <m/>
    <s v="Public-Lighting"/>
    <s v="lighting"/>
    <n v="3"/>
    <n v="1"/>
    <s v="Lighting"/>
    <n v="0.99829244462109001"/>
    <n v="0.987374621353864"/>
    <n v="8622.1480217781209"/>
    <n v="2.32535708437889"/>
    <n v="0.71"/>
    <n v="6121.7250954624596"/>
    <n v="1.65100352990901"/>
    <n v="2979"/>
    <n v="1.17333333333333"/>
    <n v="1.323"/>
    <n v="2.1333333333333301E-2"/>
    <n v="0.72"/>
    <n v="23.497818059751602"/>
    <d v="1900-01-15T18:49:11"/>
    <n v="43408"/>
    <n v="2.4411659993899502"/>
    <n v="156.76632766869301"/>
    <n v="0"/>
    <n v="91825.876431936893"/>
  </r>
  <r>
    <s v="STND-61372"/>
    <s v="Aptakisic-Tripp Community Consolidated School District No. 102"/>
    <s v="Aptakisic-Tripp School District 102 (Pritchett Elementary School) - 200 Horatio Blvd - Buffalo Grove"/>
    <s v="New Indoor LED Fixtures"/>
    <s v="Indoor Lighting"/>
    <s v="K-12 School"/>
    <n v="0"/>
    <n v="6991.7730000000001"/>
    <n v="1.9065019999999999"/>
    <x v="0"/>
    <x v="1"/>
    <n v="15"/>
    <s v="Qty / 1,000"/>
    <m/>
    <s v="Public-Lighting"/>
    <s v="lighting"/>
    <n v="3"/>
    <n v="1"/>
    <s v="Lighting"/>
    <n v="0.99829244462109001"/>
    <n v="0.987374621353864"/>
    <n v="6979.8341604057396"/>
    <n v="1.8824316903603799"/>
    <n v="0.71"/>
    <n v="4955.6822538880697"/>
    <n v="1.3365265001558699"/>
    <n v="2979"/>
    <n v="1.17333333333333"/>
    <n v="1.323"/>
    <n v="2.1333333333333301E-2"/>
    <n v="0.72"/>
    <n v="23.497818059751602"/>
    <d v="1900-01-15T18:49:11"/>
    <n v="43408"/>
    <n v="1.9761817527088901"/>
    <n v="126.906075643741"/>
    <n v="0"/>
    <n v="74335.233808321049"/>
  </r>
  <r>
    <s v="STND-61372"/>
    <s v="Aptakisic-Tripp Community Consolidated School District No. 102"/>
    <s v="Aptakisic-Tripp School District 102 (Pritchett Elementary School) - 200 Horatio Blvd - Buffalo Grove"/>
    <s v="New Indoor LED Fixtures"/>
    <s v="Indoor Lighting"/>
    <s v="K-12 School"/>
    <n v="0"/>
    <n v="16290.9"/>
    <n v="4.44217"/>
    <x v="0"/>
    <x v="1"/>
    <n v="15"/>
    <s v="Qty / 1,000"/>
    <m/>
    <s v="Public-Lighting"/>
    <s v="lighting"/>
    <n v="3"/>
    <n v="1"/>
    <s v="Lighting"/>
    <n v="0.99829244462109001"/>
    <n v="0.987374621353864"/>
    <n v="16263.0823860777"/>
    <n v="4.3860859217394896"/>
    <n v="0.71"/>
    <n v="11546.788494115201"/>
    <n v="3.1141210044350398"/>
    <n v="2979"/>
    <n v="1.17333333333333"/>
    <n v="1.323"/>
    <n v="2.1333333333333301E-2"/>
    <n v="0.72"/>
    <n v="23.497818059751602"/>
    <d v="1900-01-15T18:49:11"/>
    <n v="43408"/>
    <n v="4.6045245672078297"/>
    <n v="295.69240701959501"/>
    <n v="0"/>
    <n v="173201.82741172801"/>
  </r>
  <r>
    <s v="STND-61372"/>
    <s v="Aptakisic-Tripp Community Consolidated School District No. 102"/>
    <s v="Aptakisic-Tripp School District 102 (Pritchett Elementary School) - 200 Horatio Blvd - Buffalo Grove"/>
    <s v="New Indoor LED Fixtures"/>
    <s v="Indoor Lighting"/>
    <s v="K-12 School"/>
    <n v="0"/>
    <n v="794.678"/>
    <n v="0.21669099999999999"/>
    <x v="0"/>
    <x v="1"/>
    <n v="15"/>
    <s v="Qty / 1,000"/>
    <m/>
    <s v="Public-Lighting"/>
    <s v="lighting"/>
    <n v="3"/>
    <n v="1"/>
    <s v="Lighting"/>
    <n v="0.99829244462109001"/>
    <n v="0.987374621353864"/>
    <n v="793.32104330659899"/>
    <n v="0.21395519407579"/>
    <n v="0.71"/>
    <n v="563.25794074768498"/>
    <n v="0.15190818779381099"/>
    <n v="2979"/>
    <n v="1.17333333333333"/>
    <n v="1.323"/>
    <n v="2.1333333333333301E-2"/>
    <n v="0.72"/>
    <n v="23.497818059751602"/>
    <d v="1900-01-15T18:49:11"/>
    <n v="43408"/>
    <n v="0.22461072696291101"/>
    <n v="14.4240189692109"/>
    <n v="0"/>
    <n v="8448.8691112152756"/>
  </r>
  <r>
    <s v="STND-61372"/>
    <s v="Aptakisic-Tripp Community Consolidated School District No. 102"/>
    <s v="Aptakisic-Tripp School District 102 (Pritchett Elementary School) - 200 Horatio Blvd - Buffalo Grove"/>
    <s v="New Indoor LED Fixtures"/>
    <s v="Indoor Lighting"/>
    <s v="K-12 School"/>
    <n v="0"/>
    <n v="-9086.5159999999996"/>
    <n v="-2.4776929999999999"/>
    <x v="0"/>
    <x v="1"/>
    <n v="15"/>
    <s v="Qty / 1,000"/>
    <m/>
    <s v="Public-Lighting"/>
    <s v="lighting"/>
    <n v="3"/>
    <n v="1"/>
    <s v="Lighting"/>
    <n v="0.99829244462109001"/>
    <n v="0.987374621353864"/>
    <n v="-9071.0002707286494"/>
    <n v="-2.4464111877061199"/>
    <n v="0.71"/>
    <n v="-6440.4101922173404"/>
    <n v="-1.7369519432713401"/>
    <n v="2979"/>
    <n v="1.17333333333333"/>
    <n v="1.323"/>
    <n v="2.1333333333333301E-2"/>
    <n v="0.72"/>
    <n v="23.497818059751602"/>
    <d v="1900-01-15T18:49:11"/>
    <n v="43408"/>
    <n v="-2.5682489162951598"/>
    <n v="-164.92727764961199"/>
    <n v="0"/>
    <n v="-96606.152883260103"/>
  </r>
  <r>
    <s v="STND-61372"/>
    <s v="Aptakisic-Tripp Community Consolidated School District No. 102"/>
    <s v="Aptakisic-Tripp School District 102 (Pritchett Elementary School) - 200 Horatio Blvd - Buffalo Grove"/>
    <s v="New Indoor LED Fixtures"/>
    <s v="Indoor Lighting"/>
    <s v="K-12 School"/>
    <n v="0"/>
    <n v="-505.387"/>
    <n v="-0.13780800000000001"/>
    <x v="0"/>
    <x v="1"/>
    <n v="15"/>
    <s v="Qty / 1,000"/>
    <m/>
    <s v="Public-Lighting"/>
    <s v="lighting"/>
    <n v="3"/>
    <n v="1"/>
    <s v="Lighting"/>
    <n v="0.99829244462109001"/>
    <n v="0.987374621353864"/>
    <n v="-504.52402370971902"/>
    <n v="-0.13606812181953301"/>
    <n v="0.71"/>
    <n v="-358.21205683390002"/>
    <n v="-9.66083664918687E-2"/>
    <n v="2979"/>
    <n v="1.17333333333333"/>
    <n v="1.323"/>
    <n v="2.1333333333333301E-2"/>
    <n v="0.72"/>
    <n v="23.497818059751602"/>
    <d v="1900-01-15T18:49:11"/>
    <n v="43408"/>
    <n v="-0.142844673111965"/>
    <n v="-9.1731640674494397"/>
    <n v="0"/>
    <n v="-5373.1808525085007"/>
  </r>
  <r>
    <s v="STND-61372"/>
    <s v="Aptakisic-Tripp Community Consolidated School District No. 102"/>
    <s v="Aptakisic-Tripp School District 102 (Pritchett Elementary School) - 200 Horatio Blvd - Buffalo Grove"/>
    <s v="New Indoor LED Fixtures"/>
    <s v="Indoor Lighting"/>
    <s v="K-12 School"/>
    <n v="0"/>
    <n v="-2004.1220000000001"/>
    <n v="-0.54647999999999997"/>
    <x v="0"/>
    <x v="1"/>
    <n v="15"/>
    <s v="Qty / 1,000"/>
    <m/>
    <s v="Public-Lighting"/>
    <s v="lighting"/>
    <n v="3"/>
    <n v="1"/>
    <s v="Lighting"/>
    <n v="0.99829244462109001"/>
    <n v="0.987374621353864"/>
    <n v="-2000.69985069891"/>
    <n v="-0.53958048307745998"/>
    <n v="0.71"/>
    <n v="-1420.49689399623"/>
    <n v="-0.38310214298499601"/>
    <n v="2979"/>
    <n v="1.17333333333333"/>
    <n v="1.323"/>
    <n v="2.1333333333333301E-2"/>
    <n v="0.72"/>
    <n v="23.497818059751602"/>
    <d v="1900-01-15T18:49:11"/>
    <n v="43408"/>
    <n v="-0.56645301406468895"/>
    <n v="-36.376360921798401"/>
    <n v="0"/>
    <n v="-21307.45340994345"/>
  </r>
  <r>
    <s v="STND-61372"/>
    <s v="Aptakisic-Tripp Community Consolidated School District No. 102"/>
    <s v="Aptakisic-Tripp School District 102 (Pritchett Elementary School) - 200 Horatio Blvd - Buffalo Grove"/>
    <s v="New Indoor LED Fixtures"/>
    <s v="Indoor Lighting"/>
    <s v="K-12 School"/>
    <n v="0"/>
    <n v="-4600.768"/>
    <n v="-1.2545280000000001"/>
    <x v="0"/>
    <x v="1"/>
    <n v="15"/>
    <s v="Qty / 1,000"/>
    <m/>
    <s v="Public-Lighting"/>
    <s v="lighting"/>
    <n v="3"/>
    <n v="1"/>
    <s v="Lighting"/>
    <n v="0.99829244462109001"/>
    <n v="0.987374621353864"/>
    <n v="-4592.9119338544897"/>
    <n v="-1.23868910897782"/>
    <n v="0.71"/>
    <n v="-3260.9674730366801"/>
    <n v="-0.87946926737425302"/>
    <n v="2979"/>
    <n v="1.17333333333333"/>
    <n v="1.323"/>
    <n v="2.1333333333333301E-2"/>
    <n v="0.72"/>
    <n v="23.497818059751602"/>
    <d v="1900-01-15T18:49:11"/>
    <n v="43408"/>
    <n v="-1.3003790931571999"/>
    <n v="-83.507489706445199"/>
    <n v="0"/>
    <n v="-48914.512095550199"/>
  </r>
  <r>
    <s v="STND-61372"/>
    <s v="Aptakisic-Tripp Community Consolidated School District No. 102"/>
    <s v="Aptakisic-Tripp School District 102 (Pritchett Elementary School) - 200 Horatio Blvd - Buffalo Grove"/>
    <s v="New Indoor LED Fixtures"/>
    <s v="Indoor Lighting"/>
    <s v="K-12 School"/>
    <n v="0"/>
    <n v="-1840.307"/>
    <n v="-0.50181100000000001"/>
    <x v="0"/>
    <x v="1"/>
    <n v="15"/>
    <s v="Qty / 1,000"/>
    <m/>
    <s v="Public-Lighting"/>
    <s v="lighting"/>
    <n v="3"/>
    <n v="1"/>
    <s v="Lighting"/>
    <n v="0.99829244462109001"/>
    <n v="0.987374621353864"/>
    <n v="-1837.1645738833099"/>
    <n v="-0.49547544611620398"/>
    <n v="0.71"/>
    <n v="-1304.38684745715"/>
    <n v="-0.351787566742505"/>
    <n v="2979"/>
    <n v="1.17333333333333"/>
    <n v="1.323"/>
    <n v="2.1333333333333301E-2"/>
    <n v="0.72"/>
    <n v="23.497818059751602"/>
    <d v="1900-01-15T18:49:11"/>
    <n v="43408"/>
    <n v="-0.52015142995318298"/>
    <n v="-33.402992252423701"/>
    <n v="0"/>
    <n v="-19565.80271185725"/>
  </r>
  <r>
    <s v="STND-61372"/>
    <s v="Aptakisic-Tripp Community Consolidated School District No. 102"/>
    <s v="Aptakisic-Tripp School District 102 (Pritchett Elementary School) - 200 Horatio Blvd - Buffalo Grove"/>
    <s v="Occupancy Sensors"/>
    <s v="Indoor Lighting"/>
    <s v="K-12 School"/>
    <n v="0"/>
    <n v="2180.7640000000001"/>
    <n v="1.9615069999999999"/>
    <x v="0"/>
    <x v="1"/>
    <n v="8"/>
    <s v="Qty / 1,000"/>
    <m/>
    <s v="Public-Lighting"/>
    <s v="lighting"/>
    <n v="3"/>
    <n v="1"/>
    <s v="Lighting"/>
    <n v="0.99829244462109001"/>
    <n v="0.987374621353864"/>
    <n v="2177.04022470167"/>
    <n v="1.9367422314079501"/>
    <n v="0.71"/>
    <n v="1545.69855953818"/>
    <n v="1.37508698429965"/>
    <n v="2979"/>
    <n v="1.17333333333333"/>
    <n v="1.323"/>
    <n v="2.1333333333333301E-2"/>
    <n v="0.72"/>
    <n v="23.497818059751602"/>
    <d v="1900-01-15T18:49:11"/>
    <n v="43408"/>
    <n v="2.56824897085035"/>
    <n v="39.5825495400303"/>
    <n v="0"/>
    <n v="12365.58847630544"/>
  </r>
  <r>
    <s v="STND-61372"/>
    <s v="Aptakisic-Tripp Community Consolidated School District No. 102"/>
    <s v="Aptakisic-Tripp School District 102 (Pritchett Elementary School) - 200 Horatio Blvd - Buffalo Grove"/>
    <s v="Occupancy Sensors"/>
    <s v="Indoor Lighting"/>
    <s v="K-12 School"/>
    <n v="0"/>
    <n v="121.29300000000001"/>
    <n v="0.109098"/>
    <x v="0"/>
    <x v="1"/>
    <n v="8"/>
    <s v="Qty / 1,000"/>
    <m/>
    <s v="Public-Lighting"/>
    <s v="lighting"/>
    <n v="3"/>
    <n v="1"/>
    <s v="Lighting"/>
    <n v="0.99829244462109001"/>
    <n v="0.987374621353864"/>
    <n v="121.085885485426"/>
    <n v="0.107720596440464"/>
    <n v="0.71"/>
    <n v="85.970978694652402"/>
    <n v="7.6481623472729396E-2"/>
    <n v="2979"/>
    <n v="1.17333333333333"/>
    <n v="1.323"/>
    <n v="2.1333333333333301E-2"/>
    <n v="0.72"/>
    <n v="23.497818059751602"/>
    <d v="1900-01-15T18:49:11"/>
    <n v="43408"/>
    <n v="0.142844673111965"/>
    <n v="2.2015615542804698"/>
    <n v="0"/>
    <n v="687.76782955721922"/>
  </r>
  <r>
    <s v="STND-61372"/>
    <s v="Aptakisic-Tripp Community Consolidated School District No. 102"/>
    <s v="Aptakisic-Tripp School District 102 (Pritchett Elementary School) - 200 Horatio Blvd - Buffalo Grove"/>
    <s v="Occupancy Sensors"/>
    <s v="Indoor Lighting"/>
    <s v="K-12 School"/>
    <n v="0"/>
    <n v="480.98899999999998"/>
    <n v="0.43263000000000001"/>
    <x v="0"/>
    <x v="1"/>
    <n v="8"/>
    <s v="Qty / 1,000"/>
    <m/>
    <s v="Public-Lighting"/>
    <s v="lighting"/>
    <n v="3"/>
    <n v="1"/>
    <s v="Lighting"/>
    <n v="0.99829244462109001"/>
    <n v="0.987374621353864"/>
    <n v="480.16768464585402"/>
    <n v="0.42716788243632198"/>
    <n v="0.71"/>
    <n v="340.91905609855598"/>
    <n v="0.30328919652978897"/>
    <n v="2979"/>
    <n v="1.17333333333333"/>
    <n v="1.323"/>
    <n v="2.1333333333333301E-2"/>
    <n v="0.72"/>
    <n v="23.497818059751602"/>
    <d v="1900-01-15T18:49:11"/>
    <n v="43408"/>
    <n v="0.56645301406468895"/>
    <n v="8.7303215390155202"/>
    <n v="0"/>
    <n v="2727.3524487884479"/>
  </r>
  <r>
    <s v="STND-61372"/>
    <s v="Aptakisic-Tripp Community Consolidated School District No. 102"/>
    <s v="Aptakisic-Tripp School District 102 (Pritchett Elementary School) - 200 Horatio Blvd - Buffalo Grove"/>
    <s v="Occupancy Sensors"/>
    <s v="Indoor Lighting"/>
    <s v="K-12 School"/>
    <n v="0"/>
    <n v="1104.184"/>
    <n v="0.99316800000000005"/>
    <x v="0"/>
    <x v="1"/>
    <n v="8"/>
    <s v="Qty / 1,000"/>
    <m/>
    <s v="Public-Lighting"/>
    <s v="lighting"/>
    <n v="3"/>
    <n v="1"/>
    <s v="Lighting"/>
    <n v="0.99829244462109001"/>
    <n v="0.987374621353864"/>
    <n v="1102.2985446714899"/>
    <n v="0.98062887794077502"/>
    <n v="0.71"/>
    <n v="782.63196671676099"/>
    <n v="0.69624650333795002"/>
    <n v="2979"/>
    <n v="1.17333333333333"/>
    <n v="1.323"/>
    <n v="2.1333333333333301E-2"/>
    <n v="0.72"/>
    <n v="23.497818059751602"/>
    <d v="1900-01-15T18:49:11"/>
    <n v="43408"/>
    <n v="1.3003790931571999"/>
    <n v="20.041791721299901"/>
    <n v="0"/>
    <n v="6261.0557337340879"/>
  </r>
  <r>
    <s v="STND-61372"/>
    <s v="Aptakisic-Tripp Community Consolidated School District No. 102"/>
    <s v="Aptakisic-Tripp School District 102 (Pritchett Elementary School) - 200 Horatio Blvd - Buffalo Grove"/>
    <s v="Occupancy Sensors"/>
    <s v="Indoor Lighting"/>
    <s v="K-12 School"/>
    <n v="0"/>
    <n v="441.67399999999998"/>
    <n v="0.39726699999999998"/>
    <x v="0"/>
    <x v="1"/>
    <n v="8"/>
    <s v="Qty / 1,000"/>
    <m/>
    <s v="Public-Lighting"/>
    <s v="lighting"/>
    <n v="3"/>
    <n v="1"/>
    <s v="Lighting"/>
    <n v="0.99829244462109001"/>
    <n v="0.987374621353864"/>
    <n v="440.91981718557503"/>
    <n v="0.39225135370138597"/>
    <n v="0.71"/>
    <n v="313.053070201759"/>
    <n v="0.27849846112798399"/>
    <n v="2979"/>
    <n v="1.17333333333333"/>
    <n v="1.323"/>
    <n v="2.1333333333333301E-2"/>
    <n v="0.72"/>
    <n v="23.497818059751602"/>
    <d v="1900-01-15T18:49:11"/>
    <n v="43408"/>
    <n v="0.52015137539800005"/>
    <n v="8.0167239488286501"/>
    <n v="0"/>
    <n v="2504.424561614072"/>
  </r>
  <r>
    <s v="STND-61373"/>
    <s v="Aptakisic-Tripp Community Consolidated School District No. 102"/>
    <s v="Aptakisic-Tripp Community Consolidated School District No. 102 (Tripp Elementary School) - 850 Highland Grove Dr - Buffalo Grove"/>
    <s v="New Indoor LED Fixtures"/>
    <s v="Indoor Lighting"/>
    <s v="K-12 School"/>
    <n v="0"/>
    <n v="3325.1"/>
    <n v="0.90668199999999999"/>
    <x v="0"/>
    <x v="1"/>
    <n v="15"/>
    <s v="Qty / 1,000"/>
    <m/>
    <s v="Public-Lighting"/>
    <s v="lighting"/>
    <n v="3"/>
    <n v="1"/>
    <s v="Lighting"/>
    <n v="0.99829244462109001"/>
    <n v="0.987374621353864"/>
    <n v="3319.4222076095898"/>
    <n v="0.89523479643836401"/>
    <n v="0.71"/>
    <n v="2356.78976740281"/>
    <n v="0.63561670547123905"/>
    <n v="2979"/>
    <n v="1.17333333333333"/>
    <n v="1.323"/>
    <n v="2.1333333333333301E-2"/>
    <n v="0.72"/>
    <n v="23.497818059751602"/>
    <d v="1900-01-15T18:49:11"/>
    <n v="43408"/>
    <n v="0.93981985012845803"/>
    <n v="60.3531310474471"/>
    <n v="0"/>
    <n v="35351.846511042153"/>
  </r>
  <r>
    <s v="STND-61373"/>
    <s v="Aptakisic-Tripp Community Consolidated School District No. 102"/>
    <s v="Aptakisic-Tripp Community Consolidated School District No. 102 (Tripp Elementary School) - 850 Highland Grove Dr - Buffalo Grove"/>
    <s v="New Indoor LED Fixtures"/>
    <s v="Indoor Lighting"/>
    <s v="K-12 School"/>
    <n v="0"/>
    <n v="4945.8249999999998"/>
    <n v="1.3486180000000001"/>
    <x v="0"/>
    <x v="1"/>
    <n v="15"/>
    <s v="Qty / 1,000"/>
    <m/>
    <s v="Public-Lighting"/>
    <s v="lighting"/>
    <n v="3"/>
    <n v="1"/>
    <s v="Lighting"/>
    <n v="0.99829244462109001"/>
    <n v="0.987374621353864"/>
    <n v="4937.3797299180997"/>
    <n v="1.33159118710101"/>
    <n v="0.71"/>
    <n v="3505.5396082418501"/>
    <n v="0.94542974284171399"/>
    <n v="2979"/>
    <n v="1.17333333333333"/>
    <n v="1.323"/>
    <n v="2.1333333333333301E-2"/>
    <n v="0.72"/>
    <n v="23.497818059751602"/>
    <d v="1900-01-15T18:49:11"/>
    <n v="43408"/>
    <n v="1.39790793976338"/>
    <n v="89.770540543965595"/>
    <n v="0"/>
    <n v="52583.09412362775"/>
  </r>
  <r>
    <s v="STND-61373"/>
    <s v="Aptakisic-Tripp Community Consolidated School District No. 102"/>
    <s v="Aptakisic-Tripp Community Consolidated School District No. 102 (Tripp Elementary School) - 850 Highland Grove Dr - Buffalo Grove"/>
    <s v="Occupancy Sensors"/>
    <s v="Indoor Lighting"/>
    <s v="K-12 School"/>
    <n v="0"/>
    <n v="966.16099999999994"/>
    <n v="0.86902199999999996"/>
    <x v="0"/>
    <x v="1"/>
    <n v="8"/>
    <s v="Qty / 1,000"/>
    <m/>
    <s v="Public-Lighting"/>
    <s v="lighting"/>
    <n v="3"/>
    <n v="1"/>
    <s v="Lighting"/>
    <n v="0.99829244462109001"/>
    <n v="0.987374621353864"/>
    <n v="964.51122658755696"/>
    <n v="0.85805026819817798"/>
    <n v="0.71"/>
    <n v="684.80297087716599"/>
    <n v="0.609215690420706"/>
    <n v="2979"/>
    <n v="1.17333333333333"/>
    <n v="1.323"/>
    <n v="2.1333333333333301E-2"/>
    <n v="0.72"/>
    <n v="23.497818059751602"/>
    <d v="1900-01-15T18:49:11"/>
    <n v="43408"/>
    <n v="1.1378317065125501"/>
    <n v="17.536567756137401"/>
    <n v="0"/>
    <n v="5478.4237670173279"/>
  </r>
  <r>
    <s v="STND-61374"/>
    <s v="Central Big R Stores, INC"/>
    <s v="Big R Stores - 1027 W Reynolds - Pontiac"/>
    <s v="Retrofit of Existing Indoor Fixtures to LED"/>
    <s v="Indoor Lighting"/>
    <s v="Retail (mall/dept. store)"/>
    <n v="0"/>
    <n v="195797.74400000001"/>
    <n v="39.715729000000003"/>
    <x v="0"/>
    <x v="0"/>
    <n v="9.1274187659729797"/>
    <s v="Qty / 1,000"/>
    <m/>
    <s v="Private-Lighting"/>
    <s v="lighting"/>
    <n v="2"/>
    <n v="1"/>
    <s v="Lighting"/>
    <n v="0.97902139861649395"/>
    <n v="0.93591656730105399"/>
    <n v="191690.18117683401"/>
    <n v="37.1706087535389"/>
    <n v="0.71"/>
    <n v="136100.02863555201"/>
    <n v="26.3911322150126"/>
    <n v="5478"/>
    <n v="1.1200000000000001"/>
    <n v="1.31"/>
    <n v="2.1999999999999999E-2"/>
    <n v="0.95"/>
    <n v="12.7783862723622"/>
    <d v="1900-01-08T03:03:29"/>
    <n v="43343"/>
    <n v="29.867905788299598"/>
    <n v="3765.3428445449599"/>
    <n v="0"/>
    <n v="1242241.9554175972"/>
  </r>
  <r>
    <s v="STND-61375"/>
    <s v="DeKalb Community Unit School District 428"/>
    <s v="Lincoln Elementary School District 428 - 222 E Sunset Pl - DeKalb"/>
    <s v="Air-Cooled Chiller"/>
    <s v="HVAC"/>
    <s v="K-12 School"/>
    <n v="0"/>
    <n v="5098.6000000000004"/>
    <n v="3.2934199999999998"/>
    <x v="3"/>
    <x v="1"/>
    <n v="20"/>
    <s v="ΔkWpeak / CF"/>
    <n v="1"/>
    <s v="Public-Non-Lighting"/>
    <s v="non_lighting"/>
    <n v="3"/>
    <n v="1"/>
    <s v="Non-Lighting"/>
    <n v="1.01534080484258"/>
    <n v="0.52563350510805795"/>
    <n v="5176.8166275703597"/>
    <n v="1.73113189839298"/>
    <n v="0.7"/>
    <n v="3623.7716392992502"/>
    <n v="1.21179232887509"/>
    <n v="2979"/>
    <n v="1.17333333333333"/>
    <n v="1.323"/>
    <n v="2.1333333333333301E-2"/>
    <n v="0.72"/>
    <n v="23.497818059751602"/>
    <d v="1900-01-15T18:49:11"/>
    <n v="43394"/>
    <n v="1.73113189839298"/>
    <n v="0"/>
    <n v="0"/>
    <n v="72475.432785985002"/>
  </r>
  <r>
    <s v="STND-61378"/>
    <s v="WM Bolthouse Farms Inc"/>
    <s v="Campbell's Soup Company - 7300 Santa Fe Dr - Hodgkins"/>
    <s v="New Indoor LED Fixtures"/>
    <s v="Indoor Lighting"/>
    <s v="Manufacturing"/>
    <n v="0"/>
    <n v="142215.18900000001"/>
    <n v="25.433741000000001"/>
    <x v="0"/>
    <x v="0"/>
    <n v="10.827197921178"/>
    <s v="Qty / 1,000"/>
    <m/>
    <s v="Private-Lighting"/>
    <s v="lighting"/>
    <n v="1"/>
    <n v="1"/>
    <s v="Lighting"/>
    <n v="0.99989942556735301"/>
    <n v="1.019640158801"/>
    <n v="142200.88578805301"/>
    <n v="25.933263712143599"/>
    <n v="0.71"/>
    <n v="100962.62890951701"/>
    <n v="18.412617235622001"/>
    <n v="4618"/>
    <n v="1.02"/>
    <n v="1.04"/>
    <n v="1.2E-2"/>
    <n v="0.81"/>
    <n v="15.158077089649201"/>
    <d v="1900-01-09T19:51:10"/>
    <n v="43373"/>
    <n v="30.784975916599699"/>
    <n v="1672.9515975065001"/>
    <n v="0"/>
    <n v="1093142.3658457883"/>
  </r>
  <r>
    <s v="STND-61378"/>
    <s v="WM Bolthouse Farms Inc"/>
    <s v="Campbell's Soup Company - 7300 Santa Fe Dr - Hodgkins"/>
    <s v="New Indoor LED Fixtures"/>
    <s v="Indoor Lighting"/>
    <s v="Manufacturing"/>
    <n v="0"/>
    <n v="494.58800000000002"/>
    <n v="8.8452000000000003E-2"/>
    <x v="0"/>
    <x v="0"/>
    <n v="10.827197921178"/>
    <s v="Qty / 1,000"/>
    <m/>
    <s v="Private-Lighting"/>
    <s v="lighting"/>
    <n v="1"/>
    <n v="1"/>
    <s v="Lighting"/>
    <n v="0.99989942556735301"/>
    <n v="1.019640158801"/>
    <n v="494.538257092506"/>
    <n v="9.0189211326266394E-2"/>
    <n v="0.71"/>
    <n v="351.12216253567902"/>
    <n v="6.4034340041649193E-2"/>
    <n v="4618"/>
    <n v="1.02"/>
    <n v="1.04"/>
    <n v="1.2E-2"/>
    <n v="0.81"/>
    <n v="15.158077089649201"/>
    <d v="1900-01-09T19:51:10"/>
    <n v="43373"/>
    <n v="0.107062216674105"/>
    <n v="5.8180971422647696"/>
    <n v="0"/>
    <n v="3801.6691482858278"/>
  </r>
  <r>
    <s v="STND-61378"/>
    <s v="WM Bolthouse Farms Inc"/>
    <s v="Campbell's Soup Company - 7300 Santa Fe Dr - Hodgkins"/>
    <s v="New Indoor LED Fixtures"/>
    <s v="Indoor Lighting"/>
    <s v="Manufacturing"/>
    <n v="0"/>
    <n v="8266.6820000000007"/>
    <n v="1.4784120000000001"/>
    <x v="0"/>
    <x v="0"/>
    <n v="10.827197921178"/>
    <s v="Qty / 1,000"/>
    <m/>
    <s v="Private-Lighting"/>
    <s v="lighting"/>
    <n v="1"/>
    <n v="1"/>
    <s v="Lighting"/>
    <n v="0.99989942556735301"/>
    <n v="1.019640158801"/>
    <n v="8265.8505831479706"/>
    <n v="1.5074482464533101"/>
    <n v="0.71"/>
    <n v="5868.75391403506"/>
    <n v="1.07028825498185"/>
    <n v="4618"/>
    <n v="1.02"/>
    <n v="1.04"/>
    <n v="1.2E-2"/>
    <n v="0.81"/>
    <n v="15.158077089649201"/>
    <d v="1900-01-09T19:51:10"/>
    <n v="43373"/>
    <n v="1.78946847869576"/>
    <n v="97.245300978211503"/>
    <n v="0"/>
    <n v="63542.160177945647"/>
  </r>
  <r>
    <s v="STND-61378"/>
    <s v="WM Bolthouse Farms Inc"/>
    <s v="Campbell's Soup Company - 7300 Santa Fe Dr - Hodgkins"/>
    <s v="New Indoor LED Fixtures"/>
    <s v="Indoor Lighting"/>
    <s v="Manufacturing"/>
    <n v="0"/>
    <n v="335712.06800000003"/>
    <n v="60.038690000000003"/>
    <x v="0"/>
    <x v="0"/>
    <n v="10.827197921178"/>
    <s v="Qty / 1,000"/>
    <m/>
    <s v="Private-Lighting"/>
    <s v="lighting"/>
    <n v="1"/>
    <n v="1"/>
    <s v="Lighting"/>
    <n v="0.99989942556735301"/>
    <n v="1.019640158801"/>
    <n v="335678.30394922802"/>
    <n v="61.217859405804298"/>
    <n v="0.71"/>
    <n v="238331.59580395199"/>
    <n v="43.464680178121"/>
    <n v="4618"/>
    <n v="1.02"/>
    <n v="1.04"/>
    <n v="1.2E-2"/>
    <n v="0.81"/>
    <n v="15.158077089649201"/>
    <d v="1900-01-09T19:51:10"/>
    <n v="43373"/>
    <n v="72.670773273746704"/>
    <n v="3949.1565170497402"/>
    <n v="0"/>
    <n v="2580463.3586395844"/>
  </r>
  <r>
    <s v="STND-61378"/>
    <s v="WM Bolthouse Farms Inc"/>
    <s v="Campbell's Soup Company - 7300 Santa Fe Dr - Hodgkins"/>
    <s v="New Indoor LED Fixtures"/>
    <s v="Indoor Lighting"/>
    <s v="Manufacturing"/>
    <n v="0"/>
    <n v="7687.308"/>
    <n v="1.374797"/>
    <x v="0"/>
    <x v="0"/>
    <n v="10.827197921178"/>
    <s v="Qty / 1,000"/>
    <m/>
    <s v="Private-Lighting"/>
    <s v="lighting"/>
    <n v="1"/>
    <n v="1"/>
    <s v="Lighting"/>
    <n v="0.99989942556735301"/>
    <n v="1.019640158801"/>
    <n v="7686.5348533593196"/>
    <n v="1.4017982313991399"/>
    <n v="0.71"/>
    <n v="5457.4397458851099"/>
    <n v="0.99527674429339197"/>
    <n v="4618"/>
    <n v="1.02"/>
    <n v="1.04"/>
    <n v="1.2E-2"/>
    <n v="0.81"/>
    <n v="15.158077089649201"/>
    <d v="1900-01-09T19:51:10"/>
    <n v="43373"/>
    <n v="1.66405298124305"/>
    <n v="90.429821804227203"/>
    <n v="0"/>
    <n v="59088.780271601456"/>
  </r>
  <r>
    <s v="STND-61378"/>
    <s v="WM Bolthouse Farms Inc"/>
    <s v="Campbell's Soup Company - 7300 Santa Fe Dr - Hodgkins"/>
    <s v="New Indoor LED Fixtures"/>
    <s v="Indoor Lighting"/>
    <s v="Manufacturing"/>
    <n v="0"/>
    <n v="18153.726999999999"/>
    <n v="3.24661"/>
    <x v="0"/>
    <x v="0"/>
    <n v="10.827197921178"/>
    <s v="Qty / 1,000"/>
    <m/>
    <s v="Private-Lighting"/>
    <s v="lighting"/>
    <n v="1"/>
    <n v="1"/>
    <s v="Lighting"/>
    <n v="0.99989942556735301"/>
    <n v="1.019640158801"/>
    <n v="18151.901199206499"/>
    <n v="3.3103739359649298"/>
    <n v="0.71"/>
    <n v="12887.8498514366"/>
    <n v="2.3503654945351"/>
    <n v="4618"/>
    <n v="1.02"/>
    <n v="1.04"/>
    <n v="1.2E-2"/>
    <n v="0.81"/>
    <n v="15.158077089649201"/>
    <d v="1900-01-09T19:51:10"/>
    <n v="43373"/>
    <n v="3.9296936561786899"/>
    <n v="213.55177881419499"/>
    <n v="0"/>
    <n v="139539.30111992854"/>
  </r>
  <r>
    <s v="STND-61378"/>
    <s v="WM Bolthouse Farms Inc"/>
    <s v="Campbell's Soup Company - 7300 Santa Fe Dr - Hodgkins"/>
    <s v="New Indoor LED Fixtures"/>
    <s v="Indoor Lighting"/>
    <s v="Manufacturing"/>
    <n v="0"/>
    <n v="1738.123"/>
    <n v="0.31084600000000001"/>
    <x v="0"/>
    <x v="0"/>
    <n v="10.827197921178"/>
    <s v="Qty / 1,000"/>
    <m/>
    <s v="Private-Lighting"/>
    <s v="lighting"/>
    <n v="1"/>
    <n v="1"/>
    <s v="Lighting"/>
    <n v="0.99989942556735301"/>
    <n v="1.019640158801"/>
    <n v="1737.9481892654001"/>
    <n v="0.316951064802657"/>
    <n v="0.71"/>
    <n v="1233.94321437844"/>
    <n v="0.225035256009886"/>
    <n v="4618"/>
    <n v="1.02"/>
    <n v="1.04"/>
    <n v="1.2E-2"/>
    <n v="0.81"/>
    <n v="15.158077089649201"/>
    <d v="1900-01-09T19:51:10"/>
    <n v="43373"/>
    <n v="0.37624770275718999"/>
    <n v="20.4464492854753"/>
    <n v="0"/>
    <n v="13360.147405569944"/>
  </r>
  <r>
    <s v="STND-61378"/>
    <s v="WM Bolthouse Farms Inc"/>
    <s v="Campbell's Soup Company - 7300 Santa Fe Dr - Hodgkins"/>
    <s v="Occupancy Sensors"/>
    <s v="Indoor Lighting"/>
    <s v="Manufacturing"/>
    <n v="0"/>
    <n v="54835.373"/>
    <n v="33.294517999999997"/>
    <x v="0"/>
    <x v="0"/>
    <n v="8"/>
    <s v="Qty / 1,000"/>
    <m/>
    <s v="Private-Lighting"/>
    <s v="lighting"/>
    <n v="1"/>
    <n v="1"/>
    <s v="Lighting"/>
    <n v="0.99989942556735301"/>
    <n v="1.019640158801"/>
    <n v="54829.857963471499"/>
    <n v="33.948427620722903"/>
    <n v="0.71"/>
    <n v="38929.199154064801"/>
    <n v="24.103383610713198"/>
    <n v="4618"/>
    <n v="1.02"/>
    <n v="1.04"/>
    <n v="1.2E-2"/>
    <n v="0.81"/>
    <n v="15.158077089649201"/>
    <d v="1900-01-09T19:51:10"/>
    <n v="43373"/>
    <n v="49.458664948605602"/>
    <n v="645.05715251142999"/>
    <n v="0"/>
    <n v="311433.59323251841"/>
  </r>
  <r>
    <s v="STND-61378"/>
    <s v="WM Bolthouse Farms Inc"/>
    <s v="Campbell's Soup Company - 7300 Santa Fe Dr - Hodgkins"/>
    <s v="Retrofit of Existing Indoor Fixtures to LED"/>
    <s v="Indoor Lighting"/>
    <s v="Manufacturing"/>
    <n v="0"/>
    <n v="942.072"/>
    <n v="0.16847999999999999"/>
    <x v="0"/>
    <x v="0"/>
    <n v="10.827197921178"/>
    <s v="Qty / 1,000"/>
    <m/>
    <s v="Private-Lighting"/>
    <s v="lighting"/>
    <n v="1"/>
    <n v="1"/>
    <s v="Lighting"/>
    <n v="0.99989942556735301"/>
    <n v="1.019640158801"/>
    <n v="941.97725164308702"/>
    <n v="0.17178897395479301"/>
    <n v="0.71"/>
    <n v="668.80384866659199"/>
    <n v="0.121970171507903"/>
    <n v="4618"/>
    <n v="1.02"/>
    <n v="1.04"/>
    <n v="1.2E-2"/>
    <n v="0.81"/>
    <n v="15.158077089649201"/>
    <d v="1900-01-09T19:51:10"/>
    <n v="43373"/>
    <n v="0.203928031760201"/>
    <n v="11.082085313448101"/>
    <n v="0"/>
    <n v="7241.2716399587698"/>
  </r>
  <r>
    <s v="STND-61378"/>
    <s v="WM Bolthouse Farms Inc"/>
    <s v="Campbell's Soup Company - 7300 Santa Fe Dr - Hodgkins"/>
    <s v="Retrofit of Existing Indoor Fixtures to LED"/>
    <s v="Indoor Lighting"/>
    <s v="Manufacturing"/>
    <n v="0"/>
    <n v="230.80799999999999"/>
    <n v="4.1278000000000002E-2"/>
    <x v="0"/>
    <x v="0"/>
    <n v="10.827197921178"/>
    <s v="Qty / 1,000"/>
    <m/>
    <s v="Private-Lighting"/>
    <s v="lighting"/>
    <n v="1"/>
    <n v="1"/>
    <s v="Lighting"/>
    <n v="0.99989942556735301"/>
    <n v="1.019640158801"/>
    <n v="230.78478661635"/>
    <n v="4.2088706474987803E-2"/>
    <n v="0.71"/>
    <n v="163.85719849760801"/>
    <n v="2.9882981597241402E-2"/>
    <n v="4618"/>
    <n v="1.02"/>
    <n v="1.04"/>
    <n v="1.2E-2"/>
    <n v="0.81"/>
    <n v="15.158077089649201"/>
    <d v="1900-01-09T19:51:10"/>
    <n v="43373"/>
    <n v="4.9962851940868802E-2"/>
    <n v="2.71511513666294"/>
    <n v="0"/>
    <n v="1774.1143189433524"/>
  </r>
  <r>
    <s v="STND-61378"/>
    <s v="WM Bolthouse Farms Inc"/>
    <s v="Campbell's Soup Company - 7300 Santa Fe Dr - Hodgkins"/>
    <s v="Retrofit of Existing Indoor Fixtures to LED"/>
    <s v="Indoor Lighting"/>
    <s v="Manufacturing"/>
    <n v="0"/>
    <n v="2020.7439999999999"/>
    <n v="0.36138999999999999"/>
    <x v="0"/>
    <x v="0"/>
    <n v="10.827197921178"/>
    <s v="Qty / 1,000"/>
    <m/>
    <s v="Private-Lighting"/>
    <s v="lighting"/>
    <n v="1"/>
    <n v="1"/>
    <s v="Lighting"/>
    <n v="0.99989942556735301"/>
    <n v="1.019640158801"/>
    <n v="2020.5407648186699"/>
    <n v="0.36848775698909503"/>
    <n v="0.71"/>
    <n v="1434.58394302126"/>
    <n v="0.26162630746225701"/>
    <n v="4618"/>
    <n v="1.02"/>
    <n v="1.04"/>
    <n v="1.2E-2"/>
    <n v="0.81"/>
    <n v="15.158077089649201"/>
    <d v="1900-01-09T19:51:10"/>
    <n v="43373"/>
    <n v="0.43742611228525002"/>
    <n v="23.771067821396201"/>
    <n v="0"/>
    <n v="15532.524285635123"/>
  </r>
  <r>
    <s v="STND-61378"/>
    <s v="WM Bolthouse Farms Inc"/>
    <s v="Campbell's Soup Company - 7300 Santa Fe Dr - Hodgkins"/>
    <s v="Retrofit of Existing Indoor Fixtures to LED"/>
    <s v="Indoor Lighting"/>
    <s v="Manufacturing"/>
    <n v="0"/>
    <n v="230.80799999999999"/>
    <n v="4.1278000000000002E-2"/>
    <x v="0"/>
    <x v="0"/>
    <n v="10.827197921178"/>
    <s v="Qty / 1,000"/>
    <m/>
    <s v="Private-Lighting"/>
    <s v="lighting"/>
    <n v="1"/>
    <n v="1"/>
    <s v="Lighting"/>
    <n v="0.99989942556735301"/>
    <n v="1.019640158801"/>
    <n v="230.78478661635"/>
    <n v="4.2088706474987803E-2"/>
    <n v="0.71"/>
    <n v="163.85719849760801"/>
    <n v="2.9882981597241402E-2"/>
    <n v="4618"/>
    <n v="1.02"/>
    <n v="1.04"/>
    <n v="1.2E-2"/>
    <n v="0.81"/>
    <n v="15.158077089649201"/>
    <d v="1900-01-09T19:51:10"/>
    <n v="43373"/>
    <n v="4.9962851940868802E-2"/>
    <n v="2.71511513666294"/>
    <n v="0"/>
    <n v="1774.1143189433524"/>
  </r>
  <r>
    <s v="STND-61378"/>
    <s v="WM Bolthouse Farms Inc"/>
    <s v="Campbell's Soup Company - 7300 Santa Fe Dr - Hodgkins"/>
    <s v="New Indoor LED Fixtures"/>
    <s v="Indoor Lighting"/>
    <s v="Manufacturing"/>
    <n v="0"/>
    <n v="310.88400000000001"/>
    <n v="5.5598000000000002E-2"/>
    <x v="0"/>
    <x v="0"/>
    <n v="10.827197921178"/>
    <s v="Qty / 1,000"/>
    <m/>
    <s v="Private-Lighting"/>
    <s v="lighting"/>
    <n v="1"/>
    <n v="1"/>
    <s v="Lighting"/>
    <n v="0.99989942556735301"/>
    <n v="1.019640158801"/>
    <n v="310.85273301808098"/>
    <n v="5.66899535490182E-2"/>
    <n v="0.71"/>
    <n v="220.70544044283699"/>
    <n v="4.0249867019802897E-2"/>
    <n v="4618"/>
    <n v="1.02"/>
    <n v="1.04"/>
    <n v="1.2E-2"/>
    <n v="0.81"/>
    <n v="15.158077089649201"/>
    <d v="1900-01-09T19:51:10"/>
    <n v="43373"/>
    <n v="6.7295766321246703E-2"/>
    <n v="3.6570909766833002"/>
    <n v="0"/>
    <n v="2389.6214859553593"/>
  </r>
  <r>
    <s v="STND-61378"/>
    <s v="WM Bolthouse Farms Inc"/>
    <s v="Campbell's Soup Company - 7300 Santa Fe Dr - Hodgkins"/>
    <s v="New Indoor LED Fixtures"/>
    <s v="Indoor Lighting"/>
    <s v="Manufacturing"/>
    <n v="0"/>
    <n v="706.55399999999997"/>
    <n v="0.12636"/>
    <x v="0"/>
    <x v="0"/>
    <n v="10.827197921178"/>
    <s v="Qty / 1,000"/>
    <m/>
    <s v="Private-Lighting"/>
    <s v="lighting"/>
    <n v="1"/>
    <n v="1"/>
    <s v="Lighting"/>
    <n v="0.99989942556735301"/>
    <n v="1.019640158801"/>
    <n v="706.48293873231501"/>
    <n v="0.12884173046609501"/>
    <n v="0.71"/>
    <n v="501.60288649994402"/>
    <n v="9.1477628630927399E-2"/>
    <n v="4618"/>
    <n v="1.02"/>
    <n v="1.04"/>
    <n v="1.2E-2"/>
    <n v="0.81"/>
    <n v="15.158077089649201"/>
    <d v="1900-01-09T19:51:10"/>
    <n v="43373"/>
    <n v="0.15294602382015099"/>
    <n v="8.3115639850860603"/>
    <n v="0"/>
    <n v="5430.9537299690783"/>
  </r>
  <r>
    <s v="STND-61378"/>
    <s v="WM Bolthouse Farms Inc"/>
    <s v="Campbell's Soup Company - 7300 Santa Fe Dr - Hodgkins"/>
    <s v="New Indoor LED Fixtures"/>
    <s v="Indoor Lighting"/>
    <s v="Manufacturing"/>
    <n v="0"/>
    <n v="4352.3729999999996"/>
    <n v="0.77837800000000001"/>
    <x v="0"/>
    <x v="0"/>
    <n v="10.827197921178"/>
    <s v="Qty / 1,000"/>
    <m/>
    <s v="Private-Lighting"/>
    <s v="lighting"/>
    <n v="1"/>
    <n v="1"/>
    <s v="Lighting"/>
    <n v="0.99989942556735301"/>
    <n v="1.019640158801"/>
    <n v="4351.9352625548599"/>
    <n v="0.79366546752720801"/>
    <n v="0.71"/>
    <n v="3089.8740364139499"/>
    <n v="0.56350248194431796"/>
    <n v="4618"/>
    <n v="1.02"/>
    <n v="1.04"/>
    <n v="1.2E-2"/>
    <n v="0.81"/>
    <n v="15.158077089649201"/>
    <d v="1900-01-09T19:51:10"/>
    <n v="43373"/>
    <n v="0.94214799089174694"/>
    <n v="51.199238382998303"/>
    <n v="0"/>
    <n v="33454.677743762993"/>
  </r>
  <r>
    <s v="STND-61380"/>
    <s v="GMRI, Inc."/>
    <s v="GMRI DBA Olive Garden 1179 - 4801 W 77th St - Burbank"/>
    <s v="Outdoor &amp; Garage - LED Fixtures"/>
    <s v="Outdoor &amp; Garage Lighting"/>
    <s v="Exterior"/>
    <n v="0"/>
    <n v="11987.834999999999"/>
    <n v="0"/>
    <x v="0"/>
    <x v="0"/>
    <n v="10.1978380583316"/>
    <s v="Qty / 1,000"/>
    <m/>
    <s v="Private-Lighting"/>
    <s v="lighting"/>
    <n v="3"/>
    <n v="1"/>
    <s v="Lighting"/>
    <n v="0.91633259480590001"/>
    <n v="1.30467645558681"/>
    <n v="10984.843951655001"/>
    <n v="0"/>
    <n v="0.71"/>
    <n v="7799.2392056750396"/>
    <n v="0"/>
    <n v="4903"/>
    <n v="1"/>
    <n v="1"/>
    <n v="0"/>
    <n v="0"/>
    <n v="14.276973281664301"/>
    <d v="1900-01-09T04:44:53"/>
    <n v="43305"/>
    <n v="0"/>
    <n v="0"/>
    <n v="0"/>
    <n v="79535.378397664841"/>
  </r>
  <r>
    <s v="STND-61380"/>
    <s v="GMRI, Inc."/>
    <s v="GMRI DBA Olive Garden 1179 - 4801 W 77th St - Burbank"/>
    <s v="Outdoor &amp; Garage - LED Fixtures"/>
    <s v="Outdoor &amp; Garage Lighting"/>
    <s v="Exterior"/>
    <n v="0"/>
    <n v="686.42"/>
    <n v="0"/>
    <x v="0"/>
    <x v="0"/>
    <n v="10.1978380583316"/>
    <s v="Qty / 1,000"/>
    <m/>
    <s v="Private-Lighting"/>
    <s v="lighting"/>
    <n v="3"/>
    <n v="1"/>
    <s v="Lighting"/>
    <n v="0.91633259480590001"/>
    <n v="1.30467645558681"/>
    <n v="628.98901972666602"/>
    <n v="0"/>
    <n v="0.71"/>
    <n v="446.58220400593302"/>
    <n v="0"/>
    <n v="4903"/>
    <n v="1"/>
    <n v="1"/>
    <n v="0"/>
    <n v="0"/>
    <n v="14.276973281664301"/>
    <d v="1900-01-09T04:44:53"/>
    <n v="43305"/>
    <n v="0"/>
    <n v="0"/>
    <n v="0"/>
    <n v="4554.1729961853107"/>
  </r>
  <r>
    <s v="STND-61380"/>
    <s v="GMRI, Inc."/>
    <s v="GMRI DBA Olive Garden 1179 - 4801 W 77th St - Burbank"/>
    <s v="Outdoor &amp; Garage - LED Fixtures"/>
    <s v="Outdoor &amp; Garage Lighting"/>
    <s v="Exterior"/>
    <n v="0"/>
    <n v="39.223999999999997"/>
    <n v="0"/>
    <x v="0"/>
    <x v="0"/>
    <n v="10.1978380583316"/>
    <s v="Qty / 1,000"/>
    <m/>
    <s v="Private-Lighting"/>
    <s v="lighting"/>
    <n v="3"/>
    <n v="1"/>
    <s v="Lighting"/>
    <n v="0.91633259480590001"/>
    <n v="1.30467645558681"/>
    <n v="35.942229698666601"/>
    <n v="0"/>
    <n v="0.71"/>
    <n v="25.5189830860533"/>
    <n v="0"/>
    <n v="4903"/>
    <n v="1"/>
    <n v="1"/>
    <n v="0"/>
    <n v="0"/>
    <n v="14.276973281664301"/>
    <d v="1900-01-09T04:44:53"/>
    <n v="43305"/>
    <n v="0"/>
    <n v="0"/>
    <n v="0"/>
    <n v="260.23845692487475"/>
  </r>
  <r>
    <s v="STND-61381"/>
    <s v="United Conveyor Corporation"/>
    <s v="United Conveyor Corporation - 2100 Norman Dr - Waukegan"/>
    <s v="Outdoor &amp; Garage - LED Fixtures"/>
    <s v="Outdoor &amp; Garage Lighting"/>
    <s v="Exterior"/>
    <n v="0"/>
    <n v="23475.563999999998"/>
    <n v="0"/>
    <x v="0"/>
    <x v="0"/>
    <n v="10.1978380583316"/>
    <s v="Qty / 1,000"/>
    <m/>
    <s v="Private-Lighting"/>
    <s v="lighting"/>
    <n v="3"/>
    <n v="1"/>
    <s v="Lighting"/>
    <n v="0.91633259480590001"/>
    <n v="1.30467645558681"/>
    <n v="21511.424474652002"/>
    <n v="0"/>
    <n v="0.71"/>
    <n v="15273.111377002901"/>
    <n v="0"/>
    <n v="4903"/>
    <n v="1"/>
    <n v="1"/>
    <n v="0"/>
    <n v="0"/>
    <n v="14.276973281664301"/>
    <d v="1900-01-09T04:44:53"/>
    <n v="43369"/>
    <n v="0"/>
    <n v="0"/>
    <n v="0"/>
    <n v="155752.71646953752"/>
  </r>
  <r>
    <s v="STND-61382"/>
    <s v="Lombard School District 44"/>
    <s v="Lombard School District 44 - 1514 S Main St - Lombard"/>
    <s v="New Indoor LED Fixtures"/>
    <s v="Indoor Lighting"/>
    <s v="K-12 School"/>
    <n v="0"/>
    <n v="8922.7009999999991"/>
    <n v="2.4330240000000001"/>
    <x v="0"/>
    <x v="1"/>
    <n v="15"/>
    <s v="Qty / 1,000"/>
    <m/>
    <s v="Public-Lighting"/>
    <s v="lighting"/>
    <n v="3"/>
    <n v="1"/>
    <s v="Lighting"/>
    <n v="0.99829244462109001"/>
    <n v="0.987374621353864"/>
    <n v="8907.4649939130504"/>
    <n v="2.40230615074486"/>
    <n v="0.71"/>
    <n v="6324.3001456782604"/>
    <n v="1.70563736702885"/>
    <n v="2979"/>
    <n v="1.17333333333333"/>
    <n v="1.323"/>
    <n v="2.1333333333333301E-2"/>
    <n v="0.72"/>
    <n v="23.497818059751602"/>
    <d v="1900-01-15T18:49:11"/>
    <n v="43398"/>
    <n v="2.5219473321836601"/>
    <n v="161.953908980237"/>
    <n v="0"/>
    <n v="94864.5021851739"/>
  </r>
  <r>
    <s v="STND-61383"/>
    <s v="Lombard School District 44"/>
    <s v="Lombard School District 44 - 617 S Hammerschmidt - Lombard"/>
    <s v="New Indoor LED Fixtures"/>
    <s v="Indoor Lighting"/>
    <s v="K-12 School"/>
    <n v="0"/>
    <n v="9536.1360000000004"/>
    <n v="2.6002939999999999"/>
    <x v="0"/>
    <x v="1"/>
    <n v="15"/>
    <s v="Qty / 1,000"/>
    <m/>
    <s v="Public-Lighting"/>
    <s v="lighting"/>
    <n v="3"/>
    <n v="1"/>
    <s v="Lighting"/>
    <n v="0.99829244462109001"/>
    <n v="0.987374621353864"/>
    <n v="9519.8525196791907"/>
    <n v="2.5674643036587299"/>
    <n v="0.71"/>
    <n v="6759.0952889722203"/>
    <n v="1.82289965559769"/>
    <n v="2979"/>
    <n v="1.17333333333333"/>
    <n v="1.323"/>
    <n v="2.1333333333333301E-2"/>
    <n v="0.72"/>
    <n v="23.497818059751602"/>
    <d v="1900-01-15T18:49:11"/>
    <n v="43398"/>
    <n v="2.69533079665189"/>
    <n v="173.08822763053101"/>
    <n v="0"/>
    <n v="101386.4293345833"/>
  </r>
  <r>
    <s v="STND-61384"/>
    <s v="Lombard School District 44"/>
    <s v="Lombard School District 44 - 150 W Madison - Lombard"/>
    <s v="New Indoor LED Fixtures"/>
    <s v="Indoor Lighting"/>
    <s v="K-12 School"/>
    <n v="0"/>
    <n v="2648.9270000000001"/>
    <n v="0.72230399999999995"/>
    <x v="0"/>
    <x v="1"/>
    <n v="15"/>
    <s v="Qty / 1,000"/>
    <m/>
    <s v="Public-Lighting"/>
    <s v="lighting"/>
    <n v="3"/>
    <n v="1"/>
    <s v="Lighting"/>
    <n v="0.99829244462109001"/>
    <n v="0.987374621353864"/>
    <n v="2644.4038104528099"/>
    <n v="0.71318463850238101"/>
    <n v="0.71"/>
    <n v="1877.5267054215001"/>
    <n v="0.50636109333669099"/>
    <n v="2979"/>
    <n v="1.17333333333333"/>
    <n v="1.323"/>
    <n v="2.1333333333333301E-2"/>
    <n v="0.72"/>
    <n v="23.497818059751602"/>
    <d v="1900-01-15T18:49:11"/>
    <n v="43398"/>
    <n v="0.74870311424202296"/>
    <n v="48.080069280960203"/>
    <n v="0"/>
    <n v="28162.900581322501"/>
  </r>
  <r>
    <s v="STND-61384"/>
    <s v="Lombard School District 44"/>
    <s v="Lombard School District 44 - 150 W Madison - Lombard"/>
    <s v="New Indoor LED Fixtures"/>
    <s v="Indoor Lighting"/>
    <s v="K-12 School"/>
    <n v="0"/>
    <n v="3928.08"/>
    <n v="1.0711010000000001"/>
    <x v="0"/>
    <x v="1"/>
    <n v="15"/>
    <s v="Qty / 1,000"/>
    <m/>
    <s v="Public-Lighting"/>
    <s v="lighting"/>
    <n v="3"/>
    <n v="1"/>
    <s v="Lighting"/>
    <n v="0.99829244462109001"/>
    <n v="0.987374621353864"/>
    <n v="3921.3725858672101"/>
    <n v="1.0575779443067499"/>
    <n v="0.71"/>
    <n v="2784.1745359657202"/>
    <n v="0.75088034045778895"/>
    <n v="2979"/>
    <n v="1.17333333333333"/>
    <n v="1.323"/>
    <n v="2.1333333333333301E-2"/>
    <n v="0.72"/>
    <n v="23.497818059751602"/>
    <d v="1900-01-15T18:49:11"/>
    <n v="43398"/>
    <n v="1.11024811487649"/>
    <n v="71.297683379403907"/>
    <n v="0"/>
    <n v="41762.618039485802"/>
  </r>
  <r>
    <s v="STND-61386"/>
    <s v="Ishan Properties LLC"/>
    <s v="Ishan Properties LLC - 7756 S Harlem Ave - Bridgeview"/>
    <s v="New Indoor LED Fixtures"/>
    <s v="Indoor Lighting"/>
    <s v="Retail (mall/dept. store)"/>
    <n v="0"/>
    <n v="16197.35"/>
    <n v="3.2854800000000002"/>
    <x v="0"/>
    <x v="0"/>
    <n v="9.1274187659729797"/>
    <s v="Qty / 1,000"/>
    <m/>
    <s v="Private-Lighting"/>
    <s v="lighting"/>
    <n v="3"/>
    <n v="1"/>
    <s v="Lighting"/>
    <n v="0.91633259480590001"/>
    <n v="1.30467645558681"/>
    <n v="14842.1597544793"/>
    <n v="4.28648840130134"/>
    <n v="0.71"/>
    <n v="10537.933425680299"/>
    <n v="3.04340676492395"/>
    <n v="5478"/>
    <n v="1.1200000000000001"/>
    <n v="1.31"/>
    <n v="2.1999999999999999E-2"/>
    <n v="0.95"/>
    <n v="12.7783862723622"/>
    <d v="1900-01-08T03:03:29"/>
    <n v="43323"/>
    <n v="3.4443458427491702"/>
    <n v="291.54242374870103"/>
    <n v="0"/>
    <n v="96184.131304128299"/>
  </r>
  <r>
    <s v="STND-61387"/>
    <s v="Freeport School District #145"/>
    <s v="Freeport School District 145 - 806 E Stephenson St - Freeport"/>
    <s v="New Indoor LED Fixtures"/>
    <s v="Indoor Lighting"/>
    <s v="K-12 School"/>
    <n v="0"/>
    <n v="6692.0259999999998"/>
    <n v="1.8247679999999999"/>
    <x v="0"/>
    <x v="1"/>
    <n v="15"/>
    <s v="Qty / 1,000"/>
    <m/>
    <s v="Public-Lighting"/>
    <s v="lighting"/>
    <n v="3"/>
    <n v="1"/>
    <s v="Lighting"/>
    <n v="0.99829244462109001"/>
    <n v="0.987374621353864"/>
    <n v="6680.5989950079002"/>
    <n v="1.80172961305865"/>
    <n v="0.71"/>
    <n v="4743.2252864556103"/>
    <n v="1.2792280252716399"/>
    <n v="2979"/>
    <n v="1.17333333333333"/>
    <n v="1.323"/>
    <n v="2.1333333333333301E-2"/>
    <n v="0.72"/>
    <n v="23.497818059751602"/>
    <d v="1900-01-15T18:49:11"/>
    <n v="43331"/>
    <n v="1.8914604991377399"/>
    <n v="121.465436272871"/>
    <n v="0"/>
    <n v="71148.379296834159"/>
  </r>
  <r>
    <s v="STND-61388"/>
    <s v="Freeport School District #145"/>
    <s v="Freeport School District 145 - 1717 W Eby St - Freeport"/>
    <s v="New Indoor LED Fixtures"/>
    <s v="Indoor Lighting"/>
    <s v="K-12 School"/>
    <n v="0"/>
    <n v="752.85299999999995"/>
    <n v="0.205286"/>
    <x v="0"/>
    <x v="1"/>
    <n v="15"/>
    <s v="Qty / 1,000"/>
    <m/>
    <s v="Public-Lighting"/>
    <s v="lighting"/>
    <n v="3"/>
    <n v="1"/>
    <s v="Lighting"/>
    <n v="0.99829244462109001"/>
    <n v="0.987374621353864"/>
    <n v="751.56746181032202"/>
    <n v="0.202694186519249"/>
    <n v="0.71"/>
    <n v="533.61289788532804"/>
    <n v="0.14391287242866699"/>
    <n v="2979"/>
    <n v="1.17333333333333"/>
    <n v="1.323"/>
    <n v="2.1333333333333301E-2"/>
    <n v="0.72"/>
    <n v="23.497818059751602"/>
    <d v="1900-01-15T18:49:11"/>
    <n v="43390"/>
    <n v="0.212788891533604"/>
    <n v="13.6648629420059"/>
    <n v="0"/>
    <n v="8004.1934682799201"/>
  </r>
  <r>
    <s v="STND-61388"/>
    <s v="Freeport School District #145"/>
    <s v="Freeport School District 145 - 1717 W Eby St - Freeport"/>
    <s v="New Indoor LED Fixtures"/>
    <s v="Indoor Lighting"/>
    <s v="K-12 School"/>
    <n v="0"/>
    <n v="1673.0060000000001"/>
    <n v="0.45619199999999999"/>
    <x v="0"/>
    <x v="1"/>
    <n v="15"/>
    <s v="Qty / 1,000"/>
    <m/>
    <s v="Public-Lighting"/>
    <s v="lighting"/>
    <n v="3"/>
    <n v="1"/>
    <s v="Lighting"/>
    <n v="0.99829244462109001"/>
    <n v="0.987374621353864"/>
    <n v="1670.1492496057499"/>
    <n v="0.450432403264662"/>
    <n v="0.71"/>
    <n v="1185.80596722008"/>
    <n v="0.31980700631790998"/>
    <n v="2979"/>
    <n v="1.17333333333333"/>
    <n v="1.323"/>
    <n v="2.1333333333333301E-2"/>
    <n v="0.72"/>
    <n v="23.497818059751602"/>
    <d v="1900-01-15T18:49:11"/>
    <n v="43390"/>
    <n v="0.47286512478443599"/>
    <n v="30.3663499928319"/>
    <n v="0"/>
    <n v="17787.0895083012"/>
  </r>
  <r>
    <s v="STND-61388"/>
    <s v="Freeport School District #145"/>
    <s v="Freeport School District 145 - 1717 W Eby St - Freeport"/>
    <s v="New Indoor LED Fixtures"/>
    <s v="Indoor Lighting"/>
    <s v="K-12 School"/>
    <n v="0"/>
    <n v="0"/>
    <n v="0"/>
    <x v="0"/>
    <x v="1"/>
    <n v="15"/>
    <s v="Qty / 1,000"/>
    <m/>
    <s v="Public-Lighting"/>
    <s v="lighting"/>
    <n v="3"/>
    <n v="1"/>
    <s v="Lighting"/>
    <n v="0.99829244462109001"/>
    <n v="0.987374621353864"/>
    <n v="0"/>
    <n v="0"/>
    <n v="0.71"/>
    <n v="0"/>
    <n v="0"/>
    <n v="2979"/>
    <n v="1.17333333333333"/>
    <n v="1.323"/>
    <n v="2.1333333333333301E-2"/>
    <n v="0.72"/>
    <n v="23.497818059751602"/>
    <d v="1900-01-15T18:49:11"/>
    <n v="43390"/>
    <n v="0"/>
    <n v="0"/>
    <n v="0"/>
    <n v="0"/>
  </r>
  <r>
    <s v="STND-61389"/>
    <s v="TJX Companies, Inc."/>
    <s v="TJX Companies Inc - 1745 Fullerton - Chicago"/>
    <s v="New Indoor LED Fixtures"/>
    <s v="Indoor Lighting"/>
    <s v="Retail (mall/dept. store)"/>
    <n v="0"/>
    <n v="116688.412"/>
    <n v="23.669146000000001"/>
    <x v="0"/>
    <x v="0"/>
    <n v="9.1274187659729797"/>
    <s v="Qty / 1,000"/>
    <m/>
    <s v="Private-Lighting"/>
    <s v="lighting"/>
    <n v="2"/>
    <n v="1"/>
    <s v="Lighting"/>
    <n v="0.97902139861649395"/>
    <n v="0.93591656730105399"/>
    <n v="114240.452318578"/>
    <n v="22.1523458752675"/>
    <n v="0.71"/>
    <n v="81110.721146190102"/>
    <n v="15.7281655714399"/>
    <n v="5478"/>
    <n v="1.1200000000000001"/>
    <n v="1.31"/>
    <n v="2.1999999999999999E-2"/>
    <n v="0.95"/>
    <n v="12.7783862723622"/>
    <d v="1900-01-08T03:03:29"/>
    <n v="43380"/>
    <n v="17.800197569519899"/>
    <n v="2244.0088848291998"/>
    <n v="0"/>
    <n v="740331.51831133699"/>
  </r>
  <r>
    <s v="STND-61389"/>
    <s v="TJX Companies, Inc."/>
    <s v="TJX Companies Inc - 1745 Fullerton - Chicago"/>
    <s v="New Indoor LED Fixtures"/>
    <s v="Indoor Lighting"/>
    <s v="Retail (mall/dept. store)"/>
    <n v="0"/>
    <n v="355.851"/>
    <n v="7.2180999999999995E-2"/>
    <x v="0"/>
    <x v="0"/>
    <n v="9.1274187659729797"/>
    <s v="Qty / 1,000"/>
    <m/>
    <s v="Private-Lighting"/>
    <s v="lighting"/>
    <n v="2"/>
    <n v="1"/>
    <s v="Lighting"/>
    <n v="0.97902139861649395"/>
    <n v="0.93591656730105399"/>
    <n v="348.38574371907799"/>
    <n v="6.7555393744357303E-2"/>
    <n v="0.71"/>
    <n v="247.353878040545"/>
    <n v="4.7964329558493703E-2"/>
    <n v="5478"/>
    <n v="1.1200000000000001"/>
    <n v="1.31"/>
    <n v="2.1999999999999999E-2"/>
    <n v="0.95"/>
    <n v="12.7783862723622"/>
    <d v="1900-01-08T03:03:29"/>
    <n v="43380"/>
    <n v="5.4283160903461102E-2"/>
    <n v="6.8432913944818798"/>
    <n v="0"/>
    <n v="2257.702428263462"/>
  </r>
  <r>
    <s v="STND-61389"/>
    <s v="TJX Companies, Inc."/>
    <s v="TJX Companies Inc - 1745 Fullerton - Chicago"/>
    <s v="New Indoor LED Fixtures"/>
    <s v="Indoor Lighting"/>
    <s v="Retail (mall/dept. store)"/>
    <n v="0"/>
    <n v="1374.3209999999999"/>
    <n v="0.27876800000000002"/>
    <x v="0"/>
    <x v="0"/>
    <n v="9.1274187659729797"/>
    <s v="Qty / 1,000"/>
    <m/>
    <s v="Private-Lighting"/>
    <s v="lighting"/>
    <n v="2"/>
    <n v="1"/>
    <s v="Lighting"/>
    <n v="0.97902139861649395"/>
    <n v="0.93591656730105399"/>
    <n v="1345.48966756802"/>
    <n v="0.26090358963338001"/>
    <n v="0.71"/>
    <n v="955.29766397329297"/>
    <n v="0.18524154863969999"/>
    <n v="5478"/>
    <n v="1.1200000000000001"/>
    <n v="1.31"/>
    <n v="2.1999999999999999E-2"/>
    <n v="0.95"/>
    <n v="12.7783862723622"/>
    <d v="1900-01-08T03:03:29"/>
    <n v="43380"/>
    <n v="0.20964531107543599"/>
    <n v="26.4292613272289"/>
    <n v="0"/>
    <n v="8719.4018252399837"/>
  </r>
  <r>
    <s v="STND-61389"/>
    <s v="TJX Companies, Inc."/>
    <s v="TJX Companies Inc - 1745 Fullerton - Chicago"/>
    <s v="New Indoor LED Fixtures"/>
    <s v="Indoor Lighting"/>
    <s v="Retail (mall/dept. store)"/>
    <n v="0"/>
    <n v="1325.2380000000001"/>
    <n v="0.268812"/>
    <x v="0"/>
    <x v="0"/>
    <n v="9.1274187659729797"/>
    <s v="Qty / 1,000"/>
    <m/>
    <s v="Private-Lighting"/>
    <s v="lighting"/>
    <n v="2"/>
    <n v="1"/>
    <s v="Lighting"/>
    <n v="0.97902139861649395"/>
    <n v="0.93591656730105399"/>
    <n v="1297.43636025972"/>
    <n v="0.25158560428933102"/>
    <n v="0.71"/>
    <n v="921.17981578440504"/>
    <n v="0.17862577904542501"/>
    <n v="5478"/>
    <n v="1.1200000000000001"/>
    <n v="1.31"/>
    <n v="2.1999999999999999E-2"/>
    <n v="0.95"/>
    <n v="12.7783862723622"/>
    <d v="1900-01-08T03:03:29"/>
    <n v="43380"/>
    <n v="0.20215797853702799"/>
    <n v="25.485357076530299"/>
    <n v="0"/>
    <n v="8407.9939374261103"/>
  </r>
  <r>
    <s v="STND-61389"/>
    <s v="TJX Companies, Inc."/>
    <s v="TJX Companies Inc - 1745 Fullerton - Chicago"/>
    <s v="New Indoor LED Fixtures"/>
    <s v="Indoor Lighting"/>
    <s v="Retail (mall/dept. store)"/>
    <n v="0"/>
    <n v="6258.067"/>
    <n v="1.26939"/>
    <x v="0"/>
    <x v="0"/>
    <n v="9.1274187659729797"/>
    <s v="Qty / 1,000"/>
    <m/>
    <s v="Private-Lighting"/>
    <s v="lighting"/>
    <n v="2"/>
    <n v="1"/>
    <s v="Lighting"/>
    <n v="0.97902139861649395"/>
    <n v="0.93591656730105399"/>
    <n v="6126.7815069757198"/>
    <n v="1.18804313136628"/>
    <n v="0.71"/>
    <n v="4350.0148699527599"/>
    <n v="0.84351062327006199"/>
    <n v="5478"/>
    <n v="1.1200000000000001"/>
    <n v="1.31"/>
    <n v="2.1999999999999999E-2"/>
    <n v="0.95"/>
    <n v="12.7783862723622"/>
    <d v="1900-01-08T03:03:29"/>
    <n v="43380"/>
    <n v="0.95463489864707496"/>
    <n v="120.34749388702301"/>
    <n v="0"/>
    <n v="39704.407356268333"/>
  </r>
  <r>
    <s v="STND-61389"/>
    <s v="TJX Companies, Inc."/>
    <s v="TJX Companies Inc - 1745 Fullerton - Chicago"/>
    <s v="New Indoor LED Fixtures"/>
    <s v="Indoor Lighting"/>
    <s v="Retail (mall/dept. store)"/>
    <n v="0"/>
    <n v="26247.07"/>
    <n v="5.3239710000000002"/>
    <x v="0"/>
    <x v="0"/>
    <n v="9.1274187659729797"/>
    <s v="Qty / 1,000"/>
    <m/>
    <s v="Private-Lighting"/>
    <s v="lighting"/>
    <n v="2"/>
    <n v="1"/>
    <s v="Lighting"/>
    <n v="0.97902139861649395"/>
    <n v="0.93591656730105399"/>
    <n v="25696.443180984999"/>
    <n v="4.9827926627303603"/>
    <n v="0.71"/>
    <n v="18244.474658499399"/>
    <n v="3.5377827905385502"/>
    <n v="5478"/>
    <n v="1.1200000000000001"/>
    <n v="1.31"/>
    <n v="2.1999999999999999E-2"/>
    <n v="0.95"/>
    <n v="12.7783862723622"/>
    <d v="1900-01-08T03:03:29"/>
    <n v="43380"/>
    <n v="4.0038510749139098"/>
    <n v="504.75156248363402"/>
    <n v="0"/>
    <n v="166524.96037330589"/>
  </r>
  <r>
    <s v="STND-61389"/>
    <s v="TJX Companies, Inc."/>
    <s v="TJX Companies Inc - 1745 Fullerton - Chicago"/>
    <s v="New Indoor LED Fixtures"/>
    <s v="Indoor Lighting"/>
    <s v="Retail (mall/dept. store)"/>
    <n v="0"/>
    <n v="883.49199999999996"/>
    <n v="0.17920800000000001"/>
    <x v="0"/>
    <x v="0"/>
    <n v="9.1274187659729797"/>
    <s v="Qty / 1,000"/>
    <m/>
    <s v="Private-Lighting"/>
    <s v="lighting"/>
    <n v="2"/>
    <n v="1"/>
    <s v="Lighting"/>
    <n v="0.97902139861649395"/>
    <n v="0.93591656730105399"/>
    <n v="864.95757350648296"/>
    <n v="0.167723736192887"/>
    <n v="0.71"/>
    <n v="614.11987718960302"/>
    <n v="0.11908385269695"/>
    <n v="5478"/>
    <n v="1.1200000000000001"/>
    <n v="1.31"/>
    <n v="2.1999999999999999E-2"/>
    <n v="0.95"/>
    <n v="12.7783862723622"/>
    <d v="1900-01-08T03:03:29"/>
    <n v="43380"/>
    <n v="0.13477198569135199"/>
    <n v="16.990238051020199"/>
    <n v="0"/>
    <n v="5605.3292916174041"/>
  </r>
  <r>
    <s v="STND-61389"/>
    <s v="TJX Companies, Inc."/>
    <s v="TJX Companies Inc - 1745 Fullerton - Chicago"/>
    <s v="New Indoor LED Fixtures"/>
    <s v="Indoor Lighting"/>
    <s v="Retail (mall/dept. store)"/>
    <n v="0"/>
    <n v="2024.6690000000001"/>
    <n v="0.41068500000000002"/>
    <x v="0"/>
    <x v="0"/>
    <n v="9.1274187659729797"/>
    <s v="Qty / 1,000"/>
    <m/>
    <s v="Private-Lighting"/>
    <s v="lighting"/>
    <n v="2"/>
    <n v="1"/>
    <s v="Lighting"/>
    <n v="0.97902139861649395"/>
    <n v="0.93591656730105399"/>
    <n v="1982.1942761154601"/>
    <n v="0.38436689544203301"/>
    <n v="0.71"/>
    <n v="1407.3579360419701"/>
    <n v="0.27290049576384401"/>
    <n v="5478"/>
    <n v="1.1200000000000001"/>
    <n v="1.31"/>
    <n v="2.1999999999999999E-2"/>
    <n v="0.95"/>
    <n v="12.7783862723622"/>
    <d v="1900-01-08T03:03:29"/>
    <n v="43380"/>
    <n v="0.308852467209348"/>
    <n v="38.935958995124999"/>
    <n v="0"/>
    <n v="12845.545235870479"/>
  </r>
  <r>
    <s v="STND-61389"/>
    <s v="TJX Companies, Inc."/>
    <s v="TJX Companies Inc - 1745 Fullerton - Chicago"/>
    <s v="New Indoor LED Fixtures"/>
    <s v="Indoor Lighting"/>
    <s v="Retail (mall/dept. store)"/>
    <n v="0"/>
    <n v="110.43600000000001"/>
    <n v="2.2401000000000001E-2"/>
    <x v="0"/>
    <x v="0"/>
    <n v="9.1274187659729797"/>
    <s v="Qty / 1,000"/>
    <m/>
    <s v="Private-Lighting"/>
    <s v="lighting"/>
    <n v="2"/>
    <n v="1"/>
    <s v="Lighting"/>
    <n v="0.97902139861649395"/>
    <n v="0.93591656730105399"/>
    <n v="108.119207177611"/>
    <n v="2.0965467024110899E-2"/>
    <n v="0.71"/>
    <n v="76.764637096103897"/>
    <n v="1.48854815871187E-2"/>
    <n v="5478"/>
    <n v="1.1200000000000001"/>
    <n v="1.31"/>
    <n v="2.1999999999999999E-2"/>
    <n v="0.95"/>
    <n v="12.7783862723622"/>
    <d v="1900-01-08T03:03:29"/>
    <n v="43380"/>
    <n v="1.6846498211418998E-2"/>
    <n v="2.1237701409887899"/>
    <n v="0"/>
    <n v="700.66298919408428"/>
  </r>
  <r>
    <s v="STND-61391"/>
    <s v="Breezy's Enterprise, Inc"/>
    <s v="Breezy's Self Storage - 635 Brickville Road - Sycamore"/>
    <s v="Outdoor &amp; Garage - LED Fixtures"/>
    <s v="Outdoor &amp; Garage Lighting"/>
    <s v="Exterior"/>
    <n v="0"/>
    <n v="6766.14"/>
    <n v="0"/>
    <x v="0"/>
    <x v="0"/>
    <n v="10.1978380583316"/>
    <s v="Qty / 1,000"/>
    <m/>
    <s v="Private-Lighting"/>
    <s v="lighting"/>
    <n v="3"/>
    <n v="1"/>
    <s v="Lighting"/>
    <n v="0.91633259480590001"/>
    <n v="1.30467645558681"/>
    <n v="6200.0346230199902"/>
    <n v="0"/>
    <n v="0.71"/>
    <n v="4402.0245823441901"/>
    <n v="0"/>
    <n v="4903"/>
    <n v="1"/>
    <n v="1"/>
    <n v="0"/>
    <n v="0"/>
    <n v="14.276973281664301"/>
    <d v="1900-01-09T04:44:53"/>
    <n v="43351"/>
    <n v="0"/>
    <n v="0"/>
    <n v="0"/>
    <n v="44891.133819540846"/>
  </r>
  <r>
    <s v="STND-61392"/>
    <s v="BLI Properties LLC"/>
    <s v="BLI Properties - 505 Bonnie Lane - Elk Grove Village"/>
    <s v="Outdoor &amp; Garage - LED Fixtures"/>
    <s v="Outdoor &amp; Garage Lighting"/>
    <s v="Exterior"/>
    <n v="0"/>
    <n v="588.36"/>
    <n v="0"/>
    <x v="0"/>
    <x v="0"/>
    <n v="10.1978380583316"/>
    <s v="Qty / 1,000"/>
    <m/>
    <s v="Private-Lighting"/>
    <s v="lighting"/>
    <n v="2"/>
    <n v="1"/>
    <s v="Lighting"/>
    <n v="0.97902139861649395"/>
    <n v="0.93591656730105399"/>
    <n v="576.01703009000005"/>
    <n v="0"/>
    <n v="0.71"/>
    <n v="408.97209136390001"/>
    <n v="0"/>
    <n v="4903"/>
    <n v="1"/>
    <n v="1"/>
    <n v="0"/>
    <n v="0"/>
    <n v="14.276973281664301"/>
    <d v="1900-01-09T04:44:53"/>
    <n v="43350"/>
    <n v="0"/>
    <n v="0"/>
    <n v="0"/>
    <n v="4170.6311581062473"/>
  </r>
  <r>
    <s v="STND-61392"/>
    <s v="BLI Properties LLC"/>
    <s v="BLI Properties - 505 Bonnie Lane - Elk Grove Village"/>
    <s v="Outdoor &amp; Garage - LED Fixtures"/>
    <s v="Outdoor &amp; Garage Lighting"/>
    <s v="Exterior"/>
    <n v="0"/>
    <n v="1152.2049999999999"/>
    <n v="0"/>
    <x v="0"/>
    <x v="0"/>
    <n v="10.1978380583316"/>
    <s v="Qty / 1,000"/>
    <m/>
    <s v="Private-Lighting"/>
    <s v="lighting"/>
    <n v="2"/>
    <n v="1"/>
    <s v="Lighting"/>
    <n v="0.97902139861649395"/>
    <n v="0.93591656730105399"/>
    <n v="1128.03335059292"/>
    <n v="0"/>
    <n v="0.71"/>
    <n v="800.90367892097095"/>
    <n v="0"/>
    <n v="4903"/>
    <n v="1"/>
    <n v="1"/>
    <n v="0"/>
    <n v="0"/>
    <n v="14.276973281664301"/>
    <d v="1900-01-09T04:44:53"/>
    <n v="43350"/>
    <n v="0"/>
    <n v="0"/>
    <n v="0"/>
    <n v="8167.4860179580692"/>
  </r>
  <r>
    <s v="STND-61392"/>
    <s v="BLI Properties LLC"/>
    <s v="BLI Properties - 505 Bonnie Lane - Elk Grove Village"/>
    <s v="Outdoor &amp; Garage - LED Fixtures"/>
    <s v="Outdoor &amp; Garage Lighting"/>
    <s v="Exterior"/>
    <n v="0"/>
    <n v="377.53100000000001"/>
    <n v="0"/>
    <x v="0"/>
    <x v="0"/>
    <n v="10.1978380583316"/>
    <s v="Qty / 1,000"/>
    <m/>
    <s v="Private-Lighting"/>
    <s v="lighting"/>
    <n v="2"/>
    <n v="1"/>
    <s v="Lighting"/>
    <n v="0.97902139861649395"/>
    <n v="0.93591656730105399"/>
    <n v="369.61092764108298"/>
    <n v="0"/>
    <n v="0.71"/>
    <n v="262.423758625169"/>
    <n v="0"/>
    <n v="4903"/>
    <n v="1"/>
    <n v="1"/>
    <n v="0"/>
    <n v="0"/>
    <n v="14.276973281664301"/>
    <d v="1900-01-09T04:44:53"/>
    <n v="43350"/>
    <n v="0"/>
    <n v="0"/>
    <n v="0"/>
    <n v="2676.1549931181739"/>
  </r>
  <r>
    <s v="STND-61392"/>
    <s v="BLI Properties LLC"/>
    <s v="BLI Properties - 505 Bonnie Lane - Elk Grove Village"/>
    <s v="Outdoor &amp; Garage - LED Fixtures"/>
    <s v="Outdoor &amp; Garage Lighting"/>
    <s v="Exterior"/>
    <n v="0"/>
    <n v="13826.46"/>
    <n v="0"/>
    <x v="0"/>
    <x v="0"/>
    <n v="10.1978380583316"/>
    <s v="Qty / 1,000"/>
    <m/>
    <s v="Private-Lighting"/>
    <s v="lighting"/>
    <n v="2"/>
    <n v="1"/>
    <s v="Lighting"/>
    <n v="0.97902139861649395"/>
    <n v="0.93591656730105399"/>
    <n v="13536.400207115001"/>
    <n v="0"/>
    <n v="0.71"/>
    <n v="9610.84414705165"/>
    <n v="0"/>
    <n v="4903"/>
    <n v="1"/>
    <n v="1"/>
    <n v="0"/>
    <n v="0"/>
    <n v="14.276973281664301"/>
    <d v="1900-01-09T04:44:53"/>
    <n v="43350"/>
    <n v="0"/>
    <n v="0"/>
    <n v="0"/>
    <n v="98009.832215496819"/>
  </r>
  <r>
    <s v="STND-61392"/>
    <s v="BLI Properties LLC"/>
    <s v="BLI Properties - 505 Bonnie Lane - Elk Grove Village"/>
    <s v="Retrofit of Existing Indoor Fixtures to LED"/>
    <s v="Indoor Lighting"/>
    <s v="Manufacturing"/>
    <n v="0"/>
    <n v="2331.6280000000002"/>
    <n v="0.41698800000000003"/>
    <x v="0"/>
    <x v="0"/>
    <n v="10.827197921178"/>
    <s v="Qty / 1,000"/>
    <m/>
    <s v="Private-Lighting"/>
    <s v="lighting"/>
    <n v="2"/>
    <n v="1"/>
    <s v="Lighting"/>
    <n v="0.97902139861649395"/>
    <n v="0.93591656730105399"/>
    <n v="2282.7137056133802"/>
    <n v="0.390265977565732"/>
    <n v="0.71"/>
    <n v="1620.7267309854999"/>
    <n v="0.27708884407167"/>
    <n v="4618"/>
    <n v="1.02"/>
    <n v="1.04"/>
    <n v="1.2E-2"/>
    <n v="0.81"/>
    <n v="15.158077089649201"/>
    <d v="1900-01-09T19:51:10"/>
    <n v="43350"/>
    <n v="0.463278700814022"/>
    <n v="26.8554553601574"/>
    <n v="0"/>
    <n v="17547.92909252382"/>
  </r>
  <r>
    <s v="STND-61392"/>
    <s v="BLI Properties LLC"/>
    <s v="BLI Properties - 505 Bonnie Lane - Elk Grove Village"/>
    <s v="Retrofit of Existing Indoor Fixtures to LED"/>
    <s v="Indoor Lighting"/>
    <s v="Manufacturing"/>
    <n v="0"/>
    <n v="0"/>
    <n v="0"/>
    <x v="0"/>
    <x v="0"/>
    <n v="10.827197921178"/>
    <s v="Qty / 1,000"/>
    <m/>
    <s v="Private-Lighting"/>
    <s v="lighting"/>
    <n v="2"/>
    <n v="1"/>
    <s v="Lighting"/>
    <n v="0.97902139861649395"/>
    <n v="0.93591656730105399"/>
    <n v="0"/>
    <n v="0"/>
    <n v="0.71"/>
    <n v="0"/>
    <n v="0"/>
    <n v="4618"/>
    <n v="1.02"/>
    <n v="1.04"/>
    <n v="1.2E-2"/>
    <n v="0.81"/>
    <n v="15.158077089649201"/>
    <d v="1900-01-09T19:51:10"/>
    <n v="43350"/>
    <n v="0"/>
    <n v="0"/>
    <n v="0"/>
    <n v="0"/>
  </r>
  <r>
    <s v="STND-61392"/>
    <s v="BLI Properties LLC"/>
    <s v="BLI Properties - 505 Bonnie Lane - Elk Grove Village"/>
    <s v="Retrofit of Existing Indoor Fixtures to LED"/>
    <s v="Indoor Lighting"/>
    <s v="Manufacturing"/>
    <n v="0"/>
    <n v="2472.9389999999999"/>
    <n v="0.44225999999999999"/>
    <x v="0"/>
    <x v="0"/>
    <n v="10.827197921178"/>
    <s v="Qty / 1,000"/>
    <m/>
    <s v="Private-Lighting"/>
    <s v="lighting"/>
    <n v="2"/>
    <n v="1"/>
    <s v="Lighting"/>
    <n v="0.97902139861649395"/>
    <n v="0.93591656730105399"/>
    <n v="2421.0601984732698"/>
    <n v="0.41391846105456398"/>
    <n v="0.71"/>
    <n v="1718.95274091602"/>
    <n v="0.29388210734873998"/>
    <n v="4618"/>
    <n v="1.02"/>
    <n v="1.04"/>
    <n v="1.2E-2"/>
    <n v="0.81"/>
    <n v="15.158077089649201"/>
    <d v="1900-01-09T19:51:10"/>
    <n v="43350"/>
    <n v="0.49135619783305301"/>
    <n v="28.483061158509098"/>
    <n v="0"/>
    <n v="18611.441543049157"/>
  </r>
  <r>
    <s v="STND-61392"/>
    <s v="BLI Properties LLC"/>
    <s v="BLI Properties - 505 Bonnie Lane - Elk Grove Village"/>
    <s v="Retrofit of Existing Indoor Fixtures to LED"/>
    <s v="Indoor Lighting"/>
    <s v="Manufacturing"/>
    <n v="0"/>
    <n v="5190.817"/>
    <n v="0.92832499999999996"/>
    <x v="0"/>
    <x v="0"/>
    <n v="10.827197921178"/>
    <s v="Qty / 1,000"/>
    <m/>
    <s v="Private-Lighting"/>
    <s v="lighting"/>
    <n v="2"/>
    <n v="1"/>
    <s v="Lighting"/>
    <n v="0.97902139861649395"/>
    <n v="0.93591656730105399"/>
    <n v="5081.9209193022698"/>
    <n v="0.86883474733975097"/>
    <n v="0.71"/>
    <n v="3608.1638527046098"/>
    <n v="0.61687267061122297"/>
    <n v="4618"/>
    <n v="1.02"/>
    <n v="1.04"/>
    <n v="1.2E-2"/>
    <n v="0.81"/>
    <n v="15.158077089649201"/>
    <d v="1900-01-09T19:51:10"/>
    <n v="43350"/>
    <n v="1.0313802793681699"/>
    <n v="59.787304932967899"/>
    <n v="0"/>
    <n v="39066.304165272952"/>
  </r>
  <r>
    <s v="STND-61392"/>
    <s v="BLI Properties LLC"/>
    <s v="BLI Properties - 505 Bonnie Lane - Elk Grove Village"/>
    <s v="Retrofit of Existing Indoor Fixtures to LED"/>
    <s v="Indoor Lighting"/>
    <s v="Manufacturing"/>
    <n v="0"/>
    <n v="2374.0210000000002"/>
    <n v="0.42457"/>
    <x v="0"/>
    <x v="0"/>
    <n v="10.827197921178"/>
    <s v="Qty / 1,000"/>
    <m/>
    <s v="Private-Lighting"/>
    <s v="lighting"/>
    <n v="2"/>
    <n v="1"/>
    <s v="Lighting"/>
    <n v="0.97902139861649395"/>
    <n v="0.93591656730105399"/>
    <n v="2324.2173597649298"/>
    <n v="0.39736209697900798"/>
    <n v="0.71"/>
    <n v="1650.1943254330999"/>
    <n v="0.28212708885509602"/>
    <n v="4618"/>
    <n v="1.02"/>
    <n v="1.04"/>
    <n v="1.2E-2"/>
    <n v="0.81"/>
    <n v="15.158077089649201"/>
    <d v="1900-01-09T19:51:10"/>
    <n v="43350"/>
    <n v="0.47170239432455902"/>
    <n v="27.343733644293302"/>
    <n v="0"/>
    <n v="17866.980569868992"/>
  </r>
  <r>
    <s v="STND-61392"/>
    <s v="BLI Properties LLC"/>
    <s v="BLI Properties - 505 Bonnie Lane - Elk Grove Village"/>
    <s v="Retrofit of Existing Indoor Fixtures to LED"/>
    <s v="Indoor Lighting"/>
    <s v="Manufacturing"/>
    <n v="0"/>
    <n v="1262.376"/>
    <n v="0.22576299999999999"/>
    <x v="0"/>
    <x v="0"/>
    <n v="10.827197921178"/>
    <s v="Qty / 1,000"/>
    <m/>
    <s v="Private-Lighting"/>
    <s v="lighting"/>
    <n v="2"/>
    <n v="1"/>
    <s v="Lighting"/>
    <n v="0.97902139861649395"/>
    <n v="0.93591656730105399"/>
    <n v="1235.8931170998901"/>
    <n v="0.21129533198358799"/>
    <n v="0.71"/>
    <n v="877.48411314092505"/>
    <n v="0.15001968570834701"/>
    <n v="4618"/>
    <n v="1.02"/>
    <n v="1.04"/>
    <n v="1.2E-2"/>
    <n v="0.81"/>
    <n v="15.158077089649201"/>
    <d v="1900-01-09T19:51:10"/>
    <n v="43350"/>
    <n v="0.25082541783426798"/>
    <n v="14.5399190247046"/>
    <n v="0"/>
    <n v="9500.6941656661438"/>
  </r>
  <r>
    <s v="STND-61392"/>
    <s v="BLI Properties LLC"/>
    <s v="BLI Properties - 505 Bonnie Lane - Elk Grove Village"/>
    <s v="Retrofit of Existing Indoor Fixtures to LED"/>
    <s v="Indoor Lighting"/>
    <s v="Manufacturing"/>
    <n v="0"/>
    <n v="155032.079"/>
    <n v="27.725911"/>
    <x v="0"/>
    <x v="0"/>
    <n v="10.827197921178"/>
    <s v="Qty / 1,000"/>
    <m/>
    <s v="Private-Lighting"/>
    <s v="lighting"/>
    <n v="2"/>
    <n v="1"/>
    <s v="Lighting"/>
    <n v="0.97902139861649395"/>
    <n v="0.93591656730105399"/>
    <n v="151779.722813003"/>
    <n v="25.949139448414499"/>
    <n v="0.71"/>
    <n v="107763.60319723201"/>
    <n v="18.423889008374299"/>
    <n v="4618"/>
    <n v="1.02"/>
    <n v="1.04"/>
    <n v="1.2E-2"/>
    <n v="0.81"/>
    <n v="15.158077089649201"/>
    <d v="1900-01-09T19:51:10"/>
    <n v="43350"/>
    <n v="30.8038217573772"/>
    <n v="1785.6437978000299"/>
    <n v="0"/>
    <n v="1166777.8605157211"/>
  </r>
  <r>
    <s v="STND-61392"/>
    <s v="BLI Properties LLC"/>
    <s v="BLI Properties - 505 Bonnie Lane - Elk Grove Village"/>
    <s v="Retrofit of Existing Indoor Fixtures to LED"/>
    <s v="Indoor Lighting"/>
    <s v="Manufacturing"/>
    <n v="0"/>
    <n v="10400.475"/>
    <n v="1.8600190000000001"/>
    <x v="0"/>
    <x v="0"/>
    <n v="10.827197921178"/>
    <s v="Qty / 1,000"/>
    <m/>
    <s v="Private-Lighting"/>
    <s v="lighting"/>
    <n v="2"/>
    <n v="1"/>
    <s v="Lighting"/>
    <n v="0.97902139861649395"/>
    <n v="0.93591656730105399"/>
    <n v="10182.287580775899"/>
    <n v="1.74082259759474"/>
    <n v="0.71"/>
    <n v="7229.4241823508701"/>
    <n v="1.2359840442922601"/>
    <n v="4618"/>
    <n v="1.02"/>
    <n v="1.04"/>
    <n v="1.2E-2"/>
    <n v="0.81"/>
    <n v="15.158077089649201"/>
    <d v="1900-01-09T19:51:10"/>
    <n v="43350"/>
    <n v="2.0665035583983098"/>
    <n v="119.791618597363"/>
    <n v="0"/>
    <n v="78274.406478463294"/>
  </r>
  <r>
    <s v="STND-61392"/>
    <s v="BLI Properties LLC"/>
    <s v="BLI Properties - 505 Bonnie Lane - Elk Grove Village"/>
    <s v="Retrofit of Existing Indoor Fixtures to LED"/>
    <s v="Indoor Lighting"/>
    <s v="Manufacturing"/>
    <n v="0"/>
    <n v="0"/>
    <n v="0"/>
    <x v="0"/>
    <x v="0"/>
    <n v="10.827197921178"/>
    <s v="Qty / 1,000"/>
    <m/>
    <s v="Private-Lighting"/>
    <s v="lighting"/>
    <n v="2"/>
    <n v="1"/>
    <s v="Lighting"/>
    <n v="0.97902139861649395"/>
    <n v="0.93591656730105399"/>
    <n v="0"/>
    <n v="0"/>
    <n v="0.71"/>
    <n v="0"/>
    <n v="0"/>
    <n v="4618"/>
    <n v="1.02"/>
    <n v="1.04"/>
    <n v="1.2E-2"/>
    <n v="0.81"/>
    <n v="15.158077089649201"/>
    <d v="1900-01-09T19:51:10"/>
    <n v="43350"/>
    <n v="0"/>
    <n v="0"/>
    <n v="0"/>
    <n v="0"/>
  </r>
  <r>
    <s v="STND-61393"/>
    <s v="Great Lakes Coca-Cola Distribution, L.L.C."/>
    <s v="Great Lakes Coca Cola Distribution LLC - 7400 N Oak Park Avenue - Niles"/>
    <s v="New Indoor LED Fixtures"/>
    <s v="Indoor Lighting"/>
    <s v="Office"/>
    <n v="0"/>
    <n v="14919.489"/>
    <n v="3.3547799999999999"/>
    <x v="0"/>
    <x v="0"/>
    <n v="15"/>
    <s v="Qty / 1,000"/>
    <m/>
    <s v="Private-Lighting"/>
    <s v="lighting"/>
    <n v="3"/>
    <n v="1"/>
    <s v="Lighting"/>
    <n v="0.91633259480590001"/>
    <n v="1.30467645558681"/>
    <n v="13671.214068548101"/>
    <n v="4.3769024796735101"/>
    <n v="0.71"/>
    <n v="9706.5619886691293"/>
    <n v="3.1076007605681899"/>
    <n v="2885"/>
    <n v="1.165"/>
    <n v="1.3779999999999999"/>
    <n v="2.5499999999999998E-2"/>
    <n v="0.55000000000000004"/>
    <n v="24.263431542460999"/>
    <d v="1900-01-16T07:56:40"/>
    <n v="43391"/>
    <n v="5.7750395562389603"/>
    <n v="299.24116630727599"/>
    <n v="0"/>
    <n v="145598.42983003694"/>
  </r>
  <r>
    <s v="STND-61393"/>
    <s v="Great Lakes Coca-Cola Distribution, L.L.C."/>
    <s v="Great Lakes Coca Cola Distribution LLC - 7400 N Oak Park Avenue - Niles"/>
    <s v="New Indoor LED Fixtures"/>
    <s v="Indoor Lighting"/>
    <s v="Office"/>
    <n v="0"/>
    <n v="337.54500000000002"/>
    <n v="7.5899999999999995E-2"/>
    <x v="0"/>
    <x v="0"/>
    <n v="15"/>
    <s v="Qty / 1,000"/>
    <m/>
    <s v="Private-Lighting"/>
    <s v="lighting"/>
    <n v="3"/>
    <n v="1"/>
    <s v="Lighting"/>
    <n v="0.91633259480590001"/>
    <n v="1.30467645558681"/>
    <n v="309.30348571375703"/>
    <n v="9.9024942979038605E-2"/>
    <n v="0.71"/>
    <n v="219.60547485676801"/>
    <n v="7.0307709515117403E-2"/>
    <n v="2885"/>
    <n v="1.165"/>
    <n v="1.3779999999999999"/>
    <n v="2.5499999999999998E-2"/>
    <n v="0.55000000000000004"/>
    <n v="24.263431542460999"/>
    <d v="1900-01-16T07:56:40"/>
    <n v="43391"/>
    <n v="0.13065700353481799"/>
    <n v="6.7701621336487703"/>
    <n v="0"/>
    <n v="3294.0821228515201"/>
  </r>
  <r>
    <s v="STND-61393"/>
    <s v="Great Lakes Coca-Cola Distribution, L.L.C."/>
    <s v="Great Lakes Coca Cola Distribution LLC - 7400 N Oak Park Avenue - Niles"/>
    <s v="New Indoor LED Fixtures"/>
    <s v="Indoor Lighting"/>
    <s v="Office"/>
    <n v="0"/>
    <n v="1157.779"/>
    <n v="0.26033699999999999"/>
    <x v="0"/>
    <x v="0"/>
    <n v="15"/>
    <s v="Qty / 1,000"/>
    <m/>
    <s v="Private-Lighting"/>
    <s v="lighting"/>
    <n v="3"/>
    <n v="1"/>
    <s v="Lighting"/>
    <n v="0.91633259480590001"/>
    <n v="1.30467645558681"/>
    <n v="1060.9106352817801"/>
    <n v="0.33965555441810202"/>
    <n v="0.71"/>
    <n v="753.246551050064"/>
    <n v="0.24115544363685301"/>
    <n v="2885"/>
    <n v="1.165"/>
    <n v="1.3779999999999999"/>
    <n v="2.5499999999999998E-2"/>
    <n v="0.55000000000000004"/>
    <n v="24.263431542460999"/>
    <d v="1900-01-16T07:56:40"/>
    <n v="43391"/>
    <n v="0.448153522124426"/>
    <n v="23.221649098442398"/>
    <n v="0"/>
    <n v="11298.69826575096"/>
  </r>
  <r>
    <s v="STND-61394"/>
    <s v="International Body Shop, Inc."/>
    <s v="International Auto Body - 652 W Lake St - Elmhurst"/>
    <s v="New Indoor LED Fixtures"/>
    <s v="Indoor Lighting"/>
    <s v="Warehouse"/>
    <n v="0"/>
    <n v="8303.3279999999995"/>
    <n v="1.3140860000000001"/>
    <x v="0"/>
    <x v="0"/>
    <n v="9.5383441434566993"/>
    <s v="Qty / 1,000"/>
    <m/>
    <s v="Private-Lighting"/>
    <s v="lighting"/>
    <n v="3"/>
    <n v="1"/>
    <s v="Lighting"/>
    <n v="0.91633259480590001"/>
    <n v="1.30467645558681"/>
    <n v="7608.6100917644799"/>
    <n v="1.7144570648162401"/>
    <n v="0.71"/>
    <n v="5402.1131651527803"/>
    <n v="1.2172645160195299"/>
    <n v="5242"/>
    <n v="1"/>
    <n v="1.22"/>
    <n v="1.0999999999999999E-2"/>
    <n v="0.68"/>
    <n v="13.3536818008394"/>
    <d v="1900-01-08T12:55:13"/>
    <n v="43464"/>
    <n v="2.0666068765865999"/>
    <n v="83.694711009409303"/>
    <n v="0"/>
    <n v="51527.214471125357"/>
  </r>
  <r>
    <s v="STND-61395"/>
    <s v="Renaissance Partners Holdings, LLC"/>
    <s v="Renaissance Partners LLC - 612 Harrison Ave - Rockford"/>
    <s v="New Indoor LED Fixtures"/>
    <s v="Indoor Lighting"/>
    <s v="Manufacturing"/>
    <n v="0"/>
    <n v="30146.304"/>
    <n v="5.3913599999999997"/>
    <x v="0"/>
    <x v="0"/>
    <n v="10.827197921178"/>
    <s v="Qty / 1,000"/>
    <m/>
    <s v="Private-Lighting"/>
    <s v="lighting"/>
    <n v="3"/>
    <n v="1"/>
    <s v="Lighting"/>
    <n v="0.91633259480590001"/>
    <n v="1.30467645558681"/>
    <n v="27624.040968127501"/>
    <n v="7.0339804555924799"/>
    <n v="0.71"/>
    <n v="19613.069087370499"/>
    <n v="4.99412612347066"/>
    <n v="4618"/>
    <n v="1.02"/>
    <n v="1.04"/>
    <n v="1.2E-2"/>
    <n v="0.81"/>
    <n v="15.158077089649201"/>
    <d v="1900-01-09T19:51:10"/>
    <n v="43316"/>
    <n v="8.3499293157555599"/>
    <n v="324.98871727208802"/>
    <n v="0"/>
    <n v="212354.58085069834"/>
  </r>
  <r>
    <s v="STND-61396"/>
    <s v="Fisher &amp; Ludlow Inc."/>
    <s v="Fisher and Ludlow Inc - 1115 E 05000 N Road - Bourbonnais"/>
    <s v="New Indoor LED Fixtures"/>
    <s v="Indoor Lighting"/>
    <s v="Manufacturing"/>
    <n v="0"/>
    <n v="349715.96799999999"/>
    <n v="62.543146"/>
    <x v="0"/>
    <x v="0"/>
    <n v="10.827197921178"/>
    <s v="Qty / 1,000"/>
    <m/>
    <s v="Private-Lighting"/>
    <s v="lighting"/>
    <n v="1"/>
    <n v="1"/>
    <s v="Lighting"/>
    <n v="0.99989942556735301"/>
    <n v="1.019640158801"/>
    <n v="349680.79551493097"/>
    <n v="63.771503319354402"/>
    <n v="0.71"/>
    <n v="248273.364815601"/>
    <n v="45.277767356741599"/>
    <n v="4618"/>
    <n v="1.02"/>
    <n v="1.04"/>
    <n v="1.2E-2"/>
    <n v="0.81"/>
    <n v="15.158077089649201"/>
    <d v="1900-01-09T19:51:10"/>
    <n v="43351"/>
    <n v="75.702164434181398"/>
    <n v="4113.8917119403604"/>
    <n v="0"/>
    <n v="2688104.8594153421"/>
  </r>
  <r>
    <s v="STND-61396"/>
    <s v="Fisher &amp; Ludlow Inc."/>
    <s v="Fisher and Ludlow Inc - 1115 E 05000 N Road - Bourbonnais"/>
    <s v="New Indoor LED Fixtures"/>
    <s v="Indoor Lighting"/>
    <s v="Manufacturing"/>
    <n v="0"/>
    <n v="303196.45199999999"/>
    <n v="54.223602999999997"/>
    <x v="0"/>
    <x v="0"/>
    <n v="10.827197921178"/>
    <s v="Qty / 1,000"/>
    <m/>
    <s v="Private-Lighting"/>
    <s v="lighting"/>
    <n v="1"/>
    <n v="1"/>
    <s v="Lighting"/>
    <n v="0.99989942556735301"/>
    <n v="1.019640158801"/>
    <n v="303165.95818885899"/>
    <n v="55.288563173682597"/>
    <n v="0.71"/>
    <n v="215247.83031409001"/>
    <n v="39.254879853314598"/>
    <n v="4618"/>
    <n v="1.02"/>
    <n v="1.04"/>
    <n v="1.2E-2"/>
    <n v="0.81"/>
    <n v="15.158077089649201"/>
    <d v="1900-01-09T19:51:10"/>
    <n v="43351"/>
    <n v="65.632197499623203"/>
    <n v="3566.65833163364"/>
    <n v="0"/>
    <n v="2330530.8609147901"/>
  </r>
  <r>
    <s v="STND-61396"/>
    <s v="Fisher &amp; Ludlow Inc."/>
    <s v="Fisher and Ludlow Inc - 1115 E 05000 N Road - Bourbonnais"/>
    <s v="New Indoor LED Fixtures"/>
    <s v="Indoor Lighting"/>
    <s v="Manufacturing"/>
    <n v="0"/>
    <n v="16024.645"/>
    <n v="2.8658450000000002"/>
    <x v="0"/>
    <x v="0"/>
    <n v="10.827197921178"/>
    <s v="Qty / 1,000"/>
    <m/>
    <s v="Private-Lighting"/>
    <s v="lighting"/>
    <n v="1"/>
    <n v="1"/>
    <s v="Lighting"/>
    <n v="0.99989942556735301"/>
    <n v="1.019640158801"/>
    <n v="16023.0333304208"/>
    <n v="2.9221306508990601"/>
    <n v="0.71"/>
    <n v="11376.353664598701"/>
    <n v="2.0747127621383301"/>
    <n v="4618"/>
    <n v="1.02"/>
    <n v="1.04"/>
    <n v="1.2E-2"/>
    <n v="0.81"/>
    <n v="15.158077089649201"/>
    <d v="1900-01-09T19:51:10"/>
    <n v="43351"/>
    <n v="3.4688160623208302"/>
    <n v="188.50627447553799"/>
    <n v="0"/>
    <n v="123174.03274792877"/>
  </r>
  <r>
    <s v="STND-61396"/>
    <s v="Fisher &amp; Ludlow Inc."/>
    <s v="Fisher and Ludlow Inc - 1115 E 05000 N Road - Bourbonnais"/>
    <s v="New Indoor LED Fixtures"/>
    <s v="Indoor Lighting"/>
    <s v="Manufacturing"/>
    <n v="0"/>
    <n v="19783.511999999999"/>
    <n v="3.5380799999999999"/>
    <x v="0"/>
    <x v="0"/>
    <n v="10.827197921178"/>
    <s v="Qty / 1,000"/>
    <m/>
    <s v="Private-Lighting"/>
    <s v="lighting"/>
    <n v="1"/>
    <n v="1"/>
    <s v="Lighting"/>
    <n v="0.99989942556735301"/>
    <n v="1.019640158801"/>
    <n v="19781.522284504801"/>
    <n v="3.6075684530506602"/>
    <n v="0.71"/>
    <n v="14044.8808219984"/>
    <n v="2.5613736016659701"/>
    <n v="4618"/>
    <n v="1.02"/>
    <n v="1.04"/>
    <n v="1.2E-2"/>
    <n v="0.81"/>
    <n v="15.158077089649201"/>
    <d v="1900-01-09T19:51:10"/>
    <n v="43351"/>
    <n v="4.2824886669642197"/>
    <n v="232.72379158241"/>
    <n v="0"/>
    <n v="152066.70443913384"/>
  </r>
  <r>
    <s v="STND-61396"/>
    <s v="Fisher &amp; Ludlow Inc."/>
    <s v="Fisher and Ludlow Inc - 1115 E 05000 N Road - Bourbonnais"/>
    <s v="New Indoor LED Fixtures"/>
    <s v="Indoor Lighting"/>
    <s v="Manufacturing"/>
    <n v="0"/>
    <n v="866.70600000000002"/>
    <n v="0.155002"/>
    <x v="0"/>
    <x v="0"/>
    <n v="10.827197921178"/>
    <s v="Qty / 1,000"/>
    <m/>
    <s v="Private-Lighting"/>
    <s v="lighting"/>
    <n v="1"/>
    <n v="1"/>
    <s v="Lighting"/>
    <n v="0.99989942556735301"/>
    <n v="1.019640158801"/>
    <n v="866.61883153577799"/>
    <n v="0.15804626389447299"/>
    <n v="0.71"/>
    <n v="615.29937039040203"/>
    <n v="0.112212847365076"/>
    <n v="4618"/>
    <n v="1.02"/>
    <n v="1.04"/>
    <n v="1.2E-2"/>
    <n v="0.81"/>
    <n v="15.158077089649201"/>
    <d v="1900-01-09T19:51:10"/>
    <n v="43351"/>
    <n v="0.18761427337900399"/>
    <n v="10.1955156651268"/>
    <n v="0"/>
    <n v="6661.968063993093"/>
  </r>
  <r>
    <s v="STND-61397"/>
    <s v="Pepper Construction Company"/>
    <s v="Pepper Construction Company - 324 S Hager Ave - Barrington"/>
    <s v="New Indoor LED Fixtures"/>
    <s v="Indoor Lighting"/>
    <s v="Warehouse"/>
    <n v="0"/>
    <n v="28474.544000000002"/>
    <n v="4.5063870000000001"/>
    <x v="0"/>
    <x v="0"/>
    <n v="9.5383441434566993"/>
    <s v="Qty / 1,000"/>
    <m/>
    <s v="Private-Lighting"/>
    <s v="lighting"/>
    <n v="3"/>
    <n v="1"/>
    <s v="Lighting"/>
    <n v="0.91633259480590001"/>
    <n v="1.30467645558681"/>
    <n v="26092.1527894348"/>
    <n v="5.8793770186624599"/>
    <n v="0.71"/>
    <n v="18525.4284804987"/>
    <n v="4.1743576832503502"/>
    <n v="5242"/>
    <n v="1"/>
    <n v="1.22"/>
    <n v="1.0999999999999999E-2"/>
    <n v="0.68"/>
    <n v="13.3536818008394"/>
    <d v="1900-01-08T12:55:13"/>
    <n v="43338"/>
    <n v="7.0870021922160804"/>
    <n v="287.01368068378201"/>
    <n v="0"/>
    <n v="176701.91225199073"/>
  </r>
  <r>
    <s v="STND-61397"/>
    <s v="Pepper Construction Company"/>
    <s v="Pepper Construction Company - 324 S Hager Ave - Barrington"/>
    <s v="New Indoor LED Fixtures"/>
    <s v="Indoor Lighting"/>
    <s v="Warehouse"/>
    <n v="0"/>
    <n v="18163.53"/>
    <n v="2.8745639999999999"/>
    <x v="0"/>
    <x v="0"/>
    <n v="9.5383441434566993"/>
    <s v="Qty / 1,000"/>
    <m/>
    <s v="Private-Lighting"/>
    <s v="lighting"/>
    <n v="3"/>
    <n v="1"/>
    <s v="Lighting"/>
    <n v="0.91633259480590001"/>
    <n v="1.30467645558681"/>
    <n v="16643.8345757348"/>
    <n v="3.75037597087743"/>
    <n v="0.71"/>
    <n v="11817.1225487717"/>
    <n v="2.6627669393229798"/>
    <n v="5242"/>
    <n v="1"/>
    <n v="1.22"/>
    <n v="1.0999999999999999E-2"/>
    <n v="0.68"/>
    <n v="13.3536818008394"/>
    <d v="1900-01-08T12:55:13"/>
    <n v="43338"/>
    <n v="4.5207039186082802"/>
    <n v="183.08218033308299"/>
    <n v="0"/>
    <n v="112715.78165558664"/>
  </r>
  <r>
    <s v="STND-61397"/>
    <s v="Pepper Construction Company"/>
    <s v="Pepper Construction Company - 324 S Hager Ave - Barrington"/>
    <s v="Occupancy Sensors"/>
    <s v="Indoor Lighting"/>
    <s v="Warehouse"/>
    <n v="0"/>
    <n v="1180.079"/>
    <n v="0.60651100000000002"/>
    <x v="0"/>
    <x v="0"/>
    <n v="8"/>
    <s v="Qty / 1,000"/>
    <m/>
    <s v="Private-Lighting"/>
    <s v="lighting"/>
    <n v="3"/>
    <n v="1"/>
    <s v="Lighting"/>
    <n v="0.91633259480590001"/>
    <n v="1.30467645558681"/>
    <n v="1081.34485214595"/>
    <n v="0.79130062175440996"/>
    <n v="0.71"/>
    <n v="767.75484502362497"/>
    <n v="0.56182344144563101"/>
    <n v="5242"/>
    <n v="1"/>
    <n v="1.22"/>
    <n v="1.0999999999999999E-2"/>
    <n v="0.68"/>
    <n v="13.3536818008394"/>
    <d v="1900-01-08T12:55:13"/>
    <n v="43338"/>
    <n v="1.22378691889021"/>
    <n v="11.8947933736055"/>
    <n v="0"/>
    <n v="6142.0387601889997"/>
  </r>
  <r>
    <s v="STND-61418"/>
    <s v="Village of Lombard"/>
    <s v="Village of Lombard - Various Intersections - Lombard"/>
    <s v="LED Traffic Signal"/>
    <s v="Outdoor &amp; Garage Lighting"/>
    <s v="Exterior"/>
    <n v="0"/>
    <n v="64542"/>
    <n v="7.3655999999999997"/>
    <x v="0"/>
    <x v="1"/>
    <n v="10"/>
    <s v="ΔkWpeak / CF"/>
    <n v="0.387777777777778"/>
    <s v="Public-Lighting"/>
    <s v="lighting"/>
    <n v="1"/>
    <n v="1"/>
    <s v="Lighting"/>
    <n v="0.95625781801464005"/>
    <n v="1.47347312606477"/>
    <n v="61718.7920903009"/>
    <n v="10.853013657342601"/>
    <n v="0.71"/>
    <n v="43820.342384113603"/>
    <n v="7.7056396967132796"/>
    <n v="4903"/>
    <n v="1"/>
    <n v="1"/>
    <n v="0"/>
    <n v="0"/>
    <n v="14.276973281664301"/>
    <d v="1900-01-09T04:44:53"/>
    <n v="43443"/>
    <n v="27.9877143026028"/>
    <n v="0"/>
    <n v="0"/>
    <n v="438203.42384113604"/>
  </r>
  <r>
    <s v="STND-61418"/>
    <s v="Village of Lombard"/>
    <s v="Village of Lombard - Various Intersections - Lombard"/>
    <s v="LED Traffic Signal"/>
    <s v="Outdoor &amp; Garage Lighting"/>
    <s v="Exterior"/>
    <n v="0"/>
    <n v="2232"/>
    <n v="0.25481999999999999"/>
    <x v="0"/>
    <x v="1"/>
    <n v="10"/>
    <s v="ΔkWpeak / CF"/>
    <n v="0.387777777777778"/>
    <s v="Public-Lighting"/>
    <s v="lighting"/>
    <n v="1"/>
    <n v="1"/>
    <s v="Lighting"/>
    <n v="0.95625781801464005"/>
    <n v="1.47347312606477"/>
    <n v="2134.3674498086798"/>
    <n v="0.37547042198382402"/>
    <n v="0.71"/>
    <n v="1515.4008893641601"/>
    <n v="0.26658399960851498"/>
    <n v="4903"/>
    <n v="1"/>
    <n v="1"/>
    <n v="0"/>
    <n v="0"/>
    <n v="14.276973281664301"/>
    <d v="1900-01-09T04:44:53"/>
    <n v="43443"/>
    <n v="0.96826183319610704"/>
    <n v="0"/>
    <n v="0"/>
    <n v="15154.008893641601"/>
  </r>
  <r>
    <s v="STND-61418"/>
    <s v="Village of Lombard"/>
    <s v="Village of Lombard - Various Intersections - Lombard"/>
    <s v="LED Traffic Signal"/>
    <s v="Outdoor &amp; Garage Lighting"/>
    <s v="Exterior"/>
    <n v="0"/>
    <n v="48360"/>
    <n v="5.5186200000000003"/>
    <x v="0"/>
    <x v="1"/>
    <n v="10"/>
    <s v="ΔkWpeak / CF"/>
    <n v="0.387777777777778"/>
    <s v="Public-Lighting"/>
    <s v="lighting"/>
    <n v="1"/>
    <n v="1"/>
    <s v="Lighting"/>
    <n v="0.95625781801464005"/>
    <n v="1.47347312606477"/>
    <n v="46244.628079187998"/>
    <n v="8.1315382629635398"/>
    <n v="0.71"/>
    <n v="32833.685936223497"/>
    <n v="5.7733921667041201"/>
    <n v="4903"/>
    <n v="1"/>
    <n v="1"/>
    <n v="0"/>
    <n v="0"/>
    <n v="14.276973281664301"/>
    <d v="1900-01-09T04:44:53"/>
    <n v="43443"/>
    <n v="20.969582913086501"/>
    <n v="0"/>
    <n v="0"/>
    <n v="328336.85936223494"/>
  </r>
  <r>
    <s v="STND-61418"/>
    <s v="Village of Lombard"/>
    <s v="Village of Lombard - Various Intersections - Lombard"/>
    <s v="LED Traffic Signal"/>
    <s v="Outdoor &amp; Garage Lighting"/>
    <s v="Exterior"/>
    <n v="0"/>
    <n v="3000"/>
    <n v="0.12839999999999999"/>
    <x v="0"/>
    <x v="1"/>
    <n v="10"/>
    <s v="ΔkWpeak / CF"/>
    <n v="0.387777777777778"/>
    <s v="Public-Lighting"/>
    <s v="lighting"/>
    <n v="1"/>
    <n v="1"/>
    <s v="Lighting"/>
    <n v="0.95625781801464005"/>
    <n v="1.47347312606477"/>
    <n v="2868.7734540439201"/>
    <n v="0.18919394938671599"/>
    <n v="0.71"/>
    <n v="2036.82915237118"/>
    <n v="0.13432770406456801"/>
    <n v="4903"/>
    <n v="1"/>
    <n v="1"/>
    <n v="0"/>
    <n v="0"/>
    <n v="14.276973281664301"/>
    <d v="1900-01-09T04:44:53"/>
    <n v="43443"/>
    <n v="0.48789270615485503"/>
    <n v="0"/>
    <n v="0"/>
    <n v="20368.2915237118"/>
  </r>
  <r>
    <s v="STND-61418"/>
    <s v="Village of Lombard"/>
    <s v="Village of Lombard - Various Intersections - Lombard"/>
    <s v="LED Traffic Signal"/>
    <s v="Outdoor &amp; Garage Lighting"/>
    <s v="Exterior"/>
    <n v="0"/>
    <n v="3040"/>
    <n v="0.436"/>
    <x v="0"/>
    <x v="1"/>
    <n v="10"/>
    <s v="ΔkWpeak / CF"/>
    <n v="0.387777777777778"/>
    <s v="Public-Lighting"/>
    <s v="lighting"/>
    <n v="1"/>
    <n v="1"/>
    <s v="Lighting"/>
    <n v="0.95625781801464005"/>
    <n v="1.47347312606477"/>
    <n v="2907.0237667645001"/>
    <n v="0.64243428296423799"/>
    <n v="0.71"/>
    <n v="2063.9868744027999"/>
    <n v="0.45612834090460902"/>
    <n v="4903"/>
    <n v="1"/>
    <n v="1"/>
    <n v="0"/>
    <n v="0"/>
    <n v="14.276973281664301"/>
    <d v="1900-01-09T04:44:53"/>
    <n v="43443"/>
    <n v="1.6567073199650799"/>
    <n v="0"/>
    <n v="0"/>
    <n v="20639.868744027997"/>
  </r>
  <r>
    <s v="STND-61418"/>
    <s v="Village of Lombard"/>
    <s v="Village of Lombard - Various Intersections - Lombard"/>
    <s v="LED Traffic Signal"/>
    <s v="Outdoor &amp; Garage Lighting"/>
    <s v="Exterior"/>
    <n v="0"/>
    <n v="65274"/>
    <n v="5.5890000000000004"/>
    <x v="0"/>
    <x v="1"/>
    <n v="10"/>
    <s v="ΔkWpeak / CF"/>
    <n v="0.387777777777778"/>
    <s v="Public-Lighting"/>
    <s v="lighting"/>
    <n v="1"/>
    <n v="1"/>
    <s v="Lighting"/>
    <n v="0.95625781801464005"/>
    <n v="1.47347312606477"/>
    <n v="62418.772813087598"/>
    <n v="8.2352413015759804"/>
    <n v="0.71"/>
    <n v="44317.3286972922"/>
    <n v="5.8470213241189501"/>
    <n v="4903"/>
    <n v="1"/>
    <n v="1"/>
    <n v="0"/>
    <n v="0"/>
    <n v="14.276973281664301"/>
    <d v="1900-01-09T04:44:53"/>
    <n v="43443"/>
    <n v="21.237011952488199"/>
    <n v="0"/>
    <n v="0"/>
    <n v="443173.28697292198"/>
  </r>
  <r>
    <s v="STND-61419"/>
    <s v="Aldi Inc."/>
    <s v="Aldi 14 - 978 N Neltnor Blvd - West Chicag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46"/>
    <n v="2.5646365253446701"/>
    <n v="0"/>
    <n v="0"/>
    <n v="54027.977281650055"/>
  </r>
  <r>
    <s v="STND-61421"/>
    <s v="School Association for Special Education in DuPage County (SASED)"/>
    <s v="School Association for Special Education in DuPage County - 65331 Cornwall Rd - Naperville"/>
    <s v="New Indoor LED Fixtures"/>
    <s v="Indoor Lighting"/>
    <s v="K-12 School"/>
    <n v="0"/>
    <n v="501.90199999999999"/>
    <n v="0.13685800000000001"/>
    <x v="0"/>
    <x v="1"/>
    <n v="15"/>
    <s v="Qty / 1,000"/>
    <m/>
    <s v="Public-Lighting"/>
    <s v="lighting"/>
    <n v="3"/>
    <n v="1"/>
    <s v="Lighting"/>
    <n v="0.99829244462109001"/>
    <n v="0.987374621353864"/>
    <n v="501.04497454021498"/>
    <n v="0.13513011592924701"/>
    <n v="0.71"/>
    <n v="355.74193192355199"/>
    <n v="9.5942382309765498E-2"/>
    <n v="2979"/>
    <n v="1.17333333333333"/>
    <n v="1.323"/>
    <n v="2.1333333333333301E-2"/>
    <n v="0.72"/>
    <n v="23.497818059751602"/>
    <d v="1900-01-15T18:49:11"/>
    <n v="43362"/>
    <n v="0.14185995205472299"/>
    <n v="9.1099086280039003"/>
    <n v="0"/>
    <n v="5336.1289788532795"/>
  </r>
  <r>
    <s v="STND-61421"/>
    <s v="School Association for Special Education in DuPage County (SASED)"/>
    <s v="School Association for Special Education in DuPage County - 65331 Cornwall Rd - Naperville"/>
    <s v="New Indoor LED Fixtures"/>
    <s v="Indoor Lighting"/>
    <s v="K-12 School"/>
    <n v="0"/>
    <n v="11878.344999999999"/>
    <n v="3.238963"/>
    <x v="0"/>
    <x v="1"/>
    <n v="15"/>
    <s v="Qty / 1,000"/>
    <m/>
    <s v="Public-Lighting"/>
    <s v="lighting"/>
    <n v="3"/>
    <n v="1"/>
    <s v="Lighting"/>
    <n v="0.99829244462109001"/>
    <n v="0.987374621353864"/>
    <n v="11858.062068102699"/>
    <n v="3.1980698657041802"/>
    <n v="0.71"/>
    <n v="8419.2240683529199"/>
    <n v="2.2706296046499599"/>
    <n v="2979"/>
    <n v="1.17333333333333"/>
    <n v="1.323"/>
    <n v="2.1333333333333301E-2"/>
    <n v="0.72"/>
    <n v="23.497818059751602"/>
    <d v="1900-01-15T18:49:11"/>
    <n v="43362"/>
    <n v="3.3573421786597999"/>
    <n v="215.60112851095801"/>
    <n v="0"/>
    <n v="126288.36102529379"/>
  </r>
  <r>
    <s v="STND-61421"/>
    <s v="School Association for Special Education in DuPage County (SASED)"/>
    <s v="School Association for Special Education in DuPage County - 65331 Cornwall Rd - Naperville"/>
    <s v="New Indoor LED Fixtures"/>
    <s v="Indoor Lighting"/>
    <s v="K-12 School"/>
    <n v="0"/>
    <n v="1714.8320000000001"/>
    <n v="0.46759699999999998"/>
    <x v="0"/>
    <x v="1"/>
    <n v="15"/>
    <s v="Qty / 1,000"/>
    <m/>
    <s v="Public-Lighting"/>
    <s v="lighting"/>
    <n v="3"/>
    <n v="1"/>
    <s v="Lighting"/>
    <n v="0.99829244462109001"/>
    <n v="0.987374621353864"/>
    <n v="1711.90382939447"/>
    <n v="0.46169341082120302"/>
    <n v="0.71"/>
    <n v="1215.45171887008"/>
    <n v="0.32780232168305401"/>
    <n v="2979"/>
    <n v="1.17333333333333"/>
    <n v="1.323"/>
    <n v="2.1333333333333301E-2"/>
    <n v="0.72"/>
    <n v="23.497818059751602"/>
    <d v="1900-01-15T18:49:11"/>
    <n v="43362"/>
    <n v="0.48468696021374302"/>
    <n v="31.1255241708086"/>
    <n v="0"/>
    <n v="18231.775783051198"/>
  </r>
  <r>
    <s v="STND-61421"/>
    <s v="School Association for Special Education in DuPage County (SASED)"/>
    <s v="School Association for Special Education in DuPage County - 65331 Cornwall Rd - Naperville"/>
    <s v="Occupancy Sensors Plus Daylighting Controls"/>
    <s v="Indoor Lighting"/>
    <s v="K-12 School"/>
    <n v="0"/>
    <n v="1586.8130000000001"/>
    <n v="0.35633700000000001"/>
    <x v="0"/>
    <x v="1"/>
    <n v="8"/>
    <s v="Qty / 1,000"/>
    <m/>
    <s v="Public-Lighting"/>
    <s v="lighting"/>
    <n v="3"/>
    <n v="1"/>
    <s v="Lighting"/>
    <n v="0.99829244462109001"/>
    <n v="0.987374621353864"/>
    <n v="1584.1034289265299"/>
    <n v="0.35183811044937202"/>
    <n v="0.71"/>
    <n v="1124.7134345378299"/>
    <n v="0.24980505841905401"/>
    <n v="2979"/>
    <n v="1.17333333333333"/>
    <n v="1.323"/>
    <n v="2.1333333333333301E-2"/>
    <n v="0.72"/>
    <n v="23.497818059751602"/>
    <d v="1900-01-15T18:49:11"/>
    <n v="43362"/>
    <n v="0.36936057618351797"/>
    <n v="28.801880525936799"/>
    <n v="0"/>
    <n v="8997.7074763026394"/>
  </r>
  <r>
    <s v="STND-61421"/>
    <s v="School Association for Special Education in DuPage County (SASED)"/>
    <s v="School Association for Special Education in DuPage County - 65331 Cornwall Rd - Naperville"/>
    <s v="Occupancy Sensors Plus Daylighting Controls"/>
    <s v="Indoor Lighting"/>
    <s v="K-12 School"/>
    <n v="0"/>
    <n v="93.956000000000003"/>
    <n v="2.1099E-2"/>
    <x v="0"/>
    <x v="1"/>
    <n v="8"/>
    <s v="Qty / 1,000"/>
    <m/>
    <s v="Public-Lighting"/>
    <s v="lighting"/>
    <n v="3"/>
    <n v="1"/>
    <s v="Lighting"/>
    <n v="0.99829244462109001"/>
    <n v="0.987374621353864"/>
    <n v="93.795564926819196"/>
    <n v="2.0832617135945201E-2"/>
    <n v="0.71"/>
    <n v="66.594851098041602"/>
    <n v="1.4791158166521099E-2"/>
    <n v="2979"/>
    <n v="1.17333333333333"/>
    <n v="1.323"/>
    <n v="2.1333333333333301E-2"/>
    <n v="0.72"/>
    <n v="23.497818059751602"/>
    <d v="1900-01-15T18:49:11"/>
    <n v="43362"/>
    <n v="2.1870136407097899E-2"/>
    <n v="1.70537390776035"/>
    <n v="0"/>
    <n v="532.75880878433281"/>
  </r>
  <r>
    <s v="STND-61422"/>
    <s v="St. Mary Of The Angels"/>
    <s v="St Mary Of The Angels - 1810 N Hermitage Ave - Chicago"/>
    <s v="Indoor Networked Lighting Measures"/>
    <s v="Indoor Advanced Lighting"/>
    <s v="Miscellaneous"/>
    <n v="0"/>
    <n v="56856"/>
    <n v="12.205500000000001"/>
    <x v="0"/>
    <x v="0"/>
    <n v="14.797277300976599"/>
    <s v="Qty / 1,000"/>
    <m/>
    <s v="Private-Lighting"/>
    <s v="lighting"/>
    <n v="3"/>
    <n v="1"/>
    <s v="Lighting"/>
    <n v="0.91633259480590001"/>
    <n v="1.30467645558681"/>
    <n v="52099.006010284204"/>
    <n v="15.9242284786648"/>
    <n v="0.71"/>
    <n v="36990.294267301797"/>
    <n v="11.306202219852"/>
    <n v="3379"/>
    <n v="1.0900000000000001"/>
    <n v="1.36"/>
    <n v="2.1999999999999999E-2"/>
    <n v="0.57999999999999996"/>
    <n v="20.7161882213673"/>
    <d v="1900-01-13T19:08:05"/>
    <n v="43442"/>
    <n v="20.187916428327501"/>
    <n v="1051.5395708497699"/>
    <n v="0"/>
    <n v="547355.6417179897"/>
  </r>
  <r>
    <s v="STND-61422"/>
    <s v="St. Mary Of The Angels"/>
    <s v="St Mary Of The Angels - 1810 N Hermitage Ave - Chicago"/>
    <s v="Indoor Networked Lighting Measures"/>
    <s v="Indoor Advanced Lighting"/>
    <s v="Miscellaneous"/>
    <n v="0"/>
    <n v="191.36"/>
    <n v="4.1079999999999998E-2"/>
    <x v="0"/>
    <x v="0"/>
    <n v="14.797277300976599"/>
    <s v="Qty / 1,000"/>
    <m/>
    <s v="Private-Lighting"/>
    <s v="lighting"/>
    <n v="3"/>
    <n v="1"/>
    <s v="Lighting"/>
    <n v="0.91633259480590001"/>
    <n v="1.30467645558681"/>
    <n v="175.349405342057"/>
    <n v="5.3596108795505998E-2"/>
    <n v="0.71"/>
    <n v="124.49807779286"/>
    <n v="3.8053237244809301E-2"/>
    <n v="3379"/>
    <n v="1.0900000000000001"/>
    <n v="1.36"/>
    <n v="2.1999999999999999E-2"/>
    <n v="0.57999999999999996"/>
    <n v="20.7161882213673"/>
    <d v="1900-01-13T19:08:05"/>
    <n v="43442"/>
    <n v="6.7946385389840297E-2"/>
    <n v="3.5391623096561999"/>
    <n v="0"/>
    <n v="1842.2325805395062"/>
  </r>
  <r>
    <s v="STND-61422"/>
    <s v="St. Mary Of The Angels"/>
    <s v="St Mary Of The Angels - 1810 N Hermitage Ave - Chicago"/>
    <s v="Indoor Networked Lighting Measures"/>
    <s v="Indoor Advanced Lighting"/>
    <s v="Miscellaneous"/>
    <n v="0"/>
    <n v="45955.839999999997"/>
    <n v="9.8655200000000001"/>
    <x v="0"/>
    <x v="0"/>
    <n v="14.797277300976599"/>
    <s v="Qty / 1,000"/>
    <m/>
    <s v="Private-Lighting"/>
    <s v="lighting"/>
    <n v="3"/>
    <n v="1"/>
    <s v="Lighting"/>
    <n v="0.91633259480590001"/>
    <n v="1.30467645558681"/>
    <n v="42110.834113684803"/>
    <n v="12.8713116661208"/>
    <n v="0.71"/>
    <n v="29898.692220716199"/>
    <n v="9.1386312829457292"/>
    <n v="3379"/>
    <n v="1.0900000000000001"/>
    <n v="1.36"/>
    <n v="2.1999999999999999E-2"/>
    <n v="0.57999999999999996"/>
    <n v="20.7161882213673"/>
    <d v="1900-01-13T19:08:05"/>
    <n v="43442"/>
    <n v="16.317585783621599"/>
    <n v="849.94344082666498"/>
    <n v="0"/>
    <n v="442419.23972648947"/>
  </r>
  <r>
    <s v="STND-61422"/>
    <s v="St. Mary Of The Angels"/>
    <s v="St Mary Of The Angels - 1810 N Hermitage Ave - Chicago"/>
    <s v="Indoor Networked Lighting Measures"/>
    <s v="Indoor Advanced Lighting"/>
    <s v="Miscellaneous"/>
    <n v="0"/>
    <n v="1398.4"/>
    <n v="0.30020000000000002"/>
    <x v="0"/>
    <x v="0"/>
    <n v="14.797277300976599"/>
    <s v="Qty / 1,000"/>
    <m/>
    <s v="Private-Lighting"/>
    <s v="lighting"/>
    <n v="3"/>
    <n v="1"/>
    <s v="Lighting"/>
    <n v="0.91633259480590001"/>
    <n v="1.30467645558681"/>
    <n v="1281.3995005765701"/>
    <n v="0.39166387196715902"/>
    <n v="0.71"/>
    <n v="909.79364540936501"/>
    <n v="0.27808134909668297"/>
    <n v="3379"/>
    <n v="1.0900000000000001"/>
    <n v="1.36"/>
    <n v="2.1999999999999999E-2"/>
    <n v="0.57999999999999996"/>
    <n v="20.7161882213673"/>
    <d v="1900-01-13T19:08:05"/>
    <n v="43442"/>
    <n v="0.496531277848833"/>
    <n v="25.863109185949099"/>
    <n v="0"/>
    <n v="13462.46885778875"/>
  </r>
  <r>
    <s v="STND-61422"/>
    <s v="St. Mary Of The Angels"/>
    <s v="St Mary Of The Angels - 1810 N Hermitage Ave - Chicago"/>
    <s v="New Indoor LED Fixtures"/>
    <s v="Indoor Lighting"/>
    <s v="Miscellaneous"/>
    <n v="0"/>
    <n v="1370.117"/>
    <n v="0.29343399999999997"/>
    <x v="0"/>
    <x v="0"/>
    <n v="14.797277300976599"/>
    <s v="Qty / 1,000"/>
    <m/>
    <s v="Private-Lighting"/>
    <s v="lighting"/>
    <n v="3"/>
    <n v="1"/>
    <s v="Lighting"/>
    <n v="0.91633259480590001"/>
    <n v="1.30467645558681"/>
    <n v="1255.48286579768"/>
    <n v="0.382836431068659"/>
    <n v="0.71"/>
    <n v="891.39283471634894"/>
    <n v="0.27181386605874802"/>
    <n v="3379"/>
    <n v="1.0900000000000001"/>
    <n v="1.36"/>
    <n v="2.1999999999999999E-2"/>
    <n v="0.57999999999999996"/>
    <n v="20.7161882213673"/>
    <d v="1900-01-13T19:08:05"/>
    <n v="43442"/>
    <n v="0.485340303078929"/>
    <n v="25.340021144540199"/>
    <n v="0"/>
    <n v="13190.186959401415"/>
  </r>
  <r>
    <s v="STND-61422"/>
    <s v="St. Mary Of The Angels"/>
    <s v="St Mary Of The Angels - 1810 N Hermitage Ave - Chicago"/>
    <s v="Indoor Networked Lighting Control System"/>
    <s v="Indoor Advanced Lighting"/>
    <s v="Miscellaneous"/>
    <n v="0"/>
    <n v="2493.69"/>
    <n v="1.4320200000000001"/>
    <x v="0"/>
    <x v="0"/>
    <n v="15"/>
    <s v="Qty / 1,000"/>
    <m/>
    <s v="Private-Lighting"/>
    <s v="lighting"/>
    <n v="3"/>
    <n v="1"/>
    <s v="Lighting"/>
    <n v="0.91633259480590001"/>
    <n v="1.30467645558681"/>
    <n v="2285.0494283415201"/>
    <n v="1.86832277792942"/>
    <n v="0.71"/>
    <n v="1622.38509412248"/>
    <n v="1.3265091723298901"/>
    <n v="3379"/>
    <n v="1.0900000000000001"/>
    <n v="1.36"/>
    <n v="2.1999999999999999E-2"/>
    <n v="0.57999999999999996"/>
    <n v="20.7161882213673"/>
    <d v="1900-01-13T19:08:05"/>
    <n v="43442"/>
    <n v="2.3685633594439901"/>
    <n v="46.120263691296799"/>
    <n v="0"/>
    <n v="24335.7764118372"/>
  </r>
  <r>
    <s v="STND-61422"/>
    <s v="St. Mary Of The Angels"/>
    <s v="St Mary Of The Angels - 1810 N Hermitage Ave - Chicago"/>
    <s v="Occupancy Sensors"/>
    <s v="Indoor Lighting"/>
    <s v="Miscellaneous"/>
    <n v="0"/>
    <n v="297.00599999999997"/>
    <n v="0.196493"/>
    <x v="0"/>
    <x v="0"/>
    <n v="8"/>
    <s v="Qty / 1,000"/>
    <m/>
    <s v="Private-Lighting"/>
    <s v="lighting"/>
    <n v="3"/>
    <n v="1"/>
    <s v="Lighting"/>
    <n v="0.91633259480590001"/>
    <n v="1.30467645558681"/>
    <n v="272.156278652921"/>
    <n v="0.256359790787618"/>
    <n v="0.71"/>
    <n v="193.230957843574"/>
    <n v="0.182015451459209"/>
    <n v="3379"/>
    <n v="1.0900000000000001"/>
    <n v="1.36"/>
    <n v="2.1999999999999999E-2"/>
    <n v="0.57999999999999996"/>
    <n v="20.7161882213673"/>
    <d v="1900-01-13T19:08:05"/>
    <n v="43442"/>
    <n v="0.43837173527294498"/>
    <n v="5.4930625049213404"/>
    <n v="0"/>
    <n v="1545.847662748592"/>
  </r>
  <r>
    <s v="STND-61422"/>
    <s v="St. Mary Of The Angels"/>
    <s v="St Mary Of The Angels - 1810 N Hermitage Ave - Chicago"/>
    <s v="Indoor Networked Lighting Measures"/>
    <s v="Indoor Advanced Lighting"/>
    <s v="Miscellaneous"/>
    <n v="0"/>
    <n v="7084"/>
    <n v="1.52075"/>
    <x v="0"/>
    <x v="0"/>
    <n v="14.797277300976599"/>
    <s v="Qty / 1,000"/>
    <m/>
    <s v="Private-Lighting"/>
    <s v="lighting"/>
    <n v="3"/>
    <n v="1"/>
    <s v="Lighting"/>
    <n v="0.91633259480590001"/>
    <n v="1.30467645558681"/>
    <n v="6491.3001016049902"/>
    <n v="1.98408671983364"/>
    <n v="0.71"/>
    <n v="4608.8230721395503"/>
    <n v="1.40870157108188"/>
    <n v="3379"/>
    <n v="1.0900000000000001"/>
    <n v="1.36"/>
    <n v="2.1999999999999999E-2"/>
    <n v="0.57999999999999996"/>
    <n v="20.7161882213673"/>
    <d v="1900-01-13T19:08:05"/>
    <n v="43442"/>
    <n v="2.5153229206815899"/>
    <n v="131.01706627092599"/>
    <n v="0"/>
    <n v="68198.033029587808"/>
  </r>
  <r>
    <s v="STND-61423"/>
    <s v="Grace Property Mgmt Inc"/>
    <s v="Grace Property Management - 260 Stone Gate - Algonquin"/>
    <s v="Outdoor &amp; Garage - LED Fixtures"/>
    <s v="Outdoor &amp; Garage Lighting"/>
    <s v="Exterior"/>
    <n v="0"/>
    <n v="4293.5720000000001"/>
    <n v="0.96544799999999997"/>
    <x v="0"/>
    <x v="0"/>
    <n v="10.1978380583316"/>
    <s v="Qty / 1,000"/>
    <m/>
    <s v="Private-Lighting"/>
    <s v="lighting"/>
    <n v="3"/>
    <n v="1"/>
    <s v="Lighting"/>
    <n v="0.91633259480590001"/>
    <n v="1.30467645558681"/>
    <n v="3934.3399717459602"/>
    <n v="1.2595972746933699"/>
    <n v="0.71"/>
    <n v="2793.3813799396298"/>
    <n v="0.89431406503229305"/>
    <n v="4903"/>
    <n v="1"/>
    <n v="1"/>
    <n v="0"/>
    <n v="0"/>
    <n v="14.276973281664301"/>
    <d v="1900-01-09T04:44:53"/>
    <n v="43336"/>
    <n v="1.2595972746933699"/>
    <n v="0"/>
    <n v="0"/>
    <n v="28486.4509477832"/>
  </r>
  <r>
    <s v="STND-61424"/>
    <s v="Wal-Mart Stores, Inc."/>
    <s v="Walmart Stores Inc - 2500 W 95th St - Evergreen Park"/>
    <s v="LED Refrigerated Display Case Lighting for Open and Closed Cases"/>
    <s v="Refrigeration"/>
    <s v="Retail (mall/dept. store)"/>
    <n v="0"/>
    <n v="29180.25"/>
    <n v="3.4725000000000001"/>
    <x v="2"/>
    <x v="0"/>
    <n v="8.6177180282661094"/>
    <s v="ΔkWpeak / CF"/>
    <n v="0.69"/>
    <s v="Private-Non-Lighting"/>
    <s v="non_lighting"/>
    <n v="3"/>
    <n v="1"/>
    <s v="Non-Lighting"/>
    <n v="0.98952339343681495"/>
    <n v="0.43468415683807998"/>
    <n v="28874.540001334601"/>
    <n v="1.5094407346202301"/>
    <n v="0.7"/>
    <n v="20212.1780009342"/>
    <n v="1.0566085142341599"/>
    <n v="5478"/>
    <n v="1.1200000000000001"/>
    <n v="1.31"/>
    <n v="2.1999999999999999E-2"/>
    <n v="0.95"/>
    <n v="12.7783862723622"/>
    <d v="1900-01-08T03:03:29"/>
    <n v="43412"/>
    <n v="2.1875952675655599"/>
    <n v="0"/>
    <n v="0"/>
    <n v="174182.85074917431"/>
  </r>
  <r>
    <s v="STND-61426"/>
    <s v="High Point Plaza"/>
    <s v="High Point Plaza LLC - 4415 W Harrison St - Hillside"/>
    <s v="Outdoor &amp; Garage - LED Fixtures"/>
    <s v="Outdoor &amp; Garage Lighting"/>
    <s v="Exterior"/>
    <n v="0"/>
    <n v="10467.905000000001"/>
    <n v="0"/>
    <x v="0"/>
    <x v="0"/>
    <n v="10.1978380583316"/>
    <s v="Qty / 1,000"/>
    <m/>
    <s v="Private-Lighting"/>
    <s v="lighting"/>
    <n v="3"/>
    <n v="1"/>
    <s v="Lighting"/>
    <n v="0.91633259480590001"/>
    <n v="1.30467645558681"/>
    <n v="9592.0825508316502"/>
    <n v="0"/>
    <n v="0.71"/>
    <n v="6810.3786110904703"/>
    <n v="0"/>
    <n v="4903"/>
    <n v="1"/>
    <n v="1"/>
    <n v="0"/>
    <n v="0"/>
    <n v="14.276973281664301"/>
    <d v="1900-01-09T04:44:53"/>
    <n v="43380"/>
    <n v="0"/>
    <n v="0"/>
    <n v="0"/>
    <n v="69451.138191825899"/>
  </r>
  <r>
    <s v="STND-61426"/>
    <s v="High Point Plaza"/>
    <s v="High Point Plaza LLC - 4415 W Harrison St - Hillside"/>
    <s v="Outdoor &amp; Garage - LED Fixture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380"/>
    <n v="0"/>
    <n v="0"/>
    <n v="0"/>
    <n v="138902.27638365139"/>
  </r>
  <r>
    <s v="STND-61426"/>
    <s v="High Point Plaza"/>
    <s v="High Point Plaza LLC - 4415 W Harrison St - Hillside"/>
    <s v="Outdoor &amp; Garage - LED Fixtures"/>
    <s v="Outdoor &amp; Garage Lighting"/>
    <s v="Exterior"/>
    <n v="0"/>
    <n v="3309.5250000000001"/>
    <n v="0"/>
    <x v="0"/>
    <x v="0"/>
    <n v="10.1978380583316"/>
    <s v="Qty / 1,000"/>
    <m/>
    <s v="Private-Lighting"/>
    <s v="lighting"/>
    <n v="3"/>
    <n v="1"/>
    <s v="Lighting"/>
    <n v="0.91633259480590001"/>
    <n v="1.30467645558681"/>
    <n v="3032.6256308249999"/>
    <n v="0"/>
    <n v="0.71"/>
    <n v="2153.1641978857501"/>
    <n v="0"/>
    <n v="4903"/>
    <n v="1"/>
    <n v="1"/>
    <n v="0"/>
    <n v="0"/>
    <n v="14.276973281664301"/>
    <d v="1900-01-09T04:44:53"/>
    <n v="43380"/>
    <n v="0"/>
    <n v="0"/>
    <n v="0"/>
    <n v="21957.619803036334"/>
  </r>
  <r>
    <s v="STND-61426"/>
    <s v="High Point Plaza"/>
    <s v="High Point Plaza LLC - 4415 W Harrison St - Hillside"/>
    <s v="Photocells"/>
    <s v="Outdoor &amp; Garage Lighting"/>
    <s v="Office"/>
    <n v="0"/>
    <n v="940.8"/>
    <n v="0"/>
    <x v="0"/>
    <x v="0"/>
    <n v="8"/>
    <s v="Qty / 1,000"/>
    <m/>
    <s v="Private-Lighting"/>
    <s v="lighting"/>
    <n v="3"/>
    <n v="1"/>
    <s v="Lighting"/>
    <n v="0.91633259480590001"/>
    <n v="1.30467645558681"/>
    <n v="862.08570519339003"/>
    <n v="0"/>
    <n v="0.71"/>
    <n v="612.08085068730702"/>
    <n v="0"/>
    <n v="2885"/>
    <n v="1.165"/>
    <n v="1.3779999999999999"/>
    <n v="2.5499999999999998E-2"/>
    <n v="0.55000000000000004"/>
    <n v="24.263431542460999"/>
    <d v="1900-01-16T07:56:40"/>
    <n v="43380"/>
    <n v="0"/>
    <n v="18.8696871093832"/>
    <n v="0"/>
    <n v="4896.6468054984562"/>
  </r>
  <r>
    <s v="STND-61427"/>
    <s v="Animal  Care Clinic of Fox Valley"/>
    <s v="Animal Clinic of Fox Valley - 230 Stonegate - Algonquin"/>
    <s v="Outdoor &amp; Garage - LED Fixtures"/>
    <s v="Outdoor &amp; Garage Lighting"/>
    <s v="Exterior"/>
    <n v="0"/>
    <n v="6236.616"/>
    <n v="0"/>
    <x v="0"/>
    <x v="0"/>
    <n v="10.1978380583316"/>
    <s v="Qty / 1,000"/>
    <m/>
    <s v="Private-Lighting"/>
    <s v="lighting"/>
    <n v="3"/>
    <n v="1"/>
    <s v="Lighting"/>
    <n v="0.91633259480590001"/>
    <n v="1.30467645558681"/>
    <n v="5714.8145220879896"/>
    <n v="0"/>
    <n v="0.71"/>
    <n v="4057.5183106824702"/>
    <n v="0"/>
    <n v="4903"/>
    <n v="1"/>
    <n v="1"/>
    <n v="0"/>
    <n v="0"/>
    <n v="14.276973281664301"/>
    <d v="1900-01-09T04:44:53"/>
    <n v="43316"/>
    <n v="0"/>
    <n v="0"/>
    <n v="0"/>
    <n v="41377.914651055034"/>
  </r>
  <r>
    <s v="STND-61428"/>
    <s v="Field Museum of Natural History"/>
    <s v="Field Museum - 1400 S Lake Shore Dr - Chicago"/>
    <s v="New Indoor LED Fixtures"/>
    <s v="Indoor Lighting"/>
    <s v="Office"/>
    <n v="0"/>
    <n v="7736.5309999999999"/>
    <n v="1.739628"/>
    <x v="0"/>
    <x v="0"/>
    <n v="15"/>
    <s v="Qty / 1,000"/>
    <m/>
    <s v="Private-Lighting"/>
    <s v="lighting"/>
    <n v="3"/>
    <n v="1"/>
    <s v="Lighting"/>
    <n v="0.91633259480590001"/>
    <n v="1.30467645558681"/>
    <n v="7089.2355260262802"/>
    <n v="2.2696516930795601"/>
    <n v="0.71"/>
    <n v="5033.3572234786598"/>
    <n v="1.6114527020864899"/>
    <n v="2885"/>
    <n v="1.165"/>
    <n v="1.3779999999999999"/>
    <n v="2.5499999999999998E-2"/>
    <n v="0.55000000000000004"/>
    <n v="24.263431542460999"/>
    <d v="1900-01-16T07:56:40"/>
    <n v="43373"/>
    <n v="2.9946585210180299"/>
    <n v="155.172108080404"/>
    <n v="0"/>
    <n v="75500.358352179901"/>
  </r>
  <r>
    <s v="STND-61428"/>
    <s v="Field Museum of Natural History"/>
    <s v="Field Museum - 1400 S Lake Shore Dr - Chicago"/>
    <s v="New Indoor LED Fixtures"/>
    <s v="Indoor Lighting"/>
    <s v="Office"/>
    <n v="0"/>
    <n v="46564.332999999999"/>
    <n v="10.470405"/>
    <x v="0"/>
    <x v="0"/>
    <n v="15"/>
    <s v="Qty / 1,000"/>
    <m/>
    <s v="Private-Lighting"/>
    <s v="lighting"/>
    <n v="3"/>
    <n v="1"/>
    <s v="Lighting"/>
    <n v="0.91633259480590001"/>
    <n v="1.30467645558681"/>
    <n v="42668.416083295997"/>
    <n v="13.660490883958399"/>
    <n v="0.71"/>
    <n v="30294.575419140201"/>
    <n v="9.6989485276104492"/>
    <n v="2885"/>
    <n v="1.165"/>
    <n v="1.3779999999999999"/>
    <n v="2.5499999999999998E-2"/>
    <n v="0.55000000000000004"/>
    <n v="24.263431542460999"/>
    <d v="1900-01-16T07:56:40"/>
    <n v="43373"/>
    <n v="18.0241336376282"/>
    <n v="933.94387135111401"/>
    <n v="0"/>
    <n v="454418.63128710299"/>
  </r>
  <r>
    <s v="STND-61428"/>
    <s v="Field Museum of Natural History"/>
    <s v="Field Museum - 1400 S Lake Shore Dr - Chicago"/>
    <s v="New Indoor LED Fixtures"/>
    <s v="Indoor Lighting"/>
    <s v="Office"/>
    <n v="0"/>
    <n v="2632.8510000000001"/>
    <n v="0.59201999999999999"/>
    <x v="0"/>
    <x v="0"/>
    <n v="15"/>
    <s v="Qty / 1,000"/>
    <m/>
    <s v="Private-Lighting"/>
    <s v="lighting"/>
    <n v="3"/>
    <n v="1"/>
    <s v="Lighting"/>
    <n v="0.91633259480590001"/>
    <n v="1.30467645558681"/>
    <n v="2412.56718856731"/>
    <n v="0.77239455523650102"/>
    <n v="0.71"/>
    <n v="1712.9227038827901"/>
    <n v="0.548400134217916"/>
    <n v="2885"/>
    <n v="1.165"/>
    <n v="1.3779999999999999"/>
    <n v="2.5499999999999998E-2"/>
    <n v="0.55000000000000004"/>
    <n v="24.263431542460999"/>
    <d v="1900-01-16T07:56:40"/>
    <n v="43373"/>
    <n v="1.01912462757158"/>
    <n v="52.807264642460403"/>
    <n v="0"/>
    <n v="25693.840558241853"/>
  </r>
  <r>
    <s v="STND-61428"/>
    <s v="Field Museum of Natural History"/>
    <s v="Field Museum - 1400 S Lake Shore Dr - Chicago"/>
    <s v="New Indoor LED Fixtures"/>
    <s v="Indoor Lighting"/>
    <s v="Office"/>
    <n v="0"/>
    <n v="5184.6909999999998"/>
    <n v="1.165824"/>
    <x v="0"/>
    <x v="0"/>
    <n v="15"/>
    <s v="Qty / 1,000"/>
    <m/>
    <s v="Private-Lighting"/>
    <s v="lighting"/>
    <n v="3"/>
    <n v="1"/>
    <s v="Lighting"/>
    <n v="0.91633259480590001"/>
    <n v="1.30467645558681"/>
    <n v="4750.9013572967997"/>
    <n v="1.5210231241580301"/>
    <n v="0.71"/>
    <n v="3373.13996368072"/>
    <n v="1.0799264181521999"/>
    <n v="2885"/>
    <n v="1.165"/>
    <n v="1.3779999999999999"/>
    <n v="2.5499999999999998E-2"/>
    <n v="0.55000000000000004"/>
    <n v="24.263431542460999"/>
    <d v="1900-01-16T07:56:40"/>
    <n v="43373"/>
    <n v="2.0068915742948099"/>
    <n v="103.98968636143201"/>
    <n v="0"/>
    <n v="50597.099455210802"/>
  </r>
  <r>
    <s v="STND-61429"/>
    <s v="Frontenac Partners LLC"/>
    <s v="Frontenac Partners - 892 Frontenac - Aurora"/>
    <s v="Outdoor &amp; Garage - LED Fixtures"/>
    <s v="Outdoor &amp; Garage Lighting"/>
    <s v="Exterior"/>
    <n v="0"/>
    <n v="3873.37"/>
    <n v="0"/>
    <x v="0"/>
    <x v="0"/>
    <n v="10.1978380583316"/>
    <s v="Qty / 1,000"/>
    <m/>
    <s v="Private-Lighting"/>
    <s v="lighting"/>
    <n v="3"/>
    <n v="1"/>
    <s v="Lighting"/>
    <n v="0.91633259480590001"/>
    <n v="1.30467645558681"/>
    <n v="3549.2951827433299"/>
    <n v="0"/>
    <n v="0.71"/>
    <n v="2519.99957974776"/>
    <n v="0"/>
    <n v="4903"/>
    <n v="1"/>
    <n v="1"/>
    <n v="0"/>
    <n v="0"/>
    <n v="14.276973281664301"/>
    <d v="1900-01-09T04:44:53"/>
    <n v="43329"/>
    <n v="0"/>
    <n v="0"/>
    <n v="0"/>
    <n v="25698.547621331345"/>
  </r>
  <r>
    <s v="STND-61431"/>
    <s v="Convent Street Property LLC"/>
    <s v="Convent Street Property, LLC - 515 1-2 N Convent St Unit BD - Bourbonnais"/>
    <s v="Outdoor &amp; Garage - LED Fixtures"/>
    <s v="Outdoor &amp; Garage Lighting"/>
    <s v="Exterior"/>
    <n v="0"/>
    <n v="17474.292000000001"/>
    <n v="0"/>
    <x v="0"/>
    <x v="0"/>
    <n v="10.1978380583316"/>
    <s v="Qty / 1,000"/>
    <m/>
    <s v="Private-Lighting"/>
    <s v="lighting"/>
    <n v="3"/>
    <n v="1"/>
    <s v="Lighting"/>
    <n v="0.91633259480590001"/>
    <n v="1.30467645558681"/>
    <n v="16012.263330756001"/>
    <n v="0"/>
    <n v="0.71"/>
    <n v="11368.7069648367"/>
    <n v="0"/>
    <n v="4903"/>
    <n v="1"/>
    <n v="1"/>
    <n v="0"/>
    <n v="0"/>
    <n v="14.276973281664301"/>
    <d v="1900-01-09T04:44:53"/>
    <n v="43366"/>
    <n v="0"/>
    <n v="0"/>
    <n v="0"/>
    <n v="115936.23256003123"/>
  </r>
  <r>
    <s v="STND-61431"/>
    <s v="Convent Street Property LLC"/>
    <s v="Convent Street Property, LLC - 515 1-2 N Convent St Unit BD - Bourbonnais"/>
    <s v="Outdoor &amp; Garage - LED Fixtures"/>
    <s v="Outdoor &amp; Garage Lighting"/>
    <s v="Exterior"/>
    <n v="0"/>
    <n v="14105.931"/>
    <n v="0"/>
    <x v="0"/>
    <x v="0"/>
    <n v="10.1978380583316"/>
    <s v="Qty / 1,000"/>
    <m/>
    <s v="Private-Lighting"/>
    <s v="lighting"/>
    <n v="3"/>
    <n v="1"/>
    <s v="Lighting"/>
    <n v="0.91633259480590001"/>
    <n v="1.30467645558681"/>
    <n v="12925.724355382999"/>
    <n v="0"/>
    <n v="0.71"/>
    <n v="9177.2642923219191"/>
    <n v="0"/>
    <n v="4903"/>
    <n v="1"/>
    <n v="1"/>
    <n v="0"/>
    <n v="0"/>
    <n v="14.276973281664301"/>
    <d v="1900-01-09T04:44:53"/>
    <n v="43366"/>
    <n v="0"/>
    <n v="0"/>
    <n v="0"/>
    <n v="93588.255071608088"/>
  </r>
  <r>
    <s v="STND-61431"/>
    <s v="Convent Street Property LLC"/>
    <s v="Convent Street Property, LLC - 515 1-2 N Convent St Unit BD - Bourbonnais"/>
    <s v="Outdoor &amp; Garage - LED Fixtures"/>
    <s v="Outdoor &amp; Garage Lighting"/>
    <s v="Exterior"/>
    <n v="0"/>
    <n v="4500.9539999999997"/>
    <n v="0"/>
    <x v="0"/>
    <x v="0"/>
    <n v="10.1978380583316"/>
    <s v="Qty / 1,000"/>
    <m/>
    <s v="Private-Lighting"/>
    <s v="lighting"/>
    <n v="3"/>
    <n v="1"/>
    <s v="Lighting"/>
    <n v="0.91633259480590001"/>
    <n v="1.30467645558681"/>
    <n v="4124.3708579219901"/>
    <n v="0"/>
    <n v="0.71"/>
    <n v="2928.3033091246198"/>
    <n v="0"/>
    <n v="4903"/>
    <n v="1"/>
    <n v="1"/>
    <n v="0"/>
    <n v="0"/>
    <n v="14.276973281664301"/>
    <d v="1900-01-09T04:44:53"/>
    <n v="43366"/>
    <n v="0"/>
    <n v="0"/>
    <n v="0"/>
    <n v="29862.36293212941"/>
  </r>
  <r>
    <s v="STND-61431"/>
    <s v="Convent Street Property LLC"/>
    <s v="Convent Street Property, LLC - 515 1-2 N Convent St Unit BD - Bourbonnais"/>
    <s v="Outdoor &amp; Garage - LED Fixtures"/>
    <s v="Outdoor &amp; Garage Lighting"/>
    <s v="Exterior"/>
    <n v="0"/>
    <n v="514.81500000000005"/>
    <n v="0"/>
    <x v="0"/>
    <x v="0"/>
    <n v="10.1978380583316"/>
    <s v="Qty / 1,000"/>
    <m/>
    <s v="Private-Lighting"/>
    <s v="lighting"/>
    <n v="3"/>
    <n v="1"/>
    <s v="Lighting"/>
    <n v="0.91633259480590001"/>
    <n v="1.30467645558681"/>
    <n v="471.74176479499903"/>
    <n v="0"/>
    <n v="0.71"/>
    <n v="334.93665300445002"/>
    <n v="0"/>
    <n v="4903"/>
    <n v="1"/>
    <n v="1"/>
    <n v="0"/>
    <n v="0"/>
    <n v="14.276973281664301"/>
    <d v="1900-01-09T04:44:53"/>
    <n v="43366"/>
    <n v="0"/>
    <n v="0"/>
    <n v="0"/>
    <n v="3415.6297471389853"/>
  </r>
  <r>
    <s v="STND-61431"/>
    <s v="Convent Street Property LLC"/>
    <s v="Convent Street Property, LLC - 515 1-2 N Convent St Unit BD - Bourbonnais"/>
    <s v="Photocells"/>
    <s v="Outdoor &amp; Garage Lighting"/>
    <s v="Retail (strip mall)"/>
    <n v="0"/>
    <n v="365.4"/>
    <n v="0"/>
    <x v="0"/>
    <x v="0"/>
    <n v="8"/>
    <s v="Qty / 1,000"/>
    <m/>
    <s v="Private-Lighting"/>
    <s v="lighting"/>
    <n v="3"/>
    <n v="1"/>
    <s v="Lighting"/>
    <n v="0.91633259480590001"/>
    <n v="1.30467645558681"/>
    <n v="334.82793014207601"/>
    <n v="0"/>
    <n v="0.71"/>
    <n v="237.72783040087401"/>
    <n v="0"/>
    <n v="4093"/>
    <n v="1.1200000000000001"/>
    <n v="1.29"/>
    <n v="1.9E-2"/>
    <n v="0.71"/>
    <n v="17.102369899829"/>
    <d v="1900-01-11T05:11:01"/>
    <n v="43366"/>
    <n v="0"/>
    <n v="5.68011667205307"/>
    <n v="0"/>
    <n v="1901.8226432069921"/>
  </r>
  <r>
    <s v="STND-61433"/>
    <s v="Mars Incorporated"/>
    <s v="Mars Wrigley Confectionery (Indoor Lighting) - 15W660 79th St - Burr Ridge"/>
    <s v="New Indoor LED Fixtures"/>
    <s v="Indoor Lighting"/>
    <s v="Manufacturing"/>
    <n v="0"/>
    <n v="12633.186"/>
    <n v="2.2593169999999998"/>
    <x v="0"/>
    <x v="0"/>
    <n v="10.827197921178"/>
    <s v="Qty / 1,000"/>
    <m/>
    <s v="Private-Lighting"/>
    <s v="lighting"/>
    <n v="3"/>
    <n v="1"/>
    <s v="Lighting"/>
    <n v="0.91633259480590001"/>
    <n v="1.30467645558681"/>
    <n v="11576.200108045599"/>
    <n v="2.9476776956070201"/>
    <n v="0.71"/>
    <n v="8219.10207671235"/>
    <n v="2.0928511638809799"/>
    <n v="4618"/>
    <n v="1.02"/>
    <n v="1.04"/>
    <n v="1.2E-2"/>
    <n v="0.81"/>
    <n v="15.158077089649201"/>
    <d v="1900-01-09T19:51:10"/>
    <n v="43345"/>
    <n v="3.49914256363606"/>
    <n v="136.19058950641801"/>
    <n v="0"/>
    <n v="88989.844918929739"/>
  </r>
  <r>
    <s v="STND-61433"/>
    <s v="Mars Incorporated"/>
    <s v="Mars Wrigley Confectionery (Indoor Lighting) - 15W660 79th St - Burr Ridge"/>
    <s v="New Indoor LED Fixtures"/>
    <s v="Indoor Lighting"/>
    <s v="Manufacturing"/>
    <n v="0"/>
    <n v="-541.69100000000003"/>
    <n v="-9.6876000000000004E-2"/>
    <x v="0"/>
    <x v="0"/>
    <n v="10.827197921178"/>
    <s v="Qty / 1,000"/>
    <m/>
    <s v="Private-Lighting"/>
    <s v="lighting"/>
    <n v="3"/>
    <n v="1"/>
    <s v="Lighting"/>
    <n v="0.91633259480590001"/>
    <n v="1.30467645558681"/>
    <n v="-496.36911961300302"/>
    <n v="-0.126391836311427"/>
    <n v="0.71"/>
    <n v="-352.42207492523198"/>
    <n v="-8.9738203781113496E-2"/>
    <n v="4618"/>
    <n v="1.02"/>
    <n v="1.04"/>
    <n v="1.2E-2"/>
    <n v="0.81"/>
    <n v="15.158077089649201"/>
    <d v="1900-01-09T19:51:10"/>
    <n v="43345"/>
    <n v="-0.15003779239248299"/>
    <n v="-5.8396367013294403"/>
    <n v="0"/>
    <n v="-3815.7435570077091"/>
  </r>
  <r>
    <s v="STND-61434"/>
    <s v="CCII 1033 LLC"/>
    <s v="CCII 1033 LLC - 1033 Skokie Blvd - Northbrook"/>
    <s v="Outdoor &amp; Garage - LED Fixtures"/>
    <s v="Outdoor &amp; Garage Lighting"/>
    <s v="Exterior"/>
    <n v="0"/>
    <n v="42626.682000000001"/>
    <n v="0"/>
    <x v="0"/>
    <x v="0"/>
    <n v="10.1978380583316"/>
    <s v="Qty / 1,000"/>
    <m/>
    <s v="Private-Lighting"/>
    <s v="lighting"/>
    <n v="3"/>
    <n v="1"/>
    <s v="Lighting"/>
    <n v="0.91633259480590001"/>
    <n v="1.30467645558681"/>
    <n v="39060.218125025902"/>
    <n v="0"/>
    <n v="0.71"/>
    <n v="27732.754868768399"/>
    <n v="0"/>
    <n v="4903"/>
    <n v="1"/>
    <n v="1"/>
    <n v="0"/>
    <n v="0"/>
    <n v="14.276973281664301"/>
    <d v="1900-01-09T04:44:53"/>
    <n v="43351"/>
    <n v="0"/>
    <n v="0"/>
    <n v="0"/>
    <n v="282814.14306310733"/>
  </r>
  <r>
    <s v="STND-61436"/>
    <s v="CCI 1101 LLC"/>
    <s v="CCI 1101 LLC  - 1101 Skokie Blvd - Northbrook"/>
    <s v="Outdoor &amp; Garage - LED Fixtures"/>
    <s v="Outdoor &amp; Garage Lighting"/>
    <s v="Exterior"/>
    <n v="0"/>
    <n v="38566.998"/>
    <n v="0"/>
    <x v="0"/>
    <x v="0"/>
    <n v="10.1978380583316"/>
    <s v="Qty / 1,000"/>
    <m/>
    <s v="Private-Lighting"/>
    <s v="lighting"/>
    <n v="3"/>
    <n v="1"/>
    <s v="Lighting"/>
    <n v="0.91633259480590001"/>
    <n v="1.30467645558681"/>
    <n v="35340.197351213901"/>
    <n v="0"/>
    <n v="0.71"/>
    <n v="25091.5401193619"/>
    <n v="0"/>
    <n v="4903"/>
    <n v="1"/>
    <n v="1"/>
    <n v="0"/>
    <n v="0"/>
    <n v="14.276973281664301"/>
    <d v="1900-01-09T04:44:53"/>
    <n v="43364"/>
    <n v="0"/>
    <n v="0"/>
    <n v="0"/>
    <n v="255879.462771383"/>
  </r>
  <r>
    <s v="STND-61438"/>
    <s v="Trader Joe's Company"/>
    <s v="Trader Joe's #680 - 680 Roosevelt Rd - Glen Ellyn"/>
    <s v="Refrigeration Electronically Commutated Motors"/>
    <s v="Refrigeration"/>
    <s v="Grocery/convenience"/>
    <n v="0"/>
    <n v="2007"/>
    <n v="0.21099999999999999"/>
    <x v="2"/>
    <x v="0"/>
    <n v="15"/>
    <s v="ΔkWpeak / CF"/>
    <n v="1"/>
    <s v="Private-Non-Lighting"/>
    <s v="non_lighting"/>
    <n v="3"/>
    <n v="1"/>
    <s v="Non-Lighting"/>
    <n v="0.98952339343681495"/>
    <n v="0.43468415683807998"/>
    <n v="1985.97345062769"/>
    <n v="9.1718357092835004E-2"/>
    <n v="0.7"/>
    <n v="1390.1814154393801"/>
    <n v="6.4202849964984501E-2"/>
    <n v="4661"/>
    <n v="1.07"/>
    <n v="1.24"/>
    <n v="2.9000000000000001E-2"/>
    <n v="0.745"/>
    <n v="15.018236429950701"/>
    <d v="1900-01-09T17:27:20"/>
    <n v="43371"/>
    <n v="9.1718357092835004E-2"/>
    <n v="0"/>
    <n v="0"/>
    <n v="20852.721231590702"/>
  </r>
  <r>
    <s v="STND-61438"/>
    <s v="Trader Joe's Company"/>
    <s v="Trader Joe's #680 - 680 Roosevelt Rd - Glen Ellyn"/>
    <s v="Night Covers"/>
    <s v="Refrigeration"/>
    <s v="Grocery/convenience"/>
    <n v="0"/>
    <n v="5040"/>
    <n v="0"/>
    <x v="2"/>
    <x v="0"/>
    <n v="5"/>
    <s v="NA"/>
    <m/>
    <s v="Private-Non-Lighting"/>
    <s v="non_lighting"/>
    <n v="3"/>
    <n v="1"/>
    <s v="Non-Lighting"/>
    <n v="0.98952339343681495"/>
    <n v="0.43468415683807998"/>
    <n v="4987.1979029215499"/>
    <n v="0"/>
    <n v="0.7"/>
    <n v="3491.03853204508"/>
    <n v="0"/>
    <n v="4661"/>
    <n v="1.07"/>
    <n v="1.24"/>
    <n v="2.9000000000000001E-2"/>
    <n v="0.745"/>
    <n v="15.018236429950701"/>
    <d v="1900-01-09T17:27:20"/>
    <n v="43371"/>
    <n v="0"/>
    <n v="0"/>
    <n v="0"/>
    <n v="17455.192660225399"/>
  </r>
  <r>
    <s v="STND-61439"/>
    <s v="Pepe's Xpress"/>
    <s v="Pepe's Xpress - 8313 S Cottage Grove Ave - Chicago"/>
    <s v="New Indoor LED Fixtures"/>
    <s v="Indoor Lighting"/>
    <s v="Restaurant"/>
    <n v="0"/>
    <n v="4399.6970000000001"/>
    <n v="0.60128999999999999"/>
    <x v="0"/>
    <x v="0"/>
    <n v="8.9750493627714896"/>
    <s v="Qty / 1,000"/>
    <m/>
    <s v="Private-Lighting"/>
    <s v="lighting"/>
    <n v="3"/>
    <n v="1"/>
    <s v="Lighting"/>
    <n v="0.91633259480590001"/>
    <n v="1.30467645558681"/>
    <n v="4031.58576836973"/>
    <n v="0.78448890597979104"/>
    <n v="0.71"/>
    <n v="2862.4258955425098"/>
    <n v="0.55698712324565103"/>
    <n v="5571"/>
    <n v="1.17"/>
    <n v="1.31"/>
    <n v="2.1000000000000001E-2"/>
    <n v="0.68"/>
    <n v="12.565069107880101"/>
    <d v="1900-01-07T23:24:04"/>
    <n v="43350"/>
    <n v="0.88065660752109398"/>
    <n v="72.361795842533695"/>
    <n v="0"/>
    <n v="25690.413709769415"/>
  </r>
  <r>
    <s v="STND-61439"/>
    <s v="Pepe's Xpress"/>
    <s v="Pepe's Xpress - 8313 S Cottage Grove Ave - Chicago"/>
    <s v="New Indoor LED Fixtures"/>
    <s v="Indoor Lighting"/>
    <s v="Restaurant"/>
    <n v="0"/>
    <n v="7430.6"/>
    <n v="1.015512"/>
    <x v="0"/>
    <x v="0"/>
    <n v="8.9750493627714896"/>
    <s v="Qty / 1,000"/>
    <m/>
    <s v="Private-Lighting"/>
    <s v="lighting"/>
    <n v="3"/>
    <n v="1"/>
    <s v="Lighting"/>
    <n v="0.91633259480590001"/>
    <n v="1.30467645558681"/>
    <n v="6808.9009789647198"/>
    <n v="1.32491459676587"/>
    <n v="0.71"/>
    <n v="4834.3196950649499"/>
    <n v="0.94068936370376699"/>
    <n v="5571"/>
    <n v="1.17"/>
    <n v="1.31"/>
    <n v="2.1000000000000001E-2"/>
    <n v="0.68"/>
    <n v="12.565069107880101"/>
    <d v="1900-01-07T23:24:04"/>
    <n v="43350"/>
    <n v="1.48733115936896"/>
    <n v="122.21104321218699"/>
    <n v="0"/>
    <n v="43388.25789862634"/>
  </r>
  <r>
    <s v="STND-61440"/>
    <s v="Valley View Public School CUSD 365U"/>
    <s v="Valley View 365U Community  Unit School District - 350 Blair Lane - Bolingbrook"/>
    <s v="New Indoor LED Fixtures"/>
    <s v="Indoor Lighting"/>
    <s v="K-12 School"/>
    <n v="0"/>
    <n v="10348.242"/>
    <n v="2.8217379999999999"/>
    <x v="0"/>
    <x v="1"/>
    <n v="15"/>
    <s v="Qty / 1,000"/>
    <m/>
    <s v="Public-Lighting"/>
    <s v="lighting"/>
    <n v="2"/>
    <n v="1"/>
    <s v="Lighting"/>
    <n v="0.98996686498346598"/>
    <n v="2.5626279547341602"/>
    <n v="10244.4166908302"/>
    <n v="7.2310646797356704"/>
    <n v="0.71"/>
    <n v="7273.5358504894602"/>
    <n v="5.1340559226123199"/>
    <n v="2979"/>
    <n v="1.17333333333333"/>
    <n v="1.323"/>
    <n v="2.1333333333333301E-2"/>
    <n v="0.72"/>
    <n v="23.497818059751602"/>
    <d v="1900-01-15T18:49:11"/>
    <n v="43369"/>
    <n v="7.5911907698577199"/>
    <n v="186.26212165145901"/>
    <n v="0"/>
    <n v="109103.03775734191"/>
  </r>
  <r>
    <s v="STND-61440"/>
    <s v="Valley View Public School CUSD 365U"/>
    <s v="Valley View 365U Community  Unit School District - 350 Blair Lane - Bolingbrook"/>
    <s v="New Indoor LED Fixtures"/>
    <s v="Indoor Lighting"/>
    <s v="K-12 School"/>
    <n v="0"/>
    <n v="22376.460999999999"/>
    <n v="6.1015680000000003"/>
    <x v="0"/>
    <x v="1"/>
    <n v="15"/>
    <s v="Qty / 1,000"/>
    <m/>
    <s v="Public-Lighting"/>
    <s v="lighting"/>
    <n v="2"/>
    <n v="1"/>
    <s v="Lighting"/>
    <n v="0.98996686498346598"/>
    <n v="2.5626279547341602"/>
    <n v="22151.9549455948"/>
    <n v="15.636048724511401"/>
    <n v="0.71"/>
    <n v="15727.888011372301"/>
    <n v="11.1015945944031"/>
    <n v="2979"/>
    <n v="1.17333333333333"/>
    <n v="1.323"/>
    <n v="2.1333333333333301E-2"/>
    <n v="0.72"/>
    <n v="23.497818059751602"/>
    <d v="1900-01-15T18:49:11"/>
    <n v="43369"/>
    <n v="16.414765184882199"/>
    <n v="402.76281719263301"/>
    <n v="0"/>
    <n v="235918.32017058451"/>
  </r>
  <r>
    <s v="STND-61440"/>
    <s v="Valley View Public School CUSD 365U"/>
    <s v="Valley View 365U Community  Unit School District - 350 Blair Lane - Bolingbrook"/>
    <s v="New Indoor LED Fixtures"/>
    <s v="Indoor Lighting"/>
    <s v="K-12 School"/>
    <n v="0"/>
    <n v="18333.362000000001"/>
    <n v="4.999104"/>
    <x v="0"/>
    <x v="1"/>
    <n v="15"/>
    <s v="Qty / 1,000"/>
    <m/>
    <s v="Public-Lighting"/>
    <s v="lighting"/>
    <n v="2"/>
    <n v="1"/>
    <s v="Lighting"/>
    <n v="0.98996686498346598"/>
    <n v="2.5626279547341602"/>
    <n v="18149.420903746999"/>
    <n v="12.8108436590234"/>
    <n v="0.71"/>
    <n v="12886.088841660399"/>
    <n v="9.0956989979066005"/>
    <n v="2979"/>
    <n v="1.17333333333333"/>
    <n v="1.323"/>
    <n v="2.1333333333333301E-2"/>
    <n v="0.72"/>
    <n v="23.497818059751602"/>
    <d v="1900-01-15T18:49:11"/>
    <n v="43369"/>
    <n v="13.4488574567727"/>
    <n v="329.98947097721799"/>
    <n v="0"/>
    <n v="193291.33262490598"/>
  </r>
  <r>
    <s v="STND-61440"/>
    <s v="Valley View Public School CUSD 365U"/>
    <s v="Valley View 365U Community  Unit School District - 350 Blair Lane - Bolingbrook"/>
    <s v="New Indoor LED Fixtures"/>
    <s v="Indoor Lighting"/>
    <s v="K-12 School"/>
    <n v="0"/>
    <n v="1150.192"/>
    <n v="0.31363200000000002"/>
    <x v="0"/>
    <x v="1"/>
    <n v="15"/>
    <s v="Qty / 1,000"/>
    <m/>
    <s v="Public-Lighting"/>
    <s v="lighting"/>
    <n v="2"/>
    <n v="1"/>
    <s v="Lighting"/>
    <n v="0.98996686498346598"/>
    <n v="2.5626279547341602"/>
    <n v="1138.6519683690599"/>
    <n v="0.80372213069918497"/>
    <n v="0.71"/>
    <n v="808.44289754203396"/>
    <n v="0.57064271279642098"/>
    <n v="2979"/>
    <n v="1.17333333333333"/>
    <n v="1.323"/>
    <n v="2.1333333333333301E-2"/>
    <n v="0.72"/>
    <n v="23.497818059751602"/>
    <d v="1900-01-15T18:49:11"/>
    <n v="43369"/>
    <n v="0.84374961230703105"/>
    <n v="20.702763061255698"/>
    <n v="0"/>
    <n v="12126.643463130509"/>
  </r>
  <r>
    <s v="STND-61440"/>
    <s v="Valley View Public School CUSD 365U"/>
    <s v="Valley View 365U Community  Unit School District - 350 Blair Lane - Bolingbrook"/>
    <s v="New Indoor LED Fixtures"/>
    <s v="Indoor Lighting"/>
    <s v="K-12 School"/>
    <n v="0"/>
    <n v="181.24199999999999"/>
    <n v="4.9421E-2"/>
    <x v="0"/>
    <x v="1"/>
    <n v="15"/>
    <s v="Qty / 1,000"/>
    <m/>
    <s v="Public-Lighting"/>
    <s v="lighting"/>
    <n v="2"/>
    <n v="1"/>
    <s v="Lighting"/>
    <n v="0.98996686498346598"/>
    <n v="2.5626279547341602"/>
    <n v="179.42357454333299"/>
    <n v="0.12664763615091701"/>
    <n v="0.71"/>
    <n v="127.390737925767"/>
    <n v="8.9919821667151095E-2"/>
    <n v="2979"/>
    <n v="1.17333333333333"/>
    <n v="1.323"/>
    <n v="2.1333333333333301E-2"/>
    <n v="0.72"/>
    <n v="23.497818059751602"/>
    <d v="1900-01-15T18:49:11"/>
    <n v="43369"/>
    <n v="0.132955022414249"/>
    <n v="3.26224680987879"/>
    <n v="0"/>
    <n v="1910.8610688865049"/>
  </r>
  <r>
    <s v="STND-61440"/>
    <s v="Valley View Public School CUSD 365U"/>
    <s v="Valley View 365U Community  Unit School District - 350 Blair Lane - Bolingbrook"/>
    <s v="New Indoor LED Fixtures"/>
    <s v="Indoor Lighting"/>
    <s v="K-12 School"/>
    <n v="0"/>
    <n v="836.50300000000004"/>
    <n v="0.22809599999999999"/>
    <x v="0"/>
    <x v="1"/>
    <n v="15"/>
    <s v="Qty / 1,000"/>
    <m/>
    <s v="Public-Lighting"/>
    <s v="lighting"/>
    <n v="2"/>
    <n v="1"/>
    <s v="Lighting"/>
    <n v="0.98996686498346598"/>
    <n v="2.5626279547341602"/>
    <n v="828.11025245926396"/>
    <n v="0.58452518596304404"/>
    <n v="0.71"/>
    <n v="587.95827924607704"/>
    <n v="0.41501288203376102"/>
    <n v="2979"/>
    <n v="1.17333333333333"/>
    <n v="1.323"/>
    <n v="2.1333333333333301E-2"/>
    <n v="0.72"/>
    <n v="23.497818059751602"/>
    <d v="1900-01-15T18:49:11"/>
    <n v="43369"/>
    <n v="0.61363608167784001"/>
    <n v="15.0565500447139"/>
    <n v="0"/>
    <n v="8819.3741886911557"/>
  </r>
  <r>
    <s v="STND-61440"/>
    <s v="Valley View Public School CUSD 365U"/>
    <s v="Valley View 365U Community  Unit School District - 350 Blair Lane - Bolingbrook"/>
    <s v="New Indoor LED Fixtures"/>
    <s v="Indoor Lighting"/>
    <s v="K-12 School"/>
    <n v="0"/>
    <n v="355.51400000000001"/>
    <n v="9.6940999999999999E-2"/>
    <x v="0"/>
    <x v="1"/>
    <n v="15"/>
    <s v="Qty / 1,000"/>
    <m/>
    <s v="Public-Lighting"/>
    <s v="lighting"/>
    <n v="2"/>
    <n v="1"/>
    <s v="Lighting"/>
    <n v="0.98996686498346598"/>
    <n v="2.5626279547341602"/>
    <n v="351.94708003773201"/>
    <n v="0.24842371655988399"/>
    <n v="0.71"/>
    <n v="249.88242682679001"/>
    <n v="0.176380838757518"/>
    <n v="2979"/>
    <n v="1.17333333333333"/>
    <n v="1.323"/>
    <n v="2.1333333333333301E-2"/>
    <n v="0.72"/>
    <n v="23.497818059751602"/>
    <d v="1900-01-15T18:49:11"/>
    <n v="43369"/>
    <n v="0.26079587276379901"/>
    <n v="6.3990378188678498"/>
    <n v="0"/>
    <n v="3748.2364024018502"/>
  </r>
  <r>
    <s v="STND-61440"/>
    <s v="Valley View Public School CUSD 365U"/>
    <s v="Valley View 365U Community  Unit School District - 350 Blair Lane - Bolingbrook"/>
    <s v="Occupancy Sensors"/>
    <s v="Indoor Lighting"/>
    <s v="K-12 School"/>
    <n v="0"/>
    <n v="12718.195"/>
    <n v="11.439489999999999"/>
    <x v="0"/>
    <x v="1"/>
    <n v="8"/>
    <s v="Qty / 1,000"/>
    <m/>
    <s v="Public-Lighting"/>
    <s v="lighting"/>
    <n v="2"/>
    <n v="1"/>
    <s v="Lighting"/>
    <n v="0.98996686498346598"/>
    <n v="2.5626279547341602"/>
    <n v="12590.5916323984"/>
    <n v="29.315156861901901"/>
    <n v="0.71"/>
    <n v="8939.3200590028591"/>
    <n v="20.813761371950399"/>
    <n v="2979"/>
    <n v="1.17333333333333"/>
    <n v="1.323"/>
    <n v="2.1333333333333301E-2"/>
    <n v="0.72"/>
    <n v="23.497818059751602"/>
    <d v="1900-01-15T18:49:11"/>
    <n v="43369"/>
    <n v="38.8738471335772"/>
    <n v="228.91984786178901"/>
    <n v="0"/>
    <n v="71514.560472022873"/>
  </r>
  <r>
    <s v="STND-61441"/>
    <s v="United States Cold Storage Inc."/>
    <s v="United States Cold Storage - 800 E Kankakee River Dr - Wilmington"/>
    <s v="Outdoor &amp; Garage - LED Fixtures"/>
    <s v="Outdoor &amp; Garage Lighting"/>
    <s v="Exterior"/>
    <n v="0"/>
    <n v="5697.2860000000001"/>
    <n v="0"/>
    <x v="0"/>
    <x v="0"/>
    <n v="10.1978380583316"/>
    <s v="Qty / 1,000"/>
    <m/>
    <s v="Private-Lighting"/>
    <s v="lighting"/>
    <n v="2"/>
    <n v="1"/>
    <s v="Lighting"/>
    <n v="0.97902139861649395"/>
    <n v="0.93591656730105399"/>
    <n v="5577.7649080381698"/>
    <n v="0"/>
    <n v="0.71"/>
    <n v="3960.2130847070998"/>
    <n v="0"/>
    <n v="4903"/>
    <n v="1"/>
    <n v="1"/>
    <n v="0"/>
    <n v="0"/>
    <n v="14.276973281664301"/>
    <d v="1900-01-09T04:44:53"/>
    <n v="43427"/>
    <n v="0"/>
    <n v="0"/>
    <n v="0"/>
    <n v="40385.61171432885"/>
  </r>
  <r>
    <s v="STND-61441"/>
    <s v="United States Cold Storage Inc."/>
    <s v="United States Cold Storage - 800 E Kankakee River Dr - Wilmington"/>
    <s v="Outdoor &amp; Garage - LED Fixtures"/>
    <s v="Outdoor &amp; Garage Lighting"/>
    <s v="Exterior"/>
    <n v="0"/>
    <n v="85027.826000000001"/>
    <n v="0"/>
    <x v="0"/>
    <x v="0"/>
    <n v="10.1978380583316"/>
    <s v="Qty / 1,000"/>
    <m/>
    <s v="Private-Lighting"/>
    <s v="lighting"/>
    <n v="2"/>
    <n v="1"/>
    <s v="Lighting"/>
    <n v="0.97902139861649395"/>
    <n v="0.93591656730105399"/>
    <n v="83244.061131839902"/>
    <n v="0"/>
    <n v="0.71"/>
    <n v="59103.2834036063"/>
    <n v="0"/>
    <n v="4903"/>
    <n v="1"/>
    <n v="1"/>
    <n v="0"/>
    <n v="0"/>
    <n v="14.276973281664301"/>
    <d v="1900-01-09T04:44:53"/>
    <n v="43427"/>
    <n v="0"/>
    <n v="0"/>
    <n v="0"/>
    <n v="602725.71286565473"/>
  </r>
  <r>
    <s v="STND-61441"/>
    <s v="United States Cold Storage Inc."/>
    <s v="United States Cold Storage - 800 E Kankakee River Dr - Wilmington"/>
    <s v="Outdoor &amp; Garage - LED Fixtures"/>
    <s v="Outdoor &amp; Garage Lighting"/>
    <s v="Exterior"/>
    <n v="0"/>
    <n v="23259.831999999999"/>
    <n v="0"/>
    <x v="0"/>
    <x v="0"/>
    <n v="10.1978380583316"/>
    <s v="Qty / 1,000"/>
    <m/>
    <s v="Private-Lighting"/>
    <s v="lighting"/>
    <n v="2"/>
    <n v="1"/>
    <s v="Lighting"/>
    <n v="0.97902139861649395"/>
    <n v="0.93591656730105399"/>
    <n v="22771.873256224699"/>
    <n v="0"/>
    <n v="0.71"/>
    <n v="16168.0300119195"/>
    <n v="0"/>
    <n v="4903"/>
    <n v="1"/>
    <n v="1"/>
    <n v="0"/>
    <n v="0"/>
    <n v="14.276973281664301"/>
    <d v="1900-01-09T04:44:53"/>
    <n v="43427"/>
    <n v="0"/>
    <n v="0"/>
    <n v="0"/>
    <n v="164878.95178380018"/>
  </r>
  <r>
    <s v="STND-61441"/>
    <s v="United States Cold Storage Inc."/>
    <s v="United States Cold Storage - 800 E Kankakee River Dr - Wilmington"/>
    <s v="Outdoor &amp; Garage - LED Fixtures"/>
    <s v="Outdoor &amp; Garage Lighting"/>
    <s v="Exterior"/>
    <n v="0"/>
    <n v="2907.4789999999998"/>
    <n v="0"/>
    <x v="0"/>
    <x v="0"/>
    <n v="10.1978380583316"/>
    <s v="Qty / 1,000"/>
    <m/>
    <s v="Private-Lighting"/>
    <s v="lighting"/>
    <n v="2"/>
    <n v="1"/>
    <s v="Lighting"/>
    <n v="0.97902139861649395"/>
    <n v="0.93591656730105399"/>
    <n v="2846.4841570280801"/>
    <n v="0"/>
    <n v="0.71"/>
    <n v="2021.00375148994"/>
    <n v="0"/>
    <n v="4903"/>
    <n v="1"/>
    <n v="1"/>
    <n v="0"/>
    <n v="0"/>
    <n v="14.276973281664301"/>
    <d v="1900-01-09T04:44:53"/>
    <n v="43427"/>
    <n v="0"/>
    <n v="0"/>
    <n v="0"/>
    <n v="20609.868972975048"/>
  </r>
  <r>
    <s v="STND-61441"/>
    <s v="United States Cold Storage Inc."/>
    <s v="United States Cold Storage - 800 E Kankakee River Dr - Wilmington"/>
    <s v="Outdoor &amp; Garage - LED Fixtures"/>
    <s v="Outdoor &amp; Garage Lighting"/>
    <s v="Exterior"/>
    <n v="0"/>
    <n v="17650.8"/>
    <n v="0"/>
    <x v="0"/>
    <x v="0"/>
    <n v="10.1978380583316"/>
    <s v="Qty / 1,000"/>
    <m/>
    <s v="Private-Lighting"/>
    <s v="lighting"/>
    <n v="2"/>
    <n v="1"/>
    <s v="Lighting"/>
    <n v="0.97902139861649395"/>
    <n v="0.93591656730105399"/>
    <n v="17280.5109027"/>
    <n v="0"/>
    <n v="0.71"/>
    <n v="12269.162740917"/>
    <n v="0"/>
    <n v="4903"/>
    <n v="1"/>
    <n v="1"/>
    <n v="0"/>
    <n v="0"/>
    <n v="14.276973281664301"/>
    <d v="1900-01-09T04:44:53"/>
    <n v="43427"/>
    <n v="0"/>
    <n v="0"/>
    <n v="0"/>
    <n v="125118.93474318742"/>
  </r>
  <r>
    <s v="STND-61441"/>
    <s v="United States Cold Storage Inc."/>
    <s v="United States Cold Storage - 800 E Kankakee River Dr - Wilmington"/>
    <s v="Outdoor &amp; Garage - LED Fixtures"/>
    <s v="Outdoor &amp; Garage Lighting"/>
    <s v="Exterior"/>
    <n v="0"/>
    <n v="4157.7439999999997"/>
    <n v="0"/>
    <x v="0"/>
    <x v="0"/>
    <n v="10.1978380583316"/>
    <s v="Qty / 1,000"/>
    <m/>
    <s v="Private-Lighting"/>
    <s v="lighting"/>
    <n v="2"/>
    <n v="1"/>
    <s v="Lighting"/>
    <n v="0.97902139861649395"/>
    <n v="0.93591656730105399"/>
    <n v="4070.5203459693298"/>
    <n v="0"/>
    <n v="0.71"/>
    <n v="2890.0694456382298"/>
    <n v="0"/>
    <n v="4903"/>
    <n v="1"/>
    <n v="1"/>
    <n v="0"/>
    <n v="0"/>
    <n v="14.276973281664301"/>
    <d v="1900-01-09T04:44:53"/>
    <n v="43427"/>
    <n v="0"/>
    <n v="0"/>
    <n v="0"/>
    <n v="29472.46018395085"/>
  </r>
  <r>
    <s v="STND-61441"/>
    <s v="United States Cold Storage Inc."/>
    <s v="United States Cold Storage - 800 E Kankakee River Dr - Wilmington"/>
    <s v="Outdoor &amp; Garage - LED Fixtures"/>
    <s v="Outdoor &amp; Garage Lighting"/>
    <s v="Exterior"/>
    <n v="0"/>
    <n v="941.37599999999998"/>
    <n v="0"/>
    <x v="0"/>
    <x v="0"/>
    <n v="10.1978380583316"/>
    <s v="Qty / 1,000"/>
    <m/>
    <s v="Private-Lighting"/>
    <s v="lighting"/>
    <n v="2"/>
    <n v="1"/>
    <s v="Lighting"/>
    <n v="0.97902139861649395"/>
    <n v="0.93591656730105399"/>
    <n v="921.62724814399996"/>
    <n v="0"/>
    <n v="0.71"/>
    <n v="654.35534618224005"/>
    <n v="0"/>
    <n v="4903"/>
    <n v="1"/>
    <n v="1"/>
    <n v="0"/>
    <n v="0"/>
    <n v="14.276973281664301"/>
    <d v="1900-01-09T04:44:53"/>
    <n v="43427"/>
    <n v="0"/>
    <n v="0"/>
    <n v="0"/>
    <n v="6673.0098529699972"/>
  </r>
  <r>
    <s v="STND-61443"/>
    <s v="C.E. Niehoff &amp; Co."/>
    <s v="C.E. Niehoff - 1000 Grey Ave - Evanston"/>
    <s v="Outdoor &amp; Garage - LED Fixtures"/>
    <s v="Outdoor &amp; Garage Lighting"/>
    <s v="Exterior"/>
    <n v="0"/>
    <n v="15101.24"/>
    <n v="0"/>
    <x v="0"/>
    <x v="0"/>
    <n v="10.1978380583316"/>
    <s v="Qty / 1,000"/>
    <m/>
    <s v="Private-Lighting"/>
    <s v="lighting"/>
    <n v="3"/>
    <n v="1"/>
    <s v="Lighting"/>
    <n v="0.91633259480590001"/>
    <n v="1.30467645558681"/>
    <n v="13837.758433986601"/>
    <n v="0"/>
    <n v="0.71"/>
    <n v="9824.8084881305203"/>
    <n v="0"/>
    <n v="4903"/>
    <n v="1"/>
    <n v="1"/>
    <n v="0"/>
    <n v="0"/>
    <n v="14.276973281664301"/>
    <d v="1900-01-09T04:44:53"/>
    <n v="43378"/>
    <n v="0"/>
    <n v="0"/>
    <n v="0"/>
    <n v="100191.80591607677"/>
  </r>
  <r>
    <s v="STND-61443"/>
    <s v="C.E. Niehoff &amp; Co."/>
    <s v="C.E. Niehoff - 1000 Grey Ave - Evanston"/>
    <s v="Outdoor &amp; Garage - LED Fixtures"/>
    <s v="Outdoor &amp; Garage Lighting"/>
    <s v="Exterior"/>
    <n v="0"/>
    <n v="20778.914000000001"/>
    <n v="0"/>
    <x v="0"/>
    <x v="0"/>
    <n v="10.1978380583316"/>
    <s v="Qty / 1,000"/>
    <m/>
    <s v="Private-Lighting"/>
    <s v="lighting"/>
    <n v="3"/>
    <n v="1"/>
    <s v="Lighting"/>
    <n v="0.91633259480590001"/>
    <n v="1.30467645558681"/>
    <n v="19040.396182868601"/>
    <n v="0"/>
    <n v="0.71"/>
    <n v="13518.681289836701"/>
    <n v="0"/>
    <n v="4903"/>
    <n v="1"/>
    <n v="1"/>
    <n v="0"/>
    <n v="0"/>
    <n v="14.276973281664301"/>
    <d v="1900-01-09T04:44:53"/>
    <n v="43378"/>
    <n v="0"/>
    <n v="0"/>
    <n v="0"/>
    <n v="137861.32255595204"/>
  </r>
  <r>
    <s v="STND-61443"/>
    <s v="C.E. Niehoff &amp; Co."/>
    <s v="C.E. Niehoff - 1000 Grey Ave - Evanston"/>
    <s v="Photocells"/>
    <s v="Outdoor &amp; Garage Lighting"/>
    <s v="Manufacturing"/>
    <n v="0"/>
    <n v="763.56"/>
    <n v="0"/>
    <x v="0"/>
    <x v="0"/>
    <n v="8"/>
    <s v="Qty / 1,000"/>
    <m/>
    <s v="Private-Lighting"/>
    <s v="lighting"/>
    <n v="3"/>
    <n v="1"/>
    <s v="Lighting"/>
    <n v="0.91633259480590001"/>
    <n v="1.30467645558681"/>
    <n v="699.67491608999296"/>
    <n v="0"/>
    <n v="0.71"/>
    <n v="496.769190423895"/>
    <n v="0"/>
    <n v="4618"/>
    <n v="1.02"/>
    <n v="1.04"/>
    <n v="1.2E-2"/>
    <n v="0.81"/>
    <n v="15.158077089649201"/>
    <d v="1900-01-09T19:51:10"/>
    <n v="43378"/>
    <n v="0"/>
    <n v="8.2314696010587394"/>
    <n v="0"/>
    <n v="3974.15352339116"/>
  </r>
  <r>
    <s v="STND-61444"/>
    <s v="JDM Steel"/>
    <s v="JDM Steel - 330 E Joe Orr Rd Bldg C - Chicago Heights"/>
    <s v="New Indoor LED Fixtures"/>
    <s v="Indoor Lighting"/>
    <s v="Warehouse"/>
    <n v="0"/>
    <n v="317036.15999999997"/>
    <n v="50.174208"/>
    <x v="0"/>
    <x v="0"/>
    <n v="9.5383441434566993"/>
    <s v="Qty / 1,000"/>
    <m/>
    <s v="Private-Lighting"/>
    <s v="lighting"/>
    <n v="2"/>
    <n v="1"/>
    <s v="Lighting"/>
    <n v="0.97902139861649395"/>
    <n v="0.93591656730105399"/>
    <n v="310385.18477520201"/>
    <n v="46.958872518409102"/>
    <n v="0.71"/>
    <n v="220373.481190394"/>
    <n v="33.340799488070402"/>
    <n v="5242"/>
    <n v="1"/>
    <n v="1.22"/>
    <n v="1.0999999999999999E-2"/>
    <n v="0.68"/>
    <n v="13.3536818008394"/>
    <d v="1900-01-08T12:55:13"/>
    <n v="43350"/>
    <n v="56.604233990367703"/>
    <n v="3414.23703252723"/>
    <n v="0"/>
    <n v="2101998.1036855597"/>
  </r>
  <r>
    <s v="STND-61445"/>
    <s v="C.E. Niehoff &amp; Co."/>
    <s v="C.E. Niehoff - 2205 Lee St - Evanston"/>
    <s v="Outdoor &amp; Garage - LED Fixtures"/>
    <s v="Outdoor &amp; Garage Lighting"/>
    <s v="Exterior"/>
    <n v="0"/>
    <n v="9707.94"/>
    <n v="0"/>
    <x v="0"/>
    <x v="0"/>
    <n v="10.1978380583316"/>
    <s v="Qty / 1,000"/>
    <m/>
    <s v="Private-Lighting"/>
    <s v="lighting"/>
    <n v="3"/>
    <n v="1"/>
    <s v="Lighting"/>
    <n v="0.91633259480590001"/>
    <n v="1.30467645558681"/>
    <n v="8895.7018504199896"/>
    <n v="0"/>
    <n v="0.71"/>
    <n v="6315.9483137981897"/>
    <n v="0"/>
    <n v="4903"/>
    <n v="1"/>
    <n v="1"/>
    <n v="0"/>
    <n v="0"/>
    <n v="14.276973281664301"/>
    <d v="1900-01-09T04:44:53"/>
    <n v="43377"/>
    <n v="0"/>
    <n v="0"/>
    <n v="0"/>
    <n v="64409.018088906472"/>
  </r>
  <r>
    <s v="STND-61445"/>
    <s v="C.E. Niehoff &amp; Co."/>
    <s v="C.E. Niehoff - 2205 Lee St - Evanston"/>
    <s v="Outdoor &amp; Garage - LED Fixtures"/>
    <s v="Outdoor &amp; Garage Lighting"/>
    <s v="Exterior"/>
    <n v="0"/>
    <n v="1706.2439999999999"/>
    <n v="0"/>
    <x v="0"/>
    <x v="0"/>
    <n v="10.1978380583316"/>
    <s v="Qty / 1,000"/>
    <m/>
    <s v="Private-Lighting"/>
    <s v="lighting"/>
    <n v="3"/>
    <n v="1"/>
    <s v="Lighting"/>
    <n v="0.91633259480590001"/>
    <n v="1.30467645558681"/>
    <n v="1563.4869918920001"/>
    <n v="0"/>
    <n v="0.71"/>
    <n v="1110.07576424332"/>
    <n v="0"/>
    <n v="4903"/>
    <n v="1"/>
    <n v="1"/>
    <n v="0"/>
    <n v="0"/>
    <n v="14.276973281664301"/>
    <d v="1900-01-09T04:44:53"/>
    <n v="43377"/>
    <n v="0"/>
    <n v="0"/>
    <n v="0"/>
    <n v="11320.372876232066"/>
  </r>
  <r>
    <s v="STND-61445"/>
    <s v="C.E. Niehoff &amp; Co."/>
    <s v="C.E. Niehoff - 2205 Lee St - Evanston"/>
    <s v="Outdoor &amp; Garage - LED Retrofits"/>
    <s v="Outdoor &amp; Garage Lighting"/>
    <s v="Exterior"/>
    <n v="0"/>
    <n v="17258.560000000001"/>
    <n v="0"/>
    <x v="0"/>
    <x v="0"/>
    <n v="10.1978380583316"/>
    <s v="Qty / 1,000"/>
    <m/>
    <s v="Private-Lighting"/>
    <s v="lighting"/>
    <n v="3"/>
    <n v="1"/>
    <s v="Lighting"/>
    <n v="0.91633259480590001"/>
    <n v="1.30467645558681"/>
    <n v="15814.581067413301"/>
    <n v="0"/>
    <n v="0.71"/>
    <n v="11228.3525578635"/>
    <n v="0"/>
    <n v="4903"/>
    <n v="1"/>
    <n v="1"/>
    <n v="0"/>
    <n v="0"/>
    <n v="14.276973281664301"/>
    <d v="1900-01-09T04:44:53"/>
    <n v="43377"/>
    <n v="0"/>
    <n v="0"/>
    <n v="0"/>
    <n v="114504.92104694537"/>
  </r>
  <r>
    <s v="STND-61445"/>
    <s v="C.E. Niehoff &amp; Co."/>
    <s v="C.E. Niehoff - 2205 Lee St - Evanston"/>
    <s v="Photocells"/>
    <s v="Outdoor &amp; Garage Lighting"/>
    <s v="Manufacturing"/>
    <n v="0"/>
    <n v="218.96"/>
    <n v="0"/>
    <x v="0"/>
    <x v="0"/>
    <n v="8"/>
    <s v="Qty / 1,000"/>
    <m/>
    <s v="Private-Lighting"/>
    <s v="lighting"/>
    <n v="3"/>
    <n v="1"/>
    <s v="Lighting"/>
    <n v="0.91633259480590001"/>
    <n v="1.30467645558681"/>
    <n v="200.64018495869999"/>
    <n v="0"/>
    <n v="0.71"/>
    <n v="142.45453132067701"/>
    <n v="0"/>
    <n v="4618"/>
    <n v="1.02"/>
    <n v="1.04"/>
    <n v="1.2E-2"/>
    <n v="0.81"/>
    <n v="15.158077089649201"/>
    <d v="1900-01-09T19:51:10"/>
    <n v="43377"/>
    <n v="0"/>
    <n v="2.3604727642199999"/>
    <n v="0"/>
    <n v="1139.636250565416"/>
  </r>
  <r>
    <s v="STND-61447"/>
    <s v="Hines Interests, L.P."/>
    <s v="Hines Interest - 321 N Clark - Chicago"/>
    <s v="Electronically Commutated Motor (ECM) on Fan-Powered Box"/>
    <s v="HVAC"/>
    <s v="Office"/>
    <n v="0"/>
    <n v="23355"/>
    <n v="5.4"/>
    <x v="3"/>
    <x v="0"/>
    <n v="15"/>
    <s v="ΔkWpeak"/>
    <m/>
    <s v="Private-Non-Lighting"/>
    <s v="non_lighting"/>
    <n v="3"/>
    <n v="1"/>
    <s v="Non-Lighting"/>
    <n v="0.98952339343681495"/>
    <n v="0.43468415683807998"/>
    <n v="23110.318853716799"/>
    <n v="2.3472944469256301"/>
    <n v="0.7"/>
    <n v="16177.223197601799"/>
    <n v="1.6431061128479401"/>
    <n v="2885"/>
    <n v="1.165"/>
    <n v="1.3779999999999999"/>
    <n v="2.5499999999999998E-2"/>
    <n v="0.55000000000000004"/>
    <n v="24.263431542460999"/>
    <d v="1900-01-16T07:56:40"/>
    <n v="43464"/>
    <n v="2.3472944469256301"/>
    <n v="0"/>
    <n v="0"/>
    <n v="242658.34796402699"/>
  </r>
  <r>
    <s v="STND-61449"/>
    <s v="Burbank School District 111"/>
    <s v="Burbank School District 111 - Tobin School - 8501 S Narragansett - Burbank"/>
    <s v="Outdoor &amp; Garage - LED Fixtures"/>
    <s v="Outdoor &amp; Garage Lighting"/>
    <s v="Exterior"/>
    <n v="0"/>
    <n v="3196.76"/>
    <n v="0"/>
    <x v="0"/>
    <x v="1"/>
    <n v="10.1978380583316"/>
    <s v="Qty / 1,000"/>
    <m/>
    <s v="Public-Lighting"/>
    <s v="lighting"/>
    <n v="3"/>
    <n v="1"/>
    <s v="Lighting"/>
    <n v="0.99829244462109001"/>
    <n v="0.987374621353864"/>
    <n v="3191.3013552669199"/>
    <n v="0"/>
    <n v="0.71"/>
    <n v="2265.8239622395099"/>
    <n v="0"/>
    <n v="4903"/>
    <n v="1"/>
    <n v="1"/>
    <n v="0"/>
    <n v="0"/>
    <n v="14.276973281664301"/>
    <d v="1900-01-09T04:44:53"/>
    <n v="43376"/>
    <n v="0"/>
    <n v="0"/>
    <n v="0"/>
    <n v="23106.505835605778"/>
  </r>
  <r>
    <s v="STND-61449"/>
    <s v="Burbank School District 111"/>
    <s v="Burbank School District 111 - Tobin School - 8501 S Narragansett - Burbank"/>
    <s v="Outdoor &amp; Garage - LED Fixtures"/>
    <s v="Outdoor &amp; Garage Lighting"/>
    <s v="Exterior"/>
    <n v="0"/>
    <n v="7531.0079999999998"/>
    <n v="0"/>
    <x v="0"/>
    <x v="1"/>
    <n v="10.1978380583316"/>
    <s v="Qty / 1,000"/>
    <m/>
    <s v="Public-Lighting"/>
    <s v="lighting"/>
    <n v="3"/>
    <n v="1"/>
    <s v="Lighting"/>
    <n v="0.99829244462109001"/>
    <n v="0.987374621353864"/>
    <n v="7518.1483867809902"/>
    <n v="0"/>
    <n v="0.71"/>
    <n v="5337.8853546145001"/>
    <n v="0"/>
    <n v="4903"/>
    <n v="1"/>
    <n v="1"/>
    <n v="0"/>
    <n v="0"/>
    <n v="14.276973281664301"/>
    <d v="1900-01-09T04:44:53"/>
    <n v="43376"/>
    <n v="0"/>
    <n v="0"/>
    <n v="0"/>
    <n v="54434.890420298616"/>
  </r>
  <r>
    <s v="STND-61449"/>
    <s v="Burbank School District 111"/>
    <s v="Burbank School District 111 - Tobin School - 8501 S Narragansett - Burbank"/>
    <s v="Outdoor &amp; Garage - LED Fixtures"/>
    <s v="Outdoor &amp; Garage Lighting"/>
    <s v="Exterior"/>
    <n v="0"/>
    <n v="5648.2560000000003"/>
    <n v="0"/>
    <x v="0"/>
    <x v="1"/>
    <n v="10.1978380583316"/>
    <s v="Qty / 1,000"/>
    <m/>
    <s v="Public-Lighting"/>
    <s v="lighting"/>
    <n v="3"/>
    <n v="1"/>
    <s v="Lighting"/>
    <n v="0.99829244462109001"/>
    <n v="0.987374621353864"/>
    <n v="5638.6112900857397"/>
    <n v="0"/>
    <n v="0.71"/>
    <n v="4003.4140159608801"/>
    <n v="0"/>
    <n v="4903"/>
    <n v="1"/>
    <n v="1"/>
    <n v="0"/>
    <n v="0"/>
    <n v="14.276973281664301"/>
    <d v="1900-01-09T04:44:53"/>
    <n v="43376"/>
    <n v="0"/>
    <n v="0"/>
    <n v="0"/>
    <n v="40826.167815224013"/>
  </r>
  <r>
    <s v="STND-61450"/>
    <s v="NNDYM IL Inc"/>
    <s v="NNDYM IL Inc - Country Inn and Suites - 380 S Cypress St - Manteno"/>
    <s v="Guest Room Energy Management System"/>
    <s v="HVAC"/>
    <s v="Hotel/Motel (common)"/>
    <n v="0"/>
    <n v="51976"/>
    <n v="6.9349999999999996"/>
    <x v="3"/>
    <x v="0"/>
    <n v="15"/>
    <s v="ΔkWpeak"/>
    <m/>
    <s v="Private-Non-Lighting"/>
    <s v="non_lighting"/>
    <n v="3"/>
    <n v="1"/>
    <s v="Non-Lighting"/>
    <n v="0.98952339343681495"/>
    <n v="0.43468415683807998"/>
    <n v="51431.467897271898"/>
    <n v="3.0145346276720901"/>
    <n v="0.7"/>
    <n v="36002.027528090301"/>
    <n v="2.1101742393704601"/>
    <n v="6138"/>
    <n v="1.2"/>
    <n v="1.24"/>
    <n v="3.2000000000000001E-2"/>
    <n v="0.73"/>
    <n v="11.4043662430759"/>
    <d v="1900-01-07T03:30:12"/>
    <n v="43313"/>
    <n v="3.0145346276720901"/>
    <n v="0"/>
    <n v="0"/>
    <n v="540030.41292135452"/>
  </r>
  <r>
    <s v="STND-61451"/>
    <s v="Chicago Patrolmen's Federal Credit Union"/>
    <s v="Chicago Patrolmen's Federal Credit Union - 5310 N Harlem Ave - Chicago"/>
    <s v="New Indoor LED Fixtures"/>
    <s v="Indoor Lighting"/>
    <s v="Office"/>
    <n v="0"/>
    <n v="4388.085"/>
    <n v="0.98670000000000002"/>
    <x v="0"/>
    <x v="0"/>
    <n v="15"/>
    <s v="Qty / 1,000"/>
    <m/>
    <s v="Private-Lighting"/>
    <s v="lighting"/>
    <n v="3"/>
    <n v="1"/>
    <s v="Lighting"/>
    <n v="0.91633259480590001"/>
    <n v="1.30467645558681"/>
    <n v="4020.9453142788502"/>
    <n v="1.2873242587275"/>
    <n v="0.71"/>
    <n v="2854.8711731379799"/>
    <n v="0.914000223696526"/>
    <n v="2885"/>
    <n v="1.165"/>
    <n v="1.3779999999999999"/>
    <n v="2.5499999999999998E-2"/>
    <n v="0.55000000000000004"/>
    <n v="24.263431542460999"/>
    <d v="1900-01-16T07:56:40"/>
    <n v="43369"/>
    <n v="1.69854104595263"/>
    <n v="88.012107737433993"/>
    <n v="0"/>
    <n v="42823.067597069698"/>
  </r>
  <r>
    <s v="STND-61451"/>
    <s v="Chicago Patrolmen's Federal Credit Union"/>
    <s v="Chicago Patrolmen's Federal Credit Union - 5310 N Harlem Ave - Chicago"/>
    <s v="New Indoor LED Fixtures"/>
    <s v="Indoor Lighting"/>
    <s v="Office"/>
    <n v="0"/>
    <n v="270.036"/>
    <n v="6.0720000000000003E-2"/>
    <x v="0"/>
    <x v="0"/>
    <n v="15"/>
    <s v="Qty / 1,000"/>
    <m/>
    <s v="Private-Lighting"/>
    <s v="lighting"/>
    <n v="3"/>
    <n v="1"/>
    <s v="Lighting"/>
    <n v="0.91633259480590001"/>
    <n v="1.30467645558681"/>
    <n v="247.44278857100599"/>
    <n v="7.9219954383230901E-2"/>
    <n v="0.71"/>
    <n v="175.68437988541399"/>
    <n v="5.6246167612093903E-2"/>
    <n v="2885"/>
    <n v="1.165"/>
    <n v="1.3779999999999999"/>
    <n v="2.5499999999999998E-2"/>
    <n v="0.55000000000000004"/>
    <n v="24.263431542460999"/>
    <d v="1900-01-16T07:56:40"/>
    <n v="43369"/>
    <n v="0.104525602827854"/>
    <n v="5.4161297069190102"/>
    <n v="0"/>
    <n v="2635.26569828121"/>
  </r>
  <r>
    <s v="STND-61451"/>
    <s v="Chicago Patrolmen's Federal Credit Union"/>
    <s v="Chicago Patrolmen's Federal Credit Union - 5310 N Harlem Ave - Chicago"/>
    <s v="New Indoor LED Fixtures"/>
    <s v="Indoor Lighting"/>
    <s v="Office"/>
    <n v="0"/>
    <n v="445.55900000000003"/>
    <n v="0.100188"/>
    <x v="0"/>
    <x v="0"/>
    <n v="15"/>
    <s v="Qty / 1,000"/>
    <m/>
    <s v="Private-Lighting"/>
    <s v="lighting"/>
    <n v="3"/>
    <n v="1"/>
    <s v="Lighting"/>
    <n v="0.91633259480590001"/>
    <n v="1.30467645558681"/>
    <n v="408.28023460912198"/>
    <n v="0.13071292473233101"/>
    <n v="0.71"/>
    <n v="289.878966572477"/>
    <n v="9.2806176559955003E-2"/>
    <n v="2885"/>
    <n v="1.165"/>
    <n v="1.3779999999999999"/>
    <n v="2.5499999999999998E-2"/>
    <n v="0.55000000000000004"/>
    <n v="24.263431542460999"/>
    <d v="1900-01-16T07:56:40"/>
    <n v="43369"/>
    <n v="0.17246724466596"/>
    <n v="8.93660599359022"/>
    <n v="0"/>
    <n v="4348.1844985871548"/>
  </r>
  <r>
    <s v="STND-61451"/>
    <s v="Chicago Patrolmen's Federal Credit Union"/>
    <s v="Chicago Patrolmen's Federal Credit Union - 5310 N Harlem Ave - Chicago"/>
    <s v="New Indoor LED Fixtures"/>
    <s v="Indoor Lighting"/>
    <s v="Office"/>
    <n v="0"/>
    <n v="2005.0170000000001"/>
    <n v="0.45084600000000002"/>
    <x v="0"/>
    <x v="0"/>
    <n v="15"/>
    <s v="Qty / 1,000"/>
    <m/>
    <s v="Private-Lighting"/>
    <s v="lighting"/>
    <n v="3"/>
    <n v="1"/>
    <s v="Lighting"/>
    <n v="0.91633259480590001"/>
    <n v="1.30467645558681"/>
    <n v="1837.2624302399399"/>
    <n v="0.58820816129548903"/>
    <n v="0.71"/>
    <n v="1304.4563254703601"/>
    <n v="0.41762779451979698"/>
    <n v="2885"/>
    <n v="1.165"/>
    <n v="1.3779999999999999"/>
    <n v="2.5499999999999998E-2"/>
    <n v="0.55000000000000004"/>
    <n v="24.263431542460999"/>
    <d v="1900-01-16T07:56:40"/>
    <n v="43369"/>
    <n v="0.77610260099681905"/>
    <n v="40.214757056754102"/>
    <n v="0"/>
    <n v="19566.8448820554"/>
  </r>
  <r>
    <s v="STND-61451"/>
    <s v="Chicago Patrolmen's Federal Credit Union"/>
    <s v="Chicago Patrolmen's Federal Credit Union - 5310 N Harlem Ave - Chicago"/>
    <s v="New Indoor LED Fixtures"/>
    <s v="Indoor Lighting"/>
    <s v="Office"/>
    <n v="0"/>
    <n v="749.35"/>
    <n v="0.16849800000000001"/>
    <x v="0"/>
    <x v="0"/>
    <n v="15"/>
    <s v="Qty / 1,000"/>
    <m/>
    <s v="Private-Lighting"/>
    <s v="lighting"/>
    <n v="3"/>
    <n v="1"/>
    <s v="Lighting"/>
    <n v="0.91633259480590001"/>
    <n v="1.30467645558681"/>
    <n v="686.65382991780098"/>
    <n v="0.21983537341346601"/>
    <n v="0.71"/>
    <n v="487.524219241639"/>
    <n v="0.15608311512356099"/>
    <n v="2885"/>
    <n v="1.165"/>
    <n v="1.3779999999999999"/>
    <n v="2.5499999999999998E-2"/>
    <n v="0.55000000000000004"/>
    <n v="24.263431542460999"/>
    <d v="1900-01-16T07:56:40"/>
    <n v="43369"/>
    <n v="0.29005854784729601"/>
    <n v="15.0297619424068"/>
    <n v="0"/>
    <n v="7312.863288624585"/>
  </r>
  <r>
    <s v="STND-61451"/>
    <s v="Chicago Patrolmen's Federal Credit Union"/>
    <s v="Chicago Patrolmen's Federal Credit Union - 5310 N Harlem Ave - Chicago"/>
    <s v="Outdoor &amp; Garage - LED Fixtures"/>
    <s v="Outdoor &amp; Garage Lighting"/>
    <s v="Exterior"/>
    <n v="0"/>
    <n v="70210.960000000006"/>
    <n v="0"/>
    <x v="0"/>
    <x v="0"/>
    <n v="10.1978380583316"/>
    <s v="Qty / 1,000"/>
    <m/>
    <s v="Private-Lighting"/>
    <s v="lighting"/>
    <n v="3"/>
    <n v="1"/>
    <s v="Lighting"/>
    <n v="0.91633259480590001"/>
    <n v="1.30467645558681"/>
    <n v="64336.591160613199"/>
    <n v="0"/>
    <n v="0.71"/>
    <n v="45678.979724035402"/>
    <n v="0"/>
    <n v="4903"/>
    <n v="1"/>
    <n v="1"/>
    <n v="0"/>
    <n v="0"/>
    <n v="14.276973281664301"/>
    <d v="1900-01-09T04:44:53"/>
    <n v="43369"/>
    <n v="0"/>
    <n v="0"/>
    <n v="0"/>
    <n v="465826.83789552568"/>
  </r>
  <r>
    <s v="STND-61451"/>
    <s v="Chicago Patrolmen's Federal Credit Union"/>
    <s v="Chicago Patrolmen's Federal Credit Union - 5310 N Harlem Ave - Chicago"/>
    <s v="Outdoor &amp; Garage - LED Fixtures"/>
    <s v="Outdoor &amp; Garage Lighting"/>
    <s v="Exterior"/>
    <n v="0"/>
    <n v="833.51"/>
    <n v="0"/>
    <x v="0"/>
    <x v="0"/>
    <n v="10.1978380583316"/>
    <s v="Qty / 1,000"/>
    <m/>
    <s v="Private-Lighting"/>
    <s v="lighting"/>
    <n v="3"/>
    <n v="1"/>
    <s v="Lighting"/>
    <n v="0.91633259480590001"/>
    <n v="1.30467645558681"/>
    <n v="763.77238109666598"/>
    <n v="0"/>
    <n v="0.71"/>
    <n v="542.27839057863298"/>
    <n v="0"/>
    <n v="4903"/>
    <n v="1"/>
    <n v="1"/>
    <n v="0"/>
    <n v="0"/>
    <n v="14.276973281664301"/>
    <d v="1900-01-09T04:44:53"/>
    <n v="43369"/>
    <n v="0"/>
    <n v="0"/>
    <n v="0"/>
    <n v="5530.0672096535918"/>
  </r>
  <r>
    <s v="STND-61451"/>
    <s v="Chicago Patrolmen's Federal Credit Union"/>
    <s v="Chicago Patrolmen's Federal Credit Union - 5310 N Harlem Ave - Chicago"/>
    <s v="Outdoor &amp; Garage - LED Fixtures"/>
    <s v="Outdoor &amp; Garage Lighting"/>
    <s v="Exterior"/>
    <n v="0"/>
    <n v="5148.1499999999996"/>
    <n v="0"/>
    <x v="0"/>
    <x v="0"/>
    <n v="10.1978380583316"/>
    <s v="Qty / 1,000"/>
    <m/>
    <s v="Private-Lighting"/>
    <s v="lighting"/>
    <n v="3"/>
    <n v="1"/>
    <s v="Lighting"/>
    <n v="0.91633259480590001"/>
    <n v="1.30467645558681"/>
    <n v="4717.4176479499902"/>
    <n v="0"/>
    <n v="0.71"/>
    <n v="3349.36653004449"/>
    <n v="0"/>
    <n v="4903"/>
    <n v="1"/>
    <n v="1"/>
    <n v="0"/>
    <n v="0"/>
    <n v="14.276973281664301"/>
    <d v="1900-01-09T04:44:53"/>
    <n v="43369"/>
    <n v="0"/>
    <n v="0"/>
    <n v="0"/>
    <n v="34156.297471389749"/>
  </r>
  <r>
    <s v="STND-61451"/>
    <s v="Chicago Patrolmen's Federal Credit Union"/>
    <s v="Chicago Patrolmen's Federal Credit Union - 5310 N Harlem Ave - Chicago"/>
    <s v="Outdoor &amp; Garage - LED Fixtures"/>
    <s v="Outdoor &amp; Garage Lighting"/>
    <s v="Exterior"/>
    <n v="0"/>
    <n v="294.18"/>
    <n v="0"/>
    <x v="0"/>
    <x v="0"/>
    <n v="10.1978380583316"/>
    <s v="Qty / 1,000"/>
    <m/>
    <s v="Private-Lighting"/>
    <s v="lighting"/>
    <n v="3"/>
    <n v="1"/>
    <s v="Lighting"/>
    <n v="0.91633259480590001"/>
    <n v="1.30467645558681"/>
    <n v="269.56672273999999"/>
    <n v="0"/>
    <n v="0.71"/>
    <n v="191.3923731454"/>
    <n v="0"/>
    <n v="4903"/>
    <n v="1"/>
    <n v="1"/>
    <n v="0"/>
    <n v="0"/>
    <n v="14.276973281664301"/>
    <d v="1900-01-09T04:44:53"/>
    <n v="43369"/>
    <n v="0"/>
    <n v="0"/>
    <n v="0"/>
    <n v="1951.7884269365629"/>
  </r>
  <r>
    <s v="STND-61451"/>
    <s v="Chicago Patrolmen's Federal Credit Union"/>
    <s v="Chicago Patrolmen's Federal Credit Union - 5310 N Harlem Ave - Chicago"/>
    <s v="Outdoor &amp; Garage - LED Fixtures"/>
    <s v="Outdoor &amp; Garage Lighting"/>
    <s v="Exterior"/>
    <n v="0"/>
    <n v="2054.357"/>
    <n v="0"/>
    <x v="0"/>
    <x v="0"/>
    <n v="10.1978380583316"/>
    <s v="Qty / 1,000"/>
    <m/>
    <s v="Private-Lighting"/>
    <s v="lighting"/>
    <n v="3"/>
    <n v="1"/>
    <s v="Lighting"/>
    <n v="0.91633259480590001"/>
    <n v="1.30467645558681"/>
    <n v="1882.47428046766"/>
    <n v="0"/>
    <n v="0.71"/>
    <n v="1336.5567391320401"/>
    <n v="0"/>
    <n v="4903"/>
    <n v="1"/>
    <n v="1"/>
    <n v="0"/>
    <n v="0"/>
    <n v="14.276973281664301"/>
    <d v="1900-01-09T04:44:53"/>
    <n v="43369"/>
    <n v="0"/>
    <n v="0"/>
    <n v="0"/>
    <n v="13629.989181440298"/>
  </r>
  <r>
    <s v="STND-61451"/>
    <s v="Chicago Patrolmen's Federal Credit Union"/>
    <s v="Chicago Patrolmen's Federal Credit Union - 5310 N Harlem Ave - Chicago"/>
    <s v="New Indoor LED Fixtures"/>
    <s v="Indoor Lighting"/>
    <s v="Office"/>
    <n v="0"/>
    <n v="263.28500000000003"/>
    <n v="5.9201999999999998E-2"/>
    <x v="0"/>
    <x v="0"/>
    <n v="15"/>
    <s v="Qty / 1,000"/>
    <m/>
    <s v="Private-Lighting"/>
    <s v="lighting"/>
    <n v="3"/>
    <n v="1"/>
    <s v="Lighting"/>
    <n v="0.91633259480590001"/>
    <n v="1.30467645558681"/>
    <n v="241.25662722347101"/>
    <n v="7.7239455523650094E-2"/>
    <n v="0.71"/>
    <n v="171.29220532866501"/>
    <n v="5.4840013421791602E-2"/>
    <n v="2885"/>
    <n v="1.165"/>
    <n v="1.3779999999999999"/>
    <n v="2.5499999999999998E-2"/>
    <n v="0.55000000000000004"/>
    <n v="24.263431542460999"/>
    <d v="1900-01-16T07:56:40"/>
    <n v="43369"/>
    <n v="0.101912462757158"/>
    <n v="5.2807244585394999"/>
    <n v="0"/>
    <n v="2569.3830799299749"/>
  </r>
  <r>
    <s v="STND-61452"/>
    <s v="Hinsdale Racquet Club, Inc."/>
    <s v="Hinsdale Racquet Club - 5730 S Grant - Hinsdale"/>
    <s v="New Indoor LED Fixtures"/>
    <s v="Indoor Lighting"/>
    <s v="Miscellaneous"/>
    <n v="0"/>
    <n v="238665.52799999999"/>
    <n v="51.114240000000002"/>
    <x v="0"/>
    <x v="0"/>
    <n v="14.797277300976599"/>
    <s v="Qty / 1,000"/>
    <m/>
    <s v="Private-Lighting"/>
    <s v="lighting"/>
    <n v="2"/>
    <n v="1"/>
    <s v="Lighting"/>
    <n v="0.97902139861649395"/>
    <n v="0.93591656730105399"/>
    <n v="233658.65902410401"/>
    <n v="47.838664041002197"/>
    <n v="0.71"/>
    <n v="165897.64790711401"/>
    <n v="33.965451469111599"/>
    <n v="3379"/>
    <n v="1.0900000000000001"/>
    <n v="1.36"/>
    <n v="2.1999999999999999E-2"/>
    <n v="0.57999999999999996"/>
    <n v="20.7161882213673"/>
    <d v="1900-01-13T19:08:05"/>
    <n v="43351"/>
    <n v="60.647393561108302"/>
    <n v="4716.04632892687"/>
    <n v="0"/>
    <n v="2454833.499661346"/>
  </r>
  <r>
    <s v="STND-61453"/>
    <s v="7-Eleven Inc"/>
    <s v="7-Eleven - 833 W Van Buren - Chicago"/>
    <s v="ENERGY STAR Freezer or Refrigerator"/>
    <s v="Commercial Kitchen Equipment"/>
    <s v="Miscellaneous (24/7)"/>
    <n v="0"/>
    <n v="2037"/>
    <n v="0.218"/>
    <x v="7"/>
    <x v="0"/>
    <n v="12"/>
    <s v="ΔkWpeak / CF"/>
    <n v="0.93700000000000006"/>
    <s v="Private-Non-Lighting"/>
    <s v="non_lighting"/>
    <n v="3"/>
    <n v="1"/>
    <s v="Non-Lighting"/>
    <n v="0.98952339343681495"/>
    <n v="0.43468415683807998"/>
    <n v="2015.6591524307901"/>
    <n v="9.4761146190701501E-2"/>
    <n v="0.7"/>
    <n v="1410.96140670155"/>
    <n v="6.6332802333491106E-2"/>
    <n v="7616"/>
    <n v="1.1100000000000001"/>
    <n v="1.29"/>
    <n v="2.1999999999999999E-2"/>
    <n v="0.76"/>
    <n v="9.1911764705882408"/>
    <d v="1900-01-05T13:33:47"/>
    <n v="43328"/>
    <n v="0.10113249326649"/>
    <n v="0"/>
    <n v="0"/>
    <n v="16931.5368804186"/>
  </r>
  <r>
    <s v="STND-61454"/>
    <s v="G&amp;I IX O'Hare Industrial Portfolio, LLC"/>
    <s v="G&amp;I IX 1367 Barclay LLC - 1397 Barclay Boulevard - Buffalo Grove"/>
    <s v="New Indoor LED Fixtures"/>
    <s v="Indoor Lighting"/>
    <s v="Office"/>
    <n v="0"/>
    <n v="11179.49"/>
    <n v="2.513808"/>
    <x v="0"/>
    <x v="0"/>
    <n v="15"/>
    <s v="Qty / 1,000"/>
    <m/>
    <s v="Private-Lighting"/>
    <s v="lighting"/>
    <n v="3"/>
    <n v="1"/>
    <s v="Lighting"/>
    <n v="0.91633259480590001"/>
    <n v="1.30467645558681"/>
    <n v="10244.131080306601"/>
    <n v="3.2797061114657602"/>
    <n v="0.71"/>
    <n v="7273.3330670176902"/>
    <n v="2.3285913391406901"/>
    <n v="2885"/>
    <n v="1.165"/>
    <n v="1.3779999999999999"/>
    <n v="2.5499999999999998E-2"/>
    <n v="0.55000000000000004"/>
    <n v="24.263431542460999"/>
    <d v="1900-01-16T07:56:40"/>
    <n v="43379"/>
    <n v="4.3273599570731696"/>
    <n v="224.22776184362101"/>
    <n v="0"/>
    <n v="109099.99600526535"/>
  </r>
  <r>
    <s v="STND-61454"/>
    <s v="G&amp;I IX O'Hare Industrial Portfolio, LLC"/>
    <s v="G&amp;I IX 1367 Barclay LLC - 1397 Barclay Boulevard - Buffalo Grove"/>
    <s v="New Indoor LED Fixtures"/>
    <s v="Indoor Lighting"/>
    <s v="Office"/>
    <n v="0"/>
    <n v="20407.971000000001"/>
    <n v="4.5889139999999999"/>
    <x v="0"/>
    <x v="0"/>
    <n v="15"/>
    <s v="Qty / 1,000"/>
    <m/>
    <s v="Private-Lighting"/>
    <s v="lighting"/>
    <n v="3"/>
    <n v="1"/>
    <s v="Lighting"/>
    <n v="0.91633259480590001"/>
    <n v="1.30467645558681"/>
    <n v="18700.4890211536"/>
    <n v="5.9870480525126704"/>
    <n v="0.71"/>
    <n v="13277.347205018999"/>
    <n v="4.2508041172839999"/>
    <n v="2885"/>
    <n v="1.165"/>
    <n v="1.3779999999999999"/>
    <n v="2.5499999999999998E-2"/>
    <n v="0.55000000000000004"/>
    <n v="24.263431542460999"/>
    <d v="1900-01-16T07:56:40"/>
    <n v="43379"/>
    <n v="7.8995224337151004"/>
    <n v="409.32400861752399"/>
    <n v="0"/>
    <n v="199160.20807528499"/>
  </r>
  <r>
    <s v="STND-61455"/>
    <s v="Lock Up-Evergreen Development Series LLC, Willowbrook Development Series LLC"/>
    <s v="Lock Up-Evergreen Development Series LLC, Willowbrook Development Series LLC - 755 Plainfield Rd - Willowbrook"/>
    <s v="LED Channel Sign"/>
    <s v="Outdoor &amp; Garage Lighting"/>
    <s v="Exterior"/>
    <n v="0"/>
    <n v="4638.26"/>
    <n v="0.94599999999999995"/>
    <x v="0"/>
    <x v="0"/>
    <n v="10.1978380583316"/>
    <s v="Qty / 1,000"/>
    <m/>
    <s v="Private-Lighting"/>
    <s v="lighting"/>
    <n v="3"/>
    <n v="1"/>
    <s v="Lighting"/>
    <n v="0.91633259480590001"/>
    <n v="1.30467645558681"/>
    <n v="4250.1888211844098"/>
    <n v="1.2342239269851201"/>
    <n v="0.71"/>
    <n v="3017.63406304093"/>
    <n v="0.87629898815943397"/>
    <n v="4903"/>
    <n v="1"/>
    <n v="1"/>
    <n v="0"/>
    <n v="0"/>
    <n v="14.276973281664301"/>
    <d v="1900-01-09T04:44:53"/>
    <n v="43306"/>
    <n v="1.2342239269851201"/>
    <n v="0"/>
    <n v="0"/>
    <n v="30773.343494196615"/>
  </r>
  <r>
    <s v="STND-61456"/>
    <s v="Presence Saint Joseph Hospital - Chicago"/>
    <s v="Presence St Joseph Hospital - 2900 N Lake Shore Dr - Chicago"/>
    <s v="Air-Cooled Chiller"/>
    <s v="HVAC"/>
    <s v="Hospital (24/7)"/>
    <n v="0"/>
    <n v="69328.471999999994"/>
    <n v="12.098945000000001"/>
    <x v="3"/>
    <x v="0"/>
    <n v="20"/>
    <s v="ΔkWpeak / CF"/>
    <n v="1"/>
    <s v="Private-Non-Lighting"/>
    <s v="non_lighting"/>
    <n v="3"/>
    <n v="1"/>
    <s v="Non-Lighting"/>
    <n v="0.98952339343681495"/>
    <n v="0.43468415683807998"/>
    <n v="68602.144875229205"/>
    <n v="5.2592197059553101"/>
    <n v="0.7"/>
    <n v="48021.5014126604"/>
    <n v="3.68145379416872"/>
    <n v="7616"/>
    <n v="1.23"/>
    <n v="1.41"/>
    <n v="1.4E-2"/>
    <n v="0.73499999999999999"/>
    <n v="9.1911764705882408"/>
    <d v="1900-01-05T13:33:47"/>
    <n v="43441"/>
    <n v="5.2592197059553101"/>
    <n v="0"/>
    <n v="0"/>
    <n v="960430.02825320803"/>
  </r>
  <r>
    <s v="STND-61457"/>
    <s v="Unilock Chicago, Inc."/>
    <s v="Unilock Marengo Inc - 8302 S Rte 23 - Marengo"/>
    <s v="New Indoor LED Fixtures"/>
    <s v="Indoor Lighting"/>
    <s v="Manufacturing"/>
    <n v="0"/>
    <n v="11870.107"/>
    <n v="2.1228479999999998"/>
    <x v="0"/>
    <x v="0"/>
    <n v="10.827197921178"/>
    <s v="Qty / 1,000"/>
    <m/>
    <s v="Private-Lighting"/>
    <s v="lighting"/>
    <n v="3"/>
    <n v="1"/>
    <s v="Lighting"/>
    <n v="0.91633259480590001"/>
    <n v="1.30467645558681"/>
    <n v="10876.965947933701"/>
    <n v="2.76962980438954"/>
    <n v="0.71"/>
    <n v="7722.6458230329099"/>
    <n v="1.9664371611165701"/>
    <n v="4618"/>
    <n v="1.02"/>
    <n v="1.04"/>
    <n v="1.2E-2"/>
    <n v="0.81"/>
    <n v="15.158077089649201"/>
    <d v="1900-01-09T19:51:10"/>
    <n v="43362"/>
    <n v="3.2877846680787499"/>
    <n v="127.96430526980799"/>
    <n v="0"/>
    <n v="83614.614801135889"/>
  </r>
  <r>
    <s v="STND-61457"/>
    <s v="Unilock Chicago, Inc."/>
    <s v="Unilock Marengo Inc - 8302 S Rte 23 - Marengo"/>
    <s v="New Indoor LED Fixtures"/>
    <s v="Indoor Lighting"/>
    <s v="Manufacturing"/>
    <n v="0"/>
    <n v="26330.912"/>
    <n v="4.7090160000000001"/>
    <x v="0"/>
    <x v="0"/>
    <n v="10.827197921178"/>
    <s v="Qty / 1,000"/>
    <m/>
    <s v="Private-Lighting"/>
    <s v="lighting"/>
    <n v="3"/>
    <n v="1"/>
    <s v="Lighting"/>
    <n v="0.91633259480590001"/>
    <n v="1.30467645558681"/>
    <n v="24127.872916565801"/>
    <n v="6.1437423041815604"/>
    <n v="0.71"/>
    <n v="17130.789770761701"/>
    <n v="4.3620570359689097"/>
    <n v="4618"/>
    <n v="1.02"/>
    <n v="1.04"/>
    <n v="1.2E-2"/>
    <n v="0.81"/>
    <n v="15.158077089649201"/>
    <d v="1900-01-09T19:51:10"/>
    <n v="43362"/>
    <n v="7.2931413867302499"/>
    <n v="283.85732843018599"/>
    <n v="0"/>
    <n v="185478.45139412844"/>
  </r>
  <r>
    <s v="STND-61459"/>
    <s v="J Sterling Morton High School District 201"/>
    <s v="J Sterling Morton HS District 201 - 2400 W Home Ave - Berwyn"/>
    <s v="Outdoor Networked Lighting System"/>
    <s v="Outdoor Advanced Lighting"/>
    <s v="K-12 School"/>
    <n v="0"/>
    <n v="252840"/>
    <n v="0"/>
    <x v="0"/>
    <x v="1"/>
    <n v="15"/>
    <s v="Qty / 1,000"/>
    <m/>
    <s v="Public-Lighting"/>
    <s v="lighting"/>
    <n v="1"/>
    <n v="1"/>
    <s v="Lighting"/>
    <n v="0.95625781801464005"/>
    <n v="1.47347312606477"/>
    <n v="241780.226706822"/>
    <n v="0"/>
    <n v="0.71"/>
    <n v="171663.960961843"/>
    <n v="0"/>
    <n v="2979"/>
    <n v="1.17333333333333"/>
    <n v="1.323"/>
    <n v="2.1333333333333301E-2"/>
    <n v="0.72"/>
    <n v="23.497818059751602"/>
    <d v="1900-01-15T18:49:11"/>
    <n v="43380"/>
    <n v="0"/>
    <n v="4396.0041219422101"/>
    <n v="0"/>
    <n v="2574959.414427645"/>
  </r>
  <r>
    <s v="STND-61459"/>
    <s v="J Sterling Morton High School District 201"/>
    <s v="J Sterling Morton HS District 201 - 2400 W Home Ave - Berwyn"/>
    <s v="Outdoor Networked Lighting System"/>
    <s v="Outdoor Advanced Lighting"/>
    <s v="K-12 School"/>
    <n v="0"/>
    <n v="21168"/>
    <n v="0"/>
    <x v="0"/>
    <x v="1"/>
    <n v="15"/>
    <s v="Qty / 1,000"/>
    <m/>
    <s v="Public-Lighting"/>
    <s v="lighting"/>
    <n v="1"/>
    <n v="1"/>
    <s v="Lighting"/>
    <n v="0.95625781801464005"/>
    <n v="1.47347312606477"/>
    <n v="20242.065491733902"/>
    <n v="0"/>
    <n v="0.71"/>
    <n v="14371.8664991311"/>
    <n v="0"/>
    <n v="2979"/>
    <n v="1.17333333333333"/>
    <n v="1.323"/>
    <n v="2.1333333333333301E-2"/>
    <n v="0.72"/>
    <n v="23.497818059751602"/>
    <d v="1900-01-15T18:49:11"/>
    <n v="43380"/>
    <n v="0"/>
    <n v="368.03755439516198"/>
    <n v="0"/>
    <n v="215577.99748696649"/>
  </r>
  <r>
    <s v="STND-61459"/>
    <s v="J Sterling Morton High School District 201"/>
    <s v="J Sterling Morton HS District 201 - 2400 W Home Ave - Berwyn"/>
    <s v="Outdoor Networked Lighting System"/>
    <s v="Outdoor Advanced Lighting"/>
    <s v="K-12 School"/>
    <n v="0"/>
    <n v="223832"/>
    <n v="0"/>
    <x v="0"/>
    <x v="1"/>
    <n v="15"/>
    <s v="Qty / 1,000"/>
    <m/>
    <s v="Public-Lighting"/>
    <s v="lighting"/>
    <n v="1"/>
    <n v="1"/>
    <s v="Lighting"/>
    <n v="0.95625781801464005"/>
    <n v="1.47347312606477"/>
    <n v="214041.09992185299"/>
    <n v="0"/>
    <n v="0.71"/>
    <n v="151969.180944516"/>
    <n v="0"/>
    <n v="2979"/>
    <n v="1.17333333333333"/>
    <n v="1.323"/>
    <n v="2.1333333333333301E-2"/>
    <n v="0.72"/>
    <n v="23.497818059751602"/>
    <d v="1900-01-15T18:49:11"/>
    <n v="43380"/>
    <n v="0"/>
    <n v="3891.6563622155099"/>
    <n v="0"/>
    <n v="2279537.7141677402"/>
  </r>
  <r>
    <s v="STND-61459"/>
    <s v="J Sterling Morton High School District 201"/>
    <s v="J Sterling Morton HS District 201 - 2400 W Home Ave - Berwyn"/>
    <s v="Outdoor Networked Lighting Control System"/>
    <s v="Outdoor Advanced Lighting"/>
    <s v="K-12 School"/>
    <n v="0"/>
    <n v="13500"/>
    <n v="0"/>
    <x v="0"/>
    <x v="1"/>
    <n v="15"/>
    <s v="Qty / 1,000"/>
    <m/>
    <s v="Public-Lighting"/>
    <s v="lighting"/>
    <n v="1"/>
    <n v="1"/>
    <s v="Lighting"/>
    <n v="0.95625781801464005"/>
    <n v="1.47347312606477"/>
    <n v="12909.4805431976"/>
    <n v="0"/>
    <n v="0.71"/>
    <n v="9165.73118567032"/>
    <n v="0"/>
    <n v="2979"/>
    <n v="1.17333333333333"/>
    <n v="1.323"/>
    <n v="2.1333333333333301E-2"/>
    <n v="0.72"/>
    <n v="23.497818059751602"/>
    <d v="1900-01-15T18:49:11"/>
    <n v="43380"/>
    <n v="0"/>
    <n v="234.71782805813899"/>
    <n v="0"/>
    <n v="137485.96778505479"/>
  </r>
  <r>
    <s v="STND-61459"/>
    <s v="J Sterling Morton High School District 201"/>
    <s v="J Sterling Morton HS District 201 - 2400 W Home Ave - Berwyn"/>
    <s v="Outdoor Networked Lighting Control System"/>
    <s v="Outdoor Advanced Lighting"/>
    <s v="K-12 School"/>
    <n v="0"/>
    <n v="7680"/>
    <n v="0"/>
    <x v="0"/>
    <x v="1"/>
    <n v="15"/>
    <s v="Qty / 1,000"/>
    <m/>
    <s v="Public-Lighting"/>
    <s v="lighting"/>
    <n v="1"/>
    <n v="1"/>
    <s v="Lighting"/>
    <n v="0.95625781801464005"/>
    <n v="1.47347312606477"/>
    <n v="7344.0600423524302"/>
    <n v="0"/>
    <n v="0.71"/>
    <n v="5214.28263007023"/>
    <n v="0"/>
    <n v="2979"/>
    <n v="1.17333333333333"/>
    <n v="1.323"/>
    <n v="2.1333333333333301E-2"/>
    <n v="0.72"/>
    <n v="23.497818059751602"/>
    <d v="1900-01-15T18:49:11"/>
    <n v="43380"/>
    <n v="0"/>
    <n v="133.528364406408"/>
    <n v="0"/>
    <n v="78214.23945105345"/>
  </r>
  <r>
    <s v="STND-61459"/>
    <s v="J Sterling Morton High School District 201"/>
    <s v="J Sterling Morton HS District 201 - 2400 W Home Ave - Berwyn"/>
    <s v="Occupancy Sensors Plus Daylighting Controls"/>
    <s v="Indoor Lighting"/>
    <s v="K-12 School"/>
    <n v="0"/>
    <n v="493.26900000000001"/>
    <n v="0.11076900000000001"/>
    <x v="0"/>
    <x v="1"/>
    <n v="8"/>
    <s v="Qty / 1,000"/>
    <m/>
    <s v="Public-Lighting"/>
    <s v="lighting"/>
    <n v="1"/>
    <n v="1"/>
    <s v="Lighting"/>
    <n v="0.95625781801464005"/>
    <n v="1.47347312606477"/>
    <n v="471.69233763426303"/>
    <n v="0.16321514470106799"/>
    <n v="0.71"/>
    <n v="334.90155972032699"/>
    <n v="0.115882752737758"/>
    <n v="2979"/>
    <n v="1.17333333333333"/>
    <n v="1.323"/>
    <n v="2.1333333333333301E-2"/>
    <n v="0.72"/>
    <n v="23.497818059751602"/>
    <d v="1900-01-15T18:49:11"/>
    <n v="43380"/>
    <n v="0.171343689322529"/>
    <n v="8.5762243206229698"/>
    <n v="0"/>
    <n v="2679.2124777626159"/>
  </r>
  <r>
    <s v="STND-61459"/>
    <s v="J Sterling Morton High School District 201"/>
    <s v="J Sterling Morton HS District 201 - 2400 W Home Ave - Berwyn"/>
    <s v="Occupancy Sensors Plus Daylighting Controls"/>
    <s v="Indoor Lighting"/>
    <s v="K-12 School"/>
    <n v="0"/>
    <n v="1190.1099999999999"/>
    <n v="0.26725199999999999"/>
    <x v="0"/>
    <x v="1"/>
    <n v="8"/>
    <s v="Qty / 1,000"/>
    <m/>
    <s v="Public-Lighting"/>
    <s v="lighting"/>
    <n v="1"/>
    <n v="1"/>
    <s v="Lighting"/>
    <n v="0.95625781801464005"/>
    <n v="1.47347312606477"/>
    <n v="1138.0519917974"/>
    <n v="0.39378863988706098"/>
    <n v="0.71"/>
    <n v="808.01691417615598"/>
    <n v="0.27958993431981299"/>
    <n v="2979"/>
    <n v="1.17333333333333"/>
    <n v="1.323"/>
    <n v="2.1333333333333301E-2"/>
    <n v="0.72"/>
    <n v="23.497818059751602"/>
    <d v="1900-01-15T18:49:11"/>
    <n v="43380"/>
    <n v="0.41340035261512198"/>
    <n v="20.691854396316401"/>
    <n v="0"/>
    <n v="6464.1353134092478"/>
  </r>
  <r>
    <s v="STND-61459"/>
    <s v="J Sterling Morton High School District 201"/>
    <s v="J Sterling Morton HS District 201 - 2400 W Home Ave - Berwyn"/>
    <s v="New Indoor LED Fixtures"/>
    <s v="Indoor Lighting"/>
    <s v="K-12 School"/>
    <n v="0"/>
    <n v="3304.1880000000001"/>
    <n v="0.90097899999999997"/>
    <x v="0"/>
    <x v="1"/>
    <n v="15"/>
    <s v="Qty / 1,000"/>
    <m/>
    <s v="Public-Lighting"/>
    <s v="lighting"/>
    <n v="1"/>
    <n v="1"/>
    <s v="Lighting"/>
    <n v="0.95625781801464005"/>
    <n v="1.47347312606477"/>
    <n v="3159.65560719016"/>
    <n v="1.32756834364871"/>
    <n v="0.71"/>
    <n v="2243.3554811050099"/>
    <n v="0.94257352399058203"/>
    <n v="2979"/>
    <n v="1.17333333333333"/>
    <n v="1.323"/>
    <n v="2.1333333333333301E-2"/>
    <n v="0.72"/>
    <n v="23.497818059751602"/>
    <d v="1900-01-15T18:49:11"/>
    <n v="43380"/>
    <n v="1.3936847480985"/>
    <n v="57.448283767093798"/>
    <n v="0"/>
    <n v="33650.332216575145"/>
  </r>
  <r>
    <s v="STND-61459"/>
    <s v="J Sterling Morton High School District 201"/>
    <s v="J Sterling Morton HS District 201 - 2400 W Home Ave - Berwyn"/>
    <s v="New Indoor LED Fixtures"/>
    <s v="Indoor Lighting"/>
    <s v="K-12 School"/>
    <n v="0"/>
    <n v="2694.2370000000001"/>
    <n v="0.73465899999999995"/>
    <x v="0"/>
    <x v="1"/>
    <n v="15"/>
    <s v="Qty / 1,000"/>
    <m/>
    <s v="Public-Lighting"/>
    <s v="lighting"/>
    <n v="1"/>
    <n v="1"/>
    <s v="Lighting"/>
    <n v="0.95625781801464005"/>
    <n v="1.47347312606477"/>
    <n v="2576.3851948343099"/>
    <n v="1.0825002933216199"/>
    <n v="0.71"/>
    <n v="1829.2334883323599"/>
    <n v="0.76857520825834702"/>
    <n v="2979"/>
    <n v="1.17333333333333"/>
    <n v="1.323"/>
    <n v="2.1333333333333301E-2"/>
    <n v="0.72"/>
    <n v="23.497818059751602"/>
    <d v="1900-01-15T18:49:11"/>
    <n v="43380"/>
    <n v="1.1364116625951299"/>
    <n v="46.8433671788056"/>
    <n v="0"/>
    <n v="27438.502324985398"/>
  </r>
  <r>
    <s v="STND-61459"/>
    <s v="J Sterling Morton High School District 201"/>
    <s v="J Sterling Morton HS District 201 - 2400 W Home Ave - Berwyn"/>
    <s v="New Indoor LED Fixtures"/>
    <s v="Indoor Lighting"/>
    <s v="K-12 School"/>
    <n v="0"/>
    <n v="1568.444"/>
    <n v="0.42768"/>
    <x v="0"/>
    <x v="1"/>
    <n v="15"/>
    <s v="Qty / 1,000"/>
    <m/>
    <s v="Public-Lighting"/>
    <s v="lighting"/>
    <n v="1"/>
    <n v="1"/>
    <s v="Lighting"/>
    <n v="0.95625781801464005"/>
    <n v="1.47347312606477"/>
    <n v="1499.83683711815"/>
    <n v="0.63017498655537896"/>
    <n v="0.71"/>
    <n v="1064.8841543538899"/>
    <n v="0.447424240454319"/>
    <n v="2979"/>
    <n v="1.17333333333333"/>
    <n v="1.323"/>
    <n v="2.1333333333333301E-2"/>
    <n v="0.72"/>
    <n v="23.497818059751602"/>
    <d v="1900-01-15T18:49:11"/>
    <n v="43380"/>
    <n v="0.66155936272295601"/>
    <n v="27.269760674875499"/>
    <n v="0"/>
    <n v="15973.26231530835"/>
  </r>
  <r>
    <s v="STND-61459"/>
    <s v="J Sterling Morton High School District 201"/>
    <s v="J Sterling Morton HS District 201 - 2400 W Home Ave - Berwyn"/>
    <s v="New Indoor LED Fixtures"/>
    <s v="Indoor Lighting"/>
    <s v="K-12 School"/>
    <n v="0"/>
    <n v="4642.5929999999998"/>
    <n v="1.265933"/>
    <x v="0"/>
    <x v="1"/>
    <n v="15"/>
    <s v="Qty / 1,000"/>
    <m/>
    <s v="Public-Lighting"/>
    <s v="lighting"/>
    <n v="1"/>
    <n v="1"/>
    <s v="Lighting"/>
    <n v="0.95625781801464005"/>
    <n v="1.47347312606477"/>
    <n v="4439.5158521100402"/>
    <n v="1.8653182548985501"/>
    <n v="0.71"/>
    <n v="3152.05625499813"/>
    <n v="1.3243759609779699"/>
    <n v="2979"/>
    <n v="1.17333333333333"/>
    <n v="1.323"/>
    <n v="2.1333333333333301E-2"/>
    <n v="0.72"/>
    <n v="23.497818059751602"/>
    <d v="1900-01-15T18:49:11"/>
    <n v="43380"/>
    <n v="1.9582160230311501"/>
    <n v="80.718470038364401"/>
    <n v="0"/>
    <n v="47280.843824971947"/>
  </r>
  <r>
    <s v="STND-61459"/>
    <s v="J Sterling Morton High School District 201"/>
    <s v="J Sterling Morton HS District 201 - 2400 W Home Ave - Berwyn"/>
    <s v="New Indoor LED Fixtures"/>
    <s v="Indoor Lighting"/>
    <s v="K-12 School"/>
    <n v="0"/>
    <n v="2980.0430000000001"/>
    <n v="0.81259199999999998"/>
    <x v="0"/>
    <x v="1"/>
    <n v="15"/>
    <s v="Qty / 1,000"/>
    <m/>
    <s v="Public-Lighting"/>
    <s v="lighting"/>
    <n v="1"/>
    <n v="1"/>
    <s v="Lighting"/>
    <n v="0.95625781801464005"/>
    <n v="1.47347312606477"/>
    <n v="2849.6894167698001"/>
    <n v="1.1973324744552201"/>
    <n v="0.71"/>
    <n v="2023.27948590656"/>
    <n v="0.85010605686320695"/>
    <n v="2979"/>
    <n v="1.17333333333333"/>
    <n v="1.323"/>
    <n v="2.1333333333333301E-2"/>
    <n v="0.72"/>
    <n v="23.497818059751602"/>
    <d v="1900-01-15T18:49:11"/>
    <n v="43380"/>
    <n v="1.2569627891736199"/>
    <n v="51.812534850360002"/>
    <n v="0"/>
    <n v="30349.192288598399"/>
  </r>
  <r>
    <s v="STND-61459"/>
    <s v="J Sterling Morton High School District 201"/>
    <s v="J Sterling Morton HS District 201 - 2400 W Home Ave - Berwyn"/>
    <s v="New Indoor LED Fixtures"/>
    <s v="Indoor Lighting"/>
    <s v="K-12 School"/>
    <n v="0"/>
    <n v="26782.044000000002"/>
    <n v="7.3028740000000001"/>
    <x v="0"/>
    <x v="1"/>
    <n v="15"/>
    <s v="Qty / 1,000"/>
    <m/>
    <s v="Public-Lighting"/>
    <s v="lighting"/>
    <n v="1"/>
    <n v="1"/>
    <s v="Lighting"/>
    <n v="0.95625781801464005"/>
    <n v="1.47347312606477"/>
    <n v="25610.5389574121"/>
    <n v="10.7605885820371"/>
    <n v="0.71"/>
    <n v="18183.482659762602"/>
    <n v="7.6400178932463501"/>
    <n v="2979"/>
    <n v="1.17333333333333"/>
    <n v="1.323"/>
    <n v="2.1333333333333301E-2"/>
    <n v="0.72"/>
    <n v="23.497818059751602"/>
    <d v="1900-01-15T18:49:11"/>
    <n v="43380"/>
    <n v="11.296494270216201"/>
    <n v="465.64616286203801"/>
    <n v="0"/>
    <n v="272752.23989643902"/>
  </r>
  <r>
    <s v="STND-61460"/>
    <s v="Platinum Terrain, LLC"/>
    <s v="Platinum Terrain LLC - 7701 Blivin - Spring Grove"/>
    <s v="New Indoor LED Fixtures"/>
    <s v="Indoor Lighting"/>
    <s v="Warehouse"/>
    <n v="0"/>
    <n v="22519.632000000001"/>
    <n v="3.5639620000000001"/>
    <x v="0"/>
    <x v="0"/>
    <n v="9.5383441434566993"/>
    <s v="Qty / 1,000"/>
    <m/>
    <s v="Private-Lighting"/>
    <s v="lighting"/>
    <n v="3"/>
    <n v="1"/>
    <s v="Lighting"/>
    <n v="0.91633259480590001"/>
    <n v="1.30467645558681"/>
    <n v="20635.472824633998"/>
    <n v="4.6498173100060702"/>
    <n v="0.71"/>
    <n v="14651.185705490099"/>
    <n v="3.3013702901043098"/>
    <n v="5242"/>
    <n v="1"/>
    <n v="1.22"/>
    <n v="1.0999999999999999E-2"/>
    <n v="0.68"/>
    <n v="13.3536818008394"/>
    <d v="1900-01-08T12:55:13"/>
    <n v="43350"/>
    <n v="5.6048906822638198"/>
    <n v="226.990201070974"/>
    <n v="0"/>
    <n v="139748.05136865799"/>
  </r>
  <r>
    <s v="STND-61461"/>
    <s v="Pregis Holding I Corporation"/>
    <s v="Pregis LLC - 858 Meridian Lakes Dr - Aurora"/>
    <s v="New Indoor LED Fixtures"/>
    <s v="Indoor Lighting"/>
    <s v="Office"/>
    <n v="0"/>
    <n v="105941.874"/>
    <n v="23.821974000000001"/>
    <x v="0"/>
    <x v="0"/>
    <n v="15"/>
    <s v="Qty / 1,000"/>
    <m/>
    <s v="Private-Lighting"/>
    <s v="lighting"/>
    <n v="3"/>
    <n v="1"/>
    <s v="Lighting"/>
    <n v="0.91633259480590001"/>
    <n v="1.30467645558681"/>
    <n v="97077.992301019694"/>
    <n v="31.079968603401099"/>
    <n v="0.71"/>
    <n v="68925.374533723996"/>
    <n v="22.066777708414801"/>
    <n v="2885"/>
    <n v="1.165"/>
    <n v="1.3779999999999999"/>
    <n v="2.5499999999999998E-2"/>
    <n v="0.55000000000000004"/>
    <n v="24.263431542460999"/>
    <d v="1900-01-16T07:56:40"/>
    <n v="43317"/>
    <n v="41.008007129437999"/>
    <n v="2124.8830932841202"/>
    <n v="0"/>
    <n v="1033880.6180058599"/>
  </r>
  <r>
    <s v="STND-61461"/>
    <s v="Pregis Holding I Corporation"/>
    <s v="Pregis LLC - 858 Meridian Lakes Dr - Aurora"/>
    <s v="New Indoor LED Fixtures"/>
    <s v="Indoor Lighting"/>
    <s v="Office"/>
    <n v="0"/>
    <n v="7517.1270000000004"/>
    <n v="1.690293"/>
    <x v="0"/>
    <x v="0"/>
    <n v="15"/>
    <s v="Qty / 1,000"/>
    <m/>
    <s v="Private-Lighting"/>
    <s v="lighting"/>
    <n v="3"/>
    <n v="1"/>
    <s v="Lighting"/>
    <n v="0.91633259480590001"/>
    <n v="1.30467645558681"/>
    <n v="6888.1884893954903"/>
    <n v="2.20528548014319"/>
    <n v="0.71"/>
    <n v="4890.6138274708001"/>
    <n v="1.5657526909016599"/>
    <n v="2885"/>
    <n v="1.165"/>
    <n v="1.3779999999999999"/>
    <n v="2.5499999999999998E-2"/>
    <n v="0.55000000000000004"/>
    <n v="24.263431542460999"/>
    <d v="1900-01-16T07:56:40"/>
    <n v="43317"/>
    <n v="2.9097314687204001"/>
    <n v="150.77150770779801"/>
    <n v="0"/>
    <n v="73359.207412061995"/>
  </r>
  <r>
    <s v="STND-61461"/>
    <s v="Pregis Holding I Corporation"/>
    <s v="Pregis LLC - 858 Meridian Lakes Dr - Aurora"/>
    <s v="New Indoor LED Fixtures"/>
    <s v="Indoor Lighting"/>
    <s v="Office"/>
    <n v="0"/>
    <n v="-8020.0690000000004"/>
    <n v="-1.8033840000000001"/>
    <x v="0"/>
    <x v="0"/>
    <n v="15"/>
    <s v="Qty / 1,000"/>
    <m/>
    <s v="Private-Lighting"/>
    <s v="lighting"/>
    <n v="3"/>
    <n v="1"/>
    <s v="Lighting"/>
    <n v="0.91633259480590001"/>
    <n v="1.30467645558681"/>
    <n v="-7349.0506372923601"/>
    <n v="-2.3528326451819601"/>
    <n v="0.71"/>
    <n v="-5217.8259524775704"/>
    <n v="-1.6705111780791899"/>
    <n v="2885"/>
    <n v="1.165"/>
    <n v="1.3779999999999999"/>
    <n v="2.5499999999999998E-2"/>
    <n v="0.55000000000000004"/>
    <n v="24.263431542460999"/>
    <d v="1900-01-16T07:56:40"/>
    <n v="43317"/>
    <n v="-3.1044104039872802"/>
    <n v="-160.85904828408201"/>
    <n v="0"/>
    <n v="-78267.389287163562"/>
  </r>
  <r>
    <s v="STND-61461"/>
    <s v="Pregis Holding I Corporation"/>
    <s v="Pregis LLC - 858 Meridian Lakes Dr - Aurora"/>
    <s v="New Indoor LED Fixtures"/>
    <s v="Indoor Lighting"/>
    <s v="Office"/>
    <n v="0"/>
    <n v="-24303.24"/>
    <n v="-5.4648000000000003"/>
    <x v="0"/>
    <x v="0"/>
    <n v="15"/>
    <s v="Qty / 1,000"/>
    <m/>
    <s v="Private-Lighting"/>
    <s v="lighting"/>
    <n v="3"/>
    <n v="1"/>
    <s v="Lighting"/>
    <n v="0.91633259480590001"/>
    <n v="1.30467645558681"/>
    <n v="-22269.8509713905"/>
    <n v="-7.1297958944907798"/>
    <n v="0.71"/>
    <n v="-15811.594189687299"/>
    <n v="-5.0621550850884498"/>
    <n v="2885"/>
    <n v="1.165"/>
    <n v="1.3779999999999999"/>
    <n v="2.5499999999999998E-2"/>
    <n v="0.55000000000000004"/>
    <n v="24.263431542460999"/>
    <d v="1900-01-16T07:56:40"/>
    <n v="43317"/>
    <n v="-9.4073042545069008"/>
    <n v="-487.45167362271098"/>
    <n v="0"/>
    <n v="-237173.91284530947"/>
  </r>
  <r>
    <s v="STND-61462"/>
    <s v="Community High School District #155"/>
    <s v="Community High School District 155 - 45 W Franklin Ave - Crystal Lake"/>
    <s v="New Indoor LED Fixtures"/>
    <s v="Indoor Lighting"/>
    <s v="K-12 School"/>
    <n v="0"/>
    <n v="12422.073"/>
    <n v="3.3872260000000001"/>
    <x v="0"/>
    <x v="1"/>
    <n v="15"/>
    <s v="Qty / 1,000"/>
    <m/>
    <s v="Public-Lighting"/>
    <s v="lighting"/>
    <n v="3"/>
    <n v="1"/>
    <s v="Lighting"/>
    <n v="0.99829244462109001"/>
    <n v="0.987374621353864"/>
    <n v="12400.861622431599"/>
    <n v="3.3444609891899599"/>
    <n v="0.71"/>
    <n v="8804.6117519264699"/>
    <n v="2.3745673023248699"/>
    <n v="2979"/>
    <n v="1.17333333333333"/>
    <n v="1.323"/>
    <n v="2.1333333333333301E-2"/>
    <n v="0.72"/>
    <n v="23.497818059751602"/>
    <d v="1900-01-15T18:49:11"/>
    <n v="43370"/>
    <n v="3.5110239661438301"/>
    <n v="225.47021131693899"/>
    <n v="0"/>
    <n v="132069.17627889704"/>
  </r>
  <r>
    <s v="STND-61462"/>
    <s v="Community High School District #155"/>
    <s v="Community High School District 155 - 45 W Franklin Ave - Crystal Lake"/>
    <s v="New Indoor LED Fixtures"/>
    <s v="Indoor Lighting"/>
    <s v="K-12 School"/>
    <n v="0"/>
    <n v="14499.388999999999"/>
    <n v="3.9536639999999998"/>
    <x v="0"/>
    <x v="1"/>
    <n v="15"/>
    <s v="Qty / 1,000"/>
    <m/>
    <s v="Public-Lighting"/>
    <s v="lighting"/>
    <n v="3"/>
    <n v="1"/>
    <s v="Lighting"/>
    <n v="0.99829244462109001"/>
    <n v="0.987374621353864"/>
    <n v="14474.630490322101"/>
    <n v="3.9037474949603999"/>
    <n v="0.71"/>
    <n v="10276.987648128699"/>
    <n v="2.77166072142189"/>
    <n v="2979"/>
    <n v="1.17333333333333"/>
    <n v="1.323"/>
    <n v="2.1333333333333301E-2"/>
    <n v="0.72"/>
    <n v="23.497818059751602"/>
    <d v="1900-01-15T18:49:11"/>
    <n v="43370"/>
    <n v="4.0981644147984397"/>
    <n v="263.17509982403902"/>
    <n v="0"/>
    <n v="154154.81472193048"/>
  </r>
  <r>
    <s v="STND-61464"/>
    <s v="Midwest Academy of United Martial Arts"/>
    <s v="Midwest Academy of United Martial Arts - 9227 Gulfstream Unit A - Frankfort"/>
    <s v="Outdoor &amp; Garage - LED Fixtures"/>
    <s v="Outdoor &amp; Garage Lighting"/>
    <s v="Exterior"/>
    <n v="0"/>
    <n v="1127.69"/>
    <n v="0"/>
    <x v="0"/>
    <x v="0"/>
    <n v="10.1978380583316"/>
    <s v="Qty / 1,000"/>
    <m/>
    <s v="Private-Lighting"/>
    <s v="lighting"/>
    <n v="3"/>
    <n v="1"/>
    <s v="Lighting"/>
    <n v="0.91633259480590001"/>
    <n v="1.30467645558681"/>
    <n v="1033.3391038366699"/>
    <n v="0"/>
    <n v="0.71"/>
    <n v="733.67076372403199"/>
    <n v="0"/>
    <n v="4903"/>
    <n v="1"/>
    <n v="1"/>
    <n v="0"/>
    <n v="0"/>
    <n v="14.276973281664301"/>
    <d v="1900-01-09T04:44:53"/>
    <n v="43331"/>
    <n v="0"/>
    <n v="0"/>
    <n v="0"/>
    <n v="7481.8556365901441"/>
  </r>
  <r>
    <s v="STND-61464"/>
    <s v="Midwest Academy of United Martial Arts"/>
    <s v="Midwest Academy of United Martial Arts - 9227 Gulfstream Unit A - Frankfort"/>
    <s v="Photocells"/>
    <s v="Outdoor &amp; Garage Lighting"/>
    <s v="Warehouse"/>
    <n v="0"/>
    <n v="42"/>
    <n v="0"/>
    <x v="0"/>
    <x v="0"/>
    <n v="8"/>
    <s v="Qty / 1,000"/>
    <m/>
    <s v="Private-Lighting"/>
    <s v="lighting"/>
    <n v="3"/>
    <n v="1"/>
    <s v="Lighting"/>
    <n v="0.91633259480590001"/>
    <n v="1.30467645558681"/>
    <n v="38.485968981847797"/>
    <n v="0"/>
    <n v="0.71"/>
    <n v="27.325037977111901"/>
    <n v="0"/>
    <n v="5242"/>
    <n v="1"/>
    <n v="1.22"/>
    <n v="1.0999999999999999E-2"/>
    <n v="0.68"/>
    <n v="13.3536818008394"/>
    <d v="1900-01-08T12:55:13"/>
    <n v="43331"/>
    <n v="0"/>
    <n v="0.42334565880032599"/>
    <n v="0"/>
    <n v="218.60030381689521"/>
  </r>
  <r>
    <s v="STND-61465"/>
    <s v="Green Envee"/>
    <s v="Green Envee - 9227 Gulfstream Unit B - Frankfort"/>
    <s v="Outdoor &amp; Garage - LED Fixtures"/>
    <s v="Outdoor &amp; Garage Lighting"/>
    <s v="Exterior"/>
    <n v="0"/>
    <n v="563.84500000000003"/>
    <n v="0"/>
    <x v="0"/>
    <x v="0"/>
    <n v="10.1978380583316"/>
    <s v="Qty / 1,000"/>
    <m/>
    <s v="Private-Lighting"/>
    <s v="lighting"/>
    <n v="3"/>
    <n v="1"/>
    <s v="Lighting"/>
    <n v="0.91633259480590001"/>
    <n v="1.30467645558681"/>
    <n v="516.66955191833301"/>
    <n v="0"/>
    <n v="0.71"/>
    <n v="366.83538186201599"/>
    <n v="0"/>
    <n v="4903"/>
    <n v="1"/>
    <n v="1"/>
    <n v="0"/>
    <n v="0"/>
    <n v="14.276973281664301"/>
    <d v="1900-01-09T04:44:53"/>
    <n v="43331"/>
    <n v="0"/>
    <n v="0"/>
    <n v="0"/>
    <n v="3740.927818295072"/>
  </r>
  <r>
    <s v="STND-61465"/>
    <s v="Green Envee"/>
    <s v="Green Envee - 9227 Gulfstream Unit B - Frankfort"/>
    <s v="Photocells"/>
    <s v="Outdoor &amp; Garage Lighting"/>
    <s v="Warehouse"/>
    <n v="0"/>
    <n v="24.92"/>
    <n v="0"/>
    <x v="0"/>
    <x v="0"/>
    <n v="8"/>
    <s v="Qty / 1,000"/>
    <m/>
    <s v="Private-Lighting"/>
    <s v="lighting"/>
    <n v="3"/>
    <n v="1"/>
    <s v="Lighting"/>
    <n v="0.91633259480590001"/>
    <n v="1.30467645558681"/>
    <n v="22.835008262563001"/>
    <n v="0"/>
    <n v="0.71"/>
    <n v="16.212855866419702"/>
    <n v="0"/>
    <n v="5242"/>
    <n v="1"/>
    <n v="1.22"/>
    <n v="1.0999999999999999E-2"/>
    <n v="0.68"/>
    <n v="13.3536818008394"/>
    <d v="1900-01-08T12:55:13"/>
    <n v="43331"/>
    <n v="0"/>
    <n v="0.25118509088819302"/>
    <n v="0"/>
    <n v="129.70284693135761"/>
  </r>
  <r>
    <s v="STND-61466"/>
    <s v="Classroom Technolgies, LLC"/>
    <s v="Classroom Technology - 9227 Gulfstream Unit D - Frankfort"/>
    <s v="Outdoor &amp; Garage - LED Fixtures"/>
    <s v="Outdoor &amp; Garage Lighting"/>
    <s v="Exterior"/>
    <n v="0"/>
    <n v="563.84500000000003"/>
    <n v="0"/>
    <x v="0"/>
    <x v="0"/>
    <n v="10.1978380583316"/>
    <s v="Qty / 1,000"/>
    <m/>
    <s v="Private-Lighting"/>
    <s v="lighting"/>
    <n v="3"/>
    <n v="1"/>
    <s v="Lighting"/>
    <n v="0.91633259480590001"/>
    <n v="1.30467645558681"/>
    <n v="516.66955191833301"/>
    <n v="0"/>
    <n v="0.71"/>
    <n v="366.83538186201599"/>
    <n v="0"/>
    <n v="4903"/>
    <n v="1"/>
    <n v="1"/>
    <n v="0"/>
    <n v="0"/>
    <n v="14.276973281664301"/>
    <d v="1900-01-09T04:44:53"/>
    <n v="43331"/>
    <n v="0"/>
    <n v="0"/>
    <n v="0"/>
    <n v="3740.927818295072"/>
  </r>
  <r>
    <s v="STND-61466"/>
    <s v="Classroom Technolgies, LLC"/>
    <s v="Classroom Technology - 9227 Gulfstream Unit D - Frankfort"/>
    <s v="Photocells"/>
    <s v="Outdoor &amp; Garage Lighting"/>
    <s v="Warehouse"/>
    <n v="0"/>
    <n v="24.92"/>
    <n v="0"/>
    <x v="0"/>
    <x v="0"/>
    <n v="8"/>
    <s v="Qty / 1,000"/>
    <m/>
    <s v="Private-Lighting"/>
    <s v="lighting"/>
    <n v="3"/>
    <n v="1"/>
    <s v="Lighting"/>
    <n v="0.91633259480590001"/>
    <n v="1.30467645558681"/>
    <n v="22.835008262563001"/>
    <n v="0"/>
    <n v="0.71"/>
    <n v="16.212855866419702"/>
    <n v="0"/>
    <n v="5242"/>
    <n v="1"/>
    <n v="1.22"/>
    <n v="1.0999999999999999E-2"/>
    <n v="0.68"/>
    <n v="13.3536818008394"/>
    <d v="1900-01-08T12:55:13"/>
    <n v="43331"/>
    <n v="0"/>
    <n v="0.25118509088819302"/>
    <n v="0"/>
    <n v="129.70284693135761"/>
  </r>
  <r>
    <s v="STND-61467"/>
    <s v="Dawn Hussey"/>
    <s v="Dawn Hussey - SWARMD LLC - 9227 Gulfstream Rd Unit G - Frankfort"/>
    <s v="New Indoor LED Fixtures"/>
    <s v="Indoor Lighting"/>
    <s v="Warehouse"/>
    <n v="0"/>
    <n v="0"/>
    <n v="0"/>
    <x v="0"/>
    <x v="0"/>
    <n v="9.5383441434566993"/>
    <s v="Qty / 1,000"/>
    <m/>
    <s v="Private-Lighting"/>
    <s v="lighting"/>
    <n v="3"/>
    <n v="1"/>
    <s v="Lighting"/>
    <n v="0.91633259480590001"/>
    <n v="1.30467645558681"/>
    <n v="0"/>
    <n v="0"/>
    <n v="0.71"/>
    <n v="0"/>
    <n v="0"/>
    <n v="5242"/>
    <n v="1"/>
    <n v="1.22"/>
    <n v="1.0999999999999999E-2"/>
    <n v="0.68"/>
    <n v="13.3536818008394"/>
    <d v="1900-01-08T12:55:13"/>
    <n v="43338"/>
    <n v="0"/>
    <n v="0"/>
    <n v="0"/>
    <n v="0"/>
  </r>
  <r>
    <s v="STND-61467"/>
    <s v="Dawn Hussey"/>
    <s v="Dawn Hussey - SWARMD LLC - 9227 Gulfstream Rd Unit G - Frankfort"/>
    <s v="New Indoor LED Fixtures"/>
    <s v="Indoor Lighting"/>
    <s v="Warehouse"/>
    <n v="0"/>
    <n v="739.12199999999996"/>
    <n v="0.11697399999999999"/>
    <x v="0"/>
    <x v="0"/>
    <n v="9.5383441434566993"/>
    <s v="Qty / 1,000"/>
    <m/>
    <s v="Private-Lighting"/>
    <s v="lighting"/>
    <n v="3"/>
    <n v="1"/>
    <s v="Lighting"/>
    <n v="0.91633259480590001"/>
    <n v="1.30467645558681"/>
    <n v="677.28158013812595"/>
    <n v="0.15261322371581101"/>
    <n v="0.71"/>
    <n v="480.86992189807"/>
    <n v="0.108355388838226"/>
    <n v="5242"/>
    <n v="1"/>
    <n v="1.22"/>
    <n v="1.0999999999999999E-2"/>
    <n v="0.68"/>
    <n v="13.3536818008394"/>
    <d v="1900-01-08T12:55:13"/>
    <n v="43338"/>
    <n v="0.18396000930063999"/>
    <n v="7.4500973815193898"/>
    <n v="0"/>
    <n v="4586.7028033009365"/>
  </r>
  <r>
    <s v="STND-61468"/>
    <s v="FleetPride, Inc"/>
    <s v="Fleet Pride Inc - 7630 S Madison St - Willowbrook"/>
    <s v="New Indoor LED Fixtures"/>
    <s v="Indoor Lighting"/>
    <s v="Warehouse"/>
    <n v="0"/>
    <n v="728.63800000000003"/>
    <n v="0.115314"/>
    <x v="0"/>
    <x v="0"/>
    <n v="9.5383441434566993"/>
    <s v="Qty / 1,000"/>
    <m/>
    <s v="Private-Lighting"/>
    <s v="lighting"/>
    <n v="3"/>
    <n v="1"/>
    <s v="Lighting"/>
    <n v="0.91633259480590001"/>
    <n v="1.30467645558681"/>
    <n v="667.67474921418102"/>
    <n v="0.150447460799537"/>
    <n v="0.71"/>
    <n v="474.04907194206902"/>
    <n v="0.10681769716767101"/>
    <n v="5242"/>
    <n v="1"/>
    <n v="1.22"/>
    <n v="1.0999999999999999E-2"/>
    <n v="0.68"/>
    <n v="13.3536818008394"/>
    <d v="1900-01-08T12:55:13"/>
    <n v="43374"/>
    <n v="0.181349398263666"/>
    <n v="7.3444222413559901"/>
    <n v="0"/>
    <n v="4521.6431890697177"/>
  </r>
  <r>
    <s v="STND-61468"/>
    <s v="FleetPride, Inc"/>
    <s v="Fleet Pride Inc - 7630 S Madison St - Willowbrook"/>
    <s v="New Indoor LED Fixtures"/>
    <s v="Indoor Lighting"/>
    <s v="Warehouse"/>
    <n v="0"/>
    <n v="2170.1880000000001"/>
    <n v="0.34345399999999998"/>
    <x v="0"/>
    <x v="0"/>
    <n v="9.5383441434566993"/>
    <s v="Qty / 1,000"/>
    <m/>
    <s v="Private-Lighting"/>
    <s v="lighting"/>
    <n v="3"/>
    <n v="1"/>
    <s v="Lighting"/>
    <n v="0.91633259480590001"/>
    <n v="1.30467645558681"/>
    <n v="1988.61400125663"/>
    <n v="0.44809634737711102"/>
    <n v="0.71"/>
    <n v="1411.9159408922001"/>
    <n v="0.31814840663774901"/>
    <n v="5242"/>
    <n v="1"/>
    <n v="1.22"/>
    <n v="1.0999999999999999E-2"/>
    <n v="0.68"/>
    <n v="13.3536818008394"/>
    <d v="1900-01-08T12:55:13"/>
    <n v="43374"/>
    <n v="0.54013542355003696"/>
    <n v="21.874754013822901"/>
    <n v="0"/>
    <n v="13467.340145862272"/>
  </r>
  <r>
    <s v="STND-61468"/>
    <s v="FleetPride, Inc"/>
    <s v="Fleet Pride Inc - 7630 S Madison St - Willowbrook"/>
    <s v="New Indoor LED Fixtures"/>
    <s v="Indoor Lighting"/>
    <s v="Warehouse"/>
    <n v="0"/>
    <n v="24375.3"/>
    <n v="3.85764"/>
    <x v="0"/>
    <x v="0"/>
    <n v="9.5383441434566993"/>
    <s v="Qty / 1,000"/>
    <m/>
    <s v="Private-Lighting"/>
    <s v="lighting"/>
    <n v="3"/>
    <n v="1"/>
    <s v="Lighting"/>
    <n v="0.91633259480590001"/>
    <n v="1.30467645558681"/>
    <n v="22335.8818981722"/>
    <n v="5.0329720821298896"/>
    <n v="0.71"/>
    <n v="15858.4761477023"/>
    <n v="3.5734101783122201"/>
    <n v="5242"/>
    <n v="1"/>
    <n v="1.22"/>
    <n v="1.0999999999999999E-2"/>
    <n v="0.68"/>
    <n v="13.3536818008394"/>
    <d v="1900-01-08T12:55:13"/>
    <n v="43374"/>
    <n v="6.0667455184786503"/>
    <n v="245.69470087989501"/>
    <n v="0"/>
    <n v="151263.60308758399"/>
  </r>
  <r>
    <s v="STND-61468"/>
    <s v="FleetPride, Inc"/>
    <s v="Fleet Pride Inc - 7630 S Madison St - Willowbrook"/>
    <s v="New Indoor LED Fixtures"/>
    <s v="Indoor Lighting"/>
    <s v="Warehouse"/>
    <n v="0"/>
    <n v="2453.2559999999999"/>
    <n v="0.38825300000000001"/>
    <x v="0"/>
    <x v="0"/>
    <n v="9.5383441434566993"/>
    <s v="Qty / 1,000"/>
    <m/>
    <s v="Private-Lighting"/>
    <s v="lighting"/>
    <n v="3"/>
    <n v="1"/>
    <s v="Lighting"/>
    <n v="0.91633259480590001"/>
    <n v="1.30467645558681"/>
    <n v="2247.99843620314"/>
    <n v="0.50654454791094405"/>
    <n v="0.71"/>
    <n v="1596.0788897042301"/>
    <n v="0.35964662901677003"/>
    <n v="5242"/>
    <n v="1"/>
    <n v="1.22"/>
    <n v="1.0999999999999999E-2"/>
    <n v="0.68"/>
    <n v="13.3536818008394"/>
    <d v="1900-01-08T12:55:13"/>
    <n v="43374"/>
    <n v="0.610588895746076"/>
    <n v="24.727982798234599"/>
    <n v="0"/>
    <n v="15223.949730105214"/>
  </r>
  <r>
    <s v="STND-61468"/>
    <s v="FleetPride, Inc"/>
    <s v="Fleet Pride Inc - 7630 S Madison St - Willowbrook"/>
    <s v="New Indoor LED Fixtures"/>
    <s v="Indoor Lighting"/>
    <s v="Warehouse"/>
    <n v="0"/>
    <n v="3008.9079999999999"/>
    <n v="0.47619"/>
    <x v="0"/>
    <x v="0"/>
    <n v="9.5383441434566993"/>
    <s v="Qty / 1,000"/>
    <m/>
    <s v="Private-Lighting"/>
    <s v="lighting"/>
    <n v="3"/>
    <n v="1"/>
    <s v="Lighting"/>
    <n v="0.91633259480590001"/>
    <n v="1.30467645558681"/>
    <n v="2757.1604751722298"/>
    <n v="0.62127388138588102"/>
    <n v="0.71"/>
    <n v="1957.5839373722799"/>
    <n v="0.441104455783976"/>
    <n v="5242"/>
    <n v="1"/>
    <n v="1.22"/>
    <n v="1.0999999999999999E-2"/>
    <n v="0.68"/>
    <n v="13.3536818008394"/>
    <d v="1900-01-08T12:55:13"/>
    <n v="43374"/>
    <n v="0.74888365644392596"/>
    <n v="30.3287652268945"/>
    <n v="0"/>
    <n v="18672.109284359791"/>
  </r>
  <r>
    <s v="STND-61469"/>
    <s v="Esquivel Construction"/>
    <s v="Esquivel Construction - 9227 Gulfstream Rd Unit F - Frankfort"/>
    <s v="Outdoor &amp; Garage - LED Fixtures"/>
    <s v="Outdoor &amp; Garage Lighting"/>
    <s v="Exterior"/>
    <n v="0"/>
    <n v="563.84500000000003"/>
    <n v="0"/>
    <x v="0"/>
    <x v="0"/>
    <n v="10.1978380583316"/>
    <s v="Qty / 1,000"/>
    <m/>
    <s v="Private-Lighting"/>
    <s v="lighting"/>
    <n v="3"/>
    <n v="1"/>
    <s v="Lighting"/>
    <n v="0.91633259480590001"/>
    <n v="1.30467645558681"/>
    <n v="516.66955191833301"/>
    <n v="0"/>
    <n v="0.71"/>
    <n v="366.83538186201599"/>
    <n v="0"/>
    <n v="4903"/>
    <n v="1"/>
    <n v="1"/>
    <n v="0"/>
    <n v="0"/>
    <n v="14.276973281664301"/>
    <d v="1900-01-09T04:44:53"/>
    <n v="43331"/>
    <n v="0"/>
    <n v="0"/>
    <n v="0"/>
    <n v="3740.927818295072"/>
  </r>
  <r>
    <s v="STND-61469"/>
    <s v="Esquivel Construction"/>
    <s v="Esquivel Construction - 9227 Gulfstream Rd Unit F - Frankfort"/>
    <s v="Photocells"/>
    <s v="Outdoor &amp; Garage Lighting"/>
    <s v="Warehouse"/>
    <n v="0"/>
    <n v="24.92"/>
    <n v="0"/>
    <x v="0"/>
    <x v="0"/>
    <n v="8"/>
    <s v="Qty / 1,000"/>
    <m/>
    <s v="Private-Lighting"/>
    <s v="lighting"/>
    <n v="3"/>
    <n v="1"/>
    <s v="Lighting"/>
    <n v="0.91633259480590001"/>
    <n v="1.30467645558681"/>
    <n v="22.835008262563001"/>
    <n v="0"/>
    <n v="0.71"/>
    <n v="16.212855866419702"/>
    <n v="0"/>
    <n v="5242"/>
    <n v="1"/>
    <n v="1.22"/>
    <n v="1.0999999999999999E-2"/>
    <n v="0.68"/>
    <n v="13.3536818008394"/>
    <d v="1900-01-08T12:55:13"/>
    <n v="43331"/>
    <n v="0"/>
    <n v="0.25118509088819302"/>
    <n v="0"/>
    <n v="129.70284693135761"/>
  </r>
  <r>
    <s v="STND-61470"/>
    <s v="Schulze and Burch Biscuit Company"/>
    <s v="Schulze &amp; Burch Biscuit Company - 3600 S May - Chicago"/>
    <s v="New Indoor LED Fixtures"/>
    <s v="Indoor Lighting"/>
    <s v="Manufacturing"/>
    <n v="0"/>
    <n v="19171.165000000001"/>
    <n v="3.4285679999999998"/>
    <x v="0"/>
    <x v="0"/>
    <n v="10.827197921178"/>
    <s v="Qty / 1,000"/>
    <m/>
    <s v="Private-Lighting"/>
    <s v="lighting"/>
    <n v="3"/>
    <n v="1"/>
    <s v="Lighting"/>
    <n v="0.91633259480590001"/>
    <n v="1.30467645558681"/>
    <n v="17567.163369901999"/>
    <n v="4.4731719459783497"/>
    <n v="0.71"/>
    <n v="12472.685992630501"/>
    <n v="3.1759520816446201"/>
    <n v="4618"/>
    <n v="1.02"/>
    <n v="1.04"/>
    <n v="1.2E-2"/>
    <n v="0.81"/>
    <n v="15.158077089649201"/>
    <d v="1900-01-09T19:51:10"/>
    <n v="43344"/>
    <n v="5.3100331742383"/>
    <n v="206.67251023414201"/>
    <n v="0"/>
    <n v="135044.23985091492"/>
  </r>
  <r>
    <s v="STND-61470"/>
    <s v="Schulze and Burch Biscuit Company"/>
    <s v="Schulze &amp; Burch Biscuit Company - 3600 S May - Chicago"/>
    <s v="Occupancy Sensors"/>
    <s v="Indoor Lighting"/>
    <s v="Manufacturing"/>
    <n v="0"/>
    <n v="226.09700000000001"/>
    <n v="0.13728000000000001"/>
    <x v="0"/>
    <x v="0"/>
    <n v="8"/>
    <s v="Qty / 1,000"/>
    <m/>
    <s v="Private-Lighting"/>
    <s v="lighting"/>
    <n v="3"/>
    <n v="1"/>
    <s v="Lighting"/>
    <n v="0.91633259480590001"/>
    <n v="1.30467645558681"/>
    <n v="207.18005068783"/>
    <n v="0.179105983822957"/>
    <n v="0.71"/>
    <n v="147.09783598835901"/>
    <n v="0.127165248514299"/>
    <n v="4618"/>
    <n v="1.02"/>
    <n v="1.04"/>
    <n v="1.2E-2"/>
    <n v="0.81"/>
    <n v="15.158077089649201"/>
    <d v="1900-01-09T19:51:10"/>
    <n v="43344"/>
    <n v="0.26093529111736102"/>
    <n v="2.4374123610332901"/>
    <n v="0"/>
    <n v="1176.7826879068721"/>
  </r>
  <r>
    <s v="STND-61471"/>
    <s v="Reed-Custer School District 255C"/>
    <s v="Reed Custer School District 255C - 249 Comet - Braidwood"/>
    <s v="New Indoor LED Fixtures"/>
    <s v="Indoor Lighting"/>
    <s v="K-12 School"/>
    <n v="0"/>
    <n v="14053.254000000001"/>
    <n v="3.8320129999999999"/>
    <x v="0"/>
    <x v="1"/>
    <n v="15"/>
    <s v="Qty / 1,000"/>
    <m/>
    <s v="Public-Lighting"/>
    <s v="lighting"/>
    <n v="3"/>
    <n v="1"/>
    <s v="Lighting"/>
    <n v="0.99829244462109001"/>
    <n v="0.987374621353864"/>
    <n v="14029.2572905411"/>
    <n v="3.7836323848980902"/>
    <n v="0.71"/>
    <n v="9960.7726762841903"/>
    <n v="2.6863789932776401"/>
    <n v="2979"/>
    <n v="1.17333333333333"/>
    <n v="1.323"/>
    <n v="2.1333333333333301E-2"/>
    <n v="0.72"/>
    <n v="23.497818059751602"/>
    <d v="1900-01-15T18:49:11"/>
    <n v="43348"/>
    <n v="3.9720672554989598"/>
    <n v="255.07740528256599"/>
    <n v="0"/>
    <n v="149411.59014426285"/>
  </r>
  <r>
    <s v="STND-61472"/>
    <s v="Cook County Government"/>
    <s v="Cook County - 69 W Washington - Chicago"/>
    <s v="VSD on HVAC Chiller"/>
    <s v="Variable Speed Drives"/>
    <s v="Office"/>
    <n v="0"/>
    <n v="386554.52"/>
    <n v="23.65"/>
    <x v="6"/>
    <x v="1"/>
    <n v="15"/>
    <s v="ΔkWpeak / CF"/>
    <n v="0.203252032520325"/>
    <s v="Public-Non-Lighting"/>
    <s v="non_lighting"/>
    <n v="2"/>
    <n v="1"/>
    <s v="Non-Lighting"/>
    <n v="0.84130066610770204"/>
    <n v="0.74264480108891695"/>
    <n v="325208.57516294299"/>
    <n v="17.563549545752899"/>
    <n v="0.7"/>
    <n v="227646.00261406001"/>
    <n v="12.294484682027001"/>
    <n v="2885"/>
    <n v="1.165"/>
    <n v="1.3779999999999999"/>
    <n v="2.5499999999999998E-2"/>
    <n v="0.55000000000000004"/>
    <n v="24.263431542460999"/>
    <d v="1900-01-16T07:56:40"/>
    <n v="43449"/>
    <n v="86.412663765104199"/>
    <n v="0"/>
    <n v="0"/>
    <n v="3414690.0392109002"/>
  </r>
  <r>
    <s v="STND-61473"/>
    <s v="Southside Collision LLC"/>
    <s v="Southside Collision LLC - 22813 Challenger Rd-Unit A and B - Frankfort"/>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338"/>
    <n v="0"/>
    <n v="0"/>
    <n v="0"/>
    <n v="21469.672696302194"/>
  </r>
  <r>
    <s v="STND-61473"/>
    <s v="Southside Collision LLC"/>
    <s v="Southside Collision LLC - 22813 Challenger Rd-Unit A and B - Frankfort"/>
    <s v="Photocells"/>
    <s v="Outdoor &amp; Garage Lighting"/>
    <s v="Warehouse"/>
    <n v="0"/>
    <n v="63"/>
    <n v="0"/>
    <x v="0"/>
    <x v="0"/>
    <n v="8"/>
    <s v="Qty / 1,000"/>
    <m/>
    <s v="Private-Lighting"/>
    <s v="lighting"/>
    <n v="3"/>
    <n v="1"/>
    <s v="Lighting"/>
    <n v="0.91633259480590001"/>
    <n v="1.30467645558681"/>
    <n v="57.7289534727717"/>
    <n v="0"/>
    <n v="0.71"/>
    <n v="40.987556965667899"/>
    <n v="0"/>
    <n v="5242"/>
    <n v="1"/>
    <n v="1.22"/>
    <n v="1.0999999999999999E-2"/>
    <n v="0.68"/>
    <n v="13.3536818008394"/>
    <d v="1900-01-08T12:55:13"/>
    <n v="43338"/>
    <n v="0"/>
    <n v="0.63501848820048801"/>
    <n v="0"/>
    <n v="327.90045572534319"/>
  </r>
  <r>
    <s v="STND-61474"/>
    <s v="Dune Management One LLC"/>
    <s v="Dune Management One LLC - 1806 S Highland Ave Ste 200 - Lombard"/>
    <s v="New Indoor LED Fixtures"/>
    <s v="Indoor Lighting"/>
    <s v="Office"/>
    <n v="0"/>
    <n v="56167.487999999998"/>
    <n v="12.629759999999999"/>
    <x v="0"/>
    <x v="0"/>
    <n v="15"/>
    <s v="Qty / 1,000"/>
    <m/>
    <s v="Private-Lighting"/>
    <s v="lighting"/>
    <n v="3"/>
    <n v="1"/>
    <s v="Lighting"/>
    <n v="0.91633259480590001"/>
    <n v="1.30467645558681"/>
    <n v="51468.100022769198"/>
    <n v="16.477750511711999"/>
    <n v="0.71"/>
    <n v="36542.351016166198"/>
    <n v="11.699202863315501"/>
    <n v="2885"/>
    <n v="1.165"/>
    <n v="1.3779999999999999"/>
    <n v="2.5499999999999998E-2"/>
    <n v="0.55000000000000004"/>
    <n v="24.263431542460999"/>
    <d v="1900-01-16T07:56:40"/>
    <n v="43362"/>
    <n v="21.741325388193701"/>
    <n v="1126.5549790391501"/>
    <n v="0"/>
    <n v="548135.26524249301"/>
  </r>
  <r>
    <s v="STND-61474"/>
    <s v="Dune Management One LLC"/>
    <s v="Dune Management One LLC - 1806 S Highland Ave Ste 200 - Lombard"/>
    <s v="New Indoor LED Fixtures"/>
    <s v="Indoor Lighting"/>
    <s v="Office"/>
    <n v="0"/>
    <n v="1957.761"/>
    <n v="0.44022"/>
    <x v="0"/>
    <x v="0"/>
    <n v="15"/>
    <s v="Qty / 1,000"/>
    <m/>
    <s v="Private-Lighting"/>
    <s v="lighting"/>
    <n v="3"/>
    <n v="1"/>
    <s v="Lighting"/>
    <n v="0.91633259480590001"/>
    <n v="1.30467645558681"/>
    <n v="1793.9602171397901"/>
    <n v="0.57434466927842398"/>
    <n v="0.71"/>
    <n v="1273.7117541692501"/>
    <n v="0.407784715187681"/>
    <n v="2885"/>
    <n v="1.165"/>
    <n v="1.3779999999999999"/>
    <n v="2.5499999999999998E-2"/>
    <n v="0.55000000000000004"/>
    <n v="24.263431542460999"/>
    <d v="1900-01-16T07:56:40"/>
    <n v="43362"/>
    <n v="0.75781062050194503"/>
    <n v="39.266940375162903"/>
    <n v="0"/>
    <n v="19105.676312538752"/>
  </r>
  <r>
    <s v="STND-61475"/>
    <s v="Community Consolidated School Dist 15"/>
    <s v="Community Consolidated School District 15 - 100 N Harrison Ave - Palatine"/>
    <s v="New Indoor LED Fixtures"/>
    <s v="Indoor Lighting"/>
    <s v="K-12 School"/>
    <n v="0"/>
    <n v="15057.058000000001"/>
    <n v="4.105728"/>
    <x v="0"/>
    <x v="1"/>
    <n v="15"/>
    <s v="Qty / 1,000"/>
    <m/>
    <s v="Public-Lighting"/>
    <s v="lighting"/>
    <n v="3"/>
    <n v="1"/>
    <s v="Lighting"/>
    <n v="0.99829244462109001"/>
    <n v="0.987374621353864"/>
    <n v="15031.3472396215"/>
    <n v="4.05389162938196"/>
    <n v="0.71"/>
    <n v="10672.2565401313"/>
    <n v="2.87826305686119"/>
    <n v="2979"/>
    <n v="1.17333333333333"/>
    <n v="1.323"/>
    <n v="2.1333333333333301E-2"/>
    <n v="0.72"/>
    <n v="23.497818059751602"/>
    <d v="1900-01-15T18:49:11"/>
    <n v="43356"/>
    <n v="4.2557861230599201"/>
    <n v="273.29722253857398"/>
    <n v="0"/>
    <n v="160083.84810196952"/>
  </r>
  <r>
    <s v="STND-61476"/>
    <s v="Burbank School District 111"/>
    <s v="Burbank School District 111 - McCord School - 8450 S Nashville - Burbank"/>
    <s v="Outdoor &amp; Garage - LED Fixtures"/>
    <s v="Outdoor &amp; Garage Lighting"/>
    <s v="Exterior"/>
    <n v="0"/>
    <n v="3383.07"/>
    <n v="0"/>
    <x v="0"/>
    <x v="1"/>
    <n v="10.1978380583316"/>
    <s v="Qty / 1,000"/>
    <m/>
    <s v="Public-Lighting"/>
    <s v="lighting"/>
    <n v="3"/>
    <n v="1"/>
    <s v="Lighting"/>
    <n v="0.99829244462109001"/>
    <n v="0.987374621353864"/>
    <n v="3377.2932206242699"/>
    <n v="0"/>
    <n v="0.71"/>
    <n v="2397.87818664323"/>
    <n v="0"/>
    <n v="4903"/>
    <n v="1"/>
    <n v="1"/>
    <n v="0"/>
    <n v="0"/>
    <n v="14.276973281664301"/>
    <d v="1900-01-09T04:44:53"/>
    <n v="43377"/>
    <n v="0"/>
    <n v="0"/>
    <n v="0"/>
    <n v="24453.173430993495"/>
  </r>
  <r>
    <s v="STND-61476"/>
    <s v="Burbank School District 111"/>
    <s v="Burbank School District 111 - McCord School - 8450 S Nashville - Burbank"/>
    <s v="Outdoor &amp; Garage - LED Fixtures"/>
    <s v="Outdoor &amp; Garage Lighting"/>
    <s v="Exterior"/>
    <n v="0"/>
    <n v="4030.2660000000001"/>
    <n v="0"/>
    <x v="0"/>
    <x v="1"/>
    <n v="10.1978380583316"/>
    <s v="Qty / 1,000"/>
    <m/>
    <s v="Public-Lighting"/>
    <s v="lighting"/>
    <n v="3"/>
    <n v="1"/>
    <s v="Lighting"/>
    <n v="0.99829244462109001"/>
    <n v="0.987374621353864"/>
    <n v="4023.3840976132601"/>
    <n v="0"/>
    <n v="0.71"/>
    <n v="2856.6027093054199"/>
    <n v="0"/>
    <n v="4903"/>
    <n v="1"/>
    <n v="1"/>
    <n v="0"/>
    <n v="0"/>
    <n v="14.276973281664301"/>
    <d v="1900-01-09T04:44:53"/>
    <n v="43377"/>
    <n v="0"/>
    <n v="0"/>
    <n v="0"/>
    <n v="29131.171826487971"/>
  </r>
  <r>
    <s v="STND-61476"/>
    <s v="Burbank School District 111"/>
    <s v="Burbank School District 111 - McCord School - 8450 S Nashville - Burbank"/>
    <s v="Outdoor &amp; Garage - LED Fixtures"/>
    <s v="Outdoor &amp; Garage Lighting"/>
    <s v="Exterior"/>
    <n v="0"/>
    <n v="5354.076"/>
    <n v="0"/>
    <x v="0"/>
    <x v="1"/>
    <n v="10.1978380583316"/>
    <s v="Qty / 1,000"/>
    <m/>
    <s v="Public-Lighting"/>
    <s v="lighting"/>
    <n v="3"/>
    <n v="1"/>
    <s v="Lighting"/>
    <n v="0.99829244462109001"/>
    <n v="0.987374621353864"/>
    <n v="5344.9336187271101"/>
    <n v="0"/>
    <n v="0.71"/>
    <n v="3794.9028692962502"/>
    <n v="0"/>
    <n v="4903"/>
    <n v="1"/>
    <n v="1"/>
    <n v="0"/>
    <n v="0"/>
    <n v="14.276973281664301"/>
    <d v="1900-01-09T04:44:53"/>
    <n v="43377"/>
    <n v="0"/>
    <n v="0"/>
    <n v="0"/>
    <n v="38699.80490818109"/>
  </r>
  <r>
    <s v="STND-61476"/>
    <s v="Burbank School District 111"/>
    <s v="Burbank School District 111 - McCord School - 8450 S Nashville - Burbank"/>
    <s v="Outdoor &amp; Garage - LED Fixtures"/>
    <s v="Outdoor &amp; Garage Lighting"/>
    <s v="Exterior"/>
    <n v="0"/>
    <n v="3932.2060000000001"/>
    <n v="0"/>
    <x v="0"/>
    <x v="1"/>
    <n v="10.1978380583316"/>
    <s v="Qty / 1,000"/>
    <m/>
    <s v="Public-Lighting"/>
    <s v="lighting"/>
    <n v="3"/>
    <n v="1"/>
    <s v="Lighting"/>
    <n v="0.99829244462109001"/>
    <n v="0.987374621353864"/>
    <n v="3925.4915404937201"/>
    <n v="0"/>
    <n v="0.71"/>
    <n v="2787.0989937505401"/>
    <n v="0"/>
    <n v="4903"/>
    <n v="1"/>
    <n v="1"/>
    <n v="0"/>
    <n v="0"/>
    <n v="14.276973281664301"/>
    <d v="1900-01-09T04:44:53"/>
    <n v="43377"/>
    <n v="0"/>
    <n v="0"/>
    <n v="0"/>
    <n v="28422.384190806963"/>
  </r>
  <r>
    <s v="STND-61478"/>
    <s v="Renaissance Place At Hyde Park Condominium Association"/>
    <s v="Renaissance Place Condo Assoc - 5200 S Ellis Ave - Chicago"/>
    <s v="Outdoor &amp; Garage - LED Fixtures"/>
    <s v="Outdoor &amp; Garage Lighting"/>
    <s v="Garage (24/7)"/>
    <n v="0"/>
    <n v="63991.8"/>
    <n v="7.3"/>
    <x v="0"/>
    <x v="0"/>
    <n v="5.7038558065252101"/>
    <s v="Qty / 1,000"/>
    <m/>
    <s v="Private-Lighting"/>
    <s v="lighting"/>
    <n v="3"/>
    <n v="1"/>
    <s v="Lighting"/>
    <n v="0.91633259480590001"/>
    <n v="1.30467645558681"/>
    <n v="58637.7721403002"/>
    <n v="9.5241381257836899"/>
    <n v="0.71"/>
    <n v="41632.818219613102"/>
    <n v="6.7621380693064204"/>
    <n v="8766"/>
    <n v="1"/>
    <n v="1"/>
    <n v="0"/>
    <n v="1"/>
    <n v="7.9853981291352998"/>
    <d v="1900-01-04T16:53:33"/>
    <n v="43350"/>
    <n v="9.5241381257836899"/>
    <n v="0"/>
    <n v="0"/>
    <n v="237467.59194394876"/>
  </r>
  <r>
    <s v="STND-61479"/>
    <s v="BNSF  Railway Company"/>
    <s v="BNSF  Railway Company - 3800 W 41st St - Chicago"/>
    <s v="Outdoor &amp; Garage - LED Fixtures"/>
    <s v="Outdoor &amp; Garage Lighting"/>
    <s v="Exterior"/>
    <n v="0"/>
    <n v="79256.994999999995"/>
    <n v="0"/>
    <x v="0"/>
    <x v="0"/>
    <n v="10.1978380583316"/>
    <s v="Qty / 1,000"/>
    <m/>
    <s v="Private-Lighting"/>
    <s v="lighting"/>
    <n v="1"/>
    <n v="1"/>
    <s v="Lighting"/>
    <n v="0.99989942556735301"/>
    <n v="1.019640158801"/>
    <n v="79249.023772694505"/>
    <n v="0"/>
    <n v="0.71"/>
    <n v="56266.806878613097"/>
    <n v="0"/>
    <n v="4903"/>
    <n v="1"/>
    <n v="1"/>
    <n v="0"/>
    <n v="0"/>
    <n v="14.276973281664301"/>
    <d v="1900-01-09T04:44:53"/>
    <n v="43379"/>
    <n v="0"/>
    <n v="0"/>
    <n v="0"/>
    <n v="573799.78460751486"/>
  </r>
  <r>
    <s v="STND-61479"/>
    <s v="BNSF  Railway Company"/>
    <s v="BNSF  Railway Company - 3800 W 41st St - Chicago"/>
    <s v="Outdoor &amp; Garage - LED Fixtures"/>
    <s v="Outdoor &amp; Garage Lighting"/>
    <s v="Exterior"/>
    <n v="0"/>
    <n v="1637111.7"/>
    <n v="0"/>
    <x v="0"/>
    <x v="0"/>
    <n v="10.1978380583316"/>
    <s v="Qty / 1,000"/>
    <m/>
    <s v="Private-Lighting"/>
    <s v="lighting"/>
    <n v="1"/>
    <n v="1"/>
    <s v="Lighting"/>
    <n v="0.99989942556735301"/>
    <n v="1.019640158801"/>
    <n v="1636947.0484195901"/>
    <n v="0"/>
    <n v="0.71"/>
    <n v="1162232.4043779101"/>
    <n v="0"/>
    <n v="4903"/>
    <n v="1"/>
    <n v="1"/>
    <n v="0"/>
    <n v="0"/>
    <n v="14.276973281664301"/>
    <d v="1900-01-09T04:44:53"/>
    <n v="43379"/>
    <n v="0"/>
    <n v="0"/>
    <n v="0"/>
    <n v="11852257.845991293"/>
  </r>
  <r>
    <s v="STND-61479"/>
    <s v="BNSF  Railway Company"/>
    <s v="BNSF  Railway Company - 3800 W 41st St - Chicago"/>
    <s v="Outdoor &amp; Garage - LED Fixtures"/>
    <s v="Outdoor &amp; Garage Lighting"/>
    <s v="Exterior"/>
    <n v="0"/>
    <n v="13336.16"/>
    <n v="0"/>
    <x v="0"/>
    <x v="0"/>
    <n v="10.1978380583316"/>
    <s v="Qty / 1,000"/>
    <m/>
    <s v="Private-Lighting"/>
    <s v="lighting"/>
    <n v="1"/>
    <n v="1"/>
    <s v="Lighting"/>
    <n v="0.99989942556735301"/>
    <n v="1.019640158801"/>
    <n v="13334.8187232743"/>
    <n v="0"/>
    <n v="0.71"/>
    <n v="9467.7212935247608"/>
    <n v="0"/>
    <n v="4903"/>
    <n v="1"/>
    <n v="1"/>
    <n v="0"/>
    <n v="0"/>
    <n v="14.276973281664301"/>
    <d v="1900-01-09T04:44:53"/>
    <n v="43379"/>
    <n v="0"/>
    <n v="0"/>
    <n v="0"/>
    <n v="96550.288532783292"/>
  </r>
  <r>
    <s v="STND-61479"/>
    <s v="BNSF  Railway Company"/>
    <s v="BNSF  Railway Company - 3800 W 41st St - Chicago"/>
    <s v="Outdoor &amp; Garage - LED Fixtures"/>
    <s v="Outdoor &amp; Garage Lighting"/>
    <s v="Exterior"/>
    <n v="0"/>
    <n v="1765.08"/>
    <n v="0"/>
    <x v="0"/>
    <x v="0"/>
    <n v="10.1978380583316"/>
    <s v="Qty / 1,000"/>
    <m/>
    <s v="Private-Lighting"/>
    <s v="lighting"/>
    <n v="1"/>
    <n v="1"/>
    <s v="Lighting"/>
    <n v="0.99989942556735301"/>
    <n v="1.019640158801"/>
    <n v="1764.90247808042"/>
    <n v="0"/>
    <n v="0.71"/>
    <n v="1253.0807594370999"/>
    <n v="0"/>
    <n v="4903"/>
    <n v="1"/>
    <n v="1"/>
    <n v="0"/>
    <n v="0"/>
    <n v="14.276973281664301"/>
    <d v="1900-01-09T04:44:53"/>
    <n v="43379"/>
    <n v="0"/>
    <n v="0"/>
    <n v="0"/>
    <n v="12778.714658750721"/>
  </r>
  <r>
    <s v="STND-61481"/>
    <s v="Burbank School District 111"/>
    <s v="Burbank School District 111 - Maddock School - 8258 S Sayre - Burbank"/>
    <s v="Outdoor &amp; Garage - LED Fixtures"/>
    <s v="Outdoor &amp; Garage Lighting"/>
    <s v="Exterior"/>
    <n v="0"/>
    <n v="11090.585999999999"/>
    <n v="0"/>
    <x v="0"/>
    <x v="1"/>
    <n v="10.1978380583316"/>
    <s v="Qty / 1,000"/>
    <m/>
    <s v="Public-Lighting"/>
    <s v="lighting"/>
    <n v="3"/>
    <n v="1"/>
    <s v="Lighting"/>
    <n v="0.99829244462109001"/>
    <n v="0.987374621353864"/>
    <n v="11071.648210220401"/>
    <n v="0"/>
    <n v="0.71"/>
    <n v="7860.8702292565104"/>
    <n v="0"/>
    <n v="4903"/>
    <n v="1"/>
    <n v="1"/>
    <n v="0"/>
    <n v="0"/>
    <n v="14.276973281664301"/>
    <d v="1900-01-09T04:44:53"/>
    <n v="43377"/>
    <n v="0"/>
    <n v="0"/>
    <n v="0"/>
    <n v="80163.881595517887"/>
  </r>
  <r>
    <s v="STND-61481"/>
    <s v="Burbank School District 111"/>
    <s v="Burbank School District 111 - Maddock School - 8258 S Sayre - Burbank"/>
    <s v="Outdoor &amp; Garage - LED Fixtures"/>
    <s v="Outdoor &amp; Garage Lighting"/>
    <s v="Exterior"/>
    <n v="0"/>
    <n v="1343.422"/>
    <n v="0"/>
    <x v="0"/>
    <x v="1"/>
    <n v="10.1978380583316"/>
    <s v="Qty / 1,000"/>
    <m/>
    <s v="Public-Lighting"/>
    <s v="lighting"/>
    <n v="3"/>
    <n v="1"/>
    <s v="Lighting"/>
    <n v="0.99829244462109001"/>
    <n v="0.987374621353864"/>
    <n v="1341.12803253775"/>
    <n v="0"/>
    <n v="0.71"/>
    <n v="952.20090310180603"/>
    <n v="0"/>
    <n v="4903"/>
    <n v="1"/>
    <n v="1"/>
    <n v="0"/>
    <n v="0"/>
    <n v="14.276973281664301"/>
    <d v="1900-01-09T04:44:53"/>
    <n v="43377"/>
    <n v="0"/>
    <n v="0"/>
    <n v="0"/>
    <n v="9710.390608829317"/>
  </r>
  <r>
    <s v="STND-61481"/>
    <s v="Burbank School District 111"/>
    <s v="Burbank School District 111 - Maddock School - 8258 S Sayre - Burbank"/>
    <s v="Outdoor &amp; Garage - LED Fixtures"/>
    <s v="Outdoor &amp; Garage Lighting"/>
    <s v="Exterior"/>
    <n v="0"/>
    <n v="1274.78"/>
    <n v="0"/>
    <x v="0"/>
    <x v="1"/>
    <n v="10.1978380583316"/>
    <s v="Qty / 1,000"/>
    <m/>
    <s v="Public-Lighting"/>
    <s v="lighting"/>
    <n v="3"/>
    <n v="1"/>
    <s v="Lighting"/>
    <n v="0.99829244462109001"/>
    <n v="0.987374621353864"/>
    <n v="1272.60324255407"/>
    <n v="0"/>
    <n v="0.71"/>
    <n v="903.54830221339205"/>
    <n v="0"/>
    <n v="4903"/>
    <n v="1"/>
    <n v="1"/>
    <n v="0"/>
    <n v="0"/>
    <n v="14.276973281664301"/>
    <d v="1900-01-09T04:44:53"/>
    <n v="43377"/>
    <n v="0"/>
    <n v="0"/>
    <n v="0"/>
    <n v="9214.2392638526308"/>
  </r>
  <r>
    <s v="STND-61481"/>
    <s v="Burbank School District 111"/>
    <s v="Burbank School District 111 - Maddock School - 8258 S Sayre - Burbank"/>
    <s v="Outdoor &amp; Garage - LED Fixtures"/>
    <s v="Outdoor &amp; Garage Lighting"/>
    <s v="Exterior"/>
    <n v="0"/>
    <n v="5898.3090000000002"/>
    <n v="0"/>
    <x v="0"/>
    <x v="1"/>
    <n v="10.1978380583316"/>
    <s v="Qty / 1,000"/>
    <m/>
    <s v="Public-Lighting"/>
    <s v="lighting"/>
    <n v="3"/>
    <n v="1"/>
    <s v="Lighting"/>
    <n v="0.99829244462109001"/>
    <n v="0.987374621353864"/>
    <n v="5888.2373107405801"/>
    <n v="0"/>
    <n v="0.71"/>
    <n v="4180.6484906258102"/>
    <n v="0"/>
    <n v="4903"/>
    <n v="1"/>
    <n v="1"/>
    <n v="0"/>
    <n v="0"/>
    <n v="14.276973281664301"/>
    <d v="1900-01-09T04:44:53"/>
    <n v="43377"/>
    <n v="0"/>
    <n v="0"/>
    <n v="0"/>
    <n v="42633.576286210446"/>
  </r>
  <r>
    <s v="STND-61482"/>
    <s v="Weinstein Wholesale Meats Inc"/>
    <s v="Weinstein Wholesale Meats Inc - 7501 Industrial Drive - Forest Park"/>
    <s v="Outdoor &amp; Garage - LED Fixtures"/>
    <s v="Outdoor &amp; Garage Lighting"/>
    <s v="Exterior"/>
    <n v="0"/>
    <n v="28412.884999999998"/>
    <n v="0"/>
    <x v="0"/>
    <x v="0"/>
    <n v="10.1978380583316"/>
    <s v="Qty / 1,000"/>
    <m/>
    <s v="Private-Lighting"/>
    <s v="lighting"/>
    <n v="3"/>
    <n v="1"/>
    <s v="Lighting"/>
    <n v="0.91633259480590001"/>
    <n v="1.30467645558681"/>
    <n v="26035.652637971602"/>
    <n v="0"/>
    <n v="0.71"/>
    <n v="18485.313372959899"/>
    <n v="0"/>
    <n v="4903"/>
    <n v="1"/>
    <n v="1"/>
    <n v="0"/>
    <n v="0"/>
    <n v="14.276973281664301"/>
    <d v="1900-01-09T04:44:53"/>
    <n v="43376"/>
    <n v="0"/>
    <n v="0"/>
    <n v="0"/>
    <n v="188510.23223495655"/>
  </r>
  <r>
    <s v="STND-61482"/>
    <s v="Weinstein Wholesale Meats Inc"/>
    <s v="Weinstein Wholesale Meats Inc - 7501 Industrial Drive - Forest Park"/>
    <s v="Outdoor &amp; Garage - LED Fixtures"/>
    <s v="Outdoor &amp; Garage Lighting"/>
    <s v="Exterior"/>
    <n v="0"/>
    <n v="18631.400000000001"/>
    <n v="0"/>
    <x v="0"/>
    <x v="0"/>
    <n v="10.1978380583316"/>
    <s v="Qty / 1,000"/>
    <m/>
    <s v="Private-Lighting"/>
    <s v="lighting"/>
    <n v="3"/>
    <n v="1"/>
    <s v="Lighting"/>
    <n v="0.91633259480590001"/>
    <n v="1.30467645558681"/>
    <n v="17072.5591068666"/>
    <n v="0"/>
    <n v="0.71"/>
    <n v="12121.5169658753"/>
    <n v="0"/>
    <n v="4903"/>
    <n v="1"/>
    <n v="1"/>
    <n v="0"/>
    <n v="0"/>
    <n v="14.276973281664301"/>
    <d v="1900-01-09T04:44:53"/>
    <n v="43376"/>
    <n v="0"/>
    <n v="0"/>
    <n v="0"/>
    <n v="123613.26703931532"/>
  </r>
  <r>
    <s v="STND-61482"/>
    <s v="Weinstein Wholesale Meats Inc"/>
    <s v="Weinstein Wholesale Meats Inc - 7501 Industrial Drive - Forest Park"/>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76"/>
    <n v="0"/>
    <n v="0"/>
    <n v="0"/>
    <n v="3187.9210973297163"/>
  </r>
  <r>
    <s v="STND-61482"/>
    <s v="Weinstein Wholesale Meats Inc"/>
    <s v="Weinstein Wholesale Meats Inc - 7501 Industrial Drive - Forest Park"/>
    <s v="Outdoor &amp; Garage - LED Fixtures"/>
    <s v="Outdoor &amp; Garage Lighting"/>
    <s v="Exterior"/>
    <n v="0"/>
    <n v="2353.44"/>
    <n v="0"/>
    <x v="0"/>
    <x v="0"/>
    <n v="10.1978380583316"/>
    <s v="Qty / 1,000"/>
    <m/>
    <s v="Private-Lighting"/>
    <s v="lighting"/>
    <n v="3"/>
    <n v="1"/>
    <s v="Lighting"/>
    <n v="0.91633259480590001"/>
    <n v="1.30467645558681"/>
    <n v="2156.5337819199999"/>
    <n v="0"/>
    <n v="0.71"/>
    <n v="1531.1389851632"/>
    <n v="0"/>
    <n v="4903"/>
    <n v="1"/>
    <n v="1"/>
    <n v="0"/>
    <n v="0"/>
    <n v="14.276973281664301"/>
    <d v="1900-01-09T04:44:53"/>
    <n v="43376"/>
    <n v="0"/>
    <n v="0"/>
    <n v="0"/>
    <n v="15614.307415492503"/>
  </r>
  <r>
    <s v="STND-61483"/>
    <s v="HW Molthan and Son"/>
    <s v="HW Molthan and Son - 22813 Challenger - Unit E - Frankfort"/>
    <s v="New Indoor LED Fixtures"/>
    <s v="Indoor Lighting"/>
    <s v="Warehouse"/>
    <n v="0"/>
    <n v="5362.5659999999998"/>
    <n v="0.84868100000000002"/>
    <x v="0"/>
    <x v="0"/>
    <n v="9.5383441434566993"/>
    <s v="Qty / 1,000"/>
    <m/>
    <s v="Private-Lighting"/>
    <s v="lighting"/>
    <n v="3"/>
    <n v="1"/>
    <s v="Lighting"/>
    <n v="0.91633259480590001"/>
    <n v="1.30467645558681"/>
    <n v="4913.8940175978996"/>
    <n v="1.1072541190038701"/>
    <n v="0.71"/>
    <n v="3488.86475249451"/>
    <n v="0.78615042449274497"/>
    <n v="5242"/>
    <n v="1"/>
    <n v="1.22"/>
    <n v="1.0999999999999999E-2"/>
    <n v="0.68"/>
    <n v="13.3536818008394"/>
    <d v="1900-01-08T12:55:13"/>
    <n v="43362"/>
    <n v="1.33468432859675"/>
    <n v="54.0528341935768"/>
    <n v="0"/>
    <n v="33277.992679268515"/>
  </r>
  <r>
    <s v="STND-61483"/>
    <s v="HW Molthan and Son"/>
    <s v="HW Molthan and Son - 22813 Challenger - Unit E - Frankfort"/>
    <s v="Outdoor &amp; Garage - LED Fixtures"/>
    <s v="Outdoor &amp; Garage Lighting"/>
    <s v="Exterior"/>
    <n v="0"/>
    <n v="1078.6600000000001"/>
    <n v="0"/>
    <x v="0"/>
    <x v="0"/>
    <n v="10.1978380583316"/>
    <s v="Qty / 1,000"/>
    <m/>
    <s v="Private-Lighting"/>
    <s v="lighting"/>
    <n v="3"/>
    <n v="1"/>
    <s v="Lighting"/>
    <n v="0.91633259480590001"/>
    <n v="1.30467645558681"/>
    <n v="988.41131671333198"/>
    <n v="0"/>
    <n v="0.71"/>
    <n v="701.77203486646602"/>
    <n v="0"/>
    <n v="4903"/>
    <n v="1"/>
    <n v="1"/>
    <n v="0"/>
    <n v="0"/>
    <n v="14.276973281664301"/>
    <d v="1900-01-09T04:44:53"/>
    <n v="43362"/>
    <n v="0"/>
    <n v="0"/>
    <n v="0"/>
    <n v="7156.5575654340573"/>
  </r>
  <r>
    <s v="STND-61483"/>
    <s v="HW Molthan and Son"/>
    <s v="HW Molthan and Son - 22813 Challenger - Unit E - Frankfort"/>
    <s v="Photocells"/>
    <s v="Outdoor &amp; Garage Lighting"/>
    <s v="Warehouse"/>
    <n v="0"/>
    <n v="21"/>
    <n v="0"/>
    <x v="0"/>
    <x v="0"/>
    <n v="8"/>
    <s v="Qty / 1,000"/>
    <m/>
    <s v="Private-Lighting"/>
    <s v="lighting"/>
    <n v="3"/>
    <n v="1"/>
    <s v="Lighting"/>
    <n v="0.91633259480590001"/>
    <n v="1.30467645558681"/>
    <n v="19.242984490923899"/>
    <n v="0"/>
    <n v="0.71"/>
    <n v="13.662518988556"/>
    <n v="0"/>
    <n v="5242"/>
    <n v="1"/>
    <n v="1.22"/>
    <n v="1.0999999999999999E-2"/>
    <n v="0.68"/>
    <n v="13.3536818008394"/>
    <d v="1900-01-08T12:55:13"/>
    <n v="43362"/>
    <n v="0"/>
    <n v="0.21167282940016299"/>
    <n v="0"/>
    <n v="109.300151908448"/>
  </r>
  <r>
    <s v="STND-61484"/>
    <s v="Burbank School District 111"/>
    <s v="Burbank School District 111 - Kennedy School - 7644 S Central - Burbank"/>
    <s v="Outdoor &amp; Garage - LED Fixtures"/>
    <s v="Outdoor &amp; Garage Lighting"/>
    <s v="Exterior"/>
    <n v="0"/>
    <n v="1034.5329999999999"/>
    <n v="0"/>
    <x v="0"/>
    <x v="1"/>
    <n v="10.1978380583316"/>
    <s v="Qty / 1,000"/>
    <m/>
    <s v="Public-Lighting"/>
    <s v="lighting"/>
    <n v="3"/>
    <n v="1"/>
    <s v="Lighting"/>
    <n v="0.99829244462109001"/>
    <n v="0.987374621353864"/>
    <n v="1032.7664776111901"/>
    <n v="0"/>
    <n v="0.71"/>
    <n v="733.26419910394497"/>
    <n v="0"/>
    <n v="4903"/>
    <n v="1"/>
    <n v="1"/>
    <n v="0"/>
    <n v="0"/>
    <n v="14.276973281664301"/>
    <d v="1900-01-09T04:44:53"/>
    <n v="43376"/>
    <n v="0"/>
    <n v="0"/>
    <n v="0"/>
    <n v="7477.7095564342499"/>
  </r>
  <r>
    <s v="STND-61484"/>
    <s v="Burbank School District 111"/>
    <s v="Burbank School District 111 - Kennedy School - 7644 S Central - Burbank"/>
    <s v="Outdoor &amp; Garage - LED Fixtures"/>
    <s v="Outdoor &amp; Garage Lighting"/>
    <s v="Exterior"/>
    <n v="0"/>
    <n v="3696.8620000000001"/>
    <n v="0"/>
    <x v="0"/>
    <x v="1"/>
    <n v="10.1978380583316"/>
    <s v="Qty / 1,000"/>
    <m/>
    <s v="Public-Lighting"/>
    <s v="lighting"/>
    <n v="3"/>
    <n v="1"/>
    <s v="Lighting"/>
    <n v="0.99829244462109001"/>
    <n v="0.987374621353864"/>
    <n v="3690.5494034068101"/>
    <n v="0"/>
    <n v="0.71"/>
    <n v="2620.2900764188398"/>
    <n v="0"/>
    <n v="4903"/>
    <n v="1"/>
    <n v="1"/>
    <n v="0"/>
    <n v="0"/>
    <n v="14.276973281664301"/>
    <d v="1900-01-09T04:44:53"/>
    <n v="43376"/>
    <n v="0"/>
    <n v="0"/>
    <n v="0"/>
    <n v="26721.293865172662"/>
  </r>
  <r>
    <s v="STND-61484"/>
    <s v="Burbank School District 111"/>
    <s v="Burbank School District 111 - Kennedy School - 7644 S Central - Burbank"/>
    <s v="Outdoor &amp; Garage - LED Fixtures"/>
    <s v="Outdoor &amp; Garage Lighting"/>
    <s v="Exterior"/>
    <n v="0"/>
    <n v="3196.7559999999999"/>
    <n v="0"/>
    <x v="0"/>
    <x v="1"/>
    <n v="10.1978380583316"/>
    <s v="Qty / 1,000"/>
    <m/>
    <s v="Public-Lighting"/>
    <s v="lighting"/>
    <n v="3"/>
    <n v="1"/>
    <s v="Lighting"/>
    <n v="0.99829244462109001"/>
    <n v="0.987374621353864"/>
    <n v="3191.2973620971402"/>
    <n v="0"/>
    <n v="0.71"/>
    <n v="2265.8211270889701"/>
    <n v="0"/>
    <n v="4903"/>
    <n v="1"/>
    <n v="1"/>
    <n v="0"/>
    <n v="0"/>
    <n v="14.276973281664301"/>
    <d v="1900-01-09T04:44:53"/>
    <n v="43376"/>
    <n v="0"/>
    <n v="0"/>
    <n v="0"/>
    <n v="23106.476923199702"/>
  </r>
  <r>
    <s v="STND-61484"/>
    <s v="Burbank School District 111"/>
    <s v="Burbank School District 111 - Kennedy School - 7644 S Central - Burbank"/>
    <s v="Outdoor &amp; Garage - LED Fixtures"/>
    <s v="Outdoor &amp; Garage Lighting"/>
    <s v="Exterior"/>
    <n v="0"/>
    <n v="2686.8440000000001"/>
    <n v="0"/>
    <x v="0"/>
    <x v="1"/>
    <n v="10.1978380583316"/>
    <s v="Qty / 1,000"/>
    <m/>
    <s v="Public-Lighting"/>
    <s v="lighting"/>
    <n v="3"/>
    <n v="1"/>
    <s v="Lighting"/>
    <n v="0.99829244462109001"/>
    <n v="0.987374621353864"/>
    <n v="2682.2560650755099"/>
    <n v="0"/>
    <n v="0.71"/>
    <n v="1904.40180620361"/>
    <n v="0"/>
    <n v="4903"/>
    <n v="1"/>
    <n v="1"/>
    <n v="0"/>
    <n v="0"/>
    <n v="14.276973281664301"/>
    <d v="1900-01-09T04:44:53"/>
    <n v="43376"/>
    <n v="0"/>
    <n v="0"/>
    <n v="0"/>
    <n v="19420.781217658616"/>
  </r>
  <r>
    <s v="STND-61484"/>
    <s v="Burbank School District 111"/>
    <s v="Burbank School District 111 - Kennedy School - 7644 S Central - Burbank"/>
    <s v="Outdoor &amp; Garage - LED Fixtures"/>
    <s v="Outdoor &amp; Garage Lighting"/>
    <s v="Exterior"/>
    <n v="0"/>
    <n v="6491.5720000000001"/>
    <n v="0"/>
    <x v="0"/>
    <x v="1"/>
    <n v="10.1978380583316"/>
    <s v="Qty / 1,000"/>
    <m/>
    <s v="Public-Lighting"/>
    <s v="lighting"/>
    <n v="3"/>
    <n v="1"/>
    <s v="Lighting"/>
    <n v="0.99829244462109001"/>
    <n v="0.987374621353864"/>
    <n v="6480.4872813138199"/>
    <n v="0"/>
    <n v="0.71"/>
    <n v="4601.14596973281"/>
    <n v="0"/>
    <n v="4903"/>
    <n v="1"/>
    <n v="1"/>
    <n v="0"/>
    <n v="0"/>
    <n v="14.276973281664301"/>
    <d v="1900-01-09T04:44:53"/>
    <n v="43376"/>
    <n v="0"/>
    <n v="0"/>
    <n v="0"/>
    <n v="46921.74148208031"/>
  </r>
  <r>
    <s v="STND-61485"/>
    <s v="Termax LLC"/>
    <s v="Termax LLC - 1000 Commerce Dr Ste B - Lake Zurich"/>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365"/>
    <n v="0.23198407107042801"/>
    <n v="0"/>
    <n v="0"/>
    <n v="22696.0726964756"/>
  </r>
  <r>
    <s v="STND-61485"/>
    <s v="Termax LLC"/>
    <s v="Termax LLC - 1000 Commerce Dr Ste B - Lake Zurich"/>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365"/>
    <n v="1.91032247873577"/>
    <n v="0"/>
    <n v="0"/>
    <n v="180162.524243041"/>
  </r>
  <r>
    <s v="STND-61486"/>
    <s v="Cardinal Property Management, Inc."/>
    <s v="Cardinal Property Management Inc - 8051 186th St - Tinley Park"/>
    <s v="New Indoor LED Fixtures"/>
    <s v="Indoor Lighting"/>
    <s v="Office"/>
    <n v="0"/>
    <n v="5738.2650000000003"/>
    <n v="1.2903"/>
    <x v="0"/>
    <x v="0"/>
    <n v="15"/>
    <s v="Qty / 1,000"/>
    <m/>
    <s v="Private-Lighting"/>
    <s v="lighting"/>
    <n v="3"/>
    <n v="1"/>
    <s v="Lighting"/>
    <n v="0.91633259480590001"/>
    <n v="1.30467645558681"/>
    <n v="5258.1592571338797"/>
    <n v="1.6834240306436601"/>
    <n v="0.71"/>
    <n v="3733.2930725650499"/>
    <n v="1.1952310617569999"/>
    <n v="2885"/>
    <n v="1.165"/>
    <n v="1.3779999999999999"/>
    <n v="2.5499999999999998E-2"/>
    <n v="0.55000000000000004"/>
    <n v="24.263431542460999"/>
    <d v="1900-01-16T07:56:40"/>
    <n v="43380"/>
    <n v="2.2211690600919098"/>
    <n v="115.09275627202901"/>
    <n v="0"/>
    <n v="55999.396088475747"/>
  </r>
  <r>
    <s v="STND-61487"/>
    <s v="Burbank School District 111"/>
    <s v="Burbank School District 111 - Fry School - 7805 S Mobile - Burbank"/>
    <s v="Outdoor &amp; Garage - LED Fixtures"/>
    <s v="Outdoor &amp; Garage Lighting"/>
    <s v="Exterior"/>
    <n v="0"/>
    <n v="3932.2060000000001"/>
    <n v="0"/>
    <x v="0"/>
    <x v="1"/>
    <n v="10.1978380583316"/>
    <s v="Qty / 1,000"/>
    <m/>
    <s v="Public-Lighting"/>
    <s v="lighting"/>
    <n v="3"/>
    <n v="1"/>
    <s v="Lighting"/>
    <n v="0.99829244462109001"/>
    <n v="0.987374621353864"/>
    <n v="3925.4915404937201"/>
    <n v="0"/>
    <n v="0.71"/>
    <n v="2787.0989937505401"/>
    <n v="0"/>
    <n v="4903"/>
    <n v="1"/>
    <n v="1"/>
    <n v="0"/>
    <n v="0"/>
    <n v="14.276973281664301"/>
    <d v="1900-01-09T04:44:53"/>
    <n v="43376"/>
    <n v="0"/>
    <n v="0"/>
    <n v="0"/>
    <n v="28422.384190806963"/>
  </r>
  <r>
    <s v="STND-61487"/>
    <s v="Burbank School District 111"/>
    <s v="Burbank School District 111 - Fry School - 7805 S Mobile - Burbank"/>
    <s v="Outdoor &amp; Garage - LED Fixtures"/>
    <s v="Outdoor &amp; Garage Lighting"/>
    <s v="Exterior"/>
    <n v="0"/>
    <n v="4589.2079999999996"/>
    <n v="0"/>
    <x v="0"/>
    <x v="1"/>
    <n v="10.1978380583316"/>
    <s v="Qty / 1,000"/>
    <m/>
    <s v="Public-Lighting"/>
    <s v="lighting"/>
    <n v="3"/>
    <n v="1"/>
    <s v="Lighting"/>
    <n v="0.99829244462109001"/>
    <n v="0.987374621353864"/>
    <n v="4581.3716731946697"/>
    <n v="0"/>
    <n v="0.71"/>
    <n v="3252.7738879682101"/>
    <n v="0"/>
    <n v="4903"/>
    <n v="1"/>
    <n v="1"/>
    <n v="0"/>
    <n v="0"/>
    <n v="14.276973281664301"/>
    <d v="1900-01-09T04:44:53"/>
    <n v="43376"/>
    <n v="0"/>
    <n v="0"/>
    <n v="0"/>
    <n v="33171.261349869463"/>
  </r>
  <r>
    <s v="STND-61488"/>
    <s v="Burbank School District 111"/>
    <s v="Burbank School District 111 - Byrd School - 8259 S Lavergne - Burbank"/>
    <s v="Outdoor &amp; Garage - LED Fixtures"/>
    <s v="Outdoor &amp; Garage Lighting"/>
    <s v="Exterior"/>
    <n v="0"/>
    <n v="7393.7240000000002"/>
    <n v="0"/>
    <x v="0"/>
    <x v="1"/>
    <n v="10.1978380583316"/>
    <s v="Qty / 1,000"/>
    <m/>
    <s v="Public-Lighting"/>
    <s v="lighting"/>
    <n v="3"/>
    <n v="1"/>
    <s v="Lighting"/>
    <n v="0.99829244462109001"/>
    <n v="0.987374621353864"/>
    <n v="7381.0988068136303"/>
    <n v="0"/>
    <n v="0.71"/>
    <n v="5240.5801528376796"/>
    <n v="0"/>
    <n v="4903"/>
    <n v="1"/>
    <n v="1"/>
    <n v="0"/>
    <n v="0"/>
    <n v="14.276973281664301"/>
    <d v="1900-01-09T04:44:53"/>
    <n v="43376"/>
    <n v="0"/>
    <n v="0"/>
    <n v="0"/>
    <n v="53442.587730345324"/>
  </r>
  <r>
    <s v="STND-61488"/>
    <s v="Burbank School District 111"/>
    <s v="Burbank School District 111 - Byrd School - 8259 S Lavergne - Burbank"/>
    <s v="Outdoor &amp; Garage - LED Fixtures"/>
    <s v="Outdoor &amp; Garage Lighting"/>
    <s v="Exterior"/>
    <n v="0"/>
    <n v="764.86800000000005"/>
    <n v="0"/>
    <x v="0"/>
    <x v="1"/>
    <n v="10.1978380583316"/>
    <s v="Qty / 1,000"/>
    <m/>
    <s v="Public-Lighting"/>
    <s v="lighting"/>
    <n v="3"/>
    <n v="1"/>
    <s v="Lighting"/>
    <n v="0.99829244462109001"/>
    <n v="0.987374621353864"/>
    <n v="763.56194553244404"/>
    <n v="0"/>
    <n v="0.71"/>
    <n v="542.12898132803502"/>
    <n v="0"/>
    <n v="4903"/>
    <n v="1"/>
    <n v="1"/>
    <n v="0"/>
    <n v="0"/>
    <n v="14.276973281664301"/>
    <d v="1900-01-09T04:44:53"/>
    <n v="43376"/>
    <n v="0"/>
    <n v="0"/>
    <n v="0"/>
    <n v="5528.5435583115768"/>
  </r>
  <r>
    <s v="STND-61488"/>
    <s v="Burbank School District 111"/>
    <s v="Burbank School District 111 - Byrd School - 8259 S Lavergne - Burbank"/>
    <s v="Outdoor &amp; Garage - LED Fixtures"/>
    <s v="Outdoor &amp; Garage Lighting"/>
    <s v="Exterior"/>
    <n v="0"/>
    <n v="5898.3090000000002"/>
    <n v="0"/>
    <x v="0"/>
    <x v="1"/>
    <n v="10.1978380583316"/>
    <s v="Qty / 1,000"/>
    <m/>
    <s v="Public-Lighting"/>
    <s v="lighting"/>
    <n v="3"/>
    <n v="1"/>
    <s v="Lighting"/>
    <n v="0.99829244462109001"/>
    <n v="0.987374621353864"/>
    <n v="5888.2373107405801"/>
    <n v="0"/>
    <n v="0.71"/>
    <n v="4180.6484906258102"/>
    <n v="0"/>
    <n v="4903"/>
    <n v="1"/>
    <n v="1"/>
    <n v="0"/>
    <n v="0"/>
    <n v="14.276973281664301"/>
    <d v="1900-01-09T04:44:53"/>
    <n v="43376"/>
    <n v="0"/>
    <n v="0"/>
    <n v="0"/>
    <n v="42633.576286210446"/>
  </r>
  <r>
    <s v="STND-61489"/>
    <s v="Modern Food Manufacturing"/>
    <s v="Modern Food Manufacturing Inc - 22813 Challenger Rd Unit C and D - Frankfort"/>
    <s v="New Indoor LED Fixtures"/>
    <s v="Indoor Lighting"/>
    <s v="Warehouse"/>
    <n v="0"/>
    <n v="10725.132"/>
    <n v="1.697362"/>
    <x v="0"/>
    <x v="0"/>
    <n v="9.5383441434566993"/>
    <s v="Qty / 1,000"/>
    <m/>
    <s v="Private-Lighting"/>
    <s v="lighting"/>
    <n v="3"/>
    <n v="1"/>
    <s v="Lighting"/>
    <n v="0.91633259480590001"/>
    <n v="1.30467645558681"/>
    <n v="9827.7880351957901"/>
    <n v="2.2145082380077299"/>
    <n v="0.71"/>
    <n v="6977.7295049890099"/>
    <n v="1.5723008489854899"/>
    <n v="5242"/>
    <n v="1"/>
    <n v="1.22"/>
    <n v="1.0999999999999999E-2"/>
    <n v="0.68"/>
    <n v="13.3536818008394"/>
    <d v="1900-01-08T12:55:13"/>
    <n v="43338"/>
    <n v="2.6693686571935098"/>
    <n v="108.105668387154"/>
    <n v="0"/>
    <n v="66555.985358536942"/>
  </r>
  <r>
    <s v="STND-61489"/>
    <s v="Modern Food Manufacturing"/>
    <s v="Modern Food Manufacturing Inc - 22813 Challenger Rd Unit C and D - Frankfort"/>
    <s v="Outdoor &amp; Garage - LED Fixtures"/>
    <s v="Outdoor &amp; Garage Lighting"/>
    <s v="Exterior"/>
    <n v="0"/>
    <n v="2157.3200000000002"/>
    <n v="0"/>
    <x v="0"/>
    <x v="0"/>
    <n v="10.1978380583316"/>
    <s v="Qty / 1,000"/>
    <m/>
    <s v="Private-Lighting"/>
    <s v="lighting"/>
    <n v="3"/>
    <n v="1"/>
    <s v="Lighting"/>
    <n v="0.91633259480590001"/>
    <n v="1.30467645558681"/>
    <n v="1976.8226334266601"/>
    <n v="0"/>
    <n v="0.71"/>
    <n v="1403.54406973293"/>
    <n v="0"/>
    <n v="4903"/>
    <n v="1"/>
    <n v="1"/>
    <n v="0"/>
    <n v="0"/>
    <n v="14.276973281664301"/>
    <d v="1900-01-09T04:44:53"/>
    <n v="43338"/>
    <n v="0"/>
    <n v="0"/>
    <n v="0"/>
    <n v="14313.115130868095"/>
  </r>
  <r>
    <s v="STND-61489"/>
    <s v="Modern Food Manufacturing"/>
    <s v="Modern Food Manufacturing Inc - 22813 Challenger Rd Unit C and D - Frankfort"/>
    <s v="Photocells"/>
    <s v="Outdoor &amp; Garage Lighting"/>
    <s v="Warehouse"/>
    <n v="0"/>
    <n v="42"/>
    <n v="0"/>
    <x v="0"/>
    <x v="0"/>
    <n v="8"/>
    <s v="Qty / 1,000"/>
    <m/>
    <s v="Private-Lighting"/>
    <s v="lighting"/>
    <n v="3"/>
    <n v="1"/>
    <s v="Lighting"/>
    <n v="0.91633259480590001"/>
    <n v="1.30467645558681"/>
    <n v="38.485968981847797"/>
    <n v="0"/>
    <n v="0.71"/>
    <n v="27.325037977111901"/>
    <n v="0"/>
    <n v="5242"/>
    <n v="1"/>
    <n v="1.22"/>
    <n v="1.0999999999999999E-2"/>
    <n v="0.68"/>
    <n v="13.3536818008394"/>
    <d v="1900-01-08T12:55:13"/>
    <n v="43338"/>
    <n v="0"/>
    <n v="0.42334565880032599"/>
    <n v="0"/>
    <n v="218.60030381689521"/>
  </r>
  <r>
    <s v="STND-61490"/>
    <s v="Burbank School District 111"/>
    <s v="Burbank School District 111 - Burbank Admin Center - 7600 S Central Ave - Burbank"/>
    <s v="Outdoor &amp; Garage - LED Fixtures"/>
    <s v="Outdoor &amp; Garage Lighting"/>
    <s v="Exterior"/>
    <n v="0"/>
    <n v="7864"/>
    <n v="0"/>
    <x v="0"/>
    <x v="1"/>
    <n v="10.1978380583316"/>
    <s v="Qty / 1,000"/>
    <m/>
    <s v="Public-Lighting"/>
    <s v="lighting"/>
    <n v="3"/>
    <n v="1"/>
    <s v="Lighting"/>
    <n v="0.99829244462109001"/>
    <n v="0.987374621353864"/>
    <n v="7850.57178450026"/>
    <n v="0"/>
    <n v="0.71"/>
    <n v="5573.9059669951803"/>
    <n v="0"/>
    <n v="4903"/>
    <n v="1"/>
    <n v="1"/>
    <n v="0"/>
    <n v="0"/>
    <n v="14.276973281664301"/>
    <d v="1900-01-09T04:44:53"/>
    <n v="43376"/>
    <n v="0"/>
    <n v="0"/>
    <n v="0"/>
    <n v="56841.790403785046"/>
  </r>
  <r>
    <s v="STND-61491"/>
    <s v="Modern Food MFG"/>
    <s v="Modern Food MFG - 22813 Challenger Dr Unit F - Frankfort"/>
    <s v="New Indoor LED Fixtures"/>
    <s v="Indoor Lighting"/>
    <s v="Manufacturing"/>
    <n v="0"/>
    <n v="4818.6980000000003"/>
    <n v="0.86177499999999996"/>
    <x v="0"/>
    <x v="0"/>
    <n v="10.827197921178"/>
    <s v="Qty / 1,000"/>
    <m/>
    <s v="Private-Lighting"/>
    <s v="lighting"/>
    <n v="3"/>
    <n v="1"/>
    <s v="Lighting"/>
    <n v="0.91633259480590001"/>
    <n v="1.30467645558681"/>
    <n v="4415.5300419260002"/>
    <n v="1.1243375525133199"/>
    <n v="0.71"/>
    <n v="3135.0263297674601"/>
    <n v="0.79827966228445701"/>
    <n v="4618"/>
    <n v="1.02"/>
    <n v="1.04"/>
    <n v="1.2E-2"/>
    <n v="0.81"/>
    <n v="15.158077089649201"/>
    <d v="1900-01-09T19:51:10"/>
    <n v="43350"/>
    <n v="1.3346837043130599"/>
    <n v="51.947412257952898"/>
    <n v="0"/>
    <n v="33943.550560496536"/>
  </r>
  <r>
    <s v="STND-61491"/>
    <s v="Modern Food MFG"/>
    <s v="Modern Food MFG - 22813 Challenger Dr Unit F - Frankfort"/>
    <s v="Outdoor &amp; Garage - LED Fixtures"/>
    <s v="Outdoor &amp; Garage Lighting"/>
    <s v="Exterior"/>
    <n v="0"/>
    <n v="1078.6600000000001"/>
    <n v="0"/>
    <x v="0"/>
    <x v="0"/>
    <n v="10.1978380583316"/>
    <s v="Qty / 1,000"/>
    <m/>
    <s v="Private-Lighting"/>
    <s v="lighting"/>
    <n v="3"/>
    <n v="1"/>
    <s v="Lighting"/>
    <n v="0.91633259480590001"/>
    <n v="1.30467645558681"/>
    <n v="988.41131671333198"/>
    <n v="0"/>
    <n v="0.71"/>
    <n v="701.77203486646602"/>
    <n v="0"/>
    <n v="4903"/>
    <n v="1"/>
    <n v="1"/>
    <n v="0"/>
    <n v="0"/>
    <n v="14.276973281664301"/>
    <d v="1900-01-09T04:44:53"/>
    <n v="43350"/>
    <n v="0"/>
    <n v="0"/>
    <n v="0"/>
    <n v="7156.5575654340573"/>
  </r>
  <r>
    <s v="STND-61491"/>
    <s v="Modern Food MFG"/>
    <s v="Modern Food MFG - 22813 Challenger Dr Unit F - Frankfort"/>
    <s v="Photocells"/>
    <s v="Outdoor &amp; Garage Lighting"/>
    <s v="Manufacturing"/>
    <n v="0"/>
    <n v="21"/>
    <n v="0"/>
    <x v="0"/>
    <x v="0"/>
    <n v="8"/>
    <s v="Qty / 1,000"/>
    <m/>
    <s v="Private-Lighting"/>
    <s v="lighting"/>
    <n v="3"/>
    <n v="1"/>
    <s v="Lighting"/>
    <n v="0.91633259480590001"/>
    <n v="1.30467645558681"/>
    <n v="19.242984490923899"/>
    <n v="0"/>
    <n v="0.71"/>
    <n v="13.662518988556"/>
    <n v="0"/>
    <n v="4618"/>
    <n v="1.02"/>
    <n v="1.04"/>
    <n v="1.2E-2"/>
    <n v="0.81"/>
    <n v="15.158077089649201"/>
    <d v="1900-01-09T19:51:10"/>
    <n v="43350"/>
    <n v="0"/>
    <n v="0.226388052834399"/>
    <n v="0"/>
    <n v="109.300151908448"/>
  </r>
  <r>
    <s v="STND-61493"/>
    <s v="St Gregory the Great Church (Catholic Bishop of Chicago - A Corporation Sole)"/>
    <s v="St Gregory the Great Church - 5545 N Paulina - Chicago"/>
    <s v="New Indoor LED Fixtures"/>
    <s v="Indoor Lighting"/>
    <s v="Miscellaneous"/>
    <n v="0"/>
    <n v="29590.106"/>
    <n v="6.3372190000000002"/>
    <x v="0"/>
    <x v="0"/>
    <n v="14.797277300976599"/>
    <s v="Qty / 1,000"/>
    <m/>
    <s v="Private-Lighting"/>
    <s v="lighting"/>
    <n v="3"/>
    <n v="1"/>
    <s v="Lighting"/>
    <n v="0.91633259480590001"/>
    <n v="1.30467645558681"/>
    <n v="27114.378611561599"/>
    <n v="8.2680204231973704"/>
    <n v="0.71"/>
    <n v="19251.2088142088"/>
    <n v="5.8702945004701297"/>
    <n v="3379"/>
    <n v="1.0900000000000001"/>
    <n v="1.36"/>
    <n v="2.1999999999999999E-2"/>
    <n v="0.57999999999999996"/>
    <n v="20.7161882213673"/>
    <d v="1900-01-13T19:08:05"/>
    <n v="43398"/>
    <n v="10.4817703133841"/>
    <n v="547.26268757280297"/>
    <n v="0"/>
    <n v="284865.47520285251"/>
  </r>
  <r>
    <s v="STND-61494"/>
    <s v="Rhodes School District 84.5"/>
    <s v="Rhodes School District 84.5 - 8931 W Fullerton Ave - River Grove"/>
    <s v="New Indoor LED Fixtures"/>
    <s v="Indoor Lighting"/>
    <s v="K-12 School"/>
    <n v="0"/>
    <n v="59.252000000000002"/>
    <n v="1.6157000000000001E-2"/>
    <x v="0"/>
    <x v="1"/>
    <n v="15"/>
    <s v="Qty / 1,000"/>
    <m/>
    <s v="Public-Lighting"/>
    <s v="lighting"/>
    <n v="2"/>
    <n v="1"/>
    <s v="Lighting"/>
    <n v="0.98996686498346598"/>
    <n v="2.5626279547341602"/>
    <n v="58.657516684000299"/>
    <n v="4.1404379864639899E-2"/>
    <n v="0.71"/>
    <n v="41.646836845640202"/>
    <n v="2.9397109703894302E-2"/>
    <n v="2979"/>
    <n v="1.17333333333333"/>
    <n v="1.323"/>
    <n v="2.1333333333333301E-2"/>
    <n v="0.72"/>
    <n v="23.497818059751602"/>
    <d v="1900-01-15T18:49:11"/>
    <n v="43391"/>
    <n v="4.3466427169563997E-2"/>
    <n v="1.0665003033454601"/>
    <n v="0"/>
    <n v="624.70255268460301"/>
  </r>
  <r>
    <s v="STND-61494"/>
    <s v="Rhodes School District 84.5"/>
    <s v="Rhodes School District 84.5 - 8931 W Fullerton Ave - River Grove"/>
    <s v="New Indoor LED Fixtures"/>
    <s v="Indoor Lighting"/>
    <s v="K-12 School"/>
    <n v="0"/>
    <n v="843.47400000000005"/>
    <n v="0.22999700000000001"/>
    <x v="0"/>
    <x v="1"/>
    <n v="15"/>
    <s v="Qty / 1,000"/>
    <m/>
    <s v="Public-Lighting"/>
    <s v="lighting"/>
    <n v="2"/>
    <n v="1"/>
    <s v="Lighting"/>
    <n v="0.98996686498346598"/>
    <n v="2.5626279547341602"/>
    <n v="835.01131147506396"/>
    <n v="0.58939674170499301"/>
    <n v="0.71"/>
    <n v="592.85803114729504"/>
    <n v="0.41847168661054501"/>
    <n v="2979"/>
    <n v="1.17333333333333"/>
    <n v="1.323"/>
    <n v="2.1333333333333301E-2"/>
    <n v="0.72"/>
    <n v="23.497818059751602"/>
    <d v="1900-01-15T18:49:11"/>
    <n v="43391"/>
    <n v="0.618750253742539"/>
    <n v="15.182023845001201"/>
    <n v="0"/>
    <n v="8892.8704672094264"/>
  </r>
  <r>
    <s v="STND-61494"/>
    <s v="Rhodes School District 84.5"/>
    <s v="Rhodes School District 84.5 - 8931 W Fullerton Ave - River Grove"/>
    <s v="New Indoor LED Fixtures"/>
    <s v="Indoor Lighting"/>
    <s v="K-12 School"/>
    <n v="0"/>
    <n v="704.05700000000002"/>
    <n v="0.19198100000000001"/>
    <x v="0"/>
    <x v="1"/>
    <n v="15"/>
    <s v="Qty / 1,000"/>
    <m/>
    <s v="Public-Lighting"/>
    <s v="lighting"/>
    <n v="2"/>
    <n v="1"/>
    <s v="Lighting"/>
    <n v="0.98996686498346598"/>
    <n v="2.5626279547341602"/>
    <n v="696.99310105966401"/>
    <n v="0.491975877377819"/>
    <n v="0.71"/>
    <n v="494.865101752361"/>
    <n v="0.34930287293825202"/>
    <n v="2979"/>
    <n v="1.17333333333333"/>
    <n v="1.323"/>
    <n v="2.1333333333333301E-2"/>
    <n v="0.72"/>
    <n v="23.497818059751602"/>
    <d v="1900-01-15T18:49:11"/>
    <n v="43391"/>
    <n v="0.51647757346289902"/>
    <n v="12.672601837448401"/>
    <n v="0"/>
    <n v="7422.9765262854153"/>
  </r>
  <r>
    <s v="STND-61494"/>
    <s v="Rhodes School District 84.5"/>
    <s v="Rhodes School District 84.5 - 8931 W Fullerton Ave - River Grove"/>
    <s v="New Indoor LED Fixtures"/>
    <s v="Indoor Lighting"/>
    <s v="K-12 School"/>
    <n v="0"/>
    <n v="202.155"/>
    <n v="5.5122999999999998E-2"/>
    <x v="0"/>
    <x v="1"/>
    <n v="15"/>
    <s v="Qty / 1,000"/>
    <m/>
    <s v="Public-Lighting"/>
    <s v="lighting"/>
    <n v="2"/>
    <n v="1"/>
    <s v="Lighting"/>
    <n v="0.98996686498346598"/>
    <n v="2.5626279547341602"/>
    <n v="200.12675159073299"/>
    <n v="0.14125974074881101"/>
    <n v="0.71"/>
    <n v="142.08999362942001"/>
    <n v="0.100294415931656"/>
    <n v="2979"/>
    <n v="1.17333333333333"/>
    <n v="1.323"/>
    <n v="2.1333333333333301E-2"/>
    <n v="0.72"/>
    <n v="23.497818059751602"/>
    <d v="1900-01-15T18:49:11"/>
    <n v="43391"/>
    <n v="0.14829484835476101"/>
    <n v="3.6386682107405899"/>
    <n v="0"/>
    <n v="2131.3499044413002"/>
  </r>
  <r>
    <s v="STND-61494"/>
    <s v="Rhodes School District 84.5"/>
    <s v="Rhodes School District 84.5 - 8931 W Fullerton Ave - River Grove"/>
    <s v="New Indoor LED Fixtures"/>
    <s v="Indoor Lighting"/>
    <s v="K-12 School"/>
    <n v="0"/>
    <n v="2450.2570000000001"/>
    <n v="0.66813100000000003"/>
    <x v="0"/>
    <x v="1"/>
    <n v="15"/>
    <s v="Qty / 1,000"/>
    <m/>
    <s v="Public-Lighting"/>
    <s v="lighting"/>
    <n v="2"/>
    <n v="1"/>
    <s v="Lighting"/>
    <n v="0.98996686498346598"/>
    <n v="2.5626279547341602"/>
    <n v="2425.6732406937899"/>
    <n v="1.7121711780244899"/>
    <n v="0.71"/>
    <n v="1722.22800089259"/>
    <n v="1.21564153639739"/>
    <n v="2979"/>
    <n v="1.17333333333333"/>
    <n v="1.323"/>
    <n v="2.1333333333333301E-2"/>
    <n v="0.72"/>
    <n v="23.497818059751602"/>
    <d v="1900-01-15T18:49:11"/>
    <n v="43391"/>
    <n v="1.79744181786396"/>
    <n v="44.103149830796198"/>
    <n v="0"/>
    <n v="25833.420013388852"/>
  </r>
  <r>
    <s v="STND-61494"/>
    <s v="Rhodes School District 84.5"/>
    <s v="Rhodes School District 84.5 - 8931 W Fullerton Ave - River Grove"/>
    <s v="New Indoor LED Fixtures"/>
    <s v="Indoor Lighting"/>
    <s v="K-12 School"/>
    <n v="0"/>
    <n v="3429.663"/>
    <n v="0.93519399999999997"/>
    <x v="0"/>
    <x v="1"/>
    <n v="15"/>
    <s v="Qty / 1,000"/>
    <m/>
    <s v="Public-Lighting"/>
    <s v="lighting"/>
    <n v="2"/>
    <n v="1"/>
    <s v="Lighting"/>
    <n v="0.98996686498346598"/>
    <n v="2.5626279547341602"/>
    <n v="3395.2527280597901"/>
    <n v="2.3965542874996602"/>
    <n v="0.71"/>
    <n v="2410.6294369224502"/>
    <n v="1.70155354412476"/>
    <n v="2979"/>
    <n v="1.17333333333333"/>
    <n v="1.323"/>
    <n v="2.1333333333333301E-2"/>
    <n v="0.72"/>
    <n v="23.497818059751602"/>
    <d v="1900-01-15T18:49:11"/>
    <n v="43391"/>
    <n v="2.5159090109805802"/>
    <n v="61.731867782905198"/>
    <n v="0"/>
    <n v="36159.441553836754"/>
  </r>
  <r>
    <s v="STND-61494"/>
    <s v="Rhodes School District 84.5"/>
    <s v="Rhodes School District 84.5 - 8931 W Fullerton Ave - River Grove"/>
    <s v="New Indoor LED Fixtures"/>
    <s v="Indoor Lighting"/>
    <s v="K-12 School"/>
    <n v="0"/>
    <n v="8065.2849999999999"/>
    <n v="2.1992259999999999"/>
    <x v="0"/>
    <x v="1"/>
    <n v="15"/>
    <s v="Qty / 1,000"/>
    <m/>
    <s v="Public-Lighting"/>
    <s v="lighting"/>
    <n v="2"/>
    <n v="1"/>
    <s v="Lighting"/>
    <n v="0.98996686498346598"/>
    <n v="2.5626279547341602"/>
    <n v="7984.3649066481703"/>
    <n v="5.6357980263781897"/>
    <n v="0.71"/>
    <n v="5668.8990837202"/>
    <n v="4.00141659872852"/>
    <n v="2979"/>
    <n v="1.17333333333333"/>
    <n v="1.323"/>
    <n v="2.1333333333333301E-2"/>
    <n v="0.72"/>
    <n v="23.497818059751602"/>
    <d v="1900-01-15T18:49:11"/>
    <n v="43391"/>
    <n v="5.9164756302786099"/>
    <n v="145.17027102996701"/>
    <n v="0"/>
    <n v="85033.486255803"/>
  </r>
  <r>
    <s v="STND-61494"/>
    <s v="Rhodes School District 84.5"/>
    <s v="Rhodes School District 84.5 - 8931 W Fullerton Ave - River Grove"/>
    <s v="New Indoor LED Fixtures"/>
    <s v="Indoor Lighting"/>
    <s v="K-12 School"/>
    <n v="0"/>
    <n v="11000.017"/>
    <n v="2.9994619999999999"/>
    <x v="0"/>
    <x v="1"/>
    <n v="15"/>
    <s v="Qty / 1,000"/>
    <m/>
    <s v="Public-Lighting"/>
    <s v="lighting"/>
    <n v="2"/>
    <n v="1"/>
    <s v="Lighting"/>
    <n v="0.98996686498346598"/>
    <n v="2.5626279547341602"/>
    <n v="10889.6523442548"/>
    <n v="7.6865051703628398"/>
    <n v="0.71"/>
    <n v="7731.6531644209299"/>
    <n v="5.4574186709576198"/>
    <n v="2979"/>
    <n v="1.17333333333333"/>
    <n v="1.323"/>
    <n v="2.1333333333333301E-2"/>
    <n v="0.72"/>
    <n v="23.497818059751602"/>
    <d v="1900-01-15T18:49:11"/>
    <n v="43391"/>
    <n v="8.0693133979621692"/>
    <n v="197.99367898645099"/>
    <n v="0"/>
    <n v="115974.79746631395"/>
  </r>
  <r>
    <s v="STND-61494"/>
    <s v="Rhodes School District 84.5"/>
    <s v="Rhodes School District 84.5 - 8931 W Fullerton Ave - River Grove"/>
    <s v="New Indoor LED Fixtures"/>
    <s v="Indoor Lighting"/>
    <s v="K-12 School"/>
    <n v="0"/>
    <n v="7521.558"/>
    <n v="2.0509629999999999"/>
    <x v="0"/>
    <x v="1"/>
    <n v="15"/>
    <s v="Qty / 1,000"/>
    <m/>
    <s v="Public-Lighting"/>
    <s v="lighting"/>
    <n v="2"/>
    <n v="1"/>
    <s v="Lighting"/>
    <n v="0.98996686498346598"/>
    <n v="2.5626279547341602"/>
    <n v="7446.0931930513098"/>
    <n v="5.2558551179254396"/>
    <n v="0.71"/>
    <n v="5286.7261670664302"/>
    <n v="3.7316571337270599"/>
    <n v="2979"/>
    <n v="1.17333333333333"/>
    <n v="1.323"/>
    <n v="2.1333333333333301E-2"/>
    <n v="0.72"/>
    <n v="23.497818059751602"/>
    <d v="1900-01-15T18:49:11"/>
    <n v="43391"/>
    <n v="5.5176105630358601"/>
    <n v="135.38351260093299"/>
    <n v="0"/>
    <n v="79300.892505996453"/>
  </r>
  <r>
    <s v="STND-61494"/>
    <s v="Rhodes School District 84.5"/>
    <s v="Rhodes School District 84.5 - 8931 W Fullerton Ave - River Grove"/>
    <s v="New Indoor LED Fixtures"/>
    <s v="Indoor Lighting"/>
    <s v="K-12 School"/>
    <n v="0"/>
    <n v="3032.3240000000001"/>
    <n v="0.82684800000000003"/>
    <x v="0"/>
    <x v="1"/>
    <n v="15"/>
    <s v="Qty / 1,000"/>
    <m/>
    <s v="Public-Lighting"/>
    <s v="lighting"/>
    <n v="2"/>
    <n v="1"/>
    <s v="Lighting"/>
    <n v="0.98996686498346598"/>
    <n v="2.5626279547341602"/>
    <n v="3001.9002838941201"/>
    <n v="2.1189037991160302"/>
    <n v="0.71"/>
    <n v="2131.3492015648299"/>
    <n v="1.5044216973723801"/>
    <n v="2979"/>
    <n v="1.17333333333333"/>
    <n v="1.323"/>
    <n v="2.1333333333333301E-2"/>
    <n v="0.72"/>
    <n v="23.497818059751602"/>
    <d v="1900-01-15T18:49:11"/>
    <n v="43391"/>
    <n v="2.2244307960821699"/>
    <n v="54.580005161711298"/>
    <n v="0"/>
    <n v="31970.238023472448"/>
  </r>
  <r>
    <s v="STND-61494"/>
    <s v="Rhodes School District 84.5"/>
    <s v="Rhodes School District 84.5 - 8931 W Fullerton Ave - River Grove"/>
    <s v="New Indoor LED Fixtures"/>
    <s v="Indoor Lighting"/>
    <s v="K-12 School"/>
    <n v="0"/>
    <n v="52943.682000000001"/>
    <n v="14.436576000000001"/>
    <x v="0"/>
    <x v="1"/>
    <n v="15"/>
    <s v="Qty / 1,000"/>
    <m/>
    <s v="Public-Lighting"/>
    <s v="lighting"/>
    <n v="2"/>
    <n v="1"/>
    <s v="Lighting"/>
    <n v="0.98996686498346598"/>
    <n v="2.5626279547341602"/>
    <n v="52412.490890221503"/>
    <n v="36.995573228244297"/>
    <n v="0.71"/>
    <n v="37212.868532057299"/>
    <n v="26.266856992053501"/>
    <n v="2979"/>
    <n v="1.17333333333333"/>
    <n v="1.323"/>
    <n v="2.1333333333333301E-2"/>
    <n v="0.72"/>
    <n v="23.497818059751602"/>
    <d v="1900-01-15T18:49:11"/>
    <n v="43391"/>
    <n v="38.838050336193298"/>
    <n v="952.95437982220994"/>
    <n v="0"/>
    <n v="558193.02798085951"/>
  </r>
  <r>
    <s v="STND-61494"/>
    <s v="Rhodes School District 84.5"/>
    <s v="Rhodes School District 84.5 - 8931 W Fullerton Ave - River Grove"/>
    <s v="New Indoor LED Fixtures"/>
    <s v="Indoor Lighting"/>
    <s v="K-12 School"/>
    <n v="0"/>
    <n v="522.81500000000005"/>
    <n v="0.14255999999999999"/>
    <x v="0"/>
    <x v="1"/>
    <n v="15"/>
    <s v="Qty / 1,000"/>
    <m/>
    <s v="Public-Lighting"/>
    <s v="lighting"/>
    <n v="2"/>
    <n v="1"/>
    <s v="Lighting"/>
    <n v="0.98996686498346598"/>
    <n v="2.5626279547341602"/>
    <n v="517.56952651633105"/>
    <n v="0.365328241226902"/>
    <n v="0.71"/>
    <n v="367.47436382659498"/>
    <n v="0.25938305127110101"/>
    <n v="2979"/>
    <n v="1.17333333333333"/>
    <n v="1.323"/>
    <n v="2.1333333333333301E-2"/>
    <n v="0.72"/>
    <n v="23.497818059751602"/>
    <d v="1900-01-15T18:49:11"/>
    <n v="43391"/>
    <n v="0.38352255104865002"/>
    <n v="9.4103550275696506"/>
    <n v="0"/>
    <n v="5512.1154573989243"/>
  </r>
  <r>
    <s v="STND-61494"/>
    <s v="Rhodes School District 84.5"/>
    <s v="Rhodes School District 84.5 - 8931 W Fullerton Ave - River Grove"/>
    <s v="Retrofit of Existing Indoor Fixtures to LED"/>
    <s v="Indoor Lighting"/>
    <s v="K-12 School"/>
    <n v="0"/>
    <n v="2467.6840000000002"/>
    <n v="0.67288300000000001"/>
    <x v="0"/>
    <x v="1"/>
    <n v="15"/>
    <s v="Qty / 1,000"/>
    <m/>
    <s v="Public-Lighting"/>
    <s v="lighting"/>
    <n v="2"/>
    <n v="1"/>
    <s v="Lighting"/>
    <n v="0.98996686498346598"/>
    <n v="2.5626279547341602"/>
    <n v="2442.92539324986"/>
    <n v="1.7243487860653901"/>
    <n v="0.71"/>
    <n v="1734.4770292073999"/>
    <n v="1.22428763810643"/>
    <n v="2979"/>
    <n v="1.17333333333333"/>
    <n v="1.323"/>
    <n v="2.1333333333333301E-2"/>
    <n v="0.72"/>
    <n v="23.497818059751602"/>
    <d v="1900-01-15T18:49:11"/>
    <n v="43391"/>
    <n v="1.8102259028989101"/>
    <n v="44.416825331815602"/>
    <n v="0"/>
    <n v="26017.155438111"/>
  </r>
  <r>
    <s v="STND-61494"/>
    <s v="Rhodes School District 84.5"/>
    <s v="Rhodes School District 84.5 - 8931 W Fullerton Ave - River Grove"/>
    <s v="Retrofit of Existing Indoor Fixtures to LED"/>
    <s v="Indoor Lighting"/>
    <s v="K-12 School"/>
    <n v="0"/>
    <n v="3603.9349999999999"/>
    <n v="0.98271399999999998"/>
    <x v="0"/>
    <x v="1"/>
    <n v="15"/>
    <s v="Qty / 1,000"/>
    <m/>
    <s v="Public-Lighting"/>
    <s v="lighting"/>
    <n v="2"/>
    <n v="1"/>
    <s v="Lighting"/>
    <n v="0.98996686498346598"/>
    <n v="2.5626279547341602"/>
    <n v="3567.7762335541902"/>
    <n v="2.51833036790863"/>
    <n v="0.71"/>
    <n v="2533.1211258234698"/>
    <n v="1.7880145612151299"/>
    <n v="2979"/>
    <n v="1.17333333333333"/>
    <n v="1.323"/>
    <n v="2.1333333333333301E-2"/>
    <n v="0.72"/>
    <n v="23.497818059751602"/>
    <d v="1900-01-15T18:49:11"/>
    <n v="43391"/>
    <n v="2.64374986133013"/>
    <n v="64.868658791894305"/>
    <n v="0"/>
    <n v="37996.816887352048"/>
  </r>
  <r>
    <s v="STND-61494"/>
    <s v="Rhodes School District 84.5"/>
    <s v="Rhodes School District 84.5 - 8931 W Fullerton Ave - River Grove"/>
    <s v="Retrofit of Existing Indoor Fixtures to LED"/>
    <s v="Indoor Lighting"/>
    <s v="K-12 School"/>
    <n v="0"/>
    <n v="1192.0170000000001"/>
    <n v="0.32503700000000002"/>
    <x v="0"/>
    <x v="1"/>
    <n v="15"/>
    <s v="Qty / 1,000"/>
    <m/>
    <s v="Public-Lighting"/>
    <s v="lighting"/>
    <n v="2"/>
    <n v="1"/>
    <s v="Lighting"/>
    <n v="0.98996686498346598"/>
    <n v="2.5626279547341602"/>
    <n v="1180.0573324970001"/>
    <n v="0.83294890252292797"/>
    <n v="0.71"/>
    <n v="837.84070607286696"/>
    <n v="0.59139372079127905"/>
    <n v="2979"/>
    <n v="1.17333333333333"/>
    <n v="1.323"/>
    <n v="2.1333333333333301E-2"/>
    <n v="0.72"/>
    <n v="23.497818059751602"/>
    <d v="1900-01-15T18:49:11"/>
    <n v="43391"/>
    <n v="0.87443195444164001"/>
    <n v="21.455587863581702"/>
    <n v="0"/>
    <n v="12567.610591093004"/>
  </r>
  <r>
    <s v="STND-61494"/>
    <s v="Rhodes School District 84.5"/>
    <s v="Rhodes School District 84.5 - 8931 W Fullerton Ave - River Grove"/>
    <s v="Occupancy Sensors"/>
    <s v="Indoor Lighting"/>
    <s v="K-12 School"/>
    <n v="0"/>
    <n v="3949.1320000000001"/>
    <n v="3.5520800000000001"/>
    <x v="0"/>
    <x v="1"/>
    <n v="8"/>
    <s v="Qty / 1,000"/>
    <m/>
    <s v="Public-Lighting"/>
    <s v="lighting"/>
    <n v="2"/>
    <n v="1"/>
    <s v="Lighting"/>
    <n v="0.98996686498346598"/>
    <n v="2.5626279547341602"/>
    <n v="3909.5098254458799"/>
    <n v="9.1026595054521309"/>
    <n v="0.71"/>
    <n v="2775.75197606658"/>
    <n v="6.4628882488710104"/>
    <n v="2979"/>
    <n v="1.17333333333333"/>
    <n v="1.323"/>
    <n v="2.1333333333333301E-2"/>
    <n v="0.72"/>
    <n v="23.497818059751602"/>
    <d v="1900-01-15T18:49:11"/>
    <n v="43391"/>
    <n v="12.070731730718499"/>
    <n v="71.081996826288801"/>
    <n v="0"/>
    <n v="22206.01580853264"/>
  </r>
  <r>
    <s v="STND-61495"/>
    <s v="Aldi Inc."/>
    <s v="Aldi #74 - 540 5th St - Osweg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50"/>
    <n v="2.5646365253446701"/>
    <n v="0"/>
    <n v="0"/>
    <n v="54027.977281650055"/>
  </r>
  <r>
    <s v="STND-61497"/>
    <s v="Inter-Cont Trading USA Inc"/>
    <s v="Inter-Cont Trading USA Inc - 1603 W Algonquin Rd - Mount Prospect"/>
    <s v="New Indoor LED Fixtures"/>
    <s v="Indoor Lighting"/>
    <s v="Warehouse"/>
    <n v="0"/>
    <n v="17267.148000000001"/>
    <n v="2.7327020000000002"/>
    <x v="0"/>
    <x v="0"/>
    <n v="9.5383441434566993"/>
    <s v="Qty / 1,000"/>
    <m/>
    <s v="Private-Lighting"/>
    <s v="lighting"/>
    <n v="3"/>
    <n v="1"/>
    <s v="Lighting"/>
    <n v="0.91633259480590001"/>
    <n v="1.30467645558681"/>
    <n v="15822.450531737501"/>
    <n v="3.5652919595349801"/>
    <n v="0.71"/>
    <n v="11233.939877533599"/>
    <n v="2.5313572912698299"/>
    <n v="5242"/>
    <n v="1"/>
    <n v="1.22"/>
    <n v="1.0999999999999999E-2"/>
    <n v="0.68"/>
    <n v="13.3536818008394"/>
    <d v="1900-01-08T12:55:13"/>
    <n v="43399"/>
    <n v="4.2976036156400399"/>
    <n v="174.046955849113"/>
    <n v="0"/>
    <n v="107153.18463881729"/>
  </r>
  <r>
    <s v="STND-61497"/>
    <s v="Inter-Cont Trading USA Inc"/>
    <s v="Inter-Cont Trading USA Inc - 1603 W Algonquin Rd - Mount Prospect"/>
    <s v="New Indoor LED Fixtures"/>
    <s v="Indoor Lighting"/>
    <s v="Warehouse"/>
    <n v="0"/>
    <n v="8182.7619999999997"/>
    <n v="1.2950060000000001"/>
    <x v="0"/>
    <x v="0"/>
    <n v="9.5383441434566993"/>
    <s v="Qty / 1,000"/>
    <m/>
    <s v="Private-Lighting"/>
    <s v="lighting"/>
    <n v="3"/>
    <n v="1"/>
    <s v="Lighting"/>
    <n v="0.91633259480590001"/>
    <n v="1.30467645558681"/>
    <n v="7498.1315361391098"/>
    <n v="1.68956383804365"/>
    <n v="0.71"/>
    <n v="5323.6733906587697"/>
    <n v="1.1995903250109901"/>
    <n v="5242"/>
    <n v="1"/>
    <n v="1.22"/>
    <n v="1.0999999999999999E-2"/>
    <n v="0.68"/>
    <n v="13.3536818008394"/>
    <d v="1900-01-08T12:55:13"/>
    <n v="43399"/>
    <n v="2.0366005762339099"/>
    <n v="82.479446897530295"/>
    <n v="0"/>
    <n v="50779.028907466345"/>
  </r>
  <r>
    <s v="STND-61497"/>
    <s v="Inter-Cont Trading USA Inc"/>
    <s v="Inter-Cont Trading USA Inc - 1603 W Algonquin Rd - Mount Prospect"/>
    <s v="New Indoor LED Fixtures"/>
    <s v="Indoor Lighting"/>
    <s v="Warehouse"/>
    <n v="0"/>
    <n v="46590.896000000001"/>
    <n v="7.3734849999999996"/>
    <x v="0"/>
    <x v="0"/>
    <n v="9.5383441434566993"/>
    <s v="Qty / 1,000"/>
    <m/>
    <s v="Private-Lighting"/>
    <s v="lighting"/>
    <n v="3"/>
    <n v="1"/>
    <s v="Lighting"/>
    <n v="0.91633259480590001"/>
    <n v="1.30467645558681"/>
    <n v="42692.756626011796"/>
    <n v="9.6200122751224804"/>
    <n v="0.71"/>
    <n v="30311.857204468401"/>
    <n v="6.8302087153369602"/>
    <n v="5242"/>
    <n v="1"/>
    <n v="1.22"/>
    <n v="1.0999999999999999E-2"/>
    <n v="0.68"/>
    <n v="13.3536818008394"/>
    <d v="1900-01-08T12:55:13"/>
    <n v="43399"/>
    <n v="11.595964651787"/>
    <n v="469.62032288613"/>
    <n v="0"/>
    <n v="289124.9256435369"/>
  </r>
  <r>
    <s v="STND-61498"/>
    <s v="Sko-Die, Inc."/>
    <s v="Sko-Die Inc - 8050 Austin Ave - Morton Grove"/>
    <s v="Outdoor &amp; Garage - LED Retrofits"/>
    <s v="Outdoor &amp; Garage Lighting"/>
    <s v="Exterior"/>
    <n v="0"/>
    <n v="2304.41"/>
    <n v="0"/>
    <x v="0"/>
    <x v="0"/>
    <n v="10.1978380583316"/>
    <s v="Qty / 1,000"/>
    <m/>
    <s v="Private-Lighting"/>
    <s v="lighting"/>
    <n v="2"/>
    <n v="1"/>
    <s v="Lighting"/>
    <n v="0.97902139861649395"/>
    <n v="0.93591656730105399"/>
    <n v="2256.06670118583"/>
    <n v="0"/>
    <n v="0.71"/>
    <n v="1601.8073578419401"/>
    <n v="0"/>
    <n v="4903"/>
    <n v="1"/>
    <n v="1"/>
    <n v="0"/>
    <n v="0"/>
    <n v="14.276973281664301"/>
    <d v="1900-01-09T04:44:53"/>
    <n v="43357"/>
    <n v="0"/>
    <n v="0"/>
    <n v="0"/>
    <n v="16334.97203591612"/>
  </r>
  <r>
    <s v="STND-61498"/>
    <s v="Sko-Die, Inc."/>
    <s v="Sko-Die Inc - 8050 Austin Ave - Morton Grove"/>
    <s v="Outdoor &amp; Garage - LED Retrofits"/>
    <s v="Outdoor &amp; Garage Lighting"/>
    <s v="Exterior"/>
    <n v="0"/>
    <n v="11522.05"/>
    <n v="0"/>
    <x v="0"/>
    <x v="0"/>
    <n v="10.1978380583316"/>
    <s v="Qty / 1,000"/>
    <m/>
    <s v="Private-Lighting"/>
    <s v="lighting"/>
    <n v="2"/>
    <n v="1"/>
    <s v="Lighting"/>
    <n v="0.97902139861649395"/>
    <n v="0.93591656730105399"/>
    <n v="11280.3335059292"/>
    <n v="0"/>
    <n v="0.71"/>
    <n v="8009.0367892097102"/>
    <n v="0"/>
    <n v="4903"/>
    <n v="1"/>
    <n v="1"/>
    <n v="0"/>
    <n v="0"/>
    <n v="14.276973281664301"/>
    <d v="1900-01-09T04:44:53"/>
    <n v="43357"/>
    <n v="0"/>
    <n v="0"/>
    <n v="0"/>
    <n v="81674.860179580704"/>
  </r>
  <r>
    <s v="STND-61498"/>
    <s v="Sko-Die, Inc."/>
    <s v="Sko-Die Inc - 8050 Austin Ave - Morton Grove"/>
    <s v="Retrofit of Existing Indoor Fixtures to LED"/>
    <s v="Indoor Lighting"/>
    <s v="Manufacturing"/>
    <n v="0"/>
    <n v="7593.1"/>
    <n v="1.3579490000000001"/>
    <x v="0"/>
    <x v="0"/>
    <n v="10.827197921178"/>
    <s v="Qty / 1,000"/>
    <m/>
    <s v="Private-Lighting"/>
    <s v="lighting"/>
    <n v="2"/>
    <n v="1"/>
    <s v="Lighting"/>
    <n v="0.97902139861649395"/>
    <n v="0.93591656730105399"/>
    <n v="7433.8073818349003"/>
    <n v="1.2709269666498999"/>
    <n v="0.71"/>
    <n v="5278.0032411027796"/>
    <n v="0.90235814632142797"/>
    <n v="4618"/>
    <n v="1.02"/>
    <n v="1.04"/>
    <n v="1.2E-2"/>
    <n v="0.81"/>
    <n v="15.158077089649201"/>
    <d v="1900-01-09T19:51:10"/>
    <n v="43357"/>
    <n v="1.50869772869171"/>
    <n v="87.456557433351705"/>
    <n v="0"/>
    <n v="57145.985720038763"/>
  </r>
  <r>
    <s v="STND-61498"/>
    <s v="Sko-Die, Inc."/>
    <s v="Sko-Die Inc - 8050 Austin Ave - Morton Grove"/>
    <s v="Retrofit of Existing Indoor Fixtures to LED"/>
    <s v="Indoor Lighting"/>
    <s v="Manufacturing"/>
    <n v="0"/>
    <n v="7461.21"/>
    <n v="1.334362"/>
    <x v="0"/>
    <x v="0"/>
    <n v="10.827197921178"/>
    <s v="Qty / 1,000"/>
    <m/>
    <s v="Private-Lighting"/>
    <s v="lighting"/>
    <n v="2"/>
    <n v="1"/>
    <s v="Lighting"/>
    <n v="0.97902139861649395"/>
    <n v="0.93591656730105399"/>
    <n v="7304.6842495713699"/>
    <n v="1.24885150257697"/>
    <n v="0.71"/>
    <n v="5186.3258171956704"/>
    <n v="0.88668456682964802"/>
    <n v="4618"/>
    <n v="1.02"/>
    <n v="1.04"/>
    <n v="1.2E-2"/>
    <n v="0.81"/>
    <n v="15.158077089649201"/>
    <d v="1900-01-09T19:51:10"/>
    <n v="43357"/>
    <n v="1.4824922870096999"/>
    <n v="85.937461759663194"/>
    <n v="0"/>
    <n v="56153.376106492753"/>
  </r>
  <r>
    <s v="STND-61498"/>
    <s v="Sko-Die, Inc."/>
    <s v="Sko-Die Inc - 8050 Austin Ave - Morton Grove"/>
    <s v="Retrofit of Existing Indoor Fixtures to LED"/>
    <s v="Indoor Lighting"/>
    <s v="Manufacturing"/>
    <n v="0"/>
    <n v="4781.0150000000003"/>
    <n v="0.85503600000000002"/>
    <x v="0"/>
    <x v="0"/>
    <n v="10.827197921178"/>
    <s v="Qty / 1,000"/>
    <m/>
    <s v="Private-Lighting"/>
    <s v="lighting"/>
    <n v="2"/>
    <n v="1"/>
    <s v="Lighting"/>
    <n v="0.97902139861649395"/>
    <n v="0.93591656730105399"/>
    <n v="4680.7159921064303"/>
    <n v="0.80024235803882404"/>
    <n v="0.71"/>
    <n v="3323.3083543955699"/>
    <n v="0.56817207420756499"/>
    <n v="4618"/>
    <n v="1.02"/>
    <n v="1.04"/>
    <n v="1.2E-2"/>
    <n v="0.81"/>
    <n v="15.158077089649201"/>
    <d v="1900-01-09T19:51:10"/>
    <n v="43357"/>
    <n v="0.94995531581056902"/>
    <n v="55.067246965958098"/>
    <n v="0"/>
    <n v="35982.117306145192"/>
  </r>
  <r>
    <s v="STND-61498"/>
    <s v="Sko-Die, Inc."/>
    <s v="Sko-Die Inc - 8050 Austin Ave - Morton Grove"/>
    <s v="Retrofit of Existing Indoor Fixtures to LED"/>
    <s v="Indoor Lighting"/>
    <s v="Manufacturing"/>
    <n v="0"/>
    <n v="36797.332000000002"/>
    <n v="6.5808289999999996"/>
    <x v="0"/>
    <x v="0"/>
    <n v="10.827197921178"/>
    <s v="Qty / 1,000"/>
    <m/>
    <s v="Private-Lighting"/>
    <s v="lighting"/>
    <n v="2"/>
    <n v="1"/>
    <s v="Lighting"/>
    <n v="0.97902139861649395"/>
    <n v="0.93591656730105399"/>
    <n v="36025.3754399955"/>
    <n v="6.1591068876752297"/>
    <n v="0.71"/>
    <n v="25578.016562396799"/>
    <n v="4.37296589024941"/>
    <n v="4618"/>
    <n v="1.02"/>
    <n v="1.04"/>
    <n v="1.2E-2"/>
    <n v="0.81"/>
    <n v="15.158077089649201"/>
    <d v="1900-01-09T19:51:10"/>
    <n v="43357"/>
    <n v="7.3113804459582399"/>
    <n v="423.82794635288798"/>
    <n v="0"/>
    <n v="276938.24775223905"/>
  </r>
  <r>
    <s v="STND-61498"/>
    <s v="Sko-Die, Inc."/>
    <s v="Sko-Die Inc - 8050 Austin Ave - Morton Grove"/>
    <s v="Retrofit of Existing Indoor Fixtures to LED"/>
    <s v="Indoor Lighting"/>
    <s v="Manufacturing"/>
    <n v="0"/>
    <n v="7423.527"/>
    <n v="1.3276220000000001"/>
    <x v="0"/>
    <x v="0"/>
    <n v="10.827197921178"/>
    <s v="Qty / 1,000"/>
    <m/>
    <s v="Private-Lighting"/>
    <s v="lighting"/>
    <n v="2"/>
    <n v="1"/>
    <s v="Lighting"/>
    <n v="0.97902139861649395"/>
    <n v="0.93591656730105399"/>
    <n v="7267.7917862073"/>
    <n v="1.24254342491336"/>
    <n v="0.71"/>
    <n v="5160.1321682071803"/>
    <n v="0.88220583168848499"/>
    <n v="4618"/>
    <n v="1.02"/>
    <n v="1.04"/>
    <n v="1.2E-2"/>
    <n v="0.81"/>
    <n v="15.158077089649201"/>
    <d v="1900-01-09T19:51:10"/>
    <n v="43357"/>
    <n v="1.4750040656616299"/>
    <n v="85.503432778909399"/>
    <n v="0"/>
    <n v="55869.772284616505"/>
  </r>
  <r>
    <s v="STND-61498"/>
    <s v="Sko-Die, Inc."/>
    <s v="Sko-Die Inc - 8050 Austin Ave - Morton Grove"/>
    <s v="Retrofit of Existing Indoor Fixtures to LED"/>
    <s v="Indoor Lighting"/>
    <s v="Manufacturing"/>
    <n v="0"/>
    <n v="13660.044"/>
    <n v="2.4429599999999998"/>
    <x v="0"/>
    <x v="0"/>
    <n v="10.827197921178"/>
    <s v="Qty / 1,000"/>
    <m/>
    <s v="Private-Lighting"/>
    <s v="lighting"/>
    <n v="2"/>
    <n v="1"/>
    <s v="Lighting"/>
    <n v="0.97902139861649395"/>
    <n v="0.93591656730105399"/>
    <n v="13373.4753820428"/>
    <n v="2.2864067372537802"/>
    <n v="0.71"/>
    <n v="9495.1675212504197"/>
    <n v="1.6233487834501901"/>
    <n v="4618"/>
    <n v="1.02"/>
    <n v="1.04"/>
    <n v="1.2E-2"/>
    <n v="0.81"/>
    <n v="15.158077089649201"/>
    <d v="1900-01-09T19:51:10"/>
    <n v="43357"/>
    <n v="2.7141580451730598"/>
    <n v="157.33500449462201"/>
    <n v="0"/>
    <n v="102806.0580473194"/>
  </r>
  <r>
    <s v="STND-61498"/>
    <s v="Sko-Die, Inc."/>
    <s v="Sko-Die Inc - 8050 Austin Ave - Morton Grove"/>
    <s v="Retrofit of Existing Indoor Fixtures to LED"/>
    <s v="Indoor Lighting"/>
    <s v="Manufacturing"/>
    <n v="0"/>
    <n v="189591.99"/>
    <n v="33.906599999999997"/>
    <x v="0"/>
    <x v="0"/>
    <n v="10.827197921178"/>
    <s v="Qty / 1,000"/>
    <m/>
    <s v="Private-Lighting"/>
    <s v="lighting"/>
    <n v="2"/>
    <n v="1"/>
    <s v="Lighting"/>
    <n v="0.97902139861649395"/>
    <n v="0.93591656730105399"/>
    <n v="185614.615216284"/>
    <n v="31.733748680849899"/>
    <n v="0.71"/>
    <n v="131786.37680356199"/>
    <n v="22.530961563403402"/>
    <n v="4618"/>
    <n v="1.02"/>
    <n v="1.04"/>
    <n v="1.2E-2"/>
    <n v="0.81"/>
    <n v="15.158077089649201"/>
    <d v="1900-01-09T19:51:10"/>
    <n v="43357"/>
    <n v="37.6706418338674"/>
    <n v="2183.7013554856999"/>
    <n v="0"/>
    <n v="1426877.1849671069"/>
  </r>
  <r>
    <s v="STND-61498"/>
    <s v="Sko-Die, Inc."/>
    <s v="Sko-Die Inc - 8050 Austin Ave - Morton Grove"/>
    <s v="Photocells"/>
    <s v="Outdoor &amp; Garage Lighting"/>
    <s v="Manufacturing"/>
    <n v="0"/>
    <n v="134.4"/>
    <n v="0"/>
    <x v="0"/>
    <x v="0"/>
    <n v="8"/>
    <s v="Qty / 1,000"/>
    <m/>
    <s v="Private-Lighting"/>
    <s v="lighting"/>
    <n v="2"/>
    <n v="1"/>
    <s v="Lighting"/>
    <n v="0.97902139861649395"/>
    <n v="0.93591656730105399"/>
    <n v="131.58047597405701"/>
    <n v="0"/>
    <n v="0.71"/>
    <n v="93.422137941580303"/>
    <n v="0"/>
    <n v="4618"/>
    <n v="1.02"/>
    <n v="1.04"/>
    <n v="1.2E-2"/>
    <n v="0.81"/>
    <n v="15.158077089649201"/>
    <d v="1900-01-09T19:51:10"/>
    <n v="43357"/>
    <n v="0"/>
    <n v="1.5480055996947899"/>
    <n v="0"/>
    <n v="747.37710353264242"/>
  </r>
  <r>
    <s v="STND-61498"/>
    <s v="Sko-Die, Inc."/>
    <s v="Sko-Die Inc - 8050 Austin Ave - Morton Grove"/>
    <s v="Outdoor &amp; Garage - LED Fixtures"/>
    <s v="Outdoor &amp; Garage Lighting"/>
    <s v="Exterior"/>
    <n v="0"/>
    <n v="9217.64"/>
    <n v="0"/>
    <x v="0"/>
    <x v="0"/>
    <n v="10.1978380583316"/>
    <s v="Qty / 1,000"/>
    <m/>
    <s v="Private-Lighting"/>
    <s v="lighting"/>
    <n v="2"/>
    <n v="1"/>
    <s v="Lighting"/>
    <n v="0.97902139861649395"/>
    <n v="0.93591656730105399"/>
    <n v="9024.2668047433308"/>
    <n v="0"/>
    <n v="0.71"/>
    <n v="6407.2294313677703"/>
    <n v="0"/>
    <n v="4903"/>
    <n v="1"/>
    <n v="1"/>
    <n v="0"/>
    <n v="0"/>
    <n v="14.276973281664301"/>
    <d v="1900-01-09T04:44:53"/>
    <n v="43357"/>
    <n v="0"/>
    <n v="0"/>
    <n v="0"/>
    <n v="65339.888143664582"/>
  </r>
  <r>
    <s v="STND-61498"/>
    <s v="Sko-Die, Inc."/>
    <s v="Sko-Die Inc - 8050 Austin Ave - Morton Grove"/>
    <s v="Retrofit of Existing Indoor Fixtures to LED"/>
    <s v="Indoor Lighting"/>
    <s v="Manufacturing"/>
    <n v="0"/>
    <n v="2524.7530000000002"/>
    <n v="0.45152599999999998"/>
    <x v="0"/>
    <x v="0"/>
    <n v="10.827197921178"/>
    <s v="Qty / 1,000"/>
    <m/>
    <s v="Private-Lighting"/>
    <s v="lighting"/>
    <n v="2"/>
    <n v="1"/>
    <s v="Lighting"/>
    <n v="0.97902139861649395"/>
    <n v="0.93591656730105399"/>
    <n v="2471.7872132211901"/>
    <n v="0.42259066396717598"/>
    <n v="0.71"/>
    <n v="1754.9689213870399"/>
    <n v="0.30003937141669501"/>
    <n v="4618"/>
    <n v="1.02"/>
    <n v="1.04"/>
    <n v="1.2E-2"/>
    <n v="0.81"/>
    <n v="15.158077089649201"/>
    <d v="1900-01-09T19:51:10"/>
    <n v="43357"/>
    <n v="0.50165083566853697"/>
    <n v="29.079849567308099"/>
    <n v="0"/>
    <n v="19001.395857373755"/>
  </r>
  <r>
    <s v="STND-61498"/>
    <s v="Sko-Die, Inc."/>
    <s v="Sko-Die Inc - 8050 Austin Ave - Morton Grove"/>
    <s v="Photocells"/>
    <s v="Outdoor &amp; Garage Lighting"/>
    <s v="Manufacturing"/>
    <n v="0"/>
    <n v="201.6"/>
    <n v="0"/>
    <x v="0"/>
    <x v="0"/>
    <n v="8"/>
    <s v="Qty / 1,000"/>
    <m/>
    <s v="Private-Lighting"/>
    <s v="lighting"/>
    <n v="2"/>
    <n v="1"/>
    <s v="Lighting"/>
    <n v="0.97902139861649395"/>
    <n v="0.93591656730105399"/>
    <n v="197.37071396108499"/>
    <n v="0"/>
    <n v="0.71"/>
    <n v="140.13320691237001"/>
    <n v="0"/>
    <n v="4618"/>
    <n v="1.02"/>
    <n v="1.04"/>
    <n v="1.2E-2"/>
    <n v="0.81"/>
    <n v="15.158077089649201"/>
    <d v="1900-01-09T19:51:10"/>
    <n v="43357"/>
    <n v="0"/>
    <n v="2.3220083995421801"/>
    <n v="0"/>
    <n v="1121.0656552989601"/>
  </r>
  <r>
    <s v="STND-61501"/>
    <s v="Village Market West"/>
    <s v="Village Market (Wonder Foods Inc dba) - 3412 Thompson Rd - Wonder Lake"/>
    <s v="Outdoor &amp; Garage - LED Fixtures"/>
    <s v="Outdoor &amp; Garage Lighting"/>
    <s v="Exterior"/>
    <n v="0"/>
    <n v="3353.652"/>
    <n v="0"/>
    <x v="0"/>
    <x v="0"/>
    <n v="10.1978380583316"/>
    <s v="Qty / 1,000"/>
    <m/>
    <s v="Private-Non-Lighting"/>
    <s v="non_lighting"/>
    <n v="3"/>
    <n v="1"/>
    <s v="Lighting"/>
    <n v="0.98952339343681495"/>
    <n v="0.43468415683807998"/>
    <n v="3318.51710744616"/>
    <n v="0"/>
    <n v="0.71"/>
    <n v="2356.1471462867698"/>
    <n v="0"/>
    <n v="4903"/>
    <n v="1"/>
    <n v="1"/>
    <n v="0"/>
    <n v="0"/>
    <n v="14.276973281664301"/>
    <d v="1900-01-09T04:44:53"/>
    <n v="43374"/>
    <n v="0"/>
    <n v="0"/>
    <n v="0"/>
    <n v="24027.607039432613"/>
  </r>
  <r>
    <s v="STND-61501"/>
    <s v="Village Market West"/>
    <s v="Village Market (Wonder Foods Inc dba) - 3412 Thompson Rd - Wonder Lake"/>
    <s v="LED Refrigerated Display Case Lighting for Open and Closed Cases"/>
    <s v="Refrigeration"/>
    <s v="Grocery/convenience"/>
    <n v="0"/>
    <n v="9657.07"/>
    <n v="1.14924"/>
    <x v="2"/>
    <x v="0"/>
    <n v="8.6177180282661094"/>
    <s v="ΔkWpeak / CF"/>
    <n v="0.69"/>
    <s v="Private-Non-Lighting"/>
    <s v="non_lighting"/>
    <n v="3"/>
    <n v="1"/>
    <s v="Non-Lighting"/>
    <n v="0.98952339343681495"/>
    <n v="0.43468415683807998"/>
    <n v="9555.8966770568604"/>
    <n v="0.49955642040459602"/>
    <n v="0.7"/>
    <n v="6689.1276739397999"/>
    <n v="0.349689494283217"/>
    <n v="4661"/>
    <n v="1.07"/>
    <n v="1.24"/>
    <n v="2.9000000000000001E-2"/>
    <n v="0.745"/>
    <n v="15.018236429950701"/>
    <d v="1900-01-09T17:27:20"/>
    <n v="43374"/>
    <n v="0.72399481218057304"/>
    <n v="0"/>
    <n v="0"/>
    <n v="57645.01614908476"/>
  </r>
  <r>
    <s v="STND-61502"/>
    <s v="Beaver Oil Co., Inc."/>
    <s v="Beaver Oil Co Inc - 6037 Lenzi Ave - Hodgkins"/>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376"/>
    <n v="1.91032247873577"/>
    <n v="0"/>
    <n v="0"/>
    <n v="180162.524243041"/>
  </r>
  <r>
    <s v="STND-61503"/>
    <s v="IKO Midwest, Inc."/>
    <s v="IKO Midwest Inc - 235 W South Tec Dr - Kankakee"/>
    <s v="Indoor Networked Lighting Measures"/>
    <s v="Indoor Advanced Lighting"/>
    <s v="Manufacturing"/>
    <n v="0"/>
    <n v="5262.4"/>
    <n v="1.1296999999999999"/>
    <x v="0"/>
    <x v="0"/>
    <n v="10.827197921178"/>
    <s v="Qty / 1,000"/>
    <m/>
    <s v="Private-Lighting"/>
    <s v="lighting"/>
    <n v="1"/>
    <n v="1"/>
    <s v="Lighting"/>
    <n v="0.99989942556735301"/>
    <n v="1.019640158801"/>
    <n v="5261.8707371056398"/>
    <n v="1.15188748739749"/>
    <n v="0.71"/>
    <n v="3735.9282233449999"/>
    <n v="0.81784011605222096"/>
    <n v="4618"/>
    <n v="1.02"/>
    <n v="1.04"/>
    <n v="1.2E-2"/>
    <n v="0.81"/>
    <n v="15.158077089649201"/>
    <d v="1900-01-09T19:51:10"/>
    <n v="43412"/>
    <n v="1.3673878055525801"/>
    <n v="61.904361613007502"/>
    <n v="0"/>
    <n v="40449.634293471201"/>
  </r>
  <r>
    <s v="STND-61503"/>
    <s v="IKO Midwest, Inc."/>
    <s v="IKO Midwest Inc - 235 W South Tec Dr - Kankakee"/>
    <s v="Indoor Networked Lighting Measures"/>
    <s v="Indoor Advanced Lighting"/>
    <s v="Manufacturing"/>
    <n v="0"/>
    <n v="40840.639999999999"/>
    <n v="8.7674199999999995"/>
    <x v="0"/>
    <x v="0"/>
    <n v="10.827197921178"/>
    <s v="Qty / 1,000"/>
    <m/>
    <s v="Private-Lighting"/>
    <s v="lighting"/>
    <n v="1"/>
    <n v="1"/>
    <s v="Lighting"/>
    <n v="0.99989942556735301"/>
    <n v="1.019640158801"/>
    <n v="40836.532475802996"/>
    <n v="8.9396135210751009"/>
    <n v="0.71"/>
    <n v="28993.9380578202"/>
    <n v="6.34712559996332"/>
    <n v="4618"/>
    <n v="1.02"/>
    <n v="1.04"/>
    <n v="1.2E-2"/>
    <n v="0.81"/>
    <n v="15.158077089649201"/>
    <d v="1900-01-09T19:51:10"/>
    <n v="43412"/>
    <n v="10.6120768293864"/>
    <n v="480.429793832977"/>
    <n v="0"/>
    <n v="313923.10586639453"/>
  </r>
  <r>
    <s v="STND-61503"/>
    <s v="IKO Midwest, Inc."/>
    <s v="IKO Midwest Inc - 235 W South Tec Dr - Kankakee"/>
    <s v="Indoor Networked Lighting Measures"/>
    <s v="Indoor Advanced Lighting"/>
    <s v="Manufacturing"/>
    <n v="0"/>
    <n v="324369.91999999998"/>
    <n v="69.633759999999995"/>
    <x v="0"/>
    <x v="0"/>
    <n v="10.827197921178"/>
    <s v="Qty / 1,000"/>
    <m/>
    <s v="Private-Lighting"/>
    <s v="lighting"/>
    <n v="1"/>
    <n v="1"/>
    <s v="Lighting"/>
    <n v="0.99989942556735301"/>
    <n v="1.019640158801"/>
    <n v="324337.29667932802"/>
    <n v="71.001378104311001"/>
    <n v="0.71"/>
    <n v="230279.480642323"/>
    <n v="50.410978454060803"/>
    <n v="4618"/>
    <n v="1.02"/>
    <n v="1.04"/>
    <n v="1.2E-2"/>
    <n v="0.81"/>
    <n v="15.158077089649201"/>
    <d v="1900-01-09T19:51:10"/>
    <n v="43412"/>
    <n v="84.284636875962704"/>
    <n v="3815.7329021097398"/>
    <n v="0"/>
    <n v="2493281.5141005092"/>
  </r>
  <r>
    <s v="STND-61503"/>
    <s v="IKO Midwest, Inc."/>
    <s v="IKO Midwest Inc - 235 W South Tec Dr - Kankakee"/>
    <s v="Indoor Networked Lighting Measures"/>
    <s v="Indoor Advanced Lighting"/>
    <s v="Manufacturing"/>
    <n v="0"/>
    <n v="-574.08000000000004"/>
    <n v="-0.12324"/>
    <x v="0"/>
    <x v="0"/>
    <n v="10.827197921178"/>
    <s v="Qty / 1,000"/>
    <m/>
    <s v="Private-Lighting"/>
    <s v="lighting"/>
    <n v="1"/>
    <n v="1"/>
    <s v="Lighting"/>
    <n v="0.99989942556735301"/>
    <n v="1.019640158801"/>
    <n v="-574.02226222970603"/>
    <n v="-0.12566045317063601"/>
    <n v="0.71"/>
    <n v="-407.55580618309102"/>
    <n v="-8.9218921751151398E-2"/>
    <n v="4618"/>
    <n v="1.02"/>
    <n v="1.04"/>
    <n v="1.2E-2"/>
    <n v="0.81"/>
    <n v="15.158077089649201"/>
    <d v="1900-01-09T19:51:10"/>
    <n v="43412"/>
    <n v="-0.14916957878755399"/>
    <n v="-6.7532030850553602"/>
    <n v="0"/>
    <n v="-4412.6873774695869"/>
  </r>
  <r>
    <s v="STND-61503"/>
    <s v="IKO Midwest, Inc."/>
    <s v="IKO Midwest Inc - 235 W South Tec Dr - Kankakee"/>
    <s v="Indoor Networked Lighting Control System"/>
    <s v="Indoor Advanced Lighting"/>
    <s v="Manufacturing"/>
    <n v="0"/>
    <n v="1833.15"/>
    <n v="1.0527"/>
    <x v="0"/>
    <x v="0"/>
    <n v="15"/>
    <s v="Qty / 1,000"/>
    <m/>
    <s v="Private-Lighting"/>
    <s v="lighting"/>
    <n v="1"/>
    <n v="1"/>
    <s v="Lighting"/>
    <n v="0.99989942556735301"/>
    <n v="1.019640158801"/>
    <n v="1832.96563197879"/>
    <n v="1.0733751951698201"/>
    <n v="0.71"/>
    <n v="1301.4055987049401"/>
    <n v="0.76209638857057005"/>
    <n v="4618"/>
    <n v="1.02"/>
    <n v="1.04"/>
    <n v="1.2E-2"/>
    <n v="0.81"/>
    <n v="15.158077089649201"/>
    <d v="1900-01-09T19:51:10"/>
    <n v="43412"/>
    <n v="1.2741870787865801"/>
    <n v="21.564301552691699"/>
    <n v="0"/>
    <n v="19521.083980574102"/>
  </r>
  <r>
    <s v="STND-61503"/>
    <s v="IKO Midwest, Inc."/>
    <s v="IKO Midwest Inc - 235 W South Tec Dr - Kankakee"/>
    <s v="Indoor Networked Lighting Control System"/>
    <s v="Indoor Advanced Lighting"/>
    <s v="Manufacturing"/>
    <n v="0"/>
    <n v="9401.08"/>
    <n v="5.3986400000000003"/>
    <x v="0"/>
    <x v="0"/>
    <n v="15"/>
    <s v="Qty / 1,000"/>
    <m/>
    <s v="Private-Lighting"/>
    <s v="lighting"/>
    <n v="1"/>
    <n v="1"/>
    <s v="Lighting"/>
    <n v="0.99989942556735301"/>
    <n v="1.019640158801"/>
    <n v="9400.1344917127299"/>
    <n v="5.5046701469094499"/>
    <n v="0.71"/>
    <n v="6674.09548911604"/>
    <n v="3.90831580430571"/>
    <n v="4618"/>
    <n v="1.02"/>
    <n v="1.04"/>
    <n v="1.2E-2"/>
    <n v="0.81"/>
    <n v="15.158077089649201"/>
    <d v="1900-01-09T19:51:10"/>
    <n v="43412"/>
    <n v="6.5345087214024797"/>
    <n v="110.589817549562"/>
    <n v="0"/>
    <n v="100111.4323367406"/>
  </r>
  <r>
    <s v="STND-61503"/>
    <s v="IKO Midwest, Inc."/>
    <s v="IKO Midwest Inc - 235 W South Tec Dr - Kankakee"/>
    <s v="Indoor Networked Lighting Control System"/>
    <s v="Indoor Advanced Lighting"/>
    <s v="Manufacturing"/>
    <n v="0"/>
    <n v="34593.51"/>
    <n v="19.865580000000001"/>
    <x v="0"/>
    <x v="0"/>
    <n v="15"/>
    <s v="Qty / 1,000"/>
    <m/>
    <s v="Private-Lighting"/>
    <s v="lighting"/>
    <n v="1"/>
    <n v="1"/>
    <s v="Lighting"/>
    <n v="0.99989942556735301"/>
    <n v="1.019640158801"/>
    <n v="34590.030777358501"/>
    <n v="20.255743145874"/>
    <n v="0.71"/>
    <n v="24558.921851924501"/>
    <n v="14.3815776335706"/>
    <n v="4618"/>
    <n v="1.02"/>
    <n v="1.04"/>
    <n v="1.2E-2"/>
    <n v="0.81"/>
    <n v="15.158077089649201"/>
    <d v="1900-01-09T19:51:10"/>
    <n v="43412"/>
    <n v="24.045279138027102"/>
    <n v="406.94153855715803"/>
    <n v="0"/>
    <n v="368383.8277788675"/>
  </r>
  <r>
    <s v="STND-61503"/>
    <s v="IKO Midwest, Inc."/>
    <s v="IKO Midwest Inc - 235 W South Tec Dr - Kankakee"/>
    <s v="Indoor Networked Lighting Control System"/>
    <s v="Indoor Advanced Lighting"/>
    <s v="Manufacturing"/>
    <n v="0"/>
    <n v="157.56"/>
    <n v="9.0480000000000005E-2"/>
    <x v="0"/>
    <x v="0"/>
    <n v="15"/>
    <s v="Qty / 1,000"/>
    <m/>
    <s v="Private-Lighting"/>
    <s v="lighting"/>
    <n v="1"/>
    <n v="1"/>
    <s v="Lighting"/>
    <n v="0.99989942556735301"/>
    <n v="1.019640158801"/>
    <n v="157.54415349239201"/>
    <n v="9.2257041568314893E-2"/>
    <n v="0.71"/>
    <n v="111.856348979598"/>
    <n v="6.5502499513503495E-2"/>
    <n v="4618"/>
    <n v="1.02"/>
    <n v="1.04"/>
    <n v="1.2E-2"/>
    <n v="0.81"/>
    <n v="15.158077089649201"/>
    <d v="1900-01-09T19:51:10"/>
    <n v="43412"/>
    <n v="0.10951690594529299"/>
    <n v="1.85346062932226"/>
    <n v="0"/>
    <n v="1677.84523469397"/>
  </r>
  <r>
    <s v="STND-61503"/>
    <s v="IKO Midwest, Inc."/>
    <s v="IKO Midwest Inc - 235 W South Tec Dr - Kankakee"/>
    <s v="Outdoor &amp; Garage - LED Fixtures"/>
    <s v="Outdoor &amp; Garage Lighting"/>
    <s v="Exterior"/>
    <n v="0"/>
    <n v="54084.993000000002"/>
    <n v="0"/>
    <x v="0"/>
    <x v="0"/>
    <n v="10.1978380583316"/>
    <s v="Qty / 1,000"/>
    <m/>
    <s v="Private-Lighting"/>
    <s v="lighting"/>
    <n v="1"/>
    <n v="1"/>
    <s v="Lighting"/>
    <n v="0.99989942556735301"/>
    <n v="1.019640158801"/>
    <n v="54079.553432514302"/>
    <n v="0"/>
    <n v="0.71"/>
    <n v="38396.4829370851"/>
    <n v="0"/>
    <n v="4903"/>
    <n v="1"/>
    <n v="1"/>
    <n v="0"/>
    <n v="0"/>
    <n v="14.276973281664301"/>
    <d v="1900-01-09T04:44:53"/>
    <n v="43412"/>
    <n v="0"/>
    <n v="0"/>
    <n v="0"/>
    <n v="391561.11500188633"/>
  </r>
  <r>
    <s v="STND-61503"/>
    <s v="IKO Midwest, Inc."/>
    <s v="IKO Midwest Inc - 235 W South Tec Dr - Kankakee"/>
    <s v="Outdoor &amp; Garage - LED Fixtures"/>
    <s v="Outdoor &amp; Garage Lighting"/>
    <s v="Exterior"/>
    <n v="0"/>
    <n v="21377.08"/>
    <n v="0"/>
    <x v="0"/>
    <x v="0"/>
    <n v="10.1978380583316"/>
    <s v="Qty / 1,000"/>
    <m/>
    <s v="Private-Lighting"/>
    <s v="lighting"/>
    <n v="1"/>
    <n v="1"/>
    <s v="Lighting"/>
    <n v="0.99989942556735301"/>
    <n v="1.019640158801"/>
    <n v="21374.930012307301"/>
    <n v="0"/>
    <n v="0.71"/>
    <n v="15176.2003087382"/>
    <n v="0"/>
    <n v="4903"/>
    <n v="1"/>
    <n v="1"/>
    <n v="0"/>
    <n v="0"/>
    <n v="14.276973281664301"/>
    <d v="1900-01-09T04:44:53"/>
    <n v="43412"/>
    <n v="0"/>
    <n v="0"/>
    <n v="0"/>
    <n v="154764.4330893142"/>
  </r>
  <r>
    <s v="STND-61503"/>
    <s v="IKO Midwest, Inc."/>
    <s v="IKO Midwest Inc - 235 W South Tec Dr - Kankakee"/>
    <s v="Outdoor &amp; Garage - LED Fixtures"/>
    <s v="Outdoor &amp; Garage Lighting"/>
    <s v="Exterior"/>
    <n v="0"/>
    <n v="11943.708000000001"/>
    <n v="0"/>
    <x v="0"/>
    <x v="0"/>
    <n v="10.1978380583316"/>
    <s v="Qty / 1,000"/>
    <m/>
    <s v="Private-Lighting"/>
    <s v="lighting"/>
    <n v="1"/>
    <n v="1"/>
    <s v="Lighting"/>
    <n v="0.99989942556735301"/>
    <n v="1.019640158801"/>
    <n v="11942.506768344199"/>
    <n v="0"/>
    <n v="0.71"/>
    <n v="8479.1798055243798"/>
    <n v="0"/>
    <n v="4903"/>
    <n v="1"/>
    <n v="1"/>
    <n v="0"/>
    <n v="0"/>
    <n v="14.276973281664301"/>
    <d v="1900-01-09T04:44:53"/>
    <n v="43412"/>
    <n v="0"/>
    <n v="0"/>
    <n v="0"/>
    <n v="86469.302524213257"/>
  </r>
  <r>
    <s v="STND-61503"/>
    <s v="IKO Midwest, Inc."/>
    <s v="IKO Midwest Inc - 235 W South Tec Dr - Kankakee"/>
    <s v="Outdoor &amp; Garage - LED Fixtures"/>
    <s v="Outdoor &amp; Garage Lighting"/>
    <s v="Exterior"/>
    <n v="0"/>
    <n v="22847.98"/>
    <n v="0"/>
    <x v="0"/>
    <x v="0"/>
    <n v="10.1978380583316"/>
    <s v="Qty / 1,000"/>
    <m/>
    <s v="Private-Lighting"/>
    <s v="lighting"/>
    <n v="1"/>
    <n v="1"/>
    <s v="Lighting"/>
    <n v="0.99989942556735301"/>
    <n v="1.019640158801"/>
    <n v="22845.6820773744"/>
    <n v="0"/>
    <n v="0.71"/>
    <n v="16220.4342749358"/>
    <n v="0"/>
    <n v="4903"/>
    <n v="1"/>
    <n v="1"/>
    <n v="0"/>
    <n v="0"/>
    <n v="14.276973281664301"/>
    <d v="1900-01-09T04:44:53"/>
    <n v="43412"/>
    <n v="0"/>
    <n v="0"/>
    <n v="0"/>
    <n v="165413.36197160665"/>
  </r>
  <r>
    <s v="STND-61503"/>
    <s v="IKO Midwest, Inc."/>
    <s v="IKO Midwest Inc - 235 W South Tec Dr - Kankakee"/>
    <s v="Outdoor &amp; Garage - LED Fixtures"/>
    <s v="Outdoor &amp; Garage Lighting"/>
    <s v="Exterior"/>
    <n v="0"/>
    <n v="2794.71"/>
    <n v="0"/>
    <x v="0"/>
    <x v="0"/>
    <n v="10.1978380583316"/>
    <s v="Qty / 1,000"/>
    <m/>
    <s v="Private-Lighting"/>
    <s v="lighting"/>
    <n v="1"/>
    <n v="1"/>
    <s v="Lighting"/>
    <n v="0.99989942556735301"/>
    <n v="1.019640158801"/>
    <n v="2794.4289236273398"/>
    <n v="0"/>
    <n v="0.71"/>
    <n v="1984.0445357754099"/>
    <n v="0"/>
    <n v="4903"/>
    <n v="1"/>
    <n v="1"/>
    <n v="0"/>
    <n v="0"/>
    <n v="14.276973281664301"/>
    <d v="1900-01-09T04:44:53"/>
    <n v="43412"/>
    <n v="0"/>
    <n v="0"/>
    <n v="0"/>
    <n v="20232.964876355327"/>
  </r>
  <r>
    <s v="STND-61504"/>
    <s v="Glogovsky Oil Company III, Inc"/>
    <s v="Glogovsky Oil Company - Shell Oil Gas - 1097 E Main St - East Dundee"/>
    <s v="Outdoor &amp; Garage - LED Fixtures"/>
    <s v="Outdoor &amp; Garage Lighting"/>
    <s v="Exterior"/>
    <n v="0"/>
    <n v="24593.448"/>
    <n v="0"/>
    <x v="0"/>
    <x v="0"/>
    <n v="10.1978380583316"/>
    <s v="Qty / 1,000"/>
    <m/>
    <s v="Private-Lighting"/>
    <s v="lighting"/>
    <n v="3"/>
    <n v="1"/>
    <s v="Lighting"/>
    <n v="0.91633259480590001"/>
    <n v="1.30467645558681"/>
    <n v="22535.778021064001"/>
    <n v="0"/>
    <n v="0.71"/>
    <n v="16000.402394955399"/>
    <n v="0"/>
    <n v="4903"/>
    <n v="1"/>
    <n v="1"/>
    <n v="0"/>
    <n v="0"/>
    <n v="14.276973281664301"/>
    <d v="1900-01-09T04:44:53"/>
    <n v="43460"/>
    <n v="0"/>
    <n v="0"/>
    <n v="0"/>
    <n v="163169.51249189625"/>
  </r>
  <r>
    <s v="STND-61504"/>
    <s v="Glogovsky Oil Company III, Inc"/>
    <s v="Glogovsky Oil Company - Shell Oil Gas - 1097 E Main St - East Dundee"/>
    <s v="Outdoor &amp; Garage - LED Fixtures"/>
    <s v="Outdoor &amp; Garage Lighting"/>
    <s v="Exterior"/>
    <n v="0"/>
    <n v="8138.98"/>
    <n v="0"/>
    <x v="0"/>
    <x v="0"/>
    <n v="10.1978380583316"/>
    <s v="Qty / 1,000"/>
    <m/>
    <s v="Private-Lighting"/>
    <s v="lighting"/>
    <n v="3"/>
    <n v="1"/>
    <s v="Lighting"/>
    <n v="0.91633259480590001"/>
    <n v="1.30467645558681"/>
    <n v="7458.0126624733202"/>
    <n v="0"/>
    <n v="0.71"/>
    <n v="5295.1889903560595"/>
    <n v="0"/>
    <n v="4903"/>
    <n v="1"/>
    <n v="1"/>
    <n v="0"/>
    <n v="0"/>
    <n v="14.276973281664301"/>
    <d v="1900-01-09T04:44:53"/>
    <n v="43460"/>
    <n v="0"/>
    <n v="0"/>
    <n v="0"/>
    <n v="53999.4798119115"/>
  </r>
  <r>
    <s v="STND-61504"/>
    <s v="Glogovsky Oil Company III, Inc"/>
    <s v="Glogovsky Oil Company - Shell Oil Gas - 1097 E Main St - East Dundee"/>
    <s v="Outdoor &amp; Garage - LED Fixtures"/>
    <s v="Outdoor &amp; Garage Lighting"/>
    <s v="Exterior"/>
    <n v="0"/>
    <n v="15336.584000000001"/>
    <n v="0"/>
    <x v="0"/>
    <x v="0"/>
    <n v="10.1978380583316"/>
    <s v="Qty / 1,000"/>
    <m/>
    <s v="Private-Lighting"/>
    <s v="lighting"/>
    <n v="3"/>
    <n v="1"/>
    <s v="Lighting"/>
    <n v="0.91633259480590001"/>
    <n v="1.30467645558681"/>
    <n v="14053.4118121786"/>
    <n v="0"/>
    <n v="0.71"/>
    <n v="9977.9223866468401"/>
    <n v="0"/>
    <n v="4903"/>
    <n v="1"/>
    <n v="1"/>
    <n v="0"/>
    <n v="0"/>
    <n v="14.276973281664301"/>
    <d v="1900-01-09T04:44:53"/>
    <n v="43460"/>
    <n v="0"/>
    <n v="0"/>
    <n v="0"/>
    <n v="101753.23665762601"/>
  </r>
  <r>
    <s v="STND-61504"/>
    <s v="Glogovsky Oil Company III, Inc"/>
    <s v="Glogovsky Oil Company - Shell Oil Gas - 1097 E Main St - East Dundee"/>
    <s v="Outdoor &amp; Garage - LED Fixtures"/>
    <s v="Outdoor &amp; Garage Lighting"/>
    <s v="Exterior"/>
    <n v="0"/>
    <n v="11487.728999999999"/>
    <n v="0"/>
    <x v="0"/>
    <x v="0"/>
    <n v="10.1978380583316"/>
    <s v="Qty / 1,000"/>
    <m/>
    <s v="Private-Lighting"/>
    <s v="lighting"/>
    <n v="3"/>
    <n v="1"/>
    <s v="Lighting"/>
    <n v="0.91633259480590001"/>
    <n v="1.30467645558681"/>
    <n v="10526.580522996999"/>
    <n v="0"/>
    <n v="0.71"/>
    <n v="7473.8721713278601"/>
    <n v="0"/>
    <n v="4903"/>
    <n v="1"/>
    <n v="1"/>
    <n v="0"/>
    <n v="0"/>
    <n v="14.276973281664301"/>
    <d v="1900-01-09T04:44:53"/>
    <n v="43460"/>
    <n v="0"/>
    <n v="0"/>
    <n v="0"/>
    <n v="76217.338071872684"/>
  </r>
  <r>
    <s v="STND-61504"/>
    <s v="Glogovsky Oil Company III, Inc"/>
    <s v="Glogovsky Oil Company - Shell Oil Gas - 1097 E Main St - East Dundee"/>
    <s v="Outdoor &amp; Garage - LED Fixtures"/>
    <s v="Outdoor &amp; Garage Lighting"/>
    <s v="Exterior"/>
    <n v="0"/>
    <n v="39537.792000000001"/>
    <n v="0"/>
    <x v="0"/>
    <x v="0"/>
    <n v="10.1978380583316"/>
    <s v="Qty / 1,000"/>
    <m/>
    <s v="Private-Lighting"/>
    <s v="lighting"/>
    <n v="3"/>
    <n v="1"/>
    <s v="Lighting"/>
    <n v="0.91633259480590001"/>
    <n v="1.30467645558681"/>
    <n v="36229.767536255902"/>
    <n v="0"/>
    <n v="0.71"/>
    <n v="25723.1349507417"/>
    <n v="0"/>
    <n v="4903"/>
    <n v="1"/>
    <n v="1"/>
    <n v="0"/>
    <n v="0"/>
    <n v="14.276973281664301"/>
    <d v="1900-01-09T04:44:53"/>
    <n v="43460"/>
    <n v="0"/>
    <n v="0"/>
    <n v="0"/>
    <n v="262320.36458027345"/>
  </r>
  <r>
    <s v="STND-61504"/>
    <s v="Glogovsky Oil Company III, Inc"/>
    <s v="Glogovsky Oil Company - Shell Oil Gas - 1097 E Main St - East Dundee"/>
    <s v="Outdoor &amp; Garage - LED Fixtures"/>
    <s v="Outdoor &amp; Garage Lighting"/>
    <s v="Exterior"/>
    <n v="0"/>
    <n v="17209.53"/>
    <n v="0"/>
    <x v="0"/>
    <x v="0"/>
    <n v="10.1978380583316"/>
    <s v="Qty / 1,000"/>
    <m/>
    <s v="Private-Lighting"/>
    <s v="lighting"/>
    <n v="3"/>
    <n v="1"/>
    <s v="Lighting"/>
    <n v="0.91633259480590001"/>
    <n v="1.30467645558681"/>
    <n v="15769.65328029"/>
    <n v="0"/>
    <n v="0.71"/>
    <n v="11196.453829005901"/>
    <n v="0"/>
    <n v="4903"/>
    <n v="1"/>
    <n v="1"/>
    <n v="0"/>
    <n v="0"/>
    <n v="14.276973281664301"/>
    <d v="1900-01-09T04:44:53"/>
    <n v="43460"/>
    <n v="0"/>
    <n v="0"/>
    <n v="0"/>
    <n v="114179.62297578894"/>
  </r>
  <r>
    <s v="STND-61505"/>
    <s v="Fridh Corporation"/>
    <s v="Fridh Corporation - 1111 S Alpine Rd -  Rockford"/>
    <s v="New Indoor LED Fixtures"/>
    <s v="Indoor Lighting"/>
    <s v="Office"/>
    <n v="0"/>
    <n v="945.12599999999998"/>
    <n v="0.21251999999999999"/>
    <x v="0"/>
    <x v="0"/>
    <n v="15"/>
    <s v="Qty / 1,000"/>
    <m/>
    <s v="Private-Lighting"/>
    <s v="lighting"/>
    <n v="3"/>
    <n v="1"/>
    <s v="Lighting"/>
    <n v="0.91633259480590001"/>
    <n v="1.30467645558681"/>
    <n v="866.04975999852104"/>
    <n v="0.27726984034130803"/>
    <n v="0.71"/>
    <n v="614.89532959894996"/>
    <n v="0.196861586642329"/>
    <n v="2885"/>
    <n v="1.165"/>
    <n v="1.3779999999999999"/>
    <n v="2.5499999999999998E-2"/>
    <n v="0.55000000000000004"/>
    <n v="24.263431542460999"/>
    <d v="1900-01-16T07:56:40"/>
    <n v="43366"/>
    <n v="0.36583960989748998"/>
    <n v="18.956453974216501"/>
    <n v="0"/>
    <n v="9223.4299439842489"/>
  </r>
  <r>
    <s v="STND-61506"/>
    <s v="WMI CP LLC"/>
    <s v="WMI CP LLC Westmount Realty - 11801 S Central - Alsip"/>
    <s v="New Indoor LED Fixtures"/>
    <s v="Indoor Lighting"/>
    <s v="Warehouse"/>
    <n v="0"/>
    <n v="938815.99"/>
    <n v="148.577212"/>
    <x v="0"/>
    <x v="0"/>
    <n v="9.5383441434566993"/>
    <s v="Qty / 1,000"/>
    <m/>
    <s v="Private-Lighting"/>
    <s v="lighting"/>
    <n v="1"/>
    <n v="1"/>
    <s v="Lighting"/>
    <n v="0.99989942556735301"/>
    <n v="1.019640158801"/>
    <n v="938721.56911444501"/>
    <n v="151.49529203789001"/>
    <n v="0.71"/>
    <n v="666492.31407125597"/>
    <n v="107.561657346902"/>
    <n v="5242"/>
    <n v="1"/>
    <n v="1.22"/>
    <n v="1.0999999999999999E-2"/>
    <n v="0.68"/>
    <n v="13.3536818008394"/>
    <d v="1900-01-08T12:55:13"/>
    <n v="43313"/>
    <n v="182.61245424046601"/>
    <n v="10325.937260258899"/>
    <n v="0"/>
    <n v="6357233.0605804678"/>
  </r>
  <r>
    <s v="STND-61506"/>
    <s v="WMI CP LLC"/>
    <s v="WMI CP LLC Westmount Realty - 11801 S Central - Alsip"/>
    <s v="New Indoor LED Fixtures"/>
    <s v="Indoor Lighting"/>
    <s v="Warehouse"/>
    <n v="0"/>
    <n v="39629.519999999997"/>
    <n v="6.271776"/>
    <x v="0"/>
    <x v="0"/>
    <n v="9.5383441434566993"/>
    <s v="Qty / 1,000"/>
    <m/>
    <s v="Private-Lighting"/>
    <s v="lighting"/>
    <n v="1"/>
    <n v="1"/>
    <s v="Lighting"/>
    <n v="0.99989942556735301"/>
    <n v="1.019640158801"/>
    <n v="39625.5342835099"/>
    <n v="6.3949546766043301"/>
    <n v="0.71"/>
    <n v="28134.129341291999"/>
    <n v="4.5404178203890702"/>
    <n v="5242"/>
    <n v="1"/>
    <n v="1.22"/>
    <n v="1.0999999999999999E-2"/>
    <n v="0.68"/>
    <n v="13.3536818008394"/>
    <d v="1900-01-08T12:55:13"/>
    <n v="43313"/>
    <n v="7.7084796005355898"/>
    <n v="435.88087711860902"/>
    <n v="0"/>
    <n v="268353.00783376582"/>
  </r>
  <r>
    <s v="STND-61506"/>
    <s v="WMI CP LLC"/>
    <s v="WMI CP LLC Westmount Realty - 11801 S Central - Alsip"/>
    <s v="Occupancy Sensors"/>
    <s v="Indoor Lighting"/>
    <s v="Warehouse"/>
    <n v="0"/>
    <n v="52310.966"/>
    <n v="26.885628000000001"/>
    <x v="0"/>
    <x v="0"/>
    <n v="8"/>
    <s v="Qty / 1,000"/>
    <m/>
    <s v="Private-Lighting"/>
    <s v="lighting"/>
    <n v="1"/>
    <n v="1"/>
    <s v="Lighting"/>
    <n v="0.99989942556735301"/>
    <n v="1.019640158801"/>
    <n v="52305.704854273303"/>
    <n v="27.413666003384701"/>
    <n v="0.71"/>
    <n v="37137.0504465341"/>
    <n v="19.4637028624031"/>
    <n v="5242"/>
    <n v="1"/>
    <n v="1.22"/>
    <n v="1.0999999999999999E-2"/>
    <n v="0.68"/>
    <n v="13.3536818008394"/>
    <d v="1900-01-08T12:55:13"/>
    <n v="43313"/>
    <n v="42.396637802945698"/>
    <n v="575.36275339700603"/>
    <n v="0"/>
    <n v="297096.4035722728"/>
  </r>
  <r>
    <s v="STND-61507"/>
    <s v="Community High School District #155"/>
    <s v="Community High School District 155 - Phase II - 2208 Three Oaks Rd - Cary"/>
    <s v="New Indoor LED Fixtures"/>
    <s v="Indoor Lighting"/>
    <s v="K-12 School"/>
    <n v="0"/>
    <n v="12714.849"/>
    <n v="3.4670589999999999"/>
    <x v="0"/>
    <x v="1"/>
    <n v="15"/>
    <s v="Qty / 1,000"/>
    <m/>
    <s v="Public-Lighting"/>
    <s v="lighting"/>
    <n v="3"/>
    <n v="1"/>
    <s v="Lighting"/>
    <n v="0.99829244462109001"/>
    <n v="0.987374621353864"/>
    <n v="12693.137691198001"/>
    <n v="3.4232860673365102"/>
    <n v="0.71"/>
    <n v="9012.1277607505999"/>
    <n v="2.4305331078089201"/>
    <n v="2979"/>
    <n v="1.17333333333333"/>
    <n v="1.323"/>
    <n v="2.1333333333333301E-2"/>
    <n v="0.72"/>
    <n v="23.497818059751602"/>
    <d v="1900-01-15T18:49:11"/>
    <n v="43363"/>
    <n v="3.59377474105202"/>
    <n v="230.78432165814601"/>
    <n v="0"/>
    <n v="135181.91641125901"/>
  </r>
  <r>
    <s v="STND-61507"/>
    <s v="Community High School District #155"/>
    <s v="Community High School District 155 - Phase II - 2208 Three Oaks Rd - Cary"/>
    <s v="New Indoor LED Fixtures"/>
    <s v="Indoor Lighting"/>
    <s v="K-12 School"/>
    <n v="0"/>
    <n v="1394.172"/>
    <n v="0.38016"/>
    <x v="0"/>
    <x v="1"/>
    <n v="15"/>
    <s v="Qty / 1,000"/>
    <m/>
    <s v="Public-Lighting"/>
    <s v="lighting"/>
    <n v="3"/>
    <n v="1"/>
    <s v="Lighting"/>
    <n v="0.99829244462109001"/>
    <n v="0.987374621353864"/>
    <n v="1391.7913741022701"/>
    <n v="0.37536033605388502"/>
    <n v="0.71"/>
    <n v="988.17187561261505"/>
    <n v="0.26650583859825799"/>
    <n v="2979"/>
    <n v="1.17333333333333"/>
    <n v="1.323"/>
    <n v="2.1333333333333301E-2"/>
    <n v="0.72"/>
    <n v="23.497818059751602"/>
    <d v="1900-01-15T18:49:11"/>
    <n v="43363"/>
    <n v="0.39405427065369603"/>
    <n v="25.305297710950502"/>
    <n v="0"/>
    <n v="14822.578134189225"/>
  </r>
  <r>
    <s v="STND-61508"/>
    <s v="South Suburban Community College District 510"/>
    <s v="South Suburban College - 15800 S State St - South Holland"/>
    <s v="Outdoor Networked Lighting System"/>
    <s v="Outdoor Advanced Lighting"/>
    <s v="College/University"/>
    <n v="0"/>
    <n v="21344.400000000001"/>
    <n v="0"/>
    <x v="0"/>
    <x v="1"/>
    <n v="14.727540500736399"/>
    <s v="Qty / 1,000"/>
    <m/>
    <s v="Public-Lighting"/>
    <s v="lighting"/>
    <n v="3"/>
    <n v="1"/>
    <s v="Lighting"/>
    <n v="0.99829244462109001"/>
    <n v="0.987374621353864"/>
    <n v="21307.953254970402"/>
    <n v="0"/>
    <n v="0.71"/>
    <n v="15128.646811029001"/>
    <n v="0"/>
    <n v="3395"/>
    <n v="1.06"/>
    <n v="1.39"/>
    <n v="0.02"/>
    <n v="0.63"/>
    <n v="20.618556701030901"/>
    <d v="1900-01-13T17:27:39"/>
    <n v="43412"/>
    <n v="0"/>
    <n v="402.03685386736601"/>
    <n v="0"/>
    <n v="222807.75863076618"/>
  </r>
  <r>
    <s v="STND-61508"/>
    <s v="South Suburban Community College District 510"/>
    <s v="South Suburban College - 15800 S State St - South Holland"/>
    <s v="Outdoor Networked Lighting Control System"/>
    <s v="Outdoor Advanced Lighting"/>
    <s v="College/University"/>
    <n v="0"/>
    <n v="928.8"/>
    <n v="0"/>
    <x v="0"/>
    <x v="1"/>
    <n v="15"/>
    <s v="Qty / 1,000"/>
    <m/>
    <s v="Public-Lighting"/>
    <s v="lighting"/>
    <n v="3"/>
    <n v="1"/>
    <s v="Lighting"/>
    <n v="0.99829244462109001"/>
    <n v="0.987374621353864"/>
    <n v="927.21402256406896"/>
    <n v="0"/>
    <n v="0.71"/>
    <n v="658.32195602048898"/>
    <n v="0"/>
    <n v="3395"/>
    <n v="1.06"/>
    <n v="1.39"/>
    <n v="0.02"/>
    <n v="0.63"/>
    <n v="20.618556701030901"/>
    <d v="1900-01-13T17:27:39"/>
    <n v="43412"/>
    <n v="0"/>
    <n v="17.494604199322101"/>
    <n v="0"/>
    <n v="9874.8293403073349"/>
  </r>
  <r>
    <s v="STND-61509"/>
    <s v="Graham Enterprise, Inc"/>
    <s v="Graham Enterprise, Inc - 5210 Northwest Highway - Chicago"/>
    <s v="Outdoor &amp; Garage - LED Fixtures"/>
    <s v="Outdoor &amp; Garage Lighting"/>
    <s v="Exterior"/>
    <n v="0"/>
    <n v="28682.55"/>
    <n v="0"/>
    <x v="0"/>
    <x v="0"/>
    <n v="10.1978380583316"/>
    <s v="Qty / 1,000"/>
    <m/>
    <s v="Private-Lighting"/>
    <s v="lighting"/>
    <n v="3"/>
    <n v="1"/>
    <s v="Lighting"/>
    <n v="0.91633259480590001"/>
    <n v="1.30467645558681"/>
    <n v="26282.75546715"/>
    <n v="0"/>
    <n v="0.71"/>
    <n v="18660.7563816765"/>
    <n v="0"/>
    <n v="4903"/>
    <n v="1"/>
    <n v="1"/>
    <n v="0"/>
    <n v="0"/>
    <n v="14.276973281664301"/>
    <d v="1900-01-09T04:44:53"/>
    <n v="43362"/>
    <n v="0"/>
    <n v="0"/>
    <n v="0"/>
    <n v="190299.37162631488"/>
  </r>
  <r>
    <s v="STND-61510"/>
    <s v="Honeywell International Inc."/>
    <s v="UOP/Honeywell - 8400 Joliet Road - McCook"/>
    <s v="New Indoor LED Fixtures"/>
    <s v="Indoor Lighting"/>
    <s v="Manufacturing"/>
    <n v="0"/>
    <n v="27979.538"/>
    <n v="5.0038559999999999"/>
    <x v="0"/>
    <x v="0"/>
    <n v="10.827197921178"/>
    <s v="Qty / 1,000"/>
    <m/>
    <s v="Private-Lighting"/>
    <s v="lighting"/>
    <n v="3"/>
    <n v="1"/>
    <s v="Lighting"/>
    <n v="0.91633259480590001"/>
    <n v="1.30467645558681"/>
    <n v="25638.562657010301"/>
    <n v="6.5284131103467704"/>
    <n v="0.71"/>
    <n v="18203.379486477301"/>
    <n v="4.6351733083462099"/>
    <n v="4618"/>
    <n v="1.02"/>
    <n v="1.04"/>
    <n v="1.2E-2"/>
    <n v="0.81"/>
    <n v="15.158077089649201"/>
    <d v="1900-01-09T19:51:10"/>
    <n v="43447"/>
    <n v="7.7497781461856299"/>
    <n v="301.630148906003"/>
    <n v="0"/>
    <n v="197091.59253440128"/>
  </r>
  <r>
    <s v="STND-61510"/>
    <s v="Honeywell International Inc."/>
    <s v="UOP/Honeywell - 8400 Joliet Road - McCook"/>
    <s v="New Indoor LED Fixtures"/>
    <s v="Indoor Lighting"/>
    <s v="Manufacturing"/>
    <n v="0"/>
    <n v="27885.330999999998"/>
    <n v="4.9870080000000003"/>
    <x v="0"/>
    <x v="0"/>
    <n v="10.827197921178"/>
    <s v="Qty / 1,000"/>
    <m/>
    <s v="Private-Lighting"/>
    <s v="lighting"/>
    <n v="3"/>
    <n v="1"/>
    <s v="Lighting"/>
    <n v="0.91633259480590001"/>
    <n v="1.30467645558681"/>
    <n v="25552.237712251401"/>
    <n v="6.5064319214230499"/>
    <n v="0.71"/>
    <n v="18142.088775698499"/>
    <n v="4.6195666642103603"/>
    <n v="4618"/>
    <n v="1.02"/>
    <n v="1.04"/>
    <n v="1.2E-2"/>
    <n v="0.81"/>
    <n v="15.158077089649201"/>
    <d v="1900-01-09T19:51:10"/>
    <n v="43447"/>
    <n v="7.7236846170738902"/>
    <n v="300.61456132060499"/>
    <n v="0"/>
    <n v="196427.98587806951"/>
  </r>
  <r>
    <s v="STND-61510"/>
    <s v="Honeywell International Inc."/>
    <s v="UOP/Honeywell - 8400 Joliet Road - McCook"/>
    <s v="New Indoor LED Fixtures"/>
    <s v="Indoor Lighting"/>
    <s v="Manufacturing"/>
    <n v="0"/>
    <n v="2505.9119999999998"/>
    <n v="0.44815700000000003"/>
    <x v="0"/>
    <x v="0"/>
    <n v="10.827197921178"/>
    <s v="Qty / 1,000"/>
    <m/>
    <s v="Private-Lighting"/>
    <s v="lighting"/>
    <n v="3"/>
    <n v="1"/>
    <s v="Lighting"/>
    <n v="0.91633259480590001"/>
    <n v="1.30467645558681"/>
    <n v="2296.24884531524"/>
    <n v="0.58469988630641601"/>
    <n v="0.71"/>
    <n v="1630.33668017382"/>
    <n v="0.41513691927755603"/>
    <n v="4618"/>
    <n v="1.02"/>
    <n v="1.04"/>
    <n v="1.2E-2"/>
    <n v="0.81"/>
    <n v="15.158077089649201"/>
    <d v="1900-01-09T19:51:10"/>
    <n v="43447"/>
    <n v="0.69408818412442597"/>
    <n v="27.0146922978264"/>
    <n v="0"/>
    <n v="17651.977914398227"/>
  </r>
  <r>
    <s v="STND-61510"/>
    <s v="Honeywell International Inc."/>
    <s v="UOP/Honeywell - 8400 Joliet Road - McCook"/>
    <s v="New Indoor LED Fixtures"/>
    <s v="Indoor Lighting"/>
    <s v="Manufacturing"/>
    <n v="0"/>
    <n v="18935.647000000001"/>
    <n v="3.3864480000000001"/>
    <x v="0"/>
    <x v="0"/>
    <n v="10.827197921178"/>
    <s v="Qty / 1,000"/>
    <m/>
    <s v="Private-Lighting"/>
    <s v="lighting"/>
    <n v="3"/>
    <n v="1"/>
    <s v="Lighting"/>
    <n v="0.91633259480590001"/>
    <n v="1.30467645558681"/>
    <n v="17351.3505498386"/>
    <n v="4.4182189736690303"/>
    <n v="0.71"/>
    <n v="12319.4588903854"/>
    <n v="3.1369354713050099"/>
    <n v="4618"/>
    <n v="1.02"/>
    <n v="1.04"/>
    <n v="1.2E-2"/>
    <n v="0.81"/>
    <n v="15.158077089649201"/>
    <d v="1900-01-09T19:51:10"/>
    <n v="43447"/>
    <n v="5.2447993514589601"/>
    <n v="204.13353588045399"/>
    <n v="0"/>
    <n v="133385.21968801864"/>
  </r>
  <r>
    <s v="STND-61510"/>
    <s v="Honeywell International Inc."/>
    <s v="UOP/Honeywell - 8400 Joliet Road - McCook"/>
    <s v="New Indoor LED Fixtures"/>
    <s v="Indoor Lighting"/>
    <s v="Manufacturing"/>
    <n v="0"/>
    <n v="16627.571"/>
    <n v="2.9736720000000001"/>
    <x v="0"/>
    <x v="0"/>
    <n v="10.827197921178"/>
    <s v="Qty / 1,000"/>
    <m/>
    <s v="Private-Lighting"/>
    <s v="lighting"/>
    <n v="3"/>
    <n v="1"/>
    <s v="Lighting"/>
    <n v="0.91633259480590001"/>
    <n v="1.30467645558681"/>
    <n v="15236.3852797493"/>
    <n v="3.8796798450377299"/>
    <n v="0.71"/>
    <n v="10817.833548622"/>
    <n v="2.7545726899767899"/>
    <n v="4618"/>
    <n v="1.02"/>
    <n v="1.04"/>
    <n v="1.2E-2"/>
    <n v="0.81"/>
    <n v="15.158077089649201"/>
    <d v="1900-01-09T19:51:10"/>
    <n v="43447"/>
    <n v="4.60550788822143"/>
    <n v="179.25159152646299"/>
    <n v="0"/>
    <n v="117126.82490928975"/>
  </r>
  <r>
    <s v="STND-61510"/>
    <s v="Honeywell International Inc."/>
    <s v="UOP/Honeywell - 8400 Joliet Road - McCook"/>
    <s v="New Indoor LED Fixtures"/>
    <s v="Indoor Lighting"/>
    <s v="Manufacturing"/>
    <n v="0"/>
    <n v="5087.1890000000003"/>
    <n v="0.90979200000000005"/>
    <x v="0"/>
    <x v="0"/>
    <n v="10.827197921178"/>
    <s v="Qty / 1,000"/>
    <m/>
    <s v="Private-Lighting"/>
    <s v="lighting"/>
    <n v="3"/>
    <n v="1"/>
    <s v="Lighting"/>
    <n v="0.91633259480590001"/>
    <n v="1.30467645558681"/>
    <n v="4661.5570966380301"/>
    <n v="1.18698420188123"/>
    <n v="0.71"/>
    <n v="3309.705538613"/>
    <n v="0.842758783335675"/>
    <n v="4618"/>
    <n v="1.02"/>
    <n v="1.04"/>
    <n v="1.2E-2"/>
    <n v="0.81"/>
    <n v="15.158077089649201"/>
    <d v="1900-01-09T19:51:10"/>
    <n v="43447"/>
    <n v="1.4090505720337501"/>
    <n v="54.841848195741498"/>
    <n v="0"/>
    <n v="35834.836927381984"/>
  </r>
  <r>
    <s v="STND-61511"/>
    <s v="TNREF III Parkway JV LLC"/>
    <s v="TNREF III Parkway - 6 Parkway North - Deerfield"/>
    <s v="Air-Cooled Chiller"/>
    <s v="HVAC"/>
    <s v="Office"/>
    <n v="0"/>
    <n v="31454.687999999998"/>
    <n v="12.550368000000001"/>
    <x v="3"/>
    <x v="0"/>
    <n v="20"/>
    <s v="ΔkWpeak / CF"/>
    <n v="1"/>
    <s v="Private-Non-Lighting"/>
    <s v="non_lighting"/>
    <n v="3"/>
    <n v="1"/>
    <s v="Non-Lighting"/>
    <n v="0.98952339343681495"/>
    <n v="0.43468415683807998"/>
    <n v="31125.149609256299"/>
    <n v="5.45544613208763"/>
    <n v="0.7"/>
    <n v="21787.6047264794"/>
    <n v="3.8188122924613399"/>
    <n v="2885"/>
    <n v="1.165"/>
    <n v="1.3779999999999999"/>
    <n v="2.5499999999999998E-2"/>
    <n v="0.55000000000000004"/>
    <n v="24.263431542460999"/>
    <d v="1900-01-16T07:56:40"/>
    <n v="43313"/>
    <n v="5.45544613208763"/>
    <n v="0"/>
    <n v="0"/>
    <n v="435752.09452958801"/>
  </r>
  <r>
    <s v="STND-61513"/>
    <s v="Commonwealth Edison Company"/>
    <s v="Exelon Business Services Company LLC - 1319 S 1st Ave - Maywood"/>
    <s v="Indoor Networked Lighting Measures"/>
    <s v="Indoor Advanced Lighting"/>
    <s v="Warehouse"/>
    <n v="0"/>
    <n v="140264.32000000001"/>
    <n v="22.21744"/>
    <x v="0"/>
    <x v="0"/>
    <n v="9.5383441434566993"/>
    <s v="Qty / 1,000"/>
    <m/>
    <s v="Private-Lighting"/>
    <s v="lighting"/>
    <n v="1"/>
    <n v="1"/>
    <s v="Lighting"/>
    <n v="0.99989942556735301"/>
    <n v="1.019640158801"/>
    <n v="140250.21299559501"/>
    <n v="22.653794049751799"/>
    <n v="0.71"/>
    <n v="99577.651226872695"/>
    <n v="16.084193775323801"/>
    <n v="5242"/>
    <n v="1"/>
    <n v="1.22"/>
    <n v="1.0999999999999999E-2"/>
    <n v="0.68"/>
    <n v="13.3536818008394"/>
    <d v="1900-01-08T12:55:13"/>
    <n v="43380"/>
    <n v="27.306887716672801"/>
    <n v="1542.75234295155"/>
    <n v="0"/>
    <n v="949805.90639901499"/>
  </r>
  <r>
    <s v="STND-61513"/>
    <s v="Commonwealth Edison Company"/>
    <s v="Exelon Business Services Company LLC - 1319 S 1st Ave - Maywood"/>
    <s v="Indoor Networked Lighting Measures"/>
    <s v="Indoor Advanced Lighting"/>
    <s v="Warehouse"/>
    <n v="0"/>
    <n v="3940.48"/>
    <n v="0.62416000000000005"/>
    <x v="0"/>
    <x v="0"/>
    <n v="9.5383441434566993"/>
    <s v="Qty / 1,000"/>
    <m/>
    <s v="Private-Lighting"/>
    <s v="lighting"/>
    <n v="1"/>
    <n v="1"/>
    <s v="Lighting"/>
    <n v="0.99989942556735301"/>
    <n v="1.019640158801"/>
    <n v="3940.0836884596401"/>
    <n v="0.63641860151723495"/>
    <n v="0.71"/>
    <n v="2797.4594188063502"/>
    <n v="0.45185720707723698"/>
    <n v="5242"/>
    <n v="1"/>
    <n v="1.22"/>
    <n v="1.0999999999999999E-2"/>
    <n v="0.68"/>
    <n v="13.3536818008394"/>
    <d v="1900-01-08T12:55:13"/>
    <n v="43380"/>
    <n v="0.76713910501113103"/>
    <n v="43.340920573056103"/>
    <n v="0"/>
    <n v="26683.130663929333"/>
  </r>
  <r>
    <s v="STND-61513"/>
    <s v="Commonwealth Edison Company"/>
    <s v="Exelon Business Services Company LLC - 1319 S 1st Ave - Maywood"/>
    <s v="Indoor Networked Lighting Measures"/>
    <s v="Indoor Advanced Lighting"/>
    <s v="Warehouse"/>
    <n v="0"/>
    <n v="4731.72"/>
    <n v="0.74948999999999999"/>
    <x v="0"/>
    <x v="0"/>
    <n v="9.5383441434566993"/>
    <s v="Qty / 1,000"/>
    <m/>
    <s v="Private-Lighting"/>
    <s v="lighting"/>
    <n v="1"/>
    <n v="1"/>
    <s v="Lighting"/>
    <n v="0.99989942556735301"/>
    <n v="1.019640158801"/>
    <n v="4731.24410994555"/>
    <n v="0.76421010261976496"/>
    <n v="0.71"/>
    <n v="3359.1833180613398"/>
    <n v="0.54258917286003305"/>
    <n v="5242"/>
    <n v="1"/>
    <n v="1.22"/>
    <n v="1.0999999999999999E-2"/>
    <n v="0.68"/>
    <n v="13.3536818008394"/>
    <d v="1900-01-08T12:55:13"/>
    <n v="43380"/>
    <n v="0.92117900508650497"/>
    <n v="52.043685209401097"/>
    <n v="0"/>
    <n v="32041.046528627823"/>
  </r>
  <r>
    <s v="STND-61513"/>
    <s v="Commonwealth Edison Company"/>
    <s v="Exelon Business Services Company LLC - 1319 S 1st Ave - Maywood"/>
    <s v="Indoor Networked Lighting Measures"/>
    <s v="Indoor Advanced Lighting"/>
    <s v="Warehouse"/>
    <n v="0"/>
    <n v="314.39999999999998"/>
    <n v="4.9799999999999997E-2"/>
    <x v="0"/>
    <x v="0"/>
    <n v="9.5383441434566993"/>
    <s v="Qty / 1,000"/>
    <m/>
    <s v="Private-Lighting"/>
    <s v="lighting"/>
    <n v="1"/>
    <n v="1"/>
    <s v="Lighting"/>
    <n v="0.99989942556735301"/>
    <n v="1.019640158801"/>
    <n v="314.36837939837602"/>
    <n v="5.0778079908290003E-2"/>
    <n v="0.71"/>
    <n v="223.20154937284701"/>
    <n v="3.6052436734885902E-2"/>
    <n v="5242"/>
    <n v="1"/>
    <n v="1.22"/>
    <n v="1.0999999999999999E-2"/>
    <n v="0.68"/>
    <n v="13.3536818008394"/>
    <d v="1900-01-08T12:55:13"/>
    <n v="43380"/>
    <n v="6.1207907314717903E-2"/>
    <n v="3.4580521733821299"/>
    <n v="0"/>
    <n v="2128.9731912709567"/>
  </r>
  <r>
    <s v="STND-61513"/>
    <s v="Commonwealth Edison Company"/>
    <s v="Exelon Business Services Company LLC - 1319 S 1st Ave - Maywood"/>
    <s v="Indoor Networked Lighting Measures"/>
    <s v="Indoor Advanced Lighting"/>
    <s v="Warehouse"/>
    <n v="0"/>
    <n v="2808.64"/>
    <n v="0.44488"/>
    <x v="0"/>
    <x v="0"/>
    <n v="9.5383441434566993"/>
    <s v="Qty / 1,000"/>
    <m/>
    <s v="Private-Lighting"/>
    <s v="lighting"/>
    <n v="1"/>
    <n v="1"/>
    <s v="Lighting"/>
    <n v="0.99989942556735301"/>
    <n v="1.019640158801"/>
    <n v="2808.3575226254902"/>
    <n v="0.45361751384739102"/>
    <n v="0.71"/>
    <n v="1993.9338410641001"/>
    <n v="0.32206843483164699"/>
    <n v="5242"/>
    <n v="1"/>
    <n v="1.22"/>
    <n v="1.0999999999999999E-2"/>
    <n v="0.68"/>
    <n v="13.3536818008394"/>
    <d v="1900-01-08T12:55:13"/>
    <n v="43380"/>
    <n v="0.54679063867814703"/>
    <n v="30.8919327488804"/>
    <n v="0"/>
    <n v="19018.827175353879"/>
  </r>
  <r>
    <s v="STND-61513"/>
    <s v="Commonwealth Edison Company"/>
    <s v="Exelon Business Services Company LLC - 1319 S 1st Ave - Maywood"/>
    <s v="Indoor Networked Lighting Measures"/>
    <s v="Indoor Advanced Lighting"/>
    <s v="Warehouse"/>
    <n v="0"/>
    <n v="5030.3999999999996"/>
    <n v="0.79679999999999995"/>
    <x v="0"/>
    <x v="0"/>
    <n v="9.5383441434566993"/>
    <s v="Qty / 1,000"/>
    <m/>
    <s v="Private-Lighting"/>
    <s v="lighting"/>
    <n v="1"/>
    <n v="1"/>
    <s v="Lighting"/>
    <n v="0.99989942556735301"/>
    <n v="1.019640158801"/>
    <n v="5029.89407037401"/>
    <n v="0.81244927853264004"/>
    <n v="0.71"/>
    <n v="3571.2247899655499"/>
    <n v="0.57683898775817399"/>
    <n v="5242"/>
    <n v="1"/>
    <n v="1.22"/>
    <n v="1.0999999999999999E-2"/>
    <n v="0.68"/>
    <n v="13.3536818008394"/>
    <d v="1900-01-08T12:55:13"/>
    <n v="43380"/>
    <n v="0.97932651703548701"/>
    <n v="55.3288347741141"/>
    <n v="0"/>
    <n v="34063.571060335285"/>
  </r>
  <r>
    <s v="STND-61513"/>
    <s v="Commonwealth Edison Company"/>
    <s v="Exelon Business Services Company LLC - 1319 S 1st Ave - Maywood"/>
    <s v="Indoor Networked Lighting Measures"/>
    <s v="Indoor Advanced Lighting"/>
    <s v="Warehouse"/>
    <n v="0"/>
    <n v="340495.2"/>
    <n v="53.933399999999999"/>
    <x v="0"/>
    <x v="0"/>
    <n v="9.5383441434566993"/>
    <s v="Qty / 1,000"/>
    <m/>
    <s v="Private-Lighting"/>
    <s v="lighting"/>
    <n v="1"/>
    <n v="1"/>
    <s v="Lighting"/>
    <n v="0.99989942556735301"/>
    <n v="1.019640158801"/>
    <n v="340460.95488844102"/>
    <n v="54.992660540678102"/>
    <n v="0.71"/>
    <n v="241727.27797079299"/>
    <n v="39.044788983881404"/>
    <n v="5242"/>
    <n v="1"/>
    <n v="1.22"/>
    <n v="1.0999999999999999E-2"/>
    <n v="0.68"/>
    <n v="13.3536818008394"/>
    <d v="1900-01-08T12:55:13"/>
    <n v="43380"/>
    <n v="66.288163621839502"/>
    <n v="3745.0705037728499"/>
    <n v="0"/>
    <n v="2305677.966146443"/>
  </r>
  <r>
    <s v="STND-61513"/>
    <s v="Commonwealth Edison Company"/>
    <s v="Exelon Business Services Company LLC - 1319 S 1st Ave - Maywood"/>
    <s v="Indoor Networked Lighting Measures"/>
    <s v="Indoor Advanced Lighting"/>
    <s v="Warehouse"/>
    <n v="0"/>
    <n v="56172.800000000003"/>
    <n v="8.8976000000000006"/>
    <x v="0"/>
    <x v="0"/>
    <n v="9.5383441434566993"/>
    <s v="Qty / 1,000"/>
    <m/>
    <s v="Private-Lighting"/>
    <s v="lighting"/>
    <n v="1"/>
    <n v="1"/>
    <s v="Lighting"/>
    <n v="0.99989942556735301"/>
    <n v="1.019640158801"/>
    <n v="56167.150452509799"/>
    <n v="9.0723502769478106"/>
    <n v="0.71"/>
    <n v="39878.676821282002"/>
    <n v="6.4413686966329502"/>
    <n v="5242"/>
    <n v="1"/>
    <n v="1.22"/>
    <n v="1.0999999999999999E-2"/>
    <n v="0.68"/>
    <n v="13.3536818008394"/>
    <d v="1900-01-08T12:55:13"/>
    <n v="43380"/>
    <n v="10.935812773562899"/>
    <n v="617.83865497760803"/>
    <n v="0"/>
    <n v="380376.54350707761"/>
  </r>
  <r>
    <s v="STND-61513"/>
    <s v="Commonwealth Edison Company"/>
    <s v="Exelon Business Services Company LLC - 1319 S 1st Ave - Maywood"/>
    <s v="Indoor Networked Lighting Measures"/>
    <s v="Indoor Advanced Lighting"/>
    <s v="Warehouse"/>
    <n v="0"/>
    <n v="24764.240000000002"/>
    <n v="3.92258"/>
    <x v="0"/>
    <x v="0"/>
    <n v="9.5383441434566993"/>
    <s v="Qty / 1,000"/>
    <m/>
    <s v="Private-Lighting"/>
    <s v="lighting"/>
    <n v="1"/>
    <n v="1"/>
    <s v="Lighting"/>
    <n v="0.99989942556735301"/>
    <n v="1.019640158801"/>
    <n v="24761.749350612099"/>
    <n v="3.9996200941096398"/>
    <n v="0.71"/>
    <n v="17580.842038934599"/>
    <n v="2.8397302668178499"/>
    <n v="5242"/>
    <n v="1"/>
    <n v="1.22"/>
    <n v="1.0999999999999999E-2"/>
    <n v="0.68"/>
    <n v="13.3536818008394"/>
    <d v="1900-01-08T12:55:13"/>
    <n v="43380"/>
    <n v="4.8211428328226198"/>
    <n v="272.37924285673301"/>
    <n v="0"/>
    <n v="167692.12169910918"/>
  </r>
  <r>
    <s v="STND-61513"/>
    <s v="Commonwealth Edison Company"/>
    <s v="Exelon Business Services Company LLC - 1319 S 1st Ave - Maywood"/>
    <s v="Indoor Networked Lighting Measures"/>
    <s v="Indoor Advanced Lighting"/>
    <s v="Warehouse"/>
    <n v="0"/>
    <n v="14085.12"/>
    <n v="2.2310400000000001"/>
    <x v="0"/>
    <x v="0"/>
    <n v="9.5383441434566993"/>
    <s v="Qty / 1,000"/>
    <m/>
    <s v="Private-Lighting"/>
    <s v="lighting"/>
    <n v="1"/>
    <n v="1"/>
    <s v="Lighting"/>
    <n v="0.99989942556735301"/>
    <n v="1.019640158801"/>
    <n v="14083.7033970472"/>
    <n v="2.2748579798913902"/>
    <n v="0.71"/>
    <n v="9999.4294119035294"/>
    <n v="1.61514916572289"/>
    <n v="5242"/>
    <n v="1"/>
    <n v="1.22"/>
    <n v="1.0999999999999999E-2"/>
    <n v="0.68"/>
    <n v="13.3536818008394"/>
    <d v="1900-01-08T12:55:13"/>
    <n v="43380"/>
    <n v="2.7421142476993601"/>
    <n v="154.92073736751999"/>
    <n v="0"/>
    <n v="95377.9989689387"/>
  </r>
  <r>
    <s v="STND-61513"/>
    <s v="Commonwealth Edison Company"/>
    <s v="Exelon Business Services Company LLC - 1319 S 1st Ave - Maywood"/>
    <s v="Indoor Networked Lighting Measures"/>
    <s v="Indoor Advanced Lighting"/>
    <s v="Warehouse"/>
    <n v="0"/>
    <n v="68099.039999999994"/>
    <n v="10.78668"/>
    <x v="0"/>
    <x v="0"/>
    <n v="9.5383441434566993"/>
    <s v="Qty / 1,000"/>
    <m/>
    <s v="Private-Lighting"/>
    <s v="lighting"/>
    <n v="1"/>
    <n v="1"/>
    <s v="Lighting"/>
    <n v="0.99989942556735301"/>
    <n v="1.019640158801"/>
    <n v="68092.190977688195"/>
    <n v="10.998532108135599"/>
    <n v="0.71"/>
    <n v="48345.4555941586"/>
    <n v="7.8089577967762898"/>
    <n v="5242"/>
    <n v="1"/>
    <n v="1.22"/>
    <n v="1.0999999999999999E-2"/>
    <n v="0.68"/>
    <n v="13.3536818008394"/>
    <d v="1900-01-08T12:55:13"/>
    <n v="43380"/>
    <n v="13.2576327243679"/>
    <n v="749.01410075456999"/>
    <n v="0"/>
    <n v="461135.59322928858"/>
  </r>
  <r>
    <s v="STND-61513"/>
    <s v="Commonwealth Edison Company"/>
    <s v="Exelon Business Services Company LLC - 1319 S 1st Ave - Maywood"/>
    <s v="Indoor Networked Lighting Measures"/>
    <s v="Indoor Advanced Lighting"/>
    <s v="Warehouse"/>
    <n v="0"/>
    <n v="1854.96"/>
    <n v="0.29382000000000003"/>
    <x v="0"/>
    <x v="0"/>
    <n v="9.5383441434566993"/>
    <s v="Qty / 1,000"/>
    <m/>
    <s v="Private-Lighting"/>
    <s v="lighting"/>
    <n v="1"/>
    <n v="1"/>
    <s v="Lighting"/>
    <n v="0.99989942556735301"/>
    <n v="1.019640158801"/>
    <n v="1854.7734384504199"/>
    <n v="0.299590671458911"/>
    <n v="0.71"/>
    <n v="1316.8891412998"/>
    <n v="0.21270937673582699"/>
    <n v="5242"/>
    <n v="1"/>
    <n v="1.22"/>
    <n v="1.0999999999999999E-2"/>
    <n v="0.68"/>
    <n v="13.3536818008394"/>
    <d v="1900-01-08T12:55:13"/>
    <n v="43380"/>
    <n v="0.36112665315683601"/>
    <n v="20.4025078229546"/>
    <n v="0"/>
    <n v="12560.94182849867"/>
  </r>
  <r>
    <s v="STND-61513"/>
    <s v="Commonwealth Edison Company"/>
    <s v="Exelon Business Services Company LLC - 1319 S 1st Ave - Maywood"/>
    <s v="Indoor Networked Lighting Measures"/>
    <s v="Indoor Advanced Lighting"/>
    <s v="Warehouse"/>
    <n v="0"/>
    <n v="-109285.44"/>
    <n v="-17.310479999999998"/>
    <x v="0"/>
    <x v="0"/>
    <n v="9.5383441434566993"/>
    <s v="Qty / 1,000"/>
    <m/>
    <s v="Private-Lighting"/>
    <s v="lighting"/>
    <n v="1"/>
    <n v="1"/>
    <s v="Lighting"/>
    <n v="0.99989942556735301"/>
    <n v="1.019640158801"/>
    <n v="-109274.44867887499"/>
    <n v="-17.650460576121599"/>
    <n v="0.71"/>
    <n v="-77584.858562001493"/>
    <n v="-12.5318270090463"/>
    <n v="5242"/>
    <n v="1"/>
    <n v="1.22"/>
    <n v="1.0999999999999999E-2"/>
    <n v="0.68"/>
    <n v="13.3536818008394"/>
    <d v="1900-01-08T12:55:13"/>
    <n v="43380"/>
    <n v="-21.275868582596001"/>
    <n v="-1202.0189354676299"/>
    <n v="0"/>
    <n v="-740031.08128578332"/>
  </r>
  <r>
    <s v="STND-61513"/>
    <s v="Commonwealth Edison Company"/>
    <s v="Exelon Business Services Company LLC - 1319 S 1st Ave - Maywood"/>
    <s v="Indoor Networked Lighting Measures"/>
    <s v="Indoor Advanced Lighting"/>
    <s v="Warehouse"/>
    <n v="0"/>
    <n v="-628.79999999999995"/>
    <n v="-9.9599999999999994E-2"/>
    <x v="0"/>
    <x v="0"/>
    <n v="9.5383441434566993"/>
    <s v="Qty / 1,000"/>
    <m/>
    <s v="Private-Lighting"/>
    <s v="lighting"/>
    <n v="1"/>
    <n v="1"/>
    <s v="Lighting"/>
    <n v="0.99989942556735301"/>
    <n v="1.019640158801"/>
    <n v="-628.73675879675102"/>
    <n v="-0.10155615981658001"/>
    <n v="0.71"/>
    <n v="-446.403098745693"/>
    <n v="-7.2104873469771805E-2"/>
    <n v="5242"/>
    <n v="1"/>
    <n v="1.22"/>
    <n v="1.0999999999999999E-2"/>
    <n v="0.68"/>
    <n v="13.3536818008394"/>
    <d v="1900-01-08T12:55:13"/>
    <n v="43380"/>
    <n v="-0.122415814629436"/>
    <n v="-6.9161043467642598"/>
    <n v="0"/>
    <n v="-4257.9463825419034"/>
  </r>
  <r>
    <s v="STND-61513"/>
    <s v="Commonwealth Edison Company"/>
    <s v="Exelon Business Services Company LLC - 1319 S 1st Ave - Maywood"/>
    <s v="Indoor Networked Lighting Measures"/>
    <s v="Indoor Advanced Lighting"/>
    <s v="Warehouse"/>
    <n v="0"/>
    <n v="-28306.48"/>
    <n v="-4.4836600000000004"/>
    <x v="0"/>
    <x v="0"/>
    <n v="9.5383441434566993"/>
    <s v="Qty / 1,000"/>
    <m/>
    <s v="Private-Lighting"/>
    <s v="lighting"/>
    <n v="1"/>
    <n v="1"/>
    <s v="Lighting"/>
    <n v="0.99989942556735301"/>
    <n v="1.019640158801"/>
    <n v="-28303.633091833799"/>
    <n v="-4.5717197944097103"/>
    <n v="0.71"/>
    <n v="-20095.579495202001"/>
    <n v="-3.24592105403089"/>
    <n v="5242"/>
    <n v="1"/>
    <n v="1.22"/>
    <n v="1.0999999999999999E-2"/>
    <n v="0.68"/>
    <n v="13.3536818008394"/>
    <d v="1900-01-08T12:55:13"/>
    <n v="43380"/>
    <n v="-5.51075192190177"/>
    <n v="-311.339964010171"/>
    <n v="0"/>
    <n v="-191678.55298742853"/>
  </r>
  <r>
    <s v="STND-61513"/>
    <s v="Commonwealth Edison Company"/>
    <s v="Exelon Business Services Company LLC - 1319 S 1st Ave - Maywood"/>
    <s v="Indoor Networked Lighting Measures"/>
    <s v="Indoor Advanced Lighting"/>
    <s v="Warehouse"/>
    <n v="0"/>
    <n v="-859.36"/>
    <n v="-0.13611999999999999"/>
    <x v="0"/>
    <x v="0"/>
    <n v="9.5383441434566993"/>
    <s v="Qty / 1,000"/>
    <m/>
    <s v="Private-Lighting"/>
    <s v="lighting"/>
    <n v="1"/>
    <n v="1"/>
    <s v="Lighting"/>
    <n v="0.99989942556735301"/>
    <n v="1.019640158801"/>
    <n v="-859.27357035555997"/>
    <n v="-0.13879341841599299"/>
    <n v="0.71"/>
    <n v="-610.08423495244801"/>
    <n v="-9.8543327075354806E-2"/>
    <n v="5242"/>
    <n v="1"/>
    <n v="1.22"/>
    <n v="1.0999999999999999E-2"/>
    <n v="0.68"/>
    <n v="13.3536818008394"/>
    <d v="1900-01-08T12:55:13"/>
    <n v="43380"/>
    <n v="-0.167301613326896"/>
    <n v="-9.4520092739111607"/>
    <n v="0"/>
    <n v="-5819.1933894739432"/>
  </r>
  <r>
    <s v="STND-61513"/>
    <s v="Commonwealth Edison Company"/>
    <s v="Exelon Business Services Company LLC - 1319 S 1st Ave - Maywood"/>
    <s v="Indoor Networked Lighting Measures"/>
    <s v="Indoor Advanced Lighting"/>
    <s v="Warehouse"/>
    <n v="0"/>
    <n v="-5517.72"/>
    <n v="-0.87399000000000004"/>
    <x v="0"/>
    <x v="0"/>
    <n v="9.5383441434566993"/>
    <s v="Qty / 1,000"/>
    <m/>
    <s v="Private-Lighting"/>
    <s v="lighting"/>
    <n v="1"/>
    <n v="1"/>
    <s v="Lighting"/>
    <n v="0.99989942556735301"/>
    <n v="1.019640158801"/>
    <n v="-5517.1650584414901"/>
    <n v="-0.89115530239049001"/>
    <n v="0.71"/>
    <n v="-3917.18719149346"/>
    <n v="-0.63272026469724796"/>
    <n v="5242"/>
    <n v="1"/>
    <n v="1.22"/>
    <n v="1.0999999999999999E-2"/>
    <n v="0.68"/>
    <n v="13.3536818008394"/>
    <d v="1900-01-08T12:55:13"/>
    <n v="43380"/>
    <n v="-1.0741987733733001"/>
    <n v="-60.688815642856397"/>
    <n v="0"/>
    <n v="-37363.479506805241"/>
  </r>
  <r>
    <s v="STND-61513"/>
    <s v="Commonwealth Edison Company"/>
    <s v="Exelon Business Services Company LLC - 1319 S 1st Ave - Maywood"/>
    <s v="Indoor Networked Lighting Control System"/>
    <s v="Indoor Advanced Lighting"/>
    <s v="Warehouse"/>
    <n v="0"/>
    <n v="49019.040000000001"/>
    <n v="22.126650000000001"/>
    <x v="0"/>
    <x v="0"/>
    <n v="15"/>
    <s v="Qty / 1,000"/>
    <m/>
    <s v="Private-Lighting"/>
    <s v="lighting"/>
    <n v="1"/>
    <n v="1"/>
    <s v="Lighting"/>
    <n v="0.99989942556735301"/>
    <n v="1.019640158801"/>
    <n v="49014.109937863097"/>
    <n v="22.5612209197342"/>
    <n v="0.71"/>
    <n v="34800.0180558828"/>
    <n v="16.018466853011301"/>
    <n v="5242"/>
    <n v="1"/>
    <n v="1.22"/>
    <n v="1.0999999999999999E-2"/>
    <n v="0.68"/>
    <n v="13.3536818008394"/>
    <d v="1900-01-08T12:55:13"/>
    <n v="43380"/>
    <n v="27.195300047895699"/>
    <n v="539.15520931649405"/>
    <n v="0"/>
    <n v="522000.27083824202"/>
  </r>
  <r>
    <s v="STND-61514"/>
    <s v="Pearl Chrysler Dodge Jeep Ram"/>
    <s v="Pearl Chrysler Dodge Jeep - 701 S Governors Hwy - Peotone"/>
    <s v="Outdoor &amp; Garage - LED Fixtures"/>
    <s v="Outdoor &amp; Garage Lighting"/>
    <s v="Exterior"/>
    <n v="0"/>
    <n v="247890.777"/>
    <n v="0"/>
    <x v="0"/>
    <x v="0"/>
    <n v="10.1978380583316"/>
    <s v="Qty / 1,000"/>
    <m/>
    <s v="Private-Lighting"/>
    <s v="lighting"/>
    <n v="2"/>
    <n v="1"/>
    <s v="Lighting"/>
    <n v="0.97902139861649395"/>
    <n v="0.93591656730105399"/>
    <n v="242690.37520266901"/>
    <n v="0"/>
    <n v="0.71"/>
    <n v="172310.16639389499"/>
    <n v="0"/>
    <n v="4903"/>
    <n v="1"/>
    <n v="1"/>
    <n v="0"/>
    <n v="0"/>
    <n v="14.276973281664301"/>
    <d v="1900-01-09T04:44:53"/>
    <n v="43426"/>
    <n v="0"/>
    <n v="0"/>
    <n v="0"/>
    <n v="1757191.1726891131"/>
  </r>
  <r>
    <s v="STND-61514"/>
    <s v="Pearl Chrysler Dodge Jeep Ram"/>
    <s v="Pearl Chrysler Dodge Jeep - 701 S Governors Hwy - Peotone"/>
    <s v="Outdoor &amp; Garage - LED Fixtures"/>
    <s v="Outdoor &amp; Garage Lighting"/>
    <s v="Exterior"/>
    <n v="0"/>
    <n v="-30359.376"/>
    <n v="0"/>
    <x v="0"/>
    <x v="0"/>
    <n v="10.1978380583316"/>
    <s v="Qty / 1,000"/>
    <m/>
    <s v="Private-Lighting"/>
    <s v="lighting"/>
    <n v="2"/>
    <n v="1"/>
    <s v="Lighting"/>
    <n v="0.97902139861649395"/>
    <n v="0.93591656730105399"/>
    <n v="-29722.478752644001"/>
    <n v="0"/>
    <n v="0.71"/>
    <n v="-21102.959914377199"/>
    <n v="0"/>
    <n v="4903"/>
    <n v="1"/>
    <n v="1"/>
    <n v="0"/>
    <n v="0"/>
    <n v="14.276973281664301"/>
    <d v="1900-01-09T04:44:53"/>
    <n v="43426"/>
    <n v="0"/>
    <n v="0"/>
    <n v="0"/>
    <n v="-215204.56775828198"/>
  </r>
  <r>
    <s v="STND-61516"/>
    <s v="7222 Cermak, LLC"/>
    <s v="7222 Cermak LLC - 7222 W Cermak Rd Lower Level Lunchroom - North Riverside"/>
    <s v="New Indoor LED Fixtures"/>
    <s v="Indoor Lighting"/>
    <s v="Office"/>
    <n v="0"/>
    <n v="648.08600000000001"/>
    <n v="0.145728"/>
    <x v="0"/>
    <x v="0"/>
    <n v="15"/>
    <s v="Qty / 1,000"/>
    <m/>
    <s v="Private-Lighting"/>
    <s v="lighting"/>
    <n v="3"/>
    <n v="1"/>
    <s v="Lighting"/>
    <n v="0.91633259480590001"/>
    <n v="1.30467645558681"/>
    <n v="593.86232603737596"/>
    <n v="0.19012789051975401"/>
    <n v="0.71"/>
    <n v="421.64225148653702"/>
    <n v="0.13499080226902499"/>
    <n v="2885"/>
    <n v="1.165"/>
    <n v="1.3779999999999999"/>
    <n v="2.5499999999999998E-2"/>
    <n v="0.55000000000000004"/>
    <n v="24.263431542460999"/>
    <d v="1900-01-16T07:56:40"/>
    <n v="43380"/>
    <n v="0.25086144678685102"/>
    <n v="12.998703273779499"/>
    <n v="0"/>
    <n v="6324.6337722980552"/>
  </r>
  <r>
    <s v="STND-61516"/>
    <s v="7222 Cermak, LLC"/>
    <s v="7222 Cermak LLC - 7222 W Cermak Rd Lower Level Lunchroom - North Riverside"/>
    <s v="Occupancy Sensors"/>
    <s v="Indoor Lighting"/>
    <s v="Office"/>
    <n v="0"/>
    <n v="155.541"/>
    <n v="0.10598399999999999"/>
    <x v="0"/>
    <x v="0"/>
    <n v="8"/>
    <s v="Qty / 1,000"/>
    <m/>
    <s v="Private-Lighting"/>
    <s v="lighting"/>
    <n v="3"/>
    <n v="1"/>
    <s v="Lighting"/>
    <n v="0.91633259480590001"/>
    <n v="1.30467645558681"/>
    <n v="142.52728812870399"/>
    <n v="0.13827482946891201"/>
    <n v="0.71"/>
    <n v="101.19437457138"/>
    <n v="9.8175128922927596E-2"/>
    <n v="2885"/>
    <n v="1.165"/>
    <n v="1.3779999999999999"/>
    <n v="2.5499999999999998E-2"/>
    <n v="0.55000000000000004"/>
    <n v="24.263431542460999"/>
    <d v="1900-01-16T07:56:40"/>
    <n v="43380"/>
    <n v="0.25086144678685102"/>
    <n v="3.1196960062506101"/>
    <n v="0"/>
    <n v="809.55499657103996"/>
  </r>
  <r>
    <s v="STND-61517"/>
    <s v="Dollar General Corporation"/>
    <s v="Dollar General Corporation - NC - 38921 N Green Bay Rd - Beach Park"/>
    <s v="ENERGY STAR Freezer or Refrigerator"/>
    <s v="Commercial Kitchen Equipment"/>
    <s v="Grocery/convenience"/>
    <n v="0"/>
    <n v="5160"/>
    <n v="0.55200000000000005"/>
    <x v="7"/>
    <x v="0"/>
    <n v="12"/>
    <s v="ΔkWpeak / CF"/>
    <n v="0.93700000000000006"/>
    <s v="Private-Non-Lighting"/>
    <s v="non_lighting"/>
    <n v="3"/>
    <n v="1"/>
    <s v="Non-Lighting"/>
    <n v="0.98952339343681495"/>
    <n v="0.43468415683807998"/>
    <n v="5105.9407101339702"/>
    <n v="0.23994565457462"/>
    <n v="0.7"/>
    <n v="3574.1584970937802"/>
    <n v="0.167961958202234"/>
    <n v="4661"/>
    <n v="1.07"/>
    <n v="1.24"/>
    <n v="2.9000000000000001E-2"/>
    <n v="0.745"/>
    <n v="15.018236429950701"/>
    <d v="1900-01-09T17:27:20"/>
    <n v="43469"/>
    <n v="0.25607860680322297"/>
    <n v="0"/>
    <n v="0"/>
    <n v="42889.901965125362"/>
  </r>
  <r>
    <s v="STND-61518"/>
    <s v="Pentair Filtration Solutions, LLC"/>
    <s v="Pentair Water Quality Systems - 1040 Muirfield Dr - Hanover Park"/>
    <s v="New Indoor LED Fixtures"/>
    <s v="Indoor Lighting"/>
    <s v="Warehouse"/>
    <n v="0"/>
    <n v="87090.588000000003"/>
    <n v="13.782973999999999"/>
    <x v="0"/>
    <x v="0"/>
    <n v="9.5383441434566993"/>
    <s v="Qty / 1,000"/>
    <m/>
    <s v="Private-Lighting"/>
    <s v="lighting"/>
    <n v="2"/>
    <n v="1"/>
    <s v="Lighting"/>
    <n v="0.97902139861649395"/>
    <n v="0.93591656730105399"/>
    <n v="85263.549270092801"/>
    <n v="12.8997137132797"/>
    <n v="0.71"/>
    <n v="60537.1199817659"/>
    <n v="9.1587967364285703"/>
    <n v="5242"/>
    <n v="1"/>
    <n v="1.22"/>
    <n v="1.0999999999999999E-2"/>
    <n v="0.68"/>
    <n v="13.3536818008394"/>
    <d v="1900-01-08T12:55:13"/>
    <n v="43344"/>
    <n v="15.549317397878101"/>
    <n v="937.89904197102101"/>
    <n v="0"/>
    <n v="577423.88383981225"/>
  </r>
  <r>
    <s v="STND-61518"/>
    <s v="Pentair Filtration Solutions, LLC"/>
    <s v="Pentair Water Quality Systems - 1040 Muirfield Dr - Hanover Park"/>
    <s v="New Indoor LED Fixtures"/>
    <s v="Indoor Lighting"/>
    <s v="Warehouse"/>
    <n v="0"/>
    <n v="92028.551999999996"/>
    <n v="14.564458"/>
    <x v="0"/>
    <x v="0"/>
    <n v="9.5383441434566993"/>
    <s v="Qty / 1,000"/>
    <m/>
    <s v="Private-Lighting"/>
    <s v="lighting"/>
    <n v="2"/>
    <n v="1"/>
    <s v="Lighting"/>
    <n v="0.97902139861649395"/>
    <n v="0.93591656730105399"/>
    <n v="90097.921691690703"/>
    <n v="13.631117535960399"/>
    <n v="0.71"/>
    <n v="63969.524401100403"/>
    <n v="9.6780934505318594"/>
    <n v="5242"/>
    <n v="1"/>
    <n v="1.22"/>
    <n v="1.0999999999999999E-2"/>
    <n v="0.68"/>
    <n v="13.3536818008394"/>
    <d v="1900-01-08T12:55:13"/>
    <n v="43344"/>
    <n v="16.430951706798901"/>
    <n v="991.07713860859803"/>
    <n v="0"/>
    <n v="610163.33843094646"/>
  </r>
  <r>
    <s v="STND-61518"/>
    <s v="Pentair Filtration Solutions, LLC"/>
    <s v="Pentair Water Quality Systems - 1040 Muirfield Dr - Hanover Park"/>
    <s v="New Indoor LED Fixtures"/>
    <s v="Indoor Lighting"/>
    <s v="Warehouse"/>
    <n v="0"/>
    <n v="5425.47"/>
    <n v="0.85863599999999995"/>
    <x v="0"/>
    <x v="0"/>
    <n v="9.5383441434566993"/>
    <s v="Qty / 1,000"/>
    <m/>
    <s v="Private-Lighting"/>
    <s v="lighting"/>
    <n v="2"/>
    <n v="1"/>
    <s v="Lighting"/>
    <n v="0.97902139861649395"/>
    <n v="0.93591656730105399"/>
    <n v="5311.6512275518298"/>
    <n v="0.80361165768110698"/>
    <n v="0.71"/>
    <n v="3771.2723715617999"/>
    <n v="0.57056427695358602"/>
    <n v="5242"/>
    <n v="1"/>
    <n v="1.22"/>
    <n v="1.0999999999999999E-2"/>
    <n v="0.68"/>
    <n v="13.3536818008394"/>
    <d v="1900-01-08T12:55:13"/>
    <n v="43344"/>
    <n v="0.96867364715658999"/>
    <n v="58.428163503070103"/>
    <n v="0"/>
    <n v="35971.693738666552"/>
  </r>
  <r>
    <s v="STND-61518"/>
    <s v="Pentair Filtration Solutions, LLC"/>
    <s v="Pentair Water Quality Systems - 1040 Muirfield Dr - Hanover Park"/>
    <s v="New Indoor LED Fixtures"/>
    <s v="Indoor Lighting"/>
    <s v="Warehouse"/>
    <n v="0"/>
    <n v="1677.44"/>
    <n v="0.26547199999999999"/>
    <x v="0"/>
    <x v="0"/>
    <n v="9.5383441434566993"/>
    <s v="Qty / 1,000"/>
    <m/>
    <s v="Private-Lighting"/>
    <s v="lighting"/>
    <n v="2"/>
    <n v="1"/>
    <s v="Lighting"/>
    <n v="0.97902139861649395"/>
    <n v="0.93591656730105399"/>
    <n v="1642.2496548952499"/>
    <n v="0.24845964295454501"/>
    <n v="0.71"/>
    <n v="1165.9972549756301"/>
    <n v="0.17640634649772699"/>
    <n v="5242"/>
    <n v="1"/>
    <n v="1.22"/>
    <n v="1.0999999999999999E-2"/>
    <n v="0.68"/>
    <n v="13.3536818008394"/>
    <d v="1900-01-08T12:55:13"/>
    <n v="43344"/>
    <n v="0.29949330153633702"/>
    <n v="18.0647462038478"/>
    <n v="0"/>
    <n v="11121.683088283389"/>
  </r>
  <r>
    <s v="STND-61519"/>
    <s v="Schaumburg Park District"/>
    <s v="Schaumburg Park District - Schaumburg Golf Maintenance Garage - 405 N Roselle Rd - Schaumburg"/>
    <s v="Outdoor &amp; Garage - LED Fixtures"/>
    <s v="Outdoor &amp; Garage Lighting"/>
    <s v="Garage"/>
    <n v="0"/>
    <n v="4407.6959999999999"/>
    <n v="1.19232"/>
    <x v="0"/>
    <x v="1"/>
    <n v="14.701558365186701"/>
    <s v="Qty / 1,000"/>
    <m/>
    <s v="Public-Lighting"/>
    <s v="lighting"/>
    <n v="3"/>
    <n v="1"/>
    <s v="Lighting"/>
    <n v="0.99829244462109001"/>
    <n v="0.987374621353864"/>
    <n v="4400.1696149866002"/>
    <n v="1.1772665085326399"/>
    <n v="0.71"/>
    <n v="3124.1204266404902"/>
    <n v="0.83585922105817401"/>
    <n v="3401"/>
    <n v="1"/>
    <n v="1"/>
    <n v="0"/>
    <n v="0.92"/>
    <n v="20.582181711261399"/>
    <d v="1900-01-13T16:50:15"/>
    <n v="43411"/>
    <n v="1.1772665085326399"/>
    <n v="0"/>
    <n v="0"/>
    <n v="45929.438792127141"/>
  </r>
  <r>
    <s v="STND-61519"/>
    <s v="Schaumburg Park District"/>
    <s v="Schaumburg Park District - Schaumburg Golf Maintenance Garage - 405 N Roselle Rd - Schaumburg"/>
    <s v="Outdoor &amp; Garage - LED Fixtures"/>
    <s v="Outdoor &amp; Garage Lighting"/>
    <s v="Garage"/>
    <n v="0"/>
    <n v="1540.653"/>
    <n v="0.41676000000000002"/>
    <x v="0"/>
    <x v="1"/>
    <n v="14.701558365186701"/>
    <s v="Qty / 1,000"/>
    <m/>
    <s v="Public-Lighting"/>
    <s v="lighting"/>
    <n v="3"/>
    <n v="1"/>
    <s v="Lighting"/>
    <n v="0.99829244462109001"/>
    <n v="0.987374621353864"/>
    <n v="1538.0222496828201"/>
    <n v="0.41149824719543598"/>
    <n v="0.71"/>
    <n v="1091.9957972748"/>
    <n v="0.29216375550876"/>
    <n v="3401"/>
    <n v="1"/>
    <n v="1"/>
    <n v="0"/>
    <n v="0.92"/>
    <n v="20.582181711261399"/>
    <d v="1900-01-13T16:50:15"/>
    <n v="43411"/>
    <n v="0.41149824719543598"/>
    <n v="0"/>
    <n v="0"/>
    <n v="16054.039948174057"/>
  </r>
  <r>
    <s v="STND-61520"/>
    <s v="Rosalind Franklin University of Medicine &amp; Science"/>
    <s v="Rosalind Franklin University of Medicine and Science - 3333 Green Bay Rd - North Chicago"/>
    <s v="New Indoor LED Fixtures"/>
    <s v="Indoor Lighting"/>
    <s v="College/University"/>
    <n v="0"/>
    <n v="1381.9010000000001"/>
    <n v="0.33626899999999998"/>
    <x v="0"/>
    <x v="0"/>
    <n v="14.727540500736399"/>
    <s v="Qty / 1,000"/>
    <m/>
    <s v="Private-Lighting"/>
    <s v="lighting"/>
    <n v="3"/>
    <n v="1"/>
    <s v="Lighting"/>
    <n v="0.91633259480590001"/>
    <n v="1.30467645558681"/>
    <n v="1266.2809290948701"/>
    <n v="0.43872224704371998"/>
    <n v="0.71"/>
    <n v="899.059459657356"/>
    <n v="0.31149279540104102"/>
    <n v="3395"/>
    <n v="1.06"/>
    <n v="1.39"/>
    <n v="0.02"/>
    <n v="0.63"/>
    <n v="20.618556701030901"/>
    <d v="1900-01-13T17:27:39"/>
    <n v="43331"/>
    <n v="0.50099605691871596"/>
    <n v="23.892093001789998"/>
    <n v="0"/>
    <n v="13240.934604673894"/>
  </r>
  <r>
    <s v="STND-61520"/>
    <s v="Rosalind Franklin University of Medicine &amp; Science"/>
    <s v="Rosalind Franklin University of Medicine and Science - 3333 Green Bay Rd - North Chicago"/>
    <s v="New Indoor LED Fixtures"/>
    <s v="Indoor Lighting"/>
    <s v="College/University"/>
    <n v="0"/>
    <n v="100.764"/>
    <n v="2.452E-2"/>
    <x v="0"/>
    <x v="0"/>
    <n v="14.727540500736399"/>
    <s v="Qty / 1,000"/>
    <m/>
    <s v="Private-Lighting"/>
    <s v="lighting"/>
    <n v="3"/>
    <n v="1"/>
    <s v="Lighting"/>
    <n v="0.91633259480590001"/>
    <n v="1.30467645558681"/>
    <n v="92.333337583021702"/>
    <n v="3.1990666690988503E-2"/>
    <n v="0.71"/>
    <n v="65.556669683945401"/>
    <n v="2.27133733506018E-2"/>
    <n v="3395"/>
    <n v="1.06"/>
    <n v="1.39"/>
    <n v="0.02"/>
    <n v="0.63"/>
    <n v="20.618556701030901"/>
    <d v="1900-01-13T17:27:39"/>
    <n v="43331"/>
    <n v="3.6531536703195699E-2"/>
    <n v="1.74213844496267"/>
    <n v="0"/>
    <n v="965.48850786370394"/>
  </r>
  <r>
    <s v="STND-61522"/>
    <s v="Rosalind Franklin University of Medicine &amp; Science"/>
    <s v="Rosalind Franklin University of Medicine and Science - Music Room - 3333 Green Bay Road - North Chicago"/>
    <s v="New Indoor LED Fixtures"/>
    <s v="Indoor Lighting"/>
    <s v="College/University"/>
    <n v="0"/>
    <n v="2101.6410000000001"/>
    <n v="0.511409"/>
    <x v="0"/>
    <x v="0"/>
    <n v="14.727540500736399"/>
    <s v="Qty / 1,000"/>
    <m/>
    <s v="Private-Lighting"/>
    <s v="lighting"/>
    <n v="3"/>
    <n v="1"/>
    <s v="Lighting"/>
    <n v="0.91633259480590001"/>
    <n v="1.30467645558681"/>
    <n v="1925.80215088047"/>
    <n v="0.66722328147519305"/>
    <n v="0.71"/>
    <n v="1367.31952712513"/>
    <n v="0.473728529847387"/>
    <n v="3395"/>
    <n v="1.06"/>
    <n v="1.39"/>
    <n v="0.02"/>
    <n v="0.63"/>
    <n v="20.618556701030901"/>
    <d v="1900-01-13T17:27:39"/>
    <n v="43296"/>
    <n v="0.76193134803607798"/>
    <n v="36.335889639254098"/>
    <n v="0"/>
    <n v="20137.253713183094"/>
  </r>
  <r>
    <s v="STND-61522"/>
    <s v="Rosalind Franklin University of Medicine &amp; Science"/>
    <s v="Rosalind Franklin University of Medicine and Science - Music Room - 3333 Green Bay Road - North Chicago"/>
    <s v="New Indoor LED Fixtures"/>
    <s v="Indoor Lighting"/>
    <s v="College/University"/>
    <n v="0"/>
    <n v="-388.66"/>
    <n v="-9.4575999999999993E-2"/>
    <x v="0"/>
    <x v="0"/>
    <n v="14.727540500736399"/>
    <s v="Qty / 1,000"/>
    <m/>
    <s v="Private-Lighting"/>
    <s v="lighting"/>
    <n v="3"/>
    <n v="1"/>
    <s v="Lighting"/>
    <n v="0.91633259480590001"/>
    <n v="1.30467645558681"/>
    <n v="-356.14182629726099"/>
    <n v="-0.123391080463578"/>
    <n v="0.71"/>
    <n v="-252.860696671055"/>
    <n v="-8.7607667129140199E-2"/>
    <n v="3395"/>
    <n v="1.06"/>
    <n v="1.39"/>
    <n v="0.02"/>
    <n v="0.63"/>
    <n v="20.618556701030901"/>
    <d v="1900-01-13T17:27:39"/>
    <n v="43296"/>
    <n v="-0.14090565315014"/>
    <n v="-6.7196570999483196"/>
    <n v="0"/>
    <n v="-3724.016151267384"/>
  </r>
  <r>
    <s v="STND-61523"/>
    <s v="Wilmington School District 209 U"/>
    <s v="Wilmington School District 209 U - 209U Wildcat Ct - Wilmington"/>
    <s v="New Indoor LED Fixtures"/>
    <s v="Indoor Lighting"/>
    <s v="K-12 School"/>
    <n v="0"/>
    <n v="25408.785"/>
    <n v="6.9284160000000004"/>
    <x v="0"/>
    <x v="1"/>
    <n v="15"/>
    <s v="Qty / 1,000"/>
    <m/>
    <s v="Public-Lighting"/>
    <s v="lighting"/>
    <n v="3"/>
    <n v="1"/>
    <s v="Lighting"/>
    <n v="0.99829244462109001"/>
    <n v="0.987374621353864"/>
    <n v="25365.398092501699"/>
    <n v="6.8409421245820496"/>
    <n v="0.71"/>
    <n v="18009.432645676199"/>
    <n v="4.8570689084532601"/>
    <n v="2979"/>
    <n v="1.17333333333333"/>
    <n v="1.323"/>
    <n v="2.1333333333333301E-2"/>
    <n v="0.72"/>
    <n v="23.497818059751602"/>
    <d v="1900-01-15T18:49:11"/>
    <n v="43337"/>
    <n v="7.1816390826636196"/>
    <n v="461.18905622730398"/>
    <n v="0"/>
    <n v="270141.48968514299"/>
  </r>
  <r>
    <s v="STND-61523"/>
    <s v="Wilmington School District 209 U"/>
    <s v="Wilmington School District 209 U - 209U Wildcat Ct - Wilmington"/>
    <s v="New Indoor LED Fixtures"/>
    <s v="Indoor Lighting"/>
    <s v="K-12 School"/>
    <n v="0"/>
    <n v="6482.9"/>
    <n v="1.767744"/>
    <x v="0"/>
    <x v="1"/>
    <n v="15"/>
    <s v="Qty / 1,000"/>
    <m/>
    <s v="Public-Lighting"/>
    <s v="lighting"/>
    <n v="3"/>
    <n v="1"/>
    <s v="Lighting"/>
    <n v="0.99829244462109001"/>
    <n v="0.987374621353864"/>
    <n v="6471.8300892340703"/>
    <n v="1.7454255626505699"/>
    <n v="0.71"/>
    <n v="4594.9993633561899"/>
    <n v="1.2392521494819"/>
    <n v="2979"/>
    <n v="1.17333333333333"/>
    <n v="1.323"/>
    <n v="2.1333333333333301E-2"/>
    <n v="0.72"/>
    <n v="23.497818059751602"/>
    <d v="1900-01-15T18:49:11"/>
    <n v="43337"/>
    <n v="1.8323523585396899"/>
    <n v="117.66963798607399"/>
    <n v="0"/>
    <n v="68924.990450342855"/>
  </r>
  <r>
    <s v="STND-61524"/>
    <s v="Depriest Elementary School"/>
    <s v="Depriest Elementary School - 139 S Parkside - Chicago"/>
    <s v="Outdoor &amp; Garage - LED Fixtures"/>
    <s v="Outdoor &amp; Garage Lighting"/>
    <s v="Exterior"/>
    <n v="0"/>
    <n v="15665.084999999999"/>
    <n v="0"/>
    <x v="0"/>
    <x v="1"/>
    <n v="10.1978380583316"/>
    <s v="Qty / 1,000"/>
    <m/>
    <s v="Public-Lighting"/>
    <s v="lighting"/>
    <n v="3"/>
    <n v="1"/>
    <s v="Lighting"/>
    <n v="0.99829244462109001"/>
    <n v="0.987374621353864"/>
    <n v="15638.335999847201"/>
    <n v="0"/>
    <n v="0.71"/>
    <n v="11103.2185598915"/>
    <n v="0"/>
    <n v="4903"/>
    <n v="1"/>
    <n v="1"/>
    <n v="0"/>
    <n v="0"/>
    <n v="14.276973281664301"/>
    <d v="1900-01-09T04:44:53"/>
    <n v="43331"/>
    <n v="0"/>
    <n v="0"/>
    <n v="0"/>
    <n v="113228.82480003532"/>
  </r>
  <r>
    <s v="STND-61524"/>
    <s v="Depriest Elementary School"/>
    <s v="Depriest Elementary School - 139 S Parkside - Chicago"/>
    <s v="Outdoor &amp; Garage - LED Fixtures"/>
    <s v="Outdoor &amp; Garage Lighting"/>
    <s v="Exterior"/>
    <n v="0"/>
    <n v="1201.2349999999999"/>
    <n v="0"/>
    <x v="0"/>
    <x v="1"/>
    <n v="10.1978380583316"/>
    <s v="Qty / 1,000"/>
    <m/>
    <s v="Public-Lighting"/>
    <s v="lighting"/>
    <n v="3"/>
    <n v="1"/>
    <s v="Lighting"/>
    <n v="0.99829244462109001"/>
    <n v="0.987374621353864"/>
    <n v="1199.1838247144201"/>
    <n v="0"/>
    <n v="0.71"/>
    <n v="851.42051554723503"/>
    <n v="0"/>
    <n v="4903"/>
    <n v="1"/>
    <n v="1"/>
    <n v="0"/>
    <n v="0"/>
    <n v="14.276973281664301"/>
    <d v="1900-01-09T04:44:53"/>
    <n v="43331"/>
    <n v="0"/>
    <n v="0"/>
    <n v="0"/>
    <n v="8682.6485370919054"/>
  </r>
  <r>
    <s v="STND-61525"/>
    <s v="Concordia University Chicago"/>
    <s v="Concordia University Chicago - 7400 Augusta St - River Forest"/>
    <s v="Outdoor &amp; Garage - LED Fixtures"/>
    <s v="Outdoor &amp; Garage Lighting"/>
    <s v="Exterior"/>
    <n v="0"/>
    <n v="37066.68"/>
    <n v="0"/>
    <x v="0"/>
    <x v="0"/>
    <n v="10.1978380583316"/>
    <s v="Qty / 1,000"/>
    <m/>
    <s v="Private-Lighting"/>
    <s v="lighting"/>
    <n v="3"/>
    <n v="1"/>
    <s v="Lighting"/>
    <n v="0.91633259480590001"/>
    <n v="1.30467645558681"/>
    <n v="33965.407065239997"/>
    <n v="0"/>
    <n v="0.71"/>
    <n v="24115.439016320401"/>
    <n v="0"/>
    <n v="4903"/>
    <n v="1"/>
    <n v="1"/>
    <n v="0"/>
    <n v="0"/>
    <n v="14.276973281664301"/>
    <d v="1900-01-09T04:44:53"/>
    <n v="43316"/>
    <n v="0"/>
    <n v="0"/>
    <n v="0"/>
    <n v="245925.34179400693"/>
  </r>
  <r>
    <s v="STND-61526"/>
    <s v="IRC Crystal Point, L.L.C."/>
    <s v="IRC Retail Centers - 6000 Northwest Hwy - Crystal Lake"/>
    <s v="Outdoor &amp; Garage - LED Fixtures"/>
    <s v="Outdoor &amp; Garage Lighting"/>
    <s v="Exterior"/>
    <n v="0"/>
    <n v="6619.05"/>
    <n v="0"/>
    <x v="0"/>
    <x v="0"/>
    <n v="10.1978380583316"/>
    <s v="Qty / 1,000"/>
    <m/>
    <s v="Private-Lighting"/>
    <s v="lighting"/>
    <n v="3"/>
    <n v="1"/>
    <s v="Lighting"/>
    <n v="0.91633259480590001"/>
    <n v="1.30467645558681"/>
    <n v="6065.2512616499898"/>
    <n v="0"/>
    <n v="0.71"/>
    <n v="4306.3283957714902"/>
    <n v="0"/>
    <n v="4903"/>
    <n v="1"/>
    <n v="1"/>
    <n v="0"/>
    <n v="0"/>
    <n v="14.276973281664301"/>
    <d v="1900-01-09T04:44:53"/>
    <n v="43326"/>
    <n v="0"/>
    <n v="0"/>
    <n v="0"/>
    <n v="43915.239606072566"/>
  </r>
  <r>
    <s v="STND-61526"/>
    <s v="IRC Crystal Point, L.L.C."/>
    <s v="IRC Retail Centers - 6000 Northwest Hwy - Crystal Lake"/>
    <s v="Outdoor &amp; Garage - LED Fixtures"/>
    <s v="Outdoor &amp; Garage Lighting"/>
    <s v="Exterior"/>
    <n v="0"/>
    <n v="18592.175999999999"/>
    <n v="0"/>
    <x v="0"/>
    <x v="0"/>
    <n v="10.1978380583316"/>
    <s v="Qty / 1,000"/>
    <m/>
    <s v="Private-Lighting"/>
    <s v="lighting"/>
    <n v="3"/>
    <n v="1"/>
    <s v="Lighting"/>
    <n v="0.91633259480590001"/>
    <n v="1.30467645558681"/>
    <n v="17036.616877167999"/>
    <n v="0"/>
    <n v="0.71"/>
    <n v="12095.9979827893"/>
    <n v="0"/>
    <n v="4903"/>
    <n v="1"/>
    <n v="1"/>
    <n v="0"/>
    <n v="0"/>
    <n v="14.276973281664301"/>
    <d v="1900-01-09T04:44:53"/>
    <n v="43326"/>
    <n v="0"/>
    <n v="0"/>
    <n v="0"/>
    <n v="123353.02858239099"/>
  </r>
  <r>
    <s v="STND-61526"/>
    <s v="IRC Crystal Point, L.L.C."/>
    <s v="IRC Retail Centers - 6000 Northwest Hwy - Crystal Lake"/>
    <s v="Outdoor &amp; Garage - LED Fixtures"/>
    <s v="Outdoor &amp; Garage Lighting"/>
    <s v="Exterior"/>
    <n v="0"/>
    <n v="-2691.7469999999998"/>
    <n v="0"/>
    <x v="0"/>
    <x v="0"/>
    <n v="10.1978380583316"/>
    <s v="Qty / 1,000"/>
    <m/>
    <s v="Private-Lighting"/>
    <s v="lighting"/>
    <n v="3"/>
    <n v="1"/>
    <s v="Lighting"/>
    <n v="0.91633259480590001"/>
    <n v="1.30467645558681"/>
    <n v="-2466.535513071"/>
    <n v="0"/>
    <n v="0.71"/>
    <n v="-1751.2402142804101"/>
    <n v="0"/>
    <n v="4903"/>
    <n v="1"/>
    <n v="1"/>
    <n v="0"/>
    <n v="0"/>
    <n v="14.276973281664301"/>
    <d v="1900-01-09T04:44:53"/>
    <n v="43326"/>
    <n v="0"/>
    <n v="0"/>
    <n v="0"/>
    <n v="-17858.864106469551"/>
  </r>
  <r>
    <s v="STND-61527"/>
    <s v="Gasvoda &amp; Associates, Inc."/>
    <s v="Gasvoda &amp; Associates Inc - 1530 Huntington Dr - Calumet City"/>
    <s v="New Indoor LED Fixtures"/>
    <s v="Indoor Lighting"/>
    <s v="Manufacturing"/>
    <n v="0"/>
    <n v="28827.402999999998"/>
    <n v="5.1554880000000001"/>
    <x v="0"/>
    <x v="0"/>
    <n v="10.827197921178"/>
    <s v="Qty / 1,000"/>
    <m/>
    <s v="Private-Lighting"/>
    <s v="lighting"/>
    <n v="3"/>
    <n v="1"/>
    <s v="Lighting"/>
    <n v="0.91633259480590001"/>
    <n v="1.30467645558681"/>
    <n v="26415.488992505401"/>
    <n v="6.7262438106603097"/>
    <n v="0.71"/>
    <n v="18754.997184678799"/>
    <n v="4.7756331055688204"/>
    <n v="4618"/>
    <n v="1.02"/>
    <n v="1.04"/>
    <n v="1.2E-2"/>
    <n v="0.81"/>
    <n v="15.158077089649201"/>
    <d v="1900-01-09T19:51:10"/>
    <n v="43378"/>
    <n v="7.9846199081912497"/>
    <n v="310.77045873535701"/>
    <n v="0"/>
    <n v="203064.06652965353"/>
  </r>
  <r>
    <s v="STND-61527"/>
    <s v="Gasvoda &amp; Associates, Inc."/>
    <s v="Gasvoda &amp; Associates Inc - 1530 Huntington Dr - Calumet City"/>
    <s v="Occupancy Sensors"/>
    <s v="Indoor Lighting"/>
    <s v="Manufacturing"/>
    <n v="0"/>
    <n v="3368.8490000000002"/>
    <n v="2.0454720000000002"/>
    <x v="0"/>
    <x v="0"/>
    <n v="8"/>
    <s v="Qty / 1,000"/>
    <m/>
    <s v="Private-Lighting"/>
    <s v="lighting"/>
    <n v="3"/>
    <n v="1"/>
    <s v="Lighting"/>
    <n v="0.91633259480590001"/>
    <n v="1.30467645558681"/>
    <n v="3086.9861456792601"/>
    <n v="2.66867915896206"/>
    <n v="0.71"/>
    <n v="2191.76016343228"/>
    <n v="1.89476220286306"/>
    <n v="4618"/>
    <n v="1.02"/>
    <n v="1.04"/>
    <n v="1.2E-2"/>
    <n v="0.81"/>
    <n v="15.158077089649201"/>
    <d v="1900-01-09T19:51:10"/>
    <n v="43378"/>
    <n v="3.8879358376486799"/>
    <n v="36.317484066814799"/>
    <n v="0"/>
    <n v="17534.08130745824"/>
  </r>
  <r>
    <s v="STND-61527"/>
    <s v="Gasvoda &amp; Associates, Inc."/>
    <s v="Gasvoda &amp; Associates Inc - 1530 Huntington Dr - Calumet City"/>
    <s v="Outdoor &amp; Garage - LED Fixtures"/>
    <s v="Outdoor &amp; Garage Lighting"/>
    <s v="Exterior"/>
    <n v="0"/>
    <n v="1054.145"/>
    <n v="0"/>
    <x v="0"/>
    <x v="0"/>
    <n v="10.1978380583316"/>
    <s v="Qty / 1,000"/>
    <m/>
    <s v="Private-Lighting"/>
    <s v="lighting"/>
    <n v="3"/>
    <n v="1"/>
    <s v="Lighting"/>
    <n v="0.91633259480590001"/>
    <n v="1.30467645558681"/>
    <n v="965.94742315166502"/>
    <n v="0"/>
    <n v="0.71"/>
    <n v="685.82267043768195"/>
    <n v="0"/>
    <n v="4903"/>
    <n v="1"/>
    <n v="1"/>
    <n v="0"/>
    <n v="0"/>
    <n v="14.276973281664301"/>
    <d v="1900-01-09T04:44:53"/>
    <n v="43378"/>
    <n v="0"/>
    <n v="0"/>
    <n v="0"/>
    <n v="6993.908529856003"/>
  </r>
  <r>
    <s v="STND-61527"/>
    <s v="Gasvoda &amp; Associates, Inc."/>
    <s v="Gasvoda &amp; Associates Inc - 1530 Huntington Dr - Calumet City"/>
    <s v="Outdoor &amp; Garage - LED Fixtures"/>
    <s v="Outdoor &amp; Garage Lighting"/>
    <s v="Exterior"/>
    <n v="0"/>
    <n v="3275.2040000000002"/>
    <n v="0"/>
    <x v="0"/>
    <x v="0"/>
    <n v="10.1978380583316"/>
    <s v="Qty / 1,000"/>
    <m/>
    <s v="Private-Lighting"/>
    <s v="lighting"/>
    <n v="3"/>
    <n v="1"/>
    <s v="Lighting"/>
    <n v="0.91633259480590001"/>
    <n v="1.30467645558681"/>
    <n v="3001.1761798386601"/>
    <n v="0"/>
    <n v="0.71"/>
    <n v="2130.8350876854502"/>
    <n v="0"/>
    <n v="4903"/>
    <n v="1"/>
    <n v="1"/>
    <n v="0"/>
    <n v="0"/>
    <n v="14.276973281664301"/>
    <d v="1900-01-09T04:44:53"/>
    <n v="43378"/>
    <n v="0"/>
    <n v="0"/>
    <n v="0"/>
    <n v="21729.911153227036"/>
  </r>
  <r>
    <s v="STND-61527"/>
    <s v="Gasvoda &amp; Associates, Inc."/>
    <s v="Gasvoda &amp; Associates Inc - 1530 Huntington Dr - Calumet City"/>
    <s v="Outdoor &amp; Garage - LED Fixtures"/>
    <s v="Outdoor &amp; Garage Lighting"/>
    <s v="Exterior"/>
    <n v="0"/>
    <n v="4216.58"/>
    <n v="0"/>
    <x v="0"/>
    <x v="0"/>
    <n v="10.1978380583316"/>
    <s v="Qty / 1,000"/>
    <m/>
    <s v="Private-Lighting"/>
    <s v="lighting"/>
    <n v="3"/>
    <n v="1"/>
    <s v="Lighting"/>
    <n v="0.91633259480590001"/>
    <n v="1.30467645558681"/>
    <n v="3863.7896926066601"/>
    <n v="0"/>
    <n v="0.71"/>
    <n v="2743.2906817507301"/>
    <n v="0"/>
    <n v="4903"/>
    <n v="1"/>
    <n v="1"/>
    <n v="0"/>
    <n v="0"/>
    <n v="14.276973281664301"/>
    <d v="1900-01-09T04:44:53"/>
    <n v="43378"/>
    <n v="0"/>
    <n v="0"/>
    <n v="0"/>
    <n v="27975.634119424038"/>
  </r>
  <r>
    <s v="STND-61528"/>
    <s v="All-Star Management No. 24, Inc."/>
    <s v="All Star Management 24 - 7 E 111th St - Chicago"/>
    <s v="Outdoor &amp; Garage - LED Fixtures"/>
    <s v="Outdoor &amp; Garage Lighting"/>
    <s v="Exterior"/>
    <n v="0"/>
    <n v="34419.06"/>
    <n v="0"/>
    <x v="0"/>
    <x v="0"/>
    <n v="10.1978380583316"/>
    <s v="Qty / 1,000"/>
    <m/>
    <s v="Private-Lighting"/>
    <s v="lighting"/>
    <n v="3"/>
    <n v="1"/>
    <s v="Lighting"/>
    <n v="0.91633259480590001"/>
    <n v="1.30467645558681"/>
    <n v="31539.30656058"/>
    <n v="0"/>
    <n v="0.71"/>
    <n v="22392.907658011802"/>
    <n v="0"/>
    <n v="4903"/>
    <n v="1"/>
    <n v="1"/>
    <n v="0"/>
    <n v="0"/>
    <n v="14.276973281664301"/>
    <d v="1900-01-09T04:44:53"/>
    <n v="43346"/>
    <n v="0"/>
    <n v="0"/>
    <n v="0"/>
    <n v="228359.24595157788"/>
  </r>
  <r>
    <s v="STND-61528"/>
    <s v="All-Star Management No. 24, Inc."/>
    <s v="All Star Management 24 - 7 E 111th St - Chicago"/>
    <s v="Outdoor &amp; Garage - LED Fixtures"/>
    <s v="Outdoor &amp; Garage Lighting"/>
    <s v="Exterior"/>
    <n v="0"/>
    <n v="4758.1909999999998"/>
    <n v="0.65028399999999997"/>
    <x v="0"/>
    <x v="0"/>
    <n v="10.1978380583316"/>
    <s v="Qty / 1,000"/>
    <m/>
    <s v="Private-Lighting"/>
    <s v="lighting"/>
    <n v="3"/>
    <n v="1"/>
    <s v="Lighting"/>
    <n v="0.91633259480590001"/>
    <n v="1.30467645558681"/>
    <n v="4360.0855056120799"/>
    <n v="0.84841022424481105"/>
    <n v="0.71"/>
    <n v="3095.6607089845802"/>
    <n v="0.60237125921381596"/>
    <n v="4903"/>
    <n v="1"/>
    <n v="1"/>
    <n v="0"/>
    <n v="0"/>
    <n v="14.276973281664301"/>
    <d v="1900-01-09T04:44:53"/>
    <n v="43346"/>
    <n v="0.84841022424481105"/>
    <n v="0"/>
    <n v="0"/>
    <n v="31569.046593764735"/>
  </r>
  <r>
    <s v="STND-61528"/>
    <s v="All-Star Management No. 24, Inc."/>
    <s v="All Star Management 24 - 7 E 111th St - Chicago"/>
    <s v="Outdoor &amp; Garage - LED Fixtures"/>
    <s v="Outdoor &amp; Garage Lighting"/>
    <s v="Exterior"/>
    <n v="0"/>
    <n v="6843.9740000000002"/>
    <n v="0.93533999999999995"/>
    <x v="0"/>
    <x v="0"/>
    <n v="10.1978380583316"/>
    <s v="Qty / 1,000"/>
    <m/>
    <s v="Private-Lighting"/>
    <s v="lighting"/>
    <n v="3"/>
    <n v="1"/>
    <s v="Lighting"/>
    <n v="0.91633259480590001"/>
    <n v="1.30467645558681"/>
    <n v="6271.3564542041104"/>
    <n v="1.2203160759685601"/>
    <n v="0.71"/>
    <n v="4452.6630824849199"/>
    <n v="0.86642441393767999"/>
    <n v="4903"/>
    <n v="1"/>
    <n v="1"/>
    <n v="0"/>
    <n v="0"/>
    <n v="14.276973281664301"/>
    <d v="1900-01-09T04:44:53"/>
    <n v="43346"/>
    <n v="1.2203160759685601"/>
    <n v="0"/>
    <n v="0"/>
    <n v="45407.537043492812"/>
  </r>
  <r>
    <s v="STND-61530"/>
    <s v="Chatham Park Village Cooperative"/>
    <s v="Chatham Park Village Cooperative - 737 E 83rd Pl - Chicago"/>
    <s v="Outdoor &amp; Garage - LED Fixtures"/>
    <s v="Outdoor &amp; Garage Lighting"/>
    <s v="Exterior"/>
    <n v="0"/>
    <n v="77133.995999999999"/>
    <n v="0"/>
    <x v="0"/>
    <x v="0"/>
    <n v="10.1978380583316"/>
    <s v="Qty / 1,000"/>
    <m/>
    <s v="Private-Lighting"/>
    <s v="lighting"/>
    <n v="3"/>
    <n v="1"/>
    <s v="Lighting"/>
    <n v="0.91633259480590001"/>
    <n v="1.30467645558681"/>
    <n v="70680.394702427904"/>
    <n v="0"/>
    <n v="0.71"/>
    <n v="50183.0802387238"/>
    <n v="0"/>
    <n v="4903"/>
    <n v="1"/>
    <n v="1"/>
    <n v="0"/>
    <n v="0"/>
    <n v="14.276973281664301"/>
    <d v="1900-01-09T04:44:53"/>
    <n v="43329"/>
    <n v="0"/>
    <n v="0"/>
    <n v="0"/>
    <n v="511758.925542766"/>
  </r>
  <r>
    <s v="STND-61530"/>
    <s v="Chatham Park Village Cooperative"/>
    <s v="Chatham Park Village Cooperative - 737 E 83rd Pl - Chicago"/>
    <s v="Outdoor &amp; Garage - LED Fixtures"/>
    <s v="Outdoor &amp; Garage Lighting"/>
    <s v="Exterior"/>
    <n v="0"/>
    <n v="858.02499999999998"/>
    <n v="0"/>
    <x v="0"/>
    <x v="0"/>
    <n v="10.1978380583316"/>
    <s v="Qty / 1,000"/>
    <m/>
    <s v="Private-Lighting"/>
    <s v="lighting"/>
    <n v="3"/>
    <n v="1"/>
    <s v="Lighting"/>
    <n v="0.91633259480590001"/>
    <n v="1.30467645558681"/>
    <n v="786.23627465833204"/>
    <n v="0"/>
    <n v="0.71"/>
    <n v="558.22775500741602"/>
    <n v="0"/>
    <n v="4903"/>
    <n v="1"/>
    <n v="1"/>
    <n v="0"/>
    <n v="0"/>
    <n v="14.276973281664301"/>
    <d v="1900-01-09T04:44:53"/>
    <n v="43329"/>
    <n v="0"/>
    <n v="0"/>
    <n v="0"/>
    <n v="5692.7162452316352"/>
  </r>
  <r>
    <s v="STND-61530"/>
    <s v="Chatham Park Village Cooperative"/>
    <s v="Chatham Park Village Cooperative - 737 E 83rd Pl - Chicago"/>
    <s v="Outdoor &amp; Garage - LED Fixtures"/>
    <s v="Outdoor &amp; Garage Lighting"/>
    <s v="Exterior"/>
    <n v="0"/>
    <n v="15694.503000000001"/>
    <n v="0"/>
    <x v="0"/>
    <x v="0"/>
    <n v="10.1978380583316"/>
    <s v="Qty / 1,000"/>
    <m/>
    <s v="Private-Lighting"/>
    <s v="lighting"/>
    <n v="3"/>
    <n v="1"/>
    <s v="Lighting"/>
    <n v="0.91633259480590001"/>
    <n v="1.30467645558681"/>
    <n v="14381.384658179"/>
    <n v="0"/>
    <n v="0.71"/>
    <n v="10210.783107307099"/>
    <n v="0"/>
    <n v="4903"/>
    <n v="1"/>
    <n v="1"/>
    <n v="0"/>
    <n v="0"/>
    <n v="14.276973281664301"/>
    <d v="1900-01-09T04:44:53"/>
    <n v="43329"/>
    <n v="0"/>
    <n v="0"/>
    <n v="0"/>
    <n v="104127.91257706573"/>
  </r>
  <r>
    <s v="STND-61530"/>
    <s v="Chatham Park Village Cooperative"/>
    <s v="Chatham Park Village Cooperative - 737 E 83rd Pl - Chicago"/>
    <s v="Photocells"/>
    <s v="Outdoor &amp; Garage Lighting"/>
    <s v="Multi-family (common)"/>
    <n v="0"/>
    <n v="1455.44"/>
    <n v="0"/>
    <x v="0"/>
    <x v="0"/>
    <n v="8"/>
    <s v="Qty / 1,000"/>
    <m/>
    <s v="Private-Lighting"/>
    <s v="lighting"/>
    <n v="3"/>
    <n v="1"/>
    <s v="Lighting"/>
    <n v="0.91633259480590001"/>
    <n v="1.30467645558681"/>
    <n v="1333.6671117843"/>
    <n v="0"/>
    <n v="0.71"/>
    <n v="946.90364936685205"/>
    <n v="0"/>
    <n v="6138"/>
    <n v="1.1399999999999999"/>
    <n v="1.32"/>
    <n v="2.5000000000000001E-2"/>
    <n v="0.64"/>
    <n v="11.4043662430759"/>
    <d v="1900-01-07T03:30:12"/>
    <n v="43329"/>
    <n v="0"/>
    <n v="29.247085784743401"/>
    <n v="0"/>
    <n v="7575.2291949348164"/>
  </r>
  <r>
    <s v="STND-61530"/>
    <s v="Chatham Park Village Cooperative"/>
    <s v="Chatham Park Village Cooperative - 737 E 83rd Pl - Chicago"/>
    <s v="Photocells"/>
    <s v="Outdoor &amp; Garage Lighting"/>
    <s v="Multi-family (common)"/>
    <n v="0"/>
    <n v="11.2"/>
    <n v="0"/>
    <x v="0"/>
    <x v="0"/>
    <n v="8"/>
    <s v="Qty / 1,000"/>
    <m/>
    <s v="Private-Lighting"/>
    <s v="lighting"/>
    <n v="3"/>
    <n v="1"/>
    <s v="Lighting"/>
    <n v="0.91633259480590001"/>
    <n v="1.30467645558681"/>
    <n v="10.262925061826101"/>
    <n v="0"/>
    <n v="0.71"/>
    <n v="7.2866767938965102"/>
    <n v="0"/>
    <n v="6138"/>
    <n v="1.1399999999999999"/>
    <n v="1.32"/>
    <n v="2.5000000000000001E-2"/>
    <n v="0.64"/>
    <n v="11.4043662430759"/>
    <d v="1900-01-07T03:30:12"/>
    <n v="43329"/>
    <n v="0"/>
    <n v="0.225064146092677"/>
    <n v="0"/>
    <n v="58.293414351172082"/>
  </r>
  <r>
    <s v="STND-61530"/>
    <s v="Chatham Park Village Cooperative"/>
    <s v="Chatham Park Village Cooperative - 737 E 83rd Pl - Chicago"/>
    <s v="Photocells"/>
    <s v="Outdoor &amp; Garage Lighting"/>
    <s v="Multi-family (common)"/>
    <n v="0"/>
    <n v="286.44"/>
    <n v="0"/>
    <x v="0"/>
    <x v="0"/>
    <n v="8"/>
    <s v="Qty / 1,000"/>
    <m/>
    <s v="Private-Lighting"/>
    <s v="lighting"/>
    <n v="3"/>
    <n v="1"/>
    <s v="Lighting"/>
    <n v="0.91633259480590001"/>
    <n v="1.30467645558681"/>
    <n v="262.47430845620198"/>
    <n v="0"/>
    <n v="0.71"/>
    <n v="186.35675900390299"/>
    <n v="0"/>
    <n v="6138"/>
    <n v="1.1399999999999999"/>
    <n v="1.32"/>
    <n v="2.5000000000000001E-2"/>
    <n v="0.64"/>
    <n v="11.4043662430759"/>
    <d v="1900-01-07T03:30:12"/>
    <n v="43329"/>
    <n v="0"/>
    <n v="5.7560155363202199"/>
    <n v="0"/>
    <n v="1490.854072031224"/>
  </r>
  <r>
    <s v="STND-61533"/>
    <s v="First Midwest Property Services, LLC"/>
    <s v="First Midwest Property Services LLC - 483 N Mulford Rd - Rockford"/>
    <s v="Outdoor &amp; Garage - LED Fixtures"/>
    <s v="Outdoor &amp; Garage Lighting"/>
    <s v="Exterior"/>
    <n v="0"/>
    <n v="5903.2120000000004"/>
    <n v="0"/>
    <x v="0"/>
    <x v="0"/>
    <n v="10.1978380583316"/>
    <s v="Qty / 1,000"/>
    <m/>
    <s v="Private-Lighting"/>
    <s v="lighting"/>
    <n v="3"/>
    <n v="1"/>
    <s v="Lighting"/>
    <n v="0.91633259480590001"/>
    <n v="1.30467645558681"/>
    <n v="5409.3055696493302"/>
    <n v="0"/>
    <n v="0.71"/>
    <n v="3840.6069544510201"/>
    <n v="0"/>
    <n v="4903"/>
    <n v="1"/>
    <n v="1"/>
    <n v="0"/>
    <n v="0"/>
    <n v="14.276973281664301"/>
    <d v="1900-01-09T04:44:53"/>
    <n v="43455"/>
    <n v="0"/>
    <n v="0"/>
    <n v="0"/>
    <n v="39165.887767193628"/>
  </r>
  <r>
    <s v="STND-61538"/>
    <s v="First Midwest Property Services, LLC"/>
    <s v="First Midwest Property Services LLC - 4304 E Lincolnway Ave Unit D - Sterling"/>
    <s v="Outdoor &amp; Garage - LED Fixtures"/>
    <s v="Outdoor &amp; Garage Lighting"/>
    <s v="Exterior"/>
    <n v="0"/>
    <n v="5863.9880000000003"/>
    <n v="0"/>
    <x v="0"/>
    <x v="0"/>
    <n v="10.1978380583316"/>
    <s v="Qty / 1,000"/>
    <m/>
    <s v="Private-Lighting"/>
    <s v="lighting"/>
    <n v="3"/>
    <n v="1"/>
    <s v="Lighting"/>
    <n v="0.91633259480590001"/>
    <n v="1.30467645558681"/>
    <n v="5373.3633399506598"/>
    <n v="0"/>
    <n v="0.71"/>
    <n v="3815.0879713649701"/>
    <n v="0"/>
    <n v="4903"/>
    <n v="1"/>
    <n v="1"/>
    <n v="0"/>
    <n v="0"/>
    <n v="14.276973281664301"/>
    <d v="1900-01-09T04:44:53"/>
    <n v="43455"/>
    <n v="0"/>
    <n v="0"/>
    <n v="0"/>
    <n v="38905.649310268789"/>
  </r>
  <r>
    <s v="STND-61538"/>
    <s v="First Midwest Property Services, LLC"/>
    <s v="First Midwest Property Services LLC - 4304 E Lincolnway Ave Unit D - Sterling"/>
    <s v="Outdoor &amp; Garage - LED Fixtures"/>
    <s v="Outdoor &amp; Garage Lighting"/>
    <s v="Exterior"/>
    <n v="0"/>
    <n v="1475.8030000000001"/>
    <n v="0"/>
    <x v="0"/>
    <x v="0"/>
    <n v="10.1978380583316"/>
    <s v="Qty / 1,000"/>
    <m/>
    <s v="Private-Lighting"/>
    <s v="lighting"/>
    <n v="3"/>
    <n v="1"/>
    <s v="Lighting"/>
    <n v="0.91633259480590001"/>
    <n v="1.30467645558681"/>
    <n v="1352.3263924123301"/>
    <n v="0"/>
    <n v="0.71"/>
    <n v="960.15173861275503"/>
    <n v="0"/>
    <n v="4903"/>
    <n v="1"/>
    <n v="1"/>
    <n v="0"/>
    <n v="0"/>
    <n v="14.276973281664301"/>
    <d v="1900-01-09T04:44:53"/>
    <n v="43455"/>
    <n v="0"/>
    <n v="0"/>
    <n v="0"/>
    <n v="9791.471941798407"/>
  </r>
  <r>
    <s v="STND-61538"/>
    <s v="First Midwest Property Services, LLC"/>
    <s v="First Midwest Property Services LLC - 4304 E Lincolnway Ave Unit D - Sterling"/>
    <s v="Outdoor &amp; Garage - LED Fixtures"/>
    <s v="Outdoor &amp; Garage Lighting"/>
    <s v="Exterior"/>
    <n v="0"/>
    <n v="3221.2710000000002"/>
    <n v="0"/>
    <x v="0"/>
    <x v="0"/>
    <n v="10.1978380583316"/>
    <s v="Qty / 1,000"/>
    <m/>
    <s v="Private-Lighting"/>
    <s v="lighting"/>
    <n v="3"/>
    <n v="1"/>
    <s v="Lighting"/>
    <n v="0.91633259480590001"/>
    <n v="1.30467645558681"/>
    <n v="2951.7556140030001"/>
    <n v="0"/>
    <n v="0.71"/>
    <n v="2095.7464859421302"/>
    <n v="0"/>
    <n v="4903"/>
    <n v="1"/>
    <n v="1"/>
    <n v="0"/>
    <n v="0"/>
    <n v="14.276973281664301"/>
    <d v="1900-01-09T04:44:53"/>
    <n v="43455"/>
    <n v="0"/>
    <n v="0"/>
    <n v="0"/>
    <n v="21372.083274955367"/>
  </r>
  <r>
    <s v="STND-61539"/>
    <s v="First Midwest Property Services, LLC"/>
    <s v="First Midwest Property Services LLC - 4312 E Lincolnway Ave BLDG - Sterling"/>
    <s v="Outdoor &amp; Garage - LED Fixtures"/>
    <s v="Outdoor &amp; Garage Lighting"/>
    <s v="Exterior"/>
    <n v="0"/>
    <n v="8795.982"/>
    <n v="0"/>
    <x v="0"/>
    <x v="0"/>
    <n v="10.1978380583316"/>
    <s v="Qty / 1,000"/>
    <m/>
    <s v="Private-Lighting"/>
    <s v="lighting"/>
    <n v="3"/>
    <n v="1"/>
    <s v="Lighting"/>
    <n v="0.91633259480590001"/>
    <n v="1.30467645558681"/>
    <n v="8060.0450099259897"/>
    <n v="0"/>
    <n v="0.71"/>
    <n v="5722.6319570474498"/>
    <n v="0"/>
    <n v="4903"/>
    <n v="1"/>
    <n v="1"/>
    <n v="0"/>
    <n v="0"/>
    <n v="14.276973281664301"/>
    <d v="1900-01-09T04:44:53"/>
    <n v="43455"/>
    <n v="0"/>
    <n v="0"/>
    <n v="0"/>
    <n v="58358.473965403129"/>
  </r>
  <r>
    <s v="STND-61539"/>
    <s v="First Midwest Property Services, LLC"/>
    <s v="First Midwest Property Services LLC - 4312 E Lincolnway Ave BLDG - Sterling"/>
    <s v="Outdoor &amp; Garage - LED Fixtures"/>
    <s v="Outdoor &amp; Garage Lighting"/>
    <s v="Exterior"/>
    <n v="0"/>
    <n v="1475.8030000000001"/>
    <n v="0"/>
    <x v="0"/>
    <x v="0"/>
    <n v="10.1978380583316"/>
    <s v="Qty / 1,000"/>
    <m/>
    <s v="Private-Lighting"/>
    <s v="lighting"/>
    <n v="3"/>
    <n v="1"/>
    <s v="Lighting"/>
    <n v="0.91633259480590001"/>
    <n v="1.30467645558681"/>
    <n v="1352.3263924123301"/>
    <n v="0"/>
    <n v="0.71"/>
    <n v="960.15173861275503"/>
    <n v="0"/>
    <n v="4903"/>
    <n v="1"/>
    <n v="1"/>
    <n v="0"/>
    <n v="0"/>
    <n v="14.276973281664301"/>
    <d v="1900-01-09T04:44:53"/>
    <n v="43455"/>
    <n v="0"/>
    <n v="0"/>
    <n v="0"/>
    <n v="9791.471941798407"/>
  </r>
  <r>
    <s v="STND-61539"/>
    <s v="First Midwest Property Services, LLC"/>
    <s v="First Midwest Property Services LLC - 4312 E Lincolnway Ave BLDG - Sterling"/>
    <s v="Outdoor &amp; Garage - LED Fixtures"/>
    <s v="Outdoor &amp; Garage Lighting"/>
    <s v="Exterior"/>
    <n v="0"/>
    <n v="5368.7849999999999"/>
    <n v="0"/>
    <x v="0"/>
    <x v="0"/>
    <n v="10.1978380583316"/>
    <s v="Qty / 1,000"/>
    <m/>
    <s v="Private-Lighting"/>
    <s v="lighting"/>
    <n v="3"/>
    <n v="1"/>
    <s v="Lighting"/>
    <n v="0.91633259480590001"/>
    <n v="1.30467645558681"/>
    <n v="4919.5926900049899"/>
    <n v="0"/>
    <n v="0.71"/>
    <n v="3492.9108099035402"/>
    <n v="0"/>
    <n v="4903"/>
    <n v="1"/>
    <n v="1"/>
    <n v="0"/>
    <n v="0"/>
    <n v="14.276973281664301"/>
    <d v="1900-01-09T04:44:53"/>
    <n v="43455"/>
    <n v="0"/>
    <n v="0"/>
    <n v="0"/>
    <n v="35620.138791592173"/>
  </r>
  <r>
    <s v="STND-61540"/>
    <s v="First Midwest Property Services, LLC"/>
    <s v="First Midwest Property Services - 4204 E Lincolnway Ave - Sterling"/>
    <s v="Outdoor &amp; Garage - LED Fixtures"/>
    <s v="Outdoor &amp; Garage Lighting"/>
    <s v="Exterior"/>
    <n v="0"/>
    <n v="7329.9849999999997"/>
    <n v="0"/>
    <x v="0"/>
    <x v="0"/>
    <n v="10.1978380583316"/>
    <s v="Qty / 1,000"/>
    <m/>
    <s v="Private-Lighting"/>
    <s v="lighting"/>
    <n v="3"/>
    <n v="1"/>
    <s v="Lighting"/>
    <n v="0.91633259480590001"/>
    <n v="1.30467645558681"/>
    <n v="6716.7041749383197"/>
    <n v="0"/>
    <n v="0.71"/>
    <n v="4768.85996420621"/>
    <n v="0"/>
    <n v="4903"/>
    <n v="1"/>
    <n v="1"/>
    <n v="0"/>
    <n v="0"/>
    <n v="14.276973281664301"/>
    <d v="1900-01-09T04:44:53"/>
    <n v="43455"/>
    <n v="0"/>
    <n v="0"/>
    <n v="0"/>
    <n v="48632.061637835963"/>
  </r>
  <r>
    <s v="STND-61540"/>
    <s v="First Midwest Property Services, LLC"/>
    <s v="First Midwest Property Services - 4204 E Lincolnway Ave - Sterling"/>
    <s v="Outdoor &amp; Garage - LED Fixtures"/>
    <s v="Outdoor &amp; Garage Lighting"/>
    <s v="Exterior"/>
    <n v="0"/>
    <n v="1475.8030000000001"/>
    <n v="0"/>
    <x v="0"/>
    <x v="0"/>
    <n v="10.1978380583316"/>
    <s v="Qty / 1,000"/>
    <m/>
    <s v="Private-Lighting"/>
    <s v="lighting"/>
    <n v="3"/>
    <n v="1"/>
    <s v="Lighting"/>
    <n v="0.91633259480590001"/>
    <n v="1.30467645558681"/>
    <n v="1352.3263924123301"/>
    <n v="0"/>
    <n v="0.71"/>
    <n v="960.15173861275503"/>
    <n v="0"/>
    <n v="4903"/>
    <n v="1"/>
    <n v="1"/>
    <n v="0"/>
    <n v="0"/>
    <n v="14.276973281664301"/>
    <d v="1900-01-09T04:44:53"/>
    <n v="43455"/>
    <n v="0"/>
    <n v="0"/>
    <n v="0"/>
    <n v="9791.471941798407"/>
  </r>
  <r>
    <s v="STND-61540"/>
    <s v="First Midwest Property Services, LLC"/>
    <s v="First Midwest Property Services - 4204 E Lincolnway Ave - Sterling"/>
    <s v="Outdoor &amp; Garage - LED Fixtures"/>
    <s v="Outdoor &amp; Garage Lighting"/>
    <s v="Exterior"/>
    <n v="0"/>
    <n v="1073.7570000000001"/>
    <n v="0"/>
    <x v="0"/>
    <x v="0"/>
    <n v="10.1978380583316"/>
    <s v="Qty / 1,000"/>
    <m/>
    <s v="Private-Lighting"/>
    <s v="lighting"/>
    <n v="3"/>
    <n v="1"/>
    <s v="Lighting"/>
    <n v="0.91633259480590001"/>
    <n v="1.30467645558681"/>
    <n v="983.91853800099898"/>
    <n v="0"/>
    <n v="0.71"/>
    <n v="698.58216198070897"/>
    <n v="0"/>
    <n v="4903"/>
    <n v="1"/>
    <n v="1"/>
    <n v="0"/>
    <n v="0"/>
    <n v="14.276973281664301"/>
    <d v="1900-01-09T04:44:53"/>
    <n v="43455"/>
    <n v="0"/>
    <n v="0"/>
    <n v="0"/>
    <n v="7124.0277583184443"/>
  </r>
  <r>
    <s v="STND-61542"/>
    <s v="First Midwest Property Services, LLC"/>
    <s v="First Midwest Property Services LLC (Sprinkler RM) - 452 State Route 176 Sprinkler RM - Island Lake"/>
    <s v="Outdoor &amp; Garage - LED Fixtures"/>
    <s v="Outdoor &amp; Garage Lighting"/>
    <s v="Exterior"/>
    <n v="0"/>
    <n v="8795.982"/>
    <n v="0"/>
    <x v="0"/>
    <x v="0"/>
    <n v="10.1978380583316"/>
    <s v="Qty / 1,000"/>
    <m/>
    <s v="Private-Lighting"/>
    <s v="lighting"/>
    <n v="3"/>
    <n v="1"/>
    <s v="Lighting"/>
    <n v="0.91633259480590001"/>
    <n v="1.30467645558681"/>
    <n v="8060.0450099259897"/>
    <n v="0"/>
    <n v="0.71"/>
    <n v="5722.6319570474498"/>
    <n v="0"/>
    <n v="4903"/>
    <n v="1"/>
    <n v="1"/>
    <n v="0"/>
    <n v="0"/>
    <n v="14.276973281664301"/>
    <d v="1900-01-09T04:44:53"/>
    <n v="43455"/>
    <n v="0"/>
    <n v="0"/>
    <n v="0"/>
    <n v="58358.473965403129"/>
  </r>
  <r>
    <s v="STND-61542"/>
    <s v="First Midwest Property Services, LLC"/>
    <s v="First Midwest Property Services LLC (Sprinkler RM) - 452 State Route 176 Sprinkler RM - Island Lake"/>
    <s v="Outdoor &amp; Garage - LED Fixtures"/>
    <s v="Outdoor &amp; Garage Lighting"/>
    <s v="Exterior"/>
    <n v="0"/>
    <n v="1470.9"/>
    <n v="0"/>
    <x v="0"/>
    <x v="0"/>
    <n v="10.1978380583316"/>
    <s v="Qty / 1,000"/>
    <m/>
    <s v="Private-Lighting"/>
    <s v="lighting"/>
    <n v="3"/>
    <n v="1"/>
    <s v="Lighting"/>
    <n v="0.91633259480590001"/>
    <n v="1.30467645558681"/>
    <n v="1347.8336136999999"/>
    <n v="0"/>
    <n v="0.71"/>
    <n v="956.96186572699901"/>
    <n v="0"/>
    <n v="4903"/>
    <n v="1"/>
    <n v="1"/>
    <n v="0"/>
    <n v="0"/>
    <n v="14.276973281664301"/>
    <d v="1900-01-09T04:44:53"/>
    <n v="43455"/>
    <n v="0"/>
    <n v="0"/>
    <n v="0"/>
    <n v="9758.942134682804"/>
  </r>
  <r>
    <s v="STND-61542"/>
    <s v="First Midwest Property Services, LLC"/>
    <s v="First Midwest Property Services LLC (Sprinkler RM) - 452 State Route 176 Sprinkler RM - Island Lake"/>
    <s v="Outdoor &amp; Garage - LED Fixtures"/>
    <s v="Outdoor &amp; Garage Lighting"/>
    <s v="Exterior"/>
    <n v="0"/>
    <n v="2525.0450000000001"/>
    <n v="0"/>
    <x v="0"/>
    <x v="0"/>
    <n v="10.1978380583316"/>
    <s v="Qty / 1,000"/>
    <m/>
    <s v="Private-Lighting"/>
    <s v="lighting"/>
    <n v="3"/>
    <n v="1"/>
    <s v="Lighting"/>
    <n v="0.91633259480590001"/>
    <n v="1.30467645558681"/>
    <n v="2313.7810368516598"/>
    <n v="0"/>
    <n v="0.71"/>
    <n v="1642.78453616468"/>
    <n v="0"/>
    <n v="4903"/>
    <n v="1"/>
    <n v="1"/>
    <n v="0"/>
    <n v="0"/>
    <n v="14.276973281664301"/>
    <d v="1900-01-09T04:44:53"/>
    <n v="43455"/>
    <n v="0"/>
    <n v="0"/>
    <n v="0"/>
    <n v="16752.850664538801"/>
  </r>
  <r>
    <s v="STND-61542"/>
    <s v="First Midwest Property Services, LLC"/>
    <s v="First Midwest Property Services LLC (Sprinkler RM) - 452 State Route 176 Sprinkler RM - Island Lake"/>
    <s v="Outdoor &amp; Garage - LED Fixtures"/>
    <s v="Outdoor &amp; Garage Lighting"/>
    <s v="Exterior"/>
    <n v="0"/>
    <n v="1941.588"/>
    <n v="0"/>
    <x v="0"/>
    <x v="0"/>
    <n v="10.1978380583316"/>
    <s v="Qty / 1,000"/>
    <m/>
    <s v="Private-Lighting"/>
    <s v="lighting"/>
    <n v="3"/>
    <n v="1"/>
    <s v="Lighting"/>
    <n v="0.91633259480590001"/>
    <n v="1.30467645558681"/>
    <n v="1779.1403700840001"/>
    <n v="0"/>
    <n v="0.71"/>
    <n v="1263.18966275964"/>
    <n v="0"/>
    <n v="4903"/>
    <n v="1"/>
    <n v="1"/>
    <n v="0"/>
    <n v="0"/>
    <n v="14.276973281664301"/>
    <d v="1900-01-09T04:44:53"/>
    <n v="43455"/>
    <n v="0"/>
    <n v="0"/>
    <n v="0"/>
    <n v="12881.803617781316"/>
  </r>
  <r>
    <s v="STND-61543"/>
    <s v="First Midwest Property Services, LLC"/>
    <s v="First Midwest Property Services LLC - 483 N Mulford Rd  - Rockford"/>
    <s v="New Indoor LED Fixtures"/>
    <s v="Indoor Lighting"/>
    <s v="Office"/>
    <n v="0"/>
    <n v="43036.987999999998"/>
    <n v="9.6772500000000008"/>
    <x v="0"/>
    <x v="0"/>
    <n v="15"/>
    <s v="Qty / 1,000"/>
    <m/>
    <s v="Private-Lighting"/>
    <s v="lighting"/>
    <n v="3"/>
    <n v="1"/>
    <s v="Lighting"/>
    <n v="0.91633259480590001"/>
    <n v="1.30467645558681"/>
    <n v="39436.194886670397"/>
    <n v="12.625680229827401"/>
    <n v="0.71"/>
    <n v="27999.698369536"/>
    <n v="8.9642329631774693"/>
    <n v="2885"/>
    <n v="1.165"/>
    <n v="1.3779999999999999"/>
    <n v="2.5499999999999998E-2"/>
    <n v="0.55000000000000004"/>
    <n v="24.263431542460999"/>
    <d v="1900-01-16T07:56:40"/>
    <n v="43454"/>
    <n v="16.658767950689299"/>
    <n v="863.19568206874999"/>
    <n v="0"/>
    <n v="419995.47554303997"/>
  </r>
  <r>
    <s v="STND-61544"/>
    <s v="J Sterling Morton High School District 201"/>
    <s v="J Sterling Morton HS District 201 - Phase 3 - 2423 S Austin Blvd - Cicero"/>
    <s v="New Indoor LED Fixtures"/>
    <s v="Indoor Lighting"/>
    <s v="K-12 School"/>
    <n v="0"/>
    <n v="1063.056"/>
    <n v="0.28987200000000002"/>
    <x v="0"/>
    <x v="1"/>
    <n v="15"/>
    <s v="Qty / 1,000"/>
    <m/>
    <s v="Public-Lighting"/>
    <s v="lighting"/>
    <n v="3"/>
    <n v="1"/>
    <s v="Lighting"/>
    <n v="0.99829244462109001"/>
    <n v="0.987374621353864"/>
    <n v="1061.2407730091199"/>
    <n v="0.28621225624108698"/>
    <n v="0.71"/>
    <n v="753.480948836474"/>
    <n v="0.20321070193117199"/>
    <n v="2979"/>
    <n v="1.17333333333333"/>
    <n v="1.323"/>
    <n v="2.1333333333333301E-2"/>
    <n v="0.72"/>
    <n v="23.497818059751602"/>
    <d v="1900-01-15T18:49:11"/>
    <n v="43386"/>
    <n v="0.300466381373444"/>
    <n v="19.295286781984"/>
    <n v="0"/>
    <n v="11302.21423254711"/>
  </r>
  <r>
    <s v="STND-61544"/>
    <s v="J Sterling Morton High School District 201"/>
    <s v="J Sterling Morton HS District 201 - Phase 3 - 2423 S Austin Blvd - Cicero"/>
    <s v="New Indoor LED Fixtures"/>
    <s v="Indoor Lighting"/>
    <s v="K-12 School"/>
    <n v="0"/>
    <n v="404.31"/>
    <n v="0.110246"/>
    <x v="0"/>
    <x v="1"/>
    <n v="15"/>
    <s v="Qty / 1,000"/>
    <m/>
    <s v="Public-Lighting"/>
    <s v="lighting"/>
    <n v="3"/>
    <n v="1"/>
    <s v="Lighting"/>
    <n v="0.99829244462109001"/>
    <n v="0.987374621353864"/>
    <n v="403.61961828475302"/>
    <n v="0.108854102505778"/>
    <n v="0.71"/>
    <n v="286.56992898217499"/>
    <n v="7.7286412779102406E-2"/>
    <n v="2979"/>
    <n v="1.17333333333333"/>
    <n v="1.323"/>
    <n v="2.1333333333333301E-2"/>
    <n v="0.72"/>
    <n v="23.497818059751602"/>
    <d v="1900-01-15T18:49:11"/>
    <n v="43386"/>
    <n v="0.114275323870179"/>
    <n v="7.3385385142682402"/>
    <n v="0"/>
    <n v="4298.5489347326247"/>
  </r>
  <r>
    <s v="STND-61544"/>
    <s v="J Sterling Morton High School District 201"/>
    <s v="J Sterling Morton HS District 201 - Phase 3 - 2423 S Austin Blvd - Cicero"/>
    <s v="New Indoor LED Fixtures"/>
    <s v="Indoor Lighting"/>
    <s v="K-12 School"/>
    <n v="0"/>
    <n v="278.834"/>
    <n v="7.6032000000000002E-2"/>
    <x v="0"/>
    <x v="1"/>
    <n v="15"/>
    <s v="Qty / 1,000"/>
    <m/>
    <s v="Public-Lighting"/>
    <s v="lighting"/>
    <n v="3"/>
    <n v="1"/>
    <s v="Lighting"/>
    <n v="0.99829244462109001"/>
    <n v="0.987374621353864"/>
    <n v="278.35787550347698"/>
    <n v="7.5072067210776999E-2"/>
    <n v="0.71"/>
    <n v="197.634091607469"/>
    <n v="5.3301167719651703E-2"/>
    <n v="2979"/>
    <n v="1.17333333333333"/>
    <n v="1.323"/>
    <n v="2.1333333333333301E-2"/>
    <n v="0.72"/>
    <n v="23.497818059751602"/>
    <d v="1900-01-15T18:49:11"/>
    <n v="43386"/>
    <n v="7.8810854130739294E-2"/>
    <n v="5.0610522818814001"/>
    <n v="0"/>
    <n v="2964.5113741120349"/>
  </r>
  <r>
    <s v="STND-61544"/>
    <s v="J Sterling Morton High School District 201"/>
    <s v="J Sterling Morton HS District 201 - Phase 3 - 2423 S Austin Blvd - Cicero"/>
    <s v="Occupancy Sensors"/>
    <s v="Indoor Lighting"/>
    <s v="K-12 School"/>
    <n v="0"/>
    <n v="200.761"/>
    <n v="0.18057599999999999"/>
    <x v="0"/>
    <x v="1"/>
    <n v="8"/>
    <s v="Qty / 1,000"/>
    <m/>
    <s v="Public-Lighting"/>
    <s v="lighting"/>
    <n v="3"/>
    <n v="1"/>
    <s v="Lighting"/>
    <n v="0.99829244462109001"/>
    <n v="0.987374621353864"/>
    <n v="200.418189474575"/>
    <n v="0.178296159625595"/>
    <n v="0.71"/>
    <n v="142.296914526948"/>
    <n v="0.126590273334173"/>
    <n v="2979"/>
    <n v="1.17333333333333"/>
    <n v="1.323"/>
    <n v="2.1333333333333301E-2"/>
    <n v="0.72"/>
    <n v="23.497818059751602"/>
    <d v="1900-01-15T18:49:11"/>
    <n v="43386"/>
    <n v="0.23643256239221799"/>
    <n v="3.64396708135591"/>
    <n v="0"/>
    <n v="1138.375316215584"/>
  </r>
  <r>
    <s v="STND-61544"/>
    <s v="J Sterling Morton High School District 201"/>
    <s v="J Sterling Morton HS District 201 - Phase 3 - 2423 S Austin Blvd - Cicero"/>
    <s v="Occupancy Sensors"/>
    <s v="Indoor Lighting"/>
    <s v="K-12 School"/>
    <n v="0"/>
    <n v="238.40299999999999"/>
    <n v="0.21443400000000001"/>
    <x v="0"/>
    <x v="1"/>
    <n v="8"/>
    <s v="Qty / 1,000"/>
    <m/>
    <s v="Public-Lighting"/>
    <s v="lighting"/>
    <n v="3"/>
    <n v="1"/>
    <s v="Lighting"/>
    <n v="0.99829244462109001"/>
    <n v="0.987374621353864"/>
    <n v="237.99591367500199"/>
    <n v="0.211726689555395"/>
    <n v="0.71"/>
    <n v="168.97709870925101"/>
    <n v="0.15032594958432999"/>
    <n v="2979"/>
    <n v="1.17333333333333"/>
    <n v="1.323"/>
    <n v="2.1333333333333301E-2"/>
    <n v="0.72"/>
    <n v="23.497818059751602"/>
    <d v="1900-01-15T18:49:11"/>
    <n v="43386"/>
    <n v="0.28076366784075901"/>
    <n v="4.3271984304545796"/>
    <n v="0"/>
    <n v="1351.8167896740081"/>
  </r>
  <r>
    <s v="STND-61546"/>
    <s v="Catholic Bishop of Chicago"/>
    <s v="Catholic Bishop of Chicago - St Gall School - 5525 S Sawyer Ave  Unit BD - Chicago"/>
    <s v="New Indoor LED Fixtures"/>
    <s v="Indoor Lighting"/>
    <s v="K-12 School"/>
    <n v="0"/>
    <n v="7500.6450000000004"/>
    <n v="2.045261"/>
    <x v="0"/>
    <x v="0"/>
    <n v="15"/>
    <s v="Qty / 1,000"/>
    <m/>
    <s v="Private-Lighting"/>
    <s v="lighting"/>
    <n v="3"/>
    <n v="1"/>
    <s v="Lighting"/>
    <n v="0.91633259480590001"/>
    <n v="1.30467645558681"/>
    <n v="6873.0854955678997"/>
    <n v="2.6684038722299301"/>
    <n v="0.71"/>
    <n v="4879.89070185321"/>
    <n v="1.8945667492832501"/>
    <n v="2979"/>
    <n v="1.17333333333333"/>
    <n v="1.323"/>
    <n v="2.1333333333333301E-2"/>
    <n v="0.72"/>
    <n v="23.497818059751602"/>
    <d v="1900-01-15T18:49:11"/>
    <n v="43377"/>
    <n v="2.8012974219261002"/>
    <n v="124.965190828507"/>
    <n v="0"/>
    <n v="73198.360527798155"/>
  </r>
  <r>
    <s v="STND-61548"/>
    <s v="Medinah Shriners"/>
    <s v="Shriners International DBA Medinah Shriners - 550 N Shriner Dr - Addison"/>
    <s v="Outdoor &amp; Garage - LED Fixtures"/>
    <s v="Outdoor &amp; Garage Lighting"/>
    <s v="Exterior"/>
    <n v="0"/>
    <n v="1568.96"/>
    <n v="0"/>
    <x v="0"/>
    <x v="0"/>
    <n v="10.1978380583316"/>
    <s v="Qty / 1,000"/>
    <m/>
    <s v="Private-Lighting"/>
    <s v="lighting"/>
    <n v="3"/>
    <n v="1"/>
    <s v="Lighting"/>
    <n v="0.91633259480590001"/>
    <n v="1.30467645558681"/>
    <n v="1437.68918794666"/>
    <n v="0"/>
    <n v="0.71"/>
    <n v="1020.75932344213"/>
    <n v="0"/>
    <n v="4903"/>
    <n v="1"/>
    <n v="1"/>
    <n v="0"/>
    <n v="0"/>
    <n v="14.276973281664301"/>
    <d v="1900-01-09T04:44:53"/>
    <n v="43366"/>
    <n v="0"/>
    <n v="0"/>
    <n v="0"/>
    <n v="10409.538276994968"/>
  </r>
  <r>
    <s v="STND-61548"/>
    <s v="Medinah Shriners"/>
    <s v="Shriners International DBA Medinah Shriners - 550 N Shriner Dr - Addison"/>
    <s v="Outdoor &amp; Garage - LED Retrofits"/>
    <s v="Outdoor &amp; Garage Lighting"/>
    <s v="Exterior"/>
    <n v="0"/>
    <n v="3363.4580000000001"/>
    <n v="0"/>
    <x v="0"/>
    <x v="0"/>
    <n v="10.1978380583316"/>
    <s v="Qty / 1,000"/>
    <m/>
    <s v="Private-Lighting"/>
    <s v="lighting"/>
    <n v="3"/>
    <n v="1"/>
    <s v="Lighting"/>
    <n v="0.91633259480590001"/>
    <n v="1.30467645558681"/>
    <n v="3082.0461966606599"/>
    <n v="0"/>
    <n v="0.71"/>
    <n v="2188.2527996290701"/>
    <n v="0"/>
    <n v="4903"/>
    <n v="1"/>
    <n v="1"/>
    <n v="0"/>
    <n v="0"/>
    <n v="14.276973281664301"/>
    <d v="1900-01-09T04:44:53"/>
    <n v="43366"/>
    <n v="0"/>
    <n v="0"/>
    <n v="0"/>
    <n v="22315.447681308004"/>
  </r>
  <r>
    <s v="STND-61548"/>
    <s v="Medinah Shriners"/>
    <s v="Shriners International DBA Medinah Shriners - 550 N Shriner Dr - Addison"/>
    <s v="Outdoor &amp; Garage - LED Retrofits"/>
    <s v="Outdoor &amp; Garage Lighting"/>
    <s v="Exterior"/>
    <n v="0"/>
    <n v="1912.17"/>
    <n v="0"/>
    <x v="0"/>
    <x v="0"/>
    <n v="10.1978380583316"/>
    <s v="Qty / 1,000"/>
    <m/>
    <s v="Private-Lighting"/>
    <s v="lighting"/>
    <n v="3"/>
    <n v="1"/>
    <s v="Lighting"/>
    <n v="0.91633259480590001"/>
    <n v="1.30467645558681"/>
    <n v="1752.18369781"/>
    <n v="0"/>
    <n v="0.71"/>
    <n v="1244.0504254451"/>
    <n v="0"/>
    <n v="4903"/>
    <n v="1"/>
    <n v="1"/>
    <n v="0"/>
    <n v="0"/>
    <n v="14.276973281664301"/>
    <d v="1900-01-09T04:44:53"/>
    <n v="43366"/>
    <n v="0"/>
    <n v="0"/>
    <n v="0"/>
    <n v="12686.624775087659"/>
  </r>
  <r>
    <s v="STND-61548"/>
    <s v="Medinah Shriners"/>
    <s v="Shriners International DBA Medinah Shriners - 550 N Shriner Dr - Addison"/>
    <s v="Outdoor &amp; Garage - LED Retrofits"/>
    <s v="Outdoor &amp; Garage Lighting"/>
    <s v="Exterior"/>
    <n v="0"/>
    <n v="13453.832"/>
    <n v="0"/>
    <x v="0"/>
    <x v="0"/>
    <n v="10.1978380583316"/>
    <s v="Qty / 1,000"/>
    <m/>
    <s v="Private-Lighting"/>
    <s v="lighting"/>
    <n v="3"/>
    <n v="1"/>
    <s v="Lighting"/>
    <n v="0.91633259480590001"/>
    <n v="1.30467645558681"/>
    <n v="12328.1847866426"/>
    <n v="0"/>
    <n v="0.71"/>
    <n v="8753.0111985162803"/>
    <n v="0"/>
    <n v="4903"/>
    <n v="1"/>
    <n v="1"/>
    <n v="0"/>
    <n v="0"/>
    <n v="14.276973281664301"/>
    <d v="1900-01-09T04:44:53"/>
    <n v="43366"/>
    <n v="0"/>
    <n v="0"/>
    <n v="0"/>
    <n v="89261.790725232015"/>
  </r>
  <r>
    <s v="STND-61548"/>
    <s v="Medinah Shriners"/>
    <s v="Shriners International DBA Medinah Shriners - 550 N Shriner Dr - Addison"/>
    <s v="Outdoor &amp; Garage - LED Retrofits"/>
    <s v="Outdoor &amp; Garage Lighting"/>
    <s v="Exterior"/>
    <n v="0"/>
    <n v="5285.4340000000002"/>
    <n v="0"/>
    <x v="0"/>
    <x v="0"/>
    <n v="10.1978380583316"/>
    <s v="Qty / 1,000"/>
    <m/>
    <s v="Private-Lighting"/>
    <s v="lighting"/>
    <n v="3"/>
    <n v="1"/>
    <s v="Lighting"/>
    <n v="0.91633259480590001"/>
    <n v="1.30467645558681"/>
    <n v="4843.2154518953303"/>
    <n v="0"/>
    <n v="0.71"/>
    <n v="3438.6829708456798"/>
    <n v="0"/>
    <n v="4903"/>
    <n v="1"/>
    <n v="1"/>
    <n v="0"/>
    <n v="0"/>
    <n v="14.276973281664301"/>
    <d v="1900-01-09T04:44:53"/>
    <n v="43366"/>
    <n v="0"/>
    <n v="0"/>
    <n v="0"/>
    <n v="35067.132070626845"/>
  </r>
  <r>
    <s v="STND-61548"/>
    <s v="Medinah Shriners"/>
    <s v="Shriners International DBA Medinah Shriners - 550 N Shriner Dr - Addison"/>
    <s v="Outdoor &amp; Garage - LED Retrofits"/>
    <s v="Outdoor &amp; Garage Lighting"/>
    <s v="Exterior"/>
    <n v="0"/>
    <n v="7452.56"/>
    <n v="0"/>
    <x v="0"/>
    <x v="0"/>
    <n v="10.1978380583316"/>
    <s v="Qty / 1,000"/>
    <m/>
    <s v="Private-Lighting"/>
    <s v="lighting"/>
    <n v="3"/>
    <n v="1"/>
    <s v="Lighting"/>
    <n v="0.91633259480590001"/>
    <n v="1.30467645558681"/>
    <n v="6829.0236427466598"/>
    <n v="0"/>
    <n v="0.71"/>
    <n v="4848.6067863501303"/>
    <n v="0"/>
    <n v="4903"/>
    <n v="1"/>
    <n v="1"/>
    <n v="0"/>
    <n v="0"/>
    <n v="14.276973281664301"/>
    <d v="1900-01-09T04:44:53"/>
    <n v="43366"/>
    <n v="0"/>
    <n v="0"/>
    <n v="0"/>
    <n v="49445.306815726231"/>
  </r>
  <r>
    <s v="STND-61548"/>
    <s v="Medinah Shriners"/>
    <s v="Shriners International DBA Medinah Shriners - 550 N Shriner Dr - Addison"/>
    <s v="Outdoor &amp; Garage - LED Retrofits"/>
    <s v="Outdoor &amp; Garage Lighting"/>
    <s v="Exterior"/>
    <n v="0"/>
    <n v="3922.4"/>
    <n v="0"/>
    <x v="0"/>
    <x v="0"/>
    <n v="10.1978380583316"/>
    <s v="Qty / 1,000"/>
    <m/>
    <s v="Private-Lighting"/>
    <s v="lighting"/>
    <n v="3"/>
    <n v="1"/>
    <s v="Lighting"/>
    <n v="0.91633259480590001"/>
    <n v="1.30467645558681"/>
    <n v="3594.2229698666602"/>
    <n v="0"/>
    <n v="0.71"/>
    <n v="2551.8983086053299"/>
    <n v="0"/>
    <n v="4903"/>
    <n v="1"/>
    <n v="1"/>
    <n v="0"/>
    <n v="0"/>
    <n v="14.276973281664301"/>
    <d v="1900-01-09T04:44:53"/>
    <n v="43366"/>
    <n v="0"/>
    <n v="0"/>
    <n v="0"/>
    <n v="26023.845692487474"/>
  </r>
  <r>
    <s v="STND-61548"/>
    <s v="Medinah Shriners"/>
    <s v="Shriners International DBA Medinah Shriners - 550 N Shriner Dr - Addison"/>
    <s v="Outdoor &amp; Garage - LED Retrofits"/>
    <s v="Outdoor &amp; Garage Lighting"/>
    <s v="Exterior"/>
    <n v="0"/>
    <n v="833.51"/>
    <n v="0"/>
    <x v="0"/>
    <x v="0"/>
    <n v="10.1978380583316"/>
    <s v="Qty / 1,000"/>
    <m/>
    <s v="Private-Lighting"/>
    <s v="lighting"/>
    <n v="3"/>
    <n v="1"/>
    <s v="Lighting"/>
    <n v="0.91633259480590001"/>
    <n v="1.30467645558681"/>
    <n v="763.77238109666598"/>
    <n v="0"/>
    <n v="0.71"/>
    <n v="542.27839057863298"/>
    <n v="0"/>
    <n v="4903"/>
    <n v="1"/>
    <n v="1"/>
    <n v="0"/>
    <n v="0"/>
    <n v="14.276973281664301"/>
    <d v="1900-01-09T04:44:53"/>
    <n v="43366"/>
    <n v="0"/>
    <n v="0"/>
    <n v="0"/>
    <n v="5530.0672096535918"/>
  </r>
  <r>
    <s v="STND-61548"/>
    <s v="Medinah Shriners"/>
    <s v="Shriners International DBA Medinah Shriners - 550 N Shriner Dr - Addison"/>
    <s v="Outdoor &amp; Garage - LED Retrofits"/>
    <s v="Outdoor &amp; Garage Lighting"/>
    <s v="Exterior"/>
    <n v="0"/>
    <n v="1921.9760000000001"/>
    <n v="0"/>
    <x v="0"/>
    <x v="0"/>
    <n v="10.1978380583316"/>
    <s v="Qty / 1,000"/>
    <m/>
    <s v="Private-Lighting"/>
    <s v="lighting"/>
    <n v="3"/>
    <n v="1"/>
    <s v="Lighting"/>
    <n v="0.91633259480590001"/>
    <n v="1.30467645558681"/>
    <n v="1761.1692552346601"/>
    <n v="0"/>
    <n v="0.71"/>
    <n v="1250.43017121661"/>
    <n v="0"/>
    <n v="4903"/>
    <n v="1"/>
    <n v="1"/>
    <n v="0"/>
    <n v="0"/>
    <n v="14.276973281664301"/>
    <d v="1900-01-09T04:44:53"/>
    <n v="43366"/>
    <n v="0"/>
    <n v="0"/>
    <n v="0"/>
    <n v="12751.684389318843"/>
  </r>
  <r>
    <s v="STND-61548"/>
    <s v="Medinah Shriners"/>
    <s v="Shriners International DBA Medinah Shriners - 550 N Shriner Dr - Addison"/>
    <s v="Outdoor &amp; Garage - LED Retrofits"/>
    <s v="Outdoor &amp; Garage Lighting"/>
    <s v="Exterior"/>
    <n v="0"/>
    <n v="3137.92"/>
    <n v="0"/>
    <x v="0"/>
    <x v="0"/>
    <n v="10.1978380583316"/>
    <s v="Qty / 1,000"/>
    <m/>
    <s v="Private-Lighting"/>
    <s v="lighting"/>
    <n v="3"/>
    <n v="1"/>
    <s v="Lighting"/>
    <n v="0.91633259480590001"/>
    <n v="1.30467645558681"/>
    <n v="2875.37837589333"/>
    <n v="0"/>
    <n v="0.71"/>
    <n v="2041.5186468842601"/>
    <n v="0"/>
    <n v="4903"/>
    <n v="1"/>
    <n v="1"/>
    <n v="0"/>
    <n v="0"/>
    <n v="14.276973281664301"/>
    <d v="1900-01-09T04:44:53"/>
    <n v="43366"/>
    <n v="0"/>
    <n v="0"/>
    <n v="0"/>
    <n v="20819.076553989937"/>
  </r>
  <r>
    <s v="STND-61548"/>
    <s v="Medinah Shriners"/>
    <s v="Shriners International DBA Medinah Shriners - 550 N Shriner Dr - Addison"/>
    <s v="Outdoor &amp; Garage - LED Retrofits"/>
    <s v="Outdoor &amp; Garage Lighting"/>
    <s v="Exterior"/>
    <n v="0"/>
    <n v="5491.36"/>
    <n v="0"/>
    <x v="0"/>
    <x v="0"/>
    <n v="10.1978380583316"/>
    <s v="Qty / 1,000"/>
    <m/>
    <s v="Private-Lighting"/>
    <s v="lighting"/>
    <n v="3"/>
    <n v="1"/>
    <s v="Lighting"/>
    <n v="0.91633259480590001"/>
    <n v="1.30467645558681"/>
    <n v="5031.9121578133299"/>
    <n v="0"/>
    <n v="0.71"/>
    <n v="3572.6576320474601"/>
    <n v="0"/>
    <n v="4903"/>
    <n v="1"/>
    <n v="1"/>
    <n v="0"/>
    <n v="0"/>
    <n v="14.276973281664301"/>
    <d v="1900-01-09T04:44:53"/>
    <n v="43366"/>
    <n v="0"/>
    <n v="0"/>
    <n v="0"/>
    <n v="36433.383969482442"/>
  </r>
  <r>
    <s v="STND-61548"/>
    <s v="Medinah Shriners"/>
    <s v="Shriners International DBA Medinah Shriners - 550 N Shriner Dr - Addison"/>
    <s v="Outdoor &amp; Garage - LED Retrofits"/>
    <s v="Outdoor &amp; Garage Lighting"/>
    <s v="Exterior"/>
    <n v="0"/>
    <n v="3726.28"/>
    <n v="0"/>
    <x v="0"/>
    <x v="0"/>
    <n v="10.1978380583316"/>
    <s v="Qty / 1,000"/>
    <m/>
    <s v="Private-Lighting"/>
    <s v="lighting"/>
    <n v="3"/>
    <n v="1"/>
    <s v="Lighting"/>
    <n v="0.91633259480590001"/>
    <n v="1.30467645558681"/>
    <n v="3414.5118213733299"/>
    <n v="0"/>
    <n v="0.71"/>
    <n v="2424.3033931750601"/>
    <n v="0"/>
    <n v="4903"/>
    <n v="1"/>
    <n v="1"/>
    <n v="0"/>
    <n v="0"/>
    <n v="14.276973281664301"/>
    <d v="1900-01-09T04:44:53"/>
    <n v="43366"/>
    <n v="0"/>
    <n v="0"/>
    <n v="0"/>
    <n v="24722.653407863065"/>
  </r>
  <r>
    <s v="STND-61548"/>
    <s v="Medinah Shriners"/>
    <s v="Shriners International DBA Medinah Shriners - 550 N Shriner Dr - Addison"/>
    <s v="Photocells"/>
    <s v="Outdoor &amp; Garage Lighting"/>
    <s v="Miscellaneous (24/7)"/>
    <n v="0"/>
    <n v="25.2"/>
    <n v="0"/>
    <x v="0"/>
    <x v="0"/>
    <n v="8"/>
    <s v="Qty / 1,000"/>
    <m/>
    <s v="Private-Lighting"/>
    <s v="lighting"/>
    <n v="3"/>
    <n v="1"/>
    <s v="Lighting"/>
    <n v="0.91633259480590001"/>
    <n v="1.30467645558681"/>
    <n v="23.091581389108701"/>
    <n v="0"/>
    <n v="0.71"/>
    <n v="16.395022786267202"/>
    <n v="0"/>
    <n v="7616"/>
    <n v="1.1100000000000001"/>
    <n v="1.29"/>
    <n v="2.1999999999999999E-2"/>
    <n v="0.76"/>
    <n v="9.1911764705882408"/>
    <d v="1900-01-05T13:33:47"/>
    <n v="43366"/>
    <n v="0"/>
    <n v="0.45767098248683902"/>
    <n v="0"/>
    <n v="131.16018229013761"/>
  </r>
  <r>
    <s v="STND-61548"/>
    <s v="Medinah Shriners"/>
    <s v="Shriners International DBA Medinah Shriners - 550 N Shriner Dr - Addison"/>
    <s v="Photocells"/>
    <s v="Outdoor &amp; Garage Lighting"/>
    <s v="Miscellaneous (24/7)"/>
    <n v="0"/>
    <n v="12.6"/>
    <n v="0"/>
    <x v="0"/>
    <x v="0"/>
    <n v="8"/>
    <s v="Qty / 1,000"/>
    <m/>
    <s v="Private-Lighting"/>
    <s v="lighting"/>
    <n v="3"/>
    <n v="1"/>
    <s v="Lighting"/>
    <n v="0.91633259480590001"/>
    <n v="1.30467645558681"/>
    <n v="11.545790694554301"/>
    <n v="0"/>
    <n v="0.71"/>
    <n v="8.1975113931335795"/>
    <n v="0"/>
    <n v="7616"/>
    <n v="1.1100000000000001"/>
    <n v="1.29"/>
    <n v="2.1999999999999999E-2"/>
    <n v="0.76"/>
    <n v="9.1911764705882408"/>
    <d v="1900-01-05T13:33:47"/>
    <n v="43366"/>
    <n v="0"/>
    <n v="0.22883549124341901"/>
    <n v="0"/>
    <n v="65.580091145068636"/>
  </r>
  <r>
    <s v="STND-61548"/>
    <s v="Medinah Shriners"/>
    <s v="Shriners International DBA Medinah Shriners - 550 N Shriner Dr - Addison"/>
    <s v="Photocells"/>
    <s v="Outdoor &amp; Garage Lighting"/>
    <s v="Miscellaneous (24/7)"/>
    <n v="0"/>
    <n v="21"/>
    <n v="0"/>
    <x v="0"/>
    <x v="0"/>
    <n v="8"/>
    <s v="Qty / 1,000"/>
    <m/>
    <s v="Private-Lighting"/>
    <s v="lighting"/>
    <n v="3"/>
    <n v="1"/>
    <s v="Lighting"/>
    <n v="0.91633259480590001"/>
    <n v="1.30467645558681"/>
    <n v="19.242984490923899"/>
    <n v="0"/>
    <n v="0.71"/>
    <n v="13.662518988556"/>
    <n v="0"/>
    <n v="7616"/>
    <n v="1.1100000000000001"/>
    <n v="1.29"/>
    <n v="2.1999999999999999E-2"/>
    <n v="0.76"/>
    <n v="9.1911764705882408"/>
    <d v="1900-01-05T13:33:47"/>
    <n v="43366"/>
    <n v="0"/>
    <n v="0.38139248540569898"/>
    <n v="0"/>
    <n v="109.300151908448"/>
  </r>
  <r>
    <s v="STND-61549"/>
    <s v="Electrical Joint Apprenticeship and Training Trust"/>
    <s v="Electrical Joint Apprenticeship and Training Trust - 6201 W 115th St - Alsip"/>
    <s v="New Indoor LED Fixtures"/>
    <s v="Indoor Lighting"/>
    <s v="Miscellaneous"/>
    <n v="0"/>
    <n v="93919.304999999993"/>
    <n v="20.1144"/>
    <x v="0"/>
    <x v="0"/>
    <n v="14.797277300976599"/>
    <s v="Qty / 1,000"/>
    <m/>
    <s v="Private-Lighting"/>
    <s v="lighting"/>
    <n v="2"/>
    <n v="1"/>
    <s v="Lighting"/>
    <n v="0.97902139861649395"/>
    <n v="0.93591656730105399"/>
    <n v="91949.009338189004"/>
    <n v="18.825400201320299"/>
    <n v="0.71"/>
    <n v="65283.796630114201"/>
    <n v="13.3660341429374"/>
    <n v="3379"/>
    <n v="1.0900000000000001"/>
    <n v="1.36"/>
    <n v="2.1999999999999999E-2"/>
    <n v="0.57999999999999996"/>
    <n v="20.7161882213673"/>
    <d v="1900-01-13T19:08:05"/>
    <n v="43404"/>
    <n v="23.865872466176899"/>
    <n v="1855.851564624"/>
    <n v="0"/>
    <n v="966022.44199636148"/>
  </r>
  <r>
    <s v="STND-61549"/>
    <s v="Electrical Joint Apprenticeship and Training Trust"/>
    <s v="Electrical Joint Apprenticeship and Training Trust - 6201 W 115th St - Alsip"/>
    <s v="New Indoor LED Fixtures"/>
    <s v="Indoor Lighting"/>
    <s v="Miscellaneous"/>
    <n v="0"/>
    <n v="20032.435000000001"/>
    <n v="4.2902829999999996"/>
    <x v="0"/>
    <x v="0"/>
    <n v="14.797277300976599"/>
    <s v="Qty / 1,000"/>
    <m/>
    <s v="Private-Lighting"/>
    <s v="lighting"/>
    <n v="2"/>
    <n v="1"/>
    <s v="Lighting"/>
    <n v="0.97902139861649395"/>
    <n v="0.93591656730105399"/>
    <n v="19612.182531393999"/>
    <n v="4.0153469381100697"/>
    <n v="0.71"/>
    <n v="13924.649597289699"/>
    <n v="2.8508963260581499"/>
    <n v="3379"/>
    <n v="1.0900000000000001"/>
    <n v="1.36"/>
    <n v="2.1999999999999999E-2"/>
    <n v="0.57999999999999996"/>
    <n v="20.7161882213673"/>
    <d v="1900-01-13T19:08:05"/>
    <n v="43404"/>
    <n v="5.0904499722490701"/>
    <n v="395.84221622997097"/>
    <n v="0"/>
    <n v="206046.90141002781"/>
  </r>
  <r>
    <s v="STND-61549"/>
    <s v="Electrical Joint Apprenticeship and Training Trust"/>
    <s v="Electrical Joint Apprenticeship and Training Trust - 6201 W 115th St - Alsip"/>
    <s v="New Indoor LED Fixtures"/>
    <s v="Indoor Lighting"/>
    <s v="Miscellaneous"/>
    <n v="0"/>
    <n v="11417.641"/>
    <n v="2.4452799999999999"/>
    <x v="0"/>
    <x v="0"/>
    <n v="14.797277300976599"/>
    <s v="Qty / 1,000"/>
    <m/>
    <s v="Private-Lighting"/>
    <s v="lighting"/>
    <n v="2"/>
    <n v="1"/>
    <s v="Lighting"/>
    <n v="0.97902139861649395"/>
    <n v="0.93591656730105399"/>
    <n v="11178.114860721"/>
    <n v="2.2885780636899198"/>
    <n v="0.71"/>
    <n v="7936.46155111192"/>
    <n v="1.62489042521984"/>
    <n v="3379"/>
    <n v="1.0900000000000001"/>
    <n v="1.36"/>
    <n v="2.1999999999999999E-2"/>
    <n v="0.57999999999999996"/>
    <n v="20.7161882213673"/>
    <d v="1900-01-13T19:08:05"/>
    <n v="43404"/>
    <n v="2.9013413586332701"/>
    <n v="225.613327464094"/>
    <n v="0"/>
    <n v="117438.02236034194"/>
  </r>
  <r>
    <s v="STND-61549"/>
    <s v="Electrical Joint Apprenticeship and Training Trust"/>
    <s v="Electrical Joint Apprenticeship and Training Trust - 6201 W 115th St - Alsip"/>
    <s v="New Indoor LED Fixtures"/>
    <s v="Indoor Lighting"/>
    <s v="Miscellaneous"/>
    <n v="0"/>
    <n v="953.92499999999995"/>
    <n v="0.20429900000000001"/>
    <x v="0"/>
    <x v="0"/>
    <n v="14.797277300976599"/>
    <s v="Qty / 1,000"/>
    <m/>
    <s v="Private-Lighting"/>
    <s v="lighting"/>
    <n v="2"/>
    <n v="1"/>
    <s v="Lighting"/>
    <n v="0.97902139861649395"/>
    <n v="0.93591656730105399"/>
    <n v="933.91298767523904"/>
    <n v="0.191206818783038"/>
    <n v="0.71"/>
    <n v="663.07822124941902"/>
    <n v="0.135756841335957"/>
    <n v="3379"/>
    <n v="1.0900000000000001"/>
    <n v="1.36"/>
    <n v="2.1999999999999999E-2"/>
    <n v="0.57999999999999996"/>
    <n v="20.7161882213673"/>
    <d v="1900-01-13T19:08:05"/>
    <n v="43404"/>
    <n v="0.24240215362961201"/>
    <n v="18.849619934729599"/>
    <n v="0"/>
    <n v="9811.752312065968"/>
  </r>
  <r>
    <s v="STND-61549"/>
    <s v="Electrical Joint Apprenticeship and Training Trust"/>
    <s v="Electrical Joint Apprenticeship and Training Trust - 6201 W 115th St - Alsip"/>
    <s v="New Indoor LED Fixtures"/>
    <s v="Indoor Lighting"/>
    <s v="Miscellaneous"/>
    <n v="0"/>
    <n v="2239.3310000000001"/>
    <n v="0.47959000000000002"/>
    <x v="0"/>
    <x v="0"/>
    <n v="14.797277300976599"/>
    <s v="Qty / 1,000"/>
    <m/>
    <s v="Private-Lighting"/>
    <s v="lighting"/>
    <n v="2"/>
    <n v="1"/>
    <s v="Lighting"/>
    <n v="0.97902139861649395"/>
    <n v="0.93591656730105399"/>
    <n v="2192.3529675852701"/>
    <n v="0.44885622651191198"/>
    <n v="0.71"/>
    <n v="1556.5706069855401"/>
    <n v="0.31868792082345798"/>
    <n v="3379"/>
    <n v="1.0900000000000001"/>
    <n v="1.36"/>
    <n v="2.1999999999999999E-2"/>
    <n v="0.57999999999999996"/>
    <n v="20.7161882213673"/>
    <d v="1900-01-13T19:08:05"/>
    <n v="43404"/>
    <n v="0.56903679831631904"/>
    <n v="44.2493259512623"/>
    <n v="0"/>
    <n v="23033.006910114498"/>
  </r>
  <r>
    <s v="STND-61549"/>
    <s v="Electrical Joint Apprenticeship and Training Trust"/>
    <s v="Electrical Joint Apprenticeship and Training Trust - 6201 W 115th St - Alsip"/>
    <s v="New Indoor LED Fixtures"/>
    <s v="Indoor Lighting"/>
    <s v="Miscellaneous"/>
    <n v="0"/>
    <n v="7940.7849999999999"/>
    <n v="1.700653"/>
    <x v="0"/>
    <x v="0"/>
    <n v="14.797277300976599"/>
    <s v="Qty / 1,000"/>
    <m/>
    <s v="Private-Lighting"/>
    <s v="lighting"/>
    <n v="2"/>
    <n v="1"/>
    <s v="Lighting"/>
    <n v="0.97902139861649395"/>
    <n v="0.93591656730105399"/>
    <n v="7774.1984368128697"/>
    <n v="1.5916693179302399"/>
    <n v="0.71"/>
    <n v="5519.6808901371396"/>
    <n v="1.1300852157304699"/>
    <n v="3379"/>
    <n v="1.0900000000000001"/>
    <n v="1.36"/>
    <n v="2.1999999999999999E-2"/>
    <n v="0.57999999999999996"/>
    <n v="20.7161882213673"/>
    <d v="1900-01-13T19:08:05"/>
    <n v="43404"/>
    <n v="2.0178363564024302"/>
    <n v="156.91042716503"/>
    <n v="0"/>
    <n v="81676.248744260607"/>
  </r>
  <r>
    <s v="STND-61549"/>
    <s v="Electrical Joint Apprenticeship and Training Trust"/>
    <s v="Electrical Joint Apprenticeship and Training Trust - 6201 W 115th St - Alsip"/>
    <s v="New Indoor LED Fixtures"/>
    <s v="Indoor Lighting"/>
    <s v="Miscellaneous"/>
    <n v="0"/>
    <n v="18422.916000000001"/>
    <n v="3.9455779999999998"/>
    <x v="0"/>
    <x v="0"/>
    <n v="14.797277300976599"/>
    <s v="Qty / 1,000"/>
    <m/>
    <s v="Private-Lighting"/>
    <s v="lighting"/>
    <n v="2"/>
    <n v="1"/>
    <s v="Lighting"/>
    <n v="0.97902139861649395"/>
    <n v="0.93591656730105399"/>
    <n v="18036.428988914198"/>
    <n v="3.6927318177785602"/>
    <n v="0.71"/>
    <n v="12805.864582129099"/>
    <n v="2.62183959062278"/>
    <n v="3379"/>
    <n v="1.0900000000000001"/>
    <n v="1.36"/>
    <n v="2.1999999999999999E-2"/>
    <n v="0.57999999999999996"/>
    <n v="20.7161882213673"/>
    <d v="1900-01-13T19:08:05"/>
    <n v="43404"/>
    <n v="4.68145514424259"/>
    <n v="364.038016290011"/>
    <n v="0"/>
    <n v="189491.92930051911"/>
  </r>
  <r>
    <s v="STND-61549"/>
    <s v="Electrical Joint Apprenticeship and Training Trust"/>
    <s v="Electrical Joint Apprenticeship and Training Trust - 6201 W 115th St - Alsip"/>
    <s v="Occupancy Sensors"/>
    <s v="Indoor Lighting"/>
    <s v="Miscellaneous"/>
    <n v="0"/>
    <n v="28315.455000000002"/>
    <n v="18.732897999999999"/>
    <x v="0"/>
    <x v="0"/>
    <n v="8"/>
    <s v="Qty / 1,000"/>
    <m/>
    <s v="Private-Lighting"/>
    <s v="lighting"/>
    <n v="2"/>
    <n v="1"/>
    <s v="Lighting"/>
    <n v="0.97902139861649395"/>
    <n v="0.93591656730105399"/>
    <n v="27721.436356562401"/>
    <n v="17.532429591760799"/>
    <n v="0.71"/>
    <n v="19682.2198131593"/>
    <n v="12.448025010150101"/>
    <n v="3379"/>
    <n v="1.0900000000000001"/>
    <n v="1.36"/>
    <n v="2.1999999999999999E-2"/>
    <n v="0.57999999999999996"/>
    <n v="20.7161882213673"/>
    <d v="1900-01-13T19:08:05"/>
    <n v="43404"/>
    <n v="29.980214760192801"/>
    <n v="559.51522921502101"/>
    <n v="0"/>
    <n v="157457.7585052744"/>
  </r>
  <r>
    <s v="STND-61549"/>
    <s v="Electrical Joint Apprenticeship and Training Trust"/>
    <s v="Electrical Joint Apprenticeship and Training Trust - 6201 W 115th St - Alsip"/>
    <s v="New Indoor LED Fixtures"/>
    <s v="Indoor Lighting"/>
    <s v="Miscellaneous"/>
    <n v="0"/>
    <n v="4817.5079999999998"/>
    <n v="1.0317499999999999"/>
    <x v="0"/>
    <x v="0"/>
    <n v="14.797277300976599"/>
    <s v="Qty / 1,000"/>
    <m/>
    <s v="Private-Lighting"/>
    <s v="lighting"/>
    <n v="2"/>
    <n v="1"/>
    <s v="Lighting"/>
    <n v="0.97902139861649395"/>
    <n v="0.93591656730105399"/>
    <n v="4716.4434200061496"/>
    <n v="0.96563191831286199"/>
    <n v="0.71"/>
    <n v="3348.67482820436"/>
    <n v="0.68559866200213204"/>
    <n v="3379"/>
    <n v="1.0900000000000001"/>
    <n v="1.36"/>
    <n v="2.1999999999999999E-2"/>
    <n v="0.57999999999999996"/>
    <n v="20.7161882213673"/>
    <d v="1900-01-13T19:08:05"/>
    <n v="43404"/>
    <n v="1.22417839542706"/>
    <n v="95.194270862509399"/>
    <n v="0"/>
    <n v="49551.270023740093"/>
  </r>
  <r>
    <s v="STND-61551"/>
    <s v="Jo-Ann Stores, LLC"/>
    <s v="Jo Ann Stores LLC - 373 E Palatine Rd - Arlington Heights"/>
    <s v="New Indoor LED Fixtures"/>
    <s v="Indoor Lighting"/>
    <s v="Retail (strip mall)"/>
    <n v="0"/>
    <n v="357.56400000000002"/>
    <n v="7.1440000000000003E-2"/>
    <x v="0"/>
    <x v="0"/>
    <n v="12.215978499877799"/>
    <s v="Qty / 1,000"/>
    <m/>
    <s v="Private-Lighting"/>
    <s v="lighting"/>
    <n v="3"/>
    <n v="1"/>
    <s v="Lighting"/>
    <n v="0.91633259480590001"/>
    <n v="1.30467645558681"/>
    <n v="327.64754792917699"/>
    <n v="9.3206085987121504E-2"/>
    <n v="0.71"/>
    <n v="232.62975902971601"/>
    <n v="6.6176321050856204E-2"/>
    <n v="4093"/>
    <n v="1.1200000000000001"/>
    <n v="1.29"/>
    <n v="1.9E-2"/>
    <n v="0.71"/>
    <n v="17.102369899829"/>
    <d v="1900-01-11T05:11:01"/>
    <n v="43406"/>
    <n v="0.101764478640814"/>
    <n v="5.5583066166556803"/>
    <n v="0"/>
    <n v="2841.800134738764"/>
  </r>
  <r>
    <s v="STND-61551"/>
    <s v="Jo-Ann Stores, LLC"/>
    <s v="Jo Ann Stores LLC - 373 E Palatine Rd - Arlington Heights"/>
    <s v="Retrofit of Existing Indoor Fixtures to LED"/>
    <s v="Indoor Lighting"/>
    <s v="Retail (strip mall)"/>
    <n v="0"/>
    <n v="102772.283"/>
    <n v="20.533562"/>
    <x v="0"/>
    <x v="0"/>
    <n v="12.215978499877799"/>
    <s v="Qty / 1,000"/>
    <m/>
    <s v="Private-Lighting"/>
    <s v="lighting"/>
    <n v="3"/>
    <n v="1"/>
    <s v="Lighting"/>
    <n v="0.91633259480590001"/>
    <n v="1.30467645558681"/>
    <n v="94173.592755516307"/>
    <n v="26.789654890731899"/>
    <n v="0.71"/>
    <n v="66863.250856416504"/>
    <n v="19.020654972419699"/>
    <n v="4093"/>
    <n v="1.1200000000000001"/>
    <n v="1.29"/>
    <n v="1.9E-2"/>
    <n v="0.71"/>
    <n v="17.102369899829"/>
    <d v="1900-01-11T05:11:01"/>
    <n v="43406"/>
    <n v="29.249541315353099"/>
    <n v="1597.58773424537"/>
    <n v="0"/>
    <n v="816800.03489391983"/>
  </r>
  <r>
    <s v="STND-61551"/>
    <s v="Jo-Ann Stores, LLC"/>
    <s v="Jo Ann Stores LLC - 373 E Palatine Rd - Arlington Heights"/>
    <s v="Retrofit of Existing Indoor Fixtures to LED"/>
    <s v="Indoor Lighting"/>
    <s v="Retail (strip mall)"/>
    <n v="0"/>
    <n v="4620.8329999999996"/>
    <n v="0.92322700000000002"/>
    <x v="0"/>
    <x v="0"/>
    <n v="12.215978499877799"/>
    <s v="Qty / 1,000"/>
    <m/>
    <s v="Private-Lighting"/>
    <s v="lighting"/>
    <n v="3"/>
    <n v="1"/>
    <s v="Lighting"/>
    <n v="0.91633259480590001"/>
    <n v="1.30467645558681"/>
    <n v="4234.2198930547302"/>
    <n v="1.2045125300620401"/>
    <n v="0.71"/>
    <n v="3006.2961240688601"/>
    <n v="0.85520389634404903"/>
    <n v="4093"/>
    <n v="1.1200000000000001"/>
    <n v="1.29"/>
    <n v="1.9E-2"/>
    <n v="0.71"/>
    <n v="17.102369899829"/>
    <d v="1900-01-11T05:11:01"/>
    <n v="43406"/>
    <n v="1.3151135823365401"/>
    <n v="71.830516042892697"/>
    <n v="0"/>
    <n v="36724.848815891157"/>
  </r>
  <r>
    <s v="STND-61551"/>
    <s v="Jo-Ann Stores, LLC"/>
    <s v="Jo Ann Stores LLC - 373 E Palatine Rd - Arlington Heights"/>
    <s v="Retrofit of Existing Indoor Fixtures to LED"/>
    <s v="Indoor Lighting"/>
    <s v="Retail (strip mall)"/>
    <n v="0"/>
    <n v="6578.27"/>
    <n v="1.314317"/>
    <x v="0"/>
    <x v="0"/>
    <n v="12.215978499877799"/>
    <s v="Qty / 1,000"/>
    <m/>
    <s v="Private-Lighting"/>
    <s v="lighting"/>
    <n v="3"/>
    <n v="1"/>
    <s v="Lighting"/>
    <n v="0.91633259480590001"/>
    <n v="1.30467645558681"/>
    <n v="6027.8832184338098"/>
    <n v="1.71475844507748"/>
    <n v="0.71"/>
    <n v="4279.7970850880001"/>
    <n v="1.21747849600501"/>
    <n v="4093"/>
    <n v="1.1200000000000001"/>
    <n v="1.29"/>
    <n v="1.9E-2"/>
    <n v="0.71"/>
    <n v="17.102369899829"/>
    <d v="1900-01-11T05:11:01"/>
    <n v="43406"/>
    <n v="1.87221142600446"/>
    <n v="102.258733169859"/>
    <n v="0"/>
    <n v="52281.90917527469"/>
  </r>
  <r>
    <s v="STND-61551"/>
    <s v="Jo-Ann Stores, LLC"/>
    <s v="Jo Ann Stores LLC - 373 E Palatine Rd - Arlington Heights"/>
    <s v="Occupancy Sensors"/>
    <s v="Indoor Lighting"/>
    <s v="Retail (strip mall)"/>
    <n v="0"/>
    <n v="3688.9650000000001"/>
    <n v="2.4222070000000002"/>
    <x v="0"/>
    <x v="0"/>
    <n v="8"/>
    <s v="Qty / 1,000"/>
    <m/>
    <s v="Private-Lighting"/>
    <s v="lighting"/>
    <n v="3"/>
    <n v="1"/>
    <s v="Lighting"/>
    <n v="0.91633259480590001"/>
    <n v="1.30467645558681"/>
    <n v="3380.3188705981502"/>
    <n v="3.1601964434575498"/>
    <n v="0.71"/>
    <n v="2400.0263981246799"/>
    <n v="2.24373947485486"/>
    <n v="4093"/>
    <n v="1.1200000000000001"/>
    <n v="1.29"/>
    <n v="1.9E-2"/>
    <n v="0.71"/>
    <n v="17.102369899829"/>
    <d v="1900-01-11T05:11:01"/>
    <n v="43406"/>
    <n v="4.3745797943764604"/>
    <n v="57.344695126218497"/>
    <n v="0"/>
    <n v="19200.211184997439"/>
  </r>
  <r>
    <s v="STND-61552"/>
    <s v="Jo-Ann Stores, LLC"/>
    <s v="Jo Ann Stores LLC - 2639 N Elston Ave - Chicago"/>
    <s v="Retrofit of Existing Indoor Fixtures to LED"/>
    <s v="Indoor Lighting"/>
    <s v="Retail (strip mall)"/>
    <n v="0"/>
    <n v="107512.304"/>
    <n v="21.480602999999999"/>
    <x v="0"/>
    <x v="0"/>
    <n v="12.215978499877799"/>
    <s v="Qty / 1,000"/>
    <m/>
    <s v="Private-Lighting"/>
    <s v="lighting"/>
    <n v="3"/>
    <n v="1"/>
    <s v="Lighting"/>
    <n v="0.91633259480590001"/>
    <n v="1.30467645558681"/>
    <n v="98517.028497880703"/>
    <n v="28.025236985907299"/>
    <n v="0.71"/>
    <n v="69947.090233495299"/>
    <n v="19.897918259994199"/>
    <n v="4093"/>
    <n v="1.1200000000000001"/>
    <n v="1.29"/>
    <n v="1.9E-2"/>
    <n v="0.71"/>
    <n v="17.102369899829"/>
    <d v="1900-01-11T05:11:01"/>
    <n v="43406"/>
    <n v="30.598577340219801"/>
    <n v="1671.2710191604799"/>
    <n v="0"/>
    <n v="854472.15042139101"/>
  </r>
  <r>
    <s v="STND-61552"/>
    <s v="Jo-Ann Stores, LLC"/>
    <s v="Jo Ann Stores LLC - 2639 N Elston Ave - Chicago"/>
    <s v="Retrofit of Existing Indoor Fixtures to LED"/>
    <s v="Indoor Lighting"/>
    <s v="Retail (strip mall)"/>
    <n v="0"/>
    <n v="889.327"/>
    <n v="0.17768500000000001"/>
    <x v="0"/>
    <x v="0"/>
    <n v="12.215978499877799"/>
    <s v="Qty / 1,000"/>
    <m/>
    <s v="Private-Lighting"/>
    <s v="lighting"/>
    <n v="3"/>
    <n v="1"/>
    <s v="Lighting"/>
    <n v="0.91633259480590001"/>
    <n v="1.30467645558681"/>
    <n v="814.91931754094605"/>
    <n v="0.23182143601094199"/>
    <n v="0.71"/>
    <n v="578.59271545407205"/>
    <n v="0.16459321956776901"/>
    <n v="4093"/>
    <n v="1.1200000000000001"/>
    <n v="1.29"/>
    <n v="1.9E-2"/>
    <n v="0.71"/>
    <n v="17.102369899829"/>
    <d v="1900-01-11T05:11:01"/>
    <n v="43406"/>
    <n v="0.253107802173754"/>
    <n v="13.824524136855301"/>
    <n v="0"/>
    <n v="7068.0761721728577"/>
  </r>
  <r>
    <s v="STND-61552"/>
    <s v="Jo-Ann Stores, LLC"/>
    <s v="Jo Ann Stores LLC - 2639 N Elston Ave - Chicago"/>
    <s v="Retrofit of Existing Indoor Fixtures to LED"/>
    <s v="Indoor Lighting"/>
    <s v="Retail (strip mall)"/>
    <n v="0"/>
    <n v="4652.9219999999996"/>
    <n v="0.92963899999999999"/>
    <x v="0"/>
    <x v="0"/>
    <n v="12.215978499877799"/>
    <s v="Qty / 1,000"/>
    <m/>
    <s v="Private-Lighting"/>
    <s v="lighting"/>
    <n v="3"/>
    <n v="1"/>
    <s v="Lighting"/>
    <n v="0.91633259480590001"/>
    <n v="1.30467645558681"/>
    <n v="4263.6240896894597"/>
    <n v="1.2128781154952599"/>
    <n v="0.71"/>
    <n v="3027.1731036795099"/>
    <n v="0.86114346200163705"/>
    <n v="4093"/>
    <n v="1.1200000000000001"/>
    <n v="1.29"/>
    <n v="1.9E-2"/>
    <n v="0.71"/>
    <n v="17.102369899829"/>
    <d v="1900-01-11T05:11:01"/>
    <n v="43406"/>
    <n v="1.3242473146580001"/>
    <n v="72.329337235803294"/>
    <n v="0"/>
    <n v="36979.881549957245"/>
  </r>
  <r>
    <s v="STND-61552"/>
    <s v="Jo-Ann Stores, LLC"/>
    <s v="Jo Ann Stores LLC - 2639 N Elston Ave - Chicago"/>
    <s v="Retrofit of Existing Indoor Fixtures to LED"/>
    <s v="Indoor Lighting"/>
    <s v="Retail (strip mall)"/>
    <n v="0"/>
    <n v="1760.317"/>
    <n v="0.35170600000000002"/>
    <x v="0"/>
    <x v="0"/>
    <n v="12.215978499877799"/>
    <s v="Qty / 1,000"/>
    <m/>
    <s v="Private-Lighting"/>
    <s v="lighting"/>
    <n v="3"/>
    <n v="1"/>
    <s v="Lighting"/>
    <n v="0.91633259480590001"/>
    <n v="1.30467645558681"/>
    <n v="1613.0358442909401"/>
    <n v="0.458862537488613"/>
    <n v="0.71"/>
    <n v="1145.2554494465701"/>
    <n v="0.32579240161691497"/>
    <n v="4093"/>
    <n v="1.1200000000000001"/>
    <n v="1.29"/>
    <n v="1.9E-2"/>
    <n v="0.71"/>
    <n v="17.102369899829"/>
    <d v="1900-01-11T05:11:01"/>
    <n v="43406"/>
    <n v="0.50099632873524802"/>
    <n v="27.3640009299355"/>
    <n v="0"/>
    <n v="13990.415947307187"/>
  </r>
  <r>
    <s v="STND-61553"/>
    <s v="Jo-Ann Stores, LLC"/>
    <s v="Jo Ann Stores LLC - 6280 E State St - Rockford"/>
    <s v="Retrofit of Existing Indoor Fixtures to LED"/>
    <s v="Indoor Lighting"/>
    <s v="Retail (strip mall)"/>
    <n v="0"/>
    <n v="71622.915999999997"/>
    <n v="14.310022"/>
    <x v="0"/>
    <x v="0"/>
    <n v="12.215978499877799"/>
    <s v="Qty / 1,000"/>
    <m/>
    <s v="Private-Lighting"/>
    <s v="lighting"/>
    <n v="3"/>
    <n v="1"/>
    <s v="Lighting"/>
    <n v="0.91633259480590001"/>
    <n v="1.30467645558681"/>
    <n v="65630.412465845002"/>
    <n v="18.6699487823292"/>
    <n v="0.71"/>
    <n v="46597.592850749897"/>
    <n v="13.255663635453701"/>
    <n v="4093"/>
    <n v="1.1200000000000001"/>
    <n v="1.29"/>
    <n v="1.9E-2"/>
    <n v="0.71"/>
    <n v="17.102369899829"/>
    <d v="1900-01-11T05:11:01"/>
    <n v="43373"/>
    <n v="20.384265511878201"/>
    <n v="1113.3730686170099"/>
    <n v="0"/>
    <n v="569235.19241082016"/>
  </r>
  <r>
    <s v="STND-61553"/>
    <s v="Jo-Ann Stores, LLC"/>
    <s v="Jo Ann Stores LLC - 6280 E State St - Rockford"/>
    <s v="Retrofit of Existing Indoor Fixtures to LED"/>
    <s v="Indoor Lighting"/>
    <s v="Retail (strip mall)"/>
    <n v="0"/>
    <n v="1430.258"/>
    <n v="0.28576099999999999"/>
    <x v="0"/>
    <x v="0"/>
    <n v="12.215978499877799"/>
    <s v="Qty / 1,000"/>
    <m/>
    <s v="Private-Lighting"/>
    <s v="lighting"/>
    <n v="3"/>
    <n v="1"/>
    <s v="Lighting"/>
    <n v="0.91633259480590001"/>
    <n v="1.30467645558681"/>
    <n v="1310.5920243819"/>
    <n v="0.372825648624941"/>
    <n v="0.71"/>
    <n v="930.52033731114705"/>
    <n v="0.26470621052370802"/>
    <n v="4093"/>
    <n v="1.1200000000000001"/>
    <n v="1.29"/>
    <n v="1.9E-2"/>
    <n v="0.71"/>
    <n v="17.102369899829"/>
    <d v="1900-01-11T05:11:01"/>
    <n v="43373"/>
    <n v="0.40705933903804098"/>
    <n v="22.233257556478598"/>
    <n v="0"/>
    <n v="11367.21643429201"/>
  </r>
  <r>
    <s v="STND-61553"/>
    <s v="Jo-Ann Stores, LLC"/>
    <s v="Jo Ann Stores LLC - 6280 E State St - Rockford"/>
    <s v="Retrofit of Existing Indoor Fixtures to LED"/>
    <s v="Indoor Lighting"/>
    <s v="Retail (strip mall)"/>
    <n v="0"/>
    <n v="2800.922"/>
    <n v="0.55961499999999997"/>
    <x v="0"/>
    <x v="0"/>
    <n v="12.215978499877799"/>
    <s v="Qty / 1,000"/>
    <m/>
    <s v="Private-Lighting"/>
    <s v="lighting"/>
    <n v="3"/>
    <n v="1"/>
    <s v="Lighting"/>
    <n v="0.91633259480590001"/>
    <n v="1.30467645558681"/>
    <n v="2566.5761241089299"/>
    <n v="0.73011651469321104"/>
    <n v="0.71"/>
    <n v="1822.2690481173399"/>
    <n v="0.51838272543218"/>
    <n v="4093"/>
    <n v="1.1200000000000001"/>
    <n v="1.29"/>
    <n v="1.9E-2"/>
    <n v="0.71"/>
    <n v="17.102369899829"/>
    <d v="1900-01-11T05:11:01"/>
    <n v="43373"/>
    <n v="0.79715745681101702"/>
    <n v="43.540130676847902"/>
    <n v="0"/>
    <n v="22260.799512794209"/>
  </r>
  <r>
    <s v="STND-61553"/>
    <s v="Jo-Ann Stores, LLC"/>
    <s v="Jo Ann Stores LLC - 6280 E State St - Rockford"/>
    <s v="Retrofit of Existing Indoor Fixtures to LED"/>
    <s v="Indoor Lighting"/>
    <s v="Retail (strip mall)"/>
    <n v="0"/>
    <n v="1320.2380000000001"/>
    <n v="0.26377899999999999"/>
    <x v="0"/>
    <x v="0"/>
    <n v="12.215978499877799"/>
    <s v="Qty / 1,000"/>
    <m/>
    <s v="Private-Lighting"/>
    <s v="lighting"/>
    <n v="3"/>
    <n v="1"/>
    <s v="Lighting"/>
    <n v="0.91633259480590001"/>
    <n v="1.30467645558681"/>
    <n v="1209.7771123013499"/>
    <n v="0.34414625077823202"/>
    <n v="0.71"/>
    <n v="858.94174973396002"/>
    <n v="0.244343838052545"/>
    <n v="4093"/>
    <n v="1.1200000000000001"/>
    <n v="1.29"/>
    <n v="1.9E-2"/>
    <n v="0.71"/>
    <n v="17.102369899829"/>
    <d v="1900-01-11T05:11:01"/>
    <n v="43373"/>
    <n v="0.37574653431404298"/>
    <n v="20.523004583683601"/>
    <n v="0"/>
    <n v="10492.813947397473"/>
  </r>
  <r>
    <s v="STND-61553"/>
    <s v="Jo-Ann Stores, LLC"/>
    <s v="Jo Ann Stores LLC - 6280 E State St - Rockford"/>
    <s v="Occupancy Sensors"/>
    <s v="Indoor Lighting"/>
    <s v="Retail (strip mall)"/>
    <n v="0"/>
    <n v="800.94399999999996"/>
    <n v="0.52590700000000001"/>
    <x v="0"/>
    <x v="0"/>
    <n v="8"/>
    <s v="Qty / 1,000"/>
    <m/>
    <s v="Private-Lighting"/>
    <s v="lighting"/>
    <n v="3"/>
    <n v="1"/>
    <s v="Lighting"/>
    <n v="0.91633259480590001"/>
    <n v="1.30467645558681"/>
    <n v="733.93109381421698"/>
    <n v="0.68613848072829098"/>
    <n v="0.71"/>
    <n v="521.091076608094"/>
    <n v="0.48715832131708597"/>
    <n v="4093"/>
    <n v="1.1200000000000001"/>
    <n v="1.29"/>
    <n v="1.9E-2"/>
    <n v="0.71"/>
    <n v="17.102369899829"/>
    <d v="1900-01-11T05:11:01"/>
    <n v="43373"/>
    <n v="0.94980409846108904"/>
    <n v="12.4506167700626"/>
    <n v="0"/>
    <n v="4168.728612864752"/>
  </r>
  <r>
    <s v="STND-61554"/>
    <s v="Jo-Ann Stores, LLC"/>
    <s v="Jo Ann Stores LLC - 3201 E Lincolnway - Sterling"/>
    <s v="Retrofit of Existing Indoor Fixtures to LED"/>
    <s v="Indoor Lighting"/>
    <s v="Retail (strip mall)"/>
    <n v="0"/>
    <n v="33180.15"/>
    <n v="6.6292840000000002"/>
    <x v="0"/>
    <x v="0"/>
    <n v="12.215978499877799"/>
    <s v="Qty / 1,000"/>
    <m/>
    <s v="Private-Lighting"/>
    <s v="lighting"/>
    <n v="3"/>
    <n v="1"/>
    <s v="Lighting"/>
    <n v="0.91633259480590001"/>
    <n v="1.30467645558681"/>
    <n v="30404.052945549"/>
    <n v="8.6490707521983303"/>
    <n v="0.71"/>
    <n v="21586.877591339799"/>
    <n v="6.1408402340608097"/>
    <n v="4093"/>
    <n v="1.1200000000000001"/>
    <n v="1.29"/>
    <n v="1.9E-2"/>
    <n v="0.71"/>
    <n v="17.102369899829"/>
    <d v="1900-01-11T05:11:01"/>
    <n v="43345"/>
    <n v="9.4432479006423495"/>
    <n v="515.78304104056303"/>
    <n v="0"/>
    <n v="263704.83253530081"/>
  </r>
  <r>
    <s v="STND-61554"/>
    <s v="Jo-Ann Stores, LLC"/>
    <s v="Jo Ann Stores LLC - 3201 E Lincolnway - Sterling"/>
    <s v="Retrofit of Existing Indoor Fixtures to LED"/>
    <s v="Indoor Lighting"/>
    <s v="Retail (strip mall)"/>
    <n v="0"/>
    <n v="1100.1980000000001"/>
    <n v="0.21981600000000001"/>
    <x v="0"/>
    <x v="0"/>
    <n v="12.215978499877799"/>
    <s v="Qty / 1,000"/>
    <m/>
    <s v="Private-Lighting"/>
    <s v="lighting"/>
    <n v="3"/>
    <n v="1"/>
    <s v="Lighting"/>
    <n v="0.91633259480590001"/>
    <n v="1.30467645558681"/>
    <n v="1008.14728814026"/>
    <n v="0.286788759761269"/>
    <n v="0.71"/>
    <n v="715.78457457958598"/>
    <n v="0.20362001943050101"/>
    <n v="4093"/>
    <n v="1.1200000000000001"/>
    <n v="1.29"/>
    <n v="1.9E-2"/>
    <n v="0.71"/>
    <n v="17.102369899829"/>
    <d v="1900-01-11T05:11:01"/>
    <n v="43345"/>
    <n v="0.31312234934083399"/>
    <n v="17.102498638093699"/>
    <n v="0"/>
    <n v="8744.0089736083992"/>
  </r>
  <r>
    <s v="STND-61554"/>
    <s v="Jo-Ann Stores, LLC"/>
    <s v="Jo Ann Stores LLC - 3201 E Lincolnway - Sterling"/>
    <s v="Retrofit of Existing Indoor Fixtures to LED"/>
    <s v="Indoor Lighting"/>
    <s v="Retail (strip mall)"/>
    <n v="0"/>
    <n v="1925.347"/>
    <n v="0.38467800000000002"/>
    <x v="0"/>
    <x v="0"/>
    <n v="12.215978499877799"/>
    <s v="Qty / 1,000"/>
    <m/>
    <s v="Private-Lighting"/>
    <s v="lighting"/>
    <n v="3"/>
    <n v="1"/>
    <s v="Lighting"/>
    <n v="0.91633259480590001"/>
    <n v="1.30467645558681"/>
    <n v="1764.25821241175"/>
    <n v="0.50188032958222195"/>
    <n v="0.71"/>
    <n v="1252.6233308123501"/>
    <n v="0.35633503400337702"/>
    <n v="4093"/>
    <n v="1.1200000000000001"/>
    <n v="1.29"/>
    <n v="1.9E-2"/>
    <n v="0.71"/>
    <n v="17.102369899829"/>
    <d v="1900-01-11T05:11:01"/>
    <n v="43345"/>
    <n v="0.54796411134645895"/>
    <n v="29.929380389127999"/>
    <n v="0"/>
    <n v="15302.019677648985"/>
  </r>
  <r>
    <s v="STND-61554"/>
    <s v="Jo-Ann Stores, LLC"/>
    <s v="Jo Ann Stores LLC - 3201 E Lincolnway - Sterling"/>
    <s v="Retrofit of Existing Indoor Fixtures to LED"/>
    <s v="Indoor Lighting"/>
    <s v="Retail (strip mall)"/>
    <n v="0"/>
    <n v="1320.2380000000001"/>
    <n v="0.26377899999999999"/>
    <x v="0"/>
    <x v="0"/>
    <n v="12.215978499877799"/>
    <s v="Qty / 1,000"/>
    <m/>
    <s v="Private-Lighting"/>
    <s v="lighting"/>
    <n v="3"/>
    <n v="1"/>
    <s v="Lighting"/>
    <n v="0.91633259480590001"/>
    <n v="1.30467645558681"/>
    <n v="1209.7771123013499"/>
    <n v="0.34414625077823202"/>
    <n v="0.71"/>
    <n v="858.94174973396002"/>
    <n v="0.244343838052545"/>
    <n v="4093"/>
    <n v="1.1200000000000001"/>
    <n v="1.29"/>
    <n v="1.9E-2"/>
    <n v="0.71"/>
    <n v="17.102369899829"/>
    <d v="1900-01-11T05:11:01"/>
    <n v="43345"/>
    <n v="0.37574653431404298"/>
    <n v="20.523004583683601"/>
    <n v="0"/>
    <n v="10492.813947397473"/>
  </r>
  <r>
    <s v="STND-61554"/>
    <s v="Jo-Ann Stores, LLC"/>
    <s v="Jo Ann Stores LLC - 3201 E Lincolnway - Sterling"/>
    <s v="Occupancy Sensors"/>
    <s v="Indoor Lighting"/>
    <s v="Retail (strip mall)"/>
    <n v="0"/>
    <n v="457.68299999999999"/>
    <n v="0.30051800000000001"/>
    <x v="0"/>
    <x v="0"/>
    <n v="8"/>
    <s v="Qty / 1,000"/>
    <m/>
    <s v="Private-Lighting"/>
    <s v="lighting"/>
    <n v="3"/>
    <n v="1"/>
    <s v="Lighting"/>
    <n v="0.91633259480590001"/>
    <n v="1.30467645558681"/>
    <n v="419.38985098854897"/>
    <n v="0.39207875908003598"/>
    <n v="0.71"/>
    <n v="297.76679420187003"/>
    <n v="0.27837591894682601"/>
    <n v="4093"/>
    <n v="1.1200000000000001"/>
    <n v="1.29"/>
    <n v="1.9E-2"/>
    <n v="0.71"/>
    <n v="17.102369899829"/>
    <d v="1900-01-11T05:11:01"/>
    <n v="43345"/>
    <n v="0.54274468311189905"/>
    <n v="7.1146492578414504"/>
    <n v="0"/>
    <n v="2382.1343536149602"/>
  </r>
  <r>
    <s v="STND-61554"/>
    <s v="Jo-Ann Stores, LLC"/>
    <s v="Jo Ann Stores LLC - 3201 E Lincolnway - Sterling"/>
    <s v="Occupancy Sensors"/>
    <s v="Indoor Lighting"/>
    <s v="Retail (strip mall)"/>
    <n v="0"/>
    <n v="514.89300000000003"/>
    <n v="0.33808300000000002"/>
    <x v="0"/>
    <x v="0"/>
    <n v="8"/>
    <s v="Qty / 1,000"/>
    <m/>
    <s v="Private-Lighting"/>
    <s v="lighting"/>
    <n v="3"/>
    <n v="1"/>
    <s v="Lighting"/>
    <n v="0.91633259480590001"/>
    <n v="1.30467645558681"/>
    <n v="471.81323873739399"/>
    <n v="0.44108893013415401"/>
    <n v="0.71"/>
    <n v="334.98739950355002"/>
    <n v="0.31317314039525002"/>
    <n v="4093"/>
    <n v="1.1200000000000001"/>
    <n v="1.29"/>
    <n v="1.9E-2"/>
    <n v="0.71"/>
    <n v="17.102369899829"/>
    <d v="1900-01-11T05:11:01"/>
    <n v="43345"/>
    <n v="0.61058822000851898"/>
    <n v="8.0039745857236504"/>
    <n v="0"/>
    <n v="2679.8991960284002"/>
  </r>
  <r>
    <s v="STND-61555"/>
    <s v="Chicago Bears Football Club, Inc."/>
    <s v="Chicago Bears Football Club (Walter Payton Center) - 1920 Football Dr - Lake Forest"/>
    <s v="New Indoor LED Fixtures"/>
    <s v="Indoor Lighting"/>
    <s v="Miscellaneous"/>
    <n v="0"/>
    <n v="92814.372000000003"/>
    <n v="19.877759999999999"/>
    <x v="0"/>
    <x v="0"/>
    <n v="14.797277300976599"/>
    <s v="Qty / 1,000"/>
    <m/>
    <s v="Private-Lighting"/>
    <s v="lighting"/>
    <n v="2"/>
    <n v="1"/>
    <s v="Lighting"/>
    <n v="0.97902139861649395"/>
    <n v="0.93591656730105399"/>
    <n v="90867.256287151497"/>
    <n v="18.603924904834201"/>
    <n v="0.71"/>
    <n v="64515.751963877599"/>
    <n v="13.208786682432301"/>
    <n v="3379"/>
    <n v="1.0900000000000001"/>
    <n v="1.36"/>
    <n v="2.1999999999999999E-2"/>
    <n v="0.57999999999999996"/>
    <n v="20.7161882213673"/>
    <d v="1900-01-13T19:08:05"/>
    <n v="43408"/>
    <n v="23.585097495986599"/>
    <n v="1834.0180168048901"/>
    <n v="0"/>
    <n v="954657.47209052241"/>
  </r>
  <r>
    <s v="STND-61555"/>
    <s v="Chicago Bears Football Club, Inc."/>
    <s v="Chicago Bears Football Club (Walter Payton Center) - 1920 Football Dr - Lake Forest"/>
    <s v="Time Clocks for Lighting"/>
    <s v="Indoor Lighting"/>
    <s v="Miscellaneous"/>
    <n v="0"/>
    <n v="30496.151000000002"/>
    <n v="6.5312640000000002"/>
    <x v="0"/>
    <x v="0"/>
    <n v="8"/>
    <s v="Qty / 1,000"/>
    <m/>
    <s v="Private-Lighting"/>
    <s v="lighting"/>
    <n v="2"/>
    <n v="1"/>
    <s v="Lighting"/>
    <n v="0.97902139861649395"/>
    <n v="0.93591656730105399"/>
    <n v="29856.384404439799"/>
    <n v="6.1127181830169501"/>
    <n v="0.71"/>
    <n v="21198.032927152199"/>
    <n v="4.3400299099420296"/>
    <n v="3379"/>
    <n v="1.0900000000000001"/>
    <n v="1.36"/>
    <n v="2.1999999999999999E-2"/>
    <n v="0.57999999999999996"/>
    <n v="20.7161882213673"/>
    <d v="1900-01-13T19:08:05"/>
    <n v="43408"/>
    <n v="7.7493891772527297"/>
    <n v="602.60592375933504"/>
    <n v="0"/>
    <n v="169584.26341721759"/>
  </r>
  <r>
    <s v="STND-61557"/>
    <s v="OSI/Fleming's LLC"/>
    <s v="OSI/Flemings - 960 Milwaukee Ave - LIncolnshire"/>
    <s v="New Indoor LED Fixtures"/>
    <s v="Indoor Lighting"/>
    <s v="Restaurant"/>
    <n v="0"/>
    <n v="3754.4079999999999"/>
    <n v="0.51310100000000003"/>
    <x v="0"/>
    <x v="0"/>
    <n v="8.9750493627714896"/>
    <s v="Qty / 1,000"/>
    <m/>
    <s v="Private-Lighting"/>
    <s v="lighting"/>
    <n v="3"/>
    <n v="1"/>
    <s v="Lighting"/>
    <n v="0.91633259480590001"/>
    <n v="1.30467645558681"/>
    <n v="3440.2864246000299"/>
    <n v="0.66943079403804595"/>
    <n v="0.71"/>
    <n v="2442.60336146602"/>
    <n v="0.47529586376701299"/>
    <n v="5571"/>
    <n v="1.17"/>
    <n v="1.31"/>
    <n v="2.1000000000000001E-2"/>
    <n v="0.68"/>
    <n v="12.565069107880101"/>
    <d v="1900-01-07T23:24:04"/>
    <n v="43456"/>
    <n v="0.75149393134041997"/>
    <n v="61.748730697949199"/>
    <n v="0"/>
    <n v="21922.4857428291"/>
  </r>
  <r>
    <s v="STND-61557"/>
    <s v="OSI/Fleming's LLC"/>
    <s v="OSI/Flemings - 960 Milwaukee Ave - LIncolnshire"/>
    <s v="Outdoor &amp; Garage - LED Fixtures"/>
    <s v="Outdoor &amp; Garage Lighting"/>
    <s v="Exterior"/>
    <n v="0"/>
    <n v="3971.43"/>
    <n v="0"/>
    <x v="0"/>
    <x v="0"/>
    <n v="10.1978380583316"/>
    <s v="Qty / 1,000"/>
    <m/>
    <s v="Private-Lighting"/>
    <s v="lighting"/>
    <n v="3"/>
    <n v="1"/>
    <s v="Lighting"/>
    <n v="0.91633259480590001"/>
    <n v="1.30467645558681"/>
    <n v="3639.15075698999"/>
    <n v="0"/>
    <n v="0.71"/>
    <n v="2583.7970374628999"/>
    <n v="0"/>
    <n v="4903"/>
    <n v="1"/>
    <n v="1"/>
    <n v="0"/>
    <n v="0"/>
    <n v="14.276973281664301"/>
    <d v="1900-01-09T04:44:53"/>
    <n v="43456"/>
    <n v="0"/>
    <n v="0"/>
    <n v="0"/>
    <n v="26349.143763643599"/>
  </r>
  <r>
    <s v="STND-61559"/>
    <s v="Eagle Aircraft &amp; Transportation Management, Inc."/>
    <s v="Eagle Aircraft Inc - 5713 S Central Ave - Chicago"/>
    <s v="New Indoor LED Fixtures"/>
    <s v="Indoor Lighting"/>
    <s v="Warehouse"/>
    <n v="0"/>
    <n v="144207.42000000001"/>
    <n v="22.822296000000001"/>
    <x v="0"/>
    <x v="0"/>
    <n v="9.5383441434566993"/>
    <s v="Qty / 1,000"/>
    <m/>
    <s v="Private-Lighting"/>
    <s v="lighting"/>
    <n v="2"/>
    <n v="1"/>
    <s v="Lighting"/>
    <n v="0.97902139861649395"/>
    <n v="0.93591656730105399"/>
    <n v="141182.15001927601"/>
    <n v="21.359764930248598"/>
    <n v="0.71"/>
    <n v="100239.326513686"/>
    <n v="15.1654331004765"/>
    <n v="5242"/>
    <n v="1"/>
    <n v="1.22"/>
    <n v="1.0999999999999999E-2"/>
    <n v="0.68"/>
    <n v="13.3536818008394"/>
    <d v="1900-01-08T12:55:13"/>
    <n v="43464"/>
    <n v="25.747064766451999"/>
    <n v="1553.0036502120399"/>
    <n v="0"/>
    <n v="956117.19299586071"/>
  </r>
  <r>
    <s v="STND-61559"/>
    <s v="Eagle Aircraft &amp; Transportation Management, Inc."/>
    <s v="Eagle Aircraft Inc - 5713 S Central Ave - Chicago"/>
    <s v="New Indoor LED Fixtures"/>
    <s v="Indoor Lighting"/>
    <s v="Warehouse"/>
    <n v="0"/>
    <n v="4654.8959999999997"/>
    <n v="0.73668500000000003"/>
    <x v="0"/>
    <x v="0"/>
    <n v="9.5383441434566993"/>
    <s v="Qty / 1,000"/>
    <m/>
    <s v="Private-Lighting"/>
    <s v="lighting"/>
    <n v="2"/>
    <n v="1"/>
    <s v="Lighting"/>
    <n v="0.97902139861649395"/>
    <n v="0.93591656730105399"/>
    <n v="4557.2427923343203"/>
    <n v="0.68947569638217698"/>
    <n v="0.71"/>
    <n v="3235.6423825573702"/>
    <n v="0.489527744431346"/>
    <n v="5242"/>
    <n v="1"/>
    <n v="1.22"/>
    <n v="1.0999999999999999E-2"/>
    <n v="0.68"/>
    <n v="13.3536818008394"/>
    <d v="1900-01-08T12:55:13"/>
    <n v="43464"/>
    <n v="0.83109413739413796"/>
    <n v="50.129670715677499"/>
    <n v="0"/>
    <n v="30862.670569986374"/>
  </r>
  <r>
    <s v="STND-61559"/>
    <s v="Eagle Aircraft &amp; Transportation Management, Inc."/>
    <s v="Eagle Aircraft Inc - 5713 S Central Ave - Chicago"/>
    <s v="Outdoor &amp; Garage - LED Fixtures"/>
    <s v="Outdoor &amp; Garage Lighting"/>
    <s v="Exterior"/>
    <n v="0"/>
    <n v="4486.2449999999999"/>
    <n v="0"/>
    <x v="0"/>
    <x v="0"/>
    <n v="10.1978380583316"/>
    <s v="Qty / 1,000"/>
    <m/>
    <s v="Private-Lighting"/>
    <s v="lighting"/>
    <n v="2"/>
    <n v="1"/>
    <s v="Lighting"/>
    <n v="0.97902139861649395"/>
    <n v="0.93591656730105399"/>
    <n v="4392.1298544362498"/>
    <n v="0"/>
    <n v="0.71"/>
    <n v="3118.4121966497401"/>
    <n v="0"/>
    <n v="4903"/>
    <n v="1"/>
    <n v="1"/>
    <n v="0"/>
    <n v="0"/>
    <n v="14.276973281664301"/>
    <d v="1900-01-09T04:44:53"/>
    <n v="43464"/>
    <n v="0"/>
    <n v="0"/>
    <n v="0"/>
    <n v="31801.062580560163"/>
  </r>
  <r>
    <s v="STND-61559"/>
    <s v="Eagle Aircraft &amp; Transportation Management, Inc."/>
    <s v="Eagle Aircraft Inc - 5713 S Central Ave - Chicago"/>
    <s v="Outdoor &amp; Garage - LED Fixtures"/>
    <s v="Outdoor &amp; Garage Lighting"/>
    <s v="Exterior"/>
    <n v="0"/>
    <n v="3250.6889999999999"/>
    <n v="0"/>
    <x v="0"/>
    <x v="0"/>
    <n v="10.1978380583316"/>
    <s v="Qty / 1,000"/>
    <m/>
    <s v="Private-Lighting"/>
    <s v="lighting"/>
    <n v="2"/>
    <n v="1"/>
    <s v="Lighting"/>
    <n v="0.97902139861649395"/>
    <n v="0.93591656730105399"/>
    <n v="3182.4940912472498"/>
    <n v="0"/>
    <n v="0.71"/>
    <n v="2259.5708047855501"/>
    <n v="0"/>
    <n v="4903"/>
    <n v="1"/>
    <n v="1"/>
    <n v="0"/>
    <n v="0"/>
    <n v="14.276973281664301"/>
    <d v="1900-01-09T04:44:53"/>
    <n v="43464"/>
    <n v="0"/>
    <n v="0"/>
    <n v="0"/>
    <n v="23042.737148537046"/>
  </r>
  <r>
    <s v="STND-61559"/>
    <s v="Eagle Aircraft &amp; Transportation Management, Inc."/>
    <s v="Eagle Aircraft Inc - 5713 S Central Ave - Chicago"/>
    <s v="Outdoor &amp; Garage - LED Fixtures"/>
    <s v="Outdoor &amp; Garage Lighting"/>
    <s v="Exterior"/>
    <n v="0"/>
    <n v="4736.2979999999998"/>
    <n v="0"/>
    <x v="0"/>
    <x v="0"/>
    <n v="10.1978380583316"/>
    <s v="Qty / 1,000"/>
    <m/>
    <s v="Private-Lighting"/>
    <s v="lighting"/>
    <n v="2"/>
    <n v="1"/>
    <s v="Lighting"/>
    <n v="0.97902139861649395"/>
    <n v="0.93591656730105399"/>
    <n v="4636.9370922244998"/>
    <n v="0"/>
    <n v="0.71"/>
    <n v="3292.2253354794002"/>
    <n v="0"/>
    <n v="4903"/>
    <n v="1"/>
    <n v="1"/>
    <n v="0"/>
    <n v="0"/>
    <n v="14.276973281664301"/>
    <d v="1900-01-09T04:44:53"/>
    <n v="43464"/>
    <n v="0"/>
    <n v="0"/>
    <n v="0"/>
    <n v="33573.58082275535"/>
  </r>
  <r>
    <s v="STND-61560"/>
    <s v="Dickson/Unigage Inc"/>
    <s v="Dickson - 930 S Westwood Ave - Addison"/>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370"/>
    <n v="0.23198407107042801"/>
    <n v="0"/>
    <n v="0"/>
    <n v="22696.0726964756"/>
  </r>
  <r>
    <s v="STND-61560"/>
    <s v="Dickson/Unigage Inc"/>
    <s v="Dickson - 930 S Westwood Ave - Addison"/>
    <s v="Added Compressor Storage"/>
    <s v="Compressed Air"/>
    <s v="Manufacturing"/>
    <n v="0"/>
    <n v="17960"/>
    <n v="2.8"/>
    <x v="4"/>
    <x v="0"/>
    <n v="10"/>
    <s v="ΔkWpeak / CF"/>
    <n v="0.95"/>
    <s v="Private-Non-Lighting"/>
    <s v="non_lighting"/>
    <n v="3"/>
    <n v="400"/>
    <s v="Non-Lighting"/>
    <n v="0.98952339343681495"/>
    <n v="0.43468415683807998"/>
    <n v="17771.8401461252"/>
    <n v="1.21711563914663"/>
    <n v="0.7"/>
    <n v="12440.288102287601"/>
    <n v="0.85198094740263797"/>
    <n v="4618"/>
    <n v="1.02"/>
    <n v="1.04"/>
    <n v="1.2E-2"/>
    <n v="0.81"/>
    <n v="15.158077089649201"/>
    <d v="1900-01-09T19:51:10"/>
    <n v="43370"/>
    <n v="1.28117435699645"/>
    <n v="0"/>
    <n v="0"/>
    <n v="124402.88102287601"/>
  </r>
  <r>
    <s v="STND-61561"/>
    <s v="Arlington Heights Park District"/>
    <s v="Arlington Heights Park District (Klehm Park-corner of Wilshire Ln and Hawthorne St) - Arlington Heights"/>
    <s v="Outdoor &amp; Garage - LED Fixtures"/>
    <s v="Outdoor &amp; Garage Lighting"/>
    <s v="Exterior"/>
    <n v="0"/>
    <n v="8580.25"/>
    <n v="0"/>
    <x v="0"/>
    <x v="1"/>
    <n v="10.1978380583316"/>
    <s v="Qty / 1,000"/>
    <m/>
    <s v="Public-Lighting"/>
    <s v="lighting"/>
    <n v="3"/>
    <n v="1"/>
    <s v="Lighting"/>
    <n v="0.99829244462109001"/>
    <n v="0.987374621353864"/>
    <n v="8565.5987479601099"/>
    <n v="0"/>
    <n v="0.71"/>
    <n v="6081.5751110516803"/>
    <n v="0"/>
    <n v="4903"/>
    <n v="1"/>
    <n v="1"/>
    <n v="0"/>
    <n v="0"/>
    <n v="14.276973281664301"/>
    <d v="1900-01-09T04:44:53"/>
    <n v="43374"/>
    <n v="0"/>
    <n v="0"/>
    <n v="0"/>
    <n v="62018.918122085051"/>
  </r>
  <r>
    <s v="STND-61562"/>
    <s v="Hillel Torah North Suburban Day School"/>
    <s v="Hillel Torah Day School - 7120 Laramie Ave - Skokie"/>
    <s v="New Indoor LED Fixtures"/>
    <s v="Indoor Lighting"/>
    <s v="K-12 School"/>
    <n v="0"/>
    <n v="21261.123"/>
    <n v="5.7974399999999999"/>
    <x v="0"/>
    <x v="0"/>
    <n v="15"/>
    <s v="Qty / 1,000"/>
    <m/>
    <s v="Private-Lighting"/>
    <s v="lighting"/>
    <n v="3"/>
    <n v="1"/>
    <s v="Lighting"/>
    <n v="0.91633259480590001"/>
    <n v="1.30467645558681"/>
    <n v="19482.260007077399"/>
    <n v="7.5637834706771798"/>
    <n v="0.71"/>
    <n v="13832.4046050249"/>
    <n v="5.3702862641807902"/>
    <n v="2979"/>
    <n v="1.17333333333333"/>
    <n v="1.323"/>
    <n v="2.1333333333333301E-2"/>
    <n v="0.72"/>
    <n v="23.497818059751602"/>
    <d v="1900-01-15T18:49:11"/>
    <n v="43338"/>
    <n v="7.9404798340022396"/>
    <n v="354.22290921958898"/>
    <n v="0"/>
    <n v="207486.0690753735"/>
  </r>
  <r>
    <s v="STND-61563"/>
    <s v="Bonnell Industries Inc"/>
    <s v="Bonnell Industries - 1385 Franklin Grove Rd - Dixon"/>
    <s v="Heated Blower Purge Desiccant Compressed Air Dryer"/>
    <s v="Compressed Air"/>
    <s v="Manufacturing"/>
    <n v="0"/>
    <n v="20600"/>
    <n v="2.85"/>
    <x v="4"/>
    <x v="0"/>
    <n v="15"/>
    <s v="ΔkWpeak / CF"/>
    <n v="0.86499999999999999"/>
    <s v="Private-Non-Lighting"/>
    <s v="non_lighting"/>
    <n v="3"/>
    <n v="1"/>
    <s v="Non-Lighting"/>
    <n v="0.98952339343681495"/>
    <n v="0.43468415683807998"/>
    <n v="20384.181904798399"/>
    <n v="1.2388498469885301"/>
    <n v="0.7"/>
    <n v="14268.927333358901"/>
    <n v="0.86719489289197005"/>
    <n v="4618"/>
    <n v="1.02"/>
    <n v="1.04"/>
    <n v="1.2E-2"/>
    <n v="0.81"/>
    <n v="15.158077089649201"/>
    <d v="1900-01-09T19:51:10"/>
    <n v="43380"/>
    <n v="1.4321963549000301"/>
    <n v="0"/>
    <n v="0"/>
    <n v="214033.9100003835"/>
  </r>
  <r>
    <s v="STND-61563"/>
    <s v="Bonnell Industries Inc"/>
    <s v="Bonnell Industries - 1385 Franklin Grove Rd - Dixon"/>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380"/>
    <n v="6.3967205395751199"/>
    <n v="0"/>
    <n v="0"/>
    <n v="603700.30614865304"/>
  </r>
  <r>
    <s v="STND-61564"/>
    <s v="Hawthorn School District 73"/>
    <s v="Hawthorn CCSD 73 - 430 Aspen Dr - Vernon Hills"/>
    <s v="Outdoor &amp; Garage - LED Fixtures"/>
    <s v="Outdoor &amp; Garage Lighting"/>
    <s v="Exterior"/>
    <n v="0"/>
    <n v="95549.664000000004"/>
    <n v="0"/>
    <x v="0"/>
    <x v="1"/>
    <n v="10.1978380583316"/>
    <s v="Qty / 1,000"/>
    <m/>
    <s v="Public-Lighting"/>
    <s v="lighting"/>
    <n v="1"/>
    <n v="1"/>
    <s v="Lighting"/>
    <n v="0.95625781801464005"/>
    <n v="1.47347312606477"/>
    <n v="91370.113208672003"/>
    <n v="0"/>
    <n v="0.71"/>
    <n v="64872.780378157098"/>
    <n v="0"/>
    <n v="4903"/>
    <n v="1"/>
    <n v="1"/>
    <n v="0"/>
    <n v="0"/>
    <n v="14.276973281664301"/>
    <d v="1900-01-09T04:44:53"/>
    <n v="43378"/>
    <n v="0"/>
    <n v="0"/>
    <n v="0"/>
    <n v="661562.10869015788"/>
  </r>
  <r>
    <s v="STND-61564"/>
    <s v="Hawthorn School District 73"/>
    <s v="Hawthorn CCSD 73 - 430 Aspen Dr - Vernon Hills"/>
    <s v="Outdoor &amp; Garage - LED Fixtures"/>
    <s v="Outdoor &amp; Garage Lighting"/>
    <s v="Exterior"/>
    <n v="0"/>
    <n v="45534.161"/>
    <n v="0"/>
    <x v="0"/>
    <x v="1"/>
    <n v="10.1978380583316"/>
    <s v="Qty / 1,000"/>
    <m/>
    <s v="Public-Lighting"/>
    <s v="lighting"/>
    <n v="1"/>
    <n v="1"/>
    <s v="Lighting"/>
    <n v="0.95625781801464005"/>
    <n v="1.47347312606477"/>
    <n v="43542.397442987298"/>
    <n v="0"/>
    <n v="0.71"/>
    <n v="30915.102184521002"/>
    <n v="0"/>
    <n v="4903"/>
    <n v="1"/>
    <n v="1"/>
    <n v="0"/>
    <n v="0"/>
    <n v="14.276973281664301"/>
    <d v="1900-01-09T04:44:53"/>
    <n v="43378"/>
    <n v="0"/>
    <n v="0"/>
    <n v="0"/>
    <n v="315267.20563451864"/>
  </r>
  <r>
    <s v="STND-61564"/>
    <s v="Hawthorn School District 73"/>
    <s v="Hawthorn CCSD 73 - 430 Aspen Dr - Vernon Hills"/>
    <s v="Outdoor &amp; Garage - LED Fixtures"/>
    <s v="Outdoor &amp; Garage Lighting"/>
    <s v="Exterior"/>
    <n v="0"/>
    <n v="14561.91"/>
    <n v="0"/>
    <x v="0"/>
    <x v="1"/>
    <n v="10.1978380583316"/>
    <s v="Qty / 1,000"/>
    <m/>
    <s v="Public-Lighting"/>
    <s v="lighting"/>
    <n v="1"/>
    <n v="1"/>
    <s v="Lighting"/>
    <n v="0.95625781801464005"/>
    <n v="1.47347312606477"/>
    <n v="13924.9402827256"/>
    <n v="0"/>
    <n v="0.71"/>
    <n v="9886.7076007351498"/>
    <n v="0"/>
    <n v="4903"/>
    <n v="1"/>
    <n v="1"/>
    <n v="0"/>
    <n v="0"/>
    <n v="14.276973281664301"/>
    <d v="1900-01-09T04:44:53"/>
    <n v="43378"/>
    <n v="0"/>
    <n v="0"/>
    <n v="0"/>
    <n v="100823.04304237322"/>
  </r>
  <r>
    <s v="STND-61564"/>
    <s v="Hawthorn School District 73"/>
    <s v="Hawthorn CCSD 73 - 430 Aspen Dr - Vernon Hills"/>
    <s v="Photocells"/>
    <s v="Outdoor &amp; Garage Lighting"/>
    <s v="K-12 School"/>
    <n v="0"/>
    <n v="1677.76"/>
    <n v="0"/>
    <x v="0"/>
    <x v="1"/>
    <n v="8"/>
    <s v="Qty / 1,000"/>
    <m/>
    <s v="Public-Lighting"/>
    <s v="lighting"/>
    <n v="1"/>
    <n v="1"/>
    <s v="Lighting"/>
    <n v="0.95625781801464005"/>
    <n v="1.47347312606477"/>
    <n v="1604.3711167522399"/>
    <n v="0"/>
    <n v="0.71"/>
    <n v="1139.1034928940901"/>
    <n v="0"/>
    <n v="2979"/>
    <n v="1.17333333333333"/>
    <n v="1.323"/>
    <n v="2.1333333333333301E-2"/>
    <n v="0.72"/>
    <n v="23.497818059751602"/>
    <d v="1900-01-15T18:49:11"/>
    <n v="43378"/>
    <n v="0"/>
    <n v="29.1703839409499"/>
    <n v="0"/>
    <n v="9112.8279431527208"/>
  </r>
  <r>
    <s v="STND-61565"/>
    <s v="Hawthorn School District 73"/>
    <s v="Hawthorn CCSD 73 - 841 W End Ct - Vernon Hills"/>
    <s v="Outdoor &amp; Garage - LED Fixtures"/>
    <s v="Outdoor &amp; Garage Lighting"/>
    <s v="Exterior"/>
    <n v="0"/>
    <n v="3412.4879999999998"/>
    <n v="0"/>
    <x v="0"/>
    <x v="1"/>
    <n v="10.1978380583316"/>
    <s v="Qty / 1,000"/>
    <m/>
    <s v="Public-Lighting"/>
    <s v="lighting"/>
    <n v="3"/>
    <n v="1"/>
    <s v="Lighting"/>
    <n v="0.99829244462109001"/>
    <n v="0.987374621353864"/>
    <n v="3406.66098776014"/>
    <n v="0"/>
    <n v="0.71"/>
    <n v="2418.7293013097001"/>
    <n v="0"/>
    <n v="4903"/>
    <n v="1"/>
    <n v="1"/>
    <n v="0"/>
    <n v="0"/>
    <n v="14.276973281664301"/>
    <d v="1900-01-09T04:44:53"/>
    <n v="43377"/>
    <n v="0"/>
    <n v="0"/>
    <n v="0"/>
    <n v="24665.80972169786"/>
  </r>
  <r>
    <s v="STND-61565"/>
    <s v="Hawthorn School District 73"/>
    <s v="Hawthorn CCSD 73 - 841 W End Ct - Vernon Hills"/>
    <s v="Photocells"/>
    <s v="Outdoor &amp; Garage Lighting"/>
    <s v="K-12 School"/>
    <n v="0"/>
    <n v="59.92"/>
    <n v="0"/>
    <x v="0"/>
    <x v="1"/>
    <n v="8"/>
    <s v="Qty / 1,000"/>
    <m/>
    <s v="Public-Lighting"/>
    <s v="lighting"/>
    <n v="3"/>
    <n v="1"/>
    <s v="Lighting"/>
    <n v="0.99829244462109001"/>
    <n v="0.987374621353864"/>
    <n v="59.8176832816957"/>
    <n v="0"/>
    <n v="0.71"/>
    <n v="42.470555130004001"/>
    <n v="0"/>
    <n v="2979"/>
    <n v="1.17333333333333"/>
    <n v="1.323"/>
    <n v="2.1333333333333301E-2"/>
    <n v="0.72"/>
    <n v="23.497818059751602"/>
    <d v="1900-01-15T18:49:11"/>
    <n v="43377"/>
    <n v="0"/>
    <n v="1.0875942414853801"/>
    <n v="0"/>
    <n v="339.76444104003201"/>
  </r>
  <r>
    <s v="STND-61566"/>
    <s v="PR 55 East Monroe, LLC"/>
    <s v="55 E Monroe - 55 E Monroe - Chicago"/>
    <s v="Building Energy Management System"/>
    <s v="Energy Management System"/>
    <s v="Office"/>
    <n v="21906.48"/>
    <n v="142392.12"/>
    <n v="0"/>
    <x v="1"/>
    <x v="0"/>
    <n v="15"/>
    <s v="NA"/>
    <m/>
    <s v="EMS"/>
    <s v="ems"/>
    <n v="3"/>
    <n v="1"/>
    <s v="EMS"/>
    <n v="0.91036333343406195"/>
    <n v="0"/>
    <n v="129628.56501794299"/>
    <n v="0"/>
    <n v="0.7"/>
    <n v="90739.995512560097"/>
    <n v="0"/>
    <n v="2885"/>
    <n v="1.165"/>
    <n v="1.3779999999999999"/>
    <n v="2.5499999999999998E-2"/>
    <n v="0.55000000000000004"/>
    <n v="24.263431542460999"/>
    <d v="1900-01-16T07:56:40"/>
    <n v="43411"/>
    <n v="0"/>
    <n v="0"/>
    <n v="0"/>
    <n v="1361099.9326884015"/>
  </r>
  <r>
    <s v="STND-61567"/>
    <s v="Hawthorn School District 73"/>
    <s v="Hawthorn CCSD 73 -910 Tower Rd - Mundelein"/>
    <s v="Outdoor &amp; Garage - LED Fixtures"/>
    <s v="Outdoor &amp; Garage Lighting"/>
    <s v="Exterior"/>
    <n v="0"/>
    <n v="5079.5079999999998"/>
    <n v="0"/>
    <x v="0"/>
    <x v="1"/>
    <n v="10.1978380583316"/>
    <s v="Qty / 1,000"/>
    <m/>
    <s v="Public-Lighting"/>
    <s v="lighting"/>
    <n v="3"/>
    <n v="1"/>
    <s v="Lighting"/>
    <n v="0.99829244462109001"/>
    <n v="0.987374621353864"/>
    <n v="5070.8344587923903"/>
    <n v="0"/>
    <n v="0.71"/>
    <n v="3600.2924657425901"/>
    <n v="0"/>
    <n v="4903"/>
    <n v="1"/>
    <n v="1"/>
    <n v="0"/>
    <n v="0"/>
    <n v="14.276973281664301"/>
    <d v="1900-01-09T04:44:53"/>
    <n v="43377"/>
    <n v="0"/>
    <n v="0"/>
    <n v="0"/>
    <n v="36715.199528274301"/>
  </r>
  <r>
    <s v="STND-61567"/>
    <s v="Hawthorn School District 73"/>
    <s v="Hawthorn CCSD 73 -910 Tower Rd - Mundelein"/>
    <s v="Outdoor &amp; Garage - LED Fixtures"/>
    <s v="Outdoor &amp; Garage Lighting"/>
    <s v="Exterior"/>
    <n v="0"/>
    <n v="7383.9179999999997"/>
    <n v="0"/>
    <x v="0"/>
    <x v="1"/>
    <n v="10.1978380583316"/>
    <s v="Qty / 1,000"/>
    <m/>
    <s v="Public-Lighting"/>
    <s v="lighting"/>
    <n v="3"/>
    <n v="1"/>
    <s v="Lighting"/>
    <n v="0.99829244462109001"/>
    <n v="0.987374621353864"/>
    <n v="7371.30955110167"/>
    <n v="0"/>
    <n v="0.71"/>
    <n v="5233.6297812821904"/>
    <n v="0"/>
    <n v="4903"/>
    <n v="1"/>
    <n v="1"/>
    <n v="0"/>
    <n v="0"/>
    <n v="14.276973281664301"/>
    <d v="1900-01-09T04:44:53"/>
    <n v="43377"/>
    <n v="0"/>
    <n v="0"/>
    <n v="0"/>
    <n v="53371.708966777209"/>
  </r>
  <r>
    <s v="STND-61568"/>
    <s v="Hawthorn School District 73"/>
    <s v="Hawthorn CCSD 73 - 201 W Hawthorn Pkwy - Vernon Hills"/>
    <s v="Outdoor &amp; Garage - LED Fixtures"/>
    <s v="Outdoor &amp; Garage Lighting"/>
    <s v="Exterior"/>
    <n v="0"/>
    <n v="75074.736000000004"/>
    <n v="0"/>
    <x v="0"/>
    <x v="1"/>
    <n v="10.1978380583316"/>
    <s v="Qty / 1,000"/>
    <m/>
    <s v="Public-Lighting"/>
    <s v="lighting"/>
    <n v="2"/>
    <n v="1"/>
    <s v="Lighting"/>
    <n v="0.98996686498346598"/>
    <n v="2.5626279547341602"/>
    <n v="74321.501037381298"/>
    <n v="0"/>
    <n v="0.71"/>
    <n v="52768.265736540801"/>
    <n v="0"/>
    <n v="4903"/>
    <n v="1"/>
    <n v="1"/>
    <n v="0"/>
    <n v="0"/>
    <n v="14.276973281664301"/>
    <d v="1900-01-09T04:44:53"/>
    <n v="43379"/>
    <n v="0"/>
    <n v="0"/>
    <n v="0"/>
    <n v="538122.22860025114"/>
  </r>
  <r>
    <s v="STND-61568"/>
    <s v="Hawthorn School District 73"/>
    <s v="Hawthorn CCSD 73 - 201 W Hawthorn Pkwy - Vernon Hills"/>
    <s v="Outdoor &amp; Garage - LED Fixtures"/>
    <s v="Outdoor &amp; Garage Lighting"/>
    <s v="Exterior"/>
    <n v="0"/>
    <n v="35556.555999999997"/>
    <n v="0"/>
    <x v="0"/>
    <x v="1"/>
    <n v="10.1978380583316"/>
    <s v="Qty / 1,000"/>
    <m/>
    <s v="Public-Lighting"/>
    <s v="lighting"/>
    <n v="2"/>
    <n v="1"/>
    <s v="Lighting"/>
    <n v="0.98996686498346598"/>
    <n v="2.5626279547341602"/>
    <n v="35199.812272928997"/>
    <n v="0"/>
    <n v="0.71"/>
    <n v="24991.8667137796"/>
    <n v="0"/>
    <n v="4903"/>
    <n v="1"/>
    <n v="1"/>
    <n v="0"/>
    <n v="0"/>
    <n v="14.276973281664301"/>
    <d v="1900-01-09T04:44:53"/>
    <n v="43379"/>
    <n v="0"/>
    <n v="0"/>
    <n v="0"/>
    <n v="254863.00952253229"/>
  </r>
  <r>
    <s v="STND-61568"/>
    <s v="Hawthorn School District 73"/>
    <s v="Hawthorn CCSD 73 - 201 W Hawthorn Pkwy - Vernon Hills"/>
    <s v="Outdoor &amp; Garage - LED Fixtures"/>
    <s v="Outdoor &amp; Garage Lighting"/>
    <s v="Exterior"/>
    <n v="0"/>
    <n v="1323.81"/>
    <n v="0"/>
    <x v="0"/>
    <x v="1"/>
    <n v="10.1978380583316"/>
    <s v="Qty / 1,000"/>
    <m/>
    <s v="Public-Lighting"/>
    <s v="lighting"/>
    <n v="2"/>
    <n v="1"/>
    <s v="Lighting"/>
    <n v="0.98996686498346598"/>
    <n v="2.5626279547341602"/>
    <n v="1310.52803553376"/>
    <n v="0"/>
    <n v="0.71"/>
    <n v="930.47490522897101"/>
    <n v="0"/>
    <n v="4903"/>
    <n v="1"/>
    <n v="1"/>
    <n v="0"/>
    <n v="0"/>
    <n v="14.276973281664301"/>
    <d v="1900-01-09T04:44:53"/>
    <n v="43379"/>
    <n v="0"/>
    <n v="0"/>
    <n v="0"/>
    <n v="9488.8324008664895"/>
  </r>
  <r>
    <s v="STND-61568"/>
    <s v="Hawthorn School District 73"/>
    <s v="Hawthorn CCSD 73 - 201 W Hawthorn Pkwy - Vernon Hills"/>
    <s v="Outdoor &amp; Garage - LED Fixtures"/>
    <s v="Outdoor &amp; Garage Lighting"/>
    <s v="Exterior"/>
    <n v="0"/>
    <n v="2461.306"/>
    <n v="0"/>
    <x v="0"/>
    <x v="1"/>
    <n v="10.1978380583316"/>
    <s v="Qty / 1,000"/>
    <m/>
    <s v="Public-Lighting"/>
    <s v="lighting"/>
    <n v="2"/>
    <n v="1"/>
    <s v="Lighting"/>
    <n v="0.98996686498346598"/>
    <n v="2.5626279547341602"/>
    <n v="2436.61138458499"/>
    <n v="0"/>
    <n v="0.71"/>
    <n v="1729.9940830553501"/>
    <n v="0"/>
    <n v="4903"/>
    <n v="1"/>
    <n v="1"/>
    <n v="0"/>
    <n v="0"/>
    <n v="14.276973281664301"/>
    <d v="1900-01-09T04:44:53"/>
    <n v="43379"/>
    <n v="0"/>
    <n v="0"/>
    <n v="0"/>
    <n v="17642.199500870327"/>
  </r>
  <r>
    <s v="STND-61568"/>
    <s v="Hawthorn School District 73"/>
    <s v="Hawthorn CCSD 73 - 201 W Hawthorn Pkwy - Vernon Hills"/>
    <s v="Outdoor &amp; Garage - LED Fixtures"/>
    <s v="Outdoor &amp; Garage Lighting"/>
    <s v="Exterior"/>
    <n v="0"/>
    <n v="1230.653"/>
    <n v="0"/>
    <x v="0"/>
    <x v="1"/>
    <n v="10.1978380583316"/>
    <s v="Qty / 1,000"/>
    <m/>
    <s v="Public-Lighting"/>
    <s v="lighting"/>
    <n v="2"/>
    <n v="1"/>
    <s v="Lighting"/>
    <n v="0.98996686498346598"/>
    <n v="2.5626279547341602"/>
    <n v="1218.3056922925"/>
    <n v="0"/>
    <n v="0.71"/>
    <n v="864.99704152767299"/>
    <n v="0"/>
    <n v="4903"/>
    <n v="1"/>
    <n v="1"/>
    <n v="0"/>
    <n v="0"/>
    <n v="14.276973281664301"/>
    <d v="1900-01-09T04:44:53"/>
    <n v="43379"/>
    <n v="0"/>
    <n v="0"/>
    <n v="0"/>
    <n v="8821.0997504351435"/>
  </r>
  <r>
    <s v="STND-61568"/>
    <s v="Hawthorn School District 73"/>
    <s v="Hawthorn CCSD 73 - 201 W Hawthorn Pkwy - Vernon Hills"/>
    <s v="Photocells"/>
    <s v="Outdoor &amp; Garage Lighting"/>
    <s v="K-12 School"/>
    <n v="0"/>
    <n v="1318.24"/>
    <n v="0"/>
    <x v="0"/>
    <x v="1"/>
    <n v="8"/>
    <s v="Qty / 1,000"/>
    <m/>
    <s v="Public-Lighting"/>
    <s v="lighting"/>
    <n v="2"/>
    <n v="1"/>
    <s v="Lighting"/>
    <n v="0.98996686498346598"/>
    <n v="2.5626279547341602"/>
    <n v="1305.0139200957999"/>
    <n v="0"/>
    <n v="0.71"/>
    <n v="926.55988326802105"/>
    <n v="0"/>
    <n v="2979"/>
    <n v="1.17333333333333"/>
    <n v="1.323"/>
    <n v="2.1333333333333301E-2"/>
    <n v="0.72"/>
    <n v="23.497818059751602"/>
    <d v="1900-01-15T18:49:11"/>
    <n v="43379"/>
    <n v="0"/>
    <n v="23.727525819923699"/>
    <n v="0"/>
    <n v="7412.4790661441684"/>
  </r>
  <r>
    <s v="STND-61569"/>
    <s v="Ironwood Industries, Inc."/>
    <s v="Ironwood Industries Inc - 115 S Bradley Rd - Libertyville"/>
    <s v="New Indoor LED Fixtures"/>
    <s v="Indoor Lighting"/>
    <s v="Manufacturing"/>
    <n v="0"/>
    <n v="12849.861999999999"/>
    <n v="2.2980670000000001"/>
    <x v="0"/>
    <x v="0"/>
    <n v="10.827197921178"/>
    <s v="Qty / 1,000"/>
    <m/>
    <s v="Private-Lighting"/>
    <s v="lighting"/>
    <n v="3"/>
    <n v="1"/>
    <s v="Lighting"/>
    <n v="0.91633259480590001"/>
    <n v="1.30467645558681"/>
    <n v="11774.747389357701"/>
    <n v="2.9982339082610099"/>
    <n v="0.71"/>
    <n v="8360.07064644399"/>
    <n v="2.12874607486531"/>
    <n v="4618"/>
    <n v="1.02"/>
    <n v="1.04"/>
    <n v="1.2E-2"/>
    <n v="0.81"/>
    <n v="15.158077089649201"/>
    <d v="1900-01-09T19:51:10"/>
    <n v="43336"/>
    <n v="3.5591570610885599"/>
    <n v="138.52643987479701"/>
    <n v="0"/>
    <n v="90516.139524079583"/>
  </r>
  <r>
    <s v="STND-61569"/>
    <s v="Ironwood Industries, Inc."/>
    <s v="Ironwood Industries Inc - 115 S Bradley Rd - Libertyville"/>
    <s v="New Indoor LED Fixtures"/>
    <s v="Indoor Lighting"/>
    <s v="Manufacturing"/>
    <n v="0"/>
    <n v="35544.377"/>
    <n v="6.3567499999999999"/>
    <x v="0"/>
    <x v="0"/>
    <n v="10.827197921178"/>
    <s v="Qty / 1,000"/>
    <m/>
    <s v="Private-Lighting"/>
    <s v="lighting"/>
    <n v="3"/>
    <n v="1"/>
    <s v="Lighting"/>
    <n v="0.91633259480590001"/>
    <n v="1.30467645558681"/>
    <n v="32570.471207169099"/>
    <n v="8.2935020590514306"/>
    <n v="0.71"/>
    <n v="23125.034557090101"/>
    <n v="5.8883864619265198"/>
    <n v="4618"/>
    <n v="1.02"/>
    <n v="1.04"/>
    <n v="1.2E-2"/>
    <n v="0.81"/>
    <n v="15.158077089649201"/>
    <d v="1900-01-09T19:51:10"/>
    <n v="43336"/>
    <n v="9.8450879143535506"/>
    <n v="383.18201420199"/>
    <n v="0"/>
    <n v="250379.32608369534"/>
  </r>
  <r>
    <s v="STND-61570"/>
    <s v="Chehar Corp No. 2"/>
    <s v="Chehar Corp No. 2 - 1601 Douglas Ave - Montgomery"/>
    <s v="Outdoor &amp; Garage - LED Fixtures"/>
    <s v="Outdoor &amp; Garage Lighting"/>
    <s v="Exterior"/>
    <n v="0"/>
    <n v="11595.83"/>
    <n v="2.3521049999999999"/>
    <x v="0"/>
    <x v="0"/>
    <n v="10.1978380583316"/>
    <s v="Qty / 1,000"/>
    <m/>
    <s v="Private-Lighting"/>
    <s v="lighting"/>
    <n v="3"/>
    <n v="1"/>
    <s v="Lighting"/>
    <n v="0.91633259480590001"/>
    <n v="1.30467645558681"/>
    <n v="10625.6369928281"/>
    <n v="3.0687360145680098"/>
    <n v="0.71"/>
    <n v="7544.2022649079499"/>
    <n v="2.1788025703432798"/>
    <n v="4903"/>
    <n v="1"/>
    <n v="1"/>
    <n v="0"/>
    <n v="0"/>
    <n v="14.276973281664301"/>
    <d v="1900-01-09T04:44:53"/>
    <n v="43316"/>
    <n v="3.0687360145680098"/>
    <n v="0"/>
    <n v="0"/>
    <n v="76934.552976829742"/>
  </r>
  <r>
    <s v="STND-61570"/>
    <s v="Chehar Corp No. 2"/>
    <s v="Chehar Corp No. 2 - 1601 Douglas Ave - Montgomery"/>
    <s v="Outdoor &amp; Garage - LED Fixtures"/>
    <s v="Outdoor &amp; Garage Lighting"/>
    <s v="Exterior"/>
    <n v="0"/>
    <n v="14209.494000000001"/>
    <n v="2.8822619999999999"/>
    <x v="0"/>
    <x v="0"/>
    <n v="10.1978380583316"/>
    <s v="Qty / 1,000"/>
    <m/>
    <s v="Private-Lighting"/>
    <s v="lighting"/>
    <n v="3"/>
    <n v="1"/>
    <s v="Lighting"/>
    <n v="0.91633259480590001"/>
    <n v="1.30467645558681"/>
    <n v="13020.622507898899"/>
    <n v="3.7604193702325399"/>
    <n v="0.71"/>
    <n v="9244.6419806081904"/>
    <n v="2.6698977528650998"/>
    <n v="4903"/>
    <n v="1"/>
    <n v="1"/>
    <n v="0"/>
    <n v="0"/>
    <n v="14.276973281664301"/>
    <d v="1900-01-09T04:44:53"/>
    <n v="43316"/>
    <n v="3.7604193702325399"/>
    <n v="0"/>
    <n v="0"/>
    <n v="94275.36182549622"/>
  </r>
  <r>
    <s v="STND-61571"/>
    <s v="HART 353 North Clark LLC"/>
    <s v="HART TRS ONE - 353 N Clark - Chicago"/>
    <s v="New Indoor LED Fixtures"/>
    <s v="Indoor Lighting"/>
    <s v="Office"/>
    <n v="0"/>
    <n v="5569.4930000000004"/>
    <n v="1.2523500000000001"/>
    <x v="0"/>
    <x v="0"/>
    <n v="15"/>
    <s v="Qty / 1,000"/>
    <m/>
    <s v="Private-Lighting"/>
    <s v="lighting"/>
    <n v="3"/>
    <n v="1"/>
    <s v="Lighting"/>
    <n v="0.91633259480590001"/>
    <n v="1.30467645558681"/>
    <n v="5103.5079724432999"/>
    <n v="1.63391155915414"/>
    <n v="0.71"/>
    <n v="3623.4906604347402"/>
    <n v="1.1600772069994401"/>
    <n v="2885"/>
    <n v="1.165"/>
    <n v="1.3779999999999999"/>
    <n v="2.5499999999999998E-2"/>
    <n v="0.55000000000000004"/>
    <n v="24.263431542460999"/>
    <d v="1900-01-16T07:56:40"/>
    <n v="43386"/>
    <n v="2.1558405583244999"/>
    <n v="111.707685233737"/>
    <n v="0"/>
    <n v="54352.359906521102"/>
  </r>
  <r>
    <s v="STND-61571"/>
    <s v="HART 353 North Clark LLC"/>
    <s v="HART TRS ONE - 353 N Clark - Chicago"/>
    <s v="Occupancy Sensors"/>
    <s v="Indoor Lighting"/>
    <s v="Office"/>
    <n v="0"/>
    <n v="1053.1400000000001"/>
    <n v="0.71760000000000002"/>
    <x v="0"/>
    <x v="0"/>
    <n v="8"/>
    <s v="Qty / 1,000"/>
    <m/>
    <s v="Private-Lighting"/>
    <s v="lighting"/>
    <n v="3"/>
    <n v="1"/>
    <s v="Lighting"/>
    <n v="0.91633259480590001"/>
    <n v="1.30467645558681"/>
    <n v="965.02650889388497"/>
    <n v="0.93623582452909204"/>
    <n v="0.71"/>
    <n v="685.168821314659"/>
    <n v="0.66472743541565604"/>
    <n v="2885"/>
    <n v="1.165"/>
    <n v="1.3779999999999999"/>
    <n v="2.5499999999999998E-2"/>
    <n v="0.55000000000000004"/>
    <n v="24.263431542460999"/>
    <d v="1900-01-16T07:56:40"/>
    <n v="43386"/>
    <n v="1.69854104595264"/>
    <n v="21.122897834158"/>
    <n v="0"/>
    <n v="5481.350570517272"/>
  </r>
  <r>
    <s v="STND-61572"/>
    <s v="Johnsburg Public Library"/>
    <s v="Johnsburg Public Library - 3000 N Johnsburg Rd - Johnsburg"/>
    <s v="New Indoor LED Fixtures"/>
    <s v="Indoor Lighting"/>
    <s v="Miscellaneous"/>
    <n v="0"/>
    <n v="14894.496999999999"/>
    <n v="3.1899069999999998"/>
    <x v="0"/>
    <x v="1"/>
    <n v="14.797277300976599"/>
    <s v="Qty / 1,000"/>
    <m/>
    <s v="Public-Lighting"/>
    <s v="lighting"/>
    <n v="3"/>
    <n v="1"/>
    <s v="Lighting"/>
    <n v="0.99829244462109001"/>
    <n v="0.987374621353864"/>
    <n v="14869.063821531499"/>
    <n v="3.1496332162790401"/>
    <n v="0.71"/>
    <n v="10557.035313287401"/>
    <n v="2.2362395835581199"/>
    <n v="3379"/>
    <n v="1.0900000000000001"/>
    <n v="1.36"/>
    <n v="2.1999999999999999E-2"/>
    <n v="0.57999999999999996"/>
    <n v="20.7161882213673"/>
    <d v="1900-01-13T19:08:05"/>
    <n v="43391"/>
    <n v="3.9929427184064901"/>
    <n v="300.10954502173701"/>
    <n v="0"/>
    <n v="156215.37900691605"/>
  </r>
  <r>
    <s v="STND-61572"/>
    <s v="Johnsburg Public Library"/>
    <s v="Johnsburg Public Library - 3000 N Johnsburg Rd - Johnsburg"/>
    <s v="New Indoor LED Fixtures"/>
    <s v="Indoor Lighting"/>
    <s v="Miscellaneous"/>
    <n v="0"/>
    <n v="5318.4110000000001"/>
    <n v="1.139027"/>
    <x v="0"/>
    <x v="1"/>
    <n v="14.797277300976599"/>
    <s v="Qty / 1,000"/>
    <m/>
    <s v="Public-Lighting"/>
    <s v="lighting"/>
    <n v="3"/>
    <n v="1"/>
    <s v="Lighting"/>
    <n v="0.99829244462109001"/>
    <n v="0.987374621353864"/>
    <n v="5309.3295186897003"/>
    <n v="1.12464635283683"/>
    <n v="0.71"/>
    <n v="3769.6239582696899"/>
    <n v="0.79849891051414801"/>
    <n v="3379"/>
    <n v="1.0900000000000001"/>
    <n v="1.36"/>
    <n v="2.1999999999999999E-2"/>
    <n v="0.57999999999999996"/>
    <n v="20.7161882213673"/>
    <d v="1900-01-13T19:08:05"/>
    <n v="43391"/>
    <n v="1.4257687028864501"/>
    <n v="107.160779276306"/>
    <n v="0"/>
    <n v="55780.171030921643"/>
  </r>
  <r>
    <s v="STND-61572"/>
    <s v="Johnsburg Public Library"/>
    <s v="Johnsburg Public Library - 3000 N Johnsburg Rd - Johnsburg"/>
    <s v="New Indoor LED Fixtures"/>
    <s v="Indoor Lighting"/>
    <s v="Miscellaneous"/>
    <n v="0"/>
    <n v="1325.92"/>
    <n v="0.283968"/>
    <x v="0"/>
    <x v="1"/>
    <n v="14.797277300976599"/>
    <s v="Qty / 1,000"/>
    <m/>
    <s v="Public-Lighting"/>
    <s v="lighting"/>
    <n v="3"/>
    <n v="1"/>
    <s v="Lighting"/>
    <n v="0.99829244462109001"/>
    <n v="0.987374621353864"/>
    <n v="1323.6559181719999"/>
    <n v="0.28038279647661402"/>
    <n v="0.71"/>
    <n v="939.795701902117"/>
    <n v="0.19907178549839599"/>
    <n v="3379"/>
    <n v="1.0900000000000001"/>
    <n v="1.36"/>
    <n v="2.1999999999999999E-2"/>
    <n v="0.57999999999999996"/>
    <n v="20.7161882213673"/>
    <d v="1900-01-13T19:08:05"/>
    <n v="43391"/>
    <n v="0.35545486368739099"/>
    <n v="26.715991008976101"/>
    <n v="0"/>
    <n v="13906.417607311567"/>
  </r>
  <r>
    <s v="STND-61572"/>
    <s v="Johnsburg Public Library"/>
    <s v="Johnsburg Public Library - 3000 N Johnsburg Rd - Johnsburg"/>
    <s v="New Indoor LED Fixtures"/>
    <s v="Indoor Lighting"/>
    <s v="Miscellaneous"/>
    <n v="0"/>
    <n v="957.60900000000004"/>
    <n v="0.20508799999999999"/>
    <x v="0"/>
    <x v="1"/>
    <n v="14.797277300976599"/>
    <s v="Qty / 1,000"/>
    <m/>
    <s v="Public-Lighting"/>
    <s v="lighting"/>
    <n v="3"/>
    <n v="1"/>
    <s v="Lighting"/>
    <n v="0.99829244462109001"/>
    <n v="0.987374621353864"/>
    <n v="955.97382960115795"/>
    <n v="0.202498686344221"/>
    <n v="0.71"/>
    <n v="678.74141901682196"/>
    <n v="0.14377406730439701"/>
    <n v="3379"/>
    <n v="1.0900000000000001"/>
    <n v="1.36"/>
    <n v="2.1999999999999999E-2"/>
    <n v="0.57999999999999996"/>
    <n v="20.7161882213673"/>
    <d v="1900-01-13T19:08:05"/>
    <n v="43391"/>
    <n v="0.25671740155200501"/>
    <n v="19.294884634151799"/>
    <n v="0"/>
    <n v="10043.524992850267"/>
  </r>
  <r>
    <s v="STND-61572"/>
    <s v="Johnsburg Public Library"/>
    <s v="Johnsburg Public Library - 3000 N Johnsburg Rd - Johnsburg"/>
    <s v="New Indoor LED Fixtures"/>
    <s v="Indoor Lighting"/>
    <s v="Miscellaneous"/>
    <n v="0"/>
    <n v="681.375"/>
    <n v="0.145928"/>
    <x v="0"/>
    <x v="1"/>
    <n v="14.797277300976599"/>
    <s v="Qty / 1,000"/>
    <m/>
    <s v="Public-Lighting"/>
    <s v="lighting"/>
    <n v="3"/>
    <n v="1"/>
    <s v="Lighting"/>
    <n v="0.99829244462109001"/>
    <n v="0.987374621353864"/>
    <n v="680.21151445369503"/>
    <n v="0.14408560374492699"/>
    <n v="0.71"/>
    <n v="482.95017526212399"/>
    <n v="0.102300778658898"/>
    <n v="3379"/>
    <n v="1.0900000000000001"/>
    <n v="1.36"/>
    <n v="2.1999999999999999E-2"/>
    <n v="0.57999999999999996"/>
    <n v="20.7161882213673"/>
    <d v="1900-01-13T19:08:05"/>
    <n v="43391"/>
    <n v="0.18266430495046501"/>
    <n v="13.729039741267201"/>
    <n v="0"/>
    <n v="7146.3476659088974"/>
  </r>
  <r>
    <s v="STND-61573"/>
    <s v="Alumitank Inc."/>
    <s v="Alumitank Inc (Shop 3) - 11317 N US Hwy 14 - Harvard"/>
    <s v="New Indoor LED Fixtures"/>
    <s v="Indoor Lighting"/>
    <s v="Warehouse"/>
    <n v="0"/>
    <n v="4403.28"/>
    <n v="0.69686400000000004"/>
    <x v="0"/>
    <x v="0"/>
    <n v="9.5383441434566993"/>
    <s v="Qty / 1,000"/>
    <m/>
    <s v="Private-Lighting"/>
    <s v="lighting"/>
    <n v="3"/>
    <n v="1"/>
    <s v="Lighting"/>
    <n v="0.91633259480590001"/>
    <n v="1.30467645558681"/>
    <n v="4034.86898805692"/>
    <n v="0.90918205354604398"/>
    <n v="0.71"/>
    <n v="2864.7569815204101"/>
    <n v="0.64551925801769106"/>
    <n v="5242"/>
    <n v="1"/>
    <n v="1.22"/>
    <n v="1.0999999999999999E-2"/>
    <n v="0.68"/>
    <n v="13.3536818008394"/>
    <d v="1900-01-08T12:55:13"/>
    <n v="43404"/>
    <n v="1.0959282226929199"/>
    <n v="44.383558868626103"/>
    <n v="0"/>
    <n v="27325.037977111897"/>
  </r>
  <r>
    <s v="STND-61573"/>
    <s v="Alumitank Inc."/>
    <s v="Alumitank Inc (Shop 3) - 11317 N US Hwy 14 - Harvard"/>
    <s v="New Indoor LED Fixtures"/>
    <s v="Indoor Lighting"/>
    <s v="Warehouse"/>
    <n v="0"/>
    <n v="32762.5"/>
    <n v="5.1849999999999996"/>
    <x v="0"/>
    <x v="0"/>
    <n v="9.5383441434566993"/>
    <s v="Qty / 1,000"/>
    <m/>
    <s v="Private-Lighting"/>
    <s v="lighting"/>
    <n v="3"/>
    <n v="1"/>
    <s v="Lighting"/>
    <n v="0.91633259480590001"/>
    <n v="1.30467645558681"/>
    <n v="30021.346637328301"/>
    <n v="6.7647474222175896"/>
    <n v="0.71"/>
    <n v="21315.1561125031"/>
    <n v="4.8029706697744903"/>
    <n v="5242"/>
    <n v="1"/>
    <n v="1.22"/>
    <n v="1.0999999999999999E-2"/>
    <n v="0.68"/>
    <n v="13.3536818008394"/>
    <d v="1900-01-08T12:55:13"/>
    <n v="43404"/>
    <n v="8.1542278474175394"/>
    <n v="330.23481301061099"/>
    <n v="0"/>
    <n v="203311.29447255921"/>
  </r>
  <r>
    <s v="STND-61574"/>
    <s v="Inland Die Casting Company"/>
    <s v="Inland Die Cast - 161 Carpenter Ave - Wheeling"/>
    <s v="Indoor Networked Lighting Control System"/>
    <s v="Indoor Advanced Lighting"/>
    <s v="Manufacturing"/>
    <n v="0"/>
    <n v="5882.24"/>
    <n v="3.37792"/>
    <x v="0"/>
    <x v="0"/>
    <n v="15"/>
    <s v="Qty / 1,000"/>
    <m/>
    <s v="Private-Lighting"/>
    <s v="lighting"/>
    <n v="2"/>
    <n v="1"/>
    <s v="Lighting"/>
    <n v="0.97902139861649395"/>
    <n v="0.93591656730105399"/>
    <n v="5758.8388317978797"/>
    <n v="3.1614512910175798"/>
    <n v="0.71"/>
    <n v="4088.7755705764998"/>
    <n v="2.24463041662248"/>
    <n v="4618"/>
    <n v="1.02"/>
    <n v="1.04"/>
    <n v="1.2E-2"/>
    <n v="0.81"/>
    <n v="15.158077089649201"/>
    <d v="1900-01-09T19:51:10"/>
    <n v="43380"/>
    <n v="3.7529098896219999"/>
    <n v="67.7510450799751"/>
    <n v="0"/>
    <n v="61331.633558647496"/>
  </r>
  <r>
    <s v="STND-61574"/>
    <s v="Inland Die Casting Company"/>
    <s v="Inland Die Cast - 161 Carpenter Ave - Wheeling"/>
    <s v="Indoor Networked Lighting Control System"/>
    <s v="Indoor Advanced Lighting"/>
    <s v="Manufacturing"/>
    <n v="0"/>
    <n v="6631.66"/>
    <n v="3.8082799999999999"/>
    <x v="0"/>
    <x v="0"/>
    <n v="15"/>
    <s v="Qty / 1,000"/>
    <m/>
    <s v="Private-Lighting"/>
    <s v="lighting"/>
    <n v="2"/>
    <n v="1"/>
    <s v="Lighting"/>
    <n v="0.97902139861649395"/>
    <n v="0.93591656730105399"/>
    <n v="6492.5370483490597"/>
    <n v="3.5642323449212601"/>
    <n v="0.71"/>
    <n v="4609.7013043278303"/>
    <n v="2.5306049648940898"/>
    <n v="4618"/>
    <n v="1.02"/>
    <n v="1.04"/>
    <n v="1.2E-2"/>
    <n v="0.81"/>
    <n v="15.158077089649201"/>
    <d v="1900-01-09T19:51:10"/>
    <n v="43380"/>
    <n v="4.23104504382865"/>
    <n v="76.382788804106497"/>
    <n v="0"/>
    <n v="69145.519564917457"/>
  </r>
  <r>
    <s v="STND-61574"/>
    <s v="Inland Die Casting Company"/>
    <s v="Inland Die Cast - 161 Carpenter Ave - Wheeling"/>
    <s v="Indoor Networked Lighting Control System"/>
    <s v="Indoor Advanced Lighting"/>
    <s v="Manufacturing"/>
    <n v="0"/>
    <n v="969.6"/>
    <n v="0.55679999999999996"/>
    <x v="0"/>
    <x v="0"/>
    <n v="15"/>
    <s v="Qty / 1,000"/>
    <m/>
    <s v="Private-Lighting"/>
    <s v="lighting"/>
    <n v="2"/>
    <n v="1"/>
    <s v="Lighting"/>
    <n v="0.97902139861649395"/>
    <n v="0.93591656730105399"/>
    <n v="949.25914809855203"/>
    <n v="0.52111834467322704"/>
    <n v="0.71"/>
    <n v="673.97399514997198"/>
    <n v="0.36999402471799098"/>
    <n v="4618"/>
    <n v="1.02"/>
    <n v="1.04"/>
    <n v="1.2E-2"/>
    <n v="0.81"/>
    <n v="15.158077089649201"/>
    <d v="1900-01-09T19:51:10"/>
    <n v="43380"/>
    <n v="0.61861152026736299"/>
    <n v="11.167754683512401"/>
    <n v="0"/>
    <n v="10109.609927249579"/>
  </r>
  <r>
    <s v="STND-61574"/>
    <s v="Inland Die Casting Company"/>
    <s v="Inland Die Cast - 161 Carpenter Ave - Wheeling"/>
    <s v="Indoor Networked Lighting Control System"/>
    <s v="Indoor Advanced Lighting"/>
    <s v="Manufacturing"/>
    <n v="0"/>
    <n v="3817.8"/>
    <n v="2.1924000000000001"/>
    <x v="0"/>
    <x v="0"/>
    <n v="15"/>
    <s v="Qty / 1,000"/>
    <m/>
    <s v="Private-Lighting"/>
    <s v="lighting"/>
    <n v="2"/>
    <n v="1"/>
    <s v="Lighting"/>
    <n v="0.97902139861649395"/>
    <n v="0.93591656730105399"/>
    <n v="3737.7078956380501"/>
    <n v="2.0519034821508302"/>
    <n v="0.71"/>
    <n v="2653.7726059030101"/>
    <n v="1.45685147232709"/>
    <n v="4618"/>
    <n v="1.02"/>
    <n v="1.04"/>
    <n v="1.2E-2"/>
    <n v="0.81"/>
    <n v="15.158077089649201"/>
    <d v="1900-01-09T19:51:10"/>
    <n v="43380"/>
    <n v="2.4357828610527399"/>
    <n v="43.973034066330001"/>
    <n v="0"/>
    <n v="39806.589088545152"/>
  </r>
  <r>
    <s v="STND-61574"/>
    <s v="Inland Die Casting Company"/>
    <s v="Inland Die Cast - 161 Carpenter Ave - Wheeling"/>
    <s v="Indoor Networked Lighting Control System"/>
    <s v="Indoor Advanced Lighting"/>
    <s v="Manufacturing"/>
    <n v="0"/>
    <n v="1688.72"/>
    <n v="0.96975999999999996"/>
    <x v="0"/>
    <x v="0"/>
    <n v="15"/>
    <s v="Qty / 1,000"/>
    <m/>
    <s v="Private-Lighting"/>
    <s v="lighting"/>
    <n v="2"/>
    <n v="1"/>
    <s v="Lighting"/>
    <n v="0.97902139861649395"/>
    <n v="0.93591656730105399"/>
    <n v="1653.29301627165"/>
    <n v="0.90761445030586996"/>
    <n v="0.71"/>
    <n v="1173.83804155287"/>
    <n v="0.64440625971716703"/>
    <n v="4618"/>
    <n v="1.02"/>
    <n v="1.04"/>
    <n v="1.2E-2"/>
    <n v="0.81"/>
    <n v="15.158077089649201"/>
    <d v="1900-01-09T19:51:10"/>
    <n v="43380"/>
    <n v="1.0774150644656599"/>
    <n v="19.450506073784101"/>
    <n v="0"/>
    <n v="17607.57062329305"/>
  </r>
  <r>
    <s v="STND-61574"/>
    <s v="Inland Die Casting Company"/>
    <s v="Inland Die Cast - 161 Carpenter Ave - Wheeling"/>
    <s v="Indoor Networked Lighting Measures"/>
    <s v="Indoor Advanced Lighting"/>
    <s v="Manufacturing"/>
    <n v="0"/>
    <n v="644"/>
    <n v="0.13825000000000001"/>
    <x v="0"/>
    <x v="0"/>
    <n v="10.827197921178"/>
    <s v="Qty / 1,000"/>
    <m/>
    <s v="Private-Lighting"/>
    <s v="lighting"/>
    <n v="2"/>
    <n v="1"/>
    <s v="Lighting"/>
    <n v="0.97902139861649395"/>
    <n v="0.93591656730105399"/>
    <n v="630.48978070902206"/>
    <n v="0.12939046542937099"/>
    <n v="0.71"/>
    <n v="447.64774430340498"/>
    <n v="9.1867230454853205E-2"/>
    <n v="4618"/>
    <n v="1.02"/>
    <n v="1.04"/>
    <n v="1.2E-2"/>
    <n v="0.81"/>
    <n v="15.158077089649201"/>
    <d v="1900-01-09T19:51:10"/>
    <n v="43380"/>
    <n v="0.15359741860086701"/>
    <n v="7.4175268318708403"/>
    <n v="0"/>
    <n v="4846.7707265418467"/>
  </r>
  <r>
    <s v="STND-61574"/>
    <s v="Inland Die Casting Company"/>
    <s v="Inland Die Cast - 161 Carpenter Ave - Wheeling"/>
    <s v="Indoor Networked Lighting Measures"/>
    <s v="Indoor Advanced Lighting"/>
    <s v="Manufacturing"/>
    <n v="0"/>
    <n v="-3208.96"/>
    <n v="-0.68888000000000005"/>
    <x v="0"/>
    <x v="0"/>
    <n v="10.827197921178"/>
    <s v="Qty / 1,000"/>
    <m/>
    <s v="Private-Lighting"/>
    <s v="lighting"/>
    <n v="2"/>
    <n v="1"/>
    <s v="Lighting"/>
    <n v="0.97902139861649395"/>
    <n v="0.93591656730105399"/>
    <n v="-3141.6405073043802"/>
    <n v="-0.64473420488235"/>
    <n v="0.71"/>
    <n v="-2230.5647601861101"/>
    <n v="-0.45776128546646799"/>
    <n v="4618"/>
    <n v="1.02"/>
    <n v="1.04"/>
    <n v="1.2E-2"/>
    <n v="0.81"/>
    <n v="15.158077089649201"/>
    <d v="1900-01-09T19:51:10"/>
    <n v="43380"/>
    <n v="-0.76535399439975005"/>
    <n v="-36.960476556522202"/>
    <n v="0"/>
    <n v="-24150.766134539954"/>
  </r>
  <r>
    <s v="STND-61574"/>
    <s v="Inland Die Casting Company"/>
    <s v="Inland Die Cast - 161 Carpenter Ave - Wheeling"/>
    <s v="Indoor Networked Lighting Measures"/>
    <s v="Indoor Advanced Lighting"/>
    <s v="Manufacturing"/>
    <n v="0"/>
    <n v="1339.52"/>
    <n v="0.28755999999999998"/>
    <x v="0"/>
    <x v="0"/>
    <n v="10.827197921178"/>
    <s v="Qty / 1,000"/>
    <m/>
    <s v="Private-Lighting"/>
    <s v="lighting"/>
    <n v="2"/>
    <n v="1"/>
    <s v="Lighting"/>
    <n v="0.97902139861649395"/>
    <n v="0.93591656730105399"/>
    <n v="1311.4187438747699"/>
    <n v="0.26913216809309098"/>
    <n v="0.71"/>
    <n v="931.10730815108298"/>
    <n v="0.19108383934609499"/>
    <n v="4618"/>
    <n v="1.02"/>
    <n v="1.04"/>
    <n v="1.2E-2"/>
    <n v="0.81"/>
    <n v="15.158077089649201"/>
    <d v="1900-01-09T19:51:10"/>
    <n v="43380"/>
    <n v="0.31948263068980398"/>
    <n v="15.4284558102914"/>
    <n v="0"/>
    <n v="10081.283111207049"/>
  </r>
  <r>
    <s v="STND-61574"/>
    <s v="Inland Die Casting Company"/>
    <s v="Inland Die Cast - 161 Carpenter Ave - Wheeling"/>
    <s v="Indoor Networked Lighting Measures"/>
    <s v="Indoor Advanced Lighting"/>
    <s v="Manufacturing"/>
    <n v="0"/>
    <n v="6344.32"/>
    <n v="1.3619600000000001"/>
    <x v="0"/>
    <x v="0"/>
    <n v="10.827197921178"/>
    <s v="Qty / 1,000"/>
    <m/>
    <s v="Private-Lighting"/>
    <s v="lighting"/>
    <n v="2"/>
    <n v="1"/>
    <s v="Lighting"/>
    <n v="0.97902139861649395"/>
    <n v="0.93591656730105399"/>
    <n v="6211.2250396705904"/>
    <n v="1.27468092800134"/>
    <n v="0.71"/>
    <n v="4409.9697781661198"/>
    <n v="0.90502345888095403"/>
    <n v="4618"/>
    <n v="1.02"/>
    <n v="1.04"/>
    <n v="1.2E-2"/>
    <n v="0.81"/>
    <n v="15.158077089649201"/>
    <d v="1900-01-09T19:51:10"/>
    <n v="43380"/>
    <n v="1.5131539981022599"/>
    <n v="73.073235760830499"/>
    <n v="0"/>
    <n v="47747.615614618015"/>
  </r>
  <r>
    <s v="STND-61574"/>
    <s v="Inland Die Casting Company"/>
    <s v="Inland Die Cast - 161 Carpenter Ave - Wheeling"/>
    <s v="Indoor Networked Lighting Measures"/>
    <s v="Indoor Advanced Lighting"/>
    <s v="Manufacturing"/>
    <n v="0"/>
    <n v="154379.68"/>
    <n v="3.3140999999999997E-2"/>
    <x v="0"/>
    <x v="0"/>
    <n v="10.827197921178"/>
    <s v="Qty / 1,000"/>
    <m/>
    <s v="Private-Lighting"/>
    <s v="lighting"/>
    <n v="2"/>
    <n v="1"/>
    <s v="Lighting"/>
    <n v="0.97902139861649395"/>
    <n v="0.93591656730105399"/>
    <n v="151141.01023156699"/>
    <n v="3.10172109569242E-2"/>
    <n v="0.71"/>
    <n v="107310.11726441199"/>
    <n v="2.2022219779416201E-2"/>
    <n v="4618"/>
    <n v="1.02"/>
    <n v="1.04"/>
    <n v="1.2E-2"/>
    <n v="0.81"/>
    <n v="15.158077089649201"/>
    <d v="1900-01-09T19:51:10"/>
    <n v="43380"/>
    <n v="3.6820050993499803E-2"/>
    <n v="1778.1295321360799"/>
    <n v="0"/>
    <n v="1161867.878566609"/>
  </r>
  <r>
    <s v="STND-61574"/>
    <s v="Inland Die Casting Company"/>
    <s v="Inland Die Cast - 161 Carpenter Ave - Wheeling"/>
    <s v="Indoor Networked Lighting Measures"/>
    <s v="Indoor Advanced Lighting"/>
    <s v="Manufacturing"/>
    <n v="0"/>
    <n v="445.28"/>
    <n v="9.5589999999999994E-2"/>
    <x v="0"/>
    <x v="0"/>
    <n v="10.827197921178"/>
    <s v="Qty / 1,000"/>
    <m/>
    <s v="Private-Lighting"/>
    <s v="lighting"/>
    <n v="2"/>
    <n v="1"/>
    <s v="Lighting"/>
    <n v="0.97902139861649395"/>
    <n v="0.93591656730105399"/>
    <n v="435.93864837595203"/>
    <n v="8.9464264668307703E-2"/>
    <n v="0.71"/>
    <n v="309.516440346926"/>
    <n v="6.35196279144985E-2"/>
    <n v="4618"/>
    <n v="1.02"/>
    <n v="1.04"/>
    <n v="1.2E-2"/>
    <n v="0.81"/>
    <n v="15.158077089649201"/>
    <d v="1900-01-09T19:51:10"/>
    <n v="43380"/>
    <n v="0.106201643718314"/>
    <n v="5.1286899808935598"/>
    <n v="0"/>
    <n v="3351.1957594946516"/>
  </r>
  <r>
    <s v="STND-61574"/>
    <s v="Inland Die Casting Company"/>
    <s v="Inland Die Cast - 161 Carpenter Ave - Wheeling"/>
    <s v="Indoor Networked Lighting Measures"/>
    <s v="Indoor Advanced Lighting"/>
    <s v="Manufacturing"/>
    <n v="0"/>
    <n v="22823.360000000001"/>
    <n v="4.8995800000000003"/>
    <x v="0"/>
    <x v="0"/>
    <n v="10.827197921178"/>
    <s v="Qty / 1,000"/>
    <m/>
    <s v="Private-Lighting"/>
    <s v="lighting"/>
    <n v="2"/>
    <n v="1"/>
    <s v="Lighting"/>
    <n v="0.97902139861649395"/>
    <n v="0.93591656730105399"/>
    <n v="22344.557828327699"/>
    <n v="4.5855980948169002"/>
    <n v="0.71"/>
    <n v="15864.636058112699"/>
    <n v="3.25577464732"/>
    <n v="4618"/>
    <n v="1.02"/>
    <n v="1.04"/>
    <n v="1.2E-2"/>
    <n v="0.81"/>
    <n v="15.158077089649201"/>
    <d v="1900-01-09T19:51:10"/>
    <n v="43380"/>
    <n v="5.4434925152147402"/>
    <n v="262.87715092150302"/>
    <n v="0"/>
    <n v="171769.55454864335"/>
  </r>
  <r>
    <s v="STND-61574"/>
    <s v="Inland Die Casting Company"/>
    <s v="Inland Die Cast - 161 Carpenter Ave - Wheeling"/>
    <s v="Indoor Networked Lighting Measures"/>
    <s v="Indoor Advanced Lighting"/>
    <s v="Manufacturing"/>
    <n v="0"/>
    <n v="36.799999999999997"/>
    <n v="7.9000000000000008E-3"/>
    <x v="0"/>
    <x v="0"/>
    <n v="10.827197921178"/>
    <s v="Qty / 1,000"/>
    <m/>
    <s v="Private-Lighting"/>
    <s v="lighting"/>
    <n v="2"/>
    <n v="1"/>
    <s v="Lighting"/>
    <n v="0.97902139861649395"/>
    <n v="0.93591656730105399"/>
    <n v="36.027987469087002"/>
    <n v="7.39374088167832E-3"/>
    <n v="0.71"/>
    <n v="25.579871103051701"/>
    <n v="5.2495560259916097E-3"/>
    <n v="4618"/>
    <n v="1.02"/>
    <n v="1.04"/>
    <n v="1.2E-2"/>
    <n v="0.81"/>
    <n v="15.158077089649201"/>
    <d v="1900-01-09T19:51:10"/>
    <n v="43380"/>
    <n v="8.7769953486209907E-3"/>
    <n v="0.42385867610690497"/>
    <n v="0"/>
    <n v="276.95832723096254"/>
  </r>
  <r>
    <s v="STND-61574"/>
    <s v="Inland Die Casting Company"/>
    <s v="Inland Die Cast - 161 Carpenter Ave - Wheeling"/>
    <s v="Indoor Networked Lighting Measures"/>
    <s v="Indoor Advanced Lighting"/>
    <s v="Manufacturing"/>
    <n v="0"/>
    <n v="88.32"/>
    <n v="1.8960000000000001E-2"/>
    <x v="0"/>
    <x v="0"/>
    <n v="10.827197921178"/>
    <s v="Qty / 1,000"/>
    <m/>
    <s v="Private-Lighting"/>
    <s v="lighting"/>
    <n v="2"/>
    <n v="1"/>
    <s v="Lighting"/>
    <n v="0.97902139861649395"/>
    <n v="0.93591656730105399"/>
    <n v="86.467169925808705"/>
    <n v="1.7744978116028001E-2"/>
    <n v="0.71"/>
    <n v="61.391690647324197"/>
    <n v="1.2598934462379901E-2"/>
    <n v="4618"/>
    <n v="1.02"/>
    <n v="1.04"/>
    <n v="1.2E-2"/>
    <n v="0.81"/>
    <n v="15.158077089649201"/>
    <d v="1900-01-09T19:51:10"/>
    <n v="43380"/>
    <n v="2.1064788836690398E-2"/>
    <n v="1.01726082265657"/>
    <n v="0"/>
    <n v="664.69998535431137"/>
  </r>
  <r>
    <s v="STND-61575"/>
    <s v="Community Consolidated School District 168"/>
    <s v="Community Consolidated School District 168 -  21717 S Torrence Ave - Sauk Village"/>
    <s v="Outdoor &amp; Garage - LED Fixtures"/>
    <s v="Outdoor &amp; Garage Lighting"/>
    <s v="Exterior"/>
    <n v="0"/>
    <n v="26476.2"/>
    <n v="0"/>
    <x v="0"/>
    <x v="1"/>
    <n v="10.1978380583316"/>
    <s v="Qty / 1,000"/>
    <m/>
    <s v="Public-Lighting"/>
    <s v="lighting"/>
    <n v="3"/>
    <n v="1"/>
    <s v="Lighting"/>
    <n v="0.99829244462109001"/>
    <n v="0.987374621353864"/>
    <n v="26430.9904222769"/>
    <n v="0"/>
    <n v="0.71"/>
    <n v="18766.003199816601"/>
    <n v="0"/>
    <n v="4903"/>
    <n v="1"/>
    <n v="1"/>
    <n v="0"/>
    <n v="0"/>
    <n v="14.276973281664301"/>
    <d v="1900-01-09T04:44:53"/>
    <n v="43377"/>
    <n v="0"/>
    <n v="0"/>
    <n v="0"/>
    <n v="191372.66163386233"/>
  </r>
  <r>
    <s v="STND-61576"/>
    <s v="Mechanical Servants, LLC"/>
    <s v="Mechanical Servants LLC - 200 Regency Dr - Glendale Heights"/>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305"/>
    <n v="0.23198407107042801"/>
    <n v="0"/>
    <n v="0"/>
    <n v="22696.0726964756"/>
  </r>
  <r>
    <s v="STND-61576"/>
    <s v="Mechanical Servants, LLC"/>
    <s v="Mechanical Servants LLC - 200 Regency Dr - Glendale Heights"/>
    <s v="No-Loss Condensate Drains"/>
    <s v="Compressed Air"/>
    <s v="Manufacturing"/>
    <n v="0"/>
    <n v="6553.2479999999996"/>
    <n v="1.014"/>
    <x v="4"/>
    <x v="0"/>
    <n v="10"/>
    <s v="ΔkWpeak / CF"/>
    <n v="0.95"/>
    <s v="Private-Non-Lighting"/>
    <s v="non_lighting"/>
    <n v="3"/>
    <n v="1"/>
    <s v="Non-Lighting"/>
    <n v="0.98952339343681495"/>
    <n v="0.43468415683807998"/>
    <n v="6484.5921989930202"/>
    <n v="0.440769735033814"/>
    <n v="0.7"/>
    <n v="4539.2145392951097"/>
    <n v="0.30853881452366899"/>
    <n v="4618"/>
    <n v="1.02"/>
    <n v="1.04"/>
    <n v="1.2E-2"/>
    <n v="0.81"/>
    <n v="15.158077089649201"/>
    <d v="1900-01-09T19:51:10"/>
    <n v="43305"/>
    <n v="0.46396814214085602"/>
    <n v="0"/>
    <n v="0"/>
    <n v="45392.145392951097"/>
  </r>
  <r>
    <s v="STND-61576"/>
    <s v="Mechanical Servants, LLC"/>
    <s v="Mechanical Servants LLC - 200 Regency Dr - Glendale Heights"/>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305"/>
    <n v="10.661200899291901"/>
    <n v="0"/>
    <n v="0"/>
    <n v="1006167.17691442"/>
  </r>
  <r>
    <s v="STND-61576"/>
    <s v="Mechanical Servants, LLC"/>
    <s v="Mechanical Servants LLC - 200 Regency Dr - Glendale Heights"/>
    <s v="Efficient Refrigerated Compressed Air Dryer"/>
    <s v="Compressed Air"/>
    <s v="Manufacturing"/>
    <n v="0"/>
    <n v="2275"/>
    <n v="0.5"/>
    <x v="4"/>
    <x v="0"/>
    <n v="10"/>
    <s v="ΔkWpeak / CF"/>
    <n v="0.95"/>
    <s v="Private-Non-Lighting"/>
    <s v="non_lighting"/>
    <n v="3"/>
    <n v="1"/>
    <s v="Non-Lighting"/>
    <n v="0.98952339343681495"/>
    <n v="0.43468415683807998"/>
    <n v="2251.16572006875"/>
    <n v="0.21734207841903999"/>
    <n v="0.7"/>
    <n v="1575.81600404813"/>
    <n v="0.152139454893328"/>
    <n v="4618"/>
    <n v="1.02"/>
    <n v="1.04"/>
    <n v="1.2E-2"/>
    <n v="0.81"/>
    <n v="15.158077089649201"/>
    <d v="1900-01-09T19:51:10"/>
    <n v="43305"/>
    <n v="0.228781135177937"/>
    <n v="0"/>
    <n v="0"/>
    <n v="15758.1600404813"/>
  </r>
  <r>
    <s v="STND-61578"/>
    <s v="Blackberry Falls Professional Office Park, L.L.C."/>
    <s v="Blackberry Falls Prof Center LLC - 2353 Hassel Rd  Ste 115 - Hoffman Estates"/>
    <s v="New Indoor LED Fixtures"/>
    <s v="Indoor Lighting"/>
    <s v="Office"/>
    <n v="0"/>
    <n v="8242.8490000000002"/>
    <n v="1.853478"/>
    <x v="0"/>
    <x v="0"/>
    <n v="15"/>
    <s v="Qty / 1,000"/>
    <m/>
    <s v="Private-Lighting"/>
    <s v="lighting"/>
    <n v="3"/>
    <n v="1"/>
    <s v="Lighting"/>
    <n v="0.91633259480590001"/>
    <n v="1.30467645558681"/>
    <n v="7553.1912127632204"/>
    <n v="2.4181891075481201"/>
    <n v="0.71"/>
    <n v="5362.7657610618799"/>
    <n v="1.7169142663591701"/>
    <n v="2885"/>
    <n v="1.165"/>
    <n v="1.3779999999999999"/>
    <n v="2.5499999999999998E-2"/>
    <n v="0.55000000000000004"/>
    <n v="24.263431542460999"/>
    <d v="1900-01-16T07:56:40"/>
    <n v="43350"/>
    <n v="3.19064402632026"/>
    <n v="165.32736130940901"/>
    <n v="0"/>
    <n v="80441.486415928201"/>
  </r>
  <r>
    <s v="STND-61578"/>
    <s v="Blackberry Falls Professional Office Park, L.L.C."/>
    <s v="Blackberry Falls Prof Center LLC - 2353 Hassel Rd  Ste 115 - Hoffman Estates"/>
    <s v="New Indoor LED Fixtures"/>
    <s v="Indoor Lighting"/>
    <s v="Office"/>
    <n v="0"/>
    <n v="118.14100000000001"/>
    <n v="2.6564999999999998E-2"/>
    <x v="0"/>
    <x v="0"/>
    <n v="15"/>
    <s v="Qty / 1,000"/>
    <m/>
    <s v="Private-Lighting"/>
    <s v="lighting"/>
    <n v="3"/>
    <n v="1"/>
    <s v="Lighting"/>
    <n v="0.91633259480590001"/>
    <n v="1.30467645558681"/>
    <n v="108.256449082964"/>
    <n v="3.4658730042663503E-2"/>
    <n v="0.71"/>
    <n v="76.862078848904304"/>
    <n v="2.4607698330291101E-2"/>
    <n v="2885"/>
    <n v="1.165"/>
    <n v="1.3779999999999999"/>
    <n v="2.5499999999999998E-2"/>
    <n v="0.55000000000000004"/>
    <n v="24.263431542460999"/>
    <d v="1900-01-16T07:56:40"/>
    <n v="43350"/>
    <n v="4.5729951237186303E-2"/>
    <n v="2.3695617610434101"/>
    <n v="0"/>
    <n v="1152.9311827335646"/>
  </r>
  <r>
    <s v="STND-61579"/>
    <s v="Holly Hunt Enterprises, Inc"/>
    <s v="Holly Hunt LLC - 9450 W Sergo Dr Unit B - McCook"/>
    <s v="New Indoor LED Fixtures"/>
    <s v="Indoor Lighting"/>
    <s v="Warehouse"/>
    <n v="0"/>
    <n v="70934.744000000006"/>
    <n v="11.226146999999999"/>
    <x v="0"/>
    <x v="0"/>
    <n v="9.5383441434566993"/>
    <s v="Qty / 1,000"/>
    <m/>
    <s v="Private-Lighting"/>
    <s v="lighting"/>
    <n v="3"/>
    <n v="1"/>
    <s v="Lighting"/>
    <n v="0.91633259480590001"/>
    <n v="1.30467645558681"/>
    <n v="64999.8180314122"/>
    <n v="14.646489677856501"/>
    <n v="0.71"/>
    <n v="46149.870802302699"/>
    <n v="10.399007671278101"/>
    <n v="5242"/>
    <n v="1"/>
    <n v="1.22"/>
    <n v="1.0999999999999999E-2"/>
    <n v="0.68"/>
    <n v="13.3536818008394"/>
    <d v="1900-01-08T12:55:13"/>
    <n v="43350"/>
    <n v="17.6548814824692"/>
    <n v="714.99799834553505"/>
    <n v="0"/>
    <n v="440193.3498884273"/>
  </r>
  <r>
    <s v="STND-61579"/>
    <s v="Holly Hunt Enterprises, Inc"/>
    <s v="Holly Hunt LLC - 9450 W Sergo Dr Unit B - McCook"/>
    <s v="Occupancy Sensors"/>
    <s v="Indoor Lighting"/>
    <s v="Warehouse"/>
    <n v="0"/>
    <n v="15046.637000000001"/>
    <n v="7.7333360000000004"/>
    <x v="0"/>
    <x v="0"/>
    <n v="8"/>
    <s v="Qty / 1,000"/>
    <m/>
    <s v="Private-Lighting"/>
    <s v="lighting"/>
    <n v="3"/>
    <n v="1"/>
    <s v="Lighting"/>
    <n v="0.91633259480590001"/>
    <n v="1.30467645558681"/>
    <n v="13787.723925312501"/>
    <n v="10.089501402341901"/>
    <n v="0.71"/>
    <n v="9789.28398697185"/>
    <n v="7.1635459956627097"/>
    <n v="5242"/>
    <n v="1"/>
    <n v="1.22"/>
    <n v="1.0999999999999999E-2"/>
    <n v="0.68"/>
    <n v="13.3536818008394"/>
    <d v="1900-01-08T12:55:13"/>
    <n v="43350"/>
    <n v="15.603930408818201"/>
    <n v="151.66496317843701"/>
    <n v="0"/>
    <n v="78314.2718957748"/>
  </r>
  <r>
    <s v="STND-61580"/>
    <s v="Crete Public Library District"/>
    <s v="Crete Public Library District - 1177 N Main St - Crete"/>
    <s v="Wireless Pneumatic Thermostat"/>
    <s v="HVAC"/>
    <s v="Miscellaneous"/>
    <n v="2575"/>
    <n v="6625"/>
    <n v="0"/>
    <x v="3"/>
    <x v="1"/>
    <n v="10"/>
    <s v="NA"/>
    <m/>
    <s v="Public-Non-Lighting"/>
    <s v="non_lighting"/>
    <n v="3"/>
    <n v="1"/>
    <s v="Non-Lighting"/>
    <n v="1.01534080484258"/>
    <n v="0.52563350510805795"/>
    <n v="6726.6328320820703"/>
    <n v="0"/>
    <n v="0.7"/>
    <n v="4708.6429824574498"/>
    <n v="0"/>
    <n v="3379"/>
    <n v="1.0900000000000001"/>
    <n v="1.36"/>
    <n v="2.1999999999999999E-2"/>
    <n v="0.57999999999999996"/>
    <n v="20.7161882213673"/>
    <d v="1900-01-13T19:08:05"/>
    <n v="43288"/>
    <n v="0"/>
    <n v="0"/>
    <n v="0"/>
    <n v="47086.429824574501"/>
  </r>
  <r>
    <s v="STND-61581"/>
    <s v="Lorraine Cortese"/>
    <s v="Split Enz Salon - 812 Laraway Road - New Lenox"/>
    <s v="New Indoor LED Fixtures"/>
    <s v="Indoor Lighting"/>
    <s v="Retail (strip mall)"/>
    <n v="0"/>
    <n v="3818.605"/>
    <n v="0.76294499999999998"/>
    <x v="0"/>
    <x v="0"/>
    <n v="12.215978499877799"/>
    <s v="Qty / 1,000"/>
    <m/>
    <s v="Private-Lighting"/>
    <s v="lighting"/>
    <n v="3"/>
    <n v="1"/>
    <s v="Lighting"/>
    <n v="0.91633259480590001"/>
    <n v="1.30467645558681"/>
    <n v="3499.1122281887801"/>
    <n v="0.99539637840767603"/>
    <n v="0.71"/>
    <n v="2484.3696820140399"/>
    <n v="0.70673142866945005"/>
    <n v="4093"/>
    <n v="1.1200000000000001"/>
    <n v="1.29"/>
    <n v="1.9E-2"/>
    <n v="0.71"/>
    <n v="17.102369899829"/>
    <d v="1900-01-11T05:11:01"/>
    <n v="43334"/>
    <n v="1.08679591484625"/>
    <n v="59.359939585345401"/>
    <n v="0"/>
    <n v="30349.006621231758"/>
  </r>
  <r>
    <s v="STND-61581"/>
    <s v="Lorraine Cortese"/>
    <s v="Split Enz Salon - 812 Laraway Road - New Lenox"/>
    <s v="New Indoor LED Fixtures"/>
    <s v="Indoor Lighting"/>
    <s v="Retail (strip mall)"/>
    <n v="0"/>
    <n v="4.5839999999999996"/>
    <n v="9.1600000000000004E-4"/>
    <x v="0"/>
    <x v="0"/>
    <n v="12.215978499877799"/>
    <s v="Qty / 1,000"/>
    <m/>
    <s v="Private-Lighting"/>
    <s v="lighting"/>
    <n v="3"/>
    <n v="1"/>
    <s v="Lighting"/>
    <n v="0.91633259480590001"/>
    <n v="1.30467645558681"/>
    <n v="4.2004686145902399"/>
    <n v="1.19508363331751E-3"/>
    <n v="0.71"/>
    <n v="2.9823327163590698"/>
    <n v="8.4850937965543502E-4"/>
    <n v="4093"/>
    <n v="1.1200000000000001"/>
    <n v="1.29"/>
    <n v="1.9E-2"/>
    <n v="0.71"/>
    <n v="17.102369899829"/>
    <d v="1900-01-11T05:11:01"/>
    <n v="43334"/>
    <n v="1.3048189030653099E-3"/>
    <n v="7.1257949711798801E-2"/>
    <n v="0"/>
    <n v="36.432112342524555"/>
  </r>
  <r>
    <s v="STND-61582"/>
    <s v="St Mary Star of the Sea"/>
    <s v="St Mary Star of the Sea - 6424 S Kenneth Ave - Chicago"/>
    <s v="New Indoor LED Fixtures"/>
    <s v="Indoor Lighting"/>
    <s v="Miscellaneous"/>
    <n v="0"/>
    <n v="34915.883000000002"/>
    <n v="7.477824"/>
    <x v="0"/>
    <x v="0"/>
    <n v="14.797277300976599"/>
    <s v="Qty / 1,000"/>
    <m/>
    <s v="Private-Lighting"/>
    <s v="lighting"/>
    <n v="2"/>
    <n v="1"/>
    <s v="Lighting"/>
    <n v="0.97902139861649395"/>
    <n v="0.93591656730105399"/>
    <n v="34183.396608589901"/>
    <n v="6.99861936896143"/>
    <n v="0.71"/>
    <n v="24270.2115920988"/>
    <n v="4.9690197519626196"/>
    <n v="3379"/>
    <n v="1.0900000000000001"/>
    <n v="1.36"/>
    <n v="2.1999999999999999E-2"/>
    <n v="0.57999999999999996"/>
    <n v="20.7161882213673"/>
    <d v="1900-01-13T19:08:05"/>
    <n v="43419"/>
    <n v="8.8724890580139899"/>
    <n v="689.94011503575803"/>
    <n v="0"/>
    <n v="359133.05108166271"/>
  </r>
  <r>
    <s v="STND-61582"/>
    <s v="St Mary Star of the Sea"/>
    <s v="St Mary Star of the Sea - 6424 S Kenneth Ave - Chicago"/>
    <s v="Outdoor &amp; Garage - LED Fixtures"/>
    <s v="Outdoor &amp; Garage Lighting"/>
    <s v="Exterior"/>
    <n v="0"/>
    <n v="14316.76"/>
    <n v="0"/>
    <x v="0"/>
    <x v="0"/>
    <n v="10.1978380583316"/>
    <s v="Qty / 1,000"/>
    <m/>
    <s v="Private-Lighting"/>
    <s v="lighting"/>
    <n v="2"/>
    <n v="1"/>
    <s v="Lighting"/>
    <n v="0.97902139861649395"/>
    <n v="0.93591656730105399"/>
    <n v="14016.414398856699"/>
    <n v="0"/>
    <n v="0.71"/>
    <n v="9951.6542231882395"/>
    <n v="0"/>
    <n v="4903"/>
    <n v="1"/>
    <n v="1"/>
    <n v="0"/>
    <n v="0"/>
    <n v="14.276973281664301"/>
    <d v="1900-01-09T04:44:53"/>
    <n v="43419"/>
    <n v="0"/>
    <n v="0"/>
    <n v="0"/>
    <n v="101485.35818058542"/>
  </r>
  <r>
    <s v="STND-61582"/>
    <s v="St Mary Star of the Sea"/>
    <s v="St Mary Star of the Sea - 6424 S Kenneth Ave - Chicago"/>
    <s v="Outdoor &amp; Garage - LED Fixtures"/>
    <s v="Outdoor &amp; Garage Lighting"/>
    <s v="Exterior"/>
    <n v="0"/>
    <n v="2010.23"/>
    <n v="0"/>
    <x v="0"/>
    <x v="0"/>
    <n v="10.1978380583316"/>
    <s v="Qty / 1,000"/>
    <m/>
    <s v="Private-Lighting"/>
    <s v="lighting"/>
    <n v="2"/>
    <n v="1"/>
    <s v="Lighting"/>
    <n v="0.97902139861649395"/>
    <n v="0.93591656730105399"/>
    <n v="1968.05818614083"/>
    <n v="0"/>
    <n v="0.71"/>
    <n v="1397.3213121599899"/>
    <n v="0"/>
    <n v="4903"/>
    <n v="1"/>
    <n v="1"/>
    <n v="0"/>
    <n v="0"/>
    <n v="14.276973281664301"/>
    <d v="1900-01-09T04:44:53"/>
    <n v="43419"/>
    <n v="0"/>
    <n v="0"/>
    <n v="0"/>
    <n v="14249.656456862995"/>
  </r>
  <r>
    <s v="STND-61582"/>
    <s v="St Mary Star of the Sea"/>
    <s v="St Mary Star of the Sea - 6424 S Kenneth Ave - Chicago"/>
    <s v="Photocells"/>
    <s v="Outdoor &amp; Garage Lighting"/>
    <s v="Miscellaneous"/>
    <n v="0"/>
    <n v="277.2"/>
    <n v="0"/>
    <x v="0"/>
    <x v="0"/>
    <n v="8"/>
    <s v="Qty / 1,000"/>
    <m/>
    <s v="Private-Lighting"/>
    <s v="lighting"/>
    <n v="2"/>
    <n v="1"/>
    <s v="Lighting"/>
    <n v="0.97902139861649395"/>
    <n v="0.93591656730105399"/>
    <n v="271.384731696492"/>
    <n v="0"/>
    <n v="0.71"/>
    <n v="192.68315950450901"/>
    <n v="0"/>
    <n v="3379"/>
    <n v="1.0900000000000001"/>
    <n v="1.36"/>
    <n v="2.1999999999999999E-2"/>
    <n v="0.57999999999999996"/>
    <n v="20.7161882213673"/>
    <d v="1900-01-13T19:08:05"/>
    <n v="43419"/>
    <n v="0"/>
    <n v="5.47748999754387"/>
    <n v="0"/>
    <n v="1541.4652760360721"/>
  </r>
  <r>
    <s v="STND-61582"/>
    <s v="St Mary Star of the Sea"/>
    <s v="St Mary Star of the Sea - 6424 S Kenneth Ave - Chicago"/>
    <s v="Outdoor &amp; Garage - LED Fixtures"/>
    <s v="Outdoor &amp; Garage Lighting"/>
    <s v="Exterior"/>
    <n v="0"/>
    <n v="3579.19"/>
    <n v="0"/>
    <x v="0"/>
    <x v="0"/>
    <n v="10.1978380583316"/>
    <s v="Qty / 1,000"/>
    <m/>
    <s v="Private-Lighting"/>
    <s v="lighting"/>
    <n v="2"/>
    <n v="1"/>
    <s v="Lighting"/>
    <n v="0.97902139861649395"/>
    <n v="0.93591656730105399"/>
    <n v="3504.1035997141698"/>
    <n v="0"/>
    <n v="0.71"/>
    <n v="2487.9135557970599"/>
    <n v="0"/>
    <n v="4903"/>
    <n v="1"/>
    <n v="1"/>
    <n v="0"/>
    <n v="0"/>
    <n v="14.276973281664301"/>
    <d v="1900-01-09T04:44:53"/>
    <n v="43419"/>
    <n v="0"/>
    <n v="0"/>
    <n v="0"/>
    <n v="25371.339545146355"/>
  </r>
  <r>
    <s v="STND-61582"/>
    <s v="St Mary Star of the Sea"/>
    <s v="St Mary Star of the Sea - 6424 S Kenneth Ave - Chicago"/>
    <s v="Outdoor &amp; Garage - LED Fixtures"/>
    <s v="Outdoor &amp; Garage Lighting"/>
    <s v="Exterior"/>
    <n v="0"/>
    <n v="2230.8649999999998"/>
    <n v="0"/>
    <x v="0"/>
    <x v="0"/>
    <n v="10.1978380583316"/>
    <s v="Qty / 1,000"/>
    <m/>
    <s v="Private-Lighting"/>
    <s v="lighting"/>
    <n v="2"/>
    <n v="1"/>
    <s v="Lighting"/>
    <n v="0.97902139861649395"/>
    <n v="0.93591656730105399"/>
    <n v="2184.0645724245801"/>
    <n v="0"/>
    <n v="0.71"/>
    <n v="1550.6858464214499"/>
    <n v="0"/>
    <n v="4903"/>
    <n v="1"/>
    <n v="1"/>
    <n v="0"/>
    <n v="0"/>
    <n v="14.276973281664301"/>
    <d v="1900-01-09T04:44:53"/>
    <n v="43419"/>
    <n v="0"/>
    <n v="0"/>
    <n v="0"/>
    <n v="15813.643141152812"/>
  </r>
  <r>
    <s v="STND-61582"/>
    <s v="St Mary Star of the Sea"/>
    <s v="St Mary Star of the Sea - 6424 S Kenneth Ave - Chicago"/>
    <s v="Retrofit of Existing Indoor Fixtures to LED"/>
    <s v="Indoor Lighting"/>
    <s v="Miscellaneous"/>
    <n v="0"/>
    <n v="61456.373"/>
    <n v="13.161917000000001"/>
    <x v="0"/>
    <x v="0"/>
    <n v="14.797277300976599"/>
    <s v="Qty / 1,000"/>
    <m/>
    <s v="Private-Lighting"/>
    <s v="lighting"/>
    <n v="2"/>
    <n v="1"/>
    <s v="Lighting"/>
    <n v="0.97902139861649395"/>
    <n v="0.93591656730105399"/>
    <n v="60167.104248356904"/>
    <n v="12.3184561777414"/>
    <n v="0.71"/>
    <n v="42718.644016333397"/>
    <n v="8.74610388619638"/>
    <n v="3379"/>
    <n v="1.0900000000000001"/>
    <n v="1.36"/>
    <n v="2.1999999999999999E-2"/>
    <n v="0.57999999999999996"/>
    <n v="20.7161882213673"/>
    <d v="1900-01-13T19:08:05"/>
    <n v="43419"/>
    <n v="15.6167040792867"/>
    <n v="1214.38192060904"/>
    <n v="0"/>
    <n v="632119.62143139006"/>
  </r>
  <r>
    <s v="STND-61582"/>
    <s v="St Mary Star of the Sea"/>
    <s v="St Mary Star of the Sea - 6424 S Kenneth Ave - Chicago"/>
    <s v="Retrofit of Existing Indoor Fixtures to LED"/>
    <s v="Indoor Lighting"/>
    <s v="Miscellaneous"/>
    <n v="0"/>
    <n v="3771.5050000000001"/>
    <n v="0.80773099999999998"/>
    <x v="0"/>
    <x v="0"/>
    <n v="14.797277300976599"/>
    <s v="Qty / 1,000"/>
    <m/>
    <s v="Private-Lighting"/>
    <s v="lighting"/>
    <n v="2"/>
    <n v="1"/>
    <s v="Lighting"/>
    <n v="0.97902139861649395"/>
    <n v="0.93591656730105399"/>
    <n v="3692.3840999890999"/>
    <n v="0.75596882482264705"/>
    <n v="0.71"/>
    <n v="2621.59271099226"/>
    <n v="0.53673786562407999"/>
    <n v="3379"/>
    <n v="1.0900000000000001"/>
    <n v="1.36"/>
    <n v="2.1999999999999999E-2"/>
    <n v="0.57999999999999996"/>
    <n v="20.7161882213673"/>
    <d v="1900-01-13T19:08:05"/>
    <n v="43419"/>
    <n v="0.95837832761491804"/>
    <n v="74.525183669504699"/>
    <n v="0"/>
    <n v="38792.434314771475"/>
  </r>
  <r>
    <s v="STND-61582"/>
    <s v="St Mary Star of the Sea"/>
    <s v="St Mary Star of the Sea - 6424 S Kenneth Ave - Chicago"/>
    <s v="Retrofit of Existing Indoor Fixtures to LED"/>
    <s v="Indoor Lighting"/>
    <s v="Miscellaneous"/>
    <n v="0"/>
    <n v="19932.991000000002"/>
    <n v="4.2689859999999999"/>
    <x v="0"/>
    <x v="0"/>
    <n v="14.797277300976599"/>
    <s v="Qty / 1,000"/>
    <m/>
    <s v="Private-Lighting"/>
    <s v="lighting"/>
    <n v="2"/>
    <n v="1"/>
    <s v="Lighting"/>
    <n v="0.97902139861649395"/>
    <n v="0.93591656730105399"/>
    <n v="19514.824727430001"/>
    <n v="3.99541472297626"/>
    <n v="0.71"/>
    <n v="13855.525556475301"/>
    <n v="2.8367444533131398"/>
    <n v="3379"/>
    <n v="1.0900000000000001"/>
    <n v="1.36"/>
    <n v="2.1999999999999999E-2"/>
    <n v="0.57999999999999996"/>
    <n v="20.7161882213673"/>
    <d v="1900-01-13T19:08:05"/>
    <n v="43419"/>
    <n v="5.0651809368360201"/>
    <n v="393.87719633344898"/>
    <n v="0"/>
    <n v="205024.05380993313"/>
  </r>
  <r>
    <s v="STND-61583"/>
    <s v="School District U-46"/>
    <s v="School District U 46 (Sycamore Trails Elementary) - 1025 Sycamore Ln - Bartlett"/>
    <s v="New Indoor LED Fixtures"/>
    <s v="Indoor Lighting"/>
    <s v="K-12 School"/>
    <n v="0"/>
    <n v="26977.227999999999"/>
    <n v="7.356096"/>
    <x v="0"/>
    <x v="1"/>
    <n v="15"/>
    <s v="Qty / 1,000"/>
    <m/>
    <s v="Public-Lighting"/>
    <s v="lighting"/>
    <n v="2"/>
    <n v="1"/>
    <s v="Lighting"/>
    <n v="0.98996686498346598"/>
    <n v="2.5626279547341602"/>
    <n v="26706.561829104201"/>
    <n v="18.850937247308199"/>
    <n v="0.71"/>
    <n v="18961.658898664002"/>
    <n v="13.384165445588801"/>
    <n v="2979"/>
    <n v="1.17333333333333"/>
    <n v="1.323"/>
    <n v="2.1333333333333301E-2"/>
    <n v="0.72"/>
    <n v="23.497818059751602"/>
    <d v="1900-01-15T18:49:11"/>
    <n v="43398"/>
    <n v="19.7897636341104"/>
    <n v="485.57385143825798"/>
    <n v="0"/>
    <n v="284424.88347996003"/>
  </r>
  <r>
    <s v="STND-61583"/>
    <s v="School District U-46"/>
    <s v="School District U 46 (Sycamore Trails Elementary) - 1025 Sycamore Ln - Bartlett"/>
    <s v="New Indoor LED Fixtures"/>
    <s v="Indoor Lighting"/>
    <s v="K-12 School"/>
    <n v="0"/>
    <n v="10491.144"/>
    <n v="2.8607040000000001"/>
    <x v="0"/>
    <x v="1"/>
    <n v="15"/>
    <s v="Qty / 1,000"/>
    <m/>
    <s v="Public-Lighting"/>
    <s v="lighting"/>
    <n v="2"/>
    <n v="1"/>
    <s v="Lighting"/>
    <n v="0.98996686498346598"/>
    <n v="2.5626279547341602"/>
    <n v="10385.8849357701"/>
    <n v="7.3309200406198398"/>
    <n v="0.71"/>
    <n v="7373.97830439677"/>
    <n v="5.2049532288400897"/>
    <n v="2979"/>
    <n v="1.17333333333333"/>
    <n v="1.323"/>
    <n v="2.1333333333333301E-2"/>
    <n v="0.72"/>
    <n v="23.497818059751602"/>
    <d v="1900-01-15T18:49:11"/>
    <n v="43398"/>
    <n v="7.6960191910429199"/>
    <n v="188.834271559456"/>
    <n v="0"/>
    <n v="110609.67456595154"/>
  </r>
  <r>
    <s v="STND-61583"/>
    <s v="School District U-46"/>
    <s v="School District U 46 (Sycamore Trails Elementary) - 1025 Sycamore Ln - Bartlett"/>
    <s v="New Indoor LED Fixtures"/>
    <s v="Indoor Lighting"/>
    <s v="K-12 School"/>
    <n v="0"/>
    <n v="33376.478000000003"/>
    <n v="9.1010299999999997"/>
    <x v="0"/>
    <x v="1"/>
    <n v="15"/>
    <s v="Qty / 1,000"/>
    <m/>
    <s v="Public-Lighting"/>
    <s v="lighting"/>
    <n v="2"/>
    <n v="1"/>
    <s v="Lighting"/>
    <n v="0.98996686498346598"/>
    <n v="2.5626279547341602"/>
    <n v="33041.607289849599"/>
    <n v="23.3225538948743"/>
    <n v="0.71"/>
    <n v="23459.541175793202"/>
    <n v="16.559013265360701"/>
    <n v="2979"/>
    <n v="1.17333333333333"/>
    <n v="1.323"/>
    <n v="2.1333333333333301E-2"/>
    <n v="0.72"/>
    <n v="23.497818059751602"/>
    <d v="1900-01-15T18:49:11"/>
    <n v="43398"/>
    <n v="24.484078582844401"/>
    <n v="600.75649617908402"/>
    <n v="0"/>
    <n v="351893.11763689801"/>
  </r>
  <r>
    <s v="STND-61583"/>
    <s v="School District U-46"/>
    <s v="School District U 46 (Sycamore Trails Elementary) - 1025 Sycamore Ln - Bartlett"/>
    <s v="New Indoor LED Fixtures"/>
    <s v="Indoor Lighting"/>
    <s v="K-12 School"/>
    <n v="0"/>
    <n v="278.834"/>
    <n v="7.6032000000000002E-2"/>
    <x v="0"/>
    <x v="1"/>
    <n v="15"/>
    <s v="Qty / 1,000"/>
    <m/>
    <s v="Public-Lighting"/>
    <s v="lighting"/>
    <n v="2"/>
    <n v="1"/>
    <s v="Lighting"/>
    <n v="0.98996686498346598"/>
    <n v="2.5626279547341602"/>
    <n v="276.03642083080001"/>
    <n v="0.19484172865434801"/>
    <n v="0.71"/>
    <n v="195.98585878986799"/>
    <n v="0.13833762734458699"/>
    <n v="2979"/>
    <n v="1.17333333333333"/>
    <n v="1.323"/>
    <n v="2.1333333333333301E-2"/>
    <n v="0.72"/>
    <n v="23.497818059751602"/>
    <d v="1900-01-15T18:49:11"/>
    <n v="43398"/>
    <n v="0.20454536055927999"/>
    <n v="5.0188440151054499"/>
    <n v="0"/>
    <n v="2939.7878818480199"/>
  </r>
  <r>
    <s v="STND-61583"/>
    <s v="School District U-46"/>
    <s v="School District U 46 (Sycamore Trails Elementary) - 1025 Sycamore Ln - Bartlett"/>
    <s v="Occupancy Sensors"/>
    <s v="Indoor Lighting"/>
    <s v="K-12 School"/>
    <n v="0"/>
    <n v="1124.26"/>
    <n v="1.011226"/>
    <x v="0"/>
    <x v="1"/>
    <n v="8"/>
    <s v="Qty / 1,000"/>
    <m/>
    <s v="Public-Lighting"/>
    <s v="lighting"/>
    <n v="2"/>
    <n v="1"/>
    <s v="Lighting"/>
    <n v="0.98996686498346598"/>
    <n v="2.5626279547341602"/>
    <n v="1112.9801476263101"/>
    <n v="2.5913960161540102"/>
    <n v="0.71"/>
    <n v="790.21590481468104"/>
    <n v="1.83989117146935"/>
    <n v="2979"/>
    <n v="1.17333333333333"/>
    <n v="1.323"/>
    <n v="2.1333333333333301E-2"/>
    <n v="0.72"/>
    <n v="23.497818059751602"/>
    <d v="1900-01-15T18:49:11"/>
    <n v="43398"/>
    <n v="3.4363634166819299"/>
    <n v="20.236002684114801"/>
    <n v="0"/>
    <n v="6321.7272385174483"/>
  </r>
  <r>
    <s v="STND-61583"/>
    <s v="School District U-46"/>
    <s v="School District U 46 (Sycamore Trails Elementary) - 1025 Sycamore Ln - Bartlett"/>
    <s v="Occupancy Sensors Plus Daylighting Controls"/>
    <s v="Indoor Lighting"/>
    <s v="K-12 School"/>
    <n v="0"/>
    <n v="3382.4169999999999"/>
    <n v="0.75956000000000001"/>
    <x v="0"/>
    <x v="1"/>
    <n v="8"/>
    <s v="Qty / 1,000"/>
    <m/>
    <s v="Public-Lighting"/>
    <s v="lighting"/>
    <n v="2"/>
    <n v="1"/>
    <s v="Lighting"/>
    <n v="0.98996686498346598"/>
    <n v="2.5626279547341602"/>
    <n v="3348.4807535567802"/>
    <n v="1.9464696892978799"/>
    <n v="0.71"/>
    <n v="2377.4213350253099"/>
    <n v="1.3819934794015001"/>
    <n v="2979"/>
    <n v="1.17333333333333"/>
    <n v="1.323"/>
    <n v="2.1333333333333301E-2"/>
    <n v="0.72"/>
    <n v="23.497818059751602"/>
    <d v="1900-01-15T18:49:11"/>
    <n v="43398"/>
    <n v="2.0434090128683602"/>
    <n v="60.881468246486897"/>
    <n v="0"/>
    <n v="19019.370680202479"/>
  </r>
  <r>
    <s v="STND-61583"/>
    <s v="School District U-46"/>
    <s v="School District U 46 (Sycamore Trails Elementary) - 1025 Sycamore Ln - Bartlett"/>
    <s v="Outdoor &amp; Garage - LED Fixtures"/>
    <s v="Outdoor &amp; Garage Lighting"/>
    <s v="Exterior"/>
    <n v="0"/>
    <n v="25667.205000000002"/>
    <n v="0"/>
    <x v="0"/>
    <x v="1"/>
    <n v="10.1978380583316"/>
    <s v="Qty / 1,000"/>
    <m/>
    <s v="Public-Lighting"/>
    <s v="lighting"/>
    <n v="2"/>
    <n v="1"/>
    <s v="Lighting"/>
    <n v="0.98996686498346598"/>
    <n v="2.5626279547341602"/>
    <n v="25409.682466737901"/>
    <n v="0"/>
    <n v="0.71"/>
    <n v="18040.874551383899"/>
    <n v="0"/>
    <n v="4903"/>
    <n v="1"/>
    <n v="1"/>
    <n v="0"/>
    <n v="0"/>
    <n v="14.276973281664301"/>
    <d v="1900-01-09T04:44:53"/>
    <n v="43398"/>
    <n v="0"/>
    <n v="0"/>
    <n v="0"/>
    <n v="183977.91710568874"/>
  </r>
  <r>
    <s v="STND-61583"/>
    <s v="School District U-46"/>
    <s v="School District U 46 (Sycamore Trails Elementary) - 1025 Sycamore Ln - Bartlett"/>
    <s v="Outdoor &amp; Garage - LED Fixtures"/>
    <s v="Outdoor &amp; Garage Lighting"/>
    <s v="Exterior"/>
    <n v="0"/>
    <n v="3691.9589999999998"/>
    <n v="0"/>
    <x v="0"/>
    <x v="1"/>
    <n v="10.1978380583316"/>
    <s v="Qty / 1,000"/>
    <m/>
    <s v="Public-Lighting"/>
    <s v="lighting"/>
    <n v="2"/>
    <n v="1"/>
    <s v="Lighting"/>
    <n v="0.98996686498346598"/>
    <n v="2.5626279547341602"/>
    <n v="3654.9170768774902"/>
    <n v="0"/>
    <n v="0.71"/>
    <n v="2594.9911245830199"/>
    <n v="0"/>
    <n v="4903"/>
    <n v="1"/>
    <n v="1"/>
    <n v="0"/>
    <n v="0"/>
    <n v="14.276973281664301"/>
    <d v="1900-01-09T04:44:53"/>
    <n v="43398"/>
    <n v="0"/>
    <n v="0"/>
    <n v="0"/>
    <n v="26463.299251305438"/>
  </r>
  <r>
    <s v="STND-61583"/>
    <s v="School District U-46"/>
    <s v="School District U 46 (Sycamore Trails Elementary) - 1025 Sycamore Ln - Bartlett"/>
    <s v="Retrofit of Existing Indoor Fixtures to LED"/>
    <s v="Indoor Lighting"/>
    <s v="K-12 School"/>
    <n v="0"/>
    <n v="1254.7550000000001"/>
    <n v="0.342144"/>
    <x v="0"/>
    <x v="1"/>
    <n v="15"/>
    <s v="Qty / 1,000"/>
    <m/>
    <s v="Public-Lighting"/>
    <s v="lighting"/>
    <n v="2"/>
    <n v="1"/>
    <s v="Lighting"/>
    <n v="0.98996686498346598"/>
    <n v="2.5626279547341602"/>
    <n v="1242.16587367233"/>
    <n v="0.87678777894456505"/>
    <n v="0.71"/>
    <n v="881.93777030735305"/>
    <n v="0.62251932305064095"/>
    <n v="2979"/>
    <n v="1.17333333333333"/>
    <n v="1.323"/>
    <n v="2.1333333333333301E-2"/>
    <n v="0.72"/>
    <n v="23.497818059751602"/>
    <d v="1900-01-15T18:49:11"/>
    <n v="43398"/>
    <n v="0.92045412251676095"/>
    <n v="22.584834066769599"/>
    <n v="0"/>
    <n v="13229.066554610295"/>
  </r>
  <r>
    <s v="STND-61583"/>
    <s v="School District U-46"/>
    <s v="School District U 46 (Sycamore Trails Elementary) - 1025 Sycamore Ln - Bartlett"/>
    <s v="New Indoor LED Fixtures"/>
    <s v="Indoor Lighting"/>
    <s v="K-12 School"/>
    <n v="0"/>
    <n v="2286.442"/>
    <n v="0.62346199999999996"/>
    <x v="0"/>
    <x v="1"/>
    <n v="15"/>
    <s v="Qty / 1,000"/>
    <m/>
    <s v="Public-Lighting"/>
    <s v="lighting"/>
    <n v="2"/>
    <n v="1"/>
    <s v="Lighting"/>
    <n v="0.98996686498346598"/>
    <n v="2.5626279547341602"/>
    <n v="2263.5018187065298"/>
    <n v="1.59770114991447"/>
    <n v="0.71"/>
    <n v="1607.0862912816301"/>
    <n v="1.1343678164392701"/>
    <n v="2979"/>
    <n v="1.17333333333333"/>
    <n v="1.323"/>
    <n v="2.1333333333333301E-2"/>
    <n v="0.72"/>
    <n v="23.497818059751602"/>
    <d v="1900-01-15T18:49:11"/>
    <n v="43398"/>
    <n v="1.6772708804846601"/>
    <n v="41.154578521936799"/>
    <n v="0"/>
    <n v="24106.294369224452"/>
  </r>
  <r>
    <s v="STND-61584"/>
    <s v="Scales Mound School District"/>
    <s v="Scales Mound Community Unit School District #211 - 210 Main St - Scales Mound"/>
    <s v="Outdoor &amp; Garage - LED Fixtures"/>
    <s v="Outdoor &amp; Garage Lighting"/>
    <s v="Exterior"/>
    <n v="0"/>
    <n v="6354.2879999999996"/>
    <n v="0"/>
    <x v="0"/>
    <x v="1"/>
    <n v="10.1978380583316"/>
    <s v="Qty / 1,000"/>
    <m/>
    <s v="Public-Lighting"/>
    <s v="lighting"/>
    <n v="3"/>
    <n v="1"/>
    <s v="Lighting"/>
    <n v="0.99829244462109001"/>
    <n v="0.987374621353864"/>
    <n v="6343.43770134646"/>
    <n v="0"/>
    <n v="0.71"/>
    <n v="4503.8407679559896"/>
    <n v="0"/>
    <n v="4903"/>
    <n v="1"/>
    <n v="1"/>
    <n v="0"/>
    <n v="0"/>
    <n v="14.276973281664301"/>
    <d v="1900-01-09T04:44:53"/>
    <n v="43377"/>
    <n v="0"/>
    <n v="0"/>
    <n v="0"/>
    <n v="45929.43879212701"/>
  </r>
  <r>
    <s v="STND-61584"/>
    <s v="Scales Mound School District"/>
    <s v="Scales Mound Community Unit School District #211 - 210 Main St - Scales Mound"/>
    <s v="Outdoor &amp; Garage - LED Fixtures"/>
    <s v="Outdoor &amp; Garage Lighting"/>
    <s v="Exterior"/>
    <n v="0"/>
    <n v="10266.882"/>
    <n v="0"/>
    <x v="0"/>
    <x v="1"/>
    <n v="10.1978380583316"/>
    <s v="Qty / 1,000"/>
    <m/>
    <s v="Public-Lighting"/>
    <s v="lighting"/>
    <n v="3"/>
    <n v="1"/>
    <s v="Lighting"/>
    <n v="0.99829244462109001"/>
    <n v="0.987374621353864"/>
    <n v="10249.350730416299"/>
    <n v="0"/>
    <n v="0.71"/>
    <n v="7277.0390185955503"/>
    <n v="0"/>
    <n v="4903"/>
    <n v="1"/>
    <n v="1"/>
    <n v="0"/>
    <n v="0"/>
    <n v="14.276973281664301"/>
    <d v="1900-01-09T04:44:53"/>
    <n v="43377"/>
    <n v="0"/>
    <n v="0"/>
    <n v="0"/>
    <n v="74210.06545579774"/>
  </r>
  <r>
    <s v="STND-61585"/>
    <s v="Harry Caray's Tavern Navy Pier LP"/>
    <s v="Harry Caray's Tavern Navy Pier - 600 E Grand Ave - Chicago"/>
    <s v="New Indoor LED Fixtures"/>
    <s v="Indoor Lighting"/>
    <s v="Restaurant"/>
    <n v="0"/>
    <n v="4484.4319999999998"/>
    <n v="0.61287000000000003"/>
    <x v="0"/>
    <x v="0"/>
    <n v="8.9750493627714896"/>
    <s v="Qty / 1,000"/>
    <m/>
    <s v="Private-Lighting"/>
    <s v="lighting"/>
    <n v="3"/>
    <n v="1"/>
    <s v="Lighting"/>
    <n v="0.91633259480590001"/>
    <n v="1.30467645558681"/>
    <n v="4109.23121079061"/>
    <n v="0.79959705933548597"/>
    <n v="0.71"/>
    <n v="2917.5541596613298"/>
    <n v="0.567713912128195"/>
    <n v="5571"/>
    <n v="1.17"/>
    <n v="1.31"/>
    <n v="2.1000000000000001E-2"/>
    <n v="0.68"/>
    <n v="12.565069107880101"/>
    <d v="1900-01-07T23:24:04"/>
    <n v="43322"/>
    <n v="0.89761681559888395"/>
    <n v="73.755431988549404"/>
    <n v="0"/>
    <n v="26185.192601519728"/>
  </r>
  <r>
    <s v="STND-61585"/>
    <s v="Harry Caray's Tavern Navy Pier LP"/>
    <s v="Harry Caray's Tavern Navy Pier - 600 E Grand Ave - Chicago"/>
    <s v="New Indoor LED Fixtures"/>
    <s v="Indoor Lighting"/>
    <s v="Restaurant"/>
    <n v="0"/>
    <n v="1720.77"/>
    <n v="0.23517099999999999"/>
    <x v="0"/>
    <x v="0"/>
    <n v="8.9750493627714896"/>
    <s v="Qty / 1,000"/>
    <m/>
    <s v="Private-Lighting"/>
    <s v="lighting"/>
    <n v="3"/>
    <n v="1"/>
    <s v="Lighting"/>
    <n v="0.91633259480590001"/>
    <n v="1.30467645558681"/>
    <n v="1576.79763916415"/>
    <n v="0.30682206673680501"/>
    <n v="0.71"/>
    <n v="1119.52632380655"/>
    <n v="0.21784366738313099"/>
    <n v="5571"/>
    <n v="1.17"/>
    <n v="1.31"/>
    <n v="2.1000000000000001E-2"/>
    <n v="0.68"/>
    <n v="12.565069107880101"/>
    <d v="1900-01-07T23:24:04"/>
    <n v="43322"/>
    <n v="0.34443429135249798"/>
    <n v="28.301496087561599"/>
    <n v="0"/>
    <n v="10047.804019085885"/>
  </r>
  <r>
    <s v="STND-61585"/>
    <s v="Harry Caray's Tavern Navy Pier LP"/>
    <s v="Harry Caray's Tavern Navy Pier - 600 E Grand Ave - Chicago"/>
    <s v="New Indoor LED Fixtures"/>
    <s v="Indoor Lighting"/>
    <s v="Restaurant"/>
    <n v="0"/>
    <n v="1003.783"/>
    <n v="0.137183"/>
    <x v="0"/>
    <x v="0"/>
    <n v="8.9750493627714896"/>
    <s v="Qty / 1,000"/>
    <m/>
    <s v="Private-Lighting"/>
    <s v="lighting"/>
    <n v="3"/>
    <n v="1"/>
    <s v="Lighting"/>
    <n v="0.91633259480590001"/>
    <n v="1.30467645558681"/>
    <n v="919.79908101205103"/>
    <n v="0.17897943020676499"/>
    <n v="0.71"/>
    <n v="653.05734751855596"/>
    <n v="0.12707539544680299"/>
    <n v="5571"/>
    <n v="1.17"/>
    <n v="1.31"/>
    <n v="2.1000000000000001E-2"/>
    <n v="0.68"/>
    <n v="12.565069107880101"/>
    <d v="1900-01-07T23:24:04"/>
    <n v="43322"/>
    <n v="0.20091988123794899"/>
    <n v="16.509214274575299"/>
    <n v="0"/>
    <n v="5861.2219306996549"/>
  </r>
  <r>
    <s v="STND-61585"/>
    <s v="Harry Caray's Tavern Navy Pier LP"/>
    <s v="Harry Caray's Tavern Navy Pier - 600 E Grand Ave - Chicago"/>
    <s v="Strip Curtains"/>
    <s v="Refrigeration"/>
    <s v="Restaurant"/>
    <n v="0"/>
    <n v="540"/>
    <n v="6.1601999999999997E-2"/>
    <x v="2"/>
    <x v="0"/>
    <n v="4"/>
    <s v="ΔkWpeak / CF"/>
    <n v="1"/>
    <s v="Private-Lighting"/>
    <s v="lighting"/>
    <n v="3"/>
    <n v="1"/>
    <s v="Non-Lighting"/>
    <n v="0.91633259480590001"/>
    <n v="1.30467645558681"/>
    <n v="494.81960119518601"/>
    <n v="8.0370679017058494E-2"/>
    <n v="0.7"/>
    <n v="346.37372083663001"/>
    <n v="5.62594753119409E-2"/>
    <n v="5571"/>
    <n v="1.17"/>
    <n v="1.31"/>
    <n v="2.1000000000000001E-2"/>
    <n v="0.68"/>
    <n v="12.565069107880101"/>
    <d v="1900-01-07T23:24:04"/>
    <n v="43322"/>
    <n v="8.0370679017058494E-2"/>
    <n v="0"/>
    <n v="0"/>
    <n v="1385.4948833465201"/>
  </r>
  <r>
    <s v="STND-61585"/>
    <s v="Harry Caray's Tavern Navy Pier LP"/>
    <s v="Harry Caray's Tavern Navy Pier - 600 E Grand Ave - Chicago"/>
    <s v="New Indoor LED Fixtures"/>
    <s v="Indoor Lighting"/>
    <s v="Restaurant"/>
    <n v="0"/>
    <n v="325.904"/>
    <n v="4.4540000000000003E-2"/>
    <x v="0"/>
    <x v="0"/>
    <n v="8.9750493627714896"/>
    <s v="Qty / 1,000"/>
    <m/>
    <s v="Private-Lighting"/>
    <s v="lighting"/>
    <n v="3"/>
    <n v="1"/>
    <s v="Lighting"/>
    <n v="0.91633259480590001"/>
    <n v="1.30467645558681"/>
    <n v="298.636457977622"/>
    <n v="5.8110289331836401E-2"/>
    <n v="0.71"/>
    <n v="212.031885164112"/>
    <n v="4.1258305425603797E-2"/>
    <n v="5571"/>
    <n v="1.17"/>
    <n v="1.31"/>
    <n v="2.1000000000000001E-2"/>
    <n v="0.68"/>
    <n v="12.565069107880101"/>
    <d v="1900-01-07T23:24:04"/>
    <n v="43322"/>
    <n v="6.5233822779340297E-2"/>
    <n v="5.3601415534444996"/>
    <n v="0"/>
    <n v="1902.9966358294009"/>
  </r>
  <r>
    <s v="STND-61586"/>
    <s v="School District U-46"/>
    <s v="School District U 46 (Spring Trail Elementary) - 1384 Spring Valley Dr - Carol Stream"/>
    <s v="New Indoor LED Fixtures"/>
    <s v="Indoor Lighting"/>
    <s v="K-12 School"/>
    <n v="0"/>
    <n v="26977.227999999999"/>
    <n v="7.356096"/>
    <x v="0"/>
    <x v="1"/>
    <n v="15"/>
    <s v="Qty / 1,000"/>
    <m/>
    <s v="Public-Lighting"/>
    <s v="lighting"/>
    <n v="2"/>
    <n v="1"/>
    <s v="Lighting"/>
    <n v="0.98996686498346598"/>
    <n v="2.5626279547341602"/>
    <n v="26706.561829104201"/>
    <n v="18.850937247308199"/>
    <n v="0.71"/>
    <n v="18961.658898664002"/>
    <n v="13.384165445588801"/>
    <n v="2979"/>
    <n v="1.17333333333333"/>
    <n v="1.323"/>
    <n v="2.1333333333333301E-2"/>
    <n v="0.72"/>
    <n v="23.497818059751602"/>
    <d v="1900-01-15T18:49:11"/>
    <n v="43447"/>
    <n v="19.7897636341104"/>
    <n v="485.57385143825798"/>
    <n v="0"/>
    <n v="284424.88347996003"/>
  </r>
  <r>
    <s v="STND-61586"/>
    <s v="School District U-46"/>
    <s v="School District U 46 (Spring Trail Elementary) - 1384 Spring Valley Dr - Carol Stream"/>
    <s v="New Indoor LED Fixtures"/>
    <s v="Indoor Lighting"/>
    <s v="K-12 School"/>
    <n v="0"/>
    <n v="9173.652"/>
    <n v="2.5014530000000001"/>
    <x v="0"/>
    <x v="1"/>
    <n v="15"/>
    <s v="Qty / 1,000"/>
    <m/>
    <s v="Public-Lighting"/>
    <s v="lighting"/>
    <n v="2"/>
    <n v="1"/>
    <s v="Lighting"/>
    <n v="0.98996686498346598"/>
    <n v="2.5626279547341602"/>
    <n v="9081.6115108892991"/>
    <n v="6.4102933852536399"/>
    <n v="0.71"/>
    <n v="6447.9441727313997"/>
    <n v="4.5513083035300799"/>
    <n v="2979"/>
    <n v="1.17333333333333"/>
    <n v="1.323"/>
    <n v="2.1333333333333301E-2"/>
    <n v="0.72"/>
    <n v="23.497818059751602"/>
    <d v="1900-01-15T18:49:11"/>
    <n v="43447"/>
    <n v="6.7295429004510297"/>
    <n v="165.12020928889601"/>
    <n v="0"/>
    <n v="96719.162590970998"/>
  </r>
  <r>
    <s v="STND-61586"/>
    <s v="School District U-46"/>
    <s v="School District U 46 (Spring Trail Elementary) - 1384 Spring Valley Dr - Carol Stream"/>
    <s v="New Indoor LED Fixtures"/>
    <s v="Indoor Lighting"/>
    <s v="K-12 School"/>
    <n v="0"/>
    <n v="8002.5469999999996"/>
    <n v="2.182118"/>
    <x v="0"/>
    <x v="1"/>
    <n v="15"/>
    <s v="Qty / 1,000"/>
    <m/>
    <s v="Public-Lighting"/>
    <s v="lighting"/>
    <n v="2"/>
    <n v="1"/>
    <s v="Lighting"/>
    <n v="0.98996686498346598"/>
    <n v="2.5626279547341602"/>
    <n v="7922.2563654728401"/>
    <n v="5.5919565873285997"/>
    <n v="0.71"/>
    <n v="5624.8020194857099"/>
    <n v="3.97028917700331"/>
    <n v="2979"/>
    <n v="1.17333333333333"/>
    <n v="1.323"/>
    <n v="2.1333333333333301E-2"/>
    <n v="0.72"/>
    <n v="23.497818059751602"/>
    <d v="1900-01-15T18:49:11"/>
    <n v="43447"/>
    <n v="5.8704507719499102"/>
    <n v="144.04102482677899"/>
    <n v="0"/>
    <n v="84372.03029228565"/>
  </r>
  <r>
    <s v="STND-61586"/>
    <s v="School District U-46"/>
    <s v="School District U 46 (Spring Trail Elementary) - 1384 Spring Valley Dr - Carol Stream"/>
    <s v="New Indoor LED Fixtures"/>
    <s v="Indoor Lighting"/>
    <s v="K-12 School"/>
    <n v="0"/>
    <n v="33376.478000000003"/>
    <n v="9.1010299999999997"/>
    <x v="0"/>
    <x v="1"/>
    <n v="15"/>
    <s v="Qty / 1,000"/>
    <m/>
    <s v="Public-Lighting"/>
    <s v="lighting"/>
    <n v="2"/>
    <n v="1"/>
    <s v="Lighting"/>
    <n v="0.98996686498346598"/>
    <n v="2.5626279547341602"/>
    <n v="33041.607289849599"/>
    <n v="23.3225538948743"/>
    <n v="0.71"/>
    <n v="23459.541175793202"/>
    <n v="16.559013265360701"/>
    <n v="2979"/>
    <n v="1.17333333333333"/>
    <n v="1.323"/>
    <n v="2.1333333333333301E-2"/>
    <n v="0.72"/>
    <n v="23.497818059751602"/>
    <d v="1900-01-15T18:49:11"/>
    <n v="43447"/>
    <n v="24.484078582844401"/>
    <n v="600.75649617908402"/>
    <n v="0"/>
    <n v="351893.11763689801"/>
  </r>
  <r>
    <s v="STND-61586"/>
    <s v="School District U-46"/>
    <s v="School District U 46 (Spring Trail Elementary) - 1384 Spring Valley Dr - Carol Stream"/>
    <s v="Occupancy Sensors"/>
    <s v="Indoor Lighting"/>
    <s v="K-12 School"/>
    <n v="0"/>
    <n v="1124.26"/>
    <n v="1.011226"/>
    <x v="0"/>
    <x v="1"/>
    <n v="8"/>
    <s v="Qty / 1,000"/>
    <m/>
    <s v="Public-Lighting"/>
    <s v="lighting"/>
    <n v="2"/>
    <n v="1"/>
    <s v="Lighting"/>
    <n v="0.98996686498346598"/>
    <n v="2.5626279547341602"/>
    <n v="1112.9801476263101"/>
    <n v="2.5913960161540102"/>
    <n v="0.71"/>
    <n v="790.21590481468104"/>
    <n v="1.83989117146935"/>
    <n v="2979"/>
    <n v="1.17333333333333"/>
    <n v="1.323"/>
    <n v="2.1333333333333301E-2"/>
    <n v="0.72"/>
    <n v="23.497818059751602"/>
    <d v="1900-01-15T18:49:11"/>
    <n v="43447"/>
    <n v="3.4363634166819299"/>
    <n v="20.236002684114801"/>
    <n v="0"/>
    <n v="6321.7272385174483"/>
  </r>
  <r>
    <s v="STND-61586"/>
    <s v="School District U-46"/>
    <s v="School District U 46 (Spring Trail Elementary) - 1384 Spring Valley Dr - Carol Stream"/>
    <s v="Occupancy Sensors Plus Daylighting Controls"/>
    <s v="Indoor Lighting"/>
    <s v="K-12 School"/>
    <n v="0"/>
    <n v="3131.8679999999999"/>
    <n v="0.70329600000000003"/>
    <x v="0"/>
    <x v="1"/>
    <n v="8"/>
    <s v="Qty / 1,000"/>
    <m/>
    <s v="Public-Lighting"/>
    <s v="lighting"/>
    <n v="2"/>
    <n v="1"/>
    <s v="Lighting"/>
    <n v="0.98996686498346598"/>
    <n v="2.5626279547341602"/>
    <n v="3100.4455455020402"/>
    <n v="1.8022859900527199"/>
    <n v="0.71"/>
    <n v="2201.3163373064499"/>
    <n v="1.27962305293743"/>
    <n v="2979"/>
    <n v="1.17333333333333"/>
    <n v="1.323"/>
    <n v="2.1333333333333301E-2"/>
    <n v="0.72"/>
    <n v="23.497818059751602"/>
    <d v="1900-01-15T18:49:11"/>
    <n v="43447"/>
    <n v="1.8920445851733401"/>
    <n v="56.371737190946099"/>
    <n v="0"/>
    <n v="17610.530698451599"/>
  </r>
  <r>
    <s v="STND-61586"/>
    <s v="School District U-46"/>
    <s v="School District U 46 (Spring Trail Elementary) - 1384 Spring Valley Dr - Carol Stream"/>
    <s v="Outdoor &amp; Garage - LED Fixtures"/>
    <s v="Outdoor &amp; Garage Lighting"/>
    <s v="Exterior"/>
    <n v="0"/>
    <n v="15400.323"/>
    <n v="0"/>
    <x v="0"/>
    <x v="1"/>
    <n v="10.1978380583316"/>
    <s v="Qty / 1,000"/>
    <m/>
    <s v="Public-Lighting"/>
    <s v="lighting"/>
    <n v="2"/>
    <n v="1"/>
    <s v="Lighting"/>
    <n v="0.98996686498346598"/>
    <n v="2.5626279547341602"/>
    <n v="15245.809480042801"/>
    <n v="0"/>
    <n v="0.71"/>
    <n v="10824.524730830401"/>
    <n v="0"/>
    <n v="4903"/>
    <n v="1"/>
    <n v="1"/>
    <n v="0"/>
    <n v="0"/>
    <n v="14.276973281664301"/>
    <d v="1900-01-09T04:44:53"/>
    <n v="43447"/>
    <n v="0"/>
    <n v="0"/>
    <n v="0"/>
    <n v="110386.75026341388"/>
  </r>
  <r>
    <s v="STND-61586"/>
    <s v="School District U-46"/>
    <s v="School District U 46 (Spring Trail Elementary) - 1384 Spring Valley Dr - Carol Stream"/>
    <s v="Outdoor &amp; Garage - LED Fixtures"/>
    <s v="Outdoor &amp; Garage Lighting"/>
    <s v="Exterior"/>
    <n v="0"/>
    <n v="8433.16"/>
    <n v="0"/>
    <x v="0"/>
    <x v="1"/>
    <n v="10.1978380583316"/>
    <s v="Qty / 1,000"/>
    <m/>
    <s v="Public-Lighting"/>
    <s v="lighting"/>
    <n v="2"/>
    <n v="1"/>
    <s v="Lighting"/>
    <n v="0.98996686498346598"/>
    <n v="2.5626279547341602"/>
    <n v="8348.5489671039595"/>
    <n v="0"/>
    <n v="0.71"/>
    <n v="5927.4697666438096"/>
    <n v="0"/>
    <n v="4903"/>
    <n v="1"/>
    <n v="1"/>
    <n v="0"/>
    <n v="0"/>
    <n v="14.276973281664301"/>
    <d v="1900-01-09T04:44:53"/>
    <n v="43447"/>
    <n v="0"/>
    <n v="0"/>
    <n v="0"/>
    <n v="60447.376775890167"/>
  </r>
  <r>
    <s v="STND-61586"/>
    <s v="School District U-46"/>
    <s v="School District U 46 (Spring Trail Elementary) - 1384 Spring Valley Dr - Carol Stream"/>
    <s v="Retrofit of Existing Indoor Fixtures to LED"/>
    <s v="Indoor Lighting"/>
    <s v="K-12 School"/>
    <n v="0"/>
    <n v="1617.24"/>
    <n v="0.44098599999999999"/>
    <x v="0"/>
    <x v="1"/>
    <n v="15"/>
    <s v="Qty / 1,000"/>
    <m/>
    <s v="Public-Lighting"/>
    <s v="lighting"/>
    <n v="2"/>
    <n v="1"/>
    <s v="Lighting"/>
    <n v="0.98996686498346598"/>
    <n v="2.5626279547341602"/>
    <n v="1601.0140127258601"/>
    <n v="1.1300830512464"/>
    <n v="0.71"/>
    <n v="1136.7199490353601"/>
    <n v="0.80235896638494397"/>
    <n v="2979"/>
    <n v="1.17333333333333"/>
    <n v="1.323"/>
    <n v="2.1333333333333301E-2"/>
    <n v="0.72"/>
    <n v="23.497818059751602"/>
    <d v="1900-01-15T18:49:11"/>
    <n v="43447"/>
    <n v="1.1863641673452601"/>
    <n v="29.109345685924701"/>
    <n v="0"/>
    <n v="17050.799235530401"/>
  </r>
  <r>
    <s v="STND-61588"/>
    <s v="Albertsons, Inc."/>
    <s v="New Albertson's Inc - 7335 S Cass Ave - Darien"/>
    <s v="LED Refrigerated Display Case Lighting for Open and Closed Cases"/>
    <s v="Refrigeration"/>
    <s v="Grocery/convenience"/>
    <n v="0"/>
    <n v="28171.58"/>
    <n v="3.35256"/>
    <x v="2"/>
    <x v="0"/>
    <n v="8.6177180282661094"/>
    <s v="ΔkWpeak / CF"/>
    <n v="0.69"/>
    <s v="Private-Lighting"/>
    <s v="lighting"/>
    <n v="2"/>
    <n v="1"/>
    <s v="Non-Lighting"/>
    <n v="0.97902139861649395"/>
    <n v="0.93591656730105399"/>
    <n v="27580.579652836401"/>
    <n v="3.1377164468708201"/>
    <n v="0.7"/>
    <n v="19306.405756985499"/>
    <n v="2.1964015128095702"/>
    <n v="4661"/>
    <n v="1.07"/>
    <n v="1.24"/>
    <n v="2.9000000000000001E-2"/>
    <n v="0.745"/>
    <n v="15.018236429950701"/>
    <d v="1900-01-09T17:27:20"/>
    <n v="43380"/>
    <n v="4.5474151403924896"/>
    <n v="0"/>
    <n v="0"/>
    <n v="166377.16095299454"/>
  </r>
  <r>
    <s v="STND-61588"/>
    <s v="Albertsons, Inc."/>
    <s v="New Albertson's Inc - 7335 S Cass Ave - Darien"/>
    <s v="Retrofit of Existing Indoor Fixtures to LED"/>
    <s v="Indoor Lighting"/>
    <s v="Grocery/convenience"/>
    <n v="0"/>
    <n v="184030.26300000001"/>
    <n v="34.317"/>
    <x v="0"/>
    <x v="0"/>
    <n v="10.727311735679001"/>
    <s v="Qty / 1,000"/>
    <m/>
    <s v="Private-Lighting"/>
    <s v="lighting"/>
    <n v="2"/>
    <n v="1"/>
    <s v="Lighting"/>
    <n v="0.97902139861649395"/>
    <n v="0.93591656730105399"/>
    <n v="180169.56547002101"/>
    <n v="32.117848840070302"/>
    <n v="0.71"/>
    <n v="127920.39148371499"/>
    <n v="22.803672676449899"/>
    <n v="4661"/>
    <n v="1.07"/>
    <n v="1.24"/>
    <n v="2.9000000000000001E-2"/>
    <n v="0.745"/>
    <n v="15.018236429950701"/>
    <d v="1900-01-09T17:27:20"/>
    <n v="43380"/>
    <n v="34.767102013498899"/>
    <n v="4883.1003725519704"/>
    <n v="0"/>
    <n v="1372241.916795908"/>
  </r>
  <r>
    <s v="STND-61588"/>
    <s v="Albertsons, Inc."/>
    <s v="New Albertson's Inc - 7335 S Cass Ave - Darien"/>
    <s v="Retrofit of Existing Indoor Fixtures to LED"/>
    <s v="Indoor Lighting"/>
    <s v="Grocery/convenience"/>
    <n v="0"/>
    <n v="54266.485000000001"/>
    <n v="10.11933"/>
    <x v="0"/>
    <x v="0"/>
    <n v="10.727311735679001"/>
    <s v="Qty / 1,000"/>
    <m/>
    <s v="Private-Lighting"/>
    <s v="lighting"/>
    <n v="2"/>
    <n v="1"/>
    <s v="Lighting"/>
    <n v="0.97902139861649395"/>
    <n v="0.93591656730105399"/>
    <n v="53128.050042700997"/>
    <n v="9.4708485969865706"/>
    <n v="0.71"/>
    <n v="37720.915530317703"/>
    <n v="6.7243025038604696"/>
    <n v="4661"/>
    <n v="1.07"/>
    <n v="1.24"/>
    <n v="2.9000000000000001E-2"/>
    <n v="0.745"/>
    <n v="15.018236429950701"/>
    <d v="1900-01-09T17:27:20"/>
    <n v="43380"/>
    <n v="10.2520552034927"/>
    <n v="1439.91911330685"/>
    <n v="0"/>
    <n v="404644.01984893339"/>
  </r>
  <r>
    <s v="STND-61588"/>
    <s v="Albertsons, Inc."/>
    <s v="New Albertson's Inc - 7335 S Cass Ave - Darien"/>
    <s v="Retrofit of Existing Indoor Fixtures to LED"/>
    <s v="Indoor Lighting"/>
    <s v="Grocery/convenience"/>
    <n v="0"/>
    <n v="239.38900000000001"/>
    <n v="4.4639999999999999E-2"/>
    <x v="0"/>
    <x v="0"/>
    <n v="10.727311735679001"/>
    <s v="Qty / 1,000"/>
    <m/>
    <s v="Private-Lighting"/>
    <s v="lighting"/>
    <n v="2"/>
    <n v="1"/>
    <s v="Lighting"/>
    <n v="0.97902139861649395"/>
    <n v="0.93591656730105399"/>
    <n v="234.36695359340399"/>
    <n v="4.1779315564318999E-2"/>
    <n v="0.71"/>
    <n v="166.400537051317"/>
    <n v="2.9663314050666498E-2"/>
    <n v="4661"/>
    <n v="1.07"/>
    <n v="1.24"/>
    <n v="2.9000000000000001E-2"/>
    <n v="0.745"/>
    <n v="15.018236429950701"/>
    <d v="1900-01-09T17:27:20"/>
    <n v="43380"/>
    <n v="4.5225498554144899E-2"/>
    <n v="6.3520015459894497"/>
    <n v="0"/>
    <n v="1785.0304339338813"/>
  </r>
  <r>
    <s v="STND-61588"/>
    <s v="Albertsons, Inc."/>
    <s v="New Albertson's Inc - 7335 S Cass Ave - Darien"/>
    <s v="Retrofit of Existing Indoor Fixtures to LED"/>
    <s v="Indoor Lighting"/>
    <s v="Grocery/convenience"/>
    <n v="0"/>
    <n v="2543.5079999999998"/>
    <n v="0.4743"/>
    <x v="0"/>
    <x v="0"/>
    <n v="10.727311735679001"/>
    <s v="Qty / 1,000"/>
    <m/>
    <s v="Private-Lighting"/>
    <s v="lighting"/>
    <n v="2"/>
    <n v="1"/>
    <s v="Lighting"/>
    <n v="0.97902139861649395"/>
    <n v="0.93591656730105399"/>
    <n v="2490.1487595522399"/>
    <n v="0.44390522787088998"/>
    <n v="0.71"/>
    <n v="1768.00561928209"/>
    <n v="0.31517271178833201"/>
    <n v="4661"/>
    <n v="1.07"/>
    <n v="1.24"/>
    <n v="2.9000000000000001E-2"/>
    <n v="0.745"/>
    <n v="15.018236429950701"/>
    <d v="1900-01-09T17:27:20"/>
    <n v="43380"/>
    <n v="0.48052092213778902"/>
    <n v="67.490013109359793"/>
    <n v="0"/>
    <n v="18965.947428471183"/>
  </r>
  <r>
    <s v="STND-61588"/>
    <s v="Albertsons, Inc."/>
    <s v="New Albertson's Inc - 7335 S Cass Ave - Darien"/>
    <s v="Retrofit of Existing Indoor Fixtures to LED"/>
    <s v="Indoor Lighting"/>
    <s v="Grocery/convenience"/>
    <n v="0"/>
    <n v="69.822000000000003"/>
    <n v="1.302E-2"/>
    <x v="0"/>
    <x v="0"/>
    <n v="10.727311735679001"/>
    <s v="Qty / 1,000"/>
    <m/>
    <s v="Private-Lighting"/>
    <s v="lighting"/>
    <n v="2"/>
    <n v="1"/>
    <s v="Lighting"/>
    <n v="0.97902139861649395"/>
    <n v="0.93591656730105399"/>
    <n v="68.357232094200796"/>
    <n v="1.21856337062597E-2"/>
    <n v="0.71"/>
    <n v="48.533634786882601"/>
    <n v="8.6517999314444007E-3"/>
    <n v="4661"/>
    <n v="1.07"/>
    <n v="1.24"/>
    <n v="2.9000000000000001E-2"/>
    <n v="0.745"/>
    <n v="15.018236429950701"/>
    <d v="1900-01-09T17:27:20"/>
    <n v="43380"/>
    <n v="1.3190770411625599E-2"/>
    <n v="1.8526726455437601"/>
    <n v="0"/>
    <n v="520.63543002448432"/>
  </r>
  <r>
    <s v="STND-61588"/>
    <s v="Albertsons, Inc."/>
    <s v="New Albertson's Inc - 7335 S Cass Ave - Darien"/>
    <s v="Retrofit of Existing Indoor Fixtures to LED"/>
    <s v="Indoor Lighting"/>
    <s v="Grocery/convenience"/>
    <n v="0"/>
    <n v="69.822000000000003"/>
    <n v="1.302E-2"/>
    <x v="0"/>
    <x v="0"/>
    <n v="10.727311735679001"/>
    <s v="Qty / 1,000"/>
    <m/>
    <s v="Private-Lighting"/>
    <s v="lighting"/>
    <n v="2"/>
    <n v="1"/>
    <s v="Lighting"/>
    <n v="0.97902139861649395"/>
    <n v="0.93591656730105399"/>
    <n v="68.357232094200796"/>
    <n v="1.21856337062597E-2"/>
    <n v="0.71"/>
    <n v="48.533634786882601"/>
    <n v="8.6517999314444007E-3"/>
    <n v="4661"/>
    <n v="1.07"/>
    <n v="1.24"/>
    <n v="2.9000000000000001E-2"/>
    <n v="0.745"/>
    <n v="15.018236429950701"/>
    <d v="1900-01-09T17:27:20"/>
    <n v="43380"/>
    <n v="1.3190770411625599E-2"/>
    <n v="1.8526726455437601"/>
    <n v="0"/>
    <n v="520.63543002448432"/>
  </r>
  <r>
    <s v="STND-61589"/>
    <s v="3701 Algonquin Road, LLC"/>
    <s v="3701 Algonquin Road LLC - 3701 Algonquin Rd Ste 900 Oncology - Rolling Meadows"/>
    <s v="New Indoor LED Fixtures"/>
    <s v="Indoor Lighting"/>
    <s v="Office"/>
    <n v="0"/>
    <n v="35229.572"/>
    <n v="7.9216829999999998"/>
    <x v="0"/>
    <x v="0"/>
    <n v="15"/>
    <s v="Qty / 1,000"/>
    <m/>
    <s v="Private-Lighting"/>
    <s v="lighting"/>
    <n v="3"/>
    <n v="1"/>
    <s v="Lighting"/>
    <n v="0.91633259480590001"/>
    <n v="1.30467645558681"/>
    <n v="32282.0051246613"/>
    <n v="10.335233298722301"/>
    <n v="0.71"/>
    <n v="22920.223638509498"/>
    <n v="7.3380156420927998"/>
    <n v="2885"/>
    <n v="1.165"/>
    <n v="1.3779999999999999"/>
    <n v="2.5499999999999998E-2"/>
    <n v="0.55000000000000004"/>
    <n v="24.263431542460999"/>
    <d v="1900-01-16T07:56:40"/>
    <n v="43397"/>
    <n v="13.636671458928999"/>
    <n v="706.60182890889496"/>
    <n v="0"/>
    <n v="343803.35457764246"/>
  </r>
  <r>
    <s v="STND-61589"/>
    <s v="3701 Algonquin Road, LLC"/>
    <s v="3701 Algonquin Road LLC - 3701 Algonquin Rd Ste 900 Oncology - Rolling Meadows"/>
    <s v="Occupancy Sensors"/>
    <s v="Indoor Lighting"/>
    <s v="Office"/>
    <n v="0"/>
    <n v="6729.567"/>
    <n v="4.585464"/>
    <x v="0"/>
    <x v="0"/>
    <n v="8"/>
    <s v="Qty / 1,000"/>
    <m/>
    <s v="Private-Lighting"/>
    <s v="lighting"/>
    <n v="3"/>
    <n v="1"/>
    <s v="Lighting"/>
    <n v="0.91633259480590001"/>
    <n v="1.30467645558681"/>
    <n v="6166.5215910301504"/>
    <n v="5.9825469187409004"/>
    <n v="0.71"/>
    <n v="4378.2303296314103"/>
    <n v="4.2476083123060402"/>
    <n v="2885"/>
    <n v="1.165"/>
    <n v="1.3779999999999999"/>
    <n v="2.5499999999999998E-2"/>
    <n v="0.55000000000000004"/>
    <n v="24.263431542460999"/>
    <d v="1900-01-16T07:56:40"/>
    <n v="43397"/>
    <n v="10.8536772836373"/>
    <n v="134.975365297227"/>
    <n v="0"/>
    <n v="35025.842637051283"/>
  </r>
  <r>
    <s v="STND-61590"/>
    <s v="Plews, Inc."/>
    <s v="Plews &amp; Edelmann dba Plews Inc - 1550 Franklin Grove Rd - Dixon"/>
    <s v="Outdoor &amp; Garage - LED Fixtures"/>
    <s v="Outdoor &amp; Garage Lighting"/>
    <s v="Exterior"/>
    <n v="0"/>
    <n v="1372.84"/>
    <n v="0"/>
    <x v="0"/>
    <x v="0"/>
    <n v="10.1978380583316"/>
    <s v="Qty / 1,000"/>
    <m/>
    <s v="Private-Lighting"/>
    <s v="lighting"/>
    <n v="3"/>
    <n v="1"/>
    <s v="Lighting"/>
    <n v="0.91633259480590001"/>
    <n v="1.30467645558681"/>
    <n v="1257.97803945333"/>
    <n v="0"/>
    <n v="0.71"/>
    <n v="893.16440801186502"/>
    <n v="0"/>
    <n v="4903"/>
    <n v="1"/>
    <n v="1"/>
    <n v="0"/>
    <n v="0"/>
    <n v="14.276973281664301"/>
    <d v="1900-01-09T04:44:53"/>
    <n v="43404"/>
    <n v="0"/>
    <n v="0"/>
    <n v="0"/>
    <n v="9108.3459923706105"/>
  </r>
  <r>
    <s v="STND-61590"/>
    <s v="Plews, Inc."/>
    <s v="Plews &amp; Edelmann dba Plews Inc - 1550 Franklin Grove Rd - Dixon"/>
    <s v="Photocells"/>
    <s v="Outdoor &amp; Garage Lighting"/>
    <s v="Manufacturing"/>
    <n v="0"/>
    <n v="64.959999999999994"/>
    <n v="0"/>
    <x v="0"/>
    <x v="0"/>
    <n v="8"/>
    <s v="Qty / 1,000"/>
    <m/>
    <s v="Private-Lighting"/>
    <s v="lighting"/>
    <n v="3"/>
    <n v="1"/>
    <s v="Lighting"/>
    <n v="0.91633259480590001"/>
    <n v="1.30467645558681"/>
    <n v="59.524965358591203"/>
    <n v="0"/>
    <n v="0.71"/>
    <n v="42.262725404599799"/>
    <n v="0"/>
    <n v="4618"/>
    <n v="1.02"/>
    <n v="1.04"/>
    <n v="1.2E-2"/>
    <n v="0.81"/>
    <n v="15.158077089649201"/>
    <d v="1900-01-09T19:51:10"/>
    <n v="43404"/>
    <n v="0"/>
    <n v="0.700293710101074"/>
    <n v="0"/>
    <n v="338.10180323679839"/>
  </r>
  <r>
    <s v="STND-61591"/>
    <s v="Aldi Inc.- Dwight"/>
    <s v="Aldi Inc #50 Dwight - 2450 Ridge Rd - Joliet"/>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76"/>
    <n v="2.5646365253446701"/>
    <n v="0"/>
    <n v="0"/>
    <n v="54027.977281650055"/>
  </r>
  <r>
    <s v="STND-61593"/>
    <s v="Pure's Food Specialties LLC"/>
    <s v="Pure's Food Specialties LLC - 2929 S 25th Ave - Broadview"/>
    <s v="New Indoor LED Fixtures"/>
    <s v="Indoor Lighting"/>
    <s v="Manufacturing"/>
    <n v="0"/>
    <n v="54008.987999999998"/>
    <n v="9.6589580000000002"/>
    <x v="0"/>
    <x v="0"/>
    <n v="10.827197921178"/>
    <s v="Qty / 1,000"/>
    <m/>
    <s v="Private-Lighting"/>
    <s v="lighting"/>
    <n v="3"/>
    <n v="1"/>
    <s v="Lighting"/>
    <n v="0.91633259480590001"/>
    <n v="1.30467645558681"/>
    <n v="49490.196116880703"/>
    <n v="12.6018150881018"/>
    <n v="0.71"/>
    <n v="35138.039242985302"/>
    <n v="8.9472887125523002"/>
    <n v="4618"/>
    <n v="1.02"/>
    <n v="1.04"/>
    <n v="1.2E-2"/>
    <n v="0.81"/>
    <n v="15.158077089649201"/>
    <d v="1900-01-09T19:51:10"/>
    <n v="43405"/>
    <n v="14.959419620253801"/>
    <n v="582.23760137506702"/>
    <n v="0"/>
    <n v="380446.50544592144"/>
  </r>
  <r>
    <s v="STND-61593"/>
    <s v="Pure's Food Specialties LLC"/>
    <s v="Pure's Food Specialties LLC - 2929 S 25th Ave - Broadview"/>
    <s v="Occupancy Sensors Plus Daylighting Controls"/>
    <s v="Indoor Lighting"/>
    <s v="Manufacturing"/>
    <n v="0"/>
    <n v="29299.766"/>
    <n v="3.8358400000000001"/>
    <x v="0"/>
    <x v="0"/>
    <n v="8"/>
    <s v="Qty / 1,000"/>
    <m/>
    <s v="Private-Lighting"/>
    <s v="lighting"/>
    <n v="3"/>
    <n v="1"/>
    <s v="Lighting"/>
    <n v="0.91633259480590001"/>
    <n v="1.30467645558681"/>
    <n v="26848.330605985699"/>
    <n v="5.0045301353980998"/>
    <n v="0.71"/>
    <n v="19062.3147302498"/>
    <n v="3.5532163961326502"/>
    <n v="4618"/>
    <n v="1.02"/>
    <n v="1.04"/>
    <n v="1.2E-2"/>
    <n v="0.81"/>
    <n v="15.158077089649201"/>
    <d v="1900-01-09T19:51:10"/>
    <n v="43405"/>
    <n v="5.9408002556957502"/>
    <n v="315.86271301159599"/>
    <n v="0"/>
    <n v="152498.5178419984"/>
  </r>
  <r>
    <s v="STND-61594"/>
    <s v="RMS Properties, Inc."/>
    <s v="RMS Properties Inc - 999 Plaza Drive - Schaumburg"/>
    <s v="New Indoor LED Fixtures"/>
    <s v="Indoor Lighting"/>
    <s v="Office"/>
    <n v="0"/>
    <n v="36117.315000000002"/>
    <n v="8.1212999999999997"/>
    <x v="0"/>
    <x v="0"/>
    <n v="15"/>
    <s v="Qty / 1,000"/>
    <m/>
    <s v="Private-Lighting"/>
    <s v="lighting"/>
    <n v="3"/>
    <n v="1"/>
    <s v="Lighting"/>
    <n v="0.91633259480590001"/>
    <n v="1.30467645558681"/>
    <n v="33095.472971372103"/>
    <n v="10.595668898757101"/>
    <n v="0.71"/>
    <n v="23497.785809674198"/>
    <n v="7.5229249181175604"/>
    <n v="2885"/>
    <n v="1.165"/>
    <n v="1.3779999999999999"/>
    <n v="2.5499999999999998E-2"/>
    <n v="0.55000000000000004"/>
    <n v="24.263431542460999"/>
    <d v="1900-01-16T07:56:40"/>
    <n v="43346"/>
    <n v="13.980299378225499"/>
    <n v="724.40734830041799"/>
    <n v="0"/>
    <n v="352466.78714511299"/>
  </r>
  <r>
    <s v="STND-61594"/>
    <s v="RMS Properties, Inc."/>
    <s v="RMS Properties Inc - 999 Plaza Drive - Schaumburg"/>
    <s v="New Indoor LED Fixtures"/>
    <s v="Indoor Lighting"/>
    <s v="Office"/>
    <n v="0"/>
    <n v="35442.224999999999"/>
    <n v="7.9695"/>
    <x v="0"/>
    <x v="0"/>
    <n v="15"/>
    <s v="Qty / 1,000"/>
    <m/>
    <s v="Private-Lighting"/>
    <s v="lighting"/>
    <n v="3"/>
    <n v="1"/>
    <s v="Lighting"/>
    <n v="0.91633259480590001"/>
    <n v="1.30467645558681"/>
    <n v="32476.865999944501"/>
    <n v="10.397619012799099"/>
    <n v="0.71"/>
    <n v="23058.574859960601"/>
    <n v="7.3823094990873299"/>
    <n v="2885"/>
    <n v="1.165"/>
    <n v="1.3779999999999999"/>
    <n v="2.5499999999999998E-2"/>
    <n v="0.55000000000000004"/>
    <n v="24.263431542460999"/>
    <d v="1900-01-16T07:56:40"/>
    <n v="43346"/>
    <n v="13.718985371155901"/>
    <n v="710.86702403312097"/>
    <n v="0"/>
    <n v="345878.62289940903"/>
  </r>
  <r>
    <s v="STND-61596"/>
    <s v="Village of Itasca"/>
    <s v="Village of Itasca Public Works Garage - 411 N Prospect Ave - Itasca"/>
    <s v="New Indoor LED Fixtures"/>
    <s v="Indoor Lighting"/>
    <s v="Garage"/>
    <n v="0"/>
    <n v="40965.044999999998"/>
    <n v="11.0814"/>
    <x v="0"/>
    <x v="1"/>
    <n v="14.701558365186701"/>
    <s v="Qty / 1,000"/>
    <m/>
    <s v="Public-Lighting"/>
    <s v="lighting"/>
    <n v="3"/>
    <n v="1"/>
    <s v="Lighting"/>
    <n v="0.99829244462109001"/>
    <n v="0.987374621353864"/>
    <n v="40895.094917062997"/>
    <n v="10.9414931290707"/>
    <n v="0.71"/>
    <n v="29035.517391114699"/>
    <n v="7.7684601216402003"/>
    <n v="3401"/>
    <n v="1"/>
    <n v="1"/>
    <n v="0"/>
    <n v="0.92"/>
    <n v="20.582181711261399"/>
    <d v="1900-01-13T16:50:15"/>
    <n v="43432"/>
    <n v="11.8929273142073"/>
    <n v="0"/>
    <n v="0"/>
    <n v="426867.35358886624"/>
  </r>
  <r>
    <s v="STND-61597"/>
    <s v="Bloomingdale Business Complex"/>
    <s v="Bloomingdale Business Complex - 5750 W Bloomingdale Ave - Chicago"/>
    <s v="New Indoor LED Fixtures"/>
    <s v="Indoor Lighting"/>
    <s v="Warehouse"/>
    <n v="0"/>
    <n v="1"/>
    <n v="0"/>
    <x v="0"/>
    <x v="0"/>
    <n v="9.5383441434566993"/>
    <s v="Qty / 1,000"/>
    <m/>
    <s v="Private-Lighting"/>
    <s v="lighting"/>
    <n v="3"/>
    <n v="1"/>
    <s v="Lighting"/>
    <n v="0.91633259480590001"/>
    <n v="1.30467645558681"/>
    <n v="0.91633259480590001"/>
    <n v="0"/>
    <n v="0.71"/>
    <n v="0.65059614231218899"/>
    <n v="0"/>
    <n v="5242"/>
    <n v="1"/>
    <n v="1.22"/>
    <n v="1.0999999999999999E-2"/>
    <n v="0.68"/>
    <n v="13.3536818008394"/>
    <d v="1900-01-08T12:55:13"/>
    <n v="43286"/>
    <n v="0"/>
    <n v="1.0079658542864901E-2"/>
    <n v="0"/>
    <n v="6.2056099037789894"/>
  </r>
  <r>
    <s v="STND-61598"/>
    <s v="HART 353 North Clark LLC"/>
    <s v="HART TRS ONE - 353 N Clark - Chicago"/>
    <s v="New Indoor LED Fixtures"/>
    <s v="Indoor Lighting"/>
    <s v="Office"/>
    <n v="0"/>
    <n v="2430.3240000000001"/>
    <n v="0.54647999999999997"/>
    <x v="0"/>
    <x v="0"/>
    <n v="15"/>
    <s v="Qty / 1,000"/>
    <m/>
    <s v="Private-Lighting"/>
    <s v="lighting"/>
    <n v="3"/>
    <n v="1"/>
    <s v="Lighting"/>
    <n v="0.91633259480590001"/>
    <n v="1.30467645558681"/>
    <n v="2226.9850971390501"/>
    <n v="0.71297958944907802"/>
    <n v="0.71"/>
    <n v="1581.1594189687301"/>
    <n v="0.506215508508845"/>
    <n v="2885"/>
    <n v="1.165"/>
    <n v="1.3779999999999999"/>
    <n v="2.5499999999999998E-2"/>
    <n v="0.55000000000000004"/>
    <n v="24.263431542460999"/>
    <d v="1900-01-16T07:56:40"/>
    <n v="43350"/>
    <n v="0.94073042545068997"/>
    <n v="48.745167362271097"/>
    <n v="0"/>
    <n v="23717.39128453095"/>
  </r>
  <r>
    <s v="STND-61598"/>
    <s v="HART 353 North Clark LLC"/>
    <s v="HART TRS ONE - 353 N Clark - Chicago"/>
    <s v="New Indoor LED Fixtures"/>
    <s v="Indoor Lighting"/>
    <s v="Office"/>
    <n v="0"/>
    <n v="4084.2950000000001"/>
    <n v="0.91839000000000004"/>
    <x v="0"/>
    <x v="0"/>
    <n v="15"/>
    <s v="Qty / 1,000"/>
    <m/>
    <s v="Private-Lighting"/>
    <s v="lighting"/>
    <n v="3"/>
    <n v="1"/>
    <s v="Lighting"/>
    <n v="0.91633259480590001"/>
    <n v="1.30467645558681"/>
    <n v="3742.5726353027599"/>
    <n v="1.1982018100463701"/>
    <n v="0.71"/>
    <n v="2657.2265710649599"/>
    <n v="0.85072328513292095"/>
    <n v="2885"/>
    <n v="1.165"/>
    <n v="1.3779999999999999"/>
    <n v="2.5499999999999998E-2"/>
    <n v="0.55000000000000004"/>
    <n v="24.263431542460999"/>
    <d v="1900-01-16T07:56:40"/>
    <n v="43350"/>
    <n v="1.5809497427713"/>
    <n v="81.918971845682805"/>
    <n v="0"/>
    <n v="39858.398565974399"/>
  </r>
  <r>
    <s v="STND-61599"/>
    <s v="Municipal Trust &amp; Savings Bank"/>
    <s v="Municipal Bank of Momence - 228 N Dixie Hwy - Momence"/>
    <s v="New Indoor LED Fixtures"/>
    <s v="Indoor Lighting"/>
    <s v="Office"/>
    <n v="0"/>
    <n v="14487.431"/>
    <n v="3.257628"/>
    <x v="0"/>
    <x v="0"/>
    <n v="15"/>
    <s v="Qty / 1,000"/>
    <m/>
    <s v="Private-Lighting"/>
    <s v="lighting"/>
    <n v="3"/>
    <n v="1"/>
    <s v="Lighting"/>
    <n v="0.91633259480590001"/>
    <n v="1.30467645558681"/>
    <n v="13275.305240301401"/>
    <n v="4.2501505526603403"/>
    <n v="0.71"/>
    <n v="9425.4667206140202"/>
    <n v="3.0176068923888399"/>
    <n v="2885"/>
    <n v="1.165"/>
    <n v="1.3779999999999999"/>
    <n v="2.5499999999999998E-2"/>
    <n v="0.55000000000000004"/>
    <n v="24.263431542460999"/>
    <d v="1900-01-16T07:56:40"/>
    <n v="43449"/>
    <n v="5.6077985917143902"/>
    <n v="290.57535075337898"/>
    <n v="0"/>
    <n v="141382.00080921029"/>
  </r>
  <r>
    <s v="STND-61599"/>
    <s v="Municipal Trust &amp; Savings Bank"/>
    <s v="Municipal Bank of Momence - 228 N Dixie Hwy - Momence"/>
    <s v="New Indoor LED Fixtures"/>
    <s v="Indoor Lighting"/>
    <s v="Office"/>
    <n v="0"/>
    <n v="54.006999999999998"/>
    <n v="1.2144E-2"/>
    <x v="0"/>
    <x v="0"/>
    <n v="15"/>
    <s v="Qty / 1,000"/>
    <m/>
    <s v="Private-Lighting"/>
    <s v="lighting"/>
    <n v="3"/>
    <n v="1"/>
    <s v="Lighting"/>
    <n v="0.91633259480590001"/>
    <n v="1.30467645558681"/>
    <n v="49.488374447682197"/>
    <n v="1.5843990876646199E-2"/>
    <n v="0.71"/>
    <n v="35.1367458578544"/>
    <n v="1.12492335224188E-2"/>
    <n v="2885"/>
    <n v="1.165"/>
    <n v="1.3779999999999999"/>
    <n v="2.5499999999999998E-2"/>
    <n v="0.55000000000000004"/>
    <n v="24.263431542460999"/>
    <d v="1900-01-16T07:56:40"/>
    <n v="43449"/>
    <n v="2.0905120565570898E-2"/>
    <n v="1.08322192997073"/>
    <n v="0"/>
    <n v="527.051187867816"/>
  </r>
  <r>
    <s v="STND-61599"/>
    <s v="Municipal Trust &amp; Savings Bank"/>
    <s v="Municipal Bank of Momence - 228 N Dixie Hwy - Momence"/>
    <s v="New Indoor LED Fixtures"/>
    <s v="Indoor Lighting"/>
    <s v="Office"/>
    <n v="0"/>
    <n v="192.40100000000001"/>
    <n v="4.3263000000000003E-2"/>
    <x v="0"/>
    <x v="0"/>
    <n v="15"/>
    <s v="Qty / 1,000"/>
    <m/>
    <s v="Private-Lighting"/>
    <s v="lighting"/>
    <n v="3"/>
    <n v="1"/>
    <s v="Lighting"/>
    <n v="0.91633259480590001"/>
    <n v="1.30467645558681"/>
    <n v="176.30330757325001"/>
    <n v="5.6444217498052E-2"/>
    <n v="0.71"/>
    <n v="125.175348377007"/>
    <n v="4.0075394423616899E-2"/>
    <n v="2885"/>
    <n v="1.165"/>
    <n v="1.3779999999999999"/>
    <n v="2.5499999999999998E-2"/>
    <n v="0.55000000000000004"/>
    <n v="24.263431542460999"/>
    <d v="1900-01-16T07:56:40"/>
    <n v="43449"/>
    <n v="7.4474492014846294E-2"/>
    <n v="3.85899943615268"/>
    <n v="0"/>
    <n v="1877.6302256551051"/>
  </r>
  <r>
    <s v="STND-61599"/>
    <s v="Municipal Trust &amp; Savings Bank"/>
    <s v="Municipal Bank of Momence - 228 N Dixie Hwy - Momence"/>
    <s v="New Indoor LED Fixtures"/>
    <s v="Indoor Lighting"/>
    <s v="Office"/>
    <n v="0"/>
    <n v="2248.0500000000002"/>
    <n v="0.505494"/>
    <x v="0"/>
    <x v="0"/>
    <n v="15"/>
    <s v="Qty / 1,000"/>
    <m/>
    <s v="Private-Lighting"/>
    <s v="lighting"/>
    <n v="3"/>
    <n v="1"/>
    <s v="Lighting"/>
    <n v="0.91633259480590001"/>
    <n v="1.30467645558681"/>
    <n v="2059.9614897534002"/>
    <n v="0.65950612024039701"/>
    <n v="0.71"/>
    <n v="1462.57265772492"/>
    <n v="0.46824934537068202"/>
    <n v="2885"/>
    <n v="1.165"/>
    <n v="1.3779999999999999"/>
    <n v="2.5499999999999998E-2"/>
    <n v="0.55000000000000004"/>
    <n v="24.263431542460999"/>
    <d v="1900-01-16T07:56:40"/>
    <n v="43449"/>
    <n v="0.87017564354188803"/>
    <n v="45.089285827220401"/>
    <n v="0"/>
    <n v="21938.589865873801"/>
  </r>
  <r>
    <s v="STND-61599"/>
    <s v="Municipal Trust &amp; Savings Bank"/>
    <s v="Municipal Bank of Momence - 228 N Dixie Hwy - Momence"/>
    <s v="Retrofit of Existing Indoor Fixtures to LED"/>
    <s v="Indoor Lighting"/>
    <s v="Office"/>
    <n v="0"/>
    <n v="10885.825999999999"/>
    <n v="2.447775"/>
    <x v="0"/>
    <x v="0"/>
    <n v="15"/>
    <s v="Qty / 1,000"/>
    <m/>
    <s v="Private-Lighting"/>
    <s v="lighting"/>
    <n v="3"/>
    <n v="1"/>
    <s v="Lighting"/>
    <n v="0.91633259480590001"/>
    <n v="1.30467645558681"/>
    <n v="9975.0371851855307"/>
    <n v="3.193554411074"/>
    <n v="0.71"/>
    <n v="7082.2764014817203"/>
    <n v="2.26742363186254"/>
    <n v="2885"/>
    <n v="1.165"/>
    <n v="1.3779999999999999"/>
    <n v="2.5499999999999998E-2"/>
    <n v="0.55000000000000004"/>
    <n v="24.263431542460999"/>
    <d v="1900-01-16T07:56:40"/>
    <n v="43449"/>
    <n v="4.2136883639978802"/>
    <n v="218.33772379590599"/>
    <n v="0"/>
    <n v="106234.1460222258"/>
  </r>
  <r>
    <s v="STND-61599"/>
    <s v="Municipal Trust &amp; Savings Bank"/>
    <s v="Municipal Bank of Momence - 228 N Dixie Hwy - Momence"/>
    <s v="Outdoor &amp; Garage - LED Fixtures"/>
    <s v="Outdoor &amp; Garage Lighting"/>
    <s v="Exterior"/>
    <n v="0"/>
    <n v="41038.11"/>
    <n v="0"/>
    <x v="0"/>
    <x v="0"/>
    <n v="10.1978380583316"/>
    <s v="Qty / 1,000"/>
    <m/>
    <s v="Private-Lighting"/>
    <s v="lighting"/>
    <n v="3"/>
    <n v="1"/>
    <s v="Lighting"/>
    <n v="0.91633259480590001"/>
    <n v="1.30467645558681"/>
    <n v="37604.557822229901"/>
    <n v="0"/>
    <n v="0.71"/>
    <n v="26699.236053783301"/>
    <n v="0"/>
    <n v="4903"/>
    <n v="1"/>
    <n v="1"/>
    <n v="0"/>
    <n v="0"/>
    <n v="14.276973281664301"/>
    <d v="1900-01-09T04:44:53"/>
    <n v="43449"/>
    <n v="0"/>
    <n v="0"/>
    <n v="0"/>
    <n v="272274.48555765057"/>
  </r>
  <r>
    <s v="STND-61599"/>
    <s v="Municipal Trust &amp; Savings Bank"/>
    <s v="Municipal Bank of Momence - 228 N Dixie Hwy - Momence"/>
    <s v="Outdoor &amp; Garage - LED Fixtures"/>
    <s v="Outdoor &amp; Garage Lighting"/>
    <s v="Exterior"/>
    <n v="0"/>
    <n v="1019.824"/>
    <n v="0"/>
    <x v="0"/>
    <x v="0"/>
    <n v="10.1978380583316"/>
    <s v="Qty / 1,000"/>
    <m/>
    <s v="Private-Lighting"/>
    <s v="lighting"/>
    <n v="3"/>
    <n v="1"/>
    <s v="Lighting"/>
    <n v="0.91633259480590001"/>
    <n v="1.30467645558681"/>
    <n v="934.49797216533204"/>
    <n v="0"/>
    <n v="0.71"/>
    <n v="663.49356023738596"/>
    <n v="0"/>
    <n v="4903"/>
    <n v="1"/>
    <n v="1"/>
    <n v="0"/>
    <n v="0"/>
    <n v="14.276973281664301"/>
    <d v="1900-01-09T04:44:53"/>
    <n v="43449"/>
    <n v="0"/>
    <n v="0"/>
    <n v="0"/>
    <n v="6766.1998800467445"/>
  </r>
  <r>
    <s v="STND-61600"/>
    <s v="YRC Worldwide Inc."/>
    <s v="YRC Freight Inc - 1000 Chaddick Dr - Wheeling"/>
    <s v="New Indoor LED Fixtures"/>
    <s v="Indoor Lighting"/>
    <s v="Warehouse"/>
    <n v="0"/>
    <n v="109264.24800000001"/>
    <n v="17.292182"/>
    <x v="0"/>
    <x v="0"/>
    <n v="9.5383441434566993"/>
    <s v="Qty / 1,000"/>
    <m/>
    <s v="Private-Lighting"/>
    <s v="lighting"/>
    <n v="3"/>
    <n v="1"/>
    <s v="Lighting"/>
    <n v="0.91633259480590001"/>
    <n v="1.30467645558681"/>
    <n v="100122.391889355"/>
    <n v="22.560702721121999"/>
    <n v="0.71"/>
    <n v="71086.898241442294"/>
    <n v="16.018098931996601"/>
    <n v="5242"/>
    <n v="1"/>
    <n v="1.22"/>
    <n v="1.0999999999999999E-2"/>
    <n v="0.68"/>
    <n v="13.3536818008394"/>
    <d v="1900-01-08T12:55:13"/>
    <n v="43371"/>
    <n v="27.194675411188499"/>
    <n v="1101.34631078291"/>
    <n v="0"/>
    <n v="678051.29951776343"/>
  </r>
  <r>
    <s v="STND-61601"/>
    <s v="Alsip-Merrionette Park Public Library District"/>
    <s v="Alsip-Merrionette Park Public Library District - 11960 S Pulaski Rd - Alsip"/>
    <s v="New Indoor LED Fixtures"/>
    <s v="Indoor Lighting"/>
    <s v="Miscellaneous"/>
    <n v="0"/>
    <n v="883.94600000000003"/>
    <n v="0.18931200000000001"/>
    <x v="0"/>
    <x v="1"/>
    <n v="14.797277300976599"/>
    <s v="Qty / 1,000"/>
    <m/>
    <s v="Public-Lighting"/>
    <s v="lighting"/>
    <n v="3"/>
    <n v="1"/>
    <s v="Lighting"/>
    <n v="0.99829244462109001"/>
    <n v="0.987374621353864"/>
    <n v="882.43661325303401"/>
    <n v="0.18692186431774299"/>
    <n v="0.71"/>
    <n v="626.52999540965402"/>
    <n v="0.132714523665597"/>
    <n v="3379"/>
    <n v="1.0900000000000001"/>
    <n v="1.36"/>
    <n v="2.1999999999999999E-2"/>
    <n v="0.57999999999999996"/>
    <n v="20.7161882213673"/>
    <d v="1900-01-13T19:08:05"/>
    <n v="43331"/>
    <n v="0.23696990912492699"/>
    <n v="17.810647239969501"/>
    <n v="0"/>
    <n v="9270.9380794562458"/>
  </r>
  <r>
    <s v="STND-61601"/>
    <s v="Alsip-Merrionette Park Public Library District"/>
    <s v="Alsip-Merrionette Park Public Library District - 11960 S Pulaski Rd - Alsip"/>
    <s v="New Indoor LED Fixtures"/>
    <s v="Indoor Lighting"/>
    <s v="Miscellaneous"/>
    <n v="0"/>
    <n v="2357.19"/>
    <n v="0.50483199999999995"/>
    <x v="0"/>
    <x v="1"/>
    <n v="14.797277300976599"/>
    <s v="Qty / 1,000"/>
    <m/>
    <s v="Public-Lighting"/>
    <s v="lighting"/>
    <n v="3"/>
    <n v="1"/>
    <s v="Lighting"/>
    <n v="0.99829244462109001"/>
    <n v="0.987374621353864"/>
    <n v="2353.1649675363901"/>
    <n v="0.49845830484731402"/>
    <n v="0.71"/>
    <n v="1670.7471269508401"/>
    <n v="0.35390539644159302"/>
    <n v="3379"/>
    <n v="1.0900000000000001"/>
    <n v="1.36"/>
    <n v="2.1999999999999999E-2"/>
    <n v="0.57999999999999996"/>
    <n v="20.7161882213673"/>
    <d v="1900-01-13T19:08:05"/>
    <n v="43331"/>
    <n v="0.63191975766647301"/>
    <n v="47.495072739266497"/>
    <n v="0"/>
    <n v="24722.508537301535"/>
  </r>
  <r>
    <s v="STND-61601"/>
    <s v="Alsip-Merrionette Park Public Library District"/>
    <s v="Alsip-Merrionette Park Public Library District - 11960 S Pulaski Rd - Alsip"/>
    <s v="New Indoor LED Fixtures"/>
    <s v="Indoor Lighting"/>
    <s v="Miscellaneous"/>
    <n v="0"/>
    <n v="1296.4549999999999"/>
    <n v="0.27765800000000002"/>
    <x v="0"/>
    <x v="1"/>
    <n v="14.797277300976599"/>
    <s v="Qty / 1,000"/>
    <m/>
    <s v="Public-Lighting"/>
    <s v="lighting"/>
    <n v="3"/>
    <n v="1"/>
    <s v="Lighting"/>
    <n v="0.99829244462109001"/>
    <n v="0.987374621353864"/>
    <n v="1294.24123129124"/>
    <n v="0.27415246261587101"/>
    <n v="0.71"/>
    <n v="918.91127421677697"/>
    <n v="0.194648248457269"/>
    <n v="3379"/>
    <n v="1.0900000000000001"/>
    <n v="1.36"/>
    <n v="2.1999999999999999E-2"/>
    <n v="0.57999999999999996"/>
    <n v="20.7161882213673"/>
    <d v="1900-01-13T19:08:05"/>
    <n v="43331"/>
    <n v="0.34755636741363"/>
    <n v="26.1223000811075"/>
    <n v="0"/>
    <n v="13597.384939579397"/>
  </r>
  <r>
    <s v="STND-61601"/>
    <s v="Alsip-Merrionette Park Public Library District"/>
    <s v="Alsip-Merrionette Park Public Library District - 11960 S Pulaski Rd - Alsip"/>
    <s v="Retrofit of Existing Indoor Fixtures to LED"/>
    <s v="Indoor Lighting"/>
    <s v="Miscellaneous"/>
    <n v="0"/>
    <n v="23866.553"/>
    <n v="5.1114240000000004"/>
    <x v="0"/>
    <x v="1"/>
    <n v="14.797277300976599"/>
    <s v="Qty / 1,000"/>
    <m/>
    <s v="Public-Lighting"/>
    <s v="lighting"/>
    <n v="3"/>
    <n v="1"/>
    <s v="Lighting"/>
    <n v="0.99829244462109001"/>
    <n v="0.987374621353864"/>
    <n v="23825.799539048799"/>
    <n v="5.0468903365790503"/>
    <n v="0.71"/>
    <n v="16916.317672724701"/>
    <n v="3.5832921389711299"/>
    <n v="3379"/>
    <n v="1.0900000000000001"/>
    <n v="1.36"/>
    <n v="2.1999999999999999E-2"/>
    <n v="0.57999999999999996"/>
    <n v="20.7161882213673"/>
    <d v="1900-01-13T19:08:05"/>
    <n v="43331"/>
    <n v="6.3981875463730402"/>
    <n v="480.88769711841701"/>
    <n v="0"/>
    <n v="250315.4435147185"/>
  </r>
  <r>
    <s v="STND-61601"/>
    <s v="Alsip-Merrionette Park Public Library District"/>
    <s v="Alsip-Merrionette Park Public Library District - 11960 S Pulaski Rd - Alsip"/>
    <s v="Occupancy Sensors"/>
    <s v="Indoor Lighting"/>
    <s v="Miscellaneous"/>
    <n v="0"/>
    <n v="735.44299999999998"/>
    <n v="0.48655399999999999"/>
    <x v="0"/>
    <x v="1"/>
    <n v="8"/>
    <s v="Qty / 1,000"/>
    <m/>
    <s v="Public-Lighting"/>
    <s v="lighting"/>
    <n v="3"/>
    <n v="1"/>
    <s v="Lighting"/>
    <n v="0.99829244462109001"/>
    <n v="0.987374621353864"/>
    <n v="734.18719034946901"/>
    <n v="0.480411071518208"/>
    <n v="0.71"/>
    <n v="521.27290514812296"/>
    <n v="0.34109186077792802"/>
    <n v="3379"/>
    <n v="1.0900000000000001"/>
    <n v="1.36"/>
    <n v="2.1999999999999999E-2"/>
    <n v="0.57999999999999996"/>
    <n v="20.7161882213673"/>
    <d v="1900-01-13T19:08:05"/>
    <n v="43331"/>
    <n v="0.82149636032525297"/>
    <n v="14.818457052925099"/>
    <n v="0"/>
    <n v="4170.1832411849837"/>
  </r>
  <r>
    <s v="STND-61601"/>
    <s v="Alsip-Merrionette Park Public Library District"/>
    <s v="Alsip-Merrionette Park Public Library District - 11960 S Pulaski Rd - Alsip"/>
    <s v="Occupancy Sensors"/>
    <s v="Indoor Lighting"/>
    <s v="Miscellaneous"/>
    <n v="0"/>
    <n v="212.14699999999999"/>
    <n v="0.140352"/>
    <x v="0"/>
    <x v="1"/>
    <n v="8"/>
    <s v="Qty / 1,000"/>
    <m/>
    <s v="Public-Lighting"/>
    <s v="lighting"/>
    <n v="3"/>
    <n v="1"/>
    <s v="Lighting"/>
    <n v="0.99829244462109001"/>
    <n v="0.987374621353864"/>
    <n v="211.78474724903"/>
    <n v="0.13858000285625799"/>
    <n v="0.71"/>
    <n v="150.36717054681199"/>
    <n v="9.8391802027942898E-2"/>
    <n v="3379"/>
    <n v="1.0900000000000001"/>
    <n v="1.36"/>
    <n v="2.1999999999999999E-2"/>
    <n v="0.57999999999999996"/>
    <n v="20.7161882213673"/>
    <d v="1900-01-13T19:08:05"/>
    <n v="43331"/>
    <n v="0.23696990912492699"/>
    <n v="4.2745545316318099"/>
    <n v="0"/>
    <n v="1202.9373643744959"/>
  </r>
  <r>
    <s v="STND-61601"/>
    <s v="Alsip-Merrionette Park Public Library District"/>
    <s v="Alsip-Merrionette Park Public Library District - 11960 S Pulaski Rd - Alsip"/>
    <s v="Outdoor &amp; Garage - LED Retrofits"/>
    <s v="Outdoor &amp; Garage Lighting"/>
    <s v="Exterior"/>
    <n v="0"/>
    <n v="6202.2950000000001"/>
    <n v="0"/>
    <x v="0"/>
    <x v="1"/>
    <n v="10.1978380583316"/>
    <s v="Qty / 1,000"/>
    <m/>
    <s v="Public-Lighting"/>
    <s v="lighting"/>
    <n v="3"/>
    <n v="1"/>
    <s v="Lighting"/>
    <n v="0.99829244462109001"/>
    <n v="0.987374621353864"/>
    <n v="6191.7042378111701"/>
    <n v="0"/>
    <n v="0.71"/>
    <n v="4396.1100088459298"/>
    <n v="0"/>
    <n v="4903"/>
    <n v="1"/>
    <n v="1"/>
    <n v="0"/>
    <n v="0"/>
    <n v="14.276973281664301"/>
    <d v="1900-01-09T04:44:53"/>
    <n v="43331"/>
    <n v="0"/>
    <n v="0"/>
    <n v="0"/>
    <n v="44830.817956821491"/>
  </r>
  <r>
    <s v="STND-61601"/>
    <s v="Alsip-Merrionette Park Public Library District"/>
    <s v="Alsip-Merrionette Park Public Library District - 11960 S Pulaski Rd - Alsip"/>
    <s v="Retrofit of Existing Indoor Fixtures to LED"/>
    <s v="Indoor Lighting"/>
    <s v="Miscellaneous"/>
    <n v="0"/>
    <n v="707.15700000000004"/>
    <n v="0.15145"/>
    <x v="0"/>
    <x v="1"/>
    <n v="14.797277300976599"/>
    <s v="Qty / 1,000"/>
    <m/>
    <s v="Public-Lighting"/>
    <s v="lighting"/>
    <n v="3"/>
    <n v="1"/>
    <s v="Lighting"/>
    <n v="0.99829244462109001"/>
    <n v="0.987374621353864"/>
    <n v="705.94949026091604"/>
    <n v="0.149537886404043"/>
    <n v="0.71"/>
    <n v="501.22413808525101"/>
    <n v="0.10617189934687001"/>
    <n v="3379"/>
    <n v="1.0900000000000001"/>
    <n v="1.36"/>
    <n v="2.1999999999999999E-2"/>
    <n v="0.57999999999999996"/>
    <n v="20.7161882213673"/>
    <d v="1900-01-13T19:08:05"/>
    <n v="43331"/>
    <n v="0.18957642799701199"/>
    <n v="14.248521821780001"/>
    <n v="0"/>
    <n v="7416.7525611904457"/>
  </r>
  <r>
    <s v="STND-61601"/>
    <s v="Alsip-Merrionette Park Public Library District"/>
    <s v="Alsip-Merrionette Park Public Library District - 11960 S Pulaski Rd - Alsip"/>
    <s v="Retrofit of Existing Indoor Fixtures to LED"/>
    <s v="Indoor Lighting"/>
    <s v="Miscellaneous"/>
    <n v="0"/>
    <n v="117.86"/>
    <n v="2.5242000000000001E-2"/>
    <x v="0"/>
    <x v="1"/>
    <n v="14.797277300976599"/>
    <s v="Qty / 1,000"/>
    <m/>
    <s v="Public-Lighting"/>
    <s v="lighting"/>
    <n v="3"/>
    <n v="1"/>
    <s v="Lighting"/>
    <n v="0.99829244462109001"/>
    <n v="0.987374621353864"/>
    <n v="117.658747523042"/>
    <n v="2.49233101922142E-2"/>
    <n v="0.71"/>
    <n v="83.537710741359604"/>
    <n v="1.76955502364721E-2"/>
    <n v="3379"/>
    <n v="1.0900000000000001"/>
    <n v="1.36"/>
    <n v="2.1999999999999999E-2"/>
    <n v="0.57999999999999996"/>
    <n v="20.7161882213673"/>
    <d v="1900-01-13T19:08:05"/>
    <n v="43331"/>
    <n v="3.1596488580393302E-2"/>
    <n v="2.3747637114742401"/>
    <n v="0"/>
    <n v="1236.1306709286696"/>
  </r>
  <r>
    <s v="STND-61601"/>
    <s v="Alsip-Merrionette Park Public Library District"/>
    <s v="Alsip-Merrionette Park Public Library District - 11960 S Pulaski Rd - Alsip"/>
    <s v="Retrofit of Existing Indoor Fixtures to LED"/>
    <s v="Indoor Lighting"/>
    <s v="Miscellaneous"/>
    <n v="0"/>
    <n v="309.38099999999997"/>
    <n v="6.6258999999999998E-2"/>
    <x v="0"/>
    <x v="1"/>
    <n v="14.797277300976599"/>
    <s v="Qty / 1,000"/>
    <m/>
    <s v="Public-Lighting"/>
    <s v="lighting"/>
    <n v="3"/>
    <n v="1"/>
    <s v="Lighting"/>
    <n v="0.99829244462109001"/>
    <n v="0.987374621353864"/>
    <n v="308.852714809318"/>
    <n v="6.5422455036285701E-2"/>
    <n v="0.71"/>
    <n v="219.28542751461501"/>
    <n v="4.6449943075762799E-2"/>
    <n v="3379"/>
    <n v="1.0900000000000001"/>
    <n v="1.36"/>
    <n v="2.1999999999999999E-2"/>
    <n v="0.57999999999999996"/>
    <n v="20.7161882213673"/>
    <d v="1900-01-13T19:08:05"/>
    <n v="43331"/>
    <n v="8.2939217845189803E-2"/>
    <n v="6.23372451908714"/>
    <n v="0"/>
    <n v="3244.8272789969619"/>
  </r>
  <r>
    <s v="STND-61603"/>
    <s v="Midwest Ice Cream dba Dean Foods Company"/>
    <s v="Midwest Ice Cream - 630 Meadow Street - Belvidere"/>
    <s v="VSD on HVAC Fan or Pump &lt;= 200 HP"/>
    <s v="Variable Speed Drives"/>
    <s v="Manufacturing"/>
    <n v="0"/>
    <n v="51571.849000000002"/>
    <n v="2.216971"/>
    <x v="6"/>
    <x v="0"/>
    <n v="15"/>
    <s v="ΔkWpeak"/>
    <m/>
    <s v="Private-Non-Lighting"/>
    <s v="non_lighting"/>
    <n v="3"/>
    <n v="1"/>
    <s v="Non-Lighting"/>
    <n v="0.98952339343681495"/>
    <n v="0.43468415683807998"/>
    <n v="51031.551028291004"/>
    <n v="0.96368216986947597"/>
    <n v="0.7"/>
    <n v="35722.085719803697"/>
    <n v="0.67457751890863304"/>
    <n v="4618"/>
    <n v="1.02"/>
    <n v="1.04"/>
    <n v="1.2E-2"/>
    <n v="0.81"/>
    <n v="15.158077089649201"/>
    <d v="1900-01-09T19:51:10"/>
    <n v="43350"/>
    <n v="0.96368216986947597"/>
    <n v="0"/>
    <n v="0"/>
    <n v="535831.28579705546"/>
  </r>
  <r>
    <s v="STND-61604"/>
    <s v="CityView Condominium Association"/>
    <s v="CityView Condominium Association - 440 N McClurg Court - Chicago"/>
    <s v="VSD on HVAC Fan or Pump &lt;= 200 HP"/>
    <s v="Variable Speed Drives"/>
    <s v="Multi-family (common)"/>
    <n v="0"/>
    <n v="136294.57199999999"/>
    <n v="0"/>
    <x v="6"/>
    <x v="0"/>
    <n v="15"/>
    <s v="ΔkWpeak"/>
    <m/>
    <s v="Private-Non-Lighting"/>
    <s v="non_lighting"/>
    <n v="2"/>
    <n v="1"/>
    <s v="Non-Lighting"/>
    <n v="0.76002432528749297"/>
    <n v="0.465462131779591"/>
    <n v="103587.190124648"/>
    <n v="0"/>
    <n v="0.7"/>
    <n v="72511.033087253396"/>
    <n v="0"/>
    <n v="6138"/>
    <n v="1.1399999999999999"/>
    <n v="1.32"/>
    <n v="2.5000000000000001E-2"/>
    <n v="0.64"/>
    <n v="11.4043662430759"/>
    <d v="1900-01-07T03:30:12"/>
    <n v="43418"/>
    <n v="0"/>
    <n v="0"/>
    <n v="0"/>
    <n v="1087665.496308801"/>
  </r>
  <r>
    <s v="STND-61604"/>
    <s v="CityView Condominium Association"/>
    <s v="CityView Condominium Association - 440 N McClurg Court - Chicago"/>
    <s v="VSD on HVAC Fan or Pump &lt;= 200 HP"/>
    <s v="Variable Speed Drives"/>
    <s v="Multi-family (common)"/>
    <n v="0"/>
    <n v="136294.57199999999"/>
    <n v="0"/>
    <x v="6"/>
    <x v="0"/>
    <n v="15"/>
    <s v="ΔkWpeak"/>
    <m/>
    <s v="Private-Non-Lighting"/>
    <s v="non_lighting"/>
    <n v="2"/>
    <n v="1"/>
    <s v="Non-Lighting"/>
    <n v="0.76002432528749297"/>
    <n v="0.465462131779591"/>
    <n v="103587.190124648"/>
    <n v="0"/>
    <n v="0.7"/>
    <n v="72511.033087253396"/>
    <n v="0"/>
    <n v="6138"/>
    <n v="1.1399999999999999"/>
    <n v="1.32"/>
    <n v="2.5000000000000001E-2"/>
    <n v="0.64"/>
    <n v="11.4043662430759"/>
    <d v="1900-01-07T03:30:12"/>
    <n v="43418"/>
    <n v="0"/>
    <n v="0"/>
    <n v="0"/>
    <n v="1087665.496308801"/>
  </r>
  <r>
    <s v="STND-61604"/>
    <s v="CityView Condominium Association"/>
    <s v="CityView Condominium Association - 440 N McClurg Court - Chicago"/>
    <s v="VSD on HVAC Fan or Pump &lt;= 200 HP"/>
    <s v="Variable Speed Drives"/>
    <s v="Multi-family (common)"/>
    <n v="0"/>
    <n v="5111.0460000000003"/>
    <n v="0"/>
    <x v="6"/>
    <x v="0"/>
    <n v="15"/>
    <s v="ΔkWpeak"/>
    <m/>
    <s v="Private-Non-Lighting"/>
    <s v="non_lighting"/>
    <n v="2"/>
    <n v="1"/>
    <s v="Non-Lighting"/>
    <n v="0.76002432528749297"/>
    <n v="0.465462131779591"/>
    <n v="3884.51928766334"/>
    <n v="0"/>
    <n v="0.7"/>
    <n v="2719.1635013643399"/>
    <n v="0"/>
    <n v="6138"/>
    <n v="1.1399999999999999"/>
    <n v="1.32"/>
    <n v="2.5000000000000001E-2"/>
    <n v="0.64"/>
    <n v="11.4043662430759"/>
    <d v="1900-01-07T03:30:12"/>
    <n v="43418"/>
    <n v="0"/>
    <n v="0"/>
    <n v="0"/>
    <n v="40787.4525204651"/>
  </r>
  <r>
    <s v="STND-61605"/>
    <s v="Midlothhian School District 143"/>
    <s v="Midlothian School District 143 - 14620 Springfield Ave - Midlothian"/>
    <s v="New Indoor LED Fixtures"/>
    <s v="Indoor Lighting"/>
    <s v="K-12 School"/>
    <n v="0"/>
    <n v="585.54999999999995"/>
    <n v="0.14446100000000001"/>
    <x v="0"/>
    <x v="1"/>
    <n v="15"/>
    <s v="Qty / 1,000"/>
    <m/>
    <s v="Public-Lighting"/>
    <s v="lighting"/>
    <n v="3"/>
    <n v="1"/>
    <s v="Lighting"/>
    <n v="0.99829244462109001"/>
    <n v="0.987374621353864"/>
    <n v="584.55014094787998"/>
    <n v="0.142637125175401"/>
    <n v="0.71"/>
    <n v="415.03060007299399"/>
    <n v="0.10127235887453399"/>
    <n v="2979"/>
    <n v="1.17333333333333"/>
    <n v="1.323"/>
    <n v="2.1333333333333301E-2"/>
    <n v="0.72"/>
    <n v="23.497818059751602"/>
    <d v="1900-01-15T18:49:11"/>
    <n v="43397"/>
    <n v="0.149740830158101"/>
    <n v="10.628184380870501"/>
    <n v="0"/>
    <n v="6225.4590010949096"/>
  </r>
  <r>
    <s v="STND-61605"/>
    <s v="Midlothhian School District 143"/>
    <s v="Midlothian School District 143 - 14620 Springfield Ave - Midlothian"/>
    <s v="New Indoor LED Fixtures"/>
    <s v="Indoor Lighting"/>
    <s v="K-12 School"/>
    <n v="0"/>
    <n v="11596.026"/>
    <n v="3.1619809999999999"/>
    <x v="0"/>
    <x v="1"/>
    <n v="15"/>
    <s v="Qty / 1,000"/>
    <m/>
    <s v="Public-Lighting"/>
    <s v="lighting"/>
    <n v="3"/>
    <n v="1"/>
    <s v="Lighting"/>
    <n v="0.99829244462109001"/>
    <n v="0.987374621353864"/>
    <n v="11576.2251434297"/>
    <n v="3.12205979260311"/>
    <n v="0.71"/>
    <n v="8219.1198518350993"/>
    <n v="2.2166624527482099"/>
    <n v="2979"/>
    <n v="1.17333333333333"/>
    <n v="1.323"/>
    <n v="2.1333333333333301E-2"/>
    <n v="0.72"/>
    <n v="23.497818059751602"/>
    <d v="1900-01-15T18:49:11"/>
    <n v="43397"/>
    <n v="3.2775466034718201"/>
    <n v="210.47682078963101"/>
    <n v="0"/>
    <n v="123286.79777752649"/>
  </r>
  <r>
    <s v="STND-61605"/>
    <s v="Midlothhian School District 143"/>
    <s v="Midlothian School District 143 - 14620 Springfield Ave - Midlothian"/>
    <s v="New Indoor LED Fixtures"/>
    <s v="Indoor Lighting"/>
    <s v="K-12 School"/>
    <n v="0"/>
    <n v="-784.22199999999998"/>
    <n v="-0.21384"/>
    <x v="0"/>
    <x v="1"/>
    <n v="15"/>
    <s v="Qty / 1,000"/>
    <m/>
    <s v="Public-Lighting"/>
    <s v="lighting"/>
    <n v="3"/>
    <n v="1"/>
    <s v="Lighting"/>
    <n v="0.99829244462109001"/>
    <n v="0.987374621353864"/>
    <n v="-782.88289750564104"/>
    <n v="-0.21114018903031001"/>
    <n v="0.71"/>
    <n v="-555.84685722900497"/>
    <n v="-0.14990953421152001"/>
    <n v="2979"/>
    <n v="1.17333333333333"/>
    <n v="1.323"/>
    <n v="2.1333333333333301E-2"/>
    <n v="0.72"/>
    <n v="23.497818059751602"/>
    <d v="1900-01-15T18:49:11"/>
    <n v="43397"/>
    <n v="-0.22165552724270399"/>
    <n v="-14.2342345001026"/>
    <n v="0"/>
    <n v="-8337.7028584350737"/>
  </r>
  <r>
    <s v="STND-61606"/>
    <s v="Chicago BT Property LLC"/>
    <s v="Chicago BT Properties LLC - 141 W Jackson Blvd - Chicago"/>
    <s v="Building Energy Management System"/>
    <s v="Energy Management System"/>
    <s v="Office"/>
    <n v="4874.88"/>
    <n v="31686.720000000001"/>
    <n v="0"/>
    <x v="1"/>
    <x v="0"/>
    <n v="15"/>
    <s v="NA"/>
    <m/>
    <s v="EMS"/>
    <s v="ems"/>
    <n v="3"/>
    <n v="1"/>
    <s v="EMS"/>
    <n v="0.91036333343406195"/>
    <n v="0"/>
    <n v="28846.428044791799"/>
    <n v="0"/>
    <n v="0.7"/>
    <n v="20192.4996313542"/>
    <n v="0"/>
    <n v="2885"/>
    <n v="1.165"/>
    <n v="1.3779999999999999"/>
    <n v="2.5499999999999998E-2"/>
    <n v="0.55000000000000004"/>
    <n v="24.263431542460999"/>
    <d v="1900-01-16T07:56:40"/>
    <n v="43394"/>
    <n v="0"/>
    <n v="0"/>
    <n v="0"/>
    <n v="302887.49447031302"/>
  </r>
  <r>
    <s v="STND-61607"/>
    <s v="Marengo-Union Elementary Consolidated School District 165"/>
    <s v="Marengo-Union Elementary School District 165 - 816 E Grant Hwy - Marengo"/>
    <s v="New Indoor LED Fixtures"/>
    <s v="Indoor Lighting"/>
    <s v="K-12 School"/>
    <n v="0"/>
    <n v="5334.4639999999999"/>
    <n v="0"/>
    <x v="0"/>
    <x v="1"/>
    <n v="15"/>
    <s v="Qty / 1,000"/>
    <m/>
    <s v="Public-Lighting"/>
    <s v="lighting"/>
    <n v="3"/>
    <n v="1"/>
    <s v="Lighting"/>
    <n v="0.99829244462109001"/>
    <n v="0.987374621353864"/>
    <n v="5325.3551073032004"/>
    <n v="0"/>
    <n v="0.71"/>
    <n v="3781.0021261852698"/>
    <n v="0"/>
    <n v="2979"/>
    <n v="1.17333333333333"/>
    <n v="1.323"/>
    <n v="2.1333333333333301E-2"/>
    <n v="0.72"/>
    <n v="23.497818059751602"/>
    <d v="1900-01-15T18:49:11"/>
    <n v="43343"/>
    <n v="0"/>
    <n v="96.824638314603604"/>
    <n v="0"/>
    <n v="56715.03189277905"/>
  </r>
  <r>
    <s v="STND-61607"/>
    <s v="Marengo-Union Elementary Consolidated School District 165"/>
    <s v="Marengo-Union Elementary School District 165 - 816 E Grant Hwy - Marengo"/>
    <s v="New Indoor LED Fixtures"/>
    <s v="Indoor Lighting"/>
    <s v="K-12 School"/>
    <n v="0"/>
    <n v="21328.05"/>
    <n v="0"/>
    <x v="0"/>
    <x v="1"/>
    <n v="15"/>
    <s v="Qty / 1,000"/>
    <m/>
    <s v="Public-Lighting"/>
    <s v="lighting"/>
    <n v="3"/>
    <n v="1"/>
    <s v="Lighting"/>
    <n v="0.99829244462109001"/>
    <n v="0.987374621353864"/>
    <n v="21291.631173500798"/>
    <n v="0"/>
    <n v="0.71"/>
    <n v="15117.058133185599"/>
    <n v="0"/>
    <n v="2979"/>
    <n v="1.17333333333333"/>
    <n v="1.323"/>
    <n v="2.1333333333333301E-2"/>
    <n v="0.72"/>
    <n v="23.497818059751602"/>
    <d v="1900-01-15T18:49:11"/>
    <n v="43343"/>
    <n v="0"/>
    <n v="387.12056679092501"/>
    <n v="0"/>
    <n v="226755.87199778398"/>
  </r>
  <r>
    <s v="STND-61608"/>
    <s v="Duke Realty Limited Partnership"/>
    <s v="Duke Realty Corp - 605 Crossroads Parkway - Bolingbrook"/>
    <s v="Outdoor &amp; Garage - LED Fixtures"/>
    <s v="Outdoor &amp; Garage Lighting"/>
    <s v="Exterior"/>
    <n v="0"/>
    <n v="29447.418000000001"/>
    <n v="0"/>
    <x v="0"/>
    <x v="0"/>
    <n v="10.1978380583316"/>
    <s v="Qty / 1,000"/>
    <m/>
    <s v="Private-Lighting"/>
    <s v="lighting"/>
    <n v="3"/>
    <n v="1"/>
    <s v="Lighting"/>
    <n v="0.91633259480590001"/>
    <n v="1.30467645558681"/>
    <n v="26983.628946273999"/>
    <n v="0"/>
    <n v="0.71"/>
    <n v="19158.376551854501"/>
    <n v="0"/>
    <n v="4903"/>
    <n v="1"/>
    <n v="1"/>
    <n v="0"/>
    <n v="0"/>
    <n v="14.276973281664301"/>
    <d v="1900-01-09T04:44:53"/>
    <n v="43371"/>
    <n v="0"/>
    <n v="0"/>
    <n v="0"/>
    <n v="195374.02153634955"/>
  </r>
  <r>
    <s v="STND-61608"/>
    <s v="Duke Realty Limited Partnership"/>
    <s v="Duke Realty Corp - 605 Crossroads Parkway - Bolingbrook"/>
    <s v="Outdoor &amp; Garage - LED Fixtures"/>
    <s v="Outdoor &amp; Garage Lighting"/>
    <s v="Exterior"/>
    <n v="0"/>
    <n v="3883.1759999999999"/>
    <n v="0"/>
    <x v="0"/>
    <x v="0"/>
    <n v="10.1978380583316"/>
    <s v="Qty / 1,000"/>
    <m/>
    <s v="Private-Lighting"/>
    <s v="lighting"/>
    <n v="3"/>
    <n v="1"/>
    <s v="Lighting"/>
    <n v="0.91633259480590001"/>
    <n v="1.30467645558681"/>
    <n v="3558.2807401679902"/>
    <n v="0"/>
    <n v="0.71"/>
    <n v="2526.37932551928"/>
    <n v="0"/>
    <n v="4903"/>
    <n v="1"/>
    <n v="1"/>
    <n v="0"/>
    <n v="0"/>
    <n v="14.276973281664301"/>
    <d v="1900-01-09T04:44:53"/>
    <n v="43371"/>
    <n v="0"/>
    <n v="0"/>
    <n v="0"/>
    <n v="25763.607235562631"/>
  </r>
  <r>
    <s v="STND-61608"/>
    <s v="Duke Realty Limited Partnership"/>
    <s v="Duke Realty Corp - 605 Crossroads Parkway - Bolingbrook"/>
    <s v="Outdoor &amp; Garage - LED Fixtures"/>
    <s v="Outdoor &amp; Garage Lighting"/>
    <s v="Exterior"/>
    <n v="0"/>
    <n v="23838.385999999999"/>
    <n v="0"/>
    <x v="0"/>
    <x v="0"/>
    <n v="10.1978380583316"/>
    <s v="Qty / 1,000"/>
    <m/>
    <s v="Private-Lighting"/>
    <s v="lighting"/>
    <n v="3"/>
    <n v="1"/>
    <s v="Lighting"/>
    <n v="0.91633259480590001"/>
    <n v="1.30467645558681"/>
    <n v="21843.890099364598"/>
    <n v="0"/>
    <n v="0.71"/>
    <n v="15509.161970548899"/>
    <n v="0"/>
    <n v="4903"/>
    <n v="1"/>
    <n v="1"/>
    <n v="0"/>
    <n v="0"/>
    <n v="14.276973281664301"/>
    <d v="1900-01-09T04:44:53"/>
    <n v="43371"/>
    <n v="0"/>
    <n v="0"/>
    <n v="0"/>
    <n v="158159.92219609267"/>
  </r>
  <r>
    <s v="STND-61608"/>
    <s v="Duke Realty Limited Partnership"/>
    <s v="Duke Realty Corp - 605 Crossroads Parkway - Bolingbrook"/>
    <s v="Photocells"/>
    <s v="Outdoor &amp; Garage Lighting"/>
    <s v="Warehouse"/>
    <n v="0"/>
    <n v="804.44"/>
    <n v="0"/>
    <x v="0"/>
    <x v="0"/>
    <n v="8"/>
    <s v="Qty / 1,000"/>
    <m/>
    <s v="Private-Lighting"/>
    <s v="lighting"/>
    <n v="3"/>
    <n v="1"/>
    <s v="Lighting"/>
    <n v="0.91633259480590001"/>
    <n v="1.30467645558681"/>
    <n v="737.13459256565795"/>
    <n v="0"/>
    <n v="0.71"/>
    <n v="523.36556072161704"/>
    <n v="0"/>
    <n v="5242"/>
    <n v="1"/>
    <n v="1.22"/>
    <n v="1.0999999999999999E-2"/>
    <n v="0.68"/>
    <n v="13.3536818008394"/>
    <d v="1900-01-08T12:55:13"/>
    <n v="43371"/>
    <n v="0"/>
    <n v="8.1084805182222404"/>
    <n v="0"/>
    <n v="4186.9244857729364"/>
  </r>
  <r>
    <s v="STND-61610"/>
    <s v="Anderson Motor Co."/>
    <s v="Anderson Crystal Lake - 360 N State Rte 31 - Crystal Lake"/>
    <s v="Outdoor &amp; Garage - LED Fixtures"/>
    <s v="Outdoor &amp; Garage Lighting"/>
    <s v="Exterior"/>
    <n v="0"/>
    <n v="273861.96799999999"/>
    <n v="0"/>
    <x v="0"/>
    <x v="0"/>
    <n v="10.1978380583316"/>
    <s v="Qty / 1,000"/>
    <m/>
    <s v="Private-Lighting"/>
    <s v="lighting"/>
    <n v="2"/>
    <n v="1"/>
    <s v="Lighting"/>
    <n v="0.97902139861649395"/>
    <n v="0.93591656730105399"/>
    <n v="268116.72693922499"/>
    <n v="0"/>
    <n v="0.71"/>
    <n v="190362.87612684999"/>
    <n v="0"/>
    <n v="4903"/>
    <n v="1"/>
    <n v="1"/>
    <n v="0"/>
    <n v="0"/>
    <n v="14.276973281664301"/>
    <d v="1900-01-09T04:44:53"/>
    <n v="43376"/>
    <n v="0"/>
    <n v="0"/>
    <n v="0"/>
    <n v="1941289.7830598548"/>
  </r>
  <r>
    <s v="STND-61610"/>
    <s v="Anderson Motor Co."/>
    <s v="Anderson Crystal Lake - 360 N State Rte 31 - Crystal Lake"/>
    <s v="Outdoor &amp; Garage - LED Fixtures"/>
    <s v="Outdoor &amp; Garage Lighting"/>
    <s v="Exterior"/>
    <n v="0"/>
    <n v="10159.016"/>
    <n v="0"/>
    <x v="0"/>
    <x v="0"/>
    <n v="10.1978380583316"/>
    <s v="Qty / 1,000"/>
    <m/>
    <s v="Private-Lighting"/>
    <s v="lighting"/>
    <n v="2"/>
    <n v="1"/>
    <s v="Lighting"/>
    <n v="0.97902139861649395"/>
    <n v="0.93591656730105399"/>
    <n v="9945.8940528873409"/>
    <n v="0"/>
    <n v="0.71"/>
    <n v="7061.5847775500097"/>
    <n v="0"/>
    <n v="4903"/>
    <n v="1"/>
    <n v="1"/>
    <n v="0"/>
    <n v="0"/>
    <n v="14.276973281664301"/>
    <d v="1900-01-09T04:44:53"/>
    <n v="43376"/>
    <n v="0"/>
    <n v="0"/>
    <n v="0"/>
    <n v="72012.89799663458"/>
  </r>
  <r>
    <s v="STND-61610"/>
    <s v="Anderson Motor Co."/>
    <s v="Anderson Crystal Lake - 360 N State Rte 31 - Crystal Lake"/>
    <s v="Outdoor &amp; Garage - LED Fixtures"/>
    <s v="Outdoor &amp; Garage Lighting"/>
    <s v="Exterior"/>
    <n v="0"/>
    <n v="4471.5360000000001"/>
    <n v="0"/>
    <x v="0"/>
    <x v="0"/>
    <n v="10.1978380583316"/>
    <s v="Qty / 1,000"/>
    <m/>
    <s v="Private-Lighting"/>
    <s v="lighting"/>
    <n v="2"/>
    <n v="1"/>
    <s v="Lighting"/>
    <n v="0.97902139861649395"/>
    <n v="0.93591656730105399"/>
    <n v="4377.7294286839997"/>
    <n v="0"/>
    <n v="0.71"/>
    <n v="3108.1878943656402"/>
    <n v="0"/>
    <n v="4903"/>
    <n v="1"/>
    <n v="1"/>
    <n v="0"/>
    <n v="0"/>
    <n v="14.276973281664301"/>
    <d v="1900-01-09T04:44:53"/>
    <n v="43376"/>
    <n v="0"/>
    <n v="0"/>
    <n v="0"/>
    <n v="31696.796801607485"/>
  </r>
  <r>
    <s v="STND-61610"/>
    <s v="Anderson Motor Co."/>
    <s v="Anderson Crystal Lake - 360 N State Rte 31 - Crystal Lake"/>
    <s v="Outdoor &amp; Garage - LED Fixtures"/>
    <s v="Outdoor &amp; Garage Lighting"/>
    <s v="Exterior"/>
    <n v="0"/>
    <n v="17709.635999999999"/>
    <n v="0"/>
    <x v="0"/>
    <x v="0"/>
    <n v="10.1978380583316"/>
    <s v="Qty / 1,000"/>
    <m/>
    <s v="Private-Lighting"/>
    <s v="lighting"/>
    <n v="2"/>
    <n v="1"/>
    <s v="Lighting"/>
    <n v="0.97902139861649395"/>
    <n v="0.93591656730105399"/>
    <n v="17338.112605709"/>
    <n v="0"/>
    <n v="0.71"/>
    <n v="12310.059950053401"/>
    <n v="0"/>
    <n v="4903"/>
    <n v="1"/>
    <n v="1"/>
    <n v="0"/>
    <n v="0"/>
    <n v="14.276973281664301"/>
    <d v="1900-01-09T04:44:53"/>
    <n v="43376"/>
    <n v="0"/>
    <n v="0"/>
    <n v="0"/>
    <n v="125535.99785899816"/>
  </r>
  <r>
    <s v="STND-61610"/>
    <s v="Anderson Motor Co."/>
    <s v="Anderson Crystal Lake - 360 N State Rte 31 - Crystal Lake"/>
    <s v="Outdoor &amp; Garage - LED Fixtures"/>
    <s v="Outdoor &amp; Garage Lighting"/>
    <s v="Exterior"/>
    <n v="0"/>
    <n v="970.79399999999998"/>
    <n v="0"/>
    <x v="0"/>
    <x v="0"/>
    <n v="10.1978380583316"/>
    <s v="Qty / 1,000"/>
    <m/>
    <s v="Private-Lighting"/>
    <s v="lighting"/>
    <n v="2"/>
    <n v="1"/>
    <s v="Lighting"/>
    <n v="0.97902139861649395"/>
    <n v="0.93591656730105399"/>
    <n v="950.42809964850005"/>
    <n v="0"/>
    <n v="0.71"/>
    <n v="674.80395075043498"/>
    <n v="0"/>
    <n v="4903"/>
    <n v="1"/>
    <n v="1"/>
    <n v="0"/>
    <n v="0"/>
    <n v="14.276973281664301"/>
    <d v="1900-01-09T04:44:53"/>
    <n v="43376"/>
    <n v="0"/>
    <n v="0"/>
    <n v="0"/>
    <n v="6881.5414108753084"/>
  </r>
  <r>
    <s v="STND-61612"/>
    <s v="School District U-46"/>
    <s v="School District U-46 (Nature Ridge Elementary) - 1899 Westridge Blvd - Bartlett"/>
    <s v="New Indoor LED Fixtures"/>
    <s v="Indoor Lighting"/>
    <s v="K-12 School"/>
    <n v="0"/>
    <n v="22250.985000000001"/>
    <n v="6.0673539999999999"/>
    <x v="0"/>
    <x v="1"/>
    <n v="15"/>
    <s v="Qty / 1,000"/>
    <m/>
    <s v="Public-Lighting"/>
    <s v="lighting"/>
    <n v="2"/>
    <n v="1"/>
    <s v="Lighting"/>
    <n v="0.98996686498346598"/>
    <n v="2.5626279547341602"/>
    <n v="22027.7378632441"/>
    <n v="15.548370971668099"/>
    <n v="0.71"/>
    <n v="15639.693882903301"/>
    <n v="11.039343389884399"/>
    <n v="2979"/>
    <n v="1.17333333333333"/>
    <n v="1.323"/>
    <n v="2.1333333333333301E-2"/>
    <n v="0.72"/>
    <n v="23.497818059751602"/>
    <d v="1900-01-15T18:49:11"/>
    <n v="43405"/>
    <n v="16.322720848732001"/>
    <n v="400.50432478625697"/>
    <n v="0"/>
    <n v="234595.40824354952"/>
  </r>
  <r>
    <s v="STND-61612"/>
    <s v="School District U-46"/>
    <s v="School District U-46 (Nature Ridge Elementary) - 1899 Westridge Blvd - Bartlett"/>
    <s v="New Indoor LED Fixtures"/>
    <s v="Indoor Lighting"/>
    <s v="K-12 School"/>
    <n v="0"/>
    <n v="237.00899999999999"/>
    <n v="6.4627000000000004E-2"/>
    <x v="0"/>
    <x v="1"/>
    <n v="15"/>
    <s v="Qty / 1,000"/>
    <m/>
    <s v="Public-Lighting"/>
    <s v="lighting"/>
    <n v="2"/>
    <n v="1"/>
    <s v="Lighting"/>
    <n v="0.98996686498346598"/>
    <n v="2.5626279547341602"/>
    <n v="234.631056702866"/>
    <n v="0.16561495683060501"/>
    <n v="0.71"/>
    <n v="166.58805025903499"/>
    <n v="0.117586619349729"/>
    <n v="2979"/>
    <n v="1.17333333333333"/>
    <n v="1.323"/>
    <n v="2.1333333333333301E-2"/>
    <n v="0.72"/>
    <n v="23.497818059751602"/>
    <d v="1900-01-15T18:49:11"/>
    <n v="43405"/>
    <n v="0.173863018424671"/>
    <n v="4.2660192127793897"/>
    <n v="0"/>
    <n v="2498.8207538855249"/>
  </r>
  <r>
    <s v="STND-61612"/>
    <s v="School District U-46"/>
    <s v="School District U-46 (Nature Ridge Elementary) - 1899 Westridge Blvd - Bartlett"/>
    <s v="New Indoor LED Fixtures"/>
    <s v="Indoor Lighting"/>
    <s v="K-12 School"/>
    <n v="0"/>
    <n v="6636.259"/>
    <n v="1.8095619999999999"/>
    <x v="0"/>
    <x v="1"/>
    <n v="15"/>
    <s v="Qty / 1,000"/>
    <m/>
    <s v="Public-Lighting"/>
    <s v="lighting"/>
    <n v="2"/>
    <n v="1"/>
    <s v="Lighting"/>
    <n v="0.98996686498346598"/>
    <n v="2.5626279547341602"/>
    <n v="6569.6765174483098"/>
    <n v="4.6372341670246602"/>
    <n v="0.71"/>
    <n v="4664.4703273882997"/>
    <n v="3.29243625858751"/>
    <n v="2979"/>
    <n v="1.17333333333333"/>
    <n v="1.323"/>
    <n v="2.1333333333333301E-2"/>
    <n v="0.72"/>
    <n v="23.497818059751602"/>
    <d v="1900-01-15T18:49:11"/>
    <n v="43405"/>
    <n v="4.8681806574123003"/>
    <n v="119.448663953606"/>
    <n v="0"/>
    <n v="69967.054910824489"/>
  </r>
  <r>
    <s v="STND-61612"/>
    <s v="School District U-46"/>
    <s v="School District U-46 (Nature Ridge Elementary) - 1899 Westridge Blvd - Bartlett"/>
    <s v="Occupancy Sensors"/>
    <s v="Indoor Lighting"/>
    <s v="K-12 School"/>
    <n v="0"/>
    <n v="749.50699999999995"/>
    <n v="0.67415000000000003"/>
    <x v="0"/>
    <x v="1"/>
    <n v="8"/>
    <s v="Qty / 1,000"/>
    <m/>
    <s v="Public-Lighting"/>
    <s v="lighting"/>
    <n v="2"/>
    <n v="1"/>
    <s v="Lighting"/>
    <n v="0.98996686498346598"/>
    <n v="2.5626279547341602"/>
    <n v="741.98709507316198"/>
    <n v="1.7275956356840401"/>
    <n v="0.71"/>
    <n v="526.810837501945"/>
    <n v="1.22659290133567"/>
    <n v="2979"/>
    <n v="1.17333333333333"/>
    <n v="1.323"/>
    <n v="2.1333333333333301E-2"/>
    <n v="0.72"/>
    <n v="23.497818059751602"/>
    <d v="1900-01-15T18:49:11"/>
    <n v="43405"/>
    <n v="2.2909066789779202"/>
    <n v="13.4906744558757"/>
    <n v="0"/>
    <n v="4214.48670001556"/>
  </r>
  <r>
    <s v="STND-61612"/>
    <s v="School District U-46"/>
    <s v="School District U-46 (Nature Ridge Elementary) - 1899 Westridge Blvd - Bartlett"/>
    <s v="Occupancy Sensors Plus Daylighting Controls"/>
    <s v="Indoor Lighting"/>
    <s v="K-12 School"/>
    <n v="0"/>
    <n v="2296.703"/>
    <n v="0.51575000000000004"/>
    <x v="0"/>
    <x v="1"/>
    <n v="8"/>
    <s v="Qty / 1,000"/>
    <m/>
    <s v="Public-Lighting"/>
    <s v="lighting"/>
    <n v="2"/>
    <n v="1"/>
    <s v="Lighting"/>
    <n v="0.98996686498346598"/>
    <n v="2.5626279547341602"/>
    <n v="2273.65986870812"/>
    <n v="1.32167536765414"/>
    <n v="0.71"/>
    <n v="1614.2985067827699"/>
    <n v="0.93838951103444301"/>
    <n v="2979"/>
    <n v="1.17333333333333"/>
    <n v="1.323"/>
    <n v="2.1333333333333301E-2"/>
    <n v="0.72"/>
    <n v="23.497818059751602"/>
    <d v="1900-01-15T18:49:11"/>
    <n v="43405"/>
    <n v="1.3874982863590199"/>
    <n v="41.339270340147699"/>
    <n v="0"/>
    <n v="12914.388054262159"/>
  </r>
  <r>
    <s v="STND-61612"/>
    <s v="School District U-46"/>
    <s v="School District U-46 (Nature Ridge Elementary) - 1899 Westridge Blvd - Bartlett"/>
    <s v="Outdoor &amp; Garage - LED Fixtures"/>
    <s v="Outdoor &amp; Garage Lighting"/>
    <s v="Exterior"/>
    <n v="0"/>
    <n v="22244.911"/>
    <n v="0"/>
    <x v="0"/>
    <x v="1"/>
    <n v="10.1978380583316"/>
    <s v="Qty / 1,000"/>
    <m/>
    <s v="Public-Lighting"/>
    <s v="lighting"/>
    <n v="2"/>
    <n v="1"/>
    <s v="Lighting"/>
    <n v="0.98996686498346598"/>
    <n v="2.5626279547341602"/>
    <n v="22021.724804506201"/>
    <n v="0"/>
    <n v="0.71"/>
    <n v="15635.4246111994"/>
    <n v="0"/>
    <n v="4903"/>
    <n v="1"/>
    <n v="1"/>
    <n v="0"/>
    <n v="0"/>
    <n v="14.276973281664301"/>
    <d v="1900-01-09T04:44:53"/>
    <n v="43405"/>
    <n v="0"/>
    <n v="0"/>
    <n v="0"/>
    <n v="159447.5281582638"/>
  </r>
  <r>
    <s v="STND-61612"/>
    <s v="School District U-46"/>
    <s v="School District U-46 (Nature Ridge Elementary) - 1899 Westridge Blvd - Bartlett"/>
    <s v="Outdoor &amp; Garage - LED Fixtures"/>
    <s v="Outdoor &amp; Garage Lighting"/>
    <s v="Exterior"/>
    <n v="0"/>
    <n v="25152.39"/>
    <n v="0"/>
    <x v="0"/>
    <x v="1"/>
    <n v="10.1978380583316"/>
    <s v="Qty / 1,000"/>
    <m/>
    <s v="Public-Lighting"/>
    <s v="lighting"/>
    <n v="2"/>
    <n v="1"/>
    <s v="Lighting"/>
    <n v="0.98996686498346598"/>
    <n v="2.5626279547341602"/>
    <n v="24900.032675141501"/>
    <n v="0"/>
    <n v="0.71"/>
    <n v="17679.023199350398"/>
    <n v="0"/>
    <n v="4903"/>
    <n v="1"/>
    <n v="1"/>
    <n v="0"/>
    <n v="0"/>
    <n v="14.276973281664301"/>
    <d v="1900-01-09T04:44:53"/>
    <n v="43405"/>
    <n v="0"/>
    <n v="0"/>
    <n v="0"/>
    <n v="180287.81561646279"/>
  </r>
  <r>
    <s v="STND-61612"/>
    <s v="School District U-46"/>
    <s v="School District U-46 (Nature Ridge Elementary) - 1899 Westridge Blvd - Bartlett"/>
    <s v="New Indoor LED Fixtures"/>
    <s v="Indoor Lighting"/>
    <s v="K-12 School"/>
    <n v="0"/>
    <n v="3513.3130000000001"/>
    <n v="0.95800300000000005"/>
    <x v="0"/>
    <x v="1"/>
    <n v="15"/>
    <s v="Qty / 1,000"/>
    <m/>
    <s v="Public-Lighting"/>
    <s v="lighting"/>
    <n v="2"/>
    <n v="1"/>
    <s v="Lighting"/>
    <n v="0.98996686498346598"/>
    <n v="2.5626279547341602"/>
    <n v="3478.06345631566"/>
    <n v="2.4550052685191899"/>
    <n v="0.71"/>
    <n v="2469.42505398412"/>
    <n v="1.7430537406486299"/>
    <n v="2979"/>
    <n v="1.17333333333333"/>
    <n v="1.323"/>
    <n v="2.1333333333333301E-2"/>
    <n v="0.72"/>
    <n v="23.497818059751602"/>
    <d v="1900-01-15T18:49:11"/>
    <n v="43405"/>
    <n v="2.5772710049962102"/>
    <n v="63.237517387557403"/>
    <n v="0"/>
    <n v="37041.375809761797"/>
  </r>
  <r>
    <s v="STND-61612"/>
    <s v="School District U-46"/>
    <s v="School District U-46 (Nature Ridge Elementary) - 1899 Westridge Blvd - Bartlett"/>
    <s v="New Indoor LED Fixtures"/>
    <s v="Indoor Lighting"/>
    <s v="K-12 School"/>
    <n v="0"/>
    <n v="752.85299999999995"/>
    <n v="0.205286"/>
    <x v="0"/>
    <x v="1"/>
    <n v="15"/>
    <s v="Qty / 1,000"/>
    <m/>
    <s v="Public-Lighting"/>
    <s v="lighting"/>
    <n v="2"/>
    <n v="1"/>
    <s v="Lighting"/>
    <n v="0.98996686498346598"/>
    <n v="2.5626279547341602"/>
    <n v="745.29952420339703"/>
    <n v="0.52607164231555703"/>
    <n v="0.71"/>
    <n v="529.16266218441206"/>
    <n v="0.37351086604404599"/>
    <n v="2979"/>
    <n v="1.17333333333333"/>
    <n v="1.323"/>
    <n v="2.1333333333333301E-2"/>
    <n v="0.72"/>
    <n v="23.497818059751602"/>
    <d v="1900-01-15T18:49:11"/>
    <n v="43405"/>
    <n v="0.55227139740862297"/>
    <n v="13.550900440061801"/>
    <n v="0"/>
    <n v="7937.4399327661813"/>
  </r>
  <r>
    <s v="STND-61612"/>
    <s v="School District U-46"/>
    <s v="School District U-46 (Nature Ridge Elementary) - 1899 Westridge Blvd - Bartlett"/>
    <s v="New Indoor LED Fixtures"/>
    <s v="Indoor Lighting"/>
    <s v="K-12 School"/>
    <n v="0"/>
    <n v="836.50300000000004"/>
    <n v="0.22809599999999999"/>
    <x v="0"/>
    <x v="1"/>
    <n v="15"/>
    <s v="Qty / 1,000"/>
    <m/>
    <s v="Public-Lighting"/>
    <s v="lighting"/>
    <n v="2"/>
    <n v="1"/>
    <s v="Lighting"/>
    <n v="0.98996686498346598"/>
    <n v="2.5626279547341602"/>
    <n v="828.11025245926396"/>
    <n v="0.58452518596304404"/>
    <n v="0.71"/>
    <n v="587.95827924607704"/>
    <n v="0.41501288203376102"/>
    <n v="2979"/>
    <n v="1.17333333333333"/>
    <n v="1.323"/>
    <n v="2.1333333333333301E-2"/>
    <n v="0.72"/>
    <n v="23.497818059751602"/>
    <d v="1900-01-15T18:49:11"/>
    <n v="43405"/>
    <n v="0.61363608167784001"/>
    <n v="15.0565500447139"/>
    <n v="0"/>
    <n v="8819.3741886911557"/>
  </r>
  <r>
    <s v="STND-61612"/>
    <s v="School District U-46"/>
    <s v="School District U-46 (Nature Ridge Elementary) - 1899 Westridge Blvd - Bartlett"/>
    <s v="New Indoor LED Fixtures"/>
    <s v="Indoor Lighting"/>
    <s v="K-12 School"/>
    <n v="0"/>
    <n v="404.31"/>
    <n v="0.110246"/>
    <x v="0"/>
    <x v="1"/>
    <n v="15"/>
    <s v="Qty / 1,000"/>
    <m/>
    <s v="Public-Lighting"/>
    <s v="lighting"/>
    <n v="2"/>
    <n v="1"/>
    <s v="Lighting"/>
    <n v="0.98996686498346598"/>
    <n v="2.5626279547341602"/>
    <n v="400.25350318146502"/>
    <n v="0.28251948149762302"/>
    <n v="0.71"/>
    <n v="284.17998725884001"/>
    <n v="0.200588831863312"/>
    <n v="2979"/>
    <n v="1.17333333333333"/>
    <n v="1.323"/>
    <n v="2.1333333333333301E-2"/>
    <n v="0.72"/>
    <n v="23.497818059751602"/>
    <d v="1900-01-15T18:49:11"/>
    <n v="43405"/>
    <n v="0.29658969670952201"/>
    <n v="7.2773364214811798"/>
    <n v="0"/>
    <n v="4262.6998088826003"/>
  </r>
  <r>
    <s v="STND-61612"/>
    <s v="School District U-46"/>
    <s v="School District U-46 (Nature Ridge Elementary) - 1899 Westridge Blvd - Bartlett"/>
    <s v="New Indoor LED Fixtures"/>
    <s v="Indoor Lighting"/>
    <s v="K-12 School"/>
    <n v="0"/>
    <n v="578.58100000000002"/>
    <n v="0.15776599999999999"/>
    <x v="0"/>
    <x v="1"/>
    <n v="15"/>
    <s v="Qty / 1,000"/>
    <m/>
    <s v="Public-Lighting"/>
    <s v="lighting"/>
    <n v="2"/>
    <n v="1"/>
    <s v="Lighting"/>
    <n v="0.98996686498346598"/>
    <n v="2.5626279547341602"/>
    <n v="572.776018708999"/>
    <n v="0.40429556190659"/>
    <n v="0.71"/>
    <n v="406.670973283389"/>
    <n v="0.28704984895367902"/>
    <n v="2979"/>
    <n v="1.17333333333333"/>
    <n v="1.323"/>
    <n v="2.1333333333333301E-2"/>
    <n v="0.72"/>
    <n v="23.497818059751602"/>
    <d v="1900-01-15T18:49:11"/>
    <n v="43405"/>
    <n v="0.42443054705907202"/>
    <n v="10.414109431072699"/>
    <n v="0"/>
    <n v="6100.0645992508353"/>
  </r>
  <r>
    <s v="STND-61613"/>
    <s v="Catholic Bishop of Chicago"/>
    <s v="St. Stephen Deacon and Matyr Catholic Church - 17500 84th Ave - Tinley Park"/>
    <s v="Outdoor &amp; Garage - LED Fixtures"/>
    <s v="Outdoor &amp; Garage Lighting"/>
    <s v="Exterior"/>
    <n v="0"/>
    <n v="6324.87"/>
    <n v="0"/>
    <x v="0"/>
    <x v="0"/>
    <n v="10.1978380583316"/>
    <s v="Qty / 1,000"/>
    <m/>
    <s v="Private-Lighting"/>
    <s v="lighting"/>
    <n v="3"/>
    <n v="1"/>
    <s v="Lighting"/>
    <n v="0.91633259480590001"/>
    <n v="1.30467645558681"/>
    <n v="5795.6845389099899"/>
    <n v="0"/>
    <n v="0.71"/>
    <n v="4114.9360226260897"/>
    <n v="0"/>
    <n v="4903"/>
    <n v="1"/>
    <n v="1"/>
    <n v="0"/>
    <n v="0"/>
    <n v="14.276973281664301"/>
    <d v="1900-01-09T04:44:53"/>
    <n v="43370"/>
    <n v="0"/>
    <n v="0"/>
    <n v="0"/>
    <n v="41963.451179135998"/>
  </r>
  <r>
    <s v="STND-61614"/>
    <s v="Metropolitan Life Insurance Co."/>
    <s v="Metropolitan Life Insurance Co c/o Cushman &amp; Wakefield - 500 Economy Ct - Freeport"/>
    <s v="Outdoor &amp; Garage - LED Fixtures"/>
    <s v="Outdoor &amp; Garage Lighting"/>
    <s v="Exterior"/>
    <n v="0"/>
    <n v="16426.830000000002"/>
    <n v="4.4436"/>
    <x v="0"/>
    <x v="0"/>
    <n v="10.1978380583316"/>
    <s v="Qty / 1,000"/>
    <m/>
    <s v="Private-Lighting"/>
    <s v="lighting"/>
    <n v="3"/>
    <n v="1"/>
    <s v="Lighting"/>
    <n v="0.91633259480590001"/>
    <n v="1.30467645558681"/>
    <n v="15052.4397583354"/>
    <n v="5.7974602980455296"/>
    <n v="0.71"/>
    <n v="10687.232228418099"/>
    <n v="4.1161968116123298"/>
    <n v="4903"/>
    <n v="1"/>
    <n v="1"/>
    <n v="0"/>
    <n v="0"/>
    <n v="14.276973281664301"/>
    <d v="1900-01-09T04:44:53"/>
    <n v="43369"/>
    <n v="5.7974602980455296"/>
    <n v="0"/>
    <n v="0"/>
    <n v="108986.66355719013"/>
  </r>
  <r>
    <s v="STND-61615"/>
    <s v="Fast Eddies Car Wash"/>
    <s v="Fast Eddies Car Wash - 2150 N Richmond Rd - McHenry"/>
    <s v="Outdoor &amp; Garage - LED Fixtures"/>
    <s v="Outdoor &amp; Garage Lighting"/>
    <s v="Exterior"/>
    <n v="0"/>
    <n v="11727.976000000001"/>
    <n v="0"/>
    <x v="0"/>
    <x v="0"/>
    <n v="10.1978380583316"/>
    <s v="Qty / 1,000"/>
    <m/>
    <s v="Private-Lighting"/>
    <s v="lighting"/>
    <n v="3"/>
    <n v="1"/>
    <s v="Lighting"/>
    <n v="0.91633259480590001"/>
    <n v="1.30467645558681"/>
    <n v="10746.7266799013"/>
    <n v="0"/>
    <n v="0.71"/>
    <n v="7630.1759427299303"/>
    <n v="0"/>
    <n v="4903"/>
    <n v="1"/>
    <n v="1"/>
    <n v="0"/>
    <n v="0"/>
    <n v="14.276973281664301"/>
    <d v="1900-01-09T04:44:53"/>
    <n v="43377"/>
    <n v="0"/>
    <n v="0"/>
    <n v="0"/>
    <n v="77811.298620537476"/>
  </r>
  <r>
    <s v="STND-61615"/>
    <s v="Fast Eddies Car Wash"/>
    <s v="Fast Eddies Car Wash - 2150 N Richmond Rd - McHenry"/>
    <s v="Outdoor &amp; Garage - LED Fixtures"/>
    <s v="Outdoor &amp; Garage Lighting"/>
    <s v="Exterior"/>
    <n v="0"/>
    <n v="7329.9849999999997"/>
    <n v="0"/>
    <x v="0"/>
    <x v="0"/>
    <n v="10.1978380583316"/>
    <s v="Qty / 1,000"/>
    <m/>
    <s v="Private-Lighting"/>
    <s v="lighting"/>
    <n v="3"/>
    <n v="1"/>
    <s v="Lighting"/>
    <n v="0.91633259480590001"/>
    <n v="1.30467645558681"/>
    <n v="6716.7041749383197"/>
    <n v="0"/>
    <n v="0.71"/>
    <n v="4768.85996420621"/>
    <n v="0"/>
    <n v="4903"/>
    <n v="1"/>
    <n v="1"/>
    <n v="0"/>
    <n v="0"/>
    <n v="14.276973281664301"/>
    <d v="1900-01-09T04:44:53"/>
    <n v="43377"/>
    <n v="0"/>
    <n v="0"/>
    <n v="0"/>
    <n v="48632.061637835963"/>
  </r>
  <r>
    <s v="STND-61616"/>
    <s v="Maine Township High School District 207"/>
    <s v="Maine East High School - 2601 W Dempster St - Park Ridge"/>
    <s v="New Indoor LED Fixtures"/>
    <s v="Indoor Lighting"/>
    <s v="K-12 School"/>
    <n v="0"/>
    <n v="2370.0920000000001"/>
    <n v="0.64627199999999996"/>
    <x v="0"/>
    <x v="1"/>
    <n v="15"/>
    <s v="Qty / 1,000"/>
    <m/>
    <s v="Public-Lighting"/>
    <s v="lighting"/>
    <n v="3"/>
    <n v="1"/>
    <s v="Lighting"/>
    <n v="0.99829244462109001"/>
    <n v="0.987374621353864"/>
    <n v="2366.0449366568901"/>
    <n v="0.63811257129160404"/>
    <n v="0.71"/>
    <n v="1679.8919050263901"/>
    <n v="0.45305992561703901"/>
    <n v="2979"/>
    <n v="1.17333333333333"/>
    <n v="1.323"/>
    <n v="2.1333333333333301E-2"/>
    <n v="0.72"/>
    <n v="23.497818059751602"/>
    <d v="1900-01-15T18:49:11"/>
    <n v="43376"/>
    <n v="0.669892260111284"/>
    <n v="43.018998848307099"/>
    <n v="0"/>
    <n v="25198.378575395851"/>
  </r>
  <r>
    <s v="STND-61618"/>
    <s v="Cinespace Chicago Film Studios LLC"/>
    <s v="Rockwell Construction (Chicago Film Studio) - 3355 W 31st St - Chicago"/>
    <s v="New Indoor LED Fixtures"/>
    <s v="Indoor Lighting"/>
    <s v="Warehouse"/>
    <n v="0"/>
    <n v="12392.088"/>
    <n v="1.961174"/>
    <x v="0"/>
    <x v="0"/>
    <n v="9.5383441434566993"/>
    <s v="Qty / 1,000"/>
    <m/>
    <s v="Private-Lighting"/>
    <s v="lighting"/>
    <n v="2"/>
    <n v="1"/>
    <s v="Lighting"/>
    <n v="0.97902139861649395"/>
    <n v="0.93591656730105399"/>
    <n v="12132.119325538701"/>
    <n v="1.83549523796008"/>
    <n v="0.71"/>
    <n v="8613.8047211324501"/>
    <n v="1.30320161895165"/>
    <n v="5242"/>
    <n v="1"/>
    <n v="1.22"/>
    <n v="1.0999999999999999E-2"/>
    <n v="0.68"/>
    <n v="13.3536818008394"/>
    <d v="1900-01-08T12:55:13"/>
    <n v="43366"/>
    <n v="2.21250631383809"/>
    <n v="133.453312580925"/>
    <n v="0"/>
    <n v="82161.433814693373"/>
  </r>
  <r>
    <s v="STND-61618"/>
    <s v="Cinespace Chicago Film Studios LLC"/>
    <s v="Rockwell Construction (Chicago Film Studio) - 3355 W 31st St - Chicago"/>
    <s v="New Indoor LED Fixtures"/>
    <s v="Indoor Lighting"/>
    <s v="Warehouse"/>
    <n v="0"/>
    <n v="807.26800000000003"/>
    <n v="0.12775800000000001"/>
    <x v="0"/>
    <x v="0"/>
    <n v="9.5383441434566993"/>
    <s v="Qty / 1,000"/>
    <m/>
    <s v="Private-Lighting"/>
    <s v="lighting"/>
    <n v="2"/>
    <n v="1"/>
    <s v="Lighting"/>
    <n v="0.97902139861649395"/>
    <n v="0.93591656730105399"/>
    <n v="790.33264641834"/>
    <n v="0.119570828805248"/>
    <n v="0.71"/>
    <n v="561.136178957021"/>
    <n v="8.48952884517261E-2"/>
    <n v="5242"/>
    <n v="1"/>
    <n v="1.22"/>
    <n v="1.0999999999999999E-2"/>
    <n v="0.68"/>
    <n v="13.3536818008394"/>
    <d v="1900-01-08T12:55:13"/>
    <n v="43366"/>
    <n v="0.144130700102758"/>
    <n v="8.6936591106017307"/>
    <n v="0"/>
    <n v="5352.3099862363715"/>
  </r>
  <r>
    <s v="STND-61618"/>
    <s v="Cinespace Chicago Film Studios LLC"/>
    <s v="Rockwell Construction (Chicago Film Studio) - 3355 W 31st St - Chicago"/>
    <s v="New Indoor LED Fixtures"/>
    <s v="Indoor Lighting"/>
    <s v="Warehouse"/>
    <n v="0"/>
    <n v="315128.07199999999"/>
    <n v="49.872233999999999"/>
    <x v="0"/>
    <x v="0"/>
    <n v="9.5383441434566993"/>
    <s v="Qty / 1,000"/>
    <m/>
    <s v="Private-Lighting"/>
    <s v="lighting"/>
    <n v="2"/>
    <n v="1"/>
    <s v="Lighting"/>
    <n v="0.97902139861649395"/>
    <n v="0.93591656730105399"/>
    <n v="308517.125792759"/>
    <n v="46.676250048914902"/>
    <n v="0.71"/>
    <n v="219047.159312859"/>
    <n v="33.140137534729597"/>
    <n v="5242"/>
    <n v="1"/>
    <n v="1.22"/>
    <n v="1.0999999999999999E-2"/>
    <n v="0.68"/>
    <n v="13.3536818008394"/>
    <d v="1900-01-08T12:55:13"/>
    <n v="43366"/>
    <n v="56.263560811131697"/>
    <n v="3393.68838372035"/>
    <n v="0"/>
    <n v="2089347.1891726353"/>
  </r>
  <r>
    <s v="STND-61618"/>
    <s v="Cinespace Chicago Film Studios LLC"/>
    <s v="Rockwell Construction (Chicago Film Studio) - 3355 W 31st St - Chicago"/>
    <s v="Occupancy Sensors"/>
    <s v="Indoor Lighting"/>
    <s v="Warehouse"/>
    <n v="0"/>
    <n v="33220.86"/>
    <n v="17.074120000000001"/>
    <x v="0"/>
    <x v="0"/>
    <n v="8"/>
    <s v="Qty / 1,000"/>
    <m/>
    <s v="Private-Lighting"/>
    <s v="lighting"/>
    <n v="2"/>
    <n v="1"/>
    <s v="Lighting"/>
    <n v="0.97902139861649395"/>
    <n v="0.93591656730105399"/>
    <n v="32523.9328204427"/>
    <n v="15.979951780086299"/>
    <n v="0.71"/>
    <n v="23091.9923025143"/>
    <n v="11.3457657638612"/>
    <n v="5242"/>
    <n v="1"/>
    <n v="1.22"/>
    <n v="1.0999999999999999E-2"/>
    <n v="0.68"/>
    <n v="13.3536818008394"/>
    <d v="1900-01-08T12:55:13"/>
    <n v="43366"/>
    <n v="24.7138134551288"/>
    <n v="357.76326102487002"/>
    <n v="0"/>
    <n v="184735.9384201144"/>
  </r>
  <r>
    <s v="STND-61619"/>
    <s v="Brentwood Condominiums"/>
    <s v="Brentwood Condos - 130 E Grand Ave EMER - Elmhurst"/>
    <s v="New Indoor LED Fixtures"/>
    <s v="Indoor Lighting"/>
    <s v="Garage"/>
    <n v="0"/>
    <n v="4132.2150000000001"/>
    <n v="1.1177999999999999"/>
    <x v="0"/>
    <x v="0"/>
    <n v="14.701558365186701"/>
    <s v="Qty / 1,000"/>
    <m/>
    <s v="Private-Lighting"/>
    <s v="lighting"/>
    <n v="3"/>
    <n v="1"/>
    <s v="Lighting"/>
    <n v="0.91633259480590001"/>
    <n v="1.30467645558681"/>
    <n v="3786.4832932458598"/>
    <n v="1.4583673420549299"/>
    <n v="0.71"/>
    <n v="2688.40313820456"/>
    <n v="1.035440812859"/>
    <n v="3401"/>
    <n v="1"/>
    <n v="1"/>
    <n v="0"/>
    <n v="0.92"/>
    <n v="20.582181711261399"/>
    <d v="1900-01-13T16:50:15"/>
    <n v="43377"/>
    <n v="1.58518189353797"/>
    <n v="0"/>
    <n v="0"/>
    <n v="39523.715645465425"/>
  </r>
  <r>
    <s v="STND-61619"/>
    <s v="Brentwood Condominiums"/>
    <s v="Brentwood Condos - 130 E Grand Ave EMER - Elmhurst"/>
    <s v="New Indoor LED Fixtures"/>
    <s v="Indoor Lighting"/>
    <s v="Garage"/>
    <n v="0"/>
    <n v="-1714.104"/>
    <n v="-0.46367999999999998"/>
    <x v="0"/>
    <x v="0"/>
    <n v="14.701558365186701"/>
    <s v="Qty / 1,000"/>
    <m/>
    <s v="Private-Lighting"/>
    <s v="lighting"/>
    <n v="3"/>
    <n v="1"/>
    <s v="Lighting"/>
    <n v="0.91633259480590001"/>
    <n v="1.30467645558681"/>
    <n v="-1570.6893660871699"/>
    <n v="-0.60495237892649001"/>
    <n v="0.71"/>
    <n v="-1115.1894499218899"/>
    <n v="-0.42951618903780803"/>
    <n v="3401"/>
    <n v="1"/>
    <n v="1"/>
    <n v="0"/>
    <n v="0.92"/>
    <n v="20.582181711261399"/>
    <d v="1900-01-13T16:50:15"/>
    <n v="43377"/>
    <n v="-0.65755693361574996"/>
    <n v="0"/>
    <n v="0"/>
    <n v="-16395.022786267116"/>
  </r>
  <r>
    <s v="STND-61620"/>
    <s v="Palos Heights School District 128"/>
    <s v="Palos School District 128 (Independence Junior High School) - 6610 W Highland Dr - Palos Heights"/>
    <s v="Building Energy Management System"/>
    <s v="Energy Management System"/>
    <s v="K-12 School"/>
    <n v="6572.67"/>
    <n v="16374.02"/>
    <n v="0"/>
    <x v="1"/>
    <x v="1"/>
    <n v="15"/>
    <s v="NA"/>
    <m/>
    <s v="EMS"/>
    <s v="ems"/>
    <n v="3"/>
    <n v="1"/>
    <s v="EMS"/>
    <n v="0.91036333343406195"/>
    <n v="0"/>
    <n v="14906.307428915999"/>
    <n v="0"/>
    <n v="0.7"/>
    <n v="10434.415200241199"/>
    <n v="0"/>
    <n v="2979"/>
    <n v="1.17333333333333"/>
    <n v="1.323"/>
    <n v="2.1333333333333301E-2"/>
    <n v="0.72"/>
    <n v="23.497818059751602"/>
    <d v="1900-01-15T18:49:11"/>
    <n v="43441"/>
    <n v="0"/>
    <n v="0"/>
    <n v="0"/>
    <n v="156516.22800361799"/>
  </r>
  <r>
    <s v="STND-61622"/>
    <s v="7-Eleven Inc"/>
    <s v="7-Eleven Inc 33920 - 3152 W 111th St - Chicago"/>
    <s v="Refrigeration Electronically Commutated Motors"/>
    <s v="Refrigeration"/>
    <s v="Grocery/convenience"/>
    <n v="0"/>
    <n v="689.2"/>
    <n v="7.0000000000000007E-2"/>
    <x v="2"/>
    <x v="0"/>
    <n v="15"/>
    <s v="ΔkWpeak / CF"/>
    <n v="1"/>
    <s v="Private-Non-Lighting"/>
    <s v="non_lighting"/>
    <n v="3"/>
    <n v="1"/>
    <s v="Non-Lighting"/>
    <n v="0.98952339343681495"/>
    <n v="0.43468415683807998"/>
    <n v="681.97952275665295"/>
    <n v="3.0427890978665599E-2"/>
    <n v="0.7"/>
    <n v="477.38566592965702"/>
    <n v="2.1299523685065901E-2"/>
    <n v="4661"/>
    <n v="1.07"/>
    <n v="1.24"/>
    <n v="2.9000000000000001E-2"/>
    <n v="0.745"/>
    <n v="15.018236429950701"/>
    <d v="1900-01-09T17:27:20"/>
    <n v="43344"/>
    <n v="3.0427890978665599E-2"/>
    <n v="0"/>
    <n v="0"/>
    <n v="7160.7849889448553"/>
  </r>
  <r>
    <s v="STND-61624"/>
    <s v="Palos Heights School District 128"/>
    <s v="Palos School District 128 (Chippewa Elementary School) - 12425 S Austin Ave - Palos Heights"/>
    <s v="Building Energy Management System"/>
    <s v="Energy Management System"/>
    <s v="K-12 School"/>
    <n v="6552.72"/>
    <n v="16324.32"/>
    <n v="0"/>
    <x v="1"/>
    <x v="1"/>
    <n v="15"/>
    <s v="NA"/>
    <m/>
    <s v="EMS"/>
    <s v="ems"/>
    <n v="3"/>
    <n v="1"/>
    <s v="EMS"/>
    <n v="0.91036333343406195"/>
    <n v="0"/>
    <n v="14861.062371244299"/>
    <n v="0"/>
    <n v="0.7"/>
    <n v="10402.743659870999"/>
    <n v="0"/>
    <n v="2979"/>
    <n v="1.17333333333333"/>
    <n v="1.323"/>
    <n v="2.1333333333333301E-2"/>
    <n v="0.72"/>
    <n v="23.497818059751602"/>
    <d v="1900-01-15T18:49:11"/>
    <n v="43442"/>
    <n v="0"/>
    <n v="0"/>
    <n v="0"/>
    <n v="156041.154898065"/>
  </r>
  <r>
    <s v="STND-61625"/>
    <s v="1701 E. Woodfield Road LLC"/>
    <s v="1701 E Woodfield Road - 1701 E Woodfield Rd - Schaumburg"/>
    <s v="New Indoor LED Fixtures"/>
    <s v="Indoor Lighting"/>
    <s v="Office"/>
    <n v="0"/>
    <n v="3142.5439999999999"/>
    <n v="0.70662899999999995"/>
    <x v="0"/>
    <x v="0"/>
    <n v="15"/>
    <s v="Qty / 1,000"/>
    <m/>
    <s v="Private-Lighting"/>
    <s v="lighting"/>
    <n v="3"/>
    <n v="1"/>
    <s v="Lighting"/>
    <n v="0.91633259480590001"/>
    <n v="1.30467645558681"/>
    <n v="2879.6154978117102"/>
    <n v="0.92192221913484895"/>
    <n v="0.71"/>
    <n v="2044.5270034463199"/>
    <n v="0.654564775585743"/>
    <n v="2885"/>
    <n v="1.165"/>
    <n v="1.3779999999999999"/>
    <n v="2.5499999999999998E-2"/>
    <n v="0.55000000000000004"/>
    <n v="24.263431542460999"/>
    <d v="1900-01-16T07:56:40"/>
    <n v="43362"/>
    <n v="1.2164167029091599"/>
    <n v="63.030210467123297"/>
    <n v="0"/>
    <n v="30667.905051694797"/>
  </r>
  <r>
    <s v="STND-61625"/>
    <s v="1701 E. Woodfield Road LLC"/>
    <s v="1701 E Woodfield Road - 1701 E Woodfield Rd - Schaumburg"/>
    <s v="Occupancy Sensors"/>
    <s v="Indoor Lighting"/>
    <s v="Office"/>
    <n v="0"/>
    <n v="600.29"/>
    <n v="0.40903200000000001"/>
    <x v="0"/>
    <x v="0"/>
    <n v="8"/>
    <s v="Qty / 1,000"/>
    <m/>
    <s v="Private-Lighting"/>
    <s v="lighting"/>
    <n v="3"/>
    <n v="1"/>
    <s v="Lighting"/>
    <n v="0.91633259480590001"/>
    <n v="1.30467645558681"/>
    <n v="550.06529333603396"/>
    <n v="0.53365441998158303"/>
    <n v="0.71"/>
    <n v="390.54635826858402"/>
    <n v="0.37889463818692398"/>
    <n v="2885"/>
    <n v="1.165"/>
    <n v="1.3779999999999999"/>
    <n v="2.5499999999999998E-2"/>
    <n v="0.55000000000000004"/>
    <n v="24.263431542460999"/>
    <d v="1900-01-16T07:56:40"/>
    <n v="43362"/>
    <n v="0.96816839619300199"/>
    <n v="12.040055776883101"/>
    <n v="0"/>
    <n v="3124.3708661486721"/>
  </r>
  <r>
    <s v="STND-61626"/>
    <s v="School District U-46"/>
    <s v="School District U-46 (Centennial Elementary School) - 234 E Stearns Rd Building  - Bartlett"/>
    <s v="New Indoor LED Fixtures"/>
    <s v="Indoor Lighting"/>
    <s v="K-12 School"/>
    <n v="0"/>
    <n v="33376.478000000003"/>
    <n v="9.1010299999999997"/>
    <x v="0"/>
    <x v="1"/>
    <n v="15"/>
    <s v="Qty / 1,000"/>
    <m/>
    <s v="Public-Lighting"/>
    <s v="lighting"/>
    <n v="2"/>
    <n v="1"/>
    <s v="Lighting"/>
    <n v="0.98996686498346598"/>
    <n v="2.5626279547341602"/>
    <n v="33041.607289849599"/>
    <n v="23.3225538948743"/>
    <n v="0.71"/>
    <n v="23459.541175793202"/>
    <n v="16.559013265360701"/>
    <n v="2979"/>
    <n v="1.17333333333333"/>
    <n v="1.323"/>
    <n v="2.1333333333333301E-2"/>
    <n v="0.72"/>
    <n v="23.497818059751602"/>
    <d v="1900-01-15T18:49:11"/>
    <n v="43398"/>
    <n v="24.484078582844401"/>
    <n v="600.75649617908402"/>
    <n v="0"/>
    <n v="351893.11763689801"/>
  </r>
  <r>
    <s v="STND-61626"/>
    <s v="School District U-46"/>
    <s v="School District U-46 (Centennial Elementary School) - 234 E Stearns Rd Building  - Bartlett"/>
    <s v="New Indoor LED Fixtures"/>
    <s v="Indoor Lighting"/>
    <s v="K-12 School"/>
    <n v="0"/>
    <n v="13662.886"/>
    <n v="3.725568"/>
    <x v="0"/>
    <x v="1"/>
    <n v="15"/>
    <s v="Qty / 1,000"/>
    <m/>
    <s v="Public-Lighting"/>
    <s v="lighting"/>
    <n v="2"/>
    <n v="1"/>
    <s v="Lighting"/>
    <n v="0.98996686498346598"/>
    <n v="2.5626279547341602"/>
    <n v="13525.804420046499"/>
    <n v="9.5472447040630506"/>
    <n v="0.71"/>
    <n v="9603.3211382329991"/>
    <n v="6.7785437398847597"/>
    <n v="2979"/>
    <n v="1.17333333333333"/>
    <n v="1.323"/>
    <n v="2.1333333333333301E-2"/>
    <n v="0.72"/>
    <n v="23.497818059751602"/>
    <d v="1900-01-15T18:49:11"/>
    <n v="43398"/>
    <n v="10.0227226674047"/>
    <n v="245.92371672811799"/>
    <n v="0"/>
    <n v="144049.81707349498"/>
  </r>
  <r>
    <s v="STND-61626"/>
    <s v="School District U-46"/>
    <s v="School District U-46 (Centennial Elementary School) - 234 E Stearns Rd Building  - Bartlett"/>
    <s v="Retrofit of Existing Indoor Fixtures to LED"/>
    <s v="Indoor Lighting"/>
    <s v="K-12 School"/>
    <n v="0"/>
    <n v="4684.4179999999997"/>
    <n v="1.2773380000000001"/>
    <x v="0"/>
    <x v="1"/>
    <n v="15"/>
    <s v="Qty / 1,000"/>
    <m/>
    <s v="Public-Lighting"/>
    <s v="lighting"/>
    <n v="2"/>
    <n v="1"/>
    <s v="Lighting"/>
    <n v="0.98996686498346598"/>
    <n v="2.5626279547341602"/>
    <n v="4637.4186017321199"/>
    <n v="3.2733420664442301"/>
    <n v="0.71"/>
    <n v="3292.5672072297998"/>
    <n v="2.3240728671754001"/>
    <n v="2979"/>
    <n v="1.17333333333333"/>
    <n v="1.323"/>
    <n v="2.1333333333333301E-2"/>
    <n v="0.72"/>
    <n v="23.497818059751602"/>
    <d v="1900-01-15T18:49:11"/>
    <n v="43398"/>
    <n v="3.4363631334973399"/>
    <n v="84.316701849674899"/>
    <n v="0"/>
    <n v="49388.508108447"/>
  </r>
  <r>
    <s v="STND-61626"/>
    <s v="School District U-46"/>
    <s v="School District U-46 (Centennial Elementary School) - 234 E Stearns Rd Building  - Bartlett"/>
    <s v="Occupancy Sensors Plus Daylighting Controls"/>
    <s v="Indoor Lighting"/>
    <s v="K-12 School"/>
    <n v="0"/>
    <n v="2923.0770000000002"/>
    <n v="0.65641000000000005"/>
    <x v="0"/>
    <x v="1"/>
    <n v="8"/>
    <s v="Qty / 1,000"/>
    <m/>
    <s v="Public-Lighting"/>
    <s v="lighting"/>
    <n v="2"/>
    <n v="1"/>
    <s v="Lighting"/>
    <n v="0.98996686498346598"/>
    <n v="2.5626279547341602"/>
    <n v="2893.74937379527"/>
    <n v="1.68213461576705"/>
    <n v="0.71"/>
    <n v="2054.5620553946401"/>
    <n v="1.1943155771946099"/>
    <n v="2979"/>
    <n v="1.17333333333333"/>
    <n v="1.323"/>
    <n v="2.1333333333333301E-2"/>
    <n v="0.72"/>
    <n v="23.497818059751602"/>
    <d v="1900-01-15T18:49:11"/>
    <n v="43398"/>
    <n v="1.7659093555965499"/>
    <n v="52.613624978095899"/>
    <n v="0"/>
    <n v="16436.496443157121"/>
  </r>
  <r>
    <s v="STND-61626"/>
    <s v="School District U-46"/>
    <s v="School District U-46 (Centennial Elementary School) - 234 E Stearns Rd Building  - Bartlett"/>
    <s v="Occupancy Sensors"/>
    <s v="Indoor Lighting"/>
    <s v="K-12 School"/>
    <n v="0"/>
    <n v="1124.26"/>
    <n v="1.011226"/>
    <x v="0"/>
    <x v="1"/>
    <n v="8"/>
    <s v="Qty / 1,000"/>
    <m/>
    <s v="Public-Lighting"/>
    <s v="lighting"/>
    <n v="2"/>
    <n v="1"/>
    <s v="Lighting"/>
    <n v="0.98996686498346598"/>
    <n v="2.5626279547341602"/>
    <n v="1112.9801476263101"/>
    <n v="2.5913960161540102"/>
    <n v="0.71"/>
    <n v="790.21590481468104"/>
    <n v="1.83989117146935"/>
    <n v="2979"/>
    <n v="1.17333333333333"/>
    <n v="1.323"/>
    <n v="2.1333333333333301E-2"/>
    <n v="0.72"/>
    <n v="23.497818059751602"/>
    <d v="1900-01-15T18:49:11"/>
    <n v="43398"/>
    <n v="3.4363634166819299"/>
    <n v="20.236002684114801"/>
    <n v="0"/>
    <n v="6321.7272385174483"/>
  </r>
  <r>
    <s v="STND-61626"/>
    <s v="School District U-46"/>
    <s v="School District U-46 (Centennial Elementary School) - 234 E Stearns Rd Building  - Bartlett"/>
    <s v="Outdoor &amp; Garage - LED Fixtures"/>
    <s v="Outdoor &amp; Garage Lighting"/>
    <s v="Exterior"/>
    <n v="0"/>
    <n v="30800.646000000001"/>
    <n v="0"/>
    <x v="0"/>
    <x v="1"/>
    <n v="10.1978380583316"/>
    <s v="Qty / 1,000"/>
    <m/>
    <s v="Public-Lighting"/>
    <s v="lighting"/>
    <n v="2"/>
    <n v="1"/>
    <s v="Lighting"/>
    <n v="0.98996686498346598"/>
    <n v="2.5626279547341602"/>
    <n v="30491.6189600855"/>
    <n v="0"/>
    <n v="0.71"/>
    <n v="21649.049461660699"/>
    <n v="0"/>
    <n v="4903"/>
    <n v="1"/>
    <n v="1"/>
    <n v="0"/>
    <n v="0"/>
    <n v="14.276973281664301"/>
    <d v="1900-01-09T04:44:53"/>
    <n v="43398"/>
    <n v="0"/>
    <n v="0"/>
    <n v="0"/>
    <n v="220773.50052682671"/>
  </r>
  <r>
    <s v="STND-61626"/>
    <s v="School District U-46"/>
    <s v="School District U-46 (Centennial Elementary School) - 234 E Stearns Rd Building  - Bartlett"/>
    <s v="Outdoor &amp; Garage - LED Fixtures"/>
    <s v="Outdoor &amp; Garage Lighting"/>
    <s v="Exterior"/>
    <n v="0"/>
    <n v="8089.95"/>
    <n v="0"/>
    <x v="0"/>
    <x v="1"/>
    <n v="10.1978380583316"/>
    <s v="Qty / 1,000"/>
    <m/>
    <s v="Public-Lighting"/>
    <s v="lighting"/>
    <n v="2"/>
    <n v="1"/>
    <s v="Lighting"/>
    <n v="0.98996686498346598"/>
    <n v="2.5626279547341602"/>
    <n v="8008.7824393729898"/>
    <n v="0"/>
    <n v="0.71"/>
    <n v="5686.2355319548196"/>
    <n v="0"/>
    <n v="4903"/>
    <n v="1"/>
    <n v="1"/>
    <n v="0"/>
    <n v="0"/>
    <n v="14.276973281664301"/>
    <d v="1900-01-09T04:44:53"/>
    <n v="43398"/>
    <n v="0"/>
    <n v="0"/>
    <n v="0"/>
    <n v="57987.309116406293"/>
  </r>
  <r>
    <s v="STND-61626"/>
    <s v="School District U-46"/>
    <s v="School District U-46 (Centennial Elementary School) - 234 E Stearns Rd Building  - Bartlett"/>
    <s v="Outdoor &amp; Garage - LED Fixtures"/>
    <s v="Outdoor &amp; Garage Lighting"/>
    <s v="Exterior"/>
    <n v="0"/>
    <n v="715.83799999999997"/>
    <n v="0"/>
    <x v="0"/>
    <x v="1"/>
    <n v="10.1978380583316"/>
    <s v="Qty / 1,000"/>
    <m/>
    <s v="Public-Lighting"/>
    <s v="lighting"/>
    <n v="2"/>
    <n v="1"/>
    <s v="Lighting"/>
    <n v="0.98996686498346598"/>
    <n v="2.5626279547341602"/>
    <n v="708.655900696034"/>
    <n v="0"/>
    <n v="0.71"/>
    <n v="503.14568949418401"/>
    <n v="0"/>
    <n v="4903"/>
    <n v="1"/>
    <n v="1"/>
    <n v="0"/>
    <n v="0"/>
    <n v="14.276973281664301"/>
    <d v="1900-01-09T04:44:53"/>
    <n v="43398"/>
    <n v="0"/>
    <n v="0"/>
    <n v="0"/>
    <n v="5130.9982612092836"/>
  </r>
  <r>
    <s v="STND-61628"/>
    <s v="Experian Information Solutions, Inc."/>
    <s v="Experian Information Solutions Inc - 955 American Ln - Schaumburg"/>
    <s v="Outdoor &amp; Garage - LED Fixtures"/>
    <s v="Outdoor &amp; Garage Lighting"/>
    <s v="Exterior"/>
    <n v="0"/>
    <n v="27853.942999999999"/>
    <n v="0"/>
    <x v="0"/>
    <x v="0"/>
    <n v="10.1978380583316"/>
    <s v="Qty / 1,000"/>
    <m/>
    <s v="Private-Lighting"/>
    <s v="lighting"/>
    <n v="3"/>
    <n v="1"/>
    <s v="Lighting"/>
    <n v="0.91633259480590001"/>
    <n v="1.30467645558681"/>
    <n v="25523.475864765602"/>
    <n v="0"/>
    <n v="0.71"/>
    <n v="18121.667863983599"/>
    <n v="0"/>
    <n v="4903"/>
    <n v="1"/>
    <n v="1"/>
    <n v="0"/>
    <n v="0"/>
    <n v="14.276973281664301"/>
    <d v="1900-01-09T04:44:53"/>
    <n v="43398"/>
    <n v="0"/>
    <n v="0"/>
    <n v="0"/>
    <n v="184801.83422377665"/>
  </r>
  <r>
    <s v="STND-61629"/>
    <s v="Glenbrook High School District 225"/>
    <s v="Glenbrook High School District #225 Phase 2 - 4000 W Lake Ave - Glenview"/>
    <s v="New Indoor LED Fixtures"/>
    <s v="Indoor Lighting"/>
    <s v="K-12 School"/>
    <n v="0"/>
    <n v="30323.241000000002"/>
    <n v="8.2684800000000003"/>
    <x v="0"/>
    <x v="1"/>
    <n v="15"/>
    <s v="Qty / 1,000"/>
    <m/>
    <s v="Public-Lighting"/>
    <s v="lighting"/>
    <n v="3"/>
    <n v="1"/>
    <s v="Lighting"/>
    <n v="0.99829244462109001"/>
    <n v="0.987374621353864"/>
    <n v="30271.462386724499"/>
    <n v="8.1640873091720003"/>
    <n v="0.71"/>
    <n v="21492.738294574399"/>
    <n v="5.7965019895121204"/>
    <n v="2979"/>
    <n v="1.17333333333333"/>
    <n v="1.323"/>
    <n v="2.1333333333333301E-2"/>
    <n v="0.72"/>
    <n v="23.497818059751602"/>
    <d v="1900-01-15T18:49:11"/>
    <n v="43386"/>
    <n v="8.5706803867178998"/>
    <n v="550.39022521317202"/>
    <n v="0"/>
    <n v="322391.07441861602"/>
  </r>
  <r>
    <s v="STND-61629"/>
    <s v="Glenbrook High School District 225"/>
    <s v="Glenbrook High School District #225 Phase 2 - 4000 W Lake Ave - Glenview"/>
    <s v="New Indoor LED Fixtures"/>
    <s v="Indoor Lighting"/>
    <s v="K-12 School"/>
    <n v="0"/>
    <n v="7528.5290000000005"/>
    <n v="2.052864"/>
    <x v="0"/>
    <x v="1"/>
    <n v="15"/>
    <s v="Qty / 1,000"/>
    <m/>
    <s v="Public-Lighting"/>
    <s v="lighting"/>
    <n v="3"/>
    <n v="1"/>
    <s v="Lighting"/>
    <n v="0.99829244462109001"/>
    <n v="0.987374621353864"/>
    <n v="7515.6736198107701"/>
    <n v="2.02694581469098"/>
    <n v="0.71"/>
    <n v="5336.1282700656502"/>
    <n v="1.4391315284305899"/>
    <n v="2979"/>
    <n v="1.17333333333333"/>
    <n v="1.323"/>
    <n v="2.1333333333333301E-2"/>
    <n v="0.72"/>
    <n v="23.497818059751602"/>
    <d v="1900-01-15T18:49:11"/>
    <n v="43386"/>
    <n v="2.1278930615299601"/>
    <n v="136.64861126928699"/>
    <n v="0"/>
    <n v="80041.924050984759"/>
  </r>
  <r>
    <s v="STND-61629"/>
    <s v="Glenbrook High School District 225"/>
    <s v="Glenbrook High School District #225 Phase 2 - 4000 W Lake Ave - Glenview"/>
    <s v="New Indoor LED Fixtures"/>
    <s v="Indoor Lighting"/>
    <s v="K-12 School"/>
    <n v="0"/>
    <n v="6186.6379999999999"/>
    <n v="1.68696"/>
    <x v="0"/>
    <x v="1"/>
    <n v="15"/>
    <s v="Qty / 1,000"/>
    <m/>
    <s v="Public-Lighting"/>
    <s v="lighting"/>
    <n v="3"/>
    <n v="1"/>
    <s v="Lighting"/>
    <n v="0.99829244462109001"/>
    <n v="0.987374621353864"/>
    <n v="6176.0739730057303"/>
    <n v="1.6656614912391099"/>
    <n v="0.71"/>
    <n v="4385.0125208340696"/>
    <n v="1.1826196587797699"/>
    <n v="2979"/>
    <n v="1.17333333333333"/>
    <n v="1.323"/>
    <n v="2.1333333333333301E-2"/>
    <n v="0.72"/>
    <n v="23.497818059751602"/>
    <d v="1900-01-15T18:49:11"/>
    <n v="43386"/>
    <n v="1.74861582602578"/>
    <n v="112.29225405465"/>
    <n v="0"/>
    <n v="65775.187812511038"/>
  </r>
  <r>
    <s v="STND-61630"/>
    <s v="Schaff International LLC"/>
    <s v="Schaff International LLC - 451 Oakwood Rd - Lake Zurich"/>
    <s v="New Indoor LED Fixtures"/>
    <s v="Indoor Lighting"/>
    <s v="Office"/>
    <n v="0"/>
    <n v="9748.2999999999993"/>
    <n v="2.1919919999999999"/>
    <x v="0"/>
    <x v="0"/>
    <n v="15"/>
    <s v="Qty / 1,000"/>
    <m/>
    <s v="Private-Lighting"/>
    <s v="lighting"/>
    <n v="3"/>
    <n v="1"/>
    <s v="Lighting"/>
    <n v="0.91633259480590001"/>
    <n v="1.30467645558681"/>
    <n v="8932.6850339463508"/>
    <n v="2.8598403532346399"/>
    <n v="0.71"/>
    <n v="6342.2063741019101"/>
    <n v="2.0304866507965902"/>
    <n v="2885"/>
    <n v="1.165"/>
    <n v="1.3779999999999999"/>
    <n v="2.5499999999999998E-2"/>
    <n v="0.55000000000000004"/>
    <n v="24.263431542460999"/>
    <d v="1900-01-16T07:56:40"/>
    <n v="43357"/>
    <n v="3.7733742620855502"/>
    <n v="195.52229044260301"/>
    <n v="0"/>
    <n v="95133.095611528654"/>
  </r>
  <r>
    <s v="STND-61630"/>
    <s v="Schaff International LLC"/>
    <s v="Schaff International LLC - 451 Oakwood Rd - Lake Zurich"/>
    <s v="New Indoor LED Fixtures"/>
    <s v="Indoor Lighting"/>
    <s v="Office"/>
    <n v="0"/>
    <n v="1998.2660000000001"/>
    <n v="0.44932800000000001"/>
    <x v="0"/>
    <x v="0"/>
    <n v="15"/>
    <s v="Qty / 1,000"/>
    <m/>
    <s v="Private-Lighting"/>
    <s v="lighting"/>
    <n v="3"/>
    <n v="1"/>
    <s v="Lighting"/>
    <n v="0.91633259480590001"/>
    <n v="1.30467645558681"/>
    <n v="1831.0762688924101"/>
    <n v="0.58622766243590896"/>
    <n v="0.71"/>
    <n v="1300.0641509136101"/>
    <n v="0.41622164032949499"/>
    <n v="2885"/>
    <n v="1.165"/>
    <n v="1.3779999999999999"/>
    <n v="2.5499999999999998E-2"/>
    <n v="0.55000000000000004"/>
    <n v="24.263431542460999"/>
    <d v="1900-01-16T07:56:40"/>
    <n v="43357"/>
    <n v="0.77348946092612303"/>
    <n v="40.079351808374597"/>
    <n v="0"/>
    <n v="19500.96226370415"/>
  </r>
  <r>
    <s v="STND-61631"/>
    <s v="Noble Network of Charter Schools"/>
    <s v="Noble Network of Charter Schools - 6348 S Stewart Ave - Chicago"/>
    <s v="New Indoor LED Fixtures"/>
    <s v="Indoor Lighting"/>
    <s v="K-12 School"/>
    <n v="0"/>
    <n v="4436.9520000000002"/>
    <n v="1.209859"/>
    <x v="0"/>
    <x v="0"/>
    <n v="15"/>
    <s v="Qty / 1,000"/>
    <m/>
    <s v="Private-Lighting"/>
    <s v="lighting"/>
    <n v="3"/>
    <n v="1"/>
    <s v="Lighting"/>
    <n v="0.91633259480590001"/>
    <n v="1.30467645558681"/>
    <n v="4065.7237391892299"/>
    <n v="1.5784745518798"/>
    <n v="0.71"/>
    <n v="2886.66385482435"/>
    <n v="1.1207169318346599"/>
    <n v="2979"/>
    <n v="1.17333333333333"/>
    <n v="1.323"/>
    <n v="2.1333333333333301E-2"/>
    <n v="0.72"/>
    <n v="23.497818059751602"/>
    <d v="1900-01-15T18:49:11"/>
    <n v="43328"/>
    <n v="1.6570867471653199"/>
    <n v="73.922249803440494"/>
    <n v="0"/>
    <n v="43299.95782236525"/>
  </r>
  <r>
    <s v="STND-61631"/>
    <s v="Noble Network of Charter Schools"/>
    <s v="Noble Network of Charter Schools - 6348 S Stewart Ave - Chicago"/>
    <s v="New Indoor LED Fixtures"/>
    <s v="Indoor Lighting"/>
    <s v="K-12 School"/>
    <n v="0"/>
    <n v="575.096"/>
    <n v="0.15681600000000001"/>
    <x v="0"/>
    <x v="0"/>
    <n v="15"/>
    <s v="Qty / 1,000"/>
    <m/>
    <s v="Private-Lighting"/>
    <s v="lighting"/>
    <n v="3"/>
    <n v="1"/>
    <s v="Lighting"/>
    <n v="0.91633259480590001"/>
    <n v="1.30467645558681"/>
    <n v="526.97920994249398"/>
    <n v="0.20459414305930099"/>
    <n v="0.71"/>
    <n v="374.15523905917098"/>
    <n v="0.14526184157210301"/>
    <n v="2979"/>
    <n v="1.17333333333333"/>
    <n v="1.323"/>
    <n v="2.1333333333333301E-2"/>
    <n v="0.72"/>
    <n v="23.497818059751602"/>
    <d v="1900-01-15T18:49:11"/>
    <n v="43328"/>
    <n v="0.21478347091973299"/>
    <n v="9.5814401807726206"/>
    <n v="0"/>
    <n v="5612.3285858875643"/>
  </r>
  <r>
    <s v="STND-61631"/>
    <s v="Noble Network of Charter Schools"/>
    <s v="Noble Network of Charter Schools - 6348 S Stewart Ave - Chicago"/>
    <s v="New Indoor LED Fixtures"/>
    <s v="Indoor Lighting"/>
    <s v="K-12 School"/>
    <n v="0"/>
    <n v="1589.356"/>
    <n v="0.43338199999999999"/>
    <x v="0"/>
    <x v="0"/>
    <n v="15"/>
    <s v="Qty / 1,000"/>
    <m/>
    <s v="Private-Lighting"/>
    <s v="lighting"/>
    <n v="3"/>
    <n v="1"/>
    <s v="Lighting"/>
    <n v="0.91633259480590001"/>
    <n v="1.30467645558681"/>
    <n v="1456.3787075503301"/>
    <n v="0.56542329167512095"/>
    <n v="0.71"/>
    <n v="1034.02888236073"/>
    <n v="0.40145053708933598"/>
    <n v="2979"/>
    <n v="1.17333333333333"/>
    <n v="1.323"/>
    <n v="2.1333333333333301E-2"/>
    <n v="0.72"/>
    <n v="23.497818059751602"/>
    <d v="1900-01-15T18:49:11"/>
    <n v="43328"/>
    <n v="0.59358286268069305"/>
    <n v="26.479612864551399"/>
    <n v="0"/>
    <n v="15510.43323541095"/>
  </r>
  <r>
    <s v="STND-61632"/>
    <s v="Tony's Finer Foods Enterprises, Inc."/>
    <s v="Tonys Finer Foods Enterprises Inc - 7111 W Cermak - Berwyn"/>
    <s v="Cooler Display Cases with Doors"/>
    <s v="Refrigeration"/>
    <s v="Grocery/convenience"/>
    <n v="0"/>
    <n v="404226"/>
    <n v="46.206000000000003"/>
    <x v="2"/>
    <x v="0"/>
    <n v="12"/>
    <s v="ΔkWpeak"/>
    <m/>
    <s v="Private-Non-Lighting"/>
    <s v="non_lighting"/>
    <n v="1"/>
    <n v="1"/>
    <s v="Non-Lighting"/>
    <n v="0.63719436902659499"/>
    <n v="0.48692010922420598"/>
    <n v="257570.53101414401"/>
    <n v="22.498630566813699"/>
    <n v="0.7"/>
    <n v="180299.371709901"/>
    <n v="15.7490413967696"/>
    <n v="4661"/>
    <n v="1.07"/>
    <n v="1.24"/>
    <n v="2.9000000000000001E-2"/>
    <n v="0.745"/>
    <n v="15.018236429950701"/>
    <d v="1900-01-09T17:27:20"/>
    <n v="43439"/>
    <n v="22.498630566813699"/>
    <n v="0"/>
    <n v="0"/>
    <n v="2163592.4605188118"/>
  </r>
  <r>
    <s v="STND-61632"/>
    <s v="Tony's Finer Foods Enterprises, Inc."/>
    <s v="Tonys Finer Foods Enterprises Inc - 7111 W Cermak - Berwyn"/>
    <s v="Night Covers"/>
    <s v="Refrigeration"/>
    <s v="Grocery/convenience"/>
    <n v="0"/>
    <n v="91168"/>
    <n v="0"/>
    <x v="2"/>
    <x v="0"/>
    <n v="5"/>
    <s v="NA"/>
    <m/>
    <s v="Private-Non-Lighting"/>
    <s v="non_lighting"/>
    <n v="1"/>
    <n v="1"/>
    <s v="Non-Lighting"/>
    <n v="0.63719436902659499"/>
    <n v="0.48692010922420598"/>
    <n v="58091.736235416603"/>
    <n v="0"/>
    <n v="0.7"/>
    <n v="40664.215364791598"/>
    <n v="0"/>
    <n v="4661"/>
    <n v="1.07"/>
    <n v="1.24"/>
    <n v="2.9000000000000001E-2"/>
    <n v="0.745"/>
    <n v="15.018236429950701"/>
    <d v="1900-01-09T17:27:20"/>
    <n v="43439"/>
    <n v="0"/>
    <n v="0"/>
    <n v="0"/>
    <n v="203321.07682395799"/>
  </r>
  <r>
    <s v="STND-61632"/>
    <s v="Tony's Finer Foods Enterprises, Inc."/>
    <s v="Tonys Finer Foods Enterprises Inc - 7111 W Cermak - Berwyn"/>
    <s v="Strip Curtains"/>
    <s v="Refrigeration"/>
    <s v="Grocery/convenience"/>
    <n v="0"/>
    <n v="14504"/>
    <n v="1.654574"/>
    <x v="2"/>
    <x v="0"/>
    <n v="4"/>
    <s v="ΔkWpeak / CF"/>
    <n v="1"/>
    <s v="Private-Non-Lighting"/>
    <s v="non_lighting"/>
    <n v="1"/>
    <n v="1"/>
    <s v="Non-Lighting"/>
    <n v="0.63719436902659499"/>
    <n v="0.48692010922420598"/>
    <n v="9241.8671283617296"/>
    <n v="0.80564535279953098"/>
    <n v="0.7"/>
    <n v="6469.3069898532103"/>
    <n v="0.56395174695967198"/>
    <n v="4661"/>
    <n v="1.07"/>
    <n v="1.24"/>
    <n v="2.9000000000000001E-2"/>
    <n v="0.745"/>
    <n v="15.018236429950701"/>
    <d v="1900-01-09T17:27:20"/>
    <n v="43439"/>
    <n v="0.80564535279953098"/>
    <n v="0"/>
    <n v="0"/>
    <n v="25877.227959412841"/>
  </r>
  <r>
    <s v="STND-61632"/>
    <s v="Tony's Finer Foods Enterprises, Inc."/>
    <s v="Tonys Finer Foods Enterprises Inc - 7111 W Cermak - Berwyn"/>
    <s v="Strip Curtains"/>
    <s v="Refrigeration"/>
    <s v="Grocery/convenience"/>
    <n v="0"/>
    <n v="26775"/>
    <n v="3.0544150000000001"/>
    <x v="2"/>
    <x v="0"/>
    <n v="4"/>
    <s v="ΔkWpeak / CF"/>
    <n v="1"/>
    <s v="Private-Non-Lighting"/>
    <s v="non_lighting"/>
    <n v="1"/>
    <n v="1"/>
    <s v="Non-Lighting"/>
    <n v="0.63719436902659499"/>
    <n v="0.48692010922420598"/>
    <n v="17060.8792306871"/>
    <n v="1.4872560854160499"/>
    <n v="0.7"/>
    <n v="11942.6154614809"/>
    <n v="1.0410792597912399"/>
    <n v="4661"/>
    <n v="1.07"/>
    <n v="1.24"/>
    <n v="2.9000000000000001E-2"/>
    <n v="0.745"/>
    <n v="15.018236429950701"/>
    <d v="1900-01-09T17:27:20"/>
    <n v="43439"/>
    <n v="1.4872560854160499"/>
    <n v="0"/>
    <n v="0"/>
    <n v="47770.461845923601"/>
  </r>
  <r>
    <s v="STND-61632"/>
    <s v="Tony's Finer Foods Enterprises, Inc."/>
    <s v="Tonys Finer Foods Enterprises Inc - 7111 W Cermak - Berwyn"/>
    <s v="Freezer Display Cases with Doors"/>
    <s v="Refrigeration"/>
    <s v="Grocery/convenience"/>
    <n v="0"/>
    <n v="447370"/>
    <n v="51.045000000000002"/>
    <x v="2"/>
    <x v="0"/>
    <n v="12"/>
    <s v="ΔkWpeak"/>
    <m/>
    <s v="Private-Non-Lighting"/>
    <s v="non_lighting"/>
    <n v="1"/>
    <n v="1"/>
    <s v="Non-Lighting"/>
    <n v="0.63719436902659499"/>
    <n v="0.48692010922420598"/>
    <n v="285061.64487142803"/>
    <n v="24.854836975349599"/>
    <n v="0.7"/>
    <n v="199543.151409999"/>
    <n v="17.398385882744702"/>
    <n v="4661"/>
    <n v="1.07"/>
    <n v="1.24"/>
    <n v="2.9000000000000001E-2"/>
    <n v="0.745"/>
    <n v="15.018236429950701"/>
    <d v="1900-01-09T17:27:20"/>
    <n v="43439"/>
    <n v="24.854836975349599"/>
    <n v="0"/>
    <n v="0"/>
    <n v="2394517.816919988"/>
  </r>
  <r>
    <s v="STND-61633"/>
    <s v="School District U-46"/>
    <s v="School District U-46 (Century Oaks) - 1235 Braeburn Dr - Elgin"/>
    <s v="New Indoor LED Fixtures"/>
    <s v="Indoor Lighting"/>
    <s v="K-12 School"/>
    <n v="0"/>
    <n v="33376.478000000003"/>
    <n v="9.1010299999999997"/>
    <x v="0"/>
    <x v="1"/>
    <n v="15"/>
    <s v="Qty / 1,000"/>
    <m/>
    <s v="Public-Lighting"/>
    <s v="lighting"/>
    <n v="2"/>
    <n v="1"/>
    <s v="Lighting"/>
    <n v="0.98996686498346598"/>
    <n v="2.5626279547341602"/>
    <n v="33041.607289849599"/>
    <n v="23.3225538948743"/>
    <n v="0.71"/>
    <n v="23459.541175793202"/>
    <n v="16.559013265360701"/>
    <n v="2979"/>
    <n v="1.17333333333333"/>
    <n v="1.323"/>
    <n v="2.1333333333333301E-2"/>
    <n v="0.72"/>
    <n v="23.497818059751602"/>
    <d v="1900-01-15T18:49:11"/>
    <n v="43397"/>
    <n v="24.484078582844401"/>
    <n v="600.75649617908402"/>
    <n v="0"/>
    <n v="351893.11763689801"/>
  </r>
  <r>
    <s v="STND-61633"/>
    <s v="School District U-46"/>
    <s v="School District U-46 (Century Oaks) - 1235 Braeburn Dr - Elgin"/>
    <s v="New Indoor LED Fixtures"/>
    <s v="Indoor Lighting"/>
    <s v="K-12 School"/>
    <n v="0"/>
    <n v="118.505"/>
    <n v="3.2314000000000002E-2"/>
    <x v="0"/>
    <x v="1"/>
    <n v="15"/>
    <s v="Qty / 1,000"/>
    <m/>
    <s v="Public-Lighting"/>
    <s v="lighting"/>
    <n v="2"/>
    <n v="1"/>
    <s v="Lighting"/>
    <n v="0.98996686498346598"/>
    <n v="2.5626279547341602"/>
    <n v="117.316023334866"/>
    <n v="8.2808759729279702E-2"/>
    <n v="0.71"/>
    <n v="83.294376567754597"/>
    <n v="5.8794219407788603E-2"/>
    <n v="2979"/>
    <n v="1.17333333333333"/>
    <n v="1.323"/>
    <n v="2.1333333333333301E-2"/>
    <n v="0.72"/>
    <n v="23.497818059751602"/>
    <d v="1900-01-15T18:49:11"/>
    <n v="43397"/>
    <n v="8.6932854339127993E-2"/>
    <n v="2.1330186060884699"/>
    <n v="0"/>
    <n v="1249.4156485163189"/>
  </r>
  <r>
    <s v="STND-61633"/>
    <s v="School District U-46"/>
    <s v="School District U-46 (Century Oaks) - 1235 Braeburn Dr - Elgin"/>
    <s v="Retrofit of Existing Indoor Fixtures to LED"/>
    <s v="Indoor Lighting"/>
    <s v="K-12 School"/>
    <n v="0"/>
    <n v="8783.2839999999997"/>
    <n v="2.3950079999999998"/>
    <x v="0"/>
    <x v="1"/>
    <n v="15"/>
    <s v="Qty / 1,000"/>
    <m/>
    <s v="Public-Lighting"/>
    <s v="lighting"/>
    <n v="2"/>
    <n v="1"/>
    <s v="Lighting"/>
    <n v="0.98996686498346598"/>
    <n v="2.5626279547341602"/>
    <n v="8695.1601257394304"/>
    <n v="6.1375144526119598"/>
    <n v="0.71"/>
    <n v="6173.5636892749999"/>
    <n v="4.3576352613544902"/>
    <n v="2979"/>
    <n v="1.17333333333333"/>
    <n v="1.323"/>
    <n v="2.1333333333333301E-2"/>
    <n v="0.72"/>
    <n v="23.497818059751602"/>
    <d v="1900-01-15T18:49:11"/>
    <n v="43397"/>
    <n v="6.4431788576173199"/>
    <n v="158.09382046799001"/>
    <n v="0"/>
    <n v="92603.455339124994"/>
  </r>
  <r>
    <s v="STND-61633"/>
    <s v="School District U-46"/>
    <s v="School District U-46 (Century Oaks) - 1235 Braeburn Dr - Elgin"/>
    <s v="Occupancy Sensors"/>
    <s v="Indoor Lighting"/>
    <s v="K-12 School"/>
    <n v="0"/>
    <n v="1124.26"/>
    <n v="1.011226"/>
    <x v="0"/>
    <x v="1"/>
    <n v="8"/>
    <s v="Qty / 1,000"/>
    <m/>
    <s v="Public-Lighting"/>
    <s v="lighting"/>
    <n v="2"/>
    <n v="1"/>
    <s v="Lighting"/>
    <n v="0.98996686498346598"/>
    <n v="2.5626279547341602"/>
    <n v="1112.9801476263101"/>
    <n v="2.5913960161540102"/>
    <n v="0.71"/>
    <n v="790.21590481468104"/>
    <n v="1.83989117146935"/>
    <n v="2979"/>
    <n v="1.17333333333333"/>
    <n v="1.323"/>
    <n v="2.1333333333333301E-2"/>
    <n v="0.72"/>
    <n v="23.497818059751602"/>
    <d v="1900-01-15T18:49:11"/>
    <n v="43397"/>
    <n v="3.4363634166819299"/>
    <n v="20.236002684114801"/>
    <n v="0"/>
    <n v="6321.7272385174483"/>
  </r>
  <r>
    <s v="STND-61633"/>
    <s v="School District U-46"/>
    <s v="School District U-46 (Century Oaks) - 1235 Braeburn Dr - Elgin"/>
    <s v="Outdoor &amp; Garage - LED Fixtures"/>
    <s v="Outdoor &amp; Garage Lighting"/>
    <s v="Exterior"/>
    <n v="0"/>
    <n v="15400.323"/>
    <n v="0"/>
    <x v="0"/>
    <x v="1"/>
    <n v="10.1978380583316"/>
    <s v="Qty / 1,000"/>
    <m/>
    <s v="Public-Lighting"/>
    <s v="lighting"/>
    <n v="2"/>
    <n v="1"/>
    <s v="Lighting"/>
    <n v="0.98996686498346598"/>
    <n v="2.5626279547341602"/>
    <n v="15245.809480042801"/>
    <n v="0"/>
    <n v="0.71"/>
    <n v="10824.524730830401"/>
    <n v="0"/>
    <n v="4903"/>
    <n v="1"/>
    <n v="1"/>
    <n v="0"/>
    <n v="0"/>
    <n v="14.276973281664301"/>
    <d v="1900-01-09T04:44:53"/>
    <n v="43397"/>
    <n v="0"/>
    <n v="0"/>
    <n v="0"/>
    <n v="110386.75026341388"/>
  </r>
  <r>
    <s v="STND-61633"/>
    <s v="School District U-46"/>
    <s v="School District U-46 (Century Oaks) - 1235 Braeburn Dr - Elgin"/>
    <s v="Outdoor &amp; Garage - LED Fixtures"/>
    <s v="Outdoor &amp; Garage Lighting"/>
    <s v="Exterior"/>
    <n v="0"/>
    <n v="1010.018"/>
    <n v="0"/>
    <x v="0"/>
    <x v="1"/>
    <n v="10.1978380583316"/>
    <s v="Qty / 1,000"/>
    <m/>
    <s v="Public-Lighting"/>
    <s v="lighting"/>
    <n v="2"/>
    <n v="1"/>
    <s v="Lighting"/>
    <n v="0.98996686498346598"/>
    <n v="2.5626279547341602"/>
    <n v="999.88435303687004"/>
    <n v="0"/>
    <n v="0.71"/>
    <n v="709.91789065617797"/>
    <n v="0"/>
    <n v="4903"/>
    <n v="1"/>
    <n v="1"/>
    <n v="0"/>
    <n v="0"/>
    <n v="14.276973281664301"/>
    <d v="1900-01-09T04:44:53"/>
    <n v="43397"/>
    <n v="0"/>
    <n v="0"/>
    <n v="0"/>
    <n v="7239.6276836240631"/>
  </r>
  <r>
    <s v="STND-61633"/>
    <s v="School District U-46"/>
    <s v="School District U-46 (Century Oaks) - 1235 Braeburn Dr - Elgin"/>
    <s v="Outdoor &amp; Garage - LED Fixtures"/>
    <s v="Outdoor &amp; Garage Lighting"/>
    <s v="Exterior"/>
    <n v="0"/>
    <n v="2015.133"/>
    <n v="0"/>
    <x v="0"/>
    <x v="1"/>
    <n v="10.1978380583316"/>
    <s v="Qty / 1,000"/>
    <m/>
    <s v="Public-Lighting"/>
    <s v="lighting"/>
    <n v="2"/>
    <n v="1"/>
    <s v="Lighting"/>
    <n v="0.98996686498346598"/>
    <n v="2.5626279547341602"/>
    <n v="1994.9148985347299"/>
    <n v="0"/>
    <n v="0.71"/>
    <n v="1416.3895779596601"/>
    <n v="0"/>
    <n v="4903"/>
    <n v="1"/>
    <n v="1"/>
    <n v="0"/>
    <n v="0"/>
    <n v="14.276973281664301"/>
    <d v="1900-01-09T04:44:53"/>
    <n v="43397"/>
    <n v="0"/>
    <n v="0"/>
    <n v="0"/>
    <n v="14444.111543541254"/>
  </r>
  <r>
    <s v="STND-61633"/>
    <s v="School District U-46"/>
    <s v="School District U-46 (Century Oaks) - 1235 Braeburn Dr - Elgin"/>
    <s v="Photocells"/>
    <s v="Outdoor &amp; Garage Lighting"/>
    <s v="K-12 School"/>
    <n v="0"/>
    <n v="12.32"/>
    <n v="0"/>
    <x v="0"/>
    <x v="1"/>
    <n v="8"/>
    <s v="Qty / 1,000"/>
    <m/>
    <s v="Public-Lighting"/>
    <s v="lighting"/>
    <n v="2"/>
    <n v="1"/>
    <s v="Lighting"/>
    <n v="0.98996686498346598"/>
    <n v="2.5626279547341602"/>
    <n v="12.1963917765963"/>
    <n v="0"/>
    <n v="0.71"/>
    <n v="8.6594381613833704"/>
    <n v="0"/>
    <n v="2979"/>
    <n v="1.17333333333333"/>
    <n v="1.323"/>
    <n v="2.1333333333333301E-2"/>
    <n v="0.72"/>
    <n v="23.497818059751602"/>
    <d v="1900-01-15T18:49:11"/>
    <n v="43397"/>
    <n v="0"/>
    <n v="0.221752577756296"/>
    <n v="0"/>
    <n v="69.275505291066963"/>
  </r>
  <r>
    <s v="STND-61634"/>
    <s v="Oak Brook Community Church"/>
    <s v="Oak Brook Community Church - 3100 Midwest Rd - Oakbrook"/>
    <s v="Outdoor &amp; Garage - LED Fixtures"/>
    <s v="Outdoor &amp; Garage Lighting"/>
    <s v="Exterior"/>
    <n v="0"/>
    <n v="16449.564999999999"/>
    <n v="0"/>
    <x v="0"/>
    <x v="0"/>
    <n v="10.1978380583316"/>
    <s v="Qty / 1,000"/>
    <m/>
    <s v="Private-Lighting"/>
    <s v="lighting"/>
    <n v="3"/>
    <n v="1"/>
    <s v="Lighting"/>
    <n v="0.91633259480590001"/>
    <n v="1.30467645558681"/>
    <n v="15073.272579878299"/>
    <n v="0"/>
    <n v="0.71"/>
    <n v="10702.023531713599"/>
    <n v="0"/>
    <n v="4903"/>
    <n v="1"/>
    <n v="1"/>
    <n v="0"/>
    <n v="0"/>
    <n v="14.276973281664301"/>
    <d v="1900-01-09T04:44:53"/>
    <n v="43314"/>
    <n v="0"/>
    <n v="0"/>
    <n v="0"/>
    <n v="109137.5028728693"/>
  </r>
  <r>
    <s v="STND-61634"/>
    <s v="Oak Brook Community Church"/>
    <s v="Oak Brook Community Church - 3100 Midwest Rd - Oakbrook"/>
    <s v="Outdoor &amp; Garage - LED Fixtures"/>
    <s v="Outdoor &amp; Garage Lighting"/>
    <s v="Exterior"/>
    <n v="0"/>
    <n v="3824.34"/>
    <n v="0"/>
    <x v="0"/>
    <x v="0"/>
    <n v="10.1978380583316"/>
    <s v="Qty / 1,000"/>
    <m/>
    <s v="Private-Lighting"/>
    <s v="lighting"/>
    <n v="3"/>
    <n v="1"/>
    <s v="Lighting"/>
    <n v="0.91633259480590001"/>
    <n v="1.30467645558681"/>
    <n v="3504.36739562"/>
    <n v="0"/>
    <n v="0.71"/>
    <n v="2488.1008508902"/>
    <n v="0"/>
    <n v="4903"/>
    <n v="1"/>
    <n v="1"/>
    <n v="0"/>
    <n v="0"/>
    <n v="14.276973281664301"/>
    <d v="1900-01-09T04:44:53"/>
    <n v="43314"/>
    <n v="0"/>
    <n v="0"/>
    <n v="0"/>
    <n v="25373.249550175318"/>
  </r>
  <r>
    <s v="STND-61634"/>
    <s v="Oak Brook Community Church"/>
    <s v="Oak Brook Community Church - 3100 Midwest Rd - Oakbrook"/>
    <s v="Outdoor &amp; Garage - LED Fixtures"/>
    <s v="Outdoor &amp; Garage Lighting"/>
    <s v="Exterior"/>
    <n v="0"/>
    <n v="2132.8049999999998"/>
    <n v="0"/>
    <x v="0"/>
    <x v="0"/>
    <n v="10.1978380583316"/>
    <s v="Qty / 1,000"/>
    <m/>
    <s v="Private-Lighting"/>
    <s v="lighting"/>
    <n v="3"/>
    <n v="1"/>
    <s v="Lighting"/>
    <n v="0.91633259480590001"/>
    <n v="1.30467645558681"/>
    <n v="1954.358739865"/>
    <n v="0"/>
    <n v="0.71"/>
    <n v="1387.59470530415"/>
    <n v="0"/>
    <n v="4903"/>
    <n v="1"/>
    <n v="1"/>
    <n v="0"/>
    <n v="0"/>
    <n v="14.276973281664301"/>
    <d v="1900-01-09T04:44:53"/>
    <n v="43314"/>
    <n v="0"/>
    <n v="0"/>
    <n v="0"/>
    <n v="14150.466095290081"/>
  </r>
  <r>
    <s v="STND-61634"/>
    <s v="Oak Brook Community Church"/>
    <s v="Oak Brook Community Church - 3100 Midwest Rd - Oakbrook"/>
    <s v="Outdoor &amp; Garage - LED Fixtures"/>
    <s v="Outdoor &amp; Garage Lighting"/>
    <s v="Exterior"/>
    <n v="0"/>
    <n v="4657.8500000000004"/>
    <n v="0"/>
    <x v="0"/>
    <x v="0"/>
    <n v="10.1978380583316"/>
    <s v="Qty / 1,000"/>
    <m/>
    <s v="Private-Lighting"/>
    <s v="lighting"/>
    <n v="3"/>
    <n v="1"/>
    <s v="Lighting"/>
    <n v="0.91633259480590001"/>
    <n v="1.30467645558681"/>
    <n v="4268.13977671666"/>
    <n v="0"/>
    <n v="0.71"/>
    <n v="3030.3792414688301"/>
    <n v="0"/>
    <n v="4903"/>
    <n v="1"/>
    <n v="1"/>
    <n v="0"/>
    <n v="0"/>
    <n v="14.276973281664301"/>
    <d v="1900-01-09T04:44:53"/>
    <n v="43314"/>
    <n v="0"/>
    <n v="0"/>
    <n v="0"/>
    <n v="30903.316759828882"/>
  </r>
  <r>
    <s v="STND-61634"/>
    <s v="Oak Brook Community Church"/>
    <s v="Oak Brook Community Church - 3100 Midwest Rd - Oakbrook"/>
    <s v="Photocells"/>
    <s v="Outdoor &amp; Garage Lighting"/>
    <s v="Miscellaneous (24/7)"/>
    <n v="0"/>
    <n v="714"/>
    <n v="0"/>
    <x v="0"/>
    <x v="0"/>
    <n v="8"/>
    <s v="Qty / 1,000"/>
    <m/>
    <s v="Private-Lighting"/>
    <s v="lighting"/>
    <n v="3"/>
    <n v="1"/>
    <s v="Lighting"/>
    <n v="0.91633259480590001"/>
    <n v="1.30467645558681"/>
    <n v="654.261472691412"/>
    <n v="0"/>
    <n v="0.71"/>
    <n v="464.52564561090298"/>
    <n v="0"/>
    <n v="7616"/>
    <n v="1.1100000000000001"/>
    <n v="1.29"/>
    <n v="2.1999999999999999E-2"/>
    <n v="0.76"/>
    <n v="9.1911764705882408"/>
    <d v="1900-01-05T13:33:47"/>
    <n v="43314"/>
    <n v="0"/>
    <n v="12.9673445037938"/>
    <n v="0"/>
    <n v="3716.2051648872239"/>
  </r>
  <r>
    <s v="STND-61635"/>
    <s v="School District 64 Consolidated Board of Education"/>
    <s v="Community Consolidated School District 64 (Roosevelt School) - 1001 S Fairview - Park Ridge"/>
    <s v="New Indoor LED Fixtures"/>
    <s v="Indoor Lighting"/>
    <s v="K-12 School"/>
    <n v="0"/>
    <n v="4977.1940000000004"/>
    <n v="1.3571709999999999"/>
    <x v="0"/>
    <x v="1"/>
    <n v="15"/>
    <s v="Qty / 1,000"/>
    <m/>
    <s v="Public-Lighting"/>
    <s v="lighting"/>
    <n v="3"/>
    <n v="1"/>
    <s v="Lighting"/>
    <n v="0.99829244462109001"/>
    <n v="0.987374621353864"/>
    <n v="4968.6951656134197"/>
    <n v="1.3400362022374499"/>
    <n v="0.71"/>
    <n v="3527.7735675855301"/>
    <n v="0.95142570358858602"/>
    <n v="2979"/>
    <n v="1.17333333333333"/>
    <n v="1.323"/>
    <n v="2.1333333333333301E-2"/>
    <n v="0.72"/>
    <n v="23.497818059751602"/>
    <d v="1900-01-15T18:49:11"/>
    <n v="43337"/>
    <n v="1.4067735389239999"/>
    <n v="90.3399121020623"/>
    <n v="0"/>
    <n v="52916.603513782953"/>
  </r>
  <r>
    <s v="STND-61635"/>
    <s v="School District 64 Consolidated Board of Education"/>
    <s v="Community Consolidated School District 64 (Roosevelt School) - 1001 S Fairview - Park Ridge"/>
    <s v="Occupancy Sensors Plus Daylighting Controls"/>
    <s v="Indoor Lighting"/>
    <s v="K-12 School"/>
    <n v="0"/>
    <n v="1456.319"/>
    <n v="0.32703300000000002"/>
    <x v="0"/>
    <x v="1"/>
    <n v="8"/>
    <s v="Qty / 1,000"/>
    <m/>
    <s v="Public-Lighting"/>
    <s v="lighting"/>
    <n v="3"/>
    <n v="1"/>
    <s v="Lighting"/>
    <n v="0.99829244462109001"/>
    <n v="0.987374621353864"/>
    <n v="1453.8322546581401"/>
    <n v="0.32290408454521802"/>
    <n v="0.71"/>
    <n v="1032.22090080728"/>
    <n v="0.229261900027105"/>
    <n v="2979"/>
    <n v="1.17333333333333"/>
    <n v="1.323"/>
    <n v="2.1333333333333301E-2"/>
    <n v="0.72"/>
    <n v="23.497818059751602"/>
    <d v="1900-01-15T18:49:11"/>
    <n v="43337"/>
    <n v="0.33898555948729597"/>
    <n v="26.4333137210571"/>
    <n v="0"/>
    <n v="8257.7672064582403"/>
  </r>
  <r>
    <s v="STND-61636"/>
    <s v="Independence Tube Corporation"/>
    <s v="Independence Tube - Phase 2 - 6226 74th St - Bedford Park"/>
    <s v="New Indoor LED Fixtures"/>
    <s v="Indoor Lighting"/>
    <s v="Manufacturing"/>
    <n v="0"/>
    <n v="48073.934000000001"/>
    <n v="8.5975339999999996"/>
    <x v="0"/>
    <x v="0"/>
    <n v="10.827197921178"/>
    <s v="Qty / 1,000"/>
    <m/>
    <s v="Private-Lighting"/>
    <s v="lighting"/>
    <n v="3"/>
    <n v="1"/>
    <s v="Lighting"/>
    <n v="0.91633259480590001"/>
    <n v="1.30467645558681"/>
    <n v="44051.712684747603"/>
    <n v="11.2170001859071"/>
    <n v="0.71"/>
    <n v="31276.716006170798"/>
    <n v="7.9640701319940099"/>
    <n v="4618"/>
    <n v="1.02"/>
    <n v="1.04"/>
    <n v="1.2E-2"/>
    <n v="0.81"/>
    <n v="15.158077089649201"/>
    <d v="1900-01-09T19:51:10"/>
    <n v="43371"/>
    <n v="13.3155272862145"/>
    <n v="518.25544334997198"/>
    <n v="0"/>
    <n v="338639.19452328712"/>
  </r>
  <r>
    <s v="STND-61636"/>
    <s v="Independence Tube Corporation"/>
    <s v="Independence Tube - Phase 2 - 6226 74th St - Bedford Park"/>
    <s v="New Indoor LED Fixtures"/>
    <s v="Indoor Lighting"/>
    <s v="Manufacturing"/>
    <n v="0"/>
    <n v="4578.47"/>
    <n v="0.81881300000000001"/>
    <x v="0"/>
    <x v="0"/>
    <n v="10.827197921178"/>
    <s v="Qty / 1,000"/>
    <m/>
    <s v="Private-Lighting"/>
    <s v="lighting"/>
    <n v="3"/>
    <n v="1"/>
    <s v="Lighting"/>
    <n v="0.91633259480590001"/>
    <n v="1.30467645558681"/>
    <n v="4195.4012953409701"/>
    <n v="1.0682860426284"/>
    <n v="0.71"/>
    <n v="2978.73491969209"/>
    <n v="0.75848309026616401"/>
    <n v="4618"/>
    <n v="1.02"/>
    <n v="1.04"/>
    <n v="1.2E-2"/>
    <n v="0.81"/>
    <n v="15.158077089649201"/>
    <d v="1900-01-09T19:51:10"/>
    <n v="43371"/>
    <n v="1.26814582458262"/>
    <n v="49.357662298129"/>
    <n v="0"/>
    <n v="32251.352530230513"/>
  </r>
  <r>
    <s v="STND-61637"/>
    <s v="Alpine Cuts, Inc."/>
    <s v="Alpine Cuts Inc. (Great Clips) - 3125 S Ashland Ave Unit 8 - Chicago"/>
    <s v="New Indoor LED Fixtures"/>
    <s v="Indoor Lighting"/>
    <s v="Retail (strip mall)"/>
    <n v="0"/>
    <n v="513.42600000000004"/>
    <n v="0.10258100000000001"/>
    <x v="0"/>
    <x v="0"/>
    <n v="12.215978499877799"/>
    <s v="Qty / 1,000"/>
    <m/>
    <s v="Private-Lighting"/>
    <s v="lighting"/>
    <n v="3"/>
    <n v="1"/>
    <s v="Lighting"/>
    <n v="0.91633259480590001"/>
    <n v="1.30467645558681"/>
    <n v="470.46897882081402"/>
    <n v="0.13383501549054999"/>
    <n v="0.71"/>
    <n v="334.03297496277798"/>
    <n v="9.5022860998290604E-2"/>
    <n v="4093"/>
    <n v="1.1200000000000001"/>
    <n v="1.29"/>
    <n v="1.9E-2"/>
    <n v="0.71"/>
    <n v="17.102369899829"/>
    <d v="1900-01-11T05:11:01"/>
    <n v="43310"/>
    <n v="0.14612404792067901"/>
    <n v="7.98117017642452"/>
    <n v="0"/>
    <n v="4080.5396403955151"/>
  </r>
  <r>
    <s v="STND-61637"/>
    <s v="Alpine Cuts, Inc."/>
    <s v="Alpine Cuts Inc. (Great Clips) - 3125 S Ashland Ave Unit 8 - Chicago"/>
    <s v="New Indoor LED Fixtures"/>
    <s v="Indoor Lighting"/>
    <s v="Retail (strip mall)"/>
    <n v="0"/>
    <n v="1393.585"/>
    <n v="0.27843400000000001"/>
    <x v="0"/>
    <x v="0"/>
    <n v="12.215978499877799"/>
    <s v="Qty / 1,000"/>
    <m/>
    <s v="Private-Lighting"/>
    <s v="lighting"/>
    <n v="3"/>
    <n v="1"/>
    <s v="Lighting"/>
    <n v="0.91633259480590001"/>
    <n v="1.30467645558681"/>
    <n v="1276.98735913258"/>
    <n v="0.36326628423485702"/>
    <n v="0.71"/>
    <n v="906.66102498413204"/>
    <n v="0.25791906180674801"/>
    <n v="4093"/>
    <n v="1.1200000000000001"/>
    <n v="1.29"/>
    <n v="1.9E-2"/>
    <n v="0.71"/>
    <n v="17.102369899829"/>
    <d v="1900-01-11T05:11:01"/>
    <n v="43310"/>
    <n v="0.39662221228830302"/>
    <n v="21.663178413856301"/>
    <n v="0"/>
    <n v="11075.751587883326"/>
  </r>
  <r>
    <s v="STND-61638"/>
    <s v="School District 64 Consolidated Board of Education"/>
    <s v="Community Consolidated School District 64 (Emerson School) - 8101 N Cumberland - Park Ridge"/>
    <s v="New Indoor LED Fixtures"/>
    <s v="Indoor Lighting"/>
    <s v="K-12 School"/>
    <n v="0"/>
    <n v="18664.477999999999"/>
    <n v="5.0893920000000001"/>
    <x v="0"/>
    <x v="1"/>
    <n v="15"/>
    <s v="Qty / 1,000"/>
    <m/>
    <s v="Public-Lighting"/>
    <s v="lighting"/>
    <n v="3"/>
    <n v="1"/>
    <s v="Lighting"/>
    <n v="0.99829244462109001"/>
    <n v="0.987374621353864"/>
    <n v="18632.607370196602"/>
    <n v="5.0251364989213902"/>
    <n v="0.71"/>
    <n v="13229.1512328396"/>
    <n v="3.5678469142341802"/>
    <n v="2979"/>
    <n v="1.17333333333333"/>
    <n v="1.323"/>
    <n v="2.1333333333333301E-2"/>
    <n v="0.72"/>
    <n v="23.497818059751602"/>
    <d v="1900-01-15T18:49:11"/>
    <n v="43345"/>
    <n v="5.2754015483763599"/>
    <n v="338.77467945811901"/>
    <n v="0"/>
    <n v="198437.26849259401"/>
  </r>
  <r>
    <s v="STND-61638"/>
    <s v="School District 64 Consolidated Board of Education"/>
    <s v="Community Consolidated School District 64 (Emerson School) - 8101 N Cumberland - Park Ridge"/>
    <s v="Occupancy Sensors Plus Daylighting Controls"/>
    <s v="Indoor Lighting"/>
    <s v="K-12 School"/>
    <n v="0"/>
    <n v="5962.2939999999999"/>
    <n v="1.3389"/>
    <x v="0"/>
    <x v="1"/>
    <n v="8"/>
    <s v="Qty / 1,000"/>
    <m/>
    <s v="Public-Lighting"/>
    <s v="lighting"/>
    <n v="3"/>
    <n v="1"/>
    <s v="Lighting"/>
    <n v="0.99829244462109001"/>
    <n v="0.987374621353864"/>
    <n v="5952.1130528096601"/>
    <n v="1.3219958805306899"/>
    <n v="0.71"/>
    <n v="4226.0002674948601"/>
    <n v="0.93861707517678905"/>
    <n v="2979"/>
    <n v="1.17333333333333"/>
    <n v="1.323"/>
    <n v="2.1333333333333301E-2"/>
    <n v="0.72"/>
    <n v="23.497818059751602"/>
    <d v="1900-01-15T18:49:11"/>
    <n v="43345"/>
    <n v="1.3878347616220399"/>
    <n v="108.220237323812"/>
    <n v="0"/>
    <n v="33808.00213995888"/>
  </r>
  <r>
    <s v="STND-61638"/>
    <s v="School District 64 Consolidated Board of Education"/>
    <s v="Community Consolidated School District 64 (Emerson School) - 8101 N Cumberland - Park Ridge"/>
    <s v="Retrofit of Existing Indoor Fixtures to LED"/>
    <s v="Indoor Lighting"/>
    <s v="K-12 School"/>
    <n v="0"/>
    <n v="15057.058000000001"/>
    <n v="4.105728"/>
    <x v="0"/>
    <x v="1"/>
    <n v="15"/>
    <s v="Qty / 1,000"/>
    <m/>
    <s v="Public-Lighting"/>
    <s v="lighting"/>
    <n v="3"/>
    <n v="1"/>
    <s v="Lighting"/>
    <n v="0.99829244462109001"/>
    <n v="0.987374621353864"/>
    <n v="15031.3472396215"/>
    <n v="4.05389162938196"/>
    <n v="0.71"/>
    <n v="10672.2565401313"/>
    <n v="2.87826305686119"/>
    <n v="2979"/>
    <n v="1.17333333333333"/>
    <n v="1.323"/>
    <n v="2.1333333333333301E-2"/>
    <n v="0.72"/>
    <n v="23.497818059751602"/>
    <d v="1900-01-15T18:49:11"/>
    <n v="43345"/>
    <n v="4.2557861230599201"/>
    <n v="273.29722253857398"/>
    <n v="0"/>
    <n v="160083.84810196952"/>
  </r>
  <r>
    <s v="STND-61638"/>
    <s v="School District 64 Consolidated Board of Education"/>
    <s v="Community Consolidated School District 64 (Emerson School) - 8101 N Cumberland - Park Ridge"/>
    <s v="New Indoor LED Fixtures"/>
    <s v="Indoor Lighting"/>
    <s v="K-12 School"/>
    <n v="0"/>
    <n v="3429.663"/>
    <n v="0.93519399999999997"/>
    <x v="0"/>
    <x v="1"/>
    <n v="15"/>
    <s v="Qty / 1,000"/>
    <m/>
    <s v="Public-Lighting"/>
    <s v="lighting"/>
    <n v="3"/>
    <n v="1"/>
    <s v="Lighting"/>
    <n v="0.99829244462109001"/>
    <n v="0.987374621353864"/>
    <n v="3423.8066604965002"/>
    <n v="0.92338682164240604"/>
    <n v="0.71"/>
    <n v="2430.9027289525202"/>
    <n v="0.65560464336610802"/>
    <n v="2979"/>
    <n v="1.17333333333333"/>
    <n v="1.323"/>
    <n v="2.1333333333333301E-2"/>
    <n v="0.72"/>
    <n v="23.497818059751602"/>
    <d v="1900-01-15T18:49:11"/>
    <n v="43345"/>
    <n v="0.96937392042748605"/>
    <n v="62.251030190845498"/>
    <n v="0"/>
    <n v="36463.540934287805"/>
  </r>
  <r>
    <s v="STND-61639"/>
    <s v="School District 64 Consolidated Board of Education"/>
    <s v="Community Consolidated School District 64 (Washington School) - 1500 Stewart Ave - Park Ridge"/>
    <s v="New Indoor LED Fixtures"/>
    <s v="Indoor Lighting"/>
    <s v="K-12 School"/>
    <n v="0"/>
    <n v="9954.3880000000008"/>
    <n v="2.7143419999999998"/>
    <x v="0"/>
    <x v="1"/>
    <n v="15"/>
    <s v="Qty / 1,000"/>
    <m/>
    <s v="Public-Lighting"/>
    <s v="lighting"/>
    <n v="3"/>
    <n v="1"/>
    <s v="Lighting"/>
    <n v="0.99829244462109001"/>
    <n v="0.987374621353864"/>
    <n v="9937.3903312268503"/>
    <n v="2.68007240447489"/>
    <n v="0.71"/>
    <n v="7055.5471351710603"/>
    <n v="1.9028514071771701"/>
    <n v="2979"/>
    <n v="1.17333333333333"/>
    <n v="1.323"/>
    <n v="2.1333333333333301E-2"/>
    <n v="0.72"/>
    <n v="23.497818059751602"/>
    <d v="1900-01-15T18:49:11"/>
    <n v="43345"/>
    <n v="2.8135470778479998"/>
    <n v="180.679824204125"/>
    <n v="0"/>
    <n v="105833.20702756591"/>
  </r>
  <r>
    <s v="STND-61639"/>
    <s v="School District 64 Consolidated Board of Education"/>
    <s v="Community Consolidated School District 64 (Washington School) - 1500 Stewart Ave - Park Ridge"/>
    <s v="Occupancy Sensors Plus Daylighting Controls"/>
    <s v="Indoor Lighting"/>
    <s v="K-12 School"/>
    <n v="0"/>
    <n v="2912.6370000000002"/>
    <n v="0.65406500000000001"/>
    <x v="0"/>
    <x v="1"/>
    <n v="8"/>
    <s v="Qty / 1,000"/>
    <m/>
    <s v="Public-Lighting"/>
    <s v="lighting"/>
    <n v="3"/>
    <n v="1"/>
    <s v="Lighting"/>
    <n v="0.99829244462109001"/>
    <n v="0.987374621353864"/>
    <n v="2907.6635110238399"/>
    <n v="0.64580718171581497"/>
    <n v="0.71"/>
    <n v="2064.4410928269299"/>
    <n v="0.45852309901822902"/>
    <n v="2979"/>
    <n v="1.17333333333333"/>
    <n v="1.323"/>
    <n v="2.1333333333333301E-2"/>
    <n v="0.72"/>
    <n v="23.497818059751602"/>
    <d v="1900-01-15T18:49:11"/>
    <n v="43345"/>
    <n v="0.67797008242611001"/>
    <n v="52.866609291342499"/>
    <n v="0"/>
    <n v="16515.528742615439"/>
  </r>
  <r>
    <s v="STND-61639"/>
    <s v="School District 64 Consolidated Board of Education"/>
    <s v="Community Consolidated School District 64 (Washington School) - 1500 Stewart Ave - Park Ridge"/>
    <s v="New Indoor LED Fixtures"/>
    <s v="Indoor Lighting"/>
    <s v="K-12 School"/>
    <n v="0"/>
    <n v="1118.8230000000001"/>
    <n v="0.30507800000000002"/>
    <x v="0"/>
    <x v="1"/>
    <n v="15"/>
    <s v="Qty / 1,000"/>
    <m/>
    <s v="Public-Lighting"/>
    <s v="lighting"/>
    <n v="3"/>
    <n v="1"/>
    <s v="Lighting"/>
    <n v="0.99829244462109001"/>
    <n v="0.987374621353864"/>
    <n v="1116.9125477683001"/>
    <n v="0.30122627473339397"/>
    <n v="0.71"/>
    <n v="793.00790891549502"/>
    <n v="0.21387065506071001"/>
    <n v="2979"/>
    <n v="1.17333333333333"/>
    <n v="1.323"/>
    <n v="2.1333333333333301E-2"/>
    <n v="0.72"/>
    <n v="23.497818059751602"/>
    <d v="1900-01-15T18:49:11"/>
    <n v="43345"/>
    <n v="0.31622813758019902"/>
    <n v="20.307500868514602"/>
    <n v="0"/>
    <n v="11895.118633732425"/>
  </r>
  <r>
    <s v="STND-61640"/>
    <s v="School District U-46"/>
    <s v="School District U-46 (Illinois Park Elementary) - 1350 Wing St - Elgin"/>
    <s v="New Indoor LED Fixtures"/>
    <s v="Indoor Lighting"/>
    <s v="K-12 School"/>
    <n v="0"/>
    <n v="27813.731"/>
    <n v="7.5841919999999998"/>
    <x v="0"/>
    <x v="1"/>
    <n v="15"/>
    <s v="Qty / 1,000"/>
    <m/>
    <s v="Public-Lighting"/>
    <s v="lighting"/>
    <n v="2"/>
    <n v="1"/>
    <s v="Lighting"/>
    <n v="0.98996686498346598"/>
    <n v="2.5626279547341602"/>
    <n v="27534.6720815634"/>
    <n v="19.435462433271201"/>
    <n v="0.71"/>
    <n v="19549.61717791"/>
    <n v="13.799178327622499"/>
    <n v="2979"/>
    <n v="1.17333333333333"/>
    <n v="1.323"/>
    <n v="2.1333333333333301E-2"/>
    <n v="0.72"/>
    <n v="23.497818059751602"/>
    <d v="1900-01-15T18:49:11"/>
    <n v="43411"/>
    <n v="20.403399715788201"/>
    <n v="500.63040148297199"/>
    <n v="0"/>
    <n v="293244.25766865001"/>
  </r>
  <r>
    <s v="STND-61640"/>
    <s v="School District U-46"/>
    <s v="School District U-46 (Illinois Park Elementary) - 1350 Wing St - Elgin"/>
    <s v="New Indoor LED Fixtures"/>
    <s v="Indoor Lighting"/>
    <s v="K-12 School"/>
    <n v="0"/>
    <n v="557.66899999999998"/>
    <n v="0.152064"/>
    <x v="0"/>
    <x v="1"/>
    <n v="15"/>
    <s v="Qty / 1,000"/>
    <m/>
    <s v="Public-Lighting"/>
    <s v="lighting"/>
    <n v="2"/>
    <n v="1"/>
    <s v="Lighting"/>
    <n v="0.98996686498346598"/>
    <n v="2.5626279547341602"/>
    <n v="552.07383162846395"/>
    <n v="0.38968345730869602"/>
    <n v="0.71"/>
    <n v="391.97242045620999"/>
    <n v="0.27667525468917398"/>
    <n v="2979"/>
    <n v="1.17333333333333"/>
    <n v="1.323"/>
    <n v="2.1333333333333301E-2"/>
    <n v="0.72"/>
    <n v="23.497818059751602"/>
    <d v="1900-01-15T18:49:11"/>
    <n v="43411"/>
    <n v="0.40909072111855999"/>
    <n v="10.037706029608399"/>
    <n v="0"/>
    <n v="5879.5863068431499"/>
  </r>
  <r>
    <s v="STND-61640"/>
    <s v="School District U-46"/>
    <s v="School District U-46 (Illinois Park Elementary) - 1350 Wing St - Elgin"/>
    <s v="New Indoor LED Fixtures"/>
    <s v="Indoor Lighting"/>
    <s v="K-12 School"/>
    <n v="0"/>
    <n v="2352.665"/>
    <n v="0.64151999999999998"/>
    <x v="0"/>
    <x v="1"/>
    <n v="15"/>
    <s v="Qty / 1,000"/>
    <m/>
    <s v="Public-Lighting"/>
    <s v="lighting"/>
    <n v="2"/>
    <n v="1"/>
    <s v="Lighting"/>
    <n v="0.98996686498346598"/>
    <n v="2.5626279547341602"/>
    <n v="2329.06039440633"/>
    <n v="1.64397708552106"/>
    <n v="0.71"/>
    <n v="1653.63288002849"/>
    <n v="1.16722373071995"/>
    <n v="2979"/>
    <n v="1.17333333333333"/>
    <n v="1.323"/>
    <n v="2.1333333333333301E-2"/>
    <n v="0.72"/>
    <n v="23.497818059751602"/>
    <d v="1900-01-15T18:49:11"/>
    <n v="43411"/>
    <n v="1.7258514797189299"/>
    <n v="42.346552625569601"/>
    <n v="0"/>
    <n v="24804.493200427351"/>
  </r>
  <r>
    <s v="STND-61640"/>
    <s v="School District U-46"/>
    <s v="School District U-46 (Illinois Park Elementary) - 1350 Wing St - Elgin"/>
    <s v="New Indoor LED Fixtures"/>
    <s v="Indoor Lighting"/>
    <s v="K-12 School"/>
    <n v="0"/>
    <n v="5144.4949999999999"/>
    <n v="1.40279"/>
    <x v="0"/>
    <x v="1"/>
    <n v="15"/>
    <s v="Qty / 1,000"/>
    <m/>
    <s v="Public-Lighting"/>
    <s v="lighting"/>
    <n v="2"/>
    <n v="1"/>
    <s v="Lighting"/>
    <n v="0.98996686498346598"/>
    <n v="2.5626279547341602"/>
    <n v="5092.8795870731101"/>
    <n v="3.5948288686215402"/>
    <n v="0.71"/>
    <n v="3615.9445068219102"/>
    <n v="2.55232849672129"/>
    <n v="2979"/>
    <n v="1.17333333333333"/>
    <n v="1.323"/>
    <n v="2.1333333333333301E-2"/>
    <n v="0.72"/>
    <n v="23.497818059751602"/>
    <d v="1900-01-15T18:49:11"/>
    <n v="43411"/>
    <n v="3.7738608262172799"/>
    <n v="92.597810674056603"/>
    <n v="0"/>
    <n v="54239.167602328656"/>
  </r>
  <r>
    <s v="STND-61640"/>
    <s v="School District U-46"/>
    <s v="School District U-46 (Illinois Park Elementary) - 1350 Wing St - Elgin"/>
    <s v="Occupancy Sensors"/>
    <s v="Indoor Lighting"/>
    <s v="K-12 School"/>
    <n v="0"/>
    <n v="936.88400000000001"/>
    <n v="0.84268799999999999"/>
    <x v="0"/>
    <x v="1"/>
    <n v="8"/>
    <s v="Qty / 1,000"/>
    <m/>
    <s v="Public-Lighting"/>
    <s v="lighting"/>
    <n v="2"/>
    <n v="1"/>
    <s v="Lighting"/>
    <n v="0.98996686498346598"/>
    <n v="2.5626279547341602"/>
    <n v="927.48411633316903"/>
    <n v="2.15949582591902"/>
    <n v="0.71"/>
    <n v="658.51372259655"/>
    <n v="1.5332420364025099"/>
    <n v="2979"/>
    <n v="1.17333333333333"/>
    <n v="1.323"/>
    <n v="2.1333333333333301E-2"/>
    <n v="0.72"/>
    <n v="23.497818059751602"/>
    <d v="1900-01-15T18:49:11"/>
    <n v="43411"/>
    <n v="2.86363504782992"/>
    <n v="16.863347569694"/>
    <n v="0"/>
    <n v="5268.1097807724"/>
  </r>
  <r>
    <s v="STND-61640"/>
    <s v="School District U-46"/>
    <s v="School District U-46 (Illinois Park Elementary) - 1350 Wing St - Elgin"/>
    <s v="Occupancy Sensors Plus Daylighting Controls"/>
    <s v="Indoor Lighting"/>
    <s v="K-12 School"/>
    <n v="0"/>
    <n v="1795.604"/>
    <n v="0.403223"/>
    <x v="0"/>
    <x v="1"/>
    <n v="8"/>
    <s v="Qty / 1,000"/>
    <m/>
    <s v="Public-Lighting"/>
    <s v="lighting"/>
    <n v="2"/>
    <n v="1"/>
    <s v="Lighting"/>
    <n v="0.98996686498346598"/>
    <n v="2.5626279547341602"/>
    <n v="1777.58846263177"/>
    <n v="1.0333105317917699"/>
    <n v="0.71"/>
    <n v="1262.0878084685601"/>
    <n v="0.73365047757215895"/>
    <n v="2979"/>
    <n v="1.17333333333333"/>
    <n v="1.323"/>
    <n v="2.1333333333333301E-2"/>
    <n v="0.72"/>
    <n v="23.497818059751602"/>
    <d v="1900-01-15T18:49:11"/>
    <n v="43411"/>
    <n v="1.0847721212225701"/>
    <n v="32.319790229668598"/>
    <n v="0"/>
    <n v="10096.702467748481"/>
  </r>
  <r>
    <s v="STND-61640"/>
    <s v="School District U-46"/>
    <s v="School District U-46 (Illinois Park Elementary) - 1350 Wing St - Elgin"/>
    <s v="Outdoor &amp; Garage - LED Fixtures"/>
    <s v="Outdoor &amp; Garage Lighting"/>
    <s v="Exterior"/>
    <n v="0"/>
    <n v="22244.911"/>
    <n v="0"/>
    <x v="0"/>
    <x v="1"/>
    <n v="10.1978380583316"/>
    <s v="Qty / 1,000"/>
    <m/>
    <s v="Public-Lighting"/>
    <s v="lighting"/>
    <n v="2"/>
    <n v="1"/>
    <s v="Lighting"/>
    <n v="0.98996686498346598"/>
    <n v="2.5626279547341602"/>
    <n v="22021.724804506201"/>
    <n v="0"/>
    <n v="0.71"/>
    <n v="15635.4246111994"/>
    <n v="0"/>
    <n v="4903"/>
    <n v="1"/>
    <n v="1"/>
    <n v="0"/>
    <n v="0"/>
    <n v="14.276973281664301"/>
    <d v="1900-01-09T04:44:53"/>
    <n v="43411"/>
    <n v="0"/>
    <n v="0"/>
    <n v="0"/>
    <n v="159447.5281582638"/>
  </r>
  <r>
    <s v="STND-61640"/>
    <s v="School District U-46"/>
    <s v="School District U-46 (Illinois Park Elementary) - 1350 Wing St - Elgin"/>
    <s v="New Indoor LED Fixtures"/>
    <s v="Indoor Lighting"/>
    <s v="K-12 School"/>
    <n v="0"/>
    <n v="780.73599999999999"/>
    <n v="0.21289"/>
    <x v="0"/>
    <x v="1"/>
    <n v="15"/>
    <s v="Qty / 1,000"/>
    <m/>
    <s v="Public-Lighting"/>
    <s v="lighting"/>
    <n v="2"/>
    <n v="1"/>
    <s v="Lighting"/>
    <n v="0.98996686498346598"/>
    <n v="2.5626279547341602"/>
    <n v="772.90277029973095"/>
    <n v="0.54555786528335604"/>
    <n v="0.71"/>
    <n v="548.76096691280895"/>
    <n v="0.38734608435118301"/>
    <n v="2979"/>
    <n v="1.17333333333333"/>
    <n v="1.323"/>
    <n v="2.1333333333333301E-2"/>
    <n v="0.72"/>
    <n v="23.497818059751602"/>
    <d v="1900-01-15T18:49:11"/>
    <n v="43411"/>
    <n v="0.57272808566741795"/>
    <n v="14.0527776418133"/>
    <n v="0"/>
    <n v="8231.4145036921345"/>
  </r>
  <r>
    <s v="STND-61640"/>
    <s v="School District U-46"/>
    <s v="School District U-46 (Illinois Park Elementary) - 1350 Wing St - Elgin"/>
    <s v="New Indoor LED Fixtures"/>
    <s v="Indoor Lighting"/>
    <s v="K-12 School"/>
    <n v="0"/>
    <n v="996.83299999999997"/>
    <n v="0.271814"/>
    <x v="0"/>
    <x v="1"/>
    <n v="15"/>
    <s v="Qty / 1,000"/>
    <m/>
    <s v="Public-Lighting"/>
    <s v="lighting"/>
    <n v="2"/>
    <n v="1"/>
    <s v="Lighting"/>
    <n v="0.98996686498346598"/>
    <n v="2.5626279547341602"/>
    <n v="986.831639922063"/>
    <n v="0.69655815488811201"/>
    <n v="0.71"/>
    <n v="700.65046434466501"/>
    <n v="0.494556289970559"/>
    <n v="2979"/>
    <n v="1.17333333333333"/>
    <n v="1.323"/>
    <n v="2.1333333333333301E-2"/>
    <n v="0.72"/>
    <n v="23.497818059751602"/>
    <d v="1900-01-15T18:49:11"/>
    <n v="43411"/>
    <n v="0.73124858789799296"/>
    <n v="17.9423934531284"/>
    <n v="0"/>
    <n v="10509.756965169976"/>
  </r>
  <r>
    <s v="STND-61640"/>
    <s v="School District U-46"/>
    <s v="School District U-46 (Illinois Park Elementary) - 1350 Wing St - Elgin"/>
    <s v="New Indoor LED Fixtures"/>
    <s v="Indoor Lighting"/>
    <s v="K-12 School"/>
    <n v="0"/>
    <n v="808.62"/>
    <n v="0.22049299999999999"/>
    <x v="0"/>
    <x v="1"/>
    <n v="15"/>
    <s v="Qty / 1,000"/>
    <m/>
    <s v="Public-Lighting"/>
    <s v="lighting"/>
    <n v="2"/>
    <n v="1"/>
    <s v="Lighting"/>
    <n v="0.98996686498346598"/>
    <n v="2.5626279547341602"/>
    <n v="800.50700636293004"/>
    <n v="0.56504152562319998"/>
    <n v="0.71"/>
    <n v="568.35997451768003"/>
    <n v="0.40117948319247199"/>
    <n v="2979"/>
    <n v="1.17333333333333"/>
    <n v="1.323"/>
    <n v="2.1333333333333301E-2"/>
    <n v="0.72"/>
    <n v="23.497818059751602"/>
    <d v="1900-01-15T18:49:11"/>
    <n v="43411"/>
    <n v="0.59318208367262903"/>
    <n v="14.5546728429624"/>
    <n v="0"/>
    <n v="8525.3996177652007"/>
  </r>
  <r>
    <s v="STND-61641"/>
    <s v="School District 64 Consolidated Board of Education"/>
    <s v="Community Consolidated School District 64 (Lincoln School) 200 S Lincoln Ave - Park Ridge"/>
    <s v="New Indoor LED Fixtures"/>
    <s v="Indoor Lighting"/>
    <s v="K-12 School"/>
    <n v="0"/>
    <n v="13272.517"/>
    <n v="3.6191230000000001"/>
    <x v="0"/>
    <x v="1"/>
    <n v="15"/>
    <s v="Qty / 1,000"/>
    <m/>
    <s v="Public-Lighting"/>
    <s v="lighting"/>
    <n v="3"/>
    <n v="1"/>
    <s v="Lighting"/>
    <n v="0.99829244462109001"/>
    <n v="0.987374621353864"/>
    <n v="13249.853442205"/>
    <n v="3.5734302017580601"/>
    <n v="0.71"/>
    <n v="9407.3959439655391"/>
    <n v="2.53713544324822"/>
    <n v="2979"/>
    <n v="1.17333333333333"/>
    <n v="1.323"/>
    <n v="2.1333333333333301E-2"/>
    <n v="0.72"/>
    <n v="23.497818059751602"/>
    <d v="1900-01-15T18:49:11"/>
    <n v="43345"/>
    <n v="3.7513964493134901"/>
    <n v="240.90642622190899"/>
    <n v="0"/>
    <n v="141110.9391594831"/>
  </r>
  <r>
    <s v="STND-61641"/>
    <s v="School District 64 Consolidated Board of Education"/>
    <s v="Community Consolidated School District 64 (Lincoln School) 200 S Lincoln Ave - Park Ridge"/>
    <s v="Occupancy Sensors Plus Daylighting Controls"/>
    <s v="Indoor Lighting"/>
    <s v="K-12 School"/>
    <n v="0"/>
    <n v="3883.5160000000001"/>
    <n v="0.87208699999999995"/>
    <x v="0"/>
    <x v="1"/>
    <n v="8"/>
    <s v="Qty / 1,000"/>
    <m/>
    <s v="Public-Lighting"/>
    <s v="lighting"/>
    <n v="3"/>
    <n v="1"/>
    <s v="Lighting"/>
    <n v="0.99829244462109001"/>
    <n v="0.987374621353864"/>
    <n v="3876.8846813651198"/>
    <n v="0.86107657141262695"/>
    <n v="0.71"/>
    <n v="2752.5881237692302"/>
    <n v="0.61136436570296504"/>
    <n v="2979"/>
    <n v="1.17333333333333"/>
    <n v="1.323"/>
    <n v="2.1333333333333301E-2"/>
    <n v="0.72"/>
    <n v="23.497818059751602"/>
    <d v="1900-01-15T18:49:11"/>
    <n v="43345"/>
    <n v="0.90396045541764003"/>
    <n v="70.488812388456694"/>
    <n v="0"/>
    <n v="22020.704990153841"/>
  </r>
  <r>
    <s v="STND-61642"/>
    <s v="School District 64 Consolidated Board of Education"/>
    <s v="Community Consolidated School District 64 (Field School) - 707 Wisner - Park Ridge"/>
    <s v="New Indoor LED Fixtures"/>
    <s v="Indoor Lighting"/>
    <s v="K-12 School"/>
    <n v="0"/>
    <n v="5228.1450000000004"/>
    <n v="1.4256"/>
    <x v="0"/>
    <x v="1"/>
    <n v="15"/>
    <s v="Qty / 1,000"/>
    <m/>
    <s v="Public-Lighting"/>
    <s v="lighting"/>
    <n v="3"/>
    <n v="1"/>
    <s v="Lighting"/>
    <n v="0.99829244462109001"/>
    <n v="0.987374621353864"/>
    <n v="5219.2176528835298"/>
    <n v="1.40760126020207"/>
    <n v="0.71"/>
    <n v="3705.6445335473099"/>
    <n v="0.99939689474346904"/>
    <n v="2979"/>
    <n v="1.17333333333333"/>
    <n v="1.323"/>
    <n v="2.1333333333333301E-2"/>
    <n v="0.72"/>
    <n v="23.497818059751602"/>
    <d v="1900-01-15T18:49:11"/>
    <n v="43344"/>
    <n v="1.47770351495136"/>
    <n v="94.894866416064204"/>
    <n v="0"/>
    <n v="55584.668003209648"/>
  </r>
  <r>
    <s v="STND-61642"/>
    <s v="School District 64 Consolidated Board of Education"/>
    <s v="Community Consolidated School District 64 (Field School) - 707 Wisner - Park Ridge"/>
    <s v="New Indoor LED Fixtures"/>
    <s v="Indoor Lighting"/>
    <s v="K-12 School"/>
    <n v="0"/>
    <n v="8365.0319999999992"/>
    <n v="2.2809599999999999"/>
    <x v="0"/>
    <x v="1"/>
    <n v="15"/>
    <s v="Qty / 1,000"/>
    <m/>
    <s v="Public-Lighting"/>
    <s v="lighting"/>
    <n v="3"/>
    <n v="1"/>
    <s v="Lighting"/>
    <n v="0.99829244462109001"/>
    <n v="0.987374621353864"/>
    <n v="8350.7482446136491"/>
    <n v="2.25216201632331"/>
    <n v="0.71"/>
    <n v="5929.0312536756901"/>
    <n v="1.5990350315895501"/>
    <n v="2979"/>
    <n v="1.17333333333333"/>
    <n v="1.323"/>
    <n v="2.1333333333333301E-2"/>
    <n v="0.72"/>
    <n v="23.497818059751602"/>
    <d v="1900-01-15T18:49:11"/>
    <n v="43344"/>
    <n v="2.3643256239221802"/>
    <n v="151.83178626570299"/>
    <n v="0"/>
    <n v="88935.468805135344"/>
  </r>
  <r>
    <s v="STND-61642"/>
    <s v="School District 64 Consolidated Board of Education"/>
    <s v="Community Consolidated School District 64 (Field School) - 707 Wisner - Park Ridge"/>
    <s v="Occupancy Sensors Plus Daylighting Controls"/>
    <s v="Indoor Lighting"/>
    <s v="K-12 School"/>
    <n v="0"/>
    <n v="1456.319"/>
    <n v="0.32703300000000002"/>
    <x v="0"/>
    <x v="1"/>
    <n v="8"/>
    <s v="Qty / 1,000"/>
    <m/>
    <s v="Public-Lighting"/>
    <s v="lighting"/>
    <n v="3"/>
    <n v="1"/>
    <s v="Lighting"/>
    <n v="0.99829244462109001"/>
    <n v="0.987374621353864"/>
    <n v="1453.8322546581401"/>
    <n v="0.32290408454521802"/>
    <n v="0.71"/>
    <n v="1032.22090080728"/>
    <n v="0.229261900027105"/>
    <n v="2979"/>
    <n v="1.17333333333333"/>
    <n v="1.323"/>
    <n v="2.1333333333333301E-2"/>
    <n v="0.72"/>
    <n v="23.497818059751602"/>
    <d v="1900-01-15T18:49:11"/>
    <n v="43344"/>
    <n v="0.33898555948729597"/>
    <n v="26.4333137210571"/>
    <n v="0"/>
    <n v="8257.7672064582403"/>
  </r>
  <r>
    <s v="STND-61643"/>
    <s v="School District 64 Consolidated Board of Education"/>
    <s v="Community Consolidated School District 64 (Carpenter School) 300 N Hamlin - Park Ridge"/>
    <s v="New Indoor LED Fixtures"/>
    <s v="Indoor Lighting"/>
    <s v="K-12 School"/>
    <n v="0"/>
    <n v="10421.436"/>
    <n v="2.8416960000000002"/>
    <x v="0"/>
    <x v="1"/>
    <n v="15"/>
    <s v="Qty / 1,000"/>
    <m/>
    <s v="Public-Lighting"/>
    <s v="lighting"/>
    <n v="3"/>
    <n v="1"/>
    <s v="Lighting"/>
    <n v="0.99829244462109001"/>
    <n v="0.987374621353864"/>
    <n v="10403.640820902199"/>
    <n v="2.8058185120027899"/>
    <n v="0.71"/>
    <n v="7386.5849828405899"/>
    <n v="1.99213114352198"/>
    <n v="2979"/>
    <n v="1.17333333333333"/>
    <n v="1.323"/>
    <n v="2.1333333333333301E-2"/>
    <n v="0.72"/>
    <n v="23.497818059751602"/>
    <d v="1900-01-15T18:49:11"/>
    <n v="43397"/>
    <n v="2.9455556731363801"/>
    <n v="189.15710583458599"/>
    <n v="0"/>
    <n v="110798.77474260885"/>
  </r>
  <r>
    <s v="STND-61643"/>
    <s v="School District 64 Consolidated Board of Education"/>
    <s v="Community Consolidated School District 64 (Carpenter School) 300 N Hamlin - Park Ridge"/>
    <s v="New Indoor LED Fixtures"/>
    <s v="Indoor Lighting"/>
    <s v="K-12 School"/>
    <n v="0"/>
    <n v="4977.1940000000004"/>
    <n v="1.3571709999999999"/>
    <x v="0"/>
    <x v="1"/>
    <n v="15"/>
    <s v="Qty / 1,000"/>
    <m/>
    <s v="Public-Lighting"/>
    <s v="lighting"/>
    <n v="3"/>
    <n v="1"/>
    <s v="Lighting"/>
    <n v="0.99829244462109001"/>
    <n v="0.987374621353864"/>
    <n v="4968.6951656134197"/>
    <n v="1.3400362022374499"/>
    <n v="0.71"/>
    <n v="3527.7735675855301"/>
    <n v="0.95142570358858602"/>
    <n v="2979"/>
    <n v="1.17333333333333"/>
    <n v="1.323"/>
    <n v="2.1333333333333301E-2"/>
    <n v="0.72"/>
    <n v="23.497818059751602"/>
    <d v="1900-01-15T18:49:11"/>
    <n v="43397"/>
    <n v="1.4067735389239999"/>
    <n v="90.3399121020623"/>
    <n v="0"/>
    <n v="52916.603513782953"/>
  </r>
  <r>
    <s v="STND-61643"/>
    <s v="School District 64 Consolidated Board of Education"/>
    <s v="Community Consolidated School District 64 (Carpenter School) 300 N Hamlin - Park Ridge"/>
    <s v="Occupancy Sensors Plus Daylighting Controls"/>
    <s v="Indoor Lighting"/>
    <s v="K-12 School"/>
    <n v="0"/>
    <n v="1456.319"/>
    <n v="0.32703300000000002"/>
    <x v="0"/>
    <x v="1"/>
    <n v="8"/>
    <s v="Qty / 1,000"/>
    <m/>
    <s v="Public-Lighting"/>
    <s v="lighting"/>
    <n v="3"/>
    <n v="1"/>
    <s v="Lighting"/>
    <n v="0.99829244462109001"/>
    <n v="0.987374621353864"/>
    <n v="1453.8322546581401"/>
    <n v="0.32290408454521802"/>
    <n v="0.71"/>
    <n v="1032.22090080728"/>
    <n v="0.229261900027105"/>
    <n v="2979"/>
    <n v="1.17333333333333"/>
    <n v="1.323"/>
    <n v="2.1333333333333301E-2"/>
    <n v="0.72"/>
    <n v="23.497818059751602"/>
    <d v="1900-01-15T18:49:11"/>
    <n v="43397"/>
    <n v="0.33898555948729597"/>
    <n v="26.4333137210571"/>
    <n v="0"/>
    <n v="8257.7672064582403"/>
  </r>
  <r>
    <s v="STND-61646"/>
    <s v="Gailco Limited Partneship"/>
    <s v="Gailco Limited Partnership - 1515 W Jefferson Street - Joliet"/>
    <s v="New Indoor LED Fixtures"/>
    <s v="Indoor Lighting"/>
    <s v="Restaurant"/>
    <n v="0"/>
    <n v="1877.204"/>
    <n v="0.25655"/>
    <x v="0"/>
    <x v="0"/>
    <n v="8.9750493627714896"/>
    <s v="Qty / 1,000"/>
    <m/>
    <s v="Private-Lighting"/>
    <s v="lighting"/>
    <n v="3"/>
    <n v="1"/>
    <s v="Lighting"/>
    <n v="0.91633259480590001"/>
    <n v="1.30467645558681"/>
    <n v="1720.14321230001"/>
    <n v="0.33471474468079498"/>
    <n v="0.71"/>
    <n v="1221.30168073301"/>
    <n v="0.23764746872336501"/>
    <n v="5571"/>
    <n v="1.17"/>
    <n v="1.31"/>
    <n v="2.1000000000000001E-2"/>
    <n v="0.68"/>
    <n v="12.565069107880101"/>
    <d v="1900-01-07T23:24:04"/>
    <n v="43338"/>
    <n v="0.37574623336416202"/>
    <n v="30.874365348974599"/>
    <n v="0"/>
    <n v="10961.24287141455"/>
  </r>
  <r>
    <s v="STND-61646"/>
    <s v="Gailco Limited Partneship"/>
    <s v="Gailco Limited Partnership - 1515 W Jefferson Street - Joliet"/>
    <s v="Outdoor &amp; Garage - LED Fixtures"/>
    <s v="Outdoor &amp; Garage Lighting"/>
    <s v="Exterior"/>
    <n v="0"/>
    <n v="77663.520000000004"/>
    <n v="0"/>
    <x v="0"/>
    <x v="0"/>
    <n v="10.1978380583316"/>
    <s v="Qty / 1,000"/>
    <m/>
    <s v="Private-Lighting"/>
    <s v="lighting"/>
    <n v="3"/>
    <n v="1"/>
    <s v="Lighting"/>
    <n v="0.91633259480590001"/>
    <n v="1.30467645558681"/>
    <n v="71165.614803359902"/>
    <n v="0"/>
    <n v="0.71"/>
    <n v="50527.586510385503"/>
    <n v="0"/>
    <n v="4903"/>
    <n v="1"/>
    <n v="1"/>
    <n v="0"/>
    <n v="0"/>
    <n v="14.276973281664301"/>
    <d v="1900-01-09T04:44:53"/>
    <n v="43338"/>
    <n v="0"/>
    <n v="0"/>
    <n v="0"/>
    <n v="515272.14471125166"/>
  </r>
  <r>
    <s v="STND-61647"/>
    <s v="W Diamond Group Corporation"/>
    <s v="W Diamond Group - 1680 E Touhy Ave - Des Plaines"/>
    <s v="Compressed Air - Air Compressor(s) with Integrated VSD &lt;= 150 HP"/>
    <s v="Compressed Air"/>
    <s v="Manufacturing"/>
    <n v="0"/>
    <n v="108945"/>
    <n v="17.475000000000001"/>
    <x v="4"/>
    <x v="0"/>
    <n v="10"/>
    <s v="ΔkWpeak / CF"/>
    <n v="0.95"/>
    <s v="Private-Non-Lighting"/>
    <s v="non_lighting"/>
    <n v="3"/>
    <n v="1"/>
    <s v="Non-Lighting"/>
    <n v="0.98952339343681495"/>
    <n v="0.43468415683807998"/>
    <n v="107803.626097974"/>
    <n v="7.5961056407454599"/>
    <n v="0.7"/>
    <n v="75462.538268581702"/>
    <n v="5.3172739485218203"/>
    <n v="4618"/>
    <n v="1.02"/>
    <n v="1.04"/>
    <n v="1.2E-2"/>
    <n v="0.81"/>
    <n v="15.158077089649201"/>
    <d v="1900-01-09T19:51:10"/>
    <n v="43378"/>
    <n v="7.9959006744689001"/>
    <n v="0"/>
    <n v="0"/>
    <n v="754625.38268581708"/>
  </r>
  <r>
    <s v="STND-61647"/>
    <s v="W Diamond Group Corporation"/>
    <s v="W Diamond Group - 1680 E Touhy Ave - Des Plaines"/>
    <s v="Efficient Refrigerated Compressed Air Dryer"/>
    <s v="Compressed Air"/>
    <s v="Manufacturing"/>
    <n v="0"/>
    <n v="1820"/>
    <n v="0.4"/>
    <x v="4"/>
    <x v="0"/>
    <n v="10"/>
    <s v="ΔkWpeak / CF"/>
    <n v="0.95"/>
    <s v="Private-Non-Lighting"/>
    <s v="non_lighting"/>
    <n v="3"/>
    <n v="1"/>
    <s v="Non-Lighting"/>
    <n v="0.98952339343681495"/>
    <n v="0.43468415683807998"/>
    <n v="1800.932576055"/>
    <n v="0.173873662735232"/>
    <n v="0.7"/>
    <n v="1260.6528032384999"/>
    <n v="0.12171156391466301"/>
    <n v="4618"/>
    <n v="1.02"/>
    <n v="1.04"/>
    <n v="1.2E-2"/>
    <n v="0.81"/>
    <n v="15.158077089649201"/>
    <d v="1900-01-09T19:51:10"/>
    <n v="43378"/>
    <n v="0.18302490814235001"/>
    <n v="0"/>
    <n v="0"/>
    <n v="12606.528032384998"/>
  </r>
  <r>
    <s v="STND-61648"/>
    <s v="Solomon Schechter Day School of Metropolitan Chicago"/>
    <s v="Solomon Schechter Day School - 3210 Dundee Road - Northbrook"/>
    <s v="New Indoor LED Fixtures"/>
    <s v="Indoor Lighting"/>
    <s v="K-12 School"/>
    <n v="0"/>
    <n v="34129.330999999998"/>
    <n v="9.306317"/>
    <x v="0"/>
    <x v="0"/>
    <n v="15"/>
    <s v="Qty / 1,000"/>
    <m/>
    <s v="Private-Lighting"/>
    <s v="lighting"/>
    <n v="3"/>
    <n v="1"/>
    <s v="Lighting"/>
    <n v="0.91633259480590001"/>
    <n v="1.30467645558681"/>
    <n v="31273.8184342194"/>
    <n v="12.1417326781272"/>
    <n v="0.71"/>
    <n v="22204.411088295801"/>
    <n v="8.6206302014703393"/>
    <n v="2979"/>
    <n v="1.17333333333333"/>
    <n v="1.323"/>
    <n v="2.1333333333333301E-2"/>
    <n v="0.72"/>
    <n v="23.497818059751602"/>
    <d v="1900-01-15T18:49:11"/>
    <n v="43427"/>
    <n v="12.746422984512501"/>
    <n v="568.614880622172"/>
    <n v="0"/>
    <n v="333066.16632443701"/>
  </r>
  <r>
    <s v="STND-61649"/>
    <s v="Community Consolidated School District #62"/>
    <s v="Community Consolidated School District #62 - 1850 Plainfield Dr - Des Plaines"/>
    <s v="Outdoor &amp; Garage - LED Fixtures"/>
    <s v="Outdoor &amp; Garage Lighting"/>
    <s v="Exterior"/>
    <n v="0"/>
    <n v="14169.67"/>
    <n v="0"/>
    <x v="0"/>
    <x v="1"/>
    <n v="10.1978380583316"/>
    <s v="Qty / 1,000"/>
    <m/>
    <s v="Public-Lighting"/>
    <s v="lighting"/>
    <n v="3"/>
    <n v="1"/>
    <s v="Lighting"/>
    <n v="0.99829244462109001"/>
    <n v="0.987374621353864"/>
    <n v="14145.4745037741"/>
    <n v="0"/>
    <n v="0.71"/>
    <n v="10043.2868976796"/>
    <n v="0"/>
    <n v="4903"/>
    <n v="1"/>
    <n v="1"/>
    <n v="0"/>
    <n v="0"/>
    <n v="14.276973281664301"/>
    <d v="1900-01-09T04:44:53"/>
    <n v="43369"/>
    <n v="0"/>
    <n v="0"/>
    <n v="0"/>
    <n v="102419.81335590013"/>
  </r>
  <r>
    <s v="STND-61650"/>
    <s v="Cedar State LLC"/>
    <s v="Cedar State LLC dba Comfort Inn - 595 Tracy Trail - Crystal Lake"/>
    <s v="Outdoor &amp; Garage - LED Fixtures"/>
    <s v="Outdoor &amp; Garage Lighting"/>
    <s v="Exterior"/>
    <n v="0"/>
    <n v="1421.87"/>
    <n v="0"/>
    <x v="0"/>
    <x v="0"/>
    <n v="10.1978380583316"/>
    <s v="Qty / 1,000"/>
    <m/>
    <s v="Private-Lighting"/>
    <s v="lighting"/>
    <n v="3"/>
    <n v="1"/>
    <s v="Lighting"/>
    <n v="0.91633259480590001"/>
    <n v="1.30467645558681"/>
    <n v="1302.90582657666"/>
    <n v="0"/>
    <n v="0.71"/>
    <n v="925.06313686943201"/>
    <n v="0"/>
    <n v="4903"/>
    <n v="1"/>
    <n v="1"/>
    <n v="0"/>
    <n v="0"/>
    <n v="14.276973281664301"/>
    <d v="1900-01-09T04:44:53"/>
    <n v="43369"/>
    <n v="0"/>
    <n v="0"/>
    <n v="0"/>
    <n v="9433.6440635267081"/>
  </r>
  <r>
    <s v="STND-61650"/>
    <s v="Cedar State LLC"/>
    <s v="Cedar State LLC dba Comfort Inn - 595 Tracy Trail - Crystal Lake"/>
    <s v="Outdoor &amp; Garage - LED Fixtures"/>
    <s v="Outdoor &amp; Garage Lighting"/>
    <s v="Exterior"/>
    <n v="0"/>
    <n v="3039.86"/>
    <n v="0"/>
    <x v="0"/>
    <x v="0"/>
    <n v="10.1978380583316"/>
    <s v="Qty / 1,000"/>
    <m/>
    <s v="Private-Lighting"/>
    <s v="lighting"/>
    <n v="3"/>
    <n v="1"/>
    <s v="Lighting"/>
    <n v="0.91633259480590001"/>
    <n v="1.30467645558681"/>
    <n v="2785.5228016466599"/>
    <n v="0"/>
    <n v="0.71"/>
    <n v="1977.72118916913"/>
    <n v="0"/>
    <n v="4903"/>
    <n v="1"/>
    <n v="1"/>
    <n v="0"/>
    <n v="0"/>
    <n v="14.276973281664301"/>
    <d v="1900-01-09T04:44:53"/>
    <n v="43369"/>
    <n v="0"/>
    <n v="0"/>
    <n v="0"/>
    <n v="20168.480411677781"/>
  </r>
  <r>
    <s v="STND-61650"/>
    <s v="Cedar State LLC"/>
    <s v="Cedar State LLC dba Comfort Inn - 595 Tracy Trail - Crystal Lake"/>
    <s v="Outdoor &amp; Garage - LED Fixtures"/>
    <s v="Outdoor &amp; Garage Lighting"/>
    <s v="Exterior"/>
    <n v="0"/>
    <n v="3902.788"/>
    <n v="0"/>
    <x v="0"/>
    <x v="0"/>
    <n v="10.1978380583316"/>
    <s v="Qty / 1,000"/>
    <m/>
    <s v="Private-Lighting"/>
    <s v="lighting"/>
    <n v="3"/>
    <n v="1"/>
    <s v="Lighting"/>
    <n v="0.91633259480590001"/>
    <n v="1.30467645558681"/>
    <n v="3576.2518550173299"/>
    <n v="0"/>
    <n v="0.71"/>
    <n v="2539.1388170622999"/>
    <n v="0"/>
    <n v="4903"/>
    <n v="1"/>
    <n v="1"/>
    <n v="0"/>
    <n v="0"/>
    <n v="14.276973281664301"/>
    <d v="1900-01-09T04:44:53"/>
    <n v="43369"/>
    <n v="0"/>
    <n v="0"/>
    <n v="0"/>
    <n v="25893.726464025"/>
  </r>
  <r>
    <s v="STND-61651"/>
    <s v="ASVRF Oak Brook Regency, LLC"/>
    <s v="ASVRF Oak Brook Regency LLC - 1415 W 22nd St Ste 250 - Oak Brook"/>
    <s v="New Indoor LED Fixtures"/>
    <s v="Indoor Lighting"/>
    <s v="Office"/>
    <n v="0"/>
    <n v="1417.6890000000001"/>
    <n v="0.31878000000000001"/>
    <x v="0"/>
    <x v="0"/>
    <n v="15"/>
    <s v="Qty / 1,000"/>
    <m/>
    <s v="Private-Lighting"/>
    <s v="lighting"/>
    <n v="3"/>
    <n v="1"/>
    <s v="Lighting"/>
    <n v="0.91633259480590001"/>
    <n v="1.30467645558681"/>
    <n v="1299.07463999778"/>
    <n v="0.41590476051196201"/>
    <n v="0.71"/>
    <n v="922.34299439842505"/>
    <n v="0.295292379963493"/>
    <n v="2885"/>
    <n v="1.165"/>
    <n v="1.3779999999999999"/>
    <n v="2.5499999999999998E-2"/>
    <n v="0.55000000000000004"/>
    <n v="24.263431542460999"/>
    <d v="1900-01-16T07:56:40"/>
    <n v="43401"/>
    <n v="0.54875941484623603"/>
    <n v="28.434680961324801"/>
    <n v="0"/>
    <n v="13835.144915976376"/>
  </r>
  <r>
    <s v="STND-61651"/>
    <s v="ASVRF Oak Brook Regency, LLC"/>
    <s v="ASVRF Oak Brook Regency LLC - 1415 W 22nd St Ste 250 - Oak Brook"/>
    <s v="New Indoor LED Fixtures"/>
    <s v="Indoor Lighting"/>
    <s v="Office"/>
    <n v="0"/>
    <n v="1620.2159999999999"/>
    <n v="0.36431999999999998"/>
    <x v="0"/>
    <x v="0"/>
    <n v="15"/>
    <s v="Qty / 1,000"/>
    <m/>
    <s v="Private-Lighting"/>
    <s v="lighting"/>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401"/>
    <n v="0.62715361696712701"/>
    <n v="32.4967782415141"/>
    <n v="0"/>
    <n v="15811.59418968735"/>
  </r>
  <r>
    <s v="STND-61651"/>
    <s v="ASVRF Oak Brook Regency, LLC"/>
    <s v="ASVRF Oak Brook Regency LLC - 1415 W 22nd St Ste 250 - Oak Brook"/>
    <s v="New Indoor LED Fixtures"/>
    <s v="Indoor Lighting"/>
    <s v="Office"/>
    <n v="0"/>
    <n v="1417.6890000000001"/>
    <n v="0.31878000000000001"/>
    <x v="0"/>
    <x v="0"/>
    <n v="15"/>
    <s v="Qty / 1,000"/>
    <m/>
    <s v="Private-Lighting"/>
    <s v="lighting"/>
    <n v="3"/>
    <n v="1"/>
    <s v="Lighting"/>
    <n v="0.91633259480590001"/>
    <n v="1.30467645558681"/>
    <n v="1299.07463999778"/>
    <n v="0.41590476051196201"/>
    <n v="0.71"/>
    <n v="922.34299439842505"/>
    <n v="0.295292379963493"/>
    <n v="2885"/>
    <n v="1.165"/>
    <n v="1.3779999999999999"/>
    <n v="2.5499999999999998E-2"/>
    <n v="0.55000000000000004"/>
    <n v="24.263431542460999"/>
    <d v="1900-01-16T07:56:40"/>
    <n v="43401"/>
    <n v="0.54875941484623603"/>
    <n v="28.434680961324801"/>
    <n v="0"/>
    <n v="13835.144915976376"/>
  </r>
  <r>
    <s v="STND-61651"/>
    <s v="ASVRF Oak Brook Regency, LLC"/>
    <s v="ASVRF Oak Brook Regency LLC - 1415 W 22nd St Ste 250 - Oak Brook"/>
    <s v="New Indoor LED Fixtures"/>
    <s v="Indoor Lighting"/>
    <s v="Office"/>
    <n v="0"/>
    <n v="324.04300000000001"/>
    <n v="7.2863999999999998E-2"/>
    <x v="0"/>
    <x v="0"/>
    <n v="15"/>
    <s v="Qty / 1,000"/>
    <m/>
    <s v="Private-Lighting"/>
    <s v="lighting"/>
    <n v="3"/>
    <n v="1"/>
    <s v="Lighting"/>
    <n v="0.91633259480590001"/>
    <n v="1.30467645558681"/>
    <n v="296.93116301868798"/>
    <n v="9.5063945259877103E-2"/>
    <n v="0.71"/>
    <n v="210.82112574326899"/>
    <n v="6.7495401134512703E-2"/>
    <n v="2885"/>
    <n v="1.165"/>
    <n v="1.3779999999999999"/>
    <n v="2.5499999999999998E-2"/>
    <n v="0.55000000000000004"/>
    <n v="24.263431542460999"/>
    <d v="1900-01-16T07:56:40"/>
    <n v="43401"/>
    <n v="0.12543072339342501"/>
    <n v="6.4993516368897399"/>
    <n v="0"/>
    <n v="3162.3168861490349"/>
  </r>
  <r>
    <s v="STND-61651"/>
    <s v="ASVRF Oak Brook Regency, LLC"/>
    <s v="ASVRF Oak Brook Regency LLC - 1415 W 22nd St Ste 250 - Oak Brook"/>
    <s v="New Indoor LED Fixtures"/>
    <s v="Indoor Lighting"/>
    <s v="Office"/>
    <n v="0"/>
    <n v="5184.6909999999998"/>
    <n v="1.165824"/>
    <x v="0"/>
    <x v="0"/>
    <n v="15"/>
    <s v="Qty / 1,000"/>
    <m/>
    <s v="Private-Lighting"/>
    <s v="lighting"/>
    <n v="3"/>
    <n v="1"/>
    <s v="Lighting"/>
    <n v="0.91633259480590001"/>
    <n v="1.30467645558681"/>
    <n v="4750.9013572967997"/>
    <n v="1.5210231241580301"/>
    <n v="0.71"/>
    <n v="3373.13996368072"/>
    <n v="1.0799264181521999"/>
    <n v="2885"/>
    <n v="1.165"/>
    <n v="1.3779999999999999"/>
    <n v="2.5499999999999998E-2"/>
    <n v="0.55000000000000004"/>
    <n v="24.263431542460999"/>
    <d v="1900-01-16T07:56:40"/>
    <n v="43401"/>
    <n v="2.0068915742948099"/>
    <n v="103.98968636143201"/>
    <n v="0"/>
    <n v="50597.099455210802"/>
  </r>
  <r>
    <s v="STND-61651"/>
    <s v="ASVRF Oak Brook Regency, LLC"/>
    <s v="ASVRF Oak Brook Regency LLC - 1415 W 22nd St Ste 250 - Oak Brook"/>
    <s v="New Indoor LED Fixtures"/>
    <s v="Indoor Lighting"/>
    <s v="Office"/>
    <n v="0"/>
    <n v="3888.518"/>
    <n v="0.87436800000000003"/>
    <x v="0"/>
    <x v="0"/>
    <n v="15"/>
    <s v="Qty / 1,000"/>
    <m/>
    <s v="Private-Lighting"/>
    <s v="lighting"/>
    <n v="3"/>
    <n v="1"/>
    <s v="Lighting"/>
    <n v="0.91633259480590001"/>
    <n v="1.30467645558681"/>
    <n v="3563.1757888894499"/>
    <n v="1.1407673431185199"/>
    <n v="0.71"/>
    <n v="2529.8548101115098"/>
    <n v="0.80994481361415305"/>
    <n v="2885"/>
    <n v="1.165"/>
    <n v="1.3779999999999999"/>
    <n v="2.5499999999999998E-2"/>
    <n v="0.55000000000000004"/>
    <n v="24.263431542460999"/>
    <d v="1900-01-16T07:56:40"/>
    <n v="43401"/>
    <n v="1.5051686807211"/>
    <n v="77.992259756807698"/>
    <n v="0"/>
    <n v="37947.822151672648"/>
  </r>
  <r>
    <s v="STND-61653"/>
    <s v="Durable Mecco"/>
    <s v="Durable Mecco - 521 S County Line Rd - Franklin Park"/>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306"/>
    <n v="1.1461934872414601"/>
    <n v="0"/>
    <n v="0"/>
    <n v="108097.51454582499"/>
  </r>
  <r>
    <s v="STND-61655"/>
    <s v="200 W Adams, LLC"/>
    <s v="200 W Adams - 200 W Adams - Chicago"/>
    <s v="VSD on HVAC Fan or Pump &lt;= 200 HP"/>
    <s v="Variable Speed Drives"/>
    <s v="Office"/>
    <n v="0"/>
    <n v="47871.555999999997"/>
    <n v="10.448924999999999"/>
    <x v="6"/>
    <x v="0"/>
    <n v="15"/>
    <s v="ΔkWpeak"/>
    <m/>
    <s v="Private-Non-Lighting"/>
    <s v="non_lighting"/>
    <n v="3"/>
    <n v="1"/>
    <s v="Non-Lighting"/>
    <n v="0.98952339343681495"/>
    <n v="0.43468415683807998"/>
    <n v="47370.024542220497"/>
    <n v="4.5419821534893403"/>
    <n v="0.7"/>
    <n v="33159.017179554401"/>
    <n v="3.1793875074425402"/>
    <n v="2885"/>
    <n v="1.165"/>
    <n v="1.3779999999999999"/>
    <n v="2.5499999999999998E-2"/>
    <n v="0.55000000000000004"/>
    <n v="24.263431542460999"/>
    <d v="1900-01-16T07:56:40"/>
    <n v="43394"/>
    <n v="4.5419821534893403"/>
    <n v="0"/>
    <n v="0"/>
    <n v="497385.25769331603"/>
  </r>
  <r>
    <s v="STND-61656"/>
    <s v="Argo Community High School District 217"/>
    <s v="Argo Community High School District 217 - 7329 W 63rd St - Summit"/>
    <s v="New Indoor LED Fixtures"/>
    <s v="Indoor Lighting"/>
    <s v="K-12 School"/>
    <n v="0"/>
    <n v="4754.1270000000004"/>
    <n v="1.296346"/>
    <x v="0"/>
    <x v="1"/>
    <n v="15"/>
    <s v="Qty / 1,000"/>
    <m/>
    <s v="Public-Lighting"/>
    <s v="lighting"/>
    <n v="3"/>
    <n v="1"/>
    <s v="Lighting"/>
    <n v="0.99829244462109001"/>
    <n v="0.987374621353864"/>
    <n v="4746.0090648691303"/>
    <n v="1.2799791408936001"/>
    <n v="0.71"/>
    <n v="3369.6664360570799"/>
    <n v="0.90878519003445302"/>
    <n v="2979"/>
    <n v="1.17333333333333"/>
    <n v="1.323"/>
    <n v="2.1333333333333301E-2"/>
    <n v="0.72"/>
    <n v="23.497818059751602"/>
    <d v="1900-01-15T18:49:11"/>
    <n v="43351"/>
    <n v="1.3437254775484999"/>
    <n v="86.291073906711503"/>
    <n v="0"/>
    <n v="50544.996540856198"/>
  </r>
  <r>
    <s v="STND-61656"/>
    <s v="Argo Community High School District 217"/>
    <s v="Argo Community High School District 217 - 7329 W 63rd St - Summit"/>
    <s v="New Indoor LED Fixtures"/>
    <s v="Indoor Lighting"/>
    <s v="K-12 School"/>
    <n v="0"/>
    <n v="10574.795"/>
    <n v="2.8835139999999999"/>
    <x v="0"/>
    <x v="1"/>
    <n v="15"/>
    <s v="Qty / 1,000"/>
    <m/>
    <s v="Public-Lighting"/>
    <s v="lighting"/>
    <n v="3"/>
    <n v="1"/>
    <s v="Lighting"/>
    <n v="0.99829244462109001"/>
    <n v="0.987374621353864"/>
    <n v="10556.737951916901"/>
    <n v="2.8471085439185702"/>
    <n v="0.71"/>
    <n v="7495.2839458609897"/>
    <n v="2.02144706618218"/>
    <n v="2979"/>
    <n v="1.17333333333333"/>
    <n v="1.323"/>
    <n v="2.1333333333333301E-2"/>
    <n v="0.72"/>
    <n v="23.497818059751602"/>
    <d v="1900-01-15T18:49:11"/>
    <n v="43351"/>
    <n v="2.9889020575276799"/>
    <n v="191.940690034852"/>
    <n v="0"/>
    <n v="112429.25918791484"/>
  </r>
  <r>
    <s v="STND-61656"/>
    <s v="Argo Community High School District 217"/>
    <s v="Argo Community High School District 217 - 7329 W 63rd St - Summit"/>
    <s v="New Indoor LED Fixtures"/>
    <s v="Indoor Lighting"/>
    <s v="K-12 School"/>
    <n v="0"/>
    <n v="731.94"/>
    <n v="0.19958400000000001"/>
    <x v="0"/>
    <x v="1"/>
    <n v="15"/>
    <s v="Qty / 1,000"/>
    <m/>
    <s v="Public-Lighting"/>
    <s v="lighting"/>
    <n v="3"/>
    <n v="1"/>
    <s v="Lighting"/>
    <n v="0.99829244462109001"/>
    <n v="0.987374621353864"/>
    <n v="730.69017191596095"/>
    <n v="0.19706417642828999"/>
    <n v="0.71"/>
    <n v="518.79002206033203"/>
    <n v="0.13991556526408599"/>
    <n v="2979"/>
    <n v="1.17333333333333"/>
    <n v="1.323"/>
    <n v="2.1333333333333301E-2"/>
    <n v="0.72"/>
    <n v="23.497818059751602"/>
    <d v="1900-01-15T18:49:11"/>
    <n v="43351"/>
    <n v="0.20687849209319101"/>
    <n v="13.285275853017501"/>
    <n v="0"/>
    <n v="7781.8503309049802"/>
  </r>
  <r>
    <s v="STND-61656"/>
    <s v="Argo Community High School District 217"/>
    <s v="Argo Community High School District 217 - 7329 W 63rd St - Summit"/>
    <s v="New Indoor LED Fixtures"/>
    <s v="Indoor Lighting"/>
    <s v="K-12 School"/>
    <n v="0"/>
    <n v="3178.712"/>
    <n v="0.86676500000000001"/>
    <x v="0"/>
    <x v="1"/>
    <n v="15"/>
    <s v="Qty / 1,000"/>
    <m/>
    <s v="Public-Lighting"/>
    <s v="lighting"/>
    <n v="3"/>
    <n v="1"/>
    <s v="Lighting"/>
    <n v="0.99829244462109001"/>
    <n v="0.987374621353864"/>
    <n v="3173.2841732264001"/>
    <n v="0.85582176367778195"/>
    <n v="0.71"/>
    <n v="2253.0317629907399"/>
    <n v="0.607633452211225"/>
    <n v="2979"/>
    <n v="1.17333333333333"/>
    <n v="1.323"/>
    <n v="2.1333333333333301E-2"/>
    <n v="0.72"/>
    <n v="23.497818059751602"/>
    <d v="1900-01-15T18:49:11"/>
    <n v="43351"/>
    <n v="0.89844394440012398"/>
    <n v="57.696075876843601"/>
    <n v="0"/>
    <n v="33795.476444861102"/>
  </r>
  <r>
    <s v="STND-61656"/>
    <s v="Argo Community High School District 217"/>
    <s v="Argo Community High School District 217 - 7329 W 63rd St - Summit"/>
    <s v="New Indoor LED Fixtures"/>
    <s v="Indoor Lighting"/>
    <s v="K-12 School"/>
    <n v="0"/>
    <n v="616.92100000000005"/>
    <n v="0.16822100000000001"/>
    <x v="0"/>
    <x v="1"/>
    <n v="15"/>
    <s v="Qty / 1,000"/>
    <m/>
    <s v="Public-Lighting"/>
    <s v="lighting"/>
    <n v="3"/>
    <n v="1"/>
    <s v="Lighting"/>
    <n v="0.99829244462109001"/>
    <n v="0.987374621353864"/>
    <n v="615.86757322808796"/>
    <n v="0.166097146178768"/>
    <n v="0.71"/>
    <n v="437.26597699194201"/>
    <n v="0.117928973786926"/>
    <n v="2979"/>
    <n v="1.17333333333333"/>
    <n v="1.323"/>
    <n v="2.1333333333333301E-2"/>
    <n v="0.72"/>
    <n v="23.497818059751602"/>
    <d v="1900-01-15T18:49:11"/>
    <n v="43351"/>
    <n v="0.174369222073957"/>
    <n v="11.1975922405107"/>
    <n v="0"/>
    <n v="6558.9896548791303"/>
  </r>
  <r>
    <s v="STND-61656"/>
    <s v="Argo Community High School District 217"/>
    <s v="Argo Community High School District 217 - 7329 W 63rd St - Summit"/>
    <s v="New Indoor LED Fixtures"/>
    <s v="Indoor Lighting"/>
    <s v="K-12 School"/>
    <n v="0"/>
    <n v="1854.249"/>
    <n v="0.50561299999999998"/>
    <x v="0"/>
    <x v="1"/>
    <n v="15"/>
    <s v="Qty / 1,000"/>
    <m/>
    <s v="Public-Lighting"/>
    <s v="lighting"/>
    <n v="3"/>
    <n v="1"/>
    <s v="Lighting"/>
    <n v="0.99829244462109001"/>
    <n v="0.987374621353864"/>
    <n v="1851.08276714621"/>
    <n v="0.49922944442659101"/>
    <n v="0.71"/>
    <n v="1314.26876467381"/>
    <n v="0.35445290554288"/>
    <n v="2979"/>
    <n v="1.17333333333333"/>
    <n v="1.323"/>
    <n v="2.1333333333333301E-2"/>
    <n v="0.72"/>
    <n v="23.497818059751602"/>
    <d v="1900-01-15T18:49:11"/>
    <n v="43351"/>
    <n v="0.524092387279112"/>
    <n v="33.656050311749297"/>
    <n v="0"/>
    <n v="19714.031470107151"/>
  </r>
  <r>
    <s v="STND-61656"/>
    <s v="Argo Community High School District 217"/>
    <s v="Argo Community High School District 217 - 7329 W 63rd St - Summit"/>
    <s v="Occupancy Sensors Plus Daylighting Controls"/>
    <s v="Indoor Lighting"/>
    <s v="K-12 School"/>
    <n v="0"/>
    <n v="1967.857"/>
    <n v="0.44190400000000002"/>
    <x v="0"/>
    <x v="1"/>
    <n v="8"/>
    <s v="Qty / 1,000"/>
    <m/>
    <s v="Public-Lighting"/>
    <s v="lighting"/>
    <n v="3"/>
    <n v="1"/>
    <s v="Lighting"/>
    <n v="0.99829244462109001"/>
    <n v="0.987374621353864"/>
    <n v="1964.4967751947299"/>
    <n v="0.43632479467475799"/>
    <n v="0.71"/>
    <n v="1394.79271038825"/>
    <n v="0.309790604219078"/>
    <n v="2979"/>
    <n v="1.17333333333333"/>
    <n v="1.323"/>
    <n v="2.1333333333333301E-2"/>
    <n v="0.72"/>
    <n v="23.497818059751602"/>
    <d v="1900-01-15T18:49:11"/>
    <n v="43351"/>
    <n v="0.45805492008352"/>
    <n v="35.7181231853586"/>
    <n v="0"/>
    <n v="11158.341683106"/>
  </r>
  <r>
    <s v="STND-61656"/>
    <s v="Argo Community High School District 217"/>
    <s v="Argo Community High School District 217 - 7329 W 63rd St - Summit"/>
    <s v="New Indoor LED Fixtures"/>
    <s v="Indoor Lighting"/>
    <s v="K-12 School"/>
    <n v="0"/>
    <n v="1547.5309999999999"/>
    <n v="0.42197800000000002"/>
    <x v="0"/>
    <x v="1"/>
    <n v="15"/>
    <s v="Qty / 1,000"/>
    <m/>
    <s v="Public-Lighting"/>
    <s v="lighting"/>
    <n v="3"/>
    <n v="1"/>
    <s v="Lighting"/>
    <n v="0.99829244462109001"/>
    <n v="0.987374621353864"/>
    <n v="1544.88850511692"/>
    <n v="0.41665036796966098"/>
    <n v="0.71"/>
    <n v="1096.87083863301"/>
    <n v="0.29582176125845899"/>
    <n v="2979"/>
    <n v="1.17333333333333"/>
    <n v="1.323"/>
    <n v="2.1333333333333301E-2"/>
    <n v="0.72"/>
    <n v="23.497818059751602"/>
    <d v="1900-01-15T18:49:11"/>
    <n v="43351"/>
    <n v="0.43740065504499598"/>
    <n v="28.088881911216699"/>
    <n v="0"/>
    <n v="16453.062579495148"/>
  </r>
  <r>
    <s v="STND-61657"/>
    <s v="Village of Algonquin"/>
    <s v="Village of Algonquin - 110 Meyer Drive - Algonquin"/>
    <s v="Compressed Air - Air Compressor(s) with Integrated VSD &lt;= 150 HP"/>
    <s v="Compressed Air"/>
    <s v="Office"/>
    <n v="0"/>
    <n v="31212"/>
    <n v="5.01"/>
    <x v="4"/>
    <x v="1"/>
    <n v="10"/>
    <s v="ΔkWpeak / CF"/>
    <n v="0.95"/>
    <s v="Public-Non-Lighting"/>
    <s v="non_lighting"/>
    <n v="3"/>
    <n v="1"/>
    <s v="Non-Lighting"/>
    <n v="1.01534080484258"/>
    <n v="0.52563350510805795"/>
    <n v="31690.8172007465"/>
    <n v="2.6334238605913698"/>
    <n v="0.7"/>
    <n v="22183.572040522598"/>
    <n v="1.8433967024139599"/>
    <n v="2885"/>
    <n v="1.165"/>
    <n v="1.3779999999999999"/>
    <n v="2.5499999999999998E-2"/>
    <n v="0.55000000000000004"/>
    <n v="24.263431542460999"/>
    <d v="1900-01-16T07:56:40"/>
    <n v="43356"/>
    <n v="2.77202511641197"/>
    <n v="0"/>
    <n v="0"/>
    <n v="221835.72040522599"/>
  </r>
  <r>
    <s v="STND-61658"/>
    <s v="Carol Stream Library"/>
    <s v="Carol Stream Library - 616 Hiawatha Dr - Carol Stream"/>
    <s v="Outdoor &amp; Garage - LED Fixtures"/>
    <s v="Outdoor &amp; Garage Lighting"/>
    <s v="Exterior"/>
    <n v="0"/>
    <n v="11693.655000000001"/>
    <n v="0"/>
    <x v="0"/>
    <x v="1"/>
    <n v="10.1978380583316"/>
    <s v="Qty / 1,000"/>
    <m/>
    <s v="Public-Lighting"/>
    <s v="lighting"/>
    <n v="3"/>
    <n v="1"/>
    <s v="Lighting"/>
    <n v="0.99829244462109001"/>
    <n v="0.987374621353864"/>
    <n v="11673.687436505599"/>
    <n v="0"/>
    <n v="0.71"/>
    <n v="8288.3180799189995"/>
    <n v="0"/>
    <n v="4903"/>
    <n v="1"/>
    <n v="1"/>
    <n v="0"/>
    <n v="0"/>
    <n v="14.276973281664301"/>
    <d v="1900-01-09T04:44:53"/>
    <n v="43358"/>
    <n v="0"/>
    <n v="0"/>
    <n v="0"/>
    <n v="84522.925554955858"/>
  </r>
  <r>
    <s v="STND-61658"/>
    <s v="Carol Stream Library"/>
    <s v="Carol Stream Library - 616 Hiawatha Dr - Carol Stream"/>
    <s v="Outdoor &amp; Garage - LED Fixtures"/>
    <s v="Outdoor &amp; Garage Lighting"/>
    <s v="Exterior"/>
    <n v="0"/>
    <n v="3334.04"/>
    <n v="0"/>
    <x v="0"/>
    <x v="1"/>
    <n v="10.1978380583316"/>
    <s v="Qty / 1,000"/>
    <m/>
    <s v="Public-Lighting"/>
    <s v="lighting"/>
    <n v="3"/>
    <n v="1"/>
    <s v="Lighting"/>
    <n v="0.99829244462109001"/>
    <n v="0.987374621353864"/>
    <n v="3328.3469420645001"/>
    <n v="0"/>
    <n v="0.71"/>
    <n v="2363.1263288658001"/>
    <n v="0"/>
    <n v="4903"/>
    <n v="1"/>
    <n v="1"/>
    <n v="0"/>
    <n v="0"/>
    <n v="14.276973281664301"/>
    <d v="1900-01-09T04:44:53"/>
    <n v="43358"/>
    <n v="0"/>
    <n v="0"/>
    <n v="0"/>
    <n v="24098.779613153092"/>
  </r>
  <r>
    <s v="STND-61658"/>
    <s v="Carol Stream Library"/>
    <s v="Carol Stream Library - 616 Hiawatha Dr - Carol Stream"/>
    <s v="Occupancy Sensors"/>
    <s v="Outdoor &amp; Garage Lighting"/>
    <s v="Exterior"/>
    <n v="0"/>
    <n v="941.37599999999998"/>
    <n v="-0.12"/>
    <x v="0"/>
    <x v="1"/>
    <n v="8"/>
    <s v="Qty / 1,000"/>
    <m/>
    <s v="Public-Lighting"/>
    <s v="lighting"/>
    <n v="3"/>
    <n v="1"/>
    <s v="Lighting"/>
    <n v="0.99829244462109001"/>
    <n v="0.987374621353864"/>
    <n v="939.76854834762401"/>
    <n v="-0.118484954562464"/>
    <n v="0.71"/>
    <n v="667.23566932681297"/>
    <n v="-8.4124317739349197E-2"/>
    <n v="4903"/>
    <n v="1"/>
    <n v="1"/>
    <n v="0"/>
    <n v="0"/>
    <n v="14.276973281664301"/>
    <d v="1900-01-09T04:44:53"/>
    <n v="43358"/>
    <n v="-0.118484954562464"/>
    <n v="0"/>
    <n v="0"/>
    <n v="5337.8853546145037"/>
  </r>
  <r>
    <s v="STND-61658"/>
    <s v="Carol Stream Library"/>
    <s v="Carol Stream Library - 616 Hiawatha Dr - Carol Stream"/>
    <s v="Photocells"/>
    <s v="Outdoor &amp; Garage Lighting"/>
    <s v="Exterior"/>
    <n v="0"/>
    <n v="50.4"/>
    <n v="0"/>
    <x v="0"/>
    <x v="1"/>
    <n v="8"/>
    <s v="Qty / 1,000"/>
    <m/>
    <s v="Public-Lighting"/>
    <s v="lighting"/>
    <n v="3"/>
    <n v="1"/>
    <s v="Lighting"/>
    <n v="0.99829244462109001"/>
    <n v="0.987374621353864"/>
    <n v="50.313939208903001"/>
    <n v="0"/>
    <n v="0.71"/>
    <n v="35.722896838321098"/>
    <n v="0"/>
    <n v="4903"/>
    <n v="1"/>
    <n v="1"/>
    <n v="0"/>
    <n v="0"/>
    <n v="14.276973281664301"/>
    <d v="1900-01-09T04:44:53"/>
    <n v="43358"/>
    <n v="0"/>
    <n v="0"/>
    <n v="0"/>
    <n v="285.78317470656879"/>
  </r>
  <r>
    <s v="STND-61659"/>
    <s v="KR Komarek Inc."/>
    <s v="KR Komarek Inc. - 548 Clayton Crt - Wood Dale"/>
    <s v="New Indoor LED Fixtures"/>
    <s v="Indoor Lighting"/>
    <s v="Manufacturing"/>
    <n v="0"/>
    <n v="126755.788"/>
    <n v="22.668983999999998"/>
    <x v="0"/>
    <x v="0"/>
    <n v="10.827197921178"/>
    <s v="Qty / 1,000"/>
    <m/>
    <s v="Private-Lighting"/>
    <s v="lighting"/>
    <n v="2"/>
    <n v="1"/>
    <s v="Lighting"/>
    <n v="0.97902139861649395"/>
    <n v="0.93591656730105399"/>
    <n v="124096.628850496"/>
    <n v="21.216277689482499"/>
    <n v="0.71"/>
    <n v="88108.606483851996"/>
    <n v="15.0635571595326"/>
    <n v="4618"/>
    <n v="1.02"/>
    <n v="1.04"/>
    <n v="1.2E-2"/>
    <n v="0.81"/>
    <n v="15.158077089649201"/>
    <d v="1900-01-09T19:51:10"/>
    <n v="43364"/>
    <n v="25.185514826071302"/>
    <n v="1459.9603394175999"/>
    <n v="0"/>
    <n v="953969.32095985278"/>
  </r>
  <r>
    <s v="STND-61659"/>
    <s v="KR Komarek Inc."/>
    <s v="KR Komarek Inc. - 548 Clayton Crt - Wood Dale"/>
    <s v="Retrofit of Existing Indoor Fixtures to LED"/>
    <s v="Indoor Lighting"/>
    <s v="Manufacturing"/>
    <n v="0"/>
    <n v="23881.525000000001"/>
    <n v="4.2709679999999999"/>
    <x v="0"/>
    <x v="0"/>
    <n v="10.827197921178"/>
    <s v="Qty / 1,000"/>
    <m/>
    <s v="Private-Lighting"/>
    <s v="lighting"/>
    <n v="2"/>
    <n v="1"/>
    <s v="Lighting"/>
    <n v="0.97902139861649395"/>
    <n v="0.93591656730105399"/>
    <n v="23380.524006594798"/>
    <n v="3.9972697096126502"/>
    <n v="0.71"/>
    <n v="16600.172044682298"/>
    <n v="2.8380614938249802"/>
    <n v="4618"/>
    <n v="1.02"/>
    <n v="1.04"/>
    <n v="1.2E-2"/>
    <n v="0.81"/>
    <n v="15.158077089649201"/>
    <d v="1900-01-09T19:51:10"/>
    <n v="43364"/>
    <n v="4.7450969962163398"/>
    <n v="275.06498831288002"/>
    <n v="0"/>
    <n v="179733.34825338132"/>
  </r>
  <r>
    <s v="STND-61660"/>
    <s v="Crown Packaging Technology, Inc."/>
    <s v="Crown Packaging Technology - 11535 S Central Ave - Alsip"/>
    <s v="New Indoor LED Fixtures"/>
    <s v="Indoor Lighting"/>
    <s v="Manufacturing"/>
    <n v="0"/>
    <n v="141028.17800000001"/>
    <n v="25.221456"/>
    <x v="0"/>
    <x v="0"/>
    <n v="10.827197921178"/>
    <s v="Qty / 1,000"/>
    <m/>
    <s v="Private-Lighting"/>
    <s v="lighting"/>
    <n v="2"/>
    <n v="1"/>
    <s v="Lighting"/>
    <n v="0.97902139861649395"/>
    <n v="0.93591656730105399"/>
    <n v="138069.60406989601"/>
    <n v="23.605178521854601"/>
    <n v="0.71"/>
    <n v="98029.418889626002"/>
    <n v="16.7596767505167"/>
    <n v="4618"/>
    <n v="1.02"/>
    <n v="1.04"/>
    <n v="1.2E-2"/>
    <n v="0.81"/>
    <n v="15.158077089649201"/>
    <d v="1900-01-09T19:51:10"/>
    <n v="43405"/>
    <n v="28.021342024993501"/>
    <n v="1624.3482831752401"/>
    <n v="0"/>
    <n v="1061383.9204160459"/>
  </r>
  <r>
    <s v="STND-61660"/>
    <s v="Crown Packaging Technology, Inc."/>
    <s v="Crown Packaging Technology - 11535 S Central Ave - Alsip"/>
    <s v="New Indoor LED Fixtures"/>
    <s v="Indoor Lighting"/>
    <s v="Manufacturing"/>
    <n v="0"/>
    <n v="3523.3490000000002"/>
    <n v="0.63011499999999998"/>
    <x v="0"/>
    <x v="0"/>
    <n v="10.827197921178"/>
    <s v="Qty / 1,000"/>
    <m/>
    <s v="Private-Lighting"/>
    <s v="lighting"/>
    <n v="2"/>
    <n v="1"/>
    <s v="Lighting"/>
    <n v="0.97902139861649395"/>
    <n v="0.93591656730105399"/>
    <n v="3449.4340657940202"/>
    <n v="0.58973506780490303"/>
    <n v="0.71"/>
    <n v="2449.0981867137598"/>
    <n v="0.41871189814148102"/>
    <n v="4618"/>
    <n v="1.02"/>
    <n v="1.04"/>
    <n v="1.2E-2"/>
    <n v="0.81"/>
    <n v="15.158077089649201"/>
    <d v="1900-01-09T19:51:10"/>
    <n v="43405"/>
    <n v="0.70006537013877401"/>
    <n v="40.581577244635596"/>
    <n v="0"/>
    <n v="26516.870795948027"/>
  </r>
  <r>
    <s v="STND-61660"/>
    <s v="Crown Packaging Technology, Inc."/>
    <s v="Crown Packaging Technology - 11535 S Central Ave - Alsip"/>
    <s v="New Indoor LED Fixtures"/>
    <s v="Indoor Lighting"/>
    <s v="Manufacturing"/>
    <n v="0"/>
    <n v="7611.942"/>
    <n v="1.361318"/>
    <x v="0"/>
    <x v="0"/>
    <n v="10.827197921178"/>
    <s v="Qty / 1,000"/>
    <m/>
    <s v="Private-Lighting"/>
    <s v="lighting"/>
    <n v="2"/>
    <n v="1"/>
    <s v="Lighting"/>
    <n v="0.97902139861649395"/>
    <n v="0.93591656730105399"/>
    <n v="7452.2541030276298"/>
    <n v="1.27408006956514"/>
    <n v="0.71"/>
    <n v="5291.1004131496202"/>
    <n v="0.90459684939124596"/>
    <n v="4618"/>
    <n v="1.02"/>
    <n v="1.04"/>
    <n v="1.2E-2"/>
    <n v="0.81"/>
    <n v="15.158077089649201"/>
    <d v="1900-01-09T19:51:10"/>
    <n v="43405"/>
    <n v="1.51244072835367"/>
    <n v="87.673577682678001"/>
    <n v="0"/>
    <n v="57287.791393997621"/>
  </r>
  <r>
    <s v="STND-61660"/>
    <s v="Crown Packaging Technology, Inc."/>
    <s v="Crown Packaging Technology - 11535 S Central Ave - Alsip"/>
    <s v="New Indoor LED Fixtures"/>
    <s v="Indoor Lighting"/>
    <s v="Manufacturing"/>
    <n v="0"/>
    <n v="37466.203000000001"/>
    <n v="6.70045"/>
    <x v="0"/>
    <x v="0"/>
    <n v="10.827197921178"/>
    <s v="Qty / 1,000"/>
    <m/>
    <s v="Private-Lighting"/>
    <s v="lighting"/>
    <n v="2"/>
    <n v="1"/>
    <s v="Lighting"/>
    <n v="0.97902139861649395"/>
    <n v="0.93591656730105399"/>
    <n v="36680.214461909498"/>
    <n v="6.2710621633723402"/>
    <n v="0.71"/>
    <n v="26042.952267955701"/>
    <n v="4.4524541359943601"/>
    <n v="4618"/>
    <n v="1.02"/>
    <n v="1.04"/>
    <n v="1.2E-2"/>
    <n v="0.81"/>
    <n v="15.158077089649201"/>
    <d v="1900-01-09T19:51:10"/>
    <n v="43405"/>
    <n v="7.4442808207174096"/>
    <n v="431.53193484599399"/>
    <n v="0"/>
    <n v="281972.19865694782"/>
  </r>
  <r>
    <s v="STND-61661"/>
    <s v="North Palos Elementary School District No 3117"/>
    <s v="North Palos School District 117 - Conrady Junior High School - 7950 W 97th St - Hickory Hills"/>
    <s v="New Indoor LED Fixtures"/>
    <s v="Indoor Lighting"/>
    <s v="K-12 School"/>
    <n v="0"/>
    <n v="37433.517999999996"/>
    <n v="10.207295999999999"/>
    <x v="0"/>
    <x v="1"/>
    <n v="15"/>
    <s v="Qty / 1,000"/>
    <m/>
    <s v="Public-Lighting"/>
    <s v="lighting"/>
    <n v="3"/>
    <n v="1"/>
    <s v="Lighting"/>
    <n v="0.99829244462109001"/>
    <n v="0.987374621353864"/>
    <n v="37369.5981949876"/>
    <n v="10.078425023046799"/>
    <n v="0.71"/>
    <n v="26532.4147184412"/>
    <n v="7.1556817663632399"/>
    <n v="2979"/>
    <n v="1.17333333333333"/>
    <n v="1.323"/>
    <n v="2.1333333333333301E-2"/>
    <n v="0.72"/>
    <n v="23.497818059751602"/>
    <d v="1900-01-15T18:49:11"/>
    <n v="43366"/>
    <n v="10.5803571670517"/>
    <n v="679.44723990886496"/>
    <n v="0"/>
    <n v="397986.22077661799"/>
  </r>
  <r>
    <s v="STND-61661"/>
    <s v="North Palos Elementary School District No 3117"/>
    <s v="North Palos School District 117 - Conrady Junior High School - 7950 W 97th St - Hickory Hills"/>
    <s v="Occupancy Sensors"/>
    <s v="Indoor Lighting"/>
    <s v="K-12 School"/>
    <n v="0"/>
    <n v="2434.2240000000002"/>
    <n v="2.1894840000000002"/>
    <x v="0"/>
    <x v="1"/>
    <n v="8"/>
    <s v="Qty / 1,000"/>
    <m/>
    <s v="Public-Lighting"/>
    <s v="lighting"/>
    <n v="3"/>
    <n v="1"/>
    <s v="Lighting"/>
    <n v="0.99829244462109001"/>
    <n v="0.987374621353864"/>
    <n v="2430.0674277153298"/>
    <n v="2.1618409354603401"/>
    <n v="0.71"/>
    <n v="1725.34787367788"/>
    <n v="1.5349070641768401"/>
    <n v="2979"/>
    <n v="1.17333333333333"/>
    <n v="1.323"/>
    <n v="2.1333333333333301E-2"/>
    <n v="0.72"/>
    <n v="23.497818059751602"/>
    <d v="1900-01-15T18:49:11"/>
    <n v="43366"/>
    <n v="2.8667448190056399"/>
    <n v="44.183044140278703"/>
    <n v="0"/>
    <n v="13802.78298942304"/>
  </r>
  <r>
    <s v="STND-61662"/>
    <s v="Metals and Services Co."/>
    <s v="Metals and Services Co - 145 N Swift Rd - Addison"/>
    <s v="Efficient Refrigerated Compressed Air Dryer"/>
    <s v="Compressed Air"/>
    <s v="Manufacturing"/>
    <n v="0"/>
    <n v="2275"/>
    <n v="0.5"/>
    <x v="4"/>
    <x v="0"/>
    <n v="10"/>
    <s v="ΔkWpeak / CF"/>
    <n v="0.95"/>
    <s v="Private-Non-Lighting"/>
    <s v="non_lighting"/>
    <n v="3"/>
    <n v="1"/>
    <s v="Non-Lighting"/>
    <n v="0.98952339343681495"/>
    <n v="0.43468415683807998"/>
    <n v="2251.16572006875"/>
    <n v="0.21734207841903999"/>
    <n v="0.7"/>
    <n v="1575.81600404813"/>
    <n v="0.152139454893328"/>
    <n v="4618"/>
    <n v="1.02"/>
    <n v="1.04"/>
    <n v="1.2E-2"/>
    <n v="0.81"/>
    <n v="15.158077089649201"/>
    <d v="1900-01-09T19:51:10"/>
    <n v="43397"/>
    <n v="0.228781135177937"/>
    <n v="0"/>
    <n v="0"/>
    <n v="15758.1600404813"/>
  </r>
  <r>
    <s v="STND-61662"/>
    <s v="Metals and Services Co."/>
    <s v="Metals and Services Co - 145 N Swift Rd - Addison"/>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397"/>
    <n v="10.661200899291901"/>
    <n v="0"/>
    <n v="0"/>
    <n v="1006167.17691442"/>
  </r>
  <r>
    <s v="STND-61663"/>
    <s v="Clarke Mosquito Products, Inc"/>
    <s v="Clarke Mosquito Products Inc - 159 Garden Ave - Roselle"/>
    <s v="Compressed Air - Air Compressor(s) with Integrated VSD &lt;= 150 HP"/>
    <s v="Compressed Air"/>
    <s v="Manufacturing"/>
    <n v="0"/>
    <n v="31212"/>
    <n v="5.01"/>
    <x v="4"/>
    <x v="0"/>
    <n v="10"/>
    <s v="ΔkWpeak / CF"/>
    <n v="0.95"/>
    <s v="Private-Non-Lighting"/>
    <s v="non_lighting"/>
    <n v="3"/>
    <n v="1"/>
    <s v="Non-Lighting"/>
    <n v="0.98952339343681495"/>
    <n v="0.43468415683807998"/>
    <n v="30885.0041559499"/>
    <n v="2.1777676257587801"/>
    <n v="0.7"/>
    <n v="21619.502909164901"/>
    <n v="1.52443733803115"/>
    <n v="4618"/>
    <n v="1.02"/>
    <n v="1.04"/>
    <n v="1.2E-2"/>
    <n v="0.81"/>
    <n v="15.158077089649201"/>
    <d v="1900-01-09T19:51:10"/>
    <n v="43331"/>
    <n v="2.2923869744829299"/>
    <n v="0"/>
    <n v="0"/>
    <n v="216195.02909164902"/>
  </r>
  <r>
    <s v="STND-61664"/>
    <s v="Ringland-Johnson, Inc."/>
    <s v="Ringland-Johnson Inc - 1725 Huntwood Drive - Cherry Valley"/>
    <s v="Indoor Networked Lighting Measures"/>
    <s v="Indoor Advanced Lighting"/>
    <s v="Office"/>
    <n v="0"/>
    <n v="26931.84"/>
    <n v="6.0556799999999997"/>
    <x v="0"/>
    <x v="0"/>
    <n v="15"/>
    <s v="Qty / 1,000"/>
    <m/>
    <s v="Private-Lighting"/>
    <s v="lighting"/>
    <n v="3"/>
    <n v="1"/>
    <s v="Lighting"/>
    <n v="0.91633259480590001"/>
    <n v="1.30467645558681"/>
    <n v="24678.522830097299"/>
    <n v="7.9007031185679102"/>
    <n v="0.71"/>
    <n v="17521.7512093691"/>
    <n v="5.6094992141832201"/>
    <n v="2885"/>
    <n v="1.165"/>
    <n v="1.3779999999999999"/>
    <n v="2.5499999999999998E-2"/>
    <n v="0.55000000000000004"/>
    <n v="24.263431542460999"/>
    <d v="1900-01-16T07:56:40"/>
    <n v="43404"/>
    <n v="10.4244664448712"/>
    <n v="540.17367568024201"/>
    <n v="0"/>
    <n v="262826.2681405365"/>
  </r>
  <r>
    <s v="STND-61664"/>
    <s v="Ringland-Johnson, Inc."/>
    <s v="Ringland-Johnson Inc - 1725 Huntwood Drive - Cherry Valley"/>
    <s v="Indoor Networked Lighting Measures"/>
    <s v="Indoor Advanced Lighting"/>
    <s v="Office"/>
    <n v="0"/>
    <n v="3488.16"/>
    <n v="0.78432000000000002"/>
    <x v="0"/>
    <x v="0"/>
    <n v="15"/>
    <s v="Qty / 1,000"/>
    <m/>
    <s v="Private-Lighting"/>
    <s v="lighting"/>
    <n v="3"/>
    <n v="1"/>
    <s v="Lighting"/>
    <n v="0.91633259480590001"/>
    <n v="1.30467645558681"/>
    <n v="3196.3147038981501"/>
    <n v="1.02328383764584"/>
    <n v="0.71"/>
    <n v="2269.3834397676801"/>
    <n v="0.72653152472854898"/>
    <n v="2885"/>
    <n v="1.165"/>
    <n v="1.3779999999999999"/>
    <n v="2.5499999999999998E-2"/>
    <n v="0.55000000000000004"/>
    <n v="24.263431542460999"/>
    <d v="1900-01-16T07:56:40"/>
    <n v="43404"/>
    <n v="1.3501567985827201"/>
    <n v="69.962253175453"/>
    <n v="0"/>
    <n v="34040.751596515198"/>
  </r>
  <r>
    <s v="STND-61664"/>
    <s v="Ringland-Johnson, Inc."/>
    <s v="Ringland-Johnson Inc - 1725 Huntwood Drive - Cherry Valley"/>
    <s v="Indoor Networked Lighting Control System"/>
    <s v="Indoor Advanced Lighting"/>
    <s v="Office"/>
    <n v="0"/>
    <n v="1279.68"/>
    <n v="0.75680000000000003"/>
    <x v="0"/>
    <x v="0"/>
    <n v="15"/>
    <s v="Qty / 1,000"/>
    <m/>
    <s v="Private-Lighting"/>
    <s v="lighting"/>
    <n v="3"/>
    <n v="1"/>
    <s v="Lighting"/>
    <n v="0.91633259480590001"/>
    <n v="1.30467645558681"/>
    <n v="1172.6124949212101"/>
    <n v="0.98737914158809503"/>
    <n v="0.71"/>
    <n v="832.55487139406205"/>
    <n v="0.70103919052754704"/>
    <n v="2885"/>
    <n v="1.165"/>
    <n v="1.3779999999999999"/>
    <n v="2.5499999999999998E-2"/>
    <n v="0.55000000000000004"/>
    <n v="24.263431542460999"/>
    <d v="1900-01-16T07:56:40"/>
    <n v="43404"/>
    <n v="1.3027828758254301"/>
    <n v="25.666625425314098"/>
    <n v="0"/>
    <n v="12488.32307091093"/>
  </r>
  <r>
    <s v="STND-61664"/>
    <s v="Ringland-Johnson, Inc."/>
    <s v="Ringland-Johnson Inc - 1725 Huntwood Drive - Cherry Valley"/>
    <s v="Indoor Networked Lighting Control System"/>
    <s v="Indoor Advanced Lighting"/>
    <s v="Office"/>
    <n v="0"/>
    <n v="6706.4"/>
    <n v="3.8512"/>
    <x v="0"/>
    <x v="0"/>
    <n v="15"/>
    <s v="Qty / 1,000"/>
    <m/>
    <s v="Private-Lighting"/>
    <s v="lighting"/>
    <n v="3"/>
    <n v="1"/>
    <s v="Lighting"/>
    <n v="0.91633259480590001"/>
    <n v="1.30467645558681"/>
    <n v="6145.29291380629"/>
    <n v="5.0245699657559104"/>
    <n v="0.71"/>
    <n v="4363.1579688024603"/>
    <n v="3.5674446756867"/>
    <n v="2885"/>
    <n v="1.165"/>
    <n v="1.3779999999999999"/>
    <n v="2.5499999999999998E-2"/>
    <n v="0.55000000000000004"/>
    <n v="24.263431542460999"/>
    <d v="1900-01-16T07:56:40"/>
    <n v="43404"/>
    <n v="6.6295948881856601"/>
    <n v="134.510703263571"/>
    <n v="0"/>
    <n v="65447.369532036908"/>
  </r>
  <r>
    <s v="STND-61666"/>
    <s v="DEUTZ Corporation"/>
    <s v="Deutz Corporation - 1250 Davis Rd - Elgin"/>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316"/>
    <n v="1.1461934872414601"/>
    <n v="0"/>
    <n v="0"/>
    <n v="108097.51454582499"/>
  </r>
  <r>
    <s v="STND-61667"/>
    <s v="New Albertson's Inc"/>
    <s v="New Abertson's Inc - 1040 Summit St - Elgin"/>
    <s v="LED Refrigerated Display Case Lighting for Open and Closed Cases"/>
    <s v="Refrigeration"/>
    <s v="Grocery/convenience"/>
    <n v="0"/>
    <n v="53759.74"/>
    <n v="6.3976800000000003"/>
    <x v="2"/>
    <x v="0"/>
    <n v="8.6177180282661094"/>
    <s v="ΔkWpeak / CF"/>
    <n v="0.69"/>
    <s v="Private-Lighting"/>
    <s v="lighting"/>
    <n v="2"/>
    <n v="1"/>
    <s v="Non-Lighting"/>
    <n v="0.97902139861649395"/>
    <n v="0.93591656730105399"/>
    <n v="52631.935844059102"/>
    <n v="5.9876947042906004"/>
    <n v="0.7"/>
    <n v="36842.355090841302"/>
    <n v="4.1913862930034202"/>
    <n v="4661"/>
    <n v="1.07"/>
    <n v="1.24"/>
    <n v="2.9000000000000001E-2"/>
    <n v="0.745"/>
    <n v="15.018236429950701"/>
    <d v="1900-01-09T17:27:20"/>
    <n v="43380"/>
    <n v="8.6778184120153696"/>
    <n v="0"/>
    <n v="0"/>
    <n v="317497.02767012478"/>
  </r>
  <r>
    <s v="STND-61667"/>
    <s v="New Albertson's Inc"/>
    <s v="New Abertson's Inc - 1040 Summit St - Elgin"/>
    <s v="Retrofit of Existing Indoor Fixtures to LED"/>
    <s v="Indoor Lighting"/>
    <s v="Grocery/convenience"/>
    <n v="0"/>
    <n v="1575.9770000000001"/>
    <n v="0.29387999999999997"/>
    <x v="0"/>
    <x v="0"/>
    <n v="10.727311735679001"/>
    <s v="Qty / 1,000"/>
    <m/>
    <s v="Private-Lighting"/>
    <s v="lighting"/>
    <n v="2"/>
    <n v="1"/>
    <s v="Lighting"/>
    <n v="0.97902139861649395"/>
    <n v="0.93591656730105399"/>
    <n v="1542.9152067274299"/>
    <n v="0.275047160798434"/>
    <n v="0.71"/>
    <n v="1095.46979677647"/>
    <n v="0.19528348416688801"/>
    <n v="4661"/>
    <n v="1.07"/>
    <n v="1.24"/>
    <n v="2.9000000000000001E-2"/>
    <n v="0.745"/>
    <n v="15.018236429950701"/>
    <d v="1900-01-09T17:27:20"/>
    <n v="43380"/>
    <n v="0.29773453214812001"/>
    <n v="41.817328032799402"/>
    <n v="0"/>
    <n v="11751.446007042117"/>
  </r>
  <r>
    <s v="STND-61667"/>
    <s v="New Albertson's Inc"/>
    <s v="New Abertson's Inc - 1040 Summit St - Elgin"/>
    <s v="Retrofit of Existing Indoor Fixtures to LED"/>
    <s v="Indoor Lighting"/>
    <s v="Grocery/convenience"/>
    <n v="0"/>
    <n v="30222.856"/>
    <n v="5.6357999999999997"/>
    <x v="0"/>
    <x v="0"/>
    <n v="10.727311735679001"/>
    <s v="Qty / 1,000"/>
    <m/>
    <s v="Private-Lighting"/>
    <s v="lighting"/>
    <n v="2"/>
    <n v="1"/>
    <s v="Lighting"/>
    <n v="0.97902139861649395"/>
    <n v="0.93591656730105399"/>
    <n v="29588.822751304899"/>
    <n v="5.2746385899952797"/>
    <n v="0.71"/>
    <n v="21008.064153426501"/>
    <n v="3.7449933988966499"/>
    <n v="4661"/>
    <n v="1.07"/>
    <n v="1.24"/>
    <n v="2.9000000000000001E-2"/>
    <n v="0.745"/>
    <n v="15.018236429950701"/>
    <d v="1900-01-09T17:27:20"/>
    <n v="43380"/>
    <n v="5.7097191924607902"/>
    <n v="801.94005587648701"/>
    <n v="0"/>
    <n v="225360.05313694943"/>
  </r>
  <r>
    <s v="STND-61667"/>
    <s v="New Albertson's Inc"/>
    <s v="New Abertson's Inc - 1040 Summit St - Elgin"/>
    <s v="Retrofit of Existing Indoor Fixtures to LED"/>
    <s v="Indoor Lighting"/>
    <s v="Grocery/convenience"/>
    <n v="0"/>
    <n v="54575.696000000004"/>
    <n v="10.17699"/>
    <x v="0"/>
    <x v="0"/>
    <n v="10.727311735679001"/>
    <s v="Qty / 1,000"/>
    <m/>
    <s v="Private-Lighting"/>
    <s v="lighting"/>
    <n v="2"/>
    <n v="1"/>
    <s v="Lighting"/>
    <n v="0.97902139861649395"/>
    <n v="0.93591656730105399"/>
    <n v="53430.774228388596"/>
    <n v="9.5248135462571497"/>
    <n v="0.71"/>
    <n v="37935.849702155901"/>
    <n v="6.7626176178425803"/>
    <n v="4661"/>
    <n v="1.07"/>
    <n v="1.24"/>
    <n v="2.9000000000000001E-2"/>
    <n v="0.745"/>
    <n v="15.018236429950701"/>
    <d v="1900-01-09T17:27:20"/>
    <n v="43380"/>
    <n v="10.3104714724585"/>
    <n v="1448.1237874983799"/>
    <n v="0"/>
    <n v="406949.68571289175"/>
  </r>
  <r>
    <s v="STND-61667"/>
    <s v="New Albertson's Inc"/>
    <s v="New Abertson's Inc - 1040 Summit St - Elgin"/>
    <s v="Retrofit of Existing Indoor Fixtures to LED"/>
    <s v="Indoor Lighting"/>
    <s v="Grocery/convenience"/>
    <n v="0"/>
    <n v="538.625"/>
    <n v="0.10044"/>
    <x v="0"/>
    <x v="0"/>
    <n v="10.727311735679001"/>
    <s v="Qty / 1,000"/>
    <m/>
    <s v="Private-Lighting"/>
    <s v="lighting"/>
    <n v="2"/>
    <n v="1"/>
    <s v="Lighting"/>
    <n v="0.97902139861649395"/>
    <n v="0.93591656730105399"/>
    <n v="527.32540082980904"/>
    <n v="9.4003460019717794E-2"/>
    <n v="0.71"/>
    <n v="374.401034589164"/>
    <n v="6.6742456613999704E-2"/>
    <n v="4661"/>
    <n v="1.07"/>
    <n v="1.24"/>
    <n v="2.9000000000000001E-2"/>
    <n v="0.745"/>
    <n v="15.018236429950701"/>
    <d v="1900-01-09T17:27:20"/>
    <n v="43380"/>
    <n v="0.101757371746826"/>
    <n v="14.291996844920099"/>
    <n v="0"/>
    <n v="4016.3166121986983"/>
  </r>
  <r>
    <s v="STND-61667"/>
    <s v="New Albertson's Inc"/>
    <s v="New Abertson's Inc - 1040 Summit St - Elgin"/>
    <s v="Retrofit of Existing Indoor Fixtures to LED"/>
    <s v="Indoor Lighting"/>
    <s v="Grocery/convenience"/>
    <n v="0"/>
    <n v="79.796000000000006"/>
    <n v="1.4880000000000001E-2"/>
    <x v="0"/>
    <x v="0"/>
    <n v="10.727311735679001"/>
    <s v="Qty / 1,000"/>
    <m/>
    <s v="Private-Lighting"/>
    <s v="lighting"/>
    <n v="2"/>
    <n v="1"/>
    <s v="Lighting"/>
    <n v="0.97902139861649395"/>
    <n v="0.93591656730105399"/>
    <n v="78.1219915240017"/>
    <n v="1.39264385214397E-2"/>
    <n v="0.71"/>
    <n v="55.466613982041203"/>
    <n v="9.8877713502221708E-3"/>
    <n v="4661"/>
    <n v="1.07"/>
    <n v="1.24"/>
    <n v="2.9000000000000001E-2"/>
    <n v="0.745"/>
    <n v="15.018236429950701"/>
    <d v="1900-01-09T17:27:20"/>
    <n v="43380"/>
    <n v="1.5075166184714999E-2"/>
    <n v="2.1173250039215401"/>
    <n v="0"/>
    <n v="595.00765910792757"/>
  </r>
  <r>
    <s v="STND-61667"/>
    <s v="New Albertson's Inc"/>
    <s v="New Abertson's Inc - 1040 Summit St - Elgin"/>
    <s v="Retrofit of Existing Indoor Fixtures to LED"/>
    <s v="Indoor Lighting"/>
    <s v="Grocery/convenience"/>
    <n v="0"/>
    <n v="763.05200000000002"/>
    <n v="0.14229"/>
    <x v="0"/>
    <x v="0"/>
    <n v="10.727311735679001"/>
    <s v="Qty / 1,000"/>
    <m/>
    <s v="Private-Lighting"/>
    <s v="lighting"/>
    <n v="2"/>
    <n v="1"/>
    <s v="Lighting"/>
    <n v="0.97902139861649395"/>
    <n v="0.93591656730105399"/>
    <n v="747.04423625711297"/>
    <n v="0.13317156836126701"/>
    <n v="0.71"/>
    <n v="530.40140774254996"/>
    <n v="9.4551813536499496E-2"/>
    <n v="4661"/>
    <n v="1.07"/>
    <n v="1.24"/>
    <n v="2.9000000000000001E-2"/>
    <n v="0.745"/>
    <n v="15.018236429950701"/>
    <d v="1900-01-09T17:27:20"/>
    <n v="43380"/>
    <n v="0.14415627664133701"/>
    <n v="20.246993319118001"/>
    <n v="0"/>
    <n v="5689.7812458973194"/>
  </r>
  <r>
    <s v="STND-61667"/>
    <s v="New Albertson's Inc"/>
    <s v="New Abertson's Inc - 1040 Summit St - Elgin"/>
    <s v="Retrofit of Existing Indoor Fixtures to LED"/>
    <s v="Indoor Lighting"/>
    <s v="Grocery/convenience"/>
    <n v="0"/>
    <n v="673.28099999999995"/>
    <n v="0.12554999999999999"/>
    <x v="0"/>
    <x v="0"/>
    <n v="10.727311735679001"/>
    <s v="Qty / 1,000"/>
    <m/>
    <s v="Private-Lighting"/>
    <s v="lighting"/>
    <n v="2"/>
    <n v="1"/>
    <s v="Lighting"/>
    <n v="0.97902139861649395"/>
    <n v="0.93591656730105399"/>
    <n v="659.15650628191099"/>
    <n v="0.117504325024647"/>
    <n v="0.71"/>
    <n v="468.00111946015699"/>
    <n v="8.3428070767499599E-2"/>
    <n v="4661"/>
    <n v="1.07"/>
    <n v="1.24"/>
    <n v="2.9000000000000001E-2"/>
    <n v="0.745"/>
    <n v="15.018236429950701"/>
    <d v="1900-01-09T17:27:20"/>
    <n v="43380"/>
    <n v="0.127196714683532"/>
    <n v="17.864989422593901"/>
    <n v="0"/>
    <n v="5020.393901095852"/>
  </r>
  <r>
    <s v="STND-61667"/>
    <s v="New Albertson's Inc"/>
    <s v="New Abertson's Inc - 1040 Summit St - Elgin"/>
    <s v="Retrofit of Existing Indoor Fixtures to LED"/>
    <s v="Indoor Lighting"/>
    <s v="Grocery/convenience"/>
    <n v="0"/>
    <n v="69.822000000000003"/>
    <n v="1.302E-2"/>
    <x v="0"/>
    <x v="0"/>
    <n v="10.727311735679001"/>
    <s v="Qty / 1,000"/>
    <m/>
    <s v="Private-Lighting"/>
    <s v="lighting"/>
    <n v="2"/>
    <n v="1"/>
    <s v="Lighting"/>
    <n v="0.97902139861649395"/>
    <n v="0.93591656730105399"/>
    <n v="68.357232094200796"/>
    <n v="1.21856337062597E-2"/>
    <n v="0.71"/>
    <n v="48.533634786882601"/>
    <n v="8.6517999314444007E-3"/>
    <n v="4661"/>
    <n v="1.07"/>
    <n v="1.24"/>
    <n v="2.9000000000000001E-2"/>
    <n v="0.745"/>
    <n v="15.018236429950701"/>
    <d v="1900-01-09T17:27:20"/>
    <n v="43380"/>
    <n v="1.3190770411625599E-2"/>
    <n v="1.8526726455437601"/>
    <n v="0"/>
    <n v="520.63543002448432"/>
  </r>
  <r>
    <s v="STND-61667"/>
    <s v="New Albertson's Inc"/>
    <s v="New Abertson's Inc - 1040 Summit St - Elgin"/>
    <s v="Retrofit of Existing Indoor Fixtures to LED"/>
    <s v="Indoor Lighting"/>
    <s v="Grocery/convenience"/>
    <n v="0"/>
    <n v="61004.286999999997"/>
    <n v="11.37576"/>
    <x v="0"/>
    <x v="0"/>
    <n v="10.727311735679001"/>
    <s v="Qty / 1,000"/>
    <m/>
    <s v="Private-Lighting"/>
    <s v="lighting"/>
    <n v="2"/>
    <n v="1"/>
    <s v="Lighting"/>
    <n v="0.97902139861649395"/>
    <n v="0.93591656730105399"/>
    <n v="59724.502380341997"/>
    <n v="10.6467622496406"/>
    <n v="0.71"/>
    <n v="42404.396690042799"/>
    <n v="7.5592011972448496"/>
    <n v="4661"/>
    <n v="1.07"/>
    <n v="1.24"/>
    <n v="2.9000000000000001E-2"/>
    <n v="0.745"/>
    <n v="15.018236429950701"/>
    <d v="1900-01-09T17:27:20"/>
    <n v="43380"/>
    <n v="11.5249645482146"/>
    <n v="1618.7014663831001"/>
    <n v="0"/>
    <n v="454885.18225748389"/>
  </r>
  <r>
    <s v="STND-61667"/>
    <s v="New Albertson's Inc"/>
    <s v="New Abertson's Inc - 1040 Summit St - Elgin"/>
    <s v="Retrofit of Existing Indoor Fixtures to LED"/>
    <s v="Indoor Lighting"/>
    <s v="Grocery/convenience"/>
    <n v="0"/>
    <n v="1556.028"/>
    <n v="0.29015999999999997"/>
    <x v="0"/>
    <x v="0"/>
    <n v="10.727311735679001"/>
    <s v="Qty / 1,000"/>
    <m/>
    <s v="Private-Lighting"/>
    <s v="lighting"/>
    <n v="2"/>
    <n v="1"/>
    <s v="Lighting"/>
    <n v="0.97902139861649395"/>
    <n v="0.93591656730105399"/>
    <n v="1523.3847088464299"/>
    <n v="0.27156555116807402"/>
    <n v="0.71"/>
    <n v="1081.60314328096"/>
    <n v="0.19281154132933201"/>
    <n v="4661"/>
    <n v="1.07"/>
    <n v="1.24"/>
    <n v="2.9000000000000001E-2"/>
    <n v="0.745"/>
    <n v="15.018236429950701"/>
    <d v="1900-01-09T17:27:20"/>
    <n v="43380"/>
    <n v="0.29396574060194203"/>
    <n v="41.287996781818997"/>
    <n v="0"/>
    <n v="11602.694092265137"/>
  </r>
  <r>
    <s v="STND-61667"/>
    <s v="New Albertson's Inc"/>
    <s v="New Abertson's Inc - 1040 Summit St - Elgin"/>
    <s v="Retrofit of Existing Indoor Fixtures to LED"/>
    <s v="Indoor Lighting"/>
    <s v="Grocery/convenience"/>
    <n v="0"/>
    <n v="204.47800000000001"/>
    <n v="3.8129999999999997E-2"/>
    <x v="0"/>
    <x v="0"/>
    <n v="10.727311735679001"/>
    <s v="Qty / 1,000"/>
    <m/>
    <s v="Private-Lighting"/>
    <s v="lighting"/>
    <n v="2"/>
    <n v="1"/>
    <s v="Lighting"/>
    <n v="0.97902139861649395"/>
    <n v="0.93591656730105399"/>
    <n v="200.18833754630299"/>
    <n v="3.5686498711189202E-2"/>
    <n v="0.71"/>
    <n v="142.13371965787499"/>
    <n v="2.5337414084944301E-2"/>
    <n v="4661"/>
    <n v="1.07"/>
    <n v="1.24"/>
    <n v="2.9000000000000001E-2"/>
    <n v="0.745"/>
    <n v="15.018236429950701"/>
    <d v="1900-01-09T17:27:20"/>
    <n v="43380"/>
    <n v="3.86301133483321E-2"/>
    <n v="5.4256652232175702"/>
    <n v="0"/>
    <n v="1524.7127189216314"/>
  </r>
  <r>
    <s v="STND-61668"/>
    <s v="Life Changers International Church"/>
    <s v="Life Changers International Church - 2500 Beverly Rd - Hoffman Estates"/>
    <s v="Outdoor &amp; Garage - LED Fixtures"/>
    <s v="Outdoor &amp; Garage Lighting"/>
    <s v="Exterior"/>
    <n v="0"/>
    <n v="145030.74"/>
    <n v="0"/>
    <x v="0"/>
    <x v="0"/>
    <n v="10.1978380583316"/>
    <s v="Qty / 1,000"/>
    <m/>
    <s v="Private-Lighting"/>
    <s v="lighting"/>
    <n v="2"/>
    <n v="1"/>
    <s v="Lighting"/>
    <n v="0.97902139861649395"/>
    <n v="0.93591656730105399"/>
    <n v="141988.197917185"/>
    <n v="0"/>
    <n v="0.71"/>
    <n v="100811.620521201"/>
    <n v="0"/>
    <n v="4903"/>
    <n v="1"/>
    <n v="1"/>
    <n v="0"/>
    <n v="0"/>
    <n v="14.276973281664301"/>
    <d v="1900-01-09T04:44:53"/>
    <n v="43380"/>
    <n v="0"/>
    <n v="0"/>
    <n v="0"/>
    <n v="1028060.5804731864"/>
  </r>
  <r>
    <s v="STND-61668"/>
    <s v="Life Changers International Church"/>
    <s v="Life Changers International Church - 2500 Beverly Rd - Hoffman Estates"/>
    <s v="Outdoor &amp; Garage - LED Fixtures"/>
    <s v="Outdoor &amp; Garage Lighting"/>
    <s v="Exterior"/>
    <n v="0"/>
    <n v="24171.79"/>
    <n v="0"/>
    <x v="0"/>
    <x v="0"/>
    <n v="10.1978380583316"/>
    <s v="Qty / 1,000"/>
    <m/>
    <s v="Private-Lighting"/>
    <s v="lighting"/>
    <n v="2"/>
    <n v="1"/>
    <s v="Lighting"/>
    <n v="0.97902139861649395"/>
    <n v="0.93591656730105399"/>
    <n v="23664.699652864201"/>
    <n v="0"/>
    <n v="0.71"/>
    <n v="16801.936753533599"/>
    <n v="0"/>
    <n v="4903"/>
    <n v="1"/>
    <n v="1"/>
    <n v="0"/>
    <n v="0"/>
    <n v="14.276973281664301"/>
    <d v="1900-01-09T04:44:53"/>
    <n v="43380"/>
    <n v="0"/>
    <n v="0"/>
    <n v="0"/>
    <n v="171343.43007886541"/>
  </r>
  <r>
    <s v="STND-61668"/>
    <s v="Life Changers International Church"/>
    <s v="Life Changers International Church - 2500 Beverly Rd - Hoffman Estates"/>
    <s v="Outdoor &amp; Garage - LED Fixtures"/>
    <s v="Outdoor &amp; Garage Lighting"/>
    <s v="Exterior"/>
    <n v="0"/>
    <n v="6570.02"/>
    <n v="0"/>
    <x v="0"/>
    <x v="0"/>
    <n v="10.1978380583316"/>
    <s v="Qty / 1,000"/>
    <m/>
    <s v="Private-Lighting"/>
    <s v="lighting"/>
    <n v="2"/>
    <n v="1"/>
    <s v="Lighting"/>
    <n v="0.97902139861649395"/>
    <n v="0.93591656730105399"/>
    <n v="6432.1901693383397"/>
    <n v="0"/>
    <n v="0.71"/>
    <n v="4566.8550202302204"/>
    <n v="0"/>
    <n v="4903"/>
    <n v="1"/>
    <n v="1"/>
    <n v="0"/>
    <n v="0"/>
    <n v="14.276973281664301"/>
    <d v="1900-01-09T04:44:53"/>
    <n v="43380"/>
    <n v="0"/>
    <n v="0"/>
    <n v="0"/>
    <n v="46572.04793218647"/>
  </r>
  <r>
    <s v="STND-61668"/>
    <s v="Life Changers International Church"/>
    <s v="Life Changers International Church - 2500 Beverly Rd - Hoffman Estates"/>
    <s v="Outdoor &amp; Garage - LED Fixtures"/>
    <s v="Outdoor &amp; Garage Lighting"/>
    <s v="Exterior"/>
    <n v="0"/>
    <n v="3628.22"/>
    <n v="0"/>
    <x v="0"/>
    <x v="0"/>
    <n v="10.1978380583316"/>
    <s v="Qty / 1,000"/>
    <m/>
    <s v="Private-Lighting"/>
    <s v="lighting"/>
    <n v="2"/>
    <n v="1"/>
    <s v="Lighting"/>
    <n v="0.97902139861649395"/>
    <n v="0.93591656730105399"/>
    <n v="3552.1050188883301"/>
    <n v="0"/>
    <n v="0.71"/>
    <n v="2521.9945634107198"/>
    <n v="0"/>
    <n v="4903"/>
    <n v="1"/>
    <n v="1"/>
    <n v="0"/>
    <n v="0"/>
    <n v="14.276973281664301"/>
    <d v="1900-01-09T04:44:53"/>
    <n v="43380"/>
    <n v="0"/>
    <n v="0"/>
    <n v="0"/>
    <n v="25718.892141655226"/>
  </r>
  <r>
    <s v="STND-61669"/>
    <s v="ZION Development Corporation"/>
    <s v="Zion Development Corporation - 1146 Broadway - Rockford"/>
    <s v="Outdoor &amp; Garage - LED Fixtures"/>
    <s v="Outdoor &amp; Garage Lighting"/>
    <s v="Exterior"/>
    <n v="0"/>
    <n v="931.57"/>
    <n v="0"/>
    <x v="0"/>
    <x v="0"/>
    <n v="10.1978380583316"/>
    <s v="Qty / 1,000"/>
    <m/>
    <s v="Private-Lighting"/>
    <s v="lighting"/>
    <n v="3"/>
    <n v="1"/>
    <s v="Lighting"/>
    <n v="0.91633259480590001"/>
    <n v="1.30467645558681"/>
    <n v="853.62795534333202"/>
    <n v="0"/>
    <n v="0.71"/>
    <n v="606.07584829376594"/>
    <n v="0"/>
    <n v="4903"/>
    <n v="1"/>
    <n v="1"/>
    <n v="0"/>
    <n v="0"/>
    <n v="14.276973281664301"/>
    <d v="1900-01-09T04:44:53"/>
    <n v="43326"/>
    <n v="0"/>
    <n v="0"/>
    <n v="0"/>
    <n v="6180.6633519657753"/>
  </r>
  <r>
    <s v="STND-61669"/>
    <s v="ZION Development Corporation"/>
    <s v="Zion Development Corporation - 1146 Broadway - Rockford"/>
    <s v="Outdoor &amp; Garage - LED Fixtures"/>
    <s v="Outdoor &amp; Garage Lighting"/>
    <s v="Exterior"/>
    <n v="0"/>
    <n v="1166.914"/>
    <n v="0"/>
    <x v="0"/>
    <x v="0"/>
    <n v="10.1978380583316"/>
    <s v="Qty / 1,000"/>
    <m/>
    <s v="Private-Lighting"/>
    <s v="lighting"/>
    <n v="3"/>
    <n v="1"/>
    <s v="Lighting"/>
    <n v="0.91633259480590001"/>
    <n v="1.30467645558681"/>
    <n v="1069.2813335353301"/>
    <n v="0"/>
    <n v="0.71"/>
    <n v="759.18974681008501"/>
    <n v="0"/>
    <n v="4903"/>
    <n v="1"/>
    <n v="1"/>
    <n v="0"/>
    <n v="0"/>
    <n v="14.276973281664301"/>
    <d v="1900-01-09T04:44:53"/>
    <n v="43326"/>
    <n v="0"/>
    <n v="0"/>
    <n v="0"/>
    <n v="7742.0940935150165"/>
  </r>
  <r>
    <s v="STND-61671"/>
    <s v="900 Oakmont Valley Equity Group, LLC"/>
    <s v="900 Oakmont Valley Equity Group LLC - 900 Oakmont Suite 300 - Westmont"/>
    <s v="New Indoor LED Fixtures"/>
    <s v="Indoor Lighting"/>
    <s v="Office"/>
    <n v="0"/>
    <n v="10369.382"/>
    <n v="2.3316479999999999"/>
    <x v="0"/>
    <x v="0"/>
    <n v="15"/>
    <s v="Qty / 1,000"/>
    <m/>
    <s v="Private-Lighting"/>
    <s v="lighting"/>
    <n v="3"/>
    <n v="1"/>
    <s v="Lighting"/>
    <n v="0.91633259480590001"/>
    <n v="1.30467645558681"/>
    <n v="9501.8027145935903"/>
    <n v="3.04204624831607"/>
    <n v="0.71"/>
    <n v="6746.2799273614501"/>
    <n v="2.1598528363044101"/>
    <n v="2885"/>
    <n v="1.165"/>
    <n v="1.3779999999999999"/>
    <n v="2.5499999999999998E-2"/>
    <n v="0.55000000000000004"/>
    <n v="24.263431542460999"/>
    <d v="1900-01-16T07:56:40"/>
    <n v="43377"/>
    <n v="4.0137831485896101"/>
    <n v="207.97937272286401"/>
    <n v="0"/>
    <n v="101194.19891042175"/>
  </r>
  <r>
    <s v="STND-61671"/>
    <s v="900 Oakmont Valley Equity Group, LLC"/>
    <s v="900 Oakmont Valley Equity Group LLC - 900 Oakmont Suite 300 - Westmont"/>
    <s v="New Indoor LED Fixtures"/>
    <s v="Indoor Lighting"/>
    <s v="Office"/>
    <n v="0"/>
    <n v="1356.931"/>
    <n v="0.305118"/>
    <x v="0"/>
    <x v="0"/>
    <n v="15"/>
    <s v="Qty / 1,000"/>
    <m/>
    <s v="Private-Lighting"/>
    <s v="lighting"/>
    <n v="3"/>
    <n v="1"/>
    <s v="Lighting"/>
    <n v="0.91633259480590001"/>
    <n v="1.30467645558681"/>
    <n v="1243.40010420256"/>
    <n v="0.39808027077573499"/>
    <n v="0.71"/>
    <n v="882.814073983821"/>
    <n v="0.28263699225077199"/>
    <n v="2885"/>
    <n v="1.165"/>
    <n v="1.3779999999999999"/>
    <n v="2.5499999999999998E-2"/>
    <n v="0.55000000000000004"/>
    <n v="24.263431542460999"/>
    <d v="1900-01-16T07:56:40"/>
    <n v="43377"/>
    <n v="0.52524115420996897"/>
    <n v="27.216053782974601"/>
    <n v="0"/>
    <n v="13242.211109757314"/>
  </r>
  <r>
    <s v="STND-61671"/>
    <s v="900 Oakmont Valley Equity Group, LLC"/>
    <s v="900 Oakmont Valley Equity Group LLC - 900 Oakmont Suite 300 - Westmont"/>
    <s v="Occupancy Sensors"/>
    <s v="Indoor Lighting"/>
    <s v="Office"/>
    <n v="0"/>
    <n v="905.70100000000002"/>
    <n v="0.61713600000000002"/>
    <x v="0"/>
    <x v="0"/>
    <n v="8"/>
    <s v="Qty / 1,000"/>
    <m/>
    <s v="Private-Lighting"/>
    <s v="lighting"/>
    <n v="3"/>
    <n v="1"/>
    <s v="Lighting"/>
    <n v="0.91633259480590001"/>
    <n v="1.30467645558681"/>
    <n v="829.92334744829805"/>
    <n v="0.80516280909501903"/>
    <n v="0.71"/>
    <n v="589.24557668829198"/>
    <n v="0.57166559445746401"/>
    <n v="2885"/>
    <n v="1.165"/>
    <n v="1.3779999999999999"/>
    <n v="2.5499999999999998E-2"/>
    <n v="0.55000000000000004"/>
    <n v="24.263431542460999"/>
    <d v="1900-01-16T07:56:40"/>
    <n v="43377"/>
    <n v="1.46074529951927"/>
    <n v="18.165704171615101"/>
    <n v="0"/>
    <n v="4713.9646135063358"/>
  </r>
  <r>
    <s v="STND-61672"/>
    <s v="Colfin Cobalt I-II Owner, LLC"/>
    <s v="Colfin Cobalt I-II Owner LLC - 300 Exchange - Crystal Lake"/>
    <s v="Outdoor &amp; Garage - LED Fixtures"/>
    <s v="Outdoor &amp; Garage Lighting"/>
    <s v="Exterior"/>
    <n v="0"/>
    <n v="26917.47"/>
    <n v="0"/>
    <x v="0"/>
    <x v="0"/>
    <n v="10.1978380583316"/>
    <s v="Qty / 1,000"/>
    <m/>
    <s v="Private-Lighting"/>
    <s v="lighting"/>
    <n v="3"/>
    <n v="1"/>
    <s v="Lighting"/>
    <n v="0.91633259480590001"/>
    <n v="1.30467645558681"/>
    <n v="24665.355130709999"/>
    <n v="0"/>
    <n v="0.71"/>
    <n v="17512.402142804101"/>
    <n v="0"/>
    <n v="4903"/>
    <n v="1"/>
    <n v="1"/>
    <n v="0"/>
    <n v="0"/>
    <n v="14.276973281664301"/>
    <d v="1900-01-09T04:44:53"/>
    <n v="43331"/>
    <n v="0"/>
    <n v="0"/>
    <n v="0"/>
    <n v="178588.64106469552"/>
  </r>
  <r>
    <s v="STND-61672"/>
    <s v="Colfin Cobalt I-II Owner, LLC"/>
    <s v="Colfin Cobalt I-II Owner LLC - 300 Exchange - Crystal Lake"/>
    <s v="Outdoor &amp; Garage - LED Fixtures"/>
    <s v="Outdoor &amp; Garage Lighting"/>
    <s v="Exterior"/>
    <n v="0"/>
    <n v="6324.87"/>
    <n v="0"/>
    <x v="0"/>
    <x v="0"/>
    <n v="10.1978380583316"/>
    <s v="Qty / 1,000"/>
    <m/>
    <s v="Private-Lighting"/>
    <s v="lighting"/>
    <n v="3"/>
    <n v="1"/>
    <s v="Lighting"/>
    <n v="0.91633259480590001"/>
    <n v="1.30467645558681"/>
    <n v="5795.6845389099899"/>
    <n v="0"/>
    <n v="0.71"/>
    <n v="4114.9360226260897"/>
    <n v="0"/>
    <n v="4903"/>
    <n v="1"/>
    <n v="1"/>
    <n v="0"/>
    <n v="0"/>
    <n v="14.276973281664301"/>
    <d v="1900-01-09T04:44:53"/>
    <n v="43331"/>
    <n v="0"/>
    <n v="0"/>
    <n v="0"/>
    <n v="41963.451179135998"/>
  </r>
  <r>
    <s v="STND-61673"/>
    <s v="Alef Sausage Inc."/>
    <s v="Alef Sausage Inc - 1026 Campus Dr - Mundelein"/>
    <s v="New Indoor LED Fixtures"/>
    <s v="Indoor Lighting"/>
    <s v="Manufacturing"/>
    <n v="0"/>
    <n v="7442.3689999999997"/>
    <n v="1.330992"/>
    <x v="0"/>
    <x v="0"/>
    <n v="10.827197921178"/>
    <s v="Qty / 1,000"/>
    <m/>
    <s v="Private-Lighting"/>
    <s v="lighting"/>
    <n v="3"/>
    <n v="1"/>
    <s v="Lighting"/>
    <n v="0.91633259480590001"/>
    <n v="1.30467645558681"/>
    <n v="6819.6852972729903"/>
    <n v="1.7365139249743899"/>
    <n v="0.71"/>
    <n v="4841.9765610638196"/>
    <n v="1.2329248867318201"/>
    <n v="4618"/>
    <n v="1.02"/>
    <n v="1.04"/>
    <n v="1.2E-2"/>
    <n v="0.81"/>
    <n v="15.158077089649201"/>
    <d v="1900-01-09T19:51:10"/>
    <n v="43386"/>
    <n v="2.0613887998271498"/>
    <n v="80.2315917326234"/>
    <n v="0"/>
    <n v="52425.038556342784"/>
  </r>
  <r>
    <s v="STND-61673"/>
    <s v="Alef Sausage Inc."/>
    <s v="Alef Sausage Inc - 1026 Campus Dr - Mundelein"/>
    <s v="Retrofit of Existing Indoor Fixtures to LED"/>
    <s v="Indoor Lighting"/>
    <s v="Manufacturing"/>
    <n v="0"/>
    <n v="25459.495999999999"/>
    <n v="4.553172"/>
    <x v="0"/>
    <x v="0"/>
    <n v="10.827197921178"/>
    <s v="Qty / 1,000"/>
    <m/>
    <s v="Private-Lighting"/>
    <s v="lighting"/>
    <n v="3"/>
    <n v="1"/>
    <s v="Lighting"/>
    <n v="0.91633259480590001"/>
    <n v="1.30467645558681"/>
    <n v="23329.366032130401"/>
    <n v="5.9404163066370899"/>
    <n v="0.71"/>
    <n v="16563.849882812599"/>
    <n v="4.2176955777123304"/>
    <n v="4618"/>
    <n v="1.02"/>
    <n v="1.04"/>
    <n v="1.2E-2"/>
    <n v="0.81"/>
    <n v="15.158077089649201"/>
    <d v="1900-01-09T19:51:10"/>
    <n v="43386"/>
    <n v="7.0517762424466897"/>
    <n v="274.46312978976999"/>
    <n v="0"/>
    <n v="179340.08101789304"/>
  </r>
  <r>
    <s v="STND-61674"/>
    <s v="William Charles Construction Co LLC"/>
    <s v="William Charles Construction Company LLC - 833 Featherstone Rd - Rockford"/>
    <s v="Outdoor &amp; Garage - LED Fixtures"/>
    <s v="Outdoor &amp; Garage Lighting"/>
    <s v="Exterior"/>
    <n v="0"/>
    <n v="13689.175999999999"/>
    <n v="0"/>
    <x v="0"/>
    <x v="0"/>
    <n v="10.1978380583316"/>
    <s v="Qty / 1,000"/>
    <m/>
    <s v="Private-Lighting"/>
    <s v="lighting"/>
    <n v="3"/>
    <n v="1"/>
    <s v="Lighting"/>
    <n v="0.91633259480590001"/>
    <n v="1.30467645558681"/>
    <n v="12543.8381648346"/>
    <n v="0"/>
    <n v="0.71"/>
    <n v="8906.1250970326"/>
    <n v="0"/>
    <n v="4903"/>
    <n v="1"/>
    <n v="1"/>
    <n v="0"/>
    <n v="0"/>
    <n v="14.276973281664301"/>
    <d v="1900-01-09T04:44:53"/>
    <n v="43324"/>
    <n v="0"/>
    <n v="0"/>
    <n v="0"/>
    <n v="90823.221466781266"/>
  </r>
  <r>
    <s v="STND-61674"/>
    <s v="William Charles Construction Co LLC"/>
    <s v="William Charles Construction Company LLC - 833 Featherstone Rd - Rockford"/>
    <s v="Outdoor &amp; Garage - LED Fixtures"/>
    <s v="Outdoor &amp; Garage Lighting"/>
    <s v="Exterior"/>
    <n v="0"/>
    <n v="3191.8530000000001"/>
    <n v="0"/>
    <x v="0"/>
    <x v="0"/>
    <n v="10.1978380583316"/>
    <s v="Qty / 1,000"/>
    <m/>
    <s v="Private-Lighting"/>
    <s v="lighting"/>
    <n v="3"/>
    <n v="1"/>
    <s v="Lighting"/>
    <n v="0.91633259480590001"/>
    <n v="1.30467645558681"/>
    <n v="2924.798941729"/>
    <n v="0"/>
    <n v="0.71"/>
    <n v="2076.6072486275898"/>
    <n v="0"/>
    <n v="4903"/>
    <n v="1"/>
    <n v="1"/>
    <n v="0"/>
    <n v="0"/>
    <n v="14.276973281664301"/>
    <d v="1900-01-09T04:44:53"/>
    <n v="43324"/>
    <n v="0"/>
    <n v="0"/>
    <n v="0"/>
    <n v="21176.904432261705"/>
  </r>
  <r>
    <s v="STND-61675"/>
    <s v="Body Tech Joliet, Inc."/>
    <s v="Body Tech - 3585 Hennepin - Joliet"/>
    <s v="Retrofit of Existing Indoor Fixtures to LED"/>
    <s v="Indoor Lighting"/>
    <s v="Miscellaneous"/>
    <n v="0"/>
    <n v="8471.1530000000002"/>
    <n v="1.8142400000000001"/>
    <x v="0"/>
    <x v="0"/>
    <n v="14.797277300976599"/>
    <s v="Qty / 1,000"/>
    <m/>
    <s v="Private-Lighting"/>
    <s v="lighting"/>
    <n v="3"/>
    <n v="1"/>
    <s v="Lighting"/>
    <n v="0.91633259480590001"/>
    <n v="1.30467645558681"/>
    <n v="7762.3936094877799"/>
    <n v="2.36699621278381"/>
    <n v="0.71"/>
    <n v="5511.2994627363296"/>
    <n v="1.6805673110765"/>
    <n v="3379"/>
    <n v="1.0900000000000001"/>
    <n v="1.36"/>
    <n v="2.1999999999999999E-2"/>
    <n v="0.57999999999999996"/>
    <n v="20.7161882213673"/>
    <d v="1900-01-13T19:08:05"/>
    <n v="43400"/>
    <n v="3.0007558478496601"/>
    <n v="156.67216459516601"/>
    <n v="0"/>
    <n v="81552.226438832819"/>
  </r>
  <r>
    <s v="STND-61675"/>
    <s v="Body Tech Joliet, Inc."/>
    <s v="Body Tech - 3585 Hennepin - Joliet"/>
    <s v="Retrofit of Existing Indoor Fixtures to LED"/>
    <s v="Indoor Lighting"/>
    <s v="Miscellaneous"/>
    <n v="0"/>
    <n v="19741.47"/>
    <n v="4.2279679999999997"/>
    <x v="0"/>
    <x v="0"/>
    <n v="14.797277300976599"/>
    <s v="Qty / 1,000"/>
    <m/>
    <s v="Private-Lighting"/>
    <s v="lighting"/>
    <n v="3"/>
    <n v="1"/>
    <s v="Lighting"/>
    <n v="0.91633259480590001"/>
    <n v="1.30467645558681"/>
    <n v="18089.7524303828"/>
    <n v="5.5161303045744399"/>
    <n v="0.71"/>
    <n v="12843.724225571799"/>
    <n v="3.9164525162478498"/>
    <n v="3379"/>
    <n v="1.0900000000000001"/>
    <n v="1.36"/>
    <n v="2.1999999999999999E-2"/>
    <n v="0.57999999999999996"/>
    <n v="20.7161882213673"/>
    <d v="1900-01-13T19:08:05"/>
    <n v="43400"/>
    <n v="6.9930658019452796"/>
    <n v="365.11426923708501"/>
    <n v="0"/>
    <n v="190052.14894305685"/>
  </r>
  <r>
    <s v="STND-61675"/>
    <s v="Body Tech Joliet, Inc."/>
    <s v="Body Tech - 3585 Hennepin - Joliet"/>
    <s v="Retrofit of Existing Indoor Fixtures to LED"/>
    <s v="Indoor Lighting"/>
    <s v="Miscellaneous"/>
    <n v="0"/>
    <n v="2872.826"/>
    <n v="0.61526400000000003"/>
    <x v="0"/>
    <x v="0"/>
    <n v="14.797277300976599"/>
    <s v="Qty / 1,000"/>
    <m/>
    <s v="Private-Lighting"/>
    <s v="lighting"/>
    <n v="3"/>
    <n v="1"/>
    <s v="Lighting"/>
    <n v="0.91633259480590001"/>
    <n v="1.30467645558681"/>
    <n v="2632.4641030058501"/>
    <n v="0.80272045477016096"/>
    <n v="0.71"/>
    <n v="1869.04951313416"/>
    <n v="0.56993152288681403"/>
    <n v="3379"/>
    <n v="1.0900000000000001"/>
    <n v="1.36"/>
    <n v="2.1999999999999999E-2"/>
    <n v="0.57999999999999996"/>
    <n v="20.7161882213673"/>
    <d v="1900-01-13T19:08:05"/>
    <n v="43400"/>
    <n v="1.01764763535771"/>
    <n v="53.132302996448402"/>
    <n v="0"/>
    <n v="27656.843935101471"/>
  </r>
  <r>
    <s v="STND-61675"/>
    <s v="Body Tech Joliet, Inc."/>
    <s v="Body Tech - 3585 Hennepin - Joliet"/>
    <s v="Retrofit of Existing Indoor Fixtures to LED"/>
    <s v="Indoor Lighting"/>
    <s v="Miscellaneous"/>
    <n v="0"/>
    <n v="1012.855"/>
    <n v="0.21692"/>
    <x v="0"/>
    <x v="0"/>
    <n v="14.797277300976599"/>
    <s v="Qty / 1,000"/>
    <m/>
    <s v="Private-Lighting"/>
    <s v="lighting"/>
    <n v="3"/>
    <n v="1"/>
    <s v="Lighting"/>
    <n v="0.91633259480590001"/>
    <n v="1.30467645558681"/>
    <n v="928.11205031213001"/>
    <n v="0.28301041674589"/>
    <n v="0.71"/>
    <n v="658.95955572161199"/>
    <n v="0.20093739588958201"/>
    <n v="3379"/>
    <n v="1.0900000000000001"/>
    <n v="1.36"/>
    <n v="2.1999999999999999E-2"/>
    <n v="0.57999999999999996"/>
    <n v="20.7161882213673"/>
    <d v="1900-01-13T19:08:05"/>
    <n v="43400"/>
    <n v="0.35878602528637199"/>
    <n v="18.732536795290699"/>
    <n v="0"/>
    <n v="9750.8072761410331"/>
  </r>
  <r>
    <s v="STND-61675"/>
    <s v="Body Tech Joliet, Inc."/>
    <s v="Body Tech - 3585 Hennepin - Joliet"/>
    <s v="Retrofit of Existing Indoor Fixtures to LED"/>
    <s v="Indoor Lighting"/>
    <s v="Miscellaneous"/>
    <n v="0"/>
    <n v="1303.8209999999999"/>
    <n v="0.27923500000000001"/>
    <x v="0"/>
    <x v="0"/>
    <n v="14.797277300976599"/>
    <s v="Qty / 1,000"/>
    <m/>
    <s v="Private-Lighting"/>
    <s v="lighting"/>
    <n v="3"/>
    <n v="1"/>
    <s v="Lighting"/>
    <n v="0.91633259480590001"/>
    <n v="1.30467645558681"/>
    <n v="1194.7336800924199"/>
    <n v="0.36431133007578198"/>
    <n v="0.71"/>
    <n v="848.26091286561996"/>
    <n v="0.25866104435380499"/>
    <n v="3379"/>
    <n v="1.0900000000000001"/>
    <n v="1.36"/>
    <n v="2.1999999999999999E-2"/>
    <n v="0.57999999999999996"/>
    <n v="20.7161882213673"/>
    <d v="1900-01-13T19:08:05"/>
    <n v="43400"/>
    <n v="0.461855134477411"/>
    <n v="24.1138907908562"/>
    <n v="0"/>
    <n v="12551.951951252127"/>
  </r>
  <r>
    <s v="STND-61675"/>
    <s v="Body Tech Joliet, Inc."/>
    <s v="Body Tech - 3585 Hennepin - Joliet"/>
    <s v="Outdoor &amp; Garage - LED Fixtures"/>
    <s v="Outdoor &amp; Garage Lighting"/>
    <s v="Exterior"/>
    <n v="0"/>
    <n v="12512.456"/>
    <n v="0"/>
    <x v="0"/>
    <x v="0"/>
    <n v="10.1978380583316"/>
    <s v="Qty / 1,000"/>
    <m/>
    <s v="Private-Lighting"/>
    <s v="lighting"/>
    <n v="3"/>
    <n v="1"/>
    <s v="Lighting"/>
    <n v="0.91633259480590001"/>
    <n v="1.30467645558681"/>
    <n v="11465.571273874601"/>
    <n v="0"/>
    <n v="0.71"/>
    <n v="8140.5556044510004"/>
    <n v="0"/>
    <n v="4903"/>
    <n v="1"/>
    <n v="1"/>
    <n v="0"/>
    <n v="0"/>
    <n v="14.276973281664301"/>
    <d v="1900-01-09T04:44:53"/>
    <n v="43400"/>
    <n v="0"/>
    <n v="0"/>
    <n v="0"/>
    <n v="83016.06775903501"/>
  </r>
  <r>
    <s v="STND-61675"/>
    <s v="Body Tech Joliet, Inc."/>
    <s v="Body Tech - 3585 Hennepin - Joliet"/>
    <s v="Outdoor &amp; Garage - LED Fixtures"/>
    <s v="Outdoor &amp; Garage Lighting"/>
    <s v="Exterior"/>
    <n v="0"/>
    <n v="1559.154"/>
    <n v="0"/>
    <x v="0"/>
    <x v="0"/>
    <n v="10.1978380583316"/>
    <s v="Qty / 1,000"/>
    <m/>
    <s v="Private-Lighting"/>
    <s v="lighting"/>
    <n v="3"/>
    <n v="1"/>
    <s v="Lighting"/>
    <n v="0.91633259480590001"/>
    <n v="1.30467645558681"/>
    <n v="1428.7036305219999"/>
    <n v="0"/>
    <n v="0.71"/>
    <n v="1014.3795776706201"/>
    <n v="0"/>
    <n v="4903"/>
    <n v="1"/>
    <n v="1"/>
    <n v="0"/>
    <n v="0"/>
    <n v="14.276973281664301"/>
    <d v="1900-01-09T04:44:53"/>
    <n v="43400"/>
    <n v="0"/>
    <n v="0"/>
    <n v="0"/>
    <n v="10344.478662763784"/>
  </r>
  <r>
    <s v="STND-61675"/>
    <s v="Body Tech Joliet, Inc."/>
    <s v="Body Tech - 3585 Hennepin - Joliet"/>
    <s v="Outdoor &amp; Garage - LED Retrofits"/>
    <s v="Outdoor &amp; Garage Lighting"/>
    <s v="Exterior"/>
    <n v="0"/>
    <n v="17356.62"/>
    <n v="0"/>
    <x v="0"/>
    <x v="0"/>
    <n v="10.1978380583316"/>
    <s v="Qty / 1,000"/>
    <m/>
    <s v="Private-Lighting"/>
    <s v="lighting"/>
    <n v="3"/>
    <n v="1"/>
    <s v="Lighting"/>
    <n v="0.91633259480590001"/>
    <n v="1.30467645558681"/>
    <n v="15904.436641660001"/>
    <n v="0"/>
    <n v="0.71"/>
    <n v="11292.1500155786"/>
    <n v="0"/>
    <n v="4903"/>
    <n v="1"/>
    <n v="1"/>
    <n v="0"/>
    <n v="0"/>
    <n v="14.276973281664301"/>
    <d v="1900-01-09T04:44:53"/>
    <n v="43400"/>
    <n v="0"/>
    <n v="0"/>
    <n v="0"/>
    <n v="115155.51718925721"/>
  </r>
  <r>
    <s v="STND-61675"/>
    <s v="Body Tech Joliet, Inc."/>
    <s v="Body Tech - 3585 Hennepin - Joliet"/>
    <s v="Outdoor &amp; Garage - LED Retrofits"/>
    <s v="Outdoor &amp; Garage Lighting"/>
    <s v="Exterior"/>
    <n v="0"/>
    <n v="509.91199999999998"/>
    <n v="0"/>
    <x v="0"/>
    <x v="0"/>
    <n v="10.1978380583316"/>
    <s v="Qty / 1,000"/>
    <m/>
    <s v="Private-Lighting"/>
    <s v="lighting"/>
    <n v="3"/>
    <n v="1"/>
    <s v="Lighting"/>
    <n v="0.91633259480590001"/>
    <n v="1.30467645558681"/>
    <n v="467.24898608266602"/>
    <n v="0"/>
    <n v="0.71"/>
    <n v="331.74678011869298"/>
    <n v="0"/>
    <n v="4903"/>
    <n v="1"/>
    <n v="1"/>
    <n v="0"/>
    <n v="0"/>
    <n v="14.276973281664301"/>
    <d v="1900-01-09T04:44:53"/>
    <n v="43400"/>
    <n v="0"/>
    <n v="0"/>
    <n v="0"/>
    <n v="3383.0999400233723"/>
  </r>
  <r>
    <s v="STND-61676"/>
    <s v="Best Diamond Plastics LLC"/>
    <s v="Best Diamond Plastics - 1401 E 98th St - Chicago"/>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316"/>
    <n v="3.0565159659772401"/>
    <n v="0"/>
    <n v="0"/>
    <n v="288260.03878886497"/>
  </r>
  <r>
    <s v="STND-61677"/>
    <s v="MCI Sales and Service Inc"/>
    <s v="MCI Sales and Service Inc - 200 E Oakton Street - Des Plaines"/>
    <s v="Compressed Air - Air Compressor(s) with Integrated VSD &lt;= 150 HP"/>
    <s v="Compressed Air"/>
    <s v="Garage (24/7)"/>
    <n v="0"/>
    <n v="31212"/>
    <n v="5.01"/>
    <x v="4"/>
    <x v="0"/>
    <n v="10"/>
    <s v="ΔkWpeak / CF"/>
    <n v="0.95"/>
    <s v="Private-Non-Lighting"/>
    <s v="non_lighting"/>
    <n v="3"/>
    <n v="1"/>
    <s v="Non-Lighting"/>
    <n v="0.98952339343681495"/>
    <n v="0.43468415683807998"/>
    <n v="30885.0041559499"/>
    <n v="2.1777676257587801"/>
    <n v="0.7"/>
    <n v="21619.502909164901"/>
    <n v="1.52443733803115"/>
    <n v="8766"/>
    <n v="1"/>
    <n v="1"/>
    <n v="0"/>
    <n v="1"/>
    <n v="7.9853981291352998"/>
    <d v="1900-01-04T16:53:33"/>
    <n v="43380"/>
    <n v="2.2923869744829299"/>
    <n v="0"/>
    <n v="0"/>
    <n v="216195.02909164902"/>
  </r>
  <r>
    <s v="STND-61681"/>
    <s v="ELC Industries Corp"/>
    <s v="ELC Industries Corp - 401 Hankes Ave - Aurora"/>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380"/>
    <n v="1.1461934872414601"/>
    <n v="0"/>
    <n v="0"/>
    <n v="108097.51454582499"/>
  </r>
  <r>
    <s v="STND-61682"/>
    <s v="Carol Stream Park District"/>
    <s v="Carol Stream Park District - 849 W Lies Rd - Carol Stream"/>
    <s v="New Indoor LED Fixtures"/>
    <s v="Indoor Lighting"/>
    <s v="Miscellaneous"/>
    <n v="0"/>
    <n v="574.56500000000005"/>
    <n v="0.123053"/>
    <x v="0"/>
    <x v="1"/>
    <n v="14.797277300976599"/>
    <s v="Qty / 1,000"/>
    <m/>
    <s v="Public-Lighting"/>
    <s v="lighting"/>
    <n v="3"/>
    <n v="1"/>
    <s v="Lighting"/>
    <n v="0.99829244462109001"/>
    <n v="0.987374621353864"/>
    <n v="573.58389844371698"/>
    <n v="0.121499409281457"/>
    <n v="0.71"/>
    <n v="407.24456789503898"/>
    <n v="8.6264580589834494E-2"/>
    <n v="3379"/>
    <n v="1.0900000000000001"/>
    <n v="1.36"/>
    <n v="2.1999999999999999E-2"/>
    <n v="0.57999999999999996"/>
    <n v="20.7161882213673"/>
    <d v="1900-01-13T19:08:05"/>
    <n v="43369"/>
    <n v="0.15403069127973801"/>
    <n v="11.576922720882401"/>
    <n v="0"/>
    <n v="6026.1108004592843"/>
  </r>
  <r>
    <s v="STND-61682"/>
    <s v="Carol Stream Park District"/>
    <s v="Carol Stream Park District - 849 W Lies Rd - Carol Stream"/>
    <s v="Outdoor &amp; Garage - LED Fixtures"/>
    <s v="Outdoor &amp; Garage Lighting"/>
    <s v="Exterior"/>
    <n v="0"/>
    <n v="8207.6219999999994"/>
    <n v="0"/>
    <x v="0"/>
    <x v="1"/>
    <n v="10.1978380583316"/>
    <s v="Qty / 1,000"/>
    <m/>
    <s v="Public-Lighting"/>
    <s v="lighting"/>
    <n v="3"/>
    <n v="1"/>
    <s v="Lighting"/>
    <n v="0.99829244462109001"/>
    <n v="0.987374621353864"/>
    <n v="8193.6070309058396"/>
    <n v="0"/>
    <n v="0.71"/>
    <n v="5817.4609919431496"/>
    <n v="0"/>
    <n v="4903"/>
    <n v="1"/>
    <n v="1"/>
    <n v="0"/>
    <n v="0"/>
    <n v="14.276973281664301"/>
    <d v="1900-01-09T04:44:53"/>
    <n v="43369"/>
    <n v="0"/>
    <n v="0"/>
    <n v="0"/>
    <n v="59325.525106497349"/>
  </r>
  <r>
    <s v="STND-61683"/>
    <s v="Retail First, Inc"/>
    <s v="Retail First Inc - 2760 Spectrum Dr - Elgin"/>
    <s v="New Indoor LED Fixtures"/>
    <s v="Indoor Lighting"/>
    <s v="Warehouse"/>
    <n v="0"/>
    <n v="193954"/>
    <n v="30.6952"/>
    <x v="0"/>
    <x v="0"/>
    <n v="9.5383441434566993"/>
    <s v="Qty / 1,000"/>
    <m/>
    <s v="Private-Lighting"/>
    <s v="lighting"/>
    <n v="2"/>
    <n v="1"/>
    <s v="Lighting"/>
    <n v="0.97902139861649395"/>
    <n v="0.93591656730105399"/>
    <n v="189885.11634726301"/>
    <n v="28.728146216619301"/>
    <n v="0.71"/>
    <n v="134818.43260655701"/>
    <n v="20.3969838137997"/>
    <n v="5242"/>
    <n v="1"/>
    <n v="1.22"/>
    <n v="1.0999999999999999E-2"/>
    <n v="0.68"/>
    <n v="13.3536818008394"/>
    <d v="1900-01-08T12:55:13"/>
    <n v="43330"/>
    <n v="34.628912990139"/>
    <n v="2088.7362798199001"/>
    <n v="0"/>
    <n v="1285944.6070827646"/>
  </r>
  <r>
    <s v="STND-61683"/>
    <s v="Retail First, Inc"/>
    <s v="Retail First Inc - 2760 Spectrum Dr - Elgin"/>
    <s v="New Indoor LED Fixtures"/>
    <s v="Indoor Lighting"/>
    <s v="Warehouse"/>
    <n v="0"/>
    <n v="-25318.86"/>
    <n v="-4.0069679999999996"/>
    <x v="0"/>
    <x v="0"/>
    <n v="9.5383441434566993"/>
    <s v="Qty / 1,000"/>
    <m/>
    <s v="Private-Lighting"/>
    <s v="lighting"/>
    <n v="2"/>
    <n v="1"/>
    <s v="Lighting"/>
    <n v="0.97902139861649395"/>
    <n v="0.93591656730105399"/>
    <n v="-24787.705728575202"/>
    <n v="-3.7501877358451701"/>
    <n v="0.71"/>
    <n v="-17599.271067288399"/>
    <n v="-2.66263329245007"/>
    <n v="5242"/>
    <n v="1"/>
    <n v="1.22"/>
    <n v="1.0999999999999999E-2"/>
    <n v="0.68"/>
    <n v="13.3536818008394"/>
    <d v="1900-01-08T12:55:13"/>
    <n v="43330"/>
    <n v="-4.5204770200640896"/>
    <n v="-272.66476301432698"/>
    <n v="0"/>
    <n v="-167867.90411377724"/>
  </r>
  <r>
    <s v="STND-61683"/>
    <s v="Retail First, Inc"/>
    <s v="Retail First Inc - 2760 Spectrum Dr - Elgin"/>
    <s v="Occupancy Sensors"/>
    <s v="Indoor Lighting"/>
    <s v="Warehouse"/>
    <n v="0"/>
    <n v="7800.0959999999995"/>
    <n v="4.0089199999999998"/>
    <x v="0"/>
    <x v="0"/>
    <n v="8"/>
    <s v="Qty / 1,000"/>
    <m/>
    <s v="Private-Lighting"/>
    <s v="lighting"/>
    <n v="2"/>
    <n v="1"/>
    <s v="Lighting"/>
    <n v="0.97902139861649395"/>
    <n v="0.93591656730105399"/>
    <n v="7636.4608952629196"/>
    <n v="3.75201464498454"/>
    <n v="0.71"/>
    <n v="5421.8872356366701"/>
    <n v="2.6639303979390201"/>
    <n v="5242"/>
    <n v="1"/>
    <n v="1.22"/>
    <n v="1.0999999999999999E-2"/>
    <n v="0.68"/>
    <n v="13.3536818008394"/>
    <d v="1900-01-08T12:55:13"/>
    <n v="43330"/>
    <n v="5.8026827172665296"/>
    <n v="84.001069847892097"/>
    <n v="0"/>
    <n v="43375.097885093361"/>
  </r>
  <r>
    <s v="STND-61684"/>
    <s v="Sun Chemical Corporation"/>
    <s v="Sun Chemical Corp - 135 W Lake St - Northlake"/>
    <s v="Compressed Air - Air Compressor(s) with Integrated VSD &lt;= 150 HP"/>
    <s v="Compressed Air"/>
    <s v="Manufacturing"/>
    <n v="0"/>
    <n v="217890"/>
    <n v="34.950000000000003"/>
    <x v="4"/>
    <x v="0"/>
    <n v="10"/>
    <s v="ΔkWpeak / CF"/>
    <n v="0.95"/>
    <s v="Private-Non-Lighting"/>
    <s v="non_lighting"/>
    <n v="2"/>
    <n v="1"/>
    <s v="Non-Lighting"/>
    <n v="0.76002432528749297"/>
    <n v="0.465462131779591"/>
    <n v="165601.70023689201"/>
    <n v="16.267901505696699"/>
    <n v="0.7"/>
    <n v="115921.19016582399"/>
    <n v="11.387531053987701"/>
    <n v="4618"/>
    <n v="1.02"/>
    <n v="1.04"/>
    <n v="1.2E-2"/>
    <n v="0.81"/>
    <n v="15.158077089649201"/>
    <d v="1900-01-09T19:51:10"/>
    <n v="43411"/>
    <n v="17.1241068481018"/>
    <n v="0"/>
    <n v="0"/>
    <n v="1159211.90165824"/>
  </r>
  <r>
    <s v="STND-61685"/>
    <s v="Universal Chemicals &amp; Coatings, Inc."/>
    <s v="Universal Chemicals and Coatings Inc - 1975 Fox Ln - Elgin"/>
    <s v="Compressed Air - Air Compressor(s) with Integrated VSD &lt;= 150 HP"/>
    <s v="Compressed Air"/>
    <s v="Manufacturing"/>
    <n v="0"/>
    <n v="20808"/>
    <n v="3.34"/>
    <x v="4"/>
    <x v="0"/>
    <n v="10"/>
    <s v="ΔkWpeak / CF"/>
    <n v="0.95"/>
    <s v="Private-Non-Lighting"/>
    <s v="non_lighting"/>
    <n v="3"/>
    <n v="1"/>
    <s v="Non-Lighting"/>
    <n v="0.98952339343681495"/>
    <n v="0.43468415683807998"/>
    <n v="20590.0027706332"/>
    <n v="1.4518450838391901"/>
    <n v="0.7"/>
    <n v="14413.0019394433"/>
    <n v="1.0162915586874299"/>
    <n v="4618"/>
    <n v="1.02"/>
    <n v="1.04"/>
    <n v="1.2E-2"/>
    <n v="0.81"/>
    <n v="15.158077089649201"/>
    <d v="1900-01-09T19:51:10"/>
    <n v="43338"/>
    <n v="1.52825798298862"/>
    <n v="0"/>
    <n v="0"/>
    <n v="144130.01939443301"/>
  </r>
  <r>
    <s v="STND-61687"/>
    <s v="One 2K4A Inc"/>
    <s v="One 2Kay4 Inc - 10610 Ridgeland Ave - Chicago Ridge"/>
    <s v="New Indoor LED Fixtures"/>
    <s v="Indoor Lighting"/>
    <s v="Retail (mall/dept. store)"/>
    <n v="0"/>
    <n v="13730.936"/>
    <n v="2.7851910000000002"/>
    <x v="0"/>
    <x v="0"/>
    <n v="9.1274187659729797"/>
    <s v="Qty / 1,000"/>
    <m/>
    <s v="Private-Lighting"/>
    <s v="lighting"/>
    <n v="3"/>
    <n v="1"/>
    <s v="Lighting"/>
    <n v="0.91633259480590001"/>
    <n v="1.30467645558681"/>
    <n v="12582.1042139937"/>
    <n v="3.6337731220122702"/>
    <n v="0.71"/>
    <n v="8933.2939919355595"/>
    <n v="2.5799789166287099"/>
    <n v="5478"/>
    <n v="1.1200000000000001"/>
    <n v="1.31"/>
    <n v="2.1999999999999999E-2"/>
    <n v="0.95"/>
    <n v="12.7783862723622"/>
    <d v="1900-01-08T03:03:29"/>
    <n v="43338"/>
    <n v="2.91986590760327"/>
    <n v="247.14847563201999"/>
    <n v="0"/>
    <n v="81537.9152239463"/>
  </r>
  <r>
    <s v="STND-61687"/>
    <s v="One 2K4A Inc"/>
    <s v="One 2Kay4 Inc - 10610 Ridgeland Ave - Chicago Ridge"/>
    <s v="New Indoor LED Fixtures"/>
    <s v="Indoor Lighting"/>
    <s v="Retail (mall/dept. store)"/>
    <n v="0"/>
    <n v="5920.6220000000003"/>
    <n v="1.2009430000000001"/>
    <x v="0"/>
    <x v="0"/>
    <n v="9.1274187659729797"/>
    <s v="Qty / 1,000"/>
    <m/>
    <s v="Private-Lighting"/>
    <s v="lighting"/>
    <n v="3"/>
    <n v="1"/>
    <s v="Lighting"/>
    <n v="0.91633259480590001"/>
    <n v="1.30467645558681"/>
    <n v="5425.2589201249002"/>
    <n v="1.56684205660179"/>
    <n v="0.71"/>
    <n v="3851.93383328868"/>
    <n v="1.1124578601872701"/>
    <n v="5478"/>
    <n v="1.1200000000000001"/>
    <n v="1.31"/>
    <n v="2.1999999999999999E-2"/>
    <n v="0.95"/>
    <n v="12.7783862723622"/>
    <d v="1900-01-08T03:03:29"/>
    <n v="43338"/>
    <n v="1.2590133038182301"/>
    <n v="106.56758593102499"/>
    <n v="0"/>
    <n v="35158.213155245336"/>
  </r>
  <r>
    <s v="STND-61687"/>
    <s v="One 2K4A Inc"/>
    <s v="One 2Kay4 Inc - 10610 Ridgeland Ave - Chicago Ridge"/>
    <s v="Outdoor &amp; Garage - LED Fixtures"/>
    <s v="Outdoor &amp; Garage Lighting"/>
    <s v="Exterior"/>
    <n v="0"/>
    <n v="7648.68"/>
    <n v="0"/>
    <x v="0"/>
    <x v="0"/>
    <n v="10.1978380583316"/>
    <s v="Qty / 1,000"/>
    <m/>
    <s v="Private-Lighting"/>
    <s v="lighting"/>
    <n v="3"/>
    <n v="1"/>
    <s v="Lighting"/>
    <n v="0.91633259480590001"/>
    <n v="1.30467645558681"/>
    <n v="7008.73479123999"/>
    <n v="0"/>
    <n v="0.71"/>
    <n v="4976.2017017803901"/>
    <n v="0"/>
    <n v="4903"/>
    <n v="1"/>
    <n v="1"/>
    <n v="0"/>
    <n v="0"/>
    <n v="14.276973281664301"/>
    <d v="1900-01-09T04:44:53"/>
    <n v="43338"/>
    <n v="0"/>
    <n v="0"/>
    <n v="0"/>
    <n v="50746.499100350535"/>
  </r>
  <r>
    <s v="STND-61688"/>
    <s v="Fuller's Car Wash of Aurora"/>
    <s v="Fullers Car Wash - 2850 Ogden Ave - Aurora"/>
    <s v="Retrofit of Existing Indoor Fixtures to LED"/>
    <s v="Indoor Lighting"/>
    <s v="Miscellaneous"/>
    <n v="0"/>
    <n v="28345.215"/>
    <n v="6.0706049999999996"/>
    <x v="0"/>
    <x v="0"/>
    <n v="14.797277300976599"/>
    <s v="Qty / 1,000"/>
    <m/>
    <s v="Private-Lighting"/>
    <s v="lighting"/>
    <n v="3"/>
    <n v="1"/>
    <s v="Lighting"/>
    <n v="0.91633259480590001"/>
    <n v="1.30467645558681"/>
    <n v="25973.6444112811"/>
    <n v="7.9201754146675398"/>
    <n v="0.71"/>
    <n v="18441.287532009599"/>
    <n v="5.6233245444139603"/>
    <n v="3379"/>
    <n v="1.0900000000000001"/>
    <n v="1.36"/>
    <n v="2.1999999999999999E-2"/>
    <n v="0.57999999999999996"/>
    <n v="20.7161882213673"/>
    <d v="1900-01-13T19:08:05"/>
    <n v="43370"/>
    <n v="10.0407903329964"/>
    <n v="524.23869453961902"/>
    <n v="0"/>
    <n v="272880.84539818839"/>
  </r>
  <r>
    <s v="STND-61689"/>
    <s v="Grayslake Community High School District 127"/>
    <s v="Grayslake Community High School District 127 - Phase 4 - 400 N Lake St - Grayslake"/>
    <s v="Air-Cooled Chiller"/>
    <s v="HVAC"/>
    <s v="K-12 School"/>
    <n v="0"/>
    <n v="66531.92"/>
    <n v="42.976024000000002"/>
    <x v="3"/>
    <x v="1"/>
    <n v="20"/>
    <s v="ΔkWpeak / CF"/>
    <n v="1"/>
    <s v="Public-Non-Lighting"/>
    <s v="non_lighting"/>
    <n v="3"/>
    <n v="1"/>
    <s v="Non-Lighting"/>
    <n v="1.01534080484258"/>
    <n v="0.52563350510805795"/>
    <n v="67552.573200522005"/>
    <n v="22.589638130728002"/>
    <n v="0.7"/>
    <n v="47286.801240365399"/>
    <n v="15.8127466915096"/>
    <n v="2979"/>
    <n v="1.17333333333333"/>
    <n v="1.323"/>
    <n v="2.1333333333333301E-2"/>
    <n v="0.72"/>
    <n v="23.497818059751602"/>
    <d v="1900-01-15T18:49:11"/>
    <n v="43411"/>
    <n v="22.589638130728002"/>
    <n v="0"/>
    <n v="0"/>
    <n v="945736.02480730799"/>
  </r>
  <r>
    <s v="STND-61690"/>
    <s v="Fidelity National Title Company, LLC"/>
    <s v="Fidelity Natl Title Ins - 1877 W Downer Pl Unit 150 - Aurora"/>
    <s v="New Indoor LED Fixtures"/>
    <s v="Indoor Lighting"/>
    <s v="Office"/>
    <n v="0"/>
    <n v="1944.259"/>
    <n v="0.43718400000000002"/>
    <x v="0"/>
    <x v="0"/>
    <n v="15"/>
    <s v="Qty / 1,000"/>
    <m/>
    <s v="Private-Lighting"/>
    <s v="lighting"/>
    <n v="3"/>
    <n v="1"/>
    <s v="Lighting"/>
    <n v="0.91633259480590001"/>
    <n v="1.30467645558681"/>
    <n v="1781.58789444472"/>
    <n v="0.57038367155926195"/>
    <n v="0.71"/>
    <n v="1264.9274050557499"/>
    <n v="0.40497240680707602"/>
    <n v="2885"/>
    <n v="1.165"/>
    <n v="1.3779999999999999"/>
    <n v="2.5499999999999998E-2"/>
    <n v="0.55000000000000004"/>
    <n v="24.263431542460999"/>
    <d v="1900-01-16T07:56:40"/>
    <n v="43380"/>
    <n v="0.752584340360552"/>
    <n v="38.996129878403799"/>
    <n v="0"/>
    <n v="18973.911075836248"/>
  </r>
  <r>
    <s v="STND-61690"/>
    <s v="Fidelity National Title Company, LLC"/>
    <s v="Fidelity Natl Title Ins - 1877 W Downer Pl Unit 150 - Aurora"/>
    <s v="New Indoor LED Fixtures"/>
    <s v="Indoor Lighting"/>
    <s v="Office"/>
    <n v="0"/>
    <n v="8168.5889999999999"/>
    <n v="1.8367800000000001"/>
    <x v="0"/>
    <x v="0"/>
    <n v="15"/>
    <s v="Qty / 1,000"/>
    <m/>
    <s v="Private-Lighting"/>
    <s v="lighting"/>
    <n v="3"/>
    <n v="1"/>
    <s v="Lighting"/>
    <n v="0.91633259480590001"/>
    <n v="1.30467645558681"/>
    <n v="7485.1443542729303"/>
    <n v="2.3964036200927299"/>
    <n v="0.71"/>
    <n v="5314.4524915337797"/>
    <n v="1.7014465702658399"/>
    <n v="2885"/>
    <n v="1.165"/>
    <n v="1.3779999999999999"/>
    <n v="2.5499999999999998E-2"/>
    <n v="0.55000000000000004"/>
    <n v="24.263431542460999"/>
    <d v="1900-01-16T07:56:40"/>
    <n v="43380"/>
    <n v="3.1618994855425999"/>
    <n v="163.83792363430001"/>
    <n v="0"/>
    <n v="79716.787373006693"/>
  </r>
  <r>
    <s v="STND-61690"/>
    <s v="Fidelity National Title Company, LLC"/>
    <s v="Fidelity Natl Title Ins - 1877 W Downer Pl Unit 150 - Aurora"/>
    <s v="New Indoor LED Fixtures"/>
    <s v="Indoor Lighting"/>
    <s v="Office"/>
    <n v="0"/>
    <n v="141.76900000000001"/>
    <n v="3.1877999999999997E-2"/>
    <x v="0"/>
    <x v="0"/>
    <n v="15"/>
    <s v="Qty / 1,000"/>
    <m/>
    <s v="Private-Lighting"/>
    <s v="lighting"/>
    <n v="3"/>
    <n v="1"/>
    <s v="Lighting"/>
    <n v="0.91633259480590001"/>
    <n v="1.30467645558681"/>
    <n v="129.90755563303799"/>
    <n v="4.1590476051196201E-2"/>
    <n v="0.71"/>
    <n v="92.234364499456703"/>
    <n v="2.9529237996349302E-2"/>
    <n v="2885"/>
    <n v="1.165"/>
    <n v="1.3779999999999999"/>
    <n v="2.5499999999999998E-2"/>
    <n v="0.55000000000000004"/>
    <n v="24.263431542460999"/>
    <d v="1900-01-16T07:56:40"/>
    <n v="43380"/>
    <n v="5.4875941484623603E-2"/>
    <n v="2.8434701018390198"/>
    <n v="0"/>
    <n v="1383.5154674918506"/>
  </r>
  <r>
    <s v="STND-61691"/>
    <s v="Palos Hills Christian Assembly"/>
    <s v="Palos Hills Christian Assembly - 10600 S 88th Ave - Palos Hills"/>
    <s v="Outdoor &amp; Garage - LED Fixtures"/>
    <s v="Outdoor &amp; Garage Lighting"/>
    <s v="Exterior"/>
    <n v="0"/>
    <n v="4033.0050000000001"/>
    <n v="0.86373599999999995"/>
    <x v="0"/>
    <x v="0"/>
    <n v="10.1978380583316"/>
    <s v="Qty / 1,000"/>
    <m/>
    <s v="Private-Lighting"/>
    <s v="lighting"/>
    <n v="3"/>
    <n v="1"/>
    <s v="Lighting"/>
    <n v="0.91633259480590001"/>
    <n v="1.30467645558681"/>
    <n v="3695.5739365151699"/>
    <n v="1.1268960230427301"/>
    <n v="0.71"/>
    <n v="2623.85749492577"/>
    <n v="0.80009617636033503"/>
    <n v="4903"/>
    <n v="1"/>
    <n v="1"/>
    <n v="0"/>
    <n v="0"/>
    <n v="14.276973281664301"/>
    <d v="1900-01-09T04:44:53"/>
    <n v="43408"/>
    <n v="1.1268960230427301"/>
    <n v="0"/>
    <n v="0"/>
    <n v="26757.673821392629"/>
  </r>
  <r>
    <s v="STND-61691"/>
    <s v="Palos Hills Christian Assembly"/>
    <s v="Palos Hills Christian Assembly - 10600 S 88th Ave - Palos Hills"/>
    <s v="Outdoor &amp; Garage - LED Fixtures"/>
    <s v="Outdoor &amp; Garage Lighting"/>
    <s v="Exterior"/>
    <n v="0"/>
    <n v="6924.2470000000003"/>
    <n v="1.482944"/>
    <x v="0"/>
    <x v="0"/>
    <n v="10.1978380583316"/>
    <s v="Qty / 1,000"/>
    <m/>
    <s v="Private-Lighting"/>
    <s v="lighting"/>
    <n v="3"/>
    <n v="1"/>
    <s v="Lighting"/>
    <n v="0.91633259480590001"/>
    <n v="1.30467645558681"/>
    <n v="6344.9132205869701"/>
    <n v="1.9347621217537201"/>
    <n v="0.71"/>
    <n v="4504.8883866167498"/>
    <n v="1.37368110644514"/>
    <n v="4903"/>
    <n v="1"/>
    <n v="1"/>
    <n v="0"/>
    <n v="0"/>
    <n v="14.276973281664301"/>
    <d v="1900-01-09T04:44:53"/>
    <n v="43408"/>
    <n v="1.9347621217537201"/>
    <n v="0"/>
    <n v="0"/>
    <n v="45940.122237576332"/>
  </r>
  <r>
    <s v="STND-61691"/>
    <s v="Palos Hills Christian Assembly"/>
    <s v="Palos Hills Christian Assembly - 10600 S 88th Ave - Palos Hills"/>
    <s v="Outdoor &amp; Garage - LED Fixtures"/>
    <s v="Outdoor &amp; Garage Lighting"/>
    <s v="Exterior"/>
    <n v="0"/>
    <n v="3867.2660000000001"/>
    <n v="0.82823999999999998"/>
    <x v="0"/>
    <x v="0"/>
    <n v="10.1978380583316"/>
    <s v="Qty / 1,000"/>
    <m/>
    <s v="Private-Lighting"/>
    <s v="lighting"/>
    <n v="3"/>
    <n v="1"/>
    <s v="Lighting"/>
    <n v="0.91633259480590001"/>
    <n v="1.30467645558681"/>
    <n v="3543.7018885846301"/>
    <n v="1.0805852275752199"/>
    <n v="0.71"/>
    <n v="2516.02834089509"/>
    <n v="0.76721551157840395"/>
    <n v="4903"/>
    <n v="1"/>
    <n v="1"/>
    <n v="0"/>
    <n v="0"/>
    <n v="14.276973281664301"/>
    <d v="1900-01-09T04:44:53"/>
    <n v="43408"/>
    <n v="1.0805852275752199"/>
    <n v="0"/>
    <n v="0"/>
    <n v="25658.04957062086"/>
  </r>
  <r>
    <s v="STND-61691"/>
    <s v="Palos Hills Christian Assembly"/>
    <s v="Palos Hills Christian Assembly - 10600 S 88th Ave - Palos Hills"/>
    <s v="Outdoor &amp; Garage - LED Fixtures"/>
    <s v="Outdoor &amp; Garage Lighting"/>
    <s v="Exterior"/>
    <n v="0"/>
    <n v="1104.933"/>
    <n v="0.23663999999999999"/>
    <x v="0"/>
    <x v="0"/>
    <n v="10.1978380583316"/>
    <s v="Qty / 1,000"/>
    <m/>
    <s v="Private-Lighting"/>
    <s v="lighting"/>
    <n v="3"/>
    <n v="1"/>
    <s v="Lighting"/>
    <n v="0.91633259480590001"/>
    <n v="1.30467645558681"/>
    <n v="1012.48612297667"/>
    <n v="0.308738636450062"/>
    <n v="0.71"/>
    <n v="718.86514731343402"/>
    <n v="0.219204431879544"/>
    <n v="4903"/>
    <n v="1"/>
    <n v="1"/>
    <n v="0"/>
    <n v="0"/>
    <n v="14.276973281664301"/>
    <d v="1900-01-09T04:44:53"/>
    <n v="43408"/>
    <n v="0.308738636450062"/>
    <n v="0"/>
    <n v="0"/>
    <n v="7330.8703580810898"/>
  </r>
  <r>
    <s v="STND-61692"/>
    <s v="Corrugated Supplies Company LLC"/>
    <s v="Corrugated Supplies Co LLC - 5043 W 67th St - Bedford Park"/>
    <s v="Outdoor &amp; Garage - LED Fixtures"/>
    <s v="Outdoor &amp; Garage Lighting"/>
    <s v="Exterior"/>
    <n v="0"/>
    <n v="9217.64"/>
    <n v="0"/>
    <x v="0"/>
    <x v="0"/>
    <n v="10.1978380583316"/>
    <s v="Qty / 1,000"/>
    <m/>
    <s v="Private-Lighting"/>
    <s v="lighting"/>
    <n v="3"/>
    <n v="1"/>
    <s v="Lighting"/>
    <n v="0.91633259480590001"/>
    <n v="1.30467645558681"/>
    <n v="8446.4239791866494"/>
    <n v="0"/>
    <n v="0.71"/>
    <n v="5996.9610252225202"/>
    <n v="0"/>
    <n v="4903"/>
    <n v="1"/>
    <n v="1"/>
    <n v="0"/>
    <n v="0"/>
    <n v="14.276973281664301"/>
    <d v="1900-01-09T04:44:53"/>
    <n v="43380"/>
    <n v="0"/>
    <n v="0"/>
    <n v="0"/>
    <n v="61156.037377345507"/>
  </r>
  <r>
    <s v="STND-61693"/>
    <s v="Grand Ave Coffee Inc."/>
    <s v="Grand Ave Coffee Inc - 1609 Grand Ave - Waukegan"/>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345"/>
    <n v="0"/>
    <n v="0"/>
    <n v="0"/>
    <n v="19843.182340521656"/>
  </r>
  <r>
    <s v="STND-61693"/>
    <s v="Grand Ave Coffee Inc."/>
    <s v="Grand Ave Coffee Inc - 1609 Grand Ave - Waukegan"/>
    <s v="Outdoor &amp; Garage - LED Fixtures"/>
    <s v="Outdoor &amp; Garage Lighting"/>
    <s v="Exterior"/>
    <n v="0"/>
    <n v="5295.24"/>
    <n v="0"/>
    <x v="0"/>
    <x v="0"/>
    <n v="10.1978380583316"/>
    <s v="Qty / 1,000"/>
    <m/>
    <s v="Private-Lighting"/>
    <s v="lighting"/>
    <n v="3"/>
    <n v="1"/>
    <s v="Lighting"/>
    <n v="0.91633259480590001"/>
    <n v="1.30467645558681"/>
    <n v="4852.2010093199897"/>
    <n v="0"/>
    <n v="0.71"/>
    <n v="3445.0627166171898"/>
    <n v="0"/>
    <n v="4903"/>
    <n v="1"/>
    <n v="1"/>
    <n v="0"/>
    <n v="0"/>
    <n v="14.276973281664301"/>
    <d v="1900-01-09T04:44:53"/>
    <n v="43345"/>
    <n v="0"/>
    <n v="0"/>
    <n v="0"/>
    <n v="35132.191684858029"/>
  </r>
  <r>
    <s v="STND-61693"/>
    <s v="Grand Ave Coffee Inc."/>
    <s v="Grand Ave Coffee Inc - 1609 Grand Ave - Waukegan"/>
    <s v="Outdoor &amp; Garage - LED Fixtures"/>
    <s v="Outdoor &amp; Garage Lighting"/>
    <s v="Exterior"/>
    <n v="0"/>
    <n v="4118.5200000000004"/>
    <n v="0"/>
    <x v="0"/>
    <x v="0"/>
    <n v="10.1978380583316"/>
    <s v="Qty / 1,000"/>
    <m/>
    <s v="Private-Lighting"/>
    <s v="lighting"/>
    <n v="3"/>
    <n v="1"/>
    <s v="Lighting"/>
    <n v="0.91633259480590001"/>
    <n v="1.30467645558681"/>
    <n v="3773.93411835999"/>
    <n v="0"/>
    <n v="0.71"/>
    <n v="2679.4932240356002"/>
    <n v="0"/>
    <n v="4903"/>
    <n v="1"/>
    <n v="1"/>
    <n v="0"/>
    <n v="0"/>
    <n v="14.276973281664301"/>
    <d v="1900-01-09T04:44:53"/>
    <n v="43345"/>
    <n v="0"/>
    <n v="0"/>
    <n v="0"/>
    <n v="27325.037977111882"/>
  </r>
  <r>
    <s v="STND-61694"/>
    <s v="Dominican University"/>
    <s v="Dominican University - 7900 Division St - River Forest"/>
    <s v="New Indoor LED Fixtures"/>
    <s v="Indoor Lighting"/>
    <s v="College/University"/>
    <n v="0"/>
    <n v="12696.214"/>
    <n v="3.0894699999999999"/>
    <x v="0"/>
    <x v="0"/>
    <n v="14.727540500736399"/>
    <s v="Qty / 1,000"/>
    <m/>
    <s v="Private-Lighting"/>
    <s v="lighting"/>
    <n v="3"/>
    <n v="1"/>
    <s v="Lighting"/>
    <n v="0.91633259480590001"/>
    <n v="1.30467645558681"/>
    <n v="11633.954718831001"/>
    <n v="4.0307587692417703"/>
    <n v="0.71"/>
    <n v="8260.1078503699991"/>
    <n v="2.8618387261616598"/>
    <n v="3395"/>
    <n v="1.06"/>
    <n v="1.39"/>
    <n v="0.02"/>
    <n v="0.63"/>
    <n v="20.618556701030901"/>
    <d v="1900-01-13T17:27:39"/>
    <n v="43372"/>
    <n v="4.6028991312570202"/>
    <n v="219.50857960058499"/>
    <n v="0"/>
    <n v="121651.07290677485"/>
  </r>
  <r>
    <s v="STND-61696"/>
    <s v="Beacon Hill"/>
    <s v="Lifespace Communities - 2400 Finley Rd - Lombard"/>
    <s v="Outdoor &amp; Garage - LED Fixtures"/>
    <s v="Outdoor &amp; Garage Lighting"/>
    <s v="Exterior"/>
    <n v="0"/>
    <n v="26132.99"/>
    <n v="0"/>
    <x v="0"/>
    <x v="0"/>
    <n v="10.1978380583316"/>
    <s v="Qty / 1,000"/>
    <m/>
    <s v="Private-Lighting"/>
    <s v="lighting"/>
    <n v="3"/>
    <n v="1"/>
    <s v="Lighting"/>
    <n v="0.91633259480590001"/>
    <n v="1.30467645558681"/>
    <n v="23946.510536736601"/>
    <n v="0"/>
    <n v="0.71"/>
    <n v="17002.022481083"/>
    <n v="0"/>
    <n v="4903"/>
    <n v="1"/>
    <n v="1"/>
    <n v="0"/>
    <n v="0"/>
    <n v="14.276973281664301"/>
    <d v="1900-01-09T04:44:53"/>
    <n v="43378"/>
    <n v="0"/>
    <n v="0"/>
    <n v="0"/>
    <n v="173383.87192619767"/>
  </r>
  <r>
    <s v="STND-61697"/>
    <s v="La Galera Produce LLC"/>
    <s v="La Galera Produce LLC - 2404 S Wolcott Ave 29-30 - Chicago"/>
    <s v="New Indoor LED Fixtures"/>
    <s v="Indoor Lighting"/>
    <s v="Warehouse"/>
    <n v="0"/>
    <n v="72129.919999999998"/>
    <n v="11.415296"/>
    <x v="0"/>
    <x v="0"/>
    <n v="9.5383441434566993"/>
    <s v="Qty / 1,000"/>
    <m/>
    <s v="Private-Lighting"/>
    <s v="lighting"/>
    <n v="3"/>
    <n v="1"/>
    <s v="Lighting"/>
    <n v="0.91633259480590001"/>
    <n v="1.30467645558681"/>
    <n v="66094.996756741995"/>
    <n v="14.8932679247542"/>
    <n v="0.71"/>
    <n v="46927.4476972868"/>
    <n v="10.5742202265755"/>
    <n v="5242"/>
    <n v="1"/>
    <n v="1.22"/>
    <n v="1.0999999999999999E-2"/>
    <n v="0.68"/>
    <n v="13.3536818008394"/>
    <d v="1900-01-08T12:55:13"/>
    <n v="43380"/>
    <n v="17.9523480288745"/>
    <n v="727.04496432416204"/>
    <n v="0"/>
    <n v="447610.14591078612"/>
  </r>
  <r>
    <s v="STND-61699"/>
    <s v="Community Unit School District 300"/>
    <s v="CUSD 300 (Jacobs High School) - 2601 Bunker Hill Dr - Algonquin"/>
    <s v="New Indoor LED Fixtures"/>
    <s v="Indoor Lighting"/>
    <s v="K-12 School"/>
    <n v="0"/>
    <n v="63434.826000000001"/>
    <n v="17.297280000000001"/>
    <x v="0"/>
    <x v="1"/>
    <n v="15"/>
    <s v="Qty / 1,000"/>
    <m/>
    <s v="Public-Lighting"/>
    <s v="lighting"/>
    <n v="2"/>
    <n v="1"/>
    <s v="Lighting"/>
    <n v="0.98996686498346598"/>
    <n v="2.5626279547341602"/>
    <n v="62798.375825991599"/>
    <n v="44.326493268864098"/>
    <n v="0.71"/>
    <n v="44586.846836454097"/>
    <n v="31.471810220893499"/>
    <n v="2979"/>
    <n v="1.17333333333333"/>
    <n v="1.323"/>
    <n v="2.1333333333333301E-2"/>
    <n v="0.72"/>
    <n v="23.497818059751602"/>
    <d v="1900-01-15T18:49:11"/>
    <n v="43386"/>
    <n v="46.534069527236198"/>
    <n v="1141.78865138167"/>
    <n v="0"/>
    <n v="668802.70254681143"/>
  </r>
  <r>
    <s v="STND-61699"/>
    <s v="Community Unit School District 300"/>
    <s v="CUSD 300 (Jacobs High School) - 2601 Bunker Hill Dr - Algonquin"/>
    <s v="New Indoor LED Fixtures"/>
    <s v="Indoor Lighting"/>
    <s v="K-12 School"/>
    <n v="0"/>
    <n v="-637.83399999999995"/>
    <n v="-0.17392299999999999"/>
    <x v="0"/>
    <x v="1"/>
    <n v="15"/>
    <s v="Qty / 1,000"/>
    <m/>
    <s v="Public-Lighting"/>
    <s v="lighting"/>
    <n v="2"/>
    <n v="1"/>
    <s v="Lighting"/>
    <n v="0.98996686498346598"/>
    <n v="2.5626279547341602"/>
    <n v="-631.43452535986398"/>
    <n v="-0.44569994177123001"/>
    <n v="0.71"/>
    <n v="-448.31851300550301"/>
    <n v="-0.316446958657573"/>
    <n v="2979"/>
    <n v="1.17333333333333"/>
    <n v="1.323"/>
    <n v="2.1333333333333301E-2"/>
    <n v="0.72"/>
    <n v="23.497818059751602"/>
    <d v="1900-01-15T18:49:11"/>
    <n v="43386"/>
    <n v="-0.46789697422863602"/>
    <n v="-11.4806277338157"/>
    <n v="0"/>
    <n v="-6724.7776950825455"/>
  </r>
  <r>
    <s v="STND-61700"/>
    <s v="Avery Denison Corporation"/>
    <s v="Avery Dennison - 7542 N Natchez - Niles"/>
    <s v="Outdoor &amp; Garage - LED Fixtures"/>
    <s v="Outdoor &amp; Garage Lighting"/>
    <s v="Exterior"/>
    <n v="0"/>
    <n v="19440.395"/>
    <n v="0"/>
    <x v="0"/>
    <x v="0"/>
    <n v="10.1978380583316"/>
    <s v="Qty / 1,000"/>
    <m/>
    <s v="Private-Lighting"/>
    <s v="lighting"/>
    <n v="3"/>
    <n v="1"/>
    <s v="Lighting"/>
    <n v="0.91633259480590001"/>
    <n v="1.30467645558681"/>
    <n v="17813.867594401599"/>
    <n v="0"/>
    <n v="0.71"/>
    <n v="12647.845992025201"/>
    <n v="0"/>
    <n v="4903"/>
    <n v="1"/>
    <n v="1"/>
    <n v="0"/>
    <n v="0"/>
    <n v="14.276973281664301"/>
    <d v="1900-01-09T04:44:53"/>
    <n v="43365"/>
    <n v="0"/>
    <n v="0"/>
    <n v="0"/>
    <n v="128980.68521339138"/>
  </r>
  <r>
    <s v="STND-61700"/>
    <s v="Avery Denison Corporation"/>
    <s v="Avery Dennison - 7542 N Natchez - Niles"/>
    <s v="Outdoor &amp; Garage - LED Fixtures"/>
    <s v="Outdoor &amp; Garage Lighting"/>
    <s v="Exterior"/>
    <n v="0"/>
    <n v="4020.46"/>
    <n v="0"/>
    <x v="0"/>
    <x v="0"/>
    <n v="10.1978380583316"/>
    <s v="Qty / 1,000"/>
    <m/>
    <s v="Private-Lighting"/>
    <s v="lighting"/>
    <n v="3"/>
    <n v="1"/>
    <s v="Lighting"/>
    <n v="0.91633259480590001"/>
    <n v="1.30467645558681"/>
    <n v="3684.0785441133298"/>
    <n v="0"/>
    <n v="0.71"/>
    <n v="2615.6957663204598"/>
    <n v="0"/>
    <n v="4903"/>
    <n v="1"/>
    <n v="1"/>
    <n v="0"/>
    <n v="0"/>
    <n v="14.276973281664301"/>
    <d v="1900-01-09T04:44:53"/>
    <n v="43365"/>
    <n v="0"/>
    <n v="0"/>
    <n v="0"/>
    <n v="26674.441834799625"/>
  </r>
  <r>
    <s v="STND-61700"/>
    <s v="Avery Denison Corporation"/>
    <s v="Avery Dennison - 7542 N Natchez - Niles"/>
    <s v="Photocells"/>
    <s v="Outdoor &amp; Garage Lighting"/>
    <s v="Manufacturing"/>
    <n v="0"/>
    <n v="646.79999999999995"/>
    <n v="0"/>
    <x v="0"/>
    <x v="0"/>
    <n v="8"/>
    <s v="Qty / 1,000"/>
    <m/>
    <s v="Private-Lighting"/>
    <s v="lighting"/>
    <n v="3"/>
    <n v="1"/>
    <s v="Lighting"/>
    <n v="0.91633259480590001"/>
    <n v="1.30467645558681"/>
    <n v="592.68392232045596"/>
    <n v="0"/>
    <n v="0.71"/>
    <n v="420.80558484752402"/>
    <n v="0"/>
    <n v="4618"/>
    <n v="1.02"/>
    <n v="1.04"/>
    <n v="1.2E-2"/>
    <n v="0.81"/>
    <n v="15.158077089649201"/>
    <d v="1900-01-09T19:51:10"/>
    <n v="43365"/>
    <n v="0"/>
    <n v="6.9727520272994798"/>
    <n v="0"/>
    <n v="3366.4446787801921"/>
  </r>
  <r>
    <s v="STND-61701"/>
    <s v="ColFin Cobalt REIT, Inc."/>
    <s v="ColFin Cobalt REIT Inc - 1111 Harvester Rd - West Chicago"/>
    <s v="New Indoor LED Fixtures"/>
    <s v="Indoor Lighting"/>
    <s v="Warehouse"/>
    <n v="0"/>
    <n v="59355.165999999997"/>
    <n v="9.393561"/>
    <x v="0"/>
    <x v="0"/>
    <n v="9.5383441434566993"/>
    <s v="Qty / 1,000"/>
    <m/>
    <s v="Private-Lighting"/>
    <s v="lighting"/>
    <n v="3"/>
    <n v="1"/>
    <s v="Lighting"/>
    <n v="0.91633259480590001"/>
    <n v="1.30467645558681"/>
    <n v="54389.073275914903"/>
    <n v="12.2555578708185"/>
    <n v="0.71"/>
    <n v="38616.242025899599"/>
    <n v="8.7014460882811004"/>
    <n v="5242"/>
    <n v="1"/>
    <n v="1.22"/>
    <n v="1.0999999999999999E-2"/>
    <n v="0.68"/>
    <n v="13.3536818008394"/>
    <d v="1900-01-08T12:55:13"/>
    <n v="43331"/>
    <n v="14.7728518211409"/>
    <n v="598.27980603506398"/>
    <n v="0"/>
    <n v="368335.00597004592"/>
  </r>
  <r>
    <s v="STND-61701"/>
    <s v="ColFin Cobalt REIT, Inc."/>
    <s v="ColFin Cobalt REIT Inc - 1111 Harvester Rd - West Chicago"/>
    <s v="Occupancy Sensors"/>
    <s v="Indoor Lighting"/>
    <s v="Warehouse"/>
    <n v="0"/>
    <n v="24765.305"/>
    <n v="12.728320999999999"/>
    <x v="0"/>
    <x v="0"/>
    <n v="8"/>
    <s v="Qty / 1,000"/>
    <m/>
    <s v="Private-Lighting"/>
    <s v="lighting"/>
    <n v="3"/>
    <n v="1"/>
    <s v="Lighting"/>
    <n v="0.91633259480590001"/>
    <n v="1.30467645558681"/>
    <n v="22693.256191809502"/>
    <n v="16.606340727851101"/>
    <n v="0.71"/>
    <n v="16112.211896184799"/>
    <n v="11.7905019167743"/>
    <n v="5242"/>
    <n v="1"/>
    <n v="1.22"/>
    <n v="1.0999999999999999E-2"/>
    <n v="0.68"/>
    <n v="13.3536818008394"/>
    <d v="1900-01-08T12:55:13"/>
    <n v="43331"/>
    <n v="25.682556028226301"/>
    <n v="249.625818109905"/>
    <n v="0"/>
    <n v="128897.69516947839"/>
  </r>
  <r>
    <s v="STND-61702"/>
    <s v="Heartland Bank and Trust Company"/>
    <s v="Heartland Bank &amp; Trust - 1985 DeKalb Ave - Sycamore"/>
    <s v="Outdoor &amp; Garage - LED Fixtures"/>
    <s v="Outdoor &amp; Garage Lighting"/>
    <s v="Exterior"/>
    <n v="0"/>
    <n v="11090.585999999999"/>
    <n v="0"/>
    <x v="0"/>
    <x v="0"/>
    <n v="10.1978380583316"/>
    <s v="Qty / 1,000"/>
    <m/>
    <s v="Private-Lighting"/>
    <s v="lighting"/>
    <n v="3"/>
    <n v="1"/>
    <s v="Lighting"/>
    <n v="0.91633259480590001"/>
    <n v="1.30467645558681"/>
    <n v="10162.665447298001"/>
    <n v="0"/>
    <n v="0.71"/>
    <n v="7215.4924675815701"/>
    <n v="0"/>
    <n v="4903"/>
    <n v="1"/>
    <n v="1"/>
    <n v="0"/>
    <n v="0"/>
    <n v="14.276973281664301"/>
    <d v="1900-01-09T04:44:53"/>
    <n v="43371"/>
    <n v="0"/>
    <n v="0"/>
    <n v="0"/>
    <n v="73582.423695508318"/>
  </r>
  <r>
    <s v="STND-61703"/>
    <s v="Northfield Township High School District 225"/>
    <s v="Glenbrook High School District #225_GBN - 2300 Shermer Rd - Northbrook"/>
    <s v="New Indoor LED Fixtures"/>
    <s v="Indoor Lighting"/>
    <s v="K-12 School"/>
    <n v="0"/>
    <n v="192848.842"/>
    <n v="52.585631999999997"/>
    <x v="0"/>
    <x v="1"/>
    <n v="15"/>
    <s v="Qty / 1,000"/>
    <m/>
    <s v="Public-Lighting"/>
    <s v="lighting"/>
    <n v="1"/>
    <n v="1"/>
    <s v="Lighting"/>
    <n v="0.95625781801464005"/>
    <n v="1.47347312606477"/>
    <n v="184413.21285757"/>
    <n v="77.483515569131399"/>
    <n v="0.71"/>
    <n v="130933.381128875"/>
    <n v="55.013296054083298"/>
    <n v="2979"/>
    <n v="1.17333333333333"/>
    <n v="1.323"/>
    <n v="2.1333333333333301E-2"/>
    <n v="0.72"/>
    <n v="23.497818059751602"/>
    <d v="1900-01-15T18:49:11"/>
    <n v="43461"/>
    <n v="81.342398976580398"/>
    <n v="3352.9675065012698"/>
    <n v="0"/>
    <n v="1964000.7169331249"/>
  </r>
  <r>
    <s v="STND-61704"/>
    <s v="DSW Show Warehouse Inc."/>
    <s v="DSW Shoe Warehouse Inc - 1820 S Randall Road - Algonquin"/>
    <s v="New Indoor LED Fixtures"/>
    <s v="Indoor Lighting"/>
    <s v="Retail (mall/dept. store)"/>
    <n v="0"/>
    <n v="148537.06599999999"/>
    <n v="30.129345000000001"/>
    <x v="0"/>
    <x v="0"/>
    <n v="9.1274187659729797"/>
    <s v="Qty / 1,000"/>
    <m/>
    <s v="Private-Lighting"/>
    <s v="lighting"/>
    <n v="2"/>
    <n v="1"/>
    <s v="Lighting"/>
    <n v="0.97902139861649395"/>
    <n v="0.93591656730105399"/>
    <n v="145420.96610170999"/>
    <n v="28.198553147429202"/>
    <n v="0.71"/>
    <n v="103248.88593221401"/>
    <n v="20.0209727346747"/>
    <n v="5478"/>
    <n v="1.1200000000000001"/>
    <n v="1.31"/>
    <n v="2.1999999999999999E-2"/>
    <n v="0.95"/>
    <n v="12.7783862723622"/>
    <d v="1900-01-08T03:03:29"/>
    <n v="43385"/>
    <n v="22.6585400943585"/>
    <n v="2856.48326271217"/>
    <n v="0"/>
    <n v="942395.81902349368"/>
  </r>
  <r>
    <s v="STND-61704"/>
    <s v="DSW Show Warehouse Inc."/>
    <s v="DSW Shoe Warehouse Inc - 1820 S Randall Road - Algonquin"/>
    <s v="Retrofit of Existing Indoor Fixtures to LED"/>
    <s v="Indoor Lighting"/>
    <s v="Retail (mall/dept. store)"/>
    <n v="0"/>
    <n v="834.40899999999999"/>
    <n v="0.16925200000000001"/>
    <x v="0"/>
    <x v="0"/>
    <n v="9.1274187659729797"/>
    <s v="Qty / 1,000"/>
    <m/>
    <s v="Private-Lighting"/>
    <s v="lighting"/>
    <n v="2"/>
    <n v="1"/>
    <s v="Lighting"/>
    <n v="0.97902139861649395"/>
    <n v="0.93591656730105399"/>
    <n v="816.90426619819004"/>
    <n v="0.15840575084883801"/>
    <n v="0.71"/>
    <n v="580.00202900071497"/>
    <n v="0.112468083102675"/>
    <n v="5478"/>
    <n v="1.1200000000000001"/>
    <n v="1.31"/>
    <n v="2.1999999999999999E-2"/>
    <n v="0.95"/>
    <n v="12.7783862723622"/>
    <d v="1900-01-08T03:03:29"/>
    <n v="43385"/>
    <n v="0.12728465315294299"/>
    <n v="16.046333800321602"/>
    <n v="0"/>
    <n v="5293.9214038035307"/>
  </r>
  <r>
    <s v="STND-61704"/>
    <s v="DSW Show Warehouse Inc."/>
    <s v="DSW Shoe Warehouse Inc - 1820 S Randall Road - Algonquin"/>
    <s v="Retrofit of Existing Indoor Fixtures to LED"/>
    <s v="Indoor Lighting"/>
    <s v="Retail (mall/dept. store)"/>
    <n v="0"/>
    <n v="1006.199"/>
    <n v="0.204098"/>
    <x v="0"/>
    <x v="0"/>
    <n v="9.1274187659729797"/>
    <s v="Qty / 1,000"/>
    <m/>
    <s v="Private-Lighting"/>
    <s v="lighting"/>
    <n v="2"/>
    <n v="1"/>
    <s v="Lighting"/>
    <n v="0.97902139861649395"/>
    <n v="0.93591656730105399"/>
    <n v="985.09035226651702"/>
    <n v="0.19101869955301001"/>
    <n v="0.71"/>
    <n v="699.41415010922697"/>
    <n v="0.13562327668263699"/>
    <n v="5478"/>
    <n v="1.1200000000000001"/>
    <n v="1.31"/>
    <n v="2.1999999999999999E-2"/>
    <n v="0.95"/>
    <n v="12.7783862723622"/>
    <d v="1900-01-08T03:03:29"/>
    <n v="43385"/>
    <n v="0.15349031703737301"/>
    <n v="19.349989062378"/>
    <n v="0"/>
    <n v="6383.8458388940007"/>
  </r>
  <r>
    <s v="STND-61705"/>
    <s v="Gardner CCSD #72C"/>
    <s v="Gardner Community Consolidated School District 72C - 598 N Elm St - Gardner"/>
    <s v="Outdoor &amp; Garage - LED Fixtures"/>
    <s v="Outdoor &amp; Garage Lighting"/>
    <s v="Exterior"/>
    <n v="0"/>
    <n v="4255.8040000000001"/>
    <n v="0"/>
    <x v="0"/>
    <x v="1"/>
    <n v="10.1978380583316"/>
    <s v="Qty / 1,000"/>
    <m/>
    <s v="Public-Lighting"/>
    <s v="lighting"/>
    <n v="3"/>
    <n v="1"/>
    <s v="Lighting"/>
    <n v="0.99829244462109001"/>
    <n v="0.987374621353864"/>
    <n v="4248.5369789882197"/>
    <n v="0"/>
    <n v="0.71"/>
    <n v="3016.46125508163"/>
    <n v="0"/>
    <n v="4903"/>
    <n v="1"/>
    <n v="1"/>
    <n v="0"/>
    <n v="0"/>
    <n v="14.276973281664301"/>
    <d v="1900-01-09T04:44:53"/>
    <n v="43394"/>
    <n v="0"/>
    <n v="0"/>
    <n v="0"/>
    <n v="30761.38338855415"/>
  </r>
  <r>
    <s v="STND-61705"/>
    <s v="Gardner CCSD #72C"/>
    <s v="Gardner Community Consolidated School District 72C - 598 N Elm St - Gardner"/>
    <s v="Outdoor &amp; Garage - LED Fixtures"/>
    <s v="Outdoor &amp; Garage Lighting"/>
    <s v="Exterior"/>
    <n v="0"/>
    <n v="3530.16"/>
    <n v="0"/>
    <x v="0"/>
    <x v="1"/>
    <n v="10.1978380583316"/>
    <s v="Qty / 1,000"/>
    <m/>
    <s v="Public-Lighting"/>
    <s v="lighting"/>
    <n v="3"/>
    <n v="1"/>
    <s v="Lighting"/>
    <n v="0.99829244462109001"/>
    <n v="0.987374621353864"/>
    <n v="3524.1320563035902"/>
    <n v="0"/>
    <n v="0.71"/>
    <n v="2502.1337599755502"/>
    <n v="0"/>
    <n v="4903"/>
    <n v="1"/>
    <n v="1"/>
    <n v="0"/>
    <n v="0"/>
    <n v="14.276973281664301"/>
    <d v="1900-01-09T04:44:53"/>
    <n v="43394"/>
    <n v="0"/>
    <n v="0"/>
    <n v="0"/>
    <n v="25516.354884515011"/>
  </r>
  <r>
    <s v="STND-61705"/>
    <s v="Gardner CCSD #72C"/>
    <s v="Gardner Community Consolidated School District 72C - 598 N Elm St - Gardner"/>
    <s v="Outdoor &amp; Garage - LED Fixtures"/>
    <s v="Outdoor &amp; Garage Lighting"/>
    <s v="Exterior"/>
    <n v="0"/>
    <n v="769.77099999999996"/>
    <n v="0"/>
    <x v="0"/>
    <x v="1"/>
    <n v="10.1978380583316"/>
    <s v="Qty / 1,000"/>
    <m/>
    <s v="Public-Lighting"/>
    <s v="lighting"/>
    <n v="3"/>
    <n v="1"/>
    <s v="Lighting"/>
    <n v="0.99829244462109001"/>
    <n v="0.987374621353864"/>
    <n v="768.45657338842102"/>
    <n v="0"/>
    <n v="0.71"/>
    <n v="545.60416710577897"/>
    <n v="0"/>
    <n v="4903"/>
    <n v="1"/>
    <n v="1"/>
    <n v="0"/>
    <n v="0"/>
    <n v="14.276973281664301"/>
    <d v="1900-01-09T04:44:53"/>
    <n v="43394"/>
    <n v="0"/>
    <n v="0"/>
    <n v="0"/>
    <n v="5563.9829400956269"/>
  </r>
  <r>
    <s v="STND-61707"/>
    <s v="School District U-46"/>
    <s v="School District U-46 - Lords Park Elementary - 323 Waverly Ave - Elgin"/>
    <s v="New Indoor LED Fixtures"/>
    <s v="Indoor Lighting"/>
    <s v="K-12 School"/>
    <n v="0"/>
    <n v="5353.62"/>
    <n v="1.4598139999999999"/>
    <x v="0"/>
    <x v="1"/>
    <n v="15"/>
    <s v="Qty / 1,000"/>
    <m/>
    <s v="Public-Lighting"/>
    <s v="lighting"/>
    <n v="3"/>
    <n v="1"/>
    <s v="Lighting"/>
    <n v="0.99829244462109001"/>
    <n v="0.987374621353864"/>
    <n v="5344.4783973723597"/>
    <n v="1.44138329549707"/>
    <n v="0.71"/>
    <n v="3794.5796621343802"/>
    <n v="1.0233821398029199"/>
    <n v="2979"/>
    <n v="1.17333333333333"/>
    <n v="1.323"/>
    <n v="2.1333333333333301E-2"/>
    <n v="0.72"/>
    <n v="23.497818059751602"/>
    <d v="1900-01-15T18:49:11"/>
    <n v="43401"/>
    <n v="1.5131679846907999"/>
    <n v="97.172334497679302"/>
    <n v="0"/>
    <n v="56918.6949320157"/>
  </r>
  <r>
    <s v="STND-61707"/>
    <s v="School District U-46"/>
    <s v="School District U-46 - Lords Park Elementary - 323 Waverly Ave - Elgin"/>
    <s v="New Indoor LED Fixtures"/>
    <s v="Indoor Lighting"/>
    <s v="K-12 School"/>
    <n v="0"/>
    <n v="1854.249"/>
    <n v="0.50561299999999998"/>
    <x v="0"/>
    <x v="1"/>
    <n v="15"/>
    <s v="Qty / 1,000"/>
    <m/>
    <s v="Public-Lighting"/>
    <s v="lighting"/>
    <n v="3"/>
    <n v="1"/>
    <s v="Lighting"/>
    <n v="0.99829244462109001"/>
    <n v="0.987374621353864"/>
    <n v="1851.08276714621"/>
    <n v="0.49922944442659101"/>
    <n v="0.71"/>
    <n v="1314.26876467381"/>
    <n v="0.35445290554288"/>
    <n v="2979"/>
    <n v="1.17333333333333"/>
    <n v="1.323"/>
    <n v="2.1333333333333301E-2"/>
    <n v="0.72"/>
    <n v="23.497818059751602"/>
    <d v="1900-01-15T18:49:11"/>
    <n v="43401"/>
    <n v="0.524092387279112"/>
    <n v="33.656050311749297"/>
    <n v="0"/>
    <n v="19714.031470107151"/>
  </r>
  <r>
    <s v="STND-61707"/>
    <s v="School District U-46"/>
    <s v="School District U-46 - Lords Park Elementary - 323 Waverly Ave - Elgin"/>
    <s v="Retrofit of Existing Indoor Fixtures to LED"/>
    <s v="Indoor Lighting"/>
    <s v="K-12 School"/>
    <n v="0"/>
    <n v="3206.596"/>
    <n v="0.87436800000000003"/>
    <x v="0"/>
    <x v="1"/>
    <n v="15"/>
    <s v="Qty / 1,000"/>
    <m/>
    <s v="Public-Lighting"/>
    <s v="lighting"/>
    <n v="3"/>
    <n v="1"/>
    <s v="Lighting"/>
    <n v="0.99829244462109001"/>
    <n v="0.987374621353864"/>
    <n v="3201.1205597522098"/>
    <n v="0.86332877292393595"/>
    <n v="0.71"/>
    <n v="2272.7955974240699"/>
    <n v="0.61296342877599397"/>
    <n v="2979"/>
    <n v="1.17333333333333"/>
    <n v="1.323"/>
    <n v="2.1333333333333301E-2"/>
    <n v="0.72"/>
    <n v="23.497818059751602"/>
    <d v="1900-01-15T18:49:11"/>
    <n v="43401"/>
    <n v="0.90632482250350199"/>
    <n v="58.202191995494701"/>
    <n v="0"/>
    <n v="34091.93396136105"/>
  </r>
  <r>
    <s v="STND-61707"/>
    <s v="School District U-46"/>
    <s v="School District U-46 - Lords Park Elementary - 323 Waverly Ave - Elgin"/>
    <s v="Occupancy Sensors"/>
    <s v="Indoor Lighting"/>
    <s v="K-12 School"/>
    <n v="0"/>
    <n v="1124.26"/>
    <n v="1.011226"/>
    <x v="0"/>
    <x v="1"/>
    <n v="8"/>
    <s v="Qty / 1,000"/>
    <m/>
    <s v="Public-Lighting"/>
    <s v="lighting"/>
    <n v="3"/>
    <n v="1"/>
    <s v="Lighting"/>
    <n v="0.99829244462109001"/>
    <n v="0.987374621353864"/>
    <n v="1122.34026378971"/>
    <n v="0.99845888885318301"/>
    <n v="0.71"/>
    <n v="796.861587290692"/>
    <n v="0.70890581108576001"/>
    <n v="2979"/>
    <n v="1.17333333333333"/>
    <n v="1.323"/>
    <n v="2.1333333333333301E-2"/>
    <n v="0.72"/>
    <n v="23.497818059751602"/>
    <d v="1900-01-15T18:49:11"/>
    <n v="43401"/>
    <n v="1.3240228731261801"/>
    <n v="20.406186614358301"/>
    <n v="0"/>
    <n v="6374.892698325536"/>
  </r>
  <r>
    <s v="STND-61707"/>
    <s v="School District U-46"/>
    <s v="School District U-46 - Lords Park Elementary - 323 Waverly Ave - Elgin"/>
    <s v="Occupancy Sensors Plus Daylighting Controls"/>
    <s v="Indoor Lighting"/>
    <s v="K-12 School"/>
    <n v="0"/>
    <n v="161.81299999999999"/>
    <n v="3.6337000000000001E-2"/>
    <x v="0"/>
    <x v="1"/>
    <n v="8"/>
    <s v="Qty / 1,000"/>
    <m/>
    <s v="Public-Lighting"/>
    <s v="lighting"/>
    <n v="3"/>
    <n v="1"/>
    <s v="Lighting"/>
    <n v="0.99829244462109001"/>
    <n v="0.987374621353864"/>
    <n v="161.53669534147201"/>
    <n v="3.5878231616135403E-2"/>
    <n v="0.71"/>
    <n v="114.691053692445"/>
    <n v="2.5473544447456101E-2"/>
    <n v="2979"/>
    <n v="1.17333333333333"/>
    <n v="1.323"/>
    <n v="2.1333333333333301E-2"/>
    <n v="0.72"/>
    <n v="23.497818059751602"/>
    <d v="1900-01-15T18:49:11"/>
    <n v="43401"/>
    <n v="3.76650621652551E-2"/>
    <n v="2.9370308243904102"/>
    <n v="0"/>
    <n v="917.52842953955997"/>
  </r>
  <r>
    <s v="STND-61707"/>
    <s v="School District U-46"/>
    <s v="School District U-46 - Lords Park Elementary - 323 Waverly Ave - Elgin"/>
    <s v="Outdoor &amp; Garage - LED Fixtures"/>
    <s v="Outdoor &amp; Garage Lighting"/>
    <s v="Exterior"/>
    <n v="0"/>
    <n v="11978.029"/>
    <n v="0"/>
    <x v="0"/>
    <x v="1"/>
    <n v="10.1978380583316"/>
    <s v="Qty / 1,000"/>
    <m/>
    <s v="Public-Lighting"/>
    <s v="lighting"/>
    <n v="3"/>
    <n v="1"/>
    <s v="Lighting"/>
    <n v="0.99829244462109001"/>
    <n v="0.987374621353864"/>
    <n v="11957.5758521523"/>
    <n v="0"/>
    <n v="0.71"/>
    <n v="8489.8788550281406"/>
    <n v="0"/>
    <n v="4903"/>
    <n v="1"/>
    <n v="1"/>
    <n v="0"/>
    <n v="0"/>
    <n v="14.276973281664301"/>
    <d v="1900-01-09T04:44:53"/>
    <n v="43401"/>
    <n v="0"/>
    <n v="0"/>
    <n v="0"/>
    <n v="86578.409698430682"/>
  </r>
  <r>
    <s v="STND-61707"/>
    <s v="School District U-46"/>
    <s v="School District U-46 - Lords Park Elementary - 323 Waverly Ave - Elgin"/>
    <s v="Outdoor &amp; Garage - LED Fixtures"/>
    <s v="Outdoor &amp; Garage Lighting"/>
    <s v="Exterior"/>
    <n v="0"/>
    <n v="1838.625"/>
    <n v="0"/>
    <x v="0"/>
    <x v="1"/>
    <n v="10.1978380583316"/>
    <s v="Qty / 1,000"/>
    <m/>
    <s v="Public-Lighting"/>
    <s v="lighting"/>
    <n v="3"/>
    <n v="1"/>
    <s v="Lighting"/>
    <n v="0.99829244462109001"/>
    <n v="0.987374621353864"/>
    <n v="1835.48544599145"/>
    <n v="0"/>
    <n v="0.71"/>
    <n v="1303.19466665393"/>
    <n v="0"/>
    <n v="4903"/>
    <n v="1"/>
    <n v="1"/>
    <n v="0"/>
    <n v="0"/>
    <n v="14.276973281664301"/>
    <d v="1900-01-09T04:44:53"/>
    <n v="43401"/>
    <n v="0"/>
    <n v="0"/>
    <n v="0"/>
    <n v="13289.768169018211"/>
  </r>
  <r>
    <s v="STND-61707"/>
    <s v="School District U-46"/>
    <s v="School District U-46 - Lords Park Elementary - 323 Waverly Ave - Elgin"/>
    <s v="Outdoor &amp; Garage - LED Fixtures"/>
    <s v="Outdoor &amp; Garage Lighting"/>
    <s v="Exterior"/>
    <n v="0"/>
    <n v="4545.0810000000001"/>
    <n v="0"/>
    <x v="0"/>
    <x v="1"/>
    <n v="10.1978380583316"/>
    <s v="Qty / 1,000"/>
    <m/>
    <s v="Public-Lighting"/>
    <s v="lighting"/>
    <n v="3"/>
    <n v="1"/>
    <s v="Lighting"/>
    <n v="0.99829244462109001"/>
    <n v="0.987374621353864"/>
    <n v="4537.3200224908696"/>
    <n v="0"/>
    <n v="0.71"/>
    <n v="3221.4972159685199"/>
    <n v="0"/>
    <n v="4903"/>
    <n v="1"/>
    <n v="1"/>
    <n v="0"/>
    <n v="0"/>
    <n v="14.276973281664301"/>
    <d v="1900-01-09T04:44:53"/>
    <n v="43401"/>
    <n v="0"/>
    <n v="0"/>
    <n v="0"/>
    <n v="32852.306913813067"/>
  </r>
  <r>
    <s v="STND-61707"/>
    <s v="School District U-46"/>
    <s v="School District U-46 - Lords Park Elementary - 323 Waverly Ave - Elgin"/>
    <s v="Retrofit of Existing Indoor Fixtures to LED"/>
    <s v="Indoor Lighting"/>
    <s v="K-12 School"/>
    <n v="0"/>
    <n v="167.30099999999999"/>
    <n v="4.5619E-2"/>
    <x v="0"/>
    <x v="1"/>
    <n v="15"/>
    <s v="Qty / 1,000"/>
    <m/>
    <s v="Public-Lighting"/>
    <s v="lighting"/>
    <n v="3"/>
    <n v="1"/>
    <s v="Lighting"/>
    <n v="0.99829244462109001"/>
    <n v="0.987374621353864"/>
    <n v="167.01532427755299"/>
    <n v="4.5043042851541898E-2"/>
    <n v="0.71"/>
    <n v="118.580880237063"/>
    <n v="3.1980560424594802E-2"/>
    <n v="2979"/>
    <n v="1.17333333333333"/>
    <n v="1.323"/>
    <n v="2.1333333333333301E-2"/>
    <n v="0.72"/>
    <n v="23.497818059751602"/>
    <d v="1900-01-15T18:49:11"/>
    <n v="43401"/>
    <n v="4.7286305168747302E-2"/>
    <n v="3.0366422595918698"/>
    <n v="0"/>
    <n v="1778.713203555945"/>
  </r>
  <r>
    <s v="STND-61708"/>
    <s v="Athena Restaurant"/>
    <s v="Athena Restaurant - 212 S Halsted St - Chicago"/>
    <s v="New Indoor LED Fixtures"/>
    <s v="Indoor Lighting"/>
    <s v="Restaurant"/>
    <n v="0"/>
    <n v="74110.456000000006"/>
    <n v="10.128396"/>
    <x v="0"/>
    <x v="0"/>
    <n v="8.9750493627714896"/>
    <s v="Qty / 1,000"/>
    <m/>
    <s v="Private-Lighting"/>
    <s v="lighting"/>
    <n v="3"/>
    <n v="1"/>
    <s v="Lighting"/>
    <n v="0.91633259480590001"/>
    <n v="1.30467645558681"/>
    <n v="67909.826448728505"/>
    <n v="13.2142797940596"/>
    <n v="0.71"/>
    <n v="48215.9767785972"/>
    <n v="9.3821386537823095"/>
    <n v="5571"/>
    <n v="1.17"/>
    <n v="1.31"/>
    <n v="2.1000000000000001E-2"/>
    <n v="0.68"/>
    <n v="12.565069107880101"/>
    <d v="1900-01-07T23:24:04"/>
    <n v="43406"/>
    <n v="14.834171300022"/>
    <n v="1218.89432087461"/>
    <n v="0"/>
    <n v="432740.77166215371"/>
  </r>
  <r>
    <s v="STND-61708"/>
    <s v="Athena Restaurant"/>
    <s v="Athena Restaurant - 212 S Halsted St - Chicago"/>
    <s v="Retrofit of Existing Indoor Fixtures to LED"/>
    <s v="Indoor Lighting"/>
    <s v="Restaurant"/>
    <n v="0"/>
    <n v="123.843"/>
    <n v="1.6924999999999999E-2"/>
    <x v="0"/>
    <x v="0"/>
    <n v="8.9750493627714896"/>
    <s v="Qty / 1,000"/>
    <m/>
    <s v="Private-Lighting"/>
    <s v="lighting"/>
    <n v="3"/>
    <n v="1"/>
    <s v="Lighting"/>
    <n v="0.91633259480590001"/>
    <n v="1.30467645558681"/>
    <n v="113.48137753854699"/>
    <n v="2.2081649010806701E-2"/>
    <n v="0.71"/>
    <n v="80.571778052368401"/>
    <n v="1.5677970797672799E-2"/>
    <n v="5571"/>
    <n v="1.17"/>
    <n v="1.31"/>
    <n v="2.1000000000000001E-2"/>
    <n v="0.68"/>
    <n v="12.565069107880101"/>
    <d v="1900-01-07T23:24:04"/>
    <n v="43406"/>
    <n v="2.4788559733729999E-2"/>
    <n v="2.03684523787136"/>
    <n v="0"/>
    <n v="723.13568526627489"/>
  </r>
  <r>
    <s v="STND-61708"/>
    <s v="Athena Restaurant"/>
    <s v="Athena Restaurant - 212 S Halsted St - Chicago"/>
    <s v="EC Motor with Evaporator Fan Controls for Walk-in Cooler or Freezer"/>
    <s v="Refrigeration"/>
    <s v="Restaurant"/>
    <n v="0"/>
    <n v="11835"/>
    <n v="1.375"/>
    <x v="2"/>
    <x v="0"/>
    <n v="15"/>
    <s v="ΔkWpeak / CF"/>
    <n v="1"/>
    <s v="Private-Lighting"/>
    <s v="lighting"/>
    <n v="3"/>
    <n v="1"/>
    <s v="Non-Lighting"/>
    <n v="0.91633259480590001"/>
    <n v="1.30467645558681"/>
    <n v="10844.7962595278"/>
    <n v="1.7939301264318599"/>
    <n v="0.7"/>
    <n v="7591.3573816694798"/>
    <n v="1.2557510885023"/>
    <n v="5571"/>
    <n v="1.17"/>
    <n v="1.31"/>
    <n v="2.1000000000000001E-2"/>
    <n v="0.68"/>
    <n v="12.565069107880101"/>
    <d v="1900-01-07T23:24:04"/>
    <n v="43406"/>
    <n v="1.7939301264318599"/>
    <n v="0"/>
    <n v="0"/>
    <n v="113870.36072504219"/>
  </r>
  <r>
    <s v="STND-61708"/>
    <s v="Athena Restaurant"/>
    <s v="Athena Restaurant - 212 S Halsted St - Chicago"/>
    <s v="Refrigeration Electronically Commutated Motors"/>
    <s v="Refrigeration"/>
    <s v="Restaurant"/>
    <n v="0"/>
    <n v="1605.6"/>
    <n v="0.16880000000000001"/>
    <x v="2"/>
    <x v="0"/>
    <n v="15"/>
    <s v="ΔkWpeak / CF"/>
    <n v="1"/>
    <s v="Private-Lighting"/>
    <s v="lighting"/>
    <n v="3"/>
    <n v="1"/>
    <s v="Non-Lighting"/>
    <n v="0.91633259480590001"/>
    <n v="1.30467645558681"/>
    <n v="1471.2636142203501"/>
    <n v="0.220229385703053"/>
    <n v="0.7"/>
    <n v="1029.88452995425"/>
    <n v="0.15416056999213701"/>
    <n v="5571"/>
    <n v="1.17"/>
    <n v="1.31"/>
    <n v="2.1000000000000001E-2"/>
    <n v="0.68"/>
    <n v="12.565069107880101"/>
    <d v="1900-01-07T23:24:04"/>
    <n v="43406"/>
    <n v="0.220229385703053"/>
    <n v="0"/>
    <n v="0"/>
    <n v="15448.267949313749"/>
  </r>
  <r>
    <s v="STND-61708"/>
    <s v="Athena Restaurant"/>
    <s v="Athena Restaurant - 212 S Halsted St - Chicago"/>
    <s v="New Indoor LED Fixtures"/>
    <s v="Indoor Lighting"/>
    <s v="Restaurant"/>
    <n v="0"/>
    <n v="1564.337"/>
    <n v="0.21379200000000001"/>
    <x v="0"/>
    <x v="0"/>
    <n v="8.9750493627714896"/>
    <s v="Qty / 1,000"/>
    <m/>
    <s v="Private-Lighting"/>
    <s v="lighting"/>
    <n v="3"/>
    <n v="1"/>
    <s v="Lighting"/>
    <n v="0.91633259480590001"/>
    <n v="1.30467645558681"/>
    <n v="1433.45298236088"/>
    <n v="0.27892938879281498"/>
    <n v="0.71"/>
    <n v="1017.75161747622"/>
    <n v="0.198039866042898"/>
    <n v="5571"/>
    <n v="1.17"/>
    <n v="1.31"/>
    <n v="2.1000000000000001E-2"/>
    <n v="0.68"/>
    <n v="12.565069107880101"/>
    <d v="1900-01-07T23:24:04"/>
    <n v="43406"/>
    <n v="0.31312234934083399"/>
    <n v="25.728643273143899"/>
    <n v="0"/>
    <n v="9134.3710058896013"/>
  </r>
  <r>
    <s v="STND-61708"/>
    <s v="Athena Restaurant"/>
    <s v="Athena Restaurant - 212 S Halsted St - Chicago"/>
    <s v="New Indoor LED Fixtures"/>
    <s v="Indoor Lighting"/>
    <s v="Restaurant"/>
    <n v="0"/>
    <n v="690.91499999999996"/>
    <n v="9.4424999999999995E-2"/>
    <x v="0"/>
    <x v="0"/>
    <n v="8.9750493627714896"/>
    <s v="Qty / 1,000"/>
    <m/>
    <s v="Private-Lighting"/>
    <s v="lighting"/>
    <n v="3"/>
    <n v="1"/>
    <s v="Lighting"/>
    <n v="0.91633259480590001"/>
    <n v="1.30467645558681"/>
    <n v="633.107934740318"/>
    <n v="0.123194074318784"/>
    <n v="0.71"/>
    <n v="449.506633665626"/>
    <n v="8.7467792766336802E-2"/>
    <n v="5571"/>
    <n v="1.17"/>
    <n v="1.31"/>
    <n v="2.1000000000000001E-2"/>
    <n v="0.68"/>
    <n v="12.565069107880101"/>
    <d v="1900-01-07T23:24:04"/>
    <n v="43406"/>
    <n v="0.13829599721462099"/>
    <n v="11.3634757517493"/>
    <n v="0"/>
    <n v="4034.3442260422339"/>
  </r>
  <r>
    <s v="STND-61708"/>
    <s v="Athena Restaurant"/>
    <s v="Athena Restaurant - 212 S Halsted St - Chicago"/>
    <s v="New Indoor LED Fixtures"/>
    <s v="Indoor Lighting"/>
    <s v="Restaurant"/>
    <n v="0"/>
    <n v="730.024"/>
    <n v="9.9769999999999998E-2"/>
    <x v="0"/>
    <x v="0"/>
    <n v="8.9750493627714896"/>
    <s v="Qty / 1,000"/>
    <m/>
    <s v="Private-Lighting"/>
    <s v="lighting"/>
    <n v="3"/>
    <n v="1"/>
    <s v="Lighting"/>
    <n v="0.91633259480590001"/>
    <n v="1.30467645558681"/>
    <n v="668.94478619058202"/>
    <n v="0.130167569973896"/>
    <n v="0.71"/>
    <n v="474.95079819531298"/>
    <n v="9.2418974681465899E-2"/>
    <n v="5571"/>
    <n v="1.17"/>
    <n v="1.31"/>
    <n v="2.1000000000000001E-2"/>
    <n v="0.68"/>
    <n v="12.565069107880101"/>
    <d v="1900-01-07T23:24:04"/>
    <n v="43406"/>
    <n v="0.146124348870561"/>
    <n v="12.0067012906002"/>
    <n v="0"/>
    <n v="4262.7068586906544"/>
  </r>
  <r>
    <s v="STND-61708"/>
    <s v="Athena Restaurant"/>
    <s v="Athena Restaurant - 212 S Halsted St - Chicago"/>
    <s v="Outdoor &amp; Garage - LED Fixtures"/>
    <s v="Outdoor &amp; Garage Lighting"/>
    <s v="Exterior"/>
    <n v="0"/>
    <n v="1838.625"/>
    <n v="0"/>
    <x v="0"/>
    <x v="0"/>
    <n v="10.1978380583316"/>
    <s v="Qty / 1,000"/>
    <m/>
    <s v="Private-Lighting"/>
    <s v="lighting"/>
    <n v="3"/>
    <n v="1"/>
    <s v="Lighting"/>
    <n v="0.91633259480590001"/>
    <n v="1.30467645558681"/>
    <n v="1684.792017125"/>
    <n v="0"/>
    <n v="0.71"/>
    <n v="1196.2023321587501"/>
    <n v="0"/>
    <n v="4903"/>
    <n v="1"/>
    <n v="1"/>
    <n v="0"/>
    <n v="0"/>
    <n v="14.276973281664301"/>
    <d v="1900-01-09T04:44:53"/>
    <n v="43406"/>
    <n v="0"/>
    <n v="0"/>
    <n v="0"/>
    <n v="12198.677668353519"/>
  </r>
  <r>
    <s v="STND-61709"/>
    <s v="Mundelein Elementary School Unit District #75"/>
    <s v="Mundelein School Dist #75 - 855 W Hawley St -  Mundelein"/>
    <s v="New Indoor LED Fixtures"/>
    <s v="Indoor Lighting"/>
    <s v="K-12 School"/>
    <n v="0"/>
    <n v="8378.9740000000002"/>
    <n v="2.2847620000000002"/>
    <x v="0"/>
    <x v="1"/>
    <n v="15"/>
    <s v="Qty / 1,000"/>
    <m/>
    <s v="Public-Lighting"/>
    <s v="lighting"/>
    <n v="3"/>
    <n v="1"/>
    <s v="Lighting"/>
    <n v="0.99829244462109001"/>
    <n v="0.987374621353864"/>
    <n v="8364.6664378765599"/>
    <n v="2.2559160146337001"/>
    <n v="0.71"/>
    <n v="5938.9131708923596"/>
    <n v="1.60170037038993"/>
    <n v="2979"/>
    <n v="1.17333333333333"/>
    <n v="1.323"/>
    <n v="2.1333333333333301E-2"/>
    <n v="0.72"/>
    <n v="23.497818059751602"/>
    <d v="1900-01-15T18:49:11"/>
    <n v="43379"/>
    <n v="2.3682665812481098"/>
    <n v="152.084844325028"/>
    <n v="0"/>
    <n v="89083.697563385387"/>
  </r>
  <r>
    <s v="STND-61709"/>
    <s v="Mundelein Elementary School Unit District #75"/>
    <s v="Mundelein School Dist #75 - 855 W Hawley St -  Mundelein"/>
    <s v="New Indoor LED Fixtures"/>
    <s v="Indoor Lighting"/>
    <s v="K-12 School"/>
    <n v="0"/>
    <n v="1286.124"/>
    <n v="0.35069800000000001"/>
    <x v="0"/>
    <x v="1"/>
    <n v="15"/>
    <s v="Qty / 1,000"/>
    <m/>
    <s v="Public-Lighting"/>
    <s v="lighting"/>
    <n v="3"/>
    <n v="1"/>
    <s v="Lighting"/>
    <n v="0.99829244462109001"/>
    <n v="0.987374621353864"/>
    <n v="1283.9278720458601"/>
    <n v="0.34627030495955702"/>
    <n v="0.71"/>
    <n v="911.58878915255696"/>
    <n v="0.24585191652128599"/>
    <n v="2979"/>
    <n v="1.17333333333333"/>
    <n v="1.323"/>
    <n v="2.1333333333333301E-2"/>
    <n v="0.72"/>
    <n v="23.497818059751602"/>
    <d v="1900-01-15T18:49:11"/>
    <n v="43379"/>
    <n v="0.363515479297427"/>
    <n v="23.344143128106499"/>
    <n v="0"/>
    <n v="13673.831837288355"/>
  </r>
  <r>
    <s v="STND-61709"/>
    <s v="Mundelein Elementary School Unit District #75"/>
    <s v="Mundelein School Dist #75 - 855 W Hawley St -  Mundelein"/>
    <s v="New Indoor LED Fixtures"/>
    <s v="Indoor Lighting"/>
    <s v="K-12 School"/>
    <n v="0"/>
    <n v="1171.104"/>
    <n v="0.31933400000000001"/>
    <x v="0"/>
    <x v="1"/>
    <n v="15"/>
    <s v="Qty / 1,000"/>
    <m/>
    <s v="Public-Lighting"/>
    <s v="lighting"/>
    <n v="3"/>
    <n v="1"/>
    <s v="Lighting"/>
    <n v="0.99829244462109001"/>
    <n v="0.987374621353864"/>
    <n v="1169.1042750655399"/>
    <n v="0.31530228733541499"/>
    <n v="0.71"/>
    <n v="830.06403529653198"/>
    <n v="0.223864624008145"/>
    <n v="2979"/>
    <n v="1.17333333333333"/>
    <n v="1.323"/>
    <n v="2.1333333333333301E-2"/>
    <n v="0.72"/>
    <n v="23.497818059751602"/>
    <d v="1900-01-15T18:49:11"/>
    <n v="43379"/>
    <n v="0.33100517272971203"/>
    <n v="21.256441364828"/>
    <n v="0"/>
    <n v="12450.960529447981"/>
  </r>
  <r>
    <s v="STND-61711"/>
    <s v="Swiss Precision Machining, Inc."/>
    <s v="Swiss Precision Machining LLC - 634 Glenn Ave - Wheeling"/>
    <s v="New Indoor LED Fixtures"/>
    <s v="Indoor Lighting"/>
    <s v="Manufacturing"/>
    <n v="0"/>
    <n v="63801.826000000001"/>
    <n v="11.410308000000001"/>
    <x v="0"/>
    <x v="0"/>
    <n v="10.827197921178"/>
    <s v="Qty / 1,000"/>
    <m/>
    <s v="Private-Lighting"/>
    <s v="lighting"/>
    <n v="2"/>
    <n v="1"/>
    <s v="Lighting"/>
    <n v="0.97902139861649395"/>
    <n v="0.93591656730105399"/>
    <n v="62463.352924806197"/>
    <n v="10.679096295207801"/>
    <n v="0.71"/>
    <n v="44348.980576612397"/>
    <n v="7.5821583695974999"/>
    <n v="4618"/>
    <n v="1.02"/>
    <n v="1.04"/>
    <n v="1.2E-2"/>
    <n v="0.81"/>
    <n v="15.158077089649201"/>
    <d v="1900-01-09T19:51:10"/>
    <n v="43408"/>
    <n v="12.6769899040928"/>
    <n v="734.86297558595504"/>
    <n v="0"/>
    <n v="480175.19030546123"/>
  </r>
  <r>
    <s v="STND-61711"/>
    <s v="Swiss Precision Machining, Inc."/>
    <s v="Swiss Precision Machining LLC - 634 Glenn Ave - Wheeling"/>
    <s v="New Indoor LED Fixtures"/>
    <s v="Indoor Lighting"/>
    <s v="Manufacturing"/>
    <n v="0"/>
    <n v="355481.44799999997"/>
    <n v="63.574243000000003"/>
    <x v="0"/>
    <x v="0"/>
    <n v="10.827197921178"/>
    <s v="Qty / 1,000"/>
    <m/>
    <s v="Private-Lighting"/>
    <s v="lighting"/>
    <n v="2"/>
    <n v="1"/>
    <s v="Lighting"/>
    <n v="0.97902139861649395"/>
    <n v="0.93591656730105399"/>
    <n v="348023.94440317602"/>
    <n v="59.500187277323001"/>
    <n v="0.71"/>
    <n v="247097.000526255"/>
    <n v="42.245132966899398"/>
    <n v="4618"/>
    <n v="1.02"/>
    <n v="1.04"/>
    <n v="1.2E-2"/>
    <n v="0.81"/>
    <n v="15.158077089649201"/>
    <d v="1900-01-09T19:51:10"/>
    <n v="43408"/>
    <n v="70.631751278873494"/>
    <n v="4094.39934591972"/>
    <n v="0"/>
    <n v="2675368.1304271873"/>
  </r>
  <r>
    <s v="STND-61711"/>
    <s v="Swiss Precision Machining, Inc."/>
    <s v="Swiss Precision Machining LLC - 634 Glenn Ave - Wheeling"/>
    <s v="Outdoor &amp; Garage - LED Fixtures"/>
    <s v="Outdoor &amp; Garage Lighting"/>
    <s v="Exterior"/>
    <n v="0"/>
    <n v="23877.61"/>
    <n v="0"/>
    <x v="0"/>
    <x v="0"/>
    <n v="10.1978380583316"/>
    <s v="Qty / 1,000"/>
    <m/>
    <s v="Private-Lighting"/>
    <s v="lighting"/>
    <n v="2"/>
    <n v="1"/>
    <s v="Lighting"/>
    <n v="0.97902139861649395"/>
    <n v="0.93591656730105399"/>
    <n v="23376.691137819202"/>
    <n v="0"/>
    <n v="0.71"/>
    <n v="16597.4507078516"/>
    <n v="0"/>
    <n v="4903"/>
    <n v="1"/>
    <n v="1"/>
    <n v="0"/>
    <n v="0"/>
    <n v="14.276973281664301"/>
    <d v="1900-01-09T04:44:53"/>
    <n v="43408"/>
    <n v="0"/>
    <n v="0"/>
    <n v="0"/>
    <n v="169258.11449981181"/>
  </r>
  <r>
    <s v="STND-61711"/>
    <s v="Swiss Precision Machining, Inc."/>
    <s v="Swiss Precision Machining LLC - 634 Glenn Ave - Wheeling"/>
    <s v="New Indoor LED Fixtures"/>
    <s v="Indoor Lighting"/>
    <s v="Manufacturing"/>
    <n v="0"/>
    <n v="1870.0129999999999"/>
    <n v="0.33443299999999998"/>
    <x v="0"/>
    <x v="0"/>
    <n v="10.827197921178"/>
    <s v="Qty / 1,000"/>
    <m/>
    <s v="Private-Lighting"/>
    <s v="lighting"/>
    <n v="2"/>
    <n v="1"/>
    <s v="Lighting"/>
    <n v="0.97902139861649395"/>
    <n v="0.93591656730105399"/>
    <n v="1830.7827426910201"/>
    <n v="0.31300138535219302"/>
    <n v="0.71"/>
    <n v="1299.85574731063"/>
    <n v="0.222230983600057"/>
    <n v="4618"/>
    <n v="1.02"/>
    <n v="1.04"/>
    <n v="1.2E-2"/>
    <n v="0.81"/>
    <n v="15.158077089649201"/>
    <d v="1900-01-09T19:51:10"/>
    <n v="43408"/>
    <n v="0.37155909942093202"/>
    <n v="21.538620502247401"/>
    <n v="0"/>
    <n v="14073.795445112928"/>
  </r>
  <r>
    <s v="STND-61712"/>
    <s v="Worth BP Inc."/>
    <s v="Worth BP Inc - 10631 S Harlem Ave - Worth"/>
    <s v="Outdoor &amp; Garage - LED Fixtures"/>
    <s v="Outdoor &amp; Garage Lighting"/>
    <s v="Exterior"/>
    <n v="0"/>
    <n v="35203.54"/>
    <n v="0"/>
    <x v="0"/>
    <x v="0"/>
    <n v="10.1978380583316"/>
    <s v="Qty / 1,000"/>
    <m/>
    <s v="Private-Lighting"/>
    <s v="lighting"/>
    <n v="3"/>
    <n v="1"/>
    <s v="Lighting"/>
    <n v="0.91633259480590001"/>
    <n v="1.30467645558681"/>
    <n v="32258.151154553299"/>
    <n v="0"/>
    <n v="0.71"/>
    <n v="22903.287319732801"/>
    <n v="0"/>
    <n v="4903"/>
    <n v="1"/>
    <n v="1"/>
    <n v="0"/>
    <n v="0"/>
    <n v="14.276973281664301"/>
    <d v="1900-01-09T04:44:53"/>
    <n v="43350"/>
    <n v="0"/>
    <n v="0"/>
    <n v="0"/>
    <n v="233564.01509007471"/>
  </r>
  <r>
    <s v="STND-61712"/>
    <s v="Worth BP Inc."/>
    <s v="Worth BP Inc - 10631 S Harlem Ave - Worth"/>
    <s v="Outdoor &amp; Garage - LED Fixtures"/>
    <s v="Outdoor &amp; Garage Lighting"/>
    <s v="Exterior"/>
    <n v="0"/>
    <n v="16282.862999999999"/>
    <n v="0"/>
    <x v="0"/>
    <x v="0"/>
    <n v="10.1978380583316"/>
    <s v="Qty / 1,000"/>
    <m/>
    <s v="Private-Lighting"/>
    <s v="lighting"/>
    <n v="3"/>
    <n v="1"/>
    <s v="Lighting"/>
    <n v="0.91633259480590001"/>
    <n v="1.30467645558681"/>
    <n v="14920.518103659"/>
    <n v="0"/>
    <n v="0.71"/>
    <n v="10593.5678535979"/>
    <n v="0"/>
    <n v="4903"/>
    <n v="1"/>
    <n v="1"/>
    <n v="0"/>
    <n v="0"/>
    <n v="14.276973281664301"/>
    <d v="1900-01-09T04:44:53"/>
    <n v="43350"/>
    <n v="0"/>
    <n v="0"/>
    <n v="0"/>
    <n v="108031.48943093886"/>
  </r>
  <r>
    <s v="STND-61714"/>
    <s v="Patson Inc dba Transchicago Truck Group"/>
    <s v="Transchicago Truck Group - 776 N York St -  Elmhurst"/>
    <s v="New Indoor LED Fixtures"/>
    <s v="Indoor Lighting"/>
    <s v="Warehouse"/>
    <n v="0"/>
    <n v="7957.3559999999998"/>
    <n v="1.259333"/>
    <x v="0"/>
    <x v="0"/>
    <n v="9.5383441434566993"/>
    <s v="Qty / 1,000"/>
    <m/>
    <s v="Private-Lighting"/>
    <s v="lighting"/>
    <n v="2"/>
    <n v="1"/>
    <s v="Lighting"/>
    <n v="0.97902139861649395"/>
    <n v="0.93591656730105399"/>
    <n v="7790.42180040935"/>
    <n v="1.1786306184489399"/>
    <n v="0.71"/>
    <n v="5531.1994782906404"/>
    <n v="0.83682773909874597"/>
    <n v="5242"/>
    <n v="1"/>
    <n v="1.22"/>
    <n v="1.0999999999999999E-2"/>
    <n v="0.68"/>
    <n v="13.3536818008394"/>
    <d v="1900-01-08T12:55:13"/>
    <n v="43378"/>
    <n v="1.4207215747938"/>
    <n v="85.694639804502799"/>
    <n v="0"/>
    <n v="52758.484150044278"/>
  </r>
  <r>
    <s v="STND-61714"/>
    <s v="Patson Inc dba Transchicago Truck Group"/>
    <s v="Transchicago Truck Group - 776 N York St -  Elmhurst"/>
    <s v="New Indoor LED Fixtures"/>
    <s v="Indoor Lighting"/>
    <s v="Warehouse"/>
    <n v="0"/>
    <n v="12570.316000000001"/>
    <n v="1.9893810000000001"/>
    <x v="0"/>
    <x v="0"/>
    <n v="9.5383441434566993"/>
    <s v="Qty / 1,000"/>
    <m/>
    <s v="Private-Lighting"/>
    <s v="lighting"/>
    <n v="2"/>
    <n v="1"/>
    <s v="Lighting"/>
    <n v="0.97902139861649395"/>
    <n v="0.93591656730105399"/>
    <n v="12306.6083513713"/>
    <n v="1.8618946365739399"/>
    <n v="0.71"/>
    <n v="8737.6919294736108"/>
    <n v="1.3219451919675"/>
    <n v="5242"/>
    <n v="1"/>
    <n v="1.22"/>
    <n v="1.0999999999999999E-2"/>
    <n v="0.68"/>
    <n v="13.3536818008394"/>
    <d v="1900-01-08T12:55:13"/>
    <n v="43378"/>
    <n v="2.2443281540187301"/>
    <n v="135.37269186508399"/>
    <n v="0"/>
    <n v="83343.112642823486"/>
  </r>
  <r>
    <s v="STND-61714"/>
    <s v="Patson Inc dba Transchicago Truck Group"/>
    <s v="Transchicago Truck Group - 776 N York St -  Elmhurst"/>
    <s v="New Indoor LED Fixtures"/>
    <s v="Indoor Lighting"/>
    <s v="Warehouse"/>
    <n v="0"/>
    <n v="9676.732"/>
    <n v="1.531442"/>
    <x v="0"/>
    <x v="0"/>
    <n v="9.5383441434566993"/>
    <s v="Qty / 1,000"/>
    <m/>
    <s v="Private-Lighting"/>
    <s v="lighting"/>
    <n v="2"/>
    <n v="1"/>
    <s v="Lighting"/>
    <n v="0.97902139861649395"/>
    <n v="0.93591656730105399"/>
    <n v="9473.7276966769805"/>
    <n v="1.4333019396606601"/>
    <n v="0.71"/>
    <n v="6726.3466646406496"/>
    <n v="1.01764437715907"/>
    <n v="5242"/>
    <n v="1"/>
    <n v="1.22"/>
    <n v="1.0999999999999999E-2"/>
    <n v="0.68"/>
    <n v="13.3536818008394"/>
    <d v="1900-01-08T12:55:13"/>
    <n v="43378"/>
    <n v="1.7277024344993499"/>
    <n v="104.211004663447"/>
    <n v="0"/>
    <n v="64158.209315534645"/>
  </r>
  <r>
    <s v="STND-61714"/>
    <s v="Patson Inc dba Transchicago Truck Group"/>
    <s v="Transchicago Truck Group - 776 N York St -  Elmhurst"/>
    <s v="New Indoor LED Fixtures"/>
    <s v="Indoor Lighting"/>
    <s v="Warehouse"/>
    <n v="0"/>
    <n v="22372.856"/>
    <n v="3.5407329999999999"/>
    <x v="0"/>
    <x v="0"/>
    <n v="9.5383441434566993"/>
    <s v="Qty / 1,000"/>
    <m/>
    <s v="Private-Lighting"/>
    <s v="lighting"/>
    <n v="2"/>
    <n v="1"/>
    <s v="Lighting"/>
    <n v="0.97902139861649395"/>
    <n v="0.93591656730105399"/>
    <n v="21903.504772165401"/>
    <n v="3.3138306750895601"/>
    <n v="0.71"/>
    <n v="15551.4883882374"/>
    <n v="2.3528197793135899"/>
    <n v="5242"/>
    <n v="1"/>
    <n v="1.22"/>
    <n v="1.0999999999999999E-2"/>
    <n v="0.68"/>
    <n v="13.3536818008394"/>
    <d v="1900-01-08T12:55:13"/>
    <n v="43378"/>
    <n v="3.9944921348717002"/>
    <n v="240.938552493819"/>
    <n v="0"/>
    <n v="148335.44818997907"/>
  </r>
  <r>
    <s v="STND-61714"/>
    <s v="Patson Inc dba Transchicago Truck Group"/>
    <s v="Transchicago Truck Group - 776 N York St -  Elmhurst"/>
    <s v="Outdoor &amp; Garage - LED Fixtures"/>
    <s v="Outdoor &amp; Garage Lighting"/>
    <s v="Exterior"/>
    <n v="0"/>
    <n v="14905.12"/>
    <n v="0"/>
    <x v="0"/>
    <x v="0"/>
    <n v="10.1978380583316"/>
    <s v="Qty / 1,000"/>
    <m/>
    <s v="Private-Lighting"/>
    <s v="lighting"/>
    <n v="2"/>
    <n v="1"/>
    <s v="Lighting"/>
    <n v="0.97902139861649395"/>
    <n v="0.93591656730105399"/>
    <n v="14592.4314289467"/>
    <n v="0"/>
    <n v="0.71"/>
    <n v="10360.626314552101"/>
    <n v="0"/>
    <n v="4903"/>
    <n v="1"/>
    <n v="1"/>
    <n v="0"/>
    <n v="0"/>
    <n v="14.276973281664301"/>
    <d v="1900-01-09T04:44:53"/>
    <n v="43378"/>
    <n v="0"/>
    <n v="0"/>
    <n v="0"/>
    <n v="105655.98933869127"/>
  </r>
  <r>
    <s v="STND-61714"/>
    <s v="Patson Inc dba Transchicago Truck Group"/>
    <s v="Transchicago Truck Group - 776 N York St -  Elmhurst"/>
    <s v="Outdoor &amp; Garage - LED Fixtures"/>
    <s v="Outdoor &amp; Garage Lighting"/>
    <s v="Exterior"/>
    <n v="0"/>
    <n v="85606.38"/>
    <n v="0"/>
    <x v="0"/>
    <x v="0"/>
    <n v="10.1978380583316"/>
    <s v="Qty / 1,000"/>
    <m/>
    <s v="Private-Lighting"/>
    <s v="lighting"/>
    <n v="2"/>
    <n v="1"/>
    <s v="Lighting"/>
    <n v="0.97902139861649395"/>
    <n v="0.93591656730105399"/>
    <n v="83810.477878095"/>
    <n v="0"/>
    <n v="0.71"/>
    <n v="59505.439293447504"/>
    <n v="0"/>
    <n v="4903"/>
    <n v="1"/>
    <n v="1"/>
    <n v="0"/>
    <n v="0"/>
    <n v="14.276973281664301"/>
    <d v="1900-01-09T04:44:53"/>
    <n v="43378"/>
    <n v="0"/>
    <n v="0"/>
    <n v="0"/>
    <n v="606826.83350445959"/>
  </r>
  <r>
    <s v="STND-61714"/>
    <s v="Patson Inc dba Transchicago Truck Group"/>
    <s v="Transchicago Truck Group - 776 N York St -  Elmhurst"/>
    <s v="Outdoor &amp; Garage - LED Fixtures"/>
    <s v="Outdoor &amp; Garage Lighting"/>
    <s v="Exterior"/>
    <n v="0"/>
    <n v="3432.1"/>
    <n v="0"/>
    <x v="0"/>
    <x v="0"/>
    <n v="10.1978380583316"/>
    <s v="Qty / 1,000"/>
    <m/>
    <s v="Private-Lighting"/>
    <s v="lighting"/>
    <n v="2"/>
    <n v="1"/>
    <s v="Lighting"/>
    <n v="0.97902139861649395"/>
    <n v="0.93591656730105399"/>
    <n v="3360.0993421916701"/>
    <n v="0"/>
    <n v="0.71"/>
    <n v="2385.67053295608"/>
    <n v="0"/>
    <n v="4903"/>
    <n v="1"/>
    <n v="1"/>
    <n v="0"/>
    <n v="0"/>
    <n v="14.276973281664301"/>
    <d v="1900-01-09T04:44:53"/>
    <n v="43378"/>
    <n v="0"/>
    <n v="0"/>
    <n v="0"/>
    <n v="24328.681755619746"/>
  </r>
  <r>
    <s v="STND-61714"/>
    <s v="Patson Inc dba Transchicago Truck Group"/>
    <s v="Transchicago Truck Group - 776 N York St -  Elmhurst"/>
    <s v="Outdoor &amp; Garage - LED Fixtures"/>
    <s v="Outdoor &amp; Garage Lighting"/>
    <s v="Exterior"/>
    <n v="0"/>
    <n v="109876.23"/>
    <n v="0"/>
    <x v="0"/>
    <x v="0"/>
    <n v="10.1978380583316"/>
    <s v="Qty / 1,000"/>
    <m/>
    <s v="Private-Lighting"/>
    <s v="lighting"/>
    <n v="2"/>
    <n v="1"/>
    <s v="Lighting"/>
    <n v="0.97902139861649395"/>
    <n v="0.93591656730105399"/>
    <n v="107571.180369308"/>
    <n v="0"/>
    <n v="0.71"/>
    <n v="76375.538062208303"/>
    <n v="0"/>
    <n v="4903"/>
    <n v="1"/>
    <n v="1"/>
    <n v="0"/>
    <n v="0"/>
    <n v="14.276973281664301"/>
    <d v="1900-01-09T04:44:53"/>
    <n v="43378"/>
    <n v="0"/>
    <n v="0"/>
    <n v="0"/>
    <n v="778865.36877634155"/>
  </r>
  <r>
    <s v="STND-61714"/>
    <s v="Patson Inc dba Transchicago Truck Group"/>
    <s v="Transchicago Truck Group - 776 N York St -  Elmhurst"/>
    <s v="Outdoor &amp; Garage - LED Fixtures"/>
    <s v="Outdoor &amp; Garage Lighting"/>
    <s v="Exterior"/>
    <n v="0"/>
    <n v="18606.884999999998"/>
    <n v="0"/>
    <x v="0"/>
    <x v="0"/>
    <n v="10.1978380583316"/>
    <s v="Qty / 1,000"/>
    <m/>
    <s v="Private-Lighting"/>
    <s v="lighting"/>
    <n v="2"/>
    <n v="1"/>
    <s v="Lighting"/>
    <n v="0.97902139861649395"/>
    <n v="0.93591656730105399"/>
    <n v="18216.5385765963"/>
    <n v="0"/>
    <n v="0.71"/>
    <n v="12933.7423893833"/>
    <n v="0"/>
    <n v="4903"/>
    <n v="1"/>
    <n v="1"/>
    <n v="0"/>
    <n v="0"/>
    <n v="14.276973281664301"/>
    <d v="1900-01-09T04:44:53"/>
    <n v="43378"/>
    <n v="0"/>
    <n v="0"/>
    <n v="0"/>
    <n v="131896.21037510972"/>
  </r>
  <r>
    <s v="STND-61714"/>
    <s v="Patson Inc dba Transchicago Truck Group"/>
    <s v="Transchicago Truck Group - 776 N York St -  Elmhurst"/>
    <s v="Photocells Plus Time Clocks"/>
    <s v="Outdoor &amp; Garage Lighting"/>
    <s v="Warehouse"/>
    <n v="0"/>
    <n v="15399"/>
    <n v="0"/>
    <x v="0"/>
    <x v="0"/>
    <n v="8"/>
    <s v="Qty / 1,000"/>
    <m/>
    <s v="Private-Lighting"/>
    <s v="lighting"/>
    <n v="2"/>
    <n v="1"/>
    <s v="Lighting"/>
    <n v="0.97902139861649395"/>
    <n v="0.93591656730105399"/>
    <n v="15075.9505172954"/>
    <n v="0"/>
    <n v="0.71"/>
    <n v="10703.9248672797"/>
    <n v="0"/>
    <n v="5242"/>
    <n v="1"/>
    <n v="1.22"/>
    <n v="1.0999999999999999E-2"/>
    <n v="0.68"/>
    <n v="13.3536818008394"/>
    <d v="1900-01-08T12:55:13"/>
    <n v="43378"/>
    <n v="0"/>
    <n v="165.83545569024901"/>
    <n v="0"/>
    <n v="85631.398938237602"/>
  </r>
  <r>
    <s v="STND-61714"/>
    <s v="Patson Inc dba Transchicago Truck Group"/>
    <s v="Transchicago Truck Group - 776 N York St -  Elmhurst"/>
    <s v="New Indoor LED Fixtures"/>
    <s v="Indoor Lighting"/>
    <s v="Warehouse"/>
    <n v="0"/>
    <n v="12329.183999999999"/>
    <n v="1.951219"/>
    <x v="0"/>
    <x v="0"/>
    <n v="9.5383441434566993"/>
    <s v="Qty / 1,000"/>
    <m/>
    <s v="Private-Lighting"/>
    <s v="lighting"/>
    <n v="2"/>
    <n v="1"/>
    <s v="Lighting"/>
    <n v="0.97902139861649395"/>
    <n v="0.93591656730105399"/>
    <n v="12070.5349634801"/>
    <n v="1.8261781885325901"/>
    <n v="0.71"/>
    <n v="8570.07982407087"/>
    <n v="1.2965865138581401"/>
    <n v="5242"/>
    <n v="1"/>
    <n v="1.22"/>
    <n v="1.0999999999999999E-2"/>
    <n v="0.68"/>
    <n v="13.3536818008394"/>
    <d v="1900-01-08T12:55:13"/>
    <n v="43378"/>
    <n v="2.2012755406612801"/>
    <n v="132.77588459828101"/>
    <n v="0"/>
    <n v="81744.370698882805"/>
  </r>
  <r>
    <s v="STND-61715"/>
    <s v="Calumet City Carwash"/>
    <s v="Calumet City Carwash - 671 River Oaks Dr - Calumet City"/>
    <s v="New Indoor LED Fixtures"/>
    <s v="Indoor Lighting"/>
    <s v="Retail (mall/dept. store)"/>
    <n v="0"/>
    <n v="3214.9290000000001"/>
    <n v="0.65211799999999998"/>
    <x v="0"/>
    <x v="0"/>
    <n v="9.1274187659729797"/>
    <s v="Qty / 1,000"/>
    <m/>
    <s v="Private-Lighting"/>
    <s v="lighting"/>
    <n v="3"/>
    <n v="1"/>
    <s v="Lighting"/>
    <n v="0.91633259480590001"/>
    <n v="1.30467645558681"/>
    <n v="2945.9442326867402"/>
    <n v="0.85080300086435701"/>
    <n v="0.71"/>
    <n v="2091.62040520758"/>
    <n v="0.60407013061369297"/>
    <n v="5478"/>
    <n v="1.1200000000000001"/>
    <n v="1.31"/>
    <n v="2.1999999999999999E-2"/>
    <n v="0.95"/>
    <n v="12.7783862723622"/>
    <d v="1900-01-08T03:03:29"/>
    <n v="43376"/>
    <n v="0.68365046272748697"/>
    <n v="57.866761713489502"/>
    <n v="0"/>
    <n v="19091.095337783674"/>
  </r>
  <r>
    <s v="STND-61715"/>
    <s v="Calumet City Carwash"/>
    <s v="Calumet City Carwash - 671 River Oaks Dr - Calumet City"/>
    <s v="New Indoor LED Fixtures"/>
    <s v="Indoor Lighting"/>
    <s v="Retail (mall/dept. store)"/>
    <n v="0"/>
    <n v="11657.183999999999"/>
    <n v="2.3645499999999999"/>
    <x v="0"/>
    <x v="0"/>
    <n v="9.1274187659729797"/>
    <s v="Qty / 1,000"/>
    <m/>
    <s v="Private-Lighting"/>
    <s v="lighting"/>
    <n v="3"/>
    <n v="1"/>
    <s v="Lighting"/>
    <n v="0.91633259480590001"/>
    <n v="1.30467645558681"/>
    <n v="10681.857662849799"/>
    <n v="3.08497271305778"/>
    <n v="0.71"/>
    <n v="7584.1189406233698"/>
    <n v="2.19033062627103"/>
    <n v="5478"/>
    <n v="1.1200000000000001"/>
    <n v="1.31"/>
    <n v="2.1999999999999999E-2"/>
    <n v="0.95"/>
    <n v="12.7783862723622"/>
    <d v="1900-01-08T03:03:29"/>
    <n v="43376"/>
    <n v="2.4788852656149301"/>
    <n v="209.82220409169301"/>
    <n v="0"/>
    <n v="69223.429542016864"/>
  </r>
  <r>
    <s v="STND-61715"/>
    <s v="Calumet City Carwash"/>
    <s v="Calumet City Carwash - 671 River Oaks Dr - Calumet City"/>
    <s v="New Indoor LED Fixtures"/>
    <s v="Indoor Lighting"/>
    <s v="Retail (mall/dept. store)"/>
    <n v="0"/>
    <n v="11227.709000000001"/>
    <n v="2.2774350000000001"/>
    <x v="0"/>
    <x v="0"/>
    <n v="9.1274187659729797"/>
    <s v="Qty / 1,000"/>
    <m/>
    <s v="Private-Lighting"/>
    <s v="lighting"/>
    <n v="3"/>
    <n v="1"/>
    <s v="Lighting"/>
    <n v="0.91633259480590001"/>
    <n v="1.30467645558681"/>
    <n v="10288.315721695601"/>
    <n v="2.97131582362934"/>
    <n v="0.71"/>
    <n v="7304.7041624038402"/>
    <n v="2.1096342347768302"/>
    <n v="5478"/>
    <n v="1.1200000000000001"/>
    <n v="1.31"/>
    <n v="2.1999999999999999E-2"/>
    <n v="0.95"/>
    <n v="12.7783862723622"/>
    <d v="1900-01-08T03:03:29"/>
    <n v="43376"/>
    <n v="2.3875579137238598"/>
    <n v="202.09191596187699"/>
    <n v="0"/>
    <n v="66673.093851805752"/>
  </r>
  <r>
    <s v="STND-61715"/>
    <s v="Calumet City Carwash"/>
    <s v="Calumet City Carwash - 671 River Oaks Dr - Calumet City"/>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376"/>
    <n v="0"/>
    <n v="0"/>
    <n v="0"/>
    <n v="39686.364681043415"/>
  </r>
  <r>
    <s v="STND-61716"/>
    <s v="McHenry Community High School District 156"/>
    <s v="McHenry H S Dist 156 - 1012 N Green St - McHenry"/>
    <s v="New Indoor LED Fixtures"/>
    <s v="Indoor Lighting"/>
    <s v="K-12 School"/>
    <n v="0"/>
    <n v="3687.585"/>
    <n v="1.0055229999999999"/>
    <x v="0"/>
    <x v="1"/>
    <n v="15"/>
    <s v="Qty / 1,000"/>
    <m/>
    <s v="Public-Lighting"/>
    <s v="lighting"/>
    <n v="3"/>
    <n v="1"/>
    <s v="Lighting"/>
    <n v="0.99829244462109001"/>
    <n v="0.987374621353864"/>
    <n v="3681.2882443980602"/>
    <n v="0.99282789138760197"/>
    <n v="0.71"/>
    <n v="2613.7146535226302"/>
    <n v="0.70490780288519705"/>
    <n v="2979"/>
    <n v="1.17333333333333"/>
    <n v="1.323"/>
    <n v="2.1333333333333301E-2"/>
    <n v="0.72"/>
    <n v="23.497818059751602"/>
    <d v="1900-01-15T18:49:11"/>
    <n v="43379"/>
    <n v="1.0422733385693299"/>
    <n v="66.932513534510306"/>
    <n v="0"/>
    <n v="39205.719802839456"/>
  </r>
  <r>
    <s v="STND-61716"/>
    <s v="McHenry Community High School District 156"/>
    <s v="McHenry H S Dist 156 - 1012 N Green St - McHenry"/>
    <s v="New Indoor LED Fixtures"/>
    <s v="Indoor Lighting"/>
    <s v="K-12 School"/>
    <n v="0"/>
    <n v="188.21299999999999"/>
    <n v="5.1322E-2"/>
    <x v="0"/>
    <x v="1"/>
    <n v="15"/>
    <s v="Qty / 1,000"/>
    <m/>
    <s v="Public-Lighting"/>
    <s v="lighting"/>
    <n v="3"/>
    <n v="1"/>
    <s v="Lighting"/>
    <n v="0.99829244462109001"/>
    <n v="0.987374621353864"/>
    <n v="187.89161587946899"/>
    <n v="5.0674040317122998E-2"/>
    <n v="0.71"/>
    <n v="133.40304727442299"/>
    <n v="3.5978568625157303E-2"/>
    <n v="2979"/>
    <n v="1.17333333333333"/>
    <n v="1.323"/>
    <n v="2.1333333333333301E-2"/>
    <n v="0.72"/>
    <n v="23.497818059751602"/>
    <d v="1900-01-15T18:49:11"/>
    <n v="43379"/>
    <n v="5.3197741157641497E-2"/>
    <n v="3.4162111978085301"/>
    <n v="0"/>
    <n v="2001.0457091163448"/>
  </r>
  <r>
    <s v="STND-61716"/>
    <s v="McHenry Community High School District 156"/>
    <s v="McHenry H S Dist 156 - 1012 N Green St - McHenry"/>
    <s v="New Indoor LED Fixtures"/>
    <s v="Indoor Lighting"/>
    <s v="K-12 School"/>
    <n v="0"/>
    <n v="390.36799999999999"/>
    <n v="0.106445"/>
    <x v="0"/>
    <x v="1"/>
    <n v="15"/>
    <s v="Qty / 1,000"/>
    <m/>
    <s v="Public-Lighting"/>
    <s v="lighting"/>
    <n v="3"/>
    <n v="1"/>
    <s v="Lighting"/>
    <n v="0.99829244462109001"/>
    <n v="0.987374621353864"/>
    <n v="389.70142502184598"/>
    <n v="0.105101091570012"/>
    <n v="0.71"/>
    <n v="276.68801176551102"/>
    <n v="7.4621775014708597E-2"/>
    <n v="2979"/>
    <n v="1.17333333333333"/>
    <n v="1.323"/>
    <n v="2.1333333333333301E-2"/>
    <n v="0.72"/>
    <n v="23.497818059751602"/>
    <d v="1900-01-15T18:49:11"/>
    <n v="43379"/>
    <n v="0.110335403092731"/>
    <n v="7.0854804549426502"/>
    <n v="0"/>
    <n v="4150.3201764826654"/>
  </r>
  <r>
    <s v="STND-61716"/>
    <s v="McHenry Community High School District 156"/>
    <s v="McHenry H S Dist 156 - 1012 N Green St - McHenry"/>
    <s v="Occupancy Sensors Plus Daylighting Controls"/>
    <s v="Indoor Lighting"/>
    <s v="K-12 School"/>
    <n v="0"/>
    <n v="167.03299999999999"/>
    <n v="3.7509000000000001E-2"/>
    <x v="0"/>
    <x v="1"/>
    <n v="8"/>
    <s v="Qty / 1,000"/>
    <m/>
    <s v="Public-Lighting"/>
    <s v="lighting"/>
    <n v="3"/>
    <n v="1"/>
    <s v="Lighting"/>
    <n v="0.99829244462109001"/>
    <n v="0.987374621353864"/>
    <n v="166.74778190239499"/>
    <n v="3.7035434672362103E-2"/>
    <n v="0.71"/>
    <n v="118.3909251507"/>
    <n v="2.62951586173771E-2"/>
    <n v="2979"/>
    <n v="1.17333333333333"/>
    <n v="1.323"/>
    <n v="2.1333333333333301E-2"/>
    <n v="0.72"/>
    <n v="23.497818059751602"/>
    <d v="1900-01-15T18:49:11"/>
    <n v="43379"/>
    <n v="3.8879896985347003E-2"/>
    <n v="3.0317778527708099"/>
    <n v="0"/>
    <n v="947.12740120559999"/>
  </r>
  <r>
    <s v="STND-61717"/>
    <s v="Aerotronic Controls Company"/>
    <s v="Universal Scientific / Aerotronic Controls Co. - 2101 Arthur Ave - Elk Grove Village"/>
    <s v="New Indoor LED Fixtures"/>
    <s v="Indoor Lighting"/>
    <s v="Warehouse"/>
    <n v="0"/>
    <n v="66494.77"/>
    <n v="10.523476"/>
    <x v="0"/>
    <x v="0"/>
    <n v="9.5383441434566993"/>
    <s v="Qty / 1,000"/>
    <m/>
    <s v="Private-Lighting"/>
    <s v="lighting"/>
    <n v="2"/>
    <n v="1"/>
    <s v="Lighting"/>
    <n v="0.97902139861649395"/>
    <n v="0.93591656730105399"/>
    <n v="65099.802726082104"/>
    <n v="9.8490955339950208"/>
    <n v="0.71"/>
    <n v="46220.859935518303"/>
    <n v="6.9928578291364696"/>
    <n v="5242"/>
    <n v="1"/>
    <n v="1.22"/>
    <n v="1.0999999999999999E-2"/>
    <n v="0.68"/>
    <n v="13.3536818008394"/>
    <d v="1900-01-08T12:55:13"/>
    <n v="43470"/>
    <n v="11.8721016562139"/>
    <n v="716.09782998690298"/>
    <n v="0"/>
    <n v="440870.4686714834"/>
  </r>
  <r>
    <s v="STND-61717"/>
    <s v="Aerotronic Controls Company"/>
    <s v="Universal Scientific / Aerotronic Controls Co. - 2101 Arthur Ave - Elk Grove Village"/>
    <s v="New Indoor LED Fixtures"/>
    <s v="Indoor Lighting"/>
    <s v="Warehouse"/>
    <n v="0"/>
    <n v="3679.884"/>
    <n v="0.58237899999999998"/>
    <x v="0"/>
    <x v="0"/>
    <n v="9.5383441434566993"/>
    <s v="Qty / 1,000"/>
    <m/>
    <s v="Private-Lighting"/>
    <s v="lighting"/>
    <n v="2"/>
    <n v="1"/>
    <s v="Lighting"/>
    <n v="0.97902139861649395"/>
    <n v="0.93591656730105399"/>
    <n v="3602.6851804264602"/>
    <n v="0.54505815454822004"/>
    <n v="0.71"/>
    <n v="2557.9064781027801"/>
    <n v="0.38699128972923602"/>
    <n v="5242"/>
    <n v="1"/>
    <n v="1.22"/>
    <n v="1.0999999999999999E-2"/>
    <n v="0.68"/>
    <n v="13.3536818008394"/>
    <d v="1900-01-08T12:55:13"/>
    <n v="43470"/>
    <n v="0.65701320461453705"/>
    <n v="39.629536984691001"/>
    <n v="0"/>
    <n v="24398.192274921603"/>
  </r>
  <r>
    <s v="STND-61717"/>
    <s v="Aerotronic Controls Company"/>
    <s v="Universal Scientific / Aerotronic Controls Co. - 2101 Arthur Ave - Elk Grove Village"/>
    <s v="New Indoor LED Fixtures"/>
    <s v="Indoor Lighting"/>
    <s v="Warehouse"/>
    <n v="0"/>
    <n v="4990.384"/>
    <n v="0.78977900000000001"/>
    <x v="0"/>
    <x v="0"/>
    <n v="9.5383441434566993"/>
    <s v="Qty / 1,000"/>
    <m/>
    <s v="Private-Lighting"/>
    <s v="lighting"/>
    <n v="2"/>
    <n v="1"/>
    <s v="Lighting"/>
    <n v="0.97902139861649395"/>
    <n v="0.93591656730105399"/>
    <n v="4885.6927233133702"/>
    <n v="0.73916725060645905"/>
    <n v="0.71"/>
    <n v="3468.8418335524898"/>
    <n v="0.52480874793058596"/>
    <n v="5242"/>
    <n v="1"/>
    <n v="1.22"/>
    <n v="1.0999999999999999E-2"/>
    <n v="0.68"/>
    <n v="13.3536818008394"/>
    <d v="1900-01-08T12:55:13"/>
    <n v="43470"/>
    <n v="0.89099234643980096"/>
    <n v="53.742619956447101"/>
    <n v="0"/>
    <n v="33087.007187642987"/>
  </r>
  <r>
    <s v="STND-61717"/>
    <s v="Aerotronic Controls Company"/>
    <s v="Universal Scientific / Aerotronic Controls Co. - 2101 Arthur Ave - Elk Grove Village"/>
    <s v="New Indoor LED Fixtures"/>
    <s v="Indoor Lighting"/>
    <s v="Warehouse"/>
    <n v="0"/>
    <n v="64382.243999999999"/>
    <n v="10.189147"/>
    <x v="0"/>
    <x v="0"/>
    <n v="9.5383441434566993"/>
    <s v="Qty / 1,000"/>
    <m/>
    <s v="Private-Lighting"/>
    <s v="lighting"/>
    <n v="2"/>
    <n v="1"/>
    <s v="Lighting"/>
    <n v="0.97902139861649395"/>
    <n v="0.93591656730105399"/>
    <n v="63031.594566948297"/>
    <n v="9.5361914839658297"/>
    <n v="0.71"/>
    <n v="44752.432142533296"/>
    <n v="6.7706959536157401"/>
    <n v="5242"/>
    <n v="1"/>
    <n v="1.22"/>
    <n v="1.0999999999999999E-2"/>
    <n v="0.68"/>
    <n v="13.3536818008394"/>
    <d v="1900-01-08T12:55:13"/>
    <n v="43470"/>
    <n v="11.4949270539607"/>
    <n v="693.347540236432"/>
    <n v="0"/>
    <n v="426864.09903217584"/>
  </r>
  <r>
    <s v="STND-61717"/>
    <s v="Aerotronic Controls Company"/>
    <s v="Universal Scientific / Aerotronic Controls Co. - 2101 Arthur Ave - Elk Grove Village"/>
    <s v="New Indoor LED Fixtures"/>
    <s v="Indoor Lighting"/>
    <s v="Warehouse"/>
    <n v="0"/>
    <n v="880.65599999999995"/>
    <n v="0.139373"/>
    <x v="0"/>
    <x v="0"/>
    <n v="9.5383441434566993"/>
    <s v="Qty / 1,000"/>
    <m/>
    <s v="Private-Lighting"/>
    <s v="lighting"/>
    <n v="2"/>
    <n v="1"/>
    <s v="Lighting"/>
    <n v="0.97902139861649395"/>
    <n v="0.93591656730105399"/>
    <n v="862.181068820007"/>
    <n v="0.13044149973444999"/>
    <n v="0.71"/>
    <n v="612.14855886220505"/>
    <n v="9.2613464811459295E-2"/>
    <n v="5242"/>
    <n v="1"/>
    <n v="1.22"/>
    <n v="1.0999999999999999E-2"/>
    <n v="0.68"/>
    <n v="13.3536818008394"/>
    <d v="1900-01-08T12:55:13"/>
    <n v="43470"/>
    <n v="0.15723420893737899"/>
    <n v="9.4839917570200694"/>
    <n v="0"/>
    <n v="5838.8836213487721"/>
  </r>
  <r>
    <s v="STND-61717"/>
    <s v="Aerotronic Controls Company"/>
    <s v="Universal Scientific / Aerotronic Controls Co. - 2101 Arthur Ave - Elk Grove Village"/>
    <s v="New Indoor LED Fixtures"/>
    <s v="Indoor Lighting"/>
    <s v="Warehouse"/>
    <n v="0"/>
    <n v="118516.378"/>
    <n v="18.756426000000001"/>
    <x v="0"/>
    <x v="0"/>
    <n v="9.5383441434566993"/>
    <s v="Qty / 1,000"/>
    <m/>
    <s v="Private-Lighting"/>
    <s v="lighting"/>
    <n v="2"/>
    <n v="1"/>
    <s v="Lighting"/>
    <n v="0.97902139861649395"/>
    <n v="0.93591656730105399"/>
    <n v="116030.070148521"/>
    <n v="17.554449836756199"/>
    <n v="0.71"/>
    <n v="82381.349805449907"/>
    <n v="12.4636593840969"/>
    <n v="5242"/>
    <n v="1"/>
    <n v="1.22"/>
    <n v="1.0999999999999999E-2"/>
    <n v="0.68"/>
    <n v="13.3536818008394"/>
    <d v="1900-01-08T12:55:13"/>
    <n v="43470"/>
    <n v="21.1601372188479"/>
    <n v="1276.3307716337299"/>
    <n v="0"/>
    <n v="785781.66544687084"/>
  </r>
  <r>
    <s v="STND-61717"/>
    <s v="Aerotronic Controls Company"/>
    <s v="Universal Scientific / Aerotronic Controls Co. - 2101 Arthur Ave - Elk Grove Village"/>
    <s v="New Indoor LED Fixtures"/>
    <s v="Indoor Lighting"/>
    <s v="Warehouse"/>
    <n v="0"/>
    <n v="1121.788"/>
    <n v="0.177534"/>
    <x v="0"/>
    <x v="0"/>
    <n v="9.5383441434566993"/>
    <s v="Qty / 1,000"/>
    <m/>
    <s v="Private-Lighting"/>
    <s v="lighting"/>
    <n v="2"/>
    <n v="1"/>
    <s v="Lighting"/>
    <n v="0.97902139861649395"/>
    <n v="0.93591656730105399"/>
    <n v="1098.2544567112"/>
    <n v="0.16615701185922499"/>
    <n v="0.71"/>
    <n v="779.76066426495095"/>
    <n v="0.11797147842005"/>
    <n v="5242"/>
    <n v="1"/>
    <n v="1.22"/>
    <n v="1.0999999999999999E-2"/>
    <n v="0.68"/>
    <n v="13.3536818008394"/>
    <d v="1900-01-08T12:55:13"/>
    <n v="43470"/>
    <n v="0.20028569414082101"/>
    <n v="12.0807990238232"/>
    <n v="0"/>
    <n v="7437.6255652895006"/>
  </r>
  <r>
    <s v="STND-61717"/>
    <s v="Aerotronic Controls Company"/>
    <s v="Universal Scientific / Aerotronic Controls Co. - 2101 Arthur Ave - Elk Grove Village"/>
    <s v="New Indoor LED Fixtures"/>
    <s v="Indoor Lighting"/>
    <s v="Warehouse"/>
    <n v="0"/>
    <n v="733.88"/>
    <n v="0.116144"/>
    <x v="0"/>
    <x v="0"/>
    <n v="9.5383441434566993"/>
    <s v="Qty / 1,000"/>
    <m/>
    <s v="Private-Lighting"/>
    <s v="lighting"/>
    <n v="2"/>
    <n v="1"/>
    <s v="Lighting"/>
    <n v="0.97902139861649395"/>
    <n v="0.93591656730105399"/>
    <n v="718.48422401667199"/>
    <n v="0.108701093792614"/>
    <n v="0.71"/>
    <n v="510.12379905183701"/>
    <n v="7.7177776592755598E-2"/>
    <n v="5242"/>
    <n v="1"/>
    <n v="1.22"/>
    <n v="1.0999999999999999E-2"/>
    <n v="0.68"/>
    <n v="13.3536818008394"/>
    <d v="1900-01-08T12:55:13"/>
    <n v="43470"/>
    <n v="0.13102831942214699"/>
    <n v="7.9033264641833902"/>
    <n v="0"/>
    <n v="4865.7363511239719"/>
  </r>
  <r>
    <s v="STND-61717"/>
    <s v="Aerotronic Controls Company"/>
    <s v="Universal Scientific / Aerotronic Controls Co. - 2101 Arthur Ave - Elk Grove Village"/>
    <s v="New Indoor LED Fixtures"/>
    <s v="Indoor Lighting"/>
    <s v="Warehouse"/>
    <n v="0"/>
    <n v="7003.3119999999999"/>
    <n v="1.1083460000000001"/>
    <x v="0"/>
    <x v="0"/>
    <n v="9.5383441434566993"/>
    <s v="Qty / 1,000"/>
    <m/>
    <s v="Private-Lighting"/>
    <s v="lighting"/>
    <n v="2"/>
    <n v="1"/>
    <s v="Lighting"/>
    <n v="0.97902139861649395"/>
    <n v="0.93591656730105399"/>
    <n v="6856.3923091876704"/>
    <n v="1.03731938370185"/>
    <n v="0.71"/>
    <n v="4868.0385395232497"/>
    <n v="0.73649676242831597"/>
    <n v="5242"/>
    <n v="1"/>
    <n v="1.22"/>
    <n v="1.0999999999999999E-2"/>
    <n v="0.68"/>
    <n v="13.3536818008394"/>
    <d v="1900-01-08T12:55:13"/>
    <n v="43470"/>
    <n v="1.25038498517581"/>
    <n v="75.4203154010644"/>
    <n v="0"/>
    <n v="46433.02689358309"/>
  </r>
  <r>
    <s v="STND-61717"/>
    <s v="Aerotronic Controls Company"/>
    <s v="Universal Scientific / Aerotronic Controls Co. - 2101 Arthur Ave - Elk Grove Village"/>
    <s v="Occupancy Sensors"/>
    <s v="Indoor Lighting"/>
    <s v="Warehouse"/>
    <n v="0"/>
    <n v="17527.571"/>
    <n v="9.0084309999999999"/>
    <x v="0"/>
    <x v="0"/>
    <n v="8"/>
    <s v="Qty / 1,000"/>
    <m/>
    <s v="Private-Lighting"/>
    <s v="lighting"/>
    <n v="2"/>
    <n v="1"/>
    <s v="Lighting"/>
    <n v="0.97902139861649395"/>
    <n v="0.93591656730105399"/>
    <n v="17159.8670747699"/>
    <n v="8.4311398182884005"/>
    <n v="0.71"/>
    <n v="12183.505623086599"/>
    <n v="5.9861092709847599"/>
    <n v="5242"/>
    <n v="1"/>
    <n v="1.22"/>
    <n v="1.0999999999999999E-2"/>
    <n v="0.68"/>
    <n v="13.3536818008394"/>
    <d v="1900-01-08T12:55:13"/>
    <n v="43470"/>
    <n v="13.0391893261497"/>
    <n v="188.75853782246901"/>
    <n v="0"/>
    <n v="97468.044984692795"/>
  </r>
  <r>
    <s v="STND-61717"/>
    <s v="Aerotronic Controls Company"/>
    <s v="Universal Scientific / Aerotronic Controls Co. - 2101 Arthur Ave - Elk Grove Village"/>
    <s v="Occupancy Sensors"/>
    <s v="Indoor Lighting"/>
    <s v="Warehouse"/>
    <n v="0"/>
    <n v="2951.4560000000001"/>
    <n v="1.5169239999999999"/>
    <x v="0"/>
    <x v="0"/>
    <n v="8"/>
    <s v="Qty / 1,000"/>
    <m/>
    <s v="Private-Lighting"/>
    <s v="lighting"/>
    <n v="2"/>
    <n v="1"/>
    <s v="Lighting"/>
    <n v="0.97902139861649395"/>
    <n v="0.93591656730105399"/>
    <n v="2889.5385810750399"/>
    <n v="1.41971430293658"/>
    <n v="0.71"/>
    <n v="2051.5723925632801"/>
    <n v="1.00799715508497"/>
    <n v="5242"/>
    <n v="1"/>
    <n v="1.22"/>
    <n v="1.0999999999999999E-2"/>
    <n v="0.68"/>
    <n v="13.3536818008394"/>
    <d v="1900-01-08T12:55:13"/>
    <n v="43470"/>
    <n v="2.1956608458654201"/>
    <n v="31.784924391825498"/>
    <n v="0"/>
    <n v="16412.579140506241"/>
  </r>
  <r>
    <s v="STND-61717"/>
    <s v="Aerotronic Controls Company"/>
    <s v="Universal Scientific / Aerotronic Controls Co. - 2101 Arthur Ave - Elk Grove Village"/>
    <s v="Occupancy Sensors"/>
    <s v="Indoor Lighting"/>
    <s v="Warehouse"/>
    <n v="0"/>
    <n v="377.42399999999998"/>
    <n v="0.19398000000000001"/>
    <x v="0"/>
    <x v="0"/>
    <n v="8"/>
    <s v="Qty / 1,000"/>
    <m/>
    <s v="Private-Lighting"/>
    <s v="lighting"/>
    <n v="2"/>
    <n v="1"/>
    <s v="Lighting"/>
    <n v="0.97902139861649395"/>
    <n v="0.93591656730105399"/>
    <n v="369.50617235143102"/>
    <n v="0.18154909572505801"/>
    <n v="0.71"/>
    <n v="262.34938236951598"/>
    <n v="0.128899857964791"/>
    <n v="5242"/>
    <n v="1"/>
    <n v="1.22"/>
    <n v="1.0999999999999999E-2"/>
    <n v="0.68"/>
    <n v="13.3536818008394"/>
    <d v="1900-01-08T12:55:13"/>
    <n v="43470"/>
    <n v="0.280774970190316"/>
    <n v="4.0645678958657498"/>
    <n v="0"/>
    <n v="2098.7950589561278"/>
  </r>
  <r>
    <s v="STND-61717"/>
    <s v="Aerotronic Controls Company"/>
    <s v="Universal Scientific / Aerotronic Controls Co. - 2101 Arthur Ave - Elk Grove Village"/>
    <s v="Occupancy Sensors"/>
    <s v="Indoor Lighting"/>
    <s v="Warehouse"/>
    <n v="0"/>
    <n v="138.38900000000001"/>
    <n v="7.1125999999999995E-2"/>
    <x v="0"/>
    <x v="0"/>
    <n v="8"/>
    <s v="Qty / 1,000"/>
    <m/>
    <s v="Private-Lighting"/>
    <s v="lighting"/>
    <n v="2"/>
    <n v="1"/>
    <s v="Lighting"/>
    <n v="0.97902139861649395"/>
    <n v="0.93591656730105399"/>
    <n v="135.48579233313799"/>
    <n v="6.6568001765854701E-2"/>
    <n v="0.71"/>
    <n v="96.194912556527896"/>
    <n v="4.7263281253756902E-2"/>
    <n v="5242"/>
    <n v="1"/>
    <n v="1.22"/>
    <n v="1.0999999999999999E-2"/>
    <n v="0.68"/>
    <n v="13.3536818008394"/>
    <d v="1900-01-08T12:55:13"/>
    <n v="43470"/>
    <n v="0.102950822403116"/>
    <n v="1.4903437156645201"/>
    <n v="0"/>
    <n v="769.55930045222317"/>
  </r>
  <r>
    <s v="STND-61718"/>
    <s v="Holly Hunt Enterprises, Inc"/>
    <s v="Holly Hunt LLC (Office) - 9450 W Sergo Dr-Unit B - McCook"/>
    <s v="New Indoor LED Fixtures"/>
    <s v="Indoor Lighting"/>
    <s v="Office"/>
    <n v="0"/>
    <n v="12431.781999999999"/>
    <n v="2.7953969999999999"/>
    <x v="0"/>
    <x v="0"/>
    <n v="15"/>
    <s v="Qty / 1,000"/>
    <m/>
    <s v="Private-Lighting"/>
    <s v="lighting"/>
    <n v="3"/>
    <n v="1"/>
    <s v="Lighting"/>
    <n v="0.91633259480590001"/>
    <n v="1.30467645558681"/>
    <n v="11391.6470581213"/>
    <n v="3.6470886499179902"/>
    <n v="0.71"/>
    <n v="8088.0694112661104"/>
    <n v="2.5894329414417698"/>
    <n v="2885"/>
    <n v="1.165"/>
    <n v="1.3779999999999999"/>
    <n v="2.5499999999999998E-2"/>
    <n v="0.55000000000000004"/>
    <n v="24.263431542460999"/>
    <d v="1900-01-16T07:56:40"/>
    <n v="43405"/>
    <n v="4.8120974401873502"/>
    <n v="249.34506436231101"/>
    <n v="0"/>
    <n v="121321.04116899165"/>
  </r>
  <r>
    <s v="STND-61718"/>
    <s v="Holly Hunt Enterprises, Inc"/>
    <s v="Holly Hunt LLC (Office) - 9450 W Sergo Dr-Unit B - McCook"/>
    <s v="New Indoor LED Fixtures"/>
    <s v="Indoor Lighting"/>
    <s v="Office"/>
    <n v="0"/>
    <n v="1360.306"/>
    <n v="0.30587700000000001"/>
    <x v="0"/>
    <x v="0"/>
    <n v="15"/>
    <s v="Qty / 1,000"/>
    <m/>
    <s v="Private-Lighting"/>
    <s v="lighting"/>
    <n v="3"/>
    <n v="1"/>
    <s v="Lighting"/>
    <n v="0.91633259480590001"/>
    <n v="1.30467645558681"/>
    <n v="1246.49272671003"/>
    <n v="0.39907052020552602"/>
    <n v="0.71"/>
    <n v="885.00983596412402"/>
    <n v="0.28334006934592298"/>
    <n v="2885"/>
    <n v="1.165"/>
    <n v="1.3779999999999999"/>
    <n v="2.5499999999999998E-2"/>
    <n v="0.55000000000000004"/>
    <n v="24.263431542460999"/>
    <d v="1900-01-16T07:56:40"/>
    <n v="43405"/>
    <n v="0.52654772424531704"/>
    <n v="27.283746378631601"/>
    <n v="0"/>
    <n v="13275.147539461861"/>
  </r>
  <r>
    <s v="STND-61718"/>
    <s v="Holly Hunt Enterprises, Inc"/>
    <s v="Holly Hunt LLC (Office) - 9450 W Sergo Dr-Unit B - McCook"/>
    <s v="Occupancy Sensors"/>
    <s v="Indoor Lighting"/>
    <s v="Office"/>
    <n v="0"/>
    <n v="3086.511"/>
    <n v="2.1031200000000001"/>
    <x v="0"/>
    <x v="0"/>
    <n v="8"/>
    <s v="Qty / 1,000"/>
    <m/>
    <s v="Private-Lighting"/>
    <s v="lighting"/>
    <n v="3"/>
    <n v="1"/>
    <s v="Lighting"/>
    <n v="0.91633259480590001"/>
    <n v="1.30467645558681"/>
    <n v="2828.27063352695"/>
    <n v="2.74389114727372"/>
    <n v="0.71"/>
    <n v="2008.0721498041401"/>
    <n v="1.9481627145643401"/>
    <n v="2885"/>
    <n v="1.165"/>
    <n v="1.3779999999999999"/>
    <n v="2.5499999999999998E-2"/>
    <n v="0.55000000000000004"/>
    <n v="24.263431542460999"/>
    <d v="1900-01-16T07:56:40"/>
    <n v="43405"/>
    <n v="4.9780318346765702"/>
    <n v="61.906352922692903"/>
    <n v="0"/>
    <n v="16064.57719843312"/>
  </r>
  <r>
    <s v="STND-61718"/>
    <s v="Holly Hunt Enterprises, Inc"/>
    <s v="Holly Hunt LLC (Office) - 9450 W Sergo Dr-Unit B - McCook"/>
    <s v="Occupancy Sensors"/>
    <s v="Indoor Lighting"/>
    <s v="Office"/>
    <n v="0"/>
    <n v="263.28500000000003"/>
    <n v="0.1794"/>
    <x v="0"/>
    <x v="0"/>
    <n v="8"/>
    <s v="Qty / 1,000"/>
    <m/>
    <s v="Private-Lighting"/>
    <s v="lighting"/>
    <n v="3"/>
    <n v="1"/>
    <s v="Lighting"/>
    <n v="0.91633259480590001"/>
    <n v="1.30467645558681"/>
    <n v="241.25662722347101"/>
    <n v="0.23405895613227301"/>
    <n v="0.71"/>
    <n v="171.29220532866501"/>
    <n v="0.16618185885391401"/>
    <n v="2885"/>
    <n v="1.165"/>
    <n v="1.3779999999999999"/>
    <n v="2.5499999999999998E-2"/>
    <n v="0.55000000000000004"/>
    <n v="24.263431542460999"/>
    <d v="1900-01-16T07:56:40"/>
    <n v="43405"/>
    <n v="0.424635261488159"/>
    <n v="5.2807244585394999"/>
    <n v="0"/>
    <n v="1370.33764262932"/>
  </r>
  <r>
    <s v="STND-61719"/>
    <s v="East Aurora School District 131"/>
    <s v="East Aurora School District 131 - 500 Tomcat Ln - Aurora"/>
    <s v="New Indoor LED Fixtures"/>
    <s v="Indoor Lighting"/>
    <s v="K-12 School"/>
    <n v="0"/>
    <n v="13802.303"/>
    <n v="3.7635839999999998"/>
    <x v="0"/>
    <x v="1"/>
    <n v="15"/>
    <s v="Qty / 1,000"/>
    <m/>
    <s v="Public-Lighting"/>
    <s v="lighting"/>
    <n v="3"/>
    <n v="1"/>
    <s v="Lighting"/>
    <n v="0.99829244462109001"/>
    <n v="0.987374621353864"/>
    <n v="13778.734803271"/>
    <n v="3.7160673269334601"/>
    <n v="0.71"/>
    <n v="9782.9017103224196"/>
    <n v="2.6384078021227602"/>
    <n v="2979"/>
    <n v="1.17333333333333"/>
    <n v="1.323"/>
    <n v="2.1333333333333301E-2"/>
    <n v="0.72"/>
    <n v="23.497818059751602"/>
    <d v="1900-01-15T18:49:11"/>
    <n v="43377"/>
    <n v="3.9011372794715902"/>
    <n v="250.52245096856399"/>
    <n v="0"/>
    <n v="146743.5256548363"/>
  </r>
  <r>
    <s v="STND-61719"/>
    <s v="East Aurora School District 131"/>
    <s v="East Aurora School District 131 - 500 Tomcat Ln - Aurora"/>
    <s v="New Indoor LED Fixtures"/>
    <s v="Indoor Lighting"/>
    <s v="K-12 School"/>
    <n v="0"/>
    <n v="421.73700000000002"/>
    <n v="0.114998"/>
    <x v="0"/>
    <x v="1"/>
    <n v="15"/>
    <s v="Qty / 1,000"/>
    <m/>
    <s v="Public-Lighting"/>
    <s v="lighting"/>
    <n v="3"/>
    <n v="1"/>
    <s v="Lighting"/>
    <n v="0.99829244462109001"/>
    <n v="0.987374621353864"/>
    <n v="421.016860717165"/>
    <n v="0.113546106706452"/>
    <n v="0.71"/>
    <n v="298.92197110918698"/>
    <n v="8.0617735761580697E-2"/>
    <n v="2979"/>
    <n v="1.17333333333333"/>
    <n v="1.323"/>
    <n v="2.1333333333333301E-2"/>
    <n v="0.72"/>
    <n v="23.497818059751602"/>
    <d v="1900-01-15T18:49:11"/>
    <n v="43377"/>
    <n v="0.11920100225335099"/>
    <n v="7.6548520130393598"/>
    <n v="0"/>
    <n v="4483.8295666378044"/>
  </r>
  <r>
    <s v="STND-61719"/>
    <s v="East Aurora School District 131"/>
    <s v="East Aurora School District 131 - 500 Tomcat Ln - Aurora"/>
    <s v="New Indoor LED Fixtures"/>
    <s v="Indoor Lighting"/>
    <s v="K-12 School"/>
    <n v="0"/>
    <n v="0"/>
    <n v="0"/>
    <x v="0"/>
    <x v="1"/>
    <n v="15"/>
    <s v="Qty / 1,000"/>
    <m/>
    <s v="Public-Lighting"/>
    <s v="lighting"/>
    <n v="3"/>
    <n v="1"/>
    <s v="Lighting"/>
    <n v="0.99829244462109001"/>
    <n v="0.987374621353864"/>
    <n v="0"/>
    <n v="0"/>
    <n v="0.71"/>
    <n v="0"/>
    <n v="0"/>
    <n v="2979"/>
    <n v="1.17333333333333"/>
    <n v="1.323"/>
    <n v="2.1333333333333301E-2"/>
    <n v="0.72"/>
    <n v="23.497818059751602"/>
    <d v="1900-01-15T18:49:11"/>
    <n v="43377"/>
    <n v="0"/>
    <n v="0"/>
    <n v="0"/>
    <n v="0"/>
  </r>
  <r>
    <s v="STND-61720"/>
    <s v="R &amp; R 88 Incorporated DBA Win Sing Supermarket"/>
    <s v="R and R Incorporated Win Sing Supermarket - 4879 N Broadway St - Chicago"/>
    <s v="New Indoor LED Fixtures"/>
    <s v="Indoor Lighting"/>
    <s v="Retail (mall/dept. store)"/>
    <n v="0"/>
    <n v="121928.777"/>
    <n v="22.736640000000001"/>
    <x v="0"/>
    <x v="0"/>
    <n v="9.1274187659729797"/>
    <s v="Qty / 1,000"/>
    <m/>
    <s v="Private-Lighting"/>
    <s v="lighting"/>
    <n v="2"/>
    <n v="1"/>
    <s v="Lighting"/>
    <n v="0.97902139861649395"/>
    <n v="0.93591656730105399"/>
    <n v="119370.881790139"/>
    <n v="21.279598060759799"/>
    <n v="0.71"/>
    <n v="84753.326070998402"/>
    <n v="15.1085146231395"/>
    <n v="5478"/>
    <n v="1.1200000000000001"/>
    <n v="1.31"/>
    <n v="2.1999999999999999E-2"/>
    <n v="0.95"/>
    <n v="12.7783862723622"/>
    <d v="1900-01-08T03:03:29"/>
    <n v="43338"/>
    <n v="17.098913668750399"/>
    <n v="2344.7851780205801"/>
    <n v="0"/>
    <n v="773579.09885905776"/>
  </r>
  <r>
    <s v="STND-61721"/>
    <s v="MacNeal Hospital"/>
    <s v="Loyola MacNeal Hospital - 3245 S Oak Park Ave - Berwyn"/>
    <s v="Outdoor &amp; Garage - LED Retrofits"/>
    <s v="Outdoor &amp; Garage Lighting"/>
    <s v="Exterior"/>
    <n v="0"/>
    <n v="22946.04"/>
    <n v="0"/>
    <x v="0"/>
    <x v="0"/>
    <n v="10.1978380583316"/>
    <s v="Qty / 1,000"/>
    <m/>
    <s v="Private-Lighting"/>
    <s v="lighting"/>
    <n v="3"/>
    <n v="1"/>
    <s v="Lighting"/>
    <n v="0.91633259480590001"/>
    <n v="1.30467645558681"/>
    <n v="21026.20437372"/>
    <n v="0"/>
    <n v="0.71"/>
    <n v="14928.605105341199"/>
    <n v="0"/>
    <n v="4903"/>
    <n v="1"/>
    <n v="1"/>
    <n v="0"/>
    <n v="0"/>
    <n v="14.276973281664301"/>
    <d v="1900-01-09T04:44:53"/>
    <n v="43398"/>
    <n v="0"/>
    <n v="0"/>
    <n v="0"/>
    <n v="152239.49730105192"/>
  </r>
  <r>
    <s v="STND-61724"/>
    <s v="The Huntington National Bank"/>
    <s v="Huntington National Bank - 700 W North Ave - Villa Park"/>
    <s v="New Indoor LED Fixtures"/>
    <s v="Indoor Lighting"/>
    <s v="Miscellaneous"/>
    <n v="0"/>
    <n v="4861.7049999999999"/>
    <n v="1.0412159999999999"/>
    <x v="0"/>
    <x v="0"/>
    <n v="14.797277300976599"/>
    <s v="Qty / 1,000"/>
    <m/>
    <s v="Private-Lighting"/>
    <s v="lighting"/>
    <n v="3"/>
    <n v="1"/>
    <s v="Lighting"/>
    <n v="0.91633259480590001"/>
    <n v="1.30467645558681"/>
    <n v="4454.9387578308197"/>
    <n v="1.35845000038027"/>
    <n v="0.71"/>
    <n v="3163.0065180598799"/>
    <n v="0.96449950026999298"/>
    <n v="3379"/>
    <n v="1.0900000000000001"/>
    <n v="1.36"/>
    <n v="2.1999999999999999E-2"/>
    <n v="0.57999999999999996"/>
    <n v="20.7161882213673"/>
    <d v="1900-01-13T19:08:05"/>
    <n v="43372"/>
    <n v="1.72217292137458"/>
    <n v="89.916195112181597"/>
    <n v="0"/>
    <n v="46803.884552528492"/>
  </r>
  <r>
    <s v="STND-61724"/>
    <s v="The Huntington National Bank"/>
    <s v="Huntington National Bank - 700 W North Ave - Villa Park"/>
    <s v="New Indoor LED Fixtures"/>
    <s v="Indoor Lighting"/>
    <s v="Miscellaneous"/>
    <n v="0"/>
    <n v="394.09300000000002"/>
    <n v="8.4402000000000005E-2"/>
    <x v="0"/>
    <x v="0"/>
    <n v="14.797277300976599"/>
    <s v="Qty / 1,000"/>
    <m/>
    <s v="Private-Lighting"/>
    <s v="lighting"/>
    <n v="3"/>
    <n v="1"/>
    <s v="Lighting"/>
    <n v="0.91633259480590001"/>
    <n v="1.30467645558681"/>
    <n v="361.12026128484098"/>
    <n v="0.11011730220443799"/>
    <n v="0.71"/>
    <n v="256.395385512237"/>
    <n v="7.8183284565150696E-2"/>
    <n v="3379"/>
    <n v="1.0900000000000001"/>
    <n v="1.36"/>
    <n v="2.1999999999999999E-2"/>
    <n v="0.57999999999999996"/>
    <n v="20.7161882213673"/>
    <d v="1900-01-13T19:08:05"/>
    <n v="43372"/>
    <n v="0.13960104234842499"/>
    <n v="7.2886658240977198"/>
    <n v="0"/>
    <n v="3793.953618115369"/>
  </r>
  <r>
    <s v="STND-61724"/>
    <s v="The Huntington National Bank"/>
    <s v="Huntington National Bank - 700 W North Ave - Villa Park"/>
    <s v="New Indoor LED Fixtures"/>
    <s v="Indoor Lighting"/>
    <s v="Miscellaneous"/>
    <n v="0"/>
    <n v="176.78899999999999"/>
    <n v="3.7862E-2"/>
    <x v="0"/>
    <x v="0"/>
    <n v="14.797277300976599"/>
    <s v="Qty / 1,000"/>
    <m/>
    <s v="Private-Lighting"/>
    <s v="lighting"/>
    <n v="3"/>
    <n v="1"/>
    <s v="Lighting"/>
    <n v="0.91633259480590001"/>
    <n v="1.30467645558681"/>
    <n v="161.99752310314"/>
    <n v="4.9397659961427698E-2"/>
    <n v="0.71"/>
    <n v="115.01824140322999"/>
    <n v="3.5072338572613597E-2"/>
    <n v="3379"/>
    <n v="1.0900000000000001"/>
    <n v="1.36"/>
    <n v="2.1999999999999999E-2"/>
    <n v="0.57999999999999996"/>
    <n v="20.7161882213673"/>
    <d v="1900-01-13T19:08:05"/>
    <n v="43372"/>
    <n v="6.2623808267530001E-2"/>
    <n v="3.26967477822852"/>
    <n v="0"/>
    <n v="1701.956812714262"/>
  </r>
  <r>
    <s v="STND-61724"/>
    <s v="The Huntington National Bank"/>
    <s v="Huntington National Bank - 700 W North Ave - Villa Park"/>
    <s v="New Indoor LED Fixtures"/>
    <s v="Indoor Lighting"/>
    <s v="Miscellaneous"/>
    <n v="0"/>
    <n v="3093.8119999999999"/>
    <n v="0.66259199999999996"/>
    <x v="0"/>
    <x v="0"/>
    <n v="14.797277300976599"/>
    <s v="Qty / 1,000"/>
    <m/>
    <s v="Private-Lighting"/>
    <s v="lighting"/>
    <n v="3"/>
    <n v="1"/>
    <s v="Lighting"/>
    <n v="0.91633259480590001"/>
    <n v="1.30467645558681"/>
    <n v="2834.9607778016298"/>
    <n v="0.86446818206017295"/>
    <n v="0.71"/>
    <n v="2012.82215223916"/>
    <n v="0.61377240926272303"/>
    <n v="3379"/>
    <n v="1.0900000000000001"/>
    <n v="1.36"/>
    <n v="2.1999999999999999E-2"/>
    <n v="0.57999999999999996"/>
    <n v="20.7161882213673"/>
    <d v="1900-01-13T19:08:05"/>
    <n v="43372"/>
    <n v="1.0959282226929199"/>
    <n v="57.219391845537501"/>
    <n v="0"/>
    <n v="29784.287544231389"/>
  </r>
  <r>
    <s v="STND-61724"/>
    <s v="The Huntington National Bank"/>
    <s v="Huntington National Bank - 700 W North Ave - Villa Park"/>
    <s v="New Indoor LED Fixtures"/>
    <s v="Indoor Lighting"/>
    <s v="Miscellaneous"/>
    <n v="0"/>
    <n v="110.49299999999999"/>
    <n v="2.3664000000000001E-2"/>
    <x v="0"/>
    <x v="0"/>
    <n v="14.797277300976599"/>
    <s v="Qty / 1,000"/>
    <m/>
    <s v="Private-Lighting"/>
    <s v="lighting"/>
    <n v="3"/>
    <n v="1"/>
    <s v="Lighting"/>
    <n v="0.91633259480590001"/>
    <n v="1.30467645558681"/>
    <n v="101.24833739788799"/>
    <n v="3.0873863645006199E-2"/>
    <n v="0.71"/>
    <n v="71.886319552500694"/>
    <n v="2.19204431879544E-2"/>
    <n v="3379"/>
    <n v="1.0900000000000001"/>
    <n v="1.36"/>
    <n v="2.1999999999999999E-2"/>
    <n v="0.57999999999999996"/>
    <n v="20.7161882213673"/>
    <d v="1900-01-13T19:08:05"/>
    <n v="43372"/>
    <n v="3.9140293667604201E-2"/>
    <n v="2.04354442454453"/>
    <n v="0"/>
    <n v="1063.7218045649688"/>
  </r>
  <r>
    <s v="STND-61724"/>
    <s v="The Huntington National Bank"/>
    <s v="Huntington National Bank - 700 W North Ave - Villa Park"/>
    <s v="New Indoor LED Fixtures"/>
    <s v="Indoor Lighting"/>
    <s v="Miscellaneous"/>
    <n v="0"/>
    <n v="1417.9970000000001"/>
    <n v="0.30368800000000001"/>
    <x v="0"/>
    <x v="0"/>
    <n v="14.797277300976599"/>
    <s v="Qty / 1,000"/>
    <m/>
    <s v="Private-Lighting"/>
    <s v="lighting"/>
    <n v="3"/>
    <n v="1"/>
    <s v="Lighting"/>
    <n v="0.91633259480590001"/>
    <n v="1.30467645558681"/>
    <n v="1299.35687043698"/>
    <n v="0.39621458344424598"/>
    <n v="0.71"/>
    <n v="922.54337801025702"/>
    <n v="0.28131235424541501"/>
    <n v="3379"/>
    <n v="1.0900000000000001"/>
    <n v="1.36"/>
    <n v="2.1999999999999999E-2"/>
    <n v="0.57999999999999996"/>
    <n v="20.7161882213673"/>
    <d v="1900-01-13T19:08:05"/>
    <n v="43372"/>
    <n v="0.50230043540092095"/>
    <n v="26.225551513407002"/>
    <n v="0"/>
    <n v="13651.130186597451"/>
  </r>
  <r>
    <s v="STND-61724"/>
    <s v="The Huntington National Bank"/>
    <s v="Huntington National Bank - 700 W North Ave - Villa Park"/>
    <s v="Retrofit of Existing Indoor Fixtures to LED"/>
    <s v="Indoor Lighting"/>
    <s v="Miscellaneous"/>
    <n v="0"/>
    <n v="1068.1020000000001"/>
    <n v="0.22875200000000001"/>
    <x v="0"/>
    <x v="0"/>
    <n v="14.797277300976599"/>
    <s v="Qty / 1,000"/>
    <m/>
    <s v="Private-Lighting"/>
    <s v="lighting"/>
    <n v="3"/>
    <n v="1"/>
    <s v="Lighting"/>
    <n v="0.91633259480590001"/>
    <n v="1.30467645558681"/>
    <n v="978.73667717737101"/>
    <n v="0.298447348568393"/>
    <n v="0.71"/>
    <n v="694.90304079593398"/>
    <n v="0.21189761748355901"/>
    <n v="3379"/>
    <n v="1.0900000000000001"/>
    <n v="1.36"/>
    <n v="2.1999999999999999E-2"/>
    <n v="0.57999999999999996"/>
    <n v="20.7161882213673"/>
    <d v="1900-01-13T19:08:05"/>
    <n v="43372"/>
    <n v="0.37835617212017397"/>
    <n v="19.7543182549561"/>
    <n v="0"/>
    <n v="10282.67299194929"/>
  </r>
  <r>
    <s v="STND-61724"/>
    <s v="The Huntington National Bank"/>
    <s v="Huntington National Bank - 700 W North Ave - Villa Park"/>
    <s v="Occupancy Sensors Plus Daylighting Controls"/>
    <s v="Indoor Lighting"/>
    <s v="Miscellaneous"/>
    <n v="0"/>
    <n v="741.87900000000002"/>
    <n v="0.16243299999999999"/>
    <x v="0"/>
    <x v="0"/>
    <n v="8"/>
    <s v="Qty / 1,000"/>
    <m/>
    <s v="Private-Lighting"/>
    <s v="lighting"/>
    <n v="3"/>
    <n v="1"/>
    <s v="Lighting"/>
    <n v="0.91633259480590001"/>
    <n v="1.30467645558681"/>
    <n v="679.80790910200596"/>
    <n v="0.211922510710332"/>
    <n v="0.71"/>
    <n v="482.66361546242399"/>
    <n v="0.150464982604336"/>
    <n v="3379"/>
    <n v="1.0900000000000001"/>
    <n v="1.36"/>
    <n v="2.1999999999999999E-2"/>
    <n v="0.57999999999999996"/>
    <n v="20.7161882213673"/>
    <d v="1900-01-13T19:08:05"/>
    <n v="43372"/>
    <n v="0.268664440555694"/>
    <n v="13.720893578205599"/>
    <n v="0"/>
    <n v="3861.3089236993919"/>
  </r>
  <r>
    <s v="STND-61724"/>
    <s v="The Huntington National Bank"/>
    <s v="Huntington National Bank - 700 W North Ave - Villa Park"/>
    <s v="New Indoor LED Fixtures"/>
    <s v="Indoor Lighting"/>
    <s v="Miscellaneous"/>
    <n v="0"/>
    <n v="1823.1389999999999"/>
    <n v="0.39045600000000003"/>
    <x v="0"/>
    <x v="0"/>
    <n v="14.797277300976599"/>
    <s v="Qty / 1,000"/>
    <m/>
    <s v="Private-Lighting"/>
    <s v="lighting"/>
    <n v="3"/>
    <n v="1"/>
    <s v="Lighting"/>
    <n v="0.91633259480590001"/>
    <n v="1.30467645558681"/>
    <n v="1670.6016905618301"/>
    <n v="0.50941875014260196"/>
    <n v="0.71"/>
    <n v="1186.1272002989001"/>
    <n v="0.36168731260124798"/>
    <n v="3379"/>
    <n v="1.0900000000000001"/>
    <n v="1.36"/>
    <n v="2.1999999999999999E-2"/>
    <n v="0.57999999999999996"/>
    <n v="20.7161882213673"/>
    <d v="1900-01-13T19:08:05"/>
    <n v="43372"/>
    <n v="0.64581484551546897"/>
    <n v="33.718566231523198"/>
    <n v="0"/>
    <n v="17551.45309705384"/>
  </r>
  <r>
    <s v="STND-61724"/>
    <s v="The Huntington National Bank"/>
    <s v="Huntington National Bank - 700 W North Ave - Villa Park"/>
    <s v="New Indoor LED Fixtures"/>
    <s v="Indoor Lighting"/>
    <s v="Miscellaneous"/>
    <n v="0"/>
    <n v="3034.8829999999998"/>
    <n v="0.64997099999999997"/>
    <x v="0"/>
    <x v="0"/>
    <n v="14.797277300976599"/>
    <s v="Qty / 1,000"/>
    <m/>
    <s v="Private-Lighting"/>
    <s v="lighting"/>
    <n v="3"/>
    <n v="1"/>
    <s v="Lighting"/>
    <n v="0.91633259480590001"/>
    <n v="1.30467645558681"/>
    <n v="2780.96221432231"/>
    <n v="0.848001860514212"/>
    <n v="0.71"/>
    <n v="1974.4831721688399"/>
    <n v="0.60208132096509104"/>
    <n v="3379"/>
    <n v="1.0900000000000001"/>
    <n v="1.36"/>
    <n v="2.1999999999999999E-2"/>
    <n v="0.57999999999999996"/>
    <n v="20.7161882213673"/>
    <d v="1900-01-13T19:08:05"/>
    <n v="43372"/>
    <n v="1.07505306860321"/>
    <n v="56.129512582652197"/>
    <n v="0"/>
    <n v="29216.975024694246"/>
  </r>
  <r>
    <s v="STND-61724"/>
    <s v="The Huntington National Bank"/>
    <s v="Huntington National Bank - 700 W North Ave - Villa Park"/>
    <s v="New Indoor LED Fixtures"/>
    <s v="Indoor Lighting"/>
    <s v="Miscellaneous"/>
    <n v="0"/>
    <n v="629.81200000000001"/>
    <n v="0.134885"/>
    <x v="0"/>
    <x v="0"/>
    <n v="14.797277300976599"/>
    <s v="Qty / 1,000"/>
    <m/>
    <s v="Private-Lighting"/>
    <s v="lighting"/>
    <n v="3"/>
    <n v="1"/>
    <s v="Lighting"/>
    <n v="0.91633259480590001"/>
    <n v="1.30467645558681"/>
    <n v="577.11726419989304"/>
    <n v="0.175981283711826"/>
    <n v="0.71"/>
    <n v="409.753257581924"/>
    <n v="0.124946711435397"/>
    <n v="3379"/>
    <n v="1.0900000000000001"/>
    <n v="1.36"/>
    <n v="2.1999999999999999E-2"/>
    <n v="0.57999999999999996"/>
    <n v="20.7161882213673"/>
    <d v="1900-01-13T19:08:05"/>
    <n v="43372"/>
    <n v="0.22310000470566199"/>
    <n v="11.6482383599978"/>
    <n v="0"/>
    <n v="6063.2325774182218"/>
  </r>
  <r>
    <s v="STND-61724"/>
    <s v="The Huntington National Bank"/>
    <s v="Huntington National Bank - 700 W North Ave - Villa Park"/>
    <s v="New Indoor LED Fixtures"/>
    <s v="Indoor Lighting"/>
    <s v="Miscellaneous"/>
    <n v="0"/>
    <n v="3068.0309999999999"/>
    <n v="0.65707000000000004"/>
    <x v="0"/>
    <x v="0"/>
    <n v="14.797277300976599"/>
    <s v="Qty / 1,000"/>
    <m/>
    <s v="Private-Lighting"/>
    <s v="lighting"/>
    <n v="3"/>
    <n v="1"/>
    <s v="Lighting"/>
    <n v="0.91633259480590001"/>
    <n v="1.30467645558681"/>
    <n v="2811.3368071749401"/>
    <n v="0.85726375867242299"/>
    <n v="0.71"/>
    <n v="1996.04913309421"/>
    <n v="0.60865726865741998"/>
    <n v="3379"/>
    <n v="1.0900000000000001"/>
    <n v="1.36"/>
    <n v="2.1999999999999999E-2"/>
    <n v="0.57999999999999996"/>
    <n v="20.7161882213673"/>
    <d v="1900-01-13T19:08:05"/>
    <n v="43372"/>
    <n v="1.0867948259031699"/>
    <n v="56.742577759494203"/>
    <n v="0"/>
    <n v="29536.092528768972"/>
  </r>
  <r>
    <s v="STND-61724"/>
    <s v="The Huntington National Bank"/>
    <s v="Huntington National Bank - 700 W North Ave - Villa Park"/>
    <s v="New Indoor LED Fixtures"/>
    <s v="Indoor Lighting"/>
    <s v="Miscellaneous"/>
    <n v="0"/>
    <n v="950.24199999999996"/>
    <n v="0.20351"/>
    <x v="0"/>
    <x v="0"/>
    <n v="14.797277300976599"/>
    <s v="Qty / 1,000"/>
    <m/>
    <s v="Private-Lighting"/>
    <s v="lighting"/>
    <n v="3"/>
    <n v="1"/>
    <s v="Lighting"/>
    <n v="0.91633259480590001"/>
    <n v="1.30467645558681"/>
    <n v="870.73771755354801"/>
    <n v="0.26551470547647099"/>
    <n v="0.71"/>
    <n v="618.22377946301901"/>
    <n v="0.188515440888294"/>
    <n v="3379"/>
    <n v="1.0900000000000001"/>
    <n v="1.36"/>
    <n v="2.1999999999999999E-2"/>
    <n v="0.57999999999999996"/>
    <n v="20.7161882213673"/>
    <d v="1900-01-13T19:08:05"/>
    <n v="43372"/>
    <n v="0.33660586394075898"/>
    <n v="17.574522739612899"/>
    <n v="0"/>
    <n v="9148.0286987720938"/>
  </r>
  <r>
    <s v="STND-61724"/>
    <s v="The Huntington National Bank"/>
    <s v="Huntington National Bank - 700 W North Ave - Villa Park"/>
    <s v="New Indoor LED Fixtures"/>
    <s v="Indoor Lighting"/>
    <s v="Miscellaneous"/>
    <n v="0"/>
    <n v="294.649"/>
    <n v="6.3103999999999993E-2"/>
    <x v="0"/>
    <x v="0"/>
    <n v="14.797277300976599"/>
    <s v="Qty / 1,000"/>
    <m/>
    <s v="Private-Lighting"/>
    <s v="lighting"/>
    <n v="3"/>
    <n v="1"/>
    <s v="Lighting"/>
    <n v="0.91633259480590001"/>
    <n v="1.30467645558681"/>
    <n v="269.99648272696402"/>
    <n v="8.2330303053349804E-2"/>
    <n v="0.71"/>
    <n v="191.697502736144"/>
    <n v="5.8454515167878397E-2"/>
    <n v="3379"/>
    <n v="1.0900000000000001"/>
    <n v="1.36"/>
    <n v="2.1999999999999999E-2"/>
    <n v="0.57999999999999996"/>
    <n v="20.7161882213673"/>
    <d v="1900-01-13T19:08:05"/>
    <n v="43372"/>
    <n v="0.104374116446945"/>
    <n v="5.4494702935717401"/>
    <n v="0"/>
    <n v="2836.6011058914432"/>
  </r>
  <r>
    <s v="STND-61725"/>
    <s v="Animal Hospital of Mchenry, P.C."/>
    <s v="Animal Hospital of McHenry, PC - 4005-C W Kane Ave - McHenry"/>
    <s v="New Indoor LED Fixtures"/>
    <s v="Indoor Lighting"/>
    <s v="Retail (strip mall)"/>
    <n v="0"/>
    <n v="8581.5480000000007"/>
    <n v="1.7145649999999999"/>
    <x v="0"/>
    <x v="0"/>
    <n v="12.215978499877799"/>
    <s v="Qty / 1,000"/>
    <m/>
    <s v="Private-Lighting"/>
    <s v="lighting"/>
    <n v="3"/>
    <n v="1"/>
    <s v="Lighting"/>
    <n v="0.91633259480590001"/>
    <n v="1.30467645558681"/>
    <n v="7863.5521462913803"/>
    <n v="2.2369525870731901"/>
    <n v="0.71"/>
    <n v="5583.1220238668802"/>
    <n v="1.5882363368219701"/>
    <n v="4093"/>
    <n v="1.1200000000000001"/>
    <n v="1.29"/>
    <n v="1.9E-2"/>
    <n v="0.71"/>
    <n v="17.102369899829"/>
    <d v="1900-01-11T05:11:01"/>
    <n v="43302"/>
    <n v="2.4423546097534601"/>
    <n v="133.399545338872"/>
    <n v="0"/>
    <n v="68203.298605752032"/>
  </r>
  <r>
    <s v="STND-61728"/>
    <s v="Montgomery Place"/>
    <s v="Montgomery Place Retirement Community &amp; Home Care Services (phase 2) - 5550 S Shore Dr - Chicago"/>
    <s v="Electronically Commutated Motor (ECM) on Fan-Powered Box"/>
    <s v="HVAC"/>
    <s v="Multi-family (common)"/>
    <n v="0"/>
    <n v="622.79999999999995"/>
    <n v="0.14399999999999999"/>
    <x v="3"/>
    <x v="0"/>
    <n v="15"/>
    <s v="ΔkWpeak"/>
    <m/>
    <s v="Private-Non-Lighting"/>
    <s v="non_lighting"/>
    <n v="3"/>
    <n v="1"/>
    <s v="Non-Lighting"/>
    <n v="0.98952339343681495"/>
    <n v="0.43468415683807998"/>
    <n v="616.27516943244802"/>
    <n v="6.2594518584683595E-2"/>
    <n v="0.7"/>
    <n v="431.39261860271398"/>
    <n v="4.38161630092785E-2"/>
    <n v="6138"/>
    <n v="1.1399999999999999"/>
    <n v="1.32"/>
    <n v="2.5000000000000001E-2"/>
    <n v="0.64"/>
    <n v="11.4043662430759"/>
    <d v="1900-01-07T03:30:12"/>
    <n v="43309"/>
    <n v="6.2594518584683595E-2"/>
    <n v="0"/>
    <n v="0"/>
    <n v="6470.8892790407099"/>
  </r>
  <r>
    <s v="STND-61729"/>
    <s v="Remke Industries, Inc"/>
    <s v="Remke Industries - 730 Lakeview Pkwy - Vernon Hills"/>
    <s v="Outdoor &amp; Garage - LED Fixtures"/>
    <s v="Outdoor &amp; Garage Lighting"/>
    <s v="Exterior"/>
    <n v="0"/>
    <n v="15415.031999999999"/>
    <n v="0"/>
    <x v="0"/>
    <x v="0"/>
    <n v="10.1978380583316"/>
    <s v="Qty / 1,000"/>
    <m/>
    <s v="Private-Lighting"/>
    <s v="lighting"/>
    <n v="3"/>
    <n v="1"/>
    <s v="Lighting"/>
    <n v="0.91633259480590001"/>
    <n v="1.30467645558681"/>
    <n v="14125.296271576"/>
    <n v="0"/>
    <n v="0.71"/>
    <n v="10028.9603528189"/>
    <n v="0"/>
    <n v="4903"/>
    <n v="1"/>
    <n v="1"/>
    <n v="0"/>
    <n v="0"/>
    <n v="14.276973281664301"/>
    <d v="1900-01-09T04:44:53"/>
    <n v="43373"/>
    <n v="0"/>
    <n v="0"/>
    <n v="0"/>
    <n v="102273.71357147529"/>
  </r>
  <r>
    <s v="STND-61729"/>
    <s v="Remke Industries, Inc"/>
    <s v="Remke Industries - 730 Lakeview Pkwy - Vernon Hills"/>
    <s v="Outdoor &amp; Garage - LED Fixtures"/>
    <s v="Outdoor &amp; Garage Lighting"/>
    <s v="Exterior"/>
    <n v="0"/>
    <n v="4706.88"/>
    <n v="0"/>
    <x v="0"/>
    <x v="0"/>
    <n v="10.1978380583316"/>
    <s v="Qty / 1,000"/>
    <m/>
    <s v="Private-Lighting"/>
    <s v="lighting"/>
    <n v="3"/>
    <n v="1"/>
    <s v="Lighting"/>
    <n v="0.91633259480590001"/>
    <n v="1.30467645558681"/>
    <n v="4313.0675638399898"/>
    <n v="0"/>
    <n v="0.71"/>
    <n v="3062.2779703264"/>
    <n v="0"/>
    <n v="4903"/>
    <n v="1"/>
    <n v="1"/>
    <n v="0"/>
    <n v="0"/>
    <n v="14.276973281664301"/>
    <d v="1900-01-09T04:44:53"/>
    <n v="43373"/>
    <n v="0"/>
    <n v="0"/>
    <n v="0"/>
    <n v="31228.614830985007"/>
  </r>
  <r>
    <s v="STND-61730"/>
    <s v="Android Industries - Belvidere LLC"/>
    <s v="Android Industries Belvidere LLC - 1222 Crosslink Pkwy - Belvidere"/>
    <s v="Outdoor &amp; Garage - LED Fixtures"/>
    <s v="Outdoor &amp; Garage Lighting"/>
    <s v="Exterior"/>
    <n v="0"/>
    <n v="13483.25"/>
    <n v="0"/>
    <x v="0"/>
    <x v="0"/>
    <n v="10.1978380583316"/>
    <s v="Qty / 1,000"/>
    <m/>
    <s v="Private-Lighting"/>
    <s v="lighting"/>
    <n v="3"/>
    <n v="1"/>
    <s v="Lighting"/>
    <n v="0.91633259480590001"/>
    <n v="1.30467645558681"/>
    <n v="12355.1414589166"/>
    <n v="0"/>
    <n v="0.71"/>
    <n v="8772.1504358308193"/>
    <n v="0"/>
    <n v="4903"/>
    <n v="1"/>
    <n v="1"/>
    <n v="0"/>
    <n v="0"/>
    <n v="14.276973281664301"/>
    <d v="1900-01-09T04:44:53"/>
    <n v="43421"/>
    <n v="0"/>
    <n v="0"/>
    <n v="0"/>
    <n v="89456.969567925655"/>
  </r>
  <r>
    <s v="STND-61730"/>
    <s v="Android Industries - Belvidere LLC"/>
    <s v="Android Industries Belvidere LLC - 1222 Crosslink Pkwy - Belvidere"/>
    <s v="Outdoor &amp; Garage - LED Fixtures"/>
    <s v="Outdoor &amp; Garage Lighting"/>
    <s v="Exterior"/>
    <n v="0"/>
    <n v="3677.25"/>
    <n v="0"/>
    <x v="0"/>
    <x v="0"/>
    <n v="10.1978380583316"/>
    <s v="Qty / 1,000"/>
    <m/>
    <s v="Private-Lighting"/>
    <s v="lighting"/>
    <n v="3"/>
    <n v="1"/>
    <s v="Lighting"/>
    <n v="0.91633259480590001"/>
    <n v="1.30467645558681"/>
    <n v="3369.5840342500001"/>
    <n v="0"/>
    <n v="0.71"/>
    <n v="2392.4046643175002"/>
    <n v="0"/>
    <n v="4903"/>
    <n v="1"/>
    <n v="1"/>
    <n v="0"/>
    <n v="0"/>
    <n v="14.276973281664301"/>
    <d v="1900-01-09T04:44:53"/>
    <n v="43421"/>
    <n v="0"/>
    <n v="0"/>
    <n v="0"/>
    <n v="24397.355336707038"/>
  </r>
  <r>
    <s v="STND-61730"/>
    <s v="Android Industries - Belvidere LLC"/>
    <s v="Android Industries Belvidere LLC - 1222 Crosslink Pkwy - Belvidere"/>
    <s v="Outdoor &amp; Garage - LED Fixtures"/>
    <s v="Outdoor &amp; Garage Lighting"/>
    <s v="Exterior"/>
    <n v="0"/>
    <n v="1250.2650000000001"/>
    <n v="0"/>
    <x v="0"/>
    <x v="0"/>
    <n v="10.1978380583316"/>
    <s v="Qty / 1,000"/>
    <m/>
    <s v="Private-Lighting"/>
    <s v="lighting"/>
    <n v="3"/>
    <n v="1"/>
    <s v="Lighting"/>
    <n v="0.91633259480590001"/>
    <n v="1.30467645558681"/>
    <n v="1145.6585716449999"/>
    <n v="0"/>
    <n v="0.71"/>
    <n v="813.41758586794901"/>
    <n v="0"/>
    <n v="4903"/>
    <n v="1"/>
    <n v="1"/>
    <n v="0"/>
    <n v="0"/>
    <n v="14.276973281664301"/>
    <d v="1900-01-09T04:44:53"/>
    <n v="43421"/>
    <n v="0"/>
    <n v="0"/>
    <n v="0"/>
    <n v="8295.1008144803818"/>
  </r>
  <r>
    <s v="STND-61732"/>
    <s v="Alumitank Inc."/>
    <s v="Alumitank Inc (5-HP Compressed Air) - 11317 N US Hwy 14 - Harvard"/>
    <s v="Compressed Air - Air Compressor(s) with Integrated VSD &lt;= 150 HP"/>
    <s v="Compressed Air"/>
    <s v="Manufacturing"/>
    <n v="0"/>
    <n v="5202"/>
    <n v="0.83499999999999996"/>
    <x v="4"/>
    <x v="0"/>
    <n v="10"/>
    <s v="ΔkWpeak / CF"/>
    <n v="0.95"/>
    <s v="Private-Non-Lighting"/>
    <s v="non_lighting"/>
    <n v="3"/>
    <n v="1"/>
    <s v="Non-Lighting"/>
    <n v="0.98952339343681495"/>
    <n v="0.43468415683807998"/>
    <n v="5147.5006926583101"/>
    <n v="0.36296127095979702"/>
    <n v="0.7"/>
    <n v="3603.2504848608201"/>
    <n v="0.25407288967185798"/>
    <n v="4618"/>
    <n v="1.02"/>
    <n v="1.04"/>
    <n v="1.2E-2"/>
    <n v="0.81"/>
    <n v="15.158077089649201"/>
    <d v="1900-01-09T19:51:10"/>
    <n v="43317"/>
    <n v="0.38206449574715501"/>
    <n v="0"/>
    <n v="0"/>
    <n v="36032.504848608201"/>
  </r>
  <r>
    <s v="STND-61733"/>
    <s v="Irish American Heritage Center"/>
    <s v="Irish American Heritage Center - 4626 N Knox Ave BD FL1 - Chicago"/>
    <s v="Outdoor &amp; Garage - LED Fixtures"/>
    <s v="Outdoor &amp; Garage Lighting"/>
    <s v="Exterior"/>
    <n v="0"/>
    <n v="13924.52"/>
    <n v="0"/>
    <x v="0"/>
    <x v="0"/>
    <n v="10.1978380583316"/>
    <s v="Qty / 1,000"/>
    <m/>
    <s v="Private-Lighting"/>
    <s v="lighting"/>
    <n v="3"/>
    <n v="1"/>
    <s v="Lighting"/>
    <n v="0.91633259480590001"/>
    <n v="1.30467645558681"/>
    <n v="12759.491543026599"/>
    <n v="0"/>
    <n v="0.71"/>
    <n v="9059.2389955489198"/>
    <n v="0"/>
    <n v="4903"/>
    <n v="1"/>
    <n v="1"/>
    <n v="0"/>
    <n v="0"/>
    <n v="14.276973281664301"/>
    <d v="1900-01-09T04:44:53"/>
    <n v="43376"/>
    <n v="0"/>
    <n v="0"/>
    <n v="0"/>
    <n v="92384.652208330517"/>
  </r>
  <r>
    <s v="STND-61733"/>
    <s v="Irish American Heritage Center"/>
    <s v="Irish American Heritage Center - 4626 N Knox Ave BD FL1 - Chicago"/>
    <s v="Outdoor &amp; Garage - LED Fixtures"/>
    <s v="Outdoor &amp; Garage Lighting"/>
    <s v="Exterior"/>
    <n v="0"/>
    <n v="14669.776"/>
    <n v="0"/>
    <x v="0"/>
    <x v="0"/>
    <n v="10.1978380583316"/>
    <s v="Qty / 1,000"/>
    <m/>
    <s v="Private-Lighting"/>
    <s v="lighting"/>
    <n v="3"/>
    <n v="1"/>
    <s v="Lighting"/>
    <n v="0.91633259480590001"/>
    <n v="1.30467645558681"/>
    <n v="13442.393907301301"/>
    <n v="0"/>
    <n v="0.71"/>
    <n v="9544.0996741839299"/>
    <n v="0"/>
    <n v="4903"/>
    <n v="1"/>
    <n v="1"/>
    <n v="0"/>
    <n v="0"/>
    <n v="14.276973281664301"/>
    <d v="1900-01-09T04:44:53"/>
    <n v="43376"/>
    <n v="0"/>
    <n v="0"/>
    <n v="0"/>
    <n v="97329.18288990311"/>
  </r>
  <r>
    <s v="STND-61734"/>
    <s v="Alumitank Inc."/>
    <s v="Alumitank (25-HP Compressed Air) - 11317 N US Hwy 14 - Harvard"/>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379"/>
    <n v="1.91032247873577"/>
    <n v="0"/>
    <n v="0"/>
    <n v="180162.524243041"/>
  </r>
  <r>
    <s v="STND-61735"/>
    <s v="Encon Environmental Concepts"/>
    <s v="Encon Environmental Concepts - 643 W Winthrop Ave - Addison"/>
    <s v="New Indoor LED Fixtures"/>
    <s v="Indoor Lighting"/>
    <s v="Warehouse"/>
    <n v="0"/>
    <n v="36327.06"/>
    <n v="5.7491279999999998"/>
    <x v="0"/>
    <x v="0"/>
    <n v="9.5383441434566993"/>
    <s v="Qty / 1,000"/>
    <m/>
    <s v="Private-Lighting"/>
    <s v="lighting"/>
    <n v="3"/>
    <n v="1"/>
    <s v="Lighting"/>
    <n v="0.91633259480590001"/>
    <n v="1.30467645558681"/>
    <n v="33287.669151469599"/>
    <n v="7.5007519417548698"/>
    <n v="0.71"/>
    <n v="23634.2450975434"/>
    <n v="5.3255338786459498"/>
    <n v="5242"/>
    <n v="1"/>
    <n v="1.22"/>
    <n v="1.0999999999999999E-2"/>
    <n v="0.68"/>
    <n v="13.3536818008394"/>
    <d v="1900-01-08T12:55:13"/>
    <n v="43386"/>
    <n v="9.0414078372165694"/>
    <n v="366.16436066616598"/>
    <n v="0"/>
    <n v="225431.56331117329"/>
  </r>
  <r>
    <s v="STND-61737"/>
    <s v="Sterling Park District"/>
    <s v="Sterling Park District - 211 E 23rd St - Sterling"/>
    <s v="New Indoor LED Fixtures"/>
    <s v="Indoor Lighting"/>
    <s v="Miscellaneous"/>
    <n v="0"/>
    <n v="60100.989000000001"/>
    <n v="12.871638000000001"/>
    <x v="0"/>
    <x v="1"/>
    <n v="14.797277300976599"/>
    <s v="Qty / 1,000"/>
    <m/>
    <s v="Public-Lighting"/>
    <s v="lighting"/>
    <n v="2"/>
    <n v="1"/>
    <s v="Lighting"/>
    <n v="0.98996686498346598"/>
    <n v="2.5626279547341602"/>
    <n v="59497.987662735803"/>
    <n v="32.985219362018498"/>
    <n v="0.71"/>
    <n v="42243.571240542398"/>
    <n v="23.419505747033199"/>
    <n v="3379"/>
    <n v="1.0900000000000001"/>
    <n v="1.36"/>
    <n v="2.1999999999999999E-2"/>
    <n v="0.57999999999999996"/>
    <n v="20.7161882213673"/>
    <d v="1900-01-13T19:08:05"/>
    <n v="43328"/>
    <n v="41.816961665845"/>
    <n v="1200.87681521118"/>
    <n v="0"/>
    <n v="625089.83782986586"/>
  </r>
  <r>
    <s v="STND-61738"/>
    <s v="Ohio Medical, LLC"/>
    <s v="Ohio Medical LLC - 1111 Lakeside Dr - Gurnee"/>
    <s v="New Indoor LED Fixtures"/>
    <s v="Indoor Lighting"/>
    <s v="Manufacturing"/>
    <n v="0"/>
    <n v="2308.076"/>
    <n v="0.41277599999999998"/>
    <x v="0"/>
    <x v="0"/>
    <n v="10.827197921178"/>
    <s v="Qty / 1,000"/>
    <m/>
    <s v="Private-Lighting"/>
    <s v="lighting"/>
    <n v="2"/>
    <n v="1"/>
    <s v="Lighting"/>
    <n v="0.97902139861649395"/>
    <n v="0.93591656730105399"/>
    <n v="2259.6557936331601"/>
    <n v="0.38632389698426001"/>
    <n v="0.71"/>
    <n v="1604.3556134795399"/>
    <n v="0.27428996685882401"/>
    <n v="4618"/>
    <n v="1.02"/>
    <n v="1.04"/>
    <n v="1.2E-2"/>
    <n v="0.81"/>
    <n v="15.158077089649201"/>
    <d v="1900-01-09T19:51:10"/>
    <n v="43373"/>
    <n v="0.45859911797751601"/>
    <n v="26.584185807449"/>
    <n v="0"/>
    <n v="17370.675763095929"/>
  </r>
  <r>
    <s v="STND-61738"/>
    <s v="Ohio Medical, LLC"/>
    <s v="Ohio Medical LLC - 1111 Lakeside Dr - Gurnee"/>
    <s v="New Indoor LED Fixtures"/>
    <s v="Indoor Lighting"/>
    <s v="Manufacturing"/>
    <n v="0"/>
    <n v="65808.44"/>
    <n v="11.769170000000001"/>
    <x v="0"/>
    <x v="0"/>
    <n v="10.827197921178"/>
    <s v="Qty / 1,000"/>
    <m/>
    <s v="Private-Lighting"/>
    <s v="lighting"/>
    <n v="2"/>
    <n v="1"/>
    <s v="Lighting"/>
    <n v="0.97902139861649395"/>
    <n v="0.93591656730105399"/>
    <n v="64427.870969569602"/>
    <n v="11.0149611863825"/>
    <n v="0.71"/>
    <n v="45743.788388394401"/>
    <n v="7.8206224423316097"/>
    <n v="4618"/>
    <n v="1.02"/>
    <n v="1.04"/>
    <n v="1.2E-2"/>
    <n v="0.81"/>
    <n v="15.158077089649201"/>
    <d v="1900-01-09T19:51:10"/>
    <n v="43373"/>
    <n v="13.075689917358201"/>
    <n v="757.97495258317201"/>
    <n v="0"/>
    <n v="495277.05054563016"/>
  </r>
  <r>
    <s v="STND-61738"/>
    <s v="Ohio Medical, LLC"/>
    <s v="Ohio Medical LLC - 1111 Lakeside Dr - Gurnee"/>
    <s v="New Indoor LED Fixtures"/>
    <s v="Indoor Lighting"/>
    <s v="Manufacturing"/>
    <n v="0"/>
    <n v="16180.087"/>
    <n v="2.8936440000000001"/>
    <x v="0"/>
    <x v="0"/>
    <n v="10.827197921178"/>
    <s v="Qty / 1,000"/>
    <m/>
    <s v="Private-Lighting"/>
    <s v="lighting"/>
    <n v="2"/>
    <n v="1"/>
    <s v="Lighting"/>
    <n v="0.97902139861649395"/>
    <n v="0.93591656730105399"/>
    <n v="15840.651404476501"/>
    <n v="2.7082093594712902"/>
    <n v="0.71"/>
    <n v="11246.862497178299"/>
    <n v="1.9228286452246199"/>
    <n v="4618"/>
    <n v="1.02"/>
    <n v="1.04"/>
    <n v="1.2E-2"/>
    <n v="0.81"/>
    <n v="15.158077089649201"/>
    <d v="1900-01-09T19:51:10"/>
    <n v="43373"/>
    <n v="3.2148734086791202"/>
    <n v="186.36060475854799"/>
    <n v="0"/>
    <n v="121772.00624922369"/>
  </r>
  <r>
    <s v="STND-61738"/>
    <s v="Ohio Medical, LLC"/>
    <s v="Ohio Medical LLC - 1111 Lakeside Dr - Gurnee"/>
    <s v="New Indoor LED Fixtures"/>
    <s v="Indoor Lighting"/>
    <s v="Manufacturing"/>
    <n v="0"/>
    <n v="56736.286"/>
    <n v="10.146708"/>
    <x v="0"/>
    <x v="0"/>
    <n v="10.827197921178"/>
    <s v="Qty / 1,000"/>
    <m/>
    <s v="Private-Lighting"/>
    <s v="lighting"/>
    <n v="2"/>
    <n v="1"/>
    <s v="Lighting"/>
    <n v="0.97902139861649395"/>
    <n v="0.93591656730105399"/>
    <n v="55546.038072025403"/>
    <n v="9.4964721207661391"/>
    <n v="0.71"/>
    <n v="39437.687031137997"/>
    <n v="6.7424952057439604"/>
    <n v="4618"/>
    <n v="1.02"/>
    <n v="1.04"/>
    <n v="1.2E-2"/>
    <n v="0.81"/>
    <n v="15.158077089649201"/>
    <d v="1900-01-09T19:51:10"/>
    <n v="43373"/>
    <n v="11.273115053141201"/>
    <n v="653.482800847357"/>
    <n v="0"/>
    <n v="426999.64303960587"/>
  </r>
  <r>
    <s v="STND-61738"/>
    <s v="Ohio Medical, LLC"/>
    <s v="Ohio Medical LLC - 1111 Lakeside Dr - Gurnee"/>
    <s v="Outdoor &amp; Garage - LED Fixtures"/>
    <s v="Outdoor &amp; Garage Lighting"/>
    <s v="Exterior"/>
    <n v="0"/>
    <n v="23338.28"/>
    <n v="0"/>
    <x v="0"/>
    <x v="0"/>
    <n v="10.1978380583316"/>
    <s v="Qty / 1,000"/>
    <m/>
    <s v="Private-Lighting"/>
    <s v="lighting"/>
    <n v="2"/>
    <n v="1"/>
    <s v="Lighting"/>
    <n v="0.97902139861649395"/>
    <n v="0.93591656730105399"/>
    <n v="22848.675526903298"/>
    <n v="0"/>
    <n v="0.71"/>
    <n v="16222.559624101399"/>
    <n v="0"/>
    <n v="4903"/>
    <n v="1"/>
    <n v="1"/>
    <n v="0"/>
    <n v="0"/>
    <n v="14.276973281664301"/>
    <d v="1900-01-09T04:44:53"/>
    <n v="43373"/>
    <n v="0"/>
    <n v="0"/>
    <n v="0"/>
    <n v="165435.03593821483"/>
  </r>
  <r>
    <s v="STND-61738"/>
    <s v="Ohio Medical, LLC"/>
    <s v="Ohio Medical LLC - 1111 Lakeside Dr - Gurnee"/>
    <s v="Outdoor &amp; Garage - LED Fixtures"/>
    <s v="Outdoor &amp; Garage Lighting"/>
    <s v="Exterior"/>
    <n v="0"/>
    <n v="2353.44"/>
    <n v="0"/>
    <x v="0"/>
    <x v="0"/>
    <n v="10.1978380583316"/>
    <s v="Qty / 1,000"/>
    <m/>
    <s v="Private-Lighting"/>
    <s v="lighting"/>
    <n v="2"/>
    <n v="1"/>
    <s v="Lighting"/>
    <n v="0.97902139861649395"/>
    <n v="0.93591656730105399"/>
    <n v="2304.0681203600002"/>
    <n v="0"/>
    <n v="0.71"/>
    <n v="1635.8883654556"/>
    <n v="0"/>
    <n v="4903"/>
    <n v="1"/>
    <n v="1"/>
    <n v="0"/>
    <n v="0"/>
    <n v="14.276973281664301"/>
    <d v="1900-01-09T04:44:53"/>
    <n v="43373"/>
    <n v="0"/>
    <n v="0"/>
    <n v="0"/>
    <n v="16682.524632424989"/>
  </r>
  <r>
    <s v="STND-61738"/>
    <s v="Ohio Medical, LLC"/>
    <s v="Ohio Medical LLC - 1111 Lakeside Dr - Gurnee"/>
    <s v="Retrofit of Existing Indoor Fixtures to LED"/>
    <s v="Indoor Lighting"/>
    <s v="Manufacturing"/>
    <n v="0"/>
    <n v="132832.152"/>
    <n v="23.755680000000002"/>
    <x v="0"/>
    <x v="0"/>
    <n v="10.827197921178"/>
    <s v="Qty / 1,000"/>
    <m/>
    <s v="Private-Lighting"/>
    <s v="lighting"/>
    <n v="2"/>
    <n v="1"/>
    <s v="Lighting"/>
    <n v="0.97902139861649395"/>
    <n v="0.93591656730105399"/>
    <n v="130045.519232279"/>
    <n v="22.2333344795023"/>
    <n v="0.71"/>
    <n v="92332.318654917806"/>
    <n v="15.7856674804466"/>
    <n v="4618"/>
    <n v="1.02"/>
    <n v="1.04"/>
    <n v="1.2E-2"/>
    <n v="0.81"/>
    <n v="15.158077089649201"/>
    <d v="1900-01-09T19:51:10"/>
    <n v="43373"/>
    <n v="26.392847197889701"/>
    <n v="1529.94728508563"/>
    <n v="0"/>
    <n v="999700.28859807074"/>
  </r>
  <r>
    <s v="STND-61738"/>
    <s v="Ohio Medical, LLC"/>
    <s v="Ohio Medical LLC - 1111 Lakeside Dr - Gurnee"/>
    <s v="Retrofit of Existing Indoor Fixtures to LED"/>
    <s v="Indoor Lighting"/>
    <s v="Manufacturing"/>
    <n v="0"/>
    <n v="40038.06"/>
    <n v="7.1604000000000001"/>
    <x v="0"/>
    <x v="0"/>
    <n v="10.827197921178"/>
    <s v="Qty / 1,000"/>
    <m/>
    <s v="Private-Lighting"/>
    <s v="lighting"/>
    <n v="2"/>
    <n v="1"/>
    <s v="Lighting"/>
    <n v="0.97902139861649395"/>
    <n v="0.93591656730105399"/>
    <n v="39198.117499091102"/>
    <n v="6.7015369885024603"/>
    <n v="0.71"/>
    <n v="27830.663424354701"/>
    <n v="4.7580912618367499"/>
    <n v="4618"/>
    <n v="1.02"/>
    <n v="1.04"/>
    <n v="1.2E-2"/>
    <n v="0.81"/>
    <n v="15.158077089649201"/>
    <d v="1900-01-09T19:51:10"/>
    <n v="43373"/>
    <n v="7.9552908220589504"/>
    <n v="461.15432351871902"/>
    <n v="0"/>
    <n v="301328.10117317783"/>
  </r>
  <r>
    <s v="STND-61738"/>
    <s v="Ohio Medical, LLC"/>
    <s v="Ohio Medical LLC - 1111 Lakeside Dr - Gurnee"/>
    <s v="Retrofit of Existing Indoor Fixtures to LED"/>
    <s v="Indoor Lighting"/>
    <s v="Manufacturing"/>
    <n v="0"/>
    <n v="405.09100000000001"/>
    <n v="7.2445999999999997E-2"/>
    <x v="0"/>
    <x v="0"/>
    <n v="10.827197921178"/>
    <s v="Qty / 1,000"/>
    <m/>
    <s v="Private-Lighting"/>
    <s v="lighting"/>
    <n v="2"/>
    <n v="1"/>
    <s v="Lighting"/>
    <n v="0.97902139861649395"/>
    <n v="0.93591656730105399"/>
    <n v="396.59275738695402"/>
    <n v="6.7803411634692098E-2"/>
    <n v="0.71"/>
    <n v="281.58085774473699"/>
    <n v="4.8140422260631401E-2"/>
    <n v="4618"/>
    <n v="1.02"/>
    <n v="1.04"/>
    <n v="1.2E-2"/>
    <n v="0.81"/>
    <n v="15.158077089649201"/>
    <d v="1900-01-09T19:51:10"/>
    <n v="43373"/>
    <n v="8.0488380383062802E-2"/>
    <n v="4.6657971457288703"/>
    <n v="0"/>
    <n v="3048.7316776173343"/>
  </r>
  <r>
    <s v="STND-61738"/>
    <s v="Ohio Medical, LLC"/>
    <s v="Ohio Medical LLC - 1111 Lakeside Dr - Gurnee"/>
    <s v="Retrofit of Existing Indoor Fixtures to LED"/>
    <s v="Indoor Lighting"/>
    <s v="Manufacturing"/>
    <n v="0"/>
    <n v="8695.3250000000007"/>
    <n v="1.55507"/>
    <x v="0"/>
    <x v="0"/>
    <n v="10.827197921178"/>
    <s v="Qty / 1,000"/>
    <m/>
    <s v="Private-Lighting"/>
    <s v="lighting"/>
    <n v="2"/>
    <n v="1"/>
    <s v="Lighting"/>
    <n v="0.97902139861649395"/>
    <n v="0.93591656730105399"/>
    <n v="8512.9092429249595"/>
    <n v="1.4554157763128499"/>
    <n v="0.71"/>
    <n v="6044.16556247672"/>
    <n v="1.03334520118212"/>
    <n v="4618"/>
    <n v="1.02"/>
    <n v="1.04"/>
    <n v="1.2E-2"/>
    <n v="0.81"/>
    <n v="15.158077089649201"/>
    <d v="1900-01-09T19:51:10"/>
    <n v="43373"/>
    <n v="1.72770153883292"/>
    <n v="100.151873446176"/>
    <n v="0"/>
    <n v="65441.376813303599"/>
  </r>
  <r>
    <s v="STND-61738"/>
    <s v="Ohio Medical, LLC"/>
    <s v="Ohio Medical LLC - 1111 Lakeside Dr - Gurnee"/>
    <s v="Occupancy Sensors"/>
    <s v="Indoor Lighting"/>
    <s v="Manufacturing"/>
    <n v="0"/>
    <n v="1492.242"/>
    <n v="0.90604799999999996"/>
    <x v="0"/>
    <x v="0"/>
    <n v="8"/>
    <s v="Qty / 1,000"/>
    <m/>
    <s v="Private-Lighting"/>
    <s v="lighting"/>
    <n v="2"/>
    <n v="1"/>
    <s v="Lighting"/>
    <n v="0.97902139861649395"/>
    <n v="0.93591656730105399"/>
    <n v="1460.9368499142699"/>
    <n v="0.84798533396998499"/>
    <n v="0.71"/>
    <n v="1037.26516343913"/>
    <n v="0.60206958711868896"/>
    <n v="4618"/>
    <n v="1.02"/>
    <n v="1.04"/>
    <n v="1.2E-2"/>
    <n v="0.81"/>
    <n v="15.158077089649201"/>
    <d v="1900-01-09T19:51:10"/>
    <n v="43373"/>
    <n v="1.23540986883739"/>
    <n v="17.187492351932601"/>
    <n v="0"/>
    <n v="8298.1213075130399"/>
  </r>
  <r>
    <s v="STND-61738"/>
    <s v="Ohio Medical, LLC"/>
    <s v="Ohio Medical LLC - 1111 Lakeside Dr - Gurnee"/>
    <s v="Occupancy Sensors"/>
    <s v="Indoor Lighting"/>
    <s v="Manufacturing"/>
    <n v="0"/>
    <n v="4849.7870000000003"/>
    <n v="2.9446560000000002"/>
    <x v="0"/>
    <x v="0"/>
    <n v="8"/>
    <s v="Qty / 1,000"/>
    <m/>
    <s v="Private-Lighting"/>
    <s v="lighting"/>
    <n v="2"/>
    <n v="1"/>
    <s v="Lighting"/>
    <n v="0.97902139861649395"/>
    <n v="0.93591656730105399"/>
    <n v="4748.04525173209"/>
    <n v="2.75595233540245"/>
    <n v="0.71"/>
    <n v="3371.1121287297801"/>
    <n v="1.95672615813574"/>
    <n v="4618"/>
    <n v="1.02"/>
    <n v="1.04"/>
    <n v="1.2E-2"/>
    <n v="0.81"/>
    <n v="15.158077089649201"/>
    <d v="1900-01-09T19:51:10"/>
    <n v="43373"/>
    <n v="4.01508207372152"/>
    <n v="55.8593559027304"/>
    <n v="0"/>
    <n v="26968.897029838241"/>
  </r>
  <r>
    <s v="STND-61738"/>
    <s v="Ohio Medical, LLC"/>
    <s v="Ohio Medical LLC - 1111 Lakeside Dr - Gurnee"/>
    <s v="Occupancy Sensors"/>
    <s v="Indoor Lighting"/>
    <s v="Manufacturing"/>
    <n v="0"/>
    <n v="1146.3130000000001"/>
    <n v="0.69601000000000002"/>
    <x v="0"/>
    <x v="0"/>
    <n v="8"/>
    <s v="Qty / 1,000"/>
    <m/>
    <s v="Private-Lighting"/>
    <s v="lighting"/>
    <n v="2"/>
    <n v="1"/>
    <s v="Lighting"/>
    <n v="0.97902139861649395"/>
    <n v="0.93591656730105399"/>
    <n v="1122.2649565122699"/>
    <n v="0.65140729000720599"/>
    <n v="0.71"/>
    <n v="796.80811912371098"/>
    <n v="0.46249917590511602"/>
    <n v="4618"/>
    <n v="1.02"/>
    <n v="1.04"/>
    <n v="1.2E-2"/>
    <n v="0.81"/>
    <n v="15.158077089649201"/>
    <d v="1900-01-09T19:51:10"/>
    <n v="43373"/>
    <n v="0.94901994464919304"/>
    <n v="13.2031171354385"/>
    <n v="0"/>
    <n v="6374.4649529896878"/>
  </r>
  <r>
    <s v="STND-61739"/>
    <s v="White Oak Project Company, LLC"/>
    <s v="White Oak Project Company LLC - 21440 W Lake Cook Rd - Deer Park"/>
    <s v="New Indoor LED Fixtures"/>
    <s v="Indoor Lighting"/>
    <s v="Office"/>
    <n v="0"/>
    <n v="8317.1090000000004"/>
    <n v="1.8701760000000001"/>
    <x v="0"/>
    <x v="0"/>
    <n v="15"/>
    <s v="Qty / 1,000"/>
    <m/>
    <s v="Private-Lighting"/>
    <s v="lighting"/>
    <n v="3"/>
    <n v="1"/>
    <s v="Lighting"/>
    <n v="0.91633259480590001"/>
    <n v="1.30467645558681"/>
    <n v="7621.2380712534996"/>
    <n v="2.4399745950035099"/>
    <n v="0.71"/>
    <n v="5411.07903058999"/>
    <n v="1.7323819624524901"/>
    <n v="2885"/>
    <n v="1.165"/>
    <n v="1.3779999999999999"/>
    <n v="2.5499999999999998E-2"/>
    <n v="0.55000000000000004"/>
    <n v="24.263431542460999"/>
    <d v="1900-01-16T07:56:40"/>
    <n v="43394"/>
    <n v="3.2193885670979201"/>
    <n v="166.81679898451901"/>
    <n v="0"/>
    <n v="81166.185458849854"/>
  </r>
  <r>
    <s v="STND-61739"/>
    <s v="White Oak Project Company, LLC"/>
    <s v="White Oak Project Company LLC - 21440 W Lake Cook Rd - Deer Park"/>
    <s v="Occupancy Sensors"/>
    <s v="Indoor Lighting"/>
    <s v="Office"/>
    <n v="0"/>
    <n v="1140.6320000000001"/>
    <n v="0.77721600000000002"/>
    <x v="0"/>
    <x v="0"/>
    <n v="8"/>
    <s v="Qty / 1,000"/>
    <m/>
    <s v="Private-Lighting"/>
    <s v="lighting"/>
    <n v="3"/>
    <n v="1"/>
    <s v="Lighting"/>
    <n v="0.91633259480590001"/>
    <n v="1.30467645558681"/>
    <n v="1045.1982802786399"/>
    <n v="1.0140154161053601"/>
    <n v="0.71"/>
    <n v="742.09077899783699"/>
    <n v="0.71995094543480198"/>
    <n v="2885"/>
    <n v="1.165"/>
    <n v="1.3779999999999999"/>
    <n v="2.5499999999999998E-2"/>
    <n v="0.55000000000000004"/>
    <n v="24.263431542460999"/>
    <d v="1900-01-16T07:56:40"/>
    <n v="43394"/>
    <n v="1.8396506097702401"/>
    <n v="22.877730598373699"/>
    <n v="0"/>
    <n v="5936.7262319826959"/>
  </r>
  <r>
    <s v="STND-61740"/>
    <s v="Titan Tire of Freeport"/>
    <s v="Titan Tire Corporation - 3769 Route 20 East - Freeport"/>
    <s v="New Indoor LED Fixtures"/>
    <s v="Indoor Lighting"/>
    <s v="Manufacturing"/>
    <n v="0"/>
    <n v="4272.2969999999996"/>
    <n v="0.76405699999999999"/>
    <x v="0"/>
    <x v="0"/>
    <n v="10.827197921178"/>
    <s v="Qty / 1,000"/>
    <m/>
    <s v="Private-Lighting"/>
    <s v="lighting"/>
    <n v="3"/>
    <n v="1"/>
    <s v="Lighting"/>
    <n v="0.91633259480590001"/>
    <n v="1.30467645558681"/>
    <n v="3914.84499579146"/>
    <n v="0.99684717862628902"/>
    <n v="0.71"/>
    <n v="2779.5399470119401"/>
    <n v="0.70776149682466505"/>
    <n v="4618"/>
    <n v="1.02"/>
    <n v="1.04"/>
    <n v="1.2E-2"/>
    <n v="0.81"/>
    <n v="15.158077089649201"/>
    <d v="1900-01-09T19:51:10"/>
    <n v="43358"/>
    <n v="1.1833418549694801"/>
    <n v="46.0569999504878"/>
    <n v="0"/>
    <n v="30094.629136118885"/>
  </r>
  <r>
    <s v="STND-61740"/>
    <s v="Titan Tire of Freeport"/>
    <s v="Titan Tire Corporation - 3769 Route 20 East - Freeport"/>
    <s v="New Indoor LED Fixtures"/>
    <s v="Indoor Lighting"/>
    <s v="Manufacturing"/>
    <n v="0"/>
    <n v="296.75299999999999"/>
    <n v="5.3071E-2"/>
    <x v="0"/>
    <x v="0"/>
    <n v="10.827197921178"/>
    <s v="Qty / 1,000"/>
    <m/>
    <s v="Private-Lighting"/>
    <s v="lighting"/>
    <n v="3"/>
    <n v="1"/>
    <s v="Lighting"/>
    <n v="0.91633259480590001"/>
    <n v="1.30467645558681"/>
    <n v="271.924446506435"/>
    <n v="6.9240484174447406E-2"/>
    <n v="0.71"/>
    <n v="193.06635701956901"/>
    <n v="4.9160743763857699E-2"/>
    <n v="4618"/>
    <n v="1.02"/>
    <n v="1.04"/>
    <n v="1.2E-2"/>
    <n v="0.81"/>
    <n v="15.158077089649201"/>
    <d v="1900-01-09T19:51:10"/>
    <n v="43358"/>
    <n v="8.2194306949723905E-2"/>
    <n v="3.1991111353698298"/>
    <n v="0"/>
    <n v="2090.3676593716873"/>
  </r>
  <r>
    <s v="STND-61741"/>
    <s v="DuPage County Farm Bureau"/>
    <s v="Dupage County Farm Bureau - 245 S Gary Ave - Carol Stream"/>
    <s v="New Indoor LED Fixtures"/>
    <s v="Indoor Lighting"/>
    <s v="Office"/>
    <n v="0"/>
    <n v="5576.2430000000004"/>
    <n v="1.253868"/>
    <x v="0"/>
    <x v="0"/>
    <n v="15"/>
    <s v="Qty / 1,000"/>
    <m/>
    <s v="Private-Lighting"/>
    <s v="lighting"/>
    <n v="3"/>
    <n v="1"/>
    <s v="Lighting"/>
    <n v="0.91633259480590001"/>
    <n v="1.30467645558681"/>
    <n v="5109.6932174582398"/>
    <n v="1.63589205801372"/>
    <n v="0.71"/>
    <n v="3627.8821843953501"/>
    <n v="1.1614833611897399"/>
    <n v="2885"/>
    <n v="1.165"/>
    <n v="1.3779999999999999"/>
    <n v="2.5499999999999998E-2"/>
    <n v="0.55000000000000004"/>
    <n v="24.263431542460999"/>
    <d v="1900-01-16T07:56:40"/>
    <n v="43378"/>
    <n v="2.1584536983951899"/>
    <n v="111.843070425051"/>
    <n v="0"/>
    <n v="54418.232765930254"/>
  </r>
  <r>
    <s v="STND-61741"/>
    <s v="DuPage County Farm Bureau"/>
    <s v="Dupage County Farm Bureau - 245 S Gary Ave - Carol Stream"/>
    <s v="Occupancy Sensors"/>
    <s v="Indoor Lighting"/>
    <s v="Office"/>
    <n v="0"/>
    <n v="87.492000000000004"/>
    <n v="5.9616000000000002E-2"/>
    <x v="0"/>
    <x v="0"/>
    <n v="8"/>
    <s v="Qty / 1,000"/>
    <m/>
    <s v="Private-Lighting"/>
    <s v="lighting"/>
    <n v="3"/>
    <n v="1"/>
    <s v="Lighting"/>
    <n v="0.91633259480590001"/>
    <n v="1.30467645558681"/>
    <n v="80.171771384757804"/>
    <n v="7.7779591576263102E-2"/>
    <n v="0.71"/>
    <n v="56.921957683178"/>
    <n v="5.5223510019146799E-2"/>
    <n v="2885"/>
    <n v="1.165"/>
    <n v="1.3779999999999999"/>
    <n v="2.5499999999999998E-2"/>
    <n v="0.55000000000000004"/>
    <n v="24.263431542460999"/>
    <d v="1900-01-16T07:56:40"/>
    <n v="43378"/>
    <n v="0.14110956381760401"/>
    <n v="1.75483276421573"/>
    <n v="0"/>
    <n v="455.375661465424"/>
  </r>
  <r>
    <s v="STND-61742"/>
    <s v="Oak Lawn CHSD 229"/>
    <s v="Oak Lawn High School - 9400 Southwest Highway - Oak Lawn"/>
    <s v="New Indoor LED Fixtures"/>
    <s v="Indoor Lighting"/>
    <s v="K-12 School"/>
    <n v="0"/>
    <n v="5855.5219999999999"/>
    <n v="1.5966720000000001"/>
    <x v="0"/>
    <x v="1"/>
    <n v="15"/>
    <s v="Qty / 1,000"/>
    <m/>
    <s v="Public-Lighting"/>
    <s v="lighting"/>
    <n v="3"/>
    <n v="1"/>
    <s v="Lighting"/>
    <n v="0.99829244462109001"/>
    <n v="0.987374621353864"/>
    <n v="5845.5233719125799"/>
    <n v="1.57651341142632"/>
    <n v="0.71"/>
    <n v="4150.3215940579303"/>
    <n v="1.11932452211269"/>
    <n v="2979"/>
    <n v="1.17333333333333"/>
    <n v="1.323"/>
    <n v="2.1333333333333301E-2"/>
    <n v="0.72"/>
    <n v="23.497818059751602"/>
    <d v="1900-01-15T18:49:11"/>
    <n v="43380"/>
    <n v="1.6550279367455201"/>
    <n v="106.282243125683"/>
    <n v="0"/>
    <n v="62254.823910868952"/>
  </r>
  <r>
    <s v="STND-61743"/>
    <s v="LaSalle St Securities, LLC"/>
    <s v="LaSalle St Securities - 940 N Industrial Dr - Elmhurst"/>
    <s v="New Indoor LED Fixtures"/>
    <s v="Indoor Lighting"/>
    <s v="Office"/>
    <n v="0"/>
    <n v="24843.312000000002"/>
    <n v="5.5862400000000001"/>
    <x v="0"/>
    <x v="0"/>
    <n v="15"/>
    <s v="Qty / 1,000"/>
    <m/>
    <s v="Private-Lighting"/>
    <s v="lighting"/>
    <n v="3"/>
    <n v="1"/>
    <s v="Lighting"/>
    <n v="0.91633259480590001"/>
    <n v="1.30467645558681"/>
    <n v="22764.736548532499"/>
    <n v="7.2882358032572396"/>
    <n v="0.71"/>
    <n v="16162.9629494581"/>
    <n v="5.17464742031264"/>
    <n v="2885"/>
    <n v="1.165"/>
    <n v="1.3779999999999999"/>
    <n v="2.5499999999999998E-2"/>
    <n v="0.55000000000000004"/>
    <n v="24.263431542460999"/>
    <d v="1900-01-16T07:56:40"/>
    <n v="43442"/>
    <n v="9.6163554601626107"/>
    <n v="498.283933036549"/>
    <n v="0"/>
    <n v="242444.4442418715"/>
  </r>
  <r>
    <s v="STND-61743"/>
    <s v="LaSalle St Securities, LLC"/>
    <s v="LaSalle St Securities - 940 N Industrial Dr - Elmhurst"/>
    <s v="New Indoor LED Fixtures"/>
    <s v="Indoor Lighting"/>
    <s v="Office"/>
    <n v="0"/>
    <n v="3132.4180000000001"/>
    <n v="0.70435199999999998"/>
    <x v="0"/>
    <x v="0"/>
    <n v="15"/>
    <s v="Qty / 1,000"/>
    <m/>
    <s v="Private-Lighting"/>
    <s v="lighting"/>
    <n v="3"/>
    <n v="1"/>
    <s v="Lighting"/>
    <n v="0.91633259480590001"/>
    <n v="1.30467645558681"/>
    <n v="2870.3367139567099"/>
    <n v="0.91895147084547801"/>
    <n v="0.71"/>
    <n v="2037.93906690926"/>
    <n v="0.65245554430028996"/>
    <n v="2885"/>
    <n v="1.165"/>
    <n v="1.3779999999999999"/>
    <n v="2.5499999999999998E-2"/>
    <n v="0.55000000000000004"/>
    <n v="24.263431542460999"/>
    <d v="1900-01-16T07:56:40"/>
    <n v="43442"/>
    <n v="1.21249699280311"/>
    <n v="62.827112623086698"/>
    <n v="0"/>
    <n v="30569.086003638899"/>
  </r>
  <r>
    <s v="STND-61743"/>
    <s v="LaSalle St Securities, LLC"/>
    <s v="LaSalle St Securities - 940 N Industrial Dr - Elmhurst"/>
    <s v="New Indoor LED Fixtures"/>
    <s v="Indoor Lighting"/>
    <s v="Office"/>
    <n v="0"/>
    <n v="1559.4580000000001"/>
    <n v="0.35065800000000003"/>
    <x v="0"/>
    <x v="0"/>
    <n v="15"/>
    <s v="Qty / 1,000"/>
    <m/>
    <s v="Private-Lighting"/>
    <s v="lighting"/>
    <n v="3"/>
    <n v="1"/>
    <s v="Lighting"/>
    <n v="0.91633259480590001"/>
    <n v="1.30467645558681"/>
    <n v="1428.9821956308199"/>
    <n v="0.45749523656315799"/>
    <n v="0.71"/>
    <n v="1014.57735889788"/>
    <n v="0.32482161795984199"/>
    <n v="2885"/>
    <n v="1.165"/>
    <n v="1.3779999999999999"/>
    <n v="2.5499999999999998E-2"/>
    <n v="0.55000000000000004"/>
    <n v="24.263431542460999"/>
    <d v="1900-01-16T07:56:40"/>
    <n v="43442"/>
    <n v="0.60363535633085996"/>
    <n v="31.278151063163801"/>
    <n v="0"/>
    <n v="15218.660383468199"/>
  </r>
  <r>
    <s v="STND-61743"/>
    <s v="LaSalle St Securities, LLC"/>
    <s v="LaSalle St Securities - 940 N Industrial Dr - Elmhurst"/>
    <s v="New Indoor LED Fixtures"/>
    <s v="Indoor Lighting"/>
    <s v="Office"/>
    <n v="0"/>
    <n v="263.28500000000003"/>
    <n v="5.9201999999999998E-2"/>
    <x v="0"/>
    <x v="0"/>
    <n v="15"/>
    <s v="Qty / 1,000"/>
    <m/>
    <s v="Private-Lighting"/>
    <s v="lighting"/>
    <n v="3"/>
    <n v="1"/>
    <s v="Lighting"/>
    <n v="0.91633259480590001"/>
    <n v="1.30467645558681"/>
    <n v="241.25662722347101"/>
    <n v="7.7239455523650094E-2"/>
    <n v="0.71"/>
    <n v="171.29220532866501"/>
    <n v="5.4840013421791602E-2"/>
    <n v="2885"/>
    <n v="1.165"/>
    <n v="1.3779999999999999"/>
    <n v="2.5499999999999998E-2"/>
    <n v="0.55000000000000004"/>
    <n v="24.263431542460999"/>
    <d v="1900-01-16T07:56:40"/>
    <n v="43442"/>
    <n v="0.101912462757158"/>
    <n v="5.2807244585394999"/>
    <n v="0"/>
    <n v="2569.3830799299749"/>
  </r>
  <r>
    <s v="STND-61743"/>
    <s v="LaSalle St Securities, LLC"/>
    <s v="LaSalle St Securities - 940 N Industrial Dr - Elmhurst"/>
    <s v="New Indoor LED Fixtures"/>
    <s v="Indoor Lighting"/>
    <s v="Office"/>
    <n v="0"/>
    <n v="364.54899999999998"/>
    <n v="8.1972000000000003E-2"/>
    <x v="0"/>
    <x v="0"/>
    <n v="15"/>
    <s v="Qty / 1,000"/>
    <m/>
    <s v="Private-Lighting"/>
    <s v="lighting"/>
    <n v="3"/>
    <n v="1"/>
    <s v="Lighting"/>
    <n v="0.91633259480590001"/>
    <n v="1.30467645558681"/>
    <n v="334.04813110389603"/>
    <n v="0.106946938417362"/>
    <n v="0.71"/>
    <n v="237.17417308376599"/>
    <n v="7.5932326276326803E-2"/>
    <n v="2885"/>
    <n v="1.165"/>
    <n v="1.3779999999999999"/>
    <n v="2.5499999999999998E-2"/>
    <n v="0.55000000000000004"/>
    <n v="24.263431542460999"/>
    <d v="1900-01-16T07:56:40"/>
    <n v="43442"/>
    <n v="0.14110956381760401"/>
    <n v="7.3117831271668203"/>
    <n v="0"/>
    <n v="3557.6125962564897"/>
  </r>
  <r>
    <s v="STND-61743"/>
    <s v="LaSalle St Securities, LLC"/>
    <s v="LaSalle St Securities - 940 N Industrial Dr - Elmhurst"/>
    <s v="New Indoor LED Fixtures"/>
    <s v="Indoor Lighting"/>
    <s v="Office"/>
    <n v="0"/>
    <n v="3463.212"/>
    <n v="0.77873400000000004"/>
    <x v="0"/>
    <x v="0"/>
    <n v="15"/>
    <s v="Qty / 1,000"/>
    <m/>
    <s v="Private-Lighting"/>
    <s v="lighting"/>
    <n v="3"/>
    <n v="1"/>
    <s v="Lighting"/>
    <n v="0.91633259480590001"/>
    <n v="1.30467645558681"/>
    <n v="3173.45403832293"/>
    <n v="1.01599591496494"/>
    <n v="0.71"/>
    <n v="2253.1523672092799"/>
    <n v="0.72135709962510497"/>
    <n v="2885"/>
    <n v="1.165"/>
    <n v="1.3779999999999999"/>
    <n v="2.5499999999999998E-2"/>
    <n v="0.55000000000000004"/>
    <n v="24.263431542460999"/>
    <d v="1900-01-16T07:56:40"/>
    <n v="43442"/>
    <n v="1.3405408562672301"/>
    <n v="69.461869508356003"/>
    <n v="0"/>
    <n v="33797.285508139197"/>
  </r>
  <r>
    <s v="STND-61743"/>
    <s v="LaSalle St Securities, LLC"/>
    <s v="LaSalle St Securities - 940 N Industrial Dr - Elmhurst"/>
    <s v="New Indoor LED Fixtures"/>
    <s v="Indoor Lighting"/>
    <s v="Office"/>
    <n v="0"/>
    <n v="28404.412"/>
    <n v="6.3869850000000001"/>
    <x v="0"/>
    <x v="0"/>
    <n v="15"/>
    <s v="Qty / 1,000"/>
    <m/>
    <s v="Private-Lighting"/>
    <s v="lighting"/>
    <n v="3"/>
    <n v="1"/>
    <s v="Lighting"/>
    <n v="0.91633259480590001"/>
    <n v="1.30467645558681"/>
    <n v="26027.888551895801"/>
    <n v="8.3329489516861006"/>
    <n v="0.71"/>
    <n v="18479.800871846001"/>
    <n v="5.91639375569713"/>
    <n v="2885"/>
    <n v="1.165"/>
    <n v="1.3779999999999999"/>
    <n v="2.5499999999999998E-2"/>
    <n v="0.55000000000000004"/>
    <n v="24.263431542460999"/>
    <d v="1900-01-16T07:56:40"/>
    <n v="43442"/>
    <n v="10.9947868474549"/>
    <n v="569.70914856081004"/>
    <n v="0"/>
    <n v="277197.01307769003"/>
  </r>
  <r>
    <s v="STND-61744"/>
    <s v="Nestle Waters North America"/>
    <s v="Nestle Waters - Ready Refresh - 4400 S Kolmar Ave - Chicago"/>
    <s v="Outdoor &amp; Garage - LED Fixtures"/>
    <s v="Outdoor &amp; Garage Lighting"/>
    <s v="Exterior"/>
    <n v="0"/>
    <n v="35889.96"/>
    <n v="0"/>
    <x v="0"/>
    <x v="0"/>
    <n v="10.1978380583316"/>
    <s v="Qty / 1,000"/>
    <m/>
    <s v="Private-Lighting"/>
    <s v="lighting"/>
    <n v="3"/>
    <n v="1"/>
    <s v="Lighting"/>
    <n v="0.91633259480590001"/>
    <n v="1.30467645558681"/>
    <n v="32887.140174279899"/>
    <n v="0"/>
    <n v="0.71"/>
    <n v="23349.869523738798"/>
    <n v="0"/>
    <n v="4903"/>
    <n v="1"/>
    <n v="1"/>
    <n v="0"/>
    <n v="0"/>
    <n v="14.276973281664301"/>
    <d v="1900-01-09T04:44:53"/>
    <n v="43331"/>
    <n v="0"/>
    <n v="0"/>
    <n v="0"/>
    <n v="238118.18808626066"/>
  </r>
  <r>
    <s v="STND-61746"/>
    <s v="100 East, LLC"/>
    <s v="100 East LLC - 100 E Walton St - Chicago"/>
    <s v="VSD on HVAC Fan or Pump &lt;= 200 HP"/>
    <s v="Variable Speed Drives"/>
    <s v="Multi-family (common)"/>
    <n v="0"/>
    <n v="188922.092"/>
    <n v="7.3899020000000002"/>
    <x v="6"/>
    <x v="0"/>
    <n v="15"/>
    <s v="ΔkWpeak"/>
    <m/>
    <s v="Private-Non-Lighting"/>
    <s v="non_lighting"/>
    <n v="2"/>
    <n v="1"/>
    <s v="Non-Lighting"/>
    <n v="0.76002432528749297"/>
    <n v="0.465462131779591"/>
    <n v="143585.38550420199"/>
    <n v="3.4397195385622599"/>
    <n v="0.7"/>
    <n v="100509.769852941"/>
    <n v="2.4078036769935802"/>
    <n v="6138"/>
    <n v="1.1399999999999999"/>
    <n v="1.32"/>
    <n v="2.5000000000000001E-2"/>
    <n v="0.64"/>
    <n v="11.4043662430759"/>
    <d v="1900-01-07T03:30:12"/>
    <n v="43407"/>
    <n v="3.4397195385622599"/>
    <n v="0"/>
    <n v="0"/>
    <n v="1507646.547794115"/>
  </r>
  <r>
    <s v="STND-61746"/>
    <s v="100 East, LLC"/>
    <s v="100 East LLC - 100 E Walton St - Chicago"/>
    <s v="VSD on HVAC Fan or Pump &lt;= 200 HP"/>
    <s v="Variable Speed Drives"/>
    <s v="Multi-family (common)"/>
    <n v="0"/>
    <n v="94461.046000000002"/>
    <n v="3.6949510000000001"/>
    <x v="6"/>
    <x v="0"/>
    <n v="15"/>
    <s v="ΔkWpeak"/>
    <m/>
    <s v="Private-Non-Lighting"/>
    <s v="non_lighting"/>
    <n v="2"/>
    <n v="1"/>
    <s v="Non-Lighting"/>
    <n v="0.76002432528749297"/>
    <n v="0.465462131779591"/>
    <n v="71792.692752100906"/>
    <n v="1.7198597692811299"/>
    <n v="0.7"/>
    <n v="50254.8849264706"/>
    <n v="1.2039018384967901"/>
    <n v="6138"/>
    <n v="1.1399999999999999"/>
    <n v="1.32"/>
    <n v="2.5000000000000001E-2"/>
    <n v="0.64"/>
    <n v="11.4043662430759"/>
    <d v="1900-01-07T03:30:12"/>
    <n v="43407"/>
    <n v="1.7198597692811299"/>
    <n v="0"/>
    <n v="0"/>
    <n v="753823.27389705903"/>
  </r>
  <r>
    <s v="STND-61746"/>
    <s v="100 East, LLC"/>
    <s v="100 East LLC - 100 E Walton St - Chicago"/>
    <s v="VSD on HVAC Fan or Pump &lt;= 200 HP"/>
    <s v="Variable Speed Drives"/>
    <s v="Multi-family (common)"/>
    <n v="0"/>
    <n v="15461.333000000001"/>
    <n v="2.5720429999999999"/>
    <x v="6"/>
    <x v="0"/>
    <n v="15"/>
    <s v="ΔkWpeak"/>
    <m/>
    <s v="Private-Non-Lighting"/>
    <s v="non_lighting"/>
    <n v="2"/>
    <n v="1"/>
    <s v="Non-Lighting"/>
    <n v="0.76002432528749297"/>
    <n v="0.465462131779591"/>
    <n v="11750.9891813703"/>
    <n v="1.1971886178087701"/>
    <n v="0.7"/>
    <n v="8225.69242695918"/>
    <n v="0.838032032466142"/>
    <n v="6138"/>
    <n v="1.1399999999999999"/>
    <n v="1.32"/>
    <n v="2.5000000000000001E-2"/>
    <n v="0.64"/>
    <n v="11.4043662430759"/>
    <d v="1900-01-07T03:30:12"/>
    <n v="43407"/>
    <n v="1.1971886178087701"/>
    <n v="0"/>
    <n v="0"/>
    <n v="123385.3864043877"/>
  </r>
  <r>
    <s v="STND-61746"/>
    <s v="100 East, LLC"/>
    <s v="100 East LLC - 100 E Walton St - Chicago"/>
    <s v="VSD on HVAC Fan or Pump &lt;= 200 HP"/>
    <s v="Variable Speed Drives"/>
    <s v="Multi-family (common)"/>
    <n v="0"/>
    <n v="5124.6840000000002"/>
    <n v="1.0448919999999999"/>
    <x v="6"/>
    <x v="0"/>
    <n v="15"/>
    <s v="ΔkWpeak"/>
    <m/>
    <s v="Private-Non-Lighting"/>
    <s v="non_lighting"/>
    <n v="2"/>
    <n v="1"/>
    <s v="Non-Lighting"/>
    <n v="0.76002432528749297"/>
    <n v="0.465462131779591"/>
    <n v="3894.8844994116098"/>
    <n v="0.48635765779944001"/>
    <n v="0.7"/>
    <n v="2726.41914958813"/>
    <n v="0.34045036045960803"/>
    <n v="6138"/>
    <n v="1.1399999999999999"/>
    <n v="1.32"/>
    <n v="2.5000000000000001E-2"/>
    <n v="0.64"/>
    <n v="11.4043662430759"/>
    <d v="1900-01-07T03:30:12"/>
    <n v="43407"/>
    <n v="0.48635765779944001"/>
    <n v="0"/>
    <n v="0"/>
    <n v="40896.287243821949"/>
  </r>
  <r>
    <s v="STND-61746"/>
    <s v="100 East, LLC"/>
    <s v="100 East LLC - 100 E Walton St - Chicago"/>
    <s v="VSD on HVAC Fan or Pump &lt;= 200 HP"/>
    <s v="Variable Speed Drives"/>
    <s v="Multi-family (common)"/>
    <n v="0"/>
    <n v="5124.6840000000002"/>
    <n v="1.0448919999999999"/>
    <x v="6"/>
    <x v="0"/>
    <n v="15"/>
    <s v="ΔkWpeak"/>
    <m/>
    <s v="Private-Non-Lighting"/>
    <s v="non_lighting"/>
    <n v="2"/>
    <n v="1"/>
    <s v="Non-Lighting"/>
    <n v="0.76002432528749297"/>
    <n v="0.465462131779591"/>
    <n v="3894.8844994116098"/>
    <n v="0.48635765779944001"/>
    <n v="0.7"/>
    <n v="2726.41914958813"/>
    <n v="0.34045036045960803"/>
    <n v="6138"/>
    <n v="1.1399999999999999"/>
    <n v="1.32"/>
    <n v="2.5000000000000001E-2"/>
    <n v="0.64"/>
    <n v="11.4043662430759"/>
    <d v="1900-01-07T03:30:12"/>
    <n v="43407"/>
    <n v="0.48635765779944001"/>
    <n v="0"/>
    <n v="0"/>
    <n v="40896.287243821949"/>
  </r>
  <r>
    <s v="STND-61747"/>
    <s v="Wood Mini Mart Inc"/>
    <s v="Wood Mini Mart Inc - 999 W Illinois Ave - Aurora"/>
    <s v="New Indoor LED Fixtures"/>
    <s v="Indoor Lighting"/>
    <s v="Retail (mall/dept. store)"/>
    <n v="0"/>
    <n v="7264.2659999999996"/>
    <n v="1.4734879999999999"/>
    <x v="0"/>
    <x v="0"/>
    <n v="9.1274187659729797"/>
    <s v="Qty / 1,000"/>
    <m/>
    <s v="Private-Lighting"/>
    <s v="lighting"/>
    <n v="3"/>
    <n v="1"/>
    <s v="Lighting"/>
    <n v="0.91633259480590001"/>
    <n v="1.30467645558681"/>
    <n v="6656.4837131402701"/>
    <n v="1.92242510118969"/>
    <n v="0.71"/>
    <n v="4726.1034363295903"/>
    <n v="1.3649218218446799"/>
    <n v="5478"/>
    <n v="1.1200000000000001"/>
    <n v="1.31"/>
    <n v="2.1999999999999999E-2"/>
    <n v="0.95"/>
    <n v="12.7783862723622"/>
    <d v="1900-01-08T03:03:29"/>
    <n v="43334"/>
    <n v="1.5447369234147801"/>
    <n v="130.75235865097"/>
    <n v="0"/>
    <n v="43137.125194684086"/>
  </r>
  <r>
    <s v="STND-61747"/>
    <s v="Wood Mini Mart Inc"/>
    <s v="Wood Mini Mart Inc - 999 W Illinois Ave - Aurora"/>
    <s v="Outdoor &amp; Garage - LED Fixtures"/>
    <s v="Outdoor &amp; Garage Lighting"/>
    <s v="Exterior"/>
    <n v="0"/>
    <n v="8212.5249999999996"/>
    <n v="0"/>
    <x v="0"/>
    <x v="0"/>
    <n v="10.1978380583316"/>
    <s v="Qty / 1,000"/>
    <m/>
    <s v="Private-Lighting"/>
    <s v="lighting"/>
    <n v="3"/>
    <n v="1"/>
    <s v="Lighting"/>
    <n v="0.91633259480590001"/>
    <n v="1.30467645558681"/>
    <n v="7525.4043431583204"/>
    <n v="0"/>
    <n v="0.71"/>
    <n v="5343.0370836424099"/>
    <n v="0"/>
    <n v="4903"/>
    <n v="1"/>
    <n v="1"/>
    <n v="0"/>
    <n v="0"/>
    <n v="14.276973281664301"/>
    <d v="1900-01-09T04:44:53"/>
    <n v="43334"/>
    <n v="0"/>
    <n v="0"/>
    <n v="0"/>
    <n v="54487.426918645651"/>
  </r>
  <r>
    <s v="STND-61748"/>
    <s v="Maercker School District 60"/>
    <s v="Maercker School District 60 - 5827 S Cass Ave - Westmont"/>
    <s v="New Indoor LED Fixtures"/>
    <s v="Indoor Lighting"/>
    <s v="K-12 School"/>
    <n v="0"/>
    <n v="5416.3580000000002"/>
    <n v="1.4769220000000001"/>
    <x v="0"/>
    <x v="1"/>
    <n v="15"/>
    <s v="Qty / 1,000"/>
    <m/>
    <s v="Public-Lighting"/>
    <s v="lighting"/>
    <n v="3"/>
    <n v="1"/>
    <s v="Lighting"/>
    <n v="0.99829244462109001"/>
    <n v="0.987374621353864"/>
    <n v="5407.1092687629998"/>
    <n v="1.45827530051919"/>
    <n v="0.71"/>
    <n v="3839.0475808217302"/>
    <n v="1.0353754633686301"/>
    <n v="2979"/>
    <n v="1.17333333333333"/>
    <n v="1.323"/>
    <n v="2.1333333333333301E-2"/>
    <n v="0.72"/>
    <n v="23.497818059751602"/>
    <d v="1900-01-15T18:49:11"/>
    <n v="43313"/>
    <n v="1.5309012561090001"/>
    <n v="98.311077613872797"/>
    <n v="0"/>
    <n v="57585.713712325953"/>
  </r>
  <r>
    <s v="STND-61749"/>
    <s v="Boone County Fairgrounds Association"/>
    <s v="Boone County Fairgrounds Association - 8847 RT 76 - Belvidere"/>
    <s v="New Indoor LED Fixtures"/>
    <s v="Indoor Lighting"/>
    <s v="Miscellaneous"/>
    <n v="0"/>
    <n v="1"/>
    <n v="0"/>
    <x v="0"/>
    <x v="1"/>
    <n v="14.797277300976599"/>
    <s v="Qty / 1,000"/>
    <m/>
    <s v="Public-Lighting"/>
    <s v="lighting"/>
    <n v="3"/>
    <n v="1"/>
    <s v="Lighting"/>
    <n v="0.99829244462109001"/>
    <n v="0.987374621353864"/>
    <n v="0.99829244462109001"/>
    <n v="0"/>
    <n v="0.71"/>
    <n v="0.70878763568097403"/>
    <n v="0"/>
    <n v="3379"/>
    <n v="1.0900000000000001"/>
    <n v="1.36"/>
    <n v="2.1999999999999999E-2"/>
    <n v="0.57999999999999996"/>
    <n v="20.7161882213673"/>
    <d v="1900-01-13T19:08:05"/>
    <n v="43383"/>
    <n v="0"/>
    <n v="2.0149021818040399E-2"/>
    <n v="0"/>
    <n v="10.488127192674948"/>
  </r>
  <r>
    <s v="STND-61750"/>
    <s v="Alliance Mechanical Services"/>
    <s v="Alliance Mechanical Services - 100 Frontier Way - Bensenville"/>
    <s v="New Indoor LED Fixtures"/>
    <s v="Indoor Lighting"/>
    <s v="Warehouse"/>
    <n v="0"/>
    <n v="34471.392"/>
    <n v="5.4554499999999999"/>
    <x v="0"/>
    <x v="0"/>
    <n v="9.5383441434566993"/>
    <s v="Qty / 1,000"/>
    <m/>
    <s v="Private-Lighting"/>
    <s v="lighting"/>
    <n v="3"/>
    <n v="1"/>
    <s v="Lighting"/>
    <n v="0.91633259480590001"/>
    <n v="1.30467645558681"/>
    <n v="31587.2600779313"/>
    <n v="7.1175971696310398"/>
    <n v="0.71"/>
    <n v="22426.954655331199"/>
    <n v="5.0534939904380396"/>
    <n v="5242"/>
    <n v="1"/>
    <n v="1.22"/>
    <n v="1.0999999999999999E-2"/>
    <n v="0.68"/>
    <n v="13.3536818008394"/>
    <d v="1900-01-08T12:55:13"/>
    <n v="43398"/>
    <n v="8.5795530010017398"/>
    <n v="347.45986085724502"/>
    <n v="0"/>
    <n v="213916.01159224729"/>
  </r>
  <r>
    <s v="STND-61750"/>
    <s v="Alliance Mechanical Services"/>
    <s v="Alliance Mechanical Services - 100 Frontier Way - Bensenville"/>
    <s v="New Indoor LED Fixtures"/>
    <s v="Indoor Lighting"/>
    <s v="Warehouse"/>
    <n v="0"/>
    <n v="3082.2959999999998"/>
    <n v="0.48780499999999999"/>
    <x v="0"/>
    <x v="0"/>
    <n v="9.5383441434566993"/>
    <s v="Qty / 1,000"/>
    <m/>
    <s v="Private-Lighting"/>
    <s v="lighting"/>
    <n v="3"/>
    <n v="1"/>
    <s v="Lighting"/>
    <n v="0.91633259480590001"/>
    <n v="1.30467645558681"/>
    <n v="2824.4082916398502"/>
    <n v="0.636427698417522"/>
    <n v="0.71"/>
    <n v="2005.32988706429"/>
    <n v="0.451863665876441"/>
    <n v="5242"/>
    <n v="1"/>
    <n v="1.22"/>
    <n v="1.0999999999999999E-2"/>
    <n v="0.68"/>
    <n v="13.3536818008394"/>
    <d v="1900-01-08T12:55:13"/>
    <n v="43398"/>
    <n v="0.76715007041649197"/>
    <n v="31.068491208038299"/>
    <n v="0"/>
    <n v="19127.526583978353"/>
  </r>
  <r>
    <s v="STND-61750"/>
    <s v="Alliance Mechanical Services"/>
    <s v="Alliance Mechanical Services - 100 Frontier Way - Bensenville"/>
    <s v="New Indoor LED Fixtures"/>
    <s v="Indoor Lighting"/>
    <s v="Warehouse"/>
    <n v="0"/>
    <n v="4109.7280000000001"/>
    <n v="0.65040600000000004"/>
    <x v="0"/>
    <x v="0"/>
    <n v="9.5383441434566993"/>
    <s v="Qty / 1,000"/>
    <m/>
    <s v="Private-Lighting"/>
    <s v="lighting"/>
    <n v="3"/>
    <n v="1"/>
    <s v="Lighting"/>
    <n v="0.91633259480590001"/>
    <n v="1.30467645558681"/>
    <n v="3765.8777221864598"/>
    <n v="0.84856939477239202"/>
    <n v="0.71"/>
    <n v="2673.7731827523899"/>
    <n v="0.60248427028839902"/>
    <n v="5242"/>
    <n v="1"/>
    <n v="1.22"/>
    <n v="1.0999999999999999E-2"/>
    <n v="0.68"/>
    <n v="13.3536818008394"/>
    <d v="1900-01-08T12:55:13"/>
    <n v="43398"/>
    <n v="1.02286571211716"/>
    <n v="41.424654944051099"/>
    <n v="0"/>
    <n v="25503.368778637836"/>
  </r>
  <r>
    <s v="STND-61750"/>
    <s v="Alliance Mechanical Services"/>
    <s v="Alliance Mechanical Services - 100 Frontier Way - Bensenville"/>
    <s v="New Indoor LED Fixtures"/>
    <s v="Indoor Lighting"/>
    <s v="Warehouse"/>
    <n v="0"/>
    <n v="838.72"/>
    <n v="0.13273599999999999"/>
    <x v="0"/>
    <x v="0"/>
    <n v="9.5383441434566993"/>
    <s v="Qty / 1,000"/>
    <m/>
    <s v="Private-Lighting"/>
    <s v="lighting"/>
    <n v="3"/>
    <n v="1"/>
    <s v="Lighting"/>
    <n v="0.91633259480590001"/>
    <n v="1.30467645558681"/>
    <n v="768.546473915604"/>
    <n v="0.17317753400877001"/>
    <n v="0.71"/>
    <n v="545.66799648007895"/>
    <n v="0.122956049146227"/>
    <n v="5242"/>
    <n v="1"/>
    <n v="1.22"/>
    <n v="1.0999999999999999E-2"/>
    <n v="0.68"/>
    <n v="13.3536818008394"/>
    <d v="1900-01-08T12:55:13"/>
    <n v="43398"/>
    <n v="0.208748232893889"/>
    <n v="8.4540112130716505"/>
    <n v="0"/>
    <n v="5204.7691384975124"/>
  </r>
  <r>
    <s v="STND-61750"/>
    <s v="Alliance Mechanical Services"/>
    <s v="Alliance Mechanical Services - 100 Frontier Way - Bensenville"/>
    <s v="Occupancy Sensors Plus Daylighting Controls"/>
    <s v="Indoor Lighting"/>
    <s v="Warehouse"/>
    <n v="0"/>
    <n v="8525.5550000000003"/>
    <n v="1.1765289999999999"/>
    <x v="0"/>
    <x v="0"/>
    <n v="8"/>
    <s v="Qty / 1,000"/>
    <m/>
    <s v="Private-Lighting"/>
    <s v="lighting"/>
    <n v="3"/>
    <n v="1"/>
    <s v="Lighting"/>
    <n v="0.91633259480590001"/>
    <n v="1.30467645558681"/>
    <n v="7812.2439353104101"/>
    <n v="1.53498968561509"/>
    <n v="0.71"/>
    <n v="5546.6931940703898"/>
    <n v="1.08984267678671"/>
    <n v="5242"/>
    <n v="1"/>
    <n v="1.22"/>
    <n v="1.0999999999999999E-2"/>
    <n v="0.68"/>
    <n v="13.3536818008394"/>
    <d v="1900-01-08T12:55:13"/>
    <n v="43398"/>
    <n v="1.8502768630847299"/>
    <n v="85.934683288414504"/>
    <n v="0"/>
    <n v="44373.545552563119"/>
  </r>
  <r>
    <s v="STND-61750"/>
    <s v="Alliance Mechanical Services"/>
    <s v="Alliance Mechanical Services - 100 Frontier Way - Bensenville"/>
    <s v="Outdoor &amp; Garage - LED Fixtures"/>
    <s v="Outdoor &amp; Garage Lighting"/>
    <s v="Exterior"/>
    <n v="0"/>
    <n v="18484.310000000001"/>
    <n v="0"/>
    <x v="0"/>
    <x v="0"/>
    <n v="10.1978380583316"/>
    <s v="Qty / 1,000"/>
    <m/>
    <s v="Private-Lighting"/>
    <s v="lighting"/>
    <n v="3"/>
    <n v="1"/>
    <s v="Lighting"/>
    <n v="0.91633259480590001"/>
    <n v="1.30467645558681"/>
    <n v="16937.775745496601"/>
    <n v="0"/>
    <n v="0.71"/>
    <n v="12025.820779302599"/>
    <n v="0"/>
    <n v="4903"/>
    <n v="1"/>
    <n v="1"/>
    <n v="0"/>
    <n v="0"/>
    <n v="14.276973281664301"/>
    <d v="1900-01-09T04:44:53"/>
    <n v="43398"/>
    <n v="0"/>
    <n v="0"/>
    <n v="0"/>
    <n v="122637.37282584704"/>
  </r>
  <r>
    <s v="STND-61751"/>
    <s v="Parkside Warehouse, Inc."/>
    <s v="Parkside Warehouse - 5940 Falcon Rd - Rockford"/>
    <s v="New Indoor LED Fixtures"/>
    <s v="Indoor Lighting"/>
    <s v="Warehouse"/>
    <n v="0"/>
    <n v="294023.78000000003"/>
    <n v="46.532263999999998"/>
    <x v="0"/>
    <x v="0"/>
    <n v="9.5383441434566993"/>
    <s v="Qty / 1,000"/>
    <m/>
    <s v="Private-Lighting"/>
    <s v="lighting"/>
    <n v="2"/>
    <n v="1"/>
    <s v="Lighting"/>
    <n v="0.97902139861649395"/>
    <n v="0.93591656730105399"/>
    <n v="287855.57232210803"/>
    <n v="43.5503167916264"/>
    <n v="0.71"/>
    <n v="204377.45634869699"/>
    <n v="30.920724922054699"/>
    <n v="5242"/>
    <n v="1"/>
    <n v="1.22"/>
    <n v="1.0999999999999999E-2"/>
    <n v="0.68"/>
    <n v="13.3536818008394"/>
    <d v="1900-01-08T12:55:13"/>
    <n v="43408"/>
    <n v="52.495560259916097"/>
    <n v="3166.4112955431901"/>
    <n v="0"/>
    <n v="1949422.5138181711"/>
  </r>
  <r>
    <s v="STND-61751"/>
    <s v="Parkside Warehouse, Inc."/>
    <s v="Parkside Warehouse - 5940 Falcon Rd - Rockford"/>
    <s v="New Indoor LED Fixtures"/>
    <s v="Indoor Lighting"/>
    <s v="Warehouse"/>
    <n v="0"/>
    <n v="6542.0159999999996"/>
    <n v="1.0353410000000001"/>
    <x v="0"/>
    <x v="0"/>
    <n v="9.5383441434566993"/>
    <s v="Qty / 1,000"/>
    <m/>
    <s v="Private-Lighting"/>
    <s v="lighting"/>
    <n v="2"/>
    <n v="1"/>
    <s v="Lighting"/>
    <n v="0.97902139861649395"/>
    <n v="0.93591656730105399"/>
    <n v="6404.7736540914802"/>
    <n v="0.96899279470604005"/>
    <n v="0.71"/>
    <n v="4547.3892944049503"/>
    <n v="0.68798488424128901"/>
    <n v="5242"/>
    <n v="1"/>
    <n v="1.22"/>
    <n v="1.0999999999999999E-2"/>
    <n v="0.68"/>
    <n v="13.3536818008394"/>
    <d v="1900-01-08T12:55:13"/>
    <n v="43408"/>
    <n v="1.1680241016225199"/>
    <n v="70.452510195006298"/>
    <n v="0"/>
    <n v="43374.564044305152"/>
  </r>
  <r>
    <s v="STND-61751"/>
    <s v="Parkside Warehouse, Inc."/>
    <s v="Parkside Warehouse - 5940 Falcon Rd - Rockford"/>
    <s v="Photocells"/>
    <s v="Outdoor &amp; Garage Lighting"/>
    <s v="Warehouse"/>
    <n v="0"/>
    <n v="268.8"/>
    <n v="0"/>
    <x v="0"/>
    <x v="0"/>
    <n v="8"/>
    <s v="Qty / 1,000"/>
    <m/>
    <s v="Private-Lighting"/>
    <s v="lighting"/>
    <n v="2"/>
    <n v="1"/>
    <s v="Lighting"/>
    <n v="0.97902139861649395"/>
    <n v="0.93591656730105399"/>
    <n v="263.160951948113"/>
    <n v="0"/>
    <n v="0.71"/>
    <n v="186.844275883161"/>
    <n v="0"/>
    <n v="5242"/>
    <n v="1"/>
    <n v="1.22"/>
    <n v="1.0999999999999999E-2"/>
    <n v="0.68"/>
    <n v="13.3536818008394"/>
    <d v="1900-01-08T12:55:13"/>
    <n v="43408"/>
    <n v="0"/>
    <n v="2.8947704714292501"/>
    <n v="0"/>
    <n v="1494.754207065288"/>
  </r>
  <r>
    <s v="STND-61751"/>
    <s v="Parkside Warehouse, Inc."/>
    <s v="Parkside Warehouse - 5940 Falcon Rd - Rockford"/>
    <s v="New Indoor LED Fixtures"/>
    <s v="Indoor Lighting"/>
    <s v="Warehouse"/>
    <n v="0"/>
    <n v="34597.199999999997"/>
    <n v="5.4753600000000002"/>
    <x v="0"/>
    <x v="0"/>
    <n v="9.5383441434566993"/>
    <s v="Qty / 1,000"/>
    <m/>
    <s v="Private-Lighting"/>
    <s v="lighting"/>
    <n v="2"/>
    <n v="1"/>
    <s v="Lighting"/>
    <n v="0.97902139861649395"/>
    <n v="0.93591656730105399"/>
    <n v="33871.399132214501"/>
    <n v="5.1244801359374996"/>
    <n v="0.71"/>
    <n v="24048.693383872302"/>
    <n v="3.6383808965156201"/>
    <n v="5242"/>
    <n v="1"/>
    <n v="1.22"/>
    <n v="1.0999999999999999E-2"/>
    <n v="0.68"/>
    <n v="13.3536818008394"/>
    <d v="1900-01-08T12:55:13"/>
    <n v="43408"/>
    <n v="6.1770493441869503"/>
    <n v="372.58539045435998"/>
    <n v="0"/>
    <n v="229384.71369584423"/>
  </r>
  <r>
    <s v="STND-61751"/>
    <s v="Parkside Warehouse, Inc."/>
    <s v="Parkside Warehouse - 5940 Falcon Rd - Rockford"/>
    <s v="Outdoor &amp; Garage - LED Fixtures"/>
    <s v="Outdoor &amp; Garage Lighting"/>
    <s v="Exterior"/>
    <n v="0"/>
    <n v="12649.74"/>
    <n v="0"/>
    <x v="0"/>
    <x v="0"/>
    <n v="10.1978380583316"/>
    <s v="Qty / 1,000"/>
    <m/>
    <s v="Private-Lighting"/>
    <s v="lighting"/>
    <n v="2"/>
    <n v="1"/>
    <s v="Lighting"/>
    <n v="0.97902139861649395"/>
    <n v="0.93591656730105399"/>
    <n v="12384.366146935001"/>
    <n v="0"/>
    <n v="0.71"/>
    <n v="8792.8999643238494"/>
    <n v="0"/>
    <n v="4903"/>
    <n v="1"/>
    <n v="1"/>
    <n v="0"/>
    <n v="0"/>
    <n v="14.276973281664301"/>
    <d v="1900-01-09T04:44:53"/>
    <n v="43408"/>
    <n v="0"/>
    <n v="0"/>
    <n v="0"/>
    <n v="89668.569899284324"/>
  </r>
  <r>
    <s v="STND-61751"/>
    <s v="Parkside Warehouse, Inc."/>
    <s v="Parkside Warehouse - 5940 Falcon Rd - Rockford"/>
    <s v="Occupancy Sensors"/>
    <s v="Indoor Lighting"/>
    <s v="Warehouse"/>
    <n v="0"/>
    <n v="2767.7759999999998"/>
    <n v="1.42252"/>
    <x v="0"/>
    <x v="0"/>
    <n v="8"/>
    <s v="Qty / 1,000"/>
    <m/>
    <s v="Private-Lighting"/>
    <s v="lighting"/>
    <n v="2"/>
    <n v="1"/>
    <s v="Lighting"/>
    <n v="0.97902139861649395"/>
    <n v="0.93591656730105399"/>
    <n v="2709.7119305771598"/>
    <n v="1.33136003531709"/>
    <n v="0.71"/>
    <n v="1923.8954707097901"/>
    <n v="0.94526562507513701"/>
    <n v="5242"/>
    <n v="1"/>
    <n v="1.22"/>
    <n v="1.0999999999999999E-2"/>
    <n v="0.68"/>
    <n v="13.3536818008394"/>
    <d v="1900-01-08T12:55:13"/>
    <n v="43408"/>
    <n v="2.0590164480623199"/>
    <n v="29.806831236348799"/>
    <n v="0"/>
    <n v="15391.16376567832"/>
  </r>
  <r>
    <s v="STND-61752"/>
    <s v="Immaculate Conception"/>
    <s v="Immaculate Conception Parish - 134 Arthur St - Elmhurst"/>
    <s v="New Indoor LED Fixtures"/>
    <s v="Indoor Lighting"/>
    <s v="K-12 School"/>
    <n v="0"/>
    <n v="453.10599999999999"/>
    <n v="0.123552"/>
    <x v="0"/>
    <x v="0"/>
    <n v="15"/>
    <s v="Qty / 1,000"/>
    <m/>
    <s v="Private-Lighting"/>
    <s v="lighting"/>
    <n v="3"/>
    <n v="1"/>
    <s v="Lighting"/>
    <n v="0.91633259480590001"/>
    <n v="1.30467645558681"/>
    <n v="415.19579670212198"/>
    <n v="0.161195385440661"/>
    <n v="0.71"/>
    <n v="294.78901565850703"/>
    <n v="0.114448723662869"/>
    <n v="2979"/>
    <n v="1.17333333333333"/>
    <n v="1.323"/>
    <n v="2.1333333333333301E-2"/>
    <n v="0.72"/>
    <n v="23.497818059751602"/>
    <d v="1900-01-15T18:49:11"/>
    <n v="43405"/>
    <n v="0.16922334072463799"/>
    <n v="7.5490144854931298"/>
    <n v="0"/>
    <n v="4421.8352348776052"/>
  </r>
  <r>
    <s v="STND-61752"/>
    <s v="Immaculate Conception"/>
    <s v="Immaculate Conception Parish - 134 Arthur St - Elmhurst"/>
    <s v="New Indoor LED Fixtures"/>
    <s v="Indoor Lighting"/>
    <s v="K-12 School"/>
    <n v="0"/>
    <n v="8710.09"/>
    <n v="2.3750499999999999"/>
    <x v="0"/>
    <x v="0"/>
    <n v="15"/>
    <s v="Qty / 1,000"/>
    <m/>
    <s v="Private-Lighting"/>
    <s v="lighting"/>
    <n v="3"/>
    <n v="1"/>
    <s v="Lighting"/>
    <n v="0.91633259480590001"/>
    <n v="1.30467645558681"/>
    <n v="7981.3393706929201"/>
    <n v="3.0986718158414401"/>
    <n v="0.71"/>
    <n v="5666.7509531919704"/>
    <n v="2.2000569892474302"/>
    <n v="2979"/>
    <n v="1.17333333333333"/>
    <n v="1.323"/>
    <n v="2.1333333333333301E-2"/>
    <n v="0.72"/>
    <n v="23.497818059751602"/>
    <d v="1900-01-15T18:49:11"/>
    <n v="43405"/>
    <n v="3.2529938437908799"/>
    <n v="145.115261285326"/>
    <n v="0"/>
    <n v="85001.264297879563"/>
  </r>
  <r>
    <s v="STND-61752"/>
    <s v="Immaculate Conception"/>
    <s v="Immaculate Conception Parish - 134 Arthur St - Elmhurst"/>
    <s v="New Indoor LED Fixtures"/>
    <s v="Indoor Lighting"/>
    <s v="K-12 School"/>
    <n v="0"/>
    <n v="15558.96"/>
    <n v="4.2425860000000002"/>
    <x v="0"/>
    <x v="0"/>
    <n v="15"/>
    <s v="Qty / 1,000"/>
    <m/>
    <s v="Private-Lighting"/>
    <s v="lighting"/>
    <n v="3"/>
    <n v="1"/>
    <s v="Lighting"/>
    <n v="0.91633259480590001"/>
    <n v="1.30467645558681"/>
    <n v="14257.1821892812"/>
    <n v="5.5352020650022098"/>
    <n v="0.71"/>
    <n v="10122.5993543897"/>
    <n v="3.9299934661515699"/>
    <n v="2979"/>
    <n v="1.17333333333333"/>
    <n v="1.323"/>
    <n v="2.1333333333333301E-2"/>
    <n v="0.72"/>
    <n v="23.497818059751602"/>
    <d v="1900-01-15T18:49:11"/>
    <n v="43405"/>
    <n v="5.8108697247440704"/>
    <n v="259.22149435056701"/>
    <n v="0"/>
    <n v="151838.9903158455"/>
  </r>
  <r>
    <s v="STND-61752"/>
    <s v="Immaculate Conception"/>
    <s v="Immaculate Conception Parish - 134 Arthur St - Elmhurst"/>
    <s v="Outdoor &amp; Garage - LED Fixtures"/>
    <s v="Outdoor &amp; Garage Lighting"/>
    <s v="Exterior"/>
    <n v="0"/>
    <n v="10247.27"/>
    <n v="0"/>
    <x v="0"/>
    <x v="0"/>
    <n v="10.1978380583316"/>
    <s v="Qty / 1,000"/>
    <m/>
    <s v="Private-Lighting"/>
    <s v="lighting"/>
    <n v="3"/>
    <n v="1"/>
    <s v="Lighting"/>
    <n v="0.91633259480590001"/>
    <n v="1.30467645558681"/>
    <n v="9389.9075087766505"/>
    <n v="0"/>
    <n v="0.71"/>
    <n v="6666.83433123142"/>
    <n v="0"/>
    <n v="4903"/>
    <n v="1"/>
    <n v="1"/>
    <n v="0"/>
    <n v="0"/>
    <n v="14.276973281664301"/>
    <d v="1900-01-09T04:44:53"/>
    <n v="43405"/>
    <n v="0"/>
    <n v="0"/>
    <n v="0"/>
    <n v="67987.296871623475"/>
  </r>
  <r>
    <s v="STND-61752"/>
    <s v="Immaculate Conception"/>
    <s v="Immaculate Conception Parish - 134 Arthur St - Elmhurst"/>
    <s v="Outdoor &amp; Garage - LED Fixtures"/>
    <s v="Outdoor &amp; Garage Lighting"/>
    <s v="Exterior"/>
    <n v="0"/>
    <n v="539.33000000000004"/>
    <n v="0"/>
    <x v="0"/>
    <x v="0"/>
    <n v="10.1978380583316"/>
    <s v="Qty / 1,000"/>
    <m/>
    <s v="Private-Lighting"/>
    <s v="lighting"/>
    <n v="3"/>
    <n v="1"/>
    <s v="Lighting"/>
    <n v="0.91633259480590001"/>
    <n v="1.30467645558681"/>
    <n v="494.20565835666599"/>
    <n v="0"/>
    <n v="0.71"/>
    <n v="350.88601743323301"/>
    <n v="0"/>
    <n v="4903"/>
    <n v="1"/>
    <n v="1"/>
    <n v="0"/>
    <n v="0"/>
    <n v="14.276973281664301"/>
    <d v="1900-01-09T04:44:53"/>
    <n v="43405"/>
    <n v="0"/>
    <n v="0"/>
    <n v="0"/>
    <n v="3578.2787827170287"/>
  </r>
  <r>
    <s v="STND-61752"/>
    <s v="Immaculate Conception"/>
    <s v="Immaculate Conception Parish - 134 Arthur St - Elmhurst"/>
    <s v="Outdoor &amp; Garage - LED Fixtures"/>
    <s v="Outdoor &amp; Garage Lighting"/>
    <s v="Exterior"/>
    <n v="0"/>
    <n v="10590.48"/>
    <n v="0"/>
    <x v="0"/>
    <x v="0"/>
    <n v="10.1978380583316"/>
    <s v="Qty / 1,000"/>
    <m/>
    <s v="Private-Lighting"/>
    <s v="lighting"/>
    <n v="3"/>
    <n v="1"/>
    <s v="Lighting"/>
    <n v="0.91633259480590001"/>
    <n v="1.30467645558681"/>
    <n v="9704.4020186399794"/>
    <n v="0"/>
    <n v="0.71"/>
    <n v="6890.1254332343897"/>
    <n v="0"/>
    <n v="4903"/>
    <n v="1"/>
    <n v="1"/>
    <n v="0"/>
    <n v="0"/>
    <n v="14.276973281664301"/>
    <d v="1900-01-09T04:44:53"/>
    <n v="43405"/>
    <n v="0"/>
    <n v="0"/>
    <n v="0"/>
    <n v="70264.383369716161"/>
  </r>
  <r>
    <s v="STND-61752"/>
    <s v="Immaculate Conception"/>
    <s v="Immaculate Conception Parish - 134 Arthur St - Elmhurst"/>
    <s v="Outdoor &amp; Garage - LED Fixtures"/>
    <s v="Outdoor &amp; Garage Lighting"/>
    <s v="Exterior"/>
    <n v="0"/>
    <n v="1544.4449999999999"/>
    <n v="0"/>
    <x v="0"/>
    <x v="0"/>
    <n v="10.1978380583316"/>
    <s v="Qty / 1,000"/>
    <m/>
    <s v="Private-Lighting"/>
    <s v="lighting"/>
    <n v="3"/>
    <n v="1"/>
    <s v="Lighting"/>
    <n v="0.91633259480590001"/>
    <n v="1.30467645558681"/>
    <n v="1415.2252943850001"/>
    <n v="0"/>
    <n v="0.71"/>
    <n v="1004.80995901335"/>
    <n v="0"/>
    <n v="4903"/>
    <n v="1"/>
    <n v="1"/>
    <n v="0"/>
    <n v="0"/>
    <n v="14.276973281664301"/>
    <d v="1900-01-09T04:44:53"/>
    <n v="43405"/>
    <n v="0"/>
    <n v="0"/>
    <n v="0"/>
    <n v="10246.889241416955"/>
  </r>
  <r>
    <s v="STND-61752"/>
    <s v="Immaculate Conception"/>
    <s v="Immaculate Conception Parish - 134 Arthur St - Elmhurst"/>
    <s v="New Indoor LED Fixtures"/>
    <s v="Indoor Lighting"/>
    <s v="K-12 School"/>
    <n v="0"/>
    <n v="45310.59"/>
    <n v="12.3552"/>
    <x v="0"/>
    <x v="0"/>
    <n v="15"/>
    <s v="Qty / 1,000"/>
    <m/>
    <s v="Private-Lighting"/>
    <s v="lighting"/>
    <n v="3"/>
    <n v="1"/>
    <s v="Lighting"/>
    <n v="0.91633259480590001"/>
    <n v="1.30467645558681"/>
    <n v="41519.570506886303"/>
    <n v="16.119538544066099"/>
    <n v="0.71"/>
    <n v="29478.895059889201"/>
    <n v="11.4448723662869"/>
    <n v="2979"/>
    <n v="1.17333333333333"/>
    <n v="1.323"/>
    <n v="2.1333333333333301E-2"/>
    <n v="0.72"/>
    <n v="23.497818059751602"/>
    <d v="1900-01-15T18:49:11"/>
    <n v="43405"/>
    <n v="16.922334072463801"/>
    <n v="754.90128194338695"/>
    <n v="0"/>
    <n v="442183.42589833803"/>
  </r>
  <r>
    <s v="STND-61752"/>
    <s v="Immaculate Conception"/>
    <s v="Immaculate Conception Parish - 134 Arthur St - Elmhurst"/>
    <s v="Photocells"/>
    <s v="Outdoor &amp; Garage Lighting"/>
    <s v="K-12 School"/>
    <n v="0"/>
    <n v="268.8"/>
    <n v="0"/>
    <x v="0"/>
    <x v="0"/>
    <n v="8"/>
    <s v="Qty / 1,000"/>
    <m/>
    <s v="Private-Lighting"/>
    <s v="lighting"/>
    <n v="3"/>
    <n v="1"/>
    <s v="Lighting"/>
    <n v="0.91633259480590001"/>
    <n v="1.30467645558681"/>
    <n v="246.31020148382601"/>
    <n v="0"/>
    <n v="0.71"/>
    <n v="174.88024305351601"/>
    <n v="0"/>
    <n v="2979"/>
    <n v="1.17333333333333"/>
    <n v="1.323"/>
    <n v="2.1333333333333301E-2"/>
    <n v="0.72"/>
    <n v="23.497818059751602"/>
    <d v="1900-01-15T18:49:11"/>
    <n v="43405"/>
    <n v="0"/>
    <n v="4.4783672997059298"/>
    <n v="0"/>
    <n v="1399.0419444281281"/>
  </r>
  <r>
    <s v="STND-61753"/>
    <s v="First Baptist Church"/>
    <s v="Faith Baptist Church - 1280 Armour Rd - Bourbonnais"/>
    <s v="Outdoor &amp; Garage - LED Fixtures"/>
    <s v="Outdoor &amp; Garage Lighting"/>
    <s v="Exterior"/>
    <n v="0"/>
    <n v="18067.555"/>
    <n v="0"/>
    <x v="0"/>
    <x v="0"/>
    <n v="10.1978380583316"/>
    <s v="Qty / 1,000"/>
    <m/>
    <s v="Private-Lighting"/>
    <s v="lighting"/>
    <n v="3"/>
    <n v="1"/>
    <s v="Lighting"/>
    <n v="0.91633259480590001"/>
    <n v="1.30467645558681"/>
    <n v="16555.889554948299"/>
    <n v="0"/>
    <n v="0.71"/>
    <n v="11754.6815840133"/>
    <n v="0"/>
    <n v="4903"/>
    <n v="1"/>
    <n v="1"/>
    <n v="0"/>
    <n v="0"/>
    <n v="14.276973281664301"/>
    <d v="1900-01-09T04:44:53"/>
    <n v="43405"/>
    <n v="0"/>
    <n v="0"/>
    <n v="0"/>
    <n v="119872.3392210204"/>
  </r>
  <r>
    <s v="STND-61753"/>
    <s v="First Baptist Church"/>
    <s v="Faith Baptist Church - 1280 Armour Rd - Bourbonnais"/>
    <s v="Outdoor &amp; Garage - LED Fixtures"/>
    <s v="Outdoor &amp; Garage Lighting"/>
    <s v="Exterior"/>
    <n v="0"/>
    <n v="7158.38"/>
    <n v="0"/>
    <x v="0"/>
    <x v="0"/>
    <n v="10.1978380583316"/>
    <s v="Qty / 1,000"/>
    <m/>
    <s v="Private-Lighting"/>
    <s v="lighting"/>
    <n v="3"/>
    <n v="1"/>
    <s v="Lighting"/>
    <n v="0.91633259480590001"/>
    <n v="1.30467645558681"/>
    <n v="6559.4569200066599"/>
    <n v="0"/>
    <n v="0.71"/>
    <n v="4657.2144132047297"/>
    <n v="0"/>
    <n v="4903"/>
    <n v="1"/>
    <n v="1"/>
    <n v="0"/>
    <n v="0"/>
    <n v="14.276973281664301"/>
    <d v="1900-01-09T04:44:53"/>
    <n v="43405"/>
    <n v="0"/>
    <n v="0"/>
    <n v="0"/>
    <n v="47493.518388789664"/>
  </r>
  <r>
    <s v="STND-61753"/>
    <s v="First Baptist Church"/>
    <s v="Faith Baptist Church - 1280 Armour Rd - Bourbonnais"/>
    <s v="Outdoor &amp; Garage - LED Fixtures"/>
    <s v="Outdoor &amp; Garage Lighting"/>
    <s v="Exterior"/>
    <n v="0"/>
    <n v="1274.78"/>
    <n v="0"/>
    <x v="0"/>
    <x v="0"/>
    <n v="10.1978380583316"/>
    <s v="Qty / 1,000"/>
    <m/>
    <s v="Private-Lighting"/>
    <s v="lighting"/>
    <n v="3"/>
    <n v="1"/>
    <s v="Lighting"/>
    <n v="0.91633259480590001"/>
    <n v="1.30467645558681"/>
    <n v="1168.1224652066601"/>
    <n v="0"/>
    <n v="0.71"/>
    <n v="829.36695029673206"/>
    <n v="0"/>
    <n v="4903"/>
    <n v="1"/>
    <n v="1"/>
    <n v="0"/>
    <n v="0"/>
    <n v="14.276973281664301"/>
    <d v="1900-01-09T04:44:53"/>
    <n v="43405"/>
    <n v="0"/>
    <n v="0"/>
    <n v="0"/>
    <n v="8457.7498500584261"/>
  </r>
  <r>
    <s v="STND-61753"/>
    <s v="First Baptist Church"/>
    <s v="Faith Baptist Church - 1280 Armour Rd - Bourbonnais"/>
    <s v="Outdoor &amp; Garage - LED Fixtures"/>
    <s v="Outdoor &amp; Garage Lighting"/>
    <s v="Exterior"/>
    <n v="0"/>
    <n v="29908.3"/>
    <n v="0"/>
    <x v="0"/>
    <x v="0"/>
    <n v="10.1978380583316"/>
    <s v="Qty / 1,000"/>
    <m/>
    <s v="Private-Lighting"/>
    <s v="lighting"/>
    <n v="3"/>
    <n v="1"/>
    <s v="Lighting"/>
    <n v="0.91633259480590001"/>
    <n v="1.30467645558681"/>
    <n v="27405.950145233299"/>
    <n v="0"/>
    <n v="0.71"/>
    <n v="19458.224603115599"/>
    <n v="0"/>
    <n v="4903"/>
    <n v="1"/>
    <n v="1"/>
    <n v="0"/>
    <n v="0"/>
    <n v="14.276973281664301"/>
    <d v="1900-01-09T04:44:53"/>
    <n v="43405"/>
    <n v="0"/>
    <n v="0"/>
    <n v="0"/>
    <n v="198431.82340521654"/>
  </r>
  <r>
    <s v="STND-61753"/>
    <s v="First Baptist Church"/>
    <s v="Faith Baptist Church - 1280 Armour Rd - Bourbonnais"/>
    <s v="Outdoor &amp; Garage - LED Retrofits"/>
    <s v="Outdoor &amp; Garage Lighting"/>
    <s v="Exterior"/>
    <n v="0"/>
    <n v="34811.300000000003"/>
    <n v="0"/>
    <x v="0"/>
    <x v="0"/>
    <n v="10.1978380583316"/>
    <s v="Qty / 1,000"/>
    <m/>
    <s v="Private-Lighting"/>
    <s v="lighting"/>
    <n v="3"/>
    <n v="1"/>
    <s v="Lighting"/>
    <n v="0.91633259480590001"/>
    <n v="1.30467645558681"/>
    <n v="31898.728857566599"/>
    <n v="0"/>
    <n v="0.71"/>
    <n v="22648.097488872299"/>
    <n v="0"/>
    <n v="4903"/>
    <n v="1"/>
    <n v="1"/>
    <n v="0"/>
    <n v="0"/>
    <n v="14.276973281664301"/>
    <d v="1900-01-09T04:44:53"/>
    <n v="43405"/>
    <n v="0"/>
    <n v="0"/>
    <n v="0"/>
    <n v="230961.63052082626"/>
  </r>
  <r>
    <s v="STND-61753"/>
    <s v="First Baptist Church"/>
    <s v="Faith Baptist Church - 1280 Armour Rd - Bourbonnais"/>
    <s v="Outdoor &amp; Garage - LED Retrofits"/>
    <s v="Outdoor &amp; Garage Lighting"/>
    <s v="Exterior"/>
    <n v="0"/>
    <n v="6261.2870000000003"/>
    <n v="1.3409599999999999"/>
    <x v="0"/>
    <x v="0"/>
    <n v="10.1978380583316"/>
    <s v="Qty / 1,000"/>
    <m/>
    <s v="Private-Lighting"/>
    <s v="lighting"/>
    <n v="3"/>
    <n v="1"/>
    <s v="Lighting"/>
    <n v="0.91633259480590001"/>
    <n v="1.30467645558681"/>
    <n v="5737.4213635344504"/>
    <n v="1.7495189398836799"/>
    <n v="0.71"/>
    <n v="4073.56916810946"/>
    <n v="1.2421584473174201"/>
    <n v="4903"/>
    <n v="1"/>
    <n v="1"/>
    <n v="0"/>
    <n v="0"/>
    <n v="14.276973281664301"/>
    <d v="1900-01-09T04:44:53"/>
    <n v="43405"/>
    <n v="1.7495189398836799"/>
    <n v="0"/>
    <n v="0"/>
    <n v="41541.598695792847"/>
  </r>
  <r>
    <s v="STND-61758"/>
    <s v="Trustmark Insurance Company"/>
    <s v="Trustmark Insurance Company - 400 N Field Drive - Lake Forest"/>
    <s v="Retrofit of Existing Indoor Fixtures to LED"/>
    <s v="Indoor Lighting"/>
    <s v="Office"/>
    <n v="0"/>
    <n v="1863.248"/>
    <n v="0.41896800000000001"/>
    <x v="0"/>
    <x v="0"/>
    <n v="15"/>
    <s v="Qty / 1,000"/>
    <m/>
    <s v="Private-Lighting"/>
    <s v="lighting"/>
    <n v="3"/>
    <n v="1"/>
    <s v="Lighting"/>
    <n v="0.91633259480590001"/>
    <n v="1.30467645558681"/>
    <n v="1707.3548746069"/>
    <n v="0.54661768524429299"/>
    <n v="0.71"/>
    <n v="1212.2219609709"/>
    <n v="0.38809855652344799"/>
    <n v="2885"/>
    <n v="1.165"/>
    <n v="1.3779999999999999"/>
    <n v="2.5499999999999998E-2"/>
    <n v="0.55000000000000004"/>
    <n v="24.263431542460999"/>
    <d v="1900-01-16T07:56:40"/>
    <n v="43329"/>
    <n v="0.721226659512196"/>
    <n v="37.371286954915"/>
    <n v="0"/>
    <n v="18183.329414563501"/>
  </r>
  <r>
    <s v="STND-61759"/>
    <s v="JP Morgan Chase Bank, N.A."/>
    <s v="JP Morgan Chase Bank NA - 2911 Commerce Dr - Johnsburg"/>
    <s v="New Indoor LED Fixtures"/>
    <s v="Indoor Lighting"/>
    <s v="Office"/>
    <n v="0"/>
    <n v="567.07600000000002"/>
    <n v="0.12751199999999999"/>
    <x v="0"/>
    <x v="0"/>
    <n v="15"/>
    <s v="Qty / 1,000"/>
    <m/>
    <s v="Private-Lighting"/>
    <s v="lighting"/>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340"/>
    <n v="0.21950376593849399"/>
    <n v="11.373880407356101"/>
    <n v="0"/>
    <n v="5534.0618699674051"/>
  </r>
  <r>
    <s v="STND-61759"/>
    <s v="JP Morgan Chase Bank, N.A."/>
    <s v="JP Morgan Chase Bank NA - 2911 Commerce Dr - Johnsburg"/>
    <s v="Outdoor &amp; Garage - LED Fixtures"/>
    <s v="Outdoor &amp; Garage Lighting"/>
    <s v="Exterior"/>
    <n v="0"/>
    <n v="2941.8"/>
    <n v="0"/>
    <x v="0"/>
    <x v="0"/>
    <n v="10.1978380583316"/>
    <s v="Qty / 1,000"/>
    <m/>
    <s v="Private-Lighting"/>
    <s v="lighting"/>
    <n v="3"/>
    <n v="1"/>
    <s v="Lighting"/>
    <n v="0.91633259480590001"/>
    <n v="1.30467645558681"/>
    <n v="2695.6672273999998"/>
    <n v="0"/>
    <n v="0.71"/>
    <n v="1913.9237314540001"/>
    <n v="0"/>
    <n v="4903"/>
    <n v="1"/>
    <n v="1"/>
    <n v="0"/>
    <n v="0"/>
    <n v="14.276973281664301"/>
    <d v="1900-01-09T04:44:53"/>
    <n v="43340"/>
    <n v="0"/>
    <n v="0"/>
    <n v="0"/>
    <n v="19517.88426936563"/>
  </r>
  <r>
    <s v="STND-61759"/>
    <s v="JP Morgan Chase Bank, N.A."/>
    <s v="JP Morgan Chase Bank NA - 2911 Commerce Dr - Johnsburg"/>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40"/>
    <n v="0"/>
    <n v="0"/>
    <n v="0"/>
    <n v="3187.9210973297163"/>
  </r>
  <r>
    <s v="STND-61760"/>
    <s v="Wittenstein Holding Corp."/>
    <s v="Wittenstein Holding Co - 1249 Humbracht Cir - Bartlett"/>
    <s v="New Indoor LED Fixtures"/>
    <s v="Indoor Lighting"/>
    <s v="Office"/>
    <n v="0"/>
    <n v="47261.872000000003"/>
    <n v="7.4796740000000002"/>
    <x v="0"/>
    <x v="0"/>
    <n v="15"/>
    <s v="Qty / 1,000"/>
    <m/>
    <s v="Private-Lighting"/>
    <s v="lighting"/>
    <n v="3"/>
    <n v="1"/>
    <s v="Lighting"/>
    <n v="0.91633259480590001"/>
    <n v="1.30467645558681"/>
    <n v="43307.593805144301"/>
    <n v="9.7585545632647896"/>
    <n v="0.71"/>
    <n v="30748.3916016525"/>
    <n v="6.9285737399179999"/>
    <n v="2885"/>
    <n v="1.165"/>
    <n v="1.3779999999999999"/>
    <n v="2.5499999999999998E-2"/>
    <n v="0.55000000000000004"/>
    <n v="24.263431542460999"/>
    <d v="1900-01-16T07:56:40"/>
    <n v="43377"/>
    <n v="12.8757811891606"/>
    <n v="947.93445667912397"/>
    <n v="0"/>
    <n v="461225.87402478751"/>
  </r>
  <r>
    <s v="STND-61760"/>
    <s v="Wittenstein Holding Corp."/>
    <s v="Wittenstein Holding Co - 1249 Humbracht Cir - Bartlett"/>
    <s v="New Indoor LED Fixtures"/>
    <s v="Indoor Lighting"/>
    <s v="Office"/>
    <n v="0"/>
    <n v="30162.468000000001"/>
    <n v="4.7735180000000001"/>
    <x v="0"/>
    <x v="0"/>
    <n v="15"/>
    <s v="Qty / 1,000"/>
    <m/>
    <s v="Private-Lighting"/>
    <s v="lighting"/>
    <n v="3"/>
    <n v="1"/>
    <s v="Lighting"/>
    <n v="0.91633259480590001"/>
    <n v="1.30467645558681"/>
    <n v="27638.852568189901"/>
    <n v="6.2278965449198198"/>
    <n v="0.71"/>
    <n v="19623.585323414802"/>
    <n v="4.4218065468930696"/>
    <n v="2885"/>
    <n v="1.165"/>
    <n v="1.3779999999999999"/>
    <n v="2.5499999999999998E-2"/>
    <n v="0.55000000000000004"/>
    <n v="24.263431542460999"/>
    <d v="1900-01-16T07:56:40"/>
    <n v="43377"/>
    <n v="8.2173064321412106"/>
    <n v="604.97059269428598"/>
    <n v="0"/>
    <n v="294353.779851222"/>
  </r>
  <r>
    <s v="STND-61760"/>
    <s v="Wittenstein Holding Corp."/>
    <s v="Wittenstein Holding Co - 1249 Humbracht Cir - Bartlett"/>
    <s v="New Indoor LED Fixtures"/>
    <s v="Indoor Lighting"/>
    <s v="Office"/>
    <n v="0"/>
    <n v="393.15"/>
    <n v="6.2219999999999998E-2"/>
    <x v="0"/>
    <x v="0"/>
    <n v="15"/>
    <s v="Qty / 1,000"/>
    <m/>
    <s v="Private-Lighting"/>
    <s v="lighting"/>
    <n v="3"/>
    <n v="1"/>
    <s v="Lighting"/>
    <n v="0.91633259480590001"/>
    <n v="1.30467645558681"/>
    <n v="360.256159647939"/>
    <n v="8.1176969066611093E-2"/>
    <n v="0.71"/>
    <n v="255.78187335003699"/>
    <n v="5.7635648037293902E-2"/>
    <n v="2885"/>
    <n v="1.165"/>
    <n v="1.3779999999999999"/>
    <n v="2.5499999999999998E-2"/>
    <n v="0.55000000000000004"/>
    <n v="24.263431542460999"/>
    <d v="1900-01-16T07:56:40"/>
    <n v="43377"/>
    <n v="0.10710775704790999"/>
    <n v="7.8854352540965298"/>
    <n v="0"/>
    <n v="3836.7281002505547"/>
  </r>
  <r>
    <s v="STND-61761"/>
    <s v="Lake County Area Vocational System"/>
    <s v="Lake County Area Vocational Center - 19525 W Washington St - Grayslake"/>
    <s v="New Indoor LED Fixtures"/>
    <s v="Indoor Lighting"/>
    <s v="K-12 School"/>
    <n v="0"/>
    <n v="4081.4389999999999"/>
    <n v="1.1129180000000001"/>
    <x v="0"/>
    <x v="1"/>
    <n v="15"/>
    <s v="Qty / 1,000"/>
    <m/>
    <s v="Public-Lighting"/>
    <s v="lighting"/>
    <n v="3"/>
    <n v="1"/>
    <s v="Lighting"/>
    <n v="0.99829244462109001"/>
    <n v="0.987374621353864"/>
    <n v="4074.4697168818602"/>
    <n v="1.0988669888478999"/>
    <n v="0.71"/>
    <n v="2892.87349898612"/>
    <n v="0.78019556208200902"/>
    <n v="2979"/>
    <n v="1.17333333333333"/>
    <n v="1.323"/>
    <n v="2.1333333333333301E-2"/>
    <n v="0.72"/>
    <n v="23.497818059751602"/>
    <d v="1900-01-15T18:49:11"/>
    <n v="43371"/>
    <n v="1.1535934627193001"/>
    <n v="74.081267579670197"/>
    <n v="0"/>
    <n v="43393.102484791802"/>
  </r>
  <r>
    <s v="STND-61761"/>
    <s v="Lake County Area Vocational System"/>
    <s v="Lake County Area Vocational Center - 19525 W Washington St - Grayslake"/>
    <s v="Occupancy Sensors"/>
    <s v="Indoor Lighting"/>
    <s v="K-12 School"/>
    <n v="0"/>
    <n v="846.54100000000005"/>
    <n v="0.76142900000000002"/>
    <x v="0"/>
    <x v="1"/>
    <n v="8"/>
    <s v="Qty / 1,000"/>
    <m/>
    <s v="Public-Lighting"/>
    <s v="lighting"/>
    <n v="3"/>
    <n v="1"/>
    <s v="Lighting"/>
    <n v="0.99829244462109001"/>
    <n v="0.987374621353864"/>
    <n v="845.09548436198304"/>
    <n v="0.75181567056285104"/>
    <n v="0.71"/>
    <n v="600.017793897008"/>
    <n v="0.53378912609962403"/>
    <n v="2979"/>
    <n v="1.17333333333333"/>
    <n v="1.323"/>
    <n v="2.1333333333333301E-2"/>
    <n v="0.72"/>
    <n v="23.497818059751602"/>
    <d v="1900-01-15T18:49:11"/>
    <n v="43371"/>
    <n v="0.99695756661873103"/>
    <n v="15.3653724429451"/>
    <n v="0"/>
    <n v="4800.142351176064"/>
  </r>
  <r>
    <s v="STND-61762"/>
    <s v="ZAID Certified Inc"/>
    <s v="ZAID Certified Inc - 513 E 47th St - Chicago"/>
    <s v="New Indoor LED Fixtures"/>
    <s v="Indoor Lighting"/>
    <s v="Retail (mall/dept. store)"/>
    <n v="0"/>
    <n v="14430.367"/>
    <n v="2.9270640000000001"/>
    <x v="0"/>
    <x v="0"/>
    <n v="9.1274187659729797"/>
    <s v="Qty / 1,000"/>
    <m/>
    <s v="Private-Lighting"/>
    <s v="lighting"/>
    <n v="3"/>
    <n v="1"/>
    <s v="Lighting"/>
    <n v="0.91633259480590001"/>
    <n v="1.30467645558681"/>
    <n v="13223.015637111401"/>
    <n v="3.8188714847957401"/>
    <n v="0.71"/>
    <n v="9388.3411023491099"/>
    <n v="2.7113987542049802"/>
    <n v="5478"/>
    <n v="1.1200000000000001"/>
    <n v="1.31"/>
    <n v="2.1999999999999999E-2"/>
    <n v="0.95"/>
    <n v="12.7783862723622"/>
    <d v="1900-01-08T03:03:29"/>
    <n v="43350"/>
    <n v="3.0685990235401701"/>
    <n v="259.737807157546"/>
    <n v="0"/>
    <n v="85691.320758936723"/>
  </r>
  <r>
    <s v="STND-61762"/>
    <s v="ZAID Certified Inc"/>
    <s v="ZAID Certified Inc - 513 E 47th St - Chicago"/>
    <s v="LED Refrigerated Display Case Lighting for Open and Closed Cases"/>
    <s v="Refrigeration"/>
    <s v="Retail (mall/dept. store)"/>
    <n v="0"/>
    <n v="8559.5400000000009"/>
    <n v="1.0185999999999999"/>
    <x v="2"/>
    <x v="0"/>
    <n v="8.6177180282661094"/>
    <s v="ΔkWpeak / CF"/>
    <n v="0.69"/>
    <s v="Private-Lighting"/>
    <s v="lighting"/>
    <n v="3"/>
    <n v="1"/>
    <s v="Non-Lighting"/>
    <n v="0.91633259480590001"/>
    <n v="1.30467645558681"/>
    <n v="7843.3854985448897"/>
    <n v="1.3289434376607201"/>
    <n v="0.7"/>
    <n v="5490.3698489814196"/>
    <n v="0.93026040636250495"/>
    <n v="5478"/>
    <n v="1.1200000000000001"/>
    <n v="1.31"/>
    <n v="2.1999999999999999E-2"/>
    <n v="0.95"/>
    <n v="12.7783862723622"/>
    <d v="1900-01-08T03:03:29"/>
    <n v="43350"/>
    <n v="1.92600498211699"/>
    <n v="0"/>
    <n v="0"/>
    <n v="47314.459229415857"/>
  </r>
  <r>
    <s v="STND-61763"/>
    <s v="Wal-Mart Stores, Inc."/>
    <s v="Wal-Mart Stores Inc (Store 3597) - 2101 Gateway Ctr Dr - Belvidere"/>
    <s v="Retrofit of Existing Indoor Fixtures to LED"/>
    <s v="Indoor Lighting"/>
    <s v="Retail (mall/dept. store)"/>
    <n v="0"/>
    <n v="117031.992"/>
    <n v="23.738838000000001"/>
    <x v="0"/>
    <x v="0"/>
    <n v="9.1274187659729797"/>
    <s v="Qty / 1,000"/>
    <m/>
    <s v="Private-Lighting"/>
    <s v="lighting"/>
    <n v="3"/>
    <n v="1"/>
    <s v="Lighting"/>
    <n v="0.91633259480590001"/>
    <n v="1.30467645558681"/>
    <n v="107240.228904663"/>
    <n v="30.971503021589399"/>
    <n v="0.71"/>
    <n v="76140.562522310895"/>
    <n v="21.9897671453285"/>
    <n v="5478"/>
    <n v="1.1200000000000001"/>
    <n v="1.31"/>
    <n v="2.1999999999999999E-2"/>
    <n v="0.95"/>
    <n v="12.7783862723622"/>
    <d v="1900-01-08T03:03:29"/>
    <n v="43297"/>
    <n v="24.8867039144953"/>
    <n v="2106.5044963415999"/>
    <n v="0"/>
    <n v="694966.79921787942"/>
  </r>
  <r>
    <s v="STND-61764"/>
    <s v="Music and Dance Theater Chicago, Inc."/>
    <s v="Harris Theater for Music and Dance - 205 E Randolph Dr - Chicago"/>
    <s v="Occupancy Sensors"/>
    <s v="Indoor Lighting"/>
    <s v="Miscellaneous"/>
    <n v="0"/>
    <n v="5278.9279999999999"/>
    <n v="3.492426"/>
    <x v="0"/>
    <x v="0"/>
    <n v="8"/>
    <s v="Qty / 1,000"/>
    <m/>
    <s v="Private-Lighting"/>
    <s v="lighting"/>
    <n v="3"/>
    <n v="1"/>
    <s v="Lighting"/>
    <n v="0.91633259480590001"/>
    <n v="1.30467645558681"/>
    <n v="4837.2537920335199"/>
    <n v="4.5564859750792097"/>
    <n v="0.71"/>
    <n v="3434.4501923438002"/>
    <n v="3.2351050423062402"/>
    <n v="3379"/>
    <n v="1.0900000000000001"/>
    <n v="1.36"/>
    <n v="2.1999999999999999E-2"/>
    <n v="0.57999999999999996"/>
    <n v="20.7161882213673"/>
    <d v="1900-01-13T19:08:05"/>
    <n v="43386"/>
    <n v="7.79152868515596"/>
    <n v="97.632645343795801"/>
    <n v="0"/>
    <n v="27475.601538750401"/>
  </r>
  <r>
    <s v="STND-61765"/>
    <s v="JP Morgan Chase Bank, N.A."/>
    <s v="JP Morgan Chase Bank NA - 253 E Dundee Rd - Wheeling"/>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40"/>
    <n v="1.8291980494874498E-2"/>
    <n v="0.94781668159121402"/>
    <n v="0"/>
    <n v="461.16856951657201"/>
  </r>
  <r>
    <s v="STND-61765"/>
    <s v="JP Morgan Chase Bank, N.A."/>
    <s v="JP Morgan Chase Bank NA - 253 E Dundee Rd - Wheeling"/>
    <s v="New Indoor LED Fixtures"/>
    <s v="Indoor Lighting"/>
    <s v="Office"/>
    <n v="0"/>
    <n v="1417.6890000000001"/>
    <n v="0.31878000000000001"/>
    <x v="0"/>
    <x v="0"/>
    <n v="15"/>
    <s v="Qty / 1,000"/>
    <m/>
    <s v="Private-Lighting"/>
    <s v="lighting"/>
    <n v="3"/>
    <n v="1"/>
    <s v="Lighting"/>
    <n v="0.91633259480590001"/>
    <n v="1.30467645558681"/>
    <n v="1299.07463999778"/>
    <n v="0.41590476051196201"/>
    <n v="0.71"/>
    <n v="922.34299439842505"/>
    <n v="0.295292379963493"/>
    <n v="2885"/>
    <n v="1.165"/>
    <n v="1.3779999999999999"/>
    <n v="2.5499999999999998E-2"/>
    <n v="0.55000000000000004"/>
    <n v="24.263431542460999"/>
    <d v="1900-01-16T07:56:40"/>
    <n v="43340"/>
    <n v="0.54875941484623603"/>
    <n v="28.434680961324801"/>
    <n v="0"/>
    <n v="13835.144915976376"/>
  </r>
  <r>
    <s v="STND-61765"/>
    <s v="JP Morgan Chase Bank, N.A."/>
    <s v="JP Morgan Chase Bank NA - 253 E Dundee Rd - Wheeling"/>
    <s v="Outdoor &amp; Garage - LED Fixtures"/>
    <s v="Outdoor &amp; Garage Lighting"/>
    <s v="Exterior"/>
    <n v="0"/>
    <n v="2118.096"/>
    <n v="0"/>
    <x v="0"/>
    <x v="0"/>
    <n v="10.1978380583316"/>
    <s v="Qty / 1,000"/>
    <m/>
    <s v="Private-Lighting"/>
    <s v="lighting"/>
    <n v="3"/>
    <n v="1"/>
    <s v="Lighting"/>
    <n v="0.91633259480590001"/>
    <n v="1.30467645558681"/>
    <n v="1940.8804037279999"/>
    <n v="0"/>
    <n v="0.71"/>
    <n v="1378.02508664688"/>
    <n v="0"/>
    <n v="4903"/>
    <n v="1"/>
    <n v="1"/>
    <n v="0"/>
    <n v="0"/>
    <n v="14.276973281664301"/>
    <d v="1900-01-09T04:44:53"/>
    <n v="43340"/>
    <n v="0"/>
    <n v="0"/>
    <n v="0"/>
    <n v="14052.876673943254"/>
  </r>
  <r>
    <s v="STND-61766"/>
    <s v="JP Morgan Chase Bank, N.A."/>
    <s v="JP Morgan Chase Bank NA - 11205 Lincoln Hwy - Mokena"/>
    <s v="Outdoor &amp; Garage - LED Fixtures"/>
    <s v="Outdoor &amp; Garage Lighting"/>
    <s v="Exterior"/>
    <n v="0"/>
    <n v="5020.6719999999996"/>
    <n v="0"/>
    <x v="0"/>
    <x v="0"/>
    <n v="10.1978380583316"/>
    <s v="Qty / 1,000"/>
    <m/>
    <s v="Private-Lighting"/>
    <s v="lighting"/>
    <n v="3"/>
    <n v="1"/>
    <s v="Lighting"/>
    <n v="0.91633259480590001"/>
    <n v="1.30467645558681"/>
    <n v="4600.6054014293304"/>
    <n v="0"/>
    <n v="0.71"/>
    <n v="3266.4298350148201"/>
    <n v="0"/>
    <n v="4903"/>
    <n v="1"/>
    <n v="1"/>
    <n v="0"/>
    <n v="0"/>
    <n v="14.276973281664301"/>
    <d v="1900-01-09T04:44:53"/>
    <n v="43340"/>
    <n v="0"/>
    <n v="0"/>
    <n v="0"/>
    <n v="33310.522486383939"/>
  </r>
  <r>
    <s v="STND-61766"/>
    <s v="JP Morgan Chase Bank, N.A."/>
    <s v="JP Morgan Chase Bank NA - 11205 Lincoln Hwy - Mokena"/>
    <s v="Outdoor &amp; Garage - LED Fixtures"/>
    <s v="Outdoor &amp; Garage Lighting"/>
    <s v="Exterior"/>
    <n v="0"/>
    <n v="1465.9970000000001"/>
    <n v="0"/>
    <x v="0"/>
    <x v="0"/>
    <n v="10.1978380583316"/>
    <s v="Qty / 1,000"/>
    <m/>
    <s v="Private-Lighting"/>
    <s v="lighting"/>
    <n v="3"/>
    <n v="1"/>
    <s v="Lighting"/>
    <n v="0.91633259480590001"/>
    <n v="1.30467645558681"/>
    <n v="1343.3408349876599"/>
    <n v="0"/>
    <n v="0.71"/>
    <n v="953.77199284124197"/>
    <n v="0"/>
    <n v="4903"/>
    <n v="1"/>
    <n v="1"/>
    <n v="0"/>
    <n v="0"/>
    <n v="14.276973281664301"/>
    <d v="1900-01-09T04:44:53"/>
    <n v="43340"/>
    <n v="0"/>
    <n v="0"/>
    <n v="0"/>
    <n v="9726.4123275671918"/>
  </r>
  <r>
    <s v="STND-61766"/>
    <s v="JP Morgan Chase Bank, N.A."/>
    <s v="JP Morgan Chase Bank NA - 11205 Lincoln Hwy - Mokena"/>
    <s v="Outdoor &amp; Garage - LED Fixtures"/>
    <s v="Outdoor &amp; Garage Lighting"/>
    <s v="Exterior"/>
    <n v="0"/>
    <n v="3530.16"/>
    <n v="0"/>
    <x v="0"/>
    <x v="0"/>
    <n v="10.1978380583316"/>
    <s v="Qty / 1,000"/>
    <m/>
    <s v="Private-Lighting"/>
    <s v="lighting"/>
    <n v="3"/>
    <n v="1"/>
    <s v="Lighting"/>
    <n v="0.91633259480590001"/>
    <n v="1.30467645558681"/>
    <n v="3234.8006728800001"/>
    <n v="0"/>
    <n v="0.71"/>
    <n v="2296.7084777447999"/>
    <n v="0"/>
    <n v="4903"/>
    <n v="1"/>
    <n v="1"/>
    <n v="0"/>
    <n v="0"/>
    <n v="14.276973281664301"/>
    <d v="1900-01-09T04:44:53"/>
    <n v="43340"/>
    <n v="0"/>
    <n v="0"/>
    <n v="0"/>
    <n v="23421.461123238754"/>
  </r>
  <r>
    <s v="STND-61766"/>
    <s v="JP Morgan Chase Bank, N.A."/>
    <s v="JP Morgan Chase Bank NA - 11205 Lincoln Hwy - Mokena"/>
    <s v="Outdoor &amp; Garage - LED Fixtures"/>
    <s v="Outdoor &amp; Garage Lighting"/>
    <s v="Exterior"/>
    <n v="0"/>
    <n v="186.31399999999999"/>
    <n v="0"/>
    <x v="0"/>
    <x v="0"/>
    <n v="10.1978380583316"/>
    <s v="Qty / 1,000"/>
    <m/>
    <s v="Private-Lighting"/>
    <s v="lighting"/>
    <n v="3"/>
    <n v="1"/>
    <s v="Lighting"/>
    <n v="0.91633259480590001"/>
    <n v="1.30467645558681"/>
    <n v="170.72559106866601"/>
    <n v="0"/>
    <n v="0.71"/>
    <n v="121.215169658753"/>
    <n v="0"/>
    <n v="4903"/>
    <n v="1"/>
    <n v="1"/>
    <n v="0"/>
    <n v="0"/>
    <n v="14.276973281664301"/>
    <d v="1900-01-09T04:44:53"/>
    <n v="43340"/>
    <n v="0"/>
    <n v="0"/>
    <n v="0"/>
    <n v="1236.1326703931531"/>
  </r>
  <r>
    <s v="STND-61767"/>
    <s v="PetSmart, Inc"/>
    <s v="PetSmart #1805 - 2512 Sycamore Rd - Dekalb"/>
    <s v="New Indoor LED Fixtures"/>
    <s v="Indoor Lighting"/>
    <s v="Retail (strip mall)"/>
    <n v="0"/>
    <n v="25497.098000000002"/>
    <n v="5.0942360000000004"/>
    <x v="0"/>
    <x v="0"/>
    <n v="12.215978499877799"/>
    <s v="Qty / 1,000"/>
    <m/>
    <s v="Private-Lighting"/>
    <s v="lighting"/>
    <n v="3"/>
    <n v="1"/>
    <s v="Lighting"/>
    <n v="0.91633259480590001"/>
    <n v="1.30467645558681"/>
    <n v="23363.821970360299"/>
    <n v="6.6463297684027101"/>
    <n v="0.71"/>
    <n v="16588.3135989558"/>
    <n v="4.71889413556592"/>
    <n v="4093"/>
    <n v="1.1200000000000001"/>
    <n v="1.29"/>
    <n v="1.9E-2"/>
    <n v="0.71"/>
    <n v="17.102369899829"/>
    <d v="1900-01-11T05:11:01"/>
    <n v="43442"/>
    <n v="7.2566107308687702"/>
    <n v="396.35055128289798"/>
    <n v="0"/>
    <n v="202642.48227407457"/>
  </r>
  <r>
    <s v="STND-61767"/>
    <s v="PetSmart, Inc"/>
    <s v="PetSmart #1805 - 2512 Sycamore Rd - Dekalb"/>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442"/>
    <n v="3.6530655861473603E-2"/>
    <n v="1.99528477164216"/>
    <n v="0"/>
    <n v="1020.1309362646351"/>
  </r>
  <r>
    <s v="STND-61768"/>
    <s v="PetSmart, Inc"/>
    <s v="PetSmart #1640 - 350 5th St - Oswego"/>
    <s v="New Indoor LED Fixtures"/>
    <s v="Indoor Lighting"/>
    <s v="Retail (strip mall)"/>
    <n v="0"/>
    <n v="256.71300000000002"/>
    <n v="5.1290000000000002E-2"/>
    <x v="0"/>
    <x v="0"/>
    <n v="12.215978499877799"/>
    <s v="Qty / 1,000"/>
    <m/>
    <s v="Private-Lighting"/>
    <s v="lighting"/>
    <n v="3"/>
    <n v="1"/>
    <s v="Lighting"/>
    <n v="0.91633259480590001"/>
    <n v="1.30467645558681"/>
    <n v="235.23448941040701"/>
    <n v="6.6916855407047296E-2"/>
    <n v="0.71"/>
    <n v="167.01648748138899"/>
    <n v="4.7510967339003597E-2"/>
    <n v="4093"/>
    <n v="1.1200000000000001"/>
    <n v="1.29"/>
    <n v="1.9E-2"/>
    <n v="0.71"/>
    <n v="17.102369899829"/>
    <d v="1900-01-11T05:11:01"/>
    <n v="43400"/>
    <n v="7.3061311722947206E-2"/>
    <n v="3.99058508821226"/>
    <n v="0"/>
    <n v="2040.2698201977576"/>
  </r>
  <r>
    <s v="STND-61768"/>
    <s v="PetSmart, Inc"/>
    <s v="PetSmart #1640 - 350 5th St - Oswego"/>
    <s v="New Indoor LED Fixtures"/>
    <s v="Indoor Lighting"/>
    <s v="Retail (strip mall)"/>
    <n v="0"/>
    <n v="36829.141000000003"/>
    <n v="7.3583410000000002"/>
    <x v="0"/>
    <x v="0"/>
    <n v="12.215978499877799"/>
    <s v="Qty / 1,000"/>
    <m/>
    <s v="Private-Lighting"/>
    <s v="lighting"/>
    <n v="3"/>
    <n v="1"/>
    <s v="Lighting"/>
    <n v="0.91633259480590001"/>
    <n v="1.30467645558681"/>
    <n v="33747.742337002397"/>
    <n v="9.6002542548790792"/>
    <n v="0.71"/>
    <n v="23960.897059271701"/>
    <n v="6.8161805209641404"/>
    <n v="4093"/>
    <n v="1.1200000000000001"/>
    <n v="1.29"/>
    <n v="1.9E-2"/>
    <n v="0.71"/>
    <n v="17.102369899829"/>
    <d v="1900-01-11T05:11:01"/>
    <n v="43400"/>
    <n v="10.4817712139743"/>
    <n v="572.50634321700397"/>
    <n v="0"/>
    <n v="292705.80331384827"/>
  </r>
  <r>
    <s v="STND-61769"/>
    <s v="PetSmart, Inc"/>
    <s v="PetSmart #1641 - 7340 W 191st St - Tinley Park"/>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400"/>
    <n v="3.6530655861473603E-2"/>
    <n v="1.99528477164216"/>
    <n v="0"/>
    <n v="1020.1309362646351"/>
  </r>
  <r>
    <s v="STND-61769"/>
    <s v="PetSmart, Inc"/>
    <s v="PetSmart #1641 - 7340 W 191st St - Tinley Park"/>
    <s v="New Indoor LED Fixtures"/>
    <s v="Indoor Lighting"/>
    <s v="Retail (strip mall)"/>
    <n v="0"/>
    <n v="25024.929"/>
    <n v="4.999898"/>
    <x v="0"/>
    <x v="0"/>
    <n v="12.215978499877799"/>
    <s v="Qty / 1,000"/>
    <m/>
    <s v="Private-Lighting"/>
    <s v="lighting"/>
    <n v="3"/>
    <n v="1"/>
    <s v="Lighting"/>
    <n v="0.91633259480590001"/>
    <n v="1.30467645558681"/>
    <n v="22931.158125403399"/>
    <n v="6.5232492009355596"/>
    <n v="0.71"/>
    <n v="16281.122269036399"/>
    <n v="4.6315069326642497"/>
    <n v="4093"/>
    <n v="1.1200000000000001"/>
    <n v="1.29"/>
    <n v="1.9E-2"/>
    <n v="0.71"/>
    <n v="17.102369899829"/>
    <d v="1900-01-11T05:11:01"/>
    <n v="43400"/>
    <n v="7.1222286286009"/>
    <n v="389.01071819880798"/>
    <n v="0"/>
    <n v="198889.8395924303"/>
  </r>
  <r>
    <s v="STND-61770"/>
    <s v="PetSmart, Inc"/>
    <s v="PetSmart #1371 - 428 Randall Rd - South Elgin"/>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400"/>
    <n v="3.6530655861473603E-2"/>
    <n v="1.99528477164216"/>
    <n v="0"/>
    <n v="1020.1309362646351"/>
  </r>
  <r>
    <s v="STND-61770"/>
    <s v="PetSmart, Inc"/>
    <s v="PetSmart #1371 - 428 Randall Rd - South Elgin"/>
    <s v="New Indoor LED Fixtures"/>
    <s v="Indoor Lighting"/>
    <s v="Retail (strip mall)"/>
    <n v="0"/>
    <n v="24080.592000000001"/>
    <n v="4.811223"/>
    <x v="0"/>
    <x v="0"/>
    <n v="12.215978499877799"/>
    <s v="Qty / 1,000"/>
    <m/>
    <s v="Private-Lighting"/>
    <s v="lighting"/>
    <n v="3"/>
    <n v="1"/>
    <s v="Lighting"/>
    <n v="0.91633259480590001"/>
    <n v="1.30467645558681"/>
    <n v="22065.831351822198"/>
    <n v="6.2770893706777198"/>
    <n v="0.71"/>
    <n v="15666.7402597938"/>
    <n v="4.4567334531811804"/>
    <n v="4093"/>
    <n v="1.1200000000000001"/>
    <n v="1.29"/>
    <n v="1.9E-2"/>
    <n v="0.71"/>
    <n v="17.102369899829"/>
    <d v="1900-01-11T05:11:01"/>
    <n v="43400"/>
    <n v="6.8534658485399298"/>
    <n v="374.33106757555498"/>
    <n v="0"/>
    <n v="191384.56217681098"/>
  </r>
  <r>
    <s v="STND-61771"/>
    <s v="PetSmart, Inc"/>
    <s v="PetSmart #1372 - 2590 Sutton Rd - Hoffman Estates"/>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400"/>
    <n v="3.6530655861473603E-2"/>
    <n v="1.99528477164216"/>
    <n v="0"/>
    <n v="1020.1309362646351"/>
  </r>
  <r>
    <s v="STND-61771"/>
    <s v="PetSmart, Inc"/>
    <s v="PetSmart #1372 - 2590 Sutton Rd - Hoffman Estates"/>
    <s v="New Indoor LED Fixtures"/>
    <s v="Indoor Lighting"/>
    <s v="Retail (strip mall)"/>
    <n v="0"/>
    <n v="13692.886"/>
    <n v="2.7357930000000001"/>
    <x v="0"/>
    <x v="0"/>
    <n v="12.215978499877799"/>
    <s v="Qty / 1,000"/>
    <m/>
    <s v="Private-Lighting"/>
    <s v="lighting"/>
    <n v="3"/>
    <n v="1"/>
    <s v="Lighting"/>
    <n v="0.91633259480590001"/>
    <n v="1.30467645558681"/>
    <n v="12547.237758761399"/>
    <n v="3.5693247144592002"/>
    <n v="0.71"/>
    <n v="8908.5388087205793"/>
    <n v="2.5342205472660302"/>
    <n v="4093"/>
    <n v="1.1200000000000001"/>
    <n v="1.29"/>
    <n v="1.9E-2"/>
    <n v="0.71"/>
    <n v="17.102369899829"/>
    <d v="1900-01-11T05:11:01"/>
    <n v="43400"/>
    <n v="3.8970681454953602"/>
    <n v="212.85492626470199"/>
    <n v="0"/>
    <n v="108826.51855265758"/>
  </r>
  <r>
    <s v="STND-61771"/>
    <s v="PetSmart, Inc"/>
    <s v="PetSmart #1372 - 2590 Sutton Rd - Hoffman Estates"/>
    <s v="New Indoor LED Fixtures"/>
    <s v="Indoor Lighting"/>
    <s v="Retail (strip mall)"/>
    <n v="0"/>
    <n v="13413.252"/>
    <n v="2.6799230000000001"/>
    <x v="0"/>
    <x v="0"/>
    <n v="12.215978499877799"/>
    <s v="Qty / 1,000"/>
    <m/>
    <s v="Private-Lighting"/>
    <s v="lighting"/>
    <n v="3"/>
    <n v="1"/>
    <s v="Lighting"/>
    <n v="0.91633259480590001"/>
    <n v="1.30467645558681"/>
    <n v="12291.000009945399"/>
    <n v="3.49643244088556"/>
    <n v="0.71"/>
    <n v="8726.6100070612501"/>
    <n v="2.4824670330287502"/>
    <n v="4093"/>
    <n v="1.1200000000000001"/>
    <n v="1.29"/>
    <n v="1.9E-2"/>
    <n v="0.71"/>
    <n v="17.102369899829"/>
    <d v="1900-01-11T05:11:01"/>
    <n v="43400"/>
    <n v="3.81748273925708"/>
    <n v="208.508035883003"/>
    <n v="0"/>
    <n v="106604.08022307868"/>
  </r>
  <r>
    <s v="STND-61772"/>
    <s v="PetSmart, Inc"/>
    <s v="PetSmart #1189 - 1526 W Lane Rd - Machesney Park"/>
    <s v="New Indoor LED Fixtures"/>
    <s v="Indoor Lighting"/>
    <s v="Retail (strip mall)"/>
    <n v="0"/>
    <n v="238.376"/>
    <n v="4.7627000000000003E-2"/>
    <x v="0"/>
    <x v="0"/>
    <n v="12.215978499877799"/>
    <s v="Qty / 1,000"/>
    <m/>
    <s v="Private-Lighting"/>
    <s v="lighting"/>
    <n v="3"/>
    <n v="1"/>
    <s v="Lighting"/>
    <n v="0.91633259480590001"/>
    <n v="1.30467645558681"/>
    <n v="218.431698619451"/>
    <n v="6.2137825550232798E-2"/>
    <n v="0.71"/>
    <n v="155.08650601981"/>
    <n v="4.4117856140665303E-2"/>
    <n v="4093"/>
    <n v="1.1200000000000001"/>
    <n v="1.29"/>
    <n v="1.9E-2"/>
    <n v="0.71"/>
    <n v="17.102369899829"/>
    <d v="1900-01-11T05:11:01"/>
    <n v="43400"/>
    <n v="6.7843460585470902E-2"/>
    <n v="3.70553774443712"/>
    <n v="0"/>
    <n v="1894.5334231591678"/>
  </r>
  <r>
    <s v="STND-61772"/>
    <s v="PetSmart, Inc"/>
    <s v="PetSmart #1189 - 1526 W Lane Rd - Machesney Park"/>
    <s v="New Indoor LED Fixtures"/>
    <s v="Indoor Lighting"/>
    <s v="Retail (strip mall)"/>
    <n v="0"/>
    <n v="220.04"/>
    <n v="4.3963000000000002E-2"/>
    <x v="0"/>
    <x v="0"/>
    <n v="12.215978499877799"/>
    <s v="Qty / 1,000"/>
    <m/>
    <s v="Private-Lighting"/>
    <s v="lighting"/>
    <n v="3"/>
    <n v="1"/>
    <s v="Lighting"/>
    <n v="0.91633259480590001"/>
    <n v="1.30467645558681"/>
    <n v="201.62982416109"/>
    <n v="5.7357491016962803E-2"/>
    <n v="0.71"/>
    <n v="143.15717515437399"/>
    <n v="4.0723818622043599E-2"/>
    <n v="4093"/>
    <n v="1.1200000000000001"/>
    <n v="1.29"/>
    <n v="1.9E-2"/>
    <n v="0.71"/>
    <n v="17.102369899829"/>
    <d v="1900-01-11T05:11:01"/>
    <n v="43400"/>
    <n v="6.2624184973209707E-2"/>
    <n v="3.42050594558992"/>
    <n v="0"/>
    <n v="1748.8049737890728"/>
  </r>
  <r>
    <s v="STND-61772"/>
    <s v="PetSmart, Inc"/>
    <s v="PetSmart #1189 - 1526 W Lane Rd - Machesney Park"/>
    <s v="New Indoor LED Fixtures"/>
    <s v="Indoor Lighting"/>
    <s v="Retail (strip mall)"/>
    <n v="0"/>
    <n v="23136.256000000001"/>
    <n v="4.622547"/>
    <x v="0"/>
    <x v="0"/>
    <n v="12.215978499877799"/>
    <s v="Qty / 1,000"/>
    <m/>
    <s v="Private-Lighting"/>
    <s v="lighting"/>
    <n v="3"/>
    <n v="1"/>
    <s v="Lighting"/>
    <n v="0.91633259480590001"/>
    <n v="1.30467645558681"/>
    <n v="21200.505494573601"/>
    <n v="6.0309282357434304"/>
    <n v="0.71"/>
    <n v="15052.3589011472"/>
    <n v="4.2819590473778302"/>
    <n v="4093"/>
    <n v="1.1200000000000001"/>
    <n v="1.29"/>
    <n v="1.9E-2"/>
    <n v="0.71"/>
    <n v="17.102369899829"/>
    <d v="1900-01-11T05:11:01"/>
    <n v="43400"/>
    <n v="6.5847016440041797"/>
    <n v="359.65143249723002"/>
    <n v="0"/>
    <n v="183879.29270885841"/>
  </r>
  <r>
    <s v="STND-61773"/>
    <s v="PetSmart, Inc"/>
    <s v="PetSmart #426 - 976 N Rt 59 - Aurora"/>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400"/>
    <n v="0.109593392059206"/>
    <n v="5.9858698598544198"/>
    <n v="0"/>
    <n v="3060.4007564623889"/>
  </r>
  <r>
    <s v="STND-61773"/>
    <s v="PetSmart, Inc"/>
    <s v="PetSmart #426 - 976 N Rt 59 - Aurora"/>
    <s v="New Indoor LED Fixtures"/>
    <s v="Indoor Lighting"/>
    <s v="Retail (strip mall)"/>
    <n v="0"/>
    <n v="12276.38"/>
    <n v="2.4527800000000002"/>
    <x v="0"/>
    <x v="0"/>
    <n v="12.215978499877799"/>
    <s v="Qty / 1,000"/>
    <m/>
    <s v="Private-Lighting"/>
    <s v="lighting"/>
    <n v="3"/>
    <n v="1"/>
    <s v="Lighting"/>
    <n v="0.91633259480590001"/>
    <n v="1.30467645558681"/>
    <n v="11249.2471402233"/>
    <n v="3.2000843167342099"/>
    <n v="0.71"/>
    <n v="7986.9654695585104"/>
    <n v="2.2720598648812902"/>
    <n v="4093"/>
    <n v="1.1200000000000001"/>
    <n v="1.29"/>
    <n v="1.9E-2"/>
    <n v="0.71"/>
    <n v="17.102369899829"/>
    <d v="1900-01-11T05:11:01"/>
    <n v="43400"/>
    <n v="3.49392326316651"/>
    <n v="190.83544255735899"/>
    <n v="0"/>
    <n v="97568.598455393163"/>
  </r>
  <r>
    <s v="STND-61773"/>
    <s v="PetSmart, Inc"/>
    <s v="PetSmart #426 - 976 N Rt 59 - Aurora"/>
    <s v="New Indoor LED Fixtures"/>
    <s v="Indoor Lighting"/>
    <s v="Retail (strip mall)"/>
    <n v="0"/>
    <n v="16049.144"/>
    <n v="3.206566"/>
    <x v="0"/>
    <x v="0"/>
    <n v="12.215978499877799"/>
    <s v="Qty / 1,000"/>
    <m/>
    <s v="Private-Lighting"/>
    <s v="lighting"/>
    <n v="3"/>
    <n v="1"/>
    <s v="Lighting"/>
    <n v="0.91633259480590001"/>
    <n v="1.30467645558681"/>
    <n v="14706.3537659335"/>
    <n v="4.18353116348516"/>
    <n v="0.71"/>
    <n v="10441.5111738128"/>
    <n v="2.97030712607447"/>
    <n v="4093"/>
    <n v="1.1200000000000001"/>
    <n v="1.29"/>
    <n v="1.9E-2"/>
    <n v="0.71"/>
    <n v="17.102369899829"/>
    <d v="1900-01-11T05:11:01"/>
    <n v="43400"/>
    <n v="4.56767241345689"/>
    <n v="249.48278710065799"/>
    <n v="0"/>
    <n v="127553.27600553096"/>
  </r>
  <r>
    <s v="STND-61773"/>
    <s v="PetSmart, Inc"/>
    <s v="PetSmart #426 - 976 N Rt 59 - Aurora"/>
    <s v="New Indoor LED Fixtures"/>
    <s v="Indoor Lighting"/>
    <s v="Retail (strip mall)"/>
    <n v="0"/>
    <n v="953.505"/>
    <n v="0.19050700000000001"/>
    <x v="0"/>
    <x v="0"/>
    <n v="12.215978499877799"/>
    <s v="Qty / 1,000"/>
    <m/>
    <s v="Private-Lighting"/>
    <s v="lighting"/>
    <n v="3"/>
    <n v="1"/>
    <s v="Lighting"/>
    <n v="0.91633259480590001"/>
    <n v="1.30467645558681"/>
    <n v="873.727710810399"/>
    <n v="0.24854999752447601"/>
    <n v="0.71"/>
    <n v="620.34667467538395"/>
    <n v="0.17647049824237801"/>
    <n v="4093"/>
    <n v="1.1200000000000001"/>
    <n v="1.29"/>
    <n v="1.9E-2"/>
    <n v="0.71"/>
    <n v="17.102369899829"/>
    <d v="1900-01-11T05:11:01"/>
    <n v="43400"/>
    <n v="0.27137241786709898"/>
    <n v="14.822166522676399"/>
    <n v="0"/>
    <n v="7578.141640305178"/>
  </r>
  <r>
    <s v="STND-61774"/>
    <s v="Swami Shriji Krupa Inc"/>
    <s v="Swami Shriji Krupa Inc - 12100 S Ridgeland Ave - Palos Heights"/>
    <s v="New Indoor LED Fixtures"/>
    <s v="Indoor Lighting"/>
    <s v="Retail (mall/dept. store)"/>
    <n v="0"/>
    <n v="3533.9670000000001"/>
    <n v="0.71683200000000002"/>
    <x v="0"/>
    <x v="0"/>
    <n v="9.1274187659729797"/>
    <s v="Qty / 1,000"/>
    <m/>
    <s v="Private-Lighting"/>
    <s v="lighting"/>
    <n v="3"/>
    <n v="1"/>
    <s v="Lighting"/>
    <n v="0.91633259480590001"/>
    <n v="1.30467645558681"/>
    <n v="3238.2891510684199"/>
    <n v="0.935233833011202"/>
    <n v="0.71"/>
    <n v="2299.1852972585798"/>
    <n v="0.66401602143795302"/>
    <n v="5478"/>
    <n v="1.1200000000000001"/>
    <n v="1.31"/>
    <n v="2.1999999999999999E-2"/>
    <n v="0.95"/>
    <n v="12.7783862723622"/>
    <d v="1900-01-08T03:03:29"/>
    <n v="43346"/>
    <n v="0.75149363841800099"/>
    <n v="63.609251181701097"/>
    <n v="0"/>
    <n v="20985.627028647126"/>
  </r>
  <r>
    <s v="STND-61774"/>
    <s v="Swami Shriji Krupa Inc"/>
    <s v="Swami Shriji Krupa Inc - 12100 S Ridgeland Ave - Palos Heights"/>
    <s v="New Indoor LED Fixtures"/>
    <s v="Indoor Lighting"/>
    <s v="Retail (mall/dept. store)"/>
    <n v="0"/>
    <n v="24326.702000000001"/>
    <n v="4.9344429999999999"/>
    <x v="0"/>
    <x v="0"/>
    <n v="9.1274187659729797"/>
    <s v="Qty / 1,000"/>
    <m/>
    <s v="Private-Lighting"/>
    <s v="lighting"/>
    <n v="3"/>
    <n v="1"/>
    <s v="Lighting"/>
    <n v="0.91633259480590001"/>
    <n v="1.30467645558681"/>
    <n v="22291.3499667299"/>
    <n v="6.4378516035351296"/>
    <n v="0.71"/>
    <n v="15826.8584763782"/>
    <n v="4.5708746385099399"/>
    <n v="5478"/>
    <n v="1.1200000000000001"/>
    <n v="1.31"/>
    <n v="2.1999999999999999E-2"/>
    <n v="0.95"/>
    <n v="12.7783862723622"/>
    <d v="1900-01-08T03:03:29"/>
    <n v="43346"/>
    <n v="5.1730426705786501"/>
    <n v="437.86580291790801"/>
    <n v="0"/>
    <n v="144458.36506369291"/>
  </r>
  <r>
    <s v="STND-61774"/>
    <s v="Swami Shriji Krupa Inc"/>
    <s v="Swami Shriji Krupa Inc - 12100 S Ridgeland Ave - Palos Heights"/>
    <s v="Outdoor &amp; Garage - LED Fixtures"/>
    <s v="Outdoor &amp; Garage Lighting"/>
    <s v="Exterior"/>
    <n v="0"/>
    <n v="8972.49"/>
    <n v="0"/>
    <x v="0"/>
    <x v="0"/>
    <n v="10.1978380583316"/>
    <s v="Qty / 1,000"/>
    <m/>
    <s v="Private-Lighting"/>
    <s v="lighting"/>
    <n v="3"/>
    <n v="1"/>
    <s v="Lighting"/>
    <n v="0.91633259480590001"/>
    <n v="1.30467645558681"/>
    <n v="8221.7850435699893"/>
    <n v="0"/>
    <n v="0.71"/>
    <n v="5837.4673809346896"/>
    <n v="0"/>
    <n v="4903"/>
    <n v="1"/>
    <n v="1"/>
    <n v="0"/>
    <n v="0"/>
    <n v="14.276973281664301"/>
    <d v="1900-01-09T04:44:53"/>
    <n v="43346"/>
    <n v="0"/>
    <n v="0"/>
    <n v="0"/>
    <n v="59529.547021565064"/>
  </r>
  <r>
    <s v="STND-61774"/>
    <s v="Swami Shriji Krupa Inc"/>
    <s v="Swami Shriji Krupa Inc - 12100 S Ridgeland Ave - Palos Heights"/>
    <s v="Outdoor &amp; Garage - LED Fixtures"/>
    <s v="Outdoor &amp; Garage Lighting"/>
    <s v="Exterior"/>
    <n v="0"/>
    <n v="4486.2449999999999"/>
    <n v="0"/>
    <x v="0"/>
    <x v="0"/>
    <n v="10.1978380583316"/>
    <s v="Qty / 1,000"/>
    <m/>
    <s v="Private-Lighting"/>
    <s v="lighting"/>
    <n v="3"/>
    <n v="1"/>
    <s v="Lighting"/>
    <n v="0.91633259480590001"/>
    <n v="1.30467645558681"/>
    <n v="4110.8925217849901"/>
    <n v="0"/>
    <n v="0.71"/>
    <n v="2918.7336904673498"/>
    <n v="0"/>
    <n v="4903"/>
    <n v="1"/>
    <n v="1"/>
    <n v="0"/>
    <n v="0"/>
    <n v="14.276973281664301"/>
    <d v="1900-01-09T04:44:53"/>
    <n v="43346"/>
    <n v="0"/>
    <n v="0"/>
    <n v="0"/>
    <n v="29764.773510782583"/>
  </r>
  <r>
    <s v="STND-61774"/>
    <s v="Swami Shriji Krupa Inc"/>
    <s v="Swami Shriji Krupa Inc - 12100 S Ridgeland Ave - Palos Heights"/>
    <s v="Outdoor &amp; Garage - LED Fixtures"/>
    <s v="Outdoor &amp; Garage Lighting"/>
    <s v="Exterior"/>
    <n v="0"/>
    <n v="10002.120000000001"/>
    <n v="0"/>
    <x v="0"/>
    <x v="0"/>
    <n v="10.1978380583316"/>
    <s v="Qty / 1,000"/>
    <m/>
    <s v="Private-Lighting"/>
    <s v="lighting"/>
    <n v="3"/>
    <n v="1"/>
    <s v="Lighting"/>
    <n v="0.91633259480590001"/>
    <n v="1.30467645558681"/>
    <n v="9165.2685731599904"/>
    <n v="0"/>
    <n v="0.71"/>
    <n v="6507.3406869435903"/>
    <n v="0"/>
    <n v="4903"/>
    <n v="1"/>
    <n v="1"/>
    <n v="0"/>
    <n v="0"/>
    <n v="14.276973281664301"/>
    <d v="1900-01-09T04:44:53"/>
    <n v="43346"/>
    <n v="0"/>
    <n v="0"/>
    <n v="0"/>
    <n v="66360.80651584304"/>
  </r>
  <r>
    <s v="STND-61775"/>
    <s v="CPS-IL, LLC"/>
    <s v="CPS-IL LLC - 80 Internationale Blvd Unit C - Glendale Heights"/>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371"/>
    <n v="3.0565159659772401"/>
    <n v="0"/>
    <n v="0"/>
    <n v="288260.03878886497"/>
  </r>
  <r>
    <s v="STND-61777"/>
    <s v="CFM-VR-Tesco, LLC"/>
    <s v="CFM/VR - Tesco LLC - 1875 Fox Ln - Elgin"/>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371"/>
    <n v="3.0565159659772401"/>
    <n v="0"/>
    <n v="0"/>
    <n v="288260.03878886497"/>
  </r>
  <r>
    <s v="STND-61778"/>
    <s v="Forest Ridge School District 142"/>
    <s v="Forest Ridge School District 142 - 5800 151st St - Oak Forest"/>
    <s v="New Indoor LED Fixtures"/>
    <s v="Indoor Lighting"/>
    <s v="K-12 School"/>
    <n v="0"/>
    <n v="53954.455999999998"/>
    <n v="14.712192"/>
    <x v="0"/>
    <x v="1"/>
    <n v="15"/>
    <s v="Qty / 1,000"/>
    <m/>
    <s v="Public-Lighting"/>
    <s v="lighting"/>
    <n v="2"/>
    <n v="1"/>
    <s v="Lighting"/>
    <n v="0.98996686498346598"/>
    <n v="2.5626279547341602"/>
    <n v="53413.1236582083"/>
    <n v="37.701874494616298"/>
    <n v="0.71"/>
    <n v="37923.317797327902"/>
    <n v="26.768330891177602"/>
    <n v="2979"/>
    <n v="1.17333333333333"/>
    <n v="1.323"/>
    <n v="2.1333333333333301E-2"/>
    <n v="0.72"/>
    <n v="23.497818059751602"/>
    <d v="1900-01-15T18:49:11"/>
    <n v="43453"/>
    <n v="39.579527268220701"/>
    <n v="971.14770287651504"/>
    <n v="0"/>
    <n v="568849.76695991855"/>
  </r>
  <r>
    <s v="STND-61779"/>
    <s v="Concorde Banquets Inc"/>
    <s v="Concorde Banquets - 20922 N Rand Rd - Kildeer"/>
    <s v="New Indoor LED Fixtures"/>
    <s v="Indoor Lighting"/>
    <s v="Restaurant"/>
    <n v="0"/>
    <n v="29005.412"/>
    <n v="3.9640599999999999"/>
    <x v="0"/>
    <x v="0"/>
    <n v="8.9750493627714896"/>
    <s v="Qty / 1,000"/>
    <m/>
    <s v="Private-Lighting"/>
    <s v="lighting"/>
    <n v="3"/>
    <n v="1"/>
    <s v="Lighting"/>
    <n v="0.91633259480590001"/>
    <n v="1.30467645558681"/>
    <n v="26578.604441374198"/>
    <n v="5.1718157505334403"/>
    <n v="0.71"/>
    <n v="18870.8091533757"/>
    <n v="3.6719891828787401"/>
    <n v="5571"/>
    <n v="1.17"/>
    <n v="1.31"/>
    <n v="2.1000000000000001E-2"/>
    <n v="0.68"/>
    <n v="12.565069107880101"/>
    <d v="1900-01-07T23:24:04"/>
    <n v="43362"/>
    <n v="5.8058102273612899"/>
    <n v="477.05187458876702"/>
    <n v="0"/>
    <n v="169366.44366698698"/>
  </r>
  <r>
    <s v="STND-61779"/>
    <s v="Concorde Banquets Inc"/>
    <s v="Concorde Banquets - 20922 N Rand Rd - Kildeer"/>
    <s v="Retrofit of Existing Indoor Fixtures to LED"/>
    <s v="Indoor Lighting"/>
    <s v="Restaurant"/>
    <n v="0"/>
    <n v="5396.9620000000004"/>
    <n v="0.73758199999999996"/>
    <x v="0"/>
    <x v="0"/>
    <n v="8.9750493627714896"/>
    <s v="Qty / 1,000"/>
    <m/>
    <s v="Private-Lighting"/>
    <s v="lighting"/>
    <n v="3"/>
    <n v="1"/>
    <s v="Lighting"/>
    <n v="0.91633259480590001"/>
    <n v="1.30467645558681"/>
    <n v="4945.4121935288404"/>
    <n v="0.96230586946462804"/>
    <n v="0.71"/>
    <n v="3511.2426574054798"/>
    <n v="0.68323716731988604"/>
    <n v="5571"/>
    <n v="1.17"/>
    <n v="1.31"/>
    <n v="2.1000000000000001E-2"/>
    <n v="0.68"/>
    <n v="12.565069107880101"/>
    <d v="1900-01-07T23:24:04"/>
    <n v="43362"/>
    <n v="1.0802715193810399"/>
    <n v="88.763808601799695"/>
    <n v="0"/>
    <n v="31513.576174883125"/>
  </r>
  <r>
    <s v="STND-61780"/>
    <s v="Liberty Baptist Church of Chicago"/>
    <s v="Liberty Baptist Church - 4849 S King Dr - Chicago"/>
    <s v="Outdoor &amp; Garage - LED Fixtures"/>
    <s v="Outdoor &amp; Garage Lighting"/>
    <s v="Exterior"/>
    <n v="0"/>
    <n v="5412.9120000000003"/>
    <n v="0"/>
    <x v="0"/>
    <x v="0"/>
    <n v="10.1978380583316"/>
    <s v="Qty / 1,000"/>
    <m/>
    <s v="Private-Lighting"/>
    <s v="lighting"/>
    <n v="3"/>
    <n v="1"/>
    <s v="Lighting"/>
    <n v="0.91633259480590001"/>
    <n v="1.30467645558681"/>
    <n v="4960.02769841599"/>
    <n v="0"/>
    <n v="0.71"/>
    <n v="3521.6196658753502"/>
    <n v="0"/>
    <n v="4903"/>
    <n v="1"/>
    <n v="1"/>
    <n v="0"/>
    <n v="0"/>
    <n v="14.276973281664301"/>
    <d v="1900-01-09T04:44:53"/>
    <n v="43449"/>
    <n v="0"/>
    <n v="0"/>
    <n v="0"/>
    <n v="35912.907055632655"/>
  </r>
  <r>
    <s v="STND-61785"/>
    <s v="7-Eleven Inc"/>
    <s v="7-Eleven Inc - 20502 Milwaukee Avenue - Deerfield"/>
    <s v="LED Refrigerated Display Case Lighting for Open and Closed Cases"/>
    <s v="Refrigeration"/>
    <s v="Miscellaneous (24/7)"/>
    <n v="0"/>
    <n v="4668.84"/>
    <n v="0.55559999999999998"/>
    <x v="2"/>
    <x v="0"/>
    <n v="8.6177180282661094"/>
    <s v="ΔkWpeak / CF"/>
    <n v="0.69"/>
    <s v="Private-Non-Lighting"/>
    <s v="non_lighting"/>
    <n v="3"/>
    <n v="1"/>
    <s v="Non-Lighting"/>
    <n v="0.98952339343681495"/>
    <n v="0.43468415683807998"/>
    <n v="4619.9264002135396"/>
    <n v="0.241510517539237"/>
    <n v="0.7"/>
    <n v="3233.94848014948"/>
    <n v="0.16905736227746601"/>
    <n v="7616"/>
    <n v="1.1100000000000001"/>
    <n v="1.29"/>
    <n v="2.1999999999999999E-2"/>
    <n v="0.76"/>
    <n v="9.1911764705882408"/>
    <d v="1900-01-05T13:33:47"/>
    <n v="43297"/>
    <n v="0.35001524281048901"/>
    <n v="0"/>
    <n v="0"/>
    <n v="27869.256119867958"/>
  </r>
  <r>
    <s v="STND-61785"/>
    <s v="7-Eleven Inc"/>
    <s v="7-Eleven Inc - 20502 Milwaukee Avenue - Deerfield"/>
    <s v="Special Doors with Low/No Anti-Sweat Heaters (ASH)"/>
    <s v="Refrigeration"/>
    <s v="Miscellaneous (24/7)"/>
    <n v="0"/>
    <n v="18408.599999999999"/>
    <n v="2.1"/>
    <x v="2"/>
    <x v="0"/>
    <n v="15"/>
    <s v="ΔkWpeak"/>
    <m/>
    <s v="Private-Non-Lighting"/>
    <s v="non_lighting"/>
    <n v="3"/>
    <n v="1"/>
    <s v="Non-Lighting"/>
    <n v="0.98952339343681495"/>
    <n v="0.43468415683807998"/>
    <n v="18215.740340421002"/>
    <n v="0.91283672935996896"/>
    <n v="0.7"/>
    <n v="12751.0182382947"/>
    <n v="0.63898571055197795"/>
    <n v="7616"/>
    <n v="1.1100000000000001"/>
    <n v="1.29"/>
    <n v="2.1999999999999999E-2"/>
    <n v="0.76"/>
    <n v="9.1911764705882408"/>
    <d v="1900-01-05T13:33:47"/>
    <n v="43297"/>
    <n v="0.91283672935996896"/>
    <n v="0"/>
    <n v="0"/>
    <n v="191265.27357442051"/>
  </r>
  <r>
    <s v="STND-61786"/>
    <s v="Vapor Bus International, a divison of"/>
    <s v="Westinghouse Air Brake Technologies, Vapor Bus International, a division of -  1010 Johnson Dr. - Buffalo Grove"/>
    <s v="New Indoor LED Fixtures"/>
    <s v="Indoor Lighting"/>
    <s v="Manufacturing"/>
    <n v="0"/>
    <n v="9821.1010000000006"/>
    <n v="1.7564040000000001"/>
    <x v="0"/>
    <x v="0"/>
    <n v="10.827197921178"/>
    <s v="Qty / 1,000"/>
    <m/>
    <s v="Private-Lighting"/>
    <s v="lighting"/>
    <n v="3"/>
    <n v="1"/>
    <s v="Lighting"/>
    <n v="0.91633259480590001"/>
    <n v="1.30467645558681"/>
    <n v="8999.3949631808191"/>
    <n v="2.2915389452984898"/>
    <n v="0.71"/>
    <n v="6389.5704238583803"/>
    <n v="1.6269926511619299"/>
    <n v="4618"/>
    <n v="1.02"/>
    <n v="1.04"/>
    <n v="1.2E-2"/>
    <n v="0.81"/>
    <n v="15.158077089649201"/>
    <d v="1900-01-09T19:51:10"/>
    <n v="43324"/>
    <n v="2.7202504098984899"/>
    <n v="105.875234860951"/>
    <n v="0"/>
    <n v="69181.14361041988"/>
  </r>
  <r>
    <s v="STND-61786"/>
    <s v="Vapor Bus International, a divison of"/>
    <s v="Westinghouse Air Brake Technologies, Vapor Bus International, a division of -  1010 Johnson Dr. - Buffalo Grove"/>
    <s v="Outdoor &amp; Garage - LED Fixtures"/>
    <s v="Outdoor &amp; Garage Lighting"/>
    <s v="Exterior"/>
    <n v="0"/>
    <n v="3285.01"/>
    <n v="0"/>
    <x v="0"/>
    <x v="0"/>
    <n v="10.1978380583316"/>
    <s v="Qty / 1,000"/>
    <m/>
    <s v="Private-Lighting"/>
    <s v="lighting"/>
    <n v="3"/>
    <n v="1"/>
    <s v="Lighting"/>
    <n v="0.91633259480590001"/>
    <n v="1.30467645558681"/>
    <n v="3010.16173726333"/>
    <n v="0"/>
    <n v="0.71"/>
    <n v="2137.2148334569602"/>
    <n v="0"/>
    <n v="4903"/>
    <n v="1"/>
    <n v="1"/>
    <n v="0"/>
    <n v="0"/>
    <n v="14.276973281664301"/>
    <d v="1900-01-09T04:44:53"/>
    <n v="43324"/>
    <n v="0"/>
    <n v="0"/>
    <n v="0"/>
    <n v="21794.970767458221"/>
  </r>
  <r>
    <s v="STND-61786"/>
    <s v="Vapor Bus International, a divison of"/>
    <s v="Westinghouse Air Brake Technologies, Vapor Bus International, a division of -  1010 Johnson Dr. - Buffalo Grove"/>
    <s v="Outdoor &amp; Garage - LED Fixtures"/>
    <s v="Outdoor &amp; Garage Lighting"/>
    <s v="Exterior"/>
    <n v="0"/>
    <n v="9855.0300000000007"/>
    <n v="0"/>
    <x v="0"/>
    <x v="0"/>
    <n v="10.1978380583316"/>
    <s v="Qty / 1,000"/>
    <m/>
    <s v="Private-Lighting"/>
    <s v="lighting"/>
    <n v="3"/>
    <n v="1"/>
    <s v="Lighting"/>
    <n v="0.91633259480590001"/>
    <n v="1.30467645558681"/>
    <n v="9030.48521178999"/>
    <n v="0"/>
    <n v="0.71"/>
    <n v="6411.6445003708895"/>
    <n v="0"/>
    <n v="4903"/>
    <n v="1"/>
    <n v="1"/>
    <n v="0"/>
    <n v="0"/>
    <n v="14.276973281664301"/>
    <d v="1900-01-09T04:44:53"/>
    <n v="43324"/>
    <n v="0"/>
    <n v="0"/>
    <n v="0"/>
    <n v="65384.912302374752"/>
  </r>
  <r>
    <s v="STND-61787"/>
    <s v="South Holland Motel LLC"/>
    <s v="South Holland Motel LLC - 17225 S Halsted St - South Holland"/>
    <s v="Outdoor &amp; Garage - LED Fixtures"/>
    <s v="Outdoor &amp; Garage Lighting"/>
    <s v="Exterior"/>
    <n v="0"/>
    <n v="33046.22"/>
    <n v="0"/>
    <x v="0"/>
    <x v="0"/>
    <n v="10.1978380583316"/>
    <s v="Qty / 1,000"/>
    <m/>
    <s v="Private-Lighting"/>
    <s v="lighting"/>
    <n v="3"/>
    <n v="1"/>
    <s v="Lighting"/>
    <n v="0.91633259480590001"/>
    <n v="1.30467645558681"/>
    <n v="30281.328521126601"/>
    <n v="0"/>
    <n v="0.71"/>
    <n v="21499.743249999901"/>
    <n v="0"/>
    <n v="4903"/>
    <n v="1"/>
    <n v="1"/>
    <n v="0"/>
    <n v="0"/>
    <n v="14.276973281664301"/>
    <d v="1900-01-09T04:44:53"/>
    <n v="43441"/>
    <n v="0"/>
    <n v="0"/>
    <n v="0"/>
    <n v="219250.89995920693"/>
  </r>
  <r>
    <s v="STND-61787"/>
    <s v="South Holland Motel LLC"/>
    <s v="South Holland Motel LLC - 17225 S Halsted St - South Holland"/>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441"/>
    <n v="0"/>
    <n v="0"/>
    <n v="0"/>
    <n v="29276.826404048443"/>
  </r>
  <r>
    <s v="STND-61788"/>
    <s v="Dixie Warehousing &amp; Storage Inc"/>
    <s v="Dixie Warehousing and Storage - 25621 S Dixie Highway - Crete"/>
    <s v="Outdoor &amp; Garage - LED Fixtures"/>
    <s v="Outdoor &amp; Garage Lighting"/>
    <s v="Exterior"/>
    <n v="0"/>
    <n v="21842.865000000002"/>
    <n v="0"/>
    <x v="0"/>
    <x v="0"/>
    <n v="10.1978380583316"/>
    <s v="Qty / 1,000"/>
    <m/>
    <s v="Private-Lighting"/>
    <s v="lighting"/>
    <n v="3"/>
    <n v="1"/>
    <s v="Lighting"/>
    <n v="0.91633259480590001"/>
    <n v="1.30467645558681"/>
    <n v="20015.329163445"/>
    <n v="0"/>
    <n v="0.71"/>
    <n v="14210.883706045901"/>
    <n v="0"/>
    <n v="4903"/>
    <n v="1"/>
    <n v="1"/>
    <n v="0"/>
    <n v="0"/>
    <n v="14.276973281664301"/>
    <d v="1900-01-09T04:44:53"/>
    <n v="43391"/>
    <n v="0"/>
    <n v="0"/>
    <n v="0"/>
    <n v="144920.2907000393"/>
  </r>
  <r>
    <s v="STND-61788"/>
    <s v="Dixie Warehousing &amp; Storage Inc"/>
    <s v="Dixie Warehousing and Storage - 25621 S Dixie Highway - Crete"/>
    <s v="Outdoor &amp; Garage - LED Fixtures"/>
    <s v="Outdoor &amp; Garage Lighting"/>
    <s v="Exterior"/>
    <n v="0"/>
    <n v="960.98800000000006"/>
    <n v="0"/>
    <x v="0"/>
    <x v="0"/>
    <n v="10.1978380583316"/>
    <s v="Qty / 1,000"/>
    <m/>
    <s v="Private-Lighting"/>
    <s v="lighting"/>
    <n v="3"/>
    <n v="1"/>
    <s v="Lighting"/>
    <n v="0.91633259480590001"/>
    <n v="1.30467645558681"/>
    <n v="880.58462761733199"/>
    <n v="0"/>
    <n v="0.71"/>
    <n v="625.21508560830603"/>
    <n v="0"/>
    <n v="4903"/>
    <n v="1"/>
    <n v="1"/>
    <n v="0"/>
    <n v="0"/>
    <n v="14.276973281664301"/>
    <d v="1900-01-09T04:44:53"/>
    <n v="43391"/>
    <n v="0"/>
    <n v="0"/>
    <n v="0"/>
    <n v="6375.8421946594326"/>
  </r>
  <r>
    <s v="STND-61788"/>
    <s v="Dixie Warehousing &amp; Storage Inc"/>
    <s v="Dixie Warehousing and Storage - 25621 S Dixie Highway - Crete"/>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91"/>
    <n v="0"/>
    <n v="0"/>
    <n v="0"/>
    <n v="3187.9210973297163"/>
  </r>
  <r>
    <s v="STND-61789"/>
    <s v="Koch Meta Co dba Koch Poultry"/>
    <s v="Koch Foods - 2155 Rose St - Franklin Park"/>
    <s v="New Indoor LED Fixtures"/>
    <s v="Indoor Lighting"/>
    <s v="Warehouse"/>
    <n v="0"/>
    <n v="200427.87"/>
    <n v="31.719756"/>
    <x v="0"/>
    <x v="0"/>
    <n v="9.5383441434566993"/>
    <s v="Qty / 1,000"/>
    <m/>
    <s v="Private-Lighting"/>
    <s v="lighting"/>
    <n v="2"/>
    <n v="1"/>
    <s v="Lighting"/>
    <n v="0.97902139861649395"/>
    <n v="0.93591656730105399"/>
    <n v="196223.17360912499"/>
    <n v="29.687045151147"/>
    <n v="0.71"/>
    <n v="139318.45326247899"/>
    <n v="21.0778020573144"/>
    <n v="5242"/>
    <n v="1"/>
    <n v="1.22"/>
    <n v="1.0999999999999999E-2"/>
    <n v="0.68"/>
    <n v="13.3536818008394"/>
    <d v="1900-01-08T12:55:13"/>
    <n v="43394"/>
    <n v="35.784769950755802"/>
    <n v="2158.4549097003701"/>
    <n v="0"/>
    <n v="1328867.3527516124"/>
  </r>
  <r>
    <s v="STND-61789"/>
    <s v="Koch Meta Co dba Koch Poultry"/>
    <s v="Koch Foods - 2155 Rose St - Franklin Park"/>
    <s v="New Indoor LED Fixtures"/>
    <s v="Indoor Lighting"/>
    <s v="Warehouse"/>
    <n v="0"/>
    <n v="13010.644"/>
    <n v="2.0590670000000002"/>
    <x v="0"/>
    <x v="0"/>
    <n v="9.5383441434566993"/>
    <s v="Qty / 1,000"/>
    <m/>
    <s v="Private-Lighting"/>
    <s v="lighting"/>
    <n v="2"/>
    <n v="1"/>
    <s v="Lighting"/>
    <n v="0.97902139861649395"/>
    <n v="0.93591656730105399"/>
    <n v="12737.698885781299"/>
    <n v="1.92711491848288"/>
    <n v="0.71"/>
    <n v="9043.7662089047208"/>
    <n v="1.36825159212284"/>
    <n v="5242"/>
    <n v="1"/>
    <n v="1.22"/>
    <n v="1.0999999999999999E-2"/>
    <n v="0.68"/>
    <n v="13.3536818008394"/>
    <d v="1900-01-08T12:55:13"/>
    <n v="43394"/>
    <n v="2.3229446944104102"/>
    <n v="140.114687743594"/>
    <n v="0"/>
    <n v="86262.554453497942"/>
  </r>
  <r>
    <s v="STND-61789"/>
    <s v="Koch Meta Co dba Koch Poultry"/>
    <s v="Koch Foods - 2155 Rose St - Franklin Park"/>
    <s v="Occupancy Sensors"/>
    <s v="Indoor Lighting"/>
    <s v="Warehouse"/>
    <n v="0"/>
    <n v="48819.794000000002"/>
    <n v="25.091313"/>
    <x v="0"/>
    <x v="0"/>
    <n v="8"/>
    <s v="Qty / 1,000"/>
    <m/>
    <s v="Private-Lighting"/>
    <s v="lighting"/>
    <n v="2"/>
    <n v="1"/>
    <s v="Lighting"/>
    <n v="0.97902139861649395"/>
    <n v="0.93591656730105399"/>
    <n v="47795.623002049098"/>
    <n v="23.483375532036298"/>
    <n v="0.71"/>
    <n v="33934.892331454903"/>
    <n v="16.673196627745799"/>
    <n v="5242"/>
    <n v="1"/>
    <n v="1.22"/>
    <n v="1.0999999999999999E-2"/>
    <n v="0.68"/>
    <n v="13.3536818008394"/>
    <d v="1900-01-08T12:55:13"/>
    <n v="43394"/>
    <n v="36.318242394117398"/>
    <n v="525.75185302253999"/>
    <n v="0"/>
    <n v="271479.13865163922"/>
  </r>
  <r>
    <s v="STND-61790"/>
    <s v="Ferguson Enterprises, Inc"/>
    <s v="Ferguson - 884 S Rohlwing Rd - Addison"/>
    <s v="Occupancy Sensors"/>
    <s v="Indoor Lighting"/>
    <s v="Warehouse"/>
    <n v="0"/>
    <n v="1509.6959999999999"/>
    <n v="0.77592000000000005"/>
    <x v="0"/>
    <x v="0"/>
    <n v="8"/>
    <s v="Qty / 1,000"/>
    <m/>
    <s v="Private-Lighting"/>
    <s v="lighting"/>
    <n v="3"/>
    <n v="1"/>
    <s v="Lighting"/>
    <n v="0.91633259480590001"/>
    <n v="1.30467645558681"/>
    <n v="1383.3836530480901"/>
    <n v="1.01232455541891"/>
    <n v="0.71"/>
    <n v="982.20239366414205"/>
    <n v="0.71875043434742902"/>
    <n v="5242"/>
    <n v="1"/>
    <n v="1.22"/>
    <n v="1.0999999999999999E-2"/>
    <n v="0.68"/>
    <n v="13.3536818008394"/>
    <d v="1900-01-08T12:55:13"/>
    <n v="43414"/>
    <n v="1.5656117467041699"/>
    <n v="15.217220183528999"/>
    <n v="0"/>
    <n v="7857.6191493131364"/>
  </r>
  <r>
    <s v="STND-61790"/>
    <s v="Ferguson Enterprises, Inc"/>
    <s v="Ferguson - 884 S Rohlwing Rd - Addison"/>
    <s v="New Indoor LED Fixtures"/>
    <s v="Indoor Lighting"/>
    <s v="Warehouse"/>
    <n v="0"/>
    <n v="10693.68"/>
    <n v="1.6923840000000001"/>
    <x v="0"/>
    <x v="0"/>
    <n v="9.5383441434566993"/>
    <s v="Qty / 1,000"/>
    <m/>
    <s v="Private-Lighting"/>
    <s v="lighting"/>
    <n v="3"/>
    <n v="1"/>
    <s v="Lighting"/>
    <n v="0.91633259480590001"/>
    <n v="1.30467645558681"/>
    <n v="9798.9675424239504"/>
    <n v="2.2080135586118201"/>
    <n v="0.71"/>
    <n v="6957.2669551210101"/>
    <n v="1.56768962661439"/>
    <n v="5242"/>
    <n v="1"/>
    <n v="1.22"/>
    <n v="1.0999999999999999E-2"/>
    <n v="0.68"/>
    <n v="13.3536818008394"/>
    <d v="1900-01-08T12:55:13"/>
    <n v="43414"/>
    <n v="2.66153996939709"/>
    <n v="107.78864296666301"/>
    <n v="0"/>
    <n v="66360.806515843316"/>
  </r>
  <r>
    <s v="STND-61792"/>
    <s v="645 North Michigan LLC"/>
    <s v="645 North Michigan - 645 N Michigan Ave - Chicago"/>
    <s v="Building Energy Management System"/>
    <s v="Energy Management System"/>
    <s v="Office"/>
    <n v="47949.599999999999"/>
    <n v="311672.40000000002"/>
    <n v="0"/>
    <x v="1"/>
    <x v="0"/>
    <n v="15"/>
    <s v="NA"/>
    <m/>
    <s v="EMS"/>
    <s v="ems"/>
    <n v="2"/>
    <n v="1"/>
    <s v="EMS"/>
    <n v="0.79332965142744905"/>
    <n v="0.53298697738882195"/>
    <n v="247258.95645155601"/>
    <n v="0"/>
    <n v="0.7"/>
    <n v="173081.26951608999"/>
    <n v="0"/>
    <n v="2885"/>
    <n v="1.165"/>
    <n v="1.3779999999999999"/>
    <n v="2.5499999999999998E-2"/>
    <n v="0.55000000000000004"/>
    <n v="24.263431542460999"/>
    <d v="1900-01-16T07:56:40"/>
    <n v="43439"/>
    <n v="0"/>
    <n v="0"/>
    <n v="0"/>
    <n v="2596219.0427413499"/>
  </r>
  <r>
    <s v="STND-61793"/>
    <s v="Great Lakes Warehouse"/>
    <s v="Faure Brothers Greatlakes Warehouse - 700 State St - Calumet City"/>
    <s v="Outdoor &amp; Garage - LED Fixtures"/>
    <s v="Outdoor &amp; Garage Lighting"/>
    <s v="Exterior"/>
    <n v="0"/>
    <n v="4044.9749999999999"/>
    <n v="0"/>
    <x v="0"/>
    <x v="0"/>
    <n v="10.1978380583316"/>
    <s v="Qty / 1,000"/>
    <m/>
    <s v="Private-Lighting"/>
    <s v="lighting"/>
    <n v="3"/>
    <n v="1"/>
    <s v="Lighting"/>
    <n v="0.91633259480590001"/>
    <n v="1.30467645558681"/>
    <n v="3706.5424376749902"/>
    <n v="0"/>
    <n v="0.71"/>
    <n v="2631.6451307492498"/>
    <n v="0"/>
    <n v="4903"/>
    <n v="1"/>
    <n v="1"/>
    <n v="0"/>
    <n v="0"/>
    <n v="14.276973281664301"/>
    <d v="1900-01-09T04:44:53"/>
    <n v="43410"/>
    <n v="0"/>
    <n v="0"/>
    <n v="0"/>
    <n v="26837.090870377739"/>
  </r>
  <r>
    <s v="STND-61794"/>
    <s v="The Conservatory Condominium Association"/>
    <s v="2314 N Lincoln Park The Conservatory - 2314 N Lincoln Park W - Chicago"/>
    <s v="VSD on HVAC Fan or Pump &lt;= 200 HP"/>
    <s v="Variable Speed Drives"/>
    <s v="Multi-family (common)"/>
    <n v="0"/>
    <n v="30748.102999999999"/>
    <n v="6.269355"/>
    <x v="6"/>
    <x v="0"/>
    <n v="15"/>
    <s v="ΔkWpeak"/>
    <m/>
    <s v="Private-Non-Lighting"/>
    <s v="non_lighting"/>
    <n v="3"/>
    <n v="1"/>
    <s v="Non-Lighting"/>
    <n v="0.98952339343681495"/>
    <n v="0.43468415683807998"/>
    <n v="30425.967222304698"/>
    <n v="2.7251892920935998"/>
    <n v="0.7"/>
    <n v="21298.177055613301"/>
    <n v="1.90763250446552"/>
    <n v="6138"/>
    <n v="1.1399999999999999"/>
    <n v="1.32"/>
    <n v="2.5000000000000001E-2"/>
    <n v="0.64"/>
    <n v="11.4043662430759"/>
    <d v="1900-01-07T03:30:12"/>
    <n v="43386"/>
    <n v="2.7251892920935998"/>
    <n v="0"/>
    <n v="0"/>
    <n v="319472.65583419951"/>
  </r>
  <r>
    <s v="STND-61795"/>
    <s v="Freeport School District #145"/>
    <s v="Freeport School Dist. #145 - 701 W Moseley St - Freeport"/>
    <s v="New Indoor LED Fixtures"/>
    <s v="Indoor Lighting"/>
    <s v="K-12 School"/>
    <n v="0"/>
    <n v="2844.1109999999999"/>
    <n v="0.77552600000000005"/>
    <x v="0"/>
    <x v="1"/>
    <n v="15"/>
    <s v="Qty / 1,000"/>
    <m/>
    <s v="Public-Lighting"/>
    <s v="lighting"/>
    <n v="3"/>
    <n v="1"/>
    <s v="Lighting"/>
    <n v="0.99829244462109001"/>
    <n v="0.987374621353864"/>
    <n v="2839.2545229637299"/>
    <n v="0.76573469060007704"/>
    <n v="0.71"/>
    <n v="2015.8707113042501"/>
    <n v="0.54367163032605503"/>
    <n v="2979"/>
    <n v="1.17333333333333"/>
    <n v="1.323"/>
    <n v="2.1333333333333301E-2"/>
    <n v="0.72"/>
    <n v="23.497818059751602"/>
    <d v="1900-01-15T18:49:11"/>
    <n v="43447"/>
    <n v="0.80387029751414796"/>
    <n v="51.622809508431502"/>
    <n v="0"/>
    <n v="30238.060669563751"/>
  </r>
  <r>
    <s v="STND-61796"/>
    <s v="Chicago White Sox, Ltd."/>
    <s v="Chicago White Sox Ltd - 333 W 35th St - Chicago"/>
    <s v="New Indoor LED Fixtures"/>
    <s v="Indoor Lighting"/>
    <s v="Miscellaneous"/>
    <n v="0"/>
    <n v="16850.227999999999"/>
    <n v="3.6087600000000002"/>
    <x v="0"/>
    <x v="0"/>
    <n v="14.797277300976599"/>
    <s v="Qty / 1,000"/>
    <m/>
    <s v="Private-Lighting"/>
    <s v="lighting"/>
    <n v="3"/>
    <n v="1"/>
    <s v="Lighting"/>
    <n v="0.91633259480590001"/>
    <n v="1.30467645558681"/>
    <n v="15440.413146311001"/>
    <n v="4.7082642058634399"/>
    <n v="0.71"/>
    <n v="10962.693333880799"/>
    <n v="3.3428675861630501"/>
    <n v="3379"/>
    <n v="1.0900000000000001"/>
    <n v="1.36"/>
    <n v="2.1999999999999999E-2"/>
    <n v="0.57999999999999996"/>
    <n v="20.7161882213673"/>
    <d v="1900-01-13T19:08:05"/>
    <n v="43377"/>
    <n v="5.96889478430964"/>
    <n v="311.64136625581898"/>
    <n v="0"/>
    <n v="162218.01322700182"/>
  </r>
  <r>
    <s v="STND-61797"/>
    <s v="National Wholesale Trades LLC"/>
    <s v="National Wholesale Trades LLC - 410 N Carpenter St - Chicago"/>
    <s v="New Indoor LED Fixtures"/>
    <s v="Indoor Lighting"/>
    <s v="Miscellaneous"/>
    <n v="0"/>
    <n v="29207.062000000002"/>
    <n v="6.2551839999999999"/>
    <x v="0"/>
    <x v="0"/>
    <n v="14.797277300976599"/>
    <s v="Qty / 1,000"/>
    <m/>
    <s v="Private-Lighting"/>
    <s v="lighting"/>
    <n v="3"/>
    <n v="1"/>
    <s v="Lighting"/>
    <n v="0.91633259480590001"/>
    <n v="1.30467645558681"/>
    <n v="26763.382909116801"/>
    <n v="8.1609912901633006"/>
    <n v="0.71"/>
    <n v="19002.001865472899"/>
    <n v="5.7943038160159404"/>
    <n v="3379"/>
    <n v="1.0900000000000001"/>
    <n v="1.36"/>
    <n v="2.1999999999999999E-2"/>
    <n v="0.57999999999999996"/>
    <n v="20.7161882213673"/>
    <d v="1900-01-13T19:08:05"/>
    <n v="43336"/>
    <n v="10.3460842928034"/>
    <n v="540.17837064272396"/>
    <n v="0"/>
    <n v="281177.89087707712"/>
  </r>
  <r>
    <s v="STND-61797"/>
    <s v="National Wholesale Trades LLC"/>
    <s v="National Wholesale Trades LLC - 410 N Carpenter St - Chicago"/>
    <s v="New Indoor LED Fixtures"/>
    <s v="Indoor Lighting"/>
    <s v="Miscellaneous"/>
    <n v="0"/>
    <n v="8544.8150000000005"/>
    <n v="1.8300160000000001"/>
    <x v="0"/>
    <x v="0"/>
    <n v="14.797277300976599"/>
    <s v="Qty / 1,000"/>
    <m/>
    <s v="Private-Lighting"/>
    <s v="lighting"/>
    <n v="3"/>
    <n v="1"/>
    <s v="Lighting"/>
    <n v="0.91633259480590001"/>
    <n v="1.30467645558681"/>
    <n v="7829.8925010863704"/>
    <n v="2.3875787885471502"/>
    <n v="0.71"/>
    <n v="5559.2236757713299"/>
    <n v="1.6951809398684701"/>
    <n v="3379"/>
    <n v="1.0900000000000001"/>
    <n v="1.36"/>
    <n v="2.1999999999999999E-2"/>
    <n v="0.57999999999999996"/>
    <n v="20.7161882213673"/>
    <d v="1900-01-13T19:08:05"/>
    <n v="43336"/>
    <n v="3.02684937696139"/>
    <n v="158.03452754486301"/>
    <n v="0"/>
    <n v="82261.3743085428"/>
  </r>
  <r>
    <s v="STND-61798"/>
    <s v="Second First Church"/>
    <s v="Second First Church - 318 N Church St - Rockford"/>
    <s v="VSD on HVAC Fan or Pump &lt;= 200 HP"/>
    <s v="Variable Speed Drives"/>
    <s v="Miscellaneous (24/7)"/>
    <n v="0"/>
    <n v="15312.179"/>
    <n v="0.73899000000000004"/>
    <x v="6"/>
    <x v="0"/>
    <n v="15"/>
    <s v="ΔkWpeak"/>
    <m/>
    <s v="EMS"/>
    <s v="ems"/>
    <n v="3"/>
    <n v="1"/>
    <s v="Non-Lighting"/>
    <n v="0.91036333343406195"/>
    <n v="0"/>
    <n v="13939.646316578999"/>
    <n v="0"/>
    <n v="0.7"/>
    <n v="9757.7524216053298"/>
    <n v="0"/>
    <n v="7616"/>
    <n v="1.1100000000000001"/>
    <n v="1.29"/>
    <n v="2.1999999999999999E-2"/>
    <n v="0.76"/>
    <n v="9.1911764705882408"/>
    <d v="1900-01-05T13:33:47"/>
    <n v="43456"/>
    <n v="0"/>
    <n v="0"/>
    <n v="0"/>
    <n v="146366.28632407993"/>
  </r>
  <r>
    <s v="STND-61798"/>
    <s v="Second First Church"/>
    <s v="Second First Church - 318 N Church St - Rockford"/>
    <s v="VSD on HVAC Fan or Pump &lt;= 200 HP"/>
    <s v="Variable Speed Drives"/>
    <s v="Miscellaneous (24/7)"/>
    <n v="0"/>
    <n v="61248.714999999997"/>
    <n v="2.9559609999999998"/>
    <x v="6"/>
    <x v="0"/>
    <n v="15"/>
    <s v="ΔkWpeak"/>
    <m/>
    <s v="EMS"/>
    <s v="ems"/>
    <n v="3"/>
    <n v="1"/>
    <s v="Non-Lighting"/>
    <n v="0.91036333343406195"/>
    <n v="0"/>
    <n v="55758.5843559528"/>
    <n v="0"/>
    <n v="0.7"/>
    <n v="39031.009049166998"/>
    <n v="0"/>
    <n v="7616"/>
    <n v="1.1100000000000001"/>
    <n v="1.29"/>
    <n v="2.1999999999999999E-2"/>
    <n v="0.76"/>
    <n v="9.1911764705882408"/>
    <d v="1900-01-05T13:33:47"/>
    <n v="43456"/>
    <n v="0"/>
    <n v="0"/>
    <n v="0"/>
    <n v="585465.13573750493"/>
  </r>
  <r>
    <s v="STND-61798"/>
    <s v="Second First Church"/>
    <s v="Second First Church - 318 N Church St - Rockford"/>
    <s v="Building Energy Management System"/>
    <s v="Energy Management System"/>
    <s v="Miscellaneous (24/7)"/>
    <n v="13000"/>
    <n v="31200"/>
    <n v="0"/>
    <x v="1"/>
    <x v="0"/>
    <n v="15"/>
    <s v="NA"/>
    <m/>
    <s v="EMS"/>
    <s v="ems"/>
    <n v="3"/>
    <n v="1"/>
    <s v="EMS"/>
    <n v="0.91036333343406195"/>
    <n v="0"/>
    <n v="28403.3360031427"/>
    <n v="0"/>
    <n v="0.7"/>
    <n v="19882.335202199902"/>
    <n v="0"/>
    <n v="7616"/>
    <n v="1.1100000000000001"/>
    <n v="1.29"/>
    <n v="2.1999999999999999E-2"/>
    <n v="0.76"/>
    <n v="9.1911764705882408"/>
    <d v="1900-01-05T13:33:47"/>
    <n v="43456"/>
    <n v="0"/>
    <n v="0"/>
    <n v="0"/>
    <n v="298235.02803299855"/>
  </r>
  <r>
    <s v="STND-61800"/>
    <s v="Walgreens Co"/>
    <s v="Walgreens - 4010 W Lawrence Ave - Chicago"/>
    <s v="New Indoor LED Fixtures"/>
    <s v="Indoor Lighting"/>
    <s v="Retail (mall/dept. store)"/>
    <n v="0"/>
    <n v="2263.9479999999999"/>
    <n v="0.45922099999999999"/>
    <x v="0"/>
    <x v="0"/>
    <n v="9.1274187659729797"/>
    <s v="Qty / 1,000"/>
    <m/>
    <s v="Private-Lighting"/>
    <s v="lighting"/>
    <n v="3"/>
    <n v="1"/>
    <s v="Lighting"/>
    <n v="0.91633259480590001"/>
    <n v="1.30467645558681"/>
    <n v="2074.5293453456302"/>
    <n v="0.59913482661102901"/>
    <n v="0.71"/>
    <n v="1472.9158351953999"/>
    <n v="0.42538572689382997"/>
    <n v="5478"/>
    <n v="1.1200000000000001"/>
    <n v="1.31"/>
    <n v="2.1999999999999999E-2"/>
    <n v="0.95"/>
    <n v="12.7783862723622"/>
    <d v="1900-01-08T03:03:29"/>
    <n v="43397"/>
    <n v="0.48142613628849201"/>
    <n v="40.749683569289097"/>
    <n v="0"/>
    <n v="13443.919634861259"/>
  </r>
  <r>
    <s v="STND-61800"/>
    <s v="Walgreens Co"/>
    <s v="Walgreens - 4010 W Lawrence Ave - Chicago"/>
    <s v="New Indoor LED Fixtures"/>
    <s v="Indoor Lighting"/>
    <s v="Retail (mall/dept. store)"/>
    <n v="0"/>
    <n v="1840.6079999999999"/>
    <n v="0.37335000000000002"/>
    <x v="0"/>
    <x v="0"/>
    <n v="9.1274187659729797"/>
    <s v="Qty / 1,000"/>
    <m/>
    <s v="Private-Lighting"/>
    <s v="lighting"/>
    <n v="3"/>
    <n v="1"/>
    <s v="Lighting"/>
    <n v="0.91633259480590001"/>
    <n v="1.30467645558681"/>
    <n v="1686.6091046605"/>
    <n v="0.48710095469333398"/>
    <n v="0.71"/>
    <n v="1197.49246430895"/>
    <n v="0.34584167783226699"/>
    <n v="5478"/>
    <n v="1.1200000000000001"/>
    <n v="1.31"/>
    <n v="2.1999999999999999E-2"/>
    <n v="0.95"/>
    <n v="12.7783862723622"/>
    <d v="1900-01-08T03:03:29"/>
    <n v="43397"/>
    <n v="0.39140293667604198"/>
    <n v="33.129821698688303"/>
    <n v="0"/>
    <n v="10930.015190844739"/>
  </r>
  <r>
    <s v="STND-61800"/>
    <s v="Walgreens Co"/>
    <s v="Walgreens - 4010 W Lawrence Ave - Chicago"/>
    <s v="New Indoor LED Fixtures"/>
    <s v="Indoor Lighting"/>
    <s v="Retail (mall/dept. store)"/>
    <n v="0"/>
    <n v="1963.3150000000001"/>
    <n v="0.39823999999999998"/>
    <x v="0"/>
    <x v="0"/>
    <n v="9.1274187659729797"/>
    <s v="Qty / 1,000"/>
    <m/>
    <s v="Private-Lighting"/>
    <s v="lighting"/>
    <n v="3"/>
    <n v="1"/>
    <s v="Lighting"/>
    <n v="0.91633259480590001"/>
    <n v="1.30467645558681"/>
    <n v="1799.0495283713501"/>
    <n v="0.51957435167289001"/>
    <n v="0.71"/>
    <n v="1277.3251651436501"/>
    <n v="0.368897789687752"/>
    <n v="5478"/>
    <n v="1.1200000000000001"/>
    <n v="1.31"/>
    <n v="2.1999999999999999E-2"/>
    <n v="0.95"/>
    <n v="12.7783862723622"/>
    <d v="1900-01-08T03:03:29"/>
    <n v="43397"/>
    <n v="0.41749646578777799"/>
    <n v="35.338472878722797"/>
    <n v="0"/>
    <n v="11658.681682581688"/>
  </r>
  <r>
    <s v="STND-61800"/>
    <s v="Walgreens Co"/>
    <s v="Walgreens - 4010 W Lawrence Ave - Chicago"/>
    <s v="New Indoor LED Fixtures"/>
    <s v="Indoor Lighting"/>
    <s v="Retail (mall/dept. store)"/>
    <n v="0"/>
    <n v="48450.938000000002"/>
    <n v="9.8278169999999996"/>
    <x v="0"/>
    <x v="0"/>
    <n v="9.1274187659729797"/>
    <s v="Qty / 1,000"/>
    <m/>
    <s v="Private-Lighting"/>
    <s v="lighting"/>
    <n v="3"/>
    <n v="1"/>
    <s v="Lighting"/>
    <n v="0.91633259480590001"/>
    <n v="1.30467645558681"/>
    <n v="44397.173738319798"/>
    <n v="12.8221214497158"/>
    <n v="0.71"/>
    <n v="31521.993354206999"/>
    <n v="9.1037062292981901"/>
    <n v="5478"/>
    <n v="1.1200000000000001"/>
    <n v="1.31"/>
    <n v="2.1999999999999999E-2"/>
    <n v="0.95"/>
    <n v="12.7783862723622"/>
    <d v="1900-01-08T03:03:29"/>
    <n v="43397"/>
    <n v="10.303030493946"/>
    <n v="872.087341288424"/>
    <n v="0"/>
    <n v="287714.43368206453"/>
  </r>
  <r>
    <s v="STND-61800"/>
    <s v="Walgreens Co"/>
    <s v="Walgreens - 4010 W Lawrence Ave - Chicago"/>
    <s v="New Indoor LED Fixtures"/>
    <s v="Indoor Lighting"/>
    <s v="Retail (mall/dept. store)"/>
    <n v="0"/>
    <n v="233.14400000000001"/>
    <n v="4.7291E-2"/>
    <x v="0"/>
    <x v="0"/>
    <n v="9.1274187659729797"/>
    <s v="Qty / 1,000"/>
    <m/>
    <s v="Private-Lighting"/>
    <s v="lighting"/>
    <n v="3"/>
    <n v="1"/>
    <s v="Lighting"/>
    <n v="0.91633259480590001"/>
    <n v="1.30467645558681"/>
    <n v="213.637446483427"/>
    <n v="6.1699454261155702E-2"/>
    <n v="0.71"/>
    <n v="151.68258700323301"/>
    <n v="4.38066125254205E-2"/>
    <n v="5478"/>
    <n v="1.1200000000000001"/>
    <n v="1.31"/>
    <n v="2.1999999999999999E-2"/>
    <n v="0.95"/>
    <n v="12.7783862723622"/>
    <d v="1900-01-08T03:03:29"/>
    <n v="43397"/>
    <n v="4.9577705312298603E-2"/>
    <n v="4.1964498416387404"/>
    <n v="0"/>
    <n v="1384.4704910846381"/>
  </r>
  <r>
    <s v="STND-61800"/>
    <s v="Walgreens Co"/>
    <s v="Walgreens - 4010 W Lawrence Ave - Chicago"/>
    <s v="New Indoor LED Fixtures"/>
    <s v="Indoor Lighting"/>
    <s v="Retail (mall/dept. store)"/>
    <n v="0"/>
    <n v="766.92"/>
    <n v="0.15556300000000001"/>
    <x v="0"/>
    <x v="0"/>
    <n v="9.1274187659729797"/>
    <s v="Qty / 1,000"/>
    <m/>
    <s v="Private-Lighting"/>
    <s v="lighting"/>
    <n v="3"/>
    <n v="1"/>
    <s v="Lighting"/>
    <n v="0.91633259480590001"/>
    <n v="1.30467645558681"/>
    <n v="702.75379360854095"/>
    <n v="0.20295938346045"/>
    <n v="0.71"/>
    <n v="498.95519346206402"/>
    <n v="0.14410116225691999"/>
    <n v="5478"/>
    <n v="1.1200000000000001"/>
    <n v="1.31"/>
    <n v="2.1999999999999999E-2"/>
    <n v="0.95"/>
    <n v="12.7783862723622"/>
    <d v="1900-01-08T03:03:29"/>
    <n v="43397"/>
    <n v="0.163085081125312"/>
    <n v="13.8040923744535"/>
    <n v="0"/>
    <n v="4554.1729961853216"/>
  </r>
  <r>
    <s v="STND-61800"/>
    <s v="Walgreens Co"/>
    <s v="Walgreens - 4010 W Lawrence Ave - Chicago"/>
    <s v="New Indoor LED Fixtures"/>
    <s v="Indoor Lighting"/>
    <s v="Retail (mall/dept. store)"/>
    <n v="0"/>
    <n v="1214.8009999999999"/>
    <n v="0.24641099999999999"/>
    <x v="0"/>
    <x v="0"/>
    <n v="9.1274187659729797"/>
    <s v="Qty / 1,000"/>
    <m/>
    <s v="Private-Lighting"/>
    <s v="lighting"/>
    <n v="3"/>
    <n v="1"/>
    <s v="Lighting"/>
    <n v="0.91633259480590001"/>
    <n v="1.30467645558681"/>
    <n v="1113.1617525028"/>
    <n v="0.32148663009760098"/>
    <n v="0.71"/>
    <n v="790.34484427698897"/>
    <n v="0.22825550736929601"/>
    <n v="5478"/>
    <n v="1.1200000000000001"/>
    <n v="1.31"/>
    <n v="2.1999999999999999E-2"/>
    <n v="0.95"/>
    <n v="12.7783862723622"/>
    <d v="1900-01-08T03:03:29"/>
    <n v="43397"/>
    <n v="0.25832593820618799"/>
    <n v="21.865677281305"/>
    <n v="0"/>
    <n v="7213.8083632437811"/>
  </r>
  <r>
    <s v="STND-61800"/>
    <s v="Walgreens Co"/>
    <s v="Walgreens - 4010 W Lawrence Ave - Chicago"/>
    <s v="New Indoor LED Fixtures"/>
    <s v="Indoor Lighting"/>
    <s v="Retail (mall/dept. store)"/>
    <n v="0"/>
    <n v="552.18200000000002"/>
    <n v="0.11200499999999999"/>
    <x v="0"/>
    <x v="0"/>
    <n v="9.1274187659729797"/>
    <s v="Qty / 1,000"/>
    <m/>
    <s v="Private-Lighting"/>
    <s v="lighting"/>
    <n v="3"/>
    <n v="1"/>
    <s v="Lighting"/>
    <n v="0.91633259480590001"/>
    <n v="1.30467645558681"/>
    <n v="505.98236486511098"/>
    <n v="0.14613028640799999"/>
    <n v="0.71"/>
    <n v="359.24747905422902"/>
    <n v="0.10375250334968"/>
    <n v="5478"/>
    <n v="1.1200000000000001"/>
    <n v="1.31"/>
    <n v="2.1999999999999999E-2"/>
    <n v="0.95"/>
    <n v="12.7783862723622"/>
    <d v="1900-01-08T03:03:29"/>
    <n v="43397"/>
    <n v="0.117420881002813"/>
    <n v="9.9389393098504009"/>
    <n v="0"/>
    <n v="3279.0021819480548"/>
  </r>
  <r>
    <s v="STND-61800"/>
    <s v="Walgreens Co"/>
    <s v="Walgreens - 4010 W Lawrence Ave - Chicago"/>
    <s v="New Indoor LED Fixtures"/>
    <s v="Indoor Lighting"/>
    <s v="Retail (mall/dept. store)"/>
    <n v="0"/>
    <n v="30.677"/>
    <n v="6.2230000000000002E-3"/>
    <x v="0"/>
    <x v="0"/>
    <n v="9.1274187659729797"/>
    <s v="Qty / 1,000"/>
    <m/>
    <s v="Private-Lighting"/>
    <s v="lighting"/>
    <n v="3"/>
    <n v="1"/>
    <s v="Lighting"/>
    <n v="0.91633259480590001"/>
    <n v="1.30467645558681"/>
    <n v="28.110335010860599"/>
    <n v="8.1190015831166997E-3"/>
    <n v="0.71"/>
    <n v="19.958337857711001"/>
    <n v="5.7644911240128504E-3"/>
    <n v="5478"/>
    <n v="1.1200000000000001"/>
    <n v="1.31"/>
    <n v="2.1999999999999999E-2"/>
    <n v="0.95"/>
    <n v="12.7783862723622"/>
    <d v="1900-01-08T03:03:29"/>
    <n v="43397"/>
    <n v="6.5239064548948903E-3"/>
    <n v="0.55216729485618998"/>
    <n v="0"/>
    <n v="182.16810750010035"/>
  </r>
  <r>
    <s v="STND-61801"/>
    <s v="Deerfield School District #109"/>
    <s v="Deerfield Public Schools District #109 - 1421 Hackberry Rd - Deefield"/>
    <s v="Outdoor &amp; Garage - LED Fixtures"/>
    <s v="Outdoor &amp; Garage Lighting"/>
    <s v="Exterior"/>
    <n v="0"/>
    <n v="4942.2240000000002"/>
    <n v="0"/>
    <x v="0"/>
    <x v="1"/>
    <n v="10.1978380583316"/>
    <s v="Qty / 1,000"/>
    <m/>
    <s v="Public-Lighting"/>
    <s v="lighting"/>
    <n v="3"/>
    <n v="1"/>
    <s v="Lighting"/>
    <n v="0.99829244462109001"/>
    <n v="0.987374621353864"/>
    <n v="4933.7848788250203"/>
    <n v="0"/>
    <n v="0.71"/>
    <n v="3502.9872639657701"/>
    <n v="0"/>
    <n v="4903"/>
    <n v="1"/>
    <n v="1"/>
    <n v="0"/>
    <n v="0"/>
    <n v="14.276973281664301"/>
    <d v="1900-01-09T04:44:53"/>
    <n v="43324"/>
    <n v="0"/>
    <n v="0"/>
    <n v="0"/>
    <n v="35722.896838321016"/>
  </r>
  <r>
    <s v="STND-61801"/>
    <s v="Deerfield School District #109"/>
    <s v="Deerfield Public Schools District #109 - 1421 Hackberry Rd - Deefield"/>
    <s v="Outdoor &amp; Garage - LED Fixtures"/>
    <s v="Outdoor &amp; Garage Lighting"/>
    <s v="Exterior"/>
    <n v="0"/>
    <n v="627.58399999999995"/>
    <n v="0"/>
    <x v="0"/>
    <x v="1"/>
    <n v="10.1978380583316"/>
    <s v="Qty / 1,000"/>
    <m/>
    <s v="Public-Lighting"/>
    <s v="lighting"/>
    <n v="3"/>
    <n v="1"/>
    <s v="Lighting"/>
    <n v="0.99829244462109001"/>
    <n v="0.987374621353864"/>
    <n v="626.51236556508195"/>
    <n v="0"/>
    <n v="0.71"/>
    <n v="444.82377955120802"/>
    <n v="0"/>
    <n v="4903"/>
    <n v="1"/>
    <n v="1"/>
    <n v="0"/>
    <n v="0"/>
    <n v="14.276973281664301"/>
    <d v="1900-01-09T04:44:53"/>
    <n v="43324"/>
    <n v="0"/>
    <n v="0"/>
    <n v="0"/>
    <n v="4536.2408683582153"/>
  </r>
  <r>
    <s v="STND-61804"/>
    <s v="Walgreens Co"/>
    <s v="Walgreens - 7109 S Jeffery Blvd - Chicago"/>
    <s v="New Indoor LED Fixtures"/>
    <s v="Indoor Lighting"/>
    <s v="Retail (mall/dept. store)"/>
    <n v="0"/>
    <n v="1257.749"/>
    <n v="0.25512299999999999"/>
    <x v="0"/>
    <x v="0"/>
    <n v="9.1274187659729797"/>
    <s v="Qty / 1,000"/>
    <m/>
    <s v="Private-Lighting"/>
    <s v="lighting"/>
    <n v="3"/>
    <n v="1"/>
    <s v="Lighting"/>
    <n v="0.91633259480590001"/>
    <n v="1.30467645558681"/>
    <n v="1152.5164047845301"/>
    <n v="0.33285297137867298"/>
    <n v="0.71"/>
    <n v="818.28664739701298"/>
    <n v="0.23632560967885799"/>
    <n v="5478"/>
    <n v="1.1200000000000001"/>
    <n v="1.31"/>
    <n v="2.1999999999999999E-2"/>
    <n v="0.95"/>
    <n v="12.7783862723622"/>
    <d v="1900-01-08T03:03:29"/>
    <n v="43397"/>
    <n v="0.267459197572256"/>
    <n v="22.638715093981801"/>
    <n v="0"/>
    <n v="7468.844901396611"/>
  </r>
  <r>
    <s v="STND-61804"/>
    <s v="Walgreens Co"/>
    <s v="Walgreens - 7109 S Jeffery Blvd - Chicago"/>
    <s v="New Indoor LED Fixtures"/>
    <s v="Indoor Lighting"/>
    <s v="Retail (mall/dept. store)"/>
    <n v="0"/>
    <n v="1533.84"/>
    <n v="0.31112499999999998"/>
    <x v="0"/>
    <x v="0"/>
    <n v="9.1274187659729797"/>
    <s v="Qty / 1,000"/>
    <m/>
    <s v="Private-Lighting"/>
    <s v="lighting"/>
    <n v="3"/>
    <n v="1"/>
    <s v="Lighting"/>
    <n v="0.91633259480590001"/>
    <n v="1.30467645558681"/>
    <n v="1405.5075872170801"/>
    <n v="0.40591746224444503"/>
    <n v="0.71"/>
    <n v="997.91038692412803"/>
    <n v="0.288201398193556"/>
    <n v="5478"/>
    <n v="1.1200000000000001"/>
    <n v="1.31"/>
    <n v="2.1999999999999999E-2"/>
    <n v="0.95"/>
    <n v="12.7783862723622"/>
    <d v="1900-01-08T03:03:29"/>
    <n v="43397"/>
    <n v="0.326169113896702"/>
    <n v="27.608184748907"/>
    <n v="0"/>
    <n v="9108.3459923706432"/>
  </r>
  <r>
    <s v="STND-61804"/>
    <s v="Walgreens Co"/>
    <s v="Walgreens - 7109 S Jeffery Blvd - Chicago"/>
    <s v="New Indoor LED Fixtures"/>
    <s v="Indoor Lighting"/>
    <s v="Retail (mall/dept. store)"/>
    <n v="0"/>
    <n v="1472.4860000000001"/>
    <n v="0.29868"/>
    <x v="0"/>
    <x v="0"/>
    <n v="9.1274187659729797"/>
    <s v="Qty / 1,000"/>
    <m/>
    <s v="Private-Lighting"/>
    <s v="lighting"/>
    <n v="3"/>
    <n v="1"/>
    <s v="Lighting"/>
    <n v="0.91633259480590001"/>
    <n v="1.30467645558681"/>
    <n v="1349.28691719536"/>
    <n v="0.38968076375466698"/>
    <n v="0.71"/>
    <n v="957.99371120870603"/>
    <n v="0.27667334226581403"/>
    <n v="5478"/>
    <n v="1.1200000000000001"/>
    <n v="1.31"/>
    <n v="2.1999999999999999E-2"/>
    <n v="0.95"/>
    <n v="12.7783862723622"/>
    <d v="1900-01-08T03:03:29"/>
    <n v="43397"/>
    <n v="0.31312234934083399"/>
    <n v="26.503850159194599"/>
    <n v="0"/>
    <n v="8744.009777370442"/>
  </r>
  <r>
    <s v="STND-61804"/>
    <s v="Walgreens Co"/>
    <s v="Walgreens - 7109 S Jeffery Blvd - Chicago"/>
    <s v="New Indoor LED Fixtures"/>
    <s v="Indoor Lighting"/>
    <s v="Retail (mall/dept. store)"/>
    <n v="0"/>
    <n v="38045.366999999998"/>
    <n v="7.7171450000000004"/>
    <x v="0"/>
    <x v="0"/>
    <n v="9.1274187659729797"/>
    <s v="Qty / 1,000"/>
    <m/>
    <s v="Private-Lighting"/>
    <s v="lighting"/>
    <n v="3"/>
    <n v="1"/>
    <s v="Lighting"/>
    <n v="0.91633259480590001"/>
    <n v="1.30467645558681"/>
    <n v="34862.209863452801"/>
    <n v="10.0683773858494"/>
    <n v="0.71"/>
    <n v="24752.169003051498"/>
    <n v="7.1485479439531101"/>
    <n v="5478"/>
    <n v="1.1200000000000001"/>
    <n v="1.31"/>
    <n v="2.1999999999999999E-2"/>
    <n v="0.95"/>
    <n v="12.7783862723622"/>
    <d v="1900-01-08T03:03:29"/>
    <n v="43397"/>
    <n v="8.0902992252707495"/>
    <n v="684.79340803210698"/>
    <n v="0"/>
    <n v="225923.41185698696"/>
  </r>
  <r>
    <s v="STND-61804"/>
    <s v="Walgreens Co"/>
    <s v="Walgreens - 7109 S Jeffery Blvd - Chicago"/>
    <s v="New Indoor LED Fixtures"/>
    <s v="Indoor Lighting"/>
    <s v="Retail (mall/dept. store)"/>
    <n v="0"/>
    <n v="1533.84"/>
    <n v="0.31112499999999998"/>
    <x v="0"/>
    <x v="0"/>
    <n v="9.1274187659729797"/>
    <s v="Qty / 1,000"/>
    <m/>
    <s v="Private-Lighting"/>
    <s v="lighting"/>
    <n v="3"/>
    <n v="1"/>
    <s v="Lighting"/>
    <n v="0.91633259480590001"/>
    <n v="1.30467645558681"/>
    <n v="1405.5075872170801"/>
    <n v="0.40591746224444503"/>
    <n v="0.71"/>
    <n v="997.91038692412803"/>
    <n v="0.288201398193556"/>
    <n v="5478"/>
    <n v="1.1200000000000001"/>
    <n v="1.31"/>
    <n v="2.1999999999999999E-2"/>
    <n v="0.95"/>
    <n v="12.7783862723622"/>
    <d v="1900-01-08T03:03:29"/>
    <n v="43397"/>
    <n v="0.326169113896702"/>
    <n v="27.608184748907"/>
    <n v="0"/>
    <n v="9108.3459923706432"/>
  </r>
  <r>
    <s v="STND-61804"/>
    <s v="Walgreens Co"/>
    <s v="Walgreens - 7109 S Jeffery Blvd - Chicago"/>
    <s v="New Indoor LED Fixtures"/>
    <s v="Indoor Lighting"/>
    <s v="Retail (mall/dept. store)"/>
    <n v="0"/>
    <n v="5521.8239999999996"/>
    <n v="1.12005"/>
    <x v="0"/>
    <x v="0"/>
    <n v="9.1274187659729797"/>
    <s v="Qty / 1,000"/>
    <m/>
    <s v="Private-Lighting"/>
    <s v="lighting"/>
    <n v="3"/>
    <n v="1"/>
    <s v="Lighting"/>
    <n v="0.91633259480590001"/>
    <n v="1.30467645558681"/>
    <n v="5059.8273139814901"/>
    <n v="1.4613028640800001"/>
    <n v="0.71"/>
    <n v="3592.4773929268599"/>
    <n v="1.0375250334968"/>
    <n v="5478"/>
    <n v="1.1200000000000001"/>
    <n v="1.31"/>
    <n v="2.1999999999999999E-2"/>
    <n v="0.95"/>
    <n v="12.7783862723622"/>
    <d v="1900-01-08T03:03:29"/>
    <n v="43397"/>
    <n v="1.17420881002813"/>
    <n v="99.389465096064995"/>
    <n v="0"/>
    <n v="32790.045572534305"/>
  </r>
  <r>
    <s v="STND-61804"/>
    <s v="Walgreens Co"/>
    <s v="Walgreens - 7109 S Jeffery Blvd - Chicago"/>
    <s v="New Indoor LED Fixtures"/>
    <s v="Indoor Lighting"/>
    <s v="Retail (mall/dept. store)"/>
    <n v="0"/>
    <n v="331.30900000000003"/>
    <n v="6.7202999999999999E-2"/>
    <x v="0"/>
    <x v="0"/>
    <n v="9.1274187659729797"/>
    <s v="Qty / 1,000"/>
    <m/>
    <s v="Private-Lighting"/>
    <s v="lighting"/>
    <n v="3"/>
    <n v="1"/>
    <s v="Lighting"/>
    <n v="0.91633259480590001"/>
    <n v="1.30467645558681"/>
    <n v="303.58923565254798"/>
    <n v="8.7678171844800104E-2"/>
    <n v="0.71"/>
    <n v="215.548357313309"/>
    <n v="6.2251502009808099E-2"/>
    <n v="5478"/>
    <n v="1.1200000000000001"/>
    <n v="1.31"/>
    <n v="2.1999999999999999E-2"/>
    <n v="0.95"/>
    <n v="12.7783862723622"/>
    <d v="1900-01-08T03:03:29"/>
    <n v="43397"/>
    <n v="7.0452528601687506E-2"/>
    <n v="5.9633599860321898"/>
    <n v="0"/>
    <n v="1967.4001215161456"/>
  </r>
  <r>
    <s v="STND-61804"/>
    <s v="Walgreens Co"/>
    <s v="Walgreens - 7109 S Jeffery Blvd - Chicago"/>
    <s v="New Indoor LED Fixtures"/>
    <s v="Indoor Lighting"/>
    <s v="Retail (mall/dept. store)"/>
    <n v="0"/>
    <n v="-85.894999999999996"/>
    <n v="-1.7423000000000001E-2"/>
    <x v="0"/>
    <x v="0"/>
    <n v="9.1274187659729797"/>
    <s v="Qty / 1,000"/>
    <m/>
    <s v="Private-Lighting"/>
    <s v="lighting"/>
    <n v="3"/>
    <n v="1"/>
    <s v="Lighting"/>
    <n v="0.91633259480590001"/>
    <n v="1.30467645558681"/>
    <n v="-78.708388230852805"/>
    <n v="-2.2731377885688901E-2"/>
    <n v="0.71"/>
    <n v="-55.882955643905497"/>
    <n v="-1.6139278298839099E-2"/>
    <n v="5478"/>
    <n v="1.1200000000000001"/>
    <n v="1.31"/>
    <n v="2.1999999999999999E-2"/>
    <n v="0.95"/>
    <n v="12.7783862723622"/>
    <d v="1900-01-08T03:03:29"/>
    <n v="43397"/>
    <n v="-1.8265470378215298E-2"/>
    <n v="-1.54605762596318"/>
    <n v="0"/>
    <n v="-510.06713804221869"/>
  </r>
  <r>
    <s v="STND-61804"/>
    <s v="Walgreens Co"/>
    <s v="Walgreens - 7109 S Jeffery Blvd - Chicago"/>
    <s v="New Indoor LED Fixtures"/>
    <s v="Indoor Lighting"/>
    <s v="Retail (mall/dept. store)"/>
    <n v="0"/>
    <n v="24.541"/>
    <n v="4.9779999999999998E-3"/>
    <x v="0"/>
    <x v="0"/>
    <n v="9.1274187659729797"/>
    <s v="Qty / 1,000"/>
    <m/>
    <s v="Private-Lighting"/>
    <s v="lighting"/>
    <n v="3"/>
    <n v="1"/>
    <s v="Lighting"/>
    <n v="0.91633259480590001"/>
    <n v="1.30467645558681"/>
    <n v="22.4877182091316"/>
    <n v="6.4946793959111196E-3"/>
    <n v="0.71"/>
    <n v="15.9662799284834"/>
    <n v="4.6112223710968996E-3"/>
    <n v="5478"/>
    <n v="1.1200000000000001"/>
    <n v="1.31"/>
    <n v="2.1999999999999999E-2"/>
    <n v="0.95"/>
    <n v="12.7783862723622"/>
    <d v="1900-01-08T03:03:29"/>
    <n v="43397"/>
    <n v="5.2187058223472299E-3"/>
    <n v="0.44172303625079901"/>
    <n v="0"/>
    <n v="145.73092304201711"/>
  </r>
  <r>
    <s v="STND-61804"/>
    <s v="Walgreens Co"/>
    <s v="Walgreens - 7109 S Jeffery Blvd - Chicago"/>
    <s v="New Indoor LED Fixtures"/>
    <s v="Indoor Lighting"/>
    <s v="Retail (mall/dept. store)"/>
    <n v="0"/>
    <n v="552.18200000000002"/>
    <n v="0.11200499999999999"/>
    <x v="0"/>
    <x v="0"/>
    <n v="9.1274187659729797"/>
    <s v="Qty / 1,000"/>
    <m/>
    <s v="Private-Lighting"/>
    <s v="lighting"/>
    <n v="3"/>
    <n v="1"/>
    <s v="Lighting"/>
    <n v="0.91633259480590001"/>
    <n v="1.30467645558681"/>
    <n v="505.98236486511098"/>
    <n v="0.14613028640799999"/>
    <n v="0.71"/>
    <n v="359.24747905422902"/>
    <n v="0.10375250334968"/>
    <n v="5478"/>
    <n v="1.1200000000000001"/>
    <n v="1.31"/>
    <n v="2.1999999999999999E-2"/>
    <n v="0.95"/>
    <n v="12.7783862723622"/>
    <d v="1900-01-08T03:03:29"/>
    <n v="43397"/>
    <n v="0.117420881002813"/>
    <n v="9.9389393098504009"/>
    <n v="0"/>
    <n v="3279.0021819480548"/>
  </r>
  <r>
    <s v="STND-61808"/>
    <s v="Princeton Club Midrise Condo Assn"/>
    <s v="Princeton Club Condominiums c/o Hillcrest Property Management - 3100 Lexington Lane - Glenview"/>
    <s v="New Indoor LED Fixtures"/>
    <s v="Indoor Lighting"/>
    <s v="Multi-family (common)"/>
    <n v="0"/>
    <n v="34258.879000000001"/>
    <n v="4.1361410000000003"/>
    <x v="0"/>
    <x v="0"/>
    <n v="8.1459758879113693"/>
    <s v="Qty / 1,000"/>
    <m/>
    <s v="Private-Lighting"/>
    <s v="lighting"/>
    <n v="3"/>
    <n v="1"/>
    <s v="Lighting"/>
    <n v="0.91633259480590001"/>
    <n v="1.30467645558681"/>
    <n v="31392.527489211301"/>
    <n v="5.3963257796872703"/>
    <n v="0.71"/>
    <n v="22288.6945173401"/>
    <n v="3.8313913035779601"/>
    <n v="6138"/>
    <n v="1.1399999999999999"/>
    <n v="1.32"/>
    <n v="2.5000000000000001E-2"/>
    <n v="0.64"/>
    <n v="11.4043662430759"/>
    <d v="1900-01-07T03:30:12"/>
    <n v="43371"/>
    <n v="6.3876962354252704"/>
    <n v="688.43262037744205"/>
    <n v="0"/>
    <n v="181563.16811127478"/>
  </r>
  <r>
    <s v="STND-61808"/>
    <s v="Princeton Club Midrise Condo Assn"/>
    <s v="Princeton Club Condominiums c/o Hillcrest Property Management - 3100 Lexington Lane - Glenview"/>
    <s v="New Indoor LED Fixtures"/>
    <s v="Indoor Lighting"/>
    <s v="Multi-family (common)"/>
    <n v="0"/>
    <n v="167.93600000000001"/>
    <n v="2.0275000000000001E-2"/>
    <x v="0"/>
    <x v="0"/>
    <n v="8.1459758879113693"/>
    <s v="Qty / 1,000"/>
    <m/>
    <s v="Private-Lighting"/>
    <s v="lighting"/>
    <n v="3"/>
    <n v="1"/>
    <s v="Lighting"/>
    <n v="0.91633259480590001"/>
    <n v="1.30467645558681"/>
    <n v="153.885230641324"/>
    <n v="2.6452315137022502E-2"/>
    <n v="0.71"/>
    <n v="109.25851375534"/>
    <n v="1.8781143747286001E-2"/>
    <n v="6138"/>
    <n v="1.1399999999999999"/>
    <n v="1.32"/>
    <n v="2.5000000000000001E-2"/>
    <n v="0.64"/>
    <n v="11.4043662430759"/>
    <d v="1900-01-07T03:30:12"/>
    <n v="43371"/>
    <n v="3.1311926061816403E-2"/>
    <n v="3.37467611055534"/>
    <n v="0"/>
    <n v="890.01721860003238"/>
  </r>
  <r>
    <s v="STND-61809"/>
    <s v="Hilton Garden Inn Kankakee"/>
    <s v="Hilton Garden Inn - 455 Riverstone Parkway - Kankakee"/>
    <s v="New Indoor LED Fixtures"/>
    <s v="Indoor Lighting"/>
    <s v="Hotel/Motel (common)"/>
    <n v="0"/>
    <n v="34250.04"/>
    <n v="4.2091799999999999"/>
    <x v="0"/>
    <x v="0"/>
    <n v="8.1459758879113693"/>
    <s v="Qty / 1,000"/>
    <m/>
    <s v="Private-Lighting"/>
    <s v="lighting"/>
    <n v="3"/>
    <n v="1"/>
    <s v="Lighting"/>
    <n v="0.91633259480590001"/>
    <n v="1.30467645558681"/>
    <n v="31384.428025405901"/>
    <n v="5.49161804332687"/>
    <n v="0.71"/>
    <n v="22282.9438980382"/>
    <n v="3.8990488107620802"/>
    <n v="6138"/>
    <n v="1.2"/>
    <n v="1.24"/>
    <n v="3.2000000000000001E-2"/>
    <n v="0.73"/>
    <n v="11.4043662430759"/>
    <d v="1900-01-07T03:30:12"/>
    <n v="43377"/>
    <n v="6.0667455184786503"/>
    <n v="836.91808067749002"/>
    <n v="0"/>
    <n v="181516.32370510095"/>
  </r>
  <r>
    <s v="STND-61810"/>
    <s v="Floor Covering Associates of Kankakee, Inc"/>
    <s v="Floor Covering Associates of Kankakee Inc - 1759 N State Rte 50 - Bourbonnais"/>
    <s v="New Indoor LED Fixtures"/>
    <s v="Indoor Lighting"/>
    <s v="Retail (mall/dept. store)"/>
    <n v="0"/>
    <n v="179078.88800000001"/>
    <n v="36.324466000000001"/>
    <x v="0"/>
    <x v="0"/>
    <n v="9.1274187659729797"/>
    <s v="Qty / 1,000"/>
    <m/>
    <s v="Private-Lighting"/>
    <s v="lighting"/>
    <n v="2"/>
    <n v="1"/>
    <s v="Lighting"/>
    <n v="0.97902139861649395"/>
    <n v="0.93591656730105399"/>
    <n v="175322.063392446"/>
    <n v="33.9966695277638"/>
    <n v="0.71"/>
    <n v="124478.66500863701"/>
    <n v="24.137635364712299"/>
    <n v="5478"/>
    <n v="1.1200000000000001"/>
    <n v="1.31"/>
    <n v="2.1999999999999999E-2"/>
    <n v="0.95"/>
    <n v="12.7783862723622"/>
    <d v="1900-01-08T03:03:29"/>
    <n v="43429"/>
    <n v="27.317532766383199"/>
    <n v="3443.8262452087702"/>
    <n v="0"/>
    <n v="1136168.9029630974"/>
  </r>
  <r>
    <s v="STND-61811"/>
    <s v="William Charles Construction Co, LLC"/>
    <s v="William Charles Construction Company LLC - 833 Featherstone Road - Rockford"/>
    <s v="Outdoor &amp; Garage - LED Fixtures"/>
    <s v="Outdoor &amp; Garage Lighting"/>
    <s v="Exterior"/>
    <n v="0"/>
    <n v="10879.757"/>
    <n v="0"/>
    <x v="0"/>
    <x v="0"/>
    <n v="10.1978380583316"/>
    <s v="Qty / 1,000"/>
    <m/>
    <s v="Private-Lighting"/>
    <s v="lighting"/>
    <n v="3"/>
    <n v="1"/>
    <s v="Lighting"/>
    <n v="0.91633259480590001"/>
    <n v="1.30467645558681"/>
    <n v="9969.4759626676496"/>
    <n v="0"/>
    <n v="0.71"/>
    <n v="7078.3279334940298"/>
    <n v="0"/>
    <n v="4903"/>
    <n v="1"/>
    <n v="1"/>
    <n v="0"/>
    <n v="0"/>
    <n v="14.276973281664301"/>
    <d v="1900-01-09T04:44:53"/>
    <n v="43379"/>
    <n v="0"/>
    <n v="0"/>
    <n v="0"/>
    <n v="72183.641989537078"/>
  </r>
  <r>
    <s v="STND-61812"/>
    <s v="Holiday Inn Express &amp; Suites"/>
    <s v="Holiday Inn Express - 2323 172nd St - Lansing"/>
    <s v="Outdoor &amp; Garage - LED Fixtures"/>
    <s v="Outdoor &amp; Garage Lighting"/>
    <s v="Exterior"/>
    <n v="0"/>
    <n v="28388.37"/>
    <n v="0"/>
    <x v="0"/>
    <x v="0"/>
    <n v="10.1978380583316"/>
    <s v="Qty / 1,000"/>
    <m/>
    <s v="Private-Lighting"/>
    <s v="lighting"/>
    <n v="3"/>
    <n v="1"/>
    <s v="Lighting"/>
    <n v="0.91633259480590001"/>
    <n v="1.30467645558681"/>
    <n v="26013.188744409999"/>
    <n v="0"/>
    <n v="0.71"/>
    <n v="18469.364008531102"/>
    <n v="0"/>
    <n v="4903"/>
    <n v="1"/>
    <n v="1"/>
    <n v="0"/>
    <n v="0"/>
    <n v="14.276973281664301"/>
    <d v="1900-01-09T04:44:53"/>
    <n v="43400"/>
    <n v="0"/>
    <n v="0"/>
    <n v="0"/>
    <n v="188347.58319937834"/>
  </r>
  <r>
    <s v="STND-61812"/>
    <s v="Holiday Inn Express &amp; Suites"/>
    <s v="Holiday Inn Express - 2323 172nd St - Lansing"/>
    <s v="Outdoor &amp; Garage - LED Fixtures"/>
    <s v="Outdoor &amp; Garage Lighting"/>
    <s v="Exterior"/>
    <n v="0"/>
    <n v="7648.68"/>
    <n v="0"/>
    <x v="0"/>
    <x v="0"/>
    <n v="10.1978380583316"/>
    <s v="Qty / 1,000"/>
    <m/>
    <s v="Private-Lighting"/>
    <s v="lighting"/>
    <n v="3"/>
    <n v="1"/>
    <s v="Lighting"/>
    <n v="0.91633259480590001"/>
    <n v="1.30467645558681"/>
    <n v="7008.73479123999"/>
    <n v="0"/>
    <n v="0.71"/>
    <n v="4976.2017017803901"/>
    <n v="0"/>
    <n v="4903"/>
    <n v="1"/>
    <n v="1"/>
    <n v="0"/>
    <n v="0"/>
    <n v="14.276973281664301"/>
    <d v="1900-01-09T04:44:53"/>
    <n v="43400"/>
    <n v="0"/>
    <n v="0"/>
    <n v="0"/>
    <n v="50746.499100350535"/>
  </r>
  <r>
    <s v="STND-61812"/>
    <s v="Holiday Inn Express &amp; Suites"/>
    <s v="Holiday Inn Express - 2323 172nd St - Lansing"/>
    <s v="Outdoor &amp; Garage - LED Fixtures"/>
    <s v="Outdoor &amp; Garage Lighting"/>
    <s v="Exterior"/>
    <n v="0"/>
    <n v="1912.17"/>
    <n v="0"/>
    <x v="0"/>
    <x v="0"/>
    <n v="10.1978380583316"/>
    <s v="Qty / 1,000"/>
    <m/>
    <s v="Private-Lighting"/>
    <s v="lighting"/>
    <n v="3"/>
    <n v="1"/>
    <s v="Lighting"/>
    <n v="0.91633259480590001"/>
    <n v="1.30467645558681"/>
    <n v="1752.18369781"/>
    <n v="0"/>
    <n v="0.71"/>
    <n v="1244.0504254451"/>
    <n v="0"/>
    <n v="4903"/>
    <n v="1"/>
    <n v="1"/>
    <n v="0"/>
    <n v="0"/>
    <n v="14.276973281664301"/>
    <d v="1900-01-09T04:44:53"/>
    <n v="43400"/>
    <n v="0"/>
    <n v="0"/>
    <n v="0"/>
    <n v="12686.624775087659"/>
  </r>
  <r>
    <s v="STND-61813"/>
    <s v="Apple Vacations, LLC"/>
    <s v="Apple Vacations - 101 Northwest Point Blvd - Elk Grove Village"/>
    <s v="Outdoor &amp; Garage - LED Fixtures"/>
    <s v="Outdoor &amp; Garage Lighting"/>
    <s v="Exterior"/>
    <n v="0"/>
    <n v="32899.129999999997"/>
    <n v="0"/>
    <x v="0"/>
    <x v="0"/>
    <n v="10.1978380583316"/>
    <s v="Qty / 1,000"/>
    <m/>
    <s v="Private-Lighting"/>
    <s v="lighting"/>
    <n v="3"/>
    <n v="1"/>
    <s v="Lighting"/>
    <n v="0.91633259480590001"/>
    <n v="1.30467645558681"/>
    <n v="30146.545159756599"/>
    <n v="0"/>
    <n v="0.71"/>
    <n v="21404.047063427199"/>
    <n v="0"/>
    <n v="4903"/>
    <n v="1"/>
    <n v="1"/>
    <n v="0"/>
    <n v="0"/>
    <n v="14.276973281664301"/>
    <d v="1900-01-09T04:44:53"/>
    <n v="43377"/>
    <n v="0"/>
    <n v="0"/>
    <n v="0"/>
    <n v="218275.0057457386"/>
  </r>
  <r>
    <s v="STND-61814"/>
    <s v="Portillo's Hot Dogs LLC"/>
    <s v="Portillo's Hot Dogs LLC - 2810 US 34 - Oswego"/>
    <s v="New Indoor LED Fixtures"/>
    <s v="Indoor Lighting"/>
    <s v="Restaurant"/>
    <n v="0"/>
    <n v="4197.6369999999997"/>
    <n v="0.57367500000000005"/>
    <x v="0"/>
    <x v="0"/>
    <n v="8.9750493627714896"/>
    <s v="Qty / 1,000"/>
    <m/>
    <s v="Private-Lighting"/>
    <s v="lighting"/>
    <n v="3"/>
    <n v="1"/>
    <s v="Lighting"/>
    <n v="0.91633259480590001"/>
    <n v="1.30467645558681"/>
    <n v="3846.4316042632499"/>
    <n v="0.748460265658761"/>
    <n v="0.71"/>
    <n v="2730.9664390269099"/>
    <n v="0.53140678861771995"/>
    <n v="5571"/>
    <n v="1.17"/>
    <n v="1.31"/>
    <n v="2.1000000000000001E-2"/>
    <n v="0.68"/>
    <n v="12.565069107880101"/>
    <d v="1900-01-07T23:24:04"/>
    <n v="43391"/>
    <n v="0.84021134447548396"/>
    <n v="69.038515973955796"/>
    <n v="0"/>
    <n v="24510.558598338794"/>
  </r>
  <r>
    <s v="STND-61814"/>
    <s v="Portillo's Hot Dogs LLC"/>
    <s v="Portillo's Hot Dogs LLC - 2810 US 34 - Oswego"/>
    <s v="New Indoor LED Fixtures"/>
    <s v="Indoor Lighting"/>
    <s v="Restaurant"/>
    <n v="0"/>
    <n v="16243.03"/>
    <n v="2.2198739999999999"/>
    <x v="0"/>
    <x v="0"/>
    <n v="8.9750493627714896"/>
    <s v="Qty / 1,000"/>
    <m/>
    <s v="Private-Lighting"/>
    <s v="lighting"/>
    <n v="3"/>
    <n v="1"/>
    <s v="Lighting"/>
    <n v="0.91633259480590001"/>
    <n v="1.30467645558681"/>
    <n v="14884.0178274101"/>
    <n v="2.8962173421693098"/>
    <n v="0.71"/>
    <n v="10567.6526574612"/>
    <n v="2.0563143129402102"/>
    <n v="5571"/>
    <n v="1.17"/>
    <n v="1.31"/>
    <n v="2.1000000000000001E-2"/>
    <n v="0.68"/>
    <n v="12.565069107880101"/>
    <d v="1900-01-07T23:24:04"/>
    <n v="43391"/>
    <n v="3.2512543131671601"/>
    <n v="267.149037927873"/>
    <n v="0"/>
    <n v="94845.204249337577"/>
  </r>
  <r>
    <s v="STND-61815"/>
    <s v="The Montgomery on Superior Condominium Association"/>
    <s v="Montgomery Condominium Association - 500 W Superior - Chicago"/>
    <s v="New Indoor LED Fixtures"/>
    <s v="Indoor Lighting"/>
    <s v="Multi-family (common)"/>
    <n v="0"/>
    <n v="7641.0730000000003"/>
    <n v="0.92252199999999995"/>
    <x v="0"/>
    <x v="0"/>
    <n v="8.1459758879113693"/>
    <s v="Qty / 1,000"/>
    <m/>
    <s v="Private-Lighting"/>
    <s v="lighting"/>
    <n v="2"/>
    <n v="1"/>
    <s v="Lighting"/>
    <n v="0.97902139861649395"/>
    <n v="0.93591656730105399"/>
    <n v="7480.7739753907299"/>
    <n v="0.86340362349970301"/>
    <n v="0.71"/>
    <n v="5311.34952252742"/>
    <n v="0.61301657268478904"/>
    <n v="6138"/>
    <n v="1.1399999999999999"/>
    <n v="1.32"/>
    <n v="2.5000000000000001E-2"/>
    <n v="0.64"/>
    <n v="11.4043662430759"/>
    <d v="1900-01-07T03:30:12"/>
    <n v="43469"/>
    <n v="1.02202133463506"/>
    <n v="164.052060863832"/>
    <n v="0"/>
    <n v="43266.125142777928"/>
  </r>
  <r>
    <s v="STND-61815"/>
    <s v="The Montgomery on Superior Condominium Association"/>
    <s v="Montgomery Condominium Association - 500 W Superior - Chicago"/>
    <s v="New Indoor LED Fixtures"/>
    <s v="Indoor Lighting"/>
    <s v="Multi-family (common)"/>
    <n v="0"/>
    <n v="-3386.703"/>
    <n v="-0.408883"/>
    <x v="0"/>
    <x v="0"/>
    <n v="8.1459758879113693"/>
    <s v="Qty / 1,000"/>
    <m/>
    <s v="Private-Lighting"/>
    <s v="lighting"/>
    <n v="2"/>
    <n v="1"/>
    <s v="Lighting"/>
    <n v="0.97902139861649395"/>
    <n v="0.93591656730105399"/>
    <n v="-3315.6547077586702"/>
    <n v="-0.38268037378775699"/>
    <n v="0.71"/>
    <n v="-2354.1148425086599"/>
    <n v="-0.271703065389307"/>
    <n v="6138"/>
    <n v="1.1399999999999999"/>
    <n v="1.32"/>
    <n v="2.5000000000000001E-2"/>
    <n v="0.64"/>
    <n v="11.4043662430759"/>
    <d v="1900-01-07T03:30:12"/>
    <n v="43469"/>
    <n v="-0.45298339700255302"/>
    <n v="-72.711726047339397"/>
    <n v="0"/>
    <n v="-19176.562744449813"/>
  </r>
  <r>
    <s v="STND-61815"/>
    <s v="The Montgomery on Superior Condominium Association"/>
    <s v="Montgomery Condominium Association - 500 W Superior - Chicago"/>
    <s v="New Indoor LED Fixtures"/>
    <s v="Indoor Lighting"/>
    <s v="Multi-family (common)"/>
    <n v="0"/>
    <n v="30228.421999999999"/>
    <n v="3.6495359999999999"/>
    <x v="0"/>
    <x v="0"/>
    <n v="8.1459758879113693"/>
    <s v="Qty / 1,000"/>
    <m/>
    <s v="Private-Lighting"/>
    <s v="lighting"/>
    <n v="2"/>
    <n v="1"/>
    <s v="Lighting"/>
    <n v="0.97902139861649395"/>
    <n v="0.93591656730105399"/>
    <n v="29594.271984409599"/>
    <n v="3.4156612053616202"/>
    <n v="0.71"/>
    <n v="21011.9331089308"/>
    <n v="2.4251194558067501"/>
    <n v="6138"/>
    <n v="1.1399999999999999"/>
    <n v="1.32"/>
    <n v="2.5000000000000001E-2"/>
    <n v="0.64"/>
    <n v="11.4043662430759"/>
    <d v="1900-01-07T03:30:12"/>
    <n v="43469"/>
    <n v="4.0431595707405501"/>
    <n v="648.99719264056102"/>
    <n v="0"/>
    <n v="171162.70046375686"/>
  </r>
  <r>
    <s v="STND-61815"/>
    <s v="The Montgomery on Superior Condominium Association"/>
    <s v="Montgomery Condominium Association - 500 W Superior - Chicago"/>
    <s v="New Indoor LED Fixtures"/>
    <s v="Indoor Lighting"/>
    <s v="Multi-family (common)"/>
    <n v="0"/>
    <n v="8956.57"/>
    <n v="1.0813440000000001"/>
    <x v="0"/>
    <x v="0"/>
    <n v="8.1459758879113693"/>
    <s v="Qty / 1,000"/>
    <m/>
    <s v="Private-Lighting"/>
    <s v="lighting"/>
    <n v="2"/>
    <n v="1"/>
    <s v="Lighting"/>
    <n v="0.97902139861649395"/>
    <n v="0.93591656730105399"/>
    <n v="8768.6736882065306"/>
    <n v="1.01204776455159"/>
    <n v="0.71"/>
    <n v="6225.7583186266302"/>
    <n v="0.71855391283162895"/>
    <n v="6138"/>
    <n v="1.1399999999999999"/>
    <n v="1.32"/>
    <n v="2.5000000000000001E-2"/>
    <n v="0.64"/>
    <n v="11.4043662430759"/>
    <d v="1900-01-07T03:30:12"/>
    <n v="43469"/>
    <n v="1.1979732061453501"/>
    <n v="192.29547561856401"/>
    <n v="0"/>
    <n v="50714.877147496154"/>
  </r>
  <r>
    <s v="STND-61815"/>
    <s v="The Montgomery on Superior Condominium Association"/>
    <s v="Montgomery Condominium Association - 500 W Superior - Chicago"/>
    <s v="New Indoor LED Fixtures"/>
    <s v="Indoor Lighting"/>
    <s v="Multi-family (common)"/>
    <n v="0"/>
    <n v="19781.423999999999"/>
    <n v="2.3882500000000002"/>
    <x v="0"/>
    <x v="0"/>
    <n v="8.1459758879113693"/>
    <s v="Qty / 1,000"/>
    <m/>
    <s v="Private-Lighting"/>
    <s v="lighting"/>
    <n v="2"/>
    <n v="1"/>
    <s v="Lighting"/>
    <n v="0.97902139861649395"/>
    <n v="0.93591656730105399"/>
    <n v="19366.437391105901"/>
    <n v="2.2352027418567402"/>
    <n v="0.71"/>
    <n v="13750.1705476852"/>
    <n v="1.5869939467182901"/>
    <n v="6138"/>
    <n v="1.1399999999999999"/>
    <n v="1.32"/>
    <n v="2.5000000000000001E-2"/>
    <n v="0.64"/>
    <n v="11.4043662430759"/>
    <d v="1900-01-07T03:30:12"/>
    <n v="43469"/>
    <n v="2.6458365789023901"/>
    <n v="424.702574366357"/>
    <n v="0"/>
    <n v="112008.55773611271"/>
  </r>
  <r>
    <s v="STND-61815"/>
    <s v="The Montgomery on Superior Condominium Association"/>
    <s v="Montgomery Condominium Association - 500 W Superior - Chicago"/>
    <s v="Outdoor &amp; Garage - LED Fixtures"/>
    <s v="Outdoor &amp; Garage Lighting"/>
    <s v="Exterior"/>
    <n v="0"/>
    <n v="3530.16"/>
    <n v="0"/>
    <x v="0"/>
    <x v="0"/>
    <n v="10.1978380583316"/>
    <s v="Qty / 1,000"/>
    <m/>
    <s v="Private-Lighting"/>
    <s v="lighting"/>
    <n v="2"/>
    <n v="1"/>
    <s v="Lighting"/>
    <n v="0.97902139861649395"/>
    <n v="0.93591656730105399"/>
    <n v="3456.1021805400001"/>
    <n v="0"/>
    <n v="0.71"/>
    <n v="2453.8325481833999"/>
    <n v="0"/>
    <n v="4903"/>
    <n v="1"/>
    <n v="1"/>
    <n v="0"/>
    <n v="0"/>
    <n v="14.276973281664301"/>
    <d v="1900-01-09T04:44:53"/>
    <n v="43469"/>
    <n v="0"/>
    <n v="0"/>
    <n v="0"/>
    <n v="25023.786948637484"/>
  </r>
  <r>
    <s v="STND-61815"/>
    <s v="The Montgomery on Superior Condominium Association"/>
    <s v="Montgomery Condominium Association - 500 W Superior - Chicago"/>
    <s v="Indoor Networked Lighting Measures"/>
    <s v="Indoor Advanced Lighting"/>
    <s v="Multi-family (common)"/>
    <n v="0"/>
    <n v="607.20000000000005"/>
    <n v="0.13034999999999999"/>
    <x v="0"/>
    <x v="0"/>
    <n v="8.1459758879113693"/>
    <s v="Qty / 1,000"/>
    <m/>
    <s v="Private-Lighting"/>
    <s v="lighting"/>
    <n v="2"/>
    <n v="1"/>
    <s v="Lighting"/>
    <n v="0.97902139861649395"/>
    <n v="0.93591656730105399"/>
    <n v="594.46179323993499"/>
    <n v="0.121996724547692"/>
    <n v="0.71"/>
    <n v="422.06787320035397"/>
    <n v="8.6617674428861494E-2"/>
    <n v="6138"/>
    <n v="1.1399999999999999"/>
    <n v="1.32"/>
    <n v="2.5000000000000001E-2"/>
    <n v="0.64"/>
    <n v="11.4043662430759"/>
    <d v="1900-01-07T03:30:12"/>
    <n v="43469"/>
    <n v="0.14440900159528"/>
    <n v="13.036442834209099"/>
    <n v="0"/>
    <n v="3438.1547181521169"/>
  </r>
  <r>
    <s v="STND-61815"/>
    <s v="The Montgomery on Superior Condominium Association"/>
    <s v="Montgomery Condominium Association - 500 W Superior - Chicago"/>
    <s v="Indoor Networked Lighting Measures"/>
    <s v="Indoor Advanced Lighting"/>
    <s v="Multi-family (common)"/>
    <n v="0"/>
    <n v="111415.67999999999"/>
    <n v="23.918040000000001"/>
    <x v="0"/>
    <x v="0"/>
    <n v="8.1459758879113693"/>
    <s v="Qty / 1,000"/>
    <m/>
    <s v="Private-Lighting"/>
    <s v="lighting"/>
    <n v="2"/>
    <n v="1"/>
    <s v="Lighting"/>
    <n v="0.97902139861649395"/>
    <n v="0.93591656730105399"/>
    <n v="109078.334861408"/>
    <n v="22.385289893369301"/>
    <n v="0.71"/>
    <n v="77445.617751599406"/>
    <n v="15.8935558242922"/>
    <n v="6138"/>
    <n v="1.1399999999999999"/>
    <n v="1.32"/>
    <n v="2.5000000000000001E-2"/>
    <n v="0.64"/>
    <n v="11.4043662430759"/>
    <d v="1900-01-07T03:30:12"/>
    <n v="43469"/>
    <n v="26.497738983628398"/>
    <n v="2392.0687469607001"/>
    <n v="0"/>
    <n v="630870.13482892944"/>
  </r>
  <r>
    <s v="STND-61815"/>
    <s v="The Montgomery on Superior Condominium Association"/>
    <s v="Montgomery Condominium Association - 500 W Superior - Chicago"/>
    <s v="Retrofit of Existing Indoor Fixtures to LED"/>
    <s v="Indoor Lighting"/>
    <s v="Multi-family (common)"/>
    <n v="0"/>
    <n v="-223.91399999999999"/>
    <n v="-2.7033999999999999E-2"/>
    <x v="0"/>
    <x v="0"/>
    <n v="8.1459758879113693"/>
    <s v="Qty / 1,000"/>
    <m/>
    <s v="Private-Lighting"/>
    <s v="lighting"/>
    <n v="2"/>
    <n v="1"/>
    <s v="Lighting"/>
    <n v="0.97902139861649395"/>
    <n v="0.93591656730105399"/>
    <n v="-219.216597449814"/>
    <n v="-2.5301568480416699E-2"/>
    <n v="0.71"/>
    <n v="-155.64378418936801"/>
    <n v="-1.79641136210958E-2"/>
    <n v="6138"/>
    <n v="1.1399999999999999"/>
    <n v="1.32"/>
    <n v="2.5000000000000001E-2"/>
    <n v="0.64"/>
    <n v="11.4043662430759"/>
    <d v="1900-01-07T03:30:12"/>
    <n v="43469"/>
    <n v="-2.99497732959478E-2"/>
    <n v="-4.8073815230222303"/>
    <n v="0"/>
    <n v="-1267.8705131098725"/>
  </r>
  <r>
    <s v="STND-61815"/>
    <s v="The Montgomery on Superior Condominium Association"/>
    <s v="Montgomery Condominium Association - 500 W Superior - Chicago"/>
    <s v="Retrofit of Existing Indoor Fixtures to LED"/>
    <s v="Indoor Lighting"/>
    <s v="Multi-family (common)"/>
    <n v="0"/>
    <n v="16233.781999999999"/>
    <n v="1.9599359999999999"/>
    <x v="0"/>
    <x v="0"/>
    <n v="8.1459758879113693"/>
    <s v="Qty / 1,000"/>
    <m/>
    <s v="Private-Lighting"/>
    <s v="lighting"/>
    <n v="2"/>
    <n v="1"/>
    <s v="Lighting"/>
    <n v="0.97902139861649395"/>
    <n v="0.93591656730105399"/>
    <n v="15893.2199584753"/>
    <n v="1.8343365732497601"/>
    <n v="0.71"/>
    <n v="11284.1861705174"/>
    <n v="1.30237896700733"/>
    <n v="6138"/>
    <n v="1.1399999999999999"/>
    <n v="1.32"/>
    <n v="2.5000000000000001E-2"/>
    <n v="0.64"/>
    <n v="11.4043662430759"/>
    <d v="1900-01-07T03:30:12"/>
    <n v="43469"/>
    <n v="2.1713264361384401"/>
    <n v="348.53552540515898"/>
    <n v="0"/>
    <n v="91920.708459737667"/>
  </r>
  <r>
    <s v="STND-61815"/>
    <s v="The Montgomery on Superior Condominium Association"/>
    <s v="Montgomery Condominium Association - 500 W Superior - Chicago"/>
    <s v="Indoor Networked Lighting Control System"/>
    <s v="Indoor Advanced Lighting"/>
    <s v="Multi-family (common)"/>
    <n v="0"/>
    <n v="12087.68"/>
    <n v="6.9414400000000001"/>
    <x v="0"/>
    <x v="0"/>
    <n v="15"/>
    <s v="Qty / 1,000"/>
    <m/>
    <s v="Private-Lighting"/>
    <s v="lighting"/>
    <n v="2"/>
    <n v="1"/>
    <s v="Lighting"/>
    <n v="0.97902139861649395"/>
    <n v="0.93591656730105399"/>
    <n v="11834.0973796286"/>
    <n v="6.4966086969262298"/>
    <n v="0.71"/>
    <n v="8402.2091395363204"/>
    <n v="4.6125921748176202"/>
    <n v="6138"/>
    <n v="1.1399999999999999"/>
    <n v="1.32"/>
    <n v="2.5000000000000001E-2"/>
    <n v="0.64"/>
    <n v="11.4043662430759"/>
    <d v="1900-01-07T03:30:12"/>
    <n v="43469"/>
    <n v="7.6901144613236596"/>
    <n v="259.51967937782098"/>
    <n v="0"/>
    <n v="126033.1370930448"/>
  </r>
  <r>
    <s v="STND-61816"/>
    <s v="Southland Inn &amp; Suites"/>
    <s v="Southland Inn &amp; Suites - 2850 W 159th Street - Markham"/>
    <s v="Outdoor &amp; Garage - LED Fixtures"/>
    <s v="Outdoor &amp; Garage Lighting"/>
    <s v="Exterior"/>
    <n v="0"/>
    <n v="6839.6850000000004"/>
    <n v="0"/>
    <x v="0"/>
    <x v="0"/>
    <n v="10.1978380583316"/>
    <s v="Qty / 1,000"/>
    <m/>
    <s v="Private-Lighting"/>
    <s v="lighting"/>
    <n v="3"/>
    <n v="1"/>
    <s v="Lighting"/>
    <n v="0.91633259480590001"/>
    <n v="1.30467645558681"/>
    <n v="6267.4263037049896"/>
    <n v="0"/>
    <n v="0.71"/>
    <n v="4449.8726756305396"/>
    <n v="0"/>
    <n v="4903"/>
    <n v="1"/>
    <n v="1"/>
    <n v="0"/>
    <n v="0"/>
    <n v="14.276973281664301"/>
    <d v="1900-01-09T04:44:53"/>
    <n v="43324"/>
    <n v="0"/>
    <n v="0"/>
    <n v="0"/>
    <n v="45379.080926274983"/>
  </r>
  <r>
    <s v="STND-61816"/>
    <s v="Southland Inn &amp; Suites"/>
    <s v="Southland Inn &amp; Suites - 2850 W 159th Street - Markham"/>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324"/>
    <n v="0"/>
    <n v="0"/>
    <n v="0"/>
    <n v="19843.182340521656"/>
  </r>
  <r>
    <s v="STND-61816"/>
    <s v="Southland Inn &amp; Suites"/>
    <s v="Southland Inn &amp; Suites - 2850 W 159th Street - Markham"/>
    <s v="Outdoor &amp; Garage - LED Fixtures"/>
    <s v="Outdoor &amp; Garage Lighting"/>
    <s v="Exterior"/>
    <n v="0"/>
    <n v="6128.75"/>
    <n v="0"/>
    <x v="0"/>
    <x v="0"/>
    <n v="10.1978380583316"/>
    <s v="Qty / 1,000"/>
    <m/>
    <s v="Private-Lighting"/>
    <s v="lighting"/>
    <n v="3"/>
    <n v="1"/>
    <s v="Lighting"/>
    <n v="0.91633259480590001"/>
    <n v="1.30467645558681"/>
    <n v="5615.9733904166596"/>
    <n v="0"/>
    <n v="0.71"/>
    <n v="3987.3411071958299"/>
    <n v="0"/>
    <n v="4903"/>
    <n v="1"/>
    <n v="1"/>
    <n v="0"/>
    <n v="0"/>
    <n v="14.276973281664301"/>
    <d v="1900-01-09T04:44:53"/>
    <n v="43324"/>
    <n v="0"/>
    <n v="0"/>
    <n v="0"/>
    <n v="40662.258894511695"/>
  </r>
  <r>
    <s v="STND-61817"/>
    <s v="SFI Ford City - Chicago LLC"/>
    <s v="Ford City Shopping Center - 7601 S Cicero Ave - Chicago"/>
    <s v="Outdoor &amp; Garage - LED Fixtures"/>
    <s v="Outdoor &amp; Garage Lighting"/>
    <s v="Exterior"/>
    <n v="0"/>
    <n v="44862.45"/>
    <n v="0"/>
    <x v="0"/>
    <x v="0"/>
    <n v="10.1978380583316"/>
    <s v="Qty / 1,000"/>
    <m/>
    <s v="Private-Lighting"/>
    <s v="lighting"/>
    <n v="3"/>
    <n v="1"/>
    <s v="Lighting"/>
    <n v="0.91633259480590001"/>
    <n v="1.30467645558681"/>
    <n v="41108.925217849901"/>
    <n v="0"/>
    <n v="0.71"/>
    <n v="29187.336904673499"/>
    <n v="0"/>
    <n v="4903"/>
    <n v="1"/>
    <n v="1"/>
    <n v="0"/>
    <n v="0"/>
    <n v="14.276973281664301"/>
    <d v="1900-01-09T04:44:53"/>
    <n v="43330"/>
    <n v="0"/>
    <n v="0"/>
    <n v="0"/>
    <n v="297647.73510782584"/>
  </r>
  <r>
    <s v="STND-61817"/>
    <s v="SFI Ford City - Chicago LLC"/>
    <s v="Ford City Shopping Center - 7601 S Cicero Ave - Chicago"/>
    <s v="Photocells"/>
    <s v="Outdoor &amp; Garage Lighting"/>
    <s v="Exterior"/>
    <n v="0"/>
    <n v="1260"/>
    <n v="0"/>
    <x v="0"/>
    <x v="0"/>
    <n v="8"/>
    <s v="Qty / 1,000"/>
    <m/>
    <s v="Private-Lighting"/>
    <s v="lighting"/>
    <n v="3"/>
    <n v="1"/>
    <s v="Lighting"/>
    <n v="0.91633259480590001"/>
    <n v="1.30467645558681"/>
    <n v="1154.57906945543"/>
    <n v="0"/>
    <n v="0.71"/>
    <n v="819.75113931335795"/>
    <n v="0"/>
    <n v="4903"/>
    <n v="1"/>
    <n v="1"/>
    <n v="0"/>
    <n v="0"/>
    <n v="14.276973281664301"/>
    <d v="1900-01-09T04:44:53"/>
    <n v="43330"/>
    <n v="0"/>
    <n v="0"/>
    <n v="0"/>
    <n v="6558.0091145068636"/>
  </r>
  <r>
    <s v="STND-61818"/>
    <s v="LAUNDAUER, INC."/>
    <s v="Landauer Inc - 2 Science Rd - Glenwood"/>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397"/>
    <n v="3.0565159659772401"/>
    <n v="0"/>
    <n v="0"/>
    <n v="288260.03878886497"/>
  </r>
  <r>
    <s v="STND-61819"/>
    <s v="Flag Chevrolet Inc"/>
    <s v="Flag Chevrolet - 1000 E Belvidere Rd - Grayslake"/>
    <s v="New Indoor LED Fixtures"/>
    <s v="Indoor Lighting"/>
    <s v="Miscellaneous"/>
    <n v="0"/>
    <n v="91856.763000000006"/>
    <n v="19.672671999999999"/>
    <x v="0"/>
    <x v="0"/>
    <n v="14.797277300976599"/>
    <s v="Qty / 1,000"/>
    <m/>
    <s v="Private-Lighting"/>
    <s v="lighting"/>
    <n v="3"/>
    <n v="1"/>
    <s v="Lighting"/>
    <n v="0.91633259480590001"/>
    <n v="1.30467645558681"/>
    <n v="84171.345990260597"/>
    <n v="25.666471976881802"/>
    <n v="0.71"/>
    <n v="59761.655653084999"/>
    <n v="18.2231951035861"/>
    <n v="3379"/>
    <n v="1.0900000000000001"/>
    <n v="1.36"/>
    <n v="2.1999999999999999E-2"/>
    <n v="0.57999999999999996"/>
    <n v="20.7161882213673"/>
    <d v="1900-01-13T19:08:05"/>
    <n v="43432"/>
    <n v="32.5386308023349"/>
    <n v="1698.87120347315"/>
    <n v="0"/>
    <n v="884309.79066417448"/>
  </r>
  <r>
    <s v="STND-61820"/>
    <s v="GAIM Plastics Inc"/>
    <s v="GAIM Engineering Inc - 791 Golf Rd - Bensenville"/>
    <s v="New Indoor LED Fixtures"/>
    <s v="Indoor Lighting"/>
    <s v="Warehouse"/>
    <n v="0"/>
    <n v="13353.870999999999"/>
    <n v="2.388204"/>
    <x v="0"/>
    <x v="0"/>
    <n v="9.5383441434566993"/>
    <s v="Qty / 1,000"/>
    <m/>
    <s v="Private-Lighting"/>
    <s v="lighting"/>
    <n v="3"/>
    <n v="1"/>
    <s v="Lighting"/>
    <n v="0.91633259480590001"/>
    <n v="1.30467645558681"/>
    <n v="12236.587264133301"/>
    <n v="3.11583352993823"/>
    <n v="0.71"/>
    <n v="8687.9769575346108"/>
    <n v="2.21224180625615"/>
    <n v="5242"/>
    <n v="1"/>
    <n v="1.22"/>
    <n v="1.0999999999999999E-2"/>
    <n v="0.68"/>
    <n v="13.3536818008394"/>
    <d v="1900-01-08T12:55:13"/>
    <n v="43380"/>
    <n v="3.7558263379197601"/>
    <n v="134.60245990546599"/>
    <n v="0"/>
    <n v="82868.914131387006"/>
  </r>
  <r>
    <s v="STND-61820"/>
    <s v="GAIM Plastics Inc"/>
    <s v="GAIM Engineering Inc - 791 Golf Rd - Bensenville"/>
    <s v="New Indoor LED Fixtures"/>
    <s v="Indoor Lighting"/>
    <s v="Warehouse"/>
    <n v="0"/>
    <n v="4098.0129999999999"/>
    <n v="0.73288799999999998"/>
    <x v="0"/>
    <x v="0"/>
    <n v="9.5383441434566993"/>
    <s v="Qty / 1,000"/>
    <m/>
    <s v="Private-Lighting"/>
    <s v="lighting"/>
    <n v="3"/>
    <n v="1"/>
    <s v="Lighting"/>
    <n v="0.91633259480590001"/>
    <n v="1.30467645558681"/>
    <n v="3755.1428858383101"/>
    <n v="0.95618171818210296"/>
    <n v="0.71"/>
    <n v="2666.1514489452002"/>
    <n v="0.67888901990929296"/>
    <n v="5242"/>
    <n v="1"/>
    <n v="1.22"/>
    <n v="1.0999999999999999E-2"/>
    <n v="0.68"/>
    <n v="13.3536818008394"/>
    <d v="1900-01-08T12:55:13"/>
    <n v="43380"/>
    <n v="1.15258162750977"/>
    <n v="41.306571744221401"/>
    <n v="0"/>
    <n v="25430.670058615044"/>
  </r>
  <r>
    <s v="STND-61820"/>
    <s v="GAIM Plastics Inc"/>
    <s v="GAIM Engineering Inc - 791 Golf Rd - Bensenville"/>
    <s v="Retrofit of Existing Indoor Fixtures to LED"/>
    <s v="Indoor Lighting"/>
    <s v="Warehouse"/>
    <n v="0"/>
    <n v="22887.638999999999"/>
    <n v="4.0932219999999999"/>
    <x v="0"/>
    <x v="0"/>
    <n v="9.5383441434566993"/>
    <s v="Qty / 1,000"/>
    <m/>
    <s v="Private-Lighting"/>
    <s v="lighting"/>
    <n v="3"/>
    <n v="1"/>
    <s v="Lighting"/>
    <n v="0.91633259480590001"/>
    <n v="1.30467645558681"/>
    <n v="20972.689633850699"/>
    <n v="5.3403303708899399"/>
    <n v="0.71"/>
    <n v="14890.609640033999"/>
    <n v="3.79163456333186"/>
    <n v="5242"/>
    <n v="1"/>
    <n v="1.22"/>
    <n v="1.0999999999999999E-2"/>
    <n v="0.68"/>
    <n v="13.3536818008394"/>
    <d v="1900-01-08T12:55:13"/>
    <n v="43380"/>
    <n v="6.4372352590283697"/>
    <n v="230.69958597235799"/>
    <n v="0"/>
    <n v="142031.75925251815"/>
  </r>
  <r>
    <s v="STND-61820"/>
    <s v="GAIM Plastics Inc"/>
    <s v="GAIM Engineering Inc - 791 Golf Rd - Bensenville"/>
    <s v="Retrofit of Existing Indoor Fixtures to LED"/>
    <s v="Indoor Lighting"/>
    <s v="Warehouse"/>
    <n v="0"/>
    <n v="25247.53"/>
    <n v="4.5152640000000002"/>
    <x v="0"/>
    <x v="0"/>
    <n v="9.5383441434566993"/>
    <s v="Qty / 1,000"/>
    <m/>
    <s v="Private-Lighting"/>
    <s v="lighting"/>
    <n v="3"/>
    <n v="1"/>
    <s v="Lighting"/>
    <n v="0.91633259480590001"/>
    <n v="1.30467645558681"/>
    <n v="23135.1346773398"/>
    <n v="5.8909586315587097"/>
    <n v="0.71"/>
    <n v="16425.945620911301"/>
    <n v="4.1825806284066802"/>
    <n v="5242"/>
    <n v="1"/>
    <n v="1.22"/>
    <n v="1.0999999999999999E-2"/>
    <n v="0.68"/>
    <n v="13.3536818008394"/>
    <d v="1900-01-08T12:55:13"/>
    <n v="43380"/>
    <n v="7.1009626706348898"/>
    <n v="254.48648145073801"/>
    <n v="0"/>
    <n v="156676.32221395752"/>
  </r>
  <r>
    <s v="STND-61820"/>
    <s v="GAIM Plastics Inc"/>
    <s v="GAIM Engineering Inc - 791 Golf Rd - Bensenville"/>
    <s v="Occupancy Sensors"/>
    <s v="Indoor Lighting"/>
    <s v="Warehouse"/>
    <n v="0"/>
    <n v="2916.6550000000002"/>
    <n v="1.770912"/>
    <x v="0"/>
    <x v="0"/>
    <n v="8"/>
    <s v="Qty / 1,000"/>
    <m/>
    <s v="Private-Lighting"/>
    <s v="lighting"/>
    <n v="3"/>
    <n v="1"/>
    <s v="Lighting"/>
    <n v="0.91633259480590001"/>
    <n v="1.30467645558681"/>
    <n v="2672.6260443035999"/>
    <n v="2.3104671913161399"/>
    <n v="0.71"/>
    <n v="1897.5644914555601"/>
    <n v="1.64043170583446"/>
    <n v="5242"/>
    <n v="1"/>
    <n v="1.22"/>
    <n v="1.0999999999999999E-2"/>
    <n v="0.68"/>
    <n v="13.3536818008394"/>
    <d v="1900-01-08T12:55:13"/>
    <n v="43380"/>
    <n v="3.5732557861369401"/>
    <n v="29.398886487339599"/>
    <n v="0"/>
    <n v="15180.515931644481"/>
  </r>
  <r>
    <s v="STND-61820"/>
    <s v="GAIM Plastics Inc"/>
    <s v="GAIM Engineering Inc - 791 Golf Rd - Bensenville"/>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380"/>
    <n v="0"/>
    <n v="0"/>
    <n v="0"/>
    <n v="29276.826404048443"/>
  </r>
  <r>
    <s v="STND-61820"/>
    <s v="GAIM Plastics Inc"/>
    <s v="GAIM Engineering Inc - 791 Golf Rd - Bensenville"/>
    <s v="Occupancy Sensors Plus Daylighting Controls"/>
    <s v="Indoor Lighting"/>
    <s v="Warehouse"/>
    <n v="0"/>
    <n v="3386.0329999999999"/>
    <n v="0.44329000000000002"/>
    <x v="0"/>
    <x v="0"/>
    <n v="8"/>
    <s v="Qty / 1,000"/>
    <m/>
    <s v="Private-Lighting"/>
    <s v="lighting"/>
    <n v="3"/>
    <n v="1"/>
    <s v="Lighting"/>
    <n v="0.91633259480590001"/>
    <n v="1.30467645558681"/>
    <n v="3102.7324049884101"/>
    <n v="0.57835002599707497"/>
    <n v="0.71"/>
    <n v="2202.9400075417698"/>
    <n v="0.41062851845792397"/>
    <n v="5242"/>
    <n v="1"/>
    <n v="1.22"/>
    <n v="1.0999999999999999E-2"/>
    <n v="0.68"/>
    <n v="13.3536818008394"/>
    <d v="1900-01-08T12:55:13"/>
    <n v="43380"/>
    <n v="0.69714323287979196"/>
    <n v="34.130056454872502"/>
    <n v="0"/>
    <n v="17623.520060334158"/>
  </r>
  <r>
    <s v="STND-61821"/>
    <s v="County of Cook School District 92"/>
    <s v="County of Cook School District 92 - Lindrop - 2400 S 18th Ave - Broadview"/>
    <s v="New Indoor LED Fixtures"/>
    <s v="Indoor Lighting"/>
    <s v="K-12 School"/>
    <n v="0"/>
    <n v="17176.199000000001"/>
    <n v="4.6835709999999997"/>
    <x v="0"/>
    <x v="1"/>
    <n v="15"/>
    <s v="Qty / 1,000"/>
    <m/>
    <s v="Public-Lighting"/>
    <s v="lighting"/>
    <n v="3"/>
    <n v="1"/>
    <s v="Lighting"/>
    <n v="0.99829244462109001"/>
    <n v="0.987374621353864"/>
    <n v="17146.869689008301"/>
    <n v="4.6244391427089404"/>
    <n v="0.71"/>
    <n v="12174.2774791959"/>
    <n v="3.2833517913233501"/>
    <n v="2979"/>
    <n v="1.17333333333333"/>
    <n v="1.323"/>
    <n v="2.1333333333333301E-2"/>
    <n v="0.72"/>
    <n v="23.497818059751602"/>
    <d v="1900-01-15T18:49:11"/>
    <n v="43378"/>
    <n v="4.8547484071438403"/>
    <n v="311.76126707287898"/>
    <n v="0"/>
    <n v="182614.16218793849"/>
  </r>
  <r>
    <s v="STND-61821"/>
    <s v="County of Cook School District 92"/>
    <s v="County of Cook School District 92 - Lindrop - 2400 S 18th Ave - Broadview"/>
    <s v="New Indoor LED Fixtures"/>
    <s v="Indoor Lighting"/>
    <s v="K-12 School"/>
    <n v="0"/>
    <n v="446.13499999999999"/>
    <n v="0.121651"/>
    <x v="0"/>
    <x v="1"/>
    <n v="15"/>
    <s v="Qty / 1,000"/>
    <m/>
    <s v="Public-Lighting"/>
    <s v="lighting"/>
    <n v="3"/>
    <n v="1"/>
    <s v="Lighting"/>
    <n v="0.99829244462109001"/>
    <n v="0.987374621353864"/>
    <n v="445.37319978103"/>
    <n v="0.12011511006231899"/>
    <n v="0.71"/>
    <n v="316.21497184453102"/>
    <n v="8.5281728144246394E-2"/>
    <n v="2979"/>
    <n v="1.17333333333333"/>
    <n v="1.323"/>
    <n v="2.1333333333333301E-2"/>
    <n v="0.72"/>
    <n v="23.497818059751602"/>
    <d v="1900-01-15T18:49:11"/>
    <n v="43378"/>
    <n v="0.126097159299487"/>
    <n v="8.0976945414732793"/>
    <n v="0"/>
    <n v="4743.2245776679656"/>
  </r>
  <r>
    <s v="STND-61821"/>
    <s v="County of Cook School District 92"/>
    <s v="County of Cook School District 92 - Lindrop - 2400 S 18th Ave - Broadview"/>
    <s v="New Indoor LED Fixtures"/>
    <s v="Indoor Lighting"/>
    <s v="K-12 School"/>
    <n v="0"/>
    <n v="2216.7330000000002"/>
    <n v="0.60445400000000005"/>
    <x v="0"/>
    <x v="1"/>
    <n v="15"/>
    <s v="Qty / 1,000"/>
    <m/>
    <s v="Public-Lighting"/>
    <s v="lighting"/>
    <n v="3"/>
    <n v="1"/>
    <s v="Lighting"/>
    <n v="0.99829244462109001"/>
    <n v="0.987374621353864"/>
    <n v="2212.9478056422399"/>
    <n v="0.59682253937582896"/>
    <n v="0.71"/>
    <n v="1571.1929420059901"/>
    <n v="0.42374400295683801"/>
    <n v="2979"/>
    <n v="1.17333333333333"/>
    <n v="1.323"/>
    <n v="2.1333333333333301E-2"/>
    <n v="0.72"/>
    <n v="23.497818059751602"/>
    <d v="1900-01-15T18:49:11"/>
    <n v="43378"/>
    <n v="0.62654587571998499"/>
    <n v="40.235414648040802"/>
    <n v="0"/>
    <n v="23567.894130089851"/>
  </r>
  <r>
    <s v="STND-61821"/>
    <s v="County of Cook School District 92"/>
    <s v="County of Cook School District 92 - Lindrop - 2400 S 18th Ave - Broadview"/>
    <s v="New Indoor LED Fixtures"/>
    <s v="Indoor Lighting"/>
    <s v="K-12 School"/>
    <n v="0"/>
    <n v="2164.4520000000002"/>
    <n v="0.590198"/>
    <x v="0"/>
    <x v="1"/>
    <n v="15"/>
    <s v="Qty / 1,000"/>
    <m/>
    <s v="Public-Lighting"/>
    <s v="lighting"/>
    <n v="3"/>
    <n v="1"/>
    <s v="Lighting"/>
    <n v="0.99829244462109001"/>
    <n v="0.987374621353864"/>
    <n v="2160.7560783450099"/>
    <n v="0.582746526773808"/>
    <n v="0.71"/>
    <n v="1534.13681562496"/>
    <n v="0.41375003400940402"/>
    <n v="2979"/>
    <n v="1.17333333333333"/>
    <n v="1.323"/>
    <n v="2.1333333333333301E-2"/>
    <n v="0.72"/>
    <n v="23.497818059751602"/>
    <d v="1900-01-15T18:49:11"/>
    <n v="43378"/>
    <n v="0.61176884057047098"/>
    <n v="39.286474151727397"/>
    <n v="0"/>
    <n v="23012.052234374401"/>
  </r>
  <r>
    <s v="STND-61821"/>
    <s v="County of Cook School District 92"/>
    <s v="County of Cook School District 92 - Lindrop - 2400 S 18th Ave - Broadview"/>
    <s v="New Indoor LED Fixtures"/>
    <s v="Indoor Lighting"/>
    <s v="K-12 School"/>
    <n v="0"/>
    <n v="5813.6970000000001"/>
    <n v="1.585267"/>
    <x v="0"/>
    <x v="1"/>
    <n v="15"/>
    <s v="Qty / 1,000"/>
    <m/>
    <s v="Public-Lighting"/>
    <s v="lighting"/>
    <n v="3"/>
    <n v="1"/>
    <s v="Lighting"/>
    <n v="0.99829244462109001"/>
    <n v="0.987374621353864"/>
    <n v="5803.7697904162997"/>
    <n v="1.5652524038697799"/>
    <n v="0.71"/>
    <n v="4120.67655119557"/>
    <n v="1.11132920674754"/>
    <n v="2979"/>
    <n v="1.17333333333333"/>
    <n v="1.323"/>
    <n v="2.1333333333333301E-2"/>
    <n v="0.72"/>
    <n v="23.497818059751602"/>
    <d v="1900-01-15T18:49:11"/>
    <n v="43378"/>
    <n v="1.64320610131622"/>
    <n v="105.523087098478"/>
    <n v="0"/>
    <n v="61810.148267933553"/>
  </r>
  <r>
    <s v="STND-61821"/>
    <s v="County of Cook School District 92"/>
    <s v="County of Cook School District 92 - Lindrop - 2400 S 18th Ave - Broadview"/>
    <s v="New Indoor LED Fixtures"/>
    <s v="Indoor Lighting"/>
    <s v="K-12 School"/>
    <n v="0"/>
    <n v="5653.3670000000002"/>
    <n v="1.5415490000000001"/>
    <x v="0"/>
    <x v="1"/>
    <n v="15"/>
    <s v="Qty / 1,000"/>
    <m/>
    <s v="Public-Lighting"/>
    <s v="lighting"/>
    <n v="3"/>
    <n v="1"/>
    <s v="Lighting"/>
    <n v="0.99829244462109001"/>
    <n v="0.987374621353864"/>
    <n v="5643.7135627702"/>
    <n v="1.52208636017343"/>
    <n v="0.71"/>
    <n v="4007.03662956684"/>
    <n v="1.0806813157231301"/>
    <n v="2979"/>
    <n v="1.17333333333333"/>
    <n v="1.323"/>
    <n v="2.1333333333333301E-2"/>
    <n v="0.72"/>
    <n v="23.497818059751602"/>
    <d v="1900-01-15T18:49:11"/>
    <n v="43378"/>
    <n v="1.59789027481044"/>
    <n v="102.61297386854901"/>
    <n v="0"/>
    <n v="60105.549443502598"/>
  </r>
  <r>
    <s v="STND-61821"/>
    <s v="County of Cook School District 92"/>
    <s v="County of Cook School District 92 - Lindrop - 2400 S 18th Ave - Broadview"/>
    <s v="Occupancy Sensors Plus Daylighting Controls"/>
    <s v="Indoor Lighting"/>
    <s v="K-12 School"/>
    <n v="0"/>
    <n v="5345.0550000000003"/>
    <n v="1.2002919999999999"/>
    <x v="0"/>
    <x v="1"/>
    <n v="8"/>
    <s v="Qty / 1,000"/>
    <m/>
    <s v="Public-Lighting"/>
    <s v="lighting"/>
    <n v="3"/>
    <n v="1"/>
    <s v="Lighting"/>
    <n v="0.99829244462109001"/>
    <n v="0.987374621353864"/>
    <n v="5335.9280225841803"/>
    <n v="1.18513785901407"/>
    <n v="0.71"/>
    <n v="3788.5088960347698"/>
    <n v="0.84144787989999104"/>
    <n v="2979"/>
    <n v="1.17333333333333"/>
    <n v="1.323"/>
    <n v="2.1333333333333301E-2"/>
    <n v="0.72"/>
    <n v="23.497818059751602"/>
    <d v="1900-01-15T18:49:11"/>
    <n v="43378"/>
    <n v="1.24416084972503"/>
    <n v="97.016873137894294"/>
    <n v="0"/>
    <n v="30308.071168278158"/>
  </r>
  <r>
    <s v="STND-61821"/>
    <s v="County of Cook School District 92"/>
    <s v="County of Cook School District 92 - Lindrop - 2400 S 18th Ave - Broadview"/>
    <s v="Occupancy Sensors Plus Daylighting Controls"/>
    <s v="Indoor Lighting"/>
    <s v="K-12 School"/>
    <n v="0"/>
    <n v="1002.198"/>
    <n v="0.22505500000000001"/>
    <x v="0"/>
    <x v="1"/>
    <n v="8"/>
    <s v="Qty / 1,000"/>
    <m/>
    <s v="Public-Lighting"/>
    <s v="lighting"/>
    <n v="3"/>
    <n v="1"/>
    <s v="Lighting"/>
    <n v="0.99829244462109001"/>
    <n v="0.987374621353864"/>
    <n v="1000.4866914143699"/>
    <n v="0.22221359540879401"/>
    <n v="0.71"/>
    <n v="710.34555090420099"/>
    <n v="0.15777165274024399"/>
    <n v="2979"/>
    <n v="1.17333333333333"/>
    <n v="1.323"/>
    <n v="2.1333333333333301E-2"/>
    <n v="0.72"/>
    <n v="23.497818059751602"/>
    <d v="1900-01-15T18:49:11"/>
    <n v="43378"/>
    <n v="0.23328041846056299"/>
    <n v="18.190667116624901"/>
    <n v="0"/>
    <n v="5682.7644072336079"/>
  </r>
  <r>
    <s v="STND-61822"/>
    <s v="2S Hospitality Inc"/>
    <s v="2S Hospitality Inc - 77 Buckley Rd - Libertyville"/>
    <s v="Guest Room Energy Management System"/>
    <s v="HVAC"/>
    <s v="Hotel/Motel (common)"/>
    <n v="0"/>
    <n v="51976"/>
    <n v="6.9349999999999996"/>
    <x v="3"/>
    <x v="0"/>
    <n v="15"/>
    <s v="ΔkWpeak"/>
    <m/>
    <s v="Private-Non-Lighting"/>
    <s v="non_lighting"/>
    <n v="3"/>
    <n v="1"/>
    <s v="Non-Lighting"/>
    <n v="0.98952339343681495"/>
    <n v="0.43468415683807998"/>
    <n v="51431.467897271898"/>
    <n v="3.0145346276720901"/>
    <n v="0.7"/>
    <n v="36002.027528090301"/>
    <n v="2.1101742393704601"/>
    <n v="6138"/>
    <n v="1.2"/>
    <n v="1.24"/>
    <n v="3.2000000000000001E-2"/>
    <n v="0.73"/>
    <n v="11.4043662430759"/>
    <d v="1900-01-07T03:30:12"/>
    <n v="43366"/>
    <n v="3.0145346276720901"/>
    <n v="0"/>
    <n v="0"/>
    <n v="540030.41292135452"/>
  </r>
  <r>
    <s v="STND-61823"/>
    <s v="DuPage Airport Authority"/>
    <s v="DuPage Airport Authority - 2500 Longest Dr - West Chicago"/>
    <s v="New Indoor LED Fixtures"/>
    <s v="Indoor Lighting"/>
    <s v="Miscellaneous (24/7)"/>
    <n v="0"/>
    <n v="21920.370999999999"/>
    <n v="2.4415559999999998"/>
    <x v="0"/>
    <x v="1"/>
    <n v="6.5651260504201696"/>
    <s v="Qty / 1,000"/>
    <m/>
    <s v="Public-Lighting"/>
    <s v="lighting"/>
    <n v="1"/>
    <n v="1"/>
    <s v="Lighting"/>
    <n v="0.95625781801464005"/>
    <n v="1.47347312606477"/>
    <n v="20961.526142531398"/>
    <n v="3.5975671517821901"/>
    <n v="0.71"/>
    <n v="14882.6835611973"/>
    <n v="2.5542726777653502"/>
    <n v="7616"/>
    <n v="1.1100000000000001"/>
    <n v="1.29"/>
    <n v="2.1999999999999999E-2"/>
    <n v="0.76"/>
    <n v="9.1911764705882408"/>
    <d v="1900-01-05T13:33:47"/>
    <n v="43394"/>
    <n v="3.6694891389047202"/>
    <n v="415.45367129341503"/>
    <n v="0"/>
    <n v="97706.69354777642"/>
  </r>
  <r>
    <s v="STND-61823"/>
    <s v="DuPage Airport Authority"/>
    <s v="DuPage Airport Authority - 2500 Longest Dr - West Chicago"/>
    <s v="New Indoor LED Fixtures"/>
    <s v="Indoor Lighting"/>
    <s v="Miscellaneous (24/7)"/>
    <n v="0"/>
    <n v="59999.99"/>
    <n v="6.6829770000000002"/>
    <x v="0"/>
    <x v="1"/>
    <n v="6.5651260504201696"/>
    <s v="Qty / 1,000"/>
    <m/>
    <s v="Public-Lighting"/>
    <s v="lighting"/>
    <n v="1"/>
    <n v="1"/>
    <s v="Lighting"/>
    <n v="0.95625781801464005"/>
    <n v="1.47347312606477"/>
    <n v="57375.459518300202"/>
    <n v="9.8471870116089395"/>
    <n v="0.71"/>
    <n v="40736.576257993103"/>
    <n v="6.9915027782423396"/>
    <n v="7616"/>
    <n v="1.1100000000000001"/>
    <n v="1.29"/>
    <n v="2.1999999999999999E-2"/>
    <n v="0.76"/>
    <n v="9.1911764705882408"/>
    <d v="1900-01-05T13:33:47"/>
    <n v="43394"/>
    <n v="10.0440503994379"/>
    <n v="1137.17126973208"/>
    <n v="0"/>
    <n v="267440.75799627829"/>
  </r>
  <r>
    <s v="STND-61823"/>
    <s v="DuPage Airport Authority"/>
    <s v="DuPage Airport Authority - 2500 Longest Dr - West Chicago"/>
    <s v="New Indoor LED Fixtures"/>
    <s v="Indoor Lighting"/>
    <s v="Miscellaneous (24/7)"/>
    <n v="0"/>
    <n v="56206.080000000002"/>
    <n v="6.2603999999999997"/>
    <x v="0"/>
    <x v="1"/>
    <n v="6.5651260504201696"/>
    <s v="Qty / 1,000"/>
    <m/>
    <s v="Public-Lighting"/>
    <s v="lighting"/>
    <n v="1"/>
    <n v="1"/>
    <s v="Lighting"/>
    <n v="0.95625781801464005"/>
    <n v="1.47347312606477"/>
    <n v="53747.503419956302"/>
    <n v="9.2245311584158607"/>
    <n v="0.71"/>
    <n v="38160.727428168997"/>
    <n v="6.5494171224752602"/>
    <n v="7616"/>
    <n v="1.1100000000000001"/>
    <n v="1.29"/>
    <n v="2.1999999999999999E-2"/>
    <n v="0.76"/>
    <n v="9.1911764705882408"/>
    <d v="1900-01-05T13:33:47"/>
    <n v="43394"/>
    <n v="9.4089465100121004"/>
    <n v="1065.2658335486799"/>
    <n v="0"/>
    <n v="250529.98574165575"/>
  </r>
  <r>
    <s v="STND-61823"/>
    <s v="DuPage Airport Authority"/>
    <s v="DuPage Airport Authority - 2500 Longest Dr - West Chicago"/>
    <s v="Outdoor &amp; Garage - LED Fixtures"/>
    <s v="Outdoor &amp; Garage Lighting"/>
    <s v="Exterior"/>
    <n v="0"/>
    <n v="6570.02"/>
    <n v="0"/>
    <x v="0"/>
    <x v="1"/>
    <n v="10.1978380583316"/>
    <s v="Qty / 1,000"/>
    <m/>
    <s v="Public-Lighting"/>
    <s v="lighting"/>
    <n v="1"/>
    <n v="1"/>
    <s v="Lighting"/>
    <n v="0.95625781801464005"/>
    <n v="1.47347312606477"/>
    <n v="6282.63298951254"/>
    <n v="0"/>
    <n v="0.71"/>
    <n v="4460.6694225539104"/>
    <n v="0"/>
    <n v="4903"/>
    <n v="1"/>
    <n v="1"/>
    <n v="0"/>
    <n v="0"/>
    <n v="14.276973281664301"/>
    <d v="1900-01-09T04:44:53"/>
    <n v="43394"/>
    <n v="0"/>
    <n v="0"/>
    <n v="0"/>
    <n v="45489.184402956307"/>
  </r>
  <r>
    <s v="STND-61823"/>
    <s v="DuPage Airport Authority"/>
    <s v="DuPage Airport Authority - 2500 Longest Dr - West Chicago"/>
    <s v="Outdoor &amp; Garage - LED Fixtures"/>
    <s v="Outdoor &amp; Garage Lighting"/>
    <s v="Exterior"/>
    <n v="0"/>
    <n v="3628.22"/>
    <n v="0"/>
    <x v="0"/>
    <x v="1"/>
    <n v="10.1978380583316"/>
    <s v="Qty / 1,000"/>
    <m/>
    <s v="Public-Lighting"/>
    <s v="lighting"/>
    <n v="1"/>
    <n v="1"/>
    <s v="Lighting"/>
    <n v="0.95625781801464005"/>
    <n v="1.47347312606477"/>
    <n v="3469.5137404770799"/>
    <n v="0"/>
    <n v="0.71"/>
    <n v="2463.3547557387201"/>
    <n v="0"/>
    <n v="4903"/>
    <n v="1"/>
    <n v="1"/>
    <n v="0"/>
    <n v="0"/>
    <n v="14.276973281664301"/>
    <d v="1900-01-09T04:44:53"/>
    <n v="43394"/>
    <n v="0"/>
    <n v="0"/>
    <n v="0"/>
    <n v="25120.89287924446"/>
  </r>
  <r>
    <s v="STND-61823"/>
    <s v="DuPage Airport Authority"/>
    <s v="DuPage Airport Authority - 2500 Longest Dr - West Chicago"/>
    <s v="Outdoor &amp; Garage - LED Fixtures"/>
    <s v="Outdoor &amp; Garage Lighting"/>
    <s v="Exterior"/>
    <n v="0"/>
    <n v="725.64400000000001"/>
    <n v="0"/>
    <x v="0"/>
    <x v="1"/>
    <n v="10.1978380583316"/>
    <s v="Qty / 1,000"/>
    <m/>
    <s v="Public-Lighting"/>
    <s v="lighting"/>
    <n v="1"/>
    <n v="1"/>
    <s v="Lighting"/>
    <n v="0.95625781801464005"/>
    <n v="1.47347312606477"/>
    <n v="693.90274809541495"/>
    <n v="0"/>
    <n v="0.71"/>
    <n v="492.67095114774497"/>
    <n v="0"/>
    <n v="4903"/>
    <n v="1"/>
    <n v="1"/>
    <n v="0"/>
    <n v="0"/>
    <n v="14.276973281664301"/>
    <d v="1900-01-09T04:44:53"/>
    <n v="43394"/>
    <n v="0"/>
    <n v="0"/>
    <n v="0"/>
    <n v="5024.1785758489023"/>
  </r>
  <r>
    <s v="STND-61823"/>
    <s v="DuPage Airport Authority"/>
    <s v="DuPage Airport Authority - 2500 Longest Dr - West Chicago"/>
    <s v="Outdoor &amp; Garage - LED Fixtures"/>
    <s v="Outdoor &amp; Garage Lighting"/>
    <s v="Exterior"/>
    <n v="0"/>
    <n v="4353.8639999999996"/>
    <n v="0"/>
    <x v="0"/>
    <x v="1"/>
    <n v="10.1978380583316"/>
    <s v="Qty / 1,000"/>
    <m/>
    <s v="Public-Lighting"/>
    <s v="lighting"/>
    <n v="1"/>
    <n v="1"/>
    <s v="Lighting"/>
    <n v="0.95625781801464005"/>
    <n v="1.47347312606477"/>
    <n v="4163.4164885724904"/>
    <n v="0"/>
    <n v="0.71"/>
    <n v="2956.0257068864698"/>
    <n v="0"/>
    <n v="4903"/>
    <n v="1"/>
    <n v="1"/>
    <n v="0"/>
    <n v="0"/>
    <n v="14.276973281664301"/>
    <d v="1900-01-09T04:44:53"/>
    <n v="43394"/>
    <n v="0"/>
    <n v="0"/>
    <n v="0"/>
    <n v="30145.071455093414"/>
  </r>
  <r>
    <s v="STND-61823"/>
    <s v="DuPage Airport Authority"/>
    <s v="DuPage Airport Authority - 2500 Longest Dr - West Chicago"/>
    <s v="Outdoor &amp; Garage - LED Fixtures"/>
    <s v="Outdoor &amp; Garage Lighting"/>
    <s v="Exterior"/>
    <n v="0"/>
    <n v="2902.576"/>
    <n v="0"/>
    <x v="0"/>
    <x v="1"/>
    <n v="10.1978380583316"/>
    <s v="Qty / 1,000"/>
    <m/>
    <s v="Public-Lighting"/>
    <s v="lighting"/>
    <n v="1"/>
    <n v="1"/>
    <s v="Lighting"/>
    <n v="0.95625781801464005"/>
    <n v="1.47347312606477"/>
    <n v="2775.6109923816598"/>
    <n v="0"/>
    <n v="0.71"/>
    <n v="1970.6838045909799"/>
    <n v="0"/>
    <n v="4903"/>
    <n v="1"/>
    <n v="1"/>
    <n v="0"/>
    <n v="0"/>
    <n v="14.276973281664301"/>
    <d v="1900-01-09T04:44:53"/>
    <n v="43394"/>
    <n v="0"/>
    <n v="0"/>
    <n v="0"/>
    <n v="20096.714303395609"/>
  </r>
  <r>
    <s v="STND-61823"/>
    <s v="DuPage Airport Authority"/>
    <s v="DuPage Airport Authority - 2500 Longest Dr - West Chicago"/>
    <s v="Outdoor &amp; Garage - LED Fixtures"/>
    <s v="Outdoor &amp; Garage Lighting"/>
    <s v="Exterior"/>
    <n v="0"/>
    <n v="10002.120000000001"/>
    <n v="0"/>
    <x v="0"/>
    <x v="1"/>
    <n v="10.1978380583316"/>
    <s v="Qty / 1,000"/>
    <m/>
    <s v="Public-Lighting"/>
    <s v="lighting"/>
    <n v="1"/>
    <n v="1"/>
    <s v="Lighting"/>
    <n v="0.95625781801464005"/>
    <n v="1.47347312606477"/>
    <n v="9564.6054467205904"/>
    <n v="0"/>
    <n v="0.71"/>
    <n v="6790.8698671716202"/>
    <n v="0"/>
    <n v="4903"/>
    <n v="1"/>
    <n v="1"/>
    <n v="0"/>
    <n v="0"/>
    <n v="14.276973281664301"/>
    <d v="1900-01-09T04:44:53"/>
    <n v="43394"/>
    <n v="0"/>
    <n v="0"/>
    <n v="0"/>
    <n v="69252.191180620008"/>
  </r>
  <r>
    <s v="STND-61823"/>
    <s v="DuPage Airport Authority"/>
    <s v="DuPage Airport Authority - 2500 Longest Dr - West Chicago"/>
    <s v="Outdoor &amp; Garage - LED Fixtures"/>
    <s v="Outdoor &amp; Garage Lighting"/>
    <s v="Exterior"/>
    <n v="0"/>
    <n v="30839.87"/>
    <n v="0"/>
    <x v="0"/>
    <x v="1"/>
    <n v="10.1978380583316"/>
    <s v="Qty / 1,000"/>
    <m/>
    <s v="Public-Lighting"/>
    <s v="lighting"/>
    <n v="1"/>
    <n v="1"/>
    <s v="Lighting"/>
    <n v="0.95625781801464005"/>
    <n v="1.47347312606477"/>
    <n v="29490.866794055099"/>
    <n v="0"/>
    <n v="0.71"/>
    <n v="20938.515423779201"/>
    <n v="0"/>
    <n v="4903"/>
    <n v="1"/>
    <n v="1"/>
    <n v="0"/>
    <n v="0"/>
    <n v="14.276973281664301"/>
    <d v="1900-01-09T04:44:53"/>
    <n v="43394"/>
    <n v="0"/>
    <n v="0"/>
    <n v="0"/>
    <n v="213527.58947357876"/>
  </r>
  <r>
    <s v="STND-61823"/>
    <s v="DuPage Airport Authority"/>
    <s v="DuPage Airport Authority - 2500 Longest Dr - West Chicago"/>
    <s v="Outdoor &amp; Garage - LED Fixtures"/>
    <s v="Outdoor &amp; Garage Lighting"/>
    <s v="Exterior"/>
    <n v="0"/>
    <n v="27211.65"/>
    <n v="0"/>
    <x v="0"/>
    <x v="1"/>
    <n v="10.1978380583316"/>
    <s v="Qty / 1,000"/>
    <m/>
    <s v="Public-Lighting"/>
    <s v="lighting"/>
    <n v="1"/>
    <n v="1"/>
    <s v="Lighting"/>
    <n v="0.95625781801464005"/>
    <n v="1.47347312606477"/>
    <n v="26021.353053578099"/>
    <n v="0"/>
    <n v="0.71"/>
    <n v="18475.1606680404"/>
    <n v="0"/>
    <n v="4903"/>
    <n v="1"/>
    <n v="1"/>
    <n v="0"/>
    <n v="0"/>
    <n v="14.276973281664301"/>
    <d v="1900-01-09T04:44:53"/>
    <n v="43394"/>
    <n v="0"/>
    <n v="0"/>
    <n v="0"/>
    <n v="188406.69659433345"/>
  </r>
  <r>
    <s v="STND-61824"/>
    <s v="Community Consolidated School Dist 15"/>
    <s v="Community Consolidated School District 15 - Virginia Lake School - 925 N Glenn Rd - Palatine"/>
    <s v="New Indoor LED Fixtures"/>
    <s v="Indoor Lighting"/>
    <s v="K-12 School"/>
    <n v="0"/>
    <n v="4423.0110000000004"/>
    <n v="1.2060580000000001"/>
    <x v="0"/>
    <x v="1"/>
    <n v="15"/>
    <s v="Qty / 1,000"/>
    <m/>
    <s v="Public-Lighting"/>
    <s v="lighting"/>
    <n v="3"/>
    <n v="1"/>
    <s v="Lighting"/>
    <n v="0.99829244462109001"/>
    <n v="0.987374621353864"/>
    <n v="4415.4584637759699"/>
    <n v="1.1908310610807999"/>
    <n v="0.71"/>
    <n v="3134.9755092809401"/>
    <n v="0.84549005336736704"/>
    <n v="2979"/>
    <n v="1.17333333333333"/>
    <n v="1.323"/>
    <n v="2.1333333333333301E-2"/>
    <n v="0.72"/>
    <n v="23.497818059751602"/>
    <d v="1900-01-15T18:49:11"/>
    <n v="43378"/>
    <n v="1.25013758826824"/>
    <n v="80.281062977744995"/>
    <n v="0"/>
    <n v="47024.632639214098"/>
  </r>
  <r>
    <s v="STND-61824"/>
    <s v="Community Consolidated School Dist 15"/>
    <s v="Community Consolidated School District 15 - Virginia Lake School - 925 N Glenn Rd - Palatine"/>
    <s v="New Indoor LED Fixtures"/>
    <s v="Indoor Lighting"/>
    <s v="K-12 School"/>
    <n v="0"/>
    <n v="-1498.7349999999999"/>
    <n v="-0.40867199999999998"/>
    <x v="0"/>
    <x v="1"/>
    <n v="15"/>
    <s v="Qty / 1,000"/>
    <m/>
    <s v="Public-Lighting"/>
    <s v="lighting"/>
    <n v="3"/>
    <n v="1"/>
    <s v="Lighting"/>
    <n v="0.99829244462109001"/>
    <n v="0.987374621353864"/>
    <n v="-1496.17582698919"/>
    <n v="-0.403512361257926"/>
    <n v="0.71"/>
    <n v="-1062.2848371623199"/>
    <n v="-0.28649377649312802"/>
    <n v="2979"/>
    <n v="1.17333333333333"/>
    <n v="1.323"/>
    <n v="2.1333333333333301E-2"/>
    <n v="0.72"/>
    <n v="23.497818059751602"/>
    <d v="1900-01-15T18:49:11"/>
    <n v="43378"/>
    <n v="-0.42360834095272398"/>
    <n v="-27.203196854348899"/>
    <n v="0"/>
    <n v="-15934.272557434799"/>
  </r>
  <r>
    <s v="STND-61825"/>
    <s v="AIM, LLC"/>
    <s v="AIM LLC - 11939 S Central Ave Unit B - Alsip"/>
    <s v="Efficient Refrigerated Compressed Air Dryer"/>
    <s v="Compressed Air"/>
    <s v="Manufacturing"/>
    <n v="0"/>
    <n v="937.3"/>
    <n v="0.20599999999999999"/>
    <x v="4"/>
    <x v="0"/>
    <n v="10"/>
    <s v="ΔkWpeak / CF"/>
    <n v="0.95"/>
    <s v="Private-Non-Lighting"/>
    <s v="non_lighting"/>
    <n v="3"/>
    <n v="1"/>
    <s v="Non-Lighting"/>
    <n v="0.98952339343681495"/>
    <n v="0.43468415683807998"/>
    <n v="927.48027666832695"/>
    <n v="8.9544936308644602E-2"/>
    <n v="0.7"/>
    <n v="649.23619366782896"/>
    <n v="6.2681455416051204E-2"/>
    <n v="4618"/>
    <n v="1.02"/>
    <n v="1.04"/>
    <n v="1.2E-2"/>
    <n v="0.81"/>
    <n v="15.158077089649201"/>
    <d v="1900-01-09T19:51:10"/>
    <n v="43366"/>
    <n v="9.4257827693310106E-2"/>
    <n v="0"/>
    <n v="0"/>
    <n v="6492.3619366782896"/>
  </r>
  <r>
    <s v="STND-61825"/>
    <s v="AIM, LLC"/>
    <s v="AIM LLC - 11939 S Central Ave Unit B - Alsip"/>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366"/>
    <n v="3.0565159659772401"/>
    <n v="0"/>
    <n v="0"/>
    <n v="288260.03878886497"/>
  </r>
  <r>
    <s v="STND-61826"/>
    <s v="Hanmee Presbyterian Church"/>
    <s v="Hanmee Presbyterian Church - 1149 W Bloomingdale Rd - Itasca"/>
    <s v="Retrofit of Existing Indoor Fixtures to LED"/>
    <s v="Indoor Lighting"/>
    <s v="Miscellaneous"/>
    <n v="0"/>
    <n v="26606.787"/>
    <n v="5.6982910000000002"/>
    <x v="0"/>
    <x v="0"/>
    <n v="14.797277300976599"/>
    <s v="Qty / 1,000"/>
    <m/>
    <s v="Private-Lighting"/>
    <s v="lighting"/>
    <n v="3"/>
    <n v="1"/>
    <s v="Lighting"/>
    <n v="0.91633259480590001"/>
    <n v="1.30467645558681"/>
    <n v="24380.6661711579"/>
    <n v="7.4344261047822"/>
    <n v="0.71"/>
    <n v="17310.272981522099"/>
    <n v="5.27844253439536"/>
    <n v="3379"/>
    <n v="1.0900000000000001"/>
    <n v="1.36"/>
    <n v="2.1999999999999999E-2"/>
    <n v="0.57999999999999996"/>
    <n v="20.7161882213673"/>
    <d v="1900-01-13T19:08:05"/>
    <n v="43369"/>
    <n v="9.4249823843587706"/>
    <n v="492.08684015181001"/>
    <n v="0"/>
    <n v="256144.90946318547"/>
  </r>
  <r>
    <s v="STND-61830"/>
    <s v="Community Consolidated School Dist 15"/>
    <s v="Community Consolidated School District 15 - Pleasant Hill School - 434 W Illinois Ave - Palatine"/>
    <s v="New Indoor LED Fixtures"/>
    <s v="Indoor Lighting"/>
    <s v="K-12 School"/>
    <n v="0"/>
    <n v="4548.4859999999999"/>
    <n v="1.240272"/>
    <x v="0"/>
    <x v="1"/>
    <n v="15"/>
    <s v="Qty / 1,000"/>
    <m/>
    <s v="Public-Lighting"/>
    <s v="lighting"/>
    <n v="3"/>
    <n v="1"/>
    <s v="Lighting"/>
    <n v="0.99829244462109001"/>
    <n v="0.987374621353864"/>
    <n v="4540.7192082648098"/>
    <n v="1.2246130963758"/>
    <n v="0.71"/>
    <n v="3223.9106378680099"/>
    <n v="0.86947529842681803"/>
    <n v="2979"/>
    <n v="1.17333333333333"/>
    <n v="1.323"/>
    <n v="2.1333333333333301E-2"/>
    <n v="0.72"/>
    <n v="23.497818059751602"/>
    <d v="1900-01-15T18:49:11"/>
    <n v="43378"/>
    <n v="1.2856020580076799"/>
    <n v="82.558531059360106"/>
    <n v="0"/>
    <n v="48358.65956802015"/>
  </r>
  <r>
    <s v="STND-61832"/>
    <s v="Chicago First Church of the Nazarene"/>
    <s v="Chicago First Church of the Nazarene - 12725 Bell Rd - Lemont"/>
    <s v="New Indoor LED Fixtures"/>
    <s v="Indoor Lighting"/>
    <s v="Miscellaneous"/>
    <n v="0"/>
    <n v="11697.557000000001"/>
    <n v="2.5052289999999999"/>
    <x v="0"/>
    <x v="0"/>
    <n v="14.797277300976599"/>
    <s v="Qty / 1,000"/>
    <m/>
    <s v="Private-Lighting"/>
    <s v="lighting"/>
    <n v="3"/>
    <n v="1"/>
    <s v="Lighting"/>
    <n v="0.91633259480590001"/>
    <n v="1.30467645558681"/>
    <n v="10718.852758699901"/>
    <n v="3.2685132921532798"/>
    <n v="0.71"/>
    <n v="7610.3854586769403"/>
    <n v="2.3206444374288302"/>
    <n v="3379"/>
    <n v="1.0900000000000001"/>
    <n v="1.36"/>
    <n v="2.1999999999999999E-2"/>
    <n v="0.57999999999999996"/>
    <n v="20.7161882213673"/>
    <d v="1900-01-13T19:08:05"/>
    <n v="43371"/>
    <n v="4.1436527537440204"/>
    <n v="216.34381714807199"/>
    <n v="0"/>
    <n v="112612.98399936268"/>
  </r>
  <r>
    <s v="STND-61833"/>
    <s v="Mall at Gurnee Mills, LLC"/>
    <s v="Mall at Gurnee Mills LLC - 6170 W Grand Ave - Gurnee"/>
    <s v="Outdoor &amp; Garage - LED Fixtures"/>
    <s v="Outdoor &amp; Garage Lighting"/>
    <s v="Exterior"/>
    <n v="0"/>
    <n v="731684.49600000004"/>
    <n v="0"/>
    <x v="0"/>
    <x v="0"/>
    <n v="10.1978380583316"/>
    <s v="Qty / 1,000"/>
    <m/>
    <s v="Private-Lighting"/>
    <s v="lighting"/>
    <n v="1"/>
    <n v="1"/>
    <s v="Lighting"/>
    <n v="0.99989942556735301"/>
    <n v="1.019640158801"/>
    <n v="731610.90724693798"/>
    <n v="0"/>
    <n v="0.71"/>
    <n v="519443.74414532603"/>
    <n v="0"/>
    <n v="4903"/>
    <n v="1"/>
    <n v="1"/>
    <n v="0"/>
    <n v="0"/>
    <n v="14.276973281664301"/>
    <d v="1900-01-09T04:44:53"/>
    <n v="43448"/>
    <n v="0"/>
    <n v="0"/>
    <n v="0"/>
    <n v="5297203.1832074681"/>
  </r>
  <r>
    <s v="STND-61834"/>
    <s v="Superior Carriers"/>
    <s v="Superior Carriers  - 2125 W 162nd St - Markham"/>
    <s v="Outdoor &amp; Garage - LED Fixtures"/>
    <s v="Outdoor &amp; Garage Lighting"/>
    <s v="Garage (24/7)"/>
    <n v="0"/>
    <n v="8702.8250000000007"/>
    <n v="0"/>
    <x v="0"/>
    <x v="0"/>
    <n v="5.7038558065252101"/>
    <s v="Qty / 1,000"/>
    <m/>
    <s v="Private-Lighting"/>
    <s v="lighting"/>
    <n v="2"/>
    <n v="1"/>
    <s v="Lighting"/>
    <n v="0.97902139861649395"/>
    <n v="0.93591656730105399"/>
    <n v="8520.2519034145898"/>
    <n v="0"/>
    <n v="0.71"/>
    <n v="6049.3788514243597"/>
    <n v="0"/>
    <n v="8766"/>
    <n v="1"/>
    <n v="1"/>
    <n v="0"/>
    <n v="1"/>
    <n v="7.9853981291352998"/>
    <d v="1900-01-04T16:53:33"/>
    <n v="43460"/>
    <n v="0"/>
    <n v="0"/>
    <n v="0"/>
    <n v="34504.784687567641"/>
  </r>
  <r>
    <s v="STND-61834"/>
    <s v="Superior Carriers"/>
    <s v="Superior Carriers  - 2125 W 162nd St - Markham"/>
    <s v="Outdoor &amp; Garage - LED Retrofits"/>
    <s v="Outdoor &amp; Garage Lighting"/>
    <s v="Garage (24/7)"/>
    <n v="0"/>
    <n v="41185.199999999997"/>
    <n v="0"/>
    <x v="0"/>
    <x v="0"/>
    <n v="5.7038558065252101"/>
    <s v="Qty / 1,000"/>
    <m/>
    <s v="Private-Lighting"/>
    <s v="lighting"/>
    <n v="2"/>
    <n v="1"/>
    <s v="Lighting"/>
    <n v="0.97902139861649395"/>
    <n v="0.93591656730105399"/>
    <n v="40321.192106299997"/>
    <n v="0"/>
    <n v="0.71"/>
    <n v="28628.046395473"/>
    <n v="0"/>
    <n v="8766"/>
    <n v="1"/>
    <n v="1"/>
    <n v="0"/>
    <n v="1"/>
    <n v="7.9853981291352998"/>
    <d v="1900-01-04T16:53:33"/>
    <n v="43460"/>
    <n v="0"/>
    <n v="0"/>
    <n v="0"/>
    <n v="163290.24866229179"/>
  </r>
  <r>
    <s v="STND-61834"/>
    <s v="Superior Carriers"/>
    <s v="Superior Carriers  - 2125 W 162nd St - Markham"/>
    <s v="New Indoor LED Fixtures"/>
    <s v="Indoor Lighting"/>
    <s v="Garage (24/7)"/>
    <n v="0"/>
    <n v="6223.86"/>
    <n v="0.71"/>
    <x v="0"/>
    <x v="0"/>
    <n v="5.7038558065252101"/>
    <s v="Qty / 1,000"/>
    <m/>
    <s v="Private-Lighting"/>
    <s v="lighting"/>
    <n v="2"/>
    <n v="1"/>
    <s v="Lighting"/>
    <n v="0.97902139861649395"/>
    <n v="0.93591656730105399"/>
    <n v="6093.2921219932496"/>
    <n v="0.66450076278374803"/>
    <n v="0.71"/>
    <n v="4326.2374066152097"/>
    <n v="0.47179554157646098"/>
    <n v="8766"/>
    <n v="1"/>
    <n v="1"/>
    <n v="0"/>
    <n v="1"/>
    <n v="7.9853981291352998"/>
    <d v="1900-01-04T16:53:33"/>
    <n v="43460"/>
    <n v="0.66450076278374803"/>
    <n v="0"/>
    <n v="0"/>
    <n v="24676.234352128729"/>
  </r>
  <r>
    <s v="STND-61834"/>
    <s v="Superior Carriers"/>
    <s v="Superior Carriers  - 2125 W 162nd St - Markham"/>
    <s v="New Indoor LED Fixtures"/>
    <s v="Indoor Lighting"/>
    <s v="Garage (24/7)"/>
    <n v="0"/>
    <n v="32705.946"/>
    <n v="3.7309999999999999"/>
    <x v="0"/>
    <x v="0"/>
    <n v="5.7038558065252101"/>
    <s v="Qty / 1,000"/>
    <m/>
    <s v="Private-Lighting"/>
    <s v="lighting"/>
    <n v="2"/>
    <n v="1"/>
    <s v="Lighting"/>
    <n v="0.97902139861649395"/>
    <n v="0.93591656730105399"/>
    <n v="32019.820995995498"/>
    <n v="3.4919047126002298"/>
    <n v="0.71"/>
    <n v="22734.072907156798"/>
    <n v="2.47925234594616"/>
    <n v="8766"/>
    <n v="1"/>
    <n v="1"/>
    <n v="0"/>
    <n v="1"/>
    <n v="7.9853981291352998"/>
    <d v="1900-01-04T16:53:33"/>
    <n v="43460"/>
    <n v="3.4919047126002298"/>
    <n v="0"/>
    <n v="0"/>
    <n v="129671.87375745377"/>
  </r>
  <r>
    <s v="STND-61834"/>
    <s v="Superior Carriers"/>
    <s v="Superior Carriers  - 2125 W 162nd St - Markham"/>
    <s v="New Indoor LED Fixtures"/>
    <s v="Indoor Lighting"/>
    <s v="Garage (24/7)"/>
    <n v="0"/>
    <n v="64824.57"/>
    <n v="7.3949999999999996"/>
    <x v="0"/>
    <x v="0"/>
    <n v="5.7038558065252101"/>
    <s v="Qty / 1,000"/>
    <m/>
    <s v="Private-Lighting"/>
    <s v="lighting"/>
    <n v="2"/>
    <n v="1"/>
    <s v="Lighting"/>
    <n v="0.97902139861649395"/>
    <n v="0.93591656730105399"/>
    <n v="63464.6411861128"/>
    <n v="6.9211030151912896"/>
    <n v="0.71"/>
    <n v="45059.895242140097"/>
    <n v="4.9139831407858203"/>
    <n v="8766"/>
    <n v="1"/>
    <n v="1"/>
    <n v="0"/>
    <n v="1"/>
    <n v="7.9853981291352998"/>
    <d v="1900-01-04T16:53:33"/>
    <n v="43460"/>
    <n v="6.9211030151912896"/>
    <n v="0"/>
    <n v="0"/>
    <n v="257015.14511829847"/>
  </r>
  <r>
    <s v="STND-61834"/>
    <s v="Superior Carriers"/>
    <s v="Superior Carriers  - 2125 W 162nd St - Markham"/>
    <s v="Retrofit of Existing Indoor Fixtures to LED"/>
    <s v="Indoor Lighting"/>
    <s v="Garage (24/7)"/>
    <n v="0"/>
    <n v="20556.27"/>
    <n v="2.3450000000000002"/>
    <x v="0"/>
    <x v="0"/>
    <n v="5.7038558065252101"/>
    <s v="Qty / 1,000"/>
    <m/>
    <s v="Private-Lighting"/>
    <s v="lighting"/>
    <n v="2"/>
    <n v="1"/>
    <s v="Lighting"/>
    <n v="0.97902139861649395"/>
    <n v="0.93591656730105399"/>
    <n v="20125.028205738301"/>
    <n v="2.1947243503209699"/>
    <n v="0.71"/>
    <n v="14288.7700260742"/>
    <n v="1.5582542887278901"/>
    <n v="8766"/>
    <n v="1"/>
    <n v="1"/>
    <n v="0"/>
    <n v="1"/>
    <n v="7.9853981291352998"/>
    <d v="1900-01-04T16:53:33"/>
    <n v="43460"/>
    <n v="2.1947243503209699"/>
    <n v="0"/>
    <n v="0"/>
    <n v="81501.083881326704"/>
  </r>
  <r>
    <s v="STND-61835"/>
    <s v="America's Auto Auction Chicago Inc"/>
    <s v="Americas Auto Auction - 14001 Karlov Ave - Crestwood"/>
    <s v="Outdoor &amp; Garage - LED Fixtures"/>
    <s v="Outdoor &amp; Garage Lighting"/>
    <s v="Exterior"/>
    <n v="0"/>
    <n v="223552.285"/>
    <n v="0"/>
    <x v="0"/>
    <x v="0"/>
    <n v="10.1978380583316"/>
    <s v="Qty / 1,000"/>
    <m/>
    <s v="Private-Lighting"/>
    <s v="lighting"/>
    <n v="2"/>
    <n v="1"/>
    <s v="Lighting"/>
    <n v="0.97902139861649395"/>
    <n v="0.93591656730105399"/>
    <n v="218862.470724613"/>
    <n v="0"/>
    <n v="0.71"/>
    <n v="155392.354214475"/>
    <n v="0"/>
    <n v="4903"/>
    <n v="1"/>
    <n v="1"/>
    <n v="0"/>
    <n v="0"/>
    <n v="14.276973281664301"/>
    <d v="1900-01-09T04:44:53"/>
    <n v="43440"/>
    <n v="0"/>
    <n v="0"/>
    <n v="0"/>
    <n v="1584666.0637821178"/>
  </r>
  <r>
    <s v="STND-61835"/>
    <s v="America's Auto Auction Chicago Inc"/>
    <s v="Americas Auto Auction - 14001 Karlov Ave - Crestwood"/>
    <s v="Outdoor &amp; Garage - LED Fixtures"/>
    <s v="Outdoor &amp; Garage Lighting"/>
    <s v="Exterior"/>
    <n v="0"/>
    <n v="4064.587"/>
    <n v="0"/>
    <x v="0"/>
    <x v="0"/>
    <n v="10.1978380583316"/>
    <s v="Qty / 1,000"/>
    <m/>
    <s v="Private-Lighting"/>
    <s v="lighting"/>
    <n v="2"/>
    <n v="1"/>
    <s v="Lighting"/>
    <n v="0.97902139861649395"/>
    <n v="0.93591656730105399"/>
    <n v="3979.31764953842"/>
    <n v="0"/>
    <n v="0.71"/>
    <n v="2825.3155311722799"/>
    <n v="0"/>
    <n v="4903"/>
    <n v="1"/>
    <n v="1"/>
    <n v="0"/>
    <n v="0"/>
    <n v="14.276973281664301"/>
    <d v="1900-01-09T04:44:53"/>
    <n v="43440"/>
    <n v="0"/>
    <n v="0"/>
    <n v="0"/>
    <n v="28812.110250584035"/>
  </r>
  <r>
    <s v="STND-61835"/>
    <s v="America's Auto Auction Chicago Inc"/>
    <s v="Americas Auto Auction - 14001 Karlov Ave - Crestwood"/>
    <s v="Outdoor &amp; Garage - LED Fixtures"/>
    <s v="Outdoor &amp; Garage Lighting"/>
    <s v="Exterior"/>
    <n v="0"/>
    <n v="10766.987999999999"/>
    <n v="0"/>
    <x v="0"/>
    <x v="0"/>
    <n v="10.1978380583316"/>
    <s v="Qty / 1,000"/>
    <m/>
    <s v="Private-Lighting"/>
    <s v="lighting"/>
    <n v="2"/>
    <n v="1"/>
    <s v="Lighting"/>
    <n v="0.97902139861649395"/>
    <n v="0.93591656730105399"/>
    <n v="10541.111650647001"/>
    <n v="0"/>
    <n v="0.71"/>
    <n v="7484.1892719593698"/>
    <n v="0"/>
    <n v="4903"/>
    <n v="1"/>
    <n v="1"/>
    <n v="0"/>
    <n v="0"/>
    <n v="14.276973281664301"/>
    <d v="1900-01-09T04:44:53"/>
    <n v="43440"/>
    <n v="0"/>
    <n v="0"/>
    <n v="0"/>
    <n v="76322.55019334433"/>
  </r>
  <r>
    <s v="STND-61835"/>
    <s v="America's Auto Auction Chicago Inc"/>
    <s v="Americas Auto Auction - 14001 Karlov Ave - Crestwood"/>
    <s v="Outdoor &amp; Garage - LED Fixtures"/>
    <s v="Outdoor &amp; Garage Lighting"/>
    <s v="Exterior"/>
    <n v="0"/>
    <n v="2549.56"/>
    <n v="0"/>
    <x v="0"/>
    <x v="0"/>
    <n v="10.1978380583316"/>
    <s v="Qty / 1,000"/>
    <m/>
    <s v="Private-Lighting"/>
    <s v="lighting"/>
    <n v="2"/>
    <n v="1"/>
    <s v="Lighting"/>
    <n v="0.97902139861649395"/>
    <n v="0.93591656730105399"/>
    <n v="2496.0737970566702"/>
    <n v="0"/>
    <n v="0.71"/>
    <n v="1772.21239591023"/>
    <n v="0"/>
    <n v="4903"/>
    <n v="1"/>
    <n v="1"/>
    <n v="0"/>
    <n v="0"/>
    <n v="14.276973281664301"/>
    <d v="1900-01-09T04:44:53"/>
    <n v="43440"/>
    <n v="0"/>
    <n v="0"/>
    <n v="0"/>
    <n v="18072.735018460375"/>
  </r>
  <r>
    <s v="STND-61835"/>
    <s v="America's Auto Auction Chicago Inc"/>
    <s v="Americas Auto Auction - 14001 Karlov Ave - Crestwood"/>
    <s v="Outdoor &amp; Garage - LED Fixtures"/>
    <s v="Outdoor &amp; Garage Lighting"/>
    <s v="Exterior"/>
    <n v="0"/>
    <n v="3824.34"/>
    <n v="0"/>
    <x v="0"/>
    <x v="0"/>
    <n v="10.1978380583316"/>
    <s v="Qty / 1,000"/>
    <m/>
    <s v="Private-Lighting"/>
    <s v="lighting"/>
    <n v="2"/>
    <n v="1"/>
    <s v="Lighting"/>
    <n v="0.97902139861649395"/>
    <n v="0.93591656730105399"/>
    <n v="3744.110695585"/>
    <n v="0"/>
    <n v="0.71"/>
    <n v="2658.3185938653501"/>
    <n v="0"/>
    <n v="4903"/>
    <n v="1"/>
    <n v="1"/>
    <n v="0"/>
    <n v="0"/>
    <n v="14.276973281664301"/>
    <d v="1900-01-09T04:44:53"/>
    <n v="43440"/>
    <n v="0"/>
    <n v="0"/>
    <n v="0"/>
    <n v="27109.102527690611"/>
  </r>
  <r>
    <s v="STND-61835"/>
    <s v="America's Auto Auction Chicago Inc"/>
    <s v="Americas Auto Auction - 14001 Karlov Ave - Crestwood"/>
    <s v="Outdoor &amp; Garage - LED Fixtures"/>
    <s v="Outdoor &amp; Garage Lighting"/>
    <s v="Exterior"/>
    <n v="0"/>
    <n v="7722.2250000000004"/>
    <n v="0"/>
    <x v="0"/>
    <x v="0"/>
    <n v="10.1978380583316"/>
    <s v="Qty / 1,000"/>
    <m/>
    <s v="Private-Lighting"/>
    <s v="lighting"/>
    <n v="2"/>
    <n v="1"/>
    <s v="Lighting"/>
    <n v="0.97902139861649395"/>
    <n v="0.93591656730105399"/>
    <n v="7560.2235199312499"/>
    <n v="0"/>
    <n v="0.71"/>
    <n v="5367.7586991511898"/>
    <n v="0"/>
    <n v="4903"/>
    <n v="1"/>
    <n v="1"/>
    <n v="0"/>
    <n v="0"/>
    <n v="14.276973281664301"/>
    <d v="1900-01-09T04:44:53"/>
    <n v="43440"/>
    <n v="0"/>
    <n v="0"/>
    <n v="0"/>
    <n v="54739.533950144527"/>
  </r>
  <r>
    <s v="STND-61836"/>
    <s v="Adventist La Grange Memorial Hospital"/>
    <s v="Adventist La Grange Memorial Hospital - 5101 S Willow Springs Rd - La Grange"/>
    <s v="VSD on HVAC Fan or Pump &lt;= 200 HP"/>
    <s v="Variable Speed Drives"/>
    <s v="Hospital (24/7)"/>
    <n v="0"/>
    <n v="8842.9079999999994"/>
    <n v="0"/>
    <x v="6"/>
    <x v="0"/>
    <n v="15"/>
    <s v="ΔkWpeak"/>
    <m/>
    <s v="Private-Non-Lighting"/>
    <s v="non_lighting"/>
    <n v="3"/>
    <n v="1"/>
    <s v="Non-Lighting"/>
    <n v="0.98952339343681495"/>
    <n v="0.43468415683807998"/>
    <n v="8750.2643320095594"/>
    <n v="0"/>
    <n v="0.7"/>
    <n v="6125.18503240669"/>
    <n v="0"/>
    <n v="7616"/>
    <n v="1.23"/>
    <n v="1.41"/>
    <n v="1.4E-2"/>
    <n v="0.73499999999999999"/>
    <n v="9.1911764705882408"/>
    <d v="1900-01-05T13:33:47"/>
    <n v="43380"/>
    <n v="0"/>
    <n v="0"/>
    <n v="0"/>
    <n v="91877.775486100349"/>
  </r>
  <r>
    <s v="STND-61836"/>
    <s v="Adventist La Grange Memorial Hospital"/>
    <s v="Adventist La Grange Memorial Hospital - 5101 S Willow Springs Rd - La Grange"/>
    <s v="VSD on HVAC Fan or Pump &lt;= 200 HP"/>
    <s v="Variable Speed Drives"/>
    <s v="Hospital (24/7)"/>
    <n v="0"/>
    <n v="26528.723000000002"/>
    <n v="0"/>
    <x v="6"/>
    <x v="0"/>
    <n v="15"/>
    <s v="ΔkWpeak"/>
    <m/>
    <s v="Private-Non-Lighting"/>
    <s v="non_lighting"/>
    <n v="3"/>
    <n v="1"/>
    <s v="Non-Lighting"/>
    <n v="0.98952339343681495"/>
    <n v="0.43468415683807998"/>
    <n v="26250.7920065053"/>
    <n v="0"/>
    <n v="0.7"/>
    <n v="18375.554404553699"/>
    <n v="0"/>
    <n v="7616"/>
    <n v="1.23"/>
    <n v="1.41"/>
    <n v="1.4E-2"/>
    <n v="0.73499999999999999"/>
    <n v="9.1911764705882408"/>
    <d v="1900-01-05T13:33:47"/>
    <n v="43380"/>
    <n v="0"/>
    <n v="0"/>
    <n v="0"/>
    <n v="275633.31606830546"/>
  </r>
  <r>
    <s v="STND-61836"/>
    <s v="Adventist La Grange Memorial Hospital"/>
    <s v="Adventist La Grange Memorial Hospital - 5101 S Willow Springs Rd - La Grange"/>
    <s v="VSD on HVAC Fan or Pump &lt;= 200 HP"/>
    <s v="Variable Speed Drives"/>
    <s v="Hospital (24/7)"/>
    <n v="0"/>
    <n v="8842.9079999999994"/>
    <n v="0"/>
    <x v="6"/>
    <x v="0"/>
    <n v="15"/>
    <s v="ΔkWpeak"/>
    <m/>
    <s v="Private-Non-Lighting"/>
    <s v="non_lighting"/>
    <n v="3"/>
    <n v="1"/>
    <s v="Non-Lighting"/>
    <n v="0.98952339343681495"/>
    <n v="0.43468415683807998"/>
    <n v="8750.2643320095594"/>
    <n v="0"/>
    <n v="0.7"/>
    <n v="6125.18503240669"/>
    <n v="0"/>
    <n v="7616"/>
    <n v="1.23"/>
    <n v="1.41"/>
    <n v="1.4E-2"/>
    <n v="0.73499999999999999"/>
    <n v="9.1911764705882408"/>
    <d v="1900-01-05T13:33:47"/>
    <n v="43380"/>
    <n v="0"/>
    <n v="0"/>
    <n v="0"/>
    <n v="91877.775486100349"/>
  </r>
  <r>
    <s v="STND-61836"/>
    <s v="Adventist La Grange Memorial Hospital"/>
    <s v="Adventist La Grange Memorial Hospital - 5101 S Willow Springs Rd - La Grange"/>
    <s v="VSD on HVAC Fan or Pump &lt;= 200 HP"/>
    <s v="Variable Speed Drives"/>
    <s v="Hospital (24/7)"/>
    <n v="0"/>
    <n v="8842.9079999999994"/>
    <n v="0"/>
    <x v="6"/>
    <x v="0"/>
    <n v="15"/>
    <s v="ΔkWpeak"/>
    <m/>
    <s v="Private-Non-Lighting"/>
    <s v="non_lighting"/>
    <n v="3"/>
    <n v="1"/>
    <s v="Non-Lighting"/>
    <n v="0.98952339343681495"/>
    <n v="0.43468415683807998"/>
    <n v="8750.2643320095594"/>
    <n v="0"/>
    <n v="0.7"/>
    <n v="6125.18503240669"/>
    <n v="0"/>
    <n v="7616"/>
    <n v="1.23"/>
    <n v="1.41"/>
    <n v="1.4E-2"/>
    <n v="0.73499999999999999"/>
    <n v="9.1911764705882408"/>
    <d v="1900-01-05T13:33:47"/>
    <n v="43380"/>
    <n v="0"/>
    <n v="0"/>
    <n v="0"/>
    <n v="91877.775486100349"/>
  </r>
  <r>
    <s v="STND-61838"/>
    <s v="Voestalpine High Performance Metals Corporation"/>
    <s v="Voestalpine High Performance Metals Corporation - 2505 Millennium Dr - Elgin"/>
    <s v="New Indoor LED Fixtures"/>
    <s v="Indoor Lighting"/>
    <s v="Manufacturing"/>
    <n v="0"/>
    <n v="3495.087"/>
    <n v="0.62506099999999998"/>
    <x v="0"/>
    <x v="0"/>
    <n v="10.827197921178"/>
    <s v="Qty / 1,000"/>
    <m/>
    <s v="Private-Lighting"/>
    <s v="lighting"/>
    <n v="3"/>
    <n v="1"/>
    <s v="Lighting"/>
    <n v="0.91633259480590001"/>
    <n v="1.30467645558681"/>
    <n v="3202.6621397823701"/>
    <n v="0.81550237000554504"/>
    <n v="0.71"/>
    <n v="2273.89011924548"/>
    <n v="0.57900668270393696"/>
    <n v="4618"/>
    <n v="1.02"/>
    <n v="1.04"/>
    <n v="1.2E-2"/>
    <n v="0.81"/>
    <n v="15.158077089649201"/>
    <d v="1900-01-09T19:51:10"/>
    <n v="43392"/>
    <n v="0.96807023979765505"/>
    <n v="37.678378115086701"/>
    <n v="0"/>
    <n v="24619.858372081853"/>
  </r>
  <r>
    <s v="STND-61838"/>
    <s v="Voestalpine High Performance Metals Corporation"/>
    <s v="Voestalpine High Performance Metals Corporation - 2505 Millennium Dr - Elgin"/>
    <s v="Outdoor &amp; Garage - LED Fixtures"/>
    <s v="Outdoor &amp; Garage Lighting"/>
    <s v="Exterior"/>
    <n v="0"/>
    <n v="22986.557000000001"/>
    <n v="4.1109119999999999"/>
    <x v="0"/>
    <x v="0"/>
    <n v="10.1978380583316"/>
    <s v="Qty / 1,000"/>
    <m/>
    <s v="Private-Lighting"/>
    <s v="lighting"/>
    <n v="3"/>
    <n v="1"/>
    <s v="Lighting"/>
    <n v="0.91633259480590001"/>
    <n v="1.30467645558681"/>
    <n v="21063.331421463699"/>
    <n v="5.36341009738927"/>
    <n v="0.71"/>
    <n v="14954.9653092392"/>
    <n v="3.8080211691463801"/>
    <n v="4903"/>
    <n v="1"/>
    <n v="1"/>
    <n v="0"/>
    <n v="0"/>
    <n v="14.276973281664301"/>
    <d v="1900-01-09T04:44:53"/>
    <n v="43392"/>
    <n v="5.36341009738927"/>
    <n v="0"/>
    <n v="0"/>
    <n v="152508.31439158833"/>
  </r>
  <r>
    <s v="STND-61838"/>
    <s v="Voestalpine High Performance Metals Corporation"/>
    <s v="Voestalpine High Performance Metals Corporation - 2505 Millennium Dr - Elgin"/>
    <s v="Outdoor &amp; Garage - LED Fixtures"/>
    <s v="Outdoor &amp; Garage Lighting"/>
    <s v="Exterior"/>
    <n v="0"/>
    <n v="22091.588"/>
    <n v="3.9508559999999999"/>
    <x v="0"/>
    <x v="0"/>
    <n v="10.1978380583316"/>
    <s v="Qty / 1,000"/>
    <m/>
    <s v="Private-Lighting"/>
    <s v="lighting"/>
    <n v="3"/>
    <n v="1"/>
    <s v="Lighting"/>
    <n v="0.91633259480590001"/>
    <n v="1.30467645558681"/>
    <n v="20243.2421554229"/>
    <n v="5.15458880261387"/>
    <n v="0.71"/>
    <n v="14372.7019303502"/>
    <n v="3.6597580498558502"/>
    <n v="4903"/>
    <n v="1"/>
    <n v="1"/>
    <n v="0"/>
    <n v="0"/>
    <n v="14.276973281664301"/>
    <d v="1900-01-09T04:44:53"/>
    <n v="43392"/>
    <n v="5.15458880261387"/>
    <n v="0"/>
    <n v="0"/>
    <n v="146570.48674638133"/>
  </r>
  <r>
    <s v="STND-61838"/>
    <s v="Voestalpine High Performance Metals Corporation"/>
    <s v="Voestalpine High Performance Metals Corporation - 2505 Millennium Dr - Elgin"/>
    <s v="Outdoor &amp; Garage - LED Fixtures"/>
    <s v="Outdoor &amp; Garage Lighting"/>
    <s v="Exterior"/>
    <n v="0"/>
    <n v="2769.692"/>
    <n v="0.49533100000000002"/>
    <x v="0"/>
    <x v="0"/>
    <n v="10.1978380583316"/>
    <s v="Qty / 1,000"/>
    <m/>
    <s v="Private-Lighting"/>
    <s v="lighting"/>
    <n v="3"/>
    <n v="1"/>
    <s v="Lighting"/>
    <n v="0.91633259480590001"/>
    <n v="1.30467645558681"/>
    <n v="2537.9590571731401"/>
    <n v="0.64624669342226804"/>
    <n v="0.71"/>
    <n v="1801.95093059293"/>
    <n v="0.45883515232981098"/>
    <n v="4903"/>
    <n v="1"/>
    <n v="1"/>
    <n v="0"/>
    <n v="0"/>
    <n v="14.276973281664301"/>
    <d v="1900-01-09T04:44:53"/>
    <n v="43392"/>
    <n v="0.64624669342226804"/>
    <n v="0"/>
    <n v="0"/>
    <n v="18376.003779246625"/>
  </r>
  <r>
    <s v="STND-61838"/>
    <s v="Voestalpine High Performance Metals Corporation"/>
    <s v="Voestalpine High Performance Metals Corporation - 2505 Millennium Dr - Elgin"/>
    <s v="Outdoor &amp; Garage - LED Fixtures"/>
    <s v="Outdoor &amp; Garage Lighting"/>
    <s v="Exterior"/>
    <n v="0"/>
    <n v="5723.0870000000004"/>
    <n v="1.0235160000000001"/>
    <x v="0"/>
    <x v="0"/>
    <n v="10.1978380583316"/>
    <s v="Qty / 1,000"/>
    <m/>
    <s v="Private-Lighting"/>
    <s v="lighting"/>
    <n v="3"/>
    <n v="1"/>
    <s v="Lighting"/>
    <n v="0.91633259480590001"/>
    <n v="1.30467645558681"/>
    <n v="5244.25116100991"/>
    <n v="1.33535722711639"/>
    <n v="0.71"/>
    <n v="3723.4183243170401"/>
    <n v="0.94810363125263397"/>
    <n v="4903"/>
    <n v="1"/>
    <n v="1"/>
    <n v="0"/>
    <n v="0"/>
    <n v="14.276973281664301"/>
    <d v="1900-01-09T04:44:53"/>
    <n v="43392"/>
    <n v="1.33535722711639"/>
    <n v="0"/>
    <n v="0"/>
    <n v="37970.817094809587"/>
  </r>
  <r>
    <s v="STND-61839"/>
    <s v="Village of South Holland"/>
    <s v="Village of South Holland Public Works - Ballfield #2 - 15910 Seton Dr - South Holland"/>
    <s v="Outdoor &amp; Garage - LED Fixtures"/>
    <s v="Outdoor &amp; Garage Lighting"/>
    <s v="Exterior"/>
    <n v="0"/>
    <n v="144050.14000000001"/>
    <n v="0"/>
    <x v="0"/>
    <x v="1"/>
    <n v="10.1978380583316"/>
    <s v="Qty / 1,000"/>
    <m/>
    <s v="Public-Lighting"/>
    <s v="lighting"/>
    <n v="1"/>
    <n v="1"/>
    <s v="Lighting"/>
    <n v="0.95625781801464005"/>
    <n v="1.47347312606477"/>
    <n v="137749.07256110301"/>
    <n v="0"/>
    <n v="0.71"/>
    <n v="97801.8415183834"/>
    <n v="0"/>
    <n v="4903"/>
    <n v="1"/>
    <n v="1"/>
    <n v="0"/>
    <n v="0"/>
    <n v="14.276973281664301"/>
    <d v="1900-01-09T04:44:53"/>
    <n v="43338"/>
    <n v="0"/>
    <n v="0"/>
    <n v="0"/>
    <n v="997367.34161108581"/>
  </r>
  <r>
    <s v="STND-61840"/>
    <s v="Consolidated Container Acquisition Holdings, Inc. and Subs"/>
    <s v="Consolidated Container Co - 875 W Diggins St - Harvard"/>
    <s v="Outdoor &amp; Garage - LED Fixtures"/>
    <s v="Outdoor &amp; Garage Lighting"/>
    <s v="Exterior"/>
    <n v="0"/>
    <n v="109949.77499999999"/>
    <n v="0"/>
    <x v="0"/>
    <x v="0"/>
    <n v="10.1978380583316"/>
    <s v="Qty / 1,000"/>
    <m/>
    <s v="Private-Lighting"/>
    <s v="lighting"/>
    <n v="1"/>
    <n v="1"/>
    <s v="Lighting"/>
    <n v="0.99989942556735301"/>
    <n v="1.019640158801"/>
    <n v="109938.71686376"/>
    <n v="0"/>
    <n v="0.71"/>
    <n v="78056.488973269399"/>
    <n v="0"/>
    <n v="4903"/>
    <n v="1"/>
    <n v="1"/>
    <n v="0"/>
    <n v="0"/>
    <n v="14.276973281664301"/>
    <d v="1900-01-09T04:44:53"/>
    <n v="43413"/>
    <n v="0"/>
    <n v="0"/>
    <n v="0"/>
    <n v="796007.4339513476"/>
  </r>
  <r>
    <s v="STND-61840"/>
    <s v="Consolidated Container Acquisition Holdings, Inc. and Subs"/>
    <s v="Consolidated Container Co - 875 W Diggins St - Harvard"/>
    <s v="Outdoor &amp; Garage - LED Fixtures"/>
    <s v="Outdoor &amp; Garage Lighting"/>
    <s v="Exterior"/>
    <n v="0"/>
    <n v="1098.2719999999999"/>
    <n v="0"/>
    <x v="0"/>
    <x v="0"/>
    <n v="10.1978380583316"/>
    <s v="Qty / 1,000"/>
    <m/>
    <s v="Private-Lighting"/>
    <s v="lighting"/>
    <n v="1"/>
    <n v="1"/>
    <s v="Lighting"/>
    <n v="0.99989942556735301"/>
    <n v="1.019640158801"/>
    <n v="1098.1615419167099"/>
    <n v="0"/>
    <n v="0.71"/>
    <n v="779.69469476086203"/>
    <n v="0"/>
    <n v="4903"/>
    <n v="1"/>
    <n v="1"/>
    <n v="0"/>
    <n v="0"/>
    <n v="14.276973281664301"/>
    <d v="1900-01-09T04:44:53"/>
    <n v="43413"/>
    <n v="0"/>
    <n v="0"/>
    <n v="0"/>
    <n v="7951.2002321115588"/>
  </r>
  <r>
    <s v="STND-61840"/>
    <s v="Consolidated Container Acquisition Holdings, Inc. and Subs"/>
    <s v="Consolidated Container Co - 875 W Diggins St - Harvard"/>
    <s v="New Indoor LED Fixtures"/>
    <s v="Indoor Lighting"/>
    <s v="Manufacturing"/>
    <n v="0"/>
    <n v="545084.12800000003"/>
    <n v="86.265125999999995"/>
    <x v="0"/>
    <x v="0"/>
    <n v="10.827197921178"/>
    <s v="Qty / 1,000"/>
    <m/>
    <s v="Private-Lighting"/>
    <s v="lighting"/>
    <n v="1"/>
    <n v="1"/>
    <s v="Lighting"/>
    <n v="0.99989942556735301"/>
    <n v="1.019640158801"/>
    <n v="545029.306473081"/>
    <n v="87.959386773628594"/>
    <n v="0.71"/>
    <n v="386970.80759588798"/>
    <n v="62.451164609276297"/>
    <n v="4618"/>
    <n v="1.02"/>
    <n v="1.04"/>
    <n v="1.2E-2"/>
    <n v="0.81"/>
    <n v="15.158077089649201"/>
    <d v="1900-01-09T19:51:10"/>
    <n v="43413"/>
    <n v="104.415226464421"/>
    <n v="6412.1094879186003"/>
    <n v="0"/>
    <n v="4189809.5235587698"/>
  </r>
  <r>
    <s v="STND-61840"/>
    <s v="Consolidated Container Acquisition Holdings, Inc. and Subs"/>
    <s v="Consolidated Container Co - 875 W Diggins St - Harvard"/>
    <s v="New Indoor LED Fixtures"/>
    <s v="Indoor Lighting"/>
    <s v="Manufacturing"/>
    <n v="0"/>
    <n v="4352.3729999999996"/>
    <n v="0.77837800000000001"/>
    <x v="0"/>
    <x v="0"/>
    <n v="10.827197921178"/>
    <s v="Qty / 1,000"/>
    <m/>
    <s v="Private-Lighting"/>
    <s v="lighting"/>
    <n v="1"/>
    <n v="1"/>
    <s v="Lighting"/>
    <n v="0.99989942556735301"/>
    <n v="1.019640158801"/>
    <n v="4351.9352625548599"/>
    <n v="0.79366546752720801"/>
    <n v="0.71"/>
    <n v="3089.8740364139499"/>
    <n v="0.56350248194431796"/>
    <n v="4618"/>
    <n v="1.02"/>
    <n v="1.04"/>
    <n v="1.2E-2"/>
    <n v="0.81"/>
    <n v="15.158077089649201"/>
    <d v="1900-01-09T19:51:10"/>
    <n v="43413"/>
    <n v="0.94214799089174694"/>
    <n v="51.199238382998303"/>
    <n v="0"/>
    <n v="33454.677743762993"/>
  </r>
  <r>
    <s v="STND-61840"/>
    <s v="Consolidated Container Acquisition Holdings, Inc. and Subs"/>
    <s v="Consolidated Container Co - 875 W Diggins St - Harvard"/>
    <s v="New Indoor LED Fixtures"/>
    <s v="Indoor Lighting"/>
    <s v="Manufacturing"/>
    <n v="0"/>
    <n v="5887.95"/>
    <n v="1.0529999999999999"/>
    <x v="0"/>
    <x v="0"/>
    <n v="10.827197921178"/>
    <s v="Qty / 1,000"/>
    <m/>
    <s v="Private-Lighting"/>
    <s v="lighting"/>
    <n v="1"/>
    <n v="1"/>
    <s v="Lighting"/>
    <n v="0.99989942556735301"/>
    <n v="1.019640158801"/>
    <n v="5887.3578227692897"/>
    <n v="1.07368108721746"/>
    <n v="0.71"/>
    <n v="4180.0240541661997"/>
    <n v="0.76231357192439497"/>
    <n v="4618"/>
    <n v="1.02"/>
    <n v="1.04"/>
    <n v="1.2E-2"/>
    <n v="0.81"/>
    <n v="15.158077089649201"/>
    <d v="1900-01-09T19:51:10"/>
    <n v="43413"/>
    <n v="1.27455019850125"/>
    <n v="69.263033209050505"/>
    <n v="0"/>
    <n v="45257.947749742314"/>
  </r>
  <r>
    <s v="STND-61840"/>
    <s v="Consolidated Container Acquisition Holdings, Inc. and Subs"/>
    <s v="Consolidated Container Co - 875 W Diggins St - Harvard"/>
    <s v="New Indoor LED Fixtures"/>
    <s v="Indoor Lighting"/>
    <s v="Manufacturing"/>
    <n v="0"/>
    <n v="3542.1909999999998"/>
    <n v="0.63348499999999996"/>
    <x v="0"/>
    <x v="0"/>
    <n v="10.827197921178"/>
    <s v="Qty / 1,000"/>
    <m/>
    <s v="Private-Lighting"/>
    <s v="lighting"/>
    <n v="1"/>
    <n v="1"/>
    <s v="Lighting"/>
    <n v="0.99989942556735301"/>
    <n v="1.019640158801"/>
    <n v="3541.8347461498502"/>
    <n v="0.645926745998054"/>
    <n v="0.71"/>
    <n v="2514.70266976639"/>
    <n v="0.45860798965861799"/>
    <n v="4618"/>
    <n v="1.02"/>
    <n v="1.04"/>
    <n v="1.2E-2"/>
    <n v="0.81"/>
    <n v="15.158077089649201"/>
    <d v="1900-01-09T19:51:10"/>
    <n v="43413"/>
    <n v="0.76676964149816496"/>
    <n v="41.6686440723511"/>
    <n v="0"/>
    <n v="27227.183518475424"/>
  </r>
  <r>
    <s v="STND-61840"/>
    <s v="Consolidated Container Acquisition Holdings, Inc. and Subs"/>
    <s v="Consolidated Container Co - 875 W Diggins St - Harvard"/>
    <s v="Retrofit of Existing Indoor Fixtures to LED"/>
    <s v="Indoor Lighting"/>
    <s v="Manufacturing"/>
    <n v="0"/>
    <n v="1281.2180000000001"/>
    <n v="0.229133"/>
    <x v="0"/>
    <x v="0"/>
    <n v="10.827197921178"/>
    <s v="Qty / 1,000"/>
    <m/>
    <s v="Private-Lighting"/>
    <s v="lighting"/>
    <n v="1"/>
    <n v="1"/>
    <s v="Lighting"/>
    <n v="0.99989942556735301"/>
    <n v="1.019640158801"/>
    <n v="1281.0891422265499"/>
    <n v="0.23363320850655001"/>
    <n v="0.71"/>
    <n v="909.57329098085199"/>
    <n v="0.165879578039651"/>
    <n v="4618"/>
    <n v="1.02"/>
    <n v="1.04"/>
    <n v="1.2E-2"/>
    <n v="0.81"/>
    <n v="15.158077089649201"/>
    <d v="1900-01-09T19:51:10"/>
    <n v="43413"/>
    <n v="0.277342365273683"/>
    <n v="15.0716369673712"/>
    <n v="0"/>
    <n v="9848.1300452669129"/>
  </r>
  <r>
    <s v="STND-61840"/>
    <s v="Consolidated Container Acquisition Holdings, Inc. and Subs"/>
    <s v="Consolidated Container Co - 875 W Diggins St - Harvard"/>
    <s v="Retrofit of Existing Indoor Fixtures to LED"/>
    <s v="Indoor Lighting"/>
    <s v="Manufacturing"/>
    <n v="0"/>
    <n v="9397.2530000000006"/>
    <n v="2.1130559999999998"/>
    <x v="0"/>
    <x v="0"/>
    <n v="10.827197921178"/>
    <s v="Qty / 1,000"/>
    <m/>
    <s v="Private-Lighting"/>
    <s v="lighting"/>
    <n v="1"/>
    <n v="1"/>
    <s v="Lighting"/>
    <n v="0.99989942556735301"/>
    <n v="1.019640158801"/>
    <n v="9396.3078766110793"/>
    <n v="2.1545567553954101"/>
    <n v="0.71"/>
    <n v="6671.3785923938703"/>
    <n v="1.52973529633074"/>
    <n v="4618"/>
    <n v="1.02"/>
    <n v="1.04"/>
    <n v="1.2E-2"/>
    <n v="0.81"/>
    <n v="15.158077089649201"/>
    <d v="1900-01-09T19:51:10"/>
    <n v="43413"/>
    <n v="2.5576409726916101"/>
    <n v="110.544798548366"/>
    <n v="0"/>
    <n v="72232.336426958325"/>
  </r>
  <r>
    <s v="STND-61840"/>
    <s v="Consolidated Container Acquisition Holdings, Inc. and Subs"/>
    <s v="Consolidated Container Co - 875 W Diggins St - Harvard"/>
    <s v="Retrofit of Existing Indoor Fixtures to LED"/>
    <s v="Indoor Lighting"/>
    <s v="Manufacturing"/>
    <n v="0"/>
    <n v="99087.133000000002"/>
    <n v="17.720725999999999"/>
    <x v="0"/>
    <x v="0"/>
    <n v="10.827197921178"/>
    <s v="Qty / 1,000"/>
    <m/>
    <s v="Private-Lighting"/>
    <s v="lighting"/>
    <n v="1"/>
    <n v="1"/>
    <s v="Lighting"/>
    <n v="0.99989942556735301"/>
    <n v="1.019640158801"/>
    <n v="99077.167367815899"/>
    <n v="18.068763872709098"/>
    <n v="0.71"/>
    <n v="70344.788831149301"/>
    <n v="12.828822349623399"/>
    <n v="4618"/>
    <n v="1.02"/>
    <n v="1.04"/>
    <n v="1.2E-2"/>
    <n v="0.81"/>
    <n v="15.158077089649201"/>
    <d v="1900-01-09T19:51:10"/>
    <n v="43413"/>
    <n v="21.449149896378302"/>
    <n v="1165.6137337390101"/>
    <n v="0"/>
    <n v="761636.95139832504"/>
  </r>
  <r>
    <s v="STND-61840"/>
    <s v="Consolidated Container Acquisition Holdings, Inc. and Subs"/>
    <s v="Consolidated Container Co - 875 W Diggins St - Harvard"/>
    <s v="Occupancy Sensors"/>
    <s v="Indoor Lighting"/>
    <s v="Manufacturing"/>
    <n v="0"/>
    <n v="15720.968000000001"/>
    <n v="8.0799140000000005"/>
    <x v="0"/>
    <x v="0"/>
    <n v="8"/>
    <s v="Qty / 1,000"/>
    <m/>
    <s v="Private-Lighting"/>
    <s v="lighting"/>
    <n v="1"/>
    <n v="1"/>
    <s v="Lighting"/>
    <n v="0.99989942556735301"/>
    <n v="1.019640158801"/>
    <n v="15719.3868725627"/>
    <n v="8.2386047940584604"/>
    <n v="0.71"/>
    <n v="11160.7646795195"/>
    <n v="5.8494094037815003"/>
    <n v="4618"/>
    <n v="1.02"/>
    <n v="1.04"/>
    <n v="1.2E-2"/>
    <n v="0.81"/>
    <n v="15.158077089649201"/>
    <d v="1900-01-09T19:51:10"/>
    <n v="43413"/>
    <n v="12.0026293619733"/>
    <n v="184.93396320662001"/>
    <n v="0"/>
    <n v="89286.117436155997"/>
  </r>
  <r>
    <s v="STND-61840"/>
    <s v="Consolidated Container Acquisition Holdings, Inc. and Subs"/>
    <s v="Consolidated Container Co - 875 W Diggins St - Harvard"/>
    <s v="Retrofit of Existing Indoor Fixtures to LED"/>
    <s v="Indoor Lighting"/>
    <s v="Manufacturing"/>
    <n v="0"/>
    <n v="414.512"/>
    <n v="7.4131000000000002E-2"/>
    <x v="0"/>
    <x v="0"/>
    <n v="10.827197921178"/>
    <s v="Qty / 1,000"/>
    <m/>
    <s v="Private-Lighting"/>
    <s v="lighting"/>
    <n v="1"/>
    <n v="1"/>
    <s v="Lighting"/>
    <n v="0.99989942556735301"/>
    <n v="1.019640158801"/>
    <n v="414.47031069077502"/>
    <n v="7.5586944612077198E-2"/>
    <n v="0.71"/>
    <n v="294.27392059045002"/>
    <n v="5.3666730674574802E-2"/>
    <n v="4618"/>
    <n v="1.02"/>
    <n v="1.04"/>
    <n v="1.2E-2"/>
    <n v="0.81"/>
    <n v="15.158077089649201"/>
    <d v="1900-01-09T19:51:10"/>
    <n v="43413"/>
    <n v="8.9728091894678494E-2"/>
    <n v="4.8761213022444103"/>
    <n v="0"/>
    <n v="3186.1619812738199"/>
  </r>
  <r>
    <s v="STND-61840"/>
    <s v="Consolidated Container Acquisition Holdings, Inc. and Subs"/>
    <s v="Consolidated Container Co - 875 W Diggins St - Harvard"/>
    <s v="New Indoor LED Fixtures"/>
    <s v="Indoor Lighting"/>
    <s v="Manufacturing"/>
    <n v="0"/>
    <n v="2331.6280000000002"/>
    <n v="0.41698800000000003"/>
    <x v="0"/>
    <x v="0"/>
    <n v="10.827197921178"/>
    <s v="Qty / 1,000"/>
    <m/>
    <s v="Private-Lighting"/>
    <s v="lighting"/>
    <n v="1"/>
    <n v="1"/>
    <s v="Lighting"/>
    <n v="0.99989942556735301"/>
    <n v="1.019640158801"/>
    <n v="2331.3934978367602"/>
    <n v="0.42517771053811299"/>
    <n v="0.71"/>
    <n v="1655.2893834641"/>
    <n v="0.30187617448206"/>
    <n v="4618"/>
    <n v="1.02"/>
    <n v="1.04"/>
    <n v="1.2E-2"/>
    <n v="0.81"/>
    <n v="15.158077089649201"/>
    <d v="1900-01-09T19:51:10"/>
    <n v="43413"/>
    <n v="0.50472187860649698"/>
    <n v="27.428158798079501"/>
    <n v="0"/>
    <n v="17922.145771590516"/>
  </r>
  <r>
    <s v="STND-61840"/>
    <s v="Consolidated Container Acquisition Holdings, Inc. and Subs"/>
    <s v="Consolidated Container Co - 875 W Diggins St - Harvard"/>
    <s v="Retrofit of Existing Indoor Fixtures to LED"/>
    <s v="Indoor Lighting"/>
    <s v="Manufacturing"/>
    <n v="0"/>
    <n v="23288.02"/>
    <n v="4.1648259999999997"/>
    <x v="0"/>
    <x v="0"/>
    <n v="10.827197921178"/>
    <s v="Qty / 1,000"/>
    <m/>
    <s v="Private-Lighting"/>
    <s v="lighting"/>
    <n v="1"/>
    <n v="1"/>
    <s v="Lighting"/>
    <n v="0.99989942556735301"/>
    <n v="1.019640158801"/>
    <n v="23285.677820600999"/>
    <n v="4.2466238440185498"/>
    <n v="0.71"/>
    <n v="16532.8312526267"/>
    <n v="3.0151029292531701"/>
    <n v="4618"/>
    <n v="1.02"/>
    <n v="1.04"/>
    <n v="1.2E-2"/>
    <n v="0.81"/>
    <n v="15.158077089649201"/>
    <d v="1900-01-09T19:51:10"/>
    <n v="43413"/>
    <n v="5.0411014292717802"/>
    <n v="273.94915083059999"/>
    <n v="0"/>
    <n v="179004.23616962647"/>
  </r>
  <r>
    <s v="STND-61840"/>
    <s v="Consolidated Container Acquisition Holdings, Inc. and Subs"/>
    <s v="Consolidated Container Co - 875 W Diggins St - Harvard"/>
    <s v="Occupancy Sensors"/>
    <s v="Indoor Lighting"/>
    <s v="Manufacturing"/>
    <n v="0"/>
    <n v="2407.9360000000001"/>
    <n v="1.462032"/>
    <x v="0"/>
    <x v="0"/>
    <n v="8"/>
    <s v="Qty / 1,000"/>
    <m/>
    <s v="Private-Lighting"/>
    <s v="lighting"/>
    <n v="1"/>
    <n v="1"/>
    <s v="Lighting"/>
    <n v="0.99989942556735301"/>
    <n v="1.019640158801"/>
    <n v="2407.6938232029502"/>
    <n v="1.4907465406521501"/>
    <n v="0.71"/>
    <n v="1709.4626144740901"/>
    <n v="1.0584300438630301"/>
    <n v="4618"/>
    <n v="1.02"/>
    <n v="1.04"/>
    <n v="1.2E-2"/>
    <n v="0.81"/>
    <n v="15.158077089649201"/>
    <d v="1900-01-09T19:51:10"/>
    <n v="43413"/>
    <n v="2.17183353824614"/>
    <n v="28.325809684740602"/>
    <n v="0"/>
    <n v="13675.70091579272"/>
  </r>
  <r>
    <s v="STND-61841"/>
    <s v="The Lucky Monk, LLC; F/K/A Brass Restaurant &amp; Brewery"/>
    <s v="Lucky Monk - 105 Hollywood Blvd - South Barrington"/>
    <s v="Outdoor &amp; Garage - LED Fixtures"/>
    <s v="Outdoor &amp; Garage Lighting"/>
    <s v="Exterior"/>
    <n v="0"/>
    <n v="21940.924999999999"/>
    <n v="0"/>
    <x v="0"/>
    <x v="0"/>
    <n v="10.1978380583316"/>
    <s v="Qty / 1,000"/>
    <m/>
    <s v="Private-Lighting"/>
    <s v="lighting"/>
    <n v="3"/>
    <n v="1"/>
    <s v="Lighting"/>
    <n v="0.91633259480590001"/>
    <n v="1.30467645558681"/>
    <n v="20105.184737691601"/>
    <n v="0"/>
    <n v="0.71"/>
    <n v="14274.681163761101"/>
    <n v="0"/>
    <n v="4903"/>
    <n v="1"/>
    <n v="1"/>
    <n v="0"/>
    <n v="0"/>
    <n v="14.276973281664301"/>
    <d v="1900-01-09T04:44:53"/>
    <n v="43362"/>
    <n v="0"/>
    <n v="0"/>
    <n v="0"/>
    <n v="145570.88684235216"/>
  </r>
  <r>
    <s v="STND-61841"/>
    <s v="The Lucky Monk, LLC; F/K/A Brass Restaurant &amp; Brewery"/>
    <s v="Lucky Monk - 105 Hollywood Blvd - South Barrington"/>
    <s v="Outdoor &amp; Garage - LED Fixtures"/>
    <s v="Outdoor &amp; Garage Lighting"/>
    <s v="Exterior"/>
    <n v="0"/>
    <n v="4388.1850000000004"/>
    <n v="0"/>
    <x v="0"/>
    <x v="0"/>
    <n v="10.1978380583316"/>
    <s v="Qty / 1,000"/>
    <m/>
    <s v="Private-Lighting"/>
    <s v="lighting"/>
    <n v="3"/>
    <n v="1"/>
    <s v="Lighting"/>
    <n v="0.91633259480590001"/>
    <n v="1.30467645558681"/>
    <n v="4021.03694753833"/>
    <n v="0"/>
    <n v="0.71"/>
    <n v="2854.9362327522099"/>
    <n v="0"/>
    <n v="4903"/>
    <n v="1"/>
    <n v="1"/>
    <n v="0"/>
    <n v="0"/>
    <n v="14.276973281664301"/>
    <d v="1900-01-09T04:44:53"/>
    <n v="43362"/>
    <n v="0"/>
    <n v="0"/>
    <n v="0"/>
    <n v="29114.177368470329"/>
  </r>
  <r>
    <s v="STND-61841"/>
    <s v="The Lucky Monk, LLC; F/K/A Brass Restaurant &amp; Brewery"/>
    <s v="Lucky Monk - 105 Hollywood Blvd - South Barrington"/>
    <s v="Outdoor &amp; Garage - LED Fixtures"/>
    <s v="Outdoor &amp; Garage Lighting"/>
    <s v="Exterior"/>
    <n v="0"/>
    <n v="4853.97"/>
    <n v="0"/>
    <x v="0"/>
    <x v="0"/>
    <n v="10.1978380583316"/>
    <s v="Qty / 1,000"/>
    <m/>
    <s v="Private-Lighting"/>
    <s v="lighting"/>
    <n v="3"/>
    <n v="1"/>
    <s v="Lighting"/>
    <n v="0.91633259480590001"/>
    <n v="1.30467645558681"/>
    <n v="4447.8509252099902"/>
    <n v="0"/>
    <n v="0.71"/>
    <n v="3157.9741568990999"/>
    <n v="0"/>
    <n v="4903"/>
    <n v="1"/>
    <n v="1"/>
    <n v="0"/>
    <n v="0"/>
    <n v="14.276973281664301"/>
    <d v="1900-01-09T04:44:53"/>
    <n v="43362"/>
    <n v="0"/>
    <n v="0"/>
    <n v="0"/>
    <n v="32204.509044453287"/>
  </r>
  <r>
    <s v="STND-61842"/>
    <s v="AH 777 State LLC"/>
    <s v="AH777 State LLC - 777 S State St - Chicago"/>
    <s v="Air-Cooled Chiller"/>
    <s v="HVAC"/>
    <s v="Multi-family (common)"/>
    <n v="0"/>
    <n v="60190.2"/>
    <n v="34.129199999999997"/>
    <x v="3"/>
    <x v="0"/>
    <n v="20"/>
    <s v="ΔkWpeak / CF"/>
    <n v="1"/>
    <s v="Private-Non-Lighting"/>
    <s v="non_lighting"/>
    <n v="3"/>
    <n v="1"/>
    <s v="Non-Lighting"/>
    <n v="0.98952339343681495"/>
    <n v="0.43468415683807998"/>
    <n v="59559.610955640601"/>
    <n v="14.835422525558201"/>
    <n v="0.7"/>
    <n v="41691.727668948399"/>
    <n v="10.384795767890701"/>
    <n v="6138"/>
    <n v="1.1399999999999999"/>
    <n v="1.32"/>
    <n v="2.5000000000000001E-2"/>
    <n v="0.64"/>
    <n v="11.4043662430759"/>
    <d v="1900-01-07T03:30:12"/>
    <n v="43357"/>
    <n v="14.835422525558201"/>
    <n v="0"/>
    <n v="0"/>
    <n v="833834.55337896803"/>
  </r>
  <r>
    <s v="STND-61843"/>
    <s v="JBS Logistics &amp; Warehousing"/>
    <s v="JBS Logistics &amp; Warehousing - 999 Bilter Road - Naperville"/>
    <s v="New Indoor LED Fixtures"/>
    <s v="Indoor Lighting"/>
    <s v="Warehouse"/>
    <n v="0"/>
    <n v="284378.5"/>
    <n v="45.005800000000001"/>
    <x v="0"/>
    <x v="0"/>
    <n v="9.5383441434566993"/>
    <s v="Qty / 1,000"/>
    <m/>
    <s v="Private-Lighting"/>
    <s v="lighting"/>
    <n v="2"/>
    <n v="1"/>
    <s v="Lighting"/>
    <n v="0.97902139861649395"/>
    <n v="0.93591656730105399"/>
    <n v="278412.63680646103"/>
    <n v="42.121673844637797"/>
    <n v="0.71"/>
    <n v="197672.97213258699"/>
    <n v="29.9063884296928"/>
    <n v="5242"/>
    <n v="1"/>
    <n v="1.22"/>
    <n v="1.0999999999999999E-2"/>
    <n v="0.68"/>
    <n v="13.3536818008394"/>
    <d v="1900-01-08T12:55:13"/>
    <n v="43378"/>
    <n v="50.773473776082199"/>
    <n v="3062.5390048710701"/>
    <n v="0"/>
    <n v="1885472.8360605405"/>
  </r>
  <r>
    <s v="STND-61843"/>
    <s v="JBS Logistics &amp; Warehousing"/>
    <s v="JBS Logistics &amp; Warehousing - 999 Bilter Road - Naperville"/>
    <s v="New Indoor LED Fixtures"/>
    <s v="Indoor Lighting"/>
    <s v="Warehouse"/>
    <n v="0"/>
    <n v="105678.72"/>
    <n v="16.724736"/>
    <x v="0"/>
    <x v="0"/>
    <n v="9.5383441434566993"/>
    <s v="Qty / 1,000"/>
    <m/>
    <s v="Private-Lighting"/>
    <s v="lighting"/>
    <n v="2"/>
    <n v="1"/>
    <s v="Lighting"/>
    <n v="0.97902139861649395"/>
    <n v="0.93591656730105399"/>
    <n v="103461.728258401"/>
    <n v="15.652957506136399"/>
    <n v="0.71"/>
    <n v="73457.827063464603"/>
    <n v="11.113599829356801"/>
    <n v="5242"/>
    <n v="1"/>
    <n v="1.22"/>
    <n v="1.0999999999999999E-2"/>
    <n v="0.68"/>
    <n v="13.3536818008394"/>
    <d v="1900-01-08T12:55:13"/>
    <n v="43378"/>
    <n v="18.8680779967892"/>
    <n v="1138.0790108424101"/>
    <n v="0"/>
    <n v="700666.03456185258"/>
  </r>
  <r>
    <s v="STND-61843"/>
    <s v="JBS Logistics &amp; Warehousing"/>
    <s v="JBS Logistics &amp; Warehousing - 999 Bilter Road - Naperville"/>
    <s v="Occupancy Sensors"/>
    <s v="Indoor Lighting"/>
    <s v="Warehouse"/>
    <n v="0"/>
    <n v="48524.146000000001"/>
    <n v="24.939361999999999"/>
    <x v="0"/>
    <x v="0"/>
    <n v="8"/>
    <s v="Qty / 1,000"/>
    <m/>
    <s v="Private-Lighting"/>
    <s v="lighting"/>
    <n v="2"/>
    <n v="1"/>
    <s v="Lighting"/>
    <n v="0.97902139861649395"/>
    <n v="0.93591656730105399"/>
    <n v="47506.1772835909"/>
    <n v="23.341162073718301"/>
    <n v="0.71"/>
    <n v="33729.385871349601"/>
    <n v="16.57222507234"/>
    <n v="5242"/>
    <n v="1"/>
    <n v="1.22"/>
    <n v="1.0999999999999999E-2"/>
    <n v="0.68"/>
    <n v="13.3536818008394"/>
    <d v="1900-01-08T12:55:13"/>
    <n v="43378"/>
    <n v="36.098302000801603"/>
    <n v="522.56795011949998"/>
    <n v="0"/>
    <n v="269835.08697079681"/>
  </r>
  <r>
    <s v="STND-61844"/>
    <s v="Shamrock Scientific Systems Inc"/>
    <s v="Shamrock Scientific Systems Inc - 34 Davis Dr - Bellwood"/>
    <s v="New Indoor LED Fixtures"/>
    <s v="Indoor Lighting"/>
    <s v="Manufacturing"/>
    <n v="0"/>
    <n v="62694.892"/>
    <n v="11.212344"/>
    <x v="0"/>
    <x v="0"/>
    <n v="10.827197921178"/>
    <s v="Qty / 1,000"/>
    <m/>
    <s v="Private-Lighting"/>
    <s v="lighting"/>
    <n v="3"/>
    <n v="1"/>
    <s v="Lighting"/>
    <n v="0.91633259480590001"/>
    <n v="1.30467645558681"/>
    <n v="57449.373067435597"/>
    <n v="14.62848122874"/>
    <n v="0.71"/>
    <n v="40789.054877879302"/>
    <n v="10.3862216724054"/>
    <n v="4618"/>
    <n v="1.02"/>
    <n v="1.04"/>
    <n v="1.2E-2"/>
    <n v="0.81"/>
    <n v="15.158077089649201"/>
    <d v="1900-01-09T19:51:10"/>
    <n v="43371"/>
    <n v="17.365243623860401"/>
    <n v="675.87497726394895"/>
    <n v="0"/>
    <n v="441631.17018059012"/>
  </r>
  <r>
    <s v="STND-61844"/>
    <s v="Shamrock Scientific Systems Inc"/>
    <s v="Shamrock Scientific Systems Inc - 34 Davis Dr - Bellwood"/>
    <s v="New Indoor LED Fixtures"/>
    <s v="Indoor Lighting"/>
    <s v="Manufacturing"/>
    <n v="0"/>
    <n v="169.57300000000001"/>
    <n v="3.0325999999999999E-2"/>
    <x v="0"/>
    <x v="0"/>
    <n v="10.827197921178"/>
    <s v="Qty / 1,000"/>
    <m/>
    <s v="Private-Lighting"/>
    <s v="lighting"/>
    <n v="3"/>
    <n v="1"/>
    <s v="Lighting"/>
    <n v="0.91633259480590001"/>
    <n v="1.30467645558681"/>
    <n v="155.38526709902101"/>
    <n v="3.95656181921255E-2"/>
    <n v="0.71"/>
    <n v="110.323539640305"/>
    <n v="2.8091588916409099E-2"/>
    <n v="4618"/>
    <n v="1.02"/>
    <n v="1.04"/>
    <n v="1.2E-2"/>
    <n v="0.81"/>
    <n v="15.158077089649201"/>
    <d v="1900-01-09T19:51:10"/>
    <n v="43371"/>
    <n v="4.6967732896635202E-2"/>
    <n v="1.8280619658708299"/>
    <n v="0"/>
    <n v="1194.4947990505088"/>
  </r>
  <r>
    <s v="STND-61848"/>
    <s v="Marking Specialists Polymer Technologies"/>
    <s v="Marking Specialists - 1000 Asbury Dr Ste 2 - Buffalo Grove"/>
    <s v="New Indoor LED Fixtures"/>
    <s v="Indoor Lighting"/>
    <s v="Warehouse"/>
    <n v="0"/>
    <n v="-9351.7279999999992"/>
    <n v="-1.4800059999999999"/>
    <x v="0"/>
    <x v="0"/>
    <n v="9.5383441434566993"/>
    <s v="Qty / 1,000"/>
    <m/>
    <s v="Private-Lighting"/>
    <s v="lighting"/>
    <n v="3"/>
    <n v="1"/>
    <s v="Lighting"/>
    <n v="0.91633259480590001"/>
    <n v="1.30467645558681"/>
    <n v="-8569.2931841589907"/>
    <n v="-1.93092898232721"/>
    <n v="0.71"/>
    <n v="-6084.1981607528796"/>
    <n v="-1.37095957745232"/>
    <n v="5242"/>
    <n v="1"/>
    <n v="1.22"/>
    <n v="1.0999999999999999E-2"/>
    <n v="0.68"/>
    <n v="13.3536818008394"/>
    <d v="1900-01-08T12:55:13"/>
    <n v="43380"/>
    <n v="-2.3275421677039598"/>
    <n v="-94.262225025748805"/>
    <n v="0"/>
    <n v="-58033.175894247252"/>
  </r>
  <r>
    <s v="STND-61848"/>
    <s v="Marking Specialists Polymer Technologies"/>
    <s v="Marking Specialists - 1000 Asbury Dr Ste 2 - Buffalo Grove"/>
    <s v="New Indoor LED Fixtures"/>
    <s v="Indoor Lighting"/>
    <s v="Warehouse"/>
    <n v="0"/>
    <n v="44436.434000000001"/>
    <n v="7.0325189999999997"/>
    <x v="0"/>
    <x v="0"/>
    <n v="9.5383441434566993"/>
    <s v="Qty / 1,000"/>
    <m/>
    <s v="Private-Lighting"/>
    <s v="lighting"/>
    <n v="3"/>
    <n v="1"/>
    <s v="Lighting"/>
    <n v="0.91633259480590001"/>
    <n v="1.30467645558681"/>
    <n v="40718.552871141103"/>
    <n v="9.1751619627668699"/>
    <n v="0.71"/>
    <n v="28910.1725385102"/>
    <n v="6.5143649935644801"/>
    <n v="5242"/>
    <n v="1"/>
    <n v="1.22"/>
    <n v="1.0999999999999999E-2"/>
    <n v="0.68"/>
    <n v="13.3536818008394"/>
    <d v="1900-01-08T12:55:13"/>
    <n v="43380"/>
    <n v="11.0597419994779"/>
    <n v="447.90408158255201"/>
    <n v="0"/>
    <n v="275755.17491902149"/>
  </r>
  <r>
    <s v="STND-61848"/>
    <s v="Marking Specialists Polymer Technologies"/>
    <s v="Marking Specialists - 1000 Asbury Dr Ste 2 - Buffalo Grove"/>
    <s v="New Indoor LED Fixtures"/>
    <s v="Indoor Lighting"/>
    <s v="Warehouse"/>
    <n v="0"/>
    <n v="15463.9"/>
    <n v="2.4473199999999999"/>
    <x v="0"/>
    <x v="0"/>
    <n v="9.5383441434566993"/>
    <s v="Qty / 1,000"/>
    <m/>
    <s v="Private-Lighting"/>
    <s v="lighting"/>
    <n v="3"/>
    <n v="1"/>
    <s v="Lighting"/>
    <n v="0.91633259480590001"/>
    <n v="1.30467645558681"/>
    <n v="14170.075612819001"/>
    <n v="3.1929607832867002"/>
    <n v="0.71"/>
    <n v="10060.753685101499"/>
    <n v="2.26700215613356"/>
    <n v="5242"/>
    <n v="1"/>
    <n v="1.22"/>
    <n v="1.0999999999999999E-2"/>
    <n v="0.68"/>
    <n v="13.3536818008394"/>
    <d v="1900-01-08T12:55:13"/>
    <n v="43380"/>
    <n v="3.8487955439810801"/>
    <n v="155.870831741008"/>
    <n v="0"/>
    <n v="95962.930991048299"/>
  </r>
  <r>
    <s v="STND-61849"/>
    <s v="Donnellan Family Funeral Service, Inc."/>
    <s v="Donnellan Family Funeral Services Inc - 10045 Skokie Blvd - Skokie"/>
    <s v="Outdoor &amp; Garage - LED Fixtures"/>
    <s v="Outdoor &amp; Garage Lighting"/>
    <s v="Exterior"/>
    <n v="0"/>
    <n v="4036.6889999999999"/>
    <n v="0.86452499999999999"/>
    <x v="0"/>
    <x v="0"/>
    <n v="10.1978380583316"/>
    <s v="Qty / 1,000"/>
    <m/>
    <s v="Private-Lighting"/>
    <s v="lighting"/>
    <n v="3"/>
    <n v="1"/>
    <s v="Lighting"/>
    <n v="0.91633259480590001"/>
    <n v="1.30467645558681"/>
    <n v="3698.94970579443"/>
    <n v="1.12792541276618"/>
    <n v="0.71"/>
    <n v="2626.2542911140499"/>
    <n v="0.80082704306399"/>
    <n v="4903"/>
    <n v="1"/>
    <n v="1"/>
    <n v="0"/>
    <n v="0"/>
    <n v="14.276973281664301"/>
    <d v="1900-01-09T04:44:53"/>
    <n v="43386"/>
    <n v="1.12792541276618"/>
    <n v="0"/>
    <n v="0"/>
    <n v="26782.115960779534"/>
  </r>
  <r>
    <s v="STND-61850"/>
    <s v="Gateway Foundation Inc."/>
    <s v="Gateway Foundation - 25480 W Cedarcrest - Lake Villa"/>
    <s v="New Indoor LED Fixtures"/>
    <s v="Indoor Lighting"/>
    <s v="Office"/>
    <n v="0"/>
    <n v="4080.9189999999999"/>
    <n v="0.91763099999999997"/>
    <x v="0"/>
    <x v="0"/>
    <n v="15"/>
    <s v="Qty / 1,000"/>
    <m/>
    <s v="Private-Lighting"/>
    <s v="lighting"/>
    <n v="3"/>
    <n v="1"/>
    <s v="Lighting"/>
    <n v="0.91633259480590001"/>
    <n v="1.30467645558681"/>
    <n v="3739.4790964627"/>
    <n v="1.1972115606165801"/>
    <n v="0.71"/>
    <n v="2655.0301584885201"/>
    <n v="0.85002020803776901"/>
    <n v="2885"/>
    <n v="1.165"/>
    <n v="1.3779999999999999"/>
    <n v="2.5499999999999998E-2"/>
    <n v="0.55000000000000004"/>
    <n v="24.263431542460999"/>
    <d v="1900-01-16T07:56:40"/>
    <n v="43379"/>
    <n v="1.5796431727359499"/>
    <n v="81.851259192960299"/>
    <n v="0"/>
    <n v="39825.452377327805"/>
  </r>
  <r>
    <s v="STND-61850"/>
    <s v="Gateway Foundation Inc."/>
    <s v="Gateway Foundation - 25480 W Cedarcrest - Lake Villa"/>
    <s v="New Indoor LED Fixtures"/>
    <s v="Indoor Lighting"/>
    <s v="Office"/>
    <n v="0"/>
    <n v="688.59199999999998"/>
    <n v="0.154836"/>
    <x v="0"/>
    <x v="0"/>
    <n v="15"/>
    <s v="Qty / 1,000"/>
    <m/>
    <s v="Private-Lighting"/>
    <s v="lighting"/>
    <n v="3"/>
    <n v="1"/>
    <s v="Lighting"/>
    <n v="0.91633259480590001"/>
    <n v="1.30467645558681"/>
    <n v="630.97929412258395"/>
    <n v="0.20201088367723899"/>
    <n v="0.71"/>
    <n v="447.99529882703501"/>
    <n v="0.14342772741084001"/>
    <n v="2885"/>
    <n v="1.165"/>
    <n v="1.3779999999999999"/>
    <n v="2.5499999999999998E-2"/>
    <n v="0.55000000000000004"/>
    <n v="24.263431542460999"/>
    <d v="1900-01-16T07:56:40"/>
    <n v="43379"/>
    <n v="0.26654028721102901"/>
    <n v="13.8111347640566"/>
    <n v="0"/>
    <n v="6719.9294824055251"/>
  </r>
  <r>
    <s v="STND-61850"/>
    <s v="Gateway Foundation Inc."/>
    <s v="Gateway Foundation - 25480 W Cedarcrest - Lake Villa"/>
    <s v="New Indoor LED Fixtures"/>
    <s v="Indoor Lighting"/>
    <s v="Office"/>
    <n v="0"/>
    <n v="1032.8879999999999"/>
    <n v="0.23225399999999999"/>
    <x v="0"/>
    <x v="0"/>
    <n v="15"/>
    <s v="Qty / 1,000"/>
    <m/>
    <s v="Private-Lighting"/>
    <s v="lighting"/>
    <n v="3"/>
    <n v="1"/>
    <s v="Lighting"/>
    <n v="0.91633259480590001"/>
    <n v="1.30467645558681"/>
    <n v="946.46894118387604"/>
    <n v="0.303016325515858"/>
    <n v="0.71"/>
    <n v="671.99294824055198"/>
    <n v="0.215141591116259"/>
    <n v="2885"/>
    <n v="1.165"/>
    <n v="1.3779999999999999"/>
    <n v="2.5499999999999998E-2"/>
    <n v="0.55000000000000004"/>
    <n v="24.263431542460999"/>
    <d v="1900-01-16T07:56:40"/>
    <n v="43379"/>
    <n v="0.39981043081654299"/>
    <n v="20.716702146084799"/>
    <n v="0"/>
    <n v="10079.89422360828"/>
  </r>
  <r>
    <s v="STND-61850"/>
    <s v="Gateway Foundation Inc."/>
    <s v="Gateway Foundation - 25480 W Cedarcrest - Lake Villa"/>
    <s v="New Indoor LED Fixtures"/>
    <s v="Indoor Lighting"/>
    <s v="Office"/>
    <n v="0"/>
    <n v="378.05"/>
    <n v="8.5008E-2"/>
    <x v="0"/>
    <x v="0"/>
    <n v="15"/>
    <s v="Qty / 1,000"/>
    <m/>
    <s v="Private-Lighting"/>
    <s v="lighting"/>
    <n v="3"/>
    <n v="1"/>
    <s v="Lighting"/>
    <n v="0.91633259480590001"/>
    <n v="1.30467645558681"/>
    <n v="346.41953746637"/>
    <n v="0.110907936136523"/>
    <n v="0.71"/>
    <n v="245.957871601123"/>
    <n v="7.8744634656931503E-2"/>
    <n v="2885"/>
    <n v="1.165"/>
    <n v="1.3779999999999999"/>
    <n v="2.5499999999999998E-2"/>
    <n v="0.55000000000000004"/>
    <n v="24.263431542460999"/>
    <d v="1900-01-16T07:56:40"/>
    <n v="43379"/>
    <n v="0.14633584395899599"/>
    <n v="7.5825735668604697"/>
    <n v="0"/>
    <n v="3689.3680740168452"/>
  </r>
  <r>
    <s v="STND-61850"/>
    <s v="Gateway Foundation Inc."/>
    <s v="Gateway Foundation - 25480 W Cedarcrest - Lake Villa"/>
    <s v="New Indoor LED Fixtures"/>
    <s v="Indoor Lighting"/>
    <s v="Office"/>
    <n v="0"/>
    <n v="810.10799999999995"/>
    <n v="0.18215999999999999"/>
    <x v="0"/>
    <x v="0"/>
    <n v="15"/>
    <s v="Qty / 1,000"/>
    <m/>
    <s v="Private-Lighting"/>
    <s v="lighting"/>
    <n v="3"/>
    <n v="1"/>
    <s v="Lighting"/>
    <n v="0.91633259480590001"/>
    <n v="1.30467645558681"/>
    <n v="742.328365713018"/>
    <n v="0.23765986314969301"/>
    <n v="0.71"/>
    <n v="527.05313965624305"/>
    <n v="0.168738502836282"/>
    <n v="2885"/>
    <n v="1.165"/>
    <n v="1.3779999999999999"/>
    <n v="2.5499999999999998E-2"/>
    <n v="0.55000000000000004"/>
    <n v="24.263431542460999"/>
    <d v="1900-01-16T07:56:40"/>
    <n v="43379"/>
    <n v="0.31357680848356301"/>
    <n v="16.248389120757"/>
    <n v="0"/>
    <n v="7905.7970948436459"/>
  </r>
  <r>
    <s v="STND-61852"/>
    <s v="The TJX Companies, Inc."/>
    <s v="TJX Companies Inc - 975 Erica Ln - Yorkville"/>
    <s v="New Indoor LED Fixtures"/>
    <s v="Indoor Lighting"/>
    <s v="Retail (strip mall)"/>
    <n v="0"/>
    <n v="664.70299999999997"/>
    <n v="0.13280600000000001"/>
    <x v="0"/>
    <x v="0"/>
    <n v="12.215978499877799"/>
    <s v="Qty / 1,000"/>
    <m/>
    <s v="Private-Lighting"/>
    <s v="lighting"/>
    <n v="3"/>
    <n v="1"/>
    <s v="Lighting"/>
    <n v="0.91633259480590001"/>
    <n v="1.30467645558681"/>
    <n v="609.089024765266"/>
    <n v="0.173268861360661"/>
    <n v="0.71"/>
    <n v="432.45320758333901"/>
    <n v="0.12302089156607"/>
    <n v="4093"/>
    <n v="1.1200000000000001"/>
    <n v="1.29"/>
    <n v="1.9E-2"/>
    <n v="0.71"/>
    <n v="17.102369899829"/>
    <d v="1900-01-11T05:11:01"/>
    <n v="43404"/>
    <n v="0.189178798297479"/>
    <n v="10.332760241553601"/>
    <n v="0"/>
    <n v="5282.8390860412601"/>
  </r>
  <r>
    <s v="STND-61852"/>
    <s v="The TJX Companies, Inc."/>
    <s v="TJX Companies Inc - 975 Erica Ln - Yorkville"/>
    <s v="New Indoor LED Fixtures"/>
    <s v="Indoor Lighting"/>
    <s v="Retail (strip mall)"/>
    <n v="0"/>
    <n v="160.446"/>
    <n v="3.2057000000000002E-2"/>
    <x v="0"/>
    <x v="0"/>
    <n v="12.215978499877799"/>
    <s v="Qty / 1,000"/>
    <m/>
    <s v="Private-Lighting"/>
    <s v="lighting"/>
    <n v="3"/>
    <n v="1"/>
    <s v="Lighting"/>
    <n v="0.91633259480590001"/>
    <n v="1.30467645558681"/>
    <n v="147.02189950622699"/>
    <n v="4.1824013136746302E-2"/>
    <n v="0.71"/>
    <n v="104.385548649421"/>
    <n v="2.9695049327089801E-2"/>
    <n v="4093"/>
    <n v="1.1200000000000001"/>
    <n v="1.29"/>
    <n v="1.9E-2"/>
    <n v="0.71"/>
    <n v="17.102369899829"/>
    <d v="1900-01-11T05:11:01"/>
    <n v="43404"/>
    <n v="4.5664388182930699E-2"/>
    <n v="2.4941215094806402"/>
    <n v="0"/>
    <n v="1275.171617999275"/>
  </r>
  <r>
    <s v="STND-61852"/>
    <s v="The TJX Companies, Inc."/>
    <s v="TJX Companies Inc - 975 Erica Ln - Yorkville"/>
    <s v="Retrofit of Existing Indoor Fixtures to LED"/>
    <s v="Indoor Lighting"/>
    <s v="Retail (strip mall)"/>
    <n v="0"/>
    <n v="302.55500000000001"/>
    <n v="6.0449000000000003E-2"/>
    <x v="0"/>
    <x v="0"/>
    <n v="12.215978499877799"/>
    <s v="Qty / 1,000"/>
    <m/>
    <s v="Private-Lighting"/>
    <s v="lighting"/>
    <n v="3"/>
    <n v="1"/>
    <s v="Lighting"/>
    <n v="0.91633259480590001"/>
    <n v="1.30467645558681"/>
    <n v="277.24100822149899"/>
    <n v="7.8866387063766905E-2"/>
    <n v="0.71"/>
    <n v="196.841115837264"/>
    <n v="5.5995134815274503E-2"/>
    <n v="4093"/>
    <n v="1.1200000000000001"/>
    <n v="1.29"/>
    <n v="1.9E-2"/>
    <n v="0.71"/>
    <n v="17.102369899829"/>
    <d v="1900-01-11T05:11:01"/>
    <n v="43404"/>
    <n v="8.6108076278815199E-2"/>
    <n v="4.7031956751861399"/>
    <n v="0"/>
    <n v="2404.6068389599723"/>
  </r>
  <r>
    <s v="STND-61852"/>
    <s v="The TJX Companies, Inc."/>
    <s v="TJX Companies Inc - 975 Erica Ln - Yorkville"/>
    <s v="Retrofit of Existing Indoor Fixtures to LED"/>
    <s v="Indoor Lighting"/>
    <s v="Retail (strip mall)"/>
    <n v="0"/>
    <n v="92127.864000000001"/>
    <n v="18.406842000000001"/>
    <x v="0"/>
    <x v="0"/>
    <n v="12.215978499877799"/>
    <s v="Qty / 1,000"/>
    <m/>
    <s v="Private-Lighting"/>
    <s v="lighting"/>
    <n v="3"/>
    <n v="1"/>
    <s v="Lighting"/>
    <n v="0.91633259480590001"/>
    <n v="1.30467645558681"/>
    <n v="84419.764673045094"/>
    <n v="24.014973379106401"/>
    <n v="0.71"/>
    <n v="59938.032917862001"/>
    <n v="17.0506310991655"/>
    <n v="4093"/>
    <n v="1.1200000000000001"/>
    <n v="1.29"/>
    <n v="1.9E-2"/>
    <n v="0.71"/>
    <n v="17.102369899829"/>
    <d v="1900-01-11T05:11:01"/>
    <n v="43404"/>
    <n v="26.220082300585599"/>
    <n v="1432.1210078463"/>
    <n v="0"/>
    <n v="732201.72144957003"/>
  </r>
  <r>
    <s v="STND-61852"/>
    <s v="The TJX Companies, Inc."/>
    <s v="TJX Companies Inc - 975 Erica Ln - Yorkville"/>
    <s v="Retrofit of Existing Indoor Fixtures to LED"/>
    <s v="Indoor Lighting"/>
    <s v="Retail (strip mall)"/>
    <n v="0"/>
    <n v="7275.0619999999999"/>
    <n v="1.453533"/>
    <x v="0"/>
    <x v="0"/>
    <n v="12.215978499877799"/>
    <s v="Qty / 1,000"/>
    <m/>
    <s v="Private-Lighting"/>
    <s v="lighting"/>
    <n v="3"/>
    <n v="1"/>
    <s v="Lighting"/>
    <n v="0.91633259480590001"/>
    <n v="1.30467645558681"/>
    <n v="6666.3764398337999"/>
    <n v="1.89639028251846"/>
    <n v="0.71"/>
    <n v="4733.1272722820004"/>
    <n v="1.3464371005881"/>
    <n v="4093"/>
    <n v="1.1200000000000001"/>
    <n v="1.29"/>
    <n v="1.9E-2"/>
    <n v="0.71"/>
    <n v="17.102369899829"/>
    <d v="1900-01-11T05:11:01"/>
    <n v="43404"/>
    <n v="2.0705211076738301"/>
    <n v="113.090314604323"/>
    <n v="0"/>
    <n v="57819.780995382171"/>
  </r>
  <r>
    <s v="STND-61852"/>
    <s v="The TJX Companies, Inc."/>
    <s v="TJX Companies Inc - 975 Erica Ln - Yorkville"/>
    <s v="Retrofit of Existing Indoor Fixtures to LED"/>
    <s v="Indoor Lighting"/>
    <s v="Retail (strip mall)"/>
    <n v="0"/>
    <n v="1237.723"/>
    <n v="0.24729300000000001"/>
    <x v="0"/>
    <x v="0"/>
    <n v="12.215978499877799"/>
    <s v="Qty / 1,000"/>
    <m/>
    <s v="Private-Lighting"/>
    <s v="lighting"/>
    <n v="3"/>
    <n v="1"/>
    <s v="Lighting"/>
    <n v="0.91633259480590001"/>
    <n v="1.30467645558681"/>
    <n v="1134.16592824094"/>
    <n v="0.32263735473142802"/>
    <n v="0.71"/>
    <n v="805.25780905106899"/>
    <n v="0.22907252185931401"/>
    <n v="4093"/>
    <n v="1.1200000000000001"/>
    <n v="1.29"/>
    <n v="1.9E-2"/>
    <n v="0.71"/>
    <n v="17.102369899829"/>
    <d v="1900-01-11T05:11:01"/>
    <n v="43404"/>
    <n v="0.35226264300843801"/>
    <n v="19.240314854087401"/>
    <n v="0"/>
    <n v="9837.0120822265617"/>
  </r>
  <r>
    <s v="STND-61852"/>
    <s v="The TJX Companies, Inc."/>
    <s v="TJX Companies Inc - 975 Erica Ln - Yorkville"/>
    <s v="Retrofit of Existing Indoor Fixtures to LED"/>
    <s v="Indoor Lighting"/>
    <s v="Retail (strip mall)"/>
    <n v="0"/>
    <n v="165.03"/>
    <n v="3.2972000000000001E-2"/>
    <x v="0"/>
    <x v="0"/>
    <n v="12.215978499877799"/>
    <s v="Qty / 1,000"/>
    <m/>
    <s v="Private-Lighting"/>
    <s v="lighting"/>
    <n v="3"/>
    <n v="1"/>
    <s v="Lighting"/>
    <n v="0.91633259480590001"/>
    <n v="1.30467645558681"/>
    <n v="151.222368120818"/>
    <n v="4.3017792093608197E-2"/>
    <n v="0.71"/>
    <n v="107.367881365781"/>
    <n v="3.05426323864618E-2"/>
    <n v="4093"/>
    <n v="1.1200000000000001"/>
    <n v="1.29"/>
    <n v="1.9E-2"/>
    <n v="0.71"/>
    <n v="17.102369899829"/>
    <d v="1900-01-11T05:11:01"/>
    <n v="43404"/>
    <n v="4.6967782611210998E-2"/>
    <n v="2.5653794591924401"/>
    <n v="0"/>
    <n v="1311.6037303418109"/>
  </r>
  <r>
    <s v="STND-61852"/>
    <s v="The TJX Companies, Inc."/>
    <s v="TJX Companies Inc - 975 Erica Ln - Yorkville"/>
    <s v="Retrofit of Existing Indoor Fixtures to LED"/>
    <s v="Indoor Lighting"/>
    <s v="Retail (strip mall)"/>
    <n v="0"/>
    <n v="238.376"/>
    <n v="4.7627000000000003E-2"/>
    <x v="0"/>
    <x v="0"/>
    <n v="12.215978499877799"/>
    <s v="Qty / 1,000"/>
    <m/>
    <s v="Private-Lighting"/>
    <s v="lighting"/>
    <n v="3"/>
    <n v="1"/>
    <s v="Lighting"/>
    <n v="0.91633259480590001"/>
    <n v="1.30467645558681"/>
    <n v="218.431698619451"/>
    <n v="6.2137825550232798E-2"/>
    <n v="0.71"/>
    <n v="155.08650601981"/>
    <n v="4.4117856140665303E-2"/>
    <n v="4093"/>
    <n v="1.1200000000000001"/>
    <n v="1.29"/>
    <n v="1.9E-2"/>
    <n v="0.71"/>
    <n v="17.102369899829"/>
    <d v="1900-01-11T05:11:01"/>
    <n v="43404"/>
    <n v="6.7843460585470902E-2"/>
    <n v="3.70553774443712"/>
    <n v="0"/>
    <n v="1894.5334231591678"/>
  </r>
  <r>
    <s v="STND-61852"/>
    <s v="The TJX Companies, Inc."/>
    <s v="TJX Companies Inc - 975 Erica Ln - Yorkville"/>
    <s v="Retrofit of Existing Indoor Fixtures to LED"/>
    <s v="Indoor Lighting"/>
    <s v="Retail (strip mall)"/>
    <n v="0"/>
    <n v="14962.698"/>
    <n v="2.9894980000000002"/>
    <x v="0"/>
    <x v="0"/>
    <n v="12.215978499877799"/>
    <s v="Qty / 1,000"/>
    <m/>
    <s v="Private-Lighting"/>
    <s v="lighting"/>
    <n v="3"/>
    <n v="1"/>
    <s v="Lighting"/>
    <n v="0.91633259480590001"/>
    <n v="1.30467645558681"/>
    <n v="13710.807883637"/>
    <n v="3.9003276546238501"/>
    <n v="0.71"/>
    <n v="9734.6735973822997"/>
    <n v="2.7692326347829299"/>
    <n v="4093"/>
    <n v="1.1200000000000001"/>
    <n v="1.29"/>
    <n v="1.9E-2"/>
    <n v="0.71"/>
    <n v="17.102369899829"/>
    <d v="1900-01-11T05:11:01"/>
    <n v="43404"/>
    <n v="4.2584645208252496"/>
    <n v="232.59406231169999"/>
    <n v="0"/>
    <n v="118918.56336895024"/>
  </r>
  <r>
    <s v="STND-61852"/>
    <s v="The TJX Companies, Inc."/>
    <s v="TJX Companies Inc - 975 Erica Ln - Yorkville"/>
    <s v="Occupancy Sensors"/>
    <s v="Indoor Lighting"/>
    <s v="Retail (strip mall)"/>
    <n v="0"/>
    <n v="244.244"/>
    <n v="0.16037299999999999"/>
    <x v="0"/>
    <x v="0"/>
    <n v="8"/>
    <s v="Qty / 1,000"/>
    <m/>
    <s v="Private-Lighting"/>
    <s v="lighting"/>
    <n v="3"/>
    <n v="1"/>
    <s v="Lighting"/>
    <n v="0.91633259480590001"/>
    <n v="1.30467645558681"/>
    <n v="223.80873828577199"/>
    <n v="0.20923487721182299"/>
    <n v="0.71"/>
    <n v="158.90420418289801"/>
    <n v="0.14855676282039401"/>
    <n v="4093"/>
    <n v="1.1200000000000001"/>
    <n v="1.29"/>
    <n v="1.9E-2"/>
    <n v="0.71"/>
    <n v="17.102369899829"/>
    <d v="1900-01-11T05:11:01"/>
    <n v="43404"/>
    <n v="0.28963853434637699"/>
    <n v="3.7967553816336399"/>
    <n v="0"/>
    <n v="1271.2336334631841"/>
  </r>
  <r>
    <s v="STND-61852"/>
    <s v="The TJX Companies, Inc."/>
    <s v="TJX Companies Inc - 975 Erica Ln - Yorkville"/>
    <s v="Occupancy Sensors"/>
    <s v="Indoor Lighting"/>
    <s v="Retail (strip mall)"/>
    <n v="0"/>
    <n v="1089.1959999999999"/>
    <n v="0.71517600000000003"/>
    <x v="0"/>
    <x v="0"/>
    <n v="8"/>
    <s v="Qty / 1,000"/>
    <m/>
    <s v="Private-Lighting"/>
    <s v="lighting"/>
    <n v="3"/>
    <n v="1"/>
    <s v="Lighting"/>
    <n v="0.91633259480590001"/>
    <n v="1.30467645558681"/>
    <n v="998.06579693220704"/>
    <n v="0.93307328880075002"/>
    <n v="0.71"/>
    <n v="708.62671582186704"/>
    <n v="0.66248203504853198"/>
    <n v="4093"/>
    <n v="1.1200000000000001"/>
    <n v="1.29"/>
    <n v="1.9E-2"/>
    <n v="0.71"/>
    <n v="17.102369899829"/>
    <d v="1900-01-11T05:11:01"/>
    <n v="43404"/>
    <n v="1.2916296910309399"/>
    <n v="16.9314733408142"/>
    <n v="0"/>
    <n v="5669.0137265749363"/>
  </r>
  <r>
    <s v="STND-61853"/>
    <s v="Demco Products"/>
    <s v="Demco Products - 4644 W 92nd St - Oak Lawn"/>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348"/>
    <n v="1.1461934872414601"/>
    <n v="0"/>
    <n v="0"/>
    <n v="108097.51454582499"/>
  </r>
  <r>
    <s v="STND-61854"/>
    <s v="Sterling Lumber Company, LLC"/>
    <s v="Sterling Lumber Company - 501 E 151st St - Phoenix"/>
    <s v="Compressed Air - Air Compressor(s) with Integrated VSD &lt;= 150 HP"/>
    <s v="Compressed Air"/>
    <s v="Manufacturing"/>
    <n v="0"/>
    <n v="181575"/>
    <n v="29.125"/>
    <x v="4"/>
    <x v="0"/>
    <n v="10"/>
    <s v="ΔkWpeak / CF"/>
    <n v="0.95"/>
    <s v="Private-Non-Lighting"/>
    <s v="non_lighting"/>
    <n v="2"/>
    <n v="1"/>
    <s v="Non-Lighting"/>
    <n v="0.76002432528749297"/>
    <n v="0.465462131779591"/>
    <n v="138001.41686407701"/>
    <n v="13.5565845880806"/>
    <n v="0.7"/>
    <n v="96600.991804853606"/>
    <n v="9.4896092116564095"/>
    <n v="4618"/>
    <n v="1.02"/>
    <n v="1.04"/>
    <n v="1.2E-2"/>
    <n v="0.81"/>
    <n v="15.158077089649201"/>
    <d v="1900-01-09T19:51:10"/>
    <n v="43429"/>
    <n v="14.2700890400848"/>
    <n v="0"/>
    <n v="0"/>
    <n v="966009.91804853606"/>
  </r>
  <r>
    <s v="STND-61855"/>
    <s v="Blachford Corporation"/>
    <s v="Blachford Corporation - 401 Center Rd - Frankfort"/>
    <s v="New Indoor LED Fixtures"/>
    <s v="Indoor Lighting"/>
    <s v="Manufacturing"/>
    <n v="0"/>
    <n v="9962.4110000000001"/>
    <n v="1.781676"/>
    <x v="0"/>
    <x v="0"/>
    <n v="10.827197921178"/>
    <s v="Qty / 1,000"/>
    <m/>
    <s v="Private-Lighting"/>
    <s v="lighting"/>
    <n v="3"/>
    <n v="1"/>
    <s v="Lighting"/>
    <n v="0.91633259480590001"/>
    <n v="1.30467645558681"/>
    <n v="9128.8819221528393"/>
    <n v="2.3245107286840798"/>
    <n v="0.71"/>
    <n v="6481.5061647285202"/>
    <n v="1.6504026173657"/>
    <n v="4618"/>
    <n v="1.02"/>
    <n v="1.04"/>
    <n v="1.2E-2"/>
    <n v="0.81"/>
    <n v="15.158077089649201"/>
    <d v="1900-01-09T19:51:10"/>
    <n v="43397"/>
    <n v="2.7593907035660998"/>
    <n v="107.398610848857"/>
    <n v="0"/>
    <n v="70176.550072851023"/>
  </r>
  <r>
    <s v="STND-61855"/>
    <s v="Blachford Corporation"/>
    <s v="Blachford Corporation - 401 Center Rd - Frankfort"/>
    <s v="New Indoor LED Fixtures"/>
    <s v="Indoor Lighting"/>
    <s v="Manufacturing"/>
    <n v="0"/>
    <n v="1592.1020000000001"/>
    <n v="0.28473100000000001"/>
    <x v="0"/>
    <x v="0"/>
    <n v="10.827197921178"/>
    <s v="Qty / 1,000"/>
    <m/>
    <s v="Private-Lighting"/>
    <s v="lighting"/>
    <n v="3"/>
    <n v="1"/>
    <s v="Lighting"/>
    <n v="0.91633259480590001"/>
    <n v="1.30467645558681"/>
    <n v="1458.89495685566"/>
    <n v="0.37148183187568701"/>
    <n v="0.71"/>
    <n v="1035.81541936752"/>
    <n v="0.26375210063173798"/>
    <n v="4618"/>
    <n v="1.02"/>
    <n v="1.04"/>
    <n v="1.2E-2"/>
    <n v="0.81"/>
    <n v="15.158077089649201"/>
    <d v="1900-01-09T19:51:10"/>
    <n v="43397"/>
    <n v="0.44098033223609601"/>
    <n v="17.1634700806549"/>
    <n v="0"/>
    <n v="11214.978555300131"/>
  </r>
  <r>
    <s v="STND-61855"/>
    <s v="Blachford Corporation"/>
    <s v="Blachford Corporation - 401 Center Rd - Frankfort"/>
    <s v="New Indoor LED Fixtures"/>
    <s v="Indoor Lighting"/>
    <s v="Manufacturing"/>
    <n v="0"/>
    <n v="960.91300000000001"/>
    <n v="0.17185"/>
    <x v="0"/>
    <x v="0"/>
    <n v="10.827197921178"/>
    <s v="Qty / 1,000"/>
    <m/>
    <s v="Private-Lighting"/>
    <s v="lighting"/>
    <n v="3"/>
    <n v="1"/>
    <s v="Lighting"/>
    <n v="0.91633259480590001"/>
    <n v="1.30467645558681"/>
    <n v="880.51590267272195"/>
    <n v="0.22420864889259301"/>
    <n v="0.71"/>
    <n v="625.16629089763205"/>
    <n v="0.15918814071374099"/>
    <n v="4618"/>
    <n v="1.02"/>
    <n v="1.04"/>
    <n v="1.2E-2"/>
    <n v="0.81"/>
    <n v="15.158077089649201"/>
    <d v="1900-01-09T19:51:10"/>
    <n v="43397"/>
    <n v="0.26615461644419802"/>
    <n v="10.359010619679101"/>
    <n v="0"/>
    <n v="6768.7991651974025"/>
  </r>
  <r>
    <s v="STND-61855"/>
    <s v="Blachford Corporation"/>
    <s v="Blachford Corporation - 401 Center Rd - Frankfort"/>
    <s v="New Indoor LED Fixtures"/>
    <s v="Indoor Lighting"/>
    <s v="Manufacturing"/>
    <n v="0"/>
    <n v="5638.3010000000004"/>
    <n v="1.0083530000000001"/>
    <x v="0"/>
    <x v="0"/>
    <n v="10.827197921178"/>
    <s v="Qty / 1,000"/>
    <m/>
    <s v="Private-Lighting"/>
    <s v="lighting"/>
    <n v="3"/>
    <n v="1"/>
    <s v="Lighting"/>
    <n v="0.91633259480590001"/>
    <n v="1.30467645558681"/>
    <n v="5166.5589856266997"/>
    <n v="1.3155744180203199"/>
    <n v="0.71"/>
    <n v="3668.2568797949598"/>
    <n v="0.934057836794429"/>
    <n v="4618"/>
    <n v="1.02"/>
    <n v="1.04"/>
    <n v="1.2E-2"/>
    <n v="0.81"/>
    <n v="15.158077089649201"/>
    <d v="1900-01-09T19:51:10"/>
    <n v="43397"/>
    <n v="1.5616980270896501"/>
    <n v="60.783046889725902"/>
    <n v="0"/>
    <n v="39716.943263262881"/>
  </r>
  <r>
    <s v="STND-61855"/>
    <s v="Blachford Corporation"/>
    <s v="Blachford Corporation - 401 Center Rd - Frankfort"/>
    <s v="New Indoor LED Fixtures"/>
    <s v="Indoor Lighting"/>
    <s v="Manufacturing"/>
    <n v="0"/>
    <n v="8144.2120000000004"/>
    <n v="1.45651"/>
    <x v="0"/>
    <x v="0"/>
    <n v="10.827197921178"/>
    <s v="Qty / 1,000"/>
    <m/>
    <s v="Private-Lighting"/>
    <s v="lighting"/>
    <n v="3"/>
    <n v="1"/>
    <s v="Lighting"/>
    <n v="0.91633259480590001"/>
    <n v="1.30467645558681"/>
    <n v="7462.8069146093503"/>
    <n v="1.90027430432674"/>
    <n v="0.71"/>
    <n v="5298.59290937264"/>
    <n v="1.3491947560719799"/>
    <n v="4618"/>
    <n v="1.02"/>
    <n v="1.04"/>
    <n v="1.2E-2"/>
    <n v="0.81"/>
    <n v="15.158077089649201"/>
    <d v="1900-01-09T19:51:10"/>
    <n v="43397"/>
    <n v="2.2557862112140801"/>
    <n v="87.797728407168805"/>
    <n v="0"/>
    <n v="57368.914133527935"/>
  </r>
  <r>
    <s v="STND-61855"/>
    <s v="Blachford Corporation"/>
    <s v="Blachford Corporation - 401 Center Rd - Frankfort"/>
    <s v="New Indoor LED Fixtures"/>
    <s v="Indoor Lighting"/>
    <s v="Manufacturing"/>
    <n v="0"/>
    <n v="32101.102999999999"/>
    <n v="5.7409559999999997"/>
    <x v="0"/>
    <x v="0"/>
    <n v="10.827197921178"/>
    <s v="Qty / 1,000"/>
    <m/>
    <s v="Private-Lighting"/>
    <s v="lighting"/>
    <n v="3"/>
    <n v="1"/>
    <s v="Lighting"/>
    <n v="0.91633259480590001"/>
    <n v="1.30467645558681"/>
    <n v="29415.287008121501"/>
    <n v="7.49009012575981"/>
    <n v="0.71"/>
    <n v="20884.853775766202"/>
    <n v="5.3179639892894697"/>
    <n v="4618"/>
    <n v="1.02"/>
    <n v="1.04"/>
    <n v="1.2E-2"/>
    <n v="0.81"/>
    <n v="15.158077089649201"/>
    <d v="1900-01-09T19:51:10"/>
    <n v="43397"/>
    <n v="8.8913700448240807"/>
    <n v="346.06220009554602"/>
    <n v="0"/>
    <n v="226124.4453850823"/>
  </r>
  <r>
    <s v="STND-61855"/>
    <s v="Blachford Corporation"/>
    <s v="Blachford Corporation - 401 Center Rd - Frankfort"/>
    <s v="New Indoor LED Fixtures"/>
    <s v="Indoor Lighting"/>
    <s v="Manufacturing"/>
    <n v="0"/>
    <n v="2505.9119999999998"/>
    <n v="0.44815700000000003"/>
    <x v="0"/>
    <x v="0"/>
    <n v="10.827197921178"/>
    <s v="Qty / 1,000"/>
    <m/>
    <s v="Private-Lighting"/>
    <s v="lighting"/>
    <n v="3"/>
    <n v="1"/>
    <s v="Lighting"/>
    <n v="0.91633259480590001"/>
    <n v="1.30467645558681"/>
    <n v="2296.24884531524"/>
    <n v="0.58469988630641601"/>
    <n v="0.71"/>
    <n v="1630.33668017382"/>
    <n v="0.41513691927755603"/>
    <n v="4618"/>
    <n v="1.02"/>
    <n v="1.04"/>
    <n v="1.2E-2"/>
    <n v="0.81"/>
    <n v="15.158077089649201"/>
    <d v="1900-01-09T19:51:10"/>
    <n v="43397"/>
    <n v="0.69408818412442597"/>
    <n v="27.0146922978264"/>
    <n v="0"/>
    <n v="17651.977914398227"/>
  </r>
  <r>
    <s v="STND-61855"/>
    <s v="Blachford Corporation"/>
    <s v="Blachford Corporation - 401 Center Rd - Frankfort"/>
    <s v="Occupancy Sensors"/>
    <s v="Indoor Lighting"/>
    <s v="Manufacturing"/>
    <n v="0"/>
    <n v="2380.8040000000001"/>
    <n v="1.4455579999999999"/>
    <x v="0"/>
    <x v="0"/>
    <n v="8"/>
    <s v="Qty / 1,000"/>
    <m/>
    <s v="Private-Lighting"/>
    <s v="lighting"/>
    <n v="3"/>
    <n v="1"/>
    <s v="Lighting"/>
    <n v="0.91633259480590001"/>
    <n v="1.30467645558681"/>
    <n v="2181.6083070442701"/>
    <n v="1.8859854877851501"/>
    <n v="0.71"/>
    <n v="1548.94189800143"/>
    <n v="1.3390496963274601"/>
    <n v="4618"/>
    <n v="1.02"/>
    <n v="1.04"/>
    <n v="1.2E-2"/>
    <n v="0.81"/>
    <n v="15.158077089649201"/>
    <d v="1900-01-09T19:51:10"/>
    <n v="43397"/>
    <n v="2.7476478551648502"/>
    <n v="25.665980082873698"/>
    <n v="0"/>
    <n v="12391.53518401144"/>
  </r>
  <r>
    <s v="STND-61856"/>
    <s v="Northwest Auto Wash"/>
    <s v="Northwest Auto Wash - 900 W Euclid - Arlington Heights"/>
    <s v="New Indoor LED Fixtures"/>
    <s v="Indoor Lighting"/>
    <s v="Miscellaneous"/>
    <n v="0"/>
    <n v="4950.1000000000004"/>
    <n v="1.060147"/>
    <x v="0"/>
    <x v="0"/>
    <n v="14.797277300976599"/>
    <s v="Qty / 1,000"/>
    <m/>
    <s v="Private-Lighting"/>
    <s v="lighting"/>
    <n v="3"/>
    <n v="1"/>
    <s v="Lighting"/>
    <n v="0.91633259480590001"/>
    <n v="1.30467645558681"/>
    <n v="4535.9379775486896"/>
    <n v="1.38314883036099"/>
    <n v="0.71"/>
    <n v="3220.5159640595698"/>
    <n v="0.98203566955629995"/>
    <n v="3379"/>
    <n v="1.0900000000000001"/>
    <n v="1.36"/>
    <n v="2.1999999999999999E-2"/>
    <n v="0.57999999999999996"/>
    <n v="20.7161882213673"/>
    <d v="1900-01-13T19:08:05"/>
    <n v="43418"/>
    <n v="1.7534848255083499"/>
    <n v="91.551041748689002"/>
    <n v="0"/>
    <n v="47654.867772411439"/>
  </r>
  <r>
    <s v="STND-61856"/>
    <s v="Northwest Auto Wash"/>
    <s v="Northwest Auto Wash - 900 W Euclid - Arlington Heights"/>
    <s v="Outdoor &amp; Garage - LED Fixtures"/>
    <s v="Outdoor &amp; Garage Lighting"/>
    <s v="Exterior"/>
    <n v="0"/>
    <n v="3824.34"/>
    <n v="0"/>
    <x v="0"/>
    <x v="0"/>
    <n v="10.1978380583316"/>
    <s v="Qty / 1,000"/>
    <m/>
    <s v="Private-Lighting"/>
    <s v="lighting"/>
    <n v="3"/>
    <n v="1"/>
    <s v="Lighting"/>
    <n v="0.91633259480590001"/>
    <n v="1.30467645558681"/>
    <n v="3504.36739562"/>
    <n v="0"/>
    <n v="0.71"/>
    <n v="2488.1008508902"/>
    <n v="0"/>
    <n v="4903"/>
    <n v="1"/>
    <n v="1"/>
    <n v="0"/>
    <n v="0"/>
    <n v="14.276973281664301"/>
    <d v="1900-01-09T04:44:53"/>
    <n v="43418"/>
    <n v="0"/>
    <n v="0"/>
    <n v="0"/>
    <n v="25373.249550175318"/>
  </r>
  <r>
    <s v="STND-61856"/>
    <s v="Northwest Auto Wash"/>
    <s v="Northwest Auto Wash - 900 W Euclid - Arlington Heights"/>
    <s v="Outdoor &amp; Garage - LED Fixtures"/>
    <s v="Outdoor &amp; Garage Lighting"/>
    <s v="Exterior"/>
    <n v="0"/>
    <n v="16474.080000000002"/>
    <n v="0"/>
    <x v="0"/>
    <x v="0"/>
    <n v="10.1978380583316"/>
    <s v="Qty / 1,000"/>
    <m/>
    <s v="Private-Lighting"/>
    <s v="lighting"/>
    <n v="3"/>
    <n v="1"/>
    <s v="Lighting"/>
    <n v="0.91633259480590001"/>
    <n v="1.30467645558681"/>
    <n v="15095.73647344"/>
    <n v="0"/>
    <n v="0.71"/>
    <n v="10717.972896142401"/>
    <n v="0"/>
    <n v="4903"/>
    <n v="1"/>
    <n v="1"/>
    <n v="0"/>
    <n v="0"/>
    <n v="14.276973281664301"/>
    <d v="1900-01-09T04:44:53"/>
    <n v="43418"/>
    <n v="0"/>
    <n v="0"/>
    <n v="0"/>
    <n v="109300.15190844753"/>
  </r>
  <r>
    <s v="STND-61856"/>
    <s v="Northwest Auto Wash"/>
    <s v="Northwest Auto Wash - 900 W Euclid - Arlington Heights"/>
    <s v="Retrofit of Existing Indoor Fixtures to LED"/>
    <s v="Indoor Lighting"/>
    <s v="Miscellaneous"/>
    <n v="0"/>
    <n v="1292.7719999999999"/>
    <n v="0.27686899999999998"/>
    <x v="0"/>
    <x v="0"/>
    <n v="14.797277300976599"/>
    <s v="Qty / 1,000"/>
    <m/>
    <s v="Private-Lighting"/>
    <s v="lighting"/>
    <n v="3"/>
    <n v="1"/>
    <s v="Lighting"/>
    <n v="0.91633259480590001"/>
    <n v="1.30467645558681"/>
    <n v="1184.60912125241"/>
    <n v="0.361224465581863"/>
    <n v="0.71"/>
    <n v="841.07247608921296"/>
    <n v="0.25646937056312302"/>
    <n v="3379"/>
    <n v="1.0900000000000001"/>
    <n v="1.36"/>
    <n v="2.1999999999999999E-2"/>
    <n v="0.57999999999999996"/>
    <n v="20.7161882213673"/>
    <d v="1900-01-13T19:08:05"/>
    <n v="43418"/>
    <n v="0.457941766711287"/>
    <n v="23.909541896837698"/>
    <n v="0"/>
    <n v="12445.582658911095"/>
  </r>
  <r>
    <s v="STND-61856"/>
    <s v="Northwest Auto Wash"/>
    <s v="Northwest Auto Wash - 900 W Euclid - Arlington Heights"/>
    <s v="Retrofit of Existing Indoor Fixtures to LED"/>
    <s v="Indoor Lighting"/>
    <s v="Miscellaneous"/>
    <n v="0"/>
    <n v="9196.7260000000006"/>
    <n v="1.9696340000000001"/>
    <x v="0"/>
    <x v="0"/>
    <n v="14.797277300976599"/>
    <s v="Qty / 1,000"/>
    <m/>
    <s v="Private-Lighting"/>
    <s v="lighting"/>
    <n v="3"/>
    <n v="1"/>
    <s v="Lighting"/>
    <n v="0.91633259480590001"/>
    <n v="1.30467645558681"/>
    <n v="8427.2597992988794"/>
    <n v="2.56973510592326"/>
    <n v="0.71"/>
    <n v="5983.3544575022097"/>
    <n v="1.82451192520552"/>
    <n v="3379"/>
    <n v="1.0900000000000001"/>
    <n v="1.36"/>
    <n v="2.1999999999999999E-2"/>
    <n v="0.57999999999999996"/>
    <n v="20.7161882213673"/>
    <d v="1900-01-13T19:08:05"/>
    <n v="43418"/>
    <n v="3.2577777712008902"/>
    <n v="170.09148218768399"/>
    <n v="0"/>
    <n v="88537.355097694599"/>
  </r>
  <r>
    <s v="STND-61856"/>
    <s v="Northwest Auto Wash"/>
    <s v="Northwest Auto Wash - 900 W Euclid - Arlington Heights"/>
    <s v="Retrofit of Existing Indoor Fixtures to LED"/>
    <s v="Indoor Lighting"/>
    <s v="Miscellaneous"/>
    <n v="0"/>
    <n v="1580.0540000000001"/>
    <n v="0.338395"/>
    <x v="0"/>
    <x v="0"/>
    <n v="14.797277300976599"/>
    <s v="Qty / 1,000"/>
    <m/>
    <s v="Private-Lighting"/>
    <s v="lighting"/>
    <n v="3"/>
    <n v="1"/>
    <s v="Lighting"/>
    <n v="0.91633259480590001"/>
    <n v="1.30467645558681"/>
    <n v="1447.8549817534399"/>
    <n v="0.44149598918829702"/>
    <n v="0.71"/>
    <n v="1027.9770370449401"/>
    <n v="0.31346215232369101"/>
    <n v="3379"/>
    <n v="1.0900000000000001"/>
    <n v="1.36"/>
    <n v="2.1999999999999999E-2"/>
    <n v="0.57999999999999996"/>
    <n v="20.7161882213673"/>
    <d v="1900-01-13T19:08:05"/>
    <n v="43418"/>
    <n v="0.55970586864642202"/>
    <n v="29.2227610996107"/>
    <n v="0"/>
    <n v="15211.261276190273"/>
  </r>
  <r>
    <s v="STND-61856"/>
    <s v="Northwest Auto Wash"/>
    <s v="Northwest Auto Wash - 900 W Euclid - Arlington Heights"/>
    <s v="Retrofit of Existing Indoor Fixtures to LED"/>
    <s v="Indoor Lighting"/>
    <s v="Miscellaneous"/>
    <n v="0"/>
    <n v="1031.271"/>
    <n v="0.220864"/>
    <x v="0"/>
    <x v="0"/>
    <n v="14.797277300976599"/>
    <s v="Qty / 1,000"/>
    <m/>
    <s v="Private-Lighting"/>
    <s v="lighting"/>
    <n v="3"/>
    <n v="1"/>
    <s v="Lighting"/>
    <n v="0.91633259480590001"/>
    <n v="1.30467645558681"/>
    <n v="944.98723137807497"/>
    <n v="0.288156060686724"/>
    <n v="0.71"/>
    <n v="670.94093427843302"/>
    <n v="0.20459080308757399"/>
    <n v="3379"/>
    <n v="1.0900000000000001"/>
    <n v="1.36"/>
    <n v="2.1999999999999999E-2"/>
    <n v="0.57999999999999996"/>
    <n v="20.7161882213673"/>
    <d v="1900-01-13T19:08:05"/>
    <n v="43418"/>
    <n v="0.36530940756430602"/>
    <n v="19.073136780107902"/>
    <n v="0"/>
    <n v="9928.0990570942886"/>
  </r>
  <r>
    <s v="STND-61856"/>
    <s v="Northwest Auto Wash"/>
    <s v="Northwest Auto Wash - 900 W Euclid - Arlington Heights"/>
    <s v="Outdoor &amp; Garage - LED Fixtures"/>
    <s v="Outdoor &amp; Garage Lighting"/>
    <s v="Exterior"/>
    <n v="0"/>
    <n v="2216.1559999999999"/>
    <n v="0"/>
    <x v="0"/>
    <x v="0"/>
    <n v="10.1978380583316"/>
    <s v="Qty / 1,000"/>
    <m/>
    <s v="Private-Lighting"/>
    <s v="lighting"/>
    <n v="3"/>
    <n v="1"/>
    <s v="Lighting"/>
    <n v="0.91633259480590001"/>
    <n v="1.30467645558681"/>
    <n v="2030.73597797466"/>
    <n v="0"/>
    <n v="0.71"/>
    <n v="1441.8225443620099"/>
    <n v="0"/>
    <n v="4903"/>
    <n v="1"/>
    <n v="1"/>
    <n v="0"/>
    <n v="0"/>
    <n v="14.276973281664301"/>
    <d v="1900-01-09T04:44:53"/>
    <n v="43418"/>
    <n v="0"/>
    <n v="0"/>
    <n v="0"/>
    <n v="14703.472816255406"/>
  </r>
  <r>
    <s v="STND-61856"/>
    <s v="Northwest Auto Wash"/>
    <s v="Northwest Auto Wash - 900 W Euclid - Arlington Heights"/>
    <s v="Outdoor &amp; Garage - LED Fixtures"/>
    <s v="Outdoor &amp; Garage Lighting"/>
    <s v="Exterior"/>
    <n v="0"/>
    <n v="2721.165"/>
    <n v="0"/>
    <x v="0"/>
    <x v="0"/>
    <n v="10.1978380583316"/>
    <s v="Qty / 1,000"/>
    <m/>
    <s v="Private-Lighting"/>
    <s v="lighting"/>
    <n v="3"/>
    <n v="1"/>
    <s v="Lighting"/>
    <n v="0.91633259480590001"/>
    <n v="1.30467645558681"/>
    <n v="2493.4921853450001"/>
    <n v="0"/>
    <n v="0.71"/>
    <n v="1770.3794515949501"/>
    <n v="0"/>
    <n v="4903"/>
    <n v="1"/>
    <n v="1"/>
    <n v="0"/>
    <n v="0"/>
    <n v="14.276973281664301"/>
    <d v="1900-01-09T04:44:53"/>
    <n v="43418"/>
    <n v="0"/>
    <n v="0"/>
    <n v="0"/>
    <n v="18054.042949163209"/>
  </r>
  <r>
    <s v="STND-61856"/>
    <s v="Northwest Auto Wash"/>
    <s v="Northwest Auto Wash - 900 W Euclid - Arlington Heights"/>
    <s v="Outdoor &amp; Garage - LED Fixtures"/>
    <s v="Outdoor &amp; Garage Lighting"/>
    <s v="Exterior"/>
    <n v="0"/>
    <n v="2500.5300000000002"/>
    <n v="0"/>
    <x v="0"/>
    <x v="0"/>
    <n v="10.1978380583316"/>
    <s v="Qty / 1,000"/>
    <m/>
    <s v="Private-Lighting"/>
    <s v="lighting"/>
    <n v="3"/>
    <n v="1"/>
    <s v="Lighting"/>
    <n v="0.91633259480590001"/>
    <n v="1.30467645558681"/>
    <n v="2291.3171432899999"/>
    <n v="0"/>
    <n v="0.71"/>
    <n v="1626.8351717359001"/>
    <n v="0"/>
    <n v="4903"/>
    <n v="1"/>
    <n v="1"/>
    <n v="0"/>
    <n v="0"/>
    <n v="14.276973281664301"/>
    <d v="1900-01-09T04:44:53"/>
    <n v="43418"/>
    <n v="0"/>
    <n v="0"/>
    <n v="0"/>
    <n v="16590.201628960785"/>
  </r>
  <r>
    <s v="STND-61857"/>
    <s v="Marshalls of Ma, Inc."/>
    <s v="TJX Companies, Inc. - Marshalls #709 - 3983 Harlem Ave - Lyons"/>
    <s v="New Indoor LED Fixtures"/>
    <s v="Indoor Lighting"/>
    <s v="Retail (strip mall)"/>
    <n v="0"/>
    <n v="930.58399999999995"/>
    <n v="0.18592800000000001"/>
    <x v="0"/>
    <x v="0"/>
    <n v="12.215978499877799"/>
    <s v="Qty / 1,000"/>
    <m/>
    <s v="Private-Lighting"/>
    <s v="lighting"/>
    <n v="2"/>
    <n v="1"/>
    <s v="Lighting"/>
    <n v="0.97902139861649395"/>
    <n v="0.93591656730105399"/>
    <n v="911.06164921013101"/>
    <n v="0.17401309552515001"/>
    <n v="0.71"/>
    <n v="646.85377093919305"/>
    <n v="0.12354929782285699"/>
    <n v="4093"/>
    <n v="1.1200000000000001"/>
    <n v="1.29"/>
    <n v="1.9E-2"/>
    <n v="0.71"/>
    <n v="17.102369899829"/>
    <d v="1900-01-11T05:11:01"/>
    <n v="43442"/>
    <n v="0.189991369718474"/>
    <n v="15.455510120529"/>
    <n v="0"/>
    <n v="7901.9517583580609"/>
  </r>
  <r>
    <s v="STND-61857"/>
    <s v="Marshalls of Ma, Inc."/>
    <s v="TJX Companies, Inc. - Marshalls #709 - 3983 Harlem Ave - Lyons"/>
    <s v="Retrofit of Existing Indoor Fixtures to LED"/>
    <s v="Indoor Lighting"/>
    <s v="Retail (strip mall)"/>
    <n v="0"/>
    <n v="201.703"/>
    <n v="4.0300000000000002E-2"/>
    <x v="0"/>
    <x v="0"/>
    <n v="12.215978499877799"/>
    <s v="Qty / 1,000"/>
    <m/>
    <s v="Private-Lighting"/>
    <s v="lighting"/>
    <n v="2"/>
    <n v="1"/>
    <s v="Lighting"/>
    <n v="0.97902139861649395"/>
    <n v="0.93591656730105399"/>
    <n v="197.47155316514301"/>
    <n v="3.7717437662232497E-2"/>
    <n v="0.71"/>
    <n v="140.20480274725099"/>
    <n v="2.6779380740184999E-2"/>
    <n v="4093"/>
    <n v="1.1200000000000001"/>
    <n v="1.29"/>
    <n v="1.9E-2"/>
    <n v="0.71"/>
    <n v="17.102369899829"/>
    <d v="1900-01-11T05:11:01"/>
    <n v="43442"/>
    <n v="4.11807377030598E-2"/>
    <n v="3.3499638483372398"/>
    <n v="0"/>
    <n v="1712.738855940026"/>
  </r>
  <r>
    <s v="STND-61857"/>
    <s v="Marshalls of Ma, Inc."/>
    <s v="TJX Companies, Inc. - Marshalls #709 - 3983 Harlem Ave - Lyons"/>
    <s v="Retrofit of Existing Indoor Fixtures to LED"/>
    <s v="Indoor Lighting"/>
    <s v="Retail (strip mall)"/>
    <n v="0"/>
    <n v="112247.742"/>
    <n v="22.426727"/>
    <x v="0"/>
    <x v="0"/>
    <n v="12.215978499877799"/>
    <s v="Qty / 1,000"/>
    <m/>
    <s v="Private-Lighting"/>
    <s v="lighting"/>
    <n v="2"/>
    <n v="1"/>
    <s v="Lighting"/>
    <n v="0.97902139861649395"/>
    <n v="0.93591656730105399"/>
    <n v="109892.941364383"/>
    <n v="20.989545349637901"/>
    <n v="0.71"/>
    <n v="78023.988368712206"/>
    <n v="14.9025771982429"/>
    <n v="4093"/>
    <n v="1.1200000000000001"/>
    <n v="1.29"/>
    <n v="1.9E-2"/>
    <n v="0.71"/>
    <n v="17.102369899829"/>
    <d v="1900-01-11T05:11:01"/>
    <n v="43442"/>
    <n v="22.9168526581918"/>
    <n v="1864.25525528865"/>
    <n v="0"/>
    <n v="953139.36438690382"/>
  </r>
  <r>
    <s v="STND-61857"/>
    <s v="Marshalls of Ma, Inc."/>
    <s v="TJX Companies, Inc. - Marshalls #709 - 3983 Harlem Ave - Lyons"/>
    <s v="Retrofit of Existing Indoor Fixtures to LED"/>
    <s v="Indoor Lighting"/>
    <s v="Retail (strip mall)"/>
    <n v="0"/>
    <n v="2493.7829999999999"/>
    <n v="0.49825000000000003"/>
    <x v="0"/>
    <x v="0"/>
    <n v="12.215978499877799"/>
    <s v="Qty / 1,000"/>
    <m/>
    <s v="Private-Lighting"/>
    <s v="lighting"/>
    <n v="2"/>
    <n v="1"/>
    <s v="Lighting"/>
    <n v="0.97902139861649395"/>
    <n v="0.93591656730105399"/>
    <n v="2441.46692050603"/>
    <n v="0.46632042965775"/>
    <n v="0.71"/>
    <n v="1733.4415135592801"/>
    <n v="0.33108750505700202"/>
    <n v="4093"/>
    <n v="1.1200000000000001"/>
    <n v="1.29"/>
    <n v="1.9E-2"/>
    <n v="0.71"/>
    <n v="17.102369899829"/>
    <d v="1900-01-11T05:11:01"/>
    <n v="43442"/>
    <n v="0.50913902135358702"/>
    <n v="41.4177424014417"/>
    <n v="0"/>
    <n v="21175.684260435795"/>
  </r>
  <r>
    <s v="STND-61857"/>
    <s v="Marshalls of Ma, Inc."/>
    <s v="TJX Companies, Inc. - Marshalls #709 - 3983 Harlem Ave - Lyons"/>
    <s v="Retrofit of Existing Indoor Fixtures to LED"/>
    <s v="Indoor Lighting"/>
    <s v="Retail (strip mall)"/>
    <n v="0"/>
    <n v="962.67399999999998"/>
    <n v="0.19233900000000001"/>
    <x v="0"/>
    <x v="0"/>
    <n v="12.215978499877799"/>
    <s v="Qty / 1,000"/>
    <m/>
    <s v="Private-Lighting"/>
    <s v="lighting"/>
    <n v="2"/>
    <n v="1"/>
    <s v="Lighting"/>
    <n v="0.97902139861649395"/>
    <n v="0.93591656730105399"/>
    <n v="942.47844589173405"/>
    <n v="0.18001325663811699"/>
    <n v="0.71"/>
    <n v="669.15969658313099"/>
    <n v="0.127809412213063"/>
    <n v="4093"/>
    <n v="1.1200000000000001"/>
    <n v="1.29"/>
    <n v="1.9E-2"/>
    <n v="0.71"/>
    <n v="17.102369899829"/>
    <d v="1900-01-11T05:11:01"/>
    <n v="43442"/>
    <n v="0.19654247913322101"/>
    <n v="15.988473635663301"/>
    <n v="0"/>
    <n v="8174.44046644428"/>
  </r>
  <r>
    <s v="STND-61857"/>
    <s v="Marshalls of Ma, Inc."/>
    <s v="TJX Companies, Inc. - Marshalls #709 - 3983 Harlem Ave - Lyons"/>
    <s v="Retrofit of Existing Indoor Fixtures to LED"/>
    <s v="Indoor Lighting"/>
    <s v="Retail (strip mall)"/>
    <n v="0"/>
    <n v="990.17899999999997"/>
    <n v="0.19783400000000001"/>
    <x v="0"/>
    <x v="0"/>
    <n v="12.215978499877799"/>
    <s v="Qty / 1,000"/>
    <m/>
    <s v="Private-Lighting"/>
    <s v="lighting"/>
    <n v="2"/>
    <n v="1"/>
    <s v="Lighting"/>
    <n v="0.97902139861649395"/>
    <n v="0.93591656730105399"/>
    <n v="969.40642946068101"/>
    <n v="0.18515611817543701"/>
    <n v="0.71"/>
    <n v="688.27856491708303"/>
    <n v="0.13146084390456"/>
    <n v="4093"/>
    <n v="1.1200000000000001"/>
    <n v="1.29"/>
    <n v="1.9E-2"/>
    <n v="0.71"/>
    <n v="17.102369899829"/>
    <d v="1900-01-11T05:11:01"/>
    <n v="43442"/>
    <n v="0.20215756979521399"/>
    <n v="16.4452876426366"/>
    <n v="0"/>
    <n v="8407.9961509538334"/>
  </r>
  <r>
    <s v="STND-61857"/>
    <s v="Marshalls of Ma, Inc."/>
    <s v="TJX Companies, Inc. - Marshalls #709 - 3983 Harlem Ave - Lyons"/>
    <s v="Retrofit of Existing Indoor Fixtures to LED"/>
    <s v="Indoor Lighting"/>
    <s v="Retail (strip mall)"/>
    <n v="0"/>
    <n v="14650.975"/>
    <n v="2.927216"/>
    <x v="0"/>
    <x v="0"/>
    <n v="12.215978499877799"/>
    <s v="Qty / 1,000"/>
    <m/>
    <s v="Private-Lighting"/>
    <s v="lighting"/>
    <n v="2"/>
    <n v="1"/>
    <s v="Lighting"/>
    <n v="0.97902139861649395"/>
    <n v="0.93591656730105399"/>
    <n v="14343.6180355953"/>
    <n v="2.73962995046872"/>
    <n v="0.71"/>
    <n v="10183.9688052727"/>
    <n v="1.94513726483279"/>
    <n v="4093"/>
    <n v="1.1200000000000001"/>
    <n v="1.29"/>
    <n v="1.9E-2"/>
    <n v="0.71"/>
    <n v="17.102369899829"/>
    <d v="1900-01-11T05:11:01"/>
    <n v="43442"/>
    <n v="2.9911889403523499"/>
    <n v="243.32923453242"/>
    <n v="0"/>
    <n v="124407.14396863749"/>
  </r>
  <r>
    <s v="STND-61857"/>
    <s v="Marshalls of Ma, Inc."/>
    <s v="TJX Companies, Inc. - Marshalls #709 - 3983 Harlem Ave - Lyons"/>
    <s v="Retrofit of Existing Indoor Fixtures to LED"/>
    <s v="Indoor Lighting"/>
    <s v="Retail (strip mall)"/>
    <n v="0"/>
    <n v="618.86199999999997"/>
    <n v="0.12364700000000001"/>
    <x v="0"/>
    <x v="0"/>
    <n v="12.215978499877799"/>
    <s v="Qty / 1,000"/>
    <m/>
    <s v="Private-Lighting"/>
    <s v="lighting"/>
    <n v="2"/>
    <n v="1"/>
    <s v="Lighting"/>
    <n v="0.97902139861649395"/>
    <n v="0.93591656730105399"/>
    <n v="605.87914079059999"/>
    <n v="0.11572327579707301"/>
    <n v="0.71"/>
    <n v="430.17418996132602"/>
    <n v="8.2163525815922095E-2"/>
    <n v="4093"/>
    <n v="1.1200000000000001"/>
    <n v="1.29"/>
    <n v="1.9E-2"/>
    <n v="0.71"/>
    <n v="17.102369899829"/>
    <d v="1900-01-11T05:11:01"/>
    <n v="43442"/>
    <n v="0.12634924751290899"/>
    <n v="10.2783068526977"/>
    <n v="0"/>
    <n v="5254.9986557699067"/>
  </r>
  <r>
    <s v="STND-61857"/>
    <s v="Marshalls of Ma, Inc."/>
    <s v="TJX Companies, Inc. - Marshalls #709 - 3983 Harlem Ave - Lyons"/>
    <s v="Retrofit of Existing Indoor Fixtures to LED"/>
    <s v="Indoor Lighting"/>
    <s v="Retail (strip mall)"/>
    <n v="0"/>
    <n v="10561.905000000001"/>
    <n v="2.1102340000000002"/>
    <x v="0"/>
    <x v="0"/>
    <n v="12.215978499877799"/>
    <s v="Qty / 1,000"/>
    <m/>
    <s v="Private-Lighting"/>
    <s v="lighting"/>
    <n v="2"/>
    <n v="1"/>
    <s v="Lighting"/>
    <n v="0.97902139861649395"/>
    <n v="0.93591656730105399"/>
    <n v="10340.3310051545"/>
    <n v="1.97500296148197"/>
    <n v="0.71"/>
    <n v="7341.6350136597202"/>
    <n v="1.4022521026521999"/>
    <n v="4093"/>
    <n v="1.1200000000000001"/>
    <n v="1.29"/>
    <n v="1.9E-2"/>
    <n v="0.71"/>
    <n v="17.102369899829"/>
    <d v="1900-01-11T05:11:01"/>
    <n v="43442"/>
    <n v="2.1563521798034402"/>
    <n v="175.41632955172901"/>
    <n v="0"/>
    <n v="89685.255480817199"/>
  </r>
  <r>
    <s v="STND-61857"/>
    <s v="Marshalls of Ma, Inc."/>
    <s v="TJX Companies, Inc. - Marshalls #709 - 3983 Harlem Ave - Lyons"/>
    <s v="Retrofit of Existing Indoor Fixtures to LED"/>
    <s v="Indoor Lighting"/>
    <s v="Retail (strip mall)"/>
    <n v="0"/>
    <n v="119.188"/>
    <n v="2.3813000000000001E-2"/>
    <x v="0"/>
    <x v="0"/>
    <n v="12.215978499877799"/>
    <s v="Qty / 1,000"/>
    <m/>
    <s v="Private-Lighting"/>
    <s v="lighting"/>
    <n v="2"/>
    <n v="1"/>
    <s v="Lighting"/>
    <n v="0.97902139861649395"/>
    <n v="0.93591656730105399"/>
    <n v="116.687602458303"/>
    <n v="2.2286981217140001E-2"/>
    <n v="0.71"/>
    <n v="82.848197745394899"/>
    <n v="1.5823756664169401E-2"/>
    <n v="4093"/>
    <n v="1.1200000000000001"/>
    <n v="1.29"/>
    <n v="1.9E-2"/>
    <n v="0.71"/>
    <n v="17.102369899829"/>
    <d v="1900-01-11T05:11:01"/>
    <n v="43442"/>
    <n v="2.4333422008014E-2"/>
    <n v="1.9795218274176301"/>
    <n v="0"/>
    <n v="1012.0718024113685"/>
  </r>
  <r>
    <s v="STND-61857"/>
    <s v="Marshalls of Ma, Inc."/>
    <s v="TJX Companies, Inc. - Marshalls #709 - 3983 Harlem Ave - Lyons"/>
    <s v="Occupancy Sensors"/>
    <s v="Indoor Lighting"/>
    <s v="Retail (strip mall)"/>
    <n v="0"/>
    <n v="132.024"/>
    <n v="8.6688000000000001E-2"/>
    <x v="0"/>
    <x v="0"/>
    <n v="8"/>
    <s v="Qty / 1,000"/>
    <m/>
    <s v="Private-Lighting"/>
    <s v="lighting"/>
    <n v="2"/>
    <n v="1"/>
    <s v="Lighting"/>
    <n v="0.97902139861649395"/>
    <n v="0.93591656730105399"/>
    <n v="129.25432113094399"/>
    <n v="8.11327353861937E-2"/>
    <n v="0.71"/>
    <n v="91.770568002970194"/>
    <n v="5.7604242124197597E-2"/>
    <n v="4093"/>
    <n v="1.1200000000000001"/>
    <n v="1.29"/>
    <n v="1.9E-2"/>
    <n v="0.71"/>
    <n v="17.102369899829"/>
    <d v="1900-01-11T05:11:01"/>
    <n v="43442"/>
    <n v="0.11230998807612599"/>
    <n v="2.1927072334713702"/>
    <n v="0"/>
    <n v="734.16454402376155"/>
  </r>
  <r>
    <s v="STND-61857"/>
    <s v="Marshalls of Ma, Inc."/>
    <s v="TJX Companies, Inc. - Marshalls #709 - 3983 Harlem Ave - Lyons"/>
    <s v="Occupancy Sensors"/>
    <s v="Indoor Lighting"/>
    <s v="Retail (strip mall)"/>
    <n v="0"/>
    <n v="404.87299999999999"/>
    <n v="0.265843"/>
    <x v="0"/>
    <x v="0"/>
    <n v="8"/>
    <s v="Qty / 1,000"/>
    <m/>
    <s v="Private-Lighting"/>
    <s v="lighting"/>
    <n v="2"/>
    <n v="1"/>
    <s v="Lighting"/>
    <n v="0.97902139861649395"/>
    <n v="0.93591656730105399"/>
    <n v="396.37933072205601"/>
    <n v="0.24880686800101401"/>
    <n v="0.71"/>
    <n v="281.42932481265899"/>
    <n v="0.17665287628071999"/>
    <n v="4093"/>
    <n v="1.1200000000000001"/>
    <n v="1.29"/>
    <n v="1.9E-2"/>
    <n v="0.71"/>
    <n v="17.102369899829"/>
    <d v="1900-01-11T05:11:01"/>
    <n v="43442"/>
    <n v="0.34441703765367399"/>
    <n v="6.7242922176063002"/>
    <n v="0"/>
    <n v="2251.4345985012719"/>
  </r>
  <r>
    <s v="STND-61857"/>
    <s v="Marshalls of Ma, Inc."/>
    <s v="TJX Companies, Inc. - Marshalls #709 - 3983 Harlem Ave - Lyons"/>
    <s v="Occupancy Sensors"/>
    <s v="Indoor Lighting"/>
    <s v="Retail (strip mall)"/>
    <n v="0"/>
    <n v="1239.924"/>
    <n v="0.81414500000000001"/>
    <x v="0"/>
    <x v="0"/>
    <n v="8"/>
    <s v="Qty / 1,000"/>
    <m/>
    <s v="Private-Lighting"/>
    <s v="lighting"/>
    <n v="2"/>
    <n v="1"/>
    <s v="Lighting"/>
    <n v="0.97902139861649395"/>
    <n v="0.93591656730105399"/>
    <n v="1213.9121286581601"/>
    <n v="0.76197179368531598"/>
    <n v="0.71"/>
    <n v="861.87761134729203"/>
    <n v="0.54099997351657503"/>
    <n v="4093"/>
    <n v="1.1200000000000001"/>
    <n v="1.29"/>
    <n v="1.9E-2"/>
    <n v="0.71"/>
    <n v="17.102369899829"/>
    <d v="1900-01-11T05:11:01"/>
    <n v="43442"/>
    <n v="1.0547782304614"/>
    <n v="20.593152182593698"/>
    <n v="0"/>
    <n v="6895.0208907783363"/>
  </r>
  <r>
    <s v="STND-61858"/>
    <s v="All-Star Management No. 22, Inc."/>
    <s v="All Star Management #22 Inc - 1200 E Sibley Blvd - Dolton"/>
    <s v="Outdoor &amp; Garage - LED Fixtures"/>
    <s v="Outdoor &amp; Garage Lighting"/>
    <s v="Exterior"/>
    <n v="0"/>
    <n v="30594.720000000001"/>
    <n v="0"/>
    <x v="0"/>
    <x v="0"/>
    <n v="10.1978380583316"/>
    <s v="Qty / 1,000"/>
    <m/>
    <s v="Private-Lighting"/>
    <s v="lighting"/>
    <n v="3"/>
    <n v="1"/>
    <s v="Lighting"/>
    <n v="0.91633259480590001"/>
    <n v="1.30467645558681"/>
    <n v="28034.93916496"/>
    <n v="0"/>
    <n v="0.71"/>
    <n v="19904.8068071216"/>
    <n v="0"/>
    <n v="4903"/>
    <n v="1"/>
    <n v="1"/>
    <n v="0"/>
    <n v="0"/>
    <n v="14.276973281664301"/>
    <d v="1900-01-09T04:44:53"/>
    <n v="43331"/>
    <n v="0"/>
    <n v="0"/>
    <n v="0"/>
    <n v="202985.99640140255"/>
  </r>
  <r>
    <s v="STND-61859"/>
    <s v="DuPage Water Commission"/>
    <s v="DuPage Water Commission - 600 E Butterfield Rd - Elmhurst"/>
    <s v="New Indoor LED Fixtures"/>
    <s v="Indoor Lighting"/>
    <s v="Miscellaneous"/>
    <n v="0"/>
    <n v="12684.630999999999"/>
    <n v="2.7166269999999999"/>
    <x v="0"/>
    <x v="1"/>
    <n v="14.797277300976599"/>
    <s v="Qty / 1,000"/>
    <m/>
    <s v="Public-Lighting"/>
    <s v="lighting"/>
    <n v="1"/>
    <n v="1"/>
    <s v="Lighting"/>
    <n v="0.95625781801464005"/>
    <n v="1.47347312606477"/>
    <n v="12129.777562380899"/>
    <n v="4.0028768780419499"/>
    <n v="0.71"/>
    <n v="8612.1420692904103"/>
    <n v="2.8420425834097802"/>
    <n v="3379"/>
    <n v="1.0900000000000001"/>
    <n v="1.36"/>
    <n v="2.1999999999999999E-2"/>
    <n v="0.57999999999999996"/>
    <n v="20.7161882213673"/>
    <d v="1900-01-13T19:08:05"/>
    <n v="43442"/>
    <n v="5.0746410725683901"/>
    <n v="244.82119850677"/>
    <n v="0"/>
    <n v="127436.25435469663"/>
  </r>
  <r>
    <s v="STND-61859"/>
    <s v="DuPage Water Commission"/>
    <s v="DuPage Water Commission - 600 E Butterfield Rd - Elmhurst"/>
    <s v="New Indoor LED Fixtures"/>
    <s v="Indoor Lighting"/>
    <s v="Miscellaneous"/>
    <n v="0"/>
    <n v="541.41700000000003"/>
    <n v="0.115954"/>
    <x v="0"/>
    <x v="1"/>
    <n v="14.797277300976599"/>
    <s v="Qty / 1,000"/>
    <m/>
    <s v="Public-Lighting"/>
    <s v="lighting"/>
    <n v="1"/>
    <n v="1"/>
    <s v="Lighting"/>
    <n v="0.95625781801464005"/>
    <n v="1.47347312606477"/>
    <n v="517.73423905603204"/>
    <n v="0.170855102859714"/>
    <n v="0.71"/>
    <n v="367.59130972978301"/>
    <n v="0.12130712303039699"/>
    <n v="3379"/>
    <n v="1.0900000000000001"/>
    <n v="1.36"/>
    <n v="2.1999999999999999E-2"/>
    <n v="0.57999999999999996"/>
    <n v="20.7161882213673"/>
    <d v="1900-01-13T19:08:05"/>
    <n v="43442"/>
    <n v="0.21660129672884601"/>
    <n v="10.4496818892043"/>
    <n v="0"/>
    <n v="5439.3505435007764"/>
  </r>
  <r>
    <s v="STND-61859"/>
    <s v="DuPage Water Commission"/>
    <s v="DuPage Water Commission - 600 E Butterfield Rd - Elmhurst"/>
    <s v="New Indoor LED Fixtures"/>
    <s v="Indoor Lighting"/>
    <s v="Miscellaneous"/>
    <n v="0"/>
    <n v="23424.58"/>
    <n v="5.0167679999999999"/>
    <x v="0"/>
    <x v="1"/>
    <n v="14.797277300976599"/>
    <s v="Qty / 1,000"/>
    <m/>
    <s v="Public-Lighting"/>
    <s v="lighting"/>
    <n v="1"/>
    <n v="1"/>
    <s v="Lighting"/>
    <n v="0.95625781801464005"/>
    <n v="1.47347312606477"/>
    <n v="22399.937758709399"/>
    <n v="7.3920728277016901"/>
    <n v="0.71"/>
    <n v="15903.955808683701"/>
    <n v="5.2483717076682002"/>
    <n v="3379"/>
    <n v="1.0900000000000001"/>
    <n v="1.36"/>
    <n v="2.1999999999999999E-2"/>
    <n v="0.57999999999999996"/>
    <n v="20.7161882213673"/>
    <d v="1900-01-13T19:08:05"/>
    <n v="43442"/>
    <n v="9.3712890817719199"/>
    <n v="452.108835496886"/>
    <n v="0"/>
    <n v="235335.24428357027"/>
  </r>
  <r>
    <s v="STND-61859"/>
    <s v="DuPage Water Commission"/>
    <s v="DuPage Water Commission - 600 E Butterfield Rd - Elmhurst"/>
    <s v="New Indoor LED Fixtures"/>
    <s v="Indoor Lighting"/>
    <s v="Miscellaneous"/>
    <n v="0"/>
    <n v="13701.169"/>
    <n v="2.9343360000000001"/>
    <x v="0"/>
    <x v="1"/>
    <n v="14.797277300976599"/>
    <s v="Qty / 1,000"/>
    <m/>
    <s v="Public-Lighting"/>
    <s v="lighting"/>
    <n v="1"/>
    <n v="1"/>
    <s v="Lighting"/>
    <n v="0.95625781801464005"/>
    <n v="1.47347312606477"/>
    <n v="13101.849972189801"/>
    <n v="4.3236652388443799"/>
    <n v="0.71"/>
    <n v="9302.3134802547702"/>
    <n v="3.0698023195795101"/>
    <n v="3379"/>
    <n v="1.0900000000000001"/>
    <n v="1.36"/>
    <n v="2.1999999999999999E-2"/>
    <n v="0.57999999999999996"/>
    <n v="20.7161882213673"/>
    <d v="1900-01-13T19:08:05"/>
    <n v="43442"/>
    <n v="5.4813200289609298"/>
    <n v="264.44100861300598"/>
    <n v="0"/>
    <n v="137648.91210794254"/>
  </r>
  <r>
    <s v="STND-61859"/>
    <s v="DuPage Water Commission"/>
    <s v="DuPage Water Commission - 600 E Butterfield Rd - Elmhurst"/>
    <s v="New Indoor LED Fixtures"/>
    <s v="Indoor Lighting"/>
    <s v="Miscellaneous"/>
    <n v="0"/>
    <n v="25767.038"/>
    <n v="5.5184449999999998"/>
    <x v="0"/>
    <x v="1"/>
    <n v="14.797277300976599"/>
    <s v="Qty / 1,000"/>
    <m/>
    <s v="Public-Lighting"/>
    <s v="lighting"/>
    <n v="1"/>
    <n v="1"/>
    <s v="Lighting"/>
    <n v="0.95625781801464005"/>
    <n v="1.47347312606477"/>
    <n v="24639.931534580301"/>
    <n v="8.1312804051664802"/>
    <n v="0.71"/>
    <n v="17494.351389552001"/>
    <n v="5.7732090876682003"/>
    <n v="3379"/>
    <n v="1.0900000000000001"/>
    <n v="1.36"/>
    <n v="2.1999999999999999E-2"/>
    <n v="0.57999999999999996"/>
    <n v="20.7161882213673"/>
    <d v="1900-01-13T19:08:05"/>
    <n v="43442"/>
    <n v="10.3084183635478"/>
    <n v="497.31971904657502"/>
    <n v="0"/>
    <n v="258868.76871192624"/>
  </r>
  <r>
    <s v="STND-61859"/>
    <s v="DuPage Water Commission"/>
    <s v="DuPage Water Commission - 600 E Butterfield Rd - Elmhurst"/>
    <s v="New Indoor LED Fixtures"/>
    <s v="Indoor Lighting"/>
    <s v="Miscellaneous"/>
    <n v="0"/>
    <n v="2784.431"/>
    <n v="0.596333"/>
    <x v="0"/>
    <x v="1"/>
    <n v="14.797277300976599"/>
    <s v="Qty / 1,000"/>
    <m/>
    <s v="Public-Lighting"/>
    <s v="lighting"/>
    <n v="1"/>
    <n v="1"/>
    <s v="Lighting"/>
    <n v="0.95625781801464005"/>
    <n v="1.47347312606477"/>
    <n v="2662.6339124723199"/>
    <n v="0.87868064968558002"/>
    <n v="0.71"/>
    <n v="1890.4700778553499"/>
    <n v="0.62386326127676195"/>
    <n v="3379"/>
    <n v="1.0900000000000001"/>
    <n v="1.36"/>
    <n v="2.1999999999999999E-2"/>
    <n v="0.57999999999999996"/>
    <n v="20.7161882213673"/>
    <d v="1900-01-13T19:08:05"/>
    <n v="43442"/>
    <n v="1.1139460569036299"/>
    <n v="53.741234930634"/>
    <n v="0"/>
    <n v="27973.809971224433"/>
  </r>
  <r>
    <s v="STND-61859"/>
    <s v="DuPage Water Commission"/>
    <s v="DuPage Water Commission - 600 E Butterfield Rd - Elmhurst"/>
    <s v="New Indoor LED Fixtures"/>
    <s v="Indoor Lighting"/>
    <s v="Miscellaneous"/>
    <n v="0"/>
    <n v="2066.2249999999999"/>
    <n v="0.44251699999999999"/>
    <x v="0"/>
    <x v="1"/>
    <n v="14.797277300976599"/>
    <s v="Qty / 1,000"/>
    <m/>
    <s v="Public-Lighting"/>
    <s v="lighting"/>
    <n v="1"/>
    <n v="1"/>
    <s v="Lighting"/>
    <n v="0.95625781801464005"/>
    <n v="1.47347312606477"/>
    <n v="1975.8438100272999"/>
    <n v="0.65203690732680197"/>
    <n v="0.71"/>
    <n v="1402.8491051193801"/>
    <n v="0.46294620420202998"/>
    <n v="3379"/>
    <n v="1.0900000000000001"/>
    <n v="1.36"/>
    <n v="2.1999999999999999E-2"/>
    <n v="0.57999999999999996"/>
    <n v="20.7161882213673"/>
    <d v="1900-01-13T19:08:05"/>
    <n v="43442"/>
    <n v="0.82661879732099697"/>
    <n v="39.879416349174797"/>
    <n v="0"/>
    <n v="20758.347219878338"/>
  </r>
  <r>
    <s v="STND-61859"/>
    <s v="DuPage Water Commission"/>
    <s v="DuPage Water Commission - 600 E Butterfield Rd - Elmhurst"/>
    <s v="New Indoor LED Fixtures"/>
    <s v="Indoor Lighting"/>
    <s v="Miscellaneous"/>
    <n v="0"/>
    <n v="3609.4479999999999"/>
    <n v="0.77302400000000004"/>
    <x v="0"/>
    <x v="1"/>
    <n v="14.797277300976599"/>
    <s v="Qty / 1,000"/>
    <m/>
    <s v="Public-Lighting"/>
    <s v="lighting"/>
    <n v="1"/>
    <n v="1"/>
    <s v="Lighting"/>
    <n v="0.95625781801464005"/>
    <n v="1.47347312606477"/>
    <n v="3451.5628687173098"/>
    <n v="1.1390300898030901"/>
    <n v="0.71"/>
    <n v="2450.6096367892901"/>
    <n v="0.80871136376019404"/>
    <n v="3379"/>
    <n v="1.0900000000000001"/>
    <n v="1.36"/>
    <n v="2.1999999999999999E-2"/>
    <n v="0.57999999999999996"/>
    <n v="20.7161882213673"/>
    <d v="1900-01-13T19:08:05"/>
    <n v="43442"/>
    <n v="1.4440036635434701"/>
    <n v="69.664571662184102"/>
    <n v="0"/>
    <n v="36262.350352016671"/>
  </r>
  <r>
    <s v="STND-61859"/>
    <s v="DuPage Water Commission"/>
    <s v="DuPage Water Commission - 600 E Butterfield Rd - Elmhurst"/>
    <s v="New Indoor LED Fixtures"/>
    <s v="Indoor Lighting"/>
    <s v="Miscellaneous"/>
    <n v="0"/>
    <n v="23439.312000000002"/>
    <n v="5.0199230000000004"/>
    <x v="0"/>
    <x v="1"/>
    <n v="14.797277300976599"/>
    <s v="Qty / 1,000"/>
    <m/>
    <s v="Public-Lighting"/>
    <s v="lighting"/>
    <n v="1"/>
    <n v="1"/>
    <s v="Lighting"/>
    <n v="0.95625781801464005"/>
    <n v="1.47347312606477"/>
    <n v="22414.025348884399"/>
    <n v="7.3967216354144201"/>
    <n v="0.71"/>
    <n v="15913.957997707899"/>
    <n v="5.25167236114424"/>
    <n v="3379"/>
    <n v="1.0900000000000001"/>
    <n v="1.36"/>
    <n v="2.1999999999999999E-2"/>
    <n v="0.57999999999999996"/>
    <n v="20.7161882213673"/>
    <d v="1900-01-13T19:08:05"/>
    <n v="43442"/>
    <n v="9.3771826006775107"/>
    <n v="452.39317217931699"/>
    <n v="0"/>
    <n v="235483.2494481781"/>
  </r>
  <r>
    <s v="STND-61859"/>
    <s v="DuPage Water Commission"/>
    <s v="DuPage Water Commission - 600 E Butterfield Rd - Elmhurst"/>
    <s v="New Indoor LED Fixtures"/>
    <s v="Indoor Lighting"/>
    <s v="Miscellaneous"/>
    <n v="0"/>
    <n v="10732.583000000001"/>
    <n v="2.2985630000000001"/>
    <x v="0"/>
    <x v="1"/>
    <n v="14.797277300976599"/>
    <s v="Qty / 1,000"/>
    <m/>
    <s v="Public-Lighting"/>
    <s v="lighting"/>
    <n v="1"/>
    <n v="1"/>
    <s v="Lighting"/>
    <n v="0.95625781801464005"/>
    <n v="1.47347312606477"/>
    <n v="10263.116401241001"/>
    <n v="3.38687080906681"/>
    <n v="0.71"/>
    <n v="7286.8126448811199"/>
    <n v="2.4046782744374302"/>
    <n v="3379"/>
    <n v="1.0900000000000001"/>
    <n v="1.36"/>
    <n v="2.1999999999999999E-2"/>
    <n v="0.57999999999999996"/>
    <n v="20.7161882213673"/>
    <d v="1900-01-13T19:08:05"/>
    <n v="43442"/>
    <n v="4.2937003157540703"/>
    <n v="207.14546864890099"/>
    <n v="0"/>
    <n v="107824.98734656865"/>
  </r>
  <r>
    <s v="STND-61859"/>
    <s v="DuPage Water Commission"/>
    <s v="DuPage Water Commission - 600 E Butterfield Rd - Elmhurst"/>
    <s v="New Indoor LED Fixtures"/>
    <s v="Indoor Lighting"/>
    <s v="Miscellaneous"/>
    <n v="0"/>
    <n v="6717.9930000000004"/>
    <n v="1.438771"/>
    <x v="0"/>
    <x v="1"/>
    <n v="14.797277300976599"/>
    <s v="Qty / 1,000"/>
    <m/>
    <s v="Public-Lighting"/>
    <s v="lighting"/>
    <n v="1"/>
    <n v="1"/>
    <s v="Lighting"/>
    <n v="0.95625781801464005"/>
    <n v="1.47347312606477"/>
    <n v="6424.1333276176201"/>
    <n v="2.1199904030613301"/>
    <n v="0.71"/>
    <n v="4561.1346626085096"/>
    <n v="1.5051931861735399"/>
    <n v="3379"/>
    <n v="1.0900000000000001"/>
    <n v="1.36"/>
    <n v="2.1999999999999999E-2"/>
    <n v="0.57999999999999996"/>
    <n v="20.7161882213673"/>
    <d v="1900-01-13T19:08:05"/>
    <n v="43442"/>
    <n v="2.6876146083434702"/>
    <n v="129.66140661246601"/>
    <n v="0"/>
    <n v="67492.374409714466"/>
  </r>
  <r>
    <s v="STND-61859"/>
    <s v="DuPage Water Commission"/>
    <s v="DuPage Water Commission - 600 E Butterfield Rd - Elmhurst"/>
    <s v="New Indoor LED Fixtures"/>
    <s v="Indoor Lighting"/>
    <s v="Miscellaneous"/>
    <n v="0"/>
    <n v="14806.102000000001"/>
    <n v="3.170976"/>
    <x v="0"/>
    <x v="1"/>
    <n v="14.797277300976599"/>
    <s v="Qty / 1,000"/>
    <m/>
    <s v="Public-Lighting"/>
    <s v="lighting"/>
    <n v="1"/>
    <n v="1"/>
    <s v="Lighting"/>
    <n v="0.95625781801464005"/>
    <n v="1.47347312606477"/>
    <n v="14158.450791822201"/>
    <n v="4.6723479193963504"/>
    <n v="0.71"/>
    <n v="10052.5000621938"/>
    <n v="3.31736702277141"/>
    <n v="3379"/>
    <n v="1.0900000000000001"/>
    <n v="1.36"/>
    <n v="2.1999999999999999E-2"/>
    <n v="0.57999999999999996"/>
    <n v="20.7161882213673"/>
    <d v="1900-01-13T19:08:05"/>
    <n v="43442"/>
    <n v="5.9233619667803596"/>
    <n v="285.76689671567698"/>
    <n v="0"/>
    <n v="148749.63098836617"/>
  </r>
  <r>
    <s v="STND-61859"/>
    <s v="DuPage Water Commission"/>
    <s v="DuPage Water Commission - 600 E Butterfield Rd - Elmhurst"/>
    <s v="Occupancy Sensors"/>
    <s v="Indoor Lighting"/>
    <s v="Miscellaneous"/>
    <n v="0"/>
    <n v="10619.732"/>
    <n v="7.0257870000000002"/>
    <x v="0"/>
    <x v="1"/>
    <n v="8"/>
    <s v="Qty / 1,000"/>
    <m/>
    <s v="Public-Lighting"/>
    <s v="lighting"/>
    <n v="1"/>
    <n v="1"/>
    <s v="Lighting"/>
    <n v="0.95625781801464005"/>
    <n v="1.47347312606477"/>
    <n v="10155.2017502202"/>
    <n v="10.3523083339552"/>
    <n v="0.71"/>
    <n v="7210.1932426563699"/>
    <n v="7.3501389171081897"/>
    <n v="3379"/>
    <n v="1.0900000000000001"/>
    <n v="1.36"/>
    <n v="2.1999999999999999E-2"/>
    <n v="0.57999999999999996"/>
    <n v="20.7161882213673"/>
    <d v="1900-01-13T19:08:05"/>
    <n v="43442"/>
    <n v="17.702305632618302"/>
    <n v="204.96737477508799"/>
    <n v="0"/>
    <n v="57681.545941250959"/>
  </r>
  <r>
    <s v="STND-61859"/>
    <s v="DuPage Water Commission"/>
    <s v="DuPage Water Commission - 600 E Butterfield Rd - Elmhurst"/>
    <s v="Outdoor &amp; Garage - LED Fixtures"/>
    <s v="Outdoor &amp; Garage Lighting"/>
    <s v="Exterior"/>
    <n v="0"/>
    <n v="372.62799999999999"/>
    <n v="0"/>
    <x v="0"/>
    <x v="1"/>
    <n v="10.1978380583316"/>
    <s v="Qty / 1,000"/>
    <m/>
    <s v="Public-Lighting"/>
    <s v="lighting"/>
    <n v="1"/>
    <n v="1"/>
    <s v="Lighting"/>
    <n v="0.95625781801464005"/>
    <n v="1.47347312606477"/>
    <n v="356.32843821115898"/>
    <n v="0"/>
    <n v="0.71"/>
    <n v="252.99319112992299"/>
    <n v="0"/>
    <n v="4903"/>
    <n v="1"/>
    <n v="1"/>
    <n v="0"/>
    <n v="0"/>
    <n v="14.276973281664301"/>
    <d v="1900-01-09T04:44:53"/>
    <n v="43442"/>
    <n v="0"/>
    <n v="0"/>
    <n v="0"/>
    <n v="2579.9835930034892"/>
  </r>
  <r>
    <s v="STND-61859"/>
    <s v="DuPage Water Commission"/>
    <s v="DuPage Water Commission - 600 E Butterfield Rd - Elmhurst"/>
    <s v="Outdoor &amp; Garage - LED Fixtures"/>
    <s v="Outdoor &amp; Garage Lighting"/>
    <s v="Exterior"/>
    <n v="0"/>
    <n v="12237.888000000001"/>
    <n v="0"/>
    <x v="0"/>
    <x v="1"/>
    <n v="10.1978380583316"/>
    <s v="Qty / 1,000"/>
    <m/>
    <s v="Public-Lighting"/>
    <s v="lighting"/>
    <n v="1"/>
    <n v="1"/>
    <s v="Lighting"/>
    <n v="0.95625781801464005"/>
    <n v="1.47347312606477"/>
    <n v="11702.576075987499"/>
    <n v="0"/>
    <n v="0.71"/>
    <n v="8308.8290139511591"/>
    <n v="0"/>
    <n v="4903"/>
    <n v="1"/>
    <n v="1"/>
    <n v="0"/>
    <n v="0"/>
    <n v="14.276973281664301"/>
    <d v="1900-01-09T04:44:53"/>
    <n v="43442"/>
    <n v="0"/>
    <n v="0"/>
    <n v="0"/>
    <n v="84732.092738640946"/>
  </r>
  <r>
    <s v="STND-61859"/>
    <s v="DuPage Water Commission"/>
    <s v="DuPage Water Commission - 600 E Butterfield Rd - Elmhurst"/>
    <s v="Outdoor &amp; Garage - LED Fixtures"/>
    <s v="Outdoor &amp; Garage Lighting"/>
    <s v="Exterior"/>
    <n v="0"/>
    <n v="1617.99"/>
    <n v="0"/>
    <x v="0"/>
    <x v="1"/>
    <n v="10.1978380583316"/>
    <s v="Qty / 1,000"/>
    <m/>
    <s v="Public-Lighting"/>
    <s v="lighting"/>
    <n v="1"/>
    <n v="1"/>
    <s v="Lighting"/>
    <n v="0.95625781801464005"/>
    <n v="1.47347312606477"/>
    <n v="1547.21558696951"/>
    <n v="0"/>
    <n v="0.71"/>
    <n v="1098.5230667483499"/>
    <n v="0"/>
    <n v="4903"/>
    <n v="1"/>
    <n v="1"/>
    <n v="0"/>
    <n v="0"/>
    <n v="14.276973281664301"/>
    <d v="1900-01-09T04:44:53"/>
    <n v="43442"/>
    <n v="0"/>
    <n v="0"/>
    <n v="0"/>
    <n v="11202.560338041467"/>
  </r>
  <r>
    <s v="STND-61859"/>
    <s v="DuPage Water Commission"/>
    <s v="DuPage Water Commission - 600 E Butterfield Rd - Elmhurst"/>
    <s v="Outdoor &amp; Garage - LED Fixtures"/>
    <s v="Outdoor &amp; Garage Lighting"/>
    <s v="Exterior"/>
    <n v="0"/>
    <n v="5295.24"/>
    <n v="0"/>
    <x v="0"/>
    <x v="1"/>
    <n v="10.1978380583316"/>
    <s v="Qty / 1,000"/>
    <m/>
    <s v="Public-Lighting"/>
    <s v="lighting"/>
    <n v="1"/>
    <n v="1"/>
    <s v="Lighting"/>
    <n v="0.95625781801464005"/>
    <n v="1.47347312606477"/>
    <n v="5063.6146482638396"/>
    <n v="0"/>
    <n v="0.71"/>
    <n v="3595.1664002673301"/>
    <n v="0"/>
    <n v="4903"/>
    <n v="1"/>
    <n v="1"/>
    <n v="0"/>
    <n v="0"/>
    <n v="14.276973281664301"/>
    <d v="1900-01-09T04:44:53"/>
    <n v="43442"/>
    <n v="0"/>
    <n v="0"/>
    <n v="0"/>
    <n v="36662.9247426812"/>
  </r>
  <r>
    <s v="STND-61859"/>
    <s v="DuPage Water Commission"/>
    <s v="DuPage Water Commission - 600 E Butterfield Rd - Elmhurst"/>
    <s v="Outdoor &amp; Garage - LED Fixtures"/>
    <s v="Outdoor &amp; Garage Lighting"/>
    <s v="Exterior"/>
    <n v="0"/>
    <n v="6692.5950000000003"/>
    <n v="0"/>
    <x v="0"/>
    <x v="1"/>
    <n v="10.1978380583316"/>
    <s v="Qty / 1,000"/>
    <m/>
    <s v="Public-Lighting"/>
    <s v="lighting"/>
    <n v="1"/>
    <n v="1"/>
    <s v="Lighting"/>
    <n v="0.95625781801464005"/>
    <n v="1.47347312606477"/>
    <n v="6399.8462915556902"/>
    <n v="0"/>
    <n v="0.71"/>
    <n v="4543.8908670045403"/>
    <n v="0"/>
    <n v="4903"/>
    <n v="1"/>
    <n v="1"/>
    <n v="0"/>
    <n v="0"/>
    <n v="14.276973281664301"/>
    <d v="1900-01-09T04:44:53"/>
    <n v="43442"/>
    <n v="0"/>
    <n v="0"/>
    <n v="0"/>
    <n v="46337.863216444268"/>
  </r>
  <r>
    <s v="STND-61859"/>
    <s v="DuPage Water Commission"/>
    <s v="DuPage Water Commission - 600 E Butterfield Rd - Elmhurst"/>
    <s v="Outdoor &amp; Garage - LED Fixtures"/>
    <s v="Outdoor &amp; Garage Lighting"/>
    <s v="Exterior"/>
    <n v="0"/>
    <n v="4285.2219999999998"/>
    <n v="0"/>
    <x v="0"/>
    <x v="1"/>
    <n v="10.1978380583316"/>
    <s v="Qty / 1,000"/>
    <m/>
    <s v="Public-Lighting"/>
    <s v="lighting"/>
    <n v="1"/>
    <n v="1"/>
    <s v="Lighting"/>
    <n v="0.95625781801464005"/>
    <n v="1.47347312606477"/>
    <n v="4097.7770394283298"/>
    <n v="0"/>
    <n v="0.71"/>
    <n v="2909.4216979941102"/>
    <n v="0"/>
    <n v="4903"/>
    <n v="1"/>
    <n v="1"/>
    <n v="0"/>
    <n v="0"/>
    <n v="14.276973281664301"/>
    <d v="1900-01-09T04:44:53"/>
    <n v="43442"/>
    <n v="0"/>
    <n v="0"/>
    <n v="0"/>
    <n v="29669.811319540084"/>
  </r>
  <r>
    <s v="STND-61859"/>
    <s v="DuPage Water Commission"/>
    <s v="DuPage Water Commission - 600 E Butterfield Rd - Elmhurst"/>
    <s v="Outdoor &amp; Garage - LED Fixtures"/>
    <s v="Outdoor &amp; Garage Lighting"/>
    <s v="Exterior"/>
    <n v="0"/>
    <n v="372.62799999999999"/>
    <n v="0"/>
    <x v="0"/>
    <x v="1"/>
    <n v="10.1978380583316"/>
    <s v="Qty / 1,000"/>
    <m/>
    <s v="Public-Lighting"/>
    <s v="lighting"/>
    <n v="1"/>
    <n v="1"/>
    <s v="Lighting"/>
    <n v="0.95625781801464005"/>
    <n v="1.47347312606477"/>
    <n v="356.32843821115898"/>
    <n v="0"/>
    <n v="0.71"/>
    <n v="252.99319112992299"/>
    <n v="0"/>
    <n v="4903"/>
    <n v="1"/>
    <n v="1"/>
    <n v="0"/>
    <n v="0"/>
    <n v="14.276973281664301"/>
    <d v="1900-01-09T04:44:53"/>
    <n v="43442"/>
    <n v="0"/>
    <n v="0"/>
    <n v="0"/>
    <n v="2579.9835930034892"/>
  </r>
  <r>
    <s v="STND-61859"/>
    <s v="DuPage Water Commission"/>
    <s v="DuPage Water Commission - 600 E Butterfield Rd - Elmhurst"/>
    <s v="Outdoor &amp; Garage - Occupancy Sensors"/>
    <s v="Outdoor &amp; Garage Lighting"/>
    <s v="Miscellaneous"/>
    <n v="0"/>
    <n v="988.44500000000005"/>
    <n v="0"/>
    <x v="0"/>
    <x v="1"/>
    <n v="8"/>
    <s v="Qty / 1,000"/>
    <m/>
    <s v="Public-Lighting"/>
    <s v="lighting"/>
    <n v="1"/>
    <n v="1"/>
    <s v="Lighting"/>
    <n v="0.95625781801464005"/>
    <n v="1.47347312606477"/>
    <n v="945.20825892748098"/>
    <n v="0"/>
    <n v="0.71"/>
    <n v="671.09786383851099"/>
    <n v="0"/>
    <n v="3379"/>
    <n v="1.0900000000000001"/>
    <n v="1.36"/>
    <n v="2.1999999999999999E-2"/>
    <n v="0.57999999999999996"/>
    <n v="20.7161882213673"/>
    <d v="1900-01-13T19:08:05"/>
    <n v="43442"/>
    <n v="0"/>
    <n v="19.077597886609698"/>
    <n v="0"/>
    <n v="5368.7829107080879"/>
  </r>
  <r>
    <s v="STND-61864"/>
    <s v="Tampico Beverages, Inc"/>
    <s v="Tampico Beverages - 2425 W Barry Ave - Chicago"/>
    <s v="Outdoor &amp; Garage - LED Fixtures"/>
    <s v="Outdoor &amp; Garage Lighting"/>
    <s v="Exterior"/>
    <n v="0"/>
    <n v="20739.689999999999"/>
    <n v="0"/>
    <x v="0"/>
    <x v="0"/>
    <n v="10.1978380583316"/>
    <s v="Qty / 1,000"/>
    <m/>
    <s v="Private-Lighting"/>
    <s v="lighting"/>
    <n v="3"/>
    <n v="1"/>
    <s v="Lighting"/>
    <n v="0.91633259480590001"/>
    <n v="1.30467645558681"/>
    <n v="19004.453953169999"/>
    <n v="0"/>
    <n v="0.71"/>
    <n v="13493.162306750701"/>
    <n v="0"/>
    <n v="4903"/>
    <n v="1"/>
    <n v="1"/>
    <n v="0"/>
    <n v="0"/>
    <n v="14.276973281664301"/>
    <d v="1900-01-09T04:44:53"/>
    <n v="43425"/>
    <n v="0"/>
    <n v="0"/>
    <n v="0"/>
    <n v="137601.08409902771"/>
  </r>
  <r>
    <s v="STND-61864"/>
    <s v="Tampico Beverages, Inc"/>
    <s v="Tampico Beverages - 2425 W Barry Ave - Chicago"/>
    <s v="Photocells"/>
    <s v="Outdoor &amp; Garage Lighting"/>
    <s v="Manufacturing"/>
    <n v="0"/>
    <n v="302.39999999999998"/>
    <n v="0"/>
    <x v="0"/>
    <x v="0"/>
    <n v="8"/>
    <s v="Qty / 1,000"/>
    <m/>
    <s v="Private-Lighting"/>
    <s v="lighting"/>
    <n v="3"/>
    <n v="1"/>
    <s v="Lighting"/>
    <n v="0.91633259480590001"/>
    <n v="1.30467645558681"/>
    <n v="277.09897666930402"/>
    <n v="0"/>
    <n v="0.71"/>
    <n v="196.74027343520601"/>
    <n v="0"/>
    <n v="4618"/>
    <n v="1.02"/>
    <n v="1.04"/>
    <n v="1.2E-2"/>
    <n v="0.81"/>
    <n v="15.158077089649201"/>
    <d v="1900-01-09T19:51:10"/>
    <n v="43425"/>
    <n v="0"/>
    <n v="3.2599879608153399"/>
    <n v="0"/>
    <n v="1573.9221874816481"/>
  </r>
  <r>
    <s v="STND-61865"/>
    <s v="The GC Net Lease (Deerfield) Investors, LLC"/>
    <s v="The GC Net Lease (Deerfield) Investors LLC - Four Parkway North - Deerfield"/>
    <s v="Outdoor &amp; Garage - LED Retrofits"/>
    <s v="Outdoor &amp; Garage Lighting"/>
    <s v="Exterior"/>
    <n v="0"/>
    <n v="43219.945"/>
    <n v="0"/>
    <x v="0"/>
    <x v="0"/>
    <n v="10.1978380583316"/>
    <s v="Qty / 1,000"/>
    <m/>
    <s v="Private-Lighting"/>
    <s v="lighting"/>
    <n v="3"/>
    <n v="1"/>
    <s v="Lighting"/>
    <n v="0.91633259480590001"/>
    <n v="1.30467645558681"/>
    <n v="39603.8443492183"/>
    <n v="0"/>
    <n v="0.71"/>
    <n v="28118.729487944998"/>
    <n v="0"/>
    <n v="4903"/>
    <n v="1"/>
    <n v="1"/>
    <n v="0"/>
    <n v="0"/>
    <n v="14.276973281664301"/>
    <d v="1900-01-09T04:44:53"/>
    <n v="43349"/>
    <n v="0"/>
    <n v="0"/>
    <n v="0"/>
    <n v="286750.2497240965"/>
  </r>
  <r>
    <s v="STND-61867"/>
    <s v="Bell Litho, Inc."/>
    <s v="Bell-Litho Inc - 370 Crossen Ave - Elk Grove Village"/>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371"/>
    <n v="1.1461934872414601"/>
    <n v="0"/>
    <n v="0"/>
    <n v="108097.51454582499"/>
  </r>
  <r>
    <s v="STND-61868"/>
    <s v="iHerb Holdings, Inc."/>
    <s v="iHerb Inc - 2650 Auto Mall Dr - Elgin"/>
    <s v="Indoor Networked Lighting Measures"/>
    <s v="Indoor Advanced Lighting"/>
    <s v="Warehouse"/>
    <n v="0"/>
    <n v="483028.44"/>
    <n v="76.510230000000007"/>
    <x v="0"/>
    <x v="0"/>
    <n v="9.5383441434566993"/>
    <s v="Qty / 1,000"/>
    <m/>
    <s v="Private-Lighting"/>
    <s v="lighting"/>
    <n v="2"/>
    <n v="1"/>
    <s v="Lighting"/>
    <n v="0.97902139861649395"/>
    <n v="0.93591656730105399"/>
    <n v="472895.17890034302"/>
    <n v="71.607191825014098"/>
    <n v="0.71"/>
    <n v="335755.57701924402"/>
    <n v="50.841106195759998"/>
    <n v="5242"/>
    <n v="1"/>
    <n v="1.22"/>
    <n v="1.0999999999999999E-2"/>
    <n v="0.68"/>
    <n v="13.3536818008394"/>
    <d v="1900-01-08T12:55:13"/>
    <n v="43380"/>
    <n v="86.315322836323602"/>
    <n v="5201.8469679037698"/>
    <n v="0"/>
    <n v="3202552.2416944308"/>
  </r>
  <r>
    <s v="STND-61868"/>
    <s v="iHerb Holdings, Inc."/>
    <s v="iHerb Inc - 2650 Auto Mall Dr - Elgin"/>
    <s v="Indoor Networked Lighting Measures"/>
    <s v="Indoor Advanced Lighting"/>
    <s v="Warehouse"/>
    <n v="0"/>
    <n v="-9809.2800000000007"/>
    <n v="-1.55376"/>
    <x v="0"/>
    <x v="0"/>
    <n v="9.5383441434566993"/>
    <s v="Qty / 1,000"/>
    <m/>
    <s v="Private-Lighting"/>
    <s v="lighting"/>
    <n v="2"/>
    <n v="1"/>
    <s v="Lighting"/>
    <n v="0.97902139861649395"/>
    <n v="0.93591656730105399"/>
    <n v="-9603.4950250208003"/>
    <n v="-1.4541897256096901"/>
    <n v="0.71"/>
    <n v="-6818.4814677647701"/>
    <n v="-1.03247470518288"/>
    <n v="5242"/>
    <n v="1"/>
    <n v="1.22"/>
    <n v="1.0999999999999999E-2"/>
    <n v="0.68"/>
    <n v="13.3536818008394"/>
    <d v="1900-01-08T12:55:13"/>
    <n v="43380"/>
    <n v="-1.7528805757108099"/>
    <n v="-105.638445275229"/>
    <n v="0"/>
    <n v="-65037.022775322133"/>
  </r>
  <r>
    <s v="STND-61868"/>
    <s v="iHerb Holdings, Inc."/>
    <s v="iHerb Inc - 2650 Auto Mall Dr - Elgin"/>
    <s v="Indoor Networked Lighting Measures"/>
    <s v="Indoor Advanced Lighting"/>
    <s v="Warehouse"/>
    <n v="0"/>
    <n v="-11370.8"/>
    <n v="-1.8010999999999999"/>
    <x v="0"/>
    <x v="0"/>
    <n v="9.5383441434566993"/>
    <s v="Qty / 1,000"/>
    <m/>
    <s v="Private-Lighting"/>
    <s v="lighting"/>
    <n v="2"/>
    <n v="1"/>
    <s v="Lighting"/>
    <n v="0.97902139861649395"/>
    <n v="0.93591656730105399"/>
    <n v="-11132.2565193884"/>
    <n v="-1.68567932936593"/>
    <n v="0.71"/>
    <n v="-7903.9021287657797"/>
    <n v="-1.19683232384981"/>
    <n v="5242"/>
    <n v="1"/>
    <n v="1.22"/>
    <n v="1.0999999999999999E-2"/>
    <n v="0.68"/>
    <n v="13.3536818008394"/>
    <d v="1900-01-08T12:55:13"/>
    <n v="43380"/>
    <n v="-2.0319181887246001"/>
    <n v="-122.45482171327301"/>
    <n v="0"/>
    <n v="-75390.138580368017"/>
  </r>
  <r>
    <s v="STND-61868"/>
    <s v="iHerb Holdings, Inc."/>
    <s v="iHerb Inc - 2650 Auto Mall Dr - Elgin"/>
    <s v="Indoor Networked Lighting Control System"/>
    <s v="Indoor Advanced Lighting"/>
    <s v="Warehouse"/>
    <n v="0"/>
    <n v="73802.880000000005"/>
    <n v="33.313800000000001"/>
    <x v="0"/>
    <x v="0"/>
    <n v="15"/>
    <s v="Qty / 1,000"/>
    <m/>
    <s v="Private-Lighting"/>
    <s v="lighting"/>
    <n v="2"/>
    <n v="1"/>
    <s v="Lighting"/>
    <n v="0.97902139861649395"/>
    <n v="0.93591656730105399"/>
    <n v="72254.598799525207"/>
    <n v="31.178937339753801"/>
    <n v="0.71"/>
    <n v="51300.765147662903"/>
    <n v="22.1370455112252"/>
    <n v="5242"/>
    <n v="1"/>
    <n v="1.22"/>
    <n v="1.0999999999999999E-2"/>
    <n v="0.68"/>
    <n v="13.3536818008394"/>
    <d v="1900-01-08T12:55:13"/>
    <n v="43380"/>
    <n v="37.583097082634801"/>
    <n v="794.80058679477804"/>
    <n v="0"/>
    <n v="769511.4772149435"/>
  </r>
  <r>
    <s v="STND-61868"/>
    <s v="iHerb Holdings, Inc."/>
    <s v="iHerb Inc - 2650 Auto Mall Dr - Elgin"/>
    <s v="Indoor Networked Lighting Measures"/>
    <s v="Indoor Advanced Lighting"/>
    <s v="Warehouse"/>
    <n v="0"/>
    <n v="-47107.6"/>
    <n v="-7.4617000000000004"/>
    <x v="0"/>
    <x v="0"/>
    <n v="9.5383441434566993"/>
    <s v="Qty / 1,000"/>
    <m/>
    <s v="Private-Lighting"/>
    <s v="lighting"/>
    <n v="2"/>
    <n v="1"/>
    <s v="Lighting"/>
    <n v="0.97902139861649395"/>
    <n v="0.93591656730105399"/>
    <n v="-46119.348437466302"/>
    <n v="-6.9835286502302703"/>
    <n v="0.71"/>
    <n v="-32744.737390601102"/>
    <n v="-4.9583053416634897"/>
    <n v="5242"/>
    <n v="1"/>
    <n v="1.22"/>
    <n v="1.0999999999999999E-2"/>
    <n v="0.68"/>
    <n v="13.3536818008394"/>
    <d v="1900-01-08T12:55:13"/>
    <n v="43380"/>
    <n v="-8.4179467818590599"/>
    <n v="-507.31283281213001"/>
    <n v="0"/>
    <n v="-312330.57411866763"/>
  </r>
  <r>
    <s v="STND-61868"/>
    <s v="iHerb Holdings, Inc."/>
    <s v="iHerb Inc - 2650 Auto Mall Dr - Elgin"/>
    <s v="Indoor Networked Lighting Measures"/>
    <s v="Indoor Advanced Lighting"/>
    <s v="Warehouse"/>
    <n v="0"/>
    <n v="-26959.8"/>
    <n v="-4.2703499999999996"/>
    <x v="0"/>
    <x v="0"/>
    <n v="9.5383441434566993"/>
    <s v="Qty / 1,000"/>
    <m/>
    <s v="Private-Lighting"/>
    <s v="lighting"/>
    <n v="2"/>
    <n v="1"/>
    <s v="Lighting"/>
    <n v="0.97902139861649395"/>
    <n v="0.93591656730105399"/>
    <n v="-26394.221102420899"/>
    <n v="-3.99669131317405"/>
    <n v="0.71"/>
    <n v="-18739.896982718899"/>
    <n v="-2.8376508323535798"/>
    <n v="5242"/>
    <n v="1"/>
    <n v="1.22"/>
    <n v="1.0999999999999999E-2"/>
    <n v="0.68"/>
    <n v="13.3536818008394"/>
    <d v="1900-01-08T12:55:13"/>
    <n v="43380"/>
    <n v="-4.817612479718"/>
    <n v="-290.33643212662997"/>
    <n v="0"/>
    <n v="-178747.5866340987"/>
  </r>
  <r>
    <s v="STND-61868"/>
    <s v="iHerb Holdings, Inc."/>
    <s v="iHerb Inc - 2650 Auto Mall Dr - Elgin"/>
    <s v="Indoor Networked Lighting Measures"/>
    <s v="Indoor Advanced Lighting"/>
    <s v="Warehouse"/>
    <n v="0"/>
    <n v="-67784.639999999999"/>
    <n v="-10.736879999999999"/>
    <x v="0"/>
    <x v="0"/>
    <n v="9.5383441434566993"/>
    <s v="Qty / 1,000"/>
    <m/>
    <s v="Private-Lighting"/>
    <s v="lighting"/>
    <n v="2"/>
    <n v="1"/>
    <s v="Lighting"/>
    <n v="0.97902139861649395"/>
    <n v="0.93591656730105399"/>
    <n v="-66362.613057515497"/>
    <n v="-10.0488238731233"/>
    <n v="0.71"/>
    <n v="-47117.455270835999"/>
    <n v="-7.1346649499175703"/>
    <n v="5242"/>
    <n v="1"/>
    <n v="1.22"/>
    <n v="1.0999999999999999E-2"/>
    <n v="0.68"/>
    <n v="13.3536818008394"/>
    <d v="1900-01-08T12:55:13"/>
    <n v="43380"/>
    <n v="-12.112854234719499"/>
    <n v="-729.988743632671"/>
    <n v="0"/>
    <n v="-449422.50353716157"/>
  </r>
  <r>
    <s v="STND-61869"/>
    <s v="7-Eleven, Inc"/>
    <s v="7 Eleven Inc (Store 33781) - 600 N McClurg Ct - Chicago"/>
    <s v="ENERGY STAR Freezer or Refrigerator"/>
    <s v="Commercial Kitchen Equipment"/>
    <s v="Retail (mall/dept. store)"/>
    <n v="0"/>
    <n v="645"/>
    <n v="6.9000000000000006E-2"/>
    <x v="7"/>
    <x v="0"/>
    <n v="12"/>
    <s v="ΔkWpeak / CF"/>
    <n v="0.93700000000000006"/>
    <s v="Private-Non-Lighting"/>
    <s v="non_lighting"/>
    <n v="3"/>
    <n v="1"/>
    <s v="Non-Lighting"/>
    <n v="0.98952339343681495"/>
    <n v="0.43468415683807998"/>
    <n v="638.24258876674605"/>
    <n v="2.99932068218276E-2"/>
    <n v="0.7"/>
    <n v="446.76981213672201"/>
    <n v="2.0995244775279299E-2"/>
    <n v="5478"/>
    <n v="1.1200000000000001"/>
    <n v="1.31"/>
    <n v="2.1999999999999999E-2"/>
    <n v="0.95"/>
    <n v="12.7783862723622"/>
    <d v="1900-01-08T03:03:29"/>
    <n v="43402"/>
    <n v="3.20098258504029E-2"/>
    <n v="0"/>
    <n v="0"/>
    <n v="5361.2377456406639"/>
  </r>
  <r>
    <s v="STND-61870"/>
    <s v="Insure On The Spot Services Inc"/>
    <s v="Insure On The Spot Services Inc - 5485 N Elston - Chicago"/>
    <s v="New Indoor LED Fixtures"/>
    <s v="Indoor Lighting"/>
    <s v="Office"/>
    <n v="0"/>
    <n v="9201.4770000000008"/>
    <n v="2.0690339999999998"/>
    <x v="0"/>
    <x v="0"/>
    <n v="15"/>
    <s v="Qty / 1,000"/>
    <m/>
    <s v="Private-Lighting"/>
    <s v="lighting"/>
    <n v="3"/>
    <n v="1"/>
    <s v="Lighting"/>
    <n v="0.91633259480590001"/>
    <n v="1.30467645558681"/>
    <n v="8431.6132954568093"/>
    <n v="2.6994199456085899"/>
    <n v="0.71"/>
    <n v="5986.4454397743302"/>
    <n v="1.9165881613821001"/>
    <n v="2885"/>
    <n v="1.165"/>
    <n v="1.3779999999999999"/>
    <n v="2.5499999999999998E-2"/>
    <n v="0.55000000000000004"/>
    <n v="24.263431542460999"/>
    <d v="1900-01-16T07:56:40"/>
    <n v="43394"/>
    <n v="3.5617099163591401"/>
    <n v="184.55462578038501"/>
    <n v="0"/>
    <n v="89796.681596614959"/>
  </r>
  <r>
    <s v="STND-61870"/>
    <s v="Insure On The Spot Services Inc"/>
    <s v="Insure On The Spot Services Inc - 5485 N Elston - Chicago"/>
    <s v="New Indoor LED Fixtures"/>
    <s v="Indoor Lighting"/>
    <s v="Office"/>
    <n v="0"/>
    <n v="55856.947"/>
    <n v="12.559932"/>
    <x v="0"/>
    <x v="0"/>
    <n v="15"/>
    <s v="Qty / 1,000"/>
    <m/>
    <s v="Private-Lighting"/>
    <s v="lighting"/>
    <n v="3"/>
    <n v="1"/>
    <s v="Lighting"/>
    <n v="0.91633259480590001"/>
    <n v="1.30467645558681"/>
    <n v="51183.541182445602"/>
    <n v="16.386647564171302"/>
    <n v="0.71"/>
    <n v="36340.314239536398"/>
    <n v="11.634519770561599"/>
    <n v="2885"/>
    <n v="1.165"/>
    <n v="1.3779999999999999"/>
    <n v="2.5499999999999998E-2"/>
    <n v="0.55000000000000004"/>
    <n v="24.263431542460999"/>
    <d v="1900-01-16T07:56:40"/>
    <n v="43394"/>
    <n v="21.621120944941701"/>
    <n v="1120.32643789902"/>
    <n v="0"/>
    <n v="545104.71359304595"/>
  </r>
  <r>
    <s v="STND-61870"/>
    <s v="Insure On The Spot Services Inc"/>
    <s v="Insure On The Spot Services Inc - 5485 N Elston - Chicago"/>
    <s v="New Indoor LED Fixtures"/>
    <s v="Indoor Lighting"/>
    <s v="Office"/>
    <n v="0"/>
    <n v="175.523"/>
    <n v="3.9468000000000003E-2"/>
    <x v="0"/>
    <x v="0"/>
    <n v="15"/>
    <s v="Qty / 1,000"/>
    <m/>
    <s v="Private-Lighting"/>
    <s v="lighting"/>
    <n v="3"/>
    <n v="1"/>
    <s v="Lighting"/>
    <n v="0.91633259480590001"/>
    <n v="1.30467645558681"/>
    <n v="160.83744603811601"/>
    <n v="5.1492970349100102E-2"/>
    <n v="0.71"/>
    <n v="114.194586687062"/>
    <n v="3.65600089478611E-2"/>
    <n v="2885"/>
    <n v="1.165"/>
    <n v="1.3779999999999999"/>
    <n v="2.5499999999999998E-2"/>
    <n v="0.55000000000000004"/>
    <n v="24.263431542460999"/>
    <d v="1900-01-16T07:56:40"/>
    <n v="43394"/>
    <n v="6.7941641838105402E-2"/>
    <n v="3.5204762866712098"/>
    <n v="0"/>
    <n v="1712.9188003059301"/>
  </r>
  <r>
    <s v="STND-61870"/>
    <s v="Insure On The Spot Services Inc"/>
    <s v="Insure On The Spot Services Inc - 5485 N Elston - Chicago"/>
    <s v="Outdoor &amp; Garage - LED Fixtures"/>
    <s v="Outdoor &amp; Garage Lighting"/>
    <s v="Exterior"/>
    <n v="0"/>
    <n v="333.404"/>
    <n v="0"/>
    <x v="0"/>
    <x v="0"/>
    <n v="10.1978380583316"/>
    <s v="Qty / 1,000"/>
    <m/>
    <s v="Private-Lighting"/>
    <s v="lighting"/>
    <n v="3"/>
    <n v="1"/>
    <s v="Lighting"/>
    <n v="0.91633259480590001"/>
    <n v="1.30467645558681"/>
    <n v="305.50895243866597"/>
    <n v="0"/>
    <n v="0.71"/>
    <n v="216.911356231453"/>
    <n v="0"/>
    <n v="4903"/>
    <n v="1"/>
    <n v="1"/>
    <n v="0"/>
    <n v="0"/>
    <n v="14.276973281664301"/>
    <d v="1900-01-09T04:44:53"/>
    <n v="43394"/>
    <n v="0"/>
    <n v="0"/>
    <n v="0"/>
    <n v="2212.0268838614347"/>
  </r>
  <r>
    <s v="STND-61870"/>
    <s v="Insure On The Spot Services Inc"/>
    <s v="Insure On The Spot Services Inc - 5485 N Elston - Chicago"/>
    <s v="Outdoor &amp; Garage - LED Fixtures"/>
    <s v="Outdoor &amp; Garage Lighting"/>
    <s v="Exterior"/>
    <n v="0"/>
    <n v="862.928"/>
    <n v="0"/>
    <x v="0"/>
    <x v="0"/>
    <n v="10.1978380583316"/>
    <s v="Qty / 1,000"/>
    <m/>
    <s v="Private-Lighting"/>
    <s v="lighting"/>
    <n v="3"/>
    <n v="1"/>
    <s v="Lighting"/>
    <n v="0.91633259480590001"/>
    <n v="1.30467645558681"/>
    <n v="790.72905337066504"/>
    <n v="0"/>
    <n v="0.71"/>
    <n v="561.41762789317204"/>
    <n v="0"/>
    <n v="4903"/>
    <n v="1"/>
    <n v="1"/>
    <n v="0"/>
    <n v="0"/>
    <n v="14.276973281664301"/>
    <d v="1900-01-09T04:44:53"/>
    <n v="43394"/>
    <n v="0"/>
    <n v="0"/>
    <n v="0"/>
    <n v="5725.2460523472382"/>
  </r>
  <r>
    <s v="STND-61870"/>
    <s v="Insure On The Spot Services Inc"/>
    <s v="Insure On The Spot Services Inc - 5485 N Elston - Chicago"/>
    <s v="Outdoor &amp; Garage - LED Fixtures"/>
    <s v="Outdoor &amp; Garage Lighting"/>
    <s v="Exterior"/>
    <n v="0"/>
    <n v="117.672"/>
    <n v="0"/>
    <x v="0"/>
    <x v="0"/>
    <n v="10.1978380583316"/>
    <s v="Qty / 1,000"/>
    <m/>
    <s v="Private-Lighting"/>
    <s v="lighting"/>
    <n v="3"/>
    <n v="1"/>
    <s v="Lighting"/>
    <n v="0.91633259480590001"/>
    <n v="1.30467645558681"/>
    <n v="107.826689096"/>
    <n v="0"/>
    <n v="0.71"/>
    <n v="76.556949258159904"/>
    <n v="0"/>
    <n v="4903"/>
    <n v="1"/>
    <n v="1"/>
    <n v="0"/>
    <n v="0"/>
    <n v="14.276973281664301"/>
    <d v="1900-01-09T04:44:53"/>
    <n v="43394"/>
    <n v="0"/>
    <n v="0"/>
    <n v="0"/>
    <n v="780.71537077462426"/>
  </r>
  <r>
    <s v="STND-61870"/>
    <s v="Insure On The Spot Services Inc"/>
    <s v="Insure On The Spot Services Inc - 5485 N Elston - Chicago"/>
    <s v="Outdoor &amp; Garage - LED Fixtures"/>
    <s v="Outdoor &amp; Garage Lighting"/>
    <s v="Exterior"/>
    <n v="0"/>
    <n v="1093.3689999999999"/>
    <n v="0"/>
    <x v="0"/>
    <x v="0"/>
    <n v="10.1978380583316"/>
    <s v="Qty / 1,000"/>
    <m/>
    <s v="Private-Lighting"/>
    <s v="lighting"/>
    <n v="3"/>
    <n v="1"/>
    <s v="Lighting"/>
    <n v="0.91633259480590001"/>
    <n v="1.30467645558681"/>
    <n v="1001.88965285033"/>
    <n v="0"/>
    <n v="0.71"/>
    <n v="711.341653523736"/>
    <n v="0"/>
    <n v="4903"/>
    <n v="1"/>
    <n v="1"/>
    <n v="0"/>
    <n v="0"/>
    <n v="14.276973281664301"/>
    <d v="1900-01-09T04:44:53"/>
    <n v="43394"/>
    <n v="0"/>
    <n v="0"/>
    <n v="0"/>
    <n v="7254.1469867808855"/>
  </r>
  <r>
    <s v="STND-61870"/>
    <s v="Insure On The Spot Services Inc"/>
    <s v="Insure On The Spot Services Inc - 5485 N Elston - Chicago"/>
    <s v="Outdoor &amp; Garage - LED Fixtures"/>
    <s v="Outdoor &amp; Garage Lighting"/>
    <s v="Exterior"/>
    <n v="0"/>
    <n v="362.822"/>
    <n v="0"/>
    <x v="0"/>
    <x v="0"/>
    <n v="10.1978380583316"/>
    <s v="Qty / 1,000"/>
    <m/>
    <s v="Private-Lighting"/>
    <s v="lighting"/>
    <n v="3"/>
    <n v="1"/>
    <s v="Lighting"/>
    <n v="0.91633259480590001"/>
    <n v="1.30467645558681"/>
    <n v="332.465624712666"/>
    <n v="0"/>
    <n v="0.71"/>
    <n v="236.050593545993"/>
    <n v="0"/>
    <n v="4903"/>
    <n v="1"/>
    <n v="1"/>
    <n v="0"/>
    <n v="0"/>
    <n v="14.276973281664301"/>
    <d v="1900-01-09T04:44:53"/>
    <n v="43394"/>
    <n v="0"/>
    <n v="0"/>
    <n v="0"/>
    <n v="2407.2057265550911"/>
  </r>
  <r>
    <s v="STND-61871"/>
    <s v="Wilmington Community Unit School District No 209U"/>
    <s v="Wilmington School District 209 U - 209 Wildcat Ct - Wilmington"/>
    <s v="New Indoor LED Fixtures"/>
    <s v="Indoor Lighting"/>
    <s v="K-12 School"/>
    <n v="0"/>
    <n v="24659.417000000001"/>
    <n v="6.7240799999999998"/>
    <x v="0"/>
    <x v="1"/>
    <n v="15"/>
    <s v="Qty / 1,000"/>
    <m/>
    <s v="Public-Lighting"/>
    <s v="lighting"/>
    <n v="3"/>
    <n v="1"/>
    <s v="Lighting"/>
    <n v="0.99829244462109001"/>
    <n v="0.987374621353864"/>
    <n v="24617.3096798609"/>
    <n v="6.6391859439530903"/>
    <n v="0.71"/>
    <n v="17478.2898727012"/>
    <n v="4.7138220202066901"/>
    <n v="2979"/>
    <n v="1.17333333333333"/>
    <n v="1.323"/>
    <n v="2.1333333333333301E-2"/>
    <n v="0.72"/>
    <n v="23.497818059751602"/>
    <d v="1900-01-15T18:49:11"/>
    <n v="43374"/>
    <n v="6.9698349121872596"/>
    <n v="447.58744872474301"/>
    <n v="0"/>
    <n v="262174.34809051797"/>
  </r>
  <r>
    <s v="STND-61873"/>
    <s v="Lincoln Property Company"/>
    <s v="Lincoln Property Company - 100 S Wacker Dr - Chicago"/>
    <s v="VSD on HVAC Fan or Pump &lt;= 200 HP"/>
    <s v="Variable Speed Drives"/>
    <s v="Office"/>
    <n v="0"/>
    <n v="187405.05100000001"/>
    <n v="8.5964170000000006"/>
    <x v="6"/>
    <x v="0"/>
    <n v="15"/>
    <s v="ΔkWpeak"/>
    <m/>
    <s v="Private-Non-Lighting"/>
    <s v="non_lighting"/>
    <n v="2"/>
    <n v="1"/>
    <s v="Non-Lighting"/>
    <n v="0.76002432528749297"/>
    <n v="0.465462131779591"/>
    <n v="142432.397441743"/>
    <n v="4.0013065824863201"/>
    <n v="0.7"/>
    <n v="99702.678209220307"/>
    <n v="2.8009146077404199"/>
    <n v="2885"/>
    <n v="1.165"/>
    <n v="1.3779999999999999"/>
    <n v="2.5499999999999998E-2"/>
    <n v="0.55000000000000004"/>
    <n v="24.263431542460999"/>
    <d v="1900-01-16T07:56:40"/>
    <n v="43350"/>
    <n v="4.0013065824863201"/>
    <n v="0"/>
    <n v="0"/>
    <n v="1495540.1731383046"/>
  </r>
  <r>
    <s v="STND-61873"/>
    <s v="Lincoln Property Company"/>
    <s v="Lincoln Property Company - 100 S Wacker Dr - Chicago"/>
    <s v="VSD on HVAC Fan or Pump &lt;= 200 HP"/>
    <s v="Variable Speed Drives"/>
    <s v="Office"/>
    <n v="0"/>
    <n v="26888.550999999999"/>
    <n v="2.397948"/>
    <x v="6"/>
    <x v="0"/>
    <n v="15"/>
    <s v="ΔkWpeak"/>
    <m/>
    <s v="Private-Non-Lighting"/>
    <s v="non_lighting"/>
    <n v="2"/>
    <n v="1"/>
    <s v="Non-Lighting"/>
    <n v="0.76002432528749297"/>
    <n v="0.465462131779591"/>
    <n v="20435.952831733401"/>
    <n v="1.11615398797661"/>
    <n v="0.7"/>
    <n v="14305.166982213301"/>
    <n v="0.78130779158362496"/>
    <n v="2885"/>
    <n v="1.165"/>
    <n v="1.3779999999999999"/>
    <n v="2.5499999999999998E-2"/>
    <n v="0.55000000000000004"/>
    <n v="24.263431542460999"/>
    <d v="1900-01-16T07:56:40"/>
    <n v="43350"/>
    <n v="1.11615398797661"/>
    <n v="0"/>
    <n v="0"/>
    <n v="214577.50473319952"/>
  </r>
  <r>
    <s v="STND-61875"/>
    <s v="BREIT Industrial HS PA Property Owner LLC"/>
    <s v="BREIT Industrial HS Property Owner LLC - 2350 W Pinehurst Blvd - Addison"/>
    <s v="New Indoor LED Fixtures"/>
    <s v="Indoor Lighting"/>
    <s v="Manufacturing"/>
    <n v="0"/>
    <n v="428703.995"/>
    <n v="76.669351000000006"/>
    <x v="0"/>
    <x v="0"/>
    <n v="10.827197921178"/>
    <s v="Qty / 1,000"/>
    <m/>
    <s v="Private-Lighting"/>
    <s v="lighting"/>
    <n v="2"/>
    <n v="1"/>
    <s v="Lighting"/>
    <n v="0.97902139861649395"/>
    <n v="0.93591656730105399"/>
    <n v="419710.384777378"/>
    <n v="71.756115805119606"/>
    <n v="0.71"/>
    <n v="297994.37319193903"/>
    <n v="50.946842221634903"/>
    <n v="4618"/>
    <n v="1.02"/>
    <n v="1.04"/>
    <n v="1.2E-2"/>
    <n v="0.81"/>
    <n v="15.158077089649201"/>
    <d v="1900-01-09T19:51:10"/>
    <n v="43427"/>
    <n v="85.1805743175684"/>
    <n v="4937.7692326750403"/>
    <n v="0"/>
    <n v="3226444.0579465032"/>
  </r>
  <r>
    <s v="STND-61875"/>
    <s v="BREIT Industrial HS PA Property Owner LLC"/>
    <s v="BREIT Industrial HS Property Owner LLC - 2350 W Pinehurst Blvd - Addison"/>
    <s v="New Indoor LED Fixtures"/>
    <s v="Indoor Lighting"/>
    <s v="Manufacturing"/>
    <n v="0"/>
    <n v="8017.0330000000004"/>
    <n v="1.433765"/>
    <x v="0"/>
    <x v="0"/>
    <n v="10.827197921178"/>
    <s v="Qty / 1,000"/>
    <m/>
    <s v="Private-Lighting"/>
    <s v="lighting"/>
    <n v="2"/>
    <n v="1"/>
    <s v="Lighting"/>
    <n v="0.97902139861649395"/>
    <n v="0.93591656730105399"/>
    <n v="7848.8468604145801"/>
    <n v="1.3418844171163999"/>
    <n v="0.71"/>
    <n v="5572.6812708943498"/>
    <n v="0.95273793615264002"/>
    <n v="4618"/>
    <n v="1.02"/>
    <n v="1.04"/>
    <n v="1.2E-2"/>
    <n v="0.81"/>
    <n v="15.158077089649201"/>
    <d v="1900-01-09T19:51:10"/>
    <n v="43427"/>
    <n v="1.59293021974881"/>
    <n v="92.339374828406804"/>
    <n v="0"/>
    <n v="60336.52307161488"/>
  </r>
  <r>
    <s v="STND-61876"/>
    <s v="Flag Chevrolet Inc"/>
    <s v="Flag Chevrolet - 1000 E Belvidere Rd - Grayslake"/>
    <s v="Outdoor &amp; Garage - LED Fixtures"/>
    <s v="Outdoor &amp; Garage Lighting"/>
    <s v="Exterior"/>
    <n v="0"/>
    <n v="760818.12199999997"/>
    <n v="0"/>
    <x v="0"/>
    <x v="0"/>
    <n v="10.1978380583316"/>
    <s v="Qty / 1,000"/>
    <m/>
    <s v="Private-Lighting"/>
    <s v="lighting"/>
    <n v="1"/>
    <n v="1"/>
    <s v="Lighting"/>
    <n v="0.99989942556735301"/>
    <n v="1.019640158801"/>
    <n v="760741.60314903199"/>
    <n v="0"/>
    <n v="0.71"/>
    <n v="540126.53823581303"/>
    <n v="0"/>
    <n v="4903"/>
    <n v="1"/>
    <n v="1"/>
    <n v="0"/>
    <n v="0"/>
    <n v="14.276973281664301"/>
    <d v="1900-01-09T04:44:53"/>
    <n v="43411"/>
    <n v="0"/>
    <n v="0"/>
    <n v="0"/>
    <n v="5508122.9679360725"/>
  </r>
  <r>
    <s v="STND-61878"/>
    <s v="North LaSalle Financial Associates, LLC"/>
    <s v="North LaSalle Financial Associates LLC - 2 N LaSalle St - Chicago"/>
    <s v="Wireless Pneumatic Thermostat"/>
    <s v="HVAC"/>
    <s v="Office"/>
    <n v="0"/>
    <n v="797576.90700000001"/>
    <n v="0"/>
    <x v="3"/>
    <x v="0"/>
    <n v="10"/>
    <s v="NA"/>
    <m/>
    <s v="Private-Non-Lighting"/>
    <s v="non_lighting"/>
    <n v="1"/>
    <n v="1"/>
    <s v="Non-Lighting"/>
    <n v="0.63719436902659499"/>
    <n v="0.48692010922420598"/>
    <n v="508211.51400604798"/>
    <n v="0"/>
    <n v="0.7"/>
    <n v="355748.05980423401"/>
    <n v="0"/>
    <n v="2885"/>
    <n v="1.165"/>
    <n v="1.3779999999999999"/>
    <n v="2.5499999999999998E-2"/>
    <n v="0.55000000000000004"/>
    <n v="24.263431542460999"/>
    <d v="1900-01-16T07:56:40"/>
    <n v="43441"/>
    <n v="0"/>
    <n v="0"/>
    <n v="0"/>
    <n v="3557480.59804234"/>
  </r>
  <r>
    <s v="STND-61879"/>
    <s v="Walgreen Co"/>
    <s v="10001 Walgreen Co - 324 Roosevelt Rd - Glen Ellyn"/>
    <s v="Outdoor &amp; Garage - LED Fixtures"/>
    <s v="Outdoor &amp; Garage Lighting"/>
    <s v="Exterior"/>
    <n v="0"/>
    <n v="3608.6080000000002"/>
    <n v="0"/>
    <x v="0"/>
    <x v="0"/>
    <n v="10.1978380583316"/>
    <s v="Qty / 1,000"/>
    <m/>
    <s v="Private-Lighting"/>
    <s v="lighting"/>
    <n v="3"/>
    <n v="1"/>
    <s v="Lighting"/>
    <n v="0.91633259480590001"/>
    <n v="1.30467645558681"/>
    <n v="3306.68513227733"/>
    <n v="0"/>
    <n v="0.71"/>
    <n v="2347.7464439168998"/>
    <n v="0"/>
    <n v="4903"/>
    <n v="1"/>
    <n v="1"/>
    <n v="0"/>
    <n v="0"/>
    <n v="14.276973281664301"/>
    <d v="1900-01-09T04:44:53"/>
    <n v="43405"/>
    <n v="0"/>
    <n v="0"/>
    <n v="0"/>
    <n v="23941.938037088436"/>
  </r>
  <r>
    <s v="STND-61879"/>
    <s v="Walgreen Co"/>
    <s v="10001 Walgreen Co - 324 Roosevelt Rd - Glen Ellyn"/>
    <s v="Outdoor &amp; Garage - LED Fixtures"/>
    <s v="Outdoor &amp; Garage Lighting"/>
    <s v="Exterior"/>
    <n v="0"/>
    <n v="10869.950999999999"/>
    <n v="0"/>
    <x v="0"/>
    <x v="0"/>
    <n v="10.1978380583316"/>
    <s v="Qty / 1,000"/>
    <m/>
    <s v="Private-Lighting"/>
    <s v="lighting"/>
    <n v="3"/>
    <n v="1"/>
    <s v="Lighting"/>
    <n v="0.91633259480590001"/>
    <n v="1.30467645558681"/>
    <n v="9960.4904052429793"/>
    <n v="0"/>
    <n v="0.71"/>
    <n v="7071.9481877225198"/>
    <n v="0"/>
    <n v="4903"/>
    <n v="1"/>
    <n v="1"/>
    <n v="0"/>
    <n v="0"/>
    <n v="14.276973281664301"/>
    <d v="1900-01-09T04:44:53"/>
    <n v="43405"/>
    <n v="0"/>
    <n v="0"/>
    <n v="0"/>
    <n v="72118.582375305894"/>
  </r>
  <r>
    <s v="STND-61879"/>
    <s v="Walgreen Co"/>
    <s v="10001 Walgreen Co - 324 Roosevelt Rd - Glen Ellyn"/>
    <s v="Outdoor &amp; Garage - LED Fixtures"/>
    <s v="Outdoor &amp; Garage Lighting"/>
    <s v="Exterior"/>
    <n v="0"/>
    <n v="8639.0859999999993"/>
    <n v="0"/>
    <x v="0"/>
    <x v="0"/>
    <n v="10.1978380583316"/>
    <s v="Qty / 1,000"/>
    <m/>
    <s v="Private-Lighting"/>
    <s v="lighting"/>
    <n v="3"/>
    <n v="1"/>
    <s v="Lighting"/>
    <n v="0.91633259480590001"/>
    <n v="1.30467645558681"/>
    <n v="7916.2760911313198"/>
    <n v="0"/>
    <n v="0.71"/>
    <n v="5620.5560247032399"/>
    <n v="0"/>
    <n v="4903"/>
    <n v="1"/>
    <n v="1"/>
    <n v="0"/>
    <n v="0"/>
    <n v="14.276973281664301"/>
    <d v="1900-01-09T04:44:53"/>
    <n v="43405"/>
    <n v="0"/>
    <n v="0"/>
    <n v="0"/>
    <n v="57317.520137703665"/>
  </r>
  <r>
    <s v="STND-61879"/>
    <s v="Walgreen Co"/>
    <s v="10001 Walgreen Co - 324 Roosevelt Rd - Glen Ellyn"/>
    <s v="Outdoor &amp; Garage - LED Fixtures"/>
    <s v="Outdoor &amp; Garage Lighting"/>
    <s v="Exterior"/>
    <n v="0"/>
    <n v="14561.91"/>
    <n v="0"/>
    <x v="0"/>
    <x v="0"/>
    <n v="10.1978380583316"/>
    <s v="Qty / 1,000"/>
    <m/>
    <s v="Private-Lighting"/>
    <s v="lighting"/>
    <n v="3"/>
    <n v="1"/>
    <s v="Lighting"/>
    <n v="0.91633259480590001"/>
    <n v="1.30467645558681"/>
    <n v="13343.55277563"/>
    <n v="0"/>
    <n v="0.71"/>
    <n v="9473.9224706972891"/>
    <n v="0"/>
    <n v="4903"/>
    <n v="1"/>
    <n v="1"/>
    <n v="0"/>
    <n v="0"/>
    <n v="14.276973281664301"/>
    <d v="1900-01-09T04:44:53"/>
    <n v="43405"/>
    <n v="0"/>
    <n v="0"/>
    <n v="0"/>
    <n v="96613.527133359763"/>
  </r>
  <r>
    <s v="STND-61879"/>
    <s v="Walgreen Co"/>
    <s v="10001 Walgreen Co - 324 Roosevelt Rd - Glen Ellyn"/>
    <s v="Outdoor &amp; Garage - LED Fixtures"/>
    <s v="Outdoor &amp; Garage Lighting"/>
    <s v="Exterior"/>
    <n v="0"/>
    <n v="3363.4580000000001"/>
    <n v="0"/>
    <x v="0"/>
    <x v="0"/>
    <n v="10.1978380583316"/>
    <s v="Qty / 1,000"/>
    <m/>
    <s v="Private-Lighting"/>
    <s v="lighting"/>
    <n v="3"/>
    <n v="1"/>
    <s v="Lighting"/>
    <n v="0.91633259480590001"/>
    <n v="1.30467645558681"/>
    <n v="3082.0461966606599"/>
    <n v="0"/>
    <n v="0.71"/>
    <n v="2188.2527996290701"/>
    <n v="0"/>
    <n v="4903"/>
    <n v="1"/>
    <n v="1"/>
    <n v="0"/>
    <n v="0"/>
    <n v="14.276973281664301"/>
    <d v="1900-01-09T04:44:53"/>
    <n v="43405"/>
    <n v="0"/>
    <n v="0"/>
    <n v="0"/>
    <n v="22315.447681308004"/>
  </r>
  <r>
    <s v="STND-61881"/>
    <s v="Valley View School District CUSD 365U"/>
    <s v="Valley View School District - 100 N Independence Blvd - Romeoville"/>
    <s v="New Indoor LED Fixtures"/>
    <s v="Indoor Lighting"/>
    <s v="K-12 School"/>
    <n v="0"/>
    <n v="29141.68"/>
    <n v="7.946294"/>
    <x v="0"/>
    <x v="1"/>
    <n v="15"/>
    <s v="Qty / 1,000"/>
    <m/>
    <s v="Public-Lighting"/>
    <s v="lighting"/>
    <n v="3"/>
    <n v="1"/>
    <s v="Lighting"/>
    <n v="0.99829244462109001"/>
    <n v="0.987374621353864"/>
    <n v="29091.9189675655"/>
    <n v="7.8459690294164801"/>
    <n v="0.71"/>
    <n v="20655.262466971501"/>
    <n v="5.5706380108857001"/>
    <n v="2979"/>
    <n v="1.17333333333333"/>
    <n v="1.323"/>
    <n v="2.1333333333333301E-2"/>
    <n v="0.72"/>
    <n v="23.497818059751602"/>
    <d v="1900-01-15T18:49:11"/>
    <n v="43401"/>
    <n v="8.2367189777194998"/>
    <n v="528.94398122846405"/>
    <n v="0"/>
    <n v="309828.93700457248"/>
  </r>
  <r>
    <s v="STND-61881"/>
    <s v="Valley View School District CUSD 365U"/>
    <s v="Valley View School District - 100 N Independence Blvd - Romeoville"/>
    <s v="New Indoor LED Fixtures"/>
    <s v="Indoor Lighting"/>
    <s v="K-12 School"/>
    <n v="0"/>
    <n v="3398.2939999999999"/>
    <n v="0.92664000000000002"/>
    <x v="0"/>
    <x v="1"/>
    <n v="15"/>
    <s v="Qty / 1,000"/>
    <m/>
    <s v="Public-Lighting"/>
    <s v="lighting"/>
    <n v="3"/>
    <n v="1"/>
    <s v="Lighting"/>
    <n v="0.99829244462109001"/>
    <n v="0.987374621353864"/>
    <n v="3392.4912248011801"/>
    <n v="0.91494081913134495"/>
    <n v="0.71"/>
    <n v="2408.6687696088402"/>
    <n v="0.64960798158325495"/>
    <n v="2979"/>
    <n v="1.17333333333333"/>
    <n v="1.323"/>
    <n v="2.1333333333333301E-2"/>
    <n v="0.72"/>
    <n v="23.497818059751602"/>
    <d v="1900-01-15T18:49:11"/>
    <n v="43401"/>
    <n v="0.96050728471838498"/>
    <n v="61.6816586327488"/>
    <n v="0"/>
    <n v="36130.031544132602"/>
  </r>
  <r>
    <s v="STND-61882"/>
    <s v="DSW Shoe Warehouse Inc."/>
    <s v="DSW Shoe Warehouse - 413 N Milwaukee Ave - Vernon Hills"/>
    <s v="New Indoor LED Fixtures"/>
    <s v="Indoor Lighting"/>
    <s v="Retail (strip mall)"/>
    <n v="0"/>
    <n v="138143.66200000001"/>
    <n v="27.600646999999999"/>
    <x v="0"/>
    <x v="0"/>
    <n v="12.215978499877799"/>
    <s v="Qty / 1,000"/>
    <m/>
    <s v="Private-Lighting"/>
    <s v="lighting"/>
    <n v="2"/>
    <n v="1"/>
    <s v="Lighting"/>
    <n v="0.97902139861649395"/>
    <n v="0.93591656730105399"/>
    <n v="135245.60118124401"/>
    <n v="25.831902795528102"/>
    <n v="0.71"/>
    <n v="96024.376838683296"/>
    <n v="18.340650984825"/>
    <n v="4093"/>
    <n v="1.1200000000000001"/>
    <n v="1.29"/>
    <n v="1.9E-2"/>
    <n v="0.71"/>
    <n v="17.102369899829"/>
    <d v="1900-01-11T05:11:01"/>
    <n v="43380"/>
    <n v="28.203846266544499"/>
    <n v="2294.3450200389598"/>
    <n v="0"/>
    <n v="1173031.7229255189"/>
  </r>
  <r>
    <s v="STND-61882"/>
    <s v="DSW Shoe Warehouse Inc."/>
    <s v="DSW Shoe Warehouse - 413 N Milwaukee Ave - Vernon Hills"/>
    <s v="Retrofit of Existing Indoor Fixtures to LED"/>
    <s v="Indoor Lighting"/>
    <s v="Retail (strip mall)"/>
    <n v="0"/>
    <n v="935.16899999999998"/>
    <n v="0.18684400000000001"/>
    <x v="0"/>
    <x v="0"/>
    <n v="12.215978499877799"/>
    <s v="Qty / 1,000"/>
    <m/>
    <s v="Private-Lighting"/>
    <s v="lighting"/>
    <n v="2"/>
    <n v="1"/>
    <s v="Lighting"/>
    <n v="0.97902139861649395"/>
    <n v="0.93591656730105399"/>
    <n v="915.55046232278801"/>
    <n v="0.17487039510079799"/>
    <n v="0.71"/>
    <n v="650.04082824917896"/>
    <n v="0.124157980521567"/>
    <n v="4093"/>
    <n v="1.1200000000000001"/>
    <n v="1.29"/>
    <n v="1.9E-2"/>
    <n v="0.71"/>
    <n v="17.102369899829"/>
    <d v="1900-01-11T05:11:01"/>
    <n v="43380"/>
    <n v="0.190927388471228"/>
    <n v="15.5316596286901"/>
    <n v="0"/>
    <n v="7940.8847819347275"/>
  </r>
  <r>
    <s v="STND-61883"/>
    <s v="Chicago Dial Indicator Co."/>
    <s v="Chicago Dial Indicator - 1372 Redeker Rd - Des Plaines"/>
    <s v="Outdoor &amp; Garage - LED Fixtures"/>
    <s v="Outdoor &amp; Garage Lighting"/>
    <s v="Exterior"/>
    <n v="0"/>
    <n v="7748.5420000000004"/>
    <n v="1.385748"/>
    <x v="0"/>
    <x v="0"/>
    <n v="10.1978380583316"/>
    <s v="Qty / 1,000"/>
    <m/>
    <s v="Private-Lighting"/>
    <s v="lighting"/>
    <n v="2"/>
    <n v="1"/>
    <s v="Lighting"/>
    <n v="0.97902139861649395"/>
    <n v="0.93591656730105399"/>
    <n v="7585.9884260786403"/>
    <n v="1.2969445113043001"/>
    <n v="0.71"/>
    <n v="5386.0517825158404"/>
    <n v="0.92083060302605302"/>
    <n v="4903"/>
    <n v="1"/>
    <n v="1"/>
    <n v="0"/>
    <n v="0"/>
    <n v="14.276973281664301"/>
    <d v="1900-01-09T04:44:53"/>
    <n v="43380"/>
    <n v="1.2969445113043001"/>
    <n v="0"/>
    <n v="0"/>
    <n v="54926.083851884789"/>
  </r>
  <r>
    <s v="STND-61883"/>
    <s v="Chicago Dial Indicator Co."/>
    <s v="Chicago Dial Indicator - 1372 Redeker Rd - Des Plaines"/>
    <s v="Outdoor &amp; Garage - LED Fixtures"/>
    <s v="Outdoor &amp; Garage Lighting"/>
    <s v="Exterior"/>
    <n v="0"/>
    <n v="612.34699999999998"/>
    <n v="0.109512"/>
    <x v="0"/>
    <x v="0"/>
    <n v="10.1978380583316"/>
    <s v="Qty / 1,000"/>
    <m/>
    <s v="Private-Lighting"/>
    <s v="lighting"/>
    <n v="2"/>
    <n v="1"/>
    <s v="Lighting"/>
    <n v="0.97902139861649395"/>
    <n v="0.93591656730105399"/>
    <n v="599.50081637861399"/>
    <n v="0.102494095118273"/>
    <n v="0.71"/>
    <n v="425.64557962881599"/>
    <n v="7.2770807533973803E-2"/>
    <n v="4903"/>
    <n v="1"/>
    <n v="1"/>
    <n v="0"/>
    <n v="0"/>
    <n v="14.276973281664301"/>
    <d v="1900-01-09T04:44:53"/>
    <n v="43380"/>
    <n v="0.102494095118273"/>
    <n v="0"/>
    <n v="0"/>
    <n v="4340.6646912993538"/>
  </r>
  <r>
    <s v="STND-61883"/>
    <s v="Chicago Dial Indicator Co."/>
    <s v="Chicago Dial Indicator - 1372 Redeker Rd - Des Plaines"/>
    <s v="Retrofit of Existing Indoor Fixtures to LED"/>
    <s v="Indoor Lighting"/>
    <s v="Manufacturing"/>
    <n v="0"/>
    <n v="15826.81"/>
    <n v="2.8304640000000001"/>
    <x v="0"/>
    <x v="0"/>
    <n v="10.827197921178"/>
    <s v="Qty / 1,000"/>
    <m/>
    <s v="Private-Lighting"/>
    <s v="lighting"/>
    <n v="2"/>
    <n v="1"/>
    <s v="Lighting"/>
    <n v="0.97902139861649395"/>
    <n v="0.93591656730105399"/>
    <n v="15494.785661837501"/>
    <n v="2.6490781507492098"/>
    <n v="0.71"/>
    <n v="11001.297819904599"/>
    <n v="1.88084548703194"/>
    <n v="4618"/>
    <n v="1.02"/>
    <n v="1.04"/>
    <n v="1.2E-2"/>
    <n v="0.81"/>
    <n v="15.158077089649201"/>
    <d v="1900-01-09T19:51:10"/>
    <n v="43380"/>
    <n v="3.1446796661315402"/>
    <n v="182.29159602161801"/>
    <n v="0"/>
    <n v="119113.22888593114"/>
  </r>
  <r>
    <s v="STND-61883"/>
    <s v="Chicago Dial Indicator Co."/>
    <s v="Chicago Dial Indicator - 1372 Redeker Rd - Des Plaines"/>
    <s v="Retrofit of Existing Indoor Fixtures to LED"/>
    <s v="Indoor Lighting"/>
    <s v="Manufacturing"/>
    <n v="0"/>
    <n v="12133.887000000001"/>
    <n v="2.1700219999999999"/>
    <x v="0"/>
    <x v="0"/>
    <n v="10.827197921178"/>
    <s v="Qty / 1,000"/>
    <m/>
    <s v="Private-Lighting"/>
    <s v="lighting"/>
    <n v="2"/>
    <n v="1"/>
    <s v="Lighting"/>
    <n v="0.97902139861649395"/>
    <n v="0.93591656730105399"/>
    <n v="11879.3350213945"/>
    <n v="2.0309595412077699"/>
    <n v="0.71"/>
    <n v="8434.3278651900891"/>
    <n v="1.44198127425751"/>
    <n v="4618"/>
    <n v="1.02"/>
    <n v="1.04"/>
    <n v="1.2E-2"/>
    <n v="0.81"/>
    <n v="15.158077089649201"/>
    <d v="1900-01-09T19:51:10"/>
    <n v="43380"/>
    <n v="2.4109206329626902"/>
    <n v="139.75688260464099"/>
    <n v="0"/>
    <n v="91320.137128519811"/>
  </r>
  <r>
    <s v="STND-61883"/>
    <s v="Chicago Dial Indicator Co."/>
    <s v="Chicago Dial Indicator - 1372 Redeker Rd - Des Plaines"/>
    <s v="Retrofit of Existing Indoor Fixtures to LED"/>
    <s v="Indoor Lighting"/>
    <s v="Manufacturing"/>
    <n v="0"/>
    <n v="5016.5330000000004"/>
    <n v="0.89715599999999995"/>
    <x v="0"/>
    <x v="0"/>
    <n v="10.827197921178"/>
    <s v="Qty / 1,000"/>
    <m/>
    <s v="Private-Lighting"/>
    <s v="lighting"/>
    <n v="2"/>
    <n v="1"/>
    <s v="Lighting"/>
    <n v="0.97902139861649395"/>
    <n v="0.93591656730105399"/>
    <n v="4911.2931538657904"/>
    <n v="0.839663163853544"/>
    <n v="0.71"/>
    <n v="3487.0181392447098"/>
    <n v="0.59616084633601596"/>
    <n v="4618"/>
    <n v="1.02"/>
    <n v="1.04"/>
    <n v="1.2E-2"/>
    <n v="0.81"/>
    <n v="15.158077089649201"/>
    <d v="1900-01-09T19:51:10"/>
    <n v="43380"/>
    <n v="0.99675114417562205"/>
    <n v="57.779919457244603"/>
    <n v="0"/>
    <n v="37754.635548340295"/>
  </r>
  <r>
    <s v="STND-61883"/>
    <s v="Chicago Dial Indicator Co."/>
    <s v="Chicago Dial Indicator - 1372 Redeker Rd - Des Plaines"/>
    <s v="Retrofit of Existing Indoor Fixtures to LED"/>
    <s v="Indoor Lighting"/>
    <s v="Manufacturing"/>
    <n v="0"/>
    <n v="14300.653"/>
    <n v="2.5575260000000002"/>
    <x v="0"/>
    <x v="0"/>
    <n v="10.827197921178"/>
    <s v="Qty / 1,000"/>
    <m/>
    <s v="Private-Lighting"/>
    <s v="lighting"/>
    <n v="2"/>
    <n v="1"/>
    <s v="Lighting"/>
    <n v="0.97902139861649395"/>
    <n v="0.93591656730105399"/>
    <n v="14000.645301189201"/>
    <n v="2.3936309547031902"/>
    <n v="0.71"/>
    <n v="9940.4581638442996"/>
    <n v="1.6994779778392699"/>
    <n v="4618"/>
    <n v="1.02"/>
    <n v="1.04"/>
    <n v="1.2E-2"/>
    <n v="0.81"/>
    <n v="15.158077089649201"/>
    <d v="1900-01-09T19:51:10"/>
    <n v="43380"/>
    <n v="2.8414422539211701"/>
    <n v="164.71347413163701"/>
    <n v="0"/>
    <n v="107627.30796713187"/>
  </r>
  <r>
    <s v="STND-61883"/>
    <s v="Chicago Dial Indicator Co."/>
    <s v="Chicago Dial Indicator - 1372 Redeker Rd - Des Plaines"/>
    <s v="Retrofit of Existing Indoor Fixtures to LED"/>
    <s v="Indoor Lighting"/>
    <s v="Manufacturing"/>
    <n v="0"/>
    <n v="2345.759"/>
    <n v="0.41951500000000003"/>
    <x v="0"/>
    <x v="0"/>
    <n v="10.827197921178"/>
    <s v="Qty / 1,000"/>
    <m/>
    <s v="Private-Lighting"/>
    <s v="lighting"/>
    <n v="2"/>
    <n v="1"/>
    <s v="Lighting"/>
    <n v="0.97902139861649395"/>
    <n v="0.93591656730105399"/>
    <n v="2296.5482569972301"/>
    <n v="0.39263103873130201"/>
    <n v="0.71"/>
    <n v="1630.5492624680301"/>
    <n v="0.27876803749922402"/>
    <n v="4618"/>
    <n v="1.02"/>
    <n v="1.04"/>
    <n v="1.2E-2"/>
    <n v="0.81"/>
    <n v="15.158077089649201"/>
    <d v="1900-01-09T19:51:10"/>
    <n v="43380"/>
    <n v="0.46608622831351099"/>
    <n v="27.018214788202702"/>
    <n v="0"/>
    <n v="17654.279584972177"/>
  </r>
  <r>
    <s v="STND-61883"/>
    <s v="Chicago Dial Indicator Co."/>
    <s v="Chicago Dial Indicator - 1372 Redeker Rd - Des Plaines"/>
    <s v="Retrofit of Existing Indoor Fixtures to LED"/>
    <s v="Indoor Lighting"/>
    <s v="Manufacturing"/>
    <n v="0"/>
    <n v="6019.84"/>
    <n v="1.076587"/>
    <x v="0"/>
    <x v="0"/>
    <n v="10.827197921178"/>
    <s v="Qty / 1,000"/>
    <m/>
    <s v="Private-Lighting"/>
    <s v="lighting"/>
    <n v="2"/>
    <n v="1"/>
    <s v="Lighting"/>
    <n v="0.97902139861649395"/>
    <n v="0.93591656730105399"/>
    <n v="5893.55217624751"/>
    <n v="1.00759560944094"/>
    <n v="0.71"/>
    <n v="4184.4220451357296"/>
    <n v="0.715392882703067"/>
    <n v="4618"/>
    <n v="1.02"/>
    <n v="1.04"/>
    <n v="1.2E-2"/>
    <n v="0.81"/>
    <n v="15.158077089649201"/>
    <d v="1900-01-09T19:51:10"/>
    <n v="43380"/>
    <n v="1.1961011508083299"/>
    <n v="69.335907955853102"/>
    <n v="0"/>
    <n v="45305.565668424962"/>
  </r>
  <r>
    <s v="STND-61883"/>
    <s v="Chicago Dial Indicator Co."/>
    <s v="Chicago Dial Indicator - 1372 Redeker Rd - Des Plaines"/>
    <s v="Retrofit of Existing Indoor Fixtures to LED"/>
    <s v="Indoor Lighting"/>
    <s v="Manufacturing"/>
    <n v="0"/>
    <n v="80321.058999999994"/>
    <n v="14.364604999999999"/>
    <x v="0"/>
    <x v="0"/>
    <n v="10.827197921178"/>
    <s v="Qty / 1,000"/>
    <m/>
    <s v="Private-Lighting"/>
    <s v="lighting"/>
    <n v="2"/>
    <n v="1"/>
    <s v="Lighting"/>
    <n v="0.97902139861649395"/>
    <n v="0.93591656730105399"/>
    <n v="78636.035520537902"/>
    <n v="13.4440718022356"/>
    <n v="0.71"/>
    <n v="55831.585219581902"/>
    <n v="9.5452909795872394"/>
    <n v="4618"/>
    <n v="1.02"/>
    <n v="1.04"/>
    <n v="1.2E-2"/>
    <n v="0.81"/>
    <n v="15.158077089649201"/>
    <d v="1900-01-09T19:51:10"/>
    <n v="43380"/>
    <n v="15.959249527820001"/>
    <n v="925.12982965338699"/>
    <n v="0"/>
    <n v="604499.62342552945"/>
  </r>
  <r>
    <s v="STND-61883"/>
    <s v="Chicago Dial Indicator Co."/>
    <s v="Chicago Dial Indicator - 1372 Redeker Rd - Des Plaines"/>
    <s v="Retrofit of Existing Indoor Fixtures to LED"/>
    <s v="Indoor Lighting"/>
    <s v="Manufacturing"/>
    <n v="0"/>
    <n v="254.35900000000001"/>
    <n v="4.5490000000000003E-2"/>
    <x v="0"/>
    <x v="0"/>
    <n v="10.827197921178"/>
    <s v="Qty / 1,000"/>
    <m/>
    <s v="Private-Lighting"/>
    <s v="lighting"/>
    <n v="2"/>
    <n v="1"/>
    <s v="Lighting"/>
    <n v="0.97902139861649395"/>
    <n v="0.93591656730105399"/>
    <n v="249.02290393069299"/>
    <n v="4.2574844646524897E-2"/>
    <n v="0.71"/>
    <n v="176.80626179079201"/>
    <n v="3.0228139699032701E-2"/>
    <n v="4618"/>
    <n v="1.02"/>
    <n v="1.04"/>
    <n v="1.2E-2"/>
    <n v="0.81"/>
    <n v="15.158077089649201"/>
    <d v="1900-01-09T19:51:10"/>
    <n v="43380"/>
    <n v="5.05399390390847E-2"/>
    <n v="2.9296812227140299"/>
    <n v="0"/>
    <n v="1914.3163901125165"/>
  </r>
  <r>
    <s v="STND-61884"/>
    <s v="Fabrik Molded Plastics"/>
    <s v="Fabrik Molded Plastics - Plant 2 - 1515 Miller Parkway - McHenry"/>
    <s v="Retrofit of Existing Indoor Fixtures to LED"/>
    <s v="Indoor Lighting"/>
    <s v="Manufacturing"/>
    <n v="0"/>
    <n v="16900.772000000001"/>
    <n v="3.0225309999999999"/>
    <x v="0"/>
    <x v="0"/>
    <n v="10.827197921178"/>
    <s v="Qty / 1,000"/>
    <m/>
    <s v="Private-Lighting"/>
    <s v="lighting"/>
    <n v="3"/>
    <n v="1"/>
    <s v="Lighting"/>
    <n v="0.91633259480590001"/>
    <n v="1.30467645558681"/>
    <n v="15486.7282609829"/>
    <n v="3.9434250319812501"/>
    <n v="0.71"/>
    <n v="10995.577065297901"/>
    <n v="2.7998317727066802"/>
    <n v="4618"/>
    <n v="1.02"/>
    <n v="1.04"/>
    <n v="1.2E-2"/>
    <n v="0.81"/>
    <n v="15.158077089649201"/>
    <d v="1900-01-09T19:51:10"/>
    <n v="43447"/>
    <n v="4.6811788128932204"/>
    <n v="182.19680307038701"/>
    <n v="0"/>
    <n v="119051.28914354592"/>
  </r>
  <r>
    <s v="STND-61884"/>
    <s v="Fabrik Molded Plastics"/>
    <s v="Fabrik Molded Plastics - Plant 2 - 1515 Miller Parkway - McHenry"/>
    <s v="Occupancy Sensors"/>
    <s v="Indoor Lighting"/>
    <s v="Manufacturing"/>
    <n v="0"/>
    <n v="832.03800000000001"/>
    <n v="0.50519000000000003"/>
    <x v="0"/>
    <x v="0"/>
    <n v="8"/>
    <s v="Qty / 1,000"/>
    <m/>
    <s v="Private-Lighting"/>
    <s v="lighting"/>
    <n v="3"/>
    <n v="1"/>
    <s v="Lighting"/>
    <n v="0.91633259480590001"/>
    <n v="1.30467645558681"/>
    <n v="762.42353951711095"/>
    <n v="0.65910949859789902"/>
    <n v="0.71"/>
    <n v="541.32071305714896"/>
    <n v="0.46796774400450802"/>
    <n v="4618"/>
    <n v="1.02"/>
    <n v="1.04"/>
    <n v="1.2E-2"/>
    <n v="0.81"/>
    <n v="15.158077089649201"/>
    <d v="1900-01-09T19:51:10"/>
    <n v="43447"/>
    <n v="0.96024111101092502"/>
    <n v="8.9696887002013099"/>
    <n v="0"/>
    <n v="4330.5657044571917"/>
  </r>
  <r>
    <s v="STND-61885"/>
    <s v="Loyola University of Chicago"/>
    <s v="Loyola University - 6333 N Winthrop Ave - Chicago"/>
    <s v="VSD on HVAC Fan or Pump &lt;= 200 HP"/>
    <s v="Variable Speed Drives"/>
    <s v="College/University"/>
    <n v="0"/>
    <n v="39486.010999999999"/>
    <n v="2.216971"/>
    <x v="6"/>
    <x v="0"/>
    <n v="15"/>
    <s v="ΔkWpeak"/>
    <m/>
    <s v="Private-Non-Lighting"/>
    <s v="non_lighting"/>
    <n v="3"/>
    <n v="1"/>
    <s v="Non-Lighting"/>
    <n v="0.98952339343681495"/>
    <n v="0.43468415683807998"/>
    <n v="39072.331598003402"/>
    <n v="0.96368216986947597"/>
    <n v="0.7"/>
    <n v="27350.6321186024"/>
    <n v="0.67457751890863304"/>
    <n v="3395"/>
    <n v="1.06"/>
    <n v="1.39"/>
    <n v="0.02"/>
    <n v="0.63"/>
    <n v="20.618556701030901"/>
    <d v="1900-01-13T17:27:39"/>
    <n v="43393"/>
    <n v="0.96368216986947597"/>
    <n v="0"/>
    <n v="0"/>
    <n v="410259.481779036"/>
  </r>
  <r>
    <s v="STND-61885"/>
    <s v="Loyola University of Chicago"/>
    <s v="Loyola University - 6333 N Winthrop Ave - Chicago"/>
    <s v="VSD on HVAC Fan or Pump &lt;= 200 HP"/>
    <s v="Variable Speed Drives"/>
    <s v="College/University"/>
    <n v="0"/>
    <n v="3865.7629999999999"/>
    <n v="0.33179199999999998"/>
    <x v="6"/>
    <x v="0"/>
    <n v="15"/>
    <s v="ΔkWpeak"/>
    <m/>
    <s v="Private-Non-Lighting"/>
    <s v="non_lighting"/>
    <n v="3"/>
    <n v="1"/>
    <s v="Non-Lighting"/>
    <n v="0.98952339343681495"/>
    <n v="0.43468415683807998"/>
    <n v="3825.2629219824798"/>
    <n v="0.14422472576562001"/>
    <n v="0.7"/>
    <n v="2677.6840453877398"/>
    <n v="0.100957308035934"/>
    <n v="3395"/>
    <n v="1.06"/>
    <n v="1.39"/>
    <n v="0.02"/>
    <n v="0.63"/>
    <n v="20.618556701030901"/>
    <d v="1900-01-13T17:27:39"/>
    <n v="43393"/>
    <n v="0.14422472576562001"/>
    <n v="0"/>
    <n v="0"/>
    <n v="40165.2606808161"/>
  </r>
  <r>
    <s v="STND-61885"/>
    <s v="Loyola University of Chicago"/>
    <s v="Loyola University - 6333 N Winthrop Ave - Chicago"/>
    <s v="VSD on HVAC Fan or Pump &lt;= 200 HP"/>
    <s v="Variable Speed Drives"/>
    <s v="College/University"/>
    <n v="0"/>
    <n v="23691.607"/>
    <n v="1.330182"/>
    <x v="6"/>
    <x v="0"/>
    <n v="15"/>
    <s v="ΔkWpeak"/>
    <m/>
    <s v="Private-Non-Lighting"/>
    <s v="non_lighting"/>
    <n v="3"/>
    <n v="1"/>
    <s v="Non-Lighting"/>
    <n v="0.98952339343681495"/>
    <n v="0.43468415683807998"/>
    <n v="23443.3993546114"/>
    <n v="0.57820904111119198"/>
    <n v="0.7"/>
    <n v="16410.379548228"/>
    <n v="0.40474632877783401"/>
    <n v="3395"/>
    <n v="1.06"/>
    <n v="1.39"/>
    <n v="0.02"/>
    <n v="0.63"/>
    <n v="20.618556701030901"/>
    <d v="1900-01-13T17:27:39"/>
    <n v="43393"/>
    <n v="0.57820904111119198"/>
    <n v="0"/>
    <n v="0"/>
    <n v="246155.69322342001"/>
  </r>
  <r>
    <s v="STND-61885"/>
    <s v="Loyola University of Chicago"/>
    <s v="Loyola University - 6333 N Winthrop Ave - Chicago"/>
    <s v="VSD on HVAC Fan or Pump &lt;= 200 HP"/>
    <s v="Variable Speed Drives"/>
    <s v="College/University"/>
    <n v="0"/>
    <n v="13162.004000000001"/>
    <n v="0.73899000000000004"/>
    <x v="6"/>
    <x v="0"/>
    <n v="15"/>
    <s v="ΔkWpeak"/>
    <m/>
    <s v="Private-Non-Lighting"/>
    <s v="non_lighting"/>
    <n v="3"/>
    <n v="1"/>
    <s v="Non-Lighting"/>
    <n v="0.98952339343681495"/>
    <n v="0.43468415683807998"/>
    <n v="13024.1108625089"/>
    <n v="0.32122724506177303"/>
    <n v="0.7"/>
    <n v="9116.8776037562493"/>
    <n v="0.224859071543241"/>
    <n v="3395"/>
    <n v="1.06"/>
    <n v="1.39"/>
    <n v="0.02"/>
    <n v="0.63"/>
    <n v="20.618556701030901"/>
    <d v="1900-01-13T17:27:39"/>
    <n v="43393"/>
    <n v="0.32122724506177303"/>
    <n v="0"/>
    <n v="0"/>
    <n v="136753.16405634372"/>
  </r>
  <r>
    <s v="STND-61886"/>
    <s v="Eastgate Manor of Algonquin, LLC"/>
    <s v="Eastgate Manor - 101 Eastgate Dr - Algonquin"/>
    <s v="Outdoor &amp; Garage - LED Fixtures"/>
    <s v="Outdoor &amp; Garage Lighting"/>
    <s v="Exterior"/>
    <n v="0"/>
    <n v="2667.232"/>
    <n v="0"/>
    <x v="0"/>
    <x v="0"/>
    <n v="10.1978380583316"/>
    <s v="Qty / 1,000"/>
    <m/>
    <s v="Private-Lighting"/>
    <s v="lighting"/>
    <n v="3"/>
    <n v="1"/>
    <s v="Lighting"/>
    <n v="0.91633259480590001"/>
    <n v="1.30467645558681"/>
    <n v="2444.07161950933"/>
    <n v="0"/>
    <n v="0.71"/>
    <n v="1735.2908498516199"/>
    <n v="0"/>
    <n v="4903"/>
    <n v="1"/>
    <n v="1"/>
    <n v="0"/>
    <n v="0"/>
    <n v="14.276973281664301"/>
    <d v="1900-01-09T04:44:53"/>
    <n v="43348"/>
    <n v="0"/>
    <n v="0"/>
    <n v="0"/>
    <n v="17696.215070891434"/>
  </r>
  <r>
    <s v="STND-61886"/>
    <s v="Eastgate Manor of Algonquin, LLC"/>
    <s v="Eastgate Manor - 101 Eastgate Dr - Algonquin"/>
    <s v="Outdoor &amp; Garage - LED Fixtures"/>
    <s v="Outdoor &amp; Garage Lighting"/>
    <s v="Exterior"/>
    <n v="0"/>
    <n v="4628.4319999999998"/>
    <n v="0"/>
    <x v="0"/>
    <x v="0"/>
    <n v="10.1978380583316"/>
    <s v="Qty / 1,000"/>
    <m/>
    <s v="Private-Lighting"/>
    <s v="lighting"/>
    <n v="3"/>
    <n v="1"/>
    <s v="Lighting"/>
    <n v="0.91633259480590001"/>
    <n v="1.30467645558681"/>
    <n v="4241.1831044426599"/>
    <n v="0"/>
    <n v="0.71"/>
    <n v="3011.2400041542901"/>
    <n v="0"/>
    <n v="4903"/>
    <n v="1"/>
    <n v="1"/>
    <n v="0"/>
    <n v="0"/>
    <n v="14.276973281664301"/>
    <d v="1900-01-09T04:44:53"/>
    <n v="43348"/>
    <n v="0"/>
    <n v="0"/>
    <n v="0"/>
    <n v="30708.137917135224"/>
  </r>
  <r>
    <s v="STND-61886"/>
    <s v="Eastgate Manor of Algonquin, LLC"/>
    <s v="Eastgate Manor - 101 Eastgate Dr - Algonquin"/>
    <s v="Outdoor &amp; Garage - LED Fixtures"/>
    <s v="Outdoor &amp; Garage Lighting"/>
    <s v="Exterior"/>
    <n v="0"/>
    <n v="1833.722"/>
    <n v="0"/>
    <x v="0"/>
    <x v="0"/>
    <n v="10.1978380583316"/>
    <s v="Qty / 1,000"/>
    <m/>
    <s v="Private-Lighting"/>
    <s v="lighting"/>
    <n v="3"/>
    <n v="1"/>
    <s v="Lighting"/>
    <n v="0.91633259480590001"/>
    <n v="1.30467645558681"/>
    <n v="1680.2992384126601"/>
    <n v="0"/>
    <n v="0.71"/>
    <n v="1193.0124592729901"/>
    <n v="0"/>
    <n v="4903"/>
    <n v="1"/>
    <n v="1"/>
    <n v="0"/>
    <n v="0"/>
    <n v="14.276973281664301"/>
    <d v="1900-01-09T04:44:53"/>
    <n v="43348"/>
    <n v="0"/>
    <n v="0"/>
    <n v="0"/>
    <n v="12166.147861237876"/>
  </r>
  <r>
    <s v="STND-61887"/>
    <s v="Vesuvius USA Corporation"/>
    <s v="Vesuvius - 333 State St - Chicago Heights"/>
    <s v="New Indoor LED Fixtures"/>
    <s v="Indoor Lighting"/>
    <s v="Manufacturing"/>
    <n v="0"/>
    <n v="16754.751"/>
    <n v="2.9964170000000001"/>
    <x v="0"/>
    <x v="0"/>
    <n v="10.827197921178"/>
    <s v="Qty / 1,000"/>
    <m/>
    <s v="Private-Lighting"/>
    <s v="lighting"/>
    <n v="3"/>
    <n v="1"/>
    <s v="Lighting"/>
    <n v="0.91633259480590001"/>
    <n v="1.30467645558681"/>
    <n v="15352.9244591567"/>
    <n v="3.9093547110200499"/>
    <n v="0.71"/>
    <n v="10900.5763660013"/>
    <n v="2.7756418448242401"/>
    <n v="4618"/>
    <n v="1.02"/>
    <n v="1.04"/>
    <n v="1.2E-2"/>
    <n v="0.81"/>
    <n v="15.158077089649201"/>
    <d v="1900-01-09T19:51:10"/>
    <n v="43447"/>
    <n v="4.6407344622745201"/>
    <n v="180.62264069596199"/>
    <n v="0"/>
    <n v="118022.6977696113"/>
  </r>
  <r>
    <s v="STND-61887"/>
    <s v="Vesuvius USA Corporation"/>
    <s v="Vesuvius - 333 State St - Chicago Heights"/>
    <s v="New Indoor LED Fixtures"/>
    <s v="Indoor Lighting"/>
    <s v="Manufacturing"/>
    <n v="0"/>
    <n v="10235.611999999999"/>
    <n v="1.830535"/>
    <x v="0"/>
    <x v="0"/>
    <n v="10.827197921178"/>
    <s v="Qty / 1,000"/>
    <m/>
    <s v="Private-Lighting"/>
    <s v="lighting"/>
    <n v="3"/>
    <n v="1"/>
    <s v="Lighting"/>
    <n v="0.91633259480590001"/>
    <n v="1.30467645558681"/>
    <n v="9379.2249033863991"/>
    <n v="2.3882559156275902"/>
    <n v="0.71"/>
    <n v="6659.2496814043498"/>
    <n v="1.69566170009559"/>
    <n v="4618"/>
    <n v="1.02"/>
    <n v="1.04"/>
    <n v="1.2E-2"/>
    <n v="0.81"/>
    <n v="15.158077089649201"/>
    <d v="1900-01-09T19:51:10"/>
    <n v="43447"/>
    <n v="2.83506162823788"/>
    <n v="110.34382239278099"/>
    <n v="0"/>
    <n v="72101.014307106438"/>
  </r>
  <r>
    <s v="STND-61887"/>
    <s v="Vesuvius USA Corporation"/>
    <s v="Vesuvius - 333 State St - Chicago Heights"/>
    <s v="New Indoor LED Fixtures"/>
    <s v="Indoor Lighting"/>
    <s v="Manufacturing"/>
    <n v="0"/>
    <n v="-692.423"/>
    <n v="-0.123833"/>
    <x v="0"/>
    <x v="0"/>
    <n v="10.827197921178"/>
    <s v="Qty / 1,000"/>
    <m/>
    <s v="Private-Lighting"/>
    <s v="lighting"/>
    <n v="3"/>
    <n v="1"/>
    <s v="Lighting"/>
    <n v="0.91633259480590001"/>
    <n v="1.30467645558681"/>
    <n v="-634.48976429328604"/>
    <n v="-0.161561999524681"/>
    <n v="0.71"/>
    <n v="-450.48773264823302"/>
    <n v="-0.114709019662524"/>
    <n v="4618"/>
    <n v="1.02"/>
    <n v="1.04"/>
    <n v="1.2E-2"/>
    <n v="0.81"/>
    <n v="15.158077089649201"/>
    <d v="1900-01-09T19:51:10"/>
    <n v="43447"/>
    <n v="-0.19178774872350501"/>
    <n v="-7.4645854622739503"/>
    <n v="0"/>
    <n v="-4877.5198424451391"/>
  </r>
  <r>
    <s v="STND-61888"/>
    <s v="RMS Properties, Inc."/>
    <s v="RMS Properties Inc - 1206 7th St - Downers Grove"/>
    <s v="Outdoor &amp; Garage - LED Fixtures"/>
    <s v="Outdoor &amp; Garage Lighting"/>
    <s v="Exterior"/>
    <n v="0"/>
    <n v="229303.50399999999"/>
    <n v="0"/>
    <x v="0"/>
    <x v="0"/>
    <n v="10.1978380583316"/>
    <s v="Qty / 1,000"/>
    <m/>
    <s v="Private-Lighting"/>
    <s v="lighting"/>
    <n v="2"/>
    <n v="1"/>
    <s v="Lighting"/>
    <n v="0.97902139861649395"/>
    <n v="0.93591656730105399"/>
    <n v="224493.03719374299"/>
    <n v="0"/>
    <n v="0.71"/>
    <n v="159390.05640755699"/>
    <n v="0"/>
    <n v="4903"/>
    <n v="1"/>
    <n v="1"/>
    <n v="0"/>
    <n v="0"/>
    <n v="14.276973281664301"/>
    <d v="1900-01-09T04:44:53"/>
    <n v="43429"/>
    <n v="0"/>
    <n v="0"/>
    <n v="0"/>
    <n v="1625433.983352605"/>
  </r>
  <r>
    <s v="STND-61888"/>
    <s v="RMS Properties, Inc."/>
    <s v="RMS Properties Inc - 1206 7th St - Downers Grove"/>
    <s v="Outdoor &amp; Garage - LED Fixtures"/>
    <s v="Outdoor &amp; Garage Lighting"/>
    <s v="Exterior"/>
    <n v="0"/>
    <n v="8972.49"/>
    <n v="0"/>
    <x v="0"/>
    <x v="0"/>
    <n v="10.1978380583316"/>
    <s v="Qty / 1,000"/>
    <m/>
    <s v="Private-Lighting"/>
    <s v="lighting"/>
    <n v="2"/>
    <n v="1"/>
    <s v="Lighting"/>
    <n v="0.97902139861649395"/>
    <n v="0.93591656730105399"/>
    <n v="8784.2597088724997"/>
    <n v="0"/>
    <n v="0.71"/>
    <n v="6236.8243932994801"/>
    <n v="0"/>
    <n v="4903"/>
    <n v="1"/>
    <n v="1"/>
    <n v="0"/>
    <n v="0"/>
    <n v="14.276973281664301"/>
    <d v="1900-01-09T04:44:53"/>
    <n v="43429"/>
    <n v="0"/>
    <n v="0"/>
    <n v="0"/>
    <n v="63602.125161120326"/>
  </r>
  <r>
    <s v="STND-61888"/>
    <s v="RMS Properties, Inc."/>
    <s v="RMS Properties Inc - 1206 7th St - Downers Grove"/>
    <s v="Outdoor &amp; Garage - LED Fixtures"/>
    <s v="Outdoor &amp; Garage Lighting"/>
    <s v="Exterior"/>
    <n v="0"/>
    <n v="6668.08"/>
    <n v="0"/>
    <x v="0"/>
    <x v="0"/>
    <n v="10.1978380583316"/>
    <s v="Qty / 1,000"/>
    <m/>
    <s v="Private-Lighting"/>
    <s v="lighting"/>
    <n v="2"/>
    <n v="1"/>
    <s v="Lighting"/>
    <n v="0.97902139861649395"/>
    <n v="0.93591656730105399"/>
    <n v="6528.1930076866702"/>
    <n v="0"/>
    <n v="0.71"/>
    <n v="4635.0170354575303"/>
    <n v="0"/>
    <n v="4903"/>
    <n v="1"/>
    <n v="1"/>
    <n v="0"/>
    <n v="0"/>
    <n v="14.276973281664301"/>
    <d v="1900-01-09T04:44:53"/>
    <n v="43429"/>
    <n v="0"/>
    <n v="0"/>
    <n v="0"/>
    <n v="47267.15312520411"/>
  </r>
  <r>
    <s v="STND-61889"/>
    <s v="The TJX Companies, Inc."/>
    <s v="TJX Companies, Inc - 352 Randall Rd - South Elgin"/>
    <s v="New Indoor LED Fixtures"/>
    <s v="Indoor Lighting"/>
    <s v="Retail (strip mall)"/>
    <n v="0"/>
    <n v="1063.5250000000001"/>
    <n v="0.21248900000000001"/>
    <x v="0"/>
    <x v="0"/>
    <n v="12.215978499877799"/>
    <s v="Qty / 1,000"/>
    <m/>
    <s v="Private-Lighting"/>
    <s v="lighting"/>
    <n v="3"/>
    <n v="1"/>
    <s v="Lighting"/>
    <n v="0.91633259480590001"/>
    <n v="1.30467645558681"/>
    <n v="974.54262289094504"/>
    <n v="0.27722939537118502"/>
    <n v="0.71"/>
    <n v="691.92526225257097"/>
    <n v="0.196832870713541"/>
    <n v="4093"/>
    <n v="1.1200000000000001"/>
    <n v="1.29"/>
    <n v="1.9E-2"/>
    <n v="0.71"/>
    <n v="17.102369899829"/>
    <d v="1900-01-11T05:11:01"/>
    <n v="43412"/>
    <n v="0.30268522259109598"/>
    <n v="16.532419495471402"/>
    <n v="0"/>
    <n v="8452.5441271997151"/>
  </r>
  <r>
    <s v="STND-61889"/>
    <s v="The TJX Companies, Inc."/>
    <s v="TJX Companies, Inc - 352 Randall Rd - South Elgin"/>
    <s v="Retrofit of Existing Indoor Fixtures to LED"/>
    <s v="Indoor Lighting"/>
    <s v="Retail (strip mall)"/>
    <n v="0"/>
    <n v="403.40600000000001"/>
    <n v="8.0599000000000004E-2"/>
    <x v="0"/>
    <x v="0"/>
    <n v="12.215978499877799"/>
    <s v="Qty / 1,000"/>
    <m/>
    <s v="Private-Lighting"/>
    <s v="lighting"/>
    <n v="3"/>
    <n v="1"/>
    <s v="Lighting"/>
    <n v="0.91633259480590001"/>
    <n v="1.30467645558681"/>
    <n v="369.654066740269"/>
    <n v="0.105155617643841"/>
    <n v="0.71"/>
    <n v="262.45438738559102"/>
    <n v="7.4660488527127103E-2"/>
    <n v="4093"/>
    <n v="1.1200000000000001"/>
    <n v="1.29"/>
    <n v="1.9E-2"/>
    <n v="0.71"/>
    <n v="17.102369899829"/>
    <d v="1900-01-11T05:11:01"/>
    <n v="43412"/>
    <n v="0.114811243196682"/>
    <n v="6.2709172036295602"/>
    <n v="0"/>
    <n v="3206.1371535009789"/>
  </r>
  <r>
    <s v="STND-61889"/>
    <s v="The TJX Companies, Inc."/>
    <s v="TJX Companies, Inc - 352 Randall Rd - South Elgin"/>
    <s v="Retrofit of Existing Indoor Fixtures to LED"/>
    <s v="Indoor Lighting"/>
    <s v="Retail (strip mall)"/>
    <n v="0"/>
    <n v="90009.982000000004"/>
    <n v="17.983696999999999"/>
    <x v="0"/>
    <x v="0"/>
    <n v="12.215978499877799"/>
    <s v="Qty / 1,000"/>
    <m/>
    <s v="Private-Lighting"/>
    <s v="lighting"/>
    <n v="3"/>
    <n v="1"/>
    <s v="Lighting"/>
    <n v="0.91633259480590001"/>
    <n v="1.30467645558681"/>
    <n v="82479.0803644923"/>
    <n v="23.462906060307098"/>
    <n v="0.71"/>
    <n v="58560.147058789596"/>
    <n v="16.658663302817999"/>
    <n v="4093"/>
    <n v="1.1200000000000001"/>
    <n v="1.29"/>
    <n v="1.9E-2"/>
    <n v="0.71"/>
    <n v="17.102369899829"/>
    <d v="1900-01-11T05:11:01"/>
    <n v="43412"/>
    <n v="25.617322917684302"/>
    <n v="1399.1986847547801"/>
    <n v="0"/>
    <n v="715369.49741985591"/>
  </r>
  <r>
    <s v="STND-61889"/>
    <s v="The TJX Companies, Inc."/>
    <s v="TJX Companies, Inc - 352 Randall Rd - South Elgin"/>
    <s v="Retrofit of Existing Indoor Fixtures to LED"/>
    <s v="Indoor Lighting"/>
    <s v="Retail (strip mall)"/>
    <n v="0"/>
    <n v="10754.439"/>
    <n v="2.148701"/>
    <x v="0"/>
    <x v="0"/>
    <n v="12.215978499877799"/>
    <s v="Qty / 1,000"/>
    <m/>
    <s v="Private-Lighting"/>
    <s v="lighting"/>
    <n v="3"/>
    <n v="1"/>
    <s v="Lighting"/>
    <n v="0.91633259480590001"/>
    <n v="1.30467645558681"/>
    <n v="9854.6429945517702"/>
    <n v="2.8033596047958298"/>
    <n v="0.71"/>
    <n v="6996.7965261317504"/>
    <n v="1.99038531940504"/>
    <n v="4093"/>
    <n v="1.1200000000000001"/>
    <n v="1.29"/>
    <n v="1.9E-2"/>
    <n v="0.71"/>
    <n v="17.102369899829"/>
    <d v="1900-01-11T05:11:01"/>
    <n v="43412"/>
    <n v="3.0607703950167302"/>
    <n v="167.17697937186"/>
    <n v="0"/>
    <n v="85472.71593124514"/>
  </r>
  <r>
    <s v="STND-61889"/>
    <s v="The TJX Companies, Inc."/>
    <s v="TJX Companies, Inc - 352 Randall Rd - South Elgin"/>
    <s v="Occupancy Sensors"/>
    <s v="Indoor Lighting"/>
    <s v="Retail (strip mall)"/>
    <n v="0"/>
    <n v="1633.7950000000001"/>
    <n v="1.0727640000000001"/>
    <x v="0"/>
    <x v="0"/>
    <n v="8"/>
    <s v="Qty / 1,000"/>
    <m/>
    <s v="Private-Lighting"/>
    <s v="lighting"/>
    <n v="3"/>
    <n v="1"/>
    <s v="Lighting"/>
    <n v="0.91633259480590001"/>
    <n v="1.30467645558681"/>
    <n v="1497.0996117309101"/>
    <n v="1.39960993320112"/>
    <n v="0.71"/>
    <n v="1062.94072432894"/>
    <n v="0.99372305257279903"/>
    <n v="4093"/>
    <n v="1.1200000000000001"/>
    <n v="1.29"/>
    <n v="1.9E-2"/>
    <n v="0.71"/>
    <n v="17.102369899829"/>
    <d v="1900-01-11T05:11:01"/>
    <n v="43412"/>
    <n v="1.9374445365464099"/>
    <n v="25.397225556149301"/>
    <n v="0"/>
    <n v="8503.5257946315196"/>
  </r>
  <r>
    <s v="STND-61890"/>
    <s v="Wrigleyville Sports Inc"/>
    <s v="Wrigleyville Sports - 101 Eastern Ave - Bensenville"/>
    <s v="New Indoor LED Fixtures"/>
    <s v="Indoor Lighting"/>
    <s v="Office"/>
    <n v="0"/>
    <n v="9505.2669999999998"/>
    <n v="2.1373440000000001"/>
    <x v="0"/>
    <x v="0"/>
    <n v="15"/>
    <s v="Qty / 1,000"/>
    <m/>
    <s v="Private-Lighting"/>
    <s v="lighting"/>
    <n v="3"/>
    <n v="1"/>
    <s v="Lighting"/>
    <n v="0.91633259480590001"/>
    <n v="1.30467645558681"/>
    <n v="8709.9859744328896"/>
    <n v="2.7885423942897298"/>
    <n v="0.71"/>
    <n v="6184.0900418473502"/>
    <n v="1.9798650999457099"/>
    <n v="2885"/>
    <n v="1.165"/>
    <n v="1.3779999999999999"/>
    <n v="2.5499999999999998E-2"/>
    <n v="0.55000000000000004"/>
    <n v="24.263431542460999"/>
    <d v="1900-01-16T07:56:40"/>
    <n v="43350"/>
    <n v="3.6793012195404802"/>
    <n v="190.647761672136"/>
    <n v="0"/>
    <n v="92761.350627710257"/>
  </r>
  <r>
    <s v="STND-61891"/>
    <s v="Volvo Group North America, LLC"/>
    <s v="Volvo Truck - 3900 Rock Creek Blvd - Joliet"/>
    <s v="New Indoor LED Fixtures"/>
    <s v="Indoor Lighting"/>
    <s v="Warehouse"/>
    <n v="0"/>
    <n v="43581.987999999998"/>
    <n v="6.8972939999999996"/>
    <x v="0"/>
    <x v="0"/>
    <n v="9.5383441434566993"/>
    <s v="Qty / 1,000"/>
    <m/>
    <s v="Private-Lighting"/>
    <s v="lighting"/>
    <n v="2"/>
    <n v="1"/>
    <s v="Lighting"/>
    <n v="0.97902139861649395"/>
    <n v="0.93591656730105399"/>
    <n v="42667.6988462472"/>
    <n v="6.45529172414615"/>
    <n v="0.71"/>
    <n v="30294.0661808355"/>
    <n v="4.5832571241437696"/>
    <n v="5242"/>
    <n v="1"/>
    <n v="1.22"/>
    <n v="1.0999999999999999E-2"/>
    <n v="0.68"/>
    <n v="13.3536818008394"/>
    <d v="1900-01-08T12:55:13"/>
    <n v="43408"/>
    <n v="7.78120988927936"/>
    <n v="469.34468730871998"/>
    <n v="0"/>
    <n v="288955.22873746196"/>
  </r>
  <r>
    <s v="STND-61891"/>
    <s v="Volvo Group North America, LLC"/>
    <s v="Volvo Truck - 3900 Rock Creek Blvd - Joliet"/>
    <s v="New Indoor LED Fixtures"/>
    <s v="Indoor Lighting"/>
    <s v="Warehouse"/>
    <n v="0"/>
    <n v="210434.848"/>
    <n v="33.303462000000003"/>
    <x v="0"/>
    <x v="0"/>
    <n v="9.5383441434566993"/>
    <s v="Qty / 1,000"/>
    <m/>
    <s v="Private-Lighting"/>
    <s v="lighting"/>
    <n v="2"/>
    <n v="1"/>
    <s v="Lighting"/>
    <n v="0.97902139861649395"/>
    <n v="0.93591656730105399"/>
    <n v="206020.21920660901"/>
    <n v="31.169261834281102"/>
    <n v="0.71"/>
    <n v="146274.35563669301"/>
    <n v="22.130175902339602"/>
    <n v="5242"/>
    <n v="1"/>
    <n v="1.22"/>
    <n v="1.0999999999999999E-2"/>
    <n v="0.68"/>
    <n v="13.3536818008394"/>
    <d v="1900-01-08T12:55:13"/>
    <n v="43408"/>
    <n v="37.571434226471901"/>
    <n v="2266.2224112726999"/>
    <n v="0"/>
    <n v="1395215.1434251533"/>
  </r>
  <r>
    <s v="STND-61891"/>
    <s v="Volvo Group North America, LLC"/>
    <s v="Volvo Truck - 3900 Rock Creek Blvd - Joliet"/>
    <s v="Occupancy Sensors"/>
    <s v="Indoor Lighting"/>
    <s v="Warehouse"/>
    <n v="0"/>
    <n v="53155.137999999999"/>
    <n v="27.319496999999998"/>
    <x v="0"/>
    <x v="0"/>
    <n v="8"/>
    <s v="Qty / 1,000"/>
    <m/>
    <s v="Private-Lighting"/>
    <s v="lighting"/>
    <n v="2"/>
    <n v="1"/>
    <s v="Lighting"/>
    <n v="0.97902139861649395"/>
    <n v="0.93591656730105399"/>
    <n v="52040.017548412703"/>
    <n v="25.568769852631402"/>
    <n v="0.71"/>
    <n v="36948.412459373001"/>
    <n v="18.153826595368301"/>
    <n v="5242"/>
    <n v="1"/>
    <n v="1.22"/>
    <n v="1.0999999999999999E-2"/>
    <n v="0.68"/>
    <n v="13.3536818008394"/>
    <d v="1900-01-08T12:55:13"/>
    <n v="43408"/>
    <n v="39.543411464014"/>
    <n v="572.44019303254004"/>
    <n v="0"/>
    <n v="295587.29967498401"/>
  </r>
  <r>
    <s v="STND-61892"/>
    <s v="Rockford Molded Products, Inc."/>
    <s v="Rockford Molded Products Inc - 5600 Pike Rd - Loves Park"/>
    <s v="Hybrid Injection Molding Machine"/>
    <s v="Industrial"/>
    <s v="Manufacturing"/>
    <n v="0"/>
    <n v="53730"/>
    <n v="8.6129999999999995"/>
    <x v="4"/>
    <x v="0"/>
    <n v="20"/>
    <s v="ΔkWpeak / CF"/>
    <n v="1"/>
    <s v="Private-Non-Lighting"/>
    <s v="non_lighting"/>
    <n v="3"/>
    <n v="1"/>
    <s v="Non-Lighting"/>
    <n v="0.98952339343681495"/>
    <n v="0.43468415683807998"/>
    <n v="53167.091929360096"/>
    <n v="3.7439346428463902"/>
    <n v="0.7"/>
    <n v="37216.964350552102"/>
    <n v="2.6207542499924701"/>
    <n v="4618"/>
    <n v="1.02"/>
    <n v="1.04"/>
    <n v="1.2E-2"/>
    <n v="0.81"/>
    <n v="15.158077089649201"/>
    <d v="1900-01-09T19:51:10"/>
    <n v="43378"/>
    <n v="3.7439346428463902"/>
    <n v="0"/>
    <n v="0"/>
    <n v="744339.287011042"/>
  </r>
  <r>
    <s v="STND-61893"/>
    <s v="MacLean Senior Industries LLC"/>
    <s v="MacLean Senior Industries Inc - 610 Pond Dr - Wood Dale"/>
    <s v="New Indoor LED Fixtures"/>
    <s v="Indoor Lighting"/>
    <s v="Office"/>
    <n v="0"/>
    <n v="21754.3"/>
    <n v="3.4428399999999999"/>
    <x v="0"/>
    <x v="0"/>
    <n v="15"/>
    <s v="Qty / 1,000"/>
    <m/>
    <s v="Private-Lighting"/>
    <s v="lighting"/>
    <n v="3"/>
    <n v="1"/>
    <s v="Lighting"/>
    <n v="0.91633259480590001"/>
    <n v="1.30467645558681"/>
    <n v="19934.174167186"/>
    <n v="4.4917922883524799"/>
    <n v="0.71"/>
    <n v="14153.263658702001"/>
    <n v="3.1891725247302598"/>
    <n v="2885"/>
    <n v="1.165"/>
    <n v="1.3779999999999999"/>
    <n v="2.5499999999999998E-2"/>
    <n v="0.55000000000000004"/>
    <n v="24.263431542460999"/>
    <d v="1900-01-16T07:56:40"/>
    <n v="43362"/>
    <n v="5.9266292233176996"/>
    <n v="436.32741739334102"/>
    <n v="0"/>
    <n v="212298.95488053001"/>
  </r>
  <r>
    <s v="STND-61894"/>
    <s v="Hamilton Sundstrand Corporation"/>
    <s v="Hamilton Sundstrand Corporation - 4747 Harrison Ave - Rockford"/>
    <s v="New Indoor LED Fixtures"/>
    <s v="Indoor Lighting"/>
    <s v="Office"/>
    <n v="0"/>
    <n v="236095.85"/>
    <n v="53.088254999999997"/>
    <x v="0"/>
    <x v="0"/>
    <n v="15"/>
    <s v="Qty / 1,000"/>
    <m/>
    <s v="Private-Lighting"/>
    <s v="lighting"/>
    <n v="2"/>
    <n v="1"/>
    <s v="Lighting"/>
    <n v="0.97902139861649395"/>
    <n v="0.93591656730105399"/>
    <n v="231142.88927454999"/>
    <n v="49.686177383603003"/>
    <n v="0.71"/>
    <n v="164111.45138493"/>
    <n v="35.277185942358102"/>
    <n v="2885"/>
    <n v="1.165"/>
    <n v="1.3779999999999999"/>
    <n v="2.5499999999999998E-2"/>
    <n v="0.55000000000000004"/>
    <n v="24.263431542460999"/>
    <d v="1900-01-16T07:56:40"/>
    <n v="43443"/>
    <n v="65.557695452702205"/>
    <n v="5059.35079527985"/>
    <n v="0"/>
    <n v="2461671.77077395"/>
  </r>
  <r>
    <s v="STND-61894"/>
    <s v="Hamilton Sundstrand Corporation"/>
    <s v="Hamilton Sundstrand Corporation - 4747 Harrison Ave - Rockford"/>
    <s v="New Indoor LED Fixtures"/>
    <s v="Indoor Lighting"/>
    <s v="Office"/>
    <n v="0"/>
    <n v="0"/>
    <n v="0"/>
    <x v="0"/>
    <x v="0"/>
    <n v="15"/>
    <s v="Qty / 1,000"/>
    <m/>
    <s v="Private-Lighting"/>
    <s v="lighting"/>
    <n v="2"/>
    <n v="1"/>
    <s v="Lighting"/>
    <n v="0.97902139861649395"/>
    <n v="0.93591656730105399"/>
    <n v="0"/>
    <n v="0"/>
    <n v="0.71"/>
    <n v="0"/>
    <n v="0"/>
    <n v="2885"/>
    <n v="1.165"/>
    <n v="1.3779999999999999"/>
    <n v="2.5499999999999998E-2"/>
    <n v="0.55000000000000004"/>
    <n v="24.263431542460999"/>
    <d v="1900-01-16T07:56:40"/>
    <n v="43443"/>
    <n v="0"/>
    <n v="0"/>
    <n v="0"/>
    <n v="0"/>
  </r>
  <r>
    <s v="STND-61894"/>
    <s v="Hamilton Sundstrand Corporation"/>
    <s v="Hamilton Sundstrand Corporation - 4747 Harrison Ave - Rockford"/>
    <s v="New Indoor LED Fixtures"/>
    <s v="Indoor Lighting"/>
    <s v="Office"/>
    <n v="0"/>
    <n v="0"/>
    <n v="0"/>
    <x v="0"/>
    <x v="0"/>
    <n v="15"/>
    <s v="Qty / 1,000"/>
    <m/>
    <s v="Private-Lighting"/>
    <s v="lighting"/>
    <n v="2"/>
    <n v="1"/>
    <s v="Lighting"/>
    <n v="0.97902139861649395"/>
    <n v="0.93591656730105399"/>
    <n v="0"/>
    <n v="0"/>
    <n v="0.71"/>
    <n v="0"/>
    <n v="0"/>
    <n v="2885"/>
    <n v="1.165"/>
    <n v="1.3779999999999999"/>
    <n v="2.5499999999999998E-2"/>
    <n v="0.55000000000000004"/>
    <n v="24.263431542460999"/>
    <d v="1900-01-16T07:56:40"/>
    <n v="43443"/>
    <n v="0"/>
    <n v="0"/>
    <n v="0"/>
    <n v="0"/>
  </r>
  <r>
    <s v="STND-61894"/>
    <s v="Hamilton Sundstrand Corporation"/>
    <s v="Hamilton Sundstrand Corporation - 4747 Harrison Ave - Rockford"/>
    <s v="Occupancy Sensors"/>
    <s v="Indoor Lighting"/>
    <s v="Office"/>
    <n v="0"/>
    <n v="349.96699999999998"/>
    <n v="0.23846400000000001"/>
    <x v="0"/>
    <x v="0"/>
    <n v="8"/>
    <s v="Qty / 1,000"/>
    <m/>
    <s v="Private-Lighting"/>
    <s v="lighting"/>
    <n v="2"/>
    <n v="1"/>
    <s v="Lighting"/>
    <n v="0.97902139861649395"/>
    <n v="0.93591656730105399"/>
    <n v="342.62518180961803"/>
    <n v="0.22318240830487801"/>
    <n v="0.71"/>
    <n v="243.263879084829"/>
    <n v="0.15845950989646401"/>
    <n v="2885"/>
    <n v="1.165"/>
    <n v="1.3779999999999999"/>
    <n v="2.5499999999999998E-2"/>
    <n v="0.55000000000000004"/>
    <n v="24.263431542460999"/>
    <d v="1900-01-16T07:56:40"/>
    <n v="43443"/>
    <n v="0.40490277268664399"/>
    <n v="7.4995211469058098"/>
    <n v="0"/>
    <n v="1946.111032678632"/>
  </r>
  <r>
    <s v="STND-61894"/>
    <s v="Hamilton Sundstrand Corporation"/>
    <s v="Hamilton Sundstrand Corporation - 4747 Harrison Ave - Rockford"/>
    <s v="Vacancy Sensors"/>
    <s v="Indoor Lighting"/>
    <s v="Office"/>
    <n v="0"/>
    <n v="19736.999"/>
    <n v="10.411823999999999"/>
    <x v="0"/>
    <x v="0"/>
    <n v="8"/>
    <s v="Qty / 1,000"/>
    <m/>
    <s v="Private-Lighting"/>
    <s v="lighting"/>
    <n v="2"/>
    <n v="1"/>
    <s v="Lighting"/>
    <n v="0.97902139861649395"/>
    <n v="0.93591656730105399"/>
    <n v="19322.9443654723"/>
    <n v="9.7445985774227193"/>
    <n v="0.71"/>
    <n v="13719.2904994854"/>
    <n v="6.9186649899701296"/>
    <n v="2885"/>
    <n v="1.165"/>
    <n v="1.3779999999999999"/>
    <n v="2.5499999999999998E-2"/>
    <n v="0.55000000000000004"/>
    <n v="24.263431542460999"/>
    <d v="1900-01-16T07:56:40"/>
    <n v="43443"/>
    <n v="12.857367169049599"/>
    <n v="422.94856765626099"/>
    <n v="0"/>
    <n v="109754.3239958832"/>
  </r>
  <r>
    <s v="STND-61894"/>
    <s v="Hamilton Sundstrand Corporation"/>
    <s v="Hamilton Sundstrand Corporation - 4747 Harrison Ave - Rockford"/>
    <s v="Daylighting Controls"/>
    <s v="Indoor Lighting"/>
    <s v="Office"/>
    <n v="0"/>
    <n v="1381.2339999999999"/>
    <n v="1"/>
    <x v="0"/>
    <x v="0"/>
    <n v="8"/>
    <s v="Qty / 1,000"/>
    <m/>
    <s v="Private-Lighting"/>
    <s v="lighting"/>
    <n v="2"/>
    <n v="1"/>
    <s v="Lighting"/>
    <n v="0.97902139861649395"/>
    <n v="0.93591656730105399"/>
    <n v="1352.2576424966501"/>
    <n v="0.93591656730105399"/>
    <n v="0.71"/>
    <n v="960.10292617262405"/>
    <n v="0.66450076278374803"/>
    <n v="2885"/>
    <n v="1.165"/>
    <n v="1.3779999999999999"/>
    <n v="2.5499999999999998E-2"/>
    <n v="0.55000000000000004"/>
    <n v="24.263431542460999"/>
    <d v="1900-01-16T07:56:40"/>
    <n v="43443"/>
    <n v="1.2348813396240299"/>
    <n v="29.5987724323302"/>
    <n v="0"/>
    <n v="7680.8234093809924"/>
  </r>
  <r>
    <s v="STND-61894"/>
    <s v="Hamilton Sundstrand Corporation"/>
    <s v="Hamilton Sundstrand Corporation - 4747 Harrison Ave - Rockford"/>
    <s v="New Indoor LED Fixtures"/>
    <s v="Indoor Lighting"/>
    <s v="Office"/>
    <n v="0"/>
    <n v="-5738.2650000000003"/>
    <n v="-1.2903"/>
    <x v="0"/>
    <x v="0"/>
    <n v="15"/>
    <s v="Qty / 1,000"/>
    <m/>
    <s v="Private-Lighting"/>
    <s v="lighting"/>
    <n v="2"/>
    <n v="1"/>
    <s v="Lighting"/>
    <n v="0.97902139861649395"/>
    <n v="0.93591656730105399"/>
    <n v="-5617.88422593207"/>
    <n v="-1.20761314678855"/>
    <n v="0.71"/>
    <n v="-3988.69780041177"/>
    <n v="-0.85740533421986997"/>
    <n v="2885"/>
    <n v="1.165"/>
    <n v="1.3779999999999999"/>
    <n v="2.5499999999999998E-2"/>
    <n v="0.55000000000000004"/>
    <n v="24.263431542460999"/>
    <d v="1900-01-16T07:56:40"/>
    <n v="43443"/>
    <n v="-1.5933673925168901"/>
    <n v="-122.966564601947"/>
    <n v="0"/>
    <n v="-59830.46700617655"/>
  </r>
  <r>
    <s v="STND-61894"/>
    <s v="Hamilton Sundstrand Corporation"/>
    <s v="Hamilton Sundstrand Corporation - 4747 Harrison Ave - Rockford"/>
    <s v="New Indoor LED Fixtures"/>
    <s v="Indoor Lighting"/>
    <s v="Office"/>
    <n v="0"/>
    <n v="0"/>
    <n v="0"/>
    <x v="0"/>
    <x v="0"/>
    <n v="15"/>
    <s v="Qty / 1,000"/>
    <m/>
    <s v="Private-Lighting"/>
    <s v="lighting"/>
    <n v="2"/>
    <n v="1"/>
    <s v="Lighting"/>
    <n v="0.97902139861649395"/>
    <n v="0.93591656730105399"/>
    <n v="0"/>
    <n v="0"/>
    <n v="0.71"/>
    <n v="0"/>
    <n v="0"/>
    <n v="2885"/>
    <n v="1.165"/>
    <n v="1.3779999999999999"/>
    <n v="2.5499999999999998E-2"/>
    <n v="0.55000000000000004"/>
    <n v="24.263431542460999"/>
    <d v="1900-01-16T07:56:40"/>
    <n v="43443"/>
    <n v="0"/>
    <n v="0"/>
    <n v="0"/>
    <n v="0"/>
  </r>
  <r>
    <s v="STND-61894"/>
    <s v="Hamilton Sundstrand Corporation"/>
    <s v="Hamilton Sundstrand Corporation - 4747 Harrison Ave - Rockford"/>
    <s v="New Indoor LED Fixtures"/>
    <s v="Indoor Lighting"/>
    <s v="Office"/>
    <n v="0"/>
    <n v="-337.54500000000002"/>
    <n v="-7.5899999999999995E-2"/>
    <x v="0"/>
    <x v="0"/>
    <n v="15"/>
    <s v="Qty / 1,000"/>
    <m/>
    <s v="Private-Lighting"/>
    <s v="lighting"/>
    <n v="2"/>
    <n v="1"/>
    <s v="Lighting"/>
    <n v="0.97902139861649395"/>
    <n v="0.93591656730105399"/>
    <n v="-330.46377799600401"/>
    <n v="-7.1036067458149998E-2"/>
    <n v="0.71"/>
    <n v="-234.62928237716301"/>
    <n v="-5.0435607895286498E-2"/>
    <n v="2885"/>
    <n v="1.165"/>
    <n v="1.3779999999999999"/>
    <n v="2.5499999999999998E-2"/>
    <n v="0.55000000000000004"/>
    <n v="24.263431542460999"/>
    <d v="1900-01-16T07:56:40"/>
    <n v="43443"/>
    <n v="-9.3727493677463997E-2"/>
    <n v="-7.2333273295262703"/>
    <n v="0"/>
    <n v="-3519.4392356574454"/>
  </r>
  <r>
    <s v="STND-61895"/>
    <s v="Sterling Lumber Company, LLC"/>
    <s v="Sterling Lumber Company - 501 E 151st St - Phoenix"/>
    <s v="Compressed Air - Air Compressor(s) with Integrated VSD &lt;= 150 HP"/>
    <s v="Compressed Air"/>
    <s v="Manufacturing"/>
    <n v="0"/>
    <n v="181575"/>
    <n v="29.125"/>
    <x v="4"/>
    <x v="0"/>
    <n v="10"/>
    <s v="ΔkWpeak / CF"/>
    <n v="0.95"/>
    <s v="Private-Non-Lighting"/>
    <s v="non_lighting"/>
    <n v="2"/>
    <n v="1"/>
    <s v="Non-Lighting"/>
    <n v="0.76002432528749297"/>
    <n v="0.465462131779591"/>
    <n v="138001.41686407701"/>
    <n v="13.5565845880806"/>
    <n v="0.7"/>
    <n v="96600.991804853606"/>
    <n v="9.4896092116564095"/>
    <n v="4618"/>
    <n v="1.02"/>
    <n v="1.04"/>
    <n v="1.2E-2"/>
    <n v="0.81"/>
    <n v="15.158077089649201"/>
    <d v="1900-01-09T19:51:10"/>
    <n v="43426"/>
    <n v="14.2700890400848"/>
    <n v="0"/>
    <n v="0"/>
    <n v="966009.91804853606"/>
  </r>
  <r>
    <s v="STND-61895"/>
    <s v="Sterling Lumber Company, LLC"/>
    <s v="Sterling Lumber Company - 501 E 151st St - Phoenix"/>
    <s v="Compressed Air - Air Compressor(s) with Integrated VSD &lt;= 150 HP"/>
    <s v="Compressed Air"/>
    <s v="Manufacturing"/>
    <n v="0"/>
    <n v="145260"/>
    <n v="23.3"/>
    <x v="4"/>
    <x v="0"/>
    <n v="10"/>
    <s v="ΔkWpeak / CF"/>
    <n v="0.95"/>
    <s v="Private-Non-Lighting"/>
    <s v="non_lighting"/>
    <n v="2"/>
    <n v="1"/>
    <s v="Non-Lighting"/>
    <n v="0.76002432528749297"/>
    <n v="0.465462131779591"/>
    <n v="110401.133491261"/>
    <n v="10.8452676704645"/>
    <n v="0.7"/>
    <n v="77280.793443882896"/>
    <n v="7.5916873693251299"/>
    <n v="4618"/>
    <n v="1.02"/>
    <n v="1.04"/>
    <n v="1.2E-2"/>
    <n v="0.81"/>
    <n v="15.158077089649201"/>
    <d v="1900-01-09T19:51:10"/>
    <n v="43426"/>
    <n v="11.4160712320679"/>
    <n v="0"/>
    <n v="0"/>
    <n v="772807.93443882896"/>
  </r>
  <r>
    <s v="STND-61896"/>
    <s v="HP-555 Pierce Limited Partnership"/>
    <s v="Hamilton Partners - 555 Pierce Rd - Itasca"/>
    <s v="Outdoor &amp; Garage - LED Fixtures"/>
    <s v="Outdoor &amp; Garage Lighting"/>
    <s v="Exterior"/>
    <n v="0"/>
    <n v="36135.11"/>
    <n v="0"/>
    <x v="0"/>
    <x v="0"/>
    <n v="10.1978380583316"/>
    <s v="Qty / 1,000"/>
    <m/>
    <s v="Private-Lighting"/>
    <s v="lighting"/>
    <n v="3"/>
    <n v="1"/>
    <s v="Lighting"/>
    <n v="0.91633259480590001"/>
    <n v="1.30467645558681"/>
    <n v="33111.779109896597"/>
    <n v="0"/>
    <n v="0.71"/>
    <n v="23509.363168026601"/>
    <n v="0"/>
    <n v="4903"/>
    <n v="1"/>
    <n v="1"/>
    <n v="0"/>
    <n v="0"/>
    <n v="14.276973281664301"/>
    <d v="1900-01-09T04:44:53"/>
    <n v="43396"/>
    <n v="0"/>
    <n v="0"/>
    <n v="0"/>
    <n v="239744.67844204081"/>
  </r>
  <r>
    <s v="STND-61896"/>
    <s v="HP-555 Pierce Limited Partnership"/>
    <s v="Hamilton Partners - 555 Pierce Rd - Itasca"/>
    <s v="Outdoor &amp; Garage - LED Fixtures"/>
    <s v="Outdoor &amp; Garage Lighting"/>
    <s v="Exterior"/>
    <n v="0"/>
    <n v="1250.2650000000001"/>
    <n v="0"/>
    <x v="0"/>
    <x v="0"/>
    <n v="10.1978380583316"/>
    <s v="Qty / 1,000"/>
    <m/>
    <s v="Private-Lighting"/>
    <s v="lighting"/>
    <n v="3"/>
    <n v="1"/>
    <s v="Lighting"/>
    <n v="0.91633259480590001"/>
    <n v="1.30467645558681"/>
    <n v="1145.6585716449999"/>
    <n v="0"/>
    <n v="0.71"/>
    <n v="813.41758586794901"/>
    <n v="0"/>
    <n v="4903"/>
    <n v="1"/>
    <n v="1"/>
    <n v="0"/>
    <n v="0"/>
    <n v="14.276973281664301"/>
    <d v="1900-01-09T04:44:53"/>
    <n v="43396"/>
    <n v="0"/>
    <n v="0"/>
    <n v="0"/>
    <n v="8295.1008144803818"/>
  </r>
  <r>
    <s v="STND-61897"/>
    <s v="Consolidated High School District 230"/>
    <s v="Consolidated High School District 230 - Victor J Andrew HS - 9001 W 171st St - Tinley Park"/>
    <s v="Outdoor &amp; Garage - LED Fixtures"/>
    <s v="Outdoor &amp; Garage Lighting"/>
    <s v="Exterior"/>
    <n v="0"/>
    <n v="52427.779000000002"/>
    <n v="0"/>
    <x v="0"/>
    <x v="1"/>
    <n v="10.1978380583316"/>
    <s v="Qty / 1,000"/>
    <m/>
    <s v="Public-Lighting"/>
    <s v="lighting"/>
    <n v="3"/>
    <n v="1"/>
    <s v="Lighting"/>
    <n v="0.99829244462109001"/>
    <n v="0.987374621353864"/>
    <n v="52338.255663964301"/>
    <n v="0"/>
    <n v="0.71"/>
    <n v="37160.1615214146"/>
    <n v="0"/>
    <n v="4903"/>
    <n v="1"/>
    <n v="1"/>
    <n v="0"/>
    <n v="0"/>
    <n v="14.276973281664301"/>
    <d v="1900-01-09T04:44:53"/>
    <n v="43399"/>
    <n v="0"/>
    <n v="0"/>
    <n v="0"/>
    <n v="378953.3094168313"/>
  </r>
  <r>
    <s v="STND-61898"/>
    <s v="Polish American Association"/>
    <s v="Polish American Association - 3815 N Cicero Ave - Chicago"/>
    <s v="New Indoor LED Fixtures"/>
    <s v="Indoor Lighting"/>
    <s v="Office"/>
    <n v="0"/>
    <n v="5940.7920000000004"/>
    <n v="1.3358399999999999"/>
    <x v="0"/>
    <x v="0"/>
    <n v="15"/>
    <s v="Qty / 1,000"/>
    <m/>
    <s v="Private-Lighting"/>
    <s v="lighting"/>
    <n v="3"/>
    <n v="1"/>
    <s v="Lighting"/>
    <n v="0.91633259480590001"/>
    <n v="1.30467645558681"/>
    <n v="5443.74134856213"/>
    <n v="1.74283899643108"/>
    <n v="0.71"/>
    <n v="3865.0563574791099"/>
    <n v="1.23741568746607"/>
    <n v="2885"/>
    <n v="1.165"/>
    <n v="1.3779999999999999"/>
    <n v="2.5499999999999998E-2"/>
    <n v="0.55000000000000004"/>
    <n v="24.263431542460999"/>
    <d v="1900-01-16T07:56:40"/>
    <n v="43405"/>
    <n v="2.2995632622127999"/>
    <n v="119.154853552218"/>
    <n v="0"/>
    <n v="57975.84536218665"/>
  </r>
  <r>
    <s v="STND-61899"/>
    <s v="Hudson Tool &amp; Die Company"/>
    <s v="Hudson Tool &amp; Die - 3845 Carnation St - Franklin Park"/>
    <s v="New Indoor LED Fixtures"/>
    <s v="Indoor Lighting"/>
    <s v="Manufacturing"/>
    <n v="0"/>
    <n v="62647.788"/>
    <n v="11.20392"/>
    <x v="0"/>
    <x v="0"/>
    <n v="10.827197921178"/>
    <s v="Qty / 1,000"/>
    <m/>
    <s v="Private-Lighting"/>
    <s v="lighting"/>
    <n v="2"/>
    <n v="1"/>
    <s v="Lighting"/>
    <n v="0.97902139861649395"/>
    <n v="0.93591656730105399"/>
    <n v="61333.525027989599"/>
    <n v="10.485934346715601"/>
    <n v="0.71"/>
    <n v="43546.8027698726"/>
    <n v="7.4450133861680898"/>
    <n v="4618"/>
    <n v="1.02"/>
    <n v="1.04"/>
    <n v="1.2E-2"/>
    <n v="0.81"/>
    <n v="15.158077089649201"/>
    <d v="1900-01-09T19:51:10"/>
    <n v="43406"/>
    <n v="12.447690345104"/>
    <n v="721.57088268223004"/>
    <n v="0"/>
    <n v="471489.85242391296"/>
  </r>
  <r>
    <s v="STND-61899"/>
    <s v="Hudson Tool &amp; Die Company"/>
    <s v="Hudson Tool &amp; Die - 3845 Carnation St - Franklin Park"/>
    <s v="Outdoor &amp; Garage - LED Fixtures"/>
    <s v="Outdoor &amp; Garage Lighting"/>
    <s v="Exterior"/>
    <n v="0"/>
    <n v="5883.6"/>
    <n v="0"/>
    <x v="0"/>
    <x v="0"/>
    <n v="10.1978380583316"/>
    <s v="Qty / 1,000"/>
    <m/>
    <s v="Private-Lighting"/>
    <s v="lighting"/>
    <n v="2"/>
    <n v="1"/>
    <s v="Lighting"/>
    <n v="0.97902139861649395"/>
    <n v="0.93591656730105399"/>
    <n v="5760.1703009000003"/>
    <n v="0"/>
    <n v="0.71"/>
    <n v="4089.7209136390002"/>
    <n v="0"/>
    <n v="4903"/>
    <n v="1"/>
    <n v="1"/>
    <n v="0"/>
    <n v="0"/>
    <n v="14.276973281664301"/>
    <d v="1900-01-09T04:44:53"/>
    <n v="43406"/>
    <n v="0"/>
    <n v="0"/>
    <n v="0"/>
    <n v="41706.31158106248"/>
  </r>
  <r>
    <s v="STND-61899"/>
    <s v="Hudson Tool &amp; Die Company"/>
    <s v="Hudson Tool &amp; Die - 3845 Carnation St - Franklin Park"/>
    <s v="Retrofit of Existing Indoor Fixtures to LED"/>
    <s v="Indoor Lighting"/>
    <s v="Manufacturing"/>
    <n v="0"/>
    <n v="69378.892000000007"/>
    <n v="12.40771"/>
    <x v="0"/>
    <x v="0"/>
    <n v="10.827197921178"/>
    <s v="Qty / 1,000"/>
    <m/>
    <s v="Private-Lighting"/>
    <s v="lighting"/>
    <n v="2"/>
    <n v="1"/>
    <s v="Lighting"/>
    <n v="0.97902139861649395"/>
    <n v="0.93591656730105399"/>
    <n v="67923.419880302696"/>
    <n v="11.612581351267"/>
    <n v="0.71"/>
    <n v="48225.628115014901"/>
    <n v="8.2449327593995392"/>
    <n v="4618"/>
    <n v="1.02"/>
    <n v="1.04"/>
    <n v="1.2E-2"/>
    <n v="0.81"/>
    <n v="15.158077089649201"/>
    <d v="1900-01-09T19:51:10"/>
    <n v="43406"/>
    <n v="13.785115564182"/>
    <n v="799.09905741532498"/>
    <n v="0"/>
    <n v="522148.42047439265"/>
  </r>
  <r>
    <s v="STND-61899"/>
    <s v="Hudson Tool &amp; Die Company"/>
    <s v="Hudson Tool &amp; Die - 3845 Carnation St - Franklin Park"/>
    <s v="Retrofit of Existing Indoor Fixtures to LED"/>
    <s v="Indoor Lighting"/>
    <s v="Manufacturing"/>
    <n v="0"/>
    <n v="715.97500000000002"/>
    <n v="0.12804499999999999"/>
    <x v="0"/>
    <x v="0"/>
    <n v="10.827197921178"/>
    <s v="Qty / 1,000"/>
    <m/>
    <s v="Private-Lighting"/>
    <s v="lighting"/>
    <n v="2"/>
    <n v="1"/>
    <s v="Lighting"/>
    <n v="0.97902139861649395"/>
    <n v="0.93591656730105399"/>
    <n v="700.954845874444"/>
    <n v="0.119839436860063"/>
    <n v="0.71"/>
    <n v="497.67794057085501"/>
    <n v="8.5086000170644993E-2"/>
    <n v="4618"/>
    <n v="1.02"/>
    <n v="1.04"/>
    <n v="1.2E-2"/>
    <n v="0.81"/>
    <n v="15.158077089649201"/>
    <d v="1900-01-09T19:51:10"/>
    <n v="43406"/>
    <n v="0.14225954043217401"/>
    <n v="8.2465275985228708"/>
    <n v="0"/>
    <n v="5388.4575635649098"/>
  </r>
  <r>
    <s v="STND-61899"/>
    <s v="Hudson Tool &amp; Die Company"/>
    <s v="Hudson Tool &amp; Die - 3845 Carnation St - Franklin Park"/>
    <s v="Retrofit of Existing Indoor Fixtures to LED"/>
    <s v="Indoor Lighting"/>
    <s v="Manufacturing"/>
    <n v="0"/>
    <n v="8591.6970000000001"/>
    <n v="1.536538"/>
    <x v="0"/>
    <x v="0"/>
    <n v="10.827197921178"/>
    <s v="Qty / 1,000"/>
    <m/>
    <s v="Private-Lighting"/>
    <s v="lighting"/>
    <n v="2"/>
    <n v="1"/>
    <s v="Lighting"/>
    <n v="0.97902139861649395"/>
    <n v="0.93591656730105399"/>
    <n v="8411.4552134291298"/>
    <n v="1.43807137048763"/>
    <n v="0.71"/>
    <n v="5972.1332015346798"/>
    <n v="1.02103067304621"/>
    <n v="4618"/>
    <n v="1.02"/>
    <n v="1.04"/>
    <n v="1.2E-2"/>
    <n v="0.81"/>
    <n v="15.158077089649201"/>
    <d v="1900-01-09T19:51:10"/>
    <n v="43406"/>
    <n v="1.70711226316195"/>
    <n v="98.958296628577997"/>
    <n v="0"/>
    <n v="64661.468184654397"/>
  </r>
  <r>
    <s v="STND-61899"/>
    <s v="Hudson Tool &amp; Die Company"/>
    <s v="Hudson Tool &amp; Die - 3845 Carnation St - Franklin Park"/>
    <s v="Retrofit of Existing Indoor Fixtures to LED"/>
    <s v="Indoor Lighting"/>
    <s v="Manufacturing"/>
    <n v="0"/>
    <n v="659.45"/>
    <n v="0.117936"/>
    <x v="0"/>
    <x v="0"/>
    <n v="10.827197921178"/>
    <s v="Qty / 1,000"/>
    <m/>
    <s v="Private-Lighting"/>
    <s v="lighting"/>
    <n v="2"/>
    <n v="1"/>
    <s v="Lighting"/>
    <n v="0.97902139861649395"/>
    <n v="0.93591656730105399"/>
    <n v="645.61566131764698"/>
    <n v="0.110378256281217"/>
    <n v="0.71"/>
    <n v="458.387119535529"/>
    <n v="7.8368561959664101E-2"/>
    <n v="4618"/>
    <n v="1.02"/>
    <n v="1.04"/>
    <n v="1.2E-2"/>
    <n v="0.81"/>
    <n v="15.158077089649201"/>
    <d v="1900-01-09T19:51:10"/>
    <n v="43406"/>
    <n v="0.13102831942214699"/>
    <n v="7.5954783684429001"/>
    <n v="0"/>
    <n v="4963.048067729851"/>
  </r>
  <r>
    <s v="STND-61899"/>
    <s v="Hudson Tool &amp; Die Company"/>
    <s v="Hudson Tool &amp; Die - 3845 Carnation St - Franklin Park"/>
    <s v="Photocells"/>
    <s v="Outdoor &amp; Garage Lighting"/>
    <s v="Manufacturing"/>
    <n v="0"/>
    <n v="46.2"/>
    <n v="0"/>
    <x v="0"/>
    <x v="0"/>
    <n v="8"/>
    <s v="Qty / 1,000"/>
    <m/>
    <s v="Private-Lighting"/>
    <s v="lighting"/>
    <n v="2"/>
    <n v="1"/>
    <s v="Lighting"/>
    <n v="0.97902139861649395"/>
    <n v="0.93591656730105399"/>
    <n v="45.230788616082002"/>
    <n v="0"/>
    <n v="0.71"/>
    <n v="32.113859917418203"/>
    <n v="0"/>
    <n v="4618"/>
    <n v="1.02"/>
    <n v="1.04"/>
    <n v="1.2E-2"/>
    <n v="0.81"/>
    <n v="15.158077089649201"/>
    <d v="1900-01-09T19:51:10"/>
    <n v="43406"/>
    <n v="0"/>
    <n v="0.53212692489508195"/>
    <n v="0"/>
    <n v="256.91087933934563"/>
  </r>
  <r>
    <s v="STND-61900"/>
    <s v="Dwight First Baptist Church &amp; Academy"/>
    <s v="First Baptist Church &amp; Academy - 401 N Clinton St - Dwight"/>
    <s v="Outdoor &amp; Garage - LED Fixtures"/>
    <s v="Outdoor &amp; Garage Lighting"/>
    <s v="Exterior"/>
    <n v="0"/>
    <n v="24637.575000000001"/>
    <n v="0"/>
    <x v="0"/>
    <x v="0"/>
    <n v="10.1978380583316"/>
    <s v="Qty / 1,000"/>
    <m/>
    <s v="Private-Lighting"/>
    <s v="lighting"/>
    <n v="3"/>
    <n v="1"/>
    <s v="Lighting"/>
    <n v="0.91633259480590001"/>
    <n v="1.30467645558681"/>
    <n v="22576.213029474999"/>
    <n v="0"/>
    <n v="0.71"/>
    <n v="16029.111250927201"/>
    <n v="0"/>
    <n v="4903"/>
    <n v="1"/>
    <n v="1"/>
    <n v="0"/>
    <n v="0"/>
    <n v="14.276973281664301"/>
    <d v="1900-01-09T04:44:53"/>
    <n v="43329"/>
    <n v="0"/>
    <n v="0"/>
    <n v="0"/>
    <n v="163462.28075593663"/>
  </r>
  <r>
    <s v="STND-61900"/>
    <s v="Dwight First Baptist Church &amp; Academy"/>
    <s v="First Baptist Church &amp; Academy - 401 N Clinton St - Dwight"/>
    <s v="Outdoor &amp; Garage - LED Fixtures"/>
    <s v="Outdoor &amp; Garage Lighting"/>
    <s v="Exterior"/>
    <n v="0"/>
    <n v="3015.3449999999998"/>
    <n v="0"/>
    <x v="0"/>
    <x v="0"/>
    <n v="10.1978380583316"/>
    <s v="Qty / 1,000"/>
    <m/>
    <s v="Private-Lighting"/>
    <s v="lighting"/>
    <n v="3"/>
    <n v="1"/>
    <s v="Lighting"/>
    <n v="0.91633259480590001"/>
    <n v="1.30467645558681"/>
    <n v="2763.058908085"/>
    <n v="0"/>
    <n v="0.71"/>
    <n v="1961.77182474035"/>
    <n v="0"/>
    <n v="4903"/>
    <n v="1"/>
    <n v="1"/>
    <n v="0"/>
    <n v="0"/>
    <n v="14.276973281664301"/>
    <d v="1900-01-09T04:44:53"/>
    <n v="43329"/>
    <n v="0"/>
    <n v="0"/>
    <n v="0"/>
    <n v="20005.83137609977"/>
  </r>
  <r>
    <s v="STND-61900"/>
    <s v="Dwight First Baptist Church &amp; Academy"/>
    <s v="First Baptist Church &amp; Academy - 401 N Clinton St - Dwight"/>
    <s v="Outdoor &amp; Garage - LED Fixtures"/>
    <s v="Outdoor &amp; Garage Lighting"/>
    <s v="Exterior"/>
    <n v="0"/>
    <n v="6030.69"/>
    <n v="0"/>
    <x v="0"/>
    <x v="0"/>
    <n v="10.1978380583316"/>
    <s v="Qty / 1,000"/>
    <m/>
    <s v="Private-Lighting"/>
    <s v="lighting"/>
    <n v="3"/>
    <n v="1"/>
    <s v="Lighting"/>
    <n v="0.91633259480590001"/>
    <n v="1.30467645558681"/>
    <n v="5526.11781616999"/>
    <n v="0"/>
    <n v="0.71"/>
    <n v="3923.54364948069"/>
    <n v="0"/>
    <n v="4903"/>
    <n v="1"/>
    <n v="1"/>
    <n v="0"/>
    <n v="0"/>
    <n v="14.276973281664301"/>
    <d v="1900-01-09T04:44:53"/>
    <n v="43329"/>
    <n v="0"/>
    <n v="0"/>
    <n v="0"/>
    <n v="40011.662752199438"/>
  </r>
  <r>
    <s v="STND-61900"/>
    <s v="Dwight First Baptist Church &amp; Academy"/>
    <s v="First Baptist Church &amp; Academy - 401 N Clinton St - Dwight"/>
    <s v="Outdoor &amp; Garage - LED Fixtures"/>
    <s v="Outdoor &amp; Garage Lighting"/>
    <s v="Exterior"/>
    <n v="0"/>
    <n v="1250.2650000000001"/>
    <n v="0"/>
    <x v="0"/>
    <x v="0"/>
    <n v="10.1978380583316"/>
    <s v="Qty / 1,000"/>
    <m/>
    <s v="Private-Lighting"/>
    <s v="lighting"/>
    <n v="3"/>
    <n v="1"/>
    <s v="Lighting"/>
    <n v="0.91633259480590001"/>
    <n v="1.30467645558681"/>
    <n v="1145.6585716449999"/>
    <n v="0"/>
    <n v="0.71"/>
    <n v="813.41758586794901"/>
    <n v="0"/>
    <n v="4903"/>
    <n v="1"/>
    <n v="1"/>
    <n v="0"/>
    <n v="0"/>
    <n v="14.276973281664301"/>
    <d v="1900-01-09T04:44:53"/>
    <n v="43329"/>
    <n v="0"/>
    <n v="0"/>
    <n v="0"/>
    <n v="8295.1008144803818"/>
  </r>
  <r>
    <s v="STND-61901"/>
    <s v="MLRP 2301 Greenleaf LLC"/>
    <s v="MLRP 2301 Greenleaf LLC - 2301 Greenleaf - Elk Grove Village"/>
    <s v="Outdoor &amp; Garage - LED Fixtures"/>
    <s v="Outdoor &amp; Garage Lighting"/>
    <s v="Exterior"/>
    <n v="0"/>
    <n v="7452.56"/>
    <n v="0"/>
    <x v="0"/>
    <x v="0"/>
    <n v="10.1978380583316"/>
    <s v="Qty / 1,000"/>
    <m/>
    <s v="Private-Lighting"/>
    <s v="lighting"/>
    <n v="3"/>
    <n v="1"/>
    <s v="Lighting"/>
    <n v="0.91633259480590001"/>
    <n v="1.30467645558681"/>
    <n v="6829.0236427466598"/>
    <n v="0"/>
    <n v="0.71"/>
    <n v="4848.6067863501303"/>
    <n v="0"/>
    <n v="4903"/>
    <n v="1"/>
    <n v="1"/>
    <n v="0"/>
    <n v="0"/>
    <n v="14.276973281664301"/>
    <d v="1900-01-09T04:44:53"/>
    <n v="43331"/>
    <n v="0"/>
    <n v="0"/>
    <n v="0"/>
    <n v="49445.306815726231"/>
  </r>
  <r>
    <s v="STND-61901"/>
    <s v="MLRP 2301 Greenleaf LLC"/>
    <s v="MLRP 2301 Greenleaf LLC - 2301 Greenleaf - Elk Grove Village"/>
    <s v="Outdoor &amp; Garage - LED Fixtures"/>
    <s v="Outdoor &amp; Garage Lighting"/>
    <s v="Exterior"/>
    <n v="0"/>
    <n v="4731.3950000000004"/>
    <n v="0"/>
    <x v="0"/>
    <x v="0"/>
    <n v="10.1978380583316"/>
    <s v="Qty / 1,000"/>
    <m/>
    <s v="Private-Lighting"/>
    <s v="lighting"/>
    <n v="3"/>
    <n v="1"/>
    <s v="Lighting"/>
    <n v="0.91633259480590001"/>
    <n v="1.30467645558681"/>
    <n v="4335.5314574016602"/>
    <n v="0"/>
    <n v="0.71"/>
    <n v="3078.22733475518"/>
    <n v="0"/>
    <n v="4903"/>
    <n v="1"/>
    <n v="1"/>
    <n v="0"/>
    <n v="0"/>
    <n v="14.276973281664301"/>
    <d v="1900-01-09T04:44:53"/>
    <n v="43331"/>
    <n v="0"/>
    <n v="0"/>
    <n v="0"/>
    <n v="31391.263866563022"/>
  </r>
  <r>
    <s v="STND-61902"/>
    <s v="DYNAMIC MFG, INC."/>
    <s v="Dynamic Manufacturing Inc - 4249 W Raymond Dr - Hillside"/>
    <s v="New Indoor LED Fixtures"/>
    <s v="Indoor Lighting"/>
    <s v="Warehouse"/>
    <n v="0"/>
    <n v="39000.480000000003"/>
    <n v="6.1722239999999999"/>
    <x v="0"/>
    <x v="0"/>
    <n v="9.5383441434566993"/>
    <s v="Qty / 1,000"/>
    <m/>
    <s v="Private-Lighting"/>
    <s v="lighting"/>
    <n v="3"/>
    <n v="1"/>
    <s v="Lighting"/>
    <n v="0.91633259480590001"/>
    <n v="1.30467645558681"/>
    <n v="35737.411037075603"/>
    <n v="8.0527553314078197"/>
    <n v="0.71"/>
    <n v="25373.561836323701"/>
    <n v="5.7174562852995496"/>
    <n v="5242"/>
    <n v="1"/>
    <n v="1.22"/>
    <n v="1.0999999999999999E-2"/>
    <n v="0.68"/>
    <n v="13.3536818008394"/>
    <d v="1900-01-08T12:55:13"/>
    <n v="43371"/>
    <n v="9.7067928295658401"/>
    <n v="393.11152140783202"/>
    <n v="0"/>
    <n v="242021.7649401346"/>
  </r>
  <r>
    <s v="STND-61902"/>
    <s v="DYNAMIC MFG, INC."/>
    <s v="Dynamic Manufacturing Inc - 4249 W Raymond Dr - Hillside"/>
    <s v="Occupancy Sensors"/>
    <s v="Indoor Lighting"/>
    <s v="Warehouse"/>
    <n v="0"/>
    <n v="23249.317999999999"/>
    <n v="11.949168"/>
    <x v="0"/>
    <x v="0"/>
    <n v="8"/>
    <s v="Qty / 1,000"/>
    <m/>
    <s v="Private-Lighting"/>
    <s v="lighting"/>
    <n v="3"/>
    <n v="1"/>
    <s v="Lighting"/>
    <n v="0.91633259480590001"/>
    <n v="1.30467645558681"/>
    <n v="21304.1078904075"/>
    <n v="15.5897981534513"/>
    <n v="0.71"/>
    <n v="15125.9166021893"/>
    <n v="11.068756688950399"/>
    <n v="5242"/>
    <n v="1"/>
    <n v="1.22"/>
    <n v="1.0999999999999999E-2"/>
    <n v="0.68"/>
    <n v="13.3536818008394"/>
    <d v="1900-01-08T12:55:13"/>
    <n v="43371"/>
    <n v="24.1104208992442"/>
    <n v="234.345186794483"/>
    <n v="0"/>
    <n v="121007.3328175144"/>
  </r>
  <r>
    <s v="STND-61903"/>
    <s v="Polish American Association"/>
    <s v="Polish American Association - 3819 N Cicero Ave - Chicago"/>
    <s v="New Indoor LED Fixtures"/>
    <s v="Indoor Lighting"/>
    <s v="Office"/>
    <n v="0"/>
    <n v="1485.1980000000001"/>
    <n v="0.33395999999999998"/>
    <x v="0"/>
    <x v="0"/>
    <n v="15"/>
    <s v="Qty / 1,000"/>
    <m/>
    <s v="Private-Lighting"/>
    <s v="lighting"/>
    <n v="3"/>
    <n v="1"/>
    <s v="Lighting"/>
    <n v="0.91633259480590001"/>
    <n v="1.30467645558681"/>
    <n v="1360.93533714053"/>
    <n v="0.43570974910776999"/>
    <n v="0.71"/>
    <n v="966.26408936977805"/>
    <n v="0.309353921866517"/>
    <n v="2885"/>
    <n v="1.165"/>
    <n v="1.3779999999999999"/>
    <n v="2.5499999999999998E-2"/>
    <n v="0.55000000000000004"/>
    <n v="24.263431542460999"/>
    <d v="1900-01-16T07:56:40"/>
    <n v="43406"/>
    <n v="0.57489081555319899"/>
    <n v="29.7887133880546"/>
    <n v="0"/>
    <n v="14493.96134054667"/>
  </r>
  <r>
    <s v="STND-61904"/>
    <s v="Domain Condominium Association"/>
    <s v="Domain Condominium Association - 900 N Kingsbury St - Chicago"/>
    <s v="VSD on HVAC Fan or Pump &lt;= 200 HP"/>
    <s v="Variable Speed Drives"/>
    <s v="Multi-family (common)"/>
    <n v="0"/>
    <n v="92768"/>
    <n v="15.432257999999999"/>
    <x v="6"/>
    <x v="0"/>
    <n v="15"/>
    <s v="ΔkWpeak"/>
    <m/>
    <s v="Private-Non-Lighting"/>
    <s v="non_lighting"/>
    <n v="3"/>
    <n v="1"/>
    <s v="Non-Lighting"/>
    <n v="0.98952339343681495"/>
    <n v="0.43468415683807998"/>
    <n v="91796.106162346507"/>
    <n v="6.7081580568377204"/>
    <n v="0.7"/>
    <n v="64257.274313642498"/>
    <n v="4.6957106397863999"/>
    <n v="6138"/>
    <n v="1.1399999999999999"/>
    <n v="1.32"/>
    <n v="2.5000000000000001E-2"/>
    <n v="0.64"/>
    <n v="11.4043662430759"/>
    <d v="1900-01-07T03:30:12"/>
    <n v="43379"/>
    <n v="6.7081580568377204"/>
    <n v="0"/>
    <n v="0"/>
    <n v="963859.11470463744"/>
  </r>
  <r>
    <s v="STND-61905"/>
    <s v="All Saints Lutheran Church"/>
    <s v="All Saints Lutheran Church - 13350 LaGrange Rd - Orland Park"/>
    <s v="Retrofit of Existing Indoor Fixtures to LED"/>
    <s v="Indoor Lighting"/>
    <s v="Miscellaneous"/>
    <n v="0"/>
    <n v="1296.4549999999999"/>
    <n v="0.27765800000000002"/>
    <x v="0"/>
    <x v="0"/>
    <n v="14.797277300976599"/>
    <s v="Qty / 1,000"/>
    <m/>
    <s v="Private-Lighting"/>
    <s v="lighting"/>
    <n v="3"/>
    <n v="1"/>
    <s v="Lighting"/>
    <n v="0.91633259480590001"/>
    <n v="1.30467645558681"/>
    <n v="1187.98397419908"/>
    <n v="0.362253855305322"/>
    <n v="0.71"/>
    <n v="843.46862168134896"/>
    <n v="0.25720023726677799"/>
    <n v="3379"/>
    <n v="1.0900000000000001"/>
    <n v="1.36"/>
    <n v="2.1999999999999999E-2"/>
    <n v="0.57999999999999996"/>
    <n v="20.7161882213673"/>
    <d v="1900-01-13T19:08:05"/>
    <n v="43421"/>
    <n v="0.45924677396719299"/>
    <n v="23.977658194843901"/>
    <n v="0"/>
    <n v="12481.039089691443"/>
  </r>
  <r>
    <s v="STND-61905"/>
    <s v="All Saints Lutheran Church"/>
    <s v="All Saints Lutheran Church - 13350 LaGrange Rd - Orland Park"/>
    <s v="Retrofit of Existing Indoor Fixtures to LED"/>
    <s v="Indoor Lighting"/>
    <s v="Miscellaneous"/>
    <n v="0"/>
    <n v="1723.6949999999999"/>
    <n v="0.36915799999999999"/>
    <x v="0"/>
    <x v="0"/>
    <n v="14.797277300976599"/>
    <s v="Qty / 1,000"/>
    <m/>
    <s v="Private-Lighting"/>
    <s v="lighting"/>
    <n v="3"/>
    <n v="1"/>
    <s v="Lighting"/>
    <n v="0.91633259480590001"/>
    <n v="1.30467645558681"/>
    <n v="1579.47791200396"/>
    <n v="0.48163175099151401"/>
    <n v="0.71"/>
    <n v="1121.4293175228099"/>
    <n v="0.34195854320397501"/>
    <n v="3379"/>
    <n v="1.0900000000000001"/>
    <n v="1.36"/>
    <n v="2.1999999999999999E-2"/>
    <n v="0.57999999999999996"/>
    <n v="20.7161882213673"/>
    <d v="1900-01-13T19:08:05"/>
    <n v="43421"/>
    <n v="0.61058791961398895"/>
    <n v="31.879370700997299"/>
    <n v="0"/>
    <n v="16594.100584829954"/>
  </r>
  <r>
    <s v="STND-61905"/>
    <s v="All Saints Lutheran Church"/>
    <s v="All Saints Lutheran Church - 13350 LaGrange Rd - Orland Park"/>
    <s v="Retrofit of Existing Indoor Fixtures to LED"/>
    <s v="Indoor Lighting"/>
    <s v="Miscellaneous"/>
    <n v="0"/>
    <n v="338.846"/>
    <n v="7.2569999999999996E-2"/>
    <x v="0"/>
    <x v="0"/>
    <n v="14.797277300976599"/>
    <s v="Qty / 1,000"/>
    <m/>
    <s v="Private-Lighting"/>
    <s v="lighting"/>
    <n v="3"/>
    <n v="1"/>
    <s v="Lighting"/>
    <n v="0.91633259480590001"/>
    <n v="1.30467645558681"/>
    <n v="310.49563441959998"/>
    <n v="9.4680370381934498E-2"/>
    <n v="0.71"/>
    <n v="220.45190043791601"/>
    <n v="6.7223062971173503E-2"/>
    <n v="3379"/>
    <n v="1.0900000000000001"/>
    <n v="1.36"/>
    <n v="2.1999999999999999E-2"/>
    <n v="0.57999999999999996"/>
    <n v="20.7161882213673"/>
    <d v="1900-01-13T19:08:05"/>
    <n v="43421"/>
    <n v="0.120030895514623"/>
    <n v="6.2668843644322898"/>
    <n v="0"/>
    <n v="3262.0879023071279"/>
  </r>
  <r>
    <s v="STND-61905"/>
    <s v="All Saints Lutheran Church"/>
    <s v="All Saints Lutheran Church - 13350 LaGrange Rd - Orland Park"/>
    <s v="Retrofit of Existing Indoor Fixtures to LED"/>
    <s v="Indoor Lighting"/>
    <s v="Miscellaneous"/>
    <n v="0"/>
    <n v="5009.03"/>
    <n v="1.0727679999999999"/>
    <x v="0"/>
    <x v="0"/>
    <n v="14.797277300976599"/>
    <s v="Qty / 1,000"/>
    <m/>
    <s v="Private-Lighting"/>
    <s v="lighting"/>
    <n v="3"/>
    <n v="1"/>
    <s v="Lighting"/>
    <n v="0.91633259480590001"/>
    <n v="1.30467645558681"/>
    <n v="4589.9374573606001"/>
    <n v="1.39961515190695"/>
    <n v="0.71"/>
    <n v="3258.8555947260202"/>
    <n v="0.99372675785393205"/>
    <n v="3379"/>
    <n v="1.0900000000000001"/>
    <n v="1.36"/>
    <n v="2.1999999999999999E-2"/>
    <n v="0.57999999999999996"/>
    <n v="20.7161882213673"/>
    <d v="1900-01-13T19:08:05"/>
    <n v="43421"/>
    <n v="1.77435997959806"/>
    <n v="92.640939506360695"/>
    <n v="0"/>
    <n v="48222.189918999931"/>
  </r>
  <r>
    <s v="STND-61906"/>
    <s v="Aldi Inc."/>
    <s v="Aldi Inc #12 Batavia - 3340 Three Oaks Rd -  Cary"/>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76"/>
    <n v="2.5646365253446701"/>
    <n v="0"/>
    <n v="0"/>
    <n v="54027.977281650055"/>
  </r>
  <r>
    <s v="STND-61908"/>
    <s v="Montmorency CCSD #145"/>
    <s v="Montmorency Community Consolidated School District 145 - 9415 Hoover Rd - Rock Falls"/>
    <s v="New Indoor LED Fixtures"/>
    <s v="Indoor Lighting"/>
    <s v="K-12 School"/>
    <n v="0"/>
    <n v="11487.977000000001"/>
    <n v="3.1325180000000001"/>
    <x v="0"/>
    <x v="1"/>
    <n v="15"/>
    <s v="Qty / 1,000"/>
    <m/>
    <s v="Public-Lighting"/>
    <s v="lighting"/>
    <n v="3"/>
    <n v="1"/>
    <s v="Lighting"/>
    <n v="0.99829244462109001"/>
    <n v="0.987374621353864"/>
    <n v="11468.3606430809"/>
    <n v="3.0929687741341598"/>
    <n v="0.71"/>
    <n v="8142.5360565874098"/>
    <n v="2.1960078296352599"/>
    <n v="2979"/>
    <n v="1.17333333333333"/>
    <n v="1.323"/>
    <n v="2.1333333333333301E-2"/>
    <n v="0.72"/>
    <n v="23.497818059751602"/>
    <d v="1900-01-15T18:49:11"/>
    <n v="43392"/>
    <n v="3.24700677556707"/>
    <n v="208.515648056016"/>
    <n v="0"/>
    <n v="122138.04084881114"/>
  </r>
  <r>
    <s v="STND-61908"/>
    <s v="Montmorency CCSD #145"/>
    <s v="Montmorency Community Consolidated School District 145 - 9415 Hoover Rd - Rock Falls"/>
    <s v="New Indoor LED Fixtures"/>
    <s v="Indoor Lighting"/>
    <s v="K-12 School"/>
    <n v="0"/>
    <n v="878.32799999999997"/>
    <n v="0.23950099999999999"/>
    <x v="0"/>
    <x v="1"/>
    <n v="15"/>
    <s v="Qty / 1,000"/>
    <m/>
    <s v="Public-Lighting"/>
    <s v="lighting"/>
    <n v="3"/>
    <n v="1"/>
    <s v="Lighting"/>
    <n v="0.99829244462109001"/>
    <n v="0.987374621353864"/>
    <n v="876.82820629915295"/>
    <n v="0.236477209188872"/>
    <n v="0.71"/>
    <n v="622.54802647239899"/>
    <n v="0.16789881852409899"/>
    <n v="2979"/>
    <n v="1.17333333333333"/>
    <n v="1.323"/>
    <n v="2.1333333333333301E-2"/>
    <n v="0.72"/>
    <n v="23.497818059751602"/>
    <d v="1900-01-15T18:49:11"/>
    <n v="43392"/>
    <n v="0.248254397821525"/>
    <n v="15.942331023621"/>
    <n v="0"/>
    <n v="9338.2203970859846"/>
  </r>
  <r>
    <s v="STND-61908"/>
    <s v="Montmorency CCSD #145"/>
    <s v="Montmorency Community Consolidated School District 145 - 9415 Hoover Rd - Rock Falls"/>
    <s v="Outdoor &amp; Garage - LED Fixtures"/>
    <s v="Outdoor &amp; Garage Lighting"/>
    <s v="Exterior"/>
    <n v="0"/>
    <n v="759.96500000000003"/>
    <n v="0"/>
    <x v="0"/>
    <x v="1"/>
    <n v="10.1978380583316"/>
    <s v="Qty / 1,000"/>
    <m/>
    <s v="Public-Lighting"/>
    <s v="lighting"/>
    <n v="3"/>
    <n v="1"/>
    <s v="Lighting"/>
    <n v="0.99829244462109001"/>
    <n v="0.987374621353864"/>
    <n v="758.66731767646695"/>
    <n v="0"/>
    <n v="0.71"/>
    <n v="538.65379555029199"/>
    <n v="0"/>
    <n v="4903"/>
    <n v="1"/>
    <n v="1"/>
    <n v="0"/>
    <n v="0"/>
    <n v="14.276973281664301"/>
    <d v="1900-01-09T04:44:53"/>
    <n v="43392"/>
    <n v="0"/>
    <n v="0"/>
    <n v="0"/>
    <n v="5493.1041765275359"/>
  </r>
  <r>
    <s v="STND-61908"/>
    <s v="Montmorency CCSD #145"/>
    <s v="Montmorency Community Consolidated School District 145 - 9415 Hoover Rd - Rock Falls"/>
    <s v="Outdoor &amp; Garage - LED Fixtures"/>
    <s v="Outdoor &amp; Garage Lighting"/>
    <s v="Exterior"/>
    <n v="0"/>
    <n v="3505.645"/>
    <n v="0"/>
    <x v="0"/>
    <x v="1"/>
    <n v="10.1978380583316"/>
    <s v="Qty / 1,000"/>
    <m/>
    <s v="Public-Lighting"/>
    <s v="lighting"/>
    <n v="3"/>
    <n v="1"/>
    <s v="Lighting"/>
    <n v="0.99829244462109001"/>
    <n v="0.987374621353864"/>
    <n v="3499.6589170236998"/>
    <n v="0"/>
    <n v="0.71"/>
    <n v="2484.7578310868298"/>
    <n v="0"/>
    <n v="4903"/>
    <n v="1"/>
    <n v="1"/>
    <n v="0"/>
    <n v="0"/>
    <n v="14.276973281664301"/>
    <d v="1900-01-09T04:44:53"/>
    <n v="43392"/>
    <n v="0"/>
    <n v="0"/>
    <n v="0"/>
    <n v="25339.157975594753"/>
  </r>
  <r>
    <s v="STND-61909"/>
    <s v="Polish American Association"/>
    <s v="Polish American Association - 6276 S Archer Ave - Chicago"/>
    <s v="New Indoor LED Fixtures"/>
    <s v="Indoor Lighting"/>
    <s v="Office"/>
    <n v="0"/>
    <n v="7425.99"/>
    <n v="1.6698"/>
    <x v="0"/>
    <x v="0"/>
    <n v="15"/>
    <s v="Qty / 1,000"/>
    <m/>
    <s v="Private-Lighting"/>
    <s v="lighting"/>
    <n v="3"/>
    <n v="1"/>
    <s v="Lighting"/>
    <n v="0.91633259480590001"/>
    <n v="1.30467645558681"/>
    <n v="6804.6766857026596"/>
    <n v="2.1785487455388499"/>
    <n v="0.71"/>
    <n v="4831.3204468488902"/>
    <n v="1.54676960933258"/>
    <n v="2885"/>
    <n v="1.165"/>
    <n v="1.3779999999999999"/>
    <n v="2.5499999999999998E-2"/>
    <n v="0.55000000000000004"/>
    <n v="24.263431542460999"/>
    <d v="1900-01-16T07:56:40"/>
    <n v="43407"/>
    <n v="2.8744540777659999"/>
    <n v="148.943566940273"/>
    <n v="0"/>
    <n v="72469.80670273336"/>
  </r>
  <r>
    <s v="STND-61910"/>
    <s v="McDonald's"/>
    <s v="McDonalds Bridgeview - 8611 S Harlem Ave - Bridgeview"/>
    <s v="Outdoor &amp; Garage - LED Fixtures"/>
    <s v="Outdoor &amp; Garage Lighting"/>
    <s v="Exterior"/>
    <n v="0"/>
    <n v="42067.74"/>
    <n v="0"/>
    <x v="0"/>
    <x v="0"/>
    <n v="10.1978380583316"/>
    <s v="Qty / 1,000"/>
    <m/>
    <s v="Private-Lighting"/>
    <s v="lighting"/>
    <n v="3"/>
    <n v="1"/>
    <s v="Lighting"/>
    <n v="0.91633259480590001"/>
    <n v="1.30467645558681"/>
    <n v="38548.041351819898"/>
    <n v="0"/>
    <n v="0.71"/>
    <n v="27369.109359792201"/>
    <n v="0"/>
    <n v="4903"/>
    <n v="1"/>
    <n v="1"/>
    <n v="0"/>
    <n v="0"/>
    <n v="14.276973281664301"/>
    <d v="1900-01-09T04:44:53"/>
    <n v="43408"/>
    <n v="0"/>
    <n v="0"/>
    <n v="0"/>
    <n v="279105.7450519285"/>
  </r>
  <r>
    <s v="STND-61911"/>
    <s v="Narayani Inc"/>
    <s v="Narayani Inc - 610 Tollway Dr - South Holland"/>
    <s v="Outdoor &amp; Garage - LED Fixtures"/>
    <s v="Outdoor &amp; Garage Lighting"/>
    <s v="Exterior"/>
    <n v="0"/>
    <n v="17944.98"/>
    <n v="0"/>
    <x v="0"/>
    <x v="0"/>
    <n v="10.1978380583316"/>
    <s v="Qty / 1,000"/>
    <m/>
    <s v="Private-Lighting"/>
    <s v="lighting"/>
    <n v="3"/>
    <n v="1"/>
    <s v="Lighting"/>
    <n v="0.91633259480590001"/>
    <n v="1.30467645558681"/>
    <n v="16443.57008714"/>
    <n v="0"/>
    <n v="0.71"/>
    <n v="11674.934761869399"/>
    <n v="0"/>
    <n v="4903"/>
    <n v="1"/>
    <n v="1"/>
    <n v="0"/>
    <n v="0"/>
    <n v="14.276973281664301"/>
    <d v="1900-01-09T04:44:53"/>
    <n v="43370"/>
    <n v="0"/>
    <n v="0"/>
    <n v="0"/>
    <n v="119059.09404313033"/>
  </r>
  <r>
    <s v="STND-61911"/>
    <s v="Narayani Inc"/>
    <s v="Narayani Inc - 610 Tollway Dr - South Holland"/>
    <s v="Outdoor &amp; Garage - LED Fixtures"/>
    <s v="Outdoor &amp; Garage Lighting"/>
    <s v="Exterior"/>
    <n v="0"/>
    <n v="15934.75"/>
    <n v="0"/>
    <x v="0"/>
    <x v="0"/>
    <n v="10.1978380583316"/>
    <s v="Qty / 1,000"/>
    <m/>
    <s v="Private-Lighting"/>
    <s v="lighting"/>
    <n v="3"/>
    <n v="1"/>
    <s v="Lighting"/>
    <n v="0.91633259480590001"/>
    <n v="1.30467645558681"/>
    <n v="14601.530815083301"/>
    <n v="0"/>
    <n v="0.71"/>
    <n v="10367.0868787092"/>
    <n v="0"/>
    <n v="4903"/>
    <n v="1"/>
    <n v="1"/>
    <n v="0"/>
    <n v="0"/>
    <n v="14.276973281664301"/>
    <d v="1900-01-09T04:44:53"/>
    <n v="43370"/>
    <n v="0"/>
    <n v="0"/>
    <n v="0"/>
    <n v="105721.87312573084"/>
  </r>
  <r>
    <s v="STND-61911"/>
    <s v="Narayani Inc"/>
    <s v="Narayani Inc - 610 Tollway Dr - South Holland"/>
    <s v="Outdoor &amp; Garage - LED Fixtures"/>
    <s v="Outdoor &amp; Garage Lighting"/>
    <s v="Exterior"/>
    <n v="0"/>
    <n v="26770.38"/>
    <n v="0"/>
    <x v="0"/>
    <x v="0"/>
    <n v="10.1978380583316"/>
    <s v="Qty / 1,000"/>
    <m/>
    <s v="Private-Lighting"/>
    <s v="lighting"/>
    <n v="3"/>
    <n v="1"/>
    <s v="Lighting"/>
    <n v="0.91633259480590001"/>
    <n v="1.30467645558681"/>
    <n v="24530.57176934"/>
    <n v="0"/>
    <n v="0.71"/>
    <n v="17416.705956231399"/>
    <n v="0"/>
    <n v="4903"/>
    <n v="1"/>
    <n v="1"/>
    <n v="0"/>
    <n v="0"/>
    <n v="14.276973281664301"/>
    <d v="1900-01-09T04:44:53"/>
    <n v="43370"/>
    <n v="0"/>
    <n v="0"/>
    <n v="0"/>
    <n v="177612.74685122722"/>
  </r>
  <r>
    <s v="STND-61912"/>
    <s v="V H Woodfield II Inc"/>
    <s v="VH Woodfield II Inc - 1100 E Woodfield Rd - Schaumburg"/>
    <s v="Outdoor &amp; Garage - LED Fixtures"/>
    <s v="Outdoor &amp; Garage Lighting"/>
    <s v="Exterior"/>
    <n v="0"/>
    <n v="59179.21"/>
    <n v="0"/>
    <x v="0"/>
    <x v="0"/>
    <n v="10.1978380583316"/>
    <s v="Qty / 1,000"/>
    <m/>
    <s v="Private-Lighting"/>
    <s v="lighting"/>
    <n v="2"/>
    <n v="1"/>
    <s v="Lighting"/>
    <n v="0.97902139861649395"/>
    <n v="0.93591656730105399"/>
    <n v="57937.712943219201"/>
    <n v="0"/>
    <n v="0.71"/>
    <n v="41135.776189685603"/>
    <n v="0"/>
    <n v="4903"/>
    <n v="1"/>
    <n v="1"/>
    <n v="0"/>
    <n v="0"/>
    <n v="14.276973281664301"/>
    <d v="1900-01-09T04:44:53"/>
    <n v="43406"/>
    <n v="0"/>
    <n v="0"/>
    <n v="0"/>
    <n v="419495.98398618668"/>
  </r>
  <r>
    <s v="STND-61912"/>
    <s v="V H Woodfield II Inc"/>
    <s v="VH Woodfield II Inc - 1100 E Woodfield Rd - Schaumburg"/>
    <s v="Photocells"/>
    <s v="Outdoor &amp; Garage Lighting"/>
    <s v="Office"/>
    <n v="0"/>
    <n v="952"/>
    <n v="0"/>
    <x v="0"/>
    <x v="0"/>
    <n v="8"/>
    <s v="Qty / 1,000"/>
    <m/>
    <s v="Private-Lighting"/>
    <s v="lighting"/>
    <n v="2"/>
    <n v="1"/>
    <s v="Lighting"/>
    <n v="0.97902139861649395"/>
    <n v="0.93591656730105399"/>
    <n v="932.028371482902"/>
    <n v="0"/>
    <n v="0.71"/>
    <n v="661.74014375286004"/>
    <n v="0"/>
    <n v="2885"/>
    <n v="1.165"/>
    <n v="1.3779999999999999"/>
    <n v="2.5499999999999998E-2"/>
    <n v="0.55000000000000004"/>
    <n v="24.263431542460999"/>
    <d v="1900-01-16T07:56:40"/>
    <n v="43406"/>
    <n v="0"/>
    <n v="20.400621006707301"/>
    <n v="0"/>
    <n v="5293.9211500228803"/>
  </r>
  <r>
    <s v="STND-61912"/>
    <s v="V H Woodfield II Inc"/>
    <s v="VH Woodfield II Inc - 1100 E Woodfield Rd - Schaumburg"/>
    <s v="Outdoor &amp; Garage - LED Fixtures"/>
    <s v="Outdoor &amp; Garage Lighting"/>
    <s v="Exterior"/>
    <n v="0"/>
    <n v="61066.864999999998"/>
    <n v="0"/>
    <x v="0"/>
    <x v="0"/>
    <n v="10.1978380583316"/>
    <s v="Qty / 1,000"/>
    <m/>
    <s v="Private-Lighting"/>
    <s v="lighting"/>
    <n v="2"/>
    <n v="1"/>
    <s v="Lighting"/>
    <n v="0.97902139861649395"/>
    <n v="0.93591656730105399"/>
    <n v="59785.767581424603"/>
    <n v="0"/>
    <n v="0.71"/>
    <n v="42447.8949828115"/>
    <n v="0"/>
    <n v="4903"/>
    <n v="1"/>
    <n v="1"/>
    <n v="0"/>
    <n v="0"/>
    <n v="14.276973281664301"/>
    <d v="1900-01-09T04:44:53"/>
    <n v="43406"/>
    <n v="0"/>
    <n v="0"/>
    <n v="0"/>
    <n v="432876.75895177812"/>
  </r>
  <r>
    <s v="STND-61914"/>
    <s v="TNREF III Parkway  JV LLC"/>
    <s v="TNREF III Parkway - Phase 2 - 6 Parkway North - Deerfield"/>
    <s v="Air-Cooled Chiller"/>
    <s v="HVAC"/>
    <s v="Office"/>
    <n v="0"/>
    <n v="28701.923999999999"/>
    <n v="11.452019999999999"/>
    <x v="3"/>
    <x v="0"/>
    <n v="20"/>
    <s v="ΔkWpeak / CF"/>
    <n v="1"/>
    <s v="Private-Non-Lighting"/>
    <s v="non_lighting"/>
    <n v="3"/>
    <n v="1"/>
    <s v="Non-Lighting"/>
    <n v="0.98952339343681495"/>
    <n v="0.43468415683807998"/>
    <n v="28401.225234645601"/>
    <n v="4.9780116577928304"/>
    <n v="0.7"/>
    <n v="19880.8576642519"/>
    <n v="3.4846081604549801"/>
    <n v="2885"/>
    <n v="1.165"/>
    <n v="1.3779999999999999"/>
    <n v="2.5499999999999998E-2"/>
    <n v="0.55000000000000004"/>
    <n v="24.263431542460999"/>
    <d v="1900-01-16T07:56:40"/>
    <n v="43399"/>
    <n v="4.9780116577928304"/>
    <n v="0"/>
    <n v="0"/>
    <n v="397617.15328503802"/>
  </r>
  <r>
    <s v="STND-61915"/>
    <s v="ELA Area Public Library"/>
    <s v="ELA Area Public Library - 275 Mohawk Trail - Lake Zurich"/>
    <s v="Outdoor &amp; Garage - LED Fixtures"/>
    <s v="Outdoor &amp; Garage Lighting"/>
    <s v="Exterior"/>
    <n v="0"/>
    <n v="31207.595000000001"/>
    <n v="0"/>
    <x v="0"/>
    <x v="1"/>
    <n v="10.1978380583316"/>
    <s v="Qty / 1,000"/>
    <m/>
    <s v="Public-Lighting"/>
    <s v="lighting"/>
    <n v="3"/>
    <n v="1"/>
    <s v="Lighting"/>
    <n v="0.99829244462109001"/>
    <n v="0.987374621353864"/>
    <n v="31154.306303294899"/>
    <n v="0"/>
    <n v="0.71"/>
    <n v="22119.557475339399"/>
    <n v="0"/>
    <n v="4903"/>
    <n v="1"/>
    <n v="1"/>
    <n v="0"/>
    <n v="0"/>
    <n v="14.276973281664301"/>
    <d v="1900-01-09T04:44:53"/>
    <n v="43358"/>
    <n v="0"/>
    <n v="0"/>
    <n v="0"/>
    <n v="225571.66505546938"/>
  </r>
  <r>
    <s v="STND-61917"/>
    <s v="Hummingbird Pediatric Therapies LLC"/>
    <s v="Hummingbird Therapy LLC - 750 Pasquinelli Dr  #204 - Westmont"/>
    <s v="New Indoor LED Fixtures"/>
    <s v="Indoor Lighting"/>
    <s v="Office"/>
    <n v="0"/>
    <n v="38601.646000000001"/>
    <n v="8.6799239999999998"/>
    <x v="0"/>
    <x v="0"/>
    <n v="15"/>
    <s v="Qty / 1,000"/>
    <m/>
    <s v="Private-Lighting"/>
    <s v="lighting"/>
    <n v="3"/>
    <n v="1"/>
    <s v="Lighting"/>
    <n v="0.91633259480590001"/>
    <n v="1.30467645558681"/>
    <n v="35371.946442958797"/>
    <n v="11.324492479082901"/>
    <n v="0.71"/>
    <n v="25114.081974500699"/>
    <n v="8.0403896601488292"/>
    <n v="2885"/>
    <n v="1.165"/>
    <n v="1.3779999999999999"/>
    <n v="2.5499999999999998E-2"/>
    <n v="0.55000000000000004"/>
    <n v="24.263431542460999"/>
    <d v="1900-01-16T07:56:40"/>
    <n v="43408"/>
    <n v="14.941934924241799"/>
    <n v="774.23573759266003"/>
    <n v="0"/>
    <n v="376711.22961751051"/>
  </r>
  <r>
    <s v="STND-61917"/>
    <s v="Hummingbird Pediatric Therapies LLC"/>
    <s v="Hummingbird Therapy LLC - 750 Pasquinelli Dr  #204 - Westmont"/>
    <s v="New Indoor LED Fixtures"/>
    <s v="Indoor Lighting"/>
    <s v="Office"/>
    <n v="0"/>
    <n v="702.09400000000005"/>
    <n v="0.15787200000000001"/>
    <x v="0"/>
    <x v="0"/>
    <n v="15"/>
    <s v="Qty / 1,000"/>
    <m/>
    <s v="Private-Lighting"/>
    <s v="lighting"/>
    <n v="3"/>
    <n v="1"/>
    <s v="Lighting"/>
    <n v="0.91633259480590001"/>
    <n v="1.30467645558681"/>
    <n v="643.35161681765396"/>
    <n v="0.20597188139639999"/>
    <n v="0.71"/>
    <n v="456.77964794053401"/>
    <n v="0.14624003579144401"/>
    <n v="2885"/>
    <n v="1.165"/>
    <n v="1.3779999999999999"/>
    <n v="2.5499999999999998E-2"/>
    <n v="0.55000000000000004"/>
    <n v="24.263431542460999"/>
    <d v="1900-01-16T07:56:40"/>
    <n v="43408"/>
    <n v="0.27176656735242199"/>
    <n v="14.081945260815599"/>
    <n v="0"/>
    <n v="6851.6947191080098"/>
  </r>
  <r>
    <s v="STND-61918"/>
    <s v="Vinayaka Holding Corporation"/>
    <s v="Vinayaka Holding Corporation - 1000 E Woodfield Rd - Schaumburg"/>
    <s v="Outdoor &amp; Garage - LED Fixtures"/>
    <s v="Outdoor &amp; Garage Lighting"/>
    <s v="Exterior"/>
    <n v="0"/>
    <n v="73927.433999999994"/>
    <n v="0"/>
    <x v="0"/>
    <x v="0"/>
    <n v="10.1978380583316"/>
    <s v="Qty / 1,000"/>
    <m/>
    <s v="Private-Lighting"/>
    <s v="lighting"/>
    <n v="2"/>
    <n v="1"/>
    <s v="Lighting"/>
    <n v="0.97902139861649395"/>
    <n v="0.93591656730105399"/>
    <n v="72376.539830808499"/>
    <n v="0"/>
    <n v="0.71"/>
    <n v="51387.343279874003"/>
    <n v="0"/>
    <n v="4903"/>
    <n v="1"/>
    <n v="1"/>
    <n v="0"/>
    <n v="0"/>
    <n v="14.276973281664301"/>
    <d v="1900-01-09T04:44:53"/>
    <n v="43406"/>
    <n v="0"/>
    <n v="0"/>
    <n v="0"/>
    <n v="524039.80501604971"/>
  </r>
  <r>
    <s v="STND-61918"/>
    <s v="Vinayaka Holding Corporation"/>
    <s v="Vinayaka Holding Corporation - 1000 E Woodfield Rd - Schaumburg"/>
    <s v="Outdoor &amp; Garage - LED Retrofits"/>
    <s v="Outdoor &amp; Garage Lighting"/>
    <s v="Exterior"/>
    <n v="0"/>
    <n v="49888.025000000001"/>
    <n v="0"/>
    <x v="0"/>
    <x v="0"/>
    <n v="10.1978380583316"/>
    <s v="Qty / 1,000"/>
    <m/>
    <s v="Private-Lighting"/>
    <s v="lighting"/>
    <n v="2"/>
    <n v="1"/>
    <s v="Lighting"/>
    <n v="0.97902139861649395"/>
    <n v="0.93591656730105399"/>
    <n v="48841.4440097146"/>
    <n v="0"/>
    <n v="0.71"/>
    <n v="34677.425246897401"/>
    <n v="0"/>
    <n v="4903"/>
    <n v="1"/>
    <n v="1"/>
    <n v="0"/>
    <n v="0"/>
    <n v="14.276973281664301"/>
    <d v="1900-01-09T04:44:53"/>
    <n v="43406"/>
    <n v="0"/>
    <n v="0"/>
    <n v="0"/>
    <n v="353634.76694775937"/>
  </r>
  <r>
    <s v="STND-61918"/>
    <s v="Vinayaka Holding Corporation"/>
    <s v="Vinayaka Holding Corporation - 1000 E Woodfield Rd - Schaumburg"/>
    <s v="Photocells"/>
    <s v="Outdoor &amp; Garage Lighting"/>
    <s v="Office"/>
    <n v="0"/>
    <n v="1182.72"/>
    <n v="0"/>
    <x v="0"/>
    <x v="0"/>
    <n v="8"/>
    <s v="Qty / 1,000"/>
    <m/>
    <s v="Private-Lighting"/>
    <s v="lighting"/>
    <n v="2"/>
    <n v="1"/>
    <s v="Lighting"/>
    <n v="0.97902139861649395"/>
    <n v="0.93591656730105399"/>
    <n v="1157.9081885717001"/>
    <n v="0"/>
    <n v="0.71"/>
    <n v="822.11481388590596"/>
    <n v="0"/>
    <n v="2885"/>
    <n v="1.165"/>
    <n v="1.3779999999999999"/>
    <n v="2.5499999999999998E-2"/>
    <n v="0.55000000000000004"/>
    <n v="24.263431542460999"/>
    <d v="1900-01-16T07:56:40"/>
    <n v="43406"/>
    <n v="0"/>
    <n v="25.3447715095093"/>
    <n v="0"/>
    <n v="6576.9185110872477"/>
  </r>
  <r>
    <s v="STND-61918"/>
    <s v="Vinayaka Holding Corporation"/>
    <s v="Vinayaka Holding Corporation - 1000 E Woodfield Rd - Schaumburg"/>
    <s v="Outdoor &amp; Garage - LED Fixtures"/>
    <s v="Outdoor &amp; Garage Lighting"/>
    <s v="Exterior"/>
    <n v="0"/>
    <n v="1951.394"/>
    <n v="0"/>
    <x v="0"/>
    <x v="0"/>
    <n v="10.1978380583316"/>
    <s v="Qty / 1,000"/>
    <m/>
    <s v="Private-Lighting"/>
    <s v="lighting"/>
    <n v="2"/>
    <n v="1"/>
    <s v="Lighting"/>
    <n v="0.97902139861649395"/>
    <n v="0.93591656730105399"/>
    <n v="1910.4564831318301"/>
    <n v="0"/>
    <n v="0.71"/>
    <n v="1356.4241030236001"/>
    <n v="0"/>
    <n v="4903"/>
    <n v="1"/>
    <n v="1"/>
    <n v="0"/>
    <n v="0"/>
    <n v="14.276973281664301"/>
    <d v="1900-01-09T04:44:53"/>
    <n v="43406"/>
    <n v="0"/>
    <n v="0"/>
    <n v="0"/>
    <n v="13832.593341052372"/>
  </r>
  <r>
    <s v="STND-61919"/>
    <s v="The Racquet Club of Oak Park River Forest"/>
    <s v="The Racquet Club of Oak Park-River Forest - 301 Lake St - Oak Park"/>
    <s v="New Indoor LED Fixtures"/>
    <s v="Indoor Lighting"/>
    <s v="Miscellaneous"/>
    <n v="0"/>
    <n v="35947.154000000002"/>
    <n v="7.6986879999999998"/>
    <x v="0"/>
    <x v="0"/>
    <n v="14.797277300976599"/>
    <s v="Qty / 1,000"/>
    <m/>
    <s v="Private-Lighting"/>
    <s v="lighting"/>
    <n v="3"/>
    <n v="1"/>
    <s v="Lighting"/>
    <n v="0.91633259480590001"/>
    <n v="1.30467645558681"/>
    <n v="32939.548900707297"/>
    <n v="10.0442969725087"/>
    <n v="0.71"/>
    <n v="23387.079719502199"/>
    <n v="7.1314508504811602"/>
    <n v="3379"/>
    <n v="1.0900000000000001"/>
    <n v="1.36"/>
    <n v="2.1999999999999999E-2"/>
    <n v="0.57999999999999996"/>
    <n v="20.7161882213673"/>
    <d v="1900-01-13T19:08:05"/>
    <n v="43362"/>
    <n v="12.7336422065272"/>
    <n v="664.83493194088101"/>
    <n v="0"/>
    <n v="346065.10386952007"/>
  </r>
  <r>
    <s v="STND-61920"/>
    <s v="Queen of the Rosary School"/>
    <s v="Queen of the Rosary School - 690 Elk Grove Blvd - Elk Grove Village"/>
    <s v="New Indoor LED Fixtures"/>
    <s v="Indoor Lighting"/>
    <s v="K-12 School"/>
    <n v="0"/>
    <n v="10316.873"/>
    <n v="2.8131840000000001"/>
    <x v="0"/>
    <x v="0"/>
    <n v="15"/>
    <s v="Qty / 1,000"/>
    <m/>
    <s v="Private-Lighting"/>
    <s v="lighting"/>
    <n v="3"/>
    <n v="1"/>
    <s v="Lighting"/>
    <n v="0.91633259480590001"/>
    <n v="1.30467645558681"/>
    <n v="9453.6870063729293"/>
    <n v="3.6702949300335099"/>
    <n v="0.71"/>
    <n v="6712.1177745247796"/>
    <n v="2.6059094003237999"/>
    <n v="2979"/>
    <n v="1.17333333333333"/>
    <n v="1.323"/>
    <n v="2.1333333333333301E-2"/>
    <n v="0.72"/>
    <n v="23.497818059751602"/>
    <d v="1900-01-15T18:49:11"/>
    <n v="43394"/>
    <n v="3.85308529649945"/>
    <n v="171.88521829768999"/>
    <n v="0"/>
    <n v="100681.76661787169"/>
  </r>
  <r>
    <s v="STND-61920"/>
    <s v="Queen of the Rosary School"/>
    <s v="Queen of the Rosary School - 690 Elk Grove Blvd - Elk Grove Village"/>
    <s v="Retrofit of Existing Indoor Fixtures to LED"/>
    <s v="Indoor Lighting"/>
    <s v="K-12 School"/>
    <n v="0"/>
    <n v="1341.8910000000001"/>
    <n v="0.36590400000000001"/>
    <x v="0"/>
    <x v="0"/>
    <n v="15"/>
    <s v="Qty / 1,000"/>
    <m/>
    <s v="Private-Lighting"/>
    <s v="lighting"/>
    <n v="3"/>
    <n v="1"/>
    <s v="Lighting"/>
    <n v="0.91633259480590001"/>
    <n v="1.30467645558681"/>
    <n v="1229.61846197668"/>
    <n v="0.47738633380503498"/>
    <n v="0.71"/>
    <n v="873.029108003445"/>
    <n v="0.33894429700157502"/>
    <n v="2979"/>
    <n v="1.17333333333333"/>
    <n v="1.323"/>
    <n v="2.1333333333333301E-2"/>
    <n v="0.72"/>
    <n v="23.497818059751602"/>
    <d v="1900-01-15T18:49:11"/>
    <n v="43394"/>
    <n v="0.50116143214604303"/>
    <n v="22.356699308667"/>
    <n v="0"/>
    <n v="13095.436620051674"/>
  </r>
  <r>
    <s v="STND-61922"/>
    <s v="Formel Industries, Inc."/>
    <s v="Formel Inc - 11323 Franklin Ave - Franklin Park"/>
    <s v="Added Compressor Storage"/>
    <s v="Compressed Air"/>
    <s v="Manufacturing"/>
    <n v="0"/>
    <n v="182294"/>
    <n v="28.42"/>
    <x v="4"/>
    <x v="0"/>
    <n v="10"/>
    <s v="ΔkWpeak / CF"/>
    <n v="0.95"/>
    <s v="Private-Non-Lighting"/>
    <s v="non_lighting"/>
    <n v="2"/>
    <n v="4060"/>
    <s v="Non-Lighting"/>
    <n v="0.76002432528749297"/>
    <n v="0.465462131779591"/>
    <n v="138547.874353958"/>
    <n v="13.228433785176"/>
    <n v="0.7"/>
    <n v="96983.512047770797"/>
    <n v="9.2599036496231797"/>
    <n v="4618"/>
    <n v="1.02"/>
    <n v="1.04"/>
    <n v="1.2E-2"/>
    <n v="0.81"/>
    <n v="15.158077089649201"/>
    <d v="1900-01-09T19:51:10"/>
    <n v="43377"/>
    <n v="13.924667142290501"/>
    <n v="0"/>
    <n v="0"/>
    <n v="969835.12047770794"/>
  </r>
  <r>
    <s v="STND-61923"/>
    <s v="The Steel Supply Co"/>
    <s v="The Steel Supply Co - 5105 Newport Dr - Rolling Meadows"/>
    <s v="New Indoor LED Fixtures"/>
    <s v="Indoor Lighting"/>
    <s v="Warehouse"/>
    <n v="0"/>
    <n v="258697.94200000001"/>
    <n v="40.941589999999998"/>
    <x v="0"/>
    <x v="0"/>
    <n v="9.5383441434566993"/>
    <s v="Qty / 1,000"/>
    <m/>
    <s v="Private-Lighting"/>
    <s v="lighting"/>
    <n v="2"/>
    <n v="1"/>
    <s v="Lighting"/>
    <n v="0.97902139861649395"/>
    <n v="0.93591656730105399"/>
    <n v="253270.82099604901"/>
    <n v="38.3179123726471"/>
    <n v="0.71"/>
    <n v="179822.28290719399"/>
    <n v="27.205717784579502"/>
    <n v="5242"/>
    <n v="1"/>
    <n v="1.22"/>
    <n v="1.0999999999999999E-2"/>
    <n v="0.68"/>
    <n v="13.3536818008394"/>
    <d v="1900-01-08T12:55:13"/>
    <n v="43427"/>
    <n v="46.188418964135899"/>
    <n v="2785.9790309565301"/>
    <n v="0"/>
    <n v="1715206.8190308476"/>
  </r>
  <r>
    <s v="STND-61923"/>
    <s v="The Steel Supply Co"/>
    <s v="The Steel Supply Co - 5105 Newport Dr - Rolling Meadows"/>
    <s v="New Indoor LED Fixtures"/>
    <s v="Indoor Lighting"/>
    <s v="Warehouse"/>
    <n v="0"/>
    <n v="64691.521999999997"/>
    <n v="10.238094"/>
    <x v="0"/>
    <x v="0"/>
    <n v="9.5383441434566993"/>
    <s v="Qty / 1,000"/>
    <m/>
    <s v="Private-Lighting"/>
    <s v="lighting"/>
    <n v="2"/>
    <n v="1"/>
    <s v="Lighting"/>
    <n v="0.97902139861649395"/>
    <n v="0.93591656730105399"/>
    <n v="63334.384347069703"/>
    <n v="9.5820017921855101"/>
    <n v="0.71"/>
    <n v="44967.412886419501"/>
    <n v="6.8032212724517098"/>
    <n v="5242"/>
    <n v="1"/>
    <n v="1.22"/>
    <n v="1.0999999999999999E-2"/>
    <n v="0.68"/>
    <n v="13.3536818008394"/>
    <d v="1900-01-08T12:55:13"/>
    <n v="43427"/>
    <n v="11.5501468083239"/>
    <n v="696.67822781776601"/>
    <n v="0"/>
    <n v="428914.65935157874"/>
  </r>
  <r>
    <s v="STND-61923"/>
    <s v="The Steel Supply Co"/>
    <s v="The Steel Supply Co - 5105 Newport Dr - Rolling Meadows"/>
    <s v="Occupancy Sensors Plus Daylighting Controls"/>
    <s v="Indoor Lighting"/>
    <s v="Warehouse"/>
    <n v="0"/>
    <n v="14766.638999999999"/>
    <n v="2.0377999999999998"/>
    <x v="0"/>
    <x v="0"/>
    <n v="8"/>
    <s v="Qty / 1,000"/>
    <m/>
    <s v="Private-Lighting"/>
    <s v="lighting"/>
    <n v="2"/>
    <n v="1"/>
    <s v="Lighting"/>
    <n v="0.97902139861649395"/>
    <n v="0.93591656730105399"/>
    <n v="14456.855566644899"/>
    <n v="1.9072107808460901"/>
    <n v="0.71"/>
    <n v="10264.3674523178"/>
    <n v="1.3541196544007199"/>
    <n v="5242"/>
    <n v="1"/>
    <n v="1.22"/>
    <n v="1.0999999999999999E-2"/>
    <n v="0.68"/>
    <n v="13.3536818008394"/>
    <d v="1900-01-08T12:55:13"/>
    <n v="43427"/>
    <n v="2.29895224306423"/>
    <n v="159.025411233093"/>
    <n v="0"/>
    <n v="82114.939618542398"/>
  </r>
  <r>
    <s v="STND-61923"/>
    <s v="The Steel Supply Co"/>
    <s v="The Steel Supply Co - 5105 Newport Dr - Rolling Meadows"/>
    <s v="Occupancy Sensors Plus Daylighting Controls"/>
    <s v="Indoor Lighting"/>
    <s v="Warehouse"/>
    <n v="0"/>
    <n v="14177.857"/>
    <n v="1.956548"/>
    <x v="0"/>
    <x v="0"/>
    <n v="8"/>
    <s v="Qty / 1,000"/>
    <m/>
    <s v="Private-Lighting"/>
    <s v="lighting"/>
    <n v="2"/>
    <n v="1"/>
    <s v="Lighting"/>
    <n v="0.97902139861649395"/>
    <n v="0.93591656730105399"/>
    <n v="13880.4253895246"/>
    <n v="1.83116568791974"/>
    <n v="0.71"/>
    <n v="9855.1020265624993"/>
    <n v="1.30012763842302"/>
    <n v="5242"/>
    <n v="1"/>
    <n v="1.22"/>
    <n v="1.0999999999999999E-2"/>
    <n v="0.68"/>
    <n v="13.3536818008394"/>
    <d v="1900-01-08T12:55:13"/>
    <n v="43427"/>
    <n v="2.2072874733844499"/>
    <n v="152.68467928477099"/>
    <n v="0"/>
    <n v="78840.816212499994"/>
  </r>
  <r>
    <s v="STND-61925"/>
    <s v="The Board of Trustees of the University of Illinois"/>
    <s v="University of Illinois College of Medicine - 1601 Parkview Ave - Rockford"/>
    <s v="Outdoor &amp; Garage - LED Fixtures"/>
    <s v="Outdoor &amp; Garage Lighting"/>
    <s v="Exterior"/>
    <n v="0"/>
    <n v="46259.805"/>
    <n v="0"/>
    <x v="0"/>
    <x v="1"/>
    <n v="10.1978380583316"/>
    <s v="Qty / 1,000"/>
    <m/>
    <s v="Public-Lighting"/>
    <s v="lighting"/>
    <n v="3"/>
    <n v="1"/>
    <s v="Lighting"/>
    <n v="0.99829244462109001"/>
    <n v="0.987374621353864"/>
    <n v="46180.813821144897"/>
    <n v="0"/>
    <n v="0.71"/>
    <n v="32788.377813012899"/>
    <n v="0"/>
    <n v="4903"/>
    <n v="1"/>
    <n v="1"/>
    <n v="0"/>
    <n v="0"/>
    <n v="14.276973281664301"/>
    <d v="1900-01-09T04:44:53"/>
    <n v="43369"/>
    <n v="0"/>
    <n v="0"/>
    <n v="0"/>
    <n v="334370.56713249837"/>
  </r>
  <r>
    <s v="STND-61926"/>
    <s v="FDS 1007 Evanston LLC"/>
    <s v="FDS 1007 Evanston LLC C/O Transwestern - 1007 Church St STE 300 - Evanston"/>
    <s v="VSD on HVAC Fan or Pump &lt;= 200 HP"/>
    <s v="Variable Speed Drives"/>
    <s v="Office"/>
    <n v="0"/>
    <n v="233124.641"/>
    <n v="16.212540000000001"/>
    <x v="6"/>
    <x v="0"/>
    <n v="15"/>
    <s v="ΔkWpeak"/>
    <m/>
    <s v="Private-Non-Lighting"/>
    <s v="non_lighting"/>
    <n v="2"/>
    <n v="1"/>
    <s v="Non-Lighting"/>
    <n v="0.76002432528749297"/>
    <n v="0.465462131779591"/>
    <n v="177180.39798391401"/>
    <n v="7.5463234299618902"/>
    <n v="0.7"/>
    <n v="124026.27858874"/>
    <n v="5.2824264009733204"/>
    <n v="2885"/>
    <n v="1.165"/>
    <n v="1.3779999999999999"/>
    <n v="2.5499999999999998E-2"/>
    <n v="0.55000000000000004"/>
    <n v="24.263431542460999"/>
    <d v="1900-01-16T07:56:40"/>
    <n v="43385"/>
    <n v="7.5463234299618902"/>
    <n v="0"/>
    <n v="0"/>
    <n v="1860394.1788311"/>
  </r>
  <r>
    <s v="STND-61926"/>
    <s v="FDS 1007 Evanston LLC"/>
    <s v="FDS 1007 Evanston LLC C/O Transwestern - 1007 Church St STE 300 - Evanston"/>
    <s v="VSD on HVAC Fan or Pump &lt;= 200 HP"/>
    <s v="Variable Speed Drives"/>
    <s v="Office"/>
    <n v="0"/>
    <n v="233124.641"/>
    <n v="16.212540000000001"/>
    <x v="6"/>
    <x v="0"/>
    <n v="15"/>
    <s v="ΔkWpeak"/>
    <m/>
    <s v="Private-Non-Lighting"/>
    <s v="non_lighting"/>
    <n v="2"/>
    <n v="1"/>
    <s v="Non-Lighting"/>
    <n v="0.76002432528749297"/>
    <n v="0.465462131779591"/>
    <n v="177180.39798391401"/>
    <n v="7.5463234299618902"/>
    <n v="0.7"/>
    <n v="124026.27858874"/>
    <n v="5.2824264009733204"/>
    <n v="2885"/>
    <n v="1.165"/>
    <n v="1.3779999999999999"/>
    <n v="2.5499999999999998E-2"/>
    <n v="0.55000000000000004"/>
    <n v="24.263431542460999"/>
    <d v="1900-01-16T07:56:40"/>
    <n v="43385"/>
    <n v="7.5463234299618902"/>
    <n v="0"/>
    <n v="0"/>
    <n v="1860394.1788311"/>
  </r>
  <r>
    <s v="STND-61927"/>
    <s v="PPG Industries, Inc."/>
    <s v="PPG Architectural Finishes Inc - 2570 Orchard Gateway Blvd - Aurora"/>
    <s v="Outdoor &amp; Garage - LED Fixtures"/>
    <s v="Outdoor &amp; Garage Lighting"/>
    <s v="Exterior"/>
    <n v="0"/>
    <n v="8943.0720000000001"/>
    <n v="0"/>
    <x v="0"/>
    <x v="0"/>
    <n v="10.1978380583316"/>
    <s v="Qty / 1,000"/>
    <m/>
    <s v="Private-Lighting"/>
    <s v="lighting"/>
    <n v="3"/>
    <n v="1"/>
    <s v="Lighting"/>
    <n v="0.91633259480590001"/>
    <n v="1.30467645558681"/>
    <n v="8194.8283712959892"/>
    <n v="0"/>
    <n v="0.71"/>
    <n v="5818.3281436201496"/>
    <n v="0"/>
    <n v="4903"/>
    <n v="1"/>
    <n v="1"/>
    <n v="0"/>
    <n v="0"/>
    <n v="14.276973281664301"/>
    <d v="1900-01-09T04:44:53"/>
    <n v="43406"/>
    <n v="0"/>
    <n v="0"/>
    <n v="0"/>
    <n v="59334.368178871409"/>
  </r>
  <r>
    <s v="STND-61927"/>
    <s v="PPG Industries, Inc."/>
    <s v="PPG Architectural Finishes Inc - 2570 Orchard Gateway Blvd - Aurora"/>
    <s v="Outdoor &amp; Garage - LED Fixtures"/>
    <s v="Outdoor &amp; Garage Lighting"/>
    <s v="Exterior"/>
    <n v="0"/>
    <n v="35522.235000000001"/>
    <n v="0"/>
    <x v="0"/>
    <x v="0"/>
    <n v="10.1978380583316"/>
    <s v="Qty / 1,000"/>
    <m/>
    <s v="Private-Lighting"/>
    <s v="lighting"/>
    <n v="3"/>
    <n v="1"/>
    <s v="Lighting"/>
    <n v="0.91633259480590001"/>
    <n v="1.30467645558681"/>
    <n v="32550.181770855001"/>
    <n v="0"/>
    <n v="0.71"/>
    <n v="23110.629057307"/>
    <n v="0"/>
    <n v="4903"/>
    <n v="1"/>
    <n v="1"/>
    <n v="0"/>
    <n v="0"/>
    <n v="14.276973281664301"/>
    <d v="1900-01-09T04:44:53"/>
    <n v="43406"/>
    <n v="0"/>
    <n v="0"/>
    <n v="0"/>
    <n v="235678.45255258947"/>
  </r>
  <r>
    <s v="STND-61927"/>
    <s v="PPG Industries, Inc."/>
    <s v="PPG Architectural Finishes Inc - 2570 Orchard Gateway Blvd - Aurora"/>
    <s v="Outdoor &amp; Garage - LED Fixtures"/>
    <s v="Outdoor &amp; Garage Lighting"/>
    <s v="Exterior"/>
    <n v="0"/>
    <n v="16915.349999999999"/>
    <n v="0"/>
    <x v="0"/>
    <x v="0"/>
    <n v="10.1978380583316"/>
    <s v="Qty / 1,000"/>
    <m/>
    <s v="Private-Lighting"/>
    <s v="lighting"/>
    <n v="3"/>
    <n v="1"/>
    <s v="Lighting"/>
    <n v="0.91633259480590001"/>
    <n v="1.30467645558681"/>
    <n v="15500.086557549999"/>
    <n v="0"/>
    <n v="0.71"/>
    <n v="11005.061455860499"/>
    <n v="0"/>
    <n v="4903"/>
    <n v="1"/>
    <n v="1"/>
    <n v="0"/>
    <n v="0"/>
    <n v="14.276973281664301"/>
    <d v="1900-01-09T04:44:53"/>
    <n v="43406"/>
    <n v="0"/>
    <n v="0"/>
    <n v="0"/>
    <n v="112227.83454885236"/>
  </r>
  <r>
    <s v="STND-61928"/>
    <s v="LHC Operating LLC"/>
    <s v="LHC Operating LLC - 1320 W Fullerton - Chicago"/>
    <s v="Outdoor &amp; Garage - LED Fixtures"/>
    <s v="Outdoor &amp; Garage Lighting"/>
    <s v="Exterior"/>
    <n v="0"/>
    <n v="21107.415000000001"/>
    <n v="0"/>
    <x v="0"/>
    <x v="0"/>
    <n v="10.1978380583316"/>
    <s v="Qty / 1,000"/>
    <m/>
    <s v="Private-Lighting"/>
    <s v="lighting"/>
    <n v="3"/>
    <n v="1"/>
    <s v="Lighting"/>
    <n v="0.91633259480590001"/>
    <n v="1.30467645558681"/>
    <n v="19341.412356594999"/>
    <n v="0"/>
    <n v="0.71"/>
    <n v="13732.402773182401"/>
    <n v="0"/>
    <n v="4903"/>
    <n v="1"/>
    <n v="1"/>
    <n v="0"/>
    <n v="0"/>
    <n v="14.276973281664301"/>
    <d v="1900-01-09T04:44:53"/>
    <n v="43350"/>
    <n v="0"/>
    <n v="0"/>
    <n v="0"/>
    <n v="140040.81963269788"/>
  </r>
  <r>
    <s v="STND-61928"/>
    <s v="LHC Operating LLC"/>
    <s v="LHC Operating LLC - 1320 W Fullerton - Chicago"/>
    <s v="Outdoor &amp; Garage - LED Fixtures"/>
    <s v="Outdoor &amp; Garage Lighting"/>
    <s v="Exterior"/>
    <n v="0"/>
    <n v="8972.49"/>
    <n v="0"/>
    <x v="0"/>
    <x v="0"/>
    <n v="10.1978380583316"/>
    <s v="Qty / 1,000"/>
    <m/>
    <s v="Private-Lighting"/>
    <s v="lighting"/>
    <n v="3"/>
    <n v="1"/>
    <s v="Lighting"/>
    <n v="0.91633259480590001"/>
    <n v="1.30467645558681"/>
    <n v="8221.7850435699893"/>
    <n v="0"/>
    <n v="0.71"/>
    <n v="5837.4673809346896"/>
    <n v="0"/>
    <n v="4903"/>
    <n v="1"/>
    <n v="1"/>
    <n v="0"/>
    <n v="0"/>
    <n v="14.276973281664301"/>
    <d v="1900-01-09T04:44:53"/>
    <n v="43350"/>
    <n v="0"/>
    <n v="0"/>
    <n v="0"/>
    <n v="59529.547021565064"/>
  </r>
  <r>
    <s v="STND-61928"/>
    <s v="LHC Operating LLC"/>
    <s v="LHC Operating LLC - 1320 W Fullerton - Chicago"/>
    <s v="Outdoor &amp; Garage - LED Fixtures"/>
    <s v="Outdoor &amp; Garage Lighting"/>
    <s v="Exterior"/>
    <n v="0"/>
    <n v="6030.69"/>
    <n v="0"/>
    <x v="0"/>
    <x v="0"/>
    <n v="10.1978380583316"/>
    <s v="Qty / 1,000"/>
    <m/>
    <s v="Private-Lighting"/>
    <s v="lighting"/>
    <n v="3"/>
    <n v="1"/>
    <s v="Lighting"/>
    <n v="0.91633259480590001"/>
    <n v="1.30467645558681"/>
    <n v="5526.11781616999"/>
    <n v="0"/>
    <n v="0.71"/>
    <n v="3923.54364948069"/>
    <n v="0"/>
    <n v="4903"/>
    <n v="1"/>
    <n v="1"/>
    <n v="0"/>
    <n v="0"/>
    <n v="14.276973281664301"/>
    <d v="1900-01-09T04:44:53"/>
    <n v="43350"/>
    <n v="0"/>
    <n v="0"/>
    <n v="0"/>
    <n v="40011.662752199438"/>
  </r>
  <r>
    <s v="STND-61929"/>
    <s v="Phoenix Converting Inc"/>
    <s v="Phoenix Converting, Inc. - 1251 Ardmore Ave - Itasca"/>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472"/>
    <n v="10.661200899291901"/>
    <n v="0"/>
    <n v="0"/>
    <n v="1006167.17691442"/>
  </r>
  <r>
    <s v="STND-61930"/>
    <s v="MR 1051 LLC"/>
    <s v="MR 1051 LLC - 1051 Perimeter Dr - Schaumburg"/>
    <s v="Outdoor &amp; Garage - LED Fixtures"/>
    <s v="Outdoor &amp; Garage Lighting"/>
    <s v="Exterior"/>
    <n v="0"/>
    <n v="75883.731"/>
    <n v="0"/>
    <x v="0"/>
    <x v="0"/>
    <n v="10.1978380583316"/>
    <s v="Qty / 1,000"/>
    <m/>
    <s v="Private-Lighting"/>
    <s v="lighting"/>
    <n v="3"/>
    <n v="1"/>
    <s v="Lighting"/>
    <n v="0.91633259480590001"/>
    <n v="1.30467645558681"/>
    <n v="69534.736130782898"/>
    <n v="0"/>
    <n v="0.71"/>
    <n v="49369.662652855899"/>
    <n v="0"/>
    <n v="4903"/>
    <n v="1"/>
    <n v="1"/>
    <n v="0"/>
    <n v="0"/>
    <n v="14.276973281664301"/>
    <d v="1900-01-09T04:44:53"/>
    <n v="43464"/>
    <n v="0"/>
    <n v="0"/>
    <n v="0"/>
    <n v="503463.82472828613"/>
  </r>
  <r>
    <s v="STND-61930"/>
    <s v="MR 1051 LLC"/>
    <s v="MR 1051 LLC - 1051 Perimeter Dr - Schaumburg"/>
    <s v="Occupancy Sensors"/>
    <s v="Outdoor &amp; Garage Lighting"/>
    <s v="Exterior"/>
    <n v="0"/>
    <n v="8475.9140000000007"/>
    <n v="-1.0804499999999999"/>
    <x v="0"/>
    <x v="0"/>
    <n v="8"/>
    <s v="Qty / 1,000"/>
    <m/>
    <s v="Private-Lighting"/>
    <s v="lighting"/>
    <n v="3"/>
    <n v="1"/>
    <s v="Lighting"/>
    <n v="0.91633259480590001"/>
    <n v="1.30467645558681"/>
    <n v="7766.7562689716497"/>
    <n v="-1.4096376764387599"/>
    <n v="0.71"/>
    <n v="5514.39695096987"/>
    <n v="-1.00084275027152"/>
    <n v="4903"/>
    <n v="1"/>
    <n v="1"/>
    <n v="0"/>
    <n v="0"/>
    <n v="14.276973281664301"/>
    <d v="1900-01-09T04:44:53"/>
    <n v="43464"/>
    <n v="-1.4096376764387599"/>
    <n v="0"/>
    <n v="0"/>
    <n v="44115.17560775896"/>
  </r>
  <r>
    <s v="STND-61930"/>
    <s v="MR 1051 LLC"/>
    <s v="MR 1051 LLC - 1051 Perimeter Dr - Schaumburg"/>
    <s v="Photocells"/>
    <s v="Outdoor &amp; Garage Lighting"/>
    <s v="Exterior"/>
    <n v="0"/>
    <n v="2016.84"/>
    <n v="0"/>
    <x v="0"/>
    <x v="0"/>
    <n v="8"/>
    <s v="Qty / 1,000"/>
    <m/>
    <s v="Private-Lighting"/>
    <s v="lighting"/>
    <n v="3"/>
    <n v="1"/>
    <s v="Lighting"/>
    <n v="0.91633259480590001"/>
    <n v="1.30467645558681"/>
    <n v="1848.0962305083301"/>
    <n v="0"/>
    <n v="0.71"/>
    <n v="1312.1483236609099"/>
    <n v="0"/>
    <n v="4903"/>
    <n v="1"/>
    <n v="1"/>
    <n v="0"/>
    <n v="0"/>
    <n v="14.276973281664301"/>
    <d v="1900-01-09T04:44:53"/>
    <n v="43464"/>
    <n v="0"/>
    <n v="0"/>
    <n v="0"/>
    <n v="10497.186589287279"/>
  </r>
  <r>
    <s v="STND-61931"/>
    <s v="Illinois Tool Works, Inc."/>
    <s v="Illinois Tool Works Inc - 1800 Sycamore Rd - Manteno"/>
    <s v="No-Loss Condensate Drains"/>
    <s v="Compressed Air"/>
    <s v="Manufacturing"/>
    <n v="0"/>
    <n v="6553.2479999999996"/>
    <n v="1.014"/>
    <x v="4"/>
    <x v="0"/>
    <n v="10"/>
    <s v="ΔkWpeak / CF"/>
    <n v="0.95"/>
    <s v="Private-Non-Lighting"/>
    <s v="non_lighting"/>
    <n v="2"/>
    <n v="1"/>
    <s v="Non-Lighting"/>
    <n v="0.76002432528749297"/>
    <n v="0.465462131779591"/>
    <n v="4980.6278896416097"/>
    <n v="0.471978601624505"/>
    <n v="0.7"/>
    <n v="3486.43952274913"/>
    <n v="0.33038502113715401"/>
    <n v="4618"/>
    <n v="1.02"/>
    <n v="1.04"/>
    <n v="1.2E-2"/>
    <n v="0.81"/>
    <n v="15.158077089649201"/>
    <d v="1900-01-09T19:51:10"/>
    <n v="43471"/>
    <n v="0.49681958065737403"/>
    <n v="0"/>
    <n v="0"/>
    <n v="34864.395227491303"/>
  </r>
  <r>
    <s v="STND-61931"/>
    <s v="Illinois Tool Works, Inc."/>
    <s v="Illinois Tool Works Inc - 1800 Sycamore Rd - Manteno"/>
    <s v="No-Loss Condensate Drains"/>
    <s v="Compressed Air"/>
    <s v="Manufacturing"/>
    <n v="0"/>
    <n v="3276.6239999999998"/>
    <n v="0.50700000000000001"/>
    <x v="4"/>
    <x v="0"/>
    <n v="10"/>
    <s v="ΔkWpeak / CF"/>
    <n v="0.95"/>
    <s v="Private-Non-Lighting"/>
    <s v="non_lighting"/>
    <n v="2"/>
    <n v="1"/>
    <s v="Non-Lighting"/>
    <n v="0.76002432528749297"/>
    <n v="0.465462131779591"/>
    <n v="2490.3139448208099"/>
    <n v="0.235989300812253"/>
    <n v="0.7"/>
    <n v="1743.21976137456"/>
    <n v="0.16519251056857701"/>
    <n v="4618"/>
    <n v="1.02"/>
    <n v="1.04"/>
    <n v="1.2E-2"/>
    <n v="0.81"/>
    <n v="15.158077089649201"/>
    <d v="1900-01-09T19:51:10"/>
    <n v="43471"/>
    <n v="0.24840979032868701"/>
    <n v="0"/>
    <n v="0"/>
    <n v="17432.1976137456"/>
  </r>
  <r>
    <s v="STND-61931"/>
    <s v="Illinois Tool Works, Inc."/>
    <s v="Illinois Tool Works Inc - 1800 Sycamore Rd - Manteno"/>
    <s v="Compressed Air - Air Compressor(s) with Integrated VSD &lt;= 150 HP"/>
    <s v="Compressed Air"/>
    <s v="Manufacturing"/>
    <n v="0"/>
    <n v="217890"/>
    <n v="34.950000000000003"/>
    <x v="4"/>
    <x v="0"/>
    <n v="10"/>
    <s v="ΔkWpeak / CF"/>
    <n v="0.95"/>
    <s v="Private-Non-Lighting"/>
    <s v="non_lighting"/>
    <n v="2"/>
    <n v="1"/>
    <s v="Non-Lighting"/>
    <n v="0.76002432528749297"/>
    <n v="0.465462131779591"/>
    <n v="165601.70023689201"/>
    <n v="16.267901505696699"/>
    <n v="0.7"/>
    <n v="115921.19016582399"/>
    <n v="11.387531053987701"/>
    <n v="4618"/>
    <n v="1.02"/>
    <n v="1.04"/>
    <n v="1.2E-2"/>
    <n v="0.81"/>
    <n v="15.158077089649201"/>
    <d v="1900-01-09T19:51:10"/>
    <n v="43471"/>
    <n v="17.1241068481018"/>
    <n v="0"/>
    <n v="0"/>
    <n v="1159211.90165824"/>
  </r>
  <r>
    <s v="STND-61931"/>
    <s v="Illinois Tool Works, Inc."/>
    <s v="Illinois Tool Works Inc - 1800 Sycamore Rd - Manteno"/>
    <s v="Efficient Refrigerated Compressed Air Dryer"/>
    <s v="Compressed Air"/>
    <s v="Manufacturing"/>
    <n v="0"/>
    <n v="3412.5"/>
    <n v="0.75"/>
    <x v="4"/>
    <x v="0"/>
    <n v="10"/>
    <s v="ΔkWpeak / CF"/>
    <n v="0.95"/>
    <s v="Private-Non-Lighting"/>
    <s v="non_lighting"/>
    <n v="2"/>
    <n v="1"/>
    <s v="Non-Lighting"/>
    <n v="0.76002432528749297"/>
    <n v="0.465462131779591"/>
    <n v="2593.5830100435701"/>
    <n v="0.34909659883469302"/>
    <n v="0.7"/>
    <n v="1815.5081070305"/>
    <n v="0.24436761918428501"/>
    <n v="4618"/>
    <n v="1.02"/>
    <n v="1.04"/>
    <n v="1.2E-2"/>
    <n v="0.81"/>
    <n v="15.158077089649201"/>
    <d v="1900-01-09T19:51:10"/>
    <n v="43471"/>
    <n v="0.36747010403651897"/>
    <n v="0"/>
    <n v="0"/>
    <n v="18155.081070305001"/>
  </r>
  <r>
    <s v="STND-61932"/>
    <s v="Highland Park Public Library"/>
    <s v="City of Highland Park Library Facility - 494 Laurel Ave - Highland Park"/>
    <s v="New Indoor LED Fixtures"/>
    <s v="Indoor Lighting"/>
    <s v="Miscellaneous"/>
    <n v="0"/>
    <n v="3535.7860000000001"/>
    <n v="0.75724800000000003"/>
    <x v="0"/>
    <x v="1"/>
    <n v="14.797277300976599"/>
    <s v="Qty / 1,000"/>
    <m/>
    <s v="Public-Lighting"/>
    <s v="lighting"/>
    <n v="3"/>
    <n v="1"/>
    <s v="Lighting"/>
    <n v="0.99829244462109001"/>
    <n v="0.987374621353864"/>
    <n v="3529.7484495970298"/>
    <n v="0.74768745727097097"/>
    <n v="0.71"/>
    <n v="2506.1213992138901"/>
    <n v="0.53085809466238898"/>
    <n v="3379"/>
    <n v="1.0900000000000001"/>
    <n v="1.36"/>
    <n v="2.1999999999999999E-2"/>
    <n v="0.57999999999999996"/>
    <n v="20.7161882213673"/>
    <d v="1900-01-13T19:08:05"/>
    <n v="43412"/>
    <n v="0.94787963649970997"/>
    <n v="71.242629257921607"/>
    <n v="0"/>
    <n v="37083.773294079409"/>
  </r>
  <r>
    <s v="STND-61933"/>
    <s v="Advanced Machine &amp; Engineering Co."/>
    <s v="Advanced Machine &amp; Engineering - 2500 N Latham St - Rockford"/>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374"/>
    <n v="0.23198407107042801"/>
    <n v="0"/>
    <n v="0"/>
    <n v="22696.0726964756"/>
  </r>
  <r>
    <s v="STND-61933"/>
    <s v="Advanced Machine &amp; Engineering Co."/>
    <s v="Advanced Machine &amp; Engineering - 2500 N Latham St - Rockford"/>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374"/>
    <n v="10.661200899291901"/>
    <n v="0"/>
    <n v="0"/>
    <n v="1006167.17691442"/>
  </r>
  <r>
    <s v="STND-61933"/>
    <s v="Advanced Machine &amp; Engineering Co."/>
    <s v="Advanced Machine &amp; Engineering - 2500 N Latham St - Rockford"/>
    <s v="Efficient Refrigerated Compressed Air Dryer"/>
    <s v="Compressed Air"/>
    <s v="Manufacturing"/>
    <n v="0"/>
    <n v="2275"/>
    <n v="0.5"/>
    <x v="4"/>
    <x v="0"/>
    <n v="10"/>
    <s v="ΔkWpeak / CF"/>
    <n v="0.95"/>
    <s v="Private-Non-Lighting"/>
    <s v="non_lighting"/>
    <n v="3"/>
    <n v="1"/>
    <s v="Non-Lighting"/>
    <n v="0.98952339343681495"/>
    <n v="0.43468415683807998"/>
    <n v="2251.16572006875"/>
    <n v="0.21734207841903999"/>
    <n v="0.7"/>
    <n v="1575.81600404813"/>
    <n v="0.152139454893328"/>
    <n v="4618"/>
    <n v="1.02"/>
    <n v="1.04"/>
    <n v="1.2E-2"/>
    <n v="0.81"/>
    <n v="15.158077089649201"/>
    <d v="1900-01-09T19:51:10"/>
    <n v="43374"/>
    <n v="0.228781135177937"/>
    <n v="0"/>
    <n v="0"/>
    <n v="15758.1600404813"/>
  </r>
  <r>
    <s v="STND-61934"/>
    <s v="Whitney Young High School"/>
    <s v="Whitney Young High School - 211 S Laflin St - Chicago"/>
    <s v="New Indoor LED Fixtures"/>
    <s v="Indoor Lighting"/>
    <s v="K-12 School"/>
    <n v="0"/>
    <n v="53431.642"/>
    <n v="14.569632"/>
    <x v="0"/>
    <x v="1"/>
    <n v="15"/>
    <s v="Qty / 1,000"/>
    <m/>
    <s v="Public-Lighting"/>
    <s v="lighting"/>
    <n v="2"/>
    <n v="1"/>
    <s v="Lighting"/>
    <n v="0.98996686498346598"/>
    <n v="2.5626279547341602"/>
    <n v="52895.555121658901"/>
    <n v="37.3365462533894"/>
    <n v="0.71"/>
    <n v="37555.844136377797"/>
    <n v="26.508947839906501"/>
    <n v="2979"/>
    <n v="1.17333333333333"/>
    <n v="1.323"/>
    <n v="2.1333333333333301E-2"/>
    <n v="0.72"/>
    <n v="23.497818059751602"/>
    <d v="1900-01-15T18:49:11"/>
    <n v="43406"/>
    <n v="39.196004717172102"/>
    <n v="961.73736584834398"/>
    <n v="0"/>
    <n v="563337.66204566695"/>
  </r>
  <r>
    <s v="STND-61934"/>
    <s v="Whitney Young High School"/>
    <s v="Whitney Young High School - 211 S Laflin St - Chicago"/>
    <s v="New Indoor LED Fixtures"/>
    <s v="Indoor Lighting"/>
    <s v="K-12 School"/>
    <n v="0"/>
    <n v="87003.304000000004"/>
    <n v="23.723884999999999"/>
    <x v="0"/>
    <x v="1"/>
    <n v="15"/>
    <s v="Qty / 1,000"/>
    <m/>
    <s v="Public-Lighting"/>
    <s v="lighting"/>
    <n v="2"/>
    <n v="1"/>
    <s v="Lighting"/>
    <n v="0.98996686498346598"/>
    <n v="2.5626279547341602"/>
    <n v="86130.388104083395"/>
    <n v="60.795490895898503"/>
    <n v="0.71"/>
    <n v="61152.575553899202"/>
    <n v="43.164798536087901"/>
    <n v="2979"/>
    <n v="1.17333333333333"/>
    <n v="1.323"/>
    <n v="2.1333333333333301E-2"/>
    <n v="0.72"/>
    <n v="23.497818059751602"/>
    <d v="1900-01-15T18:49:11"/>
    <n v="43406"/>
    <n v="63.823266666560102"/>
    <n v="1566.00705643788"/>
    <n v="0"/>
    <n v="917288.63330848806"/>
  </r>
  <r>
    <s v="STND-61935"/>
    <s v="Dot Foods, Inc."/>
    <s v="Dot Foods Incorporated - 251 Central Ave - University Park"/>
    <s v="Outdoor &amp; Garage - LED Fixtures"/>
    <s v="Outdoor &amp; Garage Lighting"/>
    <s v="Exterior"/>
    <n v="0"/>
    <n v="26941.985000000001"/>
    <n v="0"/>
    <x v="0"/>
    <x v="0"/>
    <n v="10.1978380583316"/>
    <s v="Qty / 1,000"/>
    <m/>
    <s v="Private-Lighting"/>
    <s v="lighting"/>
    <n v="3"/>
    <n v="1"/>
    <s v="Lighting"/>
    <n v="0.91633259480590001"/>
    <n v="1.30467645558681"/>
    <n v="24687.819024271601"/>
    <n v="0"/>
    <n v="0.71"/>
    <n v="17528.351507232899"/>
    <n v="0"/>
    <n v="4903"/>
    <n v="1"/>
    <n v="1"/>
    <n v="0"/>
    <n v="0"/>
    <n v="14.276973281664301"/>
    <d v="1900-01-09T04:44:53"/>
    <n v="43400"/>
    <n v="0"/>
    <n v="0"/>
    <n v="0"/>
    <n v="178751.29010027373"/>
  </r>
  <r>
    <s v="STND-61935"/>
    <s v="Dot Foods, Inc."/>
    <s v="Dot Foods Incorporated - 251 Central Ave - University Park"/>
    <s v="Outdoor &amp; Garage - LED Fixtures"/>
    <s v="Outdoor &amp; Garage Lighting"/>
    <s v="Exterior"/>
    <n v="0"/>
    <n v="49937.055"/>
    <n v="0"/>
    <x v="0"/>
    <x v="0"/>
    <n v="10.1978380583316"/>
    <s v="Qty / 1,000"/>
    <m/>
    <s v="Private-Lighting"/>
    <s v="lighting"/>
    <n v="3"/>
    <n v="1"/>
    <s v="Lighting"/>
    <n v="0.91633259480590001"/>
    <n v="1.30467645558681"/>
    <n v="45758.9511851149"/>
    <n v="0"/>
    <n v="0.71"/>
    <n v="32488.855341431601"/>
    <n v="0"/>
    <n v="4903"/>
    <n v="1"/>
    <n v="1"/>
    <n v="0"/>
    <n v="0"/>
    <n v="14.276973281664301"/>
    <d v="1900-01-09T04:44:53"/>
    <n v="43400"/>
    <n v="0"/>
    <n v="0"/>
    <n v="0"/>
    <n v="331316.08547248109"/>
  </r>
  <r>
    <s v="STND-61935"/>
    <s v="Dot Foods, Inc."/>
    <s v="Dot Foods Incorporated - 251 Central Ave - University Park"/>
    <s v="Outdoor &amp; Garage - LED Fixtures"/>
    <s v="Outdoor &amp; Garage Lighting"/>
    <s v="Exterior"/>
    <n v="0"/>
    <n v="16449.564999999999"/>
    <n v="0"/>
    <x v="0"/>
    <x v="0"/>
    <n v="10.1978380583316"/>
    <s v="Qty / 1,000"/>
    <m/>
    <s v="Private-Lighting"/>
    <s v="lighting"/>
    <n v="3"/>
    <n v="1"/>
    <s v="Lighting"/>
    <n v="0.91633259480590001"/>
    <n v="1.30467645558681"/>
    <n v="15073.272579878299"/>
    <n v="0"/>
    <n v="0.71"/>
    <n v="10702.023531713599"/>
    <n v="0"/>
    <n v="4903"/>
    <n v="1"/>
    <n v="1"/>
    <n v="0"/>
    <n v="0"/>
    <n v="14.276973281664301"/>
    <d v="1900-01-09T04:44:53"/>
    <n v="43400"/>
    <n v="0"/>
    <n v="0"/>
    <n v="0"/>
    <n v="109137.5028728693"/>
  </r>
  <r>
    <s v="STND-61935"/>
    <s v="Dot Foods, Inc."/>
    <s v="Dot Foods Incorporated - 251 Central Ave - University Park"/>
    <s v="Outdoor &amp; Garage - LED Fixtures"/>
    <s v="Outdoor &amp; Garage Lighting"/>
    <s v="Exterior"/>
    <n v="0"/>
    <n v="1627.796"/>
    <n v="0"/>
    <x v="0"/>
    <x v="0"/>
    <n v="10.1978380583316"/>
    <s v="Qty / 1,000"/>
    <m/>
    <s v="Private-Lighting"/>
    <s v="lighting"/>
    <n v="3"/>
    <n v="1"/>
    <s v="Lighting"/>
    <n v="0.91633259480590001"/>
    <n v="1.30467645558681"/>
    <n v="1491.60253249466"/>
    <n v="0"/>
    <n v="0.71"/>
    <n v="1059.0377980712101"/>
    <n v="0"/>
    <n v="4903"/>
    <n v="1"/>
    <n v="1"/>
    <n v="0"/>
    <n v="0"/>
    <n v="14.276973281664301"/>
    <d v="1900-01-09T04:44:53"/>
    <n v="43400"/>
    <n v="0"/>
    <n v="0"/>
    <n v="0"/>
    <n v="10799.895962382283"/>
  </r>
  <r>
    <s v="STND-61937"/>
    <s v="Homewood-Flossmoor Community High School District #233"/>
    <s v="Homewood Flossmoor HS - 999 Kedzie - Flossmoor"/>
    <s v="New Indoor LED Fixtures"/>
    <s v="Indoor Lighting"/>
    <s v="K-12 School"/>
    <n v="0"/>
    <n v="38165.459000000003"/>
    <n v="10.406879999999999"/>
    <x v="0"/>
    <x v="1"/>
    <n v="15"/>
    <s v="Qty / 1,000"/>
    <m/>
    <s v="Public-Lighting"/>
    <s v="lighting"/>
    <n v="3"/>
    <n v="1"/>
    <s v="Lighting"/>
    <n v="0.99829244462109001"/>
    <n v="0.987374621353864"/>
    <n v="38100.289365195997"/>
    <n v="10.2754891994751"/>
    <n v="0.71"/>
    <n v="27051.205449289198"/>
    <n v="7.2955973316273202"/>
    <n v="2979"/>
    <n v="1.17333333333333"/>
    <n v="1.323"/>
    <n v="2.1333333333333301E-2"/>
    <n v="0.72"/>
    <n v="23.497818059751602"/>
    <d v="1900-01-15T18:49:11"/>
    <n v="43407"/>
    <n v="10.787235659144899"/>
    <n v="692.73253391265496"/>
    <n v="0"/>
    <n v="405768.081739338"/>
  </r>
  <r>
    <s v="STND-61938"/>
    <s v="Cass School District #63"/>
    <s v="Cass School District 63 - 8502 Bailey Rd - Darien"/>
    <s v="Building Energy Management System"/>
    <s v="Energy Management System"/>
    <s v="K-12 School"/>
    <n v="8003.37"/>
    <n v="19938.22"/>
    <n v="0"/>
    <x v="1"/>
    <x v="1"/>
    <n v="15"/>
    <s v="NA"/>
    <m/>
    <s v="EMS"/>
    <s v="ems"/>
    <n v="3"/>
    <n v="1"/>
    <s v="EMS"/>
    <n v="0.91036333343406195"/>
    <n v="0"/>
    <n v="18151.0244219417"/>
    <n v="0"/>
    <n v="0.7"/>
    <n v="12705.717095359199"/>
    <n v="0"/>
    <n v="2979"/>
    <n v="1.17333333333333"/>
    <n v="1.323"/>
    <n v="2.1333333333333301E-2"/>
    <n v="0.72"/>
    <n v="23.497818059751602"/>
    <d v="1900-01-15T18:49:11"/>
    <n v="43441"/>
    <n v="0"/>
    <n v="0"/>
    <n v="0"/>
    <n v="190585.75643038799"/>
  </r>
  <r>
    <s v="STND-61939"/>
    <s v="MLRP 31 Mitchell LLC"/>
    <s v="MLRP 31 Mitchell LLC - 31 S Mitchell CT - Addison"/>
    <s v="Outdoor &amp; Garage - LED Fixtures"/>
    <s v="Outdoor &amp; Garage Lighting"/>
    <s v="Exterior"/>
    <n v="0"/>
    <n v="4265.6099999999997"/>
    <n v="0"/>
    <x v="0"/>
    <x v="0"/>
    <n v="10.1978380583316"/>
    <s v="Qty / 1,000"/>
    <m/>
    <s v="Private-Lighting"/>
    <s v="lighting"/>
    <n v="3"/>
    <n v="1"/>
    <s v="Lighting"/>
    <n v="0.91633259480590001"/>
    <n v="1.30467645558681"/>
    <n v="3908.7174797299899"/>
    <n v="0"/>
    <n v="0.71"/>
    <n v="2775.1894106083"/>
    <n v="0"/>
    <n v="4903"/>
    <n v="1"/>
    <n v="1"/>
    <n v="0"/>
    <n v="0"/>
    <n v="14.276973281664301"/>
    <d v="1900-01-09T04:44:53"/>
    <n v="43376"/>
    <n v="0"/>
    <n v="0"/>
    <n v="0"/>
    <n v="28300.932190580163"/>
  </r>
  <r>
    <s v="STND-61940"/>
    <s v="SF CH2 LLC"/>
    <s v="SF CH2 LLC - 800 Jorie Blvd - Oak Brook"/>
    <s v="Outdoor &amp; Garage - LED Fixtures"/>
    <s v="Outdoor &amp; Garage Lighting"/>
    <s v="Exterior"/>
    <n v="0"/>
    <n v="3481.13"/>
    <n v="0"/>
    <x v="0"/>
    <x v="0"/>
    <n v="10.1978380583316"/>
    <s v="Qty / 1,000"/>
    <m/>
    <s v="Private-Lighting"/>
    <s v="lighting"/>
    <n v="2"/>
    <n v="1"/>
    <s v="Lighting"/>
    <n v="0.97902139861649395"/>
    <n v="0.93591656730105399"/>
    <n v="3408.1007613658298"/>
    <n v="0"/>
    <n v="0.71"/>
    <n v="2419.75154056974"/>
    <n v="0"/>
    <n v="4903"/>
    <n v="1"/>
    <n v="1"/>
    <n v="0"/>
    <n v="0"/>
    <n v="14.276973281664301"/>
    <d v="1900-01-09T04:44:53"/>
    <n v="43469"/>
    <n v="0"/>
    <n v="0"/>
    <n v="0"/>
    <n v="24676.234352128617"/>
  </r>
  <r>
    <s v="STND-61940"/>
    <s v="SF CH2 LLC"/>
    <s v="SF CH2 LLC - 800 Jorie Blvd - Oak Brook"/>
    <s v="Outdoor &amp; Garage - LED Fixtures"/>
    <s v="Outdoor &amp; Garage Lighting"/>
    <s v="Exterior"/>
    <n v="0"/>
    <n v="254563.76"/>
    <n v="0"/>
    <x v="0"/>
    <x v="0"/>
    <n v="10.1978380583316"/>
    <s v="Qty / 1,000"/>
    <m/>
    <s v="Private-Lighting"/>
    <s v="lighting"/>
    <n v="2"/>
    <n v="1"/>
    <s v="Lighting"/>
    <n v="0.97902139861649395"/>
    <n v="0.93591656730105399"/>
    <n v="249223.36835227301"/>
    <n v="0"/>
    <n v="0.71"/>
    <n v="176948.591530114"/>
    <n v="0"/>
    <n v="4903"/>
    <n v="1"/>
    <n v="1"/>
    <n v="0"/>
    <n v="0"/>
    <n v="14.276973281664301"/>
    <d v="1900-01-09T04:44:53"/>
    <n v="43469"/>
    <n v="0"/>
    <n v="0"/>
    <n v="0"/>
    <n v="1804493.0810739691"/>
  </r>
  <r>
    <s v="STND-61940"/>
    <s v="SF CH2 LLC"/>
    <s v="SF CH2 LLC - 800 Jorie Blvd - Oak Brook"/>
    <s v="Outdoor &amp; Garage - LED Fixtures"/>
    <s v="Outdoor &amp; Garage Lighting"/>
    <s v="Exterior"/>
    <n v="0"/>
    <n v="12674.254999999999"/>
    <n v="0"/>
    <x v="0"/>
    <x v="0"/>
    <n v="10.1978380583316"/>
    <s v="Qty / 1,000"/>
    <m/>
    <s v="Private-Lighting"/>
    <s v="lighting"/>
    <n v="2"/>
    <n v="1"/>
    <s v="Lighting"/>
    <n v="0.97902139861649395"/>
    <n v="0.93591656730105399"/>
    <n v="12408.3668565221"/>
    <n v="0"/>
    <n v="0.71"/>
    <n v="8809.9404681306805"/>
    <n v="0"/>
    <n v="4903"/>
    <n v="1"/>
    <n v="1"/>
    <n v="0"/>
    <n v="0"/>
    <n v="14.276973281664301"/>
    <d v="1900-01-09T04:44:53"/>
    <n v="43469"/>
    <n v="0"/>
    <n v="0"/>
    <n v="0"/>
    <n v="89842.346197538762"/>
  </r>
  <r>
    <s v="STND-61941"/>
    <s v="Petro Family Investment, LP"/>
    <s v="Petro Family Investment LP - Unit C 3214 Auburn St - Rockford"/>
    <s v="Outdoor &amp; Garage - LED Fixtures"/>
    <s v="Outdoor &amp; Garage Lighting"/>
    <s v="Exterior"/>
    <n v="0"/>
    <n v="18533.34"/>
    <n v="0"/>
    <x v="0"/>
    <x v="0"/>
    <n v="10.1978380583316"/>
    <s v="Qty / 1,000"/>
    <m/>
    <s v="Private-Lighting"/>
    <s v="lighting"/>
    <n v="3"/>
    <n v="1"/>
    <s v="Lighting"/>
    <n v="0.91633259480590001"/>
    <n v="1.30467645558681"/>
    <n v="16982.703532619998"/>
    <n v="0"/>
    <n v="0.71"/>
    <n v="12057.7195081602"/>
    <n v="0"/>
    <n v="4903"/>
    <n v="1"/>
    <n v="1"/>
    <n v="0"/>
    <n v="0"/>
    <n v="14.276973281664301"/>
    <d v="1900-01-09T04:44:53"/>
    <n v="43344"/>
    <n v="0"/>
    <n v="0"/>
    <n v="0"/>
    <n v="122962.67089700347"/>
  </r>
  <r>
    <s v="STND-61941"/>
    <s v="Petro Family Investment, LP"/>
    <s v="Petro Family Investment LP - Unit C 3214 Auburn St - Rockford"/>
    <s v="Outdoor &amp; Garage - LED Fixtures"/>
    <s v="Outdoor &amp; Garage Lighting"/>
    <s v="Exterior"/>
    <n v="0"/>
    <n v="12208.47"/>
    <n v="0"/>
    <x v="0"/>
    <x v="0"/>
    <n v="10.1978380583316"/>
    <s v="Qty / 1,000"/>
    <m/>
    <s v="Private-Lighting"/>
    <s v="lighting"/>
    <n v="3"/>
    <n v="1"/>
    <s v="Lighting"/>
    <n v="0.91633259480590001"/>
    <n v="1.30467645558681"/>
    <n v="11187.01899371"/>
    <n v="0"/>
    <n v="0.71"/>
    <n v="7942.7834855340898"/>
    <n v="0"/>
    <n v="4903"/>
    <n v="1"/>
    <n v="1"/>
    <n v="0"/>
    <n v="0"/>
    <n v="14.276973281664301"/>
    <d v="1900-01-09T04:44:53"/>
    <n v="43344"/>
    <n v="0"/>
    <n v="0"/>
    <n v="0"/>
    <n v="80999.219717867265"/>
  </r>
  <r>
    <s v="STND-61942"/>
    <s v="Art Expressions by CFA, Inc."/>
    <s v="Art Expressions - 34498 N old Walnut Cir - Gurnee"/>
    <s v="New Indoor LED Fixtures"/>
    <s v="Indoor Lighting"/>
    <s v="Retail (strip mall)"/>
    <n v="0"/>
    <n v="5922.7349999999997"/>
    <n v="1.183343"/>
    <x v="0"/>
    <x v="0"/>
    <n v="12.215978499877799"/>
    <s v="Qty / 1,000"/>
    <m/>
    <s v="Private-Lighting"/>
    <s v="lighting"/>
    <n v="3"/>
    <n v="1"/>
    <s v="Lighting"/>
    <n v="0.91633259480590001"/>
    <n v="1.30467645558681"/>
    <n v="5427.1951308977204"/>
    <n v="1.5438797509834601"/>
    <n v="0.71"/>
    <n v="3853.30854293738"/>
    <n v="1.09615462319826"/>
    <n v="4093"/>
    <n v="1.1200000000000001"/>
    <n v="1.29"/>
    <n v="1.9E-2"/>
    <n v="0.71"/>
    <n v="17.102369899829"/>
    <d v="1900-01-11T05:11:01"/>
    <n v="43364"/>
    <n v="1.68564226551311"/>
    <n v="92.068488827729198"/>
    <n v="0"/>
    <n v="47071.934313918486"/>
  </r>
  <r>
    <s v="STND-61943"/>
    <s v="Big Apple Finer Foods, Inc."/>
    <s v="Big Apple Finer Foods - 2345 N Clark St - Chicago"/>
    <s v="Retrofit of Existing Indoor Fixtures to LED"/>
    <s v="Indoor Lighting"/>
    <s v="Grocery/convenience"/>
    <n v="0"/>
    <n v="46546.190999999999"/>
    <n v="8.6796900000000008"/>
    <x v="0"/>
    <x v="0"/>
    <n v="10.727311735679001"/>
    <s v="Qty / 1,000"/>
    <m/>
    <s v="Private-Lighting"/>
    <s v="lighting"/>
    <n v="3"/>
    <n v="1"/>
    <s v="Lighting"/>
    <n v="0.91633259480590001"/>
    <n v="1.30467645558681"/>
    <n v="42651.791977360997"/>
    <n v="11.3241871847922"/>
    <n v="0.71"/>
    <n v="30282.7723039263"/>
    <n v="8.0401729012024994"/>
    <n v="4661"/>
    <n v="1.07"/>
    <n v="1.24"/>
    <n v="2.9000000000000001E-2"/>
    <n v="0.745"/>
    <n v="15.018236429950701"/>
    <d v="1900-01-09T17:27:20"/>
    <n v="43422"/>
    <n v="12.258267140931199"/>
    <n v="1155.9831470499701"/>
    <n v="0"/>
    <n v="324852.73872480361"/>
  </r>
  <r>
    <s v="STND-61943"/>
    <s v="Big Apple Finer Foods, Inc."/>
    <s v="Big Apple Finer Foods - 2345 N Clark St - Chicago"/>
    <s v="Retrofit of Existing Indoor Fixtures to LED"/>
    <s v="Indoor Lighting"/>
    <s v="Grocery/convenience"/>
    <n v="0"/>
    <n v="6543.2979999999998"/>
    <n v="1.2201599999999999"/>
    <x v="0"/>
    <x v="0"/>
    <n v="10.727311735679001"/>
    <s v="Qty / 1,000"/>
    <m/>
    <s v="Private-Lighting"/>
    <s v="lighting"/>
    <n v="3"/>
    <n v="1"/>
    <s v="Lighting"/>
    <n v="0.91633259480590001"/>
    <n v="1.30467645558681"/>
    <n v="5995.8372349282499"/>
    <n v="1.5919140240487999"/>
    <n v="0.71"/>
    <n v="4257.0444367990603"/>
    <n v="1.13025895707465"/>
    <n v="4661"/>
    <n v="1.07"/>
    <n v="1.24"/>
    <n v="2.9000000000000001E-2"/>
    <n v="0.745"/>
    <n v="15.018236429950701"/>
    <d v="1900-01-09T17:27:20"/>
    <n v="43422"/>
    <n v="1.7232236675133099"/>
    <n v="162.50399982515799"/>
    <n v="0"/>
    <n v="45666.642746181562"/>
  </r>
  <r>
    <s v="STND-61943"/>
    <s v="Big Apple Finer Foods, Inc."/>
    <s v="Big Apple Finer Foods - 2345 N Clark St - Chicago"/>
    <s v="Retrofit of Existing Indoor Fixtures to LED"/>
    <s v="Indoor Lighting"/>
    <s v="Grocery/convenience"/>
    <n v="0"/>
    <n v="1077.25"/>
    <n v="0.20088"/>
    <x v="0"/>
    <x v="0"/>
    <n v="10.727311735679001"/>
    <s v="Qty / 1,000"/>
    <m/>
    <s v="Private-Lighting"/>
    <s v="lighting"/>
    <n v="3"/>
    <n v="1"/>
    <s v="Lighting"/>
    <n v="0.91633259480590001"/>
    <n v="1.30467645558681"/>
    <n v="987.11928775465606"/>
    <n v="0.26208340639827798"/>
    <n v="0.71"/>
    <n v="700.85469430580497"/>
    <n v="0.18607921854277701"/>
    <n v="4661"/>
    <n v="1.07"/>
    <n v="1.24"/>
    <n v="2.9000000000000001E-2"/>
    <n v="0.745"/>
    <n v="15.018236429950701"/>
    <d v="1900-01-09T17:27:20"/>
    <n v="43422"/>
    <n v="0.28370145745646003"/>
    <n v="26.753700322322398"/>
    <n v="0"/>
    <n v="7518.2867872323804"/>
  </r>
  <r>
    <s v="STND-61943"/>
    <s v="Big Apple Finer Foods, Inc."/>
    <s v="Big Apple Finer Foods - 2345 N Clark St - Chicago"/>
    <s v="Retrofit of Existing Indoor Fixtures to LED"/>
    <s v="Indoor Lighting"/>
    <s v="Grocery/convenience"/>
    <n v="0"/>
    <n v="4089.5610000000001"/>
    <n v="0.76259999999999994"/>
    <x v="0"/>
    <x v="0"/>
    <n v="10.727311735679001"/>
    <s v="Qty / 1,000"/>
    <m/>
    <s v="Private-Lighting"/>
    <s v="lighting"/>
    <n v="3"/>
    <n v="1"/>
    <s v="Lighting"/>
    <n v="0.91633259480590001"/>
    <n v="1.30467645558681"/>
    <n v="3747.3980427470101"/>
    <n v="0.99494626503049899"/>
    <n v="0.71"/>
    <n v="2660.6526103503802"/>
    <n v="0.70641184817165403"/>
    <n v="4661"/>
    <n v="1.07"/>
    <n v="1.24"/>
    <n v="2.9000000000000001E-2"/>
    <n v="0.745"/>
    <n v="15.018236429950701"/>
    <d v="1900-01-09T17:27:20"/>
    <n v="43422"/>
    <n v="1.07701479219582"/>
    <n v="101.564993681928"/>
    <n v="0"/>
    <n v="28541.6499715766"/>
  </r>
  <r>
    <s v="STND-61943"/>
    <s v="Big Apple Finer Foods, Inc."/>
    <s v="Big Apple Finer Foods - 2345 N Clark St - Chicago"/>
    <s v="LED Refrigerated Display Case Lighting for Open and Closed Cases"/>
    <s v="Refrigeration"/>
    <s v="Grocery/convenience"/>
    <n v="0"/>
    <n v="12794.08"/>
    <n v="1.5225599999999999"/>
    <x v="2"/>
    <x v="0"/>
    <n v="8.6177180282661094"/>
    <s v="ΔkWpeak / CF"/>
    <n v="0.69"/>
    <s v="Private-Lighting"/>
    <s v="lighting"/>
    <n v="3"/>
    <n v="1"/>
    <s v="Non-Lighting"/>
    <n v="0.91633259480590001"/>
    <n v="1.30467645558681"/>
    <n v="11723.632524554299"/>
    <n v="1.98644818421825"/>
    <n v="0.7"/>
    <n v="8206.5427671879897"/>
    <n v="1.39051372895277"/>
    <n v="4661"/>
    <n v="1.07"/>
    <n v="1.24"/>
    <n v="2.9000000000000001E-2"/>
    <n v="0.745"/>
    <n v="15.018236429950701"/>
    <d v="1900-01-09T17:27:20"/>
    <n v="43422"/>
    <n v="2.8789104119104998"/>
    <n v="0"/>
    <n v="0"/>
    <n v="70721.67155453279"/>
  </r>
  <r>
    <s v="STND-61943"/>
    <s v="Big Apple Finer Foods, Inc."/>
    <s v="Big Apple Finer Foods - 2345 N Clark St - Chicago"/>
    <s v="LED Refrigerated Display Case Lighting for Open and Closed Cases"/>
    <s v="Refrigeration"/>
    <s v="Grocery/convenience"/>
    <n v="0"/>
    <n v="9337.68"/>
    <n v="1.1112"/>
    <x v="2"/>
    <x v="0"/>
    <n v="8.6177180282661094"/>
    <s v="ΔkWpeak / CF"/>
    <n v="0.69"/>
    <s v="Private-Lighting"/>
    <s v="lighting"/>
    <n v="3"/>
    <n v="1"/>
    <s v="Non-Lighting"/>
    <n v="0.91633259480590001"/>
    <n v="1.30467645558681"/>
    <n v="8556.4205438671506"/>
    <n v="1.44975647744806"/>
    <n v="0.7"/>
    <n v="5989.4943807070104"/>
    <n v="1.01482953421364"/>
    <n v="4661"/>
    <n v="1.07"/>
    <n v="1.24"/>
    <n v="2.9000000000000001E-2"/>
    <n v="0.745"/>
    <n v="15.018236429950701"/>
    <d v="1900-01-09T17:27:20"/>
    <n v="43422"/>
    <n v="2.1010963441276198"/>
    <n v="0"/>
    <n v="0"/>
    <n v="51615.773704817359"/>
  </r>
  <r>
    <s v="STND-61943"/>
    <s v="Big Apple Finer Foods, Inc."/>
    <s v="Big Apple Finer Foods - 2345 N Clark St - Chicago"/>
    <s v="New Indoor LED Fixtures"/>
    <s v="Indoor Lighting"/>
    <s v="Grocery/convenience"/>
    <n v="0"/>
    <n v="1157.047"/>
    <n v="0.21576000000000001"/>
    <x v="0"/>
    <x v="0"/>
    <n v="10.727311735679001"/>
    <s v="Qty / 1,000"/>
    <m/>
    <s v="Private-Lighting"/>
    <s v="lighting"/>
    <n v="3"/>
    <n v="1"/>
    <s v="Lighting"/>
    <n v="0.91633259480590001"/>
    <n v="1.30467645558681"/>
    <n v="1060.2398798223801"/>
    <n v="0.28149699205740902"/>
    <n v="0.71"/>
    <n v="752.77031467389099"/>
    <n v="0.19986286436076101"/>
    <n v="4661"/>
    <n v="1.07"/>
    <n v="1.24"/>
    <n v="2.9000000000000001E-2"/>
    <n v="0.745"/>
    <n v="15.018236429950701"/>
    <d v="1900-01-09T17:27:20"/>
    <n v="43422"/>
    <n v="0.304716380231013"/>
    <n v="28.735473378363601"/>
    <n v="0"/>
    <n v="8075.2018308720053"/>
  </r>
  <r>
    <s v="STND-61944"/>
    <s v="Mullins Grain Co."/>
    <s v="Mullins Grain - 217 N Shabbona Rd - Shabbona"/>
    <s v="New Indoor LED Fixtures"/>
    <s v="Indoor Lighting"/>
    <s v="Warehouse"/>
    <n v="0"/>
    <n v="8680.7520000000004"/>
    <n v="1.373818"/>
    <x v="0"/>
    <x v="0"/>
    <n v="9.5383441434566993"/>
    <s v="Qty / 1,000"/>
    <m/>
    <s v="Private-Lighting"/>
    <s v="lighting"/>
    <n v="3"/>
    <n v="1"/>
    <s v="Lighting"/>
    <n v="0.91633259480590001"/>
    <n v="1.30467645558681"/>
    <n v="7954.4560050265"/>
    <n v="1.79238799886136"/>
    <n v="0.71"/>
    <n v="5647.6637635688203"/>
    <n v="1.2725954791915599"/>
    <n v="5242"/>
    <n v="1"/>
    <n v="1.22"/>
    <n v="1.0999999999999999E-2"/>
    <n v="0.68"/>
    <n v="13.3536818008394"/>
    <d v="1900-01-08T12:55:13"/>
    <n v="43350"/>
    <n v="2.16054483951465"/>
    <n v="87.499016055291506"/>
    <n v="0"/>
    <n v="53869.360583449277"/>
  </r>
  <r>
    <s v="STND-61945"/>
    <s v="7-Eleven Inc"/>
    <s v="7-Eleven Inc 13359 - 7450 W Oakton St - Niles"/>
    <s v="Refrigeration Electronically Commutated Motors"/>
    <s v="Refrigeration"/>
    <s v="Grocery/convenience"/>
    <n v="0"/>
    <n v="1605.6"/>
    <n v="0.16880000000000001"/>
    <x v="2"/>
    <x v="0"/>
    <n v="15"/>
    <s v="ΔkWpeak / CF"/>
    <n v="1"/>
    <s v="Private-Non-Lighting"/>
    <s v="non_lighting"/>
    <n v="3"/>
    <n v="1"/>
    <s v="Non-Lighting"/>
    <n v="0.98952339343681495"/>
    <n v="0.43468415683807998"/>
    <n v="1588.7787605021499"/>
    <n v="7.3374685674267998E-2"/>
    <n v="0.7"/>
    <n v="1112.14513235151"/>
    <n v="5.1362279971987598E-2"/>
    <n v="4661"/>
    <n v="1.07"/>
    <n v="1.24"/>
    <n v="2.9000000000000001E-2"/>
    <n v="0.745"/>
    <n v="15.018236429950701"/>
    <d v="1900-01-09T17:27:20"/>
    <n v="43376"/>
    <n v="7.3374685674267998E-2"/>
    <n v="0"/>
    <n v="0"/>
    <n v="16682.17698527265"/>
  </r>
  <r>
    <s v="STND-61946"/>
    <s v="Kankot, Ltd."/>
    <s v="Kankot Ltd dba Berkots Super Foods - 1557 W Court St - Kankakee"/>
    <s v="Cooler Display Cases with Doors"/>
    <s v="Refrigeration"/>
    <s v="Retail (mall/dept. store)"/>
    <n v="0"/>
    <n v="63408"/>
    <n v="7.2480000000000002"/>
    <x v="2"/>
    <x v="0"/>
    <n v="12"/>
    <s v="ΔkWpeak"/>
    <m/>
    <s v="Private-Non-Lighting"/>
    <s v="non_lighting"/>
    <n v="2"/>
    <n v="1"/>
    <s v="Non-Lighting"/>
    <n v="0.76002432528749297"/>
    <n v="0.465462131779591"/>
    <n v="48191.6224178294"/>
    <n v="3.3736695311384799"/>
    <n v="0.7"/>
    <n v="33734.135692480602"/>
    <n v="2.3615686717969302"/>
    <n v="5478"/>
    <n v="1.1200000000000001"/>
    <n v="1.31"/>
    <n v="2.1999999999999999E-2"/>
    <n v="0.95"/>
    <n v="12.7783862723622"/>
    <d v="1900-01-08T03:03:29"/>
    <n v="43434"/>
    <n v="3.3736695311384799"/>
    <n v="0"/>
    <n v="0"/>
    <n v="404809.62830976723"/>
  </r>
  <r>
    <s v="STND-61946"/>
    <s v="Kankot, Ltd."/>
    <s v="Kankot Ltd dba Berkots Super Foods - 1557 W Court St - Kankakee"/>
    <s v="Special Doors with Low/No Anti-Sweat Heaters (ASH)"/>
    <s v="Refrigeration"/>
    <s v="Retail (mall/dept. store)"/>
    <n v="0"/>
    <n v="119866.4"/>
    <n v="13.673999999999999"/>
    <x v="2"/>
    <x v="0"/>
    <n v="15"/>
    <s v="ΔkWpeak"/>
    <m/>
    <s v="Private-Non-Lighting"/>
    <s v="non_lighting"/>
    <n v="2"/>
    <n v="1"/>
    <s v="Non-Lighting"/>
    <n v="0.76002432528749297"/>
    <n v="0.465462131779591"/>
    <n v="91101.379784640798"/>
    <n v="6.3647291899541303"/>
    <n v="0.7"/>
    <n v="63770.965849248503"/>
    <n v="4.4553104329678899"/>
    <n v="5478"/>
    <n v="1.1200000000000001"/>
    <n v="1.31"/>
    <n v="2.1999999999999999E-2"/>
    <n v="0.95"/>
    <n v="12.7783862723622"/>
    <d v="1900-01-08T03:03:29"/>
    <n v="43434"/>
    <n v="6.3647291899541303"/>
    <n v="0"/>
    <n v="0"/>
    <n v="956564.48773872759"/>
  </r>
  <r>
    <s v="STND-61947"/>
    <s v="Young Mens Christian Association of Berwyn Cicero Inc"/>
    <s v="PAV YMCA - Berwyn - 2947 S Oak Park Ave - Berwyn"/>
    <s v="New Indoor LED Fixtures"/>
    <s v="Indoor Lighting"/>
    <s v="Miscellaneous"/>
    <n v="0"/>
    <n v="2327.7260000000001"/>
    <n v="0.49852200000000002"/>
    <x v="0"/>
    <x v="0"/>
    <n v="14.797277300976599"/>
    <s v="Qty / 1,000"/>
    <m/>
    <s v="Private-Lighting"/>
    <s v="lighting"/>
    <n v="3"/>
    <n v="1"/>
    <s v="Lighting"/>
    <n v="0.91633259480590001"/>
    <n v="1.30467645558681"/>
    <n v="2132.9712055771602"/>
    <n v="0.65040991599204601"/>
    <n v="0.71"/>
    <n v="1514.4095559597799"/>
    <n v="0.46179104035435298"/>
    <n v="3379"/>
    <n v="1.0900000000000001"/>
    <n v="1.36"/>
    <n v="2.1999999999999999E-2"/>
    <n v="0.57999999999999996"/>
    <n v="20.7161882213673"/>
    <d v="1900-01-13T19:08:05"/>
    <n v="43372"/>
    <n v="0.82455618153149801"/>
    <n v="43.050794974951799"/>
    <n v="0"/>
    <n v="22409.138146785703"/>
  </r>
  <r>
    <s v="STND-61947"/>
    <s v="Young Mens Christian Association of Berwyn Cicero Inc"/>
    <s v="PAV YMCA - Berwyn - 2947 S Oak Park Ave - Berwyn"/>
    <s v="Occupancy Sensors Plus Daylighting Controls"/>
    <s v="Indoor Lighting"/>
    <s v="Miscellaneous"/>
    <n v="0"/>
    <n v="3375.6849999999999"/>
    <n v="0.73909999999999998"/>
    <x v="0"/>
    <x v="0"/>
    <n v="8"/>
    <s v="Qty / 1,000"/>
    <m/>
    <s v="Private-Lighting"/>
    <s v="lighting"/>
    <n v="3"/>
    <n v="1"/>
    <s v="Lighting"/>
    <n v="0.91633259480590001"/>
    <n v="1.30467645558681"/>
    <n v="3093.2501952973498"/>
    <n v="0.964286368324209"/>
    <n v="0.71"/>
    <n v="2196.2076386611202"/>
    <n v="0.68464332151018803"/>
    <n v="3379"/>
    <n v="1.0900000000000001"/>
    <n v="1.36"/>
    <n v="2.1999999999999999E-2"/>
    <n v="0.57999999999999996"/>
    <n v="20.7161882213673"/>
    <d v="1900-01-13T19:08:05"/>
    <n v="43372"/>
    <n v="1.2224725764759199"/>
    <n v="62.432572749120901"/>
    <n v="0"/>
    <n v="17569.661109288962"/>
  </r>
  <r>
    <s v="STND-61948"/>
    <s v="Agrati, Inc."/>
    <s v="Continental Midland Group - 24000 S Western Ave - Park Forest"/>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348"/>
    <n v="10.661200899291901"/>
    <n v="0"/>
    <n v="0"/>
    <n v="1006167.17691442"/>
  </r>
  <r>
    <s v="STND-61950"/>
    <s v="Frankfort Square Park District"/>
    <s v="Frankfort Square Park District - 7540 W Braemar Lane - Frankfort"/>
    <s v="Outdoor &amp; Garage - LED Fixtures"/>
    <s v="Outdoor &amp; Garage Lighting"/>
    <s v="Exterior"/>
    <n v="0"/>
    <n v="21352.564999999999"/>
    <n v="0"/>
    <x v="0"/>
    <x v="1"/>
    <n v="10.1978380583316"/>
    <s v="Qty / 1,000"/>
    <m/>
    <s v="Public-Lighting"/>
    <s v="lighting"/>
    <n v="2"/>
    <n v="1"/>
    <s v="Lighting"/>
    <n v="0.98996686498346598"/>
    <n v="2.5626279547341602"/>
    <n v="21138.3318324057"/>
    <n v="0"/>
    <n v="0.71"/>
    <n v="15008.215601008"/>
    <n v="0"/>
    <n v="4903"/>
    <n v="1"/>
    <n v="1"/>
    <n v="0"/>
    <n v="0"/>
    <n v="14.276973281664301"/>
    <d v="1900-01-09T04:44:53"/>
    <n v="43397"/>
    <n v="0"/>
    <n v="0"/>
    <n v="0"/>
    <n v="153051.35224360545"/>
  </r>
  <r>
    <s v="STND-61950"/>
    <s v="Frankfort Square Park District"/>
    <s v="Frankfort Square Park District - 7540 W Braemar Lane - Frankfort"/>
    <s v="Outdoor &amp; Garage - LED Fixtures"/>
    <s v="Outdoor &amp; Garage Lighting"/>
    <s v="Exterior"/>
    <n v="0"/>
    <n v="6354.2879999999996"/>
    <n v="0"/>
    <x v="0"/>
    <x v="1"/>
    <n v="10.1978380583316"/>
    <s v="Qty / 1,000"/>
    <m/>
    <s v="Public-Lighting"/>
    <s v="lighting"/>
    <n v="2"/>
    <n v="1"/>
    <s v="Lighting"/>
    <n v="0.98996686498346598"/>
    <n v="2.5626279547341602"/>
    <n v="6290.5345705620603"/>
    <n v="0"/>
    <n v="0.71"/>
    <n v="4466.2795450990598"/>
    <n v="0"/>
    <n v="4903"/>
    <n v="1"/>
    <n v="1"/>
    <n v="0"/>
    <n v="0"/>
    <n v="14.276973281664301"/>
    <d v="1900-01-09T04:44:53"/>
    <n v="43397"/>
    <n v="0"/>
    <n v="0"/>
    <n v="0"/>
    <n v="45546.395524159139"/>
  </r>
  <r>
    <s v="STND-61950"/>
    <s v="Frankfort Square Park District"/>
    <s v="Frankfort Square Park District - 7540 W Braemar Lane - Frankfort"/>
    <s v="Outdoor &amp; Garage - LED Fixtures"/>
    <s v="Outdoor &amp; Garage Lighting"/>
    <s v="Exterior"/>
    <n v="0"/>
    <n v="10737.57"/>
    <n v="0"/>
    <x v="0"/>
    <x v="1"/>
    <n v="10.1978380583316"/>
    <s v="Qty / 1,000"/>
    <m/>
    <s v="Public-Lighting"/>
    <s v="lighting"/>
    <n v="2"/>
    <n v="1"/>
    <s v="Lighting"/>
    <n v="0.98996686498346598"/>
    <n v="2.5626279547341602"/>
    <n v="10629.838510440501"/>
    <n v="0"/>
    <n v="0.71"/>
    <n v="7547.1853424127603"/>
    <n v="0"/>
    <n v="4903"/>
    <n v="1"/>
    <n v="1"/>
    <n v="0"/>
    <n v="0"/>
    <n v="14.276973281664301"/>
    <d v="1900-01-09T04:44:53"/>
    <n v="43397"/>
    <n v="0"/>
    <n v="0"/>
    <n v="0"/>
    <n v="76964.973918139251"/>
  </r>
  <r>
    <s v="STND-61950"/>
    <s v="Frankfort Square Park District"/>
    <s v="Frankfort Square Park District - 7540 W Braemar Lane - Frankfort"/>
    <s v="Outdoor &amp; Garage - LED Fixtures"/>
    <s v="Outdoor &amp; Garage Lighting"/>
    <s v="Exterior"/>
    <n v="0"/>
    <n v="3750.7950000000001"/>
    <n v="0"/>
    <x v="0"/>
    <x v="1"/>
    <n v="10.1978380583316"/>
    <s v="Qty / 1,000"/>
    <m/>
    <s v="Public-Lighting"/>
    <s v="lighting"/>
    <n v="2"/>
    <n v="1"/>
    <s v="Lighting"/>
    <n v="0.98996686498346598"/>
    <n v="2.5626279547341602"/>
    <n v="3713.1627673456601"/>
    <n v="0"/>
    <n v="0.71"/>
    <n v="2636.3455648154199"/>
    <n v="0"/>
    <n v="4903"/>
    <n v="1"/>
    <n v="1"/>
    <n v="0"/>
    <n v="0"/>
    <n v="14.276973281664301"/>
    <d v="1900-01-09T04:44:53"/>
    <n v="43397"/>
    <n v="0"/>
    <n v="0"/>
    <n v="0"/>
    <n v="26885.025135788408"/>
  </r>
  <r>
    <s v="STND-61950"/>
    <s v="Frankfort Square Park District"/>
    <s v="Frankfort Square Park District - 7540 W Braemar Lane - Frankfort"/>
    <s v="Outdoor &amp; Garage - LED Fixtures"/>
    <s v="Outdoor &amp; Garage Lighting"/>
    <s v="Exterior"/>
    <n v="0"/>
    <n v="3285.01"/>
    <n v="0"/>
    <x v="0"/>
    <x v="1"/>
    <n v="10.1978380583316"/>
    <s v="Qty / 1,000"/>
    <m/>
    <s v="Public-Lighting"/>
    <s v="lighting"/>
    <n v="2"/>
    <n v="1"/>
    <s v="Lighting"/>
    <n v="0.98996686498346598"/>
    <n v="2.5626279547341602"/>
    <n v="3252.05105113933"/>
    <n v="0"/>
    <n v="0.71"/>
    <n v="2308.9562463089301"/>
    <n v="0"/>
    <n v="4903"/>
    <n v="1"/>
    <n v="1"/>
    <n v="0"/>
    <n v="0"/>
    <n v="14.276973281664301"/>
    <d v="1900-01-09T04:44:53"/>
    <n v="43397"/>
    <n v="0"/>
    <n v="0"/>
    <n v="0"/>
    <n v="23546.361883631678"/>
  </r>
  <r>
    <s v="STND-61950"/>
    <s v="Frankfort Square Park District"/>
    <s v="Frankfort Square Park District - 7540 W Braemar Lane - Frankfort"/>
    <s v="Outdoor &amp; Garage - LED Fixtures"/>
    <s v="Outdoor &amp; Garage Lighting"/>
    <s v="Exterior"/>
    <n v="0"/>
    <n v="4559.79"/>
    <n v="0"/>
    <x v="0"/>
    <x v="1"/>
    <n v="10.1978380583316"/>
    <s v="Qty / 1,000"/>
    <m/>
    <s v="Public-Lighting"/>
    <s v="lighting"/>
    <n v="2"/>
    <n v="1"/>
    <s v="Lighting"/>
    <n v="0.98996686498346598"/>
    <n v="2.5626279547341602"/>
    <n v="4514.0410112829604"/>
    <n v="0"/>
    <n v="0.71"/>
    <n v="3204.9691180108998"/>
    <n v="0"/>
    <n v="4903"/>
    <n v="1"/>
    <n v="1"/>
    <n v="0"/>
    <n v="0"/>
    <n v="14.276973281664301"/>
    <d v="1900-01-09T04:44:53"/>
    <n v="43397"/>
    <n v="0"/>
    <n v="0"/>
    <n v="0"/>
    <n v="32683.756047429015"/>
  </r>
  <r>
    <s v="STND-61950"/>
    <s v="Frankfort Square Park District"/>
    <s v="Frankfort Square Park District - 7540 W Braemar Lane - Frankfort"/>
    <s v="Outdoor &amp; Garage - LED Fixtures"/>
    <s v="Outdoor &amp; Garage Lighting"/>
    <s v="Exterior"/>
    <n v="0"/>
    <n v="3579.19"/>
    <n v="0"/>
    <x v="0"/>
    <x v="1"/>
    <n v="10.1978380583316"/>
    <s v="Qty / 1,000"/>
    <m/>
    <s v="Public-Lighting"/>
    <s v="lighting"/>
    <n v="2"/>
    <n v="1"/>
    <s v="Lighting"/>
    <n v="0.98996686498346598"/>
    <n v="2.5626279547341602"/>
    <n v="3543.2795034801702"/>
    <n v="0"/>
    <n v="0.71"/>
    <n v="2515.7284474709199"/>
    <n v="0"/>
    <n v="4903"/>
    <n v="1"/>
    <n v="1"/>
    <n v="0"/>
    <n v="0"/>
    <n v="14.276973281664301"/>
    <d v="1900-01-09T04:44:53"/>
    <n v="43397"/>
    <n v="0"/>
    <n v="0"/>
    <n v="0"/>
    <n v="25654.991306046417"/>
  </r>
  <r>
    <s v="STND-61950"/>
    <s v="Frankfort Square Park District"/>
    <s v="Frankfort Square Park District - 7540 W Braemar Lane - Frankfort"/>
    <s v="Outdoor &amp; Garage - LED Fixtures"/>
    <s v="Outdoor &amp; Garage Lighting"/>
    <s v="Exterior"/>
    <n v="0"/>
    <n v="3039.86"/>
    <n v="0"/>
    <x v="0"/>
    <x v="1"/>
    <n v="10.1978380583316"/>
    <s v="Qty / 1,000"/>
    <m/>
    <s v="Public-Lighting"/>
    <s v="lighting"/>
    <n v="2"/>
    <n v="1"/>
    <s v="Lighting"/>
    <n v="0.98996686498346598"/>
    <n v="2.5626279547341602"/>
    <n v="3009.3606741886401"/>
    <n v="0"/>
    <n v="0.71"/>
    <n v="2136.6460786739299"/>
    <n v="0"/>
    <n v="4903"/>
    <n v="1"/>
    <n v="1"/>
    <n v="0"/>
    <n v="0"/>
    <n v="14.276973281664301"/>
    <d v="1900-01-09T04:44:53"/>
    <n v="43397"/>
    <n v="0"/>
    <n v="0"/>
    <n v="0"/>
    <n v="21789.170698285976"/>
  </r>
  <r>
    <s v="STND-61951"/>
    <s v="ASVRF Oak Brook Regency, LLC"/>
    <s v="ASVRF Oak Brook Regency, LLC (East Tower) - 1515 W 22nd St  - Oak Brook"/>
    <s v="Retrofit of Existing Indoor Fixtures to LED"/>
    <s v="Indoor Lighting"/>
    <s v="Office"/>
    <n v="0"/>
    <n v="1535.83"/>
    <n v="0.34534500000000001"/>
    <x v="0"/>
    <x v="0"/>
    <n v="15"/>
    <s v="Qty / 1,000"/>
    <m/>
    <s v="Private-Lighting"/>
    <s v="lighting"/>
    <n v="3"/>
    <n v="1"/>
    <s v="Lighting"/>
    <n v="0.91633259480590001"/>
    <n v="1.30467645558681"/>
    <n v="1407.33108908074"/>
    <n v="0.45056349055462602"/>
    <n v="0.71"/>
    <n v="999.20507324732898"/>
    <n v="0.31990007829378397"/>
    <n v="2885"/>
    <n v="1.165"/>
    <n v="1.3779999999999999"/>
    <n v="2.5499999999999998E-2"/>
    <n v="0.55000000000000004"/>
    <n v="24.263431542460999"/>
    <d v="1900-01-16T07:56:40"/>
    <n v="43418"/>
    <n v="0.59448936608342196"/>
    <n v="30.804242722368201"/>
    <n v="0"/>
    <n v="14988.076098709935"/>
  </r>
  <r>
    <s v="STND-61951"/>
    <s v="ASVRF Oak Brook Regency, LLC"/>
    <s v="ASVRF Oak Brook Regency, LLC (East Tower) - 1515 W 22nd St  - Oak Brook"/>
    <s v="Retrofit of Existing Indoor Fixtures to LED"/>
    <s v="Indoor Lighting"/>
    <s v="Office"/>
    <n v="0"/>
    <n v="1755.2339999999999"/>
    <n v="0.39467999999999998"/>
    <x v="0"/>
    <x v="0"/>
    <n v="15"/>
    <s v="Qty / 1,000"/>
    <m/>
    <s v="Private-Lighting"/>
    <s v="lighting"/>
    <n v="3"/>
    <n v="1"/>
    <s v="Lighting"/>
    <n v="0.91633259480590001"/>
    <n v="1.30467645558681"/>
    <n v="1608.37812571154"/>
    <n v="0.51492970349100098"/>
    <n v="0.71"/>
    <n v="1141.94846925519"/>
    <n v="0.365600089478611"/>
    <n v="2885"/>
    <n v="1.165"/>
    <n v="1.3779999999999999"/>
    <n v="2.5499999999999998E-2"/>
    <n v="0.55000000000000004"/>
    <n v="24.263431542460999"/>
    <d v="1900-01-16T07:56:40"/>
    <n v="43418"/>
    <n v="0.67941641838105404"/>
    <n v="35.204843094973597"/>
    <n v="0"/>
    <n v="17129.227038827852"/>
  </r>
  <r>
    <s v="STND-61951"/>
    <s v="ASVRF Oak Brook Regency, LLC"/>
    <s v="ASVRF Oak Brook Regency, LLC (East Tower) - 1515 W 22nd St  - Oak Brook"/>
    <s v="Retrofit of Existing Indoor Fixtures to LED"/>
    <s v="Indoor Lighting"/>
    <s v="Office"/>
    <n v="0"/>
    <n v="1535.83"/>
    <n v="0.34534500000000001"/>
    <x v="0"/>
    <x v="0"/>
    <n v="15"/>
    <s v="Qty / 1,000"/>
    <m/>
    <s v="Private-Lighting"/>
    <s v="lighting"/>
    <n v="3"/>
    <n v="1"/>
    <s v="Lighting"/>
    <n v="0.91633259480590001"/>
    <n v="1.30467645558681"/>
    <n v="1407.33108908074"/>
    <n v="0.45056349055462602"/>
    <n v="0.71"/>
    <n v="999.20507324732898"/>
    <n v="0.31990007829378397"/>
    <n v="2885"/>
    <n v="1.165"/>
    <n v="1.3779999999999999"/>
    <n v="2.5499999999999998E-2"/>
    <n v="0.55000000000000004"/>
    <n v="24.263431542460999"/>
    <d v="1900-01-16T07:56:40"/>
    <n v="43418"/>
    <n v="0.59448936608342196"/>
    <n v="30.804242722368201"/>
    <n v="0"/>
    <n v="14988.076098709935"/>
  </r>
  <r>
    <s v="STND-61951"/>
    <s v="ASVRF Oak Brook Regency, LLC"/>
    <s v="ASVRF Oak Brook Regency, LLC (East Tower) - 1515 W 22nd St  - Oak Brook"/>
    <s v="Retrofit of Existing Indoor Fixtures to LED"/>
    <s v="Indoor Lighting"/>
    <s v="Office"/>
    <n v="0"/>
    <n v="351.04700000000003"/>
    <n v="7.8936000000000006E-2"/>
    <x v="0"/>
    <x v="0"/>
    <n v="15"/>
    <s v="Qty / 1,000"/>
    <m/>
    <s v="Private-Lighting"/>
    <s v="lighting"/>
    <n v="3"/>
    <n v="1"/>
    <s v="Lighting"/>
    <n v="0.91633259480590001"/>
    <n v="1.30467645558681"/>
    <n v="321.67580840882698"/>
    <n v="0.1029859406982"/>
    <n v="0.71"/>
    <n v="228.389823970267"/>
    <n v="7.3120017895722103E-2"/>
    <n v="2885"/>
    <n v="1.165"/>
    <n v="1.3779999999999999"/>
    <n v="2.5499999999999998E-2"/>
    <n v="0.55000000000000004"/>
    <n v="24.263431542460999"/>
    <d v="1900-01-16T07:56:40"/>
    <n v="43418"/>
    <n v="0.135883283676211"/>
    <n v="7.0409726304077997"/>
    <n v="0"/>
    <n v="3425.8473595540049"/>
  </r>
  <r>
    <s v="STND-61951"/>
    <s v="ASVRF Oak Brook Regency, LLC"/>
    <s v="ASVRF Oak Brook Regency, LLC (East Tower) - 1515 W 22nd St  - Oak Brook"/>
    <s v="Retrofit of Existing Indoor Fixtures to LED"/>
    <s v="Indoor Lighting"/>
    <s v="Office"/>
    <n v="0"/>
    <n v="5616.7489999999998"/>
    <n v="1.2629760000000001"/>
    <x v="0"/>
    <x v="0"/>
    <n v="15"/>
    <s v="Qty / 1,000"/>
    <m/>
    <s v="Private-Lighting"/>
    <s v="lighting"/>
    <n v="3"/>
    <n v="1"/>
    <s v="Lighting"/>
    <n v="0.91633259480590001"/>
    <n v="1.30467645558681"/>
    <n v="5146.8101855434397"/>
    <n v="1.6477750511711999"/>
    <n v="0.71"/>
    <n v="3654.23523173584"/>
    <n v="1.1699202863315501"/>
    <n v="2885"/>
    <n v="1.165"/>
    <n v="1.3779999999999999"/>
    <n v="2.5499999999999998E-2"/>
    <n v="0.55000000000000004"/>
    <n v="24.263431542460999"/>
    <d v="1900-01-16T07:56:40"/>
    <n v="43418"/>
    <n v="2.1741325388193702"/>
    <n v="112.655501915329"/>
    <n v="0"/>
    <n v="54813.528476037602"/>
  </r>
  <r>
    <s v="STND-61951"/>
    <s v="ASVRF Oak Brook Regency, LLC"/>
    <s v="ASVRF Oak Brook Regency, LLC (East Tower) - 1515 W 22nd St  - Oak Brook"/>
    <s v="Retrofit of Existing Indoor Fixtures to LED"/>
    <s v="Indoor Lighting"/>
    <s v="Office"/>
    <n v="0"/>
    <n v="4124.8"/>
    <n v="0.92749800000000004"/>
    <x v="0"/>
    <x v="0"/>
    <n v="15"/>
    <s v="Qty / 1,000"/>
    <m/>
    <s v="Private-Lighting"/>
    <s v="lighting"/>
    <n v="3"/>
    <n v="1"/>
    <s v="Lighting"/>
    <n v="0.91633259480590001"/>
    <n v="1.30467645558681"/>
    <n v="3779.6886870553799"/>
    <n v="1.21008480320385"/>
    <n v="0.71"/>
    <n v="2683.5789678093201"/>
    <n v="0.85916021027473499"/>
    <n v="2885"/>
    <n v="1.165"/>
    <n v="1.3779999999999999"/>
    <n v="2.5499999999999998E-2"/>
    <n v="0.55000000000000004"/>
    <n v="24.263431542460999"/>
    <d v="1900-01-16T07:56:40"/>
    <n v="43418"/>
    <n v="1.5966285831954801"/>
    <n v="82.731383278894498"/>
    <n v="0"/>
    <n v="40253.684517139802"/>
  </r>
  <r>
    <s v="STND-61952"/>
    <s v="7-Eleven Inc"/>
    <s v="7-Eleven Inc - 10658 S Ridgeland Ave - Chicago Ridge"/>
    <s v="Special Doors with Low/No Anti-Sweat Heaters (ASH)"/>
    <s v="Refrigeration"/>
    <s v="Miscellaneous (24/7)"/>
    <n v="0"/>
    <n v="18408.599999999999"/>
    <n v="2.1"/>
    <x v="2"/>
    <x v="0"/>
    <n v="15"/>
    <s v="ΔkWpeak"/>
    <m/>
    <s v="Private-Non-Lighting"/>
    <s v="non_lighting"/>
    <n v="3"/>
    <n v="1"/>
    <s v="Non-Lighting"/>
    <n v="0.98952339343681495"/>
    <n v="0.43468415683807998"/>
    <n v="18215.740340421002"/>
    <n v="0.91283672935996896"/>
    <n v="0.7"/>
    <n v="12751.0182382947"/>
    <n v="0.63898571055197795"/>
    <n v="7616"/>
    <n v="1.1100000000000001"/>
    <n v="1.29"/>
    <n v="2.1999999999999999E-2"/>
    <n v="0.76"/>
    <n v="9.1911764705882408"/>
    <d v="1900-01-05T13:33:47"/>
    <n v="43371"/>
    <n v="0.91283672935996896"/>
    <n v="0"/>
    <n v="0"/>
    <n v="191265.27357442051"/>
  </r>
  <r>
    <s v="STND-61952"/>
    <s v="7-Eleven Inc"/>
    <s v="7-Eleven Inc - 10658 S Ridgeland Ave - Chicago Ridge"/>
    <s v="LED Refrigerated Display Case Lighting for Open and Closed Cases"/>
    <s v="Refrigeration"/>
    <s v="Miscellaneous (24/7)"/>
    <n v="0"/>
    <n v="4668.84"/>
    <n v="0.55559999999999998"/>
    <x v="2"/>
    <x v="0"/>
    <n v="8.6177180282661094"/>
    <s v="ΔkWpeak / CF"/>
    <n v="0.69"/>
    <s v="Private-Non-Lighting"/>
    <s v="non_lighting"/>
    <n v="3"/>
    <n v="1"/>
    <s v="Non-Lighting"/>
    <n v="0.98952339343681495"/>
    <n v="0.43468415683807998"/>
    <n v="4619.9264002135396"/>
    <n v="0.241510517539237"/>
    <n v="0.7"/>
    <n v="3233.94848014948"/>
    <n v="0.16905736227746601"/>
    <n v="7616"/>
    <n v="1.1100000000000001"/>
    <n v="1.29"/>
    <n v="2.1999999999999999E-2"/>
    <n v="0.76"/>
    <n v="9.1911764705882408"/>
    <d v="1900-01-05T13:33:47"/>
    <n v="43371"/>
    <n v="0.35001524281048901"/>
    <n v="0"/>
    <n v="0"/>
    <n v="27869.256119867958"/>
  </r>
  <r>
    <s v="STND-61953"/>
    <s v="7-Eleven Inc"/>
    <s v="7-Eleven Inc - 4200 S First Ave - Lyons"/>
    <s v="Refrigeration Electronically Commutated Motors"/>
    <s v="Refrigeration"/>
    <s v="Miscellaneous (24/7)"/>
    <n v="0"/>
    <n v="2408.4"/>
    <n v="0.25319999999999998"/>
    <x v="2"/>
    <x v="0"/>
    <n v="15"/>
    <s v="ΔkWpeak / CF"/>
    <n v="1"/>
    <s v="Private-Non-Lighting"/>
    <s v="non_lighting"/>
    <n v="3"/>
    <n v="1"/>
    <s v="Non-Lighting"/>
    <n v="0.98952339343681495"/>
    <n v="0.43468415683807998"/>
    <n v="2383.1681407532301"/>
    <n v="0.110062028511402"/>
    <n v="0.7"/>
    <n v="1668.2176985272599"/>
    <n v="7.7043419957981404E-2"/>
    <n v="7616"/>
    <n v="1.1100000000000001"/>
    <n v="1.29"/>
    <n v="2.1999999999999999E-2"/>
    <n v="0.76"/>
    <n v="9.1911764705882408"/>
    <d v="1900-01-05T13:33:47"/>
    <n v="43377"/>
    <n v="0.110062028511402"/>
    <n v="0"/>
    <n v="0"/>
    <n v="25023.265477908899"/>
  </r>
  <r>
    <s v="STND-61954"/>
    <s v="Spirit &amp; Liquor"/>
    <s v="Spirit &amp; Liquor - 536 Bartlett Rd - Streamwood"/>
    <s v="New Indoor LED Fixtures"/>
    <s v="Indoor Lighting"/>
    <s v="Retail (mall/dept. store)"/>
    <n v="0"/>
    <n v="23952.445"/>
    <n v="4.8585279999999997"/>
    <x v="0"/>
    <x v="0"/>
    <n v="9.1274187659729797"/>
    <s v="Qty / 1,000"/>
    <m/>
    <s v="Private-Lighting"/>
    <s v="lighting"/>
    <n v="3"/>
    <n v="1"/>
    <s v="Lighting"/>
    <n v="0.91633259480590001"/>
    <n v="1.30467645558681"/>
    <n v="21948.4060787956"/>
    <n v="6.3388070904092597"/>
    <n v="0.71"/>
    <n v="15583.368315944899"/>
    <n v="4.5005530341905704"/>
    <n v="5478"/>
    <n v="1.1200000000000001"/>
    <n v="1.31"/>
    <n v="2.1999999999999999E-2"/>
    <n v="0.95"/>
    <n v="12.7783862723622"/>
    <d v="1900-01-08T03:03:29"/>
    <n v="43344"/>
    <n v="5.0934568826108899"/>
    <n v="431.12940511919902"/>
    <n v="0"/>
    <n v="142235.92840402422"/>
  </r>
  <r>
    <s v="STND-61955"/>
    <s v="7-Eleven Inc"/>
    <s v="7-Eleven Inc - 6603 W 16th St - Berwyn"/>
    <s v="Refrigeration Electronically Commutated Motors"/>
    <s v="Refrigeration"/>
    <s v="Miscellaneous (24/7)"/>
    <n v="0"/>
    <n v="2408.4"/>
    <n v="0.25319999999999998"/>
    <x v="2"/>
    <x v="0"/>
    <n v="15"/>
    <s v="ΔkWpeak / CF"/>
    <n v="1"/>
    <s v="Private-Non-Lighting"/>
    <s v="non_lighting"/>
    <n v="3"/>
    <n v="1"/>
    <s v="Non-Lighting"/>
    <n v="0.98952339343681495"/>
    <n v="0.43468415683807998"/>
    <n v="2383.1681407532301"/>
    <n v="0.110062028511402"/>
    <n v="0.7"/>
    <n v="1668.2176985272599"/>
    <n v="7.7043419957981404E-2"/>
    <n v="7616"/>
    <n v="1.1100000000000001"/>
    <n v="1.29"/>
    <n v="2.1999999999999999E-2"/>
    <n v="0.76"/>
    <n v="9.1911764705882408"/>
    <d v="1900-01-05T13:33:47"/>
    <n v="43371"/>
    <n v="0.110062028511402"/>
    <n v="0"/>
    <n v="0"/>
    <n v="25023.265477908899"/>
  </r>
  <r>
    <s v="STND-61956"/>
    <s v="7-Eleven Inc"/>
    <s v="7-Eleven Inc - 2020 N California Ave - Chicago"/>
    <s v="Refrigeration Electronically Commutated Motors"/>
    <s v="Refrigeration"/>
    <s v="Miscellaneous (24/7)"/>
    <n v="0"/>
    <n v="689.2"/>
    <n v="6.6799999999999998E-2"/>
    <x v="2"/>
    <x v="0"/>
    <n v="15"/>
    <s v="ΔkWpeak / CF"/>
    <n v="1"/>
    <s v="Private-Non-Lighting"/>
    <s v="non_lighting"/>
    <n v="3"/>
    <n v="1"/>
    <s v="Non-Lighting"/>
    <n v="0.98952339343681495"/>
    <n v="0.43468415683807998"/>
    <n v="681.97952275665295"/>
    <n v="2.90369016767838E-2"/>
    <n v="0.7"/>
    <n v="477.38566592965702"/>
    <n v="2.0325831173748601E-2"/>
    <n v="7616"/>
    <n v="1.1100000000000001"/>
    <n v="1.29"/>
    <n v="2.1999999999999999E-2"/>
    <n v="0.76"/>
    <n v="9.1911764705882408"/>
    <d v="1900-01-05T13:33:47"/>
    <n v="43399"/>
    <n v="2.90369016767838E-2"/>
    <n v="0"/>
    <n v="0"/>
    <n v="7160.7849889448553"/>
  </r>
  <r>
    <s v="STND-61956"/>
    <s v="7-Eleven Inc"/>
    <s v="7-Eleven Inc - 2020 N California Ave - Chicago"/>
    <s v="LED Refrigerated Display Case Lighting for Open and Closed Cases"/>
    <s v="Refrigeration"/>
    <s v="Miscellaneous (24/7)"/>
    <n v="0"/>
    <n v="778.14"/>
    <n v="9.2600000000000002E-2"/>
    <x v="2"/>
    <x v="0"/>
    <n v="8.6177180282661094"/>
    <s v="ΔkWpeak / CF"/>
    <n v="0.69"/>
    <s v="Private-Non-Lighting"/>
    <s v="non_lighting"/>
    <n v="3"/>
    <n v="1"/>
    <s v="Non-Lighting"/>
    <n v="0.98952339343681495"/>
    <n v="0.43468415683807998"/>
    <n v="769.98773336892305"/>
    <n v="4.0251752923206201E-2"/>
    <n v="0.7"/>
    <n v="538.99141335824595"/>
    <n v="2.8176227046244399E-2"/>
    <n v="7616"/>
    <n v="1.1100000000000001"/>
    <n v="1.29"/>
    <n v="2.1999999999999999E-2"/>
    <n v="0.76"/>
    <n v="9.1911764705882408"/>
    <d v="1900-01-05T13:33:47"/>
    <n v="43399"/>
    <n v="5.8335873801748199E-2"/>
    <n v="0"/>
    <n v="0"/>
    <n v="4644.8760199779872"/>
  </r>
  <r>
    <s v="STND-61957"/>
    <s v="Loomis Armored US, LLC"/>
    <s v="Loomis - 8040 Madison St suite 60 - Burr Ridge"/>
    <s v="Outdoor &amp; Garage - LED Fixtures"/>
    <s v="Outdoor &amp; Garage Lighting"/>
    <s v="Exterior"/>
    <n v="0"/>
    <n v="12306.53"/>
    <n v="0"/>
    <x v="0"/>
    <x v="0"/>
    <n v="10.1978380583316"/>
    <s v="Qty / 1,000"/>
    <m/>
    <s v="Private-Lighting"/>
    <s v="lighting"/>
    <n v="3"/>
    <n v="1"/>
    <s v="Lighting"/>
    <n v="0.91633259480590001"/>
    <n v="1.30467645558681"/>
    <n v="11276.8745679567"/>
    <n v="0"/>
    <n v="0.71"/>
    <n v="8006.5809432492197"/>
    <n v="0"/>
    <n v="4903"/>
    <n v="1"/>
    <n v="1"/>
    <n v="0"/>
    <n v="0"/>
    <n v="14.276973281664301"/>
    <d v="1900-01-09T04:44:53"/>
    <n v="43401"/>
    <n v="0"/>
    <n v="0"/>
    <n v="0"/>
    <n v="81649.815860179413"/>
  </r>
  <r>
    <s v="STND-61957"/>
    <s v="Loomis Armored US, LLC"/>
    <s v="Loomis - 8040 Madison St suite 60 - Burr Ridge"/>
    <s v="Photocells"/>
    <s v="Outdoor &amp; Garage Lighting"/>
    <s v="Warehouse"/>
    <n v="0"/>
    <n v="123.2"/>
    <n v="0"/>
    <x v="0"/>
    <x v="0"/>
    <n v="8"/>
    <s v="Qty / 1,000"/>
    <m/>
    <s v="Private-Lighting"/>
    <s v="lighting"/>
    <n v="3"/>
    <n v="1"/>
    <s v="Lighting"/>
    <n v="0.91633259480590001"/>
    <n v="1.30467645558681"/>
    <n v="112.89217568008701"/>
    <n v="0"/>
    <n v="0.71"/>
    <n v="80.153444732861701"/>
    <n v="0"/>
    <n v="5242"/>
    <n v="1"/>
    <n v="1.22"/>
    <n v="1.0999999999999999E-2"/>
    <n v="0.68"/>
    <n v="13.3536818008394"/>
    <d v="1900-01-08T12:55:13"/>
    <n v="43401"/>
    <n v="0"/>
    <n v="1.2418139324809601"/>
    <n v="0"/>
    <n v="641.2275578628936"/>
  </r>
  <r>
    <s v="STND-61958"/>
    <s v="Berwyn North School District 98"/>
    <s v="Berwyn North School District - 7035 16th St - Berwyn"/>
    <s v="Outdoor &amp; Garage - LED Fixtures"/>
    <s v="Outdoor &amp; Garage Lighting"/>
    <s v="Exterior"/>
    <n v="0"/>
    <n v="1465.9970000000001"/>
    <n v="0"/>
    <x v="0"/>
    <x v="1"/>
    <n v="10.1978380583316"/>
    <s v="Qty / 1,000"/>
    <m/>
    <s v="Public-Lighting"/>
    <s v="lighting"/>
    <n v="3"/>
    <n v="1"/>
    <s v="Lighting"/>
    <n v="0.99829244462109001"/>
    <n v="0.987374621353864"/>
    <n v="1463.4937289371801"/>
    <n v="0"/>
    <n v="0.71"/>
    <n v="1039.0805475453999"/>
    <n v="0"/>
    <n v="4903"/>
    <n v="1"/>
    <n v="1"/>
    <n v="0"/>
    <n v="0"/>
    <n v="14.276973281664301"/>
    <d v="1900-01-09T04:44:53"/>
    <n v="43374"/>
    <n v="0"/>
    <n v="0"/>
    <n v="0"/>
    <n v="10596.375153430517"/>
  </r>
  <r>
    <s v="STND-61958"/>
    <s v="Berwyn North School District 98"/>
    <s v="Berwyn North School District - 7035 16th St - Berwyn"/>
    <s v="Outdoor &amp; Garage - LED Fixtures"/>
    <s v="Outdoor &amp; Garage Lighting"/>
    <s v="Exterior"/>
    <n v="0"/>
    <n v="8629.2800000000007"/>
    <n v="0"/>
    <x v="0"/>
    <x v="1"/>
    <n v="10.1978380583316"/>
    <s v="Qty / 1,000"/>
    <m/>
    <s v="Public-Lighting"/>
    <s v="lighting"/>
    <n v="3"/>
    <n v="1"/>
    <s v="Lighting"/>
    <n v="0.99829244462109001"/>
    <n v="0.987374621353864"/>
    <n v="8614.5450265198797"/>
    <n v="0"/>
    <n v="0.71"/>
    <n v="6116.3269688291202"/>
    <n v="0"/>
    <n v="4903"/>
    <n v="1"/>
    <n v="1"/>
    <n v="0"/>
    <n v="0"/>
    <n v="14.276973281664301"/>
    <d v="1900-01-09T04:44:53"/>
    <n v="43374"/>
    <n v="0"/>
    <n v="0"/>
    <n v="0"/>
    <n v="62373.311939925559"/>
  </r>
  <r>
    <s v="STND-61958"/>
    <s v="Berwyn North School District 98"/>
    <s v="Berwyn North School District - 7035 16th St - Berwyn"/>
    <s v="Photocells"/>
    <s v="Outdoor &amp; Garage Lighting"/>
    <s v="K-12 School"/>
    <n v="0"/>
    <n v="190.68"/>
    <n v="0"/>
    <x v="0"/>
    <x v="1"/>
    <n v="8"/>
    <s v="Qty / 1,000"/>
    <m/>
    <s v="Public-Lighting"/>
    <s v="lighting"/>
    <n v="3"/>
    <n v="1"/>
    <s v="Lighting"/>
    <n v="0.99829244462109001"/>
    <n v="0.987374621353864"/>
    <n v="190.35440334034999"/>
    <n v="0"/>
    <n v="0.71"/>
    <n v="135.15162637164801"/>
    <n v="0"/>
    <n v="2979"/>
    <n v="1.17333333333333"/>
    <n v="1.323"/>
    <n v="2.1333333333333301E-2"/>
    <n v="0.72"/>
    <n v="23.497818059751602"/>
    <d v="1900-01-15T18:49:11"/>
    <n v="43374"/>
    <n v="0"/>
    <n v="3.4609891516427198"/>
    <n v="0"/>
    <n v="1081.2130109731841"/>
  </r>
  <r>
    <s v="STND-61959"/>
    <s v="PSP Logistics, Inc."/>
    <s v="PSP Logistics Inc - 101 Frontier Way -Bensenville"/>
    <s v="New Indoor LED Fixtures"/>
    <s v="Indoor Lighting"/>
    <s v="Warehouse"/>
    <n v="0"/>
    <n v="14373.564"/>
    <n v="2.2747630000000001"/>
    <x v="0"/>
    <x v="0"/>
    <n v="9.5383441434566993"/>
    <s v="Qty / 1,000"/>
    <m/>
    <s v="Private-Lighting"/>
    <s v="lighting"/>
    <n v="3"/>
    <n v="1"/>
    <s v="Lighting"/>
    <n v="0.91633259480590001"/>
    <n v="1.30467645558681"/>
    <n v="13170.965196728701"/>
    <n v="2.9678297281400101"/>
    <n v="0.71"/>
    <n v="9351.3852896773496"/>
    <n v="2.10715910697941"/>
    <n v="5242"/>
    <n v="1"/>
    <n v="1.22"/>
    <n v="1.0999999999999999E-2"/>
    <n v="0.68"/>
    <n v="13.3536818008394"/>
    <d v="1900-01-08T12:55:13"/>
    <n v="43350"/>
    <n v="3.5774225266875699"/>
    <n v="144.88061716401501"/>
    <n v="0"/>
    <n v="89196.731111001078"/>
  </r>
  <r>
    <s v="STND-61959"/>
    <s v="PSP Logistics, Inc."/>
    <s v="PSP Logistics Inc - 101 Frontier Way -Bensenville"/>
    <s v="Occupancy Sensors"/>
    <s v="Indoor Lighting"/>
    <s v="Warehouse"/>
    <n v="0"/>
    <n v="3721.4009999999998"/>
    <n v="1.9126430000000001"/>
    <x v="0"/>
    <x v="0"/>
    <n v="8"/>
    <s v="Qty / 1,000"/>
    <m/>
    <s v="Private-Lighting"/>
    <s v="lighting"/>
    <n v="3"/>
    <n v="1"/>
    <s v="Lighting"/>
    <n v="0.91633259480590001"/>
    <n v="1.30467645558681"/>
    <n v="3410.04103464327"/>
    <n v="2.4953802900429198"/>
    <n v="0.71"/>
    <n v="2421.1291345967202"/>
    <n v="1.7717200059304701"/>
    <n v="5242"/>
    <n v="1"/>
    <n v="1.22"/>
    <n v="1.0999999999999999E-2"/>
    <n v="0.68"/>
    <n v="13.3536818008394"/>
    <d v="1900-01-08T12:55:13"/>
    <n v="43350"/>
    <n v="3.8592333591755601"/>
    <n v="37.510451381076003"/>
    <n v="0"/>
    <n v="19369.033076773761"/>
  </r>
  <r>
    <s v="STND-61960"/>
    <s v="St Edward Central Catholic High School"/>
    <s v="Saint Edward Central Catholic High School - 335 Locust St - Elgin"/>
    <s v="New Indoor LED Fixtures"/>
    <s v="Indoor Lighting"/>
    <s v="K-12 School"/>
    <n v="0"/>
    <n v="7584.2960000000003"/>
    <n v="2.0680700000000001"/>
    <x v="0"/>
    <x v="0"/>
    <n v="15"/>
    <s v="Qty / 1,000"/>
    <m/>
    <s v="Private-Lighting"/>
    <s v="lighting"/>
    <n v="3"/>
    <n v="1"/>
    <s v="Lighting"/>
    <n v="0.91633259480590001"/>
    <n v="1.30467645558681"/>
    <n v="6949.7376334560104"/>
    <n v="2.69816223750541"/>
    <n v="0.71"/>
    <n v="4934.3137197537599"/>
    <n v="1.91569518862884"/>
    <n v="2979"/>
    <n v="1.17333333333333"/>
    <n v="1.323"/>
    <n v="2.1333333333333301E-2"/>
    <n v="0.72"/>
    <n v="23.497818059751602"/>
    <d v="1900-01-15T18:49:11"/>
    <n v="43365"/>
    <n v="2.8325378322682102"/>
    <n v="126.358866062836"/>
    <n v="0"/>
    <n v="74014.7057963064"/>
  </r>
  <r>
    <s v="STND-61961"/>
    <s v="Bourbonnais Elementary School District #53"/>
    <s v="Bourbonnais Elementary School District #53 - 321 N Convent - Bourbonnais"/>
    <s v="New Indoor LED Fixtures"/>
    <s v="Indoor Lighting"/>
    <s v="K-12 School"/>
    <n v="0"/>
    <n v="1456.91"/>
    <n v="0.39726699999999998"/>
    <x v="0"/>
    <x v="1"/>
    <n v="15"/>
    <s v="Qty / 1,000"/>
    <m/>
    <s v="Public-Lighting"/>
    <s v="lighting"/>
    <n v="3"/>
    <n v="1"/>
    <s v="Lighting"/>
    <n v="0.99829244462109001"/>
    <n v="0.987374621353864"/>
    <n v="1454.42224549291"/>
    <n v="0.39225135370138597"/>
    <n v="0.71"/>
    <n v="1032.6397942999699"/>
    <n v="0.27849846112798399"/>
    <n v="2979"/>
    <n v="1.17333333333333"/>
    <n v="1.323"/>
    <n v="2.1333333333333301E-2"/>
    <n v="0.72"/>
    <n v="23.497818059751602"/>
    <d v="1900-01-15T18:49:11"/>
    <n v="43386"/>
    <n v="0.411786505523417"/>
    <n v="26.444040827143901"/>
    <n v="0"/>
    <n v="15489.596914499549"/>
  </r>
  <r>
    <s v="STND-61961"/>
    <s v="Bourbonnais Elementary School District #53"/>
    <s v="Bourbonnais Elementary School District #53 - 321 N Convent - Bourbonnais"/>
    <s v="New Indoor LED Fixtures"/>
    <s v="Indoor Lighting"/>
    <s v="K-12 School"/>
    <n v="0"/>
    <n v="651.77499999999998"/>
    <n v="0.17772499999999999"/>
    <x v="0"/>
    <x v="1"/>
    <n v="15"/>
    <s v="Qty / 1,000"/>
    <m/>
    <s v="Public-Lighting"/>
    <s v="lighting"/>
    <n v="3"/>
    <n v="1"/>
    <s v="Lighting"/>
    <n v="0.99829244462109001"/>
    <n v="0.987374621353864"/>
    <n v="650.66205809291102"/>
    <n v="0.17548115458011601"/>
    <n v="0.71"/>
    <n v="461.97006124596697"/>
    <n v="0.124591619751882"/>
    <n v="2979"/>
    <n v="1.17333333333333"/>
    <n v="1.323"/>
    <n v="2.1333333333333301E-2"/>
    <n v="0.72"/>
    <n v="23.497818059751602"/>
    <d v="1900-01-15T18:49:11"/>
    <n v="43386"/>
    <n v="0.18422057884029899"/>
    <n v="11.8302192380529"/>
    <n v="0"/>
    <n v="6929.5509186895042"/>
  </r>
  <r>
    <s v="STND-61963"/>
    <s v="RTC Industries, Inc"/>
    <s v="RTC - 2800 Golf Rd - Rolling Meadows"/>
    <s v="Compressed Air - Air Compressor(s) with Integrated VSD &lt;= 150 HP"/>
    <s v="Compressed Air"/>
    <s v="Manufacturing"/>
    <n v="0"/>
    <n v="20808"/>
    <n v="3.34"/>
    <x v="4"/>
    <x v="0"/>
    <n v="10"/>
    <s v="ΔkWpeak / CF"/>
    <n v="0.95"/>
    <s v="Private-Non-Lighting"/>
    <s v="non_lighting"/>
    <n v="3"/>
    <n v="1"/>
    <s v="Non-Lighting"/>
    <n v="0.98952339343681495"/>
    <n v="0.43468415683807998"/>
    <n v="20590.0027706332"/>
    <n v="1.4518450838391901"/>
    <n v="0.7"/>
    <n v="14413.0019394433"/>
    <n v="1.0162915586874299"/>
    <n v="4618"/>
    <n v="1.02"/>
    <n v="1.04"/>
    <n v="1.2E-2"/>
    <n v="0.81"/>
    <n v="15.158077089649201"/>
    <d v="1900-01-09T19:51:10"/>
    <n v="43338"/>
    <n v="1.52825798298862"/>
    <n v="0"/>
    <n v="0"/>
    <n v="144130.01939443301"/>
  </r>
  <r>
    <s v="STND-61964"/>
    <s v="PetSmart, Inc"/>
    <s v="PetSmart #1377 - 3370 Shoppers Dr - McHenry"/>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398"/>
    <n v="3.6530655861473603E-2"/>
    <n v="1.99528477164216"/>
    <n v="0"/>
    <n v="1020.1309362646351"/>
  </r>
  <r>
    <s v="STND-61964"/>
    <s v="PetSmart, Inc"/>
    <s v="PetSmart #1377 - 3370 Shoppers Dr - McHenry"/>
    <s v="New Indoor LED Fixtures"/>
    <s v="Indoor Lighting"/>
    <s v="Retail (strip mall)"/>
    <n v="0"/>
    <n v="25024.929"/>
    <n v="4.999898"/>
    <x v="0"/>
    <x v="0"/>
    <n v="12.215978499877799"/>
    <s v="Qty / 1,000"/>
    <m/>
    <s v="Private-Lighting"/>
    <s v="lighting"/>
    <n v="3"/>
    <n v="1"/>
    <s v="Lighting"/>
    <n v="0.91633259480590001"/>
    <n v="1.30467645558681"/>
    <n v="22931.158125403399"/>
    <n v="6.5232492009355596"/>
    <n v="0.71"/>
    <n v="16281.122269036399"/>
    <n v="4.6315069326642497"/>
    <n v="4093"/>
    <n v="1.1200000000000001"/>
    <n v="1.29"/>
    <n v="1.9E-2"/>
    <n v="0.71"/>
    <n v="17.102369899829"/>
    <d v="1900-01-11T05:11:01"/>
    <n v="43398"/>
    <n v="7.1222286286009"/>
    <n v="389.01071819880798"/>
    <n v="0"/>
    <n v="198889.8395924303"/>
  </r>
  <r>
    <s v="STND-61965"/>
    <s v="PetSmart, Inc"/>
    <s v="PetSmart #477 - 4465 US RT 14 - Crystal Lake"/>
    <s v="New Indoor LED Fixtures"/>
    <s v="Indoor Lighting"/>
    <s v="Retail (strip mall)"/>
    <n v="0"/>
    <n v="1430.26"/>
    <n v="0.26377899999999999"/>
    <x v="0"/>
    <x v="0"/>
    <n v="12.215978499877799"/>
    <s v="Qty / 1,000"/>
    <m/>
    <s v="Private-Lighting"/>
    <s v="lighting"/>
    <n v="3"/>
    <n v="1"/>
    <s v="Lighting"/>
    <n v="0.91633259480590001"/>
    <n v="1.30467645558681"/>
    <n v="1310.5938570470901"/>
    <n v="0.34414625077823202"/>
    <n v="0.71"/>
    <n v="930.52163850343095"/>
    <n v="0.244343838052545"/>
    <n v="4093"/>
    <n v="1.1200000000000001"/>
    <n v="1.29"/>
    <n v="1.9E-2"/>
    <n v="0.71"/>
    <n v="17.102369899829"/>
    <d v="1900-01-11T05:11:01"/>
    <n v="43398"/>
    <n v="0.37574653431404298"/>
    <n v="22.233288646334501"/>
    <n v="0"/>
    <n v="11367.232329628974"/>
  </r>
  <r>
    <s v="STND-61965"/>
    <s v="PetSmart, Inc"/>
    <s v="PetSmart #477 - 4465 US RT 14 - Crystal Lake"/>
    <s v="New Indoor LED Fixtures"/>
    <s v="Indoor Lighting"/>
    <s v="Retail (strip mall)"/>
    <n v="0"/>
    <n v="73.346999999999994"/>
    <n v="1.4654E-2"/>
    <x v="0"/>
    <x v="0"/>
    <n v="12.215978499877799"/>
    <s v="Qty / 1,000"/>
    <m/>
    <s v="Private-Lighting"/>
    <s v="lighting"/>
    <n v="3"/>
    <n v="1"/>
    <s v="Lighting"/>
    <n v="0.91633259480590001"/>
    <n v="1.30467645558681"/>
    <n v="67.210246831228304"/>
    <n v="1.9118728780169101E-2"/>
    <n v="0.71"/>
    <n v="47.719275250172103"/>
    <n v="1.357429743392E-2"/>
    <n v="4093"/>
    <n v="1.1200000000000001"/>
    <n v="1.29"/>
    <n v="1.9E-2"/>
    <n v="0.71"/>
    <n v="17.102369899829"/>
    <d v="1900-01-11T05:11:01"/>
    <n v="43398"/>
    <n v="2.0874253499474901E-2"/>
    <n v="1.1401738301726201"/>
    <n v="0"/>
    <n v="582.93764048585319"/>
  </r>
  <r>
    <s v="STND-61965"/>
    <s v="PetSmart, Inc"/>
    <s v="PetSmart #477 - 4465 US RT 14 - Crystal Lake"/>
    <s v="New Indoor LED Fixtures"/>
    <s v="Indoor Lighting"/>
    <s v="Retail (strip mall)"/>
    <n v="0"/>
    <n v="4400.7939999999999"/>
    <n v="0.87926400000000005"/>
    <x v="0"/>
    <x v="0"/>
    <n v="12.215978499877799"/>
    <s v="Qty / 1,000"/>
    <m/>
    <s v="Private-Lighting"/>
    <s v="lighting"/>
    <n v="3"/>
    <n v="1"/>
    <s v="Lighting"/>
    <n v="0.91633259480590001"/>
    <n v="1.30467645558681"/>
    <n v="4032.5909852262298"/>
    <n v="1.14715503904508"/>
    <n v="0.71"/>
    <n v="2863.13959951063"/>
    <n v="0.81448007772200504"/>
    <n v="4093"/>
    <n v="1.1200000000000001"/>
    <n v="1.29"/>
    <n v="1.9E-2"/>
    <n v="0.71"/>
    <n v="17.102369899829"/>
    <d v="1900-01-11T05:11:01"/>
    <n v="43398"/>
    <n v="1.25248939736333"/>
    <n v="68.410025642230806"/>
    <n v="0"/>
    <n v="34976.051789770587"/>
  </r>
  <r>
    <s v="STND-61966"/>
    <s v="PetSmart, Inc"/>
    <s v="PetSmart #2147 - 700 N Milwaukee Ave - Vernon Hills"/>
    <s v="New Indoor LED Fixtures"/>
    <s v="Indoor Lighting"/>
    <s v="Retail (strip mall)"/>
    <n v="0"/>
    <n v="953.505"/>
    <n v="0.19050700000000001"/>
    <x v="0"/>
    <x v="0"/>
    <n v="12.215978499877799"/>
    <s v="Qty / 1,000"/>
    <m/>
    <s v="Private-Lighting"/>
    <s v="lighting"/>
    <n v="3"/>
    <n v="1"/>
    <s v="Lighting"/>
    <n v="0.91633259480590001"/>
    <n v="1.30467645558681"/>
    <n v="873.727710810399"/>
    <n v="0.24854999752447601"/>
    <n v="0.71"/>
    <n v="620.34667467538395"/>
    <n v="0.17647049824237801"/>
    <n v="4093"/>
    <n v="1.1200000000000001"/>
    <n v="1.29"/>
    <n v="1.9E-2"/>
    <n v="0.71"/>
    <n v="17.102369899829"/>
    <d v="1900-01-11T05:11:01"/>
    <n v="43398"/>
    <n v="0.27137241786709898"/>
    <n v="14.822166522676399"/>
    <n v="0"/>
    <n v="7578.141640305178"/>
  </r>
  <r>
    <s v="STND-61966"/>
    <s v="PetSmart, Inc"/>
    <s v="PetSmart #2147 - 700 N Milwaukee Ave - Vernon Hills"/>
    <s v="New Indoor LED Fixtures"/>
    <s v="Indoor Lighting"/>
    <s v="Retail (strip mall)"/>
    <n v="0"/>
    <n v="-316.30700000000002"/>
    <n v="-6.3197000000000003E-2"/>
    <x v="0"/>
    <x v="0"/>
    <n v="12.215978499877799"/>
    <s v="Qty / 1,000"/>
    <m/>
    <s v="Private-Lighting"/>
    <s v="lighting"/>
    <n v="3"/>
    <n v="1"/>
    <s v="Lighting"/>
    <n v="0.91633259480590001"/>
    <n v="1.30467645558681"/>
    <n v="-289.84241406527002"/>
    <n v="-8.2451637963719404E-2"/>
    <n v="0.71"/>
    <n v="-205.78811398634201"/>
    <n v="-5.8540662954240798E-2"/>
    <n v="4093"/>
    <n v="1.1200000000000001"/>
    <n v="1.29"/>
    <n v="1.9E-2"/>
    <n v="0.71"/>
    <n v="17.102369899829"/>
    <d v="1900-01-11T05:11:01"/>
    <n v="43398"/>
    <n v="-9.0022532988011203E-2"/>
    <n v="-4.9169695243215399"/>
    <n v="0"/>
    <n v="-2513.9031759875561"/>
  </r>
  <r>
    <s v="STND-61966"/>
    <s v="PetSmart, Inc"/>
    <s v="PetSmart #2147 - 700 N Milwaukee Ave - Vernon Hills"/>
    <s v="New Indoor LED Fixtures"/>
    <s v="Indoor Lighting"/>
    <s v="Retail (strip mall)"/>
    <n v="0"/>
    <n v="5143.4279999999999"/>
    <n v="1.0276400000000001"/>
    <x v="0"/>
    <x v="0"/>
    <n v="12.215978499877799"/>
    <s v="Qty / 1,000"/>
    <m/>
    <s v="Private-Lighting"/>
    <s v="lighting"/>
    <n v="3"/>
    <n v="1"/>
    <s v="Lighting"/>
    <n v="0.91633259480590001"/>
    <n v="1.30467645558681"/>
    <n v="4713.0907254373196"/>
    <n v="1.3407377128192299"/>
    <n v="0.71"/>
    <n v="3346.2944150604999"/>
    <n v="0.95192377610165002"/>
    <n v="4093"/>
    <n v="1.1200000000000001"/>
    <n v="1.29"/>
    <n v="1.9E-2"/>
    <n v="0.71"/>
    <n v="17.102369899829"/>
    <d v="1900-01-11T05:11:01"/>
    <n v="43398"/>
    <n v="1.4638472680633501"/>
    <n v="79.9542176636688"/>
    <n v="0"/>
    <n v="40878.260628640222"/>
  </r>
  <r>
    <s v="STND-61966"/>
    <s v="PetSmart, Inc"/>
    <s v="PetSmart #2147 - 700 N Milwaukee Ave - Vernon Hills"/>
    <s v="New Indoor LED Fixtures"/>
    <s v="Indoor Lighting"/>
    <s v="Retail (strip mall)"/>
    <n v="0"/>
    <n v="770.13900000000001"/>
    <n v="0.15387100000000001"/>
    <x v="0"/>
    <x v="0"/>
    <n v="12.215978499877799"/>
    <s v="Qty / 1,000"/>
    <m/>
    <s v="Private-Lighting"/>
    <s v="lighting"/>
    <n v="3"/>
    <n v="1"/>
    <s v="Lighting"/>
    <n v="0.91633259480590001"/>
    <n v="1.30467645558681"/>
    <n v="705.703468231221"/>
    <n v="0.200751870897597"/>
    <n v="0.71"/>
    <n v="501.04946244416698"/>
    <n v="0.142533828337294"/>
    <n v="4093"/>
    <n v="1.1200000000000001"/>
    <n v="1.29"/>
    <n v="1.9E-2"/>
    <n v="0.71"/>
    <n v="17.102369899829"/>
    <d v="1900-01-11T05:11:01"/>
    <n v="43398"/>
    <n v="0.21918535964362601"/>
    <n v="11.9717552646368"/>
    <n v="0"/>
    <n v="6120.8094605932729"/>
  </r>
  <r>
    <s v="STND-61967"/>
    <s v="PetSmart, Inc"/>
    <s v="PetSmart #434 - 2775 Plainfield Rd - Joliet"/>
    <s v="New Indoor LED Fixtures"/>
    <s v="Indoor Lighting"/>
    <s v="Retail (strip mall)"/>
    <n v="0"/>
    <n v="953.51"/>
    <n v="0.17585300000000001"/>
    <x v="0"/>
    <x v="0"/>
    <n v="12.215978499877799"/>
    <s v="Qty / 1,000"/>
    <m/>
    <s v="Private-Lighting"/>
    <s v="lighting"/>
    <n v="3"/>
    <n v="1"/>
    <s v="Lighting"/>
    <n v="0.91633259480590001"/>
    <n v="1.30467645558681"/>
    <n v="873.73229247337304"/>
    <n v="0.229431268744307"/>
    <n v="0.71"/>
    <n v="620.34992765609502"/>
    <n v="0.16289620080845801"/>
    <n v="4093"/>
    <n v="1.1200000000000001"/>
    <n v="1.29"/>
    <n v="1.9E-2"/>
    <n v="0.71"/>
    <n v="17.102369899829"/>
    <d v="1900-01-11T05:11:01"/>
    <n v="43398"/>
    <n v="0.25049816436762401"/>
    <n v="14.822244247316201"/>
    <n v="0"/>
    <n v="7578.181378647605"/>
  </r>
  <r>
    <s v="STND-61967"/>
    <s v="PetSmart, Inc"/>
    <s v="PetSmart #434 - 2775 Plainfield Rd - Joliet"/>
    <s v="New Indoor LED Fixtures"/>
    <s v="Indoor Lighting"/>
    <s v="Retail (strip mall)"/>
    <n v="0"/>
    <n v="146.69300000000001"/>
    <n v="2.9309000000000002E-2"/>
    <x v="0"/>
    <x v="0"/>
    <n v="12.215978499877799"/>
    <s v="Qty / 1,000"/>
    <m/>
    <s v="Private-Lighting"/>
    <s v="lighting"/>
    <n v="3"/>
    <n v="1"/>
    <s v="Lighting"/>
    <n v="0.91633259480590001"/>
    <n v="1.30467645558681"/>
    <n v="134.41957732986199"/>
    <n v="3.8238762236793698E-2"/>
    <n v="0.71"/>
    <n v="95.437899904201899"/>
    <n v="2.7149521188123499E-2"/>
    <n v="4093"/>
    <n v="1.1200000000000001"/>
    <n v="1.29"/>
    <n v="1.9E-2"/>
    <n v="0.71"/>
    <n v="17.102369899829"/>
    <d v="1900-01-11T05:11:01"/>
    <n v="43398"/>
    <n v="4.1749931473734798E-2"/>
    <n v="2.2803321154173002"/>
    <n v="0"/>
    <n v="1165.86733330322"/>
  </r>
  <r>
    <s v="STND-61967"/>
    <s v="PetSmart, Inc"/>
    <s v="PetSmart #434 - 2775 Plainfield Rd - Joliet"/>
    <s v="New Indoor LED Fixtures"/>
    <s v="Indoor Lighting"/>
    <s v="Retail (strip mall)"/>
    <n v="0"/>
    <n v="256.71300000000002"/>
    <n v="5.1290000000000002E-2"/>
    <x v="0"/>
    <x v="0"/>
    <n v="12.215978499877799"/>
    <s v="Qty / 1,000"/>
    <m/>
    <s v="Private-Lighting"/>
    <s v="lighting"/>
    <n v="3"/>
    <n v="1"/>
    <s v="Lighting"/>
    <n v="0.91633259480590001"/>
    <n v="1.30467645558681"/>
    <n v="235.23448941040701"/>
    <n v="6.6916855407047296E-2"/>
    <n v="0.71"/>
    <n v="167.01648748138899"/>
    <n v="4.7510967339003597E-2"/>
    <n v="4093"/>
    <n v="1.1200000000000001"/>
    <n v="1.29"/>
    <n v="1.9E-2"/>
    <n v="0.71"/>
    <n v="17.102369899829"/>
    <d v="1900-01-11T05:11:01"/>
    <n v="43398"/>
    <n v="7.3061311722947206E-2"/>
    <n v="3.99058508821226"/>
    <n v="0"/>
    <n v="2040.2698201977576"/>
  </r>
  <r>
    <s v="STND-61967"/>
    <s v="PetSmart, Inc"/>
    <s v="PetSmart #434 - 2775 Plainfield Rd - Joliet"/>
    <s v="New Indoor LED Fixtures"/>
    <s v="Indoor Lighting"/>
    <s v="Retail (strip mall)"/>
    <n v="0"/>
    <n v="18414.571"/>
    <n v="3.6791700000000001"/>
    <x v="0"/>
    <x v="0"/>
    <n v="12.215978499877799"/>
    <s v="Qty / 1,000"/>
    <m/>
    <s v="Private-Lighting"/>
    <s v="lighting"/>
    <n v="3"/>
    <n v="1"/>
    <s v="Lighting"/>
    <n v="0.91633259480590001"/>
    <n v="1.30467645558681"/>
    <n v="16873.8716266675"/>
    <n v="4.80012647510131"/>
    <n v="0.71"/>
    <n v="11980.4488549339"/>
    <n v="3.4080897973219302"/>
    <n v="4093"/>
    <n v="1.1200000000000001"/>
    <n v="1.29"/>
    <n v="1.9E-2"/>
    <n v="0.71"/>
    <n v="17.102369899829"/>
    <d v="1900-01-11T05:11:01"/>
    <n v="43398"/>
    <n v="5.2408848947497697"/>
    <n v="286.253179380966"/>
    <n v="0"/>
    <n v="146352.90563075812"/>
  </r>
  <r>
    <s v="STND-61968"/>
    <s v="The Deli Source Inc"/>
    <s v="The Deli Source - 916 Carney Ct - Antioch"/>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413"/>
    <n v="6.3967205395751199"/>
    <n v="0"/>
    <n v="0"/>
    <n v="603700.30614865304"/>
  </r>
  <r>
    <s v="STND-61969"/>
    <s v="Lincoln-Way Community  High School Dist 210"/>
    <s v="Lincoln Way Community High School District #210 - 21701 Gougar Rd - New Lenox"/>
    <s v="Photocells"/>
    <s v="Outdoor &amp; Garage Lighting"/>
    <s v="K-12 School"/>
    <n v="0"/>
    <n v="161"/>
    <n v="0"/>
    <x v="0"/>
    <x v="1"/>
    <n v="8"/>
    <s v="Qty / 1,000"/>
    <m/>
    <s v="Public-Lighting"/>
    <s v="lighting"/>
    <n v="3"/>
    <n v="1"/>
    <s v="Lighting"/>
    <n v="0.99829244462109001"/>
    <n v="0.987374621353864"/>
    <n v="160.725083583996"/>
    <n v="0"/>
    <n v="0.71"/>
    <n v="114.114809344637"/>
    <n v="0"/>
    <n v="2979"/>
    <n v="1.17333333333333"/>
    <n v="1.323"/>
    <n v="2.1333333333333301E-2"/>
    <n v="0.72"/>
    <n v="23.497818059751602"/>
    <d v="1900-01-15T18:49:11"/>
    <n v="43412"/>
    <n v="0"/>
    <n v="2.9222742469817402"/>
    <n v="0"/>
    <n v="912.91847475709596"/>
  </r>
  <r>
    <s v="STND-61969"/>
    <s v="Lincoln-Way Community  High School Dist 210"/>
    <s v="Lincoln Way Community High School District #210 - 21701 Gougar Rd - New Lenox"/>
    <s v="New Indoor LED Fixtures"/>
    <s v="Indoor Lighting"/>
    <s v="K-12 School"/>
    <n v="0"/>
    <n v="8335.1"/>
    <n v="0"/>
    <x v="0"/>
    <x v="1"/>
    <n v="15"/>
    <s v="Qty / 1,000"/>
    <m/>
    <s v="Public-Lighting"/>
    <s v="lighting"/>
    <n v="3"/>
    <n v="1"/>
    <s v="Lighting"/>
    <n v="0.99829244462109001"/>
    <n v="0.987374621353864"/>
    <n v="8320.8673551612501"/>
    <n v="0"/>
    <n v="0.71"/>
    <n v="5907.8158221644899"/>
    <n v="0"/>
    <n v="2979"/>
    <n v="1.17333333333333"/>
    <n v="1.323"/>
    <n v="2.1333333333333301E-2"/>
    <n v="0.72"/>
    <n v="23.497818059751602"/>
    <d v="1900-01-15T18:49:11"/>
    <n v="43412"/>
    <n v="0"/>
    <n v="151.28849736656801"/>
    <n v="0"/>
    <n v="88617.237332467354"/>
  </r>
  <r>
    <s v="STND-61970"/>
    <s v="Marshalls of MA, Inc."/>
    <s v="TJX Companies Inc - 4612 W Irving Park Rd - Chicago"/>
    <s v="New Indoor LED Fixtures"/>
    <s v="Indoor Lighting"/>
    <s v="Retail (mall/dept. store)"/>
    <n v="0"/>
    <n v="147395.889"/>
    <n v="29.897867999999999"/>
    <x v="0"/>
    <x v="0"/>
    <n v="9.1274187659729797"/>
    <s v="Qty / 1,000"/>
    <m/>
    <s v="Private-Lighting"/>
    <s v="lighting"/>
    <n v="2"/>
    <n v="1"/>
    <s v="Lighting"/>
    <n v="0.97902139861649395"/>
    <n v="0.93591656730105399"/>
    <n v="144303.72939910099"/>
    <n v="27.98190998818"/>
    <n v="0.71"/>
    <n v="102455.647873362"/>
    <n v="19.8671560916078"/>
    <n v="5478"/>
    <n v="1.1200000000000001"/>
    <n v="1.31"/>
    <n v="2.1999999999999999E-2"/>
    <n v="0.95"/>
    <n v="12.7783862723622"/>
    <d v="1900-01-08T03:03:29"/>
    <n v="43380"/>
    <n v="22.484459612840499"/>
    <n v="2834.5375417680598"/>
    <n v="0"/>
    <n v="935155.60307924391"/>
  </r>
  <r>
    <s v="STND-61970"/>
    <s v="Marshalls of MA, Inc."/>
    <s v="TJX Companies Inc - 4612 W Irving Park Rd - Chicago"/>
    <s v="New Indoor LED Fixtures"/>
    <s v="Indoor Lighting"/>
    <s v="Retail (mall/dept. store)"/>
    <n v="0"/>
    <n v="2135.105"/>
    <n v="0.43308600000000003"/>
    <x v="0"/>
    <x v="0"/>
    <n v="9.1274187659729797"/>
    <s v="Qty / 1,000"/>
    <m/>
    <s v="Private-Lighting"/>
    <s v="lighting"/>
    <n v="2"/>
    <n v="1"/>
    <s v="Lighting"/>
    <n v="0.97902139861649395"/>
    <n v="0.93591656730105399"/>
    <n v="2090.31348329307"/>
    <n v="0.40533236246614401"/>
    <n v="0.71"/>
    <n v="1484.12257313808"/>
    <n v="0.28778597735096201"/>
    <n v="5478"/>
    <n v="1.1200000000000001"/>
    <n v="1.31"/>
    <n v="2.1999999999999999E-2"/>
    <n v="0.95"/>
    <n v="12.7783862723622"/>
    <d v="1900-01-08T03:03:29"/>
    <n v="43380"/>
    <n v="0.32569896542076698"/>
    <n v="41.059729136113802"/>
    <n v="0"/>
    <n v="13546.208225064618"/>
  </r>
  <r>
    <s v="STND-61970"/>
    <s v="Marshalls of MA, Inc."/>
    <s v="TJX Companies Inc - 4612 W Irving Park Rd - Chicago"/>
    <s v="New Indoor LED Fixtures"/>
    <s v="Indoor Lighting"/>
    <s v="Retail (mall/dept. store)"/>
    <n v="0"/>
    <n v="3865.277"/>
    <n v="0.78403500000000004"/>
    <x v="0"/>
    <x v="0"/>
    <n v="9.1274187659729797"/>
    <s v="Qty / 1,000"/>
    <m/>
    <s v="Private-Lighting"/>
    <s v="lighting"/>
    <n v="2"/>
    <n v="1"/>
    <s v="Lighting"/>
    <n v="0.97902139861649395"/>
    <n v="0.93591656730105399"/>
    <n v="3784.1888945801602"/>
    <n v="0.73379134584388195"/>
    <n v="0.71"/>
    <n v="2686.7741151519199"/>
    <n v="0.52099185554915595"/>
    <n v="5478"/>
    <n v="1.1200000000000001"/>
    <n v="1.31"/>
    <n v="2.1999999999999999E-2"/>
    <n v="0.95"/>
    <n v="12.7783862723622"/>
    <d v="1900-01-08T03:03:29"/>
    <n v="43380"/>
    <n v="0.58962743739966395"/>
    <n v="74.332281857824697"/>
    <n v="0"/>
    <n v="24523.312478568081"/>
  </r>
  <r>
    <s v="STND-61970"/>
    <s v="Marshalls of MA, Inc."/>
    <s v="TJX Companies Inc - 4612 W Irving Park Rd - Chicago"/>
    <s v="New Indoor LED Fixtures"/>
    <s v="Indoor Lighting"/>
    <s v="Retail (mall/dept. store)"/>
    <n v="0"/>
    <n v="1987.857"/>
    <n v="0.40321800000000002"/>
    <x v="0"/>
    <x v="0"/>
    <n v="9.1274187659729797"/>
    <s v="Qty / 1,000"/>
    <m/>
    <s v="Private-Lighting"/>
    <s v="lighting"/>
    <n v="2"/>
    <n v="1"/>
    <s v="Lighting"/>
    <n v="0.97902139861649395"/>
    <n v="0.93591656730105399"/>
    <n v="1946.15454038959"/>
    <n v="0.37737840643399601"/>
    <n v="0.71"/>
    <n v="1381.7697236766101"/>
    <n v="0.26793866856813697"/>
    <n v="5478"/>
    <n v="1.1200000000000001"/>
    <n v="1.31"/>
    <n v="2.1999999999999999E-2"/>
    <n v="0.95"/>
    <n v="12.7783862723622"/>
    <d v="1900-01-08T03:03:29"/>
    <n v="43380"/>
    <n v="0.30323696780554099"/>
    <n v="38.228035614795502"/>
    <n v="0"/>
    <n v="12611.99090613919"/>
  </r>
  <r>
    <s v="STND-61970"/>
    <s v="Marshalls of MA, Inc."/>
    <s v="TJX Companies Inc - 4612 W Irving Park Rd - Chicago"/>
    <s v="New Indoor LED Fixtures"/>
    <s v="Indoor Lighting"/>
    <s v="Retail (mall/dept. store)"/>
    <n v="0"/>
    <n v="19191.405999999999"/>
    <n v="3.8927960000000001"/>
    <x v="0"/>
    <x v="0"/>
    <n v="9.1274187659729797"/>
    <s v="Qty / 1,000"/>
    <m/>
    <s v="Private-Lighting"/>
    <s v="lighting"/>
    <n v="2"/>
    <n v="1"/>
    <s v="Lighting"/>
    <n v="0.97902139861649395"/>
    <n v="0.93591656730105399"/>
    <n v="18788.797143536998"/>
    <n v="3.6433322695232699"/>
    <n v="0.71"/>
    <n v="13340.0459719112"/>
    <n v="2.5867659113615198"/>
    <n v="5478"/>
    <n v="1.1200000000000001"/>
    <n v="1.31"/>
    <n v="2.1999999999999999E-2"/>
    <n v="0.95"/>
    <n v="12.7783862723622"/>
    <d v="1900-01-08T03:03:29"/>
    <n v="43380"/>
    <n v="2.9275470225176998"/>
    <n v="369.06565817661902"/>
    <n v="0"/>
    <n v="121760.18594296456"/>
  </r>
  <r>
    <s v="STND-61970"/>
    <s v="Marshalls of MA, Inc."/>
    <s v="TJX Companies Inc - 4612 W Irving Park Rd - Chicago"/>
    <s v="New Indoor LED Fixtures"/>
    <s v="Indoor Lighting"/>
    <s v="Retail (mall/dept. store)"/>
    <n v="0"/>
    <n v="17669.837"/>
    <n v="3.5841599999999998"/>
    <x v="0"/>
    <x v="0"/>
    <n v="9.1274187659729797"/>
    <s v="Qty / 1,000"/>
    <m/>
    <s v="Private-Lighting"/>
    <s v="lighting"/>
    <n v="2"/>
    <n v="1"/>
    <s v="Lighting"/>
    <n v="0.97902139861649395"/>
    <n v="0.93591656730105399"/>
    <n v="17299.148533065501"/>
    <n v="3.3544747238577401"/>
    <n v="0.71"/>
    <n v="12282.3954584765"/>
    <n v="2.3816770539390002"/>
    <n v="5478"/>
    <n v="1.1200000000000001"/>
    <n v="1.31"/>
    <n v="2.1999999999999999E-2"/>
    <n v="0.95"/>
    <n v="12.7783862723622"/>
    <d v="1900-01-08T03:03:29"/>
    <n v="43380"/>
    <n v="2.6954397138270298"/>
    <n v="339.80470332807198"/>
    <n v="0"/>
    <n v="112106.5667987997"/>
  </r>
  <r>
    <s v="STND-61970"/>
    <s v="Marshalls of MA, Inc."/>
    <s v="TJX Companies Inc - 4612 W Irving Park Rd - Chicago"/>
    <s v="New Indoor LED Fixtures"/>
    <s v="Indoor Lighting"/>
    <s v="Retail (mall/dept. store)"/>
    <n v="0"/>
    <n v="938.71"/>
    <n v="0.19040899999999999"/>
    <x v="0"/>
    <x v="0"/>
    <n v="9.1274187659729797"/>
    <s v="Qty / 1,000"/>
    <m/>
    <s v="Private-Lighting"/>
    <s v="lighting"/>
    <n v="2"/>
    <n v="1"/>
    <s v="Lighting"/>
    <n v="0.97902139861649395"/>
    <n v="0.93591656730105399"/>
    <n v="919.01717709528896"/>
    <n v="0.17820693766322601"/>
    <n v="0.71"/>
    <n v="652.50219573765503"/>
    <n v="0.126526925740891"/>
    <n v="5478"/>
    <n v="1.1200000000000001"/>
    <n v="1.31"/>
    <n v="2.1999999999999999E-2"/>
    <n v="0.95"/>
    <n v="12.7783862723622"/>
    <d v="1900-01-08T03:03:29"/>
    <n v="43380"/>
    <n v="0.143195610818181"/>
    <n v="18.052123121514601"/>
    <n v="0"/>
    <n v="5955.6607862144474"/>
  </r>
  <r>
    <s v="STND-61971"/>
    <s v="Alpine Cuts, Inc."/>
    <s v="Alpine Cuts Inc (Great Clips)  - 1240 N Ashland Ave - Unit Sto-B - Chicago"/>
    <s v="New Indoor LED Fixtures"/>
    <s v="Indoor Lighting"/>
    <s v="Retail (strip mall)"/>
    <n v="0"/>
    <n v="4987.5659999999998"/>
    <n v="0.99649900000000002"/>
    <x v="0"/>
    <x v="0"/>
    <n v="12.215978499877799"/>
    <s v="Qty / 1,000"/>
    <m/>
    <s v="Private-Lighting"/>
    <s v="lighting"/>
    <n v="3"/>
    <n v="1"/>
    <s v="Lighting"/>
    <n v="0.91633259480590001"/>
    <n v="1.30467645558681"/>
    <n v="4570.2692945456802"/>
    <n v="1.3001087833158"/>
    <n v="0.71"/>
    <n v="3244.8911991274299"/>
    <n v="0.923077236154216"/>
    <n v="4093"/>
    <n v="1.1200000000000001"/>
    <n v="1.29"/>
    <n v="1.9E-2"/>
    <n v="0.71"/>
    <n v="17.102369899829"/>
    <d v="1900-01-11T05:11:01"/>
    <n v="43391"/>
    <n v="1.4194876987834899"/>
    <n v="77.5313541039"/>
    <n v="0"/>
    <n v="39639.521122983373"/>
  </r>
  <r>
    <s v="STND-61972"/>
    <s v="Bestway Transport Inc"/>
    <s v="Bestway Transport Inc - 1260 N Ellis St - Bensenville"/>
    <s v="Outdoor &amp; Garage - LED Retrofits"/>
    <s v="Outdoor &amp; Garage Lighting"/>
    <s v="Exterior"/>
    <n v="0"/>
    <n v="6030.69"/>
    <n v="0"/>
    <x v="0"/>
    <x v="0"/>
    <n v="10.1978380583316"/>
    <s v="Qty / 1,000"/>
    <m/>
    <s v="Private-Lighting"/>
    <s v="lighting"/>
    <n v="3"/>
    <n v="1"/>
    <s v="Lighting"/>
    <n v="0.91633259480590001"/>
    <n v="1.30467645558681"/>
    <n v="5526.11781616999"/>
    <n v="0"/>
    <n v="0.71"/>
    <n v="3923.54364948069"/>
    <n v="0"/>
    <n v="4903"/>
    <n v="1"/>
    <n v="1"/>
    <n v="0"/>
    <n v="0"/>
    <n v="14.276973281664301"/>
    <d v="1900-01-09T04:44:53"/>
    <n v="43369"/>
    <n v="0"/>
    <n v="0"/>
    <n v="0"/>
    <n v="40011.662752199438"/>
  </r>
  <r>
    <s v="STND-61973"/>
    <s v="Marshalls of MA, Inc."/>
    <s v="TJX Companies Inc - 9445 Skokie Blvd - Skokie"/>
    <s v="New Indoor LED Fixtures"/>
    <s v="Indoor Lighting"/>
    <s v="Retail (mall/dept. store)"/>
    <n v="0"/>
    <n v="135585.321"/>
    <n v="27.502206000000001"/>
    <x v="0"/>
    <x v="0"/>
    <n v="9.1274187659729797"/>
    <s v="Qty / 1,000"/>
    <m/>
    <s v="Private-Lighting"/>
    <s v="lighting"/>
    <n v="2"/>
    <n v="1"/>
    <s v="Lighting"/>
    <n v="0.97902139861649395"/>
    <n v="0.93591656730105399"/>
    <n v="132740.930597286"/>
    <n v="25.7397702327264"/>
    <n v="0.71"/>
    <n v="94246.060724073206"/>
    <n v="18.275236865235801"/>
    <n v="5478"/>
    <n v="1.1200000000000001"/>
    <n v="1.31"/>
    <n v="2.1999999999999999E-2"/>
    <n v="0.95"/>
    <n v="12.7783862723622"/>
    <d v="1900-01-08T03:03:29"/>
    <n v="43380"/>
    <n v="20.682820596807101"/>
    <n v="2607.4111367324099"/>
    <n v="0"/>
    <n v="860223.26327193482"/>
  </r>
  <r>
    <s v="STND-61973"/>
    <s v="Marshalls of MA, Inc."/>
    <s v="TJX Companies Inc - 9445 Skokie Blvd - Skokie"/>
    <s v="New Indoor LED Fixtures"/>
    <s v="Indoor Lighting"/>
    <s v="Retail (mall/dept. store)"/>
    <n v="0"/>
    <n v="1779.2539999999999"/>
    <n v="0.36090499999999998"/>
    <x v="0"/>
    <x v="0"/>
    <n v="9.1274187659729797"/>
    <s v="Qty / 1,000"/>
    <m/>
    <s v="Private-Lighting"/>
    <s v="lighting"/>
    <n v="2"/>
    <n v="1"/>
    <s v="Lighting"/>
    <n v="0.97902139861649395"/>
    <n v="0.93591656730105399"/>
    <n v="1741.92773957399"/>
    <n v="0.33777696872178697"/>
    <n v="0.71"/>
    <n v="1236.7686950975301"/>
    <n v="0.23982164779246901"/>
    <n v="5478"/>
    <n v="1.1200000000000001"/>
    <n v="1.31"/>
    <n v="2.1999999999999999E-2"/>
    <n v="0.95"/>
    <n v="12.7783862723622"/>
    <d v="1900-01-08T03:03:29"/>
    <n v="43380"/>
    <n v="0.27141580451730601"/>
    <n v="34.2164377416319"/>
    <n v="0"/>
    <n v="11288.505796801112"/>
  </r>
  <r>
    <s v="STND-61973"/>
    <s v="Marshalls of MA, Inc."/>
    <s v="TJX Companies Inc - 9445 Skokie Blvd - Skokie"/>
    <s v="New Indoor LED Fixtures"/>
    <s v="Indoor Lighting"/>
    <s v="Retail (mall/dept. store)"/>
    <n v="0"/>
    <n v="1472.4860000000001"/>
    <n v="0.29868"/>
    <x v="0"/>
    <x v="0"/>
    <n v="9.1274187659729797"/>
    <s v="Qty / 1,000"/>
    <m/>
    <s v="Private-Lighting"/>
    <s v="lighting"/>
    <n v="2"/>
    <n v="1"/>
    <s v="Lighting"/>
    <n v="0.97902139861649395"/>
    <n v="0.93591656730105399"/>
    <n v="1441.59530316321"/>
    <n v="0.27953956032147897"/>
    <n v="0.71"/>
    <n v="1023.53266524588"/>
    <n v="0.19847308782824999"/>
    <n v="5478"/>
    <n v="1.1200000000000001"/>
    <n v="1.31"/>
    <n v="2.1999999999999999E-2"/>
    <n v="0.95"/>
    <n v="12.7783862723622"/>
    <d v="1900-01-08T03:03:29"/>
    <n v="43380"/>
    <n v="0.22461997615225299"/>
    <n v="28.317050597848699"/>
    <n v="0"/>
    <n v="9342.2112563515857"/>
  </r>
  <r>
    <s v="STND-61973"/>
    <s v="Marshalls of MA, Inc."/>
    <s v="TJX Companies Inc - 9445 Skokie Blvd - Skokie"/>
    <s v="New Indoor LED Fixtures"/>
    <s v="Indoor Lighting"/>
    <s v="Retail (mall/dept. store)"/>
    <n v="0"/>
    <n v="1325.2380000000001"/>
    <n v="0.268812"/>
    <x v="0"/>
    <x v="0"/>
    <n v="9.1274187659729797"/>
    <s v="Qty / 1,000"/>
    <m/>
    <s v="Private-Lighting"/>
    <s v="lighting"/>
    <n v="2"/>
    <n v="1"/>
    <s v="Lighting"/>
    <n v="0.97902139861649395"/>
    <n v="0.93591656730105399"/>
    <n v="1297.43636025972"/>
    <n v="0.25158560428933102"/>
    <n v="0.71"/>
    <n v="921.17981578440504"/>
    <n v="0.17862577904542501"/>
    <n v="5478"/>
    <n v="1.1200000000000001"/>
    <n v="1.31"/>
    <n v="2.1999999999999999E-2"/>
    <n v="0.95"/>
    <n v="12.7783862723622"/>
    <d v="1900-01-08T03:03:29"/>
    <n v="43380"/>
    <n v="0.20215797853702799"/>
    <n v="25.485357076530299"/>
    <n v="0"/>
    <n v="8407.9939374261103"/>
  </r>
  <r>
    <s v="STND-61973"/>
    <s v="Marshalls of MA, Inc."/>
    <s v="TJX Companies Inc - 9445 Skokie Blvd - Skokie"/>
    <s v="New Indoor LED Fixtures"/>
    <s v="Indoor Lighting"/>
    <s v="Retail (mall/dept. store)"/>
    <n v="0"/>
    <n v="20443.02"/>
    <n v="4.146674"/>
    <x v="0"/>
    <x v="0"/>
    <n v="9.1274187659729797"/>
    <s v="Qty / 1,000"/>
    <m/>
    <s v="Private-Lighting"/>
    <s v="lighting"/>
    <n v="2"/>
    <n v="1"/>
    <s v="Lighting"/>
    <n v="0.97902139861649395"/>
    <n v="0.93591656730105399"/>
    <n v="20014.154032344901"/>
    <n v="3.8809408957965301"/>
    <n v="0.71"/>
    <n v="14210.049362964901"/>
    <n v="2.7554680360155399"/>
    <n v="5478"/>
    <n v="1.1200000000000001"/>
    <n v="1.31"/>
    <n v="2.1999999999999999E-2"/>
    <n v="0.95"/>
    <n v="12.7783862723622"/>
    <d v="1900-01-08T03:03:29"/>
    <n v="43380"/>
    <n v="3.11847400224711"/>
    <n v="393.13516849248998"/>
    <n v="0"/>
    <n v="129701.07122092822"/>
  </r>
  <r>
    <s v="STND-61973"/>
    <s v="Marshalls of MA, Inc."/>
    <s v="TJX Companies Inc - 9445 Skokie Blvd - Skokie"/>
    <s v="New Indoor LED Fixtures"/>
    <s v="Indoor Lighting"/>
    <s v="Retail (mall/dept. store)"/>
    <n v="0"/>
    <n v="18995.075000000001"/>
    <n v="3.8529719999999998"/>
    <x v="0"/>
    <x v="0"/>
    <n v="9.1274187659729797"/>
    <s v="Qty / 1,000"/>
    <m/>
    <s v="Private-Lighting"/>
    <s v="lighting"/>
    <n v="2"/>
    <n v="1"/>
    <s v="Lighting"/>
    <n v="0.97902139861649395"/>
    <n v="0.93591656730105399"/>
    <n v="18596.584893325198"/>
    <n v="3.60606032814708"/>
    <n v="0.71"/>
    <n v="13203.5752742609"/>
    <n v="2.5603028329844202"/>
    <n v="5478"/>
    <n v="1.1200000000000001"/>
    <n v="1.31"/>
    <n v="2.1999999999999999E-2"/>
    <n v="0.95"/>
    <n v="12.7783862723622"/>
    <d v="1900-01-08T03:03:29"/>
    <n v="43380"/>
    <n v="2.8975976923640601"/>
    <n v="365.290060404602"/>
    <n v="0"/>
    <n v="120514.56073622577"/>
  </r>
  <r>
    <s v="STND-61973"/>
    <s v="Marshalls of MA, Inc."/>
    <s v="TJX Companies Inc - 9445 Skokie Blvd - Skokie"/>
    <s v="New Indoor LED Fixtures"/>
    <s v="Indoor Lighting"/>
    <s v="Retail (mall/dept. store)"/>
    <n v="0"/>
    <n v="404.93400000000003"/>
    <n v="8.2137000000000002E-2"/>
    <x v="0"/>
    <x v="0"/>
    <n v="9.1274187659729797"/>
    <s v="Qty / 1,000"/>
    <m/>
    <s v="Private-Lighting"/>
    <s v="lighting"/>
    <n v="2"/>
    <n v="1"/>
    <s v="Lighting"/>
    <n v="0.97902139861649395"/>
    <n v="0.93591656730105399"/>
    <n v="396.43905102737102"/>
    <n v="7.6873379088406593E-2"/>
    <n v="0.71"/>
    <n v="281.47172622943401"/>
    <n v="5.45800991527687E-2"/>
    <n v="5478"/>
    <n v="1.1200000000000001"/>
    <n v="1.31"/>
    <n v="2.1999999999999999E-2"/>
    <n v="0.95"/>
    <n v="12.7783862723622"/>
    <d v="1900-01-08T03:03:29"/>
    <n v="43380"/>
    <n v="6.1770493441869599E-2"/>
    <n v="7.7871956451804998"/>
    <n v="0"/>
    <n v="2569.110316077345"/>
  </r>
  <r>
    <s v="STND-61973"/>
    <s v="Marshalls of MA, Inc."/>
    <s v="TJX Companies Inc - 9445 Skokie Blvd - Skokie"/>
    <s v="New Indoor LED Fixtures"/>
    <s v="Indoor Lighting"/>
    <s v="Retail (mall/dept. store)"/>
    <n v="0"/>
    <n v="2319.1660000000002"/>
    <n v="0.47042099999999998"/>
    <x v="0"/>
    <x v="0"/>
    <n v="9.1274187659729797"/>
    <s v="Qty / 1,000"/>
    <m/>
    <s v="Private-Lighting"/>
    <s v="lighting"/>
    <n v="2"/>
    <n v="1"/>
    <s v="Lighting"/>
    <n v="0.97902139861649395"/>
    <n v="0.93591656730105399"/>
    <n v="2270.51314094382"/>
    <n v="0.44027480750632902"/>
    <n v="0.71"/>
    <n v="1612.0643300701099"/>
    <n v="0.31259511332949402"/>
    <n v="5478"/>
    <n v="1.1200000000000001"/>
    <n v="1.31"/>
    <n v="2.1999999999999999E-2"/>
    <n v="0.95"/>
    <n v="12.7783862723622"/>
    <d v="1900-01-08T03:03:29"/>
    <n v="43380"/>
    <n v="0.35377646243979799"/>
    <n v="44.599365268539302"/>
    <n v="0"/>
    <n v="14713.986218237582"/>
  </r>
  <r>
    <s v="STND-61974"/>
    <s v="King Supply"/>
    <s v="King Supply - 9145 King St - Franklin Park"/>
    <s v="New Indoor LED Fixtures"/>
    <s v="Indoor Lighting"/>
    <s v="Manufacturing"/>
    <n v="0"/>
    <n v="12661.448"/>
    <n v="2.2643710000000001"/>
    <x v="0"/>
    <x v="0"/>
    <n v="10.827197921178"/>
    <s v="Qty / 1,000"/>
    <m/>
    <s v="Private-Lighting"/>
    <s v="lighting"/>
    <n v="3"/>
    <n v="1"/>
    <s v="Lighting"/>
    <n v="0.91633259480590001"/>
    <n v="1.30467645558681"/>
    <n v="11602.09749984"/>
    <n v="2.9542715304135498"/>
    <n v="0.71"/>
    <n v="8237.4892248863798"/>
    <n v="2.0975327865936202"/>
    <n v="4618"/>
    <n v="1.02"/>
    <n v="1.04"/>
    <n v="1.2E-2"/>
    <n v="0.81"/>
    <n v="15.158077089649201"/>
    <d v="1900-01-09T19:51:10"/>
    <n v="43407"/>
    <n v="3.5069700028650899"/>
    <n v="136.49526470399999"/>
    <n v="0"/>
    <n v="89188.926211415979"/>
  </r>
  <r>
    <s v="STND-61974"/>
    <s v="King Supply"/>
    <s v="King Supply - 9145 King St - Franklin Park"/>
    <s v="New Indoor LED Fixtures"/>
    <s v="Indoor Lighting"/>
    <s v="Manufacturing"/>
    <n v="0"/>
    <n v="75.366"/>
    <n v="1.3478E-2"/>
    <x v="0"/>
    <x v="0"/>
    <n v="10.827197921178"/>
    <s v="Qty / 1,000"/>
    <m/>
    <s v="Private-Lighting"/>
    <s v="lighting"/>
    <n v="3"/>
    <n v="1"/>
    <s v="Lighting"/>
    <n v="0.91633259480590001"/>
    <n v="1.30467645558681"/>
    <n v="69.060322340141397"/>
    <n v="1.7584429268399E-2"/>
    <n v="0.71"/>
    <n v="49.032828861500398"/>
    <n v="1.2484944780563299E-2"/>
    <n v="4618"/>
    <n v="1.02"/>
    <n v="1.04"/>
    <n v="1.2E-2"/>
    <n v="0.81"/>
    <n v="15.158077089649201"/>
    <d v="1900-01-09T19:51:10"/>
    <n v="43407"/>
    <n v="2.0874203784899101E-2"/>
    <n v="0.81247438047225196"/>
    <n v="0"/>
    <n v="530.88814271871377"/>
  </r>
  <r>
    <s v="STND-61975"/>
    <s v="TownePlace Suites by Marriott"/>
    <s v="Marriott West Dundee - 2185 Marriott Dr - West Dundee"/>
    <s v="Retrofit of Existing Indoor Fixtures to LED"/>
    <s v="Indoor Lighting"/>
    <s v="Hotel/Motel - Guest"/>
    <n v="0"/>
    <n v="1099.8779999999999"/>
    <n v="0.14851200000000001"/>
    <x v="0"/>
    <x v="0"/>
    <n v="15"/>
    <s v="Qty / 1,000"/>
    <m/>
    <s v="Private-Lighting"/>
    <s v="lighting"/>
    <n v="3"/>
    <n v="1"/>
    <s v="Lighting"/>
    <n v="0.91633259480590001"/>
    <n v="1.30467645558681"/>
    <n v="1007.85406170992"/>
    <n v="0.193760109772108"/>
    <n v="0.71"/>
    <n v="715.57638381404604"/>
    <n v="0.13756967793819699"/>
    <n v="2390"/>
    <n v="1.18"/>
    <n v="1.36"/>
    <n v="0.02"/>
    <n v="0.28000000000000003"/>
    <n v="29.2887029288703"/>
    <d v="1900-01-19T22:05:31"/>
    <n v="43469"/>
    <n v="0.50882381767885498"/>
    <n v="17.082272232371601"/>
    <n v="0"/>
    <n v="10733.64575721069"/>
  </r>
  <r>
    <s v="STND-61975"/>
    <s v="TownePlace Suites by Marriott"/>
    <s v="Marriott West Dundee - 2185 Marriott Dr - West Dundee"/>
    <s v="Retrofit of Existing Indoor Fixtures to LED"/>
    <s v="Indoor Lighting"/>
    <s v="Hotel/Motel - Guest"/>
    <n v="0"/>
    <n v="451.23200000000003"/>
    <n v="6.0928000000000003E-2"/>
    <x v="0"/>
    <x v="0"/>
    <n v="15"/>
    <s v="Qty / 1,000"/>
    <m/>
    <s v="Private-Lighting"/>
    <s v="lighting"/>
    <n v="3"/>
    <n v="1"/>
    <s v="Lighting"/>
    <n v="0.91633259480590001"/>
    <n v="1.30467645558681"/>
    <n v="413.478589419456"/>
    <n v="7.9491327085992894E-2"/>
    <n v="0.71"/>
    <n v="293.56979848781401"/>
    <n v="5.6438842231054998E-2"/>
    <n v="2390"/>
    <n v="1.18"/>
    <n v="1.36"/>
    <n v="0.02"/>
    <n v="0.28000000000000003"/>
    <n v="29.2887029288703"/>
    <d v="1900-01-19T22:05:31"/>
    <n v="43469"/>
    <n v="0.208748232893889"/>
    <n v="7.0081116850755203"/>
    <n v="0"/>
    <n v="4403.5469773172099"/>
  </r>
  <r>
    <s v="STND-61975"/>
    <s v="TownePlace Suites by Marriott"/>
    <s v="Marriott West Dundee - 2185 Marriott Dr - West Dundee"/>
    <s v="Retrofit of Existing Indoor Fixtures to LED"/>
    <s v="Indoor Lighting"/>
    <s v="Hotel/Motel - Guest"/>
    <n v="0"/>
    <n v="146.65"/>
    <n v="1.9802E-2"/>
    <x v="0"/>
    <x v="0"/>
    <n v="15"/>
    <s v="Qty / 1,000"/>
    <m/>
    <s v="Private-Lighting"/>
    <s v="lighting"/>
    <n v="3"/>
    <n v="1"/>
    <s v="Lighting"/>
    <n v="0.91633259480590001"/>
    <n v="1.30467645558681"/>
    <n v="134.38017502828501"/>
    <n v="2.58352031735299E-2"/>
    <n v="0.71"/>
    <n v="95.409924270082499"/>
    <n v="1.8342994253206301E-2"/>
    <n v="2390"/>
    <n v="1.18"/>
    <n v="1.36"/>
    <n v="0.02"/>
    <n v="0.28000000000000003"/>
    <n v="29.2887029288703"/>
    <d v="1900-01-19T22:05:31"/>
    <n v="43469"/>
    <n v="6.7844546148975698E-2"/>
    <n v="2.2776300852251699"/>
    <n v="0"/>
    <n v="1431.1488640512375"/>
  </r>
  <r>
    <s v="STND-61976"/>
    <s v="Village of Elmwood Park"/>
    <s v="Elmwood Park-Fire - 7 Conti Parkway - Elmwood Park"/>
    <s v="Outdoor &amp; Garage - LED Fixtures"/>
    <s v="Outdoor &amp; Garage Lighting"/>
    <s v="Exterior"/>
    <n v="0"/>
    <n v="2941.8"/>
    <n v="0"/>
    <x v="0"/>
    <x v="1"/>
    <n v="10.1978380583316"/>
    <s v="Qty / 1,000"/>
    <m/>
    <s v="Public-Lighting"/>
    <s v="lighting"/>
    <n v="3"/>
    <n v="1"/>
    <s v="Lighting"/>
    <n v="0.99829244462109001"/>
    <n v="0.987374621353864"/>
    <n v="2936.7767135863201"/>
    <n v="0"/>
    <n v="0.71"/>
    <n v="2085.11146664629"/>
    <n v="0"/>
    <n v="4903"/>
    <n v="1"/>
    <n v="1"/>
    <n v="0"/>
    <n v="0"/>
    <n v="14.276973281664301"/>
    <d v="1900-01-09T04:44:53"/>
    <n v="43386"/>
    <n v="0"/>
    <n v="0"/>
    <n v="0"/>
    <n v="21263.629070429157"/>
  </r>
  <r>
    <s v="STND-61976"/>
    <s v="Village of Elmwood Park"/>
    <s v="Elmwood Park-Fire - 7 Conti Parkway - Elmwood Park"/>
    <s v="Outdoor &amp; Garage - LED Fixtures"/>
    <s v="Outdoor &amp; Garage Lighting"/>
    <s v="Exterior"/>
    <n v="0"/>
    <n v="12183.955"/>
    <n v="0"/>
    <x v="0"/>
    <x v="1"/>
    <n v="10.1978380583316"/>
    <s v="Qty / 1,000"/>
    <m/>
    <s v="Public-Lighting"/>
    <s v="lighting"/>
    <n v="3"/>
    <n v="1"/>
    <s v="Lighting"/>
    <n v="0.99829244462109001"/>
    <n v="0.987374621353864"/>
    <n v="12163.150222103401"/>
    <n v="0"/>
    <n v="0.71"/>
    <n v="8635.8366576933804"/>
    <n v="0"/>
    <n v="4903"/>
    <n v="1"/>
    <n v="1"/>
    <n v="0"/>
    <n v="0"/>
    <n v="14.276973281664301"/>
    <d v="1900-01-09T04:44:53"/>
    <n v="43386"/>
    <n v="0"/>
    <n v="0"/>
    <n v="0"/>
    <n v="88066.863733360718"/>
  </r>
  <r>
    <s v="STND-61977"/>
    <s v="Van Drunen Ford Co."/>
    <s v="Van Drunen Ford Co - 3233 W 183rd St - Homewood"/>
    <s v="Outdoor &amp; Garage - LED Fixtures"/>
    <s v="Outdoor &amp; Garage Lighting"/>
    <s v="Exterior"/>
    <n v="0"/>
    <n v="138862.766"/>
    <n v="0"/>
    <x v="0"/>
    <x v="0"/>
    <n v="10.1978380583316"/>
    <s v="Qty / 1,000"/>
    <m/>
    <s v="Private-Lighting"/>
    <s v="lighting"/>
    <n v="2"/>
    <n v="1"/>
    <s v="Lighting"/>
    <n v="0.97902139861649395"/>
    <n v="0.93591656730105399"/>
    <n v="135949.619385075"/>
    <n v="0"/>
    <n v="0.71"/>
    <n v="96524.229763403098"/>
    <n v="0"/>
    <n v="4903"/>
    <n v="1"/>
    <n v="1"/>
    <n v="0"/>
    <n v="0"/>
    <n v="14.276973281664301"/>
    <d v="1900-01-09T04:44:53"/>
    <n v="43406"/>
    <n v="0"/>
    <n v="0"/>
    <n v="0"/>
    <n v="984338.46383237583"/>
  </r>
  <r>
    <s v="STND-61977"/>
    <s v="Van Drunen Ford Co."/>
    <s v="Van Drunen Ford Co - 3233 W 183rd St - Homewood"/>
    <s v="Outdoor &amp; Garage - LED Fixtures"/>
    <s v="Outdoor &amp; Garage Lighting"/>
    <s v="Exterior"/>
    <n v="0"/>
    <n v="84723.839999999997"/>
    <n v="0"/>
    <x v="0"/>
    <x v="0"/>
    <n v="10.1978380583316"/>
    <s v="Qty / 1,000"/>
    <m/>
    <s v="Private-Lighting"/>
    <s v="lighting"/>
    <n v="2"/>
    <n v="1"/>
    <s v="Lighting"/>
    <n v="0.97902139861649395"/>
    <n v="0.93591656730105399"/>
    <n v="82946.452332960005"/>
    <n v="0"/>
    <n v="0.71"/>
    <n v="58891.981156401598"/>
    <n v="0"/>
    <n v="4903"/>
    <n v="1"/>
    <n v="1"/>
    <n v="0"/>
    <n v="0"/>
    <n v="14.276973281664301"/>
    <d v="1900-01-09T04:44:53"/>
    <n v="43406"/>
    <n v="0"/>
    <n v="0"/>
    <n v="0"/>
    <n v="600570.88676729961"/>
  </r>
  <r>
    <s v="STND-61977"/>
    <s v="Van Drunen Ford Co."/>
    <s v="Van Drunen Ford Co - 3233 W 183rd St - Homewood"/>
    <s v="Outdoor &amp; Garage - LED Fixtures"/>
    <s v="Outdoor &amp; Garage Lighting"/>
    <s v="Exterior"/>
    <n v="0"/>
    <n v="18180.324000000001"/>
    <n v="0"/>
    <x v="0"/>
    <x v="0"/>
    <n v="10.1978380583316"/>
    <s v="Qty / 1,000"/>
    <m/>
    <s v="Private-Lighting"/>
    <s v="lighting"/>
    <n v="2"/>
    <n v="1"/>
    <s v="Lighting"/>
    <n v="0.97902139861649395"/>
    <n v="0.93591656730105399"/>
    <n v="17798.926229780998"/>
    <n v="0"/>
    <n v="0.71"/>
    <n v="12637.2376231445"/>
    <n v="0"/>
    <n v="4903"/>
    <n v="1"/>
    <n v="1"/>
    <n v="0"/>
    <n v="0"/>
    <n v="14.276973281664301"/>
    <d v="1900-01-09T04:44:53"/>
    <n v="43406"/>
    <n v="0"/>
    <n v="0"/>
    <n v="0"/>
    <n v="128872.50278548295"/>
  </r>
  <r>
    <s v="STND-61977"/>
    <s v="Van Drunen Ford Co."/>
    <s v="Van Drunen Ford Co - 3233 W 183rd St - Homewood"/>
    <s v="Outdoor &amp; Garage - LED Fixtures"/>
    <s v="Outdoor &amp; Garage Lighting"/>
    <s v="Exterior"/>
    <n v="0"/>
    <n v="7825.1880000000001"/>
    <n v="0"/>
    <x v="0"/>
    <x v="0"/>
    <n v="10.1978380583316"/>
    <s v="Qty / 1,000"/>
    <m/>
    <s v="Private-Lighting"/>
    <s v="lighting"/>
    <n v="2"/>
    <n v="1"/>
    <s v="Lighting"/>
    <n v="0.97902139861649395"/>
    <n v="0.93591656730105399"/>
    <n v="7661.0265001970001"/>
    <n v="0"/>
    <n v="0.71"/>
    <n v="5439.3288151398701"/>
    <n v="0"/>
    <n v="4903"/>
    <n v="1"/>
    <n v="1"/>
    <n v="0"/>
    <n v="0"/>
    <n v="14.276973281664301"/>
    <d v="1900-01-09T04:44:53"/>
    <n v="43406"/>
    <n v="0"/>
    <n v="0"/>
    <n v="0"/>
    <n v="55469.394402813094"/>
  </r>
  <r>
    <s v="STND-61978"/>
    <s v="Boone County Fair Association"/>
    <s v="Boone County Fairgrounds Association - 8847 RT 76 - Belvidere"/>
    <s v="New Indoor LED Fixtures"/>
    <s v="Indoor Lighting"/>
    <s v="Miscellaneous"/>
    <n v="0"/>
    <n v="47744.154999999999"/>
    <n v="10.225213999999999"/>
    <x v="0"/>
    <x v="1"/>
    <n v="14.797277300976599"/>
    <s v="Qty / 1,000"/>
    <m/>
    <s v="Public-Lighting"/>
    <s v="lighting"/>
    <n v="3"/>
    <n v="1"/>
    <s v="Lighting"/>
    <n v="0.99829244462109001"/>
    <n v="0.987374621353864"/>
    <n v="47662.629211318301"/>
    <n v="10.096116801512199"/>
    <n v="0.71"/>
    <n v="33840.466740035998"/>
    <n v="7.1682429290736804"/>
    <n v="3379"/>
    <n v="1.0900000000000001"/>
    <n v="1.36"/>
    <n v="2.1999999999999999E-2"/>
    <n v="0.57999999999999996"/>
    <n v="20.7161882213673"/>
    <d v="1900-01-13T19:08:05"/>
    <n v="43338"/>
    <n v="12.7993367159131"/>
    <n v="961.99802077890001"/>
    <n v="0"/>
    <n v="500746.77034678822"/>
  </r>
  <r>
    <s v="STND-61979"/>
    <s v="Precision Waterjet Inc."/>
    <s v="Laurence Edwards - 684 Tek Dr - Crystal Lake"/>
    <s v="New Indoor LED Fixtures"/>
    <s v="Indoor Lighting"/>
    <s v="Manufacturing"/>
    <n v="0"/>
    <n v="37235.396000000001"/>
    <n v="6.6591719999999999"/>
    <x v="0"/>
    <x v="0"/>
    <n v="10.827197921178"/>
    <s v="Qty / 1,000"/>
    <m/>
    <s v="Private-Lighting"/>
    <s v="lighting"/>
    <n v="3"/>
    <n v="1"/>
    <s v="Lighting"/>
    <n v="0.91633259480590001"/>
    <n v="1.30467645558681"/>
    <n v="34120.0070353052"/>
    <n v="8.6880649221028996"/>
    <n v="0.71"/>
    <n v="24225.204995066699"/>
    <n v="6.1685260946930596"/>
    <n v="4618"/>
    <n v="1.02"/>
    <n v="1.04"/>
    <n v="1.2E-2"/>
    <n v="0.81"/>
    <n v="15.158077089649201"/>
    <d v="1900-01-09T19:51:10"/>
    <n v="43400"/>
    <n v="10.3134673814137"/>
    <n v="401.41184747417901"/>
    <n v="0"/>
    <n v="262291.08916269703"/>
  </r>
  <r>
    <s v="STND-61980"/>
    <s v="University of St. Francis"/>
    <s v="University of St Francis - 1550 Plainfield Rd - Joliet"/>
    <s v="New Indoor LED Fixtures"/>
    <s v="Indoor Lighting"/>
    <s v="College/University"/>
    <n v="0"/>
    <n v="8924.7759999999998"/>
    <n v="2.1717360000000001"/>
    <x v="0"/>
    <x v="0"/>
    <n v="14.727540500736399"/>
    <s v="Qty / 1,000"/>
    <m/>
    <s v="Private-Lighting"/>
    <s v="lighting"/>
    <n v="3"/>
    <n v="1"/>
    <s v="Lighting"/>
    <n v="0.91633259480590001"/>
    <n v="1.30467645558681"/>
    <n v="8178.06315014142"/>
    <n v="2.8334128269502701"/>
    <n v="0.71"/>
    <n v="5806.4248366004103"/>
    <n v="2.0117231071346899"/>
    <n v="3395"/>
    <n v="1.06"/>
    <n v="1.39"/>
    <n v="0.02"/>
    <n v="0.63"/>
    <n v="20.618556701030901"/>
    <d v="1900-01-13T17:27:39"/>
    <n v="43399"/>
    <n v="3.2355976098552799"/>
    <n v="154.30307830455499"/>
    <n v="0"/>
    <n v="85514.356945514272"/>
  </r>
  <r>
    <s v="STND-61981"/>
    <s v="First Midwest Bank"/>
    <s v="First Midwest Bank - Lockport  - 820 State St - Lockport"/>
    <s v="New Indoor LED Fixtures"/>
    <s v="Indoor Lighting"/>
    <s v="Office"/>
    <n v="0"/>
    <n v="270.036"/>
    <n v="6.0720000000000003E-2"/>
    <x v="0"/>
    <x v="0"/>
    <n v="15"/>
    <s v="Qty / 1,000"/>
    <m/>
    <s v="Private-Lighting"/>
    <s v="lighting"/>
    <n v="3"/>
    <n v="1"/>
    <s v="Lighting"/>
    <n v="0.91633259480590001"/>
    <n v="1.30467645558681"/>
    <n v="247.44278857100599"/>
    <n v="7.9219954383230901E-2"/>
    <n v="0.71"/>
    <n v="175.68437988541399"/>
    <n v="5.6246167612093903E-2"/>
    <n v="2885"/>
    <n v="1.165"/>
    <n v="1.3779999999999999"/>
    <n v="2.5499999999999998E-2"/>
    <n v="0.55000000000000004"/>
    <n v="24.263431542460999"/>
    <d v="1900-01-16T07:56:40"/>
    <n v="43400"/>
    <n v="0.104525602827854"/>
    <n v="5.4161297069190102"/>
    <n v="0"/>
    <n v="2635.26569828121"/>
  </r>
  <r>
    <s v="STND-61981"/>
    <s v="First Midwest Bank"/>
    <s v="First Midwest Bank - Lockport  - 820 State St - Lockport"/>
    <s v="New Indoor LED Fixtures"/>
    <s v="Indoor Lighting"/>
    <s v="Office"/>
    <n v="0"/>
    <n v="627.83399999999995"/>
    <n v="0.14117399999999999"/>
    <x v="0"/>
    <x v="0"/>
    <n v="15"/>
    <s v="Qty / 1,000"/>
    <m/>
    <s v="Private-Lighting"/>
    <s v="lighting"/>
    <n v="3"/>
    <n v="1"/>
    <s v="Lighting"/>
    <n v="0.91633259480590001"/>
    <n v="1.30467645558681"/>
    <n v="575.30475832736704"/>
    <n v="0.18418639394101199"/>
    <n v="0.71"/>
    <n v="408.46637841243103"/>
    <n v="0.130772339698118"/>
    <n v="2885"/>
    <n v="1.165"/>
    <n v="1.3779999999999999"/>
    <n v="2.5499999999999998E-2"/>
    <n v="0.55000000000000004"/>
    <n v="24.263431542460999"/>
    <d v="1900-01-16T07:56:40"/>
    <n v="43400"/>
    <n v="0.24302202657476199"/>
    <n v="12.592507585706301"/>
    <n v="0"/>
    <n v="6126.9956761864651"/>
  </r>
  <r>
    <s v="STND-61981"/>
    <s v="First Midwest Bank"/>
    <s v="First Midwest Bank - Lockport  - 820 State St - Lockport"/>
    <s v="New Indoor LED Fixtures"/>
    <s v="Indoor Lighting"/>
    <s v="Office"/>
    <n v="0"/>
    <n v="195.77600000000001"/>
    <n v="4.4021999999999999E-2"/>
    <x v="0"/>
    <x v="0"/>
    <n v="15"/>
    <s v="Qty / 1,000"/>
    <m/>
    <s v="Private-Lighting"/>
    <s v="lighting"/>
    <n v="3"/>
    <n v="1"/>
    <s v="Lighting"/>
    <n v="0.91633259480590001"/>
    <n v="1.30467645558681"/>
    <n v="179.39593008072001"/>
    <n v="5.7434466927842397E-2"/>
    <n v="0.71"/>
    <n v="127.371110357311"/>
    <n v="4.0778471518768102E-2"/>
    <n v="2885"/>
    <n v="1.165"/>
    <n v="1.3779999999999999"/>
    <n v="2.5499999999999998E-2"/>
    <n v="0.55000000000000004"/>
    <n v="24.263431542460999"/>
    <d v="1900-01-16T07:56:40"/>
    <n v="43400"/>
    <n v="7.5781062050194498E-2"/>
    <n v="3.92669203180975"/>
    <n v="0"/>
    <n v="1910.566655359665"/>
  </r>
  <r>
    <s v="STND-61981"/>
    <s v="First Midwest Bank"/>
    <s v="First Midwest Bank - Lockport  - 820 State St - Lockport"/>
    <s v="New Indoor LED Fixtures"/>
    <s v="Indoor Lighting"/>
    <s v="Office"/>
    <n v="0"/>
    <n v="40.505000000000003"/>
    <n v="9.1079999999999998E-3"/>
    <x v="0"/>
    <x v="0"/>
    <n v="15"/>
    <s v="Qty / 1,000"/>
    <m/>
    <s v="Private-Lighting"/>
    <s v="lighting"/>
    <n v="3"/>
    <n v="1"/>
    <s v="Lighting"/>
    <n v="0.91633259480590001"/>
    <n v="1.30467645558681"/>
    <n v="37.116051752612996"/>
    <n v="1.18829931574846E-2"/>
    <n v="0.71"/>
    <n v="26.3523967443552"/>
    <n v="8.4369251418140896E-3"/>
    <n v="2885"/>
    <n v="1.165"/>
    <n v="1.3779999999999999"/>
    <n v="2.5499999999999998E-2"/>
    <n v="0.55000000000000004"/>
    <n v="24.263431542460999"/>
    <d v="1900-01-16T07:56:40"/>
    <n v="43400"/>
    <n v="1.5678840424178199E-2"/>
    <n v="0.81241143321169995"/>
    <n v="0"/>
    <n v="395.28595116532802"/>
  </r>
  <r>
    <s v="STND-61981"/>
    <s v="First Midwest Bank"/>
    <s v="First Midwest Bank - Lockport  - 820 State St - Lockport"/>
    <s v="New Indoor LED Fixtures"/>
    <s v="Indoor Lighting"/>
    <s v="Office"/>
    <n v="0"/>
    <n v="8749.1659999999993"/>
    <n v="1.967328"/>
    <x v="0"/>
    <x v="0"/>
    <n v="15"/>
    <s v="Qty / 1,000"/>
    <m/>
    <s v="Private-Lighting"/>
    <s v="lighting"/>
    <n v="3"/>
    <n v="1"/>
    <s v="Lighting"/>
    <n v="0.91633259480590001"/>
    <n v="1.30467645558681"/>
    <n v="8017.1459831675502"/>
    <n v="2.5667265220166802"/>
    <n v="0.71"/>
    <n v="5692.1736480489599"/>
    <n v="1.8223758306318401"/>
    <n v="2885"/>
    <n v="1.165"/>
    <n v="1.3779999999999999"/>
    <n v="2.5499999999999998E-2"/>
    <n v="0.55000000000000004"/>
    <n v="24.263431542460999"/>
    <d v="1900-01-16T07:56:40"/>
    <n v="43400"/>
    <n v="3.3866295316224799"/>
    <n v="175.48259448134999"/>
    <n v="0"/>
    <n v="85382.604720734395"/>
  </r>
  <r>
    <s v="STND-61981"/>
    <s v="First Midwest Bank"/>
    <s v="First Midwest Bank - Lockport  - 820 State St - Lockport"/>
    <s v="Retrofit of Existing Indoor Fixtures to LED"/>
    <s v="Indoor Lighting"/>
    <s v="Office"/>
    <n v="0"/>
    <n v="114.765"/>
    <n v="2.5805999999999999E-2"/>
    <x v="0"/>
    <x v="0"/>
    <n v="15"/>
    <s v="Qty / 1,000"/>
    <m/>
    <s v="Private-Lighting"/>
    <s v="lighting"/>
    <n v="3"/>
    <n v="1"/>
    <s v="Lighting"/>
    <n v="0.91633259480590001"/>
    <n v="1.30467645558681"/>
    <n v="105.162910242899"/>
    <n v="3.36684806128731E-2"/>
    <n v="0.71"/>
    <n v="74.665666272458395"/>
    <n v="2.3904621235139902E-2"/>
    <n v="2885"/>
    <n v="1.165"/>
    <n v="1.3779999999999999"/>
    <n v="2.5499999999999998E-2"/>
    <n v="0.55000000000000004"/>
    <n v="24.263431542460999"/>
    <d v="1900-01-16T07:56:40"/>
    <n v="43400"/>
    <n v="4.44233812018381E-2"/>
    <n v="2.3018491083209698"/>
    <n v="0"/>
    <n v="1119.984994086876"/>
  </r>
  <r>
    <s v="STND-61981"/>
    <s v="First Midwest Bank"/>
    <s v="First Midwest Bank - Lockport  - 820 State St - Lockport"/>
    <s v="Retrofit of Existing Indoor Fixtures to LED"/>
    <s v="Indoor Lighting"/>
    <s v="Office"/>
    <n v="0"/>
    <n v="3291.0639999999999"/>
    <n v="0.74002500000000004"/>
    <x v="0"/>
    <x v="0"/>
    <n v="15"/>
    <s v="Qty / 1,000"/>
    <m/>
    <s v="Private-Lighting"/>
    <s v="lighting"/>
    <n v="3"/>
    <n v="1"/>
    <s v="Lighting"/>
    <n v="0.91633259480590001"/>
    <n v="1.30467645558681"/>
    <n v="3015.7092147922799"/>
    <n v="0.96549319404562695"/>
    <n v="0.71"/>
    <n v="2141.1535425025199"/>
    <n v="0.68550016777239497"/>
    <n v="2885"/>
    <n v="1.165"/>
    <n v="1.3779999999999999"/>
    <n v="2.5499999999999998E-2"/>
    <n v="0.55000000000000004"/>
    <n v="24.263431542460999"/>
    <d v="1900-01-16T07:56:40"/>
    <n v="43400"/>
    <n v="1.2739057844644801"/>
    <n v="66.009085817341798"/>
    <n v="0"/>
    <n v="32117.303137537798"/>
  </r>
  <r>
    <s v="STND-61981"/>
    <s v="First Midwest Bank"/>
    <s v="First Midwest Bank - Lockport  - 820 State St - Lockport"/>
    <s v="Retrofit of Existing Indoor Fixtures to LED"/>
    <s v="Indoor Lighting"/>
    <s v="Office"/>
    <n v="0"/>
    <n v="1134.1510000000001"/>
    <n v="0.25502399999999997"/>
    <x v="0"/>
    <x v="0"/>
    <n v="15"/>
    <s v="Qty / 1,000"/>
    <m/>
    <s v="Private-Lighting"/>
    <s v="lighting"/>
    <n v="3"/>
    <n v="1"/>
    <s v="Lighting"/>
    <n v="0.91633259480590001"/>
    <n v="1.30467645558681"/>
    <n v="1039.2595287317099"/>
    <n v="0.33272380840957"/>
    <n v="0.71"/>
    <n v="737.87426539951105"/>
    <n v="0.236233903970794"/>
    <n v="2885"/>
    <n v="1.165"/>
    <n v="1.3779999999999999"/>
    <n v="2.5499999999999998E-2"/>
    <n v="0.55000000000000004"/>
    <n v="24.263431542460999"/>
    <d v="1900-01-16T07:56:40"/>
    <n v="43400"/>
    <n v="0.43900753187698899"/>
    <n v="22.747740757646799"/>
    <n v="0"/>
    <n v="11068.113980992666"/>
  </r>
  <r>
    <s v="STND-61981"/>
    <s v="First Midwest Bank"/>
    <s v="First Midwest Bank - Lockport  - 820 State St - Lockport"/>
    <s v="New Indoor LED Fixtures"/>
    <s v="Indoor Lighting"/>
    <s v="Office"/>
    <n v="0"/>
    <n v="27.004000000000001"/>
    <n v="6.0720000000000001E-3"/>
    <x v="0"/>
    <x v="0"/>
    <n v="15"/>
    <s v="Qty / 1,000"/>
    <m/>
    <s v="Private-Lighting"/>
    <s v="lighting"/>
    <n v="3"/>
    <n v="1"/>
    <s v="Lighting"/>
    <n v="0.91633259480590001"/>
    <n v="1.30467645558681"/>
    <n v="24.744645390138501"/>
    <n v="7.9219954383230907E-3"/>
    <n v="0.71"/>
    <n v="17.568698226998301"/>
    <n v="5.6246167612093896E-3"/>
    <n v="2885"/>
    <n v="1.165"/>
    <n v="1.3779999999999999"/>
    <n v="2.5499999999999998E-2"/>
    <n v="0.55000000000000004"/>
    <n v="24.263431542460999"/>
    <d v="1900-01-16T07:56:40"/>
    <n v="43400"/>
    <n v="1.0452560282785401E-2"/>
    <n v="0.54162099351805304"/>
    <n v="0"/>
    <n v="263.53047340497449"/>
  </r>
  <r>
    <s v="STND-61981"/>
    <s v="First Midwest Bank"/>
    <s v="First Midwest Bank - Lockport  - 820 State St - Lockport"/>
    <s v="New Indoor LED Fixtures"/>
    <s v="Indoor Lighting"/>
    <s v="Office"/>
    <n v="0"/>
    <n v="489.44"/>
    <n v="0.110055"/>
    <x v="0"/>
    <x v="0"/>
    <n v="15"/>
    <s v="Qty / 1,000"/>
    <m/>
    <s v="Private-Lighting"/>
    <s v="lighting"/>
    <n v="3"/>
    <n v="1"/>
    <s v="Lighting"/>
    <n v="0.91633259480590001"/>
    <n v="1.30467645558681"/>
    <n v="448.48982520179999"/>
    <n v="0.143586167319606"/>
    <n v="0.71"/>
    <n v="318.42777589327801"/>
    <n v="0.10194617879692"/>
    <n v="2885"/>
    <n v="1.165"/>
    <n v="1.3779999999999999"/>
    <n v="2.5499999999999998E-2"/>
    <n v="0.55000000000000004"/>
    <n v="24.263431542460999"/>
    <d v="1900-01-16T07:56:40"/>
    <n v="43400"/>
    <n v="0.18945265512548601"/>
    <n v="9.8167300795243708"/>
    <n v="0"/>
    <n v="4776.4166383991706"/>
  </r>
  <r>
    <s v="STND-61981"/>
    <s v="First Midwest Bank"/>
    <s v="First Midwest Bank - Lockport  - 820 State St - Lockport"/>
    <s v="New Indoor LED Fixtures"/>
    <s v="Indoor Lighting"/>
    <s v="Office"/>
    <n v="0"/>
    <n v="6862.29"/>
    <n v="1.5430470000000001"/>
    <x v="0"/>
    <x v="0"/>
    <n v="15"/>
    <s v="Qty / 1,000"/>
    <m/>
    <s v="Private-Lighting"/>
    <s v="lighting"/>
    <n v="3"/>
    <n v="1"/>
    <s v="Lighting"/>
    <n v="0.91633259480590001"/>
    <n v="1.30467645558681"/>
    <n v="6288.1400020105802"/>
    <n v="2.01317709076385"/>
    <n v="0.71"/>
    <n v="4464.5794014275098"/>
    <n v="1.42935573444234"/>
    <n v="2885"/>
    <n v="1.165"/>
    <n v="1.3779999999999999"/>
    <n v="2.5499999999999998E-2"/>
    <n v="0.55000000000000004"/>
    <n v="24.263431542460999"/>
    <d v="1900-01-16T07:56:40"/>
    <n v="43400"/>
    <n v="2.6562568818628498"/>
    <n v="137.637399185639"/>
    <n v="0"/>
    <n v="66968.69102141264"/>
  </r>
  <r>
    <s v="STND-61981"/>
    <s v="First Midwest Bank"/>
    <s v="First Midwest Bank - Lockport  - 820 State St - Lockport"/>
    <s v="Retrofit of Existing Indoor Fixtures to LED"/>
    <s v="Indoor Lighting"/>
    <s v="Office"/>
    <n v="0"/>
    <n v="378.05"/>
    <n v="8.5008E-2"/>
    <x v="0"/>
    <x v="0"/>
    <n v="15"/>
    <s v="Qty / 1,000"/>
    <m/>
    <s v="Private-Lighting"/>
    <s v="lighting"/>
    <n v="3"/>
    <n v="1"/>
    <s v="Lighting"/>
    <n v="0.91633259480590001"/>
    <n v="1.30467645558681"/>
    <n v="346.41953746637"/>
    <n v="0.110907936136523"/>
    <n v="0.71"/>
    <n v="245.957871601123"/>
    <n v="7.8744634656931503E-2"/>
    <n v="2885"/>
    <n v="1.165"/>
    <n v="1.3779999999999999"/>
    <n v="2.5499999999999998E-2"/>
    <n v="0.55000000000000004"/>
    <n v="24.263431542460999"/>
    <d v="1900-01-16T07:56:40"/>
    <n v="43400"/>
    <n v="0.14633584395899599"/>
    <n v="7.5825735668604697"/>
    <n v="0"/>
    <n v="3689.3680740168452"/>
  </r>
  <r>
    <s v="STND-61981"/>
    <s v="First Midwest Bank"/>
    <s v="First Midwest Bank - Lockport  - 820 State St - Lockport"/>
    <s v="Retrofit of Existing Indoor Fixtures to LED"/>
    <s v="Indoor Lighting"/>
    <s v="Office"/>
    <n v="0"/>
    <n v="286.91300000000001"/>
    <n v="6.4515000000000003E-2"/>
    <x v="0"/>
    <x v="0"/>
    <n v="15"/>
    <s v="Qty / 1,000"/>
    <m/>
    <s v="Private-Lighting"/>
    <s v="lighting"/>
    <n v="3"/>
    <n v="1"/>
    <s v="Lighting"/>
    <n v="0.91633259480590001"/>
    <n v="1.30467645558681"/>
    <n v="262.90773377354498"/>
    <n v="8.4171201532182799E-2"/>
    <n v="0.71"/>
    <n v="186.66449097921699"/>
    <n v="5.9761553087849799E-2"/>
    <n v="2885"/>
    <n v="1.165"/>
    <n v="1.3779999999999999"/>
    <n v="2.5499999999999998E-2"/>
    <n v="0.55000000000000004"/>
    <n v="24.263431542460999"/>
    <d v="1900-01-16T07:56:40"/>
    <n v="43400"/>
    <n v="0.11105845300459501"/>
    <n v="5.7546327993351101"/>
    <n v="0"/>
    <n v="2799.9673646882547"/>
  </r>
  <r>
    <s v="STND-61981"/>
    <s v="First Midwest Bank"/>
    <s v="First Midwest Bank - Lockport  - 820 State St - Lockport"/>
    <s v="Occupancy Sensors"/>
    <s v="Indoor Lighting"/>
    <s v="Office"/>
    <n v="0"/>
    <n v="16.202000000000002"/>
    <n v="1.1039999999999999E-2"/>
    <x v="0"/>
    <x v="0"/>
    <n v="8"/>
    <s v="Qty / 1,000"/>
    <m/>
    <s v="Private-Lighting"/>
    <s v="lighting"/>
    <n v="3"/>
    <n v="1"/>
    <s v="Lighting"/>
    <n v="0.91633259480590001"/>
    <n v="1.30467645558681"/>
    <n v="14.846420701045201"/>
    <n v="1.44036280696783E-2"/>
    <n v="0.71"/>
    <n v="10.5409586977421"/>
    <n v="1.02265759294716E-2"/>
    <n v="2885"/>
    <n v="1.165"/>
    <n v="1.3779999999999999"/>
    <n v="2.5499999999999998E-2"/>
    <n v="0.55000000000000004"/>
    <n v="24.263431542460999"/>
    <d v="1900-01-16T07:56:40"/>
    <n v="43400"/>
    <n v="2.6131400706963601E-2"/>
    <n v="0.32496457328467998"/>
    <n v="0"/>
    <n v="84.327669581936803"/>
  </r>
  <r>
    <s v="STND-61981"/>
    <s v="First Midwest Bank"/>
    <s v="First Midwest Bank - Lockport  - 820 State St - Lockport"/>
    <s v="Occupancy Sensors Plus Daylighting Controls"/>
    <s v="Indoor Lighting"/>
    <s v="Office"/>
    <n v="0"/>
    <n v="4680.9979999999996"/>
    <n v="1.134757"/>
    <x v="0"/>
    <x v="0"/>
    <n v="8"/>
    <s v="Qty / 1,000"/>
    <m/>
    <s v="Private-Lighting"/>
    <s v="lighting"/>
    <n v="3"/>
    <n v="1"/>
    <s v="Lighting"/>
    <n v="0.91633259480590001"/>
    <n v="1.30467645558681"/>
    <n v="4289.35104362123"/>
    <n v="1.48049074071232"/>
    <n v="0.71"/>
    <n v="3045.4392409710699"/>
    <n v="1.05114842590575"/>
    <n v="2885"/>
    <n v="1.165"/>
    <n v="1.3779999999999999"/>
    <n v="2.5499999999999998E-2"/>
    <n v="0.55000000000000004"/>
    <n v="24.263431542460999"/>
    <d v="1900-01-16T07:56:40"/>
    <n v="43400"/>
    <n v="1.95341171752516"/>
    <n v="93.887082929048304"/>
    <n v="0"/>
    <n v="24363.513927768559"/>
  </r>
  <r>
    <s v="STND-61982"/>
    <s v="3701 Algonquin Road LLC"/>
    <s v="3701 Algonquin Road LLC - 3701 Algonquin Rd - Rolling Meadows"/>
    <s v="VSD on HVAC Fan or Pump &lt;= 200 HP"/>
    <s v="Variable Speed Drives"/>
    <s v="Office"/>
    <n v="0"/>
    <n v="323658.48200000002"/>
    <n v="18.474754999999998"/>
    <x v="6"/>
    <x v="0"/>
    <n v="15"/>
    <s v="ΔkWpeak"/>
    <m/>
    <s v="Private-Non-Lighting"/>
    <s v="non_lighting"/>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457"/>
    <n v="8.9957297224904504"/>
    <n v="0"/>
    <n v="0"/>
    <n v="2165450.3032900048"/>
  </r>
  <r>
    <s v="STND-61982"/>
    <s v="3701 Algonquin Road LLC"/>
    <s v="3701 Algonquin Road LLC - 3701 Algonquin Rd - Rolling Meadows"/>
    <s v="VSD on HVAC Fan or Pump &lt;= 200 HP"/>
    <s v="Variable Speed Drives"/>
    <s v="Office"/>
    <n v="0"/>
    <n v="103570.71400000001"/>
    <n v="5.9119219999999997"/>
    <x v="6"/>
    <x v="0"/>
    <n v="15"/>
    <s v="ΔkWpeak"/>
    <m/>
    <s v="Private-Non-Lighting"/>
    <s v="non_lighting"/>
    <n v="1"/>
    <n v="1"/>
    <s v="Non-Lighting"/>
    <n v="0.63719436902659499"/>
    <n v="0.48692010922420598"/>
    <n v="65994.6757568639"/>
    <n v="2.8786337059649898"/>
    <n v="0.7"/>
    <n v="46196.273029804703"/>
    <n v="2.0150435941754901"/>
    <n v="2885"/>
    <n v="1.165"/>
    <n v="1.3779999999999999"/>
    <n v="2.5499999999999998E-2"/>
    <n v="0.55000000000000004"/>
    <n v="24.263431542460999"/>
    <d v="1900-01-16T07:56:40"/>
    <n v="43457"/>
    <n v="2.8786337059649898"/>
    <n v="0"/>
    <n v="0"/>
    <n v="692944.09544707055"/>
  </r>
  <r>
    <s v="STND-61982"/>
    <s v="3701 Algonquin Road LLC"/>
    <s v="3701 Algonquin Road LLC - 3701 Algonquin Rd - Rolling Meadows"/>
    <s v="VSD on HVAC Fan or Pump &lt;= 200 HP"/>
    <s v="Variable Speed Drives"/>
    <s v="Office"/>
    <n v="0"/>
    <n v="323658.48200000002"/>
    <n v="18.474754999999998"/>
    <x v="6"/>
    <x v="0"/>
    <n v="15"/>
    <s v="ΔkWpeak"/>
    <m/>
    <s v="Private-Non-Lighting"/>
    <s v="non_lighting"/>
    <n v="1"/>
    <n v="1"/>
    <s v="Non-Lighting"/>
    <n v="0.63719436902659499"/>
    <n v="0.48692010922420598"/>
    <n v="206233.36221809499"/>
    <n v="8.9957297224904504"/>
    <n v="0.7"/>
    <n v="144363.35355266699"/>
    <n v="6.2970108057433096"/>
    <n v="2885"/>
    <n v="1.165"/>
    <n v="1.3779999999999999"/>
    <n v="2.5499999999999998E-2"/>
    <n v="0.55000000000000004"/>
    <n v="24.263431542460999"/>
    <d v="1900-01-16T07:56:40"/>
    <n v="43457"/>
    <n v="8.9957297224904504"/>
    <n v="0"/>
    <n v="0"/>
    <n v="2165450.3032900048"/>
  </r>
  <r>
    <s v="STND-61982"/>
    <s v="3701 Algonquin Road LLC"/>
    <s v="3701 Algonquin Road LLC - 3701 Algonquin Rd - Rolling Meadows"/>
    <s v="VSD on HVAC Fan or Pump &lt;= 200 HP"/>
    <s v="Variable Speed Drives"/>
    <s v="Office"/>
    <n v="0"/>
    <n v="103570.71400000001"/>
    <n v="5.9119219999999997"/>
    <x v="6"/>
    <x v="0"/>
    <n v="15"/>
    <s v="ΔkWpeak"/>
    <m/>
    <s v="Private-Non-Lighting"/>
    <s v="non_lighting"/>
    <n v="1"/>
    <n v="1"/>
    <s v="Non-Lighting"/>
    <n v="0.63719436902659499"/>
    <n v="0.48692010922420598"/>
    <n v="65994.6757568639"/>
    <n v="2.8786337059649898"/>
    <n v="0.7"/>
    <n v="46196.273029804703"/>
    <n v="2.0150435941754901"/>
    <n v="2885"/>
    <n v="1.165"/>
    <n v="1.3779999999999999"/>
    <n v="2.5499999999999998E-2"/>
    <n v="0.55000000000000004"/>
    <n v="24.263431542460999"/>
    <d v="1900-01-16T07:56:40"/>
    <n v="43457"/>
    <n v="2.8786337059649898"/>
    <n v="0"/>
    <n v="0"/>
    <n v="692944.09544707055"/>
  </r>
  <r>
    <s v="STND-61985"/>
    <s v="Aetna Plywood, Inc."/>
    <s v="Aetna Plywood Inc - 1401 W St Charles Rd - Maywood"/>
    <s v="Outdoor &amp; Garage - LED Fixtures"/>
    <s v="Outdoor &amp; Garage Lighting"/>
    <s v="Exterior"/>
    <n v="0"/>
    <n v="10972.914000000001"/>
    <n v="0"/>
    <x v="0"/>
    <x v="0"/>
    <n v="10.1978380583316"/>
    <s v="Qty / 1,000"/>
    <m/>
    <s v="Private-Lighting"/>
    <s v="lighting"/>
    <n v="3"/>
    <n v="1"/>
    <s v="Lighting"/>
    <n v="0.91633259480590001"/>
    <n v="1.30467645558681"/>
    <n v="10054.838758202"/>
    <n v="0"/>
    <n v="0.71"/>
    <n v="7138.9355183234102"/>
    <n v="0"/>
    <n v="4903"/>
    <n v="1"/>
    <n v="1"/>
    <n v="0"/>
    <n v="0"/>
    <n v="14.276973281664301"/>
    <d v="1900-01-09T04:44:53"/>
    <n v="43371"/>
    <n v="0"/>
    <n v="0"/>
    <n v="0"/>
    <n v="72801.7083247337"/>
  </r>
  <r>
    <s v="STND-61985"/>
    <s v="Aetna Plywood, Inc."/>
    <s v="Aetna Plywood Inc - 1401 W St Charles Rd - Maywood"/>
    <s v="Outdoor &amp; Garage - LED Fixtures"/>
    <s v="Outdoor &amp; Garage Lighting"/>
    <s v="Exterior"/>
    <n v="0"/>
    <n v="1353.2280000000001"/>
    <n v="0"/>
    <x v="0"/>
    <x v="0"/>
    <n v="10.1978380583316"/>
    <s v="Qty / 1,000"/>
    <m/>
    <s v="Private-Lighting"/>
    <s v="lighting"/>
    <n v="3"/>
    <n v="1"/>
    <s v="Lighting"/>
    <n v="0.91633259480590001"/>
    <n v="1.30467645558681"/>
    <n v="1240.006924604"/>
    <n v="0"/>
    <n v="0.71"/>
    <n v="880.40491646883902"/>
    <n v="0"/>
    <n v="4903"/>
    <n v="1"/>
    <n v="1"/>
    <n v="0"/>
    <n v="0"/>
    <n v="14.276973281664301"/>
    <d v="1900-01-09T04:44:53"/>
    <n v="43371"/>
    <n v="0"/>
    <n v="0"/>
    <n v="0"/>
    <n v="8978.2267639081801"/>
  </r>
  <r>
    <s v="STND-61985"/>
    <s v="Aetna Plywood, Inc."/>
    <s v="Aetna Plywood Inc - 1401 W St Charles Rd - Maywood"/>
    <s v="Outdoor &amp; Garage - LED Fixtures"/>
    <s v="Outdoor &amp; Garage Lighting"/>
    <s v="Exterior"/>
    <n v="0"/>
    <n v="15003.18"/>
    <n v="0"/>
    <x v="0"/>
    <x v="0"/>
    <n v="10.1978380583316"/>
    <s v="Qty / 1,000"/>
    <m/>
    <s v="Private-Lighting"/>
    <s v="lighting"/>
    <n v="3"/>
    <n v="1"/>
    <s v="Lighting"/>
    <n v="0.91633259480590001"/>
    <n v="1.30467645558681"/>
    <n v="13747.902859739999"/>
    <n v="0"/>
    <n v="0.71"/>
    <n v="9761.0110304153804"/>
    <n v="0"/>
    <n v="4903"/>
    <n v="1"/>
    <n v="1"/>
    <n v="0"/>
    <n v="0"/>
    <n v="14.276973281664301"/>
    <d v="1900-01-09T04:44:53"/>
    <n v="43371"/>
    <n v="0"/>
    <n v="0"/>
    <n v="0"/>
    <n v="99541.209773764509"/>
  </r>
  <r>
    <s v="STND-61985"/>
    <s v="Aetna Plywood, Inc."/>
    <s v="Aetna Plywood Inc - 1401 W St Charles Rd - Maywood"/>
    <s v="Outdoor &amp; Garage - LED Fixtures"/>
    <s v="Outdoor &amp; Garage Lighting"/>
    <s v="Exterior"/>
    <n v="0"/>
    <n v="12973.338"/>
    <n v="0"/>
    <x v="0"/>
    <x v="0"/>
    <n v="10.1978380583316"/>
    <s v="Qty / 1,000"/>
    <m/>
    <s v="Private-Lighting"/>
    <s v="lighting"/>
    <n v="3"/>
    <n v="1"/>
    <s v="Lighting"/>
    <n v="0.91633259480590001"/>
    <n v="1.30467645558681"/>
    <n v="11887.892472834001"/>
    <n v="0"/>
    <n v="0.71"/>
    <n v="8440.4036557121308"/>
    <n v="0"/>
    <n v="4903"/>
    <n v="1"/>
    <n v="1"/>
    <n v="0"/>
    <n v="0"/>
    <n v="14.276973281664301"/>
    <d v="1900-01-09T04:44:53"/>
    <n v="43371"/>
    <n v="0"/>
    <n v="0"/>
    <n v="0"/>
    <n v="86073.869627902328"/>
  </r>
  <r>
    <s v="STND-61985"/>
    <s v="Aetna Plywood, Inc."/>
    <s v="Aetna Plywood Inc - 1401 W St Charles Rd - Maywood"/>
    <s v="Photocells"/>
    <s v="Outdoor &amp; Garage Lighting"/>
    <s v="Warehouse"/>
    <n v="0"/>
    <n v="1034.04"/>
    <n v="0"/>
    <x v="0"/>
    <x v="0"/>
    <n v="8"/>
    <s v="Qty / 1,000"/>
    <m/>
    <s v="Private-Lighting"/>
    <s v="lighting"/>
    <n v="3"/>
    <n v="1"/>
    <s v="Lighting"/>
    <n v="0.91633259480590001"/>
    <n v="1.30467645558681"/>
    <n v="947.52455633309296"/>
    <n v="0"/>
    <n v="0.71"/>
    <n v="672.74243499649594"/>
    <n v="0"/>
    <n v="5242"/>
    <n v="1"/>
    <n v="1.22"/>
    <n v="1.0999999999999999E-2"/>
    <n v="0.68"/>
    <n v="13.3536818008394"/>
    <d v="1900-01-08T12:55:13"/>
    <n v="43371"/>
    <n v="0"/>
    <n v="10.422770119663999"/>
    <n v="0"/>
    <n v="5381.9394799719676"/>
  </r>
  <r>
    <s v="STND-61986"/>
    <s v="First Midwest Bank"/>
    <s v="First Midwest Bank - Plainfield - 24509 W Lockport St - Plainfield"/>
    <s v="New Indoor LED Fixtures"/>
    <s v="Indoor Lighting"/>
    <s v="Office"/>
    <n v="0"/>
    <n v="12266.385"/>
    <n v="2.7582059999999999"/>
    <x v="0"/>
    <x v="0"/>
    <n v="15"/>
    <s v="Qty / 1,000"/>
    <m/>
    <s v="Private-Lighting"/>
    <s v="lighting"/>
    <n v="3"/>
    <n v="1"/>
    <s v="Lighting"/>
    <n v="0.91633259480590001"/>
    <n v="1.30467645558681"/>
    <n v="11240.088395938201"/>
    <n v="3.5985664278582599"/>
    <n v="0.71"/>
    <n v="7980.4627611161004"/>
    <n v="2.5549821637793699"/>
    <n v="2885"/>
    <n v="1.165"/>
    <n v="1.3779999999999999"/>
    <n v="2.5499999999999998E-2"/>
    <n v="0.55000000000000004"/>
    <n v="24.263431542460999"/>
    <d v="1900-01-16T07:56:40"/>
    <n v="43429"/>
    <n v="4.7480755084552904"/>
    <n v="246.027685919677"/>
    <n v="0"/>
    <n v="119706.94141674151"/>
  </r>
  <r>
    <s v="STND-61986"/>
    <s v="First Midwest Bank"/>
    <s v="First Midwest Bank - Plainfield - 24509 W Lockport St - Plainfield"/>
    <s v="New Indoor LED Fixtures"/>
    <s v="Indoor Lighting"/>
    <s v="Office"/>
    <n v="0"/>
    <n v="1650.595"/>
    <n v="0.37115100000000001"/>
    <x v="0"/>
    <x v="0"/>
    <n v="15"/>
    <s v="Qty / 1,000"/>
    <m/>
    <s v="Private-Lighting"/>
    <s v="lighting"/>
    <n v="3"/>
    <n v="1"/>
    <s v="Lighting"/>
    <n v="0.91633259480590001"/>
    <n v="1.30467645558681"/>
    <n v="1512.4939993236401"/>
    <n v="0.484231971167499"/>
    <n v="0.71"/>
    <n v="1073.87073951979"/>
    <n v="0.34380469952892401"/>
    <n v="2885"/>
    <n v="1.165"/>
    <n v="1.3779999999999999"/>
    <n v="2.5499999999999998E-2"/>
    <n v="0.55000000000000004"/>
    <n v="24.263431542460999"/>
    <d v="1900-01-16T07:56:40"/>
    <n v="43429"/>
    <n v="0.63891274728526004"/>
    <n v="33.106091830689202"/>
    <n v="0"/>
    <n v="16108.06109279685"/>
  </r>
  <r>
    <s v="STND-61986"/>
    <s v="First Midwest Bank"/>
    <s v="First Midwest Bank - Plainfield - 24509 W Lockport St - Plainfield"/>
    <s v="Retrofit of Existing Indoor Fixtures to LED"/>
    <s v="Indoor Lighting"/>
    <s v="Office"/>
    <n v="0"/>
    <n v="2929.8910000000001"/>
    <n v="0.65881199999999995"/>
    <x v="0"/>
    <x v="0"/>
    <n v="15"/>
    <s v="Qty / 1,000"/>
    <m/>
    <s v="Private-Lighting"/>
    <s v="lighting"/>
    <n v="3"/>
    <n v="1"/>
    <s v="Lighting"/>
    <n v="0.91633259480590001"/>
    <n v="1.30467645558681"/>
    <n v="2684.75462252845"/>
    <n v="0.85953650505805501"/>
    <n v="0.71"/>
    <n v="1906.1757819951999"/>
    <n v="0.61027091859121896"/>
    <n v="2885"/>
    <n v="1.165"/>
    <n v="1.3779999999999999"/>
    <n v="2.5499999999999998E-2"/>
    <n v="0.55000000000000004"/>
    <n v="24.263431542460999"/>
    <d v="1900-01-16T07:56:40"/>
    <n v="43429"/>
    <n v="1.1341027906822201"/>
    <n v="58.765015342897499"/>
    <n v="0"/>
    <n v="28592.636729927999"/>
  </r>
  <r>
    <s v="STND-61986"/>
    <s v="First Midwest Bank"/>
    <s v="First Midwest Bank - Plainfield - 24509 W Lockport St - Plainfield"/>
    <s v="Retrofit of Existing Indoor Fixtures to LED"/>
    <s v="Indoor Lighting"/>
    <s v="Office"/>
    <n v="0"/>
    <n v="286.91300000000001"/>
    <n v="6.4515000000000003E-2"/>
    <x v="0"/>
    <x v="0"/>
    <n v="15"/>
    <s v="Qty / 1,000"/>
    <m/>
    <s v="Private-Lighting"/>
    <s v="lighting"/>
    <n v="3"/>
    <n v="1"/>
    <s v="Lighting"/>
    <n v="0.91633259480590001"/>
    <n v="1.30467645558681"/>
    <n v="262.90773377354498"/>
    <n v="8.4171201532182799E-2"/>
    <n v="0.71"/>
    <n v="186.66449097921699"/>
    <n v="5.9761553087849799E-2"/>
    <n v="2885"/>
    <n v="1.165"/>
    <n v="1.3779999999999999"/>
    <n v="2.5499999999999998E-2"/>
    <n v="0.55000000000000004"/>
    <n v="24.263431542460999"/>
    <d v="1900-01-16T07:56:40"/>
    <n v="43429"/>
    <n v="0.11105845300459501"/>
    <n v="5.7546327993351101"/>
    <n v="0"/>
    <n v="2799.9673646882547"/>
  </r>
  <r>
    <s v="STND-61986"/>
    <s v="First Midwest Bank"/>
    <s v="First Midwest Bank - Plainfield - 24509 W Lockport St - Plainfield"/>
    <s v="Occupancy Sensors Plus Daylighting Controls"/>
    <s v="Indoor Lighting"/>
    <s v="Office"/>
    <n v="0"/>
    <n v="2396.105"/>
    <n v="0.58085900000000001"/>
    <x v="0"/>
    <x v="0"/>
    <n v="8"/>
    <s v="Qty / 1,000"/>
    <m/>
    <s v="Private-Lighting"/>
    <s v="lighting"/>
    <n v="3"/>
    <n v="1"/>
    <s v="Lighting"/>
    <n v="0.91633259480590001"/>
    <n v="1.30467645558681"/>
    <n v="2195.6291120773899"/>
    <n v="0.75783306131569705"/>
    <n v="0.71"/>
    <n v="1558.89666957495"/>
    <n v="0.53806147353414502"/>
    <n v="2885"/>
    <n v="1.165"/>
    <n v="1.3779999999999999"/>
    <n v="2.5499999999999998E-2"/>
    <n v="0.55000000000000004"/>
    <n v="24.263431542460999"/>
    <d v="1900-01-16T07:56:40"/>
    <n v="43429"/>
    <n v="0.99991167873821996"/>
    <n v="48.058834642037297"/>
    <n v="0"/>
    <n v="12471.1733565996"/>
  </r>
  <r>
    <s v="STND-61986"/>
    <s v="First Midwest Bank"/>
    <s v="First Midwest Bank - Plainfield - 24509 W Lockport St - Plainfield"/>
    <s v="Retrofit of Existing Indoor Fixtures to LED"/>
    <s v="Indoor Lighting"/>
    <s v="Office"/>
    <n v="0"/>
    <n v="17683.983"/>
    <n v="3.9764010000000001"/>
    <x v="0"/>
    <x v="0"/>
    <n v="15"/>
    <s v="Qty / 1,000"/>
    <m/>
    <s v="Private-Lighting"/>
    <s v="lighting"/>
    <n v="3"/>
    <n v="1"/>
    <s v="Lighting"/>
    <n v="0.91633259480590001"/>
    <n v="1.30467645558681"/>
    <n v="16204.410028893401"/>
    <n v="5.1879167626718301"/>
    <n v="0.71"/>
    <n v="11505.131120514299"/>
    <n v="3.6834209014970001"/>
    <n v="2885"/>
    <n v="1.165"/>
    <n v="1.3779999999999999"/>
    <n v="2.5499999999999998E-2"/>
    <n v="0.55000000000000004"/>
    <n v="24.263431542460999"/>
    <d v="1900-01-16T07:56:40"/>
    <n v="43429"/>
    <n v="6.8451204151891201"/>
    <n v="354.688803207538"/>
    <n v="0"/>
    <n v="172576.96680771449"/>
  </r>
  <r>
    <s v="STND-61986"/>
    <s v="First Midwest Bank"/>
    <s v="First Midwest Bank - Plainfield - 24509 W Lockport St - Plainfield"/>
    <s v="Retrofit of Existing Indoor Fixtures to LED"/>
    <s v="Indoor Lighting"/>
    <s v="Office"/>
    <n v="0"/>
    <n v="253.15899999999999"/>
    <n v="5.6925000000000003E-2"/>
    <x v="0"/>
    <x v="0"/>
    <n v="15"/>
    <s v="Qty / 1,000"/>
    <m/>
    <s v="Private-Lighting"/>
    <s v="lighting"/>
    <n v="3"/>
    <n v="1"/>
    <s v="Lighting"/>
    <n v="0.91633259480590001"/>
    <n v="1.30467645558681"/>
    <n v="231.97784336846701"/>
    <n v="7.4268707234279002E-2"/>
    <n v="0.71"/>
    <n v="164.70426879161101"/>
    <n v="5.2730782136338097E-2"/>
    <n v="2885"/>
    <n v="1.165"/>
    <n v="1.3779999999999999"/>
    <n v="2.5499999999999998E-2"/>
    <n v="0.55000000000000004"/>
    <n v="24.263431542460999"/>
    <d v="1900-01-16T07:56:40"/>
    <n v="43429"/>
    <n v="9.7992752651113596E-2"/>
    <n v="5.0776266145029201"/>
    <n v="0"/>
    <n v="2470.5640318741653"/>
  </r>
  <r>
    <s v="STND-61987"/>
    <s v="Alpha Baking Co., Inc."/>
    <s v="Alpha Baking Co Inc - 4551 W Lyndale Ave - Chicago"/>
    <s v="Outdoor &amp; Garage - LED Fixtures"/>
    <s v="Outdoor &amp; Garage Lighting"/>
    <s v="Exterior"/>
    <n v="0"/>
    <n v="14807.06"/>
    <n v="0"/>
    <x v="0"/>
    <x v="0"/>
    <n v="10.1978380583316"/>
    <s v="Qty / 1,000"/>
    <m/>
    <s v="Private-Lighting"/>
    <s v="lighting"/>
    <n v="3"/>
    <n v="1"/>
    <s v="Lighting"/>
    <n v="0.91633259480590001"/>
    <n v="1.30467645558681"/>
    <n v="13568.1917112466"/>
    <n v="0"/>
    <n v="0.71"/>
    <n v="9633.4161149851207"/>
    <n v="0"/>
    <n v="4903"/>
    <n v="1"/>
    <n v="1"/>
    <n v="0"/>
    <n v="0"/>
    <n v="14.276973281664301"/>
    <d v="1900-01-09T04:44:53"/>
    <n v="43391"/>
    <n v="0"/>
    <n v="0"/>
    <n v="0"/>
    <n v="98240.017489140213"/>
  </r>
  <r>
    <s v="STND-61991"/>
    <s v="Marengo-Union Elementary Consolidated School District 165"/>
    <s v="Marengo-Union Elementary School District 165 - 6506 National St - Union"/>
    <s v="New Indoor LED Fixtures"/>
    <s v="Indoor Lighting"/>
    <s v="K-12 School"/>
    <n v="0"/>
    <n v="8330.1779999999999"/>
    <n v="2.2714560000000001"/>
    <x v="0"/>
    <x v="1"/>
    <n v="15"/>
    <s v="Qty / 1,000"/>
    <m/>
    <s v="Public-Lighting"/>
    <s v="lighting"/>
    <n v="3"/>
    <n v="1"/>
    <s v="Lighting"/>
    <n v="0.99829244462109001"/>
    <n v="0.987374621353864"/>
    <n v="8315.9537597488306"/>
    <n v="2.2427780079219599"/>
    <n v="0.71"/>
    <n v="5904.3271694216701"/>
    <n v="1.5923723856245899"/>
    <n v="2979"/>
    <n v="1.17333333333333"/>
    <n v="1.323"/>
    <n v="2.1333333333333301E-2"/>
    <n v="0.72"/>
    <n v="23.497818059751602"/>
    <d v="1900-01-15T18:49:11"/>
    <n v="43407"/>
    <n v="2.3544742671558399"/>
    <n v="151.19915926816"/>
    <n v="0"/>
    <n v="88564.907541325054"/>
  </r>
  <r>
    <s v="STND-61992"/>
    <s v="Marengo-Union Elementary Consolidated School District 165"/>
    <s v="Marengo-Union Elementary School District 165 - 816 East Grant Hwy - Marengo"/>
    <s v="Retrofit of Existing Indoor Fixtures to LED"/>
    <s v="Indoor Lighting"/>
    <s v="K-12 School"/>
    <n v="0"/>
    <n v="543.72699999999998"/>
    <n v="0.148262"/>
    <x v="0"/>
    <x v="1"/>
    <n v="15"/>
    <s v="Qty / 1,000"/>
    <m/>
    <s v="Public-Lighting"/>
    <s v="lighting"/>
    <n v="3"/>
    <n v="1"/>
    <s v="Lighting"/>
    <n v="0.99829244462109001"/>
    <n v="0.987374621353864"/>
    <n v="542.79855603649196"/>
    <n v="0.146390136111167"/>
    <n v="0.71"/>
    <n v="385.38697478590899"/>
    <n v="0.103936996638928"/>
    <n v="2979"/>
    <n v="1.17333333333333"/>
    <n v="1.323"/>
    <n v="2.1333333333333301E-2"/>
    <n v="0.72"/>
    <n v="23.497818059751602"/>
    <d v="1900-01-15T18:49:11"/>
    <n v="43407"/>
    <n v="0.153680750935549"/>
    <n v="9.8690646552089394"/>
    <n v="0"/>
    <n v="5780.8046217886349"/>
  </r>
  <r>
    <s v="STND-61992"/>
    <s v="Marengo-Union Elementary Consolidated School District 165"/>
    <s v="Marengo-Union Elementary School District 165 - 816 East Grant Hwy - Marengo"/>
    <s v="Retrofit of Existing Indoor Fixtures to LED"/>
    <s v="Indoor Lighting"/>
    <s v="K-12 School"/>
    <n v="0"/>
    <n v="857.41600000000005"/>
    <n v="0.23379800000000001"/>
    <x v="0"/>
    <x v="1"/>
    <n v="15"/>
    <s v="Qty / 1,000"/>
    <m/>
    <s v="Public-Lighting"/>
    <s v="lighting"/>
    <n v="3"/>
    <n v="1"/>
    <s v="Lighting"/>
    <n v="0.99829244462109001"/>
    <n v="0.987374621353864"/>
    <n v="855.95191469723704"/>
    <n v="0.23084621172329101"/>
    <n v="0.71"/>
    <n v="607.72585943503805"/>
    <n v="0.16390081032353601"/>
    <n v="2979"/>
    <n v="1.17333333333333"/>
    <n v="1.323"/>
    <n v="2.1333333333333301E-2"/>
    <n v="0.72"/>
    <n v="23.497818059751602"/>
    <d v="1900-01-15T18:49:11"/>
    <n v="43407"/>
    <n v="0.24234296183263099"/>
    <n v="15.5627620854043"/>
    <n v="0"/>
    <n v="9115.88789152557"/>
  </r>
  <r>
    <s v="STND-61993"/>
    <s v="Davey Road LLC"/>
    <s v="Davey Road LLC (NC) - 2379 Davey Rd - Woodridge"/>
    <s v="Plug-Load Occupancy Sensors"/>
    <s v="Indoor Lighting"/>
    <s v="Warehouse"/>
    <n v="0"/>
    <n v="17238"/>
    <n v="0"/>
    <x v="0"/>
    <x v="0"/>
    <n v="8"/>
    <s v="NA"/>
    <m/>
    <s v="Private-Lighting"/>
    <s v="lighting"/>
    <n v="3"/>
    <n v="1"/>
    <s v="Lighting"/>
    <n v="0.91633259480590001"/>
    <n v="1.30467645558681"/>
    <n v="15795.741269264099"/>
    <n v="0"/>
    <n v="0.71"/>
    <n v="11214.976301177499"/>
    <n v="0"/>
    <n v="5242"/>
    <n v="1"/>
    <n v="1.22"/>
    <n v="1.0999999999999999E-2"/>
    <n v="0.68"/>
    <n v="13.3536818008394"/>
    <d v="1900-01-08T12:55:13"/>
    <n v="43472"/>
    <n v="0"/>
    <n v="173.75315396190501"/>
    <n v="0"/>
    <n v="89719.810409419995"/>
  </r>
  <r>
    <s v="STND-61993"/>
    <s v="Davey Road LLC"/>
    <s v="Davey Road LLC (NC) - 2379 Davey Rd - Woodridge"/>
    <s v="Plug-Load Occupancy Sensors"/>
    <s v="Indoor Lighting"/>
    <s v="Warehouse"/>
    <n v="0"/>
    <n v="338"/>
    <n v="0"/>
    <x v="0"/>
    <x v="0"/>
    <n v="8"/>
    <s v="NA"/>
    <m/>
    <s v="Private-Lighting"/>
    <s v="lighting"/>
    <n v="3"/>
    <n v="1"/>
    <s v="Lighting"/>
    <n v="0.91633259480590001"/>
    <n v="1.30467645558681"/>
    <n v="309.72041704439403"/>
    <n v="0"/>
    <n v="0.71"/>
    <n v="219.90149610152"/>
    <n v="0"/>
    <n v="5242"/>
    <n v="1"/>
    <n v="1.22"/>
    <n v="1.0999999999999999E-2"/>
    <n v="0.68"/>
    <n v="13.3536818008394"/>
    <d v="1900-01-08T12:55:13"/>
    <n v="43472"/>
    <n v="0"/>
    <n v="3.4069245874883398"/>
    <n v="0"/>
    <n v="1759.21196881216"/>
  </r>
  <r>
    <s v="STND-61993"/>
    <s v="Davey Road LLC"/>
    <s v="Davey Road LLC (NC) - 2379 Davey Rd - Woodridge"/>
    <s v="Photocells"/>
    <s v="Outdoor &amp; Garage Lighting"/>
    <s v="Warehouse"/>
    <n v="0"/>
    <n v="604.79999999999995"/>
    <n v="0"/>
    <x v="0"/>
    <x v="0"/>
    <n v="8"/>
    <s v="Qty / 1,000"/>
    <m/>
    <s v="Private-Lighting"/>
    <s v="lighting"/>
    <n v="3"/>
    <n v="1"/>
    <s v="Lighting"/>
    <n v="0.91633259480590001"/>
    <n v="1.30467645558681"/>
    <n v="554.19795333860804"/>
    <n v="0"/>
    <n v="0.71"/>
    <n v="393.48054687041201"/>
    <n v="0"/>
    <n v="5242"/>
    <n v="1"/>
    <n v="1.22"/>
    <n v="1.0999999999999999E-2"/>
    <n v="0.68"/>
    <n v="13.3536818008394"/>
    <d v="1900-01-08T12:55:13"/>
    <n v="43472"/>
    <n v="0"/>
    <n v="6.0961774867246898"/>
    <n v="0"/>
    <n v="3147.8443749632961"/>
  </r>
  <r>
    <s v="STND-61993"/>
    <s v="Davey Road LLC"/>
    <s v="Davey Road LLC (NC) - 2379 Davey Rd - Woodridge"/>
    <s v="Photocells"/>
    <s v="Outdoor &amp; Garage Lighting"/>
    <s v="Warehouse"/>
    <n v="0"/>
    <n v="483.84"/>
    <n v="0"/>
    <x v="0"/>
    <x v="0"/>
    <n v="8"/>
    <s v="Qty / 1,000"/>
    <m/>
    <s v="Private-Lighting"/>
    <s v="lighting"/>
    <n v="3"/>
    <n v="1"/>
    <s v="Lighting"/>
    <n v="0.91633259480590001"/>
    <n v="1.30467645558681"/>
    <n v="443.358362670887"/>
    <n v="0"/>
    <n v="0.71"/>
    <n v="314.78443749632902"/>
    <n v="0"/>
    <n v="5242"/>
    <n v="1"/>
    <n v="1.22"/>
    <n v="1.0999999999999999E-2"/>
    <n v="0.68"/>
    <n v="13.3536818008394"/>
    <d v="1900-01-08T12:55:13"/>
    <n v="43472"/>
    <n v="0"/>
    <n v="4.8769419893797501"/>
    <n v="0"/>
    <n v="2518.2754999706322"/>
  </r>
  <r>
    <s v="STND-61993"/>
    <s v="Davey Road LLC"/>
    <s v="Davey Road LLC (NC) - 2379 Davey Rd - Woodridge"/>
    <s v="Photocells"/>
    <s v="Outdoor &amp; Garage Lighting"/>
    <s v="Warehouse"/>
    <n v="0"/>
    <n v="11.76"/>
    <n v="0"/>
    <x v="0"/>
    <x v="0"/>
    <n v="8"/>
    <s v="Qty / 1,000"/>
    <m/>
    <s v="Private-Lighting"/>
    <s v="lighting"/>
    <n v="3"/>
    <n v="1"/>
    <s v="Lighting"/>
    <n v="0.91633259480590001"/>
    <n v="1.30467645558681"/>
    <n v="10.776071314917401"/>
    <n v="0"/>
    <n v="0.71"/>
    <n v="7.6510106335913397"/>
    <n v="0"/>
    <n v="5242"/>
    <n v="1"/>
    <n v="1.22"/>
    <n v="1.0999999999999999E-2"/>
    <n v="0.68"/>
    <n v="13.3536818008394"/>
    <d v="1900-01-08T12:55:13"/>
    <n v="43472"/>
    <n v="0"/>
    <n v="0.11853678446409099"/>
    <n v="0"/>
    <n v="61.208085068730718"/>
  </r>
  <r>
    <s v="STND-61994"/>
    <s v="Community of Faith Lutheran Church"/>
    <s v="Community of Faith Lutheran Church - 3010 E Solon Rd - Richmond"/>
    <s v="Outdoor &amp; Garage - LED Fixtures"/>
    <s v="Outdoor &amp; Garage Lighting"/>
    <s v="Exterior"/>
    <n v="0"/>
    <n v="7477.0749999999998"/>
    <n v="0"/>
    <x v="0"/>
    <x v="0"/>
    <n v="10.1978380583316"/>
    <s v="Qty / 1,000"/>
    <m/>
    <s v="Private-Lighting"/>
    <s v="lighting"/>
    <n v="3"/>
    <n v="1"/>
    <s v="Lighting"/>
    <n v="0.91633259480590001"/>
    <n v="1.30467645558681"/>
    <n v="6851.4875363083202"/>
    <n v="0"/>
    <n v="0.71"/>
    <n v="4864.5561507789098"/>
    <n v="0"/>
    <n v="4903"/>
    <n v="1"/>
    <n v="1"/>
    <n v="0"/>
    <n v="0"/>
    <n v="14.276973281664301"/>
    <d v="1900-01-09T04:44:53"/>
    <n v="43379"/>
    <n v="0"/>
    <n v="0"/>
    <n v="0"/>
    <n v="49607.955851304236"/>
  </r>
  <r>
    <s v="STND-61995"/>
    <s v="2501 Venture LLC"/>
    <s v="2501 Venture LLC  - 2501 W Fulton St - Chicago"/>
    <s v="New Indoor LED Fixtures"/>
    <s v="Indoor Lighting"/>
    <s v="Warehouse"/>
    <n v="0"/>
    <n v="24799.901999999998"/>
    <n v="3.9248379999999998"/>
    <x v="0"/>
    <x v="0"/>
    <n v="9.5383441434566993"/>
    <s v="Qty / 1,000"/>
    <m/>
    <s v="Private-Lighting"/>
    <s v="lighting"/>
    <n v="3"/>
    <n v="1"/>
    <s v="Lighting"/>
    <n v="0.91633259480590001"/>
    <n v="1.30467645558681"/>
    <n v="22724.958550592"/>
    <n v="5.12064373059241"/>
    <n v="0.71"/>
    <n v="16134.720570920301"/>
    <n v="3.6356570487206099"/>
    <n v="5242"/>
    <n v="1"/>
    <n v="1.22"/>
    <n v="1.0999999999999999E-2"/>
    <n v="0.68"/>
    <n v="13.3536818008394"/>
    <d v="1900-01-08T12:55:13"/>
    <n v="43400"/>
    <n v="6.1724249404440803"/>
    <n v="249.974544056512"/>
    <n v="0"/>
    <n v="153898.517463948"/>
  </r>
  <r>
    <s v="STND-61996"/>
    <s v="CMA - Flodyne-Hydradyne, Inc"/>
    <s v="Flodyne Inc - 1000 Muirfield Dr - Hanover Prk"/>
    <s v="New Indoor LED Fixtures"/>
    <s v="Indoor Lighting"/>
    <s v="Office"/>
    <n v="0"/>
    <n v="8790.8340000000007"/>
    <n v="1.3912389999999999"/>
    <x v="0"/>
    <x v="0"/>
    <n v="15"/>
    <s v="Qty / 1,000"/>
    <m/>
    <s v="Private-Lighting"/>
    <s v="lighting"/>
    <n v="3"/>
    <n v="1"/>
    <s v="Lighting"/>
    <n v="0.91633259480590001"/>
    <n v="1.30467645558681"/>
    <n v="8055.3277297279301"/>
    <n v="1.81511676739413"/>
    <n v="0.71"/>
    <n v="5719.2826881068304"/>
    <n v="1.2887329048498299"/>
    <n v="2885"/>
    <n v="1.165"/>
    <n v="1.3779999999999999"/>
    <n v="2.5499999999999998E-2"/>
    <n v="0.55000000000000004"/>
    <n v="24.263431542460999"/>
    <d v="1900-01-16T07:56:40"/>
    <n v="43457"/>
    <n v="2.3949291033040399"/>
    <n v="176.318332281598"/>
    <n v="0"/>
    <n v="85789.240321602454"/>
  </r>
  <r>
    <s v="STND-61996"/>
    <s v="CMA - Flodyne-Hydradyne, Inc"/>
    <s v="Flodyne Inc - 1000 Muirfield Dr - Hanover Prk"/>
    <s v="Outdoor &amp; Garage - LED Fixtures"/>
    <s v="Outdoor &amp; Garage Lighting"/>
    <s v="Exterior"/>
    <n v="0"/>
    <n v="12012.35"/>
    <n v="0"/>
    <x v="0"/>
    <x v="0"/>
    <n v="10.1978380583316"/>
    <s v="Qty / 1,000"/>
    <m/>
    <s v="Private-Lighting"/>
    <s v="lighting"/>
    <n v="3"/>
    <n v="1"/>
    <s v="Lighting"/>
    <n v="0.91633259480590001"/>
    <n v="1.30467645558681"/>
    <n v="11007.307845216699"/>
    <n v="0"/>
    <n v="0.71"/>
    <n v="7815.18857010382"/>
    <n v="0"/>
    <n v="4903"/>
    <n v="1"/>
    <n v="1"/>
    <n v="0"/>
    <n v="0"/>
    <n v="14.276973281664301"/>
    <d v="1900-01-09T04:44:53"/>
    <n v="43457"/>
    <n v="0"/>
    <n v="0"/>
    <n v="0"/>
    <n v="79698.027433242853"/>
  </r>
  <r>
    <s v="STND-61996"/>
    <s v="CMA - Flodyne-Hydradyne, Inc"/>
    <s v="Flodyne Inc - 1000 Muirfield Dr - Hanover Prk"/>
    <s v="Outdoor &amp; Garage - LED Fixtures"/>
    <s v="Outdoor &amp; Garage Lighting"/>
    <s v="Exterior"/>
    <n v="0"/>
    <n v="7354.5"/>
    <n v="0"/>
    <x v="0"/>
    <x v="0"/>
    <n v="10.1978380583316"/>
    <s v="Qty / 1,000"/>
    <m/>
    <s v="Private-Lighting"/>
    <s v="lighting"/>
    <n v="3"/>
    <n v="1"/>
    <s v="Lighting"/>
    <n v="0.91633259480590001"/>
    <n v="1.30467645558681"/>
    <n v="6739.1680684999901"/>
    <n v="0"/>
    <n v="0.71"/>
    <n v="4784.8093286349904"/>
    <n v="0"/>
    <n v="4903"/>
    <n v="1"/>
    <n v="1"/>
    <n v="0"/>
    <n v="0"/>
    <n v="14.276973281664301"/>
    <d v="1900-01-09T04:44:53"/>
    <n v="43457"/>
    <n v="0"/>
    <n v="0"/>
    <n v="0"/>
    <n v="48794.710673413974"/>
  </r>
  <r>
    <s v="STND-61996"/>
    <s v="CMA - Flodyne-Hydradyne, Inc"/>
    <s v="Flodyne Inc - 1000 Muirfield Dr - Hanover Prk"/>
    <s v="Outdoor &amp; Garage - LED Fixtures"/>
    <s v="Outdoor &amp; Garage Lighting"/>
    <s v="Exterior"/>
    <n v="0"/>
    <n v="9781.4850000000006"/>
    <n v="0"/>
    <x v="0"/>
    <x v="0"/>
    <n v="10.1978380583316"/>
    <s v="Qty / 1,000"/>
    <m/>
    <s v="Private-Lighting"/>
    <s v="lighting"/>
    <n v="3"/>
    <n v="1"/>
    <s v="Lighting"/>
    <n v="0.91633259480590001"/>
    <n v="1.30467645558681"/>
    <n v="8963.0935311049907"/>
    <n v="0"/>
    <n v="0.71"/>
    <n v="6363.7964070845401"/>
    <n v="0"/>
    <n v="4903"/>
    <n v="1"/>
    <n v="1"/>
    <n v="0"/>
    <n v="0"/>
    <n v="14.276973281664301"/>
    <d v="1900-01-09T04:44:53"/>
    <n v="43457"/>
    <n v="0"/>
    <n v="0"/>
    <n v="0"/>
    <n v="64896.965195640616"/>
  </r>
  <r>
    <s v="STND-61996"/>
    <s v="CMA - Flodyne-Hydradyne, Inc"/>
    <s v="Flodyne Inc - 1000 Muirfield Dr - Hanover Prk"/>
    <s v="Photocells"/>
    <s v="Outdoor &amp; Garage Lighting"/>
    <s v="Office"/>
    <n v="0"/>
    <n v="418.6"/>
    <n v="0"/>
    <x v="0"/>
    <x v="0"/>
    <n v="8"/>
    <s v="Qty / 1,000"/>
    <m/>
    <s v="Private-Lighting"/>
    <s v="lighting"/>
    <n v="3"/>
    <n v="1"/>
    <s v="Lighting"/>
    <n v="0.91633259480590001"/>
    <n v="1.30467645558681"/>
    <n v="383.57682418575001"/>
    <n v="0"/>
    <n v="0.71"/>
    <n v="272.33954517188198"/>
    <n v="0"/>
    <n v="2885"/>
    <n v="1.165"/>
    <n v="1.3779999999999999"/>
    <n v="2.5499999999999998E-2"/>
    <n v="0.55000000000000004"/>
    <n v="24.263431542460999"/>
    <d v="1900-01-16T07:56:40"/>
    <n v="43457"/>
    <n v="0"/>
    <n v="8.3958875680142597"/>
    <n v="0"/>
    <n v="2178.7163613750558"/>
  </r>
  <r>
    <s v="STND-61999"/>
    <s v="Village of Matteson"/>
    <s v="Village of Matteson - 20642 Matteson Ave - Matteson"/>
    <s v="Outdoor &amp; Garage - LED Fixtures"/>
    <s v="Outdoor &amp; Garage Lighting"/>
    <s v="Exterior"/>
    <n v="0"/>
    <n v="20533.763999999999"/>
    <n v="0"/>
    <x v="0"/>
    <x v="1"/>
    <n v="10.1978380583316"/>
    <s v="Qty / 1,000"/>
    <m/>
    <s v="Public-Lighting"/>
    <s v="lighting"/>
    <n v="3"/>
    <n v="1"/>
    <s v="Lighting"/>
    <n v="0.99829244462109001"/>
    <n v="0.987374621353864"/>
    <n v="20498.701460832501"/>
    <n v="0"/>
    <n v="0.71"/>
    <n v="14554.078037191101"/>
    <n v="0"/>
    <n v="4903"/>
    <n v="1"/>
    <n v="1"/>
    <n v="0"/>
    <n v="0"/>
    <n v="14.276973281664301"/>
    <d v="1900-01-09T04:44:53"/>
    <n v="43369"/>
    <n v="0"/>
    <n v="0"/>
    <n v="0"/>
    <n v="148420.13091159548"/>
  </r>
  <r>
    <s v="STND-62000"/>
    <s v="Forsyth Building, LLC"/>
    <s v="Forsyth Building LLC - 1011 Lake St Ste 313 - Oak Park"/>
    <s v="New Indoor LED Fixtures"/>
    <s v="Indoor Lighting"/>
    <s v="Office"/>
    <n v="0"/>
    <n v="4219.3130000000001"/>
    <n v="0.94874999999999998"/>
    <x v="0"/>
    <x v="0"/>
    <n v="15"/>
    <s v="Qty / 1,000"/>
    <m/>
    <s v="Private-Lighting"/>
    <s v="lighting"/>
    <n v="3"/>
    <n v="1"/>
    <s v="Lighting"/>
    <n v="0.91633259480590001"/>
    <n v="1.30467645558681"/>
    <n v="3866.29402958827"/>
    <n v="1.2378117872379799"/>
    <n v="0.71"/>
    <n v="2745.0687610076702"/>
    <n v="0.87884636893896795"/>
    <n v="2885"/>
    <n v="1.165"/>
    <n v="1.3779999999999999"/>
    <n v="2.5499999999999998E-2"/>
    <n v="0.55000000000000004"/>
    <n v="24.263431542460999"/>
    <d v="1900-01-16T07:56:40"/>
    <n v="43379"/>
    <n v="1.6332125441852301"/>
    <n v="84.627036699142295"/>
    <n v="0"/>
    <n v="41176.031415115052"/>
  </r>
  <r>
    <s v="STND-62001"/>
    <s v="McEssy Investment Company"/>
    <s v="McEssy Investment Company (McDonald's-Waukegan) - 1939 N Lewis Ave - Waukegan"/>
    <s v="Outdoor &amp; Garage - LED Fixtures"/>
    <s v="Outdoor &amp; Garage Lighting"/>
    <s v="Exterior"/>
    <n v="0"/>
    <n v="46669.381000000001"/>
    <n v="6.3781280000000002"/>
    <x v="0"/>
    <x v="0"/>
    <n v="10.1978380583316"/>
    <s v="Qty / 1,000"/>
    <m/>
    <s v="Private-Lighting"/>
    <s v="lighting"/>
    <n v="3"/>
    <n v="1"/>
    <s v="Lighting"/>
    <n v="0.91633259480590001"/>
    <n v="1.30467645558681"/>
    <n v="42764.674989715197"/>
    <n v="8.3213934323189704"/>
    <n v="0.71"/>
    <n v="30362.919242697801"/>
    <n v="5.90818933694647"/>
    <n v="4903"/>
    <n v="1"/>
    <n v="1"/>
    <n v="0"/>
    <n v="0"/>
    <n v="14.276973281664301"/>
    <d v="1900-01-09T04:44:53"/>
    <n v="43418"/>
    <n v="8.3213934323189704"/>
    <n v="0"/>
    <n v="0"/>
    <n v="309636.13341523253"/>
  </r>
  <r>
    <s v="STND-62004"/>
    <s v="Whole Foods Market Group, Inc."/>
    <s v="Whole Foods Market - 1640 Chicago Ave - Evanston"/>
    <s v="New Indoor LED Fixtures"/>
    <s v="Indoor Lighting"/>
    <s v="Grocery/convenience"/>
    <n v="0"/>
    <n v="10971.994000000001"/>
    <n v="2.0459999999999998"/>
    <x v="0"/>
    <x v="0"/>
    <n v="10.727311735679001"/>
    <s v="Qty / 1,000"/>
    <m/>
    <s v="Private-Lighting"/>
    <s v="lighting"/>
    <n v="2"/>
    <n v="1"/>
    <s v="Lighting"/>
    <n v="0.97902139861649395"/>
    <n v="0.93591656730105399"/>
    <n v="10741.8169114918"/>
    <n v="1.9148852966979599"/>
    <n v="0.71"/>
    <n v="7626.6900071591599"/>
    <n v="1.3595685606555501"/>
    <n v="4661"/>
    <n v="1.07"/>
    <n v="1.24"/>
    <n v="2.9000000000000001E-2"/>
    <n v="0.745"/>
    <n v="15.018236429950701"/>
    <d v="1900-01-09T17:27:20"/>
    <n v="43421"/>
    <n v="2.0728353503983099"/>
    <n v="291.133355545104"/>
    <n v="0"/>
    <n v="81813.881218184222"/>
  </r>
  <r>
    <s v="STND-62004"/>
    <s v="Whole Foods Market Group, Inc."/>
    <s v="Whole Foods Market - 1640 Chicago Ave - Evanston"/>
    <s v="New Indoor LED Fixtures"/>
    <s v="Indoor Lighting"/>
    <s v="Grocery/convenience"/>
    <n v="0"/>
    <n v="8563.143"/>
    <n v="1.5968100000000001"/>
    <x v="0"/>
    <x v="0"/>
    <n v="10.727311735679001"/>
    <s v="Qty / 1,000"/>
    <m/>
    <s v="Private-Lighting"/>
    <s v="lighting"/>
    <n v="2"/>
    <n v="1"/>
    <s v="Lighting"/>
    <n v="0.97902139861649395"/>
    <n v="0.93591656730105399"/>
    <n v="8383.5002364130396"/>
    <n v="1.494480933832"/>
    <n v="0.71"/>
    <n v="5952.2851678532597"/>
    <n v="1.0610814630207199"/>
    <n v="4661"/>
    <n v="1.07"/>
    <n v="1.24"/>
    <n v="2.9000000000000001E-2"/>
    <n v="0.745"/>
    <n v="15.018236429950701"/>
    <d v="1900-01-09T17:27:20"/>
    <n v="43421"/>
    <n v="1.6177537711972201"/>
    <n v="227.216361547643"/>
    <n v="0"/>
    <n v="63852.018535220326"/>
  </r>
  <r>
    <s v="STND-62004"/>
    <s v="Whole Foods Market Group, Inc."/>
    <s v="Whole Foods Market - 1640 Chicago Ave - Evanston"/>
    <s v="New Indoor LED Fixtures"/>
    <s v="Indoor Lighting"/>
    <s v="Grocery/convenience"/>
    <n v="0"/>
    <n v="7750.2179999999998"/>
    <n v="1.4452199999999999"/>
    <x v="0"/>
    <x v="0"/>
    <n v="10.727311735679001"/>
    <s v="Qty / 1,000"/>
    <m/>
    <s v="Private-Lighting"/>
    <s v="lighting"/>
    <n v="2"/>
    <n v="1"/>
    <s v="Lighting"/>
    <n v="0.97902139861649395"/>
    <n v="0.93591656730105399"/>
    <n v="7587.6292659427199"/>
    <n v="1.35260534139483"/>
    <n v="0.71"/>
    <n v="5387.2167788193301"/>
    <n v="0.96034979239032803"/>
    <n v="4661"/>
    <n v="1.07"/>
    <n v="1.24"/>
    <n v="2.9000000000000001E-2"/>
    <n v="0.745"/>
    <n v="15.018236429950701"/>
    <d v="1900-01-09T17:27:20"/>
    <n v="43421"/>
    <n v="1.4641755156904399"/>
    <n v="205.646026833962"/>
    <n v="0"/>
    <n v="57790.353774075425"/>
  </r>
  <r>
    <s v="STND-62004"/>
    <s v="Whole Foods Market Group, Inc."/>
    <s v="Whole Foods Market - 1640 Chicago Ave - Evanston"/>
    <s v="New Indoor LED Fixtures"/>
    <s v="Indoor Lighting"/>
    <s v="Grocery/convenience"/>
    <n v="0"/>
    <n v="802.95"/>
    <n v="0.14973"/>
    <x v="0"/>
    <x v="0"/>
    <n v="10.727311735679001"/>
    <s v="Qty / 1,000"/>
    <m/>
    <s v="Private-Lighting"/>
    <s v="lighting"/>
    <n v="2"/>
    <n v="1"/>
    <s v="Lighting"/>
    <n v="0.97902139861649395"/>
    <n v="0.93591656730105399"/>
    <n v="786.10523201911303"/>
    <n v="0.140134787621987"/>
    <n v="0.71"/>
    <n v="558.13471473357095"/>
    <n v="9.9495699211610597E-2"/>
    <n v="4661"/>
    <n v="1.07"/>
    <n v="1.24"/>
    <n v="2.9000000000000001E-2"/>
    <n v="0.745"/>
    <n v="15.018236429950701"/>
    <d v="1900-01-09T17:27:20"/>
    <n v="43421"/>
    <n v="0.15169385973369401"/>
    <n v="21.305655821078801"/>
    <n v="0"/>
    <n v="5987.2850754512865"/>
  </r>
  <r>
    <s v="STND-62004"/>
    <s v="Whole Foods Market Group, Inc."/>
    <s v="Whole Foods Market - 1640 Chicago Ave - Evanston"/>
    <s v="New Indoor LED Fixtures"/>
    <s v="Indoor Lighting"/>
    <s v="Grocery/convenience"/>
    <n v="0"/>
    <n v="4328.95"/>
    <n v="0.80723999999999996"/>
    <x v="0"/>
    <x v="0"/>
    <n v="10.727311735679001"/>
    <s v="Qty / 1,000"/>
    <m/>
    <s v="Private-Lighting"/>
    <s v="lighting"/>
    <n v="2"/>
    <n v="1"/>
    <s v="Lighting"/>
    <n v="0.97902139861649395"/>
    <n v="0.93591656730105399"/>
    <n v="4238.1346835408704"/>
    <n v="0.75550928978810294"/>
    <n v="0.71"/>
    <n v="3009.0756253140198"/>
    <n v="0.53641159574955299"/>
    <n v="4661"/>
    <n v="1.07"/>
    <n v="1.24"/>
    <n v="2.9000000000000001E-2"/>
    <n v="0.745"/>
    <n v="15.018236429950701"/>
    <d v="1900-01-09T17:27:20"/>
    <n v="43421"/>
    <n v="0.81782776552078595"/>
    <n v="114.865332544566"/>
    <n v="0"/>
    <n v="32279.292268976711"/>
  </r>
  <r>
    <s v="STND-62004"/>
    <s v="Whole Foods Market Group, Inc."/>
    <s v="Whole Foods Market - 1640 Chicago Ave - Evanston"/>
    <s v="New Indoor LED Fixtures"/>
    <s v="Indoor Lighting"/>
    <s v="Grocery/convenience"/>
    <n v="0"/>
    <n v="31594.355"/>
    <n v="5.8915499999999996"/>
    <x v="0"/>
    <x v="0"/>
    <n v="10.727311735679001"/>
    <s v="Qty / 1,000"/>
    <m/>
    <s v="Private-Lighting"/>
    <s v="lighting"/>
    <n v="2"/>
    <n v="1"/>
    <s v="Lighting"/>
    <n v="0.97902139861649395"/>
    <n v="0.93591656730105399"/>
    <n v="30931.549620485999"/>
    <n v="5.5139992520825203"/>
    <n v="0.71"/>
    <n v="21961.400230545099"/>
    <n v="3.9149394689785901"/>
    <n v="4661"/>
    <n v="1.07"/>
    <n v="1.24"/>
    <n v="2.9000000000000001E-2"/>
    <n v="0.745"/>
    <n v="15.018236429950701"/>
    <d v="1900-01-09T17:27:20"/>
    <n v="43421"/>
    <n v="5.9688236112605804"/>
    <n v="838.33171868606905"/>
    <n v="0"/>
    <n v="235586.78642506996"/>
  </r>
  <r>
    <s v="STND-62004"/>
    <s v="Whole Foods Market Group, Inc."/>
    <s v="Whole Foods Market - 1640 Chicago Ave - Evanston"/>
    <s v="New Indoor LED Fixtures"/>
    <s v="Indoor Lighting"/>
    <s v="Grocery/convenience"/>
    <n v="0"/>
    <n v="374.04500000000002"/>
    <n v="6.9750000000000006E-2"/>
    <x v="0"/>
    <x v="0"/>
    <n v="10.727311735679001"/>
    <s v="Qty / 1,000"/>
    <m/>
    <s v="Private-Lighting"/>
    <s v="lighting"/>
    <n v="2"/>
    <n v="1"/>
    <s v="Lighting"/>
    <n v="0.97902139861649395"/>
    <n v="0.93591656730105399"/>
    <n v="366.198059045506"/>
    <n v="6.5280180569248503E-2"/>
    <n v="0.71"/>
    <n v="260.00062192231002"/>
    <n v="4.6348928204166397E-2"/>
    <n v="4661"/>
    <n v="1.07"/>
    <n v="1.24"/>
    <n v="2.9000000000000001E-2"/>
    <n v="0.745"/>
    <n v="15.018236429950701"/>
    <d v="1900-01-09T17:27:20"/>
    <n v="43421"/>
    <n v="7.0664841490851393E-2"/>
    <n v="9.9249941236632608"/>
    <n v="0"/>
    <n v="2789.1077228310351"/>
  </r>
  <r>
    <s v="STND-62004"/>
    <s v="Whole Foods Market Group, Inc."/>
    <s v="Whole Foods Market - 1640 Chicago Ave - Evanston"/>
    <s v="New Indoor LED Fixtures"/>
    <s v="Indoor Lighting"/>
    <s v="Grocery/convenience"/>
    <n v="0"/>
    <n v="598.47199999999998"/>
    <n v="0.1116"/>
    <x v="0"/>
    <x v="0"/>
    <n v="10.727311735679001"/>
    <s v="Qty / 1,000"/>
    <m/>
    <s v="Private-Lighting"/>
    <s v="lighting"/>
    <n v="2"/>
    <n v="1"/>
    <s v="Lighting"/>
    <n v="0.97902139861649395"/>
    <n v="0.93591656730105399"/>
    <n v="585.91689447280999"/>
    <n v="0.10444828891079801"/>
    <n v="0.71"/>
    <n v="416.00099507569502"/>
    <n v="7.4158285126666307E-2"/>
    <n v="4661"/>
    <n v="1.07"/>
    <n v="1.24"/>
    <n v="2.9000000000000001E-2"/>
    <n v="0.745"/>
    <n v="15.018236429950701"/>
    <d v="1900-01-09T17:27:20"/>
    <n v="43421"/>
    <n v="0.113063746385362"/>
    <n v="15.8799905978612"/>
    <n v="0"/>
    <n v="4462.5723565296457"/>
  </r>
  <r>
    <s v="STND-62004"/>
    <s v="Whole Foods Market Group, Inc."/>
    <s v="Whole Foods Market - 1640 Chicago Ave - Evanston"/>
    <s v="New Indoor LED Fixtures"/>
    <s v="Indoor Lighting"/>
    <s v="Grocery/convenience"/>
    <n v="0"/>
    <n v="21071.216"/>
    <n v="3.9292500000000001"/>
    <x v="0"/>
    <x v="0"/>
    <n v="10.727311735679001"/>
    <s v="Qty / 1,000"/>
    <m/>
    <s v="Private-Lighting"/>
    <s v="lighting"/>
    <n v="2"/>
    <n v="1"/>
    <s v="Lighting"/>
    <n v="0.97902139861649395"/>
    <n v="0.93591656730105399"/>
    <n v="20629.1713588702"/>
    <n v="3.6774501720676702"/>
    <n v="0.71"/>
    <n v="14646.7116647979"/>
    <n v="2.6109896221680402"/>
    <n v="4661"/>
    <n v="1.07"/>
    <n v="1.24"/>
    <n v="2.9000000000000001E-2"/>
    <n v="0.745"/>
    <n v="15.018236429950701"/>
    <d v="1900-01-09T17:27:20"/>
    <n v="43421"/>
    <n v="3.9807860706512899"/>
    <n v="559.10838262358595"/>
    <n v="0"/>
    <n v="157119.84193089302"/>
  </r>
  <r>
    <s v="STND-62004"/>
    <s v="Whole Foods Market Group, Inc."/>
    <s v="Whole Foods Market - 1640 Chicago Ave - Evanston"/>
    <s v="Outdoor &amp; Garage - LED Fixtures"/>
    <s v="Outdoor &amp; Garage Lighting"/>
    <s v="Exterior"/>
    <n v="0"/>
    <n v="27064.560000000001"/>
    <n v="0"/>
    <x v="0"/>
    <x v="0"/>
    <n v="10.1978380583316"/>
    <s v="Qty / 1,000"/>
    <m/>
    <s v="Private-Lighting"/>
    <s v="lighting"/>
    <n v="2"/>
    <n v="1"/>
    <s v="Lighting"/>
    <n v="0.97902139861649395"/>
    <n v="0.93591656730105399"/>
    <n v="26496.783384139999"/>
    <n v="0"/>
    <n v="0.71"/>
    <n v="18812.716202739401"/>
    <n v="0"/>
    <n v="4903"/>
    <n v="1"/>
    <n v="1"/>
    <n v="0"/>
    <n v="0"/>
    <n v="14.276973281664301"/>
    <d v="1900-01-09T04:44:53"/>
    <n v="43421"/>
    <n v="0"/>
    <n v="0"/>
    <n v="0"/>
    <n v="191849.03327288741"/>
  </r>
  <r>
    <s v="STND-62004"/>
    <s v="Whole Foods Market Group, Inc."/>
    <s v="Whole Foods Market - 1640 Chicago Ave - Evanston"/>
    <s v="Outdoor &amp; Garage - LED Fixtures"/>
    <s v="Outdoor &amp; Garage Lighting"/>
    <s v="Exterior"/>
    <n v="0"/>
    <n v="17650.8"/>
    <n v="0"/>
    <x v="0"/>
    <x v="0"/>
    <n v="10.1978380583316"/>
    <s v="Qty / 1,000"/>
    <m/>
    <s v="Private-Lighting"/>
    <s v="lighting"/>
    <n v="2"/>
    <n v="1"/>
    <s v="Lighting"/>
    <n v="0.97902139861649395"/>
    <n v="0.93591656730105399"/>
    <n v="17280.5109027"/>
    <n v="0"/>
    <n v="0.71"/>
    <n v="12269.162740917"/>
    <n v="0"/>
    <n v="4903"/>
    <n v="1"/>
    <n v="1"/>
    <n v="0"/>
    <n v="0"/>
    <n v="14.276973281664301"/>
    <d v="1900-01-09T04:44:53"/>
    <n v="43421"/>
    <n v="0"/>
    <n v="0"/>
    <n v="0"/>
    <n v="125118.93474318742"/>
  </r>
  <r>
    <s v="STND-62005"/>
    <s v="Aqua-Aerobic Systems, Inc"/>
    <s v="Aqua Aerobic Systems Inc - 6306 N Alpine Rd - Loves Park"/>
    <s v="New Indoor LED Fixtures"/>
    <s v="Indoor Lighting"/>
    <s v="Manufacturing"/>
    <n v="0"/>
    <n v="96812.028999999995"/>
    <n v="17.313846999999999"/>
    <x v="0"/>
    <x v="0"/>
    <n v="10.827197921178"/>
    <s v="Qty / 1,000"/>
    <m/>
    <s v="Private-Lighting"/>
    <s v="lighting"/>
    <n v="2"/>
    <n v="1"/>
    <s v="Lighting"/>
    <n v="0.97902139861649395"/>
    <n v="0.93591656730105399"/>
    <n v="94781.048034480496"/>
    <n v="16.204316251015602"/>
    <n v="0.71"/>
    <n v="67294.544104481203"/>
    <n v="11.505064538221101"/>
    <n v="4618"/>
    <n v="1.02"/>
    <n v="1.04"/>
    <n v="1.2E-2"/>
    <n v="0.81"/>
    <n v="15.158077089649201"/>
    <d v="1900-01-09T19:51:10"/>
    <n v="43457"/>
    <n v="19.2358929855361"/>
    <n v="1115.07115334683"/>
    <n v="0"/>
    <n v="728611.3480346601"/>
  </r>
  <r>
    <s v="STND-62005"/>
    <s v="Aqua-Aerobic Systems, Inc"/>
    <s v="Aqua Aerobic Systems Inc - 6306 N Alpine Rd - Loves Park"/>
    <s v="New Indoor LED Fixtures"/>
    <s v="Indoor Lighting"/>
    <s v="Manufacturing"/>
    <n v="0"/>
    <n v="52454.569000000003"/>
    <n v="9.3809660000000008"/>
    <x v="0"/>
    <x v="0"/>
    <n v="10.827197921178"/>
    <s v="Qty / 1,000"/>
    <m/>
    <s v="Private-Lighting"/>
    <s v="lighting"/>
    <n v="2"/>
    <n v="1"/>
    <s v="Lighting"/>
    <n v="0.97902139861649395"/>
    <n v="0.93591656730105399"/>
    <n v="51354.145506205401"/>
    <n v="8.7798014966879006"/>
    <n v="0.71"/>
    <n v="36461.443309405797"/>
    <n v="6.2336590626484103"/>
    <n v="4618"/>
    <n v="1.02"/>
    <n v="1.04"/>
    <n v="1.2E-2"/>
    <n v="0.81"/>
    <n v="15.158077089649201"/>
    <d v="1900-01-09T19:51:10"/>
    <n v="43457"/>
    <n v="10.4223664490597"/>
    <n v="604.16641772006301"/>
    <n v="0"/>
    <n v="394775.26320274791"/>
  </r>
  <r>
    <s v="STND-62005"/>
    <s v="Aqua-Aerobic Systems, Inc"/>
    <s v="Aqua Aerobic Systems Inc - 6306 N Alpine Rd - Loves Park"/>
    <s v="New Indoor LED Fixtures"/>
    <s v="Indoor Lighting"/>
    <s v="Manufacturing"/>
    <n v="0"/>
    <n v="2553.0149999999999"/>
    <n v="0.45658100000000001"/>
    <x v="0"/>
    <x v="0"/>
    <n v="10.827197921178"/>
    <s v="Qty / 1,000"/>
    <m/>
    <s v="Private-Lighting"/>
    <s v="lighting"/>
    <n v="2"/>
    <n v="1"/>
    <s v="Lighting"/>
    <n v="0.97902139861649395"/>
    <n v="0.93591656730105399"/>
    <n v="2499.4563159888899"/>
    <n v="0.42732172221488202"/>
    <n v="0.71"/>
    <n v="1774.61398435211"/>
    <n v="0.30339842277256701"/>
    <n v="4618"/>
    <n v="1.02"/>
    <n v="1.04"/>
    <n v="1.2E-2"/>
    <n v="0.81"/>
    <n v="15.158077089649201"/>
    <d v="1900-01-09T19:51:10"/>
    <n v="43457"/>
    <n v="0.50726700167958505"/>
    <n v="29.405368423398698"/>
    <n v="0"/>
    <n v="19214.096842270574"/>
  </r>
  <r>
    <s v="STND-62006"/>
    <s v="WR Meadows Inc."/>
    <s v="WR Meadows Inc - 300 Industrial Dr - Hampshire"/>
    <s v="New Indoor LED Fixtures"/>
    <s v="Indoor Lighting"/>
    <s v="Manufacturing"/>
    <n v="0"/>
    <n v="38436.538"/>
    <n v="6.8739840000000001"/>
    <x v="0"/>
    <x v="0"/>
    <n v="10.827197921178"/>
    <s v="Qty / 1,000"/>
    <m/>
    <s v="Private-Lighting"/>
    <s v="lighting"/>
    <n v="3"/>
    <n v="1"/>
    <s v="Lighting"/>
    <n v="0.91633259480590001"/>
    <n v="1.30467645558681"/>
    <n v="35220.652600895599"/>
    <n v="8.9683250808804207"/>
    <n v="0.71"/>
    <n v="25006.663346635902"/>
    <n v="6.3675108074251003"/>
    <n v="4618"/>
    <n v="1.02"/>
    <n v="1.04"/>
    <n v="1.2E-2"/>
    <n v="0.81"/>
    <n v="15.158077089649201"/>
    <d v="1900-01-09T19:51:10"/>
    <n v="43344"/>
    <n v="10.6461598775883"/>
    <n v="414.36061883406501"/>
    <n v="0"/>
    <n v="270752.09340229433"/>
  </r>
  <r>
    <s v="STND-62006"/>
    <s v="WR Meadows Inc."/>
    <s v="WR Meadows Inc - 300 Industrial Dr - Hampshire"/>
    <s v="New Indoor LED Fixtures"/>
    <s v="Indoor Lighting"/>
    <s v="Manufacturing"/>
    <n v="0"/>
    <n v="5355.6790000000001"/>
    <n v="0.95780900000000002"/>
    <x v="0"/>
    <x v="0"/>
    <n v="10.827197921178"/>
    <s v="Qty / 1,000"/>
    <m/>
    <s v="Private-Lighting"/>
    <s v="lighting"/>
    <n v="3"/>
    <n v="1"/>
    <s v="Lighting"/>
    <n v="0.91633259480590001"/>
    <n v="1.30467645558681"/>
    <n v="4907.5832350174696"/>
    <n v="1.2496308512491401"/>
    <n v="0.71"/>
    <n v="3484.3840968623999"/>
    <n v="0.88723790438689198"/>
    <n v="4618"/>
    <n v="1.02"/>
    <n v="1.04"/>
    <n v="1.2E-2"/>
    <n v="0.81"/>
    <n v="15.158077089649201"/>
    <d v="1900-01-09T19:51:10"/>
    <n v="43344"/>
    <n v="1.48341743975444"/>
    <n v="57.7362733531467"/>
    <n v="0"/>
    <n v="37726.116250134255"/>
  </r>
  <r>
    <s v="STND-62008"/>
    <s v="PCTEL, INC"/>
    <s v="PC Tel Inc - 471 Brighton Ct - Bloomingdale"/>
    <s v="New Indoor LED Fixtures"/>
    <s v="Indoor Lighting"/>
    <s v="Manufacturing"/>
    <n v="0"/>
    <n v="9326.5130000000008"/>
    <n v="1.6679520000000001"/>
    <x v="0"/>
    <x v="0"/>
    <n v="10.827197921178"/>
    <s v="Qty / 1,000"/>
    <m/>
    <s v="Private-Lighting"/>
    <s v="lighting"/>
    <n v="3"/>
    <n v="1"/>
    <s v="Lighting"/>
    <n v="0.91633259480590001"/>
    <n v="1.30467645558681"/>
    <n v="8546.1878577809603"/>
    <n v="2.17613770344893"/>
    <n v="0.71"/>
    <n v="6067.7933790244797"/>
    <n v="1.54505776944874"/>
    <n v="4618"/>
    <n v="1.02"/>
    <n v="1.04"/>
    <n v="1.2E-2"/>
    <n v="0.81"/>
    <n v="15.158077089649201"/>
    <d v="1900-01-09T19:51:10"/>
    <n v="43399"/>
    <n v="2.5832593820618799"/>
    <n v="100.543386562129"/>
    <n v="0"/>
    <n v="65697.199859511471"/>
  </r>
  <r>
    <s v="STND-62008"/>
    <s v="PCTEL, INC"/>
    <s v="PC Tel Inc - 471 Brighton Ct - Bloomingdale"/>
    <s v="Outdoor &amp; Garage - LED Fixture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399"/>
    <n v="0"/>
    <n v="0"/>
    <n v="0"/>
    <n v="138902.27638365139"/>
  </r>
  <r>
    <s v="STND-62011"/>
    <s v="Geodis Logistics, LLC"/>
    <s v="OHL/Geodis - 2780 McDonough St - Joliet"/>
    <s v="New Indoor LED Fixtures"/>
    <s v="Indoor Lighting"/>
    <s v="Warehouse"/>
    <n v="0"/>
    <n v="48116.317999999999"/>
    <n v="7.6148980000000002"/>
    <x v="0"/>
    <x v="0"/>
    <n v="9.5383441434566993"/>
    <s v="Qty / 1,000"/>
    <m/>
    <s v="Private-Lighting"/>
    <s v="lighting"/>
    <n v="3"/>
    <n v="1"/>
    <s v="Lighting"/>
    <n v="0.91633259480590001"/>
    <n v="1.30467645558681"/>
    <n v="44090.550525445797"/>
    <n v="9.9349781322950594"/>
    <n v="0.71"/>
    <n v="31304.2908730665"/>
    <n v="7.0538344739294896"/>
    <n v="5242"/>
    <n v="1"/>
    <n v="1.22"/>
    <n v="1.0999999999999999E-2"/>
    <n v="0.68"/>
    <n v="13.3536818008394"/>
    <d v="1900-01-08T12:55:13"/>
    <n v="43380"/>
    <n v="11.9756245567684"/>
    <n v="484.996055779904"/>
    <n v="0"/>
    <n v="298591.09951417887"/>
  </r>
  <r>
    <s v="STND-62013"/>
    <s v="The TJX Companies, Inc."/>
    <s v="TJX Companies Inc - 500 River Oaks Dr - Calumet City"/>
    <s v="New Indoor LED Fixtures"/>
    <s v="Indoor Lighting"/>
    <s v="Retail (mall/dept. store)"/>
    <n v="0"/>
    <n v="243420.408"/>
    <n v="49.375537999999999"/>
    <x v="0"/>
    <x v="0"/>
    <n v="9.1274187659729797"/>
    <s v="Qty / 1,000"/>
    <m/>
    <s v="Private-Lighting"/>
    <s v="lighting"/>
    <n v="2"/>
    <n v="1"/>
    <s v="Lighting"/>
    <n v="0.97902139861649395"/>
    <n v="0.93591656730105399"/>
    <n v="238313.788291957"/>
    <n v="46.211384033602698"/>
    <n v="0.71"/>
    <n v="169202.78968729"/>
    <n v="32.810082663857898"/>
    <n v="5478"/>
    <n v="1.1200000000000001"/>
    <n v="1.31"/>
    <n v="2.1999999999999999E-2"/>
    <n v="0.95"/>
    <n v="12.7783862723622"/>
    <d v="1900-01-08T03:03:29"/>
    <n v="43471"/>
    <n v="37.1324901836904"/>
    <n v="4681.1636985920204"/>
    <n v="0"/>
    <n v="1544384.71784675"/>
  </r>
  <r>
    <s v="STND-62013"/>
    <s v="The TJX Companies, Inc."/>
    <s v="TJX Companies Inc - 500 River Oaks Dr - Calumet City"/>
    <s v="New Indoor LED Fixtures"/>
    <s v="Indoor Lighting"/>
    <s v="Retail (mall/dept. store)"/>
    <n v="0"/>
    <n v="9920.8770000000004"/>
    <n v="2.0123570000000002"/>
    <x v="0"/>
    <x v="0"/>
    <n v="9.1274187659729797"/>
    <s v="Qty / 1,000"/>
    <m/>
    <s v="Private-Lighting"/>
    <s v="lighting"/>
    <n v="2"/>
    <n v="1"/>
    <s v="Lighting"/>
    <n v="0.97902139861649395"/>
    <n v="0.93591656730105399"/>
    <n v="9712.7508760422006"/>
    <n v="1.8833982556242499"/>
    <n v="0.71"/>
    <n v="6896.0531219899603"/>
    <n v="1.3372127614932099"/>
    <n v="5478"/>
    <n v="1.1200000000000001"/>
    <n v="1.31"/>
    <n v="2.1999999999999999E-2"/>
    <n v="0.95"/>
    <n v="12.7783862723622"/>
    <d v="1900-01-08T03:03:29"/>
    <n v="43471"/>
    <n v="1.5133774653469201"/>
    <n v="190.78617792225799"/>
    <n v="0"/>
    <n v="62943.164676797722"/>
  </r>
  <r>
    <s v="STND-62013"/>
    <s v="The TJX Companies, Inc."/>
    <s v="TJX Companies Inc - 500 River Oaks Dr - Calumet City"/>
    <s v="New Indoor LED Fixtures"/>
    <s v="Indoor Lighting"/>
    <s v="Retail (mall/dept. store)"/>
    <n v="0"/>
    <n v="1159.5830000000001"/>
    <n v="0.235211"/>
    <x v="0"/>
    <x v="0"/>
    <n v="9.1274187659729797"/>
    <s v="Qty / 1,000"/>
    <m/>
    <s v="Private-Lighting"/>
    <s v="lighting"/>
    <n v="2"/>
    <n v="1"/>
    <s v="Lighting"/>
    <n v="0.97902139861649395"/>
    <n v="0.93591656730105399"/>
    <n v="1135.25657047191"/>
    <n v="0.220137871711448"/>
    <n v="0.71"/>
    <n v="806.03216503505598"/>
    <n v="0.156297888915128"/>
    <n v="5478"/>
    <n v="1.1200000000000001"/>
    <n v="1.31"/>
    <n v="2.1999999999999999E-2"/>
    <n v="0.95"/>
    <n v="12.7783862723622"/>
    <d v="1900-01-08T03:03:29"/>
    <n v="43471"/>
    <n v="0.17688860724101901"/>
    <n v="22.299682634269601"/>
    <n v="0"/>
    <n v="7356.9931091188"/>
  </r>
  <r>
    <s v="STND-62013"/>
    <s v="The TJX Companies, Inc."/>
    <s v="TJX Companies Inc - 500 River Oaks Dr - Calumet City"/>
    <s v="New Indoor LED Fixtures"/>
    <s v="Indoor Lighting"/>
    <s v="Retail (mall/dept. store)"/>
    <n v="0"/>
    <n v="613.53599999999994"/>
    <n v="0.12445000000000001"/>
    <x v="0"/>
    <x v="0"/>
    <n v="9.1274187659729797"/>
    <s v="Qty / 1,000"/>
    <m/>
    <s v="Private-Lighting"/>
    <s v="lighting"/>
    <n v="2"/>
    <n v="1"/>
    <s v="Lighting"/>
    <n v="0.97902139861649395"/>
    <n v="0.93591656730105399"/>
    <n v="600.66487282156902"/>
    <n v="0.116474816800616"/>
    <n v="0.71"/>
    <n v="426.47205970331402"/>
    <n v="8.2697119928437507E-2"/>
    <n v="5478"/>
    <n v="1.1200000000000001"/>
    <n v="1.31"/>
    <n v="2.1999999999999999E-2"/>
    <n v="0.95"/>
    <n v="12.7783862723622"/>
    <d v="1900-01-08T03:03:29"/>
    <n v="43471"/>
    <n v="9.3591656730105402E-2"/>
    <n v="11.7987742875665"/>
    <n v="0"/>
    <n v="3892.5890808991776"/>
  </r>
  <r>
    <s v="STND-62013"/>
    <s v="The TJX Companies, Inc."/>
    <s v="TJX Companies Inc - 500 River Oaks Dr - Calumet City"/>
    <s v="New Indoor LED Fixtures"/>
    <s v="Indoor Lighting"/>
    <s v="Retail (mall/dept. store)"/>
    <n v="0"/>
    <n v="662.61900000000003"/>
    <n v="0.134406"/>
    <x v="0"/>
    <x v="0"/>
    <n v="9.1274187659729797"/>
    <s v="Qty / 1,000"/>
    <m/>
    <s v="Private-Lighting"/>
    <s v="lighting"/>
    <n v="2"/>
    <n v="1"/>
    <s v="Lighting"/>
    <n v="0.97902139861649395"/>
    <n v="0.93591656730105399"/>
    <n v="648.71818012986205"/>
    <n v="0.12579280214466501"/>
    <n v="0.71"/>
    <n v="460.58990789220201"/>
    <n v="8.9312889522712394E-2"/>
    <n v="5478"/>
    <n v="1.1200000000000001"/>
    <n v="1.31"/>
    <n v="2.1999999999999999E-2"/>
    <n v="0.95"/>
    <n v="12.7783862723622"/>
    <d v="1900-01-08T03:03:29"/>
    <n v="43471"/>
    <n v="0.101078989268514"/>
    <n v="12.742678538265199"/>
    <n v="0"/>
    <n v="4203.9969687130506"/>
  </r>
  <r>
    <s v="STND-62013"/>
    <s v="The TJX Companies, Inc."/>
    <s v="TJX Companies Inc - 500 River Oaks Dr - Calumet City"/>
    <s v="New Indoor LED Fixtures"/>
    <s v="Indoor Lighting"/>
    <s v="Retail (mall/dept. store)"/>
    <n v="0"/>
    <n v="1306.8320000000001"/>
    <n v="0.26507900000000001"/>
    <x v="0"/>
    <x v="0"/>
    <n v="9.1274187659729797"/>
    <s v="Qty / 1,000"/>
    <m/>
    <s v="Private-Lighting"/>
    <s v="lighting"/>
    <n v="2"/>
    <n v="1"/>
    <s v="Lighting"/>
    <n v="0.97902139861649395"/>
    <n v="0.93591656730105399"/>
    <n v="1279.4164923967901"/>
    <n v="0.24809182774359601"/>
    <n v="0.71"/>
    <n v="908.38570960172103"/>
    <n v="0.176145197697953"/>
    <n v="5478"/>
    <n v="1.1200000000000001"/>
    <n v="1.31"/>
    <n v="2.1999999999999999E-2"/>
    <n v="0.95"/>
    <n v="12.7783862723622"/>
    <d v="1900-01-08T03:03:29"/>
    <n v="43471"/>
    <n v="0.19935060485624401"/>
    <n v="25.131395386365501"/>
    <n v="0"/>
    <n v="8291.2167725604304"/>
  </r>
  <r>
    <s v="STND-62013"/>
    <s v="The TJX Companies, Inc."/>
    <s v="TJX Companies Inc - 500 River Oaks Dr - Calumet City"/>
    <s v="New Indoor LED Fixtures"/>
    <s v="Indoor Lighting"/>
    <s v="Retail (mall/dept. store)"/>
    <n v="0"/>
    <n v="294.49700000000001"/>
    <n v="5.9735999999999997E-2"/>
    <x v="0"/>
    <x v="0"/>
    <n v="9.1274187659729797"/>
    <s v="Qty / 1,000"/>
    <m/>
    <s v="Private-Lighting"/>
    <s v="lighting"/>
    <n v="2"/>
    <n v="1"/>
    <s v="Lighting"/>
    <n v="0.97902139861649395"/>
    <n v="0.93591656730105399"/>
    <n v="288.31886482836097"/>
    <n v="5.5907912064295698E-2"/>
    <n v="0.71"/>
    <n v="204.706394028137"/>
    <n v="3.9694617565650001E-2"/>
    <n v="5478"/>
    <n v="1.1200000000000001"/>
    <n v="1.31"/>
    <n v="2.1999999999999999E-2"/>
    <n v="0.95"/>
    <n v="12.7783862723622"/>
    <d v="1900-01-08T03:03:29"/>
    <n v="43471"/>
    <n v="4.4923995230450597E-2"/>
    <n v="5.6634062734142399"/>
    <n v="0"/>
    <n v="1868.4409823670767"/>
  </r>
  <r>
    <s v="STND-62013"/>
    <s v="The TJX Companies, Inc."/>
    <s v="TJX Companies Inc - 500 River Oaks Dr - Calumet City"/>
    <s v="New Indoor LED Fixtures"/>
    <s v="Indoor Lighting"/>
    <s v="Retail (mall/dept. store)"/>
    <n v="0"/>
    <n v="16988.812000000002"/>
    <n v="3.446021"/>
    <x v="0"/>
    <x v="0"/>
    <n v="9.1274187659729797"/>
    <s v="Qty / 1,000"/>
    <m/>
    <s v="Private-Lighting"/>
    <s v="lighting"/>
    <n v="2"/>
    <n v="1"/>
    <s v="Lighting"/>
    <n v="0.97902139861649395"/>
    <n v="0.93591656730105399"/>
    <n v="16632.410485072702"/>
    <n v="3.2251881451673401"/>
    <n v="0.71"/>
    <n v="11809.0114444016"/>
    <n v="2.2898835830688098"/>
    <n v="5478"/>
    <n v="1.1200000000000001"/>
    <n v="1.31"/>
    <n v="2.1999999999999999E-2"/>
    <n v="0.95"/>
    <n v="12.7783862723622"/>
    <d v="1900-01-08T03:03:29"/>
    <n v="43471"/>
    <n v="2.59155335087774"/>
    <n v="326.708063099642"/>
    <n v="0"/>
    <n v="107785.79266522084"/>
  </r>
  <r>
    <s v="STND-62014"/>
    <s v="VK 4012 Morrison LLC"/>
    <s v="VK 4012 Morrison LLC - 4012 Morrison Dr - Gurnee"/>
    <s v="New Indoor LED Fixtures"/>
    <s v="Indoor Lighting"/>
    <s v="Warehouse"/>
    <n v="0"/>
    <n v="56823.28"/>
    <n v="8.9928640000000009"/>
    <x v="0"/>
    <x v="0"/>
    <n v="9.5383441434566993"/>
    <s v="Qty / 1,000"/>
    <m/>
    <s v="Private-Lighting"/>
    <s v="lighting"/>
    <n v="3"/>
    <n v="1"/>
    <s v="Lighting"/>
    <n v="0.91633259480590001"/>
    <n v="1.30467645558681"/>
    <n v="52069.023607782197"/>
    <n v="11.732777929094199"/>
    <n v="0.71"/>
    <n v="36969.006761525401"/>
    <n v="8.3302723296568804"/>
    <n v="5242"/>
    <n v="1"/>
    <n v="1.22"/>
    <n v="1.0999999999999999E-2"/>
    <n v="0.68"/>
    <n v="13.3536818008394"/>
    <d v="1900-01-08T12:55:13"/>
    <n v="43420"/>
    <n v="14.142692778561001"/>
    <n v="572.75925968560398"/>
    <n v="0"/>
    <n v="352623.10913320695"/>
  </r>
  <r>
    <s v="STND-62014"/>
    <s v="VK 4012 Morrison LLC"/>
    <s v="VK 4012 Morrison LLC - 4012 Morrison Dr - Gurnee"/>
    <s v="New Indoor LED Fixtures"/>
    <s v="Indoor Lighting"/>
    <s v="Warehouse"/>
    <n v="0"/>
    <n v="4329.8919999999998"/>
    <n v="0.68525000000000003"/>
    <x v="0"/>
    <x v="0"/>
    <n v="9.5383441434566993"/>
    <s v="Qty / 1,000"/>
    <m/>
    <s v="Private-Lighting"/>
    <s v="lighting"/>
    <n v="3"/>
    <n v="1"/>
    <s v="Lighting"/>
    <n v="0.91633259480590001"/>
    <n v="1.30467645558681"/>
    <n v="3967.6211715893101"/>
    <n v="0.89402954119085898"/>
    <n v="0.71"/>
    <n v="2817.0110318284101"/>
    <n v="0.63476097424551003"/>
    <n v="5242"/>
    <n v="1"/>
    <n v="1.22"/>
    <n v="1.0999999999999999E-2"/>
    <n v="0.68"/>
    <n v="13.3536818008394"/>
    <d v="1900-01-08T12:55:13"/>
    <n v="43420"/>
    <n v="1.0776633813776"/>
    <n v="43.643832887482397"/>
    <n v="0"/>
    <n v="26869.620677493429"/>
  </r>
  <r>
    <s v="STND-62014"/>
    <s v="VK 4012 Morrison LLC"/>
    <s v="VK 4012 Morrison LLC - 4012 Morrison Dr - Gurnee"/>
    <s v="New Indoor LED Fixtures"/>
    <s v="Indoor Lighting"/>
    <s v="Warehouse"/>
    <n v="0"/>
    <n v="-3585.5279999999998"/>
    <n v="-0.56744600000000001"/>
    <x v="0"/>
    <x v="0"/>
    <n v="9.5383441434566993"/>
    <s v="Qty / 1,000"/>
    <m/>
    <s v="Private-Lighting"/>
    <s v="lighting"/>
    <n v="3"/>
    <n v="1"/>
    <s v="Lighting"/>
    <n v="0.91633259480590001"/>
    <n v="1.30467645558681"/>
    <n v="-3285.5361759892098"/>
    <n v="-0.74033343601691104"/>
    <n v="0.71"/>
    <n v="-2332.7306849523402"/>
    <n v="-0.52563673957200696"/>
    <n v="5242"/>
    <n v="1"/>
    <n v="1.22"/>
    <n v="1.0999999999999999E-2"/>
    <n v="0.68"/>
    <n v="13.3536818008394"/>
    <d v="1900-01-08T12:55:13"/>
    <n v="43420"/>
    <n v="-0.89239806655847498"/>
    <n v="-36.140897935881299"/>
    <n v="0"/>
    <n v="-22250.388067076889"/>
  </r>
  <r>
    <s v="STND-62014"/>
    <s v="VK 4012 Morrison LLC"/>
    <s v="VK 4012 Morrison LLC - 4012 Morrison Dr - Gurnee"/>
    <s v="New Indoor LED Fixtures"/>
    <s v="Indoor Lighting"/>
    <s v="Warehouse"/>
    <n v="0"/>
    <n v="11925.55"/>
    <n v="1.88734"/>
    <x v="0"/>
    <x v="0"/>
    <n v="9.5383441434566993"/>
    <s v="Qty / 1,000"/>
    <m/>
    <s v="Private-Lighting"/>
    <s v="lighting"/>
    <n v="3"/>
    <n v="1"/>
    <s v="Lighting"/>
    <n v="0.91633259480590001"/>
    <n v="1.30467645558681"/>
    <n v="10927.7701759875"/>
    <n v="2.4623680616871999"/>
    <n v="0.71"/>
    <n v="7758.7168249511196"/>
    <n v="1.74828132379791"/>
    <n v="5242"/>
    <n v="1"/>
    <n v="1.22"/>
    <n v="1.0999999999999999E-2"/>
    <n v="0.68"/>
    <n v="13.3536818008394"/>
    <d v="1900-01-08T12:55:13"/>
    <n v="43420"/>
    <n v="2.9681389364599799"/>
    <n v="120.20547193586199"/>
    <n v="0"/>
    <n v="74005.311188011474"/>
  </r>
  <r>
    <s v="STND-62015"/>
    <s v="The Sherwin-Williams Co."/>
    <s v="Sherwin Williams - 4472 Technology Way - Rockford"/>
    <s v="New Indoor LED Fixtures"/>
    <s v="Indoor Lighting"/>
    <s v="Manufacturing"/>
    <n v="0"/>
    <n v="30749.23"/>
    <n v="5.499187"/>
    <x v="0"/>
    <x v="0"/>
    <n v="10.827197921178"/>
    <s v="Qty / 1,000"/>
    <m/>
    <s v="Private-Lighting"/>
    <s v="lighting"/>
    <n v="3"/>
    <n v="1"/>
    <s v="Lighting"/>
    <n v="0.91633259480590001"/>
    <n v="1.30467645558681"/>
    <n v="28176.5217141834"/>
    <n v="7.1746598037690399"/>
    <n v="0.71"/>
    <n v="20005.330417070199"/>
    <n v="5.0940084606760196"/>
    <n v="4618"/>
    <n v="1.02"/>
    <n v="1.04"/>
    <n v="1.2E-2"/>
    <n v="0.81"/>
    <n v="15.158077089649201"/>
    <d v="1900-01-09T19:51:10"/>
    <n v="43410"/>
    <n v="8.5169275923184298"/>
    <n v="331.48849075509901"/>
    <n v="0"/>
    <n v="216601.67190418148"/>
  </r>
  <r>
    <s v="STND-62015"/>
    <s v="The Sherwin-Williams Co."/>
    <s v="Sherwin Williams - 4472 Technology Way - Rockford"/>
    <s v="Occupancy Sensors"/>
    <s v="Indoor Lighting"/>
    <s v="Manufacturing"/>
    <n v="0"/>
    <n v="4893.8760000000002"/>
    <n v="2.9714260000000001"/>
    <x v="0"/>
    <x v="0"/>
    <n v="8"/>
    <s v="Qty / 1,000"/>
    <m/>
    <s v="Private-Lighting"/>
    <s v="lighting"/>
    <n v="3"/>
    <n v="1"/>
    <s v="Lighting"/>
    <n v="0.91633259480590001"/>
    <n v="1.30467645558681"/>
    <n v="4484.4180937383198"/>
    <n v="3.8767495417184801"/>
    <n v="0.71"/>
    <n v="3183.9368465542102"/>
    <n v="2.7524921746201199"/>
    <n v="4618"/>
    <n v="1.02"/>
    <n v="1.04"/>
    <n v="1.2E-2"/>
    <n v="0.81"/>
    <n v="15.158077089649201"/>
    <d v="1900-01-09T19:51:10"/>
    <n v="43410"/>
    <n v="5.6479451365362499"/>
    <n v="52.757859926333097"/>
    <n v="0"/>
    <n v="25471.494772433682"/>
  </r>
  <r>
    <s v="STND-62016"/>
    <s v="Lombard Park District"/>
    <s v="Lombard Park District - 437 St Charles Rd - Lombard"/>
    <s v="Outdoor &amp; Garage - LED Fixtures"/>
    <s v="Outdoor &amp; Garage Lighting"/>
    <s v="Exterior"/>
    <n v="0"/>
    <n v="80311.14"/>
    <n v="0"/>
    <x v="0"/>
    <x v="1"/>
    <n v="10.1978380583316"/>
    <s v="Qty / 1,000"/>
    <m/>
    <s v="Public-Lighting"/>
    <s v="lighting"/>
    <n v="2"/>
    <n v="1"/>
    <s v="Lighting"/>
    <n v="0.98996686498346598"/>
    <n v="2.5626279547341602"/>
    <n v="79505.367489048207"/>
    <n v="0"/>
    <n v="0.71"/>
    <n v="56448.810917224197"/>
    <n v="0"/>
    <n v="4903"/>
    <n v="1"/>
    <n v="1"/>
    <n v="0"/>
    <n v="0"/>
    <n v="14.276973281664301"/>
    <d v="1900-01-09T04:44:53"/>
    <n v="43411"/>
    <n v="0"/>
    <n v="0"/>
    <n v="0"/>
    <n v="575655.83231923322"/>
  </r>
  <r>
    <s v="STND-62017"/>
    <s v="Armoloy of Illinois, Inc."/>
    <s v="Armoloy of Illinois - 118 Simonds Ave - DeKalb"/>
    <s v="New Indoor LED Fixtures"/>
    <s v="Indoor Lighting"/>
    <s v="Manufacturing"/>
    <n v="0"/>
    <n v="1436.66"/>
    <n v="0.25693199999999999"/>
    <x v="0"/>
    <x v="0"/>
    <n v="10.827197921178"/>
    <s v="Qty / 1,000"/>
    <m/>
    <s v="Private-Lighting"/>
    <s v="lighting"/>
    <n v="3"/>
    <n v="1"/>
    <s v="Lighting"/>
    <n v="0.91633259480590001"/>
    <n v="1.30467645558681"/>
    <n v="1316.45838565384"/>
    <n v="0.33521313108682899"/>
    <n v="0.71"/>
    <n v="934.68545381422905"/>
    <n v="0.23800132307164901"/>
    <n v="4618"/>
    <n v="1.02"/>
    <n v="1.04"/>
    <n v="1.2E-2"/>
    <n v="0.81"/>
    <n v="15.158077089649201"/>
    <d v="1900-01-09T19:51:10"/>
    <n v="43380"/>
    <n v="0.39792631895397601"/>
    <n v="15.487745713574601"/>
    <n v="0"/>
    <n v="10120.024402492736"/>
  </r>
  <r>
    <s v="STND-62017"/>
    <s v="Armoloy of Illinois, Inc."/>
    <s v="Armoloy of Illinois - 118 Simonds Ave - DeKalb"/>
    <s v="New Indoor LED Fixtures"/>
    <s v="Indoor Lighting"/>
    <s v="Manufacturing"/>
    <n v="0"/>
    <n v="10683.096"/>
    <n v="1.910563"/>
    <x v="0"/>
    <x v="0"/>
    <n v="10.827197921178"/>
    <s v="Qty / 1,000"/>
    <m/>
    <s v="Private-Lighting"/>
    <s v="lighting"/>
    <n v="3"/>
    <n v="1"/>
    <s v="Lighting"/>
    <n v="0.91633259480590001"/>
    <n v="1.30467645558681"/>
    <n v="9789.2690782405298"/>
    <n v="2.4926665630153"/>
    <n v="0.71"/>
    <n v="6950.3810455507701"/>
    <n v="1.7697932597408601"/>
    <n v="4618"/>
    <n v="1.02"/>
    <n v="1.04"/>
    <n v="1.2E-2"/>
    <n v="0.81"/>
    <n v="15.158077089649201"/>
    <d v="1900-01-09T19:51:10"/>
    <n v="43380"/>
    <n v="2.9590058915186299"/>
    <n v="115.167871508712"/>
    <n v="0"/>
    <n v="75253.15120778227"/>
  </r>
  <r>
    <s v="STND-62017"/>
    <s v="Armoloy of Illinois, Inc."/>
    <s v="Armoloy of Illinois - 118 Simonds Ave - DeKalb"/>
    <s v="Occupancy Sensors Plus Daylighting Controls"/>
    <s v="Indoor Lighting"/>
    <s v="Manufacturing"/>
    <n v="0"/>
    <n v="3015.6860000000001"/>
    <n v="0.39480500000000002"/>
    <x v="0"/>
    <x v="0"/>
    <n v="8"/>
    <s v="Qty / 1,000"/>
    <m/>
    <s v="Private-Lighting"/>
    <s v="lighting"/>
    <n v="3"/>
    <n v="1"/>
    <s v="Lighting"/>
    <n v="0.91633259480590001"/>
    <n v="1.30467645558681"/>
    <n v="2763.37137749983"/>
    <n v="0.515092788047949"/>
    <n v="0.71"/>
    <n v="1961.99367802488"/>
    <n v="0.365715879514044"/>
    <n v="4618"/>
    <n v="1.02"/>
    <n v="1.04"/>
    <n v="1.2E-2"/>
    <n v="0.81"/>
    <n v="15.158077089649201"/>
    <d v="1900-01-09T19:51:10"/>
    <n v="43380"/>
    <n v="0.61145867527059505"/>
    <n v="32.510251499997899"/>
    <n v="0"/>
    <n v="15695.94942419904"/>
  </r>
  <r>
    <s v="STND-62017"/>
    <s v="Armoloy of Illinois, Inc."/>
    <s v="Armoloy of Illinois - 118 Simonds Ave - DeKalb"/>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380"/>
    <n v="0"/>
    <n v="0"/>
    <n v="0"/>
    <n v="29276.826404048443"/>
  </r>
  <r>
    <s v="STND-62017"/>
    <s v="Armoloy of Illinois, Inc."/>
    <s v="Armoloy of Illinois - 118 Simonds Ave - DeKalb"/>
    <s v="Outdoor &amp; Garage - LED Fixtures"/>
    <s v="Outdoor &amp; Garage Lighting"/>
    <s v="Exterior"/>
    <n v="0"/>
    <n v="755.06200000000001"/>
    <n v="0"/>
    <x v="0"/>
    <x v="0"/>
    <n v="10.1978380583316"/>
    <s v="Qty / 1,000"/>
    <m/>
    <s v="Private-Lighting"/>
    <s v="lighting"/>
    <n v="3"/>
    <n v="1"/>
    <s v="Lighting"/>
    <n v="0.91633259480590001"/>
    <n v="1.30467645558681"/>
    <n v="691.88792169933197"/>
    <n v="0"/>
    <n v="0.71"/>
    <n v="491.24042440652602"/>
    <n v="0"/>
    <n v="4903"/>
    <n v="1"/>
    <n v="1"/>
    <n v="0"/>
    <n v="0"/>
    <n v="14.276973281664301"/>
    <d v="1900-01-09T04:44:53"/>
    <n v="43380"/>
    <n v="0"/>
    <n v="0"/>
    <n v="0"/>
    <n v="5009.5902958038387"/>
  </r>
  <r>
    <s v="STND-62017"/>
    <s v="Armoloy of Illinois, Inc."/>
    <s v="Armoloy of Illinois - 118 Simonds Ave - DeKalb"/>
    <s v="Outdoor &amp; Garage - LED Fixtures"/>
    <s v="Outdoor &amp; Garage Lighting"/>
    <s v="Exterior"/>
    <n v="0"/>
    <n v="7413.3360000000002"/>
    <n v="0"/>
    <x v="0"/>
    <x v="0"/>
    <n v="10.1978380583316"/>
    <s v="Qty / 1,000"/>
    <m/>
    <s v="Private-Lighting"/>
    <s v="lighting"/>
    <n v="3"/>
    <n v="1"/>
    <s v="Lighting"/>
    <n v="0.91633259480590001"/>
    <n v="1.30467645558681"/>
    <n v="6793.0814130479903"/>
    <n v="0"/>
    <n v="0.71"/>
    <n v="4823.0878032640703"/>
    <n v="0"/>
    <n v="4903"/>
    <n v="1"/>
    <n v="1"/>
    <n v="0"/>
    <n v="0"/>
    <n v="14.276973281664301"/>
    <d v="1900-01-09T04:44:53"/>
    <n v="43380"/>
    <n v="0"/>
    <n v="0"/>
    <n v="0"/>
    <n v="49185.068358801291"/>
  </r>
  <r>
    <s v="STND-62017"/>
    <s v="Armoloy of Illinois, Inc."/>
    <s v="Armoloy of Illinois - 118 Simonds Ave - DeKalb"/>
    <s v="Outdoor &amp; Garage - LED Retrofits"/>
    <s v="Outdoor &amp; Garage Lighting"/>
    <s v="Exterior"/>
    <n v="0"/>
    <n v="725.64400000000001"/>
    <n v="0"/>
    <x v="0"/>
    <x v="0"/>
    <n v="10.1978380583316"/>
    <s v="Qty / 1,000"/>
    <m/>
    <s v="Private-Lighting"/>
    <s v="lighting"/>
    <n v="3"/>
    <n v="1"/>
    <s v="Lighting"/>
    <n v="0.91633259480590001"/>
    <n v="1.30467645558681"/>
    <n v="664.931249425332"/>
    <n v="0"/>
    <n v="0.71"/>
    <n v="472.10118709198599"/>
    <n v="0"/>
    <n v="4903"/>
    <n v="1"/>
    <n v="1"/>
    <n v="0"/>
    <n v="0"/>
    <n v="14.276973281664301"/>
    <d v="1900-01-09T04:44:53"/>
    <n v="43380"/>
    <n v="0"/>
    <n v="0"/>
    <n v="0"/>
    <n v="4814.4114531101823"/>
  </r>
  <r>
    <s v="STND-62017"/>
    <s v="Armoloy of Illinois, Inc."/>
    <s v="Armoloy of Illinois - 118 Simonds Ave - DeKalb"/>
    <s v="Retrofit of Existing Indoor Fixtures to LED"/>
    <s v="Indoor Lighting"/>
    <s v="Manufacturing"/>
    <n v="0"/>
    <n v="1582.681"/>
    <n v="0.28304600000000002"/>
    <x v="0"/>
    <x v="0"/>
    <n v="10.827197921178"/>
    <s v="Qty / 1,000"/>
    <m/>
    <s v="Private-Lighting"/>
    <s v="lighting"/>
    <n v="3"/>
    <n v="1"/>
    <s v="Lighting"/>
    <n v="0.91633259480590001"/>
    <n v="1.30467645558681"/>
    <n v="1450.26218748"/>
    <n v="0.36928345204802299"/>
    <n v="0.71"/>
    <n v="1029.6861531108"/>
    <n v="0.26219125095409701"/>
    <n v="4618"/>
    <n v="1.02"/>
    <n v="1.04"/>
    <n v="1.2E-2"/>
    <n v="0.81"/>
    <n v="15.158077089649201"/>
    <d v="1900-01-09T19:51:10"/>
    <n v="43380"/>
    <n v="0.43837066957267701"/>
    <n v="17.061908087999999"/>
    <n v="0"/>
    <n v="11148.615776427025"/>
  </r>
  <r>
    <s v="STND-62017"/>
    <s v="Armoloy of Illinois, Inc."/>
    <s v="Armoloy of Illinois - 118 Simonds Ave - DeKalb"/>
    <s v="Retrofit of Existing Indoor Fixtures to LED"/>
    <s v="Indoor Lighting"/>
    <s v="Manufacturing"/>
    <n v="0"/>
    <n v="1271.797"/>
    <n v="0.22744800000000001"/>
    <x v="0"/>
    <x v="0"/>
    <n v="10.827197921178"/>
    <s v="Qty / 1,000"/>
    <m/>
    <s v="Private-Lighting"/>
    <s v="lighting"/>
    <n v="3"/>
    <n v="1"/>
    <s v="Lighting"/>
    <n v="0.91633259480590001"/>
    <n v="1.30467645558681"/>
    <n v="1165.3890450763599"/>
    <n v="0.296746050470308"/>
    <n v="0.71"/>
    <n v="827.42622200421499"/>
    <n v="0.210689695833919"/>
    <n v="4618"/>
    <n v="1.02"/>
    <n v="1.04"/>
    <n v="1.2E-2"/>
    <n v="0.81"/>
    <n v="15.158077089649201"/>
    <d v="1900-01-09T19:51:10"/>
    <n v="43380"/>
    <n v="0.35226264300843801"/>
    <n v="13.7104593538395"/>
    <n v="0"/>
    <n v="8958.7074708122018"/>
  </r>
  <r>
    <s v="STND-62017"/>
    <s v="Armoloy of Illinois, Inc."/>
    <s v="Armoloy of Illinois - 118 Simonds Ave - DeKalb"/>
    <s v="Retrofit of Existing Indoor Fixtures to LED"/>
    <s v="Indoor Lighting"/>
    <s v="Manufacturing"/>
    <n v="0"/>
    <n v="98.918000000000006"/>
    <n v="1.7690000000000001E-2"/>
    <x v="0"/>
    <x v="0"/>
    <n v="10.827197921178"/>
    <s v="Qty / 1,000"/>
    <m/>
    <s v="Private-Lighting"/>
    <s v="lighting"/>
    <n v="3"/>
    <n v="1"/>
    <s v="Lighting"/>
    <n v="0.91633259480590001"/>
    <n v="1.30467645558681"/>
    <n v="90.641787613009996"/>
    <n v="2.3079726499330599E-2"/>
    <n v="0.71"/>
    <n v="64.355669205237106"/>
    <n v="1.63866058145247E-2"/>
    <n v="4618"/>
    <n v="1.02"/>
    <n v="1.04"/>
    <n v="1.2E-2"/>
    <n v="0.81"/>
    <n v="15.158077089649201"/>
    <d v="1900-01-09T19:51:10"/>
    <n v="43380"/>
    <n v="2.7397586062833101E-2"/>
    <n v="1.0663739719177601"/>
    <n v="0"/>
    <n v="696.79156783496217"/>
  </r>
  <r>
    <s v="STND-62017"/>
    <s v="Armoloy of Illinois, Inc."/>
    <s v="Armoloy of Illinois - 118 Simonds Ave - DeKalb"/>
    <s v="Retrofit of Existing Indoor Fixtures to LED"/>
    <s v="Indoor Lighting"/>
    <s v="Manufacturing"/>
    <n v="0"/>
    <n v="2543.5940000000001"/>
    <n v="0.45489600000000002"/>
    <x v="0"/>
    <x v="0"/>
    <n v="10.827197921178"/>
    <s v="Qty / 1,000"/>
    <m/>
    <s v="Private-Lighting"/>
    <s v="lighting"/>
    <n v="3"/>
    <n v="1"/>
    <s v="Lighting"/>
    <n v="0.91633259480590001"/>
    <n v="1.30467645558681"/>
    <n v="2330.7780901527199"/>
    <n v="0.593492100940616"/>
    <n v="0.71"/>
    <n v="1654.85244400843"/>
    <n v="0.421379391667837"/>
    <n v="4618"/>
    <n v="1.02"/>
    <n v="1.04"/>
    <n v="1.2E-2"/>
    <n v="0.81"/>
    <n v="15.158077089649201"/>
    <d v="1900-01-09T19:51:10"/>
    <n v="43380"/>
    <n v="0.70452528601687503"/>
    <n v="27.420918707679"/>
    <n v="0"/>
    <n v="17917.414941624404"/>
  </r>
  <r>
    <s v="STND-62017"/>
    <s v="Armoloy of Illinois, Inc."/>
    <s v="Armoloy of Illinois - 118 Simonds Ave - DeKalb"/>
    <s v="Retrofit of Existing Indoor Fixtures to LED"/>
    <s v="Indoor Lighting"/>
    <s v="Manufacturing"/>
    <n v="0"/>
    <n v="4974.1400000000003"/>
    <n v="0.88957399999999998"/>
    <x v="0"/>
    <x v="0"/>
    <n v="10.827197921178"/>
    <s v="Qty / 1,000"/>
    <m/>
    <s v="Private-Lighting"/>
    <s v="lighting"/>
    <n v="3"/>
    <n v="1"/>
    <s v="Lighting"/>
    <n v="0.91633259480590001"/>
    <n v="1.30467645558681"/>
    <n v="4557.96661312782"/>
    <n v="1.1606062533021799"/>
    <n v="0.71"/>
    <n v="3236.1562953207499"/>
    <n v="0.82403043984454605"/>
    <n v="4618"/>
    <n v="1.02"/>
    <n v="1.04"/>
    <n v="1.2E-2"/>
    <n v="0.81"/>
    <n v="15.158077089649201"/>
    <d v="1900-01-09T19:51:10"/>
    <n v="43380"/>
    <n v="1.3777377175951799"/>
    <n v="53.623136625033197"/>
    <n v="0"/>
    <n v="35038.504713303919"/>
  </r>
  <r>
    <s v="STND-62017"/>
    <s v="Armoloy of Illinois, Inc."/>
    <s v="Armoloy of Illinois - 118 Simonds Ave - DeKalb"/>
    <s v="Retrofit of Existing Indoor Fixtures to LED"/>
    <s v="Indoor Lighting"/>
    <s v="Manufacturing"/>
    <n v="0"/>
    <n v="2275.1039999999998"/>
    <n v="0.40687899999999999"/>
    <x v="0"/>
    <x v="0"/>
    <n v="10.827197921178"/>
    <s v="Qty / 1,000"/>
    <m/>
    <s v="Private-Lighting"/>
    <s v="lighting"/>
    <n v="3"/>
    <n v="1"/>
    <s v="Lighting"/>
    <n v="0.91633259480590001"/>
    <n v="1.30467645558681"/>
    <n v="2084.7519517732799"/>
    <n v="0.53084545157270402"/>
    <n v="0.71"/>
    <n v="1480.1738857590301"/>
    <n v="0.37690027061662001"/>
    <n v="4618"/>
    <n v="1.02"/>
    <n v="1.04"/>
    <n v="1.2E-2"/>
    <n v="0.81"/>
    <n v="15.158077089649201"/>
    <d v="1900-01-09T19:51:10"/>
    <n v="43380"/>
    <n v="0.63015841829618302"/>
    <n v="24.526493550273901"/>
    <n v="0"/>
    <n v="16026.135618872133"/>
  </r>
  <r>
    <s v="STND-62017"/>
    <s v="Armoloy of Illinois, Inc."/>
    <s v="Armoloy of Illinois - 118 Simonds Ave - DeKalb"/>
    <s v="Retrofit of Existing Indoor Fixtures to LED"/>
    <s v="Indoor Lighting"/>
    <s v="Manufacturing"/>
    <n v="0"/>
    <n v="2524.7530000000002"/>
    <n v="0.45152599999999998"/>
    <x v="0"/>
    <x v="0"/>
    <n v="10.827197921178"/>
    <s v="Qty / 1,000"/>
    <m/>
    <s v="Private-Lighting"/>
    <s v="lighting"/>
    <n v="3"/>
    <n v="1"/>
    <s v="Lighting"/>
    <n v="0.91633259480590001"/>
    <n v="1.30467645558681"/>
    <n v="2313.5134677339802"/>
    <n v="0.58909534128528795"/>
    <n v="0.71"/>
    <n v="1642.59456209113"/>
    <n v="0.418257692312555"/>
    <n v="4618"/>
    <n v="1.02"/>
    <n v="1.04"/>
    <n v="1.2E-2"/>
    <n v="0.81"/>
    <n v="15.158077089649201"/>
    <d v="1900-01-09T19:51:10"/>
    <n v="43380"/>
    <n v="0.69930596069003803"/>
    <n v="27.2178055027527"/>
    <n v="0"/>
    <n v="17784.696428011368"/>
  </r>
  <r>
    <s v="STND-62017"/>
    <s v="Armoloy of Illinois, Inc."/>
    <s v="Armoloy of Illinois - 118 Simonds Ave - DeKalb"/>
    <s v="Retrofit of Existing Indoor Fixtures to LED"/>
    <s v="Indoor Lighting"/>
    <s v="Manufacturing"/>
    <n v="0"/>
    <n v="10466.42"/>
    <n v="1.8718129999999999"/>
    <x v="0"/>
    <x v="0"/>
    <n v="10.827197921178"/>
    <s v="Qty / 1,000"/>
    <m/>
    <s v="Private-Lighting"/>
    <s v="lighting"/>
    <n v="3"/>
    <n v="1"/>
    <s v="Lighting"/>
    <n v="0.91633259480590001"/>
    <n v="1.30467645558681"/>
    <n v="9590.7217969283702"/>
    <n v="2.4421103503613102"/>
    <n v="0.71"/>
    <n v="6809.4124758191401"/>
    <n v="1.73389834875653"/>
    <n v="4618"/>
    <n v="1.02"/>
    <n v="1.04"/>
    <n v="1.2E-2"/>
    <n v="0.81"/>
    <n v="15.158077089649201"/>
    <d v="1900-01-09T19:51:10"/>
    <n v="43380"/>
    <n v="2.89899139406613"/>
    <n v="112.83202114033401"/>
    <n v="0"/>
    <n v="73726.856602632528"/>
  </r>
  <r>
    <s v="STND-62017"/>
    <s v="Armoloy of Illinois, Inc."/>
    <s v="Armoloy of Illinois - 118 Simonds Ave - DeKalb"/>
    <s v="Retrofit of Existing Indoor Fixtures to LED"/>
    <s v="Indoor Lighting"/>
    <s v="Manufacturing"/>
    <n v="0"/>
    <n v="12011.418"/>
    <n v="2.14812"/>
    <x v="0"/>
    <x v="0"/>
    <n v="10.827197921178"/>
    <s v="Qty / 1,000"/>
    <m/>
    <s v="Private-Lighting"/>
    <s v="lighting"/>
    <n v="3"/>
    <n v="1"/>
    <s v="Lighting"/>
    <n v="0.91633259480590001"/>
    <n v="1.30467645558681"/>
    <n v="11006.4538232383"/>
    <n v="2.80260158777513"/>
    <n v="0.71"/>
    <n v="7814.5822144991898"/>
    <n v="1.98984712732034"/>
    <n v="4618"/>
    <n v="1.02"/>
    <n v="1.04"/>
    <n v="1.2E-2"/>
    <n v="0.81"/>
    <n v="15.158077089649201"/>
    <d v="1900-01-09T19:51:10"/>
    <n v="43380"/>
    <n v="3.3269249617463599"/>
    <n v="129.487692038098"/>
    <n v="0"/>
    <n v="84610.028307700195"/>
  </r>
  <r>
    <s v="STND-62017"/>
    <s v="Armoloy of Illinois, Inc."/>
    <s v="Armoloy of Illinois - 118 Simonds Ave - DeKalb"/>
    <s v="Outdoor &amp; Garage - LED Retrofits"/>
    <s v="Outdoor &amp; Garage Lighting"/>
    <s v="Exterior"/>
    <n v="0"/>
    <n v="1255.1679999999999"/>
    <n v="0"/>
    <x v="0"/>
    <x v="0"/>
    <n v="10.1978380583316"/>
    <s v="Qty / 1,000"/>
    <m/>
    <s v="Private-Lighting"/>
    <s v="lighting"/>
    <n v="3"/>
    <n v="1"/>
    <s v="Lighting"/>
    <n v="0.91633259480590001"/>
    <n v="1.30467645558681"/>
    <n v="1150.1513503573301"/>
    <n v="0"/>
    <n v="0.71"/>
    <n v="816.60745875370503"/>
    <n v="0"/>
    <n v="4903"/>
    <n v="1"/>
    <n v="1"/>
    <n v="0"/>
    <n v="0"/>
    <n v="14.276973281664301"/>
    <d v="1900-01-09T04:44:53"/>
    <n v="43380"/>
    <n v="0"/>
    <n v="0"/>
    <n v="0"/>
    <n v="8327.6306215959848"/>
  </r>
  <r>
    <s v="STND-62017"/>
    <s v="Armoloy of Illinois, Inc."/>
    <s v="Armoloy of Illinois - 118 Simonds Ave - DeKalb"/>
    <s v="Occupancy Sensors Plus Daylighting Controls"/>
    <s v="Indoor Lighting"/>
    <s v="Manufacturing"/>
    <n v="0"/>
    <n v="264.53399999999999"/>
    <n v="3.4632000000000003E-2"/>
    <x v="0"/>
    <x v="0"/>
    <n v="8"/>
    <s v="Qty / 1,000"/>
    <m/>
    <s v="Private-Lighting"/>
    <s v="lighting"/>
    <n v="3"/>
    <n v="1"/>
    <s v="Lighting"/>
    <n v="0.91633259480590001"/>
    <n v="1.30467645558681"/>
    <n v="242.40112663438401"/>
    <n v="4.5183555009882297E-2"/>
    <n v="0.71"/>
    <n v="172.10479991041299"/>
    <n v="3.2080324057016399E-2"/>
    <n v="4618"/>
    <n v="1.02"/>
    <n v="1.04"/>
    <n v="1.2E-2"/>
    <n v="0.81"/>
    <n v="15.158077089649201"/>
    <d v="1900-01-09T19:51:10"/>
    <n v="43380"/>
    <n v="5.3636698729679799E-2"/>
    <n v="2.8517779604045201"/>
    <n v="0"/>
    <n v="1376.8383992833039"/>
  </r>
  <r>
    <s v="STND-62018"/>
    <s v="County of Lake School District 121 Warren Township High School"/>
    <s v="Warren Township High School - 500 O'Plaine Rd - Gurnee"/>
    <s v="New Indoor LED Fixtures"/>
    <s v="Indoor Lighting"/>
    <s v="K-12 School"/>
    <n v="0"/>
    <n v="1338.405"/>
    <n v="0.364954"/>
    <x v="0"/>
    <x v="1"/>
    <n v="15"/>
    <s v="Qty / 1,000"/>
    <m/>
    <s v="Public-Lighting"/>
    <s v="lighting"/>
    <n v="3"/>
    <n v="1"/>
    <s v="Lighting"/>
    <n v="0.99829244462109001"/>
    <n v="0.987374621353864"/>
    <n v="1336.1195993430899"/>
    <n v="0.36034631756157798"/>
    <n v="0.71"/>
    <n v="948.64491553359403"/>
    <n v="0.25584588546872"/>
    <n v="2979"/>
    <n v="1.17333333333333"/>
    <n v="1.323"/>
    <n v="2.1333333333333301E-2"/>
    <n v="0.72"/>
    <n v="23.497818059751602"/>
    <d v="1900-01-15T18:49:11"/>
    <n v="43427"/>
    <n v="0.37829251444694101"/>
    <n v="24.293083624419801"/>
    <n v="0"/>
    <n v="14229.67373300391"/>
  </r>
  <r>
    <s v="STND-62018"/>
    <s v="County of Lake School District 121 Warren Township High School"/>
    <s v="Warren Township High School - 500 O'Plaine Rd - Gurnee"/>
    <s v="New Indoor LED Fixtures"/>
    <s v="Indoor Lighting"/>
    <s v="K-12 School"/>
    <n v="0"/>
    <n v="7434.4219999999996"/>
    <n v="2.0272030000000001"/>
    <x v="0"/>
    <x v="1"/>
    <n v="15"/>
    <s v="Qty / 1,000"/>
    <m/>
    <s v="Public-Lighting"/>
    <s v="lighting"/>
    <n v="3"/>
    <n v="1"/>
    <s v="Lighting"/>
    <n v="0.99829244462109001"/>
    <n v="0.987374621353864"/>
    <n v="7421.72731272482"/>
    <n v="2.0016087945324199"/>
    <n v="0.71"/>
    <n v="5269.4263920346202"/>
    <n v="1.4211422441180199"/>
    <n v="2979"/>
    <n v="1.17333333333333"/>
    <n v="1.323"/>
    <n v="2.1333333333333301E-2"/>
    <n v="0.72"/>
    <n v="23.497818059751602"/>
    <d v="1900-01-15T18:49:11"/>
    <n v="43427"/>
    <n v="2.10129419095114"/>
    <n v="134.940496594997"/>
    <n v="0"/>
    <n v="79041.395880519296"/>
  </r>
  <r>
    <s v="STND-62018"/>
    <s v="County of Lake School District 121 Warren Township High School"/>
    <s v="Warren Township High School - 500 O'Plaine Rd - Gurnee"/>
    <s v="New Indoor LED Fixtures"/>
    <s v="Indoor Lighting"/>
    <s v="K-12 School"/>
    <n v="0"/>
    <n v="11718.016"/>
    <n v="3.1952449999999999"/>
    <x v="0"/>
    <x v="1"/>
    <n v="15"/>
    <s v="Qty / 1,000"/>
    <m/>
    <s v="Public-Lighting"/>
    <s v="lighting"/>
    <n v="3"/>
    <n v="1"/>
    <s v="Lighting"/>
    <n v="0.99829244462109001"/>
    <n v="0.987374621353864"/>
    <n v="11698.006838749099"/>
    <n v="3.1549038220078298"/>
    <n v="0.71"/>
    <n v="8305.58485551183"/>
    <n v="2.2399817136255602"/>
    <n v="2979"/>
    <n v="1.17333333333333"/>
    <n v="1.323"/>
    <n v="2.1333333333333301E-2"/>
    <n v="0.72"/>
    <n v="23.497818059751602"/>
    <d v="1900-01-15T18:49:11"/>
    <n v="43427"/>
    <n v="3.3120263521540099"/>
    <n v="212.691033431801"/>
    <n v="0"/>
    <n v="124583.77283267745"/>
  </r>
  <r>
    <s v="STND-62018"/>
    <s v="County of Lake School District 121 Warren Township High School"/>
    <s v="Warren Township High School - 500 O'Plaine Rd - Gurnee"/>
    <s v="Occupancy Sensors Plus Daylighting Controls"/>
    <s v="Indoor Lighting"/>
    <s v="K-12 School"/>
    <n v="0"/>
    <n v="250.54900000000001"/>
    <n v="5.6264000000000002E-2"/>
    <x v="0"/>
    <x v="1"/>
    <n v="8"/>
    <s v="Qty / 1,000"/>
    <m/>
    <s v="Public-Lighting"/>
    <s v="lighting"/>
    <n v="3"/>
    <n v="1"/>
    <s v="Lighting"/>
    <n v="0.99829244462109001"/>
    <n v="0.987374621353864"/>
    <n v="250.12117370736999"/>
    <n v="5.5553645695853797E-2"/>
    <n v="0.71"/>
    <n v="177.58603333223201"/>
    <n v="3.9443088444056203E-2"/>
    <n v="2979"/>
    <n v="1.17333333333333"/>
    <n v="1.323"/>
    <n v="2.1333333333333301E-2"/>
    <n v="0.72"/>
    <n v="23.497818059751602"/>
    <d v="1900-01-15T18:49:11"/>
    <n v="43427"/>
    <n v="5.8320363752261101E-2"/>
    <n v="4.5476577037703603"/>
    <n v="0"/>
    <n v="1420.688266657856"/>
  </r>
  <r>
    <s v="STND-62018"/>
    <s v="County of Lake School District 121 Warren Township High School"/>
    <s v="Warren Township High School - 500 O'Plaine Rd - Gurnee"/>
    <s v="Occupancy Sensors Plus Daylighting Controls"/>
    <s v="Indoor Lighting"/>
    <s v="K-12 School"/>
    <n v="0"/>
    <n v="5010.9889999999996"/>
    <n v="1.1252740000000001"/>
    <x v="0"/>
    <x v="1"/>
    <n v="8"/>
    <s v="Qty / 1,000"/>
    <m/>
    <s v="Public-Lighting"/>
    <s v="lighting"/>
    <n v="3"/>
    <n v="1"/>
    <s v="Lighting"/>
    <n v="0.99829244462109001"/>
    <n v="0.987374621353864"/>
    <n v="5002.4324587793899"/>
    <n v="1.1110669896693499"/>
    <n v="0.71"/>
    <n v="3551.7270457333698"/>
    <n v="0.78885756266523699"/>
    <n v="2979"/>
    <n v="1.17333333333333"/>
    <n v="1.323"/>
    <n v="2.1333333333333301E-2"/>
    <n v="0.72"/>
    <n v="23.497818059751602"/>
    <d v="1900-01-15T18:49:11"/>
    <n v="43427"/>
    <n v="1.1664010557543301"/>
    <n v="90.953317432352605"/>
    <n v="0"/>
    <n v="28413.816365866958"/>
  </r>
  <r>
    <s v="STND-62019"/>
    <s v="Stephenson Nursing Center"/>
    <s v="Stephenson Nursing Center - 2946 S Walnut Rd - Freeport"/>
    <s v="Occupancy Sensors"/>
    <s v="Indoor Lighting"/>
    <s v="Miscellaneous (24/7)"/>
    <n v="0"/>
    <n v="15677"/>
    <n v="5.8008389999999999"/>
    <x v="0"/>
    <x v="1"/>
    <n v="8"/>
    <s v="Qty / 1,000"/>
    <m/>
    <s v="Public-Lighting"/>
    <s v="lighting"/>
    <n v="3"/>
    <n v="1"/>
    <s v="Lighting"/>
    <n v="0.99829244462109001"/>
    <n v="0.987374621353864"/>
    <n v="15650.2306543248"/>
    <n v="5.7276012111597296"/>
    <n v="0.71"/>
    <n v="11111.6637645706"/>
    <n v="4.0665968599234104"/>
    <n v="7616"/>
    <n v="1.1100000000000001"/>
    <n v="1.29"/>
    <n v="2.1999999999999999E-2"/>
    <n v="0.76"/>
    <n v="9.1911764705882408"/>
    <d v="1900-01-05T13:33:47"/>
    <n v="43425"/>
    <n v="7.2786900637434604"/>
    <n v="310.18475170733899"/>
    <n v="0"/>
    <n v="88893.310116564797"/>
  </r>
  <r>
    <s v="STND-62019"/>
    <s v="Stephenson Nursing Center"/>
    <s v="Stephenson Nursing Center - 2946 S Walnut Rd - Freeport"/>
    <s v="Beverage Machine Controls"/>
    <s v="Commercial Kitchen Equipment"/>
    <s v="Miscellaneous (24/7)"/>
    <n v="0"/>
    <n v="1612.94"/>
    <n v="0"/>
    <x v="2"/>
    <x v="1"/>
    <n v="5"/>
    <s v="NA"/>
    <m/>
    <s v="Public-Lighting"/>
    <s v="lighting"/>
    <n v="3"/>
    <n v="1"/>
    <s v="Non-Lighting"/>
    <n v="0.99829244462109001"/>
    <n v="0.987374621353864"/>
    <n v="1610.1858156271401"/>
    <n v="0"/>
    <n v="0.7"/>
    <n v="1127.130070939"/>
    <n v="0"/>
    <n v="7616"/>
    <n v="1.1100000000000001"/>
    <n v="1.29"/>
    <n v="2.1999999999999999E-2"/>
    <n v="0.76"/>
    <n v="9.1911764705882408"/>
    <d v="1900-01-05T13:33:47"/>
    <n v="43425"/>
    <n v="0"/>
    <n v="0"/>
    <n v="0"/>
    <n v="5635.6503546949998"/>
  </r>
  <r>
    <s v="STND-62019"/>
    <s v="Stephenson Nursing Center"/>
    <s v="Stephenson Nursing Center - 2946 S Walnut Rd - Freeport"/>
    <s v="Snack Machine Controls"/>
    <s v="Commercial Kitchen Equipment"/>
    <s v="Miscellaneous (24/7)"/>
    <n v="0"/>
    <n v="342.75"/>
    <n v="0"/>
    <x v="2"/>
    <x v="1"/>
    <n v="5"/>
    <s v="NA"/>
    <m/>
    <s v="Public-Lighting"/>
    <s v="lighting"/>
    <n v="3"/>
    <n v="1"/>
    <s v="Non-Lighting"/>
    <n v="0.99829244462109001"/>
    <n v="0.987374621353864"/>
    <n v="342.16473539387903"/>
    <n v="0"/>
    <n v="0.7"/>
    <n v="239.51531477571501"/>
    <n v="0"/>
    <n v="7616"/>
    <n v="1.1100000000000001"/>
    <n v="1.29"/>
    <n v="2.1999999999999999E-2"/>
    <n v="0.76"/>
    <n v="9.1911764705882408"/>
    <d v="1900-01-05T13:33:47"/>
    <n v="43425"/>
    <n v="0"/>
    <n v="0"/>
    <n v="0"/>
    <n v="1197.5765738785751"/>
  </r>
  <r>
    <s v="STND-62020"/>
    <s v="Board of Education City of Chicago"/>
    <s v="Albany Park Middle School - 4929 N Sawyer Ave - Chicago"/>
    <s v="New Indoor LED Fixtures"/>
    <s v="Indoor Lighting"/>
    <s v="K-12 School"/>
    <n v="0"/>
    <n v="23700.923999999999"/>
    <n v="6.46272"/>
    <x v="0"/>
    <x v="1"/>
    <n v="15"/>
    <s v="Qty / 1,000"/>
    <m/>
    <s v="Public-Lighting"/>
    <s v="lighting"/>
    <n v="3"/>
    <n v="1"/>
    <s v="Lighting"/>
    <n v="0.99829244462109001"/>
    <n v="0.987374621353864"/>
    <n v="23660.453359738702"/>
    <n v="6.3811257129160497"/>
    <n v="0.71"/>
    <n v="16798.9218854145"/>
    <n v="4.5305992561703903"/>
    <n v="2979"/>
    <n v="1.17333333333333"/>
    <n v="1.323"/>
    <n v="2.1333333333333301E-2"/>
    <n v="0.72"/>
    <n v="23.497818059751602"/>
    <d v="1900-01-15T18:49:11"/>
    <n v="43364"/>
    <n v="6.69892260111284"/>
    <n v="430.19006108615798"/>
    <n v="0"/>
    <n v="251983.82828121749"/>
  </r>
  <r>
    <s v="STND-62022"/>
    <s v="Advocate Lutheran General Hospital"/>
    <s v="Advocate Lutheran General Hospital - 1775 Dempster Street - Park Ridge"/>
    <s v="New Indoor LED Fixtures"/>
    <s v="Indoor Lighting"/>
    <s v="Hospital (24/7)"/>
    <n v="0"/>
    <n v="1779.8589999999999"/>
    <n v="0.19824600000000001"/>
    <x v="0"/>
    <x v="0"/>
    <n v="6.5651260504201696"/>
    <s v="Qty / 1,000"/>
    <m/>
    <s v="Private-Lighting"/>
    <s v="lighting"/>
    <n v="3"/>
    <n v="1"/>
    <s v="Lighting"/>
    <n v="0.91633259480590001"/>
    <n v="1.30467645558681"/>
    <n v="1630.94281585863"/>
    <n v="0.25864688861426199"/>
    <n v="0.71"/>
    <n v="1157.9693992596301"/>
    <n v="0.18363929091612599"/>
    <n v="7616"/>
    <n v="1.23"/>
    <n v="1.41"/>
    <n v="1.4E-2"/>
    <n v="0.73499999999999999"/>
    <n v="9.1911764705882408"/>
    <d v="1900-01-05T13:33:47"/>
    <n v="43422"/>
    <n v="0.249574843068714"/>
    <n v="18.5635767658706"/>
    <n v="0"/>
    <n v="7602.2150686687919"/>
  </r>
  <r>
    <s v="STND-62022"/>
    <s v="Advocate Lutheran General Hospital"/>
    <s v="Advocate Lutheran General Hospital - 1775 Dempster Street - Park Ridge"/>
    <s v="New Indoor LED Fixtures"/>
    <s v="Indoor Lighting"/>
    <s v="Hospital (24/7)"/>
    <n v="0"/>
    <n v="14023.416999999999"/>
    <n v="1.5619700000000001"/>
    <x v="0"/>
    <x v="0"/>
    <n v="6.5651260504201696"/>
    <s v="Qty / 1,000"/>
    <m/>
    <s v="Private-Lighting"/>
    <s v="lighting"/>
    <n v="3"/>
    <n v="1"/>
    <s v="Lighting"/>
    <n v="0.91633259480590001"/>
    <n v="1.30467645558681"/>
    <n v="12850.1140876552"/>
    <n v="2.0378654833329199"/>
    <n v="0.71"/>
    <n v="9123.5810022351707"/>
    <n v="1.44688449316638"/>
    <n v="7616"/>
    <n v="1.23"/>
    <n v="1.41"/>
    <n v="1.4E-2"/>
    <n v="0.73499999999999999"/>
    <n v="9.1911764705882408"/>
    <d v="1900-01-05T13:33:47"/>
    <n v="43422"/>
    <n v="1.96638730480332"/>
    <n v="146.26146116030301"/>
    <n v="0"/>
    <n v="59897.459310892678"/>
  </r>
  <r>
    <s v="STND-62022"/>
    <s v="Advocate Lutheran General Hospital"/>
    <s v="Advocate Lutheran General Hospital - 1775 Dempster Street - Park Ridge"/>
    <s v="New Indoor LED Fixtures"/>
    <s v="Indoor Lighting"/>
    <s v="Hospital (24/7)"/>
    <n v="0"/>
    <n v="796.25300000000004"/>
    <n v="8.8689000000000004E-2"/>
    <x v="0"/>
    <x v="0"/>
    <n v="6.5651260504201696"/>
    <s v="Qty / 1,000"/>
    <m/>
    <s v="Private-Lighting"/>
    <s v="lighting"/>
    <n v="3"/>
    <n v="1"/>
    <s v="Lighting"/>
    <n v="0.91633259480590001"/>
    <n v="1.30467645558681"/>
    <n v="729.63257761198201"/>
    <n v="0.115710450169538"/>
    <n v="0.71"/>
    <n v="518.03913010450697"/>
    <n v="8.2154419620372204E-2"/>
    <n v="7616"/>
    <n v="1.23"/>
    <n v="1.41"/>
    <n v="1.4E-2"/>
    <n v="0.73499999999999999"/>
    <n v="9.1911764705882408"/>
    <d v="1900-01-05T13:33:47"/>
    <n v="43422"/>
    <n v="0.11165190347810899"/>
    <n v="8.3047610459900394"/>
    <n v="0"/>
    <n v="3400.9921881861023"/>
  </r>
  <r>
    <s v="STND-62022"/>
    <s v="Advocate Lutheran General Hospital"/>
    <s v="Advocate Lutheran General Hospital - 1775 Dempster Street - Park Ridge"/>
    <s v="Occupancy Sensors"/>
    <s v="Indoor Lighting"/>
    <s v="Hospital (24/7)"/>
    <n v="0"/>
    <n v="1031.944"/>
    <n v="0.38184200000000001"/>
    <x v="0"/>
    <x v="0"/>
    <n v="8"/>
    <s v="Qty / 1,000"/>
    <m/>
    <s v="Private-Lighting"/>
    <s v="lighting"/>
    <n v="3"/>
    <n v="1"/>
    <s v="Lighting"/>
    <n v="0.91633259480590001"/>
    <n v="1.30467645558681"/>
    <n v="945.60392321437905"/>
    <n v="0.49818026715417701"/>
    <n v="0.71"/>
    <n v="671.37878548220897"/>
    <n v="0.35370798967946598"/>
    <n v="7616"/>
    <n v="1.23"/>
    <n v="1.41"/>
    <n v="1.4E-2"/>
    <n v="0.73499999999999999"/>
    <n v="9.1911764705882408"/>
    <d v="1900-01-05T13:33:47"/>
    <n v="43422"/>
    <n v="0.60396468103797996"/>
    <n v="10.7629714837409"/>
    <n v="0"/>
    <n v="5371.0302838576717"/>
  </r>
  <r>
    <s v="STND-62023"/>
    <s v="Hampton Inn &amp; Suites - Rosemont"/>
    <s v="Hampton Inn Rosemont - 9480 W Higgins Rd - Rosemont"/>
    <s v="Guest Room Energy Management System"/>
    <s v="HVAC"/>
    <s v="Hotel/Motel (common)"/>
    <n v="0"/>
    <n v="84372"/>
    <n v="11.2575"/>
    <x v="3"/>
    <x v="0"/>
    <n v="15"/>
    <s v="ΔkWpeak"/>
    <m/>
    <s v="Private-Non-Lighting"/>
    <s v="non_lighting"/>
    <n v="3"/>
    <n v="1"/>
    <s v="Non-Lighting"/>
    <n v="0.98952339343681495"/>
    <n v="0.43468415683807998"/>
    <n v="83488.067751051"/>
    <n v="4.8934568956046904"/>
    <n v="0.7"/>
    <n v="58441.647425735697"/>
    <n v="3.4254198269232798"/>
    <n v="6138"/>
    <n v="1.2"/>
    <n v="1.24"/>
    <n v="3.2000000000000001E-2"/>
    <n v="0.73"/>
    <n v="11.4043662430759"/>
    <d v="1900-01-07T03:30:12"/>
    <n v="43441"/>
    <n v="4.8934568956046904"/>
    <n v="0"/>
    <n v="0"/>
    <n v="876624.71138603543"/>
  </r>
  <r>
    <s v="STND-62025"/>
    <s v="Tuf-Tite Inc."/>
    <s v="Tuf-Tite Inc - 1200 Flex Ct - Lake Zurich"/>
    <s v="New Indoor LED Fixtures"/>
    <s v="Indoor Lighting"/>
    <s v="Manufacturing"/>
    <n v="0"/>
    <n v="78898.53"/>
    <n v="14.110200000000001"/>
    <x v="0"/>
    <x v="0"/>
    <n v="10.827197921178"/>
    <s v="Qty / 1,000"/>
    <m/>
    <s v="Private-Lighting"/>
    <s v="lighting"/>
    <n v="3"/>
    <n v="1"/>
    <s v="Lighting"/>
    <n v="0.91633259480590001"/>
    <n v="1.30467645558681"/>
    <n v="72297.294721271101"/>
    <n v="18.409245723621002"/>
    <n v="0.71"/>
    <n v="51331.0792521025"/>
    <n v="13.0705644637709"/>
    <n v="4618"/>
    <n v="1.02"/>
    <n v="1.04"/>
    <n v="1.2E-2"/>
    <n v="0.81"/>
    <n v="15.158077089649201"/>
    <d v="1900-01-09T19:51:10"/>
    <n v="43430"/>
    <n v="21.853330631079"/>
    <n v="850.55640848554299"/>
    <n v="0"/>
    <n v="555771.7545701873"/>
  </r>
  <r>
    <s v="STND-62026"/>
    <s v="Spirit of God Fellowship"/>
    <s v="Spirit of God Fellowship - 16350 S State St - South Holland"/>
    <s v="New Indoor LED Fixtures"/>
    <s v="Indoor Lighting"/>
    <s v="Miscellaneous"/>
    <n v="0"/>
    <n v="51268.891000000003"/>
    <n v="10.980096"/>
    <x v="0"/>
    <x v="0"/>
    <n v="14.797277300976599"/>
    <s v="Qty / 1,000"/>
    <m/>
    <s v="Private-Lighting"/>
    <s v="lighting"/>
    <n v="3"/>
    <n v="1"/>
    <s v="Lighting"/>
    <n v="0.91633259480590001"/>
    <n v="1.30467645558681"/>
    <n v="46979.355922850802"/>
    <n v="14.3254727312829"/>
    <n v="0.71"/>
    <n v="33355.342705224102"/>
    <n v="10.1710856392108"/>
    <n v="3379"/>
    <n v="1.0900000000000001"/>
    <n v="1.36"/>
    <n v="2.1999999999999999E-2"/>
    <n v="0.57999999999999996"/>
    <n v="20.7161882213673"/>
    <d v="1900-01-13T19:08:05"/>
    <n v="43429"/>
    <n v="18.1610962617683"/>
    <n v="948.20718376396201"/>
    <n v="0"/>
    <n v="493568.25547830801"/>
  </r>
  <r>
    <s v="STND-62026"/>
    <s v="Spirit of God Fellowship"/>
    <s v="Spirit of God Fellowship - 16350 S State St - South Holland"/>
    <s v="New Indoor LED Fixtures"/>
    <s v="Indoor Lighting"/>
    <s v="Miscellaneous"/>
    <n v="0"/>
    <n v="23689.763999999999"/>
    <n v="5.0735619999999999"/>
    <x v="0"/>
    <x v="0"/>
    <n v="14.797277300976599"/>
    <s v="Qty / 1,000"/>
    <m/>
    <s v="Private-Lighting"/>
    <s v="lighting"/>
    <n v="3"/>
    <n v="1"/>
    <s v="Lighting"/>
    <n v="0.91633259480590001"/>
    <n v="1.30467645558681"/>
    <n v="21707.702916459399"/>
    <n v="6.6193568873599098"/>
    <n v="0.71"/>
    <n v="15412.4690706862"/>
    <n v="4.6997433900255396"/>
    <n v="3379"/>
    <n v="1.0900000000000001"/>
    <n v="1.36"/>
    <n v="2.1999999999999999E-2"/>
    <n v="0.57999999999999996"/>
    <n v="20.7161882213673"/>
    <d v="1900-01-13T19:08:05"/>
    <n v="43429"/>
    <n v="8.3916796239349694"/>
    <n v="438.13712308450101"/>
    <n v="0"/>
    <n v="228062.57873166882"/>
  </r>
  <r>
    <s v="STND-62028"/>
    <s v="CVS Health Corporation"/>
    <s v="CVS Pharmacy #07760 - 19900 La Grange Rd - Mokena"/>
    <s v="Outdoor &amp; Garage - LED Fixtures"/>
    <s v="Outdoor &amp; Garage Lighting"/>
    <s v="Exterior"/>
    <n v="0"/>
    <n v="2721.165"/>
    <n v="0"/>
    <x v="0"/>
    <x v="0"/>
    <n v="10.1978380583316"/>
    <s v="Qty / 1,000"/>
    <m/>
    <s v="Private-Lighting"/>
    <s v="lighting"/>
    <n v="3"/>
    <n v="1"/>
    <s v="Lighting"/>
    <n v="0.91633259480590001"/>
    <n v="1.30467645558681"/>
    <n v="2493.4921853450001"/>
    <n v="0"/>
    <n v="0.71"/>
    <n v="1770.3794515949501"/>
    <n v="0"/>
    <n v="4903"/>
    <n v="1"/>
    <n v="1"/>
    <n v="0"/>
    <n v="0"/>
    <n v="14.276973281664301"/>
    <d v="1900-01-09T04:44:53"/>
    <n v="43442"/>
    <n v="0"/>
    <n v="0"/>
    <n v="0"/>
    <n v="18054.042949163209"/>
  </r>
  <r>
    <s v="STND-62028"/>
    <s v="CVS Health Corporation"/>
    <s v="CVS Pharmacy #07760 - 19900 La Grange Rd - Mokena"/>
    <s v="Outdoor &amp; Garage - LED Fixtures"/>
    <s v="Outdoor &amp; Garage Lighting"/>
    <s v="Exterior"/>
    <n v="0"/>
    <n v="3265.3980000000001"/>
    <n v="0"/>
    <x v="0"/>
    <x v="0"/>
    <n v="10.1978380583316"/>
    <s v="Qty / 1,000"/>
    <m/>
    <s v="Private-Lighting"/>
    <s v="lighting"/>
    <n v="3"/>
    <n v="1"/>
    <s v="Lighting"/>
    <n v="0.91633259480590001"/>
    <n v="1.30467645558681"/>
    <n v="2992.1906224139998"/>
    <n v="0"/>
    <n v="0.71"/>
    <n v="2124.4553419139402"/>
    <n v="0"/>
    <n v="4903"/>
    <n v="1"/>
    <n v="1"/>
    <n v="0"/>
    <n v="0"/>
    <n v="14.276973281664301"/>
    <d v="1900-01-09T04:44:53"/>
    <n v="43442"/>
    <n v="0"/>
    <n v="0"/>
    <n v="0"/>
    <n v="21664.851538995852"/>
  </r>
  <r>
    <s v="STND-62029"/>
    <s v="Mckesson Corporation"/>
    <s v="Mckesson Corporation - 1995 Mckesson St - Aurora"/>
    <s v="New Indoor LED Fixtures"/>
    <s v="Indoor Lighting"/>
    <s v="Warehouse"/>
    <n v="0"/>
    <n v="583827.75"/>
    <n v="92.396699999999996"/>
    <x v="0"/>
    <x v="0"/>
    <n v="9.5383441434566993"/>
    <s v="Qty / 1,000"/>
    <m/>
    <s v="Private-Lighting"/>
    <s v="lighting"/>
    <n v="1"/>
    <n v="1"/>
    <s v="Lighting"/>
    <n v="0.99989942556735301"/>
    <n v="1.019640158801"/>
    <n v="583769.03185528005"/>
    <n v="94.211385860688694"/>
    <n v="0.71"/>
    <n v="414476.01261724898"/>
    <n v="66.890083961089005"/>
    <n v="5242"/>
    <n v="1"/>
    <n v="1.22"/>
    <n v="1.0999999999999999E-2"/>
    <n v="0.68"/>
    <n v="13.3536818008394"/>
    <d v="1900-01-08T12:55:13"/>
    <n v="43471"/>
    <n v="113.562422686462"/>
    <n v="6421.4593504080804"/>
    <n v="0"/>
    <n v="3953414.8475510217"/>
  </r>
  <r>
    <s v="STND-62029"/>
    <s v="Mckesson Corporation"/>
    <s v="Mckesson Corporation - 1995 Mckesson St - Aurora"/>
    <s v="New Indoor LED Fixtures"/>
    <s v="Indoor Lighting"/>
    <s v="Warehouse"/>
    <n v="0"/>
    <n v="16695.77"/>
    <n v="2.6422759999999998"/>
    <x v="0"/>
    <x v="0"/>
    <n v="9.5383441434566993"/>
    <s v="Qty / 1,000"/>
    <m/>
    <s v="Private-Lighting"/>
    <s v="lighting"/>
    <n v="1"/>
    <n v="1"/>
    <s v="Lighting"/>
    <n v="0.99989942556735301"/>
    <n v="1.019640158801"/>
    <n v="16694.090832404599"/>
    <n v="2.6941707202360798"/>
    <n v="0.71"/>
    <n v="11852.8044910073"/>
    <n v="1.91286121136762"/>
    <n v="5242"/>
    <n v="1"/>
    <n v="1.22"/>
    <n v="1.0999999999999999E-2"/>
    <n v="0.68"/>
    <n v="13.3536818008394"/>
    <d v="1900-01-08T12:55:13"/>
    <n v="43471"/>
    <n v="3.2475539057812002"/>
    <n v="183.63499915645099"/>
    <n v="0"/>
    <n v="113056.12830033674"/>
  </r>
  <r>
    <s v="STND-62029"/>
    <s v="Mckesson Corporation"/>
    <s v="Mckesson Corporation - 1995 Mckesson St - Aurora"/>
    <s v="New Indoor LED Fixtures"/>
    <s v="Indoor Lighting"/>
    <s v="Warehouse"/>
    <n v="0"/>
    <n v="7794.8540000000003"/>
    <n v="1.2336149999999999"/>
    <x v="0"/>
    <x v="0"/>
    <n v="9.5383441434566993"/>
    <s v="Qty / 1,000"/>
    <m/>
    <s v="Private-Lighting"/>
    <s v="lighting"/>
    <n v="1"/>
    <n v="1"/>
    <s v="Lighting"/>
    <n v="0.99989942556735301"/>
    <n v="1.019640158801"/>
    <n v="7794.0700369813803"/>
    <n v="1.2578433944992999"/>
    <n v="0.71"/>
    <n v="5533.7897262567803"/>
    <n v="0.89306881009450301"/>
    <n v="5242"/>
    <n v="1"/>
    <n v="1.22"/>
    <n v="1.0999999999999999E-2"/>
    <n v="0.68"/>
    <n v="13.3536818008394"/>
    <d v="1900-01-08T12:55:13"/>
    <n v="43471"/>
    <n v="1.5162046703222001"/>
    <n v="85.734770406795207"/>
    <n v="0"/>
    <n v="52783.190826562211"/>
  </r>
  <r>
    <s v="STND-62029"/>
    <s v="Mckesson Corporation"/>
    <s v="Mckesson Corporation - 1995 Mckesson St - Aurora"/>
    <s v="New Indoor LED Fixtures"/>
    <s v="Indoor Lighting"/>
    <s v="Warehouse"/>
    <n v="0"/>
    <n v="142267.88"/>
    <n v="22.515343999999999"/>
    <x v="0"/>
    <x v="0"/>
    <n v="9.5383441434566993"/>
    <s v="Qty / 1,000"/>
    <m/>
    <s v="Private-Lighting"/>
    <s v="lighting"/>
    <n v="1"/>
    <n v="1"/>
    <s v="Lighting"/>
    <n v="0.99989942556735301"/>
    <n v="1.019640158801"/>
    <n v="142253.571488685"/>
    <n v="22.957548931619201"/>
    <n v="0.71"/>
    <n v="101000.035756966"/>
    <n v="16.299859741449701"/>
    <n v="5242"/>
    <n v="1"/>
    <n v="1.22"/>
    <n v="1.0999999999999999E-2"/>
    <n v="0.68"/>
    <n v="13.3536818008394"/>
    <d v="1900-01-08T12:55:13"/>
    <n v="43471"/>
    <n v="27.6730339098592"/>
    <n v="1564.7892863755401"/>
    <n v="0"/>
    <n v="963373.09955137386"/>
  </r>
  <r>
    <s v="STND-62029"/>
    <s v="Mckesson Corporation"/>
    <s v="Mckesson Corporation - 1995 Mckesson St - Aurora"/>
    <s v="New Indoor LED Fixtures"/>
    <s v="Indoor Lighting"/>
    <s v="Warehouse"/>
    <n v="0"/>
    <n v="4455.7"/>
    <n v="0.70516000000000001"/>
    <x v="0"/>
    <x v="0"/>
    <n v="9.5383441434566993"/>
    <s v="Qty / 1,000"/>
    <m/>
    <s v="Private-Lighting"/>
    <s v="lighting"/>
    <n v="1"/>
    <n v="1"/>
    <s v="Lighting"/>
    <n v="0.99989942556735301"/>
    <n v="1.019640158801"/>
    <n v="4455.2518705004504"/>
    <n v="0.71900945438011599"/>
    <n v="0.71"/>
    <n v="3163.2288280553198"/>
    <n v="0.51049671260988205"/>
    <n v="5242"/>
    <n v="1"/>
    <n v="1.22"/>
    <n v="1.0999999999999999E-2"/>
    <n v="0.68"/>
    <n v="13.3536818008394"/>
    <d v="1900-01-08T12:55:13"/>
    <n v="43471"/>
    <n v="0.86669413498085301"/>
    <n v="49.007770575504999"/>
    <n v="0"/>
    <n v="30171.965166494858"/>
  </r>
  <r>
    <s v="STND-62029"/>
    <s v="Mckesson Corporation"/>
    <s v="Mckesson Corporation - 1995 Mckesson St - Aurora"/>
    <s v="New Indoor LED Fixtures"/>
    <s v="Indoor Lighting"/>
    <s v="Warehouse"/>
    <n v="0"/>
    <n v="5.242"/>
    <n v="8.3000000000000001E-4"/>
    <x v="0"/>
    <x v="0"/>
    <n v="9.5383441434566993"/>
    <s v="Qty / 1,000"/>
    <m/>
    <s v="Private-Lighting"/>
    <s v="lighting"/>
    <n v="1"/>
    <n v="1"/>
    <s v="Lighting"/>
    <n v="0.99989942556735301"/>
    <n v="1.019640158801"/>
    <n v="5.2414727888240602"/>
    <n v="8.46301331804833E-4"/>
    <n v="0.71"/>
    <n v="3.7214456800650799"/>
    <n v="6.0087394558143198E-4"/>
    <n v="5242"/>
    <n v="1"/>
    <n v="1.22"/>
    <n v="1.0999999999999999E-2"/>
    <n v="0.68"/>
    <n v="13.3536818008394"/>
    <d v="1900-01-08T12:55:13"/>
    <n v="43471"/>
    <n v="1.02013178857863E-3"/>
    <n v="5.7656200677064701E-2"/>
    <n v="0"/>
    <n v="35.496429607640991"/>
  </r>
  <r>
    <s v="STND-62029"/>
    <s v="Mckesson Corporation"/>
    <s v="Mckesson Corporation - 1995 Mckesson St - Aurora"/>
    <s v="New Indoor LED Fixtures"/>
    <s v="Indoor Lighting"/>
    <s v="Warehouse"/>
    <n v="0"/>
    <n v="70116.991999999998"/>
    <n v="11.096730000000001"/>
    <x v="0"/>
    <x v="0"/>
    <n v="9.5383441434566993"/>
    <s v="Qty / 1,000"/>
    <m/>
    <s v="Private-Lighting"/>
    <s v="lighting"/>
    <n v="1"/>
    <n v="1"/>
    <s v="Lighting"/>
    <n v="0.99989942556735301"/>
    <n v="1.019640158801"/>
    <n v="70109.940023310701"/>
    <n v="11.314671539371901"/>
    <n v="0.71"/>
    <n v="49778.057416550597"/>
    <n v="8.0334167929540197"/>
    <n v="5242"/>
    <n v="1"/>
    <n v="1.22"/>
    <n v="1.0999999999999999E-2"/>
    <n v="0.68"/>
    <n v="13.3536818008394"/>
    <d v="1900-01-08T12:55:13"/>
    <n v="43471"/>
    <n v="13.638707255751999"/>
    <n v="771.20934025641702"/>
    <n v="0"/>
    <n v="474800.24243180669"/>
  </r>
  <r>
    <s v="STND-62029"/>
    <s v="Mckesson Corporation"/>
    <s v="Mckesson Corporation - 1995 Mckesson St - Aurora"/>
    <s v="New Indoor LED Fixtures"/>
    <s v="Indoor Lighting"/>
    <s v="Warehouse"/>
    <n v="0"/>
    <n v="4875.0600000000004"/>
    <n v="0.77152799999999999"/>
    <x v="0"/>
    <x v="0"/>
    <n v="9.5383441434566993"/>
    <s v="Qty / 1,000"/>
    <m/>
    <s v="Private-Lighting"/>
    <s v="lighting"/>
    <n v="1"/>
    <n v="1"/>
    <s v="Lighting"/>
    <n v="0.99989942556735301"/>
    <n v="1.019640158801"/>
    <n v="4874.5696936063796"/>
    <n v="0.78668093243942105"/>
    <n v="0.71"/>
    <n v="3460.9444824605298"/>
    <n v="0.55854346203198901"/>
    <n v="5242"/>
    <n v="1"/>
    <n v="1.22"/>
    <n v="1.0999999999999999E-2"/>
    <n v="0.68"/>
    <n v="13.3536818008394"/>
    <d v="1900-01-08T12:55:13"/>
    <n v="43471"/>
    <n v="0.94826534768493398"/>
    <n v="53.620266629670198"/>
    <n v="0"/>
    <n v="33011.679535106174"/>
  </r>
  <r>
    <s v="STND-62029"/>
    <s v="Mckesson Corporation"/>
    <s v="Mckesson Corporation - 1995 Mckesson St - Aurora"/>
    <s v="New Indoor LED Fixtures"/>
    <s v="Indoor Lighting"/>
    <s v="Warehouse"/>
    <n v="0"/>
    <n v="10940.054"/>
    <n v="1.7313750000000001"/>
    <x v="0"/>
    <x v="0"/>
    <n v="9.5383441434566993"/>
    <s v="Qty / 1,000"/>
    <m/>
    <s v="Private-Lighting"/>
    <s v="lighting"/>
    <n v="1"/>
    <n v="1"/>
    <s v="Lighting"/>
    <n v="0.99989942556735301"/>
    <n v="1.019640158801"/>
    <n v="10938.9537102758"/>
    <n v="1.7653794799440901"/>
    <n v="0.71"/>
    <n v="7766.6571342958296"/>
    <n v="1.2534194307602999"/>
    <n v="5242"/>
    <n v="1"/>
    <n v="1.22"/>
    <n v="1.0999999999999999E-2"/>
    <n v="0.68"/>
    <n v="13.3536818008394"/>
    <d v="1900-01-08T12:55:13"/>
    <n v="43471"/>
    <n v="2.1279887656028098"/>
    <n v="120.32849081303399"/>
    <n v="0"/>
    <n v="74081.048591146813"/>
  </r>
  <r>
    <s v="STND-62029"/>
    <s v="Mckesson Corporation"/>
    <s v="Mckesson Corporation - 1995 Mckesson St - Aurora"/>
    <s v="New Indoor LED Fixtures"/>
    <s v="Indoor Lighting"/>
    <s v="Warehouse"/>
    <n v="0"/>
    <n v="85995.01"/>
    <n v="13.609588"/>
    <x v="0"/>
    <x v="0"/>
    <n v="9.5383441434566993"/>
    <s v="Qty / 1,000"/>
    <m/>
    <s v="Private-Lighting"/>
    <s v="lighting"/>
    <n v="1"/>
    <n v="1"/>
    <s v="Lighting"/>
    <n v="0.99989942556735301"/>
    <n v="1.019640158801"/>
    <n v="85986.361100658702"/>
    <n v="13.8768824695362"/>
    <n v="0.71"/>
    <n v="61050.316381467703"/>
    <n v="9.8525865533707293"/>
    <n v="5242"/>
    <n v="1"/>
    <n v="1.22"/>
    <n v="1.0999999999999999E-2"/>
    <n v="0.68"/>
    <n v="13.3536818008394"/>
    <d v="1900-01-08T12:55:13"/>
    <n v="43471"/>
    <n v="16.7271968051305"/>
    <n v="945.849972107246"/>
    <n v="0"/>
    <n v="582318.92771335109"/>
  </r>
  <r>
    <s v="STND-62029"/>
    <s v="Mckesson Corporation"/>
    <s v="Mckesson Corporation - 1995 Mckesson St - Aurora"/>
    <s v="New Indoor LED Fixtures"/>
    <s v="Indoor Lighting"/>
    <s v="Warehouse"/>
    <n v="0"/>
    <n v="2385.11"/>
    <n v="0.37746800000000003"/>
    <x v="0"/>
    <x v="0"/>
    <n v="9.5383441434566993"/>
    <s v="Qty / 1,000"/>
    <m/>
    <s v="Private-Lighting"/>
    <s v="lighting"/>
    <n v="1"/>
    <n v="1"/>
    <s v="Lighting"/>
    <n v="0.99989942556735301"/>
    <n v="1.019640158801"/>
    <n v="2384.8701189149501"/>
    <n v="0.38488153146229698"/>
    <n v="0.71"/>
    <n v="1693.25778442961"/>
    <n v="0.27326588733823098"/>
    <n v="5242"/>
    <n v="1"/>
    <n v="1.22"/>
    <n v="1.0999999999999999E-2"/>
    <n v="0.68"/>
    <n v="13.3536818008394"/>
    <d v="1900-01-08T12:55:13"/>
    <n v="43471"/>
    <n v="0.46393627225445699"/>
    <n v="26.233571308064398"/>
    <n v="0"/>
    <n v="16150.875471476636"/>
  </r>
  <r>
    <s v="STND-62029"/>
    <s v="Mckesson Corporation"/>
    <s v="Mckesson Corporation - 1995 Mckesson St - Aurora"/>
    <s v="New Indoor LED Fixtures"/>
    <s v="Indoor Lighting"/>
    <s v="Warehouse"/>
    <n v="0"/>
    <n v="183711.13200000001"/>
    <n v="29.074162000000001"/>
    <x v="0"/>
    <x v="0"/>
    <n v="9.5383441434566993"/>
    <s v="Qty / 1,000"/>
    <m/>
    <s v="Private-Lighting"/>
    <s v="lighting"/>
    <n v="1"/>
    <n v="1"/>
    <s v="Lighting"/>
    <n v="0.99989942556735301"/>
    <n v="1.019640158801"/>
    <n v="183692.65535712801"/>
    <n v="29.645183158686098"/>
    <n v="0.71"/>
    <n v="130421.785303561"/>
    <n v="21.048080042667099"/>
    <n v="5242"/>
    <n v="1"/>
    <n v="1.22"/>
    <n v="1.0999999999999999E-2"/>
    <n v="0.68"/>
    <n v="13.3536818008394"/>
    <d v="1900-01-08T12:55:13"/>
    <n v="43471"/>
    <n v="35.7343094969698"/>
    <n v="2020.61920892841"/>
    <n v="0"/>
    <n v="1244007.8720293881"/>
  </r>
  <r>
    <s v="STND-62029"/>
    <s v="Mckesson Corporation"/>
    <s v="Mckesson Corporation - 1995 Mckesson St - Aurora"/>
    <s v="Outdoor &amp; Garage - LED Fixtures"/>
    <s v="Outdoor &amp; Garage Lighting"/>
    <s v="Exterior"/>
    <n v="0"/>
    <n v="7231.9250000000002"/>
    <n v="0"/>
    <x v="0"/>
    <x v="0"/>
    <n v="10.1978380583316"/>
    <s v="Qty / 1,000"/>
    <m/>
    <s v="Private-Lighting"/>
    <s v="lighting"/>
    <n v="1"/>
    <n v="1"/>
    <s v="Lighting"/>
    <n v="0.99989942556735301"/>
    <n v="1.019640158801"/>
    <n v="7231.1976532461804"/>
    <n v="0"/>
    <n v="0.71"/>
    <n v="5134.1503338047896"/>
    <n v="0"/>
    <n v="4903"/>
    <n v="1"/>
    <n v="1"/>
    <n v="0"/>
    <n v="0"/>
    <n v="14.276973281664301"/>
    <d v="1900-01-09T04:44:53"/>
    <n v="43471"/>
    <n v="0"/>
    <n v="0"/>
    <n v="0"/>
    <n v="52357.233671270369"/>
  </r>
  <r>
    <s v="STND-62029"/>
    <s v="Mckesson Corporation"/>
    <s v="Mckesson Corporation - 1995 Mckesson St - Aurora"/>
    <s v="Outdoor &amp; Garage - LED Fixtures"/>
    <s v="Outdoor &amp; Garage Lighting"/>
    <s v="Exterior"/>
    <n v="0"/>
    <n v="21014.258000000002"/>
    <n v="0"/>
    <x v="0"/>
    <x v="0"/>
    <n v="10.1978380583316"/>
    <s v="Qty / 1,000"/>
    <m/>
    <s v="Private-Lighting"/>
    <s v="lighting"/>
    <n v="1"/>
    <n v="1"/>
    <s v="Lighting"/>
    <n v="0.99989942556735301"/>
    <n v="1.019640158801"/>
    <n v="21012.1445029241"/>
    <n v="0"/>
    <n v="0.71"/>
    <n v="14918.622597076101"/>
    <n v="0"/>
    <n v="4903"/>
    <n v="1"/>
    <n v="1"/>
    <n v="0"/>
    <n v="0"/>
    <n v="14.276973281664301"/>
    <d v="1900-01-09T04:44:53"/>
    <n v="43471"/>
    <n v="0"/>
    <n v="0"/>
    <n v="0"/>
    <n v="152137.69729834847"/>
  </r>
  <r>
    <s v="STND-62029"/>
    <s v="Mckesson Corporation"/>
    <s v="Mckesson Corporation - 1995 Mckesson St - Aurora"/>
    <s v="Outdoor &amp; Garage - LED Fixtures"/>
    <s v="Outdoor &amp; Garage Lighting"/>
    <s v="Exterior"/>
    <n v="0"/>
    <n v="80311.14"/>
    <n v="0"/>
    <x v="0"/>
    <x v="0"/>
    <n v="10.1978380583316"/>
    <s v="Qty / 1,000"/>
    <m/>
    <s v="Private-Lighting"/>
    <s v="lighting"/>
    <n v="1"/>
    <n v="1"/>
    <s v="Lighting"/>
    <n v="0.99989942556735301"/>
    <n v="1.019640158801"/>
    <n v="80303.0627526592"/>
    <n v="0"/>
    <n v="0.71"/>
    <n v="57015.174554388097"/>
    <n v="0"/>
    <n v="4903"/>
    <n v="1"/>
    <n v="1"/>
    <n v="0"/>
    <n v="0"/>
    <n v="14.276973281664301"/>
    <d v="1900-01-09T04:44:53"/>
    <n v="43471"/>
    <n v="0"/>
    <n v="0"/>
    <n v="0"/>
    <n v="581431.51697315834"/>
  </r>
  <r>
    <s v="STND-62029"/>
    <s v="Mckesson Corporation"/>
    <s v="Mckesson Corporation - 1995 Mckesson St - Aurora"/>
    <s v="Outdoor &amp; Garage - LED Fixtures"/>
    <s v="Outdoor &amp; Garage Lighting"/>
    <s v="Exterior"/>
    <n v="0"/>
    <n v="2892.77"/>
    <n v="0"/>
    <x v="0"/>
    <x v="0"/>
    <n v="10.1978380583316"/>
    <s v="Qty / 1,000"/>
    <m/>
    <s v="Private-Lighting"/>
    <s v="lighting"/>
    <n v="1"/>
    <n v="1"/>
    <s v="Lighting"/>
    <n v="0.99989942556735301"/>
    <n v="1.019640158801"/>
    <n v="2892.4790612984698"/>
    <n v="0"/>
    <n v="0.71"/>
    <n v="2053.6601335219102"/>
    <n v="0"/>
    <n v="4903"/>
    <n v="1"/>
    <n v="1"/>
    <n v="0"/>
    <n v="0"/>
    <n v="14.276973281664301"/>
    <d v="1900-01-09T04:44:53"/>
    <n v="43471"/>
    <n v="0"/>
    <n v="0"/>
    <n v="0"/>
    <n v="20942.893468508089"/>
  </r>
  <r>
    <s v="STND-62029"/>
    <s v="Mckesson Corporation"/>
    <s v="Mckesson Corporation - 1995 Mckesson St - Aurora"/>
    <s v="New Indoor LED Fixtures"/>
    <s v="Indoor Lighting"/>
    <s v="Warehouse"/>
    <n v="0"/>
    <n v="912.10799999999995"/>
    <n v="0.14435000000000001"/>
    <x v="0"/>
    <x v="0"/>
    <n v="9.5383441434566993"/>
    <s v="Qty / 1,000"/>
    <m/>
    <s v="Private-Lighting"/>
    <s v="lighting"/>
    <n v="1"/>
    <n v="1"/>
    <s v="Lighting"/>
    <n v="0.99989942556735301"/>
    <n v="1.019640158801"/>
    <n v="912.016265255387"/>
    <n v="0.14718505692292499"/>
    <n v="0.71"/>
    <n v="647.53154833132498"/>
    <n v="0.10450139041527701"/>
    <n v="5242"/>
    <n v="1"/>
    <n v="1.22"/>
    <n v="1.0999999999999999E-2"/>
    <n v="0.68"/>
    <n v="13.3536818008394"/>
    <d v="1900-01-08T12:55:13"/>
    <n v="43471"/>
    <n v="0.17741689600159699"/>
    <n v="10.032178917809301"/>
    <n v="0"/>
    <n v="6176.3787517295423"/>
  </r>
  <r>
    <s v="STND-62029"/>
    <s v="Mckesson Corporation"/>
    <s v="Mckesson Corporation - 1995 Mckesson St - Aurora"/>
    <s v="Occupancy Sensors"/>
    <s v="Indoor Lighting"/>
    <s v="Warehouse"/>
    <n v="0"/>
    <n v="1515.9860000000001"/>
    <n v="0.77915299999999998"/>
    <x v="0"/>
    <x v="0"/>
    <n v="8"/>
    <s v="Qty / 1,000"/>
    <m/>
    <s v="Private-Lighting"/>
    <s v="lighting"/>
    <n v="1"/>
    <n v="1"/>
    <s v="Lighting"/>
    <n v="0.99989942556735301"/>
    <n v="1.019640158801"/>
    <n v="1515.8335305681501"/>
    <n v="0.79445568865027905"/>
    <n v="0.71"/>
    <n v="1076.24180670339"/>
    <n v="0.56406353894169803"/>
    <n v="5242"/>
    <n v="1"/>
    <n v="1.22"/>
    <n v="1.0999999999999999E-2"/>
    <n v="0.68"/>
    <n v="13.3536818008394"/>
    <d v="1900-01-08T12:55:13"/>
    <n v="43471"/>
    <n v="1.2286663913552101"/>
    <n v="16.674168836249599"/>
    <n v="0"/>
    <n v="8609.9344536271201"/>
  </r>
  <r>
    <s v="STND-62030"/>
    <s v="The Huntington National Bank"/>
    <s v="Huntington National Bank - 14701 S La Grange Rd - Orland Park"/>
    <s v="New Indoor LED Fixtures"/>
    <s v="Indoor Lighting"/>
    <s v="Miscellaneous"/>
    <n v="0"/>
    <n v="13255.513000000001"/>
    <n v="2.8388909999999998"/>
    <x v="0"/>
    <x v="0"/>
    <n v="14.797277300976599"/>
    <s v="Qty / 1,000"/>
    <m/>
    <s v="Private-Lighting"/>
    <s v="lighting"/>
    <n v="3"/>
    <n v="1"/>
    <s v="Lighting"/>
    <n v="0.91633259480590001"/>
    <n v="1.30467645558681"/>
    <n v="12146.4586227733"/>
    <n v="3.7038342476772801"/>
    <n v="0.71"/>
    <n v="8623.9856221690698"/>
    <n v="2.62972231585087"/>
    <n v="3379"/>
    <n v="1.0900000000000001"/>
    <n v="1.36"/>
    <n v="2.1999999999999999E-2"/>
    <n v="0.57999999999999996"/>
    <n v="20.7161882213673"/>
    <d v="1900-01-13T19:08:05"/>
    <n v="43448"/>
    <n v="4.6955302328566004"/>
    <n v="245.15788045964501"/>
    <n v="0"/>
    <n v="127611.50669087093"/>
  </r>
  <r>
    <s v="STND-62030"/>
    <s v="The Huntington National Bank"/>
    <s v="Huntington National Bank - 14701 S La Grange Rd - Orland Park"/>
    <s v="New Indoor LED Fixtures"/>
    <s v="Indoor Lighting"/>
    <s v="Miscellaneous"/>
    <n v="0"/>
    <n v="2025.711"/>
    <n v="0.43384"/>
    <x v="0"/>
    <x v="0"/>
    <n v="14.797277300976599"/>
    <s v="Qty / 1,000"/>
    <m/>
    <s v="Private-Lighting"/>
    <s v="lighting"/>
    <n v="3"/>
    <n v="1"/>
    <s v="Lighting"/>
    <n v="0.91633259480590001"/>
    <n v="1.30467645558681"/>
    <n v="1856.2250169568499"/>
    <n v="0.56602083349178001"/>
    <n v="0.71"/>
    <n v="1317.91976203937"/>
    <n v="0.40187479177916402"/>
    <n v="3379"/>
    <n v="1.0900000000000001"/>
    <n v="1.36"/>
    <n v="2.1999999999999999E-2"/>
    <n v="0.57999999999999996"/>
    <n v="20.7161882213673"/>
    <d v="1900-01-13T19:08:05"/>
    <n v="43448"/>
    <n v="0.71757205057274398"/>
    <n v="37.465092085367701"/>
    <n v="0"/>
    <n v="19501.624179333652"/>
  </r>
  <r>
    <s v="STND-62030"/>
    <s v="The Huntington National Bank"/>
    <s v="Huntington National Bank - 14701 S La Grange Rd - Orland Park"/>
    <s v="New Indoor LED Fixtures"/>
    <s v="Indoor Lighting"/>
    <s v="Miscellaneous"/>
    <n v="0"/>
    <n v="699.79100000000005"/>
    <n v="0.14987200000000001"/>
    <x v="0"/>
    <x v="0"/>
    <n v="14.797277300976599"/>
    <s v="Qty / 1,000"/>
    <m/>
    <s v="Private-Lighting"/>
    <s v="lighting"/>
    <n v="3"/>
    <n v="1"/>
    <s v="Lighting"/>
    <n v="0.91633259480590001"/>
    <n v="1.30467645558681"/>
    <n v="641.24130285181502"/>
    <n v="0.19553446975170599"/>
    <n v="0.71"/>
    <n v="455.281325024789"/>
    <n v="0.138829473523711"/>
    <n v="3379"/>
    <n v="1.0900000000000001"/>
    <n v="1.36"/>
    <n v="2.1999999999999999E-2"/>
    <n v="0.57999999999999996"/>
    <n v="20.7161882213673"/>
    <d v="1900-01-13T19:08:05"/>
    <n v="43448"/>
    <n v="0.24788852656149299"/>
    <n v="12.942485011687999"/>
    <n v="0"/>
    <n v="6736.9240163478598"/>
  </r>
  <r>
    <s v="STND-62030"/>
    <s v="The Huntington National Bank"/>
    <s v="Huntington National Bank - 14701 S La Grange Rd - Orland Park"/>
    <s v="New Indoor LED Fixtures"/>
    <s v="Indoor Lighting"/>
    <s v="Miscellaneous"/>
    <n v="0"/>
    <n v="3498.9549999999999"/>
    <n v="0.74936000000000003"/>
    <x v="0"/>
    <x v="0"/>
    <n v="14.797277300976599"/>
    <s v="Qty / 1,000"/>
    <m/>
    <s v="Private-Lighting"/>
    <s v="lighting"/>
    <n v="3"/>
    <n v="1"/>
    <s v="Lighting"/>
    <n v="0.91633259480590001"/>
    <n v="1.30467645558681"/>
    <n v="3206.20651425908"/>
    <n v="0.97767234875852904"/>
    <n v="0.71"/>
    <n v="2276.4066251239401"/>
    <n v="0.694147367618556"/>
    <n v="3379"/>
    <n v="1.0900000000000001"/>
    <n v="1.36"/>
    <n v="2.1999999999999999E-2"/>
    <n v="0.57999999999999996"/>
    <n v="20.7161882213673"/>
    <d v="1900-01-13T19:08:05"/>
    <n v="43448"/>
    <n v="1.2394426328074699"/>
    <n v="64.712425058440104"/>
    <n v="0"/>
    <n v="33684.620081739224"/>
  </r>
  <r>
    <s v="STND-62030"/>
    <s v="The Huntington National Bank"/>
    <s v="Huntington National Bank - 14701 S La Grange Rd - Orland Park"/>
    <s v="New Indoor LED Fixtures"/>
    <s v="Indoor Lighting"/>
    <s v="Miscellaneous"/>
    <n v="0"/>
    <n v="2729.1849999999999"/>
    <n v="0.58450100000000005"/>
    <x v="0"/>
    <x v="0"/>
    <n v="14.797277300976599"/>
    <s v="Qty / 1,000"/>
    <m/>
    <s v="Private-Lighting"/>
    <s v="lighting"/>
    <n v="3"/>
    <n v="1"/>
    <s v="Lighting"/>
    <n v="0.91633259480590001"/>
    <n v="1.30467645558681"/>
    <n v="2500.8411727553398"/>
    <n v="0.76258469296694398"/>
    <n v="0.71"/>
    <n v="1775.5972326562901"/>
    <n v="0.54143513200653004"/>
    <n v="3379"/>
    <n v="1.0900000000000001"/>
    <n v="1.36"/>
    <n v="2.1999999999999999E-2"/>
    <n v="0.57999999999999996"/>
    <n v="20.7161882213673"/>
    <d v="1900-01-13T19:08:05"/>
    <n v="43448"/>
    <n v="0.96676558439014204"/>
    <n v="50.475693395061903"/>
    <n v="0"/>
    <n v="26274.004626461789"/>
  </r>
  <r>
    <s v="STND-62030"/>
    <s v="The Huntington National Bank"/>
    <s v="Huntington National Bank - 14701 S La Grange Rd - Orland Park"/>
    <s v="Outdoor &amp; Garage - LED Fixtures"/>
    <s v="Outdoor &amp; Garage Lighting"/>
    <s v="Exterior"/>
    <n v="0"/>
    <n v="14669.776"/>
    <n v="0"/>
    <x v="0"/>
    <x v="0"/>
    <n v="10.1978380583316"/>
    <s v="Qty / 1,000"/>
    <m/>
    <s v="Private-Lighting"/>
    <s v="lighting"/>
    <n v="3"/>
    <n v="1"/>
    <s v="Lighting"/>
    <n v="0.91633259480590001"/>
    <n v="1.30467645558681"/>
    <n v="13442.393907301301"/>
    <n v="0"/>
    <n v="0.71"/>
    <n v="9544.0996741839299"/>
    <n v="0"/>
    <n v="4903"/>
    <n v="1"/>
    <n v="1"/>
    <n v="0"/>
    <n v="0"/>
    <n v="14.276973281664301"/>
    <d v="1900-01-09T04:44:53"/>
    <n v="43448"/>
    <n v="0"/>
    <n v="0"/>
    <n v="0"/>
    <n v="97329.18288990311"/>
  </r>
  <r>
    <s v="STND-62030"/>
    <s v="The Huntington National Bank"/>
    <s v="Huntington National Bank - 14701 S La Grange Rd - Orland Park"/>
    <s v="Outdoor &amp; Garage - LED Fixtures"/>
    <s v="Outdoor &amp; Garage Lighting"/>
    <s v="Exterior"/>
    <n v="0"/>
    <n v="3824.34"/>
    <n v="0"/>
    <x v="0"/>
    <x v="0"/>
    <n v="10.1978380583316"/>
    <s v="Qty / 1,000"/>
    <m/>
    <s v="Private-Lighting"/>
    <s v="lighting"/>
    <n v="3"/>
    <n v="1"/>
    <s v="Lighting"/>
    <n v="0.91633259480590001"/>
    <n v="1.30467645558681"/>
    <n v="3504.36739562"/>
    <n v="0"/>
    <n v="0.71"/>
    <n v="2488.1008508902"/>
    <n v="0"/>
    <n v="4903"/>
    <n v="1"/>
    <n v="1"/>
    <n v="0"/>
    <n v="0"/>
    <n v="14.276973281664301"/>
    <d v="1900-01-09T04:44:53"/>
    <n v="43448"/>
    <n v="0"/>
    <n v="0"/>
    <n v="0"/>
    <n v="25373.249550175318"/>
  </r>
  <r>
    <s v="STND-62030"/>
    <s v="The Huntington National Bank"/>
    <s v="Huntington National Bank - 14701 S La Grange Rd - Orland Park"/>
    <s v="Outdoor &amp; Garage - LED Fixtures"/>
    <s v="Outdoor &amp; Garage Lighting"/>
    <s v="Exterior"/>
    <n v="0"/>
    <n v="8972.49"/>
    <n v="0"/>
    <x v="0"/>
    <x v="0"/>
    <n v="10.1978380583316"/>
    <s v="Qty / 1,000"/>
    <m/>
    <s v="Private-Lighting"/>
    <s v="lighting"/>
    <n v="3"/>
    <n v="1"/>
    <s v="Lighting"/>
    <n v="0.91633259480590001"/>
    <n v="1.30467645558681"/>
    <n v="8221.7850435699893"/>
    <n v="0"/>
    <n v="0.71"/>
    <n v="5837.4673809346896"/>
    <n v="0"/>
    <n v="4903"/>
    <n v="1"/>
    <n v="1"/>
    <n v="0"/>
    <n v="0"/>
    <n v="14.276973281664301"/>
    <d v="1900-01-09T04:44:53"/>
    <n v="43448"/>
    <n v="0"/>
    <n v="0"/>
    <n v="0"/>
    <n v="59529.547021565064"/>
  </r>
  <r>
    <s v="STND-62031"/>
    <s v="DeLong Ford, Inc."/>
    <s v="DeLong Ford Inc - 212 E Delaware St - Dwight"/>
    <s v="Outdoor Networked Lighting Control System"/>
    <s v="Outdoor Advanced Lighting"/>
    <s v="Retail (mall/dept. store)"/>
    <n v="0"/>
    <n v="4118.1000000000004"/>
    <n v="0"/>
    <x v="0"/>
    <x v="0"/>
    <n v="15"/>
    <s v="Qty / 1,000"/>
    <m/>
    <s v="Private-Lighting"/>
    <s v="lighting"/>
    <n v="3"/>
    <n v="1"/>
    <s v="Lighting"/>
    <n v="0.91633259480590001"/>
    <n v="1.30467645558681"/>
    <n v="3773.5492586701798"/>
    <n v="0"/>
    <n v="0.71"/>
    <n v="2679.21997365583"/>
    <n v="0"/>
    <n v="5478"/>
    <n v="1.1200000000000001"/>
    <n v="1.31"/>
    <n v="2.1999999999999999E-2"/>
    <n v="0.95"/>
    <n v="12.7783862723622"/>
    <d v="1900-01-08T03:03:29"/>
    <n v="43432"/>
    <n v="0"/>
    <n v="74.123289009592696"/>
    <n v="0"/>
    <n v="40188.299604837448"/>
  </r>
  <r>
    <s v="STND-62032"/>
    <s v="The Huntington National Bank"/>
    <s v="Huntington National Bank - 501 W North Ave - Melrose Park"/>
    <s v="New Indoor LED Fixtures"/>
    <s v="Indoor Lighting"/>
    <s v="Miscellaneous"/>
    <n v="0"/>
    <n v="13848.494000000001"/>
    <n v="2.9658880000000001"/>
    <x v="0"/>
    <x v="0"/>
    <n v="14.797277300976599"/>
    <s v="Qty / 1,000"/>
    <m/>
    <s v="Private-Lighting"/>
    <s v="lighting"/>
    <n v="3"/>
    <n v="1"/>
    <s v="Lighting"/>
    <n v="0.91633259480590001"/>
    <n v="1.30467645558681"/>
    <n v="12689.8264411739"/>
    <n v="3.8695242435074402"/>
    <n v="0.71"/>
    <n v="9009.7767732334905"/>
    <n v="2.7473622128902799"/>
    <n v="3379"/>
    <n v="1.0900000000000001"/>
    <n v="1.36"/>
    <n v="2.1999999999999999E-2"/>
    <n v="0.57999999999999996"/>
    <n v="20.7161882213673"/>
    <d v="1900-01-13T19:08:05"/>
    <n v="43469"/>
    <n v="4.9055834730063896"/>
    <n v="256.124937344795"/>
    <n v="0"/>
    <n v="133320.16533343412"/>
  </r>
  <r>
    <s v="STND-62032"/>
    <s v="The Huntington National Bank"/>
    <s v="Huntington National Bank - 501 W North Ave - Melrose Park"/>
    <s v="New Indoor LED Fixtures"/>
    <s v="Indoor Lighting"/>
    <s v="Miscellaneous"/>
    <n v="0"/>
    <n v="1591.104"/>
    <n v="0.34076200000000001"/>
    <x v="0"/>
    <x v="0"/>
    <n v="14.797277300976599"/>
    <s v="Qty / 1,000"/>
    <m/>
    <s v="Private-Lighting"/>
    <s v="lighting"/>
    <n v="3"/>
    <n v="1"/>
    <s v="Lighting"/>
    <n v="0.91633259480590001"/>
    <n v="1.30467645558681"/>
    <n v="1457.98045692605"/>
    <n v="0.44458415835867099"/>
    <n v="0.71"/>
    <n v="1035.16612441749"/>
    <n v="0.31565475243465702"/>
    <n v="3379"/>
    <n v="1.0900000000000001"/>
    <n v="1.36"/>
    <n v="2.1999999999999999E-2"/>
    <n v="0.57999999999999996"/>
    <n v="20.7161882213673"/>
    <d v="1900-01-13T19:08:05"/>
    <n v="43469"/>
    <n v="0.56362089041413699"/>
    <n v="29.427128488415601"/>
    <n v="0"/>
    <n v="15317.640195582842"/>
  </r>
  <r>
    <s v="STND-62032"/>
    <s v="The Huntington National Bank"/>
    <s v="Huntington National Bank - 501 W North Ave - Melrose Park"/>
    <s v="New Indoor LED Fixtures"/>
    <s v="Indoor Lighting"/>
    <s v="Miscellaneous"/>
    <n v="0"/>
    <n v="441.97300000000001"/>
    <n v="9.4656000000000004E-2"/>
    <x v="0"/>
    <x v="0"/>
    <n v="14.797277300976599"/>
    <s v="Qty / 1,000"/>
    <m/>
    <s v="Private-Lighting"/>
    <s v="lighting"/>
    <n v="3"/>
    <n v="1"/>
    <s v="Lighting"/>
    <n v="0.91633259480590001"/>
    <n v="1.30467645558681"/>
    <n v="404.99426592414801"/>
    <n v="0.123495454580025"/>
    <n v="0.71"/>
    <n v="287.54592880614501"/>
    <n v="8.7681772751817599E-2"/>
    <n v="3379"/>
    <n v="1.0900000000000001"/>
    <n v="1.36"/>
    <n v="2.1999999999999999E-2"/>
    <n v="0.57999999999999996"/>
    <n v="20.7161882213673"/>
    <d v="1900-01-13T19:08:05"/>
    <n v="43469"/>
    <n v="0.156561174670417"/>
    <n v="8.17419619296445"/>
    <n v="0"/>
    <n v="4254.896845311403"/>
  </r>
  <r>
    <s v="STND-62032"/>
    <s v="The Huntington National Bank"/>
    <s v="Huntington National Bank - 501 W North Ave - Melrose Park"/>
    <s v="New Indoor LED Fixtures"/>
    <s v="Indoor Lighting"/>
    <s v="Miscellaneous"/>
    <n v="0"/>
    <n v="1620.568"/>
    <n v="0.34707199999999999"/>
    <x v="0"/>
    <x v="0"/>
    <n v="14.797277300976599"/>
    <s v="Qty / 1,000"/>
    <m/>
    <s v="Private-Lighting"/>
    <s v="lighting"/>
    <n v="3"/>
    <n v="1"/>
    <s v="Lighting"/>
    <n v="0.91633259480590001"/>
    <n v="1.30467645558681"/>
    <n v="1484.9792804994099"/>
    <n v="0.45281666679342403"/>
    <n v="0.71"/>
    <n v="1054.3352891545801"/>
    <n v="0.32149983342333099"/>
    <n v="3379"/>
    <n v="1.0900000000000001"/>
    <n v="1.36"/>
    <n v="2.1999999999999999E-2"/>
    <n v="0.57999999999999996"/>
    <n v="20.7161882213673"/>
    <d v="1900-01-13T19:08:05"/>
    <n v="43469"/>
    <n v="0.57405764045819496"/>
    <n v="29.972058872465102"/>
    <n v="0"/>
    <n v="15601.291641825668"/>
  </r>
  <r>
    <s v="STND-62032"/>
    <s v="The Huntington National Bank"/>
    <s v="Huntington National Bank - 501 W North Ave - Melrose Park"/>
    <s v="Occupancy Sensors"/>
    <s v="Indoor Lighting"/>
    <s v="Miscellaneous"/>
    <n v="0"/>
    <n v="41.545000000000002"/>
    <n v="2.7486E-2"/>
    <x v="0"/>
    <x v="0"/>
    <n v="8"/>
    <s v="Qty / 1,000"/>
    <m/>
    <s v="Private-Lighting"/>
    <s v="lighting"/>
    <n v="3"/>
    <n v="1"/>
    <s v="Lighting"/>
    <n v="0.91633259480590001"/>
    <n v="1.30467645558681"/>
    <n v="38.069037651211097"/>
    <n v="3.5860337058259001E-2"/>
    <n v="0.71"/>
    <n v="27.029016732359899"/>
    <n v="2.5460839311363899E-2"/>
    <n v="3379"/>
    <n v="1.0900000000000001"/>
    <n v="1.36"/>
    <n v="2.1999999999999999E-2"/>
    <n v="0.57999999999999996"/>
    <n v="20.7161882213673"/>
    <d v="1900-01-13T19:08:05"/>
    <n v="43469"/>
    <n v="6.1320685804136403E-2"/>
    <n v="0.76836589754738005"/>
    <n v="0"/>
    <n v="216.23213385887919"/>
  </r>
  <r>
    <s v="STND-62032"/>
    <s v="The Huntington National Bank"/>
    <s v="Huntington National Bank - 501 W North Ave - Melrose Park"/>
    <s v="Outdoor &amp; Garage - LED Fixtures"/>
    <s v="Outdoor &amp; Garage Lighting"/>
    <s v="Exterior"/>
    <n v="0"/>
    <n v="24588.544999999998"/>
    <n v="0"/>
    <x v="0"/>
    <x v="0"/>
    <n v="10.1978380583316"/>
    <s v="Qty / 1,000"/>
    <m/>
    <s v="Private-Lighting"/>
    <s v="lighting"/>
    <n v="3"/>
    <n v="1"/>
    <s v="Lighting"/>
    <n v="0.91633259480590001"/>
    <n v="1.30467645558681"/>
    <n v="22531.285242351601"/>
    <n v="0"/>
    <n v="0.71"/>
    <n v="15997.2125220697"/>
    <n v="0"/>
    <n v="4903"/>
    <n v="1"/>
    <n v="1"/>
    <n v="0"/>
    <n v="0"/>
    <n v="14.276973281664301"/>
    <d v="1900-01-09T04:44:53"/>
    <n v="43469"/>
    <n v="0"/>
    <n v="0"/>
    <n v="0"/>
    <n v="163136.98268478122"/>
  </r>
  <r>
    <s v="STND-62032"/>
    <s v="The Huntington National Bank"/>
    <s v="Huntington National Bank - 501 W North Ave - Melrose Park"/>
    <s v="Outdoor &amp; Garage - LED Fixtures"/>
    <s v="Outdoor &amp; Garage Lighting"/>
    <s v="Exterior"/>
    <n v="0"/>
    <n v="2230.8649999999998"/>
    <n v="0"/>
    <x v="0"/>
    <x v="0"/>
    <n v="10.1978380583316"/>
    <s v="Qty / 1,000"/>
    <m/>
    <s v="Private-Lighting"/>
    <s v="lighting"/>
    <n v="3"/>
    <n v="1"/>
    <s v="Lighting"/>
    <n v="0.91633259480590001"/>
    <n v="1.30467645558681"/>
    <n v="2044.2143141116601"/>
    <n v="0"/>
    <n v="0.71"/>
    <n v="1451.3921630192799"/>
    <n v="0"/>
    <n v="4903"/>
    <n v="1"/>
    <n v="1"/>
    <n v="0"/>
    <n v="0"/>
    <n v="14.276973281664301"/>
    <d v="1900-01-09T04:44:53"/>
    <n v="43469"/>
    <n v="0"/>
    <n v="0"/>
    <n v="0"/>
    <n v="14801.062237602235"/>
  </r>
  <r>
    <s v="STND-62032"/>
    <s v="The Huntington National Bank"/>
    <s v="Huntington National Bank - 501 W North Ave - Melrose Park"/>
    <s v="Outdoor &amp; Garage - LED Fixtures"/>
    <s v="Outdoor &amp; Garage Lighting"/>
    <s v="Exterior"/>
    <n v="0"/>
    <n v="4535.2749999999996"/>
    <n v="0"/>
    <x v="0"/>
    <x v="0"/>
    <n v="10.1978380583316"/>
    <s v="Qty / 1,000"/>
    <m/>
    <s v="Private-Lighting"/>
    <s v="lighting"/>
    <n v="3"/>
    <n v="1"/>
    <s v="Lighting"/>
    <n v="0.91633259480590001"/>
    <n v="1.30467645558681"/>
    <n v="4155.8203089083299"/>
    <n v="0"/>
    <n v="0.71"/>
    <n v="2950.6324193249102"/>
    <n v="0"/>
    <n v="4903"/>
    <n v="1"/>
    <n v="1"/>
    <n v="0"/>
    <n v="0"/>
    <n v="14.276973281664301"/>
    <d v="1900-01-09T04:44:53"/>
    <n v="43469"/>
    <n v="0"/>
    <n v="0"/>
    <n v="0"/>
    <n v="30090.071581938613"/>
  </r>
  <r>
    <s v="STND-62033"/>
    <s v="CVS Health Corporation"/>
    <s v="CVS Pharmacy - Store Number 04778 - 101 Asbury Ave - Evanston"/>
    <s v="Outdoor &amp; Garage - LED Fixtures"/>
    <s v="Outdoor &amp; Garage Lighting"/>
    <s v="Exterior"/>
    <n v="0"/>
    <n v="2667.232"/>
    <n v="0"/>
    <x v="0"/>
    <x v="0"/>
    <n v="10.1978380583316"/>
    <s v="Qty / 1,000"/>
    <m/>
    <s v="Private-Lighting"/>
    <s v="lighting"/>
    <n v="3"/>
    <n v="1"/>
    <s v="Lighting"/>
    <n v="0.91633259480590001"/>
    <n v="1.30467645558681"/>
    <n v="2444.07161950933"/>
    <n v="0"/>
    <n v="0.71"/>
    <n v="1735.2908498516199"/>
    <n v="0"/>
    <n v="4903"/>
    <n v="1"/>
    <n v="1"/>
    <n v="0"/>
    <n v="0"/>
    <n v="14.276973281664301"/>
    <d v="1900-01-09T04:44:53"/>
    <n v="43448"/>
    <n v="0"/>
    <n v="0"/>
    <n v="0"/>
    <n v="17696.215070891434"/>
  </r>
  <r>
    <s v="STND-62033"/>
    <s v="CVS Health Corporation"/>
    <s v="CVS Pharmacy - Store Number 04778 - 101 Asbury Ave - Evanston"/>
    <s v="Outdoor &amp; Garage - LED Fixtures"/>
    <s v="Outdoor &amp; Garage Lighting"/>
    <s v="Exterior"/>
    <n v="0"/>
    <n v="9796.1939999999995"/>
    <n v="0"/>
    <x v="0"/>
    <x v="0"/>
    <n v="10.1978380583316"/>
    <s v="Qty / 1,000"/>
    <m/>
    <s v="Private-Lighting"/>
    <s v="lighting"/>
    <n v="3"/>
    <n v="1"/>
    <s v="Lighting"/>
    <n v="0.91633259480590001"/>
    <n v="1.30467645558681"/>
    <n v="8976.5718672419898"/>
    <n v="0"/>
    <n v="0.71"/>
    <n v="6373.3660257418096"/>
    <n v="0"/>
    <n v="4903"/>
    <n v="1"/>
    <n v="1"/>
    <n v="0"/>
    <n v="0"/>
    <n v="14.276973281664301"/>
    <d v="1900-01-09T04:44:53"/>
    <n v="43448"/>
    <n v="0"/>
    <n v="0"/>
    <n v="0"/>
    <n v="64994.554616987443"/>
  </r>
  <r>
    <s v="STND-62033"/>
    <s v="CVS Health Corporation"/>
    <s v="CVS Pharmacy - Store Number 04778 - 101 Asbury Ave - Evanston"/>
    <s v="Outdoor &amp; Garage - LED Fixtures"/>
    <s v="Outdoor &amp; Garage Lighting"/>
    <s v="Exterior"/>
    <n v="0"/>
    <n v="573.65099999999995"/>
    <n v="0"/>
    <x v="0"/>
    <x v="0"/>
    <n v="10.1978380583316"/>
    <s v="Qty / 1,000"/>
    <m/>
    <s v="Private-Lighting"/>
    <s v="lighting"/>
    <n v="3"/>
    <n v="1"/>
    <s v="Lighting"/>
    <n v="0.91633259480590001"/>
    <n v="1.30467645558681"/>
    <n v="525.65510934299903"/>
    <n v="0"/>
    <n v="0.71"/>
    <n v="373.21512763352899"/>
    <n v="0"/>
    <n v="4903"/>
    <n v="1"/>
    <n v="1"/>
    <n v="0"/>
    <n v="0"/>
    <n v="14.276973281664301"/>
    <d v="1900-01-09T04:44:53"/>
    <n v="43448"/>
    <n v="0"/>
    <n v="0"/>
    <n v="0"/>
    <n v="3805.9874325262876"/>
  </r>
  <r>
    <s v="STND-62034"/>
    <s v="New Albertson's Inc"/>
    <s v="New Albertson's Inc - 2485 Howard St - Evanston"/>
    <s v="LED Refrigerated Display Case Lighting for Open and Closed Cases"/>
    <s v="Refrigeration"/>
    <s v="Grocery/convenience"/>
    <n v="0"/>
    <n v="19064.43"/>
    <n v="2.2686999999999999"/>
    <x v="2"/>
    <x v="0"/>
    <n v="8.6177180282661094"/>
    <s v="ΔkWpeak / CF"/>
    <n v="0.69"/>
    <s v="Private-Lighting"/>
    <s v="lighting"/>
    <n v="3"/>
    <n v="1"/>
    <s v="Non-Lighting"/>
    <n v="0.91633259480590001"/>
    <n v="1.30467645558681"/>
    <n v="17469.3586103954"/>
    <n v="2.9599194747897899"/>
    <n v="0.7"/>
    <n v="12228.551027276801"/>
    <n v="2.0719436323528502"/>
    <n v="4661"/>
    <n v="1.07"/>
    <n v="1.24"/>
    <n v="2.9000000000000001E-2"/>
    <n v="0.745"/>
    <n v="15.018236429950701"/>
    <d v="1900-01-09T17:27:20"/>
    <n v="43443"/>
    <n v="4.2897383692605597"/>
    <n v="0"/>
    <n v="0"/>
    <n v="105382.20464733534"/>
  </r>
  <r>
    <s v="STND-62034"/>
    <s v="New Albertson's Inc"/>
    <s v="New Albertson's Inc - 2485 Howard St - Evanston"/>
    <s v="LED Refrigerated Display Case Lighting for Open and Closed Cases"/>
    <s v="Refrigeration"/>
    <s v="Grocery/convenience"/>
    <n v="0"/>
    <n v="58803.56"/>
    <n v="6.9979199999999997"/>
    <x v="2"/>
    <x v="0"/>
    <n v="8.6177180282661094"/>
    <s v="ΔkWpeak / CF"/>
    <n v="0.69"/>
    <s v="Private-Lighting"/>
    <s v="lighting"/>
    <n v="3"/>
    <n v="1"/>
    <s v="Non-Lighting"/>
    <n v="0.91633259480590001"/>
    <n v="1.30467645558681"/>
    <n v="53883.618718624399"/>
    <n v="9.1300214620800304"/>
    <n v="0.7"/>
    <n v="37718.533103037102"/>
    <n v="6.3910150234560197"/>
    <n v="4661"/>
    <n v="1.07"/>
    <n v="1.24"/>
    <n v="2.9000000000000001E-2"/>
    <n v="0.745"/>
    <n v="15.018236429950701"/>
    <d v="1900-01-09T17:27:20"/>
    <n v="43443"/>
    <n v="13.231915162434801"/>
    <n v="0"/>
    <n v="0"/>
    <n v="325047.68272179487"/>
  </r>
  <r>
    <s v="STND-62034"/>
    <s v="New Albertson's Inc"/>
    <s v="New Albertson's Inc - 2485 Howard St - Evanston"/>
    <s v="Retrofit of Existing Indoor Fixtures to LED"/>
    <s v="Indoor Lighting"/>
    <s v="Grocery/convenience"/>
    <n v="0"/>
    <n v="210392.97200000001"/>
    <n v="39.232979999999998"/>
    <x v="0"/>
    <x v="0"/>
    <n v="10.727311735679001"/>
    <s v="Qty / 1,000"/>
    <m/>
    <s v="Private-Lighting"/>
    <s v="lighting"/>
    <n v="3"/>
    <n v="1"/>
    <s v="Lighting"/>
    <n v="0.91633259480590001"/>
    <n v="1.30467645558681"/>
    <n v="192789.93796168501"/>
    <n v="51.1863452885081"/>
    <n v="0.71"/>
    <n v="136880.855952796"/>
    <n v="36.342305154840702"/>
    <n v="4661"/>
    <n v="1.07"/>
    <n v="1.24"/>
    <n v="2.9000000000000001E-2"/>
    <n v="0.745"/>
    <n v="15.018236429950701"/>
    <d v="1900-01-09T17:27:20"/>
    <n v="43443"/>
    <n v="55.408470760454698"/>
    <n v="5225.1478512980102"/>
    <n v="0"/>
    <n v="1468363.6124522153"/>
  </r>
  <r>
    <s v="STND-62034"/>
    <s v="New Albertson's Inc"/>
    <s v="New Albertson's Inc - 2485 Howard St - Evanston"/>
    <s v="Retrofit of Existing Indoor Fixtures to LED"/>
    <s v="Indoor Lighting"/>
    <s v="Grocery/convenience"/>
    <n v="0"/>
    <n v="32915.982000000004"/>
    <n v="6.1379999999999999"/>
    <x v="0"/>
    <x v="0"/>
    <n v="10.727311735679001"/>
    <s v="Qty / 1,000"/>
    <m/>
    <s v="Private-Lighting"/>
    <s v="lighting"/>
    <n v="3"/>
    <n v="1"/>
    <s v="Lighting"/>
    <n v="0.91633259480590001"/>
    <n v="1.30467645558681"/>
    <n v="30161.987196644299"/>
    <n v="8.0081040843918192"/>
    <n v="0.71"/>
    <n v="21415.010909617398"/>
    <n v="5.6857538999181898"/>
    <n v="4661"/>
    <n v="1.07"/>
    <n v="1.24"/>
    <n v="2.9000000000000001E-2"/>
    <n v="0.745"/>
    <n v="15.018236429950701"/>
    <d v="1900-01-09T17:27:20"/>
    <n v="43443"/>
    <n v="8.6686556445029392"/>
    <n v="817.47441934830294"/>
    <n v="0"/>
    <n v="229725.49785043256"/>
  </r>
  <r>
    <s v="STND-62034"/>
    <s v="New Albertson's Inc"/>
    <s v="New Albertson's Inc - 2485 Howard St - Evanston"/>
    <s v="Retrofit of Existing Indoor Fixtures to LED"/>
    <s v="Indoor Lighting"/>
    <s v="Grocery/convenience"/>
    <n v="0"/>
    <n v="66325.703999999998"/>
    <n v="12.368069999999999"/>
    <x v="0"/>
    <x v="0"/>
    <n v="10.727311735679001"/>
    <s v="Qty / 1,000"/>
    <m/>
    <s v="Private-Lighting"/>
    <s v="lighting"/>
    <n v="3"/>
    <n v="1"/>
    <s v="Lighting"/>
    <n v="0.91633259480590001"/>
    <n v="1.30467645558681"/>
    <n v="60776.404448647998"/>
    <n v="16.1363297300495"/>
    <n v="0.71"/>
    <n v="43151.2471585401"/>
    <n v="11.456794108335201"/>
    <n v="4661"/>
    <n v="1.07"/>
    <n v="1.24"/>
    <n v="2.9000000000000001E-2"/>
    <n v="0.745"/>
    <n v="15.018236429950701"/>
    <d v="1900-01-09T17:27:20"/>
    <n v="43443"/>
    <n v="17.4673411236734"/>
    <n v="1647.2109616923301"/>
    <n v="0"/>
    <n v="462896.88005299232"/>
  </r>
  <r>
    <s v="STND-62034"/>
    <s v="New Albertson's Inc"/>
    <s v="New Albertson's Inc - 2485 Howard St - Evanston"/>
    <s v="Retrofit of Existing Indoor Fixtures to LED"/>
    <s v="Indoor Lighting"/>
    <s v="Grocery/convenience"/>
    <n v="0"/>
    <n v="2393.89"/>
    <n v="0.44640000000000002"/>
    <x v="0"/>
    <x v="0"/>
    <n v="10.727311735679001"/>
    <s v="Qty / 1,000"/>
    <m/>
    <s v="Private-Lighting"/>
    <s v="lighting"/>
    <n v="3"/>
    <n v="1"/>
    <s v="Lighting"/>
    <n v="0.91633259480590001"/>
    <n v="1.30467645558681"/>
    <n v="2193.5994353799001"/>
    <n v="0.58240756977395003"/>
    <n v="0.71"/>
    <n v="1557.4555991197301"/>
    <n v="0.41350937453950498"/>
    <n v="4661"/>
    <n v="1.07"/>
    <n v="1.24"/>
    <n v="2.9000000000000001E-2"/>
    <n v="0.745"/>
    <n v="15.018236429950701"/>
    <d v="1900-01-09T17:27:20"/>
    <n v="43443"/>
    <n v="0.63044768323657796"/>
    <n v="59.452694977585899"/>
    <n v="0"/>
    <n v="16707.31172623605"/>
  </r>
  <r>
    <s v="STND-62034"/>
    <s v="New Albertson's Inc"/>
    <s v="New Albertson's Inc - 2485 Howard St - Evanston"/>
    <s v="Retrofit of Existing Indoor Fixtures to LED"/>
    <s v="Indoor Lighting"/>
    <s v="Grocery/convenience"/>
    <n v="0"/>
    <n v="339.13400000000001"/>
    <n v="6.3240000000000005E-2"/>
    <x v="0"/>
    <x v="0"/>
    <n v="10.727311735679001"/>
    <s v="Qty / 1,000"/>
    <m/>
    <s v="Private-Lighting"/>
    <s v="lighting"/>
    <n v="3"/>
    <n v="1"/>
    <s v="Lighting"/>
    <n v="0.91633259480590001"/>
    <n v="1.30467645558681"/>
    <n v="310.75953820690398"/>
    <n v="8.2507739051309606E-2"/>
    <n v="0.71"/>
    <n v="220.639272126902"/>
    <n v="5.8580494726429802E-2"/>
    <n v="4661"/>
    <n v="1.07"/>
    <n v="1.24"/>
    <n v="2.9000000000000001E-2"/>
    <n v="0.745"/>
    <n v="15.018236429950701"/>
    <d v="1900-01-09T17:27:20"/>
    <n v="43443"/>
    <n v="8.9313421791848494E-2"/>
    <n v="8.4224547738319799"/>
    <n v="0"/>
    <n v="2366.8662532385883"/>
  </r>
  <r>
    <s v="STND-62034"/>
    <s v="New Albertson's Inc"/>
    <s v="New Albertson's Inc - 2485 Howard St - Evanston"/>
    <s v="Retrofit of Existing Indoor Fixtures to LED"/>
    <s v="Indoor Lighting"/>
    <s v="Grocery/convenience"/>
    <n v="0"/>
    <n v="239.38900000000001"/>
    <n v="4.4639999999999999E-2"/>
    <x v="0"/>
    <x v="0"/>
    <n v="10.727311735679001"/>
    <s v="Qty / 1,000"/>
    <m/>
    <s v="Private-Lighting"/>
    <s v="lighting"/>
    <n v="3"/>
    <n v="1"/>
    <s v="Lighting"/>
    <n v="0.91633259480590001"/>
    <n v="1.30467645558681"/>
    <n v="219.35994353799001"/>
    <n v="5.8240756977395003E-2"/>
    <n v="0.71"/>
    <n v="155.745559911973"/>
    <n v="4.13509374539505E-2"/>
    <n v="4661"/>
    <n v="1.07"/>
    <n v="1.24"/>
    <n v="2.9000000000000001E-2"/>
    <n v="0.745"/>
    <n v="15.018236429950701"/>
    <d v="1900-01-09T17:27:20"/>
    <n v="43443"/>
    <n v="6.3044768323657796E-2"/>
    <n v="5.9452694977585896"/>
    <n v="0"/>
    <n v="1670.7311726236048"/>
  </r>
  <r>
    <s v="STND-62034"/>
    <s v="New Albertson's Inc"/>
    <s v="New Albertson's Inc - 2485 Howard St - Evanston"/>
    <s v="Retrofit of Existing Indoor Fixtures to LED"/>
    <s v="Indoor Lighting"/>
    <s v="Grocery/convenience"/>
    <n v="0"/>
    <n v="174.554"/>
    <n v="3.2550000000000003E-2"/>
    <x v="0"/>
    <x v="0"/>
    <n v="10.727311735679001"/>
    <s v="Qty / 1,000"/>
    <m/>
    <s v="Private-Lighting"/>
    <s v="lighting"/>
    <n v="3"/>
    <n v="1"/>
    <s v="Lighting"/>
    <n v="0.91633259480590001"/>
    <n v="1.30467645558681"/>
    <n v="159.949519753749"/>
    <n v="4.24672186293506E-2"/>
    <n v="0.71"/>
    <n v="113.564159025162"/>
    <n v="3.0151725226838899E-2"/>
    <n v="4661"/>
    <n v="1.07"/>
    <n v="1.24"/>
    <n v="2.9000000000000001E-2"/>
    <n v="0.745"/>
    <n v="15.018236429950701"/>
    <d v="1900-01-09T17:27:20"/>
    <n v="43443"/>
    <n v="4.59701435693338E-2"/>
    <n v="4.3350804419240401"/>
    <n v="0"/>
    <n v="1218.2381358631367"/>
  </r>
  <r>
    <s v="STND-62035"/>
    <s v="CVS Health Corporation"/>
    <s v="CVS Pharmacy #03163 - 345 Madison St - Oak Park"/>
    <s v="Outdoor &amp; Garage - LED Fixtures"/>
    <s v="Outdoor &amp; Garage Lighting"/>
    <s v="Exterior"/>
    <n v="0"/>
    <n v="6197.3919999999998"/>
    <n v="0"/>
    <x v="0"/>
    <x v="0"/>
    <n v="10.1978380583316"/>
    <s v="Qty / 1,000"/>
    <m/>
    <s v="Private-Lighting"/>
    <s v="lighting"/>
    <n v="3"/>
    <n v="1"/>
    <s v="Lighting"/>
    <n v="0.91633259480590001"/>
    <n v="1.30467645558681"/>
    <n v="5678.8722923893201"/>
    <n v="0"/>
    <n v="0.71"/>
    <n v="4031.9993275964198"/>
    <n v="0"/>
    <n v="4903"/>
    <n v="1"/>
    <n v="1"/>
    <n v="0"/>
    <n v="0"/>
    <n v="14.276973281664301"/>
    <d v="1900-01-09T04:44:53"/>
    <n v="43442"/>
    <n v="0"/>
    <n v="0"/>
    <n v="0"/>
    <n v="41117.676194130188"/>
  </r>
  <r>
    <s v="STND-62035"/>
    <s v="CVS Health Corporation"/>
    <s v="CVS Pharmacy #03163 - 345 Madison St - Oak Park"/>
    <s v="Outdoor &amp; Garage - LED Fixtures"/>
    <s v="Outdoor &amp; Garage Lighting"/>
    <s v="Exterior"/>
    <n v="0"/>
    <n v="8707.7279999999992"/>
    <n v="0"/>
    <x v="0"/>
    <x v="0"/>
    <n v="10.1978380583316"/>
    <s v="Qty / 1,000"/>
    <m/>
    <s v="Private-Lighting"/>
    <s v="lighting"/>
    <n v="3"/>
    <n v="1"/>
    <s v="Lighting"/>
    <n v="0.91633259480590001"/>
    <n v="1.30467645558681"/>
    <n v="7979.1749931039903"/>
    <n v="0"/>
    <n v="0.71"/>
    <n v="5665.2142451038299"/>
    <n v="0"/>
    <n v="4903"/>
    <n v="1"/>
    <n v="1"/>
    <n v="0"/>
    <n v="0"/>
    <n v="14.276973281664301"/>
    <d v="1900-01-09T04:44:53"/>
    <n v="43442"/>
    <n v="0"/>
    <n v="0"/>
    <n v="0"/>
    <n v="57772.937437322158"/>
  </r>
  <r>
    <s v="STND-62035"/>
    <s v="CVS Health Corporation"/>
    <s v="CVS Pharmacy #03163 - 345 Madison St - Oak Park"/>
    <s v="Outdoor &amp; Garage - LED Fixtures"/>
    <s v="Outdoor &amp; Garage Lighting"/>
    <s v="Exterior"/>
    <n v="0"/>
    <n v="862.928"/>
    <n v="0"/>
    <x v="0"/>
    <x v="0"/>
    <n v="10.1978380583316"/>
    <s v="Qty / 1,000"/>
    <m/>
    <s v="Private-Lighting"/>
    <s v="lighting"/>
    <n v="3"/>
    <n v="1"/>
    <s v="Lighting"/>
    <n v="0.91633259480590001"/>
    <n v="1.30467645558681"/>
    <n v="790.72905337066504"/>
    <n v="0"/>
    <n v="0.71"/>
    <n v="561.41762789317204"/>
    <n v="0"/>
    <n v="4903"/>
    <n v="1"/>
    <n v="1"/>
    <n v="0"/>
    <n v="0"/>
    <n v="14.276973281664301"/>
    <d v="1900-01-09T04:44:53"/>
    <n v="43442"/>
    <n v="0"/>
    <n v="0"/>
    <n v="0"/>
    <n v="5725.2460523472382"/>
  </r>
  <r>
    <s v="STND-62035"/>
    <s v="CVS Health Corporation"/>
    <s v="CVS Pharmacy #03163 - 345 Madison St - Oak Park"/>
    <s v="Outdoor &amp; Garage - LED Fixtures"/>
    <s v="Outdoor &amp; Garage Lighting"/>
    <s v="Exterior"/>
    <n v="0"/>
    <n v="1147.3019999999999"/>
    <n v="0"/>
    <x v="0"/>
    <x v="0"/>
    <n v="10.1978380583316"/>
    <s v="Qty / 1,000"/>
    <m/>
    <s v="Private-Lighting"/>
    <s v="lighting"/>
    <n v="3"/>
    <n v="1"/>
    <s v="Lighting"/>
    <n v="0.91633259480590001"/>
    <n v="1.30467645558681"/>
    <n v="1051.3102186860001"/>
    <n v="0"/>
    <n v="0.71"/>
    <n v="746.43025526705901"/>
    <n v="0"/>
    <n v="4903"/>
    <n v="1"/>
    <n v="1"/>
    <n v="0"/>
    <n v="0"/>
    <n v="14.276973281664301"/>
    <d v="1900-01-09T04:44:53"/>
    <n v="43442"/>
    <n v="0"/>
    <n v="0"/>
    <n v="0"/>
    <n v="7611.9748650525853"/>
  </r>
  <r>
    <s v="STND-62036"/>
    <s v="CVS Health Corporation"/>
    <s v="CVS Pharmacy #04262 - 2211 S Eola Ave - Aurora"/>
    <s v="Outdoor &amp; Garage - LED Fixtures"/>
    <s v="Outdoor &amp; Garage Lighting"/>
    <s v="Exterior"/>
    <n v="0"/>
    <n v="2196.5439999999999"/>
    <n v="0"/>
    <x v="0"/>
    <x v="0"/>
    <n v="10.1978380583316"/>
    <s v="Qty / 1,000"/>
    <m/>
    <s v="Private-Lighting"/>
    <s v="lighting"/>
    <n v="3"/>
    <n v="1"/>
    <s v="Lighting"/>
    <n v="0.91633259480590001"/>
    <n v="1.30467645558681"/>
    <n v="2012.7648631253301"/>
    <n v="0"/>
    <n v="0.71"/>
    <n v="1429.0630528189799"/>
    <n v="0"/>
    <n v="4903"/>
    <n v="1"/>
    <n v="1"/>
    <n v="0"/>
    <n v="0"/>
    <n v="14.276973281664301"/>
    <d v="1900-01-09T04:44:53"/>
    <n v="43449"/>
    <n v="0"/>
    <n v="0"/>
    <n v="0"/>
    <n v="14573.353587792935"/>
  </r>
  <r>
    <s v="STND-62036"/>
    <s v="CVS Health Corporation"/>
    <s v="CVS Pharmacy #04262 - 2211 S Eola Ave - Aurora"/>
    <s v="Outdoor &amp; Garage - LED Fixtures"/>
    <s v="Outdoor &amp; Garage Lighting"/>
    <s v="Exterior"/>
    <n v="0"/>
    <n v="7619.2619999999997"/>
    <n v="0"/>
    <x v="0"/>
    <x v="0"/>
    <n v="10.1978380583316"/>
    <s v="Qty / 1,000"/>
    <m/>
    <s v="Private-Lighting"/>
    <s v="lighting"/>
    <n v="3"/>
    <n v="1"/>
    <s v="Lighting"/>
    <n v="0.91633259480590001"/>
    <n v="1.30467645558681"/>
    <n v="6981.77811896599"/>
    <n v="0"/>
    <n v="0.71"/>
    <n v="4957.0624644658501"/>
    <n v="0"/>
    <n v="4903"/>
    <n v="1"/>
    <n v="1"/>
    <n v="0"/>
    <n v="0"/>
    <n v="14.276973281664301"/>
    <d v="1900-01-09T04:44:53"/>
    <n v="43449"/>
    <n v="0"/>
    <n v="0"/>
    <n v="0"/>
    <n v="50551.32025765688"/>
  </r>
  <r>
    <s v="STND-62036"/>
    <s v="CVS Health Corporation"/>
    <s v="CVS Pharmacy #04262 - 2211 S Eola Ave - Aurora"/>
    <s v="Outdoor &amp; Garage - LED Fixtures"/>
    <s v="Outdoor &amp; Garage Lighting"/>
    <s v="Exterior"/>
    <n v="0"/>
    <n v="4000.848"/>
    <n v="0"/>
    <x v="0"/>
    <x v="0"/>
    <n v="10.1978380583316"/>
    <s v="Qty / 1,000"/>
    <m/>
    <s v="Private-Lighting"/>
    <s v="lighting"/>
    <n v="3"/>
    <n v="1"/>
    <s v="Lighting"/>
    <n v="0.91633259480590001"/>
    <n v="1.30467645558681"/>
    <n v="3666.1074292639901"/>
    <n v="0"/>
    <n v="0.71"/>
    <n v="2602.9362747774398"/>
    <n v="0"/>
    <n v="4903"/>
    <n v="1"/>
    <n v="1"/>
    <n v="0"/>
    <n v="0"/>
    <n v="14.276973281664301"/>
    <d v="1900-01-09T04:44:53"/>
    <n v="43449"/>
    <n v="0"/>
    <n v="0"/>
    <n v="0"/>
    <n v="26544.322606337257"/>
  </r>
  <r>
    <s v="STND-62038"/>
    <s v="Jacob's Gas Inc"/>
    <s v="Jacob's Gas Inc - 1005 Golf Rd - Waukegan"/>
    <s v="New Indoor LED Fixtures"/>
    <s v="Indoor Lighting"/>
    <s v="Retail (mall/dept. store)"/>
    <n v="0"/>
    <n v="9644.7860000000001"/>
    <n v="1.9563539999999999"/>
    <x v="0"/>
    <x v="0"/>
    <n v="9.1274187659729797"/>
    <s v="Qty / 1,000"/>
    <m/>
    <s v="Private-Lighting"/>
    <s v="lighting"/>
    <n v="3"/>
    <n v="1"/>
    <s v="Lighting"/>
    <n v="0.91633259480590001"/>
    <n v="1.30467645558681"/>
    <n v="8837.8317817276093"/>
    <n v="2.5524090025930701"/>
    <n v="0.71"/>
    <n v="6274.8605650266099"/>
    <n v="1.8122103918410799"/>
    <n v="5478"/>
    <n v="1.1200000000000001"/>
    <n v="1.31"/>
    <n v="2.1999999999999999E-2"/>
    <n v="0.95"/>
    <n v="12.7783862723622"/>
    <d v="1900-01-08T03:03:29"/>
    <n v="43370"/>
    <n v="2.0509513881824599"/>
    <n v="173.60026714107801"/>
    <n v="0"/>
    <n v="57273.280075087692"/>
  </r>
  <r>
    <s v="STND-62038"/>
    <s v="Jacob's Gas Inc"/>
    <s v="Jacob's Gas Inc - 1005 Golf Rd - Waukegan"/>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370"/>
    <n v="0"/>
    <n v="0"/>
    <n v="0"/>
    <n v="19843.182340521656"/>
  </r>
  <r>
    <s v="STND-62038"/>
    <s v="Jacob's Gas Inc"/>
    <s v="Jacob's Gas Inc - 1005 Golf Rd - Waukegan"/>
    <s v="Outdoor &amp; Garage - LED Fixtures"/>
    <s v="Outdoor &amp; Garage Lighting"/>
    <s v="Exterior"/>
    <n v="0"/>
    <n v="4167.55"/>
    <n v="0"/>
    <x v="0"/>
    <x v="0"/>
    <n v="10.1978380583316"/>
    <s v="Qty / 1,000"/>
    <m/>
    <s v="Private-Lighting"/>
    <s v="lighting"/>
    <n v="3"/>
    <n v="1"/>
    <s v="Lighting"/>
    <n v="0.91633259480590001"/>
    <n v="1.30467645558681"/>
    <n v="3818.8619054833298"/>
    <n v="0"/>
    <n v="0.71"/>
    <n v="2711.3919528931601"/>
    <n v="0"/>
    <n v="4903"/>
    <n v="1"/>
    <n v="1"/>
    <n v="0"/>
    <n v="0"/>
    <n v="14.276973281664301"/>
    <d v="1900-01-09T04:44:53"/>
    <n v="43370"/>
    <n v="0"/>
    <n v="0"/>
    <n v="0"/>
    <n v="27650.336048267909"/>
  </r>
  <r>
    <s v="STND-62039"/>
    <s v="CEC Educational Services, LLC"/>
    <s v="Career Education Corporation - 231 N Martingale Rd - Schaumburg"/>
    <s v="Outdoor &amp; Garage - LED Fixtures"/>
    <s v="Outdoor &amp; Garage Lighting"/>
    <s v="Exterior"/>
    <n v="0"/>
    <n v="28496.978999999999"/>
    <n v="7.7086800000000002"/>
    <x v="0"/>
    <x v="0"/>
    <n v="10.1978380583316"/>
    <s v="Qty / 1,000"/>
    <m/>
    <s v="Private-Lighting"/>
    <s v="lighting"/>
    <n v="3"/>
    <n v="1"/>
    <s v="Lighting"/>
    <n v="0.91633259480590001"/>
    <n v="1.30467645558681"/>
    <n v="26112.710711199201"/>
    <n v="10.0573332996529"/>
    <n v="0.71"/>
    <n v="18540.024604951501"/>
    <n v="7.1407066427535604"/>
    <n v="4903"/>
    <n v="1"/>
    <n v="1"/>
    <n v="0"/>
    <n v="0"/>
    <n v="14.276973281664301"/>
    <d v="1900-01-09T04:44:53"/>
    <n v="43371"/>
    <n v="10.0573332996529"/>
    <n v="0"/>
    <n v="0"/>
    <n v="189068.16851877869"/>
  </r>
  <r>
    <s v="STND-62039"/>
    <s v="CEC Educational Services, LLC"/>
    <s v="Career Education Corporation - 231 N Martingale Rd - Schaumburg"/>
    <s v="Outdoor &amp; Garage - LED Retrofits"/>
    <s v="Outdoor &amp; Garage Lighting"/>
    <s v="Exterior"/>
    <n v="0"/>
    <n v="89724.9"/>
    <n v="0"/>
    <x v="0"/>
    <x v="0"/>
    <n v="10.1978380583316"/>
    <s v="Qty / 1,000"/>
    <m/>
    <s v="Private-Lighting"/>
    <s v="lighting"/>
    <n v="3"/>
    <n v="1"/>
    <s v="Lighting"/>
    <n v="0.91633259480590001"/>
    <n v="1.30467645558681"/>
    <n v="82217.850435699904"/>
    <n v="0"/>
    <n v="0.71"/>
    <n v="58374.673809346903"/>
    <n v="0"/>
    <n v="4903"/>
    <n v="1"/>
    <n v="1"/>
    <n v="0"/>
    <n v="0"/>
    <n v="14.276973281664301"/>
    <d v="1900-01-09T04:44:53"/>
    <n v="43371"/>
    <n v="0"/>
    <n v="0"/>
    <n v="0"/>
    <n v="595295.47021565074"/>
  </r>
  <r>
    <s v="STND-62040"/>
    <s v="Choice Plus Tobacco Inc."/>
    <s v="Choice Plus Tobacco Inc - 31 W 63rd St - Westmont"/>
    <s v="New Indoor LED Fixtures"/>
    <s v="Indoor Lighting"/>
    <s v="Retail (mall/dept. store)"/>
    <n v="0"/>
    <n v="6699.8130000000001"/>
    <n v="1.358994"/>
    <x v="0"/>
    <x v="0"/>
    <n v="9.1274187659729797"/>
    <s v="Qty / 1,000"/>
    <m/>
    <s v="Private-Lighting"/>
    <s v="lighting"/>
    <n v="3"/>
    <n v="1"/>
    <s v="Lighting"/>
    <n v="0.91633259480590001"/>
    <n v="1.30467645558681"/>
    <n v="6139.2570310043002"/>
    <n v="1.7730474750837399"/>
    <n v="0.71"/>
    <n v="4358.8724920130499"/>
    <n v="1.25886370730945"/>
    <n v="5478"/>
    <n v="1.1200000000000001"/>
    <n v="1.31"/>
    <n v="2.1999999999999999E-2"/>
    <n v="0.95"/>
    <n v="12.7783862723622"/>
    <d v="1900-01-08T03:03:29"/>
    <n v="43357"/>
    <n v="1.42470668950079"/>
    <n v="120.592548823299"/>
    <n v="0"/>
    <n v="39785.254582083318"/>
  </r>
  <r>
    <s v="STND-62043"/>
    <s v="Fleetpride, Inc"/>
    <s v="Fleet Pride Inc - 7630 S Madison St - Willow Brook"/>
    <s v="New Indoor LED Fixtures"/>
    <s v="Indoor Lighting"/>
    <s v="Office"/>
    <n v="0"/>
    <n v="12151.62"/>
    <n v="2.7324000000000002"/>
    <x v="0"/>
    <x v="0"/>
    <n v="15"/>
    <s v="Qty / 1,000"/>
    <m/>
    <s v="Private-Lighting"/>
    <s v="lighting"/>
    <n v="3"/>
    <n v="1"/>
    <s v="Lighting"/>
    <n v="0.91633259480590001"/>
    <n v="1.30467645558681"/>
    <n v="11134.925485695299"/>
    <n v="3.5648979472453899"/>
    <n v="0.71"/>
    <n v="7905.7970948436396"/>
    <n v="2.5310775425442298"/>
    <n v="2885"/>
    <n v="1.165"/>
    <n v="1.3779999999999999"/>
    <n v="2.5499999999999998E-2"/>
    <n v="0.55000000000000004"/>
    <n v="24.263431542460999"/>
    <d v="1900-01-16T07:56:40"/>
    <n v="43401"/>
    <n v="4.7036521272534504"/>
    <n v="243.725836811356"/>
    <n v="0"/>
    <n v="118586.95642265459"/>
  </r>
  <r>
    <s v="STND-62043"/>
    <s v="Fleetpride, Inc"/>
    <s v="Fleet Pride Inc - 7630 S Madison St - Willow Brook"/>
    <s v="New Indoor LED Fixtures"/>
    <s v="Indoor Lighting"/>
    <s v="Office"/>
    <n v="0"/>
    <n v="1782.2380000000001"/>
    <n v="0.400752"/>
    <x v="0"/>
    <x v="0"/>
    <n v="15"/>
    <s v="Qty / 1,000"/>
    <m/>
    <s v="Private-Lighting"/>
    <s v="lighting"/>
    <n v="3"/>
    <n v="1"/>
    <s v="Lighting"/>
    <n v="0.91633259480590001"/>
    <n v="1.30467645558681"/>
    <n v="1633.12277110168"/>
    <n v="0.52285169892932404"/>
    <n v="0.71"/>
    <n v="1159.51716748219"/>
    <n v="0.37122470623982001"/>
    <n v="2885"/>
    <n v="1.165"/>
    <n v="1.3779999999999999"/>
    <n v="2.5499999999999998E-2"/>
    <n v="0.55000000000000004"/>
    <n v="24.263431542460999"/>
    <d v="1900-01-16T07:56:40"/>
    <n v="43401"/>
    <n v="0.68986897866383901"/>
    <n v="35.746464088491599"/>
    <n v="0"/>
    <n v="17392.757512232849"/>
  </r>
  <r>
    <s v="STND-62044"/>
    <s v="Prairie State College"/>
    <s v="Prairie State College - 4821 Southwick Dr - Matteson"/>
    <s v="Outdoor &amp; Garage - LED Fixtures"/>
    <s v="Outdoor &amp; Garage Lighting"/>
    <s v="Exterior"/>
    <n v="0"/>
    <n v="14650.164000000001"/>
    <n v="0"/>
    <x v="0"/>
    <x v="1"/>
    <n v="10.1978380583316"/>
    <s v="Qty / 1,000"/>
    <m/>
    <s v="Public-Lighting"/>
    <s v="lighting"/>
    <n v="3"/>
    <n v="1"/>
    <s v="Lighting"/>
    <n v="0.99829244462109001"/>
    <n v="0.987374621353864"/>
    <n v="14625.1480336599"/>
    <n v="0"/>
    <n v="0.71"/>
    <n v="10383.855103898501"/>
    <n v="0"/>
    <n v="4903"/>
    <n v="1"/>
    <n v="1"/>
    <n v="0"/>
    <n v="0"/>
    <n v="14.276973281664301"/>
    <d v="1900-01-09T04:44:53"/>
    <n v="43323"/>
    <n v="0"/>
    <n v="0"/>
    <n v="0"/>
    <n v="105892.87277073695"/>
  </r>
  <r>
    <s v="STND-62045"/>
    <s v="EWT-3DCNC, Inc."/>
    <s v="EWT3D CNC INC - 3019 Eastrock Ct - Rockford"/>
    <s v="New Indoor LED Fixtures"/>
    <s v="Indoor Lighting"/>
    <s v="Manufacturing"/>
    <n v="0"/>
    <n v="9345.3539999999994"/>
    <n v="1.671322"/>
    <x v="0"/>
    <x v="0"/>
    <n v="10.827197921178"/>
    <s v="Qty / 1,000"/>
    <m/>
    <s v="Private-Lighting"/>
    <s v="lighting"/>
    <n v="3"/>
    <n v="1"/>
    <s v="Lighting"/>
    <n v="0.91633259480590001"/>
    <n v="1.30467645558681"/>
    <n v="8563.4524801996904"/>
    <n v="2.1805344631042498"/>
    <n v="0.71"/>
    <n v="6080.0512609417801"/>
    <n v="1.54817946880402"/>
    <n v="4618"/>
    <n v="1.02"/>
    <n v="1.04"/>
    <n v="1.2E-2"/>
    <n v="0.81"/>
    <n v="15.158077089649201"/>
    <d v="1900-01-09T19:51:10"/>
    <n v="43362"/>
    <n v="2.5884787073887101"/>
    <n v="100.746499767055"/>
    <n v="0"/>
    <n v="65829.918373124514"/>
  </r>
  <r>
    <s v="STND-62046"/>
    <s v="Evergreen Park Community High School District 231"/>
    <s v="Evergreen Park Community High School Dist 231- 9925 S Kedzie Ave - Evergreen Park"/>
    <s v="Occupancy Sensors"/>
    <s v="Indoor Lighting"/>
    <s v="K-12 School"/>
    <n v="0"/>
    <n v="6625.1049999999996"/>
    <n v="5.9590079999999999"/>
    <x v="0"/>
    <x v="1"/>
    <n v="8"/>
    <s v="Qty / 1,000"/>
    <m/>
    <s v="Public-Lighting"/>
    <s v="lighting"/>
    <n v="3"/>
    <n v="1"/>
    <s v="Lighting"/>
    <n v="0.99829244462109001"/>
    <n v="0.987374621353864"/>
    <n v="6613.7922663214104"/>
    <n v="5.8837732676446501"/>
    <n v="0.71"/>
    <n v="4695.7925090881999"/>
    <n v="4.1774790200277003"/>
    <n v="2979"/>
    <n v="1.17333333333333"/>
    <n v="1.323"/>
    <n v="2.1333333333333301E-2"/>
    <n v="0.72"/>
    <n v="23.497818059751602"/>
    <d v="1900-01-15T18:49:11"/>
    <n v="43374"/>
    <n v="7.8022745589431901"/>
    <n v="120.250768478571"/>
    <n v="0"/>
    <n v="37566.3400727056"/>
  </r>
  <r>
    <s v="STND-62047"/>
    <s v="Courtyard By Mariott Chicago O'Hare"/>
    <s v="Courtyard Management Corporation - 2950 River Rd - Des Plaines"/>
    <s v="PTAC/PTHP"/>
    <s v="HVAC"/>
    <s v="Hotel/Motel - Guest"/>
    <n v="0"/>
    <n v="10953.54"/>
    <n v="6.3946800000000001"/>
    <x v="3"/>
    <x v="0"/>
    <n v="15"/>
    <s v="ΔkWpeak / CF"/>
    <n v="0.47799999999999998"/>
    <s v="Private-Non-Lighting"/>
    <s v="non_lighting"/>
    <n v="3"/>
    <n v="1"/>
    <s v="Non-Lighting"/>
    <n v="0.98952339343681495"/>
    <n v="0.43468415683807998"/>
    <n v="10838.7840709459"/>
    <n v="2.7796660840493401"/>
    <n v="0.7"/>
    <n v="7587.1488496621196"/>
    <n v="1.9457662588345399"/>
    <n v="2390"/>
    <n v="1.18"/>
    <n v="1.36"/>
    <n v="0.02"/>
    <n v="0.28000000000000003"/>
    <n v="29.2887029288703"/>
    <d v="1900-01-19T22:05:31"/>
    <n v="43457"/>
    <n v="5.8152010126555096"/>
    <n v="0"/>
    <n v="0"/>
    <n v="113807.2327449318"/>
  </r>
  <r>
    <s v="STND-62048"/>
    <s v="Courtyard Management Corporation"/>
    <s v="Courtyard Management Corporation - 505 Milwaukee Ave - Lincolnshire"/>
    <s v="PTAC/PTHP"/>
    <s v="HVAC"/>
    <s v="Hotel/Motel (common)"/>
    <n v="0"/>
    <n v="14958.06"/>
    <n v="8.7325199999999992"/>
    <x v="3"/>
    <x v="0"/>
    <n v="15"/>
    <s v="ΔkWpeak / CF"/>
    <n v="0.47799999999999998"/>
    <s v="Private-Non-Lighting"/>
    <s v="non_lighting"/>
    <n v="3"/>
    <n v="1"/>
    <s v="Non-Lighting"/>
    <n v="0.98952339343681495"/>
    <n v="0.43468415683807998"/>
    <n v="14801.350290431499"/>
    <n v="3.7958880932716701"/>
    <n v="0.7"/>
    <n v="10360.945203302001"/>
    <n v="2.6571216652901701"/>
    <n v="6138"/>
    <n v="1.2"/>
    <n v="1.24"/>
    <n v="3.2000000000000001E-2"/>
    <n v="0.73"/>
    <n v="11.4043662430759"/>
    <d v="1900-01-07T03:30:12"/>
    <n v="43442"/>
    <n v="7.9411884796478498"/>
    <n v="0"/>
    <n v="0"/>
    <n v="155414.17804953002"/>
  </r>
  <r>
    <s v="STND-62049"/>
    <s v="LOVEJOY INC"/>
    <s v="Lovejoy Inc - Phase 2 - 2655 Wisconsin Ave - Downers Grove"/>
    <s v="New Indoor LED Fixtures"/>
    <s v="Indoor Lighting"/>
    <s v="Warehouse"/>
    <n v="0"/>
    <n v="1415.34"/>
    <n v="0.223992"/>
    <x v="0"/>
    <x v="0"/>
    <n v="9.5383441434566993"/>
    <s v="Qty / 1,000"/>
    <m/>
    <s v="Private-Lighting"/>
    <s v="lighting"/>
    <n v="3"/>
    <n v="1"/>
    <s v="Lighting"/>
    <n v="0.91633259480590001"/>
    <n v="1.30467645558681"/>
    <n v="1296.9221747325801"/>
    <n v="0.29223708863980002"/>
    <n v="0.71"/>
    <n v="920.81474406013297"/>
    <n v="0.207488332934258"/>
    <n v="5242"/>
    <n v="1"/>
    <n v="1.22"/>
    <n v="1.0999999999999999E-2"/>
    <n v="0.68"/>
    <n v="13.3536818008394"/>
    <d v="1900-01-08T12:55:13"/>
    <n v="43426"/>
    <n v="0.35226264300843801"/>
    <n v="14.266143922058401"/>
    <n v="0"/>
    <n v="8783.0479212145492"/>
  </r>
  <r>
    <s v="STND-62049"/>
    <s v="LOVEJOY INC"/>
    <s v="Lovejoy Inc - Phase 2 - 2655 Wisconsin Ave - Downers Grove"/>
    <s v="New Indoor LED Fixtures"/>
    <s v="Indoor Lighting"/>
    <s v="Warehouse"/>
    <n v="0"/>
    <n v="31871.360000000001"/>
    <n v="5.0439679999999996"/>
    <x v="0"/>
    <x v="0"/>
    <n v="9.5383441434566993"/>
    <s v="Qty / 1,000"/>
    <m/>
    <s v="Private-Lighting"/>
    <s v="lighting"/>
    <n v="3"/>
    <n v="1"/>
    <s v="Lighting"/>
    <n v="0.91633259480590001"/>
    <n v="1.30467645558681"/>
    <n v="29204.766008793002"/>
    <n v="6.58074629233327"/>
    <n v="0.71"/>
    <n v="20735.383866242999"/>
    <n v="4.6723298675566198"/>
    <n v="5242"/>
    <n v="1"/>
    <n v="1.22"/>
    <n v="1.0999999999999999E-2"/>
    <n v="0.68"/>
    <n v="13.3536818008394"/>
    <d v="1900-01-08T12:55:13"/>
    <n v="43426"/>
    <n v="7.9324328499677801"/>
    <n v="321.25242609672301"/>
    <n v="0"/>
    <n v="197781.22726290545"/>
  </r>
  <r>
    <s v="STND-62049"/>
    <s v="LOVEJOY INC"/>
    <s v="Lovejoy Inc - Phase 2 - 2655 Wisconsin Ave - Downers Grove"/>
    <s v="New Indoor LED Fixtures"/>
    <s v="Indoor Lighting"/>
    <s v="Warehouse"/>
    <n v="0"/>
    <n v="25995.078000000001"/>
    <n v="4.1139859999999997"/>
    <x v="0"/>
    <x v="0"/>
    <n v="9.5383441434566993"/>
    <s v="Qty / 1,000"/>
    <m/>
    <s v="Private-Lighting"/>
    <s v="lighting"/>
    <n v="3"/>
    <n v="1"/>
    <s v="Lighting"/>
    <n v="0.91633259480590001"/>
    <n v="1.30467645558681"/>
    <n v="23820.137275921799"/>
    <n v="5.3674206728137399"/>
    <n v="0.71"/>
    <n v="16912.297465904499"/>
    <n v="3.8108686776977598"/>
    <n v="5242"/>
    <n v="1"/>
    <n v="1.22"/>
    <n v="1.0999999999999999E-2"/>
    <n v="0.68"/>
    <n v="13.3536818008394"/>
    <d v="1900-01-08T12:55:13"/>
    <n v="43426"/>
    <n v="6.4698899141920698"/>
    <n v="262.02151003513899"/>
    <n v="0"/>
    <n v="161315.31348630777"/>
  </r>
  <r>
    <s v="STND-62049"/>
    <s v="LOVEJOY INC"/>
    <s v="Lovejoy Inc - Phase 2 - 2655 Wisconsin Ave - Downers Grove"/>
    <s v="Occupancy Sensors Plus Daylighting Controls"/>
    <s v="Indoor Lighting"/>
    <s v="Warehouse"/>
    <n v="0"/>
    <n v="3691.66"/>
    <n v="0.50944999999999996"/>
    <x v="0"/>
    <x v="0"/>
    <n v="8"/>
    <s v="Qty / 1,000"/>
    <m/>
    <s v="Private-Lighting"/>
    <s v="lighting"/>
    <n v="3"/>
    <n v="1"/>
    <s v="Lighting"/>
    <n v="0.91633259480590001"/>
    <n v="1.30467645558681"/>
    <n v="3382.7883869411498"/>
    <n v="0.66466742029869896"/>
    <n v="0.71"/>
    <n v="2401.7797547282098"/>
    <n v="0.471913868412076"/>
    <n v="5242"/>
    <n v="1"/>
    <n v="1.22"/>
    <n v="1.0999999999999999E-2"/>
    <n v="0.68"/>
    <n v="13.3536818008394"/>
    <d v="1900-01-08T12:55:13"/>
    <n v="43426"/>
    <n v="0.80119023661848898"/>
    <n v="37.210672256352602"/>
    <n v="0"/>
    <n v="19214.238037825678"/>
  </r>
  <r>
    <s v="STND-62049"/>
    <s v="LOVEJOY INC"/>
    <s v="Lovejoy Inc - Phase 2 - 2655 Wisconsin Ave - Downers Grove"/>
    <s v="Outdoor &amp; Garage - LED Fixtures"/>
    <s v="Outdoor &amp; Garage Lighting"/>
    <s v="Exterior"/>
    <n v="0"/>
    <n v="27270.486000000001"/>
    <n v="0"/>
    <x v="0"/>
    <x v="0"/>
    <n v="10.1978380583316"/>
    <s v="Qty / 1,000"/>
    <m/>
    <s v="Private-Lighting"/>
    <s v="lighting"/>
    <n v="3"/>
    <n v="1"/>
    <s v="Lighting"/>
    <n v="0.91633259480590001"/>
    <n v="1.30467645558681"/>
    <n v="24988.835197998"/>
    <n v="0"/>
    <n v="0.71"/>
    <n v="17742.072990578599"/>
    <n v="0"/>
    <n v="4903"/>
    <n v="1"/>
    <n v="1"/>
    <n v="0"/>
    <n v="0"/>
    <n v="14.276973281664301"/>
    <d v="1900-01-09T04:44:53"/>
    <n v="43426"/>
    <n v="0"/>
    <n v="0"/>
    <n v="0"/>
    <n v="180930.78717701958"/>
  </r>
  <r>
    <s v="STND-62049"/>
    <s v="LOVEJOY INC"/>
    <s v="Lovejoy Inc - Phase 2 - 2655 Wisconsin Ave - Downers Grove"/>
    <s v="Outdoor &amp; Garage - LED Fixtures"/>
    <s v="Outdoor &amp; Garage Lighting"/>
    <s v="Exterior"/>
    <n v="0"/>
    <n v="5662.9650000000001"/>
    <n v="0"/>
    <x v="0"/>
    <x v="0"/>
    <n v="10.1978380583316"/>
    <s v="Qty / 1,000"/>
    <m/>
    <s v="Private-Lighting"/>
    <s v="lighting"/>
    <n v="3"/>
    <n v="1"/>
    <s v="Lighting"/>
    <n v="0.91633259480590001"/>
    <n v="1.30467645558681"/>
    <n v="5189.1594127449898"/>
    <n v="0"/>
    <n v="0.71"/>
    <n v="3684.3031830489399"/>
    <n v="0"/>
    <n v="4903"/>
    <n v="1"/>
    <n v="1"/>
    <n v="0"/>
    <n v="0"/>
    <n v="14.276973281664301"/>
    <d v="1900-01-09T04:44:53"/>
    <n v="43426"/>
    <n v="0"/>
    <n v="0"/>
    <n v="0"/>
    <n v="37571.927218528734"/>
  </r>
  <r>
    <s v="STND-62049"/>
    <s v="LOVEJOY INC"/>
    <s v="Lovejoy Inc - Phase 2 - 2655 Wisconsin Ave - Downers Grove"/>
    <s v="Outdoor &amp; Garage - LED Fixtures"/>
    <s v="Outdoor &amp; Garage Lighting"/>
    <s v="Exterior"/>
    <n v="0"/>
    <n v="3922.4"/>
    <n v="0"/>
    <x v="0"/>
    <x v="0"/>
    <n v="10.1978380583316"/>
    <s v="Qty / 1,000"/>
    <m/>
    <s v="Private-Lighting"/>
    <s v="lighting"/>
    <n v="3"/>
    <n v="1"/>
    <s v="Lighting"/>
    <n v="0.91633259480590001"/>
    <n v="1.30467645558681"/>
    <n v="3594.2229698666602"/>
    <n v="0"/>
    <n v="0.71"/>
    <n v="2551.8983086053299"/>
    <n v="0"/>
    <n v="4903"/>
    <n v="1"/>
    <n v="1"/>
    <n v="0"/>
    <n v="0"/>
    <n v="14.276973281664301"/>
    <d v="1900-01-09T04:44:53"/>
    <n v="43426"/>
    <n v="0"/>
    <n v="0"/>
    <n v="0"/>
    <n v="26023.845692487474"/>
  </r>
  <r>
    <s v="STND-62050"/>
    <s v="Courtyard Management"/>
    <s v="Courtyard Management Corp - 3800 Northpoint Blvd - Waukegan"/>
    <s v="PTAC/PTHP"/>
    <s v="HVAC"/>
    <s v="Hotel/Motel (common)"/>
    <n v="0"/>
    <n v="9069.06"/>
    <n v="5.2945200000000003"/>
    <x v="3"/>
    <x v="0"/>
    <n v="15"/>
    <s v="ΔkWpeak / CF"/>
    <n v="0.47799999999999998"/>
    <s v="Private-Non-Lighting"/>
    <s v="non_lighting"/>
    <n v="3"/>
    <n v="1"/>
    <s v="Non-Lighting"/>
    <n v="0.98952339343681495"/>
    <n v="0.43468415683807998"/>
    <n v="8974.0470264820797"/>
    <n v="2.3014439620623501"/>
    <n v="0.7"/>
    <n v="6281.8329185374596"/>
    <n v="1.6110107734436501"/>
    <n v="6138"/>
    <n v="1.2"/>
    <n v="1.24"/>
    <n v="3.2000000000000001E-2"/>
    <n v="0.73"/>
    <n v="11.4043662430759"/>
    <d v="1900-01-07T03:30:12"/>
    <n v="43411"/>
    <n v="4.8147363223061799"/>
    <n v="0"/>
    <n v="0"/>
    <n v="94227.493778061893"/>
  </r>
  <r>
    <s v="STND-62051"/>
    <s v="Abra Auto Body &amp; Glass LP"/>
    <s v="Abra Auto Body / Zeigler Ford of N Riverside - 2080 S Harlem - North Riverside"/>
    <s v="New Indoor LED Fixtures"/>
    <s v="Indoor Lighting"/>
    <s v="Garage"/>
    <n v="0"/>
    <n v="55861.425000000003"/>
    <n v="15.111000000000001"/>
    <x v="0"/>
    <x v="0"/>
    <n v="14.701558365186701"/>
    <s v="Qty / 1,000"/>
    <m/>
    <s v="Private-Lighting"/>
    <s v="lighting"/>
    <n v="3"/>
    <n v="1"/>
    <s v="Lighting"/>
    <n v="0.91633259480590001"/>
    <n v="1.30467645558681"/>
    <n v="51187.644519805202"/>
    <n v="19.714965920372201"/>
    <n v="0.71"/>
    <n v="36343.227609061702"/>
    <n v="13.997625803464301"/>
    <n v="3401"/>
    <n v="1"/>
    <n v="1"/>
    <n v="0"/>
    <n v="0.92"/>
    <n v="20.582181711261399"/>
    <d v="1900-01-13T16:50:15"/>
    <n v="43421"/>
    <n v="21.4293107830133"/>
    <n v="0"/>
    <n v="0"/>
    <n v="534302.08187388536"/>
  </r>
  <r>
    <s v="STND-62051"/>
    <s v="Abra Auto Body &amp; Glass LP"/>
    <s v="Abra Auto Body / Zeigler Ford of N Riverside - 2080 S Harlem - North Riverside"/>
    <s v="New Indoor LED Fixtures"/>
    <s v="Indoor Lighting"/>
    <s v="Garage"/>
    <n v="0"/>
    <n v="3673.08"/>
    <n v="0.99360000000000004"/>
    <x v="0"/>
    <x v="0"/>
    <n v="14.701558365186701"/>
    <s v="Qty / 1,000"/>
    <m/>
    <s v="Private-Lighting"/>
    <s v="lighting"/>
    <n v="3"/>
    <n v="1"/>
    <s v="Lighting"/>
    <n v="0.91633259480590001"/>
    <n v="1.30467645558681"/>
    <n v="3365.7629273296502"/>
    <n v="1.2963265262710499"/>
    <n v="0.71"/>
    <n v="2389.69167840405"/>
    <n v="0.92039183365244603"/>
    <n v="3401"/>
    <n v="1"/>
    <n v="1"/>
    <n v="0"/>
    <n v="0.92"/>
    <n v="20.582181711261399"/>
    <d v="1900-01-13T16:50:15"/>
    <n v="43421"/>
    <n v="1.4090505720337501"/>
    <n v="0"/>
    <n v="0"/>
    <n v="35132.19168485811"/>
  </r>
  <r>
    <s v="STND-62052"/>
    <s v="Farmington Foods, Inc."/>
    <s v="Farmington Foods Inc. - 7419 W Franklin - Forest Park"/>
    <s v="New Indoor LED Fixtures"/>
    <s v="Indoor Lighting"/>
    <s v="Manufacturing"/>
    <n v="0"/>
    <n v="6528.5590000000002"/>
    <n v="1.1675660000000001"/>
    <x v="0"/>
    <x v="0"/>
    <n v="10.827197921178"/>
    <s v="Qty / 1,000"/>
    <m/>
    <s v="Private-Lighting"/>
    <s v="lighting"/>
    <n v="3"/>
    <n v="1"/>
    <s v="Lighting"/>
    <n v="0.91633259480590001"/>
    <n v="1.30467645558681"/>
    <n v="5982.3314088134102"/>
    <n v="1.5232958705436701"/>
    <n v="0.71"/>
    <n v="4247.4553002575203"/>
    <n v="1.0815400680859999"/>
    <n v="4618"/>
    <n v="1.02"/>
    <n v="1.04"/>
    <n v="1.2E-2"/>
    <n v="0.81"/>
    <n v="15.158077089649201"/>
    <d v="1900-01-09T19:51:10"/>
    <n v="43406"/>
    <n v="1.80828094793882"/>
    <n v="70.380369515451903"/>
    <n v="0"/>
    <n v="45988.039197244703"/>
  </r>
  <r>
    <s v="STND-62052"/>
    <s v="Farmington Foods, Inc."/>
    <s v="Farmington Foods Inc. - 7419 W Franklin - Forest Park"/>
    <s v="New Indoor LED Fixtures"/>
    <s v="Indoor Lighting"/>
    <s v="Manufacturing"/>
    <n v="0"/>
    <n v="11059.924999999999"/>
    <n v="1.9779549999999999"/>
    <x v="0"/>
    <x v="0"/>
    <n v="10.827197921178"/>
    <s v="Qty / 1,000"/>
    <m/>
    <s v="Private-Lighting"/>
    <s v="lighting"/>
    <n v="3"/>
    <n v="1"/>
    <s v="Lighting"/>
    <n v="0.91633259480590001"/>
    <n v="1.30467645558681"/>
    <n v="10134.5697736086"/>
    <n v="2.5805913187102001"/>
    <n v="0.71"/>
    <n v="7195.5445392621295"/>
    <n v="1.8322198362842399"/>
    <n v="4618"/>
    <n v="1.02"/>
    <n v="1.04"/>
    <n v="1.2E-2"/>
    <n v="0.81"/>
    <n v="15.158077089649201"/>
    <d v="1900-01-09T19:51:10"/>
    <n v="43406"/>
    <n v="3.0633800079655802"/>
    <n v="119.23023263069"/>
    <n v="0"/>
    <n v="77907.58487724264"/>
  </r>
  <r>
    <s v="STND-62052"/>
    <s v="Farmington Foods, Inc."/>
    <s v="Farmington Foods Inc. - 7419 W Franklin - Forest Park"/>
    <s v="New Indoor LED Fixtures"/>
    <s v="Indoor Lighting"/>
    <s v="Manufacturing"/>
    <n v="0"/>
    <n v="1366.0039999999999"/>
    <n v="0.24429600000000001"/>
    <x v="0"/>
    <x v="0"/>
    <n v="10.827197921178"/>
    <s v="Qty / 1,000"/>
    <m/>
    <s v="Private-Lighting"/>
    <s v="lighting"/>
    <n v="3"/>
    <n v="1"/>
    <s v="Lighting"/>
    <n v="0.91633259480590001"/>
    <n v="1.30467645558681"/>
    <n v="1251.71398983524"/>
    <n v="0.31872723939403402"/>
    <n v="0.71"/>
    <n v="888.71693278301905"/>
    <n v="0.226296339969764"/>
    <n v="4618"/>
    <n v="1.02"/>
    <n v="1.04"/>
    <n v="1.2E-2"/>
    <n v="0.81"/>
    <n v="15.158077089649201"/>
    <d v="1900-01-09T19:51:10"/>
    <n v="43406"/>
    <n v="0.37835617212017397"/>
    <n v="14.726046939238101"/>
    <n v="0"/>
    <n v="9622.3141271439927"/>
  </r>
  <r>
    <s v="STND-62053"/>
    <s v="Trustmark Insurance Company"/>
    <s v="Trustmark Insurance Company - 400 N Field Dr - Lake Forest"/>
    <s v="New Indoor LED Fixtures"/>
    <s v="Indoor Lighting"/>
    <s v="Office"/>
    <n v="0"/>
    <n v="8641.152"/>
    <n v="1.9430400000000001"/>
    <x v="0"/>
    <x v="0"/>
    <n v="15"/>
    <s v="Qty / 1,000"/>
    <m/>
    <s v="Private-Lighting"/>
    <s v="lighting"/>
    <n v="3"/>
    <n v="1"/>
    <s v="Lighting"/>
    <n v="0.91633259480590001"/>
    <n v="1.30467645558681"/>
    <n v="7918.1692342721899"/>
    <n v="2.5350385402633901"/>
    <n v="0.71"/>
    <n v="5621.9001563332504"/>
    <n v="1.79987736358701"/>
    <n v="2885"/>
    <n v="1.165"/>
    <n v="1.3779999999999999"/>
    <n v="2.5499999999999998E-2"/>
    <n v="0.55000000000000004"/>
    <n v="24.263431542460999"/>
    <d v="1900-01-16T07:56:40"/>
    <n v="43449"/>
    <n v="3.3448192904913401"/>
    <n v="173.31615062140801"/>
    <n v="0"/>
    <n v="84328.502344998749"/>
  </r>
  <r>
    <s v="STND-62055"/>
    <s v="Kankakee Community College"/>
    <s v="Kankakee Community College - 100 College Dr - Kankakee"/>
    <s v="VSD on HVAC Fan or Pump &lt;= 200 HP"/>
    <s v="Variable Speed Drives"/>
    <s v="College/University"/>
    <n v="0"/>
    <n v="35472.387000000002"/>
    <n v="0"/>
    <x v="6"/>
    <x v="1"/>
    <n v="15"/>
    <s v="ΔkWpeak"/>
    <m/>
    <s v="Public-Non-Lighting"/>
    <s v="non_lighting"/>
    <n v="3"/>
    <n v="1"/>
    <s v="Non-Lighting"/>
    <n v="1.01534080484258"/>
    <n v="0.52563350510805795"/>
    <n v="36016.5619662674"/>
    <n v="0"/>
    <n v="0.7"/>
    <n v="25211.593376387202"/>
    <n v="0"/>
    <n v="3395"/>
    <n v="1.06"/>
    <n v="1.39"/>
    <n v="0.02"/>
    <n v="0.63"/>
    <n v="20.618556701030901"/>
    <d v="1900-01-13T17:27:39"/>
    <n v="43386"/>
    <n v="0"/>
    <n v="0"/>
    <n v="0"/>
    <n v="378173.90064580803"/>
  </r>
  <r>
    <s v="STND-62056"/>
    <s v="Marathon Manufacturing Inc"/>
    <s v="Marathon Manufacturing Inc - 110 W Laura Dr - Addison"/>
    <s v="Retrofit of Existing Indoor Fixtures to LED"/>
    <s v="Indoor Lighting"/>
    <s v="Office"/>
    <n v="0"/>
    <n v="4607.4889999999996"/>
    <n v="1.036035"/>
    <x v="0"/>
    <x v="0"/>
    <n v="15"/>
    <s v="Qty / 1,000"/>
    <m/>
    <s v="Private-Lighting"/>
    <s v="lighting"/>
    <n v="3"/>
    <n v="1"/>
    <s v="Lighting"/>
    <n v="0.91633259480590001"/>
    <n v="1.30467645558681"/>
    <n v="4221.9923509096398"/>
    <n v="1.35169047166388"/>
    <n v="0.71"/>
    <n v="2997.6145691458401"/>
    <n v="0.95970023488135303"/>
    <n v="2885"/>
    <n v="1.165"/>
    <n v="1.3779999999999999"/>
    <n v="2.5499999999999998E-2"/>
    <n v="0.55000000000000004"/>
    <n v="24.263431542460999"/>
    <d v="1900-01-16T07:56:40"/>
    <n v="43358"/>
    <n v="1.78346809825027"/>
    <n v="92.412708110039304"/>
    <n v="0"/>
    <n v="44964.218537187604"/>
  </r>
  <r>
    <s v="STND-62056"/>
    <s v="Marathon Manufacturing Inc"/>
    <s v="Marathon Manufacturing Inc - 110 W Laura Dr - Addison"/>
    <s v="Retrofit of Existing Indoor Fixtures to LED"/>
    <s v="Indoor Lighting"/>
    <s v="Office"/>
    <n v="0"/>
    <n v="141.76900000000001"/>
    <n v="3.1877999999999997E-2"/>
    <x v="0"/>
    <x v="0"/>
    <n v="15"/>
    <s v="Qty / 1,000"/>
    <m/>
    <s v="Private-Lighting"/>
    <s v="lighting"/>
    <n v="3"/>
    <n v="1"/>
    <s v="Lighting"/>
    <n v="0.91633259480590001"/>
    <n v="1.30467645558681"/>
    <n v="129.90755563303799"/>
    <n v="4.1590476051196201E-2"/>
    <n v="0.71"/>
    <n v="92.234364499456703"/>
    <n v="2.9529237996349302E-2"/>
    <n v="2885"/>
    <n v="1.165"/>
    <n v="1.3779999999999999"/>
    <n v="2.5499999999999998E-2"/>
    <n v="0.55000000000000004"/>
    <n v="24.263431542460999"/>
    <d v="1900-01-16T07:56:40"/>
    <n v="43358"/>
    <n v="5.4875941484623603E-2"/>
    <n v="2.8434701018390198"/>
    <n v="0"/>
    <n v="1383.5154674918506"/>
  </r>
  <r>
    <s v="STND-62058"/>
    <s v="GA HC REIT II Hinsdale MOB I, LLC"/>
    <s v="GA HC REIT II Hinsdale MOB I - 911 N Elm Ste 129 - Hinsdale"/>
    <s v="VSD on HVAC Fan or Pump &lt;= 200 HP"/>
    <s v="Variable Speed Drives"/>
    <s v="Office"/>
    <n v="0"/>
    <n v="51785.357000000004"/>
    <n v="2.9559609999999998"/>
    <x v="6"/>
    <x v="0"/>
    <n v="15"/>
    <s v="ΔkWpeak"/>
    <m/>
    <s v="Private-Non-Lighting"/>
    <s v="non_lighting"/>
    <n v="3"/>
    <n v="1"/>
    <s v="Non-Lighting"/>
    <n v="0.98952339343681495"/>
    <n v="0.43468415683807998"/>
    <n v="51242.822188976897"/>
    <n v="1.2849094149312501"/>
    <n v="0.7"/>
    <n v="35869.975532283803"/>
    <n v="0.89943659045187396"/>
    <n v="2885"/>
    <n v="1.165"/>
    <n v="1.3779999999999999"/>
    <n v="2.5499999999999998E-2"/>
    <n v="0.55000000000000004"/>
    <n v="24.263431542460999"/>
    <d v="1900-01-16T07:56:40"/>
    <n v="43376"/>
    <n v="1.2849094149312501"/>
    <n v="0"/>
    <n v="0"/>
    <n v="538049.63298425707"/>
  </r>
  <r>
    <s v="STND-62058"/>
    <s v="GA HC REIT II Hinsdale MOB I, LLC"/>
    <s v="GA HC REIT II Hinsdale MOB I - 911 N Elm Ste 129 - Hinsdale"/>
    <s v="VSD on HVAC Fan or Pump &lt;= 200 HP"/>
    <s v="Variable Speed Drives"/>
    <s v="Office"/>
    <n v="0"/>
    <n v="51785.357000000004"/>
    <n v="2.9559609999999998"/>
    <x v="6"/>
    <x v="0"/>
    <n v="15"/>
    <s v="ΔkWpeak"/>
    <m/>
    <s v="Private-Non-Lighting"/>
    <s v="non_lighting"/>
    <n v="3"/>
    <n v="1"/>
    <s v="Non-Lighting"/>
    <n v="0.98952339343681495"/>
    <n v="0.43468415683807998"/>
    <n v="51242.822188976897"/>
    <n v="1.2849094149312501"/>
    <n v="0.7"/>
    <n v="35869.975532283803"/>
    <n v="0.89943659045187396"/>
    <n v="2885"/>
    <n v="1.165"/>
    <n v="1.3779999999999999"/>
    <n v="2.5499999999999998E-2"/>
    <n v="0.55000000000000004"/>
    <n v="24.263431542460999"/>
    <d v="1900-01-16T07:56:40"/>
    <n v="43376"/>
    <n v="1.2849094149312501"/>
    <n v="0"/>
    <n v="0"/>
    <n v="538049.63298425707"/>
  </r>
  <r>
    <s v="STND-62058"/>
    <s v="GA HC REIT II Hinsdale MOB I, LLC"/>
    <s v="GA HC REIT II Hinsdale MOB I - 911 N Elm Ste 129 - Hinsdale"/>
    <s v="VSD on HVAC Fan or Pump &lt;= 200 HP"/>
    <s v="Variable Speed Drives"/>
    <s v="Office"/>
    <n v="0"/>
    <n v="19419.508999999998"/>
    <n v="1.1084849999999999"/>
    <x v="6"/>
    <x v="0"/>
    <n v="15"/>
    <s v="ΔkWpeak"/>
    <m/>
    <s v="Private-Non-Lighting"/>
    <s v="non_lighting"/>
    <n v="3"/>
    <n v="1"/>
    <s v="Non-Lighting"/>
    <n v="0.98952339343681495"/>
    <n v="0.43468415683807998"/>
    <n v="19216.058444556798"/>
    <n v="0.48184086759265998"/>
    <n v="0.7"/>
    <n v="13451.2409111897"/>
    <n v="0.33728860731486199"/>
    <n v="2885"/>
    <n v="1.165"/>
    <n v="1.3779999999999999"/>
    <n v="2.5499999999999998E-2"/>
    <n v="0.55000000000000004"/>
    <n v="24.263431542460999"/>
    <d v="1900-01-16T07:56:40"/>
    <n v="43376"/>
    <n v="0.48184086759265998"/>
    <n v="0"/>
    <n v="0"/>
    <n v="201768.61366784549"/>
  </r>
  <r>
    <s v="STND-62058"/>
    <s v="GA HC REIT II Hinsdale MOB I, LLC"/>
    <s v="GA HC REIT II Hinsdale MOB I - 911 N Elm Ste 129 - Hinsdale"/>
    <s v="VSD on HVAC Fan or Pump &lt;= 200 HP"/>
    <s v="Variable Speed Drives"/>
    <s v="Office"/>
    <n v="0"/>
    <n v="19419.508999999998"/>
    <n v="1.1084849999999999"/>
    <x v="6"/>
    <x v="0"/>
    <n v="15"/>
    <s v="ΔkWpeak"/>
    <m/>
    <s v="Private-Non-Lighting"/>
    <s v="non_lighting"/>
    <n v="3"/>
    <n v="1"/>
    <s v="Non-Lighting"/>
    <n v="0.98952339343681495"/>
    <n v="0.43468415683807998"/>
    <n v="19216.058444556798"/>
    <n v="0.48184086759265998"/>
    <n v="0.7"/>
    <n v="13451.2409111897"/>
    <n v="0.33728860731486199"/>
    <n v="2885"/>
    <n v="1.165"/>
    <n v="1.3779999999999999"/>
    <n v="2.5499999999999998E-2"/>
    <n v="0.55000000000000004"/>
    <n v="24.263431542460999"/>
    <d v="1900-01-16T07:56:40"/>
    <n v="43376"/>
    <n v="0.48184086759265998"/>
    <n v="0"/>
    <n v="0"/>
    <n v="201768.61366784549"/>
  </r>
  <r>
    <s v="STND-62061"/>
    <s v="PetSmart, Inc"/>
    <s v="PetSmart #1373 - 20771 N Rand Rd Bldg G - Kildeer"/>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442"/>
    <n v="0.109593392059206"/>
    <n v="5.9858698598544198"/>
    <n v="0"/>
    <n v="3060.4007564623889"/>
  </r>
  <r>
    <s v="STND-62061"/>
    <s v="PetSmart, Inc"/>
    <s v="PetSmart #1373 - 20771 N Rand Rd Bldg G - Kildeer"/>
    <s v="New Indoor LED Fixtures"/>
    <s v="Indoor Lighting"/>
    <s v="Retail (strip mall)"/>
    <n v="0"/>
    <n v="22664.087"/>
    <n v="4.5282099999999996"/>
    <x v="0"/>
    <x v="0"/>
    <n v="12.215978499877799"/>
    <s v="Qty / 1,000"/>
    <m/>
    <s v="Private-Lighting"/>
    <s v="lighting"/>
    <n v="3"/>
    <n v="1"/>
    <s v="Lighting"/>
    <n v="0.91633259480590001"/>
    <n v="1.30467645558681"/>
    <n v="20767.841649616701"/>
    <n v="5.9078489729527304"/>
    <n v="0.71"/>
    <n v="14745.167571227799"/>
    <n v="4.19457277079644"/>
    <n v="4093"/>
    <n v="1.1200000000000001"/>
    <n v="1.29"/>
    <n v="1.9E-2"/>
    <n v="0.71"/>
    <n v="17.102369899829"/>
    <d v="1900-01-11T05:11:01"/>
    <n v="43442"/>
    <n v="6.4503209662110796"/>
    <n v="352.31159941314002"/>
    <n v="0"/>
    <n v="180126.65002721414"/>
  </r>
  <r>
    <s v="STND-62062"/>
    <s v="PetSmart, Inc"/>
    <s v="PetSmart #1139 - 5485 Touhy Ave - Skokie"/>
    <s v="New Indoor LED Fixtures"/>
    <s v="Indoor Lighting"/>
    <s v="Retail (strip mall)"/>
    <n v="0"/>
    <n v="490.51"/>
    <n v="1.8318000000000001E-2"/>
    <x v="0"/>
    <x v="0"/>
    <n v="12.215978499877799"/>
    <s v="Qty / 1,000"/>
    <m/>
    <s v="Private-Lighting"/>
    <s v="lighting"/>
    <n v="3"/>
    <n v="1"/>
    <s v="Lighting"/>
    <n v="0.91633259480590001"/>
    <n v="1.30467645558681"/>
    <n v="449.47030107824202"/>
    <n v="2.3899063313439099E-2"/>
    <n v="0.71"/>
    <n v="319.123913765552"/>
    <n v="1.69683349525418E-2"/>
    <n v="4093"/>
    <n v="1.1200000000000001"/>
    <n v="1.29"/>
    <n v="1.9E-2"/>
    <n v="0.71"/>
    <n v="17.102369899829"/>
    <d v="1900-01-11T05:11:01"/>
    <n v="43398"/>
    <n v="2.60935291117361E-2"/>
    <n v="7.6249426075773199"/>
    <n v="0"/>
    <n v="3898.4108693568401"/>
  </r>
  <r>
    <s v="STND-62062"/>
    <s v="PetSmart, Inc"/>
    <s v="PetSmart #1139 - 5485 Touhy Ave - Skokie"/>
    <s v="New Indoor LED Fixtures"/>
    <s v="Indoor Lighting"/>
    <s v="Retail (strip mall)"/>
    <n v="0"/>
    <n v="50847.502999999997"/>
    <n v="10.159162999999999"/>
    <x v="0"/>
    <x v="0"/>
    <n v="12.215978499877799"/>
    <s v="Qty / 1,000"/>
    <m/>
    <s v="Private-Lighting"/>
    <s v="lighting"/>
    <n v="3"/>
    <n v="1"/>
    <s v="Lighting"/>
    <n v="0.91633259480590001"/>
    <n v="1.30467645558681"/>
    <n v="46593.2243633908"/>
    <n v="13.254420774568599"/>
    <n v="0.71"/>
    <n v="33081.189298007397"/>
    <n v="9.4106387499437307"/>
    <n v="4093"/>
    <n v="1.1200000000000001"/>
    <n v="1.29"/>
    <n v="1.9E-2"/>
    <n v="0.71"/>
    <n v="17.102369899829"/>
    <d v="1900-01-11T05:11:01"/>
    <n v="43398"/>
    <n v="14.4714715302638"/>
    <n v="790.420770450379"/>
    <n v="0"/>
    <n v="404119.09721484594"/>
  </r>
  <r>
    <s v="STND-62062"/>
    <s v="PetSmart, Inc"/>
    <s v="PetSmart #1139 - 5485 Touhy Ave - Skokie"/>
    <s v="New Indoor LED Fixtures"/>
    <s v="Indoor Lighting"/>
    <s v="Retail (strip mall)"/>
    <n v="0"/>
    <n v="4675.8429999999998"/>
    <n v="0.93421799999999999"/>
    <x v="0"/>
    <x v="0"/>
    <n v="12.215978499877799"/>
    <s v="Qty / 1,000"/>
    <m/>
    <s v="Private-Lighting"/>
    <s v="lighting"/>
    <n v="3"/>
    <n v="1"/>
    <s v="Lighting"/>
    <n v="0.91633259480590001"/>
    <n v="1.30467645558681"/>
    <n v="4284.6273490949998"/>
    <n v="1.2188522289854"/>
    <n v="0.71"/>
    <n v="3042.08541785745"/>
    <n v="0.86538508257963098"/>
    <n v="4093"/>
    <n v="1.1200000000000001"/>
    <n v="1.29"/>
    <n v="1.9E-2"/>
    <n v="0.71"/>
    <n v="17.102369899829"/>
    <d v="1900-01-11T05:11:01"/>
    <n v="43398"/>
    <n v="1.3307699846985399"/>
    <n v="72.685642529290206"/>
    <n v="0"/>
    <n v="37162.050059338384"/>
  </r>
  <r>
    <s v="STND-62063"/>
    <s v="PetSmart, Inc"/>
    <s v="PetSmart #2044 - 101 E Euclid Ave - Mt Prospect"/>
    <s v="New Indoor LED Fixtures"/>
    <s v="Indoor Lighting"/>
    <s v="Retail (strip mall)"/>
    <n v="0"/>
    <n v="1907.011"/>
    <n v="0.38101400000000002"/>
    <x v="0"/>
    <x v="0"/>
    <n v="12.215978499877799"/>
    <s v="Qty / 1,000"/>
    <m/>
    <s v="Private-Lighting"/>
    <s v="lighting"/>
    <n v="3"/>
    <n v="1"/>
    <s v="Lighting"/>
    <n v="0.91633259480590001"/>
    <n v="1.30467645558681"/>
    <n v="1747.4563379533899"/>
    <n v="0.49709999504895103"/>
    <n v="0.71"/>
    <n v="1240.69399994691"/>
    <n v="0.35294099648475602"/>
    <n v="4093"/>
    <n v="1.1200000000000001"/>
    <n v="1.29"/>
    <n v="1.9E-2"/>
    <n v="0.71"/>
    <n v="17.102369899829"/>
    <d v="1900-01-11T05:11:01"/>
    <n v="43399"/>
    <n v="0.54274483573419796"/>
    <n v="29.644348590280799"/>
    <n v="0"/>
    <n v="15156.29122827884"/>
  </r>
  <r>
    <s v="STND-62063"/>
    <s v="PetSmart, Inc"/>
    <s v="PetSmart #2044 - 101 E Euclid Ave - Mt Prospect"/>
    <s v="New Indoor LED Fixtures"/>
    <s v="Indoor Lighting"/>
    <s v="Retail (strip mall)"/>
    <n v="0"/>
    <n v="770.13900000000001"/>
    <n v="0.15387100000000001"/>
    <x v="0"/>
    <x v="0"/>
    <n v="12.215978499877799"/>
    <s v="Qty / 1,000"/>
    <m/>
    <s v="Private-Lighting"/>
    <s v="lighting"/>
    <n v="3"/>
    <n v="1"/>
    <s v="Lighting"/>
    <n v="0.91633259480590001"/>
    <n v="1.30467645558681"/>
    <n v="705.703468231221"/>
    <n v="0.200751870897597"/>
    <n v="0.71"/>
    <n v="501.04946244416698"/>
    <n v="0.142533828337294"/>
    <n v="4093"/>
    <n v="1.1200000000000001"/>
    <n v="1.29"/>
    <n v="1.9E-2"/>
    <n v="0.71"/>
    <n v="17.102369899829"/>
    <d v="1900-01-11T05:11:01"/>
    <n v="43399"/>
    <n v="0.21918535964362601"/>
    <n v="11.9717552646368"/>
    <n v="0"/>
    <n v="6120.8094605932729"/>
  </r>
  <r>
    <s v="STND-62063"/>
    <s v="PetSmart, Inc"/>
    <s v="PetSmart #2044 - 101 E Euclid Ave - Mt Prospect"/>
    <s v="New Indoor LED Fixtures"/>
    <s v="Indoor Lighting"/>
    <s v="Retail (strip mall)"/>
    <n v="0"/>
    <n v="6656.2"/>
    <n v="1.329887"/>
    <x v="0"/>
    <x v="0"/>
    <n v="12.215978499877799"/>
    <s v="Qty / 1,000"/>
    <m/>
    <s v="Private-Lighting"/>
    <s v="lighting"/>
    <n v="3"/>
    <n v="1"/>
    <s v="Lighting"/>
    <n v="0.91633259480590001"/>
    <n v="1.30467645558681"/>
    <n v="6099.2930175470301"/>
    <n v="1.73507225749097"/>
    <n v="0.71"/>
    <n v="4330.49804245839"/>
    <n v="1.2319013028185899"/>
    <n v="4093"/>
    <n v="1.1200000000000001"/>
    <n v="1.29"/>
    <n v="1.9E-2"/>
    <n v="0.71"/>
    <n v="17.102369899829"/>
    <d v="1900-01-11T05:11:01"/>
    <n v="43399"/>
    <n v="1.8943904984069999"/>
    <n v="103.470149404816"/>
    <n v="0"/>
    <n v="52901.270980434587"/>
  </r>
  <r>
    <s v="STND-62063"/>
    <s v="PetSmart, Inc"/>
    <s v="PetSmart #2044 - 101 E Euclid Ave - Mt Prospect"/>
    <s v="New Indoor LED Fixtures"/>
    <s v="Indoor Lighting"/>
    <s v="Retail (strip mall)"/>
    <n v="0"/>
    <n v="-206.28700000000001"/>
    <n v="-4.1216000000000003E-2"/>
    <x v="0"/>
    <x v="0"/>
    <n v="12.215978499877799"/>
    <s v="Qty / 1,000"/>
    <m/>
    <s v="Private-Lighting"/>
    <s v="lighting"/>
    <n v="3"/>
    <n v="1"/>
    <s v="Lighting"/>
    <n v="0.91633259480590001"/>
    <n v="1.30467645558681"/>
    <n v="-189.02750198472501"/>
    <n v="-5.37735447934658E-2"/>
    <n v="0.71"/>
    <n v="-134.20952640915499"/>
    <n v="-3.8179216803360699E-2"/>
    <n v="4093"/>
    <n v="1.1200000000000001"/>
    <n v="1.29"/>
    <n v="1.9E-2"/>
    <n v="0.71"/>
    <n v="17.102369899829"/>
    <d v="1900-01-11T05:11:01"/>
    <n v="43399"/>
    <n v="-5.8711152738798802E-2"/>
    <n v="-3.2067165515265801"/>
    <n v="0"/>
    <n v="-1639.500689093019"/>
  </r>
  <r>
    <s v="STND-62064"/>
    <s v="PetSmart, Inc"/>
    <s v="PetSmart #423 - 7730 S Cicero Ave - Burbank"/>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398"/>
    <n v="0.109593392059206"/>
    <n v="5.9858698598544198"/>
    <n v="0"/>
    <n v="3060.4007564623889"/>
  </r>
  <r>
    <s v="STND-62064"/>
    <s v="PetSmart, Inc"/>
    <s v="PetSmart #423 - 7730 S Cicero Ave - Burbank"/>
    <s v="New Indoor LED Fixtures"/>
    <s v="Indoor Lighting"/>
    <s v="Retail (strip mall)"/>
    <n v="0"/>
    <n v="13692.886"/>
    <n v="2.7357930000000001"/>
    <x v="0"/>
    <x v="0"/>
    <n v="12.215978499877799"/>
    <s v="Qty / 1,000"/>
    <m/>
    <s v="Private-Lighting"/>
    <s v="lighting"/>
    <n v="3"/>
    <n v="1"/>
    <s v="Lighting"/>
    <n v="0.91633259480590001"/>
    <n v="1.30467645558681"/>
    <n v="12547.237758761399"/>
    <n v="3.5693247144592002"/>
    <n v="0.71"/>
    <n v="8908.5388087205793"/>
    <n v="2.5342205472660302"/>
    <n v="4093"/>
    <n v="1.1200000000000001"/>
    <n v="1.29"/>
    <n v="1.9E-2"/>
    <n v="0.71"/>
    <n v="17.102369899829"/>
    <d v="1900-01-11T05:11:01"/>
    <n v="43398"/>
    <n v="3.8970681454953602"/>
    <n v="212.85492626470199"/>
    <n v="0"/>
    <n v="108826.51855265758"/>
  </r>
  <r>
    <s v="STND-62064"/>
    <s v="PetSmart, Inc"/>
    <s v="PetSmart #423 - 7730 S Cicero Ave - Burbank"/>
    <s v="New Indoor LED Fixtures"/>
    <s v="Indoor Lighting"/>
    <s v="Retail (strip mall)"/>
    <n v="0"/>
    <n v="15966.629000000001"/>
    <n v="3.19008"/>
    <x v="0"/>
    <x v="0"/>
    <n v="12.215978499877799"/>
    <s v="Qty / 1,000"/>
    <m/>
    <s v="Private-Lighting"/>
    <s v="lighting"/>
    <n v="3"/>
    <n v="1"/>
    <s v="Lighting"/>
    <n v="0.91633259480590001"/>
    <n v="1.30467645558681"/>
    <n v="14630.742581873101"/>
    <n v="4.1620222674383598"/>
    <n v="0.71"/>
    <n v="10387.827233129899"/>
    <n v="2.9550358098812399"/>
    <n v="4093"/>
    <n v="1.1200000000000001"/>
    <n v="1.29"/>
    <n v="1.9E-2"/>
    <n v="0.71"/>
    <n v="17.102369899829"/>
    <d v="1900-01-11T05:11:01"/>
    <n v="43398"/>
    <n v="4.5441885221512797"/>
    <n v="248.20009737106199"/>
    <n v="0"/>
    <n v="126897.47414035995"/>
  </r>
  <r>
    <s v="STND-62064"/>
    <s v="PetSmart, Inc"/>
    <s v="PetSmart #423 - 7730 S Cicero Ave - Burbank"/>
    <s v="New Indoor LED Fixtures"/>
    <s v="Indoor Lighting"/>
    <s v="Retail (strip mall)"/>
    <n v="0"/>
    <n v="17163.095000000001"/>
    <n v="3.4291299999999998"/>
    <x v="0"/>
    <x v="0"/>
    <n v="12.215978499877799"/>
    <s v="Qty / 1,000"/>
    <m/>
    <s v="Private-Lighting"/>
    <s v="lighting"/>
    <n v="3"/>
    <n v="1"/>
    <s v="Lighting"/>
    <n v="0.91633259480590001"/>
    <n v="1.30467645558681"/>
    <n v="15727.103376250199"/>
    <n v="4.47390517414639"/>
    <n v="0.71"/>
    <n v="11166.243397137599"/>
    <n v="3.1764726736439299"/>
    <n v="4093"/>
    <n v="1.1200000000000001"/>
    <n v="1.29"/>
    <n v="1.9E-2"/>
    <n v="0.71"/>
    <n v="17.102369899829"/>
    <d v="1900-01-11T05:11:01"/>
    <n v="43398"/>
    <n v="4.8847092195069202"/>
    <n v="266.79907513281501"/>
    <n v="0"/>
    <n v="136406.58926383537"/>
  </r>
  <r>
    <s v="STND-62065"/>
    <s v="PetSmart, Inc"/>
    <s v="PetSmart #427 - 2221 Oakton Ave - Evanston"/>
    <s v="New Indoor LED Fixtures"/>
    <s v="Indoor Lighting"/>
    <s v="Retail (strip mall)"/>
    <n v="0"/>
    <n v="650.95100000000002"/>
    <n v="0.13005800000000001"/>
    <x v="0"/>
    <x v="0"/>
    <n v="12.215978499877799"/>
    <s v="Qty / 1,000"/>
    <m/>
    <s v="Private-Lighting"/>
    <s v="lighting"/>
    <n v="3"/>
    <n v="1"/>
    <s v="Lighting"/>
    <n v="0.91633259480590001"/>
    <n v="1.30467645558681"/>
    <n v="596.48761892149503"/>
    <n v="0.16968361046070901"/>
    <n v="0.71"/>
    <n v="423.50620943426202"/>
    <n v="0.12047536342710299"/>
    <n v="4093"/>
    <n v="1.1200000000000001"/>
    <n v="1.29"/>
    <n v="1.9E-2"/>
    <n v="0.71"/>
    <n v="17.102369899829"/>
    <d v="1900-01-11T05:11:01"/>
    <n v="43442"/>
    <n v="0.185264341588284"/>
    <n v="10.118986392418201"/>
    <n v="0"/>
    <n v="5173.542749013689"/>
  </r>
  <r>
    <s v="STND-62065"/>
    <s v="PetSmart, Inc"/>
    <s v="PetSmart #427 - 2221 Oakton Ave - Evanston"/>
    <s v="New Indoor LED Fixtures"/>
    <s v="Indoor Lighting"/>
    <s v="Retail (strip mall)"/>
    <n v="0"/>
    <n v="23608.423999999999"/>
    <n v="4.7168850000000004"/>
    <x v="0"/>
    <x v="0"/>
    <n v="12.215978499877799"/>
    <s v="Qty / 1,000"/>
    <m/>
    <s v="Private-Lighting"/>
    <s v="lighting"/>
    <n v="3"/>
    <n v="1"/>
    <s v="Lighting"/>
    <n v="0.91633259480590001"/>
    <n v="1.30467645558681"/>
    <n v="21633.168423197902"/>
    <n v="6.1540088032105702"/>
    <n v="0.71"/>
    <n v="15359.549580470501"/>
    <n v="4.3693462502795102"/>
    <n v="4093"/>
    <n v="1.1200000000000001"/>
    <n v="1.29"/>
    <n v="1.9E-2"/>
    <n v="0.71"/>
    <n v="17.102369899829"/>
    <d v="1900-01-11T05:11:01"/>
    <n v="43442"/>
    <n v="6.7190837462720499"/>
    <n v="366.99125003639301"/>
    <n v="0"/>
    <n v="187631.92744283471"/>
  </r>
  <r>
    <s v="STND-62065"/>
    <s v="PetSmart, Inc"/>
    <s v="PetSmart #427 - 2221 Oakton Ave - Evanston"/>
    <s v="New Indoor LED Fixtures"/>
    <s v="Indoor Lighting"/>
    <s v="Retail (strip mall)"/>
    <n v="0"/>
    <n v="1668.634"/>
    <n v="0.33338800000000002"/>
    <x v="0"/>
    <x v="0"/>
    <n v="12.215978499877799"/>
    <s v="Qty / 1,000"/>
    <m/>
    <s v="Private-Lighting"/>
    <s v="lighting"/>
    <n v="3"/>
    <n v="1"/>
    <s v="Lighting"/>
    <n v="0.91633259480590001"/>
    <n v="1.30467645558681"/>
    <n v="1529.0237230013499"/>
    <n v="0.434963474175174"/>
    <n v="0.71"/>
    <n v="1085.6068433309599"/>
    <n v="0.30882406666437401"/>
    <n v="4093"/>
    <n v="1.1200000000000001"/>
    <n v="1.29"/>
    <n v="1.9E-2"/>
    <n v="0.71"/>
    <n v="17.102369899829"/>
    <d v="1900-01-11T05:11:01"/>
    <n v="43442"/>
    <n v="0.47490279962351201"/>
    <n v="25.9387953009157"/>
    <n v="0"/>
    <n v="13261.749857451214"/>
  </r>
  <r>
    <s v="STND-62066"/>
    <s v="PetSmart, Inc"/>
    <s v="PetSmart #1262 - 8287 W Golf Rd - Niles"/>
    <s v="New Indoor LED Fixtures"/>
    <s v="Indoor Lighting"/>
    <s v="Retail (strip mall)"/>
    <n v="0"/>
    <n v="7389.6660000000002"/>
    <n v="1.476431"/>
    <x v="0"/>
    <x v="0"/>
    <n v="12.215978499877799"/>
    <s v="Qty / 1,000"/>
    <m/>
    <s v="Private-Lighting"/>
    <s v="lighting"/>
    <n v="3"/>
    <n v="1"/>
    <s v="Lighting"/>
    <n v="0.91633259480590001"/>
    <n v="1.30467645558681"/>
    <n v="6771.3918205289301"/>
    <n v="1.92626476399848"/>
    <n v="0.71"/>
    <n v="4807.6881925755397"/>
    <n v="1.3676479824389201"/>
    <n v="4093"/>
    <n v="1.1200000000000001"/>
    <n v="1.29"/>
    <n v="1.9E-2"/>
    <n v="0.71"/>
    <n v="17.102369899829"/>
    <d v="1900-01-11T05:11:01"/>
    <n v="43400"/>
    <n v="2.10313873130089"/>
    <n v="114.87182552682999"/>
    <n v="0"/>
    <n v="58730.61559461915"/>
  </r>
  <r>
    <s v="STND-62066"/>
    <s v="PetSmart, Inc"/>
    <s v="PetSmart #1262 - 8287 W Golf Rd - Niles"/>
    <s v="New Indoor LED Fixtures"/>
    <s v="Indoor Lighting"/>
    <s v="Retail (strip mall)"/>
    <n v="0"/>
    <n v="220.04"/>
    <n v="4.3963000000000002E-2"/>
    <x v="0"/>
    <x v="0"/>
    <n v="12.215978499877799"/>
    <s v="Qty / 1,000"/>
    <m/>
    <s v="Private-Lighting"/>
    <s v="lighting"/>
    <n v="3"/>
    <n v="1"/>
    <s v="Lighting"/>
    <n v="0.91633259480590001"/>
    <n v="1.30467645558681"/>
    <n v="201.62982416109"/>
    <n v="5.7357491016962803E-2"/>
    <n v="0.71"/>
    <n v="143.15717515437399"/>
    <n v="4.0723818622043599E-2"/>
    <n v="4093"/>
    <n v="1.1200000000000001"/>
    <n v="1.29"/>
    <n v="1.9E-2"/>
    <n v="0.71"/>
    <n v="17.102369899829"/>
    <d v="1900-01-11T05:11:01"/>
    <n v="43400"/>
    <n v="6.2624184973209707E-2"/>
    <n v="3.42050594558992"/>
    <n v="0"/>
    <n v="1748.8049737890728"/>
  </r>
  <r>
    <s v="STND-62066"/>
    <s v="PetSmart, Inc"/>
    <s v="PetSmart #1262 - 8287 W Golf Rd - Niles"/>
    <s v="New Indoor LED Fixtures"/>
    <s v="Indoor Lighting"/>
    <s v="Retail (strip mall)"/>
    <n v="0"/>
    <n v="23136.256000000001"/>
    <n v="4.622547"/>
    <x v="0"/>
    <x v="0"/>
    <n v="12.215978499877799"/>
    <s v="Qty / 1,000"/>
    <m/>
    <s v="Private-Lighting"/>
    <s v="lighting"/>
    <n v="3"/>
    <n v="1"/>
    <s v="Lighting"/>
    <n v="0.91633259480590001"/>
    <n v="1.30467645558681"/>
    <n v="21200.505494573601"/>
    <n v="6.0309282357434304"/>
    <n v="0.71"/>
    <n v="15052.3589011472"/>
    <n v="4.2819590473778302"/>
    <n v="4093"/>
    <n v="1.1200000000000001"/>
    <n v="1.29"/>
    <n v="1.9E-2"/>
    <n v="0.71"/>
    <n v="17.102369899829"/>
    <d v="1900-01-11T05:11:01"/>
    <n v="43400"/>
    <n v="6.5847016440041797"/>
    <n v="359.65143249723002"/>
    <n v="0"/>
    <n v="183879.29270885841"/>
  </r>
  <r>
    <s v="STND-62067"/>
    <s v="PetSmart, Inc"/>
    <s v="PetSmart #1659 - 985 Erica Ln - Yorkville"/>
    <s v="New Indoor LED Fixtures"/>
    <s v="Indoor Lighting"/>
    <s v="Retail (strip mall)"/>
    <n v="0"/>
    <n v="311.72300000000001"/>
    <n v="6.2281000000000003E-2"/>
    <x v="0"/>
    <x v="0"/>
    <n v="12.215978499877799"/>
    <s v="Qty / 1,000"/>
    <m/>
    <s v="Private-Lighting"/>
    <s v="lighting"/>
    <n v="3"/>
    <n v="1"/>
    <s v="Lighting"/>
    <n v="0.91633259480590001"/>
    <n v="1.30467645558681"/>
    <n v="285.64194545067897"/>
    <n v="8.1256554330401895E-2"/>
    <n v="0.71"/>
    <n v="202.80578126998199"/>
    <n v="5.7692153574585299E-2"/>
    <n v="4093"/>
    <n v="1.1200000000000001"/>
    <n v="1.29"/>
    <n v="1.9E-2"/>
    <n v="0.71"/>
    <n v="17.102369899829"/>
    <d v="1900-01-11T05:11:01"/>
    <n v="43400"/>
    <n v="8.8717714084945803E-2"/>
    <n v="4.8457115746097399"/>
    <n v="0"/>
    <n v="2477.4710636450195"/>
  </r>
  <r>
    <s v="STND-62067"/>
    <s v="PetSmart, Inc"/>
    <s v="PetSmart #1659 - 985 Erica Ln - Yorkville"/>
    <s v="New Indoor LED Fixtures"/>
    <s v="Indoor Lighting"/>
    <s v="Retail (strip mall)"/>
    <n v="0"/>
    <n v="650.95100000000002"/>
    <n v="0.13005800000000001"/>
    <x v="0"/>
    <x v="0"/>
    <n v="12.215978499877799"/>
    <s v="Qty / 1,000"/>
    <m/>
    <s v="Private-Lighting"/>
    <s v="lighting"/>
    <n v="3"/>
    <n v="1"/>
    <s v="Lighting"/>
    <n v="0.91633259480590001"/>
    <n v="1.30467645558681"/>
    <n v="596.48761892149503"/>
    <n v="0.16968361046070901"/>
    <n v="0.71"/>
    <n v="423.50620943426202"/>
    <n v="0.12047536342710299"/>
    <n v="4093"/>
    <n v="1.1200000000000001"/>
    <n v="1.29"/>
    <n v="1.9E-2"/>
    <n v="0.71"/>
    <n v="17.102369899829"/>
    <d v="1900-01-11T05:11:01"/>
    <n v="43400"/>
    <n v="0.185264341588284"/>
    <n v="10.118986392418201"/>
    <n v="0"/>
    <n v="5173.542749013689"/>
  </r>
  <r>
    <s v="STND-62067"/>
    <s v="PetSmart, Inc"/>
    <s v="PetSmart #1659 - 985 Erica Ln - Yorkville"/>
    <s v="New Indoor LED Fixtures"/>
    <s v="Indoor Lighting"/>
    <s v="Retail (strip mall)"/>
    <n v="0"/>
    <n v="38245.646999999997"/>
    <n v="7.6413539999999998"/>
    <x v="0"/>
    <x v="0"/>
    <n v="12.215978499877799"/>
    <s v="Qty / 1,000"/>
    <m/>
    <s v="Private-Lighting"/>
    <s v="lighting"/>
    <n v="3"/>
    <n v="1"/>
    <s v="Lighting"/>
    <n v="0.91633259480590001"/>
    <n v="1.30467645558681"/>
    <n v="35045.732955540501"/>
    <n v="9.9694946526040695"/>
    <n v="0.71"/>
    <n v="24882.470398433699"/>
    <n v="7.0783412033488897"/>
    <n v="4093"/>
    <n v="1.1200000000000001"/>
    <n v="1.29"/>
    <n v="1.9E-2"/>
    <n v="0.71"/>
    <n v="17.102369899829"/>
    <d v="1900-01-11T05:11:01"/>
    <n v="43400"/>
    <n v="10.884916096303201"/>
    <n v="594.52582692434703"/>
    <n v="0"/>
    <n v="303963.72341111186"/>
  </r>
  <r>
    <s v="STND-62068"/>
    <s v="Owens &amp; Minor Distribution, Inc."/>
    <s v="Owens &amp; Minor - 437 Tower Blvd - Carol Stream"/>
    <s v="Outdoor &amp; Garage - LED Fixtures"/>
    <s v="Outdoor &amp; Garage Lighting"/>
    <s v="Exterior"/>
    <n v="0"/>
    <n v="8478.6479999999992"/>
    <n v="1.5163199999999999"/>
    <x v="0"/>
    <x v="0"/>
    <n v="10.1978380583316"/>
    <s v="Qty / 1,000"/>
    <m/>
    <s v="Private-Lighting"/>
    <s v="lighting"/>
    <n v="3"/>
    <n v="1"/>
    <s v="Lighting"/>
    <n v="0.91633259480590001"/>
    <n v="1.30467645558681"/>
    <n v="7769.2615222858503"/>
    <n v="1.97830700313539"/>
    <n v="0.71"/>
    <n v="5516.1756808229502"/>
    <n v="1.4045979722261199"/>
    <n v="4903"/>
    <n v="1"/>
    <n v="1"/>
    <n v="0"/>
    <n v="0"/>
    <n v="14.276973281664301"/>
    <d v="1900-01-09T04:44:53"/>
    <n v="43371"/>
    <n v="1.97830700313539"/>
    <n v="0"/>
    <n v="0"/>
    <n v="56253.066294339507"/>
  </r>
  <r>
    <s v="STND-62069"/>
    <s v="AH-1340 Astor LLC"/>
    <s v="AH-1340 Astor LLC - 1340 N Astor St - Chicago"/>
    <s v="Water-Cooled Chiller"/>
    <s v="HVAC"/>
    <s v="Multi-family (common)"/>
    <n v="0"/>
    <n v="44742.224999999999"/>
    <n v="25.36985"/>
    <x v="3"/>
    <x v="0"/>
    <n v="20"/>
    <s v="ΔkWpeak / CF"/>
    <n v="1"/>
    <s v="Private-Non-Lighting"/>
    <s v="non_lighting"/>
    <n v="3"/>
    <n v="1"/>
    <s v="Non-Lighting"/>
    <n v="0.98952339343681495"/>
    <n v="0.43468415683807998"/>
    <n v="44273.478311913503"/>
    <n v="11.027871856358599"/>
    <n v="0.7"/>
    <n v="30991.434818339501"/>
    <n v="7.7195102994509996"/>
    <n v="6138"/>
    <n v="1.1399999999999999"/>
    <n v="1.32"/>
    <n v="2.5000000000000001E-2"/>
    <n v="0.64"/>
    <n v="11.4043662430759"/>
    <d v="1900-01-07T03:30:12"/>
    <n v="43380"/>
    <n v="11.027871856358599"/>
    <n v="0"/>
    <n v="0"/>
    <n v="619828.69636678998"/>
  </r>
  <r>
    <s v="STND-62071"/>
    <s v="Lakeland Plastics, Inc."/>
    <s v="Lakeland Plastics - 1550 McCormick Ave - Mundelein"/>
    <s v="New Indoor LED Fixtures"/>
    <s v="Indoor Lighting"/>
    <s v="Manufacturing"/>
    <n v="0"/>
    <n v="14046.294"/>
    <n v="2.5120369999999999"/>
    <x v="0"/>
    <x v="0"/>
    <n v="10.827197921178"/>
    <s v="Qty / 1,000"/>
    <m/>
    <s v="Private-Lighting"/>
    <s v="lighting"/>
    <n v="3"/>
    <n v="1"/>
    <s v="Lighting"/>
    <n v="0.91633259480590001"/>
    <n v="1.30467645558681"/>
    <n v="12871.0770284265"/>
    <n v="3.2773955294629098"/>
    <n v="0.71"/>
    <n v="9138.4646901828401"/>
    <n v="2.32695082591867"/>
    <n v="4618"/>
    <n v="1.02"/>
    <n v="1.04"/>
    <n v="1.2E-2"/>
    <n v="0.81"/>
    <n v="15.158077089649201"/>
    <d v="1900-01-09T19:51:10"/>
    <n v="43442"/>
    <n v="3.8905455003121001"/>
    <n v="151.424435628548"/>
    <n v="0"/>
    <n v="98943.965896306196"/>
  </r>
  <r>
    <s v="STND-62071"/>
    <s v="Lakeland Plastics, Inc."/>
    <s v="Lakeland Plastics - 1550 McCormick Ave - Mundelein"/>
    <s v="New Indoor LED Fixtures"/>
    <s v="Indoor Lighting"/>
    <s v="Manufacturing"/>
    <n v="0"/>
    <n v="30023.834999999999"/>
    <n v="5.3694579999999998"/>
    <x v="0"/>
    <x v="0"/>
    <n v="10.827197921178"/>
    <s v="Qty / 1,000"/>
    <m/>
    <s v="Private-Lighting"/>
    <s v="lighting"/>
    <n v="3"/>
    <n v="1"/>
    <s v="Lighting"/>
    <n v="0.91633259480590001"/>
    <n v="1.30467645558681"/>
    <n v="27511.818631574199"/>
    <n v="7.0054054318622203"/>
    <n v="0.71"/>
    <n v="19533.391228417699"/>
    <n v="4.9738378566221799"/>
    <n v="4618"/>
    <n v="1.02"/>
    <n v="1.04"/>
    <n v="1.2E-2"/>
    <n v="0.81"/>
    <n v="15.158077089649201"/>
    <d v="1900-01-09T19:51:10"/>
    <n v="43442"/>
    <n v="8.3160083474147903"/>
    <n v="323.668454489108"/>
    <n v="0"/>
    <n v="211491.89290188067"/>
  </r>
  <r>
    <s v="STND-62071"/>
    <s v="Lakeland Plastics, Inc."/>
    <s v="Lakeland Plastics - 1550 McCormick Ave - Mundelein"/>
    <s v="New Indoor LED Fixtures"/>
    <s v="Indoor Lighting"/>
    <s v="Manufacturing"/>
    <n v="0"/>
    <n v="960.91300000000001"/>
    <n v="0.17185"/>
    <x v="0"/>
    <x v="0"/>
    <n v="10.827197921178"/>
    <s v="Qty / 1,000"/>
    <m/>
    <s v="Private-Lighting"/>
    <s v="lighting"/>
    <n v="3"/>
    <n v="1"/>
    <s v="Lighting"/>
    <n v="0.91633259480590001"/>
    <n v="1.30467645558681"/>
    <n v="880.51590267272195"/>
    <n v="0.22420864889259301"/>
    <n v="0.71"/>
    <n v="625.16629089763205"/>
    <n v="0.15918814071374099"/>
    <n v="4618"/>
    <n v="1.02"/>
    <n v="1.04"/>
    <n v="1.2E-2"/>
    <n v="0.81"/>
    <n v="15.158077089649201"/>
    <d v="1900-01-09T19:51:10"/>
    <n v="43442"/>
    <n v="0.26615461644419802"/>
    <n v="10.359010619679101"/>
    <n v="0"/>
    <n v="6768.7991651974025"/>
  </r>
  <r>
    <s v="STND-62071"/>
    <s v="Lakeland Plastics, Inc."/>
    <s v="Lakeland Plastics - 1550 McCormick Ave - Mundelein"/>
    <s v="New Indoor LED Fixtures"/>
    <s v="Indoor Lighting"/>
    <s v="Manufacturing"/>
    <n v="0"/>
    <n v="494.58800000000002"/>
    <n v="8.8452000000000003E-2"/>
    <x v="0"/>
    <x v="0"/>
    <n v="10.827197921178"/>
    <s v="Qty / 1,000"/>
    <m/>
    <s v="Private-Lighting"/>
    <s v="lighting"/>
    <n v="3"/>
    <n v="1"/>
    <s v="Lighting"/>
    <n v="0.91633259480590001"/>
    <n v="1.30467645558681"/>
    <n v="453.20710539985998"/>
    <n v="0.115401241849564"/>
    <n v="0.71"/>
    <n v="321.77704483390102"/>
    <n v="8.1934881713190605E-2"/>
    <n v="4618"/>
    <n v="1.02"/>
    <n v="1.04"/>
    <n v="1.2E-2"/>
    <n v="0.81"/>
    <n v="15.158077089649201"/>
    <d v="1900-01-09T19:51:10"/>
    <n v="43442"/>
    <n v="0.13699102783661499"/>
    <n v="5.3318482988218898"/>
    <n v="0"/>
    <n v="3483.9437509084132"/>
  </r>
  <r>
    <s v="STND-62071"/>
    <s v="Lakeland Plastics, Inc."/>
    <s v="Lakeland Plastics - 1550 McCormick Ave - Mundelein"/>
    <s v="New Indoor LED Fixtures"/>
    <s v="Indoor Lighting"/>
    <s v="Manufacturing"/>
    <n v="0"/>
    <n v="913.81"/>
    <n v="0.16342599999999999"/>
    <x v="0"/>
    <x v="0"/>
    <n v="10.827197921178"/>
    <s v="Qty / 1,000"/>
    <m/>
    <s v="Private-Lighting"/>
    <s v="lighting"/>
    <n v="3"/>
    <n v="1"/>
    <s v="Lighting"/>
    <n v="0.91633259480590001"/>
    <n v="1.30467645558681"/>
    <n v="837.35388845957903"/>
    <n v="0.213218054430729"/>
    <n v="0.71"/>
    <n v="594.52126080630103"/>
    <n v="0.15138481864581799"/>
    <n v="4618"/>
    <n v="1.02"/>
    <n v="1.04"/>
    <n v="1.2E-2"/>
    <n v="0.81"/>
    <n v="15.158077089649201"/>
    <d v="1900-01-09T19:51:10"/>
    <n v="43442"/>
    <n v="0.25310785188833002"/>
    <n v="9.8512222171715198"/>
    <n v="0"/>
    <n v="6436.9993590981057"/>
  </r>
  <r>
    <s v="STND-62071"/>
    <s v="Lakeland Plastics, Inc."/>
    <s v="Lakeland Plastics - 1550 McCormick Ave - Mundelein"/>
    <s v="New Indoor LED Fixtures"/>
    <s v="Indoor Lighting"/>
    <s v="Manufacturing"/>
    <n v="0"/>
    <n v="188.41399999999999"/>
    <n v="3.3695999999999997E-2"/>
    <x v="0"/>
    <x v="0"/>
    <n v="10.827197921178"/>
    <s v="Qty / 1,000"/>
    <m/>
    <s v="Private-Lighting"/>
    <s v="lighting"/>
    <n v="3"/>
    <n v="1"/>
    <s v="Lighting"/>
    <n v="0.91633259480590001"/>
    <n v="1.30467645558681"/>
    <n v="172.64988951775899"/>
    <n v="4.3962377847453001E-2"/>
    <n v="0.71"/>
    <n v="122.581421557609"/>
    <n v="3.1213288271691599E-2"/>
    <n v="4618"/>
    <n v="1.02"/>
    <n v="1.04"/>
    <n v="1.2E-2"/>
    <n v="0.81"/>
    <n v="15.158077089649201"/>
    <d v="1900-01-09T19:51:10"/>
    <n v="43442"/>
    <n v="5.2187058223472201E-2"/>
    <n v="2.0311751707971601"/>
    <n v="0"/>
    <n v="1327.2133126635883"/>
  </r>
  <r>
    <s v="STND-62071"/>
    <s v="Lakeland Plastics, Inc."/>
    <s v="Lakeland Plastics - 1550 McCormick Ave - Mundelein"/>
    <s v="New Indoor LED Fixtures"/>
    <s v="Indoor Lighting"/>
    <s v="Manufacturing"/>
    <n v="0"/>
    <n v="353.27699999999999"/>
    <n v="6.318E-2"/>
    <x v="0"/>
    <x v="0"/>
    <n v="10.827197921178"/>
    <s v="Qty / 1,000"/>
    <m/>
    <s v="Private-Lighting"/>
    <s v="lighting"/>
    <n v="3"/>
    <n v="1"/>
    <s v="Lighting"/>
    <n v="0.91633259480590001"/>
    <n v="1.30467645558681"/>
    <n v="323.71923009524397"/>
    <n v="8.2429458463974398E-2"/>
    <n v="0.71"/>
    <n v="229.84065336762299"/>
    <n v="5.85249155094218E-2"/>
    <n v="4618"/>
    <n v="1.02"/>
    <n v="1.04"/>
    <n v="1.2E-2"/>
    <n v="0.81"/>
    <n v="15.158077089649201"/>
    <d v="1900-01-09T19:51:10"/>
    <n v="43442"/>
    <n v="9.7850734169010495E-2"/>
    <n v="3.8084615305322802"/>
    <n v="0"/>
    <n v="2488.530244344121"/>
  </r>
  <r>
    <s v="STND-62071"/>
    <s v="Lakeland Plastics, Inc."/>
    <s v="Lakeland Plastics - 1550 McCormick Ave - Mundelein"/>
    <s v="Occupancy Sensors"/>
    <s v="Indoor Lighting"/>
    <s v="Manufacturing"/>
    <n v="0"/>
    <n v="3761.1280000000002"/>
    <n v="2.2836530000000002"/>
    <x v="0"/>
    <x v="0"/>
    <n v="8"/>
    <s v="Qty / 1,000"/>
    <m/>
    <s v="Private-Lighting"/>
    <s v="lighting"/>
    <n v="3"/>
    <n v="1"/>
    <s v="Lighting"/>
    <n v="0.91633259480590001"/>
    <n v="1.30467645558681"/>
    <n v="3446.4441796371202"/>
    <n v="2.9794283018301799"/>
    <n v="0.71"/>
    <n v="2446.9753675423599"/>
    <n v="2.1153940942994298"/>
    <n v="4618"/>
    <n v="1.02"/>
    <n v="1.04"/>
    <n v="1.2E-2"/>
    <n v="0.81"/>
    <n v="15.158077089649201"/>
    <d v="1900-01-09T19:51:10"/>
    <n v="43442"/>
    <n v="4.3406589478877899"/>
    <n v="40.546402113377901"/>
    <n v="0"/>
    <n v="19575.802940338879"/>
  </r>
  <r>
    <s v="STND-62071"/>
    <s v="Lakeland Plastics, Inc."/>
    <s v="Lakeland Plastics - 1550 McCormick Ave - Mundelein"/>
    <s v="Outdoor &amp; Garage - LED Fixtures"/>
    <s v="Outdoor &amp; Garage Lighting"/>
    <s v="Exterior"/>
    <n v="0"/>
    <n v="3285.01"/>
    <n v="0"/>
    <x v="0"/>
    <x v="0"/>
    <n v="10.1978380583316"/>
    <s v="Qty / 1,000"/>
    <m/>
    <s v="Private-Lighting"/>
    <s v="lighting"/>
    <n v="3"/>
    <n v="1"/>
    <s v="Lighting"/>
    <n v="0.91633259480590001"/>
    <n v="1.30467645558681"/>
    <n v="3010.16173726333"/>
    <n v="0"/>
    <n v="0.71"/>
    <n v="2137.2148334569602"/>
    <n v="0"/>
    <n v="4903"/>
    <n v="1"/>
    <n v="1"/>
    <n v="0"/>
    <n v="0"/>
    <n v="14.276973281664301"/>
    <d v="1900-01-09T04:44:53"/>
    <n v="43442"/>
    <n v="0"/>
    <n v="0"/>
    <n v="0"/>
    <n v="21794.970767458221"/>
  </r>
  <r>
    <s v="STND-62071"/>
    <s v="Lakeland Plastics, Inc."/>
    <s v="Lakeland Plastics - 1550 McCormick Ave - Mundelein"/>
    <s v="Photocells"/>
    <s v="Outdoor &amp; Garage Lighting"/>
    <s v="Manufacturing"/>
    <n v="0"/>
    <n v="67.2"/>
    <n v="0"/>
    <x v="0"/>
    <x v="0"/>
    <n v="8"/>
    <s v="Qty / 1,000"/>
    <m/>
    <s v="Private-Lighting"/>
    <s v="lighting"/>
    <n v="3"/>
    <n v="1"/>
    <s v="Lighting"/>
    <n v="0.91633259480590001"/>
    <n v="1.30467645558681"/>
    <n v="61.577550370956502"/>
    <n v="0"/>
    <n v="0.71"/>
    <n v="43.720060763379102"/>
    <n v="0"/>
    <n v="4618"/>
    <n v="1.02"/>
    <n v="1.04"/>
    <n v="1.2E-2"/>
    <n v="0.81"/>
    <n v="15.158077089649201"/>
    <d v="1900-01-09T19:51:10"/>
    <n v="43442"/>
    <n v="0"/>
    <n v="0.72444176907007596"/>
    <n v="0"/>
    <n v="349.76048610703282"/>
  </r>
  <r>
    <s v="STND-62072"/>
    <s v="Trinity Christian College Association"/>
    <s v="Trinity Christian College - 6601 West College Dr - Palos Heights"/>
    <s v="New Indoor LED Fixtures"/>
    <s v="Indoor Lighting"/>
    <s v="College/University"/>
    <n v="0"/>
    <n v="1619.415"/>
    <n v="0.394065"/>
    <x v="0"/>
    <x v="0"/>
    <n v="14.727540500736399"/>
    <s v="Qty / 1,000"/>
    <m/>
    <s v="Private-Lighting"/>
    <s v="lighting"/>
    <n v="3"/>
    <n v="1"/>
    <s v="Lighting"/>
    <n v="0.91633259480590001"/>
    <n v="1.30467645558681"/>
    <n v="1483.9227490175999"/>
    <n v="0.51412732747081502"/>
    <n v="0.71"/>
    <n v="1053.5851518024899"/>
    <n v="0.36503040250427898"/>
    <n v="3395"/>
    <n v="1.06"/>
    <n v="1.39"/>
    <n v="0.02"/>
    <n v="0.63"/>
    <n v="20.618556701030901"/>
    <d v="1900-01-13T17:27:39"/>
    <n v="43377"/>
    <n v="0.58710440501406302"/>
    <n v="27.998542434294301"/>
    <n v="0"/>
    <n v="15516.717994145678"/>
  </r>
  <r>
    <s v="STND-62073"/>
    <s v="Express-Way Car Wash"/>
    <s v="Express-Way Car Wash - 1100 E 162nd St - South Holland"/>
    <s v="Outdoor &amp; Garage - LED Fixtures"/>
    <s v="Outdoor &amp; Garage Lighting"/>
    <s v="Exterior"/>
    <n v="0"/>
    <n v="2412.2759999999998"/>
    <n v="0"/>
    <x v="0"/>
    <x v="0"/>
    <n v="10.1978380583316"/>
    <s v="Qty / 1,000"/>
    <m/>
    <s v="Private-Lighting"/>
    <s v="lighting"/>
    <n v="3"/>
    <n v="1"/>
    <s v="Lighting"/>
    <n v="0.91633259480590001"/>
    <n v="1.30467645558681"/>
    <n v="2210.4471264680001"/>
    <n v="0"/>
    <n v="0.71"/>
    <n v="1569.4174597922799"/>
    <n v="0"/>
    <n v="4903"/>
    <n v="1"/>
    <n v="1"/>
    <n v="0"/>
    <n v="0"/>
    <n v="14.276973281664301"/>
    <d v="1900-01-09T04:44:53"/>
    <n v="43387"/>
    <n v="0"/>
    <n v="0"/>
    <n v="0"/>
    <n v="16004.665100879816"/>
  </r>
  <r>
    <s v="STND-62073"/>
    <s v="Express-Way Car Wash"/>
    <s v="Express-Way Car Wash - 1100 E 162nd St - South Holland"/>
    <s v="Outdoor &amp; Garage - LED Fixtures"/>
    <s v="Outdoor &amp; Garage Lighting"/>
    <s v="Exterior"/>
    <n v="0"/>
    <n v="1740.5650000000001"/>
    <n v="0"/>
    <x v="0"/>
    <x v="0"/>
    <n v="10.1978380583316"/>
    <s v="Qty / 1,000"/>
    <m/>
    <s v="Private-Lighting"/>
    <s v="lighting"/>
    <n v="3"/>
    <n v="1"/>
    <s v="Lighting"/>
    <n v="0.91633259480590001"/>
    <n v="1.30467645558681"/>
    <n v="1594.9364428783299"/>
    <n v="0"/>
    <n v="0.71"/>
    <n v="1132.40487444361"/>
    <n v="0"/>
    <n v="4903"/>
    <n v="1"/>
    <n v="1"/>
    <n v="0"/>
    <n v="0"/>
    <n v="14.276973281664301"/>
    <d v="1900-01-09T04:44:53"/>
    <n v="43387"/>
    <n v="0"/>
    <n v="0"/>
    <n v="0"/>
    <n v="11548.081526041262"/>
  </r>
  <r>
    <s v="STND-62073"/>
    <s v="Express-Way Car Wash"/>
    <s v="Express-Way Car Wash - 1100 E 162nd St - South Holland"/>
    <s v="Outdoor &amp; Garage - LED Fixtures"/>
    <s v="Outdoor &amp; Garage Lighting"/>
    <s v="Exterior"/>
    <n v="0"/>
    <n v="11154.325000000001"/>
    <n v="0"/>
    <x v="0"/>
    <x v="0"/>
    <n v="10.1978380583316"/>
    <s v="Qty / 1,000"/>
    <m/>
    <s v="Private-Lighting"/>
    <s v="lighting"/>
    <n v="3"/>
    <n v="1"/>
    <s v="Lighting"/>
    <n v="0.91633259480590001"/>
    <n v="1.30467645558681"/>
    <n v="10221.071570558301"/>
    <n v="0"/>
    <n v="0.71"/>
    <n v="7256.9608150964104"/>
    <n v="0"/>
    <n v="4903"/>
    <n v="1"/>
    <n v="1"/>
    <n v="0"/>
    <n v="0"/>
    <n v="14.276973281664301"/>
    <d v="1900-01-09T04:44:53"/>
    <n v="43387"/>
    <n v="0"/>
    <n v="0"/>
    <n v="0"/>
    <n v="74005.311188011285"/>
  </r>
  <r>
    <s v="STND-62073"/>
    <s v="Express-Way Car Wash"/>
    <s v="Express-Way Car Wash - 1100 E 162nd St - South Holland"/>
    <s v="Outdoor &amp; Garage - LED Fixtures"/>
    <s v="Outdoor &amp; Garage Lighting"/>
    <s v="Exterior"/>
    <n v="0"/>
    <n v="3456.6149999999998"/>
    <n v="0"/>
    <x v="0"/>
    <x v="0"/>
    <n v="10.1978380583316"/>
    <s v="Qty / 1,000"/>
    <m/>
    <s v="Private-Lighting"/>
    <s v="lighting"/>
    <n v="3"/>
    <n v="1"/>
    <s v="Lighting"/>
    <n v="0.91633259480590001"/>
    <n v="1.30467645558681"/>
    <n v="3167.4089921949999"/>
    <n v="0"/>
    <n v="0.71"/>
    <n v="2248.86038445845"/>
    <n v="0"/>
    <n v="4903"/>
    <n v="1"/>
    <n v="1"/>
    <n v="0"/>
    <n v="0"/>
    <n v="14.276973281664301"/>
    <d v="1900-01-09T04:44:53"/>
    <n v="43387"/>
    <n v="0"/>
    <n v="0"/>
    <n v="0"/>
    <n v="22933.514016504614"/>
  </r>
  <r>
    <s v="STND-62073"/>
    <s v="Express-Way Car Wash"/>
    <s v="Express-Way Car Wash - 1100 E 162nd St - South Holland"/>
    <s v="Outdoor &amp; Garage - LED Fixtures"/>
    <s v="Outdoor &amp; Garage Lighting"/>
    <s v="Exterior"/>
    <n v="0"/>
    <n v="1519.93"/>
    <n v="0"/>
    <x v="0"/>
    <x v="0"/>
    <n v="10.1978380583316"/>
    <s v="Qty / 1,000"/>
    <m/>
    <s v="Private-Lighting"/>
    <s v="lighting"/>
    <n v="3"/>
    <n v="1"/>
    <s v="Lighting"/>
    <n v="0.91633259480590001"/>
    <n v="1.30467645558681"/>
    <n v="1392.76140082333"/>
    <n v="0"/>
    <n v="0.71"/>
    <n v="988.86059458456498"/>
    <n v="0"/>
    <n v="4903"/>
    <n v="1"/>
    <n v="1"/>
    <n v="0"/>
    <n v="0"/>
    <n v="14.276973281664301"/>
    <d v="1900-01-09T04:44:53"/>
    <n v="43387"/>
    <n v="0"/>
    <n v="0"/>
    <n v="0"/>
    <n v="10084.240205838891"/>
  </r>
  <r>
    <s v="STND-62073"/>
    <s v="Express-Way Car Wash"/>
    <s v="Express-Way Car Wash - 1100 E 162nd St - South Holland"/>
    <s v="Outdoor &amp; Garage - LED Fixtures"/>
    <s v="Outdoor &amp; Garage Lighting"/>
    <s v="Exterior"/>
    <n v="0"/>
    <n v="11855.454"/>
    <n v="0"/>
    <x v="0"/>
    <x v="0"/>
    <n v="10.1978380583316"/>
    <s v="Qty / 1,000"/>
    <m/>
    <s v="Private-Lighting"/>
    <s v="lighting"/>
    <n v="3"/>
    <n v="1"/>
    <s v="Lighting"/>
    <n v="0.91633259480590001"/>
    <n v="1.30467645558681"/>
    <n v="10863.538926421999"/>
    <n v="0"/>
    <n v="0.71"/>
    <n v="7713.1126377596102"/>
    <n v="0"/>
    <n v="4903"/>
    <n v="1"/>
    <n v="1"/>
    <n v="0"/>
    <n v="0"/>
    <n v="14.276973281664301"/>
    <d v="1900-01-09T04:44:53"/>
    <n v="43387"/>
    <n v="0"/>
    <n v="0"/>
    <n v="0"/>
    <n v="78657.073605543381"/>
  </r>
  <r>
    <s v="STND-62078"/>
    <s v="USA Bouquet LLC"/>
    <s v="USA Bouquet LLC - 701 Hilltop Dr - Itasca"/>
    <s v="New Indoor LED Fixtures"/>
    <s v="Indoor Lighting"/>
    <s v="Manufacturing"/>
    <n v="0"/>
    <n v="95323.554999999993"/>
    <n v="17.047649"/>
    <x v="0"/>
    <x v="0"/>
    <n v="10.827197921178"/>
    <s v="Qty / 1,000"/>
    <m/>
    <s v="Private-Lighting"/>
    <s v="lighting"/>
    <n v="2"/>
    <n v="1"/>
    <s v="Lighting"/>
    <n v="0.97902139861649395"/>
    <n v="0.93591656730105399"/>
    <n v="93323.800137196202"/>
    <n v="15.955177132633199"/>
    <n v="0.71"/>
    <n v="66259.898097409299"/>
    <n v="11.3281757641696"/>
    <n v="4618"/>
    <n v="1.02"/>
    <n v="1.04"/>
    <n v="1.2E-2"/>
    <n v="0.81"/>
    <n v="15.158077089649201"/>
    <d v="1900-01-09T19:51:10"/>
    <n v="43447"/>
    <n v="18.940143794673801"/>
    <n v="1097.9270604375999"/>
    <n v="0"/>
    <n v="717409.03093773604"/>
  </r>
  <r>
    <s v="STND-62078"/>
    <s v="USA Bouquet LLC"/>
    <s v="USA Bouquet LLC - 701 Hilltop Dr - Itasca"/>
    <s v="New Indoor LED Fixtures"/>
    <s v="Indoor Lighting"/>
    <s v="Manufacturing"/>
    <n v="0"/>
    <n v="2176.1860000000001"/>
    <n v="0.38918900000000001"/>
    <x v="0"/>
    <x v="0"/>
    <n v="10.827197921178"/>
    <s v="Qty / 1,000"/>
    <m/>
    <s v="Private-Lighting"/>
    <s v="lighting"/>
    <n v="2"/>
    <n v="1"/>
    <s v="Lighting"/>
    <n v="0.97902139861649395"/>
    <n v="0.93591656730105399"/>
    <n v="2130.5326613696302"/>
    <n v="0.36424843291133002"/>
    <n v="0.71"/>
    <n v="1512.67818957244"/>
    <n v="0.25861638736704401"/>
    <n v="4618"/>
    <n v="1.02"/>
    <n v="1.04"/>
    <n v="1.2E-2"/>
    <n v="0.81"/>
    <n v="15.158077089649201"/>
    <d v="1900-01-09T19:51:10"/>
    <n v="43447"/>
    <n v="0.43239367629550102"/>
    <n v="25.0650901337604"/>
    <n v="0"/>
    <n v="16378.066149550023"/>
  </r>
  <r>
    <s v="STND-62078"/>
    <s v="USA Bouquet LLC"/>
    <s v="USA Bouquet LLC - 701 Hilltop Dr - Itasca"/>
    <s v="New Indoor LED Fixtures"/>
    <s v="Indoor Lighting"/>
    <s v="Manufacturing"/>
    <n v="0"/>
    <n v="3014.63"/>
    <n v="0.53913599999999995"/>
    <x v="0"/>
    <x v="0"/>
    <n v="10.827197921178"/>
    <s v="Qty / 1,000"/>
    <m/>
    <s v="Private-Lighting"/>
    <s v="lighting"/>
    <n v="2"/>
    <n v="1"/>
    <s v="Lighting"/>
    <n v="0.97902139861649395"/>
    <n v="0.93591656730105399"/>
    <n v="2951.3872789112402"/>
    <n v="0.50458631442842095"/>
    <n v="0.71"/>
    <n v="2095.4849680269799"/>
    <n v="0.35825628324417902"/>
    <n v="4618"/>
    <n v="1.02"/>
    <n v="1.04"/>
    <n v="1.2E-2"/>
    <n v="0.81"/>
    <n v="15.158077089649201"/>
    <d v="1900-01-09T19:51:10"/>
    <n v="43447"/>
    <n v="0.59898660307267404"/>
    <n v="34.722203281308701"/>
    <n v="0"/>
    <n v="22688.230489681464"/>
  </r>
  <r>
    <s v="STND-62078"/>
    <s v="USA Bouquet LLC"/>
    <s v="USA Bouquet LLC - 701 Hilltop Dr - Itasca"/>
    <s v="New Indoor LED Fixtures"/>
    <s v="Indoor Lighting"/>
    <s v="Manufacturing"/>
    <n v="0"/>
    <n v="106830.965"/>
    <n v="19.105632"/>
    <x v="0"/>
    <x v="0"/>
    <n v="10.827197921178"/>
    <s v="Qty / 1,000"/>
    <m/>
    <s v="Private-Lighting"/>
    <s v="lighting"/>
    <n v="2"/>
    <n v="1"/>
    <s v="Lighting"/>
    <n v="0.97902139861649395"/>
    <n v="0.93591656730105399"/>
    <n v="104589.80076985"/>
    <n v="17.881277517557201"/>
    <n v="0.71"/>
    <n v="74258.758546593293"/>
    <n v="12.695707037465599"/>
    <n v="4618"/>
    <n v="1.02"/>
    <n v="1.04"/>
    <n v="1.2E-2"/>
    <n v="0.81"/>
    <n v="15.158077089649201"/>
    <d v="1900-01-09T19:51:10"/>
    <n v="43447"/>
    <n v="21.226587746387899"/>
    <n v="1230.4682443511699"/>
    <n v="0"/>
    <n v="804014.27616493392"/>
  </r>
  <r>
    <s v="STND-62078"/>
    <s v="USA Bouquet LLC"/>
    <s v="USA Bouquet LLC - 701 Hilltop Dr - Itasca"/>
    <s v="New Indoor LED Fixtures"/>
    <s v="Indoor Lighting"/>
    <s v="Manufacturing"/>
    <n v="0"/>
    <n v="14837.634"/>
    <n v="2.6535600000000001"/>
    <x v="0"/>
    <x v="0"/>
    <n v="10.827197921178"/>
    <s v="Qty / 1,000"/>
    <m/>
    <s v="Private-Lighting"/>
    <s v="lighting"/>
    <n v="2"/>
    <n v="1"/>
    <s v="Lighting"/>
    <n v="0.97902139861649395"/>
    <n v="0.93591656730105399"/>
    <n v="14526.3611908396"/>
    <n v="2.4835107663273801"/>
    <n v="0.71"/>
    <n v="10313.7164454961"/>
    <n v="1.7632926440924399"/>
    <n v="4618"/>
    <n v="1.02"/>
    <n v="1.04"/>
    <n v="1.2E-2"/>
    <n v="0.81"/>
    <n v="15.158077089649201"/>
    <d v="1900-01-09T19:51:10"/>
    <n v="43447"/>
    <n v="2.9481371869983199"/>
    <n v="170.89836695105501"/>
    <n v="0"/>
    <n v="111668.64925829472"/>
  </r>
  <r>
    <s v="STND-62078"/>
    <s v="USA Bouquet LLC"/>
    <s v="USA Bouquet LLC - 701 Hilltop Dr - Itasca"/>
    <s v="New Indoor LED Fixtures"/>
    <s v="Indoor Lighting"/>
    <s v="Manufacturing"/>
    <n v="0"/>
    <n v="593.505"/>
    <n v="0.106142"/>
    <x v="0"/>
    <x v="0"/>
    <n v="10.827197921178"/>
    <s v="Qty / 1,000"/>
    <m/>
    <s v="Private-Lighting"/>
    <s v="lighting"/>
    <n v="2"/>
    <n v="1"/>
    <s v="Lighting"/>
    <n v="0.97902139861649395"/>
    <n v="0.93591656730105399"/>
    <n v="581.05409518588203"/>
    <n v="9.9340056286468401E-2"/>
    <n v="0.71"/>
    <n v="412.54840758197599"/>
    <n v="7.0531439963392603E-2"/>
    <n v="4618"/>
    <n v="1.02"/>
    <n v="1.04"/>
    <n v="1.2E-2"/>
    <n v="0.81"/>
    <n v="15.158077089649201"/>
    <d v="1900-01-09T19:51:10"/>
    <n v="43447"/>
    <n v="0.117925043075105"/>
    <n v="6.8359305315986099"/>
    <n v="0"/>
    <n v="4466.743260956865"/>
  </r>
  <r>
    <s v="STND-62078"/>
    <s v="USA Bouquet LLC"/>
    <s v="USA Bouquet LLC - 701 Hilltop Dr - Itasca"/>
    <s v="New Indoor LED Fixtures"/>
    <s v="Indoor Lighting"/>
    <s v="Manufacturing"/>
    <n v="0"/>
    <n v="3165.3620000000001"/>
    <n v="0.56609299999999996"/>
    <x v="0"/>
    <x v="0"/>
    <n v="10.827197921178"/>
    <s v="Qty / 1,000"/>
    <m/>
    <s v="Private-Lighting"/>
    <s v="lighting"/>
    <n v="2"/>
    <n v="1"/>
    <s v="Lighting"/>
    <n v="0.97902139861649395"/>
    <n v="0.93591656730105399"/>
    <n v="3098.9571323675"/>
    <n v="0.52981581733315497"/>
    <n v="0.71"/>
    <n v="2200.2595639809301"/>
    <n v="0.37616923030653998"/>
    <n v="4618"/>
    <n v="1.02"/>
    <n v="1.04"/>
    <n v="1.2E-2"/>
    <n v="0.81"/>
    <n v="15.158077089649201"/>
    <d v="1900-01-09T19:51:10"/>
    <n v="43447"/>
    <n v="0.62893615542872205"/>
    <n v="36.458319204323502"/>
    <n v="0"/>
    <n v="23822.645777186339"/>
  </r>
  <r>
    <s v="STND-62078"/>
    <s v="USA Bouquet LLC"/>
    <s v="USA Bouquet LLC - 701 Hilltop Dr - Itasca"/>
    <s v="New Indoor LED Fixtures"/>
    <s v="Indoor Lighting"/>
    <s v="Manufacturing"/>
    <n v="0"/>
    <n v="240.22800000000001"/>
    <n v="4.2962E-2"/>
    <x v="0"/>
    <x v="0"/>
    <n v="10.827197921178"/>
    <s v="Qty / 1,000"/>
    <m/>
    <s v="Private-Lighting"/>
    <s v="lighting"/>
    <n v="2"/>
    <n v="1"/>
    <s v="Lighting"/>
    <n v="0.97902139861649395"/>
    <n v="0.93591656730105399"/>
    <n v="235.18835254684299"/>
    <n v="4.0208847564387903E-2"/>
    <n v="0.71"/>
    <n v="166.983730308259"/>
    <n v="2.8548281770715399E-2"/>
    <n v="4618"/>
    <n v="1.02"/>
    <n v="1.04"/>
    <n v="1.2E-2"/>
    <n v="0.81"/>
    <n v="15.158077089649201"/>
    <d v="1900-01-09T19:51:10"/>
    <n v="43447"/>
    <n v="4.7731300527525999E-2"/>
    <n v="2.7669217946687401"/>
    <n v="0"/>
    <n v="1807.9658976641294"/>
  </r>
  <r>
    <s v="STND-62078"/>
    <s v="USA Bouquet LLC"/>
    <s v="USA Bouquet LLC - 701 Hilltop Dr - Itasca"/>
    <s v="New Indoor LED Fixtures"/>
    <s v="Indoor Lighting"/>
    <s v="Manufacturing"/>
    <n v="0"/>
    <n v="28.262"/>
    <n v="5.0540000000000003E-3"/>
    <x v="0"/>
    <x v="0"/>
    <n v="10.827197921178"/>
    <s v="Qty / 1,000"/>
    <m/>
    <s v="Private-Lighting"/>
    <s v="lighting"/>
    <n v="2"/>
    <n v="1"/>
    <s v="Lighting"/>
    <n v="0.97902139861649395"/>
    <n v="0.93591656730105399"/>
    <n v="27.6691027676993"/>
    <n v="4.7301223311395297E-3"/>
    <n v="0.71"/>
    <n v="19.645062965066501"/>
    <n v="3.35838685510906E-3"/>
    <n v="4618"/>
    <n v="1.02"/>
    <n v="1.04"/>
    <n v="1.2E-2"/>
    <n v="0.81"/>
    <n v="15.158077089649201"/>
    <d v="1900-01-09T19:51:10"/>
    <n v="43447"/>
    <n v="5.61505499897854E-3"/>
    <n v="0.32551885609058001"/>
    <n v="0"/>
    <n v="212.70098489677892"/>
  </r>
  <r>
    <s v="STND-62078"/>
    <s v="USA Bouquet LLC"/>
    <s v="USA Bouquet LLC - 701 Hilltop Dr - Itasca"/>
    <s v="New Indoor LED Fixtures"/>
    <s v="Indoor Lighting"/>
    <s v="Manufacturing"/>
    <n v="0"/>
    <n v="263.77999999999997"/>
    <n v="4.7174000000000001E-2"/>
    <x v="0"/>
    <x v="0"/>
    <n v="10.827197921178"/>
    <s v="Qty / 1,000"/>
    <m/>
    <s v="Private-Lighting"/>
    <s v="lighting"/>
    <n v="2"/>
    <n v="1"/>
    <s v="Lighting"/>
    <n v="0.97902139861649395"/>
    <n v="0.93591656730105399"/>
    <n v="258.246264527059"/>
    <n v="4.41509281458599E-2"/>
    <n v="0.71"/>
    <n v="183.35484781421201"/>
    <n v="3.1347158983560497E-2"/>
    <n v="4618"/>
    <n v="1.02"/>
    <n v="1.04"/>
    <n v="1.2E-2"/>
    <n v="0.81"/>
    <n v="15.158077089649201"/>
    <d v="1900-01-09T19:51:10"/>
    <n v="43447"/>
    <n v="5.2410883364031199E-2"/>
    <n v="3.0381913473771598"/>
    <n v="0"/>
    <n v="1985.2192270919447"/>
  </r>
  <r>
    <s v="STND-62078"/>
    <s v="USA Bouquet LLC"/>
    <s v="USA Bouquet LLC - 701 Hilltop Dr - Itasca"/>
    <s v="New Indoor LED Fixtures"/>
    <s v="Indoor Lighting"/>
    <s v="Manufacturing"/>
    <n v="0"/>
    <n v="452.19499999999999"/>
    <n v="8.0869999999999997E-2"/>
    <x v="0"/>
    <x v="0"/>
    <n v="10.827197921178"/>
    <s v="Qty / 1,000"/>
    <m/>
    <s v="Private-Lighting"/>
    <s v="lighting"/>
    <n v="2"/>
    <n v="1"/>
    <s v="Lighting"/>
    <n v="0.97902139861649395"/>
    <n v="0.93591656730105399"/>
    <n v="442.70858134738501"/>
    <n v="7.5687572797636202E-2"/>
    <n v="0.71"/>
    <n v="314.32309275664397"/>
    <n v="5.3738176686321699E-2"/>
    <n v="4618"/>
    <n v="1.02"/>
    <n v="1.04"/>
    <n v="1.2E-2"/>
    <n v="0.81"/>
    <n v="15.158077089649201"/>
    <d v="1900-01-09T19:51:10"/>
    <n v="43447"/>
    <n v="8.9847546056073396E-2"/>
    <n v="5.2083362511457096"/>
    <n v="0"/>
    <n v="3403.2383364729753"/>
  </r>
  <r>
    <s v="STND-62079"/>
    <s v="Somonauk CUSD #432"/>
    <s v="Somonauk High School - 501 W Market St - Somonauk"/>
    <s v="Outdoor &amp; Garage - LED Fixtures"/>
    <s v="Outdoor &amp; Garage Lighting"/>
    <s v="Exterior"/>
    <n v="0"/>
    <n v="14959.053"/>
    <n v="0"/>
    <x v="0"/>
    <x v="1"/>
    <n v="10.1978380583316"/>
    <s v="Qty / 1,000"/>
    <m/>
    <s v="Public-Lighting"/>
    <s v="lighting"/>
    <n v="2"/>
    <n v="1"/>
    <s v="Lighting"/>
    <n v="0.98996686498346598"/>
    <n v="2.5626279547341602"/>
    <n v="14808.9668015315"/>
    <n v="0"/>
    <n v="0.71"/>
    <n v="10514.3664290874"/>
    <n v="0"/>
    <n v="4903"/>
    <n v="1"/>
    <n v="1"/>
    <n v="0"/>
    <n v="0"/>
    <n v="14.276973281664301"/>
    <d v="1900-01-09T04:44:53"/>
    <n v="43448"/>
    <n v="0"/>
    <n v="0"/>
    <n v="0"/>
    <n v="107223.80612979161"/>
  </r>
  <r>
    <s v="STND-62079"/>
    <s v="Somonauk CUSD #432"/>
    <s v="Somonauk High School - 501 W Market St - Somonauk"/>
    <s v="Outdoor &amp; Garage - LED Fixtures"/>
    <s v="Outdoor &amp; Garage Lighting"/>
    <s v="Exterior"/>
    <n v="0"/>
    <n v="10320.815000000001"/>
    <n v="0"/>
    <x v="0"/>
    <x v="1"/>
    <n v="10.1978380583316"/>
    <s v="Qty / 1,000"/>
    <m/>
    <s v="Public-Lighting"/>
    <s v="lighting"/>
    <n v="2"/>
    <n v="1"/>
    <s v="Lighting"/>
    <n v="0.98996686498346598"/>
    <n v="2.5626279547341602"/>
    <n v="10217.2648696243"/>
    <n v="0"/>
    <n v="0.71"/>
    <n v="7254.2580574332696"/>
    <n v="0"/>
    <n v="4903"/>
    <n v="1"/>
    <n v="1"/>
    <n v="0"/>
    <n v="0"/>
    <n v="14.276973281664301"/>
    <d v="1900-01-09T04:44:53"/>
    <n v="43448"/>
    <n v="0"/>
    <n v="0"/>
    <n v="0"/>
    <n v="73977.748903051659"/>
  </r>
  <r>
    <s v="STND-62079"/>
    <s v="Somonauk CUSD #432"/>
    <s v="Somonauk High School - 501 W Market St - Somonauk"/>
    <s v="Outdoor &amp; Garage - LED Fixtures"/>
    <s v="Outdoor &amp; Garage Lighting"/>
    <s v="Exterior"/>
    <n v="0"/>
    <n v="14414.82"/>
    <n v="0"/>
    <x v="0"/>
    <x v="1"/>
    <n v="10.1978380583316"/>
    <s v="Qty / 1,000"/>
    <m/>
    <s v="Public-Lighting"/>
    <s v="lighting"/>
    <n v="2"/>
    <n v="1"/>
    <s v="Lighting"/>
    <n v="0.98996686498346598"/>
    <n v="2.5626279547341602"/>
    <n v="14270.194164701001"/>
    <n v="0"/>
    <n v="0.71"/>
    <n v="10131.8378569377"/>
    <n v="0"/>
    <n v="4903"/>
    <n v="1"/>
    <n v="1"/>
    <n v="0"/>
    <n v="0"/>
    <n v="14.276973281664301"/>
    <d v="1900-01-09T04:44:53"/>
    <n v="43448"/>
    <n v="0"/>
    <n v="0"/>
    <n v="0"/>
    <n v="103322.84169832415"/>
  </r>
  <r>
    <s v="STND-62079"/>
    <s v="Somonauk CUSD #432"/>
    <s v="Somonauk High School - 501 W Market St - Somonauk"/>
    <s v="Outdoor &amp; Garage - LED Fixtures"/>
    <s v="Outdoor &amp; Garage Lighting"/>
    <s v="Exterior"/>
    <n v="0"/>
    <n v="3294.8159999999998"/>
    <n v="0"/>
    <x v="0"/>
    <x v="1"/>
    <n v="10.1978380583316"/>
    <s v="Qty / 1,000"/>
    <m/>
    <s v="Public-Lighting"/>
    <s v="lighting"/>
    <n v="2"/>
    <n v="1"/>
    <s v="Lighting"/>
    <n v="0.98996686498346598"/>
    <n v="2.5626279547341602"/>
    <n v="3261.7586662173599"/>
    <n v="0"/>
    <n v="0.71"/>
    <n v="2315.84865301433"/>
    <n v="0"/>
    <n v="4903"/>
    <n v="1"/>
    <n v="1"/>
    <n v="0"/>
    <n v="0"/>
    <n v="14.276973281664301"/>
    <d v="1900-01-09T04:44:53"/>
    <n v="43448"/>
    <n v="0"/>
    <n v="0"/>
    <n v="0"/>
    <n v="23616.649531045507"/>
  </r>
  <r>
    <s v="STND-62079"/>
    <s v="Somonauk CUSD #432"/>
    <s v="Somonauk High School - 501 W Market St - Somonauk"/>
    <s v="Outdoor &amp; Garage - LED Fixtures"/>
    <s v="Outdoor &amp; Garage Lighting"/>
    <s v="Exterior"/>
    <n v="0"/>
    <n v="31594.932000000001"/>
    <n v="0"/>
    <x v="0"/>
    <x v="1"/>
    <n v="10.1978380583316"/>
    <s v="Qty / 1,000"/>
    <m/>
    <s v="Public-Lighting"/>
    <s v="lighting"/>
    <n v="2"/>
    <n v="1"/>
    <s v="Lighting"/>
    <n v="0.98996686498346598"/>
    <n v="2.5626279547341602"/>
    <n v="31277.935781405798"/>
    <n v="0"/>
    <n v="0.71"/>
    <n v="22207.334404798101"/>
    <n v="0"/>
    <n v="4903"/>
    <n v="1"/>
    <n v="1"/>
    <n v="0"/>
    <n v="0"/>
    <n v="14.276973281664301"/>
    <d v="1900-01-09T04:44:53"/>
    <n v="43448"/>
    <n v="0"/>
    <n v="0"/>
    <n v="0"/>
    <n v="226466.7999673468"/>
  </r>
  <r>
    <s v="STND-62079"/>
    <s v="Somonauk CUSD #432"/>
    <s v="Somonauk High School - 501 W Market St - Somonauk"/>
    <s v="Photocells"/>
    <s v="Outdoor &amp; Garage Lighting"/>
    <s v="K-12 School"/>
    <n v="0"/>
    <n v="1195.32"/>
    <n v="0"/>
    <x v="0"/>
    <x v="1"/>
    <n v="8"/>
    <s v="Qty / 1,000"/>
    <m/>
    <s v="Public-Lighting"/>
    <s v="lighting"/>
    <n v="2"/>
    <n v="1"/>
    <s v="Lighting"/>
    <n v="0.98996686498346598"/>
    <n v="2.5626279547341602"/>
    <n v="1183.32719305204"/>
    <n v="0"/>
    <n v="0.71"/>
    <n v="840.16230706694603"/>
    <n v="0"/>
    <n v="2979"/>
    <n v="1.17333333333333"/>
    <n v="1.323"/>
    <n v="2.1333333333333301E-2"/>
    <n v="0.72"/>
    <n v="23.497818059751602"/>
    <d v="1900-01-15T18:49:11"/>
    <n v="43448"/>
    <n v="0"/>
    <n v="21.515039873673398"/>
    <n v="0"/>
    <n v="6721.2984565355682"/>
  </r>
  <r>
    <s v="STND-62080"/>
    <s v="PH Conway LLC"/>
    <s v="PH Conway LLC - 100 N Field Dr - Lake Forest"/>
    <s v="Outdoor &amp; Garage - LED Fixtures"/>
    <s v="Outdoor &amp; Garage Lighting"/>
    <s v="Exterior"/>
    <n v="0"/>
    <n v="48907.425000000003"/>
    <n v="0"/>
    <x v="0"/>
    <x v="0"/>
    <n v="10.1978380583316"/>
    <s v="Qty / 1,000"/>
    <m/>
    <s v="Private-Lighting"/>
    <s v="lighting"/>
    <n v="3"/>
    <n v="1"/>
    <s v="Lighting"/>
    <n v="0.91633259480590001"/>
    <n v="1.30467645558681"/>
    <n v="44815.467655524903"/>
    <n v="0"/>
    <n v="0.71"/>
    <n v="31818.982035422701"/>
    <n v="0"/>
    <n v="4903"/>
    <n v="1"/>
    <n v="1"/>
    <n v="0"/>
    <n v="0"/>
    <n v="14.276973281664301"/>
    <d v="1900-01-09T04:44:53"/>
    <n v="43370"/>
    <n v="0"/>
    <n v="0"/>
    <n v="0"/>
    <n v="324484.82597820309"/>
  </r>
  <r>
    <s v="STND-62082"/>
    <s v="School District U-46"/>
    <s v="School District U-46 - Distribution Center - 1460 Sheldon Dr - Elgin"/>
    <s v="New Indoor LED Fixtures"/>
    <s v="Indoor Lighting"/>
    <s v="K-12 School"/>
    <n v="0"/>
    <n v="1"/>
    <n v="0"/>
    <x v="0"/>
    <x v="1"/>
    <n v="15"/>
    <s v="Qty / 1,000"/>
    <m/>
    <s v="Public-Lighting"/>
    <s v="lighting"/>
    <n v="3"/>
    <n v="1"/>
    <s v="Lighting"/>
    <n v="0.99829244462109001"/>
    <n v="0.987374621353864"/>
    <n v="0.99829244462109001"/>
    <n v="0"/>
    <n v="0.71"/>
    <n v="0.70878763568097403"/>
    <n v="0"/>
    <n v="2979"/>
    <n v="1.17333333333333"/>
    <n v="1.323"/>
    <n v="2.1333333333333301E-2"/>
    <n v="0.72"/>
    <n v="23.497818059751602"/>
    <d v="1900-01-15T18:49:11"/>
    <n v="43329"/>
    <n v="0"/>
    <n v="1.8150771720383499E-2"/>
    <n v="0"/>
    <n v="10.631814535214611"/>
  </r>
  <r>
    <s v="STND-62083"/>
    <s v="Chicago Transit Authority"/>
    <s v="Chicago Transit Authority (CTA) - 6321 S Halsted St - Chicago"/>
    <s v="Outdoor &amp; Garage - LED Fixtures"/>
    <s v="Outdoor &amp; Garage Lighting"/>
    <s v="Exterior"/>
    <n v="0"/>
    <n v="549.13599999999997"/>
    <n v="0"/>
    <x v="0"/>
    <x v="1"/>
    <n v="10.1978380583316"/>
    <s v="Qty / 1,000"/>
    <m/>
    <s v="Public-Lighting"/>
    <s v="lighting"/>
    <n v="3"/>
    <n v="1"/>
    <s v="Lighting"/>
    <n v="0.99829244462109001"/>
    <n v="0.987374621353864"/>
    <n v="548.198319869447"/>
    <n v="0"/>
    <n v="0.71"/>
    <n v="389.220807107307"/>
    <n v="0"/>
    <n v="4903"/>
    <n v="1"/>
    <n v="1"/>
    <n v="0"/>
    <n v="0"/>
    <n v="14.276973281664301"/>
    <d v="1900-01-09T04:44:53"/>
    <n v="43462"/>
    <n v="0"/>
    <n v="0"/>
    <n v="0"/>
    <n v="3969.2107598134376"/>
  </r>
  <r>
    <s v="STND-62083"/>
    <s v="Chicago Transit Authority"/>
    <s v="Chicago Transit Authority (CTA) - 6321 S Halsted St - Chicago"/>
    <s v="Outdoor &amp; Garage - LED Fixtures"/>
    <s v="Outdoor &amp; Garage Lighting"/>
    <s v="Exterior"/>
    <n v="0"/>
    <n v="34575.955999999998"/>
    <n v="0"/>
    <x v="0"/>
    <x v="1"/>
    <n v="10.1978380583316"/>
    <s v="Qty / 1,000"/>
    <m/>
    <s v="Public-Lighting"/>
    <s v="lighting"/>
    <n v="3"/>
    <n v="1"/>
    <s v="Lighting"/>
    <n v="0.99829244462109001"/>
    <n v="0.987374621353864"/>
    <n v="34516.915640351297"/>
    <n v="0"/>
    <n v="0.71"/>
    <n v="24507.010104649398"/>
    <n v="0"/>
    <n v="4903"/>
    <n v="1"/>
    <n v="1"/>
    <n v="0"/>
    <n v="0"/>
    <n v="14.276973281664301"/>
    <d v="1900-01-09T04:44:53"/>
    <n v="43462"/>
    <n v="0"/>
    <n v="0"/>
    <n v="0"/>
    <n v="249918.52034111071"/>
  </r>
  <r>
    <s v="STND-62083"/>
    <s v="Chicago Transit Authority"/>
    <s v="Chicago Transit Authority (CTA) - 6321 S Halsted St - Chicago"/>
    <s v="Outdoor &amp; Garage - LED Fixtures"/>
    <s v="Outdoor &amp; Garage Lighting"/>
    <s v="Exterior"/>
    <n v="0"/>
    <n v="1348.325"/>
    <n v="0"/>
    <x v="0"/>
    <x v="1"/>
    <n v="10.1978380583316"/>
    <s v="Qty / 1,000"/>
    <m/>
    <s v="Public-Lighting"/>
    <s v="lighting"/>
    <n v="3"/>
    <n v="1"/>
    <s v="Lighting"/>
    <n v="0.99829244462109001"/>
    <n v="0.987374621353864"/>
    <n v="1346.0226603937299"/>
    <n v="0"/>
    <n v="0.71"/>
    <n v="955.67608887954998"/>
    <n v="0"/>
    <n v="4903"/>
    <n v="1"/>
    <n v="1"/>
    <n v="0"/>
    <n v="0"/>
    <n v="14.276973281664301"/>
    <d v="1900-01-09T04:44:53"/>
    <n v="43462"/>
    <n v="0"/>
    <n v="0"/>
    <n v="0"/>
    <n v="9745.829990613367"/>
  </r>
  <r>
    <s v="STND-62083"/>
    <s v="Chicago Transit Authority"/>
    <s v="Chicago Transit Authority (CTA) - 6321 S Halsted St - Chicago"/>
    <s v="Outdoor &amp; Garage - LED Fixtures"/>
    <s v="Outdoor &amp; Garage Lighting"/>
    <s v="Exterior"/>
    <n v="0"/>
    <n v="10688.54"/>
    <n v="0"/>
    <x v="0"/>
    <x v="1"/>
    <n v="10.1978380583316"/>
    <s v="Qty / 1,000"/>
    <m/>
    <s v="Public-Lighting"/>
    <s v="lighting"/>
    <n v="3"/>
    <n v="1"/>
    <s v="Lighting"/>
    <n v="0.99829244462109001"/>
    <n v="0.987374621353864"/>
    <n v="10670.2887260303"/>
    <n v="0"/>
    <n v="0.71"/>
    <n v="7575.90499548152"/>
    <n v="0"/>
    <n v="4903"/>
    <n v="1"/>
    <n v="1"/>
    <n v="0"/>
    <n v="0"/>
    <n v="14.276973281664301"/>
    <d v="1900-01-09T04:44:53"/>
    <n v="43462"/>
    <n v="0"/>
    <n v="0"/>
    <n v="0"/>
    <n v="77257.852289225935"/>
  </r>
  <r>
    <s v="STND-62084"/>
    <s v="County of Lake School District 121 Warren Township High School"/>
    <s v="Warren Township High School District 121 - Almond Campus - 34090 N Almond Rd - Gurnee"/>
    <s v="Building Energy Management System"/>
    <s v="Energy Management System"/>
    <s v="K-12 School"/>
    <n v="205200"/>
    <n v="511200"/>
    <n v="0"/>
    <x v="1"/>
    <x v="1"/>
    <n v="15"/>
    <s v="NA"/>
    <m/>
    <s v="EMS"/>
    <s v="ems"/>
    <n v="2"/>
    <n v="1"/>
    <s v="EMS"/>
    <n v="0.79332965142744905"/>
    <n v="0.53298697738882195"/>
    <n v="405550.11780971201"/>
    <n v="0"/>
    <n v="0.7"/>
    <n v="283885.08246679802"/>
    <n v="0"/>
    <n v="2979"/>
    <n v="1.17333333333333"/>
    <n v="1.323"/>
    <n v="2.1333333333333301E-2"/>
    <n v="0.72"/>
    <n v="23.497818059751602"/>
    <d v="1900-01-15T18:49:11"/>
    <n v="43443"/>
    <n v="0"/>
    <n v="0"/>
    <n v="0"/>
    <n v="4258276.2370019704"/>
  </r>
  <r>
    <s v="STND-62086"/>
    <s v="Suburban Mailing Services, Inc."/>
    <s v="Suburban Mailing Services - 2020 Swift Dr - Oak Brook"/>
    <s v="New Indoor LED Fixtures"/>
    <s v="Indoor Lighting"/>
    <s v="Miscellaneous"/>
    <n v="0"/>
    <n v="11970.108"/>
    <n v="2.5636000000000001"/>
    <x v="0"/>
    <x v="0"/>
    <n v="14.797277300976599"/>
    <s v="Qty / 1,000"/>
    <m/>
    <s v="Private-Lighting"/>
    <s v="lighting"/>
    <n v="3"/>
    <n v="1"/>
    <s v="Lighting"/>
    <n v="0.91633259480590001"/>
    <n v="1.30467645558681"/>
    <n v="10968.600123746901"/>
    <n v="3.3446685615423402"/>
    <n v="0.71"/>
    <n v="7787.7060878602697"/>
    <n v="2.3747146786950601"/>
    <n v="3379"/>
    <n v="1.0900000000000001"/>
    <n v="1.36"/>
    <n v="2.1999999999999999E-2"/>
    <n v="0.57999999999999996"/>
    <n v="20.7161882213673"/>
    <d v="1900-01-13T19:08:05"/>
    <n v="43386"/>
    <n v="4.2401984806571198"/>
    <n v="221.38458965360601"/>
    <n v="0"/>
    <n v="115236.84652057204"/>
  </r>
  <r>
    <s v="STND-62088"/>
    <s v="New Albertson's Inc"/>
    <s v="New Albertson's Inc - 1660 Larkin Ave - Elgin"/>
    <s v="LED Refrigerated Display Case Lighting for Open and Closed Cases"/>
    <s v="Refrigeration"/>
    <s v="Grocery/convenience"/>
    <n v="0"/>
    <n v="68087.25"/>
    <n v="8.1024999999999991"/>
    <x v="2"/>
    <x v="0"/>
    <n v="8.6177180282661094"/>
    <s v="ΔkWpeak / CF"/>
    <n v="0.69"/>
    <s v="Private-Lighting"/>
    <s v="lighting"/>
    <n v="2"/>
    <n v="1"/>
    <s v="Non-Lighting"/>
    <n v="0.97902139861649395"/>
    <n v="0.93591656730105399"/>
    <n v="66658.874722950801"/>
    <n v="7.5832639865567897"/>
    <n v="0.7"/>
    <n v="46661.212306065601"/>
    <n v="5.3082847905897497"/>
    <n v="4661"/>
    <n v="1.07"/>
    <n v="1.24"/>
    <n v="2.9000000000000001E-2"/>
    <n v="0.745"/>
    <n v="15.018236429950701"/>
    <d v="1900-01-09T17:27:20"/>
    <n v="43380"/>
    <n v="10.990237661676501"/>
    <n v="0"/>
    <n v="0"/>
    <n v="402113.17051073397"/>
  </r>
  <r>
    <s v="STND-62088"/>
    <s v="New Albertson's Inc"/>
    <s v="New Albertson's Inc - 1660 Larkin Ave - Elgin"/>
    <s v="LED Refrigerated Display Case Lighting for Open and Closed Cases"/>
    <s v="Refrigeration"/>
    <s v="Grocery/convenience"/>
    <n v="0"/>
    <n v="44102.67"/>
    <n v="5.2484400000000004"/>
    <x v="2"/>
    <x v="0"/>
    <n v="8.6177180282661094"/>
    <s v="ΔkWpeak / CF"/>
    <n v="0.69"/>
    <s v="Private-Lighting"/>
    <s v="lighting"/>
    <n v="2"/>
    <n v="1"/>
    <s v="Non-Lighting"/>
    <n v="0.97902139861649395"/>
    <n v="0.93591656730105399"/>
    <n v="43177.4576661217"/>
    <n v="4.9121019484855397"/>
    <n v="0.7"/>
    <n v="30224.220366285201"/>
    <n v="3.4384713639398798"/>
    <n v="4661"/>
    <n v="1.07"/>
    <n v="1.24"/>
    <n v="2.9000000000000001E-2"/>
    <n v="0.745"/>
    <n v="15.018236429950701"/>
    <d v="1900-01-09T17:27:20"/>
    <n v="43380"/>
    <n v="7.1189883311384703"/>
    <n v="0"/>
    <n v="0"/>
    <n v="260463.80874082368"/>
  </r>
  <r>
    <s v="STND-62088"/>
    <s v="New Albertson's Inc"/>
    <s v="New Albertson's Inc - 1660 Larkin Ave - Elgin"/>
    <s v="Retrofit of Existing Indoor Fixtures to LED"/>
    <s v="Indoor Lighting"/>
    <s v="Grocery/convenience"/>
    <n v="0"/>
    <n v="23639.66"/>
    <n v="4.4081999999999999"/>
    <x v="0"/>
    <x v="0"/>
    <n v="10.727311735679001"/>
    <s v="Qty / 1,000"/>
    <m/>
    <s v="Private-Lighting"/>
    <s v="lighting"/>
    <n v="2"/>
    <n v="1"/>
    <s v="Lighting"/>
    <n v="0.97902139861649395"/>
    <n v="0.93591656730105399"/>
    <n v="23143.7329960184"/>
    <n v="4.1257074119765003"/>
    <n v="0.71"/>
    <n v="16432.050427172999"/>
    <n v="2.9292522625033199"/>
    <n v="4661"/>
    <n v="1.07"/>
    <n v="1.24"/>
    <n v="2.9000000000000001E-2"/>
    <n v="0.745"/>
    <n v="15.018236429950701"/>
    <d v="1900-01-09T17:27:20"/>
    <n v="43380"/>
    <n v="4.4660179822218096"/>
    <n v="627.260053163115"/>
    <n v="0"/>
    <n v="176271.72738868205"/>
  </r>
  <r>
    <s v="STND-62088"/>
    <s v="New Albertson's Inc"/>
    <s v="New Albertson's Inc - 1660 Larkin Ave - Elgin"/>
    <s v="Retrofit of Existing Indoor Fixtures to LED"/>
    <s v="Indoor Lighting"/>
    <s v="Grocery/convenience"/>
    <n v="0"/>
    <n v="63233.595999999998"/>
    <n v="11.79147"/>
    <x v="0"/>
    <x v="0"/>
    <n v="10.727311735679001"/>
    <s v="Qty / 1,000"/>
    <m/>
    <s v="Private-Lighting"/>
    <s v="lighting"/>
    <n v="2"/>
    <n v="1"/>
    <s v="Lighting"/>
    <n v="0.97902139861649395"/>
    <n v="0.93591656730105399"/>
    <n v="61907.043595470299"/>
    <n v="11.0358321258334"/>
    <n v="0.71"/>
    <n v="43954.000952783899"/>
    <n v="7.8354408093416801"/>
    <n v="4661"/>
    <n v="1.07"/>
    <n v="1.24"/>
    <n v="2.9000000000000001E-2"/>
    <n v="0.745"/>
    <n v="15.018236429950701"/>
    <d v="1900-01-09T17:27:20"/>
    <n v="43380"/>
    <n v="11.9461270035001"/>
    <n v="1677.85445258751"/>
    <n v="0"/>
    <n v="471508.27025084471"/>
  </r>
  <r>
    <s v="STND-62088"/>
    <s v="New Albertson's Inc"/>
    <s v="New Albertson's Inc - 1660 Larkin Ave - Elgin"/>
    <s v="Retrofit of Existing Indoor Fixtures to LED"/>
    <s v="Indoor Lighting"/>
    <s v="Grocery/convenience"/>
    <n v="0"/>
    <n v="4747.8810000000003"/>
    <n v="0.88536000000000004"/>
    <x v="0"/>
    <x v="0"/>
    <n v="10.727311735679001"/>
    <s v="Qty / 1,000"/>
    <m/>
    <s v="Private-Lighting"/>
    <s v="lighting"/>
    <n v="2"/>
    <n v="1"/>
    <s v="Lighting"/>
    <n v="0.97902139861649395"/>
    <n v="0.93591656730105399"/>
    <n v="4648.2770970846796"/>
    <n v="0.82862309202566098"/>
    <n v="0.71"/>
    <n v="3300.2767389301198"/>
    <n v="0.58832239533821895"/>
    <n v="4661"/>
    <n v="1.07"/>
    <n v="1.24"/>
    <n v="2.9000000000000001E-2"/>
    <n v="0.745"/>
    <n v="15.018236429950701"/>
    <d v="1900-01-09T17:27:20"/>
    <n v="43380"/>
    <n v="0.89697238799054002"/>
    <n v="125.98134188360299"/>
    <n v="0"/>
    <n v="35403.097392513497"/>
  </r>
  <r>
    <s v="STND-62088"/>
    <s v="New Albertson's Inc"/>
    <s v="New Albertson's Inc - 1660 Larkin Ave - Elgin"/>
    <s v="Retrofit of Existing Indoor Fixtures to LED"/>
    <s v="Indoor Lighting"/>
    <s v="Grocery/convenience"/>
    <n v="0"/>
    <n v="75377.599000000002"/>
    <n v="14.05602"/>
    <x v="0"/>
    <x v="0"/>
    <n v="10.727311735679001"/>
    <s v="Qty / 1,000"/>
    <m/>
    <s v="Private-Lighting"/>
    <s v="lighting"/>
    <n v="2"/>
    <n v="1"/>
    <s v="Lighting"/>
    <n v="0.97902139861649395"/>
    <n v="0.93591656730105399"/>
    <n v="73796.282397333198"/>
    <n v="13.155261988315001"/>
    <n v="0.71"/>
    <n v="52395.360502106603"/>
    <n v="9.3402360117036203"/>
    <n v="4661"/>
    <n v="1.07"/>
    <n v="1.24"/>
    <n v="2.9000000000000001E-2"/>
    <n v="0.745"/>
    <n v="15.018236429950701"/>
    <d v="1900-01-09T17:27:20"/>
    <n v="43380"/>
    <n v="14.240378857236401"/>
    <n v="2000.08615843239"/>
    <n v="0"/>
    <n v="562061.36560938018"/>
  </r>
  <r>
    <s v="STND-62090"/>
    <s v="Aldi Inc."/>
    <s v="Aldi Inc 44 Batavia - 1345 W North Ave - Melrose Park"/>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97"/>
    <n v="2.5646365253446701"/>
    <n v="0"/>
    <n v="0"/>
    <n v="54027.977281650055"/>
  </r>
  <r>
    <s v="STND-62090"/>
    <s v="Aldi Inc."/>
    <s v="Aldi Inc 44 Batavia - 1345 W North Ave - Melrose Park"/>
    <s v="Anti-Sweat Heater Controls for Glass Door Cooler or Refrigerator"/>
    <s v="Refrigeration"/>
    <s v="Grocery/convenience"/>
    <n v="0"/>
    <n v="24096.1"/>
    <n v="0"/>
    <x v="2"/>
    <x v="0"/>
    <n v="12"/>
    <s v="NA"/>
    <m/>
    <s v="Private-Non-Lighting"/>
    <s v="non_lighting"/>
    <n v="3"/>
    <n v="1"/>
    <s v="Non-Lighting"/>
    <n v="0.98952339343681495"/>
    <n v="0.43468415683807998"/>
    <n v="23843.654640592798"/>
    <n v="0"/>
    <n v="0.7"/>
    <n v="16690.558248415"/>
    <n v="0"/>
    <n v="4661"/>
    <n v="1.07"/>
    <n v="1.24"/>
    <n v="2.9000000000000001E-2"/>
    <n v="0.745"/>
    <n v="15.018236429950701"/>
    <d v="1900-01-09T17:27:20"/>
    <n v="43397"/>
    <n v="0"/>
    <n v="0"/>
    <n v="0"/>
    <n v="200286.69898098"/>
  </r>
  <r>
    <s v="STND-62090"/>
    <s v="Aldi Inc."/>
    <s v="Aldi Inc 44 Batavia - 1345 W North Ave - Melrose Park"/>
    <s v="Night Covers"/>
    <s v="Refrigeration"/>
    <s v="Grocery/convenience"/>
    <n v="0"/>
    <n v="14672"/>
    <n v="0"/>
    <x v="2"/>
    <x v="0"/>
    <n v="5"/>
    <s v="NA"/>
    <m/>
    <s v="Private-Non-Lighting"/>
    <s v="non_lighting"/>
    <n v="3"/>
    <n v="1"/>
    <s v="Non-Lighting"/>
    <n v="0.98952339343681495"/>
    <n v="0.43468415683807998"/>
    <n v="14518.287228505"/>
    <n v="0"/>
    <n v="0.7"/>
    <n v="10162.801059953499"/>
    <n v="0"/>
    <n v="4661"/>
    <n v="1.07"/>
    <n v="1.24"/>
    <n v="2.9000000000000001E-2"/>
    <n v="0.745"/>
    <n v="15.018236429950701"/>
    <d v="1900-01-09T17:27:20"/>
    <n v="43397"/>
    <n v="0"/>
    <n v="0"/>
    <n v="0"/>
    <n v="50814.005299767494"/>
  </r>
  <r>
    <s v="STND-62090"/>
    <s v="Aldi Inc."/>
    <s v="Aldi Inc 44 Batavia - 1345 W North Ave - Melrose Park"/>
    <s v="Strip Curtains"/>
    <s v="Refrigeration"/>
    <s v="Grocery/convenience"/>
    <n v="0"/>
    <n v="480"/>
    <n v="5.4757E-2"/>
    <x v="2"/>
    <x v="0"/>
    <n v="4"/>
    <s v="ΔkWpeak / CF"/>
    <n v="1"/>
    <s v="Private-Non-Lighting"/>
    <s v="non_lighting"/>
    <n v="3"/>
    <n v="1"/>
    <s v="Non-Lighting"/>
    <n v="0.98952339343681495"/>
    <n v="0.43468415683807998"/>
    <n v="474.97122884967098"/>
    <n v="2.3802000375982801E-2"/>
    <n v="0.7"/>
    <n v="332.47986019477003"/>
    <n v="1.6661400263187898E-2"/>
    <n v="4661"/>
    <n v="1.07"/>
    <n v="1.24"/>
    <n v="2.9000000000000001E-2"/>
    <n v="0.745"/>
    <n v="15.018236429950701"/>
    <d v="1900-01-09T17:27:20"/>
    <n v="43397"/>
    <n v="2.3802000375982801E-2"/>
    <n v="0"/>
    <n v="0"/>
    <n v="1329.9194407790801"/>
  </r>
  <r>
    <s v="STND-62090"/>
    <s v="Aldi Inc."/>
    <s v="Aldi Inc 44 Batavia - 1345 W North Ave - Melrose Park"/>
    <s v="Strip Curtains"/>
    <s v="Refrigeration"/>
    <s v="Grocery/convenience"/>
    <n v="0"/>
    <n v="384"/>
    <n v="4.3805999999999998E-2"/>
    <x v="2"/>
    <x v="0"/>
    <n v="4"/>
    <s v="ΔkWpeak / CF"/>
    <n v="1"/>
    <s v="Private-Non-Lighting"/>
    <s v="non_lighting"/>
    <n v="3"/>
    <n v="1"/>
    <s v="Non-Lighting"/>
    <n v="0.98952339343681495"/>
    <n v="0.43468415683807998"/>
    <n v="379.97698307973701"/>
    <n v="1.9041774174448901E-2"/>
    <n v="0.7"/>
    <n v="265.98388815581598"/>
    <n v="1.33292419221143E-2"/>
    <n v="4661"/>
    <n v="1.07"/>
    <n v="1.24"/>
    <n v="2.9000000000000001E-2"/>
    <n v="0.745"/>
    <n v="15.018236429950701"/>
    <d v="1900-01-09T17:27:20"/>
    <n v="43397"/>
    <n v="1.9041774174448901E-2"/>
    <n v="0"/>
    <n v="0"/>
    <n v="1063.9355526232639"/>
  </r>
  <r>
    <s v="STND-62091"/>
    <s v="Evanston Township High School District 202"/>
    <s v="Evanston Township High School District 202 - 1600 Dodge Ave - Evanston"/>
    <s v="New Indoor LED Fixtures"/>
    <s v="Indoor Lighting"/>
    <s v="K-12 School"/>
    <n v="0"/>
    <n v="71974.13"/>
    <n v="19.62576"/>
    <x v="0"/>
    <x v="1"/>
    <n v="15"/>
    <s v="Qty / 1,000"/>
    <m/>
    <s v="Public-Lighting"/>
    <s v="lighting"/>
    <n v="2"/>
    <n v="1"/>
    <s v="Lighting"/>
    <n v="0.98996686498346598"/>
    <n v="2.5626279547341602"/>
    <n v="71252.003836012402"/>
    <n v="50.293521208903499"/>
    <n v="0.71"/>
    <n v="50588.922723568801"/>
    <n v="35.708400058321502"/>
    <n v="2979"/>
    <n v="1.17333333333333"/>
    <n v="1.323"/>
    <n v="2.1333333333333301E-2"/>
    <n v="0.72"/>
    <n v="23.497818059751602"/>
    <d v="1900-01-15T18:49:11"/>
    <n v="43398"/>
    <n v="52.798271194364197"/>
    <n v="1295.4909788365901"/>
    <n v="0"/>
    <n v="758833.84085353208"/>
  </r>
  <r>
    <s v="STND-62092"/>
    <s v="Color Works Loft Condominium Association"/>
    <s v="Color Works Loft Condominiums - 2675 W Grand Ave - Chicago"/>
    <s v="Outdoor &amp; Garage - LED Fixtures"/>
    <s v="Outdoor &amp; Garage Lighting"/>
    <s v="Exterior"/>
    <n v="0"/>
    <n v="8326.8109999999997"/>
    <n v="1.005312"/>
    <x v="0"/>
    <x v="0"/>
    <n v="10.1978380583316"/>
    <s v="Qty / 1,000"/>
    <m/>
    <s v="Private-Lighting"/>
    <s v="lighting"/>
    <n v="3"/>
    <n v="1"/>
    <s v="Lighting"/>
    <n v="0.91633259480590001"/>
    <n v="1.30467645558681"/>
    <n v="7630.1283300883097"/>
    <n v="1.3116068969188801"/>
    <n v="0.71"/>
    <n v="5417.3911143627001"/>
    <n v="0.93124089681240696"/>
    <n v="4903"/>
    <n v="1"/>
    <n v="1"/>
    <n v="0"/>
    <n v="0"/>
    <n v="14.276973281664301"/>
    <d v="1900-01-09T04:44:53"/>
    <n v="43363"/>
    <n v="1.3116068969188801"/>
    <n v="0"/>
    <n v="0"/>
    <n v="55245.677282915378"/>
  </r>
  <r>
    <s v="STND-62092"/>
    <s v="Color Works Loft Condominium Association"/>
    <s v="Color Works Loft Condominiums - 2675 W Grand Ave - Chicago"/>
    <s v="Photocells"/>
    <s v="Outdoor &amp; Garage Lighting"/>
    <s v="Multi-family (common)"/>
    <n v="0"/>
    <n v="79.8"/>
    <n v="0"/>
    <x v="0"/>
    <x v="0"/>
    <n v="8"/>
    <s v="Qty / 1,000"/>
    <m/>
    <s v="Private-Lighting"/>
    <s v="lighting"/>
    <n v="3"/>
    <n v="1"/>
    <s v="Lighting"/>
    <n v="0.91633259480590001"/>
    <n v="1.30467645558681"/>
    <n v="73.1233410655108"/>
    <n v="0"/>
    <n v="0.71"/>
    <n v="51.917572156512698"/>
    <n v="0"/>
    <n v="6138"/>
    <n v="1.1399999999999999"/>
    <n v="1.32"/>
    <n v="2.5000000000000001E-2"/>
    <n v="0.64"/>
    <n v="11.4043662430759"/>
    <d v="1900-01-07T03:30:12"/>
    <n v="43363"/>
    <n v="0"/>
    <n v="1.6035820409103201"/>
    <n v="0"/>
    <n v="415.34057725210158"/>
  </r>
  <r>
    <s v="STND-62093"/>
    <s v="Harrison Street Investors LLC"/>
    <s v="Harrison Street Investors LLC - 4949 Harrison Ave - Rockford"/>
    <s v="New Indoor LED Fixtures"/>
    <s v="Indoor Lighting"/>
    <s v="Office"/>
    <n v="0"/>
    <n v="44319.659"/>
    <n v="9.9656699999999994"/>
    <x v="0"/>
    <x v="0"/>
    <n v="15"/>
    <s v="Qty / 1,000"/>
    <m/>
    <s v="Private-Lighting"/>
    <s v="lighting"/>
    <n v="3"/>
    <n v="1"/>
    <s v="Lighting"/>
    <n v="0.91633259480590001"/>
    <n v="1.30467645558681"/>
    <n v="40611.548132382602"/>
    <n v="13.001975013147799"/>
    <n v="0.71"/>
    <n v="28834.199173991699"/>
    <n v="9.2314022593349208"/>
    <n v="2885"/>
    <n v="1.165"/>
    <n v="1.3779999999999999"/>
    <n v="2.5499999999999998E-2"/>
    <n v="0.55000000000000004"/>
    <n v="24.263431542460999"/>
    <d v="1900-01-16T07:56:40"/>
    <n v="43442"/>
    <n v="17.155264564121602"/>
    <n v="888.92229817661598"/>
    <n v="0"/>
    <n v="432512.9876098755"/>
  </r>
  <r>
    <s v="STND-62093"/>
    <s v="Harrison Street Investors LLC"/>
    <s v="Harrison Street Investors LLC - 4949 Harrison Ave - Rockford"/>
    <s v="New Indoor LED Fixtures"/>
    <s v="Indoor Lighting"/>
    <s v="Office"/>
    <n v="0"/>
    <n v="2032.021"/>
    <n v="0.45691799999999999"/>
    <x v="0"/>
    <x v="0"/>
    <n v="15"/>
    <s v="Qty / 1,000"/>
    <m/>
    <s v="Private-Lighting"/>
    <s v="lighting"/>
    <n v="3"/>
    <n v="1"/>
    <s v="Lighting"/>
    <n v="0.91633259480590001"/>
    <n v="1.30467645558681"/>
    <n v="1862.00707563008"/>
    <n v="0.59613015673381198"/>
    <n v="0.71"/>
    <n v="1322.02502369736"/>
    <n v="0.42325241128100699"/>
    <n v="2885"/>
    <n v="1.165"/>
    <n v="1.3779999999999999"/>
    <n v="2.5499999999999998E-2"/>
    <n v="0.55000000000000004"/>
    <n v="24.263431542460999"/>
    <d v="1900-01-16T07:56:40"/>
    <n v="43442"/>
    <n v="0.78655516127960501"/>
    <n v="40.756378050272097"/>
    <n v="0"/>
    <n v="19830.375355460401"/>
  </r>
  <r>
    <s v="STND-62094"/>
    <s v="Chicago Transit Authority"/>
    <s v="Chicago Transit Authority (CTA) - 3200 W Lake St - Chicago"/>
    <s v="Outdoor &amp; Garage - LED Fixtures"/>
    <s v="Outdoor &amp; Garage Lighting"/>
    <s v="Exterior"/>
    <n v="0"/>
    <n v="34575.955999999998"/>
    <n v="0"/>
    <x v="0"/>
    <x v="1"/>
    <n v="10.1978380583316"/>
    <s v="Qty / 1,000"/>
    <m/>
    <s v="Public-Lighting"/>
    <s v="lighting"/>
    <n v="3"/>
    <n v="1"/>
    <s v="Lighting"/>
    <n v="0.99829244462109001"/>
    <n v="0.987374621353864"/>
    <n v="34516.915640351297"/>
    <n v="0"/>
    <n v="0.71"/>
    <n v="24507.010104649398"/>
    <n v="0"/>
    <n v="4903"/>
    <n v="1"/>
    <n v="1"/>
    <n v="0"/>
    <n v="0"/>
    <n v="14.276973281664301"/>
    <d v="1900-01-09T04:44:53"/>
    <n v="43464"/>
    <n v="0"/>
    <n v="0"/>
    <n v="0"/>
    <n v="249918.52034111071"/>
  </r>
  <r>
    <s v="STND-62094"/>
    <s v="Chicago Transit Authority"/>
    <s v="Chicago Transit Authority (CTA) - 3200 W Lake St - Chicago"/>
    <s v="Outdoor &amp; Garage - LED Fixtures"/>
    <s v="Outdoor &amp; Garage Lighting"/>
    <s v="Exterior"/>
    <n v="0"/>
    <n v="10688.54"/>
    <n v="0"/>
    <x v="0"/>
    <x v="1"/>
    <n v="10.1978380583316"/>
    <s v="Qty / 1,000"/>
    <m/>
    <s v="Public-Lighting"/>
    <s v="lighting"/>
    <n v="3"/>
    <n v="1"/>
    <s v="Lighting"/>
    <n v="0.99829244462109001"/>
    <n v="0.987374621353864"/>
    <n v="10670.2887260303"/>
    <n v="0"/>
    <n v="0.71"/>
    <n v="7575.90499548152"/>
    <n v="0"/>
    <n v="4903"/>
    <n v="1"/>
    <n v="1"/>
    <n v="0"/>
    <n v="0"/>
    <n v="14.276973281664301"/>
    <d v="1900-01-09T04:44:53"/>
    <n v="43464"/>
    <n v="0"/>
    <n v="0"/>
    <n v="0"/>
    <n v="77257.852289225935"/>
  </r>
  <r>
    <s v="STND-62095"/>
    <s v="Joliet junior College District #525"/>
    <s v="Joliet junior College - 1215 Houbolt Rd - Joliet"/>
    <s v="New Indoor LED Fixtures"/>
    <s v="Indoor Lighting"/>
    <s v="College/University"/>
    <n v="0"/>
    <n v="3627.49"/>
    <n v="0.88270599999999999"/>
    <x v="0"/>
    <x v="1"/>
    <n v="14.727540500736399"/>
    <s v="Qty / 1,000"/>
    <m/>
    <s v="Public-Lighting"/>
    <s v="lighting"/>
    <n v="3"/>
    <n v="1"/>
    <s v="Lighting"/>
    <n v="0.99829244462109001"/>
    <n v="0.987374621353864"/>
    <n v="3621.2958599385602"/>
    <n v="0.87156150251678399"/>
    <n v="0.71"/>
    <n v="2571.1200605563799"/>
    <n v="0.61880866678691704"/>
    <n v="3395"/>
    <n v="1.06"/>
    <n v="1.39"/>
    <n v="0.02"/>
    <n v="0.63"/>
    <n v="20.618556701030901"/>
    <d v="1900-01-13T17:27:39"/>
    <n v="43387"/>
    <n v="0.99527406933514195"/>
    <n v="68.326336979972794"/>
    <n v="0"/>
    <n v="37866.274824099906"/>
  </r>
  <r>
    <s v="STND-62095"/>
    <s v="Joliet junior College District #525"/>
    <s v="Joliet junior College - 1215 Houbolt Rd - Joliet"/>
    <s v="New Indoor LED Fixtures"/>
    <s v="Indoor Lighting"/>
    <s v="College/University"/>
    <n v="0"/>
    <n v="417.44900000000001"/>
    <n v="0.101581"/>
    <x v="0"/>
    <x v="1"/>
    <n v="14.727540500736399"/>
    <s v="Qty / 1,000"/>
    <m/>
    <s v="Public-Lighting"/>
    <s v="lighting"/>
    <n v="3"/>
    <n v="1"/>
    <s v="Lighting"/>
    <n v="0.99829244462109001"/>
    <n v="0.987374621353864"/>
    <n v="416.73618271462999"/>
    <n v="0.100298501411747"/>
    <n v="0.71"/>
    <n v="295.882689727387"/>
    <n v="7.1211936002340298E-2"/>
    <n v="3395"/>
    <n v="1.06"/>
    <n v="1.39"/>
    <n v="0.02"/>
    <n v="0.63"/>
    <n v="20.618556701030901"/>
    <d v="1900-01-13T17:27:39"/>
    <n v="43387"/>
    <n v="0.11453523057182501"/>
    <n v="7.86294684367226"/>
    <n v="0"/>
    <n v="4357.624296426914"/>
  </r>
  <r>
    <s v="STND-62095"/>
    <s v="Joliet junior College District #525"/>
    <s v="Joliet junior College - 1215 Houbolt Rd - Joliet"/>
    <s v="New Indoor LED Fixtures"/>
    <s v="Indoor Lighting"/>
    <s v="College/University"/>
    <n v="0"/>
    <n v="1403.4929999999999"/>
    <n v="0.34152300000000002"/>
    <x v="0"/>
    <x v="1"/>
    <n v="14.727540500736399"/>
    <s v="Qty / 1,000"/>
    <m/>
    <s v="Public-Lighting"/>
    <s v="lighting"/>
    <n v="3"/>
    <n v="1"/>
    <s v="Lighting"/>
    <n v="0.99829244462109001"/>
    <n v="0.987374621353864"/>
    <n v="1401.09645797859"/>
    <n v="0.33721114280863601"/>
    <n v="0.71"/>
    <n v="994.77848516479696"/>
    <n v="0.23941991139413099"/>
    <n v="3395"/>
    <n v="1.06"/>
    <n v="1.39"/>
    <n v="0.02"/>
    <n v="0.63"/>
    <n v="20.618556701030901"/>
    <d v="1900-01-13T17:27:39"/>
    <n v="43387"/>
    <n v="0.38507610232800699"/>
    <n v="26.435782226011099"/>
    <n v="0"/>
    <n v="14650.640429525751"/>
  </r>
  <r>
    <s v="STND-62095"/>
    <s v="Joliet junior College District #525"/>
    <s v="Joliet junior College - 1215 Houbolt Rd - Joliet"/>
    <s v="New Indoor LED Fixtures"/>
    <s v="Indoor Lighting"/>
    <s v="College/University"/>
    <n v="0"/>
    <n v="3300.0079999999998"/>
    <n v="0.80301699999999998"/>
    <x v="0"/>
    <x v="1"/>
    <n v="14.727540500736399"/>
    <s v="Qty / 1,000"/>
    <m/>
    <s v="Public-Lighting"/>
    <s v="lighting"/>
    <n v="3"/>
    <n v="1"/>
    <s v="Lighting"/>
    <n v="0.99829244462109001"/>
    <n v="0.987374621353864"/>
    <n v="3294.37305358916"/>
    <n v="0.79287860631571605"/>
    <n v="0.71"/>
    <n v="2339.0048680483001"/>
    <n v="0.56294381048415798"/>
    <n v="3395"/>
    <n v="1.06"/>
    <n v="1.39"/>
    <n v="0.02"/>
    <n v="0.63"/>
    <n v="20.618556701030901"/>
    <d v="1900-01-13T17:27:39"/>
    <n v="43387"/>
    <n v="0.90542264053410504"/>
    <n v="62.157982143191603"/>
    <n v="0"/>
    <n v="34447.788925600937"/>
  </r>
  <r>
    <s v="STND-62095"/>
    <s v="Joliet junior College District #525"/>
    <s v="Joliet junior College - 1215 Houbolt Rd - Joliet"/>
    <s v="New Indoor LED Fixtures"/>
    <s v="Indoor Lighting"/>
    <s v="College/University"/>
    <n v="0"/>
    <n v="68.375"/>
    <n v="1.6638E-2"/>
    <x v="0"/>
    <x v="1"/>
    <n v="14.727540500736399"/>
    <s v="Qty / 1,000"/>
    <m/>
    <s v="Public-Lighting"/>
    <s v="lighting"/>
    <n v="3"/>
    <n v="1"/>
    <s v="Lighting"/>
    <n v="0.99829244462109001"/>
    <n v="0.987374621353864"/>
    <n v="68.258245900967097"/>
    <n v="1.64279389500856E-2"/>
    <n v="0.71"/>
    <n v="48.463354589686602"/>
    <n v="1.16638366545608E-2"/>
    <n v="3395"/>
    <n v="1.06"/>
    <n v="1.39"/>
    <n v="0.02"/>
    <n v="0.63"/>
    <n v="20.618556701030901"/>
    <d v="1900-01-13T17:27:39"/>
    <n v="43387"/>
    <n v="1.87597795478881E-2"/>
    <n v="1.28789143209372"/>
    <n v="0"/>
    <n v="713.74601752115871"/>
  </r>
  <r>
    <s v="STND-62095"/>
    <s v="Joliet junior College District #525"/>
    <s v="Joliet junior College - 1215 Houbolt Rd - Joliet"/>
    <s v="Occupancy Sensors"/>
    <s v="Indoor Lighting"/>
    <s v="College/University"/>
    <n v="0"/>
    <n v="1070.973"/>
    <n v="0.82732799999999995"/>
    <x v="0"/>
    <x v="1"/>
    <n v="8"/>
    <s v="Qty / 1,000"/>
    <m/>
    <s v="Public-Lighting"/>
    <s v="lighting"/>
    <n v="3"/>
    <n v="1"/>
    <s v="Lighting"/>
    <n v="0.99829244462109001"/>
    <n v="0.987374621353864"/>
    <n v="1069.14425429318"/>
    <n v="0.81688267073544996"/>
    <n v="0.71"/>
    <n v="759.09242054816002"/>
    <n v="0.57998669622216903"/>
    <n v="3395"/>
    <n v="1.06"/>
    <n v="1.39"/>
    <n v="0.02"/>
    <n v="0.63"/>
    <n v="20.618556701030901"/>
    <d v="1900-01-13T17:27:39"/>
    <n v="43387"/>
    <n v="1.2243445304787901"/>
    <n v="20.172533099871401"/>
    <n v="0"/>
    <n v="6072.7393643852802"/>
  </r>
  <r>
    <s v="STND-62095"/>
    <s v="Joliet junior College District #525"/>
    <s v="Joliet junior College - 1215 Houbolt Rd - Joliet"/>
    <s v="Vacancy Sensors"/>
    <s v="Indoor Lighting"/>
    <s v="College/University"/>
    <n v="0"/>
    <n v="44.624000000000002"/>
    <n v="2.6688E-2"/>
    <x v="0"/>
    <x v="1"/>
    <n v="8"/>
    <s v="Qty / 1,000"/>
    <m/>
    <s v="Public-Lighting"/>
    <s v="lighting"/>
    <n v="3"/>
    <n v="1"/>
    <s v="Lighting"/>
    <n v="0.99829244462109001"/>
    <n v="0.987374621353864"/>
    <n v="44.547802048771501"/>
    <n v="2.63510538946919E-2"/>
    <n v="0.71"/>
    <n v="31.628939454627801"/>
    <n v="1.87092482652313E-2"/>
    <n v="3395"/>
    <n v="1.06"/>
    <n v="1.39"/>
    <n v="0.02"/>
    <n v="0.63"/>
    <n v="20.618556701030901"/>
    <d v="1900-01-13T17:27:39"/>
    <n v="43387"/>
    <n v="3.0091417031736799E-2"/>
    <n v="0.84052456695795397"/>
    <n v="0"/>
    <n v="253.03151563702241"/>
  </r>
  <r>
    <s v="STND-62096"/>
    <s v="Chestnut Tower Apartments"/>
    <s v="Chestnut Tower Apartments - 121 W Chestnut St - Chicago"/>
    <s v="New Indoor LED Fixtures"/>
    <s v="Indoor Lighting"/>
    <s v="Multi-family (common)"/>
    <n v="0"/>
    <n v="881.66200000000003"/>
    <n v="0.106445"/>
    <x v="0"/>
    <x v="0"/>
    <n v="8.1459758879113693"/>
    <s v="Qty / 1,000"/>
    <m/>
    <s v="Private-Lighting"/>
    <s v="lighting"/>
    <n v="3"/>
    <n v="1"/>
    <s v="Lighting"/>
    <n v="0.91633259480590001"/>
    <n v="1.30467645558681"/>
    <n v="807.895628201759"/>
    <n v="0.13887628531493801"/>
    <n v="0.71"/>
    <n v="573.60589602324899"/>
    <n v="9.8602162573605698E-2"/>
    <n v="6138"/>
    <n v="1.1399999999999999"/>
    <n v="1.32"/>
    <n v="2.5000000000000001E-2"/>
    <n v="0.64"/>
    <n v="11.4043662430759"/>
    <d v="1900-01-07T03:30:12"/>
    <n v="43448"/>
    <n v="0.164389542276205"/>
    <n v="17.717009390389499"/>
    <n v="0"/>
    <n v="4672.5797981691821"/>
  </r>
  <r>
    <s v="STND-62096"/>
    <s v="Chestnut Tower Apartments"/>
    <s v="Chestnut Tower Apartments - 121 W Chestnut St - Chicago"/>
    <s v="New Indoor LED Fixtures"/>
    <s v="Indoor Lighting"/>
    <s v="Multi-family (common)"/>
    <n v="0"/>
    <n v="9544.3439999999991"/>
    <n v="1.152307"/>
    <x v="0"/>
    <x v="0"/>
    <n v="8.1459758879113693"/>
    <s v="Qty / 1,000"/>
    <m/>
    <s v="Private-Lighting"/>
    <s v="lighting"/>
    <n v="3"/>
    <n v="1"/>
    <s v="Lighting"/>
    <n v="0.91633259480590001"/>
    <n v="1.30467645558681"/>
    <n v="8745.7935032401201"/>
    <n v="1.5033878125078699"/>
    <n v="0.71"/>
    <n v="6209.5133873004897"/>
    <n v="1.06740534688058"/>
    <n v="6138"/>
    <n v="1.1399999999999999"/>
    <n v="1.32"/>
    <n v="2.5000000000000001E-2"/>
    <n v="0.64"/>
    <n v="11.4043662430759"/>
    <d v="1900-01-07T03:30:12"/>
    <n v="43448"/>
    <n v="1.7795783765481401"/>
    <n v="191.79371717631801"/>
    <n v="0"/>
    <n v="50582.54632861264"/>
  </r>
  <r>
    <s v="STND-62096"/>
    <s v="Chestnut Tower Apartments"/>
    <s v="Chestnut Tower Apartments - 121 W Chestnut St - Chicago"/>
    <s v="New Indoor LED Fixtures"/>
    <s v="Indoor Lighting"/>
    <s v="Multi-family (common)"/>
    <n v="0"/>
    <n v="3330.7240000000002"/>
    <n v="0.40212500000000001"/>
    <x v="0"/>
    <x v="0"/>
    <n v="8.1459758879113693"/>
    <s v="Qty / 1,000"/>
    <m/>
    <s v="Private-Lighting"/>
    <s v="lighting"/>
    <n v="3"/>
    <n v="1"/>
    <s v="Lighting"/>
    <n v="0.91633259480590001"/>
    <n v="1.30467645558681"/>
    <n v="3052.0509655022902"/>
    <n v="0.52464301970284499"/>
    <n v="0.71"/>
    <n v="2166.9561855066199"/>
    <n v="0.37249654398901999"/>
    <n v="6138"/>
    <n v="1.1399999999999999"/>
    <n v="1.32"/>
    <n v="2.5000000000000001E-2"/>
    <n v="0.64"/>
    <n v="11.4043662430759"/>
    <d v="1900-01-07T03:30:12"/>
    <n v="43448"/>
    <n v="0.62102630173158702"/>
    <n v="66.930942225927296"/>
    <n v="0"/>
    <n v="17651.972837297322"/>
  </r>
  <r>
    <s v="STND-62096"/>
    <s v="Chestnut Tower Apartments"/>
    <s v="Chestnut Tower Apartments - 121 W Chestnut St - Chicago"/>
    <s v="Outdoor &amp; Garage - LED Fixtures"/>
    <s v="Outdoor &amp; Garage Lighting"/>
    <s v="Exterior"/>
    <n v="0"/>
    <n v="3264.96"/>
    <n v="0.88319999999999999"/>
    <x v="0"/>
    <x v="0"/>
    <n v="10.1978380583316"/>
    <s v="Qty / 1,000"/>
    <m/>
    <s v="Private-Lighting"/>
    <s v="lighting"/>
    <n v="3"/>
    <n v="1"/>
    <s v="Lighting"/>
    <n v="0.91633259480590001"/>
    <n v="1.30467645558681"/>
    <n v="2991.7892687374701"/>
    <n v="1.1522902455742701"/>
    <n v="0.71"/>
    <n v="2124.1703808036"/>
    <n v="0.81812607435772999"/>
    <n v="4903"/>
    <n v="1"/>
    <n v="1"/>
    <n v="0"/>
    <n v="0"/>
    <n v="14.276973281664301"/>
    <d v="1900-01-09T04:44:53"/>
    <n v="43448"/>
    <n v="1.1522902455742701"/>
    <n v="0"/>
    <n v="0"/>
    <n v="21661.945551739678"/>
  </r>
  <r>
    <s v="STND-62101"/>
    <s v="Motor Werks Partners L.P."/>
    <s v="Motor Werks Partners, LP 36 - Showroom - 1475 S Barrington Rd - Barrington"/>
    <s v="New Indoor LED Fixtures"/>
    <s v="Indoor Lighting"/>
    <s v="Miscellaneous"/>
    <n v="0"/>
    <n v="56572.57"/>
    <n v="12.115968000000001"/>
    <x v="0"/>
    <x v="0"/>
    <n v="14.797277300976599"/>
    <s v="Qty / 1,000"/>
    <m/>
    <s v="Private-Lighting"/>
    <s v="lighting"/>
    <n v="3"/>
    <n v="1"/>
    <s v="Lighting"/>
    <n v="0.91633259480590001"/>
    <n v="1.30467645558681"/>
    <n v="51839.2898629384"/>
    <n v="15.807418186243201"/>
    <n v="0.71"/>
    <n v="36805.895802686297"/>
    <n v="11.223266912232599"/>
    <n v="3379"/>
    <n v="1.0900000000000001"/>
    <n v="1.36"/>
    <n v="2.1999999999999999E-2"/>
    <n v="0.57999999999999996"/>
    <n v="20.7161882213673"/>
    <d v="1900-01-13T19:08:05"/>
    <n v="43427"/>
    <n v="20.039830357813301"/>
    <n v="1046.2975935638899"/>
    <n v="0"/>
    <n v="544627.04650319985"/>
  </r>
  <r>
    <s v="STND-62102"/>
    <s v="Township High School District 211"/>
    <s v="Fremd High School - 1000 S Quentin Rd - Palatine"/>
    <s v="Water-Cooled Chiller"/>
    <s v="HVAC"/>
    <s v="K-12 School"/>
    <n v="0"/>
    <n v="74592"/>
    <n v="48.182400000000001"/>
    <x v="3"/>
    <x v="1"/>
    <n v="20"/>
    <s v="ΔkWpeak / CF"/>
    <n v="1"/>
    <s v="Public-Non-Lighting"/>
    <s v="non_lighting"/>
    <n v="3"/>
    <n v="1"/>
    <s v="Non-Lighting"/>
    <n v="1.01534080484258"/>
    <n v="0.52563350510805795"/>
    <n v="75736.301314817494"/>
    <n v="25.326283796518499"/>
    <n v="0.7"/>
    <n v="53015.410920372298"/>
    <n v="17.728398657562899"/>
    <n v="2979"/>
    <n v="1.17333333333333"/>
    <n v="1.323"/>
    <n v="2.1333333333333301E-2"/>
    <n v="0.72"/>
    <n v="23.497818059751602"/>
    <d v="1900-01-15T18:49:11"/>
    <n v="43411"/>
    <n v="25.326283796518499"/>
    <n v="0"/>
    <n v="0"/>
    <n v="1060308.2184074461"/>
  </r>
  <r>
    <s v="STND-62103"/>
    <s v="JFA Real Estate, LLC"/>
    <s v="JFA Real Estate LLC - 801-75 E 99th St - Chicago"/>
    <s v="New Indoor LED Fixtures"/>
    <s v="Indoor Lighting"/>
    <s v="Warehouse"/>
    <n v="0"/>
    <n v="-14017.108"/>
    <n v="-2.21835"/>
    <x v="0"/>
    <x v="0"/>
    <n v="9.5383441434566993"/>
    <s v="Qty / 1,000"/>
    <m/>
    <s v="Private-Lighting"/>
    <s v="lighting"/>
    <n v="3"/>
    <n v="1"/>
    <s v="Lighting"/>
    <n v="0.91633259480590001"/>
    <n v="1.30467645558681"/>
    <n v="-12844.3329453145"/>
    <n v="-2.89422901525099"/>
    <n v="0.71"/>
    <n v="-9119.4763911733207"/>
    <n v="-2.0549026008281999"/>
    <n v="5242"/>
    <n v="1"/>
    <n v="1.22"/>
    <n v="1.0999999999999999E-2"/>
    <n v="0.68"/>
    <n v="13.3536818008394"/>
    <d v="1900-01-08T12:55:13"/>
    <n v="43380"/>
    <n v="-3.48870421317622"/>
    <n v="-141.28766239845999"/>
    <n v="0"/>
    <n v="-86984.704227139679"/>
  </r>
  <r>
    <s v="STND-62103"/>
    <s v="JFA Real Estate, LLC"/>
    <s v="JFA Real Estate LLC - 801-75 E 99th St - Chicago"/>
    <s v="New Indoor LED Fixtures"/>
    <s v="Indoor Lighting"/>
    <s v="Warehouse"/>
    <n v="0"/>
    <n v="7800.0959999999995"/>
    <n v="1.234445"/>
    <x v="0"/>
    <x v="0"/>
    <n v="9.5383441434566993"/>
    <s v="Qty / 1,000"/>
    <m/>
    <s v="Private-Lighting"/>
    <s v="lighting"/>
    <n v="3"/>
    <n v="1"/>
    <s v="Lighting"/>
    <n v="0.91633259480590001"/>
    <n v="1.30467645558681"/>
    <n v="7147.4822074151198"/>
    <n v="1.6105513272168599"/>
    <n v="0.71"/>
    <n v="5074.7123672647303"/>
    <n v="1.1434914423239699"/>
    <n v="5242"/>
    <n v="1"/>
    <n v="1.22"/>
    <n v="1.0999999999999999E-2"/>
    <n v="0.68"/>
    <n v="13.3536818008394"/>
    <d v="1900-01-08T12:55:13"/>
    <n v="43380"/>
    <n v="1.94135888044462"/>
    <n v="78.622304281566301"/>
    <n v="0"/>
    <n v="48404.352988026825"/>
  </r>
  <r>
    <s v="STND-62103"/>
    <s v="JFA Real Estate, LLC"/>
    <s v="JFA Real Estate LLC - 801-75 E 99th St - Chicago"/>
    <s v="New Indoor LED Fixtures"/>
    <s v="Indoor Lighting"/>
    <s v="Warehouse"/>
    <n v="0"/>
    <n v="1792.7639999999999"/>
    <n v="0.283723"/>
    <x v="0"/>
    <x v="0"/>
    <n v="9.5383441434566993"/>
    <s v="Qty / 1,000"/>
    <m/>
    <s v="Private-Lighting"/>
    <s v="lighting"/>
    <n v="3"/>
    <n v="1"/>
    <s v="Lighting"/>
    <n v="0.91633259480590001"/>
    <n v="1.30467645558681"/>
    <n v="1642.7680879945999"/>
    <n v="0.37016671800845502"/>
    <n v="0.71"/>
    <n v="1166.3653424761701"/>
    <n v="0.26281836978600298"/>
    <n v="5242"/>
    <n v="1"/>
    <n v="1.22"/>
    <n v="1.0999999999999999E-2"/>
    <n v="0.68"/>
    <n v="13.3536818008394"/>
    <d v="1900-01-08T12:55:13"/>
    <n v="43380"/>
    <n v="0.44619903327923799"/>
    <n v="18.0704489679406"/>
    <n v="0"/>
    <n v="11125.194033538444"/>
  </r>
  <r>
    <s v="STND-62103"/>
    <s v="JFA Real Estate, LLC"/>
    <s v="JFA Real Estate LLC - 801-75 E 99th St - Chicago"/>
    <s v="New Indoor LED Fixtures"/>
    <s v="Indoor Lighting"/>
    <s v="Warehouse"/>
    <n v="0"/>
    <n v="2851.6480000000001"/>
    <n v="0.45130199999999998"/>
    <x v="0"/>
    <x v="0"/>
    <n v="9.5383441434566993"/>
    <s v="Qty / 1,000"/>
    <m/>
    <s v="Private-Lighting"/>
    <s v="lighting"/>
    <n v="3"/>
    <n v="1"/>
    <s v="Lighting"/>
    <n v="0.91633259480590001"/>
    <n v="1.30467645558681"/>
    <n v="2613.05801131305"/>
    <n v="0.58880309375923701"/>
    <n v="0.71"/>
    <n v="1855.2711880322699"/>
    <n v="0.41805019656905801"/>
    <n v="5242"/>
    <n v="1"/>
    <n v="1.22"/>
    <n v="1.0999999999999999E-2"/>
    <n v="0.68"/>
    <n v="13.3536818008394"/>
    <d v="1900-01-08T12:55:13"/>
    <n v="43380"/>
    <n v="0.709743362776322"/>
    <n v="28.743638124443599"/>
    <n v="0"/>
    <n v="17696.215070891554"/>
  </r>
  <r>
    <s v="STND-62103"/>
    <s v="JFA Real Estate, LLC"/>
    <s v="JFA Real Estate LLC - 801-75 E 99th St - Chicago"/>
    <s v="New Indoor LED Fixtures"/>
    <s v="Indoor Lighting"/>
    <s v="Warehouse"/>
    <n v="0"/>
    <n v="8659.7839999999997"/>
    <n v="1.3704989999999999"/>
    <x v="0"/>
    <x v="0"/>
    <n v="9.5383441434566993"/>
    <s v="Qty / 1,000"/>
    <m/>
    <s v="Private-Lighting"/>
    <s v="lighting"/>
    <n v="3"/>
    <n v="1"/>
    <s v="Lighting"/>
    <n v="0.91633259480590001"/>
    <n v="1.30467645558681"/>
    <n v="7935.2423431786101"/>
    <n v="1.78805777770526"/>
    <n v="0.71"/>
    <n v="5634.0220636568201"/>
    <n v="1.26952102217074"/>
    <n v="5242"/>
    <n v="1"/>
    <n v="1.22"/>
    <n v="1.0999999999999999E-2"/>
    <n v="0.68"/>
    <n v="13.3536818008394"/>
    <d v="1900-01-08T12:55:13"/>
    <n v="43380"/>
    <n v="2.1553251900979502"/>
    <n v="87.287665774964793"/>
    <n v="0"/>
    <n v="53739.241354986858"/>
  </r>
  <r>
    <s v="STND-62104"/>
    <s v="Niemann Foods, Inc"/>
    <s v="NFI-County Market 329 - 406 W Madison - Pontiac"/>
    <s v="Outdoor &amp; Garage - LED Fixtures"/>
    <s v="Outdoor &amp; Garage Lighting"/>
    <s v="Exterior"/>
    <n v="0"/>
    <n v="49716.42"/>
    <n v="0"/>
    <x v="0"/>
    <x v="0"/>
    <n v="10.1978380583316"/>
    <s v="Qty / 1,000"/>
    <m/>
    <s v="Private-Lighting"/>
    <s v="lighting"/>
    <n v="3"/>
    <n v="1"/>
    <s v="Lighting"/>
    <n v="0.91633259480590001"/>
    <n v="1.30467645558681"/>
    <n v="45556.776143059898"/>
    <n v="0"/>
    <n v="0.71"/>
    <n v="32345.311061572502"/>
    <n v="0"/>
    <n v="4903"/>
    <n v="1"/>
    <n v="1"/>
    <n v="0"/>
    <n v="0"/>
    <n v="14.276973281664301"/>
    <d v="1900-01-09T04:44:53"/>
    <n v="43376"/>
    <n v="0"/>
    <n v="0"/>
    <n v="0"/>
    <n v="329852.24415227812"/>
  </r>
  <r>
    <s v="STND-62104"/>
    <s v="Niemann Foods, Inc"/>
    <s v="NFI-County Market 329 - 406 W Madison - Pontiac"/>
    <s v="Outdoor &amp; Garage - LED Fixtures"/>
    <s v="Outdoor &amp; Garage Lighting"/>
    <s v="Exterior"/>
    <n v="0"/>
    <n v="9217.64"/>
    <n v="0"/>
    <x v="0"/>
    <x v="0"/>
    <n v="10.1978380583316"/>
    <s v="Qty / 1,000"/>
    <m/>
    <s v="Private-Lighting"/>
    <s v="lighting"/>
    <n v="3"/>
    <n v="1"/>
    <s v="Lighting"/>
    <n v="0.91633259480590001"/>
    <n v="1.30467645558681"/>
    <n v="8446.4239791866494"/>
    <n v="0"/>
    <n v="0.71"/>
    <n v="5996.9610252225202"/>
    <n v="0"/>
    <n v="4903"/>
    <n v="1"/>
    <n v="1"/>
    <n v="0"/>
    <n v="0"/>
    <n v="14.276973281664301"/>
    <d v="1900-01-09T04:44:53"/>
    <n v="43376"/>
    <n v="0"/>
    <n v="0"/>
    <n v="0"/>
    <n v="61156.037377345507"/>
  </r>
  <r>
    <s v="STND-62104"/>
    <s v="Niemann Foods, Inc"/>
    <s v="NFI-County Market 329 - 406 W Madison - Pontiac"/>
    <s v="Outdoor &amp; Garage - LED Fixtures"/>
    <s v="Outdoor &amp; Garage Lighting"/>
    <s v="Exterior"/>
    <n v="0"/>
    <n v="7354.5"/>
    <n v="0"/>
    <x v="0"/>
    <x v="0"/>
    <n v="10.1978380583316"/>
    <s v="Qty / 1,000"/>
    <m/>
    <s v="Private-Lighting"/>
    <s v="lighting"/>
    <n v="3"/>
    <n v="1"/>
    <s v="Lighting"/>
    <n v="0.91633259480590001"/>
    <n v="1.30467645558681"/>
    <n v="6739.1680684999901"/>
    <n v="0"/>
    <n v="0.71"/>
    <n v="4784.8093286349904"/>
    <n v="0"/>
    <n v="4903"/>
    <n v="1"/>
    <n v="1"/>
    <n v="0"/>
    <n v="0"/>
    <n v="14.276973281664301"/>
    <d v="1900-01-09T04:44:53"/>
    <n v="43376"/>
    <n v="0"/>
    <n v="0"/>
    <n v="0"/>
    <n v="48794.710673413974"/>
  </r>
  <r>
    <s v="STND-62106"/>
    <s v="University of Chicago"/>
    <s v="University of Chicago-Gleacher Center - 450 N Cityfront Plaza Dr-Chicago"/>
    <s v="New Indoor LED Fixtures"/>
    <s v="Indoor Lighting"/>
    <s v="College/University"/>
    <n v="0"/>
    <n v="64.777000000000001"/>
    <n v="1.5762999999999999E-2"/>
    <x v="0"/>
    <x v="0"/>
    <n v="14.727540500736399"/>
    <s v="Qty / 1,000"/>
    <m/>
    <s v="Private-Lighting"/>
    <s v="lighting"/>
    <n v="3"/>
    <n v="1"/>
    <s v="Lighting"/>
    <n v="0.91633259480590001"/>
    <n v="1.30467645558681"/>
    <n v="59.3572764937418"/>
    <n v="2.0565614969414801E-2"/>
    <n v="0.71"/>
    <n v="42.143666310556704"/>
    <n v="1.4601586628284501E-2"/>
    <n v="3395"/>
    <n v="1.06"/>
    <n v="1.39"/>
    <n v="0.02"/>
    <n v="0.63"/>
    <n v="20.618556701030901"/>
    <d v="1900-01-13T17:27:39"/>
    <n v="43386"/>
    <n v="2.34847721473277E-2"/>
    <n v="1.11994861308947"/>
    <n v="0"/>
    <n v="620.672552438244"/>
  </r>
  <r>
    <s v="STND-62106"/>
    <s v="University of Chicago"/>
    <s v="University of Chicago-Gleacher Center - 450 N Cityfront Plaza Dr-Chicago"/>
    <s v="New Indoor LED Fixtures"/>
    <s v="Indoor Lighting"/>
    <s v="College/University"/>
    <n v="0"/>
    <n v="2763.8020000000001"/>
    <n v="0.67253799999999997"/>
    <x v="0"/>
    <x v="0"/>
    <n v="14.727540500736399"/>
    <s v="Qty / 1,000"/>
    <m/>
    <s v="Private-Lighting"/>
    <s v="lighting"/>
    <n v="3"/>
    <n v="1"/>
    <s v="Lighting"/>
    <n v="0.91633259480590001"/>
    <n v="1.30467645558681"/>
    <n v="2532.5618581897402"/>
    <n v="0.87744449408743996"/>
    <n v="0.71"/>
    <n v="1798.11891931471"/>
    <n v="0.62298559080208205"/>
    <n v="3395"/>
    <n v="1.06"/>
    <n v="1.39"/>
    <n v="0.02"/>
    <n v="0.63"/>
    <n v="20.618556701030901"/>
    <d v="1900-01-13T17:27:39"/>
    <n v="43386"/>
    <n v="1.0019921138374299"/>
    <n v="47.784186003579897"/>
    <n v="0"/>
    <n v="26481.869209347758"/>
  </r>
  <r>
    <s v="STND-62106"/>
    <s v="University of Chicago"/>
    <s v="University of Chicago-Gleacher Center - 450 N Cityfront Plaza Dr-Chicago"/>
    <s v="Occupancy Sensors"/>
    <s v="Indoor Lighting"/>
    <s v="College/University"/>
    <n v="0"/>
    <n v="1209.163"/>
    <n v="0.93408000000000002"/>
    <x v="0"/>
    <x v="0"/>
    <n v="8"/>
    <s v="Qty / 1,000"/>
    <m/>
    <s v="Private-Lighting"/>
    <s v="lighting"/>
    <n v="3"/>
    <n v="1"/>
    <s v="Lighting"/>
    <n v="0.91633259480590001"/>
    <n v="1.30467645558681"/>
    <n v="1107.99546933329"/>
    <n v="1.21867218363452"/>
    <n v="0.71"/>
    <n v="786.67678322663301"/>
    <n v="0.86525725038051204"/>
    <n v="3395"/>
    <n v="1.06"/>
    <n v="1.39"/>
    <n v="0.02"/>
    <n v="0.63"/>
    <n v="20.618556701030901"/>
    <d v="1900-01-13T17:27:39"/>
    <n v="43386"/>
    <n v="1.8265470378215301"/>
    <n v="20.9055748930809"/>
    <n v="0"/>
    <n v="6293.414265813064"/>
  </r>
  <r>
    <s v="STND-62109"/>
    <s v="Bolzoni Auramo, Inc."/>
    <s v="Bolzoni Auramo - 17635 Hoffman Way - Homewood"/>
    <s v="New Indoor LED Fixtures"/>
    <s v="Indoor Lighting"/>
    <s v="Manufacturing"/>
    <n v="0"/>
    <n v="20631.377"/>
    <n v="3.6897120000000001"/>
    <x v="0"/>
    <x v="0"/>
    <n v="10.827197921178"/>
    <s v="Qty / 1,000"/>
    <m/>
    <s v="Private-Lighting"/>
    <s v="lighting"/>
    <n v="3"/>
    <n v="1"/>
    <s v="Lighting"/>
    <n v="0.91633259480590001"/>
    <n v="1.30467645558681"/>
    <n v="18905.2032208288"/>
    <n v="4.8138803742961098"/>
    <n v="0.71"/>
    <n v="13422.694286788401"/>
    <n v="3.4178550657502398"/>
    <n v="4618"/>
    <n v="1.02"/>
    <n v="1.04"/>
    <n v="1.2E-2"/>
    <n v="0.81"/>
    <n v="15.158077089649201"/>
    <d v="1900-01-09T19:51:10"/>
    <n v="43463"/>
    <n v="5.7144828754702104"/>
    <n v="222.41415553916201"/>
    <n v="0"/>
    <n v="145330.1676785232"/>
  </r>
  <r>
    <s v="STND-62109"/>
    <s v="Bolzoni Auramo, Inc."/>
    <s v="Bolzoni Auramo - 17635 Hoffman Way - Homewood"/>
    <s v="New Indoor LED Fixtures"/>
    <s v="Indoor Lighting"/>
    <s v="Manufacturing"/>
    <n v="0"/>
    <n v="6429.6409999999996"/>
    <n v="1.1498759999999999"/>
    <x v="0"/>
    <x v="0"/>
    <n v="10.827197921178"/>
    <s v="Qty / 1,000"/>
    <m/>
    <s v="Private-Lighting"/>
    <s v="lighting"/>
    <n v="3"/>
    <n v="1"/>
    <s v="Lighting"/>
    <n v="0.91633259480590001"/>
    <n v="1.30467645558681"/>
    <n v="5891.6896212004003"/>
    <n v="1.50021614404433"/>
    <n v="0.71"/>
    <n v="4183.0996310522796"/>
    <n v="1.06515346227148"/>
    <n v="4618"/>
    <n v="1.02"/>
    <n v="1.04"/>
    <n v="1.2E-2"/>
    <n v="0.81"/>
    <n v="15.158077089649201"/>
    <d v="1900-01-09T19:51:10"/>
    <n v="43463"/>
    <n v="1.7808833618759901"/>
    <n v="69.313995543534105"/>
    <n v="0"/>
    <n v="45291.2476294097"/>
  </r>
  <r>
    <s v="STND-62109"/>
    <s v="Bolzoni Auramo, Inc."/>
    <s v="Bolzoni Auramo - 17635 Hoffman Way - Homewood"/>
    <s v="New Indoor LED Fixtures"/>
    <s v="Indoor Lighting"/>
    <s v="Manufacturing"/>
    <n v="0"/>
    <n v="4620.8630000000003"/>
    <n v="0.82639399999999996"/>
    <x v="0"/>
    <x v="0"/>
    <n v="10.827197921178"/>
    <s v="Qty / 1,000"/>
    <m/>
    <s v="Private-Lighting"/>
    <s v="lighting"/>
    <n v="3"/>
    <n v="1"/>
    <s v="Lighting"/>
    <n v="0.91633259480590001"/>
    <n v="1.30467645558681"/>
    <n v="4234.2473830325698"/>
    <n v="1.0781767948381999"/>
    <n v="0.71"/>
    <n v="3006.3156419531301"/>
    <n v="0.76550552433512398"/>
    <n v="4618"/>
    <n v="1.02"/>
    <n v="1.04"/>
    <n v="1.2E-2"/>
    <n v="0.81"/>
    <n v="15.158077089649201"/>
    <d v="1900-01-09T19:51:10"/>
    <n v="43463"/>
    <n v="1.2798869834261699"/>
    <n v="49.814675094500899"/>
    <n v="0"/>
    <n v="32549.974468959834"/>
  </r>
  <r>
    <s v="STND-62109"/>
    <s v="Bolzoni Auramo, Inc."/>
    <s v="Bolzoni Auramo - 17635 Hoffman Way - Homewood"/>
    <s v="New Indoor LED Fixtures"/>
    <s v="Indoor Lighting"/>
    <s v="Manufacturing"/>
    <n v="0"/>
    <n v="6161.1509999999998"/>
    <n v="1.1018589999999999"/>
    <x v="0"/>
    <x v="0"/>
    <n v="10.827197921178"/>
    <s v="Qty / 1,000"/>
    <m/>
    <s v="Private-Lighting"/>
    <s v="lighting"/>
    <n v="3"/>
    <n v="1"/>
    <s v="Lighting"/>
    <n v="0.91633259480590001"/>
    <n v="1.30467645558681"/>
    <n v="5645.6634828209599"/>
    <n v="1.4375694946764199"/>
    <n v="0.71"/>
    <n v="4008.4210728028802"/>
    <n v="1.0206743412202599"/>
    <n v="4618"/>
    <n v="1.02"/>
    <n v="1.04"/>
    <n v="1.2E-2"/>
    <n v="0.81"/>
    <n v="15.158077089649201"/>
    <d v="1900-01-09T19:51:10"/>
    <n v="43463"/>
    <n v="1.7065164941552999"/>
    <n v="66.419570386128996"/>
    <n v="0"/>
    <n v="43399.968306657429"/>
  </r>
  <r>
    <s v="STND-62111"/>
    <s v="Wal-Mart Stores, Inc."/>
    <s v="Walmart Stores Inc - 1100 S Randall Rd - Elgin"/>
    <s v="LED Refrigerated Display Case Lighting for Open and Closed Cases"/>
    <s v="Refrigeration"/>
    <s v="Retail (mall/dept. store)"/>
    <n v="0"/>
    <n v="76646.789999999994"/>
    <n v="9.1211000000000002"/>
    <x v="2"/>
    <x v="0"/>
    <n v="8.6177180282661094"/>
    <s v="ΔkWpeak / CF"/>
    <n v="0.69"/>
    <s v="Private-Non-Lighting"/>
    <s v="non_lighting"/>
    <n v="3"/>
    <n v="1"/>
    <s v="Non-Lighting"/>
    <n v="0.98952339343681495"/>
    <n v="0.43468415683807998"/>
    <n v="75843.791736838903"/>
    <n v="3.9647976629358199"/>
    <n v="0.7"/>
    <n v="53090.654215787203"/>
    <n v="2.7753583640550699"/>
    <n v="5478"/>
    <n v="1.1200000000000001"/>
    <n v="1.31"/>
    <n v="2.1999999999999999E-2"/>
    <n v="0.95"/>
    <n v="12.7783862723622"/>
    <d v="1900-01-08T03:03:29"/>
    <n v="43331"/>
    <n v="5.7460835694721997"/>
    <n v="0"/>
    <n v="0"/>
    <n v="457520.28796783148"/>
  </r>
  <r>
    <s v="STND-62112"/>
    <s v="Roper Whitney LLC"/>
    <s v="Roper Whitney LLC - Phase 1 - 2833 Huffman Blvd - Rockford"/>
    <s v="New Indoor LED Fixtures"/>
    <s v="Indoor Lighting"/>
    <s v="Manufacturing"/>
    <n v="0"/>
    <n v="27668.654999999999"/>
    <n v="4.948258"/>
    <x v="0"/>
    <x v="0"/>
    <n v="10.827197921178"/>
    <s v="Qty / 1,000"/>
    <m/>
    <s v="Private-Lighting"/>
    <s v="lighting"/>
    <n v="3"/>
    <n v="1"/>
    <s v="Lighting"/>
    <n v="0.91633259480590001"/>
    <n v="1.30467645558681"/>
    <n v="25353.690430939201"/>
    <n v="6.4558757087690601"/>
    <n v="0.71"/>
    <n v="18001.120205966901"/>
    <n v="4.5836717532260298"/>
    <n v="4618"/>
    <n v="1.02"/>
    <n v="1.04"/>
    <n v="1.2E-2"/>
    <n v="0.81"/>
    <n v="15.158077089649201"/>
    <d v="1900-01-09T19:51:10"/>
    <n v="43370"/>
    <n v="7.6636701196213899"/>
    <n v="298.27871095222599"/>
    <n v="0"/>
    <n v="194901.69127292011"/>
  </r>
  <r>
    <s v="STND-62113"/>
    <s v="Westminster Partnership"/>
    <s v="Westminster Partners - 1 Westminster Pl - Lake Forest"/>
    <s v="New Indoor LED Fixtures"/>
    <s v="Indoor Lighting"/>
    <s v="Office"/>
    <n v="0"/>
    <n v="3712.9949999999999"/>
    <n v="0.83489999999999998"/>
    <x v="0"/>
    <x v="0"/>
    <n v="15"/>
    <s v="Qty / 1,000"/>
    <m/>
    <s v="Private-Lighting"/>
    <s v="lighting"/>
    <n v="3"/>
    <n v="1"/>
    <s v="Lighting"/>
    <n v="0.91633259480590001"/>
    <n v="1.30467645558681"/>
    <n v="3402.3383428513298"/>
    <n v="1.0892743727694201"/>
    <n v="0.71"/>
    <n v="2415.6602234244501"/>
    <n v="0.773384804666292"/>
    <n v="2885"/>
    <n v="1.165"/>
    <n v="1.3779999999999999"/>
    <n v="2.5499999999999998E-2"/>
    <n v="0.55000000000000004"/>
    <n v="24.263431542460999"/>
    <d v="1900-01-16T07:56:40"/>
    <n v="43412"/>
    <n v="1.437227038883"/>
    <n v="74.471783470136401"/>
    <n v="0"/>
    <n v="36234.903351366753"/>
  </r>
  <r>
    <s v="STND-62113"/>
    <s v="Westminster Partnership"/>
    <s v="Westminster Partners - 1 Westminster Pl - Lake Forest"/>
    <s v="New Indoor LED Fixtures"/>
    <s v="Indoor Lighting"/>
    <s v="Office"/>
    <n v="0"/>
    <n v="10.125999999999999"/>
    <n v="2.2769999999999999E-3"/>
    <x v="0"/>
    <x v="0"/>
    <n v="15"/>
    <s v="Qty / 1,000"/>
    <m/>
    <s v="Private-Lighting"/>
    <s v="lighting"/>
    <n v="3"/>
    <n v="1"/>
    <s v="Lighting"/>
    <n v="0.91633259480590001"/>
    <n v="1.30467645558681"/>
    <n v="9.2787838550045407"/>
    <n v="2.9707482893711599E-3"/>
    <n v="0.71"/>
    <n v="6.5879365370532197"/>
    <n v="2.1092312854535198E-3"/>
    <n v="2885"/>
    <n v="1.165"/>
    <n v="1.3779999999999999"/>
    <n v="2.5499999999999998E-2"/>
    <n v="0.55000000000000004"/>
    <n v="24.263431542460999"/>
    <d v="1900-01-16T07:56:40"/>
    <n v="43412"/>
    <n v="3.9197101060445402E-3"/>
    <n v="0.20309784403657999"/>
    <n v="0"/>
    <n v="98.819048055798291"/>
  </r>
  <r>
    <s v="STND-62113"/>
    <s v="Westminster Partnership"/>
    <s v="Westminster Partners - 1 Westminster Pl - Lake Forest"/>
    <s v="New Indoor LED Fixtures"/>
    <s v="Indoor Lighting"/>
    <s v="Office"/>
    <n v="0"/>
    <n v="222.78"/>
    <n v="5.0094E-2"/>
    <x v="0"/>
    <x v="0"/>
    <n v="15"/>
    <s v="Qty / 1,000"/>
    <m/>
    <s v="Private-Lighting"/>
    <s v="lighting"/>
    <n v="3"/>
    <n v="1"/>
    <s v="Lighting"/>
    <n v="0.91633259480590001"/>
    <n v="1.30467645558681"/>
    <n v="204.14057547085801"/>
    <n v="6.5356462366165505E-2"/>
    <n v="0.71"/>
    <n v="144.93980858430899"/>
    <n v="4.6403088279977502E-2"/>
    <n v="2885"/>
    <n v="1.165"/>
    <n v="1.3779999999999999"/>
    <n v="2.5499999999999998E-2"/>
    <n v="0.55000000000000004"/>
    <n v="24.263431542460999"/>
    <d v="1900-01-16T07:56:40"/>
    <n v="43412"/>
    <n v="8.6233622332979903E-2"/>
    <n v="4.4683130253277996"/>
    <n v="0"/>
    <n v="2174.0971287646348"/>
  </r>
  <r>
    <s v="STND-62113"/>
    <s v="Westminster Partnership"/>
    <s v="Westminster Partners - 1 Westminster Pl - Lake Forest"/>
    <s v="New Indoor LED Fixtures"/>
    <s v="Indoor Lighting"/>
    <s v="Office"/>
    <n v="0"/>
    <n v="4374.5829999999996"/>
    <n v="0.98366399999999998"/>
    <x v="0"/>
    <x v="0"/>
    <n v="15"/>
    <s v="Qty / 1,000"/>
    <m/>
    <s v="Private-Lighting"/>
    <s v="lighting"/>
    <n v="3"/>
    <n v="1"/>
    <s v="Lighting"/>
    <n v="0.91633259480590001"/>
    <n v="1.30467645558681"/>
    <n v="4008.5729915837801"/>
    <n v="1.2833632610083401"/>
    <n v="0.71"/>
    <n v="2846.0868240244799"/>
    <n v="0.91118791531592203"/>
    <n v="2885"/>
    <n v="1.165"/>
    <n v="1.3779999999999999"/>
    <n v="2.5499999999999998E-2"/>
    <n v="0.55000000000000004"/>
    <n v="24.263431542460999"/>
    <d v="1900-01-16T07:56:40"/>
    <n v="43412"/>
    <n v="1.69331476581124"/>
    <n v="87.741297240674896"/>
    <n v="0"/>
    <n v="42691.302360367197"/>
  </r>
  <r>
    <s v="STND-62113"/>
    <s v="Westminster Partnership"/>
    <s v="Westminster Partners - 1 Westminster Pl - Lake Forest"/>
    <s v="New Indoor LED Fixtures"/>
    <s v="Indoor Lighting"/>
    <s v="Office"/>
    <n v="0"/>
    <n v="648.08600000000001"/>
    <n v="0.145728"/>
    <x v="0"/>
    <x v="0"/>
    <n v="15"/>
    <s v="Qty / 1,000"/>
    <m/>
    <s v="Private-Lighting"/>
    <s v="lighting"/>
    <n v="3"/>
    <n v="1"/>
    <s v="Lighting"/>
    <n v="0.91633259480590001"/>
    <n v="1.30467645558681"/>
    <n v="593.86232603737596"/>
    <n v="0.19012789051975401"/>
    <n v="0.71"/>
    <n v="421.64225148653702"/>
    <n v="0.13499080226902499"/>
    <n v="2885"/>
    <n v="1.165"/>
    <n v="1.3779999999999999"/>
    <n v="2.5499999999999998E-2"/>
    <n v="0.55000000000000004"/>
    <n v="24.263431542460999"/>
    <d v="1900-01-16T07:56:40"/>
    <n v="43412"/>
    <n v="0.25086144678685102"/>
    <n v="12.998703273779499"/>
    <n v="0"/>
    <n v="6324.6337722980552"/>
  </r>
  <r>
    <s v="STND-62113"/>
    <s v="Westminster Partnership"/>
    <s v="Westminster Partners - 1 Westminster Pl - Lake Forest"/>
    <s v="New Indoor LED Fixtures"/>
    <s v="Indoor Lighting"/>
    <s v="Office"/>
    <n v="0"/>
    <n v="324.04300000000001"/>
    <n v="7.2863999999999998E-2"/>
    <x v="0"/>
    <x v="0"/>
    <n v="15"/>
    <s v="Qty / 1,000"/>
    <m/>
    <s v="Private-Lighting"/>
    <s v="lighting"/>
    <n v="3"/>
    <n v="1"/>
    <s v="Lighting"/>
    <n v="0.91633259480590001"/>
    <n v="1.30467645558681"/>
    <n v="296.93116301868798"/>
    <n v="9.5063945259877103E-2"/>
    <n v="0.71"/>
    <n v="210.82112574326899"/>
    <n v="6.7495401134512703E-2"/>
    <n v="2885"/>
    <n v="1.165"/>
    <n v="1.3779999999999999"/>
    <n v="2.5499999999999998E-2"/>
    <n v="0.55000000000000004"/>
    <n v="24.263431542460999"/>
    <d v="1900-01-16T07:56:40"/>
    <n v="43412"/>
    <n v="0.12543072339342501"/>
    <n v="6.4993516368897399"/>
    <n v="0"/>
    <n v="3162.3168861490349"/>
  </r>
  <r>
    <s v="STND-62113"/>
    <s v="Westminster Partnership"/>
    <s v="Westminster Partners - 1 Westminster Pl - Lake Forest"/>
    <s v="New Indoor LED Fixtures"/>
    <s v="Indoor Lighting"/>
    <s v="Office"/>
    <n v="0"/>
    <n v="33.755000000000003"/>
    <n v="7.5900000000000004E-3"/>
    <x v="0"/>
    <x v="0"/>
    <n v="15"/>
    <s v="Qty / 1,000"/>
    <m/>
    <s v="Private-Lighting"/>
    <s v="lighting"/>
    <n v="3"/>
    <n v="1"/>
    <s v="Lighting"/>
    <n v="0.91633259480590001"/>
    <n v="1.30467645558681"/>
    <n v="30.930806737673201"/>
    <n v="9.9024942979038608E-3"/>
    <n v="0.71"/>
    <n v="21.960872783747899"/>
    <n v="7.0307709515117396E-3"/>
    <n v="2885"/>
    <n v="1.165"/>
    <n v="1.3779999999999999"/>
    <n v="2.5499999999999998E-2"/>
    <n v="0.55000000000000004"/>
    <n v="24.263431542460999"/>
    <d v="1900-01-16T07:56:40"/>
    <n v="43412"/>
    <n v="1.3065700353481801E-2"/>
    <n v="0.67702624189756699"/>
    <n v="0"/>
    <n v="329.41309175621848"/>
  </r>
  <r>
    <s v="STND-62114"/>
    <s v="GFG Chicago Industrial ML LLC"/>
    <s v="GFG Chicago Industrial ML LLC - 3807 Hawthorne Ct - Waukegan"/>
    <s v="New Indoor LED Fixtures"/>
    <s v="Indoor Lighting"/>
    <s v="Warehouse"/>
    <n v="0"/>
    <n v="47702.2"/>
    <n v="7.5493600000000001"/>
    <x v="0"/>
    <x v="0"/>
    <n v="9.5383441434566993"/>
    <s v="Qty / 1,000"/>
    <m/>
    <s v="Private-Lighting"/>
    <s v="lighting"/>
    <n v="3"/>
    <n v="1"/>
    <s v="Lighting"/>
    <n v="0.91633259480590001"/>
    <n v="1.30467645558681"/>
    <n v="43711.08070395"/>
    <n v="9.8494722467488103"/>
    <n v="0.71"/>
    <n v="31034.8672998045"/>
    <n v="6.9931252951916596"/>
    <n v="5242"/>
    <n v="1"/>
    <n v="1.22"/>
    <n v="1.0999999999999999E-2"/>
    <n v="0.68"/>
    <n v="13.3536818008394"/>
    <d v="1900-01-08T12:55:13"/>
    <n v="43399"/>
    <n v="11.8725557458399"/>
    <n v="480.82188774345002"/>
    <n v="0"/>
    <n v="296021.24475204607"/>
  </r>
  <r>
    <s v="STND-62114"/>
    <s v="GFG Chicago Industrial ML LLC"/>
    <s v="GFG Chicago Industrial ML LLC - 3807 Hawthorne Ct - Waukegan"/>
    <s v="New Indoor LED Fixtures"/>
    <s v="Indoor Lighting"/>
    <s v="Warehouse"/>
    <n v="0"/>
    <n v="14861.07"/>
    <n v="2.3519160000000001"/>
    <x v="0"/>
    <x v="0"/>
    <n v="9.5383441434566993"/>
    <s v="Qty / 1,000"/>
    <m/>
    <s v="Private-Lighting"/>
    <s v="lighting"/>
    <n v="3"/>
    <n v="1"/>
    <s v="Lighting"/>
    <n v="0.91633259480590001"/>
    <n v="1.30467645558681"/>
    <n v="13617.682834692099"/>
    <n v="3.0684894307179"/>
    <n v="0.71"/>
    <n v="9668.5548126314006"/>
    <n v="2.1786274958097098"/>
    <n v="5242"/>
    <n v="1"/>
    <n v="1.22"/>
    <n v="1.0999999999999999E-2"/>
    <n v="0.68"/>
    <n v="13.3536818008394"/>
    <d v="1900-01-08T12:55:13"/>
    <n v="43399"/>
    <n v="3.6987577515885999"/>
    <n v="149.79451118161299"/>
    <n v="0"/>
    <n v="92222.003172752811"/>
  </r>
  <r>
    <s v="STND-62114"/>
    <s v="GFG Chicago Industrial ML LLC"/>
    <s v="GFG Chicago Industrial ML LLC - 3807 Hawthorne Ct - Waukegan"/>
    <s v="New Indoor LED Fixtures"/>
    <s v="Indoor Lighting"/>
    <s v="Warehouse"/>
    <n v="0"/>
    <n v="12245.312"/>
    <n v="1.9379459999999999"/>
    <x v="0"/>
    <x v="0"/>
    <n v="9.5383441434566993"/>
    <s v="Qty / 1,000"/>
    <m/>
    <s v="Private-Lighting"/>
    <s v="lighting"/>
    <n v="3"/>
    <n v="1"/>
    <s v="Lighting"/>
    <n v="0.91633259480590001"/>
    <n v="1.30467645558681"/>
    <n v="11220.778519167799"/>
    <n v="2.52839251839863"/>
    <n v="0.71"/>
    <n v="7966.7527486091503"/>
    <n v="1.7951586880630299"/>
    <n v="5242"/>
    <n v="1"/>
    <n v="1.22"/>
    <n v="1.0999999999999999E-2"/>
    <n v="0.68"/>
    <n v="13.3536818008394"/>
    <d v="1900-01-08T12:55:13"/>
    <n v="43399"/>
    <n v="3.0477248293136801"/>
    <n v="123.42856371084601"/>
    <n v="0"/>
    <n v="75989.629422063648"/>
  </r>
  <r>
    <s v="STND-62116"/>
    <s v="Burnham Center - 111 West Washington, LLC"/>
    <s v="Burnham Center - West Washington, LLC - 111 W Washington, Office of the Bldg  Ste 1520 - Chicago"/>
    <s v="Water-Cooled Chiller"/>
    <s v="HVAC"/>
    <s v="Office"/>
    <n v="0"/>
    <n v="98176.1"/>
    <n v="39.1721"/>
    <x v="3"/>
    <x v="0"/>
    <n v="20"/>
    <s v="ΔkWpeak / CF"/>
    <n v="1"/>
    <s v="Private-Non-Lighting"/>
    <s v="non_lighting"/>
    <n v="3"/>
    <n v="1"/>
    <s v="Non-Lighting"/>
    <n v="0.98952339343681495"/>
    <n v="0.43468415683807998"/>
    <n v="97147.547626392101"/>
    <n v="17.027491260076999"/>
    <n v="0.7"/>
    <n v="68003.283338474503"/>
    <n v="11.9192438820539"/>
    <n v="2885"/>
    <n v="1.165"/>
    <n v="1.3779999999999999"/>
    <n v="2.5499999999999998E-2"/>
    <n v="0.55000000000000004"/>
    <n v="24.263431542460999"/>
    <d v="1900-01-16T07:56:40"/>
    <n v="43442"/>
    <n v="17.027491260076999"/>
    <n v="0"/>
    <n v="0"/>
    <n v="1360065.6667694901"/>
  </r>
  <r>
    <s v="STND-62117"/>
    <s v="KCBX Terminals Company"/>
    <s v="KCBX Terminals Co - 10730 S Burley - Chicago"/>
    <s v="Outdoor &amp; Garage - LED Fixtures"/>
    <s v="Outdoor &amp; Garage Lighting"/>
    <s v="Exterior"/>
    <n v="0"/>
    <n v="82958.759999999995"/>
    <n v="0"/>
    <x v="0"/>
    <x v="0"/>
    <n v="10.1978380583316"/>
    <s v="Qty / 1,000"/>
    <m/>
    <s v="Private-Lighting"/>
    <s v="lighting"/>
    <n v="3"/>
    <n v="1"/>
    <s v="Lighting"/>
    <n v="0.91633259480590001"/>
    <n v="1.30467645558681"/>
    <n v="76017.815812679895"/>
    <n v="0"/>
    <n v="0.71"/>
    <n v="53972.649227002701"/>
    <n v="0"/>
    <n v="4903"/>
    <n v="1"/>
    <n v="1"/>
    <n v="0"/>
    <n v="0"/>
    <n v="14.276973281664301"/>
    <d v="1900-01-09T04:44:53"/>
    <n v="43366"/>
    <n v="0"/>
    <n v="0"/>
    <n v="0"/>
    <n v="550404.33639610978"/>
  </r>
  <r>
    <s v="STND-62117"/>
    <s v="KCBX Terminals Company"/>
    <s v="KCBX Terminals Co - 10730 S Burley - Chicago"/>
    <s v="Outdoor &amp; Garage - LED Fixtures"/>
    <s v="Outdoor &amp; Garage Lighting"/>
    <s v="Exterior"/>
    <n v="0"/>
    <n v="1063.951"/>
    <n v="0"/>
    <x v="0"/>
    <x v="0"/>
    <n v="10.1978380583316"/>
    <s v="Qty / 1,000"/>
    <m/>
    <s v="Private-Lighting"/>
    <s v="lighting"/>
    <n v="3"/>
    <n v="1"/>
    <s v="Lighting"/>
    <n v="0.91633259480590001"/>
    <n v="1.30467645558681"/>
    <n v="974.93298057633206"/>
    <n v="0"/>
    <n v="0.71"/>
    <n v="692.20241620919603"/>
    <n v="0"/>
    <n v="4903"/>
    <n v="1"/>
    <n v="1"/>
    <n v="0"/>
    <n v="0"/>
    <n v="14.276973281664301"/>
    <d v="1900-01-09T04:44:53"/>
    <n v="43366"/>
    <n v="0"/>
    <n v="0"/>
    <n v="0"/>
    <n v="7058.96814408723"/>
  </r>
  <r>
    <s v="STND-62117"/>
    <s v="KCBX Terminals Company"/>
    <s v="KCBX Terminals Co - 10730 S Burley - Chicago"/>
    <s v="Photocells"/>
    <s v="Outdoor &amp; Garage Lighting"/>
    <s v="Exterior"/>
    <n v="0"/>
    <n v="693.84"/>
    <n v="0"/>
    <x v="0"/>
    <x v="0"/>
    <n v="8"/>
    <s v="Qty / 1,000"/>
    <m/>
    <s v="Private-Lighting"/>
    <s v="lighting"/>
    <n v="3"/>
    <n v="1"/>
    <s v="Lighting"/>
    <n v="0.91633259480590001"/>
    <n v="1.30467645558681"/>
    <n v="635.78820758012603"/>
    <n v="0"/>
    <n v="0.71"/>
    <n v="451.40962738188898"/>
    <n v="0"/>
    <n v="4903"/>
    <n v="1"/>
    <n v="1"/>
    <n v="0"/>
    <n v="0"/>
    <n v="14.276973281664301"/>
    <d v="1900-01-09T04:44:53"/>
    <n v="43366"/>
    <n v="0"/>
    <n v="0"/>
    <n v="0"/>
    <n v="3611.2770190551119"/>
  </r>
  <r>
    <s v="STND-62118"/>
    <s v="Principal Manufacturing Corporation"/>
    <s v="Principal Manufacturing Corp - Plant 1 - 2800 S 19th Ave - Broadview"/>
    <s v="New Indoor LED Fixtures"/>
    <s v="Indoor Lighting"/>
    <s v="Manufacturing"/>
    <n v="0"/>
    <n v="1695.73"/>
    <n v="0.30326399999999998"/>
    <x v="0"/>
    <x v="0"/>
    <n v="10.827197921178"/>
    <s v="Qty / 1,000"/>
    <m/>
    <s v="Private-Lighting"/>
    <s v="lighting"/>
    <n v="2"/>
    <n v="1"/>
    <s v="Lighting"/>
    <n v="0.97902139861649395"/>
    <n v="0.93591656730105399"/>
    <n v="1660.1559562759501"/>
    <n v="0.283829801865987"/>
    <n v="0.71"/>
    <n v="1178.7107289559201"/>
    <n v="0.20151915932485101"/>
    <n v="4618"/>
    <n v="1.02"/>
    <n v="1.04"/>
    <n v="1.2E-2"/>
    <n v="0.81"/>
    <n v="15.158077089649201"/>
    <d v="1900-01-09T19:51:10"/>
    <n v="43447"/>
    <n v="0.33692996422837901"/>
    <n v="19.531246544422899"/>
    <n v="0"/>
    <n v="12762.134354221742"/>
  </r>
  <r>
    <s v="STND-62118"/>
    <s v="Principal Manufacturing Corporation"/>
    <s v="Principal Manufacturing Corp - Plant 1 - 2800 S 19th Ave - Broadview"/>
    <s v="New Indoor LED Fixtures"/>
    <s v="Indoor Lighting"/>
    <s v="Manufacturing"/>
    <n v="0"/>
    <n v="-715.97500000000002"/>
    <n v="-0.12804499999999999"/>
    <x v="0"/>
    <x v="0"/>
    <n v="10.827197921178"/>
    <s v="Qty / 1,000"/>
    <m/>
    <s v="Private-Lighting"/>
    <s v="lighting"/>
    <n v="2"/>
    <n v="1"/>
    <s v="Lighting"/>
    <n v="0.97902139861649395"/>
    <n v="0.93591656730105399"/>
    <n v="-700.954845874444"/>
    <n v="-0.119839436860063"/>
    <n v="0.71"/>
    <n v="-497.67794057085501"/>
    <n v="-8.5086000170644993E-2"/>
    <n v="4618"/>
    <n v="1.02"/>
    <n v="1.04"/>
    <n v="1.2E-2"/>
    <n v="0.81"/>
    <n v="15.158077089649201"/>
    <d v="1900-01-09T19:51:10"/>
    <n v="43447"/>
    <n v="-0.14225954043217401"/>
    <n v="-8.2465275985228708"/>
    <n v="0"/>
    <n v="-5388.4575635649098"/>
  </r>
  <r>
    <s v="STND-62118"/>
    <s v="Principal Manufacturing Corporation"/>
    <s v="Principal Manufacturing Corp - Plant 1 - 2800 S 19th Ave - Broadview"/>
    <s v="New Indoor LED Fixtures"/>
    <s v="Indoor Lighting"/>
    <s v="Manufacturing"/>
    <n v="0"/>
    <n v="5228.5"/>
    <n v="0.93506400000000001"/>
    <x v="0"/>
    <x v="0"/>
    <n v="10.827197921178"/>
    <s v="Qty / 1,000"/>
    <m/>
    <s v="Private-Lighting"/>
    <s v="lighting"/>
    <n v="2"/>
    <n v="1"/>
    <s v="Lighting"/>
    <n v="0.97902139861649395"/>
    <n v="0.93591656730105399"/>
    <n v="5118.8133826663397"/>
    <n v="0.87514188908679202"/>
    <n v="0.71"/>
    <n v="3634.3575016930999"/>
    <n v="0.62135074125162304"/>
    <n v="4618"/>
    <n v="1.02"/>
    <n v="1.04"/>
    <n v="1.2E-2"/>
    <n v="0.81"/>
    <n v="15.158077089649201"/>
    <d v="1900-01-09T19:51:10"/>
    <n v="43447"/>
    <n v="1.03886738970417"/>
    <n v="60.221333913721601"/>
    <n v="0"/>
    <n v="39349.907987149199"/>
  </r>
  <r>
    <s v="STND-62118"/>
    <s v="Principal Manufacturing Corporation"/>
    <s v="Principal Manufacturing Corp - Plant 1 - 2800 S 19th Ave - Broadview"/>
    <s v="New Indoor LED Fixtures"/>
    <s v="Indoor Lighting"/>
    <s v="Manufacturing"/>
    <n v="0"/>
    <n v="-197.83500000000001"/>
    <n v="-3.5381000000000003E-2"/>
    <x v="0"/>
    <x v="0"/>
    <n v="10.827197921178"/>
    <s v="Qty / 1,000"/>
    <m/>
    <s v="Private-Lighting"/>
    <s v="lighting"/>
    <n v="2"/>
    <n v="1"/>
    <s v="Lighting"/>
    <n v="0.97902139861649395"/>
    <n v="0.93591656730105399"/>
    <n v="-193.68469839529399"/>
    <n v="-3.31136640676786E-2"/>
    <n v="0.71"/>
    <n v="-137.51613586065901"/>
    <n v="-2.3510701488051799E-2"/>
    <n v="4618"/>
    <n v="1.02"/>
    <n v="1.04"/>
    <n v="1.2E-2"/>
    <n v="0.81"/>
    <n v="15.158077089649201"/>
    <d v="1900-01-09T19:51:10"/>
    <n v="43447"/>
    <n v="-3.9308718029058103E-2"/>
    <n v="-2.27864351053287"/>
    <n v="0"/>
    <n v="-1488.9144203189585"/>
  </r>
  <r>
    <s v="STND-62118"/>
    <s v="Principal Manufacturing Corporation"/>
    <s v="Principal Manufacturing Corp - Plant 1 - 2800 S 19th Ave - Broadview"/>
    <s v="New Indoor LED Fixtures"/>
    <s v="Indoor Lighting"/>
    <s v="Manufacturing"/>
    <n v="0"/>
    <n v="57880.904000000002"/>
    <n v="10.351411000000001"/>
    <x v="0"/>
    <x v="0"/>
    <n v="10.827197921178"/>
    <s v="Qty / 1,000"/>
    <m/>
    <s v="Private-Lighting"/>
    <s v="lighting"/>
    <n v="2"/>
    <n v="1"/>
    <s v="Lighting"/>
    <n v="0.97902139861649395"/>
    <n v="0.93591656730105399"/>
    <n v="56666.643587266997"/>
    <n v="9.6880570498423708"/>
    <n v="0.71"/>
    <n v="40233.316946959603"/>
    <n v="6.8785205053880798"/>
    <n v="4618"/>
    <n v="1.02"/>
    <n v="1.04"/>
    <n v="1.2E-2"/>
    <n v="0.81"/>
    <n v="15.158077089649201"/>
    <d v="1900-01-09T19:51:10"/>
    <n v="43447"/>
    <n v="11.500542556792899"/>
    <n v="666.66639514431802"/>
    <n v="0"/>
    <n v="435614.0856102166"/>
  </r>
  <r>
    <s v="STND-62118"/>
    <s v="Principal Manufacturing Corporation"/>
    <s v="Principal Manufacturing Corp - Plant 1 - 2800 S 19th Ave - Broadview"/>
    <s v="New Indoor LED Fixtures"/>
    <s v="Indoor Lighting"/>
    <s v="Manufacturing"/>
    <n v="0"/>
    <n v="57843.220999999998"/>
    <n v="10.344671999999999"/>
    <x v="0"/>
    <x v="0"/>
    <n v="10.827197921178"/>
    <s v="Qty / 1,000"/>
    <m/>
    <s v="Private-Lighting"/>
    <s v="lighting"/>
    <n v="2"/>
    <n v="1"/>
    <s v="Lighting"/>
    <n v="0.97902139861649395"/>
    <n v="0.93591656730105399"/>
    <n v="56629.751123902897"/>
    <n v="9.6817499080953304"/>
    <n v="0.71"/>
    <n v="40207.123297971099"/>
    <n v="6.8740424347476798"/>
    <n v="4618"/>
    <n v="1.02"/>
    <n v="1.04"/>
    <n v="1.2E-2"/>
    <n v="0.81"/>
    <n v="15.158077089649201"/>
    <d v="1900-01-09T19:51:10"/>
    <n v="43447"/>
    <n v="11.4930554464569"/>
    <n v="666.23236616356405"/>
    <n v="0"/>
    <n v="435330.4817883402"/>
  </r>
  <r>
    <s v="STND-62118"/>
    <s v="Principal Manufacturing Corporation"/>
    <s v="Principal Manufacturing Corp - Plant 1 - 2800 S 19th Ave - Broadview"/>
    <s v="Occupancy Sensors"/>
    <s v="Indoor Lighting"/>
    <s v="Manufacturing"/>
    <n v="0"/>
    <n v="1187.011"/>
    <n v="0.72072000000000003"/>
    <x v="0"/>
    <x v="0"/>
    <n v="8"/>
    <s v="Qty / 1,000"/>
    <m/>
    <s v="Private-Lighting"/>
    <s v="lighting"/>
    <n v="2"/>
    <n v="1"/>
    <s v="Lighting"/>
    <n v="0.97902139861649395"/>
    <n v="0.93591656730105399"/>
    <n v="1162.1091693931601"/>
    <n v="0.67453378838521505"/>
    <n v="0.71"/>
    <n v="825.097510269145"/>
    <n v="0.478918989753503"/>
    <n v="4618"/>
    <n v="1.02"/>
    <n v="1.04"/>
    <n v="1.2E-2"/>
    <n v="0.81"/>
    <n v="15.158077089649201"/>
    <d v="1900-01-09T19:51:10"/>
    <n v="43447"/>
    <n v="0.98271239566610602"/>
    <n v="13.671872581096"/>
    <n v="0"/>
    <n v="6600.78008215316"/>
  </r>
  <r>
    <s v="STND-62118"/>
    <s v="Principal Manufacturing Corporation"/>
    <s v="Principal Manufacturing Corp - Plant 1 - 2800 S 19th Ave - Broadview"/>
    <s v="Occupancy Sensors"/>
    <s v="Indoor Lighting"/>
    <s v="Manufacturing"/>
    <n v="0"/>
    <n v="13791.933999999999"/>
    <n v="8.3740799999999993"/>
    <x v="0"/>
    <x v="0"/>
    <n v="8"/>
    <s v="Qty / 1,000"/>
    <m/>
    <s v="Private-Lighting"/>
    <s v="lighting"/>
    <n v="2"/>
    <n v="1"/>
    <s v="Lighting"/>
    <n v="0.97902139861649395"/>
    <n v="0.93591656730105399"/>
    <n v="13502.598514306401"/>
    <n v="7.8374402079044101"/>
    <n v="0.71"/>
    <n v="9586.8449451575198"/>
    <n v="5.5645825476121296"/>
    <n v="4618"/>
    <n v="1.02"/>
    <n v="1.04"/>
    <n v="1.2E-2"/>
    <n v="0.81"/>
    <n v="15.158077089649201"/>
    <d v="1900-01-09T19:51:10"/>
    <n v="43447"/>
    <n v="11.418182121072901"/>
    <n v="158.85410016831"/>
    <n v="0"/>
    <n v="76694.759561260158"/>
  </r>
  <r>
    <s v="STND-62119"/>
    <s v="Principal Manufacturing Corporation"/>
    <s v="Principal Manufacturing Corp - Plant 2 - 2001 W 19th St - Broadview"/>
    <s v="New Indoor LED Fixtures"/>
    <s v="Indoor Lighting"/>
    <s v="Manufacturing"/>
    <n v="0"/>
    <n v="1493.184"/>
    <n v="0.26704099999999997"/>
    <x v="0"/>
    <x v="0"/>
    <n v="10.827197921178"/>
    <s v="Qty / 1,000"/>
    <m/>
    <s v="Private-Lighting"/>
    <s v="lighting"/>
    <n v="3"/>
    <n v="1"/>
    <s v="Lighting"/>
    <n v="0.91633259480590001"/>
    <n v="1.30467645558681"/>
    <n v="1368.2531692426501"/>
    <n v="0.34840210537635602"/>
    <n v="0.71"/>
    <n v="971.45975016228294"/>
    <n v="0.24736549481721301"/>
    <n v="4618"/>
    <n v="1.02"/>
    <n v="1.04"/>
    <n v="1.2E-2"/>
    <n v="0.81"/>
    <n v="15.158077089649201"/>
    <d v="1900-01-09T19:51:10"/>
    <n v="43426"/>
    <n v="0.41358274617326202"/>
    <n v="16.097096108737102"/>
    <n v="0"/>
    <n v="10518.186987465169"/>
  </r>
  <r>
    <s v="STND-62119"/>
    <s v="Principal Manufacturing Corporation"/>
    <s v="Principal Manufacturing Corp - Plant 2 - 2001 W 19th St - Broadview"/>
    <s v="New Indoor LED Fixtures"/>
    <s v="Indoor Lighting"/>
    <s v="Manufacturing"/>
    <n v="0"/>
    <n v="461.61500000000001"/>
    <n v="8.2555000000000003E-2"/>
    <x v="0"/>
    <x v="0"/>
    <n v="10.827197921178"/>
    <s v="Qty / 1,000"/>
    <m/>
    <s v="Private-Lighting"/>
    <s v="lighting"/>
    <n v="3"/>
    <n v="1"/>
    <s v="Lighting"/>
    <n v="0.91633259480590001"/>
    <n v="1.30467645558681"/>
    <n v="422.99287075132497"/>
    <n v="0.107707564790969"/>
    <n v="0.71"/>
    <n v="300.324938233441"/>
    <n v="7.6472371001587894E-2"/>
    <n v="4618"/>
    <n v="1.02"/>
    <n v="1.04"/>
    <n v="1.2E-2"/>
    <n v="0.81"/>
    <n v="15.158077089649201"/>
    <d v="1900-01-09T19:51:10"/>
    <n v="43426"/>
    <n v="0.12785798289526201"/>
    <n v="4.97638671472148"/>
    <n v="0"/>
    <n v="3251.6775469190234"/>
  </r>
  <r>
    <s v="STND-62119"/>
    <s v="Principal Manufacturing Corporation"/>
    <s v="Principal Manufacturing Corp - Plant 2 - 2001 W 19th St - Broadview"/>
    <s v="New Indoor LED Fixtures"/>
    <s v="Indoor Lighting"/>
    <s v="Manufacturing"/>
    <n v="0"/>
    <n v="10287.425999999999"/>
    <n v="1.8398019999999999"/>
    <x v="0"/>
    <x v="0"/>
    <n v="10.827197921178"/>
    <s v="Qty / 1,000"/>
    <m/>
    <s v="Private-Lighting"/>
    <s v="lighting"/>
    <n v="3"/>
    <n v="1"/>
    <s v="Lighting"/>
    <n v="0.91633259480590001"/>
    <n v="1.30467645558681"/>
    <n v="9426.7037604536799"/>
    <n v="2.4003463523415198"/>
    <n v="0.71"/>
    <n v="6692.9596699221102"/>
    <n v="1.7042459101624801"/>
    <n v="4618"/>
    <n v="1.02"/>
    <n v="1.04"/>
    <n v="1.2E-2"/>
    <n v="0.81"/>
    <n v="15.158077089649201"/>
    <d v="1900-01-09T19:51:10"/>
    <n v="43426"/>
    <n v="2.84941399850607"/>
    <n v="110.902397181808"/>
    <n v="0"/>
    <n v="72465.999024708857"/>
  </r>
  <r>
    <s v="STND-62119"/>
    <s v="Principal Manufacturing Corporation"/>
    <s v="Principal Manufacturing Corp - Plant 2 - 2001 W 19th St - Broadview"/>
    <s v="New Indoor LED Fixtures"/>
    <s v="Indoor Lighting"/>
    <s v="Manufacturing"/>
    <n v="0"/>
    <n v="47758.34"/>
    <n v="8.5410939999999993"/>
    <x v="0"/>
    <x v="0"/>
    <n v="10.827197921178"/>
    <s v="Qty / 1,000"/>
    <m/>
    <s v="Private-Lighting"/>
    <s v="lighting"/>
    <n v="3"/>
    <n v="1"/>
    <s v="Lighting"/>
    <n v="0.91633259480590001"/>
    <n v="1.30467645558681"/>
    <n v="43762.5236158224"/>
    <n v="11.1433642467537"/>
    <n v="0.71"/>
    <n v="31071.391767233901"/>
    <n v="7.9117886151951504"/>
    <n v="4618"/>
    <n v="1.02"/>
    <n v="1.04"/>
    <n v="1.2E-2"/>
    <n v="0.81"/>
    <n v="15.158077089649201"/>
    <d v="1900-01-09T19:51:10"/>
    <n v="43426"/>
    <n v="13.228115202699099"/>
    <n v="514.85321900967494"/>
    <n v="0"/>
    <n v="336416.10835030209"/>
  </r>
  <r>
    <s v="STND-62119"/>
    <s v="Principal Manufacturing Corporation"/>
    <s v="Principal Manufacturing Corp - Plant 2 - 2001 W 19th St - Broadview"/>
    <s v="New Indoor LED Fixtures"/>
    <s v="Indoor Lighting"/>
    <s v="Manufacturing"/>
    <n v="0"/>
    <n v="20179.182000000001"/>
    <n v="3.6088420000000001"/>
    <x v="0"/>
    <x v="0"/>
    <n v="10.827197921178"/>
    <s v="Qty / 1,000"/>
    <m/>
    <s v="Private-Lighting"/>
    <s v="lighting"/>
    <n v="3"/>
    <n v="1"/>
    <s v="Lighting"/>
    <n v="0.91633259480590001"/>
    <n v="1.30467645558681"/>
    <n v="18490.842203120501"/>
    <n v="4.7083711893327997"/>
    <n v="0.71"/>
    <n v="13128.497964215599"/>
    <n v="3.3429435444262898"/>
    <n v="4618"/>
    <n v="1.02"/>
    <n v="1.04"/>
    <n v="1.2E-2"/>
    <n v="0.81"/>
    <n v="15.158077089649201"/>
    <d v="1900-01-09T19:51:10"/>
    <n v="43426"/>
    <n v="5.5892345552383702"/>
    <n v="217.53932003671201"/>
    <n v="0"/>
    <n v="142144.84586634475"/>
  </r>
  <r>
    <s v="STND-62119"/>
    <s v="Principal Manufacturing Corporation"/>
    <s v="Principal Manufacturing Corp - Plant 2 - 2001 W 19th St - Broadview"/>
    <s v="New Indoor LED Fixtures"/>
    <s v="Indoor Lighting"/>
    <s v="Manufacturing"/>
    <n v="0"/>
    <n v="602.92600000000004"/>
    <n v="0.10782700000000001"/>
    <x v="0"/>
    <x v="0"/>
    <n v="10.827197921178"/>
    <s v="Qty / 1,000"/>
    <m/>
    <s v="Private-Lighting"/>
    <s v="lighting"/>
    <n v="3"/>
    <n v="1"/>
    <s v="Lighting"/>
    <n v="0.91633259480590001"/>
    <n v="1.30467645558681"/>
    <n v="552.48074605594195"/>
    <n v="0.140679348176559"/>
    <n v="0.71"/>
    <n v="392.261329699719"/>
    <n v="9.9882337205356594E-2"/>
    <n v="4618"/>
    <n v="1.02"/>
    <n v="1.04"/>
    <n v="1.2E-2"/>
    <n v="0.81"/>
    <n v="15.158077089649201"/>
    <d v="1900-01-09T19:51:10"/>
    <n v="43426"/>
    <n v="0.166998276562866"/>
    <n v="6.4997734830110803"/>
    <n v="0"/>
    <n v="4247.0910534833156"/>
  </r>
  <r>
    <s v="STND-62119"/>
    <s v="Principal Manufacturing Corporation"/>
    <s v="Principal Manufacturing Corp - Plant 2 - 2001 W 19th St - Broadview"/>
    <s v="New Indoor LED Fixtures"/>
    <s v="Indoor Lighting"/>
    <s v="Manufacturing"/>
    <n v="0"/>
    <n v="13452.788"/>
    <n v="2.405894"/>
    <x v="0"/>
    <x v="0"/>
    <n v="10.827197921178"/>
    <s v="Qty / 1,000"/>
    <m/>
    <s v="Private-Lighting"/>
    <s v="lighting"/>
    <n v="3"/>
    <n v="1"/>
    <s v="Lighting"/>
    <n v="0.91633259480590001"/>
    <n v="1.30467645558681"/>
    <n v="12327.228135413699"/>
    <n v="3.1389132564375601"/>
    <n v="0.71"/>
    <n v="8752.3319761437106"/>
    <n v="2.2286284120706701"/>
    <n v="4618"/>
    <n v="1.02"/>
    <n v="1.04"/>
    <n v="1.2E-2"/>
    <n v="0.81"/>
    <n v="15.158077089649201"/>
    <d v="1900-01-09T19:51:10"/>
    <n v="43426"/>
    <n v="3.7261553376514298"/>
    <n v="145.02621335780799"/>
    <n v="0"/>
    <n v="94763.230577562921"/>
  </r>
  <r>
    <s v="STND-62119"/>
    <s v="Principal Manufacturing Corporation"/>
    <s v="Principal Manufacturing Corp - Plant 2 - 2001 W 19th St - Broadview"/>
    <s v="New Indoor LED Fixtures"/>
    <s v="Indoor Lighting"/>
    <s v="Manufacturing"/>
    <n v="0"/>
    <n v="1036.279"/>
    <n v="0.18532799999999999"/>
    <x v="0"/>
    <x v="0"/>
    <n v="10.827197921178"/>
    <s v="Qty / 1,000"/>
    <m/>
    <s v="Private-Lighting"/>
    <s v="lighting"/>
    <n v="3"/>
    <n v="1"/>
    <s v="Lighting"/>
    <n v="0.91633259480590001"/>
    <n v="1.30467645558681"/>
    <n v="949.57622501286301"/>
    <n v="0.24179307816099199"/>
    <n v="0.71"/>
    <n v="674.19911975913305"/>
    <n v="0.17167308549430399"/>
    <n v="4618"/>
    <n v="1.02"/>
    <n v="1.04"/>
    <n v="1.2E-2"/>
    <n v="0.81"/>
    <n v="15.158077089649201"/>
    <d v="1900-01-09T19:51:10"/>
    <n v="43426"/>
    <n v="0.28702882022909698"/>
    <n v="11.1714850001513"/>
    <n v="0"/>
    <n v="7299.6873079161223"/>
  </r>
  <r>
    <s v="STND-62119"/>
    <s v="Principal Manufacturing Corporation"/>
    <s v="Principal Manufacturing Corp - Plant 2 - 2001 W 19th St - Broadview"/>
    <s v="Occupancy Sensors"/>
    <s v="Indoor Lighting"/>
    <s v="Manufacturing"/>
    <n v="0"/>
    <n v="2288.1039999999998"/>
    <n v="1.3892739999999999"/>
    <x v="0"/>
    <x v="0"/>
    <n v="8"/>
    <s v="Qty / 1,000"/>
    <m/>
    <s v="Private-Lighting"/>
    <s v="lighting"/>
    <n v="3"/>
    <n v="1"/>
    <s v="Lighting"/>
    <n v="0.91633259480590001"/>
    <n v="1.30467645558681"/>
    <n v="2096.6642755057601"/>
    <n v="1.8125530781589001"/>
    <n v="0.71"/>
    <n v="1488.6316356090899"/>
    <n v="1.2869126854928199"/>
    <n v="4618"/>
    <n v="1.02"/>
    <n v="1.04"/>
    <n v="1.2E-2"/>
    <n v="0.81"/>
    <n v="15.158077089649201"/>
    <d v="1900-01-09T19:51:10"/>
    <n v="43426"/>
    <n v="2.6406659064086599"/>
    <n v="24.666638535361901"/>
    <n v="0"/>
    <n v="11909.053084872719"/>
  </r>
  <r>
    <s v="STND-62121"/>
    <s v="Principal Manufacturing Corporation"/>
    <s v="Principal Manufacturing Corp - Plant 5 - 2820 S 19th Ave - Broadview"/>
    <s v="New Indoor LED Fixtures"/>
    <s v="Indoor Lighting"/>
    <s v="Manufacturing"/>
    <n v="0"/>
    <n v="14555.012000000001"/>
    <n v="2.6030160000000002"/>
    <x v="0"/>
    <x v="0"/>
    <n v="10.827197921178"/>
    <s v="Qty / 1,000"/>
    <m/>
    <s v="Private-Lighting"/>
    <s v="lighting"/>
    <n v="3"/>
    <n v="1"/>
    <s v="Lighting"/>
    <n v="0.91633259480590001"/>
    <n v="1.30467645558681"/>
    <n v="13337.231913391"/>
    <n v="3.3960936887157498"/>
    <n v="0.71"/>
    <n v="9469.43465850762"/>
    <n v="2.4112265189881801"/>
    <n v="4618"/>
    <n v="1.02"/>
    <n v="1.04"/>
    <n v="1.2E-2"/>
    <n v="0.81"/>
    <n v="15.158077089649201"/>
    <d v="1900-01-09T19:51:10"/>
    <n v="43472"/>
    <n v="4.0314502477632299"/>
    <n v="156.908610745777"/>
    <n v="0"/>
    <n v="102527.4432493246"/>
  </r>
  <r>
    <s v="STND-62121"/>
    <s v="Principal Manufacturing Corporation"/>
    <s v="Principal Manufacturing Corp - Plant 5 - 2820 S 19th Ave - Broadview"/>
    <s v="New Indoor LED Fixtures"/>
    <s v="Indoor Lighting"/>
    <s v="Manufacturing"/>
    <n v="0"/>
    <n v="18577.66"/>
    <n v="3.3224260000000001"/>
    <x v="0"/>
    <x v="0"/>
    <n v="10.827197921178"/>
    <s v="Qty / 1,000"/>
    <m/>
    <s v="Private-Lighting"/>
    <s v="lighting"/>
    <n v="3"/>
    <n v="1"/>
    <s v="Lighting"/>
    <n v="0.91633259480590001"/>
    <n v="1.30467645558681"/>
    <n v="17023.315393221801"/>
    <n v="4.3346909776294504"/>
    <n v="0.71"/>
    <n v="12086.553929187499"/>
    <n v="3.07763059411691"/>
    <n v="4618"/>
    <n v="1.02"/>
    <n v="1.04"/>
    <n v="1.2E-2"/>
    <n v="0.81"/>
    <n v="15.158077089649201"/>
    <d v="1900-01-09T19:51:10"/>
    <n v="43472"/>
    <n v="5.1456445603388499"/>
    <n v="200.27429874378601"/>
    <n v="0"/>
    <n v="130863.51157630468"/>
  </r>
  <r>
    <s v="STND-62121"/>
    <s v="Principal Manufacturing Corporation"/>
    <s v="Principal Manufacturing Corp - Plant 5 - 2820 S 19th Ave - Broadview"/>
    <s v="New Indoor LED Fixtures"/>
    <s v="Indoor Lighting"/>
    <s v="Manufacturing"/>
    <n v="0"/>
    <n v="833.73400000000004"/>
    <n v="0.14910499999999999"/>
    <x v="0"/>
    <x v="0"/>
    <n v="10.827197921178"/>
    <s v="Qty / 1,000"/>
    <m/>
    <s v="Private-Lighting"/>
    <s v="lighting"/>
    <n v="3"/>
    <n v="1"/>
    <s v="Lighting"/>
    <n v="0.91633259480590001"/>
    <n v="1.30467645558681"/>
    <n v="763.977639597902"/>
    <n v="0.19453378291027101"/>
    <n v="0.71"/>
    <n v="542.42412411451096"/>
    <n v="0.13811898586629201"/>
    <n v="4618"/>
    <n v="1.02"/>
    <n v="1.04"/>
    <n v="1.2E-2"/>
    <n v="0.81"/>
    <n v="15.158077089649201"/>
    <d v="1900-01-09T19:51:10"/>
    <n v="43472"/>
    <n v="0.23092804239111001"/>
    <n v="8.9879722305635497"/>
    <n v="0"/>
    <n v="5872.9333490094305"/>
  </r>
  <r>
    <s v="STND-62121"/>
    <s v="Principal Manufacturing Corporation"/>
    <s v="Principal Manufacturing Corp - Plant 5 - 2820 S 19th Ave - Broadview"/>
    <s v="New Indoor LED Fixtures"/>
    <s v="Indoor Lighting"/>
    <s v="Manufacturing"/>
    <n v="0"/>
    <n v="6820.6009999999997"/>
    <n v="1.219795"/>
    <x v="0"/>
    <x v="0"/>
    <n v="10.827197921178"/>
    <s v="Qty / 1,000"/>
    <m/>
    <s v="Private-Lighting"/>
    <s v="lighting"/>
    <n v="3"/>
    <n v="1"/>
    <s v="Lighting"/>
    <n v="0.91633259480590001"/>
    <n v="1.30467645558681"/>
    <n v="6249.9390124657102"/>
    <n v="1.5914378171425101"/>
    <n v="0.71"/>
    <n v="4437.4566988506604"/>
    <n v="1.1299208501711799"/>
    <n v="4618"/>
    <n v="1.02"/>
    <n v="1.04"/>
    <n v="1.2E-2"/>
    <n v="0.81"/>
    <n v="15.158077089649201"/>
    <d v="1900-01-09T19:51:10"/>
    <n v="43472"/>
    <n v="1.8891711979374499"/>
    <n v="73.528694264302501"/>
    <n v="0"/>
    <n v="48045.221945113255"/>
  </r>
  <r>
    <s v="STND-62121"/>
    <s v="Principal Manufacturing Corporation"/>
    <s v="Principal Manufacturing Corp - Plant 5 - 2820 S 19th Ave - Broadview"/>
    <s v="New Indoor LED Fixtures"/>
    <s v="Indoor Lighting"/>
    <s v="Manufacturing"/>
    <n v="0"/>
    <n v="2472.9389999999999"/>
    <n v="0.44225999999999999"/>
    <x v="0"/>
    <x v="0"/>
    <n v="10.827197921178"/>
    <s v="Qty / 1,000"/>
    <m/>
    <s v="Private-Lighting"/>
    <s v="lighting"/>
    <n v="3"/>
    <n v="1"/>
    <s v="Lighting"/>
    <n v="0.91633259480590001"/>
    <n v="1.30467645558681"/>
    <n v="2266.0346106667098"/>
    <n v="0.57700620924782098"/>
    <n v="0.71"/>
    <n v="1608.8845735733601"/>
    <n v="0.409674408565953"/>
    <n v="4618"/>
    <n v="1.02"/>
    <n v="1.04"/>
    <n v="1.2E-2"/>
    <n v="0.81"/>
    <n v="15.158077089649201"/>
    <d v="1900-01-09T19:51:10"/>
    <n v="43472"/>
    <n v="0.68495513918307305"/>
    <n v="26.659230713726"/>
    <n v="0"/>
    <n v="17419.711710408836"/>
  </r>
  <r>
    <s v="STND-62122"/>
    <s v="Warren Township High School District 121 - O'Plaine Campus"/>
    <s v="Warren Township High School District 121 - O'Plaine Campus - 500 North O'Plaine - Gurnee"/>
    <s v="Building Energy Management System"/>
    <s v="Energy Management System"/>
    <s v="K-12 School"/>
    <n v="199500"/>
    <n v="497000"/>
    <n v="0"/>
    <x v="1"/>
    <x v="1"/>
    <n v="15"/>
    <s v="NA"/>
    <m/>
    <s v="EMS"/>
    <s v="ems"/>
    <n v="2"/>
    <n v="1"/>
    <s v="EMS"/>
    <n v="0.79332965142744905"/>
    <n v="0.53298697738882195"/>
    <n v="394284.836759442"/>
    <n v="0"/>
    <n v="0.7"/>
    <n v="275999.38573160901"/>
    <n v="0"/>
    <n v="2979"/>
    <n v="1.17333333333333"/>
    <n v="1.323"/>
    <n v="2.1333333333333301E-2"/>
    <n v="0.72"/>
    <n v="23.497818059751602"/>
    <d v="1900-01-15T18:49:11"/>
    <n v="43443"/>
    <n v="0"/>
    <n v="0"/>
    <n v="0"/>
    <n v="4139990.7859741352"/>
  </r>
  <r>
    <s v="STND-62123"/>
    <s v="Board of Education City of Chicago"/>
    <s v="Chicago Public Schools - Nightingale Elementary School - 5250 S Rockwell - Chicago"/>
    <s v="Water-Cooled Chiller"/>
    <s v="HVAC"/>
    <s v="K-12 School"/>
    <n v="0"/>
    <n v="38850"/>
    <n v="25.094999999999999"/>
    <x v="3"/>
    <x v="1"/>
    <n v="20"/>
    <s v="ΔkWpeak / CF"/>
    <n v="1"/>
    <s v="Public-Non-Lighting"/>
    <s v="non_lighting"/>
    <n v="3"/>
    <n v="1"/>
    <s v="Non-Lighting"/>
    <n v="1.01534080484258"/>
    <n v="0.52563350510805795"/>
    <n v="39445.990268134097"/>
    <n v="13.190772810686701"/>
    <n v="0.7"/>
    <n v="27612.193187693902"/>
    <n v="9.2335409674806996"/>
    <n v="2979"/>
    <n v="1.17333333333333"/>
    <n v="1.323"/>
    <n v="2.1333333333333301E-2"/>
    <n v="0.72"/>
    <n v="23.497818059751602"/>
    <d v="1900-01-15T18:49:11"/>
    <n v="43380"/>
    <n v="13.190772810686701"/>
    <n v="0"/>
    <n v="0"/>
    <n v="552243.86375387805"/>
  </r>
  <r>
    <s v="STND-62124"/>
    <s v="Ruder Electric, Inc"/>
    <s v="Ruder Electric Inc - 1075 Lesco Rd - Kankakee"/>
    <s v="Outdoor &amp; Garage - LED Fixtures"/>
    <s v="Outdoor &amp; Garage Lighting"/>
    <s v="Exterior"/>
    <n v="0"/>
    <n v="13694.079"/>
    <n v="0"/>
    <x v="0"/>
    <x v="0"/>
    <n v="10.1978380583316"/>
    <s v="Qty / 1,000"/>
    <m/>
    <s v="Private-Lighting"/>
    <s v="lighting"/>
    <n v="3"/>
    <n v="1"/>
    <s v="Lighting"/>
    <n v="0.91633259480590001"/>
    <n v="1.30467645558681"/>
    <n v="12548.330943547"/>
    <n v="0"/>
    <n v="0.71"/>
    <n v="8909.3149699183596"/>
    <n v="0"/>
    <n v="4903"/>
    <n v="1"/>
    <n v="1"/>
    <n v="0"/>
    <n v="0"/>
    <n v="14.276973281664301"/>
    <d v="1900-01-09T04:44:53"/>
    <n v="43379"/>
    <n v="0"/>
    <n v="0"/>
    <n v="0"/>
    <n v="90855.751273896894"/>
  </r>
  <r>
    <s v="STND-62125"/>
    <s v="S&amp;G Athletics, LLC"/>
    <s v="S&amp;G Athletics LLC - 15301 S Bell Rd - Homer Glen"/>
    <s v="New Indoor LED Fixtures"/>
    <s v="Indoor Lighting"/>
    <s v="Miscellaneous"/>
    <n v="0"/>
    <n v="133033.93299999999"/>
    <n v="28.491455999999999"/>
    <x v="0"/>
    <x v="0"/>
    <n v="14.797277300976599"/>
    <s v="Qty / 1,000"/>
    <m/>
    <s v="Private-Lighting"/>
    <s v="lighting"/>
    <n v="2"/>
    <n v="1"/>
    <s v="Lighting"/>
    <n v="0.97902139861649395"/>
    <n v="0.93591656730105399"/>
    <n v="130243.06714911301"/>
    <n v="26.665625696928998"/>
    <n v="0.71"/>
    <n v="92472.577675870096"/>
    <n v="18.932594244819601"/>
    <n v="3379"/>
    <n v="1.0900000000000001"/>
    <n v="1.36"/>
    <n v="2.1999999999999999E-2"/>
    <n v="0.57999999999999996"/>
    <n v="20.7161882213673"/>
    <d v="1900-01-13T19:08:05"/>
    <n v="43380"/>
    <n v="33.805306410914099"/>
    <n v="2628.7591534683302"/>
    <n v="0"/>
    <n v="1368342.3746059481"/>
  </r>
  <r>
    <s v="STND-62125"/>
    <s v="S&amp;G Athletics, LLC"/>
    <s v="S&amp;G Athletics LLC - 15301 S Bell Rd - Homer Glen"/>
    <s v="New Indoor LED Fixtures"/>
    <s v="Indoor Lighting"/>
    <s v="Miscellaneous"/>
    <n v="0"/>
    <n v="27630.690999999999"/>
    <n v="5.9175779999999998"/>
    <x v="0"/>
    <x v="0"/>
    <n v="14.797277300976599"/>
    <s v="Qty / 1,000"/>
    <m/>
    <s v="Private-Lighting"/>
    <s v="lighting"/>
    <n v="2"/>
    <n v="1"/>
    <s v="Lighting"/>
    <n v="0.97902139861649395"/>
    <n v="0.93591656730105399"/>
    <n v="27051.0377475602"/>
    <n v="5.5383592884962303"/>
    <n v="0.71"/>
    <n v="19206.2368007677"/>
    <n v="3.9322350948323299"/>
    <n v="3379"/>
    <n v="1.0900000000000001"/>
    <n v="1.36"/>
    <n v="2.1999999999999999E-2"/>
    <n v="0.57999999999999996"/>
    <n v="20.7161882213673"/>
    <d v="1900-01-13T19:08:05"/>
    <n v="43380"/>
    <n v="7.0212465624952296"/>
    <n v="545.98424811589302"/>
    <n v="0"/>
    <n v="284200.01184918132"/>
  </r>
  <r>
    <s v="STND-62126"/>
    <s v="Chicago Transit Authority"/>
    <s v="Chicago Transit Authority (CTA) - 319 E 51st St - Chicago"/>
    <s v="Outdoor &amp; Garage - LED Fixtures"/>
    <s v="Outdoor &amp; Garage Lighting"/>
    <s v="Exterior"/>
    <n v="0"/>
    <n v="30633.944"/>
    <n v="0"/>
    <x v="0"/>
    <x v="1"/>
    <n v="10.1978380583316"/>
    <s v="Qty / 1,000"/>
    <m/>
    <s v="Public-Lighting"/>
    <s v="lighting"/>
    <n v="2"/>
    <n v="1"/>
    <s v="Lighting"/>
    <n v="0.98996686498346598"/>
    <n v="2.5626279547341602"/>
    <n v="30326.589503759002"/>
    <n v="0"/>
    <n v="0.71"/>
    <n v="21531.878547668901"/>
    <n v="0"/>
    <n v="4903"/>
    <n v="1"/>
    <n v="1"/>
    <n v="0"/>
    <n v="0"/>
    <n v="14.276973281664301"/>
    <d v="1900-01-09T04:44:53"/>
    <n v="43469"/>
    <n v="0"/>
    <n v="0"/>
    <n v="0"/>
    <n v="219578.61052079164"/>
  </r>
  <r>
    <s v="STND-62126"/>
    <s v="Chicago Transit Authority"/>
    <s v="Chicago Transit Authority (CTA) - 319 E 51st St - Chicago"/>
    <s v="Outdoor &amp; Garage - LED Fixtures"/>
    <s v="Outdoor &amp; Garage Lighting"/>
    <s v="Exterior"/>
    <n v="0"/>
    <n v="5059.8959999999997"/>
    <n v="0"/>
    <x v="0"/>
    <x v="1"/>
    <n v="10.1978380583316"/>
    <s v="Qty / 1,000"/>
    <m/>
    <s v="Public-Lighting"/>
    <s v="lighting"/>
    <n v="2"/>
    <n v="1"/>
    <s v="Lighting"/>
    <n v="0.98996686498346598"/>
    <n v="2.5626279547341602"/>
    <n v="5009.1293802623804"/>
    <n v="0"/>
    <n v="0.71"/>
    <n v="3556.4818599862901"/>
    <n v="0"/>
    <n v="4903"/>
    <n v="1"/>
    <n v="1"/>
    <n v="0"/>
    <n v="0"/>
    <n v="14.276973281664301"/>
    <d v="1900-01-09T04:44:53"/>
    <n v="43469"/>
    <n v="0"/>
    <n v="0"/>
    <n v="0"/>
    <n v="36268.42606553415"/>
  </r>
  <r>
    <s v="STND-62126"/>
    <s v="Chicago Transit Authority"/>
    <s v="Chicago Transit Authority (CTA) - 319 E 51st St - Chicago"/>
    <s v="Outdoor &amp; Garage - LED Fixtures"/>
    <s v="Outdoor &amp; Garage Lighting"/>
    <s v="Exterior"/>
    <n v="0"/>
    <n v="5481.5540000000001"/>
    <n v="0"/>
    <x v="0"/>
    <x v="1"/>
    <n v="10.1978380583316"/>
    <s v="Qty / 1,000"/>
    <m/>
    <s v="Public-Lighting"/>
    <s v="lighting"/>
    <n v="2"/>
    <n v="1"/>
    <s v="Lighting"/>
    <n v="0.98996686498346598"/>
    <n v="2.5626279547341602"/>
    <n v="5426.5568286175803"/>
    <n v="0"/>
    <n v="0.71"/>
    <n v="3852.8553483184801"/>
    <n v="0"/>
    <n v="4903"/>
    <n v="1"/>
    <n v="1"/>
    <n v="0"/>
    <n v="0"/>
    <n v="14.276973281664301"/>
    <d v="1900-01-09T04:44:53"/>
    <n v="43469"/>
    <n v="0"/>
    <n v="0"/>
    <n v="0"/>
    <n v="39290.79490432865"/>
  </r>
  <r>
    <s v="STND-62126"/>
    <s v="Chicago Transit Authority"/>
    <s v="Chicago Transit Authority (CTA) - 319 E 51st St - Chicago"/>
    <s v="Outdoor &amp; Garage - LED Fixtures"/>
    <s v="Outdoor &amp; Garage Lighting"/>
    <s v="Exterior"/>
    <n v="0"/>
    <n v="10002.120000000001"/>
    <n v="0"/>
    <x v="0"/>
    <x v="1"/>
    <n v="10.1978380583316"/>
    <s v="Qty / 1,000"/>
    <m/>
    <s v="Public-Lighting"/>
    <s v="lighting"/>
    <n v="2"/>
    <n v="1"/>
    <s v="Lighting"/>
    <n v="0.98996686498346598"/>
    <n v="2.5626279547341602"/>
    <n v="9901.7673795884202"/>
    <n v="0"/>
    <n v="0.71"/>
    <n v="7030.2548395077802"/>
    <n v="0"/>
    <n v="4903"/>
    <n v="1"/>
    <n v="1"/>
    <n v="0"/>
    <n v="0"/>
    <n v="14.276973281664301"/>
    <d v="1900-01-09T04:44:53"/>
    <n v="43469"/>
    <n v="0"/>
    <n v="0"/>
    <n v="0"/>
    <n v="71693.400362102358"/>
  </r>
  <r>
    <s v="STND-62126"/>
    <s v="Chicago Transit Authority"/>
    <s v="Chicago Transit Authority (CTA) - 319 E 51st St - Chicago"/>
    <s v="Outdoor &amp; Garage - LED Fixtures"/>
    <s v="Outdoor &amp; Garage Lighting"/>
    <s v="Exterior"/>
    <n v="0"/>
    <n v="3824.34"/>
    <n v="0"/>
    <x v="0"/>
    <x v="1"/>
    <n v="10.1978380583316"/>
    <s v="Qty / 1,000"/>
    <m/>
    <s v="Public-Lighting"/>
    <s v="lighting"/>
    <n v="2"/>
    <n v="1"/>
    <s v="Lighting"/>
    <n v="0.98996686498346598"/>
    <n v="2.5626279547341602"/>
    <n v="3785.96988043087"/>
    <n v="0"/>
    <n v="0.71"/>
    <n v="2688.0386151059201"/>
    <n v="0"/>
    <n v="4903"/>
    <n v="1"/>
    <n v="1"/>
    <n v="0"/>
    <n v="0"/>
    <n v="14.276973281664301"/>
    <d v="1900-01-09T04:44:53"/>
    <n v="43469"/>
    <n v="0"/>
    <n v="0"/>
    <n v="0"/>
    <n v="27412.182491392119"/>
  </r>
  <r>
    <s v="STND-62127"/>
    <s v="Crate and Barrel"/>
    <s v="Crate and Barrel - 1250 Techny Road - Northbrook"/>
    <s v="Building Energy Management System"/>
    <s v="Energy Management System"/>
    <s v="Office"/>
    <n v="0"/>
    <n v="476756.55"/>
    <n v="0"/>
    <x v="1"/>
    <x v="0"/>
    <n v="15"/>
    <s v="NA"/>
    <m/>
    <s v="EMS"/>
    <s v="ems"/>
    <n v="2"/>
    <n v="1"/>
    <s v="EMS"/>
    <n v="0.79332965142744905"/>
    <n v="0.53298697738882195"/>
    <n v="378225.10762725299"/>
    <n v="0"/>
    <n v="0.7"/>
    <n v="264757.57533907698"/>
    <n v="0"/>
    <n v="2885"/>
    <n v="1.165"/>
    <n v="1.3779999999999999"/>
    <n v="2.5499999999999998E-2"/>
    <n v="0.55000000000000004"/>
    <n v="24.263431542460999"/>
    <d v="1900-01-16T07:56:40"/>
    <n v="43442"/>
    <n v="0"/>
    <n v="0"/>
    <n v="0"/>
    <n v="3971363.6300861547"/>
  </r>
  <r>
    <s v="STND-62128"/>
    <s v="Marist High School"/>
    <s v="Marist High School - Outdoor - 4200 W 115th St - Chicago"/>
    <s v="Outdoor &amp; Garage - LED Retrofits"/>
    <s v="Outdoor &amp; Garage Lighting"/>
    <s v="Exterior"/>
    <n v="0"/>
    <n v="17650.8"/>
    <n v="0"/>
    <x v="0"/>
    <x v="0"/>
    <n v="10.1978380583316"/>
    <s v="Qty / 1,000"/>
    <m/>
    <s v="Private-Lighting"/>
    <s v="lighting"/>
    <n v="3"/>
    <n v="1"/>
    <s v="Lighting"/>
    <n v="0.91633259480590001"/>
    <n v="1.30467645558681"/>
    <n v="16174.0033644"/>
    <n v="0"/>
    <n v="0.71"/>
    <n v="11483.542388723999"/>
    <n v="0"/>
    <n v="4903"/>
    <n v="1"/>
    <n v="1"/>
    <n v="0"/>
    <n v="0"/>
    <n v="14.276973281664301"/>
    <d v="1900-01-09T04:44:53"/>
    <n v="43386"/>
    <n v="0"/>
    <n v="0"/>
    <n v="0"/>
    <n v="117107.30561619377"/>
  </r>
  <r>
    <s v="STND-62129"/>
    <s v="Marist High School"/>
    <s v="Marist High School - Indoor - 4200 W 115th St - Chicago"/>
    <s v="New Indoor LED Fixtures"/>
    <s v="Indoor Lighting"/>
    <s v="K-12 School"/>
    <n v="0"/>
    <n v="27576.722000000002"/>
    <n v="7.5195650000000001"/>
    <x v="0"/>
    <x v="0"/>
    <n v="15"/>
    <s v="Qty / 1,000"/>
    <m/>
    <s v="Private-Lighting"/>
    <s v="lighting"/>
    <n v="3"/>
    <n v="1"/>
    <s v="Lighting"/>
    <n v="0.91633259480590001"/>
    <n v="1.30467645558681"/>
    <n v="25269.449226500899"/>
    <n v="9.8105994117546"/>
    <n v="0.71"/>
    <n v="17941.308950815699"/>
    <n v="6.9655255823457702"/>
    <n v="2979"/>
    <n v="1.17333333333333"/>
    <n v="1.323"/>
    <n v="2.1333333333333301E-2"/>
    <n v="0.72"/>
    <n v="23.497818059751602"/>
    <d v="1900-01-15T18:49:11"/>
    <n v="43397"/>
    <n v="10.2991931340331"/>
    <n v="459.44453139092599"/>
    <n v="0"/>
    <n v="269119.63426223549"/>
  </r>
  <r>
    <s v="STND-62131"/>
    <s v="Holy Family Catholic Parish"/>
    <s v="The Catholic Bishop - Holy Family Church - Phase 2 -  2515 Palatine Rd - Hoffman Estates"/>
    <s v="New Indoor LED Fixtures"/>
    <s v="Indoor Lighting"/>
    <s v="K-12 School"/>
    <n v="0"/>
    <n v="1840.307"/>
    <n v="0.50181100000000001"/>
    <x v="0"/>
    <x v="0"/>
    <n v="15"/>
    <s v="Qty / 1,000"/>
    <m/>
    <s v="Private-Lighting"/>
    <s v="lighting"/>
    <n v="3"/>
    <n v="1"/>
    <s v="Lighting"/>
    <n v="0.91633259480590001"/>
    <n v="1.30467645558681"/>
    <n v="1686.3332885494599"/>
    <n v="0.65470099685447103"/>
    <n v="0.71"/>
    <n v="1197.29663487012"/>
    <n v="0.46483770776667399"/>
    <n v="2979"/>
    <n v="1.17333333333333"/>
    <n v="1.323"/>
    <n v="2.1333333333333301E-2"/>
    <n v="0.72"/>
    <n v="23.497818059751602"/>
    <d v="1900-01-15T18:49:11"/>
    <n v="43400"/>
    <n v="0.68730683301258799"/>
    <n v="30.6606052463538"/>
    <n v="0"/>
    <n v="17959.4495230518"/>
  </r>
  <r>
    <s v="STND-62131"/>
    <s v="Holy Family Catholic Parish"/>
    <s v="The Catholic Bishop - Holy Family Church - Phase 2 -  2515 Palatine Rd - Hoffman Estates"/>
    <s v="New Indoor LED Fixtures"/>
    <s v="Indoor Lighting"/>
    <s v="K-12 School"/>
    <n v="0"/>
    <n v="418.25200000000001"/>
    <n v="0.114048"/>
    <x v="0"/>
    <x v="0"/>
    <n v="15"/>
    <s v="Qty / 1,000"/>
    <m/>
    <s v="Private-Lighting"/>
    <s v="lighting"/>
    <n v="3"/>
    <n v="1"/>
    <s v="Lighting"/>
    <n v="0.91633259480590001"/>
    <n v="1.30467645558681"/>
    <n v="383.25794044275699"/>
    <n v="0.14879574040676399"/>
    <n v="0.71"/>
    <n v="272.113137714358"/>
    <n v="0.105644975688803"/>
    <n v="2979"/>
    <n v="1.17333333333333"/>
    <n v="1.323"/>
    <n v="2.1333333333333301E-2"/>
    <n v="0.72"/>
    <n v="23.497818059751602"/>
    <d v="1900-01-15T18:49:11"/>
    <n v="43400"/>
    <n v="0.156206160668897"/>
    <n v="6.9683261898683098"/>
    <n v="0"/>
    <n v="4081.6970657153702"/>
  </r>
  <r>
    <s v="STND-62131"/>
    <s v="Holy Family Catholic Parish"/>
    <s v="The Catholic Bishop - Holy Family Church - Phase 2 -  2515 Palatine Rd - Hoffman Estates"/>
    <s v="New Indoor LED Fixtures"/>
    <s v="Indoor Lighting"/>
    <s v="K-12 School"/>
    <n v="0"/>
    <n v="12756.674000000001"/>
    <n v="3.4784639999999998"/>
    <x v="0"/>
    <x v="0"/>
    <n v="15"/>
    <s v="Qty / 1,000"/>
    <m/>
    <s v="Private-Lighting"/>
    <s v="lighting"/>
    <n v="3"/>
    <n v="1"/>
    <s v="Lighting"/>
    <n v="0.91633259480590001"/>
    <n v="1.30467645558681"/>
    <n v="11689.356187513"/>
    <n v="4.5382700824063003"/>
    <n v="0.71"/>
    <n v="8299.4428931342009"/>
    <n v="3.2221717585084799"/>
    <n v="2979"/>
    <n v="1.17333333333333"/>
    <n v="1.323"/>
    <n v="2.1333333333333301E-2"/>
    <n v="0.72"/>
    <n v="23.497818059751602"/>
    <d v="1900-01-15T18:49:11"/>
    <n v="43400"/>
    <n v="4.7642879004013396"/>
    <n v="212.53374886387201"/>
    <n v="0"/>
    <n v="124491.64339701302"/>
  </r>
  <r>
    <s v="STND-62131"/>
    <s v="Holy Family Catholic Parish"/>
    <s v="The Catholic Bishop - Holy Family Church - Phase 2 -  2515 Palatine Rd - Hoffman Estates"/>
    <s v="New Indoor LED Fixtures"/>
    <s v="Indoor Lighting"/>
    <s v="K-12 School"/>
    <n v="0"/>
    <n v="16311.812"/>
    <n v="4.4478720000000003"/>
    <x v="0"/>
    <x v="0"/>
    <n v="15"/>
    <s v="Qty / 1,000"/>
    <m/>
    <s v="Private-Lighting"/>
    <s v="lighting"/>
    <n v="3"/>
    <n v="1"/>
    <s v="Lighting"/>
    <n v="0.91633259480590001"/>
    <n v="1.30467645558681"/>
    <n v="14947.045015946"/>
    <n v="5.8030338758638003"/>
    <n v="0.71"/>
    <n v="10612.401961321701"/>
    <n v="4.1201540518632997"/>
    <n v="2979"/>
    <n v="1.17333333333333"/>
    <n v="1.323"/>
    <n v="2.1333333333333301E-2"/>
    <n v="0.72"/>
    <n v="23.497818059751602"/>
    <d v="1900-01-15T18:49:11"/>
    <n v="43400"/>
    <n v="6.0920402660869701"/>
    <n v="271.76445483538203"/>
    <n v="0"/>
    <n v="159186.0294198255"/>
  </r>
  <r>
    <s v="STND-62133"/>
    <s v="Hobby Lobby Stores, Inc."/>
    <s v="Hobby Lobby Stores Inc - NC- 1548 W Lane Rd - Machesney Park"/>
    <s v="New T8 Fluorescent Fixture with Electronic Ballast"/>
    <s v="Indoor Lighting"/>
    <s v="Retail (strip mall)"/>
    <n v="0"/>
    <n v="6086.277"/>
    <n v="1.2345440000000001"/>
    <x v="0"/>
    <x v="0"/>
    <n v="12"/>
    <s v="Qty / 1,000"/>
    <m/>
    <s v="Private-Lighting"/>
    <s v="lighting"/>
    <n v="2"/>
    <n v="1"/>
    <s v="Lighting"/>
    <n v="0.97902139861649395"/>
    <n v="0.93591656730105399"/>
    <n v="5958.5954209073998"/>
    <n v="1.1554301826621101"/>
    <n v="0.71"/>
    <n v="4230.6027488442496"/>
    <n v="0.8203554296901"/>
    <n v="4093"/>
    <n v="1.1200000000000001"/>
    <n v="1.29"/>
    <n v="1.9E-2"/>
    <n v="0.71"/>
    <n v="17.102369899829"/>
    <d v="1900-01-11T05:11:01"/>
    <n v="43406"/>
    <n v="1.2615243832974301"/>
    <n v="101.083315176108"/>
    <n v="0"/>
    <n v="50767.232986130999"/>
  </r>
  <r>
    <s v="STND-62133"/>
    <s v="Hobby Lobby Stores, Inc."/>
    <s v="Hobby Lobby Stores Inc - NC- 1548 W Lane Rd - Machesney Park"/>
    <s v="New T8 Fluorescent Fixture with Electronic Ballast"/>
    <s v="Indoor Lighting"/>
    <s v="Retail (strip mall)"/>
    <n v="0"/>
    <n v="-294.49700000000001"/>
    <n v="-5.9735999999999997E-2"/>
    <x v="0"/>
    <x v="0"/>
    <n v="12"/>
    <s v="Qty / 1,000"/>
    <m/>
    <s v="Private-Lighting"/>
    <s v="lighting"/>
    <n v="2"/>
    <n v="1"/>
    <s v="Lighting"/>
    <n v="0.97902139861649395"/>
    <n v="0.93591656730105399"/>
    <n v="-288.31886482836097"/>
    <n v="-5.5907912064295698E-2"/>
    <n v="0.71"/>
    <n v="-204.706394028137"/>
    <n v="-3.9694617565650001E-2"/>
    <n v="4093"/>
    <n v="1.1200000000000001"/>
    <n v="1.29"/>
    <n v="1.9E-2"/>
    <n v="0.71"/>
    <n v="17.102369899829"/>
    <d v="1900-01-11T05:11:01"/>
    <n v="43406"/>
    <n v="-6.1041502417617403E-2"/>
    <n v="-4.8911235997668498"/>
    <n v="0"/>
    <n v="-2456.4767283376441"/>
  </r>
  <r>
    <s v="STND-62133"/>
    <s v="Hobby Lobby Stores, Inc."/>
    <s v="Hobby Lobby Stores Inc - NC- 1548 W Lane Rd - Machesney Park"/>
    <s v="New T8 Fluorescent Fixture with Electronic Ballast"/>
    <s v="Indoor Lighting"/>
    <s v="Retail (strip mall)"/>
    <n v="0"/>
    <n v="7215.183"/>
    <n v="1.4635320000000001"/>
    <x v="0"/>
    <x v="0"/>
    <n v="12"/>
    <s v="Qty / 1,000"/>
    <m/>
    <s v="Private-Lighting"/>
    <s v="lighting"/>
    <n v="2"/>
    <n v="1"/>
    <s v="Lighting"/>
    <n v="0.97902139861649395"/>
    <n v="0.93591656730105399"/>
    <n v="7063.8185519339504"/>
    <n v="1.36974384557525"/>
    <n v="0.71"/>
    <n v="5015.3111718730997"/>
    <n v="0.97251813035842405"/>
    <n v="4093"/>
    <n v="1.1200000000000001"/>
    <n v="1.29"/>
    <n v="1.9E-2"/>
    <n v="0.71"/>
    <n v="17.102369899829"/>
    <d v="1900-01-11T05:11:01"/>
    <n v="43406"/>
    <n v="1.49551680923163"/>
    <n v="119.832636148879"/>
    <n v="0"/>
    <n v="60183.734062477197"/>
  </r>
  <r>
    <s v="STND-62133"/>
    <s v="Hobby Lobby Stores, Inc."/>
    <s v="Hobby Lobby Stores Inc - NC- 1548 W Lane Rd - Machesney Park"/>
    <s v="New T8 Fluorescent Fixture with Electronic Ballast"/>
    <s v="Indoor Lighting"/>
    <s v="Retail (strip mall)"/>
    <n v="0"/>
    <n v="353366.05900000001"/>
    <n v="71.676978000000005"/>
    <x v="0"/>
    <x v="0"/>
    <n v="12"/>
    <s v="Qty / 1,000"/>
    <m/>
    <s v="Private-Lighting"/>
    <s v="lighting"/>
    <n v="2"/>
    <n v="1"/>
    <s v="Lighting"/>
    <n v="0.97902139861649395"/>
    <n v="0.93591656730105399"/>
    <n v="345952.93330577802"/>
    <n v="67.083671204273102"/>
    <n v="0.71"/>
    <n v="245626.582647103"/>
    <n v="47.629406555033903"/>
    <n v="4093"/>
    <n v="1.1200000000000001"/>
    <n v="1.29"/>
    <n v="1.9E-2"/>
    <n v="0.71"/>
    <n v="17.102369899829"/>
    <d v="1900-01-11T05:11:01"/>
    <n v="43406"/>
    <n v="73.243444922232896"/>
    <n v="5868.8444042944502"/>
    <n v="0"/>
    <n v="2947518.991765236"/>
  </r>
  <r>
    <s v="STND-62133"/>
    <s v="Hobby Lobby Stores, Inc."/>
    <s v="Hobby Lobby Stores Inc - NC- 1548 W Lane Rd - Machesney Park"/>
    <s v="New T8 Fluorescent Fixture with Electronic Ballast"/>
    <s v="Indoor Lighting"/>
    <s v="Retail (strip mall)"/>
    <n v="0"/>
    <n v="60089.716"/>
    <n v="12.188632999999999"/>
    <x v="0"/>
    <x v="0"/>
    <n v="12"/>
    <s v="Qty / 1,000"/>
    <m/>
    <s v="Private-Lighting"/>
    <s v="lighting"/>
    <n v="2"/>
    <n v="1"/>
    <s v="Lighting"/>
    <n v="0.97902139861649395"/>
    <n v="0.93591656730105399"/>
    <n v="58829.117800787899"/>
    <n v="11.4075435574523"/>
    <n v="0.71"/>
    <n v="41768.673638559398"/>
    <n v="8.0993559257911603"/>
    <n v="4093"/>
    <n v="1.1200000000000001"/>
    <n v="1.29"/>
    <n v="1.9E-2"/>
    <n v="0.71"/>
    <n v="17.102369899829"/>
    <d v="1900-01-11T05:11:01"/>
    <n v="43406"/>
    <n v="12.455009889128"/>
    <n v="997.99396269193699"/>
    <n v="0"/>
    <n v="501224.08366271277"/>
  </r>
  <r>
    <s v="STND-62133"/>
    <s v="Hobby Lobby Stores, Inc."/>
    <s v="Hobby Lobby Stores Inc - NC- 1548 W Lane Rd - Machesney Park"/>
    <s v="New T8 Fluorescent Fixture with Electronic Ballast"/>
    <s v="Indoor Lighting"/>
    <s v="Retail (strip mall)"/>
    <n v="0"/>
    <n v="1165.7180000000001"/>
    <n v="0.236455"/>
    <x v="0"/>
    <x v="0"/>
    <n v="12"/>
    <s v="Qty / 1,000"/>
    <m/>
    <s v="Private-Lighting"/>
    <s v="lighting"/>
    <n v="2"/>
    <n v="1"/>
    <s v="Lighting"/>
    <n v="0.97902139861649395"/>
    <n v="0.93591656730105399"/>
    <n v="1141.26286675242"/>
    <n v="0.221302151921171"/>
    <n v="0.71"/>
    <n v="810.29663539421904"/>
    <n v="0.157124527864031"/>
    <n v="4093"/>
    <n v="1.1200000000000001"/>
    <n v="1.29"/>
    <n v="1.9E-2"/>
    <n v="0.71"/>
    <n v="17.102369899829"/>
    <d v="1900-01-11T05:11:01"/>
    <n v="43406"/>
    <n v="0.24162261373640201"/>
    <n v="19.3607093466929"/>
    <n v="0"/>
    <n v="9723.5596247306275"/>
  </r>
  <r>
    <s v="STND-62133"/>
    <s v="Hobby Lobby Stores, Inc."/>
    <s v="Hobby Lobby Stores Inc - NC- 1548 W Lane Rd - Machesney Park"/>
    <s v="Outdoor &amp; Garage - LED Fixtures"/>
    <s v="Outdoor &amp; Garage Lighting"/>
    <s v="Exterior"/>
    <n v="0"/>
    <n v="4648.0439999999999"/>
    <n v="0"/>
    <x v="0"/>
    <x v="0"/>
    <n v="10.1978380583316"/>
    <s v="Qty / 1,000"/>
    <m/>
    <s v="Private-Lighting"/>
    <s v="lighting"/>
    <n v="2"/>
    <n v="1"/>
    <s v="Lighting"/>
    <n v="0.97902139861649395"/>
    <n v="0.93591656730105399"/>
    <n v="4550.5345377109998"/>
    <n v="0"/>
    <n v="0.71"/>
    <n v="3230.8795217748102"/>
    <n v="0"/>
    <n v="4903"/>
    <n v="1"/>
    <n v="1"/>
    <n v="0"/>
    <n v="0"/>
    <n v="14.276973281664301"/>
    <d v="1900-01-09T04:44:53"/>
    <n v="43406"/>
    <n v="0"/>
    <n v="0"/>
    <n v="0"/>
    <n v="32947.98614903936"/>
  </r>
  <r>
    <s v="STND-62136"/>
    <s v="Kinney Electrical Manufacturing Company"/>
    <s v="Kinney Electrical Manufacturing - 678 Buckeye St - Elgin"/>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404"/>
    <n v="0"/>
    <n v="0"/>
    <n v="0"/>
    <n v="29276.826404048443"/>
  </r>
  <r>
    <s v="STND-62136"/>
    <s v="Kinney Electrical Manufacturing Company"/>
    <s v="Kinney Electrical Manufacturing - 678 Buckeye St - Elgin"/>
    <s v="Outdoor &amp; Garage - LED Fixtures"/>
    <s v="Outdoor &amp; Garage Lighting"/>
    <s v="Exterior"/>
    <n v="0"/>
    <n v="4040.0720000000001"/>
    <n v="0"/>
    <x v="0"/>
    <x v="0"/>
    <n v="10.1978380583316"/>
    <s v="Qty / 1,000"/>
    <m/>
    <s v="Private-Lighting"/>
    <s v="lighting"/>
    <n v="3"/>
    <n v="1"/>
    <s v="Lighting"/>
    <n v="0.91633259480590001"/>
    <n v="1.30467645558681"/>
    <n v="3702.04965896266"/>
    <n v="0"/>
    <n v="0.71"/>
    <n v="2628.4552578634898"/>
    <n v="0"/>
    <n v="4903"/>
    <n v="1"/>
    <n v="1"/>
    <n v="0"/>
    <n v="0"/>
    <n v="14.276973281664301"/>
    <d v="1900-01-09T04:44:53"/>
    <n v="43404"/>
    <n v="0"/>
    <n v="0"/>
    <n v="0"/>
    <n v="26804.561063262096"/>
  </r>
  <r>
    <s v="STND-62136"/>
    <s v="Kinney Electrical Manufacturing Company"/>
    <s v="Kinney Electrical Manufacturing - 678 Buckeye St - Elgin"/>
    <s v="Outdoor &amp; Garage - LED Fixtures"/>
    <s v="Outdoor &amp; Garage Lighting"/>
    <s v="Exterior"/>
    <n v="0"/>
    <n v="1617.99"/>
    <n v="0"/>
    <x v="0"/>
    <x v="0"/>
    <n v="10.1978380583316"/>
    <s v="Qty / 1,000"/>
    <m/>
    <s v="Private-Lighting"/>
    <s v="lighting"/>
    <n v="3"/>
    <n v="1"/>
    <s v="Lighting"/>
    <n v="0.91633259480590001"/>
    <n v="1.30467645558681"/>
    <n v="1482.6169750700001"/>
    <n v="0"/>
    <n v="0.71"/>
    <n v="1052.6580522997001"/>
    <n v="0"/>
    <n v="4903"/>
    <n v="1"/>
    <n v="1"/>
    <n v="0"/>
    <n v="0"/>
    <n v="14.276973281664301"/>
    <d v="1900-01-09T04:44:53"/>
    <n v="43404"/>
    <n v="0"/>
    <n v="0"/>
    <n v="0"/>
    <n v="10734.836348151097"/>
  </r>
  <r>
    <s v="STND-62136"/>
    <s v="Kinney Electrical Manufacturing Company"/>
    <s v="Kinney Electrical Manufacturing - 678 Buckeye St - Elgin"/>
    <s v="Outdoor &amp; Garage - LED Fixtures"/>
    <s v="Outdoor &amp; Garage Lighting"/>
    <s v="Exterior"/>
    <n v="0"/>
    <n v="15042.404"/>
    <n v="0"/>
    <x v="0"/>
    <x v="0"/>
    <n v="10.1978380583316"/>
    <s v="Qty / 1,000"/>
    <m/>
    <s v="Private-Lighting"/>
    <s v="lighting"/>
    <n v="3"/>
    <n v="1"/>
    <s v="Lighting"/>
    <n v="0.91633259480590001"/>
    <n v="1.30467645558681"/>
    <n v="13783.845089438601"/>
    <n v="0"/>
    <n v="0.71"/>
    <n v="9786.5300135014404"/>
    <n v="0"/>
    <n v="4903"/>
    <n v="1"/>
    <n v="1"/>
    <n v="0"/>
    <n v="0"/>
    <n v="14.276973281664301"/>
    <d v="1900-01-09T04:44:53"/>
    <n v="43404"/>
    <n v="0"/>
    <n v="0"/>
    <n v="0"/>
    <n v="99801.44823068945"/>
  </r>
  <r>
    <s v="STND-62136"/>
    <s v="Kinney Electrical Manufacturing Company"/>
    <s v="Kinney Electrical Manufacturing - 678 Buckeye St - Elgin"/>
    <s v="Photocells"/>
    <s v="Outdoor &amp; Garage Lighting"/>
    <s v="Exterior"/>
    <n v="0"/>
    <n v="23.52"/>
    <n v="0"/>
    <x v="0"/>
    <x v="0"/>
    <n v="8"/>
    <s v="Qty / 1,000"/>
    <m/>
    <s v="Private-Lighting"/>
    <s v="lighting"/>
    <n v="3"/>
    <n v="1"/>
    <s v="Lighting"/>
    <n v="0.91633259480590001"/>
    <n v="1.30467645558681"/>
    <n v="21.552142629834801"/>
    <n v="0"/>
    <n v="0.71"/>
    <n v="15.302021267182701"/>
    <n v="0"/>
    <n v="4903"/>
    <n v="1"/>
    <n v="1"/>
    <n v="0"/>
    <n v="0"/>
    <n v="14.276973281664301"/>
    <d v="1900-01-09T04:44:53"/>
    <n v="43404"/>
    <n v="0"/>
    <n v="0"/>
    <n v="0"/>
    <n v="122.41617013746161"/>
  </r>
  <r>
    <s v="STND-62137"/>
    <s v="Rolling Meadows Library"/>
    <s v="Rolling Meadows Library - 3110 Martin Ln - Rolling Meadows"/>
    <s v="Outdoor &amp; Garage - LED Fixtures"/>
    <s v="Outdoor &amp; Garage Lighting"/>
    <s v="Exterior"/>
    <n v="0"/>
    <n v="20935.810000000001"/>
    <n v="0"/>
    <x v="0"/>
    <x v="1"/>
    <n v="10.1978380583316"/>
    <s v="Qty / 1,000"/>
    <m/>
    <s v="Public-Lighting"/>
    <s v="lighting"/>
    <n v="3"/>
    <n v="1"/>
    <s v="Lighting"/>
    <n v="0.99829244462109001"/>
    <n v="0.987374621353864"/>
    <n v="20900.060945022698"/>
    <n v="0"/>
    <n v="0.71"/>
    <n v="14839.0432709661"/>
    <n v="0"/>
    <n v="4903"/>
    <n v="1"/>
    <n v="1"/>
    <n v="0"/>
    <n v="0"/>
    <n v="14.276973281664301"/>
    <d v="1900-01-09T04:44:53"/>
    <n v="43428"/>
    <n v="0"/>
    <n v="0"/>
    <n v="0"/>
    <n v="151326.16021788752"/>
  </r>
  <r>
    <s v="STND-62137"/>
    <s v="Rolling Meadows Library"/>
    <s v="Rolling Meadows Library - 3110 Martin Ln - Rolling Meadows"/>
    <s v="Outdoor &amp; Garage - LED Fixtures"/>
    <s v="Outdoor &amp; Garage Lighting"/>
    <s v="Exterior"/>
    <n v="0"/>
    <n v="8898.9449999999997"/>
    <n v="0"/>
    <x v="0"/>
    <x v="1"/>
    <n v="10.1978380583316"/>
    <s v="Qty / 1,000"/>
    <m/>
    <s v="Public-Lighting"/>
    <s v="lighting"/>
    <n v="3"/>
    <n v="1"/>
    <s v="Lighting"/>
    <n v="0.99829244462109001"/>
    <n v="0.987374621353864"/>
    <n v="8883.7495585986308"/>
    <n v="0"/>
    <n v="0.71"/>
    <n v="6307.4621866050302"/>
    <n v="0"/>
    <n v="4903"/>
    <n v="1"/>
    <n v="1"/>
    <n v="0"/>
    <n v="0"/>
    <n v="14.276973281664301"/>
    <d v="1900-01-09T04:44:53"/>
    <n v="43428"/>
    <n v="0"/>
    <n v="0"/>
    <n v="0"/>
    <n v="64322.477938048229"/>
  </r>
  <r>
    <s v="STND-62137"/>
    <s v="Rolling Meadows Library"/>
    <s v="Rolling Meadows Library - 3110 Martin Ln - Rolling Meadows"/>
    <s v="Outdoor &amp; Garage - LED Fixtures"/>
    <s v="Outdoor &amp; Garage Lighting"/>
    <s v="Exterior"/>
    <n v="0"/>
    <n v="2083.7750000000001"/>
    <n v="0"/>
    <x v="0"/>
    <x v="1"/>
    <n v="10.1978380583316"/>
    <s v="Qty / 1,000"/>
    <m/>
    <s v="Public-Lighting"/>
    <s v="lighting"/>
    <n v="3"/>
    <n v="1"/>
    <s v="Lighting"/>
    <n v="0.99829244462109001"/>
    <n v="0.987374621353864"/>
    <n v="2080.2168387903098"/>
    <n v="0"/>
    <n v="0.71"/>
    <n v="1476.95395554112"/>
    <n v="0"/>
    <n v="4903"/>
    <n v="1"/>
    <n v="1"/>
    <n v="0"/>
    <n v="0"/>
    <n v="14.276973281664301"/>
    <d v="1900-01-09T04:44:53"/>
    <n v="43428"/>
    <n v="0"/>
    <n v="0"/>
    <n v="0"/>
    <n v="15061.737258220632"/>
  </r>
  <r>
    <s v="STND-62137"/>
    <s v="Rolling Meadows Library"/>
    <s v="Rolling Meadows Library - 3110 Martin Ln - Rolling Meadows"/>
    <s v="Photocells"/>
    <s v="Outdoor &amp; Garage Lighting"/>
    <s v="Miscellaneous"/>
    <n v="0"/>
    <n v="722.4"/>
    <n v="0"/>
    <x v="0"/>
    <x v="1"/>
    <n v="8"/>
    <s v="Qty / 1,000"/>
    <m/>
    <s v="Public-Lighting"/>
    <s v="lighting"/>
    <n v="3"/>
    <n v="1"/>
    <s v="Lighting"/>
    <n v="0.99829244462109001"/>
    <n v="0.987374621353864"/>
    <n v="721.16646199427601"/>
    <n v="0"/>
    <n v="0.71"/>
    <n v="512.02818801593605"/>
    <n v="0"/>
    <n v="3379"/>
    <n v="1.0900000000000001"/>
    <n v="1.36"/>
    <n v="2.1999999999999999E-2"/>
    <n v="0.57999999999999996"/>
    <n v="20.7161882213673"/>
    <d v="1900-01-13T19:08:05"/>
    <n v="43428"/>
    <n v="0"/>
    <n v="14.5556533613524"/>
    <n v="0"/>
    <n v="4096.2255041274884"/>
  </r>
  <r>
    <s v="STND-62138"/>
    <s v="Village of Minooka"/>
    <s v="Village of Minooka WWTP - 100 Jardine Ave - Minooka"/>
    <s v="New Indoor LED Fixtures"/>
    <s v="Indoor Lighting"/>
    <s v="Miscellaneous"/>
    <n v="0"/>
    <n v="618.76199999999994"/>
    <n v="0.132518"/>
    <x v="0"/>
    <x v="1"/>
    <n v="14.797277300976599"/>
    <s v="Qty / 1,000"/>
    <m/>
    <s v="Public-Lighting"/>
    <s v="lighting"/>
    <n v="2"/>
    <n v="1"/>
    <s v="Lighting"/>
    <n v="0.98996686498346598"/>
    <n v="2.5626279547341602"/>
    <n v="612.553877310899"/>
    <n v="0.33959433130546202"/>
    <n v="0.71"/>
    <n v="434.91325289073802"/>
    <n v="0.24111197522687799"/>
    <n v="3379"/>
    <n v="1.0900000000000001"/>
    <n v="1.36"/>
    <n v="2.1999999999999999E-2"/>
    <n v="0.57999999999999996"/>
    <n v="20.7161882213673"/>
    <d v="1900-01-13T19:08:05"/>
    <n v="43405"/>
    <n v="0.43052019688826298"/>
    <n v="12.363472753064"/>
    <n v="0"/>
    <n v="6435.532004894013"/>
  </r>
  <r>
    <s v="STND-62138"/>
    <s v="Village of Minooka"/>
    <s v="Village of Minooka WWTP - 100 Jardine Ave - Minooka"/>
    <s v="New Indoor LED Fixtures"/>
    <s v="Indoor Lighting"/>
    <s v="Miscellaneous"/>
    <n v="0"/>
    <n v="1090.201"/>
    <n v="0.233485"/>
    <x v="0"/>
    <x v="1"/>
    <n v="14.797277300976599"/>
    <s v="Qty / 1,000"/>
    <m/>
    <s v="Public-Lighting"/>
    <s v="lighting"/>
    <n v="2"/>
    <n v="1"/>
    <s v="Lighting"/>
    <n v="0.98996686498346598"/>
    <n v="2.5626279547341602"/>
    <n v="1079.26286617184"/>
    <n v="0.59833518801110597"/>
    <n v="0.71"/>
    <n v="766.27663498200604"/>
    <n v="0.42481798348788502"/>
    <n v="3379"/>
    <n v="1.0900000000000001"/>
    <n v="1.36"/>
    <n v="2.1999999999999999E-2"/>
    <n v="0.57999999999999996"/>
    <n v="20.7161882213673"/>
    <d v="1900-01-13T19:08:05"/>
    <n v="43405"/>
    <n v="0.75853852435485003"/>
    <n v="21.783287207137999"/>
    <n v="0"/>
    <n v="11338.80785708797"/>
  </r>
  <r>
    <s v="STND-62138"/>
    <s v="Village of Minooka"/>
    <s v="Village of Minooka WWTP - 100 Jardine Ave - Minooka"/>
    <s v="New Indoor LED Fixtures"/>
    <s v="Indoor Lighting"/>
    <s v="Miscellaneous"/>
    <n v="0"/>
    <n v="1119.665"/>
    <n v="0.23979500000000001"/>
    <x v="0"/>
    <x v="1"/>
    <n v="14.797277300976599"/>
    <s v="Qty / 1,000"/>
    <m/>
    <s v="Public-Lighting"/>
    <s v="lighting"/>
    <n v="2"/>
    <n v="1"/>
    <s v="Lighting"/>
    <n v="0.98996686498346598"/>
    <n v="2.5626279547341602"/>
    <n v="1108.4312498817101"/>
    <n v="0.61450537040547903"/>
    <n v="0.71"/>
    <n v="786.98618741601604"/>
    <n v="0.43629881298788997"/>
    <n v="3379"/>
    <n v="1.0900000000000001"/>
    <n v="1.36"/>
    <n v="2.1999999999999999E-2"/>
    <n v="0.57999999999999996"/>
    <n v="20.7161882213673"/>
    <d v="1900-01-13T19:08:05"/>
    <n v="43405"/>
    <n v="0.77903824848564696"/>
    <n v="22.3720068783465"/>
    <n v="0"/>
    <n v="11645.252847233131"/>
  </r>
  <r>
    <s v="STND-62138"/>
    <s v="Village of Minooka"/>
    <s v="Village of Minooka WWTP - 100 Jardine Ave - Minooka"/>
    <s v="New Indoor LED Fixtures"/>
    <s v="Indoor Lighting"/>
    <s v="Miscellaneous"/>
    <n v="0"/>
    <n v="9134.1129999999994"/>
    <n v="1.956224"/>
    <x v="0"/>
    <x v="1"/>
    <n v="14.797277300976599"/>
    <s v="Qty / 1,000"/>
    <m/>
    <s v="Public-Lighting"/>
    <s v="lighting"/>
    <n v="2"/>
    <n v="1"/>
    <s v="Lighting"/>
    <n v="0.98996686498346598"/>
    <n v="2.5626279547341602"/>
    <n v="9042.4692110147207"/>
    <n v="5.0130743081218796"/>
    <n v="0.71"/>
    <n v="6420.1531398204497"/>
    <n v="3.5592827587665399"/>
    <n v="3379"/>
    <n v="1.0900000000000001"/>
    <n v="1.36"/>
    <n v="2.1999999999999999E-2"/>
    <n v="0.57999999999999996"/>
    <n v="20.7161882213673"/>
    <d v="1900-01-13T19:08:05"/>
    <n v="43405"/>
    <n v="6.3553173277407202"/>
    <n v="182.50855288286601"/>
    <n v="0"/>
    <n v="95000.78632465878"/>
  </r>
  <r>
    <s v="STND-62138"/>
    <s v="Village of Minooka"/>
    <s v="Village of Minooka WWTP - 100 Jardine Ave - Minooka"/>
    <s v="New Indoor LED Fixtures"/>
    <s v="Indoor Lighting"/>
    <s v="Miscellaneous"/>
    <n v="0"/>
    <n v="1226.4760000000001"/>
    <n v="0.26267000000000001"/>
    <x v="0"/>
    <x v="1"/>
    <n v="14.797277300976599"/>
    <s v="Qty / 1,000"/>
    <m/>
    <s v="Public-Lighting"/>
    <s v="lighting"/>
    <n v="2"/>
    <n v="1"/>
    <s v="Lighting"/>
    <n v="0.98996686498346598"/>
    <n v="2.5626279547341602"/>
    <n v="1214.17060069746"/>
    <n v="0.67312548487002299"/>
    <n v="0.71"/>
    <n v="862.06112649519696"/>
    <n v="0.477919094257716"/>
    <n v="3379"/>
    <n v="1.0900000000000001"/>
    <n v="1.36"/>
    <n v="2.1999999999999999E-2"/>
    <n v="0.57999999999999996"/>
    <n v="20.7161882213673"/>
    <d v="1900-01-13T19:08:05"/>
    <n v="43405"/>
    <n v="0.85335380941939998"/>
    <n v="24.506195610407499"/>
    <n v="0"/>
    <n v="12756.157539141695"/>
  </r>
  <r>
    <s v="STND-62138"/>
    <s v="Village of Minooka"/>
    <s v="Village of Minooka WWTP - 100 Jardine Ave - Minooka"/>
    <s v="New Indoor LED Fixtures"/>
    <s v="Indoor Lighting"/>
    <s v="Miscellaneous"/>
    <n v="0"/>
    <n v="5745.652"/>
    <n v="1.2305280000000001"/>
    <x v="0"/>
    <x v="1"/>
    <n v="14.797277300976599"/>
    <s v="Qty / 1,000"/>
    <m/>
    <s v="Public-Lighting"/>
    <s v="lighting"/>
    <n v="2"/>
    <n v="1"/>
    <s v="Lighting"/>
    <n v="0.98996686498346598"/>
    <n v="2.5626279547341602"/>
    <n v="5688.0050977259798"/>
    <n v="3.1533854518831199"/>
    <n v="0.71"/>
    <n v="4038.4836193854499"/>
    <n v="2.23890367083701"/>
    <n v="3379"/>
    <n v="1.0900000000000001"/>
    <n v="1.36"/>
    <n v="2.1999999999999999E-2"/>
    <n v="0.57999999999999996"/>
    <n v="20.7161882213673"/>
    <d v="1900-01-13T19:08:05"/>
    <n v="43405"/>
    <n v="3.9976996093852901"/>
    <n v="114.803772614653"/>
    <n v="0"/>
    <n v="59758.561991498136"/>
  </r>
  <r>
    <s v="STND-62138"/>
    <s v="Village of Minooka"/>
    <s v="Village of Minooka WWTP - 100 Jardine Ave - Minooka"/>
    <s v="New Indoor LED Fixtures"/>
    <s v="Indoor Lighting"/>
    <s v="Miscellaneous"/>
    <n v="0"/>
    <n v="4493.3940000000002"/>
    <n v="0.96233599999999997"/>
    <x v="0"/>
    <x v="1"/>
    <n v="14.797277300976599"/>
    <s v="Qty / 1,000"/>
    <m/>
    <s v="Public-Lighting"/>
    <s v="lighting"/>
    <n v="2"/>
    <n v="1"/>
    <s v="Lighting"/>
    <n v="0.98996686498346598"/>
    <n v="2.5626279547341602"/>
    <n v="4448.3111713155104"/>
    <n v="2.4661091354470601"/>
    <n v="0.71"/>
    <n v="3158.3009316340199"/>
    <n v="1.7509374861674101"/>
    <n v="3379"/>
    <n v="1.0900000000000001"/>
    <n v="1.36"/>
    <n v="2.1999999999999999E-2"/>
    <n v="0.57999999999999996"/>
    <n v="20.7161882213673"/>
    <d v="1900-01-13T19:08:05"/>
    <n v="43405"/>
    <n v="3.1264061047756799"/>
    <n v="89.782427310955299"/>
    <n v="0"/>
    <n v="46734.254685321328"/>
  </r>
  <r>
    <s v="STND-62138"/>
    <s v="Village of Minooka"/>
    <s v="Village of Minooka WWTP - 100 Jardine Ave - Minooka"/>
    <s v="Outdoor &amp; Garage - LED Fixtures"/>
    <s v="Outdoor &amp; Garage Lighting"/>
    <s v="Exterior"/>
    <n v="0"/>
    <n v="9977.6049999999996"/>
    <n v="0"/>
    <x v="0"/>
    <x v="1"/>
    <n v="10.1978380583316"/>
    <s v="Qty / 1,000"/>
    <m/>
    <s v="Public-Lighting"/>
    <s v="lighting"/>
    <n v="2"/>
    <n v="1"/>
    <s v="Lighting"/>
    <n v="0.98996686498346598"/>
    <n v="2.5626279547341602"/>
    <n v="9877.4983418933498"/>
    <n v="0"/>
    <n v="0.71"/>
    <n v="7013.0238227442796"/>
    <n v="0"/>
    <n v="4903"/>
    <n v="1"/>
    <n v="1"/>
    <n v="0"/>
    <n v="0"/>
    <n v="14.276973281664301"/>
    <d v="1900-01-09T04:44:53"/>
    <n v="43405"/>
    <n v="0"/>
    <n v="0"/>
    <n v="0"/>
    <n v="71517.681243567786"/>
  </r>
  <r>
    <s v="STND-62138"/>
    <s v="Village of Minooka"/>
    <s v="Village of Minooka WWTP - 100 Jardine Ave - Minooka"/>
    <s v="Outdoor &amp; Garage - LED Fixtures"/>
    <s v="Outdoor &amp; Garage Lighting"/>
    <s v="Exterior"/>
    <n v="0"/>
    <n v="2598.59"/>
    <n v="0"/>
    <x v="0"/>
    <x v="1"/>
    <n v="10.1978380583316"/>
    <s v="Qty / 1,000"/>
    <m/>
    <s v="Public-Lighting"/>
    <s v="lighting"/>
    <n v="2"/>
    <n v="1"/>
    <s v="Lighting"/>
    <n v="0.98996686498346598"/>
    <n v="2.5626279547341602"/>
    <n v="2572.51799567738"/>
    <n v="0"/>
    <n v="0.71"/>
    <n v="1826.4877769309401"/>
    <n v="0"/>
    <n v="4903"/>
    <n v="1"/>
    <n v="1"/>
    <n v="0"/>
    <n v="0"/>
    <n v="14.276973281664301"/>
    <d v="1900-01-09T04:44:53"/>
    <n v="43405"/>
    <n v="0"/>
    <n v="0"/>
    <n v="0"/>
    <n v="18626.226564663819"/>
  </r>
  <r>
    <s v="STND-62138"/>
    <s v="Village of Minooka"/>
    <s v="Village of Minooka WWTP - 100 Jardine Ave - Minooka"/>
    <s v="Outdoor &amp; Garage - LED Fixtures"/>
    <s v="Outdoor &amp; Garage Lighting"/>
    <s v="Exterior"/>
    <n v="0"/>
    <n v="10296.299999999999"/>
    <n v="0"/>
    <x v="0"/>
    <x v="1"/>
    <n v="10.1978380583316"/>
    <s v="Qty / 1,000"/>
    <m/>
    <s v="Public-Lighting"/>
    <s v="lighting"/>
    <n v="2"/>
    <n v="1"/>
    <s v="Lighting"/>
    <n v="0.98996686498346598"/>
    <n v="2.5626279547341602"/>
    <n v="10192.9958319293"/>
    <n v="0"/>
    <n v="0.71"/>
    <n v="7237.02704066977"/>
    <n v="0"/>
    <n v="4903"/>
    <n v="1"/>
    <n v="1"/>
    <n v="0"/>
    <n v="0"/>
    <n v="14.276973281664301"/>
    <d v="1900-01-09T04:44:53"/>
    <n v="43405"/>
    <n v="0"/>
    <n v="0"/>
    <n v="0"/>
    <n v="73802.029784517086"/>
  </r>
  <r>
    <s v="STND-62138"/>
    <s v="Village of Minooka"/>
    <s v="Village of Minooka WWTP - 100 Jardine Ave - Minooka"/>
    <s v="Outdoor &amp; Garage - LED Fixtures"/>
    <s v="Outdoor &amp; Garage Lighting"/>
    <s v="Exterior"/>
    <n v="0"/>
    <n v="10786.6"/>
    <n v="0"/>
    <x v="0"/>
    <x v="1"/>
    <n v="10.1978380583316"/>
    <s v="Qty / 1,000"/>
    <m/>
    <s v="Public-Lighting"/>
    <s v="lighting"/>
    <n v="2"/>
    <n v="1"/>
    <s v="Lighting"/>
    <n v="0.98996686498346598"/>
    <n v="2.5626279547341602"/>
    <n v="10678.3765858307"/>
    <n v="0"/>
    <n v="0.71"/>
    <n v="7581.6473759397604"/>
    <n v="0"/>
    <n v="4903"/>
    <n v="1"/>
    <n v="1"/>
    <n v="0"/>
    <n v="0"/>
    <n v="14.276973281664301"/>
    <d v="1900-01-09T04:44:53"/>
    <n v="43405"/>
    <n v="0"/>
    <n v="0"/>
    <n v="0"/>
    <n v="77316.412155208396"/>
  </r>
  <r>
    <s v="STND-62138"/>
    <s v="Village of Minooka"/>
    <s v="Village of Minooka WWTP - 100 Jardine Ave - Minooka"/>
    <s v="New Indoor LED Fixtures"/>
    <s v="Indoor Lighting"/>
    <s v="Miscellaneous"/>
    <n v="0"/>
    <n v="2615.0079999999998"/>
    <n v="0.56004799999999999"/>
    <x v="0"/>
    <x v="1"/>
    <n v="14.797277300976599"/>
    <s v="Qty / 1,000"/>
    <m/>
    <s v="Public-Lighting"/>
    <s v="lighting"/>
    <n v="2"/>
    <n v="1"/>
    <s v="Lighting"/>
    <n v="0.98996686498346598"/>
    <n v="2.5626279547341602"/>
    <n v="2588.7712716666801"/>
    <n v="1.43519466079296"/>
    <n v="0.71"/>
    <n v="1838.02760288334"/>
    <n v="1.018988209163"/>
    <n v="3379"/>
    <n v="1.0900000000000001"/>
    <n v="1.36"/>
    <n v="2.1999999999999999E-2"/>
    <n v="0.57999999999999996"/>
    <n v="20.7161882213673"/>
    <d v="1900-01-13T19:08:05"/>
    <n v="43405"/>
    <n v="1.81946584786126"/>
    <n v="52.250429336391697"/>
    <n v="0"/>
    <n v="27197.80412671408"/>
  </r>
  <r>
    <s v="STND-62139"/>
    <s v="Aldi Inc."/>
    <s v="Aldi Inc #33 Valparaiso - 1490 Torrence Ave - Calument City"/>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96"/>
    <n v="2.5646365253446701"/>
    <n v="0"/>
    <n v="0"/>
    <n v="54027.977281650055"/>
  </r>
  <r>
    <s v="STND-62141"/>
    <s v="Village of Minooka"/>
    <s v="Village of Minooka - Lighting Well House #8 - 1100 Wildey Rd - Minooka"/>
    <s v="New Indoor LED Fixtures"/>
    <s v="Indoor Lighting"/>
    <s v="Miscellaneous"/>
    <n v="0"/>
    <n v="1329.6030000000001"/>
    <n v="0.28475699999999998"/>
    <x v="0"/>
    <x v="1"/>
    <n v="14.797277300976599"/>
    <s v="Qty / 1,000"/>
    <m/>
    <s v="Public-Lighting"/>
    <s v="lighting"/>
    <n v="3"/>
    <n v="1"/>
    <s v="Lighting"/>
    <n v="0.99829244462109001"/>
    <n v="0.987374621353864"/>
    <n v="1327.3326292455399"/>
    <n v="0.28116183505286202"/>
    <n v="0.71"/>
    <n v="942.40616676433001"/>
    <n v="0.19962490288753201"/>
    <n v="3379"/>
    <n v="1.0900000000000001"/>
    <n v="1.36"/>
    <n v="2.1999999999999999E-2"/>
    <n v="0.57999999999999996"/>
    <n v="20.7161882213673"/>
    <d v="1900-01-13T19:08:05"/>
    <n v="43406"/>
    <n v="0.35644248865728001"/>
    <n v="26.790199856331899"/>
    <n v="0"/>
    <n v="13945.045379762189"/>
  </r>
  <r>
    <s v="STND-62141"/>
    <s v="Village of Minooka"/>
    <s v="Village of Minooka - Lighting Well House #8 - 1100 Wildey Rd - Minooka"/>
    <s v="New Indoor LED Fixtures"/>
    <s v="Indoor Lighting"/>
    <s v="Miscellaneous"/>
    <n v="0"/>
    <n v="6740.0910000000003"/>
    <n v="1.4435039999999999"/>
    <x v="0"/>
    <x v="1"/>
    <n v="14.797277300976599"/>
    <s v="Qty / 1,000"/>
    <m/>
    <s v="Public-Lighting"/>
    <s v="lighting"/>
    <n v="3"/>
    <n v="1"/>
    <s v="Lighting"/>
    <n v="0.99829244462109001"/>
    <n v="0.987374621353864"/>
    <n v="6728.5819213586101"/>
    <n v="1.42527921542279"/>
    <n v="0.71"/>
    <n v="4777.2931641646101"/>
    <n v="1.01194824295018"/>
    <n v="3379"/>
    <n v="1.0900000000000001"/>
    <n v="1.36"/>
    <n v="2.1999999999999999E-2"/>
    <n v="0.57999999999999996"/>
    <n v="20.7161882213673"/>
    <d v="1900-01-13T19:08:05"/>
    <n v="43406"/>
    <n v="1.80689555707757"/>
    <n v="135.80624061457701"/>
    <n v="0"/>
    <n v="70690.931698203654"/>
  </r>
  <r>
    <s v="STND-62141"/>
    <s v="Village of Minooka"/>
    <s v="Village of Minooka - Lighting Well House #8 - 1100 Wildey Rd - Minooka"/>
    <s v="Outdoor &amp; Garage - LED Fixtures"/>
    <s v="Outdoor &amp; Garage Lighting"/>
    <s v="Exterior"/>
    <n v="0"/>
    <n v="7820.2849999999999"/>
    <n v="0"/>
    <x v="0"/>
    <x v="1"/>
    <n v="10.1978380583316"/>
    <s v="Qty / 1,000"/>
    <m/>
    <s v="Public-Lighting"/>
    <s v="lighting"/>
    <n v="3"/>
    <n v="1"/>
    <s v="Lighting"/>
    <n v="0.99829244462109001"/>
    <n v="0.987374621353864"/>
    <n v="7806.9314302836401"/>
    <n v="0"/>
    <n v="0.71"/>
    <n v="5542.9213155013904"/>
    <n v="0"/>
    <n v="4903"/>
    <n v="1"/>
    <n v="1"/>
    <n v="0"/>
    <n v="0"/>
    <n v="14.276973281664301"/>
    <d v="1900-01-09T04:44:53"/>
    <n v="43406"/>
    <n v="0"/>
    <n v="0"/>
    <n v="0"/>
    <n v="56525.813945557536"/>
  </r>
  <r>
    <s v="STND-62142"/>
    <s v="Village of Glencoe"/>
    <s v="Village of Glencoe - 675 Village Ct - Glencoe"/>
    <s v="LED Traffic Signal"/>
    <s v="Outdoor &amp; Garage Lighting"/>
    <s v="Miscellaneous"/>
    <n v="0"/>
    <n v="19432"/>
    <n v="2.2176"/>
    <x v="0"/>
    <x v="1"/>
    <n v="10"/>
    <s v="ΔkWpeak / CF"/>
    <n v="0.387777777777778"/>
    <s v="Public-Lighting"/>
    <s v="lighting"/>
    <n v="3"/>
    <n v="1"/>
    <s v="Lighting"/>
    <n v="0.99829244462109001"/>
    <n v="0.987374621353864"/>
    <n v="19398.818783876999"/>
    <n v="2.18960196031433"/>
    <n v="0.71"/>
    <n v="13773.161336552699"/>
    <n v="1.55461739182317"/>
    <n v="3379"/>
    <n v="1.0900000000000001"/>
    <n v="1.36"/>
    <n v="2.1999999999999999E-2"/>
    <n v="0.57999999999999996"/>
    <n v="20.7161882213673"/>
    <d v="1900-01-13T19:08:05"/>
    <n v="43447"/>
    <n v="5.6465380065412498"/>
    <n v="391.53579196816003"/>
    <n v="0"/>
    <n v="137731.61336552698"/>
  </r>
  <r>
    <s v="STND-62142"/>
    <s v="Village of Glencoe"/>
    <s v="Village of Glencoe - 675 Village Ct - Glencoe"/>
    <s v="LED Traffic Signal"/>
    <s v="Outdoor &amp; Garage Lighting"/>
    <s v="Miscellaneous"/>
    <n v="0"/>
    <n v="744"/>
    <n v="8.4940000000000002E-2"/>
    <x v="0"/>
    <x v="1"/>
    <n v="10"/>
    <s v="ΔkWpeak / CF"/>
    <n v="0.387777777777778"/>
    <s v="Public-Lighting"/>
    <s v="lighting"/>
    <n v="3"/>
    <n v="1"/>
    <s v="Lighting"/>
    <n v="0.99829244462109001"/>
    <n v="0.987374621353864"/>
    <n v="742.72957879809098"/>
    <n v="8.3867600337797193E-2"/>
    <n v="0.71"/>
    <n v="527.33800094664502"/>
    <n v="5.9545996239836002E-2"/>
    <n v="3379"/>
    <n v="1.0900000000000001"/>
    <n v="1.36"/>
    <n v="2.1999999999999999E-2"/>
    <n v="0.57999999999999996"/>
    <n v="20.7161882213673"/>
    <d v="1900-01-13T19:08:05"/>
    <n v="43447"/>
    <n v="0.216277479381139"/>
    <n v="14.990872232621999"/>
    <n v="0"/>
    <n v="5273.3800094664502"/>
  </r>
  <r>
    <s v="STND-62142"/>
    <s v="Village of Glencoe"/>
    <s v="Village of Glencoe - 675 Village Ct - Glencoe"/>
    <s v="LED Traffic Signal"/>
    <s v="Outdoor &amp; Garage Lighting"/>
    <s v="Miscellaneous"/>
    <n v="0"/>
    <n v="14560"/>
    <n v="1.6615200000000001"/>
    <x v="0"/>
    <x v="1"/>
    <n v="10"/>
    <s v="ΔkWpeak / CF"/>
    <n v="0.387777777777778"/>
    <s v="Public-Lighting"/>
    <s v="lighting"/>
    <n v="3"/>
    <n v="1"/>
    <s v="Lighting"/>
    <n v="0.99829244462109001"/>
    <n v="0.987374621353864"/>
    <n v="14535.1379936831"/>
    <n v="1.6405426808718699"/>
    <n v="0.71"/>
    <n v="10319.947975515001"/>
    <n v="1.1647853034190301"/>
    <n v="3379"/>
    <n v="1.0900000000000001"/>
    <n v="1.36"/>
    <n v="2.1999999999999999E-2"/>
    <n v="0.57999999999999996"/>
    <n v="20.7161882213673"/>
    <d v="1900-01-13T19:08:05"/>
    <n v="43447"/>
    <n v="4.2306258245979498"/>
    <n v="293.36975767066798"/>
    <n v="0"/>
    <n v="103199.47975515001"/>
  </r>
  <r>
    <s v="STND-62142"/>
    <s v="Village of Glencoe"/>
    <s v="Village of Glencoe - 675 Village Ct - Glencoe"/>
    <s v="LED Traffic Signal"/>
    <s v="Outdoor &amp; Garage Lighting"/>
    <s v="Miscellaneous"/>
    <n v="0"/>
    <n v="300"/>
    <n v="1.2840000000000001E-2"/>
    <x v="0"/>
    <x v="1"/>
    <n v="10"/>
    <s v="ΔkWpeak / CF"/>
    <n v="0.387777777777778"/>
    <s v="Public-Lighting"/>
    <s v="lighting"/>
    <n v="3"/>
    <n v="1"/>
    <s v="Lighting"/>
    <n v="0.99829244462109001"/>
    <n v="0.987374621353864"/>
    <n v="299.48773338632702"/>
    <n v="1.2677890138183601E-2"/>
    <n v="0.71"/>
    <n v="212.63629070429201"/>
    <n v="9.0013019981103701E-3"/>
    <n v="3379"/>
    <n v="1.0900000000000001"/>
    <n v="1.36"/>
    <n v="2.1999999999999999E-2"/>
    <n v="0.57999999999999996"/>
    <n v="20.7161882213673"/>
    <d v="1900-01-13T19:08:05"/>
    <n v="43447"/>
    <n v="3.26936994967486E-2"/>
    <n v="6.0447065454121098"/>
    <n v="0"/>
    <n v="2126.3629070429201"/>
  </r>
  <r>
    <s v="STND-62142"/>
    <s v="Village of Glencoe"/>
    <s v="Village of Glencoe - 675 Village Ct - Glencoe"/>
    <s v="LED Traffic Signal"/>
    <s v="Outdoor &amp; Garage Lighting"/>
    <s v="Miscellaneous"/>
    <n v="0"/>
    <n v="456"/>
    <n v="6.54E-2"/>
    <x v="0"/>
    <x v="1"/>
    <n v="10"/>
    <s v="ΔkWpeak / CF"/>
    <n v="0.387777777777778"/>
    <s v="Public-Lighting"/>
    <s v="lighting"/>
    <n v="3"/>
    <n v="1"/>
    <s v="Lighting"/>
    <n v="0.99829244462109001"/>
    <n v="0.987374621353864"/>
    <n v="455.22135474721699"/>
    <n v="6.4574300236542703E-2"/>
    <n v="0.71"/>
    <n v="323.20716187052398"/>
    <n v="4.5847753167945302E-2"/>
    <n v="3379"/>
    <n v="1.0900000000000001"/>
    <n v="1.36"/>
    <n v="2.1999999999999999E-2"/>
    <n v="0.57999999999999996"/>
    <n v="20.7161882213673"/>
    <d v="1900-01-13T19:08:05"/>
    <n v="43447"/>
    <n v="0.166523983418018"/>
    <n v="9.1879539490264008"/>
    <n v="0"/>
    <n v="3232.0716187052399"/>
  </r>
  <r>
    <s v="STND-62142"/>
    <s v="Village of Glencoe"/>
    <s v="Village of Glencoe - 675 Village Ct - Glencoe"/>
    <s v="LED Traffic Signal"/>
    <s v="Outdoor &amp; Garage Lighting"/>
    <s v="Miscellaneous"/>
    <n v="0"/>
    <n v="11352"/>
    <n v="0.27216000000000001"/>
    <x v="0"/>
    <x v="1"/>
    <n v="10"/>
    <s v="ΔkWpeak / CF"/>
    <n v="0.387777777777778"/>
    <s v="Public-Lighting"/>
    <s v="lighting"/>
    <n v="3"/>
    <n v="1"/>
    <s v="Lighting"/>
    <n v="0.99829244462109001"/>
    <n v="0.987374621353864"/>
    <n v="11332.6158313386"/>
    <n v="0.26872387694766797"/>
    <n v="0.71"/>
    <n v="8046.1572402504198"/>
    <n v="0.19079395263284399"/>
    <n v="3379"/>
    <n v="1.0900000000000001"/>
    <n v="1.36"/>
    <n v="2.1999999999999999E-2"/>
    <n v="0.57999999999999996"/>
    <n v="20.7161882213673"/>
    <d v="1900-01-13T19:08:05"/>
    <n v="43447"/>
    <n v="0.69298420989369902"/>
    <n v="228.731695678394"/>
    <n v="0"/>
    <n v="80461.5724025042"/>
  </r>
  <r>
    <s v="STND-62143"/>
    <s v="Village of Minooka"/>
    <s v="Village of Minooka - Lighting Well House #9 - 1310 S Ridge Rd -  Minooka"/>
    <s v="New Indoor LED Fixtures"/>
    <s v="Indoor Lighting"/>
    <s v="Miscellaneous"/>
    <n v="0"/>
    <n v="1329.6030000000001"/>
    <n v="0.28475699999999998"/>
    <x v="0"/>
    <x v="1"/>
    <n v="14.797277300976599"/>
    <s v="Qty / 1,000"/>
    <m/>
    <s v="Public-Lighting"/>
    <s v="lighting"/>
    <n v="3"/>
    <n v="1"/>
    <s v="Lighting"/>
    <n v="0.99829244462109001"/>
    <n v="0.987374621353864"/>
    <n v="1327.3326292455399"/>
    <n v="0.28116183505286202"/>
    <n v="0.71"/>
    <n v="942.40616676433001"/>
    <n v="0.19962490288753201"/>
    <n v="3379"/>
    <n v="1.0900000000000001"/>
    <n v="1.36"/>
    <n v="2.1999999999999999E-2"/>
    <n v="0.57999999999999996"/>
    <n v="20.7161882213673"/>
    <d v="1900-01-13T19:08:05"/>
    <n v="43406"/>
    <n v="0.35644248865728001"/>
    <n v="26.790199856331899"/>
    <n v="0"/>
    <n v="13945.045379762189"/>
  </r>
  <r>
    <s v="STND-62143"/>
    <s v="Village of Minooka"/>
    <s v="Village of Minooka - Lighting Well House #9 - 1310 S Ridge Rd -  Minooka"/>
    <s v="New Indoor LED Fixtures"/>
    <s v="Indoor Lighting"/>
    <s v="Miscellaneous"/>
    <n v="0"/>
    <n v="6740.0910000000003"/>
    <n v="1.4435039999999999"/>
    <x v="0"/>
    <x v="1"/>
    <n v="14.797277300976599"/>
    <s v="Qty / 1,000"/>
    <m/>
    <s v="Public-Lighting"/>
    <s v="lighting"/>
    <n v="3"/>
    <n v="1"/>
    <s v="Lighting"/>
    <n v="0.99829244462109001"/>
    <n v="0.987374621353864"/>
    <n v="6728.5819213586101"/>
    <n v="1.42527921542279"/>
    <n v="0.71"/>
    <n v="4777.2931641646101"/>
    <n v="1.01194824295018"/>
    <n v="3379"/>
    <n v="1.0900000000000001"/>
    <n v="1.36"/>
    <n v="2.1999999999999999E-2"/>
    <n v="0.57999999999999996"/>
    <n v="20.7161882213673"/>
    <d v="1900-01-13T19:08:05"/>
    <n v="43406"/>
    <n v="1.80689555707757"/>
    <n v="135.80624061457701"/>
    <n v="0"/>
    <n v="70690.931698203654"/>
  </r>
  <r>
    <s v="STND-62143"/>
    <s v="Village of Minooka"/>
    <s v="Village of Minooka - Lighting Well House #9 - 1310 S Ridge Rd -  Minooka"/>
    <s v="Outdoor &amp; Garage - LED Fixtures"/>
    <s v="Outdoor &amp; Garage Lighting"/>
    <s v="Exterior"/>
    <n v="0"/>
    <n v="1627.796"/>
    <n v="0"/>
    <x v="0"/>
    <x v="1"/>
    <n v="10.1978380583316"/>
    <s v="Qty / 1,000"/>
    <m/>
    <s v="Public-Lighting"/>
    <s v="lighting"/>
    <n v="3"/>
    <n v="1"/>
    <s v="Lighting"/>
    <n v="0.99829244462109001"/>
    <n v="0.987374621353864"/>
    <n v="1625.0164481844299"/>
    <n v="0"/>
    <n v="0.71"/>
    <n v="1153.7616782109501"/>
    <n v="0"/>
    <n v="4903"/>
    <n v="1"/>
    <n v="1"/>
    <n v="0"/>
    <n v="0"/>
    <n v="14.276973281664301"/>
    <d v="1900-01-09T04:44:53"/>
    <n v="43406"/>
    <n v="0"/>
    <n v="0"/>
    <n v="0"/>
    <n v="11765.874752304164"/>
  </r>
  <r>
    <s v="STND-62143"/>
    <s v="Village of Minooka"/>
    <s v="Village of Minooka - Lighting Well House #9 - 1310 S Ridge Rd -  Minooka"/>
    <s v="Outdoor &amp; Garage - LED Fixtures"/>
    <s v="Outdoor &amp; Garage Lighting"/>
    <s v="Exterior"/>
    <n v="0"/>
    <n v="4976.5450000000001"/>
    <n v="0"/>
    <x v="0"/>
    <x v="1"/>
    <n v="10.1978380583316"/>
    <s v="Qty / 1,000"/>
    <m/>
    <s v="Public-Lighting"/>
    <s v="lighting"/>
    <n v="3"/>
    <n v="1"/>
    <s v="Lighting"/>
    <n v="0.99829244462109001"/>
    <n v="0.987374621353864"/>
    <n v="4968.0472738168601"/>
    <n v="0"/>
    <n v="0.71"/>
    <n v="3527.3135644099698"/>
    <n v="0"/>
    <n v="4903"/>
    <n v="1"/>
    <n v="1"/>
    <n v="0"/>
    <n v="0"/>
    <n v="14.276973281664301"/>
    <d v="1900-01-09T04:44:53"/>
    <n v="43406"/>
    <n v="0"/>
    <n v="0"/>
    <n v="0"/>
    <n v="35970.972510809283"/>
  </r>
  <r>
    <s v="STND-62144"/>
    <s v="Tampico Beverages, Inc."/>
    <s v="Tampico Beverages - 3106 N Campbell Ave - Chicago"/>
    <s v="Outdoor &amp; Garage - LED Fixtures"/>
    <s v="Outdoor &amp; Garage Lighting"/>
    <s v="Exterior"/>
    <n v="0"/>
    <n v="5761.0249999999996"/>
    <n v="0"/>
    <x v="0"/>
    <x v="0"/>
    <n v="10.1978380583316"/>
    <s v="Qty / 1,000"/>
    <m/>
    <s v="Private-Lighting"/>
    <s v="lighting"/>
    <n v="3"/>
    <n v="1"/>
    <s v="Lighting"/>
    <n v="0.91633259480590001"/>
    <n v="1.30467645558681"/>
    <n v="5279.0149869916604"/>
    <n v="0"/>
    <n v="0.71"/>
    <n v="3748.1006407640798"/>
    <n v="0"/>
    <n v="4903"/>
    <n v="1"/>
    <n v="1"/>
    <n v="0"/>
    <n v="0"/>
    <n v="14.276973281664301"/>
    <d v="1900-01-09T04:44:53"/>
    <n v="43429"/>
    <n v="0"/>
    <n v="0"/>
    <n v="0"/>
    <n v="38222.523360840991"/>
  </r>
  <r>
    <s v="STND-62144"/>
    <s v="Tampico Beverages, Inc."/>
    <s v="Tampico Beverages - 3106 N Campbell Ave - Chicago"/>
    <s v="Outdoor &amp; Garage - LED Fixtures"/>
    <s v="Outdoor &amp; Garage Lighting"/>
    <s v="Exterior"/>
    <n v="0"/>
    <n v="6864.2"/>
    <n v="0"/>
    <x v="0"/>
    <x v="0"/>
    <n v="10.1978380583316"/>
    <s v="Qty / 1,000"/>
    <m/>
    <s v="Private-Lighting"/>
    <s v="lighting"/>
    <n v="3"/>
    <n v="1"/>
    <s v="Lighting"/>
    <n v="0.91633259480590001"/>
    <n v="1.30467645558681"/>
    <n v="6289.8901972666599"/>
    <n v="0"/>
    <n v="0.71"/>
    <n v="4465.82204005933"/>
    <n v="0"/>
    <n v="4903"/>
    <n v="1"/>
    <n v="1"/>
    <n v="0"/>
    <n v="0"/>
    <n v="14.276973281664301"/>
    <d v="1900-01-09T04:44:53"/>
    <n v="43429"/>
    <n v="0"/>
    <n v="0"/>
    <n v="0"/>
    <n v="45541.729961853103"/>
  </r>
  <r>
    <s v="STND-62144"/>
    <s v="Tampico Beverages, Inc."/>
    <s v="Tampico Beverages - 3106 N Campbell Ave - Chicago"/>
    <s v="Photocells"/>
    <s v="Outdoor &amp; Garage Lighting"/>
    <s v="Manufacturing"/>
    <n v="0"/>
    <n v="201.6"/>
    <n v="0"/>
    <x v="0"/>
    <x v="0"/>
    <n v="8"/>
    <s v="Qty / 1,000"/>
    <m/>
    <s v="Private-Lighting"/>
    <s v="lighting"/>
    <n v="3"/>
    <n v="1"/>
    <s v="Lighting"/>
    <n v="0.91633259480590001"/>
    <n v="1.30467645558681"/>
    <n v="184.73265111286901"/>
    <n v="0"/>
    <n v="0.71"/>
    <n v="131.16018229013699"/>
    <n v="0"/>
    <n v="4618"/>
    <n v="1.02"/>
    <n v="1.04"/>
    <n v="1.2E-2"/>
    <n v="0.81"/>
    <n v="15.158077089649201"/>
    <d v="1900-01-09T19:51:10"/>
    <n v="43429"/>
    <n v="0"/>
    <n v="2.1733253072102299"/>
    <n v="0"/>
    <n v="1049.2814583210959"/>
  </r>
  <r>
    <s v="STND-62145"/>
    <s v="Robert Lunsford"/>
    <s v="Robert Lunsford - 1825 S Perryville Rd - Rockford"/>
    <s v="New Indoor LED Fixtures"/>
    <s v="Indoor Lighting"/>
    <s v="Retail (strip mall)"/>
    <n v="0"/>
    <n v="4079.902"/>
    <n v="0.81515099999999996"/>
    <x v="0"/>
    <x v="0"/>
    <n v="12.215978499877799"/>
    <s v="Qty / 1,000"/>
    <m/>
    <s v="Private-Lighting"/>
    <s v="lighting"/>
    <n v="3"/>
    <n v="1"/>
    <s v="Lighting"/>
    <n v="0.91633259480590001"/>
    <n v="1.30467645558681"/>
    <n v="3738.5471862137802"/>
    <n v="1.06350831744804"/>
    <n v="0.71"/>
    <n v="2654.3685022117802"/>
    <n v="0.75509090538810897"/>
    <n v="4093"/>
    <n v="1.1200000000000001"/>
    <n v="1.29"/>
    <n v="1.9E-2"/>
    <n v="0.71"/>
    <n v="17.102369899829"/>
    <d v="1900-01-11T05:11:01"/>
    <n v="43371"/>
    <n v="1.16116204547226"/>
    <n v="63.4217826232695"/>
    <n v="0"/>
    <n v="32425.708553771943"/>
  </r>
  <r>
    <s v="STND-62146"/>
    <s v="Crest Foods Co., Inc."/>
    <s v="Crest Foods Co Inc - 1884 Rt 38 - Ashton"/>
    <s v="New Indoor LED Fixtures"/>
    <s v="Indoor Lighting"/>
    <s v="Warehouse"/>
    <n v="0"/>
    <n v="226957.63200000001"/>
    <n v="35.918362000000002"/>
    <x v="0"/>
    <x v="0"/>
    <n v="9.5383441434566993"/>
    <s v="Qty / 1,000"/>
    <m/>
    <s v="Private-Lighting"/>
    <s v="lighting"/>
    <n v="2"/>
    <n v="1"/>
    <s v="Lighting"/>
    <n v="0.97902139861649395"/>
    <n v="0.93591656730105399"/>
    <n v="222196.37830732699"/>
    <n v="33.616590066116601"/>
    <n v="0.71"/>
    <n v="157759.42859820201"/>
    <n v="23.867778946942799"/>
    <n v="5242"/>
    <n v="1"/>
    <n v="1.22"/>
    <n v="1.0999999999999999E-2"/>
    <n v="0.68"/>
    <n v="13.3536818008394"/>
    <d v="1900-01-08T12:55:13"/>
    <n v="43441"/>
    <n v="40.521444149128001"/>
    <n v="2444.1601613806001"/>
    <n v="0"/>
    <n v="1504763.7218447356"/>
  </r>
  <r>
    <s v="STND-62146"/>
    <s v="Crest Foods Co., Inc."/>
    <s v="Crest Foods Co Inc - 1884 Rt 38 - Ashton"/>
    <s v="Occupancy Sensors Plus Daylighting Controls"/>
    <s v="Indoor Lighting"/>
    <s v="Warehouse"/>
    <n v="0"/>
    <n v="13100.387000000001"/>
    <n v="1.807857"/>
    <x v="0"/>
    <x v="0"/>
    <n v="8"/>
    <s v="Qty / 1,000"/>
    <m/>
    <s v="Private-Lighting"/>
    <s v="lighting"/>
    <n v="2"/>
    <n v="1"/>
    <s v="Lighting"/>
    <n v="0.97902139861649395"/>
    <n v="0.93591656730105399"/>
    <n v="12825.5592031573"/>
    <n v="1.6920033176111799"/>
    <n v="0.71"/>
    <n v="9106.1470342417106"/>
    <n v="1.2013223555039401"/>
    <n v="5242"/>
    <n v="1"/>
    <n v="1.22"/>
    <n v="1.0999999999999999E-2"/>
    <n v="0.68"/>
    <n v="13.3536818008394"/>
    <d v="1900-01-08T12:55:13"/>
    <n v="43441"/>
    <n v="2.0395411253750999"/>
    <n v="141.08115123473101"/>
    <n v="0"/>
    <n v="72849.176273933685"/>
  </r>
  <r>
    <s v="STND-62147"/>
    <s v="The West Cook Young Men's Christian Association, Inc."/>
    <s v="West Cook YMCA - 255 S Marion St - Oak Park"/>
    <s v="New Indoor LED Fixtures"/>
    <s v="Indoor Lighting"/>
    <s v="Miscellaneous"/>
    <n v="0"/>
    <n v="1193.328"/>
    <n v="0.25557099999999999"/>
    <x v="0"/>
    <x v="0"/>
    <n v="14.797277300976599"/>
    <s v="Qty / 1,000"/>
    <m/>
    <s v="Private-Lighting"/>
    <s v="lighting"/>
    <n v="3"/>
    <n v="1"/>
    <s v="Lighting"/>
    <n v="0.91633259480590001"/>
    <n v="1.30467645558681"/>
    <n v="1093.4853426945299"/>
    <n v="0.33343746643077599"/>
    <n v="0.71"/>
    <n v="776.37459331312004"/>
    <n v="0.23674060116585099"/>
    <n v="3379"/>
    <n v="1.0900000000000001"/>
    <n v="1.36"/>
    <n v="2.1999999999999999E-2"/>
    <n v="0.57999999999999996"/>
    <n v="20.7161882213673"/>
    <d v="1900-01-13T19:08:05"/>
    <n v="43429"/>
    <n v="0.42271484080980698"/>
    <n v="22.0703463663117"/>
    <n v="0"/>
    <n v="11488.23014668717"/>
  </r>
  <r>
    <s v="STND-62147"/>
    <s v="The West Cook Young Men's Christian Association, Inc."/>
    <s v="West Cook YMCA - 255 S Marion St - Oak Park"/>
    <s v="Outdoor &amp; Garage - LED Fixtures"/>
    <s v="Outdoor &amp; Garage Lighting"/>
    <s v="Exterior"/>
    <n v="0"/>
    <n v="6266.0339999999997"/>
    <n v="0"/>
    <x v="0"/>
    <x v="0"/>
    <n v="10.1978380583316"/>
    <s v="Qty / 1,000"/>
    <m/>
    <s v="Private-Lighting"/>
    <s v="lighting"/>
    <n v="3"/>
    <n v="1"/>
    <s v="Lighting"/>
    <n v="0.91633259480590001"/>
    <n v="1.30467645558681"/>
    <n v="5741.7711943619897"/>
    <n v="0"/>
    <n v="0.71"/>
    <n v="4076.6575479970102"/>
    <n v="0"/>
    <n v="4903"/>
    <n v="1"/>
    <n v="1"/>
    <n v="0"/>
    <n v="0"/>
    <n v="14.276973281664301"/>
    <d v="1900-01-09T04:44:53"/>
    <n v="43429"/>
    <n v="0"/>
    <n v="0"/>
    <n v="0"/>
    <n v="41573.093493748689"/>
  </r>
  <r>
    <s v="STND-62149"/>
    <s v="G.A.T. GUNS, INC."/>
    <s v="GAT Guns - 970 Dundee Rd - East Dundee"/>
    <s v="New Indoor LED Fixtures"/>
    <s v="Indoor Lighting"/>
    <s v="Miscellaneous"/>
    <n v="0"/>
    <n v="2254.0630000000001"/>
    <n v="0.48274600000000001"/>
    <x v="0"/>
    <x v="0"/>
    <n v="14.797277300976599"/>
    <s v="Qty / 1,000"/>
    <m/>
    <s v="Private-Lighting"/>
    <s v="lighting"/>
    <n v="3"/>
    <n v="1"/>
    <s v="Lighting"/>
    <n v="0.91633259480590001"/>
    <n v="1.30467645558681"/>
    <n v="2065.4713976459698"/>
    <n v="0.62982734022870801"/>
    <n v="0.71"/>
    <n v="1466.48469232864"/>
    <n v="0.447177411562383"/>
    <n v="3379"/>
    <n v="1.0900000000000001"/>
    <n v="1.36"/>
    <n v="2.1999999999999999E-2"/>
    <n v="0.57999999999999996"/>
    <n v="20.7161882213673"/>
    <d v="1900-01-13T19:08:05"/>
    <n v="43374"/>
    <n v="0.798462652419762"/>
    <n v="41.688413530469099"/>
    <n v="0"/>
    <n v="21699.980650024238"/>
  </r>
  <r>
    <s v="STND-62150"/>
    <s v="Fremont School District 79"/>
    <s v="Fremont SD79 Elementary School - 28909 N Fremont Center - Mundelein"/>
    <s v="Air-Cooled Chiller"/>
    <s v="HVAC"/>
    <s v="K-12 School"/>
    <n v="0"/>
    <n v="38283.012000000002"/>
    <n v="24.728756000000001"/>
    <x v="3"/>
    <x v="1"/>
    <n v="20"/>
    <s v="ΔkWpeak / CF"/>
    <n v="1"/>
    <s v="Public-Non-Lighting"/>
    <s v="non_lighting"/>
    <n v="3"/>
    <n v="1"/>
    <s v="Non-Lighting"/>
    <n v="1.01534080484258"/>
    <n v="0.52563350510805795"/>
    <n v="38870.304215878001"/>
    <n v="12.9982626932419"/>
    <n v="0.7"/>
    <n v="27209.212951114601"/>
    <n v="9.0987838852693397"/>
    <n v="2979"/>
    <n v="1.17333333333333"/>
    <n v="1.323"/>
    <n v="2.1333333333333301E-2"/>
    <n v="0.72"/>
    <n v="23.497818059751602"/>
    <d v="1900-01-15T18:49:11"/>
    <n v="43470"/>
    <n v="12.9982626932419"/>
    <n v="0"/>
    <n v="0"/>
    <n v="544184.25902229198"/>
  </r>
  <r>
    <s v="STND-62151"/>
    <s v="Hiawatha Community Unit School District #426"/>
    <s v="Hiawatha Community Unit School District #426 - 410 S 1st St - Kirkland"/>
    <s v="New Indoor LED Fixtures"/>
    <s v="Indoor Lighting"/>
    <s v="K-12 School"/>
    <n v="0"/>
    <n v="1143.221"/>
    <n v="0.31173099999999998"/>
    <x v="0"/>
    <x v="1"/>
    <n v="15"/>
    <s v="Qty / 1,000"/>
    <m/>
    <s v="Public-Lighting"/>
    <s v="lighting"/>
    <n v="3"/>
    <n v="1"/>
    <s v="Lighting"/>
    <n v="0.99829244462109001"/>
    <n v="0.987374621353864"/>
    <n v="1141.26888683217"/>
    <n v="0.30779527808926099"/>
    <n v="0.71"/>
    <n v="810.300909650839"/>
    <n v="0.218534647443376"/>
    <n v="2979"/>
    <n v="1.17333333333333"/>
    <n v="1.323"/>
    <n v="2.1333333333333301E-2"/>
    <n v="0.72"/>
    <n v="23.497818059751602"/>
    <d v="1900-01-15T18:49:11"/>
    <n v="43419"/>
    <n v="0.32312429462633502"/>
    <n v="20.750343396948502"/>
    <n v="0"/>
    <n v="12154.513644762585"/>
  </r>
  <r>
    <s v="STND-62151"/>
    <s v="Hiawatha Community Unit School District #426"/>
    <s v="Hiawatha Community Unit School District #426 - 410 S 1st St - Kirkland"/>
    <s v="New Indoor LED Fixtures"/>
    <s v="Indoor Lighting"/>
    <s v="K-12 School"/>
    <n v="0"/>
    <n v="613.43600000000004"/>
    <n v="0.16727"/>
    <x v="0"/>
    <x v="1"/>
    <n v="15"/>
    <s v="Qty / 1,000"/>
    <m/>
    <s v="Public-Lighting"/>
    <s v="lighting"/>
    <n v="3"/>
    <n v="1"/>
    <s v="Lighting"/>
    <n v="0.99829244462109001"/>
    <n v="0.987374621353864"/>
    <n v="612.38852405858302"/>
    <n v="0.16515815291386099"/>
    <n v="0.71"/>
    <n v="434.79585208159398"/>
    <n v="0.11726228856884099"/>
    <n v="2979"/>
    <n v="1.17333333333333"/>
    <n v="1.323"/>
    <n v="2.1333333333333301E-2"/>
    <n v="0.72"/>
    <n v="23.497818059751602"/>
    <d v="1900-01-15T18:49:11"/>
    <n v="43419"/>
    <n v="0.17338346446823399"/>
    <n v="11.134336801065199"/>
    <n v="0"/>
    <n v="6521.93778122391"/>
  </r>
  <r>
    <s v="STND-62151"/>
    <s v="Hiawatha Community Unit School District #426"/>
    <s v="Hiawatha Community Unit School District #426 - 410 S 1st St - Kirkland"/>
    <s v="New Indoor LED Fixtures"/>
    <s v="Indoor Lighting"/>
    <s v="K-12 School"/>
    <n v="0"/>
    <n v="-278.834"/>
    <n v="-7.6032000000000002E-2"/>
    <x v="0"/>
    <x v="1"/>
    <n v="15"/>
    <s v="Qty / 1,000"/>
    <m/>
    <s v="Public-Lighting"/>
    <s v="lighting"/>
    <n v="3"/>
    <n v="1"/>
    <s v="Lighting"/>
    <n v="0.99829244462109001"/>
    <n v="0.987374621353864"/>
    <n v="-278.35787550347698"/>
    <n v="-7.5072067210776999E-2"/>
    <n v="0.71"/>
    <n v="-197.634091607469"/>
    <n v="-5.3301167719651703E-2"/>
    <n v="2979"/>
    <n v="1.17333333333333"/>
    <n v="1.323"/>
    <n v="2.1333333333333301E-2"/>
    <n v="0.72"/>
    <n v="23.497818059751602"/>
    <d v="1900-01-15T18:49:11"/>
    <n v="43419"/>
    <n v="-7.8810854130739294E-2"/>
    <n v="-5.0610522818814001"/>
    <n v="0"/>
    <n v="-2964.5113741120349"/>
  </r>
  <r>
    <s v="STND-62152"/>
    <s v="Fox Home Center, Inc"/>
    <s v="Fox Home Center - 11150 S Cicero - Alsip"/>
    <s v="Outdoor &amp; Garage - LED Fixtures"/>
    <s v="Outdoor &amp; Garage Lighting"/>
    <s v="Exterior"/>
    <n v="0"/>
    <n v="68764.574999999997"/>
    <n v="0"/>
    <x v="0"/>
    <x v="0"/>
    <n v="10.1978380583316"/>
    <s v="Qty / 1,000"/>
    <m/>
    <s v="Private-Lighting"/>
    <s v="lighting"/>
    <n v="2"/>
    <n v="1"/>
    <s v="Lighting"/>
    <n v="0.97902139861649395"/>
    <n v="0.93591656730105399"/>
    <n v="67321.990391768806"/>
    <n v="0"/>
    <n v="0.71"/>
    <n v="47798.6131781558"/>
    <n v="0"/>
    <n v="4903"/>
    <n v="1"/>
    <n v="1"/>
    <n v="0"/>
    <n v="0"/>
    <n v="14.276973281664301"/>
    <d v="1900-01-09T04:44:53"/>
    <n v="43462"/>
    <n v="0"/>
    <n v="0"/>
    <n v="0"/>
    <n v="487442.51660366758"/>
  </r>
  <r>
    <s v="STND-62152"/>
    <s v="Fox Home Center, Inc"/>
    <s v="Fox Home Center - 11150 S Cicero - Alsip"/>
    <s v="Outdoor &amp; Garage - LED Fixtures"/>
    <s v="Outdoor &amp; Garage Lighting"/>
    <s v="Exterior"/>
    <n v="0"/>
    <n v="35301.599999999999"/>
    <n v="0"/>
    <x v="0"/>
    <x v="0"/>
    <n v="10.1978380583316"/>
    <s v="Qty / 1,000"/>
    <m/>
    <s v="Private-Lighting"/>
    <s v="lighting"/>
    <n v="2"/>
    <n v="1"/>
    <s v="Lighting"/>
    <n v="0.97902139861649395"/>
    <n v="0.93591656730105399"/>
    <n v="34561.0218054"/>
    <n v="0"/>
    <n v="0.71"/>
    <n v="24538.325481833999"/>
    <n v="0"/>
    <n v="4903"/>
    <n v="1"/>
    <n v="1"/>
    <n v="0"/>
    <n v="0"/>
    <n v="14.276973281664301"/>
    <d v="1900-01-09T04:44:53"/>
    <n v="43462"/>
    <n v="0"/>
    <n v="0"/>
    <n v="0"/>
    <n v="250237.86948637484"/>
  </r>
  <r>
    <s v="STND-62152"/>
    <s v="Fox Home Center, Inc"/>
    <s v="Fox Home Center - 11150 S Cicero - Alsip"/>
    <s v="Outdoor &amp; Garage - LED Fixtures"/>
    <s v="Outdoor &amp; Garage Lighting"/>
    <s v="Exterior"/>
    <n v="0"/>
    <n v="51187.32"/>
    <n v="0"/>
    <x v="0"/>
    <x v="0"/>
    <n v="10.1978380583316"/>
    <s v="Qty / 1,000"/>
    <m/>
    <s v="Private-Lighting"/>
    <s v="lighting"/>
    <n v="2"/>
    <n v="1"/>
    <s v="Lighting"/>
    <n v="0.97902139861649395"/>
    <n v="0.93591656730105399"/>
    <n v="50113.481617830003"/>
    <n v="0"/>
    <n v="0.71"/>
    <n v="35580.571948659301"/>
    <n v="0"/>
    <n v="4903"/>
    <n v="1"/>
    <n v="1"/>
    <n v="0"/>
    <n v="0"/>
    <n v="14.276973281664301"/>
    <d v="1900-01-09T04:44:53"/>
    <n v="43462"/>
    <n v="0"/>
    <n v="0"/>
    <n v="0"/>
    <n v="362844.91075524356"/>
  </r>
  <r>
    <s v="STND-62152"/>
    <s v="Fox Home Center, Inc"/>
    <s v="Fox Home Center - 11150 S Cicero - Alsip"/>
    <s v="Outdoor &amp; Garage - LED Fixtures"/>
    <s v="Outdoor &amp; Garage Lighting"/>
    <s v="Exterior"/>
    <n v="0"/>
    <n v="19366.849999999999"/>
    <n v="0"/>
    <x v="0"/>
    <x v="0"/>
    <n v="10.1978380583316"/>
    <s v="Qty / 1,000"/>
    <m/>
    <s v="Private-Lighting"/>
    <s v="lighting"/>
    <n v="2"/>
    <n v="1"/>
    <s v="Lighting"/>
    <n v="0.97902139861649395"/>
    <n v="0.93591656730105399"/>
    <n v="18960.560573795799"/>
    <n v="0"/>
    <n v="0.71"/>
    <n v="13461.998007394999"/>
    <n v="0"/>
    <n v="4903"/>
    <n v="1"/>
    <n v="1"/>
    <n v="0"/>
    <n v="0"/>
    <n v="14.276973281664301"/>
    <d v="1900-01-09T04:44:53"/>
    <n v="43462"/>
    <n v="0"/>
    <n v="0"/>
    <n v="0"/>
    <n v="137283.27562099689"/>
  </r>
  <r>
    <s v="STND-62152"/>
    <s v="Fox Home Center, Inc"/>
    <s v="Fox Home Center - 11150 S Cicero - Alsip"/>
    <s v="Outdoor &amp; Garage - LED Fixtures"/>
    <s v="Outdoor &amp; Garage Lighting"/>
    <s v="Exterior"/>
    <n v="0"/>
    <n v="17650.8"/>
    <n v="0"/>
    <x v="0"/>
    <x v="0"/>
    <n v="10.1978380583316"/>
    <s v="Qty / 1,000"/>
    <m/>
    <s v="Private-Lighting"/>
    <s v="lighting"/>
    <n v="2"/>
    <n v="1"/>
    <s v="Lighting"/>
    <n v="0.97902139861649395"/>
    <n v="0.93591656730105399"/>
    <n v="17280.5109027"/>
    <n v="0"/>
    <n v="0.71"/>
    <n v="12269.162740917"/>
    <n v="0"/>
    <n v="4903"/>
    <n v="1"/>
    <n v="1"/>
    <n v="0"/>
    <n v="0"/>
    <n v="14.276973281664301"/>
    <d v="1900-01-09T04:44:53"/>
    <n v="43462"/>
    <n v="0"/>
    <n v="0"/>
    <n v="0"/>
    <n v="125118.93474318742"/>
  </r>
  <r>
    <s v="STND-62152"/>
    <s v="Fox Home Center, Inc"/>
    <s v="Fox Home Center - 11150 S Cicero - Alsip"/>
    <s v="Outdoor &amp; Garage - LED Fixtures"/>
    <s v="Outdoor &amp; Garage Lighting"/>
    <s v="Exterior"/>
    <n v="0"/>
    <n v="18258.772000000001"/>
    <n v="0"/>
    <x v="0"/>
    <x v="0"/>
    <n v="10.1978380583316"/>
    <s v="Qty / 1,000"/>
    <m/>
    <s v="Private-Lighting"/>
    <s v="lighting"/>
    <n v="2"/>
    <n v="1"/>
    <s v="Lighting"/>
    <n v="0.97902139861649395"/>
    <n v="0.93591656730105399"/>
    <n v="17875.7285004597"/>
    <n v="0"/>
    <n v="0.71"/>
    <n v="12691.767235326401"/>
    <n v="0"/>
    <n v="4903"/>
    <n v="1"/>
    <n v="1"/>
    <n v="0"/>
    <n v="0"/>
    <n v="14.276973281664301"/>
    <d v="1900-01-09T04:44:53"/>
    <n v="43462"/>
    <n v="0"/>
    <n v="0"/>
    <n v="0"/>
    <n v="129428.58693989761"/>
  </r>
  <r>
    <s v="STND-62152"/>
    <s v="Fox Home Center, Inc"/>
    <s v="Fox Home Center - 11150 S Cicero - Alsip"/>
    <s v="Outdoor &amp; Garage - LED Fixtures"/>
    <s v="Outdoor &amp; Garage Lighting"/>
    <s v="Exterior"/>
    <n v="0"/>
    <n v="8207.6219999999994"/>
    <n v="0"/>
    <x v="0"/>
    <x v="0"/>
    <n v="10.1978380583316"/>
    <s v="Qty / 1,000"/>
    <m/>
    <s v="Private-Lighting"/>
    <s v="lighting"/>
    <n v="2"/>
    <n v="1"/>
    <s v="Lighting"/>
    <n v="0.97902139861649395"/>
    <n v="0.93591656730105399"/>
    <n v="8035.4375697554997"/>
    <n v="0"/>
    <n v="0.71"/>
    <n v="5705.1606745264098"/>
    <n v="0"/>
    <n v="4903"/>
    <n v="1"/>
    <n v="1"/>
    <n v="0"/>
    <n v="0"/>
    <n v="14.276973281664301"/>
    <d v="1900-01-09T04:44:53"/>
    <n v="43462"/>
    <n v="0"/>
    <n v="0"/>
    <n v="0"/>
    <n v="58180.304655582207"/>
  </r>
  <r>
    <s v="STND-62154"/>
    <s v="Niemann Foods, Inc"/>
    <s v="NFI-County Market #348 - 210 W 3rd St - Sterling"/>
    <s v="Outdoor &amp; Garage - LED Fixtures"/>
    <s v="Outdoor &amp; Garage Lighting"/>
    <s v="Exterior"/>
    <n v="0"/>
    <n v="1838.625"/>
    <n v="0"/>
    <x v="0"/>
    <x v="0"/>
    <n v="10.1978380583316"/>
    <s v="Qty / 1,000"/>
    <m/>
    <s v="Private-Lighting"/>
    <s v="lighting"/>
    <n v="3"/>
    <n v="1"/>
    <s v="Lighting"/>
    <n v="0.91633259480590001"/>
    <n v="1.30467645558681"/>
    <n v="1684.792017125"/>
    <n v="0"/>
    <n v="0.71"/>
    <n v="1196.2023321587501"/>
    <n v="0"/>
    <n v="4903"/>
    <n v="1"/>
    <n v="1"/>
    <n v="0"/>
    <n v="0"/>
    <n v="14.276973281664301"/>
    <d v="1900-01-09T04:44:53"/>
    <n v="43401"/>
    <n v="0"/>
    <n v="0"/>
    <n v="0"/>
    <n v="12198.677668353519"/>
  </r>
  <r>
    <s v="STND-62154"/>
    <s v="Niemann Foods, Inc"/>
    <s v="NFI-County Market #348 - 210 W 3rd St - Sterling"/>
    <s v="Outdoor &amp; Garage - LED Fixtures"/>
    <s v="Outdoor &amp; Garage Lighting"/>
    <s v="Exterior"/>
    <n v="0"/>
    <n v="45892.08"/>
    <n v="0"/>
    <x v="0"/>
    <x v="0"/>
    <n v="10.1978380583316"/>
    <s v="Qty / 1,000"/>
    <m/>
    <s v="Private-Lighting"/>
    <s v="lighting"/>
    <n v="3"/>
    <n v="1"/>
    <s v="Lighting"/>
    <n v="0.91633259480590001"/>
    <n v="1.30467645558681"/>
    <n v="42052.408747439898"/>
    <n v="0"/>
    <n v="0.71"/>
    <n v="29857.210210682399"/>
    <n v="0"/>
    <n v="4903"/>
    <n v="1"/>
    <n v="1"/>
    <n v="0"/>
    <n v="0"/>
    <n v="14.276973281664301"/>
    <d v="1900-01-09T04:44:53"/>
    <n v="43401"/>
    <n v="0"/>
    <n v="0"/>
    <n v="0"/>
    <n v="304478.99460210383"/>
  </r>
  <r>
    <s v="STND-62154"/>
    <s v="Niemann Foods, Inc"/>
    <s v="NFI-County Market #348 - 210 W 3rd St - Sterling"/>
    <s v="Outdoor &amp; Garage - LED Fixtures"/>
    <s v="Outdoor &amp; Garage Lighting"/>
    <s v="Exterior"/>
    <n v="0"/>
    <n v="30153.45"/>
    <n v="0"/>
    <x v="0"/>
    <x v="0"/>
    <n v="10.1978380583316"/>
    <s v="Qty / 1,000"/>
    <m/>
    <s v="Private-Lighting"/>
    <s v="lighting"/>
    <n v="3"/>
    <n v="1"/>
    <s v="Lighting"/>
    <n v="0.91633259480590001"/>
    <n v="1.30467645558681"/>
    <n v="27630.589080850001"/>
    <n v="0"/>
    <n v="0.71"/>
    <n v="19617.7182474035"/>
    <n v="0"/>
    <n v="4903"/>
    <n v="1"/>
    <n v="1"/>
    <n v="0"/>
    <n v="0"/>
    <n v="14.276973281664301"/>
    <d v="1900-01-09T04:44:53"/>
    <n v="43401"/>
    <n v="0"/>
    <n v="0"/>
    <n v="0"/>
    <n v="200058.3137609977"/>
  </r>
  <r>
    <s v="STND-62154"/>
    <s v="Niemann Foods, Inc"/>
    <s v="NFI-County Market #348 - 210 W 3rd St - Sterling"/>
    <s v="Outdoor &amp; Garage - LED Fixtures"/>
    <s v="Outdoor &amp; Garage Lighting"/>
    <s v="Exterior"/>
    <n v="0"/>
    <n v="1495.415"/>
    <n v="0"/>
    <x v="0"/>
    <x v="0"/>
    <n v="10.1978380583316"/>
    <s v="Qty / 1,000"/>
    <m/>
    <s v="Private-Lighting"/>
    <s v="lighting"/>
    <n v="3"/>
    <n v="1"/>
    <s v="Lighting"/>
    <n v="0.91633259480590001"/>
    <n v="1.30467645558681"/>
    <n v="1370.29750726166"/>
    <n v="0"/>
    <n v="0.71"/>
    <n v="972.91123015578205"/>
    <n v="0"/>
    <n v="4903"/>
    <n v="1"/>
    <n v="1"/>
    <n v="0"/>
    <n v="0"/>
    <n v="14.276973281664301"/>
    <d v="1900-01-09T04:44:53"/>
    <n v="43401"/>
    <n v="0"/>
    <n v="0"/>
    <n v="0"/>
    <n v="9921.5911702608482"/>
  </r>
  <r>
    <s v="STND-62154"/>
    <s v="Niemann Foods, Inc"/>
    <s v="NFI-County Market #348 - 210 W 3rd St - Sterling"/>
    <s v="Outdoor &amp; Garage - LED Fixtures"/>
    <s v="Outdoor &amp; Garage Lighting"/>
    <s v="Exterior"/>
    <n v="0"/>
    <n v="11963.32"/>
    <n v="0"/>
    <x v="0"/>
    <x v="0"/>
    <n v="10.1978380583316"/>
    <s v="Qty / 1,000"/>
    <m/>
    <s v="Private-Lighting"/>
    <s v="lighting"/>
    <n v="3"/>
    <n v="1"/>
    <s v="Lighting"/>
    <n v="0.91633259480590001"/>
    <n v="1.30467645558681"/>
    <n v="10962.3800580933"/>
    <n v="0"/>
    <n v="0.71"/>
    <n v="7783.28984124625"/>
    <n v="0"/>
    <n v="4903"/>
    <n v="1"/>
    <n v="1"/>
    <n v="0"/>
    <n v="0"/>
    <n v="14.276973281664301"/>
    <d v="1900-01-09T04:44:53"/>
    <n v="43401"/>
    <n v="0"/>
    <n v="0"/>
    <n v="0"/>
    <n v="79372.729362086728"/>
  </r>
  <r>
    <s v="STND-62159"/>
    <s v="Benson Building Corporation"/>
    <s v="Benson Building Corporation - 660 W Randolph St - Chicago"/>
    <s v="New Indoor LED Fixtures"/>
    <s v="Indoor Lighting"/>
    <s v="Office"/>
    <n v="0"/>
    <n v="202.52699999999999"/>
    <n v="4.5539999999999997E-2"/>
    <x v="0"/>
    <x v="0"/>
    <n v="15"/>
    <s v="Qty / 1,000"/>
    <m/>
    <s v="Private-Lighting"/>
    <s v="lighting"/>
    <n v="3"/>
    <n v="1"/>
    <s v="Lighting"/>
    <n v="0.91633259480590001"/>
    <n v="1.30467645558681"/>
    <n v="185.58209142825399"/>
    <n v="5.9414965787423203E-2"/>
    <n v="0.71"/>
    <n v="131.76328491406099"/>
    <n v="4.2184625709070403E-2"/>
    <n v="2885"/>
    <n v="1.165"/>
    <n v="1.3779999999999999"/>
    <n v="2.5499999999999998E-2"/>
    <n v="0.55000000000000004"/>
    <n v="24.263431542460999"/>
    <d v="1900-01-16T07:56:40"/>
    <n v="43378"/>
    <n v="7.8394202120890794E-2"/>
    <n v="4.0620972801892599"/>
    <n v="0"/>
    <n v="1976.4492737109149"/>
  </r>
  <r>
    <s v="STND-62159"/>
    <s v="Benson Building Corporation"/>
    <s v="Benson Building Corporation - 660 W Randolph St - Chicago"/>
    <s v="New Indoor LED Fixtures"/>
    <s v="Indoor Lighting"/>
    <s v="Office"/>
    <n v="0"/>
    <n v="506.31799999999998"/>
    <n v="0.11385000000000001"/>
    <x v="0"/>
    <x v="0"/>
    <n v="15"/>
    <s v="Qty / 1,000"/>
    <m/>
    <s v="Private-Lighting"/>
    <s v="lighting"/>
    <n v="3"/>
    <n v="1"/>
    <s v="Lighting"/>
    <n v="0.91633259480590001"/>
    <n v="1.30467645558681"/>
    <n v="463.95568673693401"/>
    <n v="0.148537414468558"/>
    <n v="0.71"/>
    <n v="329.40853758322299"/>
    <n v="0.105461564272676"/>
    <n v="2885"/>
    <n v="1.165"/>
    <n v="1.3779999999999999"/>
    <n v="2.5499999999999998E-2"/>
    <n v="0.55000000000000004"/>
    <n v="24.263431542460999"/>
    <d v="1900-01-16T07:56:40"/>
    <n v="43378"/>
    <n v="0.195985505302227"/>
    <n v="10.155253229005799"/>
    <n v="0"/>
    <n v="4941.1280637483451"/>
  </r>
  <r>
    <s v="STND-62159"/>
    <s v="Benson Building Corporation"/>
    <s v="Benson Building Corporation - 660 W Randolph St - Chicago"/>
    <s v="New Indoor LED Fixtures"/>
    <s v="Indoor Lighting"/>
    <s v="Office"/>
    <n v="0"/>
    <n v="6075.81"/>
    <n v="1.3662000000000001"/>
    <x v="0"/>
    <x v="0"/>
    <n v="15"/>
    <s v="Qty / 1,000"/>
    <m/>
    <s v="Private-Lighting"/>
    <s v="lighting"/>
    <n v="3"/>
    <n v="1"/>
    <s v="Lighting"/>
    <n v="0.91633259480590001"/>
    <n v="1.30467645558681"/>
    <n v="5567.4627428476297"/>
    <n v="1.7824489736227001"/>
    <n v="0.71"/>
    <n v="3952.8985474218198"/>
    <n v="1.26553877127211"/>
    <n v="2885"/>
    <n v="1.165"/>
    <n v="1.3779999999999999"/>
    <n v="2.5499999999999998E-2"/>
    <n v="0.55000000000000004"/>
    <n v="24.263431542460999"/>
    <d v="1900-01-16T07:56:40"/>
    <n v="43378"/>
    <n v="2.3518260636267301"/>
    <n v="121.862918405678"/>
    <n v="0"/>
    <n v="59293.478211327296"/>
  </r>
  <r>
    <s v="STND-62159"/>
    <s v="Benson Building Corporation"/>
    <s v="Benson Building Corporation - 660 W Randolph St - Chicago"/>
    <s v="New Indoor LED Fixtures"/>
    <s v="Indoor Lighting"/>
    <s v="Office"/>
    <n v="0"/>
    <n v="5620.1239999999998"/>
    <n v="1.2637350000000001"/>
    <x v="0"/>
    <x v="0"/>
    <n v="15"/>
    <s v="Qty / 1,000"/>
    <m/>
    <s v="Private-Lighting"/>
    <s v="lighting"/>
    <n v="3"/>
    <n v="1"/>
    <s v="Lighting"/>
    <n v="0.91633259480590001"/>
    <n v="1.30467645558681"/>
    <n v="5149.9028080509097"/>
    <n v="1.6487653006009899"/>
    <n v="0.71"/>
    <n v="3656.4309937161502"/>
    <n v="1.1706233634267"/>
    <n v="2885"/>
    <n v="1.165"/>
    <n v="1.3779999999999999"/>
    <n v="2.5499999999999998E-2"/>
    <n v="0.55000000000000004"/>
    <n v="24.263431542460999"/>
    <d v="1900-01-16T07:56:40"/>
    <n v="43378"/>
    <n v="2.1754391088547198"/>
    <n v="112.723194510986"/>
    <n v="0"/>
    <n v="54846.46490574225"/>
  </r>
  <r>
    <s v="STND-62159"/>
    <s v="Benson Building Corporation"/>
    <s v="Benson Building Corporation - 660 W Randolph St - Chicago"/>
    <s v="New Indoor LED Fixtures"/>
    <s v="Indoor Lighting"/>
    <s v="Office"/>
    <n v="0"/>
    <n v="1761.9849999999999"/>
    <n v="0.39619799999999999"/>
    <x v="0"/>
    <x v="0"/>
    <n v="15"/>
    <s v="Qty / 1,000"/>
    <m/>
    <s v="Private-Lighting"/>
    <s v="lighting"/>
    <n v="3"/>
    <n v="1"/>
    <s v="Lighting"/>
    <n v="0.91633259480590001"/>
    <n v="1.30467645558681"/>
    <n v="1614.56428705907"/>
    <n v="0.51691020235058105"/>
    <n v="0.71"/>
    <n v="1146.34064381194"/>
    <n v="0.36700624366891299"/>
    <n v="2885"/>
    <n v="1.165"/>
    <n v="1.3779999999999999"/>
    <n v="2.5499999999999998E-2"/>
    <n v="0.55000000000000004"/>
    <n v="24.263431542460999"/>
    <d v="1900-01-16T07:56:40"/>
    <n v="43378"/>
    <n v="0.68202955845174995"/>
    <n v="35.340248343353103"/>
    <n v="0"/>
    <n v="17195.109657179099"/>
  </r>
  <r>
    <s v="STND-62159"/>
    <s v="Benson Building Corporation"/>
    <s v="Benson Building Corporation - 660 W Randolph St - Chicago"/>
    <s v="New Indoor LED Fixtures"/>
    <s v="Indoor Lighting"/>
    <s v="Office"/>
    <n v="0"/>
    <n v="1620.2159999999999"/>
    <n v="0.36431999999999998"/>
    <x v="0"/>
    <x v="0"/>
    <n v="15"/>
    <s v="Qty / 1,000"/>
    <m/>
    <s v="Private-Lighting"/>
    <s v="lighting"/>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378"/>
    <n v="0.62715361696712701"/>
    <n v="32.4967782415141"/>
    <n v="0"/>
    <n v="15811.59418968735"/>
  </r>
  <r>
    <s v="STND-62159"/>
    <s v="Benson Building Corporation"/>
    <s v="Benson Building Corporation - 660 W Randolph St - Chicago"/>
    <s v="Occupancy Sensors"/>
    <s v="Indoor Lighting"/>
    <s v="Office"/>
    <n v="0"/>
    <n v="15.391999999999999"/>
    <n v="1.0488000000000001E-2"/>
    <x v="0"/>
    <x v="0"/>
    <n v="8"/>
    <s v="Qty / 1,000"/>
    <m/>
    <s v="Private-Lighting"/>
    <s v="lighting"/>
    <n v="3"/>
    <n v="1"/>
    <s v="Lighting"/>
    <n v="0.91633259480590001"/>
    <n v="1.30467645558681"/>
    <n v="14.104191299252401"/>
    <n v="1.36834466661944E-2"/>
    <n v="0.71"/>
    <n v="10.013975822469201"/>
    <n v="9.7152471329980394E-3"/>
    <n v="2885"/>
    <n v="1.165"/>
    <n v="1.3779999999999999"/>
    <n v="2.5499999999999998E-2"/>
    <n v="0.55000000000000004"/>
    <n v="24.263431542460999"/>
    <d v="1900-01-16T07:56:40"/>
    <n v="43378"/>
    <n v="2.4824830671615401E-2"/>
    <n v="0.30871835032698403"/>
    <n v="0"/>
    <n v="80.111806579753605"/>
  </r>
  <r>
    <s v="STND-62159"/>
    <s v="Benson Building Corporation"/>
    <s v="Benson Building Corporation - 660 W Randolph St - Chicago"/>
    <s v="Occupancy Sensors"/>
    <s v="Indoor Lighting"/>
    <s v="Office"/>
    <n v="0"/>
    <n v="32.404000000000003"/>
    <n v="2.2079999999999999E-2"/>
    <x v="0"/>
    <x v="0"/>
    <n v="8"/>
    <s v="Qty / 1,000"/>
    <m/>
    <s v="Private-Lighting"/>
    <s v="lighting"/>
    <n v="3"/>
    <n v="1"/>
    <s v="Lighting"/>
    <n v="0.91633259480590001"/>
    <n v="1.30467645558681"/>
    <n v="29.692841402090401"/>
    <n v="2.88072561393567E-2"/>
    <n v="0.71"/>
    <n v="21.081917395484201"/>
    <n v="2.0453151858943201E-2"/>
    <n v="2885"/>
    <n v="1.165"/>
    <n v="1.3779999999999999"/>
    <n v="2.5499999999999998E-2"/>
    <n v="0.55000000000000004"/>
    <n v="24.263431542460999"/>
    <d v="1900-01-16T07:56:40"/>
    <n v="43378"/>
    <n v="5.2262801413927203E-2"/>
    <n v="0.64992914656935996"/>
    <n v="0"/>
    <n v="168.65533916387361"/>
  </r>
  <r>
    <s v="STND-62159"/>
    <s v="Benson Building Corporation"/>
    <s v="Benson Building Corporation - 660 W Randolph St - Chicago"/>
    <s v="Retrofit of Existing Indoor Fixtures to LED"/>
    <s v="Indoor Lighting"/>
    <s v="Office"/>
    <n v="0"/>
    <n v="124.892"/>
    <n v="2.8083E-2"/>
    <x v="0"/>
    <x v="0"/>
    <n v="15"/>
    <s v="Qty / 1,000"/>
    <m/>
    <s v="Private-Lighting"/>
    <s v="lighting"/>
    <n v="3"/>
    <n v="1"/>
    <s v="Lighting"/>
    <n v="0.91633259480590001"/>
    <n v="1.30467645558681"/>
    <n v="114.44261043049799"/>
    <n v="3.6639228902244303E-2"/>
    <n v="0.71"/>
    <n v="81.254253405653898"/>
    <n v="2.6013852520593399E-2"/>
    <n v="2885"/>
    <n v="1.165"/>
    <n v="1.3779999999999999"/>
    <n v="2.5499999999999998E-2"/>
    <n v="0.55000000000000004"/>
    <n v="24.263431542460999"/>
    <d v="1900-01-16T07:56:40"/>
    <n v="43378"/>
    <n v="4.8343091307882703E-2"/>
    <n v="2.5049670094229302"/>
    <n v="0"/>
    <n v="1218.8138010848086"/>
  </r>
  <r>
    <s v="STND-62161"/>
    <s v="Lake Zurich Community Unit School District 95"/>
    <s v="Lake Zurich Community School District 95 - 66 Church St - Lake Zurich"/>
    <s v="New Indoor LED Fixtures"/>
    <s v="Indoor Lighting"/>
    <s v="K-12 School"/>
    <n v="0"/>
    <n v="7479.7330000000002"/>
    <n v="2.039558"/>
    <x v="0"/>
    <x v="1"/>
    <n v="15"/>
    <s v="Qty / 1,000"/>
    <m/>
    <s v="Public-Lighting"/>
    <s v="lighting"/>
    <n v="3"/>
    <n v="1"/>
    <s v="Lighting"/>
    <n v="0.99829244462109001"/>
    <n v="0.987374621353864"/>
    <n v="7466.9609416830399"/>
    <n v="2.0138078079792399"/>
    <n v="0.71"/>
    <n v="5301.5422685949598"/>
    <n v="1.4298035436652601"/>
    <n v="2979"/>
    <n v="1.17333333333333"/>
    <n v="1.323"/>
    <n v="2.1333333333333301E-2"/>
    <n v="0.72"/>
    <n v="23.497818059751602"/>
    <d v="1900-01-15T18:49:11"/>
    <n v="43401"/>
    <n v="2.1141007474376901"/>
    <n v="135.76292621241899"/>
    <n v="0"/>
    <n v="79523.134028924396"/>
  </r>
  <r>
    <s v="STND-62162"/>
    <s v="UniFirst Corporation"/>
    <s v="Unifirst Corporation - 2045 N 17th Ave - Melrose Park"/>
    <s v="New Indoor LED Fixtures"/>
    <s v="Indoor Lighting"/>
    <s v="Warehouse"/>
    <n v="0"/>
    <n v="23117.22"/>
    <n v="3.6585359999999998"/>
    <x v="0"/>
    <x v="0"/>
    <n v="9.5383441434566993"/>
    <s v="Qty / 1,000"/>
    <m/>
    <s v="Private-Lighting"/>
    <s v="lighting"/>
    <n v="3"/>
    <n v="1"/>
    <s v="Lighting"/>
    <n v="0.91633259480590001"/>
    <n v="1.30467645558681"/>
    <n v="21183.062187298801"/>
    <n v="4.7732057811167303"/>
    <n v="0.71"/>
    <n v="15039.9741529822"/>
    <n v="3.3889761045928801"/>
    <n v="5242"/>
    <n v="1"/>
    <n v="1.22"/>
    <n v="1.0999999999999999E-2"/>
    <n v="0.68"/>
    <n v="13.3536818008394"/>
    <d v="1900-01-08T12:55:13"/>
    <n v="43407"/>
    <n v="5.7536231691378203"/>
    <n v="233.01368406028701"/>
    <n v="0"/>
    <n v="143456.4493798379"/>
  </r>
  <r>
    <s v="STND-62164"/>
    <s v="Kishwaukee Water Reclamation District"/>
    <s v="Kishwaukee Water Reclamation District - 303 Hollister Ave - DeKalb"/>
    <s v="High Performance Low Flow Fume Hood"/>
    <s v="Laboratory"/>
    <s v="Miscellaneous (24/7)"/>
    <n v="2014.98"/>
    <n v="14197.2"/>
    <n v="3.66744"/>
    <x v="8"/>
    <x v="1"/>
    <n v="15"/>
    <s v="ΔkWpeak"/>
    <m/>
    <s v="Public-Non-Lighting"/>
    <s v="non_lighting"/>
    <n v="3"/>
    <n v="1"/>
    <s v="Non-Lighting"/>
    <n v="1.01534080484258"/>
    <n v="0.52563350510805795"/>
    <n v="14414.996474510999"/>
    <n v="1.9277293419735"/>
    <n v="0.7"/>
    <n v="10090.4975321577"/>
    <n v="1.3494105393814499"/>
    <n v="7616"/>
    <n v="1.1100000000000001"/>
    <n v="1.29"/>
    <n v="2.1999999999999999E-2"/>
    <n v="0.76"/>
    <n v="9.1911764705882408"/>
    <d v="1900-01-05T13:33:47"/>
    <n v="43428"/>
    <n v="1.9277293419735"/>
    <n v="0"/>
    <n v="0"/>
    <n v="151357.46298236551"/>
  </r>
  <r>
    <s v="STND-62165"/>
    <s v="Klein Tools, Inc."/>
    <s v="Klein Tools Inc - 450 Bond St - Lincolnshire"/>
    <s v="Outdoor &amp; Garage - LED Fixture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434"/>
    <n v="0"/>
    <n v="0"/>
    <n v="0"/>
    <n v="138902.27638365139"/>
  </r>
  <r>
    <s v="STND-62165"/>
    <s v="Klein Tools, Inc."/>
    <s v="Klein Tools Inc - 450 Bond St - Lincolnshire"/>
    <s v="Outdoor &amp; Garage - LED Fixtures"/>
    <s v="Outdoor &amp; Garage Lighting"/>
    <s v="Exterior"/>
    <n v="0"/>
    <n v="8237.0400000000009"/>
    <n v="0"/>
    <x v="0"/>
    <x v="0"/>
    <n v="10.1978380583316"/>
    <s v="Qty / 1,000"/>
    <m/>
    <s v="Private-Lighting"/>
    <s v="lighting"/>
    <n v="3"/>
    <n v="1"/>
    <s v="Lighting"/>
    <n v="0.91633259480590001"/>
    <n v="1.30467645558681"/>
    <n v="7547.8682367199899"/>
    <n v="0"/>
    <n v="0.71"/>
    <n v="5358.9864480711904"/>
    <n v="0"/>
    <n v="4903"/>
    <n v="1"/>
    <n v="1"/>
    <n v="0"/>
    <n v="0"/>
    <n v="14.276973281664301"/>
    <d v="1900-01-09T04:44:53"/>
    <n v="43434"/>
    <n v="0"/>
    <n v="0"/>
    <n v="0"/>
    <n v="54650.075954223663"/>
  </r>
  <r>
    <s v="STND-62165"/>
    <s v="Klein Tools, Inc."/>
    <s v="Klein Tools Inc - 450 Bond St - Lincolnshire"/>
    <s v="Outdoor &amp; Garage - LED Fixtures"/>
    <s v="Outdoor &amp; Garage Lighting"/>
    <s v="Exterior"/>
    <n v="0"/>
    <n v="1000.212"/>
    <n v="0"/>
    <x v="0"/>
    <x v="0"/>
    <n v="10.1978380583316"/>
    <s v="Qty / 1,000"/>
    <m/>
    <s v="Private-Lighting"/>
    <s v="lighting"/>
    <n v="3"/>
    <n v="1"/>
    <s v="Lighting"/>
    <n v="0.91633259480590001"/>
    <n v="1.30467645558681"/>
    <n v="916.526857315999"/>
    <n v="0"/>
    <n v="0.71"/>
    <n v="650.73406869435905"/>
    <n v="0"/>
    <n v="4903"/>
    <n v="1"/>
    <n v="1"/>
    <n v="0"/>
    <n v="0"/>
    <n v="14.276973281664301"/>
    <d v="1900-01-09T04:44:53"/>
    <n v="43434"/>
    <n v="0"/>
    <n v="0"/>
    <n v="0"/>
    <n v="6636.0806515843042"/>
  </r>
  <r>
    <s v="STND-62168"/>
    <s v="Congregation Kins of West Rogers Park"/>
    <s v="Congregation Kins - 2800 W North Shore Ave - Chicago"/>
    <s v="New Indoor LED Fixtures"/>
    <s v="Indoor Lighting"/>
    <s v="Miscellaneous"/>
    <n v="0"/>
    <n v="3307.433"/>
    <n v="0.70834200000000003"/>
    <x v="0"/>
    <x v="0"/>
    <n v="14.797277300976599"/>
    <s v="Qty / 1,000"/>
    <m/>
    <s v="Private-Lighting"/>
    <s v="lighting"/>
    <n v="3"/>
    <n v="1"/>
    <s v="Lighting"/>
    <n v="0.91633259480590001"/>
    <n v="1.30467645558681"/>
    <n v="3030.7086630366598"/>
    <n v="0.92415712990327004"/>
    <n v="0.71"/>
    <n v="2151.8031507560299"/>
    <n v="0.65615156223132098"/>
    <n v="3379"/>
    <n v="1.0900000000000001"/>
    <n v="1.36"/>
    <n v="2.1999999999999999E-2"/>
    <n v="0.57999999999999996"/>
    <n v="20.7161882213673"/>
    <d v="1900-01-13T19:08:05"/>
    <n v="43428"/>
    <n v="1.1715987955163201"/>
    <n v="61.170266593400498"/>
    <n v="0"/>
    <n v="31840.82791885213"/>
  </r>
  <r>
    <s v="STND-62168"/>
    <s v="Congregation Kins of West Rogers Park"/>
    <s v="Congregation Kins - 2800 W North Shore Ave - Chicago"/>
    <s v="Retrofit of Existing Indoor Fixtures to LED"/>
    <s v="Indoor Lighting"/>
    <s v="Miscellaneous"/>
    <n v="0"/>
    <n v="58163.673000000003"/>
    <n v="12.45673"/>
    <x v="0"/>
    <x v="0"/>
    <n v="14.797277300976599"/>
    <s v="Qty / 1,000"/>
    <m/>
    <s v="Private-Lighting"/>
    <s v="lighting"/>
    <n v="3"/>
    <n v="1"/>
    <s v="Lighting"/>
    <n v="0.91633259480590001"/>
    <n v="1.30467645558681"/>
    <n v="53297.2694035319"/>
    <n v="16.252002344601799"/>
    <n v="0.71"/>
    <n v="37841.0612765076"/>
    <n v="11.538921664667299"/>
    <n v="3379"/>
    <n v="1.0900000000000001"/>
    <n v="1.36"/>
    <n v="2.1999999999999999E-2"/>
    <n v="0.57999999999999996"/>
    <n v="20.7161882213673"/>
    <d v="1900-01-13T19:08:05"/>
    <n v="43428"/>
    <n v="20.603451248227501"/>
    <n v="1075.7247035575199"/>
    <n v="0"/>
    <n v="559944.67707173049"/>
  </r>
  <r>
    <s v="STND-62168"/>
    <s v="Congregation Kins of West Rogers Park"/>
    <s v="Congregation Kins - 2800 W North Shore Ave - Chicago"/>
    <s v="T8 Fluorescent Lighting Retrofits"/>
    <s v="Indoor Lighting"/>
    <s v="Miscellaneous"/>
    <n v="0"/>
    <n v="515.63499999999999"/>
    <n v="0.110432"/>
    <x v="0"/>
    <x v="0"/>
    <n v="12"/>
    <s v="Qty / 1,000"/>
    <m/>
    <s v="Private-Lighting"/>
    <s v="lighting"/>
    <n v="3"/>
    <n v="1"/>
    <s v="Lighting"/>
    <n v="0.91633259480590001"/>
    <n v="1.30467645558681"/>
    <n v="472.49315752273998"/>
    <n v="0.144078030343362"/>
    <n v="0.71"/>
    <n v="335.47014184114602"/>
    <n v="0.102295401543787"/>
    <n v="3379"/>
    <n v="1.0900000000000001"/>
    <n v="1.36"/>
    <n v="2.1999999999999999E-2"/>
    <n v="0.57999999999999996"/>
    <n v="20.7161882213673"/>
    <d v="1900-01-13T19:08:05"/>
    <n v="43428"/>
    <n v="0.18265470378215301"/>
    <n v="9.5365591426608098"/>
    <n v="0"/>
    <n v="4025.6417020937524"/>
  </r>
  <r>
    <s v="STND-62168"/>
    <s v="Congregation Kins of West Rogers Park"/>
    <s v="Congregation Kins - 2800 W North Shore Ave - Chicago"/>
    <s v="T8 Fluorescent Lighting Retrofits"/>
    <s v="Indoor Lighting"/>
    <s v="Miscellaneous"/>
    <n v="0"/>
    <n v="2917.0230000000001"/>
    <n v="0.62473000000000001"/>
    <x v="0"/>
    <x v="0"/>
    <n v="12"/>
    <s v="Qty / 1,000"/>
    <m/>
    <s v="Private-Lighting"/>
    <s v="lighting"/>
    <n v="3"/>
    <n v="1"/>
    <s v="Lighting"/>
    <n v="0.91633259480590001"/>
    <n v="1.30467645558681"/>
    <n v="2672.9632546984899"/>
    <n v="0.81507052209874598"/>
    <n v="0.71"/>
    <n v="1897.8039108359301"/>
    <n v="0.57870007069010898"/>
    <n v="3379"/>
    <n v="1.0900000000000001"/>
    <n v="1.36"/>
    <n v="2.1999999999999999E-2"/>
    <n v="0.57999999999999996"/>
    <n v="20.7161882213673"/>
    <d v="1900-01-13T19:08:05"/>
    <n v="43428"/>
    <n v="1.03330441442539"/>
    <n v="53.949717067309003"/>
    <n v="0"/>
    <n v="22773.646930031162"/>
  </r>
  <r>
    <s v="STND-62169"/>
    <s v="Chicago Public Schools"/>
    <s v="Gallistel Public School - 10347 S Ewing Ave - Chicago"/>
    <s v="New Indoor LED Fixtures"/>
    <s v="Indoor Lighting"/>
    <s v="K-12 School"/>
    <n v="0"/>
    <n v="22899.275000000001"/>
    <n v="6.2441279999999999"/>
    <x v="0"/>
    <x v="1"/>
    <n v="15"/>
    <s v="Qty / 1,000"/>
    <m/>
    <s v="Public-Lighting"/>
    <s v="lighting"/>
    <n v="3"/>
    <n v="1"/>
    <s v="Lighting"/>
    <n v="0.99829244462109001"/>
    <n v="0.987374621353864"/>
    <n v="22860.173219800599"/>
    <n v="6.1652935196850596"/>
    <n v="0.71"/>
    <n v="16230.722986058399"/>
    <n v="4.3773583989763898"/>
    <n v="2979"/>
    <n v="1.17333333333333"/>
    <n v="1.323"/>
    <n v="2.1333333333333301E-2"/>
    <n v="0.72"/>
    <n v="23.497818059751602"/>
    <d v="1900-01-15T18:49:11"/>
    <n v="43370"/>
    <n v="6.4723413954869597"/>
    <n v="415.639513087284"/>
    <n v="0"/>
    <n v="243460.844790876"/>
  </r>
  <r>
    <s v="STND-62171"/>
    <s v="Bottling Group LLC"/>
    <s v="Bottling Group LLC - 1500 Touhy Ave - Elk Grove Village"/>
    <s v="New Indoor LED Fixtures"/>
    <s v="Indoor Lighting"/>
    <s v="Warehouse"/>
    <n v="0"/>
    <n v="6856.5360000000001"/>
    <n v="1.0851170000000001"/>
    <x v="0"/>
    <x v="0"/>
    <n v="9.5383441434566993"/>
    <s v="Qty / 1,000"/>
    <m/>
    <s v="Private-Lighting"/>
    <s v="lighting"/>
    <n v="3"/>
    <n v="1"/>
    <s v="Lighting"/>
    <n v="0.91633259480590001"/>
    <n v="1.30467645558681"/>
    <n v="6282.86742426006"/>
    <n v="1.41572660145699"/>
    <n v="0.71"/>
    <n v="4460.83587122465"/>
    <n v="1.00516588703446"/>
    <n v="5242"/>
    <n v="1"/>
    <n v="1.22"/>
    <n v="1.0999999999999999E-2"/>
    <n v="0.68"/>
    <n v="13.3536818008394"/>
    <d v="1900-01-08T12:55:13"/>
    <n v="43419"/>
    <n v="1.70651711843899"/>
    <n v="69.111541666860703"/>
    <n v="0"/>
    <n v="42548.987707217202"/>
  </r>
  <r>
    <s v="STND-62171"/>
    <s v="Bottling Group LLC"/>
    <s v="Bottling Group LLC - 1500 Touhy Ave - Elk Grove Village"/>
    <s v="New Indoor LED Fixtures"/>
    <s v="Indoor Lighting"/>
    <s v="Warehouse"/>
    <n v="0"/>
    <n v="6159.35"/>
    <n v="0.97477999999999998"/>
    <x v="0"/>
    <x v="0"/>
    <n v="9.5383441434566993"/>
    <s v="Qty / 1,000"/>
    <m/>
    <s v="Private-Lighting"/>
    <s v="lighting"/>
    <n v="3"/>
    <n v="1"/>
    <s v="Lighting"/>
    <n v="0.91633259480590001"/>
    <n v="1.30467645558681"/>
    <n v="5644.0131678177204"/>
    <n v="1.2717725153769099"/>
    <n v="0.71"/>
    <n v="4007.2493491505802"/>
    <n v="0.90295848591760397"/>
    <n v="5242"/>
    <n v="1"/>
    <n v="1.22"/>
    <n v="1.0999999999999999E-2"/>
    <n v="0.68"/>
    <n v="13.3536818008394"/>
    <d v="1900-01-08T12:55:13"/>
    <n v="43419"/>
    <n v="1.5329948353145"/>
    <n v="62.084144845994899"/>
    <n v="0"/>
    <n v="38222.523360841107"/>
  </r>
  <r>
    <s v="STND-62171"/>
    <s v="Bottling Group LLC"/>
    <s v="Bottling Group LLC - 1500 Touhy Ave - Elk Grove Village"/>
    <s v="New Indoor LED Fixtures"/>
    <s v="Indoor Lighting"/>
    <s v="Warehouse"/>
    <n v="0"/>
    <n v="19458.304"/>
    <n v="3.079475"/>
    <x v="0"/>
    <x v="0"/>
    <n v="9.5383441434566993"/>
    <s v="Qty / 1,000"/>
    <m/>
    <s v="Private-Lighting"/>
    <s v="lighting"/>
    <n v="3"/>
    <n v="1"/>
    <s v="Lighting"/>
    <n v="0.91633259480590001"/>
    <n v="1.30467645558681"/>
    <n v="17830.278194842002"/>
    <n v="4.0177185280681798"/>
    <n v="0.71"/>
    <n v="12659.497518337799"/>
    <n v="2.8525801549284102"/>
    <n v="5242"/>
    <n v="1"/>
    <n v="1.22"/>
    <n v="1.0999999999999999E-2"/>
    <n v="0.68"/>
    <n v="13.3536818008394"/>
    <d v="1900-01-08T12:55:13"/>
    <n v="43419"/>
    <n v="4.8429586886067701"/>
    <n v="196.13306014326201"/>
    <n v="0"/>
    <n v="120750.64401314197"/>
  </r>
  <r>
    <s v="STND-62171"/>
    <s v="Bottling Group LLC"/>
    <s v="Bottling Group LLC - 1500 Touhy Ave - Elk Grove Village"/>
    <s v="New Indoor LED Fixtures"/>
    <s v="Indoor Lighting"/>
    <s v="Warehouse"/>
    <n v="0"/>
    <n v="5860.5559999999996"/>
    <n v="0.92749300000000001"/>
    <x v="0"/>
    <x v="0"/>
    <n v="9.5383441434566993"/>
    <s v="Qty / 1,000"/>
    <m/>
    <s v="Private-Lighting"/>
    <s v="lighting"/>
    <n v="3"/>
    <n v="1"/>
    <s v="Lighting"/>
    <n v="0.91633259480590001"/>
    <n v="1.30467645558681"/>
    <n v="5370.2184864852798"/>
    <n v="1.2100782798215699"/>
    <n v="0.71"/>
    <n v="3812.8551254045501"/>
    <n v="0.85915557867331704"/>
    <n v="5242"/>
    <n v="1"/>
    <n v="1.22"/>
    <n v="1.0999999999999999E-2"/>
    <n v="0.68"/>
    <n v="13.3536818008394"/>
    <d v="1900-01-08T12:55:13"/>
    <n v="43419"/>
    <n v="1.4586285918774999"/>
    <n v="59.072403351338103"/>
    <n v="0"/>
    <n v="36368.324355251352"/>
  </r>
  <r>
    <s v="STND-62171"/>
    <s v="Bottling Group LLC"/>
    <s v="Bottling Group LLC - 1500 Touhy Ave - Elk Grove Village"/>
    <s v="New Indoor LED Fixtures"/>
    <s v="Indoor Lighting"/>
    <s v="Warehouse"/>
    <n v="0"/>
    <n v="-5.242"/>
    <n v="-8.3000000000000001E-4"/>
    <x v="0"/>
    <x v="0"/>
    <n v="9.5383441434566993"/>
    <s v="Qty / 1,000"/>
    <m/>
    <s v="Private-Lighting"/>
    <s v="lighting"/>
    <n v="3"/>
    <n v="1"/>
    <s v="Lighting"/>
    <n v="0.91633259480590001"/>
    <n v="1.30467645558681"/>
    <n v="-4.8034154619725298"/>
    <n v="-1.0828814581370499E-3"/>
    <n v="0.71"/>
    <n v="-3.4104249780004898"/>
    <n v="-7.6884583527730499E-4"/>
    <n v="5242"/>
    <n v="1"/>
    <n v="1.22"/>
    <n v="1.0999999999999999E-2"/>
    <n v="0.68"/>
    <n v="13.3536818008394"/>
    <d v="1900-01-08T12:55:13"/>
    <n v="43419"/>
    <n v="-1.3053055184872799E-3"/>
    <n v="-5.2837570081697802E-2"/>
    <n v="0"/>
    <n v="-32.529807115609415"/>
  </r>
  <r>
    <s v="STND-62171"/>
    <s v="Bottling Group LLC"/>
    <s v="Bottling Group LLC - 1500 Touhy Ave - Elk Grove Village"/>
    <s v="New Indoor LED Fixtures"/>
    <s v="Indoor Lighting"/>
    <s v="Warehouse"/>
    <n v="0"/>
    <n v="2474.2240000000002"/>
    <n v="0.391571"/>
    <x v="0"/>
    <x v="0"/>
    <n v="9.5383441434566993"/>
    <s v="Qty / 1,000"/>
    <m/>
    <s v="Private-Lighting"/>
    <s v="lighting"/>
    <n v="3"/>
    <n v="1"/>
    <s v="Lighting"/>
    <n v="0.91633259480590001"/>
    <n v="1.30467645558681"/>
    <n v="2267.2120980510299"/>
    <n v="0.51087346439058101"/>
    <n v="0.71"/>
    <n v="1609.72058961623"/>
    <n v="0.36272015971731297"/>
    <n v="5242"/>
    <n v="1"/>
    <n v="1.22"/>
    <n v="1.0999999999999999E-2"/>
    <n v="0.68"/>
    <n v="13.3536818008394"/>
    <d v="1900-01-08T12:55:13"/>
    <n v="43419"/>
    <n v="0.61580697250552197"/>
    <n v="24.9393330785614"/>
    <n v="0"/>
    <n v="15354.068958567632"/>
  </r>
  <r>
    <s v="STND-62171"/>
    <s v="Bottling Group LLC"/>
    <s v="Bottling Group LLC - 1500 Touhy Ave - Elk Grove Village"/>
    <s v="New Indoor LED Fixtures"/>
    <s v="Indoor Lighting"/>
    <s v="Warehouse"/>
    <n v="0"/>
    <n v="461.29599999999999"/>
    <n v="7.3005E-2"/>
    <x v="0"/>
    <x v="0"/>
    <n v="9.5383441434566993"/>
    <s v="Qty / 1,000"/>
    <m/>
    <s v="Private-Lighting"/>
    <s v="lighting"/>
    <n v="3"/>
    <n v="1"/>
    <s v="Lighting"/>
    <n v="0.91633259480590001"/>
    <n v="1.30467645558681"/>
    <n v="422.70056065358199"/>
    <n v="9.5247904640114803E-2"/>
    <n v="0.71"/>
    <n v="300.11739806404302"/>
    <n v="6.7626012294481494E-2"/>
    <n v="5242"/>
    <n v="1"/>
    <n v="1.22"/>
    <n v="1.0999999999999999E-2"/>
    <n v="0.68"/>
    <n v="13.3536818008394"/>
    <d v="1900-01-08T12:55:13"/>
    <n v="43419"/>
    <n v="0.11481184262308899"/>
    <n v="4.64970616718941"/>
    <n v="0"/>
    <n v="2862.6230261736277"/>
  </r>
  <r>
    <s v="STND-62171"/>
    <s v="Bottling Group LLC"/>
    <s v="Bottling Group LLC - 1500 Touhy Ave - Elk Grove Village"/>
    <s v="Retrofit of Existing Indoor Fixtures to LED"/>
    <s v="Indoor Lighting"/>
    <s v="Warehouse"/>
    <n v="0"/>
    <n v="681.46"/>
    <n v="0.107848"/>
    <x v="0"/>
    <x v="0"/>
    <n v="9.5383441434566993"/>
    <s v="Qty / 1,000"/>
    <m/>
    <s v="Private-Lighting"/>
    <s v="lighting"/>
    <n v="3"/>
    <n v="1"/>
    <s v="Lighting"/>
    <n v="0.91633259480590001"/>
    <n v="1.30467645558681"/>
    <n v="624.44401005642897"/>
    <n v="0.14070674638212599"/>
    <n v="0.71"/>
    <n v="443.35524714006402"/>
    <n v="9.9901789931309395E-2"/>
    <n v="5242"/>
    <n v="1"/>
    <n v="1.22"/>
    <n v="1.0999999999999999E-2"/>
    <n v="0.68"/>
    <n v="13.3536818008394"/>
    <d v="1900-01-08T12:55:13"/>
    <n v="43419"/>
    <n v="0.169607939226285"/>
    <n v="6.8688841106207104"/>
    <n v="0"/>
    <n v="4228.8749250292276"/>
  </r>
  <r>
    <s v="STND-62171"/>
    <s v="Bottling Group LLC"/>
    <s v="Bottling Group LLC - 1500 Touhy Ave - Elk Grove Village"/>
    <s v="Retrofit of Existing Indoor Fixtures to LED"/>
    <s v="Indoor Lighting"/>
    <s v="Warehouse"/>
    <n v="0"/>
    <n v="10206.174000000001"/>
    <n v="1.6152310000000001"/>
    <x v="0"/>
    <x v="0"/>
    <n v="9.5383441434566993"/>
    <s v="Qty / 1,000"/>
    <m/>
    <s v="Private-Lighting"/>
    <s v="lighting"/>
    <n v="3"/>
    <n v="1"/>
    <s v="Lighting"/>
    <n v="0.91633259480590001"/>
    <n v="1.30467645558681"/>
    <n v="9352.2499044605102"/>
    <n v="2.1073538560339302"/>
    <n v="0.71"/>
    <n v="6640.0974321669601"/>
    <n v="1.49622123778409"/>
    <n v="5242"/>
    <n v="1"/>
    <n v="1.22"/>
    <n v="1.0999999999999999E-2"/>
    <n v="0.68"/>
    <n v="13.3536818008394"/>
    <d v="1900-01-08T12:55:13"/>
    <n v="43419"/>
    <n v="2.54020474449606"/>
    <n v="102.874748949066"/>
    <n v="0"/>
    <n v="63335.53445409159"/>
  </r>
  <r>
    <s v="STND-62171"/>
    <s v="Bottling Group LLC"/>
    <s v="Bottling Group LLC - 1500 Touhy Ave - Elk Grove Village"/>
    <s v="Retrofit of Existing Indoor Fixtures to LED"/>
    <s v="Indoor Lighting"/>
    <s v="Warehouse"/>
    <n v="0"/>
    <n v="356.45600000000002"/>
    <n v="5.6412999999999998E-2"/>
    <x v="0"/>
    <x v="0"/>
    <n v="9.5383441434566993"/>
    <s v="Qty / 1,000"/>
    <m/>
    <s v="Private-Lighting"/>
    <s v="lighting"/>
    <n v="3"/>
    <n v="1"/>
    <s v="Lighting"/>
    <n v="0.91633259480590001"/>
    <n v="1.30467645558681"/>
    <n v="326.63225141413199"/>
    <n v="7.3600712889018496E-2"/>
    <n v="0.71"/>
    <n v="231.908898504034"/>
    <n v="5.22565061512031E-2"/>
    <n v="5242"/>
    <n v="1"/>
    <n v="1.22"/>
    <n v="1.0999999999999999E-2"/>
    <n v="0.68"/>
    <n v="13.3536818008394"/>
    <d v="1900-01-08T12:55:13"/>
    <n v="43419"/>
    <n v="8.8718313511353106E-2"/>
    <n v="3.5929547655554499"/>
    <n v="0"/>
    <n v="2212.026883861447"/>
  </r>
  <r>
    <s v="STND-62171"/>
    <s v="Bottling Group LLC"/>
    <s v="Bottling Group LLC - 1500 Touhy Ave - Elk Grove Village"/>
    <s v="Retrofit of Existing Indoor Fixtures to LED"/>
    <s v="Indoor Lighting"/>
    <s v="Warehouse"/>
    <n v="0"/>
    <n v="12297.732"/>
    <n v="1.946242"/>
    <x v="0"/>
    <x v="0"/>
    <n v="9.5383441434566993"/>
    <s v="Qty / 1,000"/>
    <m/>
    <s v="Private-Lighting"/>
    <s v="lighting"/>
    <n v="3"/>
    <n v="1"/>
    <s v="Lighting"/>
    <n v="0.91633259480590001"/>
    <n v="1.30467645558681"/>
    <n v="11268.812673787501"/>
    <n v="2.53921611427418"/>
    <n v="0.71"/>
    <n v="8000.8569983891603"/>
    <n v="1.8028434411346701"/>
    <n v="5242"/>
    <n v="1"/>
    <n v="1.22"/>
    <n v="1.0999999999999999E-2"/>
    <n v="0.68"/>
    <n v="13.3536818008394"/>
    <d v="1900-01-08T12:55:13"/>
    <n v="43419"/>
    <n v="3.0607715938695499"/>
    <n v="123.956939411663"/>
    <n v="0"/>
    <n v="76314.927493219788"/>
  </r>
  <r>
    <s v="STND-62171"/>
    <s v="Bottling Group LLC"/>
    <s v="Bottling Group LLC - 1500 Touhy Ave - Elk Grove Village"/>
    <s v="Retrofit of Existing Indoor Fixtures to LED"/>
    <s v="Indoor Lighting"/>
    <s v="Warehouse"/>
    <n v="0"/>
    <n v="5724.2640000000001"/>
    <n v="0.90592300000000003"/>
    <x v="0"/>
    <x v="0"/>
    <n v="9.5383441434566993"/>
    <s v="Qty / 1,000"/>
    <m/>
    <s v="Private-Lighting"/>
    <s v="lighting"/>
    <n v="3"/>
    <n v="1"/>
    <s v="Lighting"/>
    <n v="0.91633259480590001"/>
    <n v="1.30467645558681"/>
    <n v="5245.3296844739998"/>
    <n v="1.1819364086745701"/>
    <n v="0.71"/>
    <n v="3724.18407597654"/>
    <n v="0.839174850158942"/>
    <n v="5242"/>
    <n v="1"/>
    <n v="1.22"/>
    <n v="1.0999999999999999E-2"/>
    <n v="0.68"/>
    <n v="13.3536818008394"/>
    <d v="1900-01-08T12:55:13"/>
    <n v="43419"/>
    <n v="1.4247063749693401"/>
    <n v="57.698626529214003"/>
    <n v="0"/>
    <n v="35522.549370245528"/>
  </r>
  <r>
    <s v="STND-62171"/>
    <s v="Bottling Group LLC"/>
    <s v="Bottling Group LLC - 1500 Touhy Ave - Elk Grove Village"/>
    <s v="Occupancy Sensors"/>
    <s v="Indoor Lighting"/>
    <s v="Warehouse"/>
    <n v="0"/>
    <n v="3542.7530000000002"/>
    <n v="1.8208260000000001"/>
    <x v="0"/>
    <x v="0"/>
    <n v="8"/>
    <s v="Qty / 1,000"/>
    <m/>
    <s v="Private-Lighting"/>
    <s v="lighting"/>
    <n v="3"/>
    <n v="1"/>
    <s v="Lighting"/>
    <n v="0.91633259480590001"/>
    <n v="1.30467645558681"/>
    <n v="3246.3400492463902"/>
    <n v="2.3755888119202999"/>
    <n v="0.71"/>
    <n v="2304.9014349649301"/>
    <n v="1.68666805646341"/>
    <n v="5242"/>
    <n v="1"/>
    <n v="1.22"/>
    <n v="1.0999999999999999E-2"/>
    <n v="0.68"/>
    <n v="13.3536818008394"/>
    <d v="1900-01-08T12:55:13"/>
    <n v="43419"/>
    <n v="3.67396970603202"/>
    <n v="35.709740541710197"/>
    <n v="0"/>
    <n v="18439.211479719441"/>
  </r>
  <r>
    <s v="STND-62171"/>
    <s v="Bottling Group LLC"/>
    <s v="Bottling Group LLC - 1500 Touhy Ave - Elk Grove Village"/>
    <s v="Occupancy Sensors"/>
    <s v="Indoor Lighting"/>
    <s v="Warehouse"/>
    <n v="0"/>
    <n v="5920.5240000000003"/>
    <n v="3.0428999999999999"/>
    <x v="0"/>
    <x v="0"/>
    <n v="8"/>
    <s v="Qty / 1,000"/>
    <m/>
    <s v="Private-Lighting"/>
    <s v="lighting"/>
    <n v="3"/>
    <n v="1"/>
    <s v="Lighting"/>
    <n v="0.91633259480590001"/>
    <n v="1.30467645558681"/>
    <n v="5425.1691195306103"/>
    <n v="3.9699999867050901"/>
    <n v="0.71"/>
    <n v="3851.8700748667302"/>
    <n v="2.8186999905606198"/>
    <n v="5242"/>
    <n v="1"/>
    <n v="1.22"/>
    <n v="1.0999999999999999E-2"/>
    <n v="0.68"/>
    <n v="13.3536818008394"/>
    <d v="1900-01-08T12:55:13"/>
    <n v="43419"/>
    <n v="6.1398082070910798"/>
    <n v="59.676860314836702"/>
    <n v="0"/>
    <n v="30814.960598933842"/>
  </r>
  <r>
    <s v="STND-62171"/>
    <s v="Bottling Group LLC"/>
    <s v="Bottling Group LLC - 1500 Touhy Ave - Elk Grove Village"/>
    <s v="Occupancy Sensors"/>
    <s v="Indoor Lighting"/>
    <s v="Warehouse"/>
    <n v="0"/>
    <n v="41.517000000000003"/>
    <n v="2.1337999999999999E-2"/>
    <x v="0"/>
    <x v="0"/>
    <n v="8"/>
    <s v="Qty / 1,000"/>
    <m/>
    <s v="Private-Lighting"/>
    <s v="lighting"/>
    <n v="3"/>
    <n v="1"/>
    <s v="Lighting"/>
    <n v="0.91633259480590001"/>
    <n v="1.30467645558681"/>
    <n v="38.043380338556503"/>
    <n v="2.7839186209311299E-2"/>
    <n v="0.71"/>
    <n v="27.010800040375099"/>
    <n v="1.9765822208610999E-2"/>
    <n v="5242"/>
    <n v="1"/>
    <n v="1.22"/>
    <n v="1.0999999999999999E-2"/>
    <n v="0.68"/>
    <n v="13.3536818008394"/>
    <d v="1900-01-08T12:55:13"/>
    <n v="43419"/>
    <n v="4.3054726584149799E-2"/>
    <n v="0.41847718372412201"/>
    <n v="0"/>
    <n v="216.08640032300079"/>
  </r>
  <r>
    <s v="STND-62171"/>
    <s v="Bottling Group LLC"/>
    <s v="Bottling Group LLC - 1500 Touhy Ave - Elk Grove Village"/>
    <s v="Occupancy Sensors"/>
    <s v="Indoor Lighting"/>
    <s v="Warehouse"/>
    <n v="0"/>
    <n v="553.55499999999995"/>
    <n v="0.28450399999999998"/>
    <x v="0"/>
    <x v="0"/>
    <n v="8"/>
    <s v="Qty / 1,000"/>
    <m/>
    <s v="Private-Lighting"/>
    <s v="lighting"/>
    <n v="3"/>
    <n v="1"/>
    <s v="Lighting"/>
    <n v="0.91633259480590001"/>
    <n v="1.30467645558681"/>
    <n v="507.24048951778002"/>
    <n v="0.371185670320269"/>
    <n v="0.71"/>
    <n v="360.14074755762402"/>
    <n v="0.263541825927391"/>
    <n v="5242"/>
    <n v="1"/>
    <n v="1.22"/>
    <n v="1.0999999999999999E-2"/>
    <n v="0.68"/>
    <n v="13.3536818008394"/>
    <d v="1900-01-08T12:55:13"/>
    <n v="43419"/>
    <n v="0.57405764045819496"/>
    <n v="5.5796453846955796"/>
    <n v="0"/>
    <n v="2881.1259804609922"/>
  </r>
  <r>
    <s v="STND-62171"/>
    <s v="Bottling Group LLC"/>
    <s v="Bottling Group LLC - 1500 Touhy Ave - Elk Grove Village"/>
    <s v="Occupancy Sensors"/>
    <s v="Indoor Lighting"/>
    <s v="Warehouse"/>
    <n v="0"/>
    <n v="207.583"/>
    <n v="0.10668900000000001"/>
    <x v="0"/>
    <x v="0"/>
    <n v="8"/>
    <s v="Qty / 1,000"/>
    <m/>
    <s v="Private-Lighting"/>
    <s v="lighting"/>
    <n v="3"/>
    <n v="1"/>
    <s v="Lighting"/>
    <n v="0.91633259480590001"/>
    <n v="1.30467645558681"/>
    <n v="190.21506902759299"/>
    <n v="0.13919462637010099"/>
    <n v="0.71"/>
    <n v="135.05269900959101"/>
    <n v="9.8828184722771606E-2"/>
    <n v="5242"/>
    <n v="1"/>
    <n v="1.22"/>
    <n v="1.0999999999999999E-2"/>
    <n v="0.68"/>
    <n v="13.3536818008394"/>
    <d v="1900-01-08T12:55:13"/>
    <n v="43419"/>
    <n v="0.215271615171823"/>
    <n v="2.0923657593035201"/>
    <n v="0"/>
    <n v="1080.4215920767281"/>
  </r>
  <r>
    <s v="STND-62171"/>
    <s v="Bottling Group LLC"/>
    <s v="Bottling Group LLC - 1500 Touhy Ave - Elk Grove Village"/>
    <s v="Occupancy Sensors"/>
    <s v="Indoor Lighting"/>
    <s v="Warehouse"/>
    <n v="0"/>
    <n v="2283.415"/>
    <n v="1.1735789999999999"/>
    <x v="0"/>
    <x v="0"/>
    <n v="8"/>
    <s v="Qty / 1,000"/>
    <m/>
    <s v="Private-Lighting"/>
    <s v="lighting"/>
    <n v="3"/>
    <n v="1"/>
    <s v="Lighting"/>
    <n v="0.91633259480590001"/>
    <n v="1.30467645558681"/>
    <n v="2092.3675919687098"/>
    <n v="1.5311408900711101"/>
    <n v="0.71"/>
    <n v="1485.5809902977901"/>
    <n v="1.0871100319504901"/>
    <n v="5242"/>
    <n v="1"/>
    <n v="1.22"/>
    <n v="1.0999999999999999E-2"/>
    <n v="0.68"/>
    <n v="13.3536818008394"/>
    <d v="1900-01-08T12:55:13"/>
    <n v="43419"/>
    <n v="2.36798776689005"/>
    <n v="23.016043511655798"/>
    <n v="0"/>
    <n v="11884.647922382321"/>
  </r>
  <r>
    <s v="STND-62171"/>
    <s v="Bottling Group LLC"/>
    <s v="Bottling Group LLC - 1500 Touhy Ave - Elk Grove Village"/>
    <s v="Occupancy Sensors"/>
    <s v="Indoor Lighting"/>
    <s v="Warehouse"/>
    <n v="0"/>
    <n v="55.356000000000002"/>
    <n v="2.845E-2"/>
    <x v="0"/>
    <x v="0"/>
    <n v="8"/>
    <s v="Qty / 1,000"/>
    <m/>
    <s v="Private-Lighting"/>
    <s v="lighting"/>
    <n v="3"/>
    <n v="1"/>
    <s v="Lighting"/>
    <n v="0.91633259480590001"/>
    <n v="1.30467645558681"/>
    <n v="50.724507118075401"/>
    <n v="3.7118045161444603E-2"/>
    <n v="0.71"/>
    <n v="36.014400053833498"/>
    <n v="2.6353812064625701E-2"/>
    <n v="5242"/>
    <n v="1"/>
    <n v="1.22"/>
    <n v="1.0999999999999999E-2"/>
    <n v="0.68"/>
    <n v="13.3536818008394"/>
    <d v="1900-01-08T12:55:13"/>
    <n v="43419"/>
    <n v="5.74049569462491E-2"/>
    <n v="0.55796957829882898"/>
    <n v="0"/>
    <n v="288.11520043066798"/>
  </r>
  <r>
    <s v="STND-62171"/>
    <s v="Bottling Group LLC"/>
    <s v="Bottling Group LLC - 1500 Touhy Ave - Elk Grove Village"/>
    <s v="Occupancy Sensors"/>
    <s v="Indoor Lighting"/>
    <s v="Warehouse"/>
    <n v="0"/>
    <n v="5253.7420000000002"/>
    <n v="2.700202"/>
    <x v="0"/>
    <x v="0"/>
    <n v="8"/>
    <s v="Qty / 1,000"/>
    <m/>
    <s v="Private-Lighting"/>
    <s v="lighting"/>
    <n v="3"/>
    <n v="1"/>
    <s v="Lighting"/>
    <n v="0.91633259480590001"/>
    <n v="1.30467645558681"/>
    <n v="4814.1750393007396"/>
    <n v="3.5228899747284101"/>
    <n v="0.71"/>
    <n v="3418.0642779035202"/>
    <n v="2.5012518820571699"/>
    <n v="5242"/>
    <n v="1"/>
    <n v="1.22"/>
    <n v="1.0999999999999999E-2"/>
    <n v="0.68"/>
    <n v="13.3536818008394"/>
    <d v="1900-01-08T12:55:13"/>
    <n v="43419"/>
    <n v="5.4483296856300703"/>
    <n v="52.955925432308099"/>
    <n v="0"/>
    <n v="27344.514223228161"/>
  </r>
  <r>
    <s v="STND-62171"/>
    <s v="Bottling Group LLC"/>
    <s v="Bottling Group LLC - 1500 Touhy Ave - Elk Grove Village"/>
    <s v="Occupancy Sensors"/>
    <s v="Indoor Lighting"/>
    <s v="Warehouse"/>
    <n v="0"/>
    <n v="186.196"/>
    <n v="9.5697000000000004E-2"/>
    <x v="0"/>
    <x v="0"/>
    <n v="8"/>
    <s v="Qty / 1,000"/>
    <m/>
    <s v="Private-Lighting"/>
    <s v="lighting"/>
    <n v="3"/>
    <n v="1"/>
    <s v="Lighting"/>
    <n v="0.91633259480590001"/>
    <n v="1.30467645558681"/>
    <n v="170.61746382247901"/>
    <n v="0.124853622770291"/>
    <n v="0.71"/>
    <n v="121.13839931395999"/>
    <n v="8.8646072166906301E-2"/>
    <n v="5242"/>
    <n v="1"/>
    <n v="1.22"/>
    <n v="1.0999999999999999E-2"/>
    <n v="0.68"/>
    <n v="13.3536818008394"/>
    <d v="1900-01-08T12:55:13"/>
    <n v="43419"/>
    <n v="0.19309251897663299"/>
    <n v="1.87679210204727"/>
    <n v="0"/>
    <n v="969.10719451167995"/>
  </r>
  <r>
    <s v="STND-62171"/>
    <s v="Bottling Group LLC"/>
    <s v="Bottling Group LLC - 1500 Touhy Ave - Elk Grove Village"/>
    <s v="Outdoor &amp; Garage - LED Fixtures"/>
    <s v="Outdoor &amp; Garage Lighting"/>
    <s v="Exterior"/>
    <n v="0"/>
    <n v="2088.6779999999999"/>
    <n v="0"/>
    <x v="0"/>
    <x v="0"/>
    <n v="10.1978380583316"/>
    <s v="Qty / 1,000"/>
    <m/>
    <s v="Private-Lighting"/>
    <s v="lighting"/>
    <n v="3"/>
    <n v="1"/>
    <s v="Lighting"/>
    <n v="0.91633259480590001"/>
    <n v="1.30467645558681"/>
    <n v="1913.9237314540001"/>
    <n v="0"/>
    <n v="0.71"/>
    <n v="1358.8858493323401"/>
    <n v="0"/>
    <n v="4903"/>
    <n v="1"/>
    <n v="1"/>
    <n v="0"/>
    <n v="0"/>
    <n v="14.276973281664301"/>
    <d v="1900-01-09T04:44:53"/>
    <n v="43419"/>
    <n v="0"/>
    <n v="0"/>
    <n v="0"/>
    <n v="13857.697831249598"/>
  </r>
  <r>
    <s v="STND-62171"/>
    <s v="Bottling Group LLC"/>
    <s v="Bottling Group LLC - 1500 Touhy Ave - Elk Grove Village"/>
    <s v="Outdoor &amp; Garage - LED Fixtures"/>
    <s v="Outdoor &amp; Garage Lighting"/>
    <s v="Exterior"/>
    <n v="0"/>
    <n v="5486.4570000000003"/>
    <n v="0"/>
    <x v="0"/>
    <x v="0"/>
    <n v="10.1978380583316"/>
    <s v="Qty / 1,000"/>
    <m/>
    <s v="Private-Lighting"/>
    <s v="lighting"/>
    <n v="3"/>
    <n v="1"/>
    <s v="Lighting"/>
    <n v="0.91633259480590001"/>
    <n v="1.30467645558681"/>
    <n v="5027.4193791009902"/>
    <n v="0"/>
    <n v="0.71"/>
    <n v="3569.4677591617001"/>
    <n v="0"/>
    <n v="4903"/>
    <n v="1"/>
    <n v="1"/>
    <n v="0"/>
    <n v="0"/>
    <n v="14.276973281664301"/>
    <d v="1900-01-09T04:44:53"/>
    <n v="43419"/>
    <n v="0"/>
    <n v="0"/>
    <n v="0"/>
    <n v="36400.854162366799"/>
  </r>
  <r>
    <s v="STND-62171"/>
    <s v="Bottling Group LLC"/>
    <s v="Bottling Group LLC - 1500 Touhy Ave - Elk Grove Village"/>
    <s v="Outdoor &amp; Garage - LED Fixtures"/>
    <s v="Outdoor &amp; Garage Lighting"/>
    <s v="Exterior"/>
    <n v="0"/>
    <n v="-1412.0640000000001"/>
    <n v="0"/>
    <x v="0"/>
    <x v="0"/>
    <n v="10.1978380583316"/>
    <s v="Qty / 1,000"/>
    <m/>
    <s v="Private-Lighting"/>
    <s v="lighting"/>
    <n v="3"/>
    <n v="1"/>
    <s v="Lighting"/>
    <n v="0.91633259480590001"/>
    <n v="1.30467645558681"/>
    <n v="-1293.9202691519999"/>
    <n v="0"/>
    <n v="0.71"/>
    <n v="-918.68339109791896"/>
    <n v="0"/>
    <n v="4903"/>
    <n v="1"/>
    <n v="1"/>
    <n v="0"/>
    <n v="0"/>
    <n v="14.276973281664301"/>
    <d v="1900-01-09T04:44:53"/>
    <n v="43419"/>
    <n v="0"/>
    <n v="0"/>
    <n v="0"/>
    <n v="-9368.5844492954911"/>
  </r>
  <r>
    <s v="STND-62171"/>
    <s v="Bottling Group LLC"/>
    <s v="Bottling Group LLC - 1500 Touhy Ave - Elk Grove Village"/>
    <s v="Outdoor &amp; Garage - LED Retrofits"/>
    <s v="Outdoor &amp; Garage Lighting"/>
    <s v="Exterior"/>
    <n v="0"/>
    <n v="254.95599999999999"/>
    <n v="0"/>
    <x v="0"/>
    <x v="0"/>
    <n v="10.1978380583316"/>
    <s v="Qty / 1,000"/>
    <m/>
    <s v="Private-Lighting"/>
    <s v="lighting"/>
    <n v="3"/>
    <n v="1"/>
    <s v="Lighting"/>
    <n v="0.91633259480590001"/>
    <n v="1.30467645558681"/>
    <n v="233.62449304133301"/>
    <n v="0"/>
    <n v="0.71"/>
    <n v="165.87339005934601"/>
    <n v="0"/>
    <n v="4903"/>
    <n v="1"/>
    <n v="1"/>
    <n v="0"/>
    <n v="0"/>
    <n v="14.276973281664301"/>
    <d v="1900-01-09T04:44:53"/>
    <n v="43419"/>
    <n v="0"/>
    <n v="0"/>
    <n v="0"/>
    <n v="1691.5499700116811"/>
  </r>
  <r>
    <s v="STND-62171"/>
    <s v="Bottling Group LLC"/>
    <s v="Bottling Group LLC - 1500 Touhy Ave - Elk Grove Village"/>
    <s v="Occupancy Sensors Plus Daylighting Controls"/>
    <s v="Indoor Lighting"/>
    <s v="Warehouse"/>
    <n v="0"/>
    <n v="13816.737999999999"/>
    <n v="1.906714"/>
    <x v="0"/>
    <x v="0"/>
    <n v="8"/>
    <s v="Qty / 1,000"/>
    <m/>
    <s v="Private-Lighting"/>
    <s v="lighting"/>
    <n v="3"/>
    <n v="1"/>
    <s v="Lighting"/>
    <n v="0.91633259480590001"/>
    <n v="1.30467645558681"/>
    <n v="12660.727383293301"/>
    <n v="2.4876448633377399"/>
    <n v="0.71"/>
    <n v="8989.1164421382291"/>
    <n v="1.7662278529697999"/>
    <n v="5242"/>
    <n v="1"/>
    <n v="1.22"/>
    <n v="1.0999999999999999E-2"/>
    <n v="0.68"/>
    <n v="13.3536818008394"/>
    <d v="1900-01-08T12:55:13"/>
    <n v="43419"/>
    <n v="2.9986075980445301"/>
    <n v="139.268001216226"/>
    <n v="0"/>
    <n v="71912.931537105833"/>
  </r>
  <r>
    <s v="STND-62173"/>
    <s v="Kankakee Area YMCA"/>
    <s v="Kankakee Area YMCA - 1075 Kennedy Dr - Kankakee"/>
    <s v="New Indoor LED Fixtures"/>
    <s v="Indoor Lighting"/>
    <s v="Miscellaneous"/>
    <n v="0"/>
    <n v="36554.866999999998"/>
    <n v="7.8288399999999996"/>
    <x v="0"/>
    <x v="0"/>
    <n v="14.797277300976599"/>
    <s v="Qty / 1,000"/>
    <m/>
    <s v="Private-Lighting"/>
    <s v="lighting"/>
    <n v="3"/>
    <n v="1"/>
    <s v="Lighting"/>
    <n v="0.91633259480590001"/>
    <n v="1.30467645558681"/>
    <n v="33496.416130894599"/>
    <n v="10.214103222556201"/>
    <n v="0.71"/>
    <n v="23782.455452935101"/>
    <n v="7.2520132880149104"/>
    <n v="3379"/>
    <n v="1.0900000000000001"/>
    <n v="1.36"/>
    <n v="2.1999999999999999E-2"/>
    <n v="0.57999999999999996"/>
    <n v="20.7161882213673"/>
    <d v="1900-01-13T19:08:05"/>
    <n v="43370"/>
    <n v="12.948913821699101"/>
    <n v="676.07445401805501"/>
    <n v="0"/>
    <n v="351915.5882352037"/>
  </r>
  <r>
    <s v="STND-62176"/>
    <s v="Aldi Inc."/>
    <s v="Aldi Inc #12 Valparaiso - 4630 W Cermak - Cicer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98"/>
    <n v="2.5646365253446701"/>
    <n v="0"/>
    <n v="0"/>
    <n v="54027.977281650055"/>
  </r>
  <r>
    <s v="STND-62177"/>
    <s v="Aldi Inc."/>
    <s v="Aldi Inc #59 Valparaiso - 12020 S Pulaski Rd - Alsip"/>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396"/>
    <n v="2.5646365253446701"/>
    <n v="0"/>
    <n v="0"/>
    <n v="54027.977281650055"/>
  </r>
  <r>
    <s v="STND-62179"/>
    <s v="Lyle Beck"/>
    <s v="Lyle Beck - 401 E 4th St - Milledgeville"/>
    <s v="New Indoor LED Fixtures"/>
    <s v="Indoor Lighting"/>
    <s v="Warehouse"/>
    <n v="0"/>
    <n v="21209.132000000001"/>
    <n v="3.3565619999999998"/>
    <x v="0"/>
    <x v="0"/>
    <n v="9.5383441434566993"/>
    <s v="Qty / 1,000"/>
    <m/>
    <s v="Private-Lighting"/>
    <s v="lighting"/>
    <n v="3"/>
    <n v="1"/>
    <s v="Lighting"/>
    <n v="0.91633259480590001"/>
    <n v="1.30467645558681"/>
    <n v="19434.6189591408"/>
    <n v="4.3792274131173601"/>
    <n v="0.71"/>
    <n v="13798.57946099"/>
    <n v="3.1092514633133299"/>
    <n v="5242"/>
    <n v="1"/>
    <n v="1.22"/>
    <n v="1.0999999999999999E-2"/>
    <n v="0.68"/>
    <n v="13.3536818008394"/>
    <d v="1900-01-08T12:55:13"/>
    <n v="43433"/>
    <n v="5.2787215683671196"/>
    <n v="213.78080855054901"/>
    <n v="0"/>
    <n v="131615.59958975588"/>
  </r>
  <r>
    <s v="STND-62179"/>
    <s v="Lyle Beck"/>
    <s v="Lyle Beck - 401 E 4th St - Milledgeville"/>
    <s v="New Indoor LED Fixtures"/>
    <s v="Indoor Lighting"/>
    <s v="Warehouse"/>
    <n v="0"/>
    <n v="2358.9"/>
    <n v="0.37331999999999999"/>
    <x v="0"/>
    <x v="0"/>
    <n v="9.5383441434566993"/>
    <s v="Qty / 1,000"/>
    <m/>
    <s v="Private-Lighting"/>
    <s v="lighting"/>
    <n v="3"/>
    <n v="1"/>
    <s v="Lighting"/>
    <n v="0.91633259480590001"/>
    <n v="1.30467645558681"/>
    <n v="2161.5369578876398"/>
    <n v="0.487061814399667"/>
    <n v="0.71"/>
    <n v="1534.6912401002201"/>
    <n v="0.34581388822376302"/>
    <n v="5242"/>
    <n v="1"/>
    <n v="1.22"/>
    <n v="1.0999999999999999E-2"/>
    <n v="0.68"/>
    <n v="13.3536818008394"/>
    <d v="1900-01-08T12:55:13"/>
    <n v="43433"/>
    <n v="0.58710440501406302"/>
    <n v="23.776906536763999"/>
    <n v="0"/>
    <n v="14638.413202024232"/>
  </r>
  <r>
    <s v="STND-62179"/>
    <s v="Lyle Beck"/>
    <s v="Lyle Beck - 401 E 4th St - Milledgeville"/>
    <s v="New Indoor LED Fixtures"/>
    <s v="Indoor Lighting"/>
    <s v="Warehouse"/>
    <n v="0"/>
    <n v="943.56"/>
    <n v="0.14932799999999999"/>
    <x v="0"/>
    <x v="0"/>
    <n v="9.5383441434566993"/>
    <s v="Qty / 1,000"/>
    <m/>
    <s v="Private-Lighting"/>
    <s v="lighting"/>
    <n v="3"/>
    <n v="1"/>
    <s v="Lighting"/>
    <n v="0.91633259480590001"/>
    <n v="1.30467645558681"/>
    <n v="864.61478315505497"/>
    <n v="0.19482472575986701"/>
    <n v="0.71"/>
    <n v="613.87649604008902"/>
    <n v="0.13832555528950499"/>
    <n v="5242"/>
    <n v="1"/>
    <n v="1.22"/>
    <n v="1.0999999999999999E-2"/>
    <n v="0.68"/>
    <n v="13.3536818008394"/>
    <d v="1900-01-08T12:55:13"/>
    <n v="43433"/>
    <n v="0.23484176200562501"/>
    <n v="9.5107626147055999"/>
    <n v="0"/>
    <n v="5855.3652808097031"/>
  </r>
  <r>
    <s v="STND-62179"/>
    <s v="Lyle Beck"/>
    <s v="Lyle Beck - 401 E 4th St - Milledgeville"/>
    <s v="New Indoor LED Fixtures"/>
    <s v="Indoor Lighting"/>
    <s v="Warehouse"/>
    <n v="0"/>
    <n v="157.26"/>
    <n v="2.4888E-2"/>
    <x v="0"/>
    <x v="0"/>
    <n v="9.5383441434566993"/>
    <s v="Qty / 1,000"/>
    <m/>
    <s v="Private-Lighting"/>
    <s v="lighting"/>
    <n v="3"/>
    <n v="1"/>
    <s v="Lighting"/>
    <n v="0.91633259480590001"/>
    <n v="1.30467645558681"/>
    <n v="144.102463859176"/>
    <n v="3.2470787626644397E-2"/>
    <n v="0.71"/>
    <n v="102.312749340015"/>
    <n v="2.3054259214917501E-2"/>
    <n v="5242"/>
    <n v="1"/>
    <n v="1.22"/>
    <n v="1.0999999999999999E-2"/>
    <n v="0.68"/>
    <n v="13.3536818008394"/>
    <d v="1900-01-08T12:55:13"/>
    <n v="43433"/>
    <n v="3.9140293667604201E-2"/>
    <n v="1.5851271024509299"/>
    <n v="0"/>
    <n v="975.89421346828533"/>
  </r>
  <r>
    <s v="STND-62181"/>
    <s v="Park Ridge Recreation and Park District"/>
    <s v="Park Ridge Recreation and Park District (Centennial Fitness Center) - 1515 W Touhy Ave - Park Ridge"/>
    <s v="Outdoor &amp; Garage - LED Fixtures"/>
    <s v="Outdoor &amp; Garage Lighting"/>
    <s v="Exterior"/>
    <n v="0"/>
    <n v="5001.0600000000004"/>
    <n v="0"/>
    <x v="0"/>
    <x v="1"/>
    <n v="10.1978380583316"/>
    <s v="Qty / 1,000"/>
    <m/>
    <s v="Public-Lighting"/>
    <s v="lighting"/>
    <n v="3"/>
    <n v="1"/>
    <s v="Lighting"/>
    <n v="0.99829244462109001"/>
    <n v="0.987374621353864"/>
    <n v="4992.5204130967504"/>
    <n v="0"/>
    <n v="0.71"/>
    <n v="3544.6894932986902"/>
    <n v="0"/>
    <n v="4903"/>
    <n v="1"/>
    <n v="1"/>
    <n v="0"/>
    <n v="0"/>
    <n v="14.276973281664301"/>
    <d v="1900-01-09T04:44:53"/>
    <n v="43394"/>
    <n v="0"/>
    <n v="0"/>
    <n v="0"/>
    <n v="36148.169419729536"/>
  </r>
  <r>
    <s v="STND-62181"/>
    <s v="Park Ridge Recreation and Park District"/>
    <s v="Park Ridge Recreation and Park District (Centennial Fitness Center) - 1515 W Touhy Ave - Park Ridge"/>
    <s v="Photocells"/>
    <s v="Outdoor &amp; Garage Lighting"/>
    <s v="Exterior"/>
    <n v="0"/>
    <n v="75.599999999999994"/>
    <n v="0"/>
    <x v="0"/>
    <x v="1"/>
    <n v="8"/>
    <s v="Qty / 1,000"/>
    <m/>
    <s v="Public-Lighting"/>
    <s v="lighting"/>
    <n v="3"/>
    <n v="1"/>
    <s v="Lighting"/>
    <n v="0.99829244462109001"/>
    <n v="0.987374621353864"/>
    <n v="75.470908813354399"/>
    <n v="0"/>
    <n v="0.71"/>
    <n v="53.584345257481601"/>
    <n v="0"/>
    <n v="4903"/>
    <n v="1"/>
    <n v="1"/>
    <n v="0"/>
    <n v="0"/>
    <n v="14.276973281664301"/>
    <d v="1900-01-09T04:44:53"/>
    <n v="43394"/>
    <n v="0"/>
    <n v="0"/>
    <n v="0"/>
    <n v="428.67476205985281"/>
  </r>
  <r>
    <s v="STND-62184"/>
    <s v="The TJX Companies, Inc."/>
    <s v="TJX Companies Inc - 7420 W 191st St - Tinley Park"/>
    <s v="New Indoor LED Fixtures"/>
    <s v="Indoor Lighting"/>
    <s v="Retail (mall/dept. store)"/>
    <n v="0"/>
    <n v="99638.245999999999"/>
    <n v="20.21068"/>
    <x v="0"/>
    <x v="0"/>
    <n v="9.1274187659729797"/>
    <s v="Qty / 1,000"/>
    <m/>
    <s v="Private-Lighting"/>
    <s v="lighting"/>
    <n v="3"/>
    <n v="1"/>
    <s v="Lighting"/>
    <n v="0.91633259480590001"/>
    <n v="1.30467645558681"/>
    <n v="91301.772499088605"/>
    <n v="26.3683983473992"/>
    <n v="0.71"/>
    <n v="64824.258474352901"/>
    <n v="18.7215628266534"/>
    <n v="5478"/>
    <n v="1.1200000000000001"/>
    <n v="1.31"/>
    <n v="2.1999999999999999E-2"/>
    <n v="0.95"/>
    <n v="12.7783862723622"/>
    <d v="1900-01-08T03:03:29"/>
    <n v="43380"/>
    <n v="21.187945638729701"/>
    <n v="1793.4276740892401"/>
    <n v="0"/>
    <n v="591678.15328909166"/>
  </r>
  <r>
    <s v="STND-62184"/>
    <s v="The TJX Companies, Inc."/>
    <s v="TJX Companies Inc - 7420 W 191st St - Tinley Park"/>
    <s v="New Indoor LED Fixtures"/>
    <s v="Indoor Lighting"/>
    <s v="Retail (mall/dept. store)"/>
    <n v="0"/>
    <n v="5264.1390000000001"/>
    <n v="1.0677810000000001"/>
    <x v="0"/>
    <x v="0"/>
    <n v="9.1274187659729797"/>
    <s v="Qty / 1,000"/>
    <m/>
    <s v="Private-Lighting"/>
    <s v="lighting"/>
    <n v="3"/>
    <n v="1"/>
    <s v="Lighting"/>
    <n v="0.91633259480590001"/>
    <n v="1.30467645558681"/>
    <n v="4823.7021492889298"/>
    <n v="1.3931087304229399"/>
    <n v="0.71"/>
    <n v="3424.8285259951399"/>
    <n v="0.98910719860028495"/>
    <n v="5478"/>
    <n v="1.1200000000000001"/>
    <n v="1.31"/>
    <n v="2.1999999999999999E-2"/>
    <n v="0.95"/>
    <n v="12.7783862723622"/>
    <d v="1900-01-08T03:03:29"/>
    <n v="43380"/>
    <n v="1.1194123988934801"/>
    <n v="94.751292218175493"/>
    <n v="0"/>
    <n v="31259.844158407617"/>
  </r>
  <r>
    <s v="STND-62184"/>
    <s v="The TJX Companies, Inc."/>
    <s v="TJX Companies Inc - 7420 W 191st St - Tinley Park"/>
    <s v="New Indoor LED Fixtures"/>
    <s v="Indoor Lighting"/>
    <s v="Retail (mall/dept. store)"/>
    <n v="0"/>
    <n v="85.894999999999996"/>
    <n v="1.7423000000000001E-2"/>
    <x v="0"/>
    <x v="0"/>
    <n v="9.1274187659729797"/>
    <s v="Qty / 1,000"/>
    <m/>
    <s v="Private-Lighting"/>
    <s v="lighting"/>
    <n v="3"/>
    <n v="1"/>
    <s v="Lighting"/>
    <n v="0.91633259480590001"/>
    <n v="1.30467645558681"/>
    <n v="78.708388230852805"/>
    <n v="2.2731377885688901E-2"/>
    <n v="0.71"/>
    <n v="55.882955643905497"/>
    <n v="1.6139278298839099E-2"/>
    <n v="5478"/>
    <n v="1.1200000000000001"/>
    <n v="1.31"/>
    <n v="2.1999999999999999E-2"/>
    <n v="0.95"/>
    <n v="12.7783862723622"/>
    <d v="1900-01-08T03:03:29"/>
    <n v="43380"/>
    <n v="1.8265470378215298E-2"/>
    <n v="1.54605762596318"/>
    <n v="0"/>
    <n v="510.06713804221869"/>
  </r>
  <r>
    <s v="STND-62184"/>
    <s v="The TJX Companies, Inc."/>
    <s v="TJX Companies Inc - 7420 W 191st St - Tinley Park"/>
    <s v="New Indoor LED Fixtures"/>
    <s v="Indoor Lighting"/>
    <s v="Retail (mall/dept. store)"/>
    <n v="0"/>
    <n v="11006.835999999999"/>
    <n v="2.2326329999999999"/>
    <x v="0"/>
    <x v="0"/>
    <n v="9.1274187659729797"/>
    <s v="Qty / 1,000"/>
    <m/>
    <s v="Private-Lighting"/>
    <s v="lighting"/>
    <n v="3"/>
    <n v="1"/>
    <s v="Lighting"/>
    <n v="0.91633259480590001"/>
    <n v="1.30467645558681"/>
    <n v="10085.922592483001"/>
    <n v="2.9128637090661398"/>
    <n v="0.71"/>
    <n v="7161.0050406629198"/>
    <n v="2.06813323343696"/>
    <n v="5478"/>
    <n v="1.1200000000000001"/>
    <n v="1.31"/>
    <n v="2.1999999999999999E-2"/>
    <n v="0.95"/>
    <n v="12.7783862723622"/>
    <d v="1900-01-08T03:03:29"/>
    <n v="43380"/>
    <n v="2.3405895613227301"/>
    <n v="198.11633663805901"/>
    <n v="0"/>
    <n v="65361.491791373832"/>
  </r>
  <r>
    <s v="STND-62185"/>
    <s v="Bhagwati Properties Three LLC"/>
    <s v="Bhagwati Properties Three LLC - 7754 Archer Rd - Justice"/>
    <s v="Outdoor &amp; Garage - LED Fixtures"/>
    <s v="Outdoor &amp; Garage Lighting"/>
    <s v="Exterior"/>
    <n v="0"/>
    <n v="15576.831"/>
    <n v="0"/>
    <x v="0"/>
    <x v="0"/>
    <n v="10.1978380583316"/>
    <s v="Qty / 1,000"/>
    <m/>
    <s v="Private-Lighting"/>
    <s v="lighting"/>
    <n v="3"/>
    <n v="1"/>
    <s v="Lighting"/>
    <n v="0.91633259480590001"/>
    <n v="1.30467645558681"/>
    <n v="14273.557969083"/>
    <n v="0"/>
    <n v="0.71"/>
    <n v="10134.226158048899"/>
    <n v="0"/>
    <n v="4903"/>
    <n v="1"/>
    <n v="1"/>
    <n v="0"/>
    <n v="0"/>
    <n v="14.276973281664301"/>
    <d v="1900-01-09T04:44:53"/>
    <n v="43378"/>
    <n v="0"/>
    <n v="0"/>
    <n v="0"/>
    <n v="103347.1972062907"/>
  </r>
  <r>
    <s v="STND-62185"/>
    <s v="Bhagwati Properties Three LLC"/>
    <s v="Bhagwati Properties Three LLC - 7754 Archer Rd - Justice"/>
    <s v="Outdoor &amp; Garage - LED Fixtures"/>
    <s v="Outdoor &amp; Garage Lighting"/>
    <s v="Exterior"/>
    <n v="0"/>
    <n v="5192.277"/>
    <n v="0"/>
    <x v="0"/>
    <x v="0"/>
    <n v="10.1978380583316"/>
    <s v="Qty / 1,000"/>
    <m/>
    <s v="Private-Lighting"/>
    <s v="lighting"/>
    <n v="3"/>
    <n v="1"/>
    <s v="Lighting"/>
    <n v="0.91633259480590001"/>
    <n v="1.30467645558681"/>
    <n v="4757.8526563609903"/>
    <n v="0"/>
    <n v="0.71"/>
    <n v="3378.0753860162999"/>
    <n v="0"/>
    <n v="4903"/>
    <n v="1"/>
    <n v="1"/>
    <n v="0"/>
    <n v="0"/>
    <n v="14.276973281664301"/>
    <d v="1900-01-09T04:44:53"/>
    <n v="43378"/>
    <n v="0"/>
    <n v="0"/>
    <n v="0"/>
    <n v="34449.065735430231"/>
  </r>
  <r>
    <s v="STND-62185"/>
    <s v="Bhagwati Properties Three LLC"/>
    <s v="Bhagwati Properties Three LLC - 7754 Archer Rd - Justice"/>
    <s v="Outdoor &amp; Garage - LED Fixtures"/>
    <s v="Outdoor &amp; Garage Lighting"/>
    <s v="Exterior"/>
    <n v="0"/>
    <n v="10835.63"/>
    <n v="0"/>
    <x v="0"/>
    <x v="0"/>
    <n v="10.1978380583316"/>
    <s v="Qty / 1,000"/>
    <m/>
    <s v="Private-Lighting"/>
    <s v="lighting"/>
    <n v="3"/>
    <n v="1"/>
    <s v="Lighting"/>
    <n v="0.91633259480590001"/>
    <n v="1.30467645558681"/>
    <n v="9929.0409542566504"/>
    <n v="0"/>
    <n v="0.71"/>
    <n v="7049.6190775222203"/>
    <n v="0"/>
    <n v="4903"/>
    <n v="1"/>
    <n v="1"/>
    <n v="0"/>
    <n v="0"/>
    <n v="14.276973281664301"/>
    <d v="1900-01-09T04:44:53"/>
    <n v="43378"/>
    <n v="0"/>
    <n v="0"/>
    <n v="0"/>
    <n v="71890.873725496611"/>
  </r>
  <r>
    <s v="STND-62186"/>
    <s v="Village of Schaumburg"/>
    <s v="Village of Schaumburg - 950 W Schaumburg Rd - Schaumburg"/>
    <s v="New Indoor LED Fixtures"/>
    <s v="Indoor Lighting"/>
    <s v="Miscellaneous"/>
    <n v="0"/>
    <n v="7719.799"/>
    <n v="1.6533249999999999"/>
    <x v="0"/>
    <x v="1"/>
    <n v="14.797277300976599"/>
    <s v="Qty / 1,000"/>
    <m/>
    <s v="Public-Lighting"/>
    <s v="lighting"/>
    <n v="3"/>
    <n v="1"/>
    <s v="Lighting"/>
    <n v="0.99829244462109001"/>
    <n v="0.987374621353864"/>
    <n v="7706.6170156934504"/>
    <n v="1.63245114584988"/>
    <n v="0.71"/>
    <n v="5471.69808114235"/>
    <n v="1.15904031355341"/>
    <n v="3379"/>
    <n v="1.0900000000000001"/>
    <n v="1.36"/>
    <n v="2.1999999999999999E-2"/>
    <n v="0.57999999999999996"/>
    <n v="20.7161882213673"/>
    <d v="1900-01-13T19:08:05"/>
    <n v="43394"/>
    <n v="2.0695374567062301"/>
    <n v="155.546398481886"/>
    <n v="0"/>
    <n v="80966.233813884915"/>
  </r>
  <r>
    <s v="STND-62186"/>
    <s v="Village of Schaumburg"/>
    <s v="Village of Schaumburg - 950 W Schaumburg Rd - Schaumburg"/>
    <s v="Occupancy Sensors Plus Daylighting Controls"/>
    <s v="Indoor Lighting"/>
    <s v="Miscellaneous"/>
    <n v="0"/>
    <n v="2051.8870000000002"/>
    <n v="0.44925700000000002"/>
    <x v="0"/>
    <x v="1"/>
    <n v="8"/>
    <s v="Qty / 1,000"/>
    <m/>
    <s v="Public-Lighting"/>
    <s v="lighting"/>
    <n v="3"/>
    <n v="1"/>
    <s v="Lighting"/>
    <n v="0.99829244462109001"/>
    <n v="0.987374621353864"/>
    <n v="2048.3832893162398"/>
    <n v="0.44358496026557298"/>
    <n v="0.71"/>
    <n v="1454.35213541453"/>
    <n v="0.314945321788557"/>
    <n v="3379"/>
    <n v="1.0900000000000001"/>
    <n v="1.36"/>
    <n v="2.1999999999999999E-2"/>
    <n v="0.57999999999999996"/>
    <n v="20.7161882213673"/>
    <d v="1900-01-13T19:08:05"/>
    <n v="43394"/>
    <n v="0.56235415855169002"/>
    <n v="41.343515931153398"/>
    <n v="0"/>
    <n v="11634.81708331624"/>
  </r>
  <r>
    <s v="STND-62187"/>
    <s v="Worth 1 Inc"/>
    <s v="Worth 1 Inc - 6707 W 111th St - Worth"/>
    <s v="Outdoor &amp; Garage - LED Fixtures"/>
    <s v="Outdoor &amp; Garage Lighting"/>
    <s v="Exterior"/>
    <n v="0"/>
    <n v="4942.2240000000002"/>
    <n v="0"/>
    <x v="0"/>
    <x v="0"/>
    <n v="10.1978380583316"/>
    <s v="Qty / 1,000"/>
    <m/>
    <s v="Private-Lighting"/>
    <s v="lighting"/>
    <n v="3"/>
    <n v="1"/>
    <s v="Lighting"/>
    <n v="0.91633259480590001"/>
    <n v="1.30467645558681"/>
    <n v="4528.7209420319896"/>
    <n v="0"/>
    <n v="0.71"/>
    <n v="3215.3918688427202"/>
    <n v="0"/>
    <n v="4903"/>
    <n v="1"/>
    <n v="1"/>
    <n v="0"/>
    <n v="0"/>
    <n v="14.276973281664301"/>
    <d v="1900-01-09T04:44:53"/>
    <n v="43369"/>
    <n v="0"/>
    <n v="0"/>
    <n v="0"/>
    <n v="32790.045572534262"/>
  </r>
  <r>
    <s v="STND-62190"/>
    <s v="Honeywell International Inc."/>
    <s v="Honeywell/UOP LLC - 50 E Algonquin Rd - Research - Des Plaines"/>
    <s v="Retrofit of Existing Indoor Fixtures to LED"/>
    <s v="Indoor Lighting"/>
    <s v="Miscellaneous (24/7)"/>
    <n v="0"/>
    <n v="131.148"/>
    <n v="1.4607999999999999E-2"/>
    <x v="0"/>
    <x v="0"/>
    <n v="6.5651260504201696"/>
    <s v="Qty / 1,000"/>
    <m/>
    <s v="Private-Lighting"/>
    <s v="lighting"/>
    <n v="2"/>
    <n v="1"/>
    <s v="Lighting"/>
    <n v="0.97902139861649395"/>
    <n v="0.93591656730105399"/>
    <n v="128.396698385756"/>
    <n v="1.3671869215133799E-2"/>
    <n v="0.71"/>
    <n v="91.1616558538867"/>
    <n v="9.7070271427449895E-3"/>
    <n v="7616"/>
    <n v="1.1100000000000001"/>
    <n v="1.29"/>
    <n v="2.1999999999999999E-2"/>
    <n v="0.76"/>
    <n v="9.1911764705882408"/>
    <d v="1900-01-05T13:33:47"/>
    <n v="43429"/>
    <n v="1.3945195037876199E-2"/>
    <n v="2.54479942746543"/>
    <n v="0"/>
    <n v="598.48776164578987"/>
  </r>
  <r>
    <s v="STND-62190"/>
    <s v="Honeywell International Inc."/>
    <s v="Honeywell/UOP LLC - 50 E Algonquin Rd - Research - Des Plaines"/>
    <s v="Retrofit of Existing Indoor Fixtures to LED"/>
    <s v="Indoor Lighting"/>
    <s v="Miscellaneous (24/7)"/>
    <n v="0"/>
    <n v="599.53200000000004"/>
    <n v="6.6778000000000004E-2"/>
    <x v="0"/>
    <x v="0"/>
    <n v="6.5651260504201696"/>
    <s v="Qty / 1,000"/>
    <m/>
    <s v="Private-Lighting"/>
    <s v="lighting"/>
    <n v="2"/>
    <n v="1"/>
    <s v="Lighting"/>
    <n v="0.97902139861649395"/>
    <n v="0.93591656730105399"/>
    <n v="586.95465715534397"/>
    <n v="6.24986365312298E-2"/>
    <n v="0.71"/>
    <n v="416.73780658029398"/>
    <n v="4.4374031937173097E-2"/>
    <n v="7616"/>
    <n v="1.1100000000000001"/>
    <n v="1.29"/>
    <n v="2.1999999999999999E-2"/>
    <n v="0.76"/>
    <n v="9.1911764705882408"/>
    <d v="1900-01-05T13:33:47"/>
    <n v="43429"/>
    <n v="6.37480992770601E-2"/>
    <n v="11.633335547223"/>
    <n v="0"/>
    <n v="2735.9362301752499"/>
  </r>
  <r>
    <s v="STND-62190"/>
    <s v="Honeywell International Inc."/>
    <s v="Honeywell/UOP LLC - 50 E Algonquin Rd - Research - Des Plaines"/>
    <s v="Retrofit of Existing Indoor Fixtures to LED"/>
    <s v="Indoor Lighting"/>
    <s v="Miscellaneous (24/7)"/>
    <n v="0"/>
    <n v="25292.736000000001"/>
    <n v="2.81718"/>
    <x v="0"/>
    <x v="0"/>
    <n v="6.5651260504201696"/>
    <s v="Qty / 1,000"/>
    <m/>
    <s v="Private-Lighting"/>
    <s v="lighting"/>
    <n v="2"/>
    <n v="1"/>
    <s v="Lighting"/>
    <n v="0.97902139861649395"/>
    <n v="0.93591656730105399"/>
    <n v="24762.129773557699"/>
    <n v="2.6366454350691799"/>
    <n v="0.71"/>
    <n v="17581.112139225999"/>
    <n v="1.8720182588991201"/>
    <n v="7616"/>
    <n v="1.1100000000000001"/>
    <n v="1.29"/>
    <n v="2.1999999999999999E-2"/>
    <n v="0.76"/>
    <n v="9.1911764705882408"/>
    <d v="1900-01-05T13:33:47"/>
    <n v="43429"/>
    <n v="2.6893568289159302"/>
    <n v="490.78095046690999"/>
    <n v="0"/>
    <n v="115422.21730059088"/>
  </r>
  <r>
    <s v="STND-62190"/>
    <s v="Honeywell International Inc."/>
    <s v="Honeywell/UOP LLC - 50 E Algonquin Rd - Research - Des Plaines"/>
    <s v="Retrofit of Existing Indoor Fixtures to LED"/>
    <s v="Indoor Lighting"/>
    <s v="Miscellaneous (24/7)"/>
    <n v="0"/>
    <n v="252.92699999999999"/>
    <n v="2.8171999999999999E-2"/>
    <x v="0"/>
    <x v="0"/>
    <n v="6.5651260504201696"/>
    <s v="Qty / 1,000"/>
    <m/>
    <s v="Private-Lighting"/>
    <s v="lighting"/>
    <n v="2"/>
    <n v="1"/>
    <s v="Lighting"/>
    <n v="0.97902139861649395"/>
    <n v="0.93591656730105399"/>
    <n v="247.62094528787401"/>
    <n v="2.6366641534005301E-2"/>
    <n v="0.71"/>
    <n v="175.81087115438999"/>
    <n v="1.87203154891438E-2"/>
    <n v="7616"/>
    <n v="1.1100000000000001"/>
    <n v="1.29"/>
    <n v="2.1999999999999999E-2"/>
    <n v="0.76"/>
    <n v="9.1911764705882408"/>
    <d v="1900-01-05T13:33:47"/>
    <n v="43429"/>
    <n v="2.68937592146117E-2"/>
    <n v="4.9078025192191204"/>
    <n v="0"/>
    <n v="1154.2205301627496"/>
  </r>
  <r>
    <s v="STND-62190"/>
    <s v="Honeywell International Inc."/>
    <s v="Honeywell/UOP LLC - 50 E Algonquin Rd - Research - Des Plaines"/>
    <s v="Retrofit of Existing Indoor Fixtures to LED"/>
    <s v="Indoor Lighting"/>
    <s v="Miscellaneous (24/7)"/>
    <n v="0"/>
    <n v="655.73800000000006"/>
    <n v="7.3038000000000006E-2"/>
    <x v="0"/>
    <x v="0"/>
    <n v="6.5651260504201696"/>
    <s v="Qty / 1,000"/>
    <m/>
    <s v="Private-Lighting"/>
    <s v="lighting"/>
    <n v="2"/>
    <n v="1"/>
    <s v="Lighting"/>
    <n v="0.97902139861649395"/>
    <n v="0.93591656730105399"/>
    <n v="641.981533885982"/>
    <n v="6.8357474242534397E-2"/>
    <n v="0.71"/>
    <n v="455.80688905904702"/>
    <n v="4.8533806712199402E-2"/>
    <n v="7616"/>
    <n v="1.1100000000000001"/>
    <n v="1.29"/>
    <n v="2.1999999999999999E-2"/>
    <n v="0.76"/>
    <n v="9.1911764705882408"/>
    <d v="1900-01-05T13:33:47"/>
    <n v="43429"/>
    <n v="6.9724065934857596E-2"/>
    <n v="12.723958329271699"/>
    <n v="0"/>
    <n v="2992.429681322526"/>
  </r>
  <r>
    <s v="STND-62190"/>
    <s v="Honeywell International Inc."/>
    <s v="Honeywell/UOP LLC - 50 E Algonquin Rd - Research - Des Plaines"/>
    <s v="Retrofit of Existing Indoor Fixtures to LED"/>
    <s v="Indoor Lighting"/>
    <s v="Miscellaneous (24/7)"/>
    <n v="0"/>
    <n v="281.02999999999997"/>
    <n v="3.1302000000000003E-2"/>
    <x v="0"/>
    <x v="0"/>
    <n v="6.5651260504201696"/>
    <s v="Qty / 1,000"/>
    <m/>
    <s v="Private-Lighting"/>
    <s v="lighting"/>
    <n v="2"/>
    <n v="1"/>
    <s v="Lighting"/>
    <n v="0.97902139861649395"/>
    <n v="0.93591656730105399"/>
    <n v="275.13438365319303"/>
    <n v="2.92960603896576E-2"/>
    <n v="0.71"/>
    <n v="195.34541239376699"/>
    <n v="2.08002028766569E-2"/>
    <n v="7616"/>
    <n v="1.1100000000000001"/>
    <n v="1.29"/>
    <n v="2.1999999999999999E-2"/>
    <n v="0.76"/>
    <n v="9.1911764705882408"/>
    <d v="1900-01-05T13:33:47"/>
    <n v="43429"/>
    <n v="2.9881742543510399E-2"/>
    <n v="5.45311391024347"/>
    <n v="0"/>
    <n v="1282.4672557363908"/>
  </r>
  <r>
    <s v="STND-62190"/>
    <s v="Honeywell International Inc."/>
    <s v="Honeywell/UOP LLC - 50 E Algonquin Rd - Research - Des Plaines"/>
    <s v="Retrofit of Existing Indoor Fixtures to LED"/>
    <s v="Indoor Lighting"/>
    <s v="Miscellaneous (24/7)"/>
    <n v="0"/>
    <n v="9236.5319999999992"/>
    <n v="1.0287919999999999"/>
    <x v="0"/>
    <x v="0"/>
    <n v="6.5651260504201696"/>
    <s v="Qty / 1,000"/>
    <m/>
    <s v="Private-Lighting"/>
    <s v="lighting"/>
    <n v="2"/>
    <n v="1"/>
    <s v="Lighting"/>
    <n v="0.97902139861649395"/>
    <n v="0.93591656730105399"/>
    <n v="9042.7624770059992"/>
    <n v="0.96286347710678599"/>
    <n v="0.71"/>
    <n v="6420.3613586742604"/>
    <n v="0.68363306874581797"/>
    <n v="7616"/>
    <n v="1.1100000000000001"/>
    <n v="1.29"/>
    <n v="2.1999999999999999E-2"/>
    <n v="0.76"/>
    <n v="9.1911764705882408"/>
    <d v="1900-01-05T13:33:47"/>
    <n v="43429"/>
    <n v="0.98211288974580302"/>
    <n v="179.22592296768599"/>
    <n v="0"/>
    <n v="42150.481608943424"/>
  </r>
  <r>
    <s v="STND-62190"/>
    <s v="Honeywell International Inc."/>
    <s v="Honeywell/UOP LLC - 50 E Algonquin Rd - Research - Des Plaines"/>
    <s v="Retrofit of Existing Indoor Fixtures to LED"/>
    <s v="Indoor Lighting"/>
    <s v="Miscellaneous (24/7)"/>
    <n v="0"/>
    <n v="749.41399999999999"/>
    <n v="8.3472000000000005E-2"/>
    <x v="0"/>
    <x v="0"/>
    <n v="6.5651260504201696"/>
    <s v="Qty / 1,000"/>
    <m/>
    <s v="Private-Lighting"/>
    <s v="lighting"/>
    <n v="2"/>
    <n v="1"/>
    <s v="Lighting"/>
    <n v="0.97902139861649395"/>
    <n v="0.93591656730105399"/>
    <n v="733.69234242278105"/>
    <n v="7.81228277057536E-2"/>
    <n v="0.71"/>
    <n v="520.92156312017403"/>
    <n v="5.5467207671084998E-2"/>
    <n v="7616"/>
    <n v="1.1100000000000001"/>
    <n v="1.29"/>
    <n v="2.1999999999999999E-2"/>
    <n v="0.76"/>
    <n v="9.1911764705882408"/>
    <d v="1900-01-05T13:33:47"/>
    <n v="43429"/>
    <n v="7.9684646782694393E-2"/>
    <n v="14.541650030001099"/>
    <n v="0"/>
    <n v="3419.9157242658493"/>
  </r>
  <r>
    <s v="STND-62190"/>
    <s v="Honeywell International Inc."/>
    <s v="Honeywell/UOP LLC - 50 E Algonquin Rd - Research - Des Plaines"/>
    <s v="Retrofit of Existing Indoor Fixtures to LED"/>
    <s v="Indoor Lighting"/>
    <s v="Miscellaneous (24/7)"/>
    <n v="0"/>
    <n v="1573.77"/>
    <n v="0.175291"/>
    <x v="0"/>
    <x v="0"/>
    <n v="6.5651260504201696"/>
    <s v="Qty / 1,000"/>
    <m/>
    <s v="Private-Lighting"/>
    <s v="lighting"/>
    <n v="2"/>
    <n v="1"/>
    <s v="Lighting"/>
    <n v="0.97902139861649395"/>
    <n v="0.93591656730105399"/>
    <n v="1540.75450650068"/>
    <n v="0.16405775099876899"/>
    <n v="0.71"/>
    <n v="1093.93569961548"/>
    <n v="0.11648100320912599"/>
    <n v="7616"/>
    <n v="1.1100000000000001"/>
    <n v="1.29"/>
    <n v="2.1999999999999999E-2"/>
    <n v="0.76"/>
    <n v="9.1911764705882408"/>
    <d v="1900-01-05T13:33:47"/>
    <n v="43429"/>
    <n v="0.16733756731820601"/>
    <n v="30.5374767054189"/>
    <n v="0"/>
    <n v="7181.825759030201"/>
  </r>
  <r>
    <s v="STND-62190"/>
    <s v="Honeywell International Inc."/>
    <s v="Honeywell/UOP LLC - 50 E Algonquin Rd - Research - Des Plaines"/>
    <s v="Retrofit of Existing Indoor Fixtures to LED"/>
    <s v="Indoor Lighting"/>
    <s v="Miscellaneous (24/7)"/>
    <n v="0"/>
    <n v="180234.163"/>
    <n v="20.075016000000002"/>
    <x v="0"/>
    <x v="0"/>
    <n v="6.5651260504201696"/>
    <s v="Qty / 1,000"/>
    <m/>
    <s v="Private-Lighting"/>
    <s v="lighting"/>
    <n v="2"/>
    <n v="1"/>
    <s v="Lighting"/>
    <n v="0.97902139861649395"/>
    <n v="0.93591656730105399"/>
    <n v="176453.10233873301"/>
    <n v="18.7885400632337"/>
    <n v="0.71"/>
    <n v="125281.7026605"/>
    <n v="13.339863444895901"/>
    <n v="7616"/>
    <n v="1.1100000000000001"/>
    <n v="1.29"/>
    <n v="2.1999999999999999E-2"/>
    <n v="0.76"/>
    <n v="9.1911764705882408"/>
    <d v="1900-01-05T13:33:47"/>
    <n v="43429"/>
    <n v="19.164157551237999"/>
    <n v="3497.2686950019202"/>
    <n v="0"/>
    <n v="822490.16977744247"/>
  </r>
  <r>
    <s v="STND-62190"/>
    <s v="Honeywell International Inc."/>
    <s v="Honeywell/UOP LLC - 50 E Algonquin Rd - Research - Des Plaines"/>
    <s v="Retrofit of Existing Indoor Fixtures to LED"/>
    <s v="Indoor Lighting"/>
    <s v="Miscellaneous (24/7)"/>
    <n v="0"/>
    <n v="7325.5259999999998"/>
    <n v="0.81593899999999997"/>
    <x v="0"/>
    <x v="0"/>
    <n v="6.5651260504201696"/>
    <s v="Qty / 1,000"/>
    <m/>
    <s v="Private-Lighting"/>
    <s v="lighting"/>
    <n v="2"/>
    <n v="1"/>
    <s v="Lighting"/>
    <n v="0.97902139861649395"/>
    <n v="0.93591656730105399"/>
    <n v="7171.8467101214901"/>
    <n v="0.76365082800705397"/>
    <n v="0.71"/>
    <n v="5092.0111641862604"/>
    <n v="0.54219208788500906"/>
    <n v="7616"/>
    <n v="1.1100000000000001"/>
    <n v="1.29"/>
    <n v="2.1999999999999999E-2"/>
    <n v="0.76"/>
    <n v="9.1911764705882408"/>
    <d v="1900-01-05T13:33:47"/>
    <n v="43429"/>
    <n v="0.77891761322629005"/>
    <n v="142.14470956997499"/>
    <n v="0"/>
    <n v="33429.695143029552"/>
  </r>
  <r>
    <s v="STND-62190"/>
    <s v="Honeywell International Inc."/>
    <s v="Honeywell/UOP LLC - 50 E Algonquin Rd - Research - Des Plaines"/>
    <s v="Retrofit of Existing Indoor Fixtures to LED"/>
    <s v="Indoor Lighting"/>
    <s v="Miscellaneous (24/7)"/>
    <n v="0"/>
    <n v="62079.614999999998"/>
    <n v="6.914612"/>
    <x v="0"/>
    <x v="0"/>
    <n v="6.5651260504201696"/>
    <s v="Qty / 1,000"/>
    <m/>
    <s v="Private-Lighting"/>
    <s v="lighting"/>
    <n v="2"/>
    <n v="1"/>
    <s v="Lighting"/>
    <n v="0.97902139861649395"/>
    <n v="0.93591656730105399"/>
    <n v="60777.271502873402"/>
    <n v="6.4714999272586704"/>
    <n v="0.71"/>
    <n v="43151.862767040097"/>
    <n v="4.5947649483536601"/>
    <n v="7616"/>
    <n v="1.1100000000000001"/>
    <n v="1.29"/>
    <n v="2.1999999999999999E-2"/>
    <n v="0.76"/>
    <n v="9.1911764705882408"/>
    <d v="1900-01-05T13:33:47"/>
    <n v="43429"/>
    <n v="6.6008771187869"/>
    <n v="1204.59457032722"/>
    <n v="0"/>
    <n v="283297.41837605112"/>
  </r>
  <r>
    <s v="STND-62190"/>
    <s v="Honeywell International Inc."/>
    <s v="Honeywell/UOP LLC - 50 E Algonquin Rd - Research - Des Plaines"/>
    <s v="Retrofit of Existing Indoor Fixtures to LED"/>
    <s v="Indoor Lighting"/>
    <s v="Miscellaneous (24/7)"/>
    <n v="0"/>
    <n v="109077.266"/>
    <n v="12.14935"/>
    <x v="0"/>
    <x v="0"/>
    <n v="6.5651260504201696"/>
    <s v="Qty / 1,000"/>
    <m/>
    <s v="Private-Lighting"/>
    <s v="lighting"/>
    <n v="2"/>
    <n v="1"/>
    <s v="Lighting"/>
    <n v="0.97902139861649395"/>
    <n v="0.93591656730105399"/>
    <n v="106788.97751658301"/>
    <n v="11.3707779469391"/>
    <n v="0.71"/>
    <n v="75820.1740367741"/>
    <n v="8.0732523423267306"/>
    <n v="7616"/>
    <n v="1.1100000000000001"/>
    <n v="1.29"/>
    <n v="2.1999999999999999E-2"/>
    <n v="0.76"/>
    <n v="9.1911764705882408"/>
    <d v="1900-01-05T13:33:47"/>
    <n v="43429"/>
    <n v="11.5981007210721"/>
    <n v="2116.5382931214699"/>
    <n v="0"/>
    <n v="497768.99971621664"/>
  </r>
  <r>
    <s v="STND-62190"/>
    <s v="Honeywell International Inc."/>
    <s v="Honeywell/UOP LLC - 50 E Algonquin Rd - Research - Des Plaines"/>
    <s v="Retrofit of Existing Indoor Fixtures to LED"/>
    <s v="Indoor Lighting"/>
    <s v="Miscellaneous (24/7)"/>
    <n v="0"/>
    <n v="1039.8119999999999"/>
    <n v="0.115817"/>
    <x v="0"/>
    <x v="0"/>
    <n v="6.5651260504201696"/>
    <s v="Qty / 1,000"/>
    <m/>
    <s v="Private-Lighting"/>
    <s v="lighting"/>
    <n v="2"/>
    <n v="1"/>
    <s v="Lighting"/>
    <n v="0.97902139861649395"/>
    <n v="0.93591656730105399"/>
    <n v="1017.99819853821"/>
    <n v="0.108395049075106"/>
    <n v="0.71"/>
    <n v="722.77872096213105"/>
    <n v="7.6960484843325294E-2"/>
    <n v="7616"/>
    <n v="1.1100000000000001"/>
    <n v="1.29"/>
    <n v="2.1999999999999999E-2"/>
    <n v="0.76"/>
    <n v="9.1911764705882408"/>
    <d v="1900-01-05T13:33:47"/>
    <n v="43429"/>
    <n v="0.11056206556008399"/>
    <n v="20.176540871928498"/>
    <n v="0"/>
    <n v="4745.1334096778573"/>
  </r>
  <r>
    <s v="STND-62191"/>
    <s v="Adient US LLC"/>
    <s v="Adient - 1701 W Bethany - Sycamore"/>
    <s v="New Indoor LED Fixtures"/>
    <s v="Indoor Lighting"/>
    <s v="Manufacturing"/>
    <n v="0"/>
    <n v="133868.43100000001"/>
    <n v="23.941008"/>
    <x v="0"/>
    <x v="0"/>
    <n v="10.827197921178"/>
    <s v="Qty / 1,000"/>
    <m/>
    <s v="Private-Lighting"/>
    <s v="lighting"/>
    <n v="2"/>
    <n v="1"/>
    <s v="Lighting"/>
    <n v="0.97902139861649395"/>
    <n v="0.93591656730105399"/>
    <n v="131060.05854821599"/>
    <n v="22.406786025087101"/>
    <n v="0.71"/>
    <n v="93052.641569233005"/>
    <n v="15.9088180778118"/>
    <n v="4618"/>
    <n v="1.02"/>
    <n v="1.04"/>
    <n v="1.2E-2"/>
    <n v="0.81"/>
    <n v="15.158077089649201"/>
    <d v="1900-01-09T19:51:10"/>
    <n v="43419"/>
    <n v="26.598748842695901"/>
    <n v="1541.88304174371"/>
    <n v="0"/>
    <n v="1007499.3673585211"/>
  </r>
  <r>
    <s v="STND-62191"/>
    <s v="Adient US LLC"/>
    <s v="Adient - 1701 W Bethany - Sycamore"/>
    <s v="New Indoor LED Fixtures"/>
    <s v="Indoor Lighting"/>
    <s v="Manufacturing"/>
    <n v="0"/>
    <n v="162224.79800000001"/>
    <n v="29.012256000000001"/>
    <x v="0"/>
    <x v="0"/>
    <n v="10.827197921178"/>
    <s v="Qty / 1,000"/>
    <m/>
    <s v="Private-Lighting"/>
    <s v="lighting"/>
    <n v="2"/>
    <n v="1"/>
    <s v="Lighting"/>
    <n v="0.97902139861649395"/>
    <n v="0.93591656730105399"/>
    <n v="158821.548628238"/>
    <n v="27.153051045179399"/>
    <n v="0.71"/>
    <n v="112763.299526049"/>
    <n v="19.278666242077399"/>
    <n v="4618"/>
    <n v="1.02"/>
    <n v="1.04"/>
    <n v="1.2E-2"/>
    <n v="0.81"/>
    <n v="15.158077089649201"/>
    <d v="1900-01-09T19:51:10"/>
    <n v="43419"/>
    <n v="32.232966577848302"/>
    <n v="1868.4888073910399"/>
    <n v="0"/>
    <n v="1220910.5622136099"/>
  </r>
  <r>
    <s v="STND-62191"/>
    <s v="Adient US LLC"/>
    <s v="Adient - 1701 W Bethany - Sycamore"/>
    <s v="Outdoor &amp; Garage - LED Fixtures"/>
    <s v="Outdoor &amp; Garage Lighting"/>
    <s v="Exterior"/>
    <n v="0"/>
    <n v="1912.17"/>
    <n v="0"/>
    <x v="0"/>
    <x v="0"/>
    <n v="10.1978380583316"/>
    <s v="Qty / 1,000"/>
    <m/>
    <s v="Private-Lighting"/>
    <s v="lighting"/>
    <n v="2"/>
    <n v="1"/>
    <s v="Lighting"/>
    <n v="0.97902139861649395"/>
    <n v="0.93591656730105399"/>
    <n v="1872.0553477925"/>
    <n v="0"/>
    <n v="0.71"/>
    <n v="1329.15929693268"/>
    <n v="0"/>
    <n v="4903"/>
    <n v="1"/>
    <n v="1"/>
    <n v="0"/>
    <n v="0"/>
    <n v="14.276973281664301"/>
    <d v="1900-01-09T04:44:53"/>
    <n v="43419"/>
    <n v="0"/>
    <n v="0"/>
    <n v="0"/>
    <n v="13554.551263845357"/>
  </r>
  <r>
    <s v="STND-62191"/>
    <s v="Adient US LLC"/>
    <s v="Adient - 1701 W Bethany - Sycamore"/>
    <s v="Outdoor &amp; Garage - LED Fixtures"/>
    <s v="Outdoor &amp; Garage Lighting"/>
    <s v="Exterior"/>
    <n v="0"/>
    <n v="5025.5749999999998"/>
    <n v="0"/>
    <x v="0"/>
    <x v="0"/>
    <n v="10.1978380583316"/>
    <s v="Qty / 1,000"/>
    <m/>
    <s v="Private-Lighting"/>
    <s v="lighting"/>
    <n v="2"/>
    <n v="1"/>
    <s v="Lighting"/>
    <n v="0.97902139861649395"/>
    <n v="0.93591656730105399"/>
    <n v="4920.1454653520796"/>
    <n v="0"/>
    <n v="0.71"/>
    <n v="3493.3032803999799"/>
    <n v="0"/>
    <n v="4903"/>
    <n v="1"/>
    <n v="1"/>
    <n v="0"/>
    <n v="0"/>
    <n v="14.276973281664301"/>
    <d v="1900-01-09T04:44:53"/>
    <n v="43419"/>
    <n v="0"/>
    <n v="0"/>
    <n v="0"/>
    <n v="35624.141142157539"/>
  </r>
  <r>
    <s v="STND-62191"/>
    <s v="Adient US LLC"/>
    <s v="Adient - 1701 W Bethany - Sycamore"/>
    <s v="Outdoor &amp; Garage - LED Fixtures"/>
    <s v="Outdoor &amp; Garage Lighting"/>
    <s v="Exterior"/>
    <n v="0"/>
    <n v="11178.84"/>
    <n v="0"/>
    <x v="0"/>
    <x v="0"/>
    <n v="10.1978380583316"/>
    <s v="Qty / 1,000"/>
    <m/>
    <s v="Private-Lighting"/>
    <s v="lighting"/>
    <n v="2"/>
    <n v="1"/>
    <s v="Lighting"/>
    <n v="0.97902139861649395"/>
    <n v="0.93591656730105399"/>
    <n v="10944.32357171"/>
    <n v="0"/>
    <n v="0.71"/>
    <n v="7770.4697359141001"/>
    <n v="0"/>
    <n v="4903"/>
    <n v="1"/>
    <n v="1"/>
    <n v="0"/>
    <n v="0"/>
    <n v="14.276973281664301"/>
    <d v="1900-01-09T04:44:53"/>
    <n v="43419"/>
    <n v="0"/>
    <n v="0"/>
    <n v="0"/>
    <n v="79241.992004018713"/>
  </r>
  <r>
    <s v="STND-62191"/>
    <s v="Adient US LLC"/>
    <s v="Adient - 1701 W Bethany - Sycamore"/>
    <s v="Outdoor &amp; Garage - LED Fixtures"/>
    <s v="Outdoor &amp; Garage Lighting"/>
    <s v="Exterior"/>
    <n v="0"/>
    <n v="23681.49"/>
    <n v="0"/>
    <x v="0"/>
    <x v="0"/>
    <n v="10.1978380583316"/>
    <s v="Qty / 1,000"/>
    <m/>
    <s v="Private-Lighting"/>
    <s v="lighting"/>
    <n v="2"/>
    <n v="1"/>
    <s v="Lighting"/>
    <n v="0.97902139861649395"/>
    <n v="0.93591656730105399"/>
    <n v="23184.685461122499"/>
    <n v="0"/>
    <n v="0.71"/>
    <n v="16461.126677396998"/>
    <n v="0"/>
    <n v="4903"/>
    <n v="1"/>
    <n v="1"/>
    <n v="0"/>
    <n v="0"/>
    <n v="14.276973281664301"/>
    <d v="1900-01-09T04:44:53"/>
    <n v="43419"/>
    <n v="0"/>
    <n v="0"/>
    <n v="0"/>
    <n v="167867.90411377672"/>
  </r>
  <r>
    <s v="STND-62193"/>
    <s v="Forsyth Building, LLC"/>
    <s v="Forsyth Building LLC - 1011 Lake St - Ste 313 - Oak Park"/>
    <s v="Outdoor &amp; Garage - LED Fixtures"/>
    <s v="Outdoor &amp; Garage Lighting"/>
    <s v="Exterior"/>
    <n v="0"/>
    <n v="19146.215"/>
    <n v="0"/>
    <x v="0"/>
    <x v="0"/>
    <n v="10.1978380583316"/>
    <s v="Qty / 1,000"/>
    <m/>
    <s v="Private-Lighting"/>
    <s v="lighting"/>
    <n v="3"/>
    <n v="1"/>
    <s v="Lighting"/>
    <n v="0.91633259480590001"/>
    <n v="1.30467645558681"/>
    <n v="17544.300871661599"/>
    <n v="0"/>
    <n v="0.71"/>
    <n v="12456.453618879799"/>
    <n v="0"/>
    <n v="4903"/>
    <n v="1"/>
    <n v="1"/>
    <n v="0"/>
    <n v="0"/>
    <n v="14.276973281664301"/>
    <d v="1900-01-09T04:44:53"/>
    <n v="43370"/>
    <n v="0"/>
    <n v="0"/>
    <n v="0"/>
    <n v="127028.8967864548"/>
  </r>
  <r>
    <s v="STND-62193"/>
    <s v="Forsyth Building, LLC"/>
    <s v="Forsyth Building LLC - 1011 Lake St - Ste 313 - Oak Park"/>
    <s v="Outdoor &amp; Garage - LED Fixtures"/>
    <s v="Outdoor &amp; Garage Lighting"/>
    <s v="Exterior"/>
    <n v="0"/>
    <n v="1838.625"/>
    <n v="0"/>
    <x v="0"/>
    <x v="0"/>
    <n v="10.1978380583316"/>
    <s v="Qty / 1,000"/>
    <m/>
    <s v="Private-Lighting"/>
    <s v="lighting"/>
    <n v="3"/>
    <n v="1"/>
    <s v="Lighting"/>
    <n v="0.91633259480590001"/>
    <n v="1.30467645558681"/>
    <n v="1684.792017125"/>
    <n v="0"/>
    <n v="0.71"/>
    <n v="1196.2023321587501"/>
    <n v="0"/>
    <n v="4903"/>
    <n v="1"/>
    <n v="1"/>
    <n v="0"/>
    <n v="0"/>
    <n v="14.276973281664301"/>
    <d v="1900-01-09T04:44:53"/>
    <n v="43370"/>
    <n v="0"/>
    <n v="0"/>
    <n v="0"/>
    <n v="12198.677668353519"/>
  </r>
  <r>
    <s v="STND-62193"/>
    <s v="Forsyth Building, LLC"/>
    <s v="Forsyth Building LLC - 1011 Lake St - Ste 313 - Oak Park"/>
    <s v="Outdoor &amp; Garage - LED Fixtures"/>
    <s v="Outdoor &amp; Garage Lighting"/>
    <s v="Exterior"/>
    <n v="0"/>
    <n v="4044.9749999999999"/>
    <n v="0"/>
    <x v="0"/>
    <x v="0"/>
    <n v="10.1978380583316"/>
    <s v="Qty / 1,000"/>
    <m/>
    <s v="Private-Lighting"/>
    <s v="lighting"/>
    <n v="3"/>
    <n v="1"/>
    <s v="Lighting"/>
    <n v="0.91633259480590001"/>
    <n v="1.30467645558681"/>
    <n v="3706.5424376749902"/>
    <n v="0"/>
    <n v="0.71"/>
    <n v="2631.6451307492498"/>
    <n v="0"/>
    <n v="4903"/>
    <n v="1"/>
    <n v="1"/>
    <n v="0"/>
    <n v="0"/>
    <n v="14.276973281664301"/>
    <d v="1900-01-09T04:44:53"/>
    <n v="43370"/>
    <n v="0"/>
    <n v="0"/>
    <n v="0"/>
    <n v="26837.090870377739"/>
  </r>
  <r>
    <s v="STND-62194"/>
    <s v="SMR OIL Co"/>
    <s v="SMR OIL Co - 2200 E Grand Ave - Lindenhurst"/>
    <s v="Outdoor &amp; Garage - LED Retrofits"/>
    <s v="Outdoor &amp; Garage Lighting"/>
    <s v="Exterior"/>
    <n v="0"/>
    <n v="28770.804"/>
    <n v="0"/>
    <x v="0"/>
    <x v="0"/>
    <n v="10.1978380583316"/>
    <s v="Qty / 1,000"/>
    <m/>
    <s v="Private-Lighting"/>
    <s v="lighting"/>
    <n v="3"/>
    <n v="1"/>
    <s v="Lighting"/>
    <n v="0.91633259480590001"/>
    <n v="1.30467645558681"/>
    <n v="26363.625483971999"/>
    <n v="0"/>
    <n v="0.71"/>
    <n v="18718.174093620099"/>
    <n v="0"/>
    <n v="4903"/>
    <n v="1"/>
    <n v="1"/>
    <n v="0"/>
    <n v="0"/>
    <n v="14.276973281664301"/>
    <d v="1900-01-09T04:44:53"/>
    <n v="43380"/>
    <n v="0"/>
    <n v="0"/>
    <n v="0"/>
    <n v="190884.90815439564"/>
  </r>
  <r>
    <s v="STND-62194"/>
    <s v="SMR OIL Co"/>
    <s v="SMR OIL Co - 2200 E Grand Ave - Lindenhurst"/>
    <s v="Outdoor &amp; Garage - LED Retrofits"/>
    <s v="Outdoor &amp; Garage Lighting"/>
    <s v="Exterior"/>
    <n v="0"/>
    <n v="25961.384999999998"/>
    <n v="0"/>
    <x v="0"/>
    <x v="0"/>
    <n v="10.1978380583316"/>
    <s v="Qty / 1,000"/>
    <m/>
    <s v="Private-Lighting"/>
    <s v="lighting"/>
    <n v="3"/>
    <n v="1"/>
    <s v="Lighting"/>
    <n v="0.91633259480590001"/>
    <n v="1.30467645558681"/>
    <n v="23789.263281805001"/>
    <n v="0"/>
    <n v="0.71"/>
    <n v="16890.3769300815"/>
    <n v="0"/>
    <n v="4903"/>
    <n v="1"/>
    <n v="1"/>
    <n v="0"/>
    <n v="0"/>
    <n v="14.276973281664301"/>
    <d v="1900-01-09T04:44:53"/>
    <n v="43380"/>
    <n v="0"/>
    <n v="0"/>
    <n v="0"/>
    <n v="172245.32867715118"/>
  </r>
  <r>
    <s v="STND-62194"/>
    <s v="SMR OIL Co"/>
    <s v="SMR OIL Co - 2200 E Grand Ave - Lindenhurst"/>
    <s v="Outdoor &amp; Garage - LED Retrofits"/>
    <s v="Outdoor &amp; Garage Lighting"/>
    <s v="Exterior"/>
    <n v="0"/>
    <n v="8384.1299999999992"/>
    <n v="0"/>
    <x v="0"/>
    <x v="0"/>
    <n v="10.1978380583316"/>
    <s v="Qty / 1,000"/>
    <m/>
    <s v="Private-Lighting"/>
    <s v="lighting"/>
    <n v="3"/>
    <n v="1"/>
    <s v="Lighting"/>
    <n v="0.91633259480590001"/>
    <n v="1.30467645558681"/>
    <n v="7682.6515980899903"/>
    <n v="0"/>
    <n v="0.71"/>
    <n v="5454.6826346438902"/>
    <n v="0"/>
    <n v="4903"/>
    <n v="1"/>
    <n v="1"/>
    <n v="0"/>
    <n v="0"/>
    <n v="14.276973281664301"/>
    <d v="1900-01-09T04:44:53"/>
    <n v="43380"/>
    <n v="0"/>
    <n v="0"/>
    <n v="0"/>
    <n v="55625.970167691943"/>
  </r>
  <r>
    <s v="STND-62195"/>
    <s v="Svati Inc"/>
    <s v="Svati Inc - 24480 W Grass Lake Rd - Antioch"/>
    <s v="Outdoor &amp; Garage - LED Retrofits"/>
    <s v="Outdoor &amp; Garage Lighting"/>
    <s v="Exterior"/>
    <n v="0"/>
    <n v="14385.402"/>
    <n v="0"/>
    <x v="0"/>
    <x v="0"/>
    <n v="10.1978380583316"/>
    <s v="Qty / 1,000"/>
    <m/>
    <s v="Private-Lighting"/>
    <s v="lighting"/>
    <n v="3"/>
    <n v="1"/>
    <s v="Lighting"/>
    <n v="0.91633259480590001"/>
    <n v="1.30467645558681"/>
    <n v="13181.812741985999"/>
    <n v="0"/>
    <n v="0.71"/>
    <n v="9359.0870468100493"/>
    <n v="0"/>
    <n v="4903"/>
    <n v="1"/>
    <n v="1"/>
    <n v="0"/>
    <n v="0"/>
    <n v="14.276973281664301"/>
    <d v="1900-01-09T04:44:53"/>
    <n v="43386"/>
    <n v="0"/>
    <n v="0"/>
    <n v="0"/>
    <n v="95442.454077197821"/>
  </r>
  <r>
    <s v="STND-62195"/>
    <s v="Svati Inc"/>
    <s v="Svati Inc - 24480 W Grass Lake Rd - Antioch"/>
    <s v="Outdoor &amp; Garage - LED Retrofits"/>
    <s v="Outdoor &amp; Garage Lighting"/>
    <s v="Exterior"/>
    <n v="0"/>
    <n v="41538.216"/>
    <n v="0"/>
    <x v="0"/>
    <x v="0"/>
    <n v="10.1978380583316"/>
    <s v="Qty / 1,000"/>
    <m/>
    <s v="Private-Lighting"/>
    <s v="lighting"/>
    <n v="3"/>
    <n v="1"/>
    <s v="Lighting"/>
    <n v="0.91633259480590001"/>
    <n v="1.30467645558681"/>
    <n v="38062.821250887901"/>
    <n v="0"/>
    <n v="0.71"/>
    <n v="27024.6030881304"/>
    <n v="0"/>
    <n v="4903"/>
    <n v="1"/>
    <n v="1"/>
    <n v="0"/>
    <n v="0"/>
    <n v="14.276973281664301"/>
    <d v="1900-01-09T04:44:53"/>
    <n v="43386"/>
    <n v="0"/>
    <n v="0"/>
    <n v="0"/>
    <n v="275592.52588344185"/>
  </r>
  <r>
    <s v="STND-62195"/>
    <s v="Svati Inc"/>
    <s v="Svati Inc - 24480 W Grass Lake Rd - Antioch"/>
    <s v="Outdoor &amp; Garage - LED Retrofits"/>
    <s v="Outdoor &amp; Garage Lighting"/>
    <s v="Exterior"/>
    <n v="0"/>
    <n v="7354.5"/>
    <n v="0"/>
    <x v="0"/>
    <x v="0"/>
    <n v="10.1978380583316"/>
    <s v="Qty / 1,000"/>
    <m/>
    <s v="Private-Lighting"/>
    <s v="lighting"/>
    <n v="3"/>
    <n v="1"/>
    <s v="Lighting"/>
    <n v="0.91633259480590001"/>
    <n v="1.30467645558681"/>
    <n v="6739.1680684999901"/>
    <n v="0"/>
    <n v="0.71"/>
    <n v="4784.8093286349904"/>
    <n v="0"/>
    <n v="4903"/>
    <n v="1"/>
    <n v="1"/>
    <n v="0"/>
    <n v="0"/>
    <n v="14.276973281664301"/>
    <d v="1900-01-09T04:44:53"/>
    <n v="43386"/>
    <n v="0"/>
    <n v="0"/>
    <n v="0"/>
    <n v="48794.710673413974"/>
  </r>
  <r>
    <s v="STND-62196"/>
    <s v="2 S Hospitality Inc"/>
    <s v="2 S Hospitality Inc - 77 E Buckley - Libertyville"/>
    <s v="Outdoor &amp; Garage - LED Retrofits"/>
    <s v="Outdoor &amp; Garage Lighting"/>
    <s v="Exterior"/>
    <n v="0"/>
    <n v="41538.216"/>
    <n v="0"/>
    <x v="0"/>
    <x v="0"/>
    <n v="10.1978380583316"/>
    <s v="Qty / 1,000"/>
    <m/>
    <s v="Private-Lighting"/>
    <s v="lighting"/>
    <n v="3"/>
    <n v="1"/>
    <s v="Lighting"/>
    <n v="0.91633259480590001"/>
    <n v="1.30467645558681"/>
    <n v="38062.821250887901"/>
    <n v="0"/>
    <n v="0.71"/>
    <n v="27024.6030881304"/>
    <n v="0"/>
    <n v="4903"/>
    <n v="1"/>
    <n v="1"/>
    <n v="0"/>
    <n v="0"/>
    <n v="14.276973281664301"/>
    <d v="1900-01-09T04:44:53"/>
    <n v="43387"/>
    <n v="0"/>
    <n v="0"/>
    <n v="0"/>
    <n v="275592.52588344185"/>
  </r>
  <r>
    <s v="STND-62196"/>
    <s v="2 S Hospitality Inc"/>
    <s v="2 S Hospitality Inc - 77 E Buckley - Libertyville"/>
    <s v="Outdoor &amp; Garage - LED Retrofits"/>
    <s v="Outdoor &amp; Garage Lighting"/>
    <s v="Exterior"/>
    <n v="0"/>
    <n v="22063.5"/>
    <n v="0"/>
    <x v="0"/>
    <x v="0"/>
    <n v="10.1978380583316"/>
    <s v="Qty / 1,000"/>
    <m/>
    <s v="Private-Lighting"/>
    <s v="lighting"/>
    <n v="3"/>
    <n v="1"/>
    <s v="Lighting"/>
    <n v="0.91633259480590001"/>
    <n v="1.30467645558681"/>
    <n v="20217.504205500001"/>
    <n v="0"/>
    <n v="0.71"/>
    <n v="14354.427985905"/>
    <n v="0"/>
    <n v="4903"/>
    <n v="1"/>
    <n v="1"/>
    <n v="0"/>
    <n v="0"/>
    <n v="14.276973281664301"/>
    <d v="1900-01-09T04:44:53"/>
    <n v="43387"/>
    <n v="0"/>
    <n v="0"/>
    <n v="0"/>
    <n v="146384.13202024222"/>
  </r>
  <r>
    <s v="STND-62196"/>
    <s v="2 S Hospitality Inc"/>
    <s v="2 S Hospitality Inc - 77 E Buckley - Libertyville"/>
    <s v="Outdoor &amp; Garage - LED Retrofits"/>
    <s v="Outdoor &amp; Garage Lighting"/>
    <s v="Exterior"/>
    <n v="0"/>
    <n v="8335.1"/>
    <n v="0"/>
    <x v="0"/>
    <x v="0"/>
    <n v="10.1978380583316"/>
    <s v="Qty / 1,000"/>
    <m/>
    <s v="Private-Lighting"/>
    <s v="lighting"/>
    <n v="3"/>
    <n v="1"/>
    <s v="Lighting"/>
    <n v="0.91633259480590001"/>
    <n v="1.30467645558681"/>
    <n v="7637.7238109666596"/>
    <n v="0"/>
    <n v="0.71"/>
    <n v="5422.7839057863303"/>
    <n v="0"/>
    <n v="4903"/>
    <n v="1"/>
    <n v="1"/>
    <n v="0"/>
    <n v="0"/>
    <n v="14.276973281664301"/>
    <d v="1900-01-09T04:44:53"/>
    <n v="43387"/>
    <n v="0"/>
    <n v="0"/>
    <n v="0"/>
    <n v="55300.67209653592"/>
  </r>
  <r>
    <s v="STND-62197"/>
    <s v="OSI Restaurant Partners, LLC"/>
    <s v="OSI Restaurant Partners - Bonefish Grill #7402 - 1604 S Randall Rd Unit 7110 - Algonquin"/>
    <s v="New Indoor LED Fixtures"/>
    <s v="Indoor Lighting"/>
    <s v="Restaurant"/>
    <n v="0"/>
    <n v="10898.213"/>
    <n v="1.4894179999999999"/>
    <x v="0"/>
    <x v="0"/>
    <n v="8.9750493627714896"/>
    <s v="Qty / 1,000"/>
    <m/>
    <s v="Private-Lighting"/>
    <s v="lighting"/>
    <n v="3"/>
    <n v="1"/>
    <s v="Lighting"/>
    <n v="0.91633259480590001"/>
    <n v="1.30467645558681"/>
    <n v="9986.3877970373906"/>
    <n v="1.94320859712719"/>
    <n v="0.71"/>
    <n v="7090.3353358965496"/>
    <n v="1.3796781039603001"/>
    <n v="5571"/>
    <n v="1.17"/>
    <n v="1.31"/>
    <n v="2.1000000000000001E-2"/>
    <n v="0.68"/>
    <n v="12.565069107880101"/>
    <d v="1900-01-07T23:24:04"/>
    <n v="43471"/>
    <n v="2.1814196195859799"/>
    <n v="179.24285789554301"/>
    <n v="0"/>
    <n v="63636.109638274502"/>
  </r>
  <r>
    <s v="STND-62198"/>
    <s v="Joe Rizza Ford of Orland Park"/>
    <s v="Joe Rizza Ford of Orland Park (Indoor Lighting) - 8100 W 159th St - Orland Park"/>
    <s v="New Indoor LED Fixtures"/>
    <s v="Indoor Lighting"/>
    <s v="Retail (mall/dept. store)"/>
    <n v="0"/>
    <n v="981.65800000000002"/>
    <n v="0.19911999999999999"/>
    <x v="0"/>
    <x v="0"/>
    <n v="9.1274187659729797"/>
    <s v="Qty / 1,000"/>
    <m/>
    <s v="Private-Lighting"/>
    <s v="lighting"/>
    <n v="2"/>
    <n v="1"/>
    <s v="Lighting"/>
    <n v="0.97902139861649395"/>
    <n v="0.93591656730105399"/>
    <n v="961.06418812307004"/>
    <n v="0.18635970688098599"/>
    <n v="0.71"/>
    <n v="682.35557356738002"/>
    <n v="0.13231539188550001"/>
    <n v="5478"/>
    <n v="1.1200000000000001"/>
    <n v="1.31"/>
    <n v="2.1999999999999999E-2"/>
    <n v="0.95"/>
    <n v="12.7783862723622"/>
    <d v="1900-01-08T03:03:29"/>
    <n v="43425"/>
    <n v="0.14974665076816901"/>
    <n v="18.878046552417398"/>
    <n v="0"/>
    <n v="6228.1450672451601"/>
  </r>
  <r>
    <s v="STND-62198"/>
    <s v="Joe Rizza Ford of Orland Park"/>
    <s v="Joe Rizza Ford of Orland Park (Indoor Lighting) - 8100 W 159th St - Orland Park"/>
    <s v="New Indoor LED Fixtures"/>
    <s v="Indoor Lighting"/>
    <s v="Retail (mall/dept. store)"/>
    <n v="0"/>
    <n v="147831.49900000001"/>
    <n v="29.986228000000001"/>
    <x v="0"/>
    <x v="0"/>
    <n v="9.1274187659729797"/>
    <s v="Qty / 1,000"/>
    <m/>
    <s v="Private-Lighting"/>
    <s v="lighting"/>
    <n v="2"/>
    <n v="1"/>
    <s v="Lighting"/>
    <n v="0.97902139861649395"/>
    <n v="0.93591656730105399"/>
    <n v="144730.20091055299"/>
    <n v="28.064607576066699"/>
    <n v="0.71"/>
    <n v="102758.442646492"/>
    <n v="19.9258713790074"/>
    <n v="5478"/>
    <n v="1.1200000000000001"/>
    <n v="1.31"/>
    <n v="2.1999999999999999E-2"/>
    <n v="0.95"/>
    <n v="12.7783862723622"/>
    <d v="1900-01-08T03:03:29"/>
    <n v="43425"/>
    <n v="22.550910065139998"/>
    <n v="2842.9146607429998"/>
    <n v="0"/>
    <n v="937919.33777374914"/>
  </r>
  <r>
    <s v="STND-62198"/>
    <s v="Joe Rizza Ford of Orland Park"/>
    <s v="Joe Rizza Ford of Orland Park (Indoor Lighting) - 8100 W 159th St - Orland Park"/>
    <s v="New Indoor LED Fixtures"/>
    <s v="Indoor Lighting"/>
    <s v="Retail (mall/dept. store)"/>
    <n v="0"/>
    <n v="95858.865000000005"/>
    <n v="19.444068000000001"/>
    <x v="0"/>
    <x v="0"/>
    <n v="9.1274187659729797"/>
    <s v="Qty / 1,000"/>
    <m/>
    <s v="Private-Lighting"/>
    <s v="lighting"/>
    <n v="2"/>
    <n v="1"/>
    <s v="Lighting"/>
    <n v="0.97902139861649395"/>
    <n v="0.93591656730105399"/>
    <n v="93847.880082089599"/>
    <n v="18.1980253769283"/>
    <n v="0.71"/>
    <n v="66631.994858283593"/>
    <n v="12.920598017619101"/>
    <n v="5478"/>
    <n v="1.1200000000000001"/>
    <n v="1.31"/>
    <n v="2.1999999999999999E-2"/>
    <n v="0.95"/>
    <n v="12.7783862723622"/>
    <d v="1900-01-08T03:03:29"/>
    <n v="43425"/>
    <n v="14.6227604475117"/>
    <n v="1843.4405016124699"/>
    <n v="0"/>
    <n v="608178.12028371275"/>
  </r>
  <r>
    <s v="STND-62199"/>
    <s v="Atomic Transmission Inc"/>
    <s v="Atomic Transmission - 100 E North Ave - Villa Park"/>
    <s v="Outdoor &amp; Garage - LED Fixtures"/>
    <s v="Outdoor &amp; Garage Lighting"/>
    <s v="Garage"/>
    <n v="0"/>
    <n v="4938.2520000000004"/>
    <n v="1.3358399999999999"/>
    <x v="0"/>
    <x v="0"/>
    <n v="14.701558365186701"/>
    <s v="Qty / 1,000"/>
    <m/>
    <s v="Private-Lighting"/>
    <s v="lighting"/>
    <n v="3"/>
    <n v="1"/>
    <s v="Lighting"/>
    <n v="0.91633259480590001"/>
    <n v="1.30467645558681"/>
    <n v="4525.0812689654203"/>
    <n v="1.74283899643108"/>
    <n v="0.71"/>
    <n v="3212.8077009654498"/>
    <n v="1.23741568746607"/>
    <n v="3401"/>
    <n v="1"/>
    <n v="1"/>
    <n v="0"/>
    <n v="0.92"/>
    <n v="20.582181711261399"/>
    <d v="1900-01-13T16:50:15"/>
    <n v="43386"/>
    <n v="1.74283899643108"/>
    <n v="0"/>
    <n v="0"/>
    <n v="47233.279931864861"/>
  </r>
  <r>
    <s v="STND-62201"/>
    <s v="OSI Restaurant Partners, LLC"/>
    <s v="OSI Restaurant Partners - Bonefish Grill #7404 - 9310  Skokie Blvd - Skokie"/>
    <s v="New Indoor LED Fixtures"/>
    <s v="Indoor Lighting"/>
    <s v="Restaurant"/>
    <n v="0"/>
    <n v="11393.585999999999"/>
    <n v="1.557118"/>
    <x v="0"/>
    <x v="0"/>
    <n v="8.9750493627714896"/>
    <s v="Qty / 1,000"/>
    <m/>
    <s v="Private-Lighting"/>
    <s v="lighting"/>
    <n v="3"/>
    <n v="1"/>
    <s v="Lighting"/>
    <n v="0.91633259480590001"/>
    <n v="1.30467645558681"/>
    <n v="10440.314223524199"/>
    <n v="2.03153519317042"/>
    <n v="0.71"/>
    <n v="7412.62309870216"/>
    <n v="1.442389987151"/>
    <n v="5571"/>
    <n v="1.17"/>
    <n v="1.31"/>
    <n v="2.1000000000000001E-2"/>
    <n v="0.68"/>
    <n v="12.565069107880101"/>
    <d v="1900-01-07T23:24:04"/>
    <n v="43469"/>
    <n v="2.2805738585209001"/>
    <n v="187.390255294024"/>
    <n v="0"/>
    <n v="66528.658218472046"/>
  </r>
  <r>
    <s v="STND-62202"/>
    <s v="Butera Finer Foods, Inc."/>
    <s v="Butera Finer Foods, Inc. - 1500 Grand Ave - Lindenhurst"/>
    <s v="Freezer Display Cases with Doors"/>
    <s v="Refrigeration"/>
    <s v="Grocery/convenience"/>
    <n v="0"/>
    <n v="749641.2"/>
    <n v="85.534199999999998"/>
    <x v="2"/>
    <x v="0"/>
    <n v="12"/>
    <s v="ΔkWpeak"/>
    <m/>
    <s v="Private-Non-Lighting"/>
    <s v="non_lighting"/>
    <n v="1"/>
    <n v="1"/>
    <s v="Non-Lighting"/>
    <n v="0.63719436902659499"/>
    <n v="0.48692010922420598"/>
    <n v="477667.15143033903"/>
    <n v="41.648322006405103"/>
    <n v="0.7"/>
    <n v="334367.00600123702"/>
    <n v="29.153825404483602"/>
    <n v="4661"/>
    <n v="1.07"/>
    <n v="1.24"/>
    <n v="2.9000000000000001E-2"/>
    <n v="0.745"/>
    <n v="15.018236429950701"/>
    <d v="1900-01-09T17:27:20"/>
    <n v="43412"/>
    <n v="41.648322006405103"/>
    <n v="0"/>
    <n v="0"/>
    <n v="4012404.072014844"/>
  </r>
  <r>
    <s v="STND-62203"/>
    <s v="Larson Hardware Mfg Co"/>
    <s v="Larson Hardware Mfg Co - 2602 E Rock Falls Rd - Rock Falls"/>
    <s v="Compressed Air - Air Compressor(s) with Integrated VSD &lt;= 150 HP"/>
    <s v="Compressed Air"/>
    <s v="Manufacturing"/>
    <n v="0"/>
    <n v="41616"/>
    <n v="6.68"/>
    <x v="4"/>
    <x v="0"/>
    <n v="10"/>
    <s v="ΔkWpeak / CF"/>
    <n v="0.95"/>
    <s v="Private-Non-Lighting"/>
    <s v="non_lighting"/>
    <n v="3"/>
    <n v="1"/>
    <s v="Non-Lighting"/>
    <n v="0.98952339343681495"/>
    <n v="0.43468415683807998"/>
    <n v="41180.005541266502"/>
    <n v="2.9036901676783802"/>
    <n v="0.7"/>
    <n v="28826.003878886499"/>
    <n v="2.0325831173748599"/>
    <n v="4618"/>
    <n v="1.02"/>
    <n v="1.04"/>
    <n v="1.2E-2"/>
    <n v="0.81"/>
    <n v="15.158077089649201"/>
    <d v="1900-01-09T19:51:10"/>
    <n v="43449"/>
    <n v="3.0565159659772401"/>
    <n v="0"/>
    <n v="0"/>
    <n v="288260.03878886497"/>
  </r>
  <r>
    <s v="STND-62204"/>
    <s v="Sunset Ridge SD29"/>
    <s v="Sunset Ridge School District 29 - 405 Wagner Rd - Northfield"/>
    <s v="Outdoor &amp; Garage - LED Fixtures"/>
    <s v="Outdoor &amp; Garage Lighting"/>
    <s v="Exterior"/>
    <n v="0"/>
    <n v="10708.152"/>
    <n v="0"/>
    <x v="0"/>
    <x v="1"/>
    <n v="10.1978380583316"/>
    <s v="Qty / 1,000"/>
    <m/>
    <s v="Public-Lighting"/>
    <s v="lighting"/>
    <n v="3"/>
    <n v="1"/>
    <s v="Lighting"/>
    <n v="0.99829244462109001"/>
    <n v="0.987374621353864"/>
    <n v="10689.8672374542"/>
    <n v="0"/>
    <n v="0.71"/>
    <n v="7589.8057385924903"/>
    <n v="0"/>
    <n v="4903"/>
    <n v="1"/>
    <n v="1"/>
    <n v="0"/>
    <n v="0"/>
    <n v="14.276973281664301"/>
    <d v="1900-01-09T04:44:53"/>
    <n v="43386"/>
    <n v="0"/>
    <n v="0"/>
    <n v="0"/>
    <n v="77399.609816362077"/>
  </r>
  <r>
    <s v="STND-62205"/>
    <s v="Xentris Wireless LLC"/>
    <s v="Xentris LLC - 1250 N Greenbriar Dr - Addison"/>
    <s v="New Indoor LED Fixtures"/>
    <s v="Indoor Lighting"/>
    <s v="Office"/>
    <n v="0"/>
    <n v="80555.114000000001"/>
    <n v="18.113534999999999"/>
    <x v="0"/>
    <x v="0"/>
    <n v="15"/>
    <s v="Qty / 1,000"/>
    <m/>
    <s v="Private-Lighting"/>
    <s v="lighting"/>
    <n v="3"/>
    <n v="1"/>
    <s v="Lighting"/>
    <n v="0.91633259480590001"/>
    <n v="1.30467645558681"/>
    <n v="73815.276636505107"/>
    <n v="23.6323026419476"/>
    <n v="0.71"/>
    <n v="52408.846411918603"/>
    <n v="16.778934875782799"/>
    <n v="2885"/>
    <n v="1.165"/>
    <n v="1.3779999999999999"/>
    <n v="2.5499999999999998E-2"/>
    <n v="0.55000000000000004"/>
    <n v="24.263431542460999"/>
    <d v="1900-01-16T07:56:40"/>
    <n v="43406"/>
    <n v="31.1812938935843"/>
    <n v="1615.69918818101"/>
    <n v="0"/>
    <n v="786132.69617877901"/>
  </r>
  <r>
    <s v="STND-62205"/>
    <s v="Xentris Wireless LLC"/>
    <s v="Xentris LLC - 1250 N Greenbriar Dr - Addison"/>
    <s v="New Indoor LED Fixtures"/>
    <s v="Indoor Lighting"/>
    <s v="Office"/>
    <n v="0"/>
    <n v="627.83399999999995"/>
    <n v="0.14117399999999999"/>
    <x v="0"/>
    <x v="0"/>
    <n v="15"/>
    <s v="Qty / 1,000"/>
    <m/>
    <s v="Private-Lighting"/>
    <s v="lighting"/>
    <n v="3"/>
    <n v="1"/>
    <s v="Lighting"/>
    <n v="0.91633259480590001"/>
    <n v="1.30467645558681"/>
    <n v="575.30475832736704"/>
    <n v="0.18418639394101199"/>
    <n v="0.71"/>
    <n v="408.46637841243103"/>
    <n v="0.130772339698118"/>
    <n v="2885"/>
    <n v="1.165"/>
    <n v="1.3779999999999999"/>
    <n v="2.5499999999999998E-2"/>
    <n v="0.55000000000000004"/>
    <n v="24.263431542460999"/>
    <d v="1900-01-16T07:56:40"/>
    <n v="43406"/>
    <n v="0.24302202657476199"/>
    <n v="12.592507585706301"/>
    <n v="0"/>
    <n v="6126.9956761864651"/>
  </r>
  <r>
    <s v="STND-62205"/>
    <s v="Xentris Wireless LLC"/>
    <s v="Xentris LLC - 1250 N Greenbriar Dr - Addison"/>
    <s v="Retrofit of Existing Indoor Fixtures to LED"/>
    <s v="Indoor Lighting"/>
    <s v="Office"/>
    <n v="0"/>
    <n v="418.55599999999998"/>
    <n v="9.4116000000000005E-2"/>
    <x v="0"/>
    <x v="0"/>
    <n v="15"/>
    <s v="Qty / 1,000"/>
    <m/>
    <s v="Private-Lighting"/>
    <s v="lighting"/>
    <n v="3"/>
    <n v="1"/>
    <s v="Lighting"/>
    <n v="0.91633259480590001"/>
    <n v="1.30467645558681"/>
    <n v="383.53650555157799"/>
    <n v="0.12279092929400801"/>
    <n v="0.71"/>
    <n v="272.31091894162"/>
    <n v="8.7181559798745603E-2"/>
    <n v="2885"/>
    <n v="1.165"/>
    <n v="1.3779999999999999"/>
    <n v="2.5499999999999998E-2"/>
    <n v="0.55000000000000004"/>
    <n v="24.263431542460999"/>
    <d v="1900-01-16T07:56:40"/>
    <n v="43406"/>
    <n v="0.16201468438317401"/>
    <n v="8.3950050571375492"/>
    <n v="0"/>
    <n v="4084.6637841243"/>
  </r>
  <r>
    <s v="STND-62205"/>
    <s v="Xentris Wireless LLC"/>
    <s v="Xentris LLC - 1250 N Greenbriar Dr - Addison"/>
    <s v="Retrofit of Existing Indoor Fixtures to LED"/>
    <s v="Indoor Lighting"/>
    <s v="Office"/>
    <n v="0"/>
    <n v="243.03200000000001"/>
    <n v="5.4648000000000002E-2"/>
    <x v="0"/>
    <x v="0"/>
    <n v="15"/>
    <s v="Qty / 1,000"/>
    <m/>
    <s v="Private-Lighting"/>
    <s v="lighting"/>
    <n v="3"/>
    <n v="1"/>
    <s v="Lighting"/>
    <n v="0.91633259480590001"/>
    <n v="1.30467645558681"/>
    <n v="222.69814318086699"/>
    <n v="7.1297958944907799E-2"/>
    <n v="0.71"/>
    <n v="158.11568165841601"/>
    <n v="5.0621550850884503E-2"/>
    <n v="2885"/>
    <n v="1.165"/>
    <n v="1.3779999999999999"/>
    <n v="2.5499999999999998E-2"/>
    <n v="0.55000000000000004"/>
    <n v="24.263431542460999"/>
    <d v="1900-01-16T07:56:40"/>
    <n v="43406"/>
    <n v="9.4073042545068999E-2"/>
    <n v="4.8745087134009601"/>
    <n v="0"/>
    <n v="2371.73522487624"/>
  </r>
  <r>
    <s v="STND-62205"/>
    <s v="Xentris Wireless LLC"/>
    <s v="Xentris LLC - 1250 N Greenbriar Dr - Addison"/>
    <s v="New Indoor LED Fixtures"/>
    <s v="Indoor Lighting"/>
    <s v="Office"/>
    <n v="0"/>
    <n v="4752.634"/>
    <n v="1.0686720000000001"/>
    <x v="0"/>
    <x v="0"/>
    <n v="15"/>
    <s v="Qty / 1,000"/>
    <m/>
    <s v="Private-Lighting"/>
    <s v="lighting"/>
    <n v="3"/>
    <n v="1"/>
    <s v="Lighting"/>
    <n v="0.91633259480590001"/>
    <n v="1.30467645558681"/>
    <n v="4354.99344538274"/>
    <n v="1.39427119714486"/>
    <n v="0.71"/>
    <n v="3092.0453462217502"/>
    <n v="0.98993254997285296"/>
    <n v="2885"/>
    <n v="1.165"/>
    <n v="1.3779999999999999"/>
    <n v="2.5499999999999998E-2"/>
    <n v="0.55000000000000004"/>
    <n v="24.263431542460999"/>
    <d v="1900-01-16T07:56:40"/>
    <n v="43406"/>
    <n v="1.8396506097702401"/>
    <n v="95.323890864600799"/>
    <n v="0"/>
    <n v="46380.680193326254"/>
  </r>
  <r>
    <s v="STND-62206"/>
    <s v="NAFISCO, iNC."/>
    <s v="NAFISCO Inc - 808 Forestwood Dr - Romeoville"/>
    <s v="New Indoor LED Fixtures"/>
    <s v="Indoor Lighting"/>
    <s v="Manufacturing"/>
    <n v="0"/>
    <n v="1356.5840000000001"/>
    <n v="0.24261099999999999"/>
    <x v="0"/>
    <x v="0"/>
    <n v="10.827197921178"/>
    <s v="Qty / 1,000"/>
    <m/>
    <s v="Private-Lighting"/>
    <s v="lighting"/>
    <n v="3"/>
    <n v="1"/>
    <s v="Lighting"/>
    <n v="0.91633259480590001"/>
    <n v="1.30467645558681"/>
    <n v="1243.0821367921701"/>
    <n v="0.316528859566371"/>
    <n v="0.71"/>
    <n v="882.58831712243898"/>
    <n v="0.224735490292123"/>
    <n v="4618"/>
    <n v="1.02"/>
    <n v="1.04"/>
    <n v="1.2E-2"/>
    <n v="0.81"/>
    <n v="15.158077089649201"/>
    <d v="1900-01-09T19:51:10"/>
    <n v="43371"/>
    <n v="0.37574650945675497"/>
    <n v="14.6244957269667"/>
    <n v="0"/>
    <n v="9555.9583924040599"/>
  </r>
  <r>
    <s v="STND-62206"/>
    <s v="NAFISCO, iNC."/>
    <s v="NAFISCO Inc - 808 Forestwood Dr - Romeoville"/>
    <s v="New Indoor LED Fixtures"/>
    <s v="Indoor Lighting"/>
    <s v="Manufacturing"/>
    <n v="0"/>
    <n v="6933.65"/>
    <n v="1.240013"/>
    <x v="0"/>
    <x v="0"/>
    <n v="10.827197921178"/>
    <s v="Qty / 1,000"/>
    <m/>
    <s v="Private-Lighting"/>
    <s v="lighting"/>
    <n v="3"/>
    <n v="1"/>
    <s v="Lighting"/>
    <n v="0.91633259480590001"/>
    <n v="1.30467645558681"/>
    <n v="6353.5294959759303"/>
    <n v="1.6178157657215599"/>
    <n v="0.71"/>
    <n v="4511.0059421429096"/>
    <n v="1.14864919366231"/>
    <n v="4618"/>
    <n v="1.02"/>
    <n v="1.04"/>
    <n v="1.2E-2"/>
    <n v="0.81"/>
    <n v="15.158077089649201"/>
    <d v="1900-01-09T19:51:10"/>
    <n v="43371"/>
    <n v="1.92048405237602"/>
    <n v="74.747405835010895"/>
    <n v="0"/>
    <n v="48841.554159191313"/>
  </r>
  <r>
    <s v="STND-62208"/>
    <s v="Abbott Laboratories"/>
    <s v="Abbott Labs(Abbott Hangar F) - 2950 W Aviation Dr - Waukegan"/>
    <s v="New Indoor LED Fixtures"/>
    <s v="Indoor Lighting"/>
    <s v="Miscellaneous"/>
    <n v="0"/>
    <n v="34031.936000000002"/>
    <n v="7.2885119999999999"/>
    <x v="0"/>
    <x v="0"/>
    <n v="14.797277300976599"/>
    <s v="Qty / 1,000"/>
    <m/>
    <s v="Private-Lighting"/>
    <s v="lighting"/>
    <n v="3"/>
    <n v="1"/>
    <s v="Lighting"/>
    <n v="0.91633259480590001"/>
    <n v="1.30467645558681"/>
    <n v="31184.572221148301"/>
    <n v="9.5091500026619098"/>
    <n v="0.71"/>
    <n v="22141.046277015299"/>
    <n v="6.7514965018899504"/>
    <n v="3379"/>
    <n v="1.0900000000000001"/>
    <n v="1.36"/>
    <n v="2.1999999999999999E-2"/>
    <n v="0.57999999999999996"/>
    <n v="20.7161882213673"/>
    <d v="1900-01-13T19:08:05"/>
    <n v="43391"/>
    <n v="12.0552104496221"/>
    <n v="629.41338428005804"/>
    <n v="0"/>
    <n v="327627.20149475092"/>
  </r>
  <r>
    <s v="STND-62209"/>
    <s v="Dynamac Inc."/>
    <s v="Dynamac Inc - 1229 W Capitol Dr - Addison"/>
    <s v="Compressed Air - Air Compressor(s) with Integrated VSD &lt;= 150 HP"/>
    <s v="Compressed Air"/>
    <s v="Manufacturing"/>
    <n v="0"/>
    <n v="83232"/>
    <n v="13.36"/>
    <x v="4"/>
    <x v="0"/>
    <n v="10"/>
    <s v="ΔkWpeak / CF"/>
    <n v="0.95"/>
    <s v="Private-Non-Lighting"/>
    <s v="non_lighting"/>
    <n v="3"/>
    <n v="1"/>
    <s v="Non-Lighting"/>
    <n v="0.98952339343681495"/>
    <n v="0.43468415683807998"/>
    <n v="82360.011082533005"/>
    <n v="5.8073803353567497"/>
    <n v="0.7"/>
    <n v="57652.007757773099"/>
    <n v="4.0651662347497304"/>
    <n v="4618"/>
    <n v="1.02"/>
    <n v="1.04"/>
    <n v="1.2E-2"/>
    <n v="0.81"/>
    <n v="15.158077089649201"/>
    <d v="1900-01-09T19:51:10"/>
    <n v="43447"/>
    <n v="6.1130319319544801"/>
    <n v="0"/>
    <n v="0"/>
    <n v="576520.07757773099"/>
  </r>
  <r>
    <s v="STND-62210"/>
    <s v="Illinois Central Railroad Company"/>
    <s v="Illinois Central Railroad Company - 17550 S Ashland Ave - Homewood"/>
    <s v="New Indoor LED Fixtures"/>
    <s v="Indoor Lighting"/>
    <s v="Manufacturing"/>
    <n v="0"/>
    <n v="28290.421999999999"/>
    <n v="5.0594539999999997"/>
    <x v="0"/>
    <x v="0"/>
    <n v="10.827197921178"/>
    <s v="Qty / 1,000"/>
    <m/>
    <s v="Private-Lighting"/>
    <s v="lighting"/>
    <n v="1"/>
    <n v="1"/>
    <s v="Lighting"/>
    <n v="0.99989942556735301"/>
    <n v="1.019640158801"/>
    <n v="28287.576706857999"/>
    <n v="5.1588224800063696"/>
    <n v="0.71"/>
    <n v="20084.1794618692"/>
    <n v="3.6627639608045302"/>
    <n v="4618"/>
    <n v="1.02"/>
    <n v="1.04"/>
    <n v="1.2E-2"/>
    <n v="0.81"/>
    <n v="15.158077089649201"/>
    <d v="1900-01-09T19:51:10"/>
    <n v="43419"/>
    <n v="6.1239583095992103"/>
    <n v="332.79502008068198"/>
    <n v="0"/>
    <n v="217455.38611811609"/>
  </r>
  <r>
    <s v="STND-62210"/>
    <s v="Illinois Central Railroad Company"/>
    <s v="Illinois Central Railroad Company - 17550 S Ashland Ave - Homewood"/>
    <s v="New Indoor LED Fixtures"/>
    <s v="Indoor Lighting"/>
    <s v="Manufacturing"/>
    <n v="0"/>
    <n v="706.55399999999997"/>
    <n v="0.12636"/>
    <x v="0"/>
    <x v="0"/>
    <n v="10.827197921178"/>
    <s v="Qty / 1,000"/>
    <m/>
    <s v="Private-Lighting"/>
    <s v="lighting"/>
    <n v="1"/>
    <n v="1"/>
    <s v="Lighting"/>
    <n v="0.99989942556735301"/>
    <n v="1.019640158801"/>
    <n v="706.48293873231501"/>
    <n v="0.12884173046609501"/>
    <n v="0.71"/>
    <n v="501.60288649994402"/>
    <n v="9.1477628630927399E-2"/>
    <n v="4618"/>
    <n v="1.02"/>
    <n v="1.04"/>
    <n v="1.2E-2"/>
    <n v="0.81"/>
    <n v="15.158077089649201"/>
    <d v="1900-01-09T19:51:10"/>
    <n v="43419"/>
    <n v="0.15294602382015099"/>
    <n v="8.3115639850860603"/>
    <n v="0"/>
    <n v="5430.9537299690783"/>
  </r>
  <r>
    <s v="STND-62210"/>
    <s v="Illinois Central Railroad Company"/>
    <s v="Illinois Central Railroad Company - 17550 S Ashland Ave - Homewood"/>
    <s v="New Indoor LED Fixtures"/>
    <s v="Indoor Lighting"/>
    <s v="Manufacturing"/>
    <n v="0"/>
    <n v="975020.96799999999"/>
    <n v="174.37258800000001"/>
    <x v="0"/>
    <x v="0"/>
    <n v="10.827197921178"/>
    <s v="Qty / 1,000"/>
    <m/>
    <s v="Private-Lighting"/>
    <s v="lighting"/>
    <n v="1"/>
    <n v="1"/>
    <s v="Lighting"/>
    <n v="0.99989942556735301"/>
    <n v="1.019640158801"/>
    <n v="974922.90581932396"/>
    <n v="177.79729331886199"/>
    <n v="0.71"/>
    <n v="692195.26313172001"/>
    <n v="126.23607825639201"/>
    <n v="4618"/>
    <n v="1.02"/>
    <n v="1.04"/>
    <n v="1.2E-2"/>
    <n v="0.81"/>
    <n v="15.158077089649201"/>
    <d v="1900-01-09T19:51:10"/>
    <n v="43419"/>
    <n v="211.060414671014"/>
    <n v="11469.681244933199"/>
    <n v="0"/>
    <n v="7494535.1140290173"/>
  </r>
  <r>
    <s v="STND-62210"/>
    <s v="Illinois Central Railroad Company"/>
    <s v="Illinois Central Railroad Company - 17550 S Ashland Ave - Homewood"/>
    <s v="New Indoor LED Fixtures"/>
    <s v="Indoor Lighting"/>
    <s v="Manufacturing"/>
    <n v="0"/>
    <n v="20537.169999999998"/>
    <n v="3.6728640000000001"/>
    <x v="0"/>
    <x v="0"/>
    <n v="10.827197921178"/>
    <s v="Qty / 1,000"/>
    <m/>
    <s v="Private-Lighting"/>
    <s v="lighting"/>
    <n v="1"/>
    <n v="1"/>
    <s v="Lighting"/>
    <n v="0.99989942556735301"/>
    <n v="1.019640158801"/>
    <n v="20535.104485779098"/>
    <n v="3.7449996322144901"/>
    <n v="0.71"/>
    <n v="14579.9241849031"/>
    <n v="2.6589497388722898"/>
    <n v="4618"/>
    <n v="1.02"/>
    <n v="1.04"/>
    <n v="1.2E-2"/>
    <n v="0.81"/>
    <n v="15.158077089649201"/>
    <d v="1900-01-09T19:51:10"/>
    <n v="43419"/>
    <n v="4.4456310923723796"/>
    <n v="241.589464538577"/>
    <n v="0"/>
    <n v="157859.7248257157"/>
  </r>
  <r>
    <s v="STND-62210"/>
    <s v="Illinois Central Railroad Company"/>
    <s v="Illinois Central Railroad Company - 17550 S Ashland Ave - Homewood"/>
    <s v="New Indoor LED Fixtures"/>
    <s v="Indoor Lighting"/>
    <s v="Manufacturing"/>
    <n v="0"/>
    <n v="-4456.0010000000002"/>
    <n v="-0.79691000000000001"/>
    <x v="0"/>
    <x v="0"/>
    <n v="10.827197921178"/>
    <s v="Qty / 1,000"/>
    <m/>
    <s v="Private-Lighting"/>
    <s v="lighting"/>
    <n v="1"/>
    <n v="1"/>
    <s v="Lighting"/>
    <n v="0.99989942556735301"/>
    <n v="1.019640158801"/>
    <n v="-4455.5528402275504"/>
    <n v="-0.81256143895010802"/>
    <n v="0.71"/>
    <n v="-3163.4425165615598"/>
    <n v="-0.57691862165457697"/>
    <n v="4618"/>
    <n v="1.02"/>
    <n v="1.04"/>
    <n v="1.2E-2"/>
    <n v="0.81"/>
    <n v="15.158077089649201"/>
    <d v="1900-01-09T19:51:10"/>
    <n v="43419"/>
    <n v="-0.96457910606612995"/>
    <n v="-52.418268708559403"/>
    <n v="0"/>
    <n v="-34251.21823908142"/>
  </r>
  <r>
    <s v="STND-62210"/>
    <s v="Illinois Central Railroad Company"/>
    <s v="Illinois Central Railroad Company - 17550 S Ashland Ave - Homewood"/>
    <s v="New Indoor LED Fixtures"/>
    <s v="Indoor Lighting"/>
    <s v="Manufacturing"/>
    <n v="0"/>
    <n v="-24267.775000000001"/>
    <n v="-4.3400449999999999"/>
    <x v="0"/>
    <x v="0"/>
    <n v="10.827197921178"/>
    <s v="Qty / 1,000"/>
    <m/>
    <s v="Private-Lighting"/>
    <s v="lighting"/>
    <n v="1"/>
    <n v="1"/>
    <s v="Lighting"/>
    <n v="0.99989942556735301"/>
    <n v="1.019640158801"/>
    <n v="-24265.334282297801"/>
    <n v="-4.4252841730035"/>
    <n v="0.71"/>
    <n v="-17228.3873404314"/>
    <n v="-3.1419517628324898"/>
    <n v="4618"/>
    <n v="1.02"/>
    <n v="1.04"/>
    <n v="1.2E-2"/>
    <n v="0.81"/>
    <n v="15.158077089649201"/>
    <d v="1900-01-09T19:51:10"/>
    <n v="43419"/>
    <n v="-5.2531863402225802"/>
    <n v="-285.47452096820899"/>
    <n v="0"/>
    <n v="-186535.15959756821"/>
  </r>
  <r>
    <s v="STND-62211"/>
    <s v="McGrath Acura of Westmont"/>
    <s v="McGrath Acura of Westmont - 400 E Ogden Ave - Westmont"/>
    <s v="LED Channel Sign"/>
    <s v="Outdoor &amp; Garage Lighting"/>
    <s v="Exterior"/>
    <n v="0"/>
    <n v="6167.9"/>
    <n v="1.258"/>
    <x v="0"/>
    <x v="0"/>
    <n v="10.1978380583316"/>
    <s v="Qty / 1,000"/>
    <m/>
    <s v="Private-Lighting"/>
    <s v="lighting"/>
    <n v="3"/>
    <n v="1"/>
    <s v="Lighting"/>
    <n v="0.91633259480590001"/>
    <n v="1.30467645558681"/>
    <n v="5651.8478115033104"/>
    <n v="1.6412829811281999"/>
    <n v="0.71"/>
    <n v="4012.81194616735"/>
    <n v="1.16531091660102"/>
    <n v="4903"/>
    <n v="1"/>
    <n v="1"/>
    <n v="0"/>
    <n v="0"/>
    <n v="14.276973281664301"/>
    <d v="1900-01-09T04:44:53"/>
    <n v="43398"/>
    <n v="1.6412829811281999"/>
    <n v="0"/>
    <n v="0"/>
    <n v="40922.006385553097"/>
  </r>
  <r>
    <s v="STND-62212"/>
    <s v="The Baseball Card King Inc."/>
    <s v="The Baseball Card King Inc - 1002 Geneva St Unit C - Shorewood"/>
    <s v="New Indoor LED Fixtures"/>
    <s v="Indoor Lighting"/>
    <s v="Warehouse"/>
    <n v="0"/>
    <n v="11322.72"/>
    <n v="1.791936"/>
    <x v="0"/>
    <x v="0"/>
    <n v="9.5383441434566993"/>
    <s v="Qty / 1,000"/>
    <m/>
    <s v="Private-Lighting"/>
    <s v="lighting"/>
    <n v="3"/>
    <n v="1"/>
    <s v="Lighting"/>
    <n v="0.91633259480590001"/>
    <n v="1.30467645558681"/>
    <n v="10375.377397860701"/>
    <n v="2.3378967091184002"/>
    <n v="0.71"/>
    <n v="7366.5179524810701"/>
    <n v="1.65990666347406"/>
    <n v="5242"/>
    <n v="1"/>
    <n v="1.22"/>
    <n v="1.0999999999999999E-2"/>
    <n v="0.68"/>
    <n v="13.3536818008394"/>
    <d v="1900-01-08T12:55:13"/>
    <n v="43391"/>
    <n v="2.8181011440675001"/>
    <n v="114.12915137646699"/>
    <n v="0"/>
    <n v="70264.383369716452"/>
  </r>
  <r>
    <s v="STND-62213"/>
    <s v="Willow Creek Community Church, Inc"/>
    <s v="Willow Creek Community Church  - 67 E Algonquin Rd - South Barrington"/>
    <s v="VSD on HVAC Fan or Pump &lt;= 200 HP"/>
    <s v="Variable Speed Drives"/>
    <s v="Miscellaneous"/>
    <n v="0"/>
    <n v="30624.357"/>
    <n v="1.4779800000000001"/>
    <x v="6"/>
    <x v="0"/>
    <n v="15"/>
    <s v="ΔkWpeak"/>
    <m/>
    <s v="Private-Non-Lighting"/>
    <s v="non_lighting"/>
    <n v="3"/>
    <n v="1"/>
    <s v="Non-Lighting"/>
    <n v="0.98952339343681495"/>
    <n v="0.43468415683807998"/>
    <n v="30303.5176604605"/>
    <n v="0.64245449012354605"/>
    <n v="0.7"/>
    <n v="21212.462362322301"/>
    <n v="0.449718143086482"/>
    <n v="3379"/>
    <n v="1.0900000000000001"/>
    <n v="1.36"/>
    <n v="2.1999999999999999E-2"/>
    <n v="0.57999999999999996"/>
    <n v="20.7161882213673"/>
    <d v="1900-01-13T19:08:05"/>
    <n v="43455"/>
    <n v="0.64245449012354605"/>
    <n v="0"/>
    <n v="0"/>
    <n v="318186.93543483451"/>
  </r>
  <r>
    <s v="STND-62213"/>
    <s v="Willow Creek Community Church, Inc"/>
    <s v="Willow Creek Community Church  - 67 E Algonquin Rd - South Barrington"/>
    <s v="VSD on HVAC Fan or Pump &lt;= 200 HP"/>
    <s v="Variable Speed Drives"/>
    <s v="Miscellaneous"/>
    <n v="0"/>
    <n v="15312.179"/>
    <n v="0.73899000000000004"/>
    <x v="6"/>
    <x v="0"/>
    <n v="15"/>
    <s v="ΔkWpeak"/>
    <m/>
    <s v="Private-Non-Lighting"/>
    <s v="non_lighting"/>
    <n v="3"/>
    <n v="1"/>
    <s v="Non-Lighting"/>
    <n v="0.98952339343681495"/>
    <n v="0.43468415683807998"/>
    <n v="15151.759324991899"/>
    <n v="0.32122724506177303"/>
    <n v="0.7"/>
    <n v="10606.231527494399"/>
    <n v="0.224859071543241"/>
    <n v="3379"/>
    <n v="1.0900000000000001"/>
    <n v="1.36"/>
    <n v="2.1999999999999999E-2"/>
    <n v="0.57999999999999996"/>
    <n v="20.7161882213673"/>
    <d v="1900-01-13T19:08:05"/>
    <n v="43455"/>
    <n v="0.32122724506177303"/>
    <n v="0"/>
    <n v="0"/>
    <n v="159093.47291241598"/>
  </r>
  <r>
    <s v="STND-62214"/>
    <s v="Advocate Health And Hospitals Corporation"/>
    <s v="Advocate Lutheran General Hospital - 1775 Dempster St - Park Ridge"/>
    <s v="New Indoor LED Fixtures"/>
    <s v="Indoor Lighting"/>
    <s v="Hospital (24/7)"/>
    <n v="0"/>
    <n v="15840.746999999999"/>
    <n v="1.764389"/>
    <x v="0"/>
    <x v="0"/>
    <n v="6.5651260504201696"/>
    <s v="Qty / 1,000"/>
    <m/>
    <s v="Private-Lighting"/>
    <s v="lighting"/>
    <n v="3"/>
    <n v="1"/>
    <s v="Lighting"/>
    <n v="0.91633259480590001"/>
    <n v="1.30467645558681"/>
    <n v="14515.392802173799"/>
    <n v="2.30195678679635"/>
    <n v="0.71"/>
    <n v="10305.9288895434"/>
    <n v="1.6343893186254099"/>
    <n v="7616"/>
    <n v="1.23"/>
    <n v="1.41"/>
    <n v="1.4E-2"/>
    <n v="0.73499999999999999"/>
    <n v="9.1911764705882408"/>
    <d v="1900-01-05T13:33:47"/>
    <n v="43469"/>
    <n v="2.2212155997455998"/>
    <n v="165.21585303287199"/>
    <n v="0"/>
    <n v="67659.722226519181"/>
  </r>
  <r>
    <s v="STND-62214"/>
    <s v="Advocate Health And Hospitals Corporation"/>
    <s v="Advocate Lutheran General Hospital - 1775 Dempster St - Park Ridge"/>
    <s v="Occupancy Sensors"/>
    <s v="Indoor Lighting"/>
    <s v="Hospital (24/7)"/>
    <n v="0"/>
    <n v="8003.7460000000001"/>
    <n v="2.9615640000000001"/>
    <x v="0"/>
    <x v="0"/>
    <n v="8"/>
    <s v="Qty / 1,000"/>
    <m/>
    <s v="Private-Lighting"/>
    <s v="lighting"/>
    <n v="3"/>
    <n v="1"/>
    <s v="Lighting"/>
    <n v="0.91633259480590001"/>
    <n v="1.30467645558681"/>
    <n v="7334.09334034734"/>
    <n v="3.86388282251349"/>
    <n v="0.71"/>
    <n v="5207.2062716466098"/>
    <n v="2.7433568039845699"/>
    <n v="7616"/>
    <n v="1.23"/>
    <n v="1.41"/>
    <n v="1.4E-2"/>
    <n v="0.73499999999999999"/>
    <n v="9.1911764705882408"/>
    <d v="1900-01-05T13:33:47"/>
    <n v="43469"/>
    <n v="4.6843460295974904"/>
    <n v="83.477485174685199"/>
    <n v="0"/>
    <n v="41657.650173172879"/>
  </r>
  <r>
    <s v="STND-62215"/>
    <s v="Illinois College of Optometry"/>
    <s v="Illinois College of Optometry - 3421 S Michigan Ave - Chicago"/>
    <s v="New Indoor LED Fixtures"/>
    <s v="Indoor Lighting"/>
    <s v="College/University"/>
    <n v="0"/>
    <n v="7377.335"/>
    <n v="1.795185"/>
    <x v="0"/>
    <x v="0"/>
    <n v="14.727540500736399"/>
    <s v="Qty / 1,000"/>
    <m/>
    <s v="Private-Lighting"/>
    <s v="lighting"/>
    <n v="3"/>
    <n v="1"/>
    <s v="Lighting"/>
    <n v="0.91633259480590001"/>
    <n v="1.30467645558681"/>
    <n v="6760.09252330238"/>
    <n v="2.3421356029226001"/>
    <n v="0.71"/>
    <n v="4799.6656915446902"/>
    <n v="1.6629162780750499"/>
    <n v="3395"/>
    <n v="1.06"/>
    <n v="1.39"/>
    <n v="0.02"/>
    <n v="0.63"/>
    <n v="20.618556701030901"/>
    <d v="1900-01-13T17:27:39"/>
    <n v="43380"/>
    <n v="2.6745867339529501"/>
    <n v="127.54891553400699"/>
    <n v="0"/>
    <n v="70687.270862219404"/>
  </r>
  <r>
    <s v="STND-62215"/>
    <s v="Illinois College of Optometry"/>
    <s v="Illinois College of Optometry - 3421 S Michigan Ave - Chicago"/>
    <s v="Occupancy Sensors Plus Daylighting Controls"/>
    <s v="Indoor Lighting"/>
    <s v="College/University"/>
    <n v="0"/>
    <n v="1077.883"/>
    <n v="0.246864"/>
    <x v="0"/>
    <x v="0"/>
    <n v="8"/>
    <s v="Qty / 1,000"/>
    <m/>
    <s v="Private-Lighting"/>
    <s v="lighting"/>
    <n v="3"/>
    <n v="1"/>
    <s v="Lighting"/>
    <n v="0.91633259480590001"/>
    <n v="1.30467645558681"/>
    <n v="987.69932628716799"/>
    <n v="0.32207764853198101"/>
    <n v="0.71"/>
    <n v="701.26652166388897"/>
    <n v="0.22867513045770699"/>
    <n v="3395"/>
    <n v="1.06"/>
    <n v="1.39"/>
    <n v="0.02"/>
    <n v="0.63"/>
    <n v="20.618556701030901"/>
    <d v="1900-01-13T17:27:39"/>
    <n v="43380"/>
    <n v="0.36779450557494697"/>
    <n v="18.6358363450409"/>
    <n v="0"/>
    <n v="5610.1321733111117"/>
  </r>
  <r>
    <s v="STND-62216"/>
    <s v="America's Food Technologies, Inc."/>
    <s v="America's Food Technologies - 7700 W 185th St - Tinley Park"/>
    <s v="Retrofit of Existing Indoor Fixtures to LED"/>
    <s v="Indoor Lighting"/>
    <s v="Manufacturing"/>
    <n v="0"/>
    <n v="114932.784"/>
    <n v="20.554559999999999"/>
    <x v="0"/>
    <x v="0"/>
    <n v="10.827197921178"/>
    <s v="Qty / 1,000"/>
    <m/>
    <s v="Private-Lighting"/>
    <s v="lighting"/>
    <n v="3"/>
    <n v="1"/>
    <s v="Lighting"/>
    <n v="0.91633259480590001"/>
    <n v="1.30467645558681"/>
    <n v="105316.656190986"/>
    <n v="26.8170504869463"/>
    <n v="0.71"/>
    <n v="74774.825895600094"/>
    <n v="19.040105845731901"/>
    <n v="4618"/>
    <n v="1.02"/>
    <n v="1.04"/>
    <n v="1.2E-2"/>
    <n v="0.81"/>
    <n v="15.158077089649201"/>
    <d v="1900-01-09T19:51:10"/>
    <n v="43407"/>
    <n v="31.8341055163181"/>
    <n v="1239.0194845998401"/>
    <n v="0"/>
    <n v="809601.83949328819"/>
  </r>
  <r>
    <s v="STND-62217"/>
    <s v="Angelo Caputo's Fresh Markets"/>
    <s v="Angelo Caputos Fresh Markets - 510 W Lake St - Addison"/>
    <s v="New Indoor LED Fixtures"/>
    <s v="Indoor Lighting"/>
    <s v="Grocery/convenience"/>
    <n v="0"/>
    <n v="2398.9259999999999"/>
    <n v="0.48659999999999998"/>
    <x v="0"/>
    <x v="0"/>
    <n v="10.727311735679001"/>
    <s v="Qty / 1,000"/>
    <m/>
    <s v="Private-Lighting"/>
    <s v="lighting"/>
    <n v="3"/>
    <n v="1"/>
    <s v="Lighting"/>
    <n v="0.91633259480590001"/>
    <n v="1.30467645558681"/>
    <n v="2198.2140863273398"/>
    <n v="0.63485556328853998"/>
    <n v="0.71"/>
    <n v="1560.7320012924099"/>
    <n v="0.45074744993486299"/>
    <n v="4661"/>
    <n v="1.07"/>
    <n v="1.24"/>
    <n v="2.9000000000000001E-2"/>
    <n v="0.745"/>
    <n v="15.018236429950701"/>
    <d v="1900-01-09T17:27:20"/>
    <n v="43411"/>
    <n v="0.68722186976460298"/>
    <n v="59.577764956535297"/>
    <n v="0"/>
    <n v="16742.458713713841"/>
  </r>
  <r>
    <s v="STND-62217"/>
    <s v="Angelo Caputo's Fresh Markets"/>
    <s v="Angelo Caputos Fresh Markets - 510 W Lake St - Addison"/>
    <s v="New Indoor LED Fixtures"/>
    <s v="Indoor Lighting"/>
    <s v="Grocery/convenience"/>
    <n v="0"/>
    <n v="61329.059000000001"/>
    <n v="12.440022000000001"/>
    <x v="0"/>
    <x v="0"/>
    <n v="10.727311735679001"/>
    <s v="Qty / 1,000"/>
    <m/>
    <s v="Private-Lighting"/>
    <s v="lighting"/>
    <n v="3"/>
    <n v="1"/>
    <s v="Lighting"/>
    <n v="0.91633259480590001"/>
    <n v="1.30467645558681"/>
    <n v="56197.815770474102"/>
    <n v="16.230203810381902"/>
    <n v="0.71"/>
    <n v="39900.4491970366"/>
    <n v="11.5234447053711"/>
    <n v="4661"/>
    <n v="1.07"/>
    <n v="1.24"/>
    <n v="2.9000000000000001E-2"/>
    <n v="0.745"/>
    <n v="15.018236429950701"/>
    <d v="1900-01-09T17:27:20"/>
    <n v="43411"/>
    <n v="17.568958443799399"/>
    <n v="1523.1183713493001"/>
    <n v="0"/>
    <n v="428024.55693023448"/>
  </r>
  <r>
    <s v="STND-62217"/>
    <s v="Angelo Caputo's Fresh Markets"/>
    <s v="Angelo Caputos Fresh Markets - 510 W Lake St - Addison"/>
    <s v="New Indoor LED Fixtures"/>
    <s v="Indoor Lighting"/>
    <s v="Grocery/convenience"/>
    <n v="0"/>
    <n v="28271.739000000001"/>
    <n v="5.7346560000000002"/>
    <x v="0"/>
    <x v="0"/>
    <n v="10.727311735679001"/>
    <s v="Qty / 1,000"/>
    <m/>
    <s v="Private-Lighting"/>
    <s v="lighting"/>
    <n v="3"/>
    <n v="1"/>
    <s v="Lighting"/>
    <n v="0.91633259480590001"/>
    <n v="1.30467645558681"/>
    <n v="25906.315957545201"/>
    <n v="7.4818706640896098"/>
    <n v="0.71"/>
    <n v="18393.4843298571"/>
    <n v="5.3121281715036304"/>
    <n v="4661"/>
    <n v="1.07"/>
    <n v="1.24"/>
    <n v="2.9000000000000001E-2"/>
    <n v="0.745"/>
    <n v="15.018236429950701"/>
    <d v="1900-01-09T17:27:20"/>
    <n v="43411"/>
    <n v="8.0990156571656406"/>
    <n v="702.13379698019605"/>
    <n v="0"/>
    <n v="197312.64031170387"/>
  </r>
  <r>
    <s v="STND-62217"/>
    <s v="Angelo Caputo's Fresh Markets"/>
    <s v="Angelo Caputos Fresh Markets - 510 W Lake St - Addison"/>
    <s v="Retrofit of Existing Indoor Fixtures to LED"/>
    <s v="Indoor Lighting"/>
    <s v="Grocery/convenience"/>
    <n v="0"/>
    <n v="20099.438999999998"/>
    <n v="4.0769820000000001"/>
    <x v="0"/>
    <x v="0"/>
    <n v="10.727311735679001"/>
    <s v="Qty / 1,000"/>
    <m/>
    <s v="Private-Lighting"/>
    <s v="lighting"/>
    <n v="3"/>
    <n v="1"/>
    <s v="Lighting"/>
    <n v="0.91633259480590001"/>
    <n v="1.30467645558681"/>
    <n v="18417.7710930129"/>
    <n v="5.3191424252512096"/>
    <n v="0.71"/>
    <n v="13076.6174760392"/>
    <n v="3.7765911219283601"/>
    <n v="4661"/>
    <n v="1.07"/>
    <n v="1.24"/>
    <n v="2.9000000000000001E-2"/>
    <n v="0.745"/>
    <n v="15.018236429950701"/>
    <d v="1900-01-09T17:27:20"/>
    <n v="43411"/>
    <n v="5.7578939437661898"/>
    <n v="499.17323523119097"/>
    <n v="0"/>
    <n v="140276.95211370042"/>
  </r>
  <r>
    <s v="STND-62218"/>
    <s v="Electron Beam Technologies, Inc."/>
    <s v="Electron Beam Technologies Inc - 1275 Harvard Dr - Kankakee"/>
    <s v="New Indoor LED Fixtures"/>
    <s v="Indoor Lighting"/>
    <s v="Manufacturing"/>
    <n v="0"/>
    <n v="43523.726000000002"/>
    <n v="7.7837759999999996"/>
    <x v="0"/>
    <x v="0"/>
    <n v="10.827197921178"/>
    <s v="Qty / 1,000"/>
    <m/>
    <s v="Private-Lighting"/>
    <s v="lighting"/>
    <n v="3"/>
    <n v="1"/>
    <s v="Lighting"/>
    <n v="0.91633259480590001"/>
    <n v="1.30467645558681"/>
    <n v="39882.208781201"/>
    <n v="10.1553092827616"/>
    <n v="0.71"/>
    <n v="28316.368234652698"/>
    <n v="7.2102695907607703"/>
    <n v="4618"/>
    <n v="1.02"/>
    <n v="1.04"/>
    <n v="1.2E-2"/>
    <n v="0.81"/>
    <n v="15.158077089649201"/>
    <d v="1900-01-09T19:51:10"/>
    <n v="43462"/>
    <n v="12.0552104496221"/>
    <n v="469.20245624942402"/>
    <n v="0"/>
    <n v="306586.92328554246"/>
  </r>
  <r>
    <s v="STND-62219"/>
    <s v="899 Building, LLC"/>
    <s v="899 Building LLC - 899 Skokie Blvd - North Brook"/>
    <s v="Air-Side Economizer"/>
    <s v="HVAC"/>
    <s v="Office"/>
    <n v="0"/>
    <n v="66240"/>
    <n v="0"/>
    <x v="3"/>
    <x v="0"/>
    <n v="9"/>
    <s v="NA"/>
    <m/>
    <s v="EMS"/>
    <s v="ems"/>
    <n v="3"/>
    <n v="1"/>
    <s v="Non-Lighting"/>
    <n v="0.91036333343406195"/>
    <n v="0"/>
    <n v="60302.4672066723"/>
    <n v="0"/>
    <n v="0.7"/>
    <n v="42211.727044670602"/>
    <n v="0"/>
    <n v="2885"/>
    <n v="1.165"/>
    <n v="1.3779999999999999"/>
    <n v="2.5499999999999998E-2"/>
    <n v="0.55000000000000004"/>
    <n v="24.263431542460999"/>
    <d v="1900-01-16T07:56:40"/>
    <n v="43422"/>
    <n v="0"/>
    <n v="0"/>
    <n v="0"/>
    <n v="379905.54340203543"/>
  </r>
  <r>
    <s v="STND-62219"/>
    <s v="899 Building, LLC"/>
    <s v="899 Building LLC - 899 Skokie Blvd - North Brook"/>
    <s v="VSD on HVAC Fan or Pump &lt;= 200 HP"/>
    <s v="Variable Speed Drives"/>
    <s v="Office"/>
    <n v="0"/>
    <n v="37481"/>
    <n v="1.7"/>
    <x v="6"/>
    <x v="0"/>
    <n v="15"/>
    <s v="ΔkWpeak"/>
    <m/>
    <s v="EMS"/>
    <s v="ems"/>
    <n v="3"/>
    <n v="1"/>
    <s v="Non-Lighting"/>
    <n v="0.91036333343406195"/>
    <n v="0"/>
    <n v="34121.328100442101"/>
    <n v="0"/>
    <n v="0.7"/>
    <n v="23884.929670309499"/>
    <n v="0"/>
    <n v="2885"/>
    <n v="1.165"/>
    <n v="1.3779999999999999"/>
    <n v="2.5499999999999998E-2"/>
    <n v="0.55000000000000004"/>
    <n v="24.263431542460999"/>
    <d v="1900-01-16T07:56:40"/>
    <n v="43422"/>
    <n v="0"/>
    <n v="0"/>
    <n v="0"/>
    <n v="358273.94505464251"/>
  </r>
  <r>
    <s v="STND-62219"/>
    <s v="899 Building, LLC"/>
    <s v="899 Building LLC - 899 Skokie Blvd - North Brook"/>
    <s v="VSD on HVAC Fan or Pump &lt;= 200 HP"/>
    <s v="Variable Speed Drives"/>
    <s v="Office"/>
    <n v="0"/>
    <n v="37481.01"/>
    <n v="1.7192829999999999"/>
    <x v="6"/>
    <x v="0"/>
    <n v="15"/>
    <s v="ΔkWpeak"/>
    <m/>
    <s v="EMS"/>
    <s v="ems"/>
    <n v="3"/>
    <n v="1"/>
    <s v="Non-Lighting"/>
    <n v="0.91036333343406195"/>
    <n v="0"/>
    <n v="34121.337204075397"/>
    <n v="0"/>
    <n v="0.7"/>
    <n v="23884.936042852802"/>
    <n v="0"/>
    <n v="2885"/>
    <n v="1.165"/>
    <n v="1.3779999999999999"/>
    <n v="2.5499999999999998E-2"/>
    <n v="0.55000000000000004"/>
    <n v="24.263431542460999"/>
    <d v="1900-01-16T07:56:40"/>
    <n v="43422"/>
    <n v="0"/>
    <n v="0"/>
    <n v="0"/>
    <n v="358274.04064279201"/>
  </r>
  <r>
    <s v="STND-62219"/>
    <s v="899 Building, LLC"/>
    <s v="899 Building LLC - 899 Skokie Blvd - North Brook"/>
    <s v="Building Energy Management System"/>
    <s v="Energy Management System"/>
    <s v="Office"/>
    <n v="0"/>
    <n v="88350"/>
    <n v="0"/>
    <x v="1"/>
    <x v="0"/>
    <n v="15"/>
    <s v="NA"/>
    <m/>
    <s v="EMS"/>
    <s v="ems"/>
    <n v="3"/>
    <n v="1"/>
    <s v="EMS"/>
    <n v="0.91036333343406195"/>
    <n v="0"/>
    <n v="80430.600508899399"/>
    <n v="0"/>
    <n v="0.7"/>
    <n v="56301.420356229602"/>
    <n v="0"/>
    <n v="2885"/>
    <n v="1.165"/>
    <n v="1.3779999999999999"/>
    <n v="2.5499999999999998E-2"/>
    <n v="0.55000000000000004"/>
    <n v="24.263431542460999"/>
    <d v="1900-01-16T07:56:40"/>
    <n v="43422"/>
    <n v="0"/>
    <n v="0"/>
    <n v="0"/>
    <n v="844521.30534344399"/>
  </r>
  <r>
    <s v="STND-62220"/>
    <s v="Van Matre Rehabilitation Center, LLC"/>
    <s v="Van Matre HealthSouth Rehabilitation Hospital - 950 S Mulford Rd - Rockford"/>
    <s v="Outdoor &amp; Garage - LED Fixtures"/>
    <s v="Outdoor &amp; Garage Lighting"/>
    <s v="Exterior"/>
    <n v="0"/>
    <n v="44077.97"/>
    <n v="0"/>
    <x v="0"/>
    <x v="0"/>
    <n v="10.1978380583316"/>
    <s v="Qty / 1,000"/>
    <m/>
    <s v="Private-Lighting"/>
    <s v="lighting"/>
    <n v="3"/>
    <n v="1"/>
    <s v="Lighting"/>
    <n v="0.91633259480590001"/>
    <n v="1.30467645558681"/>
    <n v="40390.080623876602"/>
    <n v="0"/>
    <n v="0.71"/>
    <n v="28676.957242952401"/>
    <n v="0"/>
    <n v="4903"/>
    <n v="1"/>
    <n v="1"/>
    <n v="0"/>
    <n v="0"/>
    <n v="14.276973281664301"/>
    <d v="1900-01-09T04:44:53"/>
    <n v="43379"/>
    <n v="0"/>
    <n v="0"/>
    <n v="0"/>
    <n v="292442.96596932801"/>
  </r>
  <r>
    <s v="STND-62220"/>
    <s v="Van Matre Rehabilitation Center, LLC"/>
    <s v="Van Matre HealthSouth Rehabilitation Hospital - 950 S Mulford Rd - Rockford"/>
    <s v="Outdoor &amp; Garage - LED Fixtures"/>
    <s v="Outdoor &amp; Garage Lighting"/>
    <s v="Exterior"/>
    <n v="0"/>
    <n v="3294.8159999999998"/>
    <n v="0"/>
    <x v="0"/>
    <x v="0"/>
    <n v="10.1978380583316"/>
    <s v="Qty / 1,000"/>
    <m/>
    <s v="Private-Lighting"/>
    <s v="lighting"/>
    <n v="3"/>
    <n v="1"/>
    <s v="Lighting"/>
    <n v="0.91633259480590001"/>
    <n v="1.30467645558681"/>
    <n v="3019.1472946879999"/>
    <n v="0"/>
    <n v="0.71"/>
    <n v="2143.5945792284801"/>
    <n v="0"/>
    <n v="4903"/>
    <n v="1"/>
    <n v="1"/>
    <n v="0"/>
    <n v="0"/>
    <n v="14.276973281664301"/>
    <d v="1900-01-09T04:44:53"/>
    <n v="43379"/>
    <n v="0"/>
    <n v="0"/>
    <n v="0"/>
    <n v="21860.030381689507"/>
  </r>
  <r>
    <s v="STND-62220"/>
    <s v="Van Matre Rehabilitation Center, LLC"/>
    <s v="Van Matre HealthSouth Rehabilitation Hospital - 950 S Mulford Rd - Rockford"/>
    <s v="Outdoor &amp; Garage - LED Fixtures"/>
    <s v="Outdoor &amp; Garage Lighting"/>
    <s v="Exterior"/>
    <n v="0"/>
    <n v="9006.8109999999997"/>
    <n v="0"/>
    <x v="0"/>
    <x v="0"/>
    <n v="10.1978380583316"/>
    <s v="Qty / 1,000"/>
    <m/>
    <s v="Private-Lighting"/>
    <s v="lighting"/>
    <n v="3"/>
    <n v="1"/>
    <s v="Lighting"/>
    <n v="0.91633259480590001"/>
    <n v="1.30467645558681"/>
    <n v="8253.23449455632"/>
    <n v="0"/>
    <n v="0.71"/>
    <n v="5859.79649113499"/>
    <n v="0"/>
    <n v="4903"/>
    <n v="1"/>
    <n v="1"/>
    <n v="0"/>
    <n v="0"/>
    <n v="14.276973281664301"/>
    <d v="1900-01-09T04:44:53"/>
    <n v="43379"/>
    <n v="0"/>
    <n v="0"/>
    <n v="0"/>
    <n v="59757.255671374369"/>
  </r>
  <r>
    <s v="STND-62220"/>
    <s v="Van Matre Rehabilitation Center, LLC"/>
    <s v="Van Matre HealthSouth Rehabilitation Hospital - 950 S Mulford Rd - Rockford"/>
    <s v="Outdoor &amp; Garage - LED Fixtures"/>
    <s v="Outdoor &amp; Garage Lighting"/>
    <s v="Exterior"/>
    <n v="0"/>
    <n v="1568.96"/>
    <n v="0"/>
    <x v="0"/>
    <x v="0"/>
    <n v="10.1978380583316"/>
    <s v="Qty / 1,000"/>
    <m/>
    <s v="Private-Lighting"/>
    <s v="lighting"/>
    <n v="3"/>
    <n v="1"/>
    <s v="Lighting"/>
    <n v="0.91633259480590001"/>
    <n v="1.30467645558681"/>
    <n v="1437.68918794666"/>
    <n v="0"/>
    <n v="0.71"/>
    <n v="1020.75932344213"/>
    <n v="0"/>
    <n v="4903"/>
    <n v="1"/>
    <n v="1"/>
    <n v="0"/>
    <n v="0"/>
    <n v="14.276973281664301"/>
    <d v="1900-01-09T04:44:53"/>
    <n v="43379"/>
    <n v="0"/>
    <n v="0"/>
    <n v="0"/>
    <n v="10409.538276994968"/>
  </r>
  <r>
    <s v="STND-62221"/>
    <s v="GMB Partners LLC"/>
    <s v="GMB Partners LLC dba Half Acre Beer Company - 2050 W Balmoral Ave - Chicago"/>
    <s v="New Indoor LED Fixtures"/>
    <s v="Indoor Lighting"/>
    <s v="Manufacturing"/>
    <n v="0"/>
    <n v="1318.9010000000001"/>
    <n v="0.235872"/>
    <x v="0"/>
    <x v="0"/>
    <n v="10.827197921178"/>
    <s v="Qty / 1,000"/>
    <m/>
    <s v="Private-Lighting"/>
    <s v="lighting"/>
    <n v="3"/>
    <n v="1"/>
    <s v="Lighting"/>
    <n v="0.91633259480590001"/>
    <n v="1.30467645558681"/>
    <n v="1208.5519756220999"/>
    <n v="0.30773664493217101"/>
    <n v="0.71"/>
    <n v="858.07190269168802"/>
    <n v="0.218493017901842"/>
    <n v="4618"/>
    <n v="1.02"/>
    <n v="1.04"/>
    <n v="1.2E-2"/>
    <n v="0.81"/>
    <n v="15.158077089649201"/>
    <d v="1900-01-09T19:51:10"/>
    <n v="43377"/>
    <n v="0.36530940756430602"/>
    <n v="14.218258536730501"/>
    <n v="0"/>
    <n v="9290.514321044695"/>
  </r>
  <r>
    <s v="STND-62221"/>
    <s v="GMB Partners LLC"/>
    <s v="GMB Partners LLC dba Half Acre Beer Company - 2050 W Balmoral Ave - Chicago"/>
    <s v="Occupancy Sensors Plus Daylighting Controls"/>
    <s v="Indoor Lighting"/>
    <s v="Manufacturing"/>
    <n v="0"/>
    <n v="3005.1039999999998"/>
    <n v="0.39341999999999999"/>
    <x v="0"/>
    <x v="0"/>
    <n v="8"/>
    <s v="Qty / 1,000"/>
    <m/>
    <s v="Private-Lighting"/>
    <s v="lighting"/>
    <n v="3"/>
    <n v="1"/>
    <s v="Lighting"/>
    <n v="0.91633259480590001"/>
    <n v="1.30467645558681"/>
    <n v="2753.6747459815901"/>
    <n v="0.51328581115696104"/>
    <n v="0.71"/>
    <n v="1955.10906964693"/>
    <n v="0.364432925921443"/>
    <n v="4618"/>
    <n v="1.02"/>
    <n v="1.04"/>
    <n v="1.2E-2"/>
    <n v="0.81"/>
    <n v="15.158077089649201"/>
    <d v="1900-01-09T19:51:10"/>
    <n v="43377"/>
    <n v="0.60931364097454999"/>
    <n v="32.396173482136298"/>
    <n v="0"/>
    <n v="15640.87255717544"/>
  </r>
  <r>
    <s v="STND-62222"/>
    <s v="Cabot Microelectronics Corporation"/>
    <s v="Cabot Microelectronics - 870 N Commons Dr - Aurora"/>
    <s v="New Indoor LED Fixtures"/>
    <s v="Indoor Lighting"/>
    <s v="Manufacturing"/>
    <n v="0"/>
    <n v="8342.0480000000007"/>
    <n v="1.4918899999999999"/>
    <x v="0"/>
    <x v="0"/>
    <n v="10.827197921178"/>
    <s v="Qty / 1,000"/>
    <m/>
    <s v="Private-Lighting"/>
    <s v="lighting"/>
    <n v="3"/>
    <n v="1"/>
    <s v="Lighting"/>
    <n v="0.91633259480590001"/>
    <n v="1.30467645558681"/>
    <n v="7644.0904898353701"/>
    <n v="1.9464337573254"/>
    <n v="0.71"/>
    <n v="5427.3042477831104"/>
    <n v="1.3819679677010299"/>
    <n v="4618"/>
    <n v="1.02"/>
    <n v="1.04"/>
    <n v="1.2E-2"/>
    <n v="0.81"/>
    <n v="15.158077089649201"/>
    <d v="1900-01-09T19:51:10"/>
    <n v="43432"/>
    <n v="2.3105813833397399"/>
    <n v="89.930476351004302"/>
    <n v="0"/>
    <n v="58762.497269197818"/>
  </r>
  <r>
    <s v="STND-62222"/>
    <s v="Cabot Microelectronics Corporation"/>
    <s v="Cabot Microelectronics - 870 N Commons Dr - Aurora"/>
    <s v="New Indoor LED Fixtures"/>
    <s v="Indoor Lighting"/>
    <s v="Manufacturing"/>
    <n v="0"/>
    <n v="94.206999999999994"/>
    <n v="1.6847999999999998E-2"/>
    <x v="0"/>
    <x v="0"/>
    <n v="10.827197921178"/>
    <s v="Qty / 1,000"/>
    <m/>
    <s v="Private-Lighting"/>
    <s v="lighting"/>
    <n v="3"/>
    <n v="1"/>
    <s v="Lighting"/>
    <n v="0.91633259480590001"/>
    <n v="1.30467645558681"/>
    <n v="86.324944758879397"/>
    <n v="2.19811889237265E-2"/>
    <n v="0.71"/>
    <n v="61.290710778804403"/>
    <n v="1.5606644135845799E-2"/>
    <n v="4618"/>
    <n v="1.02"/>
    <n v="1.04"/>
    <n v="1.2E-2"/>
    <n v="0.81"/>
    <n v="15.158077089649201"/>
    <d v="1900-01-09T19:51:10"/>
    <n v="43432"/>
    <n v="2.60935291117361E-2"/>
    <n v="1.0155875853985801"/>
    <n v="0"/>
    <n v="663.60665633179303"/>
  </r>
  <r>
    <s v="STND-62223"/>
    <s v="Atlas Saw &amp; Tool, LLC"/>
    <s v="Atlas Saw &amp; Tool, LLC - 7801 Industrial Drive Unit B2 - Spring Grove"/>
    <s v="New Indoor LED Fixtures"/>
    <s v="Indoor Lighting"/>
    <s v="Warehouse"/>
    <n v="0"/>
    <n v="20150.248"/>
    <n v="3.1889820000000002"/>
    <x v="0"/>
    <x v="0"/>
    <n v="9.5383441434566993"/>
    <s v="Qty / 1,000"/>
    <m/>
    <s v="Private-Lighting"/>
    <s v="lighting"/>
    <n v="3"/>
    <n v="1"/>
    <s v="Lighting"/>
    <n v="0.91633259480590001"/>
    <n v="1.30467645558681"/>
    <n v="18464.3290358224"/>
    <n v="4.1605897326901298"/>
    <n v="0.71"/>
    <n v="13109.6736154339"/>
    <n v="2.95401871020999"/>
    <n v="5242"/>
    <n v="1"/>
    <n v="1.22"/>
    <n v="1.0999999999999999E-2"/>
    <n v="0.68"/>
    <n v="13.3536818008394"/>
    <d v="1900-01-08T12:55:13"/>
    <n v="43410"/>
    <n v="5.0151756662127802"/>
    <n v="203.107619394046"/>
    <n v="0"/>
    <n v="125044.57855240275"/>
  </r>
  <r>
    <s v="STND-62223"/>
    <s v="Atlas Saw &amp; Tool, LLC"/>
    <s v="Atlas Saw &amp; Tool, LLC - 7801 Industrial Drive Unit B2 - Spring Grove"/>
    <s v="New Indoor LED Fixtures"/>
    <s v="Indoor Lighting"/>
    <s v="Warehouse"/>
    <n v="0"/>
    <n v="16355.04"/>
    <n v="2.588352"/>
    <x v="0"/>
    <x v="0"/>
    <n v="9.5383441434566993"/>
    <s v="Qty / 1,000"/>
    <m/>
    <s v="Private-Lighting"/>
    <s v="lighting"/>
    <n v="3"/>
    <n v="1"/>
    <s v="Lighting"/>
    <n v="0.91633259480590001"/>
    <n v="1.30467645558681"/>
    <n v="14986.6562413543"/>
    <n v="3.3769619131710198"/>
    <n v="0.71"/>
    <n v="10640.525931361501"/>
    <n v="2.39764295835143"/>
    <n v="5242"/>
    <n v="1"/>
    <n v="1.22"/>
    <n v="1.0999999999999999E-2"/>
    <n v="0.68"/>
    <n v="13.3536818008394"/>
    <d v="1900-01-08T12:55:13"/>
    <n v="43410"/>
    <n v="4.0705905414308399"/>
    <n v="164.85321865489701"/>
    <n v="0"/>
    <n v="101492.99820070111"/>
  </r>
  <r>
    <s v="STND-62223"/>
    <s v="Atlas Saw &amp; Tool, LLC"/>
    <s v="Atlas Saw &amp; Tool, LLC - 7801 Industrial Drive Unit B2 - Spring Grove"/>
    <s v="New Indoor LED Fixtures"/>
    <s v="Indoor Lighting"/>
    <s v="Warehouse"/>
    <n v="0"/>
    <n v="267.34199999999998"/>
    <n v="4.231E-2"/>
    <x v="0"/>
    <x v="0"/>
    <n v="9.5383441434566993"/>
    <s v="Qty / 1,000"/>
    <m/>
    <s v="Private-Lighting"/>
    <s v="lighting"/>
    <n v="3"/>
    <n v="1"/>
    <s v="Lighting"/>
    <n v="0.91633259480590001"/>
    <n v="1.30467645558681"/>
    <n v="244.974188560599"/>
    <n v="5.5200860835877802E-2"/>
    <n v="0.71"/>
    <n v="173.93167387802501"/>
    <n v="3.9192611193473198E-2"/>
    <n v="5242"/>
    <n v="1"/>
    <n v="1.22"/>
    <n v="1.0999999999999999E-2"/>
    <n v="0.68"/>
    <n v="13.3536818008394"/>
    <d v="1900-01-08T12:55:13"/>
    <n v="43410"/>
    <n v="6.6539128297827599E-2"/>
    <n v="2.6947160741665899"/>
    <n v="0"/>
    <n v="1659.0201628960804"/>
  </r>
  <r>
    <s v="STND-62223"/>
    <s v="Atlas Saw &amp; Tool, LLC"/>
    <s v="Atlas Saw &amp; Tool, LLC - 7801 Industrial Drive Unit B2 - Spring Grove"/>
    <s v="New Indoor LED Fixtures"/>
    <s v="Indoor Lighting"/>
    <s v="Warehouse"/>
    <n v="0"/>
    <n v="14761.472"/>
    <n v="2.3361540000000001"/>
    <x v="0"/>
    <x v="0"/>
    <n v="9.5383441434566993"/>
    <s v="Qty / 1,000"/>
    <m/>
    <s v="Private-Lighting"/>
    <s v="lighting"/>
    <n v="3"/>
    <n v="1"/>
    <s v="Lighting"/>
    <n v="0.91633259480590001"/>
    <n v="1.30467645558681"/>
    <n v="13526.4179409146"/>
    <n v="3.04792512042494"/>
    <n v="0.71"/>
    <n v="9603.7567380493892"/>
    <n v="2.1640268355017098"/>
    <n v="5242"/>
    <n v="1"/>
    <n v="1.22"/>
    <n v="1.0999999999999999E-2"/>
    <n v="0.68"/>
    <n v="13.3536818008394"/>
    <d v="1900-01-08T12:55:13"/>
    <n v="43410"/>
    <n v="3.6739695279953501"/>
    <n v="148.79059735006101"/>
    <n v="0"/>
    <n v="91603.936837556204"/>
  </r>
  <r>
    <s v="STND-62224"/>
    <s v="The Irish Boutique Inc"/>
    <s v="The Irish Boutique - 17W Crystal Lake Plaza - Crystal Lake"/>
    <s v="New Indoor LED Fixtures"/>
    <s v="Indoor Lighting"/>
    <s v="Retail (mall/dept. store)"/>
    <n v="0"/>
    <n v="10405.571"/>
    <n v="2.1106720000000001"/>
    <x v="0"/>
    <x v="0"/>
    <n v="9.1274187659729797"/>
    <s v="Qty / 1,000"/>
    <m/>
    <s v="Private-Lighting"/>
    <s v="lighting"/>
    <n v="3"/>
    <n v="1"/>
    <s v="Lighting"/>
    <n v="0.91633259480590001"/>
    <n v="1.30467645558681"/>
    <n v="9534.9638748670204"/>
    <n v="2.75374406386632"/>
    <n v="0.71"/>
    <n v="6769.8243511555902"/>
    <n v="1.95515828534508"/>
    <n v="5478"/>
    <n v="1.1200000000000001"/>
    <n v="1.31"/>
    <n v="2.1999999999999999E-2"/>
    <n v="0.95"/>
    <n v="12.7783862723622"/>
    <d v="1900-01-08T03:03:29"/>
    <n v="43377"/>
    <n v="2.2127312686752201"/>
    <n v="187.293933256316"/>
    <n v="0"/>
    <n v="61791.021825078387"/>
  </r>
  <r>
    <s v="STND-62224"/>
    <s v="The Irish Boutique Inc"/>
    <s v="The Irish Boutique - 17W Crystal Lake Plaza - Crystal Lake"/>
    <s v="New Indoor LED Fixtures"/>
    <s v="Indoor Lighting"/>
    <s v="Retail (mall/dept. store)"/>
    <n v="0"/>
    <n v="619.67100000000005"/>
    <n v="0.125695"/>
    <x v="0"/>
    <x v="0"/>
    <n v="9.1274187659729797"/>
    <s v="Qty / 1,000"/>
    <m/>
    <s v="Private-Lighting"/>
    <s v="lighting"/>
    <n v="3"/>
    <n v="1"/>
    <s v="Lighting"/>
    <n v="0.91633259480590001"/>
    <n v="1.30467645558681"/>
    <n v="567.82473535596705"/>
    <n v="0.16399130708498399"/>
    <n v="0.71"/>
    <n v="403.15556210273598"/>
    <n v="0.116433828030338"/>
    <n v="5478"/>
    <n v="1.1200000000000001"/>
    <n v="1.31"/>
    <n v="2.1999999999999999E-2"/>
    <n v="0.95"/>
    <n v="12.7783862723622"/>
    <d v="1900-01-08T03:03:29"/>
    <n v="43377"/>
    <n v="0.131772846191228"/>
    <n v="11.1537001587779"/>
    <n v="0"/>
    <n v="3679.7696431428976"/>
  </r>
  <r>
    <s v="STND-62224"/>
    <s v="The Irish Boutique Inc"/>
    <s v="The Irish Boutique - 17W Crystal Lake Plaza - Crystal Lake"/>
    <s v="New Indoor LED Fixtures"/>
    <s v="Indoor Lighting"/>
    <s v="Retail (mall/dept. store)"/>
    <n v="0"/>
    <n v="625.80700000000002"/>
    <n v="0.126939"/>
    <x v="0"/>
    <x v="0"/>
    <n v="9.1274187659729797"/>
    <s v="Qty / 1,000"/>
    <m/>
    <s v="Private-Lighting"/>
    <s v="lighting"/>
    <n v="3"/>
    <n v="1"/>
    <s v="Lighting"/>
    <n v="0.91633259480590001"/>
    <n v="1.30467645558681"/>
    <n v="573.44735215769595"/>
    <n v="0.165614324595734"/>
    <n v="0.71"/>
    <n v="407.14762003196398"/>
    <n v="0.117586170462971"/>
    <n v="5478"/>
    <n v="1.1200000000000001"/>
    <n v="1.31"/>
    <n v="2.1999999999999999E-2"/>
    <n v="0.95"/>
    <n v="12.7783862723622"/>
    <d v="1900-01-08T03:03:29"/>
    <n v="43377"/>
    <n v="0.13307699846985399"/>
    <n v="11.264144417383299"/>
    <n v="0"/>
    <n v="3716.2068276009845"/>
  </r>
  <r>
    <s v="STND-62224"/>
    <s v="The Irish Boutique Inc"/>
    <s v="The Irish Boutique - 17W Crystal Lake Plaza - Crystal Lake"/>
    <s v="Occupancy Sensors"/>
    <s v="Indoor Lighting"/>
    <s v="Retail (mall/dept. store)"/>
    <n v="0"/>
    <n v="973.31399999999996"/>
    <n v="0.69272800000000001"/>
    <x v="0"/>
    <x v="0"/>
    <n v="8"/>
    <s v="Qty / 1,000"/>
    <m/>
    <s v="Private-Lighting"/>
    <s v="lighting"/>
    <n v="3"/>
    <n v="1"/>
    <s v="Lighting"/>
    <n v="0.91633259480590001"/>
    <n v="1.30467645558681"/>
    <n v="891.87934318090902"/>
    <n v="0.90378591172573697"/>
    <n v="0.71"/>
    <n v="633.23433365844596"/>
    <n v="0.64168799732527304"/>
    <n v="5478"/>
    <n v="1.1200000000000001"/>
    <n v="1.31"/>
    <n v="2.1999999999999999E-2"/>
    <n v="0.95"/>
    <n v="12.7783862723622"/>
    <d v="1900-01-08T03:03:29"/>
    <n v="43377"/>
    <n v="0.86239113714287896"/>
    <n v="17.5190585267679"/>
    <n v="0"/>
    <n v="5065.8746692675677"/>
  </r>
  <r>
    <s v="STND-62224"/>
    <s v="The Irish Boutique Inc"/>
    <s v="The Irish Boutique - 17W Crystal Lake Plaza - Crystal Lake"/>
    <s v="Time Clocks for Lighting"/>
    <s v="Indoor Lighting"/>
    <s v="Retail (mall/dept. store)"/>
    <n v="0"/>
    <n v="405.54700000000003"/>
    <n v="8.2261000000000001E-2"/>
    <x v="0"/>
    <x v="0"/>
    <n v="8"/>
    <s v="Qty / 1,000"/>
    <m/>
    <s v="Private-Lighting"/>
    <s v="lighting"/>
    <n v="3"/>
    <n v="1"/>
    <s v="Lighting"/>
    <n v="0.91633259480590001"/>
    <n v="1.30467645558681"/>
    <n v="371.61593482574801"/>
    <n v="0.107323989913026"/>
    <n v="0.71"/>
    <n v="263.84731372628102"/>
    <n v="7.6200032838248694E-2"/>
    <n v="5478"/>
    <n v="1.1200000000000001"/>
    <n v="1.31"/>
    <n v="2.1999999999999999E-2"/>
    <n v="0.95"/>
    <n v="12.7783862723622"/>
    <d v="1900-01-08T03:03:29"/>
    <n v="43377"/>
    <n v="8.6238641955023093E-2"/>
    <n v="7.2995987197914802"/>
    <n v="0"/>
    <n v="2110.7785098102481"/>
  </r>
  <r>
    <s v="STND-62225"/>
    <s v="Byron Community Unit School District 226"/>
    <s v="Byron CUSD 226 - 696 N Colfax St - Byron"/>
    <s v="Outdoor &amp; Garage - LED Fixtures"/>
    <s v="Outdoor &amp; Garage Lighting"/>
    <s v="Exterior"/>
    <n v="0"/>
    <n v="2824.1280000000002"/>
    <n v="0"/>
    <x v="0"/>
    <x v="1"/>
    <n v="10.1978380583316"/>
    <s v="Qty / 1,000"/>
    <m/>
    <s v="Public-Lighting"/>
    <s v="lighting"/>
    <n v="1"/>
    <n v="1"/>
    <s v="Lighting"/>
    <n v="0.95625781801464005"/>
    <n v="1.47347312606477"/>
    <n v="2700.59447907405"/>
    <n v="0"/>
    <n v="0.71"/>
    <n v="1917.4220801425699"/>
    <n v="0"/>
    <n v="4903"/>
    <n v="1"/>
    <n v="1"/>
    <n v="0"/>
    <n v="0"/>
    <n v="14.276973281664301"/>
    <d v="1900-01-09T04:44:53"/>
    <n v="43406"/>
    <n v="0"/>
    <n v="0"/>
    <n v="0"/>
    <n v="19553.559862763243"/>
  </r>
  <r>
    <s v="STND-62225"/>
    <s v="Byron Community Unit School District 226"/>
    <s v="Byron CUSD 226 - 696 N Colfax St - Byron"/>
    <s v="Outdoor &amp; Garage - LED Fixtures"/>
    <s v="Outdoor &amp; Garage Lighting"/>
    <s v="Exterior"/>
    <n v="0"/>
    <n v="228989.712"/>
    <n v="0"/>
    <x v="0"/>
    <x v="1"/>
    <n v="10.1978380583316"/>
    <s v="Qty / 1,000"/>
    <m/>
    <s v="Public-Lighting"/>
    <s v="lighting"/>
    <n v="1"/>
    <n v="1"/>
    <s v="Lighting"/>
    <n v="0.95625781801464005"/>
    <n v="1.47347312606477"/>
    <n v="218973.20234492101"/>
    <n v="0"/>
    <n v="0.71"/>
    <n v="155470.973664894"/>
    <n v="0"/>
    <n v="4903"/>
    <n v="1"/>
    <n v="1"/>
    <n v="0"/>
    <n v="0"/>
    <n v="14.276973281664301"/>
    <d v="1900-01-09T04:44:53"/>
    <n v="43406"/>
    <n v="0"/>
    <n v="0"/>
    <n v="0"/>
    <n v="1585467.812205726"/>
  </r>
  <r>
    <s v="STND-62226"/>
    <s v="3500 Lacey Road LLC"/>
    <s v="Hamilton Partners - 3500 Lacey Rd - Downers Grove"/>
    <s v="Outdoor &amp; Garage - LED Fixtures"/>
    <s v="Outdoor &amp; Garage Lighting"/>
    <s v="Exterior"/>
    <n v="0"/>
    <n v="25422.055"/>
    <n v="0"/>
    <x v="0"/>
    <x v="0"/>
    <n v="10.1978380583316"/>
    <s v="Qty / 1,000"/>
    <m/>
    <s v="Private-Lighting"/>
    <s v="lighting"/>
    <n v="3"/>
    <n v="1"/>
    <s v="Lighting"/>
    <n v="0.91633259480590001"/>
    <n v="1.30467645558681"/>
    <n v="23295.057623448301"/>
    <n v="0"/>
    <n v="0.71"/>
    <n v="16539.4909126483"/>
    <n v="0"/>
    <n v="4903"/>
    <n v="1"/>
    <n v="1"/>
    <n v="0"/>
    <n v="0"/>
    <n v="14.276973281664301"/>
    <d v="1900-01-09T04:44:53"/>
    <n v="43442"/>
    <n v="0"/>
    <n v="0"/>
    <n v="0"/>
    <n v="168667.04989443449"/>
  </r>
  <r>
    <s v="STND-62227"/>
    <s v="1200 Shermer LLC"/>
    <s v="1200 Shermer LLC - Lobby and Corridor - 1200 Shermer Rd - Northbrook"/>
    <s v="Retrofit of Existing Indoor Fixtures to LED"/>
    <s v="Indoor Lighting"/>
    <s v="Office"/>
    <n v="0"/>
    <n v="7608.2640000000001"/>
    <n v="1.7107859999999999"/>
    <x v="0"/>
    <x v="0"/>
    <n v="15"/>
    <s v="Qty / 1,000"/>
    <m/>
    <s v="Private-Lighting"/>
    <s v="lighting"/>
    <n v="3"/>
    <n v="1"/>
    <s v="Lighting"/>
    <n v="0.91633259480590001"/>
    <n v="1.30467645558681"/>
    <n v="6971.70029308831"/>
    <n v="2.2320222147475302"/>
    <n v="0.71"/>
    <n v="4949.9072080926999"/>
    <n v="1.58473577247075"/>
    <n v="2885"/>
    <n v="1.165"/>
    <n v="1.3779999999999999"/>
    <n v="2.5499999999999998E-2"/>
    <n v="0.55000000000000004"/>
    <n v="24.263431542460999"/>
    <d v="1900-01-16T07:56:40"/>
    <n v="43425"/>
    <n v="2.9450088596747999"/>
    <n v="152.59944847532401"/>
    <n v="0"/>
    <n v="74248.608121390498"/>
  </r>
  <r>
    <s v="STND-62228"/>
    <s v="Wiscon Corporation"/>
    <s v="Wiscon Corp dba Caputo Cheese - 1945 N 15th Ave - Melrose Park"/>
    <s v="New Indoor LED Fixtures"/>
    <s v="Indoor Lighting"/>
    <s v="Warehouse"/>
    <n v="0"/>
    <n v="55984.56"/>
    <n v="8.8601279999999996"/>
    <x v="0"/>
    <x v="0"/>
    <n v="9.5383441434566993"/>
    <s v="Qty / 1,000"/>
    <m/>
    <s v="Private-Lighting"/>
    <s v="lighting"/>
    <n v="3"/>
    <n v="1"/>
    <s v="Lighting"/>
    <n v="0.91633259480590001"/>
    <n v="1.30467645558681"/>
    <n v="51300.477133866603"/>
    <n v="11.5596003950854"/>
    <n v="0.71"/>
    <n v="36423.338765045301"/>
    <n v="8.2073162805106499"/>
    <n v="5242"/>
    <n v="1"/>
    <n v="1.22"/>
    <n v="1.0999999999999999E-2"/>
    <n v="0.68"/>
    <n v="13.3536818008394"/>
    <d v="1900-01-08T12:55:13"/>
    <n v="43422"/>
    <n v="13.933944545667099"/>
    <n v="564.30524847253196"/>
    <n v="0"/>
    <n v="347418.33999470918"/>
  </r>
  <r>
    <s v="STND-62228"/>
    <s v="Wiscon Corporation"/>
    <s v="Wiscon Corp dba Caputo Cheese - 1945 N 15th Ave - Melrose Park"/>
    <s v="New Indoor LED Fixtures"/>
    <s v="Indoor Lighting"/>
    <s v="Warehouse"/>
    <n v="0"/>
    <n v="6971.86"/>
    <n v="1.1033679999999999"/>
    <x v="0"/>
    <x v="0"/>
    <n v="9.5383441434566993"/>
    <s v="Qty / 1,000"/>
    <m/>
    <s v="Private-Lighting"/>
    <s v="lighting"/>
    <n v="3"/>
    <n v="1"/>
    <s v="Lighting"/>
    <n v="0.91633259480590001"/>
    <n v="1.30467645558681"/>
    <n v="6388.5425644234601"/>
    <n v="1.4395382514479"/>
    <n v="0.71"/>
    <n v="4535.8652207406603"/>
    <n v="1.0220721585280099"/>
    <n v="5242"/>
    <n v="1"/>
    <n v="1.22"/>
    <n v="1.0999999999999999E-2"/>
    <n v="0.68"/>
    <n v="13.3536818008394"/>
    <d v="1900-01-08T12:55:13"/>
    <n v="43422"/>
    <n v="1.7352196859304501"/>
    <n v="70.273968208658104"/>
    <n v="0"/>
    <n v="43264.643463760607"/>
  </r>
  <r>
    <s v="STND-62229"/>
    <s v="Tishman Speyer Properties, L.P."/>
    <s v="Tishman Speyer Properties, L.P. -  222 W Adams  Ste 1750 - Chicago"/>
    <s v="Compressed Air - Air Compressor(s) with Integrated VSD &lt;= 150 HP"/>
    <s v="Compressed Air"/>
    <s v="Office"/>
    <n v="0"/>
    <n v="52020"/>
    <n v="8.35"/>
    <x v="4"/>
    <x v="0"/>
    <n v="10"/>
    <s v="ΔkWpeak / CF"/>
    <n v="0.95"/>
    <s v="Private-Non-Lighting"/>
    <s v="non_lighting"/>
    <n v="3"/>
    <n v="1"/>
    <s v="Non-Lighting"/>
    <n v="0.98952339343681495"/>
    <n v="0.43468415683807998"/>
    <n v="51475.006926583097"/>
    <n v="3.62961270959797"/>
    <n v="0.7"/>
    <n v="36032.504848608201"/>
    <n v="2.5407288967185799"/>
    <n v="2885"/>
    <n v="1.165"/>
    <n v="1.3779999999999999"/>
    <n v="2.5499999999999998E-2"/>
    <n v="0.55000000000000004"/>
    <n v="24.263431542460999"/>
    <d v="1900-01-16T07:56:40"/>
    <n v="43442"/>
    <n v="3.8206449574715502"/>
    <n v="0"/>
    <n v="0"/>
    <n v="360325.048486082"/>
  </r>
  <r>
    <s v="STND-62230"/>
    <s v="Aldi Inc. (Illinois)"/>
    <s v="Aldi#47 - 1610 N Bridge - Yorkville"/>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401"/>
    <n v="2.5646365253446701"/>
    <n v="0"/>
    <n v="0"/>
    <n v="54027.977281650055"/>
  </r>
  <r>
    <s v="STND-62231"/>
    <s v="Gateway Meridian, Inc."/>
    <s v="Mid American Real Estate - 996 N RT 59 Unit A - Aurora"/>
    <s v="Outdoor &amp; Garage - LED Fixtures"/>
    <s v="Outdoor &amp; Garage Lighting"/>
    <s v="Exterior"/>
    <n v="0"/>
    <n v="21195.669000000002"/>
    <n v="0"/>
    <x v="0"/>
    <x v="0"/>
    <n v="10.1978380583316"/>
    <s v="Qty / 1,000"/>
    <m/>
    <s v="Private-Lighting"/>
    <s v="lighting"/>
    <n v="3"/>
    <n v="1"/>
    <s v="Lighting"/>
    <n v="0.91633259480590001"/>
    <n v="1.30467645558681"/>
    <n v="19422.282373417002"/>
    <n v="0"/>
    <n v="0.71"/>
    <n v="13789.820485126"/>
    <n v="0"/>
    <n v="4903"/>
    <n v="1"/>
    <n v="1"/>
    <n v="0"/>
    <n v="0"/>
    <n v="14.276973281664301"/>
    <d v="1900-01-09T04:44:53"/>
    <n v="43455"/>
    <n v="0"/>
    <n v="0"/>
    <n v="0"/>
    <n v="140626.35616077864"/>
  </r>
  <r>
    <s v="STND-62231"/>
    <s v="Gateway Meridian, Inc."/>
    <s v="Mid American Real Estate - 996 N RT 59 Unit A - Aurora"/>
    <s v="Outdoor &amp; Garage - LED Fixtures"/>
    <s v="Outdoor &amp; Garage Lighting"/>
    <s v="Exterior"/>
    <n v="0"/>
    <n v="5221.6949999999997"/>
    <n v="0"/>
    <x v="0"/>
    <x v="0"/>
    <n v="10.1978380583316"/>
    <s v="Qty / 1,000"/>
    <m/>
    <s v="Private-Lighting"/>
    <s v="lighting"/>
    <n v="3"/>
    <n v="1"/>
    <s v="Lighting"/>
    <n v="0.91633259480590001"/>
    <n v="1.30467645558681"/>
    <n v="4784.8093286349904"/>
    <n v="0"/>
    <n v="0.71"/>
    <n v="3397.2146233308399"/>
    <n v="0"/>
    <n v="4903"/>
    <n v="1"/>
    <n v="1"/>
    <n v="0"/>
    <n v="0"/>
    <n v="14.276973281664301"/>
    <d v="1900-01-09T04:44:53"/>
    <n v="43455"/>
    <n v="0"/>
    <n v="0"/>
    <n v="0"/>
    <n v="34644.244578123893"/>
  </r>
  <r>
    <s v="STND-62231"/>
    <s v="Gateway Meridian, Inc."/>
    <s v="Mid American Real Estate - 996 N RT 59 Unit A - Aurora"/>
    <s v="Outdoor &amp; Garage - LED Fixtures"/>
    <s v="Outdoor &amp; Garage Lighting"/>
    <s v="Exterior"/>
    <n v="0"/>
    <n v="24240.432000000001"/>
    <n v="0"/>
    <x v="0"/>
    <x v="0"/>
    <n v="10.1978380583316"/>
    <s v="Qty / 1,000"/>
    <m/>
    <s v="Private-Lighting"/>
    <s v="lighting"/>
    <n v="3"/>
    <n v="1"/>
    <s v="Lighting"/>
    <n v="0.91633259480590001"/>
    <n v="1.30467645558681"/>
    <n v="22212.297953776"/>
    <n v="0"/>
    <n v="0.71"/>
    <n v="15770.7315471809"/>
    <n v="0"/>
    <n v="4903"/>
    <n v="1"/>
    <n v="1"/>
    <n v="0"/>
    <n v="0"/>
    <n v="14.276973281664301"/>
    <d v="1900-01-09T04:44:53"/>
    <n v="43455"/>
    <n v="0"/>
    <n v="0"/>
    <n v="0"/>
    <n v="160827.36637957217"/>
  </r>
  <r>
    <s v="STND-62231"/>
    <s v="Gateway Meridian, Inc."/>
    <s v="Mid American Real Estate - 996 N RT 59 Unit A - Aurora"/>
    <s v="Photocells"/>
    <s v="Outdoor &amp; Garage Lighting"/>
    <s v="Retail (mall/dept. store)"/>
    <n v="0"/>
    <n v="929.04"/>
    <n v="0"/>
    <x v="0"/>
    <x v="0"/>
    <n v="8"/>
    <s v="Qty / 1,000"/>
    <m/>
    <s v="Private-Lighting"/>
    <s v="lighting"/>
    <n v="3"/>
    <n v="1"/>
    <s v="Lighting"/>
    <n v="0.91633259480590001"/>
    <n v="1.30467645558681"/>
    <n v="851.30963387847305"/>
    <n v="0"/>
    <n v="0.71"/>
    <n v="604.42984005371602"/>
    <n v="0"/>
    <n v="5478"/>
    <n v="1.1200000000000001"/>
    <n v="1.31"/>
    <n v="2.1999999999999999E-2"/>
    <n v="0.95"/>
    <n v="12.7783862723622"/>
    <d v="1900-01-08T03:03:29"/>
    <n v="43455"/>
    <n v="0"/>
    <n v="16.722153522612899"/>
    <n v="0"/>
    <n v="4835.4387204297282"/>
  </r>
  <r>
    <s v="STND-62232"/>
    <s v="Elmhurst Community Unit School District 205"/>
    <s v="Elmhurst Community Unit School District 205 - 925 Swain Ave - Elmhurst"/>
    <s v="New Indoor LED Fixtures"/>
    <s v="Indoor Lighting"/>
    <s v="K-12 School"/>
    <n v="0"/>
    <n v="11118.522000000001"/>
    <n v="3.0317759999999998"/>
    <x v="0"/>
    <x v="1"/>
    <n v="15"/>
    <s v="Qty / 1,000"/>
    <m/>
    <s v="Public-Lighting"/>
    <s v="lighting"/>
    <n v="3"/>
    <n v="1"/>
    <s v="Lighting"/>
    <n v="0.99829244462109001"/>
    <n v="0.987374621353864"/>
    <n v="11099.5365079534"/>
    <n v="2.9934986800297301"/>
    <n v="0.71"/>
    <n v="7880.6709206469004"/>
    <n v="2.12538406282111"/>
    <n v="2979"/>
    <n v="1.17333333333333"/>
    <n v="1.323"/>
    <n v="2.1333333333333301E-2"/>
    <n v="0.72"/>
    <n v="23.497818059751602"/>
    <d v="1900-01-15T18:49:11"/>
    <n v="43472"/>
    <n v="3.1425828084632301"/>
    <n v="201.809754690061"/>
    <n v="0"/>
    <n v="118210.06380970351"/>
  </r>
  <r>
    <s v="STND-62232"/>
    <s v="Elmhurst Community Unit School District 205"/>
    <s v="Elmhurst Community Unit School District 205 - 925 Swain Ave - Elmhurst"/>
    <s v="New Indoor LED Fixtures"/>
    <s v="Indoor Lighting"/>
    <s v="K-12 School"/>
    <n v="0"/>
    <n v="23199.022000000001"/>
    <n v="6.3258619999999999"/>
    <x v="0"/>
    <x v="1"/>
    <n v="15"/>
    <s v="Qty / 1,000"/>
    <m/>
    <s v="Public-Lighting"/>
    <s v="lighting"/>
    <n v="3"/>
    <n v="1"/>
    <s v="Lighting"/>
    <n v="0.99829244462109001"/>
    <n v="0.987374621353864"/>
    <n v="23159.408385198501"/>
    <n v="6.2459955969868002"/>
    <n v="0.71"/>
    <n v="16443.179953490901"/>
    <n v="4.4346568738606296"/>
    <n v="2979"/>
    <n v="1.17333333333333"/>
    <n v="1.323"/>
    <n v="2.1333333333333301E-2"/>
    <n v="0.72"/>
    <n v="23.497818059751602"/>
    <d v="1900-01-15T18:49:11"/>
    <n v="43472"/>
    <n v="6.5570626490581203"/>
    <n v="421.08015245815398"/>
    <n v="0"/>
    <n v="246647.6993023635"/>
  </r>
  <r>
    <s v="STND-62232"/>
    <s v="Elmhurst Community Unit School District 205"/>
    <s v="Elmhurst Community Unit School District 205 - 925 Swain Ave - Elmhurst"/>
    <s v="Occupancy Sensors Plus Daylighting Controls"/>
    <s v="Indoor Lighting"/>
    <s v="K-12 School"/>
    <n v="0"/>
    <n v="1774.7249999999999"/>
    <n v="0.398534"/>
    <x v="0"/>
    <x v="1"/>
    <n v="8"/>
    <s v="Qty / 1,000"/>
    <m/>
    <s v="Public-Lighting"/>
    <s v="lighting"/>
    <n v="3"/>
    <n v="1"/>
    <s v="Lighting"/>
    <n v="0.99829244462109001"/>
    <n v="0.987374621353864"/>
    <n v="1771.6945587801599"/>
    <n v="0.39350235734664102"/>
    <n v="0.71"/>
    <n v="1257.9031367339201"/>
    <n v="0.27938667371611497"/>
    <n v="2979"/>
    <n v="1.17333333333333"/>
    <n v="1.323"/>
    <n v="2.1333333333333301E-2"/>
    <n v="0.72"/>
    <n v="23.497818059751602"/>
    <d v="1900-01-15T18:49:11"/>
    <n v="43472"/>
    <n v="0.413099812449232"/>
    <n v="32.212628341457503"/>
    <n v="0"/>
    <n v="10063.225093871361"/>
  </r>
  <r>
    <s v="STND-62233"/>
    <s v="Envirite of Illinois, Inc."/>
    <s v="Envirite of Illinois - 16435 Center Ave - Harvey"/>
    <s v="New Indoor LED Fixtures"/>
    <s v="Indoor Lighting"/>
    <s v="Miscellaneous"/>
    <n v="0"/>
    <n v="30216.234"/>
    <n v="6.4713149999999997"/>
    <x v="0"/>
    <x v="0"/>
    <n v="14.797277300976599"/>
    <s v="Qty / 1,000"/>
    <m/>
    <s v="Private-Lighting"/>
    <s v="lighting"/>
    <n v="3"/>
    <n v="1"/>
    <s v="Lighting"/>
    <n v="0.91633259480590001"/>
    <n v="1.30467645558681"/>
    <n v="27688.1201064823"/>
    <n v="8.4429723171857294"/>
    <n v="0.71"/>
    <n v="19658.565275602399"/>
    <n v="5.9945103452018698"/>
    <n v="3379"/>
    <n v="1.0900000000000001"/>
    <n v="1.36"/>
    <n v="2.1999999999999999E-2"/>
    <n v="0.57999999999999996"/>
    <n v="20.7161882213673"/>
    <d v="1900-01-13T19:08:05"/>
    <n v="43434"/>
    <n v="10.703565310833801"/>
    <n v="558.84279114000901"/>
    <n v="0"/>
    <n v="290893.24172243819"/>
  </r>
  <r>
    <s v="STND-62233"/>
    <s v="Envirite of Illinois, Inc."/>
    <s v="Envirite of Illinois - 16435 Center Ave - Harvey"/>
    <s v="New Indoor LED Fixtures"/>
    <s v="Indoor Lighting"/>
    <s v="Miscellaneous"/>
    <n v="0"/>
    <n v="30216.234"/>
    <n v="6.4713149999999997"/>
    <x v="0"/>
    <x v="0"/>
    <n v="14.797277300976599"/>
    <s v="Qty / 1,000"/>
    <m/>
    <s v="Private-Lighting"/>
    <s v="lighting"/>
    <n v="3"/>
    <n v="1"/>
    <s v="Lighting"/>
    <n v="0.91633259480590001"/>
    <n v="1.30467645558681"/>
    <n v="27688.1201064823"/>
    <n v="8.4429723171857294"/>
    <n v="0.71"/>
    <n v="19658.565275602399"/>
    <n v="5.9945103452018698"/>
    <n v="3379"/>
    <n v="1.0900000000000001"/>
    <n v="1.36"/>
    <n v="2.1999999999999999E-2"/>
    <n v="0.57999999999999996"/>
    <n v="20.7161882213673"/>
    <d v="1900-01-13T19:08:05"/>
    <n v="43434"/>
    <n v="10.703565310833801"/>
    <n v="558.84279114000901"/>
    <n v="0"/>
    <n v="290893.24172243819"/>
  </r>
  <r>
    <s v="STND-62233"/>
    <s v="Envirite of Illinois, Inc."/>
    <s v="Envirite of Illinois - 16435 Center Ave - Harvey"/>
    <s v="New Indoor LED Fixtures"/>
    <s v="Indoor Lighting"/>
    <s v="Miscellaneous"/>
    <n v="0"/>
    <n v="8633.2099999999991"/>
    <n v="1.8489469999999999"/>
    <x v="0"/>
    <x v="0"/>
    <n v="14.797277300976599"/>
    <s v="Qty / 1,000"/>
    <m/>
    <s v="Private-Lighting"/>
    <s v="lighting"/>
    <n v="3"/>
    <n v="1"/>
    <s v="Lighting"/>
    <n v="0.91633259480590001"/>
    <n v="1.30467645558681"/>
    <n v="7910.8917208042403"/>
    <n v="2.41227761852786"/>
    <n v="0.71"/>
    <n v="5616.7331217710098"/>
    <n v="1.7127171091547799"/>
    <n v="3379"/>
    <n v="1.0900000000000001"/>
    <n v="1.36"/>
    <n v="2.1999999999999999E-2"/>
    <n v="0.57999999999999996"/>
    <n v="20.7161882213673"/>
    <d v="1900-01-13T19:08:05"/>
    <n v="43434"/>
    <n v="3.0581612810951602"/>
    <n v="159.66937418136999"/>
    <n v="0"/>
    <n v="83112.357528425593"/>
  </r>
  <r>
    <s v="STND-62233"/>
    <s v="Envirite of Illinois, Inc."/>
    <s v="Envirite of Illinois - 16435 Center Ave - Harvey"/>
    <s v="Outdoor &amp; Garage - LED Fixtures"/>
    <s v="Outdoor &amp; Garage Lighting"/>
    <s v="Exterior"/>
    <n v="0"/>
    <n v="8471.1530000000002"/>
    <n v="1.8142400000000001"/>
    <x v="0"/>
    <x v="0"/>
    <n v="10.1978380583316"/>
    <s v="Qty / 1,000"/>
    <m/>
    <s v="Private-Lighting"/>
    <s v="lighting"/>
    <n v="3"/>
    <n v="1"/>
    <s v="Lighting"/>
    <n v="0.91633259480590001"/>
    <n v="1.30467645558681"/>
    <n v="7762.3936094877799"/>
    <n v="2.36699621278381"/>
    <n v="0.71"/>
    <n v="5511.2994627363296"/>
    <n v="1.6805673110765"/>
    <n v="4903"/>
    <n v="1"/>
    <n v="1"/>
    <n v="0"/>
    <n v="0"/>
    <n v="14.276973281664301"/>
    <d v="1900-01-09T04:44:53"/>
    <n v="43434"/>
    <n v="2.36699621278381"/>
    <n v="0"/>
    <n v="0"/>
    <n v="56203.339411955043"/>
  </r>
  <r>
    <s v="STND-62234"/>
    <s v="Trialco, Inc."/>
    <s v="Trialco Inc - 900 E 14th St - Chicago Heights"/>
    <s v="Outdoor &amp; Garage - LED Fixtures"/>
    <s v="Outdoor &amp; Garage Lighting"/>
    <s v="Exterior"/>
    <n v="0"/>
    <n v="40204.6"/>
    <n v="0"/>
    <x v="0"/>
    <x v="0"/>
    <n v="10.1978380583316"/>
    <s v="Qty / 1,000"/>
    <m/>
    <s v="Private-Lighting"/>
    <s v="lighting"/>
    <n v="3"/>
    <n v="1"/>
    <s v="Lighting"/>
    <n v="0.91633259480590001"/>
    <n v="1.30467645558681"/>
    <n v="36840.785441133303"/>
    <n v="0"/>
    <n v="0.71"/>
    <n v="26156.957663204601"/>
    <n v="0"/>
    <n v="4903"/>
    <n v="1"/>
    <n v="1"/>
    <n v="0"/>
    <n v="0"/>
    <n v="14.276973281664301"/>
    <d v="1900-01-09T04:44:53"/>
    <n v="43422"/>
    <n v="0"/>
    <n v="0"/>
    <n v="0"/>
    <n v="266744.41834799625"/>
  </r>
  <r>
    <s v="STND-62234"/>
    <s v="Trialco, Inc."/>
    <s v="Trialco Inc - 900 E 14th St - Chicago Heights"/>
    <s v="Outdoor &amp; Garage - LED Fixtures"/>
    <s v="Outdoor &amp; Garage Lighting"/>
    <s v="Exterior"/>
    <n v="0"/>
    <n v="2020.0360000000001"/>
    <n v="0"/>
    <x v="0"/>
    <x v="0"/>
    <n v="10.1978380583316"/>
    <s v="Qty / 1,000"/>
    <m/>
    <s v="Private-Lighting"/>
    <s v="lighting"/>
    <n v="3"/>
    <n v="1"/>
    <s v="Lighting"/>
    <n v="0.91633259480590001"/>
    <n v="1.30467645558681"/>
    <n v="1851.02482948133"/>
    <n v="0"/>
    <n v="0.71"/>
    <n v="1314.2276289317399"/>
    <n v="0"/>
    <n v="4903"/>
    <n v="1"/>
    <n v="1"/>
    <n v="0"/>
    <n v="0"/>
    <n v="14.276973281664301"/>
    <d v="1900-01-09T04:44:53"/>
    <n v="43422"/>
    <n v="0"/>
    <n v="0"/>
    <n v="0"/>
    <n v="13402.280531630997"/>
  </r>
  <r>
    <s v="STND-62234"/>
    <s v="Trialco, Inc."/>
    <s v="Trialco Inc - 900 E 14th St - Chicago Heights"/>
    <s v="Outdoor &amp; Garage - LED Fixtures"/>
    <s v="Outdoor &amp; Garage Lighting"/>
    <s v="Exterior"/>
    <n v="0"/>
    <n v="-1049.242"/>
    <n v="0"/>
    <x v="0"/>
    <x v="0"/>
    <n v="10.1978380583316"/>
    <s v="Qty / 1,000"/>
    <m/>
    <s v="Private-Lighting"/>
    <s v="lighting"/>
    <n v="3"/>
    <n v="1"/>
    <s v="Lighting"/>
    <n v="0.91633259480590001"/>
    <n v="1.30467645558681"/>
    <n v="-961.45464443933201"/>
    <n v="0"/>
    <n v="0.71"/>
    <n v="-682.63279755192605"/>
    <n v="0"/>
    <n v="4903"/>
    <n v="1"/>
    <n v="1"/>
    <n v="0"/>
    <n v="0"/>
    <n v="14.276973281664301"/>
    <d v="1900-01-09T04:44:53"/>
    <n v="43422"/>
    <n v="0"/>
    <n v="0"/>
    <n v="0"/>
    <n v="-6961.3787227404018"/>
  </r>
  <r>
    <s v="STND-62235"/>
    <s v="Siemens Industry, Inc."/>
    <s v="Siemens - 887 Deerfield Pkwy - Buffalo Grove"/>
    <s v="Outdoor &amp; Garage - LED Fixtures"/>
    <s v="Outdoor &amp; Garage Lighting"/>
    <s v="Exterior"/>
    <n v="0"/>
    <n v="22004.664000000001"/>
    <n v="0"/>
    <x v="0"/>
    <x v="0"/>
    <n v="10.1978380583316"/>
    <s v="Qty / 1,000"/>
    <m/>
    <s v="Private-Lighting"/>
    <s v="lighting"/>
    <n v="3"/>
    <n v="1"/>
    <s v="Lighting"/>
    <n v="0.91633259480590001"/>
    <n v="1.30467645558681"/>
    <n v="20163.590860952001"/>
    <n v="0"/>
    <n v="0.71"/>
    <n v="14316.1495112759"/>
    <n v="0"/>
    <n v="4903"/>
    <n v="1"/>
    <n v="1"/>
    <n v="0"/>
    <n v="0"/>
    <n v="14.276973281664301"/>
    <d v="1900-01-09T04:44:53"/>
    <n v="43398"/>
    <n v="0"/>
    <n v="0"/>
    <n v="0"/>
    <n v="145993.77433485471"/>
  </r>
  <r>
    <s v="STND-62235"/>
    <s v="Siemens Industry, Inc."/>
    <s v="Siemens - 887 Deerfield Pkwy - Buffalo Grove"/>
    <s v="Outdoor &amp; Garage - LED Fixtures"/>
    <s v="Outdoor &amp; Garage Lighting"/>
    <s v="Exterior"/>
    <n v="0"/>
    <n v="46235.29"/>
    <n v="0"/>
    <x v="0"/>
    <x v="0"/>
    <n v="10.1978380583316"/>
    <s v="Qty / 1,000"/>
    <m/>
    <s v="Private-Lighting"/>
    <s v="lighting"/>
    <n v="3"/>
    <n v="1"/>
    <s v="Lighting"/>
    <n v="0.91633259480590001"/>
    <n v="1.30467645558681"/>
    <n v="42366.903257303296"/>
    <n v="0"/>
    <n v="0.71"/>
    <n v="30080.501312685301"/>
    <n v="0"/>
    <n v="4903"/>
    <n v="1"/>
    <n v="1"/>
    <n v="0"/>
    <n v="0"/>
    <n v="14.276973281664301"/>
    <d v="1900-01-09T04:44:53"/>
    <n v="43398"/>
    <n v="0"/>
    <n v="0"/>
    <n v="0"/>
    <n v="306756.08110019582"/>
  </r>
  <r>
    <s v="STND-62235"/>
    <s v="Siemens Industry, Inc."/>
    <s v="Siemens - 887 Deerfield Pkwy - Buffalo Grove"/>
    <s v="Outdoor &amp; Garage - LED Fixtures"/>
    <s v="Outdoor &amp; Garage Lighting"/>
    <s v="Exterior"/>
    <n v="0"/>
    <n v="1662.117"/>
    <n v="0"/>
    <x v="0"/>
    <x v="0"/>
    <n v="10.1978380583316"/>
    <s v="Qty / 1,000"/>
    <m/>
    <s v="Private-Lighting"/>
    <s v="lighting"/>
    <n v="3"/>
    <n v="1"/>
    <s v="Lighting"/>
    <n v="0.91633259480590001"/>
    <n v="1.30467645558681"/>
    <n v="1523.051983481"/>
    <n v="0"/>
    <n v="0.71"/>
    <n v="1081.3669082715101"/>
    <n v="0"/>
    <n v="4903"/>
    <n v="1"/>
    <n v="1"/>
    <n v="0"/>
    <n v="0"/>
    <n v="14.276973281664301"/>
    <d v="1900-01-09T04:44:53"/>
    <n v="43398"/>
    <n v="0"/>
    <n v="0"/>
    <n v="0"/>
    <n v="11027.604612191581"/>
  </r>
  <r>
    <s v="STND-62236"/>
    <s v="ISSA"/>
    <s v="ISSA - 3300 Dundee Rd - Northbrook"/>
    <s v="Outdoor &amp; Garage - LED Fixture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432"/>
    <n v="0"/>
    <n v="0"/>
    <n v="0"/>
    <n v="138902.27638365139"/>
  </r>
  <r>
    <s v="STND-62237"/>
    <s v="Army Trail Gas &amp; Food Inc"/>
    <s v="Army Trail Gas &amp; Food Inc - 2100 W Army Trail Rd - Addison"/>
    <s v="New Indoor LED Fixtures"/>
    <s v="Indoor Lighting"/>
    <s v="Retail (mall/dept. store)"/>
    <n v="0"/>
    <n v="13694.124"/>
    <n v="2.7777240000000001"/>
    <x v="0"/>
    <x v="0"/>
    <n v="9.1274187659729797"/>
    <s v="Qty / 1,000"/>
    <m/>
    <s v="Private-Lighting"/>
    <s v="lighting"/>
    <n v="3"/>
    <n v="1"/>
    <s v="Lighting"/>
    <n v="0.91633259480590001"/>
    <n v="1.30467645558681"/>
    <n v="12548.3721785137"/>
    <n v="3.6240311029184098"/>
    <n v="0.71"/>
    <n v="8909.3442467447603"/>
    <n v="2.5730620830720698"/>
    <n v="5478"/>
    <n v="1.1200000000000001"/>
    <n v="1.31"/>
    <n v="2.1999999999999999E-2"/>
    <n v="0.95"/>
    <n v="12.7783862723622"/>
    <d v="1900-01-08T03:03:29"/>
    <n v="43391"/>
    <n v="2.9120378488697498"/>
    <n v="246.48588207794899"/>
    <n v="0"/>
    <n v="81319.315870251521"/>
  </r>
  <r>
    <s v="STND-62237"/>
    <s v="Army Trail Gas &amp; Food Inc"/>
    <s v="Army Trail Gas &amp; Food Inc - 2100 W Army Trail Rd - Addison"/>
    <s v="Outdoor &amp; Garage - LED Fixtures"/>
    <s v="Outdoor &amp; Garage Lighting"/>
    <s v="Exterior"/>
    <n v="0"/>
    <n v="5393.3"/>
    <n v="0"/>
    <x v="0"/>
    <x v="0"/>
    <n v="10.1978380583316"/>
    <s v="Qty / 1,000"/>
    <m/>
    <s v="Private-Lighting"/>
    <s v="lighting"/>
    <n v="3"/>
    <n v="1"/>
    <s v="Lighting"/>
    <n v="0.91633259480590001"/>
    <n v="1.30467645558681"/>
    <n v="4942.0565835666603"/>
    <n v="0"/>
    <n v="0.71"/>
    <n v="3508.8601743323302"/>
    <n v="0"/>
    <n v="4903"/>
    <n v="1"/>
    <n v="1"/>
    <n v="0"/>
    <n v="0"/>
    <n v="14.276973281664301"/>
    <d v="1900-01-09T04:44:53"/>
    <n v="43391"/>
    <n v="0"/>
    <n v="0"/>
    <n v="0"/>
    <n v="35782.787827170287"/>
  </r>
  <r>
    <s v="STND-62238"/>
    <s v="Siemens Industry, Inc."/>
    <s v="Siemens - 1000 Deerfield Pkwy - Buffalo Grove"/>
    <s v="Outdoor &amp; Garage - LED Fixtures"/>
    <s v="Outdoor &amp; Garage Lighting"/>
    <s v="Exterior"/>
    <n v="0"/>
    <n v="24593.448"/>
    <n v="0"/>
    <x v="0"/>
    <x v="0"/>
    <n v="10.1978380583316"/>
    <s v="Qty / 1,000"/>
    <m/>
    <s v="Private-Lighting"/>
    <s v="lighting"/>
    <n v="3"/>
    <n v="1"/>
    <s v="Lighting"/>
    <n v="0.91633259480590001"/>
    <n v="1.30467645558681"/>
    <n v="22535.778021064001"/>
    <n v="0"/>
    <n v="0.71"/>
    <n v="16000.402394955399"/>
    <n v="0"/>
    <n v="4903"/>
    <n v="1"/>
    <n v="1"/>
    <n v="0"/>
    <n v="0"/>
    <n v="14.276973281664301"/>
    <d v="1900-01-09T04:44:53"/>
    <n v="43401"/>
    <n v="0"/>
    <n v="0"/>
    <n v="0"/>
    <n v="163169.51249189625"/>
  </r>
  <r>
    <s v="STND-62238"/>
    <s v="Siemens Industry, Inc."/>
    <s v="Siemens - 1000 Deerfield Pkwy - Buffalo Grove"/>
    <s v="Outdoor &amp; Garage - LED Fixtures"/>
    <s v="Outdoor &amp; Garage Lighting"/>
    <s v="Exterior"/>
    <n v="0"/>
    <n v="26132.99"/>
    <n v="0"/>
    <x v="0"/>
    <x v="0"/>
    <n v="10.1978380583316"/>
    <s v="Qty / 1,000"/>
    <m/>
    <s v="Private-Lighting"/>
    <s v="lighting"/>
    <n v="3"/>
    <n v="1"/>
    <s v="Lighting"/>
    <n v="0.91633259480590001"/>
    <n v="1.30467645558681"/>
    <n v="23946.510536736601"/>
    <n v="0"/>
    <n v="0.71"/>
    <n v="17002.022481083"/>
    <n v="0"/>
    <n v="4903"/>
    <n v="1"/>
    <n v="1"/>
    <n v="0"/>
    <n v="0"/>
    <n v="14.276973281664301"/>
    <d v="1900-01-09T04:44:53"/>
    <n v="43401"/>
    <n v="0"/>
    <n v="0"/>
    <n v="0"/>
    <n v="173383.87192619767"/>
  </r>
  <r>
    <s v="STND-62238"/>
    <s v="Siemens Industry, Inc."/>
    <s v="Siemens - 1000 Deerfield Pkwy - Buffalo Grove"/>
    <s v="Outdoor &amp; Garage - LED Fixtures"/>
    <s v="Outdoor &amp; Garage Lighting"/>
    <s v="Exterior"/>
    <n v="0"/>
    <n v="2574.0749999999998"/>
    <n v="0"/>
    <x v="0"/>
    <x v="0"/>
    <n v="10.1978380583316"/>
    <s v="Qty / 1,000"/>
    <m/>
    <s v="Private-Lighting"/>
    <s v="lighting"/>
    <n v="3"/>
    <n v="1"/>
    <s v="Lighting"/>
    <n v="0.91633259480590001"/>
    <n v="1.30467645558681"/>
    <n v="2358.7088239750001"/>
    <n v="0"/>
    <n v="0.71"/>
    <n v="1674.68326502225"/>
    <n v="0"/>
    <n v="4903"/>
    <n v="1"/>
    <n v="1"/>
    <n v="0"/>
    <n v="0"/>
    <n v="14.276973281664301"/>
    <d v="1900-01-09T04:44:53"/>
    <n v="43401"/>
    <n v="0"/>
    <n v="0"/>
    <n v="0"/>
    <n v="17078.148735694926"/>
  </r>
  <r>
    <s v="STND-62238"/>
    <s v="Siemens Industry, Inc."/>
    <s v="Siemens - 1000 Deerfield Pkwy - Buffalo Grove"/>
    <s v="Outdoor &amp; Garage - LED Fixtures"/>
    <s v="Outdoor &amp; Garage Lighting"/>
    <s v="Exterior"/>
    <n v="0"/>
    <n v="15062.016"/>
    <n v="0"/>
    <x v="0"/>
    <x v="0"/>
    <n v="10.1978380583316"/>
    <s v="Qty / 1,000"/>
    <m/>
    <s v="Private-Lighting"/>
    <s v="lighting"/>
    <n v="3"/>
    <n v="1"/>
    <s v="Lighting"/>
    <n v="0.91633259480590001"/>
    <n v="1.30467645558681"/>
    <n v="13801.816204287999"/>
    <n v="0"/>
    <n v="0.71"/>
    <n v="9799.2895050444604"/>
    <n v="0"/>
    <n v="4903"/>
    <n v="1"/>
    <n v="1"/>
    <n v="0"/>
    <n v="0"/>
    <n v="14.276973281664301"/>
    <d v="1900-01-09T04:44:53"/>
    <n v="43401"/>
    <n v="0"/>
    <n v="0"/>
    <n v="0"/>
    <n v="99931.567459151818"/>
  </r>
  <r>
    <s v="STND-62239"/>
    <s v="Chicago Public Schools dba Stem Magnet / Jefferson"/>
    <s v="Stem Academy / Jefferson - 1522 W Filmore St - Chicago"/>
    <s v="Outdoor &amp; Garage - LED Fixtures"/>
    <s v="Outdoor &amp; Garage Lighting"/>
    <s v="Exterior"/>
    <n v="0"/>
    <n v="24367.91"/>
    <n v="0"/>
    <x v="0"/>
    <x v="1"/>
    <n v="10.1978380583316"/>
    <s v="Qty / 1,000"/>
    <m/>
    <s v="Public-Lighting"/>
    <s v="lighting"/>
    <n v="3"/>
    <n v="1"/>
    <s v="Lighting"/>
    <n v="0.99829244462109001"/>
    <n v="0.987374621353864"/>
    <n v="24326.300444206699"/>
    <n v="0"/>
    <n v="0.71"/>
    <n v="17271.673315386801"/>
    <n v="0"/>
    <n v="4903"/>
    <n v="1"/>
    <n v="1"/>
    <n v="0"/>
    <n v="0"/>
    <n v="14.276973281664301"/>
    <d v="1900-01-09T04:44:53"/>
    <n v="43427"/>
    <n v="0"/>
    <n v="0"/>
    <n v="0"/>
    <n v="176133.72746672184"/>
  </r>
  <r>
    <s v="STND-62239"/>
    <s v="Chicago Public Schools dba Stem Magnet / Jefferson"/>
    <s v="Stem Academy / Jefferson - 1522 W Filmore St - Chicago"/>
    <s v="Outdoor &amp; Garage - LED Fixtures"/>
    <s v="Outdoor &amp; Garage Lighting"/>
    <s v="Exterior"/>
    <n v="0"/>
    <n v="6251.3249999999998"/>
    <n v="0"/>
    <x v="0"/>
    <x v="1"/>
    <n v="10.1978380583316"/>
    <s v="Qty / 1,000"/>
    <m/>
    <s v="Public-Lighting"/>
    <s v="lighting"/>
    <n v="3"/>
    <n v="1"/>
    <s v="Lighting"/>
    <n v="0.99829244462109001"/>
    <n v="0.987374621353864"/>
    <n v="6240.6505163709398"/>
    <n v="0"/>
    <n v="0.71"/>
    <n v="4430.8618666233697"/>
    <n v="0"/>
    <n v="4903"/>
    <n v="1"/>
    <n v="1"/>
    <n v="0"/>
    <n v="0"/>
    <n v="14.276973281664301"/>
    <d v="1900-01-09T04:44:53"/>
    <n v="43427"/>
    <n v="0"/>
    <n v="0"/>
    <n v="0"/>
    <n v="45185.211774661992"/>
  </r>
  <r>
    <s v="STND-62240"/>
    <s v="Ellen's Skin &amp; Body Inc"/>
    <s v="Ellen Rhee (Ellen's Skin &amp; Body Inc) - 500 W Palatine Rd - Wheeling"/>
    <s v="Retrofit of Existing Indoor Fixtures to LED"/>
    <s v="Indoor Lighting"/>
    <s v="Retail (mall/dept. store)"/>
    <n v="0"/>
    <n v="21449.219000000001"/>
    <n v="4.3507720000000001"/>
    <x v="0"/>
    <x v="0"/>
    <n v="9.1274187659729797"/>
    <s v="Qty / 1,000"/>
    <m/>
    <s v="Private-Lighting"/>
    <s v="lighting"/>
    <n v="3"/>
    <n v="1"/>
    <s v="Lighting"/>
    <n v="0.91633259480590001"/>
    <n v="1.30467645558681"/>
    <n v="19654.618502829999"/>
    <n v="5.6763497920263202"/>
    <n v="0.71"/>
    <n v="13954.7791370093"/>
    <n v="4.0302083523386898"/>
    <n v="5478"/>
    <n v="1.1200000000000001"/>
    <n v="1.31"/>
    <n v="2.1999999999999999E-2"/>
    <n v="0.95"/>
    <n v="12.7783862723622"/>
    <d v="1900-01-08T03:03:29"/>
    <n v="43362"/>
    <n v="4.5611488887314797"/>
    <n v="386.07286344844698"/>
    <n v="0"/>
    <n v="127371.1129701469"/>
  </r>
  <r>
    <s v="STND-62240"/>
    <s v="Ellen's Skin &amp; Body Inc"/>
    <s v="Ellen Rhee (Ellen's Skin &amp; Body Inc) - 500 W Palatine Rd - Wheeling"/>
    <s v="Retrofit of Existing Indoor Fixtures to LED"/>
    <s v="Indoor Lighting"/>
    <s v="Retail (mall/dept. store)"/>
    <n v="0"/>
    <n v="515.37"/>
    <n v="0.10453800000000001"/>
    <x v="0"/>
    <x v="0"/>
    <n v="9.1274187659729797"/>
    <s v="Qty / 1,000"/>
    <m/>
    <s v="Private-Lighting"/>
    <s v="lighting"/>
    <n v="3"/>
    <n v="1"/>
    <s v="Lighting"/>
    <n v="0.91633259480590001"/>
    <n v="1.30467645558681"/>
    <n v="472.25032938511703"/>
    <n v="0.136388267314134"/>
    <n v="0.71"/>
    <n v="335.297733863433"/>
    <n v="9.6835669793034804E-2"/>
    <n v="5478"/>
    <n v="1.1200000000000001"/>
    <n v="1.31"/>
    <n v="2.1999999999999999E-2"/>
    <n v="0.95"/>
    <n v="12.7783862723622"/>
    <d v="1900-01-08T03:03:29"/>
    <n v="43362"/>
    <n v="0.109592822269292"/>
    <n v="9.2763457557790705"/>
    <n v="0"/>
    <n v="3060.4028282533122"/>
  </r>
  <r>
    <s v="STND-62241"/>
    <s v="Lexus of Highland Park"/>
    <s v="Highland Park Automotive dba Lexus of Highland Park - 2930 Skokie Valley Road -  Highland Park"/>
    <s v="Outdoor &amp; Garage - LED Fixtures"/>
    <s v="Outdoor &amp; Garage Lighting"/>
    <s v="Exterior"/>
    <n v="0"/>
    <n v="244375.326"/>
    <n v="0"/>
    <x v="0"/>
    <x v="0"/>
    <n v="10.1978380583316"/>
    <s v="Qty / 1,000"/>
    <m/>
    <s v="Private-Lighting"/>
    <s v="lighting"/>
    <n v="2"/>
    <n v="1"/>
    <s v="Lighting"/>
    <n v="0.97902139861649395"/>
    <n v="0.93591656730105399"/>
    <n v="239248.673447882"/>
    <n v="0"/>
    <n v="0.71"/>
    <n v="169866.55814799599"/>
    <n v="0"/>
    <n v="4903"/>
    <n v="1"/>
    <n v="1"/>
    <n v="0"/>
    <n v="0"/>
    <n v="14.276973281664301"/>
    <d v="1900-01-09T04:44:53"/>
    <n v="43421"/>
    <n v="0"/>
    <n v="0"/>
    <n v="0"/>
    <n v="1732271.6515194313"/>
  </r>
  <r>
    <s v="STND-62242"/>
    <s v="Green Fairways, Inc."/>
    <s v="Green Fairways Inc - 1765 W Cortland Ct Unit C, D - Addison"/>
    <s v="New Indoor LED Fixtures"/>
    <s v="Indoor Lighting"/>
    <s v="Warehouse"/>
    <n v="0"/>
    <n v="9225.92"/>
    <n v="1.4600960000000001"/>
    <x v="0"/>
    <x v="0"/>
    <n v="9.5383441434566993"/>
    <s v="Qty / 1,000"/>
    <m/>
    <s v="Private-Lighting"/>
    <s v="lighting"/>
    <n v="3"/>
    <n v="1"/>
    <s v="Lighting"/>
    <n v="0.91633259480590001"/>
    <n v="1.30467645558681"/>
    <n v="8454.0112130716498"/>
    <n v="1.9049528740964701"/>
    <n v="0.71"/>
    <n v="6002.3479612808696"/>
    <n v="1.3525165406085"/>
    <n v="5242"/>
    <n v="1"/>
    <n v="1.22"/>
    <n v="1.0999999999999999E-2"/>
    <n v="0.68"/>
    <n v="13.3536818008394"/>
    <d v="1900-01-08T12:55:13"/>
    <n v="43418"/>
    <n v="2.2962305618327798"/>
    <n v="92.994123343788104"/>
    <n v="0"/>
    <n v="57252.46052347264"/>
  </r>
  <r>
    <s v="STND-62242"/>
    <s v="Green Fairways, Inc."/>
    <s v="Green Fairways Inc - 1765 W Cortland Ct Unit C, D - Addison"/>
    <s v="Retrofit of Existing Indoor Fixtures to LED"/>
    <s v="Indoor Lighting"/>
    <s v="Warehouse"/>
    <n v="0"/>
    <n v="19919.599999999999"/>
    <n v="3.1524800000000002"/>
    <x v="0"/>
    <x v="0"/>
    <n v="9.5383441434566993"/>
    <s v="Qty / 1,000"/>
    <m/>
    <s v="Private-Lighting"/>
    <s v="lighting"/>
    <n v="3"/>
    <n v="1"/>
    <s v="Lighting"/>
    <n v="0.91633259480590001"/>
    <n v="1.30467645558681"/>
    <n v="18252.978755495598"/>
    <n v="4.1129664327083004"/>
    <n v="0.71"/>
    <n v="12959.614916401901"/>
    <n v="2.9202061672228901"/>
    <n v="5242"/>
    <n v="1"/>
    <n v="1.22"/>
    <n v="1.0999999999999999E-2"/>
    <n v="0.68"/>
    <n v="13.3536818008394"/>
    <d v="1900-01-08T12:55:13"/>
    <n v="43418"/>
    <n v="4.9577705312298699"/>
    <n v="200.78276631045199"/>
    <n v="0"/>
    <n v="123613.26703931615"/>
  </r>
  <r>
    <s v="STND-62243"/>
    <s v="One Step, Inc"/>
    <s v="One Step Inc - 4201 W 166th St - Oak Forest"/>
    <s v="Outdoor &amp; Garage - LED Fixtures"/>
    <s v="Outdoor &amp; Garage Lighting"/>
    <s v="Exterior"/>
    <n v="0"/>
    <n v="3971.43"/>
    <n v="0"/>
    <x v="0"/>
    <x v="0"/>
    <n v="10.1978380583316"/>
    <s v="Qty / 1,000"/>
    <m/>
    <s v="Private-Lighting"/>
    <s v="lighting"/>
    <n v="3"/>
    <n v="1"/>
    <s v="Lighting"/>
    <n v="0.91633259480590001"/>
    <n v="1.30467645558681"/>
    <n v="3639.15075698999"/>
    <n v="0"/>
    <n v="0.71"/>
    <n v="2583.7970374628999"/>
    <n v="0"/>
    <n v="4903"/>
    <n v="1"/>
    <n v="1"/>
    <n v="0"/>
    <n v="0"/>
    <n v="14.276973281664301"/>
    <d v="1900-01-09T04:44:53"/>
    <n v="43380"/>
    <n v="0"/>
    <n v="0"/>
    <n v="0"/>
    <n v="26349.143763643599"/>
  </r>
  <r>
    <s v="STND-62243"/>
    <s v="One Step, Inc"/>
    <s v="One Step Inc - 4201 W 166th St - Oak Forest"/>
    <s v="Outdoor &amp; Garage - LED Fixtures"/>
    <s v="Outdoor &amp; Garage Lighting"/>
    <s v="Exterior"/>
    <n v="0"/>
    <n v="1784.692"/>
    <n v="0"/>
    <x v="0"/>
    <x v="0"/>
    <n v="10.1978380583316"/>
    <s v="Qty / 1,000"/>
    <m/>
    <s v="Private-Lighting"/>
    <s v="lighting"/>
    <n v="3"/>
    <n v="1"/>
    <s v="Lighting"/>
    <n v="0.91633259480590001"/>
    <n v="1.30467645558681"/>
    <n v="1635.37145128933"/>
    <n v="0"/>
    <n v="0.71"/>
    <n v="1161.1137304154199"/>
    <n v="0"/>
    <n v="4903"/>
    <n v="1"/>
    <n v="1"/>
    <n v="0"/>
    <n v="0"/>
    <n v="14.276973281664301"/>
    <d v="1900-01-09T04:44:53"/>
    <n v="43380"/>
    <n v="0"/>
    <n v="0"/>
    <n v="0"/>
    <n v="11840.849790081747"/>
  </r>
  <r>
    <s v="STND-62243"/>
    <s v="One Step, Inc"/>
    <s v="One Step Inc - 4201 W 166th St - Oak Forest"/>
    <s v="Outdoor &amp; Garage - LED Fixtures"/>
    <s v="Outdoor &amp; Garage Lighting"/>
    <s v="Exterior"/>
    <n v="0"/>
    <n v="759.96500000000003"/>
    <n v="0"/>
    <x v="0"/>
    <x v="0"/>
    <n v="10.1978380583316"/>
    <s v="Qty / 1,000"/>
    <m/>
    <s v="Private-Lighting"/>
    <s v="lighting"/>
    <n v="3"/>
    <n v="1"/>
    <s v="Lighting"/>
    <n v="0.91633259480590001"/>
    <n v="1.30467645558681"/>
    <n v="696.380700411666"/>
    <n v="0"/>
    <n v="0.71"/>
    <n v="494.430297292283"/>
    <n v="0"/>
    <n v="4903"/>
    <n v="1"/>
    <n v="1"/>
    <n v="0"/>
    <n v="0"/>
    <n v="14.276973281664301"/>
    <d v="1900-01-09T04:44:53"/>
    <n v="43380"/>
    <n v="0"/>
    <n v="0"/>
    <n v="0"/>
    <n v="5042.1201029194508"/>
  </r>
  <r>
    <s v="STND-62243"/>
    <s v="One Step, Inc"/>
    <s v="One Step Inc - 4201 W 166th St - Oak Forest"/>
    <s v="Photocells"/>
    <s v="Outdoor &amp; Garage Lighting"/>
    <s v="Manufacturing"/>
    <n v="0"/>
    <n v="84"/>
    <n v="0"/>
    <x v="0"/>
    <x v="0"/>
    <n v="8"/>
    <s v="Qty / 1,000"/>
    <m/>
    <s v="Private-Lighting"/>
    <s v="lighting"/>
    <n v="3"/>
    <n v="1"/>
    <s v="Lighting"/>
    <n v="0.91633259480590001"/>
    <n v="1.30467645558681"/>
    <n v="76.971937963695595"/>
    <n v="0"/>
    <n v="0.71"/>
    <n v="54.650075954223901"/>
    <n v="0"/>
    <n v="4618"/>
    <n v="1.02"/>
    <n v="1.04"/>
    <n v="1.2E-2"/>
    <n v="0.81"/>
    <n v="15.158077089649201"/>
    <d v="1900-01-09T19:51:10"/>
    <n v="43380"/>
    <n v="0"/>
    <n v="0.905552211337595"/>
    <n v="0"/>
    <n v="437.20060763379121"/>
  </r>
  <r>
    <s v="STND-62243"/>
    <s v="One Step, Inc"/>
    <s v="One Step Inc - 4201 W 166th St - Oak Forest"/>
    <s v="Photocells"/>
    <s v="Outdoor &amp; Garage Lighting"/>
    <s v="Manufacturing"/>
    <n v="0"/>
    <n v="9.8000000000000007"/>
    <n v="0"/>
    <x v="0"/>
    <x v="0"/>
    <n v="8"/>
    <s v="Qty / 1,000"/>
    <m/>
    <s v="Private-Lighting"/>
    <s v="lighting"/>
    <n v="3"/>
    <n v="1"/>
    <s v="Lighting"/>
    <n v="0.91633259480590001"/>
    <n v="1.30467645558681"/>
    <n v="8.9800594290978193"/>
    <n v="0"/>
    <n v="0.71"/>
    <n v="6.3758421946594499"/>
    <n v="0"/>
    <n v="4618"/>
    <n v="1.02"/>
    <n v="1.04"/>
    <n v="1.2E-2"/>
    <n v="0.81"/>
    <n v="15.158077089649201"/>
    <d v="1900-01-09T19:51:10"/>
    <n v="43380"/>
    <n v="0"/>
    <n v="0.105647757989386"/>
    <n v="0"/>
    <n v="51.006737557275599"/>
  </r>
  <r>
    <s v="STND-62246"/>
    <s v="Vesuvius USA Corporation"/>
    <s v="Vesuvius - Phase 2 - 333 State St - Chicago Heights"/>
    <s v="New Indoor LED Fixtures"/>
    <s v="Indoor Lighting"/>
    <s v="Manufacturing"/>
    <n v="0"/>
    <n v="20339.333999999999"/>
    <n v="3.637483"/>
    <x v="0"/>
    <x v="0"/>
    <n v="10.827197921178"/>
    <s v="Qty / 1,000"/>
    <m/>
    <s v="Private-Lighting"/>
    <s v="lighting"/>
    <n v="3"/>
    <n v="1"/>
    <s v="Lighting"/>
    <n v="0.91633259480590001"/>
    <n v="1.30467645558681"/>
    <n v="18637.5947008439"/>
    <n v="4.7457384276972601"/>
    <n v="0.71"/>
    <n v="13232.6922375991"/>
    <n v="3.3694742836650602"/>
    <n v="4618"/>
    <n v="1.02"/>
    <n v="1.04"/>
    <n v="1.2E-2"/>
    <n v="0.81"/>
    <n v="15.158077089649201"/>
    <d v="1900-01-09T19:51:10"/>
    <n v="43469"/>
    <n v="5.6335926254715796"/>
    <n v="219.26582000992801"/>
    <n v="0"/>
    <n v="143272.97788652123"/>
  </r>
  <r>
    <s v="STND-62246"/>
    <s v="Vesuvius USA Corporation"/>
    <s v="Vesuvius - Phase 2 - 333 State St - Chicago Heights"/>
    <s v="New Indoor LED Fixtures"/>
    <s v="Indoor Lighting"/>
    <s v="Manufacturing"/>
    <n v="0"/>
    <n v="11573.355"/>
    <n v="2.0697770000000002"/>
    <x v="0"/>
    <x v="0"/>
    <n v="10.827197921178"/>
    <s v="Qty / 1,000"/>
    <m/>
    <s v="Private-Lighting"/>
    <s v="lighting"/>
    <n v="3"/>
    <n v="1"/>
    <s v="Lighting"/>
    <n v="0.91633259480590001"/>
    <n v="1.30467645558681"/>
    <n v="10605.0424177598"/>
    <n v="2.7003893202150899"/>
    <n v="0.71"/>
    <n v="7529.5801166094798"/>
    <n v="1.9172764173527199"/>
    <n v="4618"/>
    <n v="1.02"/>
    <n v="1.04"/>
    <n v="1.2E-2"/>
    <n v="0.81"/>
    <n v="15.158077089649201"/>
    <d v="1900-01-09T19:51:10"/>
    <n v="43469"/>
    <n v="3.2055903611290302"/>
    <n v="124.76520491482199"/>
    <n v="0"/>
    <n v="81524.254185897356"/>
  </r>
  <r>
    <s v="STND-62247"/>
    <s v="Village of Itasca"/>
    <s v="Village of Itasca Public Works Exterior - 411 N Prospect Ave - Itasca"/>
    <s v="Outdoor &amp; Garage - LED Fixtures"/>
    <s v="Outdoor &amp; Garage Lighting"/>
    <s v="Exterior"/>
    <n v="0"/>
    <n v="26966.5"/>
    <n v="0"/>
    <x v="0"/>
    <x v="1"/>
    <n v="10.1978380583316"/>
    <s v="Qty / 1,000"/>
    <m/>
    <s v="Public-Lighting"/>
    <s v="lighting"/>
    <n v="3"/>
    <n v="1"/>
    <s v="Lighting"/>
    <n v="0.99829244462109001"/>
    <n v="0.987374621353864"/>
    <n v="26920.453207874602"/>
    <n v="0"/>
    <n v="0.71"/>
    <n v="19113.521777590999"/>
    <n v="0"/>
    <n v="4903"/>
    <n v="1"/>
    <n v="1"/>
    <n v="0"/>
    <n v="0"/>
    <n v="14.276973281664301"/>
    <d v="1900-01-09T04:44:53"/>
    <n v="43420"/>
    <n v="0"/>
    <n v="0"/>
    <n v="0"/>
    <n v="194916.59981226735"/>
  </r>
  <r>
    <s v="STND-62249"/>
    <s v="JJK Property LLC"/>
    <s v="MedTec (JJK Property LLC) - 47 W Dundee Rd - Wheeling"/>
    <s v="Outdoor &amp; Garage - LED Fixtures"/>
    <s v="Outdoor &amp; Garage Lighting"/>
    <s v="Exterior"/>
    <n v="0"/>
    <n v="11522.05"/>
    <n v="0"/>
    <x v="0"/>
    <x v="0"/>
    <n v="10.1978380583316"/>
    <s v="Qty / 1,000"/>
    <m/>
    <s v="Private-Lighting"/>
    <s v="lighting"/>
    <n v="3"/>
    <n v="1"/>
    <s v="Lighting"/>
    <n v="0.91633259480590001"/>
    <n v="1.30467645558681"/>
    <n v="10558.029973983301"/>
    <n v="0"/>
    <n v="0.71"/>
    <n v="7496.2012815281596"/>
    <n v="0"/>
    <n v="4903"/>
    <n v="1"/>
    <n v="1"/>
    <n v="0"/>
    <n v="0"/>
    <n v="14.276973281664301"/>
    <d v="1900-01-09T04:44:53"/>
    <n v="43363"/>
    <n v="0"/>
    <n v="0"/>
    <n v="0"/>
    <n v="76445.046721681982"/>
  </r>
  <r>
    <s v="STND-62252"/>
    <s v="Enterprise Plumbing, Inc."/>
    <s v="Enterprise Plumbing Inc - 816 E North St - Elburn"/>
    <s v="New Indoor LED Fixtures"/>
    <s v="Indoor Lighting"/>
    <s v="Warehouse"/>
    <n v="0"/>
    <n v="3396.8159999999998"/>
    <n v="0.53758099999999998"/>
    <x v="0"/>
    <x v="0"/>
    <n v="9.5383441434566993"/>
    <s v="Qty / 1,000"/>
    <m/>
    <s v="Private-Lighting"/>
    <s v="lighting"/>
    <n v="3"/>
    <n v="1"/>
    <s v="Lighting"/>
    <n v="0.91633259480590001"/>
    <n v="1.30467645558681"/>
    <n v="3112.6132193581998"/>
    <n v="0.70136927367081103"/>
    <n v="0.71"/>
    <n v="2209.9553857443202"/>
    <n v="0.49797218430627599"/>
    <n v="5242"/>
    <n v="1"/>
    <n v="1.22"/>
    <n v="1.0999999999999999E-2"/>
    <n v="0.68"/>
    <n v="13.3536818008394"/>
    <d v="1900-01-08T12:55:13"/>
    <n v="43399"/>
    <n v="0.84543065775170101"/>
    <n v="34.238745412940197"/>
    <n v="0"/>
    <n v="21079.315010914928"/>
  </r>
  <r>
    <s v="STND-62253"/>
    <s v="A &amp; A Magnetics Inc"/>
    <s v="A and A Magnetics Inc - 520 Magnet Way - Woodstock"/>
    <s v="New Indoor LED Fixtures"/>
    <s v="Indoor Lighting"/>
    <s v="Office"/>
    <n v="0"/>
    <n v="5080.0519999999997"/>
    <n v="1.1422950000000001"/>
    <x v="0"/>
    <x v="0"/>
    <n v="15"/>
    <s v="Qty / 1,000"/>
    <m/>
    <s v="Private-Lighting"/>
    <s v="lighting"/>
    <n v="3"/>
    <n v="1"/>
    <s v="Lighting"/>
    <n v="0.91633259480590001"/>
    <n v="1.30467645558681"/>
    <n v="4655.0172309089003"/>
    <n v="1.4903253918345301"/>
    <n v="0.71"/>
    <n v="3305.0622339453198"/>
    <n v="1.05813102820252"/>
    <n v="2885"/>
    <n v="1.165"/>
    <n v="1.3779999999999999"/>
    <n v="2.5499999999999998E-2"/>
    <n v="0.55000000000000004"/>
    <n v="24.263431542460999"/>
    <d v="1900-01-16T07:56:40"/>
    <n v="43419"/>
    <n v="1.9663879031990099"/>
    <n v="101.890935097148"/>
    <n v="0"/>
    <n v="49575.933509179798"/>
  </r>
  <r>
    <s v="STND-62253"/>
    <s v="A &amp; A Magnetics Inc"/>
    <s v="A and A Magnetics Inc - 520 Magnet Way - Woodstock"/>
    <s v="New Indoor LED Fixtures"/>
    <s v="Indoor Lighting"/>
    <s v="Office"/>
    <n v="0"/>
    <n v="2859.0059999999999"/>
    <n v="0.64287300000000003"/>
    <x v="0"/>
    <x v="0"/>
    <n v="15"/>
    <s v="Qty / 1,000"/>
    <m/>
    <s v="Private-Lighting"/>
    <s v="lighting"/>
    <n v="3"/>
    <n v="1"/>
    <s v="Lighting"/>
    <n v="0.91633259480590001"/>
    <n v="1.30467645558681"/>
    <n v="2619.8003865456399"/>
    <n v="0.83874126703245699"/>
    <n v="0.71"/>
    <n v="1860.0582744474"/>
    <n v="0.59550629959304402"/>
    <n v="2885"/>
    <n v="1.165"/>
    <n v="1.3779999999999999"/>
    <n v="2.5499999999999998E-2"/>
    <n v="0.55000000000000004"/>
    <n v="24.263431542460999"/>
    <d v="1900-01-16T07:56:40"/>
    <n v="43419"/>
    <n v="1.1066648199399101"/>
    <n v="57.343270263445298"/>
    <n v="0"/>
    <n v="27900.874116710998"/>
  </r>
  <r>
    <s v="STND-62253"/>
    <s v="A &amp; A Magnetics Inc"/>
    <s v="A and A Magnetics Inc - 520 Magnet Way - Woodstock"/>
    <s v="New Indoor LED Fixtures"/>
    <s v="Indoor Lighting"/>
    <s v="Office"/>
    <n v="0"/>
    <n v="425.30700000000002"/>
    <n v="9.5633999999999997E-2"/>
    <x v="0"/>
    <x v="0"/>
    <n v="15"/>
    <s v="Qty / 1,000"/>
    <m/>
    <s v="Private-Lighting"/>
    <s v="lighting"/>
    <n v="3"/>
    <n v="1"/>
    <s v="Lighting"/>
    <n v="0.91633259480590001"/>
    <n v="1.30467645558681"/>
    <n v="389.72266689911299"/>
    <n v="0.12477142815358901"/>
    <n v="0.71"/>
    <n v="276.70309349836998"/>
    <n v="8.8587713989047898E-2"/>
    <n v="2885"/>
    <n v="1.165"/>
    <n v="1.3779999999999999"/>
    <n v="2.5499999999999998E-2"/>
    <n v="0.55000000000000004"/>
    <n v="24.263431542460999"/>
    <d v="1900-01-16T07:56:40"/>
    <n v="43419"/>
    <n v="0.164627824453871"/>
    <n v="8.5304103055170604"/>
    <n v="0"/>
    <n v="4150.5464024755493"/>
  </r>
  <r>
    <s v="STND-62254"/>
    <s v="Sears, Roebuck and Co."/>
    <s v="Sears Roebuck &amp; Co - 1600 Boudreau Rd - Manteno"/>
    <s v="Indoor Networked Lighting Measures"/>
    <s v="Indoor Advanced Lighting"/>
    <s v="Warehouse"/>
    <n v="0"/>
    <n v="596568.76"/>
    <n v="94.494669999999999"/>
    <x v="0"/>
    <x v="0"/>
    <n v="9.5383441434566993"/>
    <s v="Qty / 1,000"/>
    <m/>
    <s v="Private-Lighting"/>
    <s v="lighting"/>
    <n v="1"/>
    <n v="1"/>
    <s v="Lighting"/>
    <n v="0.99989942556735301"/>
    <n v="1.019640158801"/>
    <n v="596508.760435428"/>
    <n v="96.350560324648498"/>
    <n v="0.71"/>
    <n v="423521.219909154"/>
    <n v="68.408897830500393"/>
    <n v="5242"/>
    <n v="1"/>
    <n v="1.22"/>
    <n v="1.0999999999999999E-2"/>
    <n v="0.68"/>
    <n v="13.3536818008394"/>
    <d v="1900-01-08T12:55:13"/>
    <n v="43442"/>
    <n v="116.14098399788899"/>
    <n v="6561.5963647897097"/>
    <n v="0"/>
    <n v="4039691.1475501158"/>
  </r>
  <r>
    <s v="STND-62254"/>
    <s v="Sears, Roebuck and Co."/>
    <s v="Sears Roebuck &amp; Co - 1600 Boudreau Rd - Manteno"/>
    <s v="Indoor Networked Lighting Measures"/>
    <s v="Indoor Advanced Lighting"/>
    <s v="Warehouse"/>
    <n v="0"/>
    <n v="2471152.56"/>
    <n v="391.42302000000001"/>
    <x v="0"/>
    <x v="0"/>
    <n v="9.5383441434566993"/>
    <s v="Qty / 1,000"/>
    <m/>
    <s v="Private-Lighting"/>
    <s v="lighting"/>
    <n v="1"/>
    <n v="1"/>
    <s v="Lighting"/>
    <n v="0.99989942556735301"/>
    <n v="1.019640158801"/>
    <n v="2470904.0252332902"/>
    <n v="399.11063027116899"/>
    <n v="0.71"/>
    <n v="1754341.8579156401"/>
    <n v="283.36854749253001"/>
    <n v="5242"/>
    <n v="1"/>
    <n v="1.22"/>
    <n v="1.0999999999999999E-2"/>
    <n v="0.68"/>
    <n v="13.3536818008394"/>
    <d v="1900-01-08T12:55:13"/>
    <n v="43442"/>
    <n v="481.08803070295198"/>
    <n v="27179.944277566199"/>
    <n v="0"/>
    <n v="16733516.38607059"/>
  </r>
  <r>
    <s v="STND-62254"/>
    <s v="Sears, Roebuck and Co."/>
    <s v="Sears Roebuck &amp; Co - 1600 Boudreau Rd - Manteno"/>
    <s v="Indoor Networked Lighting Control System"/>
    <s v="Indoor Advanced Lighting"/>
    <s v="Warehouse"/>
    <n v="0"/>
    <n v="103256.64"/>
    <n v="46.608899999999998"/>
    <x v="0"/>
    <x v="0"/>
    <n v="15"/>
    <s v="Qty / 1,000"/>
    <m/>
    <s v="Private-Lighting"/>
    <s v="lighting"/>
    <n v="1"/>
    <n v="1"/>
    <s v="Lighting"/>
    <n v="0.99989942556735301"/>
    <n v="1.019640158801"/>
    <n v="103246.255022015"/>
    <n v="47.524306197540099"/>
    <n v="0.71"/>
    <n v="73304.841065630593"/>
    <n v="33.7422574002535"/>
    <n v="5242"/>
    <n v="1"/>
    <n v="1.22"/>
    <n v="1.0999999999999999E-2"/>
    <n v="0.68"/>
    <n v="13.3536818008394"/>
    <d v="1900-01-08T12:55:13"/>
    <n v="43442"/>
    <n v="57.285807856244098"/>
    <n v="1135.70880524216"/>
    <n v="0"/>
    <n v="1099572.6159844589"/>
  </r>
  <r>
    <s v="STND-62254"/>
    <s v="Sears, Roebuck and Co."/>
    <s v="Sears Roebuck &amp; Co - 1600 Boudreau Rd - Manteno"/>
    <s v="Indoor Networked Lighting Control System"/>
    <s v="Indoor Advanced Lighting"/>
    <s v="Warehouse"/>
    <n v="0"/>
    <n v="313921.44"/>
    <n v="141.70065"/>
    <x v="0"/>
    <x v="0"/>
    <n v="15"/>
    <s v="Qty / 1,000"/>
    <m/>
    <s v="Private-Lighting"/>
    <s v="lighting"/>
    <n v="1"/>
    <n v="1"/>
    <s v="Lighting"/>
    <n v="0.99989942556735301"/>
    <n v="1.019640158801"/>
    <n v="313889.867529276"/>
    <n v="144.483673268205"/>
    <n v="0.71"/>
    <n v="222861.80594578601"/>
    <n v="102.58340802042601"/>
    <n v="5242"/>
    <n v="1"/>
    <n v="1.22"/>
    <n v="1.0999999999999999E-2"/>
    <n v="0.68"/>
    <n v="13.3536818008394"/>
    <d v="1900-01-08T12:55:13"/>
    <n v="43442"/>
    <n v="174.160647623199"/>
    <n v="3452.7885428220402"/>
    <n v="0"/>
    <n v="3342927.0891867899"/>
  </r>
  <r>
    <s v="STND-62255"/>
    <s v="LIPT 1300-1350 Michael Dr LLC"/>
    <s v="CBRE Group Inc - 1300 Michael Dr - Wood Dale"/>
    <s v="Outdoor &amp; Garage - LED Fixtures"/>
    <s v="Outdoor &amp; Garage Lighting"/>
    <s v="Exterior"/>
    <n v="0"/>
    <n v="16885.932000000001"/>
    <n v="0"/>
    <x v="0"/>
    <x v="0"/>
    <n v="10.1978380583316"/>
    <s v="Qty / 1,000"/>
    <m/>
    <s v="Private-Lighting"/>
    <s v="lighting"/>
    <n v="3"/>
    <n v="1"/>
    <s v="Lighting"/>
    <n v="0.91633259480590001"/>
    <n v="1.30467645558681"/>
    <n v="15473.129885275999"/>
    <n v="0"/>
    <n v="0.71"/>
    <n v="10985.9222185459"/>
    <n v="0"/>
    <n v="4903"/>
    <n v="1"/>
    <n v="1"/>
    <n v="0"/>
    <n v="0"/>
    <n v="14.276973281664301"/>
    <d v="1900-01-09T04:44:53"/>
    <n v="43442"/>
    <n v="0"/>
    <n v="0"/>
    <n v="0"/>
    <n v="112032.65570615811"/>
  </r>
  <r>
    <s v="STND-62255"/>
    <s v="LIPT 1300-1350 Michael Dr LLC"/>
    <s v="CBRE Group Inc - 1300 Michael Dr - Wood Dale"/>
    <s v="Outdoor &amp; Garage - LED Fixtures"/>
    <s v="Outdoor &amp; Garage Lighting"/>
    <s v="Exterior"/>
    <n v="0"/>
    <n v="14120.64"/>
    <n v="0"/>
    <x v="0"/>
    <x v="0"/>
    <n v="10.1978380583316"/>
    <s v="Qty / 1,000"/>
    <m/>
    <s v="Private-Lighting"/>
    <s v="lighting"/>
    <n v="3"/>
    <n v="1"/>
    <s v="Lighting"/>
    <n v="0.91633259480590001"/>
    <n v="1.30467645558681"/>
    <n v="12939.20269152"/>
    <n v="0"/>
    <n v="0.71"/>
    <n v="9186.8339109791905"/>
    <n v="0"/>
    <n v="4903"/>
    <n v="1"/>
    <n v="1"/>
    <n v="0"/>
    <n v="0"/>
    <n v="14.276973281664301"/>
    <d v="1900-01-09T04:44:53"/>
    <n v="43442"/>
    <n v="0"/>
    <n v="0"/>
    <n v="0"/>
    <n v="93685.84449295493"/>
  </r>
  <r>
    <s v="STND-62255"/>
    <s v="LIPT 1300-1350 Michael Dr LLC"/>
    <s v="CBRE Group Inc - 1300 Michael Dr - Wood Dale"/>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442"/>
    <n v="0"/>
    <n v="0"/>
    <n v="0"/>
    <n v="18346.811213203691"/>
  </r>
  <r>
    <s v="STND-62255"/>
    <s v="LIPT 1300-1350 Michael Dr LLC"/>
    <s v="CBRE Group Inc - 1300 Michael Dr - Wood Dale"/>
    <s v="Photocells"/>
    <s v="Outdoor &amp; Garage Lighting"/>
    <s v="Warehouse"/>
    <n v="0"/>
    <n v="924.56"/>
    <n v="0"/>
    <x v="0"/>
    <x v="0"/>
    <n v="8"/>
    <s v="Qty / 1,000"/>
    <m/>
    <s v="Private-Lighting"/>
    <s v="lighting"/>
    <n v="3"/>
    <n v="1"/>
    <s v="Lighting"/>
    <n v="0.91633259480590001"/>
    <n v="1.30467645558681"/>
    <n v="847.20446385374305"/>
    <n v="0"/>
    <n v="0.71"/>
    <n v="601.51516933615699"/>
    <n v="0"/>
    <n v="5242"/>
    <n v="1"/>
    <n v="1.22"/>
    <n v="1.0999999999999999E-2"/>
    <n v="0.68"/>
    <n v="13.3536818008394"/>
    <d v="1900-01-08T12:55:13"/>
    <n v="43442"/>
    <n v="0"/>
    <n v="9.3192491023911703"/>
    <n v="0"/>
    <n v="4812.1213546892559"/>
  </r>
  <r>
    <s v="STND-62256"/>
    <s v="Chicago Kingsbury Venture, LLC"/>
    <s v="Sterling Bay - 600 W Chicago - Chicago"/>
    <s v="New Indoor LED Fixtures"/>
    <s v="Indoor Lighting"/>
    <s v="Office"/>
    <n v="0"/>
    <n v="16202.16"/>
    <n v="3.6432000000000002"/>
    <x v="0"/>
    <x v="0"/>
    <n v="15"/>
    <s v="Qty / 1,000"/>
    <m/>
    <s v="Private-Lighting"/>
    <s v="lighting"/>
    <n v="3"/>
    <n v="1"/>
    <s v="Lighting"/>
    <n v="0.91633259480590001"/>
    <n v="1.30467645558681"/>
    <n v="14846.567314260399"/>
    <n v="4.7531972629938499"/>
    <n v="0.71"/>
    <n v="10541.0627931249"/>
    <n v="3.37477005672564"/>
    <n v="2885"/>
    <n v="1.165"/>
    <n v="1.3779999999999999"/>
    <n v="2.5499999999999998E-2"/>
    <n v="0.55000000000000004"/>
    <n v="24.263431542460999"/>
    <d v="1900-01-16T07:56:40"/>
    <n v="43400"/>
    <n v="6.2715361696712701"/>
    <n v="324.96778241514102"/>
    <n v="0"/>
    <n v="158115.9418968735"/>
  </r>
  <r>
    <s v="STND-62257"/>
    <s v="EW11-21360 Fulton JV, LLC"/>
    <s v="EW11-2130 Fulton JV LLC - 2130 W Fulton - Chicago"/>
    <s v="New Indoor LED Fixtures"/>
    <s v="Indoor Lighting"/>
    <s v="Office"/>
    <n v="0"/>
    <n v="25700.675999999999"/>
    <n v="5.779026"/>
    <x v="0"/>
    <x v="0"/>
    <n v="15"/>
    <s v="Qty / 1,000"/>
    <m/>
    <s v="Private-Lighting"/>
    <s v="lighting"/>
    <n v="3"/>
    <n v="1"/>
    <s v="Lighting"/>
    <n v="0.91633259480590001"/>
    <n v="1.30467645558681"/>
    <n v="23550.3671273457"/>
    <n v="7.5397591584240002"/>
    <n v="0.71"/>
    <n v="16720.760660415501"/>
    <n v="5.3532290024810401"/>
    <n v="2885"/>
    <n v="1.165"/>
    <n v="1.3779999999999999"/>
    <n v="2.5499999999999998E-2"/>
    <n v="0.55000000000000004"/>
    <n v="24.263431542460999"/>
    <d v="1900-01-16T07:56:40"/>
    <n v="43447"/>
    <n v="9.9482242491410506"/>
    <n v="515.48013883889701"/>
    <n v="0"/>
    <n v="250811.4099062325"/>
  </r>
  <r>
    <s v="STND-62257"/>
    <s v="EW11-21360 Fulton JV, LLC"/>
    <s v="EW11-2130 Fulton JV LLC - 2130 W Fulton - Chicago"/>
    <s v="New Indoor LED Fixtures"/>
    <s v="Indoor Lighting"/>
    <s v="Office"/>
    <n v="0"/>
    <n v="4273.32"/>
    <n v="0.96089400000000003"/>
    <x v="0"/>
    <x v="0"/>
    <n v="15"/>
    <s v="Qty / 1,000"/>
    <m/>
    <s v="Private-Lighting"/>
    <s v="lighting"/>
    <n v="3"/>
    <n v="1"/>
    <s v="Lighting"/>
    <n v="0.91633259480590001"/>
    <n v="1.30467645558681"/>
    <n v="3915.7824040359501"/>
    <n v="1.25365577811463"/>
    <n v="0.71"/>
    <n v="2780.20550686552"/>
    <n v="0.89009560246138697"/>
    <n v="2885"/>
    <n v="1.165"/>
    <n v="1.3779999999999999"/>
    <n v="2.5499999999999998E-2"/>
    <n v="0.55000000000000004"/>
    <n v="24.263431542460999"/>
    <d v="1900-01-16T07:56:40"/>
    <n v="43447"/>
    <n v="1.6541176647508"/>
    <n v="85.710258629113"/>
    <n v="0"/>
    <n v="41703.082602982802"/>
  </r>
  <r>
    <s v="STND-62257"/>
    <s v="EW11-21360 Fulton JV, LLC"/>
    <s v="EW11-2130 Fulton JV LLC - 2130 W Fulton - Chicago"/>
    <s v="New Indoor LED Fixtures"/>
    <s v="Indoor Lighting"/>
    <s v="Office"/>
    <n v="0"/>
    <n v="3780.5039999999999"/>
    <n v="0.85007999999999995"/>
    <x v="0"/>
    <x v="0"/>
    <n v="15"/>
    <s v="Qty / 1,000"/>
    <m/>
    <s v="Private-Lighting"/>
    <s v="lighting"/>
    <n v="3"/>
    <n v="1"/>
    <s v="Lighting"/>
    <n v="0.91633259480590001"/>
    <n v="1.30467645558681"/>
    <n v="3464.1990399940801"/>
    <n v="1.1090793613652301"/>
    <n v="0.71"/>
    <n v="2459.5813183957998"/>
    <n v="0.787446346569315"/>
    <n v="2885"/>
    <n v="1.165"/>
    <n v="1.3779999999999999"/>
    <n v="2.5499999999999998E-2"/>
    <n v="0.55000000000000004"/>
    <n v="24.263431542460999"/>
    <d v="1900-01-16T07:56:40"/>
    <n v="43447"/>
    <n v="1.4633584395899599"/>
    <n v="75.825815896866203"/>
    <n v="0"/>
    <n v="36893.719775936996"/>
  </r>
  <r>
    <s v="STND-62257"/>
    <s v="EW11-21360 Fulton JV, LLC"/>
    <s v="EW11-2130 Fulton JV LLC - 2130 W Fulton - Chicago"/>
    <s v="Outdoor &amp; Garage - LED Fixtures"/>
    <s v="Outdoor &amp; Garage Lighting"/>
    <s v="Exterior"/>
    <n v="0"/>
    <n v="4878.4849999999997"/>
    <n v="0"/>
    <x v="0"/>
    <x v="0"/>
    <n v="10.1978380583316"/>
    <s v="Qty / 1,000"/>
    <m/>
    <s v="Private-Lighting"/>
    <s v="lighting"/>
    <n v="3"/>
    <n v="1"/>
    <s v="Lighting"/>
    <n v="0.91633259480590001"/>
    <n v="1.30467645558681"/>
    <n v="4470.3148187716597"/>
    <n v="0"/>
    <n v="0.71"/>
    <n v="3173.9235213278798"/>
    <n v="0"/>
    <n v="4903"/>
    <n v="1"/>
    <n v="1"/>
    <n v="0"/>
    <n v="0"/>
    <n v="14.276973281664301"/>
    <d v="1900-01-09T04:44:53"/>
    <n v="43447"/>
    <n v="0"/>
    <n v="0"/>
    <n v="0"/>
    <n v="32367.158080031302"/>
  </r>
  <r>
    <s v="STND-62257"/>
    <s v="EW11-21360 Fulton JV, LLC"/>
    <s v="EW11-2130 Fulton JV LLC - 2130 W Fulton - Chicago"/>
    <s v="Outdoor &amp; Garage - LED Fixtures"/>
    <s v="Outdoor &amp; Garage Lighting"/>
    <s v="Exterior"/>
    <n v="0"/>
    <n v="3995.9450000000002"/>
    <n v="0"/>
    <x v="0"/>
    <x v="0"/>
    <n v="10.1978380583316"/>
    <s v="Qty / 1,000"/>
    <m/>
    <s v="Private-Lighting"/>
    <s v="lighting"/>
    <n v="3"/>
    <n v="1"/>
    <s v="Lighting"/>
    <n v="0.91633259480590001"/>
    <n v="1.30467645558681"/>
    <n v="3661.6146505516599"/>
    <n v="0"/>
    <n v="0.71"/>
    <n v="2599.7464018916799"/>
    <n v="0"/>
    <n v="4903"/>
    <n v="1"/>
    <n v="1"/>
    <n v="0"/>
    <n v="0"/>
    <n v="14.276973281664301"/>
    <d v="1900-01-09T04:44:53"/>
    <n v="43447"/>
    <n v="0"/>
    <n v="0"/>
    <n v="0"/>
    <n v="26511.79279922161"/>
  </r>
  <r>
    <s v="STND-62257"/>
    <s v="EW11-21360 Fulton JV, LLC"/>
    <s v="EW11-2130 Fulton JV LLC - 2130 W Fulton - Chicago"/>
    <s v="Outdoor &amp; Garage - LED Fixtures"/>
    <s v="Outdoor &amp; Garage Lighting"/>
    <s v="Exterior"/>
    <n v="0"/>
    <n v="4461.7299999999996"/>
    <n v="0"/>
    <x v="0"/>
    <x v="0"/>
    <n v="10.1978380583316"/>
    <s v="Qty / 1,000"/>
    <m/>
    <s v="Private-Lighting"/>
    <s v="lighting"/>
    <n v="3"/>
    <n v="1"/>
    <s v="Lighting"/>
    <n v="0.91633259480590001"/>
    <n v="1.30467645558681"/>
    <n v="4088.4286282233302"/>
    <n v="0"/>
    <n v="0.71"/>
    <n v="2902.7843260385598"/>
    <n v="0"/>
    <n v="4903"/>
    <n v="1"/>
    <n v="1"/>
    <n v="0"/>
    <n v="0"/>
    <n v="14.276973281664301"/>
    <d v="1900-01-09T04:44:53"/>
    <n v="43447"/>
    <n v="0"/>
    <n v="0"/>
    <n v="0"/>
    <n v="29602.124475204469"/>
  </r>
  <r>
    <s v="STND-62257"/>
    <s v="EW11-21360 Fulton JV, LLC"/>
    <s v="EW11-2130 Fulton JV LLC - 2130 W Fulton - Chicago"/>
    <s v="Photocells"/>
    <s v="Outdoor &amp; Garage Lighting"/>
    <s v="Office"/>
    <n v="0"/>
    <n v="134.4"/>
    <n v="0"/>
    <x v="0"/>
    <x v="0"/>
    <n v="8"/>
    <s v="Qty / 1,000"/>
    <m/>
    <s v="Private-Lighting"/>
    <s v="lighting"/>
    <n v="3"/>
    <n v="1"/>
    <s v="Lighting"/>
    <n v="0.91633259480590001"/>
    <n v="1.30467645558681"/>
    <n v="123.155100741913"/>
    <n v="0"/>
    <n v="0.71"/>
    <n v="87.440121526758205"/>
    <n v="0"/>
    <n v="2885"/>
    <n v="1.165"/>
    <n v="1.3779999999999999"/>
    <n v="2.5499999999999998E-2"/>
    <n v="0.55000000000000004"/>
    <n v="24.263431542460999"/>
    <d v="1900-01-16T07:56:40"/>
    <n v="43447"/>
    <n v="0"/>
    <n v="2.6956695870547498"/>
    <n v="0"/>
    <n v="699.52097221406564"/>
  </r>
  <r>
    <s v="STND-62257"/>
    <s v="EW11-21360 Fulton JV, LLC"/>
    <s v="EW11-2130 Fulton JV LLC - 2130 W Fulton - Chicago"/>
    <s v="Photocells"/>
    <s v="Outdoor &amp; Garage Lighting"/>
    <s v="Office"/>
    <n v="0"/>
    <n v="63"/>
    <n v="0"/>
    <x v="0"/>
    <x v="0"/>
    <n v="8"/>
    <s v="Qty / 1,000"/>
    <m/>
    <s v="Private-Lighting"/>
    <s v="lighting"/>
    <n v="3"/>
    <n v="1"/>
    <s v="Lighting"/>
    <n v="0.91633259480590001"/>
    <n v="1.30467645558681"/>
    <n v="57.7289534727717"/>
    <n v="0"/>
    <n v="0.71"/>
    <n v="40.987556965667899"/>
    <n v="0"/>
    <n v="2885"/>
    <n v="1.165"/>
    <n v="1.3779999999999999"/>
    <n v="2.5499999999999998E-2"/>
    <n v="0.55000000000000004"/>
    <n v="24.263431542460999"/>
    <d v="1900-01-16T07:56:40"/>
    <n v="43447"/>
    <n v="0"/>
    <n v="1.2635951189319099"/>
    <n v="0"/>
    <n v="327.90045572534319"/>
  </r>
  <r>
    <s v="STND-62259"/>
    <s v="LIPT 1300-1350 Michael Dr LLC"/>
    <s v="CBRE Group Inc - 1350 Michael Dr - Wood Dale"/>
    <s v="Outdoor &amp; Garage - LED Fixtures"/>
    <s v="Outdoor &amp; Garage Lighting"/>
    <s v="Exterior"/>
    <n v="0"/>
    <n v="16885.932000000001"/>
    <n v="0"/>
    <x v="0"/>
    <x v="0"/>
    <n v="10.1978380583316"/>
    <s v="Qty / 1,000"/>
    <m/>
    <s v="Private-Lighting"/>
    <s v="lighting"/>
    <n v="3"/>
    <n v="1"/>
    <s v="Lighting"/>
    <n v="0.91633259480590001"/>
    <n v="1.30467645558681"/>
    <n v="15473.129885275999"/>
    <n v="0"/>
    <n v="0.71"/>
    <n v="10985.9222185459"/>
    <n v="0"/>
    <n v="4903"/>
    <n v="1"/>
    <n v="1"/>
    <n v="0"/>
    <n v="0"/>
    <n v="14.276973281664301"/>
    <d v="1900-01-09T04:44:53"/>
    <n v="43442"/>
    <n v="0"/>
    <n v="0"/>
    <n v="0"/>
    <n v="112032.65570615811"/>
  </r>
  <r>
    <s v="STND-62259"/>
    <s v="LIPT 1300-1350 Michael Dr LLC"/>
    <s v="CBRE Group Inc - 1350 Michael Dr - Wood Dale"/>
    <s v="Outdoor &amp; Garage - LED Fixtures"/>
    <s v="Outdoor &amp; Garage Lighting"/>
    <s v="Exterior"/>
    <n v="0"/>
    <n v="15689.6"/>
    <n v="0"/>
    <x v="0"/>
    <x v="0"/>
    <n v="10.1978380583316"/>
    <s v="Qty / 1,000"/>
    <m/>
    <s v="Private-Lighting"/>
    <s v="lighting"/>
    <n v="3"/>
    <n v="1"/>
    <s v="Lighting"/>
    <n v="0.91633259480590001"/>
    <n v="1.30467645558681"/>
    <n v="14376.891879466601"/>
    <n v="0"/>
    <n v="0.71"/>
    <n v="10207.5932344213"/>
    <n v="0"/>
    <n v="4903"/>
    <n v="1"/>
    <n v="1"/>
    <n v="0"/>
    <n v="0"/>
    <n v="14.276973281664301"/>
    <d v="1900-01-09T04:44:53"/>
    <n v="43442"/>
    <n v="0"/>
    <n v="0"/>
    <n v="0"/>
    <n v="104095.38276994968"/>
  </r>
  <r>
    <s v="STND-62259"/>
    <s v="LIPT 1300-1350 Michael Dr LLC"/>
    <s v="CBRE Group Inc - 1350 Michael Dr - Wood Dale"/>
    <s v="Outdoor &amp; Garage - LED Fixtures"/>
    <s v="Outdoor &amp; Garage Lighting"/>
    <s v="Exterior"/>
    <n v="0"/>
    <n v="2765.2919999999999"/>
    <n v="0"/>
    <x v="0"/>
    <x v="0"/>
    <n v="10.1978380583316"/>
    <s v="Qty / 1,000"/>
    <m/>
    <s v="Private-Lighting"/>
    <s v="lighting"/>
    <n v="3"/>
    <n v="1"/>
    <s v="Lighting"/>
    <n v="0.91633259480590001"/>
    <n v="1.30467645558681"/>
    <n v="2533.9271937560002"/>
    <n v="0"/>
    <n v="0.71"/>
    <n v="1799.08830756676"/>
    <n v="0"/>
    <n v="4903"/>
    <n v="1"/>
    <n v="1"/>
    <n v="0"/>
    <n v="0"/>
    <n v="14.276973281664301"/>
    <d v="1900-01-09T04:44:53"/>
    <n v="43442"/>
    <n v="0"/>
    <n v="0"/>
    <n v="0"/>
    <n v="18346.811213203691"/>
  </r>
  <r>
    <s v="STND-62259"/>
    <s v="LIPT 1300-1350 Michael Dr LLC"/>
    <s v="CBRE Group Inc - 1350 Michael Dr - Wood Dale"/>
    <s v="Photocells"/>
    <s v="Outdoor &amp; Garage Lighting"/>
    <s v="Warehouse"/>
    <n v="0"/>
    <n v="955.36"/>
    <n v="0"/>
    <x v="0"/>
    <x v="0"/>
    <n v="8"/>
    <s v="Qty / 1,000"/>
    <m/>
    <s v="Private-Lighting"/>
    <s v="lighting"/>
    <n v="3"/>
    <n v="1"/>
    <s v="Lighting"/>
    <n v="0.91633259480590001"/>
    <n v="1.30467645558681"/>
    <n v="875.42750777376398"/>
    <n v="0"/>
    <n v="0.71"/>
    <n v="621.553530519373"/>
    <n v="0"/>
    <n v="5242"/>
    <n v="1"/>
    <n v="1.22"/>
    <n v="1.0999999999999999E-2"/>
    <n v="0.68"/>
    <n v="13.3536818008394"/>
    <d v="1900-01-08T12:55:13"/>
    <n v="43442"/>
    <n v="0"/>
    <n v="9.62970258551141"/>
    <n v="0"/>
    <n v="4972.428244154984"/>
  </r>
  <r>
    <s v="STND-62260"/>
    <s v="New Albertson's Inc"/>
    <s v="New Albertson's Inc - 1069 Roselle Rd - Hoffman Estates"/>
    <s v="Retrofit of Existing Indoor Fixtures to LED"/>
    <s v="Indoor Lighting"/>
    <s v="Grocery/convenience"/>
    <n v="0"/>
    <n v="393.99400000000003"/>
    <n v="7.3469999999999994E-2"/>
    <x v="0"/>
    <x v="0"/>
    <n v="10.727311735679001"/>
    <s v="Qty / 1,000"/>
    <m/>
    <s v="Private-Lighting"/>
    <s v="lighting"/>
    <n v="2"/>
    <n v="1"/>
    <s v="Lighting"/>
    <n v="0.97902139861649395"/>
    <n v="0.93591656730105399"/>
    <n v="385.728556926507"/>
    <n v="6.8761790199608402E-2"/>
    <n v="0.71"/>
    <n v="273.86727541782"/>
    <n v="4.8820871041722003E-2"/>
    <n v="4661"/>
    <n v="1.07"/>
    <n v="1.24"/>
    <n v="2.9000000000000001E-2"/>
    <n v="0.745"/>
    <n v="15.018236429950701"/>
    <d v="1900-01-09T17:27:20"/>
    <n v="43421"/>
    <n v="7.44336330370301E-2"/>
    <n v="10.4543253746436"/>
    <n v="0"/>
    <n v="2937.8596376080136"/>
  </r>
  <r>
    <s v="STND-62260"/>
    <s v="New Albertson's Inc"/>
    <s v="New Albertson's Inc - 1069 Roselle Rd - Hoffman Estates"/>
    <s v="Retrofit of Existing Indoor Fixtures to LED"/>
    <s v="Indoor Lighting"/>
    <s v="Grocery/convenience"/>
    <n v="0"/>
    <n v="8378.6139999999996"/>
    <n v="1.5624"/>
    <x v="0"/>
    <x v="0"/>
    <n v="10.727311735679001"/>
    <s v="Qty / 1,000"/>
    <m/>
    <s v="Private-Lighting"/>
    <s v="lighting"/>
    <n v="2"/>
    <n v="1"/>
    <s v="Lighting"/>
    <n v="0.97902139861649395"/>
    <n v="0.93591656730105399"/>
    <n v="8202.8423967477302"/>
    <n v="1.46227604475117"/>
    <n v="0.71"/>
    <n v="5824.01810169089"/>
    <n v="1.03821599177333"/>
    <n v="4661"/>
    <n v="1.07"/>
    <n v="1.24"/>
    <n v="2.9000000000000001E-2"/>
    <n v="0.745"/>
    <n v="15.018236429950701"/>
    <d v="1900-01-09T17:27:20"/>
    <n v="43421"/>
    <n v="1.58289244939507"/>
    <n v="222.32002757540599"/>
    <n v="0"/>
    <n v="62476.05773107562"/>
  </r>
  <r>
    <s v="STND-62260"/>
    <s v="New Albertson's Inc"/>
    <s v="New Albertson's Inc - 1069 Roselle Rd - Hoffman Estates"/>
    <s v="Retrofit of Existing Indoor Fixtures to LED"/>
    <s v="Indoor Lighting"/>
    <s v="Grocery/convenience"/>
    <n v="0"/>
    <n v="224.42699999999999"/>
    <n v="4.1849999999999998E-2"/>
    <x v="0"/>
    <x v="0"/>
    <n v="10.727311735679001"/>
    <s v="Qty / 1,000"/>
    <m/>
    <s v="Private-Lighting"/>
    <s v="lighting"/>
    <n v="2"/>
    <n v="1"/>
    <s v="Lighting"/>
    <n v="0.97902139861649395"/>
    <n v="0.93591656730105399"/>
    <n v="219.71883542730399"/>
    <n v="3.9168108341549102E-2"/>
    <n v="0.71"/>
    <n v="156.00037315338599"/>
    <n v="2.78093569224999E-2"/>
    <n v="4661"/>
    <n v="1.07"/>
    <n v="1.24"/>
    <n v="2.9000000000000001E-2"/>
    <n v="0.745"/>
    <n v="15.018236429950701"/>
    <d v="1900-01-09T17:27:20"/>
    <n v="43421"/>
    <n v="4.23989048945108E-2"/>
    <n v="5.9549964741979498"/>
    <n v="0"/>
    <n v="1673.4646336986209"/>
  </r>
  <r>
    <s v="STND-62260"/>
    <s v="New Albertson's Inc"/>
    <s v="New Albertson's Inc - 1069 Roselle Rd - Hoffman Estates"/>
    <s v="Retrofit of Existing Indoor Fixtures to LED"/>
    <s v="Indoor Lighting"/>
    <s v="Grocery/convenience"/>
    <n v="0"/>
    <n v="34322.392"/>
    <n v="6.4002600000000003"/>
    <x v="0"/>
    <x v="0"/>
    <n v="10.727311735679001"/>
    <s v="Qty / 1,000"/>
    <m/>
    <s v="Private-Lighting"/>
    <s v="lighting"/>
    <n v="2"/>
    <n v="1"/>
    <s v="Lighting"/>
    <n v="0.97902139861649395"/>
    <n v="0.93591656730105399"/>
    <n v="33602.356219703499"/>
    <n v="5.99010936903424"/>
    <n v="0.71"/>
    <n v="23857.6729159895"/>
    <n v="4.2529776520143097"/>
    <n v="4661"/>
    <n v="1.07"/>
    <n v="1.24"/>
    <n v="2.9000000000000001E-2"/>
    <n v="0.745"/>
    <n v="15.018236429950701"/>
    <d v="1900-01-09T17:27:20"/>
    <n v="43421"/>
    <n v="6.4842058552005204"/>
    <n v="910.71806576766596"/>
    <n v="0"/>
    <n v="255928.69465768521"/>
  </r>
  <r>
    <s v="STND-62260"/>
    <s v="New Albertson's Inc"/>
    <s v="New Albertson's Inc - 1069 Roselle Rd - Hoffman Estates"/>
    <s v="Retrofit of Existing Indoor Fixtures to LED"/>
    <s v="Indoor Lighting"/>
    <s v="Grocery/convenience"/>
    <n v="0"/>
    <n v="169.56700000000001"/>
    <n v="3.1620000000000002E-2"/>
    <x v="0"/>
    <x v="0"/>
    <n v="10.727311735679001"/>
    <s v="Qty / 1,000"/>
    <m/>
    <s v="Private-Lighting"/>
    <s v="lighting"/>
    <n v="2"/>
    <n v="1"/>
    <s v="Lighting"/>
    <n v="0.97902139861649395"/>
    <n v="0.93591656730105399"/>
    <n v="166.00972149920301"/>
    <n v="2.9593681858059301E-2"/>
    <n v="0.71"/>
    <n v="117.866902264434"/>
    <n v="2.1011514119222099E-2"/>
    <n v="4661"/>
    <n v="1.07"/>
    <n v="1.24"/>
    <n v="2.9000000000000001E-2"/>
    <n v="0.745"/>
    <n v="15.018236429950701"/>
    <d v="1900-01-09T17:27:20"/>
    <n v="43421"/>
    <n v="3.20347281425193E-2"/>
    <n v="4.4993289004456898"/>
    <n v="0"/>
    <n v="1264.3950039093927"/>
  </r>
  <r>
    <s v="STND-62260"/>
    <s v="New Albertson's Inc"/>
    <s v="New Albertson's Inc - 1069 Roselle Rd - Hoffman Estates"/>
    <s v="Retrofit of Existing Indoor Fixtures to LED"/>
    <s v="Indoor Lighting"/>
    <s v="Grocery/convenience"/>
    <n v="0"/>
    <n v="7974.6450000000004"/>
    <n v="1.4870699999999999"/>
    <x v="0"/>
    <x v="0"/>
    <n v="10.727311735679001"/>
    <s v="Qty / 1,000"/>
    <m/>
    <s v="Private-Lighting"/>
    <s v="lighting"/>
    <n v="2"/>
    <n v="1"/>
    <s v="Lighting"/>
    <n v="0.97902139861649395"/>
    <n v="0.93591656730105399"/>
    <n v="7807.3481013700302"/>
    <n v="1.3917734497363801"/>
    <n v="0.71"/>
    <n v="5543.2171519727199"/>
    <n v="0.988159149312828"/>
    <n v="4661"/>
    <n v="1.07"/>
    <n v="1.24"/>
    <n v="2.9000000000000001E-2"/>
    <n v="0.745"/>
    <n v="15.018236429950701"/>
    <d v="1900-01-09T17:27:20"/>
    <n v="43421"/>
    <n v="1.5065744205849501"/>
    <n v="211.60102330815999"/>
    <n v="0"/>
    <n v="59463.818407774088"/>
  </r>
  <r>
    <s v="STND-62260"/>
    <s v="New Albertson's Inc"/>
    <s v="New Albertson's Inc - 1069 Roselle Rd - Hoffman Estates"/>
    <s v="Retrofit of Existing Indoor Fixtures to LED"/>
    <s v="Indoor Lighting"/>
    <s v="Grocery/convenience"/>
    <n v="0"/>
    <n v="71866.561000000002"/>
    <n v="13.401300000000001"/>
    <x v="0"/>
    <x v="0"/>
    <n v="10.727311735679001"/>
    <s v="Qty / 1,000"/>
    <m/>
    <s v="Private-Lighting"/>
    <s v="lighting"/>
    <n v="2"/>
    <n v="1"/>
    <s v="Lighting"/>
    <n v="0.97902139861649395"/>
    <n v="0.93591656730105399"/>
    <n v="70358.901063977595"/>
    <n v="12.5424986933716"/>
    <n v="0.71"/>
    <n v="49954.819755424098"/>
    <n v="8.9051740722938408"/>
    <n v="4661"/>
    <n v="1.07"/>
    <n v="1.24"/>
    <n v="2.9000000000000001E-2"/>
    <n v="0.745"/>
    <n v="15.018236429950701"/>
    <d v="1900-01-09T17:27:20"/>
    <n v="43421"/>
    <n v="13.5770715451089"/>
    <n v="1906.9234867806999"/>
    <n v="0"/>
    <n v="535880.92421609012"/>
  </r>
  <r>
    <s v="STND-62260"/>
    <s v="New Albertson's Inc"/>
    <s v="New Albertson's Inc - 1069 Roselle Rd - Hoffman Estates"/>
    <s v="LED Refrigerated Display Case Lighting for Open and Closed Cases"/>
    <s v="Refrigeration"/>
    <s v="Grocery/convenience"/>
    <n v="0"/>
    <n v="47466.54"/>
    <n v="5.6486000000000001"/>
    <x v="2"/>
    <x v="0"/>
    <n v="8.6177180282661094"/>
    <s v="ΔkWpeak / CF"/>
    <n v="0.69"/>
    <s v="Private-Lighting"/>
    <s v="lighting"/>
    <n v="2"/>
    <n v="1"/>
    <s v="Non-Lighting"/>
    <n v="0.97902139861649395"/>
    <n v="0.93591656730105399"/>
    <n v="46470.758378285696"/>
    <n v="5.2866183220567304"/>
    <n v="0.7"/>
    <n v="32529.530864799999"/>
    <n v="3.7006328254397101"/>
    <n v="4661"/>
    <n v="1.07"/>
    <n v="1.24"/>
    <n v="2.9000000000000001E-2"/>
    <n v="0.745"/>
    <n v="15.018236429950701"/>
    <d v="1900-01-09T17:27:20"/>
    <n v="43421"/>
    <n v="7.6617656841401898"/>
    <n v="0"/>
    <n v="0"/>
    <n v="280330.32458462578"/>
  </r>
  <r>
    <s v="STND-62260"/>
    <s v="New Albertson's Inc"/>
    <s v="New Albertson's Inc - 1069 Roselle Rd - Hoffman Estates"/>
    <s v="LED Refrigerated Display Case Lighting for Open and Closed Cases"/>
    <s v="Refrigeration"/>
    <s v="Grocery/convenience"/>
    <n v="0"/>
    <n v="41949.82"/>
    <n v="4.9922399999999998"/>
    <x v="2"/>
    <x v="0"/>
    <n v="8.6177180282661094"/>
    <s v="ΔkWpeak / CF"/>
    <n v="0.69"/>
    <s v="Private-Lighting"/>
    <s v="lighting"/>
    <n v="2"/>
    <n v="1"/>
    <s v="Non-Lighting"/>
    <n v="0.97902139861649395"/>
    <n v="0.93591656730105399"/>
    <n v="41069.771448110201"/>
    <n v="4.6723201239430097"/>
    <n v="0.7"/>
    <n v="28748.840013677102"/>
    <n v="3.27062408676011"/>
    <n v="4661"/>
    <n v="1.07"/>
    <n v="1.24"/>
    <n v="2.9000000000000001E-2"/>
    <n v="0.745"/>
    <n v="15.018236429950701"/>
    <d v="1900-01-09T17:27:20"/>
    <n v="43421"/>
    <n v="6.7714784404971198"/>
    <n v="0"/>
    <n v="0"/>
    <n v="247749.39687760326"/>
  </r>
  <r>
    <s v="STND-62261"/>
    <s v="Cambria Condominium Association"/>
    <s v="Cambria Condo Association - 1277 Thacker - Des Plaines"/>
    <s v="New Indoor LED Fixtures"/>
    <s v="Indoor Lighting"/>
    <s v="Garage"/>
    <n v="0"/>
    <n v="9498.9930000000004"/>
    <n v="2.5695600000000001"/>
    <x v="0"/>
    <x v="0"/>
    <n v="14.701558365186701"/>
    <s v="Qty / 1,000"/>
    <m/>
    <s v="Private-Lighting"/>
    <s v="lighting"/>
    <n v="3"/>
    <n v="1"/>
    <s v="Lighting"/>
    <n v="0.91633259480590001"/>
    <n v="1.30467645558681"/>
    <n v="8704.2369037330809"/>
    <n v="3.35244443321763"/>
    <n v="0.71"/>
    <n v="6180.0082016504903"/>
    <n v="2.3802355475845198"/>
    <n v="3401"/>
    <n v="1"/>
    <n v="1"/>
    <n v="0"/>
    <n v="0.92"/>
    <n v="20.582181711261399"/>
    <d v="1900-01-13T16:50:15"/>
    <n v="43441"/>
    <n v="3.6439613404539499"/>
    <n v="0"/>
    <n v="0"/>
    <n v="90855.751273897185"/>
  </r>
  <r>
    <s v="STND-62261"/>
    <s v="Cambria Condominium Association"/>
    <s v="Cambria Condo Association - 1277 Thacker - Des Plaines"/>
    <s v="New Indoor LED Fixtures"/>
    <s v="Indoor Lighting"/>
    <s v="Garage"/>
    <n v="0"/>
    <n v="295.887"/>
    <n v="8.004E-2"/>
    <x v="0"/>
    <x v="0"/>
    <n v="14.701558365186701"/>
    <s v="Qty / 1,000"/>
    <m/>
    <s v="Private-Lighting"/>
    <s v="lighting"/>
    <n v="3"/>
    <n v="1"/>
    <s v="Lighting"/>
    <n v="0.91633259480590001"/>
    <n v="1.30467645558681"/>
    <n v="271.13090247933297"/>
    <n v="0.104426303505168"/>
    <n v="0.71"/>
    <n v="192.50294076032699"/>
    <n v="7.4142675488669305E-2"/>
    <n v="3401"/>
    <n v="1"/>
    <n v="1"/>
    <n v="0"/>
    <n v="0.92"/>
    <n v="20.582181711261399"/>
    <d v="1900-01-13T16:50:15"/>
    <n v="43441"/>
    <n v="0.11350685163605199"/>
    <n v="0"/>
    <n v="0"/>
    <n v="2830.0932190580252"/>
  </r>
  <r>
    <s v="STND-62263"/>
    <s v="New Albertson's Inc"/>
    <s v="New Albertson's Inc - 1128 Chicago Ave - Evanston"/>
    <s v="LED Refrigerated Display Case Lighting for Open and Closed Cases"/>
    <s v="Refrigeration"/>
    <s v="Grocery/convenience"/>
    <n v="0"/>
    <n v="45521.19"/>
    <n v="5.4170999999999996"/>
    <x v="2"/>
    <x v="0"/>
    <n v="8.6177180282661094"/>
    <s v="ΔkWpeak / CF"/>
    <n v="0.69"/>
    <s v="Private-Lighting"/>
    <s v="lighting"/>
    <n v="3"/>
    <n v="1"/>
    <s v="Non-Lighting"/>
    <n v="0.91633259480590001"/>
    <n v="1.30467645558681"/>
    <n v="41712.5501513524"/>
    <n v="7.0675628275592901"/>
    <n v="0.7"/>
    <n v="29198.785105946699"/>
    <n v="4.9472939792914996"/>
    <n v="4661"/>
    <n v="1.07"/>
    <n v="1.24"/>
    <n v="2.9000000000000001E-2"/>
    <n v="0.745"/>
    <n v="15.018236429950701"/>
    <d v="1900-01-09T17:27:20"/>
    <n v="43421"/>
    <n v="10.2428446776222"/>
    <n v="0"/>
    <n v="0"/>
    <n v="251626.89681098482"/>
  </r>
  <r>
    <s v="STND-62263"/>
    <s v="New Albertson's Inc"/>
    <s v="New Albertson's Inc - 1128 Chicago Ave - Evanston"/>
    <s v="LED Refrigerated Display Case Lighting for Open and Closed Cases"/>
    <s v="Refrigeration"/>
    <s v="Grocery/convenience"/>
    <n v="0"/>
    <n v="34445.599999999999"/>
    <n v="4.0991999999999997"/>
    <x v="2"/>
    <x v="0"/>
    <n v="8.6177180282661094"/>
    <s v="ΔkWpeak / CF"/>
    <n v="0.69"/>
    <s v="Private-Lighting"/>
    <s v="lighting"/>
    <n v="3"/>
    <n v="1"/>
    <s v="Non-Lighting"/>
    <n v="0.91633259480590001"/>
    <n v="1.30467645558681"/>
    <n v="31563.6260276461"/>
    <n v="5.3481297267414396"/>
    <n v="0.7"/>
    <n v="22094.5382193523"/>
    <n v="3.7436908087190099"/>
    <n v="4661"/>
    <n v="1.07"/>
    <n v="1.24"/>
    <n v="2.9000000000000001E-2"/>
    <n v="0.745"/>
    <n v="15.018236429950701"/>
    <d v="1900-01-09T17:27:20"/>
    <n v="43421"/>
    <n v="7.7509126474513597"/>
    <n v="0"/>
    <n v="0"/>
    <n v="190404.50033912691"/>
  </r>
  <r>
    <s v="STND-62263"/>
    <s v="New Albertson's Inc"/>
    <s v="New Albertson's Inc - 1128 Chicago Ave - Evanston"/>
    <s v="Retrofit of Existing Indoor Fixtures to LED"/>
    <s v="Indoor Lighting"/>
    <s v="Grocery/convenience"/>
    <n v="0"/>
    <n v="103236.489"/>
    <n v="19.251000000000001"/>
    <x v="0"/>
    <x v="0"/>
    <n v="10.727311735679001"/>
    <s v="Qty / 1,000"/>
    <m/>
    <s v="Private-Lighting"/>
    <s v="lighting"/>
    <n v="3"/>
    <n v="1"/>
    <s v="Lighting"/>
    <n v="0.91633259480590001"/>
    <n v="1.30467645558681"/>
    <n v="94598.959844020705"/>
    <n v="25.116326446501599"/>
    <n v="0.71"/>
    <n v="67165.261489254699"/>
    <n v="17.832591777016098"/>
    <n v="4661"/>
    <n v="1.07"/>
    <n v="1.24"/>
    <n v="2.9000000000000001E-2"/>
    <n v="0.745"/>
    <n v="15.018236429950701"/>
    <d v="1900-01-09T17:27:20"/>
    <n v="43421"/>
    <n v="27.1880563395774"/>
    <n v="2563.8970425015"/>
    <n v="0"/>
    <n v="720502.69780363073"/>
  </r>
  <r>
    <s v="STND-62263"/>
    <s v="New Albertson's Inc"/>
    <s v="New Albertson's Inc - 1128 Chicago Ave - Evanston"/>
    <s v="Retrofit of Existing Indoor Fixtures to LED"/>
    <s v="Indoor Lighting"/>
    <s v="Grocery/convenience"/>
    <n v="0"/>
    <n v="2244.2719999999999"/>
    <n v="0.41849999999999998"/>
    <x v="0"/>
    <x v="0"/>
    <n v="10.727311735679001"/>
    <s v="Qty / 1,000"/>
    <m/>
    <s v="Private-Lighting"/>
    <s v="lighting"/>
    <n v="3"/>
    <n v="1"/>
    <s v="Lighting"/>
    <n v="0.91633259480590001"/>
    <n v="1.30467645558681"/>
    <n v="2056.4995852102302"/>
    <n v="0.54600709666307801"/>
    <n v="0.71"/>
    <n v="1460.11470549926"/>
    <n v="0.387665038630786"/>
    <n v="4661"/>
    <n v="1.07"/>
    <n v="1.24"/>
    <n v="2.9000000000000001E-2"/>
    <n v="0.745"/>
    <n v="15.018236429950701"/>
    <d v="1900-01-09T17:27:20"/>
    <n v="43421"/>
    <n v="0.59104470303429102"/>
    <n v="55.7369046458846"/>
    <n v="0"/>
    <n v="15663.1056157397"/>
  </r>
  <r>
    <s v="STND-62263"/>
    <s v="New Albertson's Inc"/>
    <s v="New Albertson's Inc - 1128 Chicago Ave - Evanston"/>
    <s v="Retrofit of Existing Indoor Fixtures to LED"/>
    <s v="Indoor Lighting"/>
    <s v="Grocery/convenience"/>
    <n v="0"/>
    <n v="26282.913"/>
    <n v="4.9010999999999996"/>
    <x v="0"/>
    <x v="0"/>
    <n v="10.727311735679001"/>
    <s v="Qty / 1,000"/>
    <m/>
    <s v="Private-Lighting"/>
    <s v="lighting"/>
    <n v="3"/>
    <n v="1"/>
    <s v="Lighting"/>
    <n v="0.91633259480590001"/>
    <n v="1.30467645558681"/>
    <n v="24083.889868347698"/>
    <n v="6.3943497764765"/>
    <n v="0.71"/>
    <n v="17099.561806526901"/>
    <n v="4.5399883412983097"/>
    <n v="4661"/>
    <n v="1.07"/>
    <n v="1.24"/>
    <n v="2.9000000000000001E-2"/>
    <n v="0.745"/>
    <n v="15.018236429950701"/>
    <d v="1900-01-09T17:27:20"/>
    <n v="43421"/>
    <n v="6.9217901888682603"/>
    <n v="652.74094035708799"/>
    <n v="0"/>
    <n v="183432.33004212443"/>
  </r>
  <r>
    <s v="STND-62263"/>
    <s v="New Albertson's Inc"/>
    <s v="New Albertson's Inc - 1128 Chicago Ave - Evanston"/>
    <s v="Retrofit of Existing Indoor Fixtures to LED"/>
    <s v="Indoor Lighting"/>
    <s v="Grocery/convenience"/>
    <n v="0"/>
    <n v="748.09100000000001"/>
    <n v="0.13950000000000001"/>
    <x v="0"/>
    <x v="0"/>
    <n v="10.727311735679001"/>
    <s v="Qty / 1,000"/>
    <m/>
    <s v="Private-Lighting"/>
    <s v="lighting"/>
    <n v="3"/>
    <n v="1"/>
    <s v="Lighting"/>
    <n v="0.91633259480590001"/>
    <n v="1.30467645558681"/>
    <n v="685.50016718094002"/>
    <n v="0.18200236555436"/>
    <n v="0.71"/>
    <n v="486.70511869846803"/>
    <n v="0.12922167954359501"/>
    <n v="4661"/>
    <n v="1.07"/>
    <n v="1.24"/>
    <n v="2.9000000000000001E-2"/>
    <n v="0.745"/>
    <n v="15.018236429950701"/>
    <d v="1900-01-09T17:27:20"/>
    <n v="43421"/>
    <n v="0.19701490101143099"/>
    <n v="18.578976493689002"/>
    <n v="0"/>
    <n v="5221.0375316291174"/>
  </r>
  <r>
    <s v="STND-62263"/>
    <s v="New Albertson's Inc"/>
    <s v="New Albertson's Inc - 1128 Chicago Ave - Evanston"/>
    <s v="Retrofit of Existing Indoor Fixtures to LED"/>
    <s v="Indoor Lighting"/>
    <s v="Grocery/convenience"/>
    <n v="0"/>
    <n v="1441.3209999999999"/>
    <n v="0.26877000000000001"/>
    <x v="0"/>
    <x v="0"/>
    <n v="10.727311735679001"/>
    <s v="Qty / 1,000"/>
    <m/>
    <s v="Private-Lighting"/>
    <s v="lighting"/>
    <n v="3"/>
    <n v="1"/>
    <s v="Lighting"/>
    <n v="0.91633259480590001"/>
    <n v="1.30467645558681"/>
    <n v="1320.7294118782299"/>
    <n v="0.35065789096806599"/>
    <n v="0.71"/>
    <n v="937.71788243354604"/>
    <n v="0.24896710258732699"/>
    <n v="4661"/>
    <n v="1.07"/>
    <n v="1.24"/>
    <n v="2.9000000000000001E-2"/>
    <n v="0.745"/>
    <n v="15.018236429950701"/>
    <d v="1900-01-09T17:27:20"/>
    <n v="43421"/>
    <n v="0.379582042615356"/>
    <n v="35.795470041559597"/>
    <n v="0"/>
    <n v="10059.192044985441"/>
  </r>
  <r>
    <s v="STND-62264"/>
    <s v="US Foods, Inc"/>
    <s v="US Foods, Inc. - 2600 Church Road - Aurora"/>
    <s v="New Indoor LED Fixtures"/>
    <s v="Indoor Lighting"/>
    <s v="Warehouse"/>
    <n v="0"/>
    <n v="22834.151999999998"/>
    <n v="3.6137380000000001"/>
    <x v="0"/>
    <x v="0"/>
    <n v="9.5383441434566993"/>
    <s v="Qty / 1,000"/>
    <m/>
    <s v="Private-Lighting"/>
    <s v="lighting"/>
    <n v="2"/>
    <n v="1"/>
    <s v="Lighting"/>
    <n v="0.97902139861649395"/>
    <n v="0.93591656730105399"/>
    <n v="22355.123427261598"/>
    <n v="3.3821572640853801"/>
    <n v="0.71"/>
    <n v="15872.1376333557"/>
    <n v="2.4013316575006201"/>
    <n v="5242"/>
    <n v="1"/>
    <n v="1.22"/>
    <n v="1.0999999999999999E-2"/>
    <n v="0.68"/>
    <n v="13.3536818008394"/>
    <d v="1900-01-08T12:55:13"/>
    <n v="43472"/>
    <n v="4.0768530184249903"/>
    <n v="245.90635769987799"/>
    <n v="0"/>
    <n v="151393.91103925701"/>
  </r>
  <r>
    <s v="STND-62264"/>
    <s v="US Foods, Inc"/>
    <s v="US Foods, Inc. - 2600 Church Road - Aurora"/>
    <s v="New Indoor LED Fixtures"/>
    <s v="Indoor Lighting"/>
    <s v="Warehouse"/>
    <n v="0"/>
    <n v="105091.61599999999"/>
    <n v="16.631820999999999"/>
    <x v="0"/>
    <x v="0"/>
    <n v="9.5383441434566993"/>
    <s v="Qty / 1,000"/>
    <m/>
    <s v="Private-Lighting"/>
    <s v="lighting"/>
    <n v="2"/>
    <n v="1"/>
    <s v="Lighting"/>
    <n v="0.97902139861649395"/>
    <n v="0.93591656730105399"/>
    <n v="102886.94087918699"/>
    <n v="15.565996818285599"/>
    <n v="0.71"/>
    <n v="73049.728024223106"/>
    <n v="11.0518577409828"/>
    <n v="5242"/>
    <n v="1"/>
    <n v="1.22"/>
    <n v="1.0999999999999999E-2"/>
    <n v="0.68"/>
    <n v="13.3536818008394"/>
    <d v="1900-01-08T12:55:13"/>
    <n v="43472"/>
    <n v="18.7632555668823"/>
    <n v="1131.75634967106"/>
    <n v="0"/>
    <n v="696773.4454809532"/>
  </r>
  <r>
    <s v="STND-62264"/>
    <s v="US Foods, Inc"/>
    <s v="US Foods, Inc. - 2600 Church Road - Aurora"/>
    <s v="New Indoor LED Fixtures"/>
    <s v="Indoor Lighting"/>
    <s v="Warehouse"/>
    <n v="0"/>
    <n v="1147.998"/>
    <n v="0.18168200000000001"/>
    <x v="0"/>
    <x v="0"/>
    <n v="9.5383441434566993"/>
    <s v="Qty / 1,000"/>
    <m/>
    <s v="Private-Lighting"/>
    <s v="lighting"/>
    <n v="2"/>
    <n v="1"/>
    <s v="Lighting"/>
    <n v="0.97902139861649395"/>
    <n v="0.93591656730105399"/>
    <n v="1123.91460756894"/>
    <n v="0.17003919378039001"/>
    <n v="0.71"/>
    <n v="797.97937137394501"/>
    <n v="0.120727827584077"/>
    <n v="5242"/>
    <n v="1"/>
    <n v="1.22"/>
    <n v="1.0999999999999999E-2"/>
    <n v="0.68"/>
    <n v="13.3536818008394"/>
    <d v="1900-01-08T12:55:13"/>
    <n v="43472"/>
    <n v="0.204965276977326"/>
    <n v="12.363060683258301"/>
    <n v="0"/>
    <n v="7611.401863543927"/>
  </r>
  <r>
    <s v="STND-62264"/>
    <s v="US Foods, Inc"/>
    <s v="US Foods, Inc. - 2600 Church Road - Aurora"/>
    <s v="New Indoor LED Fixtures"/>
    <s v="Indoor Lighting"/>
    <s v="Warehouse"/>
    <n v="0"/>
    <n v="128953.2"/>
    <n v="20.408159999999999"/>
    <x v="0"/>
    <x v="0"/>
    <n v="9.5383441434566993"/>
    <s v="Qty / 1,000"/>
    <m/>
    <s v="Private-Lighting"/>
    <s v="lighting"/>
    <n v="2"/>
    <n v="1"/>
    <s v="Lighting"/>
    <n v="0.97902139861649395"/>
    <n v="0.93591656730105399"/>
    <n v="126247.942220072"/>
    <n v="19.100335052130699"/>
    <n v="0.71"/>
    <n v="89636.038976251395"/>
    <n v="13.561237887012799"/>
    <n v="5242"/>
    <n v="1"/>
    <n v="1.22"/>
    <n v="1.0999999999999999E-2"/>
    <n v="0.68"/>
    <n v="13.3536818008394"/>
    <d v="1900-01-08T12:55:13"/>
    <n v="43472"/>
    <n v="23.023547555605901"/>
    <n v="1388.7273644208001"/>
    <n v="0"/>
    <n v="854979.38741178392"/>
  </r>
  <r>
    <s v="STND-62264"/>
    <s v="US Foods, Inc"/>
    <s v="US Foods, Inc. - 2600 Church Road - Aurora"/>
    <s v="Retrofit of Existing Indoor Fixtures to LED"/>
    <s v="Indoor Lighting"/>
    <s v="Warehouse"/>
    <n v="0"/>
    <n v="702.428"/>
    <n v="0.111166"/>
    <x v="0"/>
    <x v="0"/>
    <n v="9.5383441434566993"/>
    <s v="Qty / 1,000"/>
    <m/>
    <s v="Private-Lighting"/>
    <s v="lighting"/>
    <n v="2"/>
    <n v="1"/>
    <s v="Lighting"/>
    <n v="0.97902139861649395"/>
    <n v="0.93591656730105399"/>
    <n v="687.692042987386"/>
    <n v="0.104042101120589"/>
    <n v="0.71"/>
    <n v="488.26135052104399"/>
    <n v="7.3869891795618106E-2"/>
    <n v="5242"/>
    <n v="1"/>
    <n v="1.22"/>
    <n v="1.0999999999999999E-2"/>
    <n v="0.68"/>
    <n v="13.3536818008394"/>
    <d v="1900-01-08T12:55:13"/>
    <n v="43472"/>
    <n v="0.125412368756737"/>
    <n v="7.56461247286125"/>
    <n v="0"/>
    <n v="4657.2047932186588"/>
  </r>
  <r>
    <s v="STND-62264"/>
    <s v="US Foods, Inc"/>
    <s v="US Foods, Inc. - 2600 Church Road - Aurora"/>
    <s v="Retrofit of Existing Indoor Fixtures to LED"/>
    <s v="Indoor Lighting"/>
    <s v="Warehouse"/>
    <n v="0"/>
    <n v="17482.07"/>
    <n v="2.7667160000000002"/>
    <x v="0"/>
    <x v="0"/>
    <n v="9.5383441434566993"/>
    <s v="Qty / 1,000"/>
    <m/>
    <s v="Private-Lighting"/>
    <s v="lighting"/>
    <n v="2"/>
    <n v="1"/>
    <s v="Lighting"/>
    <n v="0.97902139861649395"/>
    <n v="0.93591656730105399"/>
    <n v="17115.320622111401"/>
    <n v="2.5894153414168999"/>
    <n v="0.71"/>
    <n v="12151.8776416991"/>
    <n v="1.838484892406"/>
    <n v="5242"/>
    <n v="1"/>
    <n v="1.22"/>
    <n v="1.0999999999999999E-2"/>
    <n v="0.68"/>
    <n v="13.3536818008394"/>
    <d v="1900-01-08T12:55:13"/>
    <n v="43472"/>
    <n v="3.1212817519490099"/>
    <n v="188.268526843226"/>
    <n v="0"/>
    <n v="115908.79093570301"/>
  </r>
  <r>
    <s v="STND-62264"/>
    <s v="US Foods, Inc"/>
    <s v="US Foods, Inc. - 2600 Church Road - Aurora"/>
    <s v="Retrofit of Existing Indoor Fixtures to LED"/>
    <s v="Indoor Lighting"/>
    <s v="Warehouse"/>
    <n v="0"/>
    <n v="1048.4000000000001"/>
    <n v="0.16592000000000001"/>
    <x v="0"/>
    <x v="0"/>
    <n v="9.5383441434566993"/>
    <s v="Qty / 1,000"/>
    <m/>
    <s v="Private-Lighting"/>
    <s v="lighting"/>
    <n v="2"/>
    <n v="1"/>
    <s v="Lighting"/>
    <n v="0.97902139861649395"/>
    <n v="0.93591656730105399"/>
    <n v="1026.40603430953"/>
    <n v="0.15528727684659099"/>
    <n v="0.71"/>
    <n v="728.74828435976804"/>
    <n v="0.110253966561079"/>
    <n v="5242"/>
    <n v="1"/>
    <n v="1.22"/>
    <n v="1.0999999999999999E-2"/>
    <n v="0.68"/>
    <n v="13.3536818008394"/>
    <d v="1900-01-08T12:55:13"/>
    <n v="43472"/>
    <n v="0.187183313460211"/>
    <n v="11.290466377404799"/>
    <n v="0"/>
    <n v="6951.051930177111"/>
  </r>
  <r>
    <s v="STND-62264"/>
    <s v="US Foods, Inc"/>
    <s v="US Foods, Inc. - 2600 Church Road - Aurora"/>
    <s v="Outdoor &amp; Garage - LED Fixtures"/>
    <s v="Outdoor &amp; Garage Lighting"/>
    <s v="Exterior"/>
    <n v="0"/>
    <n v="3500.7420000000002"/>
    <n v="0"/>
    <x v="0"/>
    <x v="0"/>
    <n v="10.1978380583316"/>
    <s v="Qty / 1,000"/>
    <m/>
    <s v="Private-Lighting"/>
    <s v="lighting"/>
    <n v="2"/>
    <n v="1"/>
    <s v="Lighting"/>
    <n v="0.97902139861649395"/>
    <n v="0.93591656730105399"/>
    <n v="3427.3013290355002"/>
    <n v="0"/>
    <n v="0.71"/>
    <n v="2433.3839436152098"/>
    <n v="0"/>
    <n v="4903"/>
    <n v="1"/>
    <n v="1"/>
    <n v="0"/>
    <n v="0"/>
    <n v="14.276973281664301"/>
    <d v="1900-01-09T04:44:53"/>
    <n v="43472"/>
    <n v="0"/>
    <n v="0"/>
    <n v="0"/>
    <n v="24815.255390732222"/>
  </r>
  <r>
    <s v="STND-62264"/>
    <s v="US Foods, Inc"/>
    <s v="US Foods, Inc. - 2600 Church Road - Aurora"/>
    <s v="Outdoor &amp; Garage - LED Fixtures"/>
    <s v="Outdoor &amp; Garage Lighting"/>
    <s v="Exterior"/>
    <n v="0"/>
    <n v="2657.4259999999999"/>
    <n v="0"/>
    <x v="0"/>
    <x v="0"/>
    <n v="10.1978380583316"/>
    <s v="Qty / 1,000"/>
    <m/>
    <s v="Private-Lighting"/>
    <s v="lighting"/>
    <n v="2"/>
    <n v="1"/>
    <s v="Lighting"/>
    <n v="0.97902139861649395"/>
    <n v="0.93591656730105399"/>
    <n v="2601.6769192398301"/>
    <n v="0"/>
    <n v="0.71"/>
    <n v="1847.1906126602801"/>
    <n v="0"/>
    <n v="4903"/>
    <n v="1"/>
    <n v="1"/>
    <n v="0"/>
    <n v="0"/>
    <n v="14.276973281664301"/>
    <d v="1900-01-09T04:44:53"/>
    <n v="43472"/>
    <n v="0"/>
    <n v="0"/>
    <n v="0"/>
    <n v="18837.350730779868"/>
  </r>
  <r>
    <s v="STND-62264"/>
    <s v="US Foods, Inc"/>
    <s v="US Foods, Inc. - 2600 Church Road - Aurora"/>
    <s v="Outdoor &amp; Garage - LED Fixtures"/>
    <s v="Outdoor &amp; Garage Lighting"/>
    <s v="Exterior"/>
    <n v="0"/>
    <n v="485.39699999999999"/>
    <n v="0"/>
    <x v="0"/>
    <x v="0"/>
    <n v="10.1978380583316"/>
    <s v="Qty / 1,000"/>
    <m/>
    <s v="Private-Lighting"/>
    <s v="lighting"/>
    <n v="2"/>
    <n v="1"/>
    <s v="Lighting"/>
    <n v="0.97902139861649395"/>
    <n v="0.93591656730105399"/>
    <n v="475.21404982425003"/>
    <n v="0"/>
    <n v="0.71"/>
    <n v="337.401975375218"/>
    <n v="0"/>
    <n v="4903"/>
    <n v="1"/>
    <n v="1"/>
    <n v="0"/>
    <n v="0"/>
    <n v="14.276973281664301"/>
    <d v="1900-01-09T04:44:53"/>
    <n v="43472"/>
    <n v="0"/>
    <n v="0"/>
    <n v="0"/>
    <n v="3440.7707054376592"/>
  </r>
  <r>
    <s v="STND-62264"/>
    <s v="US Foods, Inc"/>
    <s v="US Foods, Inc. - 2600 Church Road - Aurora"/>
    <s v="Outdoor &amp; Garage - LED Fixtures"/>
    <s v="Outdoor &amp; Garage Lighting"/>
    <s v="Exterior"/>
    <n v="0"/>
    <n v="7972.2780000000002"/>
    <n v="0"/>
    <x v="0"/>
    <x v="0"/>
    <n v="10.1978380583316"/>
    <s v="Qty / 1,000"/>
    <m/>
    <s v="Private-Lighting"/>
    <s v="lighting"/>
    <n v="2"/>
    <n v="1"/>
    <s v="Lighting"/>
    <n v="0.97902139861649395"/>
    <n v="0.93591656730105399"/>
    <n v="7805.0307577194999"/>
    <n v="0"/>
    <n v="0.71"/>
    <n v="5541.5718379808504"/>
    <n v="0"/>
    <n v="4903"/>
    <n v="1"/>
    <n v="1"/>
    <n v="0"/>
    <n v="0"/>
    <n v="14.276973281664301"/>
    <d v="1900-01-09T04:44:53"/>
    <n v="43472"/>
    <n v="0"/>
    <n v="0"/>
    <n v="0"/>
    <n v="56512.05219233971"/>
  </r>
  <r>
    <s v="STND-62264"/>
    <s v="US Foods, Inc"/>
    <s v="US Foods, Inc. - 2600 Church Road - Aurora"/>
    <s v="Occupancy Sensors"/>
    <s v="Indoor Lighting"/>
    <s v="Warehouse"/>
    <n v="0"/>
    <n v="7322.0259999999998"/>
    <n v="3.7632119999999998"/>
    <x v="0"/>
    <x v="0"/>
    <n v="8"/>
    <s v="Qty / 1,000"/>
    <m/>
    <s v="Private-Lighting"/>
    <s v="lighting"/>
    <n v="2"/>
    <n v="1"/>
    <s v="Lighting"/>
    <n v="0.97902139861649395"/>
    <n v="0.93591656730105399"/>
    <n v="7168.4201352263299"/>
    <n v="3.5220524570661298"/>
    <n v="0.71"/>
    <n v="5089.5782960106899"/>
    <n v="2.5006572445169502"/>
    <n v="5242"/>
    <n v="1"/>
    <n v="1.22"/>
    <n v="1.0999999999999999E-2"/>
    <n v="0.68"/>
    <n v="13.3536818008394"/>
    <d v="1900-01-08T12:55:13"/>
    <n v="43472"/>
    <n v="5.4470344216921296"/>
    <n v="78.8526214874896"/>
    <n v="0"/>
    <n v="40716.626368085519"/>
  </r>
  <r>
    <s v="STND-62264"/>
    <s v="US Foods, Inc"/>
    <s v="US Foods, Inc. - 2600 Church Road - Aurora"/>
    <s v="Occupancy Sensors"/>
    <s v="Indoor Lighting"/>
    <s v="Warehouse"/>
    <n v="0"/>
    <n v="36.484000000000002"/>
    <n v="1.8751E-2"/>
    <x v="0"/>
    <x v="0"/>
    <n v="8"/>
    <s v="Qty / 1,000"/>
    <m/>
    <s v="Private-Lighting"/>
    <s v="lighting"/>
    <n v="2"/>
    <n v="1"/>
    <s v="Lighting"/>
    <n v="0.97902139861649395"/>
    <n v="0.93591656730105399"/>
    <n v="35.718616707124099"/>
    <n v="1.75493715534621E-2"/>
    <n v="0.71"/>
    <n v="25.3602178620581"/>
    <n v="1.24600538029581E-2"/>
    <n v="5242"/>
    <n v="1"/>
    <n v="1.22"/>
    <n v="1.0999999999999999E-2"/>
    <n v="0.68"/>
    <n v="13.3536818008394"/>
    <d v="1900-01-08T12:55:13"/>
    <n v="43472"/>
    <n v="2.7141001474577899E-2"/>
    <n v="0.39290478377836602"/>
    <n v="0"/>
    <n v="202.8817428964648"/>
  </r>
  <r>
    <s v="STND-62264"/>
    <s v="US Foods, Inc"/>
    <s v="US Foods, Inc. - 2600 Church Road - Aurora"/>
    <s v="Occupancy Sensors"/>
    <s v="Indoor Lighting"/>
    <s v="Warehouse"/>
    <n v="0"/>
    <n v="825.3"/>
    <n v="0.42416999999999999"/>
    <x v="0"/>
    <x v="0"/>
    <n v="8"/>
    <s v="Qty / 1,000"/>
    <m/>
    <s v="Private-Lighting"/>
    <s v="lighting"/>
    <n v="2"/>
    <n v="1"/>
    <s v="Lighting"/>
    <n v="0.97902139861649395"/>
    <n v="0.93591656730105399"/>
    <n v="807.98636027819202"/>
    <n v="0.39698773035208801"/>
    <n v="0.71"/>
    <n v="573.67031579751597"/>
    <n v="0.28186128854998199"/>
    <n v="5242"/>
    <n v="1"/>
    <n v="1.22"/>
    <n v="1.0999999999999999E-2"/>
    <n v="0.68"/>
    <n v="13.3536818008394"/>
    <d v="1900-01-08T12:55:13"/>
    <n v="43472"/>
    <n v="0.61396184712664403"/>
    <n v="8.8878499630601109"/>
    <n v="0"/>
    <n v="4589.3625263801277"/>
  </r>
  <r>
    <s v="STND-62264"/>
    <s v="US Foods, Inc"/>
    <s v="US Foods, Inc. - 2600 Church Road - Aurora"/>
    <s v="Occupancy Sensors"/>
    <s v="Indoor Lighting"/>
    <s v="Warehouse"/>
    <n v="0"/>
    <n v="86.808000000000007"/>
    <n v="4.4615000000000002E-2"/>
    <x v="0"/>
    <x v="0"/>
    <n v="8"/>
    <s v="Qty / 1,000"/>
    <m/>
    <s v="Private-Lighting"/>
    <s v="lighting"/>
    <n v="2"/>
    <n v="1"/>
    <s v="Lighting"/>
    <n v="0.97902139861649395"/>
    <n v="0.93591656730105399"/>
    <n v="84.986889571100605"/>
    <n v="4.1755917650136497E-2"/>
    <n v="0.71"/>
    <n v="60.340691595481402"/>
    <n v="2.9646701531596899E-2"/>
    <n v="5242"/>
    <n v="1"/>
    <n v="1.22"/>
    <n v="1.0999999999999999E-2"/>
    <n v="0.68"/>
    <n v="13.3536818008394"/>
    <d v="1900-01-08T12:55:13"/>
    <n v="43472"/>
    <n v="6.4577664166620002E-2"/>
    <n v="0.934855785282106"/>
    <n v="0"/>
    <n v="482.72553276385122"/>
  </r>
  <r>
    <s v="STND-62264"/>
    <s v="US Foods, Inc"/>
    <s v="US Foods, Inc. - 2600 Church Road - Aurora"/>
    <s v="Occupancy Sensors"/>
    <s v="Indoor Lighting"/>
    <s v="Warehouse"/>
    <n v="0"/>
    <n v="7588.7389999999996"/>
    <n v="3.9002910000000002"/>
    <x v="0"/>
    <x v="0"/>
    <n v="8"/>
    <s v="Qty / 1,000"/>
    <m/>
    <s v="Private-Lighting"/>
    <s v="lighting"/>
    <n v="2"/>
    <n v="1"/>
    <s v="Lighting"/>
    <n v="0.97902139861649395"/>
    <n v="0.93591656730105399"/>
    <n v="7429.5378695155296"/>
    <n v="3.6503469641951898"/>
    <n v="0.71"/>
    <n v="5274.9718873560296"/>
    <n v="2.5917463445785902"/>
    <n v="5242"/>
    <n v="1"/>
    <n v="1.22"/>
    <n v="1.0999999999999999E-2"/>
    <n v="0.68"/>
    <n v="13.3536818008394"/>
    <d v="1900-01-08T12:55:13"/>
    <n v="43472"/>
    <n v="5.6454484444713797"/>
    <n v="81.724916564670806"/>
    <n v="0"/>
    <n v="42199.775098848237"/>
  </r>
  <r>
    <s v="STND-62264"/>
    <s v="US Foods, Inc"/>
    <s v="US Foods, Inc. - 2600 Church Road - Aurora"/>
    <s v="New Indoor LED Fixtures"/>
    <s v="Indoor Lighting"/>
    <s v="Warehouse"/>
    <n v="0"/>
    <n v="10693.68"/>
    <n v="1.6923840000000001"/>
    <x v="0"/>
    <x v="0"/>
    <n v="9.5383441434566993"/>
    <s v="Qty / 1,000"/>
    <m/>
    <s v="Private-Lighting"/>
    <s v="lighting"/>
    <n v="2"/>
    <n v="1"/>
    <s v="Lighting"/>
    <n v="0.97902139861649395"/>
    <n v="0.93591656730105399"/>
    <n v="10469.3415499572"/>
    <n v="1.58393022383523"/>
    <n v="0.71"/>
    <n v="7433.2325004696304"/>
    <n v="1.12459045892301"/>
    <n v="5242"/>
    <n v="1"/>
    <n v="1.22"/>
    <n v="1.0999999999999999E-2"/>
    <n v="0.68"/>
    <n v="13.3536818008394"/>
    <d v="1900-01-08T12:55:13"/>
    <n v="43472"/>
    <n v="1.9092697972941499"/>
    <n v="115.16275704952901"/>
    <n v="0"/>
    <n v="70900.729687806495"/>
  </r>
  <r>
    <s v="STND-62265"/>
    <s v="New Albertson's Inc"/>
    <s v="New Albertson's Inc - 303 Holmes Ave - Clarendon Hills"/>
    <s v="LED Refrigerated Display Case Lighting for Open and Closed Cases"/>
    <s v="Refrigeration"/>
    <s v="Grocery/convenience"/>
    <n v="0"/>
    <n v="55637.01"/>
    <n v="6.6208999999999998"/>
    <x v="2"/>
    <x v="0"/>
    <n v="8.6177180282661094"/>
    <s v="ΔkWpeak / CF"/>
    <n v="0.69"/>
    <s v="Private-Lighting"/>
    <s v="lighting"/>
    <n v="3"/>
    <n v="1"/>
    <s v="Non-Lighting"/>
    <n v="0.91633259480590001"/>
    <n v="1.30467645558681"/>
    <n v="50982.005740541797"/>
    <n v="8.6381323447946894"/>
    <n v="0.7"/>
    <n v="35687.404018379297"/>
    <n v="6.0466926413562803"/>
    <n v="4661"/>
    <n v="1.07"/>
    <n v="1.24"/>
    <n v="2.9000000000000001E-2"/>
    <n v="0.745"/>
    <n v="15.018236429950701"/>
    <d v="1900-01-09T17:27:20"/>
    <n v="43427"/>
    <n v="12.519032383760401"/>
    <n v="0"/>
    <n v="0"/>
    <n v="307543.98499120364"/>
  </r>
  <r>
    <s v="STND-62265"/>
    <s v="New Albertson's Inc"/>
    <s v="New Albertson's Inc - 303 Holmes Ave - Clarendon Hills"/>
    <s v="LED Refrigerated Display Case Lighting for Open and Closed Cases"/>
    <s v="Refrigeration"/>
    <s v="Grocery/convenience"/>
    <n v="0"/>
    <n v="42195.86"/>
    <n v="5.0215199999999998"/>
    <x v="2"/>
    <x v="0"/>
    <n v="8.6177180282661094"/>
    <s v="ΔkWpeak / CF"/>
    <n v="0.69"/>
    <s v="Private-Lighting"/>
    <s v="lighting"/>
    <n v="3"/>
    <n v="1"/>
    <s v="Non-Lighting"/>
    <n v="0.91633259480590001"/>
    <n v="1.30467645558681"/>
    <n v="38665.441883866501"/>
    <n v="6.5514589152582596"/>
    <n v="0.7"/>
    <n v="27065.809318706499"/>
    <n v="4.5860212406807799"/>
    <n v="4661"/>
    <n v="1.07"/>
    <n v="1.24"/>
    <n v="2.9000000000000001E-2"/>
    <n v="0.745"/>
    <n v="15.018236429950701"/>
    <d v="1900-01-09T17:27:20"/>
    <n v="43427"/>
    <n v="9.4948679931279099"/>
    <n v="0"/>
    <n v="0"/>
    <n v="233245.51291542986"/>
  </r>
  <r>
    <s v="STND-62265"/>
    <s v="New Albertson's Inc"/>
    <s v="New Albertson's Inc - 303 Holmes Ave - Clarendon Hills"/>
    <s v="Retrofit of Existing Indoor Fixtures to LED"/>
    <s v="Indoor Lighting"/>
    <s v="Grocery/convenience"/>
    <n v="0"/>
    <n v="148720.391"/>
    <n v="27.732600000000001"/>
    <x v="0"/>
    <x v="0"/>
    <n v="10.727311735679001"/>
    <s v="Qty / 1,000"/>
    <m/>
    <s v="Private-Lighting"/>
    <s v="lighting"/>
    <n v="3"/>
    <n v="1"/>
    <s v="Lighting"/>
    <n v="0.91633259480590001"/>
    <n v="1.30467645558681"/>
    <n v="136277.341785578"/>
    <n v="36.182070272206701"/>
    <n v="0.71"/>
    <n v="96756.912667760407"/>
    <n v="25.689269893266701"/>
    <n v="4661"/>
    <n v="1.07"/>
    <n v="1.24"/>
    <n v="2.9000000000000001E-2"/>
    <n v="0.745"/>
    <n v="15.018236429950701"/>
    <d v="1900-01-09T17:27:20"/>
    <n v="43427"/>
    <n v="39.166562321072398"/>
    <n v="3693.4980483941699"/>
    <n v="0"/>
    <n v="1037941.5647689344"/>
  </r>
  <r>
    <s v="STND-62265"/>
    <s v="New Albertson's Inc"/>
    <s v="New Albertson's Inc - 303 Holmes Ave - Clarendon Hills"/>
    <s v="Retrofit of Existing Indoor Fixtures to LED"/>
    <s v="Indoor Lighting"/>
    <s v="Grocery/convenience"/>
    <n v="0"/>
    <n v="72664.524000000005"/>
    <n v="13.5501"/>
    <x v="0"/>
    <x v="0"/>
    <n v="10.727311735679001"/>
    <s v="Qty / 1,000"/>
    <m/>
    <s v="Private-Lighting"/>
    <s v="lighting"/>
    <n v="3"/>
    <n v="1"/>
    <s v="Lighting"/>
    <n v="0.91633259480590001"/>
    <n v="1.30467645558681"/>
    <n v="66584.8718272556"/>
    <n v="17.6784964408468"/>
    <n v="0.71"/>
    <n v="47275.258997351499"/>
    <n v="12.5517324730012"/>
    <n v="4661"/>
    <n v="1.07"/>
    <n v="1.24"/>
    <n v="2.9000000000000001E-2"/>
    <n v="0.745"/>
    <n v="15.018236429950701"/>
    <d v="1900-01-09T17:27:20"/>
    <n v="43427"/>
    <n v="19.136714051576998"/>
    <n v="1804.6367130751501"/>
    <n v="0"/>
    <n v="507136.44064955297"/>
  </r>
  <r>
    <s v="STND-62265"/>
    <s v="New Albertson's Inc"/>
    <s v="New Albertson's Inc - 303 Holmes Ave - Clarendon Hills"/>
    <s v="Retrofit of Existing Indoor Fixtures to LED"/>
    <s v="Indoor Lighting"/>
    <s v="Grocery/convenience"/>
    <n v="0"/>
    <n v="3900.0450000000001"/>
    <n v="0.72726000000000002"/>
    <x v="0"/>
    <x v="0"/>
    <n v="10.727311735679001"/>
    <s v="Qty / 1,000"/>
    <m/>
    <s v="Private-Lighting"/>
    <s v="lighting"/>
    <n v="3"/>
    <n v="1"/>
    <s v="Lighting"/>
    <n v="0.91633259480590001"/>
    <n v="1.30467645558681"/>
    <n v="3573.7383547097802"/>
    <n v="0.94883899909006097"/>
    <n v="0.71"/>
    <n v="2537.3542318439399"/>
    <n v="0.67367568935394295"/>
    <n v="4661"/>
    <n v="1.07"/>
    <n v="1.24"/>
    <n v="2.9000000000000001E-2"/>
    <n v="0.745"/>
    <n v="15.018236429950701"/>
    <d v="1900-01-09T17:27:20"/>
    <n v="43427"/>
    <n v="1.02710435060626"/>
    <n v="96.858329239797698"/>
    <n v="0"/>
    <n v="27218.989828834274"/>
  </r>
  <r>
    <s v="STND-62269"/>
    <s v="Mutual Trust Life Insurance Company, A Pan-American Life Insurance Group Stock Company"/>
    <s v="Mutual Trust Life Insurance Company - 1200 Jorie Blvd - Oak Brook"/>
    <s v="New Indoor LED Fixtures"/>
    <s v="Indoor Lighting"/>
    <s v="Office"/>
    <n v="0"/>
    <n v="202.52699999999999"/>
    <n v="4.5539999999999997E-2"/>
    <x v="0"/>
    <x v="0"/>
    <n v="15"/>
    <s v="Qty / 1,000"/>
    <m/>
    <s v="Private-Lighting"/>
    <s v="lighting"/>
    <n v="3"/>
    <n v="1"/>
    <s v="Lighting"/>
    <n v="0.91633259480590001"/>
    <n v="1.30467645558681"/>
    <n v="185.58209142825399"/>
    <n v="5.9414965787423203E-2"/>
    <n v="0.71"/>
    <n v="131.76328491406099"/>
    <n v="4.2184625709070403E-2"/>
    <n v="2885"/>
    <n v="1.165"/>
    <n v="1.3779999999999999"/>
    <n v="2.5499999999999998E-2"/>
    <n v="0.55000000000000004"/>
    <n v="24.263431542460999"/>
    <d v="1900-01-16T07:56:40"/>
    <n v="43422"/>
    <n v="7.8394202120890794E-2"/>
    <n v="4.0620972801892599"/>
    <n v="0"/>
    <n v="1976.4492737109149"/>
  </r>
  <r>
    <s v="STND-62269"/>
    <s v="Mutual Trust Life Insurance Company, A Pan-American Life Insurance Group Stock Company"/>
    <s v="Mutual Trust Life Insurance Company - 1200 Jorie Blvd - Oak Brook"/>
    <s v="Retrofit of Existing Indoor Fixtures to LED"/>
    <s v="Indoor Lighting"/>
    <s v="Office"/>
    <n v="0"/>
    <n v="3240.4319999999998"/>
    <n v="0.72863999999999995"/>
    <x v="0"/>
    <x v="0"/>
    <n v="15"/>
    <s v="Qty / 1,000"/>
    <m/>
    <s v="Private-Lighting"/>
    <s v="lighting"/>
    <n v="3"/>
    <n v="1"/>
    <s v="Lighting"/>
    <n v="0.91633259480590001"/>
    <n v="1.30467645558681"/>
    <n v="2969.3134628520702"/>
    <n v="0.95063945259877103"/>
    <n v="0.71"/>
    <n v="2108.2125586249699"/>
    <n v="0.674954011345127"/>
    <n v="2885"/>
    <n v="1.165"/>
    <n v="1.3779999999999999"/>
    <n v="2.5499999999999998E-2"/>
    <n v="0.55000000000000004"/>
    <n v="24.263431542460999"/>
    <d v="1900-01-16T07:56:40"/>
    <n v="43422"/>
    <n v="1.25430723393425"/>
    <n v="64.9935564830282"/>
    <n v="0"/>
    <n v="31623.188379374547"/>
  </r>
  <r>
    <s v="STND-62269"/>
    <s v="Mutual Trust Life Insurance Company, A Pan-American Life Insurance Group Stock Company"/>
    <s v="Mutual Trust Life Insurance Company - 1200 Jorie Blvd - Oak Brook"/>
    <s v="Retrofit of Existing Indoor Fixtures to LED"/>
    <s v="Indoor Lighting"/>
    <s v="Office"/>
    <n v="0"/>
    <n v="769.60299999999995"/>
    <n v="0.17305200000000001"/>
    <x v="0"/>
    <x v="0"/>
    <n v="15"/>
    <s v="Qty / 1,000"/>
    <m/>
    <s v="Private-Lighting"/>
    <s v="lighting"/>
    <n v="3"/>
    <n v="1"/>
    <s v="Lighting"/>
    <n v="0.91633259480590001"/>
    <n v="1.30467645558681"/>
    <n v="705.21231396040503"/>
    <n v="0.225776869992208"/>
    <n v="0.71"/>
    <n v="500.700742911887"/>
    <n v="0.16030157769446801"/>
    <n v="2885"/>
    <n v="1.165"/>
    <n v="1.3779999999999999"/>
    <n v="2.5499999999999998E-2"/>
    <n v="0.55000000000000004"/>
    <n v="24.263431542460999"/>
    <d v="1900-01-16T07:56:40"/>
    <n v="43422"/>
    <n v="0.29789796805938501"/>
    <n v="15.4359776875453"/>
    <n v="0"/>
    <n v="7510.5111436783054"/>
  </r>
  <r>
    <s v="STND-62270"/>
    <s v="Container Systems, Inc."/>
    <s v="Container Systems Inc - 205 E Burlington Ave - Westmont"/>
    <s v="New Indoor LED Fixtures"/>
    <s v="Indoor Lighting"/>
    <s v="Office"/>
    <n v="0"/>
    <n v="22723.528999999999"/>
    <n v="5.1095879999999996"/>
    <x v="0"/>
    <x v="0"/>
    <n v="15"/>
    <s v="Qty / 1,000"/>
    <m/>
    <s v="Private-Lighting"/>
    <s v="lighting"/>
    <n v="3"/>
    <n v="1"/>
    <s v="Lighting"/>
    <n v="0.91633259480590001"/>
    <n v="1.30467645558681"/>
    <n v="20822.310291717102"/>
    <n v="6.66635916134888"/>
    <n v="0.71"/>
    <n v="14783.840307119101"/>
    <n v="4.7331150045576997"/>
    <n v="2885"/>
    <n v="1.165"/>
    <n v="1.3779999999999999"/>
    <n v="2.5499999999999998E-2"/>
    <n v="0.55000000000000004"/>
    <n v="24.263431542460999"/>
    <d v="1900-01-16T07:56:40"/>
    <n v="43371"/>
    <n v="8.7958294779639505"/>
    <n v="455.76730681440898"/>
    <n v="0"/>
    <n v="221757.60460678651"/>
  </r>
  <r>
    <s v="STND-62271"/>
    <s v="Champion Transportation Services, Inc."/>
    <s v="Champion Transportation - 200 Champion Way - Northlake"/>
    <s v="Outdoor &amp; Garage - LED Fixtures"/>
    <s v="Outdoor &amp; Garage Lighting"/>
    <s v="Exterior"/>
    <n v="0"/>
    <n v="7501.59"/>
    <n v="0"/>
    <x v="0"/>
    <x v="0"/>
    <n v="10.1978380583316"/>
    <s v="Qty / 1,000"/>
    <m/>
    <s v="Private-Lighting"/>
    <s v="lighting"/>
    <n v="3"/>
    <n v="1"/>
    <s v="Lighting"/>
    <n v="0.91633259480590001"/>
    <n v="1.30467645558681"/>
    <n v="6873.9514298699896"/>
    <n v="0"/>
    <n v="0.71"/>
    <n v="4880.5055152076902"/>
    <n v="0"/>
    <n v="4903"/>
    <n v="1"/>
    <n v="1"/>
    <n v="0"/>
    <n v="0"/>
    <n v="14.276973281664301"/>
    <d v="1900-01-09T04:44:53"/>
    <n v="43373"/>
    <n v="0"/>
    <n v="0"/>
    <n v="0"/>
    <n v="49770.604886882255"/>
  </r>
  <r>
    <s v="STND-62271"/>
    <s v="Champion Transportation Services, Inc."/>
    <s v="Champion Transportation - 200 Champion Way - Northlake"/>
    <s v="Outdoor &amp; Garage - LED Fixtures"/>
    <s v="Outdoor &amp; Garage Lighting"/>
    <s v="Exterior"/>
    <n v="0"/>
    <n v="13752.915000000001"/>
    <n v="0"/>
    <x v="0"/>
    <x v="0"/>
    <n v="10.1978380583316"/>
    <s v="Qty / 1,000"/>
    <m/>
    <s v="Private-Lighting"/>
    <s v="lighting"/>
    <n v="3"/>
    <n v="1"/>
    <s v="Lighting"/>
    <n v="0.91633259480590001"/>
    <n v="1.30467645558681"/>
    <n v="12602.244288095"/>
    <n v="0"/>
    <n v="0.71"/>
    <n v="8947.5934445474395"/>
    <n v="0"/>
    <n v="4903"/>
    <n v="1"/>
    <n v="1"/>
    <n v="0"/>
    <n v="0"/>
    <n v="14.276973281664301"/>
    <d v="1900-01-09T04:44:53"/>
    <n v="43373"/>
    <n v="0"/>
    <n v="0"/>
    <n v="0"/>
    <n v="91246.108959284218"/>
  </r>
  <r>
    <s v="STND-62271"/>
    <s v="Champion Transportation Services, Inc."/>
    <s v="Champion Transportation - 200 Champion Way - Northlake"/>
    <s v="Outdoor &amp; Garage - LED Fixtures"/>
    <s v="Outdoor &amp; Garage Lighting"/>
    <s v="Exterior"/>
    <n v="0"/>
    <n v="1617.99"/>
    <n v="0"/>
    <x v="0"/>
    <x v="0"/>
    <n v="10.1978380583316"/>
    <s v="Qty / 1,000"/>
    <m/>
    <s v="Private-Lighting"/>
    <s v="lighting"/>
    <n v="3"/>
    <n v="1"/>
    <s v="Lighting"/>
    <n v="0.91633259480590001"/>
    <n v="1.30467645558681"/>
    <n v="1482.6169750700001"/>
    <n v="0"/>
    <n v="0.71"/>
    <n v="1052.6580522997001"/>
    <n v="0"/>
    <n v="4903"/>
    <n v="1"/>
    <n v="1"/>
    <n v="0"/>
    <n v="0"/>
    <n v="14.276973281664301"/>
    <d v="1900-01-09T04:44:53"/>
    <n v="43373"/>
    <n v="0"/>
    <n v="0"/>
    <n v="0"/>
    <n v="10734.836348151097"/>
  </r>
  <r>
    <s v="STND-62271"/>
    <s v="Champion Transportation Services, Inc."/>
    <s v="Champion Transportation - 200 Champion Way - Northlake"/>
    <s v="Photocells"/>
    <s v="Outdoor &amp; Garage Lighting"/>
    <s v="Warehouse"/>
    <n v="0"/>
    <n v="1019.2"/>
    <n v="0"/>
    <x v="0"/>
    <x v="0"/>
    <n v="8"/>
    <s v="Qty / 1,000"/>
    <m/>
    <s v="Private-Lighting"/>
    <s v="lighting"/>
    <n v="3"/>
    <n v="1"/>
    <s v="Lighting"/>
    <n v="0.91633259480590001"/>
    <n v="1.30467645558681"/>
    <n v="933.92618062617305"/>
    <n v="0"/>
    <n v="0.71"/>
    <n v="663.087588244583"/>
    <n v="0"/>
    <n v="5242"/>
    <n v="1"/>
    <n v="1.22"/>
    <n v="1.0999999999999999E-2"/>
    <n v="0.68"/>
    <n v="13.3536818008394"/>
    <d v="1900-01-08T12:55:13"/>
    <n v="43373"/>
    <n v="0"/>
    <n v="10.273187986887899"/>
    <n v="0"/>
    <n v="5304.700705956664"/>
  </r>
  <r>
    <s v="STND-62273"/>
    <s v="Koziol Thoms Eye Associates, SC."/>
    <s v="Dr. Jeffrey E Koziol MD - 1211 S Arlington Heights Rd - Arlington Heights"/>
    <s v="Retrofit of Existing Indoor Fixtures to LED"/>
    <s v="Indoor Lighting"/>
    <s v="Office"/>
    <n v="0"/>
    <n v="13603.064"/>
    <n v="3.05877"/>
    <x v="0"/>
    <x v="0"/>
    <n v="15"/>
    <s v="Qty / 1,000"/>
    <m/>
    <s v="Private-Lighting"/>
    <s v="lighting"/>
    <n v="3"/>
    <n v="1"/>
    <s v="Lighting"/>
    <n v="0.91633259480590001"/>
    <n v="1.30467645558681"/>
    <n v="12464.9309324307"/>
    <n v="3.9907052020552598"/>
    <n v="0.71"/>
    <n v="8850.1009620258101"/>
    <n v="2.8334006934592302"/>
    <n v="2885"/>
    <n v="1.165"/>
    <n v="1.3779999999999999"/>
    <n v="2.5499999999999998E-2"/>
    <n v="0.55000000000000004"/>
    <n v="24.263431542460999"/>
    <d v="1900-01-16T07:56:40"/>
    <n v="43405"/>
    <n v="5.2654772424531702"/>
    <n v="272.83754401457799"/>
    <n v="0"/>
    <n v="132751.51443038715"/>
  </r>
  <r>
    <s v="STND-62273"/>
    <s v="Koziol Thoms Eye Associates, SC."/>
    <s v="Dr. Jeffrey E Koziol MD - 1211 S Arlington Heights Rd - Arlington Heights"/>
    <s v="Retrofit of Existing Indoor Fixtures to LED"/>
    <s v="Indoor Lighting"/>
    <s v="Office"/>
    <n v="0"/>
    <n v="21940.424999999999"/>
    <n v="4.9335000000000004"/>
    <x v="0"/>
    <x v="0"/>
    <n v="15"/>
    <s v="Qty / 1,000"/>
    <m/>
    <s v="Private-Lighting"/>
    <s v="lighting"/>
    <n v="3"/>
    <n v="1"/>
    <s v="Lighting"/>
    <n v="0.91633259480590001"/>
    <n v="1.30467645558681"/>
    <n v="20104.7265713942"/>
    <n v="6.4366212936375096"/>
    <n v="0.71"/>
    <n v="14274.3558656899"/>
    <n v="4.5700011184826304"/>
    <n v="2885"/>
    <n v="1.165"/>
    <n v="1.3779999999999999"/>
    <n v="2.5499999999999998E-2"/>
    <n v="0.55000000000000004"/>
    <n v="24.263431542460999"/>
    <d v="1900-01-16T07:56:40"/>
    <n v="43405"/>
    <n v="8.4927052297631693"/>
    <n v="440.06053868716998"/>
    <n v="0"/>
    <n v="214115.33798534851"/>
  </r>
  <r>
    <s v="STND-62273"/>
    <s v="Koziol Thoms Eye Associates, SC."/>
    <s v="Dr. Jeffrey E Koziol MD - 1211 S Arlington Heights Rd - Arlington Heights"/>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405"/>
    <n v="0"/>
    <n v="0"/>
    <n v="0"/>
    <n v="39686.364681043415"/>
  </r>
  <r>
    <s v="STND-62274"/>
    <s v="BorgWarner Transmission Systems LLC"/>
    <s v="Borg Warner - 700 25th Ave - Bellwood"/>
    <s v="New Indoor LED Fixtures"/>
    <s v="Indoor Lighting"/>
    <s v="Manufacturing"/>
    <n v="0"/>
    <n v="71955.459000000003"/>
    <n v="12.868501999999999"/>
    <x v="0"/>
    <x v="0"/>
    <n v="10.827197921178"/>
    <s v="Qty / 1,000"/>
    <m/>
    <s v="Private-Lighting"/>
    <s v="lighting"/>
    <n v="3"/>
    <n v="1"/>
    <s v="Lighting"/>
    <n v="0.91633259480590001"/>
    <n v="1.30467645558681"/>
    <n v="65935.132455919505"/>
    <n v="16.7892315780717"/>
    <n v="0.71"/>
    <n v="46813.944043702897"/>
    <n v="11.9203544204309"/>
    <n v="4618"/>
    <n v="1.02"/>
    <n v="1.04"/>
    <n v="1.2E-2"/>
    <n v="0.81"/>
    <n v="15.158077089649201"/>
    <d v="1900-01-09T19:51:10"/>
    <n v="43469"/>
    <n v="19.9302369160396"/>
    <n v="775.70744065787699"/>
    <n v="0"/>
    <n v="506863.83763212321"/>
  </r>
  <r>
    <s v="STND-62275"/>
    <s v="Channahon School District 17"/>
    <s v="Channahon School District 17 - 24805 W Roberts - Channahon"/>
    <s v="New Indoor LED Fixtures"/>
    <s v="Indoor Lighting"/>
    <s v="Garage"/>
    <n v="0"/>
    <n v="3900.9470000000001"/>
    <n v="1.05524"/>
    <x v="0"/>
    <x v="1"/>
    <n v="14.701558365186701"/>
    <s v="Qty / 1,000"/>
    <m/>
    <s v="Public-Lighting"/>
    <s v="lighting"/>
    <n v="3"/>
    <n v="1"/>
    <s v="Lighting"/>
    <n v="0.99829244462109001"/>
    <n v="0.987374621353864"/>
    <n v="3894.2859169673102"/>
    <n v="1.04191719543745"/>
    <n v="0.71"/>
    <n v="2764.94300104679"/>
    <n v="0.73976120876059104"/>
    <n v="3401"/>
    <n v="1"/>
    <n v="1"/>
    <n v="0"/>
    <n v="0.92"/>
    <n v="20.582181711261399"/>
    <d v="1900-01-13T16:50:15"/>
    <n v="43374"/>
    <n v="1.1325186906928799"/>
    <n v="0"/>
    <n v="0"/>
    <n v="40648.970906303854"/>
  </r>
  <r>
    <s v="STND-62275"/>
    <s v="Channahon School District 17"/>
    <s v="Channahon School District 17 - 24805 W Roberts - Channahon"/>
    <s v="Occupancy Sensors"/>
    <s v="Indoor Lighting"/>
    <s v="Garage"/>
    <n v="0"/>
    <n v="1948.365"/>
    <n v="1.83799"/>
    <x v="0"/>
    <x v="1"/>
    <n v="8"/>
    <s v="Qty / 1,000"/>
    <m/>
    <s v="Public-Lighting"/>
    <s v="lighting"/>
    <n v="3"/>
    <n v="1"/>
    <s v="Lighting"/>
    <n v="0.99829244462109001"/>
    <n v="0.987374621353864"/>
    <n v="1945.0380588641699"/>
    <n v="1.8147846803021901"/>
    <n v="0.71"/>
    <n v="1380.97702179356"/>
    <n v="1.2884971230145501"/>
    <n v="3401"/>
    <n v="1"/>
    <n v="1"/>
    <n v="0"/>
    <n v="0.92"/>
    <n v="20.582181711261399"/>
    <d v="1900-01-13T16:50:15"/>
    <n v="43374"/>
    <n v="2.35686322117167"/>
    <n v="0"/>
    <n v="0"/>
    <n v="11047.81617434848"/>
  </r>
  <r>
    <s v="STND-62275"/>
    <s v="Channahon School District 17"/>
    <s v="Channahon School District 17 - 24805 W Roberts - Channahon"/>
    <s v="Outdoor &amp; Garage - LED Fixtures"/>
    <s v="Outdoor &amp; Garage Lighting"/>
    <s v="Garage"/>
    <n v="0"/>
    <n v="3962.165"/>
    <n v="1.0718000000000001"/>
    <x v="0"/>
    <x v="1"/>
    <n v="14.701558365186701"/>
    <s v="Qty / 1,000"/>
    <m/>
    <s v="Public-Lighting"/>
    <s v="lighting"/>
    <n v="3"/>
    <n v="1"/>
    <s v="Lighting"/>
    <n v="0.99829244462109001"/>
    <n v="0.987374621353864"/>
    <n v="3955.3993838421202"/>
    <n v="1.05826811916707"/>
    <n v="0.71"/>
    <n v="2808.3335625279101"/>
    <n v="0.75137036460862106"/>
    <n v="3401"/>
    <n v="1"/>
    <n v="1"/>
    <n v="0"/>
    <n v="0.92"/>
    <n v="20.582181711261399"/>
    <d v="1900-01-13T16:50:15"/>
    <n v="43374"/>
    <n v="1.05826811916707"/>
    <n v="0"/>
    <n v="0"/>
    <n v="41286.879778416762"/>
  </r>
  <r>
    <s v="STND-62275"/>
    <s v="Channahon School District 17"/>
    <s v="Channahon School District 17 - 24805 W Roberts - Channahon"/>
    <s v="Photocells"/>
    <s v="Outdoor &amp; Garage Lighting"/>
    <s v="Garage"/>
    <n v="0"/>
    <n v="86.8"/>
    <n v="0"/>
    <x v="0"/>
    <x v="1"/>
    <n v="8"/>
    <s v="Qty / 1,000"/>
    <m/>
    <s v="Public-Lighting"/>
    <s v="lighting"/>
    <n v="3"/>
    <n v="1"/>
    <s v="Lighting"/>
    <n v="0.99829244462109001"/>
    <n v="0.987374621353864"/>
    <n v="86.651784193110601"/>
    <n v="0"/>
    <n v="0.71"/>
    <n v="61.5227667771086"/>
    <n v="0"/>
    <n v="3401"/>
    <n v="1"/>
    <n v="1"/>
    <n v="0"/>
    <n v="0.92"/>
    <n v="20.582181711261399"/>
    <d v="1900-01-13T16:50:15"/>
    <n v="43374"/>
    <n v="0"/>
    <n v="0"/>
    <n v="0"/>
    <n v="492.1821342168688"/>
  </r>
  <r>
    <s v="STND-62276"/>
    <s v="2401 E Higgins Rd Corp"/>
    <s v="2401 E Higgins Rd Corp - 901 Nicholas Unit A - Elk Grove Village"/>
    <s v="New Indoor LED Fixtures"/>
    <s v="Indoor Lighting"/>
    <s v="Office"/>
    <n v="0"/>
    <n v="6696.893"/>
    <n v="1.5058560000000001"/>
    <x v="0"/>
    <x v="0"/>
    <n v="15"/>
    <s v="Qty / 1,000"/>
    <m/>
    <s v="Private-Lighting"/>
    <s v="lighting"/>
    <n v="3"/>
    <n v="1"/>
    <s v="Lighting"/>
    <n v="0.91633259480590001"/>
    <n v="1.30467645558681"/>
    <n v="6136.5813398274704"/>
    <n v="1.9646548687041301"/>
    <n v="0.71"/>
    <n v="4356.9727512774998"/>
    <n v="1.3949049567799301"/>
    <n v="2885"/>
    <n v="1.165"/>
    <n v="1.3779999999999999"/>
    <n v="2.5499999999999998E-2"/>
    <n v="0.55000000000000004"/>
    <n v="24.263431542460999"/>
    <d v="1900-01-16T07:56:40"/>
    <n v="43410"/>
    <n v="2.59223495013079"/>
    <n v="134.32002074300499"/>
    <n v="0"/>
    <n v="65354.591269162498"/>
  </r>
  <r>
    <s v="STND-62277"/>
    <s v="MR 1051 LLC"/>
    <s v="MR 1051 LLC - 1051 Perimeter Dr - Suites 550, 1175, 510 and 1025 - Schaumburg"/>
    <s v="New Indoor LED Fixtures"/>
    <s v="Indoor Lighting"/>
    <s v="Office"/>
    <n v="0"/>
    <n v="29606.072"/>
    <n v="6.6571889999999998"/>
    <x v="0"/>
    <x v="0"/>
    <n v="15"/>
    <s v="Qty / 1,000"/>
    <m/>
    <s v="Private-Lighting"/>
    <s v="lighting"/>
    <n v="3"/>
    <n v="1"/>
    <s v="Lighting"/>
    <n v="0.91633259480590001"/>
    <n v="1.30467645558681"/>
    <n v="27129.008777770301"/>
    <n v="8.6854777486914791"/>
    <n v="0.71"/>
    <n v="19261.5962322169"/>
    <n v="6.16668920157095"/>
    <n v="2885"/>
    <n v="1.165"/>
    <n v="1.3779999999999999"/>
    <n v="2.5499999999999998E-2"/>
    <n v="0.55000000000000004"/>
    <n v="24.263431542460999"/>
    <d v="1900-01-16T07:56:40"/>
    <n v="43374"/>
    <n v="11.459925780038899"/>
    <n v="593.81092174518699"/>
    <n v="0"/>
    <n v="288923.94348325348"/>
  </r>
  <r>
    <s v="STND-62277"/>
    <s v="MR 1051 LLC"/>
    <s v="MR 1051 LLC - 1051 Perimeter Dr - Suites 550, 1175, 510 and 1025 - Schaumburg"/>
    <s v="Occupancy Sensors"/>
    <s v="Indoor Lighting"/>
    <s v="Office"/>
    <n v="0"/>
    <n v="5655.3639999999996"/>
    <n v="3.8535119999999998"/>
    <x v="0"/>
    <x v="0"/>
    <n v="8"/>
    <s v="Qty / 1,000"/>
    <m/>
    <s v="Private-Lighting"/>
    <s v="lighting"/>
    <n v="3"/>
    <n v="1"/>
    <s v="Lighting"/>
    <n v="0.91633259480590001"/>
    <n v="1.30467645558681"/>
    <n v="5182.1943686918703"/>
    <n v="5.0275863777212297"/>
    <n v="0.71"/>
    <n v="3679.3580017712302"/>
    <n v="3.5695863281820701"/>
    <n v="2885"/>
    <n v="1.165"/>
    <n v="1.3779999999999999"/>
    <n v="2.5499999999999998E-2"/>
    <n v="0.55000000000000004"/>
    <n v="24.263431542460999"/>
    <d v="1900-01-16T07:56:40"/>
    <n v="43374"/>
    <n v="9.1211654167656508"/>
    <n v="113.43000549497199"/>
    <n v="0"/>
    <n v="29434.864014169842"/>
  </r>
  <r>
    <s v="STND-62278"/>
    <s v="New Chateau Ritz Inc"/>
    <s v="New Chateau Ritz - 9100 N Milwaukee Ave - Niles"/>
    <s v="Outdoor &amp; Garage - LED Fixtures"/>
    <s v="Outdoor &amp; Garage Lighting"/>
    <s v="Exterior"/>
    <n v="0"/>
    <n v="38243.4"/>
    <n v="0"/>
    <x v="0"/>
    <x v="0"/>
    <n v="10.1978380583316"/>
    <s v="Qty / 1,000"/>
    <m/>
    <s v="Private-Lighting"/>
    <s v="lighting"/>
    <n v="3"/>
    <n v="1"/>
    <s v="Lighting"/>
    <n v="0.91633259480590001"/>
    <n v="1.30467645558681"/>
    <n v="35043.673956199898"/>
    <n v="0"/>
    <n v="0.71"/>
    <n v="24881.008508901999"/>
    <n v="0"/>
    <n v="4903"/>
    <n v="1"/>
    <n v="1"/>
    <n v="0"/>
    <n v="0"/>
    <n v="14.276973281664301"/>
    <d v="1900-01-09T04:44:53"/>
    <n v="43418"/>
    <n v="0"/>
    <n v="0"/>
    <n v="0"/>
    <n v="253732.49550175318"/>
  </r>
  <r>
    <s v="STND-62280"/>
    <s v="Heidkamp Design Co."/>
    <s v="Heidkamp Design - 905 N Ridge Ave STE 3 - Lombard"/>
    <s v="New Indoor LED Fixtures"/>
    <s v="Indoor Lighting"/>
    <s v="Office"/>
    <n v="0"/>
    <n v="1620.2159999999999"/>
    <n v="0.36431999999999998"/>
    <x v="0"/>
    <x v="0"/>
    <n v="15"/>
    <s v="Qty / 1,000"/>
    <m/>
    <s v="Private-Lighting"/>
    <s v="lighting"/>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410"/>
    <n v="0.62715361696712701"/>
    <n v="32.4967782415141"/>
    <n v="0"/>
    <n v="15811.59418968735"/>
  </r>
  <r>
    <s v="STND-62280"/>
    <s v="Heidkamp Design Co."/>
    <s v="Heidkamp Design - 905 N Ridge Ave STE 3 - Lombard"/>
    <s v="New Indoor LED Fixtures"/>
    <s v="Indoor Lighting"/>
    <s v="Office"/>
    <n v="0"/>
    <n v="1444.693"/>
    <n v="0.32485199999999997"/>
    <x v="0"/>
    <x v="0"/>
    <n v="15"/>
    <s v="Qty / 1,000"/>
    <m/>
    <s v="Private-Lighting"/>
    <s v="lighting"/>
    <n v="3"/>
    <n v="1"/>
    <s v="Lighting"/>
    <n v="0.91633259480590001"/>
    <n v="1.30467645558681"/>
    <n v="1323.81928538792"/>
    <n v="0.42382675595028502"/>
    <n v="0.71"/>
    <n v="939.91169262542303"/>
    <n v="0.30091699672470301"/>
    <n v="2885"/>
    <n v="1.165"/>
    <n v="1.3779999999999999"/>
    <n v="2.5499999999999998E-2"/>
    <n v="0.55000000000000004"/>
    <n v="24.263431542460999"/>
    <d v="1900-01-16T07:56:40"/>
    <n v="43410"/>
    <n v="0.55921197512902099"/>
    <n v="28.976301954842899"/>
    <n v="0"/>
    <n v="14098.675389381346"/>
  </r>
  <r>
    <s v="STND-62281"/>
    <s v="1701 E Woodfield Rd LLC"/>
    <s v="1701 E Woodfield Rd - 1701 E Woodfield Rd Suite 330 - Schaumburg"/>
    <s v="New Indoor LED Fixtures"/>
    <s v="Indoor Lighting"/>
    <s v="Office"/>
    <n v="0"/>
    <n v="8600.6470000000008"/>
    <n v="1.933932"/>
    <x v="0"/>
    <x v="0"/>
    <n v="15"/>
    <s v="Qty / 1,000"/>
    <m/>
    <s v="Private-Lighting"/>
    <s v="lighting"/>
    <n v="3"/>
    <n v="1"/>
    <s v="Lighting"/>
    <n v="0.91633259480590001"/>
    <n v="1.30467645558681"/>
    <n v="7881.0531825195803"/>
    <n v="2.5231555471059002"/>
    <n v="0.71"/>
    <n v="5595.5477595888997"/>
    <n v="1.7914404384451901"/>
    <n v="2885"/>
    <n v="1.165"/>
    <n v="1.3779999999999999"/>
    <n v="2.5499999999999998E-2"/>
    <n v="0.55000000000000004"/>
    <n v="24.263431542460999"/>
    <d v="1900-01-16T07:56:40"/>
    <n v="43396"/>
    <n v="3.3291404500671602"/>
    <n v="172.50373918819699"/>
    <n v="0"/>
    <n v="83933.2163938335"/>
  </r>
  <r>
    <s v="STND-62281"/>
    <s v="1701 E Woodfield Rd LLC"/>
    <s v="1701 E Woodfield Rd - 1701 E Woodfield Rd Suite 330 - Schaumburg"/>
    <s v="Occupancy Sensors"/>
    <s v="Indoor Lighting"/>
    <s v="Office"/>
    <n v="0"/>
    <n v="1642.8989999999999"/>
    <n v="1.119456"/>
    <x v="0"/>
    <x v="0"/>
    <n v="8"/>
    <s v="Qty / 1,000"/>
    <m/>
    <s v="Private-Lighting"/>
    <s v="lighting"/>
    <n v="3"/>
    <n v="1"/>
    <s v="Lighting"/>
    <n v="0.91633259480590001"/>
    <n v="1.30467645558681"/>
    <n v="1505.4419036740201"/>
    <n v="1.4605278862653801"/>
    <n v="0.71"/>
    <n v="1068.86375160855"/>
    <n v="1.03697479924842"/>
    <n v="2885"/>
    <n v="1.165"/>
    <n v="1.3779999999999999"/>
    <n v="2.5499999999999998E-2"/>
    <n v="0.55000000000000004"/>
    <n v="24.263431542460999"/>
    <d v="1900-01-16T07:56:40"/>
    <n v="43396"/>
    <n v="2.6497240316861101"/>
    <n v="32.951732655525703"/>
    <n v="0"/>
    <n v="8550.9100128684004"/>
  </r>
  <r>
    <s v="STND-62282"/>
    <s v="Chicago First Church of the Nazarene"/>
    <s v="Chicago First Church of the Nazarene (Lemont #4) - 12725 Bell Rd - Lemont"/>
    <s v="New Indoor LED Fixtures"/>
    <s v="Indoor Lighting"/>
    <s v="Miscellaneous"/>
    <n v="0"/>
    <n v="20625.416000000001"/>
    <n v="4.4172799999999999"/>
    <x v="0"/>
    <x v="0"/>
    <n v="14.797277300976599"/>
    <s v="Qty / 1,000"/>
    <m/>
    <s v="Private-Lighting"/>
    <s v="lighting"/>
    <n v="3"/>
    <n v="1"/>
    <s v="Lighting"/>
    <n v="0.91633259480590001"/>
    <n v="1.30467645558681"/>
    <n v="18899.740962231099"/>
    <n v="5.7631212137344896"/>
    <n v="0.71"/>
    <n v="13418.8160831841"/>
    <n v="4.0918160617514898"/>
    <n v="3379"/>
    <n v="1.0900000000000001"/>
    <n v="1.36"/>
    <n v="2.1999999999999999E-2"/>
    <n v="0.57999999999999996"/>
    <n v="20.7161882213673"/>
    <d v="1900-01-13T19:08:05"/>
    <n v="43442"/>
    <n v="7.3061881512861104"/>
    <n v="381.46266162301299"/>
    <n v="0"/>
    <n v="198561.94263367981"/>
  </r>
  <r>
    <s v="STND-62283"/>
    <s v="Roselle School District No. 12"/>
    <s v="Roselle SD #12 - Spring Hills Elementary School - 560 Pinecroft Dr - Roselle"/>
    <s v="Demand Controlled Ventilation: Conditioned Space"/>
    <s v="HVAC"/>
    <s v="K-12 School"/>
    <n v="2852.0369999999998"/>
    <n v="12521.615"/>
    <n v="0"/>
    <x v="3"/>
    <x v="1"/>
    <n v="10"/>
    <s v="NA"/>
    <m/>
    <s v="Public-Non-Lighting"/>
    <s v="non_lighting"/>
    <n v="3"/>
    <n v="39069"/>
    <s v="Non-Lighting"/>
    <n v="1.01534080484258"/>
    <n v="0.52563350510805795"/>
    <n v="12713.706652028901"/>
    <n v="0"/>
    <n v="0.7"/>
    <n v="8899.5946564202204"/>
    <n v="0"/>
    <n v="2979"/>
    <n v="1.17333333333333"/>
    <n v="1.323"/>
    <n v="2.1333333333333301E-2"/>
    <n v="0.72"/>
    <n v="23.497818059751602"/>
    <d v="1900-01-15T18:49:11"/>
    <n v="43464"/>
    <n v="0"/>
    <n v="0"/>
    <n v="0"/>
    <n v="88995.946564202197"/>
  </r>
  <r>
    <s v="STND-62283"/>
    <s v="Roselle School District No. 12"/>
    <s v="Roselle SD #12 - Spring Hills Elementary School - 560 Pinecroft Dr - Roselle"/>
    <s v="Electronically Commutated Motor (ECM) on Fan-Powered Box"/>
    <s v="HVAC"/>
    <s v="K-12 School"/>
    <n v="0"/>
    <n v="934.2"/>
    <n v="0.216"/>
    <x v="3"/>
    <x v="1"/>
    <n v="15"/>
    <s v="ΔkWpeak"/>
    <m/>
    <s v="Public-Non-Lighting"/>
    <s v="non_lighting"/>
    <n v="3"/>
    <n v="1"/>
    <s v="Non-Lighting"/>
    <n v="1.01534080484258"/>
    <n v="0.52563350510805795"/>
    <n v="948.53137988393598"/>
    <n v="0.113536837103341"/>
    <n v="0.7"/>
    <n v="663.97196591875502"/>
    <n v="7.9475785972338397E-2"/>
    <n v="2979"/>
    <n v="1.17333333333333"/>
    <n v="1.323"/>
    <n v="2.1333333333333301E-2"/>
    <n v="0.72"/>
    <n v="23.497818059751602"/>
    <d v="1900-01-15T18:49:11"/>
    <n v="43464"/>
    <n v="0.113536837103341"/>
    <n v="0"/>
    <n v="0"/>
    <n v="9959.5794887813245"/>
  </r>
  <r>
    <s v="STND-62287"/>
    <s v="Roselle School District No. 12"/>
    <s v="Roselle SD #12 - Roselle Middle School - Demand Control Ventilation - 500 Park St - Roselle"/>
    <s v="Demand Controlled Ventilation: Conditioned Space"/>
    <s v="HVAC"/>
    <s v="K-12 School"/>
    <n v="1948.8810000000001"/>
    <n v="8556.3889999999992"/>
    <n v="0"/>
    <x v="3"/>
    <x v="1"/>
    <n v="10"/>
    <s v="NA"/>
    <m/>
    <s v="Public-Non-Lighting"/>
    <s v="non_lighting"/>
    <n v="3"/>
    <n v="26697"/>
    <s v="Non-Lighting"/>
    <n v="1.01534080484258"/>
    <n v="0.52563350510805795"/>
    <n v="8687.6508938061706"/>
    <n v="0"/>
    <n v="0.7"/>
    <n v="6081.3556256643196"/>
    <n v="0"/>
    <n v="2979"/>
    <n v="1.17333333333333"/>
    <n v="1.323"/>
    <n v="2.1333333333333301E-2"/>
    <n v="0.72"/>
    <n v="23.497818059751602"/>
    <d v="1900-01-15T18:49:11"/>
    <n v="43448"/>
    <n v="0"/>
    <n v="0"/>
    <n v="0"/>
    <n v="60813.556256643198"/>
  </r>
  <r>
    <s v="STND-62288"/>
    <s v="New Albertson's Inc"/>
    <s v="New Albertson's Inc - 1340 Patriot Blvd - Glenview"/>
    <s v="LED Refrigerated Display Case Lighting for Open and Closed Cases"/>
    <s v="Refrigeration"/>
    <s v="Grocery/convenience"/>
    <n v="0"/>
    <n v="60694.92"/>
    <n v="7.2228000000000003"/>
    <x v="2"/>
    <x v="0"/>
    <n v="8.6177180282661094"/>
    <s v="ΔkWpeak / CF"/>
    <n v="0.69"/>
    <s v="Private-Lighting"/>
    <s v="lighting"/>
    <n v="3"/>
    <n v="1"/>
    <s v="Non-Lighting"/>
    <n v="0.91633259480590001"/>
    <n v="1.30467645558681"/>
    <n v="55616.733535136504"/>
    <n v="9.4234171034123904"/>
    <n v="0.7"/>
    <n v="38931.713474595497"/>
    <n v="6.5963919723886697"/>
    <n v="4661"/>
    <n v="1.07"/>
    <n v="1.24"/>
    <n v="2.9000000000000001E-2"/>
    <n v="0.745"/>
    <n v="15.018236429950701"/>
    <d v="1900-01-09T17:27:20"/>
    <n v="43433"/>
    <n v="13.6571262368295"/>
    <n v="0"/>
    <n v="0"/>
    <n v="335502.52908131224"/>
  </r>
  <r>
    <s v="STND-62288"/>
    <s v="New Albertson's Inc"/>
    <s v="New Albertson's Inc - 1340 Patriot Blvd - Glenview"/>
    <s v="LED Refrigerated Display Case Lighting for Open and Closed Cases"/>
    <s v="Refrigeration"/>
    <s v="Grocery/convenience"/>
    <n v="0"/>
    <n v="41334.720000000001"/>
    <n v="4.9190399999999999"/>
    <x v="2"/>
    <x v="0"/>
    <n v="8.6177180282661094"/>
    <s v="ΔkWpeak / CF"/>
    <n v="0.69"/>
    <s v="Private-Lighting"/>
    <s v="lighting"/>
    <n v="3"/>
    <n v="1"/>
    <s v="Non-Lighting"/>
    <n v="0.91633259480590001"/>
    <n v="1.30467645558681"/>
    <n v="37876.351233175301"/>
    <n v="6.4177556720897204"/>
    <n v="0.7"/>
    <n v="26513.4458632227"/>
    <n v="4.49242897046281"/>
    <n v="4661"/>
    <n v="1.07"/>
    <n v="1.24"/>
    <n v="2.9000000000000001E-2"/>
    <n v="0.745"/>
    <n v="15.018236429950701"/>
    <d v="1900-01-09T17:27:20"/>
    <n v="43433"/>
    <n v="9.3010951769416295"/>
    <n v="0"/>
    <n v="0"/>
    <n v="228485.40040695175"/>
  </r>
  <r>
    <s v="STND-62288"/>
    <s v="New Albertson's Inc"/>
    <s v="New Albertson's Inc - 1340 Patriot Blvd - Glenview"/>
    <s v="Retrofit of Existing Indoor Fixtures to LED"/>
    <s v="Indoor Lighting"/>
    <s v="Grocery/convenience"/>
    <n v="0"/>
    <n v="1575.9770000000001"/>
    <n v="0.29387999999999997"/>
    <x v="0"/>
    <x v="0"/>
    <n v="10.727311735679001"/>
    <s v="Qty / 1,000"/>
    <m/>
    <s v="Private-Lighting"/>
    <s v="lighting"/>
    <n v="3"/>
    <n v="1"/>
    <s v="Lighting"/>
    <n v="0.91633259480590001"/>
    <n v="1.30467645558681"/>
    <n v="1444.1190937644201"/>
    <n v="0.38341831676785099"/>
    <n v="0.71"/>
    <n v="1025.32455657274"/>
    <n v="0.27222700490517399"/>
    <n v="4661"/>
    <n v="1.07"/>
    <n v="1.24"/>
    <n v="2.9000000000000001E-2"/>
    <n v="0.745"/>
    <n v="15.018236429950701"/>
    <d v="1900-01-09T17:27:20"/>
    <n v="43433"/>
    <n v="0.415044724797414"/>
    <n v="39.1396763730543"/>
    <n v="0"/>
    <n v="10998.976148602622"/>
  </r>
  <r>
    <s v="STND-62288"/>
    <s v="New Albertson's Inc"/>
    <s v="New Albertson's Inc - 1340 Patriot Blvd - Glenview"/>
    <s v="Retrofit of Existing Indoor Fixtures to LED"/>
    <s v="Indoor Lighting"/>
    <s v="Grocery/convenience"/>
    <n v="0"/>
    <n v="76903.702999999994"/>
    <n v="14.3406"/>
    <x v="0"/>
    <x v="0"/>
    <n v="10.727311735679001"/>
    <s v="Qty / 1,000"/>
    <m/>
    <s v="Private-Lighting"/>
    <s v="lighting"/>
    <n v="3"/>
    <n v="1"/>
    <s v="Lighting"/>
    <n v="0.91633259480590001"/>
    <n v="1.30467645558681"/>
    <n v="70469.369720172297"/>
    <n v="18.709843178988201"/>
    <n v="0.71"/>
    <n v="50033.252501322298"/>
    <n v="13.283988657081601"/>
    <n v="4661"/>
    <n v="1.07"/>
    <n v="1.24"/>
    <n v="2.9000000000000001E-2"/>
    <n v="0.745"/>
    <n v="15.018236429950701"/>
    <d v="1900-01-09T17:27:20"/>
    <n v="43433"/>
    <n v="20.253131823975099"/>
    <n v="1909.91749708878"/>
    <n v="0"/>
    <n v="536722.29673162545"/>
  </r>
  <r>
    <s v="STND-62288"/>
    <s v="New Albertson's Inc"/>
    <s v="New Albertson's Inc - 1340 Patriot Blvd - Glenview"/>
    <s v="Retrofit of Existing Indoor Fixtures to LED"/>
    <s v="Indoor Lighting"/>
    <s v="Grocery/convenience"/>
    <n v="0"/>
    <n v="5835.1059999999998"/>
    <n v="1.0881000000000001"/>
    <x v="0"/>
    <x v="0"/>
    <n v="10.727311735679001"/>
    <s v="Qty / 1,000"/>
    <m/>
    <s v="Private-Lighting"/>
    <s v="lighting"/>
    <n v="3"/>
    <n v="1"/>
    <s v="Lighting"/>
    <n v="0.91633259480590001"/>
    <n v="1.30467645558681"/>
    <n v="5346.8978219474702"/>
    <n v="1.419618451324"/>
    <n v="0.71"/>
    <n v="3796.2974535827102"/>
    <n v="1.0079291004400399"/>
    <n v="4661"/>
    <n v="1.07"/>
    <n v="1.24"/>
    <n v="2.9000000000000001E-2"/>
    <n v="0.745"/>
    <n v="15.018236429950701"/>
    <d v="1900-01-09T17:27:20"/>
    <n v="43433"/>
    <n v="1.53671622788916"/>
    <n v="144.91592227708099"/>
    <n v="0"/>
    <n v="40724.066225946117"/>
  </r>
  <r>
    <s v="STND-62288"/>
    <s v="New Albertson's Inc"/>
    <s v="New Albertson's Inc - 1340 Patriot Blvd - Glenview"/>
    <s v="Retrofit of Existing Indoor Fixtures to LED"/>
    <s v="Indoor Lighting"/>
    <s v="Grocery/convenience"/>
    <n v="0"/>
    <n v="16233.564"/>
    <n v="3.0271499999999998"/>
    <x v="0"/>
    <x v="0"/>
    <n v="10.727311735679001"/>
    <s v="Qty / 1,000"/>
    <m/>
    <s v="Private-Lighting"/>
    <s v="lighting"/>
    <n v="3"/>
    <n v="1"/>
    <s v="Lighting"/>
    <n v="0.91633259480590001"/>
    <n v="1.30467645558681"/>
    <n v="14875.3438230676"/>
    <n v="3.9494513325296001"/>
    <n v="0.71"/>
    <n v="10561.494114378"/>
    <n v="2.8041104460960198"/>
    <n v="4661"/>
    <n v="1.07"/>
    <n v="1.24"/>
    <n v="2.9000000000000001E-2"/>
    <n v="0.745"/>
    <n v="15.018236429950701"/>
    <d v="1900-01-09T17:27:20"/>
    <n v="43433"/>
    <n v="4.27522335194804"/>
    <n v="403.16352417659999"/>
    <n v="0"/>
    <n v="113296.4397594718"/>
  </r>
  <r>
    <s v="STND-62288"/>
    <s v="New Albertson's Inc"/>
    <s v="New Albertson's Inc - 1340 Patriot Blvd - Glenview"/>
    <s v="Retrofit of Existing Indoor Fixtures to LED"/>
    <s v="Indoor Lighting"/>
    <s v="Grocery/convenience"/>
    <n v="0"/>
    <n v="418.93099999999998"/>
    <n v="7.8119999999999995E-2"/>
    <x v="0"/>
    <x v="0"/>
    <n v="10.727311735679001"/>
    <s v="Qty / 1,000"/>
    <m/>
    <s v="Private-Lighting"/>
    <s v="lighting"/>
    <n v="3"/>
    <n v="1"/>
    <s v="Lighting"/>
    <n v="0.91633259480590001"/>
    <n v="1.30467645558681"/>
    <n v="383.88013027463001"/>
    <n v="0.10192132471044101"/>
    <n v="0.71"/>
    <n v="272.554892494988"/>
    <n v="7.23641405444133E-2"/>
    <n v="4661"/>
    <n v="1.07"/>
    <n v="1.24"/>
    <n v="2.9000000000000001E-2"/>
    <n v="0.745"/>
    <n v="15.018236429950701"/>
    <d v="1900-01-09T17:27:20"/>
    <n v="43433"/>
    <n v="0.110328344566401"/>
    <n v="10.4042278298732"/>
    <n v="0"/>
    <n v="2923.7812968782132"/>
  </r>
  <r>
    <s v="STND-62288"/>
    <s v="New Albertson's Inc"/>
    <s v="New Albertson's Inc - 1340 Patriot Blvd - Glenview"/>
    <s v="Retrofit of Existing Indoor Fixtures to LED"/>
    <s v="Indoor Lighting"/>
    <s v="Grocery/convenience"/>
    <n v="0"/>
    <n v="1186.97"/>
    <n v="0.22134000000000001"/>
    <x v="0"/>
    <x v="0"/>
    <n v="10.727311735679001"/>
    <s v="Qty / 1,000"/>
    <m/>
    <s v="Private-Lighting"/>
    <s v="lighting"/>
    <n v="3"/>
    <n v="1"/>
    <s v="Lighting"/>
    <n v="0.91633259480590001"/>
    <n v="1.30467645558681"/>
    <n v="1087.65930005676"/>
    <n v="0.28877708667958402"/>
    <n v="0.71"/>
    <n v="772.23810304029905"/>
    <n v="0.20503173154250401"/>
    <n v="4661"/>
    <n v="1.07"/>
    <n v="1.24"/>
    <n v="2.9000000000000001E-2"/>
    <n v="0.745"/>
    <n v="15.018236429950701"/>
    <d v="1900-01-09T17:27:20"/>
    <n v="43433"/>
    <n v="0.31259697627146998"/>
    <n v="29.478616543594399"/>
    <n v="0"/>
    <n v="8284.0388654826893"/>
  </r>
  <r>
    <s v="STND-62288"/>
    <s v="New Albertson's Inc"/>
    <s v="New Albertson's Inc - 1340 Patriot Blvd - Glenview"/>
    <s v="Retrofit of Existing Indoor Fixtures to LED"/>
    <s v="Indoor Lighting"/>
    <s v="Grocery/convenience"/>
    <n v="0"/>
    <n v="10203.954"/>
    <n v="1.9027799999999999"/>
    <x v="0"/>
    <x v="0"/>
    <n v="10.727311735679001"/>
    <s v="Qty / 1,000"/>
    <m/>
    <s v="Private-Lighting"/>
    <s v="lighting"/>
    <n v="3"/>
    <n v="1"/>
    <s v="Lighting"/>
    <n v="0.91633259480590001"/>
    <n v="1.30467645558681"/>
    <n v="9350.2156461000395"/>
    <n v="2.4825122661614598"/>
    <n v="0.71"/>
    <n v="6638.6531087310304"/>
    <n v="1.7625837089746399"/>
    <n v="4661"/>
    <n v="1.07"/>
    <n v="1.24"/>
    <n v="2.9000000000000001E-2"/>
    <n v="0.745"/>
    <n v="15.018236429950701"/>
    <d v="1900-01-09T17:27:20"/>
    <n v="43433"/>
    <n v="2.68728324979591"/>
    <n v="253.41705956719699"/>
    <n v="0"/>
    <n v="71214.901402392265"/>
  </r>
  <r>
    <s v="STND-62288"/>
    <s v="New Albertson's Inc"/>
    <s v="New Albertson's Inc - 1340 Patriot Blvd - Glenview"/>
    <s v="Retrofit of Existing Indoor Fixtures to LED"/>
    <s v="Indoor Lighting"/>
    <s v="Grocery/convenience"/>
    <n v="0"/>
    <n v="5266.5569999999998"/>
    <n v="0.98207999999999995"/>
    <x v="0"/>
    <x v="0"/>
    <n v="10.727311735679001"/>
    <s v="Qty / 1,000"/>
    <m/>
    <s v="Private-Lighting"/>
    <s v="lighting"/>
    <n v="3"/>
    <n v="1"/>
    <s v="Lighting"/>
    <n v="0.91633259480590001"/>
    <n v="1.30467645558681"/>
    <n v="4825.9178415031702"/>
    <n v="1.28129665350269"/>
    <n v="0.71"/>
    <n v="3426.4016674672498"/>
    <n v="0.90972062398691"/>
    <n v="4661"/>
    <n v="1.07"/>
    <n v="1.24"/>
    <n v="2.9000000000000001E-2"/>
    <n v="0.745"/>
    <n v="15.018236429950701"/>
    <d v="1900-01-09T17:27:20"/>
    <n v="43433"/>
    <n v="1.38698490312047"/>
    <n v="130.795904115507"/>
    <n v="0"/>
    <n v="36756.078818571528"/>
  </r>
  <r>
    <s v="STND-62288"/>
    <s v="New Albertson's Inc"/>
    <s v="New Albertson's Inc - 1340 Patriot Blvd - Glenview"/>
    <s v="Retrofit of Existing Indoor Fixtures to LED"/>
    <s v="Indoor Lighting"/>
    <s v="Grocery/convenience"/>
    <n v="0"/>
    <n v="31669.165000000001"/>
    <n v="5.9055"/>
    <x v="0"/>
    <x v="0"/>
    <n v="10.727311735679001"/>
    <s v="Qty / 1,000"/>
    <m/>
    <s v="Private-Lighting"/>
    <s v="lighting"/>
    <n v="3"/>
    <n v="1"/>
    <s v="Lighting"/>
    <n v="0.91633259480590001"/>
    <n v="1.30467645558681"/>
    <n v="29019.488139786201"/>
    <n v="7.7047668084678902"/>
    <n v="0.71"/>
    <n v="20603.8365792482"/>
    <n v="5.4703844340121996"/>
    <n v="4661"/>
    <n v="1.07"/>
    <n v="1.24"/>
    <n v="2.9000000000000001E-2"/>
    <n v="0.745"/>
    <n v="15.018236429950701"/>
    <d v="1900-01-09T17:27:20"/>
    <n v="43433"/>
    <n v="8.3402974761505604"/>
    <n v="786.509491639065"/>
    <n v="0"/>
    <n v="221023.77793658149"/>
  </r>
  <r>
    <s v="STND-62288"/>
    <s v="New Albertson's Inc"/>
    <s v="New Albertson's Inc - 1340 Patriot Blvd - Glenview"/>
    <s v="Retrofit of Existing Indoor Fixtures to LED"/>
    <s v="Indoor Lighting"/>
    <s v="Grocery/convenience"/>
    <n v="0"/>
    <n v="658.32"/>
    <n v="0.12275999999999999"/>
    <x v="0"/>
    <x v="0"/>
    <n v="10.727311735679001"/>
    <s v="Qty / 1,000"/>
    <m/>
    <s v="Private-Lighting"/>
    <s v="lighting"/>
    <n v="3"/>
    <n v="1"/>
    <s v="Lighting"/>
    <n v="0.91633259480590001"/>
    <n v="1.30467645558681"/>
    <n v="603.24007381262004"/>
    <n v="0.16016208168783599"/>
    <n v="0.71"/>
    <n v="428.30045240696001"/>
    <n v="0.113715077998364"/>
    <n v="4661"/>
    <n v="1.07"/>
    <n v="1.24"/>
    <n v="2.9000000000000001E-2"/>
    <n v="0.745"/>
    <n v="15.018236429950701"/>
    <d v="1900-01-09T17:27:20"/>
    <n v="43433"/>
    <n v="0.17337311289005899"/>
    <n v="16.349497327631799"/>
    <n v="0"/>
    <n v="4594.5124695018076"/>
  </r>
  <r>
    <s v="STND-62288"/>
    <s v="New Albertson's Inc"/>
    <s v="New Albertson's Inc - 1340 Patriot Blvd - Glenview"/>
    <s v="Retrofit of Existing Indoor Fixtures to LED"/>
    <s v="Indoor Lighting"/>
    <s v="Grocery/convenience"/>
    <n v="0"/>
    <n v="9276.3220000000001"/>
    <n v="1.7298"/>
    <x v="0"/>
    <x v="0"/>
    <n v="10.727311735679001"/>
    <s v="Qty / 1,000"/>
    <m/>
    <s v="Private-Lighting"/>
    <s v="lighting"/>
    <n v="3"/>
    <n v="1"/>
    <s v="Lighting"/>
    <n v="0.91633259480590001"/>
    <n v="1.30467645558681"/>
    <n v="8500.1962085150499"/>
    <n v="2.2568293328740601"/>
    <n v="0.71"/>
    <n v="6035.1393080456901"/>
    <n v="1.6023488263405801"/>
    <n v="4661"/>
    <n v="1.07"/>
    <n v="1.24"/>
    <n v="2.9000000000000001E-2"/>
    <n v="0.745"/>
    <n v="15.018236429950701"/>
    <d v="1900-01-09T17:27:20"/>
    <n v="43433"/>
    <n v="2.44298477254174"/>
    <n v="230.379149576576"/>
    <n v="0"/>
    <n v="64740.820725656173"/>
  </r>
  <r>
    <s v="STND-62293"/>
    <s v="Berner Food &amp; Beverage Holdings, Inc."/>
    <s v="Berner Food and Beverage - 2034 E Factory Rd - Dakota"/>
    <s v="No-Loss Condensate Drains"/>
    <s v="Compressed Air"/>
    <s v="Manufacturing"/>
    <n v="0"/>
    <n v="6774.1440000000002"/>
    <n v="1.048"/>
    <x v="4"/>
    <x v="0"/>
    <n v="10"/>
    <s v="ΔkWpeak / CF"/>
    <n v="0.95"/>
    <s v="Private-Non-Lighting"/>
    <s v="non_lighting"/>
    <n v="2"/>
    <n v="1"/>
    <s v="Non-Lighting"/>
    <n v="0.76002432528749297"/>
    <n v="0.465462131779591"/>
    <n v="5148.5142230003203"/>
    <n v="0.48780431410501102"/>
    <n v="0.7"/>
    <n v="3603.9599561002201"/>
    <n v="0.34146301987350802"/>
    <n v="4618"/>
    <n v="1.02"/>
    <n v="1.04"/>
    <n v="1.2E-2"/>
    <n v="0.81"/>
    <n v="15.158077089649201"/>
    <d v="1900-01-09T19:51:10"/>
    <n v="43433"/>
    <n v="0.51347822537369603"/>
    <n v="0"/>
    <n v="0"/>
    <n v="36039.5995610022"/>
  </r>
  <r>
    <s v="STND-62293"/>
    <s v="Berner Food &amp; Beverage Holdings, Inc."/>
    <s v="Berner Food and Beverage - 2034 E Factory Rd - Dakota"/>
    <s v="No-Loss Condensate Drains"/>
    <s v="Compressed Air"/>
    <s v="Manufacturing"/>
    <n v="0"/>
    <n v="3387.0720000000001"/>
    <n v="0.52400000000000002"/>
    <x v="4"/>
    <x v="0"/>
    <n v="10"/>
    <s v="ΔkWpeak / CF"/>
    <n v="0.95"/>
    <s v="Private-Non-Lighting"/>
    <s v="non_lighting"/>
    <n v="2"/>
    <n v="1"/>
    <s v="Non-Lighting"/>
    <n v="0.76002432528749297"/>
    <n v="0.465462131779591"/>
    <n v="2574.2571115001601"/>
    <n v="0.24390215705250601"/>
    <n v="0.7"/>
    <n v="1801.97997805011"/>
    <n v="0.17073150993675401"/>
    <n v="4618"/>
    <n v="1.02"/>
    <n v="1.04"/>
    <n v="1.2E-2"/>
    <n v="0.81"/>
    <n v="15.158077089649201"/>
    <d v="1900-01-09T19:51:10"/>
    <n v="43433"/>
    <n v="0.25673911268684801"/>
    <n v="0"/>
    <n v="0"/>
    <n v="18019.7997805011"/>
  </r>
  <r>
    <s v="STND-62293"/>
    <s v="Berner Food &amp; Beverage Holdings, Inc."/>
    <s v="Berner Food and Beverage - 2034 E Factory Rd - Dakota"/>
    <s v="Compressed Air Pressure Flow Controller"/>
    <s v="Compressed Air"/>
    <s v="Manufacturing"/>
    <n v="0"/>
    <n v="49539.8"/>
    <n v="6.8674999999999997"/>
    <x v="4"/>
    <x v="0"/>
    <n v="15"/>
    <s v="ΔkWpeak / CF"/>
    <n v="0.86499999999999999"/>
    <s v="Private-Non-Lighting"/>
    <s v="non_lighting"/>
    <n v="2"/>
    <n v="1"/>
    <s v="Non-Lighting"/>
    <n v="0.76002432528749297"/>
    <n v="0.465462131779591"/>
    <n v="37651.453069877403"/>
    <n v="3.19656118999634"/>
    <n v="0.7"/>
    <n v="26356.017148914201"/>
    <n v="2.2375928329974402"/>
    <n v="4618"/>
    <n v="1.02"/>
    <n v="1.04"/>
    <n v="1.2E-2"/>
    <n v="0.81"/>
    <n v="15.158077089649201"/>
    <d v="1900-01-09T19:51:10"/>
    <n v="43433"/>
    <n v="3.6954464624235199"/>
    <n v="0"/>
    <n v="0"/>
    <n v="395340.257233713"/>
  </r>
  <r>
    <s v="STND-62293"/>
    <s v="Berner Food &amp; Beverage Holdings, Inc."/>
    <s v="Berner Food and Beverage - 2034 E Factory Rd - Dakota"/>
    <s v="Heated Blower Purge Desiccant Compressed Air Dryer"/>
    <s v="Compressed Air"/>
    <s v="Manufacturing"/>
    <n v="0"/>
    <n v="105639.6"/>
    <n v="14.691599999999999"/>
    <x v="4"/>
    <x v="0"/>
    <n v="15"/>
    <s v="ΔkWpeak / CF"/>
    <n v="0.86499999999999999"/>
    <s v="Private-Non-Lighting"/>
    <s v="non_lighting"/>
    <n v="2"/>
    <n v="1"/>
    <s v="Non-Lighting"/>
    <n v="0.76002432528749297"/>
    <n v="0.465462131779591"/>
    <n v="80288.665713640701"/>
    <n v="6.83838345525304"/>
    <n v="0.7"/>
    <n v="56202.065999548497"/>
    <n v="4.7868684186771304"/>
    <n v="4618"/>
    <n v="1.02"/>
    <n v="1.04"/>
    <n v="1.2E-2"/>
    <n v="0.81"/>
    <n v="15.158077089649201"/>
    <d v="1900-01-09T19:51:10"/>
    <n v="43433"/>
    <n v="7.9056456130092903"/>
    <n v="0"/>
    <n v="0"/>
    <n v="843030.98999322741"/>
  </r>
  <r>
    <s v="STND-62294"/>
    <s v="Dept of Central Management Services % Chief Financial Officer"/>
    <s v="IL State Police CMS/Fiscal - 413 W Mondamon St 736 - Minooka"/>
    <s v="New Indoor LED Fixtures"/>
    <s v="Indoor Lighting"/>
    <s v="Garage"/>
    <n v="0"/>
    <n v="8138.5929999999998"/>
    <n v="2.2015600000000002"/>
    <x v="0"/>
    <x v="1"/>
    <n v="14.701558365186701"/>
    <s v="Qty / 1,000"/>
    <m/>
    <s v="Public-Lighting"/>
    <s v="lighting"/>
    <n v="3"/>
    <n v="1"/>
    <s v="Lighting"/>
    <n v="0.99829244462109001"/>
    <n v="0.987374621353864"/>
    <n v="8124.6959017460904"/>
    <n v="2.1737644713878099"/>
    <n v="0.71"/>
    <n v="5768.5340902397302"/>
    <n v="1.5433727746853501"/>
    <n v="3401"/>
    <n v="1"/>
    <n v="1"/>
    <n v="0"/>
    <n v="0.92"/>
    <n v="20.582181711261399"/>
    <d v="1900-01-13T16:50:15"/>
    <n v="43432"/>
    <n v="2.3627874688997998"/>
    <n v="0"/>
    <n v="0"/>
    <n v="84806.440609228564"/>
  </r>
  <r>
    <s v="STND-62294"/>
    <s v="Dept of Central Management Services % Chief Financial Officer"/>
    <s v="IL State Police CMS/Fiscal - 413 W Mondamon St 736 - Minooka"/>
    <s v="New Indoor LED Fixtures"/>
    <s v="Indoor Lighting"/>
    <s v="Garage"/>
    <n v="0"/>
    <n v="16426.830000000002"/>
    <n v="4.4436"/>
    <x v="0"/>
    <x v="1"/>
    <n v="14.701558365186701"/>
    <s v="Qty / 1,000"/>
    <m/>
    <s v="Public-Lighting"/>
    <s v="lighting"/>
    <n v="3"/>
    <n v="1"/>
    <s v="Lighting"/>
    <n v="0.99829244462109001"/>
    <n v="0.987374621353864"/>
    <n v="16398.780278075101"/>
    <n v="4.3874978674480296"/>
    <n v="0.71"/>
    <n v="11643.1339974333"/>
    <n v="3.1151234858881001"/>
    <n v="3401"/>
    <n v="1"/>
    <n v="1"/>
    <n v="0"/>
    <n v="0.92"/>
    <n v="20.582181711261399"/>
    <d v="1900-01-13T16:50:15"/>
    <n v="43432"/>
    <n v="4.7690194211391601"/>
    <n v="0"/>
    <n v="0"/>
    <n v="171172.2140169552"/>
  </r>
  <r>
    <s v="STND-62294"/>
    <s v="Dept of Central Management Services % Chief Financial Officer"/>
    <s v="IL State Police CMS/Fiscal - 413 W Mondamon St 736 - Minooka"/>
    <s v="New Indoor LED Fixtures"/>
    <s v="Indoor Lighting"/>
    <s v="Garage"/>
    <n v="0"/>
    <n v="1292.3800000000001"/>
    <n v="0.34960000000000002"/>
    <x v="0"/>
    <x v="1"/>
    <n v="14.701558365186701"/>
    <s v="Qty / 1,000"/>
    <m/>
    <s v="Public-Lighting"/>
    <s v="lighting"/>
    <n v="3"/>
    <n v="1"/>
    <s v="Lighting"/>
    <n v="0.99829244462109001"/>
    <n v="0.987374621353864"/>
    <n v="1290.1731895794101"/>
    <n v="0.34518616762531101"/>
    <n v="0.71"/>
    <n v="916.02296460137802"/>
    <n v="0.245082179013971"/>
    <n v="3401"/>
    <n v="1"/>
    <n v="1"/>
    <n v="0"/>
    <n v="0.92"/>
    <n v="20.582181711261399"/>
    <d v="1900-01-13T16:50:15"/>
    <n v="43432"/>
    <n v="0.37520235611446801"/>
    <n v="0"/>
    <n v="0"/>
    <n v="13466.96507793851"/>
  </r>
  <r>
    <s v="STND-62295"/>
    <s v="MayTec, Inc."/>
    <s v="Maytec Inc -  901 Wesemann Dr - West Dundee"/>
    <s v="New Indoor LED Fixtures"/>
    <s v="Indoor Lighting"/>
    <s v="Manufacturing"/>
    <n v="0"/>
    <n v="108248.783"/>
    <n v="19.359193999999999"/>
    <x v="0"/>
    <x v="0"/>
    <n v="10.827197921178"/>
    <s v="Qty / 1,000"/>
    <m/>
    <s v="Private-Lighting"/>
    <s v="lighting"/>
    <n v="3"/>
    <n v="1"/>
    <s v="Lighting"/>
    <n v="0.91633259480590001"/>
    <n v="1.30467645558681"/>
    <n v="99191.888210970807"/>
    <n v="25.2574846109374"/>
    <n v="0.71"/>
    <n v="70426.240629789201"/>
    <n v="17.932814073765499"/>
    <n v="4618"/>
    <n v="1.02"/>
    <n v="1.04"/>
    <n v="1.2E-2"/>
    <n v="0.81"/>
    <n v="15.158077089649201"/>
    <d v="1900-01-09T19:51:10"/>
    <n v="43433"/>
    <n v="29.9827690063359"/>
    <n v="1166.9633907172999"/>
    <n v="0"/>
    <n v="762518.84614323522"/>
  </r>
  <r>
    <s v="STND-62296"/>
    <s v="Hebron Animal Clinic, P.C."/>
    <s v="Dan Staten/Hebron Animal Clinic PC - 10106 Main St - Hebron"/>
    <s v="New Indoor LED Fixtures"/>
    <s v="Indoor Lighting"/>
    <s v="Healthcare Clinic/Office"/>
    <n v="0"/>
    <n v="16338"/>
    <n v="3.6074999999999999"/>
    <x v="0"/>
    <x v="0"/>
    <n v="12.853470437018"/>
    <s v="Qty / 1,000"/>
    <m/>
    <s v="Private-Lighting"/>
    <s v="lighting"/>
    <n v="3"/>
    <n v="1"/>
    <s v="Lighting"/>
    <n v="0.91633259480590001"/>
    <n v="1.30467645558681"/>
    <n v="14971.041933938801"/>
    <n v="4.7066203135293998"/>
    <n v="0.71"/>
    <n v="10629.439773096499"/>
    <n v="3.34170042260588"/>
    <n v="3890"/>
    <n v="1.4"/>
    <n v="1.85"/>
    <n v="6.0000000000000001E-3"/>
    <n v="0.65"/>
    <n v="17.994858611825201"/>
    <d v="1900-01-11T20:29:00"/>
    <n v="43449"/>
    <n v="3.91402936676042"/>
    <n v="64.161608288309097"/>
    <n v="0"/>
    <n v="136625.18988555917"/>
  </r>
  <r>
    <s v="STND-62297"/>
    <s v="VK Industrial IV, LP"/>
    <s v="VK Industrial IV LP - 1850 Greenleaf Ave - Elk Grove Village"/>
    <s v="New Indoor LED Fixtures"/>
    <s v="Indoor Lighting"/>
    <s v="Warehouse"/>
    <n v="0"/>
    <n v="98277.016000000003"/>
    <n v="15.553341"/>
    <x v="0"/>
    <x v="0"/>
    <n v="9.5383441434566993"/>
    <s v="Qty / 1,000"/>
    <m/>
    <s v="Private-Lighting"/>
    <s v="lighting"/>
    <n v="3"/>
    <n v="1"/>
    <s v="Lighting"/>
    <n v="0.91633259480590001"/>
    <n v="1.30467645558681"/>
    <n v="90054.433081060895"/>
    <n v="20.292077808413001"/>
    <n v="0.71"/>
    <n v="63938.647487553302"/>
    <n v="14.407375243973201"/>
    <n v="5242"/>
    <n v="1"/>
    <n v="1.22"/>
    <n v="1.0999999999999999E-2"/>
    <n v="0.68"/>
    <n v="13.3536818008394"/>
    <d v="1900-01-08T12:55:13"/>
    <n v="43449"/>
    <n v="24.460074503872899"/>
    <n v="990.59876389167005"/>
    <n v="0"/>
    <n v="609868.82380344649"/>
  </r>
  <r>
    <s v="STND-62297"/>
    <s v="VK Industrial IV, LP"/>
    <s v="VK Industrial IV LP - 1850 Greenleaf Ave - Elk Grove Village"/>
    <s v="New Indoor LED Fixtures"/>
    <s v="Indoor Lighting"/>
    <s v="Warehouse"/>
    <n v="0"/>
    <n v="3339.154"/>
    <n v="0.52845500000000001"/>
    <x v="0"/>
    <x v="0"/>
    <n v="9.5383441434566993"/>
    <s v="Qty / 1,000"/>
    <m/>
    <s v="Private-Lighting"/>
    <s v="lighting"/>
    <n v="3"/>
    <n v="1"/>
    <s v="Lighting"/>
    <n v="0.91633259480590001"/>
    <n v="1.30467645558681"/>
    <n v="3059.7756492765002"/>
    <n v="0.68946279633712604"/>
    <n v="0.71"/>
    <n v="2172.44071098631"/>
    <n v="0.489518585399359"/>
    <n v="5242"/>
    <n v="1"/>
    <n v="1.22"/>
    <n v="1.0999999999999999E-2"/>
    <n v="0.68"/>
    <n v="13.3536818008394"/>
    <d v="1900-01-08T12:55:13"/>
    <n v="43449"/>
    <n v="0.83107858767734499"/>
    <n v="33.657532142041497"/>
    <n v="0"/>
    <n v="20721.487132643178"/>
  </r>
  <r>
    <s v="STND-62298"/>
    <s v="7-Eleven Inc"/>
    <s v="7-Eleven Inc - 515 Madison St - Oak Park"/>
    <s v="LED Refrigerated Display Case Lighting for Open and Closed Cases"/>
    <s v="Refrigeration"/>
    <s v="Miscellaneous (24/7)"/>
    <n v="0"/>
    <n v="3112.56"/>
    <n v="0.37040000000000001"/>
    <x v="2"/>
    <x v="0"/>
    <n v="8.6177180282661094"/>
    <s v="ΔkWpeak / CF"/>
    <n v="0.69"/>
    <s v="Private-Non-Lighting"/>
    <s v="non_lighting"/>
    <n v="3"/>
    <n v="1"/>
    <s v="Non-Lighting"/>
    <n v="0.98952339343681495"/>
    <n v="0.43468415683807998"/>
    <n v="3079.9509334756899"/>
    <n v="0.161007011692825"/>
    <n v="0.7"/>
    <n v="2155.9656534329902"/>
    <n v="0.112704908184977"/>
    <n v="7616"/>
    <n v="1.1100000000000001"/>
    <n v="1.29"/>
    <n v="2.1999999999999999E-2"/>
    <n v="0.76"/>
    <n v="9.1911764705882408"/>
    <d v="1900-01-05T13:33:47"/>
    <n v="43405"/>
    <n v="0.23334349520699299"/>
    <n v="0"/>
    <n v="0"/>
    <n v="18579.504079912003"/>
  </r>
  <r>
    <s v="STND-62298"/>
    <s v="7-Eleven Inc"/>
    <s v="7-Eleven Inc - 515 Madison St - Oak Park"/>
    <s v="Special Doors with Low/No Anti-Sweat Heaters (ASH)"/>
    <s v="Refrigeration"/>
    <s v="Miscellaneous (24/7)"/>
    <n v="0"/>
    <n v="12272.4"/>
    <n v="1.4"/>
    <x v="2"/>
    <x v="0"/>
    <n v="15"/>
    <s v="ΔkWpeak"/>
    <m/>
    <s v="Private-Non-Lighting"/>
    <s v="non_lighting"/>
    <n v="3"/>
    <n v="1"/>
    <s v="Non-Lighting"/>
    <n v="0.98952339343681495"/>
    <n v="0.43468415683807998"/>
    <n v="12143.826893613999"/>
    <n v="0.60855781957331301"/>
    <n v="0.7"/>
    <n v="8500.6788255297797"/>
    <n v="0.42599047370131898"/>
    <n v="7616"/>
    <n v="1.1100000000000001"/>
    <n v="1.29"/>
    <n v="2.1999999999999999E-2"/>
    <n v="0.76"/>
    <n v="9.1911764705882408"/>
    <d v="1900-01-05T13:33:47"/>
    <n v="43405"/>
    <n v="0.60855781957331301"/>
    <n v="0"/>
    <n v="0"/>
    <n v="127510.18238294669"/>
  </r>
  <r>
    <s v="STND-62300"/>
    <s v="Interstate Emergency Vehicles, Inc."/>
    <s v="Interstate Emergency Vehicles Inc - 20603 Burl Ct - Joliet"/>
    <s v="New Indoor LED Fixtures"/>
    <s v="Indoor Lighting"/>
    <s v="Manufacturing"/>
    <n v="0"/>
    <n v="6594.5039999999999"/>
    <n v="1.17936"/>
    <x v="0"/>
    <x v="0"/>
    <n v="10.827197921178"/>
    <s v="Qty / 1,000"/>
    <m/>
    <s v="Private-Lighting"/>
    <s v="lighting"/>
    <n v="3"/>
    <n v="1"/>
    <s v="Lighting"/>
    <n v="0.91633259480590001"/>
    <n v="1.30467645558681"/>
    <n v="6042.7589617778804"/>
    <n v="1.5386832246608599"/>
    <n v="0.71"/>
    <n v="4290.3588628623002"/>
    <n v="1.0924650895092101"/>
    <n v="4618"/>
    <n v="1.02"/>
    <n v="1.04"/>
    <n v="1.2E-2"/>
    <n v="0.81"/>
    <n v="15.158077089649201"/>
    <d v="1900-01-09T19:51:10"/>
    <n v="43464"/>
    <n v="1.8265470378215301"/>
    <n v="71.091281903269206"/>
    <n v="0"/>
    <n v="46452.564561090301"/>
  </r>
  <r>
    <s v="STND-62301"/>
    <s v="Scientific Metal Treating Company"/>
    <s v="Scientific Metal Treating Company - 106 Chancellor Dr - Roselle"/>
    <s v="New Indoor LED Fixtures"/>
    <s v="Indoor Lighting"/>
    <s v="Manufacturing"/>
    <n v="0"/>
    <n v="53533.241000000002"/>
    <n v="9.5738760000000003"/>
    <x v="0"/>
    <x v="0"/>
    <n v="10.827197921178"/>
    <s v="Qty / 1,000"/>
    <m/>
    <s v="Private-Lighting"/>
    <s v="lighting"/>
    <n v="3"/>
    <n v="1"/>
    <s v="Lighting"/>
    <n v="0.91633259480590001"/>
    <n v="1.30467645558681"/>
    <n v="49054.2536338996"/>
    <n v="12.490810605907599"/>
    <n v="0.71"/>
    <n v="34828.520080068702"/>
    <n v="8.8684755301943898"/>
    <n v="4618"/>
    <n v="1.02"/>
    <n v="1.04"/>
    <n v="1.2E-2"/>
    <n v="0.81"/>
    <n v="15.158077089649201"/>
    <d v="1900-01-09T19:51:10"/>
    <n v="43425"/>
    <n v="14.8276479177441"/>
    <n v="577.10886628117203"/>
    <n v="0"/>
    <n v="377095.28020862606"/>
  </r>
  <r>
    <s v="STND-62302"/>
    <s v="PetSmart, Inc"/>
    <s v="PetSmart # 1375 - 24 Countryside Plaza - COUNTRYSIDE"/>
    <s v="New Indoor LED Fixtures"/>
    <s v="Indoor Lighting"/>
    <s v="Retail (strip mall)"/>
    <n v="0"/>
    <n v="513.42600000000004"/>
    <n v="0.10258100000000001"/>
    <x v="0"/>
    <x v="0"/>
    <n v="12.215978499877799"/>
    <s v="Qty / 1,000"/>
    <m/>
    <s v="Private-Lighting"/>
    <s v="lighting"/>
    <n v="3"/>
    <n v="1"/>
    <s v="Lighting"/>
    <n v="0.91633259480590001"/>
    <n v="1.30467645558681"/>
    <n v="470.46897882081402"/>
    <n v="0.13383501549054999"/>
    <n v="0.71"/>
    <n v="334.03297496277798"/>
    <n v="9.5022860998290604E-2"/>
    <n v="4093"/>
    <n v="1.1200000000000001"/>
    <n v="1.29"/>
    <n v="1.9E-2"/>
    <n v="0.71"/>
    <n v="17.102369899829"/>
    <d v="1900-01-11T05:11:01"/>
    <n v="43442"/>
    <n v="0.14612404792067901"/>
    <n v="7.98117017642452"/>
    <n v="0"/>
    <n v="4080.5396403955151"/>
  </r>
  <r>
    <s v="STND-62302"/>
    <s v="PetSmart, Inc"/>
    <s v="PetSmart # 1375 - 24 Countryside Plaza - COUNTRYSIDE"/>
    <s v="New Indoor LED Fixtures"/>
    <s v="Indoor Lighting"/>
    <s v="Retail (strip mall)"/>
    <n v="0"/>
    <n v="23136.256000000001"/>
    <n v="4.622547"/>
    <x v="0"/>
    <x v="0"/>
    <n v="12.215978499877799"/>
    <s v="Qty / 1,000"/>
    <m/>
    <s v="Private-Lighting"/>
    <s v="lighting"/>
    <n v="3"/>
    <n v="1"/>
    <s v="Lighting"/>
    <n v="0.91633259480590001"/>
    <n v="1.30467645558681"/>
    <n v="21200.505494573601"/>
    <n v="6.0309282357434304"/>
    <n v="0.71"/>
    <n v="15052.3589011472"/>
    <n v="4.2819590473778302"/>
    <n v="4093"/>
    <n v="1.1200000000000001"/>
    <n v="1.29"/>
    <n v="1.9E-2"/>
    <n v="0.71"/>
    <n v="17.102369899829"/>
    <d v="1900-01-11T05:11:01"/>
    <n v="43442"/>
    <n v="6.5847016440041797"/>
    <n v="359.65143249723002"/>
    <n v="0"/>
    <n v="183879.29270885841"/>
  </r>
  <r>
    <s v="STND-62303"/>
    <s v="PetSmart, Inc"/>
    <s v="PetSmart # 1136 - 1550 BUTTERFIELD RD - DOWNERS GROVE"/>
    <s v="New Indoor LED Fixtures"/>
    <s v="Indoor Lighting"/>
    <s v="Retail (strip mall)"/>
    <n v="0"/>
    <n v="119.188"/>
    <n v="2.3813000000000001E-2"/>
    <x v="0"/>
    <x v="0"/>
    <n v="12.215978499877799"/>
    <s v="Qty / 1,000"/>
    <m/>
    <s v="Private-Lighting"/>
    <s v="lighting"/>
    <n v="3"/>
    <n v="1"/>
    <s v="Lighting"/>
    <n v="0.91633259480590001"/>
    <n v="1.30467645558681"/>
    <n v="109.215849309726"/>
    <n v="3.1068260436888599E-2"/>
    <n v="0.71"/>
    <n v="77.5432530099052"/>
    <n v="2.2058464910190902E-2"/>
    <n v="4093"/>
    <n v="1.1200000000000001"/>
    <n v="1.29"/>
    <n v="1.9E-2"/>
    <n v="0.71"/>
    <n v="17.102369899829"/>
    <d v="1900-01-11T05:11:01"/>
    <n v="43442"/>
    <n v="3.3921018055342998E-2"/>
    <n v="1.85276887221856"/>
    <n v="0"/>
    <n v="947.2667115795864"/>
  </r>
  <r>
    <s v="STND-62303"/>
    <s v="PetSmart, Inc"/>
    <s v="PetSmart # 1136 - 1550 BUTTERFIELD RD - DOWNERS GROVE"/>
    <s v="New Indoor LED Fixtures"/>
    <s v="Indoor Lighting"/>
    <s v="Retail (strip mall)"/>
    <n v="0"/>
    <n v="2622.14"/>
    <n v="0.523895"/>
    <x v="0"/>
    <x v="0"/>
    <n v="12.215978499877799"/>
    <s v="Qty / 1,000"/>
    <m/>
    <s v="Private-Lighting"/>
    <s v="lighting"/>
    <n v="3"/>
    <n v="1"/>
    <s v="Lighting"/>
    <n v="0.91633259480590001"/>
    <n v="1.30467645558681"/>
    <n v="2402.7523501443402"/>
    <n v="0.68351347169965004"/>
    <n v="0.71"/>
    <n v="1705.95416860248"/>
    <n v="0.48529456490675099"/>
    <n v="4093"/>
    <n v="1.1200000000000001"/>
    <n v="1.29"/>
    <n v="1.9E-2"/>
    <n v="0.71"/>
    <n v="17.102369899829"/>
    <d v="1900-01-11T05:11:01"/>
    <n v="43442"/>
    <n v="0.74627521749060999"/>
    <n v="40.760977368520102"/>
    <n v="0"/>
    <n v="20839.899445424802"/>
  </r>
  <r>
    <s v="STND-62303"/>
    <s v="PetSmart, Inc"/>
    <s v="PetSmart # 1136 - 1550 BUTTERFIELD RD - DOWNERS GROVE"/>
    <s v="New Indoor LED Fixtures"/>
    <s v="Indoor Lighting"/>
    <s v="Retail (strip mall)"/>
    <n v="0"/>
    <n v="38245.646999999997"/>
    <n v="7.6413539999999998"/>
    <x v="0"/>
    <x v="0"/>
    <n v="12.215978499877799"/>
    <s v="Qty / 1,000"/>
    <m/>
    <s v="Private-Lighting"/>
    <s v="lighting"/>
    <n v="3"/>
    <n v="1"/>
    <s v="Lighting"/>
    <n v="0.91633259480590001"/>
    <n v="1.30467645558681"/>
    <n v="35045.732955540501"/>
    <n v="9.9694946526040695"/>
    <n v="0.71"/>
    <n v="24882.470398433699"/>
    <n v="7.0783412033488897"/>
    <n v="4093"/>
    <n v="1.1200000000000001"/>
    <n v="1.29"/>
    <n v="1.9E-2"/>
    <n v="0.71"/>
    <n v="17.102369899829"/>
    <d v="1900-01-11T05:11:01"/>
    <n v="43442"/>
    <n v="10.884916096303201"/>
    <n v="594.52582692434703"/>
    <n v="0"/>
    <n v="303963.72341111186"/>
  </r>
  <r>
    <s v="STND-62303"/>
    <s v="PetSmart, Inc"/>
    <s v="PetSmart # 1136 - 1550 BUTTERFIELD RD - DOWNERS GROVE"/>
    <s v="Outdoor &amp; Garage - LED Fixtures"/>
    <s v="Outdoor &amp; Garage Lighting"/>
    <s v="Exterior"/>
    <n v="0"/>
    <n v="8237.0400000000009"/>
    <n v="0"/>
    <x v="0"/>
    <x v="0"/>
    <n v="10.1978380583316"/>
    <s v="Qty / 1,000"/>
    <m/>
    <s v="Private-Lighting"/>
    <s v="lighting"/>
    <n v="3"/>
    <n v="1"/>
    <s v="Lighting"/>
    <n v="0.91633259480590001"/>
    <n v="1.30467645558681"/>
    <n v="7547.8682367199899"/>
    <n v="0"/>
    <n v="0.71"/>
    <n v="5358.9864480711904"/>
    <n v="0"/>
    <n v="4903"/>
    <n v="1"/>
    <n v="1"/>
    <n v="0"/>
    <n v="0"/>
    <n v="14.276973281664301"/>
    <d v="1900-01-09T04:44:53"/>
    <n v="43442"/>
    <n v="0"/>
    <n v="0"/>
    <n v="0"/>
    <n v="54650.075954223663"/>
  </r>
  <r>
    <s v="STND-62304"/>
    <s v="McLennan Property Management"/>
    <s v="McLennan Management Co - 951 Touhy - Park Ridge"/>
    <s v="Outdoor &amp; Garage - LED Fixtures"/>
    <s v="Outdoor &amp; Garage Lighting"/>
    <s v="Exterior"/>
    <n v="0"/>
    <n v="7967.375"/>
    <n v="0"/>
    <x v="0"/>
    <x v="0"/>
    <n v="10.1978380583316"/>
    <s v="Qty / 1,000"/>
    <m/>
    <s v="Private-Lighting"/>
    <s v="lighting"/>
    <n v="3"/>
    <n v="1"/>
    <s v="Lighting"/>
    <n v="0.91633259480590001"/>
    <n v="1.30467645558681"/>
    <n v="7300.7654075416604"/>
    <n v="0"/>
    <n v="0.71"/>
    <n v="5183.5434393545802"/>
    <n v="0"/>
    <n v="4903"/>
    <n v="1"/>
    <n v="1"/>
    <n v="0"/>
    <n v="0"/>
    <n v="14.276973281664301"/>
    <d v="1900-01-09T04:44:53"/>
    <n v="43441"/>
    <n v="0"/>
    <n v="0"/>
    <n v="0"/>
    <n v="52860.936562865216"/>
  </r>
  <r>
    <s v="STND-62304"/>
    <s v="McLennan Property Management"/>
    <s v="McLennan Management Co - 951 Touhy - Park Ridge"/>
    <s v="Outdoor &amp; Garage - LED Fixtures"/>
    <s v="Outdoor &amp; Garage Lighting"/>
    <s v="Exterior"/>
    <n v="0"/>
    <n v="1588.5719999999999"/>
    <n v="0"/>
    <x v="0"/>
    <x v="0"/>
    <n v="10.1978380583316"/>
    <s v="Qty / 1,000"/>
    <m/>
    <s v="Private-Lighting"/>
    <s v="lighting"/>
    <n v="3"/>
    <n v="1"/>
    <s v="Lighting"/>
    <n v="0.91633259480590001"/>
    <n v="1.30467645558681"/>
    <n v="1455.660302796"/>
    <n v="0"/>
    <n v="0.71"/>
    <n v="1033.5188149851599"/>
    <n v="0"/>
    <n v="4903"/>
    <n v="1"/>
    <n v="1"/>
    <n v="0"/>
    <n v="0"/>
    <n v="14.276973281664301"/>
    <d v="1900-01-09T04:44:53"/>
    <n v="43441"/>
    <n v="0"/>
    <n v="0"/>
    <n v="0"/>
    <n v="10539.657505457439"/>
  </r>
  <r>
    <s v="STND-62304"/>
    <s v="McLennan Property Management"/>
    <s v="McLennan Management Co - 951 Touhy - Park Ridge"/>
    <s v="Outdoor &amp; Garage - LED Fixtures"/>
    <s v="Outdoor &amp; Garage Lighting"/>
    <s v="Exterior"/>
    <n v="0"/>
    <n v="382.43400000000003"/>
    <n v="0"/>
    <x v="0"/>
    <x v="0"/>
    <n v="10.1978380583316"/>
    <s v="Qty / 1,000"/>
    <m/>
    <s v="Private-Lighting"/>
    <s v="lighting"/>
    <n v="3"/>
    <n v="1"/>
    <s v="Lighting"/>
    <n v="0.91633259480590001"/>
    <n v="1.30467645558681"/>
    <n v="350.43673956200001"/>
    <n v="0"/>
    <n v="0.71"/>
    <n v="248.81008508901999"/>
    <n v="0"/>
    <n v="4903"/>
    <n v="1"/>
    <n v="1"/>
    <n v="0"/>
    <n v="0"/>
    <n v="14.276973281664301"/>
    <d v="1900-01-09T04:44:53"/>
    <n v="43441"/>
    <n v="0"/>
    <n v="0"/>
    <n v="0"/>
    <n v="2537.3249550175319"/>
  </r>
  <r>
    <s v="STND-62304"/>
    <s v="McLennan Property Management"/>
    <s v="McLennan Management Co - 951 Touhy - Park Ridge"/>
    <s v="Photocells"/>
    <s v="Outdoor &amp; Garage Lighting"/>
    <s v="Exterior"/>
    <n v="0"/>
    <n v="267.68"/>
    <n v="0"/>
    <x v="0"/>
    <x v="0"/>
    <n v="8"/>
    <s v="Qty / 1,000"/>
    <m/>
    <s v="Private-Lighting"/>
    <s v="lighting"/>
    <n v="3"/>
    <n v="1"/>
    <s v="Lighting"/>
    <n v="0.91633259480590001"/>
    <n v="1.30467645558681"/>
    <n v="245.28390897764299"/>
    <n v="0"/>
    <n v="0.71"/>
    <n v="174.15157537412699"/>
    <n v="0"/>
    <n v="4903"/>
    <n v="1"/>
    <n v="1"/>
    <n v="0"/>
    <n v="0"/>
    <n v="14.276973281664301"/>
    <d v="1900-01-09T04:44:53"/>
    <n v="43441"/>
    <n v="0"/>
    <n v="0"/>
    <n v="0"/>
    <n v="1393.2126029930159"/>
  </r>
  <r>
    <s v="STND-62305"/>
    <s v="PetSmart, Inc"/>
    <s v="PetSmart # 1102 - 159 N WEBER RD - BOLINGBROOK"/>
    <s v="New Indoor LED Fixtures"/>
    <s v="Indoor Lighting"/>
    <s v="Retail (strip mall)"/>
    <n v="0"/>
    <n v="476.75299999999999"/>
    <n v="9.5254000000000005E-2"/>
    <x v="0"/>
    <x v="0"/>
    <n v="12.215978499877799"/>
    <s v="Qty / 1,000"/>
    <m/>
    <s v="Private-Lighting"/>
    <s v="lighting"/>
    <n v="3"/>
    <n v="1"/>
    <s v="Lighting"/>
    <n v="0.91633259480590001"/>
    <n v="1.30467645558681"/>
    <n v="436.86431357149701"/>
    <n v="0.124275651100466"/>
    <n v="0.71"/>
    <n v="310.17366263576298"/>
    <n v="8.8235712281330606E-2"/>
    <n v="4093"/>
    <n v="1.1200000000000001"/>
    <n v="1.29"/>
    <n v="1.9E-2"/>
    <n v="0.71"/>
    <n v="17.102369899829"/>
    <d v="1900-01-11T05:11:01"/>
    <n v="43442"/>
    <n v="0.135686921170942"/>
    <n v="7.4110910338021796"/>
    <n v="0"/>
    <n v="3789.0747939868306"/>
  </r>
  <r>
    <s v="STND-62305"/>
    <s v="PetSmart, Inc"/>
    <s v="PetSmart # 1102 - 159 N WEBER RD - BOLINGBROOK"/>
    <s v="New Indoor LED Fixtures"/>
    <s v="Indoor Lighting"/>
    <s v="Retail (strip mall)"/>
    <n v="0"/>
    <n v="119.188"/>
    <n v="2.3813000000000001E-2"/>
    <x v="0"/>
    <x v="0"/>
    <n v="12.215978499877799"/>
    <s v="Qty / 1,000"/>
    <m/>
    <s v="Private-Lighting"/>
    <s v="lighting"/>
    <n v="3"/>
    <n v="1"/>
    <s v="Lighting"/>
    <n v="0.91633259480590001"/>
    <n v="1.30467645558681"/>
    <n v="109.215849309726"/>
    <n v="3.1068260436888599E-2"/>
    <n v="0.71"/>
    <n v="77.5432530099052"/>
    <n v="2.2058464910190902E-2"/>
    <n v="4093"/>
    <n v="1.1200000000000001"/>
    <n v="1.29"/>
    <n v="1.9E-2"/>
    <n v="0.71"/>
    <n v="17.102369899829"/>
    <d v="1900-01-11T05:11:01"/>
    <n v="43442"/>
    <n v="3.3921018055342998E-2"/>
    <n v="1.85276887221856"/>
    <n v="0"/>
    <n v="947.2667115795864"/>
  </r>
  <r>
    <s v="STND-62305"/>
    <s v="PetSmart, Inc"/>
    <s v="PetSmart # 1102 - 159 N WEBER RD - BOLINGBROOK"/>
    <s v="New Indoor LED Fixtures"/>
    <s v="Indoor Lighting"/>
    <s v="Retail (strip mall)"/>
    <n v="0"/>
    <n v="29274.446"/>
    <n v="5.8489370000000003"/>
    <x v="0"/>
    <x v="0"/>
    <n v="12.215978499877799"/>
    <s v="Qty / 1,000"/>
    <m/>
    <s v="Private-Lighting"/>
    <s v="lighting"/>
    <n v="3"/>
    <n v="1"/>
    <s v="Lighting"/>
    <n v="0.91633259480590001"/>
    <n v="1.30467645558681"/>
    <n v="26825.129064685199"/>
    <n v="7.6309703941105296"/>
    <n v="0.71"/>
    <n v="19045.841635926499"/>
    <n v="5.4179889798184799"/>
    <n v="4093"/>
    <n v="1.1200000000000001"/>
    <n v="1.29"/>
    <n v="1.9E-2"/>
    <n v="0.71"/>
    <n v="17.102369899829"/>
    <d v="1900-01-11T05:11:01"/>
    <n v="43442"/>
    <n v="8.3316632755874291"/>
    <n v="455.069153775909"/>
    <n v="0"/>
    <n v="232663.59193655552"/>
  </r>
  <r>
    <s v="STND-62306"/>
    <s v="PetSmart #420"/>
    <s v="PetSmart # 420 - 500 BROADVIEW VILLAGE SQ - BROADVIEW"/>
    <s v="New Indoor LED Fixtures"/>
    <s v="Indoor Lighting"/>
    <s v="Retail (strip mall)"/>
    <n v="0"/>
    <n v="17878.223999999998"/>
    <n v="3.5720100000000001"/>
    <x v="0"/>
    <x v="0"/>
    <n v="12.215978499877799"/>
    <s v="Qty / 1,000"/>
    <m/>
    <s v="Private-Lighting"/>
    <s v="lighting"/>
    <n v="3"/>
    <n v="1"/>
    <s v="Lighting"/>
    <n v="0.91633259480590001"/>
    <n v="1.30467645558681"/>
    <n v="16382.399388441099"/>
    <n v="4.66031734612063"/>
    <n v="0.71"/>
    <n v="11631.5035657932"/>
    <n v="3.3088253157456502"/>
    <n v="4093"/>
    <n v="1.1200000000000001"/>
    <n v="1.29"/>
    <n v="1.9E-2"/>
    <n v="0.71"/>
    <n v="17.102369899829"/>
    <d v="1900-01-11T05:11:01"/>
    <n v="43442"/>
    <n v="5.0882381767885496"/>
    <n v="277.915703911055"/>
    <n v="0"/>
    <n v="142090.1974809817"/>
  </r>
  <r>
    <s v="STND-62306"/>
    <s v="PetSmart #420"/>
    <s v="PetSmart # 420 - 500 BROADVIEW VILLAGE SQ - BROADVIEW"/>
    <s v="New Indoor LED Fixtures"/>
    <s v="Indoor Lighting"/>
    <s v="Retail (strip mall)"/>
    <n v="0"/>
    <n v="29604.505000000001"/>
    <n v="5.9148820000000004"/>
    <x v="0"/>
    <x v="0"/>
    <n v="12.215978499877799"/>
    <s v="Qty / 1,000"/>
    <m/>
    <s v="Private-Lighting"/>
    <s v="lighting"/>
    <n v="3"/>
    <n v="1"/>
    <s v="Lighting"/>
    <n v="0.91633259480590001"/>
    <n v="1.30467645558681"/>
    <n v="27127.572884594199"/>
    <n v="7.7170072829742002"/>
    <n v="0.71"/>
    <n v="19260.5767480619"/>
    <n v="5.4790751709116803"/>
    <n v="4093"/>
    <n v="1.1200000000000001"/>
    <n v="1.29"/>
    <n v="1.9E-2"/>
    <n v="0.71"/>
    <n v="17.102369899829"/>
    <d v="1900-01-11T05:11:01"/>
    <n v="43442"/>
    <n v="8.4256002652846398"/>
    <n v="460.19989714936702"/>
    <n v="0"/>
    <n v="235286.79144957042"/>
  </r>
  <r>
    <s v="STND-62307"/>
    <s v="Windy City Group, Inc."/>
    <s v="Windy City Group - 9611 Winona Ave - Schiller Park"/>
    <s v="New Indoor LED Fixtures"/>
    <s v="Indoor Lighting"/>
    <s v="Warehouse"/>
    <n v="0"/>
    <n v="11165.46"/>
    <n v="1.767048"/>
    <x v="0"/>
    <x v="0"/>
    <n v="9.5383441434566993"/>
    <s v="Qty / 1,000"/>
    <m/>
    <s v="Private-Lighting"/>
    <s v="lighting"/>
    <n v="3"/>
    <n v="1"/>
    <s v="Lighting"/>
    <n v="0.91633259480590001"/>
    <n v="1.30467645558681"/>
    <n v="10231.2749340015"/>
    <n v="2.3054259214917501"/>
    <n v="0.71"/>
    <n v="7264.2052031410503"/>
    <n v="1.6368524042591499"/>
    <n v="5242"/>
    <n v="1"/>
    <n v="1.22"/>
    <n v="1.0999999999999999E-2"/>
    <n v="0.68"/>
    <n v="13.3536818008394"/>
    <d v="1900-01-08T12:55:13"/>
    <n v="43429"/>
    <n v="2.7789608503998999"/>
    <n v="112.544024274016"/>
    <n v="0"/>
    <n v="69288.489156248121"/>
  </r>
  <r>
    <s v="STND-62307"/>
    <s v="Windy City Group, Inc."/>
    <s v="Windy City Group - 9611 Winona Ave - Schiller Park"/>
    <s v="New Indoor LED Fixtures"/>
    <s v="Indoor Lighting"/>
    <s v="Warehouse"/>
    <n v="0"/>
    <n v="23122.462"/>
    <n v="3.6593659999999999"/>
    <x v="0"/>
    <x v="0"/>
    <n v="9.5383441434566993"/>
    <s v="Qty / 1,000"/>
    <m/>
    <s v="Private-Lighting"/>
    <s v="lighting"/>
    <n v="3"/>
    <n v="1"/>
    <s v="Lighting"/>
    <n v="0.91633259480590001"/>
    <n v="1.30467645558681"/>
    <n v="21187.865602760801"/>
    <n v="4.7742886625748699"/>
    <n v="0.71"/>
    <n v="15043.3845779602"/>
    <n v="3.38974495042816"/>
    <n v="5242"/>
    <n v="1"/>
    <n v="1.22"/>
    <n v="1.0999999999999999E-2"/>
    <n v="0.68"/>
    <n v="13.3536818008394"/>
    <d v="1900-01-08T12:55:13"/>
    <n v="43429"/>
    <n v="5.7549284746562996"/>
    <n v="233.06652163036901"/>
    <n v="0"/>
    <n v="143488.97918695351"/>
  </r>
  <r>
    <s v="STND-62307"/>
    <s v="Windy City Group, Inc."/>
    <s v="Windy City Group - 9611 Winona Ave - Schiller Park"/>
    <s v="New Indoor LED Fixtures"/>
    <s v="Indoor Lighting"/>
    <s v="Warehouse"/>
    <n v="0"/>
    <n v="3711.3359999999998"/>
    <n v="0.58735700000000002"/>
    <x v="0"/>
    <x v="0"/>
    <n v="9.5383441434566993"/>
    <s v="Qty / 1,000"/>
    <m/>
    <s v="Private-Lighting"/>
    <s v="lighting"/>
    <n v="3"/>
    <n v="1"/>
    <s v="Lighting"/>
    <n v="0.91633259480590001"/>
    <n v="1.30467645558681"/>
    <n v="3400.8181470765498"/>
    <n v="0.76631084892409995"/>
    <n v="0.71"/>
    <n v="2414.5808844243502"/>
    <n v="0.54408070273611098"/>
    <n v="5242"/>
    <n v="1"/>
    <n v="1.22"/>
    <n v="1.0999999999999999E-2"/>
    <n v="0.68"/>
    <n v="13.3536818008394"/>
    <d v="1900-01-08T12:55:13"/>
    <n v="43429"/>
    <n v="0.92371124508690905"/>
    <n v="37.408999617841999"/>
    <n v="0"/>
    <n v="23031.1034378515"/>
  </r>
  <r>
    <s v="STND-62307"/>
    <s v="Windy City Group, Inc."/>
    <s v="Windy City Group - 9611 Winona Ave - Schiller Park"/>
    <s v="New Indoor LED Fixtures"/>
    <s v="Indoor Lighting"/>
    <s v="Warehouse"/>
    <n v="0"/>
    <n v="7800.0959999999995"/>
    <n v="1.234445"/>
    <x v="0"/>
    <x v="0"/>
    <n v="9.5383441434566993"/>
    <s v="Qty / 1,000"/>
    <m/>
    <s v="Private-Lighting"/>
    <s v="lighting"/>
    <n v="3"/>
    <n v="1"/>
    <s v="Lighting"/>
    <n v="0.91633259480590001"/>
    <n v="1.30467645558681"/>
    <n v="7147.4822074151198"/>
    <n v="1.6105513272168599"/>
    <n v="0.71"/>
    <n v="5074.7123672647303"/>
    <n v="1.1434914423239699"/>
    <n v="5242"/>
    <n v="1"/>
    <n v="1.22"/>
    <n v="1.0999999999999999E-2"/>
    <n v="0.68"/>
    <n v="13.3536818008394"/>
    <d v="1900-01-08T12:55:13"/>
    <n v="43429"/>
    <n v="1.94135888044462"/>
    <n v="78.622304281566301"/>
    <n v="0"/>
    <n v="48404.352988026825"/>
  </r>
  <r>
    <s v="STND-62308"/>
    <s v="PetSmart, Inc"/>
    <s v="PetSmart # 428 - 2665 N ELSTON AVE - CHICAGO"/>
    <s v="New Indoor LED Fixtures"/>
    <s v="Indoor Lighting"/>
    <s v="Retail (strip mall)"/>
    <n v="0"/>
    <n v="1430.258"/>
    <n v="0.28576099999999999"/>
    <x v="0"/>
    <x v="0"/>
    <n v="12.215978499877799"/>
    <s v="Qty / 1,000"/>
    <m/>
    <s v="Private-Lighting"/>
    <s v="lighting"/>
    <n v="3"/>
    <n v="1"/>
    <s v="Lighting"/>
    <n v="0.91633259480590001"/>
    <n v="1.30467645558681"/>
    <n v="1310.5920243819"/>
    <n v="0.372825648624941"/>
    <n v="0.71"/>
    <n v="930.52033731114705"/>
    <n v="0.26470621052370802"/>
    <n v="4093"/>
    <n v="1.1200000000000001"/>
    <n v="1.29"/>
    <n v="1.9E-2"/>
    <n v="0.71"/>
    <n v="17.102369899829"/>
    <d v="1900-01-11T05:11:01"/>
    <n v="43442"/>
    <n v="0.40705933903804098"/>
    <n v="22.233257556478598"/>
    <n v="0"/>
    <n v="11367.21643429201"/>
  </r>
  <r>
    <s v="STND-62308"/>
    <s v="PetSmart, Inc"/>
    <s v="PetSmart # 428 - 2665 N ELSTON AVE - CHICAGO"/>
    <s v="New Indoor LED Fixtures"/>
    <s v="Indoor Lighting"/>
    <s v="Retail (strip mall)"/>
    <n v="0"/>
    <n v="22719.097000000002"/>
    <n v="4.5392000000000001"/>
    <x v="0"/>
    <x v="0"/>
    <n v="12.215978499877799"/>
    <s v="Qty / 1,000"/>
    <m/>
    <s v="Private-Lighting"/>
    <s v="lighting"/>
    <n v="3"/>
    <n v="1"/>
    <s v="Lighting"/>
    <n v="0.91633259480590001"/>
    <n v="1.30467645558681"/>
    <n v="20818.249105656902"/>
    <n v="5.9221873671996299"/>
    <n v="0.71"/>
    <n v="14780.9568650164"/>
    <n v="4.20475303071174"/>
    <n v="4093"/>
    <n v="1.1200000000000001"/>
    <n v="1.29"/>
    <n v="1.9E-2"/>
    <n v="0.71"/>
    <n v="17.102369899829"/>
    <d v="1900-01-11T05:11:01"/>
    <n v="43442"/>
    <n v="6.4659759440983002"/>
    <n v="353.16672589953703"/>
    <n v="0"/>
    <n v="180563.85127066151"/>
  </r>
  <r>
    <s v="STND-62308"/>
    <s v="PetSmart, Inc"/>
    <s v="PetSmart # 428 - 2665 N ELSTON AVE - CHICAGO"/>
    <s v="New Indoor LED Fixtures"/>
    <s v="Indoor Lighting"/>
    <s v="Retail (strip mall)"/>
    <n v="0"/>
    <n v="476.75299999999999"/>
    <n v="9.5254000000000005E-2"/>
    <x v="0"/>
    <x v="0"/>
    <n v="12.215978499877799"/>
    <s v="Qty / 1,000"/>
    <m/>
    <s v="Private-Lighting"/>
    <s v="lighting"/>
    <n v="3"/>
    <n v="1"/>
    <s v="Lighting"/>
    <n v="0.91633259480590001"/>
    <n v="1.30467645558681"/>
    <n v="436.86431357149701"/>
    <n v="0.124275651100466"/>
    <n v="0.71"/>
    <n v="310.17366263576298"/>
    <n v="8.8235712281330606E-2"/>
    <n v="4093"/>
    <n v="1.1200000000000001"/>
    <n v="1.29"/>
    <n v="1.9E-2"/>
    <n v="0.71"/>
    <n v="17.102369899829"/>
    <d v="1900-01-11T05:11:01"/>
    <n v="43442"/>
    <n v="0.135686921170942"/>
    <n v="7.4110910338021796"/>
    <n v="0"/>
    <n v="3789.0747939868306"/>
  </r>
  <r>
    <s v="STND-62308"/>
    <s v="PetSmart, Inc"/>
    <s v="PetSmart # 428 - 2665 N ELSTON AVE - CHICAGO"/>
    <s v="New Indoor LED Fixtures"/>
    <s v="Indoor Lighting"/>
    <s v="Retail (strip mall)"/>
    <n v="0"/>
    <n v="178.78200000000001"/>
    <n v="3.5720000000000002E-2"/>
    <x v="0"/>
    <x v="0"/>
    <n v="12.215978499877799"/>
    <s v="Qty / 1,000"/>
    <m/>
    <s v="Private-Lighting"/>
    <s v="lighting"/>
    <n v="3"/>
    <n v="1"/>
    <s v="Lighting"/>
    <n v="0.91633259480590001"/>
    <n v="1.30467645558681"/>
    <n v="163.82377396458801"/>
    <n v="4.6603042993560703E-2"/>
    <n v="0.71"/>
    <n v="116.31487951485801"/>
    <n v="3.3088160525428102E-2"/>
    <n v="4093"/>
    <n v="1.1200000000000001"/>
    <n v="1.29"/>
    <n v="1.9E-2"/>
    <n v="0.71"/>
    <n v="17.102369899829"/>
    <d v="1900-01-11T05:11:01"/>
    <n v="43442"/>
    <n v="5.0882239320407002E-2"/>
    <n v="2.7791533083278401"/>
    <n v="0"/>
    <n v="1420.900067369382"/>
  </r>
  <r>
    <s v="STND-62308"/>
    <s v="PetSmart, Inc"/>
    <s v="PetSmart # 428 - 2665 N ELSTON AVE - CHICAGO"/>
    <s v="New Indoor LED Fixtures"/>
    <s v="Indoor Lighting"/>
    <s v="Retail (strip mall)"/>
    <n v="0"/>
    <n v="357.56400000000002"/>
    <n v="7.1440000000000003E-2"/>
    <x v="0"/>
    <x v="0"/>
    <n v="12.215978499877799"/>
    <s v="Qty / 1,000"/>
    <m/>
    <s v="Private-Lighting"/>
    <s v="lighting"/>
    <n v="3"/>
    <n v="1"/>
    <s v="Lighting"/>
    <n v="0.91633259480590001"/>
    <n v="1.30467645558681"/>
    <n v="327.64754792917699"/>
    <n v="9.3206085987121504E-2"/>
    <n v="0.71"/>
    <n v="232.62975902971601"/>
    <n v="6.6176321050856204E-2"/>
    <n v="4093"/>
    <n v="1.1200000000000001"/>
    <n v="1.29"/>
    <n v="1.9E-2"/>
    <n v="0.71"/>
    <n v="17.102369899829"/>
    <d v="1900-01-11T05:11:01"/>
    <n v="43442"/>
    <n v="0.101764478640814"/>
    <n v="5.5583066166556803"/>
    <n v="0"/>
    <n v="2841.800134738764"/>
  </r>
  <r>
    <s v="STND-62310"/>
    <s v="PetSmart#436"/>
    <s v="PetSmart # 436 - 6405 GRAND AVE - GURNEE"/>
    <s v="New Indoor LED Fixtures"/>
    <s v="Indoor Lighting"/>
    <s v="Retail (strip mall)"/>
    <n v="0"/>
    <n v="1430.258"/>
    <n v="0.28576099999999999"/>
    <x v="0"/>
    <x v="0"/>
    <n v="12.215978499877799"/>
    <s v="Qty / 1,000"/>
    <m/>
    <s v="Private-Lighting"/>
    <s v="lighting"/>
    <n v="3"/>
    <n v="1"/>
    <s v="Lighting"/>
    <n v="0.91633259480590001"/>
    <n v="1.30467645558681"/>
    <n v="1310.5920243819"/>
    <n v="0.372825648624941"/>
    <n v="0.71"/>
    <n v="930.52033731114705"/>
    <n v="0.26470621052370802"/>
    <n v="4093"/>
    <n v="1.1200000000000001"/>
    <n v="1.29"/>
    <n v="1.9E-2"/>
    <n v="0.71"/>
    <n v="17.102369899829"/>
    <d v="1900-01-11T05:11:01"/>
    <n v="43400"/>
    <n v="0.40705933903804098"/>
    <n v="22.233257556478598"/>
    <n v="0"/>
    <n v="11367.21643429201"/>
  </r>
  <r>
    <s v="STND-62310"/>
    <s v="PetSmart#436"/>
    <s v="PetSmart # 436 - 6405 GRAND AVE - GURNEE"/>
    <s v="New Indoor LED Fixtures"/>
    <s v="Indoor Lighting"/>
    <s v="Retail (strip mall)"/>
    <n v="0"/>
    <n v="513.42600000000004"/>
    <n v="0.10258100000000001"/>
    <x v="0"/>
    <x v="0"/>
    <n v="12.215978499877799"/>
    <s v="Qty / 1,000"/>
    <m/>
    <s v="Private-Lighting"/>
    <s v="lighting"/>
    <n v="3"/>
    <n v="1"/>
    <s v="Lighting"/>
    <n v="0.91633259480590001"/>
    <n v="1.30467645558681"/>
    <n v="470.46897882081402"/>
    <n v="0.13383501549054999"/>
    <n v="0.71"/>
    <n v="334.03297496277798"/>
    <n v="9.5022860998290604E-2"/>
    <n v="4093"/>
    <n v="1.1200000000000001"/>
    <n v="1.29"/>
    <n v="1.9E-2"/>
    <n v="0.71"/>
    <n v="17.102369899829"/>
    <d v="1900-01-11T05:11:01"/>
    <n v="43400"/>
    <n v="0.14612404792067901"/>
    <n v="7.98117017642452"/>
    <n v="0"/>
    <n v="4080.5396403955151"/>
  </r>
  <r>
    <s v="STND-62310"/>
    <s v="PetSmart#436"/>
    <s v="PetSmart # 436 - 6405 GRAND AVE - GURNEE"/>
    <s v="New Indoor LED Fixtures"/>
    <s v="Indoor Lighting"/>
    <s v="Retail (strip mall)"/>
    <n v="0"/>
    <n v="30690.951000000001"/>
    <n v="6.1319509999999999"/>
    <x v="0"/>
    <x v="0"/>
    <n v="12.215978499877799"/>
    <s v="Qty / 1,000"/>
    <m/>
    <s v="Private-Lighting"/>
    <s v="lighting"/>
    <n v="3"/>
    <n v="1"/>
    <s v="Lighting"/>
    <n v="0.91633259480590001"/>
    <n v="1.30467645558681"/>
    <n v="28123.1187668907"/>
    <n v="8.0002120965119694"/>
    <n v="0.71"/>
    <n v="19967.414324492402"/>
    <n v="5.6801505885235004"/>
    <n v="4093"/>
    <n v="1.1200000000000001"/>
    <n v="1.29"/>
    <n v="1.9E-2"/>
    <n v="0.71"/>
    <n v="17.102369899829"/>
    <d v="1900-01-11T05:11:01"/>
    <n v="43400"/>
    <n v="8.7348095823910601"/>
    <n v="477.08862193832499"/>
    <n v="0"/>
    <n v="243921.50408615117"/>
  </r>
  <r>
    <s v="STND-62311"/>
    <s v="PetSmart, Inc"/>
    <s v="PetSmart # 1658 - 1101 S CANAL STREET - CHICAGO"/>
    <s v="New Indoor LED Fixtures"/>
    <s v="Indoor Lighting"/>
    <s v="Retail (strip mall)"/>
    <n v="0"/>
    <n v="16998.064999999999"/>
    <n v="3.3961570000000001"/>
    <x v="0"/>
    <x v="0"/>
    <n v="12.215978499877799"/>
    <s v="Qty / 1,000"/>
    <m/>
    <s v="Private-Lighting"/>
    <s v="lighting"/>
    <n v="3"/>
    <n v="1"/>
    <s v="Lighting"/>
    <n v="0.91633259480590001"/>
    <n v="1.30467645558681"/>
    <n v="15575.8810081293"/>
    <n v="4.4308860773763197"/>
    <n v="0.71"/>
    <n v="11058.875515771801"/>
    <n v="3.1459291149371902"/>
    <n v="4093"/>
    <n v="1.1200000000000001"/>
    <n v="1.29"/>
    <n v="1.9E-2"/>
    <n v="0.71"/>
    <n v="17.102369899829"/>
    <d v="1900-01-11T05:11:01"/>
    <n v="43442"/>
    <n v="4.8377400124209204"/>
    <n v="264.233695673623"/>
    <n v="0"/>
    <n v="135094.98553349334"/>
  </r>
  <r>
    <s v="STND-62311"/>
    <s v="PetSmart, Inc"/>
    <s v="PetSmart # 1658 - 1101 S CANAL STREET - CHICAGO"/>
    <s v="New Indoor LED Fixtures"/>
    <s v="Indoor Lighting"/>
    <s v="Retail (strip mall)"/>
    <n v="0"/>
    <n v="10974.478999999999"/>
    <n v="2.1926649999999999"/>
    <x v="0"/>
    <x v="0"/>
    <n v="12.215978499877799"/>
    <s v="Qty / 1,000"/>
    <m/>
    <s v="Private-Lighting"/>
    <s v="lighting"/>
    <n v="3"/>
    <n v="1"/>
    <s v="Lighting"/>
    <n v="0.91633259480590001"/>
    <n v="1.30467645558681"/>
    <n v="10056.2728187129"/>
    <n v="2.8607184004892399"/>
    <n v="0.71"/>
    <n v="7139.9537012861301"/>
    <n v="2.0311100643473599"/>
    <n v="4093"/>
    <n v="1.1200000000000001"/>
    <n v="1.29"/>
    <n v="1.9E-2"/>
    <n v="0.71"/>
    <n v="17.102369899829"/>
    <d v="1900-01-11T05:11:01"/>
    <n v="43442"/>
    <n v="3.12339600446473"/>
    <n v="170.59748531745001"/>
    <n v="0"/>
    <n v="87221.520905034282"/>
  </r>
  <r>
    <s v="STND-62311"/>
    <s v="PetSmart, Inc"/>
    <s v="PetSmart # 1658 - 1101 S CANAL STREET - CHICAGO"/>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442"/>
    <n v="3.6530655861473603E-2"/>
    <n v="1.99528477164216"/>
    <n v="0"/>
    <n v="1020.1309362646351"/>
  </r>
  <r>
    <s v="STND-62311"/>
    <s v="PetSmart, Inc"/>
    <s v="PetSmart # 1658 - 1101 S CANAL STREET - CHICAGO"/>
    <s v="New Indoor LED Fixtures"/>
    <s v="Indoor Lighting"/>
    <s v="Retail (strip mall)"/>
    <n v="0"/>
    <n v="2502.951"/>
    <n v="0.500081"/>
    <x v="0"/>
    <x v="0"/>
    <n v="12.215978499877799"/>
    <s v="Qty / 1,000"/>
    <m/>
    <s v="Private-Lighting"/>
    <s v="lighting"/>
    <n v="3"/>
    <n v="1"/>
    <s v="Lighting"/>
    <n v="0.91633259480590001"/>
    <n v="1.30467645558681"/>
    <n v="2293.5355845020199"/>
    <n v="0.65244390658630602"/>
    <n v="0.71"/>
    <n v="1628.41026499644"/>
    <n v="0.46323517367627698"/>
    <n v="4093"/>
    <n v="1.1200000000000001"/>
    <n v="1.29"/>
    <n v="1.9E-2"/>
    <n v="0.71"/>
    <n v="17.102369899829"/>
    <d v="1900-01-11T05:11:01"/>
    <n v="43442"/>
    <n v="0.71235277496048199"/>
    <n v="38.9081929513736"/>
    <n v="0"/>
    <n v="19892.624786176821"/>
  </r>
  <r>
    <s v="STND-62312"/>
    <s v="City of Loves Park"/>
    <s v="City of Loves Park - 100 Heart Blvd - Loves Park"/>
    <s v="New Indoor LED Fixtures"/>
    <s v="Indoor Lighting"/>
    <s v="Miscellaneous"/>
    <n v="0"/>
    <n v="44396.207999999999"/>
    <n v="9.5081950000000006"/>
    <x v="0"/>
    <x v="1"/>
    <n v="14.797277300976599"/>
    <s v="Qty / 1,000"/>
    <m/>
    <s v="Public-Lighting"/>
    <s v="lighting"/>
    <n v="3"/>
    <n v="1"/>
    <s v="Lighting"/>
    <n v="0.99829244462109001"/>
    <n v="0.987374621353864"/>
    <n v="44320.399016226402"/>
    <n v="9.3881504378837093"/>
    <n v="0.71"/>
    <n v="31467.4833015207"/>
    <n v="6.6655868108974303"/>
    <n v="3379"/>
    <n v="1.0900000000000001"/>
    <n v="1.36"/>
    <n v="2.1999999999999999E-2"/>
    <n v="0.57999999999999996"/>
    <n v="20.7161882213673"/>
    <d v="1900-01-13T19:08:05"/>
    <n v="43387"/>
    <n v="11.901813435450901"/>
    <n v="894.54016363025801"/>
    <n v="0"/>
    <n v="465633.07637645246"/>
  </r>
  <r>
    <s v="STND-62314"/>
    <s v="Super Spray Car Wash"/>
    <s v="Super Spray Car Wash - 5949 N Ridge - Chicago"/>
    <s v="Retrofit of Existing Indoor Fixtures to LED"/>
    <s v="Indoor Lighting"/>
    <s v="Miscellaneous"/>
    <n v="0"/>
    <n v="3977.759"/>
    <n v="0.85190399999999999"/>
    <x v="0"/>
    <x v="0"/>
    <n v="14.797277300976599"/>
    <s v="Qty / 1,000"/>
    <m/>
    <s v="Private-Lighting"/>
    <s v="lighting"/>
    <n v="3"/>
    <n v="1"/>
    <s v="Lighting"/>
    <n v="0.91633259480590001"/>
    <n v="1.30467645558681"/>
    <n v="3644.9502259825199"/>
    <n v="1.11145909122022"/>
    <n v="0.71"/>
    <n v="2587.91466044759"/>
    <n v="0.78913595476635801"/>
    <n v="3379"/>
    <n v="1.0900000000000001"/>
    <n v="1.36"/>
    <n v="2.1999999999999999E-2"/>
    <n v="0.57999999999999996"/>
    <n v="20.7161882213673"/>
    <d v="1900-01-13T19:08:05"/>
    <n v="43448"/>
    <n v="1.4090505720337501"/>
    <n v="73.567802726252694"/>
    <n v="0"/>
    <n v="38294.090861905686"/>
  </r>
  <r>
    <s v="STND-62317"/>
    <s v="Metalline Inc"/>
    <s v="Metalline Inc - 1859 Terry Dr. - Joliet"/>
    <s v="New Indoor LED Fixtures"/>
    <s v="Indoor Lighting"/>
    <s v="Warehouse"/>
    <n v="0"/>
    <n v="51161.919999999998"/>
    <n v="8.0968959999999992"/>
    <x v="0"/>
    <x v="0"/>
    <n v="9.5383441434566993"/>
    <s v="Qty / 1,000"/>
    <m/>
    <s v="Private-Lighting"/>
    <s v="lighting"/>
    <n v="3"/>
    <n v="1"/>
    <s v="Lighting"/>
    <n v="0.91633259480590001"/>
    <n v="1.30467645558681"/>
    <n v="46881.334908851903"/>
    <n v="10.563829574534999"/>
    <n v="0.71"/>
    <n v="33285.747785284802"/>
    <n v="7.5003189979198401"/>
    <n v="5242"/>
    <n v="1"/>
    <n v="1.22"/>
    <n v="1.0999999999999999E-2"/>
    <n v="0.68"/>
    <n v="13.3536818008394"/>
    <d v="1900-01-08T12:55:13"/>
    <n v="43410"/>
    <n v="12.7336422065272"/>
    <n v="515.69468399737002"/>
    <n v="0"/>
    <n v="317490.91744834807"/>
  </r>
  <r>
    <s v="STND-62317"/>
    <s v="Metalline Inc"/>
    <s v="Metalline Inc - 1859 Terry Dr. - Joliet"/>
    <s v="New Indoor LED Fixtures"/>
    <s v="Indoor Lighting"/>
    <s v="Warehouse"/>
    <n v="0"/>
    <n v="7396.4620000000004"/>
    <n v="1.170566"/>
    <x v="0"/>
    <x v="0"/>
    <n v="9.5383441434566993"/>
    <s v="Qty / 1,000"/>
    <m/>
    <s v="Private-Lighting"/>
    <s v="lighting"/>
    <n v="3"/>
    <n v="1"/>
    <s v="Lighting"/>
    <n v="0.91633259480590001"/>
    <n v="1.30467645558681"/>
    <n v="6777.6192168432399"/>
    <n v="1.52720989991043"/>
    <n v="0.71"/>
    <n v="4812.1096439587"/>
    <n v="1.0843190289364"/>
    <n v="5242"/>
    <n v="1"/>
    <n v="1.22"/>
    <n v="1.0999999999999999E-2"/>
    <n v="0.68"/>
    <n v="13.3536818008394"/>
    <d v="1900-01-08T12:55:13"/>
    <n v="43410"/>
    <n v="1.8408991078958801"/>
    <n v="74.553811385275594"/>
    <n v="0"/>
    <n v="45899.557840124966"/>
  </r>
  <r>
    <s v="STND-62317"/>
    <s v="Metalline Inc"/>
    <s v="Metalline Inc - 1859 Terry Dr. - Joliet"/>
    <s v="New Indoor LED Fixtures"/>
    <s v="Indoor Lighting"/>
    <s v="Warehouse"/>
    <n v="0"/>
    <n v="419.36"/>
    <n v="6.6367999999999996E-2"/>
    <x v="0"/>
    <x v="0"/>
    <n v="9.5383441434566993"/>
    <s v="Qty / 1,000"/>
    <m/>
    <s v="Private-Lighting"/>
    <s v="lighting"/>
    <n v="3"/>
    <n v="1"/>
    <s v="Lighting"/>
    <n v="0.91633259480590001"/>
    <n v="1.30467645558681"/>
    <n v="384.273236957802"/>
    <n v="8.6588767004385198E-2"/>
    <n v="0.71"/>
    <n v="272.83399824003999"/>
    <n v="6.14780245731135E-2"/>
    <n v="5242"/>
    <n v="1"/>
    <n v="1.22"/>
    <n v="1.0999999999999999E-2"/>
    <n v="0.68"/>
    <n v="13.3536818008394"/>
    <d v="1900-01-08T12:55:13"/>
    <n v="43410"/>
    <n v="0.104374116446944"/>
    <n v="4.2270056065358199"/>
    <n v="0"/>
    <n v="2602.3845692487607"/>
  </r>
  <r>
    <s v="STND-62317"/>
    <s v="Metalline Inc"/>
    <s v="Metalline Inc - 1859 Terry Dr. - Joliet"/>
    <s v="Occupancy Sensors"/>
    <s v="Indoor Lighting"/>
    <s v="Warehouse"/>
    <n v="0"/>
    <n v="834.10699999999997"/>
    <n v="0.42869600000000002"/>
    <x v="0"/>
    <x v="0"/>
    <n v="8"/>
    <s v="Qty / 1,000"/>
    <m/>
    <s v="Private-Lighting"/>
    <s v="lighting"/>
    <n v="3"/>
    <n v="1"/>
    <s v="Lighting"/>
    <n v="0.91633259480590001"/>
    <n v="1.30467645558681"/>
    <n v="764.31943165576502"/>
    <n v="0.55930957780424195"/>
    <n v="0.71"/>
    <n v="542.66679647559295"/>
    <n v="0.397109800241012"/>
    <n v="5242"/>
    <n v="1"/>
    <n v="1.22"/>
    <n v="1.0999999999999999E-2"/>
    <n v="0.68"/>
    <n v="13.3536818008394"/>
    <d v="1900-01-08T12:55:13"/>
    <n v="43410"/>
    <n v="0.86500089360383803"/>
    <n v="8.4075137482134092"/>
    <n v="0"/>
    <n v="4341.3343718047436"/>
  </r>
  <r>
    <s v="STND-62317"/>
    <s v="Metalline Inc"/>
    <s v="Metalline Inc - 1859 Terry Dr. - Joliet"/>
    <s v="Outdoor &amp; Garage - LED Fixtures"/>
    <s v="Outdoor &amp; Garage Lighting"/>
    <s v="Exterior"/>
    <n v="0"/>
    <n v="12904.696"/>
    <n v="0"/>
    <x v="0"/>
    <x v="0"/>
    <n v="10.1978380583316"/>
    <s v="Qty / 1,000"/>
    <m/>
    <s v="Private-Lighting"/>
    <s v="lighting"/>
    <n v="3"/>
    <n v="1"/>
    <s v="Lighting"/>
    <n v="0.91633259480590001"/>
    <n v="1.30467645558681"/>
    <n v="11824.993570861299"/>
    <n v="0"/>
    <n v="0.71"/>
    <n v="8395.7454353115299"/>
    <n v="0"/>
    <n v="4903"/>
    <n v="1"/>
    <n v="1"/>
    <n v="0"/>
    <n v="0"/>
    <n v="14.276973281664301"/>
    <d v="1900-01-09T04:44:53"/>
    <n v="43410"/>
    <n v="0"/>
    <n v="0"/>
    <n v="0"/>
    <n v="85618.452328283733"/>
  </r>
  <r>
    <s v="STND-62318"/>
    <s v="Marilyn Costa III, LLC"/>
    <s v="Algonquin Office Center - 3315 Algonquin Rd - Rolling Meadows"/>
    <s v="Outdoor &amp; Garage - LED Fixtures"/>
    <s v="Outdoor &amp; Garage Lighting"/>
    <s v="Exterior"/>
    <n v="0"/>
    <n v="2206.35"/>
    <n v="0"/>
    <x v="0"/>
    <x v="0"/>
    <n v="10.1978380583316"/>
    <s v="Qty / 1,000"/>
    <m/>
    <s v="Private-Lighting"/>
    <s v="lighting"/>
    <n v="2"/>
    <n v="1"/>
    <s v="Lighting"/>
    <n v="0.97902139861649395"/>
    <n v="0.93591656730105399"/>
    <n v="2160.0638628375"/>
    <n v="0"/>
    <n v="0.71"/>
    <n v="1533.64534261463"/>
    <n v="0"/>
    <n v="4903"/>
    <n v="1"/>
    <n v="1"/>
    <n v="0"/>
    <n v="0"/>
    <n v="14.276973281664301"/>
    <d v="1900-01-09T04:44:53"/>
    <n v="43455"/>
    <n v="0"/>
    <n v="0"/>
    <n v="0"/>
    <n v="15639.86684289848"/>
  </r>
  <r>
    <s v="STND-62318"/>
    <s v="Marilyn Costa III, LLC"/>
    <s v="Algonquin Office Center - 3315 Algonquin Rd - Rolling Meadows"/>
    <s v="Outdoor &amp; Garage - LED Fixtures"/>
    <s v="Outdoor &amp; Garage Lighting"/>
    <s v="Exterior"/>
    <n v="0"/>
    <n v="13728.4"/>
    <n v="0"/>
    <x v="0"/>
    <x v="0"/>
    <n v="10.1978380583316"/>
    <s v="Qty / 1,000"/>
    <m/>
    <s v="Private-Lighting"/>
    <s v="lighting"/>
    <n v="2"/>
    <n v="1"/>
    <s v="Lighting"/>
    <n v="0.97902139861649395"/>
    <n v="0.93591656730105399"/>
    <n v="13440.3973687667"/>
    <n v="0"/>
    <n v="0.71"/>
    <n v="9542.6821318243292"/>
    <n v="0"/>
    <n v="4903"/>
    <n v="1"/>
    <n v="1"/>
    <n v="0"/>
    <n v="0"/>
    <n v="14.276973281664301"/>
    <d v="1900-01-09T04:44:53"/>
    <n v="43455"/>
    <n v="0"/>
    <n v="0"/>
    <n v="0"/>
    <n v="97314.72702247907"/>
  </r>
  <r>
    <s v="STND-62318"/>
    <s v="Marilyn Costa III, LLC"/>
    <s v="Algonquin Office Center - 3315 Algonquin Rd - Rolling Meadows"/>
    <s v="Retrofit of Existing Indoor Fixtures to LED"/>
    <s v="Indoor Lighting"/>
    <s v="Office"/>
    <n v="0"/>
    <n v="220619.41200000001"/>
    <n v="49.608240000000002"/>
    <x v="0"/>
    <x v="0"/>
    <n v="15"/>
    <s v="Qty / 1,000"/>
    <m/>
    <s v="Private-Lighting"/>
    <s v="lighting"/>
    <n v="2"/>
    <n v="1"/>
    <s v="Lighting"/>
    <n v="0.97902139861649395"/>
    <n v="0.93591656730105399"/>
    <n v="215991.12529818801"/>
    <n v="46.429173690646799"/>
    <n v="0.71"/>
    <n v="153353.69896171399"/>
    <n v="32.964713320359202"/>
    <n v="2885"/>
    <n v="1.165"/>
    <n v="1.3779999999999999"/>
    <n v="2.5499999999999998E-2"/>
    <n v="0.55000000000000004"/>
    <n v="24.263431542460999"/>
    <d v="1900-01-16T07:56:40"/>
    <n v="43455"/>
    <n v="61.260289867590501"/>
    <n v="4727.7027425783699"/>
    <n v="0"/>
    <n v="2300305.48442571"/>
  </r>
  <r>
    <s v="STND-62318"/>
    <s v="Marilyn Costa III, LLC"/>
    <s v="Algonquin Office Center - 3315 Algonquin Rd - Rolling Meadows"/>
    <s v="Retrofit of Existing Indoor Fixtures to LED"/>
    <s v="Indoor Lighting"/>
    <s v="Office"/>
    <n v="0"/>
    <n v="6683.3909999999996"/>
    <n v="1.50282"/>
    <x v="0"/>
    <x v="0"/>
    <n v="15"/>
    <s v="Qty / 1,000"/>
    <m/>
    <s v="Private-Lighting"/>
    <s v="lighting"/>
    <n v="2"/>
    <n v="1"/>
    <s v="Lighting"/>
    <n v="0.97902139861649395"/>
    <n v="0.93591656730105399"/>
    <n v="6543.1828043208898"/>
    <n v="1.40651413567137"/>
    <n v="0.71"/>
    <n v="4645.6597910678302"/>
    <n v="0.99862503632667199"/>
    <n v="2885"/>
    <n v="1.165"/>
    <n v="1.3779999999999999"/>
    <n v="2.5499999999999998E-2"/>
    <n v="0.55000000000000004"/>
    <n v="24.263431542460999"/>
    <d v="1900-01-16T07:56:40"/>
    <n v="43455"/>
    <n v="1.85580437481379"/>
    <n v="143.21988112462"/>
    <n v="0"/>
    <n v="69684.896866017458"/>
  </r>
  <r>
    <s v="STND-62318"/>
    <s v="Marilyn Costa III, LLC"/>
    <s v="Algonquin Office Center - 3315 Algonquin Rd - Rolling Meadows"/>
    <s v="Retrofit of Existing Indoor Fixtures to LED"/>
    <s v="Indoor Lighting"/>
    <s v="Office"/>
    <n v="0"/>
    <n v="2835.3780000000002"/>
    <n v="0.63756000000000002"/>
    <x v="0"/>
    <x v="0"/>
    <n v="15"/>
    <s v="Qty / 1,000"/>
    <m/>
    <s v="Private-Lighting"/>
    <s v="lighting"/>
    <n v="2"/>
    <n v="1"/>
    <s v="Lighting"/>
    <n v="0.97902139861649395"/>
    <n v="0.93591656730105399"/>
    <n v="2775.8957351664399"/>
    <n v="0.59670296664846001"/>
    <n v="0.71"/>
    <n v="1970.88597196817"/>
    <n v="0.42365910632040599"/>
    <n v="2885"/>
    <n v="1.165"/>
    <n v="1.3779999999999999"/>
    <n v="2.5499999999999998E-2"/>
    <n v="0.55000000000000004"/>
    <n v="24.263431542460999"/>
    <d v="1900-01-16T07:56:40"/>
    <n v="43455"/>
    <n v="0.78731094689069803"/>
    <n v="60.759949568020701"/>
    <n v="0"/>
    <n v="29563.289579522549"/>
  </r>
  <r>
    <s v="STND-62318"/>
    <s v="Marilyn Costa III, LLC"/>
    <s v="Algonquin Office Center - 3315 Algonquin Rd - Rolling Meadows"/>
    <s v="Retrofit of Existing Indoor Fixtures to LED"/>
    <s v="Indoor Lighting"/>
    <s v="Office"/>
    <n v="0"/>
    <n v="2295.306"/>
    <n v="0.51612000000000002"/>
    <x v="0"/>
    <x v="0"/>
    <n v="15"/>
    <s v="Qty / 1,000"/>
    <m/>
    <s v="Private-Lighting"/>
    <s v="lighting"/>
    <n v="2"/>
    <n v="1"/>
    <s v="Lighting"/>
    <n v="0.97902139861649395"/>
    <n v="0.93591656730105399"/>
    <n v="2247.1536903728302"/>
    <n v="0.48304525871541998"/>
    <n v="0.71"/>
    <n v="1595.4791201647099"/>
    <n v="0.34296213368794798"/>
    <n v="2885"/>
    <n v="1.165"/>
    <n v="1.3779999999999999"/>
    <n v="2.5499999999999998E-2"/>
    <n v="0.55000000000000004"/>
    <n v="24.263431542460999"/>
    <d v="1900-01-16T07:56:40"/>
    <n v="43455"/>
    <n v="0.63734695700675503"/>
    <n v="49.186625840778703"/>
    <n v="0"/>
    <n v="23932.186802470649"/>
  </r>
  <r>
    <s v="STND-62318"/>
    <s v="Marilyn Costa III, LLC"/>
    <s v="Algonquin Office Center - 3315 Algonquin Rd - Rolling Meadows"/>
    <s v="Retrofit of Existing Indoor Fixtures to LED"/>
    <s v="Indoor Lighting"/>
    <s v="Office"/>
    <n v="0"/>
    <n v="3564.4749999999999"/>
    <n v="0.80150399999999999"/>
    <x v="0"/>
    <x v="0"/>
    <n v="15"/>
    <s v="Qty / 1,000"/>
    <m/>
    <s v="Private-Lighting"/>
    <s v="lighting"/>
    <n v="2"/>
    <n v="1"/>
    <s v="Lighting"/>
    <n v="0.97902139861649395"/>
    <n v="0.93591656730105399"/>
    <n v="3489.69729983353"/>
    <n v="0.75014087235806404"/>
    <n v="0.71"/>
    <n v="2477.6850828818001"/>
    <n v="0.53260001937422496"/>
    <n v="2885"/>
    <n v="1.165"/>
    <n v="1.3779999999999999"/>
    <n v="2.5499999999999998E-2"/>
    <n v="0.55000000000000004"/>
    <n v="24.263431542460999"/>
    <d v="1900-01-16T07:56:40"/>
    <n v="43455"/>
    <n v="0.98976233323401996"/>
    <n v="76.383932313952698"/>
    <n v="0"/>
    <n v="37165.276243227003"/>
  </r>
  <r>
    <s v="STND-62318"/>
    <s v="Marilyn Costa III, LLC"/>
    <s v="Algonquin Office Center - 3315 Algonquin Rd - Rolling Meadows"/>
    <s v="Retrofit of Existing Indoor Fixtures to LED"/>
    <s v="Indoor Lighting"/>
    <s v="Office"/>
    <n v="0"/>
    <n v="31756.234"/>
    <n v="7.1406720000000004"/>
    <x v="0"/>
    <x v="0"/>
    <n v="15"/>
    <s v="Qty / 1,000"/>
    <m/>
    <s v="Private-Lighting"/>
    <s v="lighting"/>
    <n v="2"/>
    <n v="1"/>
    <s v="Lighting"/>
    <n v="0.97902139861649395"/>
    <n v="0.93591656730105399"/>
    <n v="31090.032625472599"/>
    <n v="6.6830732264627501"/>
    <n v="0.71"/>
    <n v="22073.923164085601"/>
    <n v="4.74498199078855"/>
    <n v="2885"/>
    <n v="1.165"/>
    <n v="1.3779999999999999"/>
    <n v="2.5499999999999998E-2"/>
    <n v="0.55000000000000004"/>
    <n v="24.263431542460999"/>
    <d v="1900-01-16T07:56:40"/>
    <n v="43455"/>
    <n v="8.8178826051758197"/>
    <n v="680.51144373352099"/>
    <n v="0"/>
    <n v="331108.84746128402"/>
  </r>
  <r>
    <s v="STND-62318"/>
    <s v="Marilyn Costa III, LLC"/>
    <s v="Algonquin Office Center - 3315 Algonquin Rd - Rolling Meadows"/>
    <s v="Retrofit of Existing Indoor Fixtures to LED"/>
    <s v="Indoor Lighting"/>
    <s v="Office"/>
    <n v="0"/>
    <n v="4300.3230000000003"/>
    <n v="0.96696599999999999"/>
    <x v="0"/>
    <x v="0"/>
    <n v="15"/>
    <s v="Qty / 1,000"/>
    <m/>
    <s v="Private-Lighting"/>
    <s v="lighting"/>
    <n v="2"/>
    <n v="1"/>
    <s v="Lighting"/>
    <n v="0.97902139861649395"/>
    <n v="0.93591656730105399"/>
    <n v="4210.1082379626796"/>
    <n v="0.904999499416831"/>
    <n v="0.71"/>
    <n v="2989.1768489535002"/>
    <n v="0.64254964458594999"/>
    <n v="2885"/>
    <n v="1.165"/>
    <n v="1.3779999999999999"/>
    <n v="2.5499999999999998E-2"/>
    <n v="0.55000000000000004"/>
    <n v="24.263431542460999"/>
    <d v="1900-01-16T07:56:40"/>
    <n v="43455"/>
    <n v="1.1940882694508901"/>
    <n v="92.152583749397607"/>
    <n v="0"/>
    <n v="44837.652734302501"/>
  </r>
  <r>
    <s v="STND-62318"/>
    <s v="Marilyn Costa III, LLC"/>
    <s v="Algonquin Office Center - 3315 Algonquin Rd - Rolling Meadows"/>
    <s v="Retrofit of Existing Indoor Fixtures to LED"/>
    <s v="Indoor Lighting"/>
    <s v="Office"/>
    <n v="0"/>
    <n v="9923.8230000000003"/>
    <n v="2.2314600000000002"/>
    <x v="0"/>
    <x v="0"/>
    <n v="15"/>
    <s v="Qty / 1,000"/>
    <m/>
    <s v="Private-Lighting"/>
    <s v="lighting"/>
    <n v="2"/>
    <n v="1"/>
    <s v="Lighting"/>
    <n v="0.97902139861649395"/>
    <n v="0.93591656730105399"/>
    <n v="9715.6350730825307"/>
    <n v="2.0884603832696098"/>
    <n v="0.71"/>
    <n v="6898.1009018885898"/>
    <n v="1.48280687212142"/>
    <n v="2885"/>
    <n v="1.165"/>
    <n v="1.3779999999999999"/>
    <n v="2.5499999999999998E-2"/>
    <n v="0.55000000000000004"/>
    <n v="24.263431542460999"/>
    <d v="1900-01-16T07:56:40"/>
    <n v="43455"/>
    <n v="2.75558831411744"/>
    <n v="212.65982348807199"/>
    <n v="0"/>
    <n v="103471.51352832884"/>
  </r>
  <r>
    <s v="STND-62318"/>
    <s v="Marilyn Costa III, LLC"/>
    <s v="Algonquin Office Center - 3315 Algonquin Rd - Rolling Meadows"/>
    <s v="Retrofit of Existing Indoor Fixtures to LED"/>
    <s v="Indoor Lighting"/>
    <s v="Office"/>
    <n v="0"/>
    <n v="15466.312"/>
    <n v="3.477738"/>
    <x v="0"/>
    <x v="0"/>
    <n v="15"/>
    <s v="Qty / 1,000"/>
    <m/>
    <s v="Private-Lighting"/>
    <s v="lighting"/>
    <n v="2"/>
    <n v="1"/>
    <s v="Lighting"/>
    <n v="0.97902139861649395"/>
    <n v="0.93591656730105399"/>
    <n v="15141.850405679101"/>
    <n v="3.2548726109324302"/>
    <n v="0.71"/>
    <n v="10750.713788032101"/>
    <n v="2.31095955376203"/>
    <n v="2885"/>
    <n v="1.165"/>
    <n v="1.3779999999999999"/>
    <n v="2.5499999999999998E-2"/>
    <n v="0.55000000000000004"/>
    <n v="24.263431542460999"/>
    <d v="1900-01-16T07:56:40"/>
    <n v="43455"/>
    <n v="4.2945937603014004"/>
    <n v="331.431060381816"/>
    <n v="0"/>
    <n v="161260.70682048152"/>
  </r>
  <r>
    <s v="STND-62318"/>
    <s v="Marilyn Costa III, LLC"/>
    <s v="Algonquin Office Center - 3315 Algonquin Rd - Rolling Meadows"/>
    <s v="Retrofit of Existing Indoor Fixtures to LED"/>
    <s v="Indoor Lighting"/>
    <s v="Office"/>
    <n v="0"/>
    <n v="1566.2090000000001"/>
    <n v="0.35217599999999999"/>
    <x v="0"/>
    <x v="0"/>
    <n v="15"/>
    <s v="Qty / 1,000"/>
    <m/>
    <s v="Private-Lighting"/>
    <s v="lighting"/>
    <n v="2"/>
    <n v="1"/>
    <s v="Lighting"/>
    <n v="0.97902139861649395"/>
    <n v="0.93591656730105399"/>
    <n v="1533.35212570574"/>
    <n v="0.32960735300581601"/>
    <n v="0.71"/>
    <n v="1088.68000925108"/>
    <n v="0.234021220634129"/>
    <n v="2885"/>
    <n v="1.165"/>
    <n v="1.3779999999999999"/>
    <n v="2.5499999999999998E-2"/>
    <n v="0.55000000000000004"/>
    <n v="24.263431542460999"/>
    <d v="1900-01-16T07:56:40"/>
    <n v="43455"/>
    <n v="0.43489557066343298"/>
    <n v="33.562643094846699"/>
    <n v="0"/>
    <n v="16330.2001387662"/>
  </r>
  <r>
    <s v="STND-62318"/>
    <s v="Marilyn Costa III, LLC"/>
    <s v="Algonquin Office Center - 3315 Algonquin Rd - Rolling Meadows"/>
    <s v="Retrofit of Existing Indoor Fixtures to LED"/>
    <s v="Indoor Lighting"/>
    <s v="Office"/>
    <n v="0"/>
    <n v="2369.5659999999998"/>
    <n v="0.53281800000000001"/>
    <x v="0"/>
    <x v="0"/>
    <n v="15"/>
    <s v="Qty / 1,000"/>
    <m/>
    <s v="Private-Lighting"/>
    <s v="lighting"/>
    <n v="2"/>
    <n v="1"/>
    <s v="Lighting"/>
    <n v="0.97902139861649395"/>
    <n v="0.93591656730105399"/>
    <n v="2319.8558194340899"/>
    <n v="0.49867319355621298"/>
    <n v="0.71"/>
    <n v="1647.0976317981999"/>
    <n v="0.35405796742491102"/>
    <n v="2885"/>
    <n v="1.165"/>
    <n v="1.3779999999999999"/>
    <n v="2.5499999999999998E-2"/>
    <n v="0.55000000000000004"/>
    <n v="24.263431542460999"/>
    <d v="1900-01-16T07:56:40"/>
    <n v="43455"/>
    <n v="0.65796700561579702"/>
    <n v="50.777959996196799"/>
    <n v="0"/>
    <n v="24706.464476973"/>
  </r>
  <r>
    <s v="STND-62321"/>
    <s v="TQM INC - BELVIDERE"/>
    <s v="TQM Inc - Belvidere DBA Arby's - 2010 N State St - Belvidere"/>
    <s v="Outdoor &amp; Garage - LED Fixtures"/>
    <s v="Outdoor &amp; Garage Lighting"/>
    <s v="Exterior"/>
    <n v="0"/>
    <n v="23240.22"/>
    <n v="0"/>
    <x v="0"/>
    <x v="0"/>
    <n v="10.1978380583316"/>
    <s v="Qty / 1,000"/>
    <m/>
    <s v="Private-Lighting"/>
    <s v="lighting"/>
    <n v="3"/>
    <n v="1"/>
    <s v="Lighting"/>
    <n v="0.91633259480590001"/>
    <n v="1.30467645558681"/>
    <n v="21295.771096460001"/>
    <n v="0"/>
    <n v="0.71"/>
    <n v="15119.997478486601"/>
    <n v="0"/>
    <n v="4903"/>
    <n v="1"/>
    <n v="1"/>
    <n v="0"/>
    <n v="0"/>
    <n v="14.276973281664301"/>
    <d v="1900-01-09T04:44:53"/>
    <n v="43427"/>
    <n v="0"/>
    <n v="0"/>
    <n v="0"/>
    <n v="154191.28572798849"/>
  </r>
  <r>
    <s v="STND-62323"/>
    <s v="Sonoco Products Company"/>
    <s v="Sonoco Products - 1500 Powis Rd -  West Chicago"/>
    <s v="Outdoor &amp; Garage - LED Fixtures"/>
    <s v="Outdoor &amp; Garage Lighting"/>
    <s v="Exterior"/>
    <n v="0"/>
    <n v="26530.133000000002"/>
    <n v="0"/>
    <x v="0"/>
    <x v="0"/>
    <n v="10.1978380583316"/>
    <s v="Qty / 1,000"/>
    <m/>
    <s v="Private-Lighting"/>
    <s v="lighting"/>
    <n v="3"/>
    <n v="1"/>
    <s v="Lighting"/>
    <n v="0.91633259480590001"/>
    <n v="1.30467645558681"/>
    <n v="24310.4256124356"/>
    <n v="0"/>
    <n v="0.71"/>
    <n v="17260.402184829301"/>
    <n v="0"/>
    <n v="4903"/>
    <n v="1"/>
    <n v="1"/>
    <n v="0"/>
    <n v="0"/>
    <n v="14.276973281664301"/>
    <d v="1900-01-09T04:44:53"/>
    <n v="43454"/>
    <n v="0"/>
    <n v="0"/>
    <n v="0"/>
    <n v="176018.78630256216"/>
  </r>
  <r>
    <s v="STND-62323"/>
    <s v="Sonoco Products Company"/>
    <s v="Sonoco Products - 1500 Powis Rd -  West Chicago"/>
    <s v="Outdoor &amp; Garage - LED Fixtures"/>
    <s v="Outdoor &amp; Garage Lighting"/>
    <s v="Exterior"/>
    <n v="0"/>
    <n v="6668.08"/>
    <n v="0"/>
    <x v="0"/>
    <x v="0"/>
    <n v="10.1978380583316"/>
    <s v="Qty / 1,000"/>
    <m/>
    <s v="Private-Lighting"/>
    <s v="lighting"/>
    <n v="3"/>
    <n v="1"/>
    <s v="Lighting"/>
    <n v="0.91633259480590001"/>
    <n v="1.30467645558681"/>
    <n v="6110.1790487733197"/>
    <n v="0"/>
    <n v="0.71"/>
    <n v="4338.2271246290602"/>
    <n v="0"/>
    <n v="4903"/>
    <n v="1"/>
    <n v="1"/>
    <n v="0"/>
    <n v="0"/>
    <n v="14.276973281664301"/>
    <d v="1900-01-09T04:44:53"/>
    <n v="43454"/>
    <n v="0"/>
    <n v="0"/>
    <n v="0"/>
    <n v="44240.537677228698"/>
  </r>
  <r>
    <s v="STND-62324"/>
    <s v="Village of Lincolnshire"/>
    <s v="Village of Lincolnshire - One Olde Half Day Rd - Lincolnshire"/>
    <s v="Outdoor &amp; Garage - LED Fixtures"/>
    <s v="Outdoor &amp; Garage Lighting"/>
    <s v="Exterior"/>
    <n v="0"/>
    <n v="26034.93"/>
    <n v="0"/>
    <x v="0"/>
    <x v="1"/>
    <n v="10.1978380583316"/>
    <s v="Qty / 1,000"/>
    <m/>
    <s v="Public-Lighting"/>
    <s v="lighting"/>
    <n v="3"/>
    <n v="1"/>
    <s v="Lighting"/>
    <n v="0.99829244462109001"/>
    <n v="0.987374621353864"/>
    <n v="25990.473915238999"/>
    <n v="0"/>
    <n v="0.71"/>
    <n v="18453.236479819701"/>
    <n v="0"/>
    <n v="4903"/>
    <n v="1"/>
    <n v="1"/>
    <n v="0"/>
    <n v="0"/>
    <n v="14.276973281664301"/>
    <d v="1900-01-09T04:44:53"/>
    <n v="43356"/>
    <n v="0"/>
    <n v="0"/>
    <n v="0"/>
    <n v="188183.11727329838"/>
  </r>
  <r>
    <s v="STND-62325"/>
    <s v="Hobby Lobby Stores, Inc."/>
    <s v="Hobby Lobby - 1385 Orland Park Pl - Orland Park"/>
    <s v="New T8 Fluorescent Fixture with Electronic Ballast"/>
    <s v="Indoor Lighting"/>
    <s v="Retail (strip mall)"/>
    <n v="0"/>
    <n v="-193075.65100000001"/>
    <n v="-38.575876000000001"/>
    <x v="0"/>
    <x v="0"/>
    <n v="12"/>
    <s v="Qty / 1,000"/>
    <m/>
    <s v="Private-Lighting"/>
    <s v="lighting"/>
    <n v="3"/>
    <n v="1"/>
    <s v="Lighting"/>
    <n v="0.91633259480590001"/>
    <n v="1.30467645558681"/>
    <n v="-176921.512274668"/>
    <n v="-50.329037170836202"/>
    <n v="0.71"/>
    <n v="-125614.273715014"/>
    <n v="-35.733616391293701"/>
    <n v="4093"/>
    <n v="1.1200000000000001"/>
    <n v="1.29"/>
    <n v="1.9E-2"/>
    <n v="0.71"/>
    <n v="17.102369899829"/>
    <d v="1900-01-11T05:11:01"/>
    <n v="43474"/>
    <n v="-54.950362671510199"/>
    <n v="-3001.3470832309799"/>
    <n v="0"/>
    <n v="-1507371.2845801681"/>
  </r>
  <r>
    <s v="STND-62325"/>
    <s v="Hobby Lobby Stores, Inc."/>
    <s v="Hobby Lobby - 1385 Orland Park Pl - Orland Park"/>
    <s v="New T8 Fluorescent Fixture with Electronic Ballast"/>
    <s v="Indoor Lighting"/>
    <s v="Retail (strip mall)"/>
    <n v="0"/>
    <n v="-1100.1980000000001"/>
    <n v="-0.21981600000000001"/>
    <x v="0"/>
    <x v="0"/>
    <n v="12"/>
    <s v="Qty / 1,000"/>
    <m/>
    <s v="Private-Lighting"/>
    <s v="lighting"/>
    <n v="3"/>
    <n v="1"/>
    <s v="Lighting"/>
    <n v="0.91633259480590001"/>
    <n v="1.30467645558681"/>
    <n v="-1008.14728814026"/>
    <n v="-0.286788759761269"/>
    <n v="0.71"/>
    <n v="-715.78457457958598"/>
    <n v="-0.20362001943050101"/>
    <n v="4093"/>
    <n v="1.1200000000000001"/>
    <n v="1.29"/>
    <n v="1.9E-2"/>
    <n v="0.71"/>
    <n v="17.102369899829"/>
    <d v="1900-01-11T05:11:01"/>
    <n v="43474"/>
    <n v="-0.31312234934083399"/>
    <n v="-17.102498638093699"/>
    <n v="0"/>
    <n v="-8589.4148949550327"/>
  </r>
  <r>
    <s v="STND-62325"/>
    <s v="Hobby Lobby Stores, Inc."/>
    <s v="Hobby Lobby - 1385 Orland Park Pl - Orland Park"/>
    <s v="New T8 Fluorescent Fixture with Electronic Ballast"/>
    <s v="Indoor Lighting"/>
    <s v="Retail (strip mall)"/>
    <n v="0"/>
    <n v="-1696.1389999999999"/>
    <n v="-0.33888299999999999"/>
    <x v="0"/>
    <x v="0"/>
    <n v="12"/>
    <s v="Qty / 1,000"/>
    <m/>
    <s v="Private-Lighting"/>
    <s v="lighting"/>
    <n v="3"/>
    <n v="1"/>
    <s v="Lighting"/>
    <n v="0.91633259480590001"/>
    <n v="1.30467645558681"/>
    <n v="-1554.22745102148"/>
    <n v="-0.44213267129862399"/>
    <n v="0.71"/>
    <n v="-1103.5014902252501"/>
    <n v="-0.31391419662202302"/>
    <n v="4093"/>
    <n v="1.1200000000000001"/>
    <n v="1.29"/>
    <n v="1.9E-2"/>
    <n v="0.71"/>
    <n v="17.102369899829"/>
    <d v="1900-01-11T05:11:01"/>
    <n v="43474"/>
    <n v="-0.48273028856711803"/>
    <n v="-26.366358544114501"/>
    <n v="0"/>
    <n v="-13242.017882703001"/>
  </r>
  <r>
    <s v="STND-62325"/>
    <s v="Hobby Lobby Stores, Inc."/>
    <s v="Hobby Lobby - 1385 Orland Park Pl - Orland Park"/>
    <s v="New T8 Fluorescent Fixture with Electronic Ballast"/>
    <s v="Indoor Lighting"/>
    <s v="Retail (strip mall)"/>
    <n v="0"/>
    <n v="1164.377"/>
    <n v="0.23263900000000001"/>
    <x v="0"/>
    <x v="0"/>
    <n v="12"/>
    <s v="Qty / 1,000"/>
    <m/>
    <s v="Private-Lighting"/>
    <s v="lighting"/>
    <n v="3"/>
    <n v="1"/>
    <s v="Lighting"/>
    <n v="0.91633259480590001"/>
    <n v="1.30467645558681"/>
    <n v="1066.9565977423099"/>
    <n v="0.303518625951259"/>
    <n v="0.71"/>
    <n v="757.53918439704"/>
    <n v="0.21549822442539401"/>
    <n v="4093"/>
    <n v="1.1200000000000001"/>
    <n v="1.29"/>
    <n v="1.9E-2"/>
    <n v="0.71"/>
    <n v="17.102369899829"/>
    <d v="1900-01-11T05:11:01"/>
    <n v="43474"/>
    <n v="0.33138838950896299"/>
    <n v="18.100156568842699"/>
    <n v="0"/>
    <n v="9090.4702127644796"/>
  </r>
  <r>
    <s v="STND-62325"/>
    <s v="Hobby Lobby Stores, Inc."/>
    <s v="Hobby Lobby - 1385 Orland Park Pl - Orland Park"/>
    <s v="New T8 Fluorescent Fixture with Electronic Ballast"/>
    <s v="Indoor Lighting"/>
    <s v="Retail (strip mall)"/>
    <n v="0"/>
    <n v="5363.4669999999996"/>
    <n v="1.0716030000000001"/>
    <x v="0"/>
    <x v="0"/>
    <n v="12"/>
    <s v="Qty / 1,000"/>
    <m/>
    <s v="Private-Lighting"/>
    <s v="lighting"/>
    <n v="3"/>
    <n v="1"/>
    <s v="Lighting"/>
    <n v="0.91633259480590001"/>
    <n v="1.30467645558681"/>
    <n v="4914.7196332658104"/>
    <n v="1.39809520383619"/>
    <n v="0.71"/>
    <n v="3489.45093961873"/>
    <n v="0.99264759472369402"/>
    <n v="4093"/>
    <n v="1.1200000000000001"/>
    <n v="1.29"/>
    <n v="1.9E-2"/>
    <n v="0.71"/>
    <n v="17.102369899829"/>
    <d v="1900-01-11T05:11:01"/>
    <n v="43474"/>
    <n v="1.52647145303656"/>
    <n v="83.374708064330804"/>
    <n v="0"/>
    <n v="41873.411275424762"/>
  </r>
  <r>
    <s v="STND-62325"/>
    <s v="Hobby Lobby Stores, Inc."/>
    <s v="Hobby Lobby - 1385 Orland Park Pl - Orland Park"/>
    <s v="New T8 Fluorescent Fixture with Electronic Ballast"/>
    <s v="Indoor Lighting"/>
    <s v="Retail (strip mall)"/>
    <n v="0"/>
    <n v="16961.392"/>
    <n v="3.38883"/>
    <x v="0"/>
    <x v="0"/>
    <n v="12"/>
    <s v="Qty / 1,000"/>
    <m/>
    <s v="Private-Lighting"/>
    <s v="lighting"/>
    <n v="3"/>
    <n v="1"/>
    <s v="Lighting"/>
    <n v="0.91633259480590001"/>
    <n v="1.30467645558681"/>
    <n v="15542.276342880001"/>
    <n v="4.4213267129862404"/>
    <n v="0.71"/>
    <n v="11035.0162034448"/>
    <n v="3.13914196622023"/>
    <n v="4093"/>
    <n v="1.1200000000000001"/>
    <n v="1.29"/>
    <n v="1.9E-2"/>
    <n v="0.71"/>
    <n v="17.102369899829"/>
    <d v="1900-01-11T05:11:01"/>
    <n v="43474"/>
    <n v="4.8273028856711804"/>
    <n v="263.663616531"/>
    <n v="0"/>
    <n v="132420.1944413376"/>
  </r>
  <r>
    <s v="STND-62325"/>
    <s v="Hobby Lobby Stores, Inc."/>
    <s v="Hobby Lobby - 1385 Orland Park Pl - Orland Park"/>
    <s v="New T8 Fluorescent Fixture with Electronic Ballast"/>
    <s v="Indoor Lighting"/>
    <s v="Retail (strip mall)"/>
    <n v="0"/>
    <n v="209037.696"/>
    <n v="41.765039999999999"/>
    <x v="0"/>
    <x v="0"/>
    <n v="12"/>
    <s v="Qty / 1,000"/>
    <m/>
    <s v="Private-Lighting"/>
    <s v="lighting"/>
    <n v="3"/>
    <n v="1"/>
    <s v="Lighting"/>
    <n v="0.91633259480590001"/>
    <n v="1.30467645558681"/>
    <n v="191548.054387927"/>
    <n v="54.489864354641199"/>
    <n v="0.71"/>
    <n v="135999.11861542799"/>
    <n v="38.687803691795203"/>
    <n v="4093"/>
    <n v="1.1200000000000001"/>
    <n v="1.29"/>
    <n v="1.9E-2"/>
    <n v="0.71"/>
    <n v="17.102369899829"/>
    <d v="1900-01-11T05:11:01"/>
    <n v="43474"/>
    <n v="59.493246374758399"/>
    <n v="3249.4759226523302"/>
    <n v="0"/>
    <n v="1631989.4233851358"/>
  </r>
  <r>
    <s v="STND-62326"/>
    <s v="Aldridge Electric, Inc."/>
    <s v="Aldridge Electric Inc - 844 E Rockland Rd - Libertyville"/>
    <s v="Retrofit of Existing Indoor Fixtures to LED"/>
    <s v="Indoor Lighting"/>
    <s v="Office"/>
    <n v="0"/>
    <n v="63350.446000000004"/>
    <n v="14.244911999999999"/>
    <x v="0"/>
    <x v="0"/>
    <n v="15"/>
    <s v="Qty / 1,000"/>
    <m/>
    <s v="Private-Lighting"/>
    <s v="lighting"/>
    <n v="3"/>
    <n v="1"/>
    <s v="Lighting"/>
    <n v="0.91633259480590001"/>
    <n v="1.30467645558681"/>
    <n v="58050.078565290998"/>
    <n v="18.585001298306"/>
    <n v="0.71"/>
    <n v="41215.555781356597"/>
    <n v="13.1953509217972"/>
    <n v="2885"/>
    <n v="1.165"/>
    <n v="1.3779999999999999"/>
    <n v="2.5499999999999998E-2"/>
    <n v="0.55000000000000004"/>
    <n v="24.263431542460999"/>
    <d v="1900-01-16T07:56:40"/>
    <n v="43429"/>
    <n v="24.521706423414699"/>
    <n v="1270.62403726603"/>
    <n v="0"/>
    <n v="618233.33672034892"/>
  </r>
  <r>
    <s v="STND-62326"/>
    <s v="Aldridge Electric, Inc."/>
    <s v="Aldridge Electric Inc - 844 E Rockland Rd - Libertyville"/>
    <s v="Retrofit of Existing Indoor Fixtures to LED"/>
    <s v="Indoor Lighting"/>
    <s v="Office"/>
    <n v="0"/>
    <n v="9748.2999999999993"/>
    <n v="2.1919919999999999"/>
    <x v="0"/>
    <x v="0"/>
    <n v="15"/>
    <s v="Qty / 1,000"/>
    <m/>
    <s v="Private-Lighting"/>
    <s v="lighting"/>
    <n v="3"/>
    <n v="1"/>
    <s v="Lighting"/>
    <n v="0.91633259480590001"/>
    <n v="1.30467645558681"/>
    <n v="8932.6850339463508"/>
    <n v="2.8598403532346399"/>
    <n v="0.71"/>
    <n v="6342.2063741019101"/>
    <n v="2.0304866507965902"/>
    <n v="2885"/>
    <n v="1.165"/>
    <n v="1.3779999999999999"/>
    <n v="2.5499999999999998E-2"/>
    <n v="0.55000000000000004"/>
    <n v="24.263431542460999"/>
    <d v="1900-01-16T07:56:40"/>
    <n v="43429"/>
    <n v="3.7733742620855502"/>
    <n v="195.52229044260301"/>
    <n v="0"/>
    <n v="95133.095611528654"/>
  </r>
  <r>
    <s v="STND-62327"/>
    <s v="Rockford Bicycle Company"/>
    <s v="Rockford Bicycle Company - 4169 N Perryville Rd - Loves Park"/>
    <s v="New Indoor LED Fixtures"/>
    <s v="Indoor Lighting"/>
    <s v="Retail (strip mall)"/>
    <n v="0"/>
    <n v="16149.995999999999"/>
    <n v="3.2267160000000001"/>
    <x v="0"/>
    <x v="0"/>
    <n v="12.215978499877799"/>
    <s v="Qty / 1,000"/>
    <m/>
    <s v="Private-Lighting"/>
    <s v="lighting"/>
    <n v="3"/>
    <n v="1"/>
    <s v="Lighting"/>
    <n v="0.91633259480590001"/>
    <n v="1.30467645558681"/>
    <n v="14798.767740784901"/>
    <n v="4.2098203940652397"/>
    <n v="0.71"/>
    <n v="10507.125095957301"/>
    <n v="2.98897247978632"/>
    <n v="4093"/>
    <n v="1.1200000000000001"/>
    <n v="1.29"/>
    <n v="1.9E-2"/>
    <n v="0.71"/>
    <n v="17.102369899829"/>
    <d v="1900-01-11T05:11:01"/>
    <n v="43415"/>
    <n v="4.5963755803747599"/>
    <n v="251.05052417402999"/>
    <n v="0"/>
    <n v="128354.81426774085"/>
  </r>
  <r>
    <s v="STND-62330"/>
    <s v="New Albertson's Inc"/>
    <s v="New Albertson's Inc - 1151 S Roselle Rd - Schaumburg"/>
    <s v="LED Refrigerated Display Case Lighting for Open and Closed Cases"/>
    <s v="Refrigeration"/>
    <s v="Grocery/convenience"/>
    <n v="0"/>
    <n v="7003.26"/>
    <n v="0.83340000000000003"/>
    <x v="2"/>
    <x v="0"/>
    <n v="8.6177180282661094"/>
    <s v="ΔkWpeak / CF"/>
    <n v="0.69"/>
    <s v="Private-Lighting"/>
    <s v="lighting"/>
    <n v="3"/>
    <n v="1"/>
    <s v="Non-Lighting"/>
    <n v="0.91633259480590001"/>
    <n v="1.30467645558681"/>
    <n v="6417.3154079003698"/>
    <n v="1.08731735808604"/>
    <n v="0.7"/>
    <n v="4492.12078553026"/>
    <n v="0.76112215066023103"/>
    <n v="4661"/>
    <n v="1.07"/>
    <n v="1.24"/>
    <n v="2.9000000000000001E-2"/>
    <n v="0.745"/>
    <n v="15.018236429950701"/>
    <d v="1900-01-09T17:27:20"/>
    <n v="43421"/>
    <n v="1.57582225809572"/>
    <n v="0"/>
    <n v="0"/>
    <n v="38711.830278613037"/>
  </r>
  <r>
    <s v="STND-62330"/>
    <s v="New Albertson's Inc"/>
    <s v="New Albertson's Inc - 1151 S Roselle Rd - Schaumburg"/>
    <s v="LED Refrigerated Display Case Lighting for Open and Closed Cases"/>
    <s v="Refrigeration"/>
    <s v="Grocery/convenience"/>
    <n v="0"/>
    <n v="42749.45"/>
    <n v="5.0873999999999997"/>
    <x v="2"/>
    <x v="0"/>
    <n v="8.6177180282661094"/>
    <s v="ΔkWpeak / CF"/>
    <n v="0.69"/>
    <s v="Private-Lighting"/>
    <s v="lighting"/>
    <n v="3"/>
    <n v="1"/>
    <s v="Non-Lighting"/>
    <n v="0.91633259480590001"/>
    <n v="1.30467645558681"/>
    <n v="39172.7144450251"/>
    <n v="6.6374110001523201"/>
    <n v="0.7"/>
    <n v="27420.900111517502"/>
    <n v="4.6461877001066201"/>
    <n v="4661"/>
    <n v="1.07"/>
    <n v="1.24"/>
    <n v="2.9000000000000001E-2"/>
    <n v="0.745"/>
    <n v="15.018236429950701"/>
    <d v="1900-01-09T17:27:20"/>
    <n v="43421"/>
    <n v="9.6194362321048104"/>
    <n v="0"/>
    <n v="0"/>
    <n v="236305.58524230853"/>
  </r>
  <r>
    <s v="STND-62330"/>
    <s v="New Albertson's Inc"/>
    <s v="New Albertson's Inc - 1151 S Roselle Rd - Schaumburg"/>
    <s v="Retrofit of Existing Indoor Fixtures to LED"/>
    <s v="Indoor Lighting"/>
    <s v="Grocery/convenience"/>
    <n v="0"/>
    <n v="14363.338"/>
    <n v="2.6783999999999999"/>
    <x v="0"/>
    <x v="0"/>
    <n v="10.727311735679001"/>
    <s v="Qty / 1,000"/>
    <m/>
    <s v="Private-Lighting"/>
    <s v="lighting"/>
    <n v="3"/>
    <n v="1"/>
    <s v="Lighting"/>
    <n v="0.91633259480590001"/>
    <n v="1.30467645558681"/>
    <n v="13161.594779614201"/>
    <n v="3.4944454186437"/>
    <n v="0.71"/>
    <n v="9344.7322935260709"/>
    <n v="2.4810562472370301"/>
    <n v="4661"/>
    <n v="1.07"/>
    <n v="1.24"/>
    <n v="2.9000000000000001E-2"/>
    <n v="0.745"/>
    <n v="15.018236429950701"/>
    <d v="1900-01-09T17:27:20"/>
    <n v="43421"/>
    <n v="3.78268609941947"/>
    <n v="356.71612019515101"/>
    <n v="0"/>
    <n v="100243.85639912076"/>
  </r>
  <r>
    <s v="STND-62330"/>
    <s v="New Albertson's Inc"/>
    <s v="New Albertson's Inc - 1151 S Roselle Rd - Schaumburg"/>
    <s v="Retrofit of Existing Indoor Fixtures to LED"/>
    <s v="Indoor Lighting"/>
    <s v="Grocery/convenience"/>
    <n v="0"/>
    <n v="897.70899999999995"/>
    <n v="0.16739999999999999"/>
    <x v="0"/>
    <x v="0"/>
    <n v="10.727311735679001"/>
    <s v="Qty / 1,000"/>
    <m/>
    <s v="Private-Lighting"/>
    <s v="lighting"/>
    <n v="3"/>
    <n v="1"/>
    <s v="Lighting"/>
    <n v="0.91633259480590001"/>
    <n v="1.30467645558681"/>
    <n v="822.60001735060905"/>
    <n v="0.218402838665231"/>
    <n v="0.71"/>
    <n v="584.04601231893298"/>
    <n v="0.15506601545231399"/>
    <n v="4661"/>
    <n v="1.07"/>
    <n v="1.24"/>
    <n v="2.9000000000000001E-2"/>
    <n v="0.745"/>
    <n v="15.018236429950701"/>
    <d v="1900-01-09T17:27:20"/>
    <n v="43421"/>
    <n v="0.23641788121371701"/>
    <n v="22.294766825390301"/>
    <n v="0"/>
    <n v="6265.2436421254115"/>
  </r>
  <r>
    <s v="STND-62330"/>
    <s v="New Albertson's Inc"/>
    <s v="New Albertson's Inc - 1151 S Roselle Rd - Schaumburg"/>
    <s v="Retrofit of Existing Indoor Fixtures to LED"/>
    <s v="Indoor Lighting"/>
    <s v="Grocery/convenience"/>
    <n v="0"/>
    <n v="38032.921000000002"/>
    <n v="7.0921799999999999"/>
    <x v="0"/>
    <x v="0"/>
    <n v="10.727311735679001"/>
    <s v="Qty / 1,000"/>
    <m/>
    <s v="Private-Lighting"/>
    <s v="lighting"/>
    <n v="3"/>
    <n v="1"/>
    <s v="Lighting"/>
    <n v="0.91633259480590001"/>
    <n v="1.30467645558681"/>
    <n v="34850.8051879778"/>
    <n v="9.2530002647836405"/>
    <n v="0.71"/>
    <n v="24744.071683464201"/>
    <n v="6.5696301879963803"/>
    <n v="4661"/>
    <n v="1.07"/>
    <n v="1.24"/>
    <n v="2.9000000000000001E-2"/>
    <n v="0.745"/>
    <n v="15.018236429950701"/>
    <d v="1900-01-09T17:27:20"/>
    <n v="43421"/>
    <n v="10.016237567421101"/>
    <n v="944.55453313210899"/>
    <n v="0"/>
    <n v="265437.37055850797"/>
  </r>
  <r>
    <s v="STND-62330"/>
    <s v="New Albertson's Inc"/>
    <s v="New Albertson's Inc - 1151 S Roselle Rd - Schaumburg"/>
    <s v="Retrofit of Existing Indoor Fixtures to LED"/>
    <s v="Indoor Lighting"/>
    <s v="Grocery/convenience"/>
    <n v="0"/>
    <n v="239.38900000000001"/>
    <n v="4.4639999999999999E-2"/>
    <x v="0"/>
    <x v="0"/>
    <n v="10.727311735679001"/>
    <s v="Qty / 1,000"/>
    <m/>
    <s v="Private-Lighting"/>
    <s v="lighting"/>
    <n v="3"/>
    <n v="1"/>
    <s v="Lighting"/>
    <n v="0.91633259480590001"/>
    <n v="1.30467645558681"/>
    <n v="219.35994353799001"/>
    <n v="5.8240756977395003E-2"/>
    <n v="0.71"/>
    <n v="155.745559911973"/>
    <n v="4.13509374539505E-2"/>
    <n v="4661"/>
    <n v="1.07"/>
    <n v="1.24"/>
    <n v="2.9000000000000001E-2"/>
    <n v="0.745"/>
    <n v="15.018236429950701"/>
    <d v="1900-01-09T17:27:20"/>
    <n v="43421"/>
    <n v="6.3044768323657796E-2"/>
    <n v="5.9452694977585896"/>
    <n v="0"/>
    <n v="1670.7311726236048"/>
  </r>
  <r>
    <s v="STND-62330"/>
    <s v="New Albertson's Inc"/>
    <s v="New Albertson's Inc - 1151 S Roselle Rd - Schaumburg"/>
    <s v="Retrofit of Existing Indoor Fixtures to LED"/>
    <s v="Indoor Lighting"/>
    <s v="Grocery/convenience"/>
    <n v="0"/>
    <n v="109.72"/>
    <n v="2.0459999999999999E-2"/>
    <x v="0"/>
    <x v="0"/>
    <n v="10.727311735679001"/>
    <s v="Qty / 1,000"/>
    <m/>
    <s v="Private-Lighting"/>
    <s v="lighting"/>
    <n v="3"/>
    <n v="1"/>
    <s v="Lighting"/>
    <n v="0.91633259480590001"/>
    <n v="1.30467645558681"/>
    <n v="100.54001230210299"/>
    <n v="2.6693680281306101E-2"/>
    <n v="0.71"/>
    <n v="71.383408734493401"/>
    <n v="1.8952512999727299E-2"/>
    <n v="4661"/>
    <n v="1.07"/>
    <n v="1.24"/>
    <n v="2.9000000000000001E-2"/>
    <n v="0.745"/>
    <n v="15.018236429950701"/>
    <d v="1900-01-09T17:27:20"/>
    <n v="43421"/>
    <n v="2.8895518815009801E-2"/>
    <n v="2.7249162212719602"/>
    <n v="0"/>
    <n v="765.75207825030191"/>
  </r>
  <r>
    <s v="STND-62330"/>
    <s v="New Albertson's Inc"/>
    <s v="New Albertson's Inc - 1151 S Roselle Rd - Schaumburg"/>
    <s v="Retrofit of Existing Indoor Fixtures to LED"/>
    <s v="Indoor Lighting"/>
    <s v="Grocery/convenience"/>
    <n v="0"/>
    <n v="139.64400000000001"/>
    <n v="2.6040000000000001E-2"/>
    <x v="0"/>
    <x v="0"/>
    <n v="10.727311735679001"/>
    <s v="Qty / 1,000"/>
    <m/>
    <s v="Private-Lighting"/>
    <s v="lighting"/>
    <n v="3"/>
    <n v="1"/>
    <s v="Lighting"/>
    <n v="0.91633259480590001"/>
    <n v="1.30467645558681"/>
    <n v="127.96034886907501"/>
    <n v="3.39737749034804E-2"/>
    <n v="0.71"/>
    <n v="90.851847697043297"/>
    <n v="2.41213801814711E-2"/>
    <n v="4661"/>
    <n v="1.07"/>
    <n v="1.24"/>
    <n v="2.9000000000000001E-2"/>
    <n v="0.745"/>
    <n v="15.018236429950701"/>
    <d v="1900-01-09T17:27:20"/>
    <n v="43421"/>
    <n v="3.6776114855467001E-2"/>
    <n v="3.4680842216852099"/>
    <n v="0"/>
    <n v="974.59609200861371"/>
  </r>
  <r>
    <s v="STND-62330"/>
    <s v="New Albertson's Inc"/>
    <s v="New Albertson's Inc - 1151 S Roselle Rd - Schaumburg"/>
    <s v="Retrofit of Existing Indoor Fixtures to LED"/>
    <s v="Indoor Lighting"/>
    <s v="Grocery/convenience"/>
    <n v="0"/>
    <n v="100194.254"/>
    <n v="18.683700000000002"/>
    <x v="0"/>
    <x v="0"/>
    <n v="10.727311735679001"/>
    <s v="Qty / 1,000"/>
    <m/>
    <s v="Private-Lighting"/>
    <s v="lighting"/>
    <n v="3"/>
    <n v="1"/>
    <s v="Lighting"/>
    <n v="0.91633259480590001"/>
    <n v="1.30467645558681"/>
    <n v="91811.2607524614"/>
    <n v="24.376183493247201"/>
    <n v="0.71"/>
    <n v="65185.995134247598"/>
    <n v="17.3070902802055"/>
    <n v="4661"/>
    <n v="1.07"/>
    <n v="1.24"/>
    <n v="2.9000000000000001E-2"/>
    <n v="0.745"/>
    <n v="15.018236429950701"/>
    <d v="1900-01-09T17:27:20"/>
    <n v="43421"/>
    <n v="26.386862408797601"/>
    <n v="2488.34258114148"/>
    <n v="0"/>
    <n v="699270.49060552847"/>
  </r>
  <r>
    <s v="STND-62330"/>
    <s v="New Albertson's Inc"/>
    <s v="New Albertson's Inc - 1151 S Roselle Rd - Schaumburg"/>
    <s v="Retrofit of Existing Indoor Fixtures to LED"/>
    <s v="Indoor Lighting"/>
    <s v="Grocery/convenience"/>
    <n v="0"/>
    <n v="1206.9190000000001"/>
    <n v="0.22506000000000001"/>
    <x v="0"/>
    <x v="0"/>
    <n v="10.727311735679001"/>
    <s v="Qty / 1,000"/>
    <m/>
    <s v="Private-Lighting"/>
    <s v="lighting"/>
    <n v="3"/>
    <n v="1"/>
    <s v="Lighting"/>
    <n v="0.91633259480590001"/>
    <n v="1.30467645558681"/>
    <n v="1105.93921899054"/>
    <n v="0.29363048309436701"/>
    <n v="0.71"/>
    <n v="785.21684548328506"/>
    <n v="0.208477642997"/>
    <n v="4661"/>
    <n v="1.07"/>
    <n v="1.24"/>
    <n v="2.9000000000000001E-2"/>
    <n v="0.745"/>
    <n v="15.018236429950701"/>
    <d v="1900-01-09T17:27:20"/>
    <n v="43421"/>
    <n v="0.31785070696510798"/>
    <n v="29.9740535988091"/>
    <n v="0"/>
    <n v="8423.2658816056883"/>
  </r>
  <r>
    <s v="STND-62331"/>
    <s v="St. Raymond Parish"/>
    <s v="St Raymond Church - 301 S I-Oka - Mt Prospect"/>
    <s v="New Indoor LED Fixtures"/>
    <s v="Indoor Lighting"/>
    <s v="Miscellaneous"/>
    <n v="0"/>
    <n v="32485.03"/>
    <n v="6.9572159999999998"/>
    <x v="0"/>
    <x v="0"/>
    <n v="14.797277300976599"/>
    <s v="Qty / 1,000"/>
    <m/>
    <s v="Private-Lighting"/>
    <s v="lighting"/>
    <n v="3"/>
    <n v="1"/>
    <s v="Lighting"/>
    <n v="0.91633259480590001"/>
    <n v="1.30467645558681"/>
    <n v="29767.091832247501"/>
    <n v="9.0769159116318203"/>
    <n v="0.71"/>
    <n v="21134.6352008957"/>
    <n v="6.4446102972585901"/>
    <n v="3379"/>
    <n v="1.0900000000000001"/>
    <n v="1.36"/>
    <n v="2.1999999999999999E-2"/>
    <n v="0.57999999999999996"/>
    <n v="20.7161882213673"/>
    <d v="1900-01-13T19:08:05"/>
    <n v="43405"/>
    <n v="11.5072463382756"/>
    <n v="600.80368835728905"/>
    <n v="0"/>
    <n v="312735.05772263493"/>
  </r>
  <r>
    <s v="STND-62331"/>
    <s v="St. Raymond Parish"/>
    <s v="St Raymond Church - 301 S I-Oka - Mt Prospect"/>
    <s v="Outdoor &amp; Garage - LED Fixtures"/>
    <s v="Outdoor &amp; Garage Lighting"/>
    <s v="Exterior"/>
    <n v="0"/>
    <n v="9266.67"/>
    <n v="0"/>
    <x v="0"/>
    <x v="0"/>
    <n v="10.1978380583316"/>
    <s v="Qty / 1,000"/>
    <m/>
    <s v="Private-Lighting"/>
    <s v="lighting"/>
    <n v="3"/>
    <n v="1"/>
    <s v="Lighting"/>
    <n v="0.91633259480590001"/>
    <n v="1.30467645558681"/>
    <n v="8491.3517663099901"/>
    <n v="0"/>
    <n v="0.71"/>
    <n v="6028.8597540800902"/>
    <n v="0"/>
    <n v="4903"/>
    <n v="1"/>
    <n v="1"/>
    <n v="0"/>
    <n v="0"/>
    <n v="14.276973281664301"/>
    <d v="1900-01-09T04:44:53"/>
    <n v="43405"/>
    <n v="0"/>
    <n v="0"/>
    <n v="0"/>
    <n v="61481.335448501632"/>
  </r>
  <r>
    <s v="STND-62331"/>
    <s v="St. Raymond Parish"/>
    <s v="St Raymond Church - 301 S I-Oka - Mt Prospect"/>
    <s v="Outdoor &amp; Garage - LED Fixtures"/>
    <s v="Outdoor &amp; Garage Lighting"/>
    <s v="Exterior"/>
    <n v="0"/>
    <n v="2981.0239999999999"/>
    <n v="0"/>
    <x v="0"/>
    <x v="0"/>
    <n v="10.1978380583316"/>
    <s v="Qty / 1,000"/>
    <m/>
    <s v="Private-Lighting"/>
    <s v="lighting"/>
    <n v="3"/>
    <n v="1"/>
    <s v="Lighting"/>
    <n v="0.91633259480590001"/>
    <n v="1.30467645558681"/>
    <n v="2731.6094570986602"/>
    <n v="0"/>
    <n v="0.71"/>
    <n v="1939.44271454005"/>
    <n v="0"/>
    <n v="4903"/>
    <n v="1"/>
    <n v="1"/>
    <n v="0"/>
    <n v="0"/>
    <n v="14.276973281664301"/>
    <d v="1900-01-09T04:44:53"/>
    <n v="43405"/>
    <n v="0"/>
    <n v="0"/>
    <n v="0"/>
    <n v="19778.122726290472"/>
  </r>
  <r>
    <s v="STND-62331"/>
    <s v="St. Raymond Parish"/>
    <s v="St Raymond Church - 301 S I-Oka - Mt Prospect"/>
    <s v="Outdoor &amp; Garage - LED Fixtures"/>
    <s v="Outdoor &amp; Garage Lighting"/>
    <s v="Exterior"/>
    <n v="0"/>
    <n v="6143.4589999999998"/>
    <n v="0"/>
    <x v="0"/>
    <x v="0"/>
    <n v="10.1978380583316"/>
    <s v="Qty / 1,000"/>
    <m/>
    <s v="Private-Lighting"/>
    <s v="lighting"/>
    <n v="3"/>
    <n v="1"/>
    <s v="Lighting"/>
    <n v="0.91633259480590001"/>
    <n v="1.30467645558681"/>
    <n v="5629.4517265536597"/>
    <n v="0"/>
    <n v="0.71"/>
    <n v="3996.9107258530998"/>
    <n v="0"/>
    <n v="4903"/>
    <n v="1"/>
    <n v="1"/>
    <n v="0"/>
    <n v="0"/>
    <n v="14.276973281664301"/>
    <d v="1900-01-09T04:44:53"/>
    <n v="43405"/>
    <n v="0"/>
    <n v="0"/>
    <n v="0"/>
    <n v="40759.848315858522"/>
  </r>
  <r>
    <s v="STND-62331"/>
    <s v="St. Raymond Parish"/>
    <s v="St Raymond Church - 301 S I-Oka - Mt Prospect"/>
    <s v="Outdoor &amp; Garage - LED Retrofits"/>
    <s v="Outdoor &amp; Garage Lighting"/>
    <s v="Exterior"/>
    <n v="0"/>
    <n v="515.63499999999999"/>
    <n v="0.110432"/>
    <x v="0"/>
    <x v="0"/>
    <n v="10.1978380583316"/>
    <s v="Qty / 1,000"/>
    <m/>
    <s v="Private-Lighting"/>
    <s v="lighting"/>
    <n v="3"/>
    <n v="1"/>
    <s v="Lighting"/>
    <n v="0.91633259480590001"/>
    <n v="1.30467645558681"/>
    <n v="472.49315752273998"/>
    <n v="0.144078030343362"/>
    <n v="0.71"/>
    <n v="335.47014184114602"/>
    <n v="0.102295401543787"/>
    <n v="4903"/>
    <n v="1"/>
    <n v="1"/>
    <n v="0"/>
    <n v="0"/>
    <n v="14.276973281664301"/>
    <d v="1900-01-09T04:44:53"/>
    <n v="43405"/>
    <n v="0.144078030343362"/>
    <n v="0"/>
    <n v="0"/>
    <n v="3421.0701799015387"/>
  </r>
  <r>
    <s v="STND-62331"/>
    <s v="St. Raymond Parish"/>
    <s v="St Raymond Church - 301 S I-Oka - Mt Prospect"/>
    <s v="Outdoor &amp; Garage - LED Retrofits"/>
    <s v="Outdoor &amp; Garage Lighting"/>
    <s v="Exterior"/>
    <n v="0"/>
    <n v="1119.665"/>
    <n v="0.23979500000000001"/>
    <x v="0"/>
    <x v="0"/>
    <n v="10.1978380583316"/>
    <s v="Qty / 1,000"/>
    <m/>
    <s v="Private-Lighting"/>
    <s v="lighting"/>
    <n v="3"/>
    <n v="1"/>
    <s v="Lighting"/>
    <n v="0.91633259480590001"/>
    <n v="1.30467645558681"/>
    <n v="1025.98553476335"/>
    <n v="0.31285489066743799"/>
    <n v="0.71"/>
    <n v="728.44972968197703"/>
    <n v="0.22212697237388099"/>
    <n v="4903"/>
    <n v="1"/>
    <n v="1"/>
    <n v="0"/>
    <n v="0"/>
    <n v="14.276973281664301"/>
    <d v="1900-01-09T04:44:53"/>
    <n v="43405"/>
    <n v="0.31285489066743799"/>
    <n v="0"/>
    <n v="0"/>
    <n v="7428.6123769322312"/>
  </r>
  <r>
    <s v="STND-62331"/>
    <s v="St. Raymond Parish"/>
    <s v="St Raymond Church - 301 S I-Oka - Mt Prospect"/>
    <s v="Outdoor &amp; Garage - LED Retrofits"/>
    <s v="Outdoor &amp; Garage Lighting"/>
    <s v="Exterior"/>
    <n v="0"/>
    <n v="1237.5250000000001"/>
    <n v="0.26503700000000002"/>
    <x v="0"/>
    <x v="0"/>
    <n v="10.1978380583316"/>
    <s v="Qty / 1,000"/>
    <m/>
    <s v="Private-Lighting"/>
    <s v="lighting"/>
    <n v="3"/>
    <n v="1"/>
    <s v="Lighting"/>
    <n v="0.91633259480590001"/>
    <n v="1.30467645558681"/>
    <n v="1133.9844943871699"/>
    <n v="0.34578753375936"/>
    <n v="0.71"/>
    <n v="805.12899101489199"/>
    <n v="0.245509148969146"/>
    <n v="4903"/>
    <n v="1"/>
    <n v="1"/>
    <n v="0"/>
    <n v="0"/>
    <n v="14.276973281664301"/>
    <d v="1900-01-09T04:44:53"/>
    <n v="43405"/>
    <n v="0.34578753375936"/>
    <n v="0"/>
    <n v="0"/>
    <n v="8210.5750664377865"/>
  </r>
  <r>
    <s v="STND-62331"/>
    <s v="St. Raymond Parish"/>
    <s v="St Raymond Church - 301 S I-Oka - Mt Prospect"/>
    <s v="Photocells"/>
    <s v="Outdoor &amp; Garage Lighting"/>
    <s v="Miscellaneous"/>
    <n v="0"/>
    <n v="252"/>
    <n v="0"/>
    <x v="0"/>
    <x v="0"/>
    <n v="8"/>
    <s v="Qty / 1,000"/>
    <m/>
    <s v="Private-Lighting"/>
    <s v="lighting"/>
    <n v="3"/>
    <n v="1"/>
    <s v="Lighting"/>
    <n v="0.91633259480590001"/>
    <n v="1.30467645558681"/>
    <n v="230.915813891087"/>
    <n v="0"/>
    <n v="0.71"/>
    <n v="163.95022786267199"/>
    <n v="0"/>
    <n v="3379"/>
    <n v="1.0900000000000001"/>
    <n v="1.36"/>
    <n v="2.1999999999999999E-2"/>
    <n v="0.57999999999999996"/>
    <n v="20.7161882213673"/>
    <d v="1900-01-13T19:08:05"/>
    <n v="43405"/>
    <n v="0"/>
    <n v="4.6606861519301903"/>
    <n v="0"/>
    <n v="1311.601822901376"/>
  </r>
  <r>
    <s v="STND-62331"/>
    <s v="St. Raymond Parish"/>
    <s v="St Raymond Church - 301 S I-Oka - Mt Prospect"/>
    <s v="Photocells"/>
    <s v="Outdoor &amp; Garage Lighting"/>
    <s v="Miscellaneous"/>
    <n v="0"/>
    <n v="110.88"/>
    <n v="0"/>
    <x v="0"/>
    <x v="0"/>
    <n v="8"/>
    <s v="Qty / 1,000"/>
    <m/>
    <s v="Private-Lighting"/>
    <s v="lighting"/>
    <n v="3"/>
    <n v="1"/>
    <s v="Lighting"/>
    <n v="0.91633259480590001"/>
    <n v="1.30467645558681"/>
    <n v="101.602958112078"/>
    <n v="0"/>
    <n v="0.71"/>
    <n v="72.138100259575495"/>
    <n v="0"/>
    <n v="3379"/>
    <n v="1.0900000000000001"/>
    <n v="1.36"/>
    <n v="2.1999999999999999E-2"/>
    <n v="0.57999999999999996"/>
    <n v="20.7161882213673"/>
    <d v="1900-01-13T19:08:05"/>
    <n v="43405"/>
    <n v="0"/>
    <n v="2.0507019068492802"/>
    <n v="0"/>
    <n v="577.10480207660396"/>
  </r>
  <r>
    <s v="STND-62331"/>
    <s v="St. Raymond Parish"/>
    <s v="St Raymond Church - 301 S I-Oka - Mt Prospect"/>
    <s v="Retrofit of Existing Indoor Fixtures to LED"/>
    <s v="Indoor Lighting"/>
    <s v="Miscellaneous"/>
    <n v="0"/>
    <n v="13406.52"/>
    <n v="2.871232"/>
    <x v="0"/>
    <x v="0"/>
    <n v="14.797277300976599"/>
    <s v="Qty / 1,000"/>
    <m/>
    <s v="Private-Lighting"/>
    <s v="lighting"/>
    <n v="3"/>
    <n v="1"/>
    <s v="Lighting"/>
    <n v="0.91633259480590001"/>
    <n v="1.30467645558681"/>
    <n v="12284.8312589172"/>
    <n v="3.7460287889274202"/>
    <n v="0.71"/>
    <n v="8722.2301938312103"/>
    <n v="2.6596804401384699"/>
    <n v="3379"/>
    <n v="1.0900000000000001"/>
    <n v="1.36"/>
    <n v="2.1999999999999999E-2"/>
    <n v="0.57999999999999996"/>
    <n v="20.7161882213673"/>
    <d v="1900-01-13T19:08:05"/>
    <n v="43405"/>
    <n v="4.74902229833598"/>
    <n v="247.950722657044"/>
    <n v="0"/>
    <n v="129065.2588610713"/>
  </r>
  <r>
    <s v="STND-62331"/>
    <s v="St. Raymond Parish"/>
    <s v="St Raymond Church - 301 S I-Oka - Mt Prospect"/>
    <s v="Retrofit of Existing Indoor Fixtures to LED"/>
    <s v="Indoor Lighting"/>
    <s v="Miscellaneous"/>
    <n v="0"/>
    <n v="6717.9930000000004"/>
    <n v="1.438771"/>
    <x v="0"/>
    <x v="0"/>
    <n v="14.797277300976599"/>
    <s v="Qty / 1,000"/>
    <m/>
    <s v="Private-Lighting"/>
    <s v="lighting"/>
    <n v="3"/>
    <n v="1"/>
    <s v="Lighting"/>
    <n v="0.91633259480590001"/>
    <n v="1.30467645558681"/>
    <n v="6155.9159575778704"/>
    <n v="1.8771306486810899"/>
    <n v="0.71"/>
    <n v="4370.7003298802902"/>
    <n v="1.3327627605635699"/>
    <n v="3379"/>
    <n v="1.0900000000000001"/>
    <n v="1.36"/>
    <n v="2.1999999999999999E-2"/>
    <n v="0.57999999999999996"/>
    <n v="20.7161882213673"/>
    <d v="1900-01-13T19:08:05"/>
    <n v="43405"/>
    <n v="2.37972952419002"/>
    <n v="124.247845015333"/>
    <n v="0"/>
    <n v="64674.464780708549"/>
  </r>
  <r>
    <s v="STND-62331"/>
    <s v="St. Raymond Parish"/>
    <s v="St Raymond Church - 301 S I-Oka - Mt Prospect"/>
    <s v="Retrofit of Existing Indoor Fixtures to LED"/>
    <s v="Indoor Lighting"/>
    <s v="Miscellaneous"/>
    <n v="0"/>
    <n v="2964.904"/>
    <n v="0.63498399999999999"/>
    <x v="0"/>
    <x v="0"/>
    <n v="14.797277300976599"/>
    <s v="Qty / 1,000"/>
    <m/>
    <s v="Private-Lighting"/>
    <s v="lighting"/>
    <n v="3"/>
    <n v="1"/>
    <s v="Lighting"/>
    <n v="0.91633259480590001"/>
    <n v="1.30467645558681"/>
    <n v="2716.8381756703898"/>
    <n v="0.82844867447433301"/>
    <n v="0.71"/>
    <n v="1928.9551047259799"/>
    <n v="0.58819855887677597"/>
    <n v="3379"/>
    <n v="1.0900000000000001"/>
    <n v="1.36"/>
    <n v="2.1999999999999999E-2"/>
    <n v="0.57999999999999996"/>
    <n v="20.7161882213673"/>
    <d v="1900-01-13T19:08:05"/>
    <n v="43405"/>
    <n v="1.0502645467473799"/>
    <n v="54.835265930962002"/>
    <n v="0"/>
    <n v="28543.283585764682"/>
  </r>
  <r>
    <s v="STND-62331"/>
    <s v="St. Raymond Parish"/>
    <s v="St Raymond Church - 301 S I-Oka - Mt Prospect"/>
    <s v="Retrofit of Existing Indoor Fixtures to LED"/>
    <s v="Indoor Lighting"/>
    <s v="Miscellaneous"/>
    <n v="0"/>
    <n v="8972.0560000000005"/>
    <n v="1.9215169999999999"/>
    <x v="0"/>
    <x v="0"/>
    <n v="14.797277300976599"/>
    <s v="Qty / 1,000"/>
    <m/>
    <s v="Private-Lighting"/>
    <s v="lighting"/>
    <n v="3"/>
    <n v="1"/>
    <s v="Lighting"/>
    <n v="0.91633259480590001"/>
    <n v="1.30467645558681"/>
    <n v="8221.3873552238401"/>
    <n v="2.5069579889097899"/>
    <n v="0.71"/>
    <n v="5837.1850222089297"/>
    <n v="1.77994017212595"/>
    <n v="3379"/>
    <n v="1.0900000000000001"/>
    <n v="1.36"/>
    <n v="2.1999999999999999E-2"/>
    <n v="0.57999999999999996"/>
    <n v="20.7161882213673"/>
    <d v="1900-01-13T19:08:05"/>
    <n v="43405"/>
    <n v="3.1781921766097798"/>
    <n v="165.93625854580199"/>
    <n v="0"/>
    <n v="86374.445430732783"/>
  </r>
  <r>
    <s v="STND-62331"/>
    <s v="St. Raymond Parish"/>
    <s v="St Raymond Church - 301 S I-Oka - Mt Prospect"/>
    <s v="Retrofit of Existing Indoor Fixtures to LED"/>
    <s v="Indoor Lighting"/>
    <s v="Miscellaneous"/>
    <n v="0"/>
    <n v="2784.431"/>
    <n v="0.596333"/>
    <x v="0"/>
    <x v="0"/>
    <n v="14.797277300976599"/>
    <s v="Qty / 1,000"/>
    <m/>
    <s v="Private-Lighting"/>
    <s v="lighting"/>
    <n v="3"/>
    <n v="1"/>
    <s v="Lighting"/>
    <n v="0.91633259480590001"/>
    <n v="1.30467645558681"/>
    <n v="2551.4648832879898"/>
    <n v="0.77802162478944703"/>
    <n v="0.71"/>
    <n v="1811.5400671344701"/>
    <n v="0.55239535360050696"/>
    <n v="3379"/>
    <n v="1.0900000000000001"/>
    <n v="1.36"/>
    <n v="2.1999999999999999E-2"/>
    <n v="0.57999999999999996"/>
    <n v="20.7161882213673"/>
    <d v="1900-01-13T19:08:05"/>
    <n v="43405"/>
    <n v="0.98633573122394402"/>
    <n v="51.497456359940998"/>
    <n v="0"/>
    <n v="26805.860715218518"/>
  </r>
  <r>
    <s v="STND-62331"/>
    <s v="St. Raymond Parish"/>
    <s v="St Raymond Church - 301 S I-Oka - Mt Prospect"/>
    <s v="Occupancy Sensors Plus Daylighting Controls"/>
    <s v="Indoor Lighting"/>
    <s v="Miscellaneous"/>
    <n v="0"/>
    <n v="5791.6170000000002"/>
    <n v="1.2680640000000001"/>
    <x v="0"/>
    <x v="0"/>
    <n v="8"/>
    <s v="Qty / 1,000"/>
    <m/>
    <s v="Private-Lighting"/>
    <s v="lighting"/>
    <n v="3"/>
    <n v="1"/>
    <s v="Lighting"/>
    <n v="0.91633259480590001"/>
    <n v="1.30467645558681"/>
    <n v="5307.0474337319602"/>
    <n v="1.65441324497723"/>
    <n v="0.71"/>
    <n v="3768.00367794969"/>
    <n v="1.17463340393383"/>
    <n v="3379"/>
    <n v="1.0900000000000001"/>
    <n v="1.36"/>
    <n v="2.1999999999999999E-2"/>
    <n v="0.57999999999999996"/>
    <n v="20.7161882213673"/>
    <d v="1900-01-13T19:08:05"/>
    <n v="43405"/>
    <n v="2.0973798744640302"/>
    <n v="107.114718845966"/>
    <n v="0"/>
    <n v="30144.02942359752"/>
  </r>
  <r>
    <s v="STND-62332"/>
    <s v="Discount Liquor &amp; Tobacco"/>
    <s v="Discount Liquor and Tobacco - 854 Main St - Glen Ellyn"/>
    <s v="New Indoor LED Fixtures"/>
    <s v="Indoor Lighting"/>
    <s v="Retail (mall/dept. store)"/>
    <n v="0"/>
    <n v="25216.33"/>
    <n v="5.1148949999999997"/>
    <x v="0"/>
    <x v="0"/>
    <n v="9.1274187659729797"/>
    <s v="Qty / 1,000"/>
    <m/>
    <s v="Private-Lighting"/>
    <s v="lighting"/>
    <n v="3"/>
    <n v="1"/>
    <s v="Lighting"/>
    <n v="0.91633259480590001"/>
    <n v="1.30467645558681"/>
    <n v="23106.5451003819"/>
    <n v="6.6732830792986801"/>
    <n v="0.71"/>
    <n v="16405.647021271099"/>
    <n v="4.7380309863020598"/>
    <n v="5478"/>
    <n v="1.1200000000000001"/>
    <n v="1.31"/>
    <n v="2.1999999999999999E-2"/>
    <n v="0.95"/>
    <n v="12.7783862723622"/>
    <d v="1900-01-08T03:03:29"/>
    <n v="43405"/>
    <n v="5.3622202324617696"/>
    <n v="453.87856447178598"/>
    <n v="0"/>
    <n v="149741.21048987855"/>
  </r>
  <r>
    <s v="STND-62332"/>
    <s v="Discount Liquor &amp; Tobacco"/>
    <s v="Discount Liquor and Tobacco - 854 Main St - Glen Ellyn"/>
    <s v="New Indoor LED Fixtures"/>
    <s v="Indoor Lighting"/>
    <s v="Retail (mall/dept. store)"/>
    <n v="0"/>
    <n v="2337.5720000000001"/>
    <n v="0.47415499999999999"/>
    <x v="0"/>
    <x v="0"/>
    <n v="9.1274187659729797"/>
    <s v="Qty / 1,000"/>
    <m/>
    <s v="Private-Lighting"/>
    <s v="lighting"/>
    <n v="3"/>
    <n v="1"/>
    <s v="Lighting"/>
    <n v="0.91633259480590001"/>
    <n v="1.30467645558681"/>
    <n v="2141.99341630562"/>
    <n v="0.61861886479876205"/>
    <n v="0.71"/>
    <n v="1520.8153255769901"/>
    <n v="0.43921939400712101"/>
    <n v="5478"/>
    <n v="1.1200000000000001"/>
    <n v="1.31"/>
    <n v="2.1999999999999999E-2"/>
    <n v="0.95"/>
    <n v="12.7783862723622"/>
    <d v="1900-01-08T03:03:29"/>
    <n v="43405"/>
    <n v="0.497082253755534"/>
    <n v="42.074870677431797"/>
    <n v="0"/>
    <n v="13881.118342250726"/>
  </r>
  <r>
    <s v="STND-62333"/>
    <s v="Ferguson Enterprises Inc"/>
    <s v="Ferguson - 884  S Rohlwing Road - Addison"/>
    <s v="New Indoor LED Fixtures"/>
    <s v="Indoor Lighting"/>
    <s v="Warehouse"/>
    <n v="0"/>
    <n v="201764.58"/>
    <n v="31.931304000000001"/>
    <x v="0"/>
    <x v="0"/>
    <n v="9.5383441434566993"/>
    <s v="Qty / 1,000"/>
    <m/>
    <s v="Private-Lighting"/>
    <s v="lighting"/>
    <n v="2"/>
    <n v="1"/>
    <s v="Lighting"/>
    <n v="0.97902139861649395"/>
    <n v="0.93591656730105399"/>
    <n v="197531.841302869"/>
    <n v="29.885036429126401"/>
    <n v="0.71"/>
    <n v="140247.60732503701"/>
    <n v="21.2183758646797"/>
    <n v="5242"/>
    <n v="1"/>
    <n v="1.22"/>
    <n v="1.0999999999999999E-2"/>
    <n v="0.68"/>
    <n v="13.3536818008394"/>
    <d v="1900-01-08T12:55:13"/>
    <n v="43440"/>
    <n v="36.023428675417598"/>
    <n v="2172.8502543315599"/>
    <n v="0"/>
    <n v="1337729.9439625817"/>
  </r>
  <r>
    <s v="STND-62333"/>
    <s v="Ferguson Enterprises Inc"/>
    <s v="Ferguson - 884  S Rohlwing Road - Addison"/>
    <s v="New Indoor LED Fixtures"/>
    <s v="Indoor Lighting"/>
    <s v="Warehouse"/>
    <n v="0"/>
    <n v="19720.403999999999"/>
    <n v="3.1209549999999999"/>
    <x v="0"/>
    <x v="0"/>
    <n v="9.5383441434566993"/>
    <s v="Qty / 1,000"/>
    <m/>
    <s v="Private-Lighting"/>
    <s v="lighting"/>
    <n v="2"/>
    <n v="1"/>
    <s v="Lighting"/>
    <n v="0.97902139861649395"/>
    <n v="0.93591656730105399"/>
    <n v="19306.697505362299"/>
    <n v="2.9209534903010601"/>
    <n v="0.71"/>
    <n v="13707.7552288072"/>
    <n v="2.0738769781137498"/>
    <n v="5242"/>
    <n v="1"/>
    <n v="1.22"/>
    <n v="1.0999999999999999E-2"/>
    <n v="0.68"/>
    <n v="13.3536818008394"/>
    <d v="1900-01-08T12:55:13"/>
    <n v="43440"/>
    <n v="3.52091790055576"/>
    <n v="212.37367255898499"/>
    <n v="0"/>
    <n v="130749.28680663111"/>
  </r>
  <r>
    <s v="STND-62333"/>
    <s v="Ferguson Enterprises Inc"/>
    <s v="Ferguson - 884  S Rohlwing Road - Addison"/>
    <s v="Occupancy Sensors"/>
    <s v="Indoor Lighting"/>
    <s v="Warehouse"/>
    <n v="0"/>
    <n v="40588.177000000003"/>
    <n v="20.860609"/>
    <x v="0"/>
    <x v="0"/>
    <n v="8"/>
    <s v="Qty / 1,000"/>
    <m/>
    <s v="Private-Lighting"/>
    <s v="lighting"/>
    <n v="2"/>
    <n v="1"/>
    <s v="Lighting"/>
    <n v="0.97902139861649395"/>
    <n v="0.93591656730105399"/>
    <n v="39736.693813833801"/>
    <n v="19.523789567089501"/>
    <n v="0.71"/>
    <n v="28213.052607821999"/>
    <n v="13.8618905926335"/>
    <n v="5242"/>
    <n v="1"/>
    <n v="1.22"/>
    <n v="1.0999999999999999E-2"/>
    <n v="0.68"/>
    <n v="13.3536818008394"/>
    <d v="1900-01-08T12:55:13"/>
    <n v="43440"/>
    <n v="30.194540004777998"/>
    <n v="437.10363195217201"/>
    <n v="0"/>
    <n v="225704.42086257599"/>
  </r>
  <r>
    <s v="STND-62334"/>
    <s v="NGC US, LLC"/>
    <s v="National Gift Card - 300 Millennium Dr. - Crystal Lake"/>
    <s v="New Indoor LED Fixtures"/>
    <s v="Indoor Lighting"/>
    <s v="Warehouse"/>
    <n v="0"/>
    <n v="49694.16"/>
    <n v="7.8646079999999996"/>
    <x v="0"/>
    <x v="0"/>
    <n v="9.5383441434566993"/>
    <s v="Qty / 1,000"/>
    <m/>
    <s v="Private-Lighting"/>
    <s v="lighting"/>
    <n v="3"/>
    <n v="1"/>
    <s v="Lighting"/>
    <n v="0.91633259480590001"/>
    <n v="1.30467645558681"/>
    <n v="45536.3785794996"/>
    <n v="10.2607688900196"/>
    <n v="0.71"/>
    <n v="32330.828791444699"/>
    <n v="7.2851459119139497"/>
    <n v="5242"/>
    <n v="1"/>
    <n v="1.22"/>
    <n v="1.0999999999999999E-2"/>
    <n v="0.68"/>
    <n v="13.3536818008394"/>
    <d v="1900-01-08T12:55:13"/>
    <n v="43396"/>
    <n v="12.3683327989629"/>
    <n v="500.90016437449498"/>
    <n v="0"/>
    <n v="308382.5714559778"/>
  </r>
  <r>
    <s v="STND-62334"/>
    <s v="NGC US, LLC"/>
    <s v="National Gift Card - 300 Millennium Dr. - Crystal Lake"/>
    <s v="New Indoor LED Fixtures"/>
    <s v="Indoor Lighting"/>
    <s v="Warehouse"/>
    <n v="0"/>
    <n v="24532.560000000001"/>
    <n v="3.8825280000000002"/>
    <x v="0"/>
    <x v="0"/>
    <n v="9.5383441434566993"/>
    <s v="Qty / 1,000"/>
    <m/>
    <s v="Private-Lighting"/>
    <s v="lighting"/>
    <n v="3"/>
    <n v="1"/>
    <s v="Lighting"/>
    <n v="0.91633259480590001"/>
    <n v="1.30467645558681"/>
    <n v="22479.984362031399"/>
    <n v="5.0654428697565299"/>
    <n v="0.71"/>
    <n v="15960.788897042299"/>
    <n v="3.59646443752714"/>
    <n v="5242"/>
    <n v="1"/>
    <n v="1.22"/>
    <n v="1.0999999999999999E-2"/>
    <n v="0.68"/>
    <n v="13.3536818008394"/>
    <d v="1900-01-08T12:55:13"/>
    <n v="43396"/>
    <n v="6.1058858121462496"/>
    <n v="247.27982798234601"/>
    <n v="0"/>
    <n v="152239.49730105212"/>
  </r>
  <r>
    <s v="STND-62336"/>
    <s v="Lake Villa Community Consolidated School District 41"/>
    <s v="Lake Villa Community Consolidated School District No 41 (Martin Elementary) - EMS - 24750 W Dering Ln - Lake Villa"/>
    <s v="Building Energy Management System"/>
    <s v="Energy Management System"/>
    <s v="K-12 School"/>
    <n v="40356"/>
    <n v="100536"/>
    <n v="0"/>
    <x v="1"/>
    <x v="1"/>
    <n v="15"/>
    <s v="NA"/>
    <m/>
    <s v="EMS"/>
    <s v="ems"/>
    <n v="3"/>
    <n v="1"/>
    <s v="EMS"/>
    <n v="0.91036333343406195"/>
    <n v="0"/>
    <n v="91524.288090126895"/>
    <n v="0"/>
    <n v="0.7"/>
    <n v="64067.001663088799"/>
    <n v="0"/>
    <n v="2979"/>
    <n v="1.17333333333333"/>
    <n v="1.323"/>
    <n v="2.1333333333333301E-2"/>
    <n v="0.72"/>
    <n v="23.497818059751602"/>
    <d v="1900-01-15T18:49:11"/>
    <n v="43356"/>
    <n v="0"/>
    <n v="0"/>
    <n v="0"/>
    <n v="961005.02494633198"/>
  </r>
  <r>
    <s v="STND-62337"/>
    <s v="Lisle Community Unit School District #202"/>
    <s v="Lisle CUSD 202 - 1800 Short St - Lisle"/>
    <s v="Outdoor &amp; Garage - LED Fixtures"/>
    <s v="Outdoor &amp; Garage Lighting"/>
    <s v="Exterior"/>
    <n v="0"/>
    <n v="15830.823"/>
    <n v="4.3167169999999997"/>
    <x v="0"/>
    <x v="1"/>
    <n v="10.1978380583316"/>
    <s v="Qty / 1,000"/>
    <m/>
    <s v="Public-Lighting"/>
    <s v="lighting"/>
    <n v="3"/>
    <n v="1"/>
    <s v="Lighting"/>
    <n v="0.99829244462109001"/>
    <n v="0.987374621353864"/>
    <n v="15803.790993033799"/>
    <n v="4.2622168133667904"/>
    <n v="0.71"/>
    <n v="11220.691605054"/>
    <n v="3.02617393749042"/>
    <n v="4903"/>
    <n v="1"/>
    <n v="1"/>
    <n v="0"/>
    <n v="0"/>
    <n v="14.276973281664301"/>
    <d v="1900-01-09T04:44:53"/>
    <n v="43408"/>
    <n v="4.2622168133667904"/>
    <n v="0"/>
    <n v="0"/>
    <n v="114426.79589082157"/>
  </r>
  <r>
    <s v="STND-62337"/>
    <s v="Lisle Community Unit School District #202"/>
    <s v="Lisle CUSD 202 - 1800 Short St - Lisle"/>
    <s v="Outdoor &amp; Garage - LED Fixtures"/>
    <s v="Outdoor &amp; Garage Lighting"/>
    <s v="Exterior"/>
    <n v="0"/>
    <n v="4091.895"/>
    <n v="1.1157699999999999"/>
    <x v="0"/>
    <x v="1"/>
    <n v="10.1978380583316"/>
    <s v="Qty / 1,000"/>
    <m/>
    <s v="Public-Lighting"/>
    <s v="lighting"/>
    <n v="3"/>
    <n v="1"/>
    <s v="Lighting"/>
    <n v="0.99829244462109001"/>
    <n v="0.987374621353864"/>
    <n v="4084.90786268282"/>
    <n v="1.101682981268"/>
    <n v="0.71"/>
    <n v="2900.2845825047998"/>
    <n v="0.78219491670028096"/>
    <n v="4903"/>
    <n v="1"/>
    <n v="1"/>
    <n v="0"/>
    <n v="0"/>
    <n v="14.276973281664301"/>
    <d v="1900-01-09T04:44:53"/>
    <n v="43408"/>
    <n v="1.101682981268"/>
    <n v="0"/>
    <n v="0"/>
    <n v="29576.632495459824"/>
  </r>
  <r>
    <s v="STND-62341"/>
    <s v="Aldi Inc."/>
    <s v="Aldi Inc #82 Batavia - 3320 W Belmont Ave - Chicago"/>
    <s v="Efficient Refrigeration Condenser"/>
    <s v="Refrigeration"/>
    <s v="Grocery/convenience"/>
    <n v="0"/>
    <n v="6000"/>
    <n v="5.9"/>
    <x v="2"/>
    <x v="0"/>
    <n v="13"/>
    <s v="ΔkWpeak"/>
    <m/>
    <s v="Private-Lighting"/>
    <s v="lighting"/>
    <n v="3"/>
    <n v="1"/>
    <s v="Non-Lighting"/>
    <n v="0.91633259480590001"/>
    <n v="1.30467645558681"/>
    <n v="5497.9955688354003"/>
    <n v="7.6975910879621603"/>
    <n v="0.7"/>
    <n v="3848.59689818478"/>
    <n v="5.3883137615735102"/>
    <n v="4661"/>
    <n v="1.07"/>
    <n v="1.24"/>
    <n v="2.9000000000000001E-2"/>
    <n v="0.745"/>
    <n v="15.018236429950701"/>
    <d v="1900-01-09T17:27:20"/>
    <n v="43471"/>
    <n v="7.6975910879621603"/>
    <n v="0"/>
    <n v="0"/>
    <n v="50031.759676402144"/>
  </r>
  <r>
    <s v="STND-62341"/>
    <s v="Aldi Inc."/>
    <s v="Aldi Inc #82 Batavia - 3320 W Belmont Ave - Chicago"/>
    <s v="Outdoor &amp; Garage - LED Fixtures"/>
    <s v="Outdoor &amp; Garage Lighting"/>
    <s v="Exterior"/>
    <n v="0"/>
    <n v="1019.824"/>
    <n v="0"/>
    <x v="0"/>
    <x v="0"/>
    <n v="10.1978380583316"/>
    <s v="Qty / 1,000"/>
    <m/>
    <s v="Private-Lighting"/>
    <s v="lighting"/>
    <n v="3"/>
    <n v="1"/>
    <s v="Lighting"/>
    <n v="0.91633259480590001"/>
    <n v="1.30467645558681"/>
    <n v="934.49797216533204"/>
    <n v="0"/>
    <n v="0.71"/>
    <n v="663.49356023738596"/>
    <n v="0"/>
    <n v="4903"/>
    <n v="1"/>
    <n v="1"/>
    <n v="0"/>
    <n v="0"/>
    <n v="14.276973281664301"/>
    <d v="1900-01-09T04:44:53"/>
    <n v="43471"/>
    <n v="0"/>
    <n v="0"/>
    <n v="0"/>
    <n v="6766.1998800467445"/>
  </r>
  <r>
    <s v="STND-62341"/>
    <s v="Aldi Inc."/>
    <s v="Aldi Inc #82 Batavia - 3320 W Belmont Ave - Chicago"/>
    <s v="Outdoor &amp; Garage - LED Fixtures"/>
    <s v="Outdoor &amp; Garage Lighting"/>
    <s v="Exterior"/>
    <n v="0"/>
    <n v="8197.8160000000007"/>
    <n v="0"/>
    <x v="0"/>
    <x v="0"/>
    <n v="10.1978380583316"/>
    <s v="Qty / 1,000"/>
    <m/>
    <s v="Private-Lighting"/>
    <s v="lighting"/>
    <n v="3"/>
    <n v="1"/>
    <s v="Lighting"/>
    <n v="0.91633259480590001"/>
    <n v="1.30467645558681"/>
    <n v="7511.9260070213204"/>
    <n v="0"/>
    <n v="0.71"/>
    <n v="5333.4674649851404"/>
    <n v="0"/>
    <n v="4903"/>
    <n v="1"/>
    <n v="1"/>
    <n v="0"/>
    <n v="0"/>
    <n v="14.276973281664301"/>
    <d v="1900-01-09T04:44:53"/>
    <n v="43471"/>
    <n v="0"/>
    <n v="0"/>
    <n v="0"/>
    <n v="54389.837497298824"/>
  </r>
  <r>
    <s v="STND-62341"/>
    <s v="Aldi Inc."/>
    <s v="Aldi Inc #82 Batavia - 3320 W Belmont Ave - Chicago"/>
    <s v="Photocells"/>
    <s v="Outdoor &amp; Garage Lighting"/>
    <s v="Grocery/convenience"/>
    <n v="0"/>
    <n v="240.8"/>
    <n v="0"/>
    <x v="0"/>
    <x v="0"/>
    <n v="8"/>
    <s v="Qty / 1,000"/>
    <m/>
    <s v="Private-Lighting"/>
    <s v="lighting"/>
    <n v="3"/>
    <n v="1"/>
    <s v="Lighting"/>
    <n v="0.91633259480590001"/>
    <n v="1.30467645558681"/>
    <n v="220.652888829261"/>
    <n v="0"/>
    <n v="0.71"/>
    <n v="156.66355106877501"/>
    <n v="0"/>
    <n v="4661"/>
    <n v="1.07"/>
    <n v="1.24"/>
    <n v="2.9000000000000001E-2"/>
    <n v="0.745"/>
    <n v="15.018236429950701"/>
    <d v="1900-01-09T17:27:20"/>
    <n v="43471"/>
    <n v="0"/>
    <n v="5.9803119402323004"/>
    <n v="0"/>
    <n v="1253.3084085502001"/>
  </r>
  <r>
    <s v="STND-62341"/>
    <s v="Aldi Inc."/>
    <s v="Aldi Inc #82 Batavia - 3320 W Belmont Ave - Chicago"/>
    <s v="Anti-Sweat Heater Controls for Glass Door Cooler or Refrigerator"/>
    <s v="Refrigeration"/>
    <s v="Grocery/convenience"/>
    <n v="0"/>
    <n v="25817.25"/>
    <n v="0"/>
    <x v="2"/>
    <x v="0"/>
    <n v="12"/>
    <s v="NA"/>
    <m/>
    <s v="Private-Lighting"/>
    <s v="lighting"/>
    <n v="3"/>
    <n v="1"/>
    <s v="Non-Lighting"/>
    <n v="0.91633259480590001"/>
    <n v="1.30467645558681"/>
    <n v="23657.1876832526"/>
    <n v="0"/>
    <n v="0.7"/>
    <n v="16560.031378276799"/>
    <n v="0"/>
    <n v="4661"/>
    <n v="1.07"/>
    <n v="1.24"/>
    <n v="2.9000000000000001E-2"/>
    <n v="0.745"/>
    <n v="15.018236429950701"/>
    <d v="1900-01-09T17:27:20"/>
    <n v="43471"/>
    <n v="0"/>
    <n v="0"/>
    <n v="0"/>
    <n v="198720.37653932159"/>
  </r>
  <r>
    <s v="STND-62341"/>
    <s v="Aldi Inc."/>
    <s v="Aldi Inc #82 Batavia - 3320 W Belmont Ave - Chicago"/>
    <s v="VSD on HVAC Fan or Pump &lt;= 200 HP"/>
    <s v="Variable Speed Drives"/>
    <s v="Grocery/convenience"/>
    <n v="0"/>
    <n v="18643.763999999999"/>
    <n v="0.88678800000000002"/>
    <x v="6"/>
    <x v="0"/>
    <n v="15"/>
    <s v="ΔkWpeak"/>
    <m/>
    <s v="Private-Lighting"/>
    <s v="lighting"/>
    <n v="3"/>
    <n v="1"/>
    <s v="Non-Lighting"/>
    <n v="0.91633259480590001"/>
    <n v="1.30467645558681"/>
    <n v="17083.8886430688"/>
    <n v="1.1569714246969101"/>
    <n v="0.7"/>
    <n v="11958.722050148201"/>
    <n v="0.80987999728783899"/>
    <n v="4661"/>
    <n v="1.07"/>
    <n v="1.24"/>
    <n v="2.9000000000000001E-2"/>
    <n v="0.745"/>
    <n v="15.018236429950701"/>
    <d v="1900-01-09T17:27:20"/>
    <n v="43471"/>
    <n v="1.1569714246969101"/>
    <n v="0"/>
    <n v="0"/>
    <n v="179380.830752223"/>
  </r>
  <r>
    <s v="STND-62343"/>
    <s v="Lincoln Park 2550 Condominium Association"/>
    <s v="Lincoln Park 2550 Condominium Association - 2550 N Lakeview Ave - Chicago"/>
    <s v="VSD on HVAC Fan or Pump &lt;= 200 HP"/>
    <s v="Variable Speed Drives"/>
    <s v="Multi-family (common)"/>
    <n v="0"/>
    <n v="40997.470999999998"/>
    <n v="8.35914"/>
    <x v="6"/>
    <x v="0"/>
    <n v="15"/>
    <s v="ΔkWpeak"/>
    <m/>
    <s v="Private-Non-Lighting"/>
    <s v="non_lighting"/>
    <n v="3"/>
    <n v="1"/>
    <s v="Non-Lighting"/>
    <n v="0.98952339343681495"/>
    <n v="0.43468415683807998"/>
    <n v="40567.956626247404"/>
    <n v="3.6335857227914699"/>
    <n v="0.7"/>
    <n v="28397.569638373199"/>
    <n v="2.5435100059540301"/>
    <n v="6138"/>
    <n v="1.1399999999999999"/>
    <n v="1.32"/>
    <n v="2.5000000000000001E-2"/>
    <n v="0.64"/>
    <n v="11.4043662430759"/>
    <d v="1900-01-07T03:30:12"/>
    <n v="43419"/>
    <n v="3.6335857227914699"/>
    <n v="0"/>
    <n v="0"/>
    <n v="425963.54457559797"/>
  </r>
  <r>
    <s v="STND-62343"/>
    <s v="Lincoln Park 2550 Condominium Association"/>
    <s v="Lincoln Park 2550 Condominium Association - 2550 N Lakeview Ave - Chicago"/>
    <s v="VSD on HVAC Fan or Pump &lt;= 200 HP"/>
    <s v="Variable Speed Drives"/>
    <s v="Multi-family (common)"/>
    <n v="0"/>
    <n v="25623.419000000002"/>
    <n v="5.2244619999999999"/>
    <x v="6"/>
    <x v="0"/>
    <n v="15"/>
    <s v="ΔkWpeak"/>
    <m/>
    <s v="Private-Non-Lighting"/>
    <s v="non_lighting"/>
    <n v="3"/>
    <n v="1"/>
    <s v="Non-Lighting"/>
    <n v="0.98952339343681495"/>
    <n v="0.43468415683807998"/>
    <n v="25354.972520333398"/>
    <n v="2.2709908594025898"/>
    <n v="0.7"/>
    <n v="17748.480764233402"/>
    <n v="1.5896936015818099"/>
    <n v="6138"/>
    <n v="1.1399999999999999"/>
    <n v="1.32"/>
    <n v="2.5000000000000001E-2"/>
    <n v="0.64"/>
    <n v="11.4043662430759"/>
    <d v="1900-01-07T03:30:12"/>
    <n v="43419"/>
    <n v="2.2709908594025898"/>
    <n v="0"/>
    <n v="0"/>
    <n v="266227.21146350104"/>
  </r>
  <r>
    <s v="STND-62344"/>
    <s v="Trustmark Insurance Company"/>
    <s v="Trustmark Insurance Company - 400 N Field Dr - Lake Forest"/>
    <s v="New Indoor LED Fixtures"/>
    <s v="Indoor Lighting"/>
    <s v="Office"/>
    <n v="0"/>
    <n v="7928.9319999999998"/>
    <n v="1.782891"/>
    <x v="0"/>
    <x v="0"/>
    <n v="15"/>
    <s v="Qty / 1,000"/>
    <m/>
    <s v="Private-Lighting"/>
    <s v="lighting"/>
    <n v="3"/>
    <n v="1"/>
    <s v="Lighting"/>
    <n v="0.91633259480590001"/>
    <n v="1.30467645558681"/>
    <n v="7265.5388335995303"/>
    <n v="2.32609591057762"/>
    <n v="0.71"/>
    <n v="5158.5325718556696"/>
    <n v="1.65152809651011"/>
    <n v="2885"/>
    <n v="1.165"/>
    <n v="1.3779999999999999"/>
    <n v="2.5499999999999998E-2"/>
    <n v="0.55000000000000004"/>
    <n v="24.263431542460999"/>
    <d v="1900-01-16T07:56:40"/>
    <n v="43457"/>
    <n v="3.06913301303288"/>
    <n v="159.03110751655601"/>
    <n v="0"/>
    <n v="77377.988577835044"/>
  </r>
  <r>
    <s v="STND-62344"/>
    <s v="Trustmark Insurance Company"/>
    <s v="Trustmark Insurance Company - 400 N Field Dr - Lake Forest"/>
    <s v="New Indoor LED Fixtures"/>
    <s v="Indoor Lighting"/>
    <s v="Office"/>
    <n v="0"/>
    <n v="1458.194"/>
    <n v="0.32788800000000001"/>
    <x v="0"/>
    <x v="0"/>
    <n v="15"/>
    <s v="Qty / 1,000"/>
    <m/>
    <s v="Private-Lighting"/>
    <s v="lighting"/>
    <n v="3"/>
    <n v="1"/>
    <s v="Lighting"/>
    <n v="0.91633259480590001"/>
    <n v="1.30467645558681"/>
    <n v="1336.19069175039"/>
    <n v="0.42778775366944699"/>
    <n v="0.71"/>
    <n v="948.69539114277995"/>
    <n v="0.30372930510530699"/>
    <n v="2885"/>
    <n v="1.165"/>
    <n v="1.3779999999999999"/>
    <n v="2.5499999999999998E-2"/>
    <n v="0.55000000000000004"/>
    <n v="24.263431542460999"/>
    <d v="1900-01-16T07:56:40"/>
    <n v="43457"/>
    <n v="0.56443825527041402"/>
    <n v="29.247092394536502"/>
    <n v="0"/>
    <n v="14230.430867141698"/>
  </r>
  <r>
    <s v="STND-62347"/>
    <s v="North Boone Fire District #3"/>
    <s v="North Boone Fire District # 3 - 305 W Grove - Poplar Grove"/>
    <s v="Outdoor &amp; Garage - LED Fixtures"/>
    <s v="Outdoor &amp; Garage Lighting"/>
    <s v="Exterior"/>
    <n v="0"/>
    <n v="12453.62"/>
    <n v="0"/>
    <x v="0"/>
    <x v="1"/>
    <n v="10.1978380583316"/>
    <s v="Qty / 1,000"/>
    <m/>
    <s v="Public-Lighting"/>
    <s v="lighting"/>
    <n v="3"/>
    <n v="1"/>
    <s v="Lighting"/>
    <n v="0.99829244462109001"/>
    <n v="0.987374621353864"/>
    <n v="12432.354754182101"/>
    <n v="0"/>
    <n v="0.71"/>
    <n v="8826.9718754692894"/>
    <n v="0"/>
    <n v="4903"/>
    <n v="1"/>
    <n v="1"/>
    <n v="0"/>
    <n v="0"/>
    <n v="14.276973281664301"/>
    <d v="1900-01-09T04:44:53"/>
    <n v="43387"/>
    <n v="0"/>
    <n v="0"/>
    <n v="0"/>
    <n v="90016.029731483373"/>
  </r>
  <r>
    <s v="STND-62347"/>
    <s v="North Boone Fire District #3"/>
    <s v="North Boone Fire District # 3 - 305 W Grove - Poplar Grove"/>
    <s v="Outdoor &amp; Garage - LED Fixtures"/>
    <s v="Outdoor &amp; Garage Lighting"/>
    <s v="Exterior"/>
    <n v="0"/>
    <n v="1093.3689999999999"/>
    <n v="0"/>
    <x v="0"/>
    <x v="1"/>
    <n v="10.1978380583316"/>
    <s v="Qty / 1,000"/>
    <m/>
    <s v="Public-Lighting"/>
    <s v="lighting"/>
    <n v="3"/>
    <n v="1"/>
    <s v="Lighting"/>
    <n v="0.99829244462109001"/>
    <n v="0.987374621353864"/>
    <n v="1091.50201188292"/>
    <n v="0"/>
    <n v="0.71"/>
    <n v="774.96642843687096"/>
    <n v="0"/>
    <n v="4903"/>
    <n v="1"/>
    <n v="1"/>
    <n v="0"/>
    <n v="0"/>
    <n v="14.276973281664301"/>
    <d v="1900-01-09T04:44:53"/>
    <n v="43387"/>
    <n v="0"/>
    <n v="0"/>
    <n v="0"/>
    <n v="7902.9821378428351"/>
  </r>
  <r>
    <s v="STND-62347"/>
    <s v="North Boone Fire District #3"/>
    <s v="North Boone Fire District # 3 - 305 W Grove - Poplar Grove"/>
    <s v="Outdoor &amp; Garage - LED Retrofits"/>
    <s v="Outdoor &amp; Garage Lighting"/>
    <s v="Exterior"/>
    <n v="0"/>
    <n v="7746.74"/>
    <n v="0"/>
    <x v="0"/>
    <x v="1"/>
    <n v="10.1978380583316"/>
    <s v="Qty / 1,000"/>
    <m/>
    <s v="Public-Lighting"/>
    <s v="lighting"/>
    <n v="3"/>
    <n v="1"/>
    <s v="Lighting"/>
    <n v="0.99829244462109001"/>
    <n v="0.987374621353864"/>
    <n v="7733.51201244399"/>
    <n v="0"/>
    <n v="0.71"/>
    <n v="5490.7935288352301"/>
    <n v="0"/>
    <n v="4903"/>
    <n v="1"/>
    <n v="1"/>
    <n v="0"/>
    <n v="0"/>
    <n v="14.276973281664301"/>
    <d v="1900-01-09T04:44:53"/>
    <n v="43387"/>
    <n v="0"/>
    <n v="0"/>
    <n v="0"/>
    <n v="55994.223218796775"/>
  </r>
  <r>
    <s v="STND-62348"/>
    <s v="Perma-Seal Basement Systems"/>
    <s v="Perma-Seal - 412 Rockwell Ct - Burr Ridge"/>
    <s v="New Indoor LED Fixtures"/>
    <s v="Indoor Lighting"/>
    <s v="Warehouse"/>
    <n v="0"/>
    <n v="462816.18"/>
    <n v="73.245384000000001"/>
    <x v="0"/>
    <x v="0"/>
    <n v="9.5383441434566993"/>
    <s v="Qty / 1,000"/>
    <m/>
    <s v="Private-Lighting"/>
    <s v="lighting"/>
    <n v="1"/>
    <n v="1"/>
    <s v="Lighting"/>
    <n v="0.99989942556735301"/>
    <n v="1.019640158801"/>
    <n v="462769.63252527697"/>
    <n v="74.683934973200493"/>
    <n v="0.71"/>
    <n v="328566.43909294601"/>
    <n v="53.025593830972397"/>
    <n v="5242"/>
    <n v="1"/>
    <n v="1.22"/>
    <n v="1.0999999999999999E-2"/>
    <n v="0.68"/>
    <n v="13.3536818008394"/>
    <d v="1900-01-08T12:55:13"/>
    <n v="43442"/>
    <n v="90.024029620540603"/>
    <n v="5090.4659577780403"/>
    <n v="0"/>
    <n v="3133979.770058624"/>
  </r>
  <r>
    <s v="STND-62348"/>
    <s v="Perma-Seal Basement Systems"/>
    <s v="Perma-Seal - 412 Rockwell Ct - Burr Ridge"/>
    <s v="New Indoor LED Fixtures"/>
    <s v="Indoor Lighting"/>
    <s v="Warehouse"/>
    <n v="0"/>
    <n v="161034.23999999999"/>
    <n v="25.485312"/>
    <x v="0"/>
    <x v="0"/>
    <n v="9.5383441434566993"/>
    <s v="Qty / 1,000"/>
    <m/>
    <s v="Private-Lighting"/>
    <s v="lighting"/>
    <n v="1"/>
    <n v="1"/>
    <s v="Lighting"/>
    <n v="0.99989942556735301"/>
    <n v="1.019640158801"/>
    <n v="161018.04407267499"/>
    <n v="25.9858475747731"/>
    <n v="0.71"/>
    <n v="114322.81129159901"/>
    <n v="18.449951778088899"/>
    <n v="5242"/>
    <n v="1"/>
    <n v="1.22"/>
    <n v="1.0999999999999999E-2"/>
    <n v="0.68"/>
    <n v="13.3536818008394"/>
    <d v="1900-01-08T12:55:13"/>
    <n v="43442"/>
    <n v="31.323345678366799"/>
    <n v="1771.1984847994299"/>
    <n v="0"/>
    <n v="1090450.3175467288"/>
  </r>
  <r>
    <s v="STND-62348"/>
    <s v="Perma-Seal Basement Systems"/>
    <s v="Perma-Seal - 412 Rockwell Ct - Burr Ridge"/>
    <s v="New Indoor LED Fixtures"/>
    <s v="Indoor Lighting"/>
    <s v="Warehouse"/>
    <n v="0"/>
    <n v="36216.978000000003"/>
    <n v="5.731706"/>
    <x v="0"/>
    <x v="0"/>
    <n v="9.5383441434566993"/>
    <s v="Qty / 1,000"/>
    <m/>
    <s v="Private-Lighting"/>
    <s v="lighting"/>
    <n v="1"/>
    <n v="1"/>
    <s v="Lighting"/>
    <n v="0.99989942556735301"/>
    <n v="1.019640158801"/>
    <n v="36213.335497985398"/>
    <n v="5.84427761604067"/>
    <n v="0.71"/>
    <n v="25711.468203569701"/>
    <n v="4.1494371073888701"/>
    <n v="5242"/>
    <n v="1"/>
    <n v="1.22"/>
    <n v="1.0999999999999999E-2"/>
    <n v="0.68"/>
    <n v="13.3536818008394"/>
    <d v="1900-01-08T12:55:13"/>
    <n v="43442"/>
    <n v="7.0446933655263599"/>
    <n v="398.34669047784001"/>
    <n v="0"/>
    <n v="245244.83215919218"/>
  </r>
  <r>
    <s v="STND-62348"/>
    <s v="Perma-Seal Basement Systems"/>
    <s v="Perma-Seal - 412 Rockwell Ct - Burr Ridge"/>
    <s v="New Indoor LED Fixtures"/>
    <s v="Indoor Lighting"/>
    <s v="Warehouse"/>
    <n v="0"/>
    <n v="66321.784"/>
    <n v="10.496098999999999"/>
    <x v="0"/>
    <x v="0"/>
    <n v="9.5383441434566993"/>
    <s v="Qty / 1,000"/>
    <m/>
    <s v="Private-Lighting"/>
    <s v="lighting"/>
    <n v="1"/>
    <n v="1"/>
    <s v="Lighting"/>
    <n v="0.99989942556735301"/>
    <n v="1.019640158801"/>
    <n v="66315.113724202005"/>
    <n v="10.7022440511511"/>
    <n v="0.71"/>
    <n v="47083.730744183398"/>
    <n v="7.5985932763172501"/>
    <n v="5242"/>
    <n v="1"/>
    <n v="1.22"/>
    <n v="1.0999999999999999E-2"/>
    <n v="0.68"/>
    <n v="13.3536818008394"/>
    <d v="1900-01-08T12:55:13"/>
    <n v="43442"/>
    <n v="12.900487043335399"/>
    <n v="729.46625096622199"/>
    <n v="0"/>
    <n v="449100.82739587384"/>
  </r>
  <r>
    <s v="STND-62348"/>
    <s v="Perma-Seal Basement Systems"/>
    <s v="Perma-Seal - 412 Rockwell Ct - Burr Ridge"/>
    <s v="New Indoor LED Fixtures"/>
    <s v="Indoor Lighting"/>
    <s v="Warehouse"/>
    <n v="0"/>
    <n v="7391.22"/>
    <n v="1.1697360000000001"/>
    <x v="0"/>
    <x v="0"/>
    <n v="9.5383441434566993"/>
    <s v="Qty / 1,000"/>
    <m/>
    <s v="Private-Lighting"/>
    <s v="lighting"/>
    <n v="1"/>
    <n v="1"/>
    <s v="Lighting"/>
    <n v="0.99989942556735301"/>
    <n v="1.019640158801"/>
    <n v="7390.47663224193"/>
    <n v="1.1927098007952499"/>
    <n v="0.71"/>
    <n v="5247.2384088917697"/>
    <n v="0.846823958564628"/>
    <n v="5242"/>
    <n v="1"/>
    <n v="1.22"/>
    <n v="1.0999999999999999E-2"/>
    <n v="0.68"/>
    <n v="13.3536818008394"/>
    <d v="1900-01-08T12:55:13"/>
    <n v="43442"/>
    <n v="1.4376926239094201"/>
    <n v="81.295242954661205"/>
    <n v="0"/>
    <n v="50049.965746773858"/>
  </r>
  <r>
    <s v="STND-62348"/>
    <s v="Perma-Seal Basement Systems"/>
    <s v="Perma-Seal - 412 Rockwell Ct - Burr Ridge"/>
    <s v="New Indoor LED Fixtures"/>
    <s v="Indoor Lighting"/>
    <s v="Warehouse"/>
    <n v="0"/>
    <n v="-235.89"/>
    <n v="-3.7331999999999997E-2"/>
    <x v="0"/>
    <x v="0"/>
    <n v="9.5383441434566993"/>
    <s v="Qty / 1,000"/>
    <m/>
    <s v="Private-Lighting"/>
    <s v="lighting"/>
    <n v="1"/>
    <n v="1"/>
    <s v="Lighting"/>
    <n v="0.99989942556735301"/>
    <n v="1.019640158801"/>
    <n v="-235.866275497083"/>
    <n v="-3.8065206408359101E-2"/>
    <n v="0.71"/>
    <n v="-167.465055602929"/>
    <n v="-2.7026296549934901E-2"/>
    <n v="5242"/>
    <n v="1"/>
    <n v="1.22"/>
    <n v="1.0999999999999999E-2"/>
    <n v="0.68"/>
    <n v="13.3536818008394"/>
    <d v="1900-01-08T12:55:13"/>
    <n v="43442"/>
    <n v="-4.5883807146045202E-2"/>
    <n v="-2.5945290304679101"/>
    <n v="0"/>
    <n v="-1597.3393323438484"/>
  </r>
  <r>
    <s v="STND-62348"/>
    <s v="Perma-Seal Basement Systems"/>
    <s v="Perma-Seal - 412 Rockwell Ct - Burr Ridge"/>
    <s v="New Indoor LED Fixtures"/>
    <s v="Indoor Lighting"/>
    <s v="Warehouse"/>
    <n v="0"/>
    <n v="4497.6360000000004"/>
    <n v="0.71179700000000001"/>
    <x v="0"/>
    <x v="0"/>
    <n v="9.5383441434566993"/>
    <s v="Qty / 1,000"/>
    <m/>
    <s v="Private-Lighting"/>
    <s v="lighting"/>
    <n v="1"/>
    <n v="1"/>
    <s v="Lighting"/>
    <n v="0.99989942556735301"/>
    <n v="1.019640158801"/>
    <n v="4497.1836528110498"/>
    <n v="0.72577680611407802"/>
    <n v="0.71"/>
    <n v="3193.0003934958399"/>
    <n v="0.51530153234099596"/>
    <n v="5242"/>
    <n v="1"/>
    <n v="1.22"/>
    <n v="1.0999999999999999E-2"/>
    <n v="0.68"/>
    <n v="13.3536818008394"/>
    <d v="1900-01-08T12:55:13"/>
    <n v="43442"/>
    <n v="0.87485150206615003"/>
    <n v="49.469020180921497"/>
    <n v="0"/>
    <n v="30455.936603355982"/>
  </r>
  <r>
    <s v="STND-62348"/>
    <s v="Perma-Seal Basement Systems"/>
    <s v="Perma-Seal - 412 Rockwell Ct - Burr Ridge"/>
    <s v="New Indoor LED Fixtures"/>
    <s v="Indoor Lighting"/>
    <s v="Warehouse"/>
    <n v="0"/>
    <n v="21041.387999999999"/>
    <n v="3.3300139999999998"/>
    <x v="0"/>
    <x v="0"/>
    <n v="9.5383441434566993"/>
    <s v="Qty / 1,000"/>
    <m/>
    <s v="Private-Lighting"/>
    <s v="lighting"/>
    <n v="1"/>
    <n v="1"/>
    <s v="Lighting"/>
    <n v="0.99989942556735301"/>
    <n v="1.019640158801"/>
    <n v="21039.271774339799"/>
    <n v="3.39541600376957"/>
    <n v="0.71"/>
    <n v="14937.8829597812"/>
    <n v="2.4107453626763902"/>
    <n v="5242"/>
    <n v="1"/>
    <n v="1.22"/>
    <n v="1.0999999999999999E-2"/>
    <n v="0.68"/>
    <n v="13.3536818008394"/>
    <d v="1900-01-08T12:55:13"/>
    <n v="43442"/>
    <n v="4.0928351057974499"/>
    <n v="231.431989517738"/>
    <n v="0"/>
    <n v="142482.66844507062"/>
  </r>
  <r>
    <s v="STND-62348"/>
    <s v="Perma-Seal Basement Systems"/>
    <s v="Perma-Seal - 412 Rockwell Ct - Burr Ridge"/>
    <s v="Outdoor &amp; Garage - LED Fixtures"/>
    <s v="Outdoor &amp; Garage Lighting"/>
    <s v="Exterior"/>
    <n v="0"/>
    <n v="26280.080000000002"/>
    <n v="0"/>
    <x v="0"/>
    <x v="0"/>
    <n v="10.1978380583316"/>
    <s v="Qty / 1,000"/>
    <m/>
    <s v="Private-Lighting"/>
    <s v="lighting"/>
    <n v="1"/>
    <n v="1"/>
    <s v="Lighting"/>
    <n v="0.99989942556735301"/>
    <n v="1.019640158801"/>
    <n v="26277.436895864099"/>
    <n v="0"/>
    <n v="0.71"/>
    <n v="18656.980196063501"/>
    <n v="0"/>
    <n v="4903"/>
    <n v="1"/>
    <n v="1"/>
    <n v="0"/>
    <n v="0"/>
    <n v="14.276973281664301"/>
    <d v="1900-01-09T04:44:53"/>
    <n v="43442"/>
    <n v="0"/>
    <n v="0"/>
    <n v="0"/>
    <n v="190260.86269695533"/>
  </r>
  <r>
    <s v="STND-62348"/>
    <s v="Perma-Seal Basement Systems"/>
    <s v="Perma-Seal - 412 Rockwell Ct - Burr Ridge"/>
    <s v="Outdoor &amp; Garage - LED Fixtures"/>
    <s v="Outdoor &amp; Garage Lighting"/>
    <s v="Exterior"/>
    <n v="0"/>
    <n v="2574.0749999999998"/>
    <n v="0"/>
    <x v="0"/>
    <x v="0"/>
    <n v="10.1978380583316"/>
    <s v="Qty / 1,000"/>
    <m/>
    <s v="Private-Lighting"/>
    <s v="lighting"/>
    <n v="1"/>
    <n v="1"/>
    <s v="Lighting"/>
    <n v="0.99989942556735301"/>
    <n v="1.019640158801"/>
    <n v="2573.8161138672799"/>
    <n v="0"/>
    <n v="0.71"/>
    <n v="1827.40944084577"/>
    <n v="0"/>
    <n v="4903"/>
    <n v="1"/>
    <n v="1"/>
    <n v="0"/>
    <n v="0"/>
    <n v="14.276973281664301"/>
    <d v="1900-01-09T04:44:53"/>
    <n v="43442"/>
    <n v="0"/>
    <n v="0"/>
    <n v="0"/>
    <n v="18635.625544011462"/>
  </r>
  <r>
    <s v="STND-62348"/>
    <s v="Perma-Seal Basement Systems"/>
    <s v="Perma-Seal - 412 Rockwell Ct - Burr Ridge"/>
    <s v="Outdoor &amp; Garage - LED Fixtures"/>
    <s v="Outdoor &amp; Garage Lighting"/>
    <s v="Exterior"/>
    <n v="0"/>
    <n v="14120.64"/>
    <n v="0"/>
    <x v="0"/>
    <x v="0"/>
    <n v="10.1978380583316"/>
    <s v="Qty / 1,000"/>
    <m/>
    <s v="Private-Lighting"/>
    <s v="lighting"/>
    <n v="1"/>
    <n v="1"/>
    <s v="Lighting"/>
    <n v="0.99989942556735301"/>
    <n v="1.019640158801"/>
    <n v="14119.2198246434"/>
    <n v="0"/>
    <n v="0.71"/>
    <n v="10024.646075496799"/>
    <n v="0"/>
    <n v="4903"/>
    <n v="1"/>
    <n v="1"/>
    <n v="0"/>
    <n v="0"/>
    <n v="14.276973281664301"/>
    <d v="1900-01-09T04:44:53"/>
    <n v="43442"/>
    <n v="0"/>
    <n v="0"/>
    <n v="0"/>
    <n v="102229.71727000577"/>
  </r>
  <r>
    <s v="STND-62348"/>
    <s v="Perma-Seal Basement Systems"/>
    <s v="Perma-Seal - 412 Rockwell Ct - Burr Ridge"/>
    <s v="Outdoor &amp; Garage - LED Fixtures"/>
    <s v="Outdoor &amp; Garage Lighting"/>
    <s v="Exterior"/>
    <n v="0"/>
    <n v="17160.5"/>
    <n v="0"/>
    <x v="0"/>
    <x v="0"/>
    <n v="10.1978380583316"/>
    <s v="Qty / 1,000"/>
    <m/>
    <s v="Private-Lighting"/>
    <s v="lighting"/>
    <n v="1"/>
    <n v="1"/>
    <s v="Lighting"/>
    <n v="0.99989942556735301"/>
    <n v="1.019640158801"/>
    <n v="17158.774092448599"/>
    <n v="0"/>
    <n v="0.71"/>
    <n v="12182.7296056385"/>
    <n v="0"/>
    <n v="4903"/>
    <n v="1"/>
    <n v="1"/>
    <n v="0"/>
    <n v="0"/>
    <n v="14.276973281664301"/>
    <d v="1900-01-09T04:44:53"/>
    <n v="43442"/>
    <n v="0"/>
    <n v="0"/>
    <n v="0"/>
    <n v="124237.50362674342"/>
  </r>
  <r>
    <s v="STND-62348"/>
    <s v="Perma-Seal Basement Systems"/>
    <s v="Perma-Seal - 412 Rockwell Ct - Burr Ridge"/>
    <s v="Outdoor &amp; Garage - LED Fixtures"/>
    <s v="Outdoor &amp; Garage Lighting"/>
    <s v="Exterior"/>
    <n v="0"/>
    <n v="2461.306"/>
    <n v="0"/>
    <x v="0"/>
    <x v="0"/>
    <n v="10.1978380583316"/>
    <s v="Qty / 1,000"/>
    <m/>
    <s v="Private-Lighting"/>
    <s v="lighting"/>
    <n v="1"/>
    <n v="1"/>
    <s v="Lighting"/>
    <n v="0.99989942556735301"/>
    <n v="1.019640158801"/>
    <n v="2461.0584555454798"/>
    <n v="0"/>
    <n v="0.71"/>
    <n v="1747.3515034372899"/>
    <n v="0"/>
    <n v="4903"/>
    <n v="1"/>
    <n v="1"/>
    <n v="0"/>
    <n v="0"/>
    <n v="14.276973281664301"/>
    <d v="1900-01-09T04:44:53"/>
    <n v="43442"/>
    <n v="0"/>
    <n v="0"/>
    <n v="0"/>
    <n v="17819.207663035733"/>
  </r>
  <r>
    <s v="STND-62348"/>
    <s v="Perma-Seal Basement Systems"/>
    <s v="Perma-Seal - 412 Rockwell Ct - Burr Ridge"/>
    <s v="Outdoor &amp; Garage - LED Fixtures"/>
    <s v="Outdoor &amp; Garage Lighting"/>
    <s v="Exterior"/>
    <n v="0"/>
    <n v="2941.8"/>
    <n v="0"/>
    <x v="0"/>
    <x v="0"/>
    <n v="10.1978380583316"/>
    <s v="Qty / 1,000"/>
    <m/>
    <s v="Private-Lighting"/>
    <s v="lighting"/>
    <n v="1"/>
    <n v="1"/>
    <s v="Lighting"/>
    <n v="0.99989942556735301"/>
    <n v="1.019640158801"/>
    <n v="2941.5041301340402"/>
    <n v="0"/>
    <n v="0.71"/>
    <n v="2088.46793239517"/>
    <n v="0"/>
    <n v="4903"/>
    <n v="1"/>
    <n v="1"/>
    <n v="0"/>
    <n v="0"/>
    <n v="14.276973281664301"/>
    <d v="1900-01-09T04:44:53"/>
    <n v="43442"/>
    <n v="0"/>
    <n v="0"/>
    <n v="0"/>
    <n v="21297.857764584573"/>
  </r>
  <r>
    <s v="STND-62348"/>
    <s v="Perma-Seal Basement Systems"/>
    <s v="Perma-Seal - 412 Rockwell Ct - Burr Ridge"/>
    <s v="Outdoor &amp; Garage - LED Fixtures"/>
    <s v="Outdoor &amp; Garage Lighting"/>
    <s v="Exterior"/>
    <n v="0"/>
    <n v="735.45"/>
    <n v="0"/>
    <x v="0"/>
    <x v="0"/>
    <n v="10.1978380583316"/>
    <s v="Qty / 1,000"/>
    <m/>
    <s v="Private-Lighting"/>
    <s v="lighting"/>
    <n v="1"/>
    <n v="1"/>
    <s v="Lighting"/>
    <n v="0.99989942556735301"/>
    <n v="1.019640158801"/>
    <n v="735.37603253351006"/>
    <n v="0"/>
    <n v="0.71"/>
    <n v="522.11698309879205"/>
    <n v="0"/>
    <n v="4903"/>
    <n v="1"/>
    <n v="1"/>
    <n v="0"/>
    <n v="0"/>
    <n v="14.276973281664301"/>
    <d v="1900-01-09T04:44:53"/>
    <n v="43442"/>
    <n v="0"/>
    <n v="0"/>
    <n v="0"/>
    <n v="5324.4644411461386"/>
  </r>
  <r>
    <s v="STND-62348"/>
    <s v="Perma-Seal Basement Systems"/>
    <s v="Perma-Seal - 412 Rockwell Ct - Burr Ridge"/>
    <s v="Outdoor &amp; Garage - LED Fixtures"/>
    <s v="Outdoor &amp; Garage Lighting"/>
    <s v="Exterior"/>
    <n v="0"/>
    <n v="4559.79"/>
    <n v="0"/>
    <x v="0"/>
    <x v="0"/>
    <n v="10.1978380583316"/>
    <s v="Qty / 1,000"/>
    <m/>
    <s v="Private-Lighting"/>
    <s v="lighting"/>
    <n v="1"/>
    <n v="1"/>
    <s v="Lighting"/>
    <n v="0.99989942556735301"/>
    <n v="1.019640158801"/>
    <n v="4559.3314017077601"/>
    <n v="0"/>
    <n v="0.71"/>
    <n v="3237.1252952125101"/>
    <n v="0"/>
    <n v="4903"/>
    <n v="1"/>
    <n v="1"/>
    <n v="0"/>
    <n v="0"/>
    <n v="14.276973281664301"/>
    <d v="1900-01-09T04:44:53"/>
    <n v="43442"/>
    <n v="0"/>
    <n v="0"/>
    <n v="0"/>
    <n v="33011.67953510605"/>
  </r>
  <r>
    <s v="STND-62349"/>
    <s v="1200 Karl Court Properties, LLC"/>
    <s v="1200 Karl Court Properties - 1210-1220 Karl Court Properties - Wauconda"/>
    <s v="New Indoor LED Fixtures"/>
    <s v="Indoor Lighting"/>
    <s v="Warehouse"/>
    <n v="0"/>
    <n v="34728.25"/>
    <n v="5.4961000000000002"/>
    <x v="0"/>
    <x v="0"/>
    <n v="9.5383441434566993"/>
    <s v="Qty / 1,000"/>
    <m/>
    <s v="Private-Lighting"/>
    <s v="lighting"/>
    <n v="2"/>
    <n v="1"/>
    <s v="Lighting"/>
    <n v="0.97902139861649395"/>
    <n v="0.93591656730105399"/>
    <n v="33999.6998865032"/>
    <n v="5.1438910455433202"/>
    <n v="0.71"/>
    <n v="24139.7869194173"/>
    <n v="3.6521626423357598"/>
    <n v="5242"/>
    <n v="1"/>
    <n v="1.22"/>
    <n v="1.0999999999999999E-2"/>
    <n v="0.68"/>
    <n v="13.3536818008394"/>
    <d v="1900-01-08T12:55:13"/>
    <n v="43429"/>
    <n v="6.2004472583694801"/>
    <n v="373.99669875153597"/>
    <n v="0"/>
    <n v="230253.59518711665"/>
  </r>
  <r>
    <s v="STND-62349"/>
    <s v="1200 Karl Court Properties, LLC"/>
    <s v="1200 Karl Court Properties - 1210-1220 Karl Court Properties - Wauconda"/>
    <s v="New Indoor LED Fixtures"/>
    <s v="Indoor Lighting"/>
    <s v="Warehouse"/>
    <n v="0"/>
    <n v="81775.199999999997"/>
    <n v="12.94176"/>
    <x v="0"/>
    <x v="0"/>
    <n v="9.5383441434566993"/>
    <s v="Qty / 1,000"/>
    <m/>
    <s v="Private-Lighting"/>
    <s v="lighting"/>
    <n v="2"/>
    <n v="1"/>
    <s v="Lighting"/>
    <n v="0.97902139861649395"/>
    <n v="0.93591656730105399"/>
    <n v="80059.670676143505"/>
    <n v="12.112407594034099"/>
    <n v="0.71"/>
    <n v="56842.366180061901"/>
    <n v="8.5998093917642002"/>
    <n v="5242"/>
    <n v="1"/>
    <n v="1.22"/>
    <n v="1.0999999999999999E-2"/>
    <n v="0.68"/>
    <n v="13.3536818008394"/>
    <d v="1900-01-08T12:55:13"/>
    <n v="43429"/>
    <n v="14.6002984498964"/>
    <n v="880.65637743757804"/>
    <n v="0"/>
    <n v="542182.05055381462"/>
  </r>
  <r>
    <s v="STND-62349"/>
    <s v="1200 Karl Court Properties, LLC"/>
    <s v="1200 Karl Court Properties - 1210-1220 Karl Court Properties - Wauconda"/>
    <s v="Outdoor &amp; Garage - LED Fixtures"/>
    <s v="Outdoor &amp; Garage Lighting"/>
    <s v="Exterior"/>
    <n v="0"/>
    <n v="12870.375"/>
    <n v="0"/>
    <x v="0"/>
    <x v="0"/>
    <n v="10.1978380583316"/>
    <s v="Qty / 1,000"/>
    <m/>
    <s v="Private-Lighting"/>
    <s v="lighting"/>
    <n v="2"/>
    <n v="1"/>
    <s v="Lighting"/>
    <n v="0.97902139861649395"/>
    <n v="0.93591656730105399"/>
    <n v="12600.372533218801"/>
    <n v="0"/>
    <n v="0.71"/>
    <n v="8946.2644985853094"/>
    <n v="0"/>
    <n v="4903"/>
    <n v="1"/>
    <n v="1"/>
    <n v="0"/>
    <n v="0"/>
    <n v="14.276973281664301"/>
    <d v="1900-01-09T04:44:53"/>
    <n v="43429"/>
    <n v="0"/>
    <n v="0"/>
    <n v="0"/>
    <n v="91232.556583574144"/>
  </r>
  <r>
    <s v="STND-62350"/>
    <s v="4100 Venture, L.L.C."/>
    <s v="4100 Venture LLC - Phase 2 - 4100 W 76th St - Chicago"/>
    <s v="New Indoor LED Fixtures"/>
    <s v="Indoor Lighting"/>
    <s v="Warehouse"/>
    <n v="0"/>
    <n v="9697.7000000000007"/>
    <n v="1.5347599999999999"/>
    <x v="0"/>
    <x v="0"/>
    <n v="9.5383441434566993"/>
    <s v="Qty / 1,000"/>
    <m/>
    <s v="Private-Lighting"/>
    <s v="lighting"/>
    <n v="3"/>
    <n v="1"/>
    <s v="Lighting"/>
    <n v="0.91633259480590001"/>
    <n v="1.30467645558681"/>
    <n v="8886.3186046491792"/>
    <n v="2.0023652369764098"/>
    <n v="0.71"/>
    <n v="6309.2862093009098"/>
    <n v="1.4216793182532499"/>
    <n v="5242"/>
    <n v="1"/>
    <n v="1.22"/>
    <n v="1.0999999999999999E-2"/>
    <n v="0.68"/>
    <n v="13.3536818008394"/>
    <d v="1900-01-08T12:55:13"/>
    <n v="43448"/>
    <n v="2.4136514428355902"/>
    <n v="97.749504651140896"/>
    <n v="0"/>
    <n v="60180.143163877452"/>
  </r>
  <r>
    <s v="STND-62350"/>
    <s v="4100 Venture, L.L.C."/>
    <s v="4100 Venture LLC - Phase 2 - 4100 W 76th St - Chicago"/>
    <s v="New Indoor LED Fixtures"/>
    <s v="Indoor Lighting"/>
    <s v="Warehouse"/>
    <n v="0"/>
    <n v="4848.8500000000004"/>
    <n v="0.76737999999999995"/>
    <x v="0"/>
    <x v="0"/>
    <n v="9.5383441434566993"/>
    <s v="Qty / 1,000"/>
    <m/>
    <s v="Private-Lighting"/>
    <s v="lighting"/>
    <n v="3"/>
    <n v="1"/>
    <s v="Lighting"/>
    <n v="0.91633259480590001"/>
    <n v="1.30467645558681"/>
    <n v="4443.1593023245896"/>
    <n v="1.0011826184882"/>
    <n v="0.71"/>
    <n v="3154.6431046504599"/>
    <n v="0.71083965912662495"/>
    <n v="5242"/>
    <n v="1"/>
    <n v="1.22"/>
    <n v="1.0999999999999999E-2"/>
    <n v="0.68"/>
    <n v="13.3536818008394"/>
    <d v="1900-01-08T12:55:13"/>
    <n v="43448"/>
    <n v="1.2068257214178"/>
    <n v="48.874752325570498"/>
    <n v="0"/>
    <n v="30090.071581938773"/>
  </r>
  <r>
    <s v="STND-62350"/>
    <s v="4100 Venture, L.L.C."/>
    <s v="4100 Venture LLC - Phase 2 - 4100 W 76th St - Chicago"/>
    <s v="New Indoor LED Fixtures"/>
    <s v="Indoor Lighting"/>
    <s v="Warehouse"/>
    <n v="0"/>
    <n v="1887.12"/>
    <n v="0.29865599999999998"/>
    <x v="0"/>
    <x v="0"/>
    <n v="9.5383441434566993"/>
    <s v="Qty / 1,000"/>
    <m/>
    <s v="Private-Lighting"/>
    <s v="lighting"/>
    <n v="3"/>
    <n v="1"/>
    <s v="Lighting"/>
    <n v="0.91633259480590001"/>
    <n v="1.30467645558681"/>
    <n v="1729.2295663101099"/>
    <n v="0.38964945151973301"/>
    <n v="0.71"/>
    <n v="1227.7529920801801"/>
    <n v="0.27665111057901098"/>
    <n v="5242"/>
    <n v="1"/>
    <n v="1.22"/>
    <n v="1.0999999999999999E-2"/>
    <n v="0.68"/>
    <n v="13.3536818008394"/>
    <d v="1900-01-08T12:55:13"/>
    <n v="43448"/>
    <n v="0.46968352401125002"/>
    <n v="19.0215252294112"/>
    <n v="0"/>
    <n v="11710.730561619424"/>
  </r>
  <r>
    <s v="STND-62350"/>
    <s v="4100 Venture, L.L.C."/>
    <s v="4100 Venture LLC - Phase 2 - 4100 W 76th St - Chicago"/>
    <s v="New Indoor LED Fixtures"/>
    <s v="Indoor Lighting"/>
    <s v="Warehouse"/>
    <n v="0"/>
    <n v="4639.17"/>
    <n v="0.73419599999999996"/>
    <x v="0"/>
    <x v="0"/>
    <n v="9.5383441434566993"/>
    <s v="Qty / 1,000"/>
    <m/>
    <s v="Private-Lighting"/>
    <s v="lighting"/>
    <n v="3"/>
    <n v="1"/>
    <s v="Lighting"/>
    <n v="0.91633259480590001"/>
    <n v="1.30467645558681"/>
    <n v="4251.0226838456902"/>
    <n v="0.95788823498601094"/>
    <n v="0.71"/>
    <n v="3018.2261055304398"/>
    <n v="0.68010064684006799"/>
    <n v="5242"/>
    <n v="1"/>
    <n v="1.22"/>
    <n v="1.0999999999999999E-2"/>
    <n v="0.68"/>
    <n v="13.3536818008394"/>
    <d v="1900-01-08T12:55:13"/>
    <n v="43448"/>
    <n v="1.15463866319432"/>
    <n v="46.761249522302499"/>
    <n v="0"/>
    <n v="28788.879297314394"/>
  </r>
  <r>
    <s v="STND-62351"/>
    <s v="Village of Orland Park"/>
    <s v="Village of Orland Park - Centennial Park - 15600 West Ave - Orland Park"/>
    <s v="New Indoor LED Fixtures"/>
    <s v="Indoor Lighting"/>
    <s v="Miscellaneous"/>
    <n v="0"/>
    <n v="825.01700000000005"/>
    <n v="0.17669099999999999"/>
    <x v="0"/>
    <x v="1"/>
    <n v="14.797277300976599"/>
    <s v="Qty / 1,000"/>
    <m/>
    <s v="Public-Lighting"/>
    <s v="lighting"/>
    <n v="3"/>
    <n v="1"/>
    <s v="Lighting"/>
    <n v="0.99829244462109001"/>
    <n v="0.987374621353864"/>
    <n v="823.60823778395797"/>
    <n v="0.17446020922163599"/>
    <n v="0.71"/>
    <n v="584.76184882661005"/>
    <n v="0.123866748547361"/>
    <n v="3379"/>
    <n v="1.0900000000000001"/>
    <n v="1.36"/>
    <n v="2.1999999999999999E-2"/>
    <n v="0.57999999999999996"/>
    <n v="20.7161882213673"/>
    <d v="1900-01-13T19:08:05"/>
    <n v="43434"/>
    <n v="0.221171664834731"/>
    <n v="16.623285533254201"/>
    <n v="0"/>
    <n v="8652.8832321191057"/>
  </r>
  <r>
    <s v="STND-62351"/>
    <s v="Village of Orland Park"/>
    <s v="Village of Orland Park - Centennial Park - 15600 West Ave - Orland Park"/>
    <s v="New Indoor LED Fixtures"/>
    <s v="Indoor Lighting"/>
    <s v="Miscellaneous"/>
    <n v="0"/>
    <n v="5303.6779999999999"/>
    <n v="1.135872"/>
    <x v="0"/>
    <x v="1"/>
    <n v="14.797277300976599"/>
    <s v="Qty / 1,000"/>
    <m/>
    <s v="Public-Lighting"/>
    <s v="lighting"/>
    <n v="3"/>
    <n v="1"/>
    <s v="Lighting"/>
    <n v="0.99829244462109001"/>
    <n v="0.987374621353864"/>
    <n v="5294.6216761031001"/>
    <n v="1.1215311859064601"/>
    <n v="0.71"/>
    <n v="3759.1813900331999"/>
    <n v="0.79628714199358397"/>
    <n v="3379"/>
    <n v="1.0900000000000001"/>
    <n v="1.36"/>
    <n v="2.1999999999999999E-2"/>
    <n v="0.57999999999999996"/>
    <n v="20.7161882213673"/>
    <d v="1900-01-13T19:08:05"/>
    <n v="43434"/>
    <n v="1.42181945474956"/>
    <n v="106.863923737861"/>
    <n v="0"/>
    <n v="55625.649452991929"/>
  </r>
  <r>
    <s v="STND-62353"/>
    <s v="1701 E. Woodfield Road LLC"/>
    <s v="1701 E Woodfield Road LLC - 1701 E Woodfield Rd - Schaumburg"/>
    <s v="New Indoor LED Fixtures"/>
    <s v="Indoor Lighting"/>
    <s v="Office"/>
    <n v="0"/>
    <n v="47303.555999999997"/>
    <n v="10.636626"/>
    <x v="0"/>
    <x v="0"/>
    <n v="15"/>
    <s v="Qty / 1,000"/>
    <m/>
    <s v="Private-Lighting"/>
    <s v="lighting"/>
    <n v="3"/>
    <n v="1"/>
    <s v="Lighting"/>
    <n v="0.91633259480590001"/>
    <n v="1.30467645558681"/>
    <n v="43345.790213026201"/>
    <n v="13.8773555090825"/>
    <n v="0.71"/>
    <n v="30775.511051248599"/>
    <n v="9.8529224114485494"/>
    <n v="2885"/>
    <n v="1.165"/>
    <n v="1.3779999999999999"/>
    <n v="2.5499999999999998E-2"/>
    <n v="0.55000000000000004"/>
    <n v="24.263431542460999"/>
    <d v="1900-01-16T07:56:40"/>
    <n v="43408"/>
    <n v="18.310272475369398"/>
    <n v="948.77051539241904"/>
    <n v="0"/>
    <n v="461632.665768729"/>
  </r>
  <r>
    <s v="STND-62354"/>
    <s v="Village of Orland Park"/>
    <s v="Village of Orland Park - 14760 Park Ln - Orland Park"/>
    <s v="New Indoor LED Fixtures"/>
    <s v="Indoor Lighting"/>
    <s v="Miscellaneous"/>
    <n v="0"/>
    <n v="6463.8580000000002"/>
    <n v="1.384344"/>
    <x v="0"/>
    <x v="1"/>
    <n v="14.797277300976599"/>
    <s v="Qty / 1,000"/>
    <m/>
    <s v="Public-Lighting"/>
    <s v="lighting"/>
    <n v="3"/>
    <n v="1"/>
    <s v="Lighting"/>
    <n v="0.99829244462109001"/>
    <n v="0.987374621353864"/>
    <n v="6452.8206045035904"/>
    <n v="1.3668661328234899"/>
    <n v="0.71"/>
    <n v="4581.50262919755"/>
    <n v="0.970474954304681"/>
    <n v="3379"/>
    <n v="1.0900000000000001"/>
    <n v="1.36"/>
    <n v="2.1999999999999999E-2"/>
    <n v="0.57999999999999996"/>
    <n v="20.7161882213673"/>
    <d v="1900-01-13T19:08:05"/>
    <n v="43440"/>
    <n v="1.73284246047603"/>
    <n v="130.240415870715"/>
    <n v="0"/>
    <n v="67793.764859389514"/>
  </r>
  <r>
    <s v="STND-62354"/>
    <s v="Village of Orland Park"/>
    <s v="Village of Orland Park - 14760 Park Ln - Orland Park"/>
    <s v="New Indoor LED Fixtures"/>
    <s v="Indoor Lighting"/>
    <s v="Miscellaneous"/>
    <n v="0"/>
    <n v="191.52199999999999"/>
    <n v="4.1017999999999999E-2"/>
    <x v="0"/>
    <x v="1"/>
    <n v="14.797277300976599"/>
    <s v="Qty / 1,000"/>
    <m/>
    <s v="Public-Lighting"/>
    <s v="lighting"/>
    <n v="3"/>
    <n v="1"/>
    <s v="Lighting"/>
    <n v="0.99829244462109001"/>
    <n v="0.987374621353864"/>
    <n v="191.19496557872"/>
    <n v="4.0500132218692801E-2"/>
    <n v="0.71"/>
    <n v="135.748425560892"/>
    <n v="2.8755093875271899E-2"/>
    <n v="3379"/>
    <n v="1.0900000000000001"/>
    <n v="1.36"/>
    <n v="2.1999999999999999E-2"/>
    <n v="0.57999999999999996"/>
    <n v="20.7161882213673"/>
    <d v="1900-01-13T19:08:05"/>
    <n v="43440"/>
    <n v="5.1343981007470597E-2"/>
    <n v="3.85898095663473"/>
    <n v="0"/>
    <n v="2008.7070961954989"/>
  </r>
  <r>
    <s v="STND-62354"/>
    <s v="Village of Orland Park"/>
    <s v="Village of Orland Park - 14760 Park Ln - Orland Park"/>
    <s v="New Indoor LED Fixtures"/>
    <s v="Indoor Lighting"/>
    <s v="Miscellaneous"/>
    <n v="0"/>
    <n v="0"/>
    <n v="0"/>
    <x v="0"/>
    <x v="1"/>
    <n v="14.797277300976599"/>
    <s v="Qty / 1,000"/>
    <m/>
    <s v="Public-Lighting"/>
    <s v="lighting"/>
    <n v="3"/>
    <n v="1"/>
    <s v="Lighting"/>
    <n v="0.99829244462109001"/>
    <n v="0.987374621353864"/>
    <n v="0"/>
    <n v="0"/>
    <n v="0.71"/>
    <n v="0"/>
    <n v="0"/>
    <n v="3379"/>
    <n v="1.0900000000000001"/>
    <n v="1.36"/>
    <n v="2.1999999999999999E-2"/>
    <n v="0.57999999999999996"/>
    <n v="20.7161882213673"/>
    <d v="1900-01-13T19:08:05"/>
    <n v="43440"/>
    <n v="0"/>
    <n v="0"/>
    <n v="0"/>
    <n v="0"/>
  </r>
  <r>
    <s v="STND-62354"/>
    <s v="Village of Orland Park"/>
    <s v="Village of Orland Park - 14760 Park Ln - Orland Park"/>
    <s v="New Indoor LED Fixtures"/>
    <s v="Indoor Lighting"/>
    <s v="Miscellaneous"/>
    <n v="0"/>
    <n v="14.731999999999999"/>
    <n v="3.1549999999999998E-3"/>
    <x v="0"/>
    <x v="1"/>
    <n v="14.797277300976599"/>
    <s v="Qty / 1,000"/>
    <m/>
    <s v="Public-Lighting"/>
    <s v="lighting"/>
    <n v="3"/>
    <n v="1"/>
    <s v="Lighting"/>
    <n v="0.99829244462109001"/>
    <n v="0.987374621353864"/>
    <n v="14.7068442941579"/>
    <n v="3.11516693037144E-3"/>
    <n v="0.71"/>
    <n v="10.441859448852099"/>
    <n v="2.21176852056372E-3"/>
    <n v="3379"/>
    <n v="1.0900000000000001"/>
    <n v="1.36"/>
    <n v="2.1999999999999999E-2"/>
    <n v="0.57999999999999996"/>
    <n v="20.7161882213673"/>
    <d v="1900-01-13T19:08:05"/>
    <n v="43440"/>
    <n v="3.9492481368806299E-3"/>
    <n v="0.29683538942337101"/>
    <n v="0"/>
    <n v="154.51108980248719"/>
  </r>
  <r>
    <s v="STND-62354"/>
    <s v="Village of Orland Park"/>
    <s v="Village of Orland Park - 14760 Park Ln - Orland Park"/>
    <s v="New Indoor LED Fixtures"/>
    <s v="Indoor Lighting"/>
    <s v="Miscellaneous"/>
    <n v="0"/>
    <n v="5767.75"/>
    <n v="1.2352609999999999"/>
    <x v="0"/>
    <x v="1"/>
    <n v="14.797277300976599"/>
    <s v="Qty / 1,000"/>
    <m/>
    <s v="Public-Lighting"/>
    <s v="lighting"/>
    <n v="3"/>
    <n v="1"/>
    <s v="Lighting"/>
    <n v="0.99829244462109001"/>
    <n v="0.987374621353864"/>
    <n v="5757.90124746329"/>
    <n v="1.2196653621482001"/>
    <n v="0.71"/>
    <n v="4088.1098856989402"/>
    <n v="0.86596240712521899"/>
    <n v="3379"/>
    <n v="1.0900000000000001"/>
    <n v="1.36"/>
    <n v="2.1999999999999999E-2"/>
    <n v="0.57999999999999996"/>
    <n v="20.7161882213673"/>
    <d v="1900-01-13T19:08:05"/>
    <n v="43440"/>
    <n v="1.5462289073886899"/>
    <n v="116.214520591002"/>
    <n v="0"/>
    <n v="60492.895615550966"/>
  </r>
  <r>
    <s v="STND-62354"/>
    <s v="Village of Orland Park"/>
    <s v="Village of Orland Park - 14760 Park Ln - Orland Park"/>
    <s v="New Indoor LED Fixtures"/>
    <s v="Indoor Lighting"/>
    <s v="Miscellaneous"/>
    <n v="0"/>
    <n v="5568.8620000000001"/>
    <n v="1.192666"/>
    <x v="0"/>
    <x v="1"/>
    <n v="14.797277300976599"/>
    <s v="Qty / 1,000"/>
    <m/>
    <s v="Public-Lighting"/>
    <s v="lighting"/>
    <n v="3"/>
    <n v="1"/>
    <s v="Lighting"/>
    <n v="0.99829244462109001"/>
    <n v="0.987374621353864"/>
    <n v="5559.3528597374998"/>
    <n v="1.1776081401516301"/>
    <n v="0.71"/>
    <n v="3947.1405304136201"/>
    <n v="0.83610177950765596"/>
    <n v="3379"/>
    <n v="1.0900000000000001"/>
    <n v="1.36"/>
    <n v="2.1999999999999999E-2"/>
    <n v="0.57999999999999996"/>
    <n v="20.7161882213673"/>
    <d v="1900-01-13T19:08:05"/>
    <n v="43440"/>
    <n v="1.49291092818411"/>
    <n v="112.20712193965601"/>
    <n v="0"/>
    <n v="58406.932974454197"/>
  </r>
  <r>
    <s v="STND-62354"/>
    <s v="Village of Orland Park"/>
    <s v="Village of Orland Park - 14760 Park Ln - Orland Park"/>
    <s v="New Indoor LED Fixtures"/>
    <s v="Indoor Lighting"/>
    <s v="Miscellaneous"/>
    <n v="0"/>
    <n v="1252.2570000000001"/>
    <n v="0.26819199999999999"/>
    <x v="0"/>
    <x v="1"/>
    <n v="14.797277300976599"/>
    <s v="Qty / 1,000"/>
    <m/>
    <s v="Public-Lighting"/>
    <s v="lighting"/>
    <n v="3"/>
    <n v="1"/>
    <s v="Lighting"/>
    <n v="0.99829244462109001"/>
    <n v="0.987374621353864"/>
    <n v="1250.11870182387"/>
    <n v="0.26480597445013598"/>
    <n v="0.71"/>
    <n v="887.58427829494997"/>
    <n v="0.188012241859596"/>
    <n v="3379"/>
    <n v="1.0900000000000001"/>
    <n v="1.36"/>
    <n v="2.1999999999999999E-2"/>
    <n v="0.57999999999999996"/>
    <n v="20.7161882213673"/>
    <d v="1900-01-13T19:08:05"/>
    <n v="43440"/>
    <n v="0.33570737126031402"/>
    <n v="25.231753614793799"/>
    <n v="0"/>
    <n v="13133.83069391756"/>
  </r>
  <r>
    <s v="STND-62354"/>
    <s v="Village of Orland Park"/>
    <s v="Village of Orland Park - 14760 Park Ln - Orland Park"/>
    <s v="New Indoor LED Fixtures"/>
    <s v="Indoor Lighting"/>
    <s v="Miscellaneous"/>
    <n v="0"/>
    <n v="4021.9560000000001"/>
    <n v="0.86136999999999997"/>
    <x v="0"/>
    <x v="1"/>
    <n v="14.797277300976599"/>
    <s v="Qty / 1,000"/>
    <m/>
    <s v="Public-Lighting"/>
    <s v="lighting"/>
    <n v="3"/>
    <n v="1"/>
    <s v="Lighting"/>
    <n v="0.99829244462109001"/>
    <n v="0.987374621353864"/>
    <n v="4015.0882873984601"/>
    <n v="0.85049487759557796"/>
    <n v="0.71"/>
    <n v="2850.7126840529099"/>
    <n v="0.60385136309286003"/>
    <n v="3379"/>
    <n v="1.0900000000000001"/>
    <n v="1.36"/>
    <n v="2.1999999999999999E-2"/>
    <n v="0.57999999999999996"/>
    <n v="20.7161882213673"/>
    <d v="1900-01-13T19:08:05"/>
    <n v="43440"/>
    <n v="1.0782135872154901"/>
    <n v="81.038479195198306"/>
    <n v="0"/>
    <n v="42182.786091342197"/>
  </r>
  <r>
    <s v="STND-62354"/>
    <s v="Village of Orland Park"/>
    <s v="Village of Orland Park - 14760 Park Ln - Orland Park"/>
    <s v="New Indoor LED Fixtures"/>
    <s v="Indoor Lighting"/>
    <s v="Miscellaneous"/>
    <n v="0"/>
    <n v="559.83299999999997"/>
    <n v="0.119898"/>
    <x v="0"/>
    <x v="1"/>
    <n v="14.797277300976599"/>
    <s v="Qty / 1,000"/>
    <m/>
    <s v="Public-Lighting"/>
    <s v="lighting"/>
    <n v="3"/>
    <n v="1"/>
    <s v="Lighting"/>
    <n v="0.99829244462109001"/>
    <n v="0.987374621353864"/>
    <n v="558.87705414955894"/>
    <n v="0.11838424235108599"/>
    <n v="0.71"/>
    <n v="396.80270844618701"/>
    <n v="8.4052812069270802E-2"/>
    <n v="3379"/>
    <n v="1.0900000000000001"/>
    <n v="1.36"/>
    <n v="2.1999999999999999E-2"/>
    <n v="0.57999999999999996"/>
    <n v="20.7161882213673"/>
    <d v="1900-01-13T19:08:05"/>
    <n v="43440"/>
    <n v="0.15008144314285701"/>
    <n v="11.280087331459001"/>
    <n v="0"/>
    <n v="5871.5997106567984"/>
  </r>
  <r>
    <s v="STND-62354"/>
    <s v="Village of Orland Park"/>
    <s v="Village of Orland Park - 14760 Park Ln - Orland Park"/>
    <s v="New Indoor LED Fixtures"/>
    <s v="Indoor Lighting"/>
    <s v="Miscellaneous"/>
    <n v="0"/>
    <n v="5259.4809999999998"/>
    <n v="1.126406"/>
    <x v="0"/>
    <x v="1"/>
    <n v="14.797277300976599"/>
    <s v="Qty / 1,000"/>
    <m/>
    <s v="Public-Lighting"/>
    <s v="lighting"/>
    <n v="3"/>
    <n v="1"/>
    <s v="Lighting"/>
    <n v="0.99829244462109001"/>
    <n v="0.987374621353864"/>
    <n v="5250.5001449281799"/>
    <n v="1.1121846977407199"/>
    <n v="0.71"/>
    <n v="3727.85510289901"/>
    <n v="0.78965113539591203"/>
    <n v="3379"/>
    <n v="1.0900000000000001"/>
    <n v="1.36"/>
    <n v="2.1999999999999999E-2"/>
    <n v="0.57999999999999996"/>
    <n v="20.7161882213673"/>
    <d v="1900-01-13T19:08:05"/>
    <n v="43440"/>
    <n v="1.40997045859625"/>
    <n v="105.973397420569"/>
    <n v="0"/>
    <n v="55162.105695457307"/>
  </r>
  <r>
    <s v="STND-62354"/>
    <s v="Village of Orland Park"/>
    <s v="Village of Orland Park - 14760 Park Ln - Orland Park"/>
    <s v="Outdoor &amp; Garage - LED Fixtures"/>
    <s v="Outdoor &amp; Garage Lighting"/>
    <s v="Exterior"/>
    <n v="0"/>
    <n v="2588.7840000000001"/>
    <n v="0"/>
    <x v="0"/>
    <x v="1"/>
    <n v="10.1978380583316"/>
    <s v="Qty / 1,000"/>
    <m/>
    <s v="Public-Lighting"/>
    <s v="lighting"/>
    <n v="3"/>
    <n v="1"/>
    <s v="Lighting"/>
    <n v="0.99829244462109001"/>
    <n v="0.987374621353864"/>
    <n v="2584.3635079559699"/>
    <n v="0"/>
    <n v="0.71"/>
    <n v="1834.89809064874"/>
    <n v="0"/>
    <n v="4903"/>
    <n v="1"/>
    <n v="1"/>
    <n v="0"/>
    <n v="0"/>
    <n v="14.276973281664301"/>
    <d v="1900-01-09T04:44:53"/>
    <n v="43440"/>
    <n v="0"/>
    <n v="0"/>
    <n v="0"/>
    <n v="18711.993581977706"/>
  </r>
  <r>
    <s v="STND-62354"/>
    <s v="Village of Orland Park"/>
    <s v="Village of Orland Park - 14760 Park Ln - Orland Park"/>
    <s v="Outdoor &amp; Garage - LED Fixtures"/>
    <s v="Outdoor &amp; Garage Lighting"/>
    <s v="Exterior"/>
    <n v="0"/>
    <n v="318.69499999999999"/>
    <n v="0"/>
    <x v="0"/>
    <x v="1"/>
    <n v="10.1978380583316"/>
    <s v="Qty / 1,000"/>
    <m/>
    <s v="Public-Lighting"/>
    <s v="lighting"/>
    <n v="3"/>
    <n v="1"/>
    <s v="Lighting"/>
    <n v="0.99829244462109001"/>
    <n v="0.987374621353864"/>
    <n v="318.15081063851801"/>
    <n v="0"/>
    <n v="0.71"/>
    <n v="225.88707555334801"/>
    <n v="0"/>
    <n v="4903"/>
    <n v="1"/>
    <n v="1"/>
    <n v="0"/>
    <n v="0"/>
    <n v="14.276973281664301"/>
    <d v="1900-01-09T04:44:53"/>
    <n v="43440"/>
    <n v="0"/>
    <n v="0"/>
    <n v="0"/>
    <n v="2303.5598159631577"/>
  </r>
  <r>
    <s v="STND-62354"/>
    <s v="Village of Orland Park"/>
    <s v="Village of Orland Park - 14760 Park Ln - Orland Park"/>
    <s v="Outdoor &amp; Garage - LED Fixtures"/>
    <s v="Outdoor &amp; Garage Lighting"/>
    <s v="Exterior"/>
    <n v="0"/>
    <n v="3324.2339999999999"/>
    <n v="0"/>
    <x v="0"/>
    <x v="1"/>
    <n v="10.1978380583316"/>
    <s v="Qty / 1,000"/>
    <m/>
    <s v="Public-Lighting"/>
    <s v="lighting"/>
    <n v="3"/>
    <n v="1"/>
    <s v="Lighting"/>
    <n v="0.99829244462109001"/>
    <n v="0.987374621353864"/>
    <n v="3318.5576863525498"/>
    <n v="0"/>
    <n v="0.71"/>
    <n v="2356.17595731031"/>
    <n v="0"/>
    <n v="4903"/>
    <n v="1"/>
    <n v="1"/>
    <n v="0"/>
    <n v="0"/>
    <n v="14.276973281664301"/>
    <d v="1900-01-09T04:44:53"/>
    <n v="43440"/>
    <n v="0"/>
    <n v="0"/>
    <n v="0"/>
    <n v="24027.90084958497"/>
  </r>
  <r>
    <s v="STND-62354"/>
    <s v="Village of Orland Park"/>
    <s v="Village of Orland Park - 14760 Park Ln - Orland Park"/>
    <s v="Outdoor &amp; Garage - LED Fixtures"/>
    <s v="Outdoor &amp; Garage Lighting"/>
    <s v="Exterior"/>
    <n v="0"/>
    <n v="7109.35"/>
    <n v="0"/>
    <x v="0"/>
    <x v="1"/>
    <n v="10.1978380583316"/>
    <s v="Qty / 1,000"/>
    <m/>
    <s v="Public-Lighting"/>
    <s v="lighting"/>
    <n v="3"/>
    <n v="1"/>
    <s v="Lighting"/>
    <n v="0.99829244462109001"/>
    <n v="0.987374621353864"/>
    <n v="7097.2103911669501"/>
    <n v="0"/>
    <n v="0.71"/>
    <n v="5039.0193777285303"/>
    <n v="0"/>
    <n v="4903"/>
    <n v="1"/>
    <n v="1"/>
    <n v="0"/>
    <n v="0"/>
    <n v="14.276973281664301"/>
    <d v="1900-01-09T04:44:53"/>
    <n v="43440"/>
    <n v="0"/>
    <n v="0"/>
    <n v="0"/>
    <n v="51387.10358687042"/>
  </r>
  <r>
    <s v="STND-62354"/>
    <s v="Village of Orland Park"/>
    <s v="Village of Orland Park - 14760 Park Ln - Orland Park"/>
    <s v="Outdoor &amp; Garage - LED Fixtures"/>
    <s v="Outdoor &amp; Garage Lighting"/>
    <s v="Exterior"/>
    <n v="0"/>
    <n v="2402.4699999999998"/>
    <n v="0"/>
    <x v="0"/>
    <x v="1"/>
    <n v="10.1978380583316"/>
    <s v="Qty / 1,000"/>
    <m/>
    <s v="Public-Lighting"/>
    <s v="lighting"/>
    <n v="3"/>
    <n v="1"/>
    <s v="Lighting"/>
    <n v="0.99829244462109001"/>
    <n v="0.987374621353864"/>
    <n v="2398.3676494288302"/>
    <n v="0"/>
    <n v="0.71"/>
    <n v="1702.8410310944701"/>
    <n v="0"/>
    <n v="4903"/>
    <n v="1"/>
    <n v="1"/>
    <n v="0"/>
    <n v="0"/>
    <n v="14.276973281664301"/>
    <d v="1900-01-09T04:44:53"/>
    <n v="43440"/>
    <n v="0"/>
    <n v="0"/>
    <n v="0"/>
    <n v="17365.297074183811"/>
  </r>
  <r>
    <s v="STND-62354"/>
    <s v="Village of Orland Park"/>
    <s v="Village of Orland Park - 14760 Park Ln - Orland Park"/>
    <s v="Retrofit of Existing Indoor Fixtures to LED"/>
    <s v="Indoor Lighting"/>
    <s v="Miscellaneous"/>
    <n v="0"/>
    <n v="0"/>
    <n v="0"/>
    <x v="0"/>
    <x v="1"/>
    <n v="14.797277300976599"/>
    <s v="Qty / 1,000"/>
    <m/>
    <s v="Public-Lighting"/>
    <s v="lighting"/>
    <n v="3"/>
    <n v="1"/>
    <s v="Lighting"/>
    <n v="0.99829244462109001"/>
    <n v="0.987374621353864"/>
    <n v="0"/>
    <n v="0"/>
    <n v="0.71"/>
    <n v="0"/>
    <n v="0"/>
    <n v="3379"/>
    <n v="1.0900000000000001"/>
    <n v="1.36"/>
    <n v="2.1999999999999999E-2"/>
    <n v="0.57999999999999996"/>
    <n v="20.7161882213673"/>
    <d v="1900-01-13T19:08:05"/>
    <n v="43440"/>
    <n v="0"/>
    <n v="0"/>
    <n v="0"/>
    <n v="0"/>
  </r>
  <r>
    <s v="STND-62354"/>
    <s v="Village of Orland Park"/>
    <s v="Village of Orland Park - 14760 Park Ln - Orland Park"/>
    <s v="Retrofit of Existing Indoor Fixtures to LED"/>
    <s v="Indoor Lighting"/>
    <s v="Miscellaneous"/>
    <n v="0"/>
    <n v="0"/>
    <n v="0"/>
    <x v="0"/>
    <x v="1"/>
    <n v="14.797277300976599"/>
    <s v="Qty / 1,000"/>
    <m/>
    <s v="Public-Lighting"/>
    <s v="lighting"/>
    <n v="3"/>
    <n v="1"/>
    <s v="Lighting"/>
    <n v="0.99829244462109001"/>
    <n v="0.987374621353864"/>
    <n v="0"/>
    <n v="0"/>
    <n v="0.71"/>
    <n v="0"/>
    <n v="0"/>
    <n v="3379"/>
    <n v="1.0900000000000001"/>
    <n v="1.36"/>
    <n v="2.1999999999999999E-2"/>
    <n v="0.57999999999999996"/>
    <n v="20.7161882213673"/>
    <d v="1900-01-13T19:08:05"/>
    <n v="43440"/>
    <n v="0"/>
    <n v="0"/>
    <n v="0"/>
    <n v="0"/>
  </r>
  <r>
    <s v="STND-62355"/>
    <s v="Independence Tube Corporation"/>
    <s v="Independence Tube - Phase 3 - 6226 74th St - Bedford Park"/>
    <s v="New Indoor LED Fixtures"/>
    <s v="Indoor Lighting"/>
    <s v="Manufacturing"/>
    <n v="0"/>
    <n v="42044.673000000003"/>
    <n v="7.5192620000000003"/>
    <x v="0"/>
    <x v="0"/>
    <n v="10.827197921178"/>
    <s v="Qty / 1,000"/>
    <m/>
    <s v="Private-Lighting"/>
    <s v="lighting"/>
    <n v="3"/>
    <n v="1"/>
    <s v="Lighting"/>
    <n v="0.91633259480590001"/>
    <n v="1.30467645558681"/>
    <n v="38526.904307855599"/>
    <n v="9.8102040947885598"/>
    <n v="0.71"/>
    <n v="27354.102058577399"/>
    <n v="6.9652449072998799"/>
    <n v="4618"/>
    <n v="1.02"/>
    <n v="1.04"/>
    <n v="1.2E-2"/>
    <n v="0.81"/>
    <n v="15.158077089649201"/>
    <d v="1900-01-09T19:51:10"/>
    <n v="43464"/>
    <n v="11.6455414230633"/>
    <n v="453.25769773947701"/>
    <n v="0"/>
    <n v="296168.27694432007"/>
  </r>
  <r>
    <s v="STND-62355"/>
    <s v="Independence Tube Corporation"/>
    <s v="Independence Tube - Phase 3 - 6226 74th St - Bedford Park"/>
    <s v="New Indoor LED Fixtures"/>
    <s v="Indoor Lighting"/>
    <s v="Manufacturing"/>
    <n v="0"/>
    <n v="4578.47"/>
    <n v="0.81881300000000001"/>
    <x v="0"/>
    <x v="0"/>
    <n v="10.827197921178"/>
    <s v="Qty / 1,000"/>
    <m/>
    <s v="Private-Lighting"/>
    <s v="lighting"/>
    <n v="3"/>
    <n v="1"/>
    <s v="Lighting"/>
    <n v="0.91633259480590001"/>
    <n v="1.30467645558681"/>
    <n v="4195.4012953409701"/>
    <n v="1.0682860426284"/>
    <n v="0.71"/>
    <n v="2978.73491969209"/>
    <n v="0.75848309026616401"/>
    <n v="4618"/>
    <n v="1.02"/>
    <n v="1.04"/>
    <n v="1.2E-2"/>
    <n v="0.81"/>
    <n v="15.158077089649201"/>
    <d v="1900-01-09T19:51:10"/>
    <n v="43464"/>
    <n v="1.26814582458262"/>
    <n v="49.357662298129"/>
    <n v="0"/>
    <n v="32251.352530230513"/>
  </r>
  <r>
    <s v="STND-62356"/>
    <s v="Village of Orland Park"/>
    <s v="Village of Orland Park - 15655 Ravinia Ave - Orland Park"/>
    <s v="New Indoor LED Fixtures"/>
    <s v="Indoor Lighting"/>
    <s v="Miscellaneous"/>
    <n v="0"/>
    <n v="2629.741"/>
    <n v="0.56320300000000001"/>
    <x v="0"/>
    <x v="1"/>
    <n v="14.797277300976599"/>
    <s v="Qty / 1,000"/>
    <m/>
    <s v="Public-Lighting"/>
    <s v="lighting"/>
    <n v="2"/>
    <n v="1"/>
    <s v="Lighting"/>
    <n v="0.98996686498346598"/>
    <n v="2.5626279547341602"/>
    <n v="2603.3564534884799"/>
    <n v="1.4432797519901399"/>
    <n v="0.71"/>
    <n v="1848.38308197682"/>
    <n v="1.024728623913"/>
    <n v="3379"/>
    <n v="1.0900000000000001"/>
    <n v="1.36"/>
    <n v="2.1999999999999999E-2"/>
    <n v="0.57999999999999996"/>
    <n v="20.7161882213673"/>
    <d v="1900-01-13T19:08:05"/>
    <n v="43434"/>
    <n v="1.8297157099266499"/>
    <n v="52.544809152978601"/>
    <n v="0"/>
    <n v="27351.037022444769"/>
  </r>
  <r>
    <s v="STND-62356"/>
    <s v="Village of Orland Park"/>
    <s v="Village of Orland Park - 15655 Ravinia Ave - Orland Park"/>
    <s v="New Indoor LED Fixtures"/>
    <s v="Indoor Lighting"/>
    <s v="Miscellaneous"/>
    <n v="0"/>
    <n v="24750.499"/>
    <n v="5.3007359999999997"/>
    <x v="0"/>
    <x v="1"/>
    <n v="14.797277300976599"/>
    <s v="Qty / 1,000"/>
    <m/>
    <s v="Public-Lighting"/>
    <s v="lighting"/>
    <n v="2"/>
    <n v="1"/>
    <s v="Lighting"/>
    <n v="0.98996686498346598"/>
    <n v="2.5626279547341602"/>
    <n v="24502.1739018064"/>
    <n v="13.5838142542657"/>
    <n v="0.71"/>
    <n v="17396.5434702825"/>
    <n v="9.6445081205286805"/>
    <n v="3379"/>
    <n v="1.0900000000000001"/>
    <n v="1.36"/>
    <n v="2.1999999999999999E-2"/>
    <n v="0.57999999999999996"/>
    <n v="20.7161882213673"/>
    <d v="1900-01-13T19:08:05"/>
    <n v="43434"/>
    <n v="17.2208598558136"/>
    <n v="494.53928976123001"/>
    <n v="0"/>
    <n v="257421.47780826391"/>
  </r>
  <r>
    <s v="STND-62356"/>
    <s v="Village of Orland Park"/>
    <s v="Village of Orland Park - 15655 Ravinia Ave - Orland Park"/>
    <s v="New Indoor LED Fixtures"/>
    <s v="Indoor Lighting"/>
    <s v="Miscellaneous"/>
    <n v="0"/>
    <n v="1174.912"/>
    <n v="0.25162699999999999"/>
    <x v="0"/>
    <x v="1"/>
    <n v="14.797277300976599"/>
    <s v="Qty / 1,000"/>
    <m/>
    <s v="Public-Lighting"/>
    <s v="lighting"/>
    <n v="2"/>
    <n v="1"/>
    <s v="Lighting"/>
    <n v="0.98996686498346598"/>
    <n v="2.5626279547341602"/>
    <n v="1163.1239492714501"/>
    <n v="0.64482638436589301"/>
    <n v="0.71"/>
    <n v="825.81800398273197"/>
    <n v="0.45782673289978398"/>
    <n v="3379"/>
    <n v="1.0900000000000001"/>
    <n v="1.36"/>
    <n v="2.1999999999999999E-2"/>
    <n v="0.57999999999999996"/>
    <n v="20.7161882213673"/>
    <d v="1900-01-13T19:08:05"/>
    <n v="43434"/>
    <n v="0.81747766780665998"/>
    <n v="23.475896223827501"/>
    <n v="0"/>
    <n v="12219.858005071483"/>
  </r>
  <r>
    <s v="STND-62356"/>
    <s v="Village of Orland Park"/>
    <s v="Village of Orland Park - 15655 Ravinia Ave - Orland Park"/>
    <s v="New Indoor LED Fixtures"/>
    <s v="Indoor Lighting"/>
    <s v="Miscellaneous"/>
    <n v="0"/>
    <n v="1959.415"/>
    <n v="0.41964200000000002"/>
    <x v="0"/>
    <x v="1"/>
    <n v="14.797277300976599"/>
    <s v="Qty / 1,000"/>
    <m/>
    <s v="Public-Lighting"/>
    <s v="lighting"/>
    <n v="2"/>
    <n v="1"/>
    <s v="Lighting"/>
    <n v="0.98996686498346598"/>
    <n v="2.5626279547341602"/>
    <n v="1939.7559247515801"/>
    <n v="1.07538632018055"/>
    <n v="0.71"/>
    <n v="1377.22670657362"/>
    <n v="0.763524287328193"/>
    <n v="3379"/>
    <n v="1.0900000000000001"/>
    <n v="1.36"/>
    <n v="2.1999999999999999E-2"/>
    <n v="0.57999999999999996"/>
    <n v="20.7161882213673"/>
    <d v="1900-01-13T19:08:05"/>
    <n v="43434"/>
    <n v="1.36331937142565"/>
    <n v="39.151037013334602"/>
    <n v="0"/>
    <n v="20379.205483480586"/>
  </r>
  <r>
    <s v="STND-62356"/>
    <s v="Village of Orland Park"/>
    <s v="Village of Orland Park - 15655 Ravinia Ave - Orland Park"/>
    <s v="New Indoor LED Fixtures"/>
    <s v="Indoor Lighting"/>
    <s v="Miscellaneous"/>
    <n v="0"/>
    <n v="38598.993000000002"/>
    <n v="8.2666240000000002"/>
    <x v="0"/>
    <x v="1"/>
    <n v="14.797277300976599"/>
    <s v="Qty / 1,000"/>
    <m/>
    <s v="Public-Lighting"/>
    <s v="lighting"/>
    <n v="2"/>
    <n v="1"/>
    <s v="Lighting"/>
    <n v="0.98996686498346598"/>
    <n v="2.5626279547341602"/>
    <n v="38211.724091728698"/>
    <n v="21.184281753676299"/>
    <n v="0.71"/>
    <n v="27130.324105127402"/>
    <n v="15.040840045110199"/>
    <n v="3379"/>
    <n v="1.0900000000000001"/>
    <n v="1.36"/>
    <n v="2.1999999999999999E-2"/>
    <n v="0.57999999999999996"/>
    <n v="20.7161882213673"/>
    <d v="1900-01-13T19:08:05"/>
    <n v="43434"/>
    <n v="26.856340965613999"/>
    <n v="771.24580735599295"/>
    <n v="0"/>
    <n v="401454.92904893996"/>
  </r>
  <r>
    <s v="STND-62356"/>
    <s v="Village of Orland Park"/>
    <s v="Village of Orland Park - 15655 Ravinia Ave - Orland Park"/>
    <s v="New Indoor LED Fixtures"/>
    <s v="Indoor Lighting"/>
    <s v="Miscellaneous"/>
    <n v="0"/>
    <n v="15513.259"/>
    <n v="3.3224260000000001"/>
    <x v="0"/>
    <x v="1"/>
    <n v="14.797277300976599"/>
    <s v="Qty / 1,000"/>
    <m/>
    <s v="Public-Lighting"/>
    <s v="lighting"/>
    <n v="2"/>
    <n v="1"/>
    <s v="Lighting"/>
    <n v="0.98996686498346598"/>
    <n v="2.5626279547341602"/>
    <n v="15357.6123779065"/>
    <n v="8.5141417451356105"/>
    <n v="0.71"/>
    <n v="10903.904788313601"/>
    <n v="6.0450406390462801"/>
    <n v="3379"/>
    <n v="1.0900000000000001"/>
    <n v="1.36"/>
    <n v="2.1999999999999999E-2"/>
    <n v="0.57999999999999996"/>
    <n v="20.7161882213673"/>
    <d v="1900-01-13T19:08:05"/>
    <n v="43434"/>
    <n v="10.793790244847401"/>
    <n v="309.97015808618698"/>
    <n v="0"/>
    <n v="161348.1028161229"/>
  </r>
  <r>
    <s v="STND-62356"/>
    <s v="Village of Orland Park"/>
    <s v="Village of Orland Park - 15655 Ravinia Ave - Orland Park"/>
    <s v="New Indoor LED Fixtures"/>
    <s v="Indoor Lighting"/>
    <s v="Miscellaneous"/>
    <n v="0"/>
    <n v="2475.0500000000002"/>
    <n v="0.53007400000000005"/>
    <x v="0"/>
    <x v="1"/>
    <n v="14.797277300976599"/>
    <s v="Qty / 1,000"/>
    <m/>
    <s v="Public-Lighting"/>
    <s v="lighting"/>
    <n v="2"/>
    <n v="1"/>
    <s v="Lighting"/>
    <n v="0.98996686498346598"/>
    <n v="2.5626279547341602"/>
    <n v="2450.2174891773302"/>
    <n v="1.35838245047776"/>
    <n v="0.71"/>
    <n v="1739.6544173159"/>
    <n v="0.96445153983920695"/>
    <n v="3379"/>
    <n v="1.0900000000000001"/>
    <n v="1.36"/>
    <n v="2.1999999999999999E-2"/>
    <n v="0.57999999999999996"/>
    <n v="20.7161882213673"/>
    <d v="1900-01-13T19:08:05"/>
    <n v="43434"/>
    <n v="1.7220872850884299"/>
    <n v="49.453930974221301"/>
    <n v="0"/>
    <n v="25742.148820892238"/>
  </r>
  <r>
    <s v="STND-62356"/>
    <s v="Village of Orland Park"/>
    <s v="Village of Orland Park - 15655 Ravinia Ave - Orland Park"/>
    <s v="Occupancy Sensors"/>
    <s v="Indoor Lighting"/>
    <s v="Miscellaneous"/>
    <n v="0"/>
    <n v="1514.2"/>
    <n v="1.001762"/>
    <x v="0"/>
    <x v="1"/>
    <n v="8"/>
    <s v="Qty / 1,000"/>
    <m/>
    <s v="Public-Lighting"/>
    <s v="lighting"/>
    <n v="2"/>
    <n v="1"/>
    <s v="Lighting"/>
    <n v="0.98996686498346598"/>
    <n v="2.5626279547341602"/>
    <n v="1499.0078269579601"/>
    <n v="2.5671433051903998"/>
    <n v="0.71"/>
    <n v="1064.2955571401501"/>
    <n v="1.8226717466851901"/>
    <n v="3379"/>
    <n v="1.0900000000000001"/>
    <n v="1.36"/>
    <n v="2.1999999999999999E-2"/>
    <n v="0.57999999999999996"/>
    <n v="20.7161882213673"/>
    <d v="1900-01-13T19:08:05"/>
    <n v="43434"/>
    <n v="4.3897799336361203"/>
    <n v="30.255203846857999"/>
    <n v="0"/>
    <n v="8514.3644571212008"/>
  </r>
  <r>
    <s v="STND-62356"/>
    <s v="Village of Orland Park"/>
    <s v="Village of Orland Park - 15655 Ravinia Ave - Orland Park"/>
    <s v="Retrofit of Existing Indoor Fixtures to LED"/>
    <s v="Indoor Lighting"/>
    <s v="Miscellaneous"/>
    <n v="0"/>
    <n v="3970.393"/>
    <n v="0.85032600000000003"/>
    <x v="0"/>
    <x v="1"/>
    <n v="14.797277300976599"/>
    <s v="Qty / 1,000"/>
    <m/>
    <s v="Public-Lighting"/>
    <s v="lighting"/>
    <n v="2"/>
    <n v="1"/>
    <s v="Lighting"/>
    <n v="0.98996686498346598"/>
    <n v="2.5626279547341602"/>
    <n v="3930.5575109623001"/>
    <n v="2.1790691782372802"/>
    <n v="0.71"/>
    <n v="2790.6958327832299"/>
    <n v="1.54713911654847"/>
    <n v="3379"/>
    <n v="1.0900000000000001"/>
    <n v="1.36"/>
    <n v="2.1999999999999999E-2"/>
    <n v="0.57999999999999996"/>
    <n v="20.7161882213673"/>
    <d v="1900-01-13T19:08:05"/>
    <n v="43434"/>
    <n v="2.7625116356963502"/>
    <n v="79.332353432266501"/>
    <n v="0"/>
    <n v="41294.700100373273"/>
  </r>
  <r>
    <s v="STND-62357"/>
    <s v="Village of Orland Park"/>
    <s v="Village of Orland Park - 14600 Ravinia Ave - Orland Park"/>
    <s v="New Indoor LED Fixtures"/>
    <s v="Indoor Lighting"/>
    <s v="Miscellaneous"/>
    <n v="0"/>
    <n v="4058.7869999999998"/>
    <n v="0.86925799999999998"/>
    <x v="0"/>
    <x v="1"/>
    <n v="14.797277300976599"/>
    <s v="Qty / 1,000"/>
    <m/>
    <s v="Public-Lighting"/>
    <s v="lighting"/>
    <n v="3"/>
    <n v="1"/>
    <s v="Lighting"/>
    <n v="0.99829244462109001"/>
    <n v="0.987374621353864"/>
    <n v="4051.8563964262999"/>
    <n v="0.85828328860881697"/>
    <n v="0.71"/>
    <n v="2876.81804146267"/>
    <n v="0.60938113491225998"/>
    <n v="3379"/>
    <n v="1.0900000000000001"/>
    <n v="1.36"/>
    <n v="2.1999999999999999E-2"/>
    <n v="0.57999999999999996"/>
    <n v="20.7161882213673"/>
    <d v="1900-01-13T19:08:05"/>
    <n v="43434"/>
    <n v="1.08808733342903"/>
    <n v="81.780587817778596"/>
    <n v="0"/>
    <n v="42569.074303975525"/>
  </r>
  <r>
    <s v="STND-62357"/>
    <s v="Village of Orland Park"/>
    <s v="Village of Orland Park - 14600 Ravinia Ave - Orland Park"/>
    <s v="New Indoor LED Fixtures"/>
    <s v="Indoor Lighting"/>
    <s v="Miscellaneous"/>
    <n v="0"/>
    <n v="1650.0329999999999"/>
    <n v="0.35338199999999997"/>
    <x v="0"/>
    <x v="1"/>
    <n v="14.797277300976599"/>
    <s v="Qty / 1,000"/>
    <m/>
    <s v="Public-Lighting"/>
    <s v="lighting"/>
    <n v="3"/>
    <n v="1"/>
    <s v="Lighting"/>
    <n v="0.99829244462109001"/>
    <n v="0.987374621353864"/>
    <n v="1647.21547727547"/>
    <n v="0.34892041844327099"/>
    <n v="0.71"/>
    <n v="1169.5229888655799"/>
    <n v="0.247733497094723"/>
    <n v="3379"/>
    <n v="1.0900000000000001"/>
    <n v="1.36"/>
    <n v="2.1999999999999999E-2"/>
    <n v="0.57999999999999996"/>
    <n v="20.7161882213673"/>
    <d v="1900-01-13T19:08:05"/>
    <n v="43434"/>
    <n v="0.44234332966946099"/>
    <n v="33.246550917486601"/>
    <n v="0"/>
    <n v="17305.755976110955"/>
  </r>
  <r>
    <s v="STND-62357"/>
    <s v="Village of Orland Park"/>
    <s v="Village of Orland Park - 14600 Ravinia Ave - Orland Park"/>
    <s v="New Indoor LED Fixtures"/>
    <s v="Indoor Lighting"/>
    <s v="Miscellaneous"/>
    <n v="0"/>
    <n v="17402.695"/>
    <n v="3.7270799999999999"/>
    <x v="0"/>
    <x v="1"/>
    <n v="14.797277300976599"/>
    <s v="Qty / 1,000"/>
    <m/>
    <s v="Public-Lighting"/>
    <s v="lighting"/>
    <n v="3"/>
    <n v="1"/>
    <s v="Lighting"/>
    <n v="0.99829244462109001"/>
    <n v="0.987374621353864"/>
    <n v="17372.978934545201"/>
    <n v="3.6800242037555599"/>
    <n v="0.71"/>
    <n v="12334.8150435271"/>
    <n v="2.6128171846664499"/>
    <n v="3379"/>
    <n v="1.0900000000000001"/>
    <n v="1.36"/>
    <n v="2.1999999999999999E-2"/>
    <n v="0.57999999999999996"/>
    <n v="20.7161882213673"/>
    <d v="1900-01-13T19:08:05"/>
    <n v="43434"/>
    <n v="4.6653450858970098"/>
    <n v="350.64728124770198"/>
    <n v="0"/>
    <n v="182521.67865532823"/>
  </r>
  <r>
    <s v="STND-62357"/>
    <s v="Village of Orland Park"/>
    <s v="Village of Orland Park - 14600 Ravinia Ave - Orland Park"/>
    <s v="Occupancy Sensors"/>
    <s v="Indoor Lighting"/>
    <s v="Miscellaneous"/>
    <n v="0"/>
    <n v="163.53"/>
    <n v="0.10818800000000001"/>
    <x v="0"/>
    <x v="1"/>
    <n v="8"/>
    <s v="Qty / 1,000"/>
    <m/>
    <s v="Public-Lighting"/>
    <s v="lighting"/>
    <n v="3"/>
    <n v="1"/>
    <s v="Lighting"/>
    <n v="0.99829244462109001"/>
    <n v="0.987374621353864"/>
    <n v="163.25076346888699"/>
    <n v="0.106822085535032"/>
    <n v="0.71"/>
    <n v="115.90804206291"/>
    <n v="7.5843680729872603E-2"/>
    <n v="3379"/>
    <n v="1.0900000000000001"/>
    <n v="1.36"/>
    <n v="2.1999999999999999E-2"/>
    <n v="0.57999999999999996"/>
    <n v="20.7161882213673"/>
    <d v="1900-01-13T19:08:05"/>
    <n v="43434"/>
    <n v="0.18266430495046501"/>
    <n v="3.2949695379041399"/>
    <n v="0"/>
    <n v="927.26433650327999"/>
  </r>
  <r>
    <s v="STND-62359"/>
    <s v="PNC Bank National Association"/>
    <s v="PNC Bank National Association - 1 N Franklin - Chicago"/>
    <s v="New Indoor LED Fixtures"/>
    <s v="Indoor Lighting"/>
    <s v="Office"/>
    <n v="0"/>
    <n v="55951.459000000003"/>
    <n v="12.581184"/>
    <x v="0"/>
    <x v="0"/>
    <n v="15"/>
    <s v="Qty / 1,000"/>
    <m/>
    <s v="Private-Lighting"/>
    <s v="lighting"/>
    <n v="3"/>
    <n v="1"/>
    <s v="Lighting"/>
    <n v="0.91633259480590001"/>
    <n v="1.30467645558681"/>
    <n v="51270.1456086459"/>
    <n v="16.414374548205402"/>
    <n v="0.71"/>
    <n v="36401.803382138598"/>
    <n v="11.654205929225901"/>
    <n v="2885"/>
    <n v="1.165"/>
    <n v="1.3779999999999999"/>
    <n v="2.5499999999999998E-2"/>
    <n v="0.55000000000000004"/>
    <n v="24.263431542460999"/>
    <d v="1900-01-16T07:56:40"/>
    <n v="43428"/>
    <n v="21.6577049059314"/>
    <n v="1122.22207126221"/>
    <n v="0"/>
    <n v="546027.05073207896"/>
  </r>
  <r>
    <s v="STND-62359"/>
    <s v="PNC Bank National Association"/>
    <s v="PNC Bank National Association - 1 N Franklin - Chicago"/>
    <s v="New Indoor LED Fixtures"/>
    <s v="Indoor Lighting"/>
    <s v="Office"/>
    <n v="0"/>
    <n v="121.51600000000001"/>
    <n v="2.7324000000000001E-2"/>
    <x v="0"/>
    <x v="0"/>
    <n v="15"/>
    <s v="Qty / 1,000"/>
    <m/>
    <s v="Private-Lighting"/>
    <s v="lighting"/>
    <n v="3"/>
    <n v="1"/>
    <s v="Lighting"/>
    <n v="0.91633259480590001"/>
    <n v="1.30467645558681"/>
    <n v="111.34907159043399"/>
    <n v="3.56489794724539E-2"/>
    <n v="0.71"/>
    <n v="79.057840829207905"/>
    <n v="2.53107754254423E-2"/>
    <n v="2885"/>
    <n v="1.165"/>
    <n v="1.3779999999999999"/>
    <n v="2.5499999999999998E-2"/>
    <n v="0.55000000000000004"/>
    <n v="24.263431542460999"/>
    <d v="1900-01-16T07:56:40"/>
    <n v="43428"/>
    <n v="4.70365212725345E-2"/>
    <n v="2.4372543567004801"/>
    <n v="0"/>
    <n v="1185.8676124381186"/>
  </r>
  <r>
    <s v="STND-62360"/>
    <s v="Aurora West School District 129"/>
    <s v="Aurora School District #129 (Jewel Middle School) - 1501 Waterford Rd - North Aurora"/>
    <s v="Air-Cooled Chiller"/>
    <s v="HVAC"/>
    <s v="K-12 School"/>
    <n v="0"/>
    <n v="80512"/>
    <n v="52.006399999999999"/>
    <x v="3"/>
    <x v="1"/>
    <n v="20"/>
    <s v="ΔkWpeak / CF"/>
    <n v="1"/>
    <s v="Public-Non-Lighting"/>
    <s v="non_lighting"/>
    <n v="3"/>
    <n v="1"/>
    <s v="Non-Lighting"/>
    <n v="1.01534080484258"/>
    <n v="0.52563350510805795"/>
    <n v="81747.118879485599"/>
    <n v="27.336306320051701"/>
    <n v="0.7"/>
    <n v="57222.983215639899"/>
    <n v="19.135414424036199"/>
    <n v="2979"/>
    <n v="1.17333333333333"/>
    <n v="1.323"/>
    <n v="2.1333333333333301E-2"/>
    <n v="0.72"/>
    <n v="23.497818059751602"/>
    <d v="1900-01-15T18:49:11"/>
    <n v="43380"/>
    <n v="27.336306320051701"/>
    <n v="0"/>
    <n v="0"/>
    <n v="1144459.6643127981"/>
  </r>
  <r>
    <s v="STND-62361"/>
    <s v="Prairie State Ice Cream Inc."/>
    <s v="Dairy Queen - 20 E Devon Ave - Elk Grove Village"/>
    <s v="Outdoor &amp; Garage - LED Fixtures"/>
    <s v="Outdoor &amp; Garage Lighting"/>
    <s v="Exterior"/>
    <n v="0"/>
    <n v="11276.261"/>
    <n v="1.5410839999999999"/>
    <x v="0"/>
    <x v="0"/>
    <n v="10.1978380583316"/>
    <s v="Qty / 1,000"/>
    <m/>
    <s v="Private-Lighting"/>
    <s v="lighting"/>
    <n v="3"/>
    <n v="1"/>
    <s v="Lighting"/>
    <n v="0.91633259480590001"/>
    <n v="1.30467645558681"/>
    <n v="10332.8055018386"/>
    <n v="2.0106160108815399"/>
    <n v="0.71"/>
    <n v="7336.2919063053896"/>
    <n v="1.42753736772589"/>
    <n v="4903"/>
    <n v="1"/>
    <n v="1"/>
    <n v="0"/>
    <n v="0"/>
    <n v="14.276973281664301"/>
    <d v="1900-01-09T04:44:53"/>
    <n v="43376"/>
    <n v="2.0106160108815399"/>
    <n v="0"/>
    <n v="0"/>
    <n v="74814.316809151191"/>
  </r>
  <r>
    <s v="STND-62361"/>
    <s v="Prairie State Ice Cream Inc."/>
    <s v="Dairy Queen - 20 E Devon Ave - Elk Grove Village"/>
    <s v="Outdoor &amp; Garage - LED Fixtures"/>
    <s v="Outdoor &amp; Garage Lighting"/>
    <s v="Exterior"/>
    <n v="0"/>
    <n v="1766.3969999999999"/>
    <n v="0.24140700000000001"/>
    <x v="0"/>
    <x v="0"/>
    <n v="10.1978380583316"/>
    <s v="Qty / 1,000"/>
    <m/>
    <s v="Private-Lighting"/>
    <s v="lighting"/>
    <n v="3"/>
    <n v="1"/>
    <s v="Lighting"/>
    <n v="0.91633259480590001"/>
    <n v="1.30467645558681"/>
    <n v="1618.6071464673601"/>
    <n v="0.31495802911384402"/>
    <n v="0.71"/>
    <n v="1149.2110739918201"/>
    <n v="0.22362020067082899"/>
    <n v="4903"/>
    <n v="1"/>
    <n v="1"/>
    <n v="0"/>
    <n v="0"/>
    <n v="14.276973281664301"/>
    <d v="1900-01-09T04:44:53"/>
    <n v="43376"/>
    <n v="0.31495802911384402"/>
    <n v="0"/>
    <n v="0"/>
    <n v="11719.468427409915"/>
  </r>
  <r>
    <s v="STND-62361"/>
    <s v="Prairie State Ice Cream Inc."/>
    <s v="Dairy Queen - 20 E Devon Ave - Elk Grove Village"/>
    <s v="Outdoor &amp; Garage - LED Fixtures"/>
    <s v="Outdoor &amp; Garage Lighting"/>
    <s v="Exterior"/>
    <n v="0"/>
    <n v="-567.072"/>
    <n v="-7.7499999999999999E-2"/>
    <x v="0"/>
    <x v="0"/>
    <n v="10.1978380583316"/>
    <s v="Qty / 1,000"/>
    <m/>
    <s v="Private-Lighting"/>
    <s v="lighting"/>
    <n v="3"/>
    <n v="1"/>
    <s v="Lighting"/>
    <n v="0.91633259480590001"/>
    <n v="1.30467645558681"/>
    <n v="-519.62655720177099"/>
    <n v="-0.101112425307977"/>
    <n v="0.71"/>
    <n v="-368.93485561325798"/>
    <n v="-7.1789821968664E-2"/>
    <n v="4903"/>
    <n v="1"/>
    <n v="1"/>
    <n v="0"/>
    <n v="0"/>
    <n v="14.276973281664301"/>
    <d v="1900-01-09T04:44:53"/>
    <n v="43376"/>
    <n v="-0.101112425307977"/>
    <n v="0"/>
    <n v="0"/>
    <n v="-3762.3379116179558"/>
  </r>
  <r>
    <s v="STND-62362"/>
    <s v="Applied Systems, Inc"/>
    <s v="Applied Systems - Phase 2 - 200 Applied Pkwy - University Park"/>
    <s v="Outdoor &amp; Garage - LED Fixtures"/>
    <s v="Outdoor &amp; Garage Lighting"/>
    <s v="Exterior"/>
    <n v="0"/>
    <n v="2108.29"/>
    <n v="0"/>
    <x v="0"/>
    <x v="0"/>
    <n v="10.1978380583316"/>
    <s v="Qty / 1,000"/>
    <m/>
    <s v="Private-Lighting"/>
    <s v="lighting"/>
    <n v="3"/>
    <n v="1"/>
    <s v="Lighting"/>
    <n v="0.91633259480590001"/>
    <n v="1.30467645558681"/>
    <n v="1931.89484630333"/>
    <n v="0"/>
    <n v="0.71"/>
    <n v="1371.64534087536"/>
    <n v="0"/>
    <n v="4903"/>
    <n v="1"/>
    <n v="1"/>
    <n v="0"/>
    <n v="0"/>
    <n v="14.276973281664301"/>
    <d v="1900-01-09T04:44:53"/>
    <n v="43422"/>
    <n v="0"/>
    <n v="0"/>
    <n v="0"/>
    <n v="13987.817059711968"/>
  </r>
  <r>
    <s v="STND-62363"/>
    <s v="Northbrook School District 27"/>
    <s v="Northbrook School District 27 - 1250 Sanders Rd - Northbrook"/>
    <s v="Outdoor &amp; Garage - LED Fixtures"/>
    <s v="Outdoor &amp; Garage Lighting"/>
    <s v="Exterior"/>
    <n v="0"/>
    <n v="4397.991"/>
    <n v="0"/>
    <x v="0"/>
    <x v="1"/>
    <n v="10.1978380583316"/>
    <s v="Qty / 1,000"/>
    <m/>
    <s v="Public-Lighting"/>
    <s v="lighting"/>
    <n v="3"/>
    <n v="1"/>
    <s v="Lighting"/>
    <n v="0.99829244462109001"/>
    <n v="0.987374621353864"/>
    <n v="4390.4811868115503"/>
    <n v="0"/>
    <n v="0.71"/>
    <n v="3117.2416426362001"/>
    <n v="0"/>
    <n v="4903"/>
    <n v="1"/>
    <n v="1"/>
    <n v="0"/>
    <n v="0"/>
    <n v="14.276973281664301"/>
    <d v="1900-01-09T04:44:53"/>
    <n v="43453"/>
    <n v="0"/>
    <n v="0"/>
    <n v="0"/>
    <n v="31789.125460291554"/>
  </r>
  <r>
    <s v="STND-62363"/>
    <s v="Northbrook School District 27"/>
    <s v="Northbrook School District 27 - 1250 Sanders Rd - Northbrook"/>
    <s v="Outdoor &amp; Garage - LED Fixtures"/>
    <s v="Outdoor &amp; Garage Lighting"/>
    <s v="Exterior"/>
    <n v="0"/>
    <n v="3191.8530000000001"/>
    <n v="0"/>
    <x v="0"/>
    <x v="1"/>
    <n v="10.1978380583316"/>
    <s v="Qty / 1,000"/>
    <m/>
    <s v="Public-Lighting"/>
    <s v="lighting"/>
    <n v="3"/>
    <n v="1"/>
    <s v="Lighting"/>
    <n v="0.99829244462109001"/>
    <n v="0.987374621353864"/>
    <n v="3186.40273424116"/>
    <n v="0"/>
    <n v="0.71"/>
    <n v="2262.34594131122"/>
    <n v="0"/>
    <n v="4903"/>
    <n v="1"/>
    <n v="1"/>
    <n v="0"/>
    <n v="0"/>
    <n v="14.276973281664301"/>
    <d v="1900-01-09T04:44:53"/>
    <n v="43453"/>
    <n v="0"/>
    <n v="0"/>
    <n v="0"/>
    <n v="23071.03754141559"/>
  </r>
  <r>
    <s v="STND-62366"/>
    <s v="Old Second Aurora"/>
    <s v="Old Second Aurora - 115W Downer Pl - Aurora"/>
    <s v="Outdoor &amp; Garage - LED Retrofits"/>
    <s v="Outdoor &amp; Garage Lighting"/>
    <s v="Exterior"/>
    <n v="0"/>
    <n v="57512.19"/>
    <n v="0"/>
    <x v="0"/>
    <x v="0"/>
    <n v="10.1978380583316"/>
    <s v="Qty / 1,000"/>
    <m/>
    <s v="Private-Lighting"/>
    <s v="lighting"/>
    <n v="3"/>
    <n v="1"/>
    <s v="Lighting"/>
    <n v="0.91633259480590001"/>
    <n v="1.30467645558681"/>
    <n v="52700.294295669897"/>
    <n v="0"/>
    <n v="0.71"/>
    <n v="37417.208949925604"/>
    <n v="0"/>
    <n v="4903"/>
    <n v="1"/>
    <n v="1"/>
    <n v="0"/>
    <n v="0"/>
    <n v="14.276973281664301"/>
    <d v="1900-01-09T04:44:53"/>
    <n v="43432"/>
    <n v="0"/>
    <n v="0"/>
    <n v="0"/>
    <n v="381574.63746609708"/>
  </r>
  <r>
    <s v="STND-62367"/>
    <s v="Chicago Public Schools"/>
    <s v="Whitney Young Magnet H.S. - 211 Laflin - Chicago"/>
    <s v="New Indoor LED Fixtures"/>
    <s v="Indoor Lighting"/>
    <s v="K-12 School"/>
    <n v="0"/>
    <n v="53431.642"/>
    <n v="14.569632"/>
    <x v="0"/>
    <x v="1"/>
    <n v="15"/>
    <s v="Qty / 1,000"/>
    <m/>
    <s v="Public-Lighting"/>
    <s v="lighting"/>
    <n v="2"/>
    <n v="1"/>
    <s v="Lighting"/>
    <n v="0.98996686498346598"/>
    <n v="2.5626279547341602"/>
    <n v="52895.555121658901"/>
    <n v="37.3365462533894"/>
    <n v="0.71"/>
    <n v="37555.844136377797"/>
    <n v="26.508947839906501"/>
    <n v="2979"/>
    <n v="1.17333333333333"/>
    <n v="1.323"/>
    <n v="2.1333333333333301E-2"/>
    <n v="0.72"/>
    <n v="23.497818059751602"/>
    <d v="1900-01-15T18:49:11"/>
    <n v="43422"/>
    <n v="39.196004717172102"/>
    <n v="961.73736584834398"/>
    <n v="0"/>
    <n v="563337.66204566695"/>
  </r>
  <r>
    <s v="STND-62370"/>
    <s v="SWM /CONWED PLASTICS"/>
    <s v="SWM /CONWED PLASTICS - 390 Wegner Drive- West Chicago"/>
    <s v="Compressed Air - Air Compressor(s) with Integrated VSD &lt;= 150 HP"/>
    <s v="Compressed Air"/>
    <s v="Manufacturing"/>
    <n v="0"/>
    <n v="26010"/>
    <n v="4.1749999999999998"/>
    <x v="4"/>
    <x v="0"/>
    <n v="10"/>
    <s v="ΔkWpeak / CF"/>
    <n v="0.95"/>
    <s v="Private-Non-Lighting"/>
    <s v="non_lighting"/>
    <n v="3"/>
    <n v="1"/>
    <s v="Non-Lighting"/>
    <n v="0.98952339343681495"/>
    <n v="0.43468415683807998"/>
    <n v="25737.503463291599"/>
    <n v="1.8148063547989901"/>
    <n v="0.7"/>
    <n v="18016.252424304101"/>
    <n v="1.27036444835929"/>
    <n v="4618"/>
    <n v="1.02"/>
    <n v="1.04"/>
    <n v="1.2E-2"/>
    <n v="0.81"/>
    <n v="15.158077089649201"/>
    <d v="1900-01-09T19:51:10"/>
    <n v="43399"/>
    <n v="1.91032247873577"/>
    <n v="0"/>
    <n v="0"/>
    <n v="180162.524243041"/>
  </r>
  <r>
    <s v="STND-62372"/>
    <s v="Finch &amp; Barry Properties LLC"/>
    <s v="Finch &amp; Barry Properties - 1305 Wiley Rd - Ste 129 - Schaumburg"/>
    <s v="New Indoor LED Fixtures"/>
    <s v="Indoor Lighting"/>
    <s v="Office"/>
    <n v="0"/>
    <n v="9214.9789999999994"/>
    <n v="2.0720700000000001"/>
    <x v="0"/>
    <x v="0"/>
    <n v="15"/>
    <s v="Qty / 1,000"/>
    <m/>
    <s v="Private-Lighting"/>
    <s v="lighting"/>
    <n v="3"/>
    <n v="1"/>
    <s v="Lighting"/>
    <n v="0.91633259480590001"/>
    <n v="1.30467645558681"/>
    <n v="8443.9856181518808"/>
    <n v="2.7033809433277498"/>
    <n v="0.71"/>
    <n v="5995.2297888878302"/>
    <n v="1.9194004697627101"/>
    <n v="2885"/>
    <n v="1.165"/>
    <n v="1.3779999999999999"/>
    <n v="2.5499999999999998E-2"/>
    <n v="0.55000000000000004"/>
    <n v="24.263431542460999"/>
    <d v="1900-01-16T07:56:40"/>
    <n v="43378"/>
    <n v="3.5669361965005302"/>
    <n v="184.82543627714401"/>
    <n v="0"/>
    <n v="89928.446833317459"/>
  </r>
  <r>
    <s v="STND-62373"/>
    <s v="The Anti-Cruelty Society"/>
    <s v="The Anti-Cruelty Society - 169 W Grand Ave - Chicago"/>
    <s v="Outdoor &amp; Garage - LED Fixtures"/>
    <s v="Outdoor &amp; Garage Lighting"/>
    <s v="Exterior"/>
    <n v="0"/>
    <n v="33438.46"/>
    <n v="0"/>
    <x v="0"/>
    <x v="0"/>
    <n v="10.1978380583316"/>
    <s v="Qty / 1,000"/>
    <m/>
    <s v="Private-Lighting"/>
    <s v="lighting"/>
    <n v="3"/>
    <n v="1"/>
    <s v="Lighting"/>
    <n v="0.91633259480590001"/>
    <n v="1.30467645558681"/>
    <n v="30640.750818113302"/>
    <n v="0"/>
    <n v="0.71"/>
    <n v="21754.933080860399"/>
    <n v="0"/>
    <n v="4903"/>
    <n v="1"/>
    <n v="1"/>
    <n v="0"/>
    <n v="0"/>
    <n v="14.276973281664301"/>
    <d v="1900-01-09T04:44:53"/>
    <n v="43422"/>
    <n v="0"/>
    <n v="0"/>
    <n v="0"/>
    <n v="221853.28452845529"/>
  </r>
  <r>
    <s v="STND-62373"/>
    <s v="The Anti-Cruelty Society"/>
    <s v="The Anti-Cruelty Society - 169 W Grand Ave - Chicago"/>
    <s v="Outdoor &amp; Garage - LED Fixtures"/>
    <s v="Outdoor &amp; Garage Lighting"/>
    <s v="Exterior"/>
    <n v="0"/>
    <n v="9502.0139999999992"/>
    <n v="0"/>
    <x v="0"/>
    <x v="0"/>
    <n v="10.1978380583316"/>
    <s v="Qty / 1,000"/>
    <m/>
    <s v="Private-Lighting"/>
    <s v="lighting"/>
    <n v="3"/>
    <n v="1"/>
    <s v="Lighting"/>
    <n v="0.91633259480590001"/>
    <n v="1.30467645558681"/>
    <n v="8707.0051445019908"/>
    <n v="0"/>
    <n v="0.71"/>
    <n v="6181.9736525964099"/>
    <n v="0"/>
    <n v="4903"/>
    <n v="1"/>
    <n v="1"/>
    <n v="0"/>
    <n v="0"/>
    <n v="14.276973281664301"/>
    <d v="1900-01-09T04:44:53"/>
    <n v="43422"/>
    <n v="0"/>
    <n v="0"/>
    <n v="0"/>
    <n v="63042.766190050883"/>
  </r>
  <r>
    <s v="STND-62374"/>
    <s v="Quality Technology Services Holding, LLC"/>
    <s v="QTS Investment Properties Chicago, LLC (Outdoor Lighting) - 2800 S Ashland Ave - Chicago"/>
    <s v="Outdoor &amp; Garage - LED Fixtures"/>
    <s v="Outdoor &amp; Garage Lighting"/>
    <s v="Exterior"/>
    <n v="0"/>
    <n v="133042.905"/>
    <n v="0"/>
    <x v="0"/>
    <x v="0"/>
    <n v="10.1978380583316"/>
    <s v="Qty / 1,000"/>
    <m/>
    <s v="Private-Lighting"/>
    <s v="lighting"/>
    <n v="2"/>
    <n v="1"/>
    <s v="Lighting"/>
    <n v="0.97902139861649395"/>
    <n v="0.93591656730105399"/>
    <n v="130251.850929101"/>
    <n v="0"/>
    <n v="0.71"/>
    <n v="92478.814159661895"/>
    <n v="0"/>
    <n v="4903"/>
    <n v="1"/>
    <n v="1"/>
    <n v="0"/>
    <n v="0"/>
    <n v="14.276973281664301"/>
    <d v="1900-01-09T04:44:53"/>
    <n v="43407"/>
    <n v="0"/>
    <n v="0"/>
    <n v="0"/>
    <n v="943083.97062677529"/>
  </r>
  <r>
    <s v="STND-62375"/>
    <s v="Americor Electronics, LTD"/>
    <s v="Americor - 675 S Livley Blvd -  Elk Grove Village"/>
    <s v="New Indoor LED Fixtures"/>
    <s v="Indoor Lighting"/>
    <s v="Office"/>
    <n v="0"/>
    <n v="4016.7860000000001"/>
    <n v="0.90320999999999996"/>
    <x v="0"/>
    <x v="0"/>
    <n v="15"/>
    <s v="Qty / 1,000"/>
    <m/>
    <s v="Private-Lighting"/>
    <s v="lighting"/>
    <n v="3"/>
    <n v="1"/>
    <s v="Lighting"/>
    <n v="0.91633259480590001"/>
    <n v="1.30467645558681"/>
    <n v="3680.71193816001"/>
    <n v="1.17839682145056"/>
    <n v="0.71"/>
    <n v="2613.3054760936102"/>
    <n v="0.83666174322989695"/>
    <n v="2885"/>
    <n v="1.165"/>
    <n v="1.3779999999999999"/>
    <n v="2.5499999999999998E-2"/>
    <n v="0.55000000000000004"/>
    <n v="24.263431542460999"/>
    <d v="1900-01-16T07:56:40"/>
    <n v="43398"/>
    <n v="1.55481834206433"/>
    <n v="80.564939418953003"/>
    <n v="0"/>
    <n v="39199.582141404157"/>
  </r>
  <r>
    <s v="STND-62377"/>
    <s v="Standard Wire &amp; Steel Works"/>
    <s v="Standard Wire &amp; Steel Works - 16255 S Vincennes - South Hollland"/>
    <s v="New Indoor LED Fixtures"/>
    <s v="Indoor Lighting"/>
    <s v="Manufacturing"/>
    <n v="0"/>
    <n v="72011.983999999997"/>
    <n v="12.878610999999999"/>
    <x v="0"/>
    <x v="0"/>
    <n v="10.827197921178"/>
    <s v="Qty / 1,000"/>
    <m/>
    <s v="Private-Lighting"/>
    <s v="lighting"/>
    <n v="3"/>
    <n v="1"/>
    <s v="Lighting"/>
    <n v="0.91633259480590001"/>
    <n v="1.30467645558681"/>
    <n v="65986.928155840898"/>
    <n v="16.802420552361301"/>
    <n v="0.71"/>
    <n v="46850.718990647103"/>
    <n v="11.929718592176499"/>
    <n v="4618"/>
    <n v="1.02"/>
    <n v="1.04"/>
    <n v="1.2E-2"/>
    <n v="0.81"/>
    <n v="15.158077089649201"/>
    <d v="1900-01-09T19:51:10"/>
    <n v="43432"/>
    <n v="19.945893343258799"/>
    <n v="776.31680183342303"/>
    <n v="0"/>
    <n v="507262.00726122892"/>
  </r>
  <r>
    <s v="STND-62377"/>
    <s v="Standard Wire &amp; Steel Works"/>
    <s v="Standard Wire &amp; Steel Works - 16255 S Vincennes - South Hollland"/>
    <s v="New Indoor LED Fixtures"/>
    <s v="Indoor Lighting"/>
    <s v="Manufacturing"/>
    <n v="0"/>
    <n v="11775.9"/>
    <n v="2.1059999999999999"/>
    <x v="0"/>
    <x v="0"/>
    <n v="10.827197921178"/>
    <s v="Qty / 1,000"/>
    <m/>
    <s v="Private-Lighting"/>
    <s v="lighting"/>
    <n v="3"/>
    <n v="1"/>
    <s v="Lighting"/>
    <n v="0.91633259480590001"/>
    <n v="1.30467645558681"/>
    <n v="10790.6410031748"/>
    <n v="2.7476486154658102"/>
    <n v="0.71"/>
    <n v="7661.3551122541003"/>
    <n v="1.9508305169807301"/>
    <n v="4618"/>
    <n v="1.02"/>
    <n v="1.04"/>
    <n v="1.2E-2"/>
    <n v="0.81"/>
    <n v="15.158077089649201"/>
    <d v="1900-01-09T19:51:10"/>
    <n v="43432"/>
    <n v="3.26169113896702"/>
    <n v="126.948717684409"/>
    <n v="0"/>
    <n v="82951.008144804029"/>
  </r>
  <r>
    <s v="STND-62377"/>
    <s v="Standard Wire &amp; Steel Works"/>
    <s v="Standard Wire &amp; Steel Works - 16255 S Vincennes - South Hollland"/>
    <s v="New Indoor LED Fixtures"/>
    <s v="Indoor Lighting"/>
    <s v="Manufacturing"/>
    <n v="0"/>
    <n v="4592.6009999999997"/>
    <n v="0.82133999999999996"/>
    <x v="0"/>
    <x v="0"/>
    <n v="10.827197921178"/>
    <s v="Qty / 1,000"/>
    <m/>
    <s v="Private-Lighting"/>
    <s v="lighting"/>
    <n v="3"/>
    <n v="1"/>
    <s v="Lighting"/>
    <n v="0.91633259480590001"/>
    <n v="1.30467645558681"/>
    <n v="4208.3499912381703"/>
    <n v="1.07158296003167"/>
    <n v="0.71"/>
    <n v="2987.9284937790999"/>
    <n v="0.76082390162248403"/>
    <n v="4618"/>
    <n v="1.02"/>
    <n v="1.04"/>
    <n v="1.2E-2"/>
    <n v="0.81"/>
    <n v="15.158077089649201"/>
    <d v="1900-01-09T19:51:10"/>
    <n v="43432"/>
    <n v="1.2720595441971401"/>
    <n v="49.509999896919602"/>
    <n v="0"/>
    <n v="32350.893176473583"/>
  </r>
  <r>
    <s v="STND-62377"/>
    <s v="Standard Wire &amp; Steel Works"/>
    <s v="Standard Wire &amp; Steel Works - 16255 S Vincennes - South Hollland"/>
    <s v="New Indoor LED Fixtures"/>
    <s v="Indoor Lighting"/>
    <s v="Manufacturing"/>
    <n v="0"/>
    <n v="9736.3140000000003"/>
    <n v="1.741241"/>
    <x v="0"/>
    <x v="0"/>
    <n v="10.827197921178"/>
    <s v="Qty / 1,000"/>
    <m/>
    <s v="Private-Lighting"/>
    <s v="lighting"/>
    <n v="3"/>
    <n v="1"/>
    <s v="Lighting"/>
    <n v="0.91633259480590001"/>
    <n v="1.30467645558681"/>
    <n v="8921.7018714650094"/>
    <n v="2.2717561362024301"/>
    <n v="0.71"/>
    <n v="6334.40832874016"/>
    <n v="1.61294685670372"/>
    <n v="4618"/>
    <n v="1.02"/>
    <n v="1.04"/>
    <n v="1.2E-2"/>
    <n v="0.81"/>
    <n v="15.158077089649201"/>
    <d v="1900-01-09T19:51:10"/>
    <n v="43432"/>
    <n v="2.69676654345017"/>
    <n v="104.96119848782401"/>
    <n v="0"/>
    <n v="68583.892688828069"/>
  </r>
  <r>
    <s v="STND-62377"/>
    <s v="Standard Wire &amp; Steel Works"/>
    <s v="Standard Wire &amp; Steel Works - 16255 S Vincennes - South Hollland"/>
    <s v="New Indoor LED Fixtures"/>
    <s v="Indoor Lighting"/>
    <s v="Manufacturing"/>
    <n v="0"/>
    <n v="4465.4210000000003"/>
    <n v="0.79859500000000005"/>
    <x v="0"/>
    <x v="0"/>
    <n v="10.827197921178"/>
    <s v="Qty / 1,000"/>
    <m/>
    <s v="Private-Lighting"/>
    <s v="lighting"/>
    <n v="3"/>
    <n v="1"/>
    <s v="Lighting"/>
    <n v="0.91633259480590001"/>
    <n v="1.30467645558681"/>
    <n v="4091.81081183076"/>
    <n v="1.0419080940493499"/>
    <n v="0.71"/>
    <n v="2905.1856763998398"/>
    <n v="0.73975474677503505"/>
    <n v="4618"/>
    <n v="1.02"/>
    <n v="1.04"/>
    <n v="1.2E-2"/>
    <n v="0.81"/>
    <n v="15.158077089649201"/>
    <d v="1900-01-09T19:51:10"/>
    <n v="43432"/>
    <n v="1.2368329701440499"/>
    <n v="48.138950727420699"/>
    <n v="0"/>
    <n v="31455.020316152448"/>
  </r>
  <r>
    <s v="STND-62379"/>
    <s v="Village of Westmont"/>
    <s v="Village of Westmont - Police/Fire Bldg - 500 N Cass Ave - Westmont"/>
    <s v="New Indoor LED Fixtures"/>
    <s v="Indoor Lighting"/>
    <s v="Office"/>
    <n v="0"/>
    <n v="5535.7380000000003"/>
    <n v="1.2447600000000001"/>
    <x v="0"/>
    <x v="1"/>
    <n v="15"/>
    <s v="Qty / 1,000"/>
    <m/>
    <s v="Public-Lighting"/>
    <s v="lighting"/>
    <n v="3"/>
    <n v="1"/>
    <s v="Lighting"/>
    <n v="0.99829244462109001"/>
    <n v="0.987374621353864"/>
    <n v="5526.2854208018698"/>
    <n v="1.2290444336764399"/>
    <n v="0.71"/>
    <n v="3923.6626487693202"/>
    <n v="0.87262154791027002"/>
    <n v="2885"/>
    <n v="1.165"/>
    <n v="1.3779999999999999"/>
    <n v="2.5499999999999998E-2"/>
    <n v="0.55000000000000004"/>
    <n v="24.263431542460999"/>
    <d v="1900-01-16T07:56:40"/>
    <n v="43434"/>
    <n v="1.6216445885689901"/>
    <n v="120.961612214976"/>
    <n v="0"/>
    <n v="58854.939731539802"/>
  </r>
  <r>
    <s v="STND-62379"/>
    <s v="Village of Westmont"/>
    <s v="Village of Westmont - Police/Fire Bldg - 500 N Cass Ave - Westmont"/>
    <s v="Occupancy Sensors Plus Daylighting Controls"/>
    <s v="Indoor Lighting"/>
    <s v="Office"/>
    <n v="0"/>
    <n v="2350.6089999999999"/>
    <n v="0.56982999999999995"/>
    <x v="0"/>
    <x v="1"/>
    <n v="8"/>
    <s v="Qty / 1,000"/>
    <m/>
    <s v="Public-Lighting"/>
    <s v="lighting"/>
    <n v="3"/>
    <n v="1"/>
    <s v="Lighting"/>
    <n v="0.99829244462109001"/>
    <n v="0.987374621353864"/>
    <n v="2346.5952049583402"/>
    <n v="0.56263568048607204"/>
    <n v="0.71"/>
    <n v="1666.08259552042"/>
    <n v="0.39947133314511102"/>
    <n v="2885"/>
    <n v="1.165"/>
    <n v="1.3779999999999999"/>
    <n v="2.5499999999999998E-2"/>
    <n v="0.55000000000000004"/>
    <n v="24.263431542460999"/>
    <d v="1900-01-16T07:56:40"/>
    <n v="43434"/>
    <n v="0.74236136757629301"/>
    <n v="51.363242683637402"/>
    <n v="0"/>
    <n v="13328.66076416336"/>
  </r>
  <r>
    <s v="STND-62379"/>
    <s v="Village of Westmont"/>
    <s v="Village of Westmont - Police/Fire Bldg - 500 N Cass Ave - Westmont"/>
    <s v="Outdoor &amp; Garage - LED Fixtures"/>
    <s v="Outdoor &amp; Garage Lighting"/>
    <s v="Exterior"/>
    <n v="0"/>
    <n v="7746.74"/>
    <n v="0"/>
    <x v="0"/>
    <x v="1"/>
    <n v="10.1978380583316"/>
    <s v="Qty / 1,000"/>
    <m/>
    <s v="Public-Lighting"/>
    <s v="lighting"/>
    <n v="3"/>
    <n v="1"/>
    <s v="Lighting"/>
    <n v="0.99829244462109001"/>
    <n v="0.987374621353864"/>
    <n v="7733.51201244399"/>
    <n v="0"/>
    <n v="0.71"/>
    <n v="5490.7935288352301"/>
    <n v="0"/>
    <n v="4903"/>
    <n v="1"/>
    <n v="1"/>
    <n v="0"/>
    <n v="0"/>
    <n v="14.276973281664301"/>
    <d v="1900-01-09T04:44:53"/>
    <n v="43434"/>
    <n v="0"/>
    <n v="0"/>
    <n v="0"/>
    <n v="55994.223218796775"/>
  </r>
  <r>
    <s v="STND-62379"/>
    <s v="Village of Westmont"/>
    <s v="Village of Westmont - Police/Fire Bldg - 500 N Cass Ave - Westmont"/>
    <s v="Outdoor &amp; Garage - LED Fixtures"/>
    <s v="Outdoor &amp; Garage Lighting"/>
    <s v="Exterior"/>
    <n v="0"/>
    <n v="4706.88"/>
    <n v="0"/>
    <x v="0"/>
    <x v="1"/>
    <n v="10.1978380583316"/>
    <s v="Qty / 1,000"/>
    <m/>
    <s v="Public-Lighting"/>
    <s v="lighting"/>
    <n v="3"/>
    <n v="1"/>
    <s v="Lighting"/>
    <n v="0.99829244462109001"/>
    <n v="0.987374621353864"/>
    <n v="4698.8427417381199"/>
    <n v="0"/>
    <n v="0.71"/>
    <n v="3336.1783466340598"/>
    <n v="0"/>
    <n v="4903"/>
    <n v="1"/>
    <n v="1"/>
    <n v="0"/>
    <n v="0"/>
    <n v="14.276973281664301"/>
    <d v="1900-01-09T04:44:53"/>
    <n v="43434"/>
    <n v="0"/>
    <n v="0"/>
    <n v="0"/>
    <n v="34021.806512686606"/>
  </r>
  <r>
    <s v="STND-62379"/>
    <s v="Village of Westmont"/>
    <s v="Village of Westmont - Police/Fire Bldg - 500 N Cass Ave - Westmont"/>
    <s v="Outdoor &amp; Garage - LED Fixtures"/>
    <s v="Outdoor &amp; Garage Lighting"/>
    <s v="Exterior"/>
    <n v="0"/>
    <n v="12943.92"/>
    <n v="0"/>
    <x v="0"/>
    <x v="1"/>
    <n v="10.1978380583316"/>
    <s v="Qty / 1,000"/>
    <m/>
    <s v="Public-Lighting"/>
    <s v="lighting"/>
    <n v="3"/>
    <n v="1"/>
    <s v="Lighting"/>
    <n v="0.99829244462109001"/>
    <n v="0.987374621353864"/>
    <n v="12921.8175397798"/>
    <n v="0"/>
    <n v="0.71"/>
    <n v="9174.4904532436794"/>
    <n v="0"/>
    <n v="4903"/>
    <n v="1"/>
    <n v="1"/>
    <n v="0"/>
    <n v="0"/>
    <n v="14.276973281664301"/>
    <d v="1900-01-09T04:44:53"/>
    <n v="43434"/>
    <n v="0"/>
    <n v="0"/>
    <n v="0"/>
    <n v="93559.967909888321"/>
  </r>
  <r>
    <s v="STND-62380"/>
    <s v="Walmart-Mart Stores, Inc."/>
    <s v="Wal-Mart Stores, Inc (Store #1256) - 2424 W Jefferson St - Joliet"/>
    <s v="Outdoor &amp; Garage - LED Fixtures"/>
    <s v="Outdoor &amp; Garage Lighting"/>
    <s v="Exterior"/>
    <n v="0"/>
    <n v="1985.7149999999999"/>
    <n v="0"/>
    <x v="0"/>
    <x v="0"/>
    <n v="10.1978380583316"/>
    <s v="Qty / 1,000"/>
    <m/>
    <s v="Private-Lighting"/>
    <s v="lighting"/>
    <n v="3"/>
    <n v="1"/>
    <s v="Lighting"/>
    <n v="0.91633259480590001"/>
    <n v="1.30467645558681"/>
    <n v="1819.575378495"/>
    <n v="0"/>
    <n v="0.71"/>
    <n v="1291.8985187314499"/>
    <n v="0"/>
    <n v="4903"/>
    <n v="1"/>
    <n v="1"/>
    <n v="0"/>
    <n v="0"/>
    <n v="14.276973281664301"/>
    <d v="1900-01-09T04:44:53"/>
    <n v="43369"/>
    <n v="0"/>
    <n v="0"/>
    <n v="0"/>
    <n v="13174.571881821799"/>
  </r>
  <r>
    <s v="STND-62380"/>
    <s v="Walmart-Mart Stores, Inc."/>
    <s v="Wal-Mart Stores, Inc (Store #1256) - 2424 W Jefferson St - Joliet"/>
    <s v="Outdoor &amp; Garage - LED Fixtures"/>
    <s v="Outdoor &amp; Garage Lighting"/>
    <s v="Exterior"/>
    <n v="0"/>
    <n v="5589.42"/>
    <n v="0"/>
    <x v="0"/>
    <x v="0"/>
    <n v="10.1978380583316"/>
    <s v="Qty / 1,000"/>
    <m/>
    <s v="Private-Lighting"/>
    <s v="lighting"/>
    <n v="3"/>
    <n v="1"/>
    <s v="Lighting"/>
    <n v="0.91633259480590001"/>
    <n v="1.30467645558681"/>
    <n v="5121.7677320599896"/>
    <n v="0"/>
    <n v="0.71"/>
    <n v="3636.45508976259"/>
    <n v="0"/>
    <n v="4903"/>
    <n v="1"/>
    <n v="1"/>
    <n v="0"/>
    <n v="0"/>
    <n v="14.276973281664301"/>
    <d v="1900-01-09T04:44:53"/>
    <n v="43369"/>
    <n v="0"/>
    <n v="0"/>
    <n v="0"/>
    <n v="37083.980111794597"/>
  </r>
  <r>
    <s v="STND-62380"/>
    <s v="Walmart-Mart Stores, Inc."/>
    <s v="Wal-Mart Stores, Inc (Store #1256) - 2424 W Jefferson St - Joliet"/>
    <s v="Outdoor &amp; Garage - LED Fixtures"/>
    <s v="Outdoor &amp; Garage Lighting"/>
    <s v="Exterior"/>
    <n v="0"/>
    <n v="39934.934999999998"/>
    <n v="0"/>
    <x v="0"/>
    <x v="0"/>
    <n v="10.1978380583316"/>
    <s v="Qty / 1,000"/>
    <m/>
    <s v="Private-Lighting"/>
    <s v="lighting"/>
    <n v="3"/>
    <n v="1"/>
    <s v="Lighting"/>
    <n v="0.91633259480590001"/>
    <n v="1.30467645558681"/>
    <n v="36593.6826119549"/>
    <n v="0"/>
    <n v="0.71"/>
    <n v="25981.514654488001"/>
    <n v="0"/>
    <n v="4903"/>
    <n v="1"/>
    <n v="1"/>
    <n v="0"/>
    <n v="0"/>
    <n v="14.276973281664301"/>
    <d v="1900-01-09T04:44:53"/>
    <n v="43369"/>
    <n v="0"/>
    <n v="0"/>
    <n v="0"/>
    <n v="264955.27895663795"/>
  </r>
  <r>
    <s v="STND-62380"/>
    <s v="Walmart-Mart Stores, Inc."/>
    <s v="Wal-Mart Stores, Inc (Store #1256) - 2424 W Jefferson St - Joliet"/>
    <s v="Outdoor &amp; Garage - LED Fixtures"/>
    <s v="Outdoor &amp; Garage Lighting"/>
    <s v="Exterior"/>
    <n v="0"/>
    <n v="26588.969000000001"/>
    <n v="0"/>
    <x v="0"/>
    <x v="0"/>
    <n v="10.1978380583316"/>
    <s v="Qty / 1,000"/>
    <m/>
    <s v="Private-Lighting"/>
    <s v="lighting"/>
    <n v="3"/>
    <n v="1"/>
    <s v="Lighting"/>
    <n v="0.91633259480590001"/>
    <n v="1.30467645558681"/>
    <n v="24364.3389569836"/>
    <n v="0"/>
    <n v="0.71"/>
    <n v="17298.680659458401"/>
    <n v="0"/>
    <n v="4903"/>
    <n v="1"/>
    <n v="1"/>
    <n v="0"/>
    <n v="0"/>
    <n v="14.276973281664301"/>
    <d v="1900-01-09T04:44:53"/>
    <n v="43369"/>
    <n v="0"/>
    <n v="0"/>
    <n v="0"/>
    <n v="176409.14398794968"/>
  </r>
  <r>
    <s v="STND-62380"/>
    <s v="Walmart-Mart Stores, Inc."/>
    <s v="Wal-Mart Stores, Inc (Store #1256) - 2424 W Jefferson St - Joliet"/>
    <s v="Outdoor &amp; Garage - LED Fixtures"/>
    <s v="Outdoor &amp; Garage Lighting"/>
    <s v="Exterior"/>
    <n v="0"/>
    <n v="7982.0839999999998"/>
    <n v="0"/>
    <x v="0"/>
    <x v="0"/>
    <n v="10.1978380583316"/>
    <s v="Qty / 1,000"/>
    <m/>
    <s v="Private-Lighting"/>
    <s v="lighting"/>
    <n v="3"/>
    <n v="1"/>
    <s v="Lighting"/>
    <n v="0.91633259480590001"/>
    <n v="1.30467645558681"/>
    <n v="7314.2437436786604"/>
    <n v="0"/>
    <n v="0.71"/>
    <n v="5193.1130580118497"/>
    <n v="0"/>
    <n v="4903"/>
    <n v="1"/>
    <n v="1"/>
    <n v="0"/>
    <n v="0"/>
    <n v="14.276973281664301"/>
    <d v="1900-01-09T04:44:53"/>
    <n v="43369"/>
    <n v="0"/>
    <n v="0"/>
    <n v="0"/>
    <n v="52958.525984212036"/>
  </r>
  <r>
    <s v="STND-62380"/>
    <s v="Walmart-Mart Stores, Inc."/>
    <s v="Wal-Mart Stores, Inc (Store #1256) - 2424 W Jefferson St - Joliet"/>
    <s v="Outdoor &amp; Garage - LED Fixtures"/>
    <s v="Outdoor &amp; Garage Lighting"/>
    <s v="Exterior"/>
    <n v="0"/>
    <n v="18729.46"/>
    <n v="0"/>
    <x v="0"/>
    <x v="0"/>
    <n v="10.1978380583316"/>
    <s v="Qty / 1,000"/>
    <m/>
    <s v="Private-Lighting"/>
    <s v="lighting"/>
    <n v="3"/>
    <n v="1"/>
    <s v="Lighting"/>
    <n v="0.91633259480590001"/>
    <n v="1.30467645558681"/>
    <n v="17162.4146811133"/>
    <n v="0"/>
    <n v="0.71"/>
    <n v="12185.3144235904"/>
    <n v="0"/>
    <n v="4903"/>
    <n v="1"/>
    <n v="1"/>
    <n v="0"/>
    <n v="0"/>
    <n v="14.276973281664301"/>
    <d v="1900-01-09T04:44:53"/>
    <n v="43369"/>
    <n v="0"/>
    <n v="0"/>
    <n v="0"/>
    <n v="124263.86318162717"/>
  </r>
  <r>
    <s v="STND-62381"/>
    <s v="Embassy Suites - Schaumburg"/>
    <s v="Embassy Suites - Schaumburg - 1939 N Meacham - Schaumburg"/>
    <s v="New Indoor LED Fixtures"/>
    <s v="Indoor Lighting"/>
    <s v="Hotel/Motel (common)"/>
    <n v="0"/>
    <n v="12374.208000000001"/>
    <n v="1.5207360000000001"/>
    <x v="0"/>
    <x v="0"/>
    <n v="8.1459758879113693"/>
    <s v="Qty / 1,000"/>
    <m/>
    <s v="Private-Lighting"/>
    <s v="lighting"/>
    <n v="3"/>
    <n v="1"/>
    <s v="Lighting"/>
    <n v="0.91633259480590001"/>
    <n v="1.30467645558681"/>
    <n v="11338.8901253079"/>
    <n v="1.9840684543632601"/>
    <n v="0.71"/>
    <n v="8050.6119889686297"/>
    <n v="1.40868860259791"/>
    <n v="6138"/>
    <n v="1.2"/>
    <n v="1.24"/>
    <n v="3.2000000000000001E-2"/>
    <n v="0.73"/>
    <n v="11.4043662430759"/>
    <d v="1900-01-07T03:30:12"/>
    <n v="43427"/>
    <n v="2.19185644538583"/>
    <n v="302.370403341545"/>
    <n v="0"/>
    <n v="65580.091145068654"/>
  </r>
  <r>
    <s v="STND-62381"/>
    <s v="Embassy Suites - Schaumburg"/>
    <s v="Embassy Suites - Schaumburg - 1939 N Meacham - Schaumburg"/>
    <s v="New Indoor LED Fixtures"/>
    <s v="Indoor Lighting"/>
    <s v="Hotel/Motel (common)"/>
    <n v="0"/>
    <n v="6717.4269999999997"/>
    <n v="0.825542"/>
    <x v="0"/>
    <x v="0"/>
    <n v="8.1459758879113693"/>
    <s v="Qty / 1,000"/>
    <m/>
    <s v="Private-Lighting"/>
    <s v="lighting"/>
    <n v="3"/>
    <n v="1"/>
    <s v="Lighting"/>
    <n v="0.91633259480590001"/>
    <n v="1.30467645558681"/>
    <n v="6155.3973133292102"/>
    <n v="1.07706521049804"/>
    <n v="0.71"/>
    <n v="4370.3320924637401"/>
    <n v="0.76471629945361097"/>
    <n v="6138"/>
    <n v="1.2"/>
    <n v="1.24"/>
    <n v="3.2000000000000001E-2"/>
    <n v="0.73"/>
    <n v="11.4043662430759"/>
    <d v="1900-01-07T03:30:12"/>
    <n v="43427"/>
    <n v="1.18986435097"/>
    <n v="164.14392835544601"/>
    <n v="0"/>
    <n v="35600.619847374866"/>
  </r>
  <r>
    <s v="STND-62381"/>
    <s v="Embassy Suites - Schaumburg"/>
    <s v="Embassy Suites - Schaumburg - 1939 N Meacham - Schaumburg"/>
    <s v="New Indoor LED Fixtures"/>
    <s v="Indoor Lighting"/>
    <s v="Hotel/Motel (common)"/>
    <n v="0"/>
    <n v="-1532.0450000000001"/>
    <n v="-0.188282"/>
    <x v="0"/>
    <x v="0"/>
    <n v="8.1459758879113693"/>
    <s v="Qty / 1,000"/>
    <m/>
    <s v="Private-Lighting"/>
    <s v="lighting"/>
    <n v="3"/>
    <n v="1"/>
    <s v="Lighting"/>
    <n v="0.91633259480590001"/>
    <n v="1.30467645558681"/>
    <n v="-1403.8627702094"/>
    <n v="-0.24564709241079499"/>
    <n v="0.71"/>
    <n v="-996.74256684867703"/>
    <n v="-0.174409435611665"/>
    <n v="6138"/>
    <n v="1.2"/>
    <n v="1.24"/>
    <n v="3.2000000000000001E-2"/>
    <n v="0.73"/>
    <n v="11.4043662430759"/>
    <d v="1900-01-07T03:30:12"/>
    <n v="43427"/>
    <n v="-0.27137327928722399"/>
    <n v="-37.436340538917499"/>
    <n v="0"/>
    <n v="-8119.4409160042096"/>
  </r>
  <r>
    <s v="STND-62381"/>
    <s v="Embassy Suites - Schaumburg"/>
    <s v="Embassy Suites - Schaumburg - 1939 N Meacham - Schaumburg"/>
    <s v="New Indoor LED Fixtures"/>
    <s v="Indoor Lighting"/>
    <s v="Hotel/Motel (common)"/>
    <n v="0"/>
    <n v="17986.794999999998"/>
    <n v="2.2104979999999999"/>
    <x v="0"/>
    <x v="0"/>
    <n v="8.1459758879113693"/>
    <s v="Qty / 1,000"/>
    <m/>
    <s v="Private-Lighting"/>
    <s v="lighting"/>
    <n v="3"/>
    <n v="1"/>
    <s v="Lighting"/>
    <n v="0.91633259480590001"/>
    <n v="1.30467645558681"/>
    <n v="16481.886534591798"/>
    <n v="2.8839846957217201"/>
    <n v="0.71"/>
    <n v="11702.1394395602"/>
    <n v="2.04762913396242"/>
    <n v="6138"/>
    <n v="1.2"/>
    <n v="1.24"/>
    <n v="3.2000000000000001E-2"/>
    <n v="0.73"/>
    <n v="11.4043662430759"/>
    <d v="1900-01-07T03:30:12"/>
    <n v="43427"/>
    <n v="3.1860193280178102"/>
    <n v="439.51697425578101"/>
    <n v="0"/>
    <n v="95325.345711634058"/>
  </r>
  <r>
    <s v="STND-62381"/>
    <s v="Embassy Suites - Schaumburg"/>
    <s v="Embassy Suites - Schaumburg - 1939 N Meacham - Schaumburg"/>
    <s v="New Indoor LED Fixtures"/>
    <s v="Indoor Lighting"/>
    <s v="Hotel/Motel (common)"/>
    <n v="0"/>
    <n v="824.947"/>
    <n v="0.101382"/>
    <x v="0"/>
    <x v="0"/>
    <n v="8.1459758879113693"/>
    <s v="Qty / 1,000"/>
    <m/>
    <s v="Private-Lighting"/>
    <s v="lighting"/>
    <n v="3"/>
    <n v="1"/>
    <s v="Lighting"/>
    <n v="0.91633259480590001"/>
    <n v="1.30467645558681"/>
    <n v="755.92582508734301"/>
    <n v="0.132270708420302"/>
    <n v="0.71"/>
    <n v="536.70733581201296"/>
    <n v="9.39122029784141E-2"/>
    <n v="6138"/>
    <n v="1.2"/>
    <n v="1.24"/>
    <n v="3.2000000000000001E-2"/>
    <n v="0.73"/>
    <n v="11.4043662430759"/>
    <d v="1900-01-07T03:30:12"/>
    <n v="43427"/>
    <n v="0.146123186500554"/>
    <n v="20.158022002329101"/>
    <n v="0"/>
    <n v="4372.0050163898077"/>
  </r>
  <r>
    <s v="STND-62381"/>
    <s v="Embassy Suites - Schaumburg"/>
    <s v="Embassy Suites - Schaumburg - 1939 N Meacham - Schaumburg"/>
    <s v="Outdoor &amp; Garage - LED Fixtures"/>
    <s v="Outdoor &amp; Garage Lighting"/>
    <s v="Exterior"/>
    <n v="0"/>
    <n v="529.524"/>
    <n v="0"/>
    <x v="0"/>
    <x v="0"/>
    <n v="10.1978380583316"/>
    <s v="Qty / 1,000"/>
    <m/>
    <s v="Private-Lighting"/>
    <s v="lighting"/>
    <n v="3"/>
    <n v="1"/>
    <s v="Lighting"/>
    <n v="0.91633259480590001"/>
    <n v="1.30467645558681"/>
    <n v="485.22010093199901"/>
    <n v="0"/>
    <n v="0.71"/>
    <n v="344.50627166171898"/>
    <n v="0"/>
    <n v="4903"/>
    <n v="1"/>
    <n v="1"/>
    <n v="0"/>
    <n v="0"/>
    <n v="14.276973281664301"/>
    <d v="1900-01-09T04:44:53"/>
    <n v="43427"/>
    <n v="0"/>
    <n v="0"/>
    <n v="0"/>
    <n v="3513.219168485803"/>
  </r>
  <r>
    <s v="STND-62381"/>
    <s v="Embassy Suites - Schaumburg"/>
    <s v="Embassy Suites - Schaumburg - 1939 N Meacham - Schaumburg"/>
    <s v="Outdoor &amp; Garage - LED Fixtures"/>
    <s v="Outdoor &amp; Garage Lighting"/>
    <s v="Exterior"/>
    <n v="0"/>
    <n v="710.93499999999995"/>
    <n v="0"/>
    <x v="0"/>
    <x v="0"/>
    <n v="10.1978380583316"/>
    <s v="Qty / 1,000"/>
    <m/>
    <s v="Private-Lighting"/>
    <s v="lighting"/>
    <n v="3"/>
    <n v="1"/>
    <s v="Lighting"/>
    <n v="0.91633259480590001"/>
    <n v="1.30467645558681"/>
    <n v="651.45291328833196"/>
    <n v="0"/>
    <n v="0.71"/>
    <n v="462.53156843471601"/>
    <n v="0"/>
    <n v="4903"/>
    <n v="1"/>
    <n v="1"/>
    <n v="0"/>
    <n v="0"/>
    <n v="14.276973281664301"/>
    <d v="1900-01-09T04:44:53"/>
    <n v="43427"/>
    <n v="0"/>
    <n v="0"/>
    <n v="0"/>
    <n v="4716.8220317633541"/>
  </r>
  <r>
    <s v="STND-62381"/>
    <s v="Embassy Suites - Schaumburg"/>
    <s v="Embassy Suites - Schaumburg - 1939 N Meacham - Schaumburg"/>
    <s v="Outdoor &amp; Garage - LED Fixtures"/>
    <s v="Outdoor &amp; Garage Lighting"/>
    <s v="Exterior"/>
    <n v="0"/>
    <n v="2157.3200000000002"/>
    <n v="0"/>
    <x v="0"/>
    <x v="0"/>
    <n v="10.1978380583316"/>
    <s v="Qty / 1,000"/>
    <m/>
    <s v="Private-Lighting"/>
    <s v="lighting"/>
    <n v="3"/>
    <n v="1"/>
    <s v="Lighting"/>
    <n v="0.91633259480590001"/>
    <n v="1.30467645558681"/>
    <n v="1976.8226334266601"/>
    <n v="0"/>
    <n v="0.71"/>
    <n v="1403.54406973293"/>
    <n v="0"/>
    <n v="4903"/>
    <n v="1"/>
    <n v="1"/>
    <n v="0"/>
    <n v="0"/>
    <n v="14.276973281664301"/>
    <d v="1900-01-09T04:44:53"/>
    <n v="43427"/>
    <n v="0"/>
    <n v="0"/>
    <n v="0"/>
    <n v="14313.115130868095"/>
  </r>
  <r>
    <s v="STND-62381"/>
    <s v="Embassy Suites - Schaumburg"/>
    <s v="Embassy Suites - Schaumburg - 1939 N Meacham - Schaumburg"/>
    <s v="Outdoor &amp; Garage - LED Fixtures"/>
    <s v="Outdoor &amp; Garage Lighting"/>
    <s v="Exterior"/>
    <n v="0"/>
    <n v="8433.16"/>
    <n v="0"/>
    <x v="0"/>
    <x v="0"/>
    <n v="10.1978380583316"/>
    <s v="Qty / 1,000"/>
    <m/>
    <s v="Private-Lighting"/>
    <s v="lighting"/>
    <n v="3"/>
    <n v="1"/>
    <s v="Lighting"/>
    <n v="0.91633259480590001"/>
    <n v="1.30467645558681"/>
    <n v="7727.5793852133202"/>
    <n v="0"/>
    <n v="0.71"/>
    <n v="5486.5813635014601"/>
    <n v="0"/>
    <n v="4903"/>
    <n v="1"/>
    <n v="1"/>
    <n v="0"/>
    <n v="0"/>
    <n v="14.276973281664301"/>
    <d v="1900-01-09T04:44:53"/>
    <n v="43427"/>
    <n v="0"/>
    <n v="0"/>
    <n v="0"/>
    <n v="55951.268238848075"/>
  </r>
  <r>
    <s v="STND-62381"/>
    <s v="Embassy Suites - Schaumburg"/>
    <s v="Embassy Suites - Schaumburg - 1939 N Meacham - Schaumburg"/>
    <s v="Outdoor &amp; Garage - LED Fixtures"/>
    <s v="Outdoor &amp; Garage Lighting"/>
    <s v="Exterior"/>
    <n v="0"/>
    <n v="8212.5249999999996"/>
    <n v="0"/>
    <x v="0"/>
    <x v="0"/>
    <n v="10.1978380583316"/>
    <s v="Qty / 1,000"/>
    <m/>
    <s v="Private-Lighting"/>
    <s v="lighting"/>
    <n v="3"/>
    <n v="1"/>
    <s v="Lighting"/>
    <n v="0.91633259480590001"/>
    <n v="1.30467645558681"/>
    <n v="7525.4043431583204"/>
    <n v="0"/>
    <n v="0.71"/>
    <n v="5343.0370836424099"/>
    <n v="0"/>
    <n v="4903"/>
    <n v="1"/>
    <n v="1"/>
    <n v="0"/>
    <n v="0"/>
    <n v="14.276973281664301"/>
    <d v="1900-01-09T04:44:53"/>
    <n v="43427"/>
    <n v="0"/>
    <n v="0"/>
    <n v="0"/>
    <n v="54487.426918645651"/>
  </r>
  <r>
    <s v="STND-62382"/>
    <s v="PROMAC INC"/>
    <s v="PROMAC INC - 1155 Timber Dr - Elgin"/>
    <s v="Outdoor &amp; Garage - LED Fixtures"/>
    <s v="Outdoor &amp; Garage Lighting"/>
    <s v="Exterior"/>
    <n v="0"/>
    <n v="32899.129999999997"/>
    <n v="0"/>
    <x v="0"/>
    <x v="0"/>
    <n v="10.1978380583316"/>
    <s v="Qty / 1,000"/>
    <m/>
    <s v="Private-Lighting"/>
    <s v="lighting"/>
    <n v="3"/>
    <n v="1"/>
    <s v="Lighting"/>
    <n v="0.91633259480590001"/>
    <n v="1.30467645558681"/>
    <n v="30146.545159756599"/>
    <n v="0"/>
    <n v="0.71"/>
    <n v="21404.047063427199"/>
    <n v="0"/>
    <n v="4903"/>
    <n v="1"/>
    <n v="1"/>
    <n v="0"/>
    <n v="0"/>
    <n v="14.276973281664301"/>
    <d v="1900-01-09T04:44:53"/>
    <n v="43362"/>
    <n v="0"/>
    <n v="0"/>
    <n v="0"/>
    <n v="218275.0057457386"/>
  </r>
  <r>
    <s v="STND-62382"/>
    <s v="PROMAC INC"/>
    <s v="PROMAC INC - 1155 Timber Dr - Elgin"/>
    <s v="Outdoor &amp; Garage - LED Fixtures"/>
    <s v="Outdoor &amp; Garage Lighting"/>
    <s v="Exterior"/>
    <n v="0"/>
    <n v="2304.41"/>
    <n v="0"/>
    <x v="0"/>
    <x v="0"/>
    <n v="10.1978380583316"/>
    <s v="Qty / 1,000"/>
    <m/>
    <s v="Private-Lighting"/>
    <s v="lighting"/>
    <n v="3"/>
    <n v="1"/>
    <s v="Lighting"/>
    <n v="0.91633259480590001"/>
    <n v="1.30467645558681"/>
    <n v="2111.6059947966601"/>
    <n v="0"/>
    <n v="0.71"/>
    <n v="1499.2402563056301"/>
    <n v="0"/>
    <n v="4903"/>
    <n v="1"/>
    <n v="1"/>
    <n v="0"/>
    <n v="0"/>
    <n v="14.276973281664301"/>
    <d v="1900-01-09T04:44:53"/>
    <n v="43362"/>
    <n v="0"/>
    <n v="0"/>
    <n v="0"/>
    <n v="15289.009344336377"/>
  </r>
  <r>
    <s v="STND-62383"/>
    <s v="Alan Volpp"/>
    <s v="Alan Volpp Farm's - Phase 1 Exterior - 9N728 Peplow Rd - Hampshire"/>
    <s v="Outdoor &amp; Garage - LED Fixtures"/>
    <s v="Outdoor &amp; Garage Lighting"/>
    <s v="Exterior"/>
    <n v="0"/>
    <n v="1054.145"/>
    <n v="0"/>
    <x v="0"/>
    <x v="0"/>
    <n v="10.1978380583316"/>
    <s v="Qty / 1,000"/>
    <m/>
    <s v="Private-Lighting"/>
    <s v="lighting"/>
    <n v="3"/>
    <n v="1"/>
    <s v="Lighting"/>
    <n v="0.91633259480590001"/>
    <n v="1.30467645558681"/>
    <n v="965.94742315166502"/>
    <n v="0"/>
    <n v="0.71"/>
    <n v="685.82267043768195"/>
    <n v="0"/>
    <n v="4903"/>
    <n v="1"/>
    <n v="1"/>
    <n v="0"/>
    <n v="0"/>
    <n v="14.276973281664301"/>
    <d v="1900-01-09T04:44:53"/>
    <n v="43401"/>
    <n v="0"/>
    <n v="0"/>
    <n v="0"/>
    <n v="6993.908529856003"/>
  </r>
  <r>
    <s v="STND-62383"/>
    <s v="Alan Volpp"/>
    <s v="Alan Volpp Farm's - Phase 1 Exterior - 9N728 Peplow Rd - Hampshire"/>
    <s v="Outdoor &amp; Garage - LED Fixtures"/>
    <s v="Outdoor &amp; Garage Lighting"/>
    <s v="Exterior"/>
    <n v="0"/>
    <n v="661.90499999999997"/>
    <n v="0"/>
    <x v="0"/>
    <x v="0"/>
    <n v="10.1978380583316"/>
    <s v="Qty / 1,000"/>
    <m/>
    <s v="Private-Lighting"/>
    <s v="lighting"/>
    <n v="3"/>
    <n v="1"/>
    <s v="Lighting"/>
    <n v="0.91633259480590001"/>
    <n v="1.30467645558681"/>
    <n v="606.52512616499905"/>
    <n v="0"/>
    <n v="0.71"/>
    <n v="430.63283957714901"/>
    <n v="0"/>
    <n v="4903"/>
    <n v="1"/>
    <n v="1"/>
    <n v="0"/>
    <n v="0"/>
    <n v="14.276973281664301"/>
    <d v="1900-01-09T04:44:53"/>
    <n v="43401"/>
    <n v="0"/>
    <n v="0"/>
    <n v="0"/>
    <n v="4391.5239606072564"/>
  </r>
  <r>
    <s v="STND-62384"/>
    <s v="Alan Volpp"/>
    <s v="Alan Volpp Farms - Phase 2 Interior - 9N728 Peplow Rd - Hampshire"/>
    <s v="New Indoor LED Fixtures"/>
    <s v="Indoor Lighting"/>
    <s v="Garage"/>
    <n v="0"/>
    <n v="5652.4620000000004"/>
    <n v="1.52904"/>
    <x v="0"/>
    <x v="0"/>
    <n v="14.701558365186701"/>
    <s v="Qty / 1,000"/>
    <m/>
    <s v="Private-Lighting"/>
    <s v="lighting"/>
    <n v="3"/>
    <n v="1"/>
    <s v="Lighting"/>
    <n v="0.91633259480590001"/>
    <n v="1.30467645558681"/>
    <n v="5179.5351715017496"/>
    <n v="1.99490248765045"/>
    <n v="0.71"/>
    <n v="3677.4699717662402"/>
    <n v="1.41638076623182"/>
    <n v="3401"/>
    <n v="1"/>
    <n v="1"/>
    <n v="0"/>
    <n v="0.92"/>
    <n v="20.582181711261399"/>
    <d v="1900-01-13T16:50:15"/>
    <n v="43398"/>
    <n v="2.1683722691852698"/>
    <n v="0"/>
    <n v="0"/>
    <n v="54064.539426142866"/>
  </r>
  <r>
    <s v="STND-62385"/>
    <s v="County of Stephenson"/>
    <s v="Stephenson County Jail (Outdoor Lighting) -1583 S Adams Ave - Freeport"/>
    <s v="Outdoor &amp; Garage - LED Fixtures"/>
    <s v="Outdoor &amp; Garage Lighting"/>
    <s v="Exterior"/>
    <n v="0"/>
    <n v="17023.216"/>
    <n v="0"/>
    <x v="0"/>
    <x v="1"/>
    <n v="10.1978380583316"/>
    <s v="Qty / 1,000"/>
    <m/>
    <s v="Public-Lighting"/>
    <s v="lighting"/>
    <n v="3"/>
    <n v="1"/>
    <s v="Lighting"/>
    <n v="0.99829244462109001"/>
    <n v="0.987374621353864"/>
    <n v="16994.147915952901"/>
    <n v="0"/>
    <n v="0.71"/>
    <n v="12065.8450203265"/>
    <n v="0"/>
    <n v="4903"/>
    <n v="1"/>
    <n v="1"/>
    <n v="0"/>
    <n v="0"/>
    <n v="14.276973281664301"/>
    <d v="1900-01-09T04:44:53"/>
    <n v="43447"/>
    <n v="0"/>
    <n v="0"/>
    <n v="0"/>
    <n v="123045.5335542164"/>
  </r>
  <r>
    <s v="STND-62385"/>
    <s v="County of Stephenson"/>
    <s v="Stephenson County Jail (Outdoor Lighting) -1583 S Adams Ave - Freeport"/>
    <s v="Outdoor &amp; Garage - LED Fixtures"/>
    <s v="Outdoor &amp; Garage Lighting"/>
    <s v="Exterior"/>
    <n v="0"/>
    <n v="27054.754000000001"/>
    <n v="0"/>
    <x v="0"/>
    <x v="1"/>
    <n v="10.1978380583316"/>
    <s v="Qty / 1,000"/>
    <m/>
    <s v="Public-Lighting"/>
    <s v="lighting"/>
    <n v="3"/>
    <n v="1"/>
    <s v="Lighting"/>
    <n v="0.99829244462109001"/>
    <n v="0.987374621353864"/>
    <n v="27008.5565092822"/>
    <n v="0"/>
    <n v="0.71"/>
    <n v="19176.075121590398"/>
    <n v="0"/>
    <n v="4903"/>
    <n v="1"/>
    <n v="1"/>
    <n v="0"/>
    <n v="0"/>
    <n v="14.276973281664301"/>
    <d v="1900-01-09T04:44:53"/>
    <n v="43447"/>
    <n v="0"/>
    <n v="0"/>
    <n v="0"/>
    <n v="195554.50868438033"/>
  </r>
  <r>
    <s v="STND-62386"/>
    <s v="Target Corporation"/>
    <s v="Target Corporation - 8560 S Cottage Grove Ave - Chicago"/>
    <s v="Outdoor &amp; Garage - LED Fixtures"/>
    <s v="Outdoor &amp; Garage Lighting"/>
    <s v="Exterior"/>
    <n v="0"/>
    <n v="10453.196"/>
    <n v="0"/>
    <x v="0"/>
    <x v="0"/>
    <n v="10.1978380583316"/>
    <s v="Qty / 1,000"/>
    <m/>
    <s v="Private-Lighting"/>
    <s v="lighting"/>
    <n v="3"/>
    <n v="1"/>
    <s v="Lighting"/>
    <n v="0.91633259480590001"/>
    <n v="1.30467645558681"/>
    <n v="9578.6042146946493"/>
    <n v="0"/>
    <n v="0.71"/>
    <n v="6800.8089924331998"/>
    <n v="0"/>
    <n v="4903"/>
    <n v="1"/>
    <n v="1"/>
    <n v="0"/>
    <n v="0"/>
    <n v="14.276973281664301"/>
    <d v="1900-01-09T04:44:53"/>
    <n v="43400"/>
    <n v="0"/>
    <n v="0"/>
    <n v="0"/>
    <n v="69353.548770479072"/>
  </r>
  <r>
    <s v="STND-62390"/>
    <s v="Target Corporation"/>
    <s v="Target Corporation - 2901 S Cicero Ave -  Cicero"/>
    <s v="Outdoor &amp; Garage - LED Fixtures"/>
    <s v="Outdoor &amp; Garage Lighting"/>
    <s v="Exterior"/>
    <n v="0"/>
    <n v="11257.288"/>
    <n v="0"/>
    <x v="0"/>
    <x v="0"/>
    <n v="10.1978380583316"/>
    <s v="Qty / 1,000"/>
    <m/>
    <s v="Private-Lighting"/>
    <s v="lighting"/>
    <n v="3"/>
    <n v="1"/>
    <s v="Lighting"/>
    <n v="0.91633259480590001"/>
    <n v="1.30467645558681"/>
    <n v="10315.4199235173"/>
    <n v="0"/>
    <n v="0.71"/>
    <n v="7323.9481456972999"/>
    <n v="0"/>
    <n v="4903"/>
    <n v="1"/>
    <n v="1"/>
    <n v="0"/>
    <n v="0"/>
    <n v="14.276973281664301"/>
    <d v="1900-01-09T04:44:53"/>
    <n v="43400"/>
    <n v="0"/>
    <n v="0"/>
    <n v="0"/>
    <n v="74688.437137439076"/>
  </r>
  <r>
    <s v="STND-62391"/>
    <s v="Target Corporation"/>
    <s v="Target Corporation - 17605 S Halsted St - Homewood"/>
    <s v="Outdoor &amp; Garage - LED Fixtures"/>
    <s v="Outdoor &amp; Garage Lighting"/>
    <s v="Exterior"/>
    <n v="0"/>
    <n v="12061.38"/>
    <n v="0"/>
    <x v="0"/>
    <x v="0"/>
    <n v="10.1978380583316"/>
    <s v="Qty / 1,000"/>
    <m/>
    <s v="Private-Lighting"/>
    <s v="lighting"/>
    <n v="3"/>
    <n v="1"/>
    <s v="Lighting"/>
    <n v="0.91633259480590001"/>
    <n v="1.30467645558681"/>
    <n v="11052.23563234"/>
    <n v="0"/>
    <n v="0.71"/>
    <n v="7847.0872989613899"/>
    <n v="0"/>
    <n v="4903"/>
    <n v="1"/>
    <n v="1"/>
    <n v="0"/>
    <n v="0"/>
    <n v="14.276973281664301"/>
    <d v="1900-01-09T04:44:53"/>
    <n v="43400"/>
    <n v="0"/>
    <n v="0"/>
    <n v="0"/>
    <n v="80023.325504398978"/>
  </r>
  <r>
    <s v="STND-62393"/>
    <s v="Heartland Bank and Trust Company"/>
    <s v="Heartland Bank &amp; Trust - 819 W Warner St - Hampshire"/>
    <s v="Outdoor &amp; Garage - LED Fixtures"/>
    <s v="Outdoor &amp; Garage Lighting"/>
    <s v="Exterior"/>
    <n v="0"/>
    <n v="2255.38"/>
    <n v="0"/>
    <x v="0"/>
    <x v="0"/>
    <n v="10.1978380583316"/>
    <s v="Qty / 1,000"/>
    <m/>
    <s v="Private-Lighting"/>
    <s v="lighting"/>
    <n v="3"/>
    <n v="1"/>
    <s v="Lighting"/>
    <n v="0.91633259480590001"/>
    <n v="1.30467645558681"/>
    <n v="2066.6782076733298"/>
    <n v="0"/>
    <n v="0.71"/>
    <n v="1467.3415274480601"/>
    <n v="0"/>
    <n v="4903"/>
    <n v="1"/>
    <n v="1"/>
    <n v="0"/>
    <n v="0"/>
    <n v="14.276973281664301"/>
    <d v="1900-01-09T04:44:53"/>
    <n v="43441"/>
    <n v="0"/>
    <n v="0"/>
    <n v="0"/>
    <n v="14963.71127318025"/>
  </r>
  <r>
    <s v="STND-62393"/>
    <s v="Heartland Bank and Trust Company"/>
    <s v="Heartland Bank &amp; Trust - 819 W Warner St - Hampshire"/>
    <s v="Outdoor &amp; Garage - LED Fixtures"/>
    <s v="Outdoor &amp; Garage Lighting"/>
    <s v="Exterior"/>
    <n v="0"/>
    <n v="1740.5650000000001"/>
    <n v="0"/>
    <x v="0"/>
    <x v="0"/>
    <n v="10.1978380583316"/>
    <s v="Qty / 1,000"/>
    <m/>
    <s v="Private-Lighting"/>
    <s v="lighting"/>
    <n v="3"/>
    <n v="1"/>
    <s v="Lighting"/>
    <n v="0.91633259480590001"/>
    <n v="1.30467645558681"/>
    <n v="1594.9364428783299"/>
    <n v="0"/>
    <n v="0.71"/>
    <n v="1132.40487444361"/>
    <n v="0"/>
    <n v="4903"/>
    <n v="1"/>
    <n v="1"/>
    <n v="0"/>
    <n v="0"/>
    <n v="14.276973281664301"/>
    <d v="1900-01-09T04:44:53"/>
    <n v="43441"/>
    <n v="0"/>
    <n v="0"/>
    <n v="0"/>
    <n v="11548.081526041262"/>
  </r>
  <r>
    <s v="STND-62397"/>
    <s v="City of DeKalb"/>
    <s v="City of DeKalb - 200 S 4th St - DeKalb"/>
    <s v="New Indoor LED Fixtures"/>
    <s v="Indoor Lighting"/>
    <s v="Office"/>
    <n v="0"/>
    <n v="14683.208000000001"/>
    <n v="3.30165"/>
    <x v="0"/>
    <x v="1"/>
    <n v="15"/>
    <s v="Qty / 1,000"/>
    <m/>
    <s v="Public-Lighting"/>
    <s v="lighting"/>
    <n v="3"/>
    <n v="1"/>
    <s v="Lighting"/>
    <n v="0.99829244462109001"/>
    <n v="0.987374621353864"/>
    <n v="14658.135609200001"/>
    <n v="3.2599654185929898"/>
    <n v="0.71"/>
    <n v="10407.276282532001"/>
    <n v="2.3145754472010198"/>
    <n v="2885"/>
    <n v="1.165"/>
    <n v="1.3779999999999999"/>
    <n v="2.5499999999999998E-2"/>
    <n v="0.55000000000000004"/>
    <n v="24.263431542460999"/>
    <d v="1900-01-16T07:56:40"/>
    <n v="43446"/>
    <n v="4.3013133904116403"/>
    <n v="320.84331161768102"/>
    <n v="0"/>
    <n v="156109.14423798001"/>
  </r>
  <r>
    <s v="STND-62397"/>
    <s v="City of DeKalb"/>
    <s v="City of DeKalb - 200 S 4th St - DeKalb"/>
    <s v="New Indoor LED Fixtures"/>
    <s v="Indoor Lighting"/>
    <s v="Office"/>
    <n v="0"/>
    <n v="796.60599999999999"/>
    <n v="0.17912400000000001"/>
    <x v="0"/>
    <x v="1"/>
    <n v="15"/>
    <s v="Qty / 1,000"/>
    <m/>
    <s v="Public-Lighting"/>
    <s v="lighting"/>
    <n v="3"/>
    <n v="1"/>
    <s v="Lighting"/>
    <n v="0.99829244462109001"/>
    <n v="0.987374621353864"/>
    <n v="795.24575113982803"/>
    <n v="0.17686249167539"/>
    <n v="0.71"/>
    <n v="564.62448330927805"/>
    <n v="0.12557236908952699"/>
    <n v="2885"/>
    <n v="1.165"/>
    <n v="1.3779999999999999"/>
    <n v="2.5499999999999998E-2"/>
    <n v="0.55000000000000004"/>
    <n v="24.263431542460999"/>
    <d v="1900-01-16T07:56:40"/>
    <n v="43446"/>
    <n v="0.233358611525781"/>
    <n v="17.406666655850302"/>
    <n v="0"/>
    <n v="8469.36724963917"/>
  </r>
  <r>
    <s v="STND-62399"/>
    <s v="Gateway-Walden LLC"/>
    <s v="Gateway Walden LLC - 1827 Walden Square Suite 275 - Schaumburg"/>
    <s v="New Indoor LED Fixtures"/>
    <s v="Indoor Lighting"/>
    <s v="Office"/>
    <n v="0"/>
    <n v="4631.1170000000002"/>
    <n v="1.0413479999999999"/>
    <x v="0"/>
    <x v="0"/>
    <n v="15"/>
    <s v="Qty / 1,000"/>
    <m/>
    <s v="Private-Lighting"/>
    <s v="lighting"/>
    <n v="3"/>
    <n v="1"/>
    <s v="Lighting"/>
    <n v="0.91633259480590001"/>
    <n v="1.30467645558681"/>
    <n v="4243.6434574597097"/>
    <n v="1.3586222176724101"/>
    <n v="0.71"/>
    <n v="3012.9868547964002"/>
    <n v="0.96462177454741105"/>
    <n v="2885"/>
    <n v="1.165"/>
    <n v="1.3779999999999999"/>
    <n v="2.5499999999999998E-2"/>
    <n v="0.55000000000000004"/>
    <n v="24.263431542460999"/>
    <d v="1900-01-16T07:56:40"/>
    <n v="43400"/>
    <n v="1.7926140884977"/>
    <n v="92.886616450834893"/>
    <n v="0"/>
    <n v="45194.802821946003"/>
  </r>
  <r>
    <s v="STND-62399"/>
    <s v="Gateway-Walden LLC"/>
    <s v="Gateway Walden LLC - 1827 Walden Square Suite 275 - Schaumburg"/>
    <s v="Occupancy Sensors"/>
    <s v="Indoor Lighting"/>
    <s v="Office"/>
    <n v="0"/>
    <n v="884.63800000000003"/>
    <n v="0.60278399999999999"/>
    <x v="0"/>
    <x v="0"/>
    <n v="8"/>
    <s v="Qty / 1,000"/>
    <m/>
    <s v="Private-Lighting"/>
    <s v="lighting"/>
    <n v="3"/>
    <n v="1"/>
    <s v="Lighting"/>
    <n v="0.91633259480590001"/>
    <n v="1.30467645558681"/>
    <n v="810.62263400390202"/>
    <n v="0.78643809260443798"/>
    <n v="0.71"/>
    <n v="575.54207014276994"/>
    <n v="0.55837104574915097"/>
    <n v="2885"/>
    <n v="1.165"/>
    <n v="1.3779999999999999"/>
    <n v="2.5499999999999998E-2"/>
    <n v="0.55000000000000004"/>
    <n v="24.263431542460999"/>
    <d v="1900-01-16T07:56:40"/>
    <n v="43400"/>
    <n v="1.4267744786002099"/>
    <n v="17.7432422035189"/>
    <n v="0"/>
    <n v="4604.3365611421596"/>
  </r>
  <r>
    <s v="STND-62400"/>
    <s v="Crosspoint Community Church of Chicago"/>
    <s v="Crosspoint Community Church of Chicago - 3659 S Honore St - Chicago"/>
    <s v="Retrofit of Existing Indoor Fixtures to LED"/>
    <s v="Indoor Lighting"/>
    <s v="Miscellaneous"/>
    <n v="0"/>
    <n v="3918.8290000000002"/>
    <n v="0.839283"/>
    <x v="0"/>
    <x v="0"/>
    <n v="14.797277300976599"/>
    <s v="Qty / 1,000"/>
    <m/>
    <s v="Private-Lighting"/>
    <s v="lighting"/>
    <n v="3"/>
    <n v="1"/>
    <s v="Lighting"/>
    <n v="0.91633259480590001"/>
    <n v="1.30467645558681"/>
    <n v="3590.9507461706098"/>
    <n v="1.0949927696742601"/>
    <n v="0.71"/>
    <n v="2549.5750297811301"/>
    <n v="0.77744486646872601"/>
    <n v="3379"/>
    <n v="1.0900000000000001"/>
    <n v="1.36"/>
    <n v="2.1999999999999999E-2"/>
    <n v="0.57999999999999996"/>
    <n v="20.7161882213673"/>
    <d v="1900-01-13T19:08:05"/>
    <n v="43376"/>
    <n v="1.38817541794404"/>
    <n v="72.4779049685811"/>
    <n v="0"/>
    <n v="37726.768715317055"/>
  </r>
  <r>
    <s v="STND-62400"/>
    <s v="Crosspoint Community Church of Chicago"/>
    <s v="Crosspoint Community Church of Chicago - 3659 S Honore St - Chicago"/>
    <s v="Retrofit of Existing Indoor Fixtures to LED"/>
    <s v="Indoor Lighting"/>
    <s v="Miscellaneous"/>
    <n v="0"/>
    <n v="2460.317"/>
    <n v="0.526918"/>
    <x v="0"/>
    <x v="0"/>
    <n v="14.797277300976599"/>
    <s v="Qty / 1,000"/>
    <m/>
    <s v="Private-Lighting"/>
    <s v="lighting"/>
    <n v="3"/>
    <n v="1"/>
    <s v="Lighting"/>
    <n v="0.91633259480590001"/>
    <n v="1.30467645558681"/>
    <n v="2254.4686606550699"/>
    <n v="0.68745750862488897"/>
    <n v="0.71"/>
    <n v="1600.6727490651001"/>
    <n v="0.48809483112367102"/>
    <n v="3379"/>
    <n v="1.0900000000000001"/>
    <n v="1.36"/>
    <n v="2.1999999999999999E-2"/>
    <n v="0.57999999999999996"/>
    <n v="20.7161882213673"/>
    <d v="1900-01-13T19:08:05"/>
    <n v="43376"/>
    <n v="0.87152321073134997"/>
    <n v="45.503037187533401"/>
    <n v="0"/>
    <n v="23685.59853603282"/>
  </r>
  <r>
    <s v="STND-62400"/>
    <s v="Crosspoint Community Church of Chicago"/>
    <s v="Crosspoint Community Church of Chicago - 3659 S Honore St - Chicago"/>
    <s v="Retrofit of Existing Indoor Fixtures to LED"/>
    <s v="Indoor Lighting"/>
    <s v="Miscellaneous"/>
    <n v="0"/>
    <n v="11550.233"/>
    <n v="2.4736769999999999"/>
    <x v="0"/>
    <x v="0"/>
    <n v="14.797277300976599"/>
    <s v="Qty / 1,000"/>
    <m/>
    <s v="Private-Lighting"/>
    <s v="lighting"/>
    <n v="3"/>
    <n v="1"/>
    <s v="Lighting"/>
    <n v="0.91633259480590001"/>
    <n v="1.30467645558681"/>
    <n v="10583.8549755027"/>
    <n v="3.2273481406265998"/>
    <n v="0.71"/>
    <n v="7514.5370326069396"/>
    <n v="2.2914171798448901"/>
    <n v="3379"/>
    <n v="1.0900000000000001"/>
    <n v="1.36"/>
    <n v="2.1999999999999999E-2"/>
    <n v="0.57999999999999996"/>
    <n v="20.7161882213673"/>
    <d v="1900-01-13T19:08:05"/>
    <n v="43376"/>
    <n v="4.0914656955205402"/>
    <n v="213.61909124867901"/>
    <n v="0"/>
    <n v="111194.68825994272"/>
  </r>
  <r>
    <s v="STND-62400"/>
    <s v="Crosspoint Community Church of Chicago"/>
    <s v="Crosspoint Community Church of Chicago - 3659 S Honore St - Chicago"/>
    <s v="Retrofit of Existing Indoor Fixtures to LED"/>
    <s v="Indoor Lighting"/>
    <s v="Miscellaneous"/>
    <n v="0"/>
    <n v="17944.112000000001"/>
    <n v="3.8430339999999998"/>
    <x v="0"/>
    <x v="0"/>
    <n v="14.797277300976599"/>
    <s v="Qty / 1,000"/>
    <m/>
    <s v="Private-Lighting"/>
    <s v="lighting"/>
    <n v="3"/>
    <n v="1"/>
    <s v="Lighting"/>
    <n v="0.91633259480590001"/>
    <n v="1.30467645558681"/>
    <n v="16442.774710447698"/>
    <n v="5.0139159778195896"/>
    <n v="0.71"/>
    <n v="11674.370044417899"/>
    <n v="3.5598803442519098"/>
    <n v="3379"/>
    <n v="1.0900000000000001"/>
    <n v="1.36"/>
    <n v="2.1999999999999999E-2"/>
    <n v="0.57999999999999996"/>
    <n v="20.7161882213673"/>
    <d v="1900-01-13T19:08:05"/>
    <n v="43376"/>
    <n v="6.3563843532195596"/>
    <n v="331.872517091605"/>
    <n v="0"/>
    <n v="172748.89086146615"/>
  </r>
  <r>
    <s v="STND-62401"/>
    <s v="Target Corporation"/>
    <s v="Target Corporation - 1001 Sutton Rd - Streamwood"/>
    <s v="Outdoor &amp; Garage - LED Fixtures"/>
    <s v="Outdoor &amp; Garage Lighting"/>
    <s v="Exterior"/>
    <n v="0"/>
    <n v="6432.7359999999999"/>
    <n v="0"/>
    <x v="0"/>
    <x v="0"/>
    <n v="10.1978380583316"/>
    <s v="Qty / 1,000"/>
    <m/>
    <s v="Private-Lighting"/>
    <s v="lighting"/>
    <n v="3"/>
    <n v="1"/>
    <s v="Lighting"/>
    <n v="0.91633259480590001"/>
    <n v="1.30467645558681"/>
    <n v="5894.5256705813199"/>
    <n v="0"/>
    <n v="0.71"/>
    <n v="4185.1132261127404"/>
    <n v="0"/>
    <n v="4903"/>
    <n v="1"/>
    <n v="1"/>
    <n v="0"/>
    <n v="0"/>
    <n v="14.276973281664301"/>
    <d v="1900-01-09T04:44:53"/>
    <n v="43400"/>
    <n v="0"/>
    <n v="0"/>
    <n v="0"/>
    <n v="42679.106935679447"/>
  </r>
  <r>
    <s v="STND-62402"/>
    <s v="Chicago Office Technology Group, Inc"/>
    <s v="Chicago Office Technology Group Inc - 3 Territorial Court  - Bolingbrook"/>
    <s v="New Indoor LED Fixtures"/>
    <s v="Indoor Lighting"/>
    <s v="Warehouse"/>
    <n v="0"/>
    <n v="261675.39799999999"/>
    <n v="41.412801999999999"/>
    <x v="0"/>
    <x v="0"/>
    <n v="9.5383441434566993"/>
    <s v="Qty / 1,000"/>
    <m/>
    <s v="Private-Lighting"/>
    <s v="lighting"/>
    <n v="2"/>
    <n v="1"/>
    <s v="Lighting"/>
    <n v="0.97902139861649395"/>
    <n v="0.93591656730105399"/>
    <n v="256185.81413348799"/>
    <n v="38.7589274901582"/>
    <n v="0.71"/>
    <n v="181891.92803477601"/>
    <n v="27.518838518012299"/>
    <n v="5242"/>
    <n v="1"/>
    <n v="1.22"/>
    <n v="1.0999999999999999E-2"/>
    <n v="0.68"/>
    <n v="13.3536818008394"/>
    <d v="1900-01-08T12:55:13"/>
    <n v="43427"/>
    <n v="46.720018671839703"/>
    <n v="2818.0439554683599"/>
    <n v="0"/>
    <n v="1734947.8065125532"/>
  </r>
  <r>
    <s v="STND-62402"/>
    <s v="Chicago Office Technology Group, Inc"/>
    <s v="Chicago Office Technology Group Inc - 3 Territorial Court  - Bolingbrook"/>
    <s v="Occupancy Sensors"/>
    <s v="Indoor Lighting"/>
    <s v="Warehouse"/>
    <n v="0"/>
    <n v="23634.291000000001"/>
    <n v="12.147028000000001"/>
    <x v="0"/>
    <x v="0"/>
    <n v="8"/>
    <s v="Qty / 1,000"/>
    <m/>
    <s v="Private-Lighting"/>
    <s v="lighting"/>
    <n v="2"/>
    <n v="1"/>
    <s v="Lighting"/>
    <n v="0.97902139861649395"/>
    <n v="0.93591656730105399"/>
    <n v="23138.4766301292"/>
    <n v="11.368604748669799"/>
    <n v="0.71"/>
    <n v="16428.3184073917"/>
    <n v="8.0717093715555492"/>
    <n v="5242"/>
    <n v="1"/>
    <n v="1.22"/>
    <n v="1.0999999999999999E-2"/>
    <n v="0.68"/>
    <n v="13.3536818008394"/>
    <d v="1900-01-08T12:55:13"/>
    <n v="43427"/>
    <n v="17.582129212294699"/>
    <n v="254.52324293142101"/>
    <n v="0"/>
    <n v="131426.5472591336"/>
  </r>
  <r>
    <s v="STND-62403"/>
    <s v="Target Corporation"/>
    <s v="Target Corporation - 1 S State St - Chicago"/>
    <s v="Outdoor &amp; Garage - LED Fixtures"/>
    <s v="Outdoor &amp; Garage Lighting"/>
    <s v="Exterior"/>
    <n v="0"/>
    <n v="804.09199999999998"/>
    <n v="0"/>
    <x v="0"/>
    <x v="0"/>
    <n v="10.1978380583316"/>
    <s v="Qty / 1,000"/>
    <m/>
    <s v="Private-Lighting"/>
    <s v="lighting"/>
    <n v="3"/>
    <n v="1"/>
    <s v="Lighting"/>
    <n v="0.91633259480590001"/>
    <n v="1.30467645558681"/>
    <n v="736.81570882266601"/>
    <n v="0"/>
    <n v="0.71"/>
    <n v="523.13915326409301"/>
    <n v="0"/>
    <n v="4903"/>
    <n v="1"/>
    <n v="1"/>
    <n v="0"/>
    <n v="0"/>
    <n v="14.276973281664301"/>
    <d v="1900-01-09T04:44:53"/>
    <n v="43400"/>
    <n v="0"/>
    <n v="0"/>
    <n v="0"/>
    <n v="5334.8883669599354"/>
  </r>
  <r>
    <s v="STND-62404"/>
    <s v="Target Corporation"/>
    <s v="Target Corporation - 7100 S Cicero Ave - Chicago"/>
    <s v="Outdoor &amp; Garage - LED Fixtures"/>
    <s v="Outdoor &amp; Garage Lighting"/>
    <s v="Exterior"/>
    <n v="0"/>
    <n v="8845.0120000000006"/>
    <n v="0"/>
    <x v="0"/>
    <x v="0"/>
    <n v="10.1978380583316"/>
    <s v="Qty / 1,000"/>
    <m/>
    <s v="Private-Lighting"/>
    <s v="lighting"/>
    <n v="3"/>
    <n v="1"/>
    <s v="Lighting"/>
    <n v="0.91633259480590001"/>
    <n v="1.30467645558681"/>
    <n v="8104.9727970493204"/>
    <n v="0"/>
    <n v="0.71"/>
    <n v="5754.5306859050197"/>
    <n v="0"/>
    <n v="4903"/>
    <n v="1"/>
    <n v="1"/>
    <n v="0"/>
    <n v="0"/>
    <n v="14.276973281664301"/>
    <d v="1900-01-09T04:44:53"/>
    <n v="43400"/>
    <n v="0"/>
    <n v="0"/>
    <n v="0"/>
    <n v="58683.772036559254"/>
  </r>
  <r>
    <s v="STND-62405"/>
    <s v="Target Corporation"/>
    <s v="Target Corporation - 11840 S Marshfield Ave - Chicago"/>
    <s v="Outdoor &amp; Garage - LED Fixtures"/>
    <s v="Outdoor &amp; Garage Lighting"/>
    <s v="Exterior"/>
    <n v="0"/>
    <n v="10453.196"/>
    <n v="0"/>
    <x v="0"/>
    <x v="0"/>
    <n v="10.1978380583316"/>
    <s v="Qty / 1,000"/>
    <m/>
    <s v="Private-Lighting"/>
    <s v="lighting"/>
    <n v="3"/>
    <n v="1"/>
    <s v="Lighting"/>
    <n v="0.91633259480590001"/>
    <n v="1.30467645558681"/>
    <n v="9578.6042146946493"/>
    <n v="0"/>
    <n v="0.71"/>
    <n v="6800.8089924331998"/>
    <n v="0"/>
    <n v="4903"/>
    <n v="1"/>
    <n v="1"/>
    <n v="0"/>
    <n v="0"/>
    <n v="14.276973281664301"/>
    <d v="1900-01-09T04:44:53"/>
    <n v="43456"/>
    <n v="0"/>
    <n v="0"/>
    <n v="0"/>
    <n v="69353.548770479072"/>
  </r>
  <r>
    <s v="STND-62409"/>
    <s v="Target Corporation"/>
    <s v="Target Corporation - 1200 N Larrabee St - Chicago"/>
    <s v="Outdoor &amp; Garage - LED Fixtures"/>
    <s v="Outdoor &amp; Garage Lighting"/>
    <s v="Exterior"/>
    <n v="0"/>
    <n v="8040.92"/>
    <n v="0"/>
    <x v="0"/>
    <x v="0"/>
    <n v="10.1978380583316"/>
    <s v="Qty / 1,000"/>
    <m/>
    <s v="Private-Lighting"/>
    <s v="lighting"/>
    <n v="3"/>
    <n v="1"/>
    <s v="Lighting"/>
    <n v="0.91633259480590001"/>
    <n v="1.30467645558681"/>
    <n v="7368.1570882266597"/>
    <n v="0"/>
    <n v="0.71"/>
    <n v="5231.3915326409297"/>
    <n v="0"/>
    <n v="4903"/>
    <n v="1"/>
    <n v="1"/>
    <n v="0"/>
    <n v="0"/>
    <n v="14.276973281664301"/>
    <d v="1900-01-09T04:44:53"/>
    <n v="43400"/>
    <n v="0"/>
    <n v="0"/>
    <n v="0"/>
    <n v="53348.883669599352"/>
  </r>
  <r>
    <s v="STND-62412"/>
    <s v="Popeyes Chicken and Biscuits"/>
    <s v="Popeyes Chicken and Biscuits - 12100 Western Ave - Blue Island"/>
    <s v="Outdoor &amp; Garage - LED Fixtures"/>
    <s v="Outdoor &amp; Garage Lighting"/>
    <s v="Exterior"/>
    <n v="0"/>
    <n v="15297.36"/>
    <n v="0"/>
    <x v="0"/>
    <x v="0"/>
    <n v="10.1978380583316"/>
    <s v="Qty / 1,000"/>
    <m/>
    <s v="Private-Lighting"/>
    <s v="lighting"/>
    <n v="3"/>
    <n v="1"/>
    <s v="Lighting"/>
    <n v="0.91633259480590001"/>
    <n v="1.30467645558681"/>
    <n v="14017.46958248"/>
    <n v="0"/>
    <n v="0.71"/>
    <n v="9952.4034035607892"/>
    <n v="0"/>
    <n v="4903"/>
    <n v="1"/>
    <n v="1"/>
    <n v="0"/>
    <n v="0"/>
    <n v="14.276973281664301"/>
    <d v="1900-01-09T04:44:53"/>
    <n v="43398"/>
    <n v="0"/>
    <n v="0"/>
    <n v="0"/>
    <n v="101492.99820070117"/>
  </r>
  <r>
    <s v="STND-62412"/>
    <s v="Popeyes Chicken and Biscuits"/>
    <s v="Popeyes Chicken and Biscuits - 12100 Western Ave - Blue Island"/>
    <s v="Outdoor &amp; Garage - LED Fixtures"/>
    <s v="Outdoor &amp; Garage Lighting"/>
    <s v="Exterior"/>
    <n v="0"/>
    <n v="10443.39"/>
    <n v="0"/>
    <x v="0"/>
    <x v="0"/>
    <n v="10.1978380583316"/>
    <s v="Qty / 1,000"/>
    <m/>
    <s v="Private-Lighting"/>
    <s v="lighting"/>
    <n v="3"/>
    <n v="1"/>
    <s v="Lighting"/>
    <n v="0.91633259480590001"/>
    <n v="1.30467645558681"/>
    <n v="9569.6186572699808"/>
    <n v="0"/>
    <n v="0.71"/>
    <n v="6794.4292466616898"/>
    <n v="0"/>
    <n v="4903"/>
    <n v="1"/>
    <n v="1"/>
    <n v="0"/>
    <n v="0"/>
    <n v="14.276973281664301"/>
    <d v="1900-01-09T04:44:53"/>
    <n v="43398"/>
    <n v="0"/>
    <n v="0"/>
    <n v="0"/>
    <n v="69288.489156247888"/>
  </r>
  <r>
    <s v="STND-62414"/>
    <s v="Wal-Mart Stores, Inc."/>
    <s v="Wal-Mart Stores Inc - 900 S Route 83 - Villa Park"/>
    <s v="Outdoor &amp; Garage - LED Fixtures"/>
    <s v="Outdoor &amp; Garage Lighting"/>
    <s v="Exterior"/>
    <n v="0"/>
    <n v="808.995"/>
    <n v="0"/>
    <x v="0"/>
    <x v="0"/>
    <n v="10.1978380583316"/>
    <s v="Qty / 1,000"/>
    <m/>
    <s v="Private-Lighting"/>
    <s v="lighting"/>
    <n v="3"/>
    <n v="1"/>
    <s v="Lighting"/>
    <n v="0.91633259480590001"/>
    <n v="1.30467645558681"/>
    <n v="741.30848753499902"/>
    <n v="0"/>
    <n v="0.71"/>
    <n v="526.32902614984903"/>
    <n v="0"/>
    <n v="4903"/>
    <n v="1"/>
    <n v="1"/>
    <n v="0"/>
    <n v="0"/>
    <n v="14.276973281664301"/>
    <d v="1900-01-09T04:44:53"/>
    <n v="43380"/>
    <n v="0"/>
    <n v="0"/>
    <n v="0"/>
    <n v="5367.4181740755384"/>
  </r>
  <r>
    <s v="STND-62414"/>
    <s v="Wal-Mart Stores, Inc."/>
    <s v="Wal-Mart Stores Inc - 900 S Route 83 - Villa Park"/>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80"/>
    <n v="0"/>
    <n v="0"/>
    <n v="0"/>
    <n v="20754.016939758752"/>
  </r>
  <r>
    <s v="STND-62414"/>
    <s v="Wal-Mart Stores, Inc."/>
    <s v="Wal-Mart Stores Inc - 900 S Route 83 - Villa Park"/>
    <s v="Outdoor &amp; Garage - LED Fixtures"/>
    <s v="Outdoor &amp; Garage Lighting"/>
    <s v="Exterior"/>
    <n v="0"/>
    <n v="14199.088"/>
    <n v="0"/>
    <x v="0"/>
    <x v="0"/>
    <n v="10.1978380583316"/>
    <s v="Qty / 1,000"/>
    <m/>
    <s v="Private-Lighting"/>
    <s v="lighting"/>
    <n v="3"/>
    <n v="1"/>
    <s v="Lighting"/>
    <n v="0.91633259480590001"/>
    <n v="1.30467645558681"/>
    <n v="13011.087150917299"/>
    <n v="0"/>
    <n v="0.71"/>
    <n v="9237.8718771512904"/>
    <n v="0"/>
    <n v="4903"/>
    <n v="1"/>
    <n v="1"/>
    <n v="0"/>
    <n v="0"/>
    <n v="14.276973281664301"/>
    <d v="1900-01-09T04:44:53"/>
    <n v="43380"/>
    <n v="0"/>
    <n v="0"/>
    <n v="0"/>
    <n v="94206.321406804607"/>
  </r>
  <r>
    <s v="STND-62414"/>
    <s v="Wal-Mart Stores, Inc."/>
    <s v="Wal-Mart Stores Inc - 900 S Route 83 - Villa Park"/>
    <s v="Outdoor &amp; Garage - LED Fixtures"/>
    <s v="Outdoor &amp; Garage Lighting"/>
    <s v="Exterior"/>
    <n v="0"/>
    <n v="6177.78"/>
    <n v="0"/>
    <x v="0"/>
    <x v="0"/>
    <n v="10.1978380583316"/>
    <s v="Qty / 1,000"/>
    <m/>
    <s v="Private-Lighting"/>
    <s v="lighting"/>
    <n v="3"/>
    <n v="1"/>
    <s v="Lighting"/>
    <n v="0.91633259480590001"/>
    <n v="1.30467645558681"/>
    <n v="5660.9011775399904"/>
    <n v="0"/>
    <n v="0.71"/>
    <n v="4019.2398360533898"/>
    <n v="0"/>
    <n v="4903"/>
    <n v="1"/>
    <n v="1"/>
    <n v="0"/>
    <n v="0"/>
    <n v="14.276973281664301"/>
    <d v="1900-01-09T04:44:53"/>
    <n v="43380"/>
    <n v="0"/>
    <n v="0"/>
    <n v="0"/>
    <n v="40987.556965667718"/>
  </r>
  <r>
    <s v="STND-62414"/>
    <s v="Wal-Mart Stores, Inc."/>
    <s v="Wal-Mart Stores Inc - 900 S Route 83 - Villa Park"/>
    <s v="Outdoor &amp; Garage - LED Fixtures"/>
    <s v="Outdoor &amp; Garage Lighting"/>
    <s v="Exterior"/>
    <n v="0"/>
    <n v="13336.16"/>
    <n v="0"/>
    <x v="0"/>
    <x v="0"/>
    <n v="10.1978380583316"/>
    <s v="Qty / 1,000"/>
    <m/>
    <s v="Private-Lighting"/>
    <s v="lighting"/>
    <n v="3"/>
    <n v="1"/>
    <s v="Lighting"/>
    <n v="0.91633259480590001"/>
    <n v="1.30467645558681"/>
    <n v="12220.358097546599"/>
    <n v="0"/>
    <n v="0.71"/>
    <n v="8676.4542492581204"/>
    <n v="0"/>
    <n v="4903"/>
    <n v="1"/>
    <n v="1"/>
    <n v="0"/>
    <n v="0"/>
    <n v="14.276973281664301"/>
    <d v="1900-01-09T04:44:53"/>
    <n v="43380"/>
    <n v="0"/>
    <n v="0"/>
    <n v="0"/>
    <n v="88481.075354457396"/>
  </r>
  <r>
    <s v="STND-62414"/>
    <s v="Wal-Mart Stores, Inc."/>
    <s v="Wal-Mart Stores Inc - 900 S Route 83 - Villa Park"/>
    <s v="Outdoor &amp; Garage - LED Fixtures"/>
    <s v="Outdoor &amp; Garage Lighting"/>
    <s v="Exterior"/>
    <n v="0"/>
    <n v="9315.7000000000007"/>
    <n v="0"/>
    <x v="0"/>
    <x v="0"/>
    <n v="10.1978380583316"/>
    <s v="Qty / 1,000"/>
    <m/>
    <s v="Private-Lighting"/>
    <s v="lighting"/>
    <n v="3"/>
    <n v="1"/>
    <s v="Lighting"/>
    <n v="0.91633259480590001"/>
    <n v="1.30467645558681"/>
    <n v="8536.27955343332"/>
    <n v="0"/>
    <n v="0.71"/>
    <n v="6060.7584829376601"/>
    <n v="0"/>
    <n v="4903"/>
    <n v="1"/>
    <n v="1"/>
    <n v="0"/>
    <n v="0"/>
    <n v="14.276973281664301"/>
    <d v="1900-01-09T04:44:53"/>
    <n v="43380"/>
    <n v="0"/>
    <n v="0"/>
    <n v="0"/>
    <n v="61806.633519657764"/>
  </r>
  <r>
    <s v="STND-62417"/>
    <s v="2250 W 57th St., LLC"/>
    <s v="Hydro Aire Company Inc - 2250 W 57th St - Chicago"/>
    <s v="New Indoor LED Fixtures"/>
    <s v="Indoor Lighting"/>
    <s v="Warehouse"/>
    <n v="0"/>
    <n v="75736.415999999997"/>
    <n v="11.986060999999999"/>
    <x v="0"/>
    <x v="0"/>
    <n v="9.5383441434566993"/>
    <s v="Qty / 1,000"/>
    <m/>
    <s v="Private-Lighting"/>
    <s v="lighting"/>
    <n v="3"/>
    <n v="1"/>
    <s v="Lighting"/>
    <n v="0.91633259480590001"/>
    <n v="1.30467645558681"/>
    <n v="69399.746594579105"/>
    <n v="15.637931581927299"/>
    <n v="0.71"/>
    <n v="49273.820082151098"/>
    <n v="11.1029314231683"/>
    <n v="5242"/>
    <n v="1"/>
    <n v="1.22"/>
    <n v="1.0999999999999999E-2"/>
    <n v="0.68"/>
    <n v="13.3536818008394"/>
    <d v="1900-01-08T12:55:13"/>
    <n v="43464"/>
    <n v="18.849965744849602"/>
    <n v="763.39721254036999"/>
    <n v="0"/>
    <n v="469990.65320632502"/>
  </r>
  <r>
    <s v="STND-62417"/>
    <s v="2250 W 57th St., LLC"/>
    <s v="Hydro Aire Company Inc - 2250 W 57th St - Chicago"/>
    <s v="New Indoor LED Fixtures"/>
    <s v="Indoor Lighting"/>
    <s v="Warehouse"/>
    <n v="0"/>
    <n v="10819.487999999999"/>
    <n v="1.712294"/>
    <x v="0"/>
    <x v="0"/>
    <n v="9.5383441434566993"/>
    <s v="Qty / 1,000"/>
    <m/>
    <s v="Private-Lighting"/>
    <s v="lighting"/>
    <n v="3"/>
    <n v="1"/>
    <s v="Lighting"/>
    <n v="0.91633259480590001"/>
    <n v="1.30467645558681"/>
    <n v="9914.2495135112895"/>
    <n v="2.2339896668425601"/>
    <n v="0.71"/>
    <n v="7039.1171545930201"/>
    <n v="1.58613266345821"/>
    <n v="5242"/>
    <n v="1"/>
    <n v="1.22"/>
    <n v="1.0999999999999999E-2"/>
    <n v="0.68"/>
    <n v="13.3536818008394"/>
    <d v="1900-01-08T12:55:13"/>
    <n v="43464"/>
    <n v="2.69285157526827"/>
    <n v="109.056744648624"/>
    <n v="0"/>
    <n v="67141.52188661792"/>
  </r>
  <r>
    <s v="STND-62417"/>
    <s v="2250 W 57th St., LLC"/>
    <s v="Hydro Aire Company Inc - 2250 W 57th St - Chicago"/>
    <s v="New Indoor LED Fixtures"/>
    <s v="Indoor Lighting"/>
    <s v="Warehouse"/>
    <n v="0"/>
    <n v="5137.16"/>
    <n v="0.81300799999999995"/>
    <x v="0"/>
    <x v="0"/>
    <n v="9.5383441434566993"/>
    <s v="Qty / 1,000"/>
    <m/>
    <s v="Private-Lighting"/>
    <s v="lighting"/>
    <n v="3"/>
    <n v="1"/>
    <s v="Lighting"/>
    <n v="0.91633259480590001"/>
    <n v="1.30467645558681"/>
    <n v="4707.3471527330803"/>
    <n v="1.0607123958037199"/>
    <n v="0.71"/>
    <n v="3342.2164784404799"/>
    <n v="0.75310580102063995"/>
    <n v="5242"/>
    <n v="1"/>
    <n v="1.22"/>
    <n v="1.0999999999999999E-2"/>
    <n v="0.68"/>
    <n v="13.3536818008394"/>
    <d v="1900-01-08T12:55:13"/>
    <n v="43464"/>
    <n v="1.2785829264750701"/>
    <n v="51.780818680063803"/>
    <n v="0"/>
    <n v="31879.210973297224"/>
  </r>
  <r>
    <s v="STND-62417"/>
    <s v="2250 W 57th St., LLC"/>
    <s v="Hydro Aire Company Inc - 2250 W 57th St - Chicago"/>
    <s v="Occupancy Sensors"/>
    <s v="Indoor Lighting"/>
    <s v="Warehouse"/>
    <n v="0"/>
    <n v="5865.1689999999999"/>
    <n v="3.0144489999999999"/>
    <x v="0"/>
    <x v="0"/>
    <n v="8"/>
    <s v="Qty / 1,000"/>
    <m/>
    <s v="Private-Lighting"/>
    <s v="lighting"/>
    <n v="3"/>
    <n v="1"/>
    <s v="Lighting"/>
    <n v="0.91633259480590001"/>
    <n v="1.30467645558681"/>
    <n v="5374.4455287451201"/>
    <n v="3.93288063686719"/>
    <n v="0.71"/>
    <n v="3815.85632540904"/>
    <n v="2.7923452521757102"/>
    <n v="5242"/>
    <n v="1"/>
    <n v="1.22"/>
    <n v="1.0999999999999999E-2"/>
    <n v="0.68"/>
    <n v="13.3536818008394"/>
    <d v="1900-01-08T12:55:13"/>
    <n v="43464"/>
    <n v="6.0824012323959096"/>
    <n v="59.118900816196401"/>
    <n v="0"/>
    <n v="30526.85060327232"/>
  </r>
  <r>
    <s v="STND-62417"/>
    <s v="2250 W 57th St., LLC"/>
    <s v="Hydro Aire Company Inc - 2250 W 57th St - Chicago"/>
    <s v="Occupancy Sensors"/>
    <s v="Indoor Lighting"/>
    <s v="Warehouse"/>
    <n v="0"/>
    <n v="3341.46"/>
    <n v="1.7173700000000001"/>
    <x v="0"/>
    <x v="0"/>
    <n v="8"/>
    <s v="Qty / 1,000"/>
    <m/>
    <s v="Private-Lighting"/>
    <s v="lighting"/>
    <n v="3"/>
    <n v="1"/>
    <s v="Lighting"/>
    <n v="0.91633259480590001"/>
    <n v="1.30467645558681"/>
    <n v="3061.8887122401202"/>
    <n v="2.2406122045311099"/>
    <n v="0.71"/>
    <n v="2173.9409856904899"/>
    <n v="1.5908346652170899"/>
    <n v="5242"/>
    <n v="1"/>
    <n v="1.22"/>
    <n v="1.0999999999999999E-2"/>
    <n v="0.68"/>
    <n v="13.3536818008394"/>
    <d v="1900-01-08T12:55:13"/>
    <n v="43464"/>
    <n v="3.4652214731381301"/>
    <n v="33.680775834641302"/>
    <n v="0"/>
    <n v="17391.527885523919"/>
  </r>
  <r>
    <s v="STND-62417"/>
    <s v="2250 W 57th St., LLC"/>
    <s v="Hydro Aire Company Inc - 2250 W 57th St - Chicago"/>
    <s v="Occupancy Sensors"/>
    <s v="Indoor Lighting"/>
    <s v="Warehouse"/>
    <n v="0"/>
    <n v="3962.9520000000002"/>
    <n v="2.0367899999999999"/>
    <x v="0"/>
    <x v="0"/>
    <n v="8"/>
    <s v="Qty / 1,000"/>
    <m/>
    <s v="Private-Lighting"/>
    <s v="lighting"/>
    <n v="3"/>
    <n v="1"/>
    <s v="Lighting"/>
    <n v="0.91633259480590001"/>
    <n v="1.30467645558681"/>
    <n v="3631.3820892512299"/>
    <n v="2.6573519579746501"/>
    <n v="0.71"/>
    <n v="2578.2812833683702"/>
    <n v="1.8867198901619999"/>
    <n v="5242"/>
    <n v="1"/>
    <n v="1.22"/>
    <n v="1.0999999999999999E-2"/>
    <n v="0.68"/>
    <n v="13.3536818008394"/>
    <d v="1900-01-08T12:55:13"/>
    <n v="43464"/>
    <n v="4.1097308350984401"/>
    <n v="39.945202981763501"/>
    <n v="0"/>
    <n v="20626.250266946961"/>
  </r>
  <r>
    <s v="STND-62418"/>
    <s v="Wal-Mart Stores, Inc."/>
    <s v="Wal-Mart Stores Inc - 137 W North Ave - Northlake"/>
    <s v="Outdoor &amp; Garage - LED Fixtures"/>
    <s v="Outdoor &amp; Garage Lighting"/>
    <s v="Exterior"/>
    <n v="0"/>
    <n v="24848.403999999999"/>
    <n v="0"/>
    <x v="0"/>
    <x v="0"/>
    <n v="10.1978380583316"/>
    <s v="Qty / 1,000"/>
    <m/>
    <s v="Private-Lighting"/>
    <s v="lighting"/>
    <n v="3"/>
    <n v="1"/>
    <s v="Lighting"/>
    <n v="0.91633259480590001"/>
    <n v="1.30467645558681"/>
    <n v="22769.402514105299"/>
    <n v="0"/>
    <n v="0.71"/>
    <n v="16166.275785014799"/>
    <n v="0"/>
    <n v="4903"/>
    <n v="1"/>
    <n v="1"/>
    <n v="0"/>
    <n v="0"/>
    <n v="14.276973281664301"/>
    <d v="1900-01-09T04:44:53"/>
    <n v="43380"/>
    <n v="0"/>
    <n v="0"/>
    <n v="0"/>
    <n v="164861.06246190847"/>
  </r>
  <r>
    <s v="STND-62418"/>
    <s v="Wal-Mart Stores, Inc."/>
    <s v="Wal-Mart Stores Inc - 137 W North Ave - Northlake"/>
    <s v="Outdoor &amp; Garage - LED Fixtures"/>
    <s v="Outdoor &amp; Garage Lighting"/>
    <s v="Exterior"/>
    <n v="0"/>
    <n v="6520.99"/>
    <n v="0"/>
    <x v="0"/>
    <x v="0"/>
    <n v="10.1978380583316"/>
    <s v="Qty / 1,000"/>
    <m/>
    <s v="Private-Lighting"/>
    <s v="lighting"/>
    <n v="3"/>
    <n v="1"/>
    <s v="Lighting"/>
    <n v="0.91633259480590001"/>
    <n v="1.30467645558681"/>
    <n v="5975.3956874033202"/>
    <n v="0"/>
    <n v="0.71"/>
    <n v="4242.5309380563604"/>
    <n v="0"/>
    <n v="4903"/>
    <n v="1"/>
    <n v="1"/>
    <n v="0"/>
    <n v="0"/>
    <n v="14.276973281664301"/>
    <d v="1900-01-09T04:44:53"/>
    <n v="43380"/>
    <n v="0"/>
    <n v="0"/>
    <n v="0"/>
    <n v="43264.643463760418"/>
  </r>
  <r>
    <s v="STND-62418"/>
    <s v="Wal-Mart Stores, Inc."/>
    <s v="Wal-Mart Stores Inc - 137 W North Ave - Northlake"/>
    <s v="Outdoor &amp; Garage - LED Fixtures"/>
    <s v="Outdoor &amp; Garage Lighting"/>
    <s v="Exterior"/>
    <n v="0"/>
    <n v="2176.9319999999998"/>
    <n v="0"/>
    <x v="0"/>
    <x v="0"/>
    <n v="10.1978380583316"/>
    <s v="Qty / 1,000"/>
    <m/>
    <s v="Private-Lighting"/>
    <s v="lighting"/>
    <n v="3"/>
    <n v="1"/>
    <s v="Lighting"/>
    <n v="0.91633259480590001"/>
    <n v="1.30467645558681"/>
    <n v="1994.7937482760001"/>
    <n v="0"/>
    <n v="0.71"/>
    <n v="1416.30356127596"/>
    <n v="0"/>
    <n v="4903"/>
    <n v="1"/>
    <n v="1"/>
    <n v="0"/>
    <n v="0"/>
    <n v="14.276973281664301"/>
    <d v="1900-01-09T04:44:53"/>
    <n v="43380"/>
    <n v="0"/>
    <n v="0"/>
    <n v="0"/>
    <n v="14443.234359330565"/>
  </r>
  <r>
    <s v="STND-62418"/>
    <s v="Wal-Mart Stores, Inc."/>
    <s v="Wal-Mart Stores Inc - 137 W North Ave - Northlake"/>
    <s v="Outdoor &amp; Garage - LED Fixtures"/>
    <s v="Outdoor &amp; Garage Lighting"/>
    <s v="Exterior"/>
    <n v="0"/>
    <n v="3128.114"/>
    <n v="0"/>
    <x v="0"/>
    <x v="0"/>
    <n v="10.1978380583316"/>
    <s v="Qty / 1,000"/>
    <m/>
    <s v="Private-Lighting"/>
    <s v="lighting"/>
    <n v="3"/>
    <n v="1"/>
    <s v="Lighting"/>
    <n v="0.91633259480590001"/>
    <n v="1.30467645558681"/>
    <n v="2866.3928184686602"/>
    <n v="0"/>
    <n v="0.71"/>
    <n v="2035.1389011127501"/>
    <n v="0"/>
    <n v="4903"/>
    <n v="1"/>
    <n v="1"/>
    <n v="0"/>
    <n v="0"/>
    <n v="14.276973281664301"/>
    <d v="1900-01-09T04:44:53"/>
    <n v="43380"/>
    <n v="0"/>
    <n v="0"/>
    <n v="0"/>
    <n v="20754.016939758752"/>
  </r>
  <r>
    <s v="STND-62420"/>
    <s v="Walmart Stores, Inc."/>
    <s v="Wal-Mart Stores Inc - 6590 Grand Ave - Gurnee"/>
    <s v="LED Refrigerated Display Case Lighting for Open and Closed Cases"/>
    <s v="Refrigeration"/>
    <s v="Exterior"/>
    <n v="0"/>
    <n v="70421.67"/>
    <n v="8.3803000000000001"/>
    <x v="2"/>
    <x v="0"/>
    <n v="8.6177180282661094"/>
    <s v="ΔkWpeak / CF"/>
    <n v="0.69"/>
    <s v="Private-Non-Lighting"/>
    <s v="non_lighting"/>
    <n v="3"/>
    <n v="1"/>
    <s v="Non-Lighting"/>
    <n v="0.98952339343681495"/>
    <n v="0.43468415683807998"/>
    <n v="69683.8898698876"/>
    <n v="3.6427836395501698"/>
    <n v="0.7"/>
    <n v="48778.7229089213"/>
    <n v="2.54994854768512"/>
    <n v="4903"/>
    <n v="1"/>
    <n v="1"/>
    <n v="0"/>
    <n v="0"/>
    <n v="14.276973281664301"/>
    <d v="1900-01-09T04:44:53"/>
    <n v="43411"/>
    <n v="5.2793965790582096"/>
    <n v="0"/>
    <n v="0"/>
    <n v="420361.27980800817"/>
  </r>
  <r>
    <s v="STND-62421"/>
    <s v="7-ELEVEN INC"/>
    <s v="7-Eleven Inc - 903 Wise Road - Schaumburg"/>
    <s v="ENERGY STAR Freezer or Refrigerator"/>
    <s v="Commercial Kitchen Equipment"/>
    <s v="Miscellaneous (24/7)"/>
    <n v="0"/>
    <n v="1476"/>
    <n v="0.158"/>
    <x v="7"/>
    <x v="0"/>
    <n v="12"/>
    <s v="ΔkWpeak / CF"/>
    <n v="0.93700000000000006"/>
    <s v="Private-Non-Lighting"/>
    <s v="non_lighting"/>
    <n v="3"/>
    <n v="1"/>
    <s v="Non-Lighting"/>
    <n v="0.98952339343681495"/>
    <n v="0.43468415683807998"/>
    <n v="1460.5365287127399"/>
    <n v="6.86800967804167E-2"/>
    <n v="0.7"/>
    <n v="1022.37557009892"/>
    <n v="4.8076067746291702E-2"/>
    <n v="7616"/>
    <n v="1.1100000000000001"/>
    <n v="1.29"/>
    <n v="2.1999999999999999E-2"/>
    <n v="0.76"/>
    <n v="9.1911764705882408"/>
    <d v="1900-01-05T13:33:47"/>
    <n v="43380"/>
    <n v="7.3297862092226995E-2"/>
    <n v="0"/>
    <n v="0"/>
    <n v="12268.50684118704"/>
  </r>
  <r>
    <s v="STND-62423"/>
    <s v="Wal-Mart Stores, Inc."/>
    <s v="Wal-Mart Stores Inc - 1455 E Lake Cook Rd - Wheeling"/>
    <s v="Outdoor &amp; Garage - LED Fixtures"/>
    <s v="Outdoor &amp; Garage Lighting"/>
    <s v="Exterior"/>
    <n v="0"/>
    <n v="9384.3420000000006"/>
    <n v="0"/>
    <x v="0"/>
    <x v="0"/>
    <n v="10.1978380583316"/>
    <s v="Qty / 1,000"/>
    <m/>
    <s v="Private-Lighting"/>
    <s v="lighting"/>
    <n v="3"/>
    <n v="1"/>
    <s v="Lighting"/>
    <n v="0.91633259480590001"/>
    <n v="1.30467645558681"/>
    <n v="8599.1784554059905"/>
    <n v="0"/>
    <n v="0.71"/>
    <n v="6105.41670333825"/>
    <n v="0"/>
    <n v="4903"/>
    <n v="1"/>
    <n v="1"/>
    <n v="0"/>
    <n v="0"/>
    <n v="14.276973281664301"/>
    <d v="1900-01-09T04:44:53"/>
    <n v="43380"/>
    <n v="0"/>
    <n v="0"/>
    <n v="0"/>
    <n v="62262.050819276257"/>
  </r>
  <r>
    <s v="STND-62423"/>
    <s v="Wal-Mart Stores, Inc."/>
    <s v="Wal-Mart Stores Inc - 1455 E Lake Cook Rd - Wheeling"/>
    <s v="Outdoor &amp; Garage - LED Fixtures"/>
    <s v="Outdoor &amp; Garage Lighting"/>
    <s v="Exterior"/>
    <n v="0"/>
    <n v="16003.392"/>
    <n v="0"/>
    <x v="0"/>
    <x v="0"/>
    <n v="10.1978380583316"/>
    <s v="Qty / 1,000"/>
    <m/>
    <s v="Private-Lighting"/>
    <s v="lighting"/>
    <n v="3"/>
    <n v="1"/>
    <s v="Lighting"/>
    <n v="0.91633259480590001"/>
    <n v="1.30467645558681"/>
    <n v="14664.429717056"/>
    <n v="0"/>
    <n v="0.71"/>
    <n v="10411.745099109699"/>
    <n v="0"/>
    <n v="4903"/>
    <n v="1"/>
    <n v="1"/>
    <n v="0"/>
    <n v="0"/>
    <n v="14.276973281664301"/>
    <d v="1900-01-09T04:44:53"/>
    <n v="43380"/>
    <n v="0"/>
    <n v="0"/>
    <n v="0"/>
    <n v="106177.2904253484"/>
  </r>
  <r>
    <s v="STND-62423"/>
    <s v="Wal-Mart Stores, Inc."/>
    <s v="Wal-Mart Stores Inc - 1455 E Lake Cook Rd - Wheeling"/>
    <s v="Outdoor &amp; Garage - LED Fixtures"/>
    <s v="Outdoor &amp; Garage Lighting"/>
    <s v="Exterior"/>
    <n v="0"/>
    <n v="13311.645"/>
    <n v="0"/>
    <x v="0"/>
    <x v="0"/>
    <n v="10.1978380583316"/>
    <s v="Qty / 1,000"/>
    <m/>
    <s v="Private-Lighting"/>
    <s v="lighting"/>
    <n v="3"/>
    <n v="1"/>
    <s v="Lighting"/>
    <n v="0.91633259480590001"/>
    <n v="1.30467645558681"/>
    <n v="12197.894203985001"/>
    <n v="0"/>
    <n v="0.71"/>
    <n v="8660.5048848293409"/>
    <n v="0"/>
    <n v="4903"/>
    <n v="1"/>
    <n v="1"/>
    <n v="0"/>
    <n v="0"/>
    <n v="14.276973281664301"/>
    <d v="1900-01-09T04:44:53"/>
    <n v="43380"/>
    <n v="0"/>
    <n v="0"/>
    <n v="0"/>
    <n v="88318.426318879385"/>
  </r>
  <r>
    <s v="STND-62423"/>
    <s v="Wal-Mart Stores, Inc."/>
    <s v="Wal-Mart Stores Inc - 1455 E Lake Cook Rd - Wheeling"/>
    <s v="Outdoor &amp; Garage - LED Fixtures"/>
    <s v="Outdoor &amp; Garage Lighting"/>
    <s v="Exterior"/>
    <n v="0"/>
    <n v="10247.27"/>
    <n v="0"/>
    <x v="0"/>
    <x v="0"/>
    <n v="10.1978380583316"/>
    <s v="Qty / 1,000"/>
    <m/>
    <s v="Private-Lighting"/>
    <s v="lighting"/>
    <n v="3"/>
    <n v="1"/>
    <s v="Lighting"/>
    <n v="0.91633259480590001"/>
    <n v="1.30467645558681"/>
    <n v="9389.9075087766505"/>
    <n v="0"/>
    <n v="0.71"/>
    <n v="6666.83433123142"/>
    <n v="0"/>
    <n v="4903"/>
    <n v="1"/>
    <n v="1"/>
    <n v="0"/>
    <n v="0"/>
    <n v="14.276973281664301"/>
    <d v="1900-01-09T04:44:53"/>
    <n v="43380"/>
    <n v="0"/>
    <n v="0"/>
    <n v="0"/>
    <n v="67987.296871623475"/>
  </r>
  <r>
    <s v="STND-62424"/>
    <s v="Buckhead Industrial Properties, Inc."/>
    <s v="Buckhead Industrial Properties Inc - 900 Kimberly Dr - Carol Stream"/>
    <s v="Outdoor &amp; Garage - LED Fixtures"/>
    <s v="Outdoor &amp; Garage Lighting"/>
    <s v="Exterior"/>
    <n v="0"/>
    <n v="50844.11"/>
    <n v="0"/>
    <x v="0"/>
    <x v="0"/>
    <n v="10.1978380583316"/>
    <s v="Qty / 1,000"/>
    <m/>
    <s v="Private-Lighting"/>
    <s v="lighting"/>
    <n v="3"/>
    <n v="1"/>
    <s v="Lighting"/>
    <n v="0.91633259480590001"/>
    <n v="1.30467645558681"/>
    <n v="46590.115246896603"/>
    <n v="0"/>
    <n v="0.71"/>
    <n v="33078.9818252966"/>
    <n v="0"/>
    <n v="4903"/>
    <n v="1"/>
    <n v="1"/>
    <n v="0"/>
    <n v="0"/>
    <n v="14.276973281664301"/>
    <d v="1900-01-09T04:44:53"/>
    <n v="43433"/>
    <n v="0"/>
    <n v="0"/>
    <n v="0"/>
    <n v="337334.09978886897"/>
  </r>
  <r>
    <s v="STND-62424"/>
    <s v="Buckhead Industrial Properties, Inc."/>
    <s v="Buckhead Industrial Properties Inc - 900 Kimberly Dr - Carol Stream"/>
    <s v="Outdoor &amp; Garage - LED Fixtures"/>
    <s v="Outdoor &amp; Garage Lighting"/>
    <s v="Exterior"/>
    <n v="0"/>
    <n v="2721.165"/>
    <n v="0"/>
    <x v="0"/>
    <x v="0"/>
    <n v="10.1978380583316"/>
    <s v="Qty / 1,000"/>
    <m/>
    <s v="Private-Lighting"/>
    <s v="lighting"/>
    <n v="3"/>
    <n v="1"/>
    <s v="Lighting"/>
    <n v="0.91633259480590001"/>
    <n v="1.30467645558681"/>
    <n v="2493.4921853450001"/>
    <n v="0"/>
    <n v="0.71"/>
    <n v="1770.3794515949501"/>
    <n v="0"/>
    <n v="4903"/>
    <n v="1"/>
    <n v="1"/>
    <n v="0"/>
    <n v="0"/>
    <n v="14.276973281664301"/>
    <d v="1900-01-09T04:44:53"/>
    <n v="43433"/>
    <n v="0"/>
    <n v="0"/>
    <n v="0"/>
    <n v="18054.042949163209"/>
  </r>
  <r>
    <s v="STND-62425"/>
    <s v="Filtran LLC"/>
    <s v="Filtran LLC - 875 Seegers Rd - Des Plaines"/>
    <s v="New Indoor LED Fixtures"/>
    <s v="Indoor Lighting"/>
    <s v="Manufacturing"/>
    <n v="0"/>
    <n v="734.81600000000003"/>
    <n v="0.131414"/>
    <x v="0"/>
    <x v="0"/>
    <n v="10.827197921178"/>
    <s v="Qty / 1,000"/>
    <m/>
    <s v="Private-Lighting"/>
    <s v="lighting"/>
    <n v="3"/>
    <n v="1"/>
    <s v="Lighting"/>
    <n v="0.91633259480590001"/>
    <n v="1.30467645558681"/>
    <n v="673.33585198489197"/>
    <n v="0.17145275173448499"/>
    <n v="0.71"/>
    <n v="478.06845490927299"/>
    <n v="0.121731453731484"/>
    <n v="4618"/>
    <n v="1.02"/>
    <n v="1.04"/>
    <n v="1.2E-2"/>
    <n v="0.81"/>
    <n v="15.158077089649201"/>
    <d v="1900-01-09T19:51:10"/>
    <n v="43422"/>
    <n v="0.203528907567052"/>
    <n v="7.9215982586457896"/>
    <n v="0"/>
    <n v="5176.1417811744586"/>
  </r>
  <r>
    <s v="STND-62426"/>
    <s v="Wal-Mart Stores, Inc."/>
    <s v="Wal-Mart Stores Inc -  3S100 Rte IL 53 - Glen Ellyn"/>
    <s v="Outdoor &amp; Garage - LED Fixtures"/>
    <s v="Outdoor &amp; Garage Lighting"/>
    <s v="Exterior"/>
    <n v="0"/>
    <n v="32006.784"/>
    <n v="0"/>
    <x v="0"/>
    <x v="0"/>
    <n v="10.1978380583316"/>
    <s v="Qty / 1,000"/>
    <m/>
    <s v="Private-Lighting"/>
    <s v="lighting"/>
    <n v="3"/>
    <n v="1"/>
    <s v="Lighting"/>
    <n v="0.91633259480590001"/>
    <n v="1.30467645558681"/>
    <n v="29328.859434112001"/>
    <n v="0"/>
    <n v="0.71"/>
    <n v="20823.490198219501"/>
    <n v="0"/>
    <n v="4903"/>
    <n v="1"/>
    <n v="1"/>
    <n v="0"/>
    <n v="0"/>
    <n v="14.276973281664301"/>
    <d v="1900-01-09T04:44:53"/>
    <n v="43380"/>
    <n v="0"/>
    <n v="0"/>
    <n v="0"/>
    <n v="212354.58085069785"/>
  </r>
  <r>
    <s v="STND-62426"/>
    <s v="Wal-Mart Stores, Inc."/>
    <s v="Wal-Mart Stores Inc -  3S100 Rte IL 53 - Glen Ellyn"/>
    <s v="Outdoor &amp; Garage - LED Fixtures"/>
    <s v="Outdoor &amp; Garage Lighting"/>
    <s v="Exterior"/>
    <n v="0"/>
    <n v="808.995"/>
    <n v="0"/>
    <x v="0"/>
    <x v="0"/>
    <n v="10.1978380583316"/>
    <s v="Qty / 1,000"/>
    <m/>
    <s v="Private-Lighting"/>
    <s v="lighting"/>
    <n v="3"/>
    <n v="1"/>
    <s v="Lighting"/>
    <n v="0.91633259480590001"/>
    <n v="1.30467645558681"/>
    <n v="741.30848753499902"/>
    <n v="0"/>
    <n v="0.71"/>
    <n v="526.32902614984903"/>
    <n v="0"/>
    <n v="4903"/>
    <n v="1"/>
    <n v="1"/>
    <n v="0"/>
    <n v="0"/>
    <n v="14.276973281664301"/>
    <d v="1900-01-09T04:44:53"/>
    <n v="43380"/>
    <n v="0"/>
    <n v="0"/>
    <n v="0"/>
    <n v="5367.4181740755384"/>
  </r>
  <r>
    <s v="STND-62426"/>
    <s v="Wal-Mart Stores, Inc."/>
    <s v="Wal-Mart Stores Inc -  3S100 Rte IL 53 - Glen Ellyn"/>
    <s v="Outdoor &amp; Garage - LED Fixtures"/>
    <s v="Outdoor &amp; Garage Lighting"/>
    <s v="Exterior"/>
    <n v="0"/>
    <n v="1774.886"/>
    <n v="0"/>
    <x v="0"/>
    <x v="0"/>
    <n v="10.1978380583316"/>
    <s v="Qty / 1,000"/>
    <m/>
    <s v="Private-Lighting"/>
    <s v="lighting"/>
    <n v="3"/>
    <n v="1"/>
    <s v="Lighting"/>
    <n v="0.91633259480590001"/>
    <n v="1.30467645558681"/>
    <n v="1626.3858938646599"/>
    <n v="0"/>
    <n v="0.71"/>
    <n v="1154.7339846439099"/>
    <n v="0"/>
    <n v="4903"/>
    <n v="1"/>
    <n v="1"/>
    <n v="0"/>
    <n v="0"/>
    <n v="14.276973281664301"/>
    <d v="1900-01-09T04:44:53"/>
    <n v="43380"/>
    <n v="0"/>
    <n v="0"/>
    <n v="0"/>
    <n v="11775.790175850561"/>
  </r>
  <r>
    <s v="STND-62426"/>
    <s v="Wal-Mart Stores, Inc."/>
    <s v="Wal-Mart Stores Inc -  3S100 Rte IL 53 - Glen Ellyn"/>
    <s v="Outdoor &amp; Garage - LED Fixtures"/>
    <s v="Outdoor &amp; Garage Lighting"/>
    <s v="Exterior"/>
    <n v="0"/>
    <n v="1333.616"/>
    <n v="0"/>
    <x v="0"/>
    <x v="0"/>
    <n v="10.1978380583316"/>
    <s v="Qty / 1,000"/>
    <m/>
    <s v="Private-Lighting"/>
    <s v="lighting"/>
    <n v="3"/>
    <n v="1"/>
    <s v="Lighting"/>
    <n v="0.91633259480590001"/>
    <n v="1.30467645558681"/>
    <n v="1222.03580975466"/>
    <n v="0"/>
    <n v="0.71"/>
    <n v="867.64542492581199"/>
    <n v="0"/>
    <n v="4903"/>
    <n v="1"/>
    <n v="1"/>
    <n v="0"/>
    <n v="0"/>
    <n v="14.276973281664301"/>
    <d v="1900-01-09T04:44:53"/>
    <n v="43380"/>
    <n v="0"/>
    <n v="0"/>
    <n v="0"/>
    <n v="8848.1075354457389"/>
  </r>
  <r>
    <s v="STND-62426"/>
    <s v="Wal-Mart Stores, Inc."/>
    <s v="Wal-Mart Stores Inc -  3S100 Rte IL 53 - Glen Ellyn"/>
    <s v="Outdoor &amp; Garage - LED Fixtures"/>
    <s v="Outdoor &amp; Garage Lighting"/>
    <s v="Exterior"/>
    <n v="0"/>
    <n v="7491.7839999999997"/>
    <n v="0"/>
    <x v="0"/>
    <x v="0"/>
    <n v="10.1978380583316"/>
    <s v="Qty / 1,000"/>
    <m/>
    <s v="Private-Lighting"/>
    <s v="lighting"/>
    <n v="3"/>
    <n v="1"/>
    <s v="Lighting"/>
    <n v="0.91633259480590001"/>
    <n v="1.30467645558681"/>
    <n v="6864.9658724453202"/>
    <n v="0"/>
    <n v="0.71"/>
    <n v="4874.1257694361802"/>
    <n v="0"/>
    <n v="4903"/>
    <n v="1"/>
    <n v="1"/>
    <n v="0"/>
    <n v="0"/>
    <n v="14.276973281664301"/>
    <d v="1900-01-09T04:44:53"/>
    <n v="43380"/>
    <n v="0"/>
    <n v="0"/>
    <n v="0"/>
    <n v="49705.54527265107"/>
  </r>
  <r>
    <s v="STND-62427"/>
    <s v="ABF Freight System Inc."/>
    <s v="ABF Freight System Inc -  5456 Sandy Hollow Rd - Rockford"/>
    <s v="New Indoor LED Fixtures"/>
    <s v="Indoor Lighting"/>
    <s v="Miscellaneous"/>
    <n v="0"/>
    <n v="8949.9570000000003"/>
    <n v="1.916784"/>
    <x v="0"/>
    <x v="0"/>
    <n v="14.797277300976599"/>
    <s v="Qty / 1,000"/>
    <m/>
    <s v="Private-Lighting"/>
    <s v="lighting"/>
    <n v="3"/>
    <n v="1"/>
    <s v="Lighting"/>
    <n v="0.91633259480590001"/>
    <n v="1.30467645558681"/>
    <n v="8201.1373212112303"/>
    <n v="2.5007829552455001"/>
    <n v="0.71"/>
    <n v="5822.8074980599704"/>
    <n v="1.77555589822431"/>
    <n v="3379"/>
    <n v="1.0900000000000001"/>
    <n v="1.36"/>
    <n v="2.1999999999999999E-2"/>
    <n v="0.57999999999999996"/>
    <n v="20.7161882213673"/>
    <d v="1900-01-13T19:08:05"/>
    <n v="43447"/>
    <n v="3.17036378707594"/>
    <n v="165.52754226297901"/>
    <n v="0"/>
    <n v="86161.69721899915"/>
  </r>
  <r>
    <s v="STND-62427"/>
    <s v="ABF Freight System Inc."/>
    <s v="ABF Freight System Inc -  5456 Sandy Hollow Rd - Rockford"/>
    <s v="New Indoor LED Fixtures"/>
    <s v="Indoor Lighting"/>
    <s v="Miscellaneous"/>
    <n v="0"/>
    <n v="6629.598"/>
    <n v="1.41984"/>
    <x v="0"/>
    <x v="0"/>
    <n v="14.797277300976599"/>
    <s v="Qty / 1,000"/>
    <m/>
    <s v="Private-Lighting"/>
    <s v="lighting"/>
    <n v="3"/>
    <n v="1"/>
    <s v="Lighting"/>
    <n v="0.91633259480590001"/>
    <n v="1.30467645558681"/>
    <n v="6074.9167378599996"/>
    <n v="1.8524318187003701"/>
    <n v="0.71"/>
    <n v="4313.1908838806003"/>
    <n v="1.31522659127726"/>
    <n v="3379"/>
    <n v="1.0900000000000001"/>
    <n v="1.36"/>
    <n v="2.1999999999999999E-2"/>
    <n v="0.57999999999999996"/>
    <n v="20.7161882213673"/>
    <d v="1900-01-13T19:08:05"/>
    <n v="43447"/>
    <n v="2.3484176200562499"/>
    <n v="122.61299837882601"/>
    <n v="0"/>
    <n v="63823.481560825603"/>
  </r>
  <r>
    <s v="STND-62428"/>
    <s v="7-Eleven Inc"/>
    <s v="7-Eleven - 6200 N Sayre Avenue - Chicago"/>
    <s v="Refrigeration Electronically Commutated Motors"/>
    <s v="Refrigeration"/>
    <s v="Miscellaneous (24/7)"/>
    <n v="0"/>
    <n v="689.2"/>
    <n v="6.6799999999999998E-2"/>
    <x v="2"/>
    <x v="0"/>
    <n v="15"/>
    <s v="ΔkWpeak / CF"/>
    <n v="1"/>
    <s v="Private-Non-Lighting"/>
    <s v="non_lighting"/>
    <n v="3"/>
    <n v="1"/>
    <s v="Non-Lighting"/>
    <n v="0.98952339343681495"/>
    <n v="0.43468415683807998"/>
    <n v="681.97952275665295"/>
    <n v="2.90369016767838E-2"/>
    <n v="0.7"/>
    <n v="477.38566592965702"/>
    <n v="2.0325831173748601E-2"/>
    <n v="7616"/>
    <n v="1.1100000000000001"/>
    <n v="1.29"/>
    <n v="2.1999999999999999E-2"/>
    <n v="0.76"/>
    <n v="9.1911764705882408"/>
    <d v="1900-01-05T13:33:47"/>
    <n v="43386"/>
    <n v="2.90369016767838E-2"/>
    <n v="0"/>
    <n v="0"/>
    <n v="7160.7849889448553"/>
  </r>
  <r>
    <s v="STND-62429"/>
    <s v="Buckhead Properties, LP"/>
    <s v="Buckhead Properties LP - 187 Internationale Bvld - Glendale Heights"/>
    <s v="Outdoor &amp; Garage - LED Fixtures"/>
    <s v="Outdoor &amp; Garage Lighting"/>
    <s v="Exterior"/>
    <n v="0"/>
    <n v="22431.224999999999"/>
    <n v="0"/>
    <x v="0"/>
    <x v="0"/>
    <n v="10.1978380583316"/>
    <s v="Qty / 1,000"/>
    <m/>
    <s v="Private-Lighting"/>
    <s v="lighting"/>
    <n v="3"/>
    <n v="1"/>
    <s v="Lighting"/>
    <n v="0.91633259480590001"/>
    <n v="1.30467645558681"/>
    <n v="20554.462608925001"/>
    <n v="0"/>
    <n v="0.71"/>
    <n v="14593.6684523367"/>
    <n v="0"/>
    <n v="4903"/>
    <n v="1"/>
    <n v="1"/>
    <n v="0"/>
    <n v="0"/>
    <n v="14.276973281664301"/>
    <d v="1900-01-09T04:44:53"/>
    <n v="43433"/>
    <n v="0"/>
    <n v="0"/>
    <n v="0"/>
    <n v="148823.86755391242"/>
  </r>
  <r>
    <s v="STND-62429"/>
    <s v="Buckhead Properties, LP"/>
    <s v="Buckhead Properties LP - 187 Internationale Bvld - Glendale Heights"/>
    <s v="Outdoor &amp; Garage - LED Fixtures"/>
    <s v="Outdoor &amp; Garage Lighting"/>
    <s v="Exterior"/>
    <n v="0"/>
    <n v="3628.22"/>
    <n v="0"/>
    <x v="0"/>
    <x v="0"/>
    <n v="10.1978380583316"/>
    <s v="Qty / 1,000"/>
    <m/>
    <s v="Private-Lighting"/>
    <s v="lighting"/>
    <n v="3"/>
    <n v="1"/>
    <s v="Lighting"/>
    <n v="0.91633259480590001"/>
    <n v="1.30467645558681"/>
    <n v="3324.6562471266602"/>
    <n v="0"/>
    <n v="0.71"/>
    <n v="2360.5059354599298"/>
    <n v="0"/>
    <n v="4903"/>
    <n v="1"/>
    <n v="1"/>
    <n v="0"/>
    <n v="0"/>
    <n v="14.276973281664301"/>
    <d v="1900-01-09T04:44:53"/>
    <n v="43433"/>
    <n v="0"/>
    <n v="0"/>
    <n v="0"/>
    <n v="24072.057265550906"/>
  </r>
  <r>
    <s v="STND-62430"/>
    <s v="NRSS Corporation"/>
    <s v="NRSS Corporation - 1108 W Granville Ave Unit E - Chicago"/>
    <s v="New Indoor LED Fixtures"/>
    <s v="Indoor Lighting"/>
    <s v="Retail (strip mall)"/>
    <n v="0"/>
    <n v="4263.2690000000002"/>
    <n v="0.85178699999999996"/>
    <x v="0"/>
    <x v="0"/>
    <n v="12.215978499877799"/>
    <s v="Qty / 1,000"/>
    <m/>
    <s v="Private-Lighting"/>
    <s v="lighting"/>
    <n v="3"/>
    <n v="1"/>
    <s v="Lighting"/>
    <n v="0.91633259480590001"/>
    <n v="1.30467645558681"/>
    <n v="3906.5723451255499"/>
    <n v="1.1113064440749201"/>
    <n v="0.71"/>
    <n v="2773.6663650391401"/>
    <n v="0.78902757529319201"/>
    <n v="4093"/>
    <n v="1.1200000000000001"/>
    <n v="1.29"/>
    <n v="1.9E-2"/>
    <n v="0.71"/>
    <n v="17.102369899829"/>
    <d v="1900-01-11T05:11:01"/>
    <n v="43425"/>
    <n v="1.21334910369573"/>
    <n v="66.272209426237097"/>
    <n v="0"/>
    <n v="33883.048681152344"/>
  </r>
  <r>
    <s v="STND-62430"/>
    <s v="NRSS Corporation"/>
    <s v="NRSS Corporation - 1108 W Granville Ave Unit E - Chicago"/>
    <s v="New Indoor LED Fixtures"/>
    <s v="Indoor Lighting"/>
    <s v="Retail (strip mall)"/>
    <n v="0"/>
    <n v="1622.7929999999999"/>
    <n v="0.32422899999999999"/>
    <x v="0"/>
    <x v="0"/>
    <n v="12.215978499877799"/>
    <s v="Qty / 1,000"/>
    <m/>
    <s v="Private-Lighting"/>
    <s v="lighting"/>
    <n v="3"/>
    <n v="1"/>
    <s v="Lighting"/>
    <n v="0.91633259480590001"/>
    <n v="1.30467645558681"/>
    <n v="1487.01812052285"/>
    <n v="0.42301394251845498"/>
    <n v="0.71"/>
    <n v="1055.7828655712201"/>
    <n v="0.300339899188103"/>
    <n v="4093"/>
    <n v="1.1200000000000001"/>
    <n v="1.29"/>
    <n v="1.9E-2"/>
    <n v="0.71"/>
    <n v="17.102369899829"/>
    <d v="1900-01-11T05:11:01"/>
    <n v="43425"/>
    <n v="0.461856035067643"/>
    <n v="25.226200258869799"/>
    <n v="0"/>
    <n v="12897.420786357397"/>
  </r>
  <r>
    <s v="STND-62431"/>
    <s v="615 Mil Co Inc"/>
    <s v="615 Mil Co Inc - 615 Milwaukee Ave STE 11 - Glenview"/>
    <s v="Outdoor &amp; Garage - LED Retrofits"/>
    <s v="Outdoor &amp; Garage Lighting"/>
    <s v="Exterior"/>
    <n v="0"/>
    <n v="2010.23"/>
    <n v="0"/>
    <x v="0"/>
    <x v="0"/>
    <n v="10.1978380583316"/>
    <s v="Qty / 1,000"/>
    <m/>
    <s v="Private-Lighting"/>
    <s v="lighting"/>
    <n v="3"/>
    <n v="1"/>
    <s v="Lighting"/>
    <n v="0.91633259480590001"/>
    <n v="1.30467645558681"/>
    <n v="1842.0392720566599"/>
    <n v="0"/>
    <n v="0.71"/>
    <n v="1307.8478831602299"/>
    <n v="0"/>
    <n v="4903"/>
    <n v="1"/>
    <n v="1"/>
    <n v="0"/>
    <n v="0"/>
    <n v="14.276973281664301"/>
    <d v="1900-01-09T04:44:53"/>
    <n v="43376"/>
    <n v="0"/>
    <n v="0"/>
    <n v="0"/>
    <n v="13337.220917399813"/>
  </r>
  <r>
    <s v="STND-62431"/>
    <s v="615 Mil Co Inc"/>
    <s v="615 Mil Co Inc - 615 Milwaukee Ave STE 11 - Glenview"/>
    <s v="Outdoor &amp; Garage - LED Retrofits"/>
    <s v="Outdoor &amp; Garage Lighting"/>
    <s v="Exterior"/>
    <n v="0"/>
    <n v="21401.595000000001"/>
    <n v="0"/>
    <x v="0"/>
    <x v="0"/>
    <n v="10.1978380583316"/>
    <s v="Qty / 1,000"/>
    <m/>
    <s v="Private-Lighting"/>
    <s v="lighting"/>
    <n v="3"/>
    <n v="1"/>
    <s v="Lighting"/>
    <n v="0.91633259480590001"/>
    <n v="1.30467645558681"/>
    <n v="19610.979079335"/>
    <n v="0"/>
    <n v="0.71"/>
    <n v="13923.7951463278"/>
    <n v="0"/>
    <n v="4903"/>
    <n v="1"/>
    <n v="1"/>
    <n v="0"/>
    <n v="0"/>
    <n v="14.276973281664301"/>
    <d v="1900-01-09T04:44:53"/>
    <n v="43376"/>
    <n v="0"/>
    <n v="0"/>
    <n v="0"/>
    <n v="141992.60805963445"/>
  </r>
  <r>
    <s v="STND-62433"/>
    <s v="Three J's Industries, Inc."/>
    <s v="Three Js Industries - 701 Landmeir Rd - Elk Grove Village"/>
    <s v="New Indoor LED Fixtures"/>
    <s v="Indoor Lighting"/>
    <s v="Warehouse"/>
    <n v="0"/>
    <n v="22283.741999999998"/>
    <n v="3.5266299999999999"/>
    <x v="0"/>
    <x v="0"/>
    <n v="9.5383441434566993"/>
    <s v="Qty / 1,000"/>
    <m/>
    <s v="Private-Lighting"/>
    <s v="lighting"/>
    <n v="3"/>
    <n v="1"/>
    <s v="Lighting"/>
    <n v="0.91633259480590001"/>
    <n v="1.30467645558681"/>
    <n v="20419.3191288452"/>
    <n v="4.6011111285661004"/>
    <n v="0.71"/>
    <n v="14497.716581480099"/>
    <n v="3.26678890128193"/>
    <n v="5242"/>
    <n v="1"/>
    <n v="1.22"/>
    <n v="1.0999999999999999E-2"/>
    <n v="0.68"/>
    <n v="13.3536818008394"/>
    <d v="1900-01-08T12:55:13"/>
    <n v="43407"/>
    <n v="5.5461802417624098"/>
    <n v="224.61251041729699"/>
    <n v="0"/>
    <n v="138284.21004845577"/>
  </r>
  <r>
    <s v="STND-62433"/>
    <s v="Three J's Industries, Inc."/>
    <s v="Three Js Industries - 701 Landmeir Rd - Elk Grove Village"/>
    <s v="Occupancy Sensors"/>
    <s v="Indoor Lighting"/>
    <s v="Warehouse"/>
    <n v="0"/>
    <n v="5446.2280000000001"/>
    <n v="2.799131"/>
    <x v="0"/>
    <x v="0"/>
    <n v="8"/>
    <s v="Qty / 1,000"/>
    <m/>
    <s v="Private-Lighting"/>
    <s v="lighting"/>
    <n v="3"/>
    <n v="1"/>
    <s v="Lighting"/>
    <n v="0.91633259480590001"/>
    <n v="1.30467645558681"/>
    <n v="4990.5562351445496"/>
    <n v="3.6519603118031498"/>
    <n v="0.71"/>
    <n v="3543.2949269526298"/>
    <n v="2.5928918213802401"/>
    <n v="5242"/>
    <n v="1"/>
    <n v="1.22"/>
    <n v="1.0999999999999999E-2"/>
    <n v="0.68"/>
    <n v="13.3536818008394"/>
    <d v="1900-01-08T12:55:13"/>
    <n v="43407"/>
    <n v="5.6479435691357098"/>
    <n v="54.896118586589999"/>
    <n v="0"/>
    <n v="28346.359415621038"/>
  </r>
  <r>
    <s v="STND-62434"/>
    <s v="Pete DiCianni"/>
    <s v="DiCianni Graphics Inc. - 421 S Addison Rd - Addison"/>
    <s v="New Indoor LED Fixtures"/>
    <s v="Indoor Lighting"/>
    <s v="Manufacturing"/>
    <n v="0"/>
    <n v="12529.558000000001"/>
    <n v="2.2407840000000001"/>
    <x v="0"/>
    <x v="0"/>
    <n v="10.827197921178"/>
    <s v="Qty / 1,000"/>
    <m/>
    <s v="Private-Lighting"/>
    <s v="lighting"/>
    <n v="3"/>
    <n v="1"/>
    <s v="Lighting"/>
    <n v="0.91633259480590001"/>
    <n v="1.30467645558681"/>
    <n v="11481.242393910999"/>
    <n v="2.9234981268556299"/>
    <n v="0.71"/>
    <n v="8151.6820996768201"/>
    <n v="2.0756836700674901"/>
    <n v="4618"/>
    <n v="1.02"/>
    <n v="1.04"/>
    <n v="1.2E-2"/>
    <n v="0.81"/>
    <n v="15.158077089649201"/>
    <d v="1900-01-09T19:51:10"/>
    <n v="43455"/>
    <n v="3.4704393718609099"/>
    <n v="135.07343992836499"/>
    <n v="0"/>
    <n v="88259.875483724783"/>
  </r>
  <r>
    <s v="STND-62435"/>
    <s v="7-Eleven Inc"/>
    <s v="7-Eleven Inc - 4631 N Western Ave - Chicago"/>
    <s v="Refrigeration Electronically Commutated Motors"/>
    <s v="Refrigeration"/>
    <s v="Miscellaneous (24/7)"/>
    <n v="0"/>
    <n v="2408.4"/>
    <n v="0.25319999999999998"/>
    <x v="2"/>
    <x v="0"/>
    <n v="15"/>
    <s v="ΔkWpeak / CF"/>
    <n v="1"/>
    <s v="Private-Non-Lighting"/>
    <s v="non_lighting"/>
    <n v="3"/>
    <n v="1"/>
    <s v="Non-Lighting"/>
    <n v="0.98952339343681495"/>
    <n v="0.43468415683807998"/>
    <n v="2383.1681407532301"/>
    <n v="0.110062028511402"/>
    <n v="0.7"/>
    <n v="1668.2176985272599"/>
    <n v="7.7043419957981404E-2"/>
    <n v="7616"/>
    <n v="1.1100000000000001"/>
    <n v="1.29"/>
    <n v="2.1999999999999999E-2"/>
    <n v="0.76"/>
    <n v="9.1911764705882408"/>
    <d v="1900-01-05T13:33:47"/>
    <n v="43457"/>
    <n v="0.110062028511402"/>
    <n v="0"/>
    <n v="0"/>
    <n v="25023.265477908899"/>
  </r>
  <r>
    <s v="STND-62436"/>
    <s v="CC-Lake, Inc."/>
    <s v="CC-Lake Inc VI at the Glenview - 2500 Indigo Ln - Glenview"/>
    <s v="New Indoor LED Fixtures"/>
    <s v="Indoor Lighting"/>
    <s v="Miscellaneous"/>
    <n v="0"/>
    <n v="7270.4589999999998"/>
    <n v="1.557091"/>
    <x v="0"/>
    <x v="0"/>
    <n v="14.797277300976599"/>
    <s v="Qty / 1,000"/>
    <m/>
    <s v="Private-Lighting"/>
    <s v="lighting"/>
    <n v="3"/>
    <n v="1"/>
    <s v="Lighting"/>
    <n v="0.91633259480590001"/>
    <n v="1.30467645558681"/>
    <n v="6662.1585608999103"/>
    <n v="2.0314999669061198"/>
    <n v="0.71"/>
    <n v="4730.1325782389304"/>
    <n v="1.4423649765033399"/>
    <n v="3379"/>
    <n v="1.0900000000000001"/>
    <n v="1.36"/>
    <n v="2.1999999999999999E-2"/>
    <n v="0.57999999999999996"/>
    <n v="20.7161882213673"/>
    <d v="1900-01-13T19:08:05"/>
    <n v="43406"/>
    <n v="2.5754309925280401"/>
    <n v="134.46558563284199"/>
    <n v="0"/>
    <n v="69993.08343058484"/>
  </r>
  <r>
    <s v="STND-62436"/>
    <s v="CC-Lake, Inc."/>
    <s v="CC-Lake Inc VI at the Glenview - 2500 Indigo Ln - Glenview"/>
    <s v="New Indoor LED Fixtures"/>
    <s v="Indoor Lighting"/>
    <s v="Miscellaneous"/>
    <n v="0"/>
    <n v="110.49299999999999"/>
    <n v="2.3664000000000001E-2"/>
    <x v="0"/>
    <x v="0"/>
    <n v="14.797277300976599"/>
    <s v="Qty / 1,000"/>
    <m/>
    <s v="Private-Lighting"/>
    <s v="lighting"/>
    <n v="3"/>
    <n v="1"/>
    <s v="Lighting"/>
    <n v="0.91633259480590001"/>
    <n v="1.30467645558681"/>
    <n v="101.24833739788799"/>
    <n v="3.0873863645006199E-2"/>
    <n v="0.71"/>
    <n v="71.886319552500694"/>
    <n v="2.19204431879544E-2"/>
    <n v="3379"/>
    <n v="1.0900000000000001"/>
    <n v="1.36"/>
    <n v="2.1999999999999999E-2"/>
    <n v="0.57999999999999996"/>
    <n v="20.7161882213673"/>
    <d v="1900-01-13T19:08:05"/>
    <n v="43406"/>
    <n v="3.9140293667604201E-2"/>
    <n v="2.04354442454453"/>
    <n v="0"/>
    <n v="1063.7218045649688"/>
  </r>
  <r>
    <s v="STND-62436"/>
    <s v="CC-Lake, Inc."/>
    <s v="CC-Lake Inc VI at the Glenview - 2500 Indigo Ln - Glenview"/>
    <s v="Occupancy Sensors"/>
    <s v="Indoor Lighting"/>
    <s v="Miscellaneous"/>
    <n v="0"/>
    <n v="3258.2260000000001"/>
    <n v="2.155573"/>
    <x v="0"/>
    <x v="0"/>
    <n v="8"/>
    <s v="Qty / 1,000"/>
    <m/>
    <s v="Private-Lighting"/>
    <s v="lighting"/>
    <n v="3"/>
    <n v="1"/>
    <s v="Lighting"/>
    <n v="0.91633259480590001"/>
    <n v="1.30467645558681"/>
    <n v="2985.6186850440499"/>
    <n v="2.81232534139862"/>
    <n v="0.71"/>
    <n v="2119.78926638127"/>
    <n v="1.99675099239302"/>
    <n v="3379"/>
    <n v="1.0900000000000001"/>
    <n v="1.36"/>
    <n v="2.1999999999999999E-2"/>
    <n v="0.57999999999999996"/>
    <n v="20.7161882213673"/>
    <d v="1900-01-13T19:08:05"/>
    <n v="43406"/>
    <n v="4.8090378614887497"/>
    <n v="60.260193643090901"/>
    <n v="0"/>
    <n v="16958.31413105016"/>
  </r>
  <r>
    <s v="STND-62438"/>
    <s v="Tsurumi (America), Inc."/>
    <s v="Tsurumi (America) Inc - 1625 Fullerton Ct - Glendale Heights"/>
    <s v="New Indoor LED Fixtures"/>
    <s v="Indoor Lighting"/>
    <s v="Office"/>
    <n v="0"/>
    <n v="14058.749"/>
    <n v="3.161235"/>
    <x v="0"/>
    <x v="0"/>
    <n v="15"/>
    <s v="Qty / 1,000"/>
    <m/>
    <s v="Private-Lighting"/>
    <s v="lighting"/>
    <n v="3"/>
    <n v="1"/>
    <s v="Lighting"/>
    <n v="0.91633259480590001"/>
    <n v="1.30467645558681"/>
    <n v="12882.4899508948"/>
    <n v="4.1243888750769599"/>
    <n v="0.71"/>
    <n v="9146.5678651353392"/>
    <n v="2.9283161013046399"/>
    <n v="2885"/>
    <n v="1.165"/>
    <n v="1.3779999999999999"/>
    <n v="2.5499999999999998E-2"/>
    <n v="0.55000000000000004"/>
    <n v="24.263431542460999"/>
    <d v="1900-01-16T07:56:40"/>
    <n v="43408"/>
    <n v="5.4418641972251702"/>
    <n v="281.97724785220498"/>
    <n v="0"/>
    <n v="137198.51797703007"/>
  </r>
  <r>
    <s v="STND-62439"/>
    <s v="Angelo Caputo's Fresh Markets"/>
    <s v="Angelo Caputo's Fresh Market - 1250 Lake St - Hanover Park"/>
    <s v="LED Refrigerated Display Case Lighting for Open and Closed Cases"/>
    <s v="Refrigeration"/>
    <s v="Grocery/convenience"/>
    <n v="0"/>
    <n v="33070.949999999997"/>
    <n v="3.9355000000000002"/>
    <x v="2"/>
    <x v="0"/>
    <n v="8.6177180282661094"/>
    <s v="ΔkWpeak / CF"/>
    <n v="0.69"/>
    <s v="Private-Non-Lighting"/>
    <s v="non_lighting"/>
    <n v="3"/>
    <n v="1"/>
    <s v="Non-Lighting"/>
    <n v="0.98952339343681495"/>
    <n v="0.43468415683807998"/>
    <n v="32724.478668179199"/>
    <n v="1.7106994992362701"/>
    <n v="0.7"/>
    <n v="22907.1350677255"/>
    <n v="1.1974896494653899"/>
    <n v="4661"/>
    <n v="1.07"/>
    <n v="1.24"/>
    <n v="2.9000000000000001E-2"/>
    <n v="0.745"/>
    <n v="15.018236429950701"/>
    <d v="1900-01-09T17:27:20"/>
    <n v="43427"/>
    <n v="2.4792746365743001"/>
    <n v="0"/>
    <n v="0"/>
    <n v="197407.23084906486"/>
  </r>
  <r>
    <s v="STND-62439"/>
    <s v="Angelo Caputo's Fresh Markets"/>
    <s v="Angelo Caputo's Fresh Market - 1250 Lake St - Hanover Park"/>
    <s v="LED Refrigerated Display Case Lighting for Open and Closed Cases"/>
    <s v="Refrigeration"/>
    <s v="Grocery/convenience"/>
    <n v="0"/>
    <n v="44717.77"/>
    <n v="5.3216400000000004"/>
    <x v="2"/>
    <x v="0"/>
    <n v="8.6177180282661094"/>
    <s v="ΔkWpeak / CF"/>
    <n v="0.69"/>
    <s v="Private-Non-Lighting"/>
    <s v="non_lighting"/>
    <n v="3"/>
    <n v="1"/>
    <s v="Non-Lighting"/>
    <n v="0.98952339343681495"/>
    <n v="0.43468415683807998"/>
    <n v="44249.279517326999"/>
    <n v="2.3132325963958"/>
    <n v="0.7"/>
    <n v="30974.495662128898"/>
    <n v="1.61926281747706"/>
    <n v="4661"/>
    <n v="1.07"/>
    <n v="1.24"/>
    <n v="2.9000000000000001E-2"/>
    <n v="0.745"/>
    <n v="15.018236429950701"/>
    <d v="1900-01-09T17:27:20"/>
    <n v="43427"/>
    <n v="3.3525110092692798"/>
    <n v="0"/>
    <n v="0"/>
    <n v="266929.46968397859"/>
  </r>
  <r>
    <s v="STND-62441"/>
    <s v="Raco Steel Company"/>
    <s v="Raco Steel Company - 2100 W 163rd Pl - Markham"/>
    <s v="New Indoor LED Fixtures"/>
    <s v="Indoor Lighting"/>
    <s v="Office"/>
    <n v="0"/>
    <n v="31054.14"/>
    <n v="6.9828000000000001"/>
    <x v="0"/>
    <x v="0"/>
    <n v="15"/>
    <s v="Qty / 1,000"/>
    <m/>
    <s v="Private-Lighting"/>
    <s v="lighting"/>
    <n v="3"/>
    <n v="1"/>
    <s v="Lighting"/>
    <n v="0.91633259480590001"/>
    <n v="1.30467645558681"/>
    <n v="28455.9206856657"/>
    <n v="9.1102947540715498"/>
    <n v="0.71"/>
    <n v="20203.703686822599"/>
    <n v="6.4683092753907996"/>
    <n v="2885"/>
    <n v="1.165"/>
    <n v="1.3779999999999999"/>
    <n v="2.5499999999999998E-2"/>
    <n v="0.55000000000000004"/>
    <n v="24.263431542460999"/>
    <d v="1900-01-16T07:56:40"/>
    <n v="43407"/>
    <n v="12.0204443252033"/>
    <n v="622.85491629568696"/>
    <n v="0"/>
    <n v="303055.55530233897"/>
  </r>
  <r>
    <s v="STND-62441"/>
    <s v="Raco Steel Company"/>
    <s v="Raco Steel Company - 2100 W 163rd Pl - Markham"/>
    <s v="New Indoor LED Fixtures"/>
    <s v="Indoor Lighting"/>
    <s v="Office"/>
    <n v="0"/>
    <n v="691.96699999999998"/>
    <n v="0.15559500000000001"/>
    <x v="0"/>
    <x v="0"/>
    <n v="15"/>
    <s v="Qty / 1,000"/>
    <m/>
    <s v="Private-Lighting"/>
    <s v="lighting"/>
    <n v="3"/>
    <n v="1"/>
    <s v="Lighting"/>
    <n v="0.91633259480590001"/>
    <n v="1.30467645558681"/>
    <n v="634.07191663005403"/>
    <n v="0.203001133107029"/>
    <n v="0.71"/>
    <n v="450.19106080733798"/>
    <n v="0.144130804505991"/>
    <n v="2885"/>
    <n v="1.165"/>
    <n v="1.3779999999999999"/>
    <n v="2.5499999999999998E-2"/>
    <n v="0.55000000000000004"/>
    <n v="24.263431542460999"/>
    <d v="1900-01-16T07:56:40"/>
    <n v="43407"/>
    <n v="0.26784685724637702"/>
    <n v="13.8788273597136"/>
    <n v="0"/>
    <n v="6752.86591211007"/>
  </r>
  <r>
    <s v="STND-62441"/>
    <s v="Raco Steel Company"/>
    <s v="Raco Steel Company - 2100 W 163rd Pl - Markham"/>
    <s v="New Indoor LED Fixtures"/>
    <s v="Indoor Lighting"/>
    <s v="Office"/>
    <n v="0"/>
    <n v="587.32799999999997"/>
    <n v="0.13206599999999999"/>
    <x v="0"/>
    <x v="0"/>
    <n v="15"/>
    <s v="Qty / 1,000"/>
    <m/>
    <s v="Private-Lighting"/>
    <s v="lighting"/>
    <n v="3"/>
    <n v="1"/>
    <s v="Lighting"/>
    <n v="0.91633259480590001"/>
    <n v="1.30467645558681"/>
    <n v="538.18779024215996"/>
    <n v="0.17230340078352699"/>
    <n v="0.71"/>
    <n v="382.11333107193298"/>
    <n v="0.12233541455630401"/>
    <n v="2885"/>
    <n v="1.165"/>
    <n v="1.3779999999999999"/>
    <n v="2.5499999999999998E-2"/>
    <n v="0.55000000000000004"/>
    <n v="24.263431542460999"/>
    <d v="1900-01-16T07:56:40"/>
    <n v="43407"/>
    <n v="0.22734318615058299"/>
    <n v="11.7800760954292"/>
    <n v="0"/>
    <n v="5731.6999660789943"/>
  </r>
  <r>
    <s v="STND-62442"/>
    <s v="Eagle Aircraft &amp; Transportation Management, Inc."/>
    <s v="Eagle Aircraft Inc - EMS - 5713 S Central Ave - Chicago"/>
    <s v="Building Energy Management System"/>
    <s v="Energy Management System"/>
    <s v="Office"/>
    <n v="5474.88"/>
    <n v="35586.720000000001"/>
    <n v="0"/>
    <x v="1"/>
    <x v="0"/>
    <n v="15"/>
    <s v="NA"/>
    <m/>
    <s v="EMS"/>
    <s v="ems"/>
    <n v="3"/>
    <n v="1"/>
    <s v="EMS"/>
    <n v="0.91036333343406195"/>
    <n v="0"/>
    <n v="32396.8450451846"/>
    <n v="0"/>
    <n v="0.7"/>
    <n v="22677.791531629198"/>
    <n v="0"/>
    <n v="2885"/>
    <n v="1.165"/>
    <n v="1.3779999999999999"/>
    <n v="2.5499999999999998E-2"/>
    <n v="0.55000000000000004"/>
    <n v="24.263431542460999"/>
    <d v="1900-01-16T07:56:40"/>
    <n v="43434"/>
    <n v="0"/>
    <n v="0"/>
    <n v="0"/>
    <n v="340166.87297443795"/>
  </r>
  <r>
    <s v="STND-62443"/>
    <s v="Three Initials Inc"/>
    <s v="Three Initials inc DBA Culver's of Sycamore - 1200 Dekalb Ave - Sycamore"/>
    <s v="New Indoor LED Fixtures"/>
    <s v="Indoor Lighting"/>
    <s v="Restaurant"/>
    <n v="0"/>
    <n v="834.31299999999999"/>
    <n v="0.114022"/>
    <x v="0"/>
    <x v="0"/>
    <n v="8.9750493627714896"/>
    <s v="Qty / 1,000"/>
    <m/>
    <s v="Private-Lighting"/>
    <s v="lighting"/>
    <n v="3"/>
    <n v="1"/>
    <s v="Lighting"/>
    <n v="0.91633259480590001"/>
    <n v="1.30467645558681"/>
    <n v="764.50819617029504"/>
    <n v="0.14876181881891901"/>
    <n v="0.71"/>
    <n v="542.80081928090897"/>
    <n v="0.105620891361432"/>
    <n v="5571"/>
    <n v="1.17"/>
    <n v="1.31"/>
    <n v="2.1000000000000001E-2"/>
    <n v="0.68"/>
    <n v="12.565069107880101"/>
    <d v="1900-01-07T23:24:04"/>
    <n v="43460"/>
    <n v="0.16699800047027299"/>
    <n v="13.7219419825438"/>
    <n v="0"/>
    <n v="4871.6641471989642"/>
  </r>
  <r>
    <s v="STND-62443"/>
    <s v="Three Initials Inc"/>
    <s v="Three Initials inc DBA Culver's of Sycamore - 1200 Dekalb Ave - Sycamore"/>
    <s v="New Indoor LED Fixtures"/>
    <s v="Indoor Lighting"/>
    <s v="Restaurant"/>
    <n v="0"/>
    <n v="495.37299999999999"/>
    <n v="6.7700999999999997E-2"/>
    <x v="0"/>
    <x v="0"/>
    <n v="8.9750493627714896"/>
    <s v="Qty / 1,000"/>
    <m/>
    <s v="Private-Lighting"/>
    <s v="lighting"/>
    <n v="3"/>
    <n v="1"/>
    <s v="Lighting"/>
    <n v="0.91633259480590001"/>
    <n v="1.30467645558681"/>
    <n v="453.92642648678299"/>
    <n v="8.8327900719682398E-2"/>
    <n v="0.71"/>
    <n v="322.28776280561601"/>
    <n v="6.2712809510974493E-2"/>
    <n v="5571"/>
    <n v="1.17"/>
    <n v="1.31"/>
    <n v="2.1000000000000001E-2"/>
    <n v="0.68"/>
    <n v="12.565069107880101"/>
    <d v="1900-01-07T23:24:04"/>
    <n v="43460"/>
    <n v="9.9155703547016596E-2"/>
    <n v="8.1473973984807202"/>
    <n v="0"/>
    <n v="2892.5485801975929"/>
  </r>
  <r>
    <s v="STND-62444"/>
    <s v="Aldi Inc."/>
    <s v="Aldi Inc #68 Batavia - 2211 Oakton - Evanston"/>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430"/>
    <n v="2.5646365253446701"/>
    <n v="0"/>
    <n v="0"/>
    <n v="54027.977281650055"/>
  </r>
  <r>
    <s v="STND-62445"/>
    <s v="The Realty Associates Fund XI, L.P."/>
    <s v="The Realty Associates Fund XI, L.P. - 1695 Crossroads Dr - Joliet"/>
    <s v="Outdoor &amp; Garage - LED Fixtures"/>
    <s v="Outdoor &amp; Garage Lighting"/>
    <s v="Exterior"/>
    <n v="0"/>
    <n v="49348.695"/>
    <n v="0"/>
    <x v="0"/>
    <x v="0"/>
    <n v="10.1978380583316"/>
    <s v="Qty / 1,000"/>
    <m/>
    <s v="Private-Lighting"/>
    <s v="lighting"/>
    <n v="3"/>
    <n v="1"/>
    <s v="Lighting"/>
    <n v="0.91633259480590001"/>
    <n v="1.30467645558681"/>
    <n v="45219.817739634898"/>
    <n v="0"/>
    <n v="0.71"/>
    <n v="32106.070595140802"/>
    <n v="0"/>
    <n v="4903"/>
    <n v="1"/>
    <n v="1"/>
    <n v="0"/>
    <n v="0"/>
    <n v="14.276973281664301"/>
    <d v="1900-01-09T04:44:53"/>
    <n v="43408"/>
    <n v="0"/>
    <n v="0"/>
    <n v="0"/>
    <n v="327412.50861860794"/>
  </r>
  <r>
    <s v="STND-62445"/>
    <s v="The Realty Associates Fund XI, L.P."/>
    <s v="The Realty Associates Fund XI, L.P. - 1695 Crossroads Dr - Joliet"/>
    <s v="Outdoor &amp; Garage - LED Fixtures"/>
    <s v="Outdoor &amp; Garage Lighting"/>
    <s v="Exterior"/>
    <n v="0"/>
    <n v="-1495.415"/>
    <n v="0"/>
    <x v="0"/>
    <x v="0"/>
    <n v="10.1978380583316"/>
    <s v="Qty / 1,000"/>
    <m/>
    <s v="Private-Lighting"/>
    <s v="lighting"/>
    <n v="3"/>
    <n v="1"/>
    <s v="Lighting"/>
    <n v="0.91633259480590001"/>
    <n v="1.30467645558681"/>
    <n v="-1370.29750726166"/>
    <n v="0"/>
    <n v="0.71"/>
    <n v="-972.91123015578205"/>
    <n v="0"/>
    <n v="4903"/>
    <n v="1"/>
    <n v="1"/>
    <n v="0"/>
    <n v="0"/>
    <n v="14.276973281664301"/>
    <d v="1900-01-09T04:44:53"/>
    <n v="43408"/>
    <n v="0"/>
    <n v="0"/>
    <n v="0"/>
    <n v="-9921.5911702608482"/>
  </r>
  <r>
    <s v="STND-62445"/>
    <s v="The Realty Associates Fund XI, L.P."/>
    <s v="The Realty Associates Fund XI, L.P. - 1695 Crossroads Dr - Joliet"/>
    <s v="Outdoor &amp; Garage - LED Fixtures"/>
    <s v="Outdoor &amp; Garage Lighting"/>
    <s v="Exterior"/>
    <n v="0"/>
    <n v="5285.4340000000002"/>
    <n v="0"/>
    <x v="0"/>
    <x v="0"/>
    <n v="10.1978380583316"/>
    <s v="Qty / 1,000"/>
    <m/>
    <s v="Private-Lighting"/>
    <s v="lighting"/>
    <n v="3"/>
    <n v="1"/>
    <s v="Lighting"/>
    <n v="0.91633259480590001"/>
    <n v="1.30467645558681"/>
    <n v="4843.2154518953303"/>
    <n v="0"/>
    <n v="0.71"/>
    <n v="3438.6829708456798"/>
    <n v="0"/>
    <n v="4903"/>
    <n v="1"/>
    <n v="1"/>
    <n v="0"/>
    <n v="0"/>
    <n v="14.276973281664301"/>
    <d v="1900-01-09T04:44:53"/>
    <n v="43408"/>
    <n v="0"/>
    <n v="0"/>
    <n v="0"/>
    <n v="35067.132070626845"/>
  </r>
  <r>
    <s v="STND-62446"/>
    <s v="Chill TT, LLC"/>
    <s v="Chill TT - 8424 W 47th Street - Lyons"/>
    <s v="Compressed Air - Air Compressor(s) with Integrated VSD &lt;= 150 HP"/>
    <s v="Compressed Air"/>
    <s v="Manufacturing"/>
    <n v="0"/>
    <n v="31212"/>
    <n v="5.01"/>
    <x v="4"/>
    <x v="0"/>
    <n v="10"/>
    <s v="ΔkWpeak / CF"/>
    <n v="0.95"/>
    <s v="Private-Non-Lighting"/>
    <s v="non_lighting"/>
    <n v="3"/>
    <n v="1"/>
    <s v="Non-Lighting"/>
    <n v="0.98952339343681495"/>
    <n v="0.43468415683807998"/>
    <n v="30885.0041559499"/>
    <n v="2.1777676257587801"/>
    <n v="0.7"/>
    <n v="21619.502909164901"/>
    <n v="1.52443733803115"/>
    <n v="4618"/>
    <n v="1.02"/>
    <n v="1.04"/>
    <n v="1.2E-2"/>
    <n v="0.81"/>
    <n v="15.158077089649201"/>
    <d v="1900-01-09T19:51:10"/>
    <n v="43400"/>
    <n v="2.2923869744829299"/>
    <n v="0"/>
    <n v="0"/>
    <n v="216195.02909164902"/>
  </r>
  <r>
    <s v="STND-62447"/>
    <s v="340 on the Park Condominium Association"/>
    <s v="340 On The Park Condominium Association - 340 E Randolph - Chicago"/>
    <s v="VSD on HVAC Fan or Pump &lt;= 200 HP"/>
    <s v="Variable Speed Drives"/>
    <s v="Multi-family (common)"/>
    <n v="0"/>
    <n v="8518.4110000000001"/>
    <n v="0"/>
    <x v="6"/>
    <x v="0"/>
    <n v="15"/>
    <s v="ΔkWpeak"/>
    <m/>
    <s v="Private-Non-Lighting"/>
    <s v="non_lighting"/>
    <n v="3"/>
    <n v="1"/>
    <s v="Non-Lighting"/>
    <n v="0.98952339343681495"/>
    <n v="0.43468415683807998"/>
    <n v="8429.1669594094892"/>
    <n v="0"/>
    <n v="0.7"/>
    <n v="5900.4168715866399"/>
    <n v="0"/>
    <n v="6138"/>
    <n v="1.1399999999999999"/>
    <n v="1.32"/>
    <n v="2.5000000000000001E-2"/>
    <n v="0.64"/>
    <n v="11.4043662430759"/>
    <d v="1900-01-07T03:30:12"/>
    <n v="43404"/>
    <n v="0"/>
    <n v="0"/>
    <n v="0"/>
    <n v="88506.253073799598"/>
  </r>
  <r>
    <s v="STND-62447"/>
    <s v="340 on the Park Condominium Association"/>
    <s v="340 On The Park Condominium Association - 340 E Randolph - Chicago"/>
    <s v="VSD on HVAC Fan or Pump &lt;= 200 HP"/>
    <s v="Variable Speed Drives"/>
    <s v="Multi-family (common)"/>
    <n v="0"/>
    <n v="8518.4110000000001"/>
    <n v="0"/>
    <x v="6"/>
    <x v="0"/>
    <n v="15"/>
    <s v="ΔkWpeak"/>
    <m/>
    <s v="Private-Non-Lighting"/>
    <s v="non_lighting"/>
    <n v="3"/>
    <n v="1"/>
    <s v="Non-Lighting"/>
    <n v="0.98952339343681495"/>
    <n v="0.43468415683807998"/>
    <n v="8429.1669594094892"/>
    <n v="0"/>
    <n v="0.7"/>
    <n v="5900.4168715866399"/>
    <n v="0"/>
    <n v="6138"/>
    <n v="1.1399999999999999"/>
    <n v="1.32"/>
    <n v="2.5000000000000001E-2"/>
    <n v="0.64"/>
    <n v="11.4043662430759"/>
    <d v="1900-01-07T03:30:12"/>
    <n v="43404"/>
    <n v="0"/>
    <n v="0"/>
    <n v="0"/>
    <n v="88506.253073799598"/>
  </r>
  <r>
    <s v="STND-62448"/>
    <s v="CEC Educational Services, LLC"/>
    <s v="CEC Educational Services LLC - 1750 Golf Rd - 4th Flr - Schaumburg"/>
    <s v="New Indoor LED Fixtures"/>
    <s v="Indoor Lighting"/>
    <s v="Office"/>
    <n v="0"/>
    <n v="7655.5209999999997"/>
    <n v="1.7214119999999999"/>
    <x v="0"/>
    <x v="1"/>
    <n v="15"/>
    <s v="Qty / 1,000"/>
    <m/>
    <s v="Public-Lighting"/>
    <s v="lighting"/>
    <n v="3"/>
    <n v="1"/>
    <s v="Lighting"/>
    <n v="0.99829244462109001"/>
    <n v="0.987374621353864"/>
    <n v="7642.4487739380902"/>
    <n v="1.699678521694"/>
    <n v="0.71"/>
    <n v="5426.1386294960503"/>
    <n v="1.20677175040274"/>
    <n v="2885"/>
    <n v="1.165"/>
    <n v="1.3779999999999999"/>
    <n v="2.5499999999999998E-2"/>
    <n v="0.55000000000000004"/>
    <n v="24.263431542460999"/>
    <d v="1900-01-16T07:56:40"/>
    <n v="43447"/>
    <n v="2.2426158090697998"/>
    <n v="167.28106758405301"/>
    <n v="0"/>
    <n v="81392.07944244075"/>
  </r>
  <r>
    <s v="STND-62448"/>
    <s v="CEC Educational Services, LLC"/>
    <s v="CEC Educational Services LLC - 1750 Golf Rd - 4th Flr - Schaumburg"/>
    <s v="New Indoor LED Fixtures"/>
    <s v="Indoor Lighting"/>
    <s v="Office"/>
    <n v="0"/>
    <n v="5029.4210000000003"/>
    <n v="1.1309100000000001"/>
    <x v="0"/>
    <x v="1"/>
    <n v="15"/>
    <s v="Qty / 1,000"/>
    <m/>
    <s v="Public-Lighting"/>
    <s v="lighting"/>
    <n v="3"/>
    <n v="1"/>
    <s v="Lighting"/>
    <n v="0.99829244462109001"/>
    <n v="0.987374621353864"/>
    <n v="5020.83298511865"/>
    <n v="1.1166318330353"/>
    <n v="0.71"/>
    <n v="3564.7914194342402"/>
    <n v="0.79280860145506205"/>
    <n v="2885"/>
    <n v="1.165"/>
    <n v="1.3779999999999999"/>
    <n v="2.5499999999999998E-2"/>
    <n v="0.55000000000000004"/>
    <n v="24.263431542460999"/>
    <d v="1900-01-16T07:56:40"/>
    <n v="43447"/>
    <n v="1.47332343717548"/>
    <n v="109.898061047661"/>
    <n v="0"/>
    <n v="53471.871291513606"/>
  </r>
  <r>
    <s v="STND-62451"/>
    <s v="Bonnell Industries, Inc."/>
    <s v="Bonnell Industries - Indoor Lighting - 1385 Franklin Grove Rd - Dixon"/>
    <s v="New Indoor LED Fixtures"/>
    <s v="Indoor Lighting"/>
    <s v="Manufacturing"/>
    <n v="0"/>
    <n v="65827.281000000003"/>
    <n v="11.772539999999999"/>
    <x v="0"/>
    <x v="0"/>
    <n v="10.827197921178"/>
    <s v="Qty / 1,000"/>
    <m/>
    <s v="Private-Lighting"/>
    <s v="lighting"/>
    <n v="3"/>
    <n v="1"/>
    <s v="Lighting"/>
    <n v="0.91633259480590001"/>
    <n v="1.30467645558681"/>
    <n v="60319.683207747097"/>
    <n v="15.3593557604539"/>
    <n v="0.71"/>
    <n v="42826.975077500501"/>
    <n v="10.905142589922299"/>
    <n v="4618"/>
    <n v="1.02"/>
    <n v="1.04"/>
    <n v="1.2E-2"/>
    <n v="0.81"/>
    <n v="15.158077089649201"/>
    <d v="1900-01-09T19:51:10"/>
    <n v="43449"/>
    <n v="18.232853466825599"/>
    <n v="709.64333185584803"/>
    <n v="0"/>
    <n v="463696.13552945544"/>
  </r>
  <r>
    <s v="STND-62451"/>
    <s v="Bonnell Industries, Inc."/>
    <s v="Bonnell Industries - Indoor Lighting - 1385 Franklin Grove Rd - Dixon"/>
    <s v="New Indoor LED Fixtures"/>
    <s v="Indoor Lighting"/>
    <s v="Manufacturing"/>
    <n v="0"/>
    <n v="8879.0290000000005"/>
    <n v="1.5879239999999999"/>
    <x v="0"/>
    <x v="0"/>
    <n v="10.827197921178"/>
    <s v="Qty / 1,000"/>
    <m/>
    <s v="Private-Lighting"/>
    <s v="lighting"/>
    <n v="3"/>
    <n v="1"/>
    <s v="Lighting"/>
    <n v="0.91633259480590001"/>
    <n v="1.30467645558681"/>
    <n v="8136.1436829268296"/>
    <n v="2.0717270560612202"/>
    <n v="0.71"/>
    <n v="5776.6620148780503"/>
    <n v="1.4709262098034701"/>
    <n v="4618"/>
    <n v="1.02"/>
    <n v="1.04"/>
    <n v="1.2E-2"/>
    <n v="0.81"/>
    <n v="15.158077089649201"/>
    <d v="1900-01-09T19:51:10"/>
    <n v="43449"/>
    <n v="2.45931511878113"/>
    <n v="95.719337446197997"/>
    <n v="0"/>
    <n v="62545.062958835544"/>
  </r>
  <r>
    <s v="STND-62454"/>
    <s v="7-Eleven Inc"/>
    <s v="7-Eleven Inc - 1530 N Roselle Rd - Schaumburg"/>
    <s v="Special Doors with Low/No Anti-Sweat Heaters (ASH)"/>
    <s v="Refrigeration"/>
    <s v="Miscellaneous (24/7)"/>
    <n v="0"/>
    <n v="24544.799999999999"/>
    <n v="2.8"/>
    <x v="2"/>
    <x v="0"/>
    <n v="15"/>
    <s v="ΔkWpeak"/>
    <m/>
    <s v="Private-Non-Lighting"/>
    <s v="non_lighting"/>
    <n v="3"/>
    <n v="1"/>
    <s v="Non-Lighting"/>
    <n v="0.98952339343681495"/>
    <n v="0.43468415683807998"/>
    <n v="24287.6537872279"/>
    <n v="1.21711563914663"/>
    <n v="0.7"/>
    <n v="17001.357651059599"/>
    <n v="0.85198094740263797"/>
    <n v="7616"/>
    <n v="1.1100000000000001"/>
    <n v="1.29"/>
    <n v="2.1999999999999999E-2"/>
    <n v="0.76"/>
    <n v="9.1911764705882408"/>
    <d v="1900-01-05T13:33:47"/>
    <n v="43398"/>
    <n v="1.21711563914663"/>
    <n v="0"/>
    <n v="0"/>
    <n v="255020.36476589399"/>
  </r>
  <r>
    <s v="STND-62454"/>
    <s v="7-Eleven Inc"/>
    <s v="7-Eleven Inc - 1530 N Roselle Rd - Schaumburg"/>
    <s v="LED Refrigerated Display Case Lighting for Open and Closed Cases"/>
    <s v="Refrigeration"/>
    <s v="Miscellaneous (24/7)"/>
    <n v="0"/>
    <n v="6225.12"/>
    <n v="0.74080000000000001"/>
    <x v="2"/>
    <x v="0"/>
    <n v="8.6177180282661094"/>
    <s v="ΔkWpeak / CF"/>
    <n v="0.69"/>
    <s v="Private-Non-Lighting"/>
    <s v="non_lighting"/>
    <n v="3"/>
    <n v="1"/>
    <s v="Non-Lighting"/>
    <n v="0.98952339343681495"/>
    <n v="0.43468415683807998"/>
    <n v="6159.9018669513898"/>
    <n v="0.32201402338564999"/>
    <n v="0.7"/>
    <n v="4311.9313068659703"/>
    <n v="0.225409816369955"/>
    <n v="7616"/>
    <n v="1.1100000000000001"/>
    <n v="1.29"/>
    <n v="2.1999999999999999E-2"/>
    <n v="0.76"/>
    <n v="9.1911764705882408"/>
    <d v="1900-01-05T13:33:47"/>
    <n v="43398"/>
    <n v="0.46668699041398598"/>
    <n v="0"/>
    <n v="0"/>
    <n v="37159.008159823919"/>
  </r>
  <r>
    <s v="STND-62455"/>
    <s v="CEC Educational Services, LLC"/>
    <s v="CEC Educational Services LLC - 1750 Golf Rd - 3rd Flr - Schaumburg"/>
    <s v="New Indoor LED Fixtures"/>
    <s v="Indoor Lighting"/>
    <s v="Office"/>
    <n v="0"/>
    <n v="7473.2460000000001"/>
    <n v="1.680426"/>
    <x v="0"/>
    <x v="1"/>
    <n v="15"/>
    <s v="Qty / 1,000"/>
    <m/>
    <s v="Public-Lighting"/>
    <s v="lighting"/>
    <n v="3"/>
    <n v="1"/>
    <s v="Lighting"/>
    <n v="0.99829244462109001"/>
    <n v="0.987374621353864"/>
    <n v="7460.4850185947898"/>
    <n v="1.6592099854631901"/>
    <n v="0.71"/>
    <n v="5296.9443632023003"/>
    <n v="1.17803908967886"/>
    <n v="2885"/>
    <n v="1.165"/>
    <n v="1.3779999999999999"/>
    <n v="2.5499999999999998E-2"/>
    <n v="0.55000000000000004"/>
    <n v="24.263431542460999"/>
    <d v="1900-01-16T07:56:40"/>
    <n v="43447"/>
    <n v="2.1892201945681302"/>
    <n v="163.29816993490701"/>
    <n v="0"/>
    <n v="79454.165448034502"/>
  </r>
  <r>
    <s v="STND-62455"/>
    <s v="CEC Educational Services, LLC"/>
    <s v="CEC Educational Services LLC - 1750 Golf Rd - 3rd Flr - Schaumburg"/>
    <s v="New Indoor LED Fixtures"/>
    <s v="Indoor Lighting"/>
    <s v="Office"/>
    <n v="0"/>
    <n v="3800.7570000000001"/>
    <n v="0.854634"/>
    <x v="0"/>
    <x v="1"/>
    <n v="15"/>
    <s v="Qty / 1,000"/>
    <m/>
    <s v="Public-Lighting"/>
    <s v="lighting"/>
    <n v="3"/>
    <n v="1"/>
    <s v="Lighting"/>
    <n v="0.99829244462109001"/>
    <n v="0.987374621353864"/>
    <n v="3794.2669969407202"/>
    <n v="0.84384392214613801"/>
    <n v="0.71"/>
    <n v="2693.92956782791"/>
    <n v="0.59912918472375798"/>
    <n v="2885"/>
    <n v="1.165"/>
    <n v="1.3779999999999999"/>
    <n v="2.5499999999999998E-2"/>
    <n v="0.55000000000000004"/>
    <n v="24.263431542460999"/>
    <d v="1900-01-16T07:56:40"/>
    <n v="43447"/>
    <n v="1.11339744312724"/>
    <n v="83.050479332178895"/>
    <n v="0"/>
    <n v="40408.943517418651"/>
  </r>
  <r>
    <s v="STND-62456"/>
    <s v="CEC Educational Services LLC"/>
    <s v="CEC Educational Services LLC - 1750 Golf Rd - 5th Flr - Schaumburg"/>
    <s v="New Indoor LED Fixtures"/>
    <s v="Indoor Lighting"/>
    <s v="Office"/>
    <n v="0"/>
    <n v="10936.458000000001"/>
    <n v="2.4591599999999998"/>
    <x v="0"/>
    <x v="1"/>
    <n v="15"/>
    <s v="Qty / 1,000"/>
    <m/>
    <s v="Public-Lighting"/>
    <s v="lighting"/>
    <n v="3"/>
    <n v="1"/>
    <s v="Lighting"/>
    <n v="0.99829244462109001"/>
    <n v="0.987374621353864"/>
    <n v="10917.7833923159"/>
    <n v="2.4281121738485698"/>
    <n v="0.71"/>
    <n v="7751.6262085442804"/>
    <n v="1.72395964343248"/>
    <n v="2885"/>
    <n v="1.165"/>
    <n v="1.3779999999999999"/>
    <n v="2.5499999999999998E-2"/>
    <n v="0.55000000000000004"/>
    <n v="24.263431542460999"/>
    <d v="1900-01-16T07:56:40"/>
    <n v="43447"/>
    <n v="3.2037368700997102"/>
    <n v="238.972941205197"/>
    <n v="0"/>
    <n v="116274.3931281642"/>
  </r>
  <r>
    <s v="STND-62456"/>
    <s v="CEC Educational Services LLC"/>
    <s v="CEC Educational Services LLC - 1750 Golf Rd - 5th Flr - Schaumburg"/>
    <s v="New Indoor LED Fixtures"/>
    <s v="Indoor Lighting"/>
    <s v="Office"/>
    <n v="0"/>
    <n v="5029.4210000000003"/>
    <n v="1.1309100000000001"/>
    <x v="0"/>
    <x v="1"/>
    <n v="15"/>
    <s v="Qty / 1,000"/>
    <m/>
    <s v="Public-Lighting"/>
    <s v="lighting"/>
    <n v="3"/>
    <n v="1"/>
    <s v="Lighting"/>
    <n v="0.99829244462109001"/>
    <n v="0.987374621353864"/>
    <n v="5020.83298511865"/>
    <n v="1.1166318330353"/>
    <n v="0.71"/>
    <n v="3564.7914194342402"/>
    <n v="0.79280860145506205"/>
    <n v="2885"/>
    <n v="1.165"/>
    <n v="1.3779999999999999"/>
    <n v="2.5499999999999998E-2"/>
    <n v="0.55000000000000004"/>
    <n v="24.263431542460999"/>
    <d v="1900-01-16T07:56:40"/>
    <n v="43447"/>
    <n v="1.47332343717548"/>
    <n v="109.898061047661"/>
    <n v="0"/>
    <n v="53471.871291513606"/>
  </r>
  <r>
    <s v="STND-62457"/>
    <s v="CEC Educational Services, LLC"/>
    <s v="CEC Educational Services LLC - 1750 Golf Rd - 6th Flr - Schaumburg"/>
    <s v="New Indoor LED Fixtures"/>
    <s v="Indoor Lighting"/>
    <s v="Office"/>
    <n v="0"/>
    <n v="10936.458000000001"/>
    <n v="2.4591599999999998"/>
    <x v="0"/>
    <x v="1"/>
    <n v="15"/>
    <s v="Qty / 1,000"/>
    <m/>
    <s v="Public-Lighting"/>
    <s v="lighting"/>
    <n v="3"/>
    <n v="1"/>
    <s v="Lighting"/>
    <n v="0.99829244462109001"/>
    <n v="0.987374621353864"/>
    <n v="10917.7833923159"/>
    <n v="2.4281121738485698"/>
    <n v="0.71"/>
    <n v="7751.6262085442804"/>
    <n v="1.72395964343248"/>
    <n v="2885"/>
    <n v="1.165"/>
    <n v="1.3779999999999999"/>
    <n v="2.5499999999999998E-2"/>
    <n v="0.55000000000000004"/>
    <n v="24.263431542460999"/>
    <d v="1900-01-16T07:56:40"/>
    <n v="43447"/>
    <n v="3.2037368700997102"/>
    <n v="238.972941205197"/>
    <n v="0"/>
    <n v="116274.3931281642"/>
  </r>
  <r>
    <s v="STND-62457"/>
    <s v="CEC Educational Services, LLC"/>
    <s v="CEC Educational Services LLC - 1750 Golf Rd - 6th Flr - Schaumburg"/>
    <s v="New Indoor LED Fixtures"/>
    <s v="Indoor Lighting"/>
    <s v="Office"/>
    <n v="0"/>
    <n v="5029.4210000000003"/>
    <n v="1.1309100000000001"/>
    <x v="0"/>
    <x v="1"/>
    <n v="15"/>
    <s v="Qty / 1,000"/>
    <m/>
    <s v="Public-Lighting"/>
    <s v="lighting"/>
    <n v="3"/>
    <n v="1"/>
    <s v="Lighting"/>
    <n v="0.99829244462109001"/>
    <n v="0.987374621353864"/>
    <n v="5020.83298511865"/>
    <n v="1.1166318330353"/>
    <n v="0.71"/>
    <n v="3564.7914194342402"/>
    <n v="0.79280860145506205"/>
    <n v="2885"/>
    <n v="1.165"/>
    <n v="1.3779999999999999"/>
    <n v="2.5499999999999998E-2"/>
    <n v="0.55000000000000004"/>
    <n v="24.263431542460999"/>
    <d v="1900-01-16T07:56:40"/>
    <n v="43447"/>
    <n v="1.47332343717548"/>
    <n v="109.898061047661"/>
    <n v="0"/>
    <n v="53471.871291513606"/>
  </r>
  <r>
    <s v="STND-62459"/>
    <s v="CEC Educational Services LLC"/>
    <s v="CEC Educational Services LLC - 1750 Golf Rd - 7th and 8th Flr - Schaumburg"/>
    <s v="New Indoor LED Fixtures"/>
    <s v="Indoor Lighting"/>
    <s v="Office"/>
    <n v="0"/>
    <n v="21872.916000000001"/>
    <n v="4.9183199999999996"/>
    <x v="0"/>
    <x v="1"/>
    <n v="15"/>
    <s v="Qty / 1,000"/>
    <m/>
    <s v="Public-Lighting"/>
    <s v="lighting"/>
    <n v="3"/>
    <n v="1"/>
    <s v="Lighting"/>
    <n v="0.99829244462109001"/>
    <n v="0.987374621353864"/>
    <n v="21835.566784631799"/>
    <n v="4.8562243476971396"/>
    <n v="0.71"/>
    <n v="15503.252417088601"/>
    <n v="3.4479192868649702"/>
    <n v="2885"/>
    <n v="1.165"/>
    <n v="1.3779999999999999"/>
    <n v="2.5499999999999998E-2"/>
    <n v="0.55000000000000004"/>
    <n v="24.263431542460999"/>
    <d v="1900-01-16T07:56:40"/>
    <n v="43447"/>
    <n v="6.4074737401994204"/>
    <n v="477.94588241039497"/>
    <n v="0"/>
    <n v="232548.78625632901"/>
  </r>
  <r>
    <s v="STND-62459"/>
    <s v="CEC Educational Services LLC"/>
    <s v="CEC Educational Services LLC - 1750 Golf Rd - 7th and 8th Flr - Schaumburg"/>
    <s v="New Indoor LED Fixtures"/>
    <s v="Indoor Lighting"/>
    <s v="Office"/>
    <n v="0"/>
    <n v="7466.4949999999999"/>
    <n v="1.6789080000000001"/>
    <x v="0"/>
    <x v="1"/>
    <n v="15"/>
    <s v="Qty / 1,000"/>
    <m/>
    <s v="Public-Lighting"/>
    <s v="lighting"/>
    <n v="3"/>
    <n v="1"/>
    <s v="Lighting"/>
    <n v="0.99829244462109001"/>
    <n v="0.987374621353864"/>
    <n v="7453.7455463011502"/>
    <n v="1.65771115078797"/>
    <n v="0.71"/>
    <n v="5292.1593378738198"/>
    <n v="1.1769749170594599"/>
    <n v="2885"/>
    <n v="1.165"/>
    <n v="1.3779999999999999"/>
    <n v="2.5499999999999998E-2"/>
    <n v="0.55000000000000004"/>
    <n v="24.263431542460999"/>
    <d v="1900-01-16T07:56:40"/>
    <n v="43447"/>
    <n v="2.1872425792162198"/>
    <n v="163.150653588566"/>
    <n v="0"/>
    <n v="79382.390068107299"/>
  </r>
  <r>
    <s v="STND-62459"/>
    <s v="CEC Educational Services LLC"/>
    <s v="CEC Educational Services LLC - 1750 Golf Rd - 7th and 8th Flr - Schaumburg"/>
    <s v="New Indoor LED Fixtures"/>
    <s v="Indoor Lighting"/>
    <s v="Office"/>
    <n v="0"/>
    <n v="1350.18"/>
    <n v="0.30359999999999998"/>
    <x v="0"/>
    <x v="1"/>
    <n v="15"/>
    <s v="Qty / 1,000"/>
    <m/>
    <s v="Public-Lighting"/>
    <s v="lighting"/>
    <n v="3"/>
    <n v="1"/>
    <s v="Lighting"/>
    <n v="0.99829244462109001"/>
    <n v="0.987374621353864"/>
    <n v="1347.8744928785"/>
    <n v="0.29976693504303298"/>
    <n v="0.71"/>
    <n v="956.99088994373801"/>
    <n v="0.21283452388055399"/>
    <n v="2885"/>
    <n v="1.165"/>
    <n v="1.3779999999999999"/>
    <n v="2.5499999999999998E-2"/>
    <n v="0.55000000000000004"/>
    <n v="24.263431542460999"/>
    <d v="1900-01-16T07:56:40"/>
    <n v="43447"/>
    <n v="0.39552307038267998"/>
    <n v="29.502832247555201"/>
    <n v="0"/>
    <n v="14354.86334915607"/>
  </r>
  <r>
    <s v="STND-62461"/>
    <s v="Arlington Park Racecourse, LLC"/>
    <s v="Arlington International Racecourse - 2200 W Euclid Ave - Arlington Heights"/>
    <s v="Outdoor &amp; Garage - LED Fixtures"/>
    <s v="Outdoor &amp; Garage Lighting"/>
    <s v="Exterior"/>
    <n v="0"/>
    <n v="234755.64"/>
    <n v="0"/>
    <x v="0"/>
    <x v="0"/>
    <n v="10.1978380583316"/>
    <s v="Qty / 1,000"/>
    <m/>
    <s v="Private-Lighting"/>
    <s v="lighting"/>
    <n v="2"/>
    <n v="1"/>
    <s v="Lighting"/>
    <n v="0.97902139861649395"/>
    <n v="0.93591656730105399"/>
    <n v="229830.79500591001"/>
    <n v="0"/>
    <n v="0.71"/>
    <n v="163179.86445419601"/>
    <n v="0"/>
    <n v="4903"/>
    <n v="1"/>
    <n v="1"/>
    <n v="0"/>
    <n v="0"/>
    <n v="14.276973281664301"/>
    <d v="1900-01-09T04:44:53"/>
    <n v="43441"/>
    <n v="0"/>
    <n v="0"/>
    <n v="0"/>
    <n v="1664081.832084392"/>
  </r>
  <r>
    <s v="STND-62461"/>
    <s v="Arlington Park Racecourse, LLC"/>
    <s v="Arlington International Racecourse - 2200 W Euclid Ave - Arlington Heights"/>
    <s v="Outdoor &amp; Garage - LED Fixtures"/>
    <s v="Outdoor &amp; Garage Lighting"/>
    <s v="Exterior"/>
    <n v="0"/>
    <n v="48716.207999999999"/>
    <n v="0"/>
    <x v="0"/>
    <x v="0"/>
    <n v="10.1978380583316"/>
    <s v="Qty / 1,000"/>
    <m/>
    <s v="Private-Lighting"/>
    <s v="lighting"/>
    <n v="2"/>
    <n v="1"/>
    <s v="Lighting"/>
    <n v="0.97902139861649395"/>
    <n v="0.93591656730105399"/>
    <n v="47694.210091451998"/>
    <n v="0"/>
    <n v="0.71"/>
    <n v="33862.889164930901"/>
    <n v="0"/>
    <n v="4903"/>
    <n v="1"/>
    <n v="1"/>
    <n v="0"/>
    <n v="0"/>
    <n v="14.276973281664301"/>
    <d v="1900-01-09T04:44:53"/>
    <n v="43441"/>
    <n v="0"/>
    <n v="0"/>
    <n v="0"/>
    <n v="345328.25989119709"/>
  </r>
  <r>
    <s v="STND-62462"/>
    <s v="West End Butterfield Holdings LLC"/>
    <s v="West End Butterfield Holdings LLC - 870 West End Ct - Vernon Hills"/>
    <s v="Outdoor &amp; Garage - LED Retrofits"/>
    <s v="Outdoor &amp; Garage Lighting"/>
    <s v="Exterior"/>
    <n v="0"/>
    <n v="20935.810000000001"/>
    <n v="0"/>
    <x v="0"/>
    <x v="0"/>
    <n v="10.1978380583316"/>
    <s v="Qty / 1,000"/>
    <m/>
    <s v="Private-Lighting"/>
    <s v="lighting"/>
    <n v="3"/>
    <n v="1"/>
    <s v="Lighting"/>
    <n v="0.91633259480590001"/>
    <n v="1.30467645558681"/>
    <n v="19184.1651016633"/>
    <n v="0"/>
    <n v="0.71"/>
    <n v="13620.7572221809"/>
    <n v="0"/>
    <n v="4903"/>
    <n v="1"/>
    <n v="1"/>
    <n v="0"/>
    <n v="0"/>
    <n v="14.276973281664301"/>
    <d v="1900-01-09T04:44:53"/>
    <n v="43461"/>
    <n v="0"/>
    <n v="0"/>
    <n v="0"/>
    <n v="138902.27638365139"/>
  </r>
  <r>
    <s v="STND-62462"/>
    <s v="West End Butterfield Holdings LLC"/>
    <s v="West End Butterfield Holdings LLC - 870 West End Ct - Vernon Hills"/>
    <s v="Photocells"/>
    <s v="Outdoor &amp; Garage Lighting"/>
    <s v="Office"/>
    <n v="0"/>
    <n v="252"/>
    <n v="0"/>
    <x v="0"/>
    <x v="0"/>
    <n v="8"/>
    <s v="Qty / 1,000"/>
    <m/>
    <s v="Private-Lighting"/>
    <s v="lighting"/>
    <n v="3"/>
    <n v="1"/>
    <s v="Lighting"/>
    <n v="0.91633259480590001"/>
    <n v="1.30467645558681"/>
    <n v="230.915813891087"/>
    <n v="0"/>
    <n v="0.71"/>
    <n v="163.95022786267199"/>
    <n v="0"/>
    <n v="2885"/>
    <n v="1.165"/>
    <n v="1.3779999999999999"/>
    <n v="2.5499999999999998E-2"/>
    <n v="0.55000000000000004"/>
    <n v="24.263431542460999"/>
    <d v="1900-01-16T07:56:40"/>
    <n v="43461"/>
    <n v="0"/>
    <n v="5.0543804757276503"/>
    <n v="0"/>
    <n v="1311.601822901376"/>
  </r>
  <r>
    <s v="STND-62462"/>
    <s v="West End Butterfield Holdings LLC"/>
    <s v="West End Butterfield Holdings LLC - 870 West End Ct - Vernon Hills"/>
    <s v="Photocells Plus Time Clocks"/>
    <s v="Outdoor &amp; Garage Lighting"/>
    <s v="Office"/>
    <n v="0"/>
    <n v="2088"/>
    <n v="0"/>
    <x v="0"/>
    <x v="0"/>
    <n v="8"/>
    <s v="Qty / 1,000"/>
    <m/>
    <s v="Private-Lighting"/>
    <s v="lighting"/>
    <n v="3"/>
    <n v="1"/>
    <s v="Lighting"/>
    <n v="0.91633259480590001"/>
    <n v="1.30467645558681"/>
    <n v="1913.30245795472"/>
    <n v="0"/>
    <n v="0.71"/>
    <n v="1358.44474514785"/>
    <n v="0"/>
    <n v="2885"/>
    <n v="1.165"/>
    <n v="1.3779999999999999"/>
    <n v="2.5499999999999998E-2"/>
    <n v="0.55000000000000004"/>
    <n v="24.263431542460999"/>
    <d v="1900-01-16T07:56:40"/>
    <n v="43461"/>
    <n v="0"/>
    <n v="41.879152513172002"/>
    <n v="0"/>
    <n v="10867.5579611828"/>
  </r>
  <r>
    <s v="STND-62463"/>
    <s v="Wieland Metals, Inc."/>
    <s v="Wieland Metals - 567 Northgate Pkwy - Wheeling"/>
    <s v="New Indoor LED Fixtures"/>
    <s v="Indoor Lighting"/>
    <s v="Manufacturing"/>
    <n v="0"/>
    <n v="56.524000000000001"/>
    <n v="1.0109E-2"/>
    <x v="0"/>
    <x v="0"/>
    <n v="10.827197921178"/>
    <s v="Qty / 1,000"/>
    <m/>
    <s v="Private-Lighting"/>
    <s v="lighting"/>
    <n v="2"/>
    <n v="1"/>
    <s v="Lighting"/>
    <n v="0.97902139861649395"/>
    <n v="0.93591656730105399"/>
    <n v="55.3382055353987"/>
    <n v="9.4611805788463507E-3"/>
    <n v="0.71"/>
    <n v="39.290125930133101"/>
    <n v="6.7174382109809099E-3"/>
    <n v="4618"/>
    <n v="1.02"/>
    <n v="1.04"/>
    <n v="1.2E-2"/>
    <n v="0.81"/>
    <n v="15.158077089649201"/>
    <d v="1900-01-09T19:51:10"/>
    <n v="43470"/>
    <n v="1.12312210100265E-2"/>
    <n v="0.65103771218116102"/>
    <n v="0"/>
    <n v="425.40196979355892"/>
  </r>
  <r>
    <s v="STND-62463"/>
    <s v="Wieland Metals, Inc."/>
    <s v="Wieland Metals - 567 Northgate Pkwy - Wheeling"/>
    <s v="New Indoor LED Fixtures"/>
    <s v="Indoor Lighting"/>
    <s v="Manufacturing"/>
    <n v="0"/>
    <n v="-131.88999999999999"/>
    <n v="-2.3587E-2"/>
    <x v="0"/>
    <x v="0"/>
    <n v="10.827197921178"/>
    <s v="Qty / 1,000"/>
    <m/>
    <s v="Private-Lighting"/>
    <s v="lighting"/>
    <n v="2"/>
    <n v="1"/>
    <s v="Lighting"/>
    <n v="0.97902139861649395"/>
    <n v="0.93591656730105399"/>
    <n v="-129.12313226352899"/>
    <n v="-2.2075464072929998E-2"/>
    <n v="0.71"/>
    <n v="-91.677423907105805"/>
    <n v="-1.56735794917803E-2"/>
    <n v="4618"/>
    <n v="1.02"/>
    <n v="1.04"/>
    <n v="1.2E-2"/>
    <n v="0.81"/>
    <n v="15.158077089649201"/>
    <d v="1900-01-09T19:51:10"/>
    <n v="43470"/>
    <n v="-2.62054416820156E-2"/>
    <n v="-1.5190956736885799"/>
    <n v="0"/>
    <n v="-992.60961354597021"/>
  </r>
  <r>
    <s v="STND-62463"/>
    <s v="Wieland Metals, Inc."/>
    <s v="Wieland Metals - 567 Northgate Pkwy - Wheeling"/>
    <s v="New Indoor LED Fixtures"/>
    <s v="Indoor Lighting"/>
    <s v="Manufacturing"/>
    <n v="0"/>
    <n v="-1978.3510000000001"/>
    <n v="-0.35380800000000001"/>
    <x v="0"/>
    <x v="0"/>
    <n v="10.827197921178"/>
    <s v="Qty / 1,000"/>
    <m/>
    <s v="Private-Lighting"/>
    <s v="lighting"/>
    <n v="2"/>
    <n v="1"/>
    <s v="Lighting"/>
    <n v="0.97902139861649395"/>
    <n v="0.93591656730105399"/>
    <n v="-1936.8479629743399"/>
    <n v="-0.33113476884365101"/>
    <n v="0.71"/>
    <n v="-1375.1620537117799"/>
    <n v="-0.235105685878992"/>
    <n v="4618"/>
    <n v="1.02"/>
    <n v="1.04"/>
    <n v="1.2E-2"/>
    <n v="0.81"/>
    <n v="15.158077089649201"/>
    <d v="1900-01-09T19:51:10"/>
    <n v="43470"/>
    <n v="-0.39308495826644302"/>
    <n v="-22.786446623227501"/>
    <n v="0"/>
    <n v="-14889.151729231053"/>
  </r>
  <r>
    <s v="STND-62463"/>
    <s v="Wieland Metals, Inc."/>
    <s v="Wieland Metals - 567 Northgate Pkwy - Wheeling"/>
    <s v="New Indoor LED Fixtures"/>
    <s v="Indoor Lighting"/>
    <s v="Manufacturing"/>
    <n v="0"/>
    <n v="7946.3770000000004"/>
    <n v="1.4211290000000001"/>
    <x v="0"/>
    <x v="0"/>
    <n v="10.827197921178"/>
    <s v="Qty / 1,000"/>
    <m/>
    <s v="Private-Lighting"/>
    <s v="lighting"/>
    <n v="2"/>
    <n v="1"/>
    <s v="Lighting"/>
    <n v="0.97902139861649395"/>
    <n v="0.93591656730105399"/>
    <n v="7779.6731244739403"/>
    <n v="1.33005817537198"/>
    <n v="0.71"/>
    <n v="5523.5679183764996"/>
    <n v="0.94434130451410503"/>
    <n v="4618"/>
    <n v="1.02"/>
    <n v="1.04"/>
    <n v="1.2E-2"/>
    <n v="0.81"/>
    <n v="15.158077089649201"/>
    <d v="1900-01-09T19:51:10"/>
    <n v="43470"/>
    <n v="1.5788914712392901"/>
    <n v="91.525566170281607"/>
    <n v="0"/>
    <n v="59804.763083331527"/>
  </r>
  <r>
    <s v="STND-62463"/>
    <s v="Wieland Metals, Inc."/>
    <s v="Wieland Metals - 567 Northgate Pkwy - Wheeling"/>
    <s v="New Indoor LED Fixtures"/>
    <s v="Indoor Lighting"/>
    <s v="Manufacturing"/>
    <n v="0"/>
    <n v="31097.796999999999"/>
    <n v="5.5615249999999996"/>
    <x v="0"/>
    <x v="0"/>
    <n v="10.827197921178"/>
    <s v="Qty / 1,000"/>
    <m/>
    <s v="Private-Lighting"/>
    <s v="lighting"/>
    <n v="2"/>
    <n v="1"/>
    <s v="Lighting"/>
    <n v="0.97902139861649395"/>
    <n v="0.93591656730105399"/>
    <n v="30445.408712831799"/>
    <n v="5.2051233869589897"/>
    <n v="0.71"/>
    <n v="21616.240186110601"/>
    <n v="3.6956376047408801"/>
    <n v="4618"/>
    <n v="1.02"/>
    <n v="1.04"/>
    <n v="1.2E-2"/>
    <n v="0.81"/>
    <n v="15.158077089649201"/>
    <d v="1900-01-09T19:51:10"/>
    <n v="43470"/>
    <n v="6.1789213995239702"/>
    <n v="358.18127897449199"/>
    <n v="0"/>
    <n v="234043.31080674104"/>
  </r>
  <r>
    <s v="STND-62463"/>
    <s v="Wieland Metals, Inc."/>
    <s v="Wieland Metals - 567 Northgate Pkwy - Wheeling"/>
    <s v="New Indoor LED Fixtures"/>
    <s v="Indoor Lighting"/>
    <s v="Manufacturing"/>
    <n v="0"/>
    <n v="11832.424000000001"/>
    <n v="2.1161089999999998"/>
    <x v="0"/>
    <x v="0"/>
    <n v="10.827197921178"/>
    <s v="Qty / 1,000"/>
    <m/>
    <s v="Private-Lighting"/>
    <s v="lighting"/>
    <n v="2"/>
    <n v="1"/>
    <s v="Lighting"/>
    <n v="0.97902139861649395"/>
    <n v="0.93591656730105399"/>
    <n v="11584.196293503401"/>
    <n v="1.9805014713148701"/>
    <n v="0.71"/>
    <n v="8224.7793683873897"/>
    <n v="1.4061560446335499"/>
    <n v="4618"/>
    <n v="1.02"/>
    <n v="1.04"/>
    <n v="1.2E-2"/>
    <n v="0.81"/>
    <n v="15.158077089649201"/>
    <d v="1900-01-09T19:51:10"/>
    <n v="43470"/>
    <n v="2.3510226392626601"/>
    <n v="136.28466227651001"/>
    <n v="0"/>
    <n v="89051.314079551652"/>
  </r>
  <r>
    <s v="STND-62463"/>
    <s v="Wieland Metals, Inc."/>
    <s v="Wieland Metals - 567 Northgate Pkwy - Wheeling"/>
    <s v="New Indoor LED Fixtures"/>
    <s v="Indoor Lighting"/>
    <s v="Manufacturing"/>
    <n v="0"/>
    <n v="-24729.39"/>
    <n v="-4.4226000000000001"/>
    <x v="0"/>
    <x v="0"/>
    <n v="10.827197921178"/>
    <s v="Qty / 1,000"/>
    <m/>
    <s v="Private-Lighting"/>
    <s v="lighting"/>
    <n v="2"/>
    <n v="1"/>
    <s v="Lighting"/>
    <n v="0.97902139861649395"/>
    <n v="0.93591656730105399"/>
    <n v="-24210.601984732701"/>
    <n v="-4.13918461054564"/>
    <n v="0.71"/>
    <n v="-17189.5274091602"/>
    <n v="-2.9388210734874001"/>
    <n v="4618"/>
    <n v="1.02"/>
    <n v="1.04"/>
    <n v="1.2E-2"/>
    <n v="0.81"/>
    <n v="15.158077089649201"/>
    <d v="1900-01-09T19:51:10"/>
    <n v="43470"/>
    <n v="-4.91356197833053"/>
    <n v="-284.83061158509099"/>
    <n v="0"/>
    <n v="-186114.41543049156"/>
  </r>
  <r>
    <s v="STND-62463"/>
    <s v="Wieland Metals, Inc."/>
    <s v="Wieland Metals - 567 Northgate Pkwy - Wheeling"/>
    <s v="New Indoor LED Fixtures"/>
    <s v="Indoor Lighting"/>
    <s v="Manufacturing"/>
    <n v="0"/>
    <n v="44032.445"/>
    <n v="7.8747550000000004"/>
    <x v="0"/>
    <x v="0"/>
    <n v="10.827197921178"/>
    <s v="Qty / 1,000"/>
    <m/>
    <s v="Private-Lighting"/>
    <s v="lighting"/>
    <n v="2"/>
    <n v="1"/>
    <s v="Lighting"/>
    <n v="0.97902139861649395"/>
    <n v="0.93591656730105399"/>
    <n v="43108.705888403798"/>
    <n v="7.3701136679368098"/>
    <n v="0.71"/>
    <n v="30607.1811807667"/>
    <n v="5.2327807042351298"/>
    <n v="4618"/>
    <n v="1.02"/>
    <n v="1.04"/>
    <n v="1.2E-2"/>
    <n v="0.81"/>
    <n v="15.158077089649201"/>
    <d v="1900-01-09T19:51:10"/>
    <n v="43470"/>
    <n v="8.7489478489278305"/>
    <n v="507.16124574592698"/>
    <n v="0"/>
    <n v="331390.00845351559"/>
  </r>
  <r>
    <s v="STND-62463"/>
    <s v="Wieland Metals, Inc."/>
    <s v="Wieland Metals - 567 Northgate Pkwy - Wheeling"/>
    <s v="New Indoor LED Fixtures"/>
    <s v="Indoor Lighting"/>
    <s v="Manufacturing"/>
    <n v="0"/>
    <n v="2317.4969999999998"/>
    <n v="0.41446100000000002"/>
    <x v="0"/>
    <x v="0"/>
    <n v="10.827197921178"/>
    <s v="Qty / 1,000"/>
    <m/>
    <s v="Private-Lighting"/>
    <s v="lighting"/>
    <n v="2"/>
    <n v="1"/>
    <s v="Lighting"/>
    <n v="0.97902139861649395"/>
    <n v="0.93591656730105399"/>
    <n v="2268.8791542295298"/>
    <n v="0.387900916400162"/>
    <n v="0.71"/>
    <n v="1610.90419950296"/>
    <n v="0.27540965064411499"/>
    <n v="4618"/>
    <n v="1.02"/>
    <n v="1.04"/>
    <n v="1.2E-2"/>
    <n v="0.81"/>
    <n v="15.158077089649201"/>
    <d v="1900-01-09T19:51:10"/>
    <n v="43470"/>
    <n v="0.46047117331453202"/>
    <n v="26.692695932112098"/>
    <n v="0"/>
    <n v="17441.578600075358"/>
  </r>
  <r>
    <s v="STND-62463"/>
    <s v="Wieland Metals, Inc."/>
    <s v="Wieland Metals - 567 Northgate Pkwy - Wheeling"/>
    <s v="New Indoor LED Fixtures"/>
    <s v="Indoor Lighting"/>
    <s v="Manufacturing"/>
    <n v="0"/>
    <n v="28582.464"/>
    <n v="5.1116830000000002"/>
    <x v="0"/>
    <x v="0"/>
    <n v="10.827197921178"/>
    <s v="Qty / 1,000"/>
    <m/>
    <s v="Private-Lighting"/>
    <s v="lighting"/>
    <n v="2"/>
    <n v="1"/>
    <s v="Lighting"/>
    <n v="0.97902139861649395"/>
    <n v="0.93591656730105399"/>
    <n v="27982.843881185599"/>
    <n v="4.7841088064911501"/>
    <n v="0.71"/>
    <n v="19867.819155641799"/>
    <n v="3.3967172526087199"/>
    <n v="4618"/>
    <n v="1.02"/>
    <n v="1.04"/>
    <n v="1.2E-2"/>
    <n v="0.81"/>
    <n v="15.158077089649201"/>
    <d v="1900-01-09T19:51:10"/>
    <n v="43470"/>
    <n v="5.67914150818038"/>
    <n v="329.209928013948"/>
    <n v="0"/>
    <n v="215112.81026030533"/>
  </r>
  <r>
    <s v="STND-62463"/>
    <s v="Wieland Metals, Inc."/>
    <s v="Wieland Metals - 567 Northgate Pkwy - Wheeling"/>
    <s v="New Indoor LED Fixtures"/>
    <s v="Indoor Lighting"/>
    <s v="Manufacturing"/>
    <n v="0"/>
    <n v="8619.9590000000007"/>
    <n v="1.5415920000000001"/>
    <x v="0"/>
    <x v="0"/>
    <n v="10.827197921178"/>
    <s v="Qty / 1,000"/>
    <m/>
    <s v="Private-Lighting"/>
    <s v="lighting"/>
    <n v="2"/>
    <n v="1"/>
    <s v="Lighting"/>
    <n v="0.97902139861649395"/>
    <n v="0.93591656730105399"/>
    <n v="8439.1243161968305"/>
    <n v="1.44280149281877"/>
    <n v="0.71"/>
    <n v="5991.7782644997496"/>
    <n v="1.0243890599013199"/>
    <n v="4618"/>
    <n v="1.02"/>
    <n v="1.04"/>
    <n v="1.2E-2"/>
    <n v="0.81"/>
    <n v="15.158077089649201"/>
    <d v="1900-01-09T19:51:10"/>
    <n v="43470"/>
    <n v="1.7127273181609299"/>
    <n v="99.283815484668594"/>
    <n v="0"/>
    <n v="64874.169169551213"/>
  </r>
  <r>
    <s v="STND-62463"/>
    <s v="Wieland Metals, Inc."/>
    <s v="Wieland Metals - 567 Northgate Pkwy - Wheeling"/>
    <s v="New Indoor LED Fixtures"/>
    <s v="Indoor Lighting"/>
    <s v="Manufacturing"/>
    <n v="0"/>
    <n v="1544.998"/>
    <n v="0.27630700000000002"/>
    <x v="0"/>
    <x v="0"/>
    <n v="10.827197921178"/>
    <s v="Qty / 1,000"/>
    <m/>
    <s v="Private-Lighting"/>
    <s v="lighting"/>
    <n v="2"/>
    <n v="1"/>
    <s v="Lighting"/>
    <n v="0.97902139861649395"/>
    <n v="0.93591656730105399"/>
    <n v="1512.58610281969"/>
    <n v="0.25860029896125197"/>
    <n v="0.71"/>
    <n v="1073.9361330019799"/>
    <n v="0.18360621226248899"/>
    <n v="4618"/>
    <n v="1.02"/>
    <n v="1.04"/>
    <n v="1.2E-2"/>
    <n v="0.81"/>
    <n v="15.158077089649201"/>
    <d v="1900-01-09T19:51:10"/>
    <n v="43470"/>
    <n v="0.30698041187233199"/>
    <n v="17.795130621408099"/>
    <n v="0"/>
    <n v="11627.719066716976"/>
  </r>
  <r>
    <s v="STND-62463"/>
    <s v="Wieland Metals, Inc."/>
    <s v="Wieland Metals - 567 Northgate Pkwy - Wheeling"/>
    <s v="Outdoor &amp; Garage - LED Fixtures"/>
    <s v="Outdoor &amp; Garage Lighting"/>
    <s v="Exterior"/>
    <n v="0"/>
    <n v="51481.5"/>
    <n v="0"/>
    <x v="0"/>
    <x v="0"/>
    <n v="10.1978380583316"/>
    <s v="Qty / 1,000"/>
    <m/>
    <s v="Private-Lighting"/>
    <s v="lighting"/>
    <n v="2"/>
    <n v="1"/>
    <s v="Lighting"/>
    <n v="0.97902139861649395"/>
    <n v="0.93591656730105399"/>
    <n v="50401.490132874998"/>
    <n v="0"/>
    <n v="0.71"/>
    <n v="35785.057994341303"/>
    <n v="0"/>
    <n v="4903"/>
    <n v="1"/>
    <n v="1"/>
    <n v="0"/>
    <n v="0"/>
    <n v="14.276973281664301"/>
    <d v="1900-01-09T04:44:53"/>
    <n v="43470"/>
    <n v="0"/>
    <n v="0"/>
    <n v="0"/>
    <n v="364930.22633429721"/>
  </r>
  <r>
    <s v="STND-62463"/>
    <s v="Wieland Metals, Inc."/>
    <s v="Wieland Metals - 567 Northgate Pkwy - Wheeling"/>
    <s v="Outdoor &amp; Garage - LED Fixtures"/>
    <s v="Outdoor &amp; Garage Lighting"/>
    <s v="Exterior"/>
    <n v="0"/>
    <n v="5368.7849999999999"/>
    <n v="0"/>
    <x v="0"/>
    <x v="0"/>
    <n v="10.1978380583316"/>
    <s v="Qty / 1,000"/>
    <m/>
    <s v="Private-Lighting"/>
    <s v="lighting"/>
    <n v="2"/>
    <n v="1"/>
    <s v="Lighting"/>
    <n v="0.97902139861649395"/>
    <n v="0.93591656730105399"/>
    <n v="5256.1553995712502"/>
    <n v="0"/>
    <n v="0.71"/>
    <n v="3731.87033369559"/>
    <n v="0"/>
    <n v="4903"/>
    <n v="1"/>
    <n v="1"/>
    <n v="0"/>
    <n v="0"/>
    <n v="14.276973281664301"/>
    <d v="1900-01-09T04:44:53"/>
    <n v="43470"/>
    <n v="0"/>
    <n v="0"/>
    <n v="0"/>
    <n v="38057.009317719538"/>
  </r>
  <r>
    <s v="STND-62463"/>
    <s v="Wieland Metals, Inc."/>
    <s v="Wieland Metals - 567 Northgate Pkwy - Wheeling"/>
    <s v="Outdoor &amp; Garage - LED Fixtures"/>
    <s v="Outdoor &amp; Garage Lighting"/>
    <s v="Exterior"/>
    <n v="0"/>
    <n v="5761.0249999999996"/>
    <n v="0"/>
    <x v="0"/>
    <x v="0"/>
    <n v="10.1978380583316"/>
    <s v="Qty / 1,000"/>
    <m/>
    <s v="Private-Lighting"/>
    <s v="lighting"/>
    <n v="2"/>
    <n v="1"/>
    <s v="Lighting"/>
    <n v="0.97902139861649395"/>
    <n v="0.93591656730105399"/>
    <n v="5640.1667529645802"/>
    <n v="0"/>
    <n v="0.71"/>
    <n v="4004.5183946048501"/>
    <n v="0"/>
    <n v="4903"/>
    <n v="1"/>
    <n v="1"/>
    <n v="0"/>
    <n v="0"/>
    <n v="14.276973281664301"/>
    <d v="1900-01-09T04:44:53"/>
    <n v="43470"/>
    <n v="0"/>
    <n v="0"/>
    <n v="0"/>
    <n v="40837.430089790301"/>
  </r>
  <r>
    <s v="STND-62463"/>
    <s v="Wieland Metals, Inc."/>
    <s v="Wieland Metals - 567 Northgate Pkwy - Wheeling"/>
    <s v="Occupancy Sensors"/>
    <s v="Indoor Lighting"/>
    <s v="Manufacturing"/>
    <n v="0"/>
    <n v="4341.0680000000002"/>
    <n v="2.6357759999999999"/>
    <x v="0"/>
    <x v="0"/>
    <n v="8"/>
    <s v="Qty / 1,000"/>
    <m/>
    <s v="Private-Lighting"/>
    <s v="lighting"/>
    <n v="2"/>
    <n v="1"/>
    <s v="Lighting"/>
    <n v="0.97902139861649395"/>
    <n v="0.93591656730105399"/>
    <n v="4249.9984648493"/>
    <n v="2.4668664260945001"/>
    <n v="0.71"/>
    <n v="3017.4989100430098"/>
    <n v="1.7514751625270999"/>
    <n v="4618"/>
    <n v="1.02"/>
    <n v="1.04"/>
    <n v="1.2E-2"/>
    <n v="0.81"/>
    <n v="15.158077089649201"/>
    <d v="1900-01-09T19:51:10"/>
    <n v="43470"/>
    <n v="3.59391961843605"/>
    <n v="49.999981939403597"/>
    <n v="0"/>
    <n v="24139.991280344078"/>
  </r>
  <r>
    <s v="STND-62463"/>
    <s v="Wieland Metals, Inc."/>
    <s v="Wieland Metals - 567 Northgate Pkwy - Wheeling"/>
    <s v="Indoor Networked Lighting Measures"/>
    <s v="Indoor Advanced Lighting"/>
    <s v="Manufacturing"/>
    <n v="0"/>
    <n v="28818.080000000002"/>
    <n v="6.18649"/>
    <x v="0"/>
    <x v="0"/>
    <n v="10.827197921178"/>
    <s v="Qty / 1,000"/>
    <m/>
    <s v="Private-Lighting"/>
    <s v="lighting"/>
    <n v="2"/>
    <n v="1"/>
    <s v="Lighting"/>
    <n v="0.97902139861649395"/>
    <n v="0.93591656730105399"/>
    <n v="28213.516987042"/>
    <n v="5.7900384844422996"/>
    <n v="0.71"/>
    <n v="20031.597060799799"/>
    <n v="4.11092732395403"/>
    <n v="4618"/>
    <n v="1.02"/>
    <n v="1.04"/>
    <n v="1.2E-2"/>
    <n v="0.81"/>
    <n v="15.158077089649201"/>
    <d v="1900-01-09T19:51:10"/>
    <n v="43470"/>
    <n v="6.8732650575051002"/>
    <n v="331.92372925931801"/>
    <n v="0"/>
    <n v="216886.06605456691"/>
  </r>
  <r>
    <s v="STND-62463"/>
    <s v="Wieland Metals, Inc."/>
    <s v="Wieland Metals - 567 Northgate Pkwy - Wheeling"/>
    <s v="Indoor Networked Lighting Control System"/>
    <s v="Indoor Advanced Lighting"/>
    <s v="Manufacturing"/>
    <n v="0"/>
    <n v="25849.94"/>
    <n v="14.844519999999999"/>
    <x v="0"/>
    <x v="0"/>
    <n v="15"/>
    <s v="Qty / 1,000"/>
    <m/>
    <s v="Private-Lighting"/>
    <s v="lighting"/>
    <n v="2"/>
    <n v="1"/>
    <s v="Lighting"/>
    <n v="0.97902139861649395"/>
    <n v="0.93591656730105399"/>
    <n v="25307.644412952399"/>
    <n v="13.8932322016318"/>
    <n v="0.71"/>
    <n v="17968.427533196202"/>
    <n v="9.8641948631586001"/>
    <n v="4618"/>
    <n v="1.02"/>
    <n v="1.04"/>
    <n v="1.2E-2"/>
    <n v="0.81"/>
    <n v="15.158077089649201"/>
    <d v="1900-01-09T19:51:10"/>
    <n v="43470"/>
    <n v="16.492440885128001"/>
    <n v="297.736993093558"/>
    <n v="0"/>
    <n v="269526.412997943"/>
  </r>
  <r>
    <s v="STND-62464"/>
    <s v="Honeywell Analytics Inc."/>
    <s v="Honeywell Analytics Inc - 405 Barclay Blvd - Lincolnshire"/>
    <s v="Compressed Air - Air Compressor(s) with Integrated VSD &lt;= 150 HP"/>
    <s v="Compressed Air"/>
    <s v="Manufacturing"/>
    <n v="0"/>
    <n v="31212"/>
    <n v="5.01"/>
    <x v="4"/>
    <x v="0"/>
    <n v="10"/>
    <s v="ΔkWpeak / CF"/>
    <n v="0.95"/>
    <s v="Private-Non-Lighting"/>
    <s v="non_lighting"/>
    <n v="3"/>
    <n v="1"/>
    <s v="Non-Lighting"/>
    <n v="0.98952339343681495"/>
    <n v="0.43468415683807998"/>
    <n v="30885.0041559499"/>
    <n v="2.1777676257587801"/>
    <n v="0.7"/>
    <n v="21619.502909164901"/>
    <n v="1.52443733803115"/>
    <n v="4618"/>
    <n v="1.02"/>
    <n v="1.04"/>
    <n v="1.2E-2"/>
    <n v="0.81"/>
    <n v="15.158077089649201"/>
    <d v="1900-01-09T19:51:10"/>
    <n v="43405"/>
    <n v="2.2923869744829299"/>
    <n v="0"/>
    <n v="0"/>
    <n v="216195.02909164902"/>
  </r>
  <r>
    <s v="STND-62467"/>
    <s v="Matrix Design, LLC"/>
    <s v="Matrix Design - 1080 Muirfield Dr. - Hanover Park"/>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401"/>
    <n v="6.3967205395751199"/>
    <n v="0"/>
    <n v="0"/>
    <n v="603700.30614865304"/>
  </r>
  <r>
    <s v="STND-62468"/>
    <s v="Aldi Inc."/>
    <s v="Aldi Inc #83 Valparaiso - 8333 S Cicero - Chicag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430"/>
    <n v="2.5646365253446701"/>
    <n v="0"/>
    <n v="0"/>
    <n v="54027.977281650055"/>
  </r>
  <r>
    <s v="STND-62469"/>
    <s v="University Center of Lake County"/>
    <s v="University Center of Lake County - 1200 University Dr - Grayslake"/>
    <s v="New Indoor LED Fixtures"/>
    <s v="Indoor Lighting"/>
    <s v="College/University"/>
    <n v="0"/>
    <n v="27080.218000000001"/>
    <n v="6.5896429999999997"/>
    <x v="0"/>
    <x v="0"/>
    <n v="14.727540500736399"/>
    <s v="Qty / 1,000"/>
    <m/>
    <s v="Private-Lighting"/>
    <s v="lighting"/>
    <n v="3"/>
    <n v="1"/>
    <s v="Lighting"/>
    <n v="0.91633259480590001"/>
    <n v="1.30467645558681"/>
    <n v="24814.486427849399"/>
    <n v="8.5973520728224102"/>
    <n v="0.71"/>
    <n v="17618.285363773099"/>
    <n v="6.1041199717039101"/>
    <n v="3395"/>
    <n v="1.06"/>
    <n v="1.39"/>
    <n v="0.02"/>
    <n v="0.63"/>
    <n v="20.618556701030901"/>
    <d v="1900-01-13T17:27:39"/>
    <n v="43411"/>
    <n v="9.8176910732241804"/>
    <n v="468.19785712923499"/>
    <n v="0"/>
    <n v="259474.01124849965"/>
  </r>
  <r>
    <s v="STND-62470"/>
    <s v="Oak Brook Pointe, LLC"/>
    <s v="Oak Brook Pointe LLC - 700 Commerce Dr - Oak Brook"/>
    <s v="New Indoor LED Fixtures"/>
    <s v="Indoor Lighting"/>
    <s v="Office"/>
    <n v="0"/>
    <n v="5164.4390000000003"/>
    <n v="1.16127"/>
    <x v="0"/>
    <x v="0"/>
    <n v="15"/>
    <s v="Qty / 1,000"/>
    <m/>
    <s v="Private-Lighting"/>
    <s v="lighting"/>
    <n v="3"/>
    <n v="1"/>
    <s v="Lighting"/>
    <n v="0.91633259480590001"/>
    <n v="1.30467645558681"/>
    <n v="4732.3437895867901"/>
    <n v="1.51508162757929"/>
    <n v="0.71"/>
    <n v="3359.9640906066202"/>
    <n v="1.0757079555813001"/>
    <n v="2885"/>
    <n v="1.165"/>
    <n v="1.3779999999999999"/>
    <n v="2.5499999999999998E-2"/>
    <n v="0.55000000000000004"/>
    <n v="24.263431542460999"/>
    <d v="1900-01-16T07:56:40"/>
    <n v="43448"/>
    <n v="1.99905215408272"/>
    <n v="103.58349067335899"/>
    <n v="0"/>
    <n v="50399.461359099303"/>
  </r>
  <r>
    <s v="STND-62471"/>
    <s v="Quality Inn and Suites"/>
    <s v="Quality Inn &amp; Suites - 4313 N Bell School Rd - Loves Park"/>
    <s v="PTAC/PTHP"/>
    <s v="HVAC"/>
    <s v="Hotel/Motel (common)"/>
    <n v="0"/>
    <n v="3926"/>
    <n v="2.2919999999999998"/>
    <x v="3"/>
    <x v="0"/>
    <n v="15"/>
    <s v="ΔkWpeak / CF"/>
    <n v="0.47799999999999998"/>
    <s v="Private-Non-Lighting"/>
    <s v="non_lighting"/>
    <n v="3"/>
    <n v="1"/>
    <s v="Non-Lighting"/>
    <n v="0.98952339343681495"/>
    <n v="0.43468415683807998"/>
    <n v="3884.86884263294"/>
    <n v="0.99629608747288001"/>
    <n v="0.7"/>
    <n v="2719.40818984305"/>
    <n v="0.69740726123101604"/>
    <n v="6138"/>
    <n v="1.2"/>
    <n v="1.24"/>
    <n v="3.2000000000000001E-2"/>
    <n v="0.73"/>
    <n v="11.4043662430759"/>
    <d v="1900-01-07T03:30:12"/>
    <n v="43418"/>
    <n v="2.0843014382277798"/>
    <n v="0"/>
    <n v="0"/>
    <n v="40791.122847645747"/>
  </r>
  <r>
    <s v="STND-62472"/>
    <s v="Vue 20 Condominium Association"/>
    <s v="Vue Condominium Association - 1845 S Michigan Ave - Chicago"/>
    <s v="Air-Cooled Chiller"/>
    <s v="HVAC"/>
    <s v="Multi-family (common)"/>
    <n v="0"/>
    <n v="33166.317999999999"/>
    <n v="18.806049999999999"/>
    <x v="3"/>
    <x v="0"/>
    <n v="20"/>
    <s v="ΔkWpeak / CF"/>
    <n v="1"/>
    <s v="Private-Non-Lighting"/>
    <s v="non_lighting"/>
    <n v="3"/>
    <n v="1"/>
    <s v="Non-Lighting"/>
    <n v="0.98952339343681495"/>
    <n v="0.43468415683807998"/>
    <n v="32818.847535164503"/>
    <n v="8.1746919877047795"/>
    <n v="0.7"/>
    <n v="22973.193274615202"/>
    <n v="5.7222843913933499"/>
    <n v="6138"/>
    <n v="1.1399999999999999"/>
    <n v="1.32"/>
    <n v="2.5000000000000001E-2"/>
    <n v="0.64"/>
    <n v="11.4043662430759"/>
    <d v="1900-01-07T03:30:12"/>
    <n v="43462"/>
    <n v="8.1746919877047795"/>
    <n v="0"/>
    <n v="0"/>
    <n v="459463.86549230403"/>
  </r>
  <r>
    <s v="STND-62474"/>
    <s v="Aldi Inc."/>
    <s v="Aldi Inc #62 Valparaiso - 1731 W Cermak - Chicago"/>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427"/>
    <n v="2.5646365253446701"/>
    <n v="0"/>
    <n v="0"/>
    <n v="54027.977281650055"/>
  </r>
  <r>
    <s v="STND-62476"/>
    <s v="55 E Jackson LLC"/>
    <s v="55 E Jackson LLC - 55 E Jackson Blvd - Chicago"/>
    <s v="VSD on HVAC Fan or Pump &lt;= 200 HP"/>
    <s v="Variable Speed Drives"/>
    <s v="Office"/>
    <n v="0"/>
    <n v="14443"/>
    <n v="2.5720429999999999"/>
    <x v="6"/>
    <x v="0"/>
    <n v="15"/>
    <s v="ΔkWpeak"/>
    <m/>
    <s v="Private-Non-Lighting"/>
    <s v="non_lighting"/>
    <n v="3"/>
    <n v="1"/>
    <s v="Non-Lighting"/>
    <n v="0.98952339343681495"/>
    <n v="0.43468415683807998"/>
    <n v="14291.686371407901"/>
    <n v="1.11802634280629"/>
    <n v="0.7"/>
    <n v="10004.1804599855"/>
    <n v="0.78261843996440095"/>
    <n v="2885"/>
    <n v="1.165"/>
    <n v="1.3779999999999999"/>
    <n v="2.5499999999999998E-2"/>
    <n v="0.55000000000000004"/>
    <n v="24.263431542460999"/>
    <d v="1900-01-16T07:56:40"/>
    <n v="43449"/>
    <n v="1.11802634280629"/>
    <n v="0"/>
    <n v="0"/>
    <n v="150062.7068997825"/>
  </r>
  <r>
    <s v="STND-62477"/>
    <s v="Lemon-X Corporation"/>
    <s v="Juice Tyme Inc Bevolution - 4401 S Oakley - Chicago"/>
    <s v="New Indoor LED Fixtures"/>
    <s v="Indoor Lighting"/>
    <s v="Manufacturing"/>
    <n v="0"/>
    <n v="28158.531999999999"/>
    <n v="5.0358669999999996"/>
    <x v="0"/>
    <x v="0"/>
    <n v="10.827197921178"/>
    <s v="Qty / 1,000"/>
    <m/>
    <s v="Private-Lighting"/>
    <s v="lighting"/>
    <n v="3"/>
    <n v="1"/>
    <s v="Lighting"/>
    <n v="0.91633259480590001"/>
    <n v="1.30467645558681"/>
    <n v="25802.580693485001"/>
    <n v="6.5701771083665603"/>
    <n v="0.71"/>
    <n v="18319.8322923743"/>
    <n v="4.6648257469402603"/>
    <n v="4618"/>
    <n v="1.02"/>
    <n v="1.04"/>
    <n v="1.2E-2"/>
    <n v="0.81"/>
    <n v="15.158077089649201"/>
    <d v="1900-01-09T19:51:10"/>
    <n v="43432"/>
    <n v="7.7993555417456797"/>
    <n v="303.55977286452901"/>
    <n v="0"/>
    <n v="198352.45011232462"/>
  </r>
  <r>
    <s v="STND-62477"/>
    <s v="Lemon-X Corporation"/>
    <s v="Juice Tyme Inc Bevolution - 4401 S Oakley - Chicago"/>
    <s v="New Indoor LED Fixtures"/>
    <s v="Indoor Lighting"/>
    <s v="Manufacturing"/>
    <n v="0"/>
    <n v="2449.3870000000002"/>
    <n v="0.43804799999999999"/>
    <x v="0"/>
    <x v="0"/>
    <n v="10.827197921178"/>
    <s v="Qty / 1,000"/>
    <m/>
    <s v="Private-Lighting"/>
    <s v="lighting"/>
    <n v="3"/>
    <n v="1"/>
    <s v="Lighting"/>
    <n v="0.91633259480590001"/>
    <n v="1.30467645558681"/>
    <n v="2244.4531453938398"/>
    <n v="0.57151091201688897"/>
    <n v="0.71"/>
    <n v="1593.5617332296299"/>
    <n v="0.405772747531991"/>
    <n v="4618"/>
    <n v="1.02"/>
    <n v="1.04"/>
    <n v="1.2E-2"/>
    <n v="0.81"/>
    <n v="15.158077089649201"/>
    <d v="1900-01-09T19:51:10"/>
    <n v="43432"/>
    <n v="0.67843175690513902"/>
    <n v="26.405331122280501"/>
    <n v="0"/>
    <n v="17253.80828529266"/>
  </r>
  <r>
    <s v="STND-62477"/>
    <s v="Lemon-X Corporation"/>
    <s v="Juice Tyme Inc Bevolution - 4401 S Oakley - Chicago"/>
    <s v="New Indoor LED Fixtures"/>
    <s v="Indoor Lighting"/>
    <s v="Manufacturing"/>
    <n v="0"/>
    <n v="31130.769"/>
    <n v="5.5674219999999996"/>
    <x v="0"/>
    <x v="0"/>
    <n v="10.827197921178"/>
    <s v="Qty / 1,000"/>
    <m/>
    <s v="Private-Lighting"/>
    <s v="lighting"/>
    <n v="3"/>
    <n v="1"/>
    <s v="Lighting"/>
    <n v="0.91633259480590001"/>
    <n v="1.30467645558681"/>
    <n v="28526.138336073102"/>
    <n v="7.2636844017160103"/>
    <n v="0.71"/>
    <n v="20253.558218611899"/>
    <n v="5.1572159252183702"/>
    <n v="4618"/>
    <n v="1.02"/>
    <n v="1.04"/>
    <n v="1.2E-2"/>
    <n v="0.81"/>
    <n v="15.158077089649201"/>
    <d v="1900-01-09T19:51:10"/>
    <n v="43432"/>
    <n v="8.6226073144776905"/>
    <n v="335.60162748321301"/>
    <n v="0"/>
    <n v="219289.28344101235"/>
  </r>
  <r>
    <s v="STND-62477"/>
    <s v="Lemon-X Corporation"/>
    <s v="Juice Tyme Inc Bevolution - 4401 S Oakley - Chicago"/>
    <s v="Occupancy Sensors"/>
    <s v="Indoor Lighting"/>
    <s v="Manufacturing"/>
    <n v="0"/>
    <n v="3245.6260000000002"/>
    <n v="1.9706539999999999"/>
    <x v="0"/>
    <x v="0"/>
    <n v="8"/>
    <s v="Qty / 1,000"/>
    <m/>
    <s v="Private-Lighting"/>
    <s v="lighting"/>
    <n v="3"/>
    <n v="1"/>
    <s v="Lighting"/>
    <n v="0.91633259480590001"/>
    <n v="1.30467645558681"/>
    <n v="2974.0728943494901"/>
    <n v="2.5710658759079599"/>
    <n v="0.71"/>
    <n v="2111.5917549881401"/>
    <n v="1.8254567718946499"/>
    <n v="4618"/>
    <n v="1.02"/>
    <n v="1.04"/>
    <n v="1.2E-2"/>
    <n v="0.81"/>
    <n v="15.158077089649201"/>
    <d v="1900-01-09T19:51:10"/>
    <n v="43432"/>
    <n v="3.7457253436887599"/>
    <n v="34.989092874699899"/>
    <n v="0"/>
    <n v="16892.734039905121"/>
  </r>
  <r>
    <s v="STND-62478"/>
    <s v="Mokena School District 159"/>
    <s v="School District 159 Mokena Junior High Parking Lot - 19815 Kirkstone Way - Mokena"/>
    <s v="Outdoor &amp; Garage - LED Fixtures"/>
    <s v="Outdoor &amp; Garage Lighting"/>
    <s v="Exterior"/>
    <n v="0"/>
    <n v="27113.59"/>
    <n v="0"/>
    <x v="0"/>
    <x v="1"/>
    <n v="10.1978380583316"/>
    <s v="Qty / 1,000"/>
    <m/>
    <s v="Public-Lighting"/>
    <s v="lighting"/>
    <n v="3"/>
    <n v="1"/>
    <s v="Lighting"/>
    <n v="0.99829244462109001"/>
    <n v="0.987374621353864"/>
    <n v="27067.292043554"/>
    <n v="0"/>
    <n v="0.71"/>
    <n v="19217.777350923301"/>
    <n v="0"/>
    <n v="4903"/>
    <n v="1"/>
    <n v="1"/>
    <n v="0"/>
    <n v="0"/>
    <n v="14.276973281664301"/>
    <d v="1900-01-09T04:44:53"/>
    <n v="43432"/>
    <n v="0"/>
    <n v="0"/>
    <n v="0"/>
    <n v="195979.78126578868"/>
  </r>
  <r>
    <s v="STND-62478"/>
    <s v="Mokena School District 159"/>
    <s v="School District 159 Mokena Junior High Parking Lot - 19815 Kirkstone Way - Mokena"/>
    <s v="Outdoor &amp; Garage - LED Fixtures"/>
    <s v="Outdoor &amp; Garage Lighting"/>
    <s v="Exterior"/>
    <n v="0"/>
    <n v="6177.78"/>
    <n v="0"/>
    <x v="0"/>
    <x v="1"/>
    <n v="10.1978380583316"/>
    <s v="Qty / 1,000"/>
    <m/>
    <s v="Public-Lighting"/>
    <s v="lighting"/>
    <n v="3"/>
    <n v="1"/>
    <s v="Lighting"/>
    <n v="0.99829244462109001"/>
    <n v="0.987374621353864"/>
    <n v="6167.2310985312797"/>
    <n v="0"/>
    <n v="0.71"/>
    <n v="4378.7340799572103"/>
    <n v="0"/>
    <n v="4903"/>
    <n v="1"/>
    <n v="1"/>
    <n v="0"/>
    <n v="0"/>
    <n v="14.276973281664301"/>
    <d v="1900-01-09T04:44:53"/>
    <n v="43432"/>
    <n v="0"/>
    <n v="0"/>
    <n v="0"/>
    <n v="44653.621047901244"/>
  </r>
  <r>
    <s v="STND-62478"/>
    <s v="Mokena School District 159"/>
    <s v="School District 159 Mokena Junior High Parking Lot - 19815 Kirkstone Way - Mokena"/>
    <s v="Photocells"/>
    <s v="Outdoor &amp; Garage Lighting"/>
    <s v="K-12 School"/>
    <n v="0"/>
    <n v="274.39999999999998"/>
    <n v="0"/>
    <x v="0"/>
    <x v="1"/>
    <n v="8"/>
    <s v="Qty / 1,000"/>
    <m/>
    <s v="Public-Lighting"/>
    <s v="lighting"/>
    <n v="3"/>
    <n v="1"/>
    <s v="Lighting"/>
    <n v="0.99829244462109001"/>
    <n v="0.987374621353864"/>
    <n v="273.93144680402702"/>
    <n v="0"/>
    <n v="0.71"/>
    <n v="194.49132723085901"/>
    <n v="0"/>
    <n v="2979"/>
    <n v="1.17333333333333"/>
    <n v="1.323"/>
    <n v="2.1333333333333301E-2"/>
    <n v="0.72"/>
    <n v="23.497818059751602"/>
    <d v="1900-01-15T18:49:11"/>
    <n v="43432"/>
    <n v="0"/>
    <n v="4.9805717600732198"/>
    <n v="0"/>
    <n v="1555.9306178468721"/>
  </r>
  <r>
    <s v="STND-62478"/>
    <s v="Mokena School District 159"/>
    <s v="School District 159 Mokena Junior High Parking Lot - 19815 Kirkstone Way - Mokena"/>
    <s v="Photocells"/>
    <s v="Outdoor &amp; Garage Lighting"/>
    <s v="K-12 School"/>
    <n v="0"/>
    <n v="168"/>
    <n v="0"/>
    <x v="0"/>
    <x v="1"/>
    <n v="8"/>
    <s v="Qty / 1,000"/>
    <m/>
    <s v="Public-Lighting"/>
    <s v="lighting"/>
    <n v="3"/>
    <n v="1"/>
    <s v="Lighting"/>
    <n v="0.99829244462109001"/>
    <n v="0.987374621353864"/>
    <n v="167.713130696343"/>
    <n v="0"/>
    <n v="0.71"/>
    <n v="119.07632279440401"/>
    <n v="0"/>
    <n v="2979"/>
    <n v="1.17333333333333"/>
    <n v="1.323"/>
    <n v="2.1333333333333301E-2"/>
    <n v="0.72"/>
    <n v="23.497818059751602"/>
    <d v="1900-01-15T18:49:11"/>
    <n v="43432"/>
    <n v="0"/>
    <n v="3.0493296490244202"/>
    <n v="0"/>
    <n v="952.61058235523205"/>
  </r>
  <r>
    <s v="STND-62481"/>
    <s v="Mokena Public Schools District 159"/>
    <s v="School District 159 Mokena Elementary School Parking Lot - 11244 Willow Crest Ln - Mokena"/>
    <s v="Outdoor &amp; Garage - LED Fixtures"/>
    <s v="Outdoor &amp; Garage Lighting"/>
    <s v="Exterior"/>
    <n v="0"/>
    <n v="15493.48"/>
    <n v="0"/>
    <x v="0"/>
    <x v="1"/>
    <n v="10.1978380583316"/>
    <s v="Qty / 1,000"/>
    <m/>
    <s v="Public-Lighting"/>
    <s v="lighting"/>
    <n v="3"/>
    <n v="1"/>
    <s v="Lighting"/>
    <n v="0.99829244462109001"/>
    <n v="0.987374621353864"/>
    <n v="15467.024024888"/>
    <n v="0"/>
    <n v="0.71"/>
    <n v="10981.5870576705"/>
    <n v="0"/>
    <n v="4903"/>
    <n v="1"/>
    <n v="1"/>
    <n v="0"/>
    <n v="0"/>
    <n v="14.276973281664301"/>
    <d v="1900-01-09T04:44:53"/>
    <n v="43430"/>
    <n v="0"/>
    <n v="0"/>
    <n v="0"/>
    <n v="111988.44643759396"/>
  </r>
  <r>
    <s v="STND-62481"/>
    <s v="Mokena Public Schools District 159"/>
    <s v="School District 159 Mokena Elementary School Parking Lot - 11244 Willow Crest Ln - Mokena"/>
    <s v="Outdoor &amp; Garage - LED Fixtures"/>
    <s v="Outdoor &amp; Garage Lighting"/>
    <s v="Exterior"/>
    <n v="0"/>
    <n v="9266.67"/>
    <n v="0"/>
    <x v="0"/>
    <x v="1"/>
    <n v="10.1978380583316"/>
    <s v="Qty / 1,000"/>
    <m/>
    <s v="Public-Lighting"/>
    <s v="lighting"/>
    <n v="3"/>
    <n v="1"/>
    <s v="Lighting"/>
    <n v="0.99829244462109001"/>
    <n v="0.987374621353864"/>
    <n v="9250.8466477969196"/>
    <n v="0"/>
    <n v="0.71"/>
    <n v="6568.1011199358099"/>
    <n v="0"/>
    <n v="4903"/>
    <n v="1"/>
    <n v="1"/>
    <n v="0"/>
    <n v="0"/>
    <n v="14.276973281664301"/>
    <d v="1900-01-09T04:44:53"/>
    <n v="43430"/>
    <n v="0"/>
    <n v="0"/>
    <n v="0"/>
    <n v="66980.431571851805"/>
  </r>
  <r>
    <s v="STND-62481"/>
    <s v="Mokena Public Schools District 159"/>
    <s v="School District 159 Mokena Elementary School Parking Lot - 11244 Willow Crest Ln - Mokena"/>
    <s v="Photocells"/>
    <s v="Outdoor &amp; Garage Lighting"/>
    <s v="K-12 School"/>
    <n v="0"/>
    <n v="156.80000000000001"/>
    <n v="0"/>
    <x v="0"/>
    <x v="1"/>
    <n v="8"/>
    <s v="Qty / 1,000"/>
    <m/>
    <s v="Public-Lighting"/>
    <s v="lighting"/>
    <n v="3"/>
    <n v="1"/>
    <s v="Lighting"/>
    <n v="0.99829244462109001"/>
    <n v="0.987374621353864"/>
    <n v="156.532255316587"/>
    <n v="0"/>
    <n v="0.71"/>
    <n v="111.13790127477699"/>
    <n v="0"/>
    <n v="2979"/>
    <n v="1.17333333333333"/>
    <n v="1.323"/>
    <n v="2.1333333333333301E-2"/>
    <n v="0.72"/>
    <n v="23.497818059751602"/>
    <d v="1900-01-15T18:49:11"/>
    <n v="43430"/>
    <n v="0"/>
    <n v="2.8460410057561298"/>
    <n v="0"/>
    <n v="889.10321019821595"/>
  </r>
  <r>
    <s v="STND-62481"/>
    <s v="Mokena Public Schools District 159"/>
    <s v="School District 159 Mokena Elementary School Parking Lot - 11244 Willow Crest Ln - Mokena"/>
    <s v="Photocells"/>
    <s v="Outdoor &amp; Garage Lighting"/>
    <s v="K-12 School"/>
    <n v="0"/>
    <n v="252"/>
    <n v="0"/>
    <x v="0"/>
    <x v="1"/>
    <n v="8"/>
    <s v="Qty / 1,000"/>
    <m/>
    <s v="Public-Lighting"/>
    <s v="lighting"/>
    <n v="3"/>
    <n v="1"/>
    <s v="Lighting"/>
    <n v="0.99829244462109001"/>
    <n v="0.987374621353864"/>
    <n v="251.56969604451501"/>
    <n v="0"/>
    <n v="0.71"/>
    <n v="178.61448419160499"/>
    <n v="0"/>
    <n v="2979"/>
    <n v="1.17333333333333"/>
    <n v="1.323"/>
    <n v="2.1333333333333301E-2"/>
    <n v="0.72"/>
    <n v="23.497818059751602"/>
    <d v="1900-01-15T18:49:11"/>
    <n v="43430"/>
    <n v="0"/>
    <n v="4.5739944735366302"/>
    <n v="0"/>
    <n v="1428.9158735328399"/>
  </r>
  <r>
    <s v="STND-62482"/>
    <s v="Wheaton College"/>
    <s v="Wheaton College - 611 N Howard - Wheaton"/>
    <s v="New Indoor LED Fixtures"/>
    <s v="Indoor Lighting"/>
    <s v="College/University"/>
    <n v="0"/>
    <n v="3670.674"/>
    <n v="0.89321399999999995"/>
    <x v="0"/>
    <x v="0"/>
    <n v="14.727540500736399"/>
    <s v="Qty / 1,000"/>
    <m/>
    <s v="Private-Lighting"/>
    <s v="lighting"/>
    <n v="3"/>
    <n v="1"/>
    <s v="Lighting"/>
    <n v="0.91633259480590001"/>
    <n v="1.30467645558681"/>
    <n v="3363.55823110655"/>
    <n v="1.1653552756005101"/>
    <n v="0.71"/>
    <n v="2388.1263440856501"/>
    <n v="0.827402245676365"/>
    <n v="3395"/>
    <n v="1.06"/>
    <n v="1.39"/>
    <n v="0.02"/>
    <n v="0.63"/>
    <n v="20.618556701030901"/>
    <d v="1900-01-13T17:27:39"/>
    <n v="43447"/>
    <n v="1.3307699846985399"/>
    <n v="63.463362851066996"/>
    <n v="0"/>
    <n v="35171.227453396961"/>
  </r>
  <r>
    <s v="STND-62483"/>
    <s v="Johnson Bros. Metal Forming Co."/>
    <s v="Johnson Bros Metal Forming Co - 5744 McDermott Dr - Berkeley"/>
    <s v="New T5 Fluorescent Fixture with Electronic Ballast"/>
    <s v="Indoor Lighting"/>
    <s v="Manufacturing"/>
    <n v="0"/>
    <n v="45784.699000000001"/>
    <n v="5.8631039999999999"/>
    <x v="0"/>
    <x v="0"/>
    <n v="12"/>
    <s v="Qty / 1,000"/>
    <m/>
    <s v="Private-Lighting"/>
    <s v="lighting"/>
    <n v="3"/>
    <n v="1"/>
    <s v="Lighting"/>
    <n v="0.91633259480590001"/>
    <n v="1.30467645558681"/>
    <n v="41954.012037077096"/>
    <n v="7.6494537454568299"/>
    <n v="0.71"/>
    <n v="29787.348546324702"/>
    <n v="5.4311121592743499"/>
    <n v="4618"/>
    <n v="1.02"/>
    <n v="1.04"/>
    <n v="1.2E-2"/>
    <n v="0.81"/>
    <n v="15.158077089649201"/>
    <d v="1900-01-09T19:51:10"/>
    <n v="43449"/>
    <n v="9.0805481308841696"/>
    <n v="493.57661220090699"/>
    <n v="0"/>
    <n v="357448.1825558964"/>
  </r>
  <r>
    <s v="STND-62484"/>
    <s v="Wal-Mart Stores, Inc."/>
    <s v="Wal-Mart Stores Inc - 6590 Grand Ave - Gurnee"/>
    <s v="Outdoor &amp; Garage - LED Fixtures"/>
    <s v="Outdoor &amp; Garage Lighting"/>
    <s v="Exterior"/>
    <n v="0"/>
    <n v="808.995"/>
    <n v="0"/>
    <x v="0"/>
    <x v="0"/>
    <n v="10.1978380583316"/>
    <s v="Qty / 1,000"/>
    <m/>
    <s v="Private-Lighting"/>
    <s v="lighting"/>
    <n v="3"/>
    <n v="1"/>
    <s v="Lighting"/>
    <n v="0.91633259480590001"/>
    <n v="1.30467645558681"/>
    <n v="741.30848753499902"/>
    <n v="0"/>
    <n v="0.71"/>
    <n v="526.32902614984903"/>
    <n v="0"/>
    <n v="4903"/>
    <n v="1"/>
    <n v="1"/>
    <n v="0"/>
    <n v="0"/>
    <n v="14.276973281664301"/>
    <d v="1900-01-09T04:44:53"/>
    <n v="43387"/>
    <n v="0"/>
    <n v="0"/>
    <n v="0"/>
    <n v="5367.4181740755384"/>
  </r>
  <r>
    <s v="STND-62484"/>
    <s v="Wal-Mart Stores, Inc."/>
    <s v="Wal-Mart Stores Inc - 6590 Grand Ave - Gurnee"/>
    <s v="Outdoor &amp; Garage - LED Fixtures"/>
    <s v="Outdoor &amp; Garage Lighting"/>
    <s v="Exterior"/>
    <n v="0"/>
    <n v="17204.627"/>
    <n v="0"/>
    <x v="0"/>
    <x v="0"/>
    <n v="10.1978380583316"/>
    <s v="Qty / 1,000"/>
    <m/>
    <s v="Private-Lighting"/>
    <s v="lighting"/>
    <n v="3"/>
    <n v="1"/>
    <s v="Lighting"/>
    <n v="0.91633259480590001"/>
    <n v="1.30467645558681"/>
    <n v="15765.1605015776"/>
    <n v="0"/>
    <n v="0.71"/>
    <n v="11193.263956120099"/>
    <n v="0"/>
    <n v="4903"/>
    <n v="1"/>
    <n v="1"/>
    <n v="0"/>
    <n v="0"/>
    <n v="14.276973281664301"/>
    <d v="1900-01-09T04:44:53"/>
    <n v="43387"/>
    <n v="0"/>
    <n v="0"/>
    <n v="0"/>
    <n v="114147.09316867287"/>
  </r>
  <r>
    <s v="STND-62484"/>
    <s v="Wal-Mart Stores, Inc."/>
    <s v="Wal-Mart Stores Inc - 6590 Grand Ave - Gurnee"/>
    <s v="Outdoor &amp; Garage - LED Fixtures"/>
    <s v="Outdoor &amp; Garage Lighting"/>
    <s v="Exterior"/>
    <n v="0"/>
    <n v="38160.048999999999"/>
    <n v="0"/>
    <x v="0"/>
    <x v="0"/>
    <n v="10.1978380583316"/>
    <s v="Qty / 1,000"/>
    <m/>
    <s v="Private-Lighting"/>
    <s v="lighting"/>
    <n v="3"/>
    <n v="1"/>
    <s v="Lighting"/>
    <n v="0.91633259480590001"/>
    <n v="1.30467645558681"/>
    <n v="34967.2967180903"/>
    <n v="0"/>
    <n v="0.71"/>
    <n v="24826.780669844102"/>
    <n v="0"/>
    <n v="4903"/>
    <n v="1"/>
    <n v="1"/>
    <n v="0"/>
    <n v="0"/>
    <n v="14.276973281664301"/>
    <d v="1900-01-09T04:44:53"/>
    <n v="43387"/>
    <n v="0"/>
    <n v="0"/>
    <n v="0"/>
    <n v="253179.48878078748"/>
  </r>
  <r>
    <s v="STND-62484"/>
    <s v="Wal-Mart Stores, Inc."/>
    <s v="Wal-Mart Stores Inc - 6590 Grand Ave - Gurnee"/>
    <s v="Outdoor &amp; Garage - LED Fixtures"/>
    <s v="Outdoor &amp; Garage Lighting"/>
    <s v="Exterior"/>
    <n v="0"/>
    <n v="8707.7279999999992"/>
    <n v="0"/>
    <x v="0"/>
    <x v="0"/>
    <n v="10.1978380583316"/>
    <s v="Qty / 1,000"/>
    <m/>
    <s v="Private-Lighting"/>
    <s v="lighting"/>
    <n v="3"/>
    <n v="1"/>
    <s v="Lighting"/>
    <n v="0.91633259480590001"/>
    <n v="1.30467645558681"/>
    <n v="7979.1749931039903"/>
    <n v="0"/>
    <n v="0.71"/>
    <n v="5665.2142451038299"/>
    <n v="0"/>
    <n v="4903"/>
    <n v="1"/>
    <n v="1"/>
    <n v="0"/>
    <n v="0"/>
    <n v="14.276973281664301"/>
    <d v="1900-01-09T04:44:53"/>
    <n v="43387"/>
    <n v="0"/>
    <n v="0"/>
    <n v="0"/>
    <n v="57772.937437322158"/>
  </r>
  <r>
    <s v="STND-62485"/>
    <s v="Wal-Mart Stores, Inc."/>
    <s v="Wal-Mart Stores Inc - Refrigeration -  801 Meacham Rd - Elk Grove Village"/>
    <s v="LED Refrigerated Display Case Lighting for Open and Closed Cases"/>
    <s v="Refrigeration"/>
    <s v="Retail (mall/dept. store)"/>
    <n v="0"/>
    <n v="62251.199999999997"/>
    <n v="7.4080000000000004"/>
    <x v="2"/>
    <x v="0"/>
    <n v="8.6177180282661094"/>
    <s v="ΔkWpeak / CF"/>
    <n v="0.69"/>
    <s v="Private-Non-Lighting"/>
    <s v="non_lighting"/>
    <n v="3"/>
    <n v="1"/>
    <s v="Non-Lighting"/>
    <n v="0.98952339343681495"/>
    <n v="0.43468415683807998"/>
    <n v="61599.018669513898"/>
    <n v="3.2201402338565002"/>
    <n v="0.7"/>
    <n v="43119.3130686597"/>
    <n v="2.2540981636995499"/>
    <n v="5478"/>
    <n v="1.1200000000000001"/>
    <n v="1.31"/>
    <n v="2.1999999999999999E-2"/>
    <n v="0.95"/>
    <n v="12.7783862723622"/>
    <d v="1900-01-08T03:03:29"/>
    <n v="43408"/>
    <n v="4.66686990413986"/>
    <n v="0"/>
    <n v="0"/>
    <n v="371590.08159823914"/>
  </r>
  <r>
    <s v="STND-62486"/>
    <s v="Wal-Mart Stores, Inc."/>
    <s v="Wal-Mart Stores Inc - Refrigeration - 1300 Des Plaines Ave - Forest Park"/>
    <s v="LED Refrigerated Display Case Lighting for Open and Closed Cases"/>
    <s v="Refrigeration"/>
    <s v="Retail (mall/dept. store)"/>
    <n v="0"/>
    <n v="63029.34"/>
    <n v="7.5006000000000004"/>
    <x v="2"/>
    <x v="0"/>
    <n v="8.6177180282661094"/>
    <s v="ΔkWpeak / CF"/>
    <n v="0.69"/>
    <s v="Private-Non-Lighting"/>
    <s v="non_lighting"/>
    <n v="3"/>
    <n v="1"/>
    <s v="Non-Lighting"/>
    <n v="0.98952339343681495"/>
    <n v="0.43468415683807998"/>
    <n v="62369.006402882798"/>
    <n v="3.2603919867797102"/>
    <n v="0.7"/>
    <n v="43658.304482017898"/>
    <n v="2.2822743907457901"/>
    <n v="5478"/>
    <n v="1.1200000000000001"/>
    <n v="1.31"/>
    <n v="2.1999999999999999E-2"/>
    <n v="0.95"/>
    <n v="12.7783862723622"/>
    <d v="1900-01-08T03:03:29"/>
    <n v="43408"/>
    <n v="4.7252057779415999"/>
    <n v="0"/>
    <n v="0"/>
    <n v="376234.95761821675"/>
  </r>
  <r>
    <s v="STND-62487"/>
    <s v="North Palos Elementary School District No. 117"/>
    <s v="North Palos District 117 (Oak Ridge Elementary School) - 8791 W 103rd St - Palos Hills"/>
    <s v="Outdoor &amp; Garage - LED Fixtures"/>
    <s v="Outdoor &amp; Garage Lighting"/>
    <s v="Exterior"/>
    <n v="0"/>
    <n v="1902.364"/>
    <n v="0"/>
    <x v="0"/>
    <x v="1"/>
    <n v="10.1978380583316"/>
    <s v="Qty / 1,000"/>
    <m/>
    <s v="Public-Lighting"/>
    <s v="lighting"/>
    <n v="3"/>
    <n v="1"/>
    <s v="Lighting"/>
    <n v="0.99829244462109001"/>
    <n v="0.987374621353864"/>
    <n v="1899.11560811916"/>
    <n v="0"/>
    <n v="0.71"/>
    <n v="1348.3720817645999"/>
    <n v="0"/>
    <n v="4903"/>
    <n v="1"/>
    <n v="1"/>
    <n v="0"/>
    <n v="0"/>
    <n v="14.276973281664301"/>
    <d v="1900-01-09T04:44:53"/>
    <n v="43398"/>
    <n v="0"/>
    <n v="0"/>
    <n v="0"/>
    <n v="13750.480132210845"/>
  </r>
  <r>
    <s v="STND-62488"/>
    <s v="G.W. Nitzsche, Inc."/>
    <s v="G.W. Nitzsche - 1020 Frontenac Rd - Naperville"/>
    <s v="New Indoor LED Fixtures"/>
    <s v="Indoor Lighting"/>
    <s v="Warehouse"/>
    <n v="0"/>
    <n v="127176.162"/>
    <n v="20.126926000000001"/>
    <x v="0"/>
    <x v="0"/>
    <n v="9.5383441434566993"/>
    <s v="Qty / 1,000"/>
    <m/>
    <s v="Private-Lighting"/>
    <s v="lighting"/>
    <n v="2"/>
    <n v="1"/>
    <s v="Lighting"/>
    <n v="0.97902139861649395"/>
    <n v="0.93591656730105399"/>
    <n v="124508.18399191801"/>
    <n v="18.837123492242299"/>
    <n v="0.71"/>
    <n v="88400.810634261594"/>
    <n v="13.3743576794921"/>
    <n v="5242"/>
    <n v="1"/>
    <n v="1.22"/>
    <n v="1.0999999999999999E-2"/>
    <n v="0.68"/>
    <n v="13.3536818008394"/>
    <d v="1900-01-08T12:55:13"/>
    <n v="43406"/>
    <n v="22.706272290552501"/>
    <n v="1369.5900239110999"/>
    <n v="0"/>
    <n v="843197.35439013375"/>
  </r>
  <r>
    <s v="STND-62488"/>
    <s v="G.W. Nitzsche, Inc."/>
    <s v="G.W. Nitzsche - 1020 Frontenac Rd - Naperville"/>
    <s v="New Indoor LED Fixtures"/>
    <s v="Indoor Lighting"/>
    <s v="Warehouse"/>
    <n v="0"/>
    <n v="6898.4719999999998"/>
    <n v="1.0917539999999999"/>
    <x v="0"/>
    <x v="0"/>
    <n v="9.5383441434566993"/>
    <s v="Qty / 1,000"/>
    <m/>
    <s v="Private-Lighting"/>
    <s v="lighting"/>
    <n v="2"/>
    <n v="1"/>
    <s v="Lighting"/>
    <n v="0.97902139861649395"/>
    <n v="0.93591656730105399"/>
    <n v="6753.7517057567202"/>
    <n v="1.0217906560171901"/>
    <n v="0.71"/>
    <n v="4795.1637110872698"/>
    <n v="0.72547136577220805"/>
    <n v="5242"/>
    <n v="1"/>
    <n v="1.22"/>
    <n v="1.0999999999999999E-2"/>
    <n v="0.68"/>
    <n v="13.3536818008394"/>
    <d v="1900-01-08T12:55:13"/>
    <n v="43406"/>
    <n v="1.23166665382979"/>
    <n v="74.291268763323899"/>
    <n v="0"/>
    <n v="45737.921700565355"/>
  </r>
  <r>
    <s v="STND-62488"/>
    <s v="G.W. Nitzsche, Inc."/>
    <s v="G.W. Nitzsche - 1020 Frontenac Rd - Naperville"/>
    <s v="Occupancy Sensors"/>
    <s v="Indoor Lighting"/>
    <s v="Warehouse"/>
    <n v="0"/>
    <n v="21060.258999999998"/>
    <n v="10.824083999999999"/>
    <x v="0"/>
    <x v="0"/>
    <n v="8"/>
    <s v="Qty / 1,000"/>
    <m/>
    <s v="Private-Lighting"/>
    <s v="lighting"/>
    <n v="2"/>
    <n v="1"/>
    <s v="Lighting"/>
    <n v="0.97902139861649395"/>
    <n v="0.93591656730105399"/>
    <n v="20618.4442214056"/>
    <n v="10.1304395414583"/>
    <n v="0.71"/>
    <n v="14639.095397198"/>
    <n v="7.1926120744353597"/>
    <n v="5242"/>
    <n v="1"/>
    <n v="1.22"/>
    <n v="1.0999999999999999E-2"/>
    <n v="0.68"/>
    <n v="13.3536818008394"/>
    <d v="1900-01-08T12:55:13"/>
    <n v="43406"/>
    <n v="15.667243336619601"/>
    <n v="226.802886435462"/>
    <n v="0"/>
    <n v="117112.763177584"/>
  </r>
  <r>
    <s v="STND-62489"/>
    <s v="Wal-Mart Stores, Inc."/>
    <s v="Wal-Mart Stores Inc - Refrigeration - 2189 75th St - Darien"/>
    <s v="LED Refrigerated Display Case Lighting for Open and Closed Cases"/>
    <s v="Refrigeration"/>
    <s v="Retail (mall/dept. store)"/>
    <n v="0"/>
    <n v="69254.460000000006"/>
    <n v="8.2414000000000005"/>
    <x v="2"/>
    <x v="0"/>
    <n v="8.6177180282661094"/>
    <s v="ΔkWpeak / CF"/>
    <n v="0.69"/>
    <s v="Private-Non-Lighting"/>
    <s v="non_lighting"/>
    <n v="3"/>
    <n v="1"/>
    <s v="Non-Lighting"/>
    <n v="0.98952339343681495"/>
    <n v="0.43468415683807998"/>
    <n v="68528.908269834195"/>
    <n v="3.5824060101653599"/>
    <n v="0.7"/>
    <n v="47970.235788883903"/>
    <n v="2.5076842071157501"/>
    <n v="5478"/>
    <n v="1.1200000000000001"/>
    <n v="1.31"/>
    <n v="2.1999999999999999E-2"/>
    <n v="0.95"/>
    <n v="12.7783862723622"/>
    <d v="1900-01-08T03:03:29"/>
    <n v="43411"/>
    <n v="5.19189276835559"/>
    <n v="0"/>
    <n v="0"/>
    <n v="413393.96577804093"/>
  </r>
  <r>
    <s v="STND-62490"/>
    <s v="Wal-Mart Stores, Inc."/>
    <s v="Wal-Mart Stores Inc - Refrigeration - 4700 135th St - Crestwood"/>
    <s v="LED Refrigerated Display Case Lighting for Open and Closed Cases"/>
    <s v="Refrigeration"/>
    <s v="Retail (mall/dept. store)"/>
    <n v="0"/>
    <n v="62251.199999999997"/>
    <n v="7.4080000000000004"/>
    <x v="2"/>
    <x v="0"/>
    <n v="8.6177180282661094"/>
    <s v="ΔkWpeak / CF"/>
    <n v="0.69"/>
    <s v="Private-Non-Lighting"/>
    <s v="non_lighting"/>
    <n v="3"/>
    <n v="1"/>
    <s v="Non-Lighting"/>
    <n v="0.98952339343681495"/>
    <n v="0.43468415683807998"/>
    <n v="61599.018669513898"/>
    <n v="3.2201402338565002"/>
    <n v="0.7"/>
    <n v="43119.3130686597"/>
    <n v="2.2540981636995499"/>
    <n v="5478"/>
    <n v="1.1200000000000001"/>
    <n v="1.31"/>
    <n v="2.1999999999999999E-2"/>
    <n v="0.95"/>
    <n v="12.7783862723622"/>
    <d v="1900-01-08T03:03:29"/>
    <n v="43410"/>
    <n v="4.66686990413986"/>
    <n v="0"/>
    <n v="0"/>
    <n v="371590.08159823914"/>
  </r>
  <r>
    <s v="STND-62491"/>
    <s v="J.B. Sullivan, Inc."/>
    <s v="J.B. Sullivan Inc (d/b/a Sullivan's Foods) - 703 N Elida St - Winnebago"/>
    <s v="Outdoor &amp; Garage - LED Retrofits"/>
    <s v="Outdoor &amp; Garage Lighting"/>
    <s v="Exterior"/>
    <n v="0"/>
    <n v="34860.33"/>
    <n v="0"/>
    <x v="0"/>
    <x v="0"/>
    <n v="10.1978380583316"/>
    <s v="Qty / 1,000"/>
    <m/>
    <s v="Private-Lighting"/>
    <s v="lighting"/>
    <n v="3"/>
    <n v="1"/>
    <s v="Lighting"/>
    <n v="0.91633259480590001"/>
    <n v="1.30467645558681"/>
    <n v="31943.65664469"/>
    <n v="0"/>
    <n v="0.71"/>
    <n v="22679.996217729898"/>
    <n v="0"/>
    <n v="4903"/>
    <n v="1"/>
    <n v="1"/>
    <n v="0"/>
    <n v="0"/>
    <n v="14.276973281664301"/>
    <d v="1900-01-09T04:44:53"/>
    <n v="43425"/>
    <n v="0"/>
    <n v="0"/>
    <n v="0"/>
    <n v="231286.92859198269"/>
  </r>
  <r>
    <s v="STND-62491"/>
    <s v="J.B. Sullivan, Inc."/>
    <s v="J.B. Sullivan Inc (d/b/a Sullivan's Foods) - 703 N Elida St - Winnebago"/>
    <s v="Outdoor &amp; Garage - LED Retrofits"/>
    <s v="Outdoor &amp; Garage Lighting"/>
    <s v="Exterior"/>
    <n v="0"/>
    <n v="8065.4350000000004"/>
    <n v="0"/>
    <x v="0"/>
    <x v="0"/>
    <n v="10.1978380583316"/>
    <s v="Qty / 1,000"/>
    <m/>
    <s v="Private-Lighting"/>
    <s v="lighting"/>
    <n v="3"/>
    <n v="1"/>
    <s v="Lighting"/>
    <n v="0.91633259480590001"/>
    <n v="1.30467645558681"/>
    <n v="7390.62098178832"/>
    <n v="0"/>
    <n v="0.71"/>
    <n v="5247.3408970697101"/>
    <n v="0"/>
    <n v="4903"/>
    <n v="1"/>
    <n v="1"/>
    <n v="0"/>
    <n v="0"/>
    <n v="14.276973281664301"/>
    <d v="1900-01-09T04:44:53"/>
    <n v="43425"/>
    <n v="0"/>
    <n v="0"/>
    <n v="0"/>
    <n v="53511.532705177371"/>
  </r>
  <r>
    <s v="STND-62492"/>
    <s v="Ritz Carlton Water Tower LLP"/>
    <s v="Ritz Carlton Water Tower LLP - 160 E Pearson St - Chicago"/>
    <s v="Guest Room Energy Management System"/>
    <s v="HVAC"/>
    <s v="Hotel/Motel - Guest"/>
    <n v="0"/>
    <n v="334640"/>
    <n v="44.65"/>
    <x v="3"/>
    <x v="0"/>
    <n v="15"/>
    <s v="ΔkWpeak"/>
    <m/>
    <s v="Private-Non-Lighting"/>
    <s v="non_lighting"/>
    <n v="2"/>
    <n v="1"/>
    <s v="Non-Lighting"/>
    <n v="0.76002432528749297"/>
    <n v="0.465462131779591"/>
    <n v="254334.54021420699"/>
    <n v="20.7828841839587"/>
    <n v="0.7"/>
    <n v="178034.17814994499"/>
    <n v="14.5480189287711"/>
    <n v="2390"/>
    <n v="1.18"/>
    <n v="1.36"/>
    <n v="0.02"/>
    <n v="0.28000000000000003"/>
    <n v="29.2887029288703"/>
    <d v="1900-01-19T22:05:31"/>
    <n v="43464"/>
    <n v="20.7828841839587"/>
    <n v="0"/>
    <n v="0"/>
    <n v="2670512.6722491747"/>
  </r>
  <r>
    <s v="STND-62493"/>
    <s v="Aldi Inc."/>
    <s v="Aldi Inc 44 Batavia - Phase 2 - 1345 W North Ave - Melrose Park"/>
    <s v="Outdoor &amp; Garage - LED Fixtures"/>
    <s v="Outdoor &amp; Garage Lighting"/>
    <s v="Exterior"/>
    <n v="0"/>
    <n v="1696.4380000000001"/>
    <n v="0"/>
    <x v="0"/>
    <x v="0"/>
    <n v="10.1978380583316"/>
    <s v="Qty / 1,000"/>
    <m/>
    <s v="Private-Lighting"/>
    <s v="lighting"/>
    <n v="3"/>
    <n v="1"/>
    <s v="Lighting"/>
    <n v="0.91633259480590001"/>
    <n v="1.30467645558681"/>
    <n v="1554.50143446733"/>
    <n v="0"/>
    <n v="0.71"/>
    <n v="1103.69601847181"/>
    <n v="0"/>
    <n v="4903"/>
    <n v="1"/>
    <n v="1"/>
    <n v="0"/>
    <n v="0"/>
    <n v="14.276973281664301"/>
    <d v="1900-01-09T04:44:53"/>
    <n v="43397"/>
    <n v="0"/>
    <n v="0"/>
    <n v="0"/>
    <n v="11255.31326200088"/>
  </r>
  <r>
    <s v="STND-62493"/>
    <s v="Aldi Inc."/>
    <s v="Aldi Inc 44 Batavia - Phase 2 - 1345 W North Ave - Melrose Park"/>
    <s v="Outdoor &amp; Garage - LED Fixtures"/>
    <s v="Outdoor &amp; Garage Lighting"/>
    <s v="Exterior"/>
    <n v="0"/>
    <n v="21710.484"/>
    <n v="0"/>
    <x v="0"/>
    <x v="0"/>
    <n v="10.1978380583316"/>
    <s v="Qty / 1,000"/>
    <m/>
    <s v="Private-Lighting"/>
    <s v="lighting"/>
    <n v="3"/>
    <n v="1"/>
    <s v="Lighting"/>
    <n v="0.91633259480590001"/>
    <n v="1.30467645558681"/>
    <n v="19894.024138212"/>
    <n v="0"/>
    <n v="0.71"/>
    <n v="14124.757138130501"/>
    <n v="0"/>
    <n v="4903"/>
    <n v="1"/>
    <n v="1"/>
    <n v="0"/>
    <n v="0"/>
    <n v="14.276973281664301"/>
    <d v="1900-01-09T04:44:53"/>
    <n v="43397"/>
    <n v="0"/>
    <n v="0"/>
    <n v="0"/>
    <n v="144041.98590791816"/>
  </r>
  <r>
    <s v="STND-62493"/>
    <s v="Aldi Inc."/>
    <s v="Aldi Inc 44 Batavia - Phase 2 - 1345 W North Ave - Melrose Park"/>
    <s v="Photocells"/>
    <s v="Outdoor &amp; Garage Lighting"/>
    <s v="Grocery/convenience"/>
    <n v="0"/>
    <n v="23.52"/>
    <n v="0"/>
    <x v="0"/>
    <x v="0"/>
    <n v="8"/>
    <s v="Qty / 1,000"/>
    <m/>
    <s v="Private-Lighting"/>
    <s v="lighting"/>
    <n v="3"/>
    <n v="1"/>
    <s v="Lighting"/>
    <n v="0.91633259480590001"/>
    <n v="1.30467645558681"/>
    <n v="21.552142629834801"/>
    <n v="0"/>
    <n v="0.71"/>
    <n v="15.302021267182701"/>
    <n v="0"/>
    <n v="4661"/>
    <n v="1.07"/>
    <n v="1.24"/>
    <n v="2.9000000000000001E-2"/>
    <n v="0.745"/>
    <n v="15.018236429950701"/>
    <d v="1900-01-09T17:27:20"/>
    <n v="43397"/>
    <n v="0"/>
    <n v="0.58412349183664303"/>
    <n v="0"/>
    <n v="122.41617013746161"/>
  </r>
  <r>
    <s v="STND-62493"/>
    <s v="Aldi Inc."/>
    <s v="Aldi Inc 44 Batavia - Phase 2 - 1345 W North Ave - Melrose Park"/>
    <s v="VSD on HVAC Fan or Pump &lt;= 200 HP"/>
    <s v="Variable Speed Drives"/>
    <s v="Grocery/convenience"/>
    <n v="0"/>
    <n v="18643.763999999999"/>
    <n v="0.88678800000000002"/>
    <x v="6"/>
    <x v="0"/>
    <n v="15"/>
    <s v="ΔkWpeak"/>
    <m/>
    <s v="Private-Lighting"/>
    <s v="lighting"/>
    <n v="3"/>
    <n v="1"/>
    <s v="Non-Lighting"/>
    <n v="0.91633259480590001"/>
    <n v="1.30467645558681"/>
    <n v="17083.8886430688"/>
    <n v="1.1569714246969101"/>
    <n v="0.7"/>
    <n v="11958.722050148201"/>
    <n v="0.80987999728783899"/>
    <n v="4661"/>
    <n v="1.07"/>
    <n v="1.24"/>
    <n v="2.9000000000000001E-2"/>
    <n v="0.745"/>
    <n v="15.018236429950701"/>
    <d v="1900-01-09T17:27:20"/>
    <n v="43397"/>
    <n v="1.1569714246969101"/>
    <n v="0"/>
    <n v="0"/>
    <n v="179380.830752223"/>
  </r>
  <r>
    <s v="STND-62494"/>
    <s v="Aero Rubber Company"/>
    <s v="Aero Rubber Com Inc - 8100 W 185th St - Tinley Park"/>
    <s v="New Indoor LED Fixtures"/>
    <s v="Indoor Lighting"/>
    <s v="Warehouse"/>
    <n v="0"/>
    <n v="185671.64"/>
    <n v="29.384432"/>
    <x v="0"/>
    <x v="0"/>
    <n v="9.5383441434566993"/>
    <s v="Qty / 1,000"/>
    <m/>
    <s v="Private-Lighting"/>
    <s v="lighting"/>
    <n v="2"/>
    <n v="1"/>
    <s v="Lighting"/>
    <n v="0.97902139861649395"/>
    <n v="0.93591656730105399"/>
    <n v="181776.50867621801"/>
    <n v="27.501376729531199"/>
    <n v="0.71"/>
    <n v="129061.321160115"/>
    <n v="19.525977477967199"/>
    <n v="5242"/>
    <n v="1"/>
    <n v="1.22"/>
    <n v="1.0999999999999999E-2"/>
    <n v="0.68"/>
    <n v="13.3536818008394"/>
    <d v="1900-01-08T12:55:13"/>
    <n v="43406"/>
    <n v="33.1501648138033"/>
    <n v="1999.5415954384"/>
    <n v="0"/>
    <n v="1231031.2968343671"/>
  </r>
  <r>
    <s v="STND-62494"/>
    <s v="Aero Rubber Company"/>
    <s v="Aero Rubber Com Inc - 8100 W 185th St - Tinley Park"/>
    <s v="New Indoor LED Fixtures"/>
    <s v="Indoor Lighting"/>
    <s v="Warehouse"/>
    <n v="0"/>
    <n v="85145.805999999997"/>
    <n v="13.475193000000001"/>
    <x v="0"/>
    <x v="0"/>
    <n v="9.5383441434566993"/>
    <s v="Qty / 1,000"/>
    <m/>
    <s v="Private-Lighting"/>
    <s v="lighting"/>
    <n v="2"/>
    <n v="1"/>
    <s v="Lighting"/>
    <n v="0.97902139861649395"/>
    <n v="0.93591656730105399"/>
    <n v="83359.566076448595"/>
    <n v="12.6116563762792"/>
    <n v="0.71"/>
    <n v="59185.291914278503"/>
    <n v="8.9542760271582207"/>
    <n v="5242"/>
    <n v="1"/>
    <n v="1.22"/>
    <n v="1.0999999999999999E-2"/>
    <n v="0.68"/>
    <n v="13.3536818008394"/>
    <d v="1900-01-08T12:55:13"/>
    <n v="43406"/>
    <n v="15.2020930283018"/>
    <n v="916.95522684093498"/>
    <n v="0"/>
    <n v="564529.68250933348"/>
  </r>
  <r>
    <s v="STND-62494"/>
    <s v="Aero Rubber Company"/>
    <s v="Aero Rubber Com Inc - 8100 W 185th St - Tinley Park"/>
    <s v="Occupancy Sensors"/>
    <s v="Indoor Lighting"/>
    <s v="Warehouse"/>
    <n v="0"/>
    <n v="13463.972"/>
    <n v="6.9199130000000002"/>
    <x v="0"/>
    <x v="0"/>
    <n v="8"/>
    <s v="Qty / 1,000"/>
    <m/>
    <s v="Private-Lighting"/>
    <s v="lighting"/>
    <n v="2"/>
    <n v="1"/>
    <s v="Lighting"/>
    <n v="0.97902139861649395"/>
    <n v="0.93591656730105399"/>
    <n v="13181.5166983733"/>
    <n v="6.4764612209819399"/>
    <n v="0.71"/>
    <n v="9358.8768558450502"/>
    <n v="4.5982874668971698"/>
    <n v="5242"/>
    <n v="1"/>
    <n v="1.22"/>
    <n v="1.0999999999999999E-2"/>
    <n v="0.68"/>
    <n v="13.3536818008394"/>
    <d v="1900-01-08T12:55:13"/>
    <n v="43406"/>
    <n v="10.016178813767301"/>
    <n v="144.99668368210601"/>
    <n v="0"/>
    <n v="74871.014846760401"/>
  </r>
  <r>
    <s v="STND-62494"/>
    <s v="Aero Rubber Company"/>
    <s v="Aero Rubber Com Inc - 8100 W 185th St - Tinley Park"/>
    <s v="Outdoor &amp; Garage - LED Fixtures"/>
    <s v="Outdoor &amp; Garage Lighting"/>
    <s v="Exterior"/>
    <n v="0"/>
    <n v="7477.0749999999998"/>
    <n v="0"/>
    <x v="0"/>
    <x v="0"/>
    <n v="10.1978380583316"/>
    <s v="Qty / 1,000"/>
    <m/>
    <s v="Private-Lighting"/>
    <s v="lighting"/>
    <n v="2"/>
    <n v="1"/>
    <s v="Lighting"/>
    <n v="0.97902139861649395"/>
    <n v="0.93591656730105399"/>
    <n v="7320.2164240604197"/>
    <n v="0"/>
    <n v="0.71"/>
    <n v="5197.3536610828996"/>
    <n v="0"/>
    <n v="4903"/>
    <n v="1"/>
    <n v="1"/>
    <n v="0"/>
    <n v="0"/>
    <n v="14.276973281664301"/>
    <d v="1900-01-09T04:44:53"/>
    <n v="43406"/>
    <n v="0"/>
    <n v="0"/>
    <n v="0"/>
    <n v="53001.770967600271"/>
  </r>
  <r>
    <s v="STND-62494"/>
    <s v="Aero Rubber Company"/>
    <s v="Aero Rubber Com Inc - 8100 W 185th St - Tinley Park"/>
    <s v="Outdoor &amp; Garage - LED Fixtures"/>
    <s v="Outdoor &amp; Garage Lighting"/>
    <s v="Exterior"/>
    <n v="0"/>
    <n v="12046.671"/>
    <n v="0"/>
    <x v="0"/>
    <x v="0"/>
    <n v="10.1978380583316"/>
    <s v="Qty / 1,000"/>
    <m/>
    <s v="Private-Lighting"/>
    <s v="lighting"/>
    <n v="2"/>
    <n v="1"/>
    <s v="Lighting"/>
    <n v="0.97902139861649395"/>
    <n v="0.93591656730105399"/>
    <n v="11793.948691092801"/>
    <n v="0"/>
    <n v="0.71"/>
    <n v="8373.7035706758506"/>
    <n v="0"/>
    <n v="4903"/>
    <n v="1"/>
    <n v="1"/>
    <n v="0"/>
    <n v="0"/>
    <n v="14.276973281664301"/>
    <d v="1900-01-09T04:44:53"/>
    <n v="43406"/>
    <n v="0"/>
    <n v="0"/>
    <n v="0"/>
    <n v="85393.672962225406"/>
  </r>
  <r>
    <s v="STND-62494"/>
    <s v="Aero Rubber Company"/>
    <s v="Aero Rubber Com Inc - 8100 W 185th St - Tinley Park"/>
    <s v="Outdoor &amp; Garage - LED Fixtures"/>
    <s v="Outdoor &amp; Garage Lighting"/>
    <s v="Exterior"/>
    <n v="0"/>
    <n v="3422.2939999999999"/>
    <n v="0"/>
    <x v="0"/>
    <x v="0"/>
    <n v="10.1978380583316"/>
    <s v="Qty / 1,000"/>
    <m/>
    <s v="Private-Lighting"/>
    <s v="lighting"/>
    <n v="2"/>
    <n v="1"/>
    <s v="Lighting"/>
    <n v="0.97902139861649395"/>
    <n v="0.93591656730105399"/>
    <n v="3350.4990583568301"/>
    <n v="0"/>
    <n v="0.71"/>
    <n v="2378.8543314333501"/>
    <n v="0"/>
    <n v="4903"/>
    <n v="1"/>
    <n v="1"/>
    <n v="0"/>
    <n v="0"/>
    <n v="14.276973281664301"/>
    <d v="1900-01-09T04:44:53"/>
    <n v="43406"/>
    <n v="0"/>
    <n v="0"/>
    <n v="0"/>
    <n v="24259.17123631799"/>
  </r>
  <r>
    <s v="STND-62494"/>
    <s v="Aero Rubber Company"/>
    <s v="Aero Rubber Com Inc - 8100 W 185th St - Tinley Park"/>
    <s v="Outdoor &amp; Garage - LED Fixtures"/>
    <s v="Outdoor &amp; Garage Lighting"/>
    <s v="Exterior"/>
    <n v="0"/>
    <n v="1475.8030000000001"/>
    <n v="0"/>
    <x v="0"/>
    <x v="0"/>
    <n v="10.1978380583316"/>
    <s v="Qty / 1,000"/>
    <m/>
    <s v="Private-Lighting"/>
    <s v="lighting"/>
    <n v="2"/>
    <n v="1"/>
    <s v="Lighting"/>
    <n v="0.97902139861649395"/>
    <n v="0.93591656730105399"/>
    <n v="1444.84271714242"/>
    <n v="0"/>
    <n v="0.71"/>
    <n v="1025.83832917112"/>
    <n v="0"/>
    <n v="4903"/>
    <n v="1"/>
    <n v="1"/>
    <n v="0"/>
    <n v="0"/>
    <n v="14.276973281664301"/>
    <d v="1900-01-09T04:44:53"/>
    <n v="43406"/>
    <n v="0"/>
    <n v="0"/>
    <n v="0"/>
    <n v="10461.333154916547"/>
  </r>
  <r>
    <s v="STND-62497"/>
    <s v="Creators Stained Glass"/>
    <s v="Creator Stained Glass - 7705A Industrial Dr - Spring Grove"/>
    <s v="New Indoor LED Fixtures"/>
    <s v="Indoor Lighting"/>
    <s v="Office"/>
    <n v="0"/>
    <n v="8506.134"/>
    <n v="1.9126799999999999"/>
    <x v="0"/>
    <x v="0"/>
    <n v="15"/>
    <s v="Qty / 1,000"/>
    <m/>
    <s v="Private-Lighting"/>
    <s v="lighting"/>
    <n v="3"/>
    <n v="1"/>
    <s v="Lighting"/>
    <n v="0.91633259480590001"/>
    <n v="1.30467645558681"/>
    <n v="7794.4478399866903"/>
    <n v="2.4954285630717701"/>
    <n v="0.71"/>
    <n v="5534.0579663905501"/>
    <n v="1.77175427978096"/>
    <n v="2885"/>
    <n v="1.165"/>
    <n v="1.3779999999999999"/>
    <n v="2.5499999999999998E-2"/>
    <n v="0.55000000000000004"/>
    <n v="24.263431542460999"/>
    <d v="1900-01-16T07:56:40"/>
    <n v="43406"/>
    <n v="3.2925564890774099"/>
    <n v="170.60808576794901"/>
    <n v="0"/>
    <n v="83010.869495858249"/>
  </r>
  <r>
    <s v="STND-62497"/>
    <s v="Creators Stained Glass"/>
    <s v="Creator Stained Glass - 7705A Industrial Dr - Spring Grove"/>
    <s v="New Indoor LED Fixtures"/>
    <s v="Indoor Lighting"/>
    <s v="Office"/>
    <n v="0"/>
    <n v="2146.7860000000001"/>
    <n v="0.48272399999999999"/>
    <x v="0"/>
    <x v="0"/>
    <n v="15"/>
    <s v="Qty / 1,000"/>
    <m/>
    <s v="Private-Lighting"/>
    <s v="lighting"/>
    <n v="3"/>
    <n v="1"/>
    <s v="Lighting"/>
    <n v="0.91633259480590001"/>
    <n v="1.30467645558681"/>
    <n v="1967.1699858729801"/>
    <n v="0.62979863734668595"/>
    <n v="0.71"/>
    <n v="1396.6906899698099"/>
    <n v="0.44715703251614702"/>
    <n v="2885"/>
    <n v="1.165"/>
    <n v="1.3779999999999999"/>
    <n v="2.5499999999999998E-2"/>
    <n v="0.55000000000000004"/>
    <n v="24.263431542460999"/>
    <d v="1900-01-16T07:56:40"/>
    <n v="43406"/>
    <n v="0.83097854248144298"/>
    <n v="43.058227158593098"/>
    <n v="0"/>
    <n v="20950.360349547147"/>
  </r>
  <r>
    <s v="STND-62497"/>
    <s v="Creators Stained Glass"/>
    <s v="Creator Stained Glass - 7705A Industrial Dr - Spring Grove"/>
    <s v="New Indoor LED Fixtures"/>
    <s v="Indoor Lighting"/>
    <s v="Office"/>
    <n v="0"/>
    <n v="60.758000000000003"/>
    <n v="1.3662000000000001E-2"/>
    <x v="0"/>
    <x v="0"/>
    <n v="15"/>
    <s v="Qty / 1,000"/>
    <m/>
    <s v="Private-Lighting"/>
    <s v="lighting"/>
    <n v="3"/>
    <n v="1"/>
    <s v="Lighting"/>
    <n v="0.91633259480590001"/>
    <n v="1.30467645558681"/>
    <n v="55.674535795216897"/>
    <n v="1.7824489736226901E-2"/>
    <n v="0.71"/>
    <n v="39.528920414604002"/>
    <n v="1.26553877127211E-2"/>
    <n v="2885"/>
    <n v="1.165"/>
    <n v="1.3779999999999999"/>
    <n v="2.5499999999999998E-2"/>
    <n v="0.55000000000000004"/>
    <n v="24.263431542460999"/>
    <d v="1900-01-16T07:56:40"/>
    <n v="43406"/>
    <n v="2.3518260636267201E-2"/>
    <n v="1.21862717835024"/>
    <n v="0"/>
    <n v="592.93380621905999"/>
  </r>
  <r>
    <s v="STND-62497"/>
    <s v="Creators Stained Glass"/>
    <s v="Creator Stained Glass - 7705A Industrial Dr - Spring Grove"/>
    <s v="New Indoor LED Fixtures"/>
    <s v="Indoor Lighting"/>
    <s v="Office"/>
    <n v="0"/>
    <n v="1053.1400000000001"/>
    <n v="0.23680799999999999"/>
    <x v="0"/>
    <x v="0"/>
    <n v="15"/>
    <s v="Qty / 1,000"/>
    <m/>
    <s v="Private-Lighting"/>
    <s v="lighting"/>
    <n v="3"/>
    <n v="1"/>
    <s v="Lighting"/>
    <n v="0.91633259480590001"/>
    <n v="1.30467645558681"/>
    <n v="965.02650889388497"/>
    <n v="0.30895782209459999"/>
    <n v="0.71"/>
    <n v="685.168821314659"/>
    <n v="0.21936005368716599"/>
    <n v="2885"/>
    <n v="1.165"/>
    <n v="1.3779999999999999"/>
    <n v="2.5499999999999998E-2"/>
    <n v="0.55000000000000004"/>
    <n v="24.263431542460999"/>
    <d v="1900-01-16T07:56:40"/>
    <n v="43406"/>
    <n v="0.40764985102863199"/>
    <n v="21.122897834158"/>
    <n v="0"/>
    <n v="10277.532319719885"/>
  </r>
  <r>
    <s v="STND-62497"/>
    <s v="Creators Stained Glass"/>
    <s v="Creator Stained Glass - 7705A Industrial Dr - Spring Grove"/>
    <s v="New Indoor LED Fixtures"/>
    <s v="Indoor Lighting"/>
    <s v="Office"/>
    <n v="0"/>
    <n v="1772.1110000000001"/>
    <n v="0.39847500000000002"/>
    <x v="0"/>
    <x v="0"/>
    <n v="15"/>
    <s v="Qty / 1,000"/>
    <m/>
    <s v="Private-Lighting"/>
    <s v="lighting"/>
    <n v="3"/>
    <n v="1"/>
    <s v="Lighting"/>
    <n v="0.91633259480590001"/>
    <n v="1.30467645558681"/>
    <n v="1623.84307091408"/>
    <n v="0.51988095063995299"/>
    <n v="0.71"/>
    <n v="1152.928580349"/>
    <n v="0.36911547495436597"/>
    <n v="2885"/>
    <n v="1.165"/>
    <n v="1.3779999999999999"/>
    <n v="2.5499999999999998E-2"/>
    <n v="0.55000000000000004"/>
    <n v="24.263431542460999"/>
    <d v="1900-01-16T07:56:40"/>
    <n v="43406"/>
    <n v="0.68594926855779503"/>
    <n v="35.543346187389702"/>
    <n v="0"/>
    <n v="17293.928705235001"/>
  </r>
  <r>
    <s v="STND-62499"/>
    <s v="Mokena Public Schools District 159"/>
    <s v="School District 159 Mokena Elementary School Parking Lot - 11331 W 195th St - Mokena"/>
    <s v="Outdoor &amp; Garage - LED Fixtures"/>
    <s v="Outdoor &amp; Garage Lighting"/>
    <s v="Exterior"/>
    <n v="0"/>
    <n v="21303.535"/>
    <n v="0"/>
    <x v="0"/>
    <x v="1"/>
    <n v="10.1978380583316"/>
    <s v="Qty / 1,000"/>
    <m/>
    <s v="Public-Lighting"/>
    <s v="lighting"/>
    <n v="3"/>
    <n v="1"/>
    <s v="Lighting"/>
    <n v="0.99829244462109001"/>
    <n v="0.987374621353864"/>
    <n v="21267.158034221"/>
    <n v="0"/>
    <n v="0.71"/>
    <n v="15099.6822042969"/>
    <n v="0"/>
    <n v="4903"/>
    <n v="1"/>
    <n v="1"/>
    <n v="0"/>
    <n v="0"/>
    <n v="14.276973281664301"/>
    <d v="1900-01-09T04:44:53"/>
    <n v="43447"/>
    <n v="0"/>
    <n v="0"/>
    <n v="0"/>
    <n v="153984.11385169131"/>
  </r>
  <r>
    <s v="STND-62499"/>
    <s v="Mokena Public Schools District 159"/>
    <s v="School District 159 Mokena Elementary School Parking Lot - 11331 W 195th St - Mokena"/>
    <s v="Outdoor &amp; Garage - LED Fixtures"/>
    <s v="Outdoor &amp; Garage Lighting"/>
    <s v="Exterior"/>
    <n v="0"/>
    <n v="2216.1559999999999"/>
    <n v="0"/>
    <x v="0"/>
    <x v="1"/>
    <n v="10.1978380583316"/>
    <s v="Qty / 1,000"/>
    <m/>
    <s v="Public-Lighting"/>
    <s v="lighting"/>
    <n v="3"/>
    <n v="1"/>
    <s v="Lighting"/>
    <n v="0.99829244462109001"/>
    <n v="0.987374621353864"/>
    <n v="2212.3717909017"/>
    <n v="0"/>
    <n v="0.71"/>
    <n v="1570.7839715401999"/>
    <n v="0"/>
    <n v="4903"/>
    <n v="1"/>
    <n v="1"/>
    <n v="0"/>
    <n v="0"/>
    <n v="14.276973281664301"/>
    <d v="1900-01-09T04:44:53"/>
    <n v="43447"/>
    <n v="0"/>
    <n v="0"/>
    <n v="0"/>
    <n v="16018.60056638991"/>
  </r>
  <r>
    <s v="STND-62499"/>
    <s v="Mokena Public Schools District 159"/>
    <s v="School District 159 Mokena Elementary School Parking Lot - 11331 W 195th St - Mokena"/>
    <s v="Photocells"/>
    <s v="Outdoor &amp; Garage Lighting"/>
    <s v="K-12 School"/>
    <n v="0"/>
    <n v="215.6"/>
    <n v="0"/>
    <x v="0"/>
    <x v="1"/>
    <n v="8"/>
    <s v="Qty / 1,000"/>
    <m/>
    <s v="Public-Lighting"/>
    <s v="lighting"/>
    <n v="3"/>
    <n v="1"/>
    <s v="Lighting"/>
    <n v="0.99829244462109001"/>
    <n v="0.987374621353864"/>
    <n v="215.23185106030701"/>
    <n v="0"/>
    <n v="0.71"/>
    <n v="152.81461425281799"/>
    <n v="0"/>
    <n v="2979"/>
    <n v="1.17333333333333"/>
    <n v="1.323"/>
    <n v="2.1333333333333301E-2"/>
    <n v="0.72"/>
    <n v="23.497818059751602"/>
    <d v="1900-01-15T18:49:11"/>
    <n v="43447"/>
    <n v="0"/>
    <n v="3.9133063829146799"/>
    <n v="0"/>
    <n v="1222.5169140225439"/>
  </r>
  <r>
    <s v="STND-62499"/>
    <s v="Mokena Public Schools District 159"/>
    <s v="School District 159 Mokena Elementary School Parking Lot - 11331 W 195th St - Mokena"/>
    <s v="Photocells"/>
    <s v="Outdoor &amp; Garage Lighting"/>
    <s v="K-12 School"/>
    <n v="0"/>
    <n v="84"/>
    <n v="0"/>
    <x v="0"/>
    <x v="1"/>
    <n v="8"/>
    <s v="Qty / 1,000"/>
    <m/>
    <s v="Public-Lighting"/>
    <s v="lighting"/>
    <n v="3"/>
    <n v="1"/>
    <s v="Lighting"/>
    <n v="0.99829244462109001"/>
    <n v="0.987374621353864"/>
    <n v="83.8565653481716"/>
    <n v="0"/>
    <n v="0.71"/>
    <n v="59.538161397201797"/>
    <n v="0"/>
    <n v="2979"/>
    <n v="1.17333333333333"/>
    <n v="1.323"/>
    <n v="2.1333333333333301E-2"/>
    <n v="0.72"/>
    <n v="23.497818059751602"/>
    <d v="1900-01-15T18:49:11"/>
    <n v="43447"/>
    <n v="0"/>
    <n v="1.5246648245122101"/>
    <n v="0"/>
    <n v="476.30529117761438"/>
  </r>
  <r>
    <s v="STND-62500"/>
    <s v="CVS Health Corporation"/>
    <s v="CVS Pharmacy - Store Number 08746 - 300 N Eola Rd - Aurora"/>
    <s v="Outdoor &amp; Garage - LED Fixtures"/>
    <s v="Outdoor &amp; Garage Lighting"/>
    <s v="Exterior"/>
    <n v="0"/>
    <n v="10943.495999999999"/>
    <n v="0"/>
    <x v="0"/>
    <x v="0"/>
    <n v="10.1978380583316"/>
    <s v="Qty / 1,000"/>
    <m/>
    <s v="Private-Lighting"/>
    <s v="lighting"/>
    <n v="3"/>
    <n v="1"/>
    <s v="Lighting"/>
    <n v="0.91633259480590001"/>
    <n v="1.30467645558681"/>
    <n v="10027.882085928"/>
    <n v="0"/>
    <n v="0.71"/>
    <n v="7119.7962810088702"/>
    <n v="0"/>
    <n v="4903"/>
    <n v="1"/>
    <n v="1"/>
    <n v="0"/>
    <n v="0"/>
    <n v="14.276973281664301"/>
    <d v="1900-01-09T04:44:53"/>
    <n v="43442"/>
    <n v="0"/>
    <n v="0"/>
    <n v="0"/>
    <n v="72606.529482040045"/>
  </r>
  <r>
    <s v="STND-62500"/>
    <s v="CVS Health Corporation"/>
    <s v="CVS Pharmacy - Store Number 08746 - 300 N Eola Rd - Aurora"/>
    <s v="Outdoor &amp; Garage - LED Fixtures"/>
    <s v="Outdoor &amp; Garage Lighting"/>
    <s v="Exterior"/>
    <n v="0"/>
    <n v="4589.2079999999996"/>
    <n v="0"/>
    <x v="0"/>
    <x v="0"/>
    <n v="10.1978380583316"/>
    <s v="Qty / 1,000"/>
    <m/>
    <s v="Private-Lighting"/>
    <s v="lighting"/>
    <n v="3"/>
    <n v="1"/>
    <s v="Lighting"/>
    <n v="0.91633259480590001"/>
    <n v="1.30467645558681"/>
    <n v="4205.2408747439904"/>
    <n v="0"/>
    <n v="0.71"/>
    <n v="2985.7210210682401"/>
    <n v="0"/>
    <n v="4903"/>
    <n v="1"/>
    <n v="1"/>
    <n v="0"/>
    <n v="0"/>
    <n v="14.276973281664301"/>
    <d v="1900-01-09T04:44:53"/>
    <n v="43442"/>
    <n v="0"/>
    <n v="0"/>
    <n v="0"/>
    <n v="30447.899460210385"/>
  </r>
  <r>
    <s v="STND-62501"/>
    <s v="EMJ Property Management LLC"/>
    <s v="EMJ Property Management LLC - 11209 Joliet Rd - Lemont"/>
    <s v="New Indoor LED Fixtures"/>
    <s v="Indoor Lighting"/>
    <s v="Warehouse"/>
    <n v="0"/>
    <n v="58081.36"/>
    <n v="9.1919679999999993"/>
    <x v="0"/>
    <x v="0"/>
    <n v="9.5383441434566993"/>
    <s v="Qty / 1,000"/>
    <m/>
    <s v="Private-Lighting"/>
    <s v="lighting"/>
    <n v="3"/>
    <n v="1"/>
    <s v="Lighting"/>
    <n v="0.91633259480590001"/>
    <n v="1.30467645558681"/>
    <n v="53221.843318655599"/>
    <n v="11.992544230107301"/>
    <n v="0.71"/>
    <n v="37787.508756245501"/>
    <n v="8.5147064033762092"/>
    <n v="5242"/>
    <n v="1"/>
    <n v="1.22"/>
    <n v="1.0999999999999999E-2"/>
    <n v="0.68"/>
    <n v="13.3536818008394"/>
    <d v="1900-01-08T12:55:13"/>
    <n v="43448"/>
    <n v="14.455815127901801"/>
    <n v="585.44027650521195"/>
    <n v="0"/>
    <n v="360430.26284095302"/>
  </r>
  <r>
    <s v="STND-62501"/>
    <s v="EMJ Property Management LLC"/>
    <s v="EMJ Property Management LLC - 11209 Joliet Rd - Lemont"/>
    <s v="New Indoor LED Fixtures"/>
    <s v="Indoor Lighting"/>
    <s v="Warehouse"/>
    <n v="0"/>
    <n v="7548.48"/>
    <n v="1.1946239999999999"/>
    <x v="0"/>
    <x v="0"/>
    <n v="9.5383441434566993"/>
    <s v="Qty / 1,000"/>
    <m/>
    <s v="Private-Lighting"/>
    <s v="lighting"/>
    <n v="3"/>
    <n v="1"/>
    <s v="Lighting"/>
    <n v="0.91633259480590001"/>
    <n v="1.30467645558681"/>
    <n v="6916.9182652404397"/>
    <n v="1.5585978060789301"/>
    <n v="0.71"/>
    <n v="4911.0119683207104"/>
    <n v="1.1066044423160399"/>
    <n v="5242"/>
    <n v="1"/>
    <n v="1.22"/>
    <n v="1.0999999999999999E-2"/>
    <n v="0.68"/>
    <n v="13.3536818008394"/>
    <d v="1900-01-08T12:55:13"/>
    <n v="43448"/>
    <n v="1.8787340960450001"/>
    <n v="76.086100917644799"/>
    <n v="0"/>
    <n v="46842.922246477603"/>
  </r>
  <r>
    <s v="STND-62501"/>
    <s v="EMJ Property Management LLC"/>
    <s v="EMJ Property Management LLC - 11209 Joliet Rd - Lemont"/>
    <s v="Occupancy Sensors"/>
    <s v="Indoor Lighting"/>
    <s v="Warehouse"/>
    <n v="0"/>
    <n v="8957.5300000000007"/>
    <n v="4.6037920000000003"/>
    <x v="0"/>
    <x v="0"/>
    <n v="8"/>
    <s v="Qty / 1,000"/>
    <m/>
    <s v="Private-Lighting"/>
    <s v="lighting"/>
    <n v="3"/>
    <n v="1"/>
    <s v="Lighting"/>
    <n v="0.91633259480590001"/>
    <n v="1.30467645558681"/>
    <n v="8208.07670795169"/>
    <n v="6.0064590288188997"/>
    <n v="0.71"/>
    <n v="5827.7344626456998"/>
    <n v="4.2645859104614097"/>
    <n v="5242"/>
    <n v="1"/>
    <n v="1.22"/>
    <n v="1.0999999999999999E-2"/>
    <n v="0.68"/>
    <n v="13.3536818008394"/>
    <d v="1900-01-08T12:55:13"/>
    <n v="43448"/>
    <n v="9.2892963637780603"/>
    <n v="90.288843787468593"/>
    <n v="0"/>
    <n v="46621.875701165598"/>
  </r>
  <r>
    <s v="STND-62501"/>
    <s v="EMJ Property Management LLC"/>
    <s v="EMJ Property Management LLC - 11209 Joliet Rd - Lemont"/>
    <s v="Outdoor &amp; Garage - LED Fixtures"/>
    <s v="Outdoor &amp; Garage Lighting"/>
    <s v="Exterior"/>
    <n v="0"/>
    <n v="3309.5250000000001"/>
    <n v="0"/>
    <x v="0"/>
    <x v="0"/>
    <n v="10.1978380583316"/>
    <s v="Qty / 1,000"/>
    <m/>
    <s v="Private-Lighting"/>
    <s v="lighting"/>
    <n v="3"/>
    <n v="1"/>
    <s v="Lighting"/>
    <n v="0.91633259480590001"/>
    <n v="1.30467645558681"/>
    <n v="3032.6256308249999"/>
    <n v="0"/>
    <n v="0.71"/>
    <n v="2153.1641978857501"/>
    <n v="0"/>
    <n v="4903"/>
    <n v="1"/>
    <n v="1"/>
    <n v="0"/>
    <n v="0"/>
    <n v="14.276973281664301"/>
    <d v="1900-01-09T04:44:53"/>
    <n v="43448"/>
    <n v="0"/>
    <n v="0"/>
    <n v="0"/>
    <n v="21957.619803036334"/>
  </r>
  <r>
    <s v="STND-62501"/>
    <s v="EMJ Property Management LLC"/>
    <s v="EMJ Property Management LLC - 11209 Joliet Rd - Lemont"/>
    <s v="Outdoor &amp; Garage - LED Fixtures"/>
    <s v="Outdoor &amp; Garage Lighting"/>
    <s v="Exterior"/>
    <n v="0"/>
    <n v="813.89800000000002"/>
    <n v="0"/>
    <x v="0"/>
    <x v="0"/>
    <n v="10.1978380583316"/>
    <s v="Qty / 1,000"/>
    <m/>
    <s v="Private-Lighting"/>
    <s v="lighting"/>
    <n v="3"/>
    <n v="1"/>
    <s v="Lighting"/>
    <n v="0.91633259480590001"/>
    <n v="1.30467645558681"/>
    <n v="745.80126624733202"/>
    <n v="0"/>
    <n v="0.71"/>
    <n v="529.51889903560595"/>
    <n v="0"/>
    <n v="4903"/>
    <n v="1"/>
    <n v="1"/>
    <n v="0"/>
    <n v="0"/>
    <n v="14.276973281664301"/>
    <d v="1900-01-09T04:44:53"/>
    <n v="43448"/>
    <n v="0"/>
    <n v="0"/>
    <n v="0"/>
    <n v="5399.9479811911506"/>
  </r>
  <r>
    <s v="STND-62501"/>
    <s v="EMJ Property Management LLC"/>
    <s v="EMJ Property Management LLC - 11209 Joliet Rd - Lemont"/>
    <s v="Photocells"/>
    <s v="Outdoor &amp; Garage Lighting"/>
    <s v="Warehouse"/>
    <n v="0"/>
    <n v="355.32"/>
    <n v="0"/>
    <x v="0"/>
    <x v="0"/>
    <n v="8"/>
    <s v="Qty / 1,000"/>
    <m/>
    <s v="Private-Lighting"/>
    <s v="lighting"/>
    <n v="3"/>
    <n v="1"/>
    <s v="Lighting"/>
    <n v="0.91633259480590001"/>
    <n v="1.30467645558681"/>
    <n v="325.59129758643201"/>
    <n v="0"/>
    <n v="0.71"/>
    <n v="231.16982128636701"/>
    <n v="0"/>
    <n v="5242"/>
    <n v="1"/>
    <n v="1.22"/>
    <n v="1.0999999999999999E-2"/>
    <n v="0.68"/>
    <n v="13.3536818008394"/>
    <d v="1900-01-08T12:55:13"/>
    <n v="43448"/>
    <n v="0"/>
    <n v="3.5815042734507601"/>
    <n v="0"/>
    <n v="1849.3585702909361"/>
  </r>
  <r>
    <s v="STND-62501"/>
    <s v="EMJ Property Management LLC"/>
    <s v="EMJ Property Management LLC - 11209 Joliet Rd - Lemont"/>
    <s v="Outdoor &amp; Garage - LED Fixtures"/>
    <s v="Outdoor &amp; Garage Lighting"/>
    <s v="Exterior"/>
    <n v="0"/>
    <n v="4510.76"/>
    <n v="0"/>
    <x v="0"/>
    <x v="0"/>
    <n v="10.1978380583316"/>
    <s v="Qty / 1,000"/>
    <m/>
    <s v="Private-Lighting"/>
    <s v="lighting"/>
    <n v="3"/>
    <n v="1"/>
    <s v="Lighting"/>
    <n v="0.91633259480590001"/>
    <n v="1.30467645558681"/>
    <n v="4133.3564153466596"/>
    <n v="0"/>
    <n v="0.71"/>
    <n v="2934.6830548961302"/>
    <n v="0"/>
    <n v="4903"/>
    <n v="1"/>
    <n v="1"/>
    <n v="0"/>
    <n v="0"/>
    <n v="14.276973281664301"/>
    <d v="1900-01-09T04:44:53"/>
    <n v="43448"/>
    <n v="0"/>
    <n v="0"/>
    <n v="0"/>
    <n v="29927.422546360602"/>
  </r>
  <r>
    <s v="STND-62503"/>
    <s v="CVS Health Corporation"/>
    <s v="CVS Pharmacy #7970 - 4511 Algonquin - Lake in the Hills"/>
    <s v="Outdoor &amp; Garage - LED Fixtures"/>
    <s v="Outdoor &amp; Garage Lighting"/>
    <s v="Exterior"/>
    <n v="0"/>
    <n v="6668.08"/>
    <n v="0"/>
    <x v="0"/>
    <x v="0"/>
    <n v="10.1978380583316"/>
    <s v="Qty / 1,000"/>
    <m/>
    <s v="Private-Lighting"/>
    <s v="lighting"/>
    <n v="3"/>
    <n v="1"/>
    <s v="Lighting"/>
    <n v="0.91633259480590001"/>
    <n v="1.30467645558681"/>
    <n v="6110.1790487733197"/>
    <n v="0"/>
    <n v="0.71"/>
    <n v="4338.2271246290602"/>
    <n v="0"/>
    <n v="4903"/>
    <n v="1"/>
    <n v="1"/>
    <n v="0"/>
    <n v="0"/>
    <n v="14.276973281664301"/>
    <d v="1900-01-09T04:44:53"/>
    <n v="43440"/>
    <n v="0"/>
    <n v="0"/>
    <n v="0"/>
    <n v="44240.537677228698"/>
  </r>
  <r>
    <s v="STND-62503"/>
    <s v="CVS Health Corporation"/>
    <s v="CVS Pharmacy #7970 - 4511 Algonquin - Lake in the Hills"/>
    <s v="Outdoor &amp; Garage - LED Fixtures"/>
    <s v="Outdoor &amp; Garage Lighting"/>
    <s v="Exterior"/>
    <n v="0"/>
    <n v="3265.3980000000001"/>
    <n v="0"/>
    <x v="0"/>
    <x v="0"/>
    <n v="10.1978380583316"/>
    <s v="Qty / 1,000"/>
    <m/>
    <s v="Private-Lighting"/>
    <s v="lighting"/>
    <n v="3"/>
    <n v="1"/>
    <s v="Lighting"/>
    <n v="0.91633259480590001"/>
    <n v="1.30467645558681"/>
    <n v="2992.1906224139998"/>
    <n v="0"/>
    <n v="0.71"/>
    <n v="2124.4553419139402"/>
    <n v="0"/>
    <n v="4903"/>
    <n v="1"/>
    <n v="1"/>
    <n v="0"/>
    <n v="0"/>
    <n v="14.276973281664301"/>
    <d v="1900-01-09T04:44:53"/>
    <n v="43440"/>
    <n v="0"/>
    <n v="0"/>
    <n v="0"/>
    <n v="21664.851538995852"/>
  </r>
  <r>
    <s v="STND-62504"/>
    <s v="Aldi Inc."/>
    <s v="Aldi Inc #22 Valparaiso - 12201 Western Ave - Blue Island"/>
    <s v="Efficient Refrigeration Condenser"/>
    <s v="Refrigeration"/>
    <s v="Grocery/convenience"/>
    <n v="0"/>
    <n v="6000"/>
    <n v="5.9"/>
    <x v="2"/>
    <x v="0"/>
    <n v="13"/>
    <s v="ΔkWpeak"/>
    <m/>
    <s v="Private-Non-Lighting"/>
    <s v="non_lighting"/>
    <n v="3"/>
    <n v="1"/>
    <s v="Non-Lighting"/>
    <n v="0.98952339343681495"/>
    <n v="0.43468415683807998"/>
    <n v="5937.1403606208896"/>
    <n v="2.5646365253446701"/>
    <n v="0.7"/>
    <n v="4155.9982524346196"/>
    <n v="1.79524556774127"/>
    <n v="4661"/>
    <n v="1.07"/>
    <n v="1.24"/>
    <n v="2.9000000000000001E-2"/>
    <n v="0.745"/>
    <n v="15.018236429950701"/>
    <d v="1900-01-09T17:27:20"/>
    <n v="43429"/>
    <n v="2.5646365253446701"/>
    <n v="0"/>
    <n v="0"/>
    <n v="54027.977281650055"/>
  </r>
  <r>
    <s v="STND-62506"/>
    <s v="CVS Health Corporation"/>
    <s v="CVS Pharmacy #3603 - 16701 Harlem Ave - Tinley Park"/>
    <s v="Outdoor &amp; Garage - LED Fixtures"/>
    <s v="Outdoor &amp; Garage Lighting"/>
    <s v="Exterior"/>
    <n v="0"/>
    <n v="539.33000000000004"/>
    <n v="0"/>
    <x v="0"/>
    <x v="0"/>
    <n v="10.1978380583316"/>
    <s v="Qty / 1,000"/>
    <m/>
    <s v="Private-Lighting"/>
    <s v="lighting"/>
    <n v="3"/>
    <n v="1"/>
    <s v="Lighting"/>
    <n v="0.91633259480590001"/>
    <n v="1.30467645558681"/>
    <n v="494.20565835666599"/>
    <n v="0"/>
    <n v="0.71"/>
    <n v="350.88601743323301"/>
    <n v="0"/>
    <n v="4903"/>
    <n v="1"/>
    <n v="1"/>
    <n v="0"/>
    <n v="0"/>
    <n v="14.276973281664301"/>
    <d v="1900-01-09T04:44:53"/>
    <n v="43442"/>
    <n v="0"/>
    <n v="0"/>
    <n v="0"/>
    <n v="3578.2787827170287"/>
  </r>
  <r>
    <s v="STND-62506"/>
    <s v="CVS Health Corporation"/>
    <s v="CVS Pharmacy #3603 - 16701 Harlem Ave - Tinley Park"/>
    <s v="Outdoor &amp; Garage - LED Fixtures"/>
    <s v="Outdoor &amp; Garage Lighting"/>
    <s v="Exterior"/>
    <n v="0"/>
    <n v="3265.3980000000001"/>
    <n v="0"/>
    <x v="0"/>
    <x v="0"/>
    <n v="10.1978380583316"/>
    <s v="Qty / 1,000"/>
    <m/>
    <s v="Private-Lighting"/>
    <s v="lighting"/>
    <n v="3"/>
    <n v="1"/>
    <s v="Lighting"/>
    <n v="0.91633259480590001"/>
    <n v="1.30467645558681"/>
    <n v="2992.1906224139998"/>
    <n v="0"/>
    <n v="0.71"/>
    <n v="2124.4553419139402"/>
    <n v="0"/>
    <n v="4903"/>
    <n v="1"/>
    <n v="1"/>
    <n v="0"/>
    <n v="0"/>
    <n v="14.276973281664301"/>
    <d v="1900-01-09T04:44:53"/>
    <n v="43442"/>
    <n v="0"/>
    <n v="0"/>
    <n v="0"/>
    <n v="21664.851538995852"/>
  </r>
  <r>
    <s v="STND-62508"/>
    <s v="Aldi Inc."/>
    <s v="Aldi#03 - 4500 N Broadway - Chicago"/>
    <s v="Efficient Refrigeration Condenser"/>
    <s v="Refrigeration"/>
    <s v="Grocery/convenience"/>
    <n v="0"/>
    <n v="6000"/>
    <n v="5.9"/>
    <x v="2"/>
    <x v="0"/>
    <n v="13"/>
    <s v="ΔkWpeak"/>
    <m/>
    <s v="Private-Lighting"/>
    <s v="lighting"/>
    <n v="3"/>
    <n v="1"/>
    <s v="Non-Lighting"/>
    <n v="0.91633259480590001"/>
    <n v="1.30467645558681"/>
    <n v="5497.9955688354003"/>
    <n v="7.6975910879621603"/>
    <n v="0.7"/>
    <n v="3848.59689818478"/>
    <n v="5.3883137615735102"/>
    <n v="4661"/>
    <n v="1.07"/>
    <n v="1.24"/>
    <n v="2.9000000000000001E-2"/>
    <n v="0.745"/>
    <n v="15.018236429950701"/>
    <d v="1900-01-09T17:27:20"/>
    <n v="43426"/>
    <n v="7.6975910879621603"/>
    <n v="0"/>
    <n v="0"/>
    <n v="50031.759676402144"/>
  </r>
  <r>
    <s v="STND-62508"/>
    <s v="Aldi Inc."/>
    <s v="Aldi#03 - 4500 N Broadway - Chicago"/>
    <s v="Anti-Sweat Heater Controls for Glass Door Cooler or Refrigerator"/>
    <s v="Refrigeration"/>
    <s v="Grocery/convenience"/>
    <n v="0"/>
    <n v="24096.1"/>
    <n v="0"/>
    <x v="2"/>
    <x v="0"/>
    <n v="12"/>
    <s v="NA"/>
    <m/>
    <s v="Private-Lighting"/>
    <s v="lighting"/>
    <n v="3"/>
    <n v="1"/>
    <s v="Non-Lighting"/>
    <n v="0.91633259480590001"/>
    <n v="1.30467645558681"/>
    <n v="22080.0418377024"/>
    <n v="0"/>
    <n v="0.7"/>
    <n v="15456.0292863917"/>
    <n v="0"/>
    <n v="4661"/>
    <n v="1.07"/>
    <n v="1.24"/>
    <n v="2.9000000000000001E-2"/>
    <n v="0.745"/>
    <n v="15.018236429950701"/>
    <d v="1900-01-09T17:27:20"/>
    <n v="43426"/>
    <n v="0"/>
    <n v="0"/>
    <n v="0"/>
    <n v="185472.35143670041"/>
  </r>
  <r>
    <s v="STND-62508"/>
    <s v="Aldi Inc."/>
    <s v="Aldi#03 - 4500 N Broadway - Chicago"/>
    <s v="VSD on HVAC Fan or Pump &lt;= 200 HP"/>
    <s v="Variable Speed Drives"/>
    <s v="Grocery/convenience"/>
    <n v="0"/>
    <n v="18643.763999999999"/>
    <n v="0.88678800000000002"/>
    <x v="6"/>
    <x v="0"/>
    <n v="15"/>
    <s v="ΔkWpeak"/>
    <m/>
    <s v="Private-Lighting"/>
    <s v="lighting"/>
    <n v="3"/>
    <n v="1"/>
    <s v="Non-Lighting"/>
    <n v="0.91633259480590001"/>
    <n v="1.30467645558681"/>
    <n v="17083.8886430688"/>
    <n v="1.1569714246969101"/>
    <n v="0.7"/>
    <n v="11958.722050148201"/>
    <n v="0.80987999728783899"/>
    <n v="4661"/>
    <n v="1.07"/>
    <n v="1.24"/>
    <n v="2.9000000000000001E-2"/>
    <n v="0.745"/>
    <n v="15.018236429950701"/>
    <d v="1900-01-09T17:27:20"/>
    <n v="43426"/>
    <n v="1.1569714246969101"/>
    <n v="0"/>
    <n v="0"/>
    <n v="179380.830752223"/>
  </r>
  <r>
    <s v="STND-62508"/>
    <s v="Aldi Inc."/>
    <s v="Aldi#03 - 4500 N Broadway - Chicago"/>
    <s v="Outdoor &amp; Garage - LED Fixtures"/>
    <s v="Outdoor &amp; Garage Lighting"/>
    <s v="Exterior"/>
    <n v="0"/>
    <n v="7633.9709999999995"/>
    <n v="0"/>
    <x v="0"/>
    <x v="0"/>
    <n v="10.1978380583316"/>
    <s v="Qty / 1,000"/>
    <m/>
    <s v="Private-Lighting"/>
    <s v="lighting"/>
    <n v="3"/>
    <n v="1"/>
    <s v="Lighting"/>
    <n v="0.91633259480590001"/>
    <n v="1.30467645558681"/>
    <n v="6995.25645510299"/>
    <n v="0"/>
    <n v="0.71"/>
    <n v="4966.6320831231196"/>
    <n v="0"/>
    <n v="4903"/>
    <n v="1"/>
    <n v="1"/>
    <n v="0"/>
    <n v="0"/>
    <n v="14.276973281664301"/>
    <d v="1900-01-09T04:44:53"/>
    <n v="43426"/>
    <n v="0"/>
    <n v="0"/>
    <n v="0"/>
    <n v="50648.909679003707"/>
  </r>
  <r>
    <s v="STND-62508"/>
    <s v="Aldi Inc."/>
    <s v="Aldi#03 - 4500 N Broadway - Chicago"/>
    <s v="Photocells"/>
    <s v="Outdoor &amp; Garage Lighting"/>
    <s v="Grocery/convenience"/>
    <n v="0"/>
    <n v="105.84"/>
    <n v="0"/>
    <x v="0"/>
    <x v="0"/>
    <n v="8"/>
    <s v="Qty / 1,000"/>
    <m/>
    <s v="Private-Lighting"/>
    <s v="lighting"/>
    <n v="3"/>
    <n v="1"/>
    <s v="Lighting"/>
    <n v="0.91633259480590001"/>
    <n v="1.30467645558681"/>
    <n v="96.984641834256394"/>
    <n v="0"/>
    <n v="0.71"/>
    <n v="68.859095702322094"/>
    <n v="0"/>
    <n v="4661"/>
    <n v="1.07"/>
    <n v="1.24"/>
    <n v="2.9000000000000001E-2"/>
    <n v="0.745"/>
    <n v="15.018236429950701"/>
    <d v="1900-01-09T17:27:20"/>
    <n v="43426"/>
    <n v="0"/>
    <n v="2.6285557132648898"/>
    <n v="0"/>
    <n v="550.87276561857675"/>
  </r>
  <r>
    <s v="STND-62510"/>
    <s v="Roper Whitney LLC"/>
    <s v="Roper Whitney LLC - Phase 2 - 2833 Huffman Blvd - Rockford"/>
    <s v="New Indoor LED Fixtures"/>
    <s v="Indoor Lighting"/>
    <s v="Manufacturing"/>
    <n v="0"/>
    <n v="27668.654999999999"/>
    <n v="4.948258"/>
    <x v="0"/>
    <x v="0"/>
    <n v="10.827197921178"/>
    <s v="Qty / 1,000"/>
    <m/>
    <s v="Private-Lighting"/>
    <s v="lighting"/>
    <n v="3"/>
    <n v="1"/>
    <s v="Lighting"/>
    <n v="0.91633259480590001"/>
    <n v="1.30467645558681"/>
    <n v="25353.690430939201"/>
    <n v="6.4558757087690601"/>
    <n v="0.71"/>
    <n v="18001.120205966901"/>
    <n v="4.5836717532260298"/>
    <n v="4618"/>
    <n v="1.02"/>
    <n v="1.04"/>
    <n v="1.2E-2"/>
    <n v="0.81"/>
    <n v="15.158077089649201"/>
    <d v="1900-01-09T19:51:10"/>
    <n v="43441"/>
    <n v="7.6636701196213899"/>
    <n v="298.27871095222599"/>
    <n v="0"/>
    <n v="194901.69127292011"/>
  </r>
  <r>
    <s v="STND-62512"/>
    <s v="Aldi Inc. - Dwight"/>
    <s v="Aldi Inc 39 Dwight - 2051 N State St - Bourbonnais"/>
    <s v="Anti-Sweat Heater Controls for Glass Door Cooler or Refrigerator"/>
    <s v="Refrigeration"/>
    <s v="Grocery/convenience"/>
    <n v="0"/>
    <n v="10326.9"/>
    <n v="0"/>
    <x v="2"/>
    <x v="0"/>
    <n v="12"/>
    <s v="NA"/>
    <m/>
    <s v="Private-Non-Lighting"/>
    <s v="non_lighting"/>
    <n v="3"/>
    <n v="1"/>
    <s v="Non-Lighting"/>
    <n v="0.98952339343681495"/>
    <n v="0.43468415683807998"/>
    <n v="10218.709131682601"/>
    <n v="0"/>
    <n v="0.7"/>
    <n v="7153.0963921778502"/>
    <n v="0"/>
    <n v="4661"/>
    <n v="1.07"/>
    <n v="1.24"/>
    <n v="2.9000000000000001E-2"/>
    <n v="0.745"/>
    <n v="15.018236429950701"/>
    <d v="1900-01-09T17:27:20"/>
    <n v="43430"/>
    <n v="0"/>
    <n v="0"/>
    <n v="0"/>
    <n v="85837.156706134207"/>
  </r>
  <r>
    <s v="STND-62513"/>
    <s v="Holly Hunt Enterprises, Inc"/>
    <s v="Holly Hunt LLC - 9450 W Sergo Drive Unit B - McCook"/>
    <s v="New Indoor LED Fixtures"/>
    <s v="Indoor Lighting"/>
    <s v="Warehouse"/>
    <n v="0"/>
    <n v="25921.69"/>
    <n v="4.1023719999999999"/>
    <x v="0"/>
    <x v="0"/>
    <n v="9.5383441434566993"/>
    <s v="Qty / 1,000"/>
    <m/>
    <s v="Private-Lighting"/>
    <s v="lighting"/>
    <n v="3"/>
    <n v="1"/>
    <s v="Lighting"/>
    <n v="0.91633259480590001"/>
    <n v="1.30467645558681"/>
    <n v="23752.889459454102"/>
    <n v="5.3522681604585598"/>
    <n v="0.71"/>
    <n v="16864.551516212399"/>
    <n v="3.8001103939255798"/>
    <n v="5242"/>
    <n v="1"/>
    <n v="1.22"/>
    <n v="1.0999999999999999E-2"/>
    <n v="0.68"/>
    <n v="13.3536818008394"/>
    <d v="1900-01-08T12:55:13"/>
    <n v="43379"/>
    <n v="6.4516250728767597"/>
    <n v="261.28178405399598"/>
    <n v="0"/>
    <n v="160859.89618668833"/>
  </r>
  <r>
    <s v="STND-62513"/>
    <s v="Holly Hunt Enterprises, Inc"/>
    <s v="Holly Hunt LLC - 9450 W Sergo Drive Unit B - McCook"/>
    <s v="New Indoor LED Fixtures"/>
    <s v="Indoor Lighting"/>
    <s v="Warehouse"/>
    <n v="0"/>
    <n v="27274.126"/>
    <n v="4.3164090000000002"/>
    <x v="0"/>
    <x v="0"/>
    <n v="9.5383441434566993"/>
    <s v="Qty / 1,000"/>
    <m/>
    <s v="Private-Lighting"/>
    <s v="lighting"/>
    <n v="3"/>
    <n v="1"/>
    <s v="Lighting"/>
    <n v="0.91633259480590001"/>
    <n v="1.30467645558681"/>
    <n v="24992.170648643099"/>
    <n v="5.6315171949829903"/>
    <n v="0.71"/>
    <n v="17744.4411605366"/>
    <n v="3.9983772084379199"/>
    <n v="5242"/>
    <n v="1"/>
    <n v="1.22"/>
    <n v="1.0999999999999999E-2"/>
    <n v="0.68"/>
    <n v="13.3536818008394"/>
    <d v="1900-01-08T12:55:13"/>
    <n v="43379"/>
    <n v="6.7882319129496"/>
    <n v="274.91387713507402"/>
    <n v="0"/>
    <n v="169252.58642251627"/>
  </r>
  <r>
    <s v="STND-62514"/>
    <s v="St Francis of Assisi Parish"/>
    <s v="St Francis of Assisi - 15050 S Wolf Rd - Orland Park"/>
    <s v="Outdoor &amp; Garage - LED Fixtures"/>
    <s v="Outdoor &amp; Garage Lighting"/>
    <s v="Exterior"/>
    <n v="0"/>
    <n v="42940.474000000002"/>
    <n v="0"/>
    <x v="0"/>
    <x v="0"/>
    <n v="10.1978380583316"/>
    <s v="Qty / 1,000"/>
    <m/>
    <s v="Private-Lighting"/>
    <s v="lighting"/>
    <n v="3"/>
    <n v="1"/>
    <s v="Lighting"/>
    <n v="0.91633259480590001"/>
    <n v="1.30467645558681"/>
    <n v="39347.755962615302"/>
    <n v="0"/>
    <n v="0.71"/>
    <n v="27936.906733456799"/>
    <n v="0"/>
    <n v="4903"/>
    <n v="1"/>
    <n v="1"/>
    <n v="0"/>
    <n v="0"/>
    <n v="14.276973281664301"/>
    <d v="1900-01-09T04:44:53"/>
    <n v="43434"/>
    <n v="0"/>
    <n v="0"/>
    <n v="0"/>
    <n v="284896.0507185061"/>
  </r>
  <r>
    <s v="STND-62514"/>
    <s v="St Francis of Assisi Parish"/>
    <s v="St Francis of Assisi - 15050 S Wolf Rd - Orland Park"/>
    <s v="Outdoor &amp; Garage - LED Fixtures"/>
    <s v="Outdoor &amp; Garage Lighting"/>
    <s v="Exterior"/>
    <n v="0"/>
    <n v="19376.655999999999"/>
    <n v="0"/>
    <x v="0"/>
    <x v="0"/>
    <n v="10.1978380583316"/>
    <s v="Qty / 1,000"/>
    <m/>
    <s v="Private-Lighting"/>
    <s v="lighting"/>
    <n v="3"/>
    <n v="1"/>
    <s v="Lighting"/>
    <n v="0.91633259480590001"/>
    <n v="1.30467645558681"/>
    <n v="17755.461471141301"/>
    <n v="0"/>
    <n v="0.71"/>
    <n v="12606.377644510299"/>
    <n v="0"/>
    <n v="4903"/>
    <n v="1"/>
    <n v="1"/>
    <n v="0"/>
    <n v="0"/>
    <n v="14.276973281664301"/>
    <d v="1900-01-09T04:44:53"/>
    <n v="43434"/>
    <n v="0"/>
    <n v="0"/>
    <n v="0"/>
    <n v="128557.7977208878"/>
  </r>
  <r>
    <s v="STND-62514"/>
    <s v="St Francis of Assisi Parish"/>
    <s v="St Francis of Assisi - 15050 S Wolf Rd - Orland Park"/>
    <s v="Outdoor &amp; Garage - LED Fixtures"/>
    <s v="Outdoor &amp; Garage Lighting"/>
    <s v="Exterior"/>
    <n v="0"/>
    <n v="2941.8"/>
    <n v="0"/>
    <x v="0"/>
    <x v="0"/>
    <n v="10.1978380583316"/>
    <s v="Qty / 1,000"/>
    <m/>
    <s v="Private-Lighting"/>
    <s v="lighting"/>
    <n v="3"/>
    <n v="1"/>
    <s v="Lighting"/>
    <n v="0.91633259480590001"/>
    <n v="1.30467645558681"/>
    <n v="2695.6672273999998"/>
    <n v="0"/>
    <n v="0.71"/>
    <n v="1913.9237314540001"/>
    <n v="0"/>
    <n v="4903"/>
    <n v="1"/>
    <n v="1"/>
    <n v="0"/>
    <n v="0"/>
    <n v="14.276973281664301"/>
    <d v="1900-01-09T04:44:53"/>
    <n v="43434"/>
    <n v="0"/>
    <n v="0"/>
    <n v="0"/>
    <n v="19517.88426936563"/>
  </r>
  <r>
    <s v="STND-62515"/>
    <s v="Anfinsen Plastic Molding, Inc."/>
    <s v="Anfinsen Plastic Molding Inc - 445 Treasure Dr - Oswego"/>
    <s v="Hybrid Injection Molding Machine"/>
    <s v="Industrial"/>
    <s v="Manufacturing"/>
    <n v="0"/>
    <n v="491132"/>
    <n v="78.729200000000006"/>
    <x v="4"/>
    <x v="0"/>
    <n v="20"/>
    <s v="ΔkWpeak / CF"/>
    <n v="1"/>
    <s v="Private-Non-Lighting"/>
    <s v="non_lighting"/>
    <n v="2"/>
    <n v="1"/>
    <s v="Non-Lighting"/>
    <n v="0.76002432528749297"/>
    <n v="0.465462131779591"/>
    <n v="373272.26692709699"/>
    <n v="36.645461265301797"/>
    <n v="0.7"/>
    <n v="261290.586848968"/>
    <n v="25.651822885711201"/>
    <n v="4618"/>
    <n v="1.02"/>
    <n v="1.04"/>
    <n v="1.2E-2"/>
    <n v="0.81"/>
    <n v="15.158077089649201"/>
    <d v="1900-01-09T19:51:10"/>
    <n v="43441"/>
    <n v="36.645461265301797"/>
    <n v="0"/>
    <n v="0"/>
    <n v="5225811.7369793598"/>
  </r>
  <r>
    <s v="STND-62518"/>
    <s v="First Midwest Bank"/>
    <s v="First Midwest Bank - 520 N Cass Ave - Westmont"/>
    <s v="New Indoor LED Fixtures"/>
    <s v="Indoor Lighting"/>
    <s v="Office"/>
    <n v="0"/>
    <n v="49902.652999999998"/>
    <n v="11.221056000000001"/>
    <x v="0"/>
    <x v="0"/>
    <n v="15"/>
    <s v="Qty / 1,000"/>
    <m/>
    <s v="Private-Lighting"/>
    <s v="lighting"/>
    <n v="3"/>
    <n v="1"/>
    <s v="Lighting"/>
    <n v="0.91633259480590001"/>
    <n v="1.30467645558681"/>
    <n v="45727.427511188398"/>
    <n v="14.6398475700211"/>
    <n v="0.71"/>
    <n v="32466.473532943801"/>
    <n v="10.394291774715001"/>
    <n v="2885"/>
    <n v="1.165"/>
    <n v="1.3779999999999999"/>
    <n v="2.5499999999999998E-2"/>
    <n v="0.55000000000000004"/>
    <n v="24.263431542460999"/>
    <d v="1900-01-16T07:56:40"/>
    <n v="43454"/>
    <n v="19.316331402587501"/>
    <n v="1000.90077385005"/>
    <n v="0"/>
    <n v="486997.102994157"/>
  </r>
  <r>
    <s v="STND-62518"/>
    <s v="First Midwest Bank"/>
    <s v="First Midwest Bank - 520 N Cass Ave - Westmont"/>
    <s v="New Indoor LED Fixtures"/>
    <s v="Indoor Lighting"/>
    <s v="Office"/>
    <n v="0"/>
    <n v="-15878.117"/>
    <n v="-3.5703360000000002"/>
    <x v="0"/>
    <x v="0"/>
    <n v="15"/>
    <s v="Qty / 1,000"/>
    <m/>
    <s v="Private-Lighting"/>
    <s v="lighting"/>
    <n v="3"/>
    <n v="1"/>
    <s v="Lighting"/>
    <n v="0.91633259480590001"/>
    <n v="1.30467645558681"/>
    <n v="-14549.636151241701"/>
    <n v="-4.6581333177339799"/>
    <n v="0.71"/>
    <n v="-10330.241667381601"/>
    <n v="-3.3072746555911201"/>
    <n v="2885"/>
    <n v="1.165"/>
    <n v="1.3779999999999999"/>
    <n v="2.5499999999999998E-2"/>
    <n v="0.55000000000000004"/>
    <n v="24.263431542460999"/>
    <d v="1900-01-16T07:56:40"/>
    <n v="43454"/>
    <n v="-6.1461054462778399"/>
    <n v="-318.46843077825099"/>
    <n v="0"/>
    <n v="-154953.625010724"/>
  </r>
  <r>
    <s v="STND-62518"/>
    <s v="First Midwest Bank"/>
    <s v="First Midwest Bank - 520 N Cass Ave - Westmont"/>
    <s v="New Indoor LED Fixtures"/>
    <s v="Indoor Lighting"/>
    <s v="Office"/>
    <n v="0"/>
    <n v="7817.5420000000004"/>
    <n v="1.757844"/>
    <x v="0"/>
    <x v="0"/>
    <n v="15"/>
    <s v="Qty / 1,000"/>
    <m/>
    <s v="Private-Lighting"/>
    <s v="lighting"/>
    <n v="3"/>
    <n v="1"/>
    <s v="Lighting"/>
    <n v="0.91633259480590001"/>
    <n v="1.30467645558681"/>
    <n v="7163.4685458640997"/>
    <n v="2.2934176793945298"/>
    <n v="0.71"/>
    <n v="5086.0626675635103"/>
    <n v="1.62832655237012"/>
    <n v="2885"/>
    <n v="1.165"/>
    <n v="1.3779999999999999"/>
    <n v="2.5499999999999998E-2"/>
    <n v="0.55000000000000004"/>
    <n v="24.263431542460999"/>
    <d v="1900-01-16T07:56:40"/>
    <n v="43454"/>
    <n v="3.0260162018663901"/>
    <n v="156.79695100389199"/>
    <n v="0"/>
    <n v="76290.940013452651"/>
  </r>
  <r>
    <s v="STND-62518"/>
    <s v="First Midwest Bank"/>
    <s v="First Midwest Bank - 520 N Cass Ave - Westmont"/>
    <s v="New Indoor LED Fixtures"/>
    <s v="Indoor Lighting"/>
    <s v="Office"/>
    <n v="0"/>
    <n v="-1640.4690000000001"/>
    <n v="-0.36887399999999998"/>
    <x v="0"/>
    <x v="0"/>
    <n v="15"/>
    <s v="Qty / 1,000"/>
    <m/>
    <s v="Private-Lighting"/>
    <s v="lighting"/>
    <n v="3"/>
    <n v="1"/>
    <s v="Lighting"/>
    <n v="0.91633259480590001"/>
    <n v="1.30467645558681"/>
    <n v="-1503.2152154686401"/>
    <n v="-0.481261222878128"/>
    <n v="0.71"/>
    <n v="-1067.2828029827299"/>
    <n v="-0.34169546824347102"/>
    <n v="2885"/>
    <n v="1.165"/>
    <n v="1.3779999999999999"/>
    <n v="2.5499999999999998E-2"/>
    <n v="0.55000000000000004"/>
    <n v="24.263431542460999"/>
    <d v="1900-01-16T07:56:40"/>
    <n v="43454"/>
    <n v="-0.63499303717921596"/>
    <n v="-32.902993986652596"/>
    <n v="0"/>
    <n v="-16009.242044740948"/>
  </r>
  <r>
    <s v="STND-62519"/>
    <s v="Sears, Roebuck and Co."/>
    <s v="Sears Roebuck &amp; Co - 1600 Boudreau Rd - Manteno"/>
    <s v="Occupancy Sensors"/>
    <s v="Indoor Lighting"/>
    <s v="Warehouse"/>
    <n v="0"/>
    <n v="16280.813"/>
    <n v="8.3676510000000004"/>
    <x v="0"/>
    <x v="0"/>
    <n v="8"/>
    <s v="Qty / 1,000"/>
    <m/>
    <s v="Private-Lighting"/>
    <s v="lighting"/>
    <n v="1"/>
    <n v="1"/>
    <s v="Lighting"/>
    <n v="0.99989942556735301"/>
    <n v="1.019640158801"/>
    <n v="16279.175566469499"/>
    <n v="8.5319929944313806"/>
    <n v="0.71"/>
    <n v="11558.214652193299"/>
    <n v="6.0577150260462798"/>
    <n v="5242"/>
    <n v="1"/>
    <n v="1.22"/>
    <n v="1.0999999999999999E-2"/>
    <n v="0.68"/>
    <n v="13.3536818008394"/>
    <d v="1900-01-08T12:55:13"/>
    <n v="43442"/>
    <n v="13.1951639258141"/>
    <n v="179.070931231164"/>
    <n v="0"/>
    <n v="92465.717217546393"/>
  </r>
  <r>
    <s v="STND-62519"/>
    <s v="Sears, Roebuck and Co."/>
    <s v="Sears Roebuck &amp; Co - 1600 Boudreau Rd - Manteno"/>
    <s v="New Indoor LED Fixtures"/>
    <s v="Indoor Lighting"/>
    <s v="Warehouse"/>
    <n v="0"/>
    <n v="444246.94799999997"/>
    <n v="95.021394000000001"/>
    <x v="0"/>
    <x v="0"/>
    <n v="9.5383441434566993"/>
    <s v="Qty / 1,000"/>
    <m/>
    <s v="Private-Lighting"/>
    <s v="lighting"/>
    <n v="1"/>
    <n v="1"/>
    <s v="Lighting"/>
    <n v="0.99989942556735301"/>
    <n v="1.019640158801"/>
    <n v="444202.26811524999"/>
    <n v="96.887629267652798"/>
    <n v="0.71"/>
    <n v="315383.61036182701"/>
    <n v="68.790216780033504"/>
    <n v="5242"/>
    <n v="1"/>
    <n v="1.22"/>
    <n v="1.0999999999999999E-2"/>
    <n v="0.68"/>
    <n v="13.3536818008394"/>
    <d v="1900-01-08T12:55:13"/>
    <n v="43442"/>
    <n v="116.78836700536699"/>
    <n v="4886.2249492677402"/>
    <n v="0"/>
    <n v="3008237.4128369624"/>
  </r>
  <r>
    <s v="STND-62519"/>
    <s v="Sears, Roebuck and Co."/>
    <s v="Sears Roebuck &amp; Co - 1600 Boudreau Rd - Manteno"/>
    <s v="New Indoor LED Fixtures"/>
    <s v="Indoor Lighting"/>
    <s v="Warehouse"/>
    <n v="0"/>
    <n v="4781.9570000000003"/>
    <n v="1.0228280000000001"/>
    <x v="0"/>
    <x v="0"/>
    <n v="9.5383441434566993"/>
    <s v="Qty / 1,000"/>
    <m/>
    <s v="Private-Lighting"/>
    <s v="lighting"/>
    <n v="1"/>
    <n v="1"/>
    <s v="Lighting"/>
    <n v="0.99989942556735301"/>
    <n v="1.019640158801"/>
    <n v="4781.4760573877802"/>
    <n v="1.0429165043461099"/>
    <n v="0.71"/>
    <n v="3394.84800074532"/>
    <n v="0.74047071808574005"/>
    <n v="5242"/>
    <n v="1"/>
    <n v="1.22"/>
    <n v="1.0999999999999999E-2"/>
    <n v="0.68"/>
    <n v="13.3536818008394"/>
    <d v="1900-01-08T12:55:13"/>
    <n v="43442"/>
    <n v="1.25713175547989"/>
    <n v="52.596236631265597"/>
    <n v="0"/>
    <n v="32381.228545834809"/>
  </r>
  <r>
    <s v="STND-62521"/>
    <s v="River Road Associates, LLC"/>
    <s v="River Road Associates LLC dba Gibsons Bar &amp; Steakhouse - 5464 N River Rd - Rosemont"/>
    <s v="New Indoor LED Fixtures"/>
    <s v="Indoor Lighting"/>
    <s v="Restaurant"/>
    <n v="0"/>
    <n v="20740.499"/>
    <n v="2.8345259999999999"/>
    <x v="0"/>
    <x v="0"/>
    <n v="8.9750493627714896"/>
    <s v="Qty / 1,000"/>
    <m/>
    <s v="Private-Lighting"/>
    <s v="lighting"/>
    <n v="3"/>
    <n v="1"/>
    <s v="Lighting"/>
    <n v="0.91633259480590001"/>
    <n v="1.30467645558681"/>
    <n v="19005.1952662392"/>
    <n v="3.69813933494865"/>
    <n v="0.71"/>
    <n v="13493.6886390298"/>
    <n v="2.62567892781354"/>
    <n v="5571"/>
    <n v="1.17"/>
    <n v="1.31"/>
    <n v="2.1000000000000001E-2"/>
    <n v="0.68"/>
    <n v="12.565069107880101"/>
    <d v="1900-01-07T23:24:04"/>
    <n v="43380"/>
    <n v="4.1514810675220604"/>
    <n v="341.11888939403599"/>
    <n v="0"/>
    <n v="121106.5216211613"/>
  </r>
  <r>
    <s v="STND-62521"/>
    <s v="River Road Associates, LLC"/>
    <s v="River Road Associates LLC dba Gibsons Bar &amp; Steakhouse - 5464 N River Rd - Rosemont"/>
    <s v="New Indoor LED Fixtures"/>
    <s v="Indoor Lighting"/>
    <s v="Restaurant"/>
    <n v="0"/>
    <n v="260.72300000000001"/>
    <n v="3.5631999999999997E-2"/>
    <x v="0"/>
    <x v="0"/>
    <n v="8.9750493627714896"/>
    <s v="Qty / 1,000"/>
    <m/>
    <s v="Private-Lighting"/>
    <s v="lighting"/>
    <n v="3"/>
    <n v="1"/>
    <s v="Lighting"/>
    <n v="0.91633259480590001"/>
    <n v="1.30467645558681"/>
    <n v="238.90898311557899"/>
    <n v="4.6488231465469099E-2"/>
    <n v="0.71"/>
    <n v="169.62537801206099"/>
    <n v="3.3006644340482998E-2"/>
    <n v="5571"/>
    <n v="1.17"/>
    <n v="1.31"/>
    <n v="2.1000000000000001E-2"/>
    <n v="0.68"/>
    <n v="12.565069107880101"/>
    <d v="1900-01-07T23:24:04"/>
    <n v="43380"/>
    <n v="5.2187058223472298E-2"/>
    <n v="4.2881099533565399"/>
    <n v="0"/>
    <n v="1522.396140837021"/>
  </r>
  <r>
    <s v="STND-62521"/>
    <s v="River Road Associates, LLC"/>
    <s v="River Road Associates LLC dba Gibsons Bar &amp; Steakhouse - 5464 N River Rd - Rosemont"/>
    <s v="New Indoor LED Fixtures"/>
    <s v="Indoor Lighting"/>
    <s v="Restaurant"/>
    <n v="0"/>
    <n v="325.904"/>
    <n v="4.4540000000000003E-2"/>
    <x v="0"/>
    <x v="0"/>
    <n v="8.9750493627714896"/>
    <s v="Qty / 1,000"/>
    <m/>
    <s v="Private-Lighting"/>
    <s v="lighting"/>
    <n v="3"/>
    <n v="1"/>
    <s v="Lighting"/>
    <n v="0.91633259480590001"/>
    <n v="1.30467645558681"/>
    <n v="298.636457977622"/>
    <n v="5.8110289331836401E-2"/>
    <n v="0.71"/>
    <n v="212.031885164112"/>
    <n v="4.1258305425603797E-2"/>
    <n v="5571"/>
    <n v="1.17"/>
    <n v="1.31"/>
    <n v="2.1000000000000001E-2"/>
    <n v="0.68"/>
    <n v="12.565069107880101"/>
    <d v="1900-01-07T23:24:04"/>
    <n v="43380"/>
    <n v="6.5233822779340297E-2"/>
    <n v="5.3601415534444996"/>
    <n v="0"/>
    <n v="1902.9966358294009"/>
  </r>
  <r>
    <s v="STND-62521"/>
    <s v="River Road Associates, LLC"/>
    <s v="River Road Associates LLC dba Gibsons Bar &amp; Steakhouse - 5464 N River Rd - Rosemont"/>
    <s v="New Indoor LED Fixtures"/>
    <s v="Indoor Lighting"/>
    <s v="Restaurant"/>
    <n v="0"/>
    <n v="938.60199999999998"/>
    <n v="0.128275"/>
    <x v="0"/>
    <x v="0"/>
    <n v="8.9750493627714896"/>
    <s v="Qty / 1,000"/>
    <m/>
    <s v="Private-Lighting"/>
    <s v="lighting"/>
    <n v="3"/>
    <n v="1"/>
    <s v="Lighting"/>
    <n v="0.91633259480590001"/>
    <n v="1.30467645558681"/>
    <n v="860.07160615000703"/>
    <n v="0.16735737234039799"/>
    <n v="0.71"/>
    <n v="610.65084036650501"/>
    <n v="0.118823734361682"/>
    <n v="5571"/>
    <n v="1.17"/>
    <n v="1.31"/>
    <n v="2.1000000000000001E-2"/>
    <n v="0.68"/>
    <n v="12.565069107880101"/>
    <d v="1900-01-07T23:24:04"/>
    <n v="43380"/>
    <n v="0.18787311668208101"/>
    <n v="15.4371826744873"/>
    <n v="0"/>
    <n v="5480.6214357072749"/>
  </r>
  <r>
    <s v="STND-62527"/>
    <s v="Arntzen Corporation"/>
    <s v="Arntzen Corporation - 1025 School Street - Rockford"/>
    <s v="Outdoor &amp; Garage - LED Fixtures"/>
    <s v="Outdoor &amp; Garage Lighting"/>
    <s v="Exterior"/>
    <n v="0"/>
    <n v="30594.720000000001"/>
    <n v="0"/>
    <x v="0"/>
    <x v="0"/>
    <n v="10.1978380583316"/>
    <s v="Qty / 1,000"/>
    <m/>
    <s v="Private-Lighting"/>
    <s v="lighting"/>
    <n v="3"/>
    <n v="1"/>
    <s v="Lighting"/>
    <n v="0.91633259480590001"/>
    <n v="1.30467645558681"/>
    <n v="28034.93916496"/>
    <n v="0"/>
    <n v="0.71"/>
    <n v="19904.8068071216"/>
    <n v="0"/>
    <n v="4903"/>
    <n v="1"/>
    <n v="1"/>
    <n v="0"/>
    <n v="0"/>
    <n v="14.276973281664301"/>
    <d v="1900-01-09T04:44:53"/>
    <n v="43449"/>
    <n v="0"/>
    <n v="0"/>
    <n v="0"/>
    <n v="202985.99640140255"/>
  </r>
  <r>
    <s v="STND-62527"/>
    <s v="Arntzen Corporation"/>
    <s v="Arntzen Corporation - 1025 School Street - Rockford"/>
    <s v="Photocells"/>
    <s v="Outdoor &amp; Garage Lighting"/>
    <s v="Manufacturing"/>
    <n v="0"/>
    <n v="672"/>
    <n v="0"/>
    <x v="0"/>
    <x v="0"/>
    <n v="8"/>
    <s v="Qty / 1,000"/>
    <m/>
    <s v="Private-Lighting"/>
    <s v="lighting"/>
    <n v="3"/>
    <n v="1"/>
    <s v="Lighting"/>
    <n v="0.91633259480590001"/>
    <n v="1.30467645558681"/>
    <n v="615.77550370956499"/>
    <n v="0"/>
    <n v="0.71"/>
    <n v="437.20060763379098"/>
    <n v="0"/>
    <n v="4618"/>
    <n v="1.02"/>
    <n v="1.04"/>
    <n v="1.2E-2"/>
    <n v="0.81"/>
    <n v="15.158077089649201"/>
    <d v="1900-01-09T19:51:10"/>
    <n v="43449"/>
    <n v="0"/>
    <n v="7.24441769070076"/>
    <n v="0"/>
    <n v="3497.6048610703278"/>
  </r>
  <r>
    <s v="STND-62528"/>
    <s v="Body Tech Total Fitness"/>
    <s v="Body Tech Total Fitness - 19815 S LaGrange Rd - Mokena"/>
    <s v="New Indoor LED Fixtures"/>
    <s v="Indoor Lighting"/>
    <s v="Miscellaneous (24/7)"/>
    <n v="0"/>
    <n v="1208.06"/>
    <n v="0.25872600000000001"/>
    <x v="0"/>
    <x v="0"/>
    <n v="6.5651260504201696"/>
    <s v="Qty / 1,000"/>
    <m/>
    <s v="Private-Lighting"/>
    <s v="lighting"/>
    <n v="3"/>
    <n v="1"/>
    <s v="Lighting"/>
    <n v="0.91633259480590001"/>
    <n v="1.30467645558681"/>
    <n v="1106.9847544812201"/>
    <n v="0.33755372064815198"/>
    <n v="0.71"/>
    <n v="785.95917568166306"/>
    <n v="0.23966314166018801"/>
    <n v="7616"/>
    <n v="1.1100000000000001"/>
    <n v="1.29"/>
    <n v="2.1999999999999999E-2"/>
    <n v="0.76"/>
    <n v="9.1911764705882408"/>
    <d v="1900-01-05T13:33:47"/>
    <n v="43433"/>
    <n v="0.34430204064478998"/>
    <n v="21.940238377105199"/>
    <n v="0"/>
    <n v="5159.9210588344486"/>
  </r>
  <r>
    <s v="STND-62528"/>
    <s v="Body Tech Total Fitness"/>
    <s v="Body Tech Total Fitness - 19815 S LaGrange Rd - Mokena"/>
    <s v="New Indoor LED Fixtures"/>
    <s v="Indoor Lighting"/>
    <s v="Miscellaneous (24/7)"/>
    <n v="0"/>
    <n v="8224.3850000000002"/>
    <n v="1.76139"/>
    <x v="0"/>
    <x v="0"/>
    <n v="6.5651260504201696"/>
    <s v="Qty / 1,000"/>
    <m/>
    <s v="Private-Lighting"/>
    <s v="lighting"/>
    <n v="3"/>
    <n v="1"/>
    <s v="Lighting"/>
    <n v="0.91633259480590001"/>
    <n v="1.30467645558681"/>
    <n v="7536.2720477327202"/>
    <n v="2.2980440621060501"/>
    <n v="0.71"/>
    <n v="5350.7531538902304"/>
    <n v="1.6316112840952901"/>
    <n v="7616"/>
    <n v="1.1100000000000001"/>
    <n v="1.29"/>
    <n v="2.1999999999999999E-2"/>
    <n v="0.76"/>
    <n v="9.1911764705882408"/>
    <d v="1900-01-05T13:33:47"/>
    <n v="43433"/>
    <n v="2.34398619145863"/>
    <n v="149.36755409920701"/>
    <n v="0"/>
    <n v="35128.368919972636"/>
  </r>
  <r>
    <s v="STND-62528"/>
    <s v="Body Tech Total Fitness"/>
    <s v="Body Tech Total Fitness - 19815 S LaGrange Rd - Mokena"/>
    <s v="New Indoor LED Fixtures"/>
    <s v="Indoor Lighting"/>
    <s v="Miscellaneous (24/7)"/>
    <n v="0"/>
    <n v="3521.0529999999999"/>
    <n v="0.75409300000000001"/>
    <x v="0"/>
    <x v="0"/>
    <n v="6.5651260504201696"/>
    <s v="Qty / 1,000"/>
    <m/>
    <s v="Private-Lighting"/>
    <s v="lighting"/>
    <n v="3"/>
    <n v="1"/>
    <s v="Lighting"/>
    <n v="0.91633259480590001"/>
    <n v="1.30467645558681"/>
    <n v="3226.4556319390999"/>
    <n v="0.98384738242282199"/>
    <n v="0.71"/>
    <n v="2290.7834986767598"/>
    <n v="0.69853164152020297"/>
    <n v="7616"/>
    <n v="1.1100000000000001"/>
    <n v="1.29"/>
    <n v="2.1999999999999999E-2"/>
    <n v="0.76"/>
    <n v="9.1911764705882408"/>
    <d v="1900-01-05T13:33:47"/>
    <n v="43433"/>
    <n v="1.0035163019408599"/>
    <n v="63.947769281675797"/>
    <n v="0"/>
    <n v="15039.282423035454"/>
  </r>
  <r>
    <s v="STND-62528"/>
    <s v="Body Tech Total Fitness"/>
    <s v="Body Tech Total Fitness - 19815 S LaGrange Rd - Mokena"/>
    <s v="New Indoor LED Fixtures"/>
    <s v="Indoor Lighting"/>
    <s v="Miscellaneous (24/7)"/>
    <n v="0"/>
    <n v="618.76199999999994"/>
    <n v="0.132518"/>
    <x v="0"/>
    <x v="0"/>
    <n v="6.5651260504201696"/>
    <s v="Qty / 1,000"/>
    <m/>
    <s v="Private-Lighting"/>
    <s v="lighting"/>
    <n v="3"/>
    <n v="1"/>
    <s v="Lighting"/>
    <n v="0.91633259480590001"/>
    <n v="1.30467645558681"/>
    <n v="566.99178902728795"/>
    <n v="0.17289311454145201"/>
    <n v="0.71"/>
    <n v="402.56417020937403"/>
    <n v="0.122754111324431"/>
    <n v="7616"/>
    <n v="1.1100000000000001"/>
    <n v="1.29"/>
    <n v="2.1999999999999999E-2"/>
    <n v="0.76"/>
    <n v="9.1911764705882408"/>
    <d v="1900-01-05T13:33:47"/>
    <n v="43433"/>
    <n v="0.176349566035753"/>
    <n v="11.2376750978381"/>
    <n v="0"/>
    <n v="2642.8845208073408"/>
  </r>
  <r>
    <s v="STND-62528"/>
    <s v="Body Tech Total Fitness"/>
    <s v="Body Tech Total Fitness - 19815 S LaGrange Rd - Mokena"/>
    <s v="New Indoor LED Fixtures"/>
    <s v="Indoor Lighting"/>
    <s v="Miscellaneous (24/7)"/>
    <n v="0"/>
    <n v="640.86099999999999"/>
    <n v="0.13725100000000001"/>
    <x v="0"/>
    <x v="0"/>
    <n v="6.5651260504201696"/>
    <s v="Qty / 1,000"/>
    <m/>
    <s v="Private-Lighting"/>
    <s v="lighting"/>
    <n v="3"/>
    <n v="1"/>
    <s v="Lighting"/>
    <n v="0.91633259480590001"/>
    <n v="1.30467645558681"/>
    <n v="587.24182303990403"/>
    <n v="0.17906814820574499"/>
    <n v="0.71"/>
    <n v="416.94169435833197"/>
    <n v="0.12713838522607901"/>
    <n v="7616"/>
    <n v="1.1100000000000001"/>
    <n v="1.29"/>
    <n v="2.1999999999999999E-2"/>
    <n v="0.76"/>
    <n v="9.1911764705882408"/>
    <d v="1900-01-05T13:33:47"/>
    <n v="43433"/>
    <n v="0.18264804998546"/>
    <n v="11.639027123313401"/>
    <n v="0"/>
    <n v="2737.2747791382094"/>
  </r>
  <r>
    <s v="STND-62528"/>
    <s v="Body Tech Total Fitness"/>
    <s v="Body Tech Total Fitness - 19815 S LaGrange Rd - Mokena"/>
    <s v="New Indoor LED Fixtures"/>
    <s v="Indoor Lighting"/>
    <s v="Miscellaneous (24/7)"/>
    <n v="0"/>
    <n v="2629.741"/>
    <n v="0.56320300000000001"/>
    <x v="0"/>
    <x v="0"/>
    <n v="6.5651260504201696"/>
    <s v="Qty / 1,000"/>
    <m/>
    <s v="Private-Lighting"/>
    <s v="lighting"/>
    <n v="3"/>
    <n v="1"/>
    <s v="Lighting"/>
    <n v="0.91633259480590001"/>
    <n v="1.30467645558681"/>
    <n v="2409.7173941974602"/>
    <n v="0.73479769381585602"/>
    <n v="0.71"/>
    <n v="1710.8993498801999"/>
    <n v="0.52170636260925796"/>
    <n v="7616"/>
    <n v="1.1100000000000001"/>
    <n v="1.29"/>
    <n v="2.1999999999999999E-2"/>
    <n v="0.76"/>
    <n v="9.1911764705882408"/>
    <d v="1900-01-05T13:33:47"/>
    <n v="43433"/>
    <n v="0.749487651790959"/>
    <n v="47.760164569679397"/>
    <n v="0"/>
    <n v="11232.269891545433"/>
  </r>
  <r>
    <s v="STND-62528"/>
    <s v="Body Tech Total Fitness"/>
    <s v="Body Tech Total Fitness - 19815 S LaGrange Rd - Mokena"/>
    <s v="New Indoor LED Fixtures"/>
    <s v="Indoor Lighting"/>
    <s v="Miscellaneous (24/7)"/>
    <n v="0"/>
    <n v="17866.767"/>
    <n v="3.8264689999999999"/>
    <x v="0"/>
    <x v="0"/>
    <n v="6.5651260504201696"/>
    <s v="Qty / 1,000"/>
    <m/>
    <s v="Private-Lighting"/>
    <s v="lighting"/>
    <n v="3"/>
    <n v="1"/>
    <s v="Lighting"/>
    <n v="0.91633259480590001"/>
    <n v="1.30467645558681"/>
    <n v="16371.9009659024"/>
    <n v="4.9923040123327898"/>
    <n v="0.71"/>
    <n v="11624.0496857907"/>
    <n v="3.5445358487562801"/>
    <n v="7616"/>
    <n v="1.1100000000000001"/>
    <n v="1.29"/>
    <n v="2.1999999999999999E-2"/>
    <n v="0.76"/>
    <n v="9.1911764705882408"/>
    <d v="1900-01-05T13:33:47"/>
    <n v="43433"/>
    <n v="5.0921093557045998"/>
    <n v="324.48812725212002"/>
    <n v="0"/>
    <n v="76313.35140356292"/>
  </r>
  <r>
    <s v="STND-62528"/>
    <s v="Body Tech Total Fitness"/>
    <s v="Body Tech Total Fitness - 19815 S LaGrange Rd - Mokena"/>
    <s v="New Indoor LED Fixtures"/>
    <s v="Indoor Lighting"/>
    <s v="Miscellaneous (24/7)"/>
    <n v="0"/>
    <n v="1270.673"/>
    <n v="0.27213599999999999"/>
    <x v="0"/>
    <x v="0"/>
    <n v="6.5651260504201696"/>
    <s v="Qty / 1,000"/>
    <m/>
    <s v="Private-Lighting"/>
    <s v="lighting"/>
    <n v="3"/>
    <n v="1"/>
    <s v="Lighting"/>
    <n v="0.91633259480590001"/>
    <n v="1.30467645558681"/>
    <n v="1164.3590872397999"/>
    <n v="0.35504943191757099"/>
    <n v="0.71"/>
    <n v="826.69495194025603"/>
    <n v="0.25208509666147499"/>
    <n v="7616"/>
    <n v="1.1100000000000001"/>
    <n v="1.29"/>
    <n v="2.1999999999999999E-2"/>
    <n v="0.76"/>
    <n v="9.1911764705882408"/>
    <d v="1900-01-05T13:33:47"/>
    <n v="43433"/>
    <n v="0.36214752337573602"/>
    <n v="23.077387314662602"/>
    <n v="0"/>
    <n v="5427.3565647338246"/>
  </r>
  <r>
    <s v="STND-62528"/>
    <s v="Body Tech Total Fitness"/>
    <s v="Body Tech Total Fitness - 19815 S LaGrange Rd - Mokena"/>
    <s v="New Indoor LED Fixtures"/>
    <s v="Indoor Lighting"/>
    <s v="Miscellaneous (24/7)"/>
    <n v="0"/>
    <n v="1230.1590000000001"/>
    <n v="0.263459"/>
    <x v="0"/>
    <x v="0"/>
    <n v="6.5651260504201696"/>
    <s v="Qty / 1,000"/>
    <m/>
    <s v="Private-Lighting"/>
    <s v="lighting"/>
    <n v="3"/>
    <n v="1"/>
    <s v="Lighting"/>
    <n v="0.91633259480590001"/>
    <n v="1.30467645558681"/>
    <n v="1127.2347884938299"/>
    <n v="0.34372875431244398"/>
    <n v="0.71"/>
    <n v="800.33669983061998"/>
    <n v="0.24404741556183601"/>
    <n v="7616"/>
    <n v="1.1100000000000001"/>
    <n v="1.29"/>
    <n v="2.1999999999999999E-2"/>
    <n v="0.76"/>
    <n v="9.1911764705882408"/>
    <d v="1900-01-05T13:33:47"/>
    <n v="43433"/>
    <n v="0.35060052459449698"/>
    <n v="22.341590402580401"/>
    <n v="0"/>
    <n v="5254.3113171653113"/>
  </r>
  <r>
    <s v="STND-62529"/>
    <s v="Washington High School"/>
    <s v="Washington High School -  Girls Gym - 3535 E 114th St - Chicago"/>
    <s v="New Indoor LED Fixtures"/>
    <s v="Indoor Lighting"/>
    <s v="K-12 School"/>
    <n v="0"/>
    <n v="40709.822"/>
    <n v="11.100671999999999"/>
    <x v="0"/>
    <x v="1"/>
    <n v="15"/>
    <s v="Qty / 1,000"/>
    <m/>
    <s v="Public-Lighting"/>
    <s v="lighting"/>
    <n v="3"/>
    <n v="1"/>
    <s v="Lighting"/>
    <n v="0.99829244462109001"/>
    <n v="0.987374621353864"/>
    <n v="40640.307724469501"/>
    <n v="10.960521812773401"/>
    <n v="0.71"/>
    <n v="28854.618484373299"/>
    <n v="7.78197048706914"/>
    <n v="2979"/>
    <n v="1.17333333333333"/>
    <n v="1.323"/>
    <n v="2.1333333333333301E-2"/>
    <n v="0.72"/>
    <n v="23.497818059751602"/>
    <d v="1900-01-15T18:49:11"/>
    <n v="43450"/>
    <n v="11.5063847030879"/>
    <n v="738.91468589944498"/>
    <n v="0"/>
    <n v="432819.27726559946"/>
  </r>
  <r>
    <s v="STND-62530"/>
    <s v="Boston Fish Market Inc"/>
    <s v="Boston Fish Market - 1225 E Forest Ave - DesPlaines"/>
    <s v="New Indoor LED Fixtures"/>
    <s v="Indoor Lighting"/>
    <s v="Warehouse"/>
    <n v="0"/>
    <n v="33443.96"/>
    <n v="5.2928480000000002"/>
    <x v="0"/>
    <x v="0"/>
    <n v="9.5383441434566993"/>
    <s v="Qty / 1,000"/>
    <m/>
    <s v="Private-Lighting"/>
    <s v="lighting"/>
    <n v="3"/>
    <n v="1"/>
    <s v="Lighting"/>
    <n v="0.91633259480590001"/>
    <n v="1.30467645558681"/>
    <n v="30645.7906473847"/>
    <n v="6.9054541685997197"/>
    <n v="0.71"/>
    <n v="21758.5113596431"/>
    <n v="4.9028724597058"/>
    <n v="5242"/>
    <n v="1"/>
    <n v="1.22"/>
    <n v="1.0999999999999999E-2"/>
    <n v="0.68"/>
    <n v="13.3536818008394"/>
    <d v="1900-01-08T12:55:13"/>
    <n v="43441"/>
    <n v="8.3238357866438193"/>
    <n v="337.10369712123202"/>
    <n v="0"/>
    <n v="207540.16939758783"/>
  </r>
  <r>
    <s v="STND-62531"/>
    <s v="1701 E. Woodfield Road LLC"/>
    <s v="1701 E Woodfield Road - 1701 E Woodfield Rd STE 820 - Schaumburg"/>
    <s v="New Indoor LED Fixtures"/>
    <s v="Indoor Lighting"/>
    <s v="Office"/>
    <n v="0"/>
    <n v="6119.6909999999998"/>
    <n v="1.3760669999999999"/>
    <x v="0"/>
    <x v="0"/>
    <n v="15"/>
    <s v="Qty / 1,000"/>
    <m/>
    <s v="Private-Lighting"/>
    <s v="lighting"/>
    <n v="3"/>
    <n v="1"/>
    <s v="Lighting"/>
    <n v="0.91633259480590001"/>
    <n v="1.30467645558681"/>
    <n v="5607.6723334403096"/>
    <n v="1.79532221620997"/>
    <n v="0.71"/>
    <n v="3981.4473567426198"/>
    <n v="1.2746787735090801"/>
    <n v="2885"/>
    <n v="1.165"/>
    <n v="1.3779999999999999"/>
    <n v="2.5499999999999998E-2"/>
    <n v="0.55000000000000004"/>
    <n v="24.263431542460999"/>
    <d v="1900-01-16T07:56:40"/>
    <n v="43472"/>
    <n v="2.3688114740862498"/>
    <n v="122.743042491612"/>
    <n v="0"/>
    <n v="59721.7103511393"/>
  </r>
  <r>
    <s v="STND-62531"/>
    <s v="1701 E. Woodfield Road LLC"/>
    <s v="1701 E Woodfield Road - 1701 E Woodfield Rd STE 820 - Schaumburg"/>
    <s v="Occupancy Sensors"/>
    <s v="Indoor Lighting"/>
    <s v="Office"/>
    <n v="0"/>
    <n v="1168.9860000000001"/>
    <n v="0.79653600000000002"/>
    <x v="0"/>
    <x v="0"/>
    <n v="8"/>
    <s v="Qty / 1,000"/>
    <m/>
    <s v="Private-Lighting"/>
    <s v="lighting"/>
    <n v="3"/>
    <n v="1"/>
    <s v="Lighting"/>
    <n v="0.91633259480590001"/>
    <n v="1.30467645558681"/>
    <n v="1071.17997467177"/>
    <n v="1.0392217652272899"/>
    <n v="0.71"/>
    <n v="760.53778201695604"/>
    <n v="0.73784745331137802"/>
    <n v="2885"/>
    <n v="1.165"/>
    <n v="1.3779999999999999"/>
    <n v="2.5499999999999998E-2"/>
    <n v="0.55000000000000004"/>
    <n v="24.263431542460999"/>
    <d v="1900-01-16T07:56:40"/>
    <n v="43472"/>
    <n v="1.8853805610074299"/>
    <n v="23.4464286301546"/>
    <n v="0"/>
    <n v="6084.3022561356483"/>
  </r>
  <r>
    <s v="STND-62532"/>
    <s v="Covenant United Church of Christ"/>
    <s v="Covenant United Church of Christ - 1130 E 154th St - South Holland"/>
    <s v="New Indoor LED Fixtures"/>
    <s v="Indoor Lighting"/>
    <s v="Miscellaneous"/>
    <n v="0"/>
    <n v="14308.882"/>
    <n v="3.0644879999999999"/>
    <x v="0"/>
    <x v="0"/>
    <n v="14.797277300976599"/>
    <s v="Qty / 1,000"/>
    <m/>
    <s v="Private-Lighting"/>
    <s v="lighting"/>
    <n v="3"/>
    <n v="1"/>
    <s v="Lighting"/>
    <n v="0.91633259480590001"/>
    <n v="1.30467645558681"/>
    <n v="13111.694971831401"/>
    <n v="3.9981653420283001"/>
    <n v="0.71"/>
    <n v="9309.3034300003201"/>
    <n v="2.83869739284009"/>
    <n v="3379"/>
    <n v="1.0900000000000001"/>
    <n v="1.36"/>
    <n v="2.1999999999999999E-2"/>
    <n v="0.57999999999999996"/>
    <n v="20.7161882213673"/>
    <d v="1900-01-13T19:08:05"/>
    <n v="43412"/>
    <n v="5.0686680299547398"/>
    <n v="264.63971502778998"/>
    <n v="0"/>
    <n v="137752.34433264734"/>
  </r>
  <r>
    <s v="STND-62535"/>
    <s v="Embassy Suites - Schaumburg"/>
    <s v="Holiday Inn Countryside Illinois - 6201 Joliet Rd - Countryside"/>
    <s v="New Indoor LED Fixtures"/>
    <s v="Indoor Lighting"/>
    <s v="Hotel/Motel (common)"/>
    <n v="0"/>
    <n v="4713.9840000000004"/>
    <n v="0.57932799999999995"/>
    <x v="0"/>
    <x v="0"/>
    <n v="8.1459758879113693"/>
    <s v="Qty / 1,000"/>
    <m/>
    <s v="Private-Lighting"/>
    <s v="lighting"/>
    <n v="3"/>
    <n v="1"/>
    <s v="Lighting"/>
    <n v="0.91633259480590001"/>
    <n v="1.30467645558681"/>
    <n v="4319.5771905934998"/>
    <n v="0.75583560166219299"/>
    <n v="0.71"/>
    <n v="3066.89980532138"/>
    <n v="0.53664327718015703"/>
    <n v="6138"/>
    <n v="1.2"/>
    <n v="1.24"/>
    <n v="3.2000000000000001E-2"/>
    <n v="0.73"/>
    <n v="11.4043662430759"/>
    <d v="1900-01-07T03:30:12"/>
    <n v="43394"/>
    <n v="0.83499293157555599"/>
    <n v="115.18872508249299"/>
    <n v="0"/>
    <n v="24982.891864788035"/>
  </r>
  <r>
    <s v="STND-62535"/>
    <s v="Embassy Suites - Schaumburg"/>
    <s v="Holiday Inn Countryside Illinois - 6201 Joliet Rd - Countryside"/>
    <s v="Outdoor &amp; Garage - LED Fixtures"/>
    <s v="Outdoor &amp; Garage Lighting"/>
    <s v="Exterior"/>
    <n v="0"/>
    <n v="31379.200000000001"/>
    <n v="0"/>
    <x v="0"/>
    <x v="0"/>
    <n v="10.1978380583316"/>
    <s v="Qty / 1,000"/>
    <m/>
    <s v="Private-Lighting"/>
    <s v="lighting"/>
    <n v="3"/>
    <n v="1"/>
    <s v="Lighting"/>
    <n v="0.91633259480590001"/>
    <n v="1.30467645558681"/>
    <n v="28753.783758933299"/>
    <n v="0"/>
    <n v="0.71"/>
    <n v="20415.186468842599"/>
    <n v="0"/>
    <n v="4903"/>
    <n v="1"/>
    <n v="1"/>
    <n v="0"/>
    <n v="0"/>
    <n v="14.276973281664301"/>
    <d v="1900-01-09T04:44:53"/>
    <n v="43394"/>
    <n v="0"/>
    <n v="0"/>
    <n v="0"/>
    <n v="208190.76553989935"/>
  </r>
  <r>
    <s v="STND-62535"/>
    <s v="Embassy Suites - Schaumburg"/>
    <s v="Holiday Inn Countryside Illinois - 6201 Joliet Rd - Countryside"/>
    <s v="Outdoor &amp; Garage - LED Fixtures"/>
    <s v="Outdoor &amp; Garage Lighting"/>
    <s v="Exterior"/>
    <n v="0"/>
    <n v="392.24"/>
    <n v="0"/>
    <x v="0"/>
    <x v="0"/>
    <n v="10.1978380583316"/>
    <s v="Qty / 1,000"/>
    <m/>
    <s v="Private-Lighting"/>
    <s v="lighting"/>
    <n v="3"/>
    <n v="1"/>
    <s v="Lighting"/>
    <n v="0.91633259480590001"/>
    <n v="1.30467645558681"/>
    <n v="359.42229698666603"/>
    <n v="0"/>
    <n v="0.71"/>
    <n v="255.18983086053299"/>
    <n v="0"/>
    <n v="4903"/>
    <n v="1"/>
    <n v="1"/>
    <n v="0"/>
    <n v="0"/>
    <n v="14.276973281664301"/>
    <d v="1900-01-09T04:44:53"/>
    <n v="43394"/>
    <n v="0"/>
    <n v="0"/>
    <n v="0"/>
    <n v="2602.3845692487471"/>
  </r>
  <r>
    <s v="STND-62535"/>
    <s v="Embassy Suites - Schaumburg"/>
    <s v="Holiday Inn Countryside Illinois - 6201 Joliet Rd - Countryside"/>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394"/>
    <n v="0"/>
    <n v="0"/>
    <n v="0"/>
    <n v="21469.672696302194"/>
  </r>
  <r>
    <s v="STND-62535"/>
    <s v="Embassy Suites - Schaumburg"/>
    <s v="Holiday Inn Countryside Illinois - 6201 Joliet Rd - Countryside"/>
    <s v="Outdoor &amp; Garage - LED Fixtures"/>
    <s v="Outdoor &amp; Garage Lighting"/>
    <s v="Exterior"/>
    <n v="0"/>
    <n v="3824.34"/>
    <n v="0"/>
    <x v="0"/>
    <x v="0"/>
    <n v="10.1978380583316"/>
    <s v="Qty / 1,000"/>
    <m/>
    <s v="Private-Lighting"/>
    <s v="lighting"/>
    <n v="3"/>
    <n v="1"/>
    <s v="Lighting"/>
    <n v="0.91633259480590001"/>
    <n v="1.30467645558681"/>
    <n v="3504.36739562"/>
    <n v="0"/>
    <n v="0.71"/>
    <n v="2488.1008508902"/>
    <n v="0"/>
    <n v="4903"/>
    <n v="1"/>
    <n v="1"/>
    <n v="0"/>
    <n v="0"/>
    <n v="14.276973281664301"/>
    <d v="1900-01-09T04:44:53"/>
    <n v="43394"/>
    <n v="0"/>
    <n v="0"/>
    <n v="0"/>
    <n v="25373.249550175318"/>
  </r>
  <r>
    <s v="STND-62536"/>
    <s v="Cermak Donuts Inc"/>
    <s v="Cermak Donuts Inc - 3201 W Cermak Rd - Chicago"/>
    <s v="Outdoor &amp; Garage - LED Fixtures"/>
    <s v="Outdoor &amp; Garage Lighting"/>
    <s v="Exterior"/>
    <n v="0"/>
    <n v="6668.08"/>
    <n v="0"/>
    <x v="0"/>
    <x v="0"/>
    <n v="10.1978380583316"/>
    <s v="Qty / 1,000"/>
    <m/>
    <s v="Private-Lighting"/>
    <s v="lighting"/>
    <n v="3"/>
    <n v="1"/>
    <s v="Lighting"/>
    <n v="0.91633259480590001"/>
    <n v="1.30467645558681"/>
    <n v="6110.1790487733197"/>
    <n v="0"/>
    <n v="0.71"/>
    <n v="4338.2271246290602"/>
    <n v="0"/>
    <n v="4903"/>
    <n v="1"/>
    <n v="1"/>
    <n v="0"/>
    <n v="0"/>
    <n v="14.276973281664301"/>
    <d v="1900-01-09T04:44:53"/>
    <n v="43397"/>
    <n v="0"/>
    <n v="0"/>
    <n v="0"/>
    <n v="44240.537677228698"/>
  </r>
  <r>
    <s v="STND-62537"/>
    <s v="Conventual Franciscan Friars of Marytown"/>
    <s v="Conventual Franciscan Friars of Marytown - 1600 W Park Ave - Libertyville"/>
    <s v="New Indoor LED Fixtures"/>
    <s v="Indoor Lighting"/>
    <s v="Miscellaneous"/>
    <n v="0"/>
    <n v="9141.4789999999994"/>
    <n v="1.957802"/>
    <x v="0"/>
    <x v="0"/>
    <n v="14.797277300976599"/>
    <s v="Qty / 1,000"/>
    <m/>
    <s v="Private-Lighting"/>
    <s v="lighting"/>
    <n v="3"/>
    <n v="1"/>
    <s v="Lighting"/>
    <n v="0.91633259480590001"/>
    <n v="1.30467645558681"/>
    <n v="8376.63517243364"/>
    <n v="2.5542981741007602"/>
    <n v="0.71"/>
    <n v="5947.4109724278896"/>
    <n v="1.8135517036115401"/>
    <n v="3379"/>
    <n v="1.0900000000000001"/>
    <n v="1.36"/>
    <n v="2.1999999999999999E-2"/>
    <n v="0.57999999999999996"/>
    <n v="20.7161882213673"/>
    <d v="1900-01-13T19:08:05"/>
    <n v="43391"/>
    <n v="3.2382076243670901"/>
    <n v="169.06970072801801"/>
    <n v="0"/>
    <n v="88005.489381886378"/>
  </r>
  <r>
    <s v="STND-62539"/>
    <s v="Village of Bourbonnais"/>
    <s v="Village of Bourbonnais - 700 Main St NW -  Bourbonnais"/>
    <s v="Outdoor &amp; Garage - LED Fixtures"/>
    <s v="Outdoor &amp; Garage Lighting"/>
    <s v="Exterior"/>
    <n v="0"/>
    <n v="28506.042000000001"/>
    <n v="0"/>
    <x v="0"/>
    <x v="1"/>
    <n v="10.1978380583316"/>
    <s v="Qty / 1,000"/>
    <m/>
    <s v="Public-Lighting"/>
    <s v="lighting"/>
    <n v="2"/>
    <n v="1"/>
    <s v="Lighting"/>
    <n v="0.98996686498346598"/>
    <n v="2.5626279547341602"/>
    <n v="28220.037031827"/>
    <n v="0"/>
    <n v="0.71"/>
    <n v="20036.226292597199"/>
    <n v="0"/>
    <n v="4903"/>
    <n v="1"/>
    <n v="1"/>
    <n v="0"/>
    <n v="0"/>
    <n v="14.276973281664301"/>
    <d v="1900-01-09T04:44:53"/>
    <n v="43418"/>
    <n v="0"/>
    <n v="0"/>
    <n v="0"/>
    <n v="204326.19103199197"/>
  </r>
  <r>
    <s v="STND-62539"/>
    <s v="Village of Bourbonnais"/>
    <s v="Village of Bourbonnais - 700 Main St NW -  Bourbonnais"/>
    <s v="Outdoor &amp; Garage - LED Fixtures"/>
    <s v="Outdoor &amp; Garage Lighting"/>
    <s v="Exterior"/>
    <n v="0"/>
    <n v="11031.75"/>
    <n v="0"/>
    <x v="0"/>
    <x v="1"/>
    <n v="10.1978380583316"/>
    <s v="Qty / 1,000"/>
    <m/>
    <s v="Public-Lighting"/>
    <s v="lighting"/>
    <n v="2"/>
    <n v="1"/>
    <s v="Lighting"/>
    <n v="0.98996686498346598"/>
    <n v="2.5626279547341602"/>
    <n v="10921.0669627813"/>
    <n v="0"/>
    <n v="0.71"/>
    <n v="7753.9575435747602"/>
    <n v="0"/>
    <n v="4903"/>
    <n v="1"/>
    <n v="1"/>
    <n v="0"/>
    <n v="0"/>
    <n v="14.276973281664301"/>
    <d v="1900-01-09T04:44:53"/>
    <n v="43418"/>
    <n v="0"/>
    <n v="0"/>
    <n v="0"/>
    <n v="79073.603340554095"/>
  </r>
  <r>
    <s v="STND-62539"/>
    <s v="Village of Bourbonnais"/>
    <s v="Village of Bourbonnais - 700 Main St NW -  Bourbonnais"/>
    <s v="Outdoor &amp; Garage - LED Fixtures"/>
    <s v="Outdoor &amp; Garage Lighting"/>
    <s v="Exterior"/>
    <n v="0"/>
    <n v="2020.0360000000001"/>
    <n v="0"/>
    <x v="0"/>
    <x v="1"/>
    <n v="10.1978380583316"/>
    <s v="Qty / 1,000"/>
    <m/>
    <s v="Public-Lighting"/>
    <s v="lighting"/>
    <n v="2"/>
    <n v="1"/>
    <s v="Lighting"/>
    <n v="0.98996686498346598"/>
    <n v="2.5626279547341602"/>
    <n v="1999.7687060737401"/>
    <n v="0"/>
    <n v="0.71"/>
    <n v="1419.83578131236"/>
    <n v="0"/>
    <n v="4903"/>
    <n v="1"/>
    <n v="1"/>
    <n v="0"/>
    <n v="0"/>
    <n v="14.276973281664301"/>
    <d v="1900-01-09T04:44:53"/>
    <n v="43418"/>
    <n v="0"/>
    <n v="0"/>
    <n v="0"/>
    <n v="14479.255367248168"/>
  </r>
  <r>
    <s v="STND-62539"/>
    <s v="Village of Bourbonnais"/>
    <s v="Village of Bourbonnais - 700 Main St NW -  Bourbonnais"/>
    <s v="Outdoor &amp; Garage - LED Fixtures"/>
    <s v="Outdoor &amp; Garage Lighting"/>
    <s v="Exterior"/>
    <n v="0"/>
    <n v="3618.4140000000002"/>
    <n v="0"/>
    <x v="0"/>
    <x v="1"/>
    <n v="10.1978380583316"/>
    <s v="Qty / 1,000"/>
    <m/>
    <s v="Public-Lighting"/>
    <s v="lighting"/>
    <n v="2"/>
    <n v="1"/>
    <s v="Lighting"/>
    <n v="0.98996686498346598"/>
    <n v="2.5626279547341602"/>
    <n v="3582.1099637922798"/>
    <n v="0"/>
    <n v="0.71"/>
    <n v="2543.2980742925201"/>
    <n v="0"/>
    <n v="4903"/>
    <n v="1"/>
    <n v="1"/>
    <n v="0"/>
    <n v="0"/>
    <n v="14.276973281664301"/>
    <d v="1900-01-09T04:44:53"/>
    <n v="43418"/>
    <n v="0"/>
    <n v="0"/>
    <n v="0"/>
    <n v="25936.14189570173"/>
  </r>
  <r>
    <s v="STND-62539"/>
    <s v="Village of Bourbonnais"/>
    <s v="Village of Bourbonnais - 700 Main St NW -  Bourbonnais"/>
    <s v="Outdoor &amp; Garage - LED Fixtures"/>
    <s v="Outdoor &amp; Garage Lighting"/>
    <s v="Exterior"/>
    <n v="0"/>
    <n v="6913.23"/>
    <n v="0"/>
    <x v="0"/>
    <x v="1"/>
    <n v="10.1978380583316"/>
    <s v="Qty / 1,000"/>
    <m/>
    <s v="Public-Lighting"/>
    <s v="lighting"/>
    <n v="2"/>
    <n v="1"/>
    <s v="Lighting"/>
    <n v="0.98996686498346598"/>
    <n v="2.5626279547341602"/>
    <n v="6843.8686300096397"/>
    <n v="0"/>
    <n v="0.71"/>
    <n v="4859.1467273068502"/>
    <n v="0"/>
    <n v="4903"/>
    <n v="1"/>
    <n v="1"/>
    <n v="0"/>
    <n v="0"/>
    <n v="14.276973281664301"/>
    <d v="1900-01-09T04:44:53"/>
    <n v="43418"/>
    <n v="0"/>
    <n v="0"/>
    <n v="0"/>
    <n v="49552.791426747237"/>
  </r>
  <r>
    <s v="STND-62540"/>
    <s v="First Baptist Church + Academy"/>
    <s v="First Baptist Church and Academy - 401 N. Clinton St - Dwight"/>
    <s v="Outdoor &amp; Garage - LED Fixtures"/>
    <s v="Outdoor &amp; Garage Lighting"/>
    <s v="Exterior"/>
    <n v="0"/>
    <n v="31330.17"/>
    <n v="0"/>
    <x v="0"/>
    <x v="0"/>
    <n v="10.1978380583316"/>
    <s v="Qty / 1,000"/>
    <m/>
    <s v="Private-Lighting"/>
    <s v="lighting"/>
    <n v="3"/>
    <n v="1"/>
    <s v="Lighting"/>
    <n v="0.91633259480590001"/>
    <n v="1.30467645558681"/>
    <n v="28708.85597181"/>
    <n v="0"/>
    <n v="0.71"/>
    <n v="20383.287739985099"/>
    <n v="0"/>
    <n v="4903"/>
    <n v="1"/>
    <n v="1"/>
    <n v="0"/>
    <n v="0"/>
    <n v="14.276973281664301"/>
    <d v="1900-01-09T04:44:53"/>
    <n v="43396"/>
    <n v="0"/>
    <n v="0"/>
    <n v="0"/>
    <n v="207865.46746874394"/>
  </r>
  <r>
    <s v="STND-62542"/>
    <s v="Roundy's Supermarkets, Inc."/>
    <s v="Roundy's Supermarkets Inc #505 - 545 N Hicks Rd - Palatine"/>
    <s v="New Indoor LED Fixtures"/>
    <s v="Indoor Lighting"/>
    <s v="Grocery/convenience"/>
    <n v="0"/>
    <n v="7884.8739999999998"/>
    <n v="1.4703299999999999"/>
    <x v="0"/>
    <x v="0"/>
    <n v="10.727311735679001"/>
    <s v="Qty / 1,000"/>
    <m/>
    <s v="Private-Non-Lighting"/>
    <s v="non_lighting"/>
    <n v="3"/>
    <n v="1"/>
    <s v="Lighting"/>
    <n v="0.98952339343681495"/>
    <n v="0.43468415683807998"/>
    <n v="7802.2672773017102"/>
    <n v="0.63912915632373501"/>
    <n v="0.71"/>
    <n v="5539.6097668842203"/>
    <n v="0.45378170098985199"/>
    <n v="4661"/>
    <n v="1.07"/>
    <n v="1.24"/>
    <n v="2.9000000000000001E-2"/>
    <n v="0.745"/>
    <n v="15.018236429950701"/>
    <d v="1900-01-09T17:27:20"/>
    <n v="43408"/>
    <n v="0.69184797177282398"/>
    <n v="211.463318730607"/>
    <n v="0"/>
    <n v="59425.12086337911"/>
  </r>
  <r>
    <s v="STND-62542"/>
    <s v="Roundy's Supermarkets, Inc."/>
    <s v="Roundy's Supermarkets Inc #505 - 545 N Hicks Rd - Palatine"/>
    <s v="LED Refrigerated Display Case Lighting for Open and Closed Cases"/>
    <s v="Refrigeration"/>
    <s v="Grocery/convenience"/>
    <n v="0"/>
    <n v="42626.43"/>
    <n v="5.0727599999999997"/>
    <x v="2"/>
    <x v="0"/>
    <n v="8.6177180282661094"/>
    <s v="ΔkWpeak / CF"/>
    <n v="0.69"/>
    <s v="Private-Non-Lighting"/>
    <s v="non_lighting"/>
    <n v="3"/>
    <n v="1"/>
    <s v="Non-Lighting"/>
    <n v="0.98952339343681495"/>
    <n v="0.43468415683807998"/>
    <n v="42179.849663696899"/>
    <n v="2.20504840344194"/>
    <n v="0.7"/>
    <n v="29525.8947645878"/>
    <n v="1.5435338824093601"/>
    <n v="4661"/>
    <n v="1.07"/>
    <n v="1.24"/>
    <n v="2.9000000000000001E-2"/>
    <n v="0.745"/>
    <n v="15.018236429950701"/>
    <d v="1900-01-09T17:27:20"/>
    <n v="43408"/>
    <n v="3.1957223238289001"/>
    <n v="0"/>
    <n v="0"/>
    <n v="254445.83561347623"/>
  </r>
  <r>
    <s v="STND-62543"/>
    <s v="757 Orleans at Chicago Condominium"/>
    <s v="757 Orleans Condo Association - 757 N Orleans St - Chicago"/>
    <s v="Outdoor &amp; Garage - LED Fixtures"/>
    <s v="Outdoor &amp; Garage Lighting"/>
    <s v="Garage"/>
    <n v="0"/>
    <n v="73393.58"/>
    <n v="19.8536"/>
    <x v="0"/>
    <x v="0"/>
    <n v="14.701558365186701"/>
    <s v="Qty / 1,000"/>
    <m/>
    <s v="Private-Lighting"/>
    <s v="lighting"/>
    <n v="3"/>
    <n v="1"/>
    <s v="Lighting"/>
    <n v="0.91633259480590001"/>
    <n v="1.30467645558681"/>
    <n v="67252.929603494398"/>
    <n v="25.902524478638199"/>
    <n v="0.71"/>
    <n v="47749.580018481"/>
    <n v="18.390792379833101"/>
    <n v="3401"/>
    <n v="1"/>
    <n v="1"/>
    <n v="0"/>
    <n v="0.92"/>
    <n v="20.582181711261399"/>
    <d v="1900-01-13T16:50:15"/>
    <n v="43427"/>
    <n v="25.902524478638199"/>
    <n v="0"/>
    <n v="0"/>
    <n v="701993.2375548511"/>
  </r>
  <r>
    <s v="STND-62544"/>
    <s v="Roundy's Supermarkets, Inc."/>
    <s v="Roundy's Supermarkets Inc #506 - 2575 Golf Rd -  Hoffman Estates"/>
    <s v="New Indoor LED Fixtures"/>
    <s v="Indoor Lighting"/>
    <s v="Grocery/convenience"/>
    <n v="0"/>
    <n v="10976.981"/>
    <n v="2.0469300000000001"/>
    <x v="0"/>
    <x v="0"/>
    <n v="10.727311735679001"/>
    <s v="Qty / 1,000"/>
    <m/>
    <s v="Private-Non-Lighting"/>
    <s v="non_lighting"/>
    <n v="3"/>
    <n v="1"/>
    <s v="Lighting"/>
    <n v="0.98952339343681495"/>
    <n v="0.43468415683807998"/>
    <n v="10861.979488811399"/>
    <n v="0.88976804115657204"/>
    <n v="0.71"/>
    <n v="7712.0054370561202"/>
    <n v="0.63173530922116605"/>
    <n v="4661"/>
    <n v="1.07"/>
    <n v="1.24"/>
    <n v="2.9000000000000001E-2"/>
    <n v="0.745"/>
    <n v="15.018236429950701"/>
    <d v="1900-01-09T17:27:20"/>
    <n v="43408"/>
    <n v="0.96316090187981396"/>
    <n v="294.39009829488998"/>
    <n v="0"/>
    <n v="82729.086430552372"/>
  </r>
  <r>
    <s v="STND-62544"/>
    <s v="Roundy's Supermarkets, Inc."/>
    <s v="Roundy's Supermarkets Inc #506 - 2575 Golf Rd -  Hoffman Estates"/>
    <s v="LED Refrigerated Display Case Lighting for Open and Closed Cases"/>
    <s v="Refrigeration"/>
    <s v="Grocery/convenience"/>
    <n v="0"/>
    <n v="40473.58"/>
    <n v="4.81656"/>
    <x v="2"/>
    <x v="0"/>
    <n v="8.6177180282661094"/>
    <s v="ΔkWpeak / CF"/>
    <n v="0.69"/>
    <s v="Private-Non-Lighting"/>
    <s v="non_lighting"/>
    <n v="3"/>
    <n v="1"/>
    <s v="Non-Lighting"/>
    <n v="0.98952339343681495"/>
    <n v="0.43468415683807998"/>
    <n v="40049.554226136403"/>
    <n v="2.0936823224600198"/>
    <n v="0.7"/>
    <n v="28034.687958295501"/>
    <n v="1.4655776257220201"/>
    <n v="4661"/>
    <n v="1.07"/>
    <n v="1.24"/>
    <n v="2.9000000000000001E-2"/>
    <n v="0.745"/>
    <n v="15.018236429950701"/>
    <d v="1900-01-09T17:27:20"/>
    <n v="43408"/>
    <n v="3.0343222064637998"/>
    <n v="0"/>
    <n v="0"/>
    <n v="241595.03583501794"/>
  </r>
  <r>
    <s v="STND-62545"/>
    <s v="North Park Public Water District"/>
    <s v="North Park Public Water District - 1350 Turret Dr - Machesney Park"/>
    <s v="New Indoor LED Fixtures"/>
    <s v="Indoor Lighting"/>
    <s v="Office"/>
    <n v="0"/>
    <n v="162.02199999999999"/>
    <n v="3.6431999999999999E-2"/>
    <x v="0"/>
    <x v="1"/>
    <n v="15"/>
    <s v="Qty / 1,000"/>
    <m/>
    <s v="Public-Lighting"/>
    <s v="lighting"/>
    <n v="3"/>
    <n v="1"/>
    <s v="Lighting"/>
    <n v="0.99829244462109001"/>
    <n v="0.987374621353864"/>
    <n v="161.745338462398"/>
    <n v="3.5972032205163998E-2"/>
    <n v="0.71"/>
    <n v="114.839190308303"/>
    <n v="2.5540142865666401E-2"/>
    <n v="2885"/>
    <n v="1.165"/>
    <n v="1.3779999999999999"/>
    <n v="2.5499999999999998E-2"/>
    <n v="0.55000000000000004"/>
    <n v="24.263431542460999"/>
    <d v="1900-01-16T07:56:40"/>
    <n v="43443"/>
    <n v="4.7462768445921601E-2"/>
    <n v="3.5403486101211601"/>
    <n v="0"/>
    <n v="1722.5878546245451"/>
  </r>
  <r>
    <s v="STND-62545"/>
    <s v="North Park Public Water District"/>
    <s v="North Park Public Water District - 1350 Turret Dr - Machesney Park"/>
    <s v="Outdoor &amp; Garage - LED Fixtures"/>
    <s v="Outdoor &amp; Garage Lighting"/>
    <s v="Exterior"/>
    <n v="0"/>
    <n v="13213.584999999999"/>
    <n v="0"/>
    <x v="0"/>
    <x v="1"/>
    <n v="10.1978380583316"/>
    <s v="Qty / 1,000"/>
    <m/>
    <s v="Public-Lighting"/>
    <s v="lighting"/>
    <n v="3"/>
    <n v="1"/>
    <s v="Lighting"/>
    <n v="0.99829244462109001"/>
    <n v="0.987374621353864"/>
    <n v="13191.022071858601"/>
    <n v="0"/>
    <n v="0.71"/>
    <n v="9365.6256710195794"/>
    <n v="0"/>
    <n v="4903"/>
    <n v="1"/>
    <n v="1"/>
    <n v="0"/>
    <n v="0"/>
    <n v="14.276973281664301"/>
    <d v="1900-01-09T04:44:53"/>
    <n v="43443"/>
    <n v="0"/>
    <n v="0"/>
    <n v="0"/>
    <n v="95509.133908010888"/>
  </r>
  <r>
    <s v="STND-62545"/>
    <s v="North Park Public Water District"/>
    <s v="North Park Public Water District - 1350 Turret Dr - Machesney Park"/>
    <s v="Outdoor &amp; Garage - LED Fixtures"/>
    <s v="Outdoor &amp; Garage Lighting"/>
    <s v="Exterior"/>
    <n v="0"/>
    <n v="1515.027"/>
    <n v="0"/>
    <x v="0"/>
    <x v="1"/>
    <n v="10.1978380583316"/>
    <s v="Qty / 1,000"/>
    <m/>
    <s v="Public-Lighting"/>
    <s v="lighting"/>
    <n v="3"/>
    <n v="1"/>
    <s v="Lighting"/>
    <n v="0.99829244462109001"/>
    <n v="0.987374621353864"/>
    <n v="1512.4400074969601"/>
    <n v="0"/>
    <n v="0.71"/>
    <n v="1073.83240532284"/>
    <n v="0"/>
    <n v="4903"/>
    <n v="1"/>
    <n v="1"/>
    <n v="0"/>
    <n v="0"/>
    <n v="14.276973281664301"/>
    <d v="1900-01-09T04:44:53"/>
    <n v="43443"/>
    <n v="0"/>
    <n v="0"/>
    <n v="0"/>
    <n v="10950.768971271023"/>
  </r>
  <r>
    <s v="STND-62546"/>
    <s v="J. L. CLARK LLC"/>
    <s v="J L CLark - 1109 23rd ave - Rockford"/>
    <s v="New Indoor LED Fixtures"/>
    <s v="Indoor Lighting"/>
    <s v="Manufacturing"/>
    <n v="0"/>
    <n v="26378.016"/>
    <n v="4.7174399999999999"/>
    <x v="0"/>
    <x v="0"/>
    <n v="10.827197921178"/>
    <s v="Qty / 1,000"/>
    <m/>
    <s v="Private-Lighting"/>
    <s v="lighting"/>
    <n v="3"/>
    <n v="1"/>
    <s v="Lighting"/>
    <n v="0.91633259480590001"/>
    <n v="1.30467645558681"/>
    <n v="24171.0358471115"/>
    <n v="6.1547328986434202"/>
    <n v="0.71"/>
    <n v="17161.435451449201"/>
    <n v="4.3698603580368296"/>
    <n v="4618"/>
    <n v="1.02"/>
    <n v="1.04"/>
    <n v="1.2E-2"/>
    <n v="0.81"/>
    <n v="15.158077089649201"/>
    <d v="1900-01-09T19:51:10"/>
    <n v="43470"/>
    <n v="7.3061881512861104"/>
    <n v="284.36512761307699"/>
    <n v="0"/>
    <n v="185810.2582443612"/>
  </r>
  <r>
    <s v="STND-62547"/>
    <s v="Grace Fellowship Church"/>
    <s v="Grace Fellowship Church - 15150 Oak Park Ave - Oak Forest"/>
    <s v="New Indoor LED Fixtures"/>
    <s v="Indoor Lighting"/>
    <s v="Miscellaneous"/>
    <n v="0"/>
    <n v="4655.451"/>
    <n v="0.99704300000000001"/>
    <x v="0"/>
    <x v="0"/>
    <n v="14.797277300976599"/>
    <s v="Qty / 1,000"/>
    <m/>
    <s v="Private-Lighting"/>
    <s v="lighting"/>
    <n v="3"/>
    <n v="1"/>
    <s v="Lighting"/>
    <n v="0.91633259480590001"/>
    <n v="1.30467645558681"/>
    <n v="4265.94149482172"/>
    <n v="1.30081852730764"/>
    <n v="0.71"/>
    <n v="3028.8184613234198"/>
    <n v="0.92358115438842203"/>
    <n v="3379"/>
    <n v="1.0900000000000001"/>
    <n v="1.36"/>
    <n v="2.1999999999999999E-2"/>
    <n v="0.57999999999999996"/>
    <n v="20.7161882213673"/>
    <d v="1900-01-13T19:08:05"/>
    <n v="43421"/>
    <n v="1.6491107090614101"/>
    <n v="86.101571455117295"/>
    <n v="0"/>
    <n v="44818.266666519907"/>
  </r>
  <r>
    <s v="STND-62548"/>
    <s v="Roundy's Supermarkets, Inc."/>
    <s v="Roundy's Supermarkets Inc #511 - 678 N York St - Elmhurst"/>
    <s v="New Indoor LED Fixtures"/>
    <s v="Indoor Lighting"/>
    <s v="Grocery/convenience"/>
    <n v="0"/>
    <n v="8812.5059999999994"/>
    <n v="1.64331"/>
    <x v="0"/>
    <x v="0"/>
    <n v="10.727311735679001"/>
    <s v="Qty / 1,000"/>
    <m/>
    <s v="Private-Lighting"/>
    <s v="lighting"/>
    <n v="3"/>
    <n v="1"/>
    <s v="Lighting"/>
    <n v="0.91633259480590001"/>
    <n v="1.30467645558681"/>
    <n v="8075.1864897225596"/>
    <n v="2.14398786623036"/>
    <n v="0.71"/>
    <n v="5733.3824077030204"/>
    <n v="1.52223138502355"/>
    <n v="4661"/>
    <n v="1.07"/>
    <n v="1.24"/>
    <n v="2.9000000000000001E-2"/>
    <n v="0.745"/>
    <n v="15.018236429950701"/>
    <d v="1900-01-09T17:27:20"/>
    <n v="43408"/>
    <n v="2.32083553391465"/>
    <n v="218.860194581266"/>
    <n v="0"/>
    <n v="61503.780387288134"/>
  </r>
  <r>
    <s v="STND-62548"/>
    <s v="Roundy's Supermarkets, Inc."/>
    <s v="Roundy's Supermarkets Inc #511 - 678 N York St - Elmhurst"/>
    <s v="LED Refrigerated Display Case Lighting for Open and Closed Cases"/>
    <s v="Refrigeration"/>
    <s v="Grocery/convenience"/>
    <n v="0"/>
    <n v="5720.43"/>
    <n v="0.68076000000000003"/>
    <x v="2"/>
    <x v="0"/>
    <n v="8.6177180282661094"/>
    <s v="ΔkWpeak / CF"/>
    <n v="0.69"/>
    <s v="Private-Lighting"/>
    <s v="lighting"/>
    <n v="3"/>
    <n v="1"/>
    <s v="Non-Lighting"/>
    <n v="0.91633259480590001"/>
    <n v="1.30467645558681"/>
    <n v="5241.8164653055101"/>
    <n v="0.88817154390527397"/>
    <n v="0.7"/>
    <n v="3669.2715257138598"/>
    <n v="0.621720080733692"/>
    <n v="4661"/>
    <n v="1.07"/>
    <n v="1.24"/>
    <n v="2.9000000000000001E-2"/>
    <n v="0.745"/>
    <n v="15.018236429950701"/>
    <d v="1900-01-09T17:27:20"/>
    <n v="43408"/>
    <n v="1.2872051360946"/>
    <n v="0"/>
    <n v="0"/>
    <n v="31620.747377747823"/>
  </r>
  <r>
    <s v="STND-62549"/>
    <s v="Roundy's Supermarkets, Inc."/>
    <s v="Roundy's Supermarkets Inc #502 - Phase 2 - 1720 N Milwaukee Ave - Vernon Hills"/>
    <s v="New Indoor LED Fixtures"/>
    <s v="Indoor Lighting"/>
    <s v="Grocery/convenience"/>
    <n v="0"/>
    <n v="9276.3220000000001"/>
    <n v="1.7298"/>
    <x v="0"/>
    <x v="0"/>
    <n v="10.727311735679001"/>
    <s v="Qty / 1,000"/>
    <m/>
    <s v="Private-Non-Lighting"/>
    <s v="non_lighting"/>
    <n v="3"/>
    <n v="1"/>
    <s v="Lighting"/>
    <n v="0.98952339343681495"/>
    <n v="0.43468415683807998"/>
    <n v="9179.1376240525806"/>
    <n v="0.75191665449851197"/>
    <n v="0.71"/>
    <n v="6517.18771307733"/>
    <n v="0.53386082469394303"/>
    <n v="4661"/>
    <n v="1.07"/>
    <n v="1.24"/>
    <n v="2.9000000000000001E-2"/>
    <n v="0.745"/>
    <n v="15.018236429950701"/>
    <d v="1900-01-09T17:27:20"/>
    <n v="43408"/>
    <n v="0.81393879032096905"/>
    <n v="248.78036551170501"/>
    <n v="0"/>
    <n v="69911.904238117437"/>
  </r>
  <r>
    <s v="STND-62549"/>
    <s v="Roundy's Supermarkets, Inc."/>
    <s v="Roundy's Supermarkets Inc #502 - Phase 2 - 1720 N Milwaukee Ave - Vernon Hills"/>
    <s v="LED Refrigerated Display Case Lighting for Open and Closed Cases"/>
    <s v="Refrigeration"/>
    <s v="Grocery/convenience"/>
    <n v="0"/>
    <n v="33522.949999999997"/>
    <n v="3.9893999999999998"/>
    <x v="2"/>
    <x v="0"/>
    <n v="8.6177180282661094"/>
    <s v="ΔkWpeak / CF"/>
    <n v="0.69"/>
    <s v="Private-Non-Lighting"/>
    <s v="non_lighting"/>
    <n v="3"/>
    <n v="1"/>
    <s v="Non-Lighting"/>
    <n v="0.98952339343681495"/>
    <n v="0.43468415683807998"/>
    <n v="33171.743242012701"/>
    <n v="1.7341289752898399"/>
    <n v="0.7"/>
    <n v="23220.220269408899"/>
    <n v="1.2138902827028899"/>
    <n v="4661"/>
    <n v="1.07"/>
    <n v="1.24"/>
    <n v="2.9000000000000001E-2"/>
    <n v="0.745"/>
    <n v="15.018236429950701"/>
    <d v="1900-01-09T17:27:20"/>
    <n v="43408"/>
    <n v="2.51323039897078"/>
    <n v="0"/>
    <n v="0"/>
    <n v="200105.31083599522"/>
  </r>
  <r>
    <s v="STND-62550"/>
    <s v="Roundy's Supermarkets, Inc."/>
    <s v="Roundy's Supermarkets Inc #513 - 625 S Main St - Wheaton"/>
    <s v="New Indoor LED Fixtures"/>
    <s v="Indoor Lighting"/>
    <s v="Grocery/convenience"/>
    <n v="0"/>
    <n v="8503.2950000000001"/>
    <n v="1.58565"/>
    <x v="0"/>
    <x v="0"/>
    <n v="10.727311735679001"/>
    <s v="Qty / 1,000"/>
    <m/>
    <s v="Private-Lighting"/>
    <s v="lighting"/>
    <n v="3"/>
    <n v="1"/>
    <s v="Lighting"/>
    <n v="0.91633259480590001"/>
    <n v="1.30467645558681"/>
    <n v="7791.8463717500299"/>
    <n v="2.0687602218012202"/>
    <n v="0.71"/>
    <n v="5532.2109239425199"/>
    <n v="1.4688197574788699"/>
    <n v="4661"/>
    <n v="1.07"/>
    <n v="1.24"/>
    <n v="2.9000000000000001E-2"/>
    <n v="0.745"/>
    <n v="15.018236429950701"/>
    <d v="1900-01-09T17:27:20"/>
    <n v="43408"/>
    <n v="2.2394027081632601"/>
    <n v="211.18088297266399"/>
    <n v="0"/>
    <n v="59345.751168660165"/>
  </r>
  <r>
    <s v="STND-62550"/>
    <s v="Roundy's Supermarkets, Inc."/>
    <s v="Roundy's Supermarkets Inc #513 - 625 S Main St - Wheaton"/>
    <s v="LED Refrigerated Display Case Lighting for Open and Closed Cases"/>
    <s v="Refrigeration"/>
    <s v="Grocery/convenience"/>
    <n v="0"/>
    <n v="5781.94"/>
    <n v="0.68808000000000002"/>
    <x v="2"/>
    <x v="0"/>
    <n v="8.6177180282661094"/>
    <s v="ΔkWpeak / CF"/>
    <n v="0.69"/>
    <s v="Private-Lighting"/>
    <s v="lighting"/>
    <n v="3"/>
    <n v="1"/>
    <s v="Non-Lighting"/>
    <n v="0.91633259480590001"/>
    <n v="1.30467645558681"/>
    <n v="5298.1800832120198"/>
    <n v="0.89772177556016997"/>
    <n v="0.7"/>
    <n v="3708.72605824842"/>
    <n v="0.62840524289211896"/>
    <n v="4661"/>
    <n v="1.07"/>
    <n v="1.24"/>
    <n v="2.9000000000000001E-2"/>
    <n v="0.745"/>
    <n v="15.018236429950701"/>
    <d v="1900-01-09T17:27:20"/>
    <n v="43408"/>
    <n v="1.3010460515364799"/>
    <n v="0"/>
    <n v="0"/>
    <n v="31960.755414067713"/>
  </r>
  <r>
    <s v="STND-62552"/>
    <s v="Roundy's Supermarkets, Inc."/>
    <s v="Roundy's Supermarkets Inc #514 - 1350 E Route 22 - Lake Zurich"/>
    <s v="New Indoor LED Fixtures"/>
    <s v="Indoor Lighting"/>
    <s v="Grocery/convenience"/>
    <n v="0"/>
    <n v="2164.4749999999999"/>
    <n v="0.40361999999999998"/>
    <x v="0"/>
    <x v="0"/>
    <n v="10.727311735679001"/>
    <s v="Qty / 1,000"/>
    <m/>
    <s v="Private-Non-Lighting"/>
    <s v="non_lighting"/>
    <n v="3"/>
    <n v="1"/>
    <s v="Lighting"/>
    <n v="0.98952339343681495"/>
    <n v="0.43468415683807998"/>
    <n v="2141.79864700915"/>
    <n v="0.17544721938298599"/>
    <n v="0.71"/>
    <n v="1520.6770393765"/>
    <n v="0.12456752576192"/>
    <n v="4661"/>
    <n v="1.07"/>
    <n v="1.24"/>
    <n v="2.9000000000000001E-2"/>
    <n v="0.745"/>
    <n v="15.018236429950701"/>
    <d v="1900-01-09T17:27:20"/>
    <n v="43408"/>
    <n v="0.18991905107489301"/>
    <n v="58.048748376883502"/>
    <n v="0"/>
    <n v="16312.776650681126"/>
  </r>
  <r>
    <s v="STND-62552"/>
    <s v="Roundy's Supermarkets, Inc."/>
    <s v="Roundy's Supermarkets Inc #514 - 1350 E Route 22 - Lake Zurich"/>
    <s v="LED Refrigerated Display Case Lighting for Open and Closed Cases"/>
    <s v="Refrigeration"/>
    <s v="Grocery/convenience"/>
    <n v="0"/>
    <n v="6335.53"/>
    <n v="0.75395999999999996"/>
    <x v="2"/>
    <x v="0"/>
    <n v="8.6177180282661094"/>
    <s v="ΔkWpeak / CF"/>
    <n v="0.69"/>
    <s v="Private-Non-Lighting"/>
    <s v="non_lighting"/>
    <n v="3"/>
    <n v="1"/>
    <s v="Non-Lighting"/>
    <n v="0.98952339343681495"/>
    <n v="0.43468415683807998"/>
    <n v="6269.1551448207401"/>
    <n v="0.32773446688963898"/>
    <n v="0.7"/>
    <n v="4388.40860137452"/>
    <n v="0.22941412682274701"/>
    <n v="4661"/>
    <n v="1.07"/>
    <n v="1.24"/>
    <n v="2.9000000000000001E-2"/>
    <n v="0.745"/>
    <n v="15.018236429950701"/>
    <d v="1900-01-09T17:27:20"/>
    <n v="43408"/>
    <n v="0.47497748824585401"/>
    <n v="0"/>
    <n v="0"/>
    <n v="37818.067919463261"/>
  </r>
  <r>
    <s v="STND-62553"/>
    <s v="American Zinc Recycling"/>
    <s v="American Zinc Recycling - Phase 1 - 2701 E 114th St - Chicago"/>
    <s v="Outdoor &amp; Garage - LED Fixtures"/>
    <s v="Outdoor &amp; Garage Lighting"/>
    <s v="Exterior"/>
    <n v="0"/>
    <n v="34566.15"/>
    <n v="0"/>
    <x v="0"/>
    <x v="0"/>
    <n v="10.1978380583316"/>
    <s v="Qty / 1,000"/>
    <m/>
    <s v="Private-Lighting"/>
    <s v="lighting"/>
    <n v="3"/>
    <n v="1"/>
    <s v="Lighting"/>
    <n v="0.91633259480590001"/>
    <n v="1.30467645558681"/>
    <n v="31674.089921949999"/>
    <n v="0"/>
    <n v="0.71"/>
    <n v="22488.603844584501"/>
    <n v="0"/>
    <n v="4903"/>
    <n v="1"/>
    <n v="1"/>
    <n v="0"/>
    <n v="0"/>
    <n v="14.276973281664301"/>
    <d v="1900-01-09T04:44:53"/>
    <n v="43442"/>
    <n v="0"/>
    <n v="0"/>
    <n v="0"/>
    <n v="229335.14016504615"/>
  </r>
  <r>
    <s v="STND-62554"/>
    <s v="First Midwest Bank"/>
    <s v="First Midwest Bank - Morris Main - 201 Main St - Morris"/>
    <s v="Retrofit of Existing Indoor Fixtures to LED"/>
    <s v="Indoor Lighting"/>
    <s v="Office"/>
    <n v="0"/>
    <n v="607.58100000000002"/>
    <n v="0.13661999999999999"/>
    <x v="0"/>
    <x v="0"/>
    <n v="15"/>
    <s v="Qty / 1,000"/>
    <m/>
    <s v="Private-Lighting"/>
    <s v="lighting"/>
    <n v="3"/>
    <n v="1"/>
    <s v="Lighting"/>
    <n v="0.91633259480590001"/>
    <n v="1.30467645558681"/>
    <n v="556.74627428476299"/>
    <n v="0.17824489736226901"/>
    <n v="0.71"/>
    <n v="395.289854742182"/>
    <n v="0.126553877127211"/>
    <n v="2885"/>
    <n v="1.165"/>
    <n v="1.3779999999999999"/>
    <n v="2.5499999999999998E-2"/>
    <n v="0.55000000000000004"/>
    <n v="24.263431542460999"/>
    <d v="1900-01-16T07:56:40"/>
    <n v="43453"/>
    <n v="0.23518260636267199"/>
    <n v="12.186291840567799"/>
    <n v="0"/>
    <n v="5929.3478211327301"/>
  </r>
  <r>
    <s v="STND-62554"/>
    <s v="First Midwest Bank"/>
    <s v="First Midwest Bank - Morris Main - 201 Main St - Morris"/>
    <s v="Retrofit of Existing Indoor Fixtures to LED"/>
    <s v="Indoor Lighting"/>
    <s v="Office"/>
    <n v="0"/>
    <n v="4458.9690000000001"/>
    <n v="1.0026390000000001"/>
    <x v="0"/>
    <x v="0"/>
    <n v="15"/>
    <s v="Qty / 1,000"/>
    <m/>
    <s v="Private-Lighting"/>
    <s v="lighting"/>
    <n v="3"/>
    <n v="1"/>
    <s v="Lighting"/>
    <n v="0.91633259480590001"/>
    <n v="1.30467645558681"/>
    <n v="4085.89863392907"/>
    <n v="1.3081194967531"/>
    <n v="0.71"/>
    <n v="2900.9880300896398"/>
    <n v="0.92876484269470105"/>
    <n v="2885"/>
    <n v="1.165"/>
    <n v="1.3779999999999999"/>
    <n v="2.5499999999999998E-2"/>
    <n v="0.55000000000000004"/>
    <n v="24.263431542460999"/>
    <d v="1900-01-16T07:56:40"/>
    <n v="43453"/>
    <n v="1.72597901669495"/>
    <n v="89.433832759820802"/>
    <n v="0"/>
    <n v="43514.820451344596"/>
  </r>
  <r>
    <s v="STND-62554"/>
    <s v="First Midwest Bank"/>
    <s v="First Midwest Bank - Morris Main - 201 Main St - Morris"/>
    <s v="Retrofit of Existing Indoor Fixtures to LED"/>
    <s v="Indoor Lighting"/>
    <s v="Office"/>
    <n v="0"/>
    <n v="1620.2159999999999"/>
    <n v="0.36431999999999998"/>
    <x v="0"/>
    <x v="0"/>
    <n v="15"/>
    <s v="Qty / 1,000"/>
    <m/>
    <s v="Private-Lighting"/>
    <s v="lighting"/>
    <n v="3"/>
    <n v="1"/>
    <s v="Lighting"/>
    <n v="0.91633259480590001"/>
    <n v="1.30467645558681"/>
    <n v="1484.6567314260401"/>
    <n v="0.47531972629938501"/>
    <n v="0.71"/>
    <n v="1054.10627931249"/>
    <n v="0.337477005672564"/>
    <n v="2885"/>
    <n v="1.165"/>
    <n v="1.3779999999999999"/>
    <n v="2.5499999999999998E-2"/>
    <n v="0.55000000000000004"/>
    <n v="24.263431542460999"/>
    <d v="1900-01-16T07:56:40"/>
    <n v="43453"/>
    <n v="0.62715361696712701"/>
    <n v="32.4967782415141"/>
    <n v="0"/>
    <n v="15811.59418968735"/>
  </r>
  <r>
    <s v="STND-62554"/>
    <s v="First Midwest Bank"/>
    <s v="First Midwest Bank - Morris Main - 201 Main St - Morris"/>
    <s v="Retrofit of Existing Indoor Fixtures to LED"/>
    <s v="Indoor Lighting"/>
    <s v="Office"/>
    <n v="0"/>
    <n v="1205.0360000000001"/>
    <n v="0.27096300000000001"/>
    <x v="0"/>
    <x v="0"/>
    <n v="15"/>
    <s v="Qty / 1,000"/>
    <m/>
    <s v="Private-Lighting"/>
    <s v="lighting"/>
    <n v="3"/>
    <n v="1"/>
    <s v="Lighting"/>
    <n v="0.91633259480590001"/>
    <n v="1.30467645558681"/>
    <n v="1104.21376471452"/>
    <n v="0.35351904643516802"/>
    <n v="0.71"/>
    <n v="783.99177294731101"/>
    <n v="0.25099852296896902"/>
    <n v="2885"/>
    <n v="1.165"/>
    <n v="1.3779999999999999"/>
    <n v="2.5499999999999998E-2"/>
    <n v="0.55000000000000004"/>
    <n v="24.263431542460999"/>
    <d v="1900-01-16T07:56:40"/>
    <n v="43453"/>
    <n v="0.46644550261930101"/>
    <n v="24.169485837099"/>
    <n v="0"/>
    <n v="11759.876594209665"/>
  </r>
  <r>
    <s v="STND-62554"/>
    <s v="First Midwest Bank"/>
    <s v="First Midwest Bank - Morris Main - 201 Main St - Morris"/>
    <s v="Outdoor &amp; Garage - LED Fixtures"/>
    <s v="Outdoor &amp; Garage Lighting"/>
    <s v="Exterior"/>
    <n v="0"/>
    <n v="4226.3860000000004"/>
    <n v="0"/>
    <x v="0"/>
    <x v="0"/>
    <n v="10.1978380583316"/>
    <s v="Qty / 1,000"/>
    <m/>
    <s v="Private-Lighting"/>
    <s v="lighting"/>
    <n v="3"/>
    <n v="1"/>
    <s v="Lighting"/>
    <n v="0.91633259480590001"/>
    <n v="1.30467645558681"/>
    <n v="3872.77525003133"/>
    <n v="0"/>
    <n v="0.71"/>
    <n v="2749.6704275222401"/>
    <n v="0"/>
    <n v="4903"/>
    <n v="1"/>
    <n v="1"/>
    <n v="0"/>
    <n v="0"/>
    <n v="14.276973281664301"/>
    <d v="1900-01-09T04:44:53"/>
    <n v="43453"/>
    <n v="0"/>
    <n v="0"/>
    <n v="0"/>
    <n v="28040.693733655222"/>
  </r>
  <r>
    <s v="STND-62554"/>
    <s v="First Midwest Bank"/>
    <s v="First Midwest Bank - Morris Main - 201 Main St - Morris"/>
    <s v="Occupancy Sensors"/>
    <s v="Indoor Lighting"/>
    <s v="Office"/>
    <n v="0"/>
    <n v="157.971"/>
    <n v="0.10764"/>
    <x v="0"/>
    <x v="0"/>
    <n v="8"/>
    <s v="Qty / 1,000"/>
    <m/>
    <s v="Private-Lighting"/>
    <s v="lighting"/>
    <n v="3"/>
    <n v="1"/>
    <s v="Lighting"/>
    <n v="0.91633259480590001"/>
    <n v="1.30467645558681"/>
    <n v="144.75397633408301"/>
    <n v="0.14043537367936401"/>
    <n v="0.71"/>
    <n v="102.775323197199"/>
    <n v="9.9709115312348301E-2"/>
    <n v="2885"/>
    <n v="1.165"/>
    <n v="1.3779999999999999"/>
    <n v="2.5499999999999998E-2"/>
    <n v="0.55000000000000004"/>
    <n v="24.263431542460999"/>
    <d v="1900-01-16T07:56:40"/>
    <n v="43453"/>
    <n v="0.25478115689289499"/>
    <n v="3.1684346751237"/>
    <n v="0"/>
    <n v="822.202585577592"/>
  </r>
  <r>
    <s v="STND-62554"/>
    <s v="First Midwest Bank"/>
    <s v="First Midwest Bank - Morris Main - 201 Main St - Morris"/>
    <s v="Occupancy Sensors Plus Daylighting Controls"/>
    <s v="Indoor Lighting"/>
    <s v="Office"/>
    <n v="0"/>
    <n v="394.29599999999999"/>
    <n v="9.5584000000000002E-2"/>
    <x v="0"/>
    <x v="0"/>
    <n v="8"/>
    <s v="Qty / 1,000"/>
    <m/>
    <s v="Private-Lighting"/>
    <s v="lighting"/>
    <n v="3"/>
    <n v="1"/>
    <s v="Lighting"/>
    <n v="0.91633259480590001"/>
    <n v="1.30467645558681"/>
    <n v="361.30627680158699"/>
    <n v="0.124706194330809"/>
    <n v="0.71"/>
    <n v="256.52745652912699"/>
    <n v="8.8541397974874606E-2"/>
    <n v="2885"/>
    <n v="1.165"/>
    <n v="1.3779999999999999"/>
    <n v="2.5499999999999998E-2"/>
    <n v="0.55000000000000004"/>
    <n v="24.263431542460999"/>
    <d v="1900-01-16T07:56:40"/>
    <n v="43453"/>
    <n v="0.164541752646536"/>
    <n v="7.90842065102186"/>
    <n v="0"/>
    <n v="2052.2196522330159"/>
  </r>
  <r>
    <s v="STND-62554"/>
    <s v="First Midwest Bank"/>
    <s v="First Midwest Bank - Morris Main - 201 Main St - Morris"/>
    <s v="New Indoor LED Fixtures"/>
    <s v="Indoor Lighting"/>
    <s v="Office"/>
    <n v="0"/>
    <n v="1016.01"/>
    <n v="0.228459"/>
    <x v="0"/>
    <x v="0"/>
    <n v="15"/>
    <s v="Qty / 1,000"/>
    <m/>
    <s v="Private-Lighting"/>
    <s v="lighting"/>
    <n v="3"/>
    <n v="1"/>
    <s v="Lighting"/>
    <n v="0.91633259480590001"/>
    <n v="1.30467645558681"/>
    <n v="931.00307964874196"/>
    <n v="0.29806507836690599"/>
    <n v="0.71"/>
    <n v="661.012186550607"/>
    <n v="0.211626205640503"/>
    <n v="2885"/>
    <n v="1.165"/>
    <n v="1.3779999999999999"/>
    <n v="2.5499999999999998E-2"/>
    <n v="0.55000000000000004"/>
    <n v="24.263431542460999"/>
    <d v="1900-01-16T07:56:40"/>
    <n v="43453"/>
    <n v="0.393277580639802"/>
    <n v="20.378178996603399"/>
    <n v="0"/>
    <n v="9915.1827982591058"/>
  </r>
  <r>
    <s v="STND-62554"/>
    <s v="First Midwest Bank"/>
    <s v="First Midwest Bank - Morris Main - 201 Main St - Morris"/>
    <s v="New Indoor LED Fixtures"/>
    <s v="Indoor Lighting"/>
    <s v="Office"/>
    <n v="0"/>
    <n v="1215.162"/>
    <n v="0.27323999999999998"/>
    <x v="0"/>
    <x v="0"/>
    <n v="15"/>
    <s v="Qty / 1,000"/>
    <m/>
    <s v="Private-Lighting"/>
    <s v="lighting"/>
    <n v="3"/>
    <n v="1"/>
    <s v="Lighting"/>
    <n v="0.91633259480590001"/>
    <n v="1.30467645558681"/>
    <n v="1113.4925485695301"/>
    <n v="0.35648979472453901"/>
    <n v="0.71"/>
    <n v="790.579709484364"/>
    <n v="0.253107754254423"/>
    <n v="2885"/>
    <n v="1.165"/>
    <n v="1.3779999999999999"/>
    <n v="2.5499999999999998E-2"/>
    <n v="0.55000000000000004"/>
    <n v="24.263431542460999"/>
    <d v="1900-01-16T07:56:40"/>
    <n v="43453"/>
    <n v="0.47036521272534498"/>
    <n v="24.372583681135598"/>
    <n v="0"/>
    <n v="11858.69564226546"/>
  </r>
  <r>
    <s v="STND-62554"/>
    <s v="First Midwest Bank"/>
    <s v="First Midwest Bank - Morris Main - 201 Main St - Morris"/>
    <s v="New Indoor LED Fixtures"/>
    <s v="Indoor Lighting"/>
    <s v="Office"/>
    <n v="0"/>
    <n v="344.29599999999999"/>
    <n v="7.7418000000000001E-2"/>
    <x v="0"/>
    <x v="0"/>
    <n v="15"/>
    <s v="Qty / 1,000"/>
    <m/>
    <s v="Private-Lighting"/>
    <s v="lighting"/>
    <n v="3"/>
    <n v="1"/>
    <s v="Lighting"/>
    <n v="0.91633259480590001"/>
    <n v="1.30467645558681"/>
    <n v="315.48964706129198"/>
    <n v="0.101005441838619"/>
    <n v="0.71"/>
    <n v="223.997649413517"/>
    <n v="7.1713863705419795E-2"/>
    <n v="2885"/>
    <n v="1.165"/>
    <n v="1.3779999999999999"/>
    <n v="2.5499999999999998E-2"/>
    <n v="0.55000000000000004"/>
    <n v="24.263431542460999"/>
    <d v="1900-01-16T07:56:40"/>
    <n v="43453"/>
    <n v="0.13327014360551401"/>
    <n v="6.9055673820282797"/>
    <n v="0"/>
    <n v="3359.9647412027548"/>
  </r>
  <r>
    <s v="STND-62554"/>
    <s v="First Midwest Bank"/>
    <s v="First Midwest Bank - Morris Main - 201 Main St - Morris"/>
    <s v="New Indoor LED Fixtures"/>
    <s v="Indoor Lighting"/>
    <s v="Office"/>
    <n v="0"/>
    <n v="162.02199999999999"/>
    <n v="3.6431999999999999E-2"/>
    <x v="0"/>
    <x v="0"/>
    <n v="15"/>
    <s v="Qty / 1,000"/>
    <m/>
    <s v="Private-Lighting"/>
    <s v="lighting"/>
    <n v="3"/>
    <n v="1"/>
    <s v="Lighting"/>
    <n v="0.91633259480590001"/>
    <n v="1.30467645558681"/>
    <n v="148.46603967564101"/>
    <n v="4.7531972629938503E-2"/>
    <n v="0.71"/>
    <n v="105.410888169705"/>
    <n v="3.37477005672564E-2"/>
    <n v="2885"/>
    <n v="1.165"/>
    <n v="1.3779999999999999"/>
    <n v="2.5499999999999998E-2"/>
    <n v="0.55000000000000004"/>
    <n v="24.263431542460999"/>
    <d v="1900-01-16T07:56:40"/>
    <n v="43453"/>
    <n v="6.2715361696712699E-2"/>
    <n v="3.24968584697756"/>
    <n v="0"/>
    <n v="1581.1633225455751"/>
  </r>
  <r>
    <s v="STND-62554"/>
    <s v="First Midwest Bank"/>
    <s v="First Midwest Bank - Morris Main - 201 Main St - Morris"/>
    <s v="New Indoor LED Fixtures"/>
    <s v="Indoor Lighting"/>
    <s v="Office"/>
    <n v="0"/>
    <n v="10490.898999999999"/>
    <n v="2.3589720000000001"/>
    <x v="0"/>
    <x v="0"/>
    <n v="15"/>
    <s v="Qty / 1,000"/>
    <m/>
    <s v="Private-Lighting"/>
    <s v="lighting"/>
    <n v="3"/>
    <n v="1"/>
    <s v="Lighting"/>
    <n v="0.91633259480590001"/>
    <n v="1.30467645558681"/>
    <n v="9613.1527025166197"/>
    <n v="3.0776952277885199"/>
    <n v="0.71"/>
    <n v="6825.3384187867996"/>
    <n v="2.1851636117298501"/>
    <n v="2885"/>
    <n v="1.165"/>
    <n v="1.3779999999999999"/>
    <n v="2.5499999999999998E-2"/>
    <n v="0.55000000000000004"/>
    <n v="24.263431542460999"/>
    <d v="1900-01-16T07:56:40"/>
    <n v="43453"/>
    <n v="4.0608196698621404"/>
    <n v="210.41664713662999"/>
    <n v="0"/>
    <n v="102380.076281802"/>
  </r>
  <r>
    <s v="STND-62554"/>
    <s v="First Midwest Bank"/>
    <s v="First Midwest Bank - Morris Main - 201 Main St - Morris"/>
    <s v="New Indoor LED Fixtures"/>
    <s v="Indoor Lighting"/>
    <s v="Office"/>
    <n v="0"/>
    <n v="1657.346"/>
    <n v="0.37266899999999997"/>
    <x v="0"/>
    <x v="0"/>
    <n v="15"/>
    <s v="Qty / 1,000"/>
    <m/>
    <s v="Private-Lighting"/>
    <s v="lighting"/>
    <n v="3"/>
    <n v="1"/>
    <s v="Lighting"/>
    <n v="0.91633259480590001"/>
    <n v="1.30467645558681"/>
    <n v="1518.6801606711799"/>
    <n v="0.48621247002708001"/>
    <n v="0.71"/>
    <n v="1078.26291407654"/>
    <n v="0.345210853719226"/>
    <n v="2885"/>
    <n v="1.165"/>
    <n v="1.3779999999999999"/>
    <n v="2.5499999999999998E-2"/>
    <n v="0.55000000000000004"/>
    <n v="24.263431542460999"/>
    <d v="1900-01-16T07:56:40"/>
    <n v="43453"/>
    <n v="0.64152588735595695"/>
    <n v="33.241497079068701"/>
    <n v="0"/>
    <n v="16173.9437111481"/>
  </r>
  <r>
    <s v="STND-62554"/>
    <s v="First Midwest Bank"/>
    <s v="First Midwest Bank - Morris Main - 201 Main St - Morris"/>
    <s v="New Indoor LED Fixtures"/>
    <s v="Indoor Lighting"/>
    <s v="Office"/>
    <n v="0"/>
    <n v="17451.077000000001"/>
    <n v="3.9240300000000001"/>
    <x v="0"/>
    <x v="0"/>
    <n v="15"/>
    <s v="Qty / 1,000"/>
    <m/>
    <s v="Private-Lighting"/>
    <s v="lighting"/>
    <n v="3"/>
    <n v="1"/>
    <s v="Lighting"/>
    <n v="0.91633259480590001"/>
    <n v="1.30467645558681"/>
    <n v="15990.9906695676"/>
    <n v="5.1195895520162997"/>
    <n v="0.71"/>
    <n v="11353.603375393001"/>
    <n v="3.6349085819315698"/>
    <n v="2885"/>
    <n v="1.165"/>
    <n v="1.3779999999999999"/>
    <n v="2.5499999999999998E-2"/>
    <n v="0.55000000000000004"/>
    <n v="24.263431542460999"/>
    <d v="1900-01-16T07:56:40"/>
    <n v="43453"/>
    <n v="6.7549670827500901"/>
    <n v="350.01739233817398"/>
    <n v="0"/>
    <n v="170304.05063089501"/>
  </r>
  <r>
    <s v="STND-62554"/>
    <s v="First Midwest Bank"/>
    <s v="First Midwest Bank - Morris Main - 201 Main St - Morris"/>
    <s v="New Indoor LED Fixtures"/>
    <s v="Indoor Lighting"/>
    <s v="Office"/>
    <n v="0"/>
    <n v="14214.02"/>
    <n v="3.1961490000000001"/>
    <x v="0"/>
    <x v="0"/>
    <n v="15"/>
    <s v="Qty / 1,000"/>
    <m/>
    <s v="Private-Lighting"/>
    <s v="lighting"/>
    <n v="3"/>
    <n v="1"/>
    <s v="Lighting"/>
    <n v="0.91633259480590001"/>
    <n v="1.30467645558681"/>
    <n v="13024.769829223"/>
    <n v="4.1699403488473203"/>
    <n v="0.71"/>
    <n v="9247.5865787482999"/>
    <n v="2.96065764768159"/>
    <n v="2885"/>
    <n v="1.165"/>
    <n v="1.3779999999999999"/>
    <n v="2.5499999999999998E-2"/>
    <n v="0.55000000000000004"/>
    <n v="24.263431542460999"/>
    <d v="1900-01-16T07:56:40"/>
    <n v="43453"/>
    <n v="5.5019664188511896"/>
    <n v="285.09152845080303"/>
    <n v="0"/>
    <n v="138713.79868122449"/>
  </r>
  <r>
    <s v="STND-62554"/>
    <s v="First Midwest Bank"/>
    <s v="First Midwest Bank - Morris Main - 201 Main St - Morris"/>
    <s v="New Indoor LED Fixtures"/>
    <s v="Indoor Lighting"/>
    <s v="Office"/>
    <n v="0"/>
    <n v="182.274"/>
    <n v="4.0986000000000002E-2"/>
    <x v="0"/>
    <x v="0"/>
    <n v="15"/>
    <s v="Qty / 1,000"/>
    <m/>
    <s v="Private-Lighting"/>
    <s v="lighting"/>
    <n v="3"/>
    <n v="1"/>
    <s v="Lighting"/>
    <n v="0.91633259480590001"/>
    <n v="1.30467645558681"/>
    <n v="167.02360738565099"/>
    <n v="5.3473469208680902E-2"/>
    <n v="0.71"/>
    <n v="118.58676124381201"/>
    <n v="3.7966163138163402E-2"/>
    <n v="2885"/>
    <n v="1.165"/>
    <n v="1.3779999999999999"/>
    <n v="2.5499999999999998E-2"/>
    <n v="0.55000000000000004"/>
    <n v="24.263431542460999"/>
    <d v="1900-01-16T07:56:40"/>
    <n v="43453"/>
    <n v="7.0554781908801795E-2"/>
    <n v="3.6558815350507201"/>
    <n v="0"/>
    <n v="1778.8014186571802"/>
  </r>
  <r>
    <s v="STND-62554"/>
    <s v="First Midwest Bank"/>
    <s v="First Midwest Bank - Morris Main - 201 Main St - Morris"/>
    <s v="New Indoor LED Fixtures"/>
    <s v="Indoor Lighting"/>
    <s v="Office"/>
    <n v="0"/>
    <n v="162.02199999999999"/>
    <n v="3.6431999999999999E-2"/>
    <x v="0"/>
    <x v="0"/>
    <n v="15"/>
    <s v="Qty / 1,000"/>
    <m/>
    <s v="Private-Lighting"/>
    <s v="lighting"/>
    <n v="3"/>
    <n v="1"/>
    <s v="Lighting"/>
    <n v="0.91633259480590001"/>
    <n v="1.30467645558681"/>
    <n v="148.46603967564101"/>
    <n v="4.7531972629938503E-2"/>
    <n v="0.71"/>
    <n v="105.410888169705"/>
    <n v="3.37477005672564E-2"/>
    <n v="2885"/>
    <n v="1.165"/>
    <n v="1.3779999999999999"/>
    <n v="2.5499999999999998E-2"/>
    <n v="0.55000000000000004"/>
    <n v="24.263431542460999"/>
    <d v="1900-01-16T07:56:40"/>
    <n v="43453"/>
    <n v="6.2715361696712699E-2"/>
    <n v="3.24968584697756"/>
    <n v="0"/>
    <n v="1581.1633225455751"/>
  </r>
  <r>
    <s v="STND-62554"/>
    <s v="First Midwest Bank"/>
    <s v="First Midwest Bank - Morris Main - 201 Main St - Morris"/>
    <s v="New Indoor LED Fixtures"/>
    <s v="Indoor Lighting"/>
    <s v="Office"/>
    <n v="0"/>
    <n v="2504.5839999999998"/>
    <n v="0.56317799999999996"/>
    <x v="0"/>
    <x v="0"/>
    <n v="15"/>
    <s v="Qty / 1,000"/>
    <m/>
    <s v="Private-Lighting"/>
    <s v="lighting"/>
    <n v="3"/>
    <n v="1"/>
    <s v="Lighting"/>
    <n v="0.91633259480590001"/>
    <n v="1.30467645558681"/>
    <n v="2295.0319556293398"/>
    <n v="0.73476507690446602"/>
    <n v="0.71"/>
    <n v="1629.47268849683"/>
    <n v="0.52168320460217099"/>
    <n v="2885"/>
    <n v="1.165"/>
    <n v="1.3779999999999999"/>
    <n v="2.5499999999999998E-2"/>
    <n v="0.55000000000000004"/>
    <n v="24.263431542460999"/>
    <d v="1900-01-16T07:56:40"/>
    <n v="43453"/>
    <n v="0.96947496622835005"/>
    <n v="50.234605037380398"/>
    <n v="0"/>
    <n v="24442.09032745245"/>
  </r>
  <r>
    <s v="STND-62554"/>
    <s v="First Midwest Bank"/>
    <s v="First Midwest Bank - Morris Main - 201 Main St - Morris"/>
    <s v="New Indoor LED Fixtures"/>
    <s v="Indoor Lighting"/>
    <s v="Office"/>
    <n v="0"/>
    <n v="3868.2660000000001"/>
    <n v="0.86981399999999998"/>
    <x v="0"/>
    <x v="0"/>
    <n v="15"/>
    <s v="Qty / 1,000"/>
    <m/>
    <s v="Private-Lighting"/>
    <s v="lighting"/>
    <n v="3"/>
    <n v="1"/>
    <s v="Lighting"/>
    <n v="0.91633259480590001"/>
    <n v="1.30467645558681"/>
    <n v="3544.6182211794398"/>
    <n v="1.13482584653978"/>
    <n v="0.71"/>
    <n v="2516.6789370373999"/>
    <n v="0.80572635104324597"/>
    <n v="2885"/>
    <n v="1.165"/>
    <n v="1.3779999999999999"/>
    <n v="2.5499999999999998E-2"/>
    <n v="0.55000000000000004"/>
    <n v="24.263431542460999"/>
    <d v="1900-01-16T07:56:40"/>
    <n v="43453"/>
    <n v="1.4973292605090101"/>
    <n v="77.586064068734501"/>
    <n v="0"/>
    <n v="37750.184055560996"/>
  </r>
  <r>
    <s v="STND-62556"/>
    <s v="Roundy's Supermarkets, Inc."/>
    <s v="Roundy's Supermarkets Inc #518 - 25 Waukegan Rd - Glenview"/>
    <s v="New Indoor LED Fixtures"/>
    <s v="Indoor Lighting"/>
    <s v="Grocery/convenience"/>
    <n v="0"/>
    <n v="2782.8969999999999"/>
    <n v="0.51893999999999996"/>
    <x v="0"/>
    <x v="0"/>
    <n v="10.727311735679001"/>
    <s v="Qty / 1,000"/>
    <m/>
    <s v="Private-Lighting"/>
    <s v="lighting"/>
    <n v="3"/>
    <n v="1"/>
    <s v="Lighting"/>
    <n v="0.91633259480590001"/>
    <n v="1.30467645558681"/>
    <n v="2550.0592290875502"/>
    <n v="0.677048799862217"/>
    <n v="0.71"/>
    <n v="1810.54205265216"/>
    <n v="0.48070464790217399"/>
    <n v="4661"/>
    <n v="1.07"/>
    <n v="1.24"/>
    <n v="2.9000000000000001E-2"/>
    <n v="0.745"/>
    <n v="15.018236429950701"/>
    <d v="1900-01-09T17:27:20"/>
    <n v="43408"/>
    <n v="0.73289543176252103"/>
    <n v="69.113754807045893"/>
    <n v="0"/>
    <n v="19422.249009355863"/>
  </r>
  <r>
    <s v="STND-62556"/>
    <s v="Roundy's Supermarkets, Inc."/>
    <s v="Roundy's Supermarkets Inc #518 - 25 Waukegan Rd - Glenview"/>
    <s v="LED Refrigerated Display Case Lighting for Open and Closed Cases"/>
    <s v="Refrigeration"/>
    <s v="Grocery/convenience"/>
    <n v="0"/>
    <n v="1783.79"/>
    <n v="0.21228"/>
    <x v="2"/>
    <x v="0"/>
    <n v="8.6177180282661094"/>
    <s v="ΔkWpeak / CF"/>
    <n v="0.69"/>
    <s v="Private-Lighting"/>
    <s v="lighting"/>
    <n v="3"/>
    <n v="1"/>
    <s v="Non-Lighting"/>
    <n v="0.91633259480590001"/>
    <n v="1.30467645558681"/>
    <n v="1634.54491928882"/>
    <n v="0.27695671799196703"/>
    <n v="0.7"/>
    <n v="1144.1814435021699"/>
    <n v="0.193869702594377"/>
    <n v="4661"/>
    <n v="1.07"/>
    <n v="1.24"/>
    <n v="2.9000000000000001E-2"/>
    <n v="0.745"/>
    <n v="15.018236429950701"/>
    <d v="1900-01-09T17:27:20"/>
    <n v="43408"/>
    <n v="0.40138654781444499"/>
    <n v="0"/>
    <n v="0"/>
    <n v="9860.2330532761916"/>
  </r>
  <r>
    <s v="STND-62557"/>
    <s v="Mokena School District 159"/>
    <s v="School District 159 Mokena Intermediate School Wallpacks -11331 W 195th Street -Mokena"/>
    <s v="Outdoor &amp; Garage - LED Fixtures"/>
    <s v="Outdoor &amp; Garage Lighting"/>
    <s v="Exterior"/>
    <n v="0"/>
    <n v="4648.0439999999999"/>
    <n v="0"/>
    <x v="0"/>
    <x v="1"/>
    <n v="10.1978380583316"/>
    <s v="Qty / 1,000"/>
    <m/>
    <s v="Public-Lighting"/>
    <s v="lighting"/>
    <n v="3"/>
    <n v="1"/>
    <s v="Lighting"/>
    <n v="0.99829244462109001"/>
    <n v="0.987374621353864"/>
    <n v="4640.1072074663898"/>
    <n v="0"/>
    <n v="0.71"/>
    <n v="3294.4761173011402"/>
    <n v="0"/>
    <n v="4903"/>
    <n v="1"/>
    <n v="1"/>
    <n v="0"/>
    <n v="0"/>
    <n v="14.276973281664301"/>
    <d v="1900-01-09T04:44:53"/>
    <n v="43432"/>
    <n v="0"/>
    <n v="0"/>
    <n v="0"/>
    <n v="33596.533931278085"/>
  </r>
  <r>
    <s v="STND-62557"/>
    <s v="Mokena School District 159"/>
    <s v="School District 159 Mokena Intermediate School Wallpacks -11331 W 195th Street -Mokena"/>
    <s v="Photocells"/>
    <s v="Outdoor &amp; Garage Lighting"/>
    <s v="K-12 School"/>
    <n v="0"/>
    <n v="50.4"/>
    <n v="0"/>
    <x v="0"/>
    <x v="1"/>
    <n v="8"/>
    <s v="Qty / 1,000"/>
    <m/>
    <s v="Public-Lighting"/>
    <s v="lighting"/>
    <n v="3"/>
    <n v="1"/>
    <s v="Lighting"/>
    <n v="0.99829244462109001"/>
    <n v="0.987374621353864"/>
    <n v="50.313939208903001"/>
    <n v="0"/>
    <n v="0.71"/>
    <n v="35.722896838321098"/>
    <n v="0"/>
    <n v="2979"/>
    <n v="1.17333333333333"/>
    <n v="1.323"/>
    <n v="2.1333333333333301E-2"/>
    <n v="0.72"/>
    <n v="23.497818059751602"/>
    <d v="1900-01-15T18:49:11"/>
    <n v="43432"/>
    <n v="0"/>
    <n v="0.914798894707327"/>
    <n v="0"/>
    <n v="285.78317470656879"/>
  </r>
  <r>
    <s v="STND-62558"/>
    <s v="RIPA, LLC"/>
    <s v="RIPA LLC dba Printing Arts - 2005 W 21st Street - Broadview"/>
    <s v="New Indoor LED Fixtures"/>
    <s v="Indoor Lighting"/>
    <s v="Manufacturing"/>
    <n v="0"/>
    <n v="14291.232"/>
    <n v="2.5558420000000002"/>
    <x v="0"/>
    <x v="0"/>
    <n v="10.827197921178"/>
    <s v="Qty / 1,000"/>
    <m/>
    <s v="Private-Lighting"/>
    <s v="lighting"/>
    <n v="3"/>
    <n v="1"/>
    <s v="Lighting"/>
    <n v="0.91633259480590001"/>
    <n v="1.30467645558681"/>
    <n v="13095.5217015331"/>
    <n v="3.33454688159989"/>
    <n v="0.71"/>
    <n v="9297.8204080885098"/>
    <n v="2.3675282859359301"/>
    <n v="4618"/>
    <n v="1.02"/>
    <n v="1.04"/>
    <n v="1.2E-2"/>
    <n v="0.81"/>
    <n v="15.158077089649201"/>
    <d v="1900-01-09T19:51:10"/>
    <n v="43453"/>
    <n v="3.9583889857548602"/>
    <n v="154.06496119450699"/>
    <n v="0"/>
    <n v="100669.34179394229"/>
  </r>
  <r>
    <s v="STND-62558"/>
    <s v="RIPA, LLC"/>
    <s v="RIPA LLC dba Printing Arts - 2005 W 21st Street - Broadview"/>
    <s v="New Indoor LED Fixtures"/>
    <s v="Indoor Lighting"/>
    <s v="Manufacturing"/>
    <n v="0"/>
    <n v="5727.7979999999998"/>
    <n v="1.0243580000000001"/>
    <x v="0"/>
    <x v="0"/>
    <n v="10.827197921178"/>
    <s v="Qty / 1,000"/>
    <m/>
    <s v="Private-Lighting"/>
    <s v="lighting"/>
    <n v="3"/>
    <n v="1"/>
    <s v="Lighting"/>
    <n v="0.91633259480590001"/>
    <n v="1.30467645558681"/>
    <n v="5248.5680038640403"/>
    <n v="1.3364557646919899"/>
    <n v="0.71"/>
    <n v="3726.4832827434702"/>
    <n v="0.94888359293131297"/>
    <n v="4618"/>
    <n v="1.02"/>
    <n v="1.04"/>
    <n v="1.2E-2"/>
    <n v="0.81"/>
    <n v="15.158077089649201"/>
    <d v="1900-01-09T19:51:10"/>
    <n v="43453"/>
    <n v="1.58648595048907"/>
    <n v="61.7478588689887"/>
    <n v="0"/>
    <n v="40347.372052224666"/>
  </r>
  <r>
    <s v="STND-62558"/>
    <s v="RIPA, LLC"/>
    <s v="RIPA LLC dba Printing Arts - 2005 W 21st Street - Broadview"/>
    <s v="Occupancy Sensors Plus Daylighting Controls"/>
    <s v="Indoor Lighting"/>
    <s v="Manufacturing"/>
    <n v="0"/>
    <n v="3696.4189999999999"/>
    <n v="0.48392400000000002"/>
    <x v="0"/>
    <x v="0"/>
    <n v="8"/>
    <s v="Qty / 1,000"/>
    <m/>
    <s v="Private-Lighting"/>
    <s v="lighting"/>
    <n v="3"/>
    <n v="1"/>
    <s v="Lighting"/>
    <n v="0.91633259480590001"/>
    <n v="1.30467645558681"/>
    <n v="3387.1492137598302"/>
    <n v="0.63136424909338995"/>
    <n v="0.71"/>
    <n v="2404.8759417694801"/>
    <n v="0.44826861685630698"/>
    <n v="4618"/>
    <n v="1.02"/>
    <n v="1.04"/>
    <n v="1.2E-2"/>
    <n v="0.81"/>
    <n v="15.158077089649201"/>
    <d v="1900-01-09T19:51:10"/>
    <n v="43453"/>
    <n v="0.74948272684400497"/>
    <n v="39.848814279527403"/>
    <n v="0"/>
    <n v="19239.00753415584"/>
  </r>
  <r>
    <s v="STND-62559"/>
    <s v="CVS Health Corporation"/>
    <s v="CVS Pharmacy #07181 - 101 S Northwest Hwy - Barrington"/>
    <s v="Outdoor &amp; Garage - LED Fixtures"/>
    <s v="Outdoor &amp; Garage Lighting"/>
    <s v="Exterior"/>
    <n v="0"/>
    <n v="2667.232"/>
    <n v="0"/>
    <x v="0"/>
    <x v="0"/>
    <n v="10.1978380583316"/>
    <s v="Qty / 1,000"/>
    <m/>
    <s v="Private-Lighting"/>
    <s v="lighting"/>
    <n v="3"/>
    <n v="1"/>
    <s v="Lighting"/>
    <n v="0.91633259480590001"/>
    <n v="1.30467645558681"/>
    <n v="2444.07161950933"/>
    <n v="0"/>
    <n v="0.71"/>
    <n v="1735.2908498516199"/>
    <n v="0"/>
    <n v="4903"/>
    <n v="1"/>
    <n v="1"/>
    <n v="0"/>
    <n v="0"/>
    <n v="14.276973281664301"/>
    <d v="1900-01-09T04:44:53"/>
    <n v="43442"/>
    <n v="0"/>
    <n v="0"/>
    <n v="0"/>
    <n v="17696.215070891434"/>
  </r>
  <r>
    <s v="STND-62559"/>
    <s v="CVS Health Corporation"/>
    <s v="CVS Pharmacy #07181 - 101 S Northwest Hwy - Barrington"/>
    <s v="Outdoor &amp; Garage - LED Fixtures"/>
    <s v="Outdoor &amp; Garage Lighting"/>
    <s v="Exterior"/>
    <n v="0"/>
    <n v="2196.5439999999999"/>
    <n v="0"/>
    <x v="0"/>
    <x v="0"/>
    <n v="10.1978380583316"/>
    <s v="Qty / 1,000"/>
    <m/>
    <s v="Private-Lighting"/>
    <s v="lighting"/>
    <n v="3"/>
    <n v="1"/>
    <s v="Lighting"/>
    <n v="0.91633259480590001"/>
    <n v="1.30467645558681"/>
    <n v="2012.7648631253301"/>
    <n v="0"/>
    <n v="0.71"/>
    <n v="1429.0630528189799"/>
    <n v="0"/>
    <n v="4903"/>
    <n v="1"/>
    <n v="1"/>
    <n v="0"/>
    <n v="0"/>
    <n v="14.276973281664301"/>
    <d v="1900-01-09T04:44:53"/>
    <n v="43442"/>
    <n v="0"/>
    <n v="0"/>
    <n v="0"/>
    <n v="14573.353587792935"/>
  </r>
  <r>
    <s v="STND-62559"/>
    <s v="CVS Health Corporation"/>
    <s v="CVS Pharmacy #07181 - 101 S Northwest Hwy - Barrington"/>
    <s v="Outdoor &amp; Garage - LED Fixtures"/>
    <s v="Outdoor &amp; Garage Lighting"/>
    <s v="Exterior"/>
    <n v="0"/>
    <n v="13061.592000000001"/>
    <n v="0"/>
    <x v="0"/>
    <x v="0"/>
    <n v="10.1978380583316"/>
    <s v="Qty / 1,000"/>
    <m/>
    <s v="Private-Lighting"/>
    <s v="lighting"/>
    <n v="3"/>
    <n v="1"/>
    <s v="Lighting"/>
    <n v="0.91633259480590001"/>
    <n v="1.30467645558681"/>
    <n v="11968.762489655999"/>
    <n v="0"/>
    <n v="0.71"/>
    <n v="8497.8213676557498"/>
    <n v="0"/>
    <n v="4903"/>
    <n v="1"/>
    <n v="1"/>
    <n v="0"/>
    <n v="0"/>
    <n v="14.276973281664301"/>
    <d v="1900-01-09T04:44:53"/>
    <n v="43442"/>
    <n v="0"/>
    <n v="0"/>
    <n v="0"/>
    <n v="86659.406155983292"/>
  </r>
  <r>
    <s v="STND-62570"/>
    <s v="Chicago Transit Authority"/>
    <s v="Chicago Transit Authority (CTA) (Green Line Cottage L Station) - 800 E 63rd St - Chicago"/>
    <s v="Outdoor &amp; Garage - LED Fixtures"/>
    <s v="Outdoor &amp; Garage Lighting"/>
    <s v="Exterior"/>
    <n v="0"/>
    <n v="29677.859"/>
    <n v="0"/>
    <x v="0"/>
    <x v="1"/>
    <n v="10.1978380583316"/>
    <s v="Qty / 1,000"/>
    <m/>
    <s v="Public-Lighting"/>
    <s v="lighting"/>
    <n v="2"/>
    <n v="1"/>
    <s v="Lighting"/>
    <n v="0.98996686498346598"/>
    <n v="2.5626279547341602"/>
    <n v="29380.097033651298"/>
    <n v="0"/>
    <n v="0.71"/>
    <n v="20859.868893892399"/>
    <n v="0"/>
    <n v="4903"/>
    <n v="1"/>
    <n v="1"/>
    <n v="0"/>
    <n v="0"/>
    <n v="14.276973281664301"/>
    <d v="1900-01-09T04:44:53"/>
    <n v="43464"/>
    <n v="0"/>
    <n v="0"/>
    <n v="0"/>
    <n v="212725.5648979434"/>
  </r>
  <r>
    <s v="STND-62570"/>
    <s v="Chicago Transit Authority"/>
    <s v="Chicago Transit Authority (CTA) (Green Line Cottage L Station) - 800 E 63rd St - Chicago"/>
    <s v="Outdoor &amp; Garage - LED Fixtures"/>
    <s v="Outdoor &amp; Garage Lighting"/>
    <s v="Exterior"/>
    <n v="0"/>
    <n v="5682.5770000000002"/>
    <n v="0"/>
    <x v="0"/>
    <x v="1"/>
    <n v="10.1978380583316"/>
    <s v="Qty / 1,000"/>
    <m/>
    <s v="Public-Lighting"/>
    <s v="lighting"/>
    <n v="2"/>
    <n v="1"/>
    <s v="Lighting"/>
    <n v="0.98996686498346598"/>
    <n v="2.5626279547341602"/>
    <n v="5625.5629377171499"/>
    <n v="0"/>
    <n v="0.71"/>
    <n v="3994.1496857791699"/>
    <n v="0"/>
    <n v="4903"/>
    <n v="1"/>
    <n v="1"/>
    <n v="0"/>
    <n v="0"/>
    <n v="14.276973281664301"/>
    <d v="1900-01-09T04:44:53"/>
    <n v="43464"/>
    <n v="0"/>
    <n v="0"/>
    <n v="0"/>
    <n v="40731.691676312017"/>
  </r>
  <r>
    <s v="STND-62570"/>
    <s v="Chicago Transit Authority"/>
    <s v="Chicago Transit Authority (CTA) (Green Line Cottage L Station) - 800 E 63rd St - Chicago"/>
    <s v="Outdoor &amp; Garage - LED Fixtures"/>
    <s v="Outdoor &amp; Garage Lighting"/>
    <s v="Exterior"/>
    <n v="0"/>
    <n v="7589.8440000000001"/>
    <n v="0"/>
    <x v="0"/>
    <x v="1"/>
    <n v="10.1978380583316"/>
    <s v="Qty / 1,000"/>
    <m/>
    <s v="Public-Lighting"/>
    <s v="lighting"/>
    <n v="2"/>
    <n v="1"/>
    <s v="Lighting"/>
    <n v="0.98996686498346598"/>
    <n v="2.5626279547341602"/>
    <n v="7513.6940703935697"/>
    <n v="0"/>
    <n v="0.71"/>
    <n v="5334.7227899794298"/>
    <n v="0"/>
    <n v="4903"/>
    <n v="1"/>
    <n v="1"/>
    <n v="0"/>
    <n v="0"/>
    <n v="14.276973281664301"/>
    <d v="1900-01-09T04:44:53"/>
    <n v="43464"/>
    <n v="0"/>
    <n v="0"/>
    <n v="0"/>
    <n v="54402.639098301166"/>
  </r>
  <r>
    <s v="STND-62570"/>
    <s v="Chicago Transit Authority"/>
    <s v="Chicago Transit Authority (CTA) (Green Line Cottage L Station) - 800 E 63rd St - Chicago"/>
    <s v="Outdoor &amp; Garage - LED Fixtures"/>
    <s v="Outdoor &amp; Garage Lighting"/>
    <s v="Exterior"/>
    <n v="0"/>
    <n v="27790.204000000002"/>
    <n v="0"/>
    <x v="0"/>
    <x v="1"/>
    <n v="10.1978380583316"/>
    <s v="Qty / 1,000"/>
    <m/>
    <s v="Public-Lighting"/>
    <s v="lighting"/>
    <n v="2"/>
    <n v="1"/>
    <s v="Lighting"/>
    <n v="0.98996686498346598"/>
    <n v="2.5626279547341602"/>
    <n v="27511.381131130998"/>
    <n v="0"/>
    <n v="0.71"/>
    <n v="19533.080603103001"/>
    <n v="0"/>
    <n v="4903"/>
    <n v="1"/>
    <n v="1"/>
    <n v="0"/>
    <n v="0"/>
    <n v="14.276973281664301"/>
    <d v="1900-01-09T04:44:53"/>
    <n v="43464"/>
    <n v="0"/>
    <n v="0"/>
    <n v="0"/>
    <n v="199195.19277078254"/>
  </r>
  <r>
    <s v="STND-62571"/>
    <s v="Roundy's Supermarkets, Inc."/>
    <s v="Roundy's Supermarkets Inc #521 - 450 Half Day Rd - Buffalo Grove"/>
    <s v="New Indoor LED Fixtures"/>
    <s v="Indoor Lighting"/>
    <s v="Grocery/convenience"/>
    <n v="0"/>
    <n v="16697.38"/>
    <n v="3.1136400000000002"/>
    <x v="0"/>
    <x v="0"/>
    <n v="10.727311735679001"/>
    <s v="Qty / 1,000"/>
    <m/>
    <s v="Private-Lighting"/>
    <s v="lighting"/>
    <n v="2"/>
    <n v="1"/>
    <s v="Lighting"/>
    <n v="0.97902139861649395"/>
    <n v="0.93591656730105399"/>
    <n v="16347.0923208311"/>
    <n v="2.9141072606112499"/>
    <n v="0.71"/>
    <n v="11606.435547790101"/>
    <n v="2.0690161550339901"/>
    <n v="4661"/>
    <n v="1.07"/>
    <n v="1.24"/>
    <n v="2.9000000000000001E-2"/>
    <n v="0.745"/>
    <n v="15.018236429950701"/>
    <d v="1900-01-09T17:27:20"/>
    <n v="43408"/>
    <n v="3.1544785241516098"/>
    <n v="443.05203486364599"/>
    <n v="0"/>
    <n v="124505.85226121068"/>
  </r>
  <r>
    <s v="STND-62571"/>
    <s v="Roundy's Supermarkets, Inc."/>
    <s v="Roundy's Supermarkets Inc #521 - 450 Half Day Rd - Buffalo Grove"/>
    <s v="New Indoor LED Fixtures"/>
    <s v="Indoor Lighting"/>
    <s v="Grocery/convenience"/>
    <n v="0"/>
    <n v="6802.6360000000004"/>
    <n v="1.2685200000000001"/>
    <x v="0"/>
    <x v="0"/>
    <n v="10.727311735679001"/>
    <s v="Qty / 1,000"/>
    <m/>
    <s v="Private-Lighting"/>
    <s v="lighting"/>
    <n v="2"/>
    <n v="1"/>
    <s v="Lighting"/>
    <n v="0.97902139861649395"/>
    <n v="0.93591656730105399"/>
    <n v="6659.9262109989104"/>
    <n v="1.1872288839527301"/>
    <n v="0.71"/>
    <n v="4728.5476098092304"/>
    <n v="0.84293250760644001"/>
    <n v="4661"/>
    <n v="1.07"/>
    <n v="1.24"/>
    <n v="2.9000000000000001E-2"/>
    <n v="0.745"/>
    <n v="15.018236429950701"/>
    <d v="1900-01-09T17:27:20"/>
    <n v="43408"/>
    <n v="1.2851579172469501"/>
    <n v="180.502673008382"/>
    <n v="0"/>
    <n v="50724.604267423449"/>
  </r>
  <r>
    <s v="STND-62571"/>
    <s v="Roundy's Supermarkets, Inc."/>
    <s v="Roundy's Supermarkets Inc #521 - 450 Half Day Rd - Buffalo Grove"/>
    <s v="LED Refrigerated Display Case Lighting for Open and Closed Cases"/>
    <s v="Refrigeration"/>
    <s v="Grocery/convenience"/>
    <n v="0"/>
    <n v="64585.62"/>
    <n v="7.6858000000000004"/>
    <x v="2"/>
    <x v="0"/>
    <n v="8.6177180282661094"/>
    <s v="ΔkWpeak / CF"/>
    <n v="0.69"/>
    <s v="Private-Lighting"/>
    <s v="lighting"/>
    <n v="2"/>
    <n v="1"/>
    <s v="Non-Lighting"/>
    <n v="0.97902139861649395"/>
    <n v="0.93591656730105399"/>
    <n v="63230.7040229134"/>
    <n v="7.1932675529624399"/>
    <n v="0.7"/>
    <n v="44261.492816039397"/>
    <n v="5.03528728707371"/>
    <n v="4661"/>
    <n v="1.07"/>
    <n v="1.24"/>
    <n v="2.9000000000000001E-2"/>
    <n v="0.745"/>
    <n v="15.018236429950701"/>
    <d v="1900-01-09T17:27:20"/>
    <n v="43408"/>
    <n v="10.425025439076"/>
    <n v="0"/>
    <n v="0"/>
    <n v="381433.06459875358"/>
  </r>
  <r>
    <s v="STND-62571"/>
    <s v="Roundy's Supermarkets, Inc."/>
    <s v="Roundy's Supermarkets Inc #521 - 450 Half Day Rd - Buffalo Grove"/>
    <s v="LED Refrigerated Display Case Lighting for Open and Closed Cases"/>
    <s v="Refrigeration"/>
    <s v="Grocery/convenience"/>
    <n v="0"/>
    <n v="11656.145"/>
    <n v="1.38714"/>
    <x v="2"/>
    <x v="0"/>
    <n v="8.6177180282661094"/>
    <s v="ΔkWpeak / CF"/>
    <n v="0.69"/>
    <s v="Private-Lighting"/>
    <s v="lighting"/>
    <n v="2"/>
    <n v="1"/>
    <s v="Non-Lighting"/>
    <n v="0.97902139861649395"/>
    <n v="0.93591656730105399"/>
    <n v="11411.615380376599"/>
    <n v="1.2982473071659799"/>
    <n v="0.7"/>
    <n v="7988.13076626365"/>
    <n v="0.90877311501618896"/>
    <n v="4661"/>
    <n v="1.07"/>
    <n v="1.24"/>
    <n v="2.9000000000000001E-2"/>
    <n v="0.745"/>
    <n v="15.018236429950701"/>
    <d v="1900-01-09T17:27:20"/>
    <n v="43408"/>
    <n v="1.8815178364724401"/>
    <n v="0"/>
    <n v="0"/>
    <n v="68839.458516577433"/>
  </r>
  <r>
    <s v="STND-62571"/>
    <s v="Roundy's Supermarkets, Inc."/>
    <s v="Roundy's Supermarkets Inc #521 - 450 Half Day Rd - Buffalo Grove"/>
    <s v="New Indoor LED Fixtures"/>
    <s v="Indoor Lighting"/>
    <s v="Grocery/convenience"/>
    <n v="0"/>
    <n v="49822.826999999997"/>
    <n v="9.2906999999999993"/>
    <x v="0"/>
    <x v="0"/>
    <n v="10.727311735679001"/>
    <s v="Qty / 1,000"/>
    <m/>
    <s v="Private-Lighting"/>
    <s v="lighting"/>
    <n v="2"/>
    <n v="1"/>
    <s v="Lighting"/>
    <n v="0.97902139861649395"/>
    <n v="0.93591656730105399"/>
    <n v="48777.613772567602"/>
    <n v="8.6953200518239004"/>
    <n v="0.71"/>
    <n v="34632.105778523"/>
    <n v="6.1736772367949699"/>
    <n v="4661"/>
    <n v="1.07"/>
    <n v="1.24"/>
    <n v="2.9000000000000001E-2"/>
    <n v="0.745"/>
    <n v="15.018236429950701"/>
    <d v="1900-01-09T17:27:20"/>
    <n v="43408"/>
    <n v="9.4125568865814007"/>
    <n v="1322.0100929013599"/>
    <n v="0"/>
    <n v="371509.39474922634"/>
  </r>
  <r>
    <s v="STND-62571"/>
    <s v="Roundy's Supermarkets, Inc."/>
    <s v="Roundy's Supermarkets Inc #521 - 450 Half Day Rd - Buffalo Grove"/>
    <s v="New Indoor LED Fixtures"/>
    <s v="Indoor Lighting"/>
    <s v="Grocery/convenience"/>
    <n v="0"/>
    <n v="65233.491999999998"/>
    <n v="12.164400000000001"/>
    <x v="0"/>
    <x v="0"/>
    <n v="10.727311735679001"/>
    <s v="Qty / 1,000"/>
    <m/>
    <s v="Private-Lighting"/>
    <s v="lighting"/>
    <n v="2"/>
    <n v="1"/>
    <s v="Lighting"/>
    <n v="0.97902139861649395"/>
    <n v="0.93591656730105399"/>
    <n v="63864.984574477799"/>
    <n v="11.384863491276899"/>
    <n v="0.71"/>
    <n v="45344.139047879296"/>
    <n v="8.0832530788066297"/>
    <n v="4661"/>
    <n v="1.07"/>
    <n v="1.24"/>
    <n v="2.9000000000000001E-2"/>
    <n v="0.745"/>
    <n v="15.018236429950701"/>
    <d v="1900-01-09T17:27:20"/>
    <n v="43408"/>
    <n v="12.3239483560045"/>
    <n v="1730.92014267276"/>
    <n v="0"/>
    <n v="486420.71495257597"/>
  </r>
  <r>
    <s v="STND-62571"/>
    <s v="Roundy's Supermarkets, Inc."/>
    <s v="Roundy's Supermarkets Inc #521 - 450 Half Day Rd - Buffalo Grove"/>
    <s v="New Indoor LED Fixtures"/>
    <s v="Indoor Lighting"/>
    <s v="Grocery/convenience"/>
    <n v="0"/>
    <n v="1186.97"/>
    <n v="0.22134000000000001"/>
    <x v="0"/>
    <x v="0"/>
    <n v="10.727311735679001"/>
    <s v="Qty / 1,000"/>
    <m/>
    <s v="Private-Lighting"/>
    <s v="lighting"/>
    <n v="2"/>
    <n v="1"/>
    <s v="Lighting"/>
    <n v="0.97902139861649395"/>
    <n v="0.93591656730105399"/>
    <n v="1162.0690295158199"/>
    <n v="0.20715577300641499"/>
    <n v="0.71"/>
    <n v="825.06901095623198"/>
    <n v="0.14708059883455499"/>
    <n v="4661"/>
    <n v="1.07"/>
    <n v="1.24"/>
    <n v="2.9000000000000001E-2"/>
    <n v="0.745"/>
    <n v="15.018236429950701"/>
    <d v="1900-01-09T17:27:20"/>
    <n v="43408"/>
    <n v="0.22424309699763501"/>
    <n v="31.495328837344601"/>
    <n v="0"/>
    <n v="8850.7724839758539"/>
  </r>
  <r>
    <s v="STND-62572"/>
    <s v="Roundy's Supermarkets, Inc."/>
    <s v="Roundy's Supermarkets Inc #529 - 4700 Gilbert Ave - Western Springs"/>
    <s v="New Indoor LED Fixtures"/>
    <s v="Indoor Lighting"/>
    <s v="Grocery/convenience"/>
    <n v="0"/>
    <n v="23345.411"/>
    <n v="4.3533299999999997"/>
    <x v="0"/>
    <x v="0"/>
    <n v="10.727311735679001"/>
    <s v="Qty / 1,000"/>
    <m/>
    <s v="Private-Lighting"/>
    <s v="lighting"/>
    <n v="2"/>
    <n v="1"/>
    <s v="Lighting"/>
    <n v="0.97902139861649395"/>
    <n v="0.93591656730105399"/>
    <n v="22855.656928496901"/>
    <n v="4.0743536699287004"/>
    <n v="0.71"/>
    <n v="16227.516419232799"/>
    <n v="2.89279110564937"/>
    <n v="4661"/>
    <n v="1.07"/>
    <n v="1.24"/>
    <n v="2.9000000000000001E-2"/>
    <n v="0.745"/>
    <n v="15.018236429950701"/>
    <d v="1900-01-09T17:27:20"/>
    <n v="43411"/>
    <n v="4.4104283069156702"/>
    <n v="619.45238404337294"/>
    <n v="0"/>
    <n v="174077.62732495967"/>
  </r>
  <r>
    <s v="STND-62572"/>
    <s v="Roundy's Supermarkets, Inc."/>
    <s v="Roundy's Supermarkets Inc #529 - 4700 Gilbert Ave - Western Springs"/>
    <s v="New Indoor LED Fixtures"/>
    <s v="Indoor Lighting"/>
    <s v="Grocery/convenience"/>
    <n v="0"/>
    <n v="7884.8739999999998"/>
    <n v="1.4703299999999999"/>
    <x v="0"/>
    <x v="0"/>
    <n v="10.727311735679001"/>
    <s v="Qty / 1,000"/>
    <m/>
    <s v="Private-Lighting"/>
    <s v="lighting"/>
    <n v="2"/>
    <n v="1"/>
    <s v="Lighting"/>
    <n v="0.97902139861649395"/>
    <n v="0.93591656730105399"/>
    <n v="7719.46037139483"/>
    <n v="1.37610620639976"/>
    <n v="0.71"/>
    <n v="5480.8168636903301"/>
    <n v="0.97703540654382803"/>
    <n v="4661"/>
    <n v="1.07"/>
    <n v="1.24"/>
    <n v="2.9000000000000001E-2"/>
    <n v="0.745"/>
    <n v="15.018236429950701"/>
    <d v="1900-01-09T17:27:20"/>
    <n v="43411"/>
    <n v="1.48961485862715"/>
    <n v="209.219019411635"/>
    <n v="0"/>
    <n v="58794.431062972653"/>
  </r>
  <r>
    <s v="STND-62572"/>
    <s v="Roundy's Supermarkets, Inc."/>
    <s v="Roundy's Supermarkets Inc #529 - 4700 Gilbert Ave - Western Springs"/>
    <s v="LED Refrigerated Display Case Lighting for Open and Closed Cases"/>
    <s v="Refrigeration"/>
    <s v="Grocery/convenience"/>
    <n v="0"/>
    <n v="54080.73"/>
    <n v="6.4356999999999998"/>
    <x v="2"/>
    <x v="0"/>
    <n v="8.6177180282661094"/>
    <s v="ΔkWpeak / CF"/>
    <n v="0.69"/>
    <s v="Private-Lighting"/>
    <s v="lighting"/>
    <n v="2"/>
    <n v="1"/>
    <s v="Non-Lighting"/>
    <n v="0.97902139861649395"/>
    <n v="0.93591656730105399"/>
    <n v="52946.191922801001"/>
    <n v="6.0232782521793897"/>
    <n v="0.7"/>
    <n v="37062.334345960699"/>
    <n v="4.2162947765255696"/>
    <n v="4661"/>
    <n v="1.07"/>
    <n v="1.24"/>
    <n v="2.9000000000000001E-2"/>
    <n v="0.745"/>
    <n v="15.018236429950701"/>
    <d v="1900-01-09T17:27:20"/>
    <n v="43411"/>
    <n v="8.7293887712744809"/>
    <n v="0"/>
    <n v="0"/>
    <n v="319392.74686281173"/>
  </r>
  <r>
    <s v="STND-62572"/>
    <s v="Roundy's Supermarkets, Inc."/>
    <s v="Roundy's Supermarkets Inc #529 - 4700 Gilbert Ave - Western Springs"/>
    <s v="LED Refrigerated Display Case Lighting for Open and Closed Cases"/>
    <s v="Refrigeration"/>
    <s v="Grocery/convenience"/>
    <n v="0"/>
    <n v="38074.69"/>
    <n v="4.5310800000000002"/>
    <x v="2"/>
    <x v="0"/>
    <n v="8.6177180282661094"/>
    <s v="ΔkWpeak / CF"/>
    <n v="0.69"/>
    <s v="Private-Lighting"/>
    <s v="lighting"/>
    <n v="2"/>
    <n v="1"/>
    <s v="Non-Lighting"/>
    <n v="0.97902139861649395"/>
    <n v="0.93591656730105399"/>
    <n v="37275.936255689398"/>
    <n v="4.2407128397664602"/>
    <n v="0.7"/>
    <n v="26093.155378982599"/>
    <n v="2.96849898783652"/>
    <n v="4661"/>
    <n v="1.07"/>
    <n v="1.24"/>
    <n v="2.9000000000000001E-2"/>
    <n v="0.745"/>
    <n v="15.018236429950701"/>
    <d v="1900-01-09T17:27:20"/>
    <n v="43411"/>
    <n v="6.1459606373426903"/>
    <n v="0"/>
    <n v="0"/>
    <n v="224863.45552380715"/>
  </r>
  <r>
    <s v="STND-62572"/>
    <s v="Roundy's Supermarkets, Inc."/>
    <s v="Roundy's Supermarkets Inc #529 - 4700 Gilbert Ave - Western Springs"/>
    <s v="New Indoor LED Fixtures"/>
    <s v="Indoor Lighting"/>
    <s v="Grocery/convenience"/>
    <n v="0"/>
    <n v="101889.92600000001"/>
    <n v="18.9999"/>
    <x v="0"/>
    <x v="0"/>
    <n v="10.727311735679001"/>
    <s v="Qty / 1,000"/>
    <m/>
    <s v="Private-Lighting"/>
    <s v="lighting"/>
    <n v="2"/>
    <n v="1"/>
    <s v="Lighting"/>
    <n v="0.97902139861649395"/>
    <n v="0.93591656730105399"/>
    <n v="99752.417857451001"/>
    <n v="17.7823211870633"/>
    <n v="0.71"/>
    <n v="70824.216678790195"/>
    <n v="12.625448042814901"/>
    <n v="4661"/>
    <n v="1.07"/>
    <n v="1.24"/>
    <n v="2.9000000000000001E-2"/>
    <n v="0.745"/>
    <n v="15.018236429950701"/>
    <d v="1900-01-09T17:27:20"/>
    <n v="43411"/>
    <n v="19.249102822107901"/>
    <n v="2703.5702036131602"/>
    <n v="0"/>
    <n v="759753.45074865851"/>
  </r>
  <r>
    <s v="STND-62572"/>
    <s v="Roundy's Supermarkets, Inc."/>
    <s v="Roundy's Supermarkets Inc #529 - 4700 Gilbert Ave - Western Springs"/>
    <s v="New Indoor LED Fixtures"/>
    <s v="Indoor Lighting"/>
    <s v="Grocery/convenience"/>
    <n v="0"/>
    <n v="3590.8339999999998"/>
    <n v="0.66959999999999997"/>
    <x v="0"/>
    <x v="0"/>
    <n v="10.727311735679001"/>
    <s v="Qty / 1,000"/>
    <m/>
    <s v="Private-Lighting"/>
    <s v="lighting"/>
    <n v="2"/>
    <n v="1"/>
    <s v="Lighting"/>
    <n v="0.97902139861649395"/>
    <n v="0.93591656730105399"/>
    <n v="3515.5033248796599"/>
    <n v="0.62668973346478596"/>
    <n v="0.71"/>
    <n v="2496.0073606645601"/>
    <n v="0.44494971075999801"/>
    <n v="4661"/>
    <n v="1.07"/>
    <n v="1.24"/>
    <n v="2.9000000000000001E-2"/>
    <n v="0.745"/>
    <n v="15.018236429950701"/>
    <d v="1900-01-09T17:27:20"/>
    <n v="43411"/>
    <n v="0.67838247831217302"/>
    <n v="95.279996655616898"/>
    <n v="0"/>
    <n v="26775.449052398104"/>
  </r>
  <r>
    <s v="STND-62572"/>
    <s v="Roundy's Supermarkets, Inc."/>
    <s v="Roundy's Supermarkets Inc #529 - 4700 Gilbert Ave - Western Springs"/>
    <s v="New Indoor LED Fixtures"/>
    <s v="Indoor Lighting"/>
    <s v="Grocery/convenience"/>
    <n v="0"/>
    <n v="1526.105"/>
    <n v="0.28458"/>
    <x v="0"/>
    <x v="0"/>
    <n v="10.727311735679001"/>
    <s v="Qty / 1,000"/>
    <m/>
    <s v="Private-Lighting"/>
    <s v="lighting"/>
    <n v="2"/>
    <n v="1"/>
    <s v="Lighting"/>
    <n v="0.97902139861649395"/>
    <n v="0.93591656730105399"/>
    <n v="1494.0894515356199"/>
    <n v="0.26634313672253401"/>
    <n v="0.71"/>
    <n v="1060.80351059029"/>
    <n v="0.18910362707299899"/>
    <n v="4661"/>
    <n v="1.07"/>
    <n v="1.24"/>
    <n v="2.9000000000000001E-2"/>
    <n v="0.745"/>
    <n v="15.018236429950701"/>
    <d v="1900-01-09T17:27:20"/>
    <n v="43411"/>
    <n v="0.28831255328267402"/>
    <n v="40.494013172460797"/>
    <n v="0"/>
    <n v="11379.5699484047"/>
  </r>
  <r>
    <s v="STND-62574"/>
    <s v="BOF IL Windy Pointe I LLC"/>
    <s v="BOF IL Windy Pointe I LLC - 1500 McConnor Pkwy - Ste 250 - Schaumburg"/>
    <s v="Outdoor &amp; Garage - LED Fixtures"/>
    <s v="Outdoor &amp; Garage Lighting"/>
    <s v="Exterior"/>
    <n v="0"/>
    <n v="100256.54399999999"/>
    <n v="0"/>
    <x v="0"/>
    <x v="0"/>
    <n v="10.1978380583316"/>
    <s v="Qty / 1,000"/>
    <m/>
    <s v="Private-Lighting"/>
    <s v="lighting"/>
    <n v="2"/>
    <n v="1"/>
    <s v="Lighting"/>
    <n v="0.97902139861649395"/>
    <n v="0.93591656730105399"/>
    <n v="98153.301927335997"/>
    <n v="0"/>
    <n v="0.71"/>
    <n v="69688.844368408594"/>
    <n v="0"/>
    <n v="4903"/>
    <n v="1"/>
    <n v="1"/>
    <n v="0"/>
    <n v="0"/>
    <n v="14.276973281664301"/>
    <d v="1900-01-09T04:44:53"/>
    <n v="43442"/>
    <n v="0"/>
    <n v="0"/>
    <n v="0"/>
    <n v="710675.54934130493"/>
  </r>
  <r>
    <s v="STND-62574"/>
    <s v="BOF IL Windy Pointe I LLC"/>
    <s v="BOF IL Windy Pointe I LLC - 1500 McConnor Pkwy - Ste 250 - Schaumburg"/>
    <s v="Outdoor &amp; Garage - LED Fixtures"/>
    <s v="Outdoor &amp; Garage Lighting"/>
    <s v="Exterior"/>
    <n v="0"/>
    <n v="15503.286"/>
    <n v="0"/>
    <x v="0"/>
    <x v="0"/>
    <n v="10.1978380583316"/>
    <s v="Qty / 1,000"/>
    <m/>
    <s v="Private-Lighting"/>
    <s v="lighting"/>
    <n v="2"/>
    <n v="1"/>
    <s v="Lighting"/>
    <n v="0.97902139861649395"/>
    <n v="0.93591656730105399"/>
    <n v="15178.048742871501"/>
    <n v="0"/>
    <n v="0.71"/>
    <n v="10776.414607438801"/>
    <n v="0"/>
    <n v="4903"/>
    <n v="1"/>
    <n v="1"/>
    <n v="0"/>
    <n v="0"/>
    <n v="14.276973281664301"/>
    <d v="1900-01-09T04:44:53"/>
    <n v="43442"/>
    <n v="0"/>
    <n v="0"/>
    <n v="0"/>
    <n v="109896.13101609999"/>
  </r>
  <r>
    <s v="STND-62574"/>
    <s v="BOF IL Windy Pointe I LLC"/>
    <s v="BOF IL Windy Pointe I LLC - 1500 McConnor Pkwy - Ste 250 - Schaumburg"/>
    <s v="Outdoor &amp; Garage - LED Fixtures"/>
    <s v="Outdoor &amp; Garage Lighting"/>
    <s v="Exterior"/>
    <n v="0"/>
    <n v="122084.7"/>
    <n v="0"/>
    <x v="0"/>
    <x v="0"/>
    <n v="10.1978380583316"/>
    <s v="Qty / 1,000"/>
    <m/>
    <s v="Private-Lighting"/>
    <s v="lighting"/>
    <n v="2"/>
    <n v="1"/>
    <s v="Lighting"/>
    <n v="0.97902139861649395"/>
    <n v="0.93591656730105399"/>
    <n v="119523.533743675"/>
    <n v="0"/>
    <n v="0.71"/>
    <n v="84861.708958009302"/>
    <n v="0"/>
    <n v="4903"/>
    <n v="1"/>
    <n v="1"/>
    <n v="0"/>
    <n v="0"/>
    <n v="14.276973281664301"/>
    <d v="1900-01-09T04:44:53"/>
    <n v="43442"/>
    <n v="0"/>
    <n v="0"/>
    <n v="0"/>
    <n v="865405.96530704689"/>
  </r>
  <r>
    <s v="STND-62574"/>
    <s v="BOF IL Windy Pointe I LLC"/>
    <s v="BOF IL Windy Pointe I LLC - 1500 McConnor Pkwy - Ste 250 - Schaumburg"/>
    <s v="Outdoor &amp; Garage - LED Fixtures"/>
    <s v="Outdoor &amp; Garage Lighting"/>
    <s v="Exterior"/>
    <n v="0"/>
    <n v="60483.408000000003"/>
    <n v="0"/>
    <x v="0"/>
    <x v="0"/>
    <n v="10.1978380583316"/>
    <s v="Qty / 1,000"/>
    <m/>
    <s v="Private-Lighting"/>
    <s v="lighting"/>
    <n v="2"/>
    <n v="1"/>
    <s v="Lighting"/>
    <n v="0.97902139861649395"/>
    <n v="0.93591656730105399"/>
    <n v="59214.550693252"/>
    <n v="0"/>
    <n v="0.71"/>
    <n v="42042.330992208903"/>
    <n v="0"/>
    <n v="4903"/>
    <n v="1"/>
    <n v="1"/>
    <n v="0"/>
    <n v="0"/>
    <n v="14.276973281664301"/>
    <d v="1900-01-09T04:44:53"/>
    <n v="43442"/>
    <n v="0"/>
    <n v="0"/>
    <n v="0"/>
    <n v="428740.88305332209"/>
  </r>
  <r>
    <s v="STND-62574"/>
    <s v="BOF IL Windy Pointe I LLC"/>
    <s v="BOF IL Windy Pointe I LLC - 1500 McConnor Pkwy - Ste 250 - Schaumburg"/>
    <s v="Outdoor &amp; Garage - LED Fixtures"/>
    <s v="Outdoor &amp; Garage Lighting"/>
    <s v="Exterior"/>
    <n v="0"/>
    <n v="907.05499999999995"/>
    <n v="0"/>
    <x v="0"/>
    <x v="0"/>
    <n v="10.1978380583316"/>
    <s v="Qty / 1,000"/>
    <m/>
    <s v="Private-Lighting"/>
    <s v="lighting"/>
    <n v="2"/>
    <n v="1"/>
    <s v="Lighting"/>
    <n v="0.97902139861649395"/>
    <n v="0.93591656730105399"/>
    <n v="888.02625472208297"/>
    <n v="0"/>
    <n v="0.71"/>
    <n v="630.49864085267905"/>
    <n v="0"/>
    <n v="4903"/>
    <n v="1"/>
    <n v="1"/>
    <n v="0"/>
    <n v="0"/>
    <n v="14.276973281664301"/>
    <d v="1900-01-09T04:44:53"/>
    <n v="43442"/>
    <n v="0"/>
    <n v="0"/>
    <n v="0"/>
    <n v="6429.7230354137973"/>
  </r>
  <r>
    <s v="STND-62576"/>
    <s v="Psaltis Chiropractic"/>
    <s v="Psaltis Chiropractic - 4202 Maray Drive B - Rockford"/>
    <s v="New Indoor LED Fixtures"/>
    <s v="Indoor Lighting"/>
    <s v="Office"/>
    <n v="0"/>
    <n v="2403.3200000000002"/>
    <n v="0.540408"/>
    <x v="0"/>
    <x v="0"/>
    <n v="15"/>
    <s v="Qty / 1,000"/>
    <m/>
    <s v="Private-Lighting"/>
    <s v="lighting"/>
    <n v="3"/>
    <n v="1"/>
    <s v="Lighting"/>
    <n v="0.91633259480590001"/>
    <n v="1.30467645558681"/>
    <n v="2202.2404517489199"/>
    <n v="0.70505759401075496"/>
    <n v="0.71"/>
    <n v="1563.5907207417299"/>
    <n v="0.50059089174763605"/>
    <n v="2885"/>
    <n v="1.165"/>
    <n v="1.3779999999999999"/>
    <n v="2.5499999999999998E-2"/>
    <n v="0.55000000000000004"/>
    <n v="24.263431542460999"/>
    <d v="1900-01-16T07:56:40"/>
    <n v="43405"/>
    <n v="0.930277865167905"/>
    <n v="48.203546368753102"/>
    <n v="0"/>
    <n v="23453.860811125949"/>
  </r>
  <r>
    <s v="STND-62577"/>
    <s v="CVS Health Corporation"/>
    <s v="CVS Pharmacy #02863 - 2045 Plum Grove Rd - Rolling Meadows"/>
    <s v="Outdoor &amp; Garage - LED Fixtures"/>
    <s v="Outdoor &amp; Garage Lighting"/>
    <s v="Exterior"/>
    <n v="0"/>
    <n v="269.66500000000002"/>
    <n v="0"/>
    <x v="0"/>
    <x v="0"/>
    <n v="10.1978380583316"/>
    <s v="Qty / 1,000"/>
    <m/>
    <s v="Private-Lighting"/>
    <s v="lighting"/>
    <n v="3"/>
    <n v="1"/>
    <s v="Lighting"/>
    <n v="0.91633259480590001"/>
    <n v="1.30467645558681"/>
    <n v="247.102829178333"/>
    <n v="0"/>
    <n v="0.71"/>
    <n v="175.44300871661599"/>
    <n v="0"/>
    <n v="4903"/>
    <n v="1"/>
    <n v="1"/>
    <n v="0"/>
    <n v="0"/>
    <n v="14.276973281664301"/>
    <d v="1900-01-09T04:44:53"/>
    <n v="43455"/>
    <n v="0"/>
    <n v="0"/>
    <n v="0"/>
    <n v="1789.1393913585091"/>
  </r>
  <r>
    <s v="STND-62577"/>
    <s v="CVS Health Corporation"/>
    <s v="CVS Pharmacy #02863 - 2045 Plum Grove Rd - Rolling Meadows"/>
    <s v="Outdoor &amp; Garage - LED Fixtures"/>
    <s v="Outdoor &amp; Garage Lighting"/>
    <s v="Exterior"/>
    <n v="0"/>
    <n v="5442.33"/>
    <n v="0"/>
    <x v="0"/>
    <x v="0"/>
    <n v="10.1978380583316"/>
    <s v="Qty / 1,000"/>
    <m/>
    <s v="Private-Lighting"/>
    <s v="lighting"/>
    <n v="3"/>
    <n v="1"/>
    <s v="Lighting"/>
    <n v="0.91633259480590001"/>
    <n v="1.30467645558681"/>
    <n v="4986.9843706899901"/>
    <n v="0"/>
    <n v="0.71"/>
    <n v="3540.7589031898901"/>
    <n v="0"/>
    <n v="4903"/>
    <n v="1"/>
    <n v="1"/>
    <n v="0"/>
    <n v="0"/>
    <n v="14.276973281664301"/>
    <d v="1900-01-09T04:44:53"/>
    <n v="43455"/>
    <n v="0"/>
    <n v="0"/>
    <n v="0"/>
    <n v="36108.085898326317"/>
  </r>
  <r>
    <s v="STND-62577"/>
    <s v="CVS Health Corporation"/>
    <s v="CVS Pharmacy #02863 - 2045 Plum Grove Rd - Rolling Meadows"/>
    <s v="Outdoor &amp; Garage - LED Fixtures"/>
    <s v="Outdoor &amp; Garage Lighting"/>
    <s v="Exterior"/>
    <n v="0"/>
    <n v="19857.150000000001"/>
    <n v="0"/>
    <x v="0"/>
    <x v="0"/>
    <n v="10.1978380583316"/>
    <s v="Qty / 1,000"/>
    <m/>
    <s v="Private-Lighting"/>
    <s v="lighting"/>
    <n v="3"/>
    <n v="1"/>
    <s v="Lighting"/>
    <n v="0.91633259480590001"/>
    <n v="1.30467645558681"/>
    <n v="18195.75378495"/>
    <n v="0"/>
    <n v="0.71"/>
    <n v="12918.9851873145"/>
    <n v="0"/>
    <n v="4903"/>
    <n v="1"/>
    <n v="1"/>
    <n v="0"/>
    <n v="0"/>
    <n v="14.276973281664301"/>
    <d v="1900-01-09T04:44:53"/>
    <n v="43455"/>
    <n v="0"/>
    <n v="0"/>
    <n v="0"/>
    <n v="131745.71881821801"/>
  </r>
  <r>
    <s v="STND-62577"/>
    <s v="CVS Health Corporation"/>
    <s v="CVS Pharmacy #02863 - 2045 Plum Grove Rd - Rolling Meadows"/>
    <s v="Outdoor &amp; Garage - LED Fixtures"/>
    <s v="Outdoor &amp; Garage Lighting"/>
    <s v="Exterior"/>
    <n v="0"/>
    <n v="3098.6959999999999"/>
    <n v="0"/>
    <x v="0"/>
    <x v="0"/>
    <n v="10.1978380583316"/>
    <s v="Qty / 1,000"/>
    <m/>
    <s v="Private-Lighting"/>
    <s v="lighting"/>
    <n v="3"/>
    <n v="1"/>
    <s v="Lighting"/>
    <n v="0.91633259480590001"/>
    <n v="1.30467645558681"/>
    <n v="2839.4361461946601"/>
    <n v="0"/>
    <n v="0.71"/>
    <n v="2015.9996637982099"/>
    <n v="0"/>
    <n v="4903"/>
    <n v="1"/>
    <n v="1"/>
    <n v="0"/>
    <n v="0"/>
    <n v="14.276973281664301"/>
    <d v="1900-01-09T04:44:53"/>
    <n v="43455"/>
    <n v="0"/>
    <n v="0"/>
    <n v="0"/>
    <n v="20558.838097065094"/>
  </r>
  <r>
    <s v="STND-62577"/>
    <s v="CVS Health Corporation"/>
    <s v="CVS Pharmacy #02863 - 2045 Plum Grove Rd - Rolling Meadows"/>
    <s v="Outdoor &amp; Garage - LED Fixtures"/>
    <s v="Outdoor &amp; Garage Lighting"/>
    <s v="Exterior"/>
    <n v="0"/>
    <n v="1892.558"/>
    <n v="0"/>
    <x v="0"/>
    <x v="0"/>
    <n v="10.1978380583316"/>
    <s v="Qty / 1,000"/>
    <m/>
    <s v="Private-Lighting"/>
    <s v="lighting"/>
    <n v="3"/>
    <n v="1"/>
    <s v="Lighting"/>
    <n v="0.91633259480590001"/>
    <n v="1.30467645558681"/>
    <n v="1734.21258296066"/>
    <n v="0"/>
    <n v="0.71"/>
    <n v="1231.29093390207"/>
    <n v="0"/>
    <n v="4903"/>
    <n v="1"/>
    <n v="1"/>
    <n v="0"/>
    <n v="0"/>
    <n v="14.276973281664301"/>
    <d v="1900-01-09T04:44:53"/>
    <n v="43455"/>
    <n v="0"/>
    <n v="0"/>
    <n v="0"/>
    <n v="12556.505546625189"/>
  </r>
  <r>
    <s v="STND-62577"/>
    <s v="CVS Health Corporation"/>
    <s v="CVS Pharmacy #02863 - 2045 Plum Grove Rd - Rolling Meadows"/>
    <s v="Outdoor &amp; Garage - LED Fixtures"/>
    <s v="Outdoor &amp; Garage Lighting"/>
    <s v="Exterior"/>
    <n v="0"/>
    <n v="1147.3019999999999"/>
    <n v="0"/>
    <x v="0"/>
    <x v="0"/>
    <n v="10.1978380583316"/>
    <s v="Qty / 1,000"/>
    <m/>
    <s v="Private-Lighting"/>
    <s v="lighting"/>
    <n v="3"/>
    <n v="1"/>
    <s v="Lighting"/>
    <n v="0.91633259480590001"/>
    <n v="1.30467645558681"/>
    <n v="1051.3102186860001"/>
    <n v="0"/>
    <n v="0.71"/>
    <n v="746.43025526705901"/>
    <n v="0"/>
    <n v="4903"/>
    <n v="1"/>
    <n v="1"/>
    <n v="0"/>
    <n v="0"/>
    <n v="14.276973281664301"/>
    <d v="1900-01-09T04:44:53"/>
    <n v="43455"/>
    <n v="0"/>
    <n v="0"/>
    <n v="0"/>
    <n v="7611.9748650525853"/>
  </r>
  <r>
    <s v="STND-62579"/>
    <s v="SFI Ford City - Chicago LLC"/>
    <s v="Ford City Shopping Center - Indoor Lighting - 7601 S Cicero Ave - Chicago"/>
    <s v="New Indoor LED Fixtures"/>
    <s v="Indoor Lighting"/>
    <s v="Retail (mall/dept. store)"/>
    <n v="0"/>
    <n v="13160.347"/>
    <n v="2.6694529999999999"/>
    <x v="0"/>
    <x v="0"/>
    <n v="9.1274187659729797"/>
    <s v="Qty / 1,000"/>
    <m/>
    <s v="Private-Lighting"/>
    <s v="lighting"/>
    <n v="3"/>
    <n v="1"/>
    <s v="Lighting"/>
    <n v="0.91633259480590001"/>
    <n v="1.30467645558681"/>
    <n v="12059.254915056001"/>
    <n v="3.48277247839557"/>
    <n v="0.71"/>
    <n v="8562.0709896897897"/>
    <n v="2.4727684596608501"/>
    <n v="5478"/>
    <n v="1.1200000000000001"/>
    <n v="1.31"/>
    <n v="2.1999999999999999E-2"/>
    <n v="0.95"/>
    <n v="12.7783862723622"/>
    <d v="1900-01-08T03:03:29"/>
    <n v="43440"/>
    <n v="2.7985315214106601"/>
    <n v="236.878221545744"/>
    <n v="0"/>
    <n v="78149.607426887436"/>
  </r>
  <r>
    <s v="STND-62580"/>
    <s v="Hitch Elementary School"/>
    <s v="Hitch Elementary - 5625 N Mc Vicker - Chicago"/>
    <s v="Retrofit of Existing Indoor Fixtures to LED"/>
    <s v="Indoor Lighting"/>
    <s v="K-12 School"/>
    <n v="0"/>
    <n v="12533.606"/>
    <n v="3.4176380000000002"/>
    <x v="0"/>
    <x v="1"/>
    <n v="15"/>
    <s v="Qty / 1,000"/>
    <m/>
    <s v="Public-Lighting"/>
    <s v="lighting"/>
    <n v="3"/>
    <n v="1"/>
    <s v="Lighting"/>
    <n v="0.99829244462109001"/>
    <n v="0.987374621353864"/>
    <n v="12512.204173657599"/>
    <n v="3.3744890261745799"/>
    <n v="0.71"/>
    <n v="8883.6649632968692"/>
    <n v="2.3958872085839502"/>
    <n v="2979"/>
    <n v="1.17333333333333"/>
    <n v="1.323"/>
    <n v="2.1333333333333301E-2"/>
    <n v="0.72"/>
    <n v="23.497818059751602"/>
    <d v="1900-01-15T18:49:11"/>
    <n v="43428"/>
    <n v="3.5425474785573399"/>
    <n v="227.49462133922901"/>
    <n v="0"/>
    <n v="133254.97444945303"/>
  </r>
  <r>
    <s v="STND-62583"/>
    <s v="Wheaton College"/>
    <s v="Wheaton College - 421 N Chase - Wheaton"/>
    <s v="New Indoor LED Fixtures"/>
    <s v="Indoor Lighting"/>
    <s v="College/University"/>
    <n v="0"/>
    <n v="36760.720999999998"/>
    <n v="8.9452759999999998"/>
    <x v="0"/>
    <x v="0"/>
    <n v="14.727540500736399"/>
    <s v="Qty / 1,000"/>
    <m/>
    <s v="Private-Lighting"/>
    <s v="lighting"/>
    <n v="3"/>
    <n v="1"/>
    <s v="Lighting"/>
    <n v="0.91633259480590001"/>
    <n v="1.30467645558681"/>
    <n v="33685.046860865703"/>
    <n v="11.670690985925701"/>
    <n v="0.71"/>
    <n v="23916.383271214701"/>
    <n v="8.2861906000072594"/>
    <n v="3395"/>
    <n v="1.06"/>
    <n v="1.39"/>
    <n v="0.02"/>
    <n v="0.63"/>
    <n v="20.618556701030901"/>
    <d v="1900-01-13T17:27:39"/>
    <n v="43434"/>
    <n v="13.3272707387527"/>
    <n v="635.56692190312697"/>
    <n v="0"/>
    <n v="352229.50325794902"/>
  </r>
  <r>
    <s v="STND-62585"/>
    <s v="Butera Finer Foods, Inc."/>
    <s v="Butera Finer Foods Inc., d/b/a Butera Fruit Market - 100 S Randall Rd - Algonquin"/>
    <s v="Outdoor &amp; Garage - LED Fixtures"/>
    <s v="Outdoor &amp; Garage Lighting"/>
    <s v="Exterior"/>
    <n v="0"/>
    <n v="90215.2"/>
    <n v="0"/>
    <x v="0"/>
    <x v="0"/>
    <n v="10.1978380583316"/>
    <s v="Qty / 1,000"/>
    <m/>
    <s v="Private-Lighting"/>
    <s v="lighting"/>
    <n v="2"/>
    <n v="1"/>
    <s v="Lighting"/>
    <n v="0.97902139861649395"/>
    <n v="0.93591656730105399"/>
    <n v="88322.611280466706"/>
    <n v="0"/>
    <n v="0.71"/>
    <n v="62709.054009131301"/>
    <n v="0"/>
    <n v="4903"/>
    <n v="1"/>
    <n v="1"/>
    <n v="0"/>
    <n v="0"/>
    <n v="14.276973281664301"/>
    <d v="1900-01-09T04:44:53"/>
    <n v="43440"/>
    <n v="0"/>
    <n v="0"/>
    <n v="0"/>
    <n v="639496.777576291"/>
  </r>
  <r>
    <s v="STND-62585"/>
    <s v="Butera Finer Foods, Inc."/>
    <s v="Butera Finer Foods Inc., d/b/a Butera Fruit Market - 100 S Randall Rd - Algonquin"/>
    <s v="Outdoor &amp; Garage - LED Fixtures"/>
    <s v="Outdoor &amp; Garage Lighting"/>
    <s v="Exterior"/>
    <n v="0"/>
    <n v="10664.025"/>
    <n v="0"/>
    <x v="0"/>
    <x v="0"/>
    <n v="10.1978380583316"/>
    <s v="Qty / 1,000"/>
    <m/>
    <s v="Private-Lighting"/>
    <s v="lighting"/>
    <n v="2"/>
    <n v="1"/>
    <s v="Lighting"/>
    <n v="0.97902139861649395"/>
    <n v="0.93591656730105399"/>
    <n v="10440.308670381301"/>
    <n v="0"/>
    <n v="0.71"/>
    <n v="7412.6191559706904"/>
    <n v="0"/>
    <n v="4903"/>
    <n v="1"/>
    <n v="1"/>
    <n v="0"/>
    <n v="0"/>
    <n v="14.276973281664301"/>
    <d v="1900-01-09T04:44:53"/>
    <n v="43440"/>
    <n v="0"/>
    <n v="0"/>
    <n v="0"/>
    <n v="75592.689740675763"/>
  </r>
  <r>
    <s v="STND-62585"/>
    <s v="Butera Finer Foods, Inc."/>
    <s v="Butera Finer Foods Inc., d/b/a Butera Fruit Market - 100 S Randall Rd - Algonquin"/>
    <s v="Outdoor &amp; Garage - LED Fixtures"/>
    <s v="Outdoor &amp; Garage Lighting"/>
    <s v="Exterior"/>
    <n v="0"/>
    <n v="7942.86"/>
    <n v="0"/>
    <x v="0"/>
    <x v="0"/>
    <n v="10.1978380583316"/>
    <s v="Qty / 1,000"/>
    <m/>
    <s v="Private-Lighting"/>
    <s v="lighting"/>
    <n v="2"/>
    <n v="1"/>
    <s v="Lighting"/>
    <n v="0.97902139861649395"/>
    <n v="0.93591656730105399"/>
    <n v="7776.2299062149996"/>
    <n v="0"/>
    <n v="0.71"/>
    <n v="5521.1232334126498"/>
    <n v="0"/>
    <n v="4903"/>
    <n v="1"/>
    <n v="1"/>
    <n v="0"/>
    <n v="0"/>
    <n v="14.276973281664301"/>
    <d v="1900-01-09T04:44:53"/>
    <n v="43440"/>
    <n v="0"/>
    <n v="0"/>
    <n v="0"/>
    <n v="56303.520634434339"/>
  </r>
  <r>
    <s v="STND-62585"/>
    <s v="Butera Finer Foods, Inc."/>
    <s v="Butera Finer Foods Inc., d/b/a Butera Fruit Market - 100 S Randall Rd - Algonquin"/>
    <s v="Outdoor &amp; Garage - LED Retrofits"/>
    <s v="Outdoor &amp; Garage Lighting"/>
    <s v="Exterior"/>
    <n v="0"/>
    <n v="23338.28"/>
    <n v="0"/>
    <x v="0"/>
    <x v="0"/>
    <n v="10.1978380583316"/>
    <s v="Qty / 1,000"/>
    <m/>
    <s v="Private-Lighting"/>
    <s v="lighting"/>
    <n v="2"/>
    <n v="1"/>
    <s v="Lighting"/>
    <n v="0.97902139861649395"/>
    <n v="0.93591656730105399"/>
    <n v="22848.675526903298"/>
    <n v="0"/>
    <n v="0.71"/>
    <n v="16222.559624101399"/>
    <n v="0"/>
    <n v="4903"/>
    <n v="1"/>
    <n v="1"/>
    <n v="0"/>
    <n v="0"/>
    <n v="14.276973281664301"/>
    <d v="1900-01-09T04:44:53"/>
    <n v="43440"/>
    <n v="0"/>
    <n v="0"/>
    <n v="0"/>
    <n v="165435.03593821483"/>
  </r>
  <r>
    <s v="STND-62586"/>
    <s v="21 Kristin Condominium Association"/>
    <s v="21 Kristin Condo Assoc - 21 Kristin Dr - Schaumburg"/>
    <s v="Outdoor &amp; Garage - LED Fixtures"/>
    <s v="Outdoor &amp; Garage Lighting"/>
    <s v="Exterior"/>
    <n v="0"/>
    <n v="43406.258999999998"/>
    <n v="0"/>
    <x v="0"/>
    <x v="0"/>
    <n v="10.1978380583316"/>
    <s v="Qty / 1,000"/>
    <m/>
    <s v="Private-Lighting"/>
    <s v="lighting"/>
    <n v="3"/>
    <n v="1"/>
    <s v="Lighting"/>
    <n v="0.91633259480590001"/>
    <n v="1.30467645558681"/>
    <n v="39774.5699402869"/>
    <n v="0"/>
    <n v="0.71"/>
    <n v="28239.944657603701"/>
    <n v="0"/>
    <n v="4903"/>
    <n v="1"/>
    <n v="1"/>
    <n v="0"/>
    <n v="0"/>
    <n v="14.276973281664301"/>
    <d v="1900-01-09T04:44:53"/>
    <n v="43470"/>
    <n v="0"/>
    <n v="0"/>
    <n v="0"/>
    <n v="287986.38239448919"/>
  </r>
  <r>
    <s v="STND-62586"/>
    <s v="21 Kristin Condominium Association"/>
    <s v="21 Kristin Condo Assoc - 21 Kristin Dr - Schaumburg"/>
    <s v="Outdoor &amp; Garage - LED Fixtures"/>
    <s v="Outdoor &amp; Garage Lighting"/>
    <s v="Exterior"/>
    <n v="0"/>
    <n v="4265.6099999999997"/>
    <n v="0"/>
    <x v="0"/>
    <x v="0"/>
    <n v="10.1978380583316"/>
    <s v="Qty / 1,000"/>
    <m/>
    <s v="Private-Lighting"/>
    <s v="lighting"/>
    <n v="3"/>
    <n v="1"/>
    <s v="Lighting"/>
    <n v="0.91633259480590001"/>
    <n v="1.30467645558681"/>
    <n v="3908.7174797299899"/>
    <n v="0"/>
    <n v="0.71"/>
    <n v="2775.1894106083"/>
    <n v="0"/>
    <n v="4903"/>
    <n v="1"/>
    <n v="1"/>
    <n v="0"/>
    <n v="0"/>
    <n v="14.276973281664301"/>
    <d v="1900-01-09T04:44:53"/>
    <n v="43470"/>
    <n v="0"/>
    <n v="0"/>
    <n v="0"/>
    <n v="28300.932190580163"/>
  </r>
  <r>
    <s v="STND-62586"/>
    <s v="21 Kristin Condominium Association"/>
    <s v="21 Kristin Condo Assoc - 21 Kristin Dr - Schaumburg"/>
    <s v="Outdoor &amp; Garage - LED Fixtures"/>
    <s v="Outdoor &amp; Garage Lighting"/>
    <s v="Exterior"/>
    <n v="0"/>
    <n v="1176.72"/>
    <n v="0"/>
    <x v="0"/>
    <x v="0"/>
    <n v="10.1978380583316"/>
    <s v="Qty / 1,000"/>
    <m/>
    <s v="Private-Lighting"/>
    <s v="lighting"/>
    <n v="3"/>
    <n v="1"/>
    <s v="Lighting"/>
    <n v="0.91633259480590001"/>
    <n v="1.30467645558681"/>
    <n v="1078.26689096"/>
    <n v="0"/>
    <n v="0.71"/>
    <n v="765.56949258159898"/>
    <n v="0"/>
    <n v="4903"/>
    <n v="1"/>
    <n v="1"/>
    <n v="0"/>
    <n v="0"/>
    <n v="14.276973281664301"/>
    <d v="1900-01-09T04:44:53"/>
    <n v="43470"/>
    <n v="0"/>
    <n v="0"/>
    <n v="0"/>
    <n v="7807.1537077462417"/>
  </r>
  <r>
    <s v="STND-62586"/>
    <s v="21 Kristin Condominium Association"/>
    <s v="21 Kristin Condo Assoc - 21 Kristin Dr - Schaumburg"/>
    <s v="Outdoor &amp; Garage - LED Fixtures"/>
    <s v="Outdoor &amp; Garage Lighting"/>
    <s v="Exterior"/>
    <n v="0"/>
    <n v="710.93499999999995"/>
    <n v="0"/>
    <x v="0"/>
    <x v="0"/>
    <n v="10.1978380583316"/>
    <s v="Qty / 1,000"/>
    <m/>
    <s v="Private-Lighting"/>
    <s v="lighting"/>
    <n v="3"/>
    <n v="1"/>
    <s v="Lighting"/>
    <n v="0.91633259480590001"/>
    <n v="1.30467645558681"/>
    <n v="651.45291328833196"/>
    <n v="0"/>
    <n v="0.71"/>
    <n v="462.53156843471601"/>
    <n v="0"/>
    <n v="4903"/>
    <n v="1"/>
    <n v="1"/>
    <n v="0"/>
    <n v="0"/>
    <n v="14.276973281664301"/>
    <d v="1900-01-09T04:44:53"/>
    <n v="43470"/>
    <n v="0"/>
    <n v="0"/>
    <n v="0"/>
    <n v="4716.8220317633541"/>
  </r>
  <r>
    <s v="STND-62586"/>
    <s v="21 Kristin Condominium Association"/>
    <s v="21 Kristin Condo Assoc - 21 Kristin Dr - Schaumburg"/>
    <s v="Outdoor &amp; Garage - LED Fixtures"/>
    <s v="Outdoor &amp; Garage Lighting"/>
    <s v="Exterior"/>
    <n v="0"/>
    <n v="1662.117"/>
    <n v="0"/>
    <x v="0"/>
    <x v="0"/>
    <n v="10.1978380583316"/>
    <s v="Qty / 1,000"/>
    <m/>
    <s v="Private-Lighting"/>
    <s v="lighting"/>
    <n v="3"/>
    <n v="1"/>
    <s v="Lighting"/>
    <n v="0.91633259480590001"/>
    <n v="1.30467645558681"/>
    <n v="1523.051983481"/>
    <n v="0"/>
    <n v="0.71"/>
    <n v="1081.3669082715101"/>
    <n v="0"/>
    <n v="4903"/>
    <n v="1"/>
    <n v="1"/>
    <n v="0"/>
    <n v="0"/>
    <n v="14.276973281664301"/>
    <d v="1900-01-09T04:44:53"/>
    <n v="43470"/>
    <n v="0"/>
    <n v="0"/>
    <n v="0"/>
    <n v="11027.604612191581"/>
  </r>
  <r>
    <s v="STND-62591"/>
    <s v="3175 Limited Partnership"/>
    <s v="3175 Limited Partnership - 3175 Commercial Ave - Northbrook"/>
    <s v="New Indoor LED Fixtures"/>
    <s v="Indoor Lighting"/>
    <s v="Office"/>
    <n v="0"/>
    <n v="21170.822"/>
    <n v="4.7604480000000002"/>
    <x v="0"/>
    <x v="0"/>
    <n v="15"/>
    <s v="Qty / 1,000"/>
    <m/>
    <s v="Private-Lighting"/>
    <s v="lighting"/>
    <n v="3"/>
    <n v="1"/>
    <s v="Lighting"/>
    <n v="0.91633259480590001"/>
    <n v="1.30467645558681"/>
    <n v="19399.514257433799"/>
    <n v="6.2108444236453"/>
    <n v="0.71"/>
    <n v="13773.655122778"/>
    <n v="4.4096995407881598"/>
    <n v="2885"/>
    <n v="1.165"/>
    <n v="1.3779999999999999"/>
    <n v="2.5499999999999998E-2"/>
    <n v="0.55000000000000004"/>
    <n v="24.263431542460999"/>
    <d v="1900-01-16T07:56:40"/>
    <n v="43427"/>
    <n v="8.1948072617037901"/>
    <n v="424.62456099962498"/>
    <n v="0"/>
    <n v="206604.82684167"/>
  </r>
  <r>
    <s v="STND-62591"/>
    <s v="3175 Limited Partnership"/>
    <s v="3175 Limited Partnership - 3175 Commercial Ave - Northbrook"/>
    <s v="New Indoor LED Fixtures"/>
    <s v="Indoor Lighting"/>
    <s v="Office"/>
    <n v="0"/>
    <n v="3078.41"/>
    <n v="0.69220800000000005"/>
    <x v="0"/>
    <x v="0"/>
    <n v="15"/>
    <s v="Qty / 1,000"/>
    <m/>
    <s v="Private-Lighting"/>
    <s v="lighting"/>
    <n v="3"/>
    <n v="1"/>
    <s v="Lighting"/>
    <n v="0.91633259480590001"/>
    <n v="1.30467645558681"/>
    <n v="2820.8474231764299"/>
    <n v="0.90310747996883201"/>
    <n v="0.71"/>
    <n v="2002.8016704552699"/>
    <n v="0.64120631077787105"/>
    <n v="2885"/>
    <n v="1.165"/>
    <n v="1.3779999999999999"/>
    <n v="2.5499999999999998E-2"/>
    <n v="0.55000000000000004"/>
    <n v="24.263431542460999"/>
    <d v="1900-01-16T07:56:40"/>
    <n v="43427"/>
    <n v="1.19159187223754"/>
    <n v="61.743870636050602"/>
    <n v="0"/>
    <n v="30042.02505682905"/>
  </r>
  <r>
    <s v="STND-62591"/>
    <s v="3175 Limited Partnership"/>
    <s v="3175 Limited Partnership - 3175 Commercial Ave - Northbrook"/>
    <s v="New Indoor LED Fixtures"/>
    <s v="Indoor Lighting"/>
    <s v="Office"/>
    <n v="0"/>
    <n v="3550.973"/>
    <n v="0.79846799999999996"/>
    <x v="0"/>
    <x v="0"/>
    <n v="15"/>
    <s v="Qty / 1,000"/>
    <m/>
    <s v="Private-Lighting"/>
    <s v="lighting"/>
    <n v="3"/>
    <n v="1"/>
    <s v="Lighting"/>
    <n v="0.91633259480590001"/>
    <n v="1.30467645558681"/>
    <n v="3253.8723031756899"/>
    <n v="1.0417424001394899"/>
    <n v="0.71"/>
    <n v="2310.2493352547399"/>
    <n v="0.73963710409903505"/>
    <n v="2885"/>
    <n v="1.165"/>
    <n v="1.3779999999999999"/>
    <n v="2.5499999999999998E-2"/>
    <n v="0.55000000000000004"/>
    <n v="24.263431542460999"/>
    <d v="1900-01-16T07:56:40"/>
    <n v="43427"/>
    <n v="1.37451167718629"/>
    <n v="71.222097623158902"/>
    <n v="0"/>
    <n v="34653.740028821099"/>
  </r>
  <r>
    <s v="STND-62591"/>
    <s v="3175 Limited Partnership"/>
    <s v="3175 Limited Partnership - 3175 Commercial Ave - Northbrook"/>
    <s v="New Indoor LED Fixtures"/>
    <s v="Indoor Lighting"/>
    <s v="Office"/>
    <n v="0"/>
    <n v="351.04700000000003"/>
    <n v="7.8936000000000006E-2"/>
    <x v="0"/>
    <x v="0"/>
    <n v="15"/>
    <s v="Qty / 1,000"/>
    <m/>
    <s v="Private-Lighting"/>
    <s v="lighting"/>
    <n v="3"/>
    <n v="1"/>
    <s v="Lighting"/>
    <n v="0.91633259480590001"/>
    <n v="1.30467645558681"/>
    <n v="321.67580840882698"/>
    <n v="0.1029859406982"/>
    <n v="0.71"/>
    <n v="228.389823970267"/>
    <n v="7.3120017895722103E-2"/>
    <n v="2885"/>
    <n v="1.165"/>
    <n v="1.3779999999999999"/>
    <n v="2.5499999999999998E-2"/>
    <n v="0.55000000000000004"/>
    <n v="24.263431542460999"/>
    <d v="1900-01-16T07:56:40"/>
    <n v="43427"/>
    <n v="0.135883283676211"/>
    <n v="7.0409726304077997"/>
    <n v="0"/>
    <n v="3425.8473595540049"/>
  </r>
  <r>
    <s v="STND-62591"/>
    <s v="3175 Limited Partnership"/>
    <s v="3175 Limited Partnership - 3175 Commercial Ave - Northbrook"/>
    <s v="New Indoor LED Fixtures"/>
    <s v="Indoor Lighting"/>
    <s v="Office"/>
    <n v="0"/>
    <n v="175.523"/>
    <n v="3.9468000000000003E-2"/>
    <x v="0"/>
    <x v="0"/>
    <n v="15"/>
    <s v="Qty / 1,000"/>
    <m/>
    <s v="Private-Lighting"/>
    <s v="lighting"/>
    <n v="3"/>
    <n v="1"/>
    <s v="Lighting"/>
    <n v="0.91633259480590001"/>
    <n v="1.30467645558681"/>
    <n v="160.83744603811601"/>
    <n v="5.1492970349100102E-2"/>
    <n v="0.71"/>
    <n v="114.194586687062"/>
    <n v="3.65600089478611E-2"/>
    <n v="2885"/>
    <n v="1.165"/>
    <n v="1.3779999999999999"/>
    <n v="2.5499999999999998E-2"/>
    <n v="0.55000000000000004"/>
    <n v="24.263431542460999"/>
    <d v="1900-01-16T07:56:40"/>
    <n v="43427"/>
    <n v="6.7941641838105402E-2"/>
    <n v="3.5204762866712098"/>
    <n v="0"/>
    <n v="1712.9188003059301"/>
  </r>
  <r>
    <s v="STND-62592"/>
    <s v="W Diamond Group Corporation"/>
    <s v="W Diamond Group Corporation - 901 W Oakton St - Des Plaines"/>
    <s v="New Indoor LED Fixtures"/>
    <s v="Indoor Lighting"/>
    <s v="Manufacturing"/>
    <n v="0"/>
    <n v="21714.76"/>
    <n v="3.883464"/>
    <x v="0"/>
    <x v="0"/>
    <n v="10.827197921178"/>
    <s v="Qty / 1,000"/>
    <m/>
    <s v="Private-Lighting"/>
    <s v="lighting"/>
    <n v="3"/>
    <n v="1"/>
    <s v="Lighting"/>
    <n v="0.91633259480590001"/>
    <n v="1.30467645558681"/>
    <n v="19897.9423763874"/>
    <n v="5.0666640469189597"/>
    <n v="0.71"/>
    <n v="14127.539087235"/>
    <n v="3.5973314733124599"/>
    <n v="4618"/>
    <n v="1.02"/>
    <n v="1.04"/>
    <n v="1.2E-2"/>
    <n v="0.81"/>
    <n v="15.158077089649201"/>
    <d v="1900-01-09T19:51:10"/>
    <n v="43447"/>
    <n v="6.0145584602551798"/>
    <n v="234.09343972220401"/>
    <n v="0"/>
    <n v="152961.66183667173"/>
  </r>
  <r>
    <s v="STND-62592"/>
    <s v="W Diamond Group Corporation"/>
    <s v="W Diamond Group Corporation - 901 W Oakton St - Des Plaines"/>
    <s v="New Indoor LED Fixtures"/>
    <s v="Indoor Lighting"/>
    <s v="Manufacturing"/>
    <n v="0"/>
    <n v="71908.356"/>
    <n v="12.860078"/>
    <x v="0"/>
    <x v="0"/>
    <n v="10.827197921178"/>
    <s v="Qty / 1,000"/>
    <m/>
    <s v="Private-Lighting"/>
    <s v="lighting"/>
    <n v="3"/>
    <n v="1"/>
    <s v="Lighting"/>
    <n v="0.91633259480590001"/>
    <n v="1.30467645558681"/>
    <n v="65891.970441706406"/>
    <n v="16.778240983609901"/>
    <n v="0.71"/>
    <n v="46783.299013611497"/>
    <n v="11.912551098363"/>
    <n v="4618"/>
    <n v="1.02"/>
    <n v="1.04"/>
    <n v="1.2E-2"/>
    <n v="0.81"/>
    <n v="15.158077089649201"/>
    <d v="1900-01-09T19:51:10"/>
    <n v="43447"/>
    <n v="19.917190151483702"/>
    <n v="775.19965225536896"/>
    <n v="0"/>
    <n v="506532.03782602318"/>
  </r>
  <r>
    <s v="STND-62593"/>
    <s v="Village of Bourbonnais"/>
    <s v="Village of Bourbonnais - Phase 2 - 700 Main St NW - Bourbonnais"/>
    <s v="Outdoor &amp; Garage - LED Fixtures"/>
    <s v="Outdoor &amp; Garage Lighting"/>
    <s v="Exterior"/>
    <n v="0"/>
    <n v="8756.7579999999998"/>
    <n v="0"/>
    <x v="0"/>
    <x v="1"/>
    <n v="10.1978380583316"/>
    <s v="Qty / 1,000"/>
    <m/>
    <s v="Public-Lighting"/>
    <s v="lighting"/>
    <n v="3"/>
    <n v="1"/>
    <s v="Lighting"/>
    <n v="0.99829244462109001"/>
    <n v="0.987374621353864"/>
    <n v="8741.8053507752902"/>
    <n v="0"/>
    <n v="0.71"/>
    <n v="6206.6817990504596"/>
    <n v="0"/>
    <n v="4903"/>
    <n v="1"/>
    <n v="1"/>
    <n v="0"/>
    <n v="0"/>
    <n v="14.276973281664301"/>
    <d v="1900-01-09T04:44:53"/>
    <n v="43407"/>
    <n v="0"/>
    <n v="0"/>
    <n v="0"/>
    <n v="63294.735866310824"/>
  </r>
  <r>
    <s v="STND-62594"/>
    <s v="Independence Tube Corporation"/>
    <s v="Independence Tube-6226 74th Street-Bedford Park"/>
    <s v="New Indoor LED Fixtures"/>
    <s v="Indoor Lighting"/>
    <s v="Manufacturing"/>
    <n v="0"/>
    <n v="28615.437000000002"/>
    <n v="5.1175800000000002"/>
    <x v="0"/>
    <x v="0"/>
    <n v="10.827197921178"/>
    <s v="Qty / 1,000"/>
    <m/>
    <s v="Private-Lighting"/>
    <s v="lighting"/>
    <n v="3"/>
    <n v="1"/>
    <s v="Lighting"/>
    <n v="0.91633259480590001"/>
    <n v="1.30467645558681"/>
    <n v="26221.2576377148"/>
    <n v="6.6767861355819296"/>
    <n v="0.71"/>
    <n v="18617.092922777501"/>
    <n v="4.7405181562631702"/>
    <n v="4618"/>
    <n v="1.02"/>
    <n v="1.04"/>
    <n v="1.2E-2"/>
    <n v="0.81"/>
    <n v="15.158077089649201"/>
    <d v="1900-01-09T19:51:10"/>
    <n v="43464"/>
    <n v="7.9259094676898503"/>
    <n v="308.48538397311501"/>
    <n v="0"/>
    <n v="201570.94979187421"/>
  </r>
  <r>
    <s v="STND-62595"/>
    <s v="Mokena School District 159"/>
    <s v="School District 159 Mokena Elementary School- Parking Lot-11244 Willow Crest Ln - Mokena"/>
    <s v="Outdoor &amp; Garage - LED Fixtures"/>
    <s v="Outdoor &amp; Garage Lighting"/>
    <s v="Exterior"/>
    <n v="0"/>
    <n v="7550.62"/>
    <n v="0"/>
    <x v="0"/>
    <x v="1"/>
    <n v="10.1978380583316"/>
    <s v="Qty / 1,000"/>
    <m/>
    <s v="Public-Lighting"/>
    <s v="lighting"/>
    <n v="3"/>
    <n v="1"/>
    <s v="Lighting"/>
    <n v="0.99829244462109001"/>
    <n v="0.987374621353864"/>
    <n v="7537.7268982049"/>
    <n v="0"/>
    <n v="0.71"/>
    <n v="5351.7860977254804"/>
    <n v="0"/>
    <n v="4903"/>
    <n v="1"/>
    <n v="1"/>
    <n v="0"/>
    <n v="0"/>
    <n v="14.276973281664301"/>
    <d v="1900-01-09T04:44:53"/>
    <n v="43432"/>
    <n v="0"/>
    <n v="0"/>
    <n v="0"/>
    <n v="54576.647947434867"/>
  </r>
  <r>
    <s v="STND-62595"/>
    <s v="Mokena School District 159"/>
    <s v="School District 159 Mokena Elementary School- Parking Lot-11244 Willow Crest Ln - Mokena"/>
    <s v="Outdoor &amp; Garage - LED Fixtures"/>
    <s v="Outdoor &amp; Garage Lighting"/>
    <s v="Exterior"/>
    <n v="0"/>
    <n v="5099.12"/>
    <n v="0"/>
    <x v="0"/>
    <x v="1"/>
    <n v="10.1978380583316"/>
    <s v="Qty / 1,000"/>
    <m/>
    <s v="Public-Lighting"/>
    <s v="lighting"/>
    <n v="3"/>
    <n v="1"/>
    <s v="Lighting"/>
    <n v="0.99829244462109001"/>
    <n v="0.987374621353864"/>
    <n v="5090.41297021629"/>
    <n v="0"/>
    <n v="0.71"/>
    <n v="3614.19320885357"/>
    <n v="0"/>
    <n v="4903"/>
    <n v="1"/>
    <n v="1"/>
    <n v="0"/>
    <n v="0"/>
    <n v="14.276973281664301"/>
    <d v="1900-01-09T04:44:53"/>
    <n v="43432"/>
    <n v="0"/>
    <n v="0"/>
    <n v="0"/>
    <n v="36856.957055410545"/>
  </r>
  <r>
    <s v="STND-62595"/>
    <s v="Mokena School District 159"/>
    <s v="School District 159 Mokena Elementary School- Parking Lot-11244 Willow Crest Ln - Mokena"/>
    <s v="Outdoor &amp; Garage - LED Fixtures"/>
    <s v="Outdoor &amp; Garage Lighting"/>
    <s v="Exterior"/>
    <n v="0"/>
    <n v="4804.9399999999996"/>
    <n v="0"/>
    <x v="0"/>
    <x v="1"/>
    <n v="10.1978380583316"/>
    <s v="Qty / 1,000"/>
    <m/>
    <s v="Public-Lighting"/>
    <s v="lighting"/>
    <n v="3"/>
    <n v="1"/>
    <s v="Lighting"/>
    <n v="0.99829244462109001"/>
    <n v="0.987374621353864"/>
    <n v="4796.7352988576604"/>
    <n v="0"/>
    <n v="0.71"/>
    <n v="3405.6820621889401"/>
    <n v="0"/>
    <n v="4903"/>
    <n v="1"/>
    <n v="1"/>
    <n v="0"/>
    <n v="0"/>
    <n v="14.276973281664301"/>
    <d v="1900-01-09T04:44:53"/>
    <n v="43432"/>
    <n v="0"/>
    <n v="0"/>
    <n v="0"/>
    <n v="34730.594148367622"/>
  </r>
  <r>
    <s v="STND-62595"/>
    <s v="Mokena School District 159"/>
    <s v="School District 159 Mokena Elementary School- Parking Lot-11244 Willow Crest Ln - Mokena"/>
    <s v="Outdoor &amp; Garage - LED Fixtures"/>
    <s v="Outdoor &amp; Garage Lighting"/>
    <s v="Exterior"/>
    <n v="0"/>
    <n v="911.95799999999997"/>
    <n v="0"/>
    <x v="0"/>
    <x v="1"/>
    <n v="10.1978380583316"/>
    <s v="Qty / 1,000"/>
    <m/>
    <s v="Public-Lighting"/>
    <s v="lighting"/>
    <n v="3"/>
    <n v="1"/>
    <s v="Lighting"/>
    <n v="0.99829244462109001"/>
    <n v="0.987374621353864"/>
    <n v="910.40078121175998"/>
    <n v="0"/>
    <n v="0.71"/>
    <n v="646.38455466034998"/>
    <n v="0"/>
    <n v="4903"/>
    <n v="1"/>
    <n v="1"/>
    <n v="0"/>
    <n v="0"/>
    <n v="14.276973281664301"/>
    <d v="1900-01-09T04:44:53"/>
    <n v="43432"/>
    <n v="0"/>
    <n v="0"/>
    <n v="0"/>
    <n v="6591.7250118330394"/>
  </r>
  <r>
    <s v="STND-62595"/>
    <s v="Mokena School District 159"/>
    <s v="School District 159 Mokena Elementary School- Parking Lot-11244 Willow Crest Ln - Mokena"/>
    <s v="Outdoor &amp; Garage - LED Fixtures"/>
    <s v="Outdoor &amp; Garage Lighting"/>
    <s v="Exterior"/>
    <n v="0"/>
    <n v="3088.89"/>
    <n v="0"/>
    <x v="0"/>
    <x v="1"/>
    <n v="10.1978380583316"/>
    <s v="Qty / 1,000"/>
    <m/>
    <s v="Public-Lighting"/>
    <s v="lighting"/>
    <n v="3"/>
    <n v="1"/>
    <s v="Lighting"/>
    <n v="0.99829244462109001"/>
    <n v="0.987374621353864"/>
    <n v="3083.6155492656399"/>
    <n v="0"/>
    <n v="0.71"/>
    <n v="2189.3670399786001"/>
    <n v="0"/>
    <n v="4903"/>
    <n v="1"/>
    <n v="1"/>
    <n v="0"/>
    <n v="0"/>
    <n v="14.276973281664301"/>
    <d v="1900-01-09T04:44:53"/>
    <n v="43432"/>
    <n v="0"/>
    <n v="0"/>
    <n v="0"/>
    <n v="22326.810523950571"/>
  </r>
  <r>
    <s v="STND-62595"/>
    <s v="Mokena School District 159"/>
    <s v="School District 159 Mokena Elementary School- Parking Lot-11244 Willow Crest Ln - Mokena"/>
    <s v="Outdoor &amp; Garage - LED Fixtures"/>
    <s v="Outdoor &amp; Garage Lighting"/>
    <s v="Exterior"/>
    <n v="0"/>
    <n v="1936.6849999999999"/>
    <n v="0"/>
    <x v="0"/>
    <x v="1"/>
    <n v="10.1978380583316"/>
    <s v="Qty / 1,000"/>
    <m/>
    <s v="Public-Lighting"/>
    <s v="lighting"/>
    <n v="3"/>
    <n v="1"/>
    <s v="Lighting"/>
    <n v="0.99829244462109001"/>
    <n v="0.987374621353864"/>
    <n v="1933.378003111"/>
    <n v="0"/>
    <n v="0.71"/>
    <n v="1372.69838220881"/>
    <n v="0"/>
    <n v="4903"/>
    <n v="1"/>
    <n v="1"/>
    <n v="0"/>
    <n v="0"/>
    <n v="14.276973281664301"/>
    <d v="1900-01-09T04:44:53"/>
    <n v="43432"/>
    <n v="0"/>
    <n v="0"/>
    <n v="0"/>
    <n v="13998.555804699219"/>
  </r>
  <r>
    <s v="STND-62595"/>
    <s v="Mokena School District 159"/>
    <s v="School District 159 Mokena Elementary School- Parking Lot-11244 Willow Crest Ln - Mokena"/>
    <s v="Photocells"/>
    <s v="Outdoor &amp; Garage Lighting"/>
    <s v="K-12 School"/>
    <n v="0"/>
    <n v="78.400000000000006"/>
    <n v="0"/>
    <x v="0"/>
    <x v="1"/>
    <n v="8"/>
    <s v="Qty / 1,000"/>
    <m/>
    <s v="Public-Lighting"/>
    <s v="lighting"/>
    <n v="3"/>
    <n v="1"/>
    <s v="Lighting"/>
    <n v="0.99829244462109001"/>
    <n v="0.987374621353864"/>
    <n v="78.266127658293499"/>
    <n v="0"/>
    <n v="0.71"/>
    <n v="55.568950637388397"/>
    <n v="0"/>
    <n v="2979"/>
    <n v="1.17333333333333"/>
    <n v="1.323"/>
    <n v="2.1333333333333301E-2"/>
    <n v="0.72"/>
    <n v="23.497818059751602"/>
    <d v="1900-01-15T18:49:11"/>
    <n v="43432"/>
    <n v="0"/>
    <n v="1.42302050287806"/>
    <n v="0"/>
    <n v="444.55160509910718"/>
  </r>
  <r>
    <s v="STND-62595"/>
    <s v="Mokena School District 159"/>
    <s v="School District 159 Mokena Elementary School- Parking Lot-11244 Willow Crest Ln - Mokena"/>
    <s v="Photocells"/>
    <s v="Outdoor &amp; Garage Lighting"/>
    <s v="K-12 School"/>
    <n v="0"/>
    <n v="33.6"/>
    <n v="0"/>
    <x v="0"/>
    <x v="1"/>
    <n v="8"/>
    <s v="Qty / 1,000"/>
    <m/>
    <s v="Public-Lighting"/>
    <s v="lighting"/>
    <n v="3"/>
    <n v="1"/>
    <s v="Lighting"/>
    <n v="0.99829244462109001"/>
    <n v="0.987374621353864"/>
    <n v="33.542626139268599"/>
    <n v="0"/>
    <n v="0.71"/>
    <n v="23.815264558880699"/>
    <n v="0"/>
    <n v="2979"/>
    <n v="1.17333333333333"/>
    <n v="1.323"/>
    <n v="2.1333333333333301E-2"/>
    <n v="0.72"/>
    <n v="23.497818059751602"/>
    <d v="1900-01-15T18:49:11"/>
    <n v="43432"/>
    <n v="0"/>
    <n v="0.60986592980488497"/>
    <n v="0"/>
    <n v="190.52211647104559"/>
  </r>
  <r>
    <s v="STND-62595"/>
    <s v="Mokena School District 159"/>
    <s v="School District 159 Mokena Elementary School- Parking Lot-11244 Willow Crest Ln - Mokena"/>
    <s v="Photocells"/>
    <s v="Outdoor &amp; Garage Lighting"/>
    <s v="K-12 School"/>
    <n v="0"/>
    <n v="75.599999999999994"/>
    <n v="0"/>
    <x v="0"/>
    <x v="1"/>
    <n v="8"/>
    <s v="Qty / 1,000"/>
    <m/>
    <s v="Public-Lighting"/>
    <s v="lighting"/>
    <n v="3"/>
    <n v="1"/>
    <s v="Lighting"/>
    <n v="0.99829244462109001"/>
    <n v="0.987374621353864"/>
    <n v="75.470908813354399"/>
    <n v="0"/>
    <n v="0.71"/>
    <n v="53.584345257481601"/>
    <n v="0"/>
    <n v="2979"/>
    <n v="1.17333333333333"/>
    <n v="1.323"/>
    <n v="2.1333333333333301E-2"/>
    <n v="0.72"/>
    <n v="23.497818059751602"/>
    <d v="1900-01-15T18:49:11"/>
    <n v="43432"/>
    <n v="0"/>
    <n v="1.37219834206099"/>
    <n v="0"/>
    <n v="428.67476205985281"/>
  </r>
  <r>
    <s v="STND-62595"/>
    <s v="Mokena School District 159"/>
    <s v="School District 159 Mokena Elementary School- Parking Lot-11244 Willow Crest Ln - Mokena"/>
    <s v="Photocells"/>
    <s v="Outdoor &amp; Garage Lighting"/>
    <s v="K-12 School"/>
    <n v="0"/>
    <n v="84"/>
    <n v="0"/>
    <x v="0"/>
    <x v="1"/>
    <n v="8"/>
    <s v="Qty / 1,000"/>
    <m/>
    <s v="Public-Lighting"/>
    <s v="lighting"/>
    <n v="3"/>
    <n v="1"/>
    <s v="Lighting"/>
    <n v="0.99829244462109001"/>
    <n v="0.987374621353864"/>
    <n v="83.8565653481716"/>
    <n v="0"/>
    <n v="0.71"/>
    <n v="59.538161397201797"/>
    <n v="0"/>
    <n v="2979"/>
    <n v="1.17333333333333"/>
    <n v="1.323"/>
    <n v="2.1333333333333301E-2"/>
    <n v="0.72"/>
    <n v="23.497818059751602"/>
    <d v="1900-01-15T18:49:11"/>
    <n v="43432"/>
    <n v="0"/>
    <n v="1.5246648245122101"/>
    <n v="0"/>
    <n v="476.30529117761438"/>
  </r>
  <r>
    <s v="STND-62595"/>
    <s v="Mokena School District 159"/>
    <s v="School District 159 Mokena Elementary School- Parking Lot-11244 Willow Crest Ln - Mokena"/>
    <s v="Photocells"/>
    <s v="Outdoor &amp; Garage Lighting"/>
    <s v="K-12 School"/>
    <n v="0"/>
    <n v="19.600000000000001"/>
    <n v="0"/>
    <x v="0"/>
    <x v="1"/>
    <n v="8"/>
    <s v="Qty / 1,000"/>
    <m/>
    <s v="Public-Lighting"/>
    <s v="lighting"/>
    <n v="3"/>
    <n v="1"/>
    <s v="Lighting"/>
    <n v="0.99829244462109001"/>
    <n v="0.987374621353864"/>
    <n v="19.5665319145734"/>
    <n v="0"/>
    <n v="0.71"/>
    <n v="13.892237659347099"/>
    <n v="0"/>
    <n v="2979"/>
    <n v="1.17333333333333"/>
    <n v="1.323"/>
    <n v="2.1333333333333301E-2"/>
    <n v="0.72"/>
    <n v="23.497818059751602"/>
    <d v="1900-01-15T18:49:11"/>
    <n v="43432"/>
    <n v="0"/>
    <n v="0.35575512571951601"/>
    <n v="0"/>
    <n v="111.13790127477679"/>
  </r>
  <r>
    <s v="STND-62596"/>
    <s v="Schamberger Bros., Inc."/>
    <s v="Schamberger Bros - 101 E Hill St - Villa Park"/>
    <s v="Outdoor &amp; Garage - LED Fixtures"/>
    <s v="Outdoor &amp; Garage Lighting"/>
    <s v="Exterior"/>
    <n v="0"/>
    <n v="22622.441999999999"/>
    <n v="0"/>
    <x v="0"/>
    <x v="0"/>
    <n v="10.1978380583316"/>
    <s v="Qty / 1,000"/>
    <m/>
    <s v="Private-Lighting"/>
    <s v="lighting"/>
    <n v="3"/>
    <n v="1"/>
    <s v="Lighting"/>
    <n v="0.91633259480590001"/>
    <n v="1.30467645558681"/>
    <n v="20729.680978706001"/>
    <n v="0"/>
    <n v="0.71"/>
    <n v="14718.073494881201"/>
    <n v="0"/>
    <n v="4903"/>
    <n v="1"/>
    <n v="1"/>
    <n v="0"/>
    <n v="0"/>
    <n v="14.276973281664301"/>
    <d v="1900-01-09T04:44:53"/>
    <n v="43469"/>
    <n v="0"/>
    <n v="0"/>
    <n v="0"/>
    <n v="150092.53003142108"/>
  </r>
  <r>
    <s v="STND-62596"/>
    <s v="Schamberger Bros., Inc."/>
    <s v="Schamberger Bros - 101 E Hill St - Villa Park"/>
    <s v="Outdoor &amp; Garage - LED Fixtures"/>
    <s v="Outdoor &amp; Garage Lighting"/>
    <s v="Exterior"/>
    <n v="0"/>
    <n v="3353.652"/>
    <n v="0"/>
    <x v="0"/>
    <x v="0"/>
    <n v="10.1978380583316"/>
    <s v="Qty / 1,000"/>
    <m/>
    <s v="Private-Lighting"/>
    <s v="lighting"/>
    <n v="3"/>
    <n v="1"/>
    <s v="Lighting"/>
    <n v="0.91633259480590001"/>
    <n v="1.30467645558681"/>
    <n v="3073.060639236"/>
    <n v="0"/>
    <n v="0.71"/>
    <n v="2181.8730538575601"/>
    <n v="0"/>
    <n v="4903"/>
    <n v="1"/>
    <n v="1"/>
    <n v="0"/>
    <n v="0"/>
    <n v="14.276973281664301"/>
    <d v="1900-01-09T04:44:53"/>
    <n v="43469"/>
    <n v="0"/>
    <n v="0"/>
    <n v="0"/>
    <n v="22250.388067076819"/>
  </r>
  <r>
    <s v="STND-62596"/>
    <s v="Schamberger Bros., Inc."/>
    <s v="Schamberger Bros - 101 E Hill St - Villa Park"/>
    <s v="Outdoor &amp; Garage - LED Fixtures"/>
    <s v="Outdoor &amp; Garage Lighting"/>
    <s v="Exterior"/>
    <n v="0"/>
    <n v="15787.66"/>
    <n v="0"/>
    <x v="0"/>
    <x v="0"/>
    <n v="10.1978380583316"/>
    <s v="Qty / 1,000"/>
    <m/>
    <s v="Private-Lighting"/>
    <s v="lighting"/>
    <n v="3"/>
    <n v="1"/>
    <s v="Lighting"/>
    <n v="0.91633259480590001"/>
    <n v="1.30467645558681"/>
    <n v="14466.7474537133"/>
    <n v="0"/>
    <n v="0.71"/>
    <n v="10271.3906921365"/>
    <n v="0"/>
    <n v="4903"/>
    <n v="1"/>
    <n v="1"/>
    <n v="0"/>
    <n v="0"/>
    <n v="14.276973281664301"/>
    <d v="1900-01-09T04:44:53"/>
    <n v="43469"/>
    <n v="0"/>
    <n v="0"/>
    <n v="0"/>
    <n v="104745.97891226255"/>
  </r>
  <r>
    <s v="STND-62596"/>
    <s v="Schamberger Bros., Inc."/>
    <s v="Schamberger Bros - 101 E Hill St - Villa Park"/>
    <s v="Outdoor &amp; Garage - LED Fixtures"/>
    <s v="Outdoor &amp; Garage Lighting"/>
    <s v="Exterior"/>
    <n v="0"/>
    <n v="3353.652"/>
    <n v="0"/>
    <x v="0"/>
    <x v="0"/>
    <n v="10.1978380583316"/>
    <s v="Qty / 1,000"/>
    <m/>
    <s v="Private-Lighting"/>
    <s v="lighting"/>
    <n v="3"/>
    <n v="1"/>
    <s v="Lighting"/>
    <n v="0.91633259480590001"/>
    <n v="1.30467645558681"/>
    <n v="3073.060639236"/>
    <n v="0"/>
    <n v="0.71"/>
    <n v="2181.8730538575601"/>
    <n v="0"/>
    <n v="4903"/>
    <n v="1"/>
    <n v="1"/>
    <n v="0"/>
    <n v="0"/>
    <n v="14.276973281664301"/>
    <d v="1900-01-09T04:44:53"/>
    <n v="43469"/>
    <n v="0"/>
    <n v="0"/>
    <n v="0"/>
    <n v="22250.388067076819"/>
  </r>
  <r>
    <s v="STND-62597"/>
    <s v="Metropolitan Life Insurance Co."/>
    <s v="Metropolitan Life Insurance Co c/o Cushman &amp; Wakefield - 500 Economy Ct - Freeport"/>
    <s v="VSD on HVAC Fan or Pump &lt;= 200 HP"/>
    <s v="Variable Speed Drives"/>
    <s v="Office"/>
    <n v="0"/>
    <n v="28886"/>
    <n v="5.1440859999999997"/>
    <x v="6"/>
    <x v="0"/>
    <n v="15"/>
    <s v="ΔkWpeak"/>
    <m/>
    <s v="Private-Non-Lighting"/>
    <s v="non_lighting"/>
    <n v="3"/>
    <n v="1"/>
    <s v="Non-Lighting"/>
    <n v="0.98952339343681495"/>
    <n v="0.43468415683807998"/>
    <n v="28583.372742815802"/>
    <n v="2.2360526856125702"/>
    <n v="0.7"/>
    <n v="20008.360919971099"/>
    <n v="1.5652368799287999"/>
    <n v="2885"/>
    <n v="1.165"/>
    <n v="1.3779999999999999"/>
    <n v="2.5499999999999998E-2"/>
    <n v="0.55000000000000004"/>
    <n v="24.263431542460999"/>
    <d v="1900-01-16T07:56:40"/>
    <n v="43454"/>
    <n v="2.2360526856125702"/>
    <n v="0"/>
    <n v="0"/>
    <n v="300125.41379956651"/>
  </r>
  <r>
    <s v="STND-62598"/>
    <s v="415 N. LaSalle LLC"/>
    <s v="Water Tower Realty-415 N LaSalle St -Chicago"/>
    <s v="Building Energy Management System"/>
    <s v="Energy Management System"/>
    <s v="Office"/>
    <n v="14959.68"/>
    <n v="97237.92"/>
    <n v="0"/>
    <x v="1"/>
    <x v="0"/>
    <n v="15"/>
    <s v="NA"/>
    <m/>
    <s v="EMS"/>
    <s v="ems"/>
    <n v="3"/>
    <n v="1"/>
    <s v="EMS"/>
    <n v="0.91036333343406195"/>
    <n v="0"/>
    <n v="88521.836987394694"/>
    <n v="0"/>
    <n v="0.7"/>
    <n v="61965.285891176303"/>
    <n v="0"/>
    <n v="2885"/>
    <n v="1.165"/>
    <n v="1.3779999999999999"/>
    <n v="2.5499999999999998E-2"/>
    <n v="0.55000000000000004"/>
    <n v="24.263431542460999"/>
    <d v="1900-01-16T07:56:40"/>
    <n v="43460"/>
    <n v="0"/>
    <n v="0"/>
    <n v="0"/>
    <n v="929479.28836764453"/>
  </r>
  <r>
    <s v="STND-62599"/>
    <s v="Global Capital Resources Corp."/>
    <s v="GCR - 800 Mittel Dr - Wood Dale"/>
    <s v="New Indoor LED Fixtures"/>
    <s v="Indoor Lighting"/>
    <s v="Warehouse"/>
    <n v="0"/>
    <n v="299291.99"/>
    <n v="47.366011999999998"/>
    <x v="0"/>
    <x v="0"/>
    <n v="9.5383441434566993"/>
    <s v="Qty / 1,000"/>
    <m/>
    <s v="Private-Lighting"/>
    <s v="lighting"/>
    <n v="1"/>
    <n v="1"/>
    <s v="Lighting"/>
    <n v="0.99989942556735301"/>
    <n v="1.019640158801"/>
    <n v="299261.88887790998"/>
    <n v="48.2962879974503"/>
    <n v="0.71"/>
    <n v="212475.941103316"/>
    <n v="34.290364478189701"/>
    <n v="5242"/>
    <n v="1"/>
    <n v="1.22"/>
    <n v="1.0999999999999999E-2"/>
    <n v="0.68"/>
    <n v="13.3536818008394"/>
    <d v="1900-01-08T12:55:13"/>
    <n v="43471"/>
    <n v="58.216354866743302"/>
    <n v="3291.8807776570102"/>
    <n v="0"/>
    <n v="2026668.6484482647"/>
  </r>
  <r>
    <s v="STND-62599"/>
    <s v="Global Capital Resources Corp."/>
    <s v="GCR - 800 Mittel Dr - Wood Dale"/>
    <s v="Retrofit of Existing Indoor Fixtures to LED"/>
    <s v="Indoor Lighting"/>
    <s v="Warehouse"/>
    <n v="0"/>
    <n v="75296.088000000003"/>
    <n v="11.916373999999999"/>
    <x v="0"/>
    <x v="0"/>
    <n v="9.5383441434566993"/>
    <s v="Qty / 1,000"/>
    <m/>
    <s v="Private-Lighting"/>
    <s v="lighting"/>
    <n v="1"/>
    <n v="1"/>
    <s v="Lighting"/>
    <n v="0.99989942556735301"/>
    <n v="1.019640158801"/>
    <n v="75288.515138668794"/>
    <n v="12.150413477692201"/>
    <n v="0.71"/>
    <n v="53454.8457484549"/>
    <n v="8.6267935691614301"/>
    <n v="5242"/>
    <n v="1"/>
    <n v="1.22"/>
    <n v="1.0999999999999999E-2"/>
    <n v="0.68"/>
    <n v="13.3536818008394"/>
    <d v="1900-01-08T12:55:13"/>
    <n v="43471"/>
    <n v="14.6461107493878"/>
    <n v="828.17366652535702"/>
    <n v="0"/>
    <n v="509870.71488415601"/>
  </r>
  <r>
    <s v="STND-62599"/>
    <s v="Global Capital Resources Corp."/>
    <s v="GCR - 800 Mittel Dr - Wood Dale"/>
    <s v="Outdoor &amp; Garage - LED Fixtures"/>
    <s v="Outdoor &amp; Garage Lighting"/>
    <s v="Exterior"/>
    <n v="0"/>
    <n v="16988.895"/>
    <n v="0"/>
    <x v="0"/>
    <x v="0"/>
    <n v="10.1978380583316"/>
    <s v="Qty / 1,000"/>
    <m/>
    <s v="Private-Lighting"/>
    <s v="lighting"/>
    <n v="1"/>
    <n v="1"/>
    <s v="Lighting"/>
    <n v="0.99989942556735301"/>
    <n v="1.019640158801"/>
    <n v="16987.186351524098"/>
    <n v="0"/>
    <n v="0.71"/>
    <n v="12060.902309582099"/>
    <n v="0"/>
    <n v="4903"/>
    <n v="1"/>
    <n v="1"/>
    <n v="0"/>
    <n v="0"/>
    <n v="14.276973281664301"/>
    <d v="1900-01-09T04:44:53"/>
    <n v="43471"/>
    <n v="0"/>
    <n v="0"/>
    <n v="0"/>
    <n v="122995.12859047583"/>
  </r>
  <r>
    <s v="STND-62599"/>
    <s v="Global Capital Resources Corp."/>
    <s v="GCR - 800 Mittel Dr - Wood Dale"/>
    <s v="Occupancy Sensors Plus Daylighting Controls"/>
    <s v="Indoor Lighting"/>
    <s v="Warehouse"/>
    <n v="0"/>
    <n v="94362.039000000004"/>
    <n v="13.021986999999999"/>
    <x v="0"/>
    <x v="0"/>
    <n v="8"/>
    <s v="Qty / 1,000"/>
    <m/>
    <s v="Private-Lighting"/>
    <s v="lighting"/>
    <n v="1"/>
    <n v="1"/>
    <s v="Lighting"/>
    <n v="0.99989942556735301"/>
    <n v="1.019640158801"/>
    <n v="94352.548591464103"/>
    <n v="13.2777408925846"/>
    <n v="0.71"/>
    <n v="66990.309499939496"/>
    <n v="9.4271960337350702"/>
    <n v="5242"/>
    <n v="1"/>
    <n v="1.22"/>
    <n v="1.0999999999999999E-2"/>
    <n v="0.68"/>
    <n v="13.3536818008394"/>
    <d v="1900-01-08T12:55:13"/>
    <n v="43471"/>
    <n v="16.0049914327201"/>
    <n v="1037.87803450611"/>
    <n v="0"/>
    <n v="535922.47599951597"/>
  </r>
  <r>
    <s v="STND-62599"/>
    <s v="Global Capital Resources Corp."/>
    <s v="GCR - 800 Mittel Dr - Wood Dale"/>
    <s v="Occupancy Sensors"/>
    <s v="Indoor Lighting"/>
    <s v="Warehouse"/>
    <n v="0"/>
    <n v="6453.95"/>
    <n v="3.3170579999999998"/>
    <x v="0"/>
    <x v="0"/>
    <n v="8"/>
    <s v="Qty / 1,000"/>
    <m/>
    <s v="Private-Lighting"/>
    <s v="lighting"/>
    <n v="1"/>
    <n v="1"/>
    <s v="Lighting"/>
    <n v="0.99989942556735301"/>
    <n v="1.019640158801"/>
    <n v="6453.3008976404199"/>
    <n v="3.3822055458721398"/>
    <n v="0.71"/>
    <n v="4581.8436373246996"/>
    <n v="2.4013659375692198"/>
    <n v="5242"/>
    <n v="1"/>
    <n v="1.22"/>
    <n v="1.0999999999999999E-2"/>
    <n v="0.68"/>
    <n v="13.3536818008394"/>
    <d v="1900-01-08T12:55:13"/>
    <n v="43471"/>
    <n v="5.2307540146491496"/>
    <n v="70.986309874044593"/>
    <n v="0"/>
    <n v="36654.749098597596"/>
  </r>
  <r>
    <s v="STND-62599"/>
    <s v="Global Capital Resources Corp."/>
    <s v="GCR - 800 Mittel Dr - Wood Dale"/>
    <s v="Outdoor &amp; Garage - LED Fixtures"/>
    <s v="Outdoor &amp; Garage Lighting"/>
    <s v="Exterior"/>
    <n v="0"/>
    <n v="18533.34"/>
    <n v="0"/>
    <x v="0"/>
    <x v="0"/>
    <n v="10.1978380583316"/>
    <s v="Qty / 1,000"/>
    <m/>
    <s v="Private-Lighting"/>
    <s v="lighting"/>
    <n v="1"/>
    <n v="1"/>
    <s v="Lighting"/>
    <n v="0.99989942556735301"/>
    <n v="1.019640158801"/>
    <n v="18531.476019844398"/>
    <n v="0"/>
    <n v="0.71"/>
    <n v="13157.3479740896"/>
    <n v="0"/>
    <n v="4903"/>
    <n v="1"/>
    <n v="1"/>
    <n v="0"/>
    <n v="0"/>
    <n v="14.276973281664301"/>
    <d v="1900-01-09T04:44:53"/>
    <n v="43471"/>
    <n v="0"/>
    <n v="0"/>
    <n v="0"/>
    <n v="134176.50391688308"/>
  </r>
  <r>
    <s v="STND-62602"/>
    <s v="Washington High School"/>
    <s v="Washington High School - Main Gym -3535 E 114th St - Chicago"/>
    <s v="New Indoor LED Fixtures"/>
    <s v="Indoor Lighting"/>
    <s v="K-12 School"/>
    <n v="0"/>
    <n v="50887.277999999998"/>
    <n v="13.87584"/>
    <x v="0"/>
    <x v="1"/>
    <n v="15"/>
    <s v="Qty / 1,000"/>
    <m/>
    <s v="Public-Lighting"/>
    <s v="lighting"/>
    <n v="2"/>
    <n v="1"/>
    <s v="Lighting"/>
    <n v="0.98996686498346598"/>
    <n v="2.5626279547341602"/>
    <n v="50376.719069202103"/>
    <n v="35.558615479418499"/>
    <n v="0.71"/>
    <n v="35767.470539133501"/>
    <n v="25.2466169903871"/>
    <n v="2979"/>
    <n v="1.17333333333333"/>
    <n v="1.323"/>
    <n v="2.1333333333333301E-2"/>
    <n v="0.72"/>
    <n v="23.497818059751602"/>
    <d v="1900-01-15T18:49:11"/>
    <n v="43428"/>
    <n v="37.329528302068603"/>
    <n v="915.94034671276495"/>
    <n v="0"/>
    <n v="536512.05808700249"/>
  </r>
  <r>
    <s v="STND-62604"/>
    <s v="Joseph Academy Inc"/>
    <s v="Joseph Academy - 1101 Gregory St - Des Plaines"/>
    <s v="New Indoor LED Fixtures"/>
    <s v="Indoor Lighting"/>
    <s v="K-12 School"/>
    <n v="0"/>
    <n v="37823.885999999999"/>
    <n v="10.313741"/>
    <x v="0"/>
    <x v="0"/>
    <n v="15"/>
    <s v="Qty / 1,000"/>
    <m/>
    <s v="Private-Lighting"/>
    <s v="lighting"/>
    <n v="3"/>
    <n v="1"/>
    <s v="Lighting"/>
    <n v="0.91633259480590001"/>
    <n v="1.30467645558681"/>
    <n v="34659.259604022503"/>
    <n v="13.4560950517203"/>
    <n v="0.71"/>
    <n v="24608.074318856001"/>
    <n v="9.5538274867214295"/>
    <n v="2979"/>
    <n v="1.17333333333333"/>
    <n v="1.323"/>
    <n v="2.1333333333333301E-2"/>
    <n v="0.72"/>
    <n v="23.497818059751602"/>
    <d v="1900-01-15T18:49:11"/>
    <n v="43441"/>
    <n v="14.1262440704211"/>
    <n v="630.16835643677405"/>
    <n v="0"/>
    <n v="369121.11478284001"/>
  </r>
  <r>
    <s v="STND-62604"/>
    <s v="Joseph Academy Inc"/>
    <s v="Joseph Academy - 1101 Gregory St - Des Plaines"/>
    <s v="New Indoor LED Fixtures"/>
    <s v="Indoor Lighting"/>
    <s v="K-12 School"/>
    <n v="0"/>
    <n v="13718.652"/>
    <n v="3.740774"/>
    <x v="0"/>
    <x v="0"/>
    <n v="15"/>
    <s v="Qty / 1,000"/>
    <m/>
    <s v="Private-Lighting"/>
    <s v="lighting"/>
    <n v="3"/>
    <n v="1"/>
    <s v="Lighting"/>
    <n v="0.91633259480590001"/>
    <n v="1.30467645558681"/>
    <n v="12570.847984399101"/>
    <n v="4.8804997634712803"/>
    <n v="0.71"/>
    <n v="8925.3020689233908"/>
    <n v="3.4651548320646102"/>
    <n v="2979"/>
    <n v="1.17333333333333"/>
    <n v="1.323"/>
    <n v="2.1333333333333301E-2"/>
    <n v="0.72"/>
    <n v="23.497818059751602"/>
    <d v="1900-01-15T18:49:11"/>
    <n v="43441"/>
    <n v="5.1235615220786901"/>
    <n v="228.56087244362101"/>
    <n v="0"/>
    <n v="133879.53103385086"/>
  </r>
  <r>
    <s v="STND-62604"/>
    <s v="Joseph Academy Inc"/>
    <s v="Joseph Academy - 1101 Gregory St - Des Plaines"/>
    <s v="New Indoor LED Fixtures"/>
    <s v="Indoor Lighting"/>
    <s v="K-12 School"/>
    <n v="0"/>
    <n v="29800.427"/>
    <n v="8.1259200000000007"/>
    <x v="0"/>
    <x v="0"/>
    <n v="15"/>
    <s v="Qty / 1,000"/>
    <m/>
    <s v="Private-Lighting"/>
    <s v="lighting"/>
    <n v="3"/>
    <n v="1"/>
    <s v="Lighting"/>
    <n v="0.91633259480590001"/>
    <n v="1.30467645558681"/>
    <n v="27307.1025992338"/>
    <n v="10.6016965039819"/>
    <n v="0.71"/>
    <n v="19388.042845455999"/>
    <n v="7.5272045178271796"/>
    <n v="2979"/>
    <n v="1.17333333333333"/>
    <n v="1.323"/>
    <n v="2.1333333333333301E-2"/>
    <n v="0.72"/>
    <n v="23.497818059751602"/>
    <d v="1900-01-15T18:49:11"/>
    <n v="43441"/>
    <n v="11.1296889476589"/>
    <n v="496.49277453152399"/>
    <n v="0"/>
    <n v="290820.64268183999"/>
  </r>
  <r>
    <s v="STND-62604"/>
    <s v="Joseph Academy Inc"/>
    <s v="Joseph Academy - 1101 Gregory St - Des Plaines"/>
    <s v="New Indoor LED Fixtures"/>
    <s v="Indoor Lighting"/>
    <s v="K-12 School"/>
    <n v="0"/>
    <n v="5827.6390000000001"/>
    <n v="1.5890690000000001"/>
    <x v="0"/>
    <x v="0"/>
    <n v="15"/>
    <s v="Qty / 1,000"/>
    <m/>
    <s v="Private-Lighting"/>
    <s v="lighting"/>
    <n v="3"/>
    <n v="1"/>
    <s v="Lighting"/>
    <n v="0.91633259480590001"/>
    <n v="1.30467645558681"/>
    <n v="5340.0555664620597"/>
    <n v="2.0732209106028701"/>
    <n v="0.71"/>
    <n v="3791.4394521880599"/>
    <n v="1.4719868465280399"/>
    <n v="2979"/>
    <n v="1.17333333333333"/>
    <n v="1.323"/>
    <n v="2.1333333333333301E-2"/>
    <n v="0.72"/>
    <n v="23.497818059751602"/>
    <d v="1900-01-15T18:49:11"/>
    <n v="43441"/>
    <n v="2.1764727792505201"/>
    <n v="97.091919390219303"/>
    <n v="0"/>
    <n v="56871.591782820899"/>
  </r>
  <r>
    <s v="STND-62604"/>
    <s v="Joseph Academy Inc"/>
    <s v="Joseph Academy - 1101 Gregory St - Des Plaines"/>
    <s v="New Indoor LED Fixtures"/>
    <s v="Indoor Lighting"/>
    <s v="K-12 School"/>
    <n v="0"/>
    <n v="12132.781999999999"/>
    <n v="3.3083420000000001"/>
    <x v="0"/>
    <x v="0"/>
    <n v="15"/>
    <s v="Qty / 1,000"/>
    <m/>
    <s v="Private-Lighting"/>
    <s v="lighting"/>
    <n v="3"/>
    <n v="1"/>
    <s v="Lighting"/>
    <n v="0.91633259480590001"/>
    <n v="1.30467645558681"/>
    <n v="11117.6636122743"/>
    <n v="4.3163159144289702"/>
    <n v="0.71"/>
    <n v="7893.5411647147603"/>
    <n v="3.06458429924457"/>
    <n v="2979"/>
    <n v="1.17333333333333"/>
    <n v="1.323"/>
    <n v="2.1333333333333301E-2"/>
    <n v="0.72"/>
    <n v="23.497818059751602"/>
    <d v="1900-01-15T18:49:11"/>
    <n v="43441"/>
    <n v="4.5312798295424601"/>
    <n v="202.139338404988"/>
    <n v="0"/>
    <n v="118403.11747072141"/>
  </r>
  <r>
    <s v="STND-62604"/>
    <s v="Joseph Academy Inc"/>
    <s v="Joseph Academy - 1101 Gregory St - Des Plaines"/>
    <s v="Occupancy Sensors"/>
    <s v="Indoor Lighting"/>
    <s v="K-12 School"/>
    <n v="0"/>
    <n v="1475.5920000000001"/>
    <n v="1.327234"/>
    <x v="0"/>
    <x v="0"/>
    <n v="8"/>
    <s v="Qty / 1,000"/>
    <m/>
    <s v="Private-Lighting"/>
    <s v="lighting"/>
    <n v="3"/>
    <n v="1"/>
    <s v="Lighting"/>
    <n v="0.91633259480590001"/>
    <n v="1.30467645558681"/>
    <n v="1352.1330462348301"/>
    <n v="1.7316109508543001"/>
    <n v="0.71"/>
    <n v="960.01446282672703"/>
    <n v="1.2294437751065499"/>
    <n v="2979"/>
    <n v="1.17333333333333"/>
    <n v="1.323"/>
    <n v="2.1333333333333301E-2"/>
    <n v="0.72"/>
    <n v="23.497818059751602"/>
    <d v="1900-01-15T18:49:11"/>
    <n v="43441"/>
    <n v="2.29623125386787"/>
    <n v="24.584237204269598"/>
    <n v="0"/>
    <n v="7680.1157026138162"/>
  </r>
  <r>
    <s v="STND-62604"/>
    <s v="Joseph Academy Inc"/>
    <s v="Joseph Academy - 1101 Gregory St - Des Plaines"/>
    <s v="Outdoor &amp; Garage - LED Fixtures"/>
    <s v="Outdoor &amp; Garage Lighting"/>
    <s v="Exterior"/>
    <n v="0"/>
    <n v="17871.435000000001"/>
    <n v="0"/>
    <x v="0"/>
    <x v="0"/>
    <n v="10.1978380583316"/>
    <s v="Qty / 1,000"/>
    <m/>
    <s v="Private-Lighting"/>
    <s v="lighting"/>
    <n v="3"/>
    <n v="1"/>
    <s v="Lighting"/>
    <n v="0.91633259480590001"/>
    <n v="1.30467645558681"/>
    <n v="16376.178406454999"/>
    <n v="0"/>
    <n v="0.71"/>
    <n v="11627.086668583001"/>
    <n v="0"/>
    <n v="4903"/>
    <n v="1"/>
    <n v="1"/>
    <n v="0"/>
    <n v="0"/>
    <n v="14.276973281664301"/>
    <d v="1900-01-09T04:44:53"/>
    <n v="43441"/>
    <n v="0"/>
    <n v="0"/>
    <n v="0"/>
    <n v="118571.1469363957"/>
  </r>
  <r>
    <s v="STND-62605"/>
    <s v="HA International, LLC"/>
    <s v="H A International  - 1449 Devils Backbone Rd - Oregon"/>
    <s v="New Indoor LED Fixtures"/>
    <s v="Indoor Lighting"/>
    <s v="Manufacturing"/>
    <n v="0"/>
    <n v="67829.183999999994"/>
    <n v="12.130559999999999"/>
    <x v="0"/>
    <x v="0"/>
    <n v="10.827197921178"/>
    <s v="Qty / 1,000"/>
    <m/>
    <s v="Private-Lighting"/>
    <s v="lighting"/>
    <n v="3"/>
    <n v="1"/>
    <s v="Lighting"/>
    <n v="0.91633259480590001"/>
    <n v="1.30467645558681"/>
    <n v="62154.092178286803"/>
    <n v="15.8264560250831"/>
    <n v="0.71"/>
    <n v="44129.405446583602"/>
    <n v="11.236783777809"/>
    <n v="4618"/>
    <n v="1.02"/>
    <n v="1.04"/>
    <n v="1.2E-2"/>
    <n v="0.81"/>
    <n v="15.158077089649201"/>
    <d v="1900-01-09T19:51:10"/>
    <n v="43463"/>
    <n v="18.787340960449999"/>
    <n v="731.224613862198"/>
    <n v="0"/>
    <n v="477797.80691407109"/>
  </r>
  <r>
    <s v="STND-62605"/>
    <s v="HA International, LLC"/>
    <s v="H A International  - 1449 Devils Backbone Rd - Oregon"/>
    <s v="New Indoor LED Fixtures"/>
    <s v="Indoor Lighting"/>
    <s v="Manufacturing"/>
    <n v="0"/>
    <n v="555.822"/>
    <n v="9.9403000000000005E-2"/>
    <x v="0"/>
    <x v="0"/>
    <n v="10.827197921178"/>
    <s v="Qty / 1,000"/>
    <m/>
    <s v="Private-Lighting"/>
    <s v="lighting"/>
    <n v="3"/>
    <n v="1"/>
    <s v="Lighting"/>
    <n v="0.91633259480590001"/>
    <n v="1.30467645558681"/>
    <n v="509.31781551020498"/>
    <n v="0.12968875371469499"/>
    <n v="0.71"/>
    <n v="361.615649012245"/>
    <n v="9.2079015137433703E-2"/>
    <n v="4618"/>
    <n v="1.02"/>
    <n v="1.04"/>
    <n v="1.2E-2"/>
    <n v="0.81"/>
    <n v="15.158077089649201"/>
    <d v="1900-01-09T19:51:10"/>
    <n v="43463"/>
    <n v="0.153951512006998"/>
    <n v="5.9919743001200603"/>
    <n v="0"/>
    <n v="3915.2842032508124"/>
  </r>
  <r>
    <s v="STND-62606"/>
    <s v="Wilmar Pump &amp; Supply"/>
    <s v="Wilmar Pump and Supply - 1849 N Division St - Morris"/>
    <s v="New Indoor LED Fixtures"/>
    <s v="Indoor Lighting"/>
    <s v="Warehouse"/>
    <n v="0"/>
    <n v="13692.103999999999"/>
    <n v="2.1669149999999999"/>
    <x v="0"/>
    <x v="0"/>
    <n v="9.5383441434566993"/>
    <s v="Qty / 1,000"/>
    <m/>
    <s v="Private-Lighting"/>
    <s v="lighting"/>
    <n v="3"/>
    <n v="1"/>
    <s v="Lighting"/>
    <n v="0.91633259480590001"/>
    <n v="1.30467645558681"/>
    <n v="12546.5211866722"/>
    <n v="2.82712298175788"/>
    <n v="0.71"/>
    <n v="8908.0300425372898"/>
    <n v="2.0072573170480998"/>
    <n v="5242"/>
    <n v="1"/>
    <n v="1.22"/>
    <n v="1.0999999999999999E-2"/>
    <n v="0.68"/>
    <n v="13.3536818008394"/>
    <d v="1900-01-08T12:55:13"/>
    <n v="43410"/>
    <n v="3.40781458746129"/>
    <n v="138.01173305339501"/>
    <n v="0"/>
    <n v="84967.85618597189"/>
  </r>
  <r>
    <s v="STND-62606"/>
    <s v="Wilmar Pump &amp; Supply"/>
    <s v="Wilmar Pump and Supply - 1849 N Division St - Morris"/>
    <s v="New Indoor LED Fixtures"/>
    <s v="Indoor Lighting"/>
    <s v="Warehouse"/>
    <n v="0"/>
    <n v="12407.814"/>
    <n v="1.9636629999999999"/>
    <x v="0"/>
    <x v="0"/>
    <n v="9.5383441434566993"/>
    <s v="Qty / 1,000"/>
    <m/>
    <s v="Private-Lighting"/>
    <s v="lighting"/>
    <n v="3"/>
    <n v="1"/>
    <s v="Lighting"/>
    <n v="0.91633259480590001"/>
    <n v="1.30467645558681"/>
    <n v="11369.684398489"/>
    <n v="2.56194488280696"/>
    <n v="0.71"/>
    <n v="8072.4759229271704"/>
    <n v="1.8189808667929399"/>
    <n v="5242"/>
    <n v="1"/>
    <n v="1.22"/>
    <n v="1.0999999999999999E-2"/>
    <n v="0.68"/>
    <n v="13.3536818008394"/>
    <d v="1900-01-08T12:55:13"/>
    <n v="43410"/>
    <n v="3.08816885584252"/>
    <n v="125.06652838337899"/>
    <n v="0"/>
    <n v="76998.053442647593"/>
  </r>
  <r>
    <s v="STND-62606"/>
    <s v="Wilmar Pump &amp; Supply"/>
    <s v="Wilmar Pump and Supply - 1849 N Division St - Morris"/>
    <s v="New Indoor LED Fixtures"/>
    <s v="Indoor Lighting"/>
    <s v="Warehouse"/>
    <n v="0"/>
    <n v="-5897.25"/>
    <n v="-0.93330000000000002"/>
    <x v="0"/>
    <x v="0"/>
    <n v="9.5383441434566993"/>
    <s v="Qty / 1,000"/>
    <m/>
    <s v="Private-Lighting"/>
    <s v="lighting"/>
    <n v="3"/>
    <n v="1"/>
    <s v="Lighting"/>
    <n v="0.91633259480590001"/>
    <n v="1.30467645558681"/>
    <n v="-5403.8423947190904"/>
    <n v="-1.21765453599917"/>
    <n v="0.71"/>
    <n v="-3836.7281002505601"/>
    <n v="-0.86453472055940805"/>
    <n v="5242"/>
    <n v="1"/>
    <n v="1.22"/>
    <n v="1.0999999999999999E-2"/>
    <n v="0.68"/>
    <n v="13.3536818008394"/>
    <d v="1900-01-08T12:55:13"/>
    <n v="43410"/>
    <n v="-1.4677610125351599"/>
    <n v="-59.442266341909999"/>
    <n v="0"/>
    <n v="-36596.033005060679"/>
  </r>
  <r>
    <s v="STND-62607"/>
    <s v="Image Industries, Inc."/>
    <s v="Image Industries (Indoor Lighting) - 11220 E Main St - Huntley"/>
    <s v="New Indoor LED Fixtures"/>
    <s v="Indoor Lighting"/>
    <s v="Manufacturing"/>
    <n v="0"/>
    <n v="10598.31"/>
    <n v="1.8954"/>
    <x v="0"/>
    <x v="0"/>
    <n v="10.827197921178"/>
    <s v="Qty / 1,000"/>
    <m/>
    <s v="Private-Lighting"/>
    <s v="lighting"/>
    <n v="3"/>
    <n v="1"/>
    <s v="Lighting"/>
    <n v="0.91633259480590001"/>
    <n v="1.30467645558681"/>
    <n v="9711.5769028573195"/>
    <n v="2.4728837539192301"/>
    <n v="0.71"/>
    <n v="6895.2196010286898"/>
    <n v="1.7557474652826599"/>
    <n v="4618"/>
    <n v="1.02"/>
    <n v="1.04"/>
    <n v="1.2E-2"/>
    <n v="0.81"/>
    <n v="15.158077089649201"/>
    <d v="1900-01-09T19:51:10"/>
    <n v="43470"/>
    <n v="2.93552202507031"/>
    <n v="114.253845915968"/>
    <n v="0"/>
    <n v="74655.907330323622"/>
  </r>
  <r>
    <s v="STND-62611"/>
    <s v="Zion-Benton Public Library District"/>
    <s v="Zion Public Library - 2400 Gabriel - Zion"/>
    <s v="Building Energy Management System"/>
    <s v="Energy Management System"/>
    <s v="Miscellaneous"/>
    <n v="7200"/>
    <n v="17280"/>
    <n v="0"/>
    <x v="1"/>
    <x v="1"/>
    <n v="15"/>
    <s v="NA"/>
    <m/>
    <s v="EMS"/>
    <s v="ems"/>
    <n v="3"/>
    <n v="1"/>
    <s v="EMS"/>
    <n v="0.91036333343406195"/>
    <n v="0"/>
    <n v="15731.0784017406"/>
    <n v="0"/>
    <n v="0.7"/>
    <n v="11011.7548812184"/>
    <n v="0"/>
    <n v="3379"/>
    <n v="1.0900000000000001"/>
    <n v="1.36"/>
    <n v="2.1999999999999999E-2"/>
    <n v="0.57999999999999996"/>
    <n v="20.7161882213673"/>
    <d v="1900-01-13T19:08:05"/>
    <n v="43460"/>
    <n v="0"/>
    <n v="0"/>
    <n v="0"/>
    <n v="165176.323218276"/>
  </r>
  <r>
    <s v="STND-62615"/>
    <s v="1701 E. Woodfield Road LLC"/>
    <s v="1701 E Woodfield Rd Ste 830 - 1701 E Woodfield Rd - Schaumburg"/>
    <s v="New Indoor LED Fixtures"/>
    <s v="Indoor Lighting"/>
    <s v="Office"/>
    <n v="0"/>
    <n v="4465.72"/>
    <n v="1.004157"/>
    <x v="0"/>
    <x v="0"/>
    <n v="15"/>
    <s v="Qty / 1,000"/>
    <m/>
    <s v="Private-Lighting"/>
    <s v="lighting"/>
    <n v="3"/>
    <n v="1"/>
    <s v="Lighting"/>
    <n v="0.91633259480590001"/>
    <n v="1.30467645558681"/>
    <n v="4092.0847952765998"/>
    <n v="1.31009999561268"/>
    <n v="0.71"/>
    <n v="2905.3802046463902"/>
    <n v="0.93017099688500304"/>
    <n v="2885"/>
    <n v="1.165"/>
    <n v="1.3779999999999999"/>
    <n v="2.5499999999999998E-2"/>
    <n v="0.55000000000000004"/>
    <n v="24.263431542460999"/>
    <d v="1900-01-16T07:56:40"/>
    <n v="43470"/>
    <n v="1.7285921567656399"/>
    <n v="89.569238008200301"/>
    <n v="0"/>
    <n v="43580.703069695854"/>
  </r>
  <r>
    <s v="STND-62615"/>
    <s v="1701 E. Woodfield Road LLC"/>
    <s v="1701 E Woodfield Rd Ste 830 - 1701 E Woodfield Rd - Schaumburg"/>
    <s v="Occupancy Sensors"/>
    <s v="Indoor Lighting"/>
    <s v="Office"/>
    <n v="0"/>
    <n v="853.04399999999998"/>
    <n v="0.58125599999999999"/>
    <x v="0"/>
    <x v="0"/>
    <n v="8"/>
    <s v="Qty / 1,000"/>
    <m/>
    <s v="Private-Lighting"/>
    <s v="lighting"/>
    <n v="3"/>
    <n v="1"/>
    <s v="Lighting"/>
    <n v="0.91633259480590001"/>
    <n v="1.30467645558681"/>
    <n v="781.67202200360396"/>
    <n v="0.75835101786856496"/>
    <n v="0.71"/>
    <n v="554.98713562255898"/>
    <n v="0.53842922268668103"/>
    <n v="2885"/>
    <n v="1.165"/>
    <n v="1.3779999999999999"/>
    <n v="2.5499999999999998E-2"/>
    <n v="0.55000000000000004"/>
    <n v="24.263431542460999"/>
    <d v="1900-01-16T07:56:40"/>
    <n v="43470"/>
    <n v="1.37581824722163"/>
    <n v="17.109559279907199"/>
    <n v="0"/>
    <n v="4439.8970849804718"/>
  </r>
  <r>
    <s v="STND-62617"/>
    <s v="MLRP KOPPERUD PHASE II LLC"/>
    <s v="MLRP KOPPERUD PHASE II LLC - 800 S WEBER RD - BOLINGBROOK"/>
    <s v="Outdoor &amp; Garage - LED Fixtures"/>
    <s v="Outdoor &amp; Garage Lighting"/>
    <s v="Exterior"/>
    <n v="0"/>
    <n v="12992.95"/>
    <n v="0"/>
    <x v="0"/>
    <x v="0"/>
    <n v="10.1978380583316"/>
    <s v="Qty / 1,000"/>
    <m/>
    <s v="Private-Lighting"/>
    <s v="lighting"/>
    <n v="3"/>
    <n v="1"/>
    <s v="Lighting"/>
    <n v="0.91633259480590001"/>
    <n v="1.30467645558681"/>
    <n v="11905.8635876833"/>
    <n v="0"/>
    <n v="0.71"/>
    <n v="8453.1631472551508"/>
    <n v="0"/>
    <n v="4903"/>
    <n v="1"/>
    <n v="1"/>
    <n v="0"/>
    <n v="0"/>
    <n v="14.276973281664301"/>
    <d v="1900-01-09T04:44:53"/>
    <n v="43405"/>
    <n v="0"/>
    <n v="0"/>
    <n v="0"/>
    <n v="86203.988856364696"/>
  </r>
  <r>
    <s v="STND-62617"/>
    <s v="MLRP KOPPERUD PHASE II LLC"/>
    <s v="MLRP KOPPERUD PHASE II LLC - 800 S WEBER RD - BOLINGBROOK"/>
    <s v="Outdoor &amp; Garage - LED Fixtures"/>
    <s v="Outdoor &amp; Garage Lighting"/>
    <s v="Exterior"/>
    <n v="0"/>
    <n v="47853.279999999999"/>
    <n v="0"/>
    <x v="0"/>
    <x v="0"/>
    <n v="10.1978380583316"/>
    <s v="Qty / 1,000"/>
    <m/>
    <s v="Private-Lighting"/>
    <s v="lighting"/>
    <n v="3"/>
    <n v="1"/>
    <s v="Lighting"/>
    <n v="0.91633259480590001"/>
    <n v="1.30467645558681"/>
    <n v="43849.520232373303"/>
    <n v="0"/>
    <n v="0.71"/>
    <n v="31133.159364985"/>
    <n v="0"/>
    <n v="4903"/>
    <n v="1"/>
    <n v="1"/>
    <n v="0"/>
    <n v="0"/>
    <n v="14.276973281664301"/>
    <d v="1900-01-09T04:44:53"/>
    <n v="43405"/>
    <n v="0"/>
    <n v="0"/>
    <n v="0"/>
    <n v="317490.91744834691"/>
  </r>
  <r>
    <s v="STND-62617"/>
    <s v="MLRP KOPPERUD PHASE II LLC"/>
    <s v="MLRP KOPPERUD PHASE II LLC - 800 S WEBER RD - BOLINGBROOK"/>
    <s v="Outdoor &amp; Garage - LED Fixtures"/>
    <s v="Outdoor &amp; Garage Lighting"/>
    <s v="Exterior"/>
    <n v="0"/>
    <n v="4903"/>
    <n v="0"/>
    <x v="0"/>
    <x v="0"/>
    <n v="10.1978380583316"/>
    <s v="Qty / 1,000"/>
    <m/>
    <s v="Private-Lighting"/>
    <s v="lighting"/>
    <n v="3"/>
    <n v="1"/>
    <s v="Lighting"/>
    <n v="0.91633259480590001"/>
    <n v="1.30467645558681"/>
    <n v="4492.7787123333301"/>
    <n v="0"/>
    <n v="0.71"/>
    <n v="3189.8728857566598"/>
    <n v="0"/>
    <n v="4903"/>
    <n v="1"/>
    <n v="1"/>
    <n v="0"/>
    <n v="0"/>
    <n v="14.276973281664301"/>
    <d v="1900-01-09T04:44:53"/>
    <n v="43405"/>
    <n v="0"/>
    <n v="0"/>
    <n v="0"/>
    <n v="32529.807115609314"/>
  </r>
  <r>
    <s v="STND-62618"/>
    <s v="FHF I Territorial Drive LLC"/>
    <s v="FHF I Territorial Drive LLC - 534 Territorial Dr - Bolingbrook"/>
    <s v="Outdoor &amp; Garage - LED Fixtures"/>
    <s v="Outdoor &amp; Garage Lighting"/>
    <s v="Exterior"/>
    <n v="0"/>
    <n v="17944.98"/>
    <n v="0"/>
    <x v="0"/>
    <x v="0"/>
    <n v="10.1978380583316"/>
    <s v="Qty / 1,000"/>
    <m/>
    <s v="Private-Lighting"/>
    <s v="lighting"/>
    <n v="3"/>
    <n v="1"/>
    <s v="Lighting"/>
    <n v="0.91633259480590001"/>
    <n v="1.30467645558681"/>
    <n v="16443.57008714"/>
    <n v="0"/>
    <n v="0.71"/>
    <n v="11674.934761869399"/>
    <n v="0"/>
    <n v="4903"/>
    <n v="1"/>
    <n v="1"/>
    <n v="0"/>
    <n v="0"/>
    <n v="14.276973281664301"/>
    <d v="1900-01-09T04:44:53"/>
    <n v="43380"/>
    <n v="0"/>
    <n v="0"/>
    <n v="0"/>
    <n v="119059.09404313033"/>
  </r>
  <r>
    <s v="STND-62618"/>
    <s v="FHF I Territorial Drive LLC"/>
    <s v="FHF I Territorial Drive LLC - 534 Territorial Dr - Bolingbrook"/>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380"/>
    <n v="0"/>
    <n v="0"/>
    <n v="0"/>
    <n v="39686.364681043415"/>
  </r>
  <r>
    <s v="STND-62618"/>
    <s v="FHF I Territorial Drive LLC"/>
    <s v="FHF I Territorial Drive LLC - 534 Territorial Dr - Bolingbrook"/>
    <s v="Outdoor &amp; Garage - LED Fixtures"/>
    <s v="Outdoor &amp; Garage Lighting"/>
    <s v="Exterior"/>
    <n v="0"/>
    <n v="7795.77"/>
    <n v="0"/>
    <x v="0"/>
    <x v="0"/>
    <n v="10.1978380583316"/>
    <s v="Qty / 1,000"/>
    <m/>
    <s v="Private-Lighting"/>
    <s v="lighting"/>
    <n v="3"/>
    <n v="1"/>
    <s v="Lighting"/>
    <n v="0.91633259480590001"/>
    <n v="1.30467645558681"/>
    <n v="7143.5181526099896"/>
    <n v="0"/>
    <n v="0.71"/>
    <n v="5071.8978883530899"/>
    <n v="0"/>
    <n v="4903"/>
    <n v="1"/>
    <n v="1"/>
    <n v="0"/>
    <n v="0"/>
    <n v="14.276973281664301"/>
    <d v="1900-01-09T04:44:53"/>
    <n v="43380"/>
    <n v="0"/>
    <n v="0"/>
    <n v="0"/>
    <n v="51722.393313818815"/>
  </r>
  <r>
    <s v="STND-62619"/>
    <s v="JP Morgan Chase Bank, N.A."/>
    <s v="JPMorgan Chase and Co Phase 7 (Anchor) - 2030 Skokie Valley Rd - Highland Park"/>
    <s v="New Indoor LED Fixtures"/>
    <s v="Indoor Lighting"/>
    <s v="Office"/>
    <n v="0"/>
    <n v="97.888000000000005"/>
    <n v="2.2010999999999999E-2"/>
    <x v="0"/>
    <x v="0"/>
    <n v="15"/>
    <s v="Qty / 1,000"/>
    <m/>
    <s v="Private-Lighting"/>
    <s v="lighting"/>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19"/>
    <s v="JP Morgan Chase Bank, N.A."/>
    <s v="JPMorgan Chase and Co Phase 7 (Anchor) - 2030 Skokie Valley Rd - Highland Park"/>
    <s v="Outdoor &amp; Garage - LED Fixtures"/>
    <s v="Outdoor &amp; Garage Lighting"/>
    <s v="Exterior"/>
    <n v="0"/>
    <n v="88.254000000000005"/>
    <n v="0"/>
    <x v="0"/>
    <x v="0"/>
    <n v="10.1978380583316"/>
    <s v="Qty / 1,000"/>
    <m/>
    <s v="Private-Lighting"/>
    <s v="lighting"/>
    <n v="3"/>
    <n v="1"/>
    <s v="Lighting"/>
    <n v="0.91633259480590001"/>
    <n v="1.30467645558681"/>
    <n v="80.870016821999897"/>
    <n v="0"/>
    <n v="0.71"/>
    <n v="57.417711943619899"/>
    <n v="0"/>
    <n v="4903"/>
    <n v="1"/>
    <n v="1"/>
    <n v="0"/>
    <n v="0"/>
    <n v="14.276973281664301"/>
    <d v="1900-01-09T04:44:53"/>
    <n v="43387"/>
    <n v="0"/>
    <n v="0"/>
    <n v="0"/>
    <n v="585.53652808096786"/>
  </r>
  <r>
    <s v="STND-62620"/>
    <s v="JP Morgan Chase Bank, N.A."/>
    <s v="JPMorgan Chase and Co Phase 7 - 1000 S Randall Rd - Algonquin"/>
    <s v="New Indoor LED Fixtures"/>
    <s v="Indoor Lighting"/>
    <s v="Office"/>
    <n v="0"/>
    <n v="921.49800000000005"/>
    <n v="0.207207"/>
    <x v="0"/>
    <x v="0"/>
    <n v="15"/>
    <s v="Qty / 1,000"/>
    <m/>
    <s v="Private-Lighting"/>
    <s v="lighting"/>
    <n v="3"/>
    <n v="1"/>
    <s v="Lighting"/>
    <n v="0.91633259480590001"/>
    <n v="1.30467645558681"/>
    <n v="844.39865344844702"/>
    <n v="0.270338094332775"/>
    <n v="0.71"/>
    <n v="599.523043948397"/>
    <n v="0.19194004697627101"/>
    <n v="2885"/>
    <n v="1.165"/>
    <n v="1.3779999999999999"/>
    <n v="2.5499999999999998E-2"/>
    <n v="0.55000000000000004"/>
    <n v="24.263431542460999"/>
    <d v="1900-01-16T07:56:40"/>
    <n v="43387"/>
    <n v="0.35669361965005297"/>
    <n v="18.482545633420902"/>
    <n v="0"/>
    <n v="8992.8456592259554"/>
  </r>
  <r>
    <s v="STND-62620"/>
    <s v="JP Morgan Chase Bank, N.A."/>
    <s v="JPMorgan Chase and Co Phase 7 - 1000 S Randall Rd - Algonquin"/>
    <s v="New Indoor LED Fixtures"/>
    <s v="Indoor Lighting"/>
    <s v="Office"/>
    <n v="0"/>
    <n v="94.513000000000005"/>
    <n v="2.1252E-2"/>
    <x v="0"/>
    <x v="0"/>
    <n v="15"/>
    <s v="Qty / 1,000"/>
    <m/>
    <s v="Private-Lighting"/>
    <s v="lighting"/>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387"/>
    <n v="3.6583960989749101E-2"/>
    <n v="1.8956534202478099"/>
    <n v="0"/>
    <n v="922.34689797527847"/>
  </r>
  <r>
    <s v="STND-62620"/>
    <s v="JP Morgan Chase Bank, N.A."/>
    <s v="JPMorgan Chase and Co Phase 7 - 1000 S Randall Rd - Algonquin"/>
    <s v="Outdoor &amp; Garage - LED Fixtures"/>
    <s v="Outdoor &amp; Garage Lighting"/>
    <s v="Exterior"/>
    <n v="0"/>
    <n v="6079.72"/>
    <n v="0"/>
    <x v="0"/>
    <x v="0"/>
    <n v="10.1978380583316"/>
    <s v="Qty / 1,000"/>
    <m/>
    <s v="Private-Lighting"/>
    <s v="lighting"/>
    <n v="3"/>
    <n v="1"/>
    <s v="Lighting"/>
    <n v="0.91633259480590001"/>
    <n v="1.30467645558681"/>
    <n v="5571.0456032933298"/>
    <n v="0"/>
    <n v="0.71"/>
    <n v="3955.4423783382599"/>
    <n v="0"/>
    <n v="4903"/>
    <n v="1"/>
    <n v="1"/>
    <n v="0"/>
    <n v="0"/>
    <n v="14.276973281664301"/>
    <d v="1900-01-09T04:44:53"/>
    <n v="43387"/>
    <n v="0"/>
    <n v="0"/>
    <n v="0"/>
    <n v="40336.960823355563"/>
  </r>
  <r>
    <s v="STND-62620"/>
    <s v="JP Morgan Chase Bank, N.A."/>
    <s v="JPMorgan Chase and Co Phase 7 - 1000 S Randall Rd - Algonquin"/>
    <s v="Outdoor &amp; Garage - LED Fixtures"/>
    <s v="Outdoor &amp; Garage Lighting"/>
    <s v="Exterior"/>
    <n v="0"/>
    <n v="3765.5039999999999"/>
    <n v="0"/>
    <x v="0"/>
    <x v="0"/>
    <n v="10.1978380583316"/>
    <s v="Qty / 1,000"/>
    <m/>
    <s v="Private-Lighting"/>
    <s v="lighting"/>
    <n v="3"/>
    <n v="1"/>
    <s v="Lighting"/>
    <n v="0.91633259480590001"/>
    <n v="1.30467645558681"/>
    <n v="3450.4540510719899"/>
    <n v="0"/>
    <n v="0.71"/>
    <n v="2449.8223762611201"/>
    <n v="0"/>
    <n v="4903"/>
    <n v="1"/>
    <n v="1"/>
    <n v="0"/>
    <n v="0"/>
    <n v="14.276973281664301"/>
    <d v="1900-01-09T04:44:53"/>
    <n v="43387"/>
    <n v="0"/>
    <n v="0"/>
    <n v="0"/>
    <n v="24982.891864788005"/>
  </r>
  <r>
    <s v="STND-62620"/>
    <s v="JP Morgan Chase Bank, N.A."/>
    <s v="JPMorgan Chase and Co Phase 7 - 1000 S Randall Rd - Algonquin"/>
    <s v="Outdoor &amp; Garage - LED Fixtures"/>
    <s v="Outdoor &amp; Garage Lighting"/>
    <s v="Exterior"/>
    <n v="0"/>
    <n v="1686.6320000000001"/>
    <n v="0"/>
    <x v="0"/>
    <x v="0"/>
    <n v="10.1978380583316"/>
    <s v="Qty / 1,000"/>
    <m/>
    <s v="Private-Lighting"/>
    <s v="lighting"/>
    <n v="3"/>
    <n v="1"/>
    <s v="Lighting"/>
    <n v="0.91633259480590001"/>
    <n v="1.30467645558681"/>
    <n v="1545.5158770426599"/>
    <n v="0"/>
    <n v="0.71"/>
    <n v="1097.31627270029"/>
    <n v="0"/>
    <n v="4903"/>
    <n v="1"/>
    <n v="1"/>
    <n v="0"/>
    <n v="0"/>
    <n v="14.276973281664301"/>
    <d v="1900-01-09T04:44:53"/>
    <n v="43387"/>
    <n v="0"/>
    <n v="0"/>
    <n v="0"/>
    <n v="11190.253647769594"/>
  </r>
  <r>
    <s v="STND-62620"/>
    <s v="JP Morgan Chase Bank, N.A."/>
    <s v="JPMorgan Chase and Co Phase 7 - 1000 S Randall Rd - Algonquin"/>
    <s v="Outdoor &amp; Garage - LED Fixtures"/>
    <s v="Outdoor &amp; Garage Lighting"/>
    <s v="Exterior"/>
    <n v="0"/>
    <n v="1814.11"/>
    <n v="0"/>
    <x v="0"/>
    <x v="0"/>
    <n v="10.1978380583316"/>
    <s v="Qty / 1,000"/>
    <m/>
    <s v="Private-Lighting"/>
    <s v="lighting"/>
    <n v="3"/>
    <n v="1"/>
    <s v="Lighting"/>
    <n v="0.91633259480590001"/>
    <n v="1.30467645558681"/>
    <n v="1662.3281235633301"/>
    <n v="0"/>
    <n v="0.71"/>
    <n v="1180.2529677299599"/>
    <n v="0"/>
    <n v="4903"/>
    <n v="1"/>
    <n v="1"/>
    <n v="0"/>
    <n v="0"/>
    <n v="14.276973281664301"/>
    <d v="1900-01-09T04:44:53"/>
    <n v="43387"/>
    <n v="0"/>
    <n v="0"/>
    <n v="0"/>
    <n v="12036.028632775402"/>
  </r>
  <r>
    <s v="STND-62620"/>
    <s v="JP Morgan Chase Bank, N.A."/>
    <s v="JPMorgan Chase and Co Phase 7 - 1000 S Randall Rd - Algonquin"/>
    <s v="Outdoor &amp; Garage - LED Fixtures"/>
    <s v="Outdoor &amp; Garage Lighting"/>
    <s v="Exterior"/>
    <n v="0"/>
    <n v="2005.327"/>
    <n v="0"/>
    <x v="0"/>
    <x v="0"/>
    <n v="10.1978380583316"/>
    <s v="Qty / 1,000"/>
    <m/>
    <s v="Private-Lighting"/>
    <s v="lighting"/>
    <n v="3"/>
    <n v="1"/>
    <s v="Lighting"/>
    <n v="0.91633259480590001"/>
    <n v="1.30467645558681"/>
    <n v="1837.54649334433"/>
    <n v="0"/>
    <n v="0.71"/>
    <n v="1304.6580102744699"/>
    <n v="0"/>
    <n v="4903"/>
    <n v="1"/>
    <n v="1"/>
    <n v="0"/>
    <n v="0"/>
    <n v="14.276973281664301"/>
    <d v="1900-01-09T04:44:53"/>
    <n v="43387"/>
    <n v="0"/>
    <n v="0"/>
    <n v="0"/>
    <n v="13304.69111028417"/>
  </r>
  <r>
    <s v="STND-62620"/>
    <s v="JP Morgan Chase Bank, N.A."/>
    <s v="JPMorgan Chase and Co Phase 7 - 1000 S Randall Rd - Algonquin"/>
    <s v="Outdoor &amp; Garage - LED Fixtures"/>
    <s v="Outdoor &amp; Garage Lighting"/>
    <s v="Exterior"/>
    <n v="0"/>
    <n v="254.95599999999999"/>
    <n v="0"/>
    <x v="0"/>
    <x v="0"/>
    <n v="10.1978380583316"/>
    <s v="Qty / 1,000"/>
    <m/>
    <s v="Private-Lighting"/>
    <s v="lighting"/>
    <n v="3"/>
    <n v="1"/>
    <s v="Lighting"/>
    <n v="0.91633259480590001"/>
    <n v="1.30467645558681"/>
    <n v="233.62449304133301"/>
    <n v="0"/>
    <n v="0.71"/>
    <n v="165.87339005934601"/>
    <n v="0"/>
    <n v="4903"/>
    <n v="1"/>
    <n v="1"/>
    <n v="0"/>
    <n v="0"/>
    <n v="14.276973281664301"/>
    <d v="1900-01-09T04:44:53"/>
    <n v="43387"/>
    <n v="0"/>
    <n v="0"/>
    <n v="0"/>
    <n v="1691.5499700116811"/>
  </r>
  <r>
    <s v="STND-62620"/>
    <s v="JP Morgan Chase Bank, N.A."/>
    <s v="JPMorgan Chase and Co Phase 7 - 1000 S Randall Rd - Algonquin"/>
    <s v="Outdoor &amp; Garage - LED Fixtures"/>
    <s v="Outdoor &amp; Garage Lighting"/>
    <s v="Exterior"/>
    <n v="0"/>
    <n v="254.95599999999999"/>
    <n v="0"/>
    <x v="0"/>
    <x v="0"/>
    <n v="10.1978380583316"/>
    <s v="Qty / 1,000"/>
    <m/>
    <s v="Private-Lighting"/>
    <s v="lighting"/>
    <n v="3"/>
    <n v="1"/>
    <s v="Lighting"/>
    <n v="0.91633259480590001"/>
    <n v="1.30467645558681"/>
    <n v="233.62449304133301"/>
    <n v="0"/>
    <n v="0.71"/>
    <n v="165.87339005934601"/>
    <n v="0"/>
    <n v="4903"/>
    <n v="1"/>
    <n v="1"/>
    <n v="0"/>
    <n v="0"/>
    <n v="14.276973281664301"/>
    <d v="1900-01-09T04:44:53"/>
    <n v="43387"/>
    <n v="0"/>
    <n v="0"/>
    <n v="0"/>
    <n v="1691.5499700116811"/>
  </r>
  <r>
    <s v="STND-62621"/>
    <s v="JP Morgan Chase Bank, N.A."/>
    <s v="JPMorgan Chase and Co Phase 7 - 4356 N Broadway St - Chicago"/>
    <s v="New Indoor LED Fixtures"/>
    <s v="Indoor Lighting"/>
    <s v="Office"/>
    <n v="0"/>
    <n v="880.99199999999996"/>
    <n v="0.198099"/>
    <x v="0"/>
    <x v="0"/>
    <n v="15"/>
    <s v="Qty / 1,000"/>
    <m/>
    <s v="Private-Lighting"/>
    <s v="lighting"/>
    <n v="3"/>
    <n v="1"/>
    <s v="Lighting"/>
    <n v="0.91633259480590001"/>
    <n v="1.30467645558681"/>
    <n v="807.28168536323903"/>
    <n v="0.25845510117529102"/>
    <n v="0.71"/>
    <n v="573.16999660789998"/>
    <n v="0.183503121834456"/>
    <n v="2885"/>
    <n v="1.165"/>
    <n v="1.3779999999999999"/>
    <n v="2.5499999999999998E-2"/>
    <n v="0.55000000000000004"/>
    <n v="24.263431542460999"/>
    <d v="1900-01-16T07:56:40"/>
    <n v="43387"/>
    <n v="0.34101477922587498"/>
    <n v="17.670114143143898"/>
    <n v="0"/>
    <n v="8597.5499491185001"/>
  </r>
  <r>
    <s v="STND-62621"/>
    <s v="JP Morgan Chase Bank, N.A."/>
    <s v="JPMorgan Chase and Co Phase 7 - 4356 N Broadway St - Chicago"/>
    <s v="New Indoor LED Fixtures"/>
    <s v="Indoor Lighting"/>
    <s v="Office"/>
    <n v="0"/>
    <n v="290.28899999999999"/>
    <n v="6.5273999999999999E-2"/>
    <x v="0"/>
    <x v="0"/>
    <n v="15"/>
    <s v="Qty / 1,000"/>
    <m/>
    <s v="Private-Lighting"/>
    <s v="lighting"/>
    <n v="3"/>
    <n v="1"/>
    <s v="Lighting"/>
    <n v="0.91633259480590001"/>
    <n v="1.30467645558681"/>
    <n v="266.00127261361001"/>
    <n v="8.5161450961973195E-2"/>
    <n v="0.71"/>
    <n v="188.86090355566299"/>
    <n v="6.0464630183001002E-2"/>
    <n v="2885"/>
    <n v="1.165"/>
    <n v="1.3779999999999999"/>
    <n v="2.5499999999999998E-2"/>
    <n v="0.55000000000000004"/>
    <n v="24.263431542460999"/>
    <d v="1900-01-16T07:56:40"/>
    <n v="43387"/>
    <n v="0.112365023039944"/>
    <n v="5.8223454520575499"/>
    <n v="0"/>
    <n v="2832.9135533349449"/>
  </r>
  <r>
    <s v="STND-62621"/>
    <s v="JP Morgan Chase Bank, N.A."/>
    <s v="JPMorgan Chase and Co Phase 7 - 4356 N Broadway St - Chicago"/>
    <s v="New Indoor LED Fixtures"/>
    <s v="Indoor Lighting"/>
    <s v="Office"/>
    <n v="0"/>
    <n v="94.513000000000005"/>
    <n v="2.1252E-2"/>
    <x v="0"/>
    <x v="0"/>
    <n v="15"/>
    <s v="Qty / 1,000"/>
    <m/>
    <s v="Private-Lighting"/>
    <s v="lighting"/>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387"/>
    <n v="3.6583960989749101E-2"/>
    <n v="1.8956534202478099"/>
    <n v="0"/>
    <n v="922.34689797527847"/>
  </r>
  <r>
    <s v="STND-62622"/>
    <s v="JP Morgan Chase Bank, N.A."/>
    <s v="JPMorgan Chase and Co Phase 7 - 9320 Irving Park Rd - Schiller Park"/>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87"/>
    <n v="1.8291980494874498E-2"/>
    <n v="0.94781668159121402"/>
    <n v="0"/>
    <n v="461.16856951657201"/>
  </r>
  <r>
    <s v="STND-62622"/>
    <s v="JP Morgan Chase Bank, N.A."/>
    <s v="JPMorgan Chase and Co Phase 7 - 9320 Irving Park Rd - Schiller Park"/>
    <s v="Outdoor &amp; Garage - LED Fixtures"/>
    <s v="Outdoor &amp; Garage Lighting"/>
    <s v="Exterior"/>
    <n v="0"/>
    <n v="1088.4659999999999"/>
    <n v="0"/>
    <x v="0"/>
    <x v="0"/>
    <n v="10.1978380583316"/>
    <s v="Qty / 1,000"/>
    <m/>
    <s v="Private-Lighting"/>
    <s v="lighting"/>
    <n v="3"/>
    <n v="1"/>
    <s v="Lighting"/>
    <n v="0.91633259480590001"/>
    <n v="1.30467645558681"/>
    <n v="997.396874137998"/>
    <n v="0"/>
    <n v="0.71"/>
    <n v="708.15178063797896"/>
    <n v="0"/>
    <n v="4903"/>
    <n v="1"/>
    <n v="1"/>
    <n v="0"/>
    <n v="0"/>
    <n v="14.276973281664301"/>
    <d v="1900-01-09T04:44:53"/>
    <n v="43387"/>
    <n v="0"/>
    <n v="0"/>
    <n v="0"/>
    <n v="7221.6171796652725"/>
  </r>
  <r>
    <s v="STND-62622"/>
    <s v="JP Morgan Chase Bank, N.A."/>
    <s v="JPMorgan Chase and Co Phase 7 - 9320 Irving Park Rd - Schiller Park"/>
    <s v="Outdoor &amp; Garage - LED Fixtures"/>
    <s v="Outdoor &amp; Garage Lighting"/>
    <s v="Exterior"/>
    <n v="0"/>
    <n v="2338.7310000000002"/>
    <n v="0"/>
    <x v="0"/>
    <x v="0"/>
    <n v="10.1978380583316"/>
    <s v="Qty / 1,000"/>
    <m/>
    <s v="Private-Lighting"/>
    <s v="lighting"/>
    <n v="3"/>
    <n v="1"/>
    <s v="Lighting"/>
    <n v="0.91633259480590001"/>
    <n v="1.30467645558681"/>
    <n v="2143.0554457829999"/>
    <n v="0"/>
    <n v="0.71"/>
    <n v="1521.56936650593"/>
    <n v="0"/>
    <n v="4903"/>
    <n v="1"/>
    <n v="1"/>
    <n v="0"/>
    <n v="0"/>
    <n v="14.276973281664301"/>
    <d v="1900-01-09T04:44:53"/>
    <n v="43387"/>
    <n v="0"/>
    <n v="0"/>
    <n v="0"/>
    <n v="15516.717994145676"/>
  </r>
  <r>
    <s v="STND-62622"/>
    <s v="JP Morgan Chase Bank, N.A."/>
    <s v="JPMorgan Chase and Co Phase 7 - 9320 Irving Park Rd - Schiller Park"/>
    <s v="Outdoor &amp; Garage - LED Fixtures"/>
    <s v="Outdoor &amp; Garage Lighting"/>
    <s v="Exterior"/>
    <n v="0"/>
    <n v="2461.306"/>
    <n v="0"/>
    <x v="0"/>
    <x v="0"/>
    <n v="10.1978380583316"/>
    <s v="Qty / 1,000"/>
    <m/>
    <s v="Private-Lighting"/>
    <s v="lighting"/>
    <n v="3"/>
    <n v="1"/>
    <s v="Lighting"/>
    <n v="0.91633259480590001"/>
    <n v="1.30467645558681"/>
    <n v="2255.3749135913299"/>
    <n v="0"/>
    <n v="0.71"/>
    <n v="1601.3161886498399"/>
    <n v="0"/>
    <n v="4903"/>
    <n v="1"/>
    <n v="1"/>
    <n v="0"/>
    <n v="0"/>
    <n v="14.276973281664301"/>
    <d v="1900-01-09T04:44:53"/>
    <n v="43387"/>
    <n v="0"/>
    <n v="0"/>
    <n v="0"/>
    <n v="16329.963172035841"/>
  </r>
  <r>
    <s v="STND-62623"/>
    <s v="JP Morgan Chase Bank, N.A."/>
    <s v="JPMorgan Chase and Co Phase 7 - 611 E Lincoln Hwy - New Lenox"/>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404"/>
    <n v="1.8291980494874498E-2"/>
    <n v="0.94781668159121402"/>
    <n v="0"/>
    <n v="461.16856951657201"/>
  </r>
  <r>
    <s v="STND-62623"/>
    <s v="JP Morgan Chase Bank, N.A."/>
    <s v="JPMorgan Chase and Co Phase 7 - 611 E Lincoln Hwy - New Lenox"/>
    <s v="Outdoor &amp; Garage - LED Fixtures"/>
    <s v="Outdoor &amp; Garage Lighting"/>
    <s v="Exterior"/>
    <n v="0"/>
    <n v="1255.1679999999999"/>
    <n v="0"/>
    <x v="0"/>
    <x v="0"/>
    <n v="10.1978380583316"/>
    <s v="Qty / 1,000"/>
    <m/>
    <s v="Private-Lighting"/>
    <s v="lighting"/>
    <n v="3"/>
    <n v="1"/>
    <s v="Lighting"/>
    <n v="0.91633259480590001"/>
    <n v="1.30467645558681"/>
    <n v="1150.1513503573301"/>
    <n v="0"/>
    <n v="0.71"/>
    <n v="816.60745875370503"/>
    <n v="0"/>
    <n v="4903"/>
    <n v="1"/>
    <n v="1"/>
    <n v="0"/>
    <n v="0"/>
    <n v="14.276973281664301"/>
    <d v="1900-01-09T04:44:53"/>
    <n v="43404"/>
    <n v="0"/>
    <n v="0"/>
    <n v="0"/>
    <n v="8327.6306215959848"/>
  </r>
  <r>
    <s v="STND-62623"/>
    <s v="JP Morgan Chase Bank, N.A."/>
    <s v="JPMorgan Chase and Co Phase 7 - 611 E Lincoln Hwy - New Lenox"/>
    <s v="Outdoor &amp; Garage - LED Fixtures"/>
    <s v="Outdoor &amp; Garage Lighting"/>
    <s v="Exterior"/>
    <n v="0"/>
    <n v="1686.6320000000001"/>
    <n v="0"/>
    <x v="0"/>
    <x v="0"/>
    <n v="10.1978380583316"/>
    <s v="Qty / 1,000"/>
    <m/>
    <s v="Private-Lighting"/>
    <s v="lighting"/>
    <n v="3"/>
    <n v="1"/>
    <s v="Lighting"/>
    <n v="0.91633259480590001"/>
    <n v="1.30467645558681"/>
    <n v="1545.5158770426599"/>
    <n v="0"/>
    <n v="0.71"/>
    <n v="1097.31627270029"/>
    <n v="0"/>
    <n v="4903"/>
    <n v="1"/>
    <n v="1"/>
    <n v="0"/>
    <n v="0"/>
    <n v="14.276973281664301"/>
    <d v="1900-01-09T04:44:53"/>
    <n v="43404"/>
    <n v="0"/>
    <n v="0"/>
    <n v="0"/>
    <n v="11190.253647769594"/>
  </r>
  <r>
    <s v="STND-62624"/>
    <s v="JP Morgan Chase Bank, N.A."/>
    <s v="JPMorgan Chase and Co Phase 7 - 136 W Northwest Hwy - Barrington"/>
    <s v="Outdoor &amp; Garage - LED Fixtures"/>
    <s v="Outdoor &amp; Garage Lighting"/>
    <s v="Exterior"/>
    <n v="0"/>
    <n v="6275.84"/>
    <n v="0"/>
    <x v="0"/>
    <x v="0"/>
    <n v="10.1978380583316"/>
    <s v="Qty / 1,000"/>
    <m/>
    <s v="Private-Lighting"/>
    <s v="lighting"/>
    <n v="3"/>
    <n v="1"/>
    <s v="Lighting"/>
    <n v="0.91633259480590001"/>
    <n v="1.30467645558681"/>
    <n v="5750.7567517866601"/>
    <n v="0"/>
    <n v="0.71"/>
    <n v="4083.0372937685302"/>
    <n v="0"/>
    <n v="4903"/>
    <n v="1"/>
    <n v="1"/>
    <n v="0"/>
    <n v="0"/>
    <n v="14.276973281664301"/>
    <d v="1900-01-09T04:44:53"/>
    <n v="43387"/>
    <n v="0"/>
    <n v="0"/>
    <n v="0"/>
    <n v="41638.153107979975"/>
  </r>
  <r>
    <s v="STND-62625"/>
    <s v="JP Morgan Chase Bank, N.A."/>
    <s v="JPMorgan Chase and Co Phase 7 - 3950 Fountain Square Plaza - Waukegan"/>
    <s v="Outdoor &amp; Garage - LED Fixtures"/>
    <s v="Outdoor &amp; Garage Lighting"/>
    <s v="Exterior"/>
    <n v="0"/>
    <n v="6839.6850000000004"/>
    <n v="0"/>
    <x v="0"/>
    <x v="0"/>
    <n v="10.1978380583316"/>
    <s v="Qty / 1,000"/>
    <m/>
    <s v="Private-Lighting"/>
    <s v="lighting"/>
    <n v="3"/>
    <n v="1"/>
    <s v="Lighting"/>
    <n v="0.91633259480590001"/>
    <n v="1.30467645558681"/>
    <n v="6267.4263037049896"/>
    <n v="0"/>
    <n v="0.71"/>
    <n v="4449.8726756305396"/>
    <n v="0"/>
    <n v="4903"/>
    <n v="1"/>
    <n v="1"/>
    <n v="0"/>
    <n v="0"/>
    <n v="14.276973281664301"/>
    <d v="1900-01-09T04:44:53"/>
    <n v="43387"/>
    <n v="0"/>
    <n v="0"/>
    <n v="0"/>
    <n v="45379.080926274983"/>
  </r>
  <r>
    <s v="STND-62625"/>
    <s v="JP Morgan Chase Bank, N.A."/>
    <s v="JPMorgan Chase and Co Phase 7 - 3950 Fountain Square Plaza - Waukegan"/>
    <s v="Outdoor &amp; Garage - LED Fixtures"/>
    <s v="Outdoor &amp; Garage Lighting"/>
    <s v="Exterior"/>
    <n v="0"/>
    <n v="5020.6719999999996"/>
    <n v="0"/>
    <x v="0"/>
    <x v="0"/>
    <n v="10.1978380583316"/>
    <s v="Qty / 1,000"/>
    <m/>
    <s v="Private-Lighting"/>
    <s v="lighting"/>
    <n v="3"/>
    <n v="1"/>
    <s v="Lighting"/>
    <n v="0.91633259480590001"/>
    <n v="1.30467645558681"/>
    <n v="4600.6054014293304"/>
    <n v="0"/>
    <n v="0.71"/>
    <n v="3266.4298350148201"/>
    <n v="0"/>
    <n v="4903"/>
    <n v="1"/>
    <n v="1"/>
    <n v="0"/>
    <n v="0"/>
    <n v="14.276973281664301"/>
    <d v="1900-01-09T04:44:53"/>
    <n v="43387"/>
    <n v="0"/>
    <n v="0"/>
    <n v="0"/>
    <n v="33310.522486383939"/>
  </r>
  <r>
    <s v="STND-62625"/>
    <s v="JP Morgan Chase Bank, N.A."/>
    <s v="JPMorgan Chase and Co Phase 7 - 3950 Fountain Square Plaza - Waukegan"/>
    <s v="Outdoor &amp; Garage - LED Fixtures"/>
    <s v="Outdoor &amp; Garage Lighting"/>
    <s v="Exterior"/>
    <n v="0"/>
    <n v="2931.9940000000001"/>
    <n v="0"/>
    <x v="0"/>
    <x v="0"/>
    <n v="10.1978380583316"/>
    <s v="Qty / 1,000"/>
    <m/>
    <s v="Private-Lighting"/>
    <s v="lighting"/>
    <n v="3"/>
    <n v="1"/>
    <s v="Lighting"/>
    <n v="0.91633259480590001"/>
    <n v="1.30467645558681"/>
    <n v="2686.6816699753299"/>
    <n v="0"/>
    <n v="0.71"/>
    <n v="1907.5439856824801"/>
    <n v="0"/>
    <n v="4903"/>
    <n v="1"/>
    <n v="1"/>
    <n v="0"/>
    <n v="0"/>
    <n v="14.276973281664301"/>
    <d v="1900-01-09T04:44:53"/>
    <n v="43387"/>
    <n v="0"/>
    <n v="0"/>
    <n v="0"/>
    <n v="19452.824655134344"/>
  </r>
  <r>
    <s v="STND-62625"/>
    <s v="JP Morgan Chase Bank, N.A."/>
    <s v="JPMorgan Chase and Co Phase 7 - 3950 Fountain Square Plaza - Waukegan"/>
    <s v="Outdoor &amp; Garage - LED Fixtures"/>
    <s v="Outdoor &amp; Garage Lighting"/>
    <s v="Exterior"/>
    <n v="0"/>
    <n v="1814.11"/>
    <n v="0"/>
    <x v="0"/>
    <x v="0"/>
    <n v="10.1978380583316"/>
    <s v="Qty / 1,000"/>
    <m/>
    <s v="Private-Lighting"/>
    <s v="lighting"/>
    <n v="3"/>
    <n v="1"/>
    <s v="Lighting"/>
    <n v="0.91633259480590001"/>
    <n v="1.30467645558681"/>
    <n v="1662.3281235633301"/>
    <n v="0"/>
    <n v="0.71"/>
    <n v="1180.2529677299599"/>
    <n v="0"/>
    <n v="4903"/>
    <n v="1"/>
    <n v="1"/>
    <n v="0"/>
    <n v="0"/>
    <n v="14.276973281664301"/>
    <d v="1900-01-09T04:44:53"/>
    <n v="43387"/>
    <n v="0"/>
    <n v="0"/>
    <n v="0"/>
    <n v="12036.028632775402"/>
  </r>
  <r>
    <s v="STND-62625"/>
    <s v="JP Morgan Chase Bank, N.A."/>
    <s v="JPMorgan Chase and Co Phase 7 - 3950 Fountain Square Plaza - Waukegan"/>
    <s v="Outdoor &amp; Garage - LED Fixtures"/>
    <s v="Outdoor &amp; Garage Lighting"/>
    <s v="Exterior"/>
    <n v="0"/>
    <n v="8021.308"/>
    <n v="0"/>
    <x v="0"/>
    <x v="0"/>
    <n v="10.1978380583316"/>
    <s v="Qty / 1,000"/>
    <m/>
    <s v="Private-Lighting"/>
    <s v="lighting"/>
    <n v="3"/>
    <n v="1"/>
    <s v="Lighting"/>
    <n v="0.91633259480590001"/>
    <n v="1.30467645558681"/>
    <n v="7350.1859733773199"/>
    <n v="0"/>
    <n v="0.71"/>
    <n v="5218.6320410978997"/>
    <n v="0"/>
    <n v="4903"/>
    <n v="1"/>
    <n v="1"/>
    <n v="0"/>
    <n v="0"/>
    <n v="14.276973281664301"/>
    <d v="1900-01-09T04:44:53"/>
    <n v="43387"/>
    <n v="0"/>
    <n v="0"/>
    <n v="0"/>
    <n v="53218.764441136882"/>
  </r>
  <r>
    <s v="STND-62625"/>
    <s v="JP Morgan Chase Bank, N.A."/>
    <s v="JPMorgan Chase and Co Phase 7 - 3950 Fountain Square Plaza - Waukegan"/>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87"/>
    <n v="0"/>
    <n v="0"/>
    <n v="0"/>
    <n v="3187.9210973297163"/>
  </r>
  <r>
    <s v="STND-62626"/>
    <s v="JP Morgan Chase Bank, N.A."/>
    <s v="JPMorgan Chase and Co Phase 7 - 1084 S Roselle Rd - Schaumburg"/>
    <s v="New Indoor LED Fixtures"/>
    <s v="Indoor Lighting"/>
    <s v="Office"/>
    <n v="0"/>
    <n v="94.513000000000005"/>
    <n v="2.1252E-2"/>
    <x v="0"/>
    <x v="0"/>
    <n v="15"/>
    <s v="Qty / 1,000"/>
    <m/>
    <s v="Private-Lighting"/>
    <s v="lighting"/>
    <n v="3"/>
    <n v="1"/>
    <s v="Lighting"/>
    <n v="0.91633259480590001"/>
    <n v="1.30467645558681"/>
    <n v="86.605342532890006"/>
    <n v="2.7726984034130799E-2"/>
    <n v="0.71"/>
    <n v="61.489793198351897"/>
    <n v="1.96861586642329E-2"/>
    <n v="2885"/>
    <n v="1.165"/>
    <n v="1.3779999999999999"/>
    <n v="2.5499999999999998E-2"/>
    <n v="0.55000000000000004"/>
    <n v="24.263431542460999"/>
    <d v="1900-01-16T07:56:40"/>
    <n v="43387"/>
    <n v="3.6583960989749101E-2"/>
    <n v="1.8956534202478099"/>
    <n v="0"/>
    <n v="922.34689797527847"/>
  </r>
  <r>
    <s v="STND-62626"/>
    <s v="JP Morgan Chase Bank, N.A."/>
    <s v="JPMorgan Chase and Co Phase 7 - 1084 S Roselle Rd - Schaumburg"/>
    <s v="New Indoor LED Fixtures"/>
    <s v="Indoor Lighting"/>
    <s v="Office"/>
    <n v="0"/>
    <n v="745.97400000000005"/>
    <n v="0.167739"/>
    <x v="0"/>
    <x v="0"/>
    <n v="15"/>
    <s v="Qty / 1,000"/>
    <m/>
    <s v="Private-Lighting"/>
    <s v="lighting"/>
    <n v="3"/>
    <n v="1"/>
    <s v="Lighting"/>
    <n v="0.91633259480590001"/>
    <n v="1.30467645558681"/>
    <n v="683.560291077736"/>
    <n v="0.21884512398367501"/>
    <n v="0.71"/>
    <n v="485.32780666519301"/>
    <n v="0.155380038028409"/>
    <n v="2885"/>
    <n v="1.165"/>
    <n v="1.3779999999999999"/>
    <n v="2.5499999999999998E-2"/>
    <n v="0.55000000000000004"/>
    <n v="24.263431542460999"/>
    <d v="1900-01-16T07:56:40"/>
    <n v="43387"/>
    <n v="0.288751977811948"/>
    <n v="14.9620492896844"/>
    <n v="0"/>
    <n v="7279.9170999778953"/>
  </r>
  <r>
    <s v="STND-62626"/>
    <s v="JP Morgan Chase Bank, N.A."/>
    <s v="JPMorgan Chase and Co Phase 7 - 1084 S Roselle Rd - Schaumburg"/>
    <s v="Outdoor &amp; Garage - LED Fixtures"/>
    <s v="Outdoor &amp; Garage Lighting"/>
    <s v="Exterior"/>
    <n v="0"/>
    <n v="3373.2640000000001"/>
    <n v="0"/>
    <x v="0"/>
    <x v="0"/>
    <n v="10.1978380583316"/>
    <s v="Qty / 1,000"/>
    <m/>
    <s v="Private-Lighting"/>
    <s v="lighting"/>
    <n v="3"/>
    <n v="1"/>
    <s v="Lighting"/>
    <n v="0.91633259480590001"/>
    <n v="1.30467645558681"/>
    <n v="3091.0317540853298"/>
    <n v="0"/>
    <n v="0.71"/>
    <n v="2194.6325454005801"/>
    <n v="0"/>
    <n v="4903"/>
    <n v="1"/>
    <n v="1"/>
    <n v="0"/>
    <n v="0"/>
    <n v="14.276973281664301"/>
    <d v="1900-01-09T04:44:53"/>
    <n v="43387"/>
    <n v="0"/>
    <n v="0"/>
    <n v="0"/>
    <n v="22380.507295539188"/>
  </r>
  <r>
    <s v="STND-62626"/>
    <s v="JP Morgan Chase Bank, N.A."/>
    <s v="JPMorgan Chase and Co Phase 7 - 1084 S Roselle Rd - Schaumburg"/>
    <s v="Outdoor &amp; Garage - LED Fixtures"/>
    <s v="Outdoor &amp; Garage Lighting"/>
    <s v="Exterior"/>
    <n v="0"/>
    <n v="823.70399999999995"/>
    <n v="0"/>
    <x v="0"/>
    <x v="0"/>
    <n v="10.1978380583316"/>
    <s v="Qty / 1,000"/>
    <m/>
    <s v="Private-Lighting"/>
    <s v="lighting"/>
    <n v="3"/>
    <n v="1"/>
    <s v="Lighting"/>
    <n v="0.91633259480590001"/>
    <n v="1.30467645558681"/>
    <n v="754.78682367199895"/>
    <n v="0"/>
    <n v="0.71"/>
    <n v="535.89864480711901"/>
    <n v="0"/>
    <n v="4903"/>
    <n v="1"/>
    <n v="1"/>
    <n v="0"/>
    <n v="0"/>
    <n v="14.276973281664301"/>
    <d v="1900-01-09T04:44:53"/>
    <n v="43387"/>
    <n v="0"/>
    <n v="0"/>
    <n v="0"/>
    <n v="5465.0075954223666"/>
  </r>
  <r>
    <s v="STND-62626"/>
    <s v="JP Morgan Chase Bank, N.A."/>
    <s v="JPMorgan Chase and Co Phase 7 - 1084 S Roselle Rd - Schaumburg"/>
    <s v="Outdoor &amp; Garage - LED Fixtures"/>
    <s v="Outdoor &amp; Garage Lighting"/>
    <s v="Exterior"/>
    <n v="0"/>
    <n v="29.417999999999999"/>
    <n v="0"/>
    <x v="0"/>
    <x v="0"/>
    <n v="10.1978380583316"/>
    <s v="Qty / 1,000"/>
    <m/>
    <s v="Private-Lighting"/>
    <s v="lighting"/>
    <n v="3"/>
    <n v="1"/>
    <s v="Lighting"/>
    <n v="0.91633259480590001"/>
    <n v="1.30467645558681"/>
    <n v="26.956672273999999"/>
    <n v="0"/>
    <n v="0.71"/>
    <n v="19.139237314540001"/>
    <n v="0"/>
    <n v="4903"/>
    <n v="1"/>
    <n v="1"/>
    <n v="0"/>
    <n v="0"/>
    <n v="14.276973281664301"/>
    <d v="1900-01-09T04:44:53"/>
    <n v="43387"/>
    <n v="0"/>
    <n v="0"/>
    <n v="0"/>
    <n v="195.17884269365629"/>
  </r>
  <r>
    <s v="STND-62627"/>
    <s v="JP Morgan Chase Bank, N.A."/>
    <s v="JPMorgan Chase and Co Phase 7 - 1590 Lee St - Des Plaines"/>
    <s v="New Indoor LED Fixtures"/>
    <s v="Indoor Lighting"/>
    <s v="Office"/>
    <n v="0"/>
    <n v="97.888000000000005"/>
    <n v="2.2010999999999999E-2"/>
    <x v="0"/>
    <x v="0"/>
    <n v="15"/>
    <s v="Qty / 1,000"/>
    <m/>
    <s v="Private-Lighting"/>
    <s v="lighting"/>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27"/>
    <s v="JP Morgan Chase Bank, N.A."/>
    <s v="JPMorgan Chase and Co Phase 7 - 1590 Lee St - Des Plaines"/>
    <s v="Outdoor &amp; Garage - LED Fixtures"/>
    <s v="Outdoor &amp; Garage Lighting"/>
    <s v="Exterior"/>
    <n v="0"/>
    <n v="3765.5039999999999"/>
    <n v="0"/>
    <x v="0"/>
    <x v="0"/>
    <n v="10.1978380583316"/>
    <s v="Qty / 1,000"/>
    <m/>
    <s v="Private-Lighting"/>
    <s v="lighting"/>
    <n v="3"/>
    <n v="1"/>
    <s v="Lighting"/>
    <n v="0.91633259480590001"/>
    <n v="1.30467645558681"/>
    <n v="3450.4540510719899"/>
    <n v="0"/>
    <n v="0.71"/>
    <n v="2449.8223762611201"/>
    <n v="0"/>
    <n v="4903"/>
    <n v="1"/>
    <n v="1"/>
    <n v="0"/>
    <n v="0"/>
    <n v="14.276973281664301"/>
    <d v="1900-01-09T04:44:53"/>
    <n v="43387"/>
    <n v="0"/>
    <n v="0"/>
    <n v="0"/>
    <n v="24982.891864788005"/>
  </r>
  <r>
    <s v="STND-62627"/>
    <s v="JP Morgan Chase Bank, N.A."/>
    <s v="JPMorgan Chase and Co Phase 7 - 1590 Lee St - Des Plaines"/>
    <s v="Outdoor &amp; Garage - LED Fixtures"/>
    <s v="Outdoor &amp; Garage Lighting"/>
    <s v="Exterior"/>
    <n v="0"/>
    <n v="2931.9940000000001"/>
    <n v="0"/>
    <x v="0"/>
    <x v="0"/>
    <n v="10.1978380583316"/>
    <s v="Qty / 1,000"/>
    <m/>
    <s v="Private-Lighting"/>
    <s v="lighting"/>
    <n v="3"/>
    <n v="1"/>
    <s v="Lighting"/>
    <n v="0.91633259480590001"/>
    <n v="1.30467645558681"/>
    <n v="2686.6816699753299"/>
    <n v="0"/>
    <n v="0.71"/>
    <n v="1907.5439856824801"/>
    <n v="0"/>
    <n v="4903"/>
    <n v="1"/>
    <n v="1"/>
    <n v="0"/>
    <n v="0"/>
    <n v="14.276973281664301"/>
    <d v="1900-01-09T04:44:53"/>
    <n v="43387"/>
    <n v="0"/>
    <n v="0"/>
    <n v="0"/>
    <n v="19452.824655134344"/>
  </r>
  <r>
    <s v="STND-62627"/>
    <s v="JP Morgan Chase Bank, N.A."/>
    <s v="JPMorgan Chase and Co Phase 7 - 1590 Lee St - Des Plaines"/>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27"/>
    <s v="JP Morgan Chase Bank, N.A."/>
    <s v="JPMorgan Chase and Co Phase 7 - 1590 Lee St - Des Plaines"/>
    <s v="Outdoor &amp; Garage - LED Fixtures"/>
    <s v="Outdoor &amp; Garage Lighting"/>
    <s v="Exterior"/>
    <n v="0"/>
    <n v="29.417999999999999"/>
    <n v="0"/>
    <x v="0"/>
    <x v="0"/>
    <n v="10.1978380583316"/>
    <s v="Qty / 1,000"/>
    <m/>
    <s v="Private-Lighting"/>
    <s v="lighting"/>
    <n v="3"/>
    <n v="1"/>
    <s v="Lighting"/>
    <n v="0.91633259480590001"/>
    <n v="1.30467645558681"/>
    <n v="26.956672273999999"/>
    <n v="0"/>
    <n v="0.71"/>
    <n v="19.139237314540001"/>
    <n v="0"/>
    <n v="4903"/>
    <n v="1"/>
    <n v="1"/>
    <n v="0"/>
    <n v="0"/>
    <n v="14.276973281664301"/>
    <d v="1900-01-09T04:44:53"/>
    <n v="43387"/>
    <n v="0"/>
    <n v="0"/>
    <n v="0"/>
    <n v="195.17884269365629"/>
  </r>
  <r>
    <s v="STND-62628"/>
    <s v="JP Morgan Chase Bank, N.A."/>
    <s v="JPMorgan Chase and Co Phase 7 - 4645 W Diversey Ave - Chicago"/>
    <s v="New Indoor LED Fixtures"/>
    <s v="Indoor Lighting"/>
    <s v="Office"/>
    <n v="0"/>
    <n v="97.888000000000005"/>
    <n v="2.2010999999999999E-2"/>
    <x v="0"/>
    <x v="0"/>
    <n v="15"/>
    <s v="Qty / 1,000"/>
    <m/>
    <s v="Private-Lighting"/>
    <s v="lighting"/>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28"/>
    <s v="JP Morgan Chase Bank, N.A."/>
    <s v="JPMorgan Chase and Co Phase 7 - 4645 W Diversey Ave - Chicago"/>
    <s v="Outdoor &amp; Garage - LED Fixtures"/>
    <s v="Outdoor &amp; Garage Lighting"/>
    <s v="Exterior"/>
    <n v="0"/>
    <n v="313.79199999999997"/>
    <n v="0"/>
    <x v="0"/>
    <x v="0"/>
    <n v="10.1978380583316"/>
    <s v="Qty / 1,000"/>
    <m/>
    <s v="Private-Lighting"/>
    <s v="lighting"/>
    <n v="3"/>
    <n v="1"/>
    <s v="Lighting"/>
    <n v="0.91633259480590001"/>
    <n v="1.30467645558681"/>
    <n v="287.53783758933298"/>
    <n v="0"/>
    <n v="0.71"/>
    <n v="204.151864688426"/>
    <n v="0"/>
    <n v="4903"/>
    <n v="1"/>
    <n v="1"/>
    <n v="0"/>
    <n v="0"/>
    <n v="14.276973281664301"/>
    <d v="1900-01-09T04:44:53"/>
    <n v="43387"/>
    <n v="0"/>
    <n v="0"/>
    <n v="0"/>
    <n v="2081.9076553989939"/>
  </r>
  <r>
    <s v="STND-62628"/>
    <s v="JP Morgan Chase Bank, N.A."/>
    <s v="JPMorgan Chase and Co Phase 7 - 4645 W Diversey Ave - Chicago"/>
    <s v="Outdoor &amp; Garage - LED Fixtures"/>
    <s v="Outdoor &amp; Garage Lighting"/>
    <s v="Exterior"/>
    <n v="0"/>
    <n v="29.417999999999999"/>
    <n v="0"/>
    <x v="0"/>
    <x v="0"/>
    <n v="10.1978380583316"/>
    <s v="Qty / 1,000"/>
    <m/>
    <s v="Private-Lighting"/>
    <s v="lighting"/>
    <n v="3"/>
    <n v="1"/>
    <s v="Lighting"/>
    <n v="0.91633259480590001"/>
    <n v="1.30467645558681"/>
    <n v="26.956672273999999"/>
    <n v="0"/>
    <n v="0.71"/>
    <n v="19.139237314540001"/>
    <n v="0"/>
    <n v="4903"/>
    <n v="1"/>
    <n v="1"/>
    <n v="0"/>
    <n v="0"/>
    <n v="14.276973281664301"/>
    <d v="1900-01-09T04:44:53"/>
    <n v="43387"/>
    <n v="0"/>
    <n v="0"/>
    <n v="0"/>
    <n v="195.17884269365629"/>
  </r>
  <r>
    <s v="STND-62629"/>
    <s v="JP Morgan Chase Bank, N.A."/>
    <s v="JPMorgan Chase and Co Phase 7 - 2370 Waukegan Rd - Northbrook"/>
    <s v="Outdoor &amp; Garage - LED Fixtures"/>
    <s v="Outdoor &amp; Garage Lighting"/>
    <s v="Exterior"/>
    <n v="0"/>
    <n v="2529.9479999999999"/>
    <n v="0"/>
    <x v="0"/>
    <x v="0"/>
    <n v="10.1978380583316"/>
    <s v="Qty / 1,000"/>
    <m/>
    <s v="Private-Lighting"/>
    <s v="lighting"/>
    <n v="3"/>
    <n v="1"/>
    <s v="Lighting"/>
    <n v="0.91633259480590001"/>
    <n v="1.30467645558681"/>
    <n v="2318.273815564"/>
    <n v="0"/>
    <n v="0.71"/>
    <n v="1645.97440905044"/>
    <n v="0"/>
    <n v="4903"/>
    <n v="1"/>
    <n v="1"/>
    <n v="0"/>
    <n v="0"/>
    <n v="14.276973281664301"/>
    <d v="1900-01-09T04:44:53"/>
    <n v="43387"/>
    <n v="0"/>
    <n v="0"/>
    <n v="0"/>
    <n v="16785.380471654444"/>
  </r>
  <r>
    <s v="STND-62629"/>
    <s v="JP Morgan Chase Bank, N.A."/>
    <s v="JPMorgan Chase and Co Phase 7 - 2370 Waukegan Rd - Northbrook"/>
    <s v="Outdoor &amp; Garage - LED Fixtures"/>
    <s v="Outdoor &amp; Garage Lighting"/>
    <s v="Exterior"/>
    <n v="0"/>
    <n v="6015.9809999999998"/>
    <n v="0"/>
    <x v="0"/>
    <x v="0"/>
    <n v="10.1978380583316"/>
    <s v="Qty / 1,000"/>
    <m/>
    <s v="Private-Lighting"/>
    <s v="lighting"/>
    <n v="3"/>
    <n v="1"/>
    <s v="Lighting"/>
    <n v="0.91633259480590001"/>
    <n v="1.30467645558681"/>
    <n v="5512.6394800329899"/>
    <n v="0"/>
    <n v="0.71"/>
    <n v="3913.97403082342"/>
    <n v="0"/>
    <n v="4903"/>
    <n v="1"/>
    <n v="1"/>
    <n v="0"/>
    <n v="0"/>
    <n v="14.276973281664301"/>
    <d v="1900-01-09T04:44:53"/>
    <n v="43387"/>
    <n v="0"/>
    <n v="0"/>
    <n v="0"/>
    <n v="39914.073330852611"/>
  </r>
  <r>
    <s v="STND-62630"/>
    <s v="JP Morgan Chase Bank, N.A."/>
    <s v="JPMorgan Chase and Co Phase 7 - 975 E Belvidere Rd - Grayslake"/>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387"/>
    <n v="0"/>
    <n v="0"/>
    <n v="0"/>
    <n v="29276.826404048443"/>
  </r>
  <r>
    <s v="STND-62630"/>
    <s v="JP Morgan Chase Bank, N.A."/>
    <s v="JPMorgan Chase and Co Phase 7 - 975 E Belvidere Rd - Grayslake"/>
    <s v="Outdoor &amp; Garage - LED Fixtures"/>
    <s v="Outdoor &amp; Garage Lighting"/>
    <s v="Exterior"/>
    <n v="0"/>
    <n v="2118.096"/>
    <n v="0"/>
    <x v="0"/>
    <x v="0"/>
    <n v="10.1978380583316"/>
    <s v="Qty / 1,000"/>
    <m/>
    <s v="Private-Lighting"/>
    <s v="lighting"/>
    <n v="3"/>
    <n v="1"/>
    <s v="Lighting"/>
    <n v="0.91633259480590001"/>
    <n v="1.30467645558681"/>
    <n v="1940.8804037279999"/>
    <n v="0"/>
    <n v="0.71"/>
    <n v="1378.02508664688"/>
    <n v="0"/>
    <n v="4903"/>
    <n v="1"/>
    <n v="1"/>
    <n v="0"/>
    <n v="0"/>
    <n v="14.276973281664301"/>
    <d v="1900-01-09T04:44:53"/>
    <n v="43387"/>
    <n v="0"/>
    <n v="0"/>
    <n v="0"/>
    <n v="14052.876673943254"/>
  </r>
  <r>
    <s v="STND-62631"/>
    <s v="JP Morgan Chase Bank, N.A."/>
    <s v="JPMorgan Chase and Co Phase 7 - 223 E Roosevelt Rd - Lombard"/>
    <s v="Outdoor &amp; Garage - LED Fixtures"/>
    <s v="Outdoor &amp; Garage Lighting"/>
    <s v="Exterior"/>
    <n v="0"/>
    <n v="2529.9479999999999"/>
    <n v="0"/>
    <x v="0"/>
    <x v="0"/>
    <n v="10.1978380583316"/>
    <s v="Qty / 1,000"/>
    <m/>
    <s v="Private-Lighting"/>
    <s v="lighting"/>
    <n v="3"/>
    <n v="1"/>
    <s v="Lighting"/>
    <n v="0.91633259480590001"/>
    <n v="1.30467645558681"/>
    <n v="2318.273815564"/>
    <n v="0"/>
    <n v="0.71"/>
    <n v="1645.97440905044"/>
    <n v="0"/>
    <n v="4903"/>
    <n v="1"/>
    <n v="1"/>
    <n v="0"/>
    <n v="0"/>
    <n v="14.276973281664301"/>
    <d v="1900-01-09T04:44:53"/>
    <n v="43387"/>
    <n v="0"/>
    <n v="0"/>
    <n v="0"/>
    <n v="16785.380471654444"/>
  </r>
  <r>
    <s v="STND-62631"/>
    <s v="JP Morgan Chase Bank, N.A."/>
    <s v="JPMorgan Chase and Co Phase 7 - 223 E Roosevelt Rd - Lombard"/>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31"/>
    <s v="JP Morgan Chase Bank, N.A."/>
    <s v="JPMorgan Chase and Co Phase 7 - 223 E Roosevelt Rd - Lombard"/>
    <s v="Outdoor &amp; Garage - LED Fixtures"/>
    <s v="Outdoor &amp; Garage Lighting"/>
    <s v="Exterior"/>
    <n v="0"/>
    <n v="328.50099999999998"/>
    <n v="0"/>
    <x v="0"/>
    <x v="0"/>
    <n v="10.1978380583316"/>
    <s v="Qty / 1,000"/>
    <m/>
    <s v="Private-Lighting"/>
    <s v="lighting"/>
    <n v="3"/>
    <n v="1"/>
    <s v="Lighting"/>
    <n v="0.91633259480590001"/>
    <n v="1.30467645558681"/>
    <n v="301.01617372633302"/>
    <n v="0"/>
    <n v="0.71"/>
    <n v="213.72148334569599"/>
    <n v="0"/>
    <n v="4903"/>
    <n v="1"/>
    <n v="1"/>
    <n v="0"/>
    <n v="0"/>
    <n v="14.276973281664301"/>
    <d v="1900-01-09T04:44:53"/>
    <n v="43387"/>
    <n v="0"/>
    <n v="0"/>
    <n v="0"/>
    <n v="2179.4970767458217"/>
  </r>
  <r>
    <s v="STND-62631"/>
    <s v="JP Morgan Chase Bank, N.A."/>
    <s v="JPMorgan Chase and Co Phase 7 - 223 E Roosevelt Rd - Lombard"/>
    <s v="Outdoor &amp; Garage - LED Fixtures"/>
    <s v="Outdoor &amp; Garage Lighting"/>
    <s v="Exterior"/>
    <n v="0"/>
    <n v="29.417999999999999"/>
    <n v="0"/>
    <x v="0"/>
    <x v="0"/>
    <n v="10.1978380583316"/>
    <s v="Qty / 1,000"/>
    <m/>
    <s v="Private-Lighting"/>
    <s v="lighting"/>
    <n v="3"/>
    <n v="1"/>
    <s v="Lighting"/>
    <n v="0.91633259480590001"/>
    <n v="1.30467645558681"/>
    <n v="26.956672273999999"/>
    <n v="0"/>
    <n v="0.71"/>
    <n v="19.139237314540001"/>
    <n v="0"/>
    <n v="4903"/>
    <n v="1"/>
    <n v="1"/>
    <n v="0"/>
    <n v="0"/>
    <n v="14.276973281664301"/>
    <d v="1900-01-09T04:44:53"/>
    <n v="43387"/>
    <n v="0"/>
    <n v="0"/>
    <n v="0"/>
    <n v="195.17884269365629"/>
  </r>
  <r>
    <s v="STND-62632"/>
    <s v="JP Morgan Chase Bank, N.A."/>
    <s v="JPMorgan Chase and Co Phase 7 - 1421 Rte 59 - Joliet"/>
    <s v="Outdoor &amp; Garage - LED Fixtures"/>
    <s v="Outdoor &amp; Garage Lighting"/>
    <s v="Exterior"/>
    <n v="0"/>
    <n v="10041.343999999999"/>
    <n v="0"/>
    <x v="0"/>
    <x v="0"/>
    <n v="10.1978380583316"/>
    <s v="Qty / 1,000"/>
    <m/>
    <s v="Private-Lighting"/>
    <s v="lighting"/>
    <n v="3"/>
    <n v="1"/>
    <s v="Lighting"/>
    <n v="0.91633259480590001"/>
    <n v="1.30467645558681"/>
    <n v="9201.2108028586499"/>
    <n v="0"/>
    <n v="0.71"/>
    <n v="6532.8596700296403"/>
    <n v="0"/>
    <n v="4903"/>
    <n v="1"/>
    <n v="1"/>
    <n v="0"/>
    <n v="0"/>
    <n v="14.276973281664301"/>
    <d v="1900-01-09T04:44:53"/>
    <n v="43387"/>
    <n v="0"/>
    <n v="0"/>
    <n v="0"/>
    <n v="66621.044972767879"/>
  </r>
  <r>
    <s v="STND-62632"/>
    <s v="JP Morgan Chase Bank, N.A."/>
    <s v="JPMorgan Chase and Co Phase 7 - 1421 Rte 59 - Joliet"/>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32"/>
    <s v="JP Morgan Chase Bank, N.A."/>
    <s v="JPMorgan Chase and Co Phase 7 - 1421 Rte 59 - Joliet"/>
    <s v="Outdoor &amp; Garage - LED Fixtures"/>
    <s v="Outdoor &amp; Garage Lighting"/>
    <s v="Exterior"/>
    <n v="0"/>
    <n v="29.417999999999999"/>
    <n v="0"/>
    <x v="0"/>
    <x v="0"/>
    <n v="10.1978380583316"/>
    <s v="Qty / 1,000"/>
    <m/>
    <s v="Private-Lighting"/>
    <s v="lighting"/>
    <n v="3"/>
    <n v="1"/>
    <s v="Lighting"/>
    <n v="0.91633259480590001"/>
    <n v="1.30467645558681"/>
    <n v="26.956672273999999"/>
    <n v="0"/>
    <n v="0.71"/>
    <n v="19.139237314540001"/>
    <n v="0"/>
    <n v="4903"/>
    <n v="1"/>
    <n v="1"/>
    <n v="0"/>
    <n v="0"/>
    <n v="14.276973281664301"/>
    <d v="1900-01-09T04:44:53"/>
    <n v="43387"/>
    <n v="0"/>
    <n v="0"/>
    <n v="0"/>
    <n v="195.17884269365629"/>
  </r>
  <r>
    <s v="STND-62633"/>
    <s v="JP Morgan Chase Bank, N.A."/>
    <s v="JPMorgan Chase and Co Phase 7 - 2100 N Rte 83 - Round Lake Beach"/>
    <s v="Outdoor &amp; Garage - LED Fixtures"/>
    <s v="Outdoor &amp; Garage Lighting"/>
    <s v="Exterior"/>
    <n v="0"/>
    <n v="5020.6719999999996"/>
    <n v="0"/>
    <x v="0"/>
    <x v="0"/>
    <n v="10.1978380583316"/>
    <s v="Qty / 1,000"/>
    <m/>
    <s v="Private-Lighting"/>
    <s v="lighting"/>
    <n v="3"/>
    <n v="1"/>
    <s v="Lighting"/>
    <n v="0.91633259480590001"/>
    <n v="1.30467645558681"/>
    <n v="4600.6054014293304"/>
    <n v="0"/>
    <n v="0.71"/>
    <n v="3266.4298350148201"/>
    <n v="0"/>
    <n v="4903"/>
    <n v="1"/>
    <n v="1"/>
    <n v="0"/>
    <n v="0"/>
    <n v="14.276973281664301"/>
    <d v="1900-01-09T04:44:53"/>
    <n v="43387"/>
    <n v="0"/>
    <n v="0"/>
    <n v="0"/>
    <n v="33310.522486383939"/>
  </r>
  <r>
    <s v="STND-62633"/>
    <s v="JP Morgan Chase Bank, N.A."/>
    <s v="JPMorgan Chase and Co Phase 7 - 2100 N Rte 83 - Round Lake Beach"/>
    <s v="Outdoor &amp; Garage - LED Fixtures"/>
    <s v="Outdoor &amp; Garage Lighting"/>
    <s v="Exterior"/>
    <n v="0"/>
    <n v="1412.0640000000001"/>
    <n v="0"/>
    <x v="0"/>
    <x v="0"/>
    <n v="10.1978380583316"/>
    <s v="Qty / 1,000"/>
    <m/>
    <s v="Private-Lighting"/>
    <s v="lighting"/>
    <n v="3"/>
    <n v="1"/>
    <s v="Lighting"/>
    <n v="0.91633259480590001"/>
    <n v="1.30467645558681"/>
    <n v="1293.9202691519999"/>
    <n v="0"/>
    <n v="0.71"/>
    <n v="918.68339109791896"/>
    <n v="0"/>
    <n v="4903"/>
    <n v="1"/>
    <n v="1"/>
    <n v="0"/>
    <n v="0"/>
    <n v="14.276973281664301"/>
    <d v="1900-01-09T04:44:53"/>
    <n v="43387"/>
    <n v="0"/>
    <n v="0"/>
    <n v="0"/>
    <n v="9368.5844492954911"/>
  </r>
  <r>
    <s v="STND-62633"/>
    <s v="JP Morgan Chase Bank, N.A."/>
    <s v="JPMorgan Chase and Co Phase 7 - 2100 N Rte 83 - Round Lake Beach"/>
    <s v="Outdoor &amp; Garage - LED Fixtures"/>
    <s v="Outdoor &amp; Garage Lighting"/>
    <s v="Exterior"/>
    <n v="0"/>
    <n v="205.92599999999999"/>
    <n v="0"/>
    <x v="0"/>
    <x v="0"/>
    <n v="10.1978380583316"/>
    <s v="Qty / 1,000"/>
    <m/>
    <s v="Private-Lighting"/>
    <s v="lighting"/>
    <n v="3"/>
    <n v="1"/>
    <s v="Lighting"/>
    <n v="0.91633259480590001"/>
    <n v="1.30467645558681"/>
    <n v="188.69670591799999"/>
    <n v="0"/>
    <n v="0.71"/>
    <n v="133.97466120178001"/>
    <n v="0"/>
    <n v="4903"/>
    <n v="1"/>
    <n v="1"/>
    <n v="0"/>
    <n v="0"/>
    <n v="14.276973281664301"/>
    <d v="1900-01-09T04:44:53"/>
    <n v="43387"/>
    <n v="0"/>
    <n v="0"/>
    <n v="0"/>
    <n v="1366.2518988555942"/>
  </r>
  <r>
    <s v="STND-62634"/>
    <s v="JP Morgan Chase Bank, N.A."/>
    <s v="JPMorgan Chase and Co Phase 7 - 190 W Northwest Hwy - Palatine"/>
    <s v="Outdoor &amp; Garage - LED Fixtures"/>
    <s v="Outdoor &amp; Garage Lighting"/>
    <s v="Exterior"/>
    <n v="0"/>
    <n v="1255.1679999999999"/>
    <n v="0"/>
    <x v="0"/>
    <x v="0"/>
    <n v="10.1978380583316"/>
    <s v="Qty / 1,000"/>
    <m/>
    <s v="Private-Lighting"/>
    <s v="lighting"/>
    <n v="3"/>
    <n v="1"/>
    <s v="Lighting"/>
    <n v="0.91633259480590001"/>
    <n v="1.30467645558681"/>
    <n v="1150.1513503573301"/>
    <n v="0"/>
    <n v="0.71"/>
    <n v="816.60745875370503"/>
    <n v="0"/>
    <n v="4903"/>
    <n v="1"/>
    <n v="1"/>
    <n v="0"/>
    <n v="0"/>
    <n v="14.276973281664301"/>
    <d v="1900-01-09T04:44:53"/>
    <n v="43387"/>
    <n v="0"/>
    <n v="0"/>
    <n v="0"/>
    <n v="8327.6306215959848"/>
  </r>
  <r>
    <s v="STND-62634"/>
    <s v="JP Morgan Chase Bank, N.A."/>
    <s v="JPMorgan Chase and Co Phase 7 - 190 W Northwest Hwy - Palatine"/>
    <s v="Outdoor &amp; Garage - LED Fixtures"/>
    <s v="Outdoor &amp; Garage Lighting"/>
    <s v="Exterior"/>
    <n v="0"/>
    <n v="3373.2640000000001"/>
    <n v="0"/>
    <x v="0"/>
    <x v="0"/>
    <n v="10.1978380583316"/>
    <s v="Qty / 1,000"/>
    <m/>
    <s v="Private-Lighting"/>
    <s v="lighting"/>
    <n v="3"/>
    <n v="1"/>
    <s v="Lighting"/>
    <n v="0.91633259480590001"/>
    <n v="1.30467645558681"/>
    <n v="3091.0317540853298"/>
    <n v="0"/>
    <n v="0.71"/>
    <n v="2194.6325454005801"/>
    <n v="0"/>
    <n v="4903"/>
    <n v="1"/>
    <n v="1"/>
    <n v="0"/>
    <n v="0"/>
    <n v="14.276973281664301"/>
    <d v="1900-01-09T04:44:53"/>
    <n v="43387"/>
    <n v="0"/>
    <n v="0"/>
    <n v="0"/>
    <n v="22380.507295539188"/>
  </r>
  <r>
    <s v="STND-62634"/>
    <s v="JP Morgan Chase Bank, N.A."/>
    <s v="JPMorgan Chase and Co Phase 7 - 190 W Northwest Hwy - Palatine"/>
    <s v="Outdoor &amp; Garage - LED Fixtures"/>
    <s v="Outdoor &amp; Garage Lighting"/>
    <s v="Exterior"/>
    <n v="0"/>
    <n v="2529.9479999999999"/>
    <n v="0"/>
    <x v="0"/>
    <x v="0"/>
    <n v="10.1978380583316"/>
    <s v="Qty / 1,000"/>
    <m/>
    <s v="Private-Lighting"/>
    <s v="lighting"/>
    <n v="3"/>
    <n v="1"/>
    <s v="Lighting"/>
    <n v="0.91633259480590001"/>
    <n v="1.30467645558681"/>
    <n v="2318.273815564"/>
    <n v="0"/>
    <n v="0.71"/>
    <n v="1645.97440905044"/>
    <n v="0"/>
    <n v="4903"/>
    <n v="1"/>
    <n v="1"/>
    <n v="0"/>
    <n v="0"/>
    <n v="14.276973281664301"/>
    <d v="1900-01-09T04:44:53"/>
    <n v="43387"/>
    <n v="0"/>
    <n v="0"/>
    <n v="0"/>
    <n v="16785.380471654444"/>
  </r>
  <r>
    <s v="STND-62634"/>
    <s v="JP Morgan Chase Bank, N.A."/>
    <s v="JPMorgan Chase and Co Phase 7 - 190 W Northwest Hwy - Palatine"/>
    <s v="Outdoor &amp; Garage - LED Fixtures"/>
    <s v="Outdoor &amp; Garage Lighting"/>
    <s v="Exterior"/>
    <n v="0"/>
    <n v="186.31399999999999"/>
    <n v="0"/>
    <x v="0"/>
    <x v="0"/>
    <n v="10.1978380583316"/>
    <s v="Qty / 1,000"/>
    <m/>
    <s v="Private-Lighting"/>
    <s v="lighting"/>
    <n v="3"/>
    <n v="1"/>
    <s v="Lighting"/>
    <n v="0.91633259480590001"/>
    <n v="1.30467645558681"/>
    <n v="170.72559106866601"/>
    <n v="0"/>
    <n v="0.71"/>
    <n v="121.215169658753"/>
    <n v="0"/>
    <n v="4903"/>
    <n v="1"/>
    <n v="1"/>
    <n v="0"/>
    <n v="0"/>
    <n v="14.276973281664301"/>
    <d v="1900-01-09T04:44:53"/>
    <n v="43387"/>
    <n v="0"/>
    <n v="0"/>
    <n v="0"/>
    <n v="1236.1326703931531"/>
  </r>
  <r>
    <s v="STND-62635"/>
    <s v="JP Morgan Chase Bank, N.A."/>
    <s v="JPMorgan Chase and Co Phase 7 - 7180 W Grand Ave - Chicago"/>
    <s v="Outdoor &amp; Garage - LED Fixtures"/>
    <s v="Outdoor &amp; Garage Lighting"/>
    <s v="Exterior"/>
    <n v="0"/>
    <n v="941.37599999999998"/>
    <n v="0"/>
    <x v="0"/>
    <x v="0"/>
    <n v="10.1978380583316"/>
    <s v="Qty / 1,000"/>
    <m/>
    <s v="Private-Lighting"/>
    <s v="lighting"/>
    <n v="3"/>
    <n v="1"/>
    <s v="Lighting"/>
    <n v="0.91633259480590001"/>
    <n v="1.30467645558681"/>
    <n v="862.61351276799905"/>
    <n v="0"/>
    <n v="0.71"/>
    <n v="612.455594065279"/>
    <n v="0"/>
    <n v="4903"/>
    <n v="1"/>
    <n v="1"/>
    <n v="0"/>
    <n v="0"/>
    <n v="14.276973281664301"/>
    <d v="1900-01-09T04:44:53"/>
    <n v="43387"/>
    <n v="0"/>
    <n v="0"/>
    <n v="0"/>
    <n v="6245.7229661969914"/>
  </r>
  <r>
    <s v="STND-62635"/>
    <s v="JP Morgan Chase Bank, N.A."/>
    <s v="JPMorgan Chase and Co Phase 7 - 7180 W Grand Ave - Chicago"/>
    <s v="Outdoor &amp; Garage - LED Fixtures"/>
    <s v="Outdoor &amp; Garage Lighting"/>
    <s v="Exterior"/>
    <n v="0"/>
    <n v="117.672"/>
    <n v="0"/>
    <x v="0"/>
    <x v="0"/>
    <n v="10.1978380583316"/>
    <s v="Qty / 1,000"/>
    <m/>
    <s v="Private-Lighting"/>
    <s v="lighting"/>
    <n v="3"/>
    <n v="1"/>
    <s v="Lighting"/>
    <n v="0.91633259480590001"/>
    <n v="1.30467645558681"/>
    <n v="107.826689096"/>
    <n v="0"/>
    <n v="0.71"/>
    <n v="76.556949258159904"/>
    <n v="0"/>
    <n v="4903"/>
    <n v="1"/>
    <n v="1"/>
    <n v="0"/>
    <n v="0"/>
    <n v="14.276973281664301"/>
    <d v="1900-01-09T04:44:53"/>
    <n v="43387"/>
    <n v="0"/>
    <n v="0"/>
    <n v="0"/>
    <n v="780.71537077462426"/>
  </r>
  <r>
    <s v="STND-62635"/>
    <s v="JP Morgan Chase Bank, N.A."/>
    <s v="JPMorgan Chase and Co Phase 7 - 7180 W Grand Ave - Chicago"/>
    <s v="Outdoor &amp; Garage - LED Fixtures"/>
    <s v="Outdoor &amp; Garage Lighting"/>
    <s v="Exterior"/>
    <n v="0"/>
    <n v="1029.6300000000001"/>
    <n v="0"/>
    <x v="0"/>
    <x v="0"/>
    <n v="10.1978380583316"/>
    <s v="Qty / 1,000"/>
    <m/>
    <s v="Private-Lighting"/>
    <s v="lighting"/>
    <n v="3"/>
    <n v="1"/>
    <s v="Lighting"/>
    <n v="0.91633259480590001"/>
    <n v="1.30467645558681"/>
    <n v="943.48352958999897"/>
    <n v="0"/>
    <n v="0.71"/>
    <n v="669.87330600889902"/>
    <n v="0"/>
    <n v="4903"/>
    <n v="1"/>
    <n v="1"/>
    <n v="0"/>
    <n v="0"/>
    <n v="14.276973281664301"/>
    <d v="1900-01-09T04:44:53"/>
    <n v="43387"/>
    <n v="0"/>
    <n v="0"/>
    <n v="0"/>
    <n v="6831.2594942779606"/>
  </r>
  <r>
    <s v="STND-62635"/>
    <s v="JP Morgan Chase Bank, N.A."/>
    <s v="JPMorgan Chase and Co Phase 7 - 7180 W Grand Ave - Chicago"/>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87"/>
    <n v="0"/>
    <n v="0"/>
    <n v="0"/>
    <n v="3187.9210973297163"/>
  </r>
  <r>
    <s v="STND-62635"/>
    <s v="JP Morgan Chase Bank, N.A."/>
    <s v="JPMorgan Chase and Co Phase 7 - 7180 W Grand Ave - Chicago"/>
    <s v="Outdoor &amp; Garage - LED Fixtures"/>
    <s v="Outdoor &amp; Garage Lighting"/>
    <s v="Exterior"/>
    <n v="0"/>
    <n v="240.24700000000001"/>
    <n v="0"/>
    <x v="0"/>
    <x v="0"/>
    <n v="10.1978380583316"/>
    <s v="Qty / 1,000"/>
    <m/>
    <s v="Private-Lighting"/>
    <s v="lighting"/>
    <n v="3"/>
    <n v="1"/>
    <s v="Lighting"/>
    <n v="0.91633259480590001"/>
    <n v="1.30467645558681"/>
    <n v="220.146156904333"/>
    <n v="0"/>
    <n v="0.71"/>
    <n v="156.30377140207599"/>
    <n v="0"/>
    <n v="4903"/>
    <n v="1"/>
    <n v="1"/>
    <n v="0"/>
    <n v="0"/>
    <n v="14.276973281664301"/>
    <d v="1900-01-09T04:44:53"/>
    <n v="43387"/>
    <n v="0"/>
    <n v="0"/>
    <n v="0"/>
    <n v="1593.9605486648529"/>
  </r>
  <r>
    <s v="STND-62636"/>
    <s v="JP Morgan Chase Bank, N.A."/>
    <s v="JPMorgan Chase and Co Phase 7 - 1640 Irving Park Rd - Hanover Park"/>
    <s v="New Indoor LED Fixtures"/>
    <s v="Indoor Lighting"/>
    <s v="Office"/>
    <n v="0"/>
    <n v="97.888000000000005"/>
    <n v="2.2010999999999999E-2"/>
    <x v="0"/>
    <x v="0"/>
    <n v="15"/>
    <s v="Qty / 1,000"/>
    <m/>
    <s v="Private-Lighting"/>
    <s v="lighting"/>
    <n v="3"/>
    <n v="1"/>
    <s v="Lighting"/>
    <n v="0.91633259480590001"/>
    <n v="1.30467645558681"/>
    <n v="89.697965040359904"/>
    <n v="2.8717233463921198E-2"/>
    <n v="0.71"/>
    <n v="63.685555178655498"/>
    <n v="2.0389235759383999E-2"/>
    <n v="2885"/>
    <n v="1.165"/>
    <n v="1.3779999999999999"/>
    <n v="2.5499999999999998E-2"/>
    <n v="0.55000000000000004"/>
    <n v="24.263431542460999"/>
    <d v="1900-01-16T07:56:40"/>
    <n v="43387"/>
    <n v="3.78905310250972E-2"/>
    <n v="1.9633460159048699"/>
    <n v="0"/>
    <n v="955.2833276798325"/>
  </r>
  <r>
    <s v="STND-62636"/>
    <s v="JP Morgan Chase Bank, N.A."/>
    <s v="JPMorgan Chase and Co Phase 7 - 1640 Irving Park Rd - Hanover Park"/>
    <s v="Outdoor &amp; Garage - LED Fixtures"/>
    <s v="Outdoor &amp; Garage Lighting"/>
    <s v="Exterior"/>
    <n v="0"/>
    <n v="5903.2120000000004"/>
    <n v="0"/>
    <x v="0"/>
    <x v="0"/>
    <n v="10.1978380583316"/>
    <s v="Qty / 1,000"/>
    <m/>
    <s v="Private-Lighting"/>
    <s v="lighting"/>
    <n v="3"/>
    <n v="1"/>
    <s v="Lighting"/>
    <n v="0.91633259480590001"/>
    <n v="1.30467645558681"/>
    <n v="5409.3055696493302"/>
    <n v="0"/>
    <n v="0.71"/>
    <n v="3840.6069544510201"/>
    <n v="0"/>
    <n v="4903"/>
    <n v="1"/>
    <n v="1"/>
    <n v="0"/>
    <n v="0"/>
    <n v="14.276973281664301"/>
    <d v="1900-01-09T04:44:53"/>
    <n v="43387"/>
    <n v="0"/>
    <n v="0"/>
    <n v="0"/>
    <n v="39165.887767193628"/>
  </r>
  <r>
    <s v="STND-62637"/>
    <s v="JP Morgan Chase Bank, N.A."/>
    <s v="JPMorgan Chase and Co Phase 7 - 2030 E Grand Ave - Lindenhurst"/>
    <s v="Outdoor &amp; Garage - LED Fixtures"/>
    <s v="Outdoor &amp; Garage Lighting"/>
    <s v="Exterior"/>
    <n v="0"/>
    <n v="5486.4570000000003"/>
    <n v="0"/>
    <x v="0"/>
    <x v="0"/>
    <n v="10.1978380583316"/>
    <s v="Qty / 1,000"/>
    <m/>
    <s v="Private-Lighting"/>
    <s v="lighting"/>
    <n v="3"/>
    <n v="1"/>
    <s v="Lighting"/>
    <n v="0.91633259480590001"/>
    <n v="1.30467645558681"/>
    <n v="5027.4193791009902"/>
    <n v="0"/>
    <n v="0.71"/>
    <n v="3569.4677591617001"/>
    <n v="0"/>
    <n v="4903"/>
    <n v="1"/>
    <n v="1"/>
    <n v="0"/>
    <n v="0"/>
    <n v="14.276973281664301"/>
    <d v="1900-01-09T04:44:53"/>
    <n v="43387"/>
    <n v="0"/>
    <n v="0"/>
    <n v="0"/>
    <n v="36400.854162366799"/>
  </r>
  <r>
    <s v="STND-62637"/>
    <s v="JP Morgan Chase Bank, N.A."/>
    <s v="JPMorgan Chase and Co Phase 7 - 2030 E Grand Ave - Lindenhurst"/>
    <s v="Outdoor &amp; Garage - LED Fixtures"/>
    <s v="Outdoor &amp; Garage Lighting"/>
    <s v="Exterior"/>
    <n v="0"/>
    <n v="12551.68"/>
    <n v="0"/>
    <x v="0"/>
    <x v="0"/>
    <n v="10.1978380583316"/>
    <s v="Qty / 1,000"/>
    <m/>
    <s v="Private-Lighting"/>
    <s v="lighting"/>
    <n v="3"/>
    <n v="1"/>
    <s v="Lighting"/>
    <n v="0.91633259480590001"/>
    <n v="1.30467645558681"/>
    <n v="11501.5135035733"/>
    <n v="0"/>
    <n v="0.71"/>
    <n v="8166.0745875370503"/>
    <n v="0"/>
    <n v="4903"/>
    <n v="1"/>
    <n v="1"/>
    <n v="0"/>
    <n v="0"/>
    <n v="14.276973281664301"/>
    <d v="1900-01-09T04:44:53"/>
    <n v="43387"/>
    <n v="0"/>
    <n v="0"/>
    <n v="0"/>
    <n v="83276.306215959848"/>
  </r>
  <r>
    <s v="STND-62637"/>
    <s v="JP Morgan Chase Bank, N.A."/>
    <s v="JPMorgan Chase and Co Phase 7 - 2030 E Grand Ave - Lindenhurst"/>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87"/>
    <n v="0"/>
    <n v="0"/>
    <n v="0"/>
    <n v="3187.9210973297163"/>
  </r>
  <r>
    <s v="STND-62638"/>
    <s v="JP Morgan Chase Bank, N.A."/>
    <s v="JPMorgan Chase and Co Phase 7 - 310 N Randall Rd - Lake In The Hills"/>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87"/>
    <n v="1.8291980494874498E-2"/>
    <n v="0.94781668159121402"/>
    <n v="0"/>
    <n v="461.16856951657201"/>
  </r>
  <r>
    <s v="STND-62638"/>
    <s v="JP Morgan Chase Bank, N.A."/>
    <s v="JPMorgan Chase and Co Phase 7 - 310 N Randall Rd - Lake In The Hills"/>
    <s v="New Indoor LED Fixtures"/>
    <s v="Indoor Lighting"/>
    <s v="Office"/>
    <n v="0"/>
    <n v="1205.0360000000001"/>
    <n v="0.27096300000000001"/>
    <x v="0"/>
    <x v="0"/>
    <n v="15"/>
    <s v="Qty / 1,000"/>
    <m/>
    <s v="Private-Lighting"/>
    <s v="lighting"/>
    <n v="3"/>
    <n v="1"/>
    <s v="Lighting"/>
    <n v="0.91633259480590001"/>
    <n v="1.30467645558681"/>
    <n v="1104.21376471452"/>
    <n v="0.35351904643516802"/>
    <n v="0.71"/>
    <n v="783.99177294731101"/>
    <n v="0.25099852296896902"/>
    <n v="2885"/>
    <n v="1.165"/>
    <n v="1.3779999999999999"/>
    <n v="2.5499999999999998E-2"/>
    <n v="0.55000000000000004"/>
    <n v="24.263431542460999"/>
    <d v="1900-01-16T07:56:40"/>
    <n v="43387"/>
    <n v="0.46644550261930101"/>
    <n v="24.169485837099"/>
    <n v="0"/>
    <n v="11759.876594209665"/>
  </r>
  <r>
    <s v="STND-62638"/>
    <s v="JP Morgan Chase Bank, N.A."/>
    <s v="JPMorgan Chase and Co Phase 7 - 310 N Randall Rd - Lake In The Hills"/>
    <s v="Outdoor &amp; Garage - LED Fixtures"/>
    <s v="Outdoor &amp; Garage Lighting"/>
    <s v="Exterior"/>
    <n v="0"/>
    <n v="3765.5039999999999"/>
    <n v="0"/>
    <x v="0"/>
    <x v="0"/>
    <n v="10.1978380583316"/>
    <s v="Qty / 1,000"/>
    <m/>
    <s v="Private-Lighting"/>
    <s v="lighting"/>
    <n v="3"/>
    <n v="1"/>
    <s v="Lighting"/>
    <n v="0.91633259480590001"/>
    <n v="1.30467645558681"/>
    <n v="3450.4540510719899"/>
    <n v="0"/>
    <n v="0.71"/>
    <n v="2449.8223762611201"/>
    <n v="0"/>
    <n v="4903"/>
    <n v="1"/>
    <n v="1"/>
    <n v="0"/>
    <n v="0"/>
    <n v="14.276973281664301"/>
    <d v="1900-01-09T04:44:53"/>
    <n v="43387"/>
    <n v="0"/>
    <n v="0"/>
    <n v="0"/>
    <n v="24982.891864788005"/>
  </r>
  <r>
    <s v="STND-62638"/>
    <s v="JP Morgan Chase Bank, N.A."/>
    <s v="JPMorgan Chase and Co Phase 7 - 310 N Randall Rd - Lake In The Hills"/>
    <s v="Outdoor &amp; Garage - LED Fixtures"/>
    <s v="Outdoor &amp; Garage Lighting"/>
    <s v="Exterior"/>
    <n v="0"/>
    <n v="1465.9970000000001"/>
    <n v="0"/>
    <x v="0"/>
    <x v="0"/>
    <n v="10.1978380583316"/>
    <s v="Qty / 1,000"/>
    <m/>
    <s v="Private-Lighting"/>
    <s v="lighting"/>
    <n v="3"/>
    <n v="1"/>
    <s v="Lighting"/>
    <n v="0.91633259480590001"/>
    <n v="1.30467645558681"/>
    <n v="1343.3408349876599"/>
    <n v="0"/>
    <n v="0.71"/>
    <n v="953.77199284124197"/>
    <n v="0"/>
    <n v="4903"/>
    <n v="1"/>
    <n v="1"/>
    <n v="0"/>
    <n v="0"/>
    <n v="14.276973281664301"/>
    <d v="1900-01-09T04:44:53"/>
    <n v="43387"/>
    <n v="0"/>
    <n v="0"/>
    <n v="0"/>
    <n v="9726.4123275671918"/>
  </r>
  <r>
    <s v="STND-62638"/>
    <s v="JP Morgan Chase Bank, N.A."/>
    <s v="JPMorgan Chase and Co Phase 7 - 310 N Randall Rd - Lake In The Hills"/>
    <s v="Outdoor &amp; Garage - LED Fixtures"/>
    <s v="Outdoor &amp; Garage Lighting"/>
    <s v="Exterior"/>
    <n v="0"/>
    <n v="828.60699999999997"/>
    <n v="0"/>
    <x v="0"/>
    <x v="0"/>
    <n v="10.1978380583316"/>
    <s v="Qty / 1,000"/>
    <m/>
    <s v="Private-Lighting"/>
    <s v="lighting"/>
    <n v="3"/>
    <n v="1"/>
    <s v="Lighting"/>
    <n v="0.91633259480590001"/>
    <n v="1.30467645558681"/>
    <n v="759.27960238433195"/>
    <n v="0"/>
    <n v="0.71"/>
    <n v="539.08851769287605"/>
    <n v="0"/>
    <n v="4903"/>
    <n v="1"/>
    <n v="1"/>
    <n v="0"/>
    <n v="0"/>
    <n v="14.276973281664301"/>
    <d v="1900-01-09T04:44:53"/>
    <n v="43387"/>
    <n v="0"/>
    <n v="0"/>
    <n v="0"/>
    <n v="5497.5374025379797"/>
  </r>
  <r>
    <s v="STND-62638"/>
    <s v="JP Morgan Chase Bank, N.A."/>
    <s v="JPMorgan Chase and Co Phase 7 - 310 N Randall Rd - Lake In The Hills"/>
    <s v="Outdoor &amp; Garage - LED Fixtures"/>
    <s v="Outdoor &amp; Garage Lighting"/>
    <s v="Exterior"/>
    <n v="0"/>
    <n v="3628.22"/>
    <n v="0"/>
    <x v="0"/>
    <x v="0"/>
    <n v="10.1978380583316"/>
    <s v="Qty / 1,000"/>
    <m/>
    <s v="Private-Lighting"/>
    <s v="lighting"/>
    <n v="3"/>
    <n v="1"/>
    <s v="Lighting"/>
    <n v="0.91633259480590001"/>
    <n v="1.30467645558681"/>
    <n v="3324.6562471266602"/>
    <n v="0"/>
    <n v="0.71"/>
    <n v="2360.5059354599298"/>
    <n v="0"/>
    <n v="4903"/>
    <n v="1"/>
    <n v="1"/>
    <n v="0"/>
    <n v="0"/>
    <n v="14.276973281664301"/>
    <d v="1900-01-09T04:44:53"/>
    <n v="43387"/>
    <n v="0"/>
    <n v="0"/>
    <n v="0"/>
    <n v="24072.057265550906"/>
  </r>
  <r>
    <s v="STND-62638"/>
    <s v="JP Morgan Chase Bank, N.A."/>
    <s v="JPMorgan Chase and Co Phase 7 - 310 N Randall Rd - Lake In The Hills"/>
    <s v="Outdoor &amp; Garage - LED Fixtures"/>
    <s v="Outdoor &amp; Garage Lighting"/>
    <s v="Exterior"/>
    <n v="0"/>
    <n v="2005.327"/>
    <n v="0"/>
    <x v="0"/>
    <x v="0"/>
    <n v="10.1978380583316"/>
    <s v="Qty / 1,000"/>
    <m/>
    <s v="Private-Lighting"/>
    <s v="lighting"/>
    <n v="3"/>
    <n v="1"/>
    <s v="Lighting"/>
    <n v="0.91633259480590001"/>
    <n v="1.30467645558681"/>
    <n v="1837.54649334433"/>
    <n v="0"/>
    <n v="0.71"/>
    <n v="1304.6580102744699"/>
    <n v="0"/>
    <n v="4903"/>
    <n v="1"/>
    <n v="1"/>
    <n v="0"/>
    <n v="0"/>
    <n v="14.276973281664301"/>
    <d v="1900-01-09T04:44:53"/>
    <n v="43387"/>
    <n v="0"/>
    <n v="0"/>
    <n v="0"/>
    <n v="13304.69111028417"/>
  </r>
  <r>
    <s v="STND-62638"/>
    <s v="JP Morgan Chase Bank, N.A."/>
    <s v="JPMorgan Chase and Co Phase 7 - 310 N Randall Rd - Lake In The Hills"/>
    <s v="Outdoor &amp; Garage - LED Fixtures"/>
    <s v="Outdoor &amp; Garage Lighting"/>
    <s v="Exterior"/>
    <n v="0"/>
    <n v="1505.221"/>
    <n v="0"/>
    <x v="0"/>
    <x v="0"/>
    <n v="10.1978380583316"/>
    <s v="Qty / 1,000"/>
    <m/>
    <s v="Private-Lighting"/>
    <s v="lighting"/>
    <n v="3"/>
    <n v="1"/>
    <s v="Lighting"/>
    <n v="0.91633259480590001"/>
    <n v="1.30467645558681"/>
    <n v="1379.2830646863299"/>
    <n v="0"/>
    <n v="0.71"/>
    <n v="979.29097592729499"/>
    <n v="0"/>
    <n v="4903"/>
    <n v="1"/>
    <n v="1"/>
    <n v="0"/>
    <n v="0"/>
    <n v="14.276973281664301"/>
    <d v="1900-01-09T04:44:53"/>
    <n v="43387"/>
    <n v="0"/>
    <n v="0"/>
    <n v="0"/>
    <n v="9986.6507844920634"/>
  </r>
  <r>
    <s v="STND-62639"/>
    <s v="JP Morgan Chase Bank, N.A."/>
    <s v="JPMorgan Chase and Co Phase 7 - 1660 N Plainfield Rd - Crest Hill"/>
    <s v="New Indoor LED Fixtures"/>
    <s v="Indoor Lighting"/>
    <s v="Office"/>
    <n v="0"/>
    <n v="57.383000000000003"/>
    <n v="1.2903E-2"/>
    <x v="0"/>
    <x v="0"/>
    <n v="15"/>
    <s v="Qty / 1,000"/>
    <m/>
    <s v="Private-Lighting"/>
    <s v="lighting"/>
    <n v="3"/>
    <n v="1"/>
    <s v="Lighting"/>
    <n v="0.91633259480590001"/>
    <n v="1.30467645558681"/>
    <n v="52.5819132877469"/>
    <n v="1.6834240306436599E-2"/>
    <n v="0.71"/>
    <n v="37.333158434300302"/>
    <n v="1.1952310617569999E-2"/>
    <n v="2885"/>
    <n v="1.165"/>
    <n v="1.3779999999999999"/>
    <n v="2.5499999999999998E-2"/>
    <n v="0.55000000000000004"/>
    <n v="24.263431542460999"/>
    <d v="1900-01-16T07:56:40"/>
    <n v="43387"/>
    <n v="2.2211690600919098E-2"/>
    <n v="1.1509345826931701"/>
    <n v="0"/>
    <n v="559.99737651450448"/>
  </r>
  <r>
    <s v="STND-62639"/>
    <s v="JP Morgan Chase Bank, N.A."/>
    <s v="JPMorgan Chase and Co Phase 7 - 1660 N Plainfield Rd - Crest Hill"/>
    <s v="New Indoor LED Fixtures"/>
    <s v="Indoor Lighting"/>
    <s v="Office"/>
    <n v="0"/>
    <n v="5285.9549999999999"/>
    <n v="1.1885939999999999"/>
    <x v="0"/>
    <x v="0"/>
    <n v="15"/>
    <s v="Qty / 1,000"/>
    <m/>
    <s v="Private-Lighting"/>
    <s v="lighting"/>
    <n v="3"/>
    <n v="1"/>
    <s v="Lighting"/>
    <n v="0.91633259480590001"/>
    <n v="1.30467645558681"/>
    <n v="4843.69286117722"/>
    <n v="1.5507306070517399"/>
    <n v="0.71"/>
    <n v="3439.0219314358301"/>
    <n v="1.1010187310067401"/>
    <n v="2885"/>
    <n v="1.165"/>
    <n v="1.3779999999999999"/>
    <n v="2.5499999999999998E-2"/>
    <n v="0.55000000000000004"/>
    <n v="24.263431542460999"/>
    <d v="1900-01-16T07:56:40"/>
    <n v="43387"/>
    <n v="2.0460886753552501"/>
    <n v="106.020745030059"/>
    <n v="0"/>
    <n v="51585.328971537449"/>
  </r>
  <r>
    <s v="STND-62639"/>
    <s v="JP Morgan Chase Bank, N.A."/>
    <s v="JPMorgan Chase and Co Phase 7 - 1660 N Plainfield Rd - Crest Hill"/>
    <s v="New Indoor LED Fixtures"/>
    <s v="Indoor Lighting"/>
    <s v="Office"/>
    <n v="0"/>
    <n v="4644.6189999999997"/>
    <n v="1.044384"/>
    <x v="0"/>
    <x v="0"/>
    <n v="15"/>
    <s v="Qty / 1,000"/>
    <m/>
    <s v="Private-Lighting"/>
    <s v="lighting"/>
    <n v="3"/>
    <n v="1"/>
    <s v="Lighting"/>
    <n v="0.91633259480590001"/>
    <n v="1.30467645558681"/>
    <n v="4256.0157801547803"/>
    <n v="1.36258321539157"/>
    <n v="0.71"/>
    <n v="3021.7712039099001"/>
    <n v="0.96743408292801603"/>
    <n v="2885"/>
    <n v="1.165"/>
    <n v="1.3779999999999999"/>
    <n v="2.5499999999999998E-2"/>
    <n v="0.55000000000000004"/>
    <n v="24.263431542460999"/>
    <d v="1900-01-16T07:56:40"/>
    <n v="43387"/>
    <n v="1.7978403686391"/>
    <n v="93.157426947593905"/>
    <n v="0"/>
    <n v="45326.568058648503"/>
  </r>
  <r>
    <s v="STND-62639"/>
    <s v="JP Morgan Chase Bank, N.A."/>
    <s v="JPMorgan Chase and Co Phase 7 - 1660 N Plainfield Rd - Crest Hill"/>
    <s v="New Indoor LED Fixtures"/>
    <s v="Indoor Lighting"/>
    <s v="Office"/>
    <n v="0"/>
    <n v="2551.84"/>
    <n v="0.57380399999999998"/>
    <x v="0"/>
    <x v="0"/>
    <n v="15"/>
    <s v="Qty / 1,000"/>
    <m/>
    <s v="Private-Lighting"/>
    <s v="lighting"/>
    <n v="3"/>
    <n v="1"/>
    <s v="Lighting"/>
    <n v="0.91633259480590001"/>
    <n v="1.30467645558681"/>
    <n v="2338.3341687294901"/>
    <n v="0.74862856892153196"/>
    <n v="0.71"/>
    <n v="1660.21725979794"/>
    <n v="0.53152628393428802"/>
    <n v="2885"/>
    <n v="1.165"/>
    <n v="1.3779999999999999"/>
    <n v="2.5499999999999998E-2"/>
    <n v="0.55000000000000004"/>
    <n v="24.263431542460999"/>
    <d v="1900-01-16T07:56:40"/>
    <n v="43387"/>
    <n v="0.98776694672322496"/>
    <n v="51.182421718971597"/>
    <n v="0"/>
    <n v="24903.258896969099"/>
  </r>
  <r>
    <s v="STND-62639"/>
    <s v="JP Morgan Chase Bank, N.A."/>
    <s v="JPMorgan Chase and Co Phase 7 - 1660 N Plainfield Rd - Crest Hill"/>
    <s v="Outdoor &amp; Garage - LED Fixtures"/>
    <s v="Outdoor &amp; Garage Lighting"/>
    <s v="Exterior"/>
    <n v="0"/>
    <n v="4515.6629999999996"/>
    <n v="0"/>
    <x v="0"/>
    <x v="0"/>
    <n v="10.1978380583316"/>
    <s v="Qty / 1,000"/>
    <m/>
    <s v="Private-Lighting"/>
    <s v="lighting"/>
    <n v="3"/>
    <n v="1"/>
    <s v="Lighting"/>
    <n v="0.91633259480590001"/>
    <n v="1.30467645558681"/>
    <n v="4137.8491940589902"/>
    <n v="0"/>
    <n v="0.71"/>
    <n v="2937.8729277818902"/>
    <n v="0"/>
    <n v="4903"/>
    <n v="1"/>
    <n v="1"/>
    <n v="0"/>
    <n v="0"/>
    <n v="14.276973281664301"/>
    <d v="1900-01-09T04:44:53"/>
    <n v="43387"/>
    <n v="0"/>
    <n v="0"/>
    <n v="0"/>
    <n v="29959.952353476245"/>
  </r>
  <r>
    <s v="STND-62639"/>
    <s v="JP Morgan Chase Bank, N.A."/>
    <s v="JPMorgan Chase and Co Phase 7 - 1660 N Plainfield Rd - Crest Hill"/>
    <s v="Outdoor &amp; Garage - LED Fixtures"/>
    <s v="Outdoor &amp; Garage Lighting"/>
    <s v="Exterior"/>
    <n v="0"/>
    <n v="4010.654"/>
    <n v="0"/>
    <x v="0"/>
    <x v="0"/>
    <n v="10.1978380583316"/>
    <s v="Qty / 1,000"/>
    <m/>
    <s v="Private-Lighting"/>
    <s v="lighting"/>
    <n v="3"/>
    <n v="1"/>
    <s v="Lighting"/>
    <n v="0.91633259480590001"/>
    <n v="1.30467645558681"/>
    <n v="3675.0929866886599"/>
    <n v="0"/>
    <n v="0.71"/>
    <n v="2609.3160205489498"/>
    <n v="0"/>
    <n v="4903"/>
    <n v="1"/>
    <n v="1"/>
    <n v="0"/>
    <n v="0"/>
    <n v="14.276973281664301"/>
    <d v="1900-01-09T04:44:53"/>
    <n v="43387"/>
    <n v="0"/>
    <n v="0"/>
    <n v="0"/>
    <n v="26609.382220568441"/>
  </r>
  <r>
    <s v="STND-62639"/>
    <s v="JP Morgan Chase Bank, N.A."/>
    <s v="JPMorgan Chase and Co Phase 7 - 1660 N Plainfield Rd - Crest Hill"/>
    <s v="Outdoor &amp; Garage - LED Fixtures"/>
    <s v="Outdoor &amp; Garage Lighting"/>
    <s v="Exterior"/>
    <n v="0"/>
    <n v="1657.2139999999999"/>
    <n v="0"/>
    <x v="0"/>
    <x v="0"/>
    <n v="10.1978380583316"/>
    <s v="Qty / 1,000"/>
    <m/>
    <s v="Private-Lighting"/>
    <s v="lighting"/>
    <n v="3"/>
    <n v="1"/>
    <s v="Lighting"/>
    <n v="0.91633259480590001"/>
    <n v="1.30467645558681"/>
    <n v="1518.55920476866"/>
    <n v="0"/>
    <n v="0.71"/>
    <n v="1078.1770353857501"/>
    <n v="0"/>
    <n v="4903"/>
    <n v="1"/>
    <n v="1"/>
    <n v="0"/>
    <n v="0"/>
    <n v="14.276973281664301"/>
    <d v="1900-01-09T04:44:53"/>
    <n v="43387"/>
    <n v="0"/>
    <n v="0"/>
    <n v="0"/>
    <n v="10995.074805075938"/>
  </r>
  <r>
    <s v="STND-62639"/>
    <s v="JP Morgan Chase Bank, N.A."/>
    <s v="JPMorgan Chase and Co Phase 7 - 1660 N Plainfield Rd - Crest Hill"/>
    <s v="Outdoor &amp; Garage - LED Fixtures"/>
    <s v="Outdoor &amp; Garage Lighting"/>
    <s v="Exterior"/>
    <n v="0"/>
    <n v="3010.442"/>
    <n v="0"/>
    <x v="0"/>
    <x v="0"/>
    <n v="10.1978380583316"/>
    <s v="Qty / 1,000"/>
    <m/>
    <s v="Private-Lighting"/>
    <s v="lighting"/>
    <n v="3"/>
    <n v="1"/>
    <s v="Lighting"/>
    <n v="0.91633259480590001"/>
    <n v="1.30467645558681"/>
    <n v="2758.5661293726598"/>
    <n v="0"/>
    <n v="0.71"/>
    <n v="1958.58195185459"/>
    <n v="0"/>
    <n v="4903"/>
    <n v="1"/>
    <n v="1"/>
    <n v="0"/>
    <n v="0"/>
    <n v="14.276973281664301"/>
    <d v="1900-01-09T04:44:53"/>
    <n v="43387"/>
    <n v="0"/>
    <n v="0"/>
    <n v="0"/>
    <n v="19973.301568984127"/>
  </r>
  <r>
    <s v="STND-62639"/>
    <s v="JP Morgan Chase Bank, N.A."/>
    <s v="JPMorgan Chase and Co Phase 7 - 1660 N Plainfield Rd - Crest Hill"/>
    <s v="Outdoor &amp; Garage - LED Fixtures"/>
    <s v="Outdoor &amp; Garage Lighting"/>
    <s v="Exterior"/>
    <n v="0"/>
    <n v="1515.027"/>
    <n v="0"/>
    <x v="0"/>
    <x v="0"/>
    <n v="10.1978380583316"/>
    <s v="Qty / 1,000"/>
    <m/>
    <s v="Private-Lighting"/>
    <s v="lighting"/>
    <n v="3"/>
    <n v="1"/>
    <s v="Lighting"/>
    <n v="0.91633259480590001"/>
    <n v="1.30467645558681"/>
    <n v="1388.268622111"/>
    <n v="0"/>
    <n v="0.71"/>
    <n v="985.67072169880896"/>
    <n v="0"/>
    <n v="4903"/>
    <n v="1"/>
    <n v="1"/>
    <n v="0"/>
    <n v="0"/>
    <n v="14.276973281664301"/>
    <d v="1900-01-09T04:44:53"/>
    <n v="43387"/>
    <n v="0"/>
    <n v="0"/>
    <n v="0"/>
    <n v="10051.710398723289"/>
  </r>
  <r>
    <s v="STND-62639"/>
    <s v="JP Morgan Chase Bank, N.A."/>
    <s v="JPMorgan Chase and Co Phase 7 - 1660 N Plainfield Rd - Crest Hill"/>
    <s v="Outdoor &amp; Garage - LED Fixtures"/>
    <s v="Outdoor &amp; Garage Lighting"/>
    <s v="Exterior"/>
    <n v="0"/>
    <n v="2647.62"/>
    <n v="0"/>
    <x v="0"/>
    <x v="0"/>
    <n v="10.1978380583316"/>
    <s v="Qty / 1,000"/>
    <m/>
    <s v="Private-Lighting"/>
    <s v="lighting"/>
    <n v="3"/>
    <n v="1"/>
    <s v="Lighting"/>
    <n v="0.91633259480590001"/>
    <n v="1.30467645558681"/>
    <n v="2426.1005046599998"/>
    <n v="0"/>
    <n v="0.71"/>
    <n v="1722.5313583085999"/>
    <n v="0"/>
    <n v="4903"/>
    <n v="1"/>
    <n v="1"/>
    <n v="0"/>
    <n v="0"/>
    <n v="14.276973281664301"/>
    <d v="1900-01-09T04:44:53"/>
    <n v="43387"/>
    <n v="0"/>
    <n v="0"/>
    <n v="0"/>
    <n v="17566.095842429066"/>
  </r>
  <r>
    <s v="STND-62640"/>
    <s v="JP Morgan Chase Bank, N.A."/>
    <s v="JPMorgan Chase and Co Phase 7 - 1190 S Elmhurst Rd - Mount Prospect"/>
    <s v="New Indoor LED Fixtures"/>
    <s v="Indoor Lighting"/>
    <s v="Office"/>
    <n v="0"/>
    <n v="57.383000000000003"/>
    <n v="1.2903E-2"/>
    <x v="0"/>
    <x v="0"/>
    <n v="15"/>
    <s v="Qty / 1,000"/>
    <m/>
    <s v="Private-Lighting"/>
    <s v="lighting"/>
    <n v="3"/>
    <n v="1"/>
    <s v="Lighting"/>
    <n v="0.91633259480590001"/>
    <n v="1.30467645558681"/>
    <n v="52.5819132877469"/>
    <n v="1.6834240306436599E-2"/>
    <n v="0.71"/>
    <n v="37.333158434300302"/>
    <n v="1.1952310617569999E-2"/>
    <n v="2885"/>
    <n v="1.165"/>
    <n v="1.3779999999999999"/>
    <n v="2.5499999999999998E-2"/>
    <n v="0.55000000000000004"/>
    <n v="24.263431542460999"/>
    <d v="1900-01-16T07:56:40"/>
    <n v="43387"/>
    <n v="2.2211690600919098E-2"/>
    <n v="1.1509345826931701"/>
    <n v="0"/>
    <n v="559.99737651450448"/>
  </r>
  <r>
    <s v="STND-62640"/>
    <s v="JP Morgan Chase Bank, N.A."/>
    <s v="JPMorgan Chase and Co Phase 7 - 1190 S Elmhurst Rd - Mount Prospect"/>
    <s v="New Indoor LED Fixtures"/>
    <s v="Indoor Lighting"/>
    <s v="Office"/>
    <n v="0"/>
    <n v="4600.7380000000003"/>
    <n v="1.0345169999999999"/>
    <x v="0"/>
    <x v="0"/>
    <n v="15"/>
    <s v="Qty / 1,000"/>
    <m/>
    <s v="Private-Lighting"/>
    <s v="lighting"/>
    <n v="3"/>
    <n v="1"/>
    <s v="Lighting"/>
    <n v="0.91633259480590001"/>
    <n v="1.30467645558681"/>
    <n v="4215.8061895621104"/>
    <n v="1.3497099728043001"/>
    <n v="0.71"/>
    <n v="2993.2223945891001"/>
    <n v="0.95829408069105004"/>
    <n v="2885"/>
    <n v="1.165"/>
    <n v="1.3779999999999999"/>
    <n v="2.5499999999999998E-2"/>
    <n v="0.55000000000000004"/>
    <n v="24.263431542460999"/>
    <d v="1900-01-16T07:56:40"/>
    <n v="43387"/>
    <n v="1.7808549581795701"/>
    <n v="92.277302861659805"/>
    <n v="0"/>
    <n v="44898.335918836499"/>
  </r>
  <r>
    <s v="STND-62640"/>
    <s v="JP Morgan Chase Bank, N.A."/>
    <s v="JPMorgan Chase and Co Phase 7 - 1190 S Elmhurst Rd - Mount Prospect"/>
    <s v="New Indoor LED Fixtures"/>
    <s v="Indoor Lighting"/>
    <s v="Office"/>
    <n v="0"/>
    <n v="12046.981"/>
    <n v="2.7088709999999998"/>
    <x v="0"/>
    <x v="0"/>
    <n v="15"/>
    <s v="Qty / 1,000"/>
    <m/>
    <s v="Private-Lighting"/>
    <s v="lighting"/>
    <n v="3"/>
    <n v="1"/>
    <s v="Lighting"/>
    <n v="0.91633259480590001"/>
    <n v="1.30467645558681"/>
    <n v="11039.041359307401"/>
    <n v="3.5342002149218898"/>
    <n v="0.71"/>
    <n v="7837.7193651082398"/>
    <n v="2.5092821525945399"/>
    <n v="2885"/>
    <n v="1.165"/>
    <n v="1.3779999999999999"/>
    <n v="2.5499999999999998E-2"/>
    <n v="0.55000000000000004"/>
    <n v="24.263431542460999"/>
    <d v="1900-01-16T07:56:40"/>
    <n v="43387"/>
    <n v="4.6631484561576597"/>
    <n v="241.627085547071"/>
    <n v="0"/>
    <n v="117565.7904766236"/>
  </r>
  <r>
    <s v="STND-62640"/>
    <s v="JP Morgan Chase Bank, N.A."/>
    <s v="JPMorgan Chase and Co Phase 7 - 1190 S Elmhurst Rd - Mount Prospect"/>
    <s v="New Indoor LED Fixtures"/>
    <s v="Indoor Lighting"/>
    <s v="Office"/>
    <n v="0"/>
    <n v="10571.909"/>
    <n v="2.3771879999999999"/>
    <x v="0"/>
    <x v="0"/>
    <n v="15"/>
    <s v="Qty / 1,000"/>
    <m/>
    <s v="Private-Lighting"/>
    <s v="lighting"/>
    <n v="3"/>
    <n v="1"/>
    <s v="Lighting"/>
    <n v="0.91633259480590001"/>
    <n v="1.30467645558681"/>
    <n v="9687.3848060218406"/>
    <n v="3.1014612141034901"/>
    <n v="0.71"/>
    <n v="6878.0432122755101"/>
    <n v="2.2020374620134802"/>
    <n v="2885"/>
    <n v="1.165"/>
    <n v="1.3779999999999999"/>
    <n v="2.5499999999999998E-2"/>
    <n v="0.55000000000000004"/>
    <n v="24.263431542460999"/>
    <d v="1900-01-16T07:56:40"/>
    <n v="43387"/>
    <n v="4.0921773507105001"/>
    <n v="212.04147000305301"/>
    <n v="0"/>
    <n v="103170.64818413265"/>
  </r>
  <r>
    <s v="STND-62641"/>
    <s v="JP Morgan Chase Bank, N.A."/>
    <s v="JPMorgan Chase and Co Phase 7 - 1011 S Sutton Rd - Streamwood"/>
    <s v="Outdoor &amp; Garage - LED Fixtures"/>
    <s v="Outdoor &amp; Garage Lighting"/>
    <s v="Exterior"/>
    <n v="0"/>
    <n v="1657.2139999999999"/>
    <n v="0"/>
    <x v="0"/>
    <x v="0"/>
    <n v="10.1978380583316"/>
    <s v="Qty / 1,000"/>
    <m/>
    <s v="Private-Lighting"/>
    <s v="lighting"/>
    <n v="3"/>
    <n v="1"/>
    <s v="Lighting"/>
    <n v="0.91633259480590001"/>
    <n v="1.30467645558681"/>
    <n v="1518.55920476866"/>
    <n v="0"/>
    <n v="0.71"/>
    <n v="1078.1770353857501"/>
    <n v="0"/>
    <n v="4903"/>
    <n v="1"/>
    <n v="1"/>
    <n v="0"/>
    <n v="0"/>
    <n v="14.276973281664301"/>
    <d v="1900-01-09T04:44:53"/>
    <n v="43387"/>
    <n v="0"/>
    <n v="0"/>
    <n v="0"/>
    <n v="10995.074805075938"/>
  </r>
  <r>
    <s v="STND-62641"/>
    <s v="JP Morgan Chase Bank, N.A."/>
    <s v="JPMorgan Chase and Co Phase 7 - 1011 S Sutton Rd - Streamwood"/>
    <s v="Outdoor &amp; Garage - LED Fixtures"/>
    <s v="Outdoor &amp; Garage Lighting"/>
    <s v="Exterior"/>
    <n v="0"/>
    <n v="328.50099999999998"/>
    <n v="0"/>
    <x v="0"/>
    <x v="0"/>
    <n v="10.1978380583316"/>
    <s v="Qty / 1,000"/>
    <m/>
    <s v="Private-Lighting"/>
    <s v="lighting"/>
    <n v="3"/>
    <n v="1"/>
    <s v="Lighting"/>
    <n v="0.91633259480590001"/>
    <n v="1.30467645558681"/>
    <n v="301.01617372633302"/>
    <n v="0"/>
    <n v="0.71"/>
    <n v="213.72148334569599"/>
    <n v="0"/>
    <n v="4903"/>
    <n v="1"/>
    <n v="1"/>
    <n v="0"/>
    <n v="0"/>
    <n v="14.276973281664301"/>
    <d v="1900-01-09T04:44:53"/>
    <n v="43387"/>
    <n v="0"/>
    <n v="0"/>
    <n v="0"/>
    <n v="2179.4970767458217"/>
  </r>
  <r>
    <s v="STND-62641"/>
    <s v="JP Morgan Chase Bank, N.A."/>
    <s v="JPMorgan Chase and Co Phase 7 - 1011 S Sutton Rd - Streamwood"/>
    <s v="Outdoor &amp; Garage - LED Fixtures"/>
    <s v="Outdoor &amp; Garage Lighting"/>
    <s v="Exterior"/>
    <n v="0"/>
    <n v="828.60699999999997"/>
    <n v="0"/>
    <x v="0"/>
    <x v="0"/>
    <n v="10.1978380583316"/>
    <s v="Qty / 1,000"/>
    <m/>
    <s v="Private-Lighting"/>
    <s v="lighting"/>
    <n v="3"/>
    <n v="1"/>
    <s v="Lighting"/>
    <n v="0.91633259480590001"/>
    <n v="1.30467645558681"/>
    <n v="759.27960238433195"/>
    <n v="0"/>
    <n v="0.71"/>
    <n v="539.08851769287605"/>
    <n v="0"/>
    <n v="4903"/>
    <n v="1"/>
    <n v="1"/>
    <n v="0"/>
    <n v="0"/>
    <n v="14.276973281664301"/>
    <d v="1900-01-09T04:44:53"/>
    <n v="43387"/>
    <n v="0"/>
    <n v="0"/>
    <n v="0"/>
    <n v="5497.5374025379797"/>
  </r>
  <r>
    <s v="STND-62641"/>
    <s v="JP Morgan Chase Bank, N.A."/>
    <s v="JPMorgan Chase and Co Phase 7 - 1011 S Sutton Rd - Streamwood"/>
    <s v="Outdoor &amp; Garage - LED Fixtures"/>
    <s v="Outdoor &amp; Garage Lighting"/>
    <s v="Exterior"/>
    <n v="0"/>
    <n v="328.50099999999998"/>
    <n v="0"/>
    <x v="0"/>
    <x v="0"/>
    <n v="10.1978380583316"/>
    <s v="Qty / 1,000"/>
    <m/>
    <s v="Private-Lighting"/>
    <s v="lighting"/>
    <n v="3"/>
    <n v="1"/>
    <s v="Lighting"/>
    <n v="0.91633259480590001"/>
    <n v="1.30467645558681"/>
    <n v="301.01617372633302"/>
    <n v="0"/>
    <n v="0.71"/>
    <n v="213.72148334569599"/>
    <n v="0"/>
    <n v="4903"/>
    <n v="1"/>
    <n v="1"/>
    <n v="0"/>
    <n v="0"/>
    <n v="14.276973281664301"/>
    <d v="1900-01-09T04:44:53"/>
    <n v="43387"/>
    <n v="0"/>
    <n v="0"/>
    <n v="0"/>
    <n v="2179.4970767458217"/>
  </r>
  <r>
    <s v="STND-62641"/>
    <s v="JP Morgan Chase Bank, N.A."/>
    <s v="JPMorgan Chase and Co Phase 7 - 1011 S Sutton Rd - Streamwood"/>
    <s v="Outdoor &amp; Garage - LED Fixtures"/>
    <s v="Outdoor &amp; Garage Lighting"/>
    <s v="Exterior"/>
    <n v="0"/>
    <n v="78.447999999999993"/>
    <n v="0"/>
    <x v="0"/>
    <x v="0"/>
    <n v="10.1978380583316"/>
    <s v="Qty / 1,000"/>
    <m/>
    <s v="Private-Lighting"/>
    <s v="lighting"/>
    <n v="3"/>
    <n v="1"/>
    <s v="Lighting"/>
    <n v="0.91633259480590001"/>
    <n v="1.30467645558681"/>
    <n v="71.884459397333202"/>
    <n v="0"/>
    <n v="0.71"/>
    <n v="51.0379661721066"/>
    <n v="0"/>
    <n v="4903"/>
    <n v="1"/>
    <n v="1"/>
    <n v="0"/>
    <n v="0"/>
    <n v="14.276973281664301"/>
    <d v="1900-01-09T04:44:53"/>
    <n v="43387"/>
    <n v="0"/>
    <n v="0"/>
    <n v="0"/>
    <n v="520.47691384974951"/>
  </r>
  <r>
    <s v="STND-62642"/>
    <s v="JP Morgan Chase Bank, N.A."/>
    <s v="JPMorgan Chase and Co Phase 7 - 0 N 010 Winfield Rd - Winfield"/>
    <s v="New Indoor LED Fixtures"/>
    <s v="Indoor Lighting"/>
    <s v="Office"/>
    <n v="0"/>
    <n v="23.628"/>
    <n v="5.313E-3"/>
    <x v="0"/>
    <x v="0"/>
    <n v="15"/>
    <s v="Qty / 1,000"/>
    <m/>
    <s v="Private-Lighting"/>
    <s v="lighting"/>
    <n v="3"/>
    <n v="1"/>
    <s v="Lighting"/>
    <n v="0.91633259480590001"/>
    <n v="1.30467645558681"/>
    <n v="21.651106550073798"/>
    <n v="6.9317460085326996E-3"/>
    <n v="0.71"/>
    <n v="15.372285650552399"/>
    <n v="4.9215396660582198E-3"/>
    <n v="2885"/>
    <n v="1.165"/>
    <n v="1.3779999999999999"/>
    <n v="2.5499999999999998E-2"/>
    <n v="0.55000000000000004"/>
    <n v="24.263431542460999"/>
    <d v="1900-01-16T07:56:40"/>
    <n v="43387"/>
    <n v="9.1459902474372596E-3"/>
    <n v="0.47390834079560701"/>
    <n v="0"/>
    <n v="230.584284758286"/>
  </r>
  <r>
    <s v="STND-62642"/>
    <s v="JP Morgan Chase Bank, N.A."/>
    <s v="JPMorgan Chase and Co Phase 7 - 0 N 010 Winfield Rd - Winfield"/>
    <s v="New Indoor LED Fixtures"/>
    <s v="Indoor Lighting"/>
    <s v="Office"/>
    <n v="0"/>
    <n v="57.383000000000003"/>
    <n v="1.2903E-2"/>
    <x v="0"/>
    <x v="0"/>
    <n v="15"/>
    <s v="Qty / 1,000"/>
    <m/>
    <s v="Private-Lighting"/>
    <s v="lighting"/>
    <n v="3"/>
    <n v="1"/>
    <s v="Lighting"/>
    <n v="0.91633259480590001"/>
    <n v="1.30467645558681"/>
    <n v="52.5819132877469"/>
    <n v="1.6834240306436599E-2"/>
    <n v="0.71"/>
    <n v="37.333158434300302"/>
    <n v="1.1952310617569999E-2"/>
    <n v="2885"/>
    <n v="1.165"/>
    <n v="1.3779999999999999"/>
    <n v="2.5499999999999998E-2"/>
    <n v="0.55000000000000004"/>
    <n v="24.263431542460999"/>
    <d v="1900-01-16T07:56:40"/>
    <n v="43387"/>
    <n v="2.2211690600919098E-2"/>
    <n v="1.1509345826931701"/>
    <n v="0"/>
    <n v="559.99737651450448"/>
  </r>
  <r>
    <s v="STND-62642"/>
    <s v="JP Morgan Chase Bank, N.A."/>
    <s v="JPMorgan Chase and Co Phase 7 - 0 N 010 Winfield Rd - Winfield"/>
    <s v="New Indoor LED Fixtures"/>
    <s v="Indoor Lighting"/>
    <s v="Office"/>
    <n v="0"/>
    <n v="1076.769"/>
    <n v="0.242121"/>
    <x v="0"/>
    <x v="0"/>
    <n v="15"/>
    <s v="Qty / 1,000"/>
    <m/>
    <s v="Private-Lighting"/>
    <s v="lighting"/>
    <n v="3"/>
    <n v="1"/>
    <s v="Lighting"/>
    <n v="0.91633259480590001"/>
    <n v="1.30467645558681"/>
    <n v="986.678531776554"/>
    <n v="0.31588956810313301"/>
    <n v="0.71"/>
    <n v="700.54175756135305"/>
    <n v="0.22428159335322501"/>
    <n v="2885"/>
    <n v="1.165"/>
    <n v="1.3779999999999999"/>
    <n v="2.5499999999999998E-2"/>
    <n v="0.55000000000000004"/>
    <n v="24.263431542460999"/>
    <d v="1900-01-16T07:56:40"/>
    <n v="43387"/>
    <n v="0.41679584127607"/>
    <n v="21.596826232019001"/>
    <n v="0"/>
    <n v="10508.126363420295"/>
  </r>
  <r>
    <s v="STND-62642"/>
    <s v="JP Morgan Chase Bank, N.A."/>
    <s v="JPMorgan Chase and Co Phase 7 - 0 N 010 Winfield Rd - Winfield"/>
    <s v="New Indoor LED Fixtures"/>
    <s v="Indoor Lighting"/>
    <s v="Office"/>
    <n v="0"/>
    <n v="364.54899999999998"/>
    <n v="8.1972000000000003E-2"/>
    <x v="0"/>
    <x v="0"/>
    <n v="15"/>
    <s v="Qty / 1,000"/>
    <m/>
    <s v="Private-Lighting"/>
    <s v="lighting"/>
    <n v="3"/>
    <n v="1"/>
    <s v="Lighting"/>
    <n v="0.91633259480590001"/>
    <n v="1.30467645558681"/>
    <n v="334.04813110389603"/>
    <n v="0.106946938417362"/>
    <n v="0.71"/>
    <n v="237.17417308376599"/>
    <n v="7.5932326276326803E-2"/>
    <n v="2885"/>
    <n v="1.165"/>
    <n v="1.3779999999999999"/>
    <n v="2.5499999999999998E-2"/>
    <n v="0.55000000000000004"/>
    <n v="24.263431542460999"/>
    <d v="1900-01-16T07:56:40"/>
    <n v="43387"/>
    <n v="0.14110956381760401"/>
    <n v="7.3117831271668203"/>
    <n v="0"/>
    <n v="3557.6125962564897"/>
  </r>
  <r>
    <s v="STND-62642"/>
    <s v="JP Morgan Chase Bank, N.A."/>
    <s v="JPMorgan Chase and Co Phase 7 - 0 N 010 Winfield Rd - Winfield"/>
    <s v="Outdoor &amp; Garage - LED Fixtures"/>
    <s v="Outdoor &amp; Garage Lighting"/>
    <s v="Exterior"/>
    <n v="0"/>
    <n v="5001.0600000000004"/>
    <n v="0"/>
    <x v="0"/>
    <x v="0"/>
    <n v="10.1978380583316"/>
    <s v="Qty / 1,000"/>
    <m/>
    <s v="Private-Lighting"/>
    <s v="lighting"/>
    <n v="3"/>
    <n v="1"/>
    <s v="Lighting"/>
    <n v="0.91633259480590001"/>
    <n v="1.30467645558681"/>
    <n v="4582.6342865799897"/>
    <n v="0"/>
    <n v="0.71"/>
    <n v="3253.6703434718002"/>
    <n v="0"/>
    <n v="4903"/>
    <n v="1"/>
    <n v="1"/>
    <n v="0"/>
    <n v="0"/>
    <n v="14.276973281664301"/>
    <d v="1900-01-09T04:44:53"/>
    <n v="43387"/>
    <n v="0"/>
    <n v="0"/>
    <n v="0"/>
    <n v="33180.403257921571"/>
  </r>
  <r>
    <s v="STND-62642"/>
    <s v="JP Morgan Chase Bank, N.A."/>
    <s v="JPMorgan Chase and Co Phase 7 - 0 N 010 Winfield Rd - Winfield"/>
    <s v="Outdoor &amp; Garage - LED Fixtures"/>
    <s v="Outdoor &amp; Garage Lighting"/>
    <s v="Exterior"/>
    <n v="0"/>
    <n v="1465.9970000000001"/>
    <n v="0"/>
    <x v="0"/>
    <x v="0"/>
    <n v="10.1978380583316"/>
    <s v="Qty / 1,000"/>
    <m/>
    <s v="Private-Lighting"/>
    <s v="lighting"/>
    <n v="3"/>
    <n v="1"/>
    <s v="Lighting"/>
    <n v="0.91633259480590001"/>
    <n v="1.30467645558681"/>
    <n v="1343.3408349876599"/>
    <n v="0"/>
    <n v="0.71"/>
    <n v="953.77199284124197"/>
    <n v="0"/>
    <n v="4903"/>
    <n v="1"/>
    <n v="1"/>
    <n v="0"/>
    <n v="0"/>
    <n v="14.276973281664301"/>
    <d v="1900-01-09T04:44:53"/>
    <n v="43387"/>
    <n v="0"/>
    <n v="0"/>
    <n v="0"/>
    <n v="9726.4123275671918"/>
  </r>
  <r>
    <s v="STND-62642"/>
    <s v="JP Morgan Chase Bank, N.A."/>
    <s v="JPMorgan Chase and Co Phase 7 - 0 N 010 Winfield Rd - Winfield"/>
    <s v="Outdoor &amp; Garage - LED Fixtures"/>
    <s v="Outdoor &amp; Garage Lighting"/>
    <s v="Exterior"/>
    <n v="0"/>
    <n v="2510.3359999999998"/>
    <n v="0"/>
    <x v="0"/>
    <x v="0"/>
    <n v="10.1978380583316"/>
    <s v="Qty / 1,000"/>
    <m/>
    <s v="Private-Lighting"/>
    <s v="lighting"/>
    <n v="3"/>
    <n v="1"/>
    <s v="Lighting"/>
    <n v="0.91633259480590001"/>
    <n v="1.30467645558681"/>
    <n v="2300.3027007146602"/>
    <n v="0"/>
    <n v="0.71"/>
    <n v="1633.2149175074101"/>
    <n v="0"/>
    <n v="4903"/>
    <n v="1"/>
    <n v="1"/>
    <n v="0"/>
    <n v="0"/>
    <n v="14.276973281664301"/>
    <d v="1900-01-09T04:44:53"/>
    <n v="43387"/>
    <n v="0"/>
    <n v="0"/>
    <n v="0"/>
    <n v="16655.26124319197"/>
  </r>
  <r>
    <s v="STND-62643"/>
    <s v="JP Morgan Chase Bank, N.A."/>
    <s v="JPMorgan Chase and Co Phase 7 - 151 E Irving Park Rd - Streamwood"/>
    <s v="New Indoor LED Fixtures"/>
    <s v="Indoor Lighting"/>
    <s v="Office"/>
    <n v="0"/>
    <n v="587.32799999999997"/>
    <n v="0.13206599999999999"/>
    <x v="0"/>
    <x v="0"/>
    <n v="15"/>
    <s v="Qty / 1,000"/>
    <m/>
    <s v="Private-Lighting"/>
    <s v="lighting"/>
    <n v="3"/>
    <n v="1"/>
    <s v="Lighting"/>
    <n v="0.91633259480590001"/>
    <n v="1.30467645558681"/>
    <n v="538.18779024215996"/>
    <n v="0.17230340078352699"/>
    <n v="0.71"/>
    <n v="382.11333107193298"/>
    <n v="0.12233541455630401"/>
    <n v="2885"/>
    <n v="1.165"/>
    <n v="1.3779999999999999"/>
    <n v="2.5499999999999998E-2"/>
    <n v="0.55000000000000004"/>
    <n v="24.263431542460999"/>
    <d v="1900-01-16T07:56:40"/>
    <n v="43387"/>
    <n v="0.22734318615058299"/>
    <n v="11.7800760954292"/>
    <n v="0"/>
    <n v="5731.6999660789943"/>
  </r>
  <r>
    <s v="STND-62643"/>
    <s v="JP Morgan Chase Bank, N.A."/>
    <s v="JPMorgan Chase and Co Phase 7 - 151 E Irving Park Rd - Streamwood"/>
    <s v="New Indoor LED Fixtures"/>
    <s v="Indoor Lighting"/>
    <s v="Office"/>
    <n v="0"/>
    <n v="870.86599999999999"/>
    <n v="0.195822"/>
    <x v="0"/>
    <x v="0"/>
    <n v="15"/>
    <s v="Qty / 1,000"/>
    <m/>
    <s v="Private-Lighting"/>
    <s v="lighting"/>
    <n v="3"/>
    <n v="1"/>
    <s v="Lighting"/>
    <n v="0.91633259480590001"/>
    <n v="1.30467645558681"/>
    <n v="798.00290150823503"/>
    <n v="0.25548435288591997"/>
    <n v="0.71"/>
    <n v="566.58206007084698"/>
    <n v="0.18139389054900301"/>
    <n v="2885"/>
    <n v="1.165"/>
    <n v="1.3779999999999999"/>
    <n v="2.5499999999999998E-2"/>
    <n v="0.55000000000000004"/>
    <n v="24.263431542460999"/>
    <d v="1900-01-16T07:56:40"/>
    <n v="43387"/>
    <n v="0.337095069119831"/>
    <n v="17.4670162991073"/>
    <n v="0"/>
    <n v="8498.730901062705"/>
  </r>
  <r>
    <s v="STND-62643"/>
    <s v="JP Morgan Chase Bank, N.A."/>
    <s v="JPMorgan Chase and Co Phase 7 - 151 E Irving Park Rd - Streamwood"/>
    <s v="New Indoor LED Fixtures"/>
    <s v="Indoor Lighting"/>
    <s v="Office"/>
    <n v="0"/>
    <n v="9113.7150000000001"/>
    <n v="2.0493000000000001"/>
    <x v="0"/>
    <x v="0"/>
    <n v="15"/>
    <s v="Qty / 1,000"/>
    <m/>
    <s v="Private-Lighting"/>
    <s v="lighting"/>
    <n v="3"/>
    <n v="1"/>
    <s v="Lighting"/>
    <n v="0.91633259480590001"/>
    <n v="1.30467645558681"/>
    <n v="8351.1941142714495"/>
    <n v="2.6736734604340402"/>
    <n v="0.71"/>
    <n v="5929.3478211327301"/>
    <n v="1.8983081569081699"/>
    <n v="2885"/>
    <n v="1.165"/>
    <n v="1.3779999999999999"/>
    <n v="2.5499999999999998E-2"/>
    <n v="0.55000000000000004"/>
    <n v="24.263431542460999"/>
    <d v="1900-01-16T07:56:40"/>
    <n v="43387"/>
    <n v="3.52773909544009"/>
    <n v="182.79437760851701"/>
    <n v="0"/>
    <n v="88940.217316990951"/>
  </r>
  <r>
    <s v="STND-62644"/>
    <s v="JP Morgan Chase Bank, N.A."/>
    <s v="JPMorgan Chase and Co Phase 7 - 3115 Ridge Rd - Lansing"/>
    <s v="New Indoor LED Fixtures"/>
    <s v="Indoor Lighting"/>
    <s v="Office"/>
    <n v="0"/>
    <n v="4796.5140000000001"/>
    <n v="1.0785389999999999"/>
    <x v="0"/>
    <x v="0"/>
    <n v="15"/>
    <s v="Qty / 1,000"/>
    <m/>
    <s v="Private-Lighting"/>
    <s v="lighting"/>
    <n v="3"/>
    <n v="1"/>
    <s v="Lighting"/>
    <n v="0.91633259480590001"/>
    <n v="1.30467645558681"/>
    <n v="4395.2021196428304"/>
    <n v="1.40714443973214"/>
    <n v="0.71"/>
    <n v="3120.5935049464101"/>
    <n v="0.99907255220981805"/>
    <n v="2885"/>
    <n v="1.165"/>
    <n v="1.3779999999999999"/>
    <n v="2.5499999999999998E-2"/>
    <n v="0.55000000000000004"/>
    <n v="24.263431542460999"/>
    <d v="1900-01-16T07:56:40"/>
    <n v="43387"/>
    <n v="1.85663602022976"/>
    <n v="96.203994893469599"/>
    <n v="0"/>
    <n v="46808.902574196152"/>
  </r>
  <r>
    <s v="STND-62644"/>
    <s v="JP Morgan Chase Bank, N.A."/>
    <s v="JPMorgan Chase and Co Phase 7 - 3115 Ridge Rd - Lansing"/>
    <s v="New Indoor LED Fixtures"/>
    <s v="Indoor Lighting"/>
    <s v="Office"/>
    <n v="0"/>
    <n v="17680.607"/>
    <n v="3.9756420000000001"/>
    <x v="0"/>
    <x v="0"/>
    <n v="15"/>
    <s v="Qty / 1,000"/>
    <m/>
    <s v="Private-Lighting"/>
    <s v="lighting"/>
    <n v="3"/>
    <n v="1"/>
    <s v="Lighting"/>
    <n v="0.91633259480590001"/>
    <n v="1.30467645558681"/>
    <n v="16201.316490053399"/>
    <n v="5.1869265132420397"/>
    <n v="0.71"/>
    <n v="11502.9347079379"/>
    <n v="3.6827178244018501"/>
    <n v="2885"/>
    <n v="1.165"/>
    <n v="1.3779999999999999"/>
    <n v="2.5499999999999998E-2"/>
    <n v="0.55000000000000004"/>
    <n v="24.263431542460999"/>
    <d v="1900-01-16T07:56:40"/>
    <n v="43387"/>
    <n v="6.84381384515377"/>
    <n v="354.62109055481602"/>
    <n v="0"/>
    <n v="172544.0206190685"/>
  </r>
  <r>
    <s v="STND-62644"/>
    <s v="JP Morgan Chase Bank, N.A."/>
    <s v="JPMorgan Chase and Co Phase 7 - 3115 Ridge Rd - Lansing"/>
    <s v="Outdoor &amp; Garage - LED Fixtures"/>
    <s v="Outdoor &amp; Garage Lighting"/>
    <s v="Exterior"/>
    <n v="0"/>
    <n v="3804.7280000000001"/>
    <n v="0"/>
    <x v="0"/>
    <x v="0"/>
    <n v="10.1978380583316"/>
    <s v="Qty / 1,000"/>
    <m/>
    <s v="Private-Lighting"/>
    <s v="lighting"/>
    <n v="3"/>
    <n v="1"/>
    <s v="Lighting"/>
    <n v="0.91633259480590001"/>
    <n v="1.30467645558681"/>
    <n v="3486.3962807706598"/>
    <n v="0"/>
    <n v="0.71"/>
    <n v="2475.3413593471701"/>
    <n v="0"/>
    <n v="4903"/>
    <n v="1"/>
    <n v="1"/>
    <n v="0"/>
    <n v="0"/>
    <n v="14.276973281664301"/>
    <d v="1900-01-09T04:44:53"/>
    <n v="43387"/>
    <n v="0"/>
    <n v="0"/>
    <n v="0"/>
    <n v="25243.130321712848"/>
  </r>
  <r>
    <s v="STND-62644"/>
    <s v="JP Morgan Chase Bank, N.A."/>
    <s v="JPMorgan Chase and Co Phase 7 - 3115 Ridge Rd - Lansing"/>
    <s v="Outdoor &amp; Garage - LED Fixtures"/>
    <s v="Outdoor &amp; Garage Lighting"/>
    <s v="Exterior"/>
    <n v="0"/>
    <n v="1564.057"/>
    <n v="0"/>
    <x v="0"/>
    <x v="0"/>
    <n v="10.1978380583316"/>
    <s v="Qty / 1,000"/>
    <m/>
    <s v="Private-Lighting"/>
    <s v="lighting"/>
    <n v="3"/>
    <n v="1"/>
    <s v="Lighting"/>
    <n v="0.91633259480590001"/>
    <n v="1.30467645558681"/>
    <n v="1433.1964092343301"/>
    <n v="0"/>
    <n v="0.71"/>
    <n v="1017.56945055638"/>
    <n v="0"/>
    <n v="4903"/>
    <n v="1"/>
    <n v="1"/>
    <n v="0"/>
    <n v="0"/>
    <n v="14.276973281664301"/>
    <d v="1900-01-09T04:44:53"/>
    <n v="43387"/>
    <n v="0"/>
    <n v="0"/>
    <n v="0"/>
    <n v="10377.008469879427"/>
  </r>
  <r>
    <s v="STND-62644"/>
    <s v="JP Morgan Chase Bank, N.A."/>
    <s v="JPMorgan Chase and Co Phase 7 - 3115 Ridge Rd - Lansing"/>
    <s v="Outdoor &amp; Garage - LED Fixtures"/>
    <s v="Outdoor &amp; Garage Lighting"/>
    <s v="Exterior"/>
    <n v="0"/>
    <n v="1544.4449999999999"/>
    <n v="0"/>
    <x v="0"/>
    <x v="0"/>
    <n v="10.1978380583316"/>
    <s v="Qty / 1,000"/>
    <m/>
    <s v="Private-Lighting"/>
    <s v="lighting"/>
    <n v="3"/>
    <n v="1"/>
    <s v="Lighting"/>
    <n v="0.91633259480590001"/>
    <n v="1.30467645558681"/>
    <n v="1415.2252943850001"/>
    <n v="0"/>
    <n v="0.71"/>
    <n v="1004.80995901335"/>
    <n v="0"/>
    <n v="4903"/>
    <n v="1"/>
    <n v="1"/>
    <n v="0"/>
    <n v="0"/>
    <n v="14.276973281664301"/>
    <d v="1900-01-09T04:44:53"/>
    <n v="43387"/>
    <n v="0"/>
    <n v="0"/>
    <n v="0"/>
    <n v="10246.889241416955"/>
  </r>
  <r>
    <s v="STND-62644"/>
    <s v="JP Morgan Chase Bank, N.A."/>
    <s v="JPMorgan Chase and Co Phase 7 - 3115 Ridge Rd - Lansing"/>
    <s v="Outdoor &amp; Garage - LED Fixtures"/>
    <s v="Outdoor &amp; Garage Lighting"/>
    <s v="Exterior"/>
    <n v="0"/>
    <n v="887.44299999999998"/>
    <n v="0"/>
    <x v="0"/>
    <x v="0"/>
    <n v="10.1978380583316"/>
    <s v="Qty / 1,000"/>
    <m/>
    <s v="Private-Lighting"/>
    <s v="lighting"/>
    <n v="3"/>
    <n v="1"/>
    <s v="Lighting"/>
    <n v="0.91633259480590001"/>
    <n v="1.30467645558681"/>
    <n v="813.19294693233201"/>
    <n v="0"/>
    <n v="0.71"/>
    <n v="577.36699232195599"/>
    <n v="0"/>
    <n v="4903"/>
    <n v="1"/>
    <n v="1"/>
    <n v="0"/>
    <n v="0"/>
    <n v="14.276973281664301"/>
    <d v="1900-01-09T04:44:53"/>
    <n v="43387"/>
    <n v="0"/>
    <n v="0"/>
    <n v="0"/>
    <n v="5887.8950879252916"/>
  </r>
  <r>
    <s v="STND-62644"/>
    <s v="JP Morgan Chase Bank, N.A."/>
    <s v="JPMorgan Chase and Co Phase 7 - 3115 Ridge Rd - Lansing"/>
    <s v="Outdoor &amp; Garage - LED Fixtures"/>
    <s v="Outdoor &amp; Garage Lighting"/>
    <s v="Exterior"/>
    <n v="0"/>
    <n v="6045.3990000000003"/>
    <n v="0"/>
    <x v="0"/>
    <x v="0"/>
    <n v="10.1978380583316"/>
    <s v="Qty / 1,000"/>
    <m/>
    <s v="Private-Lighting"/>
    <s v="lighting"/>
    <n v="3"/>
    <n v="1"/>
    <s v="Lighting"/>
    <n v="0.91633259480590001"/>
    <n v="1.30467645558681"/>
    <n v="5539.59615230699"/>
    <n v="0"/>
    <n v="0.71"/>
    <n v="3933.1132681379599"/>
    <n v="0"/>
    <n v="4903"/>
    <n v="1"/>
    <n v="1"/>
    <n v="0"/>
    <n v="0"/>
    <n v="14.276973281664301"/>
    <d v="1900-01-09T04:44:53"/>
    <n v="43387"/>
    <n v="0"/>
    <n v="0"/>
    <n v="0"/>
    <n v="40109.252173546265"/>
  </r>
  <r>
    <s v="STND-62644"/>
    <s v="JP Morgan Chase Bank, N.A."/>
    <s v="JPMorgan Chase and Co Phase 7 - 3115 Ridge Rd - Lansing"/>
    <s v="Outdoor &amp; Garage - LED Fixtures"/>
    <s v="Outdoor &amp; Garage Lighting"/>
    <s v="Exterior"/>
    <n v="0"/>
    <n v="1367.9369999999999"/>
    <n v="0"/>
    <x v="0"/>
    <x v="0"/>
    <n v="10.1978380583316"/>
    <s v="Qty / 1,000"/>
    <m/>
    <s v="Private-Lighting"/>
    <s v="lighting"/>
    <n v="3"/>
    <n v="1"/>
    <s v="Lighting"/>
    <n v="0.91633259480590001"/>
    <n v="1.30467645558681"/>
    <n v="1253.485260741"/>
    <n v="0"/>
    <n v="0.71"/>
    <n v="889.974535126109"/>
    <n v="0"/>
    <n v="4903"/>
    <n v="1"/>
    <n v="1"/>
    <n v="0"/>
    <n v="0"/>
    <n v="14.276973281664301"/>
    <d v="1900-01-09T04:44:53"/>
    <n v="43387"/>
    <n v="0"/>
    <n v="0"/>
    <n v="0"/>
    <n v="9075.8161852550074"/>
  </r>
  <r>
    <s v="STND-62644"/>
    <s v="JP Morgan Chase Bank, N.A."/>
    <s v="JPMorgan Chase and Co Phase 7 - 3115 Ridge Rd - Lansing"/>
    <s v="Outdoor &amp; Garage - LED Fixtures"/>
    <s v="Outdoor &amp; Garage Lighting"/>
    <s v="Exterior"/>
    <n v="0"/>
    <n v="22651.86"/>
    <n v="0"/>
    <x v="0"/>
    <x v="0"/>
    <n v="10.1978380583316"/>
    <s v="Qty / 1,000"/>
    <m/>
    <s v="Private-Lighting"/>
    <s v="lighting"/>
    <n v="3"/>
    <n v="1"/>
    <s v="Lighting"/>
    <n v="0.91633259480590001"/>
    <n v="1.30467645558681"/>
    <n v="20756.637650979999"/>
    <n v="0"/>
    <n v="0.71"/>
    <n v="14737.2127321958"/>
    <n v="0"/>
    <n v="4903"/>
    <n v="1"/>
    <n v="1"/>
    <n v="0"/>
    <n v="0"/>
    <n v="14.276973281664301"/>
    <d v="1900-01-09T04:44:53"/>
    <n v="43387"/>
    <n v="0"/>
    <n v="0"/>
    <n v="0"/>
    <n v="150287.70887411534"/>
  </r>
  <r>
    <s v="STND-62644"/>
    <s v="JP Morgan Chase Bank, N.A."/>
    <s v="JPMorgan Chase and Co Phase 7 - 3115 Ridge Rd - Lansing"/>
    <s v="Outdoor &amp; Garage - LED Fixtures"/>
    <s v="Outdoor &amp; Garage Lighting"/>
    <s v="Exterior"/>
    <n v="0"/>
    <n v="1549.348"/>
    <n v="0"/>
    <x v="0"/>
    <x v="0"/>
    <n v="10.1978380583316"/>
    <s v="Qty / 1,000"/>
    <m/>
    <s v="Private-Lighting"/>
    <s v="lighting"/>
    <n v="3"/>
    <n v="1"/>
    <s v="Lighting"/>
    <n v="0.91633259480590001"/>
    <n v="1.30467645558681"/>
    <n v="1419.71807309733"/>
    <n v="0"/>
    <n v="0.71"/>
    <n v="1007.9998318991099"/>
    <n v="0"/>
    <n v="4903"/>
    <n v="1"/>
    <n v="1"/>
    <n v="0"/>
    <n v="0"/>
    <n v="14.276973281664301"/>
    <d v="1900-01-09T04:44:53"/>
    <n v="43387"/>
    <n v="0"/>
    <n v="0"/>
    <n v="0"/>
    <n v="10279.419048532598"/>
  </r>
  <r>
    <s v="STND-62644"/>
    <s v="JP Morgan Chase Bank, N.A."/>
    <s v="JPMorgan Chase and Co Phase 7 - 3115 Ridge Rd - Lansing"/>
    <s v="Outdoor &amp; Garage - LED Fixtures"/>
    <s v="Outdoor &amp; Garage Lighting"/>
    <s v="Exterior"/>
    <n v="0"/>
    <n v="3892.982"/>
    <n v="0"/>
    <x v="0"/>
    <x v="0"/>
    <n v="10.1978380583316"/>
    <s v="Qty / 1,000"/>
    <m/>
    <s v="Private-Lighting"/>
    <s v="lighting"/>
    <n v="3"/>
    <n v="1"/>
    <s v="Lighting"/>
    <n v="0.91633259480590001"/>
    <n v="1.30467645558681"/>
    <n v="3567.2662975926601"/>
    <n v="0"/>
    <n v="0.71"/>
    <n v="2532.75907129079"/>
    <n v="0"/>
    <n v="4903"/>
    <n v="1"/>
    <n v="1"/>
    <n v="0"/>
    <n v="0"/>
    <n v="14.276973281664301"/>
    <d v="1900-01-09T04:44:53"/>
    <n v="43387"/>
    <n v="0"/>
    <n v="0"/>
    <n v="0"/>
    <n v="25828.666849793815"/>
  </r>
  <r>
    <s v="STND-62644"/>
    <s v="JP Morgan Chase Bank, N.A."/>
    <s v="JPMorgan Chase and Co Phase 7 - 3115 Ridge Rd - Lansing"/>
    <s v="Outdoor &amp; Garage - LED Fixtures"/>
    <s v="Outdoor &amp; Garage Lighting"/>
    <s v="Exterior"/>
    <n v="0"/>
    <n v="3235.98"/>
    <n v="0"/>
    <x v="0"/>
    <x v="0"/>
    <n v="10.1978380583316"/>
    <s v="Qty / 1,000"/>
    <m/>
    <s v="Private-Lighting"/>
    <s v="lighting"/>
    <n v="3"/>
    <n v="1"/>
    <s v="Lighting"/>
    <n v="0.91633259480590001"/>
    <n v="1.30467645558681"/>
    <n v="2965.2339501400002"/>
    <n v="0"/>
    <n v="0.71"/>
    <n v="2105.3161045994002"/>
    <n v="0"/>
    <n v="4903"/>
    <n v="1"/>
    <n v="1"/>
    <n v="0"/>
    <n v="0"/>
    <n v="14.276973281664301"/>
    <d v="1900-01-09T04:44:53"/>
    <n v="43387"/>
    <n v="0"/>
    <n v="0"/>
    <n v="0"/>
    <n v="21469.672696302194"/>
  </r>
  <r>
    <s v="STND-62644"/>
    <s v="JP Morgan Chase Bank, N.A."/>
    <s v="JPMorgan Chase and Co Phase 7 - 3115 Ridge Rd - Lansing"/>
    <s v="Outdoor &amp; Garage - LED Fixtures"/>
    <s v="Outdoor &amp; Garage Lighting"/>
    <s v="Exterior"/>
    <n v="0"/>
    <n v="411.85199999999998"/>
    <n v="0"/>
    <x v="0"/>
    <x v="0"/>
    <n v="10.1978380583316"/>
    <s v="Qty / 1,000"/>
    <m/>
    <s v="Private-Lighting"/>
    <s v="lighting"/>
    <n v="3"/>
    <n v="1"/>
    <s v="Lighting"/>
    <n v="0.91633259480590001"/>
    <n v="1.30467645558681"/>
    <n v="377.39341183599902"/>
    <n v="0"/>
    <n v="0.71"/>
    <n v="267.94932240356002"/>
    <n v="0"/>
    <n v="4903"/>
    <n v="1"/>
    <n v="1"/>
    <n v="0"/>
    <n v="0"/>
    <n v="14.276973281664301"/>
    <d v="1900-01-09T04:44:53"/>
    <n v="43387"/>
    <n v="0"/>
    <n v="0"/>
    <n v="0"/>
    <n v="2732.5037977111883"/>
  </r>
  <r>
    <s v="STND-62645"/>
    <s v="JP Morgan Chase Bank, N.A."/>
    <s v="JPMorgan Chase and Co Phase 7 - 400 E Ogden Ave - Hinsdale"/>
    <s v="New Indoor LED Fixtures"/>
    <s v="Indoor Lighting"/>
    <s v="Office"/>
    <n v="0"/>
    <n v="1282.671"/>
    <n v="0.28842000000000001"/>
    <x v="0"/>
    <x v="0"/>
    <n v="15"/>
    <s v="Qty / 1,000"/>
    <m/>
    <s v="Private-Lighting"/>
    <s v="lighting"/>
    <n v="3"/>
    <n v="1"/>
    <s v="Lighting"/>
    <n v="0.91633259480590001"/>
    <n v="1.30467645558681"/>
    <n v="1175.3532457122801"/>
    <n v="0.37629478332034699"/>
    <n v="0.71"/>
    <n v="834.50080445571803"/>
    <n v="0.267169296157446"/>
    <n v="2885"/>
    <n v="1.165"/>
    <n v="1.3779999999999999"/>
    <n v="2.5499999999999998E-2"/>
    <n v="0.55000000000000004"/>
    <n v="24.263431542460999"/>
    <d v="1900-01-16T07:56:40"/>
    <n v="43387"/>
    <n v="0.496496613432309"/>
    <n v="25.726616107865301"/>
    <n v="0"/>
    <n v="12517.51206683577"/>
  </r>
  <r>
    <s v="STND-62645"/>
    <s v="JP Morgan Chase Bank, N.A."/>
    <s v="JPMorgan Chase and Co Phase 7 - 400 E Ogden Ave - Hinsdale"/>
    <s v="New Indoor LED Fixtures"/>
    <s v="Indoor Lighting"/>
    <s v="Office"/>
    <n v="0"/>
    <n v="516.44399999999996"/>
    <n v="0.11612699999999999"/>
    <x v="0"/>
    <x v="0"/>
    <n v="15"/>
    <s v="Qty / 1,000"/>
    <m/>
    <s v="Private-Lighting"/>
    <s v="lighting"/>
    <n v="3"/>
    <n v="1"/>
    <s v="Lighting"/>
    <n v="0.91633259480590001"/>
    <n v="1.30467645558681"/>
    <n v="473.23447059193802"/>
    <n v="0.151508162757929"/>
    <n v="0.71"/>
    <n v="335.99647412027599"/>
    <n v="0.10757079555813"/>
    <n v="2885"/>
    <n v="1.165"/>
    <n v="1.3779999999999999"/>
    <n v="2.5499999999999998E-2"/>
    <n v="0.55000000000000004"/>
    <n v="24.263431542460999"/>
    <d v="1900-01-16T07:56:40"/>
    <n v="43387"/>
    <n v="0.199905215408272"/>
    <n v="10.3583510730424"/>
    <n v="0"/>
    <n v="5039.9471118041401"/>
  </r>
  <r>
    <s v="STND-62645"/>
    <s v="JP Morgan Chase Bank, N.A."/>
    <s v="JPMorgan Chase and Co Phase 7 - 400 E Ogden Ave - Hinsdale"/>
    <s v="New Indoor LED Fixtures"/>
    <s v="Indoor Lighting"/>
    <s v="Office"/>
    <n v="0"/>
    <n v="3915.5219999999999"/>
    <n v="0.88044"/>
    <x v="0"/>
    <x v="0"/>
    <n v="15"/>
    <s v="Qty / 1,000"/>
    <m/>
    <s v="Private-Lighting"/>
    <s v="lighting"/>
    <n v="3"/>
    <n v="1"/>
    <s v="Lighting"/>
    <n v="0.91633259480590001"/>
    <n v="1.30467645558681"/>
    <n v="3587.9204342795902"/>
    <n v="1.14868933855685"/>
    <n v="0.71"/>
    <n v="2547.4235083385101"/>
    <n v="0.815569430375362"/>
    <n v="2885"/>
    <n v="1.165"/>
    <n v="1.3779999999999999"/>
    <n v="2.5499999999999998E-2"/>
    <n v="0.55000000000000004"/>
    <n v="24.263431542460999"/>
    <d v="1900-01-16T07:56:40"/>
    <n v="43387"/>
    <n v="1.5156212410038901"/>
    <n v="78.533880750325693"/>
    <n v="0"/>
    <n v="38211.352625077649"/>
  </r>
  <r>
    <s v="STND-62645"/>
    <s v="JP Morgan Chase Bank, N.A."/>
    <s v="JPMorgan Chase and Co Phase 7 - 400 E Ogden Ave - Hinsdale"/>
    <s v="Outdoor &amp; Garage - LED Fixtures"/>
    <s v="Outdoor &amp; Garage Lighting"/>
    <s v="Exterior"/>
    <n v="0"/>
    <n v="4118.5200000000004"/>
    <n v="0"/>
    <x v="0"/>
    <x v="0"/>
    <n v="10.1978380583316"/>
    <s v="Qty / 1,000"/>
    <m/>
    <s v="Private-Lighting"/>
    <s v="lighting"/>
    <n v="3"/>
    <n v="1"/>
    <s v="Lighting"/>
    <n v="0.91633259480590001"/>
    <n v="1.30467645558681"/>
    <n v="3773.93411835999"/>
    <n v="0"/>
    <n v="0.71"/>
    <n v="2679.4932240356002"/>
    <n v="0"/>
    <n v="4903"/>
    <n v="1"/>
    <n v="1"/>
    <n v="0"/>
    <n v="0"/>
    <n v="14.276973281664301"/>
    <d v="1900-01-09T04:44:53"/>
    <n v="43387"/>
    <n v="0"/>
    <n v="0"/>
    <n v="0"/>
    <n v="27325.037977111882"/>
  </r>
  <r>
    <s v="STND-62645"/>
    <s v="JP Morgan Chase Bank, N.A."/>
    <s v="JPMorgan Chase and Co Phase 7 - 400 E Ogden Ave - Hinsdale"/>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45"/>
    <s v="JP Morgan Chase Bank, N.A."/>
    <s v="JPMorgan Chase and Co Phase 7 - 400 E Ogden Ave - Hinsdale"/>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45"/>
    <s v="JP Morgan Chase Bank, N.A."/>
    <s v="JPMorgan Chase and Co Phase 7 - 400 E Ogden Ave - Hinsdale"/>
    <s v="Outdoor &amp; Garage - LED Fixtures"/>
    <s v="Outdoor &amp; Garage Lighting"/>
    <s v="Exterior"/>
    <n v="0"/>
    <n v="14037.289000000001"/>
    <n v="0"/>
    <x v="0"/>
    <x v="0"/>
    <n v="10.1978380583316"/>
    <s v="Qty / 1,000"/>
    <m/>
    <s v="Private-Lighting"/>
    <s v="lighting"/>
    <n v="3"/>
    <n v="1"/>
    <s v="Lighting"/>
    <n v="0.91633259480590001"/>
    <n v="1.30467645558681"/>
    <n v="12862.8254534103"/>
    <n v="0"/>
    <n v="0.71"/>
    <n v="9132.6060719213201"/>
    <n v="0"/>
    <n v="4903"/>
    <n v="1"/>
    <n v="1"/>
    <n v="0"/>
    <n v="0"/>
    <n v="14.276973281664301"/>
    <d v="1900-01-09T04:44:53"/>
    <n v="43387"/>
    <n v="0"/>
    <n v="0"/>
    <n v="0"/>
    <n v="93132.837771989492"/>
  </r>
  <r>
    <s v="STND-62645"/>
    <s v="JP Morgan Chase Bank, N.A."/>
    <s v="JPMorgan Chase and Co Phase 7 - 400 E Ogden Ave - Hinsdale"/>
    <s v="Outdoor &amp; Garage - LED Fixtures"/>
    <s v="Outdoor &amp; Garage Lighting"/>
    <s v="Exterior"/>
    <n v="0"/>
    <n v="1220.847"/>
    <n v="0"/>
    <x v="0"/>
    <x v="0"/>
    <n v="10.1978380583316"/>
    <s v="Qty / 1,000"/>
    <m/>
    <s v="Private-Lighting"/>
    <s v="lighting"/>
    <n v="3"/>
    <n v="1"/>
    <s v="Lighting"/>
    <n v="0.91633259480590001"/>
    <n v="1.30467645558681"/>
    <n v="1118.7018993710001"/>
    <n v="0"/>
    <n v="0.71"/>
    <n v="794.27834855340905"/>
    <n v="0"/>
    <n v="4903"/>
    <n v="1"/>
    <n v="1"/>
    <n v="0"/>
    <n v="0"/>
    <n v="14.276973281664301"/>
    <d v="1900-01-09T04:44:53"/>
    <n v="43387"/>
    <n v="0"/>
    <n v="0"/>
    <n v="0"/>
    <n v="8099.9219717867263"/>
  </r>
  <r>
    <s v="STND-62645"/>
    <s v="JP Morgan Chase Bank, N.A."/>
    <s v="JPMorgan Chase and Co Phase 7 - 400 E Ogden Ave - Hinsdale"/>
    <s v="Outdoor &amp; Garage - LED Fixtures"/>
    <s v="Outdoor &amp; Garage Lighting"/>
    <s v="Exterior"/>
    <n v="0"/>
    <n v="2005.327"/>
    <n v="0"/>
    <x v="0"/>
    <x v="0"/>
    <n v="10.1978380583316"/>
    <s v="Qty / 1,000"/>
    <m/>
    <s v="Private-Lighting"/>
    <s v="lighting"/>
    <n v="3"/>
    <n v="1"/>
    <s v="Lighting"/>
    <n v="0.91633259480590001"/>
    <n v="1.30467645558681"/>
    <n v="1837.54649334433"/>
    <n v="0"/>
    <n v="0.71"/>
    <n v="1304.6580102744699"/>
    <n v="0"/>
    <n v="4903"/>
    <n v="1"/>
    <n v="1"/>
    <n v="0"/>
    <n v="0"/>
    <n v="14.276973281664301"/>
    <d v="1900-01-09T04:44:53"/>
    <n v="43387"/>
    <n v="0"/>
    <n v="0"/>
    <n v="0"/>
    <n v="13304.69111028417"/>
  </r>
  <r>
    <s v="STND-62645"/>
    <s v="JP Morgan Chase Bank, N.A."/>
    <s v="JPMorgan Chase and Co Phase 7 - 400 E Ogden Ave - Hinsdale"/>
    <s v="Outdoor &amp; Garage - LED Fixtures"/>
    <s v="Outdoor &amp; Garage Lighting"/>
    <s v="Exterior"/>
    <n v="0"/>
    <n v="1505.221"/>
    <n v="0"/>
    <x v="0"/>
    <x v="0"/>
    <n v="10.1978380583316"/>
    <s v="Qty / 1,000"/>
    <m/>
    <s v="Private-Lighting"/>
    <s v="lighting"/>
    <n v="3"/>
    <n v="1"/>
    <s v="Lighting"/>
    <n v="0.91633259480590001"/>
    <n v="1.30467645558681"/>
    <n v="1379.2830646863299"/>
    <n v="0"/>
    <n v="0.71"/>
    <n v="979.29097592729499"/>
    <n v="0"/>
    <n v="4903"/>
    <n v="1"/>
    <n v="1"/>
    <n v="0"/>
    <n v="0"/>
    <n v="14.276973281664301"/>
    <d v="1900-01-09T04:44:53"/>
    <n v="43387"/>
    <n v="0"/>
    <n v="0"/>
    <n v="0"/>
    <n v="9986.6507844920634"/>
  </r>
  <r>
    <s v="STND-62646"/>
    <s v="JP Morgan Chase Bank, N.A."/>
    <s v="JPMorgan Chase and Co Phase 7 - 2122 W 22nd St - Oak Brook"/>
    <s v="New Indoor LED Fixtures"/>
    <s v="Indoor Lighting"/>
    <s v="Office"/>
    <n v="0"/>
    <n v="236.28200000000001"/>
    <n v="5.3129999999999997E-2"/>
    <x v="0"/>
    <x v="0"/>
    <n v="15"/>
    <s v="Qty / 1,000"/>
    <m/>
    <s v="Private-Lighting"/>
    <s v="lighting"/>
    <n v="3"/>
    <n v="1"/>
    <s v="Lighting"/>
    <n v="0.91633259480590001"/>
    <n v="1.30467645558681"/>
    <n v="216.51289816592799"/>
    <n v="6.9317460085327007E-2"/>
    <n v="0.71"/>
    <n v="153.72415769780901"/>
    <n v="4.9215396660582202E-2"/>
    <n v="2885"/>
    <n v="1.165"/>
    <n v="1.3779999999999999"/>
    <n v="2.5499999999999998E-2"/>
    <n v="0.55000000000000004"/>
    <n v="24.263431542460999"/>
    <d v="1900-01-16T07:56:40"/>
    <n v="43387"/>
    <n v="9.1459902474372606E-2"/>
    <n v="4.73912352208683"/>
    <n v="0"/>
    <n v="2305.8623654671351"/>
  </r>
  <r>
    <s v="STND-62646"/>
    <s v="JP Morgan Chase Bank, N.A."/>
    <s v="JPMorgan Chase and Co Phase 7 - 2122 W 22nd St - Oak Brook"/>
    <s v="New Indoor LED Fixtures"/>
    <s v="Indoor Lighting"/>
    <s v="Office"/>
    <n v="0"/>
    <n v="1272.5450000000001"/>
    <n v="0.28614299999999998"/>
    <x v="0"/>
    <x v="0"/>
    <n v="15"/>
    <s v="Qty / 1,000"/>
    <m/>
    <s v="Private-Lighting"/>
    <s v="lighting"/>
    <n v="3"/>
    <n v="1"/>
    <s v="Lighting"/>
    <n v="0.91633259480590001"/>
    <n v="1.30467645558681"/>
    <n v="1166.0744618572701"/>
    <n v="0.373324035030976"/>
    <n v="0.71"/>
    <n v="827.91286791866401"/>
    <n v="0.26506006487199302"/>
    <n v="2885"/>
    <n v="1.165"/>
    <n v="1.3779999999999999"/>
    <n v="2.5499999999999998E-2"/>
    <n v="0.55000000000000004"/>
    <n v="24.263431542460999"/>
    <d v="1900-01-16T07:56:40"/>
    <n v="43387"/>
    <n v="0.49257690332626403"/>
    <n v="25.523518263828699"/>
    <n v="0"/>
    <n v="12418.693018779961"/>
  </r>
  <r>
    <s v="STND-62646"/>
    <s v="JP Morgan Chase Bank, N.A."/>
    <s v="JPMorgan Chase and Co Phase 7 - 2122 W 22nd St - Oak Brook"/>
    <s v="Outdoor &amp; Garage - LED Fixtures"/>
    <s v="Outdoor &amp; Garage Lighting"/>
    <s v="Exterior"/>
    <n v="0"/>
    <n v="2510.3359999999998"/>
    <n v="0"/>
    <x v="0"/>
    <x v="0"/>
    <n v="10.1978380583316"/>
    <s v="Qty / 1,000"/>
    <m/>
    <s v="Private-Lighting"/>
    <s v="lighting"/>
    <n v="3"/>
    <n v="1"/>
    <s v="Lighting"/>
    <n v="0.91633259480590001"/>
    <n v="1.30467645558681"/>
    <n v="2300.3027007146602"/>
    <n v="0"/>
    <n v="0.71"/>
    <n v="1633.2149175074101"/>
    <n v="0"/>
    <n v="4903"/>
    <n v="1"/>
    <n v="1"/>
    <n v="0"/>
    <n v="0"/>
    <n v="14.276973281664301"/>
    <d v="1900-01-09T04:44:53"/>
    <n v="43387"/>
    <n v="0"/>
    <n v="0"/>
    <n v="0"/>
    <n v="16655.26124319197"/>
  </r>
  <r>
    <s v="STND-62646"/>
    <s v="JP Morgan Chase Bank, N.A."/>
    <s v="JPMorgan Chase and Co Phase 7 - 2122 W 22nd St - Oak Brook"/>
    <s v="Outdoor &amp; Garage - LED Fixtures"/>
    <s v="Outdoor &amp; Garage Lighting"/>
    <s v="Exterior"/>
    <n v="0"/>
    <n v="1686.6320000000001"/>
    <n v="0"/>
    <x v="0"/>
    <x v="0"/>
    <n v="10.1978380583316"/>
    <s v="Qty / 1,000"/>
    <m/>
    <s v="Private-Lighting"/>
    <s v="lighting"/>
    <n v="3"/>
    <n v="1"/>
    <s v="Lighting"/>
    <n v="0.91633259480590001"/>
    <n v="1.30467645558681"/>
    <n v="1545.5158770426599"/>
    <n v="0"/>
    <n v="0.71"/>
    <n v="1097.31627270029"/>
    <n v="0"/>
    <n v="4903"/>
    <n v="1"/>
    <n v="1"/>
    <n v="0"/>
    <n v="0"/>
    <n v="14.276973281664301"/>
    <d v="1900-01-09T04:44:53"/>
    <n v="43387"/>
    <n v="0"/>
    <n v="0"/>
    <n v="0"/>
    <n v="11190.253647769594"/>
  </r>
  <r>
    <s v="STND-62646"/>
    <s v="JP Morgan Chase Bank, N.A."/>
    <s v="JPMorgan Chase and Co Phase 7 - 2122 W 22nd St - Oak Brook"/>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46"/>
    <s v="JP Morgan Chase Bank, N.A."/>
    <s v="JPMorgan Chase and Co Phase 7 - 2122 W 22nd St - Oak Brook"/>
    <s v="Outdoor &amp; Garage - LED Fixtures"/>
    <s v="Outdoor &amp; Garage Lighting"/>
    <s v="Exterior"/>
    <n v="0"/>
    <n v="30006.36"/>
    <n v="0"/>
    <x v="0"/>
    <x v="0"/>
    <n v="10.1978380583316"/>
    <s v="Qty / 1,000"/>
    <m/>
    <s v="Private-Lighting"/>
    <s v="lighting"/>
    <n v="3"/>
    <n v="1"/>
    <s v="Lighting"/>
    <n v="0.91633259480590001"/>
    <n v="1.30467645558681"/>
    <n v="27495.805719479999"/>
    <n v="0"/>
    <n v="0.71"/>
    <n v="19522.022060830801"/>
    <n v="0"/>
    <n v="4903"/>
    <n v="1"/>
    <n v="1"/>
    <n v="0"/>
    <n v="0"/>
    <n v="14.276973281664301"/>
    <d v="1900-01-09T04:44:53"/>
    <n v="43387"/>
    <n v="0"/>
    <n v="0"/>
    <n v="0"/>
    <n v="199082.41954752943"/>
  </r>
  <r>
    <s v="STND-62646"/>
    <s v="JP Morgan Chase Bank, N.A."/>
    <s v="JPMorgan Chase and Co Phase 7 - 2122 W 22nd St - Oak Brook"/>
    <s v="Outdoor &amp; Garage - LED Fixtures"/>
    <s v="Outdoor &amp; Garage Lighting"/>
    <s v="Exterior"/>
    <n v="0"/>
    <n v="3010.442"/>
    <n v="0"/>
    <x v="0"/>
    <x v="0"/>
    <n v="10.1978380583316"/>
    <s v="Qty / 1,000"/>
    <m/>
    <s v="Private-Lighting"/>
    <s v="lighting"/>
    <n v="3"/>
    <n v="1"/>
    <s v="Lighting"/>
    <n v="0.91633259480590001"/>
    <n v="1.30467645558681"/>
    <n v="2758.5661293726598"/>
    <n v="0"/>
    <n v="0.71"/>
    <n v="1958.58195185459"/>
    <n v="0"/>
    <n v="4903"/>
    <n v="1"/>
    <n v="1"/>
    <n v="0"/>
    <n v="0"/>
    <n v="14.276973281664301"/>
    <d v="1900-01-09T04:44:53"/>
    <n v="43387"/>
    <n v="0"/>
    <n v="0"/>
    <n v="0"/>
    <n v="19973.301568984127"/>
  </r>
  <r>
    <s v="STND-62647"/>
    <s v="JP Morgan Chase Bank, N.A."/>
    <s v="JPMorgan Chase and Co Phase 7 - 439 W Schick Rd - Bloomingdale"/>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87"/>
    <n v="1.8291980494874498E-2"/>
    <n v="0.94781668159121402"/>
    <n v="0"/>
    <n v="461.16856951657201"/>
  </r>
  <r>
    <s v="STND-62647"/>
    <s v="JP Morgan Chase Bank, N.A."/>
    <s v="JPMorgan Chase and Co Phase 7 - 439 W Schick Rd - Bloomingdale"/>
    <s v="New Indoor LED Fixtures"/>
    <s v="Indoor Lighting"/>
    <s v="Office"/>
    <n v="0"/>
    <n v="3719.7460000000001"/>
    <n v="0.83641799999999999"/>
    <x v="0"/>
    <x v="0"/>
    <n v="15"/>
    <s v="Qty / 1,000"/>
    <m/>
    <s v="Private-Lighting"/>
    <s v="lighting"/>
    <n v="3"/>
    <n v="1"/>
    <s v="Lighting"/>
    <n v="0.91633259480590001"/>
    <n v="1.30467645558681"/>
    <n v="3408.5245041988701"/>
    <n v="1.09125487162901"/>
    <n v="0.71"/>
    <n v="2420.0523979812001"/>
    <n v="0.77479095885659399"/>
    <n v="2885"/>
    <n v="1.165"/>
    <n v="1.3779999999999999"/>
    <n v="2.5499999999999998E-2"/>
    <n v="0.55000000000000004"/>
    <n v="24.263431542460999"/>
    <d v="1900-01-16T07:56:40"/>
    <n v="43387"/>
    <n v="1.4398401789536901"/>
    <n v="74.607188718515999"/>
    <n v="0"/>
    <n v="36300.785969718003"/>
  </r>
  <r>
    <s v="STND-62647"/>
    <s v="JP Morgan Chase Bank, N.A."/>
    <s v="JPMorgan Chase and Co Phase 7 - 439 W Schick Rd - Bloomingdale"/>
    <s v="New Indoor LED Fixtures"/>
    <s v="Indoor Lighting"/>
    <s v="Office"/>
    <n v="0"/>
    <n v="10740.682000000001"/>
    <n v="2.4151379999999998"/>
    <x v="0"/>
    <x v="0"/>
    <n v="15"/>
    <s v="Qty / 1,000"/>
    <m/>
    <s v="Private-Lighting"/>
    <s v="lighting"/>
    <n v="3"/>
    <n v="1"/>
    <s v="Lighting"/>
    <n v="0.91633259480590001"/>
    <n v="1.30467645558681"/>
    <n v="9842.0370070450208"/>
    <n v="3.1509736855930099"/>
    <n v="0.71"/>
    <n v="6987.8462750019698"/>
    <n v="2.2371913167710402"/>
    <n v="2885"/>
    <n v="1.165"/>
    <n v="1.3779999999999999"/>
    <n v="2.5499999999999998E-2"/>
    <n v="0.55000000000000004"/>
    <n v="24.263431542460999"/>
    <d v="1900-01-16T07:56:40"/>
    <n v="43387"/>
    <n v="4.15750585247791"/>
    <n v="215.42656109840999"/>
    <n v="0"/>
    <n v="104817.69412502955"/>
  </r>
  <r>
    <s v="STND-62647"/>
    <s v="JP Morgan Chase Bank, N.A."/>
    <s v="JPMorgan Chase and Co Phase 7 - 439 W Schick Rd - Bloomingdale"/>
    <s v="Outdoor &amp; Garage - LED Fixtures"/>
    <s v="Outdoor &amp; Garage Lighting"/>
    <s v="Exterior"/>
    <n v="0"/>
    <n v="3549.7719999999999"/>
    <n v="0"/>
    <x v="0"/>
    <x v="0"/>
    <n v="10.1978380583316"/>
    <s v="Qty / 1,000"/>
    <m/>
    <s v="Private-Lighting"/>
    <s v="lighting"/>
    <n v="3"/>
    <n v="1"/>
    <s v="Lighting"/>
    <n v="0.91633259480590001"/>
    <n v="1.30467645558681"/>
    <n v="3252.7717877293298"/>
    <n v="0"/>
    <n v="0.71"/>
    <n v="2309.4679692878199"/>
    <n v="0"/>
    <n v="4903"/>
    <n v="1"/>
    <n v="1"/>
    <n v="0"/>
    <n v="0"/>
    <n v="14.276973281664301"/>
    <d v="1900-01-09T04:44:53"/>
    <n v="43387"/>
    <n v="0"/>
    <n v="0"/>
    <n v="0"/>
    <n v="23551.580351701123"/>
  </r>
  <r>
    <s v="STND-62647"/>
    <s v="JP Morgan Chase Bank, N.A."/>
    <s v="JPMorgan Chase and Co Phase 7 - 439 W Schick Rd - Bloomingdale"/>
    <s v="Outdoor &amp; Garage - LED Fixtures"/>
    <s v="Outdoor &amp; Garage Lighting"/>
    <s v="Exterior"/>
    <n v="0"/>
    <n v="2662.3290000000002"/>
    <n v="0"/>
    <x v="0"/>
    <x v="0"/>
    <n v="10.1978380583316"/>
    <s v="Qty / 1,000"/>
    <m/>
    <s v="Private-Lighting"/>
    <s v="lighting"/>
    <n v="3"/>
    <n v="1"/>
    <s v="Lighting"/>
    <n v="0.91633259480590001"/>
    <n v="1.30467645558681"/>
    <n v="2439.5788407969999"/>
    <n v="0"/>
    <n v="0.71"/>
    <n v="1732.1009769658699"/>
    <n v="0"/>
    <n v="4903"/>
    <n v="1"/>
    <n v="1"/>
    <n v="0"/>
    <n v="0"/>
    <n v="14.276973281664301"/>
    <d v="1900-01-09T04:44:53"/>
    <n v="43387"/>
    <n v="0"/>
    <n v="0"/>
    <n v="0"/>
    <n v="17663.685263775893"/>
  </r>
  <r>
    <s v="STND-62647"/>
    <s v="JP Morgan Chase Bank, N.A."/>
    <s v="JPMorgan Chase and Co Phase 7 - 439 W Schick Rd - Bloomingdale"/>
    <s v="Outdoor &amp; Garage - LED Fixtures"/>
    <s v="Outdoor &amp; Garage Lighting"/>
    <s v="Exterior"/>
    <n v="0"/>
    <n v="28241.279999999999"/>
    <n v="0"/>
    <x v="0"/>
    <x v="0"/>
    <n v="10.1978380583316"/>
    <s v="Qty / 1,000"/>
    <m/>
    <s v="Private-Lighting"/>
    <s v="lighting"/>
    <n v="3"/>
    <n v="1"/>
    <s v="Lighting"/>
    <n v="0.91633259480590001"/>
    <n v="1.30467645558681"/>
    <n v="25878.405383040001"/>
    <n v="0"/>
    <n v="0.71"/>
    <n v="18373.667821958399"/>
    <n v="0"/>
    <n v="4903"/>
    <n v="1"/>
    <n v="1"/>
    <n v="0"/>
    <n v="0"/>
    <n v="14.276973281664301"/>
    <d v="1900-01-09T04:44:53"/>
    <n v="43387"/>
    <n v="0"/>
    <n v="0"/>
    <n v="0"/>
    <n v="187371.68898591003"/>
  </r>
  <r>
    <s v="STND-62647"/>
    <s v="JP Morgan Chase Bank, N.A."/>
    <s v="JPMorgan Chase and Co Phase 7 - 439 W Schick Rd - Bloomingdale"/>
    <s v="Outdoor &amp; Garage - LED Fixtures"/>
    <s v="Outdoor &amp; Garage Lighting"/>
    <s v="Exterior"/>
    <n v="0"/>
    <n v="3010.442"/>
    <n v="0"/>
    <x v="0"/>
    <x v="0"/>
    <n v="10.1978380583316"/>
    <s v="Qty / 1,000"/>
    <m/>
    <s v="Private-Lighting"/>
    <s v="lighting"/>
    <n v="3"/>
    <n v="1"/>
    <s v="Lighting"/>
    <n v="0.91633259480590001"/>
    <n v="1.30467645558681"/>
    <n v="2758.5661293726598"/>
    <n v="0"/>
    <n v="0.71"/>
    <n v="1958.58195185459"/>
    <n v="0"/>
    <n v="4903"/>
    <n v="1"/>
    <n v="1"/>
    <n v="0"/>
    <n v="0"/>
    <n v="14.276973281664301"/>
    <d v="1900-01-09T04:44:53"/>
    <n v="43387"/>
    <n v="0"/>
    <n v="0"/>
    <n v="0"/>
    <n v="19973.301568984127"/>
  </r>
  <r>
    <s v="STND-62647"/>
    <s v="JP Morgan Chase Bank, N.A."/>
    <s v="JPMorgan Chase and Co Phase 7 - 439 W Schick Rd - Bloomingdale"/>
    <s v="Outdoor &amp; Garage - LED Fixtures"/>
    <s v="Outdoor &amp; Garage Lighting"/>
    <s v="Exterior"/>
    <n v="0"/>
    <n v="4324.4459999999999"/>
    <n v="0"/>
    <x v="0"/>
    <x v="0"/>
    <n v="10.1978380583316"/>
    <s v="Qty / 1,000"/>
    <m/>
    <s v="Private-Lighting"/>
    <s v="lighting"/>
    <n v="3"/>
    <n v="1"/>
    <s v="Lighting"/>
    <n v="0.91633259480590001"/>
    <n v="1.30467645558681"/>
    <n v="3962.6308242779901"/>
    <n v="0"/>
    <n v="0.71"/>
    <n v="2813.46788523738"/>
    <n v="0"/>
    <n v="4903"/>
    <n v="1"/>
    <n v="1"/>
    <n v="0"/>
    <n v="0"/>
    <n v="14.276973281664301"/>
    <d v="1900-01-09T04:44:53"/>
    <n v="43387"/>
    <n v="0"/>
    <n v="0"/>
    <n v="0"/>
    <n v="28691.289875967475"/>
  </r>
  <r>
    <s v="STND-62648"/>
    <s v="JP Morgan Chase Bank, N.A."/>
    <s v="JPMorgan Chase and Co Phase 7 - 50 Phelps Ave - Romeoville"/>
    <s v="New Indoor LED Fixtures"/>
    <s v="Indoor Lighting"/>
    <s v="Office"/>
    <n v="0"/>
    <n v="459.06099999999998"/>
    <n v="0.103224"/>
    <x v="0"/>
    <x v="0"/>
    <n v="15"/>
    <s v="Qty / 1,000"/>
    <m/>
    <s v="Private-Lighting"/>
    <s v="lighting"/>
    <n v="3"/>
    <n v="1"/>
    <s v="Lighting"/>
    <n v="0.91633259480590001"/>
    <n v="1.30467645558681"/>
    <n v="420.65255730419102"/>
    <n v="0.13467392245149301"/>
    <n v="0.71"/>
    <n v="298.66331568597599"/>
    <n v="9.5618484940559703E-2"/>
    <n v="2885"/>
    <n v="1.165"/>
    <n v="1.3779999999999999"/>
    <n v="2.5499999999999998E-2"/>
    <n v="0.55000000000000004"/>
    <n v="24.263431542460999"/>
    <d v="1900-01-16T07:56:40"/>
    <n v="43404"/>
    <n v="0.17769352480735301"/>
    <n v="9.2074164903492495"/>
    <n v="0"/>
    <n v="4479.9497352896396"/>
  </r>
  <r>
    <s v="STND-62648"/>
    <s v="JP Morgan Chase Bank, N.A."/>
    <s v="JPMorgan Chase and Co Phase 7 - 50 Phelps Ave - Romeoville"/>
    <s v="New Indoor LED Fixtures"/>
    <s v="Indoor Lighting"/>
    <s v="Office"/>
    <n v="0"/>
    <n v="4698.6260000000002"/>
    <n v="1.0565279999999999"/>
    <x v="0"/>
    <x v="0"/>
    <n v="15"/>
    <s v="Qty / 1,000"/>
    <m/>
    <s v="Private-Lighting"/>
    <s v="lighting"/>
    <n v="3"/>
    <n v="1"/>
    <s v="Lighting"/>
    <n v="0.91633259480590001"/>
    <n v="1.30467645558681"/>
    <n v="4305.5041546024704"/>
    <n v="1.3784272062682199"/>
    <n v="0.71"/>
    <n v="3056.9079497677499"/>
    <n v="0.97868331645043405"/>
    <n v="2885"/>
    <n v="1.165"/>
    <n v="1.3779999999999999"/>
    <n v="2.5499999999999998E-2"/>
    <n v="0.55000000000000004"/>
    <n v="24.263431542460999"/>
    <d v="1900-01-16T07:56:40"/>
    <n v="43404"/>
    <n v="1.8187454892046699"/>
    <n v="94.240648877564695"/>
    <n v="0"/>
    <n v="45853.619246516246"/>
  </r>
  <r>
    <s v="STND-62648"/>
    <s v="JP Morgan Chase Bank, N.A."/>
    <s v="JPMorgan Chase and Co Phase 7 - 50 Phelps Ave - Romeoville"/>
    <s v="New Indoor LED Fixtures"/>
    <s v="Indoor Lighting"/>
    <s v="Office"/>
    <n v="0"/>
    <n v="5225.1970000000001"/>
    <n v="1.1749320000000001"/>
    <x v="0"/>
    <x v="0"/>
    <n v="15"/>
    <s v="Qty / 1,000"/>
    <m/>
    <s v="Private-Lighting"/>
    <s v="lighting"/>
    <n v="3"/>
    <n v="1"/>
    <s v="Lighting"/>
    <n v="0.91633259480590001"/>
    <n v="1.30467645558681"/>
    <n v="4788.0183253819996"/>
    <n v="1.5329061173155201"/>
    <n v="0.71"/>
    <n v="3399.4930110212199"/>
    <n v="1.0883633432940201"/>
    <n v="2885"/>
    <n v="1.165"/>
    <n v="1.3779999999999999"/>
    <n v="2.5499999999999998E-2"/>
    <n v="0.55000000000000004"/>
    <n v="24.263431542460999"/>
    <d v="1900-01-16T07:56:40"/>
    <n v="43404"/>
    <n v="2.02257041471898"/>
    <n v="104.802117851709"/>
    <n v="0"/>
    <n v="50992.395165318296"/>
  </r>
  <r>
    <s v="STND-62648"/>
    <s v="JP Morgan Chase Bank, N.A."/>
    <s v="JPMorgan Chase and Co Phase 7 - 50 Phelps Ave - Romeoville"/>
    <s v="New Indoor LED Fixtures"/>
    <s v="Indoor Lighting"/>
    <s v="Office"/>
    <n v="0"/>
    <n v="9295.9889999999996"/>
    <n v="2.0902859999999999"/>
    <x v="0"/>
    <x v="0"/>
    <n v="15"/>
    <s v="Qty / 1,000"/>
    <m/>
    <s v="Private-Lighting"/>
    <s v="lighting"/>
    <n v="3"/>
    <n v="1"/>
    <s v="Lighting"/>
    <n v="0.91633259480590001"/>
    <n v="1.30467645558681"/>
    <n v="8518.2177216570999"/>
    <n v="2.72714692964272"/>
    <n v="0.71"/>
    <n v="6047.9345823765398"/>
    <n v="1.9362743200463299"/>
    <n v="2885"/>
    <n v="1.165"/>
    <n v="1.3779999999999999"/>
    <n v="2.5499999999999998E-2"/>
    <n v="0.55000000000000004"/>
    <n v="24.263431542460999"/>
    <d v="1900-01-16T07:56:40"/>
    <n v="43404"/>
    <n v="3.5982938773488899"/>
    <n v="186.450259143567"/>
    <n v="0"/>
    <n v="90719.018735648104"/>
  </r>
  <r>
    <s v="STND-62649"/>
    <s v="JP Morgan Chase Bank, N.A."/>
    <s v="JPMorgan Chase and Co Phase 7 - 150 W Boughton Rd - Bolingbrook"/>
    <s v="New Indoor LED Fixtures"/>
    <s v="Indoor Lighting"/>
    <s v="Office"/>
    <n v="0"/>
    <n v="4111.2979999999998"/>
    <n v="0.92446200000000001"/>
    <x v="0"/>
    <x v="0"/>
    <n v="15"/>
    <s v="Qty / 1,000"/>
    <m/>
    <s v="Private-Lighting"/>
    <s v="lighting"/>
    <n v="3"/>
    <n v="1"/>
    <s v="Lighting"/>
    <n v="0.91633259480590001"/>
    <n v="1.30467645558681"/>
    <n v="3767.3163643603102"/>
    <n v="1.2061238054846899"/>
    <n v="0.71"/>
    <n v="2674.7946186958202"/>
    <n v="0.85634790189413001"/>
    <n v="2885"/>
    <n v="1.165"/>
    <n v="1.3779999999999999"/>
    <n v="2.5499999999999998E-2"/>
    <n v="0.55000000000000004"/>
    <n v="24.263431542460999"/>
    <d v="1900-01-16T07:56:40"/>
    <n v="43387"/>
    <n v="1.59140230305408"/>
    <n v="82.460572782135401"/>
    <n v="0"/>
    <n v="40121.919280437301"/>
  </r>
  <r>
    <s v="STND-62649"/>
    <s v="JP Morgan Chase Bank, N.A."/>
    <s v="JPMorgan Chase and Co Phase 7 - 150 W Boughton Rd - Bolingbrook"/>
    <s v="New Indoor LED Fixtures"/>
    <s v="Indoor Lighting"/>
    <s v="Office"/>
    <n v="0"/>
    <n v="21771.652999999998"/>
    <n v="4.8955500000000001"/>
    <x v="0"/>
    <x v="0"/>
    <n v="15"/>
    <s v="Qty / 1,000"/>
    <m/>
    <s v="Private-Lighting"/>
    <s v="lighting"/>
    <n v="3"/>
    <n v="1"/>
    <s v="Lighting"/>
    <n v="0.91633259480590001"/>
    <n v="1.30467645558681"/>
    <n v="19950.075286703599"/>
    <n v="6.3871088221479901"/>
    <n v="0.71"/>
    <n v="14164.5534535596"/>
    <n v="4.5348472637250703"/>
    <n v="2885"/>
    <n v="1.165"/>
    <n v="1.3779999999999999"/>
    <n v="2.5499999999999998E-2"/>
    <n v="0.55000000000000004"/>
    <n v="24.263431542460999"/>
    <d v="1900-01-16T07:56:40"/>
    <n v="43387"/>
    <n v="8.4273767279957603"/>
    <n v="436.675467648878"/>
    <n v="0"/>
    <n v="212468.30180339399"/>
  </r>
  <r>
    <s v="STND-62649"/>
    <s v="JP Morgan Chase Bank, N.A."/>
    <s v="JPMorgan Chase and Co Phase 7 - 150 W Boughton Rd - Bolingbrook"/>
    <s v="Outdoor &amp; Garage - LED Fixtures"/>
    <s v="Outdoor &amp; Garage Lighting"/>
    <s v="Exterior"/>
    <n v="0"/>
    <n v="1465.9970000000001"/>
    <n v="0"/>
    <x v="0"/>
    <x v="0"/>
    <n v="10.1978380583316"/>
    <s v="Qty / 1,000"/>
    <m/>
    <s v="Private-Lighting"/>
    <s v="lighting"/>
    <n v="3"/>
    <n v="1"/>
    <s v="Lighting"/>
    <n v="0.91633259480590001"/>
    <n v="1.30467645558681"/>
    <n v="1343.3408349876599"/>
    <n v="0"/>
    <n v="0.71"/>
    <n v="953.77199284124197"/>
    <n v="0"/>
    <n v="4903"/>
    <n v="1"/>
    <n v="1"/>
    <n v="0"/>
    <n v="0"/>
    <n v="14.276973281664301"/>
    <d v="1900-01-09T04:44:53"/>
    <n v="43387"/>
    <n v="0"/>
    <n v="0"/>
    <n v="0"/>
    <n v="9726.4123275671918"/>
  </r>
  <r>
    <s v="STND-62649"/>
    <s v="JP Morgan Chase Bank, N.A."/>
    <s v="JPMorgan Chase and Co Phase 7 - 150 W Boughton Rd - Bolingbrook"/>
    <s v="Outdoor &amp; Garage - LED Fixtures"/>
    <s v="Outdoor &amp; Garage Lighting"/>
    <s v="Exterior"/>
    <n v="0"/>
    <n v="2510.3359999999998"/>
    <n v="0"/>
    <x v="0"/>
    <x v="0"/>
    <n v="10.1978380583316"/>
    <s v="Qty / 1,000"/>
    <m/>
    <s v="Private-Lighting"/>
    <s v="lighting"/>
    <n v="3"/>
    <n v="1"/>
    <s v="Lighting"/>
    <n v="0.91633259480590001"/>
    <n v="1.30467645558681"/>
    <n v="2300.3027007146602"/>
    <n v="0"/>
    <n v="0.71"/>
    <n v="1633.2149175074101"/>
    <n v="0"/>
    <n v="4903"/>
    <n v="1"/>
    <n v="1"/>
    <n v="0"/>
    <n v="0"/>
    <n v="14.276973281664301"/>
    <d v="1900-01-09T04:44:53"/>
    <n v="43387"/>
    <n v="0"/>
    <n v="0"/>
    <n v="0"/>
    <n v="16655.26124319197"/>
  </r>
  <r>
    <s v="STND-62649"/>
    <s v="JP Morgan Chase Bank, N.A."/>
    <s v="JPMorgan Chase and Co Phase 7 - 150 W Boughton Rd - Bolingbrook"/>
    <s v="Outdoor &amp; Garage - LED Fixtures"/>
    <s v="Outdoor &amp; Garage Lighting"/>
    <s v="Exterior"/>
    <n v="0"/>
    <n v="1686.6320000000001"/>
    <n v="0"/>
    <x v="0"/>
    <x v="0"/>
    <n v="10.1978380583316"/>
    <s v="Qty / 1,000"/>
    <m/>
    <s v="Private-Lighting"/>
    <s v="lighting"/>
    <n v="3"/>
    <n v="1"/>
    <s v="Lighting"/>
    <n v="0.91633259480590001"/>
    <n v="1.30467645558681"/>
    <n v="1545.5158770426599"/>
    <n v="0"/>
    <n v="0.71"/>
    <n v="1097.31627270029"/>
    <n v="0"/>
    <n v="4903"/>
    <n v="1"/>
    <n v="1"/>
    <n v="0"/>
    <n v="0"/>
    <n v="14.276973281664301"/>
    <d v="1900-01-09T04:44:53"/>
    <n v="43387"/>
    <n v="0"/>
    <n v="0"/>
    <n v="0"/>
    <n v="11190.253647769594"/>
  </r>
  <r>
    <s v="STND-62649"/>
    <s v="JP Morgan Chase Bank, N.A."/>
    <s v="JPMorgan Chase and Co Phase 7 - 150 W Boughton Rd - Bolingbrook"/>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87"/>
    <n v="0"/>
    <n v="0"/>
    <n v="0"/>
    <n v="5595.1268238848079"/>
  </r>
  <r>
    <s v="STND-62649"/>
    <s v="JP Morgan Chase Bank, N.A."/>
    <s v="JPMorgan Chase and Co Phase 7 - 150 W Boughton Rd - Bolingbrook"/>
    <s v="Outdoor &amp; Garage - LED Fixtures"/>
    <s v="Outdoor &amp; Garage Lighting"/>
    <s v="Exterior"/>
    <n v="0"/>
    <n v="38243.4"/>
    <n v="0"/>
    <x v="0"/>
    <x v="0"/>
    <n v="10.1978380583316"/>
    <s v="Qty / 1,000"/>
    <m/>
    <s v="Private-Lighting"/>
    <s v="lighting"/>
    <n v="3"/>
    <n v="1"/>
    <s v="Lighting"/>
    <n v="0.91633259480590001"/>
    <n v="1.30467645558681"/>
    <n v="35043.673956199898"/>
    <n v="0"/>
    <n v="0.71"/>
    <n v="24881.008508901999"/>
    <n v="0"/>
    <n v="4903"/>
    <n v="1"/>
    <n v="1"/>
    <n v="0"/>
    <n v="0"/>
    <n v="14.276973281664301"/>
    <d v="1900-01-09T04:44:53"/>
    <n v="43387"/>
    <n v="0"/>
    <n v="0"/>
    <n v="0"/>
    <n v="253732.49550175318"/>
  </r>
  <r>
    <s v="STND-62649"/>
    <s v="JP Morgan Chase Bank, N.A."/>
    <s v="JPMorgan Chase and Co Phase 7 - 150 W Boughton Rd - Bolingbrook"/>
    <s v="Outdoor &amp; Garage - LED Fixtures"/>
    <s v="Outdoor &amp; Garage Lighting"/>
    <s v="Exterior"/>
    <n v="0"/>
    <n v="3662.5410000000002"/>
    <n v="0"/>
    <x v="0"/>
    <x v="0"/>
    <n v="10.1978380583316"/>
    <s v="Qty / 1,000"/>
    <m/>
    <s v="Private-Lighting"/>
    <s v="lighting"/>
    <n v="3"/>
    <n v="1"/>
    <s v="Lighting"/>
    <n v="0.91633259480590001"/>
    <n v="1.30467645558681"/>
    <n v="3356.105698113"/>
    <n v="0"/>
    <n v="0.71"/>
    <n v="2382.8350456602302"/>
    <n v="0"/>
    <n v="4903"/>
    <n v="1"/>
    <n v="1"/>
    <n v="0"/>
    <n v="0"/>
    <n v="14.276973281664301"/>
    <d v="1900-01-09T04:44:53"/>
    <n v="43387"/>
    <n v="0"/>
    <n v="0"/>
    <n v="0"/>
    <n v="24299.765915360211"/>
  </r>
  <r>
    <s v="STND-62649"/>
    <s v="JP Morgan Chase Bank, N.A."/>
    <s v="JPMorgan Chase and Co Phase 7 - 150 W Boughton Rd - Bolingbrook"/>
    <s v="Outdoor &amp; Garage - LED Fixtures"/>
    <s v="Outdoor &amp; Garage Lighting"/>
    <s v="Exterior"/>
    <n v="0"/>
    <n v="4324.4459999999999"/>
    <n v="0"/>
    <x v="0"/>
    <x v="0"/>
    <n v="10.1978380583316"/>
    <s v="Qty / 1,000"/>
    <m/>
    <s v="Private-Lighting"/>
    <s v="lighting"/>
    <n v="3"/>
    <n v="1"/>
    <s v="Lighting"/>
    <n v="0.91633259480590001"/>
    <n v="1.30467645558681"/>
    <n v="3962.6308242779901"/>
    <n v="0"/>
    <n v="0.71"/>
    <n v="2813.46788523738"/>
    <n v="0"/>
    <n v="4903"/>
    <n v="1"/>
    <n v="1"/>
    <n v="0"/>
    <n v="0"/>
    <n v="14.276973281664301"/>
    <d v="1900-01-09T04:44:53"/>
    <n v="43387"/>
    <n v="0"/>
    <n v="0"/>
    <n v="0"/>
    <n v="28691.289875967475"/>
  </r>
  <r>
    <s v="STND-62649"/>
    <s v="JP Morgan Chase Bank, N.A."/>
    <s v="JPMorgan Chase and Co Phase 7 - 150 W Boughton Rd - Bolingbrook"/>
    <s v="Outdoor &amp; Garage - LED Fixtures"/>
    <s v="Outdoor &amp; Garage Lighting"/>
    <s v="Exterior"/>
    <n v="0"/>
    <n v="1220.847"/>
    <n v="0"/>
    <x v="0"/>
    <x v="0"/>
    <n v="10.1978380583316"/>
    <s v="Qty / 1,000"/>
    <m/>
    <s v="Private-Lighting"/>
    <s v="lighting"/>
    <n v="3"/>
    <n v="1"/>
    <s v="Lighting"/>
    <n v="0.91633259480590001"/>
    <n v="1.30467645558681"/>
    <n v="1118.7018993710001"/>
    <n v="0"/>
    <n v="0.71"/>
    <n v="794.27834855340905"/>
    <n v="0"/>
    <n v="4903"/>
    <n v="1"/>
    <n v="1"/>
    <n v="0"/>
    <n v="0"/>
    <n v="14.276973281664301"/>
    <d v="1900-01-09T04:44:53"/>
    <n v="43387"/>
    <n v="0"/>
    <n v="0"/>
    <n v="0"/>
    <n v="8099.9219717867263"/>
  </r>
  <r>
    <s v="STND-62649"/>
    <s v="JP Morgan Chase Bank, N.A."/>
    <s v="JPMorgan Chase and Co Phase 7 - 150 W Boughton Rd - Bolingbrook"/>
    <s v="Outdoor &amp; Garage - LED Fixtures"/>
    <s v="Outdoor &amp; Garage Lighting"/>
    <s v="Exterior"/>
    <n v="0"/>
    <n v="1912.17"/>
    <n v="0"/>
    <x v="0"/>
    <x v="0"/>
    <n v="10.1978380583316"/>
    <s v="Qty / 1,000"/>
    <m/>
    <s v="Private-Lighting"/>
    <s v="lighting"/>
    <n v="3"/>
    <n v="1"/>
    <s v="Lighting"/>
    <n v="0.91633259480590001"/>
    <n v="1.30467645558681"/>
    <n v="1752.18369781"/>
    <n v="0"/>
    <n v="0.71"/>
    <n v="1244.0504254451"/>
    <n v="0"/>
    <n v="4903"/>
    <n v="1"/>
    <n v="1"/>
    <n v="0"/>
    <n v="0"/>
    <n v="14.276973281664301"/>
    <d v="1900-01-09T04:44:53"/>
    <n v="43387"/>
    <n v="0"/>
    <n v="0"/>
    <n v="0"/>
    <n v="12686.624775087659"/>
  </r>
  <r>
    <s v="STND-62650"/>
    <s v="JP Morgan Chase Bank, N.A."/>
    <s v="JPMorgan Chase and Co Phase 7 - 2801 Dundee Rd - Northbrook"/>
    <s v="New Indoor LED Fixtures"/>
    <s v="Indoor Lighting"/>
    <s v="Office"/>
    <n v="0"/>
    <n v="2369.5659999999998"/>
    <n v="0.53281800000000001"/>
    <x v="0"/>
    <x v="0"/>
    <n v="15"/>
    <s v="Qty / 1,000"/>
    <m/>
    <s v="Private-Lighting"/>
    <s v="lighting"/>
    <n v="3"/>
    <n v="1"/>
    <s v="Lighting"/>
    <n v="0.91633259480590001"/>
    <n v="1.30467645558681"/>
    <n v="2171.3105613438402"/>
    <n v="0.69515509971285105"/>
    <n v="0.71"/>
    <n v="1541.6304985541201"/>
    <n v="0.49356012079612399"/>
    <n v="2885"/>
    <n v="1.165"/>
    <n v="1.3779999999999999"/>
    <n v="2.5499999999999998E-2"/>
    <n v="0.55000000000000004"/>
    <n v="24.263431542460999"/>
    <d v="1900-01-16T07:56:40"/>
    <n v="43387"/>
    <n v="0.91721216481442303"/>
    <n v="47.526540183920901"/>
    <n v="0"/>
    <n v="23124.457478311801"/>
  </r>
  <r>
    <s v="STND-62650"/>
    <s v="JP Morgan Chase Bank, N.A."/>
    <s v="JPMorgan Chase and Co Phase 7 - 2801 Dundee Rd - Northbrook"/>
    <s v="Outdoor &amp; Garage - LED Fixtures"/>
    <s v="Outdoor &amp; Garage Lighting"/>
    <s v="Exterior"/>
    <n v="0"/>
    <n v="250.053"/>
    <n v="0"/>
    <x v="0"/>
    <x v="0"/>
    <n v="10.1978380583316"/>
    <s v="Qty / 1,000"/>
    <m/>
    <s v="Private-Lighting"/>
    <s v="lighting"/>
    <n v="3"/>
    <n v="1"/>
    <s v="Lighting"/>
    <n v="0.91633259480590001"/>
    <n v="1.30467645558681"/>
    <n v="229.131714329"/>
    <n v="0"/>
    <n v="0.71"/>
    <n v="162.68351717358999"/>
    <n v="0"/>
    <n v="4903"/>
    <n v="1"/>
    <n v="1"/>
    <n v="0"/>
    <n v="0"/>
    <n v="14.276973281664301"/>
    <d v="1900-01-09T04:44:53"/>
    <n v="43387"/>
    <n v="0"/>
    <n v="0"/>
    <n v="0"/>
    <n v="1659.0201628960785"/>
  </r>
  <r>
    <s v="STND-62650"/>
    <s v="JP Morgan Chase Bank, N.A."/>
    <s v="JPMorgan Chase and Co Phase 7 - 2801 Dundee Rd - Northbrook"/>
    <s v="Outdoor &amp; Garage - LED Fixtures"/>
    <s v="Outdoor &amp; Garage Lighting"/>
    <s v="Exterior"/>
    <n v="0"/>
    <n v="2015.133"/>
    <n v="0"/>
    <x v="0"/>
    <x v="0"/>
    <n v="10.1978380583316"/>
    <s v="Qty / 1,000"/>
    <m/>
    <s v="Private-Lighting"/>
    <s v="lighting"/>
    <n v="3"/>
    <n v="1"/>
    <s v="Lighting"/>
    <n v="0.91633259480590001"/>
    <n v="1.30467645558681"/>
    <n v="1846.5320507690001"/>
    <n v="0"/>
    <n v="0.71"/>
    <n v="1311.0377560459899"/>
    <n v="0"/>
    <n v="4903"/>
    <n v="1"/>
    <n v="1"/>
    <n v="0"/>
    <n v="0"/>
    <n v="14.276973281664301"/>
    <d v="1900-01-09T04:44:53"/>
    <n v="43387"/>
    <n v="0"/>
    <n v="0"/>
    <n v="0"/>
    <n v="13369.750724515456"/>
  </r>
  <r>
    <s v="STND-62650"/>
    <s v="JP Morgan Chase Bank, N.A."/>
    <s v="JPMorgan Chase and Co Phase 7 - 2801 Dundee Rd - Northbrook"/>
    <s v="Outdoor &amp; Garage - LED Fixtures"/>
    <s v="Outdoor &amp; Garage Lighting"/>
    <s v="Exterior"/>
    <n v="0"/>
    <n v="250.053"/>
    <n v="0"/>
    <x v="0"/>
    <x v="0"/>
    <n v="10.1978380583316"/>
    <s v="Qty / 1,000"/>
    <m/>
    <s v="Private-Lighting"/>
    <s v="lighting"/>
    <n v="3"/>
    <n v="1"/>
    <s v="Lighting"/>
    <n v="0.91633259480590001"/>
    <n v="1.30467645558681"/>
    <n v="229.131714329"/>
    <n v="0"/>
    <n v="0.71"/>
    <n v="162.68351717358999"/>
    <n v="0"/>
    <n v="4903"/>
    <n v="1"/>
    <n v="1"/>
    <n v="0"/>
    <n v="0"/>
    <n v="14.276973281664301"/>
    <d v="1900-01-09T04:44:53"/>
    <n v="43387"/>
    <n v="0"/>
    <n v="0"/>
    <n v="0"/>
    <n v="1659.0201628960785"/>
  </r>
  <r>
    <s v="STND-62650"/>
    <s v="JP Morgan Chase Bank, N.A."/>
    <s v="JPMorgan Chase and Co Phase 7 - 2801 Dundee Rd - Northbrook"/>
    <s v="Outdoor &amp; Garage - LED Fixtures"/>
    <s v="Outdoor &amp; Garage Lighting"/>
    <s v="Exterior"/>
    <n v="0"/>
    <n v="1617.99"/>
    <n v="0"/>
    <x v="0"/>
    <x v="0"/>
    <n v="10.1978380583316"/>
    <s v="Qty / 1,000"/>
    <m/>
    <s v="Private-Lighting"/>
    <s v="lighting"/>
    <n v="3"/>
    <n v="1"/>
    <s v="Lighting"/>
    <n v="0.91633259480590001"/>
    <n v="1.30467645558681"/>
    <n v="1482.6169750700001"/>
    <n v="0"/>
    <n v="0.71"/>
    <n v="1052.6580522997001"/>
    <n v="0"/>
    <n v="4903"/>
    <n v="1"/>
    <n v="1"/>
    <n v="0"/>
    <n v="0"/>
    <n v="14.276973281664301"/>
    <d v="1900-01-09T04:44:53"/>
    <n v="43387"/>
    <n v="0"/>
    <n v="0"/>
    <n v="0"/>
    <n v="10734.836348151097"/>
  </r>
  <r>
    <s v="STND-62651"/>
    <s v="YMCA of Rock River Valley"/>
    <s v="Rock River Valley YMCA (Northeast Campus) - 8451 Orth Rd - Loves Park"/>
    <s v="New Indoor LED Fixtures"/>
    <s v="Indoor Lighting"/>
    <s v="Miscellaneous"/>
    <n v="0"/>
    <n v="5679.3559999999998"/>
    <n v="1.2163299999999999"/>
    <x v="0"/>
    <x v="0"/>
    <n v="14.797277300976599"/>
    <s v="Qty / 1,000"/>
    <m/>
    <s v="Private-Lighting"/>
    <s v="lighting"/>
    <n v="3"/>
    <n v="1"/>
    <s v="Lighting"/>
    <n v="0.91633259480590001"/>
    <n v="1.30467645558681"/>
    <n v="5204.1790203064602"/>
    <n v="1.5869171132238999"/>
    <n v="0.71"/>
    <n v="3694.9671044175798"/>
    <n v="1.12671115038897"/>
    <n v="3379"/>
    <n v="1.0900000000000001"/>
    <n v="1.36"/>
    <n v="2.1999999999999999E-2"/>
    <n v="0.57999999999999996"/>
    <n v="20.7161882213673"/>
    <d v="1900-01-13T19:08:05"/>
    <n v="43405"/>
    <n v="2.01181175611549"/>
    <n v="105.038475639213"/>
    <n v="0"/>
    <n v="54675.452862053484"/>
  </r>
  <r>
    <s v="STND-62652"/>
    <s v="Mars Incorporated"/>
    <s v="Mars Wrigley Confectionery (Indoor Lighting) - 15W660 79th St - Burr Ridge"/>
    <s v="New Indoor LED Fixtures"/>
    <s v="Indoor Lighting"/>
    <s v="Manufacturing"/>
    <n v="0"/>
    <n v="27075.149000000001"/>
    <n v="4.8421149999999997"/>
    <x v="0"/>
    <x v="0"/>
    <n v="10.827197921178"/>
    <s v="Qty / 1,000"/>
    <m/>
    <s v="Private-Lighting"/>
    <s v="lighting"/>
    <n v="3"/>
    <n v="1"/>
    <s v="Lighting"/>
    <n v="0.91633259480590001"/>
    <n v="1.30467645558681"/>
    <n v="24809.841537926401"/>
    <n v="6.3173934357437096"/>
    <n v="0.71"/>
    <n v="17614.987491927699"/>
    <n v="4.4853493393780299"/>
    <n v="4618"/>
    <n v="1.02"/>
    <n v="1.04"/>
    <n v="1.2E-2"/>
    <n v="0.81"/>
    <n v="15.158077089649201"/>
    <d v="1900-01-09T19:51:10"/>
    <n v="43380"/>
    <n v="7.49927995696072"/>
    <n v="291.88048868148701"/>
    <n v="0"/>
    <n v="190720.95595417605"/>
  </r>
  <r>
    <s v="STND-62652"/>
    <s v="Mars Incorporated"/>
    <s v="Mars Wrigley Confectionery (Indoor Lighting) - 15W660 79th St - Burr Ridge"/>
    <s v="New Indoor LED Fixtures"/>
    <s v="Indoor Lighting"/>
    <s v="Manufacturing"/>
    <n v="0"/>
    <n v="1040.99"/>
    <n v="0.18617"/>
    <x v="0"/>
    <x v="0"/>
    <n v="10.827197921178"/>
    <s v="Qty / 1,000"/>
    <m/>
    <s v="Private-Lighting"/>
    <s v="lighting"/>
    <n v="3"/>
    <n v="1"/>
    <s v="Lighting"/>
    <n v="0.91633259480590001"/>
    <n v="1.30467645558681"/>
    <n v="953.89306786699399"/>
    <n v="0.24289161573659601"/>
    <n v="0.71"/>
    <n v="677.26407818556504"/>
    <n v="0.17245304717298299"/>
    <n v="4618"/>
    <n v="1.02"/>
    <n v="1.04"/>
    <n v="1.2E-2"/>
    <n v="0.81"/>
    <n v="15.158077089649201"/>
    <d v="1900-01-09T19:51:10"/>
    <n v="43380"/>
    <n v="0.28833287718019401"/>
    <n v="11.222271386670499"/>
    <n v="0"/>
    <n v="7332.8722194192842"/>
  </r>
  <r>
    <s v="STND-62653"/>
    <s v="Lockport Township High School District 205"/>
    <s v="Lockport Township High School D-205 - 1222 S Jefferson - Lockport"/>
    <s v="New Indoor LED Fixtures"/>
    <s v="Indoor Lighting"/>
    <s v="K-12 School"/>
    <n v="0"/>
    <n v="37837.828000000001"/>
    <n v="10.317542"/>
    <x v="0"/>
    <x v="1"/>
    <n v="15"/>
    <s v="Qty / 1,000"/>
    <m/>
    <s v="Public-Lighting"/>
    <s v="lighting"/>
    <n v="3"/>
    <n v="1"/>
    <s v="Lighting"/>
    <n v="0.99829244462109001"/>
    <n v="0.987374621353864"/>
    <n v="37773.217813272298"/>
    <n v="10.1872791255526"/>
    <n v="0.71"/>
    <n v="26818.9846474234"/>
    <n v="7.2329681791423397"/>
    <n v="2979"/>
    <n v="1.17333333333333"/>
    <n v="1.323"/>
    <n v="2.1333333333333301E-2"/>
    <n v="0.72"/>
    <n v="23.497818059751602"/>
    <d v="1900-01-15T18:49:11"/>
    <n v="43427"/>
    <n v="10.694632490921901"/>
    <n v="686.78577842313405"/>
    <n v="0"/>
    <n v="402284.76971135102"/>
  </r>
  <r>
    <s v="STND-62653"/>
    <s v="Lockport Township High School District 205"/>
    <s v="Lockport Township High School D-205 - 1222 S Jefferson - Lockport"/>
    <s v="New Indoor LED Fixtures"/>
    <s v="Indoor Lighting"/>
    <s v="K-12 School"/>
    <n v="0"/>
    <n v="2593.16"/>
    <n v="0.707098"/>
    <x v="0"/>
    <x v="1"/>
    <n v="15"/>
    <s v="Qty / 1,000"/>
    <m/>
    <s v="Public-Lighting"/>
    <s v="lighting"/>
    <n v="3"/>
    <n v="1"/>
    <s v="Lighting"/>
    <n v="0.99829244462109001"/>
    <n v="0.987374621353864"/>
    <n v="2588.7320356936302"/>
    <n v="0.69817062001007502"/>
    <n v="0.71"/>
    <n v="1837.9997453424701"/>
    <n v="0.495701140207153"/>
    <n v="2979"/>
    <n v="1.17333333333333"/>
    <n v="1.323"/>
    <n v="2.1333333333333301E-2"/>
    <n v="0.72"/>
    <n v="23.497818059751602"/>
    <d v="1900-01-15T18:49:11"/>
    <n v="43427"/>
    <n v="0.73294135803526805"/>
    <n v="47.067855194429598"/>
    <n v="0"/>
    <n v="27569.996180137052"/>
  </r>
  <r>
    <s v="STND-62656"/>
    <s v="Poplar Creek Office Plaza LLC"/>
    <s v="Poplar Creek Office Plaza - 1721 Moon Lake Blvd - Hoffman Estates"/>
    <s v="Outdoor &amp; Garage - LED Fixtures"/>
    <s v="Outdoor &amp; Garage Lighting"/>
    <s v="Exterior"/>
    <n v="0"/>
    <n v="76584.86"/>
    <n v="0"/>
    <x v="0"/>
    <x v="0"/>
    <n v="10.1978380583316"/>
    <s v="Qty / 1,000"/>
    <m/>
    <s v="Private-Lighting"/>
    <s v="lighting"/>
    <n v="3"/>
    <n v="1"/>
    <s v="Lighting"/>
    <n v="0.91633259480590001"/>
    <n v="1.30467645558681"/>
    <n v="70177.203486646598"/>
    <n v="0"/>
    <n v="0.71"/>
    <n v="49825.814475519102"/>
    <n v="0"/>
    <n v="4903"/>
    <n v="1"/>
    <n v="1"/>
    <n v="0"/>
    <n v="0"/>
    <n v="14.276973281664301"/>
    <d v="1900-01-09T04:44:53"/>
    <n v="43434"/>
    <n v="0"/>
    <n v="0"/>
    <n v="0"/>
    <n v="508115.58714581822"/>
  </r>
  <r>
    <s v="STND-62657"/>
    <s v="PetSmart, Inc"/>
    <s v="PetSmart # 422 - 2153 75th St - Darien"/>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400"/>
    <n v="0.109593392059206"/>
    <n v="5.9858698598544198"/>
    <n v="0"/>
    <n v="3060.4007564623889"/>
  </r>
  <r>
    <s v="STND-62657"/>
    <s v="PetSmart, Inc"/>
    <s v="PetSmart # 422 - 2153 75th St - Darien"/>
    <s v="New Indoor LED Fixtures"/>
    <s v="Indoor Lighting"/>
    <s v="Retail (strip mall)"/>
    <n v="0"/>
    <n v="11332.044"/>
    <n v="2.2641049999999998"/>
    <x v="0"/>
    <x v="0"/>
    <n v="12.215978499877799"/>
    <s v="Qty / 1,000"/>
    <m/>
    <s v="Private-Lighting"/>
    <s v="lighting"/>
    <n v="3"/>
    <n v="1"/>
    <s v="Lighting"/>
    <n v="0.91633259480590001"/>
    <n v="1.30467645558681"/>
    <n v="10383.921282974599"/>
    <n v="2.9539244864763701"/>
    <n v="0.71"/>
    <n v="7372.5841109119901"/>
    <n v="2.09728638539822"/>
    <n v="4093"/>
    <n v="1.1200000000000001"/>
    <n v="1.29"/>
    <n v="1.9E-2"/>
    <n v="0.71"/>
    <n v="17.102369899829"/>
    <d v="1900-01-11T05:11:01"/>
    <n v="43400"/>
    <n v="3.2251604831055398"/>
    <n v="176.155807479034"/>
    <n v="0"/>
    <n v="90063.32898744155"/>
  </r>
  <r>
    <s v="STND-62657"/>
    <s v="PetSmart, Inc"/>
    <s v="PetSmart # 422 - 2153 75th St - Darien"/>
    <s v="New Indoor LED Fixtures"/>
    <s v="Indoor Lighting"/>
    <s v="Retail (strip mall)"/>
    <n v="0"/>
    <n v="11171.598"/>
    <n v="2.2320479999999998"/>
    <x v="0"/>
    <x v="0"/>
    <n v="12.215978499877799"/>
    <s v="Qty / 1,000"/>
    <m/>
    <s v="Private-Lighting"/>
    <s v="lighting"/>
    <n v="3"/>
    <n v="1"/>
    <s v="Lighting"/>
    <n v="0.91633259480590001"/>
    <n v="1.30467645558681"/>
    <n v="10236.899383468401"/>
    <n v="2.9121004733396201"/>
    <n v="0.71"/>
    <n v="7268.1985622625598"/>
    <n v="2.0675913360711302"/>
    <n v="4093"/>
    <n v="1.1200000000000001"/>
    <n v="1.29"/>
    <n v="1.9E-2"/>
    <n v="0.71"/>
    <n v="17.102369899829"/>
    <d v="1900-01-11T05:11:01"/>
    <n v="43400"/>
    <n v="3.1794960949226101"/>
    <n v="173.66168596955299"/>
    <n v="0"/>
    <n v="88788.157369442168"/>
  </r>
  <r>
    <s v="STND-62657"/>
    <s v="PetSmart, Inc"/>
    <s v="PetSmart # 422 - 2153 75th St - Darien"/>
    <s v="New Indoor LED Fixtures"/>
    <s v="Indoor Lighting"/>
    <s v="Retail (strip mall)"/>
    <n v="0"/>
    <n v="10965.311"/>
    <n v="2.190833"/>
    <x v="0"/>
    <x v="0"/>
    <n v="12.215978499877799"/>
    <s v="Qty / 1,000"/>
    <m/>
    <s v="Private-Lighting"/>
    <s v="lighting"/>
    <n v="3"/>
    <n v="1"/>
    <s v="Lighting"/>
    <n v="0.91633259480590001"/>
    <n v="1.30467645558681"/>
    <n v="10047.871881483699"/>
    <n v="2.8583282332226099"/>
    <n v="0.71"/>
    <n v="7133.9890358534103"/>
    <n v="2.0294130455880501"/>
    <n v="4093"/>
    <n v="1.1200000000000001"/>
    <n v="1.29"/>
    <n v="1.9E-2"/>
    <n v="0.71"/>
    <n v="17.102369899829"/>
    <d v="1900-01-11T05:11:01"/>
    <n v="43400"/>
    <n v="3.1207863666586002"/>
    <n v="170.45496941802699"/>
    <n v="0"/>
    <n v="87148.656680349217"/>
  </r>
  <r>
    <s v="STND-62658"/>
    <s v="PetSmart, Inc"/>
    <s v="PetSmart # 425 - 9277 159th St - Orland Hills"/>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400"/>
    <n v="0.109593392059206"/>
    <n v="5.9858698598544198"/>
    <n v="0"/>
    <n v="3060.4007564623889"/>
  </r>
  <r>
    <s v="STND-62658"/>
    <s v="PetSmart, Inc"/>
    <s v="PetSmart # 425 - 9277 159th St - Orland Hills"/>
    <s v="New Indoor LED Fixtures"/>
    <s v="Indoor Lighting"/>
    <s v="Retail (strip mall)"/>
    <n v="0"/>
    <n v="20303.244999999999"/>
    <n v="4.056521"/>
    <x v="0"/>
    <x v="0"/>
    <n v="12.215978499877799"/>
    <s v="Qty / 1,000"/>
    <m/>
    <s v="Private-Lighting"/>
    <s v="lighting"/>
    <n v="3"/>
    <n v="1"/>
    <s v="Lighting"/>
    <n v="0.91633259480590001"/>
    <n v="1.30467645558681"/>
    <n v="18604.525173829901"/>
    <n v="5.2924474402934498"/>
    <n v="0.71"/>
    <n v="13209.212873419199"/>
    <n v="3.7576376826083502"/>
    <n v="4093"/>
    <n v="1.1200000000000001"/>
    <n v="1.29"/>
    <n v="1.9E-2"/>
    <n v="0.71"/>
    <n v="17.102369899829"/>
    <d v="1900-01-11T05:11:01"/>
    <n v="43400"/>
    <n v="5.77841187934649"/>
    <n v="315.612480627472"/>
    <n v="0"/>
    <n v="161363.46046199798"/>
  </r>
  <r>
    <s v="STND-62658"/>
    <s v="PetSmart, Inc"/>
    <s v="PetSmart # 425 - 9277 159th St - Orland Hills"/>
    <s v="New Indoor LED Fixtures"/>
    <s v="Indoor Lighting"/>
    <s v="Retail (strip mall)"/>
    <n v="0"/>
    <n v="953.505"/>
    <n v="0.19050700000000001"/>
    <x v="0"/>
    <x v="0"/>
    <n v="12.215978499877799"/>
    <s v="Qty / 1,000"/>
    <m/>
    <s v="Private-Lighting"/>
    <s v="lighting"/>
    <n v="3"/>
    <n v="1"/>
    <s v="Lighting"/>
    <n v="0.91633259480590001"/>
    <n v="1.30467645558681"/>
    <n v="873.727710810399"/>
    <n v="0.24854999752447601"/>
    <n v="0.71"/>
    <n v="620.34667467538395"/>
    <n v="0.17647049824237801"/>
    <n v="4093"/>
    <n v="1.1200000000000001"/>
    <n v="1.29"/>
    <n v="1.9E-2"/>
    <n v="0.71"/>
    <n v="17.102369899829"/>
    <d v="1900-01-11T05:11:01"/>
    <n v="43400"/>
    <n v="0.27137241786709898"/>
    <n v="14.822166522676399"/>
    <n v="0"/>
    <n v="7578.141640305178"/>
  </r>
  <r>
    <s v="STND-62659"/>
    <s v="PetSmart, Inc"/>
    <s v="PetSmart # 432 - 4975 CAL SAG Rd - Crestwood"/>
    <s v="New Indoor LED Fixtures"/>
    <s v="Indoor Lighting"/>
    <s v="Retail (strip mall)"/>
    <n v="0"/>
    <n v="4290.7740000000003"/>
    <n v="0.85728199999999999"/>
    <x v="0"/>
    <x v="0"/>
    <n v="12.215978499877799"/>
    <s v="Qty / 1,000"/>
    <m/>
    <s v="Private-Lighting"/>
    <s v="lighting"/>
    <n v="3"/>
    <n v="1"/>
    <s v="Lighting"/>
    <n v="0.91633259480590001"/>
    <n v="1.30467645558681"/>
    <n v="3931.7760731456901"/>
    <n v="1.1184756411983701"/>
    <n v="0.71"/>
    <n v="2791.5610119334401"/>
    <n v="0.79411770525084202"/>
    <n v="4093"/>
    <n v="1.1200000000000001"/>
    <n v="1.29"/>
    <n v="1.9E-2"/>
    <n v="0.71"/>
    <n v="17.102369899829"/>
    <d v="1900-01-11T05:11:01"/>
    <n v="43400"/>
    <n v="1.2211765926393401"/>
    <n v="66.699772669435802"/>
    <n v="0"/>
    <n v="34101.649302876016"/>
  </r>
  <r>
    <s v="STND-62659"/>
    <s v="PetSmart, Inc"/>
    <s v="PetSmart # 432 - 4975 CAL SAG Rd - Crestwood"/>
    <s v="New Indoor LED Fixtures"/>
    <s v="Indoor Lighting"/>
    <s v="Retail (strip mall)"/>
    <n v="0"/>
    <n v="293.38600000000002"/>
    <n v="5.8618000000000003E-2"/>
    <x v="0"/>
    <x v="0"/>
    <n v="12.215978499877799"/>
    <s v="Qty / 1,000"/>
    <m/>
    <s v="Private-Lighting"/>
    <s v="lighting"/>
    <n v="3"/>
    <n v="1"/>
    <s v="Lighting"/>
    <n v="0.91633259480590001"/>
    <n v="1.30467645558681"/>
    <n v="268.83915465972399"/>
    <n v="7.6477524473587397E-2"/>
    <n v="0.71"/>
    <n v="190.875799808404"/>
    <n v="5.4299042376247102E-2"/>
    <n v="4093"/>
    <n v="1.1200000000000001"/>
    <n v="1.29"/>
    <n v="1.9E-2"/>
    <n v="0.71"/>
    <n v="17.102369899829"/>
    <d v="1900-01-11T05:11:01"/>
    <n v="43400"/>
    <n v="8.3499862947469597E-2"/>
    <n v="4.5606642308346004"/>
    <n v="0"/>
    <n v="2331.7346666064423"/>
  </r>
  <r>
    <s v="STND-62659"/>
    <s v="PetSmart, Inc"/>
    <s v="PetSmart # 432 - 4975 CAL SAG Rd - Crestwood"/>
    <s v="New Indoor LED Fixtures"/>
    <s v="Indoor Lighting"/>
    <s v="Retail (strip mall)"/>
    <n v="0"/>
    <n v="29746.614000000001"/>
    <n v="5.9432749999999999"/>
    <x v="0"/>
    <x v="0"/>
    <n v="12.215978499877799"/>
    <s v="Qty / 1,000"/>
    <m/>
    <s v="Private-Lighting"/>
    <s v="lighting"/>
    <n v="3"/>
    <n v="1"/>
    <s v="Lighting"/>
    <n v="0.91633259480590001"/>
    <n v="1.30467645558681"/>
    <n v="27257.7919933095"/>
    <n v="7.75405096157768"/>
    <n v="0.71"/>
    <n v="19353.0323152497"/>
    <n v="5.5053761827201502"/>
    <n v="4093"/>
    <n v="1.1200000000000001"/>
    <n v="1.29"/>
    <n v="1.9E-2"/>
    <n v="0.71"/>
    <n v="17.102369899829"/>
    <d v="1900-01-11T05:11:01"/>
    <n v="43400"/>
    <n v="8.4660453778553109"/>
    <n v="462.40897131507199"/>
    <n v="0"/>
    <n v="236416.2266705306"/>
  </r>
  <r>
    <s v="STND-62660"/>
    <s v="PetSmart, Inc"/>
    <s v="PetSmart # 493 - 6320 E State St - Rockford"/>
    <s v="New Indoor LED Fixtures"/>
    <s v="Indoor Lighting"/>
    <s v="Retail (strip mall)"/>
    <n v="0"/>
    <n v="953.505"/>
    <n v="0.19050700000000001"/>
    <x v="0"/>
    <x v="0"/>
    <n v="12.215978499877799"/>
    <s v="Qty / 1,000"/>
    <m/>
    <s v="Private-Lighting"/>
    <s v="lighting"/>
    <n v="3"/>
    <n v="1"/>
    <s v="Lighting"/>
    <n v="0.91633259480590001"/>
    <n v="1.30467645558681"/>
    <n v="873.727710810399"/>
    <n v="0.24854999752447601"/>
    <n v="0.71"/>
    <n v="620.34667467538395"/>
    <n v="0.17647049824237801"/>
    <n v="4093"/>
    <n v="1.1200000000000001"/>
    <n v="1.29"/>
    <n v="1.9E-2"/>
    <n v="0.71"/>
    <n v="17.102369899829"/>
    <d v="1900-01-11T05:11:01"/>
    <n v="43399"/>
    <n v="0.27137241786709898"/>
    <n v="14.822166522676399"/>
    <n v="0"/>
    <n v="7578.141640305178"/>
  </r>
  <r>
    <s v="STND-62660"/>
    <s v="PetSmart, Inc"/>
    <s v="PetSmart # 493 - 6320 E State St - Rockford"/>
    <s v="New Indoor LED Fixtures"/>
    <s v="Indoor Lighting"/>
    <s v="Retail (strip mall)"/>
    <n v="0"/>
    <n v="440.07900000000001"/>
    <n v="8.7926000000000004E-2"/>
    <x v="0"/>
    <x v="0"/>
    <n v="12.215978499877799"/>
    <s v="Qty / 1,000"/>
    <m/>
    <s v="Private-Lighting"/>
    <s v="lighting"/>
    <n v="3"/>
    <n v="1"/>
    <s v="Lighting"/>
    <n v="0.91633259480590001"/>
    <n v="1.30467645558681"/>
    <n v="403.25873198958601"/>
    <n v="0.11471498203392599"/>
    <n v="0.71"/>
    <n v="286.31369971260602"/>
    <n v="8.1447637244087101E-2"/>
    <n v="4093"/>
    <n v="1.1200000000000001"/>
    <n v="1.29"/>
    <n v="1.9E-2"/>
    <n v="0.71"/>
    <n v="17.102369899829"/>
    <d v="1900-01-11T05:11:01"/>
    <n v="43399"/>
    <n v="0.125248369946419"/>
    <n v="6.8409963462518997"/>
    <n v="0"/>
    <n v="3497.6019999096638"/>
  </r>
  <r>
    <s v="STND-62660"/>
    <s v="PetSmart, Inc"/>
    <s v="PetSmart # 493 - 6320 E State St - Rockford"/>
    <s v="New Indoor LED Fixtures"/>
    <s v="Indoor Lighting"/>
    <s v="Retail (strip mall)"/>
    <n v="0"/>
    <n v="31580.277999999998"/>
    <n v="6.3096350000000001"/>
    <x v="0"/>
    <x v="0"/>
    <n v="12.215978499877799"/>
    <s v="Qty / 1,000"/>
    <m/>
    <s v="Private-Lighting"/>
    <s v="lighting"/>
    <n v="3"/>
    <n v="1"/>
    <s v="Lighting"/>
    <n v="0.91633259480590001"/>
    <n v="1.30467645558681"/>
    <n v="28938.038084431701"/>
    <n v="8.2320322278464602"/>
    <n v="0.71"/>
    <n v="20546.0070399465"/>
    <n v="5.8447428817709897"/>
    <n v="4093"/>
    <n v="1.1200000000000001"/>
    <n v="1.29"/>
    <n v="1.9E-2"/>
    <n v="0.71"/>
    <n v="17.102369899829"/>
    <d v="1900-01-11T05:11:01"/>
    <n v="43399"/>
    <n v="8.9879159600900298"/>
    <n v="490.91314607518001"/>
    <n v="0"/>
    <n v="250989.58025832436"/>
  </r>
  <r>
    <s v="STND-62661"/>
    <s v="PetSmart, Inc"/>
    <s v="PetSmart # 1181 - 1440 E Golf Rd - Schaumburg"/>
    <s v="New Indoor LED Fixtures"/>
    <s v="Indoor Lighting"/>
    <s v="Retail (strip mall)"/>
    <n v="0"/>
    <n v="238.376"/>
    <n v="4.7627000000000003E-2"/>
    <x v="0"/>
    <x v="0"/>
    <n v="12.215978499877799"/>
    <s v="Qty / 1,000"/>
    <m/>
    <s v="Private-Lighting"/>
    <s v="lighting"/>
    <n v="3"/>
    <n v="1"/>
    <s v="Lighting"/>
    <n v="0.91633259480590001"/>
    <n v="1.30467645558681"/>
    <n v="218.431698619451"/>
    <n v="6.2137825550232798E-2"/>
    <n v="0.71"/>
    <n v="155.08650601981"/>
    <n v="4.4117856140665303E-2"/>
    <n v="4093"/>
    <n v="1.1200000000000001"/>
    <n v="1.29"/>
    <n v="1.9E-2"/>
    <n v="0.71"/>
    <n v="17.102369899829"/>
    <d v="1900-01-11T05:11:01"/>
    <n v="43399"/>
    <n v="6.7843460585470902E-2"/>
    <n v="3.70553774443712"/>
    <n v="0"/>
    <n v="1894.5334231591678"/>
  </r>
  <r>
    <s v="STND-62661"/>
    <s v="PetSmart, Inc"/>
    <s v="PetSmart # 1181 - 1440 E Golf Rd - Schaumburg"/>
    <s v="New Indoor LED Fixtures"/>
    <s v="Indoor Lighting"/>
    <s v="Retail (strip mall)"/>
    <n v="0"/>
    <n v="357.56400000000002"/>
    <n v="7.1440000000000003E-2"/>
    <x v="0"/>
    <x v="0"/>
    <n v="12.215978499877799"/>
    <s v="Qty / 1,000"/>
    <m/>
    <s v="Private-Lighting"/>
    <s v="lighting"/>
    <n v="3"/>
    <n v="1"/>
    <s v="Lighting"/>
    <n v="0.91633259480590001"/>
    <n v="1.30467645558681"/>
    <n v="327.64754792917699"/>
    <n v="9.3206085987121504E-2"/>
    <n v="0.71"/>
    <n v="232.62975902971601"/>
    <n v="6.6176321050856204E-2"/>
    <n v="4093"/>
    <n v="1.1200000000000001"/>
    <n v="1.29"/>
    <n v="1.9E-2"/>
    <n v="0.71"/>
    <n v="17.102369899829"/>
    <d v="1900-01-11T05:11:01"/>
    <n v="43399"/>
    <n v="0.101764478640814"/>
    <n v="5.5583066166556803"/>
    <n v="0"/>
    <n v="2841.800134738764"/>
  </r>
  <r>
    <s v="STND-62661"/>
    <s v="PetSmart, Inc"/>
    <s v="PetSmart # 1181 - 1440 E Golf Rd - Schaumburg"/>
    <s v="New Indoor LED Fixtures"/>
    <s v="Indoor Lighting"/>
    <s v="Retail (strip mall)"/>
    <n v="0"/>
    <n v="220.04"/>
    <n v="4.3963000000000002E-2"/>
    <x v="0"/>
    <x v="0"/>
    <n v="12.215978499877799"/>
    <s v="Qty / 1,000"/>
    <m/>
    <s v="Private-Lighting"/>
    <s v="lighting"/>
    <n v="3"/>
    <n v="1"/>
    <s v="Lighting"/>
    <n v="0.91633259480590001"/>
    <n v="1.30467645558681"/>
    <n v="201.62982416109"/>
    <n v="5.7357491016962803E-2"/>
    <n v="0.71"/>
    <n v="143.15717515437399"/>
    <n v="4.0723818622043599E-2"/>
    <n v="4093"/>
    <n v="1.1200000000000001"/>
    <n v="1.29"/>
    <n v="1.9E-2"/>
    <n v="0.71"/>
    <n v="17.102369899829"/>
    <d v="1900-01-11T05:11:01"/>
    <n v="43399"/>
    <n v="6.2624184973209707E-2"/>
    <n v="3.42050594558992"/>
    <n v="0"/>
    <n v="1748.8049737890728"/>
  </r>
  <r>
    <s v="STND-62661"/>
    <s v="PetSmart, Inc"/>
    <s v="PetSmart # 1181 - 1440 E Golf Rd - Schaumburg"/>
    <s v="New Indoor LED Fixtures"/>
    <s v="Indoor Lighting"/>
    <s v="Retail (strip mall)"/>
    <n v="0"/>
    <n v="29746.614000000001"/>
    <n v="5.9432749999999999"/>
    <x v="0"/>
    <x v="0"/>
    <n v="12.215978499877799"/>
    <s v="Qty / 1,000"/>
    <m/>
    <s v="Private-Lighting"/>
    <s v="lighting"/>
    <n v="3"/>
    <n v="1"/>
    <s v="Lighting"/>
    <n v="0.91633259480590001"/>
    <n v="1.30467645558681"/>
    <n v="27257.7919933095"/>
    <n v="7.75405096157768"/>
    <n v="0.71"/>
    <n v="19353.0323152497"/>
    <n v="5.5053761827201502"/>
    <n v="4093"/>
    <n v="1.1200000000000001"/>
    <n v="1.29"/>
    <n v="1.9E-2"/>
    <n v="0.71"/>
    <n v="17.102369899829"/>
    <d v="1900-01-11T05:11:01"/>
    <n v="43399"/>
    <n v="8.4660453778553109"/>
    <n v="462.40897131507199"/>
    <n v="0"/>
    <n v="236416.2266705306"/>
  </r>
  <r>
    <s v="STND-62662"/>
    <s v="PetSmart, Inc"/>
    <s v="PetSmart # 2186 - 3210 E Lynn Blvd - Sterling"/>
    <s v="New Indoor LED Fixtures"/>
    <s v="Indoor Lighting"/>
    <s v="Retail (strip mall)"/>
    <n v="0"/>
    <n v="2145.3870000000002"/>
    <n v="0.42864099999999999"/>
    <x v="0"/>
    <x v="0"/>
    <n v="12.215978499877799"/>
    <s v="Qty / 1,000"/>
    <m/>
    <s v="Private-Lighting"/>
    <s v="lighting"/>
    <n v="3"/>
    <n v="1"/>
    <s v="Lighting"/>
    <n v="0.91633259480590001"/>
    <n v="1.30467645558681"/>
    <n v="1965.8880365728501"/>
    <n v="0.55923782059918403"/>
    <n v="0.71"/>
    <n v="1395.7805059667201"/>
    <n v="0.39705885262542101"/>
    <n v="4093"/>
    <n v="1.1200000000000001"/>
    <n v="1.29"/>
    <n v="1.9E-2"/>
    <n v="0.71"/>
    <n v="17.102369899829"/>
    <d v="1900-01-11T05:11:01"/>
    <n v="43399"/>
    <n v="0.61058829631966804"/>
    <n v="33.349886334717901"/>
    <n v="0"/>
    <n v="17050.824651438008"/>
  </r>
  <r>
    <s v="STND-62662"/>
    <s v="PetSmart, Inc"/>
    <s v="PetSmart # 2186 - 3210 E Lynn Blvd - Sterling"/>
    <s v="New Indoor LED Fixtures"/>
    <s v="Indoor Lighting"/>
    <s v="Retail (strip mall)"/>
    <n v="0"/>
    <n v="-6564.5169999999998"/>
    <n v="-1.311569"/>
    <x v="0"/>
    <x v="0"/>
    <n v="12.215978499877799"/>
    <s v="Qty / 1,000"/>
    <m/>
    <s v="Private-Lighting"/>
    <s v="lighting"/>
    <n v="3"/>
    <n v="1"/>
    <s v="Lighting"/>
    <n v="0.91633259480590001"/>
    <n v="1.30467645558681"/>
    <n v="-6015.28089625744"/>
    <n v="-1.7111731941775301"/>
    <n v="0.71"/>
    <n v="-4270.8494363427799"/>
    <n v="-1.2149329678660501"/>
    <n v="4093"/>
    <n v="1.1200000000000001"/>
    <n v="1.29"/>
    <n v="1.9E-2"/>
    <n v="0.71"/>
    <n v="17.102369899829"/>
    <d v="1900-01-11T05:11:01"/>
    <n v="43399"/>
    <n v="-1.86829696929526"/>
    <n v="-102.044943775796"/>
    <n v="0"/>
    <n v="-52172.604890578616"/>
  </r>
  <r>
    <s v="STND-62662"/>
    <s v="PetSmart, Inc"/>
    <s v="PetSmart # 2186 - 3210 E Lynn Blvd - Sterling"/>
    <s v="New Indoor LED Fixtures"/>
    <s v="Indoor Lighting"/>
    <s v="Retail (strip mall)"/>
    <n v="0"/>
    <n v="9278.34"/>
    <n v="1.853782"/>
    <x v="0"/>
    <x v="0"/>
    <n v="12.215978499877799"/>
    <s v="Qty / 1,000"/>
    <m/>
    <s v="Private-Lighting"/>
    <s v="lighting"/>
    <n v="3"/>
    <n v="1"/>
    <s v="Lighting"/>
    <n v="0.91633259480590001"/>
    <n v="1.30467645558681"/>
    <n v="8502.0453676913694"/>
    <n v="2.4185857291906201"/>
    <n v="0.71"/>
    <n v="6036.4522110608696"/>
    <n v="1.7171958677253401"/>
    <n v="4093"/>
    <n v="1.1200000000000001"/>
    <n v="1.29"/>
    <n v="1.9E-2"/>
    <n v="0.71"/>
    <n v="17.102369899829"/>
    <d v="1900-01-11T05:11:01"/>
    <n v="43399"/>
    <n v="2.6406657158976099"/>
    <n v="144.231126773336"/>
    <n v="0"/>
    <n v="73741.170425859382"/>
  </r>
  <r>
    <s v="STND-62663"/>
    <s v="BMO Harris Bank N.A."/>
    <s v="BMO Harris Bank NA - 201 S Grove Ave - Barrington"/>
    <s v="VSD on HVAC Fan or Pump &lt;= 200 HP"/>
    <s v="Variable Speed Drives"/>
    <s v="Office"/>
    <n v="0"/>
    <n v="64731.696000000004"/>
    <n v="3.6949510000000001"/>
    <x v="6"/>
    <x v="0"/>
    <n v="15"/>
    <s v="ΔkWpeak"/>
    <m/>
    <s v="Private-Non-Lighting"/>
    <s v="non_lighting"/>
    <n v="2"/>
    <n v="1"/>
    <s v="Non-Lighting"/>
    <n v="0.76002432528749297"/>
    <n v="0.465462131779591"/>
    <n v="49197.663577115098"/>
    <n v="1.7198597692811299"/>
    <n v="0.7"/>
    <n v="34438.3645039806"/>
    <n v="1.2039018384967901"/>
    <n v="2885"/>
    <n v="1.165"/>
    <n v="1.3779999999999999"/>
    <n v="2.5499999999999998E-2"/>
    <n v="0.55000000000000004"/>
    <n v="24.263431542460999"/>
    <d v="1900-01-16T07:56:40"/>
    <n v="43470"/>
    <n v="1.7198597692811299"/>
    <n v="0"/>
    <n v="0"/>
    <n v="516575.46755970898"/>
  </r>
  <r>
    <s v="STND-62663"/>
    <s v="BMO Harris Bank N.A."/>
    <s v="BMO Harris Bank NA - 201 S Grove Ave - Barrington"/>
    <s v="VSD on HVAC Fan or Pump &lt;= 200 HP"/>
    <s v="Variable Speed Drives"/>
    <s v="Office"/>
    <n v="0"/>
    <n v="194195.08900000001"/>
    <n v="11.084853000000001"/>
    <x v="6"/>
    <x v="0"/>
    <n v="15"/>
    <s v="ΔkWpeak"/>
    <m/>
    <s v="Private-Non-Lighting"/>
    <s v="non_lighting"/>
    <n v="2"/>
    <n v="1"/>
    <s v="Non-Lighting"/>
    <n v="0.76002432528749297"/>
    <n v="0.465462131779591"/>
    <n v="147592.99149136999"/>
    <n v="5.1595793078433996"/>
    <n v="0.7"/>
    <n v="103315.094043959"/>
    <n v="3.6117055154903799"/>
    <n v="2885"/>
    <n v="1.165"/>
    <n v="1.3779999999999999"/>
    <n v="2.5499999999999998E-2"/>
    <n v="0.55000000000000004"/>
    <n v="24.263431542460999"/>
    <d v="1900-01-16T07:56:40"/>
    <n v="43470"/>
    <n v="5.1595793078433996"/>
    <n v="0"/>
    <n v="0"/>
    <n v="1549726.4106593851"/>
  </r>
  <r>
    <s v="STND-62664"/>
    <s v="Woodridge School District 68"/>
    <s v="Woodridge School District 68 - NS Hobson 1 E Rt 53 - Woodridge"/>
    <s v="New Indoor LED Fixtures"/>
    <s v="Indoor Lighting"/>
    <s v="K-12 School"/>
    <n v="0"/>
    <n v="1498.7349999999999"/>
    <n v="0.40867199999999998"/>
    <x v="0"/>
    <x v="1"/>
    <n v="15"/>
    <s v="Qty / 1,000"/>
    <m/>
    <s v="Public-Lighting"/>
    <s v="lighting"/>
    <n v="3"/>
    <n v="1"/>
    <s v="Lighting"/>
    <n v="0.99829244462109001"/>
    <n v="0.987374621353864"/>
    <n v="1496.17582698919"/>
    <n v="0.403512361257926"/>
    <n v="0.71"/>
    <n v="1062.2848371623199"/>
    <n v="0.28649377649312802"/>
    <n v="2979"/>
    <n v="1.17333333333333"/>
    <n v="1.323"/>
    <n v="2.1333333333333301E-2"/>
    <n v="0.72"/>
    <n v="23.497818059751602"/>
    <d v="1900-01-15T18:49:11"/>
    <n v="43390"/>
    <n v="0.42360834095272398"/>
    <n v="27.203196854348899"/>
    <n v="0"/>
    <n v="15934.272557434799"/>
  </r>
  <r>
    <s v="STND-62665"/>
    <s v="J Sterling Morton High School District 201"/>
    <s v="J Sterling Morton HS Dist 201 - Freshman Cntr - 1801 S 55th Ave - Cicero"/>
    <s v="Retrofit of Existing Indoor Fixtures to LED"/>
    <s v="Indoor Lighting"/>
    <s v="K-12 School"/>
    <n v="0"/>
    <n v="7528.5290000000005"/>
    <n v="2.052864"/>
    <x v="0"/>
    <x v="1"/>
    <n v="15"/>
    <s v="Qty / 1,000"/>
    <m/>
    <s v="Public-Lighting"/>
    <s v="lighting"/>
    <n v="3"/>
    <n v="1"/>
    <s v="Lighting"/>
    <n v="0.99829244462109001"/>
    <n v="0.987374621353864"/>
    <n v="7515.6736198107701"/>
    <n v="2.02694581469098"/>
    <n v="0.71"/>
    <n v="5336.1282700656502"/>
    <n v="1.4391315284305899"/>
    <n v="2979"/>
    <n v="1.17333333333333"/>
    <n v="1.323"/>
    <n v="2.1333333333333301E-2"/>
    <n v="0.72"/>
    <n v="23.497818059751602"/>
    <d v="1900-01-15T18:49:11"/>
    <n v="43390"/>
    <n v="2.1278930615299601"/>
    <n v="136.64861126928699"/>
    <n v="0"/>
    <n v="80041.924050984759"/>
  </r>
  <r>
    <s v="STND-62666"/>
    <s v="Gleason Cutting Tools Corporation"/>
    <s v="Gleason Cutting Tools Corporation - 1351 Windsor Rd - Loves Park"/>
    <s v="New Indoor LED Fixtures"/>
    <s v="Indoor Lighting"/>
    <s v="Manufacturing"/>
    <n v="0"/>
    <n v="1252.9559999999999"/>
    <n v="0.224078"/>
    <x v="0"/>
    <x v="0"/>
    <n v="10.827197921178"/>
    <s v="Qty / 1,000"/>
    <m/>
    <s v="Private-Lighting"/>
    <s v="lighting"/>
    <n v="3"/>
    <n v="1"/>
    <s v="Lighting"/>
    <n v="0.91633259480590001"/>
    <n v="1.30467645558681"/>
    <n v="1148.12442265762"/>
    <n v="0.29234929081498001"/>
    <n v="0.71"/>
    <n v="815.16834008691103"/>
    <n v="0.207567996478636"/>
    <n v="4618"/>
    <n v="1.02"/>
    <n v="1.04"/>
    <n v="1.2E-2"/>
    <n v="0.81"/>
    <n v="15.158077089649201"/>
    <d v="1900-01-09T19:51:10"/>
    <n v="43471"/>
    <n v="0.34704331768160102"/>
    <n v="13.5073461489132"/>
    <n v="0"/>
    <n v="8825.9889571991243"/>
  </r>
  <r>
    <s v="STND-62666"/>
    <s v="Gleason Cutting Tools Corporation"/>
    <s v="Gleason Cutting Tools Corporation - 1351 Windsor Rd - Loves Park"/>
    <s v="New Indoor LED Fixtures"/>
    <s v="Indoor Lighting"/>
    <s v="Manufacturing"/>
    <n v="0"/>
    <n v="1394.2670000000001"/>
    <n v="0.24934999999999999"/>
    <x v="0"/>
    <x v="0"/>
    <n v="10.827197921178"/>
    <s v="Qty / 1,000"/>
    <m/>
    <s v="Private-Lighting"/>
    <s v="lighting"/>
    <n v="3"/>
    <n v="1"/>
    <s v="Lighting"/>
    <n v="0.91633259480590001"/>
    <n v="1.30467645558681"/>
    <n v="1277.6122979622401"/>
    <n v="0.32532107420056999"/>
    <n v="0.71"/>
    <n v="907.10473155318903"/>
    <n v="0.230977962682405"/>
    <n v="4618"/>
    <n v="1.02"/>
    <n v="1.04"/>
    <n v="1.2E-2"/>
    <n v="0.81"/>
    <n v="15.158077089649201"/>
    <d v="1900-01-09T19:51:10"/>
    <n v="43471"/>
    <n v="0.38618361134920498"/>
    <n v="15.030732917202799"/>
    <n v="0"/>
    <n v="9821.4024637634157"/>
  </r>
  <r>
    <s v="STND-62666"/>
    <s v="Gleason Cutting Tools Corporation"/>
    <s v="Gleason Cutting Tools Corporation - 1351 Windsor Rd - Loves Park"/>
    <s v="New Indoor LED Fixtures"/>
    <s v="Indoor Lighting"/>
    <s v="Manufacturing"/>
    <n v="0"/>
    <n v="452.19499999999999"/>
    <n v="8.0869999999999997E-2"/>
    <x v="0"/>
    <x v="0"/>
    <n v="10.827197921178"/>
    <s v="Qty / 1,000"/>
    <m/>
    <s v="Private-Lighting"/>
    <s v="lighting"/>
    <n v="3"/>
    <n v="1"/>
    <s v="Lighting"/>
    <n v="0.91633259480590001"/>
    <n v="1.30467645558681"/>
    <n v="414.361017708254"/>
    <n v="0.105509184963305"/>
    <n v="0.71"/>
    <n v="294.19632257286003"/>
    <n v="7.49115213239466E-2"/>
    <n v="4618"/>
    <n v="1.02"/>
    <n v="1.04"/>
    <n v="1.2E-2"/>
    <n v="0.81"/>
    <n v="15.158077089649201"/>
    <d v="1900-01-09T19:51:10"/>
    <n v="43471"/>
    <n v="0.12524832023184401"/>
    <n v="4.8748355024500496"/>
    <n v="0"/>
    <n v="3185.3218121790824"/>
  </r>
  <r>
    <s v="STND-62666"/>
    <s v="Gleason Cutting Tools Corporation"/>
    <s v="Gleason Cutting Tools Corporation - 1351 Windsor Rd - Loves Park"/>
    <s v="New Indoor LED Fixtures"/>
    <s v="Indoor Lighting"/>
    <s v="Manufacturing"/>
    <n v="0"/>
    <n v="8714.1659999999993"/>
    <n v="1.55844"/>
    <x v="0"/>
    <x v="0"/>
    <n v="10.827197921178"/>
    <s v="Qty / 1,000"/>
    <m/>
    <s v="Private-Lighting"/>
    <s v="lighting"/>
    <n v="3"/>
    <n v="1"/>
    <s v="Lighting"/>
    <n v="0.91633259480590001"/>
    <n v="1.30467645558681"/>
    <n v="7985.0743423493504"/>
    <n v="2.0332599754446998"/>
    <n v="0.71"/>
    <n v="5669.4027830680398"/>
    <n v="1.44361458256574"/>
    <n v="4618"/>
    <n v="1.02"/>
    <n v="1.04"/>
    <n v="1.2E-2"/>
    <n v="0.81"/>
    <n v="15.158077089649201"/>
    <d v="1900-01-09T19:51:10"/>
    <n v="43471"/>
    <n v="2.4136514428355902"/>
    <n v="93.942051086462897"/>
    <n v="0"/>
    <n v="61383.746027155044"/>
  </r>
  <r>
    <s v="STND-62666"/>
    <s v="Gleason Cutting Tools Corporation"/>
    <s v="Gleason Cutting Tools Corporation - 1351 Windsor Rd - Loves Park"/>
    <s v="New Indoor LED Fixtures"/>
    <s v="Indoor Lighting"/>
    <s v="Manufacturing"/>
    <n v="0"/>
    <n v="2336.3389999999999"/>
    <n v="0.41782999999999998"/>
    <x v="0"/>
    <x v="0"/>
    <n v="10.827197921178"/>
    <s v="Qty / 1,000"/>
    <m/>
    <s v="Private-Lighting"/>
    <s v="lighting"/>
    <n v="3"/>
    <n v="1"/>
    <s v="Lighting"/>
    <n v="0.91633259480590001"/>
    <n v="1.30467645558681"/>
    <n v="2140.86357821622"/>
    <n v="0.54513296343783502"/>
    <n v="0.71"/>
    <n v="1520.0131405335201"/>
    <n v="0.38704440404086299"/>
    <n v="4618"/>
    <n v="1.02"/>
    <n v="1.04"/>
    <n v="1.2E-2"/>
    <n v="0.81"/>
    <n v="15.158077089649201"/>
    <d v="1900-01-09T19:51:10"/>
    <n v="43471"/>
    <n v="0.647118902466566"/>
    <n v="25.186630331955499"/>
    <n v="0"/>
    <n v="16457.483115347772"/>
  </r>
  <r>
    <s v="STND-62667"/>
    <s v="D&amp;W Fine Pack LLC"/>
    <s v="D&amp;W Fine Pack - 800 Ela Rd - Lake Zurich"/>
    <s v="Added Compressor Storage"/>
    <s v="Compressed Air"/>
    <s v="Manufacturing"/>
    <n v="0"/>
    <n v="47594"/>
    <n v="7.42"/>
    <x v="4"/>
    <x v="0"/>
    <n v="10"/>
    <s v="ΔkWpeak / CF"/>
    <n v="0.95"/>
    <s v="Private-Non-Lighting"/>
    <s v="non_lighting"/>
    <n v="3"/>
    <n v="1060"/>
    <s v="Non-Lighting"/>
    <n v="0.98952339343681495"/>
    <n v="0.43468415683807998"/>
    <n v="47095.376387231801"/>
    <n v="3.2253564437385598"/>
    <n v="0.7"/>
    <n v="32966.763471062201"/>
    <n v="2.25774951061699"/>
    <n v="4618"/>
    <n v="1.02"/>
    <n v="1.04"/>
    <n v="1.2E-2"/>
    <n v="0.81"/>
    <n v="15.158077089649201"/>
    <d v="1900-01-09T19:51:10"/>
    <n v="43471"/>
    <n v="3.3951120460405901"/>
    <n v="0"/>
    <n v="0"/>
    <n v="329667.63471062202"/>
  </r>
  <r>
    <s v="STND-62668"/>
    <s v="Seneca Comm. Cons. School District #170"/>
    <s v="Seneca Grade School #170 - 174 Oak St - Seneca"/>
    <s v="New Indoor LED Fixtures"/>
    <s v="Indoor Lighting"/>
    <s v="K-12 School"/>
    <n v="0"/>
    <n v="10330.815000000001"/>
    <n v="2.816986"/>
    <x v="0"/>
    <x v="1"/>
    <n v="15"/>
    <s v="Qty / 1,000"/>
    <m/>
    <s v="Public-Lighting"/>
    <s v="lighting"/>
    <n v="3"/>
    <n v="1"/>
    <s v="Lighting"/>
    <n v="0.99829244462109001"/>
    <n v="0.987374621353864"/>
    <n v="10313.1745612782"/>
    <n v="2.7814204851091402"/>
    <n v="0.71"/>
    <n v="7322.3539385075401"/>
    <n v="1.9748085444274901"/>
    <n v="2979"/>
    <n v="1.17333333333333"/>
    <n v="1.323"/>
    <n v="2.1333333333333301E-2"/>
    <n v="0.72"/>
    <n v="23.497818059751602"/>
    <d v="1900-01-15T18:49:11"/>
    <n v="43464"/>
    <n v="2.91994256016328"/>
    <n v="187.512264750513"/>
    <n v="0"/>
    <n v="109835.3090776131"/>
  </r>
  <r>
    <s v="STND-62669"/>
    <s v="Lifespace Communites"/>
    <s v="Lifespace Communities (Addendum for STND-61696) - 2400 Finley Rd - Lombard"/>
    <s v="Outdoor &amp; Garage - LED Fixtures"/>
    <s v="Outdoor &amp; Garage Lighting"/>
    <s v="Exterior"/>
    <n v="0"/>
    <n v="1"/>
    <n v="0"/>
    <x v="0"/>
    <x v="0"/>
    <n v="10.1978380583316"/>
    <s v="Qty / 1,000"/>
    <m/>
    <s v="Private-Lighting"/>
    <s v="lighting"/>
    <n v="3"/>
    <n v="1"/>
    <s v="Lighting"/>
    <n v="0.91633259480590001"/>
    <n v="1.30467645558681"/>
    <n v="0.91633259480590001"/>
    <n v="0"/>
    <n v="0.71"/>
    <n v="0.65059614231218899"/>
    <n v="0"/>
    <n v="4903"/>
    <n v="1"/>
    <n v="1"/>
    <n v="0"/>
    <n v="0"/>
    <n v="14.276973281664301"/>
    <d v="1900-01-09T04:44:53"/>
    <n v="43380"/>
    <n v="0"/>
    <n v="0"/>
    <n v="0"/>
    <n v="6.634674100674963"/>
  </r>
  <r>
    <s v="STND-62672"/>
    <s v="Joliet Regional Port District"/>
    <s v="Joliet Regional Port District - Phase 2 - 1 Executive Terminal George Michas Dr - Romeoville"/>
    <s v="Outdoor &amp; Garage - LED Fixtures"/>
    <s v="Outdoor &amp; Garage Lighting"/>
    <s v="Exterior"/>
    <n v="0"/>
    <n v="9046.0349999999999"/>
    <n v="0"/>
    <x v="0"/>
    <x v="1"/>
    <n v="10.1978380583316"/>
    <s v="Qty / 1,000"/>
    <m/>
    <s v="Public-Lighting"/>
    <s v="lighting"/>
    <n v="3"/>
    <n v="1"/>
    <s v="Lighting"/>
    <n v="0.99829244462109001"/>
    <n v="0.987374621353864"/>
    <n v="9030.5883942779492"/>
    <n v="0"/>
    <n v="0.71"/>
    <n v="6411.7177599373399"/>
    <n v="0"/>
    <n v="4903"/>
    <n v="1"/>
    <n v="1"/>
    <n v="0"/>
    <n v="0"/>
    <n v="14.276973281664301"/>
    <d v="1900-01-09T04:44:53"/>
    <n v="43398"/>
    <n v="0"/>
    <n v="0"/>
    <n v="0"/>
    <n v="65385.659391569636"/>
  </r>
  <r>
    <s v="STND-62673"/>
    <s v="Islamic Foundation"/>
    <s v="Islamic Foundation - 300 W Highridge Rd - Villa Park"/>
    <s v="New Indoor LED Fixtures"/>
    <s v="Indoor Lighting"/>
    <s v="K-12 School"/>
    <n v="0"/>
    <n v="79186.865000000005"/>
    <n v="16.959199999999999"/>
    <x v="0"/>
    <x v="0"/>
    <n v="15"/>
    <s v="Qty / 1,000"/>
    <m/>
    <s v="Private-Lighting"/>
    <s v="lighting"/>
    <n v="3"/>
    <n v="1"/>
    <s v="Lighting"/>
    <n v="0.91633259480590001"/>
    <n v="1.30467645558681"/>
    <n v="72561.505479994506"/>
    <n v="22.1262689455878"/>
    <n v="0.71"/>
    <n v="51518.6688907961"/>
    <n v="15.709650951367299"/>
    <n v="2979"/>
    <n v="1.17333333333333"/>
    <n v="1.323"/>
    <n v="2.1333333333333301E-2"/>
    <n v="0.72"/>
    <n v="23.497818059751602"/>
    <d v="1900-01-15T18:49:11"/>
    <n v="43391"/>
    <n v="23.2282154883553"/>
    <n v="1319.30009963626"/>
    <n v="0"/>
    <n v="772780.03336194146"/>
  </r>
  <r>
    <s v="STND-62675"/>
    <s v="Fast Eddie's Car Wash"/>
    <s v="Fast Eddies Car Wash - Phase 2 - 330 W Northwest Hwy - Barrington"/>
    <s v="Outdoor &amp; Garage - LED Fixtures"/>
    <s v="Outdoor &amp; Garage Lighting"/>
    <s v="Exterior"/>
    <n v="0"/>
    <n v="28412.884999999998"/>
    <n v="0"/>
    <x v="0"/>
    <x v="0"/>
    <n v="10.1978380583316"/>
    <s v="Qty / 1,000"/>
    <m/>
    <s v="Private-Lighting"/>
    <s v="lighting"/>
    <n v="3"/>
    <n v="1"/>
    <s v="Lighting"/>
    <n v="0.91633259480590001"/>
    <n v="1.30467645558681"/>
    <n v="26035.652637971602"/>
    <n v="0"/>
    <n v="0.71"/>
    <n v="18485.313372959899"/>
    <n v="0"/>
    <n v="4903"/>
    <n v="1"/>
    <n v="1"/>
    <n v="0"/>
    <n v="0"/>
    <n v="14.276973281664301"/>
    <d v="1900-01-09T04:44:53"/>
    <n v="43425"/>
    <n v="0"/>
    <n v="0"/>
    <n v="0"/>
    <n v="188510.23223495655"/>
  </r>
  <r>
    <s v="STND-62675"/>
    <s v="Fast Eddie's Car Wash"/>
    <s v="Fast Eddies Car Wash - Phase 2 - 330 W Northwest Hwy - Barrington"/>
    <s v="Outdoor &amp; Garage - LED Fixtures"/>
    <s v="Outdoor &amp; Garage Lighting"/>
    <s v="Exterior"/>
    <n v="0"/>
    <n v="9560.85"/>
    <n v="0"/>
    <x v="0"/>
    <x v="0"/>
    <n v="10.1978380583316"/>
    <s v="Qty / 1,000"/>
    <m/>
    <s v="Private-Lighting"/>
    <s v="lighting"/>
    <n v="3"/>
    <n v="1"/>
    <s v="Lighting"/>
    <n v="0.91633259480590001"/>
    <n v="1.30467645558681"/>
    <n v="8760.9184890499891"/>
    <n v="0"/>
    <n v="0.71"/>
    <n v="6220.2521272254899"/>
    <n v="0"/>
    <n v="4903"/>
    <n v="1"/>
    <n v="1"/>
    <n v="0"/>
    <n v="0"/>
    <n v="14.276973281664301"/>
    <d v="1900-01-09T04:44:53"/>
    <n v="43425"/>
    <n v="0"/>
    <n v="0"/>
    <n v="0"/>
    <n v="63433.123875438192"/>
  </r>
  <r>
    <s v="STND-62676"/>
    <s v="Greenlee Tools, Inc."/>
    <s v="Greenlee - 4455 Boeing Dr - Rockford"/>
    <s v="Outdoor &amp; Garage - LED Fixtures"/>
    <s v="Outdoor &amp; Garage Lighting"/>
    <s v="Exterior"/>
    <n v="0"/>
    <n v="21328.05"/>
    <n v="0"/>
    <x v="0"/>
    <x v="0"/>
    <n v="10.1978380583316"/>
    <s v="Qty / 1,000"/>
    <m/>
    <s v="Private-Lighting"/>
    <s v="lighting"/>
    <n v="3"/>
    <n v="1"/>
    <s v="Lighting"/>
    <n v="0.91633259480590001"/>
    <n v="1.30467645558681"/>
    <n v="19543.587398650001"/>
    <n v="0"/>
    <n v="0.71"/>
    <n v="13875.9470530415"/>
    <n v="0"/>
    <n v="4903"/>
    <n v="1"/>
    <n v="1"/>
    <n v="0"/>
    <n v="0"/>
    <n v="14.276973281664301"/>
    <d v="1900-01-09T04:44:53"/>
    <n v="43430"/>
    <n v="0"/>
    <n v="0"/>
    <n v="0"/>
    <n v="141504.66095290083"/>
  </r>
  <r>
    <s v="STND-62676"/>
    <s v="Greenlee Tools, Inc."/>
    <s v="Greenlee - 4455 Boeing Dr - Rockford"/>
    <s v="Outdoor &amp; Garage - LED Fixtures"/>
    <s v="Outdoor &amp; Garage Lighting"/>
    <s v="Exterior"/>
    <n v="0"/>
    <n v="8717.5339999999997"/>
    <n v="0"/>
    <x v="0"/>
    <x v="0"/>
    <n v="10.1978380583316"/>
    <s v="Qty / 1,000"/>
    <m/>
    <s v="Private-Lighting"/>
    <s v="lighting"/>
    <n v="3"/>
    <n v="1"/>
    <s v="Lighting"/>
    <n v="0.91633259480590001"/>
    <n v="1.30467645558681"/>
    <n v="7988.1605505286498"/>
    <n v="0"/>
    <n v="0.71"/>
    <n v="5671.5939908753398"/>
    <n v="0"/>
    <n v="4903"/>
    <n v="1"/>
    <n v="1"/>
    <n v="0"/>
    <n v="0"/>
    <n v="14.276973281664301"/>
    <d v="1900-01-09T04:44:53"/>
    <n v="43430"/>
    <n v="0"/>
    <n v="0"/>
    <n v="0"/>
    <n v="57837.997051553342"/>
  </r>
  <r>
    <s v="STND-62676"/>
    <s v="Greenlee Tools, Inc."/>
    <s v="Greenlee - 4455 Boeing Dr - Rockford"/>
    <s v="Outdoor &amp; Garage - LED Fixtures"/>
    <s v="Outdoor &amp; Garage Lighting"/>
    <s v="Exterior"/>
    <n v="0"/>
    <n v="1137.4960000000001"/>
    <n v="0"/>
    <x v="0"/>
    <x v="0"/>
    <n v="10.1978380583316"/>
    <s v="Qty / 1,000"/>
    <m/>
    <s v="Private-Lighting"/>
    <s v="lighting"/>
    <n v="3"/>
    <n v="1"/>
    <s v="Lighting"/>
    <n v="0.91633259480590001"/>
    <n v="1.30467645558681"/>
    <n v="1042.32466126133"/>
    <n v="0"/>
    <n v="0.71"/>
    <n v="740.05050949554504"/>
    <n v="0"/>
    <n v="4903"/>
    <n v="1"/>
    <n v="1"/>
    <n v="0"/>
    <n v="0"/>
    <n v="14.276973281664301"/>
    <d v="1900-01-09T04:44:53"/>
    <n v="43430"/>
    <n v="0"/>
    <n v="0"/>
    <n v="0"/>
    <n v="7546.9152508213601"/>
  </r>
  <r>
    <s v="STND-62676"/>
    <s v="Greenlee Tools, Inc."/>
    <s v="Greenlee - 4455 Boeing Dr - Rockford"/>
    <s v="Outdoor &amp; Garage - LED Fixtures"/>
    <s v="Outdoor &amp; Garage Lighting"/>
    <s v="Exterior"/>
    <n v="0"/>
    <n v="759.96500000000003"/>
    <n v="0"/>
    <x v="0"/>
    <x v="0"/>
    <n v="10.1978380583316"/>
    <s v="Qty / 1,000"/>
    <m/>
    <s v="Private-Lighting"/>
    <s v="lighting"/>
    <n v="3"/>
    <n v="1"/>
    <s v="Lighting"/>
    <n v="0.91633259480590001"/>
    <n v="1.30467645558681"/>
    <n v="696.380700411666"/>
    <n v="0"/>
    <n v="0.71"/>
    <n v="494.430297292283"/>
    <n v="0"/>
    <n v="4903"/>
    <n v="1"/>
    <n v="1"/>
    <n v="0"/>
    <n v="0"/>
    <n v="14.276973281664301"/>
    <d v="1900-01-09T04:44:53"/>
    <n v="43430"/>
    <n v="0"/>
    <n v="0"/>
    <n v="0"/>
    <n v="5042.1201029194508"/>
  </r>
  <r>
    <s v="STND-62676"/>
    <s v="Greenlee Tools, Inc."/>
    <s v="Greenlee - 4455 Boeing Dr - Rockford"/>
    <s v="Photocells"/>
    <s v="Outdoor &amp; Garage Lighting"/>
    <s v="Exterior"/>
    <n v="0"/>
    <n v="390.88"/>
    <n v="0"/>
    <x v="0"/>
    <x v="0"/>
    <n v="8"/>
    <s v="Qty / 1,000"/>
    <m/>
    <s v="Private-Lighting"/>
    <s v="lighting"/>
    <n v="3"/>
    <n v="1"/>
    <s v="Lighting"/>
    <n v="0.91633259480590001"/>
    <n v="1.30467645558681"/>
    <n v="358.17608465772997"/>
    <n v="0"/>
    <n v="0.71"/>
    <n v="254.305020106988"/>
    <n v="0"/>
    <n v="4903"/>
    <n v="1"/>
    <n v="1"/>
    <n v="0"/>
    <n v="0"/>
    <n v="14.276973281664301"/>
    <d v="1900-01-09T04:44:53"/>
    <n v="43430"/>
    <n v="0"/>
    <n v="0"/>
    <n v="0"/>
    <n v="2034.440160855904"/>
  </r>
  <r>
    <s v="STND-62677"/>
    <s v="Fund 601 LLC"/>
    <s v="Fund 601 LLC - 720 N Hudson St Unit 2 - Stockton"/>
    <s v="Outdoor &amp; Garage - LED Retrofits"/>
    <s v="Outdoor &amp; Garage Lighting"/>
    <s v="Exterior"/>
    <n v="0"/>
    <n v="7746.74"/>
    <n v="0"/>
    <x v="0"/>
    <x v="0"/>
    <n v="10.1978380583316"/>
    <s v="Qty / 1,000"/>
    <m/>
    <s v="Private-Lighting"/>
    <s v="lighting"/>
    <n v="3"/>
    <n v="1"/>
    <s v="Lighting"/>
    <n v="0.91633259480590001"/>
    <n v="1.30467645558681"/>
    <n v="7098.5903654866597"/>
    <n v="0"/>
    <n v="0.71"/>
    <n v="5039.99915949553"/>
    <n v="0"/>
    <n v="4903"/>
    <n v="1"/>
    <n v="1"/>
    <n v="0"/>
    <n v="0"/>
    <n v="14.276973281664301"/>
    <d v="1900-01-09T04:44:53"/>
    <n v="43427"/>
    <n v="0"/>
    <n v="0"/>
    <n v="0"/>
    <n v="51397.095242662792"/>
  </r>
  <r>
    <s v="STND-62677"/>
    <s v="Fund 601 LLC"/>
    <s v="Fund 601 LLC - 720 N Hudson St Unit 2 - Stockton"/>
    <s v="Outdoor &amp; Garage - LED Retrofits"/>
    <s v="Outdoor &amp; Garage Lighting"/>
    <s v="Exterior"/>
    <n v="0"/>
    <n v="17640.993999999999"/>
    <n v="0"/>
    <x v="0"/>
    <x v="0"/>
    <n v="10.1978380583316"/>
    <s v="Qty / 1,000"/>
    <m/>
    <s v="Private-Lighting"/>
    <s v="lighting"/>
    <n v="3"/>
    <n v="1"/>
    <s v="Lighting"/>
    <n v="0.91633259480590001"/>
    <n v="1.30467645558681"/>
    <n v="16165.0178069753"/>
    <n v="0"/>
    <n v="0.71"/>
    <n v="11477.1626429525"/>
    <n v="0"/>
    <n v="4903"/>
    <n v="1"/>
    <n v="1"/>
    <n v="0"/>
    <n v="0"/>
    <n v="14.276973281664301"/>
    <d v="1900-01-09T04:44:53"/>
    <n v="43427"/>
    <n v="0"/>
    <n v="0"/>
    <n v="0"/>
    <n v="117042.2460019627"/>
  </r>
  <r>
    <s v="STND-62678"/>
    <s v="Greenlee Tools, Inc."/>
    <s v="Greenlee - 4411 Boeing Dr - Rockford"/>
    <s v="Outdoor &amp; Garage - LED Fixtures"/>
    <s v="Outdoor &amp; Garage Lighting"/>
    <s v="Exterior"/>
    <n v="0"/>
    <n v="38513.065000000002"/>
    <n v="0"/>
    <x v="0"/>
    <x v="0"/>
    <n v="10.1978380583316"/>
    <s v="Qty / 1,000"/>
    <m/>
    <s v="Private-Lighting"/>
    <s v="lighting"/>
    <n v="3"/>
    <n v="1"/>
    <s v="Lighting"/>
    <n v="0.91633259480590001"/>
    <n v="1.30467645558681"/>
    <n v="35290.776785378301"/>
    <n v="0"/>
    <n v="0.71"/>
    <n v="25056.4515176186"/>
    <n v="0"/>
    <n v="4903"/>
    <n v="1"/>
    <n v="1"/>
    <n v="0"/>
    <n v="0"/>
    <n v="14.276973281664301"/>
    <d v="1900-01-09T04:44:53"/>
    <n v="43461"/>
    <n v="0"/>
    <n v="0"/>
    <n v="0"/>
    <n v="255521.63489311154"/>
  </r>
  <r>
    <s v="STND-62678"/>
    <s v="Greenlee Tools, Inc."/>
    <s v="Greenlee - 4411 Boeing Dr - Rockford"/>
    <s v="Outdoor &amp; Garage - LED Fixtures"/>
    <s v="Outdoor &amp; Garage Lighting"/>
    <s v="Exterior"/>
    <n v="0"/>
    <n v="18361.735000000001"/>
    <n v="0"/>
    <x v="0"/>
    <x v="0"/>
    <n v="10.1978380583316"/>
    <s v="Qty / 1,000"/>
    <m/>
    <s v="Private-Lighting"/>
    <s v="lighting"/>
    <n v="3"/>
    <n v="1"/>
    <s v="Lighting"/>
    <n v="0.91633259480590001"/>
    <n v="1.30467645558681"/>
    <n v="16825.456277688299"/>
    <n v="0"/>
    <n v="0.71"/>
    <n v="11946.0739571587"/>
    <n v="0"/>
    <n v="4903"/>
    <n v="1"/>
    <n v="1"/>
    <n v="0"/>
    <n v="0"/>
    <n v="14.276973281664301"/>
    <d v="1900-01-09T04:44:53"/>
    <n v="43461"/>
    <n v="0"/>
    <n v="0"/>
    <n v="0"/>
    <n v="121824.12764795696"/>
  </r>
  <r>
    <s v="STND-62678"/>
    <s v="Greenlee Tools, Inc."/>
    <s v="Greenlee - 4411 Boeing Dr - Rockford"/>
    <s v="Outdoor &amp; Garage - LED Fixtures"/>
    <s v="Outdoor &amp; Garage Lighting"/>
    <s v="Exterior"/>
    <n v="0"/>
    <n v="4780.4250000000002"/>
    <n v="0"/>
    <x v="0"/>
    <x v="0"/>
    <n v="10.1978380583316"/>
    <s v="Qty / 1,000"/>
    <m/>
    <s v="Private-Lighting"/>
    <s v="lighting"/>
    <n v="3"/>
    <n v="1"/>
    <s v="Lighting"/>
    <n v="0.91633259480590001"/>
    <n v="1.30467645558681"/>
    <n v="4380.45924452499"/>
    <n v="0"/>
    <n v="0.71"/>
    <n v="3110.1260636127499"/>
    <n v="0"/>
    <n v="4903"/>
    <n v="1"/>
    <n v="1"/>
    <n v="0"/>
    <n v="0"/>
    <n v="14.276973281664301"/>
    <d v="1900-01-09T04:44:53"/>
    <n v="43461"/>
    <n v="0"/>
    <n v="0"/>
    <n v="0"/>
    <n v="31716.561937719147"/>
  </r>
  <r>
    <s v="STND-62678"/>
    <s v="Greenlee Tools, Inc."/>
    <s v="Greenlee - 4411 Boeing Dr - Rockford"/>
    <s v="Outdoor &amp; Garage - LED Fixtures"/>
    <s v="Outdoor &amp; Garage Lighting"/>
    <s v="Exterior"/>
    <n v="0"/>
    <n v="-514.81500000000005"/>
    <n v="0"/>
    <x v="0"/>
    <x v="0"/>
    <n v="10.1978380583316"/>
    <s v="Qty / 1,000"/>
    <m/>
    <s v="Private-Lighting"/>
    <s v="lighting"/>
    <n v="3"/>
    <n v="1"/>
    <s v="Lighting"/>
    <n v="0.91633259480590001"/>
    <n v="1.30467645558681"/>
    <n v="-471.74176479499903"/>
    <n v="0"/>
    <n v="0.71"/>
    <n v="-334.93665300445002"/>
    <n v="0"/>
    <n v="4903"/>
    <n v="1"/>
    <n v="1"/>
    <n v="0"/>
    <n v="0"/>
    <n v="14.276973281664301"/>
    <d v="1900-01-09T04:44:53"/>
    <n v="43461"/>
    <n v="0"/>
    <n v="0"/>
    <n v="0"/>
    <n v="-3415.6297471389853"/>
  </r>
  <r>
    <s v="STND-62678"/>
    <s v="Greenlee Tools, Inc."/>
    <s v="Greenlee - 4411 Boeing Dr - Rockford"/>
    <s v="Photocells"/>
    <s v="Outdoor &amp; Garage Lighting"/>
    <s v="Exterior"/>
    <n v="0"/>
    <n v="476"/>
    <n v="0"/>
    <x v="0"/>
    <x v="0"/>
    <n v="8"/>
    <s v="Qty / 1,000"/>
    <m/>
    <s v="Private-Lighting"/>
    <s v="lighting"/>
    <n v="3"/>
    <n v="1"/>
    <s v="Lighting"/>
    <n v="0.91633259480590001"/>
    <n v="1.30467645558681"/>
    <n v="436.174315127608"/>
    <n v="0"/>
    <n v="0.71"/>
    <n v="309.68376374060199"/>
    <n v="0"/>
    <n v="4903"/>
    <n v="1"/>
    <n v="1"/>
    <n v="0"/>
    <n v="0"/>
    <n v="14.276973281664301"/>
    <d v="1900-01-09T04:44:53"/>
    <n v="43461"/>
    <n v="0"/>
    <n v="0"/>
    <n v="0"/>
    <n v="2477.4701099248159"/>
  </r>
  <r>
    <s v="STND-62678"/>
    <s v="Greenlee Tools, Inc."/>
    <s v="Greenlee - 4411 Boeing Dr - Rockford"/>
    <s v="Photocells"/>
    <s v="Outdoor &amp; Garage Lighting"/>
    <s v="Exterior"/>
    <n v="0"/>
    <n v="107.8"/>
    <n v="0"/>
    <x v="0"/>
    <x v="0"/>
    <n v="8"/>
    <s v="Qty / 1,000"/>
    <m/>
    <s v="Private-Lighting"/>
    <s v="lighting"/>
    <n v="3"/>
    <n v="1"/>
    <s v="Lighting"/>
    <n v="0.91633259480590001"/>
    <n v="1.30467645558681"/>
    <n v="98.780653720076003"/>
    <n v="0"/>
    <n v="0.71"/>
    <n v="70.134264141253993"/>
    <n v="0"/>
    <n v="4903"/>
    <n v="1"/>
    <n v="1"/>
    <n v="0"/>
    <n v="0"/>
    <n v="14.276973281664301"/>
    <d v="1900-01-09T04:44:53"/>
    <n v="43461"/>
    <n v="0"/>
    <n v="0"/>
    <n v="0"/>
    <n v="561.07411313003195"/>
  </r>
  <r>
    <s v="STND-62678"/>
    <s v="Greenlee Tools, Inc."/>
    <s v="Greenlee - 4411 Boeing Dr - Rockford"/>
    <s v="Photocells"/>
    <s v="Outdoor &amp; Garage Lighting"/>
    <s v="Exterior"/>
    <n v="0"/>
    <n v="57.4"/>
    <n v="0"/>
    <x v="0"/>
    <x v="0"/>
    <n v="8"/>
    <s v="Qty / 1,000"/>
    <m/>
    <s v="Private-Lighting"/>
    <s v="lighting"/>
    <n v="3"/>
    <n v="1"/>
    <s v="Lighting"/>
    <n v="0.91633259480590001"/>
    <n v="1.30467645558681"/>
    <n v="52.597490941858602"/>
    <n v="0"/>
    <n v="0.71"/>
    <n v="37.344218568719597"/>
    <n v="0"/>
    <n v="4903"/>
    <n v="1"/>
    <n v="1"/>
    <n v="0"/>
    <n v="0"/>
    <n v="14.276973281664301"/>
    <d v="1900-01-09T04:44:53"/>
    <n v="43461"/>
    <n v="0"/>
    <n v="0"/>
    <n v="0"/>
    <n v="298.75374854975678"/>
  </r>
  <r>
    <s v="STND-62678"/>
    <s v="Greenlee Tools, Inc."/>
    <s v="Greenlee - 4411 Boeing Dr - Rockford"/>
    <s v="Photocells"/>
    <s v="Outdoor &amp; Garage Lighting"/>
    <s v="Exterior"/>
    <n v="0"/>
    <n v="29.4"/>
    <n v="0"/>
    <x v="0"/>
    <x v="0"/>
    <n v="8"/>
    <s v="Qty / 1,000"/>
    <m/>
    <s v="Private-Lighting"/>
    <s v="lighting"/>
    <n v="3"/>
    <n v="1"/>
    <s v="Lighting"/>
    <n v="0.91633259480590001"/>
    <n v="1.30467645558681"/>
    <n v="26.940178287293499"/>
    <n v="0"/>
    <n v="0.71"/>
    <n v="19.127526583978401"/>
    <n v="0"/>
    <n v="4903"/>
    <n v="1"/>
    <n v="1"/>
    <n v="0"/>
    <n v="0"/>
    <n v="14.276973281664301"/>
    <d v="1900-01-09T04:44:53"/>
    <n v="43461"/>
    <n v="0"/>
    <n v="0"/>
    <n v="0"/>
    <n v="153.02021267182721"/>
  </r>
  <r>
    <s v="STND-62678"/>
    <s v="Greenlee Tools, Inc."/>
    <s v="Greenlee - 4411 Boeing Dr - Rockford"/>
    <s v="Outdoor &amp; Garage - LED Fixtures"/>
    <s v="Outdoor &amp; Garage Lighting"/>
    <s v="Exterior"/>
    <n v="0"/>
    <n v="-1323.81"/>
    <n v="0"/>
    <x v="0"/>
    <x v="0"/>
    <n v="10.1978380583316"/>
    <s v="Qty / 1,000"/>
    <m/>
    <s v="Private-Lighting"/>
    <s v="lighting"/>
    <n v="3"/>
    <n v="1"/>
    <s v="Lighting"/>
    <n v="0.91633259480590001"/>
    <n v="1.30467645558681"/>
    <n v="-1213.0502523299999"/>
    <n v="0"/>
    <n v="0.71"/>
    <n v="-861.26567915429905"/>
    <n v="0"/>
    <n v="4903"/>
    <n v="1"/>
    <n v="1"/>
    <n v="0"/>
    <n v="0"/>
    <n v="14.276973281664301"/>
    <d v="1900-01-09T04:44:53"/>
    <n v="43461"/>
    <n v="0"/>
    <n v="0"/>
    <n v="0"/>
    <n v="-8783.0479212145237"/>
  </r>
  <r>
    <s v="STND-62678"/>
    <s v="Greenlee Tools, Inc."/>
    <s v="Greenlee - 4411 Boeing Dr - Rockford"/>
    <s v="Outdoor &amp; Garage - LED Fixtures"/>
    <s v="Outdoor &amp; Garage Lighting"/>
    <s v="Exterior"/>
    <n v="0"/>
    <n v="6177.78"/>
    <n v="0"/>
    <x v="0"/>
    <x v="0"/>
    <n v="10.1978380583316"/>
    <s v="Qty / 1,000"/>
    <m/>
    <s v="Private-Lighting"/>
    <s v="lighting"/>
    <n v="3"/>
    <n v="1"/>
    <s v="Lighting"/>
    <n v="0.91633259480590001"/>
    <n v="1.30467645558681"/>
    <n v="5660.9011775399904"/>
    <n v="0"/>
    <n v="0.71"/>
    <n v="4019.2398360533898"/>
    <n v="0"/>
    <n v="4903"/>
    <n v="1"/>
    <n v="1"/>
    <n v="0"/>
    <n v="0"/>
    <n v="14.276973281664301"/>
    <d v="1900-01-09T04:44:53"/>
    <n v="43461"/>
    <n v="0"/>
    <n v="0"/>
    <n v="0"/>
    <n v="40987.556965667718"/>
  </r>
  <r>
    <s v="STND-62678"/>
    <s v="Greenlee Tools, Inc."/>
    <s v="Greenlee - 4411 Boeing Dr - Rockford"/>
    <s v="Photocells"/>
    <s v="Outdoor &amp; Garage Lighting"/>
    <s v="Exterior"/>
    <n v="0"/>
    <n v="29.4"/>
    <n v="0"/>
    <x v="0"/>
    <x v="0"/>
    <n v="8"/>
    <s v="Qty / 1,000"/>
    <m/>
    <s v="Private-Lighting"/>
    <s v="lighting"/>
    <n v="3"/>
    <n v="1"/>
    <s v="Lighting"/>
    <n v="0.91633259480590001"/>
    <n v="1.30467645558681"/>
    <n v="26.940178287293499"/>
    <n v="0"/>
    <n v="0.71"/>
    <n v="19.127526583978401"/>
    <n v="0"/>
    <n v="4903"/>
    <n v="1"/>
    <n v="1"/>
    <n v="0"/>
    <n v="0"/>
    <n v="14.276973281664301"/>
    <d v="1900-01-09T04:44:53"/>
    <n v="43461"/>
    <n v="0"/>
    <n v="0"/>
    <n v="0"/>
    <n v="153.02021267182721"/>
  </r>
  <r>
    <s v="STND-62678"/>
    <s v="Greenlee Tools, Inc."/>
    <s v="Greenlee - 4411 Boeing Dr - Rockford"/>
    <s v="Photocells"/>
    <s v="Outdoor &amp; Garage Lighting"/>
    <s v="Exterior"/>
    <n v="0"/>
    <n v="75.599999999999994"/>
    <n v="0"/>
    <x v="0"/>
    <x v="0"/>
    <n v="8"/>
    <s v="Qty / 1,000"/>
    <m/>
    <s v="Private-Lighting"/>
    <s v="lighting"/>
    <n v="3"/>
    <n v="1"/>
    <s v="Lighting"/>
    <n v="0.91633259480590001"/>
    <n v="1.30467645558681"/>
    <n v="69.274744167326006"/>
    <n v="0"/>
    <n v="0.71"/>
    <n v="49.185068358801502"/>
    <n v="0"/>
    <n v="4903"/>
    <n v="1"/>
    <n v="1"/>
    <n v="0"/>
    <n v="0"/>
    <n v="14.276973281664301"/>
    <d v="1900-01-09T04:44:53"/>
    <n v="43461"/>
    <n v="0"/>
    <n v="0"/>
    <n v="0"/>
    <n v="393.48054687041201"/>
  </r>
  <r>
    <s v="STND-62679"/>
    <s v="Finch &amp; Barry Properties LLC"/>
    <s v="Finch &amp; Barry Properties - 140 E Fullerton Ave - Carol Stream"/>
    <s v="New Indoor LED Fixtures"/>
    <s v="Indoor Lighting"/>
    <s v="Office"/>
    <n v="0"/>
    <n v="21602.880000000001"/>
    <n v="4.8575999999999997"/>
    <x v="0"/>
    <x v="0"/>
    <n v="15"/>
    <s v="Qty / 1,000"/>
    <m/>
    <s v="Private-Lighting"/>
    <s v="lighting"/>
    <n v="3"/>
    <n v="1"/>
    <s v="Lighting"/>
    <n v="0.91633259480590001"/>
    <n v="1.30467645558681"/>
    <n v="19795.423085680501"/>
    <n v="6.3375963506584698"/>
    <n v="0.71"/>
    <n v="14054.7503908331"/>
    <n v="4.4996934089675102"/>
    <n v="2885"/>
    <n v="1.165"/>
    <n v="1.3779999999999999"/>
    <n v="2.5499999999999998E-2"/>
    <n v="0.55000000000000004"/>
    <n v="24.263431542460999"/>
    <d v="1900-01-16T07:56:40"/>
    <n v="43397"/>
    <n v="8.3620482262283495"/>
    <n v="433.29037655352101"/>
    <n v="0"/>
    <n v="210821.2558624965"/>
  </r>
  <r>
    <s v="STND-62680"/>
    <s v="Greenlee Tools, Inc."/>
    <s v="Greenlee - 702 W Main St - Genoa"/>
    <s v="Outdoor &amp; Garage - LED Fixtures"/>
    <s v="Outdoor &amp; Garage Lighting"/>
    <s v="Exterior"/>
    <n v="0"/>
    <n v="24416.94"/>
    <n v="0"/>
    <x v="0"/>
    <x v="0"/>
    <n v="10.1978380583316"/>
    <s v="Qty / 1,000"/>
    <m/>
    <s v="Private-Lighting"/>
    <s v="lighting"/>
    <n v="3"/>
    <n v="1"/>
    <s v="Lighting"/>
    <n v="0.91633259480590001"/>
    <n v="1.30467645558681"/>
    <n v="22374.037987420001"/>
    <n v="0"/>
    <n v="0.71"/>
    <n v="15885.5669710682"/>
    <n v="0"/>
    <n v="4903"/>
    <n v="1"/>
    <n v="1"/>
    <n v="0"/>
    <n v="0"/>
    <n v="14.276973281664301"/>
    <d v="1900-01-09T04:44:53"/>
    <n v="43472"/>
    <n v="0"/>
    <n v="0"/>
    <n v="0"/>
    <n v="161998.43943573473"/>
  </r>
  <r>
    <s v="STND-62680"/>
    <s v="Greenlee Tools, Inc."/>
    <s v="Greenlee - 702 W Main St - Genoa"/>
    <s v="Outdoor &amp; Garage - LED Fixtures"/>
    <s v="Outdoor &amp; Garage Lighting"/>
    <s v="Exterior"/>
    <n v="0"/>
    <n v="4069.49"/>
    <n v="0"/>
    <x v="0"/>
    <x v="0"/>
    <n v="10.1978380583316"/>
    <s v="Qty / 1,000"/>
    <m/>
    <s v="Private-Lighting"/>
    <s v="lighting"/>
    <n v="3"/>
    <n v="1"/>
    <s v="Lighting"/>
    <n v="0.91633259480590001"/>
    <n v="1.30467645558681"/>
    <n v="3729.0063312366601"/>
    <n v="0"/>
    <n v="0.71"/>
    <n v="2647.5944951780298"/>
    <n v="0"/>
    <n v="4903"/>
    <n v="1"/>
    <n v="1"/>
    <n v="0"/>
    <n v="0"/>
    <n v="14.276973281664301"/>
    <d v="1900-01-09T04:44:53"/>
    <n v="43472"/>
    <n v="0"/>
    <n v="0"/>
    <n v="0"/>
    <n v="26999.73990595575"/>
  </r>
  <r>
    <s v="STND-62680"/>
    <s v="Greenlee Tools, Inc."/>
    <s v="Greenlee - 702 W Main St - Genoa"/>
    <s v="Outdoor &amp; Garage - LED Fixtures"/>
    <s v="Outdoor &amp; Garage Lighting"/>
    <s v="Exterior"/>
    <n v="0"/>
    <n v="1745.4680000000001"/>
    <n v="0"/>
    <x v="0"/>
    <x v="0"/>
    <n v="10.1978380583316"/>
    <s v="Qty / 1,000"/>
    <m/>
    <s v="Private-Lighting"/>
    <s v="lighting"/>
    <n v="3"/>
    <n v="1"/>
    <s v="Lighting"/>
    <n v="0.91633259480590001"/>
    <n v="1.30467645558681"/>
    <n v="1599.4292215906601"/>
    <n v="0"/>
    <n v="0.71"/>
    <n v="1135.59474732937"/>
    <n v="0"/>
    <n v="4903"/>
    <n v="1"/>
    <n v="1"/>
    <n v="0"/>
    <n v="0"/>
    <n v="14.276973281664301"/>
    <d v="1900-01-09T04:44:53"/>
    <n v="43472"/>
    <n v="0"/>
    <n v="0"/>
    <n v="0"/>
    <n v="11580.611333156907"/>
  </r>
  <r>
    <s v="STND-62680"/>
    <s v="Greenlee Tools, Inc."/>
    <s v="Greenlee - 702 W Main St - Genoa"/>
    <s v="Photocells"/>
    <s v="Outdoor &amp; Garage Lighting"/>
    <s v="Exterior"/>
    <n v="0"/>
    <n v="98"/>
    <n v="0"/>
    <x v="0"/>
    <x v="0"/>
    <n v="8"/>
    <s v="Qty / 1,000"/>
    <m/>
    <s v="Private-Lighting"/>
    <s v="lighting"/>
    <n v="3"/>
    <n v="1"/>
    <s v="Lighting"/>
    <n v="0.91633259480590001"/>
    <n v="1.30467645558681"/>
    <n v="89.800594290978196"/>
    <n v="0"/>
    <n v="0.71"/>
    <n v="63.758421946594503"/>
    <n v="0"/>
    <n v="4903"/>
    <n v="1"/>
    <n v="1"/>
    <n v="0"/>
    <n v="0"/>
    <n v="14.276973281664301"/>
    <d v="1900-01-09T04:44:53"/>
    <n v="43472"/>
    <n v="0"/>
    <n v="0"/>
    <n v="0"/>
    <n v="510.06737557275602"/>
  </r>
  <r>
    <s v="STND-62680"/>
    <s v="Greenlee Tools, Inc."/>
    <s v="Greenlee - 702 W Main St - Genoa"/>
    <s v="Photocells"/>
    <s v="Outdoor &amp; Garage Lighting"/>
    <s v="Exterior"/>
    <n v="0"/>
    <n v="134.4"/>
    <n v="0"/>
    <x v="0"/>
    <x v="0"/>
    <n v="8"/>
    <s v="Qty / 1,000"/>
    <m/>
    <s v="Private-Lighting"/>
    <s v="lighting"/>
    <n v="3"/>
    <n v="1"/>
    <s v="Lighting"/>
    <n v="0.91633259480590001"/>
    <n v="1.30467645558681"/>
    <n v="123.155100741913"/>
    <n v="0"/>
    <n v="0.71"/>
    <n v="87.440121526758205"/>
    <n v="0"/>
    <n v="4903"/>
    <n v="1"/>
    <n v="1"/>
    <n v="0"/>
    <n v="0"/>
    <n v="14.276973281664301"/>
    <d v="1900-01-09T04:44:53"/>
    <n v="43472"/>
    <n v="0"/>
    <n v="0"/>
    <n v="0"/>
    <n v="699.52097221406564"/>
  </r>
  <r>
    <s v="STND-62680"/>
    <s v="Greenlee Tools, Inc."/>
    <s v="Greenlee - 702 W Main St - Genoa"/>
    <s v="Photocells"/>
    <s v="Outdoor &amp; Garage Lighting"/>
    <s v="Exterior"/>
    <n v="0"/>
    <n v="6.72"/>
    <n v="0"/>
    <x v="0"/>
    <x v="0"/>
    <n v="8"/>
    <s v="Qty / 1,000"/>
    <m/>
    <s v="Private-Lighting"/>
    <s v="lighting"/>
    <n v="3"/>
    <n v="1"/>
    <s v="Lighting"/>
    <n v="0.91633259480590001"/>
    <n v="1.30467645558681"/>
    <n v="6.15775503709565"/>
    <n v="0"/>
    <n v="0.71"/>
    <n v="4.3720060763379101"/>
    <n v="0"/>
    <n v="4903"/>
    <n v="1"/>
    <n v="1"/>
    <n v="0"/>
    <n v="0"/>
    <n v="14.276973281664301"/>
    <d v="1900-01-09T04:44:53"/>
    <n v="43472"/>
    <n v="0"/>
    <n v="0"/>
    <n v="0"/>
    <n v="34.97604861070328"/>
  </r>
  <r>
    <s v="STND-62680"/>
    <s v="Greenlee Tools, Inc."/>
    <s v="Greenlee - 702 W Main St - Genoa"/>
    <s v="Outdoor &amp; Garage - LED Fixtures"/>
    <s v="Outdoor &amp; Garage Lighting"/>
    <s v="Exterior"/>
    <n v="0"/>
    <n v="2049.4540000000002"/>
    <n v="0"/>
    <x v="0"/>
    <x v="0"/>
    <n v="10.1978380583316"/>
    <s v="Qty / 1,000"/>
    <m/>
    <s v="Private-Lighting"/>
    <s v="lighting"/>
    <n v="3"/>
    <n v="1"/>
    <s v="Lighting"/>
    <n v="0.91633259480590001"/>
    <n v="1.30467645558681"/>
    <n v="1877.9815017553301"/>
    <n v="0"/>
    <n v="0.71"/>
    <n v="1333.3668662462801"/>
    <n v="0"/>
    <n v="4903"/>
    <n v="1"/>
    <n v="1"/>
    <n v="0"/>
    <n v="0"/>
    <n v="14.276973281664301"/>
    <d v="1900-01-09T04:44:53"/>
    <n v="43472"/>
    <n v="0"/>
    <n v="0"/>
    <n v="0"/>
    <n v="13597.459374324655"/>
  </r>
  <r>
    <s v="STND-62680"/>
    <s v="Greenlee Tools, Inc."/>
    <s v="Greenlee - 702 W Main St - Genoa"/>
    <s v="Photocells"/>
    <s v="Outdoor &amp; Garage Lighting"/>
    <s v="Exterior"/>
    <n v="0"/>
    <n v="10.36"/>
    <n v="0"/>
    <x v="0"/>
    <x v="0"/>
    <n v="8"/>
    <s v="Qty / 1,000"/>
    <m/>
    <s v="Private-Lighting"/>
    <s v="lighting"/>
    <n v="3"/>
    <n v="1"/>
    <s v="Lighting"/>
    <n v="0.91633259480590001"/>
    <n v="1.30467645558681"/>
    <n v="9.4932056821891209"/>
    <n v="0"/>
    <n v="0.71"/>
    <n v="6.7401760343542803"/>
    <n v="0"/>
    <n v="4903"/>
    <n v="1"/>
    <n v="1"/>
    <n v="0"/>
    <n v="0"/>
    <n v="14.276973281664301"/>
    <d v="1900-01-09T04:44:53"/>
    <n v="43472"/>
    <n v="0"/>
    <n v="0"/>
    <n v="0"/>
    <n v="53.921408274834242"/>
  </r>
  <r>
    <s v="STND-62682"/>
    <s v="Paket Corporation Lab"/>
    <s v="Paket Corporation Lab -  9165 S Lake Shore Dr Chicago"/>
    <s v="New Indoor LED Fixtures"/>
    <s v="Indoor Lighting"/>
    <s v="Office"/>
    <n v="0"/>
    <n v="23223.096000000001"/>
    <n v="5.2219199999999999"/>
    <x v="0"/>
    <x v="0"/>
    <n v="15"/>
    <s v="Qty / 1,000"/>
    <m/>
    <s v="Private-Lighting"/>
    <s v="lighting"/>
    <n v="3"/>
    <n v="1"/>
    <s v="Lighting"/>
    <n v="0.91633259480590001"/>
    <n v="1.30467645558681"/>
    <n v="21280.0798171065"/>
    <n v="6.8129160769578601"/>
    <n v="0.71"/>
    <n v="15108.8566701456"/>
    <n v="4.83717041464008"/>
    <n v="2885"/>
    <n v="1.165"/>
    <n v="1.3779999999999999"/>
    <n v="2.5499999999999998E-2"/>
    <n v="0.55000000000000004"/>
    <n v="24.263431542460999"/>
    <d v="1900-01-16T07:56:40"/>
    <n v="43460"/>
    <n v="8.9892018431954792"/>
    <n v="465.78715479503501"/>
    <n v="0"/>
    <n v="226632.85005218402"/>
  </r>
  <r>
    <s v="STND-62682"/>
    <s v="Paket Corporation Lab"/>
    <s v="Paket Corporation Lab -  9165 S Lake Shore Dr Chicago"/>
    <s v="New Indoor LED Fixtures"/>
    <s v="Indoor Lighting"/>
    <s v="Office"/>
    <n v="0"/>
    <n v="2025.27"/>
    <n v="0.45540000000000003"/>
    <x v="0"/>
    <x v="0"/>
    <n v="15"/>
    <s v="Qty / 1,000"/>
    <m/>
    <s v="Private-Lighting"/>
    <s v="lighting"/>
    <n v="3"/>
    <n v="1"/>
    <s v="Lighting"/>
    <n v="0.91633259480590001"/>
    <n v="1.30467645558681"/>
    <n v="1855.8209142825399"/>
    <n v="0.59414965787423202"/>
    <n v="0.71"/>
    <n v="1317.63284914061"/>
    <n v="0.421846257090705"/>
    <n v="2885"/>
    <n v="1.165"/>
    <n v="1.3779999999999999"/>
    <n v="2.5499999999999998E-2"/>
    <n v="0.55000000000000004"/>
    <n v="24.263431542460999"/>
    <d v="1900-01-16T07:56:40"/>
    <n v="43460"/>
    <n v="0.78394202120890799"/>
    <n v="40.620972801892599"/>
    <n v="0"/>
    <n v="19764.492737109151"/>
  </r>
  <r>
    <s v="STND-62682"/>
    <s v="Paket Corporation Lab"/>
    <s v="Paket Corporation Lab -  9165 S Lake Shore Dr Chicago"/>
    <s v="New Indoor LED Fixtures"/>
    <s v="Indoor Lighting"/>
    <s v="Office"/>
    <n v="0"/>
    <n v="783.10400000000004"/>
    <n v="0.17608799999999999"/>
    <x v="0"/>
    <x v="0"/>
    <n v="15"/>
    <s v="Qty / 1,000"/>
    <m/>
    <s v="Private-Lighting"/>
    <s v="lighting"/>
    <n v="3"/>
    <n v="1"/>
    <s v="Lighting"/>
    <n v="0.91633259480590001"/>
    <n v="1.30467645558681"/>
    <n v="717.583720322879"/>
    <n v="0.22973786771137"/>
    <n v="0.71"/>
    <n v="509.48444142924399"/>
    <n v="0.16311388607507199"/>
    <n v="2885"/>
    <n v="1.165"/>
    <n v="1.3779999999999999"/>
    <n v="2.5499999999999998E-2"/>
    <n v="0.55000000000000004"/>
    <n v="24.263431542460999"/>
    <d v="1900-01-16T07:56:40"/>
    <n v="43460"/>
    <n v="0.30312424820077799"/>
    <n v="15.706768127239"/>
    <n v="0"/>
    <n v="7642.26662143866"/>
  </r>
  <r>
    <s v="STND-62682"/>
    <s v="Paket Corporation Lab"/>
    <s v="Paket Corporation Lab -  9165 S Lake Shore Dr Chicago"/>
    <s v="New Indoor LED Fixtures"/>
    <s v="Indoor Lighting"/>
    <s v="Office"/>
    <n v="0"/>
    <n v="735.84799999999996"/>
    <n v="0.165462"/>
    <x v="0"/>
    <x v="0"/>
    <n v="15"/>
    <s v="Qty / 1,000"/>
    <m/>
    <s v="Private-Lighting"/>
    <s v="lighting"/>
    <n v="3"/>
    <n v="1"/>
    <s v="Lighting"/>
    <n v="0.91633259480590001"/>
    <n v="1.30467645558681"/>
    <n v="674.28150722273199"/>
    <n v="0.21587437569430401"/>
    <n v="0.71"/>
    <n v="478.73987012814001"/>
    <n v="0.15327080674295601"/>
    <n v="2885"/>
    <n v="1.165"/>
    <n v="1.3779999999999999"/>
    <n v="2.5499999999999998E-2"/>
    <n v="0.55000000000000004"/>
    <n v="24.263431542460999"/>
    <d v="1900-01-16T07:56:40"/>
    <n v="43460"/>
    <n v="0.28483226770590298"/>
    <n v="14.758951445647799"/>
    <n v="0"/>
    <n v="7181.0980519221002"/>
  </r>
  <r>
    <s v="STND-62683"/>
    <s v="New Albertson's Inc"/>
    <s v="New Albertson's Inc - 2164 N Bloomingdale Rd - Glendale Heights"/>
    <s v="LED Refrigerated Display Case Lighting for Open and Closed Cases"/>
    <s v="Refrigeration"/>
    <s v="Grocery/convenience"/>
    <n v="0"/>
    <n v="56804.22"/>
    <n v="6.7598000000000003"/>
    <x v="2"/>
    <x v="0"/>
    <n v="8.6177180282661094"/>
    <s v="ΔkWpeak / CF"/>
    <n v="0.69"/>
    <s v="Private-Lighting"/>
    <s v="lighting"/>
    <n v="3"/>
    <n v="1"/>
    <s v="Non-Lighting"/>
    <n v="0.91633259480590001"/>
    <n v="1.30467645558681"/>
    <n v="52051.5583085252"/>
    <n v="8.8193519044757007"/>
    <n v="0.7"/>
    <n v="36436.090815967596"/>
    <n v="6.1735463331329896"/>
    <n v="4661"/>
    <n v="1.07"/>
    <n v="1.24"/>
    <n v="2.9000000000000001E-2"/>
    <n v="0.745"/>
    <n v="15.018236429950701"/>
    <d v="1900-01-09T17:27:20"/>
    <n v="43442"/>
    <n v="12.7816694267764"/>
    <n v="0"/>
    <n v="0"/>
    <n v="313995.95670430519"/>
  </r>
  <r>
    <s v="STND-62683"/>
    <s v="New Albertson's Inc"/>
    <s v="New Albertson's Inc - 2164 N Bloomingdale Rd - Glendale Heights"/>
    <s v="LED Refrigerated Display Case Lighting for Open and Closed Cases"/>
    <s v="Refrigeration"/>
    <s v="Grocery/convenience"/>
    <n v="0"/>
    <n v="49823.1"/>
    <n v="5.9291999999999998"/>
    <x v="2"/>
    <x v="0"/>
    <n v="8.6177180282661094"/>
    <s v="ΔkWpeak / CF"/>
    <n v="0.69"/>
    <s v="Private-Lighting"/>
    <s v="lighting"/>
    <n v="3"/>
    <n v="1"/>
    <s v="Non-Lighting"/>
    <n v="0.91633259480590001"/>
    <n v="1.30467645558681"/>
    <n v="45654.530504273796"/>
    <n v="7.7356876404652901"/>
    <n v="0.7"/>
    <n v="31958.1713529917"/>
    <n v="5.4149813483256999"/>
    <n v="4661"/>
    <n v="1.07"/>
    <n v="1.24"/>
    <n v="2.9000000000000001E-2"/>
    <n v="0.745"/>
    <n v="15.018236429950701"/>
    <d v="1900-01-09T17:27:20"/>
    <n v="43442"/>
    <n v="11.211141507920701"/>
    <n v="0"/>
    <n v="0"/>
    <n v="275406.50941909407"/>
  </r>
  <r>
    <s v="STND-62683"/>
    <s v="New Albertson's Inc"/>
    <s v="New Albertson's Inc - 2164 N Bloomingdale Rd - Glendale Heights"/>
    <s v="Retrofit of Existing Indoor Fixtures to LED"/>
    <s v="Indoor Lighting"/>
    <s v="Grocery/convenience"/>
    <n v="0"/>
    <n v="177746.30300000001"/>
    <n v="33.145200000000003"/>
    <x v="0"/>
    <x v="0"/>
    <n v="10.727311735679001"/>
    <s v="Qty / 1,000"/>
    <m/>
    <s v="Private-Lighting"/>
    <s v="lighting"/>
    <n v="3"/>
    <n v="1"/>
    <s v="Lighting"/>
    <n v="0.91633259480590001"/>
    <n v="1.30467645558681"/>
    <n v="162874.73104514601"/>
    <n v="43.243762055715798"/>
    <n v="0.71"/>
    <n v="115641.05904205301"/>
    <n v="30.703071059558201"/>
    <n v="4661"/>
    <n v="1.07"/>
    <n v="1.24"/>
    <n v="2.9000000000000001E-2"/>
    <n v="0.745"/>
    <n v="15.018236429950701"/>
    <d v="1900-01-09T17:27:20"/>
    <n v="43442"/>
    <n v="46.8107404803159"/>
    <n v="4414.36186944787"/>
    <n v="0"/>
    <n v="1240517.6897881634"/>
  </r>
  <r>
    <s v="STND-62683"/>
    <s v="New Albertson's Inc"/>
    <s v="New Albertson's Inc - 2164 N Bloomingdale Rd - Glendale Heights"/>
    <s v="Retrofit of Existing Indoor Fixtures to LED"/>
    <s v="Indoor Lighting"/>
    <s v="Grocery/convenience"/>
    <n v="0"/>
    <n v="224.42699999999999"/>
    <n v="4.1849999999999998E-2"/>
    <x v="0"/>
    <x v="0"/>
    <n v="10.727311735679001"/>
    <s v="Qty / 1,000"/>
    <m/>
    <s v="Private-Lighting"/>
    <s v="lighting"/>
    <n v="3"/>
    <n v="1"/>
    <s v="Lighting"/>
    <n v="0.91633259480590001"/>
    <n v="1.30467645558681"/>
    <n v="205.64977525450399"/>
    <n v="5.4600709666307798E-2"/>
    <n v="0.71"/>
    <n v="146.011340430698"/>
    <n v="3.8766503863078602E-2"/>
    <n v="4661"/>
    <n v="1.07"/>
    <n v="1.24"/>
    <n v="2.9000000000000001E-2"/>
    <n v="0.745"/>
    <n v="15.018236429950701"/>
    <d v="1900-01-09T17:27:20"/>
    <n v="43442"/>
    <n v="5.9104470303429101E-2"/>
    <n v="5.5736854975519696"/>
    <n v="0"/>
    <n v="1566.3091657444484"/>
  </r>
  <r>
    <s v="STND-62683"/>
    <s v="New Albertson's Inc"/>
    <s v="New Albertson's Inc - 2164 N Bloomingdale Rd - Glendale Heights"/>
    <s v="Retrofit of Existing Indoor Fixtures to LED"/>
    <s v="Indoor Lighting"/>
    <s v="Grocery/convenience"/>
    <n v="0"/>
    <n v="54575.696000000004"/>
    <n v="10.17699"/>
    <x v="0"/>
    <x v="0"/>
    <n v="10.727311735679001"/>
    <s v="Qty / 1,000"/>
    <m/>
    <s v="Private-Lighting"/>
    <s v="lighting"/>
    <n v="3"/>
    <n v="1"/>
    <s v="Lighting"/>
    <n v="0.91633259480590001"/>
    <n v="1.30467645558681"/>
    <n v="50009.489129018002"/>
    <n v="13.277679241742399"/>
    <n v="0.71"/>
    <n v="35506.7372816028"/>
    <n v="9.4271522616370795"/>
    <n v="4661"/>
    <n v="1.07"/>
    <n v="1.24"/>
    <n v="2.9000000000000001E-2"/>
    <n v="0.745"/>
    <n v="15.018236429950701"/>
    <d v="1900-01-09T17:27:20"/>
    <n v="43442"/>
    <n v="14.372893745120599"/>
    <n v="1355.3973689173099"/>
    <n v="0"/>
    <n v="380891.83953660884"/>
  </r>
  <r>
    <s v="STND-62683"/>
    <s v="New Albertson's Inc"/>
    <s v="New Albertson's Inc - 2164 N Bloomingdale Rd - Glendale Heights"/>
    <s v="Retrofit of Existing Indoor Fixtures to LED"/>
    <s v="Indoor Lighting"/>
    <s v="Grocery/convenience"/>
    <n v="0"/>
    <n v="1780.4549999999999"/>
    <n v="0.33201000000000003"/>
    <x v="0"/>
    <x v="0"/>
    <n v="10.727311735679001"/>
    <s v="Qty / 1,000"/>
    <m/>
    <s v="Private-Lighting"/>
    <s v="lighting"/>
    <n v="3"/>
    <n v="1"/>
    <s v="Lighting"/>
    <n v="0.91633259480590001"/>
    <n v="1.30467645558681"/>
    <n v="1631.48895008514"/>
    <n v="0.43316563001937602"/>
    <n v="0.71"/>
    <n v="1158.35715456045"/>
    <n v="0.30754759731375703"/>
    <n v="4661"/>
    <n v="1.07"/>
    <n v="1.24"/>
    <n v="2.9000000000000001E-2"/>
    <n v="0.745"/>
    <n v="15.018236429950701"/>
    <d v="1900-01-09T17:27:20"/>
    <n v="43442"/>
    <n v="0.46889546440720498"/>
    <n v="44.217924815391598"/>
    <n v="0"/>
    <n v="12426.058298224048"/>
  </r>
  <r>
    <s v="STND-62683"/>
    <s v="New Albertson's Inc"/>
    <s v="New Albertson's Inc - 2164 N Bloomingdale Rd - Glendale Heights"/>
    <s v="Retrofit of Existing Indoor Fixtures to LED"/>
    <s v="Indoor Lighting"/>
    <s v="Grocery/convenience"/>
    <n v="0"/>
    <n v="69.822000000000003"/>
    <n v="1.302E-2"/>
    <x v="0"/>
    <x v="0"/>
    <n v="10.727311735679001"/>
    <s v="Qty / 1,000"/>
    <m/>
    <s v="Private-Lighting"/>
    <s v="lighting"/>
    <n v="3"/>
    <n v="1"/>
    <s v="Lighting"/>
    <n v="0.91633259480590001"/>
    <n v="1.30467645558681"/>
    <n v="63.980174434537503"/>
    <n v="1.69868874517402E-2"/>
    <n v="0.71"/>
    <n v="45.425923848521599"/>
    <n v="1.20606900907356E-2"/>
    <n v="4661"/>
    <n v="1.07"/>
    <n v="1.24"/>
    <n v="2.9000000000000001E-2"/>
    <n v="0.745"/>
    <n v="15.018236429950701"/>
    <d v="1900-01-09T17:27:20"/>
    <n v="43442"/>
    <n v="1.8388057427733501E-2"/>
    <n v="1.7340421108426101"/>
    <n v="0"/>
    <n v="487.29804600430634"/>
  </r>
  <r>
    <s v="STND-62683"/>
    <s v="New Albertson's Inc"/>
    <s v="New Albertson's Inc - 2164 N Bloomingdale Rd - Glendale Heights"/>
    <s v="Retrofit of Existing Indoor Fixtures to LED"/>
    <s v="Indoor Lighting"/>
    <s v="Grocery/convenience"/>
    <n v="0"/>
    <n v="319.185"/>
    <n v="5.9520000000000003E-2"/>
    <x v="0"/>
    <x v="0"/>
    <n v="10.727311735679001"/>
    <s v="Qty / 1,000"/>
    <m/>
    <s v="Private-Lighting"/>
    <s v="lighting"/>
    <n v="3"/>
    <n v="1"/>
    <s v="Lighting"/>
    <n v="0.91633259480590001"/>
    <n v="1.30467645558681"/>
    <n v="292.47961927312099"/>
    <n v="7.7654342636526694E-2"/>
    <n v="0.71"/>
    <n v="207.660529683916"/>
    <n v="5.5134583271933997E-2"/>
    <n v="4661"/>
    <n v="1.07"/>
    <n v="1.24"/>
    <n v="2.9000000000000001E-2"/>
    <n v="0.745"/>
    <n v="15.018236429950701"/>
    <d v="1900-01-09T17:27:20"/>
    <n v="43442"/>
    <n v="8.4059691098210307E-2"/>
    <n v="7.9270177186173001"/>
    <n v="0"/>
    <n v="2227.6392371155894"/>
  </r>
  <r>
    <s v="STND-62683"/>
    <s v="New Albertson's Inc"/>
    <s v="New Albertson's Inc - 2164 N Bloomingdale Rd - Glendale Heights"/>
    <s v="Retrofit of Existing Indoor Fixtures to LED"/>
    <s v="Indoor Lighting"/>
    <s v="Grocery/convenience"/>
    <n v="0"/>
    <n v="34.911000000000001"/>
    <n v="6.5100000000000002E-3"/>
    <x v="0"/>
    <x v="0"/>
    <n v="10.727311735679001"/>
    <s v="Qty / 1,000"/>
    <m/>
    <s v="Private-Lighting"/>
    <s v="lighting"/>
    <n v="3"/>
    <n v="1"/>
    <s v="Lighting"/>
    <n v="0.91633259480590001"/>
    <n v="1.30467645558681"/>
    <n v="31.990087217268801"/>
    <n v="8.4934437258701104E-3"/>
    <n v="0.71"/>
    <n v="22.712961924260799"/>
    <n v="6.0303450453677802E-3"/>
    <n v="4661"/>
    <n v="1.07"/>
    <n v="1.24"/>
    <n v="2.9000000000000001E-2"/>
    <n v="0.745"/>
    <n v="15.018236429950701"/>
    <d v="1900-01-09T17:27:20"/>
    <n v="43442"/>
    <n v="9.1940287138667608E-3"/>
    <n v="0.86702105542130303"/>
    <n v="0"/>
    <n v="243.64902300215317"/>
  </r>
  <r>
    <s v="STND-62684"/>
    <s v="1300 W Higgins Rd LLC"/>
    <s v="1300 W Higgins Rd, LLC - 1300 W Higgins Rd - Park Ridge"/>
    <s v="VSD on HVAC Fan or Pump &lt;= 200 HP"/>
    <s v="Variable Speed Drives"/>
    <s v="Office"/>
    <n v="0"/>
    <n v="124936.701"/>
    <n v="5.730944"/>
    <x v="6"/>
    <x v="0"/>
    <n v="15"/>
    <s v="ΔkWpeak"/>
    <m/>
    <s v="Private-Non-Lighting"/>
    <s v="non_lighting"/>
    <n v="2"/>
    <n v="1"/>
    <s v="Non-Lighting"/>
    <n v="0.76002432528749297"/>
    <n v="0.465462131779591"/>
    <n v="94954.931881170298"/>
    <n v="2.6675374113494601"/>
    <n v="0.7"/>
    <n v="66468.452316819195"/>
    <n v="1.86727618794462"/>
    <n v="2885"/>
    <n v="1.165"/>
    <n v="1.3779999999999999"/>
    <n v="2.5499999999999998E-2"/>
    <n v="0.55000000000000004"/>
    <n v="24.263431542460999"/>
    <d v="1900-01-16T07:56:40"/>
    <n v="43453"/>
    <n v="2.6675374113494601"/>
    <n v="0"/>
    <n v="0"/>
    <n v="997026.7847522879"/>
  </r>
  <r>
    <s v="STND-62684"/>
    <s v="1300 W Higgins Rd LLC"/>
    <s v="1300 W Higgins Rd, LLC - 1300 W Higgins Rd - Park Ridge"/>
    <s v="VSD on HVAC Fan or Pump &lt;= 200 HP"/>
    <s v="Variable Speed Drives"/>
    <s v="Office"/>
    <n v="0"/>
    <n v="37481.01"/>
    <n v="1.7192829999999999"/>
    <x v="6"/>
    <x v="0"/>
    <n v="15"/>
    <s v="ΔkWpeak"/>
    <m/>
    <s v="Private-Non-Lighting"/>
    <s v="non_lighting"/>
    <n v="2"/>
    <n v="1"/>
    <s v="Non-Lighting"/>
    <n v="0.76002432528749297"/>
    <n v="0.465462131779591"/>
    <n v="28486.4793363438"/>
    <n v="0.80026113031241097"/>
    <n v="0.7"/>
    <n v="19940.5355354407"/>
    <n v="0.56018279121868697"/>
    <n v="2885"/>
    <n v="1.165"/>
    <n v="1.3779999999999999"/>
    <n v="2.5499999999999998E-2"/>
    <n v="0.55000000000000004"/>
    <n v="24.263431542460999"/>
    <d v="1900-01-16T07:56:40"/>
    <n v="43453"/>
    <n v="0.80026113031241097"/>
    <n v="0"/>
    <n v="0"/>
    <n v="299108.03303161048"/>
  </r>
  <r>
    <s v="STND-62687"/>
    <s v="XL Screw Corporation"/>
    <s v="XL Screw Corporation - 195 Schelter Rd - Lincolnshire"/>
    <s v="New Indoor LED Fixtures"/>
    <s v="Indoor Lighting"/>
    <s v="Warehouse"/>
    <n v="0"/>
    <n v="473289.696"/>
    <n v="74.902924999999996"/>
    <x v="0"/>
    <x v="0"/>
    <n v="9.5383441434566993"/>
    <s v="Qty / 1,000"/>
    <m/>
    <s v="Private-Lighting"/>
    <s v="lighting"/>
    <n v="1"/>
    <n v="1"/>
    <s v="Lighting"/>
    <n v="0.99989942556735301"/>
    <n v="1.019640158801"/>
    <n v="473242.09515734698"/>
    <n v="76.374030341659704"/>
    <n v="0.71"/>
    <n v="336001.88756171602"/>
    <n v="54.225561542578397"/>
    <n v="5242"/>
    <n v="1"/>
    <n v="1.22"/>
    <n v="1.0999999999999999E-2"/>
    <n v="0.68"/>
    <n v="13.3536818008394"/>
    <d v="1900-01-08T12:55:13"/>
    <n v="43439"/>
    <n v="92.061270903639894"/>
    <n v="5205.6630467308196"/>
    <n v="0"/>
    <n v="3204901.6364146904"/>
  </r>
  <r>
    <s v="STND-62687"/>
    <s v="XL Screw Corporation"/>
    <s v="XL Screw Corporation - 195 Schelter Rd - Lincolnshire"/>
    <s v="New Indoor LED Fixtures"/>
    <s v="Indoor Lighting"/>
    <s v="Warehouse"/>
    <n v="0"/>
    <n v="3679.884"/>
    <n v="0.58237899999999998"/>
    <x v="0"/>
    <x v="0"/>
    <n v="9.5383441434566993"/>
    <s v="Qty / 1,000"/>
    <m/>
    <s v="Private-Lighting"/>
    <s v="lighting"/>
    <n v="1"/>
    <n v="1"/>
    <s v="Lighting"/>
    <n v="0.99989942556735301"/>
    <n v="1.019640158801"/>
    <n v="3679.5138977544898"/>
    <n v="0.59381701604237003"/>
    <n v="0.71"/>
    <n v="2612.45486740569"/>
    <n v="0.42161008139008299"/>
    <n v="5242"/>
    <n v="1"/>
    <n v="1.22"/>
    <n v="1.0999999999999999E-2"/>
    <n v="0.68"/>
    <n v="13.3536818008394"/>
    <d v="1900-01-08T12:55:13"/>
    <n v="43439"/>
    <n v="0.71578714566341595"/>
    <n v="40.474652875299398"/>
    <n v="0"/>
    <n v="24918.49358456401"/>
  </r>
  <r>
    <s v="STND-62687"/>
    <s v="XL Screw Corporation"/>
    <s v="XL Screw Corporation - 195 Schelter Rd - Lincolnshire"/>
    <s v="Occupancy Sensors"/>
    <s v="Indoor Lighting"/>
    <s v="Warehouse"/>
    <n v="0"/>
    <n v="29449.136999999999"/>
    <n v="15.135612999999999"/>
    <x v="0"/>
    <x v="0"/>
    <n v="8"/>
    <s v="Qty / 1,000"/>
    <m/>
    <s v="Private-Lighting"/>
    <s v="lighting"/>
    <n v="1"/>
    <n v="1"/>
    <s v="Lighting"/>
    <n v="0.99989942556735301"/>
    <n v="1.019640158801"/>
    <n v="29446.1751697543"/>
    <n v="15.432878842870499"/>
    <n v="0.71"/>
    <n v="20906.7843705255"/>
    <n v="10.9573439784381"/>
    <n v="5242"/>
    <n v="1"/>
    <n v="1.22"/>
    <n v="1.0999999999999999E-2"/>
    <n v="0.68"/>
    <n v="13.3536818008394"/>
    <d v="1900-01-08T12:55:13"/>
    <n v="43439"/>
    <n v="23.867737152598998"/>
    <n v="323.90792686729702"/>
    <n v="0"/>
    <n v="167254.274964204"/>
  </r>
  <r>
    <s v="STND-62687"/>
    <s v="XL Screw Corporation"/>
    <s v="XL Screw Corporation - 195 Schelter Rd - Lincolnshire"/>
    <s v="Outdoor &amp; Garage - LED Fixtures"/>
    <s v="Outdoor &amp; Garage Lighting"/>
    <s v="Exterior"/>
    <n v="0"/>
    <n v="3677.25"/>
    <n v="0"/>
    <x v="0"/>
    <x v="0"/>
    <n v="10.1978380583316"/>
    <s v="Qty / 1,000"/>
    <m/>
    <s v="Private-Lighting"/>
    <s v="lighting"/>
    <n v="1"/>
    <n v="1"/>
    <s v="Lighting"/>
    <n v="0.99989942556735301"/>
    <n v="1.019640158801"/>
    <n v="3676.8801626675499"/>
    <n v="0"/>
    <n v="0.71"/>
    <n v="2610.5849154939601"/>
    <n v="0"/>
    <n v="4903"/>
    <n v="1"/>
    <n v="1"/>
    <n v="0"/>
    <n v="0"/>
    <n v="14.276973281664301"/>
    <d v="1900-01-09T04:44:53"/>
    <n v="43439"/>
    <n v="0"/>
    <n v="0"/>
    <n v="0"/>
    <n v="26622.322205730692"/>
  </r>
  <r>
    <s v="STND-62687"/>
    <s v="XL Screw Corporation"/>
    <s v="XL Screw Corporation - 195 Schelter Rd - Lincolnshire"/>
    <s v="Outdoor &amp; Garage - LED Fixtures"/>
    <s v="Outdoor &amp; Garage Lighting"/>
    <s v="Exterior"/>
    <n v="0"/>
    <n v="1495.415"/>
    <n v="0"/>
    <x v="0"/>
    <x v="0"/>
    <n v="10.1978380583316"/>
    <s v="Qty / 1,000"/>
    <m/>
    <s v="Private-Lighting"/>
    <s v="lighting"/>
    <n v="1"/>
    <n v="1"/>
    <s v="Lighting"/>
    <n v="0.99989942556735301"/>
    <n v="1.019640158801"/>
    <n v="1495.2645994848001"/>
    <n v="0"/>
    <n v="0.71"/>
    <n v="1061.6378656342099"/>
    <n v="0"/>
    <n v="4903"/>
    <n v="1"/>
    <n v="1"/>
    <n v="0"/>
    <n v="0"/>
    <n v="14.276973281664301"/>
    <d v="1900-01-09T04:44:53"/>
    <n v="43439"/>
    <n v="0"/>
    <n v="0"/>
    <n v="0"/>
    <n v="10826.411030330475"/>
  </r>
  <r>
    <s v="STND-62687"/>
    <s v="XL Screw Corporation"/>
    <s v="XL Screw Corporation - 195 Schelter Rd - Lincolnshire"/>
    <s v="Outdoor &amp; Garage - LED Fixtures"/>
    <s v="Outdoor &amp; Garage Lighting"/>
    <s v="Exterior"/>
    <n v="0"/>
    <n v="3363.4580000000001"/>
    <n v="0"/>
    <x v="0"/>
    <x v="0"/>
    <n v="10.1978380583316"/>
    <s v="Qty / 1,000"/>
    <m/>
    <s v="Private-Lighting"/>
    <s v="lighting"/>
    <n v="1"/>
    <n v="1"/>
    <s v="Lighting"/>
    <n v="0.99989942556735301"/>
    <n v="1.019640158801"/>
    <n v="3363.11972211992"/>
    <n v="0"/>
    <n v="0.71"/>
    <n v="2387.8150027051402"/>
    <n v="0"/>
    <n v="4903"/>
    <n v="1"/>
    <n v="1"/>
    <n v="0"/>
    <n v="0"/>
    <n v="14.276973281664301"/>
    <d v="1900-01-09T04:44:53"/>
    <n v="43439"/>
    <n v="0"/>
    <n v="0"/>
    <n v="0"/>
    <n v="24350.55071084165"/>
  </r>
  <r>
    <s v="STND-62687"/>
    <s v="XL Screw Corporation"/>
    <s v="XL Screw Corporation - 195 Schelter Rd - Lincolnshire"/>
    <s v="Outdoor &amp; Garage - LED Fixtures"/>
    <s v="Outdoor &amp; Garage Lighting"/>
    <s v="Exterior"/>
    <n v="0"/>
    <n v="1421.87"/>
    <n v="0"/>
    <x v="0"/>
    <x v="0"/>
    <n v="10.1978380583316"/>
    <s v="Qty / 1,000"/>
    <m/>
    <s v="Private-Lighting"/>
    <s v="lighting"/>
    <n v="1"/>
    <n v="1"/>
    <s v="Lighting"/>
    <n v="0.99989942556735301"/>
    <n v="1.019640158801"/>
    <n v="1421.7269962314499"/>
    <n v="0"/>
    <n v="0.71"/>
    <n v="1009.42616732433"/>
    <n v="0"/>
    <n v="4903"/>
    <n v="1"/>
    <n v="1"/>
    <n v="0"/>
    <n v="0"/>
    <n v="14.276973281664301"/>
    <d v="1900-01-09T04:44:53"/>
    <n v="43439"/>
    <n v="0"/>
    <n v="0"/>
    <n v="0"/>
    <n v="10293.964586215854"/>
  </r>
  <r>
    <s v="STND-62689"/>
    <s v="Adventus US Realty #2 LP"/>
    <s v="Cushman and Wakefield US  Inc - 2803 Butterfield Rd  Ste 220 - Oak Brook"/>
    <s v="Outdoor &amp; Garage - LED Fixtures"/>
    <s v="Outdoor &amp; Garage Lighting"/>
    <s v="Exterior"/>
    <n v="0"/>
    <n v="63871.381000000001"/>
    <n v="0"/>
    <x v="0"/>
    <x v="0"/>
    <n v="10.1978380583316"/>
    <s v="Qty / 1,000"/>
    <m/>
    <s v="Private-Lighting"/>
    <s v="lighting"/>
    <n v="2"/>
    <n v="1"/>
    <s v="Lighting"/>
    <n v="0.97902139861649395"/>
    <n v="0.93591656730105399"/>
    <n v="62531.448758186903"/>
    <n v="0"/>
    <n v="0.71"/>
    <n v="44397.328618312698"/>
    <n v="0"/>
    <n v="4903"/>
    <n v="1"/>
    <n v="1"/>
    <n v="0"/>
    <n v="0"/>
    <n v="14.276973281664301"/>
    <d v="1900-01-09T04:44:53"/>
    <n v="43434"/>
    <n v="0"/>
    <n v="0"/>
    <n v="0"/>
    <n v="452756.76747208397"/>
  </r>
  <r>
    <s v="STND-62689"/>
    <s v="Adventus US Realty #2 LP"/>
    <s v="Cushman and Wakefield US  Inc - 2803 Butterfield Rd  Ste 220 - Oak Brook"/>
    <s v="Outdoor &amp; Garage - LED Fixtures"/>
    <s v="Outdoor &amp; Garage Lighting"/>
    <s v="Exterior"/>
    <n v="0"/>
    <n v="62042.561999999998"/>
    <n v="0"/>
    <x v="0"/>
    <x v="0"/>
    <n v="10.1978380583316"/>
    <s v="Qty / 1,000"/>
    <m/>
    <s v="Private-Lighting"/>
    <s v="lighting"/>
    <n v="2"/>
    <n v="1"/>
    <s v="Lighting"/>
    <n v="0.97902139861649395"/>
    <n v="0.93591656730105399"/>
    <n v="60740.995822990502"/>
    <n v="0"/>
    <n v="0.71"/>
    <n v="43126.1070343233"/>
    <n v="0"/>
    <n v="4903"/>
    <n v="1"/>
    <n v="1"/>
    <n v="0"/>
    <n v="0"/>
    <n v="14.276973281664301"/>
    <d v="1900-01-09T04:44:53"/>
    <n v="43434"/>
    <n v="0"/>
    <n v="0"/>
    <n v="0"/>
    <n v="439793.05562230427"/>
  </r>
  <r>
    <s v="STND-62689"/>
    <s v="Adventus US Realty #2 LP"/>
    <s v="Cushman and Wakefield US  Inc - 2803 Butterfield Rd  Ste 220 - Oak Brook"/>
    <s v="Outdoor &amp; Garage - LED Fixtures"/>
    <s v="Outdoor &amp; Garage Lighting"/>
    <s v="Exterior"/>
    <n v="0"/>
    <n v="34066.044000000002"/>
    <n v="0"/>
    <x v="0"/>
    <x v="0"/>
    <n v="10.1978380583316"/>
    <s v="Qty / 1,000"/>
    <m/>
    <s v="Private-Lighting"/>
    <s v="lighting"/>
    <n v="2"/>
    <n v="1"/>
    <s v="Lighting"/>
    <n v="0.97902139861649395"/>
    <n v="0.93591656730105399"/>
    <n v="33351.386042211001"/>
    <n v="0"/>
    <n v="0.71"/>
    <n v="23679.484089969799"/>
    <n v="0"/>
    <n v="4903"/>
    <n v="1"/>
    <n v="1"/>
    <n v="0"/>
    <n v="0"/>
    <n v="14.276973281664301"/>
    <d v="1900-01-09T04:44:53"/>
    <n v="43434"/>
    <n v="0"/>
    <n v="0"/>
    <n v="0"/>
    <n v="241479.54405435163"/>
  </r>
  <r>
    <s v="STND-62690"/>
    <s v="Paket Corp"/>
    <s v="Paket Corporation Main - 9165 Lake Shore Drive - Chicago"/>
    <s v="New Indoor LED Fixtures"/>
    <s v="Indoor Lighting"/>
    <s v="Manufacturing"/>
    <n v="0"/>
    <n v="83703.096999999994"/>
    <n v="14.969448"/>
    <x v="0"/>
    <x v="0"/>
    <n v="10.827197921178"/>
    <s v="Qty / 1,000"/>
    <m/>
    <s v="Private-Lighting"/>
    <s v="lighting"/>
    <n v="2"/>
    <n v="1"/>
    <s v="Lighting"/>
    <n v="0.97902139861649395"/>
    <n v="0.93591656730105399"/>
    <n v="81947.123093471993"/>
    <n v="14.0101543865516"/>
    <n v="0.71"/>
    <n v="58182.457396365098"/>
    <n v="9.9472096144516495"/>
    <n v="4618"/>
    <n v="1.02"/>
    <n v="1.04"/>
    <n v="1.2E-2"/>
    <n v="0.81"/>
    <n v="15.158077089649201"/>
    <d v="1900-01-09T19:51:10"/>
    <n v="43443"/>
    <n v="16.6312374009397"/>
    <n v="964.08380109967095"/>
    <n v="0"/>
    <n v="629952.98177095177"/>
  </r>
  <r>
    <s v="STND-62690"/>
    <s v="Paket Corp"/>
    <s v="Paket Corporation Main - 9165 Lake Shore Drive - Chicago"/>
    <s v="New Indoor LED Fixtures"/>
    <s v="Indoor Lighting"/>
    <s v="Manufacturing"/>
    <n v="0"/>
    <n v="5817.2950000000001"/>
    <n v="1.0403640000000001"/>
    <x v="0"/>
    <x v="0"/>
    <n v="10.827197921178"/>
    <s v="Qty / 1,000"/>
    <m/>
    <s v="Private-Lighting"/>
    <s v="lighting"/>
    <n v="2"/>
    <n v="1"/>
    <s v="Lighting"/>
    <n v="0.97902139861649395"/>
    <n v="0.93591656730105399"/>
    <n v="5695.2562870647298"/>
    <n v="0.97369390362359298"/>
    <n v="0.71"/>
    <n v="4043.6319638159598"/>
    <n v="0.69132267157275096"/>
    <n v="4618"/>
    <n v="1.02"/>
    <n v="1.04"/>
    <n v="1.2E-2"/>
    <n v="0.81"/>
    <n v="15.158077089649201"/>
    <d v="1900-01-09T19:51:10"/>
    <n v="43443"/>
    <n v="1.1558569606168001"/>
    <n v="67.003015141938107"/>
    <n v="0"/>
    <n v="43781.203592637074"/>
  </r>
  <r>
    <s v="STND-62690"/>
    <s v="Paket Corp"/>
    <s v="Paket Corporation Main - 9165 Lake Shore Drive - Chicago"/>
    <s v="New Indoor LED Fixtures"/>
    <s v="Indoor Lighting"/>
    <s v="Manufacturing"/>
    <n v="0"/>
    <n v="9420.7199999999993"/>
    <n v="1.6848000000000001"/>
    <x v="0"/>
    <x v="0"/>
    <n v="10.827197921178"/>
    <s v="Qty / 1,000"/>
    <m/>
    <s v="Private-Lighting"/>
    <s v="lighting"/>
    <n v="2"/>
    <n v="1"/>
    <s v="Lighting"/>
    <n v="0.97902139861649395"/>
    <n v="0.93591656730105399"/>
    <n v="9223.08647037437"/>
    <n v="1.57683223258882"/>
    <n v="0.71"/>
    <n v="6548.3913939657996"/>
    <n v="1.11955088513806"/>
    <n v="4618"/>
    <n v="1.02"/>
    <n v="1.04"/>
    <n v="1.2E-2"/>
    <n v="0.81"/>
    <n v="15.158077089649201"/>
    <d v="1900-01-09T19:51:10"/>
    <n v="43443"/>
    <n v="1.87183313460211"/>
    <n v="108.506899651463"/>
    <n v="0"/>
    <n v="70900.729687806408"/>
  </r>
  <r>
    <s v="STND-62690"/>
    <s v="Paket Corp"/>
    <s v="Paket Corporation Main - 9165 Lake Shore Drive - Chicago"/>
    <s v="New Indoor LED Fixtures"/>
    <s v="Indoor Lighting"/>
    <s v="Manufacturing"/>
    <n v="0"/>
    <n v="37117.637000000002"/>
    <n v="6.6381119999999996"/>
    <x v="0"/>
    <x v="0"/>
    <n v="10.827197921178"/>
    <s v="Qty / 1,000"/>
    <m/>
    <s v="Private-Lighting"/>
    <s v="lighting"/>
    <n v="2"/>
    <n v="1"/>
    <s v="Lighting"/>
    <n v="0.97902139861649395"/>
    <n v="0.93591656730105399"/>
    <n v="36338.960889079302"/>
    <n v="6.2127189963999303"/>
    <n v="0.71"/>
    <n v="25800.662231246301"/>
    <n v="4.4110304874439503"/>
    <n v="4618"/>
    <n v="1.02"/>
    <n v="1.04"/>
    <n v="1.2E-2"/>
    <n v="0.81"/>
    <n v="15.158077089649201"/>
    <d v="1900-01-09T19:51:10"/>
    <n v="43443"/>
    <n v="7.3750225503323001"/>
    <n v="427.51718693034502"/>
    <n v="0"/>
    <n v="279348.87647516566"/>
  </r>
  <r>
    <s v="STND-62690"/>
    <s v="Paket Corp"/>
    <s v="Paket Corporation Main - 9165 Lake Shore Drive - Chicago"/>
    <s v="New Indoor LED Fixtures"/>
    <s v="Indoor Lighting"/>
    <s v="Manufacturing"/>
    <n v="0"/>
    <n v="19571.545999999998"/>
    <n v="3.5001720000000001"/>
    <x v="0"/>
    <x v="0"/>
    <n v="10.827197921178"/>
    <s v="Qty / 1,000"/>
    <m/>
    <s v="Private-Lighting"/>
    <s v="lighting"/>
    <n v="2"/>
    <n v="1"/>
    <s v="Lighting"/>
    <n v="0.97902139861649395"/>
    <n v="0.93591656730105399"/>
    <n v="19160.962338007001"/>
    <n v="3.2758689632032598"/>
    <n v="0.71"/>
    <n v="13604.283259985001"/>
    <n v="2.3258669638743199"/>
    <n v="4618"/>
    <n v="1.02"/>
    <n v="1.04"/>
    <n v="1.2E-2"/>
    <n v="0.81"/>
    <n v="15.158077089649201"/>
    <d v="1900-01-09T19:51:10"/>
    <n v="43443"/>
    <n v="3.8887333371358799"/>
    <n v="225.42308632949499"/>
    <n v="0"/>
    <n v="147296.26743162627"/>
  </r>
  <r>
    <s v="STND-62690"/>
    <s v="Paket Corp"/>
    <s v="Paket Corporation Main - 9165 Lake Shore Drive - Chicago"/>
    <s v="New Indoor LED Fixtures"/>
    <s v="Indoor Lighting"/>
    <s v="Manufacturing"/>
    <n v="0"/>
    <n v="15449.981"/>
    <n v="2.7630720000000002"/>
    <x v="0"/>
    <x v="0"/>
    <n v="10.827197921178"/>
    <s v="Qty / 1,000"/>
    <m/>
    <s v="Private-Lighting"/>
    <s v="lighting"/>
    <n v="2"/>
    <n v="1"/>
    <s v="Lighting"/>
    <n v="0.97902139861649395"/>
    <n v="0.93591656730105399"/>
    <n v="15125.8620072183"/>
    <n v="2.5860048614456601"/>
    <n v="0.71"/>
    <n v="10739.362025124999"/>
    <n v="1.83606345162642"/>
    <n v="4618"/>
    <n v="1.02"/>
    <n v="1.04"/>
    <n v="1.2E-2"/>
    <n v="0.81"/>
    <n v="15.158077089649201"/>
    <d v="1900-01-09T19:51:10"/>
    <n v="43443"/>
    <n v="3.0698063407474598"/>
    <n v="177.951317731979"/>
    <n v="0"/>
    <n v="116277.19819321134"/>
  </r>
  <r>
    <s v="STND-62690"/>
    <s v="Paket Corp"/>
    <s v="Paket Corporation Main - 9165 Lake Shore Drive - Chicago"/>
    <s v="New Indoor LED Fixtures"/>
    <s v="Indoor Lighting"/>
    <s v="Manufacturing"/>
    <n v="0"/>
    <n v="98568.993000000002"/>
    <n v="17.628062"/>
    <x v="0"/>
    <x v="0"/>
    <n v="10.827197921178"/>
    <s v="Qty / 1,000"/>
    <m/>
    <s v="Private-Lighting"/>
    <s v="lighting"/>
    <n v="2"/>
    <n v="1"/>
    <s v="Lighting"/>
    <n v="0.97902139861649395"/>
    <n v="0.93591656730105399"/>
    <n v="96501.153387079394"/>
    <n v="16.4983952752101"/>
    <n v="0.71"/>
    <n v="68515.818904826301"/>
    <n v="11.713860645399199"/>
    <n v="4618"/>
    <n v="1.02"/>
    <n v="1.04"/>
    <n v="1.2E-2"/>
    <n v="0.81"/>
    <n v="15.158077089649201"/>
    <d v="1900-01-09T19:51:10"/>
    <n v="43443"/>
    <n v="19.584989642937"/>
    <n v="1135.30768690682"/>
    <n v="0"/>
    <n v="741834.33201414358"/>
  </r>
  <r>
    <s v="STND-62690"/>
    <s v="Paket Corp"/>
    <s v="Paket Corporation Main - 9165 Lake Shore Drive - Chicago"/>
    <s v="New Indoor LED Fixtures"/>
    <s v="Indoor Lighting"/>
    <s v="Manufacturing"/>
    <n v="0"/>
    <n v="21526.345000000001"/>
    <n v="3.8497680000000001"/>
    <x v="0"/>
    <x v="0"/>
    <n v="10.827197921178"/>
    <s v="Qty / 1,000"/>
    <m/>
    <s v="Private-Lighting"/>
    <s v="lighting"/>
    <n v="2"/>
    <n v="1"/>
    <s v="Lighting"/>
    <n v="0.97902139861649395"/>
    <n v="0.93591656730105399"/>
    <n v="21074.752389001202"/>
    <n v="3.6030616514654401"/>
    <n v="0.71"/>
    <n v="14963.074196190801"/>
    <n v="2.5581737725404601"/>
    <n v="4618"/>
    <n v="1.02"/>
    <n v="1.04"/>
    <n v="1.2E-2"/>
    <n v="0.81"/>
    <n v="15.158077089649201"/>
    <d v="1900-01-09T19:51:10"/>
    <n v="43443"/>
    <n v="4.2771387125658196"/>
    <n v="247.93826340001399"/>
    <n v="0"/>
    <n v="162008.16583142921"/>
  </r>
  <r>
    <s v="STND-62690"/>
    <s v="Paket Corp"/>
    <s v="Paket Corporation Main - 9165 Lake Shore Drive - Chicago"/>
    <s v="New Indoor LED Fixtures"/>
    <s v="Indoor Lighting"/>
    <s v="Manufacturing"/>
    <n v="0"/>
    <n v="5817.2950000000001"/>
    <n v="1.0403640000000001"/>
    <x v="0"/>
    <x v="0"/>
    <n v="10.827197921178"/>
    <s v="Qty / 1,000"/>
    <m/>
    <s v="Private-Lighting"/>
    <s v="lighting"/>
    <n v="2"/>
    <n v="1"/>
    <s v="Lighting"/>
    <n v="0.97902139861649395"/>
    <n v="0.93591656730105399"/>
    <n v="5695.2562870647298"/>
    <n v="0.97369390362359298"/>
    <n v="0.71"/>
    <n v="4043.6319638159598"/>
    <n v="0.69132267157275096"/>
    <n v="4618"/>
    <n v="1.02"/>
    <n v="1.04"/>
    <n v="1.2E-2"/>
    <n v="0.81"/>
    <n v="15.158077089649201"/>
    <d v="1900-01-09T19:51:10"/>
    <n v="43443"/>
    <n v="1.1558569606168001"/>
    <n v="67.003015141938107"/>
    <n v="0"/>
    <n v="43781.203592637074"/>
  </r>
  <r>
    <s v="STND-62690"/>
    <s v="Paket Corp"/>
    <s v="Paket Corporation Main - 9165 Lake Shore Drive - Chicago"/>
    <s v="New Indoor LED Fixtures"/>
    <s v="Indoor Lighting"/>
    <s v="Manufacturing"/>
    <n v="0"/>
    <n v="22185.795999999998"/>
    <n v="3.9677039999999999"/>
    <x v="0"/>
    <x v="0"/>
    <n v="10.827197921178"/>
    <s v="Qty / 1,000"/>
    <m/>
    <s v="Private-Lighting"/>
    <s v="lighting"/>
    <n v="2"/>
    <n v="1"/>
    <s v="Lighting"/>
    <n v="0.97902139861649395"/>
    <n v="0.93591656730105399"/>
    <n v="21720.3690293402"/>
    <n v="3.7134399077466602"/>
    <n v="0.71"/>
    <n v="15421.462010831499"/>
    <n v="2.6365423345001302"/>
    <n v="4618"/>
    <n v="1.02"/>
    <n v="1.04"/>
    <n v="1.2E-2"/>
    <n v="0.81"/>
    <n v="15.158077089649201"/>
    <d v="1900-01-09T19:51:10"/>
    <n v="43443"/>
    <n v="4.4081670319879596"/>
    <n v="255.53375328635499"/>
    <n v="0"/>
    <n v="166971.22142520032"/>
  </r>
  <r>
    <s v="STND-62690"/>
    <s v="Paket Corp"/>
    <s v="Paket Corporation Main - 9165 Lake Shore Drive - Chicago"/>
    <s v="New Indoor LED Fixtures"/>
    <s v="Indoor Lighting"/>
    <s v="Manufacturing"/>
    <n v="0"/>
    <n v="34446.862999999998"/>
    <n v="6.1604710000000003"/>
    <x v="0"/>
    <x v="0"/>
    <n v="10.827197921178"/>
    <s v="Qty / 1,000"/>
    <m/>
    <s v="Private-Lighting"/>
    <s v="lighting"/>
    <n v="2"/>
    <n v="1"/>
    <s v="Lighting"/>
    <n v="0.97902139861649395"/>
    <n v="0.93591656730105399"/>
    <n v="33724.215992210702"/>
    <n v="5.7656868712776896"/>
    <n v="0.71"/>
    <n v="23944.1933544696"/>
    <n v="4.09363767860716"/>
    <n v="4618"/>
    <n v="1.02"/>
    <n v="1.04"/>
    <n v="1.2E-2"/>
    <n v="0.81"/>
    <n v="15.158077089649201"/>
    <d v="1900-01-09T19:51:10"/>
    <n v="43443"/>
    <n v="6.8443576344701897"/>
    <n v="396.75548226130297"/>
    <n v="0"/>
    <n v="259248.52051179734"/>
  </r>
  <r>
    <s v="STND-62690"/>
    <s v="Paket Corp"/>
    <s v="Paket Corporation Main - 9165 Lake Shore Drive - Chicago"/>
    <s v="New Indoor LED Fixtures"/>
    <s v="Indoor Lighting"/>
    <s v="Manufacturing"/>
    <n v="0"/>
    <n v="3867.2060000000001"/>
    <n v="0.69160999999999995"/>
    <x v="0"/>
    <x v="0"/>
    <n v="10.827197921178"/>
    <s v="Qty / 1,000"/>
    <m/>
    <s v="Private-Lighting"/>
    <s v="lighting"/>
    <n v="2"/>
    <n v="1"/>
    <s v="Lighting"/>
    <n v="0.97902139861649395"/>
    <n v="0.93591656730105399"/>
    <n v="3786.0774268580999"/>
    <n v="0.64728925711108198"/>
    <n v="0.71"/>
    <n v="2688.11497306925"/>
    <n v="0.45957537254886799"/>
    <n v="4618"/>
    <n v="1.02"/>
    <n v="1.04"/>
    <n v="1.2E-2"/>
    <n v="0.81"/>
    <n v="15.158077089649201"/>
    <d v="1900-01-09T19:51:10"/>
    <n v="43443"/>
    <n v="0.76838705734933699"/>
    <n v="44.542087374801099"/>
    <n v="0"/>
    <n v="29104.75284830284"/>
  </r>
  <r>
    <s v="STND-62690"/>
    <s v="Paket Corp"/>
    <s v="Paket Corporation Main - 9165 Lake Shore Drive - Chicago"/>
    <s v="Occupancy Sensors"/>
    <s v="Indoor Lighting"/>
    <s v="Manufacturing"/>
    <n v="0"/>
    <n v="8338.4680000000008"/>
    <n v="5.0628859999999998"/>
    <x v="0"/>
    <x v="0"/>
    <n v="8"/>
    <s v="Qty / 1,000"/>
    <m/>
    <s v="Private-Lighting"/>
    <s v="lighting"/>
    <n v="2"/>
    <n v="1"/>
    <s v="Lighting"/>
    <n v="0.97902139861649395"/>
    <n v="0.93591656730105399"/>
    <n v="8163.5386036788796"/>
    <n v="4.73843888575656"/>
    <n v="0.71"/>
    <n v="5796.1124086119999"/>
    <n v="3.3642916088871599"/>
    <n v="4618"/>
    <n v="1.02"/>
    <n v="1.04"/>
    <n v="1.2E-2"/>
    <n v="0.81"/>
    <n v="15.158077089649201"/>
    <d v="1900-01-09T19:51:10"/>
    <n v="43443"/>
    <n v="6.9033200550066498"/>
    <n v="96.041630631516199"/>
    <n v="0"/>
    <n v="46368.899268895999"/>
  </r>
  <r>
    <s v="STND-62690"/>
    <s v="Paket Corp"/>
    <s v="Paket Corporation Main - 9165 Lake Shore Drive - Chicago"/>
    <s v="New Indoor LED Fixtures"/>
    <s v="Indoor Lighting"/>
    <s v="Manufacturing"/>
    <n v="0"/>
    <n v="2378.732"/>
    <n v="0.42541200000000001"/>
    <x v="0"/>
    <x v="0"/>
    <n v="10.827197921178"/>
    <s v="Qty / 1,000"/>
    <m/>
    <s v="Private-Lighting"/>
    <s v="lighting"/>
    <n v="2"/>
    <n v="1"/>
    <s v="Lighting"/>
    <n v="0.97902139861649395"/>
    <n v="0.93591656730105399"/>
    <n v="2328.8295295738099"/>
    <n v="0.398150138728676"/>
    <n v="0.71"/>
    <n v="1653.4689659973999"/>
    <n v="0.28268659849736"/>
    <n v="4618"/>
    <n v="1.02"/>
    <n v="1.04"/>
    <n v="1.2E-2"/>
    <n v="0.81"/>
    <n v="15.158077089649201"/>
    <d v="1900-01-09T19:51:10"/>
    <n v="43443"/>
    <n v="0.47263786648703199"/>
    <n v="27.3979944655742"/>
    <n v="0"/>
    <n v="17902.435751379384"/>
  </r>
  <r>
    <s v="STND-62690"/>
    <s v="Paket Corp"/>
    <s v="Paket Corporation Main - 9165 Lake Shore Drive - Chicago"/>
    <s v="New Indoor LED Fixtures"/>
    <s v="Indoor Lighting"/>
    <s v="Manufacturing"/>
    <n v="0"/>
    <n v="6834.732"/>
    <n v="1.2223219999999999"/>
    <x v="0"/>
    <x v="0"/>
    <n v="10.827197921178"/>
    <s v="Qty / 1,000"/>
    <m/>
    <s v="Private-Lighting"/>
    <s v="lighting"/>
    <n v="2"/>
    <n v="1"/>
    <s v="Lighting"/>
    <n v="0.97902139861649395"/>
    <n v="0.93591656730105399"/>
    <n v="6691.3488818088999"/>
    <n v="1.14399141037656"/>
    <n v="0.71"/>
    <n v="4750.8577060843199"/>
    <n v="0.81223390136735696"/>
    <n v="4618"/>
    <n v="1.02"/>
    <n v="1.04"/>
    <n v="1.2E-2"/>
    <n v="0.81"/>
    <n v="15.158077089649201"/>
    <d v="1900-01-09T19:51:10"/>
    <n v="43443"/>
    <n v="1.358014494749"/>
    <n v="78.721751550693"/>
    <n v="0"/>
    <n v="51438.476679128631"/>
  </r>
  <r>
    <s v="STND-62690"/>
    <s v="Paket Corp"/>
    <s v="Paket Corporation Main - 9165 Lake Shore Drive - Chicago"/>
    <s v="New Indoor LED Fixtures"/>
    <s v="Indoor Lighting"/>
    <s v="Manufacturing"/>
    <n v="0"/>
    <n v="10051.907999999999"/>
    <n v="1.797682"/>
    <x v="0"/>
    <x v="0"/>
    <n v="10.827197921178"/>
    <s v="Qty / 1,000"/>
    <m/>
    <s v="Private-Lighting"/>
    <s v="lighting"/>
    <n v="2"/>
    <n v="1"/>
    <s v="Lighting"/>
    <n v="0.97902139861649395"/>
    <n v="0.93591656730105399"/>
    <n v="9841.0330289243193"/>
    <n v="1.6824803665388901"/>
    <n v="0.71"/>
    <n v="6987.1334505362702"/>
    <n v="1.19456106024261"/>
    <n v="4618"/>
    <n v="1.02"/>
    <n v="1.04"/>
    <n v="1.2E-2"/>
    <n v="0.81"/>
    <n v="15.158077089649201"/>
    <d v="1900-01-09T19:51:10"/>
    <n v="43443"/>
    <n v="1.99724639902528"/>
    <n v="115.776859163816"/>
    <n v="0"/>
    <n v="75651.076770639571"/>
  </r>
  <r>
    <s v="STND-62690"/>
    <s v="Paket Corp"/>
    <s v="Paket Corporation Main - 9165 Lake Shore Drive - Chicago"/>
    <s v="New Indoor LED Fixtures"/>
    <s v="Indoor Lighting"/>
    <s v="Manufacturing"/>
    <n v="0"/>
    <n v="6175.2820000000002"/>
    <n v="1.1043860000000001"/>
    <x v="0"/>
    <x v="0"/>
    <n v="10.827197921178"/>
    <s v="Qty / 1,000"/>
    <m/>
    <s v="Private-Lighting"/>
    <s v="lighting"/>
    <n v="2"/>
    <n v="1"/>
    <s v="Lighting"/>
    <n v="0.97902139861649395"/>
    <n v="0.93591656730105399"/>
    <n v="6045.73322049126"/>
    <n v="1.0336131540953399"/>
    <n v="0.71"/>
    <n v="4292.4705865487904"/>
    <n v="0.73386533940769205"/>
    <n v="4618"/>
    <n v="1.02"/>
    <n v="1.04"/>
    <n v="1.2E-2"/>
    <n v="0.81"/>
    <n v="15.158077089649201"/>
    <d v="1900-01-09T19:51:10"/>
    <n v="43443"/>
    <n v="1.2269861753268501"/>
    <n v="71.126273182250102"/>
    <n v="0"/>
    <n v="46475.428611398769"/>
  </r>
  <r>
    <s v="STND-62690"/>
    <s v="Paket Corp"/>
    <s v="Paket Corporation Main - 9165 Lake Shore Drive - Chicago"/>
    <s v="New Indoor LED Fixtures"/>
    <s v="Indoor Lighting"/>
    <s v="Manufacturing"/>
    <n v="0"/>
    <n v="734.81600000000003"/>
    <n v="0.131414"/>
    <x v="0"/>
    <x v="0"/>
    <n v="10.827197921178"/>
    <s v="Qty / 1,000"/>
    <m/>
    <s v="Private-Lighting"/>
    <s v="lighting"/>
    <n v="2"/>
    <n v="1"/>
    <s v="Lighting"/>
    <n v="0.97902139861649395"/>
    <n v="0.93591656730105399"/>
    <n v="719.400588045777"/>
    <n v="0.122992539775301"/>
    <n v="0.71"/>
    <n v="510.774417512502"/>
    <n v="8.73247032404635E-2"/>
    <n v="4618"/>
    <n v="1.02"/>
    <n v="1.04"/>
    <n v="1.2E-2"/>
    <n v="0.81"/>
    <n v="15.158077089649201"/>
    <d v="1900-01-09T19:51:10"/>
    <n v="43443"/>
    <n v="0.14600254009413699"/>
    <n v="8.4635363299503208"/>
    <n v="0"/>
    <n v="5530.2557114822657"/>
  </r>
  <r>
    <s v="STND-62690"/>
    <s v="Paket Corp"/>
    <s v="Paket Corporation Main - 9165 Lake Shore Drive - Chicago"/>
    <s v="New Indoor LED Fixtures"/>
    <s v="Indoor Lighting"/>
    <s v="Manufacturing"/>
    <n v="0"/>
    <n v="635.899"/>
    <n v="0.11372400000000001"/>
    <x v="0"/>
    <x v="0"/>
    <n v="10.827197921178"/>
    <s v="Qty / 1,000"/>
    <m/>
    <s v="Private-Lighting"/>
    <s v="lighting"/>
    <n v="2"/>
    <n v="1"/>
    <s v="Lighting"/>
    <n v="0.97902139861649395"/>
    <n v="0.93591656730105399"/>
    <n v="622.55872835882997"/>
    <n v="0.10643617569974501"/>
    <n v="0.71"/>
    <n v="442.016697134769"/>
    <n v="7.5569684746818994E-2"/>
    <n v="4618"/>
    <n v="1.02"/>
    <n v="1.04"/>
    <n v="1.2E-2"/>
    <n v="0.81"/>
    <n v="15.158077089649201"/>
    <d v="1900-01-09T19:51:10"/>
    <n v="43443"/>
    <n v="0.126348736585642"/>
    <n v="7.3242203336332903"/>
    <n v="0"/>
    <n v="4785.8022643435361"/>
  </r>
  <r>
    <s v="STND-62690"/>
    <s v="Paket Corp"/>
    <s v="Paket Corporation Main - 9165 Lake Shore Drive - Chicago"/>
    <s v="New Indoor LED Fixtures"/>
    <s v="Indoor Lighting"/>
    <s v="Manufacturing"/>
    <n v="0"/>
    <n v="791.34"/>
    <n v="0.14152300000000001"/>
    <x v="0"/>
    <x v="0"/>
    <n v="10.827197921178"/>
    <s v="Qty / 1,000"/>
    <m/>
    <s v="Private-Lighting"/>
    <s v="lighting"/>
    <n v="2"/>
    <n v="1"/>
    <s v="Lighting"/>
    <n v="0.97902139861649395"/>
    <n v="0.93591656730105399"/>
    <n v="774.73879358117597"/>
    <n v="0.13245372035414699"/>
    <n v="0.71"/>
    <n v="550.064543442635"/>
    <n v="9.4042141451444405E-2"/>
    <n v="4618"/>
    <n v="1.02"/>
    <n v="1.04"/>
    <n v="1.2E-2"/>
    <n v="0.81"/>
    <n v="15.158077089649201"/>
    <d v="1900-01-09T19:51:10"/>
    <n v="43443"/>
    <n v="0.15723376110416301"/>
    <n v="9.1145740421314798"/>
    <n v="0"/>
    <n v="5955.6576812758231"/>
  </r>
  <r>
    <s v="STND-62690"/>
    <s v="Paket Corp"/>
    <s v="Paket Corporation Main - 9165 Lake Shore Drive - Chicago"/>
    <s v="New Indoor LED Fixtures"/>
    <s v="Indoor Lighting"/>
    <s v="Manufacturing"/>
    <n v="0"/>
    <n v="847.86500000000001"/>
    <n v="0.15163199999999999"/>
    <x v="0"/>
    <x v="0"/>
    <n v="10.827197921178"/>
    <s v="Qty / 1,000"/>
    <m/>
    <s v="Private-Lighting"/>
    <s v="lighting"/>
    <n v="2"/>
    <n v="1"/>
    <s v="Lighting"/>
    <n v="0.97902139861649395"/>
    <n v="0.93591656730105399"/>
    <n v="830.07797813797299"/>
    <n v="0.141914900932993"/>
    <n v="0.71"/>
    <n v="589.35536447796096"/>
    <n v="0.10075957966242501"/>
    <n v="4618"/>
    <n v="1.02"/>
    <n v="1.04"/>
    <n v="1.2E-2"/>
    <n v="0.81"/>
    <n v="15.158077089649201"/>
    <d v="1900-01-09T19:51:10"/>
    <n v="43443"/>
    <n v="0.16846498211419"/>
    <n v="9.7656232722114495"/>
    <n v="0"/>
    <n v="6381.0671771108809"/>
  </r>
  <r>
    <s v="STND-62690"/>
    <s v="Paket Corp"/>
    <s v="Paket Corporation Main - 9165 Lake Shore Drive - Chicago"/>
    <s v="Occupancy Sensors"/>
    <s v="Indoor Lighting"/>
    <s v="Manufacturing"/>
    <n v="0"/>
    <n v="1127.095"/>
    <n v="0.68434099999999998"/>
    <x v="0"/>
    <x v="0"/>
    <n v="8"/>
    <s v="Qty / 1,000"/>
    <m/>
    <s v="Private-Lighting"/>
    <s v="lighting"/>
    <n v="2"/>
    <n v="1"/>
    <s v="Lighting"/>
    <n v="0.97902139861649395"/>
    <n v="0.93591656730105399"/>
    <n v="1103.45012327366"/>
    <n v="0.64048607958337"/>
    <n v="0.71"/>
    <n v="783.44958752429602"/>
    <n v="0.45474511650419303"/>
    <n v="4618"/>
    <n v="1.02"/>
    <n v="1.04"/>
    <n v="1.2E-2"/>
    <n v="0.81"/>
    <n v="15.158077089649201"/>
    <d v="1900-01-09T19:51:10"/>
    <n v="43443"/>
    <n v="0.93310909030211298"/>
    <n v="12.981766156160701"/>
    <n v="0"/>
    <n v="6267.5967001943682"/>
  </r>
  <r>
    <s v="STND-62690"/>
    <s v="Paket Corp"/>
    <s v="Paket Corporation Main - 9165 Lake Shore Drive - Chicago"/>
    <s v="New Indoor LED Fixtures"/>
    <s v="Indoor Lighting"/>
    <s v="Manufacturing"/>
    <n v="0"/>
    <n v="1201.1420000000001"/>
    <n v="0.214812"/>
    <x v="0"/>
    <x v="0"/>
    <n v="10.827197921178"/>
    <s v="Qty / 1,000"/>
    <m/>
    <s v="Private-Lighting"/>
    <s v="lighting"/>
    <n v="2"/>
    <n v="1"/>
    <s v="Lighting"/>
    <n v="0.97902139861649395"/>
    <n v="0.93591656730105399"/>
    <n v="1175.94372077701"/>
    <n v="0.201046109655074"/>
    <n v="0.71"/>
    <n v="834.92004175167904"/>
    <n v="0.142742737855102"/>
    <n v="4618"/>
    <n v="1.02"/>
    <n v="1.04"/>
    <n v="1.2E-2"/>
    <n v="0.81"/>
    <n v="15.158077089649201"/>
    <d v="1900-01-09T19:51:10"/>
    <n v="43443"/>
    <n v="0.23865872466176899"/>
    <n v="13.8346320091413"/>
    <n v="0"/>
    <n v="9039.8445404036283"/>
  </r>
  <r>
    <s v="STND-62691"/>
    <s v="Greenlee Tools, Inc."/>
    <s v="Greenlee - 1222 Research Pkwy - Rockford"/>
    <s v="Outdoor &amp; Garage - LED Fixtures"/>
    <s v="Outdoor &amp; Garage Lighting"/>
    <s v="Exterior"/>
    <n v="0"/>
    <n v="31648.865000000002"/>
    <n v="0"/>
    <x v="0"/>
    <x v="0"/>
    <n v="10.1978380583316"/>
    <s v="Qty / 1,000"/>
    <m/>
    <s v="Private-Lighting"/>
    <s v="lighting"/>
    <n v="3"/>
    <n v="1"/>
    <s v="Lighting"/>
    <n v="0.91633259480590001"/>
    <n v="1.30467645558681"/>
    <n v="29000.8865881116"/>
    <n v="0"/>
    <n v="0.71"/>
    <n v="20590.629477559301"/>
    <n v="0"/>
    <n v="4903"/>
    <n v="1"/>
    <n v="1"/>
    <n v="0"/>
    <n v="0"/>
    <n v="14.276973281664301"/>
    <d v="1900-01-09T04:44:53"/>
    <n v="43473"/>
    <n v="0"/>
    <n v="0"/>
    <n v="0"/>
    <n v="209979.90493125876"/>
  </r>
  <r>
    <s v="STND-62691"/>
    <s v="Greenlee Tools, Inc."/>
    <s v="Greenlee - 1222 Research Pkwy - Rockford"/>
    <s v="Outdoor &amp; Garage - LED Fixtures"/>
    <s v="Outdoor &amp; Garage Lighting"/>
    <s v="Exterior"/>
    <n v="0"/>
    <n v="9487.3050000000003"/>
    <n v="0"/>
    <x v="0"/>
    <x v="0"/>
    <n v="10.1978380583316"/>
    <s v="Qty / 1,000"/>
    <m/>
    <s v="Private-Lighting"/>
    <s v="lighting"/>
    <n v="3"/>
    <n v="1"/>
    <s v="Lighting"/>
    <n v="0.91633259480590001"/>
    <n v="1.30467645558681"/>
    <n v="8693.5268083649898"/>
    <n v="0"/>
    <n v="0.71"/>
    <n v="6172.4040339391404"/>
    <n v="0"/>
    <n v="4903"/>
    <n v="1"/>
    <n v="1"/>
    <n v="0"/>
    <n v="0"/>
    <n v="14.276973281664301"/>
    <d v="1900-01-09T04:44:53"/>
    <n v="43473"/>
    <n v="0"/>
    <n v="0"/>
    <n v="0"/>
    <n v="62945.176768704056"/>
  </r>
  <r>
    <s v="STND-62691"/>
    <s v="Greenlee Tools, Inc."/>
    <s v="Greenlee - 1222 Research Pkwy - Rockford"/>
    <s v="Outdoor &amp; Garage - LED Fixtures"/>
    <s v="Outdoor &amp; Garage Lighting"/>
    <s v="Exterior"/>
    <n v="0"/>
    <n v="14022.58"/>
    <n v="0"/>
    <x v="0"/>
    <x v="0"/>
    <n v="10.1978380583316"/>
    <s v="Qty / 1,000"/>
    <m/>
    <s v="Private-Lighting"/>
    <s v="lighting"/>
    <n v="3"/>
    <n v="1"/>
    <s v="Lighting"/>
    <n v="0.91633259480590001"/>
    <n v="1.30467645558681"/>
    <n v="12849.347117273301"/>
    <n v="0"/>
    <n v="0.71"/>
    <n v="9123.0364532640506"/>
    <n v="0"/>
    <n v="4903"/>
    <n v="1"/>
    <n v="1"/>
    <n v="0"/>
    <n v="0"/>
    <n v="14.276973281664301"/>
    <d v="1900-01-09T04:44:53"/>
    <n v="43473"/>
    <n v="0"/>
    <n v="0"/>
    <n v="0"/>
    <n v="93035.248350642665"/>
  </r>
  <r>
    <s v="STND-62691"/>
    <s v="Greenlee Tools, Inc."/>
    <s v="Greenlee - 1222 Research Pkwy - Rockford"/>
    <s v="Outdoor &amp; Garage - LED Fixtures"/>
    <s v="Outdoor &amp; Garage Lighting"/>
    <s v="Exterior"/>
    <n v="0"/>
    <n v="4383.2820000000002"/>
    <n v="0"/>
    <x v="0"/>
    <x v="0"/>
    <n v="10.1978380583316"/>
    <s v="Qty / 1,000"/>
    <m/>
    <s v="Private-Lighting"/>
    <s v="lighting"/>
    <n v="3"/>
    <n v="1"/>
    <s v="Lighting"/>
    <n v="0.91633259480590001"/>
    <n v="1.30467645558681"/>
    <n v="4016.5441688259898"/>
    <n v="0"/>
    <n v="0.71"/>
    <n v="2851.7463598664599"/>
    <n v="0"/>
    <n v="4903"/>
    <n v="1"/>
    <n v="1"/>
    <n v="0"/>
    <n v="0"/>
    <n v="14.276973281664301"/>
    <d v="1900-01-09T04:44:53"/>
    <n v="43473"/>
    <n v="0"/>
    <n v="0"/>
    <n v="0"/>
    <n v="29081.647561354788"/>
  </r>
  <r>
    <s v="STND-62691"/>
    <s v="Greenlee Tools, Inc."/>
    <s v="Greenlee - 1222 Research Pkwy - Rockford"/>
    <s v="Photocells"/>
    <s v="Outdoor &amp; Garage Lighting"/>
    <s v="Exterior"/>
    <n v="0"/>
    <n v="358.4"/>
    <n v="0"/>
    <x v="0"/>
    <x v="0"/>
    <n v="8"/>
    <s v="Qty / 1,000"/>
    <m/>
    <s v="Private-Lighting"/>
    <s v="lighting"/>
    <n v="3"/>
    <n v="1"/>
    <s v="Lighting"/>
    <n v="0.91633259480590001"/>
    <n v="1.30467645558681"/>
    <n v="328.41360197843397"/>
    <n v="0"/>
    <n v="0.71"/>
    <n v="233.17365740468799"/>
    <n v="0"/>
    <n v="4903"/>
    <n v="1"/>
    <n v="1"/>
    <n v="0"/>
    <n v="0"/>
    <n v="14.276973281664301"/>
    <d v="1900-01-09T04:44:53"/>
    <n v="43473"/>
    <n v="0"/>
    <n v="0"/>
    <n v="0"/>
    <n v="1865.3892592375039"/>
  </r>
  <r>
    <s v="STND-62691"/>
    <s v="Greenlee Tools, Inc."/>
    <s v="Greenlee - 1222 Research Pkwy - Rockford"/>
    <s v="Photocells"/>
    <s v="Outdoor &amp; Garage Lighting"/>
    <s v="Exterior"/>
    <n v="0"/>
    <n v="201.6"/>
    <n v="0"/>
    <x v="0"/>
    <x v="0"/>
    <n v="8"/>
    <s v="Qty / 1,000"/>
    <m/>
    <s v="Private-Lighting"/>
    <s v="lighting"/>
    <n v="3"/>
    <n v="1"/>
    <s v="Lighting"/>
    <n v="0.91633259480590001"/>
    <n v="1.30467645558681"/>
    <n v="184.73265111286901"/>
    <n v="0"/>
    <n v="0.71"/>
    <n v="131.16018229013699"/>
    <n v="0"/>
    <n v="4903"/>
    <n v="1"/>
    <n v="1"/>
    <n v="0"/>
    <n v="0"/>
    <n v="14.276973281664301"/>
    <d v="1900-01-09T04:44:53"/>
    <n v="43473"/>
    <n v="0"/>
    <n v="0"/>
    <n v="0"/>
    <n v="1049.2814583210959"/>
  </r>
  <r>
    <s v="STND-62691"/>
    <s v="Greenlee Tools, Inc."/>
    <s v="Greenlee - 1222 Research Pkwy - Rockford"/>
    <s v="Photocells"/>
    <s v="Outdoor &amp; Garage Lighting"/>
    <s v="Exterior"/>
    <n v="0"/>
    <n v="107.8"/>
    <n v="0"/>
    <x v="0"/>
    <x v="0"/>
    <n v="8"/>
    <s v="Qty / 1,000"/>
    <m/>
    <s v="Private-Lighting"/>
    <s v="lighting"/>
    <n v="3"/>
    <n v="1"/>
    <s v="Lighting"/>
    <n v="0.91633259480590001"/>
    <n v="1.30467645558681"/>
    <n v="98.780653720076003"/>
    <n v="0"/>
    <n v="0.71"/>
    <n v="70.134264141253993"/>
    <n v="0"/>
    <n v="4903"/>
    <n v="1"/>
    <n v="1"/>
    <n v="0"/>
    <n v="0"/>
    <n v="14.276973281664301"/>
    <d v="1900-01-09T04:44:53"/>
    <n v="43473"/>
    <n v="0"/>
    <n v="0"/>
    <n v="0"/>
    <n v="561.07411313003195"/>
  </r>
  <r>
    <s v="STND-62691"/>
    <s v="Greenlee Tools, Inc."/>
    <s v="Greenlee - 1222 Research Pkwy - Rockford"/>
    <s v="Photocells"/>
    <s v="Outdoor &amp; Garage Lighting"/>
    <s v="Exterior"/>
    <n v="0"/>
    <n v="68.88"/>
    <n v="0"/>
    <x v="0"/>
    <x v="0"/>
    <n v="8"/>
    <s v="Qty / 1,000"/>
    <m/>
    <s v="Private-Lighting"/>
    <s v="lighting"/>
    <n v="3"/>
    <n v="1"/>
    <s v="Lighting"/>
    <n v="0.91633259480590001"/>
    <n v="1.30467645558681"/>
    <n v="63.116989130230401"/>
    <n v="0"/>
    <n v="0.71"/>
    <n v="44.813062282463598"/>
    <n v="0"/>
    <n v="4903"/>
    <n v="1"/>
    <n v="1"/>
    <n v="0"/>
    <n v="0"/>
    <n v="14.276973281664301"/>
    <d v="1900-01-09T04:44:53"/>
    <n v="43473"/>
    <n v="0"/>
    <n v="0"/>
    <n v="0"/>
    <n v="358.50449825970878"/>
  </r>
  <r>
    <s v="STND-62695"/>
    <s v="New Albertson's Inc"/>
    <s v="New Albertson's Inc - 5545 S Brainard Ave - Countryside"/>
    <s v="LED Refrigerated Display Case Lighting for Open and Closed Cases"/>
    <s v="Refrigeration"/>
    <s v="Grocery/convenience"/>
    <n v="0"/>
    <n v="33338.42"/>
    <n v="3.9674399999999999"/>
    <x v="2"/>
    <x v="0"/>
    <n v="8.6177180282661094"/>
    <s v="ΔkWpeak / CF"/>
    <n v="0.69"/>
    <s v="Private-Lighting"/>
    <s v="lighting"/>
    <n v="3"/>
    <n v="1"/>
    <s v="Non-Lighting"/>
    <n v="0.91633259480590001"/>
    <n v="1.30467645558681"/>
    <n v="30549.080905328901"/>
    <n v="5.1762255569533204"/>
    <n v="0.7"/>
    <n v="21384.3566337302"/>
    <n v="3.6233578898673202"/>
    <n v="4661"/>
    <n v="1.07"/>
    <n v="1.24"/>
    <n v="2.9000000000000001E-2"/>
    <n v="0.745"/>
    <n v="15.018236429950701"/>
    <d v="1900-01-09T17:27:20"/>
    <n v="43432"/>
    <n v="7.5017761694975604"/>
    <n v="0"/>
    <n v="0"/>
    <n v="184284.3556853687"/>
  </r>
  <r>
    <s v="STND-62695"/>
    <s v="New Albertson's Inc"/>
    <s v="New Albertson's Inc - 5545 S Brainard Ave - Countryside"/>
    <s v="Retrofit of Existing Indoor Fixtures to LED"/>
    <s v="Indoor Lighting"/>
    <s v="Grocery/convenience"/>
    <n v="0"/>
    <n v="190014.98699999999"/>
    <n v="35.433"/>
    <x v="0"/>
    <x v="0"/>
    <n v="10.727311735679001"/>
    <s v="Qty / 1,000"/>
    <m/>
    <s v="Private-Lighting"/>
    <s v="lighting"/>
    <n v="3"/>
    <n v="1"/>
    <s v="Lighting"/>
    <n v="0.91633259480590001"/>
    <n v="1.30467645558681"/>
    <n v="174116.926089719"/>
    <n v="46.228600850807297"/>
    <n v="0.71"/>
    <n v="123623.017523701"/>
    <n v="32.822306604073198"/>
    <n v="4661"/>
    <n v="1.07"/>
    <n v="1.24"/>
    <n v="2.9000000000000001E-2"/>
    <n v="0.745"/>
    <n v="15.018236429950701"/>
    <d v="1900-01-09T17:27:20"/>
    <n v="43432"/>
    <n v="50.041784856903298"/>
    <n v="4719.0568753288399"/>
    <n v="0"/>
    <n v="1326142.6466820484"/>
  </r>
  <r>
    <s v="STND-62695"/>
    <s v="New Albertson's Inc"/>
    <s v="New Albertson's Inc - 5545 S Brainard Ave - Countryside"/>
    <s v="Retrofit of Existing Indoor Fixtures to LED"/>
    <s v="Indoor Lighting"/>
    <s v="Grocery/convenience"/>
    <n v="0"/>
    <n v="4264.116"/>
    <n v="0.79515000000000002"/>
    <x v="0"/>
    <x v="0"/>
    <n v="10.727311735679001"/>
    <s v="Qty / 1,000"/>
    <m/>
    <s v="Private-Lighting"/>
    <s v="lighting"/>
    <n v="3"/>
    <n v="1"/>
    <s v="Lighting"/>
    <n v="0.91633259480590001"/>
    <n v="1.30467645558681"/>
    <n v="3907.3484788333499"/>
    <n v="1.0374134836598501"/>
    <n v="0.71"/>
    <n v="2774.2174199716801"/>
    <n v="0.73656357339849299"/>
    <n v="4661"/>
    <n v="1.07"/>
    <n v="1.24"/>
    <n v="2.9000000000000001E-2"/>
    <n v="0.745"/>
    <n v="15.018236429950701"/>
    <d v="1900-01-09T17:27:20"/>
    <n v="43432"/>
    <n v="1.12298493576515"/>
    <n v="105.90009895903501"/>
    <n v="0"/>
    <n v="29759.895086587323"/>
  </r>
  <r>
    <s v="STND-62695"/>
    <s v="New Albertson's Inc"/>
    <s v="New Albertson's Inc - 5545 S Brainard Ave - Countryside"/>
    <s v="Retrofit of Existing Indoor Fixtures to LED"/>
    <s v="Indoor Lighting"/>
    <s v="Grocery/convenience"/>
    <n v="0"/>
    <n v="59986.883999999998"/>
    <n v="11.18604"/>
    <x v="0"/>
    <x v="0"/>
    <n v="10.727311735679001"/>
    <s v="Qty / 1,000"/>
    <m/>
    <s v="Private-Lighting"/>
    <s v="lighting"/>
    <n v="3"/>
    <n v="1"/>
    <s v="Lighting"/>
    <n v="0.91633259480590001"/>
    <n v="1.30467645558681"/>
    <n v="54967.937070040498"/>
    <n v="14.5941630192522"/>
    <n v="0.71"/>
    <n v="39027.235319728803"/>
    <n v="10.3618557436691"/>
    <n v="4661"/>
    <n v="1.07"/>
    <n v="1.24"/>
    <n v="2.9000000000000001E-2"/>
    <n v="0.745"/>
    <n v="15.018236429950701"/>
    <d v="1900-01-09T17:27:20"/>
    <n v="43432"/>
    <n v="15.797968195769901"/>
    <n v="1489.7852103095099"/>
    <n v="0"/>
    <n v="418657.31945643277"/>
  </r>
  <r>
    <s v="STND-62695"/>
    <s v="New Albertson's Inc"/>
    <s v="New Albertson's Inc - 5545 S Brainard Ave - Countryside"/>
    <s v="Retrofit of Existing Indoor Fixtures to LED"/>
    <s v="Indoor Lighting"/>
    <s v="Grocery/convenience"/>
    <n v="0"/>
    <n v="2797.8580000000002"/>
    <n v="0.52173000000000003"/>
    <x v="0"/>
    <x v="0"/>
    <n v="10.727311735679001"/>
    <s v="Qty / 1,000"/>
    <m/>
    <s v="Private-Lighting"/>
    <s v="lighting"/>
    <n v="3"/>
    <n v="1"/>
    <s v="Lighting"/>
    <n v="0.91633259480590001"/>
    <n v="1.30467645558681"/>
    <n v="2563.7684810384499"/>
    <n v="0.68068884717330502"/>
    <n v="0.71"/>
    <n v="1820.2756215372999"/>
    <n v="0.483289081493046"/>
    <n v="4661"/>
    <n v="1.07"/>
    <n v="1.24"/>
    <n v="2.9000000000000001E-2"/>
    <n v="0.745"/>
    <n v="15.018236429950701"/>
    <d v="1900-01-09T17:27:20"/>
    <n v="43432"/>
    <n v="0.73683572978275003"/>
    <n v="69.485313972070003"/>
    <n v="0"/>
    <n v="19526.664037087463"/>
  </r>
  <r>
    <s v="STND-62695"/>
    <s v="New Albertson's Inc"/>
    <s v="New Albertson's Inc - 5545 S Brainard Ave - Countryside"/>
    <s v="Retrofit of Existing Indoor Fixtures to LED"/>
    <s v="Indoor Lighting"/>
    <s v="Grocery/convenience"/>
    <n v="0"/>
    <n v="558.57399999999996"/>
    <n v="0.10416"/>
    <x v="0"/>
    <x v="0"/>
    <n v="10.727311735679001"/>
    <s v="Qty / 1,000"/>
    <m/>
    <s v="Private-Lighting"/>
    <s v="lighting"/>
    <n v="3"/>
    <n v="1"/>
    <s v="Lighting"/>
    <n v="0.91633259480590001"/>
    <n v="1.30467645558681"/>
    <n v="511.83956281111102"/>
    <n v="0.13589509961392199"/>
    <n v="0.71"/>
    <n v="363.406089595889"/>
    <n v="9.6485520725884497E-2"/>
    <n v="4661"/>
    <n v="1.07"/>
    <n v="1.24"/>
    <n v="2.9000000000000001E-2"/>
    <n v="0.745"/>
    <n v="15.018236429950701"/>
    <d v="1900-01-09T17:27:20"/>
    <n v="43432"/>
    <n v="0.14710445942186801"/>
    <n v="13.8722872163759"/>
    <n v="0"/>
    <n v="3898.3704097391947"/>
  </r>
  <r>
    <s v="STND-62695"/>
    <s v="New Albertson's Inc"/>
    <s v="New Albertson's Inc - 5545 S Brainard Ave - Countryside"/>
    <s v="LED Refrigerated Display Case Lighting for Open and Closed Cases"/>
    <s v="Refrigeration"/>
    <s v="Grocery/convenience"/>
    <n v="0"/>
    <n v="3112.56"/>
    <n v="0.37040000000000001"/>
    <x v="2"/>
    <x v="0"/>
    <n v="8.6177180282661094"/>
    <s v="ΔkWpeak / CF"/>
    <n v="0.69"/>
    <s v="Private-Lighting"/>
    <s v="lighting"/>
    <n v="3"/>
    <n v="1"/>
    <s v="Non-Lighting"/>
    <n v="0.91633259480590001"/>
    <n v="1.30467645558681"/>
    <n v="2852.1401812890499"/>
    <n v="0.48325215914935299"/>
    <n v="0.7"/>
    <n v="1996.4981269023399"/>
    <n v="0.33827651140454701"/>
    <n v="4661"/>
    <n v="1.07"/>
    <n v="1.24"/>
    <n v="2.9000000000000001E-2"/>
    <n v="0.745"/>
    <n v="15.018236429950701"/>
    <d v="1900-01-09T17:27:20"/>
    <n v="43432"/>
    <n v="0.70036544804254097"/>
    <n v="0"/>
    <n v="0"/>
    <n v="17205.257901605812"/>
  </r>
  <r>
    <s v="STND-62696"/>
    <s v="Millennium Park Plaza, LLC"/>
    <s v="Millennium Park Plaza (Indoor Office Lighting) - 151 N Michigan - Chicago"/>
    <s v="New Indoor LED Fixtures"/>
    <s v="Indoor Lighting"/>
    <s v="Office"/>
    <n v="0"/>
    <n v="8776.17"/>
    <n v="1.9734"/>
    <x v="0"/>
    <x v="0"/>
    <n v="15"/>
    <s v="Qty / 1,000"/>
    <m/>
    <s v="Private-Lighting"/>
    <s v="lighting"/>
    <n v="3"/>
    <n v="1"/>
    <s v="Lighting"/>
    <n v="0.91633259480590001"/>
    <n v="1.30467645558681"/>
    <n v="8041.8906285576904"/>
    <n v="2.574648517455"/>
    <n v="0.71"/>
    <n v="5709.7423462759598"/>
    <n v="1.82800044739305"/>
    <n v="2885"/>
    <n v="1.165"/>
    <n v="1.3779999999999999"/>
    <n v="2.5499999999999998E-2"/>
    <n v="0.55000000000000004"/>
    <n v="24.263431542460999"/>
    <d v="1900-01-16T07:56:40"/>
    <n v="43464"/>
    <n v="3.3970820919052702"/>
    <n v="176.02421547486799"/>
    <n v="0"/>
    <n v="85646.135194139395"/>
  </r>
  <r>
    <s v="STND-62697"/>
    <s v="KBSIII 500 W Madison, LLC"/>
    <s v="KBSIII 500 W Madison, LLC - 500 W Madison - Chicago"/>
    <s v="New Indoor LED Fixtures"/>
    <s v="Indoor Lighting"/>
    <s v="Office"/>
    <n v="0"/>
    <n v="3476.7139999999999"/>
    <n v="0.78176999999999996"/>
    <x v="0"/>
    <x v="0"/>
    <n v="15"/>
    <s v="Qty / 1,000"/>
    <m/>
    <s v="Private-Lighting"/>
    <s v="lighting"/>
    <n v="3"/>
    <n v="1"/>
    <s v="Lighting"/>
    <n v="0.91633259480590001"/>
    <n v="1.30467645558681"/>
    <n v="3185.8263610180002"/>
    <n v="1.0199569126840999"/>
    <n v="0.71"/>
    <n v="2261.9367163227798"/>
    <n v="0.72416940800570895"/>
    <n v="2885"/>
    <n v="1.165"/>
    <n v="1.3779999999999999"/>
    <n v="2.5499999999999998E-2"/>
    <n v="0.55000000000000004"/>
    <n v="24.263431542460999"/>
    <d v="1900-01-16T07:56:40"/>
    <n v="43448"/>
    <n v="1.3457671364086301"/>
    <n v="69.732680005115"/>
    <n v="0"/>
    <n v="33929.050744841697"/>
  </r>
  <r>
    <s v="STND-62697"/>
    <s v="KBSIII 500 W Madison, LLC"/>
    <s v="KBSIII 500 W Madison, LLC - 500 W Madison - Chicago"/>
    <s v="New Indoor LED Fixtures"/>
    <s v="Indoor Lighting"/>
    <s v="Office"/>
    <n v="0"/>
    <n v="3527.3449999999998"/>
    <n v="0.79315500000000005"/>
    <x v="0"/>
    <x v="0"/>
    <n v="15"/>
    <s v="Qty / 1,000"/>
    <m/>
    <s v="Private-Lighting"/>
    <s v="lighting"/>
    <n v="3"/>
    <n v="1"/>
    <s v="Lighting"/>
    <n v="0.91633259480590001"/>
    <n v="1.30467645558681"/>
    <n v="3232.22119662562"/>
    <n v="1.0348106541309501"/>
    <n v="0.71"/>
    <n v="2294.8770496041898"/>
    <n v="0.73471556443297703"/>
    <n v="2885"/>
    <n v="1.165"/>
    <n v="1.3779999999999999"/>
    <n v="2.5499999999999998E-2"/>
    <n v="0.55000000000000004"/>
    <n v="24.263431542460999"/>
    <d v="1900-01-16T07:56:40"/>
    <n v="43448"/>
    <n v="1.36536568693885"/>
    <n v="70.748189282363299"/>
    <n v="0"/>
    <n v="34423.155744062846"/>
  </r>
  <r>
    <s v="STND-62699"/>
    <s v="Eaglewood Resort &amp; Spa"/>
    <s v="Eaglewood Resort and Spa - 1401 Nordic Rd - Itasca"/>
    <s v="Outdoor &amp; Garage - LED Fixtures"/>
    <s v="Outdoor &amp; Garage Lighting"/>
    <s v="Exterior"/>
    <n v="0"/>
    <n v="65798.259999999995"/>
    <n v="0"/>
    <x v="0"/>
    <x v="0"/>
    <n v="10.1978380583316"/>
    <s v="Qty / 1,000"/>
    <m/>
    <s v="Private-Lighting"/>
    <s v="lighting"/>
    <n v="3"/>
    <n v="1"/>
    <s v="Lighting"/>
    <n v="0.91633259480590001"/>
    <n v="1.30467645558681"/>
    <n v="60293.090319513198"/>
    <n v="0"/>
    <n v="0.71"/>
    <n v="42808.094126854397"/>
    <n v="0"/>
    <n v="4903"/>
    <n v="1"/>
    <n v="1"/>
    <n v="0"/>
    <n v="0"/>
    <n v="14.276973281664301"/>
    <d v="1900-01-09T04:44:53"/>
    <n v="43471"/>
    <n v="0"/>
    <n v="0"/>
    <n v="0"/>
    <n v="436550.0114914772"/>
  </r>
  <r>
    <s v="STND-62700"/>
    <s v="T &amp; D Inc."/>
    <s v="Pepe's (Burbank Location) - 8516 S Cicero Ave - Burbank"/>
    <s v="New Indoor LED Fixtures"/>
    <s v="Indoor Lighting"/>
    <s v="Restaurant"/>
    <n v="0"/>
    <n v="1433.9749999999999"/>
    <n v="0.19597600000000001"/>
    <x v="0"/>
    <x v="0"/>
    <n v="8.9750493627714896"/>
    <s v="Qty / 1,000"/>
    <m/>
    <s v="Private-Lighting"/>
    <s v="lighting"/>
    <n v="3"/>
    <n v="1"/>
    <s v="Lighting"/>
    <n v="0.91633259480590001"/>
    <n v="1.30467645558681"/>
    <n v="1313.99803263679"/>
    <n v="0.25568527306007999"/>
    <n v="0.71"/>
    <n v="932.93860317212102"/>
    <n v="0.181536543872657"/>
    <n v="5571"/>
    <n v="1.17"/>
    <n v="1.31"/>
    <n v="2.1000000000000001E-2"/>
    <n v="0.68"/>
    <n v="12.565069107880101"/>
    <d v="1900-01-07T23:24:04"/>
    <n v="43470"/>
    <n v="0.28702882022909698"/>
    <n v="23.584580072967999"/>
    <n v="0"/>
    <n v="8373.1700159048687"/>
  </r>
  <r>
    <s v="STND-62700"/>
    <s v="T &amp; D Inc."/>
    <s v="Pepe's (Burbank Location) - 8516 S Cicero Ave - Burbank"/>
    <s v="Outdoor &amp; Garage - LED Fixtures"/>
    <s v="Outdoor &amp; Garage Lighting"/>
    <s v="Exterior"/>
    <n v="0"/>
    <n v="7332.8289999999997"/>
    <n v="1.0021500000000001"/>
    <x v="0"/>
    <x v="0"/>
    <n v="10.1978380583316"/>
    <s v="Qty / 1,000"/>
    <m/>
    <s v="Private-Lighting"/>
    <s v="lighting"/>
    <n v="3"/>
    <n v="1"/>
    <s v="Lighting"/>
    <n v="0.91633259480590001"/>
    <n v="1.30467645558681"/>
    <n v="6719.31022483795"/>
    <n v="1.30748150996632"/>
    <n v="0.71"/>
    <n v="4770.7102596349496"/>
    <n v="0.92831187207608601"/>
    <n v="4903"/>
    <n v="1"/>
    <n v="1"/>
    <n v="0"/>
    <n v="0"/>
    <n v="14.276973281664301"/>
    <d v="1900-01-09T04:44:53"/>
    <n v="43470"/>
    <n v="1.30748150996632"/>
    <n v="0"/>
    <n v="0"/>
    <n v="48650.93065097832"/>
  </r>
  <r>
    <s v="STND-62703"/>
    <s v="Paket Corporation"/>
    <s v="Paket Corporation-Lakeside  - 9165 S Lake Shore Drive - Chicago"/>
    <s v="New Indoor LED Fixtures"/>
    <s v="Indoor Lighting"/>
    <s v="Warehouse"/>
    <n v="0"/>
    <n v="91179.347999999998"/>
    <n v="14.430062"/>
    <x v="0"/>
    <x v="0"/>
    <n v="9.5383441434566993"/>
    <s v="Qty / 1,000"/>
    <m/>
    <s v="Private-Lighting"/>
    <s v="lighting"/>
    <n v="3"/>
    <n v="1"/>
    <s v="Lighting"/>
    <n v="0.91633259480590001"/>
    <n v="1.30467645558681"/>
    <n v="83550.608545550102"/>
    <n v="18.826562144057899"/>
    <n v="0.71"/>
    <n v="59320.932067340596"/>
    <n v="13.366859122281101"/>
    <n v="5242"/>
    <n v="1"/>
    <n v="1.22"/>
    <n v="1.0999999999999999E-2"/>
    <n v="0.68"/>
    <n v="13.3536818008394"/>
    <d v="1900-01-08T12:55:13"/>
    <n v="43460"/>
    <n v="22.693541639414001"/>
    <n v="919.05669400105103"/>
    <n v="0"/>
    <n v="565823.46496891091"/>
  </r>
  <r>
    <s v="STND-62703"/>
    <s v="Paket Corporation"/>
    <s v="Paket Corporation-Lakeside  - 9165 S Lake Shore Drive - Chicago"/>
    <s v="New Indoor LED Fixtures"/>
    <s v="Indoor Lighting"/>
    <s v="Warehouse"/>
    <n v="0"/>
    <n v="5708.5379999999996"/>
    <n v="0.90343399999999996"/>
    <x v="0"/>
    <x v="0"/>
    <n v="9.5383441434566993"/>
    <s v="Qty / 1,000"/>
    <m/>
    <s v="Private-Lighting"/>
    <s v="lighting"/>
    <n v="3"/>
    <n v="1"/>
    <s v="Lighting"/>
    <n v="0.91633259480590001"/>
    <n v="1.30467645558681"/>
    <n v="5230.9194380880799"/>
    <n v="1.1786890689766101"/>
    <n v="0.71"/>
    <n v="3713.9528010425402"/>
    <n v="0.83686923897339405"/>
    <n v="5242"/>
    <n v="1"/>
    <n v="1.22"/>
    <n v="1.0999999999999999E-2"/>
    <n v="0.68"/>
    <n v="13.3536818008394"/>
    <d v="1900-01-08T12:55:13"/>
    <n v="43460"/>
    <n v="1.4207920310711299"/>
    <n v="57.540113818968898"/>
    <n v="0"/>
    <n v="35424.959948898715"/>
  </r>
  <r>
    <s v="STND-62703"/>
    <s v="Paket Corporation"/>
    <s v="Paket Corporation-Lakeside  - 9165 S Lake Shore Drive - Chicago"/>
    <s v="Occupancy Sensors"/>
    <s v="Indoor Lighting"/>
    <s v="Warehouse"/>
    <n v="0"/>
    <n v="9027.982"/>
    <n v="4.640002"/>
    <x v="0"/>
    <x v="0"/>
    <n v="8"/>
    <s v="Qty / 1,000"/>
    <m/>
    <s v="Private-Lighting"/>
    <s v="lighting"/>
    <n v="3"/>
    <n v="1"/>
    <s v="Lighting"/>
    <n v="0.91633259480590001"/>
    <n v="1.30467645558681"/>
    <n v="8272.6341719209595"/>
    <n v="6.0537013632756898"/>
    <n v="0.71"/>
    <n v="5873.5702620638804"/>
    <n v="4.2981279679257396"/>
    <n v="5242"/>
    <n v="1"/>
    <n v="1.22"/>
    <n v="1.0999999999999999E-2"/>
    <n v="0.68"/>
    <n v="13.3536818008394"/>
    <d v="1900-01-08T12:55:13"/>
    <n v="43460"/>
    <n v="9.3623590523904898"/>
    <n v="90.998975891130499"/>
    <n v="0"/>
    <n v="46988.562096511043"/>
  </r>
  <r>
    <s v="STND-62704"/>
    <s v="Markham Fast Food"/>
    <s v="Markham Fast Food Inc - 3040 W 159th St - Markham"/>
    <s v="Outdoor &amp; Garage - LED Fixtures"/>
    <s v="Outdoor &amp; Garage Lighting"/>
    <s v="Exterior"/>
    <n v="0"/>
    <n v="19857.150000000001"/>
    <n v="0"/>
    <x v="0"/>
    <x v="0"/>
    <n v="10.1978380583316"/>
    <s v="Qty / 1,000"/>
    <m/>
    <s v="Private-Lighting"/>
    <s v="lighting"/>
    <n v="3"/>
    <n v="1"/>
    <s v="Lighting"/>
    <n v="0.91633259480590001"/>
    <n v="1.30467645558681"/>
    <n v="18195.75378495"/>
    <n v="0"/>
    <n v="0.71"/>
    <n v="12918.9851873145"/>
    <n v="0"/>
    <n v="4903"/>
    <n v="1"/>
    <n v="1"/>
    <n v="0"/>
    <n v="0"/>
    <n v="14.276973281664301"/>
    <d v="1900-01-09T04:44:53"/>
    <n v="43410"/>
    <n v="0"/>
    <n v="0"/>
    <n v="0"/>
    <n v="131745.71881821801"/>
  </r>
  <r>
    <s v="STND-62704"/>
    <s v="Markham Fast Food"/>
    <s v="Markham Fast Food Inc - 3040 W 159th St - Markham"/>
    <s v="Outdoor &amp; Garage - LED Fixtures"/>
    <s v="Outdoor &amp; Garage Lighting"/>
    <s v="Exterior"/>
    <n v="0"/>
    <n v="5662.9650000000001"/>
    <n v="0"/>
    <x v="0"/>
    <x v="0"/>
    <n v="10.1978380583316"/>
    <s v="Qty / 1,000"/>
    <m/>
    <s v="Private-Lighting"/>
    <s v="lighting"/>
    <n v="3"/>
    <n v="1"/>
    <s v="Lighting"/>
    <n v="0.91633259480590001"/>
    <n v="1.30467645558681"/>
    <n v="5189.1594127449898"/>
    <n v="0"/>
    <n v="0.71"/>
    <n v="3684.3031830489399"/>
    <n v="0"/>
    <n v="4903"/>
    <n v="1"/>
    <n v="1"/>
    <n v="0"/>
    <n v="0"/>
    <n v="14.276973281664301"/>
    <d v="1900-01-09T04:44:53"/>
    <n v="43410"/>
    <n v="0"/>
    <n v="0"/>
    <n v="0"/>
    <n v="37571.927218528734"/>
  </r>
  <r>
    <s v="STND-62706"/>
    <s v="M-IV Skokie Property, LLC"/>
    <s v="Ameritus - 400 Skokie Blvd - Northbrook"/>
    <s v="Outdoor &amp; Garage - LED Fixtures"/>
    <s v="Outdoor &amp; Garage Lighting"/>
    <s v="Exterior"/>
    <n v="0"/>
    <n v="4339.1549999999997"/>
    <n v="0"/>
    <x v="0"/>
    <x v="0"/>
    <n v="10.1978380583316"/>
    <s v="Qty / 1,000"/>
    <m/>
    <s v="Private-Lighting"/>
    <s v="lighting"/>
    <n v="3"/>
    <n v="1"/>
    <s v="Lighting"/>
    <n v="0.91633259480590001"/>
    <n v="1.30467645558681"/>
    <n v="3976.1091604149901"/>
    <n v="0"/>
    <n v="0.71"/>
    <n v="2823.0375038946499"/>
    <n v="0"/>
    <n v="4903"/>
    <n v="1"/>
    <n v="1"/>
    <n v="0"/>
    <n v="0"/>
    <n v="14.276973281664301"/>
    <d v="1900-01-09T04:44:53"/>
    <n v="43471"/>
    <n v="0"/>
    <n v="0"/>
    <n v="0"/>
    <n v="28788.879297314303"/>
  </r>
  <r>
    <s v="STND-62706"/>
    <s v="M-IV Skokie Property, LLC"/>
    <s v="Ameritus - 400 Skokie Blvd - Northbrook"/>
    <s v="Outdoor &amp; Garage - LED Fixtures"/>
    <s v="Outdoor &amp; Garage Lighting"/>
    <s v="Exterior"/>
    <n v="0"/>
    <n v="47853.279999999999"/>
    <n v="0"/>
    <x v="0"/>
    <x v="0"/>
    <n v="10.1978380583316"/>
    <s v="Qty / 1,000"/>
    <m/>
    <s v="Private-Lighting"/>
    <s v="lighting"/>
    <n v="3"/>
    <n v="1"/>
    <s v="Lighting"/>
    <n v="0.91633259480590001"/>
    <n v="1.30467645558681"/>
    <n v="43849.520232373303"/>
    <n v="0"/>
    <n v="0.71"/>
    <n v="31133.159364985"/>
    <n v="0"/>
    <n v="4903"/>
    <n v="1"/>
    <n v="1"/>
    <n v="0"/>
    <n v="0"/>
    <n v="14.276973281664301"/>
    <d v="1900-01-09T04:44:53"/>
    <n v="43471"/>
    <n v="0"/>
    <n v="0"/>
    <n v="0"/>
    <n v="317490.91744834691"/>
  </r>
  <r>
    <s v="STND-62706"/>
    <s v="M-IV Skokie Property, LLC"/>
    <s v="Ameritus - 400 Skokie Blvd - Northbrook"/>
    <s v="Outdoor &amp; Garage - LED Fixtures"/>
    <s v="Outdoor &amp; Garage Lighting"/>
    <s v="Exterior"/>
    <n v="0"/>
    <n v="3309.5250000000001"/>
    <n v="0"/>
    <x v="0"/>
    <x v="0"/>
    <n v="10.1978380583316"/>
    <s v="Qty / 1,000"/>
    <m/>
    <s v="Private-Lighting"/>
    <s v="lighting"/>
    <n v="3"/>
    <n v="1"/>
    <s v="Lighting"/>
    <n v="0.91633259480590001"/>
    <n v="1.30467645558681"/>
    <n v="3032.6256308249999"/>
    <n v="0"/>
    <n v="0.71"/>
    <n v="2153.1641978857501"/>
    <n v="0"/>
    <n v="4903"/>
    <n v="1"/>
    <n v="1"/>
    <n v="0"/>
    <n v="0"/>
    <n v="14.276973281664301"/>
    <d v="1900-01-09T04:44:53"/>
    <n v="43471"/>
    <n v="0"/>
    <n v="0"/>
    <n v="0"/>
    <n v="21957.619803036334"/>
  </r>
  <r>
    <s v="STND-62706"/>
    <s v="M-IV Skokie Property, LLC"/>
    <s v="Ameritus - 400 Skokie Blvd - Northbrook"/>
    <s v="Outdoor &amp; Garage - LED Fixtures"/>
    <s v="Outdoor &amp; Garage Lighting"/>
    <s v="Exterior"/>
    <n v="0"/>
    <n v="7648.68"/>
    <n v="0"/>
    <x v="0"/>
    <x v="0"/>
    <n v="10.1978380583316"/>
    <s v="Qty / 1,000"/>
    <m/>
    <s v="Private-Lighting"/>
    <s v="lighting"/>
    <n v="3"/>
    <n v="1"/>
    <s v="Lighting"/>
    <n v="0.91633259480590001"/>
    <n v="1.30467645558681"/>
    <n v="7008.73479123999"/>
    <n v="0"/>
    <n v="0.71"/>
    <n v="4976.2017017803901"/>
    <n v="0"/>
    <n v="4903"/>
    <n v="1"/>
    <n v="1"/>
    <n v="0"/>
    <n v="0"/>
    <n v="14.276973281664301"/>
    <d v="1900-01-09T04:44:53"/>
    <n v="43471"/>
    <n v="0"/>
    <n v="0"/>
    <n v="0"/>
    <n v="50746.499100350535"/>
  </r>
  <r>
    <s v="STND-62706"/>
    <s v="M-IV Skokie Property, LLC"/>
    <s v="Ameritus - 400 Skokie Blvd - Northbrook"/>
    <s v="Outdoor &amp; Garage - LED Fixtures"/>
    <s v="Outdoor &amp; Garage Lighting"/>
    <s v="Exterior"/>
    <n v="0"/>
    <n v="4927.5150000000003"/>
    <n v="0"/>
    <x v="0"/>
    <x v="0"/>
    <n v="10.1978380583316"/>
    <s v="Qty / 1,000"/>
    <m/>
    <s v="Private-Lighting"/>
    <s v="lighting"/>
    <n v="3"/>
    <n v="1"/>
    <s v="Lighting"/>
    <n v="0.91633259480590001"/>
    <n v="1.30467645558681"/>
    <n v="4515.2426058949904"/>
    <n v="0"/>
    <n v="0.71"/>
    <n v="3205.8222501854402"/>
    <n v="0"/>
    <n v="4903"/>
    <n v="1"/>
    <n v="1"/>
    <n v="0"/>
    <n v="0"/>
    <n v="14.276973281664301"/>
    <d v="1900-01-09T04:44:53"/>
    <n v="43471"/>
    <n v="0"/>
    <n v="0"/>
    <n v="0"/>
    <n v="32692.456151187329"/>
  </r>
  <r>
    <s v="STND-62706"/>
    <s v="M-IV Skokie Property, LLC"/>
    <s v="Ameritus - 400 Skokie Blvd - Northbrook"/>
    <s v="Outdoor &amp; Garage - LED Fixtures"/>
    <s v="Outdoor &amp; Garage Lighting"/>
    <s v="Exterior"/>
    <n v="0"/>
    <n v="1838.625"/>
    <n v="0"/>
    <x v="0"/>
    <x v="0"/>
    <n v="10.1978380583316"/>
    <s v="Qty / 1,000"/>
    <m/>
    <s v="Private-Lighting"/>
    <s v="lighting"/>
    <n v="3"/>
    <n v="1"/>
    <s v="Lighting"/>
    <n v="0.91633259480590001"/>
    <n v="1.30467645558681"/>
    <n v="1684.792017125"/>
    <n v="0"/>
    <n v="0.71"/>
    <n v="1196.2023321587501"/>
    <n v="0"/>
    <n v="4903"/>
    <n v="1"/>
    <n v="1"/>
    <n v="0"/>
    <n v="0"/>
    <n v="14.276973281664301"/>
    <d v="1900-01-09T04:44:53"/>
    <n v="43471"/>
    <n v="0"/>
    <n v="0"/>
    <n v="0"/>
    <n v="12198.677668353519"/>
  </r>
  <r>
    <s v="STND-62706"/>
    <s v="M-IV Skokie Property, LLC"/>
    <s v="Ameritus - 400 Skokie Blvd - Northbrook"/>
    <s v="Outdoor &amp; Garage - LED Fixtures"/>
    <s v="Outdoor &amp; Garage Lighting"/>
    <s v="Exterior"/>
    <n v="0"/>
    <n v="1765.08"/>
    <n v="0"/>
    <x v="0"/>
    <x v="0"/>
    <n v="10.1978380583316"/>
    <s v="Qty / 1,000"/>
    <m/>
    <s v="Private-Lighting"/>
    <s v="lighting"/>
    <n v="3"/>
    <n v="1"/>
    <s v="Lighting"/>
    <n v="0.91633259480590001"/>
    <n v="1.30467645558681"/>
    <n v="1617.40033644"/>
    <n v="0"/>
    <n v="0.71"/>
    <n v="1148.3542388723999"/>
    <n v="0"/>
    <n v="4903"/>
    <n v="1"/>
    <n v="1"/>
    <n v="0"/>
    <n v="0"/>
    <n v="14.276973281664301"/>
    <d v="1900-01-09T04:44:53"/>
    <n v="43471"/>
    <n v="0"/>
    <n v="0"/>
    <n v="0"/>
    <n v="11710.730561619377"/>
  </r>
  <r>
    <s v="STND-62707"/>
    <s v="Alumitank Inc."/>
    <s v="Alumitank Inc - 201 Ratzlaff St - Harvard"/>
    <s v="New Indoor LED Fixtures"/>
    <s v="Indoor Lighting"/>
    <s v="Warehouse"/>
    <n v="0"/>
    <n v="131102.42000000001"/>
    <n v="20.748296"/>
    <x v="0"/>
    <x v="0"/>
    <n v="9.5383441434566993"/>
    <s v="Qty / 1,000"/>
    <m/>
    <s v="Private-Lighting"/>
    <s v="lighting"/>
    <n v="2"/>
    <n v="1"/>
    <s v="Lighting"/>
    <n v="0.97902139861649395"/>
    <n v="0.93591656730105399"/>
    <n v="128352.07459040701"/>
    <n v="19.418673969666202"/>
    <n v="0.71"/>
    <n v="91129.972959188904"/>
    <n v="13.787258518463"/>
    <n v="5242"/>
    <n v="1"/>
    <n v="1.22"/>
    <n v="1.0999999999999999E-2"/>
    <n v="0.68"/>
    <n v="13.3536818008394"/>
    <d v="1900-01-08T12:55:13"/>
    <n v="43410"/>
    <n v="23.4072733481994"/>
    <n v="1411.87282049448"/>
    <n v="0"/>
    <n v="869229.04386864684"/>
  </r>
  <r>
    <s v="STND-62707"/>
    <s v="Alumitank Inc."/>
    <s v="Alumitank Inc - 201 Ratzlaff St - Harvard"/>
    <s v="New Indoor LED Fixtures"/>
    <s v="Indoor Lighting"/>
    <s v="Warehouse"/>
    <n v="0"/>
    <n v="23295.448"/>
    <n v="3.6867420000000002"/>
    <x v="0"/>
    <x v="0"/>
    <n v="9.5383441434566993"/>
    <s v="Qty / 1,000"/>
    <m/>
    <s v="Private-Lighting"/>
    <s v="lighting"/>
    <n v="2"/>
    <n v="1"/>
    <s v="Lighting"/>
    <n v="0.97902139861649395"/>
    <n v="0.93591656730105399"/>
    <n v="22806.7420823578"/>
    <n v="3.4504829171646199"/>
    <n v="0.71"/>
    <n v="16192.786878474"/>
    <n v="2.4498428711868798"/>
    <n v="5242"/>
    <n v="1"/>
    <n v="1.22"/>
    <n v="1.0999999999999999E-2"/>
    <n v="0.68"/>
    <n v="13.3536818008394"/>
    <d v="1900-01-08T12:55:13"/>
    <n v="43410"/>
    <n v="4.1592127738242803"/>
    <n v="250.874162905936"/>
    <n v="0"/>
    <n v="154452.37388853496"/>
  </r>
  <r>
    <s v="STND-62707"/>
    <s v="Alumitank Inc."/>
    <s v="Alumitank Inc - 201 Ratzlaff St - Harvard"/>
    <s v="New Indoor LED Fixtures"/>
    <s v="Indoor Lighting"/>
    <s v="Warehouse"/>
    <n v="0"/>
    <n v="27289.851999999999"/>
    <n v="4.3188979999999999"/>
    <x v="0"/>
    <x v="0"/>
    <n v="9.5383441434566993"/>
    <s v="Qty / 1,000"/>
    <m/>
    <s v="Private-Lighting"/>
    <s v="lighting"/>
    <n v="2"/>
    <n v="1"/>
    <s v="Lighting"/>
    <n v="0.97902139861649395"/>
    <n v="0.93591656730105399"/>
    <n v="26717.349073077101"/>
    <n v="4.0421281906833899"/>
    <n v="0.71"/>
    <n v="18969.317841884698"/>
    <n v="2.8699110153851999"/>
    <n v="5242"/>
    <n v="1"/>
    <n v="1.22"/>
    <n v="1.0999999999999999E-2"/>
    <n v="0.68"/>
    <n v="13.3536818008394"/>
    <d v="1900-01-08T12:55:13"/>
    <n v="43410"/>
    <n v="4.8723821006308903"/>
    <n v="293.890839803848"/>
    <n v="0"/>
    <n v="180935.88174250958"/>
  </r>
  <r>
    <s v="STND-62707"/>
    <s v="Alumitank Inc."/>
    <s v="Alumitank Inc - 201 Ratzlaff St - Harvard"/>
    <s v="New Indoor LED Fixtures"/>
    <s v="Indoor Lighting"/>
    <s v="Warehouse"/>
    <n v="0"/>
    <n v="691.94399999999996"/>
    <n v="0.10950699999999999"/>
    <x v="0"/>
    <x v="0"/>
    <n v="9.5383441434566993"/>
    <s v="Qty / 1,000"/>
    <m/>
    <s v="Private-Lighting"/>
    <s v="lighting"/>
    <n v="2"/>
    <n v="1"/>
    <s v="Lighting"/>
    <n v="0.97902139861649395"/>
    <n v="0.93591656730105399"/>
    <n v="677.42798264429098"/>
    <n v="0.102489415535436"/>
    <n v="0.71"/>
    <n v="480.973867677447"/>
    <n v="7.2767485030159895E-2"/>
    <n v="5242"/>
    <n v="1"/>
    <n v="1.22"/>
    <n v="1.0999999999999999E-2"/>
    <n v="0.68"/>
    <n v="13.3536818008394"/>
    <d v="1900-01-08T12:55:13"/>
    <n v="43410"/>
    <n v="0.123540761252937"/>
    <n v="7.4517078090871998"/>
    <n v="0"/>
    <n v="4587.6942739168944"/>
  </r>
  <r>
    <s v="STND-62707"/>
    <s v="Alumitank Inc."/>
    <s v="Alumitank Inc - 201 Ratzlaff St - Harvard"/>
    <s v="New Indoor LED Fixtures"/>
    <s v="Indoor Lighting"/>
    <s v="Warehouse"/>
    <n v="0"/>
    <n v="6950.8919999999998"/>
    <n v="1.10005"/>
    <x v="0"/>
    <x v="0"/>
    <n v="9.5383441434566993"/>
    <s v="Qty / 1,000"/>
    <m/>
    <s v="Private-Lighting"/>
    <s v="lighting"/>
    <n v="2"/>
    <n v="1"/>
    <s v="Lighting"/>
    <n v="0.97902139861649395"/>
    <n v="0.93591656730105399"/>
    <n v="6805.0720074722003"/>
    <n v="1.02955501985952"/>
    <n v="0.71"/>
    <n v="4831.6011253052602"/>
    <n v="0.73098406410026195"/>
    <n v="5242"/>
    <n v="1"/>
    <n v="1.22"/>
    <n v="1.0999999999999999E-2"/>
    <n v="0.68"/>
    <n v="13.3536818008394"/>
    <d v="1900-01-08T12:55:13"/>
    <n v="43410"/>
    <n v="1.2410258195028001"/>
    <n v="74.8557920821941"/>
    <n v="0"/>
    <n v="46085.47429707423"/>
  </r>
  <r>
    <s v="STND-62707"/>
    <s v="Alumitank Inc."/>
    <s v="Alumitank Inc - 201 Ratzlaff St - Harvard"/>
    <s v="New Indoor LED Fixtures"/>
    <s v="Indoor Lighting"/>
    <s v="Warehouse"/>
    <n v="0"/>
    <n v="16417.944"/>
    <n v="2.5983070000000001"/>
    <x v="0"/>
    <x v="0"/>
    <n v="9.5383441434566993"/>
    <s v="Qty / 1,000"/>
    <m/>
    <s v="Private-Lighting"/>
    <s v="lighting"/>
    <n v="2"/>
    <n v="1"/>
    <s v="Lighting"/>
    <n v="0.97902139861649395"/>
    <n v="0.93591656730105399"/>
    <n v="16073.518497287299"/>
    <n v="2.4317985682343002"/>
    <n v="0.71"/>
    <n v="11412.198133074"/>
    <n v="1.72657698344635"/>
    <n v="5242"/>
    <n v="1"/>
    <n v="1.22"/>
    <n v="1.0999999999999999E-2"/>
    <n v="0.68"/>
    <n v="13.3536818008394"/>
    <d v="1900-01-08T12:55:13"/>
    <n v="43410"/>
    <n v="2.9312904631560999"/>
    <n v="176.80870347016"/>
    <n v="0"/>
    <n v="108853.47322657387"/>
  </r>
  <r>
    <s v="STND-62707"/>
    <s v="Alumitank Inc."/>
    <s v="Alumitank Inc - 201 Ratzlaff St - Harvard"/>
    <s v="New Indoor LED Fixtures"/>
    <s v="Indoor Lighting"/>
    <s v="Warehouse"/>
    <n v="0"/>
    <n v="5975.88"/>
    <n v="0.94574400000000003"/>
    <x v="0"/>
    <x v="0"/>
    <n v="9.5383441434566993"/>
    <s v="Qty / 1,000"/>
    <m/>
    <s v="Private-Lighting"/>
    <s v="lighting"/>
    <n v="2"/>
    <n v="1"/>
    <s v="Lighting"/>
    <n v="0.97902139861649395"/>
    <n v="0.93591656730105399"/>
    <n v="5850.5143955643298"/>
    <n v="0.88513747802556797"/>
    <n v="0.71"/>
    <n v="4153.8652208506801"/>
    <n v="0.62844760939815303"/>
    <n v="5242"/>
    <n v="1"/>
    <n v="1.22"/>
    <n v="1.0999999999999999E-2"/>
    <n v="0.68"/>
    <n v="13.3536818008394"/>
    <d v="1900-01-08T12:55:13"/>
    <n v="43410"/>
    <n v="1.0669448867232001"/>
    <n v="64.355658351207595"/>
    <n v="0"/>
    <n v="39620.996002009553"/>
  </r>
  <r>
    <s v="STND-62707"/>
    <s v="Alumitank Inc."/>
    <s v="Alumitank Inc - 201 Ratzlaff St - Harvard"/>
    <s v="New Indoor LED Fixtures"/>
    <s v="Indoor Lighting"/>
    <s v="Warehouse"/>
    <n v="0"/>
    <n v="927.83399999999995"/>
    <n v="0.146839"/>
    <x v="0"/>
    <x v="0"/>
    <n v="9.5383441434566993"/>
    <s v="Qty / 1,000"/>
    <m/>
    <s v="Private-Lighting"/>
    <s v="lighting"/>
    <n v="2"/>
    <n v="1"/>
    <s v="Lighting"/>
    <n v="0.97902139861649395"/>
    <n v="0.93591656730105399"/>
    <n v="908.36934036393598"/>
    <n v="0.137429052825919"/>
    <n v="0.71"/>
    <n v="644.94223165839401"/>
    <n v="9.7574627506402806E-2"/>
    <n v="5242"/>
    <n v="1"/>
    <n v="1.22"/>
    <n v="1.0999999999999999E-2"/>
    <n v="0.68"/>
    <n v="13.3536818008394"/>
    <d v="1900-01-08T12:55:13"/>
    <n v="43410"/>
    <n v="0.16565700678148401"/>
    <n v="9.9920627440032899"/>
    <n v="0"/>
    <n v="6151.6809582067362"/>
  </r>
  <r>
    <s v="STND-62708"/>
    <s v="First Midwest Bank"/>
    <s v="First Midwest Bank - 300 Hunt Club Rd - Gurnee"/>
    <s v="New Indoor LED Fixtures"/>
    <s v="Indoor Lighting"/>
    <s v="Office"/>
    <n v="0"/>
    <n v="729.09699999999998"/>
    <n v="0.16394400000000001"/>
    <x v="0"/>
    <x v="0"/>
    <n v="15"/>
    <s v="Qty / 1,000"/>
    <m/>
    <s v="Private-Lighting"/>
    <s v="lighting"/>
    <n v="3"/>
    <n v="1"/>
    <s v="Lighting"/>
    <n v="0.91633259480590001"/>
    <n v="1.30467645558681"/>
    <n v="668.09534587519704"/>
    <n v="0.213893876834723"/>
    <n v="0.71"/>
    <n v="474.34769557138998"/>
    <n v="0.15186465255265399"/>
    <n v="2885"/>
    <n v="1.165"/>
    <n v="1.3779999999999999"/>
    <n v="2.5499999999999998E-2"/>
    <n v="0.55000000000000004"/>
    <n v="24.263431542460999"/>
    <d v="1900-01-16T07:56:40"/>
    <n v="43456"/>
    <n v="0.28221912763520701"/>
    <n v="14.623546197268301"/>
    <n v="0"/>
    <n v="7115.2154335708492"/>
  </r>
  <r>
    <s v="STND-62708"/>
    <s v="First Midwest Bank"/>
    <s v="First Midwest Bank - 300 Hunt Club Rd - Gurnee"/>
    <s v="New Indoor LED Fixtures"/>
    <s v="Indoor Lighting"/>
    <s v="Office"/>
    <n v="0"/>
    <n v="59542.938000000002"/>
    <n v="13.38876"/>
    <x v="0"/>
    <x v="0"/>
    <n v="15"/>
    <s v="Qty / 1,000"/>
    <m/>
    <s v="Private-Lighting"/>
    <s v="lighting"/>
    <n v="3"/>
    <n v="1"/>
    <s v="Lighting"/>
    <n v="0.91633259480590001"/>
    <n v="1.30467645558681"/>
    <n v="54561.1348799068"/>
    <n v="17.467999941502399"/>
    <n v="0.71"/>
    <n v="38738.405764733798"/>
    <n v="12.4022799584667"/>
    <n v="2885"/>
    <n v="1.165"/>
    <n v="1.3779999999999999"/>
    <n v="2.5499999999999998E-2"/>
    <n v="0.55000000000000004"/>
    <n v="24.263431542460999"/>
    <d v="1900-01-16T07:56:40"/>
    <n v="43456"/>
    <n v="23.047895423541899"/>
    <n v="1194.2566003756399"/>
    <n v="0"/>
    <n v="581076.08647100697"/>
  </r>
  <r>
    <s v="STND-62708"/>
    <s v="First Midwest Bank"/>
    <s v="First Midwest Bank - 300 Hunt Club Rd - Gurnee"/>
    <s v="New Indoor LED Fixtures"/>
    <s v="Indoor Lighting"/>
    <s v="Office"/>
    <n v="0"/>
    <n v="2602.4720000000002"/>
    <n v="0.58518899999999996"/>
    <x v="0"/>
    <x v="0"/>
    <n v="15"/>
    <s v="Qty / 1,000"/>
    <m/>
    <s v="Private-Lighting"/>
    <s v="lighting"/>
    <n v="3"/>
    <n v="1"/>
    <s v="Lighting"/>
    <n v="0.91633259480590001"/>
    <n v="1.30467645558681"/>
    <n v="2384.7299206696998"/>
    <n v="0.76348231036838798"/>
    <n v="0.71"/>
    <n v="1693.15824367549"/>
    <n v="0.542072440361555"/>
    <n v="2885"/>
    <n v="1.165"/>
    <n v="1.3779999999999999"/>
    <n v="2.5499999999999998E-2"/>
    <n v="0.55000000000000004"/>
    <n v="24.263431542460999"/>
    <d v="1900-01-16T07:56:40"/>
    <n v="43456"/>
    <n v="1.00736549725345"/>
    <n v="52.197951053285301"/>
    <n v="0"/>
    <n v="25397.373655132349"/>
  </r>
  <r>
    <s v="STND-62708"/>
    <s v="First Midwest Bank"/>
    <s v="First Midwest Bank - 300 Hunt Club Rd - Gurnee"/>
    <s v="New Indoor LED Fixtures"/>
    <s v="Indoor Lighting"/>
    <s v="Office"/>
    <n v="0"/>
    <n v="2717.2370000000001"/>
    <n v="0.61099499999999995"/>
    <x v="0"/>
    <x v="0"/>
    <n v="15"/>
    <s v="Qty / 1,000"/>
    <m/>
    <s v="Private-Lighting"/>
    <s v="lighting"/>
    <n v="3"/>
    <n v="1"/>
    <s v="Lighting"/>
    <n v="0.91633259480590001"/>
    <n v="1.30467645558681"/>
    <n v="2489.8928309125999"/>
    <n v="0.79715079098126096"/>
    <n v="0.71"/>
    <n v="1767.8239099479399"/>
    <n v="0.56597706159669503"/>
    <n v="2885"/>
    <n v="1.165"/>
    <n v="1.3779999999999999"/>
    <n v="2.5499999999999998E-2"/>
    <n v="0.55000000000000004"/>
    <n v="24.263431542460999"/>
    <d v="1900-01-16T07:56:40"/>
    <n v="43456"/>
    <n v="1.05178887845529"/>
    <n v="54.499800161606203"/>
    <n v="0"/>
    <n v="26517.358649219099"/>
  </r>
  <r>
    <s v="STND-62710"/>
    <s v="Valmont Coatings, Inc."/>
    <s v="Valmont Empire Galvanizing - 10909 Franklin Ave - Franklin Park"/>
    <s v="New Indoor LED Fixtures"/>
    <s v="Indoor Lighting"/>
    <s v="Manufacturing"/>
    <n v="0"/>
    <n v="14771.689"/>
    <n v="2.6417660000000001"/>
    <x v="0"/>
    <x v="0"/>
    <n v="10.827197921178"/>
    <s v="Qty / 1,000"/>
    <m/>
    <s v="Private-Lighting"/>
    <s v="lighting"/>
    <n v="3"/>
    <n v="1"/>
    <s v="Lighting"/>
    <n v="0.91633259480590001"/>
    <n v="1.30467645558681"/>
    <n v="13535.7801110358"/>
    <n v="3.44664990136974"/>
    <n v="0.71"/>
    <n v="9610.4038788353901"/>
    <n v="2.4471214299725101"/>
    <n v="4618"/>
    <n v="1.02"/>
    <n v="1.04"/>
    <n v="1.2E-2"/>
    <n v="0.81"/>
    <n v="15.158077089649201"/>
    <d v="1900-01-09T19:51:10"/>
    <n v="43443"/>
    <n v="4.09146474521574"/>
    <n v="159.24447189453801"/>
    <n v="0"/>
    <n v="104053.74489860752"/>
  </r>
  <r>
    <s v="STND-62710"/>
    <s v="Valmont Coatings, Inc."/>
    <s v="Valmont Empire Galvanizing - 10909 Franklin Ave - Franklin Park"/>
    <s v="Occupancy Sensors"/>
    <s v="Indoor Lighting"/>
    <s v="Manufacturing"/>
    <n v="0"/>
    <n v="1447.0229999999999"/>
    <n v="0.87859200000000004"/>
    <x v="0"/>
    <x v="0"/>
    <n v="8"/>
    <s v="Qty / 1,000"/>
    <m/>
    <s v="Private-Lighting"/>
    <s v="lighting"/>
    <n v="3"/>
    <n v="1"/>
    <s v="Lighting"/>
    <n v="0.91633259480590001"/>
    <n v="1.30467645558681"/>
    <n v="1325.95434033382"/>
    <n v="1.14627829646692"/>
    <n v="0.71"/>
    <n v="941.42758163701001"/>
    <n v="0.81385759049151596"/>
    <n v="4618"/>
    <n v="1.02"/>
    <n v="1.04"/>
    <n v="1.2E-2"/>
    <n v="0.81"/>
    <n v="15.158077089649201"/>
    <d v="1900-01-09T19:51:10"/>
    <n v="43443"/>
    <n v="1.66998586315111"/>
    <n v="15.5994628274567"/>
    <n v="0"/>
    <n v="7531.4206530960801"/>
  </r>
  <r>
    <s v="STND-62711"/>
    <s v="Speedway LLC"/>
    <s v="Speedway LLC - 314 S State St - Lockport"/>
    <s v="ENERGY STAR Freezer or Refrigerator"/>
    <s v="Commercial Kitchen Equipment"/>
    <s v="Grocery/convenience"/>
    <n v="0"/>
    <n v="2037"/>
    <n v="0.218"/>
    <x v="7"/>
    <x v="0"/>
    <n v="12"/>
    <s v="ΔkWpeak / CF"/>
    <n v="0.93700000000000006"/>
    <s v="Private-Lighting"/>
    <s v="lighting"/>
    <n v="3"/>
    <n v="1"/>
    <s v="Non-Lighting"/>
    <n v="0.91633259480590001"/>
    <n v="1.30467645558681"/>
    <n v="1866.5694956196201"/>
    <n v="0.284419467317924"/>
    <n v="0.7"/>
    <n v="1306.5986469337299"/>
    <n v="0.199093627122547"/>
    <n v="4661"/>
    <n v="1.07"/>
    <n v="1.24"/>
    <n v="2.9000000000000001E-2"/>
    <n v="0.745"/>
    <n v="15.018236429950701"/>
    <d v="1900-01-09T17:27:20"/>
    <n v="43469"/>
    <n v="0.303542654554881"/>
    <n v="0"/>
    <n v="0"/>
    <n v="15679.183763204759"/>
  </r>
  <r>
    <s v="STND-62711"/>
    <s v="Speedway LLC"/>
    <s v="Speedway LLC - 314 S State St - Lockport"/>
    <s v="New Indoor LED Fixtures"/>
    <s v="Indoor Lighting"/>
    <s v="Grocery/convenience"/>
    <n v="0"/>
    <n v="822.9"/>
    <n v="0.15345"/>
    <x v="0"/>
    <x v="0"/>
    <n v="10.727311735679001"/>
    <s v="Qty / 1,000"/>
    <m/>
    <s v="Private-Lighting"/>
    <s v="lighting"/>
    <n v="3"/>
    <n v="1"/>
    <s v="Lighting"/>
    <n v="0.91633259480590001"/>
    <n v="1.30467645558681"/>
    <n v="754.05009226577499"/>
    <n v="0.20020260210979501"/>
    <n v="0.71"/>
    <n v="535.37556550869999"/>
    <n v="0.142143847497955"/>
    <n v="4661"/>
    <n v="1.07"/>
    <n v="1.24"/>
    <n v="2.9000000000000001E-2"/>
    <n v="0.745"/>
    <n v="15.018236429950701"/>
    <d v="1900-01-09T17:27:20"/>
    <n v="43469"/>
    <n v="0.21671639111257399"/>
    <n v="20.436871659539701"/>
    <n v="0"/>
    <n v="5743.140586877259"/>
  </r>
  <r>
    <s v="STND-62711"/>
    <s v="Speedway LLC"/>
    <s v="Speedway LLC - 314 S State St - Lockport"/>
    <s v="Occupancy Sensors"/>
    <s v="Indoor Lighting"/>
    <s v="Grocery/convenience"/>
    <n v="0"/>
    <n v="651.13800000000003"/>
    <n v="0.40473599999999998"/>
    <x v="0"/>
    <x v="0"/>
    <n v="8"/>
    <s v="Qty / 1,000"/>
    <m/>
    <s v="Private-Lighting"/>
    <s v="lighting"/>
    <n v="3"/>
    <n v="1"/>
    <s v="Lighting"/>
    <n v="0.91633259480590001"/>
    <n v="1.30467645558681"/>
    <n v="596.65897311672404"/>
    <n v="0.52804952992838206"/>
    <n v="0.71"/>
    <n v="423.62787091287402"/>
    <n v="0.374915166249151"/>
    <n v="4661"/>
    <n v="1.07"/>
    <n v="1.24"/>
    <n v="2.9000000000000001E-2"/>
    <n v="0.745"/>
    <n v="15.018236429950701"/>
    <d v="1900-01-09T17:27:20"/>
    <n v="43469"/>
    <n v="0.715708227064762"/>
    <n v="16.171131047088799"/>
    <n v="0"/>
    <n v="3389.0229673029921"/>
  </r>
  <r>
    <s v="STND-62711"/>
    <s v="Speedway LLC"/>
    <s v="Speedway LLC - 314 S State St - Lockport"/>
    <s v="LED Refrigerated Display Case Lighting for Open and Closed Cases"/>
    <s v="Refrigeration"/>
    <s v="Grocery/convenience"/>
    <n v="0"/>
    <n v="6614.19"/>
    <n v="0.78710000000000002"/>
    <x v="2"/>
    <x v="0"/>
    <n v="8.6177180282661094"/>
    <s v="ΔkWpeak / CF"/>
    <n v="0.69"/>
    <s v="Private-Lighting"/>
    <s v="lighting"/>
    <n v="3"/>
    <n v="1"/>
    <s v="Non-Lighting"/>
    <n v="0.91633259480590001"/>
    <n v="1.30467645558681"/>
    <n v="6060.7978852392298"/>
    <n v="1.0269108381923799"/>
    <n v="0.7"/>
    <n v="4242.5585196674601"/>
    <n v="0.71883758673466303"/>
    <n v="4661"/>
    <n v="1.07"/>
    <n v="1.24"/>
    <n v="2.9000000000000001E-2"/>
    <n v="0.745"/>
    <n v="15.018236429950701"/>
    <d v="1900-01-09T17:27:20"/>
    <n v="43469"/>
    <n v="1.4882765770904001"/>
    <n v="0"/>
    <n v="0"/>
    <n v="36561.173040912247"/>
  </r>
  <r>
    <s v="STND-62711"/>
    <s v="Speedway LLC"/>
    <s v="Speedway LLC - 314 S State St - Lockport"/>
    <s v="New Indoor LED Fixtures"/>
    <s v="Indoor Lighting"/>
    <s v="Grocery/convenience"/>
    <n v="0"/>
    <n v="289.262"/>
    <n v="5.3940000000000002E-2"/>
    <x v="0"/>
    <x v="0"/>
    <n v="10.727311735679001"/>
    <s v="Qty / 1,000"/>
    <m/>
    <s v="Private-Lighting"/>
    <s v="lighting"/>
    <n v="3"/>
    <n v="1"/>
    <s v="Lighting"/>
    <n v="0.91633259480590001"/>
    <n v="1.30467645558681"/>
    <n v="265.06019903874397"/>
    <n v="7.0374248014352297E-2"/>
    <n v="0.71"/>
    <n v="188.19274131750799"/>
    <n v="4.9965716090190203E-2"/>
    <n v="4661"/>
    <n v="1.07"/>
    <n v="1.24"/>
    <n v="2.9000000000000001E-2"/>
    <n v="0.745"/>
    <n v="15.018236429950701"/>
    <d v="1900-01-09T17:27:20"/>
    <n v="43469"/>
    <n v="7.6179095057753096E-2"/>
    <n v="7.1838745533865298"/>
    <n v="0"/>
    <n v="2018.8022025049058"/>
  </r>
  <r>
    <s v="STND-62712"/>
    <s v="School Association for Special Education in Dupage County"/>
    <s v="School  Association for Special Education in Dupage County - 6 S 331 Cornwall Rd - Naperville"/>
    <s v="New Indoor LED Fixtures"/>
    <s v="Indoor Lighting"/>
    <s v="K-12 School"/>
    <n v="0"/>
    <n v="36283.326000000001"/>
    <n v="9.8936639999999993"/>
    <x v="0"/>
    <x v="1"/>
    <n v="15"/>
    <s v="Qty / 1,000"/>
    <m/>
    <s v="Public-Lighting"/>
    <s v="lighting"/>
    <n v="2"/>
    <n v="1"/>
    <s v="Lighting"/>
    <n v="0.98996686498346598"/>
    <n v="2.5626279547341602"/>
    <n v="35919.290491393098"/>
    <n v="25.353779941147"/>
    <n v="0.71"/>
    <n v="25502.6962488891"/>
    <n v="18.001183758214399"/>
    <n v="2979"/>
    <n v="1.17333333333333"/>
    <n v="1.323"/>
    <n v="2.1333333333333301E-2"/>
    <n v="0.72"/>
    <n v="23.497818059751602"/>
    <d v="1900-01-15T18:49:11"/>
    <n v="43454"/>
    <n v="26.616465042776301"/>
    <n v="653.07800893442004"/>
    <n v="0"/>
    <n v="382540.44373333652"/>
  </r>
  <r>
    <s v="STND-62712"/>
    <s v="School Association for Special Education in Dupage County"/>
    <s v="School  Association for Special Education in Dupage County - 6 S 331 Cornwall Rd - Naperville"/>
    <s v="New Indoor LED Fixtures"/>
    <s v="Indoor Lighting"/>
    <s v="K-12 School"/>
    <n v="0"/>
    <n v="2174.9079999999999"/>
    <n v="0.59304999999999997"/>
    <x v="0"/>
    <x v="1"/>
    <n v="15"/>
    <s v="Qty / 1,000"/>
    <m/>
    <s v="Public-Lighting"/>
    <s v="lighting"/>
    <n v="2"/>
    <n v="1"/>
    <s v="Lighting"/>
    <n v="0.98996686498346598"/>
    <n v="2.5626279547341602"/>
    <n v="2153.0868543874599"/>
    <n v="1.5197665085551"/>
    <n v="0.71"/>
    <n v="1528.6916666151001"/>
    <n v="1.0790342210741199"/>
    <n v="2979"/>
    <n v="1.17333333333333"/>
    <n v="1.323"/>
    <n v="2.1333333333333301E-2"/>
    <n v="0.72"/>
    <n v="23.497818059751602"/>
    <d v="1900-01-15T18:49:11"/>
    <n v="43454"/>
    <n v="1.59545488846382"/>
    <n v="39.147033716135603"/>
    <n v="0"/>
    <n v="22930.3749992265"/>
  </r>
  <r>
    <s v="STND-62712"/>
    <s v="School Association for Special Education in Dupage County"/>
    <s v="School  Association for Special Education in Dupage County - 6 S 331 Cornwall Rd - Naperville"/>
    <s v="New Indoor LED Fixtures"/>
    <s v="Indoor Lighting"/>
    <s v="K-12 School"/>
    <n v="0"/>
    <n v="46007.675999999999"/>
    <n v="12.54528"/>
    <x v="0"/>
    <x v="1"/>
    <n v="15"/>
    <s v="Qty / 1,000"/>
    <m/>
    <s v="Public-Lighting"/>
    <s v="lighting"/>
    <n v="2"/>
    <n v="1"/>
    <s v="Lighting"/>
    <n v="0.98996686498346598"/>
    <n v="2.5626279547341602"/>
    <n v="45546.074774895002"/>
    <n v="32.148885227967398"/>
    <n v="0.71"/>
    <n v="32337.713090175501"/>
    <n v="22.825708511856899"/>
    <n v="2979"/>
    <n v="1.17333333333333"/>
    <n v="1.323"/>
    <n v="2.1333333333333301E-2"/>
    <n v="0.72"/>
    <n v="23.497818059751602"/>
    <d v="1900-01-15T18:49:11"/>
    <n v="43454"/>
    <n v="33.7499844922812"/>
    <n v="828.110450452637"/>
    <n v="0"/>
    <n v="485065.69635263248"/>
  </r>
  <r>
    <s v="STND-62712"/>
    <s v="School Association for Special Education in Dupage County"/>
    <s v="School  Association for Special Education in Dupage County - 6 S 331 Cornwall Rd - Naperville"/>
    <s v="New Indoor LED Fixtures"/>
    <s v="Indoor Lighting"/>
    <s v="K-12 School"/>
    <n v="0"/>
    <n v="2899.8780000000002"/>
    <n v="0.79073300000000002"/>
    <x v="0"/>
    <x v="1"/>
    <n v="15"/>
    <s v="Qty / 1,000"/>
    <m/>
    <s v="Public-Lighting"/>
    <s v="lighting"/>
    <n v="2"/>
    <n v="1"/>
    <s v="Lighting"/>
    <n v="0.98996686498346598"/>
    <n v="2.5626279547341602"/>
    <n v="2870.78313249452"/>
    <n v="2.0263544905308102"/>
    <n v="0.71"/>
    <n v="2038.25602407111"/>
    <n v="1.43871168827687"/>
    <n v="2979"/>
    <n v="1.17333333333333"/>
    <n v="1.323"/>
    <n v="2.1333333333333301E-2"/>
    <n v="0.72"/>
    <n v="23.497818059751602"/>
    <d v="1900-01-15T18:49:11"/>
    <n v="43454"/>
    <n v="2.1272722878672301"/>
    <n v="52.196056954445901"/>
    <n v="0"/>
    <n v="30573.84036106665"/>
  </r>
  <r>
    <s v="STND-62712"/>
    <s v="School Association for Special Education in Dupage County"/>
    <s v="School  Association for Special Education in Dupage County - 6 S 331 Cornwall Rd - Naperville"/>
    <s v="New Indoor LED Fixtures"/>
    <s v="Indoor Lighting"/>
    <s v="K-12 School"/>
    <n v="0"/>
    <n v="303.23200000000003"/>
    <n v="8.2684999999999995E-2"/>
    <x v="0"/>
    <x v="1"/>
    <n v="15"/>
    <s v="Qty / 1,000"/>
    <m/>
    <s v="Public-Lighting"/>
    <s v="lighting"/>
    <n v="2"/>
    <n v="1"/>
    <s v="Lighting"/>
    <n v="0.98996686498346598"/>
    <n v="2.5626279547341602"/>
    <n v="300.18963240266601"/>
    <n v="0.211890892437194"/>
    <n v="0.71"/>
    <n v="213.13463900589301"/>
    <n v="0.15044253363040799"/>
    <n v="2979"/>
    <n v="1.17333333333333"/>
    <n v="1.323"/>
    <n v="2.1333333333333301E-2"/>
    <n v="0.72"/>
    <n v="23.497818059751602"/>
    <d v="1900-01-15T18:49:11"/>
    <n v="43454"/>
    <n v="0.222443617658934"/>
    <n v="5.4579933164121197"/>
    <n v="0"/>
    <n v="3197.0195850883952"/>
  </r>
  <r>
    <s v="STND-62712"/>
    <s v="School Association for Special Education in Dupage County"/>
    <s v="School  Association for Special Education in Dupage County - 6 S 331 Cornwall Rd - Naperville"/>
    <s v="New Indoor LED Fixtures"/>
    <s v="Indoor Lighting"/>
    <s v="K-12 School"/>
    <n v="0"/>
    <n v="5646.3969999999999"/>
    <n v="1.5396479999999999"/>
    <x v="0"/>
    <x v="1"/>
    <n v="15"/>
    <s v="Qty / 1,000"/>
    <m/>
    <s v="Public-Lighting"/>
    <s v="lighting"/>
    <n v="2"/>
    <n v="1"/>
    <s v="Lighting"/>
    <n v="0.98996686498346598"/>
    <n v="2.5626279547341602"/>
    <n v="5589.74593654205"/>
    <n v="3.9455450052505401"/>
    <n v="0.71"/>
    <n v="3968.71961494485"/>
    <n v="2.80133695372789"/>
    <n v="2979"/>
    <n v="1.17333333333333"/>
    <n v="1.323"/>
    <n v="2.1333333333333301E-2"/>
    <n v="0.72"/>
    <n v="23.497818059751602"/>
    <d v="1900-01-15T18:49:11"/>
    <n v="43454"/>
    <n v="4.1420435513254201"/>
    <n v="101.631744300764"/>
    <n v="0"/>
    <n v="59530.794224172751"/>
  </r>
  <r>
    <s v="STND-62712"/>
    <s v="School Association for Special Education in Dupage County"/>
    <s v="School  Association for Special Education in Dupage County - 6 S 331 Cornwall Rd - Naperville"/>
    <s v="New Indoor LED Fixtures"/>
    <s v="Indoor Lighting"/>
    <s v="K-12 School"/>
    <n v="0"/>
    <n v="1010.775"/>
    <n v="0.27561600000000003"/>
    <x v="0"/>
    <x v="1"/>
    <n v="15"/>
    <s v="Qty / 1,000"/>
    <m/>
    <s v="Public-Lighting"/>
    <s v="lighting"/>
    <n v="2"/>
    <n v="1"/>
    <s v="Lighting"/>
    <n v="0.98996686498346598"/>
    <n v="2.5626279547341602"/>
    <n v="1000.6337579536601"/>
    <n v="0.70630126637201096"/>
    <n v="0.71"/>
    <n v="710.44996814709998"/>
    <n v="0.50147389912412799"/>
    <n v="2979"/>
    <n v="1.17333333333333"/>
    <n v="1.323"/>
    <n v="2.1333333333333301E-2"/>
    <n v="0.72"/>
    <n v="23.497818059751602"/>
    <d v="1900-01-15T18:49:11"/>
    <n v="43454"/>
    <n v="0.74147693202739096"/>
    <n v="18.193341053703001"/>
    <n v="0"/>
    <n v="10656.749522206499"/>
  </r>
  <r>
    <s v="STND-62712"/>
    <s v="School Association for Special Education in Dupage County"/>
    <s v="School  Association for Special Education in Dupage County - 6 S 331 Cornwall Rd - Naperville"/>
    <s v="New Indoor LED Fixtures"/>
    <s v="Indoor Lighting"/>
    <s v="K-12 School"/>
    <n v="0"/>
    <n v="177.75700000000001"/>
    <n v="4.8469999999999999E-2"/>
    <x v="0"/>
    <x v="1"/>
    <n v="15"/>
    <s v="Qty / 1,000"/>
    <m/>
    <s v="Public-Lighting"/>
    <s v="lighting"/>
    <n v="2"/>
    <n v="1"/>
    <s v="Lighting"/>
    <n v="0.98996686498346598"/>
    <n v="2.5626279547341602"/>
    <n v="175.973540018866"/>
    <n v="0.12421057696596501"/>
    <n v="0.71"/>
    <n v="124.941213413395"/>
    <n v="8.8189509645835107E-2"/>
    <n v="2979"/>
    <n v="1.17333333333333"/>
    <n v="1.323"/>
    <n v="2.1333333333333301E-2"/>
    <n v="0.72"/>
    <n v="23.497818059751602"/>
    <d v="1900-01-15T18:49:11"/>
    <n v="43454"/>
    <n v="0.130396591255107"/>
    <n v="3.1995189094339298"/>
    <n v="0"/>
    <n v="1874.1182012009251"/>
  </r>
  <r>
    <s v="STND-62712"/>
    <s v="School Association for Special Education in Dupage County"/>
    <s v="School  Association for Special Education in Dupage County - 6 S 331 Cornwall Rd - Naperville"/>
    <s v="New Indoor LED Fixtures"/>
    <s v="Indoor Lighting"/>
    <s v="K-12 School"/>
    <n v="0"/>
    <n v="69.709000000000003"/>
    <n v="1.9008000000000001E-2"/>
    <x v="0"/>
    <x v="1"/>
    <n v="15"/>
    <s v="Qty / 1,000"/>
    <m/>
    <s v="Public-Lighting"/>
    <s v="lighting"/>
    <n v="2"/>
    <n v="1"/>
    <s v="Lighting"/>
    <n v="0.98996686498346598"/>
    <n v="2.5626279547341602"/>
    <n v="69.009600191132407"/>
    <n v="4.8710432163587003E-2"/>
    <n v="0.71"/>
    <n v="48.996816135704002"/>
    <n v="3.4584406836146699E-2"/>
    <n v="2979"/>
    <n v="1.17333333333333"/>
    <n v="1.323"/>
    <n v="2.1333333333333301E-2"/>
    <n v="0.72"/>
    <n v="23.497818059751602"/>
    <d v="1900-01-15T18:49:11"/>
    <n v="43454"/>
    <n v="5.1136340139819998E-2"/>
    <n v="1.25472000347514"/>
    <n v="0"/>
    <n v="734.95224203556006"/>
  </r>
  <r>
    <s v="STND-62712"/>
    <s v="School Association for Special Education in Dupage County"/>
    <s v="School  Association for Special Education in Dupage County - 6 S 331 Cornwall Rd - Naperville"/>
    <s v="New Indoor LED Fixtures"/>
    <s v="Indoor Lighting"/>
    <s v="K-12 School"/>
    <n v="0"/>
    <n v="3889.74"/>
    <n v="1.060646"/>
    <x v="0"/>
    <x v="1"/>
    <n v="15"/>
    <s v="Qty / 1,000"/>
    <m/>
    <s v="Public-Lighting"/>
    <s v="lighting"/>
    <n v="2"/>
    <n v="1"/>
    <s v="Lighting"/>
    <n v="0.98996686498346598"/>
    <n v="2.5626279547341602"/>
    <n v="3850.7137134007899"/>
    <n v="2.7180410896769698"/>
    <n v="0.71"/>
    <n v="2734.0067365145601"/>
    <n v="1.92980917367065"/>
    <n v="2979"/>
    <n v="1.17333333333333"/>
    <n v="1.323"/>
    <n v="2.1333333333333301E-2"/>
    <n v="0.72"/>
    <n v="23.497818059751602"/>
    <d v="1900-01-15T18:49:11"/>
    <n v="43454"/>
    <n v="2.8534067037005202"/>
    <n v="70.012976607287001"/>
    <n v="0"/>
    <n v="41010.101047718403"/>
  </r>
  <r>
    <s v="STND-62712"/>
    <s v="School Association for Special Education in Dupage County"/>
    <s v="School  Association for Special Education in Dupage County - 6 S 331 Cornwall Rd - Naperville"/>
    <s v="Occupancy Sensors"/>
    <s v="Indoor Lighting"/>
    <s v="K-12 School"/>
    <n v="0"/>
    <n v="105.399"/>
    <n v="9.4801999999999997E-2"/>
    <x v="0"/>
    <x v="1"/>
    <n v="8"/>
    <s v="Qty / 1,000"/>
    <m/>
    <s v="Public-Lighting"/>
    <s v="lighting"/>
    <n v="2"/>
    <n v="1"/>
    <s v="Lighting"/>
    <n v="0.98996686498346598"/>
    <n v="2.5626279547341602"/>
    <n v="104.341517602392"/>
    <n v="0.24294225536470801"/>
    <n v="0.71"/>
    <n v="74.082477497698505"/>
    <n v="0.17248900130894301"/>
    <n v="2979"/>
    <n v="1.17333333333333"/>
    <n v="1.323"/>
    <n v="2.1333333333333301E-2"/>
    <n v="0.72"/>
    <n v="23.497818059751602"/>
    <d v="1900-01-15T18:49:11"/>
    <n v="43454"/>
    <n v="0.32215758359484398"/>
    <n v="1.8971185018616801"/>
    <n v="0"/>
    <n v="592.65981998158804"/>
  </r>
  <r>
    <s v="STND-62712"/>
    <s v="School Association for Special Education in Dupage County"/>
    <s v="School  Association for Special Education in Dupage County - 6 S 331 Cornwall Rd - Naperville"/>
    <s v="Occupancy Sensors Plus Daylighting Controls"/>
    <s v="Indoor Lighting"/>
    <s v="K-12 School"/>
    <n v="0"/>
    <n v="9460.8510000000006"/>
    <n v="2.1245400000000001"/>
    <x v="0"/>
    <x v="1"/>
    <n v="8"/>
    <s v="Qty / 1,000"/>
    <m/>
    <s v="Public-Lighting"/>
    <s v="lighting"/>
    <n v="2"/>
    <n v="1"/>
    <s v="Lighting"/>
    <n v="0.98996686498346598"/>
    <n v="2.5626279547341602"/>
    <n v="9365.9290045456892"/>
    <n v="5.4444055949509202"/>
    <n v="0.71"/>
    <n v="6649.80959322744"/>
    <n v="3.8655279724151499"/>
    <n v="2979"/>
    <n v="1.17333333333333"/>
    <n v="1.323"/>
    <n v="2.1333333333333301E-2"/>
    <n v="0.72"/>
    <n v="23.497818059751602"/>
    <d v="1900-01-15T18:49:11"/>
    <n v="43454"/>
    <n v="5.7155513510444704"/>
    <n v="170.28961826446701"/>
    <n v="0"/>
    <n v="53198.47674581952"/>
  </r>
  <r>
    <s v="STND-62712"/>
    <s v="School Association for Special Education in Dupage County"/>
    <s v="School  Association for Special Education in Dupage County - 6 S 331 Cornwall Rd - Naperville"/>
    <s v="Outdoor &amp; Garage - LED Fixtures"/>
    <s v="Outdoor &amp; Garage Lighting"/>
    <s v="Exterior"/>
    <n v="0"/>
    <n v="2118.096"/>
    <n v="0"/>
    <x v="0"/>
    <x v="1"/>
    <n v="10.1978380583316"/>
    <s v="Qty / 1,000"/>
    <m/>
    <s v="Public-Lighting"/>
    <s v="lighting"/>
    <n v="2"/>
    <n v="1"/>
    <s v="Lighting"/>
    <n v="0.98996686498346598"/>
    <n v="2.5626279547341602"/>
    <n v="2096.8448568540198"/>
    <n v="0"/>
    <n v="0.71"/>
    <n v="1488.7598483663501"/>
    <n v="0"/>
    <n v="4903"/>
    <n v="1"/>
    <n v="1"/>
    <n v="0"/>
    <n v="0"/>
    <n v="14.276973281664301"/>
    <d v="1900-01-09T04:44:53"/>
    <n v="43454"/>
    <n v="0"/>
    <n v="0"/>
    <n v="0"/>
    <n v="15182.131841386346"/>
  </r>
  <r>
    <s v="STND-62713"/>
    <s v="Scot Electrical Products"/>
    <s v="Scot Electrical Products - 800-1 S Frontenac Rd - Aurora"/>
    <s v="New Indoor LED Fixtures"/>
    <s v="Indoor Lighting"/>
    <s v="Manufacturing"/>
    <n v="0"/>
    <n v="51813.96"/>
    <n v="9.2664000000000009"/>
    <x v="0"/>
    <x v="0"/>
    <n v="10.827197921178"/>
    <s v="Qty / 1,000"/>
    <m/>
    <s v="Private-Lighting"/>
    <s v="lighting"/>
    <n v="3"/>
    <n v="1"/>
    <s v="Lighting"/>
    <n v="0.91633259480590001"/>
    <n v="1.30467645558681"/>
    <n v="47478.820413969101"/>
    <n v="12.0896539080496"/>
    <n v="0.71"/>
    <n v="33709.962493918101"/>
    <n v="8.5836542747151992"/>
    <n v="4618"/>
    <n v="1.02"/>
    <n v="1.04"/>
    <n v="1.2E-2"/>
    <n v="0.81"/>
    <n v="15.158077089649201"/>
    <d v="1900-01-09T19:51:10"/>
    <n v="43428"/>
    <n v="14.3514410114549"/>
    <n v="558.574357811401"/>
    <n v="0"/>
    <n v="364984.43583713839"/>
  </r>
  <r>
    <s v="STND-62715"/>
    <s v="MJ Mobile Inc"/>
    <s v="MJ Mobile Inc - 3748 N Kimball Ave - Chicago"/>
    <s v="Retrofit of Existing Indoor Fixtures to LED"/>
    <s v="Indoor Lighting"/>
    <s v="Retail (mall/dept. store)"/>
    <n v="0"/>
    <n v="8393.1720000000005"/>
    <n v="1.7024760000000001"/>
    <x v="0"/>
    <x v="0"/>
    <n v="9.1274187659729797"/>
    <s v="Qty / 1,000"/>
    <m/>
    <s v="Private-Lighting"/>
    <s v="lighting"/>
    <n v="3"/>
    <n v="1"/>
    <s v="Lighting"/>
    <n v="0.91633259480590001"/>
    <n v="1.30467645558681"/>
    <n v="7690.9370774122199"/>
    <n v="2.2211803534015999"/>
    <n v="0.71"/>
    <n v="5460.5653249626803"/>
    <n v="1.57703805091514"/>
    <n v="5478"/>
    <n v="1.1200000000000001"/>
    <n v="1.31"/>
    <n v="2.1999999999999999E-2"/>
    <n v="0.95"/>
    <n v="12.7783862723622"/>
    <d v="1900-01-08T03:03:29"/>
    <n v="43401"/>
    <n v="1.7847973912427499"/>
    <n v="151.07197830631199"/>
    <n v="0"/>
    <n v="49840.866419885708"/>
  </r>
  <r>
    <s v="STND-62718"/>
    <s v="Sewer Equipment Co of America"/>
    <s v="Sewer Equipment Company of America - 1590 Dutch Road - Dixon"/>
    <s v="Outdoor &amp; Garage - LED Fixtures"/>
    <s v="Outdoor &amp; Garage Lighting"/>
    <s v="Exterior"/>
    <n v="0"/>
    <n v="1838.625"/>
    <n v="0"/>
    <x v="0"/>
    <x v="0"/>
    <n v="10.1978380583316"/>
    <s v="Qty / 1,000"/>
    <m/>
    <s v="Private-Lighting"/>
    <s v="lighting"/>
    <n v="3"/>
    <n v="1"/>
    <s v="Lighting"/>
    <n v="0.91633259480590001"/>
    <n v="1.30467645558681"/>
    <n v="1684.792017125"/>
    <n v="0"/>
    <n v="0.71"/>
    <n v="1196.2023321587501"/>
    <n v="0"/>
    <n v="4903"/>
    <n v="1"/>
    <n v="1"/>
    <n v="0"/>
    <n v="0"/>
    <n v="14.276973281664301"/>
    <d v="1900-01-09T04:44:53"/>
    <n v="43421"/>
    <n v="0"/>
    <n v="0"/>
    <n v="0"/>
    <n v="12198.677668353519"/>
  </r>
  <r>
    <s v="STND-62718"/>
    <s v="Sewer Equipment Co of America"/>
    <s v="Sewer Equipment Company of America - 1590 Dutch Road - Dixon"/>
    <s v="Outdoor &amp; Garage - LED Fixtures"/>
    <s v="Outdoor &amp; Garage Lighting"/>
    <s v="Exterior"/>
    <n v="0"/>
    <n v="5962.0479999999998"/>
    <n v="0"/>
    <x v="0"/>
    <x v="0"/>
    <n v="10.1978380583316"/>
    <s v="Qty / 1,000"/>
    <m/>
    <s v="Private-Lighting"/>
    <s v="lighting"/>
    <n v="3"/>
    <n v="1"/>
    <s v="Lighting"/>
    <n v="0.91633259480590001"/>
    <n v="1.30467645558681"/>
    <n v="5463.2189141973204"/>
    <n v="0"/>
    <n v="0.71"/>
    <n v="3878.8854290801"/>
    <n v="0"/>
    <n v="4903"/>
    <n v="1"/>
    <n v="1"/>
    <n v="0"/>
    <n v="0"/>
    <n v="14.276973281664301"/>
    <d v="1900-01-09T04:44:53"/>
    <n v="43421"/>
    <n v="0"/>
    <n v="0"/>
    <n v="0"/>
    <n v="39556.245452580944"/>
  </r>
  <r>
    <s v="STND-62720"/>
    <s v="J.B. Sullivan, Inc."/>
    <s v="J B Sullivan Inc d/b/a Sullivan's Foods - Phase 2 - 300 N Madison St - Morrison"/>
    <s v="Outdoor &amp; Garage - LED Fixtures"/>
    <s v="Outdoor &amp; Garage Lighting"/>
    <s v="Exterior"/>
    <n v="0"/>
    <n v="4471.5360000000001"/>
    <n v="0"/>
    <x v="0"/>
    <x v="0"/>
    <n v="10.1978380583316"/>
    <s v="Qty / 1,000"/>
    <m/>
    <s v="Private-Lighting"/>
    <s v="lighting"/>
    <n v="3"/>
    <n v="1"/>
    <s v="Lighting"/>
    <n v="0.91633259480590001"/>
    <n v="1.30467645558681"/>
    <n v="4097.4141856479901"/>
    <n v="0"/>
    <n v="0.71"/>
    <n v="2909.1640718100798"/>
    <n v="0"/>
    <n v="4903"/>
    <n v="1"/>
    <n v="1"/>
    <n v="0"/>
    <n v="0"/>
    <n v="14.276973281664301"/>
    <d v="1900-01-09T04:44:53"/>
    <n v="43427"/>
    <n v="0"/>
    <n v="0"/>
    <n v="0"/>
    <n v="29667.184089435756"/>
  </r>
  <r>
    <s v="STND-62721"/>
    <s v="Community High School District #155"/>
    <s v="Crystal Lake South High School Phase 2 - 1200 S McHenry Ave - Crystal Lake"/>
    <s v="New Indoor LED Fixtures"/>
    <s v="Indoor Lighting"/>
    <s v="K-12 School"/>
    <n v="0"/>
    <n v="16939.189999999999"/>
    <n v="4.6189439999999999"/>
    <x v="0"/>
    <x v="1"/>
    <n v="15"/>
    <s v="Qty / 1,000"/>
    <m/>
    <s v="Public-Lighting"/>
    <s v="lighting"/>
    <n v="3"/>
    <n v="1"/>
    <s v="Lighting"/>
    <n v="0.99829244462109001"/>
    <n v="0.987374621353864"/>
    <n v="16910.265395001101"/>
    <n v="4.5606280830547004"/>
    <n v="0.71"/>
    <n v="12006.288430450801"/>
    <n v="3.2380459389688401"/>
    <n v="2979"/>
    <n v="1.17333333333333"/>
    <n v="1.323"/>
    <n v="2.1333333333333301E-2"/>
    <n v="0.72"/>
    <n v="23.497818059751602"/>
    <d v="1900-01-15T18:49:11"/>
    <n v="43397"/>
    <n v="4.7877593884424101"/>
    <n v="307.45937081820199"/>
    <n v="0"/>
    <n v="180094.32645676201"/>
  </r>
  <r>
    <s v="STND-62722"/>
    <s v="Plymouth Tube Company"/>
    <s v="Plymouth Tube Co - 1209 E 12th St - Streator"/>
    <s v="New Indoor LED Fixtures"/>
    <s v="Indoor Lighting"/>
    <s v="Office"/>
    <n v="0"/>
    <n v="4374.5829999999996"/>
    <n v="0.98366399999999998"/>
    <x v="0"/>
    <x v="0"/>
    <n v="15"/>
    <s v="Qty / 1,000"/>
    <m/>
    <s v="Private-Lighting"/>
    <s v="lighting"/>
    <n v="3"/>
    <n v="1"/>
    <s v="Lighting"/>
    <n v="0.91633259480590001"/>
    <n v="1.30467645558681"/>
    <n v="4008.5729915837801"/>
    <n v="1.2833632610083401"/>
    <n v="0.71"/>
    <n v="2846.0868240244799"/>
    <n v="0.91118791531592203"/>
    <n v="2885"/>
    <n v="1.165"/>
    <n v="1.3779999999999999"/>
    <n v="2.5499999999999998E-2"/>
    <n v="0.55000000000000004"/>
    <n v="24.263431542460999"/>
    <d v="1900-01-16T07:56:40"/>
    <n v="43462"/>
    <n v="1.69331476581124"/>
    <n v="87.741297240674896"/>
    <n v="0"/>
    <n v="42691.302360367197"/>
  </r>
  <r>
    <s v="STND-62724"/>
    <s v="Nu-Way Industries, Inc."/>
    <s v="Nu-Way Industries Inc - 555 W Howard Ave - Des Plaines"/>
    <s v="New Indoor LED Fixtures"/>
    <s v="Indoor Lighting"/>
    <s v="Manufacturing"/>
    <n v="0"/>
    <n v="7984.06"/>
    <n v="1.4278679999999999"/>
    <x v="0"/>
    <x v="0"/>
    <n v="10.827197921178"/>
    <s v="Qty / 1,000"/>
    <m/>
    <s v="Private-Lighting"/>
    <s v="lighting"/>
    <n v="3"/>
    <n v="1"/>
    <s v="Lighting"/>
    <n v="0.91633259480590001"/>
    <n v="1.30467645558681"/>
    <n v="7316.0544168859897"/>
    <n v="1.86290576128582"/>
    <n v="0.71"/>
    <n v="5194.3986359890496"/>
    <n v="1.32266309051293"/>
    <n v="4618"/>
    <n v="1.02"/>
    <n v="1.04"/>
    <n v="1.2E-2"/>
    <n v="0.81"/>
    <n v="15.158077089649201"/>
    <d v="1900-01-09T19:51:10"/>
    <n v="43430"/>
    <n v="2.2114265922196399"/>
    <n v="86.071228433952896"/>
    <n v="0"/>
    <n v="56240.782113350477"/>
  </r>
  <r>
    <s v="STND-62724"/>
    <s v="Nu-Way Industries, Inc."/>
    <s v="Nu-Way Industries Inc - 555 W Howard Ave - Des Plaines"/>
    <s v="New Indoor LED Fixtures"/>
    <s v="Indoor Lighting"/>
    <s v="Manufacturing"/>
    <n v="0"/>
    <n v="1592.1020000000001"/>
    <n v="0.28473100000000001"/>
    <x v="0"/>
    <x v="0"/>
    <n v="10.827197921178"/>
    <s v="Qty / 1,000"/>
    <m/>
    <s v="Private-Lighting"/>
    <s v="lighting"/>
    <n v="3"/>
    <n v="1"/>
    <s v="Lighting"/>
    <n v="0.91633259480590001"/>
    <n v="1.30467645558681"/>
    <n v="1458.89495685566"/>
    <n v="0.37148183187568701"/>
    <n v="0.71"/>
    <n v="1035.81541936752"/>
    <n v="0.26375210063173798"/>
    <n v="4618"/>
    <n v="1.02"/>
    <n v="1.04"/>
    <n v="1.2E-2"/>
    <n v="0.81"/>
    <n v="15.158077089649201"/>
    <d v="1900-01-09T19:51:10"/>
    <n v="43430"/>
    <n v="0.44098033223609601"/>
    <n v="17.1634700806549"/>
    <n v="0"/>
    <n v="11214.978555300131"/>
  </r>
  <r>
    <s v="STND-62724"/>
    <s v="Nu-Way Industries, Inc."/>
    <s v="Nu-Way Industries Inc - 555 W Howard Ave - Des Plaines"/>
    <s v="New Indoor LED Fixtures"/>
    <s v="Indoor Lighting"/>
    <s v="Manufacturing"/>
    <n v="0"/>
    <n v="2538.884"/>
    <n v="0.45405400000000001"/>
    <x v="0"/>
    <x v="0"/>
    <n v="10.827197921178"/>
    <s v="Qty / 1,000"/>
    <m/>
    <s v="Private-Lighting"/>
    <s v="lighting"/>
    <n v="3"/>
    <n v="1"/>
    <s v="Lighting"/>
    <n v="0.91633259480590001"/>
    <n v="1.30467645558681"/>
    <n v="2326.4621636311799"/>
    <n v="0.59239356336501203"/>
    <n v="0.71"/>
    <n v="1651.7881361781399"/>
    <n v="0.420599429989158"/>
    <n v="4618"/>
    <n v="1.02"/>
    <n v="1.04"/>
    <n v="1.2E-2"/>
    <n v="0.81"/>
    <n v="15.158077089649201"/>
    <d v="1900-01-09T19:51:10"/>
    <n v="43430"/>
    <n v="0.703221229065778"/>
    <n v="27.370143101543299"/>
    <n v="0"/>
    <n v="17884.237074254437"/>
  </r>
  <r>
    <s v="STND-62725"/>
    <s v="Grove Properties, LLC"/>
    <s v="Grove Properties LLC - 1807 Industrial Dr - Libertyville"/>
    <s v="New Indoor LED Fixtures"/>
    <s v="Indoor Lighting"/>
    <s v="Warehouse"/>
    <n v="0"/>
    <n v="40992.44"/>
    <n v="6.4874720000000003"/>
    <x v="0"/>
    <x v="0"/>
    <n v="9.5383441434566993"/>
    <s v="Qty / 1,000"/>
    <m/>
    <s v="Private-Lighting"/>
    <s v="lighting"/>
    <n v="3"/>
    <n v="1"/>
    <s v="Lighting"/>
    <n v="0.91633259480590001"/>
    <n v="1.30467645558681"/>
    <n v="37562.708912625203"/>
    <n v="8.4640519746786502"/>
    <n v="0.71"/>
    <n v="26669.5233279639"/>
    <n v="6.0094769020218397"/>
    <n v="5242"/>
    <n v="1"/>
    <n v="1.22"/>
    <n v="1.0999999999999999E-2"/>
    <n v="0.68"/>
    <n v="13.3536818008394"/>
    <d v="1900-01-08T12:55:13"/>
    <n v="43447"/>
    <n v="10.202569882688801"/>
    <n v="413.18979803887697"/>
    <n v="0"/>
    <n v="254383.0916440663"/>
  </r>
  <r>
    <s v="STND-62725"/>
    <s v="Grove Properties, LLC"/>
    <s v="Grove Properties LLC - 1807 Industrial Dr - Libertyville"/>
    <s v="New Indoor LED Fixtures"/>
    <s v="Indoor Lighting"/>
    <s v="Warehouse"/>
    <n v="0"/>
    <n v="12444.508"/>
    <n v="1.9694700000000001"/>
    <x v="0"/>
    <x v="0"/>
    <n v="9.5383441434566993"/>
    <s v="Qty / 1,000"/>
    <m/>
    <s v="Private-Lighting"/>
    <s v="lighting"/>
    <n v="3"/>
    <n v="1"/>
    <s v="Lighting"/>
    <n v="0.91633259480590001"/>
    <n v="1.30467645558681"/>
    <n v="11403.3083067228"/>
    <n v="2.56952113898455"/>
    <n v="0.71"/>
    <n v="8096.3488977731704"/>
    <n v="1.8243600086790299"/>
    <n v="5242"/>
    <n v="1"/>
    <n v="1.22"/>
    <n v="1.0999999999999999E-2"/>
    <n v="0.68"/>
    <n v="13.3536818008394"/>
    <d v="1900-01-08T12:55:13"/>
    <n v="43447"/>
    <n v="3.0973012765001799"/>
    <n v="125.436391373951"/>
    <n v="0"/>
    <n v="77225.762092456818"/>
  </r>
  <r>
    <s v="STND-62725"/>
    <s v="Grove Properties, LLC"/>
    <s v="Grove Properties LLC - 1807 Industrial Dr - Libertyville"/>
    <s v="New Indoor LED Fixtures"/>
    <s v="Indoor Lighting"/>
    <s v="Warehouse"/>
    <n v="0"/>
    <n v="3774.24"/>
    <n v="0.59731199999999995"/>
    <x v="0"/>
    <x v="0"/>
    <n v="9.5383441434566993"/>
    <s v="Qty / 1,000"/>
    <m/>
    <s v="Private-Lighting"/>
    <s v="lighting"/>
    <n v="3"/>
    <n v="1"/>
    <s v="Lighting"/>
    <n v="0.91633259480590001"/>
    <n v="1.30467645558681"/>
    <n v="3458.4591326202199"/>
    <n v="0.77929890303946603"/>
    <n v="0.71"/>
    <n v="2455.5059841603602"/>
    <n v="0.55330222115802097"/>
    <n v="5242"/>
    <n v="1"/>
    <n v="1.22"/>
    <n v="1.0999999999999999E-2"/>
    <n v="0.68"/>
    <n v="13.3536818008394"/>
    <d v="1900-01-08T12:55:13"/>
    <n v="43447"/>
    <n v="0.93936704802250004"/>
    <n v="38.0430504588224"/>
    <n v="0"/>
    <n v="23421.461123238849"/>
  </r>
  <r>
    <s v="STND-62725"/>
    <s v="Grove Properties, LLC"/>
    <s v="Grove Properties LLC - 1807 Industrial Dr - Libertyville"/>
    <s v="New Indoor LED Fixtures"/>
    <s v="Indoor Lighting"/>
    <s v="Warehouse"/>
    <n v="0"/>
    <n v="4571.0240000000003"/>
    <n v="0.72341100000000003"/>
    <x v="0"/>
    <x v="0"/>
    <n v="9.5383441434566993"/>
    <s v="Qty / 1,000"/>
    <m/>
    <s v="Private-Lighting"/>
    <s v="lighting"/>
    <n v="3"/>
    <n v="1"/>
    <s v="Lighting"/>
    <n v="0.91633259480590001"/>
    <n v="1.30467645558681"/>
    <n v="4188.5782828400397"/>
    <n v="0.94381729941250703"/>
    <n v="0.71"/>
    <n v="2973.89058081643"/>
    <n v="0.67011028258287997"/>
    <n v="5242"/>
    <n v="1"/>
    <n v="1.22"/>
    <n v="1.0999999999999999E-2"/>
    <n v="0.68"/>
    <n v="13.3536818008394"/>
    <d v="1900-01-08T12:55:13"/>
    <n v="43447"/>
    <n v="1.13767755474024"/>
    <n v="46.074361111240499"/>
    <n v="0"/>
    <n v="28365.991804811438"/>
  </r>
  <r>
    <s v="STND-62725"/>
    <s v="Grove Properties, LLC"/>
    <s v="Grove Properties LLC - 1807 Industrial Dr - Libertyville"/>
    <s v="New Indoor LED Fixtures"/>
    <s v="Indoor Lighting"/>
    <s v="Warehouse"/>
    <n v="0"/>
    <n v="18305.063999999998"/>
    <n v="2.896963"/>
    <x v="0"/>
    <x v="0"/>
    <n v="9.5383441434566993"/>
    <s v="Qty / 1,000"/>
    <m/>
    <s v="Private-Lighting"/>
    <s v="lighting"/>
    <n v="3"/>
    <n v="1"/>
    <s v="Lighting"/>
    <n v="0.91633259480590001"/>
    <n v="1.30467645558681"/>
    <n v="16773.526793208101"/>
    <n v="3.7795994188061202"/>
    <n v="0.71"/>
    <n v="11909.204023177699"/>
    <n v="2.6835155873523502"/>
    <n v="5242"/>
    <n v="1"/>
    <n v="1.22"/>
    <n v="1.0999999999999999E-2"/>
    <n v="0.68"/>
    <n v="13.3536818008394"/>
    <d v="1900-01-08T12:55:13"/>
    <n v="43447"/>
    <n v="4.5559298683776799"/>
    <n v="184.50879472528899"/>
    <n v="0"/>
    <n v="113594.08644770797"/>
  </r>
  <r>
    <s v="STND-62725"/>
    <s v="Grove Properties, LLC"/>
    <s v="Grove Properties LLC - 1807 Industrial Dr - Libertyville"/>
    <s v="New Indoor LED Fixtures"/>
    <s v="Indoor Lighting"/>
    <s v="Warehouse"/>
    <n v="0"/>
    <n v="1782.28"/>
    <n v="0.28206399999999998"/>
    <x v="0"/>
    <x v="0"/>
    <n v="9.5383441434566993"/>
    <s v="Qty / 1,000"/>
    <m/>
    <s v="Private-Lighting"/>
    <s v="lighting"/>
    <n v="3"/>
    <n v="1"/>
    <s v="Lighting"/>
    <n v="0.91633259480590001"/>
    <n v="1.30467645558681"/>
    <n v="1633.16125707066"/>
    <n v="0.36800225976863699"/>
    <n v="0.71"/>
    <n v="1159.54449252017"/>
    <n v="0.26128160443573201"/>
    <n v="5242"/>
    <n v="1"/>
    <n v="1.22"/>
    <n v="1.0999999999999999E-2"/>
    <n v="0.68"/>
    <n v="13.3536818008394"/>
    <d v="1900-01-08T12:55:13"/>
    <n v="43447"/>
    <n v="0.44358999489951401"/>
    <n v="17.9647738277773"/>
    <n v="0"/>
    <n v="11060.134419307235"/>
  </r>
  <r>
    <s v="STND-62726"/>
    <s v="BRE Alpha Industrial Parent LLC"/>
    <s v="BRE Alpha Industrial LLC - 140 S Pinnacle - Romeoville"/>
    <s v="Outdoor &amp; Garage - LED Fixtures"/>
    <s v="Outdoor &amp; Garage Lighting"/>
    <s v="Exterior"/>
    <n v="0"/>
    <n v="18067.555"/>
    <n v="0"/>
    <x v="0"/>
    <x v="0"/>
    <n v="10.1978380583316"/>
    <s v="Qty / 1,000"/>
    <m/>
    <s v="Private-Lighting"/>
    <s v="lighting"/>
    <n v="3"/>
    <n v="1"/>
    <s v="Lighting"/>
    <n v="0.91633259480590001"/>
    <n v="1.30467645558681"/>
    <n v="16555.889554948299"/>
    <n v="0"/>
    <n v="0.71"/>
    <n v="11754.6815840133"/>
    <n v="0"/>
    <n v="4903"/>
    <n v="1"/>
    <n v="1"/>
    <n v="0"/>
    <n v="0"/>
    <n v="14.276973281664301"/>
    <d v="1900-01-09T04:44:53"/>
    <n v="43434"/>
    <n v="0"/>
    <n v="0"/>
    <n v="0"/>
    <n v="119872.3392210204"/>
  </r>
  <r>
    <s v="STND-62726"/>
    <s v="BRE Alpha Industrial Parent LLC"/>
    <s v="BRE Alpha Industrial LLC - 140 S Pinnacle - Romeoville"/>
    <s v="Outdoor &amp; Garage - LED Fixtures"/>
    <s v="Outdoor &amp; Garage Lighting"/>
    <s v="Exterior"/>
    <n v="0"/>
    <n v="2677.038"/>
    <n v="0"/>
    <x v="0"/>
    <x v="0"/>
    <n v="10.1978380583316"/>
    <s v="Qty / 1,000"/>
    <m/>
    <s v="Private-Lighting"/>
    <s v="lighting"/>
    <n v="3"/>
    <n v="1"/>
    <s v="Lighting"/>
    <n v="0.91633259480590001"/>
    <n v="1.30467645558681"/>
    <n v="2453.0571769339999"/>
    <n v="0"/>
    <n v="0.71"/>
    <n v="1741.6705956231399"/>
    <n v="0"/>
    <n v="4903"/>
    <n v="1"/>
    <n v="1"/>
    <n v="0"/>
    <n v="0"/>
    <n v="14.276973281664301"/>
    <d v="1900-01-09T04:44:53"/>
    <n v="43434"/>
    <n v="0"/>
    <n v="0"/>
    <n v="0"/>
    <n v="17761.27468512272"/>
  </r>
  <r>
    <s v="STND-62727"/>
    <s v="Paket Corp"/>
    <s v="Paket Corporation - 9165 S Lake Shore Dr - Chicago"/>
    <s v="Outdoor &amp; Garage - LED Fixtures"/>
    <s v="Outdoor &amp; Garage Lighting"/>
    <s v="Exterior"/>
    <n v="0"/>
    <n v="19440.395"/>
    <n v="0"/>
    <x v="0"/>
    <x v="0"/>
    <n v="10.1978380583316"/>
    <s v="Qty / 1,000"/>
    <m/>
    <s v="Private-Lighting"/>
    <s v="lighting"/>
    <n v="3"/>
    <n v="1"/>
    <s v="Lighting"/>
    <n v="0.91633259480590001"/>
    <n v="1.30467645558681"/>
    <n v="17813.867594401599"/>
    <n v="0"/>
    <n v="0.71"/>
    <n v="12647.845992025201"/>
    <n v="0"/>
    <n v="4903"/>
    <n v="1"/>
    <n v="1"/>
    <n v="0"/>
    <n v="0"/>
    <n v="14.276973281664301"/>
    <d v="1900-01-09T04:44:53"/>
    <n v="43449"/>
    <n v="0"/>
    <n v="0"/>
    <n v="0"/>
    <n v="128980.68521339138"/>
  </r>
  <r>
    <s v="STND-62727"/>
    <s v="Paket Corp"/>
    <s v="Paket Corporation - 9165 S Lake Shore Dr - Chicago"/>
    <s v="Outdoor &amp; Garage - LED Fixtures"/>
    <s v="Outdoor &amp; Garage Lighting"/>
    <s v="Exterior"/>
    <n v="0"/>
    <n v="38243.4"/>
    <n v="0"/>
    <x v="0"/>
    <x v="0"/>
    <n v="10.1978380583316"/>
    <s v="Qty / 1,000"/>
    <m/>
    <s v="Private-Lighting"/>
    <s v="lighting"/>
    <n v="3"/>
    <n v="1"/>
    <s v="Lighting"/>
    <n v="0.91633259480590001"/>
    <n v="1.30467645558681"/>
    <n v="35043.673956199898"/>
    <n v="0"/>
    <n v="0.71"/>
    <n v="24881.008508901999"/>
    <n v="0"/>
    <n v="4903"/>
    <n v="1"/>
    <n v="1"/>
    <n v="0"/>
    <n v="0"/>
    <n v="14.276973281664301"/>
    <d v="1900-01-09T04:44:53"/>
    <n v="43449"/>
    <n v="0"/>
    <n v="0"/>
    <n v="0"/>
    <n v="253732.49550175318"/>
  </r>
  <r>
    <s v="STND-62727"/>
    <s v="Paket Corp"/>
    <s v="Paket Corporation - 9165 S Lake Shore Dr - Chicago"/>
    <s v="Outdoor &amp; Garage - LED Fixtures"/>
    <s v="Outdoor &amp; Garage Lighting"/>
    <s v="Exterior"/>
    <n v="0"/>
    <n v="1470.9"/>
    <n v="0"/>
    <x v="0"/>
    <x v="0"/>
    <n v="10.1978380583316"/>
    <s v="Qty / 1,000"/>
    <m/>
    <s v="Private-Lighting"/>
    <s v="lighting"/>
    <n v="3"/>
    <n v="1"/>
    <s v="Lighting"/>
    <n v="0.91633259480590001"/>
    <n v="1.30467645558681"/>
    <n v="1347.8336136999999"/>
    <n v="0"/>
    <n v="0.71"/>
    <n v="956.96186572699901"/>
    <n v="0"/>
    <n v="4903"/>
    <n v="1"/>
    <n v="1"/>
    <n v="0"/>
    <n v="0"/>
    <n v="14.276973281664301"/>
    <d v="1900-01-09T04:44:53"/>
    <n v="43449"/>
    <n v="0"/>
    <n v="0"/>
    <n v="0"/>
    <n v="9758.942134682804"/>
  </r>
  <r>
    <s v="STND-62727"/>
    <s v="Paket Corp"/>
    <s v="Paket Corporation - 9165 S Lake Shore Dr - Chicago"/>
    <s v="Outdoor &amp; Garage - LED Fixtures"/>
    <s v="Outdoor &amp; Garage Lighting"/>
    <s v="Exterior"/>
    <n v="0"/>
    <n v="6006.1750000000002"/>
    <n v="0"/>
    <x v="0"/>
    <x v="0"/>
    <n v="10.1978380583316"/>
    <s v="Qty / 1,000"/>
    <m/>
    <s v="Private-Lighting"/>
    <s v="lighting"/>
    <n v="3"/>
    <n v="1"/>
    <s v="Lighting"/>
    <n v="0.91633259480590001"/>
    <n v="1.30467645558681"/>
    <n v="5503.6539226083296"/>
    <n v="0"/>
    <n v="0.71"/>
    <n v="3907.59428505191"/>
    <n v="0"/>
    <n v="4903"/>
    <n v="1"/>
    <n v="1"/>
    <n v="0"/>
    <n v="0"/>
    <n v="14.276973281664301"/>
    <d v="1900-01-09T04:44:53"/>
    <n v="43449"/>
    <n v="0"/>
    <n v="0"/>
    <n v="0"/>
    <n v="39849.013716621426"/>
  </r>
  <r>
    <s v="STND-62727"/>
    <s v="Paket Corp"/>
    <s v="Paket Corporation - 9165 S Lake Shore Dr - Chicago"/>
    <s v="Outdoor &amp; Garage - LED Fixtures"/>
    <s v="Outdoor &amp; Garage Lighting"/>
    <s v="Exterior"/>
    <n v="0"/>
    <n v="2868.2550000000001"/>
    <n v="0"/>
    <x v="0"/>
    <x v="0"/>
    <n v="10.1978380583316"/>
    <s v="Qty / 1,000"/>
    <m/>
    <s v="Private-Lighting"/>
    <s v="lighting"/>
    <n v="3"/>
    <n v="1"/>
    <s v="Lighting"/>
    <n v="0.91633259480590001"/>
    <n v="1.30467645558681"/>
    <n v="2628.275546715"/>
    <n v="0"/>
    <n v="0.71"/>
    <n v="1866.0756381676499"/>
    <n v="0"/>
    <n v="4903"/>
    <n v="1"/>
    <n v="1"/>
    <n v="0"/>
    <n v="0"/>
    <n v="14.276973281664301"/>
    <d v="1900-01-09T04:44:53"/>
    <n v="43449"/>
    <n v="0"/>
    <n v="0"/>
    <n v="0"/>
    <n v="19029.93716263149"/>
  </r>
  <r>
    <s v="STND-62727"/>
    <s v="Paket Corp"/>
    <s v="Paket Corporation - 9165 S Lake Shore Dr - Chicago"/>
    <s v="Outdoor &amp; Garage - LED Fixtures"/>
    <s v="Outdoor &amp; Garage Lighting"/>
    <s v="Exterior"/>
    <n v="0"/>
    <n v="3804.7280000000001"/>
    <n v="0"/>
    <x v="0"/>
    <x v="0"/>
    <n v="10.1978380583316"/>
    <s v="Qty / 1,000"/>
    <m/>
    <s v="Private-Lighting"/>
    <s v="lighting"/>
    <n v="3"/>
    <n v="1"/>
    <s v="Lighting"/>
    <n v="0.91633259480590001"/>
    <n v="1.30467645558681"/>
    <n v="3486.3962807706598"/>
    <n v="0"/>
    <n v="0.71"/>
    <n v="2475.3413593471701"/>
    <n v="0"/>
    <n v="4903"/>
    <n v="1"/>
    <n v="1"/>
    <n v="0"/>
    <n v="0"/>
    <n v="14.276973281664301"/>
    <d v="1900-01-09T04:44:53"/>
    <n v="43449"/>
    <n v="0"/>
    <n v="0"/>
    <n v="0"/>
    <n v="25243.130321712848"/>
  </r>
  <r>
    <s v="STND-62727"/>
    <s v="Paket Corp"/>
    <s v="Paket Corporation - 9165 S Lake Shore Dr - Chicago"/>
    <s v="Outdoor &amp; Garage - LED Fixtures"/>
    <s v="Outdoor &amp; Garage Lighting"/>
    <s v="Exterior"/>
    <n v="0"/>
    <n v="2206.35"/>
    <n v="0"/>
    <x v="0"/>
    <x v="0"/>
    <n v="10.1978380583316"/>
    <s v="Qty / 1,000"/>
    <m/>
    <s v="Private-Lighting"/>
    <s v="lighting"/>
    <n v="3"/>
    <n v="1"/>
    <s v="Lighting"/>
    <n v="0.91633259480590001"/>
    <n v="1.30467645558681"/>
    <n v="2021.7504205499999"/>
    <n v="0"/>
    <n v="0.71"/>
    <n v="1435.4427985904999"/>
    <n v="0"/>
    <n v="4903"/>
    <n v="1"/>
    <n v="1"/>
    <n v="0"/>
    <n v="0"/>
    <n v="14.276973281664301"/>
    <d v="1900-01-09T04:44:53"/>
    <n v="43449"/>
    <n v="0"/>
    <n v="0"/>
    <n v="0"/>
    <n v="14638.413202024221"/>
  </r>
  <r>
    <s v="STND-62727"/>
    <s v="Paket Corp"/>
    <s v="Paket Corporation - 9165 S Lake Shore Dr - Chicago"/>
    <s v="Outdoor &amp; Garage - LED Fixtures"/>
    <s v="Outdoor &amp; Garage Lighting"/>
    <s v="Exterior"/>
    <n v="0"/>
    <n v="1005.115"/>
    <n v="0"/>
    <x v="0"/>
    <x v="0"/>
    <n v="10.1978380583316"/>
    <s v="Qty / 1,000"/>
    <m/>
    <s v="Private-Lighting"/>
    <s v="lighting"/>
    <n v="3"/>
    <n v="1"/>
    <s v="Lighting"/>
    <n v="0.91633259480590001"/>
    <n v="1.30467645558681"/>
    <n v="921.019636028332"/>
    <n v="0"/>
    <n v="0.71"/>
    <n v="653.92394158011598"/>
    <n v="0"/>
    <n v="4903"/>
    <n v="1"/>
    <n v="1"/>
    <n v="0"/>
    <n v="0"/>
    <n v="14.276973281664301"/>
    <d v="1900-01-09T04:44:53"/>
    <n v="43449"/>
    <n v="0"/>
    <n v="0"/>
    <n v="0"/>
    <n v="6668.6104586999163"/>
  </r>
  <r>
    <s v="STND-62727"/>
    <s v="Paket Corp"/>
    <s v="Paket Corporation - 9165 S Lake Shore Dr - Chicago"/>
    <s v="Outdoor &amp; Garage - LED Fixtures"/>
    <s v="Outdoor &amp; Garage Lighting"/>
    <s v="Exterior"/>
    <n v="0"/>
    <n v="1112.981"/>
    <n v="0"/>
    <x v="0"/>
    <x v="0"/>
    <n v="10.1978380583316"/>
    <s v="Qty / 1,000"/>
    <m/>
    <s v="Private-Lighting"/>
    <s v="lighting"/>
    <n v="3"/>
    <n v="1"/>
    <s v="Lighting"/>
    <n v="0.91633259480590001"/>
    <n v="1.30467645558681"/>
    <n v="1019.86076769967"/>
    <n v="0"/>
    <n v="0.71"/>
    <n v="724.101145066762"/>
    <n v="0"/>
    <n v="4903"/>
    <n v="1"/>
    <n v="1"/>
    <n v="0"/>
    <n v="0"/>
    <n v="14.276973281664301"/>
    <d v="1900-01-09T04:44:53"/>
    <n v="43449"/>
    <n v="0"/>
    <n v="0"/>
    <n v="0"/>
    <n v="7384.2662152433168"/>
  </r>
  <r>
    <s v="STND-62727"/>
    <s v="Paket Corp"/>
    <s v="Paket Corporation - 9165 S Lake Shore Dr - Chicago"/>
    <s v="Photocells"/>
    <s v="Outdoor &amp; Garage Lighting"/>
    <s v="Manufacturing"/>
    <n v="0"/>
    <n v="840"/>
    <n v="0"/>
    <x v="0"/>
    <x v="0"/>
    <n v="8"/>
    <s v="Qty / 1,000"/>
    <m/>
    <s v="Private-Lighting"/>
    <s v="lighting"/>
    <n v="3"/>
    <n v="1"/>
    <s v="Lighting"/>
    <n v="0.91633259480590001"/>
    <n v="1.30467645558681"/>
    <n v="769.71937963695598"/>
    <n v="0"/>
    <n v="0.71"/>
    <n v="546.50075954223905"/>
    <n v="0"/>
    <n v="4618"/>
    <n v="1.02"/>
    <n v="1.04"/>
    <n v="1.2E-2"/>
    <n v="0.81"/>
    <n v="15.158077089649201"/>
    <d v="1900-01-09T19:51:10"/>
    <n v="43449"/>
    <n v="0"/>
    <n v="9.0555221133759503"/>
    <n v="0"/>
    <n v="4372.0060763379124"/>
  </r>
  <r>
    <s v="STND-62727"/>
    <s v="Paket Corp"/>
    <s v="Paket Corporation - 9165 S Lake Shore Dr - Chicago"/>
    <s v="Photocells"/>
    <s v="Outdoor &amp; Garage Lighting"/>
    <s v="Manufacturing"/>
    <n v="0"/>
    <n v="546"/>
    <n v="0"/>
    <x v="0"/>
    <x v="0"/>
    <n v="8"/>
    <s v="Qty / 1,000"/>
    <m/>
    <s v="Private-Lighting"/>
    <s v="lighting"/>
    <n v="3"/>
    <n v="1"/>
    <s v="Lighting"/>
    <n v="0.91633259480590001"/>
    <n v="1.30467645558681"/>
    <n v="500.317596764021"/>
    <n v="0"/>
    <n v="0.71"/>
    <n v="355.22549370245503"/>
    <n v="0"/>
    <n v="4618"/>
    <n v="1.02"/>
    <n v="1.04"/>
    <n v="1.2E-2"/>
    <n v="0.81"/>
    <n v="15.158077089649201"/>
    <d v="1900-01-09T19:51:10"/>
    <n v="43449"/>
    <n v="0"/>
    <n v="5.8860893736943698"/>
    <n v="0"/>
    <n v="2841.8039496196402"/>
  </r>
  <r>
    <s v="STND-62727"/>
    <s v="Paket Corp"/>
    <s v="Paket Corporation - 9165 S Lake Shore Dr - Chicago"/>
    <s v="Photocells"/>
    <s v="Outdoor &amp; Garage Lighting"/>
    <s v="Manufacturing"/>
    <n v="0"/>
    <n v="70"/>
    <n v="0"/>
    <x v="0"/>
    <x v="0"/>
    <n v="8"/>
    <s v="Qty / 1,000"/>
    <m/>
    <s v="Private-Lighting"/>
    <s v="lighting"/>
    <n v="3"/>
    <n v="1"/>
    <s v="Lighting"/>
    <n v="0.91633259480590001"/>
    <n v="1.30467645558681"/>
    <n v="64.143281636412993"/>
    <n v="0"/>
    <n v="0.71"/>
    <n v="45.5417299618532"/>
    <n v="0"/>
    <n v="4618"/>
    <n v="1.02"/>
    <n v="1.04"/>
    <n v="1.2E-2"/>
    <n v="0.81"/>
    <n v="15.158077089649201"/>
    <d v="1900-01-09T19:51:10"/>
    <n v="43449"/>
    <n v="0"/>
    <n v="0.75462684278132897"/>
    <n v="0"/>
    <n v="364.3338396948256"/>
  </r>
  <r>
    <s v="STND-62727"/>
    <s v="Paket Corp"/>
    <s v="Paket Corporation - 9165 S Lake Shore Dr - Chicago"/>
    <s v="Photocells"/>
    <s v="Outdoor &amp; Garage Lighting"/>
    <s v="Manufacturing"/>
    <n v="0"/>
    <n v="84"/>
    <n v="0"/>
    <x v="0"/>
    <x v="0"/>
    <n v="8"/>
    <s v="Qty / 1,000"/>
    <m/>
    <s v="Private-Lighting"/>
    <s v="lighting"/>
    <n v="3"/>
    <n v="1"/>
    <s v="Lighting"/>
    <n v="0.91633259480590001"/>
    <n v="1.30467645558681"/>
    <n v="76.971937963695595"/>
    <n v="0"/>
    <n v="0.71"/>
    <n v="54.650075954223901"/>
    <n v="0"/>
    <n v="4618"/>
    <n v="1.02"/>
    <n v="1.04"/>
    <n v="1.2E-2"/>
    <n v="0.81"/>
    <n v="15.158077089649201"/>
    <d v="1900-01-09T19:51:10"/>
    <n v="43449"/>
    <n v="0"/>
    <n v="0.905552211337595"/>
    <n v="0"/>
    <n v="437.20060763379121"/>
  </r>
  <r>
    <s v="STND-62727"/>
    <s v="Paket Corp"/>
    <s v="Paket Corporation - 9165 S Lake Shore Dr - Chicago"/>
    <s v="Photocells"/>
    <s v="Outdoor &amp; Garage Lighting"/>
    <s v="Manufacturing"/>
    <n v="0"/>
    <n v="33.6"/>
    <n v="0"/>
    <x v="0"/>
    <x v="0"/>
    <n v="8"/>
    <s v="Qty / 1,000"/>
    <m/>
    <s v="Private-Lighting"/>
    <s v="lighting"/>
    <n v="3"/>
    <n v="1"/>
    <s v="Lighting"/>
    <n v="0.91633259480590001"/>
    <n v="1.30467645558681"/>
    <n v="30.788775185478201"/>
    <n v="0"/>
    <n v="0.71"/>
    <n v="21.860030381689501"/>
    <n v="0"/>
    <n v="4618"/>
    <n v="1.02"/>
    <n v="1.04"/>
    <n v="1.2E-2"/>
    <n v="0.81"/>
    <n v="15.158077089649201"/>
    <d v="1900-01-09T19:51:10"/>
    <n v="43449"/>
    <n v="0"/>
    <n v="0.36222088453503798"/>
    <n v="0"/>
    <n v="174.88024305351601"/>
  </r>
  <r>
    <s v="STND-62727"/>
    <s v="Paket Corp"/>
    <s v="Paket Corporation - 9165 S Lake Shore Dr - Chicago"/>
    <s v="Photocells"/>
    <s v="Outdoor &amp; Garage Lighting"/>
    <s v="Manufacturing"/>
    <n v="0"/>
    <n v="14"/>
    <n v="0"/>
    <x v="0"/>
    <x v="0"/>
    <n v="8"/>
    <s v="Qty / 1,000"/>
    <m/>
    <s v="Private-Lighting"/>
    <s v="lighting"/>
    <n v="3"/>
    <n v="1"/>
    <s v="Lighting"/>
    <n v="0.91633259480590001"/>
    <n v="1.30467645558681"/>
    <n v="12.8286563272826"/>
    <n v="0"/>
    <n v="0.71"/>
    <n v="9.1083459923706407"/>
    <n v="0"/>
    <n v="4618"/>
    <n v="1.02"/>
    <n v="1.04"/>
    <n v="1.2E-2"/>
    <n v="0.81"/>
    <n v="15.158077089649201"/>
    <d v="1900-01-09T19:51:10"/>
    <n v="43449"/>
    <n v="0"/>
    <n v="0.15092536855626601"/>
    <n v="0"/>
    <n v="72.866767938965125"/>
  </r>
  <r>
    <s v="STND-62727"/>
    <s v="Paket Corp"/>
    <s v="Paket Corporation - 9165 S Lake Shore Dr - Chicago"/>
    <s v="Photocells"/>
    <s v="Outdoor &amp; Garage Lighting"/>
    <s v="Manufacturing"/>
    <n v="0"/>
    <n v="84"/>
    <n v="0"/>
    <x v="0"/>
    <x v="0"/>
    <n v="8"/>
    <s v="Qty / 1,000"/>
    <m/>
    <s v="Private-Lighting"/>
    <s v="lighting"/>
    <n v="3"/>
    <n v="1"/>
    <s v="Lighting"/>
    <n v="0.91633259480590001"/>
    <n v="1.30467645558681"/>
    <n v="76.971937963695595"/>
    <n v="0"/>
    <n v="0.71"/>
    <n v="54.650075954223901"/>
    <n v="0"/>
    <n v="4618"/>
    <n v="1.02"/>
    <n v="1.04"/>
    <n v="1.2E-2"/>
    <n v="0.81"/>
    <n v="15.158077089649201"/>
    <d v="1900-01-09T19:51:10"/>
    <n v="43449"/>
    <n v="0"/>
    <n v="0.905552211337595"/>
    <n v="0"/>
    <n v="437.20060763379121"/>
  </r>
  <r>
    <s v="STND-62728"/>
    <s v="Great Lakes Reloading, LLC"/>
    <s v="Great Lakes Reloading LLC - 13535 S Torrence Ave - Chicago"/>
    <s v="New Indoor LED Fixtures"/>
    <s v="Indoor Lighting"/>
    <s v="Warehouse"/>
    <n v="0"/>
    <n v="429214.96"/>
    <n v="67.927648000000005"/>
    <x v="0"/>
    <x v="0"/>
    <n v="9.5383441434566993"/>
    <s v="Qty / 1,000"/>
    <m/>
    <s v="Private-Lighting"/>
    <s v="lighting"/>
    <n v="1"/>
    <n v="1"/>
    <s v="Lighting"/>
    <n v="0.99989942556735301"/>
    <n v="1.019640158801"/>
    <n v="429171.791948914"/>
    <n v="69.261757793698706"/>
    <n v="0.71"/>
    <n v="304711.972283729"/>
    <n v="49.175848033526101"/>
    <n v="5242"/>
    <n v="1"/>
    <n v="1.22"/>
    <n v="1.0999999999999999E-2"/>
    <n v="0.68"/>
    <n v="13.3536818008394"/>
    <d v="1900-01-08T12:55:13"/>
    <n v="43471"/>
    <n v="83.488136202626194"/>
    <n v="4720.8897114380597"/>
    <n v="0"/>
    <n v="2906447.6562736467"/>
  </r>
  <r>
    <s v="STND-62728"/>
    <s v="Great Lakes Reloading, LLC"/>
    <s v="Great Lakes Reloading LLC - 13535 S Torrence Ave - Chicago"/>
    <s v="Occupancy Sensors"/>
    <s v="Indoor Lighting"/>
    <s v="Warehouse"/>
    <n v="0"/>
    <n v="32710.080000000002"/>
    <n v="16.811599999999999"/>
    <x v="0"/>
    <x v="0"/>
    <n v="8"/>
    <s v="Qty / 1,000"/>
    <m/>
    <s v="Private-Lighting"/>
    <s v="lighting"/>
    <n v="1"/>
    <n v="1"/>
    <s v="Lighting"/>
    <n v="0.99989942556735301"/>
    <n v="1.019640158801"/>
    <n v="32706.7902022622"/>
    <n v="17.141782493699001"/>
    <n v="0.71"/>
    <n v="23221.821043606102"/>
    <n v="12.1706655705263"/>
    <n v="5242"/>
    <n v="1"/>
    <n v="1.22"/>
    <n v="1.0999999999999999E-2"/>
    <n v="0.68"/>
    <n v="13.3536818008394"/>
    <d v="1900-01-08T12:55:13"/>
    <n v="43471"/>
    <n v="26.510644128826101"/>
    <n v="359.77469222488401"/>
    <n v="0"/>
    <n v="185774.56834884881"/>
  </r>
  <r>
    <s v="STND-62728"/>
    <s v="Great Lakes Reloading, LLC"/>
    <s v="Great Lakes Reloading LLC - 13535 S Torrence Ave - Chicago"/>
    <s v="Outdoor &amp; Garage - LED Fixtures"/>
    <s v="Outdoor &amp; Garage Lighting"/>
    <s v="Exterior"/>
    <n v="0"/>
    <n v="24024.7"/>
    <n v="0"/>
    <x v="0"/>
    <x v="0"/>
    <n v="10.1978380583316"/>
    <s v="Qty / 1,000"/>
    <m/>
    <s v="Private-Lighting"/>
    <s v="lighting"/>
    <n v="1"/>
    <n v="1"/>
    <s v="Lighting"/>
    <n v="0.99989942556735301"/>
    <n v="1.019640158801"/>
    <n v="24022.283729428"/>
    <n v="0"/>
    <n v="0.71"/>
    <n v="17055.821447893901"/>
    <n v="0"/>
    <n v="4903"/>
    <n v="1"/>
    <n v="1"/>
    <n v="0"/>
    <n v="0"/>
    <n v="14.276973281664301"/>
    <d v="1900-01-09T04:44:53"/>
    <n v="43471"/>
    <n v="0"/>
    <n v="0"/>
    <n v="0"/>
    <n v="173932.50507744079"/>
  </r>
  <r>
    <s v="STND-62728"/>
    <s v="Great Lakes Reloading, LLC"/>
    <s v="Great Lakes Reloading LLC - 13535 S Torrence Ave - Chicago"/>
    <s v="Outdoor &amp; Garage - LED Fixtures"/>
    <s v="Outdoor &amp; Garage Lighting"/>
    <s v="Exterior"/>
    <n v="0"/>
    <n v="78448"/>
    <n v="0"/>
    <x v="0"/>
    <x v="0"/>
    <n v="10.1978380583316"/>
    <s v="Qty / 1,000"/>
    <m/>
    <s v="Private-Lighting"/>
    <s v="lighting"/>
    <n v="1"/>
    <n v="1"/>
    <s v="Lighting"/>
    <n v="0.99989942556735301"/>
    <n v="1.019640158801"/>
    <n v="78440.110136907693"/>
    <n v="0"/>
    <n v="0.71"/>
    <n v="55692.478197204502"/>
    <n v="0"/>
    <n v="4903"/>
    <n v="1"/>
    <n v="1"/>
    <n v="0"/>
    <n v="0"/>
    <n v="14.276973281664301"/>
    <d v="1900-01-09T04:44:53"/>
    <n v="43471"/>
    <n v="0"/>
    <n v="0"/>
    <n v="0"/>
    <n v="567942.87372225488"/>
  </r>
  <r>
    <s v="STND-62728"/>
    <s v="Great Lakes Reloading, LLC"/>
    <s v="Great Lakes Reloading LLC - 13535 S Torrence Ave - Chicago"/>
    <s v="Outdoor &amp; Garage - LED Fixtures"/>
    <s v="Outdoor &amp; Garage Lighting"/>
    <s v="Exterior"/>
    <n v="0"/>
    <n v="2402.4699999999998"/>
    <n v="0"/>
    <x v="0"/>
    <x v="0"/>
    <n v="10.1978380583316"/>
    <s v="Qty / 1,000"/>
    <m/>
    <s v="Private-Lighting"/>
    <s v="lighting"/>
    <n v="1"/>
    <n v="1"/>
    <s v="Lighting"/>
    <n v="0.99989942556735301"/>
    <n v="1.019640158801"/>
    <n v="2402.2283729428"/>
    <n v="0"/>
    <n v="0.71"/>
    <n v="1705.58214478939"/>
    <n v="0"/>
    <n v="4903"/>
    <n v="1"/>
    <n v="1"/>
    <n v="0"/>
    <n v="0"/>
    <n v="14.276973281664301"/>
    <d v="1900-01-09T04:44:53"/>
    <n v="43471"/>
    <n v="0"/>
    <n v="0"/>
    <n v="0"/>
    <n v="17393.25050774408"/>
  </r>
  <r>
    <s v="STND-62728"/>
    <s v="Great Lakes Reloading, LLC"/>
    <s v="Great Lakes Reloading LLC - 13535 S Torrence Ave - Chicago"/>
    <s v="Photocells"/>
    <s v="Outdoor &amp; Garage Lighting"/>
    <s v="Warehouse"/>
    <n v="0"/>
    <n v="439.6"/>
    <n v="0"/>
    <x v="0"/>
    <x v="0"/>
    <n v="8"/>
    <s v="Qty / 1,000"/>
    <m/>
    <s v="Private-Lighting"/>
    <s v="lighting"/>
    <n v="1"/>
    <n v="1"/>
    <s v="Lighting"/>
    <n v="0.99989942556735301"/>
    <n v="1.019640158801"/>
    <n v="439.55578747940802"/>
    <n v="0"/>
    <n v="0.71"/>
    <n v="312.08460911037997"/>
    <n v="0"/>
    <n v="5242"/>
    <n v="1"/>
    <n v="1.22"/>
    <n v="1.0999999999999999E-2"/>
    <n v="0.68"/>
    <n v="13.3536818008394"/>
    <d v="1900-01-08T12:55:13"/>
    <n v="43471"/>
    <n v="0"/>
    <n v="4.83511366227349"/>
    <n v="0"/>
    <n v="2496.6768728830398"/>
  </r>
  <r>
    <s v="STND-62730"/>
    <s v="BRE Alpha Industrial Parent LLC"/>
    <s v="BRE Alpha Industrial LLC - 152 S Pinnacle - Romeoville"/>
    <s v="Outdoor &amp; Garage - LED Fixtures"/>
    <s v="Outdoor &amp; Garage Lighting"/>
    <s v="Exterior"/>
    <n v="0"/>
    <n v="18067.555"/>
    <n v="0"/>
    <x v="0"/>
    <x v="0"/>
    <n v="10.1978380583316"/>
    <s v="Qty / 1,000"/>
    <m/>
    <s v="Private-Lighting"/>
    <s v="lighting"/>
    <n v="3"/>
    <n v="1"/>
    <s v="Lighting"/>
    <n v="0.91633259480590001"/>
    <n v="1.30467645558681"/>
    <n v="16555.889554948299"/>
    <n v="0"/>
    <n v="0.71"/>
    <n v="11754.6815840133"/>
    <n v="0"/>
    <n v="4903"/>
    <n v="1"/>
    <n v="1"/>
    <n v="0"/>
    <n v="0"/>
    <n v="14.276973281664301"/>
    <d v="1900-01-09T04:44:53"/>
    <n v="43434"/>
    <n v="0"/>
    <n v="0"/>
    <n v="0"/>
    <n v="119872.3392210204"/>
  </r>
  <r>
    <s v="STND-62730"/>
    <s v="BRE Alpha Industrial Parent LLC"/>
    <s v="BRE Alpha Industrial LLC - 152 S Pinnacle - Romeoville"/>
    <s v="Outdoor &amp; Garage - LED Fixtures"/>
    <s v="Outdoor &amp; Garage Lighting"/>
    <s v="Exterior"/>
    <n v="0"/>
    <n v="2677.038"/>
    <n v="0"/>
    <x v="0"/>
    <x v="0"/>
    <n v="10.1978380583316"/>
    <s v="Qty / 1,000"/>
    <m/>
    <s v="Private-Lighting"/>
    <s v="lighting"/>
    <n v="3"/>
    <n v="1"/>
    <s v="Lighting"/>
    <n v="0.91633259480590001"/>
    <n v="1.30467645558681"/>
    <n v="2453.0571769339999"/>
    <n v="0"/>
    <n v="0.71"/>
    <n v="1741.6705956231399"/>
    <n v="0"/>
    <n v="4903"/>
    <n v="1"/>
    <n v="1"/>
    <n v="0"/>
    <n v="0"/>
    <n v="14.276973281664301"/>
    <d v="1900-01-09T04:44:53"/>
    <n v="43434"/>
    <n v="0"/>
    <n v="0"/>
    <n v="0"/>
    <n v="17761.27468512272"/>
  </r>
  <r>
    <s v="STND-62733"/>
    <s v="Millennium Park Plaza I, LLC"/>
    <s v="Millennium Park Plaza (Pool Pump) - 151 N Michigan - Chicago"/>
    <s v="VSD on Pool Pump"/>
    <s v="Variable Speed Drives"/>
    <s v="Miscellaneous (24/7)"/>
    <n v="0"/>
    <n v="9085"/>
    <n v="0.6"/>
    <x v="6"/>
    <x v="0"/>
    <n v="10"/>
    <s v="ΔkWpeak"/>
    <m/>
    <s v="Private-Non-Lighting"/>
    <s v="non_lighting"/>
    <n v="3"/>
    <n v="1"/>
    <s v="Non-Lighting"/>
    <n v="0.98952339343681495"/>
    <n v="0.43468415683807998"/>
    <n v="8989.8200293734608"/>
    <n v="0.26081049410284801"/>
    <n v="0.7"/>
    <n v="6292.8740205614204"/>
    <n v="0.182567345871994"/>
    <n v="7616"/>
    <n v="1.1100000000000001"/>
    <n v="1.29"/>
    <n v="2.1999999999999999E-2"/>
    <n v="0.76"/>
    <n v="9.1911764705882408"/>
    <d v="1900-01-05T13:33:47"/>
    <n v="43454"/>
    <n v="0.26081049410284801"/>
    <n v="0"/>
    <n v="0"/>
    <n v="62928.740205614202"/>
  </r>
  <r>
    <s v="STND-62736"/>
    <s v="ID Label, INC"/>
    <s v="I D LABEL INC -MAIN -  425 PARK AVE-LAKE VILLA"/>
    <s v="New Indoor LED Fixtures"/>
    <s v="Indoor Lighting"/>
    <s v="Office"/>
    <n v="0"/>
    <n v="3804.1320000000001"/>
    <n v="0.85539299999999996"/>
    <x v="0"/>
    <x v="0"/>
    <n v="15"/>
    <s v="Qty / 1,000"/>
    <m/>
    <s v="Private-Lighting"/>
    <s v="lighting"/>
    <n v="3"/>
    <n v="1"/>
    <s v="Lighting"/>
    <n v="0.91633259480590001"/>
    <n v="1.30467645558681"/>
    <n v="3485.85014654416"/>
    <n v="1.11601110737377"/>
    <n v="0.71"/>
    <n v="2474.9536040463499"/>
    <n v="0.79236788623537302"/>
    <n v="2885"/>
    <n v="1.165"/>
    <n v="1.3779999999999999"/>
    <n v="2.5499999999999998E-2"/>
    <n v="0.55000000000000004"/>
    <n v="24.263431542460999"/>
    <d v="1900-01-16T07:56:40"/>
    <n v="43453"/>
    <n v="1.4725044298373999"/>
    <n v="76.299724237661806"/>
    <n v="0"/>
    <n v="37124.304060695249"/>
  </r>
  <r>
    <s v="STND-62736"/>
    <s v="ID Label, INC"/>
    <s v="I D LABEL INC -MAIN -  425 PARK AVE-LAKE VILLA"/>
    <s v="New Indoor LED Fixtures"/>
    <s v="Indoor Lighting"/>
    <s v="Office"/>
    <n v="0"/>
    <n v="2042.1469999999999"/>
    <n v="0.45919500000000002"/>
    <x v="0"/>
    <x v="0"/>
    <n v="15"/>
    <s v="Qty / 1,000"/>
    <m/>
    <s v="Private-Lighting"/>
    <s v="lighting"/>
    <n v="3"/>
    <n v="1"/>
    <s v="Lighting"/>
    <n v="0.91633259480590001"/>
    <n v="1.30467645558681"/>
    <n v="1871.28585948508"/>
    <n v="0.59910090502318403"/>
    <n v="0.71"/>
    <n v="1328.6129602344099"/>
    <n v="0.42536164256645997"/>
    <n v="2885"/>
    <n v="1.165"/>
    <n v="1.3779999999999999"/>
    <n v="2.5499999999999998E-2"/>
    <n v="0.55000000000000004"/>
    <n v="24.263431542460999"/>
    <d v="1900-01-16T07:56:40"/>
    <n v="43453"/>
    <n v="0.79047487138564898"/>
    <n v="40.959475894308703"/>
    <n v="0"/>
    <n v="19929.19440351615"/>
  </r>
  <r>
    <s v="STND-62738"/>
    <s v="Transfiguration Catholic Church"/>
    <s v="Transfiguration Church - 316 W Mill St - Wauconda"/>
    <s v="New Indoor LED Fixtures"/>
    <s v="Indoor Lighting"/>
    <s v="Miscellaneous"/>
    <n v="0"/>
    <n v="15999.43"/>
    <n v="3.4265469999999998"/>
    <x v="0"/>
    <x v="0"/>
    <n v="14.797277300976599"/>
    <s v="Qty / 1,000"/>
    <m/>
    <s v="Private-Lighting"/>
    <s v="lighting"/>
    <n v="3"/>
    <n v="1"/>
    <s v="Lighting"/>
    <n v="0.91633259480590001"/>
    <n v="1.30467645558681"/>
    <n v="14660.7992073154"/>
    <n v="4.4705351948615997"/>
    <n v="0.71"/>
    <n v="10409.167437193901"/>
    <n v="3.1740799883517399"/>
    <n v="3379"/>
    <n v="1.0900000000000001"/>
    <n v="1.36"/>
    <n v="2.1999999999999999E-2"/>
    <n v="0.57999999999999996"/>
    <n v="20.7161882213673"/>
    <d v="1900-01-13T19:08:05"/>
    <n v="43412"/>
    <n v="5.6675141922687704"/>
    <n v="295.90603904673202"/>
    <n v="0"/>
    <n v="154027.33704045406"/>
  </r>
  <r>
    <s v="STND-62738"/>
    <s v="Transfiguration Catholic Church"/>
    <s v="Transfiguration Church - 316 W Mill St - Wauconda"/>
    <s v="Occupancy Sensors Plus Daylighting Controls"/>
    <s v="Indoor Lighting"/>
    <s v="Miscellaneous"/>
    <n v="0"/>
    <n v="1538.915"/>
    <n v="0.33694299999999999"/>
    <x v="0"/>
    <x v="0"/>
    <n v="8"/>
    <s v="Qty / 1,000"/>
    <m/>
    <s v="Private-Lighting"/>
    <s v="lighting"/>
    <n v="3"/>
    <n v="1"/>
    <s v="Lighting"/>
    <n v="0.91633259480590001"/>
    <n v="1.30467645558681"/>
    <n v="1410.1579751357201"/>
    <n v="0.43960159897478501"/>
    <n v="0.71"/>
    <n v="1001.2121623463599"/>
    <n v="0.312117135272098"/>
    <n v="3379"/>
    <n v="1.0900000000000001"/>
    <n v="1.36"/>
    <n v="2.1999999999999999E-2"/>
    <n v="0.57999999999999996"/>
    <n v="20.7161882213673"/>
    <d v="1900-01-13T19:08:05"/>
    <n v="43412"/>
    <n v="0.55730425833517405"/>
    <n v="28.461904085308099"/>
    <n v="0"/>
    <n v="8009.6972987708796"/>
  </r>
  <r>
    <s v="STND-62739"/>
    <s v="Michigan Plaza LLC"/>
    <s v="Michigan Plaza LLC (Indoor Lighting) - 225 N Michigan - Chicago"/>
    <s v="New Indoor LED Fixtures"/>
    <s v="Indoor Lighting"/>
    <s v="Office"/>
    <n v="0"/>
    <n v="4293.5720000000001"/>
    <n v="0.96544799999999997"/>
    <x v="0"/>
    <x v="0"/>
    <n v="15"/>
    <s v="Qty / 1,000"/>
    <m/>
    <s v="Private-Lighting"/>
    <s v="lighting"/>
    <n v="3"/>
    <n v="1"/>
    <s v="Lighting"/>
    <n v="0.91633259480590001"/>
    <n v="1.30467645558681"/>
    <n v="3934.3399717459602"/>
    <n v="1.2595972746933699"/>
    <n v="0.71"/>
    <n v="2793.3813799396298"/>
    <n v="0.89431406503229305"/>
    <n v="2885"/>
    <n v="1.165"/>
    <n v="1.3779999999999999"/>
    <n v="2.5499999999999998E-2"/>
    <n v="0.55000000000000004"/>
    <n v="24.263431542460999"/>
    <d v="1900-01-16T07:56:40"/>
    <n v="43469"/>
    <n v="1.66195708496289"/>
    <n v="86.116454317186196"/>
    <n v="0"/>
    <n v="41900.720699094447"/>
  </r>
  <r>
    <s v="STND-62739"/>
    <s v="Michigan Plaza LLC"/>
    <s v="Michigan Plaza LLC (Indoor Lighting) - 225 N Michigan - Chicago"/>
    <s v="New Indoor LED Fixtures"/>
    <s v="Indoor Lighting"/>
    <s v="Office"/>
    <n v="0"/>
    <n v="3645.4859999999999"/>
    <n v="0.81972"/>
    <x v="0"/>
    <x v="0"/>
    <n v="15"/>
    <s v="Qty / 1,000"/>
    <m/>
    <s v="Private-Lighting"/>
    <s v="lighting"/>
    <n v="3"/>
    <n v="1"/>
    <s v="Lighting"/>
    <n v="0.91633259480590001"/>
    <n v="1.30467645558681"/>
    <n v="3340.47764570858"/>
    <n v="1.06946938417362"/>
    <n v="0.71"/>
    <n v="2371.73912845309"/>
    <n v="0.759323262763268"/>
    <n v="2885"/>
    <n v="1.165"/>
    <n v="1.3779999999999999"/>
    <n v="2.5499999999999998E-2"/>
    <n v="0.55000000000000004"/>
    <n v="24.263431542460999"/>
    <d v="1900-01-16T07:56:40"/>
    <n v="43469"/>
    <n v="1.41109563817603"/>
    <n v="73.117751043406699"/>
    <n v="0"/>
    <n v="35576.08692679635"/>
  </r>
  <r>
    <s v="STND-62739"/>
    <s v="Michigan Plaza LLC"/>
    <s v="Michigan Plaza LLC (Indoor Lighting) - 225 N Michigan - Chicago"/>
    <s v="New Indoor LED Fixtures"/>
    <s v="Indoor Lighting"/>
    <s v="Office"/>
    <n v="0"/>
    <n v="6413.3549999999996"/>
    <n v="1.4420999999999999"/>
    <x v="0"/>
    <x v="0"/>
    <n v="15"/>
    <s v="Qty / 1,000"/>
    <m/>
    <s v="Private-Lighting"/>
    <s v="lighting"/>
    <n v="3"/>
    <n v="1"/>
    <s v="Lighting"/>
    <n v="0.91633259480590001"/>
    <n v="1.30467645558681"/>
    <n v="5876.7662285613897"/>
    <n v="1.88147391660173"/>
    <n v="0.71"/>
    <n v="4172.5040222785901"/>
    <n v="1.3358464807872299"/>
    <n v="2885"/>
    <n v="1.165"/>
    <n v="1.3779999999999999"/>
    <n v="2.5499999999999998E-2"/>
    <n v="0.55000000000000004"/>
    <n v="24.263431542460999"/>
    <d v="1900-01-16T07:56:40"/>
    <n v="43469"/>
    <n v="2.4824830671615401"/>
    <n v="128.63308053932701"/>
    <n v="0"/>
    <n v="62587.560334178852"/>
  </r>
  <r>
    <s v="STND-62739"/>
    <s v="Michigan Plaza LLC"/>
    <s v="Michigan Plaza LLC (Indoor Lighting) - 225 N Michigan - Chicago"/>
    <s v="New Indoor LED Fixtures"/>
    <s v="Indoor Lighting"/>
    <s v="Office"/>
    <n v="0"/>
    <n v="0"/>
    <n v="0"/>
    <x v="0"/>
    <x v="0"/>
    <n v="15"/>
    <s v="Qty / 1,000"/>
    <m/>
    <s v="Private-Lighting"/>
    <s v="lighting"/>
    <n v="3"/>
    <n v="1"/>
    <s v="Lighting"/>
    <n v="0.91633259480590001"/>
    <n v="1.30467645558681"/>
    <n v="0"/>
    <n v="0"/>
    <n v="0.71"/>
    <n v="0"/>
    <n v="0"/>
    <n v="2885"/>
    <n v="1.165"/>
    <n v="1.3779999999999999"/>
    <n v="2.5499999999999998E-2"/>
    <n v="0.55000000000000004"/>
    <n v="24.263431542460999"/>
    <d v="1900-01-16T07:56:40"/>
    <n v="43469"/>
    <n v="0"/>
    <n v="0"/>
    <n v="0"/>
    <n v="0"/>
  </r>
  <r>
    <s v="STND-62741"/>
    <s v="Netlynx Inc"/>
    <s v="NETLYNX - 7135 Clinton Rd - Loves Park"/>
    <s v="Retrofit of Existing Indoor Fixtures to LED"/>
    <s v="Indoor Lighting"/>
    <s v="Office"/>
    <n v="0"/>
    <n v="4536.6049999999996"/>
    <n v="1.0200959999999999"/>
    <x v="0"/>
    <x v="0"/>
    <n v="15"/>
    <s v="Qty / 1,000"/>
    <m/>
    <s v="Private-Lighting"/>
    <s v="lighting"/>
    <n v="3"/>
    <n v="1"/>
    <s v="Lighting"/>
    <n v="0.91633259480590001"/>
    <n v="1.30467645558681"/>
    <n v="4157.03903125942"/>
    <n v="1.33089523363828"/>
    <n v="0.71"/>
    <n v="2951.4977121941902"/>
    <n v="0.94493561588317798"/>
    <n v="2885"/>
    <n v="1.165"/>
    <n v="1.3779999999999999"/>
    <n v="2.5499999999999998E-2"/>
    <n v="0.55000000000000004"/>
    <n v="24.263431542460999"/>
    <d v="1900-01-16T07:56:40"/>
    <n v="43464"/>
    <n v="1.75603012750795"/>
    <n v="90.990983087652495"/>
    <n v="0"/>
    <n v="44272.465682912851"/>
  </r>
  <r>
    <s v="STND-62741"/>
    <s v="Netlynx Inc"/>
    <s v="NETLYNX - 7135 Clinton Rd - Loves Park"/>
    <s v="Retrofit of Existing Indoor Fixtures to LED"/>
    <s v="Indoor Lighting"/>
    <s v="Office"/>
    <n v="0"/>
    <n v="28083.743999999999"/>
    <n v="6.3148799999999996"/>
    <x v="0"/>
    <x v="0"/>
    <n v="15"/>
    <s v="Qty / 1,000"/>
    <m/>
    <s v="Private-Lighting"/>
    <s v="lighting"/>
    <n v="3"/>
    <n v="1"/>
    <s v="Lighting"/>
    <n v="0.91633259480590001"/>
    <n v="1.30467645558681"/>
    <n v="25734.050011384599"/>
    <n v="8.2388752558560103"/>
    <n v="0.71"/>
    <n v="18271.175508083099"/>
    <n v="5.8496014316577698"/>
    <n v="2885"/>
    <n v="1.165"/>
    <n v="1.3779999999999999"/>
    <n v="2.5499999999999998E-2"/>
    <n v="0.55000000000000004"/>
    <n v="24.263431542460999"/>
    <d v="1900-01-16T07:56:40"/>
    <n v="43464"/>
    <n v="10.8706626940969"/>
    <n v="563.27748951957699"/>
    <n v="0"/>
    <n v="274067.63262124651"/>
  </r>
  <r>
    <s v="STND-62741"/>
    <s v="Netlynx Inc"/>
    <s v="NETLYNX - 7135 Clinton Rd - Loves Park"/>
    <s v="Retrofit of Existing Indoor Fixtures to LED"/>
    <s v="Indoor Lighting"/>
    <s v="Office"/>
    <n v="0"/>
    <n v="864.11500000000001"/>
    <n v="0.194304"/>
    <x v="0"/>
    <x v="0"/>
    <n v="15"/>
    <s v="Qty / 1,000"/>
    <m/>
    <s v="Private-Lighting"/>
    <s v="lighting"/>
    <n v="3"/>
    <n v="1"/>
    <s v="Lighting"/>
    <n v="0.91633259480590001"/>
    <n v="1.30467645558681"/>
    <n v="791.81674016069996"/>
    <n v="0.25350385402633901"/>
    <n v="0.71"/>
    <n v="562.189885514097"/>
    <n v="0.17998773635870099"/>
    <n v="2885"/>
    <n v="1.165"/>
    <n v="1.3779999999999999"/>
    <n v="2.5499999999999998E-2"/>
    <n v="0.55000000000000004"/>
    <n v="24.263431542460999"/>
    <d v="1900-01-16T07:56:40"/>
    <n v="43464"/>
    <n v="0.33448192904913399"/>
    <n v="17.331611050727801"/>
    <n v="0"/>
    <n v="8432.8482827114549"/>
  </r>
  <r>
    <s v="STND-62741"/>
    <s v="Netlynx Inc"/>
    <s v="NETLYNX - 7135 Clinton Rd - Loves Park"/>
    <s v="Outdoor &amp; Garage - LED Fixtures"/>
    <s v="Outdoor &amp; Garage Lighting"/>
    <s v="Exterior"/>
    <n v="0"/>
    <n v="7477.0749999999998"/>
    <n v="0"/>
    <x v="0"/>
    <x v="0"/>
    <n v="10.1978380583316"/>
    <s v="Qty / 1,000"/>
    <m/>
    <s v="Private-Lighting"/>
    <s v="lighting"/>
    <n v="3"/>
    <n v="1"/>
    <s v="Lighting"/>
    <n v="0.91633259480590001"/>
    <n v="1.30467645558681"/>
    <n v="6851.4875363083202"/>
    <n v="0"/>
    <n v="0.71"/>
    <n v="4864.5561507789098"/>
    <n v="0"/>
    <n v="4903"/>
    <n v="1"/>
    <n v="1"/>
    <n v="0"/>
    <n v="0"/>
    <n v="14.276973281664301"/>
    <d v="1900-01-09T04:44:53"/>
    <n v="43464"/>
    <n v="0"/>
    <n v="0"/>
    <n v="0"/>
    <n v="49607.955851304236"/>
  </r>
  <r>
    <s v="STND-62741"/>
    <s v="Netlynx Inc"/>
    <s v="NETLYNX - 7135 Clinton Rd - Loves Park"/>
    <s v="Outdoor &amp; Garage - LED Fixtures"/>
    <s v="Outdoor &amp; Garage Lighting"/>
    <s v="Exterior"/>
    <n v="0"/>
    <n v="7648.68"/>
    <n v="0"/>
    <x v="0"/>
    <x v="0"/>
    <n v="10.1978380583316"/>
    <s v="Qty / 1,000"/>
    <m/>
    <s v="Private-Lighting"/>
    <s v="lighting"/>
    <n v="3"/>
    <n v="1"/>
    <s v="Lighting"/>
    <n v="0.91633259480590001"/>
    <n v="1.30467645558681"/>
    <n v="7008.73479123999"/>
    <n v="0"/>
    <n v="0.71"/>
    <n v="4976.2017017803901"/>
    <n v="0"/>
    <n v="4903"/>
    <n v="1"/>
    <n v="1"/>
    <n v="0"/>
    <n v="0"/>
    <n v="14.276973281664301"/>
    <d v="1900-01-09T04:44:53"/>
    <n v="43464"/>
    <n v="0"/>
    <n v="0"/>
    <n v="0"/>
    <n v="50746.499100350535"/>
  </r>
  <r>
    <s v="STND-62741"/>
    <s v="Netlynx Inc"/>
    <s v="NETLYNX - 7135 Clinton Rd - Loves Park"/>
    <s v="Outdoor &amp; Garage - LED Fixtures"/>
    <s v="Outdoor &amp; Garage Lighting"/>
    <s v="Exterior"/>
    <n v="0"/>
    <n v="2157.3200000000002"/>
    <n v="0"/>
    <x v="0"/>
    <x v="0"/>
    <n v="10.1978380583316"/>
    <s v="Qty / 1,000"/>
    <m/>
    <s v="Private-Lighting"/>
    <s v="lighting"/>
    <n v="3"/>
    <n v="1"/>
    <s v="Lighting"/>
    <n v="0.91633259480590001"/>
    <n v="1.30467645558681"/>
    <n v="1976.8226334266601"/>
    <n v="0"/>
    <n v="0.71"/>
    <n v="1403.54406973293"/>
    <n v="0"/>
    <n v="4903"/>
    <n v="1"/>
    <n v="1"/>
    <n v="0"/>
    <n v="0"/>
    <n v="14.276973281664301"/>
    <d v="1900-01-09T04:44:53"/>
    <n v="43464"/>
    <n v="0"/>
    <n v="0"/>
    <n v="0"/>
    <n v="14313.115130868095"/>
  </r>
  <r>
    <s v="STND-62742"/>
    <s v="Brentwood Of Palatine Condominium Association"/>
    <s v="Brentwood Of Palatine Condominium Association - 1449 N Winslowe Dr - Palatine"/>
    <s v="Outdoor &amp; Garage - LED Fixtures"/>
    <s v="Outdoor &amp; Garage Lighting"/>
    <s v="Exterior"/>
    <n v="0"/>
    <n v="44127"/>
    <n v="0"/>
    <x v="0"/>
    <x v="0"/>
    <n v="10.1978380583316"/>
    <s v="Qty / 1,000"/>
    <m/>
    <s v="Private-Lighting"/>
    <s v="lighting"/>
    <n v="3"/>
    <n v="1"/>
    <s v="Lighting"/>
    <n v="0.91633259480590001"/>
    <n v="1.30467645558681"/>
    <n v="40435.008410999901"/>
    <n v="0"/>
    <n v="0.71"/>
    <n v="28708.85597181"/>
    <n v="0"/>
    <n v="4903"/>
    <n v="1"/>
    <n v="1"/>
    <n v="0"/>
    <n v="0"/>
    <n v="14.276973281664301"/>
    <d v="1900-01-09T04:44:53"/>
    <n v="43408"/>
    <n v="0"/>
    <n v="0"/>
    <n v="0"/>
    <n v="292768.26404048444"/>
  </r>
  <r>
    <s v="STND-62744"/>
    <s v="Connemara Converting, LLC"/>
    <s v="Connemara Converting LLC - 544 Territorial Dr - Bolingbrook"/>
    <s v="Outdoor &amp; Garage - LED Fixtures"/>
    <s v="Outdoor &amp; Garage Lighting"/>
    <s v="Exterior"/>
    <n v="0"/>
    <n v="1784.692"/>
    <n v="0"/>
    <x v="0"/>
    <x v="0"/>
    <n v="10.1978380583316"/>
    <s v="Qty / 1,000"/>
    <m/>
    <s v="Private-Lighting"/>
    <s v="lighting"/>
    <n v="3"/>
    <n v="1"/>
    <s v="Lighting"/>
    <n v="0.91633259480590001"/>
    <n v="1.30467645558681"/>
    <n v="1635.37145128933"/>
    <n v="0"/>
    <n v="0.71"/>
    <n v="1161.1137304154199"/>
    <n v="0"/>
    <n v="4903"/>
    <n v="1"/>
    <n v="1"/>
    <n v="0"/>
    <n v="0"/>
    <n v="14.276973281664301"/>
    <d v="1900-01-09T04:44:53"/>
    <n v="43448"/>
    <n v="0"/>
    <n v="0"/>
    <n v="0"/>
    <n v="11840.849790081747"/>
  </r>
  <r>
    <s v="STND-62744"/>
    <s v="Connemara Converting, LLC"/>
    <s v="Connemara Converting LLC - 544 Territorial Dr - Bolingbrook"/>
    <s v="Outdoor &amp; Garage - LED Fixtures"/>
    <s v="Outdoor &amp; Garage Lighting"/>
    <s v="Exterior"/>
    <n v="0"/>
    <n v="17944.98"/>
    <n v="0"/>
    <x v="0"/>
    <x v="0"/>
    <n v="10.1978380583316"/>
    <s v="Qty / 1,000"/>
    <m/>
    <s v="Private-Lighting"/>
    <s v="lighting"/>
    <n v="3"/>
    <n v="1"/>
    <s v="Lighting"/>
    <n v="0.91633259480590001"/>
    <n v="1.30467645558681"/>
    <n v="16443.57008714"/>
    <n v="0"/>
    <n v="0.71"/>
    <n v="11674.934761869399"/>
    <n v="0"/>
    <n v="4903"/>
    <n v="1"/>
    <n v="1"/>
    <n v="0"/>
    <n v="0"/>
    <n v="14.276973281664301"/>
    <d v="1900-01-09T04:44:53"/>
    <n v="43448"/>
    <n v="0"/>
    <n v="0"/>
    <n v="0"/>
    <n v="119059.09404313033"/>
  </r>
  <r>
    <s v="STND-62745"/>
    <s v="Lincoln-Way Community High School Dist 210"/>
    <s v="Lincoln Way Community High School District 210 - 21701 Gougar Rd - New Lenox"/>
    <s v="Photocells"/>
    <s v="Outdoor &amp; Garage Lighting"/>
    <s v="K-12 School"/>
    <n v="0"/>
    <n v="322"/>
    <n v="0"/>
    <x v="0"/>
    <x v="1"/>
    <n v="8"/>
    <s v="Qty / 1,000"/>
    <m/>
    <s v="Public-Lighting"/>
    <s v="lighting"/>
    <n v="3"/>
    <n v="1"/>
    <s v="Lighting"/>
    <n v="0.99829244462109001"/>
    <n v="0.987374621353864"/>
    <n v="321.45016716799103"/>
    <n v="0"/>
    <n v="0.71"/>
    <n v="228.22961868927399"/>
    <n v="0"/>
    <n v="2979"/>
    <n v="1.17333333333333"/>
    <n v="1.323"/>
    <n v="2.1333333333333301E-2"/>
    <n v="0.72"/>
    <n v="23.497818059751602"/>
    <d v="1900-01-15T18:49:11"/>
    <n v="43422"/>
    <n v="0"/>
    <n v="5.8445484939634804"/>
    <n v="0"/>
    <n v="1825.8369495141919"/>
  </r>
  <r>
    <s v="STND-62745"/>
    <s v="Lincoln-Way Community High School Dist 210"/>
    <s v="Lincoln Way Community High School District 210 - 21701 Gougar Rd - New Lenox"/>
    <s v="Outdoor &amp; Garage - LED Fixtures"/>
    <s v="Outdoor &amp; Garage Lighting"/>
    <s v="Exterior"/>
    <n v="0"/>
    <n v="16670.2"/>
    <n v="0"/>
    <x v="0"/>
    <x v="1"/>
    <n v="10.1978380583316"/>
    <s v="Qty / 1,000"/>
    <m/>
    <s v="Public-Lighting"/>
    <s v="lighting"/>
    <n v="3"/>
    <n v="1"/>
    <s v="Lighting"/>
    <n v="0.99829244462109001"/>
    <n v="0.987374621353864"/>
    <n v="16641.7347103225"/>
    <n v="0"/>
    <n v="0.71"/>
    <n v="11815.631644329"/>
    <n v="0"/>
    <n v="4903"/>
    <n v="1"/>
    <n v="1"/>
    <n v="0"/>
    <n v="0"/>
    <n v="14.276973281664301"/>
    <d v="1900-01-09T04:44:53"/>
    <n v="43422"/>
    <n v="0"/>
    <n v="0"/>
    <n v="0"/>
    <n v="120493.89806576546"/>
  </r>
  <r>
    <s v="STND-62746"/>
    <s v="Phoenix Tool Corporation"/>
    <s v="Phoenix Tool and Molding - 700 Lunt Ave - Elk Grove Village"/>
    <s v="New Indoor LED Fixtures"/>
    <s v="Indoor Lighting"/>
    <s v="Warehouse"/>
    <n v="0"/>
    <n v="68853.67"/>
    <n v="10.896796"/>
    <x v="0"/>
    <x v="0"/>
    <n v="9.5383441434566993"/>
    <s v="Qty / 1,000"/>
    <m/>
    <s v="Private-Lighting"/>
    <s v="lighting"/>
    <n v="3"/>
    <n v="1"/>
    <s v="Lighting"/>
    <n v="0.91633259480590001"/>
    <n v="1.30467645558681"/>
    <n v="63092.862093009098"/>
    <n v="14.2167931825325"/>
    <n v="0.71"/>
    <n v="44795.932086036497"/>
    <n v="10.0939231595981"/>
    <n v="5242"/>
    <n v="1"/>
    <n v="1.22"/>
    <n v="1.0999999999999999E-2"/>
    <n v="0.68"/>
    <n v="13.3536818008394"/>
    <d v="1900-01-08T12:55:13"/>
    <n v="43434"/>
    <n v="17.136925244132701"/>
    <n v="694.02148302310002"/>
    <n v="0"/>
    <n v="427279.01646353025"/>
  </r>
  <r>
    <s v="STND-62749"/>
    <s v="Millbrook Lisle 801 LLC"/>
    <s v="Millbrook Real Estate Company - 801 Warrenville Rd - Lisle"/>
    <s v="Demand Controlled Ventilation: Conditioned Space"/>
    <s v="HVAC"/>
    <s v="Office"/>
    <n v="0"/>
    <n v="241254.39999999999"/>
    <n v="0"/>
    <x v="3"/>
    <x v="0"/>
    <n v="10"/>
    <s v="NA"/>
    <m/>
    <s v="Private-Non-Lighting"/>
    <s v="non_lighting"/>
    <n v="2"/>
    <n v="248000"/>
    <s v="Non-Lighting"/>
    <n v="0.76002432528749297"/>
    <n v="0.465462131779591"/>
    <n v="183359.21258263901"/>
    <n v="0"/>
    <n v="0.7"/>
    <n v="128351.448807847"/>
    <n v="0"/>
    <n v="2885"/>
    <n v="1.165"/>
    <n v="1.3779999999999999"/>
    <n v="2.5499999999999998E-2"/>
    <n v="0.55000000000000004"/>
    <n v="24.263431542460999"/>
    <d v="1900-01-16T07:56:40"/>
    <n v="43461"/>
    <n v="0"/>
    <n v="0"/>
    <n v="0"/>
    <n v="1283514.4880784701"/>
  </r>
  <r>
    <s v="STND-62749"/>
    <s v="Millbrook Lisle 801 LLC"/>
    <s v="Millbrook Real Estate Company - 801 Warrenville Rd - Lisle"/>
    <s v="VSD on HVAC Fan or Pump &lt;= 200 HP"/>
    <s v="Variable Speed Drives"/>
    <s v="Office"/>
    <n v="0"/>
    <n v="64731.696000000004"/>
    <n v="3.6949510000000001"/>
    <x v="6"/>
    <x v="0"/>
    <n v="15"/>
    <s v="ΔkWpeak"/>
    <m/>
    <s v="Private-Non-Lighting"/>
    <s v="non_lighting"/>
    <n v="2"/>
    <n v="1"/>
    <s v="Non-Lighting"/>
    <n v="0.76002432528749297"/>
    <n v="0.465462131779591"/>
    <n v="49197.663577115098"/>
    <n v="1.7198597692811299"/>
    <n v="0.7"/>
    <n v="34438.3645039806"/>
    <n v="1.2039018384967901"/>
    <n v="2885"/>
    <n v="1.165"/>
    <n v="1.3779999999999999"/>
    <n v="2.5499999999999998E-2"/>
    <n v="0.55000000000000004"/>
    <n v="24.263431542460999"/>
    <d v="1900-01-16T07:56:40"/>
    <n v="43461"/>
    <n v="1.7198597692811299"/>
    <n v="0"/>
    <n v="0"/>
    <n v="516575.46755970898"/>
  </r>
  <r>
    <s v="STND-62751"/>
    <s v="One2One Communicatins, LLC"/>
    <s v="One2One Communications LLC - 900 Asbury Drive -  Buffalo Grove"/>
    <s v="New Indoor LED Fixtures"/>
    <s v="Indoor Lighting"/>
    <s v="Warehouse"/>
    <n v="0"/>
    <n v="41495.671999999999"/>
    <n v="6.5671140000000001"/>
    <x v="0"/>
    <x v="0"/>
    <n v="9.5383441434566993"/>
    <s v="Qty / 1,000"/>
    <m/>
    <s v="Private-Lighting"/>
    <s v="lighting"/>
    <n v="3"/>
    <n v="1"/>
    <s v="Lighting"/>
    <n v="0.91633259480590001"/>
    <n v="1.30467645558681"/>
    <n v="38023.836796974501"/>
    <n v="8.5679590169544895"/>
    <n v="0.71"/>
    <n v="26996.9241258519"/>
    <n v="6.0832509020376904"/>
    <n v="5242"/>
    <n v="1"/>
    <n v="1.22"/>
    <n v="1.0999999999999999E-2"/>
    <n v="0.68"/>
    <n v="13.3536818008394"/>
    <d v="1900-01-08T12:55:13"/>
    <n v="43418"/>
    <n v="10.3278194514881"/>
    <n v="418.26220476672"/>
    <n v="0"/>
    <n v="257505.95312716434"/>
  </r>
  <r>
    <s v="STND-62751"/>
    <s v="One2One Communicatins, LLC"/>
    <s v="One2One Communications LLC - 900 Asbury Drive -  Buffalo Grove"/>
    <s v="New Indoor LED Fixtures"/>
    <s v="Indoor Lighting"/>
    <s v="Warehouse"/>
    <n v="0"/>
    <n v="47702.2"/>
    <n v="7.5493600000000001"/>
    <x v="0"/>
    <x v="0"/>
    <n v="9.5383441434566993"/>
    <s v="Qty / 1,000"/>
    <m/>
    <s v="Private-Lighting"/>
    <s v="lighting"/>
    <n v="3"/>
    <n v="1"/>
    <s v="Lighting"/>
    <n v="0.91633259480590001"/>
    <n v="1.30467645558681"/>
    <n v="43711.08070395"/>
    <n v="9.8494722467488103"/>
    <n v="0.71"/>
    <n v="31034.8672998045"/>
    <n v="6.9931252951916596"/>
    <n v="5242"/>
    <n v="1"/>
    <n v="1.22"/>
    <n v="1.0999999999999999E-2"/>
    <n v="0.68"/>
    <n v="13.3536818008394"/>
    <d v="1900-01-08T12:55:13"/>
    <n v="43418"/>
    <n v="11.8725557458399"/>
    <n v="480.82188774345002"/>
    <n v="0"/>
    <n v="296021.24475204607"/>
  </r>
  <r>
    <s v="STND-62751"/>
    <s v="One2One Communicatins, LLC"/>
    <s v="One2One Communications LLC - 900 Asbury Drive -  Buffalo Grove"/>
    <s v="Occupancy Sensors"/>
    <s v="Indoor Lighting"/>
    <s v="Warehouse"/>
    <n v="0"/>
    <n v="9322.3729999999996"/>
    <n v="4.7913059999999996"/>
    <x v="0"/>
    <x v="0"/>
    <n v="8"/>
    <s v="Qty / 1,000"/>
    <m/>
    <s v="Private-Lighting"/>
    <s v="lighting"/>
    <n v="3"/>
    <n v="1"/>
    <s v="Lighting"/>
    <n v="0.91633259480590001"/>
    <n v="1.30467645558681"/>
    <n v="8542.3942408384592"/>
    <n v="6.2511041297118002"/>
    <n v="0.71"/>
    <n v="6065.09991099531"/>
    <n v="4.4382839320953797"/>
    <n v="5242"/>
    <n v="1"/>
    <n v="1.22"/>
    <n v="1.0999999999999999E-2"/>
    <n v="0.68"/>
    <n v="13.3536818008394"/>
    <d v="1900-01-08T12:55:13"/>
    <n v="43418"/>
    <n v="9.6676525358982293"/>
    <n v="93.966336649223095"/>
    <n v="0"/>
    <n v="48520.79928796248"/>
  </r>
  <r>
    <s v="STND-62752"/>
    <s v="BOONE COUNTY FAIR ASSOCIATION"/>
    <s v="Boone Cty Fairgrounds Assoc (Bldg 1) - 8791 IL Route 76 - Belvidere"/>
    <s v="New Indoor LED Fixtures"/>
    <s v="Indoor Lighting"/>
    <s v="Miscellaneous"/>
    <n v="0"/>
    <n v="26150.080999999998"/>
    <n v="5.6004800000000001"/>
    <x v="0"/>
    <x v="1"/>
    <n v="14.797277300976599"/>
    <s v="Qty / 1,000"/>
    <m/>
    <s v="Public-Lighting"/>
    <s v="lighting"/>
    <n v="3"/>
    <n v="1"/>
    <s v="Lighting"/>
    <n v="0.99829244462109001"/>
    <n v="0.987374621353864"/>
    <n v="26105.4282885295"/>
    <n v="5.5297718193998904"/>
    <n v="0.71"/>
    <n v="18534.854084856001"/>
    <n v="3.9261379917739201"/>
    <n v="3379"/>
    <n v="1.0900000000000001"/>
    <n v="1.36"/>
    <n v="2.1999999999999999E-2"/>
    <n v="0.57999999999999996"/>
    <n v="20.7161882213673"/>
    <d v="1900-01-13T19:08:05"/>
    <n v="43412"/>
    <n v="7.0103598116124397"/>
    <n v="526.89855261252296"/>
    <n v="0"/>
    <n v="274265.37562675308"/>
  </r>
  <r>
    <s v="STND-62752"/>
    <s v="BOONE COUNTY FAIR ASSOCIATION"/>
    <s v="Boone Cty Fairgrounds Assoc (Bldg 1) - 8791 IL Route 76 - Belvidere"/>
    <s v="Retrofit of Existing Indoor Fixtures to LED"/>
    <s v="Indoor Lighting"/>
    <s v="Miscellaneous"/>
    <n v="0"/>
    <n v="302.01499999999999"/>
    <n v="6.4682000000000003E-2"/>
    <x v="0"/>
    <x v="1"/>
    <n v="14.797277300976599"/>
    <s v="Qty / 1,000"/>
    <m/>
    <s v="Public-Lighting"/>
    <s v="lighting"/>
    <n v="3"/>
    <n v="1"/>
    <s v="Lighting"/>
    <n v="0.99829244462109001"/>
    <n v="0.987374621353864"/>
    <n v="301.49929266223899"/>
    <n v="6.3865365258410606E-2"/>
    <n v="0.71"/>
    <n v="214.06449779018899"/>
    <n v="4.53444093334716E-2"/>
    <n v="3379"/>
    <n v="1.0900000000000001"/>
    <n v="1.36"/>
    <n v="2.1999999999999999E-2"/>
    <n v="0.57999999999999996"/>
    <n v="20.7161882213673"/>
    <d v="1900-01-13T19:08:05"/>
    <n v="43412"/>
    <n v="8.0965219648086506E-2"/>
    <n v="6.0853068243754604"/>
    <n v="0"/>
    <n v="3167.571734095719"/>
  </r>
  <r>
    <s v="STND-62752"/>
    <s v="BOONE COUNTY FAIR ASSOCIATION"/>
    <s v="Boone Cty Fairgrounds Assoc (Bldg 1) - 8791 IL Route 76 - Belvidere"/>
    <s v="Outdoor &amp; Garage - LED Fixtures"/>
    <s v="Outdoor &amp; Garage Lighting"/>
    <s v="Exterior"/>
    <n v="0"/>
    <n v="1823.9159999999999"/>
    <n v="0"/>
    <x v="0"/>
    <x v="1"/>
    <n v="10.1978380583316"/>
    <s v="Qty / 1,000"/>
    <m/>
    <s v="Public-Lighting"/>
    <s v="lighting"/>
    <n v="3"/>
    <n v="1"/>
    <s v="Lighting"/>
    <n v="0.99829244462109001"/>
    <n v="0.987374621353864"/>
    <n v="1820.80156242352"/>
    <n v="0"/>
    <n v="0.71"/>
    <n v="1292.7691093207"/>
    <n v="0"/>
    <n v="4903"/>
    <n v="1"/>
    <n v="1"/>
    <n v="0"/>
    <n v="0"/>
    <n v="14.276973281664301"/>
    <d v="1900-01-09T04:44:53"/>
    <n v="43412"/>
    <n v="0"/>
    <n v="0"/>
    <n v="0"/>
    <n v="13183.450023666079"/>
  </r>
  <r>
    <s v="STND-62752"/>
    <s v="BOONE COUNTY FAIR ASSOCIATION"/>
    <s v="Boone Cty Fairgrounds Assoc (Bldg 1) - 8791 IL Route 76 - Belvidere"/>
    <s v="Outdoor &amp; Garage - LED Fixtures"/>
    <s v="Outdoor &amp; Garage Lighting"/>
    <s v="Exterior"/>
    <n v="0"/>
    <n v="2304.41"/>
    <n v="0"/>
    <x v="0"/>
    <x v="1"/>
    <n v="10.1978380583316"/>
    <s v="Qty / 1,000"/>
    <m/>
    <s v="Public-Lighting"/>
    <s v="lighting"/>
    <n v="3"/>
    <n v="1"/>
    <s v="Lighting"/>
    <n v="0.99829244462109001"/>
    <n v="0.987374621353864"/>
    <n v="2300.4750923092902"/>
    <n v="0"/>
    <n v="0.71"/>
    <n v="1633.33731553959"/>
    <n v="0"/>
    <n v="4903"/>
    <n v="1"/>
    <n v="1"/>
    <n v="0"/>
    <n v="0"/>
    <n v="14.276973281664301"/>
    <d v="1900-01-09T04:44:53"/>
    <n v="43412"/>
    <n v="0"/>
    <n v="0"/>
    <n v="0"/>
    <n v="16656.509438502799"/>
  </r>
  <r>
    <s v="STND-62755"/>
    <s v="Spancrete of Illinois, Inc."/>
    <s v="Spancrete Group Inc - 4012 US Highway 14 - Crystal Lake"/>
    <s v="New Indoor LED Fixtures"/>
    <s v="Indoor Lighting"/>
    <s v="Manufacturing"/>
    <n v="0"/>
    <n v="112671.811"/>
    <n v="20.150207999999999"/>
    <x v="0"/>
    <x v="0"/>
    <n v="10.827197921178"/>
    <s v="Qty / 1,000"/>
    <m/>
    <s v="Private-Lighting"/>
    <s v="lighting"/>
    <n v="2"/>
    <n v="1"/>
    <s v="Lighting"/>
    <n v="0.97902139861649395"/>
    <n v="0.93591656730105399"/>
    <n v="110308.113989873"/>
    <n v="18.858913501762199"/>
    <n v="0.71"/>
    <n v="78318.760932809993"/>
    <n v="13.3898285862512"/>
    <n v="4618"/>
    <n v="1.02"/>
    <n v="1.04"/>
    <n v="1.2E-2"/>
    <n v="0.81"/>
    <n v="15.158077089649201"/>
    <d v="1900-01-09T19:51:10"/>
    <n v="43427"/>
    <n v="22.3871242898412"/>
    <n v="1297.74251752792"/>
    <n v="0"/>
    <n v="847972.7255609571"/>
  </r>
  <r>
    <s v="STND-62755"/>
    <s v="Spancrete of Illinois, Inc."/>
    <s v="Spancrete Group Inc - 4012 US Highway 14 - Crystal Lake"/>
    <s v="New Indoor LED Fixtures"/>
    <s v="Indoor Lighting"/>
    <s v="Manufacturing"/>
    <n v="0"/>
    <n v="40697.51"/>
    <n v="7.2783360000000004"/>
    <x v="0"/>
    <x v="0"/>
    <n v="10.827197921178"/>
    <s v="Qty / 1,000"/>
    <m/>
    <s v="Private-Lighting"/>
    <s v="lighting"/>
    <n v="2"/>
    <n v="1"/>
    <s v="Lighting"/>
    <n v="0.97902139861649395"/>
    <n v="0.93591656730105399"/>
    <n v="39843.733160408701"/>
    <n v="6.8119152447836804"/>
    <n v="0.71"/>
    <n v="28289.0505438902"/>
    <n v="4.8364598237964103"/>
    <n v="4618"/>
    <n v="1.02"/>
    <n v="1.04"/>
    <n v="1.2E-2"/>
    <n v="0.81"/>
    <n v="15.158077089649201"/>
    <d v="1900-01-09T19:51:10"/>
    <n v="43427"/>
    <n v="8.0863191414811002"/>
    <n v="468.74980188716199"/>
    <n v="0"/>
    <n v="306291.14924090734"/>
  </r>
  <r>
    <s v="STND-62756"/>
    <s v="Boone County Fair Association"/>
    <s v="Boone County Fairgrounds Association (Bldg 2) - 8791 IL Route 76 - Belvidere"/>
    <s v="New Indoor LED Fixtures"/>
    <s v="Indoor Lighting"/>
    <s v="Miscellaneous"/>
    <n v="0"/>
    <n v="11005.133"/>
    <n v="2.3569339999999999"/>
    <x v="0"/>
    <x v="0"/>
    <n v="14.797277300976599"/>
    <s v="Qty / 1,000"/>
    <m/>
    <s v="Private-Lighting"/>
    <s v="lighting"/>
    <n v="3"/>
    <n v="1"/>
    <s v="Lighting"/>
    <n v="0.91633259480590001"/>
    <n v="1.30467645558681"/>
    <n v="10084.362078074"/>
    <n v="3.07503629717203"/>
    <n v="0.71"/>
    <n v="7159.8970754325701"/>
    <n v="2.18327577099214"/>
    <n v="3379"/>
    <n v="1.0900000000000001"/>
    <n v="1.36"/>
    <n v="2.1999999999999999E-2"/>
    <n v="0.57999999999999996"/>
    <n v="20.7161882213673"/>
    <d v="1900-01-13T19:08:05"/>
    <n v="43418"/>
    <n v="3.89837258769274"/>
    <n v="203.53758322718201"/>
    <n v="0"/>
    <n v="105946.98247162711"/>
  </r>
  <r>
    <s v="STND-62756"/>
    <s v="Boone County Fair Association"/>
    <s v="Boone County Fairgrounds Association (Bldg 2) - 8791 IL Route 76 - Belvidere"/>
    <s v="Outdoor &amp; Garage - LED Fixtures"/>
    <s v="Outdoor &amp; Garage Lighting"/>
    <s v="Exterior"/>
    <n v="0"/>
    <n v="813.89800000000002"/>
    <n v="0"/>
    <x v="0"/>
    <x v="0"/>
    <n v="10.1978380583316"/>
    <s v="Qty / 1,000"/>
    <m/>
    <s v="Private-Lighting"/>
    <s v="lighting"/>
    <n v="3"/>
    <n v="1"/>
    <s v="Lighting"/>
    <n v="0.91633259480590001"/>
    <n v="1.30467645558681"/>
    <n v="745.80126624733202"/>
    <n v="0"/>
    <n v="0.71"/>
    <n v="529.51889903560595"/>
    <n v="0"/>
    <n v="4903"/>
    <n v="1"/>
    <n v="1"/>
    <n v="0"/>
    <n v="0"/>
    <n v="14.276973281664301"/>
    <d v="1900-01-09T04:44:53"/>
    <n v="43418"/>
    <n v="0"/>
    <n v="0"/>
    <n v="0"/>
    <n v="5399.9479811911506"/>
  </r>
  <r>
    <s v="STND-62757"/>
    <s v="Kankakee School District #111"/>
    <s v="Kankakee School District 111 (Gymnasium) - 1200 W Jeffery St - Kankakee"/>
    <s v="New Indoor LED Fixtures"/>
    <s v="Indoor Lighting"/>
    <s v="K-12 School"/>
    <n v="0"/>
    <n v="19783.300999999999"/>
    <n v="5.3944700000000001"/>
    <x v="0"/>
    <x v="1"/>
    <n v="15"/>
    <s v="Qty / 1,000"/>
    <m/>
    <s v="Public-Lighting"/>
    <s v="lighting"/>
    <n v="3"/>
    <n v="1"/>
    <s v="Lighting"/>
    <n v="0.99829244462109001"/>
    <n v="0.987374621353864"/>
    <n v="19749.519917964899"/>
    <n v="5.3263627736547798"/>
    <n v="0.71"/>
    <n v="14022.159141755101"/>
    <n v="3.7817175692948899"/>
    <n v="2979"/>
    <n v="1.17333333333333"/>
    <n v="1.323"/>
    <n v="2.1333333333333301E-2"/>
    <n v="0.72"/>
    <n v="23.497818059751602"/>
    <d v="1900-01-15T18:49:11"/>
    <n v="43469"/>
    <n v="5.5916296859565602"/>
    <n v="359.08218032663399"/>
    <n v="0"/>
    <n v="210332.3871263265"/>
  </r>
  <r>
    <s v="STND-62757"/>
    <s v="Kankakee School District #111"/>
    <s v="Kankakee School District 111 (Gymnasium) - 1200 W Jeffery St - Kankakee"/>
    <s v="New Indoor LED Fixtures"/>
    <s v="Indoor Lighting"/>
    <s v="K-12 School"/>
    <n v="0"/>
    <n v="22271.898000000001"/>
    <n v="6.0730560000000002"/>
    <x v="0"/>
    <x v="1"/>
    <n v="15"/>
    <s v="Qty / 1,000"/>
    <m/>
    <s v="Public-Lighting"/>
    <s v="lighting"/>
    <n v="3"/>
    <n v="1"/>
    <s v="Lighting"/>
    <n v="0.99829244462109001"/>
    <n v="0.987374621353864"/>
    <n v="22233.867500771601"/>
    <n v="5.9963813684608098"/>
    <n v="0.71"/>
    <n v="15786.0459255478"/>
    <n v="4.2574307716071802"/>
    <n v="2979"/>
    <n v="1.17333333333333"/>
    <n v="1.323"/>
    <n v="2.1333333333333301E-2"/>
    <n v="0.72"/>
    <n v="23.497818059751602"/>
    <d v="1900-01-15T18:49:11"/>
    <n v="43469"/>
    <n v="6.2950169736927997"/>
    <n v="404.25213637766501"/>
    <n v="0"/>
    <n v="236790.68888321699"/>
  </r>
  <r>
    <s v="STND-62757"/>
    <s v="Kankakee School District #111"/>
    <s v="Kankakee School District 111 (Gymnasium) - 1200 W Jeffery St - Kankakee"/>
    <s v="New Indoor LED Fixtures"/>
    <s v="Indoor Lighting"/>
    <s v="K-12 School"/>
    <n v="0"/>
    <n v="5855.5219999999999"/>
    <n v="1.5966720000000001"/>
    <x v="0"/>
    <x v="1"/>
    <n v="15"/>
    <s v="Qty / 1,000"/>
    <m/>
    <s v="Public-Lighting"/>
    <s v="lighting"/>
    <n v="3"/>
    <n v="1"/>
    <s v="Lighting"/>
    <n v="0.99829244462109001"/>
    <n v="0.987374621353864"/>
    <n v="5845.5233719125799"/>
    <n v="1.57651341142632"/>
    <n v="0.71"/>
    <n v="4150.3215940579303"/>
    <n v="1.11932452211269"/>
    <n v="2979"/>
    <n v="1.17333333333333"/>
    <n v="1.323"/>
    <n v="2.1333333333333301E-2"/>
    <n v="0.72"/>
    <n v="23.497818059751602"/>
    <d v="1900-01-15T18:49:11"/>
    <n v="43469"/>
    <n v="1.6550279367455201"/>
    <n v="106.282243125683"/>
    <n v="0"/>
    <n v="62254.823910868952"/>
  </r>
  <r>
    <s v="STND-62758"/>
    <s v="I D Label, Inc."/>
    <s v="I D Label Inc-Warehouse-413 Park Ave - Lake Villa"/>
    <s v="New Indoor LED Fixtures"/>
    <s v="Indoor Lighting"/>
    <s v="Warehouse"/>
    <n v="0"/>
    <n v="32474.19"/>
    <n v="5.1393719999999998"/>
    <x v="0"/>
    <x v="0"/>
    <n v="9.5383441434566993"/>
    <s v="Qty / 1,000"/>
    <m/>
    <s v="Private-Lighting"/>
    <s v="lighting"/>
    <n v="3"/>
    <n v="1"/>
    <s v="Lighting"/>
    <n v="0.91633259480590001"/>
    <n v="1.30467645558681"/>
    <n v="29757.158786919801"/>
    <n v="6.7052176449020804"/>
    <n v="0.71"/>
    <n v="21127.582738713099"/>
    <n v="4.7607045278804696"/>
    <n v="5242"/>
    <n v="1"/>
    <n v="1.22"/>
    <n v="1.0999999999999999E-2"/>
    <n v="0.68"/>
    <n v="13.3536818008394"/>
    <d v="1900-01-08T12:55:13"/>
    <n v="43447"/>
    <n v="8.0824706423602706"/>
    <n v="327.32874665611803"/>
    <n v="0"/>
    <n v="201522.15508120094"/>
  </r>
  <r>
    <s v="STND-62759"/>
    <s v="Lakeview Covenant Church"/>
    <s v="Lakeview Church - 950 Northbrook Ave - Northbrook"/>
    <s v="Outdoor &amp; Garage - LED Fixtures"/>
    <s v="Outdoor &amp; Garage Lighting"/>
    <s v="Exterior"/>
    <n v="0"/>
    <n v="18067.555"/>
    <n v="0"/>
    <x v="0"/>
    <x v="0"/>
    <n v="10.1978380583316"/>
    <s v="Qty / 1,000"/>
    <m/>
    <s v="Private-Lighting"/>
    <s v="lighting"/>
    <n v="3"/>
    <n v="1"/>
    <s v="Lighting"/>
    <n v="0.91633259480590001"/>
    <n v="1.30467645558681"/>
    <n v="16555.889554948299"/>
    <n v="0"/>
    <n v="0.71"/>
    <n v="11754.6815840133"/>
    <n v="0"/>
    <n v="4903"/>
    <n v="1"/>
    <n v="1"/>
    <n v="0"/>
    <n v="0"/>
    <n v="14.276973281664301"/>
    <d v="1900-01-09T04:44:53"/>
    <n v="43408"/>
    <n v="0"/>
    <n v="0"/>
    <n v="0"/>
    <n v="119872.3392210204"/>
  </r>
  <r>
    <s v="STND-62759"/>
    <s v="Lakeview Covenant Church"/>
    <s v="Lakeview Church - 950 Northbrook Ave - Northbrook"/>
    <s v="Outdoor &amp; Garage - LED Fixtures"/>
    <s v="Outdoor &amp; Garage Lighting"/>
    <s v="Exterior"/>
    <n v="0"/>
    <n v="2010.23"/>
    <n v="0"/>
    <x v="0"/>
    <x v="0"/>
    <n v="10.1978380583316"/>
    <s v="Qty / 1,000"/>
    <m/>
    <s v="Private-Lighting"/>
    <s v="lighting"/>
    <n v="3"/>
    <n v="1"/>
    <s v="Lighting"/>
    <n v="0.91633259480590001"/>
    <n v="1.30467645558681"/>
    <n v="1842.0392720566599"/>
    <n v="0"/>
    <n v="0.71"/>
    <n v="1307.8478831602299"/>
    <n v="0"/>
    <n v="4903"/>
    <n v="1"/>
    <n v="1"/>
    <n v="0"/>
    <n v="0"/>
    <n v="14.276973281664301"/>
    <d v="1900-01-09T04:44:53"/>
    <n v="43408"/>
    <n v="0"/>
    <n v="0"/>
    <n v="0"/>
    <n v="13337.220917399813"/>
  </r>
  <r>
    <s v="STND-62760"/>
    <s v="Adult &amp; Pediatric Orthopedics, S.C."/>
    <s v="Adult &amp; Pediatric Orthopedics, S.C. - 555 Corporate Woods Parkway - Vernon HIlls"/>
    <s v="Retrofit of Existing Indoor Fixtures to LED"/>
    <s v="Indoor Lighting"/>
    <s v="Warehouse"/>
    <n v="0"/>
    <n v="46517.508000000002"/>
    <n v="7.3618699999999997"/>
    <x v="0"/>
    <x v="0"/>
    <n v="9.5383441434566993"/>
    <s v="Qty / 1,000"/>
    <m/>
    <s v="Private-Lighting"/>
    <s v="lighting"/>
    <n v="3"/>
    <n v="1"/>
    <s v="Lighting"/>
    <n v="0.91633259480590001"/>
    <n v="1.30467645558681"/>
    <n v="42625.508809544197"/>
    <n v="9.60485845809084"/>
    <n v="0.71"/>
    <n v="30264.111254776399"/>
    <n v="6.8194495052445001"/>
    <n v="5242"/>
    <n v="1"/>
    <n v="1.22"/>
    <n v="1.0999999999999999E-2"/>
    <n v="0.68"/>
    <n v="13.3536818008394"/>
    <d v="1900-01-08T12:55:13"/>
    <n v="43419"/>
    <n v="11.577698237814401"/>
    <n v="468.88059690498602"/>
    <n v="0"/>
    <n v="288669.50834391842"/>
  </r>
  <r>
    <s v="STND-62760"/>
    <s v="Adult &amp; Pediatric Orthopedics, S.C."/>
    <s v="Adult &amp; Pediatric Orthopedics, S.C. - 555 Corporate Woods Parkway - Vernon HIlls"/>
    <s v="Retrofit of Existing Indoor Fixtures to LED"/>
    <s v="Indoor Lighting"/>
    <s v="Warehouse"/>
    <n v="0"/>
    <n v="11574.335999999999"/>
    <n v="1.8317570000000001"/>
    <x v="0"/>
    <x v="0"/>
    <n v="9.5383441434566993"/>
    <s v="Qty / 1,000"/>
    <m/>
    <s v="Private-Lighting"/>
    <s v="lighting"/>
    <n v="3"/>
    <n v="1"/>
    <s v="Lighting"/>
    <n v="0.91633259480590001"/>
    <n v="1.30467645558681"/>
    <n v="10605.941340035301"/>
    <n v="2.3898502302563198"/>
    <n v="0.71"/>
    <n v="7530.2183514250901"/>
    <n v="1.69679366348199"/>
    <n v="5242"/>
    <n v="1"/>
    <n v="1.22"/>
    <n v="1.0999999999999999E-2"/>
    <n v="0.68"/>
    <n v="13.3536818008394"/>
    <d v="1900-01-08T12:55:13"/>
    <n v="43419"/>
    <n v="2.8807259284671201"/>
    <n v="116.66535474038901"/>
    <n v="0"/>
    <n v="71825.814111265674"/>
  </r>
  <r>
    <s v="STND-62771"/>
    <s v="Roundy's Supermarkets, Inc."/>
    <s v="Roundy's Supermarkets #530 - 2559 W 95th St - Evergreen Park"/>
    <s v="New Indoor LED Fixtures"/>
    <s v="Indoor Lighting"/>
    <s v="Grocery/convenience"/>
    <n v="0"/>
    <n v="1855.2639999999999"/>
    <n v="0.34595999999999999"/>
    <x v="0"/>
    <x v="0"/>
    <n v="10.727311735679001"/>
    <s v="Qty / 1,000"/>
    <m/>
    <s v="Private-Lighting"/>
    <s v="lighting"/>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771"/>
    <s v="Roundy's Supermarkets, Inc."/>
    <s v="Roundy's Supermarkets #530 - 2559 W 95th St - Evergreen Park"/>
    <s v="LED Refrigerated Display Case Lighting for Open and Closed Cases"/>
    <s v="Refrigeration"/>
    <s v="Grocery/convenience"/>
    <n v="0"/>
    <n v="6274.02"/>
    <n v="0.74663999999999997"/>
    <x v="2"/>
    <x v="0"/>
    <n v="8.6177180282661094"/>
    <s v="ΔkWpeak / CF"/>
    <n v="0.69"/>
    <s v="Private-Lighting"/>
    <s v="lighting"/>
    <n v="3"/>
    <n v="1"/>
    <s v="Non-Lighting"/>
    <n v="0.91633259480590001"/>
    <n v="1.30467645558681"/>
    <n v="5749.0890264641102"/>
    <n v="0.97412362879933301"/>
    <n v="0.7"/>
    <n v="4024.3623185248798"/>
    <n v="0.68188654015953298"/>
    <n v="4661"/>
    <n v="1.07"/>
    <n v="1.24"/>
    <n v="2.9000000000000001E-2"/>
    <n v="0.745"/>
    <n v="15.018236429950701"/>
    <d v="1900-01-09T17:27:20"/>
    <n v="43463"/>
    <n v="1.4117733750715"/>
    <n v="0"/>
    <n v="0"/>
    <n v="34680.819704626658"/>
  </r>
  <r>
    <s v="STND-62772"/>
    <s v="Roundy's Supermarkets, Inc."/>
    <s v="Roundy's Supermarkets #531 - 3358 Touhy Ave - Skokie"/>
    <s v="New Indoor LED Fixtures"/>
    <s v="Indoor Lighting"/>
    <s v="Grocery/convenience"/>
    <n v="0"/>
    <n v="1855.2639999999999"/>
    <n v="0.34595999999999999"/>
    <x v="0"/>
    <x v="0"/>
    <n v="10.727311735679001"/>
    <s v="Qty / 1,000"/>
    <m/>
    <s v="Private-Lighting"/>
    <s v="lighting"/>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772"/>
    <s v="Roundy's Supermarkets, Inc."/>
    <s v="Roundy's Supermarkets #531 - 3358 Touhy Ave - Skokie"/>
    <s v="LED Refrigerated Display Case Lighting for Open and Closed Cases"/>
    <s v="Refrigeration"/>
    <s v="Grocery/convenience"/>
    <n v="0"/>
    <n v="4551.74"/>
    <n v="0.54168000000000005"/>
    <x v="2"/>
    <x v="0"/>
    <n v="8.6177180282661094"/>
    <s v="ΔkWpeak / CF"/>
    <n v="0.69"/>
    <s v="Private-Lighting"/>
    <s v="lighting"/>
    <n v="3"/>
    <n v="1"/>
    <s v="Non-Lighting"/>
    <n v="0.91633259480590001"/>
    <n v="1.30467645558681"/>
    <n v="4170.90772508181"/>
    <n v="0.70671714246226103"/>
    <n v="0.7"/>
    <n v="2919.6354075572599"/>
    <n v="0.49470199972358297"/>
    <n v="4661"/>
    <n v="1.07"/>
    <n v="1.24"/>
    <n v="2.9000000000000001E-2"/>
    <n v="0.745"/>
    <n v="15.018236429950701"/>
    <d v="1900-01-09T17:27:20"/>
    <n v="43463"/>
    <n v="1.0242277426989299"/>
    <n v="0"/>
    <n v="0"/>
    <n v="25160.594687670269"/>
  </r>
  <r>
    <s v="STND-62773"/>
    <s v="Brandywine Association"/>
    <s v="Brandywine Association - 1S130 Ardmore Ave - Villa Park"/>
    <s v="Outdoor &amp; Garage - LED Fixtures"/>
    <s v="Outdoor &amp; Garage Lighting"/>
    <s v="Exterior"/>
    <n v="0"/>
    <n v="9413.76"/>
    <n v="0"/>
    <x v="0"/>
    <x v="0"/>
    <n v="10.1978380583316"/>
    <s v="Qty / 1,000"/>
    <m/>
    <s v="Private-Lighting"/>
    <s v="lighting"/>
    <n v="3"/>
    <n v="1"/>
    <s v="Lighting"/>
    <n v="0.91633259480590001"/>
    <n v="1.30467645558681"/>
    <n v="8626.1351276799905"/>
    <n v="0"/>
    <n v="0.71"/>
    <n v="6124.55594065279"/>
    <n v="0"/>
    <n v="4903"/>
    <n v="1"/>
    <n v="1"/>
    <n v="0"/>
    <n v="0"/>
    <n v="14.276973281664301"/>
    <d v="1900-01-09T04:44:53"/>
    <n v="43447"/>
    <n v="0"/>
    <n v="0"/>
    <n v="0"/>
    <n v="62457.229661969912"/>
  </r>
  <r>
    <s v="STND-62774"/>
    <s v="Roundy's Supermarkets, Inc."/>
    <s v="Roundy's Supermarkets #532 - 2323 Capital Dr - Northbrook"/>
    <s v="New Indoor LED Fixtures"/>
    <s v="Indoor Lighting"/>
    <s v="Grocery/convenience"/>
    <n v="0"/>
    <n v="3092.107"/>
    <n v="0.5766"/>
    <x v="0"/>
    <x v="0"/>
    <n v="10.727311735679001"/>
    <s v="Qty / 1,000"/>
    <m/>
    <s v="Private-Lighting"/>
    <s v="lighting"/>
    <n v="3"/>
    <n v="1"/>
    <s v="Lighting"/>
    <n v="0.91633259480590001"/>
    <n v="1.30467645558681"/>
    <n v="2833.39843072749"/>
    <n v="0.75227644429135299"/>
    <n v="0.71"/>
    <n v="2011.7128858165199"/>
    <n v="0.53411627544686002"/>
    <n v="4661"/>
    <n v="1.07"/>
    <n v="1.24"/>
    <n v="2.9000000000000001E-2"/>
    <n v="0.745"/>
    <n v="15.018236429950701"/>
    <d v="1900-01-09T17:27:20"/>
    <n v="43463"/>
    <n v="0.81432825751391302"/>
    <n v="76.793041580464603"/>
    <n v="0"/>
    <n v="21580.271248836223"/>
  </r>
  <r>
    <s v="STND-62774"/>
    <s v="Roundy's Supermarkets, Inc."/>
    <s v="Roundy's Supermarkets #532 - 2323 Capital Dr - Northbrook"/>
    <s v="LED Refrigerated Display Case Lighting for Open and Closed Cases"/>
    <s v="Refrigeration"/>
    <s v="Grocery/convenience"/>
    <n v="0"/>
    <n v="6274.02"/>
    <n v="0.74663999999999997"/>
    <x v="2"/>
    <x v="0"/>
    <n v="8.6177180282661094"/>
    <s v="ΔkWpeak / CF"/>
    <n v="0.69"/>
    <s v="Private-Lighting"/>
    <s v="lighting"/>
    <n v="3"/>
    <n v="1"/>
    <s v="Non-Lighting"/>
    <n v="0.91633259480590001"/>
    <n v="1.30467645558681"/>
    <n v="5749.0890264641102"/>
    <n v="0.97412362879933301"/>
    <n v="0.7"/>
    <n v="4024.3623185248798"/>
    <n v="0.68188654015953298"/>
    <n v="4661"/>
    <n v="1.07"/>
    <n v="1.24"/>
    <n v="2.9000000000000001E-2"/>
    <n v="0.745"/>
    <n v="15.018236429950701"/>
    <d v="1900-01-09T17:27:20"/>
    <n v="43463"/>
    <n v="1.4117733750715"/>
    <n v="0"/>
    <n v="0"/>
    <n v="34680.819704626658"/>
  </r>
  <r>
    <s v="STND-62775"/>
    <s v="Roundy's Supermarkets, Inc."/>
    <s v="Roundy's Supermarkets #533 - 784 Skokie Blvd - Northbrook"/>
    <s v="New Indoor LED Fixtures"/>
    <s v="Indoor Lighting"/>
    <s v="Grocery/convenience"/>
    <n v="0"/>
    <n v="1855.2639999999999"/>
    <n v="0.34595999999999999"/>
    <x v="0"/>
    <x v="0"/>
    <n v="10.727311735679001"/>
    <s v="Qty / 1,000"/>
    <m/>
    <s v="Private-Lighting"/>
    <s v="lighting"/>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775"/>
    <s v="Roundy's Supermarkets, Inc."/>
    <s v="Roundy's Supermarkets #533 - 784 Skokie Blvd - Northbrook"/>
    <s v="LED Refrigerated Display Case Lighting for Open and Closed Cases"/>
    <s v="Refrigeration"/>
    <s v="Grocery/convenience"/>
    <n v="0"/>
    <n v="5720.43"/>
    <n v="0.68076000000000003"/>
    <x v="2"/>
    <x v="0"/>
    <n v="8.6177180282661094"/>
    <s v="ΔkWpeak / CF"/>
    <n v="0.69"/>
    <s v="Private-Lighting"/>
    <s v="lighting"/>
    <n v="3"/>
    <n v="1"/>
    <s v="Non-Lighting"/>
    <n v="0.91633259480590001"/>
    <n v="1.30467645558681"/>
    <n v="5241.8164653055101"/>
    <n v="0.88817154390527397"/>
    <n v="0.7"/>
    <n v="3669.2715257138598"/>
    <n v="0.621720080733692"/>
    <n v="4661"/>
    <n v="1.07"/>
    <n v="1.24"/>
    <n v="2.9000000000000001E-2"/>
    <n v="0.745"/>
    <n v="15.018236429950701"/>
    <d v="1900-01-09T17:27:20"/>
    <n v="43463"/>
    <n v="1.2872051360946"/>
    <n v="0"/>
    <n v="0"/>
    <n v="31620.747377747823"/>
  </r>
  <r>
    <s v="STND-62776"/>
    <s v="Roundy's Supermarkets, Inc."/>
    <s v="Roundy's Supermarkets #534 - 1500 N Clybourn Ave #C104 - Chicago"/>
    <s v="New Indoor LED Fixtures"/>
    <s v="Indoor Lighting"/>
    <s v="Grocery/convenience"/>
    <n v="0"/>
    <n v="3710.529"/>
    <n v="0.69191999999999998"/>
    <x v="0"/>
    <x v="0"/>
    <n v="10.727311735679001"/>
    <s v="Qty / 1,000"/>
    <m/>
    <s v="Private-Lighting"/>
    <s v="lighting"/>
    <n v="3"/>
    <n v="1"/>
    <s v="Lighting"/>
    <n v="0.91633259480590001"/>
    <n v="1.30467645558681"/>
    <n v="3400.0786666725398"/>
    <n v="0.90273173314962296"/>
    <n v="0.71"/>
    <n v="2414.0558533375001"/>
    <n v="0.64093953053623198"/>
    <n v="4661"/>
    <n v="1.07"/>
    <n v="1.24"/>
    <n v="2.9000000000000001E-2"/>
    <n v="0.745"/>
    <n v="15.018236429950701"/>
    <d v="1900-01-09T17:27:20"/>
    <n v="43463"/>
    <n v="0.97719390901669501"/>
    <n v="92.151664797666996"/>
    <n v="0"/>
    <n v="25896.329686091951"/>
  </r>
  <r>
    <s v="STND-62776"/>
    <s v="Roundy's Supermarkets, Inc."/>
    <s v="Roundy's Supermarkets #534 - 1500 N Clybourn Ave #C104 - Chicago"/>
    <s v="LED Refrigerated Display Case Lighting for Open and Closed Cases"/>
    <s v="Refrigeration"/>
    <s v="Grocery/convenience"/>
    <n v="0"/>
    <n v="4428.72"/>
    <n v="0.52703999999999995"/>
    <x v="2"/>
    <x v="0"/>
    <n v="8.6177180282661094"/>
    <s v="ΔkWpeak / CF"/>
    <n v="0.69"/>
    <s v="Private-Lighting"/>
    <s v="lighting"/>
    <n v="3"/>
    <n v="1"/>
    <s v="Non-Lighting"/>
    <n v="0.91633259480590001"/>
    <n v="1.30467645558681"/>
    <n v="4058.1804892687801"/>
    <n v="0.68761667915247005"/>
    <n v="0.7"/>
    <n v="2840.7263424881498"/>
    <n v="0.481331675406729"/>
    <n v="4661"/>
    <n v="1.07"/>
    <n v="1.24"/>
    <n v="2.9000000000000001E-2"/>
    <n v="0.745"/>
    <n v="15.018236429950701"/>
    <d v="1900-01-09T17:27:20"/>
    <n v="43463"/>
    <n v="0.99654591181517405"/>
    <n v="0"/>
    <n v="0"/>
    <n v="24480.578615030576"/>
  </r>
  <r>
    <s v="STND-62777"/>
    <s v="Village of Bourbonnais"/>
    <s v="Village of Bourbonnais - 700 Main St NW - Bourbonnais"/>
    <s v="Outdoor &amp; Garage - LED Fixtures"/>
    <s v="Outdoor &amp; Garage Lighting"/>
    <s v="Exterior"/>
    <n v="0"/>
    <n v="4559.79"/>
    <n v="0"/>
    <x v="0"/>
    <x v="1"/>
    <n v="10.1978380583316"/>
    <s v="Qty / 1,000"/>
    <m/>
    <s v="Public-Lighting"/>
    <s v="lighting"/>
    <n v="3"/>
    <n v="1"/>
    <s v="Lighting"/>
    <n v="0.99829244462109001"/>
    <n v="0.987374621353864"/>
    <n v="4552.0039060587997"/>
    <n v="0"/>
    <n v="0.71"/>
    <n v="3231.9227733017501"/>
    <n v="0"/>
    <n v="4903"/>
    <n v="1"/>
    <n v="1"/>
    <n v="0"/>
    <n v="0"/>
    <n v="14.276973281664301"/>
    <d v="1900-01-09T04:44:53"/>
    <n v="43464"/>
    <n v="0"/>
    <n v="0"/>
    <n v="0"/>
    <n v="32958.625059165199"/>
  </r>
  <r>
    <s v="STND-62778"/>
    <s v="McHenry Community High School District 156"/>
    <s v="McHenry High School District 156 - 4724 W Crystal Lake Rd - McHenry"/>
    <s v="New Indoor LED Fixtures"/>
    <s v="Indoor Lighting"/>
    <s v="K-12 School"/>
    <n v="0"/>
    <n v="40988.656999999999"/>
    <n v="11.176704000000001"/>
    <x v="0"/>
    <x v="1"/>
    <n v="15"/>
    <s v="Qty / 1,000"/>
    <m/>
    <s v="Public-Lighting"/>
    <s v="lighting"/>
    <n v="2"/>
    <n v="1"/>
    <s v="Lighting"/>
    <n v="0.98996686498346598"/>
    <n v="2.5626279547341602"/>
    <n v="40577.412270172601"/>
    <n v="28.641734112189098"/>
    <n v="0.71"/>
    <n v="28809.9627118225"/>
    <n v="20.335631219654299"/>
    <n v="2979"/>
    <n v="1.17333333333333"/>
    <n v="1.323"/>
    <n v="2.1333333333333301E-2"/>
    <n v="0.72"/>
    <n v="23.497818059751602"/>
    <d v="1900-01-15T18:49:11"/>
    <n v="43432"/>
    <n v="30.0681680022142"/>
    <n v="737.77113218495595"/>
    <n v="0"/>
    <n v="432149.44067733752"/>
  </r>
  <r>
    <s v="STND-62778"/>
    <s v="McHenry Community High School District 156"/>
    <s v="McHenry High School District 156 - 4724 W Crystal Lake Rd - McHenry"/>
    <s v="Occupancy Sensors Plus Daylighting Controls"/>
    <s v="Indoor Lighting"/>
    <s v="K-12 School"/>
    <n v="0"/>
    <n v="8769.23"/>
    <n v="1.9692289999999999"/>
    <x v="0"/>
    <x v="1"/>
    <n v="8"/>
    <s v="Qty / 1,000"/>
    <m/>
    <s v="Public-Lighting"/>
    <s v="lighting"/>
    <n v="2"/>
    <n v="1"/>
    <s v="Lighting"/>
    <n v="0.98996686498346598"/>
    <n v="2.5626279547341602"/>
    <n v="8681.2471314189606"/>
    <n v="5.0464012846732"/>
    <n v="0.71"/>
    <n v="6163.6854633074599"/>
    <n v="3.5829449121179699"/>
    <n v="2979"/>
    <n v="1.17333333333333"/>
    <n v="1.323"/>
    <n v="2.1333333333333301E-2"/>
    <n v="0.72"/>
    <n v="23.497818059751602"/>
    <d v="1900-01-15T18:49:11"/>
    <n v="43432"/>
    <n v="5.2977253765360697"/>
    <n v="157.84085693489001"/>
    <n v="0"/>
    <n v="49309.48370645968"/>
  </r>
  <r>
    <s v="STND-62781"/>
    <s v="Independence Tube Corporation"/>
    <s v="Independence Tube - Phase 5 - 6226 74th St - Bedford Park"/>
    <s v="New Indoor LED Fixtures"/>
    <s v="Indoor Lighting"/>
    <s v="Manufacturing"/>
    <n v="0"/>
    <n v="44640.082000000002"/>
    <n v="7.9834250000000004"/>
    <x v="0"/>
    <x v="0"/>
    <n v="10.827197921178"/>
    <s v="Qty / 1,000"/>
    <m/>
    <s v="Private-Lighting"/>
    <s v="lighting"/>
    <n v="3"/>
    <n v="1"/>
    <s v="Lighting"/>
    <n v="0.91633259480590001"/>
    <n v="1.30467645558681"/>
    <n v="40905.162171408097"/>
    <n v="10.415786632443099"/>
    <n v="0.71"/>
    <n v="29042.665141699799"/>
    <n v="7.3952085090345996"/>
    <n v="4618"/>
    <n v="1.02"/>
    <n v="1.04"/>
    <n v="1.2E-2"/>
    <n v="0.81"/>
    <n v="15.158077089649201"/>
    <d v="1900-01-09T19:51:10"/>
    <n v="43464"/>
    <n v="12.3644190793484"/>
    <n v="481.23720201656602"/>
    <n v="0"/>
    <n v="314450.68364768079"/>
  </r>
  <r>
    <s v="STND-62781"/>
    <s v="Independence Tube Corporation"/>
    <s v="Independence Tube - Phase 5 - 6226 74th St - Bedford Park"/>
    <s v="New Indoor LED Fixtures"/>
    <s v="Indoor Lighting"/>
    <s v="Manufacturing"/>
    <n v="0"/>
    <n v="11446.174999999999"/>
    <n v="2.0470320000000002"/>
    <x v="0"/>
    <x v="0"/>
    <n v="10.827197921178"/>
    <s v="Qty / 1,000"/>
    <m/>
    <s v="Private-Lighting"/>
    <s v="lighting"/>
    <n v="3"/>
    <n v="1"/>
    <s v="Lighting"/>
    <n v="0.91633259480590001"/>
    <n v="1.30467645558681"/>
    <n v="10488.503238352399"/>
    <n v="2.6707144542327699"/>
    <n v="0.71"/>
    <n v="7446.8372992302202"/>
    <n v="1.8962072625052699"/>
    <n v="4618"/>
    <n v="1.02"/>
    <n v="1.04"/>
    <n v="1.2E-2"/>
    <n v="0.81"/>
    <n v="15.158077089649201"/>
    <d v="1900-01-09T19:51:10"/>
    <n v="43464"/>
    <n v="3.17036378707594"/>
    <n v="123.394155745323"/>
    <n v="0"/>
    <n v="80628.381325576236"/>
  </r>
  <r>
    <s v="STND-62785"/>
    <s v="IBNN Inc"/>
    <s v="IBNN Inc - 3635 W Armitage St - Chicago"/>
    <s v="LED Refrigerated Display Case Lighting for Open and Closed Cases"/>
    <s v="Refrigeration"/>
    <s v="Retail (strip mall)"/>
    <n v="0"/>
    <n v="3890.7"/>
    <n v="0.46300000000000002"/>
    <x v="2"/>
    <x v="0"/>
    <n v="8.6177180282661094"/>
    <s v="ΔkWpeak / CF"/>
    <n v="0.69"/>
    <s v="Private-Non-Lighting"/>
    <s v="non_lighting"/>
    <n v="3"/>
    <n v="1"/>
    <s v="Non-Lighting"/>
    <n v="0.98952339343681495"/>
    <n v="0.43468415683807998"/>
    <n v="3849.93866684462"/>
    <n v="0.20125876461603101"/>
    <n v="0.7"/>
    <n v="2694.9570667912299"/>
    <n v="0.140881135231222"/>
    <n v="4093"/>
    <n v="1.1200000000000001"/>
    <n v="1.29"/>
    <n v="1.9E-2"/>
    <n v="0.71"/>
    <n v="17.102369899829"/>
    <d v="1900-01-11T05:11:01"/>
    <n v="43406"/>
    <n v="0.29167936900874097"/>
    <n v="0"/>
    <n v="0"/>
    <n v="23224.380099889935"/>
  </r>
  <r>
    <s v="STND-62787"/>
    <s v="MJH Wacker LLC"/>
    <s v="Lincoln Property Company - Phase 2 - 150 S Wacker Dr - Chicago"/>
    <s v="VSD on HVAC Fan or Pump &lt;= 200 HP"/>
    <s v="Variable Speed Drives"/>
    <s v="Office"/>
    <n v="0"/>
    <n v="517853.571"/>
    <n v="29.559608000000001"/>
    <x v="6"/>
    <x v="0"/>
    <n v="15"/>
    <s v="ΔkWpeak"/>
    <m/>
    <s v="Private-Non-Lighting"/>
    <s v="non_lighting"/>
    <n v="1"/>
    <n v="1"/>
    <s v="Non-Lighting"/>
    <n v="0.63719436902659499"/>
    <n v="0.48692010922420598"/>
    <n v="329973.37942151399"/>
    <n v="14.3931675559847"/>
    <n v="0.7"/>
    <n v="230981.36559505999"/>
    <n v="10.0752172891893"/>
    <n v="2885"/>
    <n v="1.165"/>
    <n v="1.3779999999999999"/>
    <n v="2.5499999999999998E-2"/>
    <n v="0.55000000000000004"/>
    <n v="24.263431542460999"/>
    <d v="1900-01-16T07:56:40"/>
    <n v="43427"/>
    <n v="14.3931675559847"/>
    <n v="0"/>
    <n v="0"/>
    <n v="3464720.4839259"/>
  </r>
  <r>
    <s v="STND-62787"/>
    <s v="MJH Wacker LLC"/>
    <s v="Lincoln Property Company - Phase 2 - 150 S Wacker Dr - Chicago"/>
    <s v="VSD on HVAC Fan or Pump &lt;= 200 HP"/>
    <s v="Variable Speed Drives"/>
    <s v="Office"/>
    <n v="0"/>
    <n v="129463.393"/>
    <n v="7.3899020000000002"/>
    <x v="6"/>
    <x v="0"/>
    <n v="15"/>
    <s v="ΔkWpeak"/>
    <m/>
    <s v="Private-Non-Lighting"/>
    <s v="non_lighting"/>
    <n v="1"/>
    <n v="1"/>
    <s v="Non-Lighting"/>
    <n v="0.63719436902659499"/>
    <n v="0.48692010922420598"/>
    <n v="82493.345014677005"/>
    <n v="3.5982918889961799"/>
    <n v="0.7"/>
    <n v="57745.341510273902"/>
    <n v="2.5188043222973202"/>
    <n v="2885"/>
    <n v="1.165"/>
    <n v="1.3779999999999999"/>
    <n v="2.5499999999999998E-2"/>
    <n v="0.55000000000000004"/>
    <n v="24.263431542460999"/>
    <d v="1900-01-16T07:56:40"/>
    <n v="43427"/>
    <n v="3.5982918889961799"/>
    <n v="0"/>
    <n v="0"/>
    <n v="866180.12265410856"/>
  </r>
  <r>
    <s v="STND-62787"/>
    <s v="MJH Wacker LLC"/>
    <s v="Lincoln Property Company - Phase 2 - 150 S Wacker Dr - Chicago"/>
    <s v="VSD on HVAC Fan or Pump &lt;= 200 HP"/>
    <s v="Variable Speed Drives"/>
    <s v="Office"/>
    <n v="0"/>
    <n v="388390.17800000001"/>
    <n v="22.169706000000001"/>
    <x v="6"/>
    <x v="0"/>
    <n v="15"/>
    <s v="ΔkWpeak"/>
    <m/>
    <s v="Private-Non-Lighting"/>
    <s v="non_lighting"/>
    <n v="1"/>
    <n v="1"/>
    <s v="Non-Lighting"/>
    <n v="0.63719436902659499"/>
    <n v="0.48692010922420598"/>
    <n v="247480.03440683699"/>
    <n v="10.794875666988499"/>
    <n v="0.7"/>
    <n v="173236.02408478601"/>
    <n v="7.5564129668919797"/>
    <n v="2885"/>
    <n v="1.165"/>
    <n v="1.3779999999999999"/>
    <n v="2.5499999999999998E-2"/>
    <n v="0.55000000000000004"/>
    <n v="24.263431542460999"/>
    <d v="1900-01-16T07:56:40"/>
    <n v="43427"/>
    <n v="10.794875666988499"/>
    <n v="0"/>
    <n v="0"/>
    <n v="2598540.3612717902"/>
  </r>
  <r>
    <s v="STND-62787"/>
    <s v="MJH Wacker LLC"/>
    <s v="Lincoln Property Company - Phase 2 - 150 S Wacker Dr - Chicago"/>
    <s v="VSD on HVAC Fan or Pump &lt;= 200 HP"/>
    <s v="Variable Speed Drives"/>
    <s v="Office"/>
    <n v="0"/>
    <n v="129463.393"/>
    <n v="7.3899020000000002"/>
    <x v="6"/>
    <x v="0"/>
    <n v="15"/>
    <s v="ΔkWpeak"/>
    <m/>
    <s v="Private-Non-Lighting"/>
    <s v="non_lighting"/>
    <n v="1"/>
    <n v="1"/>
    <s v="Non-Lighting"/>
    <n v="0.63719436902659499"/>
    <n v="0.48692010922420598"/>
    <n v="82493.345014677005"/>
    <n v="3.5982918889961799"/>
    <n v="0.7"/>
    <n v="57745.341510273902"/>
    <n v="2.5188043222973202"/>
    <n v="2885"/>
    <n v="1.165"/>
    <n v="1.3779999999999999"/>
    <n v="2.5499999999999998E-2"/>
    <n v="0.55000000000000004"/>
    <n v="24.263431542460999"/>
    <d v="1900-01-16T07:56:40"/>
    <n v="43427"/>
    <n v="3.5982918889961799"/>
    <n v="0"/>
    <n v="0"/>
    <n v="866180.12265410856"/>
  </r>
  <r>
    <s v="STND-62787"/>
    <s v="MJH Wacker LLC"/>
    <s v="Lincoln Property Company - Phase 2 - 150 S Wacker Dr - Chicago"/>
    <s v="VSD on HVAC Fan or Pump &lt;= 200 HP"/>
    <s v="Variable Speed Drives"/>
    <s v="Office"/>
    <n v="0"/>
    <n v="78110.373999999996"/>
    <n v="0"/>
    <x v="6"/>
    <x v="0"/>
    <n v="15"/>
    <s v="ΔkWpeak"/>
    <m/>
    <s v="Private-Non-Lighting"/>
    <s v="non_lighting"/>
    <n v="1"/>
    <n v="1"/>
    <s v="Non-Lighting"/>
    <n v="0.63719436902659499"/>
    <n v="0.48692010922420598"/>
    <n v="49771.490475361301"/>
    <n v="0"/>
    <n v="0.7"/>
    <n v="34840.043332752903"/>
    <n v="0"/>
    <n v="2885"/>
    <n v="1.165"/>
    <n v="1.3779999999999999"/>
    <n v="2.5499999999999998E-2"/>
    <n v="0.55000000000000004"/>
    <n v="24.263431542460999"/>
    <d v="1900-01-16T07:56:40"/>
    <n v="43427"/>
    <n v="0"/>
    <n v="0"/>
    <n v="0"/>
    <n v="522600.64999129355"/>
  </r>
  <r>
    <s v="STND-62787"/>
    <s v="MJH Wacker LLC"/>
    <s v="Lincoln Property Company - Phase 2 - 150 S Wacker Dr - Chicago"/>
    <s v="VSD on HVAC Fan or Pump &lt;= 200 HP"/>
    <s v="Variable Speed Drives"/>
    <s v="Office"/>
    <n v="0"/>
    <n v="38839.017999999996"/>
    <n v="2.216971"/>
    <x v="6"/>
    <x v="0"/>
    <n v="15"/>
    <s v="ΔkWpeak"/>
    <m/>
    <s v="Private-Non-Lighting"/>
    <s v="non_lighting"/>
    <n v="1"/>
    <n v="1"/>
    <s v="Non-Lighting"/>
    <n v="0.63719436902659499"/>
    <n v="0.48692010922420598"/>
    <n v="24748.003568122502"/>
    <n v="1.0794877614669001"/>
    <n v="0.7"/>
    <n v="17323.602497685799"/>
    <n v="0.75564143302682796"/>
    <n v="2885"/>
    <n v="1.165"/>
    <n v="1.3779999999999999"/>
    <n v="2.5499999999999998E-2"/>
    <n v="0.55000000000000004"/>
    <n v="24.263431542460999"/>
    <d v="1900-01-16T07:56:40"/>
    <n v="43427"/>
    <n v="1.0794877614669001"/>
    <n v="0"/>
    <n v="0"/>
    <n v="259854.03746528699"/>
  </r>
  <r>
    <s v="STND-62788"/>
    <s v="MJH Wacker LLC"/>
    <s v="Lincoln Property Company -  Phase 2 - 100 S Wacker Dr - Chicago"/>
    <s v="VSD on HVAC Fan or Pump &lt;= 200 HP"/>
    <s v="Variable Speed Drives"/>
    <s v="Office"/>
    <n v="0"/>
    <n v="26036.791000000001"/>
    <n v="0"/>
    <x v="6"/>
    <x v="0"/>
    <n v="15"/>
    <s v="ΔkWpeak"/>
    <m/>
    <s v="Private-Non-Lighting"/>
    <s v="non_lighting"/>
    <n v="3"/>
    <n v="1"/>
    <s v="Non-Lighting"/>
    <n v="0.98952339343681495"/>
    <n v="0.43468415683807998"/>
    <n v="25764.013784525101"/>
    <n v="0"/>
    <n v="0.7"/>
    <n v="18034.809649167601"/>
    <n v="0"/>
    <n v="2885"/>
    <n v="1.165"/>
    <n v="1.3779999999999999"/>
    <n v="2.5499999999999998E-2"/>
    <n v="0.55000000000000004"/>
    <n v="24.263431542460999"/>
    <d v="1900-01-16T07:56:40"/>
    <n v="43410"/>
    <n v="0"/>
    <n v="0"/>
    <n v="0"/>
    <n v="270522.14473751403"/>
  </r>
  <r>
    <s v="STND-62788"/>
    <s v="MJH Wacker LLC"/>
    <s v="Lincoln Property Company -  Phase 2 - 100 S Wacker Dr - Chicago"/>
    <s v="VSD on HVAC Fan or Pump &lt;= 200 HP"/>
    <s v="Variable Speed Drives"/>
    <s v="Office"/>
    <n v="0"/>
    <n v="65091.978000000003"/>
    <n v="0"/>
    <x v="6"/>
    <x v="0"/>
    <n v="15"/>
    <s v="ΔkWpeak"/>
    <m/>
    <s v="Private-Non-Lighting"/>
    <s v="non_lighting"/>
    <n v="3"/>
    <n v="1"/>
    <s v="Non-Lighting"/>
    <n v="0.98952339343681495"/>
    <n v="0.43468415683807998"/>
    <n v="64410.034956074502"/>
    <n v="0"/>
    <n v="0.7"/>
    <n v="45087.024469252203"/>
    <n v="0"/>
    <n v="2885"/>
    <n v="1.165"/>
    <n v="1.3779999999999999"/>
    <n v="2.5499999999999998E-2"/>
    <n v="0.55000000000000004"/>
    <n v="24.263431542460999"/>
    <d v="1900-01-16T07:56:40"/>
    <n v="43410"/>
    <n v="0"/>
    <n v="0"/>
    <n v="0"/>
    <n v="676305.36703878304"/>
  </r>
  <r>
    <s v="STND-62788"/>
    <s v="MJH Wacker LLC"/>
    <s v="Lincoln Property Company -  Phase 2 - 100 S Wacker Dr - Chicago"/>
    <s v="VSD on HVAC Fan or Pump &lt;= 200 HP"/>
    <s v="Variable Speed Drives"/>
    <s v="Office"/>
    <n v="0"/>
    <n v="38839.017999999996"/>
    <n v="2.216971"/>
    <x v="6"/>
    <x v="0"/>
    <n v="15"/>
    <s v="ΔkWpeak"/>
    <m/>
    <s v="Private-Non-Lighting"/>
    <s v="non_lighting"/>
    <n v="3"/>
    <n v="1"/>
    <s v="Non-Lighting"/>
    <n v="0.98952339343681495"/>
    <n v="0.43468415683807998"/>
    <n v="38432.116889113502"/>
    <n v="0.96368216986947597"/>
    <n v="0.7"/>
    <n v="26902.481822379501"/>
    <n v="0.67457751890863304"/>
    <n v="2885"/>
    <n v="1.165"/>
    <n v="1.3779999999999999"/>
    <n v="2.5499999999999998E-2"/>
    <n v="0.55000000000000004"/>
    <n v="24.263431542460999"/>
    <d v="1900-01-16T07:56:40"/>
    <n v="43410"/>
    <n v="0.96368216986947597"/>
    <n v="0"/>
    <n v="0"/>
    <n v="403537.2273356925"/>
  </r>
  <r>
    <s v="STND-62789"/>
    <s v="MR 1051 LLC"/>
    <s v="MR 1051 LLC - 1051 Permiter Dr - Ste 800 - Schaumburg"/>
    <s v="New Indoor LED Fixtures"/>
    <s v="Indoor Lighting"/>
    <s v="Office"/>
    <n v="0"/>
    <n v="31945.258999999998"/>
    <n v="7.1831759999999996"/>
    <x v="0"/>
    <x v="0"/>
    <n v="15"/>
    <s v="Qty / 1,000"/>
    <m/>
    <s v="Private-Lighting"/>
    <s v="lighting"/>
    <n v="3"/>
    <n v="1"/>
    <s v="Lighting"/>
    <n v="0.91633259480590001"/>
    <n v="1.30467645558681"/>
    <n v="29272.482071216498"/>
    <n v="9.3717206035362093"/>
    <n v="0.71"/>
    <n v="20783.462270563701"/>
    <n v="6.6539216285107097"/>
    <n v="2885"/>
    <n v="1.165"/>
    <n v="1.3779999999999999"/>
    <n v="2.5499999999999998E-2"/>
    <n v="0.55000000000000004"/>
    <n v="24.263431542460999"/>
    <d v="1900-01-16T07:56:40"/>
    <n v="43472"/>
    <n v="12.3653788145352"/>
    <n v="640.72814833993198"/>
    <n v="0"/>
    <n v="311751.93405845552"/>
  </r>
  <r>
    <s v="STND-62789"/>
    <s v="MR 1051 LLC"/>
    <s v="MR 1051 LLC - 1051 Permiter Dr - Ste 800 - Schaumburg"/>
    <s v="Occupancy Sensors"/>
    <s v="Indoor Lighting"/>
    <s v="Office"/>
    <n v="0"/>
    <n v="4381.0640000000003"/>
    <n v="2.9852159999999999"/>
    <x v="0"/>
    <x v="0"/>
    <n v="8"/>
    <s v="Qty / 1,000"/>
    <m/>
    <s v="Private-Lighting"/>
    <s v="lighting"/>
    <n v="3"/>
    <n v="1"/>
    <s v="Lighting"/>
    <n v="0.91633259480590001"/>
    <n v="1.30467645558681"/>
    <n v="4014.5117431307099"/>
    <n v="3.8947410300410201"/>
    <n v="0.71"/>
    <n v="2850.30333762281"/>
    <n v="2.7652661313291298"/>
    <n v="2885"/>
    <n v="1.165"/>
    <n v="1.3779999999999999"/>
    <n v="2.5499999999999998E-2"/>
    <n v="0.55000000000000004"/>
    <n v="24.263431542460999"/>
    <d v="1900-01-16T07:56:40"/>
    <n v="43472"/>
    <n v="7.0659307511629601"/>
    <n v="87.871287081401903"/>
    <n v="0"/>
    <n v="22802.42670098248"/>
  </r>
  <r>
    <s v="STND-62790"/>
    <s v="County of Cook School District 92"/>
    <s v="Lindop School District 92 PH-3  - 2400 S 18th Ave - Broadview"/>
    <s v="New Indoor LED Fixtures"/>
    <s v="Indoor Lighting"/>
    <s v="K-12 School"/>
    <n v="0"/>
    <n v="1951.8409999999999"/>
    <n v="0.53222400000000003"/>
    <x v="0"/>
    <x v="1"/>
    <n v="15"/>
    <s v="Qty / 1,000"/>
    <m/>
    <s v="Public-Lighting"/>
    <s v="lighting"/>
    <n v="3"/>
    <n v="1"/>
    <s v="Lighting"/>
    <n v="0.99829244462109001"/>
    <n v="0.987374621353864"/>
    <n v="1948.50812340167"/>
    <n v="0.52550447047543902"/>
    <n v="0.71"/>
    <n v="1383.44076761519"/>
    <n v="0.37310817403756202"/>
    <n v="2979"/>
    <n v="1.17333333333333"/>
    <n v="1.323"/>
    <n v="2.1333333333333301E-2"/>
    <n v="0.72"/>
    <n v="23.497818059751602"/>
    <d v="1900-01-15T18:49:11"/>
    <n v="43432"/>
    <n v="0.55167597891517495"/>
    <n v="35.427420425485003"/>
    <n v="0"/>
    <n v="20751.61151422785"/>
  </r>
  <r>
    <s v="STND-62790"/>
    <s v="County of Cook School District 92"/>
    <s v="Lindop School District 92 PH-3  - 2400 S 18th Ave - Broadview"/>
    <s v="New Indoor LED Fixtures"/>
    <s v="Indoor Lighting"/>
    <s v="K-12 School"/>
    <n v="0"/>
    <n v="3011.4119999999998"/>
    <n v="0.82114600000000004"/>
    <x v="0"/>
    <x v="1"/>
    <n v="15"/>
    <s v="Qty / 1,000"/>
    <m/>
    <s v="Public-Lighting"/>
    <s v="lighting"/>
    <n v="3"/>
    <n v="1"/>
    <s v="Lighting"/>
    <n v="0.99829244462109001"/>
    <n v="0.987374621353864"/>
    <n v="3006.2698472412899"/>
    <n v="0.81077872082624003"/>
    <n v="0.71"/>
    <n v="2134.4515915413099"/>
    <n v="0.57565289178663104"/>
    <n v="2979"/>
    <n v="1.17333333333333"/>
    <n v="1.323"/>
    <n v="2.1333333333333301E-2"/>
    <n v="0.72"/>
    <n v="23.497818059751602"/>
    <d v="1900-01-15T18:49:11"/>
    <n v="43432"/>
    <n v="0.85115763923137699"/>
    <n v="54.659451768023402"/>
    <n v="0"/>
    <n v="32016.773873119648"/>
  </r>
  <r>
    <s v="STND-62790"/>
    <s v="County of Cook School District 92"/>
    <s v="Lindop School District 92 PH-3  - 2400 S 18th Ave - Broadview"/>
    <s v="New Indoor LED Fixtures"/>
    <s v="Indoor Lighting"/>
    <s v="K-12 School"/>
    <n v="0"/>
    <n v="487.96"/>
    <n v="0.13305600000000001"/>
    <x v="0"/>
    <x v="1"/>
    <n v="15"/>
    <s v="Qty / 1,000"/>
    <m/>
    <s v="Public-Lighting"/>
    <s v="lighting"/>
    <n v="3"/>
    <n v="1"/>
    <s v="Lighting"/>
    <n v="0.99829244462109001"/>
    <n v="0.987374621353864"/>
    <n v="487.12678127730697"/>
    <n v="0.13137611761886001"/>
    <n v="0.71"/>
    <n v="345.86001470688802"/>
    <n v="9.3277043509390395E-2"/>
    <n v="2979"/>
    <n v="1.17333333333333"/>
    <n v="1.323"/>
    <n v="2.1333333333333301E-2"/>
    <n v="0.72"/>
    <n v="23.497818059751602"/>
    <d v="1900-01-15T18:49:11"/>
    <n v="43432"/>
    <n v="0.13791899472879399"/>
    <n v="8.8568505686783094"/>
    <n v="0"/>
    <n v="5187.9002206033201"/>
  </r>
  <r>
    <s v="STND-62790"/>
    <s v="County of Cook School District 92"/>
    <s v="Lindop School District 92 PH-3  - 2400 S 18th Ave - Broadview"/>
    <s v="New Indoor LED Fixtures"/>
    <s v="Indoor Lighting"/>
    <s v="K-12 School"/>
    <n v="0"/>
    <n v="836.50300000000004"/>
    <n v="0.22809599999999999"/>
    <x v="0"/>
    <x v="1"/>
    <n v="15"/>
    <s v="Qty / 1,000"/>
    <m/>
    <s v="Public-Lighting"/>
    <s v="lighting"/>
    <n v="3"/>
    <n v="1"/>
    <s v="Lighting"/>
    <n v="0.99829244462109001"/>
    <n v="0.987374621353864"/>
    <n v="835.07462480287597"/>
    <n v="0.225216201632331"/>
    <n v="0.71"/>
    <n v="592.90298361004204"/>
    <n v="0.15990350315895499"/>
    <n v="2979"/>
    <n v="1.17333333333333"/>
    <n v="1.323"/>
    <n v="2.1333333333333301E-2"/>
    <n v="0.72"/>
    <n v="23.497818059751602"/>
    <d v="1900-01-15T18:49:11"/>
    <n v="43432"/>
    <n v="0.23643256239221799"/>
    <n v="15.1831749964159"/>
    <n v="0"/>
    <n v="8893.544754150631"/>
  </r>
  <r>
    <s v="STND-62790"/>
    <s v="County of Cook School District 92"/>
    <s v="Lindop School District 92 PH-3  - 2400 S 18th Ave - Broadview"/>
    <s v="New Indoor LED Fixtures"/>
    <s v="Indoor Lighting"/>
    <s v="K-12 School"/>
    <n v="0"/>
    <n v="177.75700000000001"/>
    <n v="4.8469999999999999E-2"/>
    <x v="0"/>
    <x v="1"/>
    <n v="15"/>
    <s v="Qty / 1,000"/>
    <m/>
    <s v="Public-Lighting"/>
    <s v="lighting"/>
    <n v="3"/>
    <n v="1"/>
    <s v="Lighting"/>
    <n v="0.99829244462109001"/>
    <n v="0.987374621353864"/>
    <n v="177.453470078511"/>
    <n v="4.7858047897021798E-2"/>
    <n v="0.71"/>
    <n v="125.991963755743"/>
    <n v="3.39792140068855E-2"/>
    <n v="2979"/>
    <n v="1.17333333333333"/>
    <n v="1.323"/>
    <n v="2.1333333333333301E-2"/>
    <n v="0.72"/>
    <n v="23.497818059751602"/>
    <d v="1900-01-15T18:49:11"/>
    <n v="43432"/>
    <n v="5.0241504888953799E-2"/>
    <n v="3.2264267287002002"/>
    <n v="0"/>
    <n v="1889.879456336145"/>
  </r>
  <r>
    <s v="STND-62790"/>
    <s v="County of Cook School District 92"/>
    <s v="Lindop School District 92 PH-3  - 2400 S 18th Ave - Broadview"/>
    <s v="Occupancy Sensors"/>
    <s v="Indoor Lighting"/>
    <s v="K-12 School"/>
    <n v="0"/>
    <n v="105.399"/>
    <n v="9.4801999999999997E-2"/>
    <x v="0"/>
    <x v="1"/>
    <n v="8"/>
    <s v="Qty / 1,000"/>
    <m/>
    <s v="Public-Lighting"/>
    <s v="lighting"/>
    <n v="3"/>
    <n v="1"/>
    <s v="Lighting"/>
    <n v="0.99829244462109001"/>
    <n v="0.987374621353864"/>
    <n v="105.219025370618"/>
    <n v="9.3605088853588994E-2"/>
    <n v="0.71"/>
    <n v="74.705508013138996"/>
    <n v="6.6459613086048197E-2"/>
    <n v="2979"/>
    <n v="1.17333333333333"/>
    <n v="1.323"/>
    <n v="2.1333333333333301E-2"/>
    <n v="0.72"/>
    <n v="23.497818059751602"/>
    <d v="1900-01-15T18:49:11"/>
    <n v="43432"/>
    <n v="0.124126571526155"/>
    <n v="1.9130731885567001"/>
    <n v="0"/>
    <n v="597.64406410511197"/>
  </r>
  <r>
    <s v="STND-62790"/>
    <s v="County of Cook School District 92"/>
    <s v="Lindop School District 92 PH-3  - 2400 S 18th Ave - Broadview"/>
    <s v="Occupancy Sensors Plus Daylighting Controls"/>
    <s v="Indoor Lighting"/>
    <s v="K-12 School"/>
    <n v="0"/>
    <n v="1941.758"/>
    <n v="0.43604399999999999"/>
    <x v="0"/>
    <x v="1"/>
    <n v="8"/>
    <s v="Qty / 1,000"/>
    <m/>
    <s v="Public-Lighting"/>
    <s v="lighting"/>
    <n v="3"/>
    <n v="1"/>
    <s v="Lighting"/>
    <n v="0.99829244462109001"/>
    <n v="0.987374621353864"/>
    <n v="1938.4423406825599"/>
    <n v="0.430538779393624"/>
    <n v="0.71"/>
    <n v="1376.2940618846201"/>
    <n v="0.30568253336947299"/>
    <n v="2979"/>
    <n v="1.17333333333333"/>
    <n v="1.323"/>
    <n v="2.1333333333333301E-2"/>
    <n v="0.72"/>
    <n v="23.497818059751602"/>
    <d v="1900-01-15T18:49:11"/>
    <n v="43432"/>
    <n v="0.45198074598306098"/>
    <n v="35.244406194228397"/>
    <n v="0"/>
    <n v="11010.352495076961"/>
  </r>
  <r>
    <s v="STND-62794"/>
    <s v="Graymills Corp"/>
    <s v="Graymills Corp - 2601 S 25th Ave - Broadview"/>
    <s v="New Indoor LED Fixtures"/>
    <s v="Indoor Lighting"/>
    <s v="Warehouse"/>
    <n v="0"/>
    <n v="39970.25"/>
    <n v="6.3257000000000003"/>
    <x v="0"/>
    <x v="0"/>
    <n v="9.5383441434566993"/>
    <s v="Qty / 1,000"/>
    <m/>
    <s v="Private-Lighting"/>
    <s v="lighting"/>
    <n v="3"/>
    <n v="1"/>
    <s v="Lighting"/>
    <n v="0.91633259480590001"/>
    <n v="1.30467645558681"/>
    <n v="36626.042897540501"/>
    <n v="8.25299185510546"/>
    <n v="0.71"/>
    <n v="26004.4904572538"/>
    <n v="5.85962421712488"/>
    <n v="5242"/>
    <n v="1"/>
    <n v="1.22"/>
    <n v="1.0999999999999999E-2"/>
    <n v="0.68"/>
    <n v="13.3536818008394"/>
    <d v="1900-01-08T12:55:13"/>
    <n v="43415"/>
    <n v="9.9481579738493995"/>
    <n v="402.886471872946"/>
    <n v="0"/>
    <n v="248039.77925652239"/>
  </r>
  <r>
    <s v="STND-62797"/>
    <s v="1-57 McKinley Limited Partnership"/>
    <s v="1-57 McKinley LP LLC C/O Lee &amp; Associated Asset Management - 8101 South Madison Street - Burr Ridge"/>
    <s v="Outdoor &amp; Garage - LED Fixtures"/>
    <s v="Outdoor &amp; Garage Lighting"/>
    <s v="Exterior"/>
    <n v="0"/>
    <n v="42312.89"/>
    <n v="0"/>
    <x v="0"/>
    <x v="0"/>
    <n v="10.1978380583316"/>
    <s v="Qty / 1,000"/>
    <m/>
    <s v="Private-Lighting"/>
    <s v="lighting"/>
    <n v="3"/>
    <n v="1"/>
    <s v="Lighting"/>
    <n v="0.91633259480590001"/>
    <n v="1.30467645558681"/>
    <n v="38772.680287436597"/>
    <n v="0"/>
    <n v="0.71"/>
    <n v="27528.60300408"/>
    <n v="0"/>
    <n v="4903"/>
    <n v="1"/>
    <n v="1"/>
    <n v="0"/>
    <n v="0"/>
    <n v="14.276973281664301"/>
    <d v="1900-01-09T04:44:53"/>
    <n v="43447"/>
    <n v="0"/>
    <n v="0"/>
    <n v="0"/>
    <n v="280732.23540770862"/>
  </r>
  <r>
    <s v="STND-62797"/>
    <s v="1-57 McKinley Limited Partnership"/>
    <s v="1-57 McKinley LP LLC C/O Lee &amp; Associated Asset Management - 8101 South Madison Street - Burr Ridge"/>
    <s v="Outdoor &amp; Garage - LED Fixtures"/>
    <s v="Outdoor &amp; Garage Lighting"/>
    <s v="Exterior"/>
    <n v="0"/>
    <n v="6815.17"/>
    <n v="0"/>
    <x v="0"/>
    <x v="0"/>
    <n v="10.1978380583316"/>
    <s v="Qty / 1,000"/>
    <m/>
    <s v="Private-Lighting"/>
    <s v="lighting"/>
    <n v="3"/>
    <n v="1"/>
    <s v="Lighting"/>
    <n v="0.91633259480590001"/>
    <n v="1.30467645558681"/>
    <n v="6244.9624101433201"/>
    <n v="0"/>
    <n v="0.71"/>
    <n v="4433.92331120176"/>
    <n v="0"/>
    <n v="4903"/>
    <n v="1"/>
    <n v="1"/>
    <n v="0"/>
    <n v="0"/>
    <n v="14.276973281664301"/>
    <d v="1900-01-09T04:44:53"/>
    <n v="43447"/>
    <n v="0"/>
    <n v="0"/>
    <n v="0"/>
    <n v="45216.431890696978"/>
  </r>
  <r>
    <s v="STND-62797"/>
    <s v="1-57 McKinley Limited Partnership"/>
    <s v="1-57 McKinley LP LLC C/O Lee &amp; Associated Asset Management - 8101 South Madison Street - Burr Ridge"/>
    <s v="Outdoor &amp; Garage - LED Fixtures"/>
    <s v="Outdoor &amp; Garage Lighting"/>
    <s v="Exterior"/>
    <n v="0"/>
    <n v="661.90499999999997"/>
    <n v="0"/>
    <x v="0"/>
    <x v="0"/>
    <n v="10.1978380583316"/>
    <s v="Qty / 1,000"/>
    <m/>
    <s v="Private-Lighting"/>
    <s v="lighting"/>
    <n v="3"/>
    <n v="1"/>
    <s v="Lighting"/>
    <n v="0.91633259480590001"/>
    <n v="1.30467645558681"/>
    <n v="606.52512616499905"/>
    <n v="0"/>
    <n v="0.71"/>
    <n v="430.63283957714901"/>
    <n v="0"/>
    <n v="4903"/>
    <n v="1"/>
    <n v="1"/>
    <n v="0"/>
    <n v="0"/>
    <n v="14.276973281664301"/>
    <d v="1900-01-09T04:44:53"/>
    <n v="43447"/>
    <n v="0"/>
    <n v="0"/>
    <n v="0"/>
    <n v="4391.5239606072564"/>
  </r>
  <r>
    <s v="STND-62797"/>
    <s v="1-57 McKinley Limited Partnership"/>
    <s v="1-57 McKinley LP LLC C/O Lee &amp; Associated Asset Management - 8101 South Madison Street - Burr Ridge"/>
    <s v="Outdoor &amp; Garage - LED Fixtures"/>
    <s v="Outdoor &amp; Garage Lighting"/>
    <s v="Exterior"/>
    <n v="0"/>
    <n v="6373.9"/>
    <n v="0"/>
    <x v="0"/>
    <x v="0"/>
    <n v="10.1978380583316"/>
    <s v="Qty / 1,000"/>
    <m/>
    <s v="Private-Lighting"/>
    <s v="lighting"/>
    <n v="3"/>
    <n v="1"/>
    <s v="Lighting"/>
    <n v="0.91633259480590001"/>
    <n v="1.30467645558681"/>
    <n v="5840.6123260333197"/>
    <n v="0"/>
    <n v="0.71"/>
    <n v="4146.8347514836596"/>
    <n v="0"/>
    <n v="4903"/>
    <n v="1"/>
    <n v="1"/>
    <n v="0"/>
    <n v="0"/>
    <n v="14.276973281664301"/>
    <d v="1900-01-09T04:44:53"/>
    <n v="43447"/>
    <n v="0"/>
    <n v="0"/>
    <n v="0"/>
    <n v="42288.749250292123"/>
  </r>
  <r>
    <s v="STND-62797"/>
    <s v="1-57 McKinley Limited Partnership"/>
    <s v="1-57 McKinley LP LLC C/O Lee &amp; Associated Asset Management - 8101 South Madison Street - Burr Ridge"/>
    <s v="Outdoor &amp; Garage - LED Fixtures"/>
    <s v="Outdoor &amp; Garage Lighting"/>
    <s v="Exterior"/>
    <n v="0"/>
    <n v="52952.4"/>
    <n v="0"/>
    <x v="0"/>
    <x v="0"/>
    <n v="10.1978380583316"/>
    <s v="Qty / 1,000"/>
    <m/>
    <s v="Private-Lighting"/>
    <s v="lighting"/>
    <n v="3"/>
    <n v="1"/>
    <s v="Lighting"/>
    <n v="0.91633259480590001"/>
    <n v="1.30467645558681"/>
    <n v="48522.010093199897"/>
    <n v="0"/>
    <n v="0.71"/>
    <n v="34450.6271661719"/>
    <n v="0"/>
    <n v="4903"/>
    <n v="1"/>
    <n v="1"/>
    <n v="0"/>
    <n v="0"/>
    <n v="14.276973281664301"/>
    <d v="1900-01-09T04:44:53"/>
    <n v="43447"/>
    <n v="0"/>
    <n v="0"/>
    <n v="0"/>
    <n v="351321.91684858029"/>
  </r>
  <r>
    <s v="STND-62797"/>
    <s v="1-57 McKinley Limited Partnership"/>
    <s v="1-57 McKinley LP LLC C/O Lee &amp; Associated Asset Management - 8101 South Madison Street - Burr Ridge"/>
    <s v="Photocells"/>
    <s v="Outdoor &amp; Garage Lighting"/>
    <s v="Office"/>
    <n v="0"/>
    <n v="140"/>
    <n v="0"/>
    <x v="0"/>
    <x v="0"/>
    <n v="8"/>
    <s v="Qty / 1,000"/>
    <m/>
    <s v="Private-Lighting"/>
    <s v="lighting"/>
    <n v="3"/>
    <n v="1"/>
    <s v="Lighting"/>
    <n v="0.91633259480590001"/>
    <n v="1.30467645558681"/>
    <n v="128.28656327282599"/>
    <n v="0"/>
    <n v="0.71"/>
    <n v="91.0834599237064"/>
    <n v="0"/>
    <n v="2885"/>
    <n v="1.165"/>
    <n v="1.3779999999999999"/>
    <n v="2.5499999999999998E-2"/>
    <n v="0.55000000000000004"/>
    <n v="24.263431542460999"/>
    <d v="1900-01-16T07:56:40"/>
    <n v="43447"/>
    <n v="0"/>
    <n v="2.8079891531820298"/>
    <n v="0"/>
    <n v="728.6676793896512"/>
  </r>
  <r>
    <s v="STND-62798"/>
    <s v="Prospect Heights Park District"/>
    <s v="Prospect Heights Park District - 110 W Camp McDonald - Prospect Hts"/>
    <s v="Outdoor &amp; Garage - LED Fixtures"/>
    <s v="Outdoor &amp; Garage Lighting"/>
    <s v="Exterior"/>
    <n v="0"/>
    <n v="15297.36"/>
    <n v="0"/>
    <x v="0"/>
    <x v="1"/>
    <n v="10.1978380583316"/>
    <s v="Qty / 1,000"/>
    <m/>
    <s v="Public-Lighting"/>
    <s v="lighting"/>
    <n v="3"/>
    <n v="1"/>
    <s v="Lighting"/>
    <n v="0.99829244462109001"/>
    <n v="0.987374621353864"/>
    <n v="15271.238910648901"/>
    <n v="0"/>
    <n v="0.71"/>
    <n v="10842.5796265607"/>
    <n v="0"/>
    <n v="4903"/>
    <n v="1"/>
    <n v="1"/>
    <n v="0"/>
    <n v="0"/>
    <n v="14.276973281664301"/>
    <d v="1900-01-09T04:44:53"/>
    <n v="43411"/>
    <n v="0"/>
    <n v="0"/>
    <n v="0"/>
    <n v="110570.87116623153"/>
  </r>
  <r>
    <s v="STND-62798"/>
    <s v="Prospect Heights Park District"/>
    <s v="Prospect Heights Park District - 110 W Camp McDonald - Prospect Hts"/>
    <s v="Outdoor &amp; Garage - LED Fixtures"/>
    <s v="Outdoor &amp; Garage Lighting"/>
    <s v="Exterior"/>
    <n v="0"/>
    <n v="3824.34"/>
    <n v="0"/>
    <x v="0"/>
    <x v="1"/>
    <n v="10.1978380583316"/>
    <s v="Qty / 1,000"/>
    <m/>
    <s v="Public-Lighting"/>
    <s v="lighting"/>
    <n v="3"/>
    <n v="1"/>
    <s v="Lighting"/>
    <n v="0.99829244462109001"/>
    <n v="0.987374621353864"/>
    <n v="3817.8097276622202"/>
    <n v="0"/>
    <n v="0.71"/>
    <n v="2710.6449066401801"/>
    <n v="0"/>
    <n v="4903"/>
    <n v="1"/>
    <n v="1"/>
    <n v="0"/>
    <n v="0"/>
    <n v="14.276973281664301"/>
    <d v="1900-01-09T04:44:53"/>
    <n v="43411"/>
    <n v="0"/>
    <n v="0"/>
    <n v="0"/>
    <n v="27642.717791557934"/>
  </r>
  <r>
    <s v="STND-62799"/>
    <s v="School District 64 Consolidated Board of Education"/>
    <s v="Community Consolidated School District 64 - Lincoln School - 200 S Lincoln Ave - Park Ridge"/>
    <s v="New Indoor LED Fixtures"/>
    <s v="Indoor Lighting"/>
    <s v="K-12 School"/>
    <n v="0"/>
    <n v="16562.762999999999"/>
    <n v="4.5163010000000003"/>
    <x v="0"/>
    <x v="1"/>
    <n v="15"/>
    <s v="Qty / 1,000"/>
    <m/>
    <s v="Public-Lighting"/>
    <s v="lighting"/>
    <n v="3"/>
    <n v="1"/>
    <s v="Lighting"/>
    <n v="0.99829244462109001"/>
    <n v="0.987374621353864"/>
    <n v="16534.481164949699"/>
    <n v="4.4592809897950803"/>
    <n v="0.71"/>
    <n v="11739.481627114301"/>
    <n v="3.16608950275451"/>
    <n v="2979"/>
    <n v="1.17333333333333"/>
    <n v="1.323"/>
    <n v="2.1333333333333301E-2"/>
    <n v="0.72"/>
    <n v="23.497818059751602"/>
    <d v="1900-01-15T18:49:11"/>
    <n v="43447"/>
    <n v="4.6813649426756099"/>
    <n v="300.62693027181399"/>
    <n v="0"/>
    <n v="176092.22440671452"/>
  </r>
  <r>
    <s v="STND-62799"/>
    <s v="School District 64 Consolidated Board of Education"/>
    <s v="Community Consolidated School District 64 - Lincoln School - 200 S Lincoln Ave - Park Ridge"/>
    <s v="Occupancy Sensors Plus Daylighting Controls"/>
    <s v="Indoor Lighting"/>
    <s v="K-12 School"/>
    <n v="0"/>
    <n v="1503.297"/>
    <n v="0.33758199999999999"/>
    <x v="0"/>
    <x v="1"/>
    <n v="8"/>
    <s v="Qty / 1,000"/>
    <m/>
    <s v="Public-Lighting"/>
    <s v="lighting"/>
    <n v="3"/>
    <n v="1"/>
    <s v="Lighting"/>
    <n v="0.99829244462109001"/>
    <n v="0.987374621353864"/>
    <n v="1500.7300371215499"/>
    <n v="0.33331989942587997"/>
    <n v="0.71"/>
    <n v="1065.5183263562999"/>
    <n v="0.236657128592375"/>
    <n v="2979"/>
    <n v="1.17333333333333"/>
    <n v="1.323"/>
    <n v="2.1333333333333301E-2"/>
    <n v="0.72"/>
    <n v="23.497818059751602"/>
    <d v="1900-01-15T18:49:11"/>
    <n v="43447"/>
    <n v="0.34992010941660401"/>
    <n v="27.286000674937299"/>
    <n v="0"/>
    <n v="8524.1466108503992"/>
  </r>
  <r>
    <s v="STND-62800"/>
    <s v="Terri Lynn"/>
    <s v="Terri Lynn Inc - 1450 Bowes Rd Bldg 0 - Elgin"/>
    <s v="New Indoor LED Fixtures"/>
    <s v="Indoor Lighting"/>
    <s v="Manufacturing"/>
    <n v="0"/>
    <n v="4861.0919999999996"/>
    <n v="0.86935700000000005"/>
    <x v="0"/>
    <x v="0"/>
    <n v="10.827197921178"/>
    <s v="Qty / 1,000"/>
    <m/>
    <s v="Private-Lighting"/>
    <s v="lighting"/>
    <n v="2"/>
    <n v="1"/>
    <s v="Lighting"/>
    <n v="0.97902139861649395"/>
    <n v="0.93591656730105399"/>
    <n v="4759.1130886434503"/>
    <n v="0.81364561919914202"/>
    <n v="0.71"/>
    <n v="3378.97029293685"/>
    <n v="0.57768838963139102"/>
    <n v="4618"/>
    <n v="1.02"/>
    <n v="1.04"/>
    <n v="1.2E-2"/>
    <n v="0.81"/>
    <n v="15.158077089649201"/>
    <d v="1900-01-09T19:51:10"/>
    <n v="43472"/>
    <n v="0.96586611965710101"/>
    <n v="55.989565748746401"/>
    <n v="0"/>
    <n v="36584.780131408079"/>
  </r>
  <r>
    <s v="STND-62800"/>
    <s v="Terri Lynn"/>
    <s v="Terri Lynn Inc - 1450 Bowes Rd Bldg 0 - Elgin"/>
    <s v="New Indoor LED Fixtures"/>
    <s v="Indoor Lighting"/>
    <s v="Manufacturing"/>
    <n v="0"/>
    <n v="9646.8169999999991"/>
    <n v="1.7252350000000001"/>
    <x v="0"/>
    <x v="0"/>
    <n v="10.827197921178"/>
    <s v="Qty / 1,000"/>
    <m/>
    <s v="Private-Lighting"/>
    <s v="lighting"/>
    <n v="2"/>
    <n v="1"/>
    <s v="Lighting"/>
    <n v="0.97902139861649395"/>
    <n v="0.93591656730105399"/>
    <n v="9444.4402715373708"/>
    <n v="1.6146760189876299"/>
    <n v="0.71"/>
    <n v="6705.5525927915296"/>
    <n v="1.1464199734812199"/>
    <n v="4618"/>
    <n v="1.02"/>
    <n v="1.04"/>
    <n v="1.2E-2"/>
    <n v="0.81"/>
    <n v="15.158077089649201"/>
    <d v="1900-01-09T19:51:10"/>
    <n v="43472"/>
    <n v="1.9167569076301401"/>
    <n v="111.111062018087"/>
    <n v="0"/>
    <n v="72602.345093022188"/>
  </r>
  <r>
    <s v="STND-62800"/>
    <s v="Terri Lynn"/>
    <s v="Terri Lynn Inc - 1450 Bowes Rd Bldg 0 - Elgin"/>
    <s v="New Indoor LED Fixtures"/>
    <s v="Indoor Lighting"/>
    <s v="Manufacturing"/>
    <n v="0"/>
    <n v="29628.164000000001"/>
    <n v="5.2986959999999996"/>
    <x v="0"/>
    <x v="0"/>
    <n v="10.827197921178"/>
    <s v="Qty / 1,000"/>
    <m/>
    <s v="Private-Lighting"/>
    <s v="lighting"/>
    <n v="2"/>
    <n v="1"/>
    <s v="Lighting"/>
    <n v="0.97902139861649395"/>
    <n v="0.93591656730105399"/>
    <n v="29006.606557718798"/>
    <n v="4.9591373714918197"/>
    <n v="0.71"/>
    <n v="20594.690655980401"/>
    <n v="3.52098753375919"/>
    <n v="4618"/>
    <n v="1.02"/>
    <n v="1.04"/>
    <n v="1.2E-2"/>
    <n v="0.81"/>
    <n v="15.158077089649201"/>
    <d v="1900-01-09T19:51:10"/>
    <n v="43472"/>
    <n v="5.8869152083236296"/>
    <n v="341.25419479669199"/>
    <n v="0"/>
    <n v="222982.79185773496"/>
  </r>
  <r>
    <s v="STND-62800"/>
    <s v="Terri Lynn"/>
    <s v="Terri Lynn Inc - 1450 Bowes Rd Bldg 0 - Elgin"/>
    <s v="New Indoor LED Fixtures"/>
    <s v="Indoor Lighting"/>
    <s v="Manufacturing"/>
    <n v="0"/>
    <n v="46279.286999999997"/>
    <n v="8.2765799999999992"/>
    <x v="0"/>
    <x v="0"/>
    <n v="10.827197921178"/>
    <s v="Qty / 1,000"/>
    <m/>
    <s v="Private-Lighting"/>
    <s v="lighting"/>
    <n v="2"/>
    <n v="1"/>
    <s v="Lighting"/>
    <n v="0.97902139861649395"/>
    <n v="0.93591656730105399"/>
    <n v="45308.412285714097"/>
    <n v="7.74618834259255"/>
    <n v="0.71"/>
    <n v="32168.972722857001"/>
    <n v="5.4997937232407104"/>
    <n v="4618"/>
    <n v="1.02"/>
    <n v="1.04"/>
    <n v="1.2E-2"/>
    <n v="0.81"/>
    <n v="15.158077089649201"/>
    <d v="1900-01-09T19:51:10"/>
    <n v="43472"/>
    <n v="9.1953802737328498"/>
    <n v="533.04014453781303"/>
    <n v="0"/>
    <n v="348299.83459134912"/>
  </r>
  <r>
    <s v="STND-62800"/>
    <s v="Terri Lynn"/>
    <s v="Terri Lynn Inc - 1450 Bowes Rd Bldg 0 - Elgin"/>
    <s v="New Indoor LED Fixtures"/>
    <s v="Indoor Lighting"/>
    <s v="Manufacturing"/>
    <n v="0"/>
    <n v="772.49900000000002"/>
    <n v="0.138154"/>
    <x v="0"/>
    <x v="0"/>
    <n v="10.827197921178"/>
    <s v="Qty / 1,000"/>
    <m/>
    <s v="Private-Lighting"/>
    <s v="lighting"/>
    <n v="2"/>
    <n v="1"/>
    <s v="Lighting"/>
    <n v="0.97902139861649395"/>
    <n v="0.93591656730105399"/>
    <n v="756.29305140984297"/>
    <n v="0.12930061743891"/>
    <n v="0.71"/>
    <n v="536.96806650098802"/>
    <n v="9.1803438381625899E-2"/>
    <n v="4618"/>
    <n v="1.02"/>
    <n v="1.04"/>
    <n v="1.2E-2"/>
    <n v="0.81"/>
    <n v="15.158077089649201"/>
    <d v="1900-01-09T19:51:10"/>
    <n v="43472"/>
    <n v="0.153490761442201"/>
    <n v="8.8975653107040298"/>
    <n v="0"/>
    <n v="5813.8595333584672"/>
  </r>
  <r>
    <s v="STND-62800"/>
    <s v="Terri Lynn"/>
    <s v="Terri Lynn Inc - 1450 Bowes Rd Bldg 0 - Elgin"/>
    <s v="Outdoor &amp; Garage - LED Fixtures"/>
    <s v="Outdoor &amp; Garage Lighting"/>
    <s v="Exterior"/>
    <n v="0"/>
    <n v="19685.544999999998"/>
    <n v="0"/>
    <x v="0"/>
    <x v="0"/>
    <n v="10.1978380583316"/>
    <s v="Qty / 1,000"/>
    <m/>
    <s v="Private-Lighting"/>
    <s v="lighting"/>
    <n v="2"/>
    <n v="1"/>
    <s v="Lighting"/>
    <n v="0.97902139861649395"/>
    <n v="0.93591656730105399"/>
    <n v="19272.5697984279"/>
    <n v="0"/>
    <n v="0.71"/>
    <n v="13683.5245568838"/>
    <n v="0"/>
    <n v="4903"/>
    <n v="1"/>
    <n v="1"/>
    <n v="0"/>
    <n v="0"/>
    <n v="14.276973281664301"/>
    <d v="1900-01-09T04:44:53"/>
    <n v="43472"/>
    <n v="0"/>
    <n v="0"/>
    <n v="0"/>
    <n v="139542.36749830467"/>
  </r>
  <r>
    <s v="STND-62800"/>
    <s v="Terri Lynn"/>
    <s v="Terri Lynn Inc - 1450 Bowes Rd Bldg 0 - Elgin"/>
    <s v="Outdoor &amp; Garage - LED Fixtures"/>
    <s v="Outdoor &amp; Garage Lighting"/>
    <s v="Exterior"/>
    <n v="0"/>
    <n v="27579.375"/>
    <n v="0"/>
    <x v="0"/>
    <x v="0"/>
    <n v="10.1978380583316"/>
    <s v="Qty / 1,000"/>
    <m/>
    <s v="Private-Lighting"/>
    <s v="lighting"/>
    <n v="2"/>
    <n v="1"/>
    <s v="Lighting"/>
    <n v="0.97902139861649395"/>
    <n v="0.93591656730105399"/>
    <n v="27000.798285468802"/>
    <n v="0"/>
    <n v="0.71"/>
    <n v="19170.566782682799"/>
    <n v="0"/>
    <n v="4903"/>
    <n v="1"/>
    <n v="1"/>
    <n v="0"/>
    <n v="0"/>
    <n v="14.276973281664301"/>
    <d v="1900-01-09T04:44:53"/>
    <n v="43472"/>
    <n v="0"/>
    <n v="0"/>
    <n v="0"/>
    <n v="195498.33553623024"/>
  </r>
  <r>
    <s v="STND-62800"/>
    <s v="Terri Lynn"/>
    <s v="Terri Lynn Inc - 1450 Bowes Rd Bldg 0 - Elgin"/>
    <s v="Outdoor &amp; Garage - LED Fixtures"/>
    <s v="Outdoor &amp; Garage Lighting"/>
    <s v="Exterior"/>
    <n v="0"/>
    <n v="2034.7449999999999"/>
    <n v="0"/>
    <x v="0"/>
    <x v="0"/>
    <n v="10.1978380583316"/>
    <s v="Qty / 1,000"/>
    <m/>
    <s v="Private-Lighting"/>
    <s v="lighting"/>
    <n v="2"/>
    <n v="1"/>
    <s v="Lighting"/>
    <n v="0.97902139861649395"/>
    <n v="0.93591656730105399"/>
    <n v="1992.0588957279199"/>
    <n v="0"/>
    <n v="0.71"/>
    <n v="1414.3618159668199"/>
    <n v="0"/>
    <n v="4903"/>
    <n v="1"/>
    <n v="1"/>
    <n v="0"/>
    <n v="0"/>
    <n v="14.276973281664301"/>
    <d v="1900-01-09T04:44:53"/>
    <n v="43472"/>
    <n v="0"/>
    <n v="0"/>
    <n v="0"/>
    <n v="14423.43275511743"/>
  </r>
  <r>
    <s v="STND-62802"/>
    <s v="Tripar International Inc"/>
    <s v="Presidential LLC - 20 Presidential Dr - Roselle"/>
    <s v="Retrofit of Existing Indoor Fixtures to LED"/>
    <s v="Indoor Lighting"/>
    <s v="Office"/>
    <n v="0"/>
    <n v="19186.058000000001"/>
    <n v="4.3141559999999997"/>
    <x v="0"/>
    <x v="0"/>
    <n v="15"/>
    <s v="Qty / 1,000"/>
    <m/>
    <s v="Private-Lighting"/>
    <s v="lighting"/>
    <n v="3"/>
    <n v="1"/>
    <s v="Lighting"/>
    <n v="0.91633259480590001"/>
    <n v="1.30467645558681"/>
    <n v="17580.810311236499"/>
    <n v="5.6285777589285502"/>
    <n v="0.71"/>
    <n v="12482.375320977901"/>
    <n v="3.99629020883927"/>
    <n v="2885"/>
    <n v="1.165"/>
    <n v="1.3779999999999999"/>
    <n v="2.5499999999999998E-2"/>
    <n v="0.55000000000000004"/>
    <n v="24.263431542460999"/>
    <d v="1900-01-16T07:56:40"/>
    <n v="43434"/>
    <n v="7.4265440809190597"/>
    <n v="384.81601968800902"/>
    <n v="0"/>
    <n v="187235.6298146685"/>
  </r>
  <r>
    <s v="STND-62802"/>
    <s v="Tripar International Inc"/>
    <s v="Presidential LLC - 20 Presidential Dr - Roselle"/>
    <s v="Retrofit of Existing Indoor Fixtures to LED"/>
    <s v="Indoor Lighting"/>
    <s v="Office"/>
    <n v="0"/>
    <n v="324.04300000000001"/>
    <n v="7.2863999999999998E-2"/>
    <x v="0"/>
    <x v="0"/>
    <n v="15"/>
    <s v="Qty / 1,000"/>
    <m/>
    <s v="Private-Lighting"/>
    <s v="lighting"/>
    <n v="3"/>
    <n v="1"/>
    <s v="Lighting"/>
    <n v="0.91633259480590001"/>
    <n v="1.30467645558681"/>
    <n v="296.93116301868798"/>
    <n v="9.5063945259877103E-2"/>
    <n v="0.71"/>
    <n v="210.82112574326899"/>
    <n v="6.7495401134512703E-2"/>
    <n v="2885"/>
    <n v="1.165"/>
    <n v="1.3779999999999999"/>
    <n v="2.5499999999999998E-2"/>
    <n v="0.55000000000000004"/>
    <n v="24.263431542460999"/>
    <d v="1900-01-16T07:56:40"/>
    <n v="43434"/>
    <n v="0.12543072339342501"/>
    <n v="6.4993516368897399"/>
    <n v="0"/>
    <n v="3162.3168861490349"/>
  </r>
  <r>
    <s v="STND-62803"/>
    <s v="PR 150 Roosevelt Shops LLC"/>
    <s v="PR 150 Roosevelt Shops LLC - 150 W Roosevelt - Chicago"/>
    <s v="LED Channel Sign"/>
    <s v="Outdoor &amp; Garage Lighting"/>
    <s v="Garage"/>
    <n v="0"/>
    <n v="4834.3"/>
    <n v="0.98599999999999999"/>
    <x v="0"/>
    <x v="0"/>
    <n v="14.701558365186701"/>
    <s v="Qty / 1,000"/>
    <m/>
    <s v="Private-Lighting"/>
    <s v="lighting"/>
    <n v="3"/>
    <n v="1"/>
    <s v="Lighting"/>
    <n v="0.91633259480590001"/>
    <n v="1.30467645558681"/>
    <n v="4429.8266630701601"/>
    <n v="1.2864109852085901"/>
    <n v="0.71"/>
    <n v="3145.1769307798099"/>
    <n v="0.91335179949809997"/>
    <n v="3401"/>
    <n v="1"/>
    <n v="1"/>
    <n v="0"/>
    <n v="0.92"/>
    <n v="20.582181711261399"/>
    <d v="1900-01-13T16:50:15"/>
    <n v="43448"/>
    <n v="1.2864109852085901"/>
    <n v="0"/>
    <n v="0"/>
    <n v="46239.002216698151"/>
  </r>
  <r>
    <s v="STND-62803"/>
    <s v="PR 150 Roosevelt Shops LLC"/>
    <s v="PR 150 Roosevelt Shops LLC - 150 W Roosevelt - Chicago"/>
    <s v="LED Channel Sign"/>
    <s v="Outdoor &amp; Garage Lighting"/>
    <s v="Garage"/>
    <n v="0"/>
    <n v="23191.3"/>
    <n v="4.7300000000000004"/>
    <x v="0"/>
    <x v="0"/>
    <n v="14.701558365186701"/>
    <s v="Qty / 1,000"/>
    <m/>
    <s v="Private-Lighting"/>
    <s v="lighting"/>
    <n v="3"/>
    <n v="1"/>
    <s v="Lighting"/>
    <n v="0.91633259480590001"/>
    <n v="1.30467645558681"/>
    <n v="21250.944105922099"/>
    <n v="6.1711196349255903"/>
    <n v="0.71"/>
    <n v="15088.170315204699"/>
    <n v="4.3814949407971699"/>
    <n v="3401"/>
    <n v="1"/>
    <n v="1"/>
    <n v="0"/>
    <n v="0.92"/>
    <n v="20.582181711261399"/>
    <d v="1900-01-13T16:50:15"/>
    <n v="43448"/>
    <n v="6.1711196349255903"/>
    <n v="0"/>
    <n v="0"/>
    <n v="221819.6165128593"/>
  </r>
  <r>
    <s v="STND-62804"/>
    <s v="Autobahn Country Club, LLC"/>
    <s v="Autobahn Country Club - 3795 Center Point Way - Joliet"/>
    <s v="New Indoor LED Fixtures"/>
    <s v="Indoor Lighting"/>
    <s v="Miscellaneous"/>
    <n v="0"/>
    <n v="28617.764999999999"/>
    <n v="6.1289759999999998"/>
    <x v="0"/>
    <x v="0"/>
    <n v="14.797277300976599"/>
    <s v="Qty / 1,000"/>
    <m/>
    <s v="Private-Lighting"/>
    <s v="lighting"/>
    <n v="3"/>
    <n v="1"/>
    <s v="Lighting"/>
    <n v="0.91633259480590001"/>
    <n v="1.30467645558681"/>
    <n v="26223.390859995499"/>
    <n v="7.9963306840566002"/>
    <n v="0.71"/>
    <n v="18618.607510596801"/>
    <n v="5.6773947856801898"/>
    <n v="3379"/>
    <n v="1.0900000000000001"/>
    <n v="1.36"/>
    <n v="2.1999999999999999E-2"/>
    <n v="0.57999999999999996"/>
    <n v="20.7161882213673"/>
    <d v="1900-01-13T19:08:05"/>
    <n v="43470"/>
    <n v="10.137336059909501"/>
    <n v="529.27944855036696"/>
    <n v="0"/>
    <n v="275504.6982923465"/>
  </r>
  <r>
    <s v="STND-62804"/>
    <s v="Autobahn Country Club, LLC"/>
    <s v="Autobahn Country Club - 3795 Center Point Way - Joliet"/>
    <s v="New Indoor LED Fixtures"/>
    <s v="Indoor Lighting"/>
    <s v="Miscellaneous"/>
    <n v="0"/>
    <n v="2983.319"/>
    <n v="0.63892800000000005"/>
    <x v="0"/>
    <x v="0"/>
    <n v="14.797277300976599"/>
    <s v="Qty / 1,000"/>
    <m/>
    <s v="Private-Lighting"/>
    <s v="lighting"/>
    <n v="3"/>
    <n v="1"/>
    <s v="Lighting"/>
    <n v="0.91633259480590001"/>
    <n v="1.30467645558681"/>
    <n v="2733.7124404037399"/>
    <n v="0.83359431841516696"/>
    <n v="0.71"/>
    <n v="1940.93583268666"/>
    <n v="0.59185196607476898"/>
    <n v="3379"/>
    <n v="1.0900000000000001"/>
    <n v="1.36"/>
    <n v="2.1999999999999999E-2"/>
    <n v="0.57999999999999996"/>
    <n v="20.7161882213673"/>
    <d v="1900-01-13T19:08:05"/>
    <n v="43470"/>
    <n v="1.0567879290253099"/>
    <n v="55.175847420993001"/>
    <n v="0"/>
    <n v="28720.565739666428"/>
  </r>
  <r>
    <s v="STND-62804"/>
    <s v="Autobahn Country Club, LLC"/>
    <s v="Autobahn Country Club - 3795 Center Point Way - Joliet"/>
    <s v="Retrofit of Existing Indoor Fixtures to LED"/>
    <s v="Indoor Lighting"/>
    <s v="Miscellaneous"/>
    <n v="0"/>
    <n v="6088.1809999999996"/>
    <n v="1.3038860000000001"/>
    <x v="0"/>
    <x v="0"/>
    <n v="14.797277300976599"/>
    <s v="Qty / 1,000"/>
    <m/>
    <s v="Private-Lighting"/>
    <s v="lighting"/>
    <n v="3"/>
    <n v="1"/>
    <s v="Lighting"/>
    <n v="0.91633259480590001"/>
    <n v="1.30467645558681"/>
    <n v="5578.7986933779803"/>
    <n v="1.7011493649692599"/>
    <n v="0.71"/>
    <n v="3960.9470722983601"/>
    <n v="1.20781604912817"/>
    <n v="3379"/>
    <n v="1.0900000000000001"/>
    <n v="1.36"/>
    <n v="2.1999999999999999E-2"/>
    <n v="0.57999999999999996"/>
    <n v="20.7161882213673"/>
    <d v="1900-01-13T19:08:05"/>
    <n v="43470"/>
    <n v="2.1566295194843499"/>
    <n v="112.59960665533499"/>
    <n v="0"/>
    <n v="58611.232203290245"/>
  </r>
  <r>
    <s v="STND-62804"/>
    <s v="Autobahn Country Club, LLC"/>
    <s v="Autobahn Country Club - 3795 Center Point Way - Joliet"/>
    <s v="Retrofit of Existing Indoor Fixtures to LED"/>
    <s v="Indoor Lighting"/>
    <s v="Miscellaneous"/>
    <n v="0"/>
    <n v="1031.271"/>
    <n v="0.220864"/>
    <x v="0"/>
    <x v="0"/>
    <n v="14.797277300976599"/>
    <s v="Qty / 1,000"/>
    <m/>
    <s v="Private-Lighting"/>
    <s v="lighting"/>
    <n v="3"/>
    <n v="1"/>
    <s v="Lighting"/>
    <n v="0.91633259480590001"/>
    <n v="1.30467645558681"/>
    <n v="944.98723137807497"/>
    <n v="0.288156060686724"/>
    <n v="0.71"/>
    <n v="670.94093427843302"/>
    <n v="0.20459080308757399"/>
    <n v="3379"/>
    <n v="1.0900000000000001"/>
    <n v="1.36"/>
    <n v="2.1999999999999999E-2"/>
    <n v="0.57999999999999996"/>
    <n v="20.7161882213673"/>
    <d v="1900-01-13T19:08:05"/>
    <n v="43470"/>
    <n v="0.36530940756430602"/>
    <n v="19.073136780107902"/>
    <n v="0"/>
    <n v="9928.0990570942886"/>
  </r>
  <r>
    <s v="STND-62804"/>
    <s v="Autobahn Country Club, LLC"/>
    <s v="Autobahn Country Club - 3795 Center Point Way - Joliet"/>
    <s v="Retrofit of Existing Indoor Fixtures to LED"/>
    <s v="Indoor Lighting"/>
    <s v="Miscellaneous"/>
    <n v="0"/>
    <n v="2475.0500000000002"/>
    <n v="0.53007400000000005"/>
    <x v="0"/>
    <x v="0"/>
    <n v="14.797277300976599"/>
    <s v="Qty / 1,000"/>
    <m/>
    <s v="Private-Lighting"/>
    <s v="lighting"/>
    <n v="3"/>
    <n v="1"/>
    <s v="Lighting"/>
    <n v="0.91633259480590001"/>
    <n v="1.30467645558681"/>
    <n v="2267.9689887743398"/>
    <n v="0.691575067518721"/>
    <n v="0.71"/>
    <n v="1610.2579820297799"/>
    <n v="0.49101829793829199"/>
    <n v="3379"/>
    <n v="1.0900000000000001"/>
    <n v="1.36"/>
    <n v="2.1999999999999999E-2"/>
    <n v="0.57999999999999996"/>
    <n v="20.7161882213673"/>
    <d v="1900-01-13T19:08:05"/>
    <n v="43470"/>
    <n v="0.87674323975497104"/>
    <n v="45.775520874344501"/>
    <n v="0"/>
    <n v="23827.433886205647"/>
  </r>
  <r>
    <s v="STND-62804"/>
    <s v="Autobahn Country Club, LLC"/>
    <s v="Autobahn Country Club - 3795 Center Point Way - Joliet"/>
    <s v="Retrofit of Existing Indoor Fixtures to LED"/>
    <s v="Indoor Lighting"/>
    <s v="Miscellaneous"/>
    <n v="0"/>
    <n v="2176.7179999999998"/>
    <n v="0.46618100000000001"/>
    <x v="0"/>
    <x v="0"/>
    <n v="14.797277300976599"/>
    <s v="Qty / 1,000"/>
    <m/>
    <s v="Private-Lighting"/>
    <s v="lighting"/>
    <n v="3"/>
    <n v="1"/>
    <s v="Lighting"/>
    <n v="0.91633259480590001"/>
    <n v="1.30467645558681"/>
    <n v="1994.59765310071"/>
    <n v="0.60821537474191301"/>
    <n v="0.71"/>
    <n v="1416.1643337015"/>
    <n v="0.431832916066758"/>
    <n v="3379"/>
    <n v="1.0900000000000001"/>
    <n v="1.36"/>
    <n v="2.1999999999999999E-2"/>
    <n v="0.57999999999999996"/>
    <n v="20.7161882213673"/>
    <d v="1900-01-13T19:08:05"/>
    <n v="43470"/>
    <n v="0.771064116052121"/>
    <n v="40.257934282766598"/>
    <n v="0"/>
    <n v="20955.376349533857"/>
  </r>
  <r>
    <s v="STND-62804"/>
    <s v="Autobahn Country Club, LLC"/>
    <s v="Autobahn Country Club - 3795 Center Point Way - Joliet"/>
    <s v="Retrofit of Existing Indoor Fixtures to LED"/>
    <s v="Indoor Lighting"/>
    <s v="Miscellaneous"/>
    <n v="0"/>
    <n v="342.529"/>
    <n v="7.3358000000000007E-2"/>
    <x v="0"/>
    <x v="0"/>
    <n v="14.797277300976599"/>
    <s v="Qty / 1,000"/>
    <m/>
    <s v="Private-Lighting"/>
    <s v="lighting"/>
    <n v="3"/>
    <n v="1"/>
    <s v="Lighting"/>
    <n v="0.91633259480590001"/>
    <n v="1.30467645558681"/>
    <n v="313.87048736627003"/>
    <n v="9.5708455428936995E-2"/>
    <n v="0.71"/>
    <n v="222.84804603005199"/>
    <n v="6.7953003354545197E-2"/>
    <n v="3379"/>
    <n v="1.0900000000000001"/>
    <n v="1.36"/>
    <n v="2.1999999999999999E-2"/>
    <n v="0.57999999999999996"/>
    <n v="20.7161882213673"/>
    <d v="1900-01-13T19:08:05"/>
    <n v="43470"/>
    <n v="0.121334248768936"/>
    <n v="6.33500066243848"/>
    <n v="0"/>
    <n v="3297.5443330874768"/>
  </r>
  <r>
    <s v="STND-62804"/>
    <s v="Autobahn Country Club, LLC"/>
    <s v="Autobahn Country Club - 3795 Center Point Way - Joliet"/>
    <s v="Retrofit of Existing Indoor Fixtures to LED"/>
    <s v="Indoor Lighting"/>
    <s v="Miscellaneous"/>
    <n v="0"/>
    <n v="2460.317"/>
    <n v="0.526918"/>
    <x v="0"/>
    <x v="0"/>
    <n v="14.797277300976599"/>
    <s v="Qty / 1,000"/>
    <m/>
    <s v="Private-Lighting"/>
    <s v="lighting"/>
    <n v="3"/>
    <n v="1"/>
    <s v="Lighting"/>
    <n v="0.91633259480590001"/>
    <n v="1.30467645558681"/>
    <n v="2254.4686606550699"/>
    <n v="0.68745750862488897"/>
    <n v="0.71"/>
    <n v="1600.6727490651001"/>
    <n v="0.48809483112367102"/>
    <n v="3379"/>
    <n v="1.0900000000000001"/>
    <n v="1.36"/>
    <n v="2.1999999999999999E-2"/>
    <n v="0.57999999999999996"/>
    <n v="20.7161882213673"/>
    <d v="1900-01-13T19:08:05"/>
    <n v="43470"/>
    <n v="0.87152321073134997"/>
    <n v="45.503037187533401"/>
    <n v="0"/>
    <n v="23685.59853603282"/>
  </r>
  <r>
    <s v="STND-62804"/>
    <s v="Autobahn Country Club, LLC"/>
    <s v="Autobahn Country Club - 3795 Center Point Way - Joliet"/>
    <s v="Outdoor &amp; Garage - LED Fixtures"/>
    <s v="Outdoor &amp; Garage Lighting"/>
    <s v="Exterior"/>
    <n v="0"/>
    <n v="22357.68"/>
    <n v="0"/>
    <x v="0"/>
    <x v="0"/>
    <n v="10.1978380583316"/>
    <s v="Qty / 1,000"/>
    <m/>
    <s v="Private-Lighting"/>
    <s v="lighting"/>
    <n v="3"/>
    <n v="1"/>
    <s v="Lighting"/>
    <n v="0.91633259480590001"/>
    <n v="1.30467645558681"/>
    <n v="20487.070928239998"/>
    <n v="0"/>
    <n v="0.71"/>
    <n v="14545.8203590504"/>
    <n v="0"/>
    <n v="4903"/>
    <n v="1"/>
    <n v="1"/>
    <n v="0"/>
    <n v="0"/>
    <n v="14.276973281664301"/>
    <d v="1900-01-09T04:44:53"/>
    <n v="43470"/>
    <n v="0"/>
    <n v="0"/>
    <n v="0"/>
    <n v="148335.9204471788"/>
  </r>
  <r>
    <s v="STND-62804"/>
    <s v="Autobahn Country Club, LLC"/>
    <s v="Autobahn Country Club - 3795 Center Point Way - Joliet"/>
    <s v="Outdoor &amp; Garage - LED Fixtures"/>
    <s v="Outdoor &amp; Garage Lighting"/>
    <s v="Exterior"/>
    <n v="0"/>
    <n v="4559.79"/>
    <n v="0"/>
    <x v="0"/>
    <x v="0"/>
    <n v="10.1978380583316"/>
    <s v="Qty / 1,000"/>
    <m/>
    <s v="Private-Lighting"/>
    <s v="lighting"/>
    <n v="3"/>
    <n v="1"/>
    <s v="Lighting"/>
    <n v="0.91633259480590001"/>
    <n v="1.30467645558681"/>
    <n v="4178.2842024699903"/>
    <n v="0"/>
    <n v="0.71"/>
    <n v="2966.5817837537002"/>
    <n v="0"/>
    <n v="4903"/>
    <n v="1"/>
    <n v="1"/>
    <n v="0"/>
    <n v="0"/>
    <n v="14.276973281664301"/>
    <d v="1900-01-09T04:44:53"/>
    <n v="43470"/>
    <n v="0"/>
    <n v="0"/>
    <n v="0"/>
    <n v="30252.720617516727"/>
  </r>
  <r>
    <s v="STND-62805"/>
    <s v="Walsh Construction Company II, LLC"/>
    <s v="Walsh Construction Company II LLC - 929 W Adams - Chicago"/>
    <s v="New Indoor LED Fixtures"/>
    <s v="Indoor Lighting"/>
    <s v="Office"/>
    <n v="0"/>
    <n v="19797.013999999999"/>
    <n v="4.4515349999999998"/>
    <x v="0"/>
    <x v="0"/>
    <n v="15"/>
    <s v="Qty / 1,000"/>
    <m/>
    <s v="Private-Lighting"/>
    <s v="lighting"/>
    <n v="3"/>
    <n v="1"/>
    <s v="Lighting"/>
    <n v="0.91633259480590001"/>
    <n v="1.30467645558681"/>
    <n v="18140.649208028699"/>
    <n v="5.8078129057206098"/>
    <n v="0.71"/>
    <n v="12879.8609377004"/>
    <n v="4.12354716306164"/>
    <n v="2885"/>
    <n v="1.165"/>
    <n v="1.3779999999999999"/>
    <n v="2.5499999999999998E-2"/>
    <n v="0.55000000000000004"/>
    <n v="24.263431542460999"/>
    <d v="1900-01-16T07:56:40"/>
    <n v="43410"/>
    <n v="7.6630332573170801"/>
    <n v="397.070004124234"/>
    <n v="0"/>
    <n v="193197.91406550599"/>
  </r>
  <r>
    <s v="STND-62805"/>
    <s v="Walsh Construction Company II, LLC"/>
    <s v="Walsh Construction Company II LLC - 929 W Adams - Chicago"/>
    <s v="New Indoor LED Fixtures"/>
    <s v="Indoor Lighting"/>
    <s v="Office"/>
    <n v="0"/>
    <n v="567.07600000000002"/>
    <n v="0.12751199999999999"/>
    <x v="0"/>
    <x v="0"/>
    <n v="15"/>
    <s v="Qty / 1,000"/>
    <m/>
    <s v="Private-Lighting"/>
    <s v="lighting"/>
    <n v="3"/>
    <n v="1"/>
    <s v="Lighting"/>
    <n v="0.91633259480590001"/>
    <n v="1.30467645558681"/>
    <n v="519.63022253215001"/>
    <n v="0.166361904204785"/>
    <n v="0.71"/>
    <n v="368.93745799782698"/>
    <n v="0.118116951985397"/>
    <n v="2885"/>
    <n v="1.165"/>
    <n v="1.3779999999999999"/>
    <n v="2.5499999999999998E-2"/>
    <n v="0.55000000000000004"/>
    <n v="24.263431542460999"/>
    <d v="1900-01-16T07:56:40"/>
    <n v="43410"/>
    <n v="0.21950376593849399"/>
    <n v="11.373880407356101"/>
    <n v="0"/>
    <n v="5534.0618699674051"/>
  </r>
  <r>
    <s v="STND-62806"/>
    <s v="Roundy's Supermarkets, Inc."/>
    <s v="Roundy's Supermarkets #501 - 802 E Northwest Hwy - Arlington Heights"/>
    <s v="New Indoor LED Fixtures"/>
    <s v="Indoor Lighting"/>
    <s v="Grocery/convenience"/>
    <n v="0"/>
    <n v="8657.9009999999998"/>
    <n v="1.6144799999999999"/>
    <x v="0"/>
    <x v="0"/>
    <n v="10.727311735679001"/>
    <s v="Qty / 1,000"/>
    <m/>
    <s v="Private-Lighting"/>
    <s v="lighting"/>
    <n v="3"/>
    <n v="1"/>
    <s v="Lighting"/>
    <n v="0.91633259480590001"/>
    <n v="1.30467645558681"/>
    <n v="7933.5168889025899"/>
    <n v="2.1063740440157899"/>
    <n v="0.71"/>
    <n v="5632.7969911208402"/>
    <n v="1.4955255712512101"/>
    <n v="4661"/>
    <n v="1.07"/>
    <n v="1.24"/>
    <n v="2.9000000000000001E-2"/>
    <n v="0.745"/>
    <n v="15.018236429950701"/>
    <d v="1900-01-09T17:27:20"/>
    <n v="43463"/>
    <n v="2.2801191210389602"/>
    <n v="215.02055119455599"/>
    <n v="0"/>
    <n v="60424.769267547956"/>
  </r>
  <r>
    <s v="STND-62806"/>
    <s v="Roundy's Supermarkets, Inc."/>
    <s v="Roundy's Supermarkets #501 - 802 E Northwest Hwy - Arlington Heights"/>
    <s v="LED Refrigerated Display Case Lighting for Open and Closed Cases"/>
    <s v="Refrigeration"/>
    <s v="Grocery/convenience"/>
    <n v="0"/>
    <n v="86360.04"/>
    <n v="10.277279999999999"/>
    <x v="2"/>
    <x v="0"/>
    <n v="8.6177180282661094"/>
    <s v="ΔkWpeak / CF"/>
    <n v="0.69"/>
    <s v="Private-Lighting"/>
    <s v="lighting"/>
    <n v="3"/>
    <n v="1"/>
    <s v="Non-Lighting"/>
    <n v="0.91633259480590001"/>
    <n v="1.30467645558681"/>
    <n v="79134.519540741298"/>
    <n v="13.4085252434732"/>
    <n v="0.7"/>
    <n v="55394.163678518897"/>
    <n v="9.3859676704312207"/>
    <n v="4661"/>
    <n v="1.07"/>
    <n v="1.24"/>
    <n v="2.9000000000000001E-2"/>
    <n v="0.745"/>
    <n v="15.018236429950701"/>
    <d v="1900-01-09T17:27:20"/>
    <n v="43463"/>
    <n v="19.432645280395899"/>
    <n v="0"/>
    <n v="0"/>
    <n v="477371.28299309599"/>
  </r>
  <r>
    <s v="STND-62807"/>
    <s v="Roundy's Supermarkets, Inc."/>
    <s v="Roundy's Supermarkets #503 - 333 E Benton Court Suite 206 - Chicago"/>
    <s v="New Indoor LED Fixtures"/>
    <s v="Indoor Lighting"/>
    <s v="Grocery/convenience"/>
    <n v="0"/>
    <n v="8039.4790000000003"/>
    <n v="1.49916"/>
    <x v="0"/>
    <x v="0"/>
    <n v="10.727311735679001"/>
    <s v="Qty / 1,000"/>
    <m/>
    <s v="Private-Lighting"/>
    <s v="lighting"/>
    <n v="3"/>
    <n v="1"/>
    <s v="Lighting"/>
    <n v="0.91633259480590001"/>
    <n v="1.30467645558681"/>
    <n v="7366.8366529575396"/>
    <n v="1.9559187551575199"/>
    <n v="0.71"/>
    <n v="5230.4540235998502"/>
    <n v="1.3887023161618399"/>
    <n v="4661"/>
    <n v="1.07"/>
    <n v="1.24"/>
    <n v="2.9000000000000001E-2"/>
    <n v="0.745"/>
    <n v="15.018236429950701"/>
    <d v="1900-01-09T17:27:20"/>
    <n v="43463"/>
    <n v="2.1172534695361702"/>
    <n v="199.661927977354"/>
    <n v="0"/>
    <n v="56108.710830292119"/>
  </r>
  <r>
    <s v="STND-62807"/>
    <s v="Roundy's Supermarkets, Inc."/>
    <s v="Roundy's Supermarkets #503 - 333 E Benton Court Suite 206 - Chicago"/>
    <s v="LED Refrigerated Display Case Lighting for Open and Closed Cases"/>
    <s v="Refrigeration"/>
    <s v="Grocery/convenience"/>
    <n v="0"/>
    <n v="73196.899999999994"/>
    <n v="8.7108000000000008"/>
    <x v="2"/>
    <x v="0"/>
    <n v="8.6177180282661094"/>
    <s v="ΔkWpeak / CF"/>
    <n v="0.69"/>
    <s v="Private-Lighting"/>
    <s v="lighting"/>
    <n v="3"/>
    <n v="1"/>
    <s v="Non-Lighting"/>
    <n v="0.91633259480590001"/>
    <n v="1.30467645558681"/>
    <n v="67072.705308748002"/>
    <n v="11.364775669325599"/>
    <n v="0.7"/>
    <n v="46950.893716123603"/>
    <n v="7.9553429685278898"/>
    <n v="4661"/>
    <n v="1.07"/>
    <n v="1.24"/>
    <n v="2.9000000000000001E-2"/>
    <n v="0.745"/>
    <n v="15.018236429950701"/>
    <d v="1900-01-09T17:27:20"/>
    <n v="43463"/>
    <n v="16.470689375834102"/>
    <n v="0"/>
    <n v="0"/>
    <n v="404609.56322064437"/>
  </r>
  <r>
    <s v="STND-62807"/>
    <s v="Roundy's Supermarkets, Inc."/>
    <s v="Roundy's Supermarkets #503 - 333 E Benton Court Suite 206 - Chicago"/>
    <s v="LED Refrigerated Display Case Lighting for Open and Closed Cases"/>
    <s v="Refrigeration"/>
    <s v="Grocery/convenience"/>
    <n v="0"/>
    <n v="7003.26"/>
    <n v="0.83340000000000003"/>
    <x v="2"/>
    <x v="0"/>
    <n v="8.6177180282661094"/>
    <s v="ΔkWpeak / CF"/>
    <n v="0.69"/>
    <s v="Private-Lighting"/>
    <s v="lighting"/>
    <n v="3"/>
    <n v="1"/>
    <s v="Non-Lighting"/>
    <n v="0.91633259480590001"/>
    <n v="1.30467645558681"/>
    <n v="6417.3154079003698"/>
    <n v="1.08731735808604"/>
    <n v="0.7"/>
    <n v="4492.12078553026"/>
    <n v="0.76112215066023103"/>
    <n v="4661"/>
    <n v="1.07"/>
    <n v="1.24"/>
    <n v="2.9000000000000001E-2"/>
    <n v="0.745"/>
    <n v="15.018236429950701"/>
    <d v="1900-01-09T17:27:20"/>
    <n v="43463"/>
    <n v="1.57582225809572"/>
    <n v="0"/>
    <n v="0"/>
    <n v="38711.830278613037"/>
  </r>
  <r>
    <s v="STND-62808"/>
    <s v="Roundy's Supermarkets, Inc."/>
    <s v="Roundy's Supermarkets #504 - 3350 N Western Ave - Chicago"/>
    <s v="New Indoor LED Fixtures"/>
    <s v="Indoor Lighting"/>
    <s v="Grocery/convenience"/>
    <n v="0"/>
    <n v="8194.0849999999991"/>
    <n v="1.52799"/>
    <x v="0"/>
    <x v="0"/>
    <n v="10.727311735679001"/>
    <s v="Qty / 1,000"/>
    <m/>
    <s v="Private-Lighting"/>
    <s v="lighting"/>
    <n v="3"/>
    <n v="1"/>
    <s v="Lighting"/>
    <n v="0.91633259480590001"/>
    <n v="1.30467645558681"/>
    <n v="7508.5071701100997"/>
    <n v="1.99353257737208"/>
    <n v="0.71"/>
    <n v="5331.0400907781705"/>
    <n v="1.4154081299341801"/>
    <n v="4661"/>
    <n v="1.07"/>
    <n v="1.24"/>
    <n v="2.9000000000000001E-2"/>
    <n v="0.745"/>
    <n v="15.018236429950701"/>
    <d v="1900-01-09T17:27:20"/>
    <n v="43472"/>
    <n v="2.1579698824118698"/>
    <n v="203.50159619924599"/>
    <n v="0"/>
    <n v="57187.72892917991"/>
  </r>
  <r>
    <s v="STND-62808"/>
    <s v="Roundy's Supermarkets, Inc."/>
    <s v="Roundy's Supermarkets #504 - 3350 N Western Ave - Chicago"/>
    <s v="LED Refrigerated Display Case Lighting for Open and Closed Cases"/>
    <s v="Refrigeration"/>
    <s v="Grocery/convenience"/>
    <n v="0"/>
    <n v="73565.960000000006"/>
    <n v="8.7547200000000007"/>
    <x v="2"/>
    <x v="0"/>
    <n v="8.6177180282661094"/>
    <s v="ΔkWpeak / CF"/>
    <n v="0.69"/>
    <s v="Private-Lighting"/>
    <s v="lighting"/>
    <n v="3"/>
    <n v="1"/>
    <s v="Non-Lighting"/>
    <n v="0.91633259480590001"/>
    <n v="1.30467645558681"/>
    <n v="67410.887016187"/>
    <n v="11.422077059254899"/>
    <n v="0.7"/>
    <n v="47187.620911330901"/>
    <n v="7.9954539414784502"/>
    <n v="4661"/>
    <n v="1.07"/>
    <n v="1.24"/>
    <n v="2.9000000000000001E-2"/>
    <n v="0.745"/>
    <n v="15.018236429950701"/>
    <d v="1900-01-09T17:27:20"/>
    <n v="43472"/>
    <n v="16.5537348684854"/>
    <n v="0"/>
    <n v="0"/>
    <n v="406649.61143856315"/>
  </r>
  <r>
    <s v="STND-62809"/>
    <s v="Roundy's Supermarkets, Inc."/>
    <s v="Roundy's Supermarkets #507 - 5353 N Elston - Chicago"/>
    <s v="LED Refrigerated Display Case Lighting for Open and Closed Cases"/>
    <s v="Refrigeration"/>
    <s v="Grocery/convenience"/>
    <n v="0"/>
    <n v="61448.49"/>
    <n v="7.3126800000000003"/>
    <x v="2"/>
    <x v="0"/>
    <n v="8.6177180282661094"/>
    <s v="ΔkWpeak / CF"/>
    <n v="0.69"/>
    <s v="Private-Non-Lighting"/>
    <s v="non_lighting"/>
    <n v="3"/>
    <n v="1"/>
    <s v="Non-Lighting"/>
    <n v="0.98952339343681495"/>
    <n v="0.43468415683807998"/>
    <n v="60804.718346368201"/>
    <n v="3.1787061400266898"/>
    <n v="0.7"/>
    <n v="42563.302842457699"/>
    <n v="2.2250942980186901"/>
    <n v="4661"/>
    <n v="1.07"/>
    <n v="1.24"/>
    <n v="2.9000000000000001E-2"/>
    <n v="0.745"/>
    <n v="15.018236429950701"/>
    <d v="1900-01-09T17:27:20"/>
    <n v="43463"/>
    <n v="4.60682049279231"/>
    <n v="0"/>
    <n v="0"/>
    <n v="366798.54224799783"/>
  </r>
  <r>
    <s v="STND-62810"/>
    <s v="Roundy's Supermarkets, Inc."/>
    <s v="Roundy's Supermarkets #508 - 40 S Halsted - Chicago"/>
    <s v="LED Refrigerated Display Case Lighting for Open and Closed Cases"/>
    <s v="Refrigeration"/>
    <s v="Grocery/convenience"/>
    <n v="0"/>
    <n v="69752.34"/>
    <n v="8.3008799999999994"/>
    <x v="2"/>
    <x v="0"/>
    <n v="8.6177180282661094"/>
    <s v="ΔkWpeak / CF"/>
    <n v="0.69"/>
    <s v="Private-Non-Lighting"/>
    <s v="non_lighting"/>
    <n v="3"/>
    <n v="1"/>
    <s v="Non-Lighting"/>
    <n v="0.98952339343681495"/>
    <n v="0.43468415683807998"/>
    <n v="69021.572176958507"/>
    <n v="3.6082610238140802"/>
    <n v="0.7"/>
    <n v="48315.100523870897"/>
    <n v="2.5257827166698599"/>
    <n v="4661"/>
    <n v="1.07"/>
    <n v="1.24"/>
    <n v="2.9000000000000001E-2"/>
    <n v="0.745"/>
    <n v="15.018236429950701"/>
    <d v="1900-01-09T17:27:20"/>
    <n v="43463"/>
    <n v="5.22936380262911"/>
    <n v="0"/>
    <n v="0"/>
    <n v="416365.91282205156"/>
  </r>
  <r>
    <s v="STND-62811"/>
    <s v="Roundy's Supermarkets, Inc."/>
    <s v="Roundy's Supermarkets #509 - 21001 S LaGrange Rd - Frankfort"/>
    <s v="LED Refrigerated Display Case Lighting for Open and Closed Cases"/>
    <s v="Refrigeration"/>
    <s v="Grocery/convenience"/>
    <n v="0"/>
    <n v="19314.14"/>
    <n v="2.2984800000000001"/>
    <x v="2"/>
    <x v="0"/>
    <n v="8.6177180282661094"/>
    <s v="ΔkWpeak / CF"/>
    <n v="0.69"/>
    <s v="Private-Lighting"/>
    <s v="lighting"/>
    <n v="3"/>
    <n v="1"/>
    <s v="Non-Lighting"/>
    <n v="0.91633259480590001"/>
    <n v="1.30467645558681"/>
    <n v="17698.176022644398"/>
    <n v="2.9987727396371602"/>
    <n v="0.7"/>
    <n v="12388.7232158511"/>
    <n v="2.0991409177460101"/>
    <n v="4661"/>
    <n v="1.07"/>
    <n v="1.24"/>
    <n v="2.9000000000000001E-2"/>
    <n v="0.745"/>
    <n v="15.018236429950701"/>
    <d v="1900-01-09T17:27:20"/>
    <n v="43463"/>
    <n v="4.34604744874951"/>
    <n v="0"/>
    <n v="0"/>
    <n v="106762.52340443891"/>
  </r>
  <r>
    <s v="STND-62811"/>
    <s v="Roundy's Supermarkets, Inc."/>
    <s v="Roundy's Supermarkets #509 - 21001 S LaGrange Rd - Frankfort"/>
    <s v="New Indoor LED Fixtures"/>
    <s v="Indoor Lighting"/>
    <s v="Grocery/convenience"/>
    <n v="0"/>
    <n v="1855.2639999999999"/>
    <n v="0.34595999999999999"/>
    <x v="0"/>
    <x v="0"/>
    <n v="10.727311735679001"/>
    <s v="Qty / 1,000"/>
    <m/>
    <s v="Private-Lighting"/>
    <s v="lighting"/>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812"/>
    <s v="Roundy's Supermarkets, Inc."/>
    <s v="Roundy's Supermarkets #510 - 7401 W Lawrence Ave - Harwood Heights"/>
    <s v="New Indoor LED Fixtures"/>
    <s v="Indoor Lighting"/>
    <s v="Grocery/convenience"/>
    <n v="0"/>
    <n v="2473.6860000000001"/>
    <n v="0.46128000000000002"/>
    <x v="0"/>
    <x v="0"/>
    <n v="10.727311735679001"/>
    <s v="Qty / 1,000"/>
    <m/>
    <s v="Private-Lighting"/>
    <s v="lighting"/>
    <n v="3"/>
    <n v="1"/>
    <s v="Lighting"/>
    <n v="0.91633259480590001"/>
    <n v="1.30467645558681"/>
    <n v="2266.71911111503"/>
    <n v="0.60182115543308201"/>
    <n v="0.71"/>
    <n v="1609.37056889167"/>
    <n v="0.42729302035748801"/>
    <n v="4661"/>
    <n v="1.07"/>
    <n v="1.24"/>
    <n v="2.9000000000000001E-2"/>
    <n v="0.745"/>
    <n v="15.018236429950701"/>
    <d v="1900-01-09T17:27:20"/>
    <n v="43463"/>
    <n v="0.65146260601113004"/>
    <n v="61.434443198444697"/>
    <n v="0"/>
    <n v="17264.219790728002"/>
  </r>
  <r>
    <s v="STND-62812"/>
    <s v="Roundy's Supermarkets, Inc."/>
    <s v="Roundy's Supermarkets #510 - 7401 W Lawrence Ave - Harwood Heights"/>
    <s v="LED Refrigerated Display Case Lighting for Open and Closed Cases"/>
    <s v="Refrigeration"/>
    <s v="Grocery/convenience"/>
    <n v="0"/>
    <n v="6643.08"/>
    <n v="0.79056000000000004"/>
    <x v="2"/>
    <x v="0"/>
    <n v="8.6177180282661094"/>
    <s v="ΔkWpeak / CF"/>
    <n v="0.69"/>
    <s v="Private-Lighting"/>
    <s v="lighting"/>
    <n v="3"/>
    <n v="1"/>
    <s v="Non-Lighting"/>
    <n v="0.91633259480590001"/>
    <n v="1.30467645558681"/>
    <n v="6087.2707339031804"/>
    <n v="1.03142501872871"/>
    <n v="0.7"/>
    <n v="4261.0895137322204"/>
    <n v="0.72199751311009397"/>
    <n v="4661"/>
    <n v="1.07"/>
    <n v="1.24"/>
    <n v="2.9000000000000001E-2"/>
    <n v="0.745"/>
    <n v="15.018236429950701"/>
    <d v="1900-01-09T17:27:20"/>
    <n v="43463"/>
    <n v="1.4948188677227601"/>
    <n v="0"/>
    <n v="0"/>
    <n v="36720.867922545825"/>
  </r>
  <r>
    <s v="STND-62813"/>
    <s v="Roundy's Supermarkets, Inc."/>
    <s v="Roundy's Supermarkets #512 - 1615 S Clark St - Chicago"/>
    <s v="New Indoor LED Fixtures"/>
    <s v="Indoor Lighting"/>
    <s v="Grocery/convenience"/>
    <n v="0"/>
    <n v="1082.2380000000001"/>
    <n v="0.20180999999999999"/>
    <x v="0"/>
    <x v="0"/>
    <n v="10.727311735679001"/>
    <s v="Qty / 1,000"/>
    <m/>
    <s v="Private-Lighting"/>
    <s v="lighting"/>
    <n v="3"/>
    <n v="1"/>
    <s v="Lighting"/>
    <n v="0.91633259480590001"/>
    <n v="1.30467645558681"/>
    <n v="991.68995473754705"/>
    <n v="0.26329675550197301"/>
    <n v="0.71"/>
    <n v="704.09986786365903"/>
    <n v="0.18694069640640101"/>
    <n v="4661"/>
    <n v="1.07"/>
    <n v="1.24"/>
    <n v="2.9000000000000001E-2"/>
    <n v="0.745"/>
    <n v="15.018236429950701"/>
    <d v="1900-01-09T17:27:20"/>
    <n v="43463"/>
    <n v="0.28501489012986903"/>
    <n v="26.877578212513001"/>
    <n v="0"/>
    <n v="7553.0987756238628"/>
  </r>
  <r>
    <s v="STND-62813"/>
    <s v="Roundy's Supermarkets, Inc."/>
    <s v="Roundy's Supermarkets #512 - 1615 S Clark St - Chicago"/>
    <s v="LED Refrigerated Display Case Lighting for Open and Closed Cases"/>
    <s v="Refrigeration"/>
    <s v="Grocery/convenience"/>
    <n v="0"/>
    <n v="7873.28"/>
    <n v="0.93696000000000002"/>
    <x v="2"/>
    <x v="0"/>
    <n v="8.6177180282661094"/>
    <s v="ΔkWpeak / CF"/>
    <n v="0.69"/>
    <s v="Private-Lighting"/>
    <s v="lighting"/>
    <n v="3"/>
    <n v="1"/>
    <s v="Non-Lighting"/>
    <n v="0.91633259480590001"/>
    <n v="1.30467645558681"/>
    <n v="7214.5430920333902"/>
    <n v="1.22242965182661"/>
    <n v="0.7"/>
    <n v="5050.1801644233801"/>
    <n v="0.85570075627862996"/>
    <n v="4661"/>
    <n v="1.07"/>
    <n v="1.24"/>
    <n v="2.9000000000000001E-2"/>
    <n v="0.745"/>
    <n v="15.018236429950701"/>
    <d v="1900-01-09T17:27:20"/>
    <n v="43463"/>
    <n v="1.7716371765603101"/>
    <n v="0"/>
    <n v="0"/>
    <n v="43521.028648943269"/>
  </r>
  <r>
    <s v="STND-62814"/>
    <s v="Roundy's Supermarkets, Inc."/>
    <s v="Roundy's Supermarkets #515 - 1800 West Lawrence Ave - Chicago"/>
    <s v="New Indoor LED Fixtures"/>
    <s v="Indoor Lighting"/>
    <s v="Grocery/convenience"/>
    <n v="0"/>
    <n v="3246.7130000000002"/>
    <n v="0.60543000000000002"/>
    <x v="0"/>
    <x v="0"/>
    <n v="10.727311735679001"/>
    <s v="Qty / 1,000"/>
    <m/>
    <s v="Private-Lighting"/>
    <s v="lighting"/>
    <n v="3"/>
    <n v="1"/>
    <s v="Lighting"/>
    <n v="0.91633259480590001"/>
    <n v="1.30467645558681"/>
    <n v="2975.06894788005"/>
    <n v="0.78989026650591998"/>
    <n v="0.71"/>
    <n v="2112.29895299483"/>
    <n v="0.56082208921920296"/>
    <n v="4661"/>
    <n v="1.07"/>
    <n v="1.24"/>
    <n v="2.9000000000000001E-2"/>
    <n v="0.745"/>
    <n v="15.018236429950701"/>
    <d v="1900-01-09T17:27:20"/>
    <n v="43463"/>
    <n v="0.85504467038960896"/>
    <n v="80.632709802356402"/>
    <n v="0"/>
    <n v="22659.289347723905"/>
  </r>
  <r>
    <s v="STND-62814"/>
    <s v="Roundy's Supermarkets, Inc."/>
    <s v="Roundy's Supermarkets #515 - 1800 West Lawrence Ave - Chicago"/>
    <s v="LED Refrigerated Display Case Lighting for Open and Closed Cases"/>
    <s v="Refrigeration"/>
    <s v="Grocery/convenience"/>
    <n v="0"/>
    <n v="5658.92"/>
    <n v="0.67344000000000004"/>
    <x v="2"/>
    <x v="0"/>
    <n v="8.6177180282661094"/>
    <s v="ΔkWpeak / CF"/>
    <n v="0.69"/>
    <s v="Private-Lighting"/>
    <s v="lighting"/>
    <n v="3"/>
    <n v="1"/>
    <s v="Non-Lighting"/>
    <n v="0.91633259480590001"/>
    <n v="1.30467645558681"/>
    <n v="5185.4528473990003"/>
    <n v="0.87862131225037898"/>
    <n v="0.7"/>
    <n v="3629.8169931793"/>
    <n v="0.61503491857526504"/>
    <n v="4661"/>
    <n v="1.07"/>
    <n v="1.24"/>
    <n v="2.9000000000000001E-2"/>
    <n v="0.745"/>
    <n v="15.018236429950701"/>
    <d v="1900-01-09T17:27:20"/>
    <n v="43463"/>
    <n v="1.27336422065272"/>
    <n v="0"/>
    <n v="0"/>
    <n v="31280.739341427936"/>
  </r>
  <r>
    <s v="STND-62815"/>
    <s v="Roundy's Supermarkets, Inc."/>
    <s v="Roundy's Supermarkets #516 - 2112 N Ashland - Chicago"/>
    <s v="New Indoor LED Fixtures"/>
    <s v="Indoor Lighting"/>
    <s v="Grocery/convenience"/>
    <n v="0"/>
    <n v="3401.3180000000002"/>
    <n v="0.63426000000000005"/>
    <x v="0"/>
    <x v="0"/>
    <n v="10.727311735679001"/>
    <s v="Qty / 1,000"/>
    <m/>
    <s v="Private-Lighting"/>
    <s v="lighting"/>
    <n v="3"/>
    <n v="1"/>
    <s v="Lighting"/>
    <n v="0.91633259480590001"/>
    <n v="1.30467645558681"/>
    <n v="3116.7385487000101"/>
    <n v="0.82750408872048797"/>
    <n v="0.71"/>
    <n v="2212.8843695770101"/>
    <n v="0.587527902991546"/>
    <n v="4661"/>
    <n v="1.07"/>
    <n v="1.24"/>
    <n v="2.9000000000000001E-2"/>
    <n v="0.745"/>
    <n v="15.018236429950701"/>
    <d v="1900-01-09T17:27:20"/>
    <n v="43463"/>
    <n v="0.89576108326530401"/>
    <n v="84.472353189065799"/>
    <n v="0"/>
    <n v="23738.300467464087"/>
  </r>
  <r>
    <s v="STND-62815"/>
    <s v="Roundy's Supermarkets, Inc."/>
    <s v="Roundy's Supermarkets #516 - 2112 N Ashland - Chicago"/>
    <s v="LED Refrigerated Display Case Lighting for Open and Closed Cases"/>
    <s v="Refrigeration"/>
    <s v="Grocery/convenience"/>
    <n v="0"/>
    <n v="5105.33"/>
    <n v="0.60755999999999999"/>
    <x v="2"/>
    <x v="0"/>
    <n v="8.6177180282661094"/>
    <s v="ΔkWpeak / CF"/>
    <n v="0.69"/>
    <s v="Private-Lighting"/>
    <s v="lighting"/>
    <n v="3"/>
    <n v="1"/>
    <s v="Non-Lighting"/>
    <n v="0.91633259480590001"/>
    <n v="1.30467645558681"/>
    <n v="4678.1802862404002"/>
    <n v="0.79266922735631995"/>
    <n v="0.7"/>
    <n v="3274.7262003682799"/>
    <n v="0.55486845914942395"/>
    <n v="4661"/>
    <n v="1.07"/>
    <n v="1.24"/>
    <n v="2.9000000000000001E-2"/>
    <n v="0.745"/>
    <n v="15.018236429950701"/>
    <d v="1900-01-09T17:27:20"/>
    <n v="43463"/>
    <n v="1.14879598167583"/>
    <n v="0"/>
    <n v="0"/>
    <n v="28220.667014549101"/>
  </r>
  <r>
    <s v="STND-62816"/>
    <s v="Roundy's Supermarkets, Inc."/>
    <s v="Roundy's Supermarkets #517 - 11000 S Cicero Ave - Oak Lawn"/>
    <s v="New Indoor LED Fixtures"/>
    <s v="Indoor Lighting"/>
    <s v="Grocery/convenience"/>
    <n v="0"/>
    <n v="1855.2639999999999"/>
    <n v="0.34595999999999999"/>
    <x v="0"/>
    <x v="0"/>
    <n v="10.727311735679001"/>
    <s v="Qty / 1,000"/>
    <m/>
    <s v="Private-Lighting"/>
    <s v="lighting"/>
    <n v="3"/>
    <n v="1"/>
    <s v="Lighting"/>
    <n v="0.91633259480590001"/>
    <n v="1.30467645558681"/>
    <n v="1700.03887516997"/>
    <n v="0.45136586657481198"/>
    <n v="0.71"/>
    <n v="1207.02760137068"/>
    <n v="0.32046976526811599"/>
    <n v="4661"/>
    <n v="1.07"/>
    <n v="1.24"/>
    <n v="2.9000000000000001E-2"/>
    <n v="0.745"/>
    <n v="15.018236429950701"/>
    <d v="1900-01-09T17:27:20"/>
    <n v="43463"/>
    <n v="0.488596954508348"/>
    <n v="46.075819981242297"/>
    <n v="0"/>
    <n v="12948.161353472171"/>
  </r>
  <r>
    <s v="STND-62816"/>
    <s v="Roundy's Supermarkets, Inc."/>
    <s v="Roundy's Supermarkets #517 - 11000 S Cicero Ave - Oak Lawn"/>
    <s v="LED Refrigerated Display Case Lighting for Open and Closed Cases"/>
    <s v="Refrigeration"/>
    <s v="Grocery/convenience"/>
    <n v="0"/>
    <n v="5658.92"/>
    <n v="0.67344000000000004"/>
    <x v="2"/>
    <x v="0"/>
    <n v="8.6177180282661094"/>
    <s v="ΔkWpeak / CF"/>
    <n v="0.69"/>
    <s v="Private-Lighting"/>
    <s v="lighting"/>
    <n v="3"/>
    <n v="1"/>
    <s v="Non-Lighting"/>
    <n v="0.91633259480590001"/>
    <n v="1.30467645558681"/>
    <n v="5185.4528473990003"/>
    <n v="0.87862131225037898"/>
    <n v="0.7"/>
    <n v="3629.8169931793"/>
    <n v="0.61503491857526504"/>
    <n v="4661"/>
    <n v="1.07"/>
    <n v="1.24"/>
    <n v="2.9000000000000001E-2"/>
    <n v="0.745"/>
    <n v="15.018236429950701"/>
    <d v="1900-01-09T17:27:20"/>
    <n v="43463"/>
    <n v="1.27336422065272"/>
    <n v="0"/>
    <n v="0"/>
    <n v="31280.739341427936"/>
  </r>
  <r>
    <s v="STND-62817"/>
    <s v="Roundy's Supermarkets, Inc."/>
    <s v="Roundy's Supermarkets #519 - 3025 E New York St - Aurora"/>
    <s v="New Indoor LED Fixtures"/>
    <s v="Indoor Lighting"/>
    <s v="Grocery/convenience"/>
    <n v="0"/>
    <n v="117523.29"/>
    <n v="25.1374"/>
    <x v="0"/>
    <x v="0"/>
    <n v="10.727311735679001"/>
    <s v="Qty / 1,000"/>
    <m/>
    <s v="Private-Lighting"/>
    <s v="lighting"/>
    <n v="2"/>
    <n v="1"/>
    <s v="Lighting"/>
    <n v="0.97902139861649395"/>
    <n v="0.93591656730105399"/>
    <n v="115057.815745812"/>
    <n v="23.526509118873498"/>
    <n v="0.71"/>
    <n v="81691.049179526395"/>
    <n v="16.7038214744002"/>
    <n v="4661"/>
    <n v="1.07"/>
    <n v="1.24"/>
    <n v="2.9000000000000001E-2"/>
    <n v="0.745"/>
    <n v="15.018236429950701"/>
    <d v="1900-01-09T17:27:20"/>
    <n v="43463"/>
    <n v="25.4671023152993"/>
    <n v="3118.3893987182601"/>
    <n v="0"/>
    <n v="876325.35056346387"/>
  </r>
  <r>
    <s v="STND-62817"/>
    <s v="Roundy's Supermarkets, Inc."/>
    <s v="Roundy's Supermarkets #519 - 3025 E New York St - Aurora"/>
    <s v="New Indoor LED Fixtures"/>
    <s v="Indoor Lighting"/>
    <s v="Grocery/convenience"/>
    <n v="0"/>
    <n v="8348.69"/>
    <n v="1.5568200000000001"/>
    <x v="0"/>
    <x v="0"/>
    <n v="10.727311735679001"/>
    <s v="Qty / 1,000"/>
    <m/>
    <s v="Private-Lighting"/>
    <s v="lighting"/>
    <n v="2"/>
    <n v="1"/>
    <s v="Lighting"/>
    <n v="0.97902139861649395"/>
    <n v="0.93591656730105399"/>
    <n v="8173.5461604155298"/>
    <n v="1.4570536303056301"/>
    <n v="0.71"/>
    <n v="5803.2177738950304"/>
    <n v="1.0345080775169899"/>
    <n v="4661"/>
    <n v="1.07"/>
    <n v="1.24"/>
    <n v="2.9000000000000001E-2"/>
    <n v="0.745"/>
    <n v="15.018236429950701"/>
    <d v="1900-01-09T17:27:20"/>
    <n v="43463"/>
    <n v="1.5772392620758"/>
    <n v="221.52601743182299"/>
    <n v="0"/>
    <n v="62252.926130605127"/>
  </r>
  <r>
    <s v="STND-62817"/>
    <s v="Roundy's Supermarkets, Inc."/>
    <s v="Roundy's Supermarkets #519 - 3025 E New York St - Aurora"/>
    <s v="LED Refrigerated Display Case Lighting for Open and Closed Cases"/>
    <s v="Refrigeration"/>
    <s v="Grocery/convenience"/>
    <n v="0"/>
    <n v="35306.74"/>
    <n v="4.2016799999999996"/>
    <x v="2"/>
    <x v="0"/>
    <n v="8.6177180282661094"/>
    <s v="ΔkWpeak / CF"/>
    <n v="0.69"/>
    <s v="Private-Lighting"/>
    <s v="lighting"/>
    <n v="2"/>
    <n v="1"/>
    <s v="Non-Lighting"/>
    <n v="0.97902139861649395"/>
    <n v="0.93591656730105399"/>
    <n v="34566.053975388902"/>
    <n v="3.9324219224974901"/>
    <n v="0.7"/>
    <n v="24196.237782772201"/>
    <n v="2.7526953457482399"/>
    <n v="4661"/>
    <n v="1.07"/>
    <n v="1.24"/>
    <n v="2.9000000000000001E-2"/>
    <n v="0.745"/>
    <n v="15.018236429950701"/>
    <d v="1900-01-09T17:27:20"/>
    <n v="43463"/>
    <n v="5.6991622065180998"/>
    <n v="0"/>
    <n v="0"/>
    <n v="208516.35455680959"/>
  </r>
  <r>
    <s v="STND-62817"/>
    <s v="Roundy's Supermarkets, Inc."/>
    <s v="Roundy's Supermarkets #519 - 3025 E New York St - Aurora"/>
    <s v="LED Refrigerated Display Case Lighting for Open and Closed Cases"/>
    <s v="Refrigeration"/>
    <s v="Grocery/convenience"/>
    <n v="0"/>
    <n v="56026.080000000002"/>
    <n v="6.6672000000000002"/>
    <x v="2"/>
    <x v="0"/>
    <n v="8.6177180282661094"/>
    <s v="ΔkWpeak / CF"/>
    <n v="0.69"/>
    <s v="Private-Lighting"/>
    <s v="lighting"/>
    <n v="2"/>
    <n v="1"/>
    <s v="Non-Lighting"/>
    <n v="0.97902139861649395"/>
    <n v="0.93591656730105399"/>
    <n v="54850.731200599599"/>
    <n v="6.2399429375095901"/>
    <n v="0.7"/>
    <n v="38395.511840419698"/>
    <n v="4.3679600562567096"/>
    <n v="4661"/>
    <n v="1.07"/>
    <n v="1.24"/>
    <n v="2.9000000000000001E-2"/>
    <n v="0.745"/>
    <n v="15.018236429950701"/>
    <d v="1900-01-09T17:27:20"/>
    <n v="43463"/>
    <n v="9.0433955616081008"/>
    <n v="0"/>
    <n v="0"/>
    <n v="330881.69459168968"/>
  </r>
  <r>
    <s v="STND-62818"/>
    <s v="Roundy's Supermarkets, Inc."/>
    <s v="Roundy's Supermarkets #520 - 3145 S Ashland Ave - Chicago"/>
    <s v="New Indoor LED Fixtures"/>
    <s v="Indoor Lighting"/>
    <s v="Grocery/convenience"/>
    <n v="0"/>
    <n v="58355.190999999999"/>
    <n v="12.481778"/>
    <x v="0"/>
    <x v="0"/>
    <n v="10.727311735679001"/>
    <s v="Qty / 1,000"/>
    <m/>
    <s v="Private-Lighting"/>
    <s v="lighting"/>
    <n v="2"/>
    <n v="1"/>
    <s v="Lighting"/>
    <n v="0.97902139861649395"/>
    <n v="0.93591656730105399"/>
    <n v="57130.980709352603"/>
    <n v="11.6819028195738"/>
    <n v="0.71"/>
    <n v="40562.996303640299"/>
    <n v="8.2941510018974007"/>
    <n v="4661"/>
    <n v="1.07"/>
    <n v="1.24"/>
    <n v="2.9000000000000001E-2"/>
    <n v="0.745"/>
    <n v="15.018236429950701"/>
    <d v="1900-01-09T17:27:20"/>
    <n v="43463"/>
    <n v="12.645489088086"/>
    <n v="1548.4097575431999"/>
    <n v="0"/>
    <n v="435131.90628234448"/>
  </r>
  <r>
    <s v="STND-62818"/>
    <s v="Roundy's Supermarkets, Inc."/>
    <s v="Roundy's Supermarkets #520 - 3145 S Ashland Ave - Chicago"/>
    <s v="New Indoor LED Fixtures"/>
    <s v="Indoor Lighting"/>
    <s v="Grocery/convenience"/>
    <n v="0"/>
    <n v="10513.165000000001"/>
    <n v="1.96044"/>
    <x v="0"/>
    <x v="0"/>
    <n v="10.727311735679001"/>
    <s v="Qty / 1,000"/>
    <m/>
    <s v="Private-Lighting"/>
    <s v="lighting"/>
    <n v="2"/>
    <n v="1"/>
    <s v="Lighting"/>
    <n v="0.97902139861649395"/>
    <n v="0.93591656730105399"/>
    <n v="10292.613502185999"/>
    <n v="1.8348082751996799"/>
    <n v="0.71"/>
    <n v="7307.7555865520399"/>
    <n v="1.30271387539177"/>
    <n v="4661"/>
    <n v="1.07"/>
    <n v="1.24"/>
    <n v="2.9000000000000001E-2"/>
    <n v="0.745"/>
    <n v="15.018236429950701"/>
    <d v="1900-01-09T17:27:20"/>
    <n v="43463"/>
    <n v="1.9861531448362"/>
    <n v="278.95868370410602"/>
    <n v="0"/>
    <n v="78392.572265093477"/>
  </r>
  <r>
    <s v="STND-62818"/>
    <s v="Roundy's Supermarkets, Inc."/>
    <s v="Roundy's Supermarkets #520 - 3145 S Ashland Ave - Chicago"/>
    <s v="LED Refrigerated Display Case Lighting for Open and Closed Cases"/>
    <s v="Refrigeration"/>
    <s v="Grocery/convenience"/>
    <n v="0"/>
    <n v="30570.47"/>
    <n v="3.6380400000000002"/>
    <x v="2"/>
    <x v="0"/>
    <n v="8.6177180282661094"/>
    <s v="ΔkWpeak / CF"/>
    <n v="0.69"/>
    <s v="Private-Lighting"/>
    <s v="lighting"/>
    <n v="2"/>
    <n v="1"/>
    <s v="Non-Lighting"/>
    <n v="0.97902139861649395"/>
    <n v="0.93591656730105399"/>
    <n v="29929.144295763599"/>
    <n v="3.40490190850393"/>
    <n v="0.7"/>
    <n v="20950.401007034499"/>
    <n v="2.3834313359527499"/>
    <n v="4661"/>
    <n v="1.07"/>
    <n v="1.24"/>
    <n v="2.9000000000000001E-2"/>
    <n v="0.745"/>
    <n v="15.018236429950701"/>
    <d v="1900-01-09T17:27:20"/>
    <n v="43463"/>
    <n v="4.9346404471071397"/>
    <n v="0"/>
    <n v="0"/>
    <n v="180544.64845772565"/>
  </r>
  <r>
    <s v="STND-62818"/>
    <s v="Roundy's Supermarkets, Inc."/>
    <s v="Roundy's Supermarkets #520 - 3145 S Ashland Ave - Chicago"/>
    <s v="LED Refrigerated Display Case Lighting for Open and Closed Cases"/>
    <s v="Refrigeration"/>
    <s v="Grocery/convenience"/>
    <n v="0"/>
    <n v="50968.17"/>
    <n v="6.0652999999999997"/>
    <x v="2"/>
    <x v="0"/>
    <n v="8.6177180282661094"/>
    <s v="ΔkWpeak / CF"/>
    <n v="0.69"/>
    <s v="Private-Lighting"/>
    <s v="lighting"/>
    <n v="2"/>
    <n v="1"/>
    <s v="Non-Lighting"/>
    <n v="0.97902139861649395"/>
    <n v="0.93591656730105399"/>
    <n v="49898.929078323199"/>
    <n v="5.6766147556510802"/>
    <n v="0.7"/>
    <n v="34929.250354826203"/>
    <n v="3.97363032895576"/>
    <n v="4661"/>
    <n v="1.07"/>
    <n v="1.24"/>
    <n v="2.9000000000000001E-2"/>
    <n v="0.745"/>
    <n v="15.018236429950701"/>
    <d v="1900-01-09T17:27:20"/>
    <n v="43463"/>
    <n v="8.2269779067407001"/>
    <n v="0"/>
    <n v="0"/>
    <n v="301010.43049660616"/>
  </r>
  <r>
    <s v="STND-62819"/>
    <s v="Roundy's Supermarkets, Inc."/>
    <s v="Roundy's Supermarkets #522 - 5201 N Sheridan Rd - Chicago"/>
    <s v="New Indoor LED Fixtures"/>
    <s v="Indoor Lighting"/>
    <s v="Grocery/convenience"/>
    <n v="0"/>
    <n v="49819.654999999999"/>
    <n v="10.656084999999999"/>
    <x v="0"/>
    <x v="0"/>
    <n v="10.727311735679001"/>
    <s v="Qty / 1,000"/>
    <m/>
    <s v="Private-Lighting"/>
    <s v="lighting"/>
    <n v="3"/>
    <n v="1"/>
    <s v="Lighting"/>
    <n v="0.91633259480590001"/>
    <n v="1.30467645558681"/>
    <n v="45651.373738484697"/>
    <n v="13.9027432082317"/>
    <n v="0.71"/>
    <n v="32412.475354324099"/>
    <n v="9.87094767784453"/>
    <n v="4661"/>
    <n v="1.07"/>
    <n v="1.24"/>
    <n v="2.9000000000000001E-2"/>
    <n v="0.745"/>
    <n v="15.018236429950701"/>
    <d v="1900-01-09T17:27:20"/>
    <n v="43463"/>
    <n v="15.049516354440099"/>
    <n v="1237.28022281874"/>
    <n v="0"/>
    <n v="347698.72725084727"/>
  </r>
  <r>
    <s v="STND-62819"/>
    <s v="Roundy's Supermarkets, Inc."/>
    <s v="Roundy's Supermarkets #522 - 5201 N Sheridan Rd - Chicago"/>
    <s v="New Indoor LED Fixtures"/>
    <s v="Indoor Lighting"/>
    <s v="Grocery/convenience"/>
    <n v="0"/>
    <n v="8194.0849999999991"/>
    <n v="1.52799"/>
    <x v="0"/>
    <x v="0"/>
    <n v="10.727311735679001"/>
    <s v="Qty / 1,000"/>
    <m/>
    <s v="Private-Lighting"/>
    <s v="lighting"/>
    <n v="3"/>
    <n v="1"/>
    <s v="Lighting"/>
    <n v="0.91633259480590001"/>
    <n v="1.30467645558681"/>
    <n v="7508.5071701100997"/>
    <n v="1.99353257737208"/>
    <n v="0.71"/>
    <n v="5331.0400907781705"/>
    <n v="1.4154081299341801"/>
    <n v="4661"/>
    <n v="1.07"/>
    <n v="1.24"/>
    <n v="2.9000000000000001E-2"/>
    <n v="0.745"/>
    <n v="15.018236429950701"/>
    <d v="1900-01-09T17:27:20"/>
    <n v="43463"/>
    <n v="2.1579698824118698"/>
    <n v="203.50159619924599"/>
    <n v="0"/>
    <n v="57187.72892917991"/>
  </r>
  <r>
    <s v="STND-62819"/>
    <s v="Roundy's Supermarkets, Inc."/>
    <s v="Roundy's Supermarkets #522 - 5201 N Sheridan Rd - Chicago"/>
    <s v="LED Refrigerated Display Case Lighting for Open and Closed Cases"/>
    <s v="Refrigeration"/>
    <s v="Grocery/convenience"/>
    <n v="0"/>
    <n v="37521.1"/>
    <n v="4.4652000000000003"/>
    <x v="2"/>
    <x v="0"/>
    <n v="8.6177180282661094"/>
    <s v="ΔkWpeak / CF"/>
    <n v="0.69"/>
    <s v="Private-Lighting"/>
    <s v="lighting"/>
    <n v="3"/>
    <n v="1"/>
    <s v="Non-Lighting"/>
    <n v="0.91633259480590001"/>
    <n v="1.30467645558681"/>
    <n v="34381.806922971598"/>
    <n v="5.8256413094862101"/>
    <n v="0.7"/>
    <n v="24067.264846080099"/>
    <n v="4.0779489166403504"/>
    <n v="4661"/>
    <n v="1.07"/>
    <n v="1.24"/>
    <n v="2.9000000000000001E-2"/>
    <n v="0.745"/>
    <n v="15.018236429950701"/>
    <d v="1900-01-09T17:27:20"/>
    <n v="43463"/>
    <n v="8.4429584195452296"/>
    <n v="0"/>
    <n v="0"/>
    <n v="207404.90215511963"/>
  </r>
  <r>
    <s v="STND-62819"/>
    <s v="Roundy's Supermarkets, Inc."/>
    <s v="Roundy's Supermarkets #522 - 5201 N Sheridan Rd - Chicago"/>
    <s v="LED Refrigerated Display Case Lighting for Open and Closed Cases"/>
    <s v="Refrigeration"/>
    <s v="Grocery/convenience"/>
    <n v="0"/>
    <n v="4279.7700000000004"/>
    <n v="0.50929999999999997"/>
    <x v="2"/>
    <x v="0"/>
    <n v="8.6177180282661094"/>
    <s v="ΔkWpeak / CF"/>
    <n v="0.69"/>
    <s v="Private-Lighting"/>
    <s v="lighting"/>
    <n v="3"/>
    <n v="1"/>
    <s v="Non-Lighting"/>
    <n v="0.91633259480590001"/>
    <n v="1.30467645558681"/>
    <n v="3921.6927492724499"/>
    <n v="0.66447171883036005"/>
    <n v="0.7"/>
    <n v="2745.1849244907098"/>
    <n v="0.46513020318125198"/>
    <n v="4661"/>
    <n v="1.07"/>
    <n v="1.24"/>
    <n v="2.9000000000000001E-2"/>
    <n v="0.745"/>
    <n v="15.018236429950701"/>
    <d v="1900-01-09T17:27:20"/>
    <n v="43463"/>
    <n v="0.963002491058494"/>
    <n v="0"/>
    <n v="0"/>
    <n v="23657.229614707929"/>
  </r>
  <r>
    <s v="STND-62820"/>
    <s v="Roundy's Supermarkets, Inc."/>
    <s v="Roundy's Supermarkets #523 - 6655 Grand Ave - Gurnee"/>
    <s v="New Indoor LED Fixtures"/>
    <s v="Indoor Lighting"/>
    <s v="Grocery/convenience"/>
    <n v="0"/>
    <n v="98826.403000000006"/>
    <n v="21.138293999999998"/>
    <x v="0"/>
    <x v="0"/>
    <n v="10.727311735679001"/>
    <s v="Qty / 1,000"/>
    <m/>
    <s v="Private-Lighting"/>
    <s v="lighting"/>
    <n v="2"/>
    <n v="1"/>
    <s v="Lighting"/>
    <n v="0.97902139861649395"/>
    <n v="0.93591656730105399"/>
    <n v="96753.163285297196"/>
    <n v="19.7836795590805"/>
    <n v="0.71"/>
    <n v="68694.745932560996"/>
    <n v="14.0464124869471"/>
    <n v="4661"/>
    <n v="1.07"/>
    <n v="1.24"/>
    <n v="2.9000000000000001E-2"/>
    <n v="0.745"/>
    <n v="15.018236429950701"/>
    <d v="1900-01-09T17:27:20"/>
    <n v="43464"/>
    <n v="21.415544012860401"/>
    <n v="2622.2819955828199"/>
    <n v="0"/>
    <n v="736909.95422184886"/>
  </r>
  <r>
    <s v="STND-62820"/>
    <s v="Roundy's Supermarkets, Inc."/>
    <s v="Roundy's Supermarkets #523 - 6655 Grand Ave - Gurnee"/>
    <s v="New Indoor LED Fixtures"/>
    <s v="Indoor Lighting"/>
    <s v="Grocery/convenience"/>
    <n v="0"/>
    <n v="11131.587"/>
    <n v="2.0757599999999998"/>
    <x v="0"/>
    <x v="0"/>
    <n v="10.727311735679001"/>
    <s v="Qty / 1,000"/>
    <m/>
    <s v="Private-Lighting"/>
    <s v="lighting"/>
    <n v="2"/>
    <n v="1"/>
    <s v="Lighting"/>
    <n v="0.97902139861649395"/>
    <n v="0.93591656730105399"/>
    <n v="10898.061873561201"/>
    <n v="1.94273817374083"/>
    <n v="0.71"/>
    <n v="7737.6239302284403"/>
    <n v="1.3793441033559899"/>
    <n v="4661"/>
    <n v="1.07"/>
    <n v="1.24"/>
    <n v="2.9000000000000001E-2"/>
    <n v="0.745"/>
    <n v="15.018236429950701"/>
    <d v="1900-01-09T17:27:20"/>
    <n v="43464"/>
    <n v="2.10298568276774"/>
    <n v="295.36803208717203"/>
    <n v="0"/>
    <n v="83003.903993010215"/>
  </r>
  <r>
    <s v="STND-62820"/>
    <s v="Roundy's Supermarkets, Inc."/>
    <s v="Roundy's Supermarkets #523 - 6655 Grand Ave - Gurnee"/>
    <s v="LED Refrigerated Display Case Lighting for Open and Closed Cases"/>
    <s v="Refrigeration"/>
    <s v="Grocery/convenience"/>
    <n v="0"/>
    <n v="58803.56"/>
    <n v="6.9979199999999997"/>
    <x v="2"/>
    <x v="0"/>
    <n v="8.6177180282661094"/>
    <s v="ΔkWpeak / CF"/>
    <n v="0.69"/>
    <s v="Private-Lighting"/>
    <s v="lighting"/>
    <n v="2"/>
    <n v="1"/>
    <s v="Non-Lighting"/>
    <n v="0.97902139861649395"/>
    <n v="0.93591656730105399"/>
    <n v="57569.943554828897"/>
    <n v="6.5494692646473904"/>
    <n v="0.7"/>
    <n v="40298.960488380202"/>
    <n v="4.5846284852531696"/>
    <n v="4661"/>
    <n v="1.07"/>
    <n v="1.24"/>
    <n v="2.9000000000000001E-2"/>
    <n v="0.745"/>
    <n v="15.018236429950701"/>
    <d v="1900-01-09T17:27:20"/>
    <n v="43464"/>
    <n v="9.4919844415179604"/>
    <n v="0"/>
    <n v="0"/>
    <n v="347285.07832109771"/>
  </r>
  <r>
    <s v="STND-62820"/>
    <s v="Roundy's Supermarkets, Inc."/>
    <s v="Roundy's Supermarkets #523 - 6655 Grand Ave - Gurnee"/>
    <s v="LED Refrigerated Display Case Lighting for Open and Closed Cases"/>
    <s v="Refrigeration"/>
    <s v="Grocery/convenience"/>
    <n v="0"/>
    <n v="49411.89"/>
    <n v="5.8800999999999997"/>
    <x v="2"/>
    <x v="0"/>
    <n v="8.6177180282661094"/>
    <s v="ΔkWpeak / CF"/>
    <n v="0.69"/>
    <s v="Private-Lighting"/>
    <s v="lighting"/>
    <n v="2"/>
    <n v="1"/>
    <s v="Non-Lighting"/>
    <n v="0.97902139861649395"/>
    <n v="0.93591656730105399"/>
    <n v="48375.297656084302"/>
    <n v="5.5032830073869299"/>
    <n v="0.7"/>
    <n v="33862.708359258999"/>
    <n v="3.85229810517085"/>
    <n v="4661"/>
    <n v="1.07"/>
    <n v="1.24"/>
    <n v="2.9000000000000001E-2"/>
    <n v="0.745"/>
    <n v="15.018236429950701"/>
    <d v="1900-01-09T17:27:20"/>
    <n v="43464"/>
    <n v="7.9757724744738097"/>
    <n v="0"/>
    <n v="0"/>
    <n v="291819.27231350378"/>
  </r>
  <r>
    <s v="STND-62821"/>
    <s v="Roundy's Supermarkets, Inc."/>
    <s v="Roundy's Supermarkets #524 - 1822 Willow Rd - Northfield"/>
    <s v="New Indoor LED Fixtures"/>
    <s v="Indoor Lighting"/>
    <s v="Grocery/convenience"/>
    <n v="0"/>
    <n v="73742.38"/>
    <n v="15.772993"/>
    <x v="0"/>
    <x v="0"/>
    <n v="10.727311735679001"/>
    <s v="Qty / 1,000"/>
    <m/>
    <s v="Private-Lighting"/>
    <s v="lighting"/>
    <n v="2"/>
    <n v="1"/>
    <s v="Lighting"/>
    <n v="0.97902139861649395"/>
    <n v="0.93591656730105399"/>
    <n v="72195.368004908902"/>
    <n v="14.7622054646235"/>
    <n v="0.71"/>
    <n v="51258.711283485303"/>
    <n v="10.481165879882701"/>
    <n v="4661"/>
    <n v="1.07"/>
    <n v="1.24"/>
    <n v="2.9000000000000001E-2"/>
    <n v="0.745"/>
    <n v="15.018236429950701"/>
    <d v="1900-01-09T17:27:20"/>
    <n v="43463"/>
    <n v="15.979871687187201"/>
    <n v="1956.69688985267"/>
    <n v="0"/>
    <n v="549868.17510711355"/>
  </r>
  <r>
    <s v="STND-62821"/>
    <s v="Roundy's Supermarkets, Inc."/>
    <s v="Roundy's Supermarkets #524 - 1822 Willow Rd - Northfield"/>
    <s v="New Indoor LED Fixtures"/>
    <s v="Indoor Lighting"/>
    <s v="Grocery/convenience"/>
    <n v="0"/>
    <n v="11131.587"/>
    <n v="2.0757599999999998"/>
    <x v="0"/>
    <x v="0"/>
    <n v="10.727311735679001"/>
    <s v="Qty / 1,000"/>
    <m/>
    <s v="Private-Lighting"/>
    <s v="lighting"/>
    <n v="2"/>
    <n v="1"/>
    <s v="Lighting"/>
    <n v="0.97902139861649395"/>
    <n v="0.93591656730105399"/>
    <n v="10898.061873561201"/>
    <n v="1.94273817374083"/>
    <n v="0.71"/>
    <n v="7737.6239302284403"/>
    <n v="1.3793441033559899"/>
    <n v="4661"/>
    <n v="1.07"/>
    <n v="1.24"/>
    <n v="2.9000000000000001E-2"/>
    <n v="0.745"/>
    <n v="15.018236429950701"/>
    <d v="1900-01-09T17:27:20"/>
    <n v="43463"/>
    <n v="2.10298568276774"/>
    <n v="295.36803208717203"/>
    <n v="0"/>
    <n v="83003.903993010215"/>
  </r>
  <r>
    <s v="STND-62821"/>
    <s v="Roundy's Supermarkets, Inc."/>
    <s v="Roundy's Supermarkets #524 - 1822 Willow Rd - Northfield"/>
    <s v="LED Refrigerated Display Case Lighting for Open and Closed Cases"/>
    <s v="Refrigeration"/>
    <s v="Grocery/convenience"/>
    <n v="0"/>
    <n v="66615.33"/>
    <n v="7.9275599999999997"/>
    <x v="2"/>
    <x v="0"/>
    <n v="8.6177180282661094"/>
    <s v="ΔkWpeak / CF"/>
    <n v="0.69"/>
    <s v="Private-Lighting"/>
    <s v="lighting"/>
    <n v="2"/>
    <n v="1"/>
    <s v="Non-Lighting"/>
    <n v="0.97902139861649395"/>
    <n v="0.93591656730105399"/>
    <n v="65217.833545899302"/>
    <n v="7.4195347422731404"/>
    <n v="0.7"/>
    <n v="45652.483482129501"/>
    <n v="5.1936743195912003"/>
    <n v="4661"/>
    <n v="1.07"/>
    <n v="1.24"/>
    <n v="2.9000000000000001E-2"/>
    <n v="0.745"/>
    <n v="15.018236429950701"/>
    <d v="1900-01-09T17:27:20"/>
    <n v="43463"/>
    <n v="10.7529489018451"/>
    <n v="0"/>
    <n v="0"/>
    <n v="393420.22993906814"/>
  </r>
  <r>
    <s v="STND-62821"/>
    <s v="Roundy's Supermarkets, Inc."/>
    <s v="Roundy's Supermarkets #524 - 1822 Willow Rd - Northfield"/>
    <s v="LED Refrigerated Display Case Lighting for Open and Closed Cases"/>
    <s v="Refrigeration"/>
    <s v="Grocery/convenience"/>
    <n v="0"/>
    <n v="47077.47"/>
    <n v="5.6022999999999996"/>
    <x v="2"/>
    <x v="0"/>
    <n v="8.6177180282661094"/>
    <s v="ΔkWpeak / CF"/>
    <n v="0.69"/>
    <s v="Private-Lighting"/>
    <s v="lighting"/>
    <n v="2"/>
    <n v="1"/>
    <s v="Non-Lighting"/>
    <n v="0.97902139861649395"/>
    <n v="0.93591656730105399"/>
    <n v="46089.850522726003"/>
    <n v="5.2432853849906902"/>
    <n v="0.7"/>
    <n v="32262.8953659082"/>
    <n v="3.67029976949348"/>
    <n v="4661"/>
    <n v="1.07"/>
    <n v="1.24"/>
    <n v="2.9000000000000001E-2"/>
    <n v="0.745"/>
    <n v="15.018236429950701"/>
    <d v="1900-01-09T17:27:20"/>
    <n v="43463"/>
    <n v="7.5989643260734701"/>
    <n v="0"/>
    <n v="0"/>
    <n v="278032.53503885021"/>
  </r>
  <r>
    <s v="STND-62823"/>
    <s v="Roundy's Supermarkets, Inc."/>
    <s v="Roundy's Supermarkets #525 - 1900 S Cumberland Ave - Park Ridge"/>
    <s v="New Indoor LED Fixtures"/>
    <s v="Indoor Lighting"/>
    <s v="Grocery/convenience"/>
    <n v="0"/>
    <n v="10049.349"/>
    <n v="1.87395"/>
    <x v="0"/>
    <x v="0"/>
    <n v="10.727311735679001"/>
    <s v="Qty / 1,000"/>
    <m/>
    <s v="Private-Lighting"/>
    <s v="lighting"/>
    <n v="3"/>
    <n v="1"/>
    <s v="Lighting"/>
    <n v="0.91633259480590001"/>
    <n v="1.30467645558681"/>
    <n v="9208.5460452800708"/>
    <n v="2.4448984439468999"/>
    <n v="0.71"/>
    <n v="6538.0676921488503"/>
    <n v="1.7358778952023"/>
    <n v="4661"/>
    <n v="1.07"/>
    <n v="1.24"/>
    <n v="2.9000000000000001E-2"/>
    <n v="0.745"/>
    <n v="15.018236429950701"/>
    <d v="1900-01-09T17:27:20"/>
    <n v="43463"/>
    <n v="2.6465668369202202"/>
    <n v="249.577416180488"/>
    <n v="0"/>
    <n v="70135.890282652079"/>
  </r>
  <r>
    <s v="STND-62823"/>
    <s v="Roundy's Supermarkets, Inc."/>
    <s v="Roundy's Supermarkets #525 - 1900 S Cumberland Ave - Park Ridge"/>
    <s v="LED Refrigerated Display Case Lighting for Open and Closed Cases"/>
    <s v="Refrigeration"/>
    <s v="Grocery/convenience"/>
    <n v="0"/>
    <n v="6889.12"/>
    <n v="0.81984000000000001"/>
    <x v="2"/>
    <x v="0"/>
    <n v="8.6177180282661094"/>
    <s v="ΔkWpeak / CF"/>
    <n v="0.69"/>
    <s v="Private-Lighting"/>
    <s v="lighting"/>
    <n v="3"/>
    <n v="1"/>
    <s v="Non-Lighting"/>
    <n v="0.91633259480590001"/>
    <n v="1.30467645558681"/>
    <n v="6312.7252055292201"/>
    <n v="1.0696259453482899"/>
    <n v="0.7"/>
    <n v="4418.9076438704496"/>
    <n v="0.74873816174380103"/>
    <n v="4661"/>
    <n v="1.07"/>
    <n v="1.24"/>
    <n v="2.9000000000000001E-2"/>
    <n v="0.745"/>
    <n v="15.018236429950701"/>
    <d v="1900-01-09T17:27:20"/>
    <n v="43463"/>
    <n v="1.55018252949027"/>
    <n v="0"/>
    <n v="0"/>
    <n v="38080.900067825292"/>
  </r>
  <r>
    <s v="STND-62823"/>
    <s v="Roundy's Supermarkets, Inc."/>
    <s v="Roundy's Supermarkets #525 - 1900 S Cumberland Ave - Park Ridge"/>
    <s v="LED Refrigerated Display Case Lighting for Open and Closed Cases"/>
    <s v="Refrigeration"/>
    <s v="Grocery/convenience"/>
    <n v="0"/>
    <n v="8948.61"/>
    <n v="1.0649"/>
    <x v="2"/>
    <x v="0"/>
    <n v="8.6177180282661094"/>
    <s v="ΔkWpeak / CF"/>
    <n v="0.69"/>
    <s v="Private-Lighting"/>
    <s v="lighting"/>
    <n v="3"/>
    <n v="1"/>
    <s v="Non-Lighting"/>
    <n v="0.91633259480590001"/>
    <n v="1.30467645558681"/>
    <n v="8199.9030212060206"/>
    <n v="1.3893499575543899"/>
    <n v="0.7"/>
    <n v="5739.9321148442205"/>
    <n v="0.97254497028807296"/>
    <n v="4661"/>
    <n v="1.07"/>
    <n v="1.24"/>
    <n v="2.9000000000000001E-2"/>
    <n v="0.745"/>
    <n v="15.018236429950701"/>
    <d v="1900-01-09T17:27:20"/>
    <n v="43463"/>
    <n v="2.0135506631223001"/>
    <n v="0"/>
    <n v="0"/>
    <n v="49465.116467116655"/>
  </r>
  <r>
    <s v="STND-62824"/>
    <s v="Roundy's Supermarkets, Inc."/>
    <s v="Roundy's Supermarkets #526 - 950 Brook Forest Ave - Shorewood"/>
    <s v="New Indoor LED Fixtures"/>
    <s v="Indoor Lighting"/>
    <s v="Grocery/convenience"/>
    <n v="0"/>
    <n v="97665.104999999996"/>
    <n v="20.889900000000001"/>
    <x v="0"/>
    <x v="0"/>
    <n v="10.727311735679001"/>
    <s v="Qty / 1,000"/>
    <m/>
    <s v="Private-Lighting"/>
    <s v="lighting"/>
    <n v="2"/>
    <n v="1"/>
    <s v="Lighting"/>
    <n v="0.97902139861649395"/>
    <n v="0.93591656730105399"/>
    <n v="95616.227693126697"/>
    <n v="19.5512034992623"/>
    <n v="0.71"/>
    <n v="67887.521662119907"/>
    <n v="13.8813544844762"/>
    <n v="4661"/>
    <n v="1.07"/>
    <n v="1.24"/>
    <n v="2.9000000000000001E-2"/>
    <n v="0.745"/>
    <n v="15.018236429950701"/>
    <d v="1900-01-09T17:27:20"/>
    <n v="43463"/>
    <n v="21.163892075408398"/>
    <n v="2591.4678533651199"/>
    <n v="0"/>
    <n v="728250.6078322212"/>
  </r>
  <r>
    <s v="STND-62824"/>
    <s v="Roundy's Supermarkets, Inc."/>
    <s v="Roundy's Supermarkets #526 - 950 Brook Forest Ave - Shorewood"/>
    <s v="New Indoor LED Fixtures"/>
    <s v="Indoor Lighting"/>
    <s v="Grocery/convenience"/>
    <n v="0"/>
    <n v="10513.165000000001"/>
    <n v="1.96044"/>
    <x v="0"/>
    <x v="0"/>
    <n v="10.727311735679001"/>
    <s v="Qty / 1,000"/>
    <m/>
    <s v="Private-Lighting"/>
    <s v="lighting"/>
    <n v="2"/>
    <n v="1"/>
    <s v="Lighting"/>
    <n v="0.97902139861649395"/>
    <n v="0.93591656730105399"/>
    <n v="10292.613502185999"/>
    <n v="1.8348082751996799"/>
    <n v="0.71"/>
    <n v="7307.7555865520399"/>
    <n v="1.30271387539177"/>
    <n v="4661"/>
    <n v="1.07"/>
    <n v="1.24"/>
    <n v="2.9000000000000001E-2"/>
    <n v="0.745"/>
    <n v="15.018236429950701"/>
    <d v="1900-01-09T17:27:20"/>
    <n v="43463"/>
    <n v="1.9861531448362"/>
    <n v="278.95868370410602"/>
    <n v="0"/>
    <n v="78392.572265093477"/>
  </r>
  <r>
    <s v="STND-62824"/>
    <s v="Roundy's Supermarkets, Inc."/>
    <s v="Roundy's Supermarkets #526 - 950 Brook Forest Ave - Shorewood"/>
    <s v="LED Refrigerated Display Case Lighting for Open and Closed Cases"/>
    <s v="Refrigeration"/>
    <s v="Grocery/convenience"/>
    <n v="0"/>
    <n v="36598.449999999997"/>
    <n v="4.3554000000000004"/>
    <x v="2"/>
    <x v="0"/>
    <n v="8.6177180282661094"/>
    <s v="ΔkWpeak / CF"/>
    <n v="0.69"/>
    <s v="Private-Lighting"/>
    <s v="lighting"/>
    <n v="2"/>
    <n v="1"/>
    <s v="Non-Lighting"/>
    <n v="0.97902139861649395"/>
    <n v="0.93591656730105399"/>
    <n v="35830.665706195803"/>
    <n v="4.07629101722301"/>
    <n v="0.7"/>
    <n v="25081.465994337101"/>
    <n v="2.8534037120561102"/>
    <n v="4661"/>
    <n v="1.07"/>
    <n v="1.24"/>
    <n v="2.9000000000000001E-2"/>
    <n v="0.745"/>
    <n v="15.018236429950701"/>
    <d v="1900-01-09T17:27:20"/>
    <n v="43463"/>
    <n v="5.9076681409029099"/>
    <n v="0"/>
    <n v="0"/>
    <n v="216145.00167474221"/>
  </r>
  <r>
    <s v="STND-62824"/>
    <s v="Roundy's Supermarkets, Inc."/>
    <s v="Roundy's Supermarkets #526 - 950 Brook Forest Ave - Shorewood"/>
    <s v="LED Refrigerated Display Case Lighting for Open and Closed Cases"/>
    <s v="Refrigeration"/>
    <s v="Grocery/convenience"/>
    <n v="0"/>
    <n v="50579.1"/>
    <n v="6.0190000000000001"/>
    <x v="2"/>
    <x v="0"/>
    <n v="8.6177180282661094"/>
    <s v="ΔkWpeak / CF"/>
    <n v="0.69"/>
    <s v="Private-Lighting"/>
    <s v="lighting"/>
    <n v="2"/>
    <n v="1"/>
    <s v="Non-Lighting"/>
    <n v="0.97902139861649395"/>
    <n v="0.93591656730105399"/>
    <n v="49518.021222763498"/>
    <n v="5.63328181858504"/>
    <n v="0.7"/>
    <n v="34662.6148559344"/>
    <n v="3.9432972730095299"/>
    <n v="4661"/>
    <n v="1.07"/>
    <n v="1.24"/>
    <n v="2.9000000000000001E-2"/>
    <n v="0.745"/>
    <n v="15.018236429950701"/>
    <d v="1900-01-09T17:27:20"/>
    <n v="43463"/>
    <n v="8.1641765486739803"/>
    <n v="0"/>
    <n v="0"/>
    <n v="298712.64095083054"/>
  </r>
  <r>
    <s v="STND-62825"/>
    <s v="Roundy's Supermarkets, Inc."/>
    <s v="Roundy's Supermarkets #527 - 2021 W Chicago Ave - Chicago"/>
    <s v="New Indoor LED Fixtures"/>
    <s v="Indoor Lighting"/>
    <s v="Grocery/convenience"/>
    <n v="0"/>
    <n v="74613.353000000003"/>
    <n v="15.959288000000001"/>
    <x v="0"/>
    <x v="0"/>
    <n v="10.727311735679001"/>
    <s v="Qty / 1,000"/>
    <m/>
    <s v="Private-Lighting"/>
    <s v="lighting"/>
    <n v="2"/>
    <n v="1"/>
    <s v="Lighting"/>
    <n v="0.97902139861649395"/>
    <n v="0.93591656730105399"/>
    <n v="73048.069209526104"/>
    <n v="14.9365620415289"/>
    <n v="0.71"/>
    <n v="51864.129138763601"/>
    <n v="10.604959049485499"/>
    <n v="4661"/>
    <n v="1.07"/>
    <n v="1.24"/>
    <n v="2.9000000000000001E-2"/>
    <n v="0.745"/>
    <n v="15.018236429950701"/>
    <d v="1900-01-09T17:27:20"/>
    <n v="43463"/>
    <n v="16.1686101337182"/>
    <n v="1979.8074832488401"/>
    <n v="0"/>
    <n v="556362.68117103004"/>
  </r>
  <r>
    <s v="STND-62825"/>
    <s v="Roundy's Supermarkets, Inc."/>
    <s v="Roundy's Supermarkets #527 - 2021 W Chicago Ave - Chicago"/>
    <s v="New Indoor LED Fixtures"/>
    <s v="Indoor Lighting"/>
    <s v="Grocery/convenience"/>
    <n v="0"/>
    <n v="6493.4260000000004"/>
    <n v="1.21086"/>
    <x v="0"/>
    <x v="0"/>
    <n v="10.727311735679001"/>
    <s v="Qty / 1,000"/>
    <m/>
    <s v="Private-Lighting"/>
    <s v="lighting"/>
    <n v="2"/>
    <n v="1"/>
    <s v="Lighting"/>
    <n v="0.97902139861649395"/>
    <n v="0.93591656730105399"/>
    <n v="6357.2030043327004"/>
    <n v="1.13326393468215"/>
    <n v="0.71"/>
    <n v="4513.6141330762202"/>
    <n v="0.80461739362432905"/>
    <n v="4661"/>
    <n v="1.07"/>
    <n v="1.24"/>
    <n v="2.9000000000000001E-2"/>
    <n v="0.745"/>
    <n v="15.018236429950701"/>
    <d v="1900-01-09T17:27:20"/>
    <n v="43463"/>
    <n v="1.2267416482811799"/>
    <n v="172.29802535107299"/>
    <n v="0"/>
    <n v="48418.945860075139"/>
  </r>
  <r>
    <s v="STND-62825"/>
    <s v="Roundy's Supermarkets, Inc."/>
    <s v="Roundy's Supermarkets #527 - 2021 W Chicago Ave - Chicago"/>
    <s v="LED Refrigerated Display Case Lighting for Open and Closed Cases"/>
    <s v="Refrigeration"/>
    <s v="Grocery/convenience"/>
    <n v="0"/>
    <n v="36844.49"/>
    <n v="4.3846800000000004"/>
    <x v="2"/>
    <x v="0"/>
    <n v="8.6177180282661094"/>
    <s v="ΔkWpeak / CF"/>
    <n v="0.69"/>
    <s v="Private-Lighting"/>
    <s v="lighting"/>
    <n v="2"/>
    <n v="1"/>
    <s v="Non-Lighting"/>
    <n v="0.97902139861649395"/>
    <n v="0.93591656730105399"/>
    <n v="36071.544131111397"/>
    <n v="4.1036946543135802"/>
    <n v="0.7"/>
    <n v="25250.080891778001"/>
    <n v="2.8725862580195098"/>
    <n v="4661"/>
    <n v="1.07"/>
    <n v="1.24"/>
    <n v="2.9000000000000001E-2"/>
    <n v="0.745"/>
    <n v="15.018236429950701"/>
    <d v="1900-01-09T17:27:20"/>
    <n v="43463"/>
    <n v="5.9473835569762104"/>
    <n v="0"/>
    <n v="0"/>
    <n v="217598.07731625289"/>
  </r>
  <r>
    <s v="STND-62825"/>
    <s v="Roundy's Supermarkets, Inc."/>
    <s v="Roundy's Supermarkets #527 - 2021 W Chicago Ave - Chicago"/>
    <s v="LED Refrigerated Display Case Lighting for Open and Closed Cases"/>
    <s v="Refrigeration"/>
    <s v="Grocery/convenience"/>
    <n v="0"/>
    <n v="45132.12"/>
    <n v="5.3708"/>
    <x v="2"/>
    <x v="0"/>
    <n v="8.6177180282661094"/>
    <s v="ΔkWpeak / CF"/>
    <n v="0.69"/>
    <s v="Private-Lighting"/>
    <s v="lighting"/>
    <n v="2"/>
    <n v="1"/>
    <s v="Non-Lighting"/>
    <n v="0.97902139861649395"/>
    <n v="0.93591656730105399"/>
    <n v="44185.311244927398"/>
    <n v="5.0266206996604996"/>
    <n v="0.7"/>
    <n v="30929.7178714492"/>
    <n v="3.5186344897623498"/>
    <n v="4661"/>
    <n v="1.07"/>
    <n v="1.24"/>
    <n v="2.9000000000000001E-2"/>
    <n v="0.745"/>
    <n v="15.018236429950701"/>
    <d v="1900-01-09T17:27:20"/>
    <n v="43463"/>
    <n v="7.2849575357398502"/>
    <n v="0"/>
    <n v="0"/>
    <n v="266543.58730997227"/>
  </r>
  <r>
    <s v="STND-62826"/>
    <s v="Roundy's Supermarkets, Inc."/>
    <s v="Roundy's Supermarkets #528 - 3020 S Wolf Rd - Westchester"/>
    <s v="New Indoor LED Fixtures"/>
    <s v="Indoor Lighting"/>
    <s v="Grocery/convenience"/>
    <n v="0"/>
    <n v="4638.1610000000001"/>
    <n v="0.8649"/>
    <x v="0"/>
    <x v="0"/>
    <n v="10.727311735679001"/>
    <s v="Qty / 1,000"/>
    <m/>
    <s v="Private-Lighting"/>
    <s v="lighting"/>
    <n v="3"/>
    <n v="1"/>
    <s v="Lighting"/>
    <n v="0.91633259480590001"/>
    <n v="1.30467645558681"/>
    <n v="4250.0981042575304"/>
    <n v="1.12841466643703"/>
    <n v="0.71"/>
    <n v="3017.56965402284"/>
    <n v="0.80117441317029003"/>
    <n v="4661"/>
    <n v="1.07"/>
    <n v="1.24"/>
    <n v="2.9000000000000001E-2"/>
    <n v="0.745"/>
    <n v="15.018236429950701"/>
    <d v="1900-01-09T17:27:20"/>
    <n v="43463"/>
    <n v="1.22149238627087"/>
    <n v="115.189574788288"/>
    <n v="0"/>
    <n v="32370.410362828035"/>
  </r>
  <r>
    <s v="STND-62826"/>
    <s v="Roundy's Supermarkets, Inc."/>
    <s v="Roundy's Supermarkets #528 - 3020 S Wolf Rd - Westchester"/>
    <s v="LED Refrigerated Display Case Lighting for Open and Closed Cases"/>
    <s v="Refrigeration"/>
    <s v="Grocery/convenience"/>
    <n v="0"/>
    <n v="5105.33"/>
    <n v="0.60755999999999999"/>
    <x v="2"/>
    <x v="0"/>
    <n v="8.6177180282661094"/>
    <s v="ΔkWpeak / CF"/>
    <n v="0.69"/>
    <s v="Private-Lighting"/>
    <s v="lighting"/>
    <n v="3"/>
    <n v="1"/>
    <s v="Non-Lighting"/>
    <n v="0.91633259480590001"/>
    <n v="1.30467645558681"/>
    <n v="4678.1802862404002"/>
    <n v="0.79266922735631995"/>
    <n v="0.7"/>
    <n v="3274.7262003682799"/>
    <n v="0.55486845914942395"/>
    <n v="4661"/>
    <n v="1.07"/>
    <n v="1.24"/>
    <n v="2.9000000000000001E-2"/>
    <n v="0.745"/>
    <n v="15.018236429950701"/>
    <d v="1900-01-09T17:27:20"/>
    <n v="43463"/>
    <n v="1.14879598167583"/>
    <n v="0"/>
    <n v="0"/>
    <n v="28220.667014549101"/>
  </r>
  <r>
    <s v="STND-62827"/>
    <s v="Morgan Park H.S."/>
    <s v="Morgan Park High School - 1744 W Pryor Ave - Chicago"/>
    <s v="New Indoor LED Fixtures"/>
    <s v="Indoor Lighting"/>
    <s v="K-12 School"/>
    <n v="0"/>
    <n v="29242.758000000002"/>
    <n v="7.9738559999999996"/>
    <x v="0"/>
    <x v="1"/>
    <n v="15"/>
    <s v="Qty / 1,000"/>
    <m/>
    <s v="Public-Lighting"/>
    <s v="lighting"/>
    <n v="3"/>
    <n v="1"/>
    <s v="Lighting"/>
    <n v="0.99829244462109001"/>
    <n v="0.987374621353864"/>
    <n v="29192.824371282899"/>
    <n v="7.8731830487302403"/>
    <n v="0.71"/>
    <n v="20726.9053036109"/>
    <n v="5.5899599645984699"/>
    <n v="2979"/>
    <n v="1.17333333333333"/>
    <n v="1.323"/>
    <n v="2.1333333333333301E-2"/>
    <n v="0.72"/>
    <n v="23.497818059751602"/>
    <d v="1900-01-15T18:49:11"/>
    <n v="43422"/>
    <n v="8.2652883269612794"/>
    <n v="530.77862493241696"/>
    <n v="0"/>
    <n v="310903.5795541635"/>
  </r>
  <r>
    <s v="STND-62830"/>
    <s v="Wood Creek Venture II"/>
    <s v="Wood Creek II Venture LLC C/O Lee and Associates Asset Management - 151-280 Shore Dr - Burr Ridge"/>
    <s v="Outdoor &amp; Garage - LED Fixtures"/>
    <s v="Outdoor &amp; Garage Lighting"/>
    <s v="Exterior"/>
    <n v="0"/>
    <n v="7746.74"/>
    <n v="0"/>
    <x v="0"/>
    <x v="0"/>
    <n v="10.1978380583316"/>
    <s v="Qty / 1,000"/>
    <m/>
    <s v="Private-Lighting"/>
    <s v="lighting"/>
    <n v="3"/>
    <n v="1"/>
    <s v="Lighting"/>
    <n v="0.91633259480590001"/>
    <n v="1.30467645558681"/>
    <n v="7098.5903654866597"/>
    <n v="0"/>
    <n v="0.71"/>
    <n v="5039.99915949553"/>
    <n v="0"/>
    <n v="4903"/>
    <n v="1"/>
    <n v="1"/>
    <n v="0"/>
    <n v="0"/>
    <n v="14.276973281664301"/>
    <d v="1900-01-09T04:44:53"/>
    <n v="43440"/>
    <n v="0"/>
    <n v="0"/>
    <n v="0"/>
    <n v="51397.095242662792"/>
  </r>
  <r>
    <s v="STND-62830"/>
    <s v="Wood Creek Venture II"/>
    <s v="Wood Creek II Venture LLC C/O Lee and Associates Asset Management - 151-280 Shore Dr - Burr Ridge"/>
    <s v="Outdoor &amp; Garage - LED Fixtures"/>
    <s v="Outdoor &amp; Garage Lighting"/>
    <s v="Exterior"/>
    <n v="0"/>
    <n v="1152.2049999999999"/>
    <n v="0"/>
    <x v="0"/>
    <x v="0"/>
    <n v="10.1978380583316"/>
    <s v="Qty / 1,000"/>
    <m/>
    <s v="Private-Lighting"/>
    <s v="lighting"/>
    <n v="3"/>
    <n v="1"/>
    <s v="Lighting"/>
    <n v="0.91633259480590001"/>
    <n v="1.30467645558681"/>
    <n v="1055.80299739833"/>
    <n v="0"/>
    <n v="0.71"/>
    <n v="749.62012815281503"/>
    <n v="0"/>
    <n v="4903"/>
    <n v="1"/>
    <n v="1"/>
    <n v="0"/>
    <n v="0"/>
    <n v="14.276973281664301"/>
    <d v="1900-01-09T04:44:53"/>
    <n v="43440"/>
    <n v="0"/>
    <n v="0"/>
    <n v="0"/>
    <n v="7644.5046721681883"/>
  </r>
  <r>
    <s v="STND-62830"/>
    <s v="Wood Creek Venture II"/>
    <s v="Wood Creek II Venture LLC C/O Lee and Associates Asset Management - 151-280 Shore Dr - Burr Ridge"/>
    <s v="Outdoor &amp; Garage - LED Fixtures"/>
    <s v="Outdoor &amp; Garage Lighting"/>
    <s v="Exterior"/>
    <n v="0"/>
    <n v="4608.82"/>
    <n v="0"/>
    <x v="0"/>
    <x v="0"/>
    <n v="10.1978380583316"/>
    <s v="Qty / 1,000"/>
    <m/>
    <s v="Private-Lighting"/>
    <s v="lighting"/>
    <n v="3"/>
    <n v="1"/>
    <s v="Lighting"/>
    <n v="0.91633259480590001"/>
    <n v="1.30467645558681"/>
    <n v="4223.2119895933301"/>
    <n v="0"/>
    <n v="0.71"/>
    <n v="2998.4805126112601"/>
    <n v="0"/>
    <n v="4903"/>
    <n v="1"/>
    <n v="1"/>
    <n v="0"/>
    <n v="0"/>
    <n v="14.276973281664301"/>
    <d v="1900-01-09T04:44:53"/>
    <n v="43440"/>
    <n v="0"/>
    <n v="0"/>
    <n v="0"/>
    <n v="30578.018688672753"/>
  </r>
  <r>
    <s v="STND-62830"/>
    <s v="Wood Creek Venture II"/>
    <s v="Wood Creek II Venture LLC C/O Lee and Associates Asset Management - 151-280 Shore Dr - Burr Ridge"/>
    <s v="Outdoor &amp; Garage - LED Fixtures"/>
    <s v="Outdoor &amp; Garage Lighting"/>
    <s v="Exterior"/>
    <n v="0"/>
    <n v="5295.24"/>
    <n v="0"/>
    <x v="0"/>
    <x v="0"/>
    <n v="10.1978380583316"/>
    <s v="Qty / 1,000"/>
    <m/>
    <s v="Private-Lighting"/>
    <s v="lighting"/>
    <n v="3"/>
    <n v="1"/>
    <s v="Lighting"/>
    <n v="0.91633259480590001"/>
    <n v="1.30467645558681"/>
    <n v="4852.2010093199897"/>
    <n v="0"/>
    <n v="0.71"/>
    <n v="3445.0627166171898"/>
    <n v="0"/>
    <n v="4903"/>
    <n v="1"/>
    <n v="1"/>
    <n v="0"/>
    <n v="0"/>
    <n v="14.276973281664301"/>
    <d v="1900-01-09T04:44:53"/>
    <n v="43440"/>
    <n v="0"/>
    <n v="0"/>
    <n v="0"/>
    <n v="35132.191684858029"/>
  </r>
  <r>
    <s v="STND-62830"/>
    <s v="Wood Creek Venture II"/>
    <s v="Wood Creek II Venture LLC C/O Lee and Associates Asset Management - 151-280 Shore Dr - Burr Ridge"/>
    <s v="Photocells Plus Time Clocks"/>
    <s v="Outdoor &amp; Garage Lighting"/>
    <s v="Office"/>
    <n v="0"/>
    <n v="174"/>
    <n v="0"/>
    <x v="0"/>
    <x v="0"/>
    <n v="8"/>
    <s v="Qty / 1,000"/>
    <m/>
    <s v="Private-Lighting"/>
    <s v="lighting"/>
    <n v="3"/>
    <n v="1"/>
    <s v="Lighting"/>
    <n v="0.91633259480590001"/>
    <n v="1.30467645558681"/>
    <n v="159.44187149622701"/>
    <n v="0"/>
    <n v="0.71"/>
    <n v="113.20372876232101"/>
    <n v="0"/>
    <n v="2885"/>
    <n v="1.165"/>
    <n v="1.3779999999999999"/>
    <n v="2.5499999999999998E-2"/>
    <n v="0.55000000000000004"/>
    <n v="24.263431542460999"/>
    <d v="1900-01-16T07:56:40"/>
    <n v="43440"/>
    <n v="0"/>
    <n v="3.4899293760976602"/>
    <n v="0"/>
    <n v="905.62983009856805"/>
  </r>
  <r>
    <s v="STND-62830"/>
    <s v="Wood Creek Venture II"/>
    <s v="Wood Creek II Venture LLC C/O Lee and Associates Asset Management - 151-280 Shore Dr - Burr Ridge"/>
    <s v="Photocells"/>
    <s v="Outdoor &amp; Garage Lighting"/>
    <s v="Office"/>
    <n v="0"/>
    <n v="151.19999999999999"/>
    <n v="0"/>
    <x v="0"/>
    <x v="0"/>
    <n v="8"/>
    <s v="Qty / 1,000"/>
    <m/>
    <s v="Private-Lighting"/>
    <s v="lighting"/>
    <n v="3"/>
    <n v="1"/>
    <s v="Lighting"/>
    <n v="0.91633259480590001"/>
    <n v="1.30467645558681"/>
    <n v="138.54948833465201"/>
    <n v="0"/>
    <n v="0.71"/>
    <n v="98.370136717602904"/>
    <n v="0"/>
    <n v="2885"/>
    <n v="1.165"/>
    <n v="1.3779999999999999"/>
    <n v="2.5499999999999998E-2"/>
    <n v="0.55000000000000004"/>
    <n v="24.263431542460999"/>
    <d v="1900-01-16T07:56:40"/>
    <n v="43440"/>
    <n v="0"/>
    <n v="3.0326282854365898"/>
    <n v="0"/>
    <n v="786.96109374082323"/>
  </r>
  <r>
    <s v="STND-62831"/>
    <s v="Rockford Park District"/>
    <s v="Rockford Park District - Carlson Arctic Ice Arena - 4150 N Perryville Rd - Loves Park"/>
    <s v="VSD on HVAC Fan or Pump &lt;= 200 HP"/>
    <s v="Variable Speed Drives"/>
    <s v="Miscellaneous"/>
    <n v="0"/>
    <n v="17667"/>
    <n v="3.8580649999999999"/>
    <x v="6"/>
    <x v="1"/>
    <n v="15"/>
    <s v="ΔkWpeak"/>
    <m/>
    <s v="Public-Non-Lighting"/>
    <s v="non_lighting"/>
    <n v="3"/>
    <n v="1"/>
    <s v="Non-Lighting"/>
    <n v="1.01534080484258"/>
    <n v="0.52563350510805795"/>
    <n v="17938.025999153801"/>
    <n v="2.0279282288847198"/>
    <n v="0.7"/>
    <n v="12556.6181994077"/>
    <n v="1.4195497602192999"/>
    <n v="3379"/>
    <n v="1.0900000000000001"/>
    <n v="1.36"/>
    <n v="2.1999999999999999E-2"/>
    <n v="0.57999999999999996"/>
    <n v="20.7161882213673"/>
    <d v="1900-01-13T19:08:05"/>
    <n v="43456"/>
    <n v="2.0279282288847198"/>
    <n v="0"/>
    <n v="0"/>
    <n v="188349.27299111549"/>
  </r>
  <r>
    <s v="STND-62831"/>
    <s v="Rockford Park District"/>
    <s v="Rockford Park District - Carlson Arctic Ice Arena - 4150 N Perryville Rd - Loves Park"/>
    <s v="VSD on HVAC Fan or Pump &lt;= 200 HP"/>
    <s v="Variable Speed Drives"/>
    <s v="Miscellaneous"/>
    <n v="0"/>
    <n v="5855.7560000000003"/>
    <n v="1.567339"/>
    <x v="6"/>
    <x v="1"/>
    <n v="15"/>
    <s v="ΔkWpeak"/>
    <m/>
    <s v="Public-Non-Lighting"/>
    <s v="non_lighting"/>
    <n v="3"/>
    <n v="1"/>
    <s v="Non-Lighting"/>
    <n v="1.01534080484258"/>
    <n v="0.52563350510805795"/>
    <n v="5945.5880100017503"/>
    <n v="0.823845892262558"/>
    <n v="0.7"/>
    <n v="4161.9116070012296"/>
    <n v="0.57669212458379104"/>
    <n v="3379"/>
    <n v="1.0900000000000001"/>
    <n v="1.36"/>
    <n v="2.1999999999999999E-2"/>
    <n v="0.57999999999999996"/>
    <n v="20.7161882213673"/>
    <d v="1900-01-13T19:08:05"/>
    <n v="43456"/>
    <n v="0.823845892262558"/>
    <n v="0"/>
    <n v="0"/>
    <n v="62428.674105018443"/>
  </r>
  <r>
    <s v="STND-62832"/>
    <s v="Mars Incorporated"/>
    <s v="Mars Wrigley Confectionary - 15 W660 79th St - Burr Ridge"/>
    <s v="New Indoor LED Fixtures"/>
    <s v="Indoor Lighting"/>
    <s v="Manufacturing"/>
    <n v="0"/>
    <n v="1252.9559999999999"/>
    <n v="0.224078"/>
    <x v="0"/>
    <x v="0"/>
    <n v="10.827197921178"/>
    <s v="Qty / 1,000"/>
    <m/>
    <s v="Private-Lighting"/>
    <s v="lighting"/>
    <n v="3"/>
    <n v="1"/>
    <s v="Lighting"/>
    <n v="0.91633259480590001"/>
    <n v="1.30467645558681"/>
    <n v="1148.12442265762"/>
    <n v="0.29234929081498001"/>
    <n v="0.71"/>
    <n v="815.16834008691103"/>
    <n v="0.207567996478636"/>
    <n v="4618"/>
    <n v="1.02"/>
    <n v="1.04"/>
    <n v="1.2E-2"/>
    <n v="0.81"/>
    <n v="15.158077089649201"/>
    <d v="1900-01-09T19:51:10"/>
    <n v="43461"/>
    <n v="0.34704331768160102"/>
    <n v="13.5073461489132"/>
    <n v="0"/>
    <n v="8825.9889571991243"/>
  </r>
  <r>
    <s v="STND-62833"/>
    <s v="Honeywell International Inc."/>
    <s v="Honeywell / UOP LLC - 30 E Algonquin Rd - Des Plaines"/>
    <s v="Retrofit of Existing Indoor Fixtures to LED"/>
    <s v="Indoor Lighting"/>
    <s v="Miscellaneous (24/7)"/>
    <n v="0"/>
    <n v="2398.1260000000002"/>
    <n v="0.26711000000000001"/>
    <x v="0"/>
    <x v="0"/>
    <n v="6.5651260504201696"/>
    <s v="Qty / 1,000"/>
    <m/>
    <s v="Private-Lighting"/>
    <s v="lighting"/>
    <n v="2"/>
    <n v="1"/>
    <s v="Lighting"/>
    <n v="0.97902139861649395"/>
    <n v="0.93591656730105399"/>
    <n v="2347.8166705785802"/>
    <n v="0.24999267429178401"/>
    <n v="0.71"/>
    <n v="1666.9498361107901"/>
    <n v="0.177494798747167"/>
    <n v="7616"/>
    <n v="1.1100000000000001"/>
    <n v="1.29"/>
    <n v="2.1999999999999999E-2"/>
    <n v="0.76"/>
    <n v="9.1911764705882408"/>
    <d v="1900-01-05T13:33:47"/>
    <n v="43471"/>
    <n v="0.25499048785371697"/>
    <n v="46.533303380836699"/>
    <n v="0"/>
    <n v="10943.73579379458"/>
  </r>
  <r>
    <s v="STND-62833"/>
    <s v="Honeywell International Inc."/>
    <s v="Honeywell / UOP LLC - 30 E Algonquin Rd - Des Plaines"/>
    <s v="Retrofit of Existing Indoor Fixtures to LED"/>
    <s v="Indoor Lighting"/>
    <s v="Miscellaneous (24/7)"/>
    <n v="0"/>
    <n v="290.39800000000002"/>
    <n v="3.2344999999999999E-2"/>
    <x v="0"/>
    <x v="0"/>
    <n v="6.5651260504201696"/>
    <s v="Qty / 1,000"/>
    <m/>
    <s v="Private-Lighting"/>
    <s v="lighting"/>
    <n v="2"/>
    <n v="1"/>
    <s v="Lighting"/>
    <n v="0.97902139861649395"/>
    <n v="0.93591656730105399"/>
    <n v="284.30585611543302"/>
    <n v="3.0272221369352599E-2"/>
    <n v="0.71"/>
    <n v="201.85715784195699"/>
    <n v="2.14932771722403E-2"/>
    <n v="7616"/>
    <n v="1.1100000000000001"/>
    <n v="1.29"/>
    <n v="2.1999999999999999E-2"/>
    <n v="0.76"/>
    <n v="9.1911764705882408"/>
    <d v="1900-01-05T13:33:47"/>
    <n v="43471"/>
    <n v="3.08774187773894E-2"/>
    <n v="5.6348908419274899"/>
    <n v="0"/>
    <n v="1325.2176854120078"/>
  </r>
  <r>
    <s v="STND-62833"/>
    <s v="Honeywell International Inc."/>
    <s v="Honeywell / UOP LLC - 30 E Algonquin Rd - Des Plaines"/>
    <s v="Retrofit of Existing Indoor Fixtures to LED"/>
    <s v="Indoor Lighting"/>
    <s v="Miscellaneous (24/7)"/>
    <n v="0"/>
    <n v="284908.62"/>
    <n v="31.733968000000001"/>
    <x v="0"/>
    <x v="0"/>
    <n v="6.5651260504201696"/>
    <s v="Qty / 1,000"/>
    <m/>
    <s v="Private-Lighting"/>
    <s v="lighting"/>
    <n v="2"/>
    <n v="1"/>
    <s v="Lighting"/>
    <n v="0.97902139861649395"/>
    <n v="0.93591656730105399"/>
    <n v="278931.63563029497"/>
    <n v="29.7003463974015"/>
    <n v="0.71"/>
    <n v="198041.461297509"/>
    <n v="21.0872459421551"/>
    <n v="7616"/>
    <n v="1.1100000000000001"/>
    <n v="1.29"/>
    <n v="2.1999999999999999E-2"/>
    <n v="0.76"/>
    <n v="9.1911764705882408"/>
    <d v="1900-01-05T13:33:47"/>
    <n v="43471"/>
    <n v="30.294110972461699"/>
    <n v="5528.3747602400799"/>
    <n v="0"/>
    <n v="1300167.1566275542"/>
  </r>
  <r>
    <s v="STND-62833"/>
    <s v="Honeywell International Inc."/>
    <s v="Honeywell / UOP LLC - 30 E Algonquin Rd - Des Plaines"/>
    <s v="Retrofit of Existing Indoor Fixtures to LED"/>
    <s v="Indoor Lighting"/>
    <s v="Miscellaneous (24/7)"/>
    <n v="0"/>
    <n v="9311.4740000000002"/>
    <n v="1.03714"/>
    <x v="0"/>
    <x v="0"/>
    <n v="6.5651260504201696"/>
    <s v="Qty / 1,000"/>
    <m/>
    <s v="Private-Lighting"/>
    <s v="lighting"/>
    <n v="2"/>
    <n v="1"/>
    <s v="Lighting"/>
    <n v="0.97902139861649395"/>
    <n v="0.93591656730105399"/>
    <n v="9116.1322986611194"/>
    <n v="0.97067650861061505"/>
    <n v="0.71"/>
    <n v="6472.4539320493896"/>
    <n v="0.689180321113536"/>
    <n v="7616"/>
    <n v="1.1100000000000001"/>
    <n v="1.29"/>
    <n v="2.1999999999999999E-2"/>
    <n v="0.76"/>
    <n v="9.1911764705882408"/>
    <d v="1900-01-05T13:33:47"/>
    <n v="43471"/>
    <n v="0.99008211812588198"/>
    <n v="180.68009961310301"/>
    <n v="0"/>
    <n v="42492.475919441902"/>
  </r>
  <r>
    <s v="STND-62833"/>
    <s v="Honeywell International Inc."/>
    <s v="Honeywell / UOP LLC - 30 E Algonquin Rd - Des Plaines"/>
    <s v="Retrofit of Existing Indoor Fixtures to LED"/>
    <s v="Indoor Lighting"/>
    <s v="Miscellaneous (24/7)"/>
    <n v="0"/>
    <n v="2772.8330000000001"/>
    <n v="0.30884600000000001"/>
    <x v="0"/>
    <x v="0"/>
    <n v="6.5651260504201696"/>
    <s v="Qty / 1,000"/>
    <m/>
    <s v="Private-Lighting"/>
    <s v="lighting"/>
    <n v="2"/>
    <n v="1"/>
    <s v="Lighting"/>
    <n v="0.97902139861649395"/>
    <n v="0.93591656730105399"/>
    <n v="2714.6628417899701"/>
    <n v="0.28905408814466099"/>
    <n v="0.71"/>
    <n v="1927.4106176708799"/>
    <n v="0.205228402582709"/>
    <n v="7616"/>
    <n v="1.1100000000000001"/>
    <n v="1.29"/>
    <n v="2.1999999999999999E-2"/>
    <n v="0.76"/>
    <n v="9.1911764705882408"/>
    <d v="1900-01-05T13:33:47"/>
    <n v="43471"/>
    <n v="0.294832811245064"/>
    <n v="53.804128395837203"/>
    <n v="0"/>
    <n v="12653.693655927524"/>
  </r>
  <r>
    <s v="STND-62836"/>
    <s v="Walmart Stores East, LP #3400"/>
    <s v="Walmart Stores East, LP #3400 - 2300 US Highway 34 - Oswego"/>
    <s v="Outdoor &amp; Garage - LED Fixtures"/>
    <s v="Outdoor &amp; Garage Lighting"/>
    <s v="Exterior"/>
    <n v="0"/>
    <n v="69348.032000000007"/>
    <n v="0"/>
    <x v="0"/>
    <x v="0"/>
    <n v="10.1978380583316"/>
    <s v="Qty / 1,000"/>
    <m/>
    <s v="Private-Lighting"/>
    <s v="lighting"/>
    <n v="2"/>
    <n v="1"/>
    <s v="Lighting"/>
    <n v="0.97902139861649395"/>
    <n v="0.93591656730105399"/>
    <n v="67893.207279941402"/>
    <n v="0"/>
    <n v="0.71"/>
    <n v="48204.177168758397"/>
    <n v="0"/>
    <n v="4903"/>
    <n v="1"/>
    <n v="1"/>
    <n v="0"/>
    <n v="0"/>
    <n v="14.276973281664301"/>
    <d v="1900-01-09T04:44:53"/>
    <n v="43398"/>
    <n v="0"/>
    <n v="0"/>
    <n v="0"/>
    <n v="491578.39250212355"/>
  </r>
  <r>
    <s v="STND-62836"/>
    <s v="Walmart Stores East, LP #3400"/>
    <s v="Walmart Stores East, LP #3400 - 2300 US Highway 34 - Oswego"/>
    <s v="Outdoor &amp; Garage - LED Fixtures"/>
    <s v="Outdoor &amp; Garage Lighting"/>
    <s v="Exterior"/>
    <n v="0"/>
    <n v="5334.4639999999999"/>
    <n v="0"/>
    <x v="0"/>
    <x v="0"/>
    <n v="10.1978380583316"/>
    <s v="Qty / 1,000"/>
    <m/>
    <s v="Private-Lighting"/>
    <s v="lighting"/>
    <n v="2"/>
    <n v="1"/>
    <s v="Lighting"/>
    <n v="0.97902139861649395"/>
    <n v="0.93591656730105399"/>
    <n v="5222.5544061493301"/>
    <n v="0"/>
    <n v="0.71"/>
    <n v="3708.0136283660299"/>
    <n v="0"/>
    <n v="4903"/>
    <n v="1"/>
    <n v="1"/>
    <n v="0"/>
    <n v="0"/>
    <n v="14.276973281664301"/>
    <d v="1900-01-09T04:44:53"/>
    <n v="43398"/>
    <n v="0"/>
    <n v="0"/>
    <n v="0"/>
    <n v="37813.722500163349"/>
  </r>
  <r>
    <s v="STND-62836"/>
    <s v="Walmart Stores East, LP #3400"/>
    <s v="Walmart Stores East, LP #3400 - 2300 US Highway 34 - Oswego"/>
    <s v="Outdoor &amp; Garage - LED Fixtures"/>
    <s v="Outdoor &amp; Garage Lighting"/>
    <s v="Exterior"/>
    <n v="0"/>
    <n v="39331.866000000002"/>
    <n v="0"/>
    <x v="0"/>
    <x v="0"/>
    <n v="10.1978380583316"/>
    <s v="Qty / 1,000"/>
    <m/>
    <s v="Private-Lighting"/>
    <s v="lighting"/>
    <n v="2"/>
    <n v="1"/>
    <s v="Lighting"/>
    <n v="0.97902139861649395"/>
    <n v="0.93591656730105399"/>
    <n v="38506.738461516499"/>
    <n v="0"/>
    <n v="0.71"/>
    <n v="27339.784307676699"/>
    <n v="0"/>
    <n v="4903"/>
    <n v="1"/>
    <n v="1"/>
    <n v="0"/>
    <n v="0"/>
    <n v="14.276973281664301"/>
    <d v="1900-01-09T04:44:53"/>
    <n v="43398"/>
    <n v="0"/>
    <n v="0"/>
    <n v="0"/>
    <n v="278806.6929194025"/>
  </r>
  <r>
    <s v="STND-62836"/>
    <s v="Walmart Stores East, LP #3400"/>
    <s v="Walmart Stores East, LP #3400 - 2300 US Highway 34 - Oswego"/>
    <s v="Outdoor &amp; Garage - LED Fixtures"/>
    <s v="Outdoor &amp; Garage Lighting"/>
    <s v="Exterior"/>
    <n v="0"/>
    <n v="1985.7149999999999"/>
    <n v="0"/>
    <x v="0"/>
    <x v="0"/>
    <n v="10.1978380583316"/>
    <s v="Qty / 1,000"/>
    <m/>
    <s v="Private-Lighting"/>
    <s v="lighting"/>
    <n v="2"/>
    <n v="1"/>
    <s v="Lighting"/>
    <n v="0.97902139861649395"/>
    <n v="0.93591656730105399"/>
    <n v="1944.0574765537499"/>
    <n v="0"/>
    <n v="0.71"/>
    <n v="1380.28080835316"/>
    <n v="0"/>
    <n v="4903"/>
    <n v="1"/>
    <n v="1"/>
    <n v="0"/>
    <n v="0"/>
    <n v="14.276973281664301"/>
    <d v="1900-01-09T04:44:53"/>
    <n v="43398"/>
    <n v="0"/>
    <n v="0"/>
    <n v="0"/>
    <n v="14075.880158608559"/>
  </r>
  <r>
    <s v="STND-62836"/>
    <s v="Walmart Stores East, LP #3400"/>
    <s v="Walmart Stores East, LP #3400 - 2300 US Highway 34 - Oswego"/>
    <s v="Outdoor &amp; Garage - LED Fixtures"/>
    <s v="Outdoor &amp; Garage Lighting"/>
    <s v="Exterior"/>
    <n v="0"/>
    <n v="6722.0129999999999"/>
    <n v="0"/>
    <x v="0"/>
    <x v="0"/>
    <n v="10.1978380583316"/>
    <s v="Qty / 1,000"/>
    <m/>
    <s v="Private-Lighting"/>
    <s v="lighting"/>
    <n v="2"/>
    <n v="1"/>
    <s v="Lighting"/>
    <n v="0.97902139861649395"/>
    <n v="0.93591656730105399"/>
    <n v="6580.9945687782501"/>
    <n v="0"/>
    <n v="0.71"/>
    <n v="4672.5061438325602"/>
    <n v="0"/>
    <n v="4903"/>
    <n v="1"/>
    <n v="1"/>
    <n v="0"/>
    <n v="0"/>
    <n v="14.276973281664301"/>
    <d v="1900-01-09T04:44:53"/>
    <n v="43398"/>
    <n v="0"/>
    <n v="0"/>
    <n v="0"/>
    <n v="47649.460981363904"/>
  </r>
  <r>
    <s v="STND-62836"/>
    <s v="Walmart Stores East, LP #3400"/>
    <s v="Walmart Stores East, LP #3400 - 2300 US Highway 34 - Oswego"/>
    <s v="Outdoor &amp; Garage - LED Fixtures"/>
    <s v="Outdoor &amp; Garage Lighting"/>
    <s v="Exterior"/>
    <n v="0"/>
    <n v="7771.2550000000001"/>
    <n v="0"/>
    <x v="0"/>
    <x v="0"/>
    <n v="10.1978380583316"/>
    <s v="Qty / 1,000"/>
    <m/>
    <s v="Private-Lighting"/>
    <s v="lighting"/>
    <n v="2"/>
    <n v="1"/>
    <s v="Lighting"/>
    <n v="0.97902139861649395"/>
    <n v="0.93591656730105399"/>
    <n v="7608.2249391054202"/>
    <n v="0"/>
    <n v="0.71"/>
    <n v="5401.8397067648502"/>
    <n v="0"/>
    <n v="4903"/>
    <n v="1"/>
    <n v="1"/>
    <n v="0"/>
    <n v="0"/>
    <n v="14.276973281664301"/>
    <d v="1900-01-09T04:44:53"/>
    <n v="43398"/>
    <n v="0"/>
    <n v="0"/>
    <n v="0"/>
    <n v="55087.086546653401"/>
  </r>
  <r>
    <s v="STND-62838"/>
    <s v="Gurtler Industries, Inc."/>
    <s v="Gurtler Industries - 15475 LaSalle St - South Holland"/>
    <s v="New Indoor LED Fixtures"/>
    <s v="Indoor Lighting"/>
    <s v="Miscellaneous"/>
    <n v="0"/>
    <n v="60108.355000000003"/>
    <n v="12.873215999999999"/>
    <x v="0"/>
    <x v="0"/>
    <n v="14.797277300976599"/>
    <s v="Qty / 1,000"/>
    <m/>
    <s v="Private-Lighting"/>
    <s v="lighting"/>
    <n v="3"/>
    <n v="1"/>
    <s v="Lighting"/>
    <n v="0.91633259480590001"/>
    <n v="1.30467645558681"/>
    <n v="55079.2449066642"/>
    <n v="16.7953818228834"/>
    <n v="0.71"/>
    <n v="39106.263883731597"/>
    <n v="11.9247210942472"/>
    <n v="3379"/>
    <n v="1.0900000000000001"/>
    <n v="1.36"/>
    <n v="2.1999999999999999E-2"/>
    <n v="0.57999999999999996"/>
    <n v="20.7161882213673"/>
    <d v="1900-01-13T19:08:05"/>
    <n v="43442"/>
    <n v="21.292319755176699"/>
    <n v="1111.6911816024001"/>
    <n v="0"/>
    <n v="578666.23089274252"/>
  </r>
  <r>
    <s v="STND-62838"/>
    <s v="Gurtler Industries, Inc."/>
    <s v="Gurtler Industries - 15475 LaSalle St - South Holland"/>
    <s v="New Indoor LED Fixtures"/>
    <s v="Indoor Lighting"/>
    <s v="Miscellaneous"/>
    <n v="0"/>
    <n v="8544.8150000000005"/>
    <n v="1.8300160000000001"/>
    <x v="0"/>
    <x v="0"/>
    <n v="14.797277300976599"/>
    <s v="Qty / 1,000"/>
    <m/>
    <s v="Private-Lighting"/>
    <s v="lighting"/>
    <n v="3"/>
    <n v="1"/>
    <s v="Lighting"/>
    <n v="0.91633259480590001"/>
    <n v="1.30467645558681"/>
    <n v="7829.8925010863704"/>
    <n v="2.3875787885471502"/>
    <n v="0.71"/>
    <n v="5559.2236757713299"/>
    <n v="1.6951809398684701"/>
    <n v="3379"/>
    <n v="1.0900000000000001"/>
    <n v="1.36"/>
    <n v="2.1999999999999999E-2"/>
    <n v="0.57999999999999996"/>
    <n v="20.7161882213673"/>
    <d v="1900-01-13T19:08:05"/>
    <n v="43442"/>
    <n v="3.02684937696139"/>
    <n v="158.03452754486301"/>
    <n v="0"/>
    <n v="82261.3743085428"/>
  </r>
  <r>
    <s v="STND-62838"/>
    <s v="Gurtler Industries, Inc."/>
    <s v="Gurtler Industries - 15475 LaSalle St - South Holland"/>
    <s v="New Indoor LED Fixtures"/>
    <s v="Indoor Lighting"/>
    <s v="Miscellaneous"/>
    <n v="0"/>
    <n v="2828.6280000000002"/>
    <n v="0.60579799999999995"/>
    <x v="0"/>
    <x v="0"/>
    <n v="14.797277300976599"/>
    <s v="Qty / 1,000"/>
    <m/>
    <s v="Private-Lighting"/>
    <s v="lighting"/>
    <n v="3"/>
    <n v="1"/>
    <s v="Lighting"/>
    <n v="0.91633259480590001"/>
    <n v="1.30467645558681"/>
    <n v="2591.96403498062"/>
    <n v="0.79037038744157595"/>
    <n v="0.71"/>
    <n v="1840.29446483624"/>
    <n v="0.56116297508351898"/>
    <n v="3379"/>
    <n v="1.0900000000000001"/>
    <n v="1.36"/>
    <n v="2.1999999999999999E-2"/>
    <n v="0.57999999999999996"/>
    <n v="20.7161882213673"/>
    <d v="1900-01-13T19:08:05"/>
    <n v="43442"/>
    <n v="1.0019908562900299"/>
    <n v="52.314870430801598"/>
    <n v="0"/>
    <n v="27231.347511634172"/>
  </r>
  <r>
    <s v="STND-62838"/>
    <s v="Gurtler Industries, Inc."/>
    <s v="Gurtler Industries - 15475 LaSalle St - South Holland"/>
    <s v="New Indoor LED Fixtures"/>
    <s v="Indoor Lighting"/>
    <s v="Miscellaneous"/>
    <n v="0"/>
    <n v="9668.1640000000007"/>
    <n v="2.0706000000000002"/>
    <x v="0"/>
    <x v="0"/>
    <n v="14.797277300976599"/>
    <s v="Qty / 1,000"/>
    <m/>
    <s v="Private-Lighting"/>
    <s v="lighting"/>
    <n v="3"/>
    <n v="1"/>
    <s v="Lighting"/>
    <n v="0.91633259480590001"/>
    <n v="1.30467645558681"/>
    <n v="8859.2538051289903"/>
    <n v="2.7014630689380401"/>
    <n v="0.71"/>
    <n v="6290.0702016415798"/>
    <n v="1.91803877894601"/>
    <n v="3379"/>
    <n v="1.0900000000000001"/>
    <n v="1.36"/>
    <n v="2.1999999999999999E-2"/>
    <n v="0.57999999999999996"/>
    <n v="20.7161882213673"/>
    <d v="1900-01-13T19:08:05"/>
    <n v="43442"/>
    <n v="3.4247756959153701"/>
    <n v="178.81062725948399"/>
    <n v="0"/>
    <n v="93075.913016300256"/>
  </r>
  <r>
    <s v="STND-62839"/>
    <s v="Walmart Stores East, LP #4529"/>
    <s v="Walmart Stores East, LP #4529 - 501 E Lincoln Hwy - New Lenox"/>
    <s v="Outdoor &amp; Garage - LED Fixtures"/>
    <s v="Outdoor &amp; Garage Lighting"/>
    <s v="Exterior"/>
    <n v="0"/>
    <n v="1985.7149999999999"/>
    <n v="0"/>
    <x v="0"/>
    <x v="0"/>
    <n v="10.1978380583316"/>
    <s v="Qty / 1,000"/>
    <m/>
    <s v="Private-Lighting"/>
    <s v="lighting"/>
    <n v="2"/>
    <n v="1"/>
    <s v="Lighting"/>
    <n v="0.97902139861649395"/>
    <n v="0.93591656730105399"/>
    <n v="1944.0574765537499"/>
    <n v="0"/>
    <n v="0.71"/>
    <n v="1380.28080835316"/>
    <n v="0"/>
    <n v="4903"/>
    <n v="1"/>
    <n v="1"/>
    <n v="0"/>
    <n v="0"/>
    <n v="14.276973281664301"/>
    <d v="1900-01-09T04:44:53"/>
    <n v="43401"/>
    <n v="0"/>
    <n v="0"/>
    <n v="0"/>
    <n v="14075.880158608559"/>
  </r>
  <r>
    <s v="STND-62839"/>
    <s v="Walmart Stores East, LP #4529"/>
    <s v="Walmart Stores East, LP #4529 - 501 E Lincoln Hwy - New Lenox"/>
    <s v="Outdoor &amp; Garage - LED Fixtures"/>
    <s v="Outdoor &amp; Garage Lighting"/>
    <s v="Exterior"/>
    <n v="0"/>
    <n v="12110.41"/>
    <n v="0"/>
    <x v="0"/>
    <x v="0"/>
    <n v="10.1978380583316"/>
    <s v="Qty / 1,000"/>
    <m/>
    <s v="Private-Lighting"/>
    <s v="lighting"/>
    <n v="2"/>
    <n v="1"/>
    <s v="Lighting"/>
    <n v="0.97902139861649395"/>
    <n v="0.93591656730105399"/>
    <n v="11856.350536019199"/>
    <n v="0"/>
    <n v="0.71"/>
    <n v="8418.0088805736104"/>
    <n v="0"/>
    <n v="4903"/>
    <n v="1"/>
    <n v="1"/>
    <n v="0"/>
    <n v="0"/>
    <n v="14.276973281664301"/>
    <d v="1900-01-09T04:44:53"/>
    <n v="43401"/>
    <n v="0"/>
    <n v="0"/>
    <n v="0"/>
    <n v="85845.491337686952"/>
  </r>
  <r>
    <s v="STND-62839"/>
    <s v="Walmart Stores East, LP #4529"/>
    <s v="Walmart Stores East, LP #4529 - 501 E Lincoln Hwy - New Lenox"/>
    <s v="Outdoor &amp; Garage - LED Fixtures"/>
    <s v="Outdoor &amp; Garage Lighting"/>
    <s v="Exterior"/>
    <n v="0"/>
    <n v="5805.152"/>
    <n v="0"/>
    <x v="0"/>
    <x v="0"/>
    <n v="10.1978380583316"/>
    <s v="Qty / 1,000"/>
    <m/>
    <s v="Private-Lighting"/>
    <s v="lighting"/>
    <n v="2"/>
    <n v="1"/>
    <s v="Lighting"/>
    <n v="0.97902139861649395"/>
    <n v="0.93591656730105399"/>
    <n v="5683.3680302213297"/>
    <n v="0"/>
    <n v="0.71"/>
    <n v="4035.1913014571501"/>
    <n v="0"/>
    <n v="4903"/>
    <n v="1"/>
    <n v="1"/>
    <n v="0"/>
    <n v="0"/>
    <n v="14.276973281664301"/>
    <d v="1900-01-09T04:44:53"/>
    <n v="43401"/>
    <n v="0"/>
    <n v="0"/>
    <n v="0"/>
    <n v="41150.227426648344"/>
  </r>
  <r>
    <s v="STND-62839"/>
    <s v="Walmart Stores East, LP #4529"/>
    <s v="Walmart Stores East, LP #4529 - 501 E Lincoln Hwy - New Lenox"/>
    <s v="Outdoor &amp; Garage - LED Fixtures"/>
    <s v="Outdoor &amp; Garage Lighting"/>
    <s v="Exterior"/>
    <n v="0"/>
    <n v="115083.216"/>
    <n v="0"/>
    <x v="0"/>
    <x v="0"/>
    <n v="10.1978380583316"/>
    <s v="Qty / 1,000"/>
    <m/>
    <s v="Private-Lighting"/>
    <s v="lighting"/>
    <n v="2"/>
    <n v="1"/>
    <s v="Lighting"/>
    <n v="0.97902139861649395"/>
    <n v="0.93591656730105399"/>
    <n v="112668.931085604"/>
    <n v="0"/>
    <n v="0.71"/>
    <n v="79994.941070778805"/>
    <n v="0"/>
    <n v="4903"/>
    <n v="1"/>
    <n v="1"/>
    <n v="0"/>
    <n v="0"/>
    <n v="14.276973281664301"/>
    <d v="1900-01-09T04:44:53"/>
    <n v="43401"/>
    <n v="0"/>
    <n v="0"/>
    <n v="0"/>
    <n v="815775.45452558168"/>
  </r>
  <r>
    <s v="STND-62839"/>
    <s v="Walmart Stores East, LP #4529"/>
    <s v="Walmart Stores East, LP #4529 - 501 E Lincoln Hwy - New Lenox"/>
    <s v="Outdoor &amp; Garage - LED Fixtures"/>
    <s v="Outdoor &amp; Garage Lighting"/>
    <s v="Exterior"/>
    <n v="0"/>
    <n v="105120.32000000001"/>
    <n v="0"/>
    <x v="0"/>
    <x v="0"/>
    <n v="10.1978380583316"/>
    <s v="Qty / 1,000"/>
    <m/>
    <s v="Private-Lighting"/>
    <s v="lighting"/>
    <n v="2"/>
    <n v="1"/>
    <s v="Lighting"/>
    <n v="0.97902139861649395"/>
    <n v="0.93591656730105399"/>
    <n v="102915.042709413"/>
    <n v="0"/>
    <n v="0.71"/>
    <n v="73069.680323683497"/>
    <n v="0"/>
    <n v="4903"/>
    <n v="1"/>
    <n v="1"/>
    <n v="0"/>
    <n v="0"/>
    <n v="14.276973281664301"/>
    <d v="1900-01-09T04:44:53"/>
    <n v="43401"/>
    <n v="0"/>
    <n v="0"/>
    <n v="0"/>
    <n v="745152.76691498328"/>
  </r>
  <r>
    <s v="STND-62841"/>
    <s v="Fox Valley Mall, LLC"/>
    <s v="Fox Valley Mall - 195 Fox Valley Center - Aurora"/>
    <s v="VSD on HVAC Fan or Pump &lt;= 200 HP"/>
    <s v="Variable Speed Drives"/>
    <s v="Retail (mall/dept. store)"/>
    <n v="0"/>
    <n v="178311.399"/>
    <n v="8.8678819999999998"/>
    <x v="6"/>
    <x v="0"/>
    <n v="15"/>
    <s v="ΔkWpeak"/>
    <m/>
    <s v="Private-Non-Lighting"/>
    <s v="non_lighting"/>
    <n v="1"/>
    <n v="1"/>
    <s v="Non-Lighting"/>
    <n v="0.63719436902659499"/>
    <n v="0.48692010922420598"/>
    <n v="113619.019376054"/>
    <n v="4.3179500720273696"/>
    <n v="0.7"/>
    <n v="79533.313563238"/>
    <n v="3.0225650504191601"/>
    <n v="5478"/>
    <n v="1.1200000000000001"/>
    <n v="1.31"/>
    <n v="2.1999999999999999E-2"/>
    <n v="0.95"/>
    <n v="12.7783862723622"/>
    <d v="1900-01-08T03:03:29"/>
    <n v="43464"/>
    <n v="4.3179500720273696"/>
    <n v="0"/>
    <n v="0"/>
    <n v="1192999.7034485701"/>
  </r>
  <r>
    <s v="STND-62841"/>
    <s v="Fox Valley Mall, LLC"/>
    <s v="Fox Valley Mall - 195 Fox Valley Center - Aurora"/>
    <s v="VSD on HVAC Fan or Pump &lt;= 200 HP"/>
    <s v="Variable Speed Drives"/>
    <s v="Retail (mall/dept. store)"/>
    <n v="0"/>
    <n v="148592.83300000001"/>
    <n v="7.3899020000000002"/>
    <x v="6"/>
    <x v="0"/>
    <n v="15"/>
    <s v="ΔkWpeak"/>
    <m/>
    <s v="Private-Non-Lighting"/>
    <s v="non_lighting"/>
    <n v="1"/>
    <n v="1"/>
    <s v="Non-Lighting"/>
    <n v="0.63719436902659499"/>
    <n v="0.48692010922420598"/>
    <n v="94682.516465309207"/>
    <n v="3.5982918889961799"/>
    <n v="0.7"/>
    <n v="66277.7615257164"/>
    <n v="2.5188043222973202"/>
    <n v="5478"/>
    <n v="1.1200000000000001"/>
    <n v="1.31"/>
    <n v="2.1999999999999999E-2"/>
    <n v="0.95"/>
    <n v="12.7783862723622"/>
    <d v="1900-01-08T03:03:29"/>
    <n v="43464"/>
    <n v="3.5982918889961799"/>
    <n v="0"/>
    <n v="0"/>
    <n v="994166.422885746"/>
  </r>
  <r>
    <s v="STND-62841"/>
    <s v="Fox Valley Mall, LLC"/>
    <s v="Fox Valley Mall - 195 Fox Valley Center - Aurora"/>
    <s v="VSD on HVAC Fan or Pump &lt;= 200 HP"/>
    <s v="Variable Speed Drives"/>
    <s v="Retail (mall/dept. store)"/>
    <n v="0"/>
    <n v="297185.66600000003"/>
    <n v="14.779804"/>
    <x v="6"/>
    <x v="0"/>
    <n v="15"/>
    <s v="ΔkWpeak"/>
    <m/>
    <s v="Private-Non-Lighting"/>
    <s v="non_lighting"/>
    <n v="1"/>
    <n v="1"/>
    <s v="Non-Lighting"/>
    <n v="0.63719436902659499"/>
    <n v="0.48692010922420598"/>
    <n v="189365.03293061801"/>
    <n v="7.1965837779923598"/>
    <n v="0.7"/>
    <n v="132555.523051433"/>
    <n v="5.0376086445946502"/>
    <n v="5478"/>
    <n v="1.1200000000000001"/>
    <n v="1.31"/>
    <n v="2.1999999999999999E-2"/>
    <n v="0.95"/>
    <n v="12.7783862723622"/>
    <d v="1900-01-08T03:03:29"/>
    <n v="43464"/>
    <n v="7.1965837779923598"/>
    <n v="0"/>
    <n v="0"/>
    <n v="1988332.845771495"/>
  </r>
  <r>
    <s v="STND-62841"/>
    <s v="Fox Valley Mall, LLC"/>
    <s v="Fox Valley Mall - 195 Fox Valley Center - Aurora"/>
    <s v="VSD on HVAC Fan or Pump &lt;= 200 HP"/>
    <s v="Variable Speed Drives"/>
    <s v="Retail (mall/dept. store)"/>
    <n v="0"/>
    <n v="44577.85"/>
    <n v="2.216971"/>
    <x v="6"/>
    <x v="0"/>
    <n v="15"/>
    <s v="ΔkWpeak"/>
    <m/>
    <s v="Private-Non-Lighting"/>
    <s v="non_lighting"/>
    <n v="1"/>
    <n v="1"/>
    <s v="Non-Lighting"/>
    <n v="0.63719436902659499"/>
    <n v="0.48692010922420598"/>
    <n v="28404.755003312199"/>
    <n v="1.0794877614669001"/>
    <n v="0.7"/>
    <n v="19883.328502318502"/>
    <n v="0.75564143302682796"/>
    <n v="5478"/>
    <n v="1.1200000000000001"/>
    <n v="1.31"/>
    <n v="2.1999999999999999E-2"/>
    <n v="0.95"/>
    <n v="12.7783862723622"/>
    <d v="1900-01-08T03:03:29"/>
    <n v="43464"/>
    <n v="1.0794877614669001"/>
    <n v="0"/>
    <n v="0"/>
    <n v="298249.92753477755"/>
  </r>
  <r>
    <s v="STND-62841"/>
    <s v="Fox Valley Mall, LLC"/>
    <s v="Fox Valley Mall - 195 Fox Valley Center - Aurora"/>
    <s v="VSD on HVAC Fan or Pump &lt;= 200 HP"/>
    <s v="Variable Speed Drives"/>
    <s v="Retail (mall/dept. store)"/>
    <n v="0"/>
    <n v="29718.566999999999"/>
    <n v="1.4779800000000001"/>
    <x v="6"/>
    <x v="0"/>
    <n v="15"/>
    <s v="ΔkWpeak"/>
    <m/>
    <s v="Private-Non-Lighting"/>
    <s v="non_lighting"/>
    <n v="1"/>
    <n v="1"/>
    <s v="Non-Lighting"/>
    <n v="0.63719436902659499"/>
    <n v="0.48692010922420598"/>
    <n v="18936.503547939599"/>
    <n v="0.719658183031192"/>
    <n v="0.7"/>
    <n v="13255.5524835577"/>
    <n v="0.50376072812183403"/>
    <n v="5478"/>
    <n v="1.1200000000000001"/>
    <n v="1.31"/>
    <n v="2.1999999999999999E-2"/>
    <n v="0.95"/>
    <n v="12.7783862723622"/>
    <d v="1900-01-08T03:03:29"/>
    <n v="43464"/>
    <n v="0.719658183031192"/>
    <n v="0"/>
    <n v="0"/>
    <n v="198833.2872533655"/>
  </r>
  <r>
    <s v="STND-62841"/>
    <s v="Fox Valley Mall, LLC"/>
    <s v="Fox Valley Mall - 195 Fox Valley Center - Aurora"/>
    <s v="VSD on HVAC Fan or Pump &lt;= 200 HP"/>
    <s v="Variable Speed Drives"/>
    <s v="Retail (mall/dept. store)"/>
    <n v="0"/>
    <n v="8915.57"/>
    <n v="0.44339400000000001"/>
    <x v="6"/>
    <x v="0"/>
    <n v="15"/>
    <s v="ΔkWpeak"/>
    <m/>
    <s v="Private-Non-Lighting"/>
    <s v="non_lighting"/>
    <n v="1"/>
    <n v="1"/>
    <s v="Non-Lighting"/>
    <n v="0.63719436902659499"/>
    <n v="0.48692010922420598"/>
    <n v="5680.9510006624396"/>
    <n v="0.21589745490935799"/>
    <n v="0.7"/>
    <n v="3976.6657004637"/>
    <n v="0.15112821843655"/>
    <n v="5478"/>
    <n v="1.1200000000000001"/>
    <n v="1.31"/>
    <n v="2.1999999999999999E-2"/>
    <n v="0.95"/>
    <n v="12.7783862723622"/>
    <d v="1900-01-08T03:03:29"/>
    <n v="43464"/>
    <n v="0.21589745490935799"/>
    <n v="0"/>
    <n v="0"/>
    <n v="59649.985506955498"/>
  </r>
  <r>
    <s v="STND-62841"/>
    <s v="Fox Valley Mall, LLC"/>
    <s v="Fox Valley Mall - 195 Fox Valley Center - Aurora"/>
    <s v="VSD on HVAC Fan or Pump &lt;= 200 HP"/>
    <s v="Variable Speed Drives"/>
    <s v="Retail (mall/dept. store)"/>
    <n v="0"/>
    <n v="217856.516"/>
    <n v="62.693548"/>
    <x v="6"/>
    <x v="0"/>
    <n v="15"/>
    <s v="ΔkWpeak"/>
    <m/>
    <s v="Private-Non-Lighting"/>
    <s v="non_lighting"/>
    <n v="1"/>
    <n v="1"/>
    <s v="Non-Lighting"/>
    <n v="0.63719436902659499"/>
    <n v="0.48692010922420598"/>
    <n v="138816.94525095201"/>
    <n v="30.526749239813"/>
    <n v="0.7"/>
    <n v="97171.861675666602"/>
    <n v="21.3687244678691"/>
    <n v="5478"/>
    <n v="1.1200000000000001"/>
    <n v="1.31"/>
    <n v="2.1999999999999999E-2"/>
    <n v="0.95"/>
    <n v="12.7783862723622"/>
    <d v="1900-01-08T03:03:29"/>
    <n v="43464"/>
    <n v="30.526749239813"/>
    <n v="0"/>
    <n v="0"/>
    <n v="1457577.925134999"/>
  </r>
  <r>
    <s v="STND-62841"/>
    <s v="Fox Valley Mall, LLC"/>
    <s v="Fox Valley Mall - 195 Fox Valley Center - Aurora"/>
    <s v="VSD on HVAC Fan or Pump &lt;= 200 HP"/>
    <s v="Variable Speed Drives"/>
    <s v="Retail (mall/dept. store)"/>
    <n v="0"/>
    <n v="435713.03200000001"/>
    <n v="125.387097"/>
    <x v="6"/>
    <x v="0"/>
    <n v="15"/>
    <s v="ΔkWpeak"/>
    <m/>
    <s v="Private-Non-Lighting"/>
    <s v="non_lighting"/>
    <n v="1"/>
    <n v="1"/>
    <s v="Non-Lighting"/>
    <n v="0.63719436902659499"/>
    <n v="0.48692010922420598"/>
    <n v="277633.89050190401"/>
    <n v="61.053498966546101"/>
    <n v="0.7"/>
    <n v="194343.723351333"/>
    <n v="42.737449276582304"/>
    <n v="5478"/>
    <n v="1.1200000000000001"/>
    <n v="1.31"/>
    <n v="2.1999999999999999E-2"/>
    <n v="0.95"/>
    <n v="12.7783862723622"/>
    <d v="1900-01-08T03:03:29"/>
    <n v="43464"/>
    <n v="61.053498966546101"/>
    <n v="0"/>
    <n v="0"/>
    <n v="2915155.8502699952"/>
  </r>
  <r>
    <s v="STND-62843"/>
    <s v="Windsor Property Management Company"/>
    <s v="Windsor Flair Tower - Flair Tower Phase I - 222 W Erie St - Chicago"/>
    <s v="New Indoor LED Fixtures"/>
    <s v="Indoor Lighting"/>
    <s v="Multi-family (common)"/>
    <n v="0"/>
    <n v="9257.4539999999997"/>
    <n v="1.1176699999999999"/>
    <x v="0"/>
    <x v="0"/>
    <n v="8.1459758879113693"/>
    <s v="Qty / 1,000"/>
    <m/>
    <s v="Private-Lighting"/>
    <s v="lighting"/>
    <n v="3"/>
    <n v="1"/>
    <s v="Lighting"/>
    <n v="0.91633259480590001"/>
    <n v="1.30467645558681"/>
    <n v="8482.9068451162602"/>
    <n v="1.45819773411571"/>
    <n v="0.71"/>
    <n v="6022.8638600325403"/>
    <n v="1.03532039122215"/>
    <n v="6138"/>
    <n v="1.1399999999999999"/>
    <n v="1.32"/>
    <n v="2.5000000000000001E-2"/>
    <n v="0.64"/>
    <n v="11.4043662430759"/>
    <d v="1900-01-07T03:30:12"/>
    <n v="43464"/>
    <n v="1.7260863329968099"/>
    <n v="186.02865888412799"/>
    <n v="0"/>
    <n v="49062.103779997866"/>
  </r>
  <r>
    <s v="STND-62843"/>
    <s v="Windsor Property Management Company"/>
    <s v="Windsor Flair Tower - Flair Tower Phase I - 222 W Erie St - Chicago"/>
    <s v="New Indoor LED Fixtures"/>
    <s v="Indoor Lighting"/>
    <s v="Multi-family (common)"/>
    <n v="0"/>
    <n v="1056.595"/>
    <n v="0.12756500000000001"/>
    <x v="0"/>
    <x v="0"/>
    <n v="8.1459758879113693"/>
    <s v="Qty / 1,000"/>
    <m/>
    <s v="Private-Lighting"/>
    <s v="lighting"/>
    <n v="3"/>
    <n v="1"/>
    <s v="Lighting"/>
    <n v="0.91633259480590001"/>
    <n v="1.30467645558681"/>
    <n v="968.19243800894003"/>
    <n v="0.16643105205693101"/>
    <n v="0.71"/>
    <n v="687.41663098634695"/>
    <n v="0.118166046960421"/>
    <n v="6138"/>
    <n v="1.1399999999999999"/>
    <n v="1.32"/>
    <n v="2.5000000000000001E-2"/>
    <n v="0.64"/>
    <n v="11.4043662430759"/>
    <d v="1900-01-07T03:30:12"/>
    <n v="43464"/>
    <n v="0.19700645366587499"/>
    <n v="21.232290307213599"/>
    <n v="0"/>
    <n v="5599.6793009640496"/>
  </r>
  <r>
    <s v="STND-62844"/>
    <s v="Winston Tower No 3 Association"/>
    <s v="Winston Tower 3 Assoc - 7061 N Kedzie - Chicago"/>
    <s v="VSD on HVAC Fan or Pump &lt;= 200 HP"/>
    <s v="Variable Speed Drives"/>
    <s v="Multi-family (common)"/>
    <n v="0"/>
    <n v="92768"/>
    <n v="15.432257999999999"/>
    <x v="6"/>
    <x v="0"/>
    <n v="15"/>
    <s v="ΔkWpeak"/>
    <m/>
    <s v="Private-Non-Lighting"/>
    <s v="non_lighting"/>
    <n v="3"/>
    <n v="1"/>
    <s v="Non-Lighting"/>
    <n v="0.98952339343681495"/>
    <n v="0.43468415683807998"/>
    <n v="91796.106162346507"/>
    <n v="6.7081580568377204"/>
    <n v="0.7"/>
    <n v="64257.274313642498"/>
    <n v="4.6957106397863999"/>
    <n v="6138"/>
    <n v="1.1399999999999999"/>
    <n v="1.32"/>
    <n v="2.5000000000000001E-2"/>
    <n v="0.64"/>
    <n v="11.4043662430759"/>
    <d v="1900-01-07T03:30:12"/>
    <n v="43447"/>
    <n v="6.7081580568377204"/>
    <n v="0"/>
    <n v="0"/>
    <n v="963859.11470463744"/>
  </r>
  <r>
    <s v="STND-62845"/>
    <s v="IA Lodging Chicago Wabash TRS, L.L.C"/>
    <s v="IA Lodging Chicago Wabash TRS LLC - 225 N Wabash Ave - Chicago"/>
    <s v="Building Energy Management System"/>
    <s v="Energy Management System"/>
    <s v="Hotel/Motel (common)"/>
    <n v="29788.68"/>
    <n v="71233.8"/>
    <n v="0"/>
    <x v="1"/>
    <x v="0"/>
    <n v="15"/>
    <s v="NA"/>
    <m/>
    <s v="EMS"/>
    <s v="ems"/>
    <n v="3"/>
    <n v="1"/>
    <s v="EMS"/>
    <n v="0.91036333343406195"/>
    <n v="0"/>
    <n v="64848.639621175302"/>
    <n v="0"/>
    <n v="0.7"/>
    <n v="45394.0477348227"/>
    <n v="0"/>
    <n v="6138"/>
    <n v="1.2"/>
    <n v="1.24"/>
    <n v="3.2000000000000001E-2"/>
    <n v="0.73"/>
    <n v="11.4043662430759"/>
    <d v="1900-01-07T03:30:12"/>
    <n v="43471"/>
    <n v="0"/>
    <n v="0"/>
    <n v="0"/>
    <n v="680910.71602234046"/>
  </r>
  <r>
    <s v="STND-62846"/>
    <s v="BL Duke Inc"/>
    <s v="B L Duke Inc - 1 Industry Ave - Joliet"/>
    <s v="New Indoor LED Fixtures"/>
    <s v="Indoor Lighting"/>
    <s v="Warehouse"/>
    <n v="0"/>
    <n v="2139260.2000000002"/>
    <n v="338.55975999999998"/>
    <x v="0"/>
    <x v="0"/>
    <n v="9.5383441434566993"/>
    <s v="Qty / 1,000"/>
    <m/>
    <s v="Private-Lighting"/>
    <s v="lighting"/>
    <n v="1"/>
    <n v="1"/>
    <s v="Lighting"/>
    <n v="0.99989942556735301"/>
    <n v="1.019640158801"/>
    <n v="2139045.0451190998"/>
    <n v="345.20912745003"/>
    <n v="0.71"/>
    <n v="1518721.9820345601"/>
    <n v="245.09848048952099"/>
    <n v="5242"/>
    <n v="1"/>
    <n v="1.22"/>
    <n v="1.0999999999999999E-2"/>
    <n v="0.68"/>
    <n v="13.3536818008394"/>
    <d v="1900-01-08T12:55:13"/>
    <n v="43464"/>
    <n v="416.11514880669"/>
    <n v="23529.495496310101"/>
    <n v="0"/>
    <n v="14486092.922878297"/>
  </r>
  <r>
    <s v="STND-62846"/>
    <s v="BL Duke Inc"/>
    <s v="B L Duke Inc - 1 Industry Ave - Joliet"/>
    <s v="Outdoor &amp; Garage - LED Fixtures"/>
    <s v="Outdoor &amp; Garage Lighting"/>
    <s v="Exterior"/>
    <n v="0"/>
    <n v="35693.839999999997"/>
    <n v="0"/>
    <x v="0"/>
    <x v="0"/>
    <n v="10.1978380583316"/>
    <s v="Qty / 1,000"/>
    <m/>
    <s v="Private-Lighting"/>
    <s v="lighting"/>
    <n v="1"/>
    <n v="1"/>
    <s v="Lighting"/>
    <n v="0.99989942556735301"/>
    <n v="1.019640158801"/>
    <n v="35690.250112292997"/>
    <n v="0"/>
    <n v="0.71"/>
    <n v="25340.077579728"/>
    <n v="0"/>
    <n v="4903"/>
    <n v="1"/>
    <n v="1"/>
    <n v="0"/>
    <n v="0"/>
    <n v="14.276973281664301"/>
    <d v="1900-01-09T04:44:53"/>
    <n v="43464"/>
    <n v="0"/>
    <n v="0"/>
    <n v="0"/>
    <n v="258414.00754362548"/>
  </r>
  <r>
    <s v="STND-62847"/>
    <s v="The Edlong Corporation"/>
    <s v="Edlong Corporation - 265 Scott St - Elk Grove Village"/>
    <s v="New Indoor LED Fixtures"/>
    <s v="Indoor Lighting"/>
    <s v="Office"/>
    <n v="0"/>
    <n v="38682.656999999999"/>
    <n v="8.6981400000000004"/>
    <x v="0"/>
    <x v="0"/>
    <n v="15"/>
    <s v="Qty / 1,000"/>
    <m/>
    <s v="Private-Lighting"/>
    <s v="lighting"/>
    <n v="3"/>
    <n v="1"/>
    <s v="Lighting"/>
    <n v="0.91633259480590001"/>
    <n v="1.30467645558681"/>
    <n v="35446.179462796601"/>
    <n v="11.3482584653978"/>
    <n v="0.71"/>
    <n v="25166.787418585602"/>
    <n v="8.0572635104324508"/>
    <n v="2885"/>
    <n v="1.165"/>
    <n v="1.3779999999999999"/>
    <n v="2.5499999999999998E-2"/>
    <n v="0.55000000000000004"/>
    <n v="24.263431542460999"/>
    <d v="1900-01-16T07:56:40"/>
    <n v="43471"/>
    <n v="14.9732926050901"/>
    <n v="775.86058051614896"/>
    <n v="0"/>
    <n v="377501.81127878401"/>
  </r>
  <r>
    <s v="STND-62847"/>
    <s v="The Edlong Corporation"/>
    <s v="Edlong Corporation - 265 Scott St - Elk Grove Village"/>
    <s v="New Indoor LED Fixtures"/>
    <s v="Indoor Lighting"/>
    <s v="Office"/>
    <n v="0"/>
    <n v="-688.59199999999998"/>
    <n v="-0.154836"/>
    <x v="0"/>
    <x v="0"/>
    <n v="15"/>
    <s v="Qty / 1,000"/>
    <m/>
    <s v="Private-Lighting"/>
    <s v="lighting"/>
    <n v="3"/>
    <n v="1"/>
    <s v="Lighting"/>
    <n v="0.91633259480590001"/>
    <n v="1.30467645558681"/>
    <n v="-630.97929412258395"/>
    <n v="-0.20201088367723899"/>
    <n v="0.71"/>
    <n v="-447.99529882703501"/>
    <n v="-0.14342772741084001"/>
    <n v="2885"/>
    <n v="1.165"/>
    <n v="1.3779999999999999"/>
    <n v="2.5499999999999998E-2"/>
    <n v="0.55000000000000004"/>
    <n v="24.263431542460999"/>
    <d v="1900-01-16T07:56:40"/>
    <n v="43471"/>
    <n v="-0.26654028721102901"/>
    <n v="-13.8111347640566"/>
    <n v="0"/>
    <n v="-6719.9294824055251"/>
  </r>
  <r>
    <s v="STND-62847"/>
    <s v="The Edlong Corporation"/>
    <s v="Edlong Corporation - 265 Scott St - Elk Grove Village"/>
    <s v="New Indoor LED Fixtures"/>
    <s v="Indoor Lighting"/>
    <s v="Office"/>
    <n v="0"/>
    <n v="864.11500000000001"/>
    <n v="0.194304"/>
    <x v="0"/>
    <x v="0"/>
    <n v="15"/>
    <s v="Qty / 1,000"/>
    <m/>
    <s v="Private-Lighting"/>
    <s v="lighting"/>
    <n v="3"/>
    <n v="1"/>
    <s v="Lighting"/>
    <n v="0.91633259480590001"/>
    <n v="1.30467645558681"/>
    <n v="791.81674016069996"/>
    <n v="0.25350385402633901"/>
    <n v="0.71"/>
    <n v="562.189885514097"/>
    <n v="0.17998773635870099"/>
    <n v="2885"/>
    <n v="1.165"/>
    <n v="1.3779999999999999"/>
    <n v="2.5499999999999998E-2"/>
    <n v="0.55000000000000004"/>
    <n v="24.263431542460999"/>
    <d v="1900-01-16T07:56:40"/>
    <n v="43471"/>
    <n v="0.33448192904913399"/>
    <n v="17.331611050727801"/>
    <n v="0"/>
    <n v="8432.8482827114549"/>
  </r>
  <r>
    <s v="STND-62847"/>
    <s v="The Edlong Corporation"/>
    <s v="Edlong Corporation - 265 Scott St - Elk Grove Village"/>
    <s v="New Indoor LED Fixtures"/>
    <s v="Indoor Lighting"/>
    <s v="Office"/>
    <n v="0"/>
    <n v="1687.7249999999999"/>
    <n v="0.3795"/>
    <x v="0"/>
    <x v="0"/>
    <n v="15"/>
    <s v="Qty / 1,000"/>
    <m/>
    <s v="Private-Lighting"/>
    <s v="lighting"/>
    <n v="3"/>
    <n v="1"/>
    <s v="Lighting"/>
    <n v="0.91633259480590001"/>
    <n v="1.30467645558681"/>
    <n v="1546.5174285687899"/>
    <n v="0.495124714895193"/>
    <n v="0.71"/>
    <n v="1098.0273742838399"/>
    <n v="0.351538547575587"/>
    <n v="2885"/>
    <n v="1.165"/>
    <n v="1.3779999999999999"/>
    <n v="2.5499999999999998E-2"/>
    <n v="0.55000000000000004"/>
    <n v="24.263431542460999"/>
    <d v="1900-01-16T07:56:40"/>
    <n v="43471"/>
    <n v="0.65328501767408997"/>
    <n v="33.850810668243803"/>
    <n v="0"/>
    <n v="16470.410614257598"/>
  </r>
  <r>
    <s v="STND-62847"/>
    <s v="The Edlong Corporation"/>
    <s v="Edlong Corporation - 265 Scott St - Elk Grove Village"/>
    <s v="New Indoor LED Fixtures"/>
    <s v="Indoor Lighting"/>
    <s v="Office"/>
    <n v="0"/>
    <n v="-769.60299999999995"/>
    <n v="-0.17305200000000001"/>
    <x v="0"/>
    <x v="0"/>
    <n v="15"/>
    <s v="Qty / 1,000"/>
    <m/>
    <s v="Private-Lighting"/>
    <s v="lighting"/>
    <n v="3"/>
    <n v="1"/>
    <s v="Lighting"/>
    <n v="0.91633259480590001"/>
    <n v="1.30467645558681"/>
    <n v="-705.21231396040503"/>
    <n v="-0.225776869992208"/>
    <n v="0.71"/>
    <n v="-500.700742911887"/>
    <n v="-0.16030157769446801"/>
    <n v="2885"/>
    <n v="1.165"/>
    <n v="1.3779999999999999"/>
    <n v="2.5499999999999998E-2"/>
    <n v="0.55000000000000004"/>
    <n v="24.263431542460999"/>
    <d v="1900-01-16T07:56:40"/>
    <n v="43471"/>
    <n v="-0.29789796805938501"/>
    <n v="-15.4359776875453"/>
    <n v="0"/>
    <n v="-7510.5111436783054"/>
  </r>
  <r>
    <s v="STND-62848"/>
    <s v="Paras A. Kayastha"/>
    <s v="Paras A. Kayastha - 33 E Lake St - Addison"/>
    <s v="Outdoor &amp; Garage - LED Fixtures"/>
    <s v="Outdoor &amp; Garage Lighting"/>
    <s v="Exterior"/>
    <n v="0"/>
    <n v="16449.564999999999"/>
    <n v="0"/>
    <x v="0"/>
    <x v="0"/>
    <n v="10.1978380583316"/>
    <s v="Qty / 1,000"/>
    <m/>
    <s v="Private-Lighting"/>
    <s v="lighting"/>
    <n v="3"/>
    <n v="1"/>
    <s v="Lighting"/>
    <n v="0.91633259480590001"/>
    <n v="1.30467645558681"/>
    <n v="15073.272579878299"/>
    <n v="0"/>
    <n v="0.71"/>
    <n v="10702.023531713599"/>
    <n v="0"/>
    <n v="4903"/>
    <n v="1"/>
    <n v="1"/>
    <n v="0"/>
    <n v="0"/>
    <n v="14.276973281664301"/>
    <d v="1900-01-09T04:44:53"/>
    <n v="43422"/>
    <n v="0"/>
    <n v="0"/>
    <n v="0"/>
    <n v="109137.5028728693"/>
  </r>
  <r>
    <s v="STND-62848"/>
    <s v="Paras A. Kayastha"/>
    <s v="Paras A. Kayastha - 33 E Lake St - Addison"/>
    <s v="Outdoor &amp; Garage - LED Fixtures"/>
    <s v="Outdoor &amp; Garage Lighting"/>
    <s v="Exterior"/>
    <n v="0"/>
    <n v="15101.24"/>
    <n v="0"/>
    <x v="0"/>
    <x v="0"/>
    <n v="10.1978380583316"/>
    <s v="Qty / 1,000"/>
    <m/>
    <s v="Private-Lighting"/>
    <s v="lighting"/>
    <n v="3"/>
    <n v="1"/>
    <s v="Lighting"/>
    <n v="0.91633259480590001"/>
    <n v="1.30467645558681"/>
    <n v="13837.758433986601"/>
    <n v="0"/>
    <n v="0.71"/>
    <n v="9824.8084881305203"/>
    <n v="0"/>
    <n v="4903"/>
    <n v="1"/>
    <n v="1"/>
    <n v="0"/>
    <n v="0"/>
    <n v="14.276973281664301"/>
    <d v="1900-01-09T04:44:53"/>
    <n v="43422"/>
    <n v="0"/>
    <n v="0"/>
    <n v="0"/>
    <n v="100191.80591607677"/>
  </r>
  <r>
    <s v="STND-62849"/>
    <s v="Power Lube LLC"/>
    <s v="Power Lube LLC - 1461 Busse Rd - Elk Grove Village"/>
    <s v="Outdoor &amp; Garage - LED Retrofits"/>
    <s v="Outdoor &amp; Garage Lighting"/>
    <s v="Garage"/>
    <n v="0"/>
    <n v="38194.370000000003"/>
    <n v="0"/>
    <x v="0"/>
    <x v="0"/>
    <n v="14.701558365186701"/>
    <s v="Qty / 1,000"/>
    <m/>
    <s v="Private-Lighting"/>
    <s v="lighting"/>
    <n v="3"/>
    <n v="1"/>
    <s v="Lighting"/>
    <n v="0.91633259480590001"/>
    <n v="1.30467645558681"/>
    <n v="34998.746169076599"/>
    <n v="0"/>
    <n v="0.71"/>
    <n v="24849.1097800444"/>
    <n v="0"/>
    <n v="3401"/>
    <n v="1"/>
    <n v="1"/>
    <n v="0"/>
    <n v="0.92"/>
    <n v="20.582181711261399"/>
    <d v="1900-01-13T16:50:15"/>
    <n v="43400"/>
    <n v="0"/>
    <n v="0"/>
    <n v="0"/>
    <n v="365320.63775425439"/>
  </r>
  <r>
    <s v="STND-62850"/>
    <s v="Atturo Tire Corp"/>
    <s v="Atturo Tire Corp - 3250 N Oak Grove Ave - Waukegan"/>
    <s v="New Indoor LED Fixtures"/>
    <s v="Indoor Lighting"/>
    <s v="Warehouse"/>
    <n v="0"/>
    <n v="94198.74"/>
    <n v="14.907912"/>
    <x v="0"/>
    <x v="0"/>
    <n v="9.5383441434566993"/>
    <s v="Qty / 1,000"/>
    <m/>
    <s v="Private-Lighting"/>
    <s v="lighting"/>
    <n v="3"/>
    <n v="1"/>
    <s v="Lighting"/>
    <n v="0.91633259480590001"/>
    <n v="1.30467645558681"/>
    <n v="86317.375851646299"/>
    <n v="19.450001788360002"/>
    <n v="0.71"/>
    <n v="61285.336854668902"/>
    <n v="13.8095012697356"/>
    <n v="5242"/>
    <n v="1"/>
    <n v="1.22"/>
    <n v="1.0999999999999999E-2"/>
    <n v="0.68"/>
    <n v="13.3536818008394"/>
    <d v="1900-01-08T12:55:13"/>
    <n v="43430"/>
    <n v="23.445035906894901"/>
    <n v="949.49113436810899"/>
    <n v="0"/>
    <n v="584560.6338675021"/>
  </r>
  <r>
    <s v="STND-62850"/>
    <s v="Atturo Tire Corp"/>
    <s v="Atturo Tire Corp - 3250 N Oak Grove Ave - Waukegan"/>
    <s v="Occupancy Sensors"/>
    <s v="Indoor Lighting"/>
    <s v="Warehouse"/>
    <n v="0"/>
    <n v="8303.3279999999995"/>
    <n v="4.2675599999999996"/>
    <x v="0"/>
    <x v="0"/>
    <n v="8"/>
    <s v="Qty / 1,000"/>
    <m/>
    <s v="Private-Lighting"/>
    <s v="lighting"/>
    <n v="3"/>
    <n v="1"/>
    <s v="Lighting"/>
    <n v="0.91633259480590001"/>
    <n v="1.30467645558681"/>
    <n v="7608.6100917644799"/>
    <n v="5.5677850548040304"/>
    <n v="0.71"/>
    <n v="5402.1131651527803"/>
    <n v="3.9531273889108598"/>
    <n v="5242"/>
    <n v="1"/>
    <n v="1.22"/>
    <n v="1.0999999999999999E-2"/>
    <n v="0.68"/>
    <n v="13.3536818008394"/>
    <d v="1900-01-08T12:55:13"/>
    <n v="43430"/>
    <n v="8.6108646068729193"/>
    <n v="83.694711009409303"/>
    <n v="0"/>
    <n v="43216.905321222242"/>
  </r>
  <r>
    <s v="STND-62851"/>
    <s v="Chicago Public Schools"/>
    <s v="Kelly High School / Chicago Public Schools - 4136 S California - Chicago"/>
    <s v="New Indoor LED Fixtures"/>
    <s v="Indoor Lighting"/>
    <s v="K-12 School"/>
    <n v="0"/>
    <n v="28929.069"/>
    <n v="7.8883200000000002"/>
    <x v="0"/>
    <x v="1"/>
    <n v="15"/>
    <s v="Qty / 1,000"/>
    <m/>
    <s v="Public-Lighting"/>
    <s v="lighting"/>
    <n v="3"/>
    <n v="1"/>
    <s v="Lighting"/>
    <n v="0.99829244462109001"/>
    <n v="0.987374621353864"/>
    <n v="28879.671012622199"/>
    <n v="7.7887269731181101"/>
    <n v="0.71"/>
    <n v="20504.5664189618"/>
    <n v="5.5299961509138598"/>
    <n v="2979"/>
    <n v="1.17333333333333"/>
    <n v="1.323"/>
    <n v="2.1333333333333301E-2"/>
    <n v="0.72"/>
    <n v="23.497818059751602"/>
    <d v="1900-01-15T18:49:11"/>
    <n v="43434"/>
    <n v="8.1766261160642006"/>
    <n v="525.08492750222194"/>
    <n v="0"/>
    <n v="307568.496284427"/>
  </r>
  <r>
    <s v="STND-62851"/>
    <s v="Chicago Public Schools"/>
    <s v="Kelly High School / Chicago Public Schools - 4136 S California - Chicago"/>
    <s v="Outdoor &amp; Garage - LED Fixtures"/>
    <s v="Outdoor &amp; Garage Lighting"/>
    <s v="Exterior"/>
    <n v="0"/>
    <n v="15297.36"/>
    <n v="0"/>
    <x v="0"/>
    <x v="1"/>
    <n v="10.1978380583316"/>
    <s v="Qty / 1,000"/>
    <m/>
    <s v="Public-Lighting"/>
    <s v="lighting"/>
    <n v="3"/>
    <n v="1"/>
    <s v="Lighting"/>
    <n v="0.99829244462109001"/>
    <n v="0.987374621353864"/>
    <n v="15271.238910648901"/>
    <n v="0"/>
    <n v="0.71"/>
    <n v="10842.5796265607"/>
    <n v="0"/>
    <n v="4903"/>
    <n v="1"/>
    <n v="1"/>
    <n v="0"/>
    <n v="0"/>
    <n v="14.276973281664301"/>
    <d v="1900-01-09T04:44:53"/>
    <n v="43434"/>
    <n v="0"/>
    <n v="0"/>
    <n v="0"/>
    <n v="110570.87116623153"/>
  </r>
  <r>
    <s v="STND-62852"/>
    <s v="Advanced Flexible Composites Inc"/>
    <s v="Advanced Flexible Composites Inc - 14 Walter Ct. - Lake in the Hills"/>
    <s v="New Indoor LED Fixtures"/>
    <s v="Indoor Lighting"/>
    <s v="Manufacturing"/>
    <n v="0"/>
    <n v="8384.4410000000007"/>
    <n v="1.4994719999999999"/>
    <x v="0"/>
    <x v="0"/>
    <n v="10.827197921178"/>
    <s v="Qty / 1,000"/>
    <m/>
    <s v="Private-Lighting"/>
    <s v="lighting"/>
    <n v="3"/>
    <n v="1"/>
    <s v="Lighting"/>
    <n v="0.91633259480590001"/>
    <n v="1.30467645558681"/>
    <n v="7682.9365775269698"/>
    <n v="1.95632581421166"/>
    <n v="0.71"/>
    <n v="5454.8849700441497"/>
    <n v="1.3889913280902799"/>
    <n v="4618"/>
    <n v="1.02"/>
    <n v="1.04"/>
    <n v="1.2E-2"/>
    <n v="0.81"/>
    <n v="15.158077089649201"/>
    <d v="1900-01-09T19:51:10"/>
    <n v="43472"/>
    <n v="2.32232409094452"/>
    <n v="90.387489147376201"/>
    <n v="0"/>
    <n v="59061.119207927135"/>
  </r>
  <r>
    <s v="STND-62853"/>
    <s v="Portillo's Hot Dogs, LLC"/>
    <s v="Portillo's Hot Dogs LLC - 4020 95th St - Oak Lawn"/>
    <s v="New Indoor LED Fixtures"/>
    <s v="Indoor Lighting"/>
    <s v="Restaurant"/>
    <n v="0"/>
    <n v="4432.2879999999996"/>
    <n v="0.60574399999999995"/>
    <x v="0"/>
    <x v="0"/>
    <n v="8.9750493627714896"/>
    <s v="Qty / 1,000"/>
    <m/>
    <s v="Private-Lighting"/>
    <s v="lighting"/>
    <n v="3"/>
    <n v="1"/>
    <s v="Lighting"/>
    <n v="0.91633259480590001"/>
    <n v="1.30467645558681"/>
    <n v="4061.4499639670498"/>
    <n v="0.79029993491297401"/>
    <n v="0.71"/>
    <n v="2883.6294744166098"/>
    <n v="0.56111295378821202"/>
    <n v="5571"/>
    <n v="1.17"/>
    <n v="1.31"/>
    <n v="2.1000000000000001E-2"/>
    <n v="0.68"/>
    <n v="12.565069107880101"/>
    <d v="1900-01-07T23:24:04"/>
    <n v="43425"/>
    <n v="0.88717998979902801"/>
    <n v="72.897819866075295"/>
    <n v="0"/>
    <n v="25880.716876831881"/>
  </r>
  <r>
    <s v="STND-62853"/>
    <s v="Portillo's Hot Dogs, LLC"/>
    <s v="Portillo's Hot Dogs LLC - 4020 95th St - Oak Lawn"/>
    <s v="New Indoor LED Fixtures"/>
    <s v="Indoor Lighting"/>
    <s v="Restaurant"/>
    <n v="0"/>
    <n v="27962.52"/>
    <n v="3.8215319999999999"/>
    <x v="0"/>
    <x v="0"/>
    <n v="8.9750493627714896"/>
    <s v="Qty / 1,000"/>
    <m/>
    <s v="Private-Lighting"/>
    <s v="lighting"/>
    <n v="3"/>
    <n v="1"/>
    <s v="Lighting"/>
    <n v="0.91633259480590001"/>
    <n v="1.30467645558681"/>
    <n v="25622.968508911901"/>
    <n v="4.9858628246715604"/>
    <n v="0.71"/>
    <n v="18192.307641327399"/>
    <n v="3.5399626055168101"/>
    <n v="5571"/>
    <n v="1.17"/>
    <n v="1.31"/>
    <n v="2.1000000000000001E-2"/>
    <n v="0.68"/>
    <n v="12.565069107880101"/>
    <d v="1900-01-07T23:24:04"/>
    <n v="43425"/>
    <n v="5.5970619944674"/>
    <n v="459.89943477534098"/>
    <n v="0"/>
    <n v="163276.85910363839"/>
  </r>
  <r>
    <s v="STND-62853"/>
    <s v="Portillo's Hot Dogs, LLC"/>
    <s v="Portillo's Hot Dogs LLC - 4020 95th St - Oak Lawn"/>
    <s v="New Indoor LED Fixtures"/>
    <s v="Indoor Lighting"/>
    <s v="Restaurant"/>
    <n v="0"/>
    <n v="547.51800000000003"/>
    <n v="7.4827000000000005E-2"/>
    <x v="0"/>
    <x v="0"/>
    <n v="8.9750493627714896"/>
    <s v="Qty / 1,000"/>
    <m/>
    <s v="Private-Lighting"/>
    <s v="lighting"/>
    <n v="3"/>
    <n v="1"/>
    <s v="Lighting"/>
    <n v="0.91633259480590001"/>
    <n v="1.30467645558681"/>
    <n v="501.708589642937"/>
    <n v="9.7625025142193997E-2"/>
    <n v="0.71"/>
    <n v="356.21309864648498"/>
    <n v="6.9313767850957705E-2"/>
    <n v="5571"/>
    <n v="1.17"/>
    <n v="1.31"/>
    <n v="2.1000000000000001E-2"/>
    <n v="0.68"/>
    <n v="12.565069107880101"/>
    <d v="1900-01-07T23:24:04"/>
    <n v="43425"/>
    <n v="0.109592529346872"/>
    <n v="9.0050259679501501"/>
    <n v="0"/>
    <n v="3197.0301440179928"/>
  </r>
  <r>
    <s v="STND-62854"/>
    <s v="Portillo's Hot Dogs, LLC"/>
    <s v="Portillo's Hot Dogs LLC - 1500 Butterfield Rd - Downers Grove"/>
    <s v="New Indoor LED Fixtures"/>
    <s v="Indoor Lighting"/>
    <s v="Restaurant"/>
    <n v="0"/>
    <n v="17207.705000000002"/>
    <n v="2.351712"/>
    <x v="0"/>
    <x v="0"/>
    <n v="8.9750493627714896"/>
    <s v="Qty / 1,000"/>
    <m/>
    <s v="Private-Lighting"/>
    <s v="lighting"/>
    <n v="3"/>
    <n v="1"/>
    <s v="Lighting"/>
    <n v="0.91633259480590001"/>
    <n v="1.30467645558681"/>
    <n v="15767.9809733045"/>
    <n v="3.0682232767209601"/>
    <n v="0.71"/>
    <n v="11195.266491046201"/>
    <n v="2.1784385264718802"/>
    <n v="5571"/>
    <n v="1.17"/>
    <n v="1.31"/>
    <n v="2.1000000000000001E-2"/>
    <n v="0.68"/>
    <n v="12.565069107880101"/>
    <d v="1900-01-07T23:24:04"/>
    <n v="43426"/>
    <n v="3.4443458427491702"/>
    <n v="283.01504311059301"/>
    <n v="0"/>
    <n v="100478.06938652121"/>
  </r>
  <r>
    <s v="STND-62854"/>
    <s v="Portillo's Hot Dogs, LLC"/>
    <s v="Portillo's Hot Dogs LLC - 1500 Butterfield Rd - Downers Grove"/>
    <s v="New Indoor LED Fixtures"/>
    <s v="Indoor Lighting"/>
    <s v="Restaurant"/>
    <n v="0"/>
    <n v="6518.07"/>
    <n v="0.89080000000000004"/>
    <x v="0"/>
    <x v="0"/>
    <n v="8.9750493627714896"/>
    <s v="Qty / 1,000"/>
    <m/>
    <s v="Private-Lighting"/>
    <s v="lighting"/>
    <n v="3"/>
    <n v="1"/>
    <s v="Lighting"/>
    <n v="0.91633259480590001"/>
    <n v="1.30467645558681"/>
    <n v="5972.7199962264904"/>
    <n v="1.1622057866367299"/>
    <n v="0.71"/>
    <n v="4240.6311973208103"/>
    <n v="0.82516610851207595"/>
    <n v="5571"/>
    <n v="1.17"/>
    <n v="1.31"/>
    <n v="2.1000000000000001E-2"/>
    <n v="0.68"/>
    <n v="12.565069107880101"/>
    <d v="1900-01-07T23:24:04"/>
    <n v="43426"/>
    <n v="1.30467645558681"/>
    <n v="107.202666598937"/>
    <n v="0"/>
    <n v="38059.874325263037"/>
  </r>
  <r>
    <s v="STND-62854"/>
    <s v="Portillo's Hot Dogs, LLC"/>
    <s v="Portillo's Hot Dogs LLC - 1500 Butterfield Rd - Downers Grove"/>
    <s v="New Indoor LED Fixtures"/>
    <s v="Indoor Lighting"/>
    <s v="Restaurant"/>
    <n v="0"/>
    <n v="547.51800000000003"/>
    <n v="7.4827000000000005E-2"/>
    <x v="0"/>
    <x v="0"/>
    <n v="8.9750493627714896"/>
    <s v="Qty / 1,000"/>
    <m/>
    <s v="Private-Lighting"/>
    <s v="lighting"/>
    <n v="3"/>
    <n v="1"/>
    <s v="Lighting"/>
    <n v="0.91633259480590001"/>
    <n v="1.30467645558681"/>
    <n v="501.708589642937"/>
    <n v="9.7625025142193997E-2"/>
    <n v="0.71"/>
    <n v="356.21309864648498"/>
    <n v="6.9313767850957705E-2"/>
    <n v="5571"/>
    <n v="1.17"/>
    <n v="1.31"/>
    <n v="2.1000000000000001E-2"/>
    <n v="0.68"/>
    <n v="12.565069107880101"/>
    <d v="1900-01-07T23:24:04"/>
    <n v="43426"/>
    <n v="0.109592529346872"/>
    <n v="9.0050259679501501"/>
    <n v="0"/>
    <n v="3197.0301440179928"/>
  </r>
  <r>
    <s v="STND-62857"/>
    <s v="Portillo's Hot Dogs, LLC"/>
    <s v="Portillo's Hot Dogs LLC - 13130 S Cicero Ave - Crestwood"/>
    <s v="New Indoor LED Fixtures"/>
    <s v="Indoor Lighting"/>
    <s v="Restaurant"/>
    <n v="0"/>
    <n v="3650.1190000000001"/>
    <n v="0.49884800000000001"/>
    <x v="0"/>
    <x v="0"/>
    <n v="8.9750493627714896"/>
    <s v="Qty / 1,000"/>
    <m/>
    <s v="Private-Lighting"/>
    <s v="lighting"/>
    <n v="3"/>
    <n v="1"/>
    <s v="Lighting"/>
    <n v="0.91633259480590001"/>
    <n v="1.30467645558681"/>
    <n v="3344.7230146203201"/>
    <n v="0.65083524051656705"/>
    <n v="0.71"/>
    <n v="2374.75334038042"/>
    <n v="0.46209302076676301"/>
    <n v="5571"/>
    <n v="1.17"/>
    <n v="1.31"/>
    <n v="2.1000000000000001E-2"/>
    <n v="0.68"/>
    <n v="12.565069107880101"/>
    <d v="1900-01-07T23:24:04"/>
    <n v="43426"/>
    <n v="0.73061881512861204"/>
    <n v="60.0334900060057"/>
    <n v="0"/>
    <n v="21313.528454320756"/>
  </r>
  <r>
    <s v="STND-62857"/>
    <s v="Portillo's Hot Dogs, LLC"/>
    <s v="Portillo's Hot Dogs LLC - 13130 S Cicero Ave - Crestwood"/>
    <s v="New Indoor LED Fixtures"/>
    <s v="Indoor Lighting"/>
    <s v="Restaurant"/>
    <n v="0"/>
    <n v="17924.692999999999"/>
    <n v="2.4497"/>
    <x v="0"/>
    <x v="0"/>
    <n v="8.9750493627714896"/>
    <s v="Qty / 1,000"/>
    <m/>
    <s v="Private-Lighting"/>
    <s v="lighting"/>
    <n v="3"/>
    <n v="1"/>
    <s v="Lighting"/>
    <n v="0.91633259480590001"/>
    <n v="1.30467645558681"/>
    <n v="16424.980447789101"/>
    <n v="3.1960659132510001"/>
    <n v="0.71"/>
    <n v="11661.736117930301"/>
    <n v="2.2692067984082098"/>
    <n v="5571"/>
    <n v="1.17"/>
    <n v="1.31"/>
    <n v="2.1000000000000001E-2"/>
    <n v="0.68"/>
    <n v="12.565069107880101"/>
    <d v="1900-01-07T23:24:04"/>
    <n v="43426"/>
    <n v="3.5878602528637198"/>
    <n v="294.80734137057402"/>
    <n v="0"/>
    <n v="104664.65731403961"/>
  </r>
  <r>
    <s v="STND-62857"/>
    <s v="Portillo's Hot Dogs, LLC"/>
    <s v="Portillo's Hot Dogs LLC - 13130 S Cicero Ave - Crestwood"/>
    <s v="New Indoor LED Fixtures"/>
    <s v="Indoor Lighting"/>
    <s v="Restaurant"/>
    <n v="0"/>
    <n v="273.75900000000001"/>
    <n v="3.7414000000000003E-2"/>
    <x v="0"/>
    <x v="0"/>
    <n v="8.9750493627714896"/>
    <s v="Qty / 1,000"/>
    <m/>
    <s v="Private-Lighting"/>
    <s v="lighting"/>
    <n v="3"/>
    <n v="1"/>
    <s v="Lighting"/>
    <n v="0.91633259480590001"/>
    <n v="1.30467645558681"/>
    <n v="250.85429482146799"/>
    <n v="4.8813164909324802E-2"/>
    <n v="0.71"/>
    <n v="178.106549323243"/>
    <n v="3.4657347085620599E-2"/>
    <n v="5571"/>
    <n v="1.17"/>
    <n v="1.31"/>
    <n v="2.1000000000000001E-2"/>
    <n v="0.68"/>
    <n v="12.565069107880101"/>
    <d v="1900-01-07T23:24:04"/>
    <n v="43426"/>
    <n v="5.4796996979484501E-2"/>
    <n v="4.5025129839750697"/>
    <n v="0"/>
    <n v="1598.515072009001"/>
  </r>
  <r>
    <s v="STND-62858"/>
    <s v="Community High School District 128"/>
    <s v="Community High School Dist 128 - 145 Lakeview Parkway - Vernon Hills"/>
    <s v="New Indoor LED Fixtures"/>
    <s v="Indoor Lighting"/>
    <s v="K-12 School"/>
    <n v="0"/>
    <n v="5437.2709999999997"/>
    <n v="1.4826239999999999"/>
    <x v="0"/>
    <x v="1"/>
    <n v="15"/>
    <s v="Qty / 1,000"/>
    <m/>
    <s v="Public-Lighting"/>
    <s v="lighting"/>
    <n v="3"/>
    <n v="1"/>
    <s v="Lighting"/>
    <n v="0.99829244462109001"/>
    <n v="0.987374621353864"/>
    <n v="5427.9865586573596"/>
    <n v="1.4639053106101501"/>
    <n v="0.71"/>
    <n v="3853.87045664673"/>
    <n v="1.0393727705332101"/>
    <n v="2979"/>
    <n v="1.17333333333333"/>
    <n v="1.323"/>
    <n v="2.1333333333333301E-2"/>
    <n v="0.72"/>
    <n v="23.497818059751602"/>
    <d v="1900-01-15T18:49:11"/>
    <n v="43418"/>
    <n v="1.53681165554942"/>
    <n v="98.690664702861099"/>
    <n v="0"/>
    <n v="57808.056849700952"/>
  </r>
  <r>
    <s v="STND-62861"/>
    <s v="Chicago Public Schools"/>
    <s v="CPS-Jane Addams ES - 10810 S Avenue H - Chicago"/>
    <s v="Outdoor &amp; Garage - LED Fixtures"/>
    <s v="Outdoor &amp; Garage Lighting"/>
    <s v="Exterior"/>
    <n v="0"/>
    <n v="0"/>
    <n v="0"/>
    <x v="0"/>
    <x v="1"/>
    <n v="10.1978380583316"/>
    <s v="Qty / 1,000"/>
    <m/>
    <s v="Public-Lighting"/>
    <s v="lighting"/>
    <n v="2"/>
    <n v="1"/>
    <s v="Lighting"/>
    <n v="0.98996686498346598"/>
    <n v="2.5626279547341602"/>
    <n v="0"/>
    <n v="0"/>
    <n v="0.71"/>
    <n v="0"/>
    <n v="0"/>
    <n v="4903"/>
    <n v="1"/>
    <n v="1"/>
    <n v="0"/>
    <n v="0"/>
    <n v="14.276973281664301"/>
    <d v="1900-01-09T04:44:53"/>
    <n v="43440"/>
    <n v="0"/>
    <n v="0"/>
    <n v="0"/>
    <n v="0"/>
  </r>
  <r>
    <s v="STND-62861"/>
    <s v="Chicago Public Schools"/>
    <s v="CPS-Jane Addams ES - 10810 S Avenue H - Chicago"/>
    <s v="Outdoor &amp; Garage - LED Fixtures"/>
    <s v="Outdoor &amp; Garage Lighting"/>
    <s v="Exterior"/>
    <n v="0"/>
    <n v="9609.8799999999992"/>
    <n v="0"/>
    <x v="0"/>
    <x v="1"/>
    <n v="10.1978380583316"/>
    <s v="Qty / 1,000"/>
    <m/>
    <s v="Public-Lighting"/>
    <s v="lighting"/>
    <n v="2"/>
    <n v="1"/>
    <s v="Lighting"/>
    <n v="0.98996686498346598"/>
    <n v="2.5626279547341602"/>
    <n v="9513.4627764673096"/>
    <n v="0"/>
    <n v="0.71"/>
    <n v="6754.55857129179"/>
    <n v="0"/>
    <n v="4903"/>
    <n v="1"/>
    <n v="1"/>
    <n v="0"/>
    <n v="0"/>
    <n v="14.276973281664301"/>
    <d v="1900-01-09T04:44:53"/>
    <n v="43440"/>
    <n v="0"/>
    <n v="0"/>
    <n v="0"/>
    <n v="68881.89446554934"/>
  </r>
  <r>
    <s v="STND-62861"/>
    <s v="Chicago Public Schools"/>
    <s v="CPS-Jane Addams ES - 10810 S Avenue H - Chicago"/>
    <s v="Outdoor &amp; Garage - LED Fixtures"/>
    <s v="Outdoor &amp; Garage Lighting"/>
    <s v="Exterior"/>
    <n v="0"/>
    <n v="6128.75"/>
    <n v="0"/>
    <x v="0"/>
    <x v="1"/>
    <n v="10.1978380583316"/>
    <s v="Qty / 1,000"/>
    <m/>
    <s v="Public-Lighting"/>
    <s v="lighting"/>
    <n v="2"/>
    <n v="1"/>
    <s v="Lighting"/>
    <n v="0.98996686498346598"/>
    <n v="2.5626279547341602"/>
    <n v="6067.2594237674202"/>
    <n v="0"/>
    <n v="0.71"/>
    <n v="4307.7541908748699"/>
    <n v="0"/>
    <n v="4903"/>
    <n v="1"/>
    <n v="1"/>
    <n v="0"/>
    <n v="0"/>
    <n v="14.276973281664301"/>
    <d v="1900-01-09T04:44:53"/>
    <n v="43440"/>
    <n v="0"/>
    <n v="0"/>
    <n v="0"/>
    <n v="43929.779633641192"/>
  </r>
  <r>
    <s v="STND-62861"/>
    <s v="Chicago Public Schools"/>
    <s v="CPS-Jane Addams ES - 10810 S Avenue H - Chicago"/>
    <s v="Outdoor &amp; Garage - LED Fixtures"/>
    <s v="Outdoor &amp; Garage Lighting"/>
    <s v="Exterior"/>
    <n v="0"/>
    <n v="11973.126"/>
    <n v="0"/>
    <x v="0"/>
    <x v="1"/>
    <n v="10.1978380583316"/>
    <s v="Qty / 1,000"/>
    <m/>
    <s v="Public-Lighting"/>
    <s v="lighting"/>
    <n v="2"/>
    <n v="1"/>
    <s v="Lighting"/>
    <n v="0.98996686498346598"/>
    <n v="2.5626279547341602"/>
    <n v="11852.998010272"/>
    <n v="0"/>
    <n v="0.71"/>
    <n v="8415.6285872931403"/>
    <n v="0"/>
    <n v="4903"/>
    <n v="1"/>
    <n v="1"/>
    <n v="0"/>
    <n v="0"/>
    <n v="14.276973281664301"/>
    <d v="1900-01-09T04:44:53"/>
    <n v="43440"/>
    <n v="0"/>
    <n v="0"/>
    <n v="0"/>
    <n v="85821.217492281387"/>
  </r>
  <r>
    <s v="STND-62861"/>
    <s v="Chicago Public Schools"/>
    <s v="CPS-Jane Addams ES - 10810 S Avenue H - Chicago"/>
    <s v="Outdoor &amp; Garage - LED Fixtures"/>
    <s v="Outdoor &amp; Garage Lighting"/>
    <s v="Exterior"/>
    <n v="0"/>
    <n v="17405.650000000001"/>
    <n v="0"/>
    <x v="0"/>
    <x v="1"/>
    <n v="10.1978380583316"/>
    <s v="Qty / 1,000"/>
    <m/>
    <s v="Public-Lighting"/>
    <s v="lighting"/>
    <n v="2"/>
    <n v="1"/>
    <s v="Lighting"/>
    <n v="0.98996686498346598"/>
    <n v="2.5626279547341602"/>
    <n v="17231.016763499501"/>
    <n v="0"/>
    <n v="0.71"/>
    <n v="12234.0219020846"/>
    <n v="0"/>
    <n v="4903"/>
    <n v="1"/>
    <n v="1"/>
    <n v="0"/>
    <n v="0"/>
    <n v="14.276973281664301"/>
    <d v="1900-01-09T04:44:53"/>
    <n v="43440"/>
    <n v="0"/>
    <n v="0"/>
    <n v="0"/>
    <n v="124760.57415954069"/>
  </r>
  <r>
    <s v="STND-62861"/>
    <s v="Chicago Public Schools"/>
    <s v="CPS-Jane Addams ES - 10810 S Avenue H - Chicago"/>
    <s v="Outdoor &amp; Garage - LED Fixtures"/>
    <s v="Outdoor &amp; Garage Lighting"/>
    <s v="Exterior"/>
    <n v="0"/>
    <n v="13924.52"/>
    <n v="0"/>
    <x v="0"/>
    <x v="1"/>
    <n v="10.1978380583316"/>
    <s v="Qty / 1,000"/>
    <m/>
    <s v="Public-Lighting"/>
    <s v="lighting"/>
    <n v="2"/>
    <n v="1"/>
    <s v="Lighting"/>
    <n v="0.98996686498346598"/>
    <n v="2.5626279547341602"/>
    <n v="13784.813410799599"/>
    <n v="0"/>
    <n v="0.71"/>
    <n v="9787.2175216676897"/>
    <n v="0"/>
    <n v="4903"/>
    <n v="1"/>
    <n v="1"/>
    <n v="0"/>
    <n v="0"/>
    <n v="14.276973281664301"/>
    <d v="1900-01-09T04:44:53"/>
    <n v="43440"/>
    <n v="0"/>
    <n v="0"/>
    <n v="0"/>
    <n v="99808.459327632649"/>
  </r>
  <r>
    <s v="STND-62862"/>
    <s v="Bright Elementary"/>
    <s v="Bright Elementary - 10740 S Calhoun - Chicago"/>
    <s v="Outdoor &amp; Garage - LED Fixtures"/>
    <s v="Outdoor &amp; Garage Lighting"/>
    <s v="Exterior"/>
    <n v="0"/>
    <n v="19146.215"/>
    <n v="0"/>
    <x v="0"/>
    <x v="1"/>
    <n v="10.1978380583316"/>
    <s v="Qty / 1,000"/>
    <m/>
    <s v="Public-Lighting"/>
    <s v="lighting"/>
    <n v="3"/>
    <n v="1"/>
    <s v="Lighting"/>
    <n v="0.99829244462109001"/>
    <n v="0.987374621353864"/>
    <n v="19113.521777590999"/>
    <n v="0"/>
    <n v="0.71"/>
    <n v="13570.6004620896"/>
    <n v="0"/>
    <n v="4903"/>
    <n v="1"/>
    <n v="1"/>
    <n v="0"/>
    <n v="0"/>
    <n v="14.276973281664301"/>
    <d v="1900-01-09T04:44:53"/>
    <n v="43446"/>
    <n v="0"/>
    <n v="0"/>
    <n v="0"/>
    <n v="138390.78586670972"/>
  </r>
  <r>
    <s v="STND-62862"/>
    <s v="Bright Elementary"/>
    <s v="Bright Elementary - 10740 S Calhoun - Chicago"/>
    <s v="Outdoor &amp; Garage - LED Fixtures"/>
    <s v="Outdoor &amp; Garage Lighting"/>
    <s v="Exterior"/>
    <n v="0"/>
    <n v="2279.895"/>
    <n v="0"/>
    <x v="0"/>
    <x v="1"/>
    <n v="10.1978380583316"/>
    <s v="Qty / 1,000"/>
    <m/>
    <s v="Public-Lighting"/>
    <s v="lighting"/>
    <n v="3"/>
    <n v="1"/>
    <s v="Lighting"/>
    <n v="0.99829244462109001"/>
    <n v="0.987374621353864"/>
    <n v="2276.0019530293998"/>
    <n v="0"/>
    <n v="0.71"/>
    <n v="1615.9613866508701"/>
    <n v="0"/>
    <n v="4903"/>
    <n v="1"/>
    <n v="1"/>
    <n v="0"/>
    <n v="0"/>
    <n v="14.276973281664301"/>
    <d v="1900-01-09T04:44:53"/>
    <n v="43446"/>
    <n v="0"/>
    <n v="0"/>
    <n v="0"/>
    <n v="16479.312529582548"/>
  </r>
  <r>
    <s v="STND-62863"/>
    <s v="Angelo Caputo's Fresh Markets"/>
    <s v="Angelo Caputo's Fresh Markets - 510 W Lake St - Addison"/>
    <s v="LED Refrigerated Display Case Lighting for Open and Closed Cases"/>
    <s v="Refrigeration"/>
    <s v="Retail (mall/dept. store)"/>
    <n v="0"/>
    <n v="19842.57"/>
    <n v="2.3613"/>
    <x v="2"/>
    <x v="0"/>
    <n v="8.6177180282661094"/>
    <s v="ΔkWpeak / CF"/>
    <n v="0.69"/>
    <s v="Private-Non-Lighting"/>
    <s v="non_lighting"/>
    <n v="3"/>
    <n v="1"/>
    <s v="Non-Lighting"/>
    <n v="0.98952339343681495"/>
    <n v="0.43468415683807998"/>
    <n v="19634.687200907501"/>
    <n v="1.02641969954176"/>
    <n v="0.7"/>
    <n v="13744.2810406353"/>
    <n v="0.71849378967923105"/>
    <n v="5478"/>
    <n v="1.1200000000000001"/>
    <n v="1.31"/>
    <n v="2.1999999999999999E-2"/>
    <n v="0.95"/>
    <n v="12.7783862723622"/>
    <d v="1900-01-08T03:03:29"/>
    <n v="43442"/>
    <n v="1.4875647819445801"/>
    <n v="0"/>
    <n v="0"/>
    <n v="118444.33850943891"/>
  </r>
  <r>
    <s v="STND-62863"/>
    <s v="Angelo Caputo's Fresh Markets"/>
    <s v="Angelo Caputo's Fresh Markets - 510 W Lake St - Addison"/>
    <s v="LED Refrigerated Display Case Lighting for Open and Closed Cases"/>
    <s v="Refrigeration"/>
    <s v="Retail (mall/dept. store)"/>
    <n v="0"/>
    <n v="32108.22"/>
    <n v="3.82104"/>
    <x v="2"/>
    <x v="0"/>
    <n v="8.6177180282661094"/>
    <s v="ΔkWpeak / CF"/>
    <n v="0.69"/>
    <s v="Private-Non-Lighting"/>
    <s v="non_lighting"/>
    <n v="3"/>
    <n v="1"/>
    <s v="Non-Lighting"/>
    <n v="0.98952339343681495"/>
    <n v="0.43468415683807998"/>
    <n v="31771.834811615801"/>
    <n v="1.66094555064458"/>
    <n v="0.7"/>
    <n v="22240.284368131099"/>
    <n v="1.1626618854512101"/>
    <n v="5478"/>
    <n v="1.1200000000000001"/>
    <n v="1.31"/>
    <n v="2.1999999999999999E-2"/>
    <n v="0.95"/>
    <n v="12.7783862723622"/>
    <d v="1900-01-08T03:03:29"/>
    <n v="43442"/>
    <n v="2.4071674647022898"/>
    <n v="0"/>
    <n v="0"/>
    <n v="191660.4995530083"/>
  </r>
  <r>
    <s v="STND-62864"/>
    <s v="Rockford Metropolitan Exposition, Auditorium and Office Building Authority"/>
    <s v="Rockford Metropolitan Exposition, Auditorium and Office Bldg Authority - 300 Elm St - Rockford"/>
    <s v="New Indoor LED Fixtures"/>
    <s v="Indoor Lighting"/>
    <s v="Miscellaneous"/>
    <n v="0"/>
    <n v="346.21199999999999"/>
    <n v="7.4147000000000005E-2"/>
    <x v="0"/>
    <x v="1"/>
    <n v="14.797277300976599"/>
    <s v="Qty / 1,000"/>
    <m/>
    <s v="Public-Lighting"/>
    <s v="lighting"/>
    <n v="2"/>
    <n v="1"/>
    <s v="Lighting"/>
    <n v="0.98996686498346598"/>
    <n v="2.5626279547341602"/>
    <n v="342.73840825965601"/>
    <n v="0.19001117495967401"/>
    <n v="0.71"/>
    <n v="243.344269864355"/>
    <n v="0.13490793422136901"/>
    <n v="3379"/>
    <n v="1.0900000000000001"/>
    <n v="1.36"/>
    <n v="2.1999999999999999E-2"/>
    <n v="0.57999999999999996"/>
    <n v="20.7161882213673"/>
    <d v="1900-01-13T19:08:05"/>
    <n v="43464"/>
    <n v="0.240886377991473"/>
    <n v="6.9176559465251604"/>
    <n v="0"/>
    <n v="3600.8326407865443"/>
  </r>
  <r>
    <s v="STND-62864"/>
    <s v="Rockford Metropolitan Exposition, Auditorium and Office Building Authority"/>
    <s v="Rockford Metropolitan Exposition, Auditorium and Office Bldg Authority - 300 Elm St - Rockford"/>
    <s v="New Indoor LED Fixtures"/>
    <s v="Indoor Lighting"/>
    <s v="Miscellaneous"/>
    <n v="0"/>
    <n v="9951.7630000000008"/>
    <n v="2.131338"/>
    <x v="0"/>
    <x v="1"/>
    <n v="14.797277300976599"/>
    <s v="Qty / 1,000"/>
    <m/>
    <s v="Public-Lighting"/>
    <s v="lighting"/>
    <n v="2"/>
    <n v="1"/>
    <s v="Lighting"/>
    <n v="0.98996686498346598"/>
    <n v="2.5626279547341602"/>
    <n v="9851.9156181684502"/>
    <n v="5.4618263397871996"/>
    <n v="0.71"/>
    <n v="6994.8600888995998"/>
    <n v="3.8778967012489098"/>
    <n v="3379"/>
    <n v="1.0900000000000001"/>
    <n v="1.36"/>
    <n v="2.1999999999999999E-2"/>
    <n v="0.57999999999999996"/>
    <n v="20.7161882213673"/>
    <d v="1900-01-13T19:08:05"/>
    <n v="43464"/>
    <n v="6.9242220331987898"/>
    <n v="198.84600330248199"/>
    <n v="0"/>
    <n v="103504.88441698121"/>
  </r>
  <r>
    <s v="STND-62864"/>
    <s v="Rockford Metropolitan Exposition, Auditorium and Office Building Authority"/>
    <s v="Rockford Metropolitan Exposition, Auditorium and Office Bldg Authority - 300 Elm St - Rockford"/>
    <s v="New Indoor LED Fixtures"/>
    <s v="Indoor Lighting"/>
    <s v="Miscellaneous"/>
    <n v="0"/>
    <n v="3889.364"/>
    <n v="0.83297299999999996"/>
    <x v="0"/>
    <x v="1"/>
    <n v="14.797277300976599"/>
    <s v="Qty / 1,000"/>
    <m/>
    <s v="Public-Lighting"/>
    <s v="lighting"/>
    <n v="2"/>
    <n v="1"/>
    <s v="Lighting"/>
    <n v="0.98996686498346598"/>
    <n v="2.5626279547341602"/>
    <n v="3850.3414858595502"/>
    <n v="2.1345998953387801"/>
    <n v="0.71"/>
    <n v="2733.7424549602802"/>
    <n v="1.5155659256905301"/>
    <n v="3379"/>
    <n v="1.0900000000000001"/>
    <n v="1.36"/>
    <n v="2.1999999999999999E-2"/>
    <n v="0.57999999999999996"/>
    <n v="20.7161882213673"/>
    <d v="1900-01-13T19:08:05"/>
    <n v="43464"/>
    <n v="2.7061357699528101"/>
    <n v="77.713314393495494"/>
    <n v="0"/>
    <n v="40451.945175499801"/>
  </r>
  <r>
    <s v="STND-62864"/>
    <s v="Rockford Metropolitan Exposition, Auditorium and Office Building Authority"/>
    <s v="Rockford Metropolitan Exposition, Auditorium and Office Bldg Authority - 300 Elm St - Rockford"/>
    <s v="New Indoor LED Fixtures"/>
    <s v="Indoor Lighting"/>
    <s v="Miscellaneous"/>
    <n v="0"/>
    <n v="3535.7860000000001"/>
    <n v="0.75724800000000003"/>
    <x v="0"/>
    <x v="1"/>
    <n v="14.797277300976599"/>
    <s v="Qty / 1,000"/>
    <m/>
    <s v="Public-Lighting"/>
    <s v="lighting"/>
    <n v="2"/>
    <n v="1"/>
    <s v="Lighting"/>
    <n v="0.98996686498346598"/>
    <n v="2.5626279547341602"/>
    <n v="3500.31098167243"/>
    <n v="1.9405448934665399"/>
    <n v="0.71"/>
    <n v="2485.2207969874198"/>
    <n v="1.37778687436124"/>
    <n v="3379"/>
    <n v="1.0900000000000001"/>
    <n v="1.36"/>
    <n v="2.1999999999999999E-2"/>
    <n v="0.57999999999999996"/>
    <n v="20.7161882213673"/>
    <d v="1900-01-13T19:08:05"/>
    <n v="43464"/>
    <n v="2.4601228365447998"/>
    <n v="70.648478529168301"/>
    <n v="0"/>
    <n v="36774.501287176921"/>
  </r>
  <r>
    <s v="STND-62864"/>
    <s v="Rockford Metropolitan Exposition, Auditorium and Office Building Authority"/>
    <s v="Rockford Metropolitan Exposition, Auditorium and Office Bldg Authority - 300 Elm St - Rockford"/>
    <s v="New Indoor LED Fixtures"/>
    <s v="Indoor Lighting"/>
    <s v="Miscellaneous"/>
    <n v="0"/>
    <n v="16316.177"/>
    <n v="3.4943840000000002"/>
    <x v="0"/>
    <x v="1"/>
    <n v="14.797277300976599"/>
    <s v="Qty / 1,000"/>
    <m/>
    <s v="Public-Lighting"/>
    <s v="lighting"/>
    <n v="2"/>
    <n v="1"/>
    <s v="Lighting"/>
    <n v="0.98996686498346598"/>
    <n v="2.5626279547341602"/>
    <n v="16152.474593205299"/>
    <n v="8.9548061229757803"/>
    <n v="0.71"/>
    <n v="11468.256961175801"/>
    <n v="6.3579123473128103"/>
    <n v="3379"/>
    <n v="1.0900000000000001"/>
    <n v="1.36"/>
    <n v="2.1999999999999999E-2"/>
    <n v="0.57999999999999996"/>
    <n v="20.7161882213673"/>
    <d v="1900-01-13T19:08:05"/>
    <n v="43464"/>
    <n v="11.3524418394723"/>
    <n v="326.013248670199"/>
    <n v="0"/>
    <n v="169698.97841337355"/>
  </r>
  <r>
    <s v="STND-62864"/>
    <s v="Rockford Metropolitan Exposition, Auditorium and Office Building Authority"/>
    <s v="Rockford Metropolitan Exposition, Auditorium and Office Bldg Authority - 300 Elm St - Rockford"/>
    <s v="New Indoor LED Fixtures"/>
    <s v="Indoor Lighting"/>
    <s v="Miscellaneous"/>
    <n v="0"/>
    <n v="22540.633000000002"/>
    <n v="4.8274559999999997"/>
    <x v="0"/>
    <x v="1"/>
    <n v="14.797277300976599"/>
    <s v="Qty / 1,000"/>
    <m/>
    <s v="Public-Lighting"/>
    <s v="lighting"/>
    <n v="2"/>
    <n v="1"/>
    <s v="Lighting"/>
    <n v="0.98996686498346598"/>
    <n v="2.5626279547341602"/>
    <n v="22314.479785752901"/>
    <n v="12.3709736958492"/>
    <n v="0.71"/>
    <n v="15843.2806478845"/>
    <n v="8.7833913240529107"/>
    <n v="3379"/>
    <n v="1.0900000000000001"/>
    <n v="1.36"/>
    <n v="2.1999999999999999E-2"/>
    <n v="0.57999999999999996"/>
    <n v="20.7161882213673"/>
    <d v="1900-01-13T19:08:05"/>
    <n v="43464"/>
    <n v="15.6832830829731"/>
    <n v="450.38399567574601"/>
    <n v="0"/>
    <n v="234437.41710394312"/>
  </r>
  <r>
    <s v="STND-62865"/>
    <s v="3W Development LLC"/>
    <s v="3W Development - 1115 Turret Dr - Machesney Park"/>
    <s v="New Indoor LED Fixtures"/>
    <s v="Indoor Lighting"/>
    <s v="Warehouse"/>
    <n v="0"/>
    <n v="42397.296000000002"/>
    <n v="6.7098050000000002"/>
    <x v="0"/>
    <x v="0"/>
    <n v="9.5383441434566993"/>
    <s v="Qty / 1,000"/>
    <m/>
    <s v="Private-Lighting"/>
    <s v="lighting"/>
    <n v="3"/>
    <n v="1"/>
    <s v="Lighting"/>
    <n v="0.91633259480590001"/>
    <n v="1.30467645558681"/>
    <n v="38850.024256433797"/>
    <n v="8.7541246050786299"/>
    <n v="0.71"/>
    <n v="27583.517222068"/>
    <n v="6.21542846960583"/>
    <n v="5242"/>
    <n v="1"/>
    <n v="1.22"/>
    <n v="1.0999999999999999E-2"/>
    <n v="0.68"/>
    <n v="13.3536818008394"/>
    <d v="1900-01-08T12:55:13"/>
    <n v="43455"/>
    <n v="10.5522234873175"/>
    <n v="427.35026682077199"/>
    <n v="0"/>
    <n v="263101.07995104929"/>
  </r>
  <r>
    <s v="STND-62868"/>
    <s v="Glenwood-Lynwood Public Library District"/>
    <s v="Glenwood-Lynwood Public Library District - 19901 Stony Island Ave - Lynwood"/>
    <s v="Outdoor &amp; Garage - LED Fixtures"/>
    <s v="Outdoor &amp; Garage Lighting"/>
    <s v="Exterior"/>
    <n v="0"/>
    <n v="33830.699999999997"/>
    <n v="0"/>
    <x v="0"/>
    <x v="1"/>
    <n v="10.1978380583316"/>
    <s v="Qty / 1,000"/>
    <m/>
    <s v="Public-Lighting"/>
    <s v="lighting"/>
    <n v="3"/>
    <n v="1"/>
    <s v="Lighting"/>
    <n v="0.99829244462109001"/>
    <n v="0.987374621353864"/>
    <n v="33772.932206242702"/>
    <n v="0"/>
    <n v="0.71"/>
    <n v="23978.781866432299"/>
    <n v="0"/>
    <n v="4903"/>
    <n v="1"/>
    <n v="1"/>
    <n v="0"/>
    <n v="0"/>
    <n v="14.276973281664301"/>
    <d v="1900-01-09T04:44:53"/>
    <n v="43442"/>
    <n v="0"/>
    <n v="0"/>
    <n v="0"/>
    <n v="244531.73430993492"/>
  </r>
  <r>
    <s v="STND-62868"/>
    <s v="Glenwood-Lynwood Public Library District"/>
    <s v="Glenwood-Lynwood Public Library District - 19901 Stony Island Ave - Lynwood"/>
    <s v="Outdoor &amp; Garage - LED Fixtures"/>
    <s v="Outdoor &amp; Garage Lighting"/>
    <s v="Exterior"/>
    <n v="0"/>
    <n v="1667.02"/>
    <n v="0"/>
    <x v="0"/>
    <x v="1"/>
    <n v="10.1978380583316"/>
    <s v="Qty / 1,000"/>
    <m/>
    <s v="Public-Lighting"/>
    <s v="lighting"/>
    <n v="3"/>
    <n v="1"/>
    <s v="Lighting"/>
    <n v="0.99829244462109001"/>
    <n v="0.987374621353864"/>
    <n v="1664.1734710322501"/>
    <n v="0"/>
    <n v="0.71"/>
    <n v="1181.5631644329001"/>
    <n v="0"/>
    <n v="4903"/>
    <n v="1"/>
    <n v="1"/>
    <n v="0"/>
    <n v="0"/>
    <n v="14.276973281664301"/>
    <d v="1900-01-09T04:44:53"/>
    <n v="43442"/>
    <n v="0"/>
    <n v="0"/>
    <n v="0"/>
    <n v="12049.389806576546"/>
  </r>
  <r>
    <s v="STND-62872"/>
    <s v="Koch Meat Co dba Koch Poultry"/>
    <s v="Koch Foods - Phase 2 - 2155 Rose St - Franklin Park"/>
    <s v="New Indoor LED Fixtures"/>
    <s v="Indoor Lighting"/>
    <s v="Warehouse"/>
    <n v="0"/>
    <n v="16402.218000000001"/>
    <n v="2.595818"/>
    <x v="0"/>
    <x v="0"/>
    <n v="9.5383441434566993"/>
    <s v="Qty / 1,000"/>
    <m/>
    <s v="Private-Lighting"/>
    <s v="lighting"/>
    <n v="3"/>
    <n v="1"/>
    <s v="Lighting"/>
    <n v="0.91633259480590001"/>
    <n v="1.30467645558681"/>
    <n v="15029.886980511999"/>
    <n v="3.3867026275884302"/>
    <n v="0.71"/>
    <n v="10671.2197561635"/>
    <n v="2.4045588655877901"/>
    <n v="5242"/>
    <n v="1"/>
    <n v="1.22"/>
    <n v="1.0999999999999999E-2"/>
    <n v="0.68"/>
    <n v="13.3536818008394"/>
    <d v="1900-01-08T12:55:13"/>
    <n v="43460"/>
    <n v="4.0823320004682202"/>
    <n v="165.32875678563201"/>
    <n v="0"/>
    <n v="101785.76646474155"/>
  </r>
  <r>
    <s v="STND-62872"/>
    <s v="Koch Meat Co dba Koch Poultry"/>
    <s v="Koch Foods - Phase 2 - 2155 Rose St - Franklin Park"/>
    <s v="New Indoor LED Fixtures"/>
    <s v="Indoor Lighting"/>
    <s v="Warehouse"/>
    <n v="0"/>
    <n v="1729.86"/>
    <n v="0.27376800000000001"/>
    <x v="0"/>
    <x v="0"/>
    <n v="9.5383441434566993"/>
    <s v="Qty / 1,000"/>
    <m/>
    <s v="Private-Lighting"/>
    <s v="lighting"/>
    <n v="3"/>
    <n v="1"/>
    <s v="Lighting"/>
    <n v="0.91633259480590001"/>
    <n v="1.30467645558681"/>
    <n v="1585.1271024509299"/>
    <n v="0.357178663893089"/>
    <n v="0.71"/>
    <n v="1125.4402427401601"/>
    <n v="0.25359685136409299"/>
    <n v="5242"/>
    <n v="1"/>
    <n v="1.22"/>
    <n v="1.0999999999999999E-2"/>
    <n v="0.68"/>
    <n v="13.3536818008394"/>
    <d v="1900-01-08T12:55:13"/>
    <n v="43460"/>
    <n v="0.430543230343646"/>
    <n v="17.436398126960299"/>
    <n v="0"/>
    <n v="10734.836348151091"/>
  </r>
  <r>
    <s v="STND-62872"/>
    <s v="Koch Meat Co dba Koch Poultry"/>
    <s v="Koch Foods - Phase 2 - 2155 Rose St - Franklin Park"/>
    <s v="New Indoor LED Fixtures"/>
    <s v="Indoor Lighting"/>
    <s v="Warehouse"/>
    <n v="0"/>
    <n v="670.976"/>
    <n v="0.10618900000000001"/>
    <x v="0"/>
    <x v="0"/>
    <n v="9.5383441434566993"/>
    <s v="Qty / 1,000"/>
    <m/>
    <s v="Private-Lighting"/>
    <s v="lighting"/>
    <n v="3"/>
    <n v="1"/>
    <s v="Lighting"/>
    <n v="0.91633259480590001"/>
    <n v="1.30467645558681"/>
    <n v="614.83717913248302"/>
    <n v="0.13854228814230701"/>
    <n v="0.71"/>
    <n v="436.53439718406298"/>
    <n v="9.8365024581038296E-2"/>
    <n v="5242"/>
    <n v="1"/>
    <n v="1.22"/>
    <n v="1.0999999999999999E-2"/>
    <n v="0.68"/>
    <n v="13.3536818008394"/>
    <d v="1900-01-08T12:55:13"/>
    <n v="43460"/>
    <n v="0.16699890084656099"/>
    <n v="6.7632089704573204"/>
    <n v="0"/>
    <n v="4163.8153107980079"/>
  </r>
  <r>
    <s v="STND-62872"/>
    <s v="Koch Meat Co dba Koch Poultry"/>
    <s v="Koch Foods - Phase 2 - 2155 Rose St - Franklin Park"/>
    <s v="Occupancy Sensors"/>
    <s v="Indoor Lighting"/>
    <s v="Warehouse"/>
    <n v="0"/>
    <n v="490.65100000000001"/>
    <n v="0.25217400000000001"/>
    <x v="0"/>
    <x v="0"/>
    <n v="8"/>
    <s v="Qty / 1,000"/>
    <m/>
    <s v="Private-Lighting"/>
    <s v="lighting"/>
    <n v="3"/>
    <n v="1"/>
    <s v="Lighting"/>
    <n v="0.91633259480590001"/>
    <n v="1.30467645558681"/>
    <n v="449.59950397411001"/>
    <n v="0.32900548051114697"/>
    <n v="0.71"/>
    <n v="319.21564782161801"/>
    <n v="0.23359389116291501"/>
    <n v="5242"/>
    <n v="1"/>
    <n v="1.22"/>
    <n v="1.0999999999999999E-2"/>
    <n v="0.68"/>
    <n v="13.3536818008394"/>
    <d v="1900-01-08T12:55:13"/>
    <n v="43460"/>
    <n v="0.50882381767885498"/>
    <n v="4.9455945437152096"/>
    <n v="0"/>
    <n v="2553.725182572944"/>
  </r>
  <r>
    <s v="STND-62873"/>
    <s v="INSTANTWHIP-CHICAGO, INC."/>
    <s v="Instantwhip - Chicago Inc - 1535 N Cicero Ave - Chicago"/>
    <s v="Cooler Display Cases with Doors"/>
    <s v="Refrigeration"/>
    <s v="Manufacturing"/>
    <n v="0"/>
    <n v="5284"/>
    <n v="0.60399999999999998"/>
    <x v="2"/>
    <x v="0"/>
    <n v="12"/>
    <s v="ΔkWpeak"/>
    <m/>
    <s v="Private-Non-Lighting"/>
    <s v="non_lighting"/>
    <n v="3"/>
    <n v="1"/>
    <s v="Non-Lighting"/>
    <n v="0.98952339343681495"/>
    <n v="0.43468415683807998"/>
    <n v="5228.64161092013"/>
    <n v="0.26254923073020098"/>
    <n v="0.7"/>
    <n v="3660.0491276440898"/>
    <n v="0.18378446151114"/>
    <n v="4618"/>
    <n v="1.02"/>
    <n v="1.04"/>
    <n v="1.2E-2"/>
    <n v="0.81"/>
    <n v="15.158077089649201"/>
    <d v="1900-01-09T19:51:10"/>
    <n v="43412"/>
    <n v="0.26254923073020098"/>
    <n v="0"/>
    <n v="0"/>
    <n v="43920.589531729078"/>
  </r>
  <r>
    <s v="STND-62874"/>
    <s v="Resist-a-Line Industries"/>
    <s v="Resist-A-Line Industries - 214 Elm St - Joliet"/>
    <s v="New Indoor LED Fixtures"/>
    <s v="Indoor Lighting"/>
    <s v="Miscellaneous"/>
    <n v="0"/>
    <n v="5303.6779999999999"/>
    <n v="1.135872"/>
    <x v="0"/>
    <x v="0"/>
    <n v="14.797277300976599"/>
    <s v="Qty / 1,000"/>
    <m/>
    <s v="Private-Lighting"/>
    <s v="lighting"/>
    <n v="3"/>
    <n v="1"/>
    <s v="Lighting"/>
    <n v="0.91633259480590001"/>
    <n v="1.30467645558681"/>
    <n v="4859.9330237549602"/>
    <n v="1.4819454549602999"/>
    <n v="0.71"/>
    <n v="3450.5524468660201"/>
    <n v="1.0521812730218101"/>
    <n v="3379"/>
    <n v="1.0900000000000001"/>
    <n v="1.36"/>
    <n v="2.1999999999999999E-2"/>
    <n v="0.57999999999999996"/>
    <n v="20.7161882213673"/>
    <d v="1900-01-13T19:08:05"/>
    <n v="43447"/>
    <n v="1.8787340960450001"/>
    <n v="98.090391305146099"/>
    <n v="0"/>
    <n v="51058.781397839826"/>
  </r>
  <r>
    <s v="STND-62874"/>
    <s v="Resist-a-Line Industries"/>
    <s v="Resist-A-Line Industries - 214 Elm St - Joliet"/>
    <s v="New Indoor LED Fixtures"/>
    <s v="Indoor Lighting"/>
    <s v="Miscellaneous"/>
    <n v="0"/>
    <n v="3745.723"/>
    <n v="0.80220999999999998"/>
    <x v="0"/>
    <x v="0"/>
    <n v="14.797277300976599"/>
    <s v="Qty / 1,000"/>
    <m/>
    <s v="Private-Lighting"/>
    <s v="lighting"/>
    <n v="3"/>
    <n v="1"/>
    <s v="Lighting"/>
    <n v="0.91633259480590001"/>
    <n v="1.30467645558681"/>
    <n v="3432.3280760141402"/>
    <n v="1.0466244994362901"/>
    <n v="0.71"/>
    <n v="2436.9529339700398"/>
    <n v="0.74310339459976704"/>
    <n v="3379"/>
    <n v="1.0900000000000001"/>
    <n v="1.36"/>
    <n v="2.1999999999999999E-2"/>
    <n v="0.57999999999999996"/>
    <n v="20.7161882213673"/>
    <d v="1900-01-13T19:08:05"/>
    <n v="43447"/>
    <n v="1.3268566169324201"/>
    <n v="69.276346488358797"/>
    <n v="0"/>
    <n v="36060.268333383196"/>
  </r>
  <r>
    <s v="STND-62874"/>
    <s v="Resist-a-Line Industries"/>
    <s v="Resist-A-Line Industries - 214 Elm St - Joliet"/>
    <s v="New Indoor LED Fixtures"/>
    <s v="Indoor Lighting"/>
    <s v="Miscellaneous"/>
    <n v="0"/>
    <n v="471.43799999999999"/>
    <n v="0.100966"/>
    <x v="0"/>
    <x v="0"/>
    <n v="14.797277300976599"/>
    <s v="Qty / 1,000"/>
    <m/>
    <s v="Private-Lighting"/>
    <s v="lighting"/>
    <n v="3"/>
    <n v="1"/>
    <s v="Lighting"/>
    <n v="0.91633259480590001"/>
    <n v="1.30467645558681"/>
    <n v="431.99400583010402"/>
    <n v="0.13172796301477699"/>
    <n v="0.71"/>
    <n v="306.71574413937401"/>
    <n v="9.3526853740491994E-2"/>
    <n v="3379"/>
    <n v="1.0900000000000001"/>
    <n v="1.36"/>
    <n v="2.1999999999999999E-2"/>
    <n v="0.57999999999999996"/>
    <n v="20.7161882213673"/>
    <d v="1900-01-13T19:08:05"/>
    <n v="43447"/>
    <n v="0.166997924714474"/>
    <n v="8.7191450718002592"/>
    <n v="0"/>
    <n v="4538.5579186057057"/>
  </r>
  <r>
    <s v="STND-62874"/>
    <s v="Resist-a-Line Industries"/>
    <s v="Resist-A-Line Industries - 214 Elm St - Joliet"/>
    <s v="New Indoor LED Fixtures"/>
    <s v="Indoor Lighting"/>
    <s v="Miscellaneous"/>
    <n v="0"/>
    <n v="10460.031999999999"/>
    <n v="2.240192"/>
    <x v="0"/>
    <x v="0"/>
    <n v="14.797277300976599"/>
    <s v="Qty / 1,000"/>
    <m/>
    <s v="Private-Lighting"/>
    <s v="lighting"/>
    <n v="3"/>
    <n v="1"/>
    <s v="Lighting"/>
    <n v="0.91633259480590001"/>
    <n v="1.30467645558681"/>
    <n v="9584.8682643127395"/>
    <n v="2.9227257583939199"/>
    <n v="0.71"/>
    <n v="6805.2564676620505"/>
    <n v="2.0751352884596801"/>
    <n v="3379"/>
    <n v="1.0900000000000001"/>
    <n v="1.36"/>
    <n v="2.1999999999999999E-2"/>
    <n v="0.57999999999999996"/>
    <n v="20.7161882213673"/>
    <d v="1900-01-13T19:08:05"/>
    <n v="43447"/>
    <n v="3.7052811338665301"/>
    <n v="193.45605671089899"/>
    <n v="0"/>
    <n v="100699.26705625985"/>
  </r>
  <r>
    <s v="STND-62880"/>
    <s v="WILL COUNTY"/>
    <s v="Will County Land Use Department - 302 N Chicago St - Joliet"/>
    <s v="New Indoor LED Fixtures"/>
    <s v="Indoor Lighting"/>
    <s v="Office"/>
    <n v="0"/>
    <n v="9586.2780000000002"/>
    <n v="2.1555599999999999"/>
    <x v="0"/>
    <x v="1"/>
    <n v="15"/>
    <s v="Qty / 1,000"/>
    <m/>
    <s v="Public-Lighting"/>
    <s v="lighting"/>
    <n v="3"/>
    <n v="1"/>
    <s v="Lighting"/>
    <n v="0.99829244462109001"/>
    <n v="0.987374621353864"/>
    <n v="9569.9088994373797"/>
    <n v="2.1283452388055402"/>
    <n v="0.71"/>
    <n v="6794.6353186005399"/>
    <n v="1.51112511955193"/>
    <n v="2885"/>
    <n v="1.165"/>
    <n v="1.3779999999999999"/>
    <n v="2.5499999999999998E-2"/>
    <n v="0.55000000000000004"/>
    <n v="24.263431542460999"/>
    <d v="1900-01-16T07:56:40"/>
    <n v="43419"/>
    <n v="2.8082137997170298"/>
    <n v="209.470108957642"/>
    <n v="0"/>
    <n v="101919.52977900809"/>
  </r>
  <r>
    <s v="STND-62884"/>
    <s v="Jim Jolly Sales, Inc."/>
    <s v="Jim Jolly Sales, Inc - 11225 Giordano Ct - Huntley"/>
    <s v="New Indoor LED Fixtures"/>
    <s v="Indoor Lighting"/>
    <s v="Warehouse"/>
    <n v="0"/>
    <n v="10945.296"/>
    <n v="1.732205"/>
    <x v="0"/>
    <x v="0"/>
    <n v="9.5383441434566993"/>
    <s v="Qty / 1,000"/>
    <m/>
    <s v="Private-Lighting"/>
    <s v="lighting"/>
    <n v="3"/>
    <n v="1"/>
    <s v="Lighting"/>
    <n v="0.91633259480590001"/>
    <n v="1.30467645558681"/>
    <n v="10029.531484598599"/>
    <n v="2.2599670797497402"/>
    <n v="0.71"/>
    <n v="7120.9673540650301"/>
    <n v="1.60457662662232"/>
    <n v="5242"/>
    <n v="1"/>
    <n v="1.22"/>
    <n v="1.0999999999999999E-2"/>
    <n v="0.68"/>
    <n v="13.3536818008394"/>
    <d v="1900-01-08T12:55:13"/>
    <n v="43432"/>
    <n v="2.7241647537967002"/>
    <n v="110.324846330585"/>
    <n v="0"/>
    <n v="67922.237257392524"/>
  </r>
  <r>
    <s v="STND-62885"/>
    <s v="Enterprise Plumbing, Inc."/>
    <s v="Enterprise Plumbing Inc - Phase 3 - 816 E North St - Elburn"/>
    <s v="New Indoor LED Fixtures"/>
    <s v="Indoor Lighting"/>
    <s v="Warehouse"/>
    <n v="0"/>
    <n v="3396.8159999999998"/>
    <n v="0.53758099999999998"/>
    <x v="0"/>
    <x v="0"/>
    <n v="9.5383441434566993"/>
    <s v="Qty / 1,000"/>
    <m/>
    <s v="Private-Lighting"/>
    <s v="lighting"/>
    <n v="3"/>
    <n v="1"/>
    <s v="Lighting"/>
    <n v="0.91633259480590001"/>
    <n v="1.30467645558681"/>
    <n v="3112.6132193581998"/>
    <n v="0.70136927367081103"/>
    <n v="0.71"/>
    <n v="2209.9553857443202"/>
    <n v="0.49797218430627599"/>
    <n v="5242"/>
    <n v="1"/>
    <n v="1.22"/>
    <n v="1.0999999999999999E-2"/>
    <n v="0.68"/>
    <n v="13.3536818008394"/>
    <d v="1900-01-08T12:55:13"/>
    <n v="43410"/>
    <n v="0.84543065775170101"/>
    <n v="34.238745412940197"/>
    <n v="0"/>
    <n v="21079.315010914928"/>
  </r>
  <r>
    <s v="STND-62888"/>
    <s v="Gailborden Public Library District"/>
    <s v="Gail Borden Library - 200 N Grove Ave - Elgin"/>
    <s v="Outdoor &amp; Garage - LED Fixtures"/>
    <s v="Outdoor &amp; Garage Lighting"/>
    <s v="Exterior"/>
    <n v="0"/>
    <n v="29589.605"/>
    <n v="0"/>
    <x v="0"/>
    <x v="1"/>
    <n v="10.1978380583316"/>
    <s v="Qty / 1,000"/>
    <m/>
    <s v="Public-Lighting"/>
    <s v="lighting"/>
    <n v="3"/>
    <n v="1"/>
    <s v="Lighting"/>
    <n v="0.99829244462109001"/>
    <n v="0.987374621353864"/>
    <n v="29539.0791108224"/>
    <n v="0"/>
    <n v="0.71"/>
    <n v="20972.746168683901"/>
    <n v="0"/>
    <n v="4903"/>
    <n v="1"/>
    <n v="1"/>
    <n v="0"/>
    <n v="0"/>
    <n v="14.276973281664301"/>
    <d v="1900-01-09T04:44:53"/>
    <n v="43450"/>
    <n v="0"/>
    <n v="0"/>
    <n v="0"/>
    <n v="213876.66906673295"/>
  </r>
  <r>
    <s v="STND-62889"/>
    <s v="GAILBORDEN PUBLIC LIBRARY DISTRICT"/>
    <s v="Gail Borden Public Library Distict - Phase 1 - 270 N Grove Ave - Elgin"/>
    <s v="New Indoor LED Fixtures"/>
    <s v="Indoor Lighting"/>
    <s v="Miscellaneous"/>
    <n v="0"/>
    <n v="198.88800000000001"/>
    <n v="4.2595000000000001E-2"/>
    <x v="0"/>
    <x v="1"/>
    <n v="14.797277300976599"/>
    <s v="Qty / 1,000"/>
    <m/>
    <s v="Public-Lighting"/>
    <s v="lighting"/>
    <n v="3"/>
    <n v="1"/>
    <s v="Lighting"/>
    <n v="0.99829244462109001"/>
    <n v="0.987374621353864"/>
    <n v="198.54838772579899"/>
    <n v="4.2057221996567799E-2"/>
    <n v="0.71"/>
    <n v="140.96935528531799"/>
    <n v="2.9860627617563199E-2"/>
    <n v="3379"/>
    <n v="1.0900000000000001"/>
    <n v="1.36"/>
    <n v="2.1999999999999999E-2"/>
    <n v="0.57999999999999996"/>
    <n v="20.7161882213673"/>
    <d v="1900-01-13T19:08:05"/>
    <n v="43455"/>
    <n v="5.3317979204573797E-2"/>
    <n v="4.0073986513464099"/>
    <n v="0"/>
    <n v="2085.9626410967417"/>
  </r>
  <r>
    <s v="STND-62889"/>
    <s v="GAILBORDEN PUBLIC LIBRARY DISTRICT"/>
    <s v="Gail Borden Public Library Distict - Phase 1 - 270 N Grove Ave - Elgin"/>
    <s v="New Indoor LED Fixtures"/>
    <s v="Indoor Lighting"/>
    <s v="Miscellaneous"/>
    <n v="0"/>
    <n v="618.76199999999994"/>
    <n v="0.132518"/>
    <x v="0"/>
    <x v="1"/>
    <n v="14.797277300976599"/>
    <s v="Qty / 1,000"/>
    <m/>
    <s v="Public-Lighting"/>
    <s v="lighting"/>
    <n v="3"/>
    <n v="1"/>
    <s v="Lighting"/>
    <n v="0.99829244462109001"/>
    <n v="0.987374621353864"/>
    <n v="617.70542961863498"/>
    <n v="0.13084491007257101"/>
    <n v="0.71"/>
    <n v="438.57085502923098"/>
    <n v="9.2899886151525696E-2"/>
    <n v="3379"/>
    <n v="1.0900000000000001"/>
    <n v="1.36"/>
    <n v="2.1999999999999999E-2"/>
    <n v="0.57999999999999996"/>
    <n v="20.7161882213673"/>
    <d v="1900-01-13T19:08:05"/>
    <n v="43455"/>
    <n v="0.16587843569037999"/>
    <n v="12.4674490381743"/>
    <n v="0"/>
    <n v="6489.6545579939384"/>
  </r>
  <r>
    <s v="STND-62889"/>
    <s v="GAILBORDEN PUBLIC LIBRARY DISTRICT"/>
    <s v="Gail Borden Public Library Distict - Phase 1 - 270 N Grove Ave - Elgin"/>
    <s v="New Indoor LED Fixtures"/>
    <s v="Indoor Lighting"/>
    <s v="Miscellaneous"/>
    <n v="0"/>
    <n v="626.12900000000002"/>
    <n v="0.13409599999999999"/>
    <x v="0"/>
    <x v="1"/>
    <n v="14.797277300976599"/>
    <s v="Qty / 1,000"/>
    <m/>
    <s v="Public-Lighting"/>
    <s v="lighting"/>
    <n v="3"/>
    <n v="1"/>
    <s v="Lighting"/>
    <n v="0.99829244462109001"/>
    <n v="0.987374621353864"/>
    <n v="625.05985005815899"/>
    <n v="0.13240298722506799"/>
    <n v="0.71"/>
    <n v="443.79249354129303"/>
    <n v="9.4006120929798098E-2"/>
    <n v="3379"/>
    <n v="1.0900000000000001"/>
    <n v="1.36"/>
    <n v="2.1999999999999999E-2"/>
    <n v="0.57999999999999996"/>
    <n v="20.7161882213673"/>
    <d v="1900-01-13T19:08:05"/>
    <n v="43455"/>
    <n v="0.16785368563015701"/>
    <n v="12.6158868819078"/>
    <n v="0"/>
    <n v="6566.9205910223791"/>
  </r>
  <r>
    <s v="STND-62889"/>
    <s v="GAILBORDEN PUBLIC LIBRARY DISTRICT"/>
    <s v="Gail Borden Public Library Distict - Phase 1 - 270 N Grove Ave - Elgin"/>
    <s v="New Indoor LED Fixtures"/>
    <s v="Indoor Lighting"/>
    <s v="Miscellaneous"/>
    <n v="0"/>
    <n v="7322.0230000000001"/>
    <n v="1.5681339999999999"/>
    <x v="0"/>
    <x v="1"/>
    <n v="14.797277300976599"/>
    <s v="Qty / 1,000"/>
    <m/>
    <s v="Public-Lighting"/>
    <s v="lighting"/>
    <n v="3"/>
    <n v="1"/>
    <s v="Lighting"/>
    <n v="0.99829244462109001"/>
    <n v="0.987374621353864"/>
    <n v="7309.5202402418499"/>
    <n v="1.5483357144821199"/>
    <n v="0.71"/>
    <n v="5189.75937057171"/>
    <n v="1.09931835728231"/>
    <n v="3379"/>
    <n v="1.0900000000000001"/>
    <n v="1.36"/>
    <n v="2.1999999999999999E-2"/>
    <n v="0.57999999999999996"/>
    <n v="20.7161882213673"/>
    <d v="1900-01-13T19:08:05"/>
    <n v="43455"/>
    <n v="1.9629002465544101"/>
    <n v="147.53160117919299"/>
    <n v="0"/>
    <n v="76794.308531691364"/>
  </r>
  <r>
    <s v="STND-62889"/>
    <s v="GAILBORDEN PUBLIC LIBRARY DISTRICT"/>
    <s v="Gail Borden Public Library Distict - Phase 1 - 270 N Grove Ave - Elgin"/>
    <s v="New Indoor LED Fixtures"/>
    <s v="Indoor Lighting"/>
    <s v="Miscellaneous"/>
    <n v="0"/>
    <n v="478.80399999999997"/>
    <n v="0.102544"/>
    <x v="0"/>
    <x v="1"/>
    <n v="14.797277300976599"/>
    <s v="Qty / 1,000"/>
    <m/>
    <s v="Public-Lighting"/>
    <s v="lighting"/>
    <n v="3"/>
    <n v="1"/>
    <s v="Lighting"/>
    <n v="0.99829244462109001"/>
    <n v="0.987374621353864"/>
    <n v="477.98641565435702"/>
    <n v="0.101249343172111"/>
    <n v="0.71"/>
    <n v="339.370355114593"/>
    <n v="7.1887033652198604E-2"/>
    <n v="3379"/>
    <n v="1.0900000000000001"/>
    <n v="1.36"/>
    <n v="2.1999999999999999E-2"/>
    <n v="0.57999999999999996"/>
    <n v="20.7161882213673"/>
    <d v="1900-01-13T19:08:05"/>
    <n v="43455"/>
    <n v="0.128358700776002"/>
    <n v="9.6474322425649905"/>
    <n v="0"/>
    <n v="5021.7572523615345"/>
  </r>
  <r>
    <s v="STND-62889"/>
    <s v="GAILBORDEN PUBLIC LIBRARY DISTRICT"/>
    <s v="Gail Borden Public Library Distict - Phase 1 - 270 N Grove Ave - Elgin"/>
    <s v="Retrofit of Existing Indoor Fixtures to LED"/>
    <s v="Indoor Lighting"/>
    <s v="Miscellaneous"/>
    <n v="0"/>
    <n v="3859.8989999999999"/>
    <n v="0.82666200000000001"/>
    <x v="0"/>
    <x v="1"/>
    <n v="14.797277300976599"/>
    <s v="Qty / 1,000"/>
    <m/>
    <s v="Public-Lighting"/>
    <s v="lighting"/>
    <n v="3"/>
    <n v="1"/>
    <s v="Lighting"/>
    <n v="0.99829244462109001"/>
    <n v="0.987374621353864"/>
    <n v="3853.3080087005001"/>
    <n v="0.81622507923762799"/>
    <n v="0.71"/>
    <n v="2735.8486861773599"/>
    <n v="0.57951980625871602"/>
    <n v="3379"/>
    <n v="1.0900000000000001"/>
    <n v="1.36"/>
    <n v="2.1999999999999999E-2"/>
    <n v="0.57999999999999996"/>
    <n v="20.7161882213673"/>
    <d v="1900-01-13T19:08:05"/>
    <n v="43455"/>
    <n v="1.0347681024817801"/>
    <n v="77.773189166432104"/>
    <n v="0"/>
    <n v="40483.111662878902"/>
  </r>
  <r>
    <s v="STND-62889"/>
    <s v="GAILBORDEN PUBLIC LIBRARY DISTRICT"/>
    <s v="Gail Borden Public Library Distict - Phase 1 - 270 N Grove Ave - Elgin"/>
    <s v="New Indoor LED Fixtures"/>
    <s v="Indoor Lighting"/>
    <s v="Miscellaneous"/>
    <n v="0"/>
    <n v="964.97500000000002"/>
    <n v="0.20666599999999999"/>
    <x v="0"/>
    <x v="1"/>
    <n v="14.797277300976599"/>
    <s v="Qty / 1,000"/>
    <m/>
    <s v="Public-Lighting"/>
    <s v="lighting"/>
    <n v="3"/>
    <n v="1"/>
    <s v="Lighting"/>
    <n v="0.99829244462109001"/>
    <n v="0.987374621353864"/>
    <n v="963.32725174823702"/>
    <n v="0.204056763496718"/>
    <n v="0.71"/>
    <n v="683.96234874124798"/>
    <n v="0.14488030208267"/>
    <n v="3379"/>
    <n v="1.0900000000000001"/>
    <n v="1.36"/>
    <n v="2.1999999999999999E-2"/>
    <n v="0.57999999999999996"/>
    <n v="20.7161882213673"/>
    <d v="1900-01-13T19:08:05"/>
    <n v="43455"/>
    <n v="0.258692651491782"/>
    <n v="19.443302328863499"/>
    <n v="0"/>
    <n v="10120.780537751509"/>
  </r>
  <r>
    <s v="STND-62889"/>
    <s v="GAILBORDEN PUBLIC LIBRARY DISTRICT"/>
    <s v="Gail Borden Public Library Distict - Phase 1 - 270 N Grove Ave - Elgin"/>
    <s v="Occupancy Sensors Plus Daylighting Controls"/>
    <s v="Indoor Lighting"/>
    <s v="Miscellaneous"/>
    <n v="0"/>
    <n v="220.63300000000001"/>
    <n v="4.8307000000000003E-2"/>
    <x v="0"/>
    <x v="1"/>
    <n v="8"/>
    <s v="Qty / 1,000"/>
    <m/>
    <s v="Public-Lighting"/>
    <s v="lighting"/>
    <n v="3"/>
    <n v="1"/>
    <s v="Lighting"/>
    <n v="0.99829244462109001"/>
    <n v="0.987374621353864"/>
    <n v="220.256256934085"/>
    <n v="4.7697105833741101E-2"/>
    <n v="0.71"/>
    <n v="156.3819424232"/>
    <n v="3.3864945141956197E-2"/>
    <n v="3379"/>
    <n v="1.0900000000000001"/>
    <n v="1.36"/>
    <n v="2.1999999999999999E-2"/>
    <n v="0.57999999999999996"/>
    <n v="20.7161882213673"/>
    <d v="1900-01-13T19:08:05"/>
    <n v="43455"/>
    <n v="6.0467933359205299E-2"/>
    <n v="4.4455391307797001"/>
    <n v="0"/>
    <n v="1251.0555393856"/>
  </r>
  <r>
    <s v="STND-62889"/>
    <s v="GAILBORDEN PUBLIC LIBRARY DISTRICT"/>
    <s v="Gail Borden Public Library Distict - Phase 1 - 270 N Grove Ave - Elgin"/>
    <s v="Occupancy Sensors Plus Daylighting Controls"/>
    <s v="Indoor Lighting"/>
    <s v="Miscellaneous"/>
    <n v="0"/>
    <n v="66.19"/>
    <n v="1.4492E-2"/>
    <x v="0"/>
    <x v="1"/>
    <n v="8"/>
    <s v="Qty / 1,000"/>
    <m/>
    <s v="Public-Lighting"/>
    <s v="lighting"/>
    <n v="3"/>
    <n v="1"/>
    <s v="Lighting"/>
    <n v="0.99829244462109001"/>
    <n v="0.987374621353864"/>
    <n v="66.076976909470005"/>
    <n v="1.43090330126602E-2"/>
    <n v="0.71"/>
    <n v="46.9146536057237"/>
    <n v="1.01594134389887E-2"/>
    <n v="3379"/>
    <n v="1.0900000000000001"/>
    <n v="1.36"/>
    <n v="2.1999999999999999E-2"/>
    <n v="0.57999999999999996"/>
    <n v="20.7161882213673"/>
    <d v="1900-01-13T19:08:05"/>
    <n v="43455"/>
    <n v="1.8140254833494199E-2"/>
    <n v="1.3336637541360901"/>
    <n v="0"/>
    <n v="375.3172288457896"/>
  </r>
  <r>
    <s v="STND-62890"/>
    <s v="Advanced Wed Technologies Illinois Inc"/>
    <s v="AWT Labels &amp; Packaging - 393 Joseph Dr - Elgin"/>
    <s v="No-Loss Condensate Drains"/>
    <s v="Compressed Air"/>
    <s v="Manufacturing"/>
    <n v="0"/>
    <n v="3276.6239999999998"/>
    <n v="0.50700000000000001"/>
    <x v="4"/>
    <x v="0"/>
    <n v="10"/>
    <s v="ΔkWpeak / CF"/>
    <n v="0.95"/>
    <s v="Private-Non-Lighting"/>
    <s v="non_lighting"/>
    <n v="2"/>
    <n v="1"/>
    <s v="Non-Lighting"/>
    <n v="0.76002432528749297"/>
    <n v="0.465462131779591"/>
    <n v="2490.3139448208099"/>
    <n v="0.235989300812253"/>
    <n v="0.7"/>
    <n v="1743.21976137456"/>
    <n v="0.16519251056857701"/>
    <n v="4618"/>
    <n v="1.02"/>
    <n v="1.04"/>
    <n v="1.2E-2"/>
    <n v="0.81"/>
    <n v="15.158077089649201"/>
    <d v="1900-01-09T19:51:10"/>
    <n v="43412"/>
    <n v="0.24840979032868701"/>
    <n v="0"/>
    <n v="0"/>
    <n v="17432.1976137456"/>
  </r>
  <r>
    <s v="STND-62890"/>
    <s v="Advanced Wed Technologies Illinois Inc"/>
    <s v="AWT Labels &amp; Packaging - 393 Joseph Dr - Elgin"/>
    <s v="Compressed Air - Air Compressor(s) with Integrated VSD &lt;= 150 HP"/>
    <s v="Compressed Air"/>
    <s v="Manufacturing"/>
    <n v="0"/>
    <n v="181575"/>
    <n v="29.125"/>
    <x v="4"/>
    <x v="0"/>
    <n v="10"/>
    <s v="ΔkWpeak / CF"/>
    <n v="0.95"/>
    <s v="Private-Non-Lighting"/>
    <s v="non_lighting"/>
    <n v="2"/>
    <n v="1"/>
    <s v="Non-Lighting"/>
    <n v="0.76002432528749297"/>
    <n v="0.465462131779591"/>
    <n v="138001.41686407701"/>
    <n v="13.5565845880806"/>
    <n v="0.7"/>
    <n v="96600.991804853606"/>
    <n v="9.4896092116564095"/>
    <n v="4618"/>
    <n v="1.02"/>
    <n v="1.04"/>
    <n v="1.2E-2"/>
    <n v="0.81"/>
    <n v="15.158077089649201"/>
    <d v="1900-01-09T19:51:10"/>
    <n v="43412"/>
    <n v="14.2700890400848"/>
    <n v="0"/>
    <n v="0"/>
    <n v="966009.91804853606"/>
  </r>
  <r>
    <s v="STND-62891"/>
    <s v="Ponte Gadea USA, Inc."/>
    <s v="Colliers International (Rush St) - 745 N Rush St - Chicago"/>
    <s v="New Indoor LED Fixtures"/>
    <s v="Indoor Lighting"/>
    <s v="Retail (mall/dept. store)"/>
    <n v="0"/>
    <n v="3730.299"/>
    <n v="0.756656"/>
    <x v="0"/>
    <x v="0"/>
    <n v="9.1274187659729797"/>
    <s v="Qty / 1,000"/>
    <m/>
    <s v="Private-Lighting"/>
    <s v="lighting"/>
    <n v="3"/>
    <n v="1"/>
    <s v="Lighting"/>
    <n v="0.91633259480590001"/>
    <n v="1.30467645558681"/>
    <n v="3418.1945620718502"/>
    <n v="0.98719126817849101"/>
    <n v="0.71"/>
    <n v="2426.9181390710201"/>
    <n v="0.70090580040672801"/>
    <n v="5478"/>
    <n v="1.1200000000000001"/>
    <n v="1.31"/>
    <n v="2.1999999999999999E-2"/>
    <n v="0.95"/>
    <n v="12.7783862723622"/>
    <d v="1900-01-08T03:03:29"/>
    <n v="43449"/>
    <n v="0.79324328499677799"/>
    <n v="67.1431074692685"/>
    <n v="0"/>
    <n v="22151.49816603705"/>
  </r>
  <r>
    <s v="STND-62891"/>
    <s v="Ponte Gadea USA, Inc."/>
    <s v="Colliers International (Rush St) - 745 N Rush St - Chicago"/>
    <s v="New Indoor LED Fixtures"/>
    <s v="Indoor Lighting"/>
    <s v="Retail (mall/dept. store)"/>
    <n v="0"/>
    <n v="12957.88"/>
    <n v="2.6283840000000001"/>
    <x v="0"/>
    <x v="0"/>
    <n v="9.1274187659729797"/>
    <s v="Qty / 1,000"/>
    <m/>
    <s v="Private-Lighting"/>
    <s v="lighting"/>
    <n v="3"/>
    <n v="1"/>
    <s v="Lighting"/>
    <n v="0.91633259480590001"/>
    <n v="1.30467645558681"/>
    <n v="11873.727803583501"/>
    <n v="3.4291907210410701"/>
    <n v="0.71"/>
    <n v="8430.3467405442607"/>
    <n v="2.4347254119391599"/>
    <n v="5478"/>
    <n v="1.1200000000000001"/>
    <n v="1.31"/>
    <n v="2.1999999999999999E-2"/>
    <n v="0.95"/>
    <n v="12.7783862723622"/>
    <d v="1900-01-08T03:03:29"/>
    <n v="43449"/>
    <n v="2.7554766741993402"/>
    <n v="233.23393899896101"/>
    <n v="0"/>
    <n v="76947.305043302826"/>
  </r>
  <r>
    <s v="STND-62892"/>
    <s v="Niagara LaSalle Corporation"/>
    <s v="Niagara LaSalle - 16655 S Canal -  South Holland"/>
    <s v="New Indoor LED Fixtures"/>
    <s v="Indoor Lighting"/>
    <s v="Manufacturing"/>
    <n v="0"/>
    <n v="272004.44900000002"/>
    <n v="48.645229999999998"/>
    <x v="0"/>
    <x v="0"/>
    <n v="10.827197921178"/>
    <s v="Qty / 1,000"/>
    <m/>
    <s v="Private-Lighting"/>
    <s v="lighting"/>
    <n v="1"/>
    <n v="1"/>
    <s v="Lighting"/>
    <n v="0.99989942556735301"/>
    <n v="1.019640158801"/>
    <n v="271977.09230686398"/>
    <n v="49.600630042111398"/>
    <n v="0.71"/>
    <n v="193103.73553787399"/>
    <n v="35.216447329899097"/>
    <n v="4618"/>
    <n v="1.02"/>
    <n v="1.04"/>
    <n v="1.2E-2"/>
    <n v="0.81"/>
    <n v="15.158077089649201"/>
    <d v="1900-01-09T19:51:10"/>
    <n v="43442"/>
    <n v="58.880140125963202"/>
    <n v="3199.73049772781"/>
    <n v="0"/>
    <n v="2090772.3639873755"/>
  </r>
  <r>
    <s v="STND-62892"/>
    <s v="Niagara LaSalle Corporation"/>
    <s v="Niagara LaSalle - 16655 S Canal -  South Holland"/>
    <s v="New Indoor LED Fixtures"/>
    <s v="Indoor Lighting"/>
    <s v="Manufacturing"/>
    <n v="0"/>
    <n v="3334.9349999999999"/>
    <n v="0.59641900000000003"/>
    <x v="0"/>
    <x v="0"/>
    <n v="10.827197921178"/>
    <s v="Qty / 1,000"/>
    <m/>
    <s v="Private-Lighting"/>
    <s v="lighting"/>
    <n v="1"/>
    <n v="1"/>
    <s v="Lighting"/>
    <n v="0.99989942556735301"/>
    <n v="1.019640158801"/>
    <n v="3334.5995908044601"/>
    <n v="0.60813276387193604"/>
    <n v="0.71"/>
    <n v="2367.5657094711701"/>
    <n v="0.43177426234907501"/>
    <n v="4618"/>
    <n v="1.02"/>
    <n v="1.04"/>
    <n v="1.2E-2"/>
    <n v="0.81"/>
    <n v="15.158077089649201"/>
    <d v="1900-01-09T19:51:10"/>
    <n v="43442"/>
    <n v="0.72190499035130096"/>
    <n v="39.2305834212289"/>
    <n v="0"/>
    <n v="25634.102527838568"/>
  </r>
  <r>
    <s v="STND-62892"/>
    <s v="Niagara LaSalle Corporation"/>
    <s v="Niagara LaSalle - 16655 S Canal -  South Holland"/>
    <s v="New Indoor LED Fixtures"/>
    <s v="Indoor Lighting"/>
    <s v="Manufacturing"/>
    <n v="0"/>
    <n v="-2166.7660000000001"/>
    <n v="-0.38750400000000002"/>
    <x v="0"/>
    <x v="0"/>
    <n v="10.827197921178"/>
    <s v="Qty / 1,000"/>
    <m/>
    <s v="Private-Lighting"/>
    <s v="lighting"/>
    <n v="1"/>
    <n v="1"/>
    <s v="Lighting"/>
    <n v="0.99989942556735301"/>
    <n v="1.019640158801"/>
    <n v="-2166.5480787388701"/>
    <n v="-0.39511464009602398"/>
    <n v="0.71"/>
    <n v="-1538.2491359046001"/>
    <n v="-0.28053139446817699"/>
    <n v="4618"/>
    <n v="1.02"/>
    <n v="1.04"/>
    <n v="1.2E-2"/>
    <n v="0.81"/>
    <n v="15.158077089649201"/>
    <d v="1900-01-09T19:51:10"/>
    <n v="43442"/>
    <n v="-0.46903447304846202"/>
    <n v="-25.4888009263397"/>
    <n v="0"/>
    <n v="-16654.927846520139"/>
  </r>
  <r>
    <s v="STND-62892"/>
    <s v="Niagara LaSalle Corporation"/>
    <s v="Niagara LaSalle - 16655 S Canal -  South Holland"/>
    <s v="New Indoor LED Fixtures"/>
    <s v="Indoor Lighting"/>
    <s v="Manufacturing"/>
    <n v="0"/>
    <n v="38521.324000000001"/>
    <n v="6.8891470000000004"/>
    <x v="0"/>
    <x v="0"/>
    <n v="10.827197921178"/>
    <s v="Qty / 1,000"/>
    <m/>
    <s v="Private-Lighting"/>
    <s v="lighting"/>
    <n v="1"/>
    <n v="1"/>
    <s v="Lighting"/>
    <n v="0.99989942556735301"/>
    <n v="1.019640158801"/>
    <n v="38517.449739693897"/>
    <n v="7.0244509410834599"/>
    <n v="0.71"/>
    <n v="27347.389315182601"/>
    <n v="4.9873601681692596"/>
    <n v="4618"/>
    <n v="1.02"/>
    <n v="1.04"/>
    <n v="1.2E-2"/>
    <n v="0.81"/>
    <n v="15.158077089649201"/>
    <d v="1900-01-09T19:51:10"/>
    <n v="43442"/>
    <n v="8.3386169765947997"/>
    <n v="453.14646752581001"/>
    <n v="0"/>
    <n v="296095.59674299048"/>
  </r>
  <r>
    <s v="STND-62892"/>
    <s v="Niagara LaSalle Corporation"/>
    <s v="Niagara LaSalle - 16655 S Canal -  South Holland"/>
    <s v="New Indoor LED Fixtures"/>
    <s v="Indoor Lighting"/>
    <s v="Manufacturing"/>
    <n v="0"/>
    <n v="2308.076"/>
    <n v="0.41277599999999998"/>
    <x v="0"/>
    <x v="0"/>
    <n v="10.827197921178"/>
    <s v="Qty / 1,000"/>
    <m/>
    <s v="Private-Lighting"/>
    <s v="lighting"/>
    <n v="1"/>
    <n v="1"/>
    <s v="Lighting"/>
    <n v="0.99989942556735301"/>
    <n v="1.019640158801"/>
    <n v="2307.84386656579"/>
    <n v="0.42088298618924302"/>
    <n v="0.71"/>
    <n v="1638.56914526171"/>
    <n v="0.29882692019436302"/>
    <n v="4618"/>
    <n v="1.02"/>
    <n v="1.04"/>
    <n v="1.2E-2"/>
    <n v="0.81"/>
    <n v="15.158077089649201"/>
    <d v="1900-01-09T19:51:10"/>
    <n v="43442"/>
    <n v="0.49962367781249201"/>
    <n v="27.151104312538699"/>
    <n v="0"/>
    <n v="17741.112443283997"/>
  </r>
  <r>
    <s v="STND-62892"/>
    <s v="Niagara LaSalle Corporation"/>
    <s v="Niagara LaSalle - 16655 S Canal -  South Holland"/>
    <s v="New Indoor LED Fixtures"/>
    <s v="Indoor Lighting"/>
    <s v="Manufacturing"/>
    <n v="0"/>
    <n v="9835.232"/>
    <n v="1.758931"/>
    <x v="0"/>
    <x v="0"/>
    <n v="10.827197921178"/>
    <s v="Qty / 1,000"/>
    <m/>
    <s v="Private-Lighting"/>
    <s v="lighting"/>
    <n v="1"/>
    <n v="1"/>
    <s v="Lighting"/>
    <n v="0.99989942556735301"/>
    <n v="1.019640158801"/>
    <n v="9834.2428271216395"/>
    <n v="1.79347668416001"/>
    <n v="0.71"/>
    <n v="6982.3124072563696"/>
    <n v="1.2733684457536101"/>
    <n v="4618"/>
    <n v="1.02"/>
    <n v="1.04"/>
    <n v="1.2E-2"/>
    <n v="0.81"/>
    <n v="15.158077089649201"/>
    <d v="1900-01-09T19:51:10"/>
    <n v="43442"/>
    <n v="2.1290084094966901"/>
    <n v="115.696974436725"/>
    <n v="0"/>
    <n v="75598.878380861526"/>
  </r>
  <r>
    <s v="STND-62892"/>
    <s v="Niagara LaSalle Corporation"/>
    <s v="Niagara LaSalle - 16655 S Canal -  South Holland"/>
    <s v="New Indoor LED Fixtures"/>
    <s v="Indoor Lighting"/>
    <s v="Manufacturing"/>
    <n v="0"/>
    <n v="2713.1669999999999"/>
    <n v="0.48522199999999999"/>
    <x v="0"/>
    <x v="0"/>
    <n v="10.827197921178"/>
    <s v="Qty / 1,000"/>
    <m/>
    <s v="Private-Lighting"/>
    <s v="lighting"/>
    <n v="1"/>
    <n v="1"/>
    <s v="Lighting"/>
    <n v="0.99989942556735301"/>
    <n v="1.019640158801"/>
    <n v="2712.8941247683001"/>
    <n v="0.49475183713374099"/>
    <n v="0.71"/>
    <n v="1926.1548285854899"/>
    <n v="0.35127380436495598"/>
    <n v="4618"/>
    <n v="1.02"/>
    <n v="1.04"/>
    <n v="1.2E-2"/>
    <n v="0.81"/>
    <n v="15.158077089649201"/>
    <d v="1900-01-09T19:51:10"/>
    <n v="43442"/>
    <n v="0.58731224730975895"/>
    <n v="31.9164014678623"/>
    <n v="0"/>
    <n v="20854.859555927782"/>
  </r>
  <r>
    <s v="STND-62892"/>
    <s v="Niagara LaSalle Corporation"/>
    <s v="Niagara LaSalle - 16655 S Canal -  South Holland"/>
    <s v="Occupancy Sensors"/>
    <s v="Indoor Lighting"/>
    <s v="Manufacturing"/>
    <n v="0"/>
    <n v="39724.161999999997"/>
    <n v="24.119409999999998"/>
    <x v="0"/>
    <x v="0"/>
    <n v="8"/>
    <s v="Qty / 1,000"/>
    <m/>
    <s v="Private-Lighting"/>
    <s v="lighting"/>
    <n v="1"/>
    <n v="1"/>
    <s v="Lighting"/>
    <n v="0.99989942556735301"/>
    <n v="1.019640158801"/>
    <n v="39720.166764944501"/>
    <n v="24.593119042586501"/>
    <n v="0.71"/>
    <n v="28201.318403110599"/>
    <n v="17.4611145202364"/>
    <n v="4618"/>
    <n v="1.02"/>
    <n v="1.04"/>
    <n v="1.2E-2"/>
    <n v="0.81"/>
    <n v="15.158077089649201"/>
    <d v="1900-01-09T19:51:10"/>
    <n v="43442"/>
    <n v="35.829136134304399"/>
    <n v="467.29607958758203"/>
    <n v="0"/>
    <n v="225610.54722488479"/>
  </r>
  <r>
    <s v="STND-62892"/>
    <s v="Niagara LaSalle Corporation"/>
    <s v="Niagara LaSalle - 16655 S Canal -  South Holland"/>
    <s v="Outdoor &amp; Garage - LED Fixtures"/>
    <s v="Outdoor &amp; Garage Lighting"/>
    <s v="Exterior"/>
    <n v="0"/>
    <n v="50255.75"/>
    <n v="0"/>
    <x v="0"/>
    <x v="0"/>
    <n v="10.1978380583316"/>
    <s v="Qty / 1,000"/>
    <m/>
    <s v="Private-Lighting"/>
    <s v="lighting"/>
    <n v="1"/>
    <n v="1"/>
    <s v="Lighting"/>
    <n v="0.99989942556735301"/>
    <n v="1.019640158801"/>
    <n v="50250.6955564565"/>
    <n v="0"/>
    <n v="0.71"/>
    <n v="35677.9938450841"/>
    <n v="0"/>
    <n v="4903"/>
    <n v="1"/>
    <n v="1"/>
    <n v="0"/>
    <n v="0"/>
    <n v="14.276973281664301"/>
    <d v="1900-01-09T04:44:53"/>
    <n v="43442"/>
    <n v="0"/>
    <n v="0"/>
    <n v="0"/>
    <n v="363838.40347831923"/>
  </r>
  <r>
    <s v="STND-62892"/>
    <s v="Niagara LaSalle Corporation"/>
    <s v="Niagara LaSalle - 16655 S Canal -  South Holland"/>
    <s v="Outdoor &amp; Garage - LED Fixtures"/>
    <s v="Outdoor &amp; Garage Lighting"/>
    <s v="Exterior"/>
    <n v="0"/>
    <n v="83351"/>
    <n v="0"/>
    <x v="0"/>
    <x v="0"/>
    <n v="10.1978380583316"/>
    <s v="Qty / 1,000"/>
    <m/>
    <s v="Private-Lighting"/>
    <s v="lighting"/>
    <n v="1"/>
    <n v="1"/>
    <s v="Lighting"/>
    <n v="0.99989942556735301"/>
    <n v="1.019640158801"/>
    <n v="83342.6170204644"/>
    <n v="0"/>
    <n v="0.71"/>
    <n v="59173.258084529698"/>
    <n v="0"/>
    <n v="4903"/>
    <n v="1"/>
    <n v="1"/>
    <n v="0"/>
    <n v="0"/>
    <n v="14.276973281664301"/>
    <d v="1900-01-09T04:44:53"/>
    <n v="43442"/>
    <n v="0"/>
    <n v="0"/>
    <n v="0"/>
    <n v="603439.30332989502"/>
  </r>
  <r>
    <s v="STND-62892"/>
    <s v="Niagara LaSalle Corporation"/>
    <s v="Niagara LaSalle - 16655 S Canal -  South Holland"/>
    <s v="Outdoor &amp; Garage - LED Fixtures"/>
    <s v="Outdoor &amp; Garage Lighting"/>
    <s v="Exterior"/>
    <n v="0"/>
    <n v="3603.7049999999999"/>
    <n v="0"/>
    <x v="0"/>
    <x v="0"/>
    <n v="10.1978380583316"/>
    <s v="Qty / 1,000"/>
    <m/>
    <s v="Private-Lighting"/>
    <s v="lighting"/>
    <n v="1"/>
    <n v="1"/>
    <s v="Lighting"/>
    <n v="0.99989942556735301"/>
    <n v="1.019640158801"/>
    <n v="3603.3425594142"/>
    <n v="0"/>
    <n v="0.71"/>
    <n v="2558.3732171840802"/>
    <n v="0"/>
    <n v="4903"/>
    <n v="1"/>
    <n v="1"/>
    <n v="0"/>
    <n v="0"/>
    <n v="14.276973281664301"/>
    <d v="1900-01-09T04:44:53"/>
    <n v="43442"/>
    <n v="0"/>
    <n v="0"/>
    <n v="0"/>
    <n v="26089.875761616069"/>
  </r>
  <r>
    <s v="STND-62892"/>
    <s v="Niagara LaSalle Corporation"/>
    <s v="Niagara LaSalle - 16655 S Canal -  South Holland"/>
    <s v="Occupancy Sensors"/>
    <s v="Indoor Lighting"/>
    <s v="Manufacturing"/>
    <n v="0"/>
    <n v="2184.1"/>
    <n v="1.326125"/>
    <x v="0"/>
    <x v="0"/>
    <n v="8"/>
    <s v="Qty / 1,000"/>
    <m/>
    <s v="Private-Lighting"/>
    <s v="lighting"/>
    <n v="1"/>
    <n v="1"/>
    <s v="Lighting"/>
    <n v="0.99989942556735301"/>
    <n v="1.019640158801"/>
    <n v="2183.8803353816502"/>
    <n v="1.3521703055899801"/>
    <n v="0.71"/>
    <n v="1550.55503812097"/>
    <n v="0.96004091696888705"/>
    <n v="4618"/>
    <n v="1.02"/>
    <n v="1.04"/>
    <n v="1.2E-2"/>
    <n v="0.81"/>
    <n v="15.158077089649201"/>
    <d v="1900-01-09T19:51:10"/>
    <n v="43442"/>
    <n v="1.96994508390149"/>
    <n v="25.692709828019499"/>
    <n v="0"/>
    <n v="12404.44030496776"/>
  </r>
  <r>
    <s v="STND-62892"/>
    <s v="Niagara LaSalle Corporation"/>
    <s v="Niagara LaSalle - 16655 S Canal -  South Holland"/>
    <s v="Occupancy Sensors"/>
    <s v="Indoor Lighting"/>
    <s v="Manufacturing"/>
    <n v="0"/>
    <n v="2068.79"/>
    <n v="1.2561119999999999"/>
    <x v="0"/>
    <x v="0"/>
    <n v="8"/>
    <s v="Qty / 1,000"/>
    <m/>
    <s v="Private-Lighting"/>
    <s v="lighting"/>
    <n v="1"/>
    <n v="1"/>
    <s v="Lighting"/>
    <n v="0.99989942556735301"/>
    <n v="1.019640158801"/>
    <n v="2068.5819326194801"/>
    <n v="1.28078223915185"/>
    <n v="0.71"/>
    <n v="1468.6931721598301"/>
    <n v="0.90935538979781105"/>
    <n v="4618"/>
    <n v="1.02"/>
    <n v="1.04"/>
    <n v="1.2E-2"/>
    <n v="0.81"/>
    <n v="15.158077089649201"/>
    <d v="1900-01-09T19:51:10"/>
    <n v="43442"/>
    <n v="1.86594149060584"/>
    <n v="24.3362580308175"/>
    <n v="0"/>
    <n v="11749.54537727864"/>
  </r>
  <r>
    <s v="STND-62895"/>
    <s v="Kiswani Trucking, Inc."/>
    <s v="Kiswani Trucking - 555 W Taft Dr - South Holland"/>
    <s v="Outdoor &amp; Garage - LED Fixtures"/>
    <s v="Outdoor &amp; Garage Lighting"/>
    <s v="Exterior"/>
    <n v="0"/>
    <n v="64680.375999999997"/>
    <n v="0"/>
    <x v="0"/>
    <x v="0"/>
    <n v="10.1978380583316"/>
    <s v="Qty / 1,000"/>
    <m/>
    <s v="Private-Lighting"/>
    <s v="lighting"/>
    <n v="3"/>
    <n v="1"/>
    <s v="Lighting"/>
    <n v="0.91633259480590001"/>
    <n v="1.30467645558681"/>
    <n v="59268.736773101198"/>
    <n v="0"/>
    <n v="0.71"/>
    <n v="42080.803108901899"/>
    <n v="0"/>
    <n v="4903"/>
    <n v="1"/>
    <n v="1"/>
    <n v="0"/>
    <n v="0"/>
    <n v="14.276973281664301"/>
    <d v="1900-01-09T04:44:53"/>
    <n v="43440"/>
    <n v="0"/>
    <n v="0"/>
    <n v="0"/>
    <n v="429133.2154691185"/>
  </r>
  <r>
    <s v="STND-62895"/>
    <s v="Kiswani Trucking, Inc."/>
    <s v="Kiswani Trucking - 555 W Taft Dr - South Holland"/>
    <s v="Outdoor &amp; Garage - LED Fixtures"/>
    <s v="Outdoor &amp; Garage Lighting"/>
    <s v="Exterior"/>
    <n v="0"/>
    <n v="11737.781999999999"/>
    <n v="0"/>
    <x v="0"/>
    <x v="0"/>
    <n v="10.1978380583316"/>
    <s v="Qty / 1,000"/>
    <m/>
    <s v="Private-Lighting"/>
    <s v="lighting"/>
    <n v="3"/>
    <n v="1"/>
    <s v="Lighting"/>
    <n v="0.91633259480590001"/>
    <n v="1.30467645558681"/>
    <n v="10755.712237326001"/>
    <n v="0"/>
    <n v="0.71"/>
    <n v="7636.5556885014503"/>
    <n v="0"/>
    <n v="4903"/>
    <n v="1"/>
    <n v="1"/>
    <n v="0"/>
    <n v="0"/>
    <n v="14.276973281664301"/>
    <d v="1900-01-09T04:44:53"/>
    <n v="43440"/>
    <n v="0"/>
    <n v="0"/>
    <n v="0"/>
    <n v="77876.358234768762"/>
  </r>
  <r>
    <s v="STND-62897"/>
    <s v="City of Des Plaines"/>
    <s v="City of Des Plaines - 781 Pearson St - Des Plaines"/>
    <s v="New Indoor LED Fixtures"/>
    <s v="Indoor Lighting"/>
    <s v="Miscellaneous"/>
    <n v="0"/>
    <n v="11049.33"/>
    <n v="2.3664000000000001"/>
    <x v="0"/>
    <x v="1"/>
    <n v="14.797277300976599"/>
    <s v="Qty / 1,000"/>
    <m/>
    <s v="Public-Lighting"/>
    <s v="lighting"/>
    <n v="3"/>
    <n v="1"/>
    <s v="Lighting"/>
    <n v="0.99829244462109001"/>
    <n v="0.987374621353864"/>
    <n v="11030.462657125199"/>
    <n v="2.3365233039717799"/>
    <n v="0.71"/>
    <n v="7831.6284865588595"/>
    <n v="1.65893154581997"/>
    <n v="3379"/>
    <n v="1.0900000000000001"/>
    <n v="1.36"/>
    <n v="2.1999999999999999E-2"/>
    <n v="0.57999999999999996"/>
    <n v="20.7161882213673"/>
    <d v="1900-01-13T19:08:05"/>
    <n v="43448"/>
    <n v="2.9621238640615899"/>
    <n v="222.63319124472801"/>
    <n v="0"/>
    <n v="115886.77843383914"/>
  </r>
  <r>
    <s v="STND-62897"/>
    <s v="City of Des Plaines"/>
    <s v="City of Des Plaines - 781 Pearson St - Des Plaines"/>
    <s v="New Indoor LED Fixtures"/>
    <s v="Indoor Lighting"/>
    <s v="Miscellaneous"/>
    <n v="0"/>
    <n v="2486.0990000000002"/>
    <n v="0.53244000000000002"/>
    <x v="0"/>
    <x v="1"/>
    <n v="14.797277300976599"/>
    <s v="Qty / 1,000"/>
    <m/>
    <s v="Public-Lighting"/>
    <s v="lighting"/>
    <n v="3"/>
    <n v="1"/>
    <s v="Lighting"/>
    <n v="0.99829244462109001"/>
    <n v="0.987374621353864"/>
    <n v="2481.85384828005"/>
    <n v="0.52571774339365196"/>
    <n v="0.71"/>
    <n v="1762.11623227883"/>
    <n v="0.37325959780949303"/>
    <n v="3379"/>
    <n v="1.0900000000000001"/>
    <n v="1.36"/>
    <n v="2.1999999999999999E-2"/>
    <n v="0.57999999999999996"/>
    <n v="20.7161882213673"/>
    <d v="1900-01-13T19:08:05"/>
    <n v="43448"/>
    <n v="0.666477869413858"/>
    <n v="50.092462992808301"/>
    <n v="0"/>
    <n v="26074.522525581939"/>
  </r>
  <r>
    <s v="STND-62898"/>
    <s v="BOF IL 2300 Cabot Drive LLC"/>
    <s v="BOF IL 2300 Cabot Drive LLC - 2300 Cabot Dr - Lisle"/>
    <s v="Occupancy Sensors"/>
    <s v="Indoor Lighting"/>
    <s v="Office"/>
    <n v="0"/>
    <n v="7876.777"/>
    <n v="3.1823999999999999"/>
    <x v="0"/>
    <x v="0"/>
    <n v="8"/>
    <s v="Qty / 1,000"/>
    <m/>
    <s v="Private-Lighting"/>
    <s v="lighting"/>
    <n v="3"/>
    <n v="1"/>
    <s v="Lighting"/>
    <n v="0.91633259480590001"/>
    <n v="1.30467645558681"/>
    <n v="7217.7475071174304"/>
    <n v="4.1520023522594496"/>
    <n v="0.71"/>
    <n v="5124.6007300533802"/>
    <n v="2.9479216701042099"/>
    <n v="2885"/>
    <n v="1.165"/>
    <n v="1.3779999999999999"/>
    <n v="2.5499999999999998E-2"/>
    <n v="0.55000000000000004"/>
    <n v="24.263431542460999"/>
    <d v="1900-01-16T07:56:40"/>
    <n v="43432"/>
    <n v="7.5326602907464704"/>
    <n v="157.98503127166899"/>
    <n v="0"/>
    <n v="40996.805840427041"/>
  </r>
  <r>
    <s v="STND-62898"/>
    <s v="BOF IL 2300 Cabot Drive LLC"/>
    <s v="BOF IL 2300 Cabot Drive LLC - 2300 Cabot Dr - Lisle"/>
    <s v="Outdoor &amp; Garage - LED Fixtures"/>
    <s v="Outdoor &amp; Garage Lighting"/>
    <s v="Exterior"/>
    <n v="0"/>
    <n v="68453.694000000003"/>
    <n v="7.8090000000000002"/>
    <x v="0"/>
    <x v="0"/>
    <n v="10.1978380583316"/>
    <s v="Qty / 1,000"/>
    <m/>
    <s v="Private-Lighting"/>
    <s v="lighting"/>
    <n v="3"/>
    <n v="1"/>
    <s v="Lighting"/>
    <n v="0.91633259480590001"/>
    <n v="1.30467645558681"/>
    <n v="62726.351047069104"/>
    <n v="10.1882184416774"/>
    <n v="0.71"/>
    <n v="44535.709243418998"/>
    <n v="7.2336350935909302"/>
    <n v="4903"/>
    <n v="1"/>
    <n v="1"/>
    <n v="0"/>
    <n v="0"/>
    <n v="14.276973281664301"/>
    <d v="1900-01-09T04:44:53"/>
    <n v="43432"/>
    <n v="10.1882184416774"/>
    <n v="0"/>
    <n v="0"/>
    <n v="454167.95067732868"/>
  </r>
  <r>
    <s v="STND-62899"/>
    <s v="JP Morgan Chase Bank, N.A."/>
    <s v="JPMorgan Chase and Co - (Anchor) Phase 8 - 1271 W Rte 134 - Round Lake"/>
    <s v="Outdoor &amp; Garage - LED Fixtures"/>
    <s v="Outdoor &amp; Garage Lighting"/>
    <s v="Exterior"/>
    <n v="0"/>
    <n v="7531.0079999999998"/>
    <n v="0"/>
    <x v="0"/>
    <x v="0"/>
    <n v="10.1978380583316"/>
    <s v="Qty / 1,000"/>
    <m/>
    <s v="Private-Lighting"/>
    <s v="lighting"/>
    <n v="3"/>
    <n v="1"/>
    <s v="Lighting"/>
    <n v="0.91633259480590001"/>
    <n v="1.30467645558681"/>
    <n v="6900.9081021439897"/>
    <n v="0"/>
    <n v="0.71"/>
    <n v="4899.6447525222302"/>
    <n v="0"/>
    <n v="4903"/>
    <n v="1"/>
    <n v="1"/>
    <n v="0"/>
    <n v="0"/>
    <n v="14.276973281664301"/>
    <d v="1900-01-09T04:44:53"/>
    <n v="43399"/>
    <n v="0"/>
    <n v="0"/>
    <n v="0"/>
    <n v="49965.783729575909"/>
  </r>
  <r>
    <s v="STND-62899"/>
    <s v="JP Morgan Chase Bank, N.A."/>
    <s v="JPMorgan Chase and Co - (Anchor) Phase 8 - 1271 W Rte 134 - Round Lake"/>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99"/>
    <n v="0"/>
    <n v="0"/>
    <n v="0"/>
    <n v="5595.1268238848079"/>
  </r>
  <r>
    <s v="STND-62900"/>
    <s v="JP Morgan Chase Bank, N.A."/>
    <s v="JPMorgan Chase and Co Phase 8 - 1382 State Rte 12 - Fox Lake"/>
    <s v="New Indoor LED Fixtures"/>
    <s v="Indoor Lighting"/>
    <s v="Office"/>
    <n v="0"/>
    <n v="756.101"/>
    <n v="0.170016"/>
    <x v="0"/>
    <x v="0"/>
    <n v="15"/>
    <s v="Qty / 1,000"/>
    <m/>
    <s v="Private-Lighting"/>
    <s v="lighting"/>
    <n v="3"/>
    <n v="1"/>
    <s v="Lighting"/>
    <n v="0.91633259480590001"/>
    <n v="1.30467645558681"/>
    <n v="692.83999126533604"/>
    <n v="0.221815872273046"/>
    <n v="0.71"/>
    <n v="491.91639379838801"/>
    <n v="0.15748926931386301"/>
    <n v="2885"/>
    <n v="1.165"/>
    <n v="1.3779999999999999"/>
    <n v="2.5499999999999998E-2"/>
    <n v="0.55000000000000004"/>
    <n v="24.263431542460999"/>
    <d v="1900-01-16T07:56:40"/>
    <n v="43399"/>
    <n v="0.29267168791799197"/>
    <n v="15.165167190786301"/>
    <n v="0"/>
    <n v="7378.7459069758206"/>
  </r>
  <r>
    <s v="STND-62900"/>
    <s v="JP Morgan Chase Bank, N.A."/>
    <s v="JPMorgan Chase and Co Phase 8 - 1382 State Rte 12 - Fox Lake"/>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99"/>
    <n v="0"/>
    <n v="0"/>
    <n v="0"/>
    <n v="5595.1268238848079"/>
  </r>
  <r>
    <s v="STND-62900"/>
    <s v="JP Morgan Chase Bank, N.A."/>
    <s v="JPMorgan Chase and Co Phase 8 - 1382 State Rte 12 - Fox Lake"/>
    <s v="Outdoor &amp; Garage - LED Fixtures"/>
    <s v="Outdoor &amp; Garage Lighting"/>
    <s v="Exterior"/>
    <n v="0"/>
    <n v="6275.84"/>
    <n v="0"/>
    <x v="0"/>
    <x v="0"/>
    <n v="10.1978380583316"/>
    <s v="Qty / 1,000"/>
    <m/>
    <s v="Private-Lighting"/>
    <s v="lighting"/>
    <n v="3"/>
    <n v="1"/>
    <s v="Lighting"/>
    <n v="0.91633259480590001"/>
    <n v="1.30467645558681"/>
    <n v="5750.7567517866601"/>
    <n v="0"/>
    <n v="0.71"/>
    <n v="4083.0372937685302"/>
    <n v="0"/>
    <n v="4903"/>
    <n v="1"/>
    <n v="1"/>
    <n v="0"/>
    <n v="0"/>
    <n v="14.276973281664301"/>
    <d v="1900-01-09T04:44:53"/>
    <n v="43399"/>
    <n v="0"/>
    <n v="0"/>
    <n v="0"/>
    <n v="41638.153107979975"/>
  </r>
  <r>
    <s v="STND-62900"/>
    <s v="JP Morgan Chase Bank, N.A."/>
    <s v="JPMorgan Chase and Co Phase 8 - 1382 State Rte 12 - Fox Lake"/>
    <s v="Outdoor &amp; Garage - LED Fixtures"/>
    <s v="Outdoor &amp; Garage Lighting"/>
    <s v="Exterior"/>
    <n v="0"/>
    <n v="480.49400000000003"/>
    <n v="0"/>
    <x v="0"/>
    <x v="0"/>
    <n v="10.1978380583316"/>
    <s v="Qty / 1,000"/>
    <m/>
    <s v="Private-Lighting"/>
    <s v="lighting"/>
    <n v="3"/>
    <n v="1"/>
    <s v="Lighting"/>
    <n v="0.91633259480590001"/>
    <n v="1.30467645558681"/>
    <n v="440.29231380866599"/>
    <n v="0"/>
    <n v="0.71"/>
    <n v="312.60754280415301"/>
    <n v="0"/>
    <n v="4903"/>
    <n v="1"/>
    <n v="1"/>
    <n v="0"/>
    <n v="0"/>
    <n v="14.276973281664301"/>
    <d v="1900-01-09T04:44:53"/>
    <n v="43399"/>
    <n v="0"/>
    <n v="0"/>
    <n v="0"/>
    <n v="3187.9210973297163"/>
  </r>
  <r>
    <s v="STND-62901"/>
    <s v="JP Morgan Chase Bank, N.A."/>
    <s v="JPMorgan Chase and Co Phase 8 - 3699 N Main St - Rockford"/>
    <s v="New Indoor LED Fixtures"/>
    <s v="Indoor Lighting"/>
    <s v="Office"/>
    <n v="0"/>
    <n v="155.27099999999999"/>
    <n v="3.4914000000000001E-2"/>
    <x v="0"/>
    <x v="0"/>
    <n v="15"/>
    <s v="Qty / 1,000"/>
    <m/>
    <s v="Private-Lighting"/>
    <s v="lighting"/>
    <n v="3"/>
    <n v="1"/>
    <s v="Lighting"/>
    <n v="0.91633259480590001"/>
    <n v="1.30467645558681"/>
    <n v="142.279878328107"/>
    <n v="4.55514737703578E-2"/>
    <n v="0.71"/>
    <n v="101.01871361295601"/>
    <n v="3.2341546376954002E-2"/>
    <n v="2885"/>
    <n v="1.165"/>
    <n v="1.3779999999999999"/>
    <n v="2.5499999999999998E-2"/>
    <n v="0.55000000000000004"/>
    <n v="24.263431542460999"/>
    <d v="1900-01-16T07:56:40"/>
    <n v="43399"/>
    <n v="6.0102221626016299E-2"/>
    <n v="3.1142805985980502"/>
    <n v="0"/>
    <n v="1515.2807041943402"/>
  </r>
  <r>
    <s v="STND-62901"/>
    <s v="JP Morgan Chase Bank, N.A."/>
    <s v="JPMorgan Chase and Co Phase 8 - 3699 N Main St - Rockford"/>
    <s v="New Indoor LED Fixtures"/>
    <s v="Indoor Lighting"/>
    <s v="Office"/>
    <n v="0"/>
    <n v="47.256"/>
    <n v="1.0626E-2"/>
    <x v="0"/>
    <x v="0"/>
    <n v="15"/>
    <s v="Qty / 1,000"/>
    <m/>
    <s v="Private-Lighting"/>
    <s v="lighting"/>
    <n v="3"/>
    <n v="1"/>
    <s v="Lighting"/>
    <n v="0.91633259480590001"/>
    <n v="1.30467645558681"/>
    <n v="43.302213100147597"/>
    <n v="1.3863492017065399E-2"/>
    <n v="0.71"/>
    <n v="30.744571301104799"/>
    <n v="9.8430793321164396E-3"/>
    <n v="2885"/>
    <n v="1.165"/>
    <n v="1.3779999999999999"/>
    <n v="2.5499999999999998E-2"/>
    <n v="0.55000000000000004"/>
    <n v="24.263431542460999"/>
    <d v="1900-01-16T07:56:40"/>
    <n v="43399"/>
    <n v="1.8291980494874498E-2"/>
    <n v="0.94781668159121402"/>
    <n v="0"/>
    <n v="461.16856951657201"/>
  </r>
  <r>
    <s v="STND-62901"/>
    <s v="JP Morgan Chase Bank, N.A."/>
    <s v="JPMorgan Chase and Co Phase 8 - 3699 N Main St - Rockford"/>
    <s v="New Indoor LED Fixtures"/>
    <s v="Indoor Lighting"/>
    <s v="Office"/>
    <n v="0"/>
    <n v="-13.502000000000001"/>
    <n v="-3.0360000000000001E-3"/>
    <x v="0"/>
    <x v="0"/>
    <n v="15"/>
    <s v="Qty / 1,000"/>
    <m/>
    <s v="Private-Lighting"/>
    <s v="lighting"/>
    <n v="3"/>
    <n v="1"/>
    <s v="Lighting"/>
    <n v="0.91633259480590001"/>
    <n v="1.30467645558681"/>
    <n v="-12.3723226950693"/>
    <n v="-3.9609977191615402E-3"/>
    <n v="0.71"/>
    <n v="-8.7843491134991698"/>
    <n v="-2.8123083806047E-3"/>
    <n v="2885"/>
    <n v="1.165"/>
    <n v="1.3779999999999999"/>
    <n v="2.5499999999999998E-2"/>
    <n v="0.55000000000000004"/>
    <n v="24.263431542460999"/>
    <d v="1900-01-16T07:56:40"/>
    <n v="43399"/>
    <n v="-5.2262801413927203E-3"/>
    <n v="-0.27081049675902702"/>
    <n v="0"/>
    <n v="-131.76523670248756"/>
  </r>
  <r>
    <s v="STND-62901"/>
    <s v="JP Morgan Chase Bank, N.A."/>
    <s v="JPMorgan Chase and Co Phase 8 - 3699 N Main St - Rockford"/>
    <s v="New Indoor LED Fixtures"/>
    <s v="Indoor Lighting"/>
    <s v="Office"/>
    <n v="0"/>
    <n v="1836.2449999999999"/>
    <n v="0.41289599999999999"/>
    <x v="0"/>
    <x v="0"/>
    <n v="15"/>
    <s v="Qty / 1,000"/>
    <m/>
    <s v="Private-Lighting"/>
    <s v="lighting"/>
    <n v="3"/>
    <n v="1"/>
    <s v="Lighting"/>
    <n v="0.91633259480590001"/>
    <n v="1.30467645558681"/>
    <n v="1682.6111455493599"/>
    <n v="0.53869568980597005"/>
    <n v="0.71"/>
    <n v="1194.6539133400499"/>
    <n v="0.38247393976223898"/>
    <n v="2885"/>
    <n v="1.165"/>
    <n v="1.3779999999999999"/>
    <n v="2.5499999999999998E-2"/>
    <n v="0.55000000000000004"/>
    <n v="24.263431542460999"/>
    <d v="1900-01-16T07:56:40"/>
    <n v="43399"/>
    <n v="0.71077409922941004"/>
    <n v="36.829686018462397"/>
    <n v="0"/>
    <n v="17919.808700100748"/>
  </r>
  <r>
    <s v="STND-62901"/>
    <s v="JP Morgan Chase Bank, N.A."/>
    <s v="JPMorgan Chase and Co Phase 8 - 3699 N Main St - Rockford"/>
    <s v="New Indoor LED Fixtures"/>
    <s v="Indoor Lighting"/>
    <s v="Office"/>
    <n v="0"/>
    <n v="978.88099999999997"/>
    <n v="0.22011"/>
    <x v="0"/>
    <x v="0"/>
    <n v="15"/>
    <s v="Qty / 1,000"/>
    <m/>
    <s v="Private-Lighting"/>
    <s v="lighting"/>
    <n v="3"/>
    <n v="1"/>
    <s v="Lighting"/>
    <n v="0.91633259480590001"/>
    <n v="1.30467645558681"/>
    <n v="896.98056673619396"/>
    <n v="0.28717233463921199"/>
    <n v="0.71"/>
    <n v="636.85620238269803"/>
    <n v="0.203892357593841"/>
    <n v="2885"/>
    <n v="1.165"/>
    <n v="1.3779999999999999"/>
    <n v="2.5499999999999998E-2"/>
    <n v="0.55000000000000004"/>
    <n v="24.263431542460999"/>
    <d v="1900-01-16T07:56:40"/>
    <n v="43399"/>
    <n v="0.37890531025097202"/>
    <n v="19.633480216114101"/>
    <n v="0"/>
    <n v="9552.8430357404704"/>
  </r>
  <r>
    <s v="STND-62901"/>
    <s v="JP Morgan Chase Bank, N.A."/>
    <s v="JPMorgan Chase and Co Phase 8 - 3699 N Main St - Rockford"/>
    <s v="New Indoor LED Fixtures"/>
    <s v="Indoor Lighting"/>
    <s v="Office"/>
    <n v="0"/>
    <n v="145.14400000000001"/>
    <n v="3.2636999999999999E-2"/>
    <x v="0"/>
    <x v="0"/>
    <n v="15"/>
    <s v="Qty / 1,000"/>
    <m/>
    <s v="Private-Lighting"/>
    <s v="lighting"/>
    <n v="3"/>
    <n v="1"/>
    <s v="Lighting"/>
    <n v="0.91633259480590001"/>
    <n v="1.30467645558681"/>
    <n v="133.00017814050801"/>
    <n v="4.2580725480986598E-2"/>
    <n v="0.71"/>
    <n v="94.430126479760304"/>
    <n v="3.0232315091500501E-2"/>
    <n v="2885"/>
    <n v="1.165"/>
    <n v="1.3779999999999999"/>
    <n v="2.5499999999999998E-2"/>
    <n v="0.55000000000000004"/>
    <n v="24.263431542460999"/>
    <d v="1900-01-16T07:56:40"/>
    <n v="43399"/>
    <n v="5.6182511519971799E-2"/>
    <n v="2.9111626974960898"/>
    <n v="0"/>
    <n v="1416.4518971964046"/>
  </r>
  <r>
    <s v="STND-62901"/>
    <s v="JP Morgan Chase Bank, N.A."/>
    <s v="JPMorgan Chase and Co Phase 8 - 3699 N Main St - Rockford"/>
    <s v="New Indoor LED Fixtures"/>
    <s v="Indoor Lighting"/>
    <s v="Office"/>
    <n v="0"/>
    <n v="6015.0519999999997"/>
    <n v="1.352538"/>
    <x v="0"/>
    <x v="0"/>
    <n v="15"/>
    <s v="Qty / 1,000"/>
    <m/>
    <s v="Private-Lighting"/>
    <s v="lighting"/>
    <n v="3"/>
    <n v="1"/>
    <s v="Lighting"/>
    <n v="0.91633259480590001"/>
    <n v="1.30467645558681"/>
    <n v="5511.7882070524201"/>
    <n v="1.76462448388647"/>
    <n v="0.71"/>
    <n v="3913.3696270072201"/>
    <n v="1.25288338355939"/>
    <n v="2885"/>
    <n v="1.165"/>
    <n v="1.3779999999999999"/>
    <n v="2.5499999999999998E-2"/>
    <n v="0.55000000000000004"/>
    <n v="24.263431542460999"/>
    <d v="1900-01-16T07:56:40"/>
    <n v="43399"/>
    <n v="2.32830780299046"/>
    <n v="120.644291227328"/>
    <n v="0"/>
    <n v="58700.544405108303"/>
  </r>
  <r>
    <s v="STND-62901"/>
    <s v="JP Morgan Chase Bank, N.A."/>
    <s v="JPMorgan Chase and Co Phase 8 - 3699 N Main St - Rockford"/>
    <s v="Outdoor &amp; Garage - LED Fixtures"/>
    <s v="Outdoor &amp; Garage Lighting"/>
    <s v="Exterior"/>
    <n v="0"/>
    <n v="8207.6219999999994"/>
    <n v="0"/>
    <x v="0"/>
    <x v="0"/>
    <n v="10.1978380583316"/>
    <s v="Qty / 1,000"/>
    <m/>
    <s v="Private-Lighting"/>
    <s v="lighting"/>
    <n v="3"/>
    <n v="1"/>
    <s v="Lighting"/>
    <n v="0.91633259480590001"/>
    <n v="1.30467645558681"/>
    <n v="7520.9115644459898"/>
    <n v="0"/>
    <n v="0.71"/>
    <n v="5339.8472107566504"/>
    <n v="0"/>
    <n v="4903"/>
    <n v="1"/>
    <n v="1"/>
    <n v="0"/>
    <n v="0"/>
    <n v="14.276973281664301"/>
    <d v="1900-01-09T04:44:53"/>
    <n v="43399"/>
    <n v="0"/>
    <n v="0"/>
    <n v="0"/>
    <n v="54454.897111530008"/>
  </r>
  <r>
    <s v="STND-62901"/>
    <s v="JP Morgan Chase Bank, N.A."/>
    <s v="JPMorgan Chase and Co Phase 8 - 3699 N Main St - Rockford"/>
    <s v="Outdoor &amp; Garage - LED Fixtures"/>
    <s v="Outdoor &amp; Garage Lighting"/>
    <s v="Exterior"/>
    <n v="0"/>
    <n v="1220.847"/>
    <n v="0"/>
    <x v="0"/>
    <x v="0"/>
    <n v="10.1978380583316"/>
    <s v="Qty / 1,000"/>
    <m/>
    <s v="Private-Lighting"/>
    <s v="lighting"/>
    <n v="3"/>
    <n v="1"/>
    <s v="Lighting"/>
    <n v="0.91633259480590001"/>
    <n v="1.30467645558681"/>
    <n v="1118.7018993710001"/>
    <n v="0"/>
    <n v="0.71"/>
    <n v="794.27834855340905"/>
    <n v="0"/>
    <n v="4903"/>
    <n v="1"/>
    <n v="1"/>
    <n v="0"/>
    <n v="0"/>
    <n v="14.276973281664301"/>
    <d v="1900-01-09T04:44:53"/>
    <n v="43399"/>
    <n v="0"/>
    <n v="0"/>
    <n v="0"/>
    <n v="8099.9219717867263"/>
  </r>
  <r>
    <s v="STND-62901"/>
    <s v="JP Morgan Chase Bank, N.A."/>
    <s v="JPMorgan Chase and Co Phase 8 - 3699 N Main St - Rockford"/>
    <s v="Outdoor &amp; Garage - LED Fixtures"/>
    <s v="Outdoor &amp; Garage Lighting"/>
    <s v="Exterior"/>
    <n v="0"/>
    <n v="1441.482"/>
    <n v="0"/>
    <x v="0"/>
    <x v="0"/>
    <n v="10.1978380583316"/>
    <s v="Qty / 1,000"/>
    <m/>
    <s v="Private-Lighting"/>
    <s v="lighting"/>
    <n v="3"/>
    <n v="1"/>
    <s v="Lighting"/>
    <n v="0.91633259480590001"/>
    <n v="1.30467645558681"/>
    <n v="1320.876941426"/>
    <n v="0"/>
    <n v="0.71"/>
    <n v="937.82262841245802"/>
    <n v="0"/>
    <n v="4903"/>
    <n v="1"/>
    <n v="1"/>
    <n v="0"/>
    <n v="0"/>
    <n v="14.276973281664301"/>
    <d v="1900-01-09T04:44:53"/>
    <n v="43399"/>
    <n v="0"/>
    <n v="0"/>
    <n v="0"/>
    <n v="9563.7632919891385"/>
  </r>
  <r>
    <s v="STND-62901"/>
    <s v="JP Morgan Chase Bank, N.A."/>
    <s v="JPMorgan Chase and Co Phase 8 - 3699 N Main St - Rockford"/>
    <s v="Outdoor &amp; Garage - LED Fixtures"/>
    <s v="Outdoor &amp; Garage Lighting"/>
    <s v="Exterior"/>
    <n v="0"/>
    <n v="1127.69"/>
    <n v="0"/>
    <x v="0"/>
    <x v="0"/>
    <n v="10.1978380583316"/>
    <s v="Qty / 1,000"/>
    <m/>
    <s v="Private-Lighting"/>
    <s v="lighting"/>
    <n v="3"/>
    <n v="1"/>
    <s v="Lighting"/>
    <n v="0.91633259480590001"/>
    <n v="1.30467645558681"/>
    <n v="1033.3391038366699"/>
    <n v="0"/>
    <n v="0.71"/>
    <n v="733.67076372403199"/>
    <n v="0"/>
    <n v="4903"/>
    <n v="1"/>
    <n v="1"/>
    <n v="0"/>
    <n v="0"/>
    <n v="14.276973281664301"/>
    <d v="1900-01-09T04:44:53"/>
    <n v="43399"/>
    <n v="0"/>
    <n v="0"/>
    <n v="0"/>
    <n v="7481.8556365901441"/>
  </r>
  <r>
    <s v="STND-62901"/>
    <s v="JP Morgan Chase Bank, N.A."/>
    <s v="JPMorgan Chase and Co Phase 8 - 3699 N Main St - Rockford"/>
    <s v="Outdoor &amp; Garage - LED Fixtures"/>
    <s v="Outdoor &amp; Garage Lighting"/>
    <s v="Exterior"/>
    <n v="0"/>
    <n v="1441.482"/>
    <n v="0"/>
    <x v="0"/>
    <x v="0"/>
    <n v="10.1978380583316"/>
    <s v="Qty / 1,000"/>
    <m/>
    <s v="Private-Lighting"/>
    <s v="lighting"/>
    <n v="3"/>
    <n v="1"/>
    <s v="Lighting"/>
    <n v="0.91633259480590001"/>
    <n v="1.30467645558681"/>
    <n v="1320.876941426"/>
    <n v="0"/>
    <n v="0.71"/>
    <n v="937.82262841245802"/>
    <n v="0"/>
    <n v="4903"/>
    <n v="1"/>
    <n v="1"/>
    <n v="0"/>
    <n v="0"/>
    <n v="14.276973281664301"/>
    <d v="1900-01-09T04:44:53"/>
    <n v="43399"/>
    <n v="0"/>
    <n v="0"/>
    <n v="0"/>
    <n v="9563.7632919891385"/>
  </r>
  <r>
    <s v="STND-62901"/>
    <s v="JP Morgan Chase Bank, N.A."/>
    <s v="JPMorgan Chase and Co Phase 8 - 3699 N Main St - Rockford"/>
    <s v="Outdoor &amp; Garage - LED Fixtures"/>
    <s v="Outdoor &amp; Garage Lighting"/>
    <s v="Exterior"/>
    <n v="0"/>
    <n v="657.00199999999995"/>
    <n v="0"/>
    <x v="0"/>
    <x v="0"/>
    <n v="10.1978380583316"/>
    <s v="Qty / 1,000"/>
    <m/>
    <s v="Private-Lighting"/>
    <s v="lighting"/>
    <n v="3"/>
    <n v="1"/>
    <s v="Lighting"/>
    <n v="0.91633259480590001"/>
    <n v="1.30467645558681"/>
    <n v="602.03234745266604"/>
    <n v="0"/>
    <n v="0.71"/>
    <n v="427.442966691393"/>
    <n v="0"/>
    <n v="4903"/>
    <n v="1"/>
    <n v="1"/>
    <n v="0"/>
    <n v="0"/>
    <n v="14.276973281664301"/>
    <d v="1900-01-09T04:44:53"/>
    <n v="43399"/>
    <n v="0"/>
    <n v="0"/>
    <n v="0"/>
    <n v="4358.9941534916543"/>
  </r>
  <r>
    <s v="STND-62901"/>
    <s v="JP Morgan Chase Bank, N.A."/>
    <s v="JPMorgan Chase and Co Phase 8 - 3699 N Main St - Rockford"/>
    <s v="Outdoor &amp; Garage - LED Fixtures"/>
    <s v="Outdoor &amp; Garage Lighting"/>
    <s v="Exterior"/>
    <n v="0"/>
    <n v="843.31600000000003"/>
    <n v="0"/>
    <x v="0"/>
    <x v="0"/>
    <n v="10.1978380583316"/>
    <s v="Qty / 1,000"/>
    <m/>
    <s v="Private-Lighting"/>
    <s v="lighting"/>
    <n v="3"/>
    <n v="1"/>
    <s v="Lighting"/>
    <n v="0.91633259480590001"/>
    <n v="1.30467645558681"/>
    <n v="772.75793852133199"/>
    <n v="0"/>
    <n v="0.71"/>
    <n v="548.65813635014604"/>
    <n v="0"/>
    <n v="4903"/>
    <n v="1"/>
    <n v="1"/>
    <n v="0"/>
    <n v="0"/>
    <n v="14.276973281664301"/>
    <d v="1900-01-09T04:44:53"/>
    <n v="43399"/>
    <n v="0"/>
    <n v="0"/>
    <n v="0"/>
    <n v="5595.1268238848079"/>
  </r>
  <r>
    <s v="STND-62902"/>
    <s v="JP Morgan Chase Bank, N.A."/>
    <s v="JPMorgan Chase and Co Phase 8 - 1901 Cherry Ln - Northbrook"/>
    <s v="Outdoor &amp; Garage - LED Fixtures"/>
    <s v="Outdoor &amp; Garage Lighting"/>
    <s v="Exterior"/>
    <n v="0"/>
    <n v="5319.7550000000001"/>
    <n v="0"/>
    <x v="0"/>
    <x v="0"/>
    <n v="10.1978380583316"/>
    <s v="Qty / 1,000"/>
    <m/>
    <s v="Private-Lighting"/>
    <s v="lighting"/>
    <n v="3"/>
    <n v="1"/>
    <s v="Lighting"/>
    <n v="0.91633259480590001"/>
    <n v="1.30467645558681"/>
    <n v="4874.6649028816601"/>
    <n v="0"/>
    <n v="0.71"/>
    <n v="3461.0120810459798"/>
    <n v="0"/>
    <n v="4903"/>
    <n v="1"/>
    <n v="1"/>
    <n v="0"/>
    <n v="0"/>
    <n v="14.276973281664301"/>
    <d v="1900-01-09T04:44:53"/>
    <n v="43399"/>
    <n v="0"/>
    <n v="0"/>
    <n v="0"/>
    <n v="35294.840720436143"/>
  </r>
  <r>
    <s v="STND-62902"/>
    <s v="JP Morgan Chase Bank, N.A."/>
    <s v="JPMorgan Chase and Co Phase 8 - 1901 Cherry Ln - Northbrook"/>
    <s v="Outdoor &amp; Garage - LED Fixtures"/>
    <s v="Outdoor &amp; Garage Lighting"/>
    <s v="Exterior"/>
    <n v="0"/>
    <n v="706.03200000000004"/>
    <n v="0"/>
    <x v="0"/>
    <x v="0"/>
    <n v="10.1978380583316"/>
    <s v="Qty / 1,000"/>
    <m/>
    <s v="Private-Lighting"/>
    <s v="lighting"/>
    <n v="3"/>
    <n v="1"/>
    <s v="Lighting"/>
    <n v="0.91633259480590001"/>
    <n v="1.30467645558681"/>
    <n v="646.96013457599895"/>
    <n v="0"/>
    <n v="0.71"/>
    <n v="459.34169554895902"/>
    <n v="0"/>
    <n v="4903"/>
    <n v="1"/>
    <n v="1"/>
    <n v="0"/>
    <n v="0"/>
    <n v="14.276973281664301"/>
    <d v="1900-01-09T04:44:53"/>
    <n v="43399"/>
    <n v="0"/>
    <n v="0"/>
    <n v="0"/>
    <n v="4684.292224647741"/>
  </r>
  <r>
    <s v="STND-62903"/>
    <s v="JP Morgan Chase Bank, N.A."/>
    <s v="JPMorgan Chase and Co Phase 8 - 123 W Main St - Bensenville"/>
    <s v="New Indoor LED Fixtures"/>
    <s v="Indoor Lighting"/>
    <s v="Office"/>
    <n v="0"/>
    <n v="4563.6080000000002"/>
    <n v="1.026168"/>
    <x v="0"/>
    <x v="0"/>
    <n v="15"/>
    <s v="Qty / 1,000"/>
    <m/>
    <s v="Private-Lighting"/>
    <s v="lighting"/>
    <n v="3"/>
    <n v="1"/>
    <s v="Lighting"/>
    <n v="0.91633259480590001"/>
    <n v="1.30467645558681"/>
    <n v="4181.7827603169599"/>
    <n v="1.3388172290766001"/>
    <n v="0.71"/>
    <n v="2969.06575982504"/>
    <n v="0.95056023264438705"/>
    <n v="2885"/>
    <n v="1.165"/>
    <n v="1.3779999999999999"/>
    <n v="2.5499999999999998E-2"/>
    <n v="0.55000000000000004"/>
    <n v="24.263431542460999"/>
    <d v="1900-01-16T07:56:40"/>
    <n v="43412"/>
    <n v="1.76648268779074"/>
    <n v="91.532584024105205"/>
    <n v="0"/>
    <n v="44535.9863973756"/>
  </r>
  <r>
    <s v="STND-62903"/>
    <s v="JP Morgan Chase Bank, N.A."/>
    <s v="JPMorgan Chase and Co Phase 8 - 123 W Main St - Bensenville"/>
    <s v="Outdoor &amp; Garage - LED Fixtures"/>
    <s v="Outdoor &amp; Garage Lighting"/>
    <s v="Exterior"/>
    <n v="0"/>
    <n v="1823.9159999999999"/>
    <n v="0"/>
    <x v="0"/>
    <x v="0"/>
    <n v="10.1978380583316"/>
    <s v="Qty / 1,000"/>
    <m/>
    <s v="Private-Lighting"/>
    <s v="lighting"/>
    <n v="3"/>
    <n v="1"/>
    <s v="Lighting"/>
    <n v="0.91633259480590001"/>
    <n v="1.30467645558681"/>
    <n v="1671.313680988"/>
    <n v="0"/>
    <n v="0.71"/>
    <n v="1186.6327135014801"/>
    <n v="0"/>
    <n v="4903"/>
    <n v="1"/>
    <n v="1"/>
    <n v="0"/>
    <n v="0"/>
    <n v="14.276973281664301"/>
    <d v="1900-01-09T04:44:53"/>
    <n v="43412"/>
    <n v="0"/>
    <n v="0"/>
    <n v="0"/>
    <n v="12101.088247006692"/>
  </r>
  <r>
    <s v="STND-62903"/>
    <s v="JP Morgan Chase Bank, N.A."/>
    <s v="JPMorgan Chase and Co Phase 8 - 123 W Main St - Bensenville"/>
    <s v="Outdoor &amp; Garage - LED Fixtures"/>
    <s v="Outdoor &amp; Garage Lighting"/>
    <s v="Exterior"/>
    <n v="0"/>
    <n v="22946.04"/>
    <n v="0"/>
    <x v="0"/>
    <x v="0"/>
    <n v="10.1978380583316"/>
    <s v="Qty / 1,000"/>
    <m/>
    <s v="Private-Lighting"/>
    <s v="lighting"/>
    <n v="3"/>
    <n v="1"/>
    <s v="Lighting"/>
    <n v="0.91633259480590001"/>
    <n v="1.30467645558681"/>
    <n v="21026.20437372"/>
    <n v="0"/>
    <n v="0.71"/>
    <n v="14928.605105341199"/>
    <n v="0"/>
    <n v="4903"/>
    <n v="1"/>
    <n v="1"/>
    <n v="0"/>
    <n v="0"/>
    <n v="14.276973281664301"/>
    <d v="1900-01-09T04:44:53"/>
    <n v="43412"/>
    <n v="0"/>
    <n v="0"/>
    <n v="0"/>
    <n v="152239.49730105192"/>
  </r>
  <r>
    <s v="STND-62903"/>
    <s v="JP Morgan Chase Bank, N.A."/>
    <s v="JPMorgan Chase and Co Phase 8 - 123 W Main St - Bensenville"/>
    <s v="Outdoor &amp; Garage - LED Fixtures"/>
    <s v="Outdoor &amp; Garage Lighting"/>
    <s v="Exterior"/>
    <n v="0"/>
    <n v="4103.8109999999997"/>
    <n v="0"/>
    <x v="0"/>
    <x v="0"/>
    <n v="10.1978380583316"/>
    <s v="Qty / 1,000"/>
    <m/>
    <s v="Private-Lighting"/>
    <s v="lighting"/>
    <n v="3"/>
    <n v="1"/>
    <s v="Lighting"/>
    <n v="0.91633259480590001"/>
    <n v="1.30467645558681"/>
    <n v="3760.4557822229899"/>
    <n v="0"/>
    <n v="0.71"/>
    <n v="2669.9236053783302"/>
    <n v="0"/>
    <n v="4903"/>
    <n v="1"/>
    <n v="1"/>
    <n v="0"/>
    <n v="0"/>
    <n v="14.276973281664301"/>
    <d v="1900-01-09T04:44:53"/>
    <n v="43412"/>
    <n v="0"/>
    <n v="0"/>
    <n v="0"/>
    <n v="27227.448555765055"/>
  </r>
  <r>
    <s v="STND-62903"/>
    <s v="JP Morgan Chase Bank, N.A."/>
    <s v="JPMorgan Chase and Co Phase 8 - 123 W Main St - Bensenville"/>
    <s v="Outdoor &amp; Garage - LED Fixtures"/>
    <s v="Outdoor &amp; Garage Lighting"/>
    <s v="Exterior"/>
    <n v="0"/>
    <n v="7589.8440000000001"/>
    <n v="0"/>
    <x v="0"/>
    <x v="0"/>
    <n v="10.1978380583316"/>
    <s v="Qty / 1,000"/>
    <m/>
    <s v="Private-Lighting"/>
    <s v="lighting"/>
    <n v="3"/>
    <n v="1"/>
    <s v="Lighting"/>
    <n v="0.91633259480590001"/>
    <n v="1.30467645558681"/>
    <n v="6954.8214466919899"/>
    <n v="0"/>
    <n v="0.71"/>
    <n v="4937.9232271513101"/>
    <n v="0"/>
    <n v="4903"/>
    <n v="1"/>
    <n v="1"/>
    <n v="0"/>
    <n v="0"/>
    <n v="14.276973281664301"/>
    <d v="1900-01-09T04:44:53"/>
    <n v="43412"/>
    <n v="0"/>
    <n v="0"/>
    <n v="0"/>
    <n v="50356.141414963226"/>
  </r>
  <r>
    <s v="STND-62903"/>
    <s v="JP Morgan Chase Bank, N.A."/>
    <s v="JPMorgan Chase and Co Phase 8 - 123 W Main St - Bensenville"/>
    <s v="Outdoor &amp; Garage - LED Fixtures"/>
    <s v="Outdoor &amp; Garage Lighting"/>
    <s v="Exterior"/>
    <n v="0"/>
    <n v="8237.0400000000009"/>
    <n v="0"/>
    <x v="0"/>
    <x v="0"/>
    <n v="10.1978380583316"/>
    <s v="Qty / 1,000"/>
    <m/>
    <s v="Private-Lighting"/>
    <s v="lighting"/>
    <n v="3"/>
    <n v="1"/>
    <s v="Lighting"/>
    <n v="0.91633259480590001"/>
    <n v="1.30467645558681"/>
    <n v="7547.8682367199899"/>
    <n v="0"/>
    <n v="0.71"/>
    <n v="5358.9864480711904"/>
    <n v="0"/>
    <n v="4903"/>
    <n v="1"/>
    <n v="1"/>
    <n v="0"/>
    <n v="0"/>
    <n v="14.276973281664301"/>
    <d v="1900-01-09T04:44:53"/>
    <n v="43412"/>
    <n v="0"/>
    <n v="0"/>
    <n v="0"/>
    <n v="54650.075954223663"/>
  </r>
  <r>
    <s v="STND-62903"/>
    <s v="JP Morgan Chase Bank, N.A."/>
    <s v="JPMorgan Chase and Co Phase 8 - 123 W Main St - Bensenville"/>
    <s v="Outdoor &amp; Garage - LED Fixtures"/>
    <s v="Outdoor &amp; Garage Lighting"/>
    <s v="Exterior"/>
    <n v="0"/>
    <n v="6236.616"/>
    <n v="0"/>
    <x v="0"/>
    <x v="0"/>
    <n v="10.1978380583316"/>
    <s v="Qty / 1,000"/>
    <m/>
    <s v="Private-Lighting"/>
    <s v="lighting"/>
    <n v="3"/>
    <n v="1"/>
    <s v="Lighting"/>
    <n v="0.91633259480590001"/>
    <n v="1.30467645558681"/>
    <n v="5714.8145220879896"/>
    <n v="0"/>
    <n v="0.71"/>
    <n v="4057.5183106824702"/>
    <n v="0"/>
    <n v="4903"/>
    <n v="1"/>
    <n v="1"/>
    <n v="0"/>
    <n v="0"/>
    <n v="14.276973281664301"/>
    <d v="1900-01-09T04:44:53"/>
    <n v="43412"/>
    <n v="0"/>
    <n v="0"/>
    <n v="0"/>
    <n v="41377.914651055034"/>
  </r>
  <r>
    <s v="STND-62903"/>
    <s v="JP Morgan Chase Bank, N.A."/>
    <s v="JPMorgan Chase and Co Phase 8 - 123 W Main St - Bensenville"/>
    <s v="Outdoor &amp; Garage - LED Fixtures"/>
    <s v="Outdoor &amp; Garage Lighting"/>
    <s v="Exterior"/>
    <n v="0"/>
    <n v="7580.0379999999996"/>
    <n v="0"/>
    <x v="0"/>
    <x v="0"/>
    <n v="10.1978380583316"/>
    <s v="Qty / 1,000"/>
    <m/>
    <s v="Private-Lighting"/>
    <s v="lighting"/>
    <n v="3"/>
    <n v="1"/>
    <s v="Lighting"/>
    <n v="0.91633259480590001"/>
    <n v="1.30467645558681"/>
    <n v="6945.8358892673205"/>
    <n v="0"/>
    <n v="0.71"/>
    <n v="4931.5434813798001"/>
    <n v="0"/>
    <n v="4903"/>
    <n v="1"/>
    <n v="1"/>
    <n v="0"/>
    <n v="0"/>
    <n v="14.276973281664301"/>
    <d v="1900-01-09T04:44:53"/>
    <n v="43412"/>
    <n v="0"/>
    <n v="0"/>
    <n v="0"/>
    <n v="50291.081800732041"/>
  </r>
  <r>
    <s v="STND-62903"/>
    <s v="JP Morgan Chase Bank, N.A."/>
    <s v="JPMorgan Chase and Co Phase 8 - 123 W Main St - Bensenville"/>
    <s v="Outdoor &amp; Garage - LED Fixtures"/>
    <s v="Outdoor &amp; Garage Lighting"/>
    <s v="Exterior"/>
    <n v="0"/>
    <n v="4030.2660000000001"/>
    <n v="0"/>
    <x v="0"/>
    <x v="0"/>
    <n v="10.1978380583316"/>
    <s v="Qty / 1,000"/>
    <m/>
    <s v="Private-Lighting"/>
    <s v="lighting"/>
    <n v="3"/>
    <n v="1"/>
    <s v="Lighting"/>
    <n v="0.91633259480590001"/>
    <n v="1.30467645558681"/>
    <n v="3693.0641015379902"/>
    <n v="0"/>
    <n v="0.71"/>
    <n v="2622.0755120919798"/>
    <n v="0"/>
    <n v="4903"/>
    <n v="1"/>
    <n v="1"/>
    <n v="0"/>
    <n v="0"/>
    <n v="14.276973281664301"/>
    <d v="1900-01-09T04:44:53"/>
    <n v="43412"/>
    <n v="0"/>
    <n v="0"/>
    <n v="0"/>
    <n v="26739.501449030911"/>
  </r>
  <r>
    <s v="STND-62903"/>
    <s v="JP Morgan Chase Bank, N.A."/>
    <s v="JPMorgan Chase and Co Phase 8 - 123 W Main St - Bensenville"/>
    <s v="Outdoor &amp; Garage - LED Fixtures"/>
    <s v="Outdoor &amp; Garage Lighting"/>
    <s v="Exterior"/>
    <n v="0"/>
    <n v="411.85199999999998"/>
    <n v="0"/>
    <x v="0"/>
    <x v="0"/>
    <n v="10.1978380583316"/>
    <s v="Qty / 1,000"/>
    <m/>
    <s v="Private-Lighting"/>
    <s v="lighting"/>
    <n v="3"/>
    <n v="1"/>
    <s v="Lighting"/>
    <n v="0.91633259480590001"/>
    <n v="1.30467645558681"/>
    <n v="377.39341183599902"/>
    <n v="0"/>
    <n v="0.71"/>
    <n v="267.94932240356002"/>
    <n v="0"/>
    <n v="4903"/>
    <n v="1"/>
    <n v="1"/>
    <n v="0"/>
    <n v="0"/>
    <n v="14.276973281664301"/>
    <d v="1900-01-09T04:44:53"/>
    <n v="43412"/>
    <n v="0"/>
    <n v="0"/>
    <n v="0"/>
    <n v="2732.5037977111883"/>
  </r>
  <r>
    <s v="STND-62903"/>
    <s v="JP Morgan Chase Bank, N.A."/>
    <s v="JPMorgan Chase and Co Phase 8 - 123 W Main St - Bensenville"/>
    <s v="Outdoor &amp; Garage - LED Fixtures"/>
    <s v="Outdoor &amp; Garage Lighting"/>
    <s v="Exterior"/>
    <n v="0"/>
    <n v="441.27"/>
    <n v="0"/>
    <x v="0"/>
    <x v="0"/>
    <n v="10.1978380583316"/>
    <s v="Qty / 1,000"/>
    <m/>
    <s v="Private-Lighting"/>
    <s v="lighting"/>
    <n v="3"/>
    <n v="1"/>
    <s v="Lighting"/>
    <n v="0.91633259480590001"/>
    <n v="1.30467645558681"/>
    <n v="404.35008410999899"/>
    <n v="0"/>
    <n v="0.71"/>
    <n v="287.08855971809999"/>
    <n v="0"/>
    <n v="4903"/>
    <n v="1"/>
    <n v="1"/>
    <n v="0"/>
    <n v="0"/>
    <n v="14.276973281664301"/>
    <d v="1900-01-09T04:44:53"/>
    <n v="43412"/>
    <n v="0"/>
    <n v="0"/>
    <n v="0"/>
    <n v="2927.6826404048443"/>
  </r>
  <r>
    <s v="STND-62904"/>
    <s v="Vinayaka Hospitality Oakbrook LLC"/>
    <s v="Vinayaka Hospitality Oakbrook LLC - Phase 2 - 1909 Spring Rd - Oak Brook"/>
    <s v="Retrofit of Existing Indoor Fixtures to LED"/>
    <s v="Indoor Lighting"/>
    <s v="Hotel/Motel (common)"/>
    <n v="0"/>
    <n v="27716.753000000001"/>
    <n v="3.4062679999999999"/>
    <x v="0"/>
    <x v="0"/>
    <n v="8.1459758879113693"/>
    <s v="Qty / 1,000"/>
    <m/>
    <s v="Private-Lighting"/>
    <s v="lighting"/>
    <n v="3"/>
    <n v="1"/>
    <s v="Lighting"/>
    <n v="0.91633259480590001"/>
    <n v="1.30467645558681"/>
    <n v="25397.764196084201"/>
    <n v="4.4440776610187598"/>
    <n v="0.71"/>
    <n v="18032.412579219799"/>
    <n v="3.1552951393233202"/>
    <n v="6138"/>
    <n v="1.2"/>
    <n v="1.24"/>
    <n v="3.2000000000000001E-2"/>
    <n v="0.73"/>
    <n v="11.4043662430759"/>
    <d v="1900-01-07T03:30:12"/>
    <n v="43470"/>
    <n v="4.90949807889832"/>
    <n v="677.27371189557903"/>
    <n v="0"/>
    <n v="146891.59807119414"/>
  </r>
  <r>
    <s v="STND-62904"/>
    <s v="Vinayaka Hospitality Oakbrook LLC"/>
    <s v="Vinayaka Hospitality Oakbrook LLC - Phase 2 - 1909 Spring Rd - Oak Brook"/>
    <s v="Retrofit of Existing Indoor Fixtures to LED"/>
    <s v="Indoor Lighting"/>
    <s v="Hotel/Motel (common)"/>
    <n v="0"/>
    <n v="1237.421"/>
    <n v="0.15207399999999999"/>
    <x v="0"/>
    <x v="0"/>
    <n v="8.1459758879113693"/>
    <s v="Qty / 1,000"/>
    <m/>
    <s v="Private-Lighting"/>
    <s v="lighting"/>
    <n v="3"/>
    <n v="1"/>
    <s v="Lighting"/>
    <n v="0.91633259480590001"/>
    <n v="1.30467645558681"/>
    <n v="1133.8891957973101"/>
    <n v="0.198407367306908"/>
    <n v="0.71"/>
    <n v="805.06132901609101"/>
    <n v="0.140869230787905"/>
    <n v="6138"/>
    <n v="1.2"/>
    <n v="1.24"/>
    <n v="3.2000000000000001E-2"/>
    <n v="0.73"/>
    <n v="11.4043662430759"/>
    <d v="1900-01-07T03:30:12"/>
    <n v="43470"/>
    <n v="0.21918622106375199"/>
    <n v="30.237045221261599"/>
    <n v="0"/>
    <n v="6558.0101744549593"/>
  </r>
  <r>
    <s v="STND-62907"/>
    <s v="VK Industrial IV, LP"/>
    <s v="VK 13825 Laurel LLC - 13825 W Laurel Dr - Lake Forest"/>
    <s v="New Indoor LED Fixtures"/>
    <s v="Indoor Lighting"/>
    <s v="Warehouse"/>
    <n v="0"/>
    <n v="-2505.6759999999999"/>
    <n v="-0.39654899999999998"/>
    <x v="0"/>
    <x v="0"/>
    <n v="9.5383441434566993"/>
    <s v="Qty / 1,000"/>
    <m/>
    <s v="Private-Lighting"/>
    <s v="lighting"/>
    <n v="3"/>
    <n v="1"/>
    <s v="Lighting"/>
    <n v="0.91633259480590001"/>
    <n v="1.30467645558681"/>
    <n v="-2296.0325908228701"/>
    <n v="-0.51736814378649298"/>
    <n v="0.71"/>
    <n v="-1630.18313948424"/>
    <n v="-0.36733138208840999"/>
    <n v="5242"/>
    <n v="1"/>
    <n v="1.22"/>
    <n v="1.0999999999999999E-2"/>
    <n v="0.68"/>
    <n v="13.3536818008394"/>
    <d v="1900-01-08T12:55:13"/>
    <n v="43453"/>
    <n v="-0.62363566030194395"/>
    <n v="-25.256358499051501"/>
    <n v="0"/>
    <n v="-15549.247801261356"/>
  </r>
  <r>
    <s v="STND-62907"/>
    <s v="VK Industrial IV, LP"/>
    <s v="VK 13825 Laurel LLC - 13825 W Laurel Dr - Lake Forest"/>
    <s v="New Indoor LED Fixtures"/>
    <s v="Indoor Lighting"/>
    <s v="Warehouse"/>
    <n v="0"/>
    <n v="47702.2"/>
    <n v="7.5493600000000001"/>
    <x v="0"/>
    <x v="0"/>
    <n v="9.5383441434566993"/>
    <s v="Qty / 1,000"/>
    <m/>
    <s v="Private-Lighting"/>
    <s v="lighting"/>
    <n v="3"/>
    <n v="1"/>
    <s v="Lighting"/>
    <n v="0.91633259480590001"/>
    <n v="1.30467645558681"/>
    <n v="43711.08070395"/>
    <n v="9.8494722467488103"/>
    <n v="0.71"/>
    <n v="31034.8672998045"/>
    <n v="6.9931252951916596"/>
    <n v="5242"/>
    <n v="1"/>
    <n v="1.22"/>
    <n v="1.0999999999999999E-2"/>
    <n v="0.68"/>
    <n v="13.3536818008394"/>
    <d v="1900-01-08T12:55:13"/>
    <n v="43453"/>
    <n v="11.8725557458399"/>
    <n v="480.82188774345002"/>
    <n v="0"/>
    <n v="296021.24475204607"/>
  </r>
  <r>
    <s v="STND-62907"/>
    <s v="VK Industrial IV, LP"/>
    <s v="VK 13825 Laurel LLC - 13825 W Laurel Dr - Lake Forest"/>
    <s v="New Indoor LED Fixtures"/>
    <s v="Indoor Lighting"/>
    <s v="Warehouse"/>
    <n v="0"/>
    <n v="12895.32"/>
    <n v="2.040816"/>
    <x v="0"/>
    <x v="0"/>
    <n v="9.5383441434566993"/>
    <s v="Qty / 1,000"/>
    <m/>
    <s v="Private-Lighting"/>
    <s v="lighting"/>
    <n v="3"/>
    <n v="1"/>
    <s v="Lighting"/>
    <n v="0.91633259480590001"/>
    <n v="1.30467645558681"/>
    <n v="11816.4020364524"/>
    <n v="2.6626045853848401"/>
    <n v="0.71"/>
    <n v="8389.6454458812095"/>
    <n v="1.89044925562324"/>
    <n v="5242"/>
    <n v="1"/>
    <n v="1.22"/>
    <n v="1.0999999999999999E-2"/>
    <n v="0.68"/>
    <n v="13.3536818008394"/>
    <d v="1900-01-08T12:55:13"/>
    <n v="43453"/>
    <n v="3.2095040807435402"/>
    <n v="129.98042240097701"/>
    <n v="0"/>
    <n v="80023.32550439921"/>
  </r>
  <r>
    <s v="STND-62910"/>
    <s v="Motus Inc"/>
    <s v="Motus Inc - 1464 S Butterfield Rd - Mundelien"/>
    <s v="New Indoor LED Fixtures"/>
    <s v="Indoor Lighting"/>
    <s v="Miscellaneous"/>
    <n v="0"/>
    <n v="7016.3249999999998"/>
    <n v="1.502664"/>
    <x v="0"/>
    <x v="0"/>
    <n v="14.797277300976599"/>
    <s v="Qty / 1,000"/>
    <m/>
    <s v="Private-Lighting"/>
    <s v="lighting"/>
    <n v="3"/>
    <n v="1"/>
    <s v="Lighting"/>
    <n v="0.91633259480590001"/>
    <n v="1.30467645558681"/>
    <n v="6429.2872932515002"/>
    <n v="1.96049034145789"/>
    <n v="0.71"/>
    <n v="4564.7939782085696"/>
    <n v="1.3919481424350999"/>
    <n v="3379"/>
    <n v="1.0900000000000001"/>
    <n v="1.36"/>
    <n v="2.1999999999999999E-2"/>
    <n v="0.57999999999999996"/>
    <n v="20.7161882213673"/>
    <d v="1900-01-13T19:08:05"/>
    <n v="43461"/>
    <n v="2.4854086478928701"/>
    <n v="129.76543160691099"/>
    <n v="0"/>
    <n v="67546.522317380339"/>
  </r>
  <r>
    <s v="STND-62910"/>
    <s v="Motus Inc"/>
    <s v="Motus Inc - 1464 S Butterfield Rd - Mundelien"/>
    <s v="New Indoor LED Fixtures"/>
    <s v="Indoor Lighting"/>
    <s v="Miscellaneous"/>
    <n v="0"/>
    <n v="5635.1580000000004"/>
    <n v="1.2068639999999999"/>
    <x v="0"/>
    <x v="0"/>
    <n v="14.797277300976599"/>
    <s v="Qty / 1,000"/>
    <m/>
    <s v="Private-Lighting"/>
    <s v="lighting"/>
    <n v="3"/>
    <n v="1"/>
    <s v="Lighting"/>
    <n v="0.91633259480590001"/>
    <n v="1.30467645558681"/>
    <n v="5163.6789522812296"/>
    <n v="1.57456704589532"/>
    <n v="0.71"/>
    <n v="3666.2120561196698"/>
    <n v="1.11794260258567"/>
    <n v="3379"/>
    <n v="1.0900000000000001"/>
    <n v="1.36"/>
    <n v="2.1999999999999999E-2"/>
    <n v="0.57999999999999996"/>
    <n v="20.7161882213673"/>
    <d v="1900-01-13T19:08:05"/>
    <n v="43461"/>
    <n v="1.99615497704781"/>
    <n v="104.22104307356599"/>
    <n v="0"/>
    <n v="54249.956438586334"/>
  </r>
  <r>
    <s v="STND-62910"/>
    <s v="Motus Inc"/>
    <s v="Motus Inc - 1464 S Butterfield Rd - Mundelien"/>
    <s v="New Indoor LED Fixtures"/>
    <s v="Indoor Lighting"/>
    <s v="Miscellaneous"/>
    <n v="0"/>
    <n v="983.39"/>
    <n v="0.21060999999999999"/>
    <x v="0"/>
    <x v="0"/>
    <n v="14.797277300976599"/>
    <s v="Qty / 1,000"/>
    <m/>
    <s v="Private-Lighting"/>
    <s v="lighting"/>
    <n v="3"/>
    <n v="1"/>
    <s v="Lighting"/>
    <n v="0.91633259480590001"/>
    <n v="1.30467645558681"/>
    <n v="901.11231040617395"/>
    <n v="0.27477790831113702"/>
    <n v="0.71"/>
    <n v="639.78974038838305"/>
    <n v="0.195092314900907"/>
    <n v="3379"/>
    <n v="1.0900000000000001"/>
    <n v="1.36"/>
    <n v="2.1999999999999999E-2"/>
    <n v="0.57999999999999996"/>
    <n v="20.7161882213673"/>
    <d v="1900-01-13T19:08:05"/>
    <n v="43461"/>
    <n v="0.34834927524231402"/>
    <n v="18.187587916454898"/>
    <n v="0"/>
    <n v="9467.1462028467322"/>
  </r>
  <r>
    <s v="STND-62910"/>
    <s v="Motus Inc"/>
    <s v="Motus Inc - 1464 S Butterfield Rd - Mundelien"/>
    <s v="New Indoor LED Fixtures"/>
    <s v="Indoor Lighting"/>
    <s v="Miscellaneous"/>
    <n v="0"/>
    <n v="729.25599999999997"/>
    <n v="0.15618199999999999"/>
    <x v="0"/>
    <x v="0"/>
    <n v="14.797277300976599"/>
    <s v="Qty / 1,000"/>
    <m/>
    <s v="Private-Lighting"/>
    <s v="lighting"/>
    <n v="3"/>
    <n v="1"/>
    <s v="Lighting"/>
    <n v="0.91633259480590001"/>
    <n v="1.30467645558681"/>
    <n v="668.24104275777097"/>
    <n v="0.203766978186459"/>
    <n v="0.71"/>
    <n v="474.45114035801799"/>
    <n v="0.14467455451238601"/>
    <n v="3379"/>
    <n v="1.0900000000000001"/>
    <n v="1.36"/>
    <n v="2.1999999999999999E-2"/>
    <n v="0.57999999999999996"/>
    <n v="20.7161882213673"/>
    <d v="1900-01-13T19:08:05"/>
    <n v="43461"/>
    <n v="0.25832527660555099"/>
    <n v="13.4874338905238"/>
    <n v="0"/>
    <n v="7020.5850896421625"/>
  </r>
  <r>
    <s v="STND-62911"/>
    <s v="BorgWarner Transmission Systems LLC"/>
    <s v="Borg Warner - 700 25th Ave - Bellwood"/>
    <s v="New Indoor LED Fixtures"/>
    <s v="Indoor Lighting"/>
    <s v="Manufacturing"/>
    <n v="0"/>
    <n v="59350.536"/>
    <n v="10.614240000000001"/>
    <x v="0"/>
    <x v="0"/>
    <n v="10.827197921178"/>
    <s v="Qty / 1,000"/>
    <m/>
    <s v="Private-Lighting"/>
    <s v="lighting"/>
    <n v="3"/>
    <n v="1"/>
    <s v="Lighting"/>
    <n v="0.91633259480590001"/>
    <n v="1.30467645558681"/>
    <n v="54384.830656001002"/>
    <n v="13.8481490219477"/>
    <n v="0.71"/>
    <n v="38613.229765760698"/>
    <n v="9.8321858055828706"/>
    <n v="4618"/>
    <n v="1.02"/>
    <n v="1.04"/>
    <n v="1.2E-2"/>
    <n v="0.81"/>
    <n v="15.158077089649201"/>
    <d v="1900-01-09T19:51:10"/>
    <n v="43469"/>
    <n v="16.438923340393799"/>
    <n v="639.82153712942295"/>
    <n v="0"/>
    <n v="418073.08104981267"/>
  </r>
  <r>
    <s v="STND-62911"/>
    <s v="BorgWarner Transmission Systems LLC"/>
    <s v="Borg Warner - 700 25th Ave - Bellwood"/>
    <s v="New Indoor LED Fixtures"/>
    <s v="Indoor Lighting"/>
    <s v="Manufacturing"/>
    <n v="0"/>
    <n v="8167.7640000000001"/>
    <n v="1.4607220000000001"/>
    <x v="0"/>
    <x v="0"/>
    <n v="10.827197921178"/>
    <s v="Qty / 1,000"/>
    <m/>
    <s v="Private-Lighting"/>
    <s v="lighting"/>
    <n v="3"/>
    <n v="1"/>
    <s v="Lighting"/>
    <n v="0.91633259480590001"/>
    <n v="1.30467645558681"/>
    <n v="7484.3883798822199"/>
    <n v="1.9057696015576699"/>
    <n v="0.71"/>
    <n v="5313.9157497163696"/>
    <n v="1.3530964171059501"/>
    <n v="4618"/>
    <n v="1.02"/>
    <n v="1.04"/>
    <n v="1.2E-2"/>
    <n v="0.81"/>
    <n v="15.158077089649201"/>
    <d v="1900-01-09T19:51:10"/>
    <n v="43469"/>
    <n v="2.2623095934920099"/>
    <n v="88.051627998614293"/>
    <n v="0"/>
    <n v="57534.817558644107"/>
  </r>
  <r>
    <s v="STND-62911"/>
    <s v="BorgWarner Transmission Systems LLC"/>
    <s v="Borg Warner - 700 25th Ave - Bellwood"/>
    <s v="New Indoor LED Fixtures"/>
    <s v="Indoor Lighting"/>
    <s v="Manufacturing"/>
    <n v="0"/>
    <n v="12906.386"/>
    <n v="2.308176"/>
    <x v="0"/>
    <x v="0"/>
    <n v="10.827197921178"/>
    <s v="Qty / 1,000"/>
    <m/>
    <s v="Private-Lighting"/>
    <s v="lighting"/>
    <n v="3"/>
    <n v="1"/>
    <s v="Lighting"/>
    <n v="0.91633259480590001"/>
    <n v="1.30467645558681"/>
    <n v="11826.5421729465"/>
    <n v="3.01142288255053"/>
    <n v="0.71"/>
    <n v="8396.8449427920405"/>
    <n v="2.1381102466108799"/>
    <n v="4618"/>
    <n v="1.02"/>
    <n v="1.04"/>
    <n v="1.2E-2"/>
    <n v="0.81"/>
    <n v="15.158077089649201"/>
    <d v="1900-01-09T19:51:10"/>
    <n v="43469"/>
    <n v="3.57481348830785"/>
    <n v="139.13579026995899"/>
    <n v="0"/>
    <n v="90914.302109051976"/>
  </r>
  <r>
    <s v="STND-62912"/>
    <s v="Highland Park Motors Inc"/>
    <s v="Highland Park Motors Inc dba Muller Honda - 550 Skokie Valley Rd - Highland Park"/>
    <s v="Outdoor &amp; Garage - LED Fixtures"/>
    <s v="Outdoor &amp; Garage Lighting"/>
    <s v="Exterior"/>
    <n v="0"/>
    <n v="493634.04"/>
    <n v="0"/>
    <x v="0"/>
    <x v="0"/>
    <n v="10.1978380583316"/>
    <s v="Qty / 1,000"/>
    <m/>
    <s v="Private-Lighting"/>
    <s v="lighting"/>
    <n v="1"/>
    <n v="1"/>
    <s v="Lighting"/>
    <n v="0.99989942556735301"/>
    <n v="1.019640158801"/>
    <n v="493584.39303649199"/>
    <n v="0"/>
    <n v="0.71"/>
    <n v="350444.91905590898"/>
    <n v="0"/>
    <n v="4903"/>
    <n v="1"/>
    <n v="1"/>
    <n v="0"/>
    <n v="0"/>
    <n v="14.276973281664301"/>
    <d v="1900-01-09T04:44:53"/>
    <n v="43442"/>
    <n v="0"/>
    <n v="0"/>
    <n v="0"/>
    <n v="3573780.5328972857"/>
  </r>
  <r>
    <s v="STND-62912"/>
    <s v="Highland Park Motors Inc"/>
    <s v="Highland Park Motors Inc dba Muller Honda - 550 Skokie Valley Rd - Highland Park"/>
    <s v="Outdoor &amp; Garage - LED Fixtures"/>
    <s v="Outdoor &amp; Garage Lighting"/>
    <s v="Exterior"/>
    <n v="0"/>
    <n v="-29418"/>
    <n v="0"/>
    <x v="0"/>
    <x v="0"/>
    <n v="10.1978380583316"/>
    <s v="Qty / 1,000"/>
    <m/>
    <s v="Private-Lighting"/>
    <s v="lighting"/>
    <n v="1"/>
    <n v="1"/>
    <s v="Lighting"/>
    <n v="0.99989942556735301"/>
    <n v="1.019640158801"/>
    <n v="-29415.0413013404"/>
    <n v="0"/>
    <n v="0.71"/>
    <n v="-20884.679323951699"/>
    <n v="0"/>
    <n v="4903"/>
    <n v="1"/>
    <n v="1"/>
    <n v="0"/>
    <n v="0"/>
    <n v="14.276973281664301"/>
    <d v="1900-01-09T04:44:53"/>
    <n v="43442"/>
    <n v="0"/>
    <n v="0"/>
    <n v="0"/>
    <n v="-212978.57764584571"/>
  </r>
  <r>
    <s v="STND-62912"/>
    <s v="Highland Park Motors Inc"/>
    <s v="Highland Park Motors Inc dba Muller Honda - 550 Skokie Valley Rd - Highland Park"/>
    <s v="Outdoor &amp; Garage - LED Fixtures"/>
    <s v="Outdoor &amp; Garage Lighting"/>
    <s v="Exterior"/>
    <n v="0"/>
    <n v="7011.29"/>
    <n v="0"/>
    <x v="0"/>
    <x v="0"/>
    <n v="10.1978380583316"/>
    <s v="Qty / 1,000"/>
    <m/>
    <s v="Private-Lighting"/>
    <s v="lighting"/>
    <n v="1"/>
    <n v="1"/>
    <s v="Lighting"/>
    <n v="0.99989942556735301"/>
    <n v="1.019640158801"/>
    <n v="7010.58484348612"/>
    <n v="0"/>
    <n v="0.71"/>
    <n v="4977.5152388751503"/>
    <n v="0"/>
    <n v="4903"/>
    <n v="1"/>
    <n v="1"/>
    <n v="0"/>
    <n v="0"/>
    <n v="14.276973281664301"/>
    <d v="1900-01-09T04:44:53"/>
    <n v="43442"/>
    <n v="0"/>
    <n v="0"/>
    <n v="0"/>
    <n v="50759.894338926511"/>
  </r>
  <r>
    <s v="STND-62912"/>
    <s v="Highland Park Motors Inc"/>
    <s v="Highland Park Motors Inc dba Muller Honda - 550 Skokie Valley Rd - Highland Park"/>
    <s v="Outdoor &amp; Garage - LED Fixtures"/>
    <s v="Outdoor &amp; Garage Lighting"/>
    <s v="Exterior"/>
    <n v="0"/>
    <n v="11595.594999999999"/>
    <n v="0"/>
    <x v="0"/>
    <x v="0"/>
    <n v="10.1978380583316"/>
    <s v="Qty / 1,000"/>
    <m/>
    <s v="Private-Lighting"/>
    <s v="lighting"/>
    <n v="1"/>
    <n v="1"/>
    <s v="Lighting"/>
    <n v="0.99989942556735301"/>
    <n v="1.019640158801"/>
    <n v="11594.428779611701"/>
    <n v="0"/>
    <n v="0.71"/>
    <n v="8232.0444335242792"/>
    <n v="0"/>
    <n v="4903"/>
    <n v="1"/>
    <n v="1"/>
    <n v="0"/>
    <n v="0"/>
    <n v="14.276973281664301"/>
    <d v="1900-01-09T04:44:53"/>
    <n v="43442"/>
    <n v="0"/>
    <n v="0"/>
    <n v="0"/>
    <n v="83949.056022070698"/>
  </r>
  <r>
    <s v="STND-62912"/>
    <s v="Highland Park Motors Inc"/>
    <s v="Highland Park Motors Inc dba Muller Honda - 550 Skokie Valley Rd - Highland Park"/>
    <s v="Outdoor &amp; Garage - LED Fixtures"/>
    <s v="Outdoor &amp; Garage Lighting"/>
    <s v="Exterior"/>
    <n v="0"/>
    <n v="4559.79"/>
    <n v="0"/>
    <x v="0"/>
    <x v="0"/>
    <n v="10.1978380583316"/>
    <s v="Qty / 1,000"/>
    <m/>
    <s v="Private-Lighting"/>
    <s v="lighting"/>
    <n v="1"/>
    <n v="1"/>
    <s v="Lighting"/>
    <n v="0.99989942556735301"/>
    <n v="1.019640158801"/>
    <n v="4559.3314017077601"/>
    <n v="0"/>
    <n v="0.71"/>
    <n v="3237.1252952125101"/>
    <n v="0"/>
    <n v="4903"/>
    <n v="1"/>
    <n v="1"/>
    <n v="0"/>
    <n v="0"/>
    <n v="14.276973281664301"/>
    <d v="1900-01-09T04:44:53"/>
    <n v="43442"/>
    <n v="0"/>
    <n v="0"/>
    <n v="0"/>
    <n v="33011.67953510605"/>
  </r>
  <r>
    <s v="STND-62912"/>
    <s v="Highland Park Motors Inc"/>
    <s v="Highland Park Motors Inc dba Muller Honda - 550 Skokie Valley Rd - Highland Park"/>
    <s v="Outdoor &amp; Garage - LED Fixtures"/>
    <s v="Outdoor &amp; Garage Lighting"/>
    <s v="Exterior"/>
    <n v="0"/>
    <n v="2353.44"/>
    <n v="0"/>
    <x v="0"/>
    <x v="0"/>
    <n v="10.1978380583316"/>
    <s v="Qty / 1,000"/>
    <m/>
    <s v="Private-Lighting"/>
    <s v="lighting"/>
    <n v="1"/>
    <n v="1"/>
    <s v="Lighting"/>
    <n v="0.99989942556735301"/>
    <n v="1.019640158801"/>
    <n v="2353.20330410723"/>
    <n v="0"/>
    <n v="0.71"/>
    <n v="1670.77434591613"/>
    <n v="0"/>
    <n v="4903"/>
    <n v="1"/>
    <n v="1"/>
    <n v="0"/>
    <n v="0"/>
    <n v="14.276973281664301"/>
    <d v="1900-01-09T04:44:53"/>
    <n v="43442"/>
    <n v="0"/>
    <n v="0"/>
    <n v="0"/>
    <n v="17038.286211667597"/>
  </r>
  <r>
    <s v="STND-62912"/>
    <s v="Highland Park Motors Inc"/>
    <s v="Highland Park Motors Inc dba Muller Honda - 550 Skokie Valley Rd - Highland Park"/>
    <s v="Outdoor &amp; Garage - LED Fixtures"/>
    <s v="Outdoor &amp; Garage Lighting"/>
    <s v="Exterior"/>
    <n v="0"/>
    <n v="2794.71"/>
    <n v="0"/>
    <x v="0"/>
    <x v="0"/>
    <n v="10.1978380583316"/>
    <s v="Qty / 1,000"/>
    <m/>
    <s v="Private-Lighting"/>
    <s v="lighting"/>
    <n v="1"/>
    <n v="1"/>
    <s v="Lighting"/>
    <n v="0.99989942556735301"/>
    <n v="1.019640158801"/>
    <n v="2794.4289236273398"/>
    <n v="0"/>
    <n v="0.71"/>
    <n v="1984.0445357754099"/>
    <n v="0"/>
    <n v="4903"/>
    <n v="1"/>
    <n v="1"/>
    <n v="0"/>
    <n v="0"/>
    <n v="14.276973281664301"/>
    <d v="1900-01-09T04:44:53"/>
    <n v="43442"/>
    <n v="0"/>
    <n v="0"/>
    <n v="0"/>
    <n v="20232.964876355327"/>
  </r>
  <r>
    <s v="STND-62913"/>
    <s v="Winpak Portion Packaging Inc."/>
    <s v="Winpac Portion Packaging - 3345 Butler Ave - South Chicago Heights"/>
    <s v="Outdoor &amp; Garage - LED Fixtures"/>
    <s v="Outdoor &amp; Garage Lighting"/>
    <s v="Exterior"/>
    <n v="0"/>
    <n v="6006.1750000000002"/>
    <n v="0"/>
    <x v="0"/>
    <x v="0"/>
    <n v="10.1978380583316"/>
    <s v="Qty / 1,000"/>
    <m/>
    <s v="Private-Lighting"/>
    <s v="lighting"/>
    <n v="3"/>
    <n v="1"/>
    <s v="Lighting"/>
    <n v="0.91633259480590001"/>
    <n v="1.30467645558681"/>
    <n v="5503.6539226083296"/>
    <n v="0"/>
    <n v="0.71"/>
    <n v="3907.59428505191"/>
    <n v="0"/>
    <n v="4903"/>
    <n v="1"/>
    <n v="1"/>
    <n v="0"/>
    <n v="0"/>
    <n v="14.276973281664301"/>
    <d v="1900-01-09T04:44:53"/>
    <n v="43419"/>
    <n v="0"/>
    <n v="0"/>
    <n v="0"/>
    <n v="39849.013716621426"/>
  </r>
  <r>
    <s v="STND-62913"/>
    <s v="Winpak Portion Packaging Inc."/>
    <s v="Winpac Portion Packaging - 3345 Butler Ave - South Chicago Heights"/>
    <s v="Outdoor &amp; Garage - LED Fixtures"/>
    <s v="Outdoor &amp; Garage Lighting"/>
    <s v="Exterior"/>
    <n v="0"/>
    <n v="6001.2719999999999"/>
    <n v="0"/>
    <x v="0"/>
    <x v="0"/>
    <n v="10.1978380583316"/>
    <s v="Qty / 1,000"/>
    <m/>
    <s v="Private-Lighting"/>
    <s v="lighting"/>
    <n v="3"/>
    <n v="1"/>
    <s v="Lighting"/>
    <n v="0.91633259480590001"/>
    <n v="1.30467645558681"/>
    <n v="5499.1611438959899"/>
    <n v="0"/>
    <n v="0.71"/>
    <n v="3904.40441216615"/>
    <n v="0"/>
    <n v="4903"/>
    <n v="1"/>
    <n v="1"/>
    <n v="0"/>
    <n v="0"/>
    <n v="14.276973281664301"/>
    <d v="1900-01-09T04:44:53"/>
    <n v="43419"/>
    <n v="0"/>
    <n v="0"/>
    <n v="0"/>
    <n v="39816.483909505783"/>
  </r>
  <r>
    <s v="STND-62913"/>
    <s v="Winpak Portion Packaging Inc."/>
    <s v="Winpac Portion Packaging - 3345 Butler Ave - South Chicago Heights"/>
    <s v="Outdoor &amp; Garage - LED Fixtures"/>
    <s v="Outdoor &amp; Garage Lighting"/>
    <s v="Exterior"/>
    <n v="0"/>
    <n v="21549.897000000001"/>
    <n v="3.85398"/>
    <x v="0"/>
    <x v="0"/>
    <n v="10.1978380583316"/>
    <s v="Qty / 1,000"/>
    <m/>
    <s v="Private-Lighting"/>
    <s v="lighting"/>
    <n v="3"/>
    <n v="1"/>
    <s v="Lighting"/>
    <n v="0.91633259480590001"/>
    <n v="1.30467645558681"/>
    <n v="19746.873035809898"/>
    <n v="5.0281969663024402"/>
    <n v="0.71"/>
    <n v="14020.279855425"/>
    <n v="3.5700198460747301"/>
    <n v="4903"/>
    <n v="1"/>
    <n v="1"/>
    <n v="0"/>
    <n v="0"/>
    <n v="14.276973281664301"/>
    <d v="1900-01-09T04:44:53"/>
    <n v="43419"/>
    <n v="5.0281969663024402"/>
    <n v="0"/>
    <n v="0"/>
    <n v="142976.54349811294"/>
  </r>
  <r>
    <s v="STND-62913"/>
    <s v="Winpak Portion Packaging Inc."/>
    <s v="Winpac Portion Packaging - 3345 Butler Ave - South Chicago Heights"/>
    <s v="Photocells"/>
    <s v="Outdoor &amp; Garage Lighting"/>
    <s v="Manufacturing"/>
    <n v="0"/>
    <n v="786.8"/>
    <n v="0"/>
    <x v="0"/>
    <x v="0"/>
    <n v="8"/>
    <s v="Qty / 1,000"/>
    <m/>
    <s v="Private-Lighting"/>
    <s v="lighting"/>
    <n v="3"/>
    <n v="1"/>
    <s v="Lighting"/>
    <n v="0.91633259480590001"/>
    <n v="1.30467645558681"/>
    <n v="720.97048559328198"/>
    <n v="0"/>
    <n v="0.71"/>
    <n v="511.88904477122998"/>
    <n v="0"/>
    <n v="4618"/>
    <n v="1.02"/>
    <n v="1.04"/>
    <n v="1.2E-2"/>
    <n v="0.81"/>
    <n v="15.158077089649201"/>
    <d v="1900-01-09T19:51:10"/>
    <n v="43419"/>
    <n v="0"/>
    <n v="8.48200571286214"/>
    <n v="0"/>
    <n v="4095.1123581698398"/>
  </r>
  <r>
    <s v="STND-62914"/>
    <s v="Bonefish Grill, LLC"/>
    <s v="OSI Restaurant Partners (Bonefish Grill, LLC #7405)  - 15537 S LaGrange Rd - Orland Park"/>
    <s v="Retrofit of Existing Indoor Fixtures to LED"/>
    <s v="Indoor Lighting"/>
    <s v="Restaurant"/>
    <n v="0"/>
    <n v="9907.4660000000003"/>
    <n v="1.3540160000000001"/>
    <x v="0"/>
    <x v="0"/>
    <n v="8.9750493627714896"/>
    <s v="Qty / 1,000"/>
    <m/>
    <s v="Private-Lighting"/>
    <s v="lighting"/>
    <n v="3"/>
    <n v="1"/>
    <s v="Lighting"/>
    <n v="0.91633259480590001"/>
    <n v="1.30467645558681"/>
    <n v="9078.5340277312298"/>
    <n v="1.76655279568783"/>
    <n v="0.71"/>
    <n v="6445.7591596891698"/>
    <n v="1.2542524849383601"/>
    <n v="5571"/>
    <n v="1.17"/>
    <n v="1.31"/>
    <n v="2.1000000000000001E-2"/>
    <n v="0.68"/>
    <n v="12.565069107880101"/>
    <d v="1900-01-07T23:24:04"/>
    <n v="43470"/>
    <n v="1.9831082124919499"/>
    <n v="162.948046651586"/>
    <n v="0"/>
    <n v="57851.006638746774"/>
  </r>
  <r>
    <s v="STND-62915"/>
    <s v="Dollar Tree Stores, Inc."/>
    <s v="Dollar Tree Stores Inc - 1507 Rand Rd -  Des Plaines"/>
    <s v="Cooler Display Cases with Doors"/>
    <s v="Refrigeration"/>
    <s v="Retail (strip mall)"/>
    <n v="0"/>
    <n v="3698.8"/>
    <n v="0.42280000000000001"/>
    <x v="2"/>
    <x v="0"/>
    <n v="12"/>
    <s v="ΔkWpeak"/>
    <m/>
    <s v="Private-Non-Lighting"/>
    <s v="non_lighting"/>
    <n v="3"/>
    <n v="1"/>
    <s v="Non-Lighting"/>
    <n v="0.98952339343681495"/>
    <n v="0.43468415683807998"/>
    <n v="3660.0491276440898"/>
    <n v="0.18378446151114"/>
    <n v="0.7"/>
    <n v="2562.0343893508598"/>
    <n v="0.12864912305779799"/>
    <n v="4093"/>
    <n v="1.1200000000000001"/>
    <n v="1.29"/>
    <n v="1.9E-2"/>
    <n v="0.71"/>
    <n v="17.102369899829"/>
    <d v="1900-01-11T05:11:01"/>
    <n v="43448"/>
    <n v="0.18378446151114"/>
    <n v="0"/>
    <n v="0"/>
    <n v="30744.412672210317"/>
  </r>
  <r>
    <s v="STND-62915"/>
    <s v="Dollar Tree Stores, Inc."/>
    <s v="Dollar Tree Stores Inc - 1507 Rand Rd -  Des Plaines"/>
    <s v="Freezer Display Cases with Doors"/>
    <s v="Refrigeration"/>
    <s v="Retail (strip mall)"/>
    <n v="0"/>
    <n v="38808"/>
    <n v="4.4279999999999999"/>
    <x v="2"/>
    <x v="0"/>
    <n v="12"/>
    <s v="ΔkWpeak"/>
    <m/>
    <s v="Private-Non-Lighting"/>
    <s v="non_lighting"/>
    <n v="3"/>
    <n v="1"/>
    <s v="Non-Lighting"/>
    <n v="0.98952339343681495"/>
    <n v="0.43468415683807998"/>
    <n v="38401.4238524959"/>
    <n v="1.9247814464790201"/>
    <n v="0.7"/>
    <n v="26880.996696747101"/>
    <n v="1.34734701253531"/>
    <n v="4093"/>
    <n v="1.1200000000000001"/>
    <n v="1.29"/>
    <n v="1.9E-2"/>
    <n v="0.71"/>
    <n v="17.102369899829"/>
    <d v="1900-01-11T05:11:01"/>
    <n v="43448"/>
    <n v="1.9247814464790201"/>
    <n v="0"/>
    <n v="0"/>
    <n v="322571.96036096523"/>
  </r>
  <r>
    <s v="STND-62916"/>
    <s v="Holiday Inn Countryside"/>
    <s v="Holiday Inn Countryside Illinois - Phase 2 - 6201 Joliet Rd - Countryside"/>
    <s v="New Indoor LED Fixtures"/>
    <s v="Indoor Lighting"/>
    <s v="Hotel/Motel (common)"/>
    <n v="0"/>
    <n v="26516.16"/>
    <n v="3.2587199999999998"/>
    <x v="0"/>
    <x v="0"/>
    <n v="8.1459758879113693"/>
    <s v="Qty / 1,000"/>
    <m/>
    <s v="Private-Lighting"/>
    <s v="lighting"/>
    <n v="3"/>
    <n v="1"/>
    <s v="Lighting"/>
    <n v="0.91633259480590001"/>
    <n v="1.30467645558681"/>
    <n v="24297.621697088402"/>
    <n v="4.2515752593498402"/>
    <n v="0.71"/>
    <n v="17251.3114049328"/>
    <n v="3.0186184341383799"/>
    <n v="6138"/>
    <n v="1.2"/>
    <n v="1.24"/>
    <n v="3.2000000000000001E-2"/>
    <n v="0.73"/>
    <n v="11.4043662430759"/>
    <d v="1900-01-07T03:30:12"/>
    <n v="43433"/>
    <n v="4.6968352401124998"/>
    <n v="647.93657858902395"/>
    <n v="0"/>
    <n v="140528.76673943299"/>
  </r>
  <r>
    <s v="STND-62917"/>
    <s v="Oregon Super Valu Inc"/>
    <s v="Super Valu - Comprehensive Refrigeration - 204 4th St - Oregon"/>
    <s v="Cooler Display Cases with Doors"/>
    <s v="Refrigeration"/>
    <s v="Grocery/convenience"/>
    <n v="0"/>
    <n v="282033.5"/>
    <n v="32.238500000000002"/>
    <x v="2"/>
    <x v="0"/>
    <n v="12"/>
    <s v="ΔkWpeak"/>
    <m/>
    <s v="Private-Non-Lighting"/>
    <s v="non_lighting"/>
    <n v="2"/>
    <n v="1"/>
    <s v="Non-Lighting"/>
    <n v="0.76002432528749297"/>
    <n v="0.465462131779591"/>
    <n v="214352.32054597"/>
    <n v="15.0058009353763"/>
    <n v="0.7"/>
    <n v="150046.624382179"/>
    <n v="10.5040606547634"/>
    <n v="4661"/>
    <n v="1.07"/>
    <n v="1.24"/>
    <n v="2.9000000000000001E-2"/>
    <n v="0.745"/>
    <n v="15.018236429950701"/>
    <d v="1900-01-09T17:27:20"/>
    <n v="43412"/>
    <n v="15.0058009353763"/>
    <n v="0"/>
    <n v="0"/>
    <n v="1800559.492586148"/>
  </r>
  <r>
    <s v="STND-62918"/>
    <s v="Speedway LLC"/>
    <s v="Speedway LLC - 800 Brookforest Ave - Shorewood"/>
    <s v="New Indoor LED Fixtures"/>
    <s v="Indoor Lighting"/>
    <s v="Miscellaneous (24/7)"/>
    <n v="0"/>
    <n v="4496.4859999999999"/>
    <n v="0.50083200000000005"/>
    <x v="0"/>
    <x v="0"/>
    <n v="6.5651260504201696"/>
    <s v="Qty / 1,000"/>
    <m/>
    <s v="Private-Lighting"/>
    <s v="lighting"/>
    <n v="3"/>
    <n v="1"/>
    <s v="Lighting"/>
    <n v="0.91633259480590001"/>
    <n v="1.30467645558681"/>
    <n v="4120.2766838883999"/>
    <n v="0.65342371860445103"/>
    <n v="0.71"/>
    <n v="2925.3964455607602"/>
    <n v="0.46393084020916098"/>
    <n v="7616"/>
    <n v="1.1100000000000001"/>
    <n v="1.29"/>
    <n v="2.1999999999999999E-2"/>
    <n v="0.76"/>
    <n v="9.1911764705882408"/>
    <d v="1900-01-05T13:33:47"/>
    <n v="43461"/>
    <n v="0.666486861081652"/>
    <n v="81.663141482472795"/>
    <n v="0"/>
    <n v="19205.596412557516"/>
  </r>
  <r>
    <s v="STND-62918"/>
    <s v="Speedway LLC"/>
    <s v="Speedway LLC - 800 Brookforest Ave - Shorewood"/>
    <s v="New Indoor LED Fixtures"/>
    <s v="Indoor Lighting"/>
    <s v="Miscellaneous (24/7)"/>
    <n v="0"/>
    <n v="814.98800000000006"/>
    <n v="9.0775999999999996E-2"/>
    <x v="0"/>
    <x v="0"/>
    <n v="6.5651260504201696"/>
    <s v="Qty / 1,000"/>
    <m/>
    <s v="Private-Lighting"/>
    <s v="lighting"/>
    <n v="3"/>
    <n v="1"/>
    <s v="Lighting"/>
    <n v="0.91633259480590001"/>
    <n v="1.30467645558681"/>
    <n v="746.80006877567098"/>
    <n v="0.118433309932348"/>
    <n v="0.71"/>
    <n v="530.22804883072604"/>
    <n v="8.4087650051967E-2"/>
    <n v="7616"/>
    <n v="1.1100000000000001"/>
    <n v="1.29"/>
    <n v="2.1999999999999999E-2"/>
    <n v="0.76"/>
    <n v="9.1911764705882408"/>
    <d v="1900-01-05T13:33:47"/>
    <n v="43461"/>
    <n v="0.120801009722917"/>
    <n v="14.8014428045628"/>
    <n v="0"/>
    <n v="3481.0139760420575"/>
  </r>
  <r>
    <s v="STND-62919"/>
    <s v="Wilcorp Enterprises"/>
    <s v="Wilcorp Enterprises - 1850 Northwestern Ave - Gurnee"/>
    <s v="New Indoor LED Fixtures"/>
    <s v="Indoor Lighting"/>
    <s v="Warehouse"/>
    <n v="0"/>
    <n v="82886.504000000001"/>
    <n v="13.117635"/>
    <x v="0"/>
    <x v="0"/>
    <n v="9.5383441434566993"/>
    <s v="Qty / 1,000"/>
    <m/>
    <s v="Private-Lighting"/>
    <s v="lighting"/>
    <n v="3"/>
    <n v="1"/>
    <s v="Lighting"/>
    <n v="0.91633259480590001"/>
    <n v="1.30467645558681"/>
    <n v="75951.6052847096"/>
    <n v="17.114269537481398"/>
    <n v="0.71"/>
    <n v="53925.639752143798"/>
    <n v="12.1511313716118"/>
    <n v="5242"/>
    <n v="1"/>
    <n v="1.22"/>
    <n v="1.0999999999999999E-2"/>
    <n v="0.68"/>
    <n v="13.3536818008394"/>
    <d v="1900-01-08T12:55:13"/>
    <n v="43433"/>
    <n v="20.629543801207099"/>
    <n v="835.46765813180605"/>
    <n v="0"/>
    <n v="514361.31011201657"/>
  </r>
  <r>
    <s v="STND-62919"/>
    <s v="Wilcorp Enterprises"/>
    <s v="Wilcorp Enterprises - 1850 Northwestern Ave - Gurnee"/>
    <s v="New Indoor LED Fixtures"/>
    <s v="Indoor Lighting"/>
    <s v="Warehouse"/>
    <n v="0"/>
    <n v="23589"/>
    <n v="3.7332000000000001"/>
    <x v="0"/>
    <x v="0"/>
    <n v="9.5383441434566993"/>
    <s v="Qty / 1,000"/>
    <m/>
    <s v="Private-Lighting"/>
    <s v="lighting"/>
    <n v="3"/>
    <n v="1"/>
    <s v="Lighting"/>
    <n v="0.91633259480590001"/>
    <n v="1.30467645558681"/>
    <n v="21615.369578876402"/>
    <n v="4.87061814399667"/>
    <n v="0.71"/>
    <n v="15346.912401002201"/>
    <n v="3.45813888223763"/>
    <n v="5242"/>
    <n v="1"/>
    <n v="1.22"/>
    <n v="1.0999999999999999E-2"/>
    <n v="0.68"/>
    <n v="13.3536818008394"/>
    <d v="1900-01-08T12:55:13"/>
    <n v="43433"/>
    <n v="5.8710440501406298"/>
    <n v="237.76906536764"/>
    <n v="0"/>
    <n v="146384.13202024234"/>
  </r>
  <r>
    <s v="STND-62919"/>
    <s v="Wilcorp Enterprises"/>
    <s v="Wilcorp Enterprises - 1850 Northwestern Ave - Gurnee"/>
    <s v="New Indoor LED Fixtures"/>
    <s v="Indoor Lighting"/>
    <s v="Warehouse"/>
    <n v="0"/>
    <n v="1415.34"/>
    <n v="0.223992"/>
    <x v="0"/>
    <x v="0"/>
    <n v="9.5383441434566993"/>
    <s v="Qty / 1,000"/>
    <m/>
    <s v="Private-Lighting"/>
    <s v="lighting"/>
    <n v="3"/>
    <n v="1"/>
    <s v="Lighting"/>
    <n v="0.91633259480590001"/>
    <n v="1.30467645558681"/>
    <n v="1296.9221747325801"/>
    <n v="0.29223708863980002"/>
    <n v="0.71"/>
    <n v="920.81474406013297"/>
    <n v="0.207488332934258"/>
    <n v="5242"/>
    <n v="1"/>
    <n v="1.22"/>
    <n v="1.0999999999999999E-2"/>
    <n v="0.68"/>
    <n v="13.3536818008394"/>
    <d v="1900-01-08T12:55:13"/>
    <n v="43433"/>
    <n v="0.35226264300843801"/>
    <n v="14.266143922058401"/>
    <n v="0"/>
    <n v="8783.0479212145492"/>
  </r>
  <r>
    <s v="STND-62920"/>
    <s v="Chicago White Sox, Ltd."/>
    <s v="Chicago White Sox Ltd - Guaranteed Rate Field - 333 W 35th St - Chicago"/>
    <s v="Outdoor &amp; Garage - LED Fixtures"/>
    <s v="Outdoor &amp; Garage Lighting"/>
    <s v="Exterior"/>
    <n v="0"/>
    <n v="240668.658"/>
    <n v="0"/>
    <x v="0"/>
    <x v="0"/>
    <n v="10.1978380583316"/>
    <s v="Qty / 1,000"/>
    <m/>
    <s v="Private-Lighting"/>
    <s v="lighting"/>
    <n v="2"/>
    <n v="1"/>
    <s v="Lighting"/>
    <n v="0.97902139861649395"/>
    <n v="0.93591656730105399"/>
    <n v="235619.766158315"/>
    <n v="0"/>
    <n v="0.71"/>
    <n v="167290.03397240301"/>
    <n v="0"/>
    <n v="4903"/>
    <n v="1"/>
    <n v="1"/>
    <n v="0"/>
    <n v="0"/>
    <n v="14.276973281664301"/>
    <d v="1900-01-09T04:44:53"/>
    <n v="43434"/>
    <n v="0"/>
    <n v="0"/>
    <n v="0"/>
    <n v="1705996.6752233577"/>
  </r>
  <r>
    <s v="STND-62921"/>
    <s v="Pembroke Hopkins Park Construction Outreach"/>
    <s v="Pembroke Hopkins Park Construction Outreach - 13355 E 3000S Rd - Pembroke Township"/>
    <s v="Outdoor &amp; Garage - LED Fixtures"/>
    <s v="Outdoor &amp; Garage Lighting"/>
    <s v="Exterior"/>
    <n v="0"/>
    <n v="15101.24"/>
    <n v="0"/>
    <x v="0"/>
    <x v="0"/>
    <n v="10.1978380583316"/>
    <s v="Qty / 1,000"/>
    <m/>
    <s v="Private-Lighting"/>
    <s v="lighting"/>
    <n v="3"/>
    <n v="1"/>
    <s v="Lighting"/>
    <n v="0.91633259480590001"/>
    <n v="1.30467645558681"/>
    <n v="13837.758433986601"/>
    <n v="0"/>
    <n v="0.71"/>
    <n v="9824.8084881305203"/>
    <n v="0"/>
    <n v="4903"/>
    <n v="1"/>
    <n v="1"/>
    <n v="0"/>
    <n v="0"/>
    <n v="14.276973281664301"/>
    <d v="1900-01-09T04:44:53"/>
    <n v="43432"/>
    <n v="0"/>
    <n v="0"/>
    <n v="0"/>
    <n v="100191.80591607677"/>
  </r>
  <r>
    <s v="STND-62922"/>
    <s v="OSI Restaurant Partners, LLC"/>
    <s v="OSI Restaurant Partners - 180 Roselle Rd - Schaumburg"/>
    <s v="New Indoor LED Fixtures"/>
    <s v="Indoor Lighting"/>
    <s v="Restaurant"/>
    <n v="0"/>
    <n v="8916.7199999999993"/>
    <n v="1.2186140000000001"/>
    <x v="0"/>
    <x v="0"/>
    <n v="8.9750493627714896"/>
    <s v="Qty / 1,000"/>
    <m/>
    <s v="Private-Lighting"/>
    <s v="lighting"/>
    <n v="3"/>
    <n v="1"/>
    <s v="Lighting"/>
    <n v="0.91633259480590001"/>
    <n v="1.30467645558681"/>
    <n v="8170.6811747576603"/>
    <n v="1.58989699424846"/>
    <n v="0.71"/>
    <n v="5801.18363407794"/>
    <n v="1.12882686591641"/>
    <n v="5571"/>
    <n v="1.17"/>
    <n v="1.31"/>
    <n v="2.1000000000000001E-2"/>
    <n v="0.68"/>
    <n v="12.565069107880101"/>
    <d v="1900-01-07T23:24:04"/>
    <n v="43464"/>
    <n v="1.78479680539791"/>
    <n v="146.65325185462501"/>
    <n v="0"/>
    <n v="52065.909478351612"/>
  </r>
  <r>
    <s v="STND-62923"/>
    <s v="Evanston Township H.S. District 202"/>
    <s v="Evanston Township H.S. District 202 (Phase 3) - 1600 Dodge Ave - Evanston"/>
    <s v="Outdoor &amp; Garage - LED Fixtures"/>
    <s v="Outdoor &amp; Garage Lighting"/>
    <s v="Exterior"/>
    <n v="0"/>
    <n v="9737.3580000000002"/>
    <n v="0"/>
    <x v="0"/>
    <x v="1"/>
    <n v="10.1978380583316"/>
    <s v="Qty / 1,000"/>
    <m/>
    <s v="Public-Lighting"/>
    <s v="lighting"/>
    <n v="3"/>
    <n v="1"/>
    <s v="Lighting"/>
    <n v="0.99829244462109001"/>
    <n v="0.987374621353864"/>
    <n v="9720.7309219707295"/>
    <n v="0"/>
    <n v="0.71"/>
    <n v="6901.7189545992196"/>
    <n v="0"/>
    <n v="4903"/>
    <n v="1"/>
    <n v="1"/>
    <n v="0"/>
    <n v="0"/>
    <n v="14.276973281664301"/>
    <d v="1900-01-09T04:44:53"/>
    <n v="43427"/>
    <n v="0"/>
    <n v="0"/>
    <n v="0"/>
    <n v="70382.612223120508"/>
  </r>
  <r>
    <s v="STND-62924"/>
    <s v="Blick Art Materials LLC"/>
    <s v="Dick Blick Inc - State Street - 36 S State St - Chicago"/>
    <s v="New Indoor LED Fixtures"/>
    <s v="Indoor Lighting"/>
    <s v="Retail (mall/dept. store)"/>
    <n v="0"/>
    <n v="570.58799999999997"/>
    <n v="0.11573899999999999"/>
    <x v="0"/>
    <x v="0"/>
    <n v="9.1274187659729797"/>
    <s v="Qty / 1,000"/>
    <m/>
    <s v="Private-Lighting"/>
    <s v="lighting"/>
    <n v="3"/>
    <n v="1"/>
    <s v="Lighting"/>
    <n v="0.91633259480590001"/>
    <n v="1.30467645558681"/>
    <n v="522.84838260510901"/>
    <n v="0.15100194829316099"/>
    <n v="0.71"/>
    <n v="371.222351649627"/>
    <n v="0.107211383288145"/>
    <n v="5478"/>
    <n v="1.1200000000000001"/>
    <n v="1.31"/>
    <n v="2.1999999999999999E-2"/>
    <n v="0.95"/>
    <n v="12.7783862723622"/>
    <d v="1900-01-08T03:03:29"/>
    <n v="43433"/>
    <n v="0.121335434546534"/>
    <n v="10.270236086886101"/>
    <n v="0"/>
    <n v="3388.3018587954261"/>
  </r>
  <r>
    <s v="STND-62924"/>
    <s v="Blick Art Materials LLC"/>
    <s v="Dick Blick Inc - State Street - 36 S State St - Chicago"/>
    <s v="New Indoor LED Fixtures"/>
    <s v="Indoor Lighting"/>
    <s v="Retail (mall/dept. store)"/>
    <n v="0"/>
    <n v="3951.172"/>
    <n v="0.801458"/>
    <x v="0"/>
    <x v="0"/>
    <n v="9.1274187659729797"/>
    <s v="Qty / 1,000"/>
    <m/>
    <s v="Private-Lighting"/>
    <s v="lighting"/>
    <n v="3"/>
    <n v="1"/>
    <s v="Lighting"/>
    <n v="0.91633259480590001"/>
    <n v="1.30467645558681"/>
    <n v="3620.5876912844201"/>
    <n v="1.04564338274169"/>
    <n v="0.71"/>
    <n v="2570.61726081194"/>
    <n v="0.74240680174660001"/>
    <n v="5478"/>
    <n v="1.1200000000000001"/>
    <n v="1.31"/>
    <n v="2.1999999999999999E-2"/>
    <n v="0.95"/>
    <n v="12.7783862723622"/>
    <d v="1900-01-08T03:03:29"/>
    <n v="43433"/>
    <n v="0.84021163739790306"/>
    <n v="71.118686793086795"/>
    <n v="0"/>
    <n v="23463.10022646896"/>
  </r>
  <r>
    <s v="STND-62924"/>
    <s v="Blick Art Materials LLC"/>
    <s v="Dick Blick Inc - State Street - 36 S State St - Chicago"/>
    <s v="New Indoor LED Fixtures"/>
    <s v="Indoor Lighting"/>
    <s v="Retail (mall/dept. store)"/>
    <n v="0"/>
    <n v="8540.4210000000003"/>
    <n v="1.7323440000000001"/>
    <x v="0"/>
    <x v="0"/>
    <n v="9.1274187659729797"/>
    <s v="Qty / 1,000"/>
    <m/>
    <s v="Private-Lighting"/>
    <s v="lighting"/>
    <n v="3"/>
    <n v="1"/>
    <s v="Lighting"/>
    <n v="0.91633259480590001"/>
    <n v="1.30467645558681"/>
    <n v="7825.8661356647999"/>
    <n v="2.26014842977707"/>
    <n v="0.71"/>
    <n v="5556.3649563220097"/>
    <n v="1.6047053851417199"/>
    <n v="5478"/>
    <n v="1.1200000000000001"/>
    <n v="1.31"/>
    <n v="2.1999999999999999E-2"/>
    <n v="0.95"/>
    <n v="12.7783862723622"/>
    <d v="1900-01-08T03:03:29"/>
    <n v="43433"/>
    <n v="1.8161096261768399"/>
    <n v="153.72237052198699"/>
    <n v="0"/>
    <n v="50715.26977292815"/>
  </r>
  <r>
    <s v="STND-62926"/>
    <s v="Greencastle of Loves Park"/>
    <s v="Greencastle - 4260 Sunset Terrace - Loves Park"/>
    <s v="New Indoor LED Fixtures"/>
    <s v="Indoor Lighting"/>
    <s v="Multi-family (common)"/>
    <n v="0"/>
    <n v="8242.8430000000008"/>
    <n v="0.995174"/>
    <x v="0"/>
    <x v="0"/>
    <n v="8.1459758879113693"/>
    <s v="Qty / 1,000"/>
    <m/>
    <s v="Private-Lighting"/>
    <s v="lighting"/>
    <n v="3"/>
    <n v="1"/>
    <s v="Lighting"/>
    <n v="0.91633259480590001"/>
    <n v="1.30467645558681"/>
    <n v="7553.1857147676501"/>
    <n v="1.29838008701214"/>
    <n v="0.71"/>
    <n v="5362.7618574850303"/>
    <n v="0.92184986177862205"/>
    <n v="6138"/>
    <n v="1.1399999999999999"/>
    <n v="1.32"/>
    <n v="2.5000000000000001E-2"/>
    <n v="0.64"/>
    <n v="11.4043662430759"/>
    <d v="1900-01-07T03:30:12"/>
    <n v="43470"/>
    <n v="1.5369082469367199"/>
    <n v="165.64003760455401"/>
    <n v="0"/>
    <n v="43684.928783683841"/>
  </r>
  <r>
    <s v="STND-62927"/>
    <s v="RP2, LP"/>
    <s v="Pancor 2155 Point - 2155 Point Blvd - Elgin"/>
    <s v="Outdoor &amp; Garage - LED Fixtures"/>
    <s v="Outdoor &amp; Garage Lighting"/>
    <s v="Exterior"/>
    <n v="0"/>
    <n v="17895.95"/>
    <n v="0"/>
    <x v="0"/>
    <x v="0"/>
    <n v="10.1978380583316"/>
    <s v="Qty / 1,000"/>
    <m/>
    <s v="Private-Lighting"/>
    <s v="lighting"/>
    <n v="3"/>
    <n v="1"/>
    <s v="Lighting"/>
    <n v="0.91633259480590001"/>
    <n v="1.30467645558681"/>
    <n v="16398.6423000166"/>
    <n v="0"/>
    <n v="0.71"/>
    <n v="11643.0360330118"/>
    <n v="0"/>
    <n v="4903"/>
    <n v="1"/>
    <n v="1"/>
    <n v="0"/>
    <n v="0"/>
    <n v="14.276973281664301"/>
    <d v="1900-01-09T04:44:53"/>
    <n v="43440"/>
    <n v="0"/>
    <n v="0"/>
    <n v="0"/>
    <n v="118733.79597197392"/>
  </r>
  <r>
    <s v="STND-62927"/>
    <s v="RP2, LP"/>
    <s v="Pancor 2155 Point - 2155 Point Blvd - Elgin"/>
    <s v="Photocells"/>
    <s v="Outdoor &amp; Garage Lighting"/>
    <s v="Office"/>
    <n v="0"/>
    <n v="252"/>
    <n v="0"/>
    <x v="0"/>
    <x v="0"/>
    <n v="8"/>
    <s v="Qty / 1,000"/>
    <m/>
    <s v="Private-Lighting"/>
    <s v="lighting"/>
    <n v="3"/>
    <n v="1"/>
    <s v="Lighting"/>
    <n v="0.91633259480590001"/>
    <n v="1.30467645558681"/>
    <n v="230.915813891087"/>
    <n v="0"/>
    <n v="0.71"/>
    <n v="163.95022786267199"/>
    <n v="0"/>
    <n v="2885"/>
    <n v="1.165"/>
    <n v="1.3779999999999999"/>
    <n v="2.5499999999999998E-2"/>
    <n v="0.55000000000000004"/>
    <n v="24.263431542460999"/>
    <d v="1900-01-16T07:56:40"/>
    <n v="43440"/>
    <n v="0"/>
    <n v="5.0543804757276503"/>
    <n v="0"/>
    <n v="1311.601822901376"/>
  </r>
  <r>
    <s v="STND-62928"/>
    <s v="Wilmington Community Unit School District 209U"/>
    <s v="Wilmington School District 209 U (Wilmington Mid School) - 715 S Joliet St - Wilmington"/>
    <s v="New Indoor LED Fixtures"/>
    <s v="Indoor Lighting"/>
    <s v="K-12 School"/>
    <n v="0"/>
    <n v="19406.874"/>
    <n v="5.2918269999999996"/>
    <x v="0"/>
    <x v="1"/>
    <n v="15"/>
    <s v="Qty / 1,000"/>
    <m/>
    <s v="Public-Lighting"/>
    <s v="lighting"/>
    <n v="3"/>
    <n v="1"/>
    <s v="Lighting"/>
    <n v="0.99829244462109001"/>
    <n v="0.987374621353864"/>
    <n v="19373.7356879135"/>
    <n v="5.2250156803951597"/>
    <n v="0.71"/>
    <n v="13755.352338418599"/>
    <n v="3.7097611330805602"/>
    <n v="2979"/>
    <n v="1.17333333333333"/>
    <n v="1.323"/>
    <n v="2.1333333333333301E-2"/>
    <n v="0.72"/>
    <n v="23.497818059751602"/>
    <d v="1900-01-15T18:49:11"/>
    <n v="43472"/>
    <n v="5.4852352401897599"/>
    <n v="352.24973978024502"/>
    <n v="0"/>
    <n v="206330.28507627899"/>
  </r>
  <r>
    <s v="STND-62929"/>
    <s v="RPAI US Management LLC"/>
    <s v="RPAI US Management LLC - 7075 Grand Ave - Gurnee"/>
    <s v="Outdoor &amp; Garage - LED Fixtures"/>
    <s v="Outdoor &amp; Garage Lighting"/>
    <s v="Exterior"/>
    <n v="0"/>
    <n v="27505.83"/>
    <n v="0"/>
    <x v="0"/>
    <x v="0"/>
    <n v="10.1978380583316"/>
    <s v="Qty / 1,000"/>
    <m/>
    <s v="Private-Lighting"/>
    <s v="lighting"/>
    <n v="3"/>
    <n v="1"/>
    <s v="Lighting"/>
    <n v="0.91633259480590001"/>
    <n v="1.30467645558681"/>
    <n v="25204.48857619"/>
    <n v="0"/>
    <n v="0.71"/>
    <n v="17895.186889094901"/>
    <n v="0"/>
    <n v="4903"/>
    <n v="1"/>
    <n v="1"/>
    <n v="0"/>
    <n v="0"/>
    <n v="14.276973281664301"/>
    <d v="1900-01-09T04:44:53"/>
    <n v="43469"/>
    <n v="0"/>
    <n v="0"/>
    <n v="0"/>
    <n v="182492.21791856864"/>
  </r>
  <r>
    <s v="STND-62930"/>
    <s v="RP2, LP"/>
    <s v="Pancor 2175 Point - RP2 LP - 2175 Point Blvd - Elgin"/>
    <s v="Outdoor &amp; Garage - LED Fixtures"/>
    <s v="Outdoor &amp; Garage Lighting"/>
    <s v="Exterior"/>
    <n v="0"/>
    <n v="12698.77"/>
    <n v="0"/>
    <x v="0"/>
    <x v="0"/>
    <n v="10.1978380583316"/>
    <s v="Qty / 1,000"/>
    <m/>
    <s v="Private-Lighting"/>
    <s v="lighting"/>
    <n v="3"/>
    <n v="1"/>
    <s v="Lighting"/>
    <n v="0.91633259480590001"/>
    <n v="1.30467645558681"/>
    <n v="11636.296864943301"/>
    <n v="0"/>
    <n v="0.71"/>
    <n v="8261.7707741097493"/>
    <n v="0"/>
    <n v="4903"/>
    <n v="1"/>
    <n v="1"/>
    <n v="0"/>
    <n v="0"/>
    <n v="14.276973281664301"/>
    <d v="1900-01-09T04:44:53"/>
    <n v="43442"/>
    <n v="0"/>
    <n v="0"/>
    <n v="0"/>
    <n v="84252.200429428121"/>
  </r>
  <r>
    <s v="STND-62930"/>
    <s v="RP2, LP"/>
    <s v="Pancor 2175 Point - RP2 LP - 2175 Point Blvd - Elgin"/>
    <s v="Outdoor &amp; Garage - LED Retrofits"/>
    <s v="Outdoor &amp; Garage Lighting"/>
    <s v="Exterior"/>
    <n v="0"/>
    <n v="31330.17"/>
    <n v="0"/>
    <x v="0"/>
    <x v="0"/>
    <n v="10.1978380583316"/>
    <s v="Qty / 1,000"/>
    <m/>
    <s v="Private-Lighting"/>
    <s v="lighting"/>
    <n v="3"/>
    <n v="1"/>
    <s v="Lighting"/>
    <n v="0.91633259480590001"/>
    <n v="1.30467645558681"/>
    <n v="28708.85597181"/>
    <n v="0"/>
    <n v="0.71"/>
    <n v="20383.287739985099"/>
    <n v="0"/>
    <n v="4903"/>
    <n v="1"/>
    <n v="1"/>
    <n v="0"/>
    <n v="0"/>
    <n v="14.276973281664301"/>
    <d v="1900-01-09T04:44:53"/>
    <n v="43442"/>
    <n v="0"/>
    <n v="0"/>
    <n v="0"/>
    <n v="207865.46746874394"/>
  </r>
  <r>
    <s v="STND-62930"/>
    <s v="RP2, LP"/>
    <s v="Pancor 2175 Point - RP2 LP - 2175 Point Blvd - Elgin"/>
    <s v="Photocells"/>
    <s v="Outdoor &amp; Garage Lighting"/>
    <s v="Office"/>
    <n v="0"/>
    <n v="621.6"/>
    <n v="0"/>
    <x v="0"/>
    <x v="0"/>
    <n v="8"/>
    <s v="Qty / 1,000"/>
    <m/>
    <s v="Private-Lighting"/>
    <s v="lighting"/>
    <n v="3"/>
    <n v="1"/>
    <s v="Lighting"/>
    <n v="0.91633259480590001"/>
    <n v="1.30467645558681"/>
    <n v="569.59234093134705"/>
    <n v="0"/>
    <n v="0.71"/>
    <n v="404.410562061257"/>
    <n v="0"/>
    <n v="2885"/>
    <n v="1.165"/>
    <n v="1.3779999999999999"/>
    <n v="2.5499999999999998E-2"/>
    <n v="0.55000000000000004"/>
    <n v="24.263431542460999"/>
    <d v="1900-01-16T07:56:40"/>
    <n v="43442"/>
    <n v="0"/>
    <n v="12.4674718401282"/>
    <n v="0"/>
    <n v="3235.284496490056"/>
  </r>
  <r>
    <s v="STND-62932"/>
    <s v="Master Molding"/>
    <s v="Master Molding - 1715 Terry Dr -  Joliet"/>
    <s v="New Indoor LED Fixtures"/>
    <s v="Indoor Lighting"/>
    <s v="Manufacturing"/>
    <n v="0"/>
    <n v="107650.567"/>
    <n v="19.252210000000002"/>
    <x v="0"/>
    <x v="0"/>
    <n v="10.827197921178"/>
    <s v="Qty / 1,000"/>
    <m/>
    <s v="Private-Lighting"/>
    <s v="lighting"/>
    <n v="2"/>
    <n v="1"/>
    <s v="Lighting"/>
    <n v="0.97902139861649395"/>
    <n v="0.93591656730105399"/>
    <n v="105392.208666199"/>
    <n v="18.018462296159001"/>
    <n v="0.71"/>
    <n v="74828.468153000998"/>
    <n v="12.7931082302729"/>
    <n v="4618"/>
    <n v="1.02"/>
    <n v="1.04"/>
    <n v="1.2E-2"/>
    <n v="0.81"/>
    <n v="15.158077089649201"/>
    <d v="1900-01-09T19:51:10"/>
    <n v="43434"/>
    <n v="21.3894376735031"/>
    <n v="1239.9083372493899"/>
    <n v="0"/>
    <n v="810182.63483110652"/>
  </r>
  <r>
    <s v="STND-62932"/>
    <s v="Master Molding"/>
    <s v="Master Molding - 1715 Terry Dr -  Joliet"/>
    <s v="New Indoor LED Fixtures"/>
    <s v="Indoor Lighting"/>
    <s v="Manufacturing"/>
    <n v="0"/>
    <n v="2661.3530000000001"/>
    <n v="0.47595599999999999"/>
    <x v="0"/>
    <x v="0"/>
    <n v="10.827197921178"/>
    <s v="Qty / 1,000"/>
    <m/>
    <s v="Private-Lighting"/>
    <s v="lighting"/>
    <n v="2"/>
    <n v="1"/>
    <s v="Lighting"/>
    <n v="0.97902139861649395"/>
    <n v="0.93591656730105399"/>
    <n v="2605.5215362722001"/>
    <n v="0.44545510570634"/>
    <n v="0.71"/>
    <n v="1849.9202907532599"/>
    <n v="0.31627312505150201"/>
    <n v="4618"/>
    <n v="1.02"/>
    <n v="1.04"/>
    <n v="1.2E-2"/>
    <n v="0.81"/>
    <n v="15.158077089649201"/>
    <d v="1900-01-09T19:51:10"/>
    <n v="43434"/>
    <n v="0.528792860525095"/>
    <n v="30.653194544378799"/>
    <n v="0"/>
    <n v="20029.453126388697"/>
  </r>
  <r>
    <s v="STND-62932"/>
    <s v="Master Molding"/>
    <s v="Master Molding - 1715 Terry Dr -  Joliet"/>
    <s v="Occupancy Sensors"/>
    <s v="Indoor Lighting"/>
    <s v="Manufacturing"/>
    <n v="0"/>
    <n v="14284.825999999999"/>
    <n v="8.6733499999999992"/>
    <x v="0"/>
    <x v="0"/>
    <n v="8"/>
    <s v="Qty / 1,000"/>
    <m/>
    <s v="Private-Lighting"/>
    <s v="lighting"/>
    <n v="2"/>
    <n v="1"/>
    <s v="Lighting"/>
    <n v="0.97902139861649395"/>
    <n v="0.93591656730105399"/>
    <n v="13985.150329513201"/>
    <n v="8.1175319590005905"/>
    <n v="0.71"/>
    <n v="9929.4567339544101"/>
    <n v="5.7634476908904198"/>
    <n v="4618"/>
    <n v="1.02"/>
    <n v="1.04"/>
    <n v="1.2E-2"/>
    <n v="0.81"/>
    <n v="15.158077089649201"/>
    <d v="1900-01-09T19:51:10"/>
    <n v="43434"/>
    <n v="11.8262411990102"/>
    <n v="164.53118034721501"/>
    <n v="0"/>
    <n v="79435.653871635281"/>
  </r>
  <r>
    <s v="STND-62932"/>
    <s v="Master Molding"/>
    <s v="Master Molding - 1715 Terry Dr -  Joliet"/>
    <s v="Outdoor &amp; Garage - LED Fixtures"/>
    <s v="Outdoor &amp; Garage Lighting"/>
    <s v="Exterior"/>
    <n v="0"/>
    <n v="12183.955"/>
    <n v="0"/>
    <x v="0"/>
    <x v="0"/>
    <n v="10.1978380583316"/>
    <s v="Qty / 1,000"/>
    <m/>
    <s v="Private-Lighting"/>
    <s v="lighting"/>
    <n v="2"/>
    <n v="1"/>
    <s v="Lighting"/>
    <n v="0.97902139861649395"/>
    <n v="0.93591656730105399"/>
    <n v="11928.352664780399"/>
    <n v="0"/>
    <n v="0.71"/>
    <n v="8469.1303919941001"/>
    <n v="0"/>
    <n v="4903"/>
    <n v="1"/>
    <n v="1"/>
    <n v="0"/>
    <n v="0"/>
    <n v="14.276973281664301"/>
    <d v="1900-01-09T04:44:53"/>
    <n v="43434"/>
    <n v="0"/>
    <n v="0"/>
    <n v="0"/>
    <n v="86366.820232450249"/>
  </r>
  <r>
    <s v="STND-62932"/>
    <s v="Master Molding"/>
    <s v="Master Molding - 1715 Terry Dr -  Joliet"/>
    <s v="Outdoor &amp; Garage - LED Fixtures"/>
    <s v="Outdoor &amp; Garage Lighting"/>
    <s v="Exterior"/>
    <n v="0"/>
    <n v="2990.83"/>
    <n v="0"/>
    <x v="0"/>
    <x v="0"/>
    <n v="10.1978380583316"/>
    <s v="Qty / 1,000"/>
    <m/>
    <s v="Private-Lighting"/>
    <s v="lighting"/>
    <n v="2"/>
    <n v="1"/>
    <s v="Lighting"/>
    <n v="0.97902139861649395"/>
    <n v="0.93591656730105399"/>
    <n v="2928.0865696241699"/>
    <n v="0"/>
    <n v="0.71"/>
    <n v="2078.94146443316"/>
    <n v="0"/>
    <n v="4903"/>
    <n v="1"/>
    <n v="1"/>
    <n v="0"/>
    <n v="0"/>
    <n v="14.276973281664301"/>
    <d v="1900-01-09T04:44:53"/>
    <n v="43434"/>
    <n v="0"/>
    <n v="0"/>
    <n v="0"/>
    <n v="21200.708387040111"/>
  </r>
  <r>
    <s v="STND-62934"/>
    <s v="RP3, LLC"/>
    <s v="Pancor 2205 Point - RP3 LLC - 2205 Point Blvd - Elgin"/>
    <s v="Outdoor &amp; Garage - LED Fixtures"/>
    <s v="Outdoor &amp; Garage Lighting"/>
    <s v="Exterior"/>
    <n v="0"/>
    <n v="27211.65"/>
    <n v="0"/>
    <x v="0"/>
    <x v="0"/>
    <n v="10.1978380583316"/>
    <s v="Qty / 1,000"/>
    <m/>
    <s v="Private-Lighting"/>
    <s v="lighting"/>
    <n v="3"/>
    <n v="1"/>
    <s v="Lighting"/>
    <n v="0.91633259480590001"/>
    <n v="1.30467645558681"/>
    <n v="24934.92185345"/>
    <n v="0"/>
    <n v="0.71"/>
    <n v="17703.794515949499"/>
    <n v="0"/>
    <n v="4903"/>
    <n v="1"/>
    <n v="1"/>
    <n v="0"/>
    <n v="0"/>
    <n v="14.276973281664301"/>
    <d v="1900-01-09T04:44:53"/>
    <n v="43430"/>
    <n v="0"/>
    <n v="0"/>
    <n v="0"/>
    <n v="180540.42949163207"/>
  </r>
  <r>
    <s v="STND-62934"/>
    <s v="RP3, LLC"/>
    <s v="Pancor 2205 Point - RP3 LLC - 2205 Point Blvd - Elgin"/>
    <s v="Outdoor &amp; Garage - LED Retrofits"/>
    <s v="Outdoor &amp; Garage Lighting"/>
    <s v="Exterior"/>
    <n v="0"/>
    <n v="43514.125"/>
    <n v="0"/>
    <x v="0"/>
    <x v="0"/>
    <n v="10.1978380583316"/>
    <s v="Qty / 1,000"/>
    <m/>
    <s v="Private-Lighting"/>
    <s v="lighting"/>
    <n v="3"/>
    <n v="1"/>
    <s v="Lighting"/>
    <n v="0.91633259480590001"/>
    <n v="1.30467645558681"/>
    <n v="39873.411071958297"/>
    <n v="0"/>
    <n v="0.71"/>
    <n v="28310.1218610904"/>
    <n v="0"/>
    <n v="4903"/>
    <n v="1"/>
    <n v="1"/>
    <n v="0"/>
    <n v="0"/>
    <n v="14.276973281664301"/>
    <d v="1900-01-09T04:44:53"/>
    <n v="43430"/>
    <n v="0"/>
    <n v="0"/>
    <n v="0"/>
    <n v="288702.03815103311"/>
  </r>
  <r>
    <s v="STND-62934"/>
    <s v="RP3, LLC"/>
    <s v="Pancor 2205 Point - RP3 LLC - 2205 Point Blvd - Elgin"/>
    <s v="Photocells"/>
    <s v="Outdoor &amp; Garage Lighting"/>
    <s v="Office"/>
    <n v="0"/>
    <n v="952"/>
    <n v="0"/>
    <x v="0"/>
    <x v="0"/>
    <n v="8"/>
    <s v="Qty / 1,000"/>
    <m/>
    <s v="Private-Lighting"/>
    <s v="lighting"/>
    <n v="3"/>
    <n v="1"/>
    <s v="Lighting"/>
    <n v="0.91633259480590001"/>
    <n v="1.30467645558681"/>
    <n v="872.34863025521702"/>
    <n v="0"/>
    <n v="0.71"/>
    <n v="619.36752748120398"/>
    <n v="0"/>
    <n v="2885"/>
    <n v="1.165"/>
    <n v="1.3779999999999999"/>
    <n v="2.5499999999999998E-2"/>
    <n v="0.55000000000000004"/>
    <n v="24.263431542460999"/>
    <d v="1900-01-16T07:56:40"/>
    <n v="43430"/>
    <n v="0"/>
    <n v="19.094326241637798"/>
    <n v="0"/>
    <n v="4954.9402198496318"/>
  </r>
  <r>
    <s v="STND-62936"/>
    <s v="Subtenant 550 American Court, LLC"/>
    <s v="Silverado Senior Living Lake Zurich - 555 American Ct - Lake Zurich"/>
    <s v="Retrofit of Existing Indoor Fixtures to LED"/>
    <s v="Indoor Lighting"/>
    <s v="Multi-family (common)"/>
    <n v="0"/>
    <n v="895.65700000000004"/>
    <n v="0.10813399999999999"/>
    <x v="0"/>
    <x v="0"/>
    <n v="8.1459758879113693"/>
    <s v="Qty / 1,000"/>
    <m/>
    <s v="Private-Lighting"/>
    <s v="lighting"/>
    <n v="3"/>
    <n v="1"/>
    <s v="Lighting"/>
    <n v="0.91633259480590001"/>
    <n v="1.30467645558681"/>
    <n v="820.71970286606802"/>
    <n v="0.14107988384842399"/>
    <n v="0.71"/>
    <n v="582.71098903490804"/>
    <n v="0.100166717532381"/>
    <n v="6138"/>
    <n v="1.1399999999999999"/>
    <n v="1.32"/>
    <n v="2.5000000000000001E-2"/>
    <n v="0.64"/>
    <n v="11.4043662430759"/>
    <d v="1900-01-07T03:30:12"/>
    <n v="43463"/>
    <n v="0.166997968570577"/>
    <n v="17.9982390979401"/>
    <n v="0"/>
    <n v="4746.7496662993472"/>
  </r>
  <r>
    <s v="STND-62936"/>
    <s v="Subtenant 550 American Court, LLC"/>
    <s v="Silverado Senior Living Lake Zurich - 555 American Ct - Lake Zurich"/>
    <s v="Retrofit of Existing Indoor Fixtures to LED"/>
    <s v="Indoor Lighting"/>
    <s v="Multi-family (common)"/>
    <n v="0"/>
    <n v="12371.262000000001"/>
    <n v="1.493606"/>
    <x v="0"/>
    <x v="0"/>
    <n v="8.1459758879113693"/>
    <s v="Qty / 1,000"/>
    <m/>
    <s v="Private-Lighting"/>
    <s v="lighting"/>
    <n v="3"/>
    <n v="1"/>
    <s v="Lighting"/>
    <n v="0.91633259480590001"/>
    <n v="1.30467645558681"/>
    <n v="11336.190609483599"/>
    <n v="1.9486725821231901"/>
    <n v="0.71"/>
    <n v="8048.6953327333704"/>
    <n v="1.3835575333074599"/>
    <n v="6138"/>
    <n v="1.1399999999999999"/>
    <n v="1.32"/>
    <n v="2.5000000000000001E-2"/>
    <n v="0.64"/>
    <n v="11.4043662430759"/>
    <d v="1900-01-07T03:30:12"/>
    <n v="43463"/>
    <n v="2.30666735573294"/>
    <n v="248.60067126060599"/>
    <n v="0"/>
    <n v="65564.478109590811"/>
  </r>
  <r>
    <s v="STND-62936"/>
    <s v="Subtenant 550 American Court, LLC"/>
    <s v="Silverado Senior Living Lake Zurich - 555 American Ct - Lake Zurich"/>
    <s v="Retrofit of Existing Indoor Fixtures to LED"/>
    <s v="Indoor Lighting"/>
    <s v="Multi-family (common)"/>
    <n v="0"/>
    <n v="1574.3969999999999"/>
    <n v="0.19008"/>
    <x v="0"/>
    <x v="0"/>
    <n v="8.1459758879113693"/>
    <s v="Qty / 1,000"/>
    <m/>
    <s v="Private-Lighting"/>
    <s v="lighting"/>
    <n v="3"/>
    <n v="1"/>
    <s v="Lighting"/>
    <n v="0.91633259480590001"/>
    <n v="1.30467645558681"/>
    <n v="1442.67128826462"/>
    <n v="0.24799290067794"/>
    <n v="0.71"/>
    <n v="1024.29661466788"/>
    <n v="0.176074959481338"/>
    <n v="6138"/>
    <n v="1.1399999999999999"/>
    <n v="1.32"/>
    <n v="2.5000000000000001E-2"/>
    <n v="0.64"/>
    <n v="11.4043662430759"/>
    <d v="1900-01-07T03:30:12"/>
    <n v="43463"/>
    <n v="0.29355220250703101"/>
    <n v="31.637528251417201"/>
    <n v="0"/>
    <n v="8343.8955251537936"/>
  </r>
  <r>
    <s v="STND-62936"/>
    <s v="Subtenant 550 American Court, LLC"/>
    <s v="Silverado Senior Living Lake Zurich - 555 American Ct - Lake Zurich"/>
    <s v="Retrofit of Existing Indoor Fixtures to LED"/>
    <s v="Indoor Lighting"/>
    <s v="Multi-family (common)"/>
    <n v="0"/>
    <n v="13238.929"/>
    <n v="1.5983620000000001"/>
    <x v="0"/>
    <x v="0"/>
    <n v="8.1459758879113693"/>
    <s v="Qty / 1,000"/>
    <m/>
    <s v="Private-Lighting"/>
    <s v="lighting"/>
    <n v="3"/>
    <n v="1"/>
    <s v="Lighting"/>
    <n v="0.91633259480590001"/>
    <n v="1.30467645558681"/>
    <n v="12131.2621630211"/>
    <n v="2.0853452689046401"/>
    <n v="0.71"/>
    <n v="8613.19613574496"/>
    <n v="1.4805951409222899"/>
    <n v="6138"/>
    <n v="1.1399999999999999"/>
    <n v="1.32"/>
    <n v="2.5000000000000001E-2"/>
    <n v="0.64"/>
    <n v="11.4043662430759"/>
    <d v="1900-01-07T03:30:12"/>
    <n v="43463"/>
    <n v="2.4684484717147699"/>
    <n v="266.036450943445"/>
    <n v="0"/>
    <n v="70162.888039629819"/>
  </r>
  <r>
    <s v="STND-62936"/>
    <s v="Subtenant 550 American Court, LLC"/>
    <s v="Silverado Senior Living Lake Zurich - 555 American Ct - Lake Zurich"/>
    <s v="Retrofit of Existing Indoor Fixtures to LED"/>
    <s v="Indoor Lighting"/>
    <s v="Multi-family (common)"/>
    <n v="0"/>
    <n v="6717.4269999999997"/>
    <n v="0.81100799999999995"/>
    <x v="0"/>
    <x v="0"/>
    <n v="8.1459758879113693"/>
    <s v="Qty / 1,000"/>
    <m/>
    <s v="Private-Lighting"/>
    <s v="lighting"/>
    <n v="3"/>
    <n v="1"/>
    <s v="Lighting"/>
    <n v="0.91633259480590001"/>
    <n v="1.30467645558681"/>
    <n v="6155.3973133292102"/>
    <n v="1.05810304289254"/>
    <n v="0.71"/>
    <n v="4370.3320924637401"/>
    <n v="0.75125316045370705"/>
    <n v="6138"/>
    <n v="1.1399999999999999"/>
    <n v="1.32"/>
    <n v="2.5000000000000001E-2"/>
    <n v="0.64"/>
    <n v="11.4043662430759"/>
    <d v="1900-01-07T03:30:12"/>
    <n v="43463"/>
    <n v="1.25248939736333"/>
    <n v="134.98678318704401"/>
    <n v="0"/>
    <n v="35600.619847374866"/>
  </r>
  <r>
    <s v="STND-62936"/>
    <s v="Subtenant 550 American Court, LLC"/>
    <s v="Silverado Senior Living Lake Zurich - 555 American Ct - Lake Zurich"/>
    <s v="Retrofit of Existing Indoor Fixtures to LED"/>
    <s v="Indoor Lighting"/>
    <s v="Multi-family (common)"/>
    <n v="0"/>
    <n v="3302.7350000000001"/>
    <n v="0.39874599999999999"/>
    <x v="0"/>
    <x v="0"/>
    <n v="8.1459758879113693"/>
    <s v="Qty / 1,000"/>
    <m/>
    <s v="Private-Lighting"/>
    <s v="lighting"/>
    <n v="3"/>
    <n v="1"/>
    <s v="Lighting"/>
    <n v="0.91633259480590001"/>
    <n v="1.30467645558681"/>
    <n v="3026.40373250626"/>
    <n v="0.520234517959417"/>
    <n v="0.71"/>
    <n v="2148.7466500794499"/>
    <n v="0.36936650775118601"/>
    <n v="6138"/>
    <n v="1.1399999999999999"/>
    <n v="1.32"/>
    <n v="2.5000000000000001E-2"/>
    <n v="0.64"/>
    <n v="11.4043662430759"/>
    <d v="1900-01-07T03:30:12"/>
    <n v="43463"/>
    <n v="0.61580790478150604"/>
    <n v="66.368502905839094"/>
    <n v="0"/>
    <n v="17503.638400777527"/>
  </r>
  <r>
    <s v="STND-62936"/>
    <s v="Subtenant 550 American Court, LLC"/>
    <s v="Silverado Senior Living Lake Zurich - 555 American Ct - Lake Zurich"/>
    <s v="Outdoor &amp; Garage - LED Fixtures"/>
    <s v="Outdoor &amp; Garage Lighting"/>
    <s v="Exterior"/>
    <n v="0"/>
    <n v="495.20299999999997"/>
    <n v="0"/>
    <x v="0"/>
    <x v="0"/>
    <n v="10.1978380583316"/>
    <s v="Qty / 1,000"/>
    <m/>
    <s v="Private-Lighting"/>
    <s v="lighting"/>
    <n v="3"/>
    <n v="1"/>
    <s v="Lighting"/>
    <n v="0.91633259480590001"/>
    <n v="1.30467645558681"/>
    <n v="453.77064994566598"/>
    <n v="0"/>
    <n v="0.71"/>
    <n v="322.177161461423"/>
    <n v="0"/>
    <n v="4903"/>
    <n v="1"/>
    <n v="1"/>
    <n v="0"/>
    <n v="0"/>
    <n v="14.276973281664301"/>
    <d v="1900-01-09T04:44:53"/>
    <n v="43463"/>
    <n v="0"/>
    <n v="0"/>
    <n v="0"/>
    <n v="3285.5105186765441"/>
  </r>
  <r>
    <s v="STND-62936"/>
    <s v="Subtenant 550 American Court, LLC"/>
    <s v="Silverado Senior Living Lake Zurich - 555 American Ct - Lake Zurich"/>
    <s v="Outdoor &amp; Garage - LED Fixtures"/>
    <s v="Outdoor &amp; Garage Lighting"/>
    <s v="Exterior"/>
    <n v="0"/>
    <n v="666.80799999999999"/>
    <n v="0"/>
    <x v="0"/>
    <x v="0"/>
    <n v="10.1978380583316"/>
    <s v="Qty / 1,000"/>
    <m/>
    <s v="Private-Lighting"/>
    <s v="lighting"/>
    <n v="3"/>
    <n v="1"/>
    <s v="Lighting"/>
    <n v="0.91633259480590001"/>
    <n v="1.30467645558681"/>
    <n v="611.01790487733194"/>
    <n v="0"/>
    <n v="0.71"/>
    <n v="433.822712462906"/>
    <n v="0"/>
    <n v="4903"/>
    <n v="1"/>
    <n v="1"/>
    <n v="0"/>
    <n v="0"/>
    <n v="14.276973281664301"/>
    <d v="1900-01-09T04:44:53"/>
    <n v="43463"/>
    <n v="0"/>
    <n v="0"/>
    <n v="0"/>
    <n v="4424.0537677228695"/>
  </r>
  <r>
    <s v="STND-62936"/>
    <s v="Subtenant 550 American Court, LLC"/>
    <s v="Silverado Senior Living Lake Zurich - 555 American Ct - Lake Zurich"/>
    <s v="Outdoor &amp; Garage - LED Fixtures"/>
    <s v="Outdoor &amp; Garage Lighting"/>
    <s v="Exterior"/>
    <n v="0"/>
    <n v="7844.8"/>
    <n v="0"/>
    <x v="0"/>
    <x v="0"/>
    <n v="10.1978380583316"/>
    <s v="Qty / 1,000"/>
    <m/>
    <s v="Private-Lighting"/>
    <s v="lighting"/>
    <n v="3"/>
    <n v="1"/>
    <s v="Lighting"/>
    <n v="0.91633259480590001"/>
    <n v="1.30467645558681"/>
    <n v="7188.4459397333203"/>
    <n v="0"/>
    <n v="0.71"/>
    <n v="5103.7966172106599"/>
    <n v="0"/>
    <n v="4903"/>
    <n v="1"/>
    <n v="1"/>
    <n v="0"/>
    <n v="0"/>
    <n v="14.276973281664301"/>
    <d v="1900-01-09T04:44:53"/>
    <n v="43463"/>
    <n v="0"/>
    <n v="0"/>
    <n v="0"/>
    <n v="52047.691384974947"/>
  </r>
  <r>
    <s v="STND-62936"/>
    <s v="Subtenant 550 American Court, LLC"/>
    <s v="Silverado Senior Living Lake Zurich - 555 American Ct - Lake Zurich"/>
    <s v="Outdoor &amp; Garage - LED Fixtures"/>
    <s v="Outdoor &amp; Garage Lighting"/>
    <s v="Exterior"/>
    <n v="0"/>
    <n v="1049.242"/>
    <n v="0"/>
    <x v="0"/>
    <x v="0"/>
    <n v="10.1978380583316"/>
    <s v="Qty / 1,000"/>
    <m/>
    <s v="Private-Lighting"/>
    <s v="lighting"/>
    <n v="3"/>
    <n v="1"/>
    <s v="Lighting"/>
    <n v="0.91633259480590001"/>
    <n v="1.30467645558681"/>
    <n v="961.45464443933201"/>
    <n v="0"/>
    <n v="0.71"/>
    <n v="682.63279755192605"/>
    <n v="0"/>
    <n v="4903"/>
    <n v="1"/>
    <n v="1"/>
    <n v="0"/>
    <n v="0"/>
    <n v="14.276973281664301"/>
    <d v="1900-01-09T04:44:53"/>
    <n v="43463"/>
    <n v="0"/>
    <n v="0"/>
    <n v="0"/>
    <n v="6961.3787227404018"/>
  </r>
  <r>
    <s v="STND-62939"/>
    <s v="Midlothian School District 143"/>
    <s v="Midlothian School District 143 - 14959 S Pulaski Rd - Midlothian"/>
    <s v="Outdoor &amp; Garage - LED Fixtures"/>
    <s v="Outdoor &amp; Garage Lighting"/>
    <s v="Exterior"/>
    <n v="0"/>
    <n v="5981.66"/>
    <n v="0"/>
    <x v="0"/>
    <x v="1"/>
    <n v="10.1978380583316"/>
    <s v="Qty / 1,000"/>
    <m/>
    <s v="Public-Lighting"/>
    <s v="lighting"/>
    <n v="3"/>
    <n v="1"/>
    <s v="Lighting"/>
    <n v="0.99829244462109001"/>
    <n v="0.987374621353864"/>
    <n v="5971.4459842921897"/>
    <n v="0"/>
    <n v="0.71"/>
    <n v="4239.7266488474597"/>
    <n v="0"/>
    <n v="4903"/>
    <n v="1"/>
    <n v="1"/>
    <n v="0"/>
    <n v="0"/>
    <n v="14.276973281664301"/>
    <d v="1900-01-09T04:44:53"/>
    <n v="43422"/>
    <n v="0"/>
    <n v="0"/>
    <n v="0"/>
    <n v="43236.045776539322"/>
  </r>
  <r>
    <s v="STND-62939"/>
    <s v="Midlothian School District 143"/>
    <s v="Midlothian School District 143 - 14959 S Pulaski Rd - Midlothian"/>
    <s v="Outdoor &amp; Garage - LED Fixtures"/>
    <s v="Outdoor &amp; Garage Lighting"/>
    <s v="Exterior"/>
    <n v="0"/>
    <n v="1103.175"/>
    <n v="0"/>
    <x v="0"/>
    <x v="1"/>
    <n v="10.1978380583316"/>
    <s v="Qty / 1,000"/>
    <m/>
    <s v="Public-Lighting"/>
    <s v="lighting"/>
    <n v="3"/>
    <n v="1"/>
    <s v="Lighting"/>
    <n v="0.99829244462109001"/>
    <n v="0.987374621353864"/>
    <n v="1101.2912675948701"/>
    <n v="0"/>
    <n v="0.71"/>
    <n v="781.91679999235896"/>
    <n v="0"/>
    <n v="4903"/>
    <n v="1"/>
    <n v="1"/>
    <n v="0"/>
    <n v="0"/>
    <n v="14.276973281664301"/>
    <d v="1900-01-09T04:44:53"/>
    <n v="43422"/>
    <n v="0"/>
    <n v="0"/>
    <n v="0"/>
    <n v="7973.8609014109361"/>
  </r>
  <r>
    <s v="STND-62940"/>
    <s v="Lambs Farm"/>
    <s v="Lambs Farm Inc - 14245 W Rockland - Libertyville"/>
    <s v="Outdoor &amp; Garage - LED Fixtures"/>
    <s v="Outdoor &amp; Garage Lighting"/>
    <s v="Exterior"/>
    <n v="0"/>
    <n v="14978.665000000001"/>
    <n v="0"/>
    <x v="0"/>
    <x v="0"/>
    <n v="10.1978380583316"/>
    <s v="Qty / 1,000"/>
    <m/>
    <s v="Private-Lighting"/>
    <s v="lighting"/>
    <n v="3"/>
    <n v="1"/>
    <s v="Lighting"/>
    <n v="0.91633259480590001"/>
    <n v="1.30467645558681"/>
    <n v="13725.438966178301"/>
    <n v="0"/>
    <n v="0.71"/>
    <n v="9745.0616659865991"/>
    <n v="0"/>
    <n v="4903"/>
    <n v="1"/>
    <n v="1"/>
    <n v="0"/>
    <n v="0"/>
    <n v="14.276973281664301"/>
    <d v="1900-01-09T04:44:53"/>
    <n v="43447"/>
    <n v="0"/>
    <n v="0"/>
    <n v="0"/>
    <n v="99378.560738186483"/>
  </r>
  <r>
    <s v="STND-62942"/>
    <s v="Temperature Equipment Corporation"/>
    <s v="Temperature Equipment Corporation - 1313 Timber Drive -  Elgin"/>
    <s v="New Indoor LED Fixtures"/>
    <s v="Indoor Lighting"/>
    <s v="Retail (strip mall)"/>
    <n v="0"/>
    <n v="17736.115000000002"/>
    <n v="3.5436169999999998"/>
    <x v="0"/>
    <x v="0"/>
    <n v="12.215978499877799"/>
    <s v="Qty / 1,000"/>
    <m/>
    <s v="Private-Lighting"/>
    <s v="lighting"/>
    <n v="3"/>
    <n v="1"/>
    <s v="Lighting"/>
    <n v="0.91633259480590001"/>
    <n v="1.30467645558681"/>
    <n v="16252.180279725801"/>
    <n v="4.6232736675171502"/>
    <n v="0.71"/>
    <n v="11539.0479986053"/>
    <n v="3.2825243039371799"/>
    <n v="4093"/>
    <n v="1.1200000000000001"/>
    <n v="1.29"/>
    <n v="1.9E-2"/>
    <n v="0.71"/>
    <n v="17.102369899829"/>
    <d v="1900-01-11T05:11:01"/>
    <n v="43422"/>
    <n v="5.0477930642178697"/>
    <n v="275.70662974534901"/>
    <n v="0"/>
    <n v="140960.7622600203"/>
  </r>
  <r>
    <s v="STND-62943"/>
    <s v="Temperature Equipment Corporation"/>
    <s v="Temperature Equipment Corporation - 2055 N Ruby St - Melrose Park"/>
    <s v="New Indoor LED Fixtures"/>
    <s v="Indoor Lighting"/>
    <s v="Warehouse"/>
    <n v="0"/>
    <n v="17503.038"/>
    <n v="2.7700339999999999"/>
    <x v="0"/>
    <x v="0"/>
    <n v="9.5383441434566993"/>
    <s v="Qty / 1,000"/>
    <m/>
    <s v="Private-Lighting"/>
    <s v="lighting"/>
    <n v="3"/>
    <n v="1"/>
    <s v="Lighting"/>
    <n v="0.91633259480590001"/>
    <n v="1.30467645558681"/>
    <n v="16038.604227526301"/>
    <n v="3.6139981409749402"/>
    <n v="0.71"/>
    <n v="11387.4090015437"/>
    <n v="2.5659386800922102"/>
    <n v="5242"/>
    <n v="1"/>
    <n v="1.22"/>
    <n v="1.0999999999999999E-2"/>
    <n v="0.68"/>
    <n v="13.3536818008394"/>
    <d v="1900-01-08T12:55:13"/>
    <n v="43425"/>
    <n v="4.35631405614145"/>
    <n v="176.42464650278899"/>
    <n v="0"/>
    <n v="108617.02595902045"/>
  </r>
  <r>
    <s v="STND-62945"/>
    <s v="Bourbonnais Elementary School District 53"/>
    <s v="Bourbonnais Elementary School District 53 - 200 W John Casey Rd - Bourbonnais"/>
    <s v="Outdoor &amp; Garage - LED Fixtures"/>
    <s v="Outdoor &amp; Garage Lighting"/>
    <s v="Exterior"/>
    <n v="0"/>
    <n v="5981.66"/>
    <n v="0"/>
    <x v="0"/>
    <x v="1"/>
    <n v="10.1978380583316"/>
    <s v="Qty / 1,000"/>
    <m/>
    <s v="Public-Lighting"/>
    <s v="lighting"/>
    <n v="3"/>
    <n v="1"/>
    <s v="Lighting"/>
    <n v="0.99829244462109001"/>
    <n v="0.987374621353864"/>
    <n v="5971.4459842921897"/>
    <n v="0"/>
    <n v="0.71"/>
    <n v="4239.7266488474597"/>
    <n v="0"/>
    <n v="4903"/>
    <n v="1"/>
    <n v="1"/>
    <n v="0"/>
    <n v="0"/>
    <n v="14.276973281664301"/>
    <d v="1900-01-09T04:44:53"/>
    <n v="43422"/>
    <n v="0"/>
    <n v="0"/>
    <n v="0"/>
    <n v="43236.045776539322"/>
  </r>
  <r>
    <s v="STND-62945"/>
    <s v="Bourbonnais Elementary School District 53"/>
    <s v="Bourbonnais Elementary School District 53 - 200 W John Casey Rd - Bourbonnais"/>
    <s v="Outdoor &amp; Garage - LED Fixtures"/>
    <s v="Outdoor &amp; Garage Lighting"/>
    <s v="Exterior"/>
    <n v="0"/>
    <n v="7648.68"/>
    <n v="0"/>
    <x v="0"/>
    <x v="1"/>
    <n v="10.1978380583316"/>
    <s v="Qty / 1,000"/>
    <m/>
    <s v="Public-Lighting"/>
    <s v="lighting"/>
    <n v="3"/>
    <n v="1"/>
    <s v="Lighting"/>
    <n v="0.99829244462109001"/>
    <n v="0.987374621353864"/>
    <n v="7635.6194553244404"/>
    <n v="0"/>
    <n v="0.71"/>
    <n v="5421.2898132803502"/>
    <n v="0"/>
    <n v="4903"/>
    <n v="1"/>
    <n v="1"/>
    <n v="0"/>
    <n v="0"/>
    <n v="14.276973281664301"/>
    <d v="1900-01-09T04:44:53"/>
    <n v="43422"/>
    <n v="0"/>
    <n v="0"/>
    <n v="0"/>
    <n v="55285.435583115766"/>
  </r>
  <r>
    <s v="STND-62947"/>
    <s v="Rodzila Properties, LLC."/>
    <s v="Rodzilla Properties LLC - 24520 Rt 52, Unit H - Manhattan"/>
    <s v="Outdoor &amp; Garage - LED Fixtures"/>
    <s v="Outdoor &amp; Garage Lighting"/>
    <s v="Exterior"/>
    <n v="0"/>
    <n v="25422.055"/>
    <n v="0"/>
    <x v="0"/>
    <x v="0"/>
    <n v="10.1978380583316"/>
    <s v="Qty / 1,000"/>
    <m/>
    <s v="Private-Lighting"/>
    <s v="lighting"/>
    <n v="3"/>
    <n v="1"/>
    <s v="Lighting"/>
    <n v="0.91633259480590001"/>
    <n v="1.30467645558681"/>
    <n v="23295.057623448301"/>
    <n v="0"/>
    <n v="0.71"/>
    <n v="16539.4909126483"/>
    <n v="0"/>
    <n v="4903"/>
    <n v="1"/>
    <n v="1"/>
    <n v="0"/>
    <n v="0"/>
    <n v="14.276973281664301"/>
    <d v="1900-01-09T04:44:53"/>
    <n v="43447"/>
    <n v="0"/>
    <n v="0"/>
    <n v="0"/>
    <n v="168667.04989443449"/>
  </r>
  <r>
    <s v="STND-62950"/>
    <s v="St Gall School"/>
    <s v="Catholic Bishop of Chicago (St Gall School) - 5525 S Sawyer Ave Unit BD - Chicago"/>
    <s v="New Indoor LED Fixtures"/>
    <s v="Indoor Lighting"/>
    <s v="K-12 School"/>
    <n v="0"/>
    <n v="5792.7849999999999"/>
    <n v="1.5795650000000001"/>
    <x v="0"/>
    <x v="0"/>
    <n v="15"/>
    <s v="Qty / 1,000"/>
    <m/>
    <s v="Private-Lighting"/>
    <s v="lighting"/>
    <n v="3"/>
    <n v="1"/>
    <s v="Lighting"/>
    <n v="0.91633259480590001"/>
    <n v="1.30467645558681"/>
    <n v="5308.1177102026904"/>
    <n v="2.0608212655689702"/>
    <n v="0.71"/>
    <n v="3768.7635742439102"/>
    <n v="1.46318309855397"/>
    <n v="2979"/>
    <n v="1.17333333333333"/>
    <n v="1.323"/>
    <n v="2.1333333333333301E-2"/>
    <n v="0.72"/>
    <n v="23.497818059751602"/>
    <d v="1900-01-15T18:49:11"/>
    <n v="43412"/>
    <n v="2.1634555991947702"/>
    <n v="96.511231094594507"/>
    <n v="0"/>
    <n v="56531.453613658654"/>
  </r>
  <r>
    <s v="STND-62951"/>
    <s v="Fields Jeep Inc Fields Chrysler Jeep Dodge Ram"/>
    <s v="Fields CJDR - 2800 Patriot Dr - Glenview"/>
    <s v="Outdoor &amp; Garage - LED Fixtures"/>
    <s v="Outdoor &amp; Garage Lighting"/>
    <s v="Exterior"/>
    <n v="0"/>
    <n v="145324.92000000001"/>
    <n v="0"/>
    <x v="0"/>
    <x v="0"/>
    <n v="10.1978380583316"/>
    <s v="Qty / 1,000"/>
    <m/>
    <s v="Private-Lighting"/>
    <s v="lighting"/>
    <n v="2"/>
    <n v="1"/>
    <s v="Lighting"/>
    <n v="0.97902139861649395"/>
    <n v="0.93591656730105399"/>
    <n v="142276.20643223001"/>
    <n v="0"/>
    <n v="0.71"/>
    <n v="101016.106566883"/>
    <n v="0"/>
    <n v="4903"/>
    <n v="1"/>
    <n v="1"/>
    <n v="0"/>
    <n v="0"/>
    <n v="14.276973281664301"/>
    <d v="1900-01-09T04:44:53"/>
    <n v="43439"/>
    <n v="0"/>
    <n v="0"/>
    <n v="0"/>
    <n v="1030145.89605224"/>
  </r>
  <r>
    <s v="STND-62951"/>
    <s v="Fields Jeep Inc Fields Chrysler Jeep Dodge Ram"/>
    <s v="Fields CJDR - 2800 Patriot Dr - Glenview"/>
    <s v="Outdoor &amp; Garage - LED Fixtures"/>
    <s v="Outdoor &amp; Garage Lighting"/>
    <s v="Exterior"/>
    <n v="0"/>
    <n v="38243.4"/>
    <n v="0"/>
    <x v="0"/>
    <x v="0"/>
    <n v="10.1978380583316"/>
    <s v="Qty / 1,000"/>
    <m/>
    <s v="Private-Lighting"/>
    <s v="lighting"/>
    <n v="2"/>
    <n v="1"/>
    <s v="Lighting"/>
    <n v="0.97902139861649395"/>
    <n v="0.93591656730105399"/>
    <n v="37441.106955850002"/>
    <n v="0"/>
    <n v="0.71"/>
    <n v="26583.1859386535"/>
    <n v="0"/>
    <n v="4903"/>
    <n v="1"/>
    <n v="1"/>
    <n v="0"/>
    <n v="0"/>
    <n v="14.276973281664301"/>
    <d v="1900-01-09T04:44:53"/>
    <n v="43439"/>
    <n v="0"/>
    <n v="0"/>
    <n v="0"/>
    <n v="271091.02527690609"/>
  </r>
  <r>
    <s v="STND-62951"/>
    <s v="Fields Jeep Inc Fields Chrysler Jeep Dodge Ram"/>
    <s v="Fields CJDR - 2800 Patriot Dr - Glenview"/>
    <s v="Outdoor &amp; Garage - LED Fixtures"/>
    <s v="Outdoor &amp; Garage Lighting"/>
    <s v="Exterior"/>
    <n v="0"/>
    <n v="122378.88"/>
    <n v="0"/>
    <x v="0"/>
    <x v="0"/>
    <n v="10.1978380583316"/>
    <s v="Qty / 1,000"/>
    <m/>
    <s v="Private-Lighting"/>
    <s v="lighting"/>
    <n v="2"/>
    <n v="1"/>
    <s v="Lighting"/>
    <n v="0.97902139861649395"/>
    <n v="0.93591656730105399"/>
    <n v="119811.54225872"/>
    <n v="0"/>
    <n v="0.71"/>
    <n v="85066.195003691202"/>
    <n v="0"/>
    <n v="4903"/>
    <n v="1"/>
    <n v="1"/>
    <n v="0"/>
    <n v="0"/>
    <n v="14.276973281664301"/>
    <d v="1900-01-09T04:44:53"/>
    <n v="43439"/>
    <n v="0"/>
    <n v="0"/>
    <n v="0"/>
    <n v="867491.28088609956"/>
  </r>
  <r>
    <s v="STND-62952"/>
    <s v="DeCal Works LLC"/>
    <s v="DeCal Works LLC - 2021 Johnson Ct - Kingston"/>
    <s v="Indoor Networked Lighting Measures"/>
    <s v="Indoor Advanced Lighting"/>
    <s v="Warehouse"/>
    <n v="0"/>
    <n v="28772.84"/>
    <n v="4.5575299999999999"/>
    <x v="0"/>
    <x v="0"/>
    <n v="9.5383441434566993"/>
    <s v="Qty / 1,000"/>
    <m/>
    <s v="Private-Lighting"/>
    <s v="lighting"/>
    <n v="3"/>
    <n v="1"/>
    <s v="Lighting"/>
    <n v="0.91633259480590001"/>
    <n v="1.30467645558681"/>
    <n v="26365.491137134999"/>
    <n v="5.9461020866305399"/>
    <n v="0.71"/>
    <n v="18719.498707365801"/>
    <n v="4.2217324815076802"/>
    <n v="5242"/>
    <n v="1"/>
    <n v="1.22"/>
    <n v="1.0999999999999999E-2"/>
    <n v="0.68"/>
    <n v="13.3536818008394"/>
    <d v="1900-01-08T12:55:13"/>
    <n v="43472"/>
    <n v="7.1674326020136698"/>
    <n v="290.02040250848501"/>
    <n v="0"/>
    <n v="178553.02086384784"/>
  </r>
  <r>
    <s v="STND-62952"/>
    <s v="DeCal Works LLC"/>
    <s v="DeCal Works LLC - 2021 Johnson Ct - Kingston"/>
    <s v="Indoor Networked Lighting Control System"/>
    <s v="Indoor Advanced Lighting"/>
    <s v="Warehouse"/>
    <n v="0"/>
    <n v="4541.76"/>
    <n v="2.0501"/>
    <x v="0"/>
    <x v="0"/>
    <n v="15"/>
    <s v="Qty / 1,000"/>
    <m/>
    <s v="Private-Lighting"/>
    <s v="lighting"/>
    <n v="3"/>
    <n v="1"/>
    <s v="Lighting"/>
    <n v="0.91633259480590001"/>
    <n v="1.30467645558681"/>
    <n v="4161.7627257856402"/>
    <n v="2.6747172015985101"/>
    <n v="0.71"/>
    <n v="2954.8515353078101"/>
    <n v="1.8990492131349399"/>
    <n v="5242"/>
    <n v="1"/>
    <n v="1.22"/>
    <n v="1.0999999999999999E-2"/>
    <n v="0.68"/>
    <n v="13.3536818008394"/>
    <d v="1900-01-08T12:55:13"/>
    <n v="43472"/>
    <n v="3.2241046306635899"/>
    <n v="45.779389983642098"/>
    <n v="0"/>
    <n v="44322.77302961715"/>
  </r>
  <r>
    <s v="STND-62952"/>
    <s v="DeCal Works LLC"/>
    <s v="DeCal Works LLC - 2021 Johnson Ct - Kingston"/>
    <s v="Outdoor &amp; Garage - LED Fixtures"/>
    <s v="Outdoor &amp; Garage Lighting"/>
    <s v="Exterior"/>
    <n v="0"/>
    <n v="7236.8280000000004"/>
    <n v="0"/>
    <x v="0"/>
    <x v="0"/>
    <n v="10.1978380583316"/>
    <s v="Qty / 1,000"/>
    <m/>
    <s v="Private-Lighting"/>
    <s v="lighting"/>
    <n v="3"/>
    <n v="1"/>
    <s v="Lighting"/>
    <n v="0.91633259480590001"/>
    <n v="1.30467645558681"/>
    <n v="6631.3413794039898"/>
    <n v="0"/>
    <n v="0.71"/>
    <n v="4708.2523793768296"/>
    <n v="0"/>
    <n v="4903"/>
    <n v="1"/>
    <n v="1"/>
    <n v="0"/>
    <n v="0"/>
    <n v="14.276973281664301"/>
    <d v="1900-01-09T04:44:53"/>
    <n v="43472"/>
    <n v="0"/>
    <n v="0"/>
    <n v="0"/>
    <n v="48013.995302639341"/>
  </r>
  <r>
    <s v="STND-62955"/>
    <s v="Hendrickson USA LLC"/>
    <s v="Hendrickson - 501 Caton Farm Rd - Cresthill"/>
    <s v="Outdoor &amp; Garage - LED Fixtures"/>
    <s v="Outdoor &amp; Garage Lighting"/>
    <s v="Exterior"/>
    <n v="0"/>
    <n v="2206.35"/>
    <n v="0"/>
    <x v="0"/>
    <x v="0"/>
    <n v="10.1978380583316"/>
    <s v="Qty / 1,000"/>
    <m/>
    <s v="Private-Lighting"/>
    <s v="lighting"/>
    <n v="3"/>
    <n v="1"/>
    <s v="Lighting"/>
    <n v="0.91633259480590001"/>
    <n v="1.30467645558681"/>
    <n v="2021.7504205499999"/>
    <n v="0"/>
    <n v="0.71"/>
    <n v="1435.4427985904999"/>
    <n v="0"/>
    <n v="4903"/>
    <n v="1"/>
    <n v="1"/>
    <n v="0"/>
    <n v="0"/>
    <n v="14.276973281664301"/>
    <d v="1900-01-09T04:44:53"/>
    <n v="43453"/>
    <n v="0"/>
    <n v="0"/>
    <n v="0"/>
    <n v="14638.413202024221"/>
  </r>
  <r>
    <s v="STND-62955"/>
    <s v="Hendrickson USA LLC"/>
    <s v="Hendrickson - 501 Caton Farm Rd - Cresthill"/>
    <s v="Outdoor &amp; Garage - LED Fixtures"/>
    <s v="Outdoor &amp; Garage Lighting"/>
    <s v="Exterior"/>
    <n v="0"/>
    <n v="3530.16"/>
    <n v="0"/>
    <x v="0"/>
    <x v="0"/>
    <n v="10.1978380583316"/>
    <s v="Qty / 1,000"/>
    <m/>
    <s v="Private-Lighting"/>
    <s v="lighting"/>
    <n v="3"/>
    <n v="1"/>
    <s v="Lighting"/>
    <n v="0.91633259480590001"/>
    <n v="1.30467645558681"/>
    <n v="3234.8006728800001"/>
    <n v="0"/>
    <n v="0.71"/>
    <n v="2296.7084777447999"/>
    <n v="0"/>
    <n v="4903"/>
    <n v="1"/>
    <n v="1"/>
    <n v="0"/>
    <n v="0"/>
    <n v="14.276973281664301"/>
    <d v="1900-01-09T04:44:53"/>
    <n v="43453"/>
    <n v="0"/>
    <n v="0"/>
    <n v="0"/>
    <n v="23421.461123238754"/>
  </r>
  <r>
    <s v="STND-62955"/>
    <s v="Hendrickson USA LLC"/>
    <s v="Hendrickson - 501 Caton Farm Rd - Cresthill"/>
    <s v="Outdoor &amp; Garage - LED Fixtures"/>
    <s v="Outdoor &amp; Garage Lighting"/>
    <s v="Exterior"/>
    <n v="0"/>
    <n v="24515"/>
    <n v="0"/>
    <x v="0"/>
    <x v="0"/>
    <n v="10.1978380583316"/>
    <s v="Qty / 1,000"/>
    <m/>
    <s v="Private-Lighting"/>
    <s v="lighting"/>
    <n v="3"/>
    <n v="1"/>
    <s v="Lighting"/>
    <n v="0.91633259480590001"/>
    <n v="1.30467645558681"/>
    <n v="22463.893561666599"/>
    <n v="0"/>
    <n v="0.71"/>
    <n v="15949.364428783299"/>
    <n v="0"/>
    <n v="4903"/>
    <n v="1"/>
    <n v="1"/>
    <n v="0"/>
    <n v="0"/>
    <n v="14.276973281664301"/>
    <d v="1900-01-09T04:44:53"/>
    <n v="43453"/>
    <n v="0"/>
    <n v="0"/>
    <n v="0"/>
    <n v="162649.03557804658"/>
  </r>
  <r>
    <s v="STND-62955"/>
    <s v="Hendrickson USA LLC"/>
    <s v="Hendrickson - 501 Caton Farm Rd - Cresthill"/>
    <s v="Outdoor &amp; Garage - LED Fixtures"/>
    <s v="Outdoor &amp; Garage Lighting"/>
    <s v="Exterior"/>
    <n v="0"/>
    <n v="9707.94"/>
    <n v="0"/>
    <x v="0"/>
    <x v="0"/>
    <n v="10.1978380583316"/>
    <s v="Qty / 1,000"/>
    <m/>
    <s v="Private-Lighting"/>
    <s v="lighting"/>
    <n v="3"/>
    <n v="1"/>
    <s v="Lighting"/>
    <n v="0.91633259480590001"/>
    <n v="1.30467645558681"/>
    <n v="8895.7018504199896"/>
    <n v="0"/>
    <n v="0.71"/>
    <n v="6315.9483137981897"/>
    <n v="0"/>
    <n v="4903"/>
    <n v="1"/>
    <n v="1"/>
    <n v="0"/>
    <n v="0"/>
    <n v="14.276973281664301"/>
    <d v="1900-01-09T04:44:53"/>
    <n v="43453"/>
    <n v="0"/>
    <n v="0"/>
    <n v="0"/>
    <n v="64409.018088906472"/>
  </r>
  <r>
    <s v="STND-62955"/>
    <s v="Hendrickson USA LLC"/>
    <s v="Hendrickson - 501 Caton Farm Rd - Cresthill"/>
    <s v="Outdoor &amp; Garage - LED Fixtures"/>
    <s v="Outdoor &amp; Garage Lighting"/>
    <s v="Exterior"/>
    <n v="0"/>
    <n v="4927.5150000000003"/>
    <n v="0"/>
    <x v="0"/>
    <x v="0"/>
    <n v="10.1978380583316"/>
    <s v="Qty / 1,000"/>
    <m/>
    <s v="Private-Lighting"/>
    <s v="lighting"/>
    <n v="3"/>
    <n v="1"/>
    <s v="Lighting"/>
    <n v="0.91633259480590001"/>
    <n v="1.30467645558681"/>
    <n v="4515.2426058949904"/>
    <n v="0"/>
    <n v="0.71"/>
    <n v="3205.8222501854402"/>
    <n v="0"/>
    <n v="4903"/>
    <n v="1"/>
    <n v="1"/>
    <n v="0"/>
    <n v="0"/>
    <n v="14.276973281664301"/>
    <d v="1900-01-09T04:44:53"/>
    <n v="43453"/>
    <n v="0"/>
    <n v="0"/>
    <n v="0"/>
    <n v="32692.456151187329"/>
  </r>
  <r>
    <s v="STND-62955"/>
    <s v="Hendrickson USA LLC"/>
    <s v="Hendrickson - 501 Caton Farm Rd - Cresthill"/>
    <s v="Outdoor &amp; Garage - LED Fixtures"/>
    <s v="Outdoor &amp; Garage Lighting"/>
    <s v="Exterior"/>
    <n v="0"/>
    <n v="1740.5650000000001"/>
    <n v="0"/>
    <x v="0"/>
    <x v="0"/>
    <n v="10.1978380583316"/>
    <s v="Qty / 1,000"/>
    <m/>
    <s v="Private-Lighting"/>
    <s v="lighting"/>
    <n v="3"/>
    <n v="1"/>
    <s v="Lighting"/>
    <n v="0.91633259480590001"/>
    <n v="1.30467645558681"/>
    <n v="1594.9364428783299"/>
    <n v="0"/>
    <n v="0.71"/>
    <n v="1132.40487444361"/>
    <n v="0"/>
    <n v="4903"/>
    <n v="1"/>
    <n v="1"/>
    <n v="0"/>
    <n v="0"/>
    <n v="14.276973281664301"/>
    <d v="1900-01-09T04:44:53"/>
    <n v="43453"/>
    <n v="0"/>
    <n v="0"/>
    <n v="0"/>
    <n v="11548.081526041262"/>
  </r>
  <r>
    <s v="STND-62956"/>
    <s v="DuPage County Fair Association"/>
    <s v="DuPage County Fair Assoc - 2015 Manchester Rd - Milton TWP Wheaton"/>
    <s v="Outdoor &amp; Garage - LED Fixtures"/>
    <s v="Outdoor &amp; Garage Lighting"/>
    <s v="Exterior"/>
    <n v="0"/>
    <n v="113259.3"/>
    <n v="0"/>
    <x v="0"/>
    <x v="0"/>
    <n v="10.1978380583316"/>
    <s v="Qty / 1,000"/>
    <m/>
    <s v="Private-Lighting"/>
    <s v="lighting"/>
    <n v="2"/>
    <n v="1"/>
    <s v="Lighting"/>
    <n v="0.97902139861649395"/>
    <n v="0.93591656730105399"/>
    <n v="110883.27829232501"/>
    <n v="0"/>
    <n v="0.71"/>
    <n v="78727.1275875508"/>
    <n v="0"/>
    <n v="4903"/>
    <n v="1"/>
    <n v="1"/>
    <n v="0"/>
    <n v="0"/>
    <n v="14.276973281664301"/>
    <d v="1900-01-09T04:44:53"/>
    <n v="43434"/>
    <n v="0"/>
    <n v="0"/>
    <n v="0"/>
    <n v="802846.4979354532"/>
  </r>
  <r>
    <s v="STND-62956"/>
    <s v="DuPage County Fair Association"/>
    <s v="DuPage County Fair Assoc - 2015 Manchester Rd - Milton TWP Wheaton"/>
    <s v="Outdoor &amp; Garage - LED Fixtures"/>
    <s v="Outdoor &amp; Garage Lighting"/>
    <s v="Exterior"/>
    <n v="0"/>
    <n v="154444.5"/>
    <n v="0"/>
    <x v="0"/>
    <x v="0"/>
    <n v="10.1978380583316"/>
    <s v="Qty / 1,000"/>
    <m/>
    <s v="Private-Lighting"/>
    <s v="lighting"/>
    <n v="2"/>
    <n v="1"/>
    <s v="Lighting"/>
    <n v="0.97902139861649395"/>
    <n v="0.93591656730105399"/>
    <n v="151204.47039862501"/>
    <n v="0"/>
    <n v="0.71"/>
    <n v="107355.173983024"/>
    <n v="0"/>
    <n v="4903"/>
    <n v="1"/>
    <n v="1"/>
    <n v="0"/>
    <n v="0"/>
    <n v="14.276973281664301"/>
    <d v="1900-01-09T04:44:53"/>
    <n v="43434"/>
    <n v="0"/>
    <n v="0"/>
    <n v="0"/>
    <n v="1094790.6790028925"/>
  </r>
  <r>
    <s v="STND-62956"/>
    <s v="DuPage County Fair Association"/>
    <s v="DuPage County Fair Assoc - 2015 Manchester Rd - Milton TWP Wheaton"/>
    <s v="Outdoor &amp; Garage - LED Fixtures"/>
    <s v="Outdoor &amp; Garage Lighting"/>
    <s v="Exterior"/>
    <n v="0"/>
    <n v="7354.5"/>
    <n v="0"/>
    <x v="0"/>
    <x v="0"/>
    <n v="10.1978380583316"/>
    <s v="Qty / 1,000"/>
    <m/>
    <s v="Private-Lighting"/>
    <s v="lighting"/>
    <n v="2"/>
    <n v="1"/>
    <s v="Lighting"/>
    <n v="0.97902139861649395"/>
    <n v="0.93591656730105399"/>
    <n v="7200.2128761249996"/>
    <n v="0"/>
    <n v="0.71"/>
    <n v="5112.1511420487504"/>
    <n v="0"/>
    <n v="4903"/>
    <n v="1"/>
    <n v="1"/>
    <n v="0"/>
    <n v="0"/>
    <n v="14.276973281664301"/>
    <d v="1900-01-09T04:44:53"/>
    <n v="43434"/>
    <n v="0"/>
    <n v="0"/>
    <n v="0"/>
    <n v="52132.889476328099"/>
  </r>
  <r>
    <s v="STND-62956"/>
    <s v="DuPage County Fair Association"/>
    <s v="DuPage County Fair Assoc - 2015 Manchester Rd - Milton TWP Wheaton"/>
    <s v="Outdoor &amp; Garage - LED Fixtures"/>
    <s v="Outdoor &amp; Garage Lighting"/>
    <s v="Exterior"/>
    <n v="0"/>
    <n v="57095.434999999998"/>
    <n v="0"/>
    <x v="0"/>
    <x v="0"/>
    <n v="10.1978380583316"/>
    <s v="Qty / 1,000"/>
    <m/>
    <s v="Private-Lighting"/>
    <s v="lighting"/>
    <n v="2"/>
    <n v="1"/>
    <s v="Lighting"/>
    <n v="0.97902139861649395"/>
    <n v="0.93591656730105399"/>
    <n v="55897.652628317097"/>
    <n v="0"/>
    <n v="0.71"/>
    <n v="39687.3333661051"/>
    <n v="0"/>
    <n v="4903"/>
    <n v="1"/>
    <n v="1"/>
    <n v="0"/>
    <n v="0"/>
    <n v="14.276973281664301"/>
    <d v="1900-01-09T04:44:53"/>
    <n v="43434"/>
    <n v="0"/>
    <n v="0"/>
    <n v="0"/>
    <n v="404724.99863456015"/>
  </r>
  <r>
    <s v="STND-62956"/>
    <s v="DuPage County Fair Association"/>
    <s v="DuPage County Fair Assoc - 2015 Manchester Rd - Milton TWP Wheaton"/>
    <s v="Outdoor &amp; Garage - LED Fixtures"/>
    <s v="Outdoor &amp; Garage Lighting"/>
    <s v="Exterior"/>
    <n v="0"/>
    <n v="1843.528"/>
    <n v="0"/>
    <x v="0"/>
    <x v="0"/>
    <n v="10.1978380583316"/>
    <s v="Qty / 1,000"/>
    <m/>
    <s v="Private-Lighting"/>
    <s v="lighting"/>
    <n v="2"/>
    <n v="1"/>
    <s v="Lighting"/>
    <n v="0.97902139861649395"/>
    <n v="0.93591656730105399"/>
    <n v="1804.8533609486699"/>
    <n v="0"/>
    <n v="0.71"/>
    <n v="1281.4458862735501"/>
    <n v="0"/>
    <n v="4903"/>
    <n v="1"/>
    <n v="1"/>
    <n v="0"/>
    <n v="0"/>
    <n v="14.276973281664301"/>
    <d v="1900-01-09T04:44:53"/>
    <n v="43434"/>
    <n v="0"/>
    <n v="0"/>
    <n v="0"/>
    <n v="13067.977628732877"/>
  </r>
  <r>
    <s v="STND-62956"/>
    <s v="DuPage County Fair Association"/>
    <s v="DuPage County Fair Assoc - 2015 Manchester Rd - Milton TWP Wheaton"/>
    <s v="Outdoor &amp; Garage - LED Fixtures"/>
    <s v="Outdoor &amp; Garage Lighting"/>
    <s v="Exterior"/>
    <n v="0"/>
    <n v="21180.959999999999"/>
    <n v="0"/>
    <x v="0"/>
    <x v="0"/>
    <n v="10.1978380583316"/>
    <s v="Qty / 1,000"/>
    <m/>
    <s v="Private-Lighting"/>
    <s v="lighting"/>
    <n v="2"/>
    <n v="1"/>
    <s v="Lighting"/>
    <n v="0.97902139861649395"/>
    <n v="0.93591656730105399"/>
    <n v="20736.613083240001"/>
    <n v="0"/>
    <n v="0.71"/>
    <n v="14722.9952891004"/>
    <n v="0"/>
    <n v="4903"/>
    <n v="1"/>
    <n v="1"/>
    <n v="0"/>
    <n v="0"/>
    <n v="14.276973281664301"/>
    <d v="1900-01-09T04:44:53"/>
    <n v="43434"/>
    <n v="0"/>
    <n v="0"/>
    <n v="0"/>
    <n v="150142.7216918249"/>
  </r>
  <r>
    <s v="STND-62956"/>
    <s v="DuPage County Fair Association"/>
    <s v="DuPage County Fair Assoc - 2015 Manchester Rd - Milton TWP Wheaton"/>
    <s v="Outdoor &amp; Garage - LED Fixtures"/>
    <s v="Outdoor &amp; Garage Lighting"/>
    <s v="Exterior"/>
    <n v="0"/>
    <n v="7354.5"/>
    <n v="0"/>
    <x v="0"/>
    <x v="0"/>
    <n v="10.1978380583316"/>
    <s v="Qty / 1,000"/>
    <m/>
    <s v="Private-Lighting"/>
    <s v="lighting"/>
    <n v="2"/>
    <n v="1"/>
    <s v="Lighting"/>
    <n v="0.97902139861649395"/>
    <n v="0.93591656730105399"/>
    <n v="7200.2128761249996"/>
    <n v="0"/>
    <n v="0.71"/>
    <n v="5112.1511420487504"/>
    <n v="0"/>
    <n v="4903"/>
    <n v="1"/>
    <n v="1"/>
    <n v="0"/>
    <n v="0"/>
    <n v="14.276973281664301"/>
    <d v="1900-01-09T04:44:53"/>
    <n v="43434"/>
    <n v="0"/>
    <n v="0"/>
    <n v="0"/>
    <n v="52132.889476328099"/>
  </r>
  <r>
    <s v="STND-62957"/>
    <s v="Wel Warehousing Inc"/>
    <s v="Wel Warehousing Inc - Unit E 400 Earl Rd - Shorewood"/>
    <s v="New Indoor LED Fixtures"/>
    <s v="Indoor Lighting"/>
    <s v="Warehouse"/>
    <n v="0"/>
    <n v="372737.652"/>
    <n v="58.989538000000003"/>
    <x v="0"/>
    <x v="0"/>
    <n v="9.5383441434566993"/>
    <s v="Qty / 1,000"/>
    <m/>
    <s v="Private-Lighting"/>
    <s v="lighting"/>
    <n v="2"/>
    <n v="1"/>
    <s v="Lighting"/>
    <n v="0.97902139861649395"/>
    <n v="0.93591656730105399"/>
    <n v="364918.137378068"/>
    <n v="55.209285911635099"/>
    <n v="0.71"/>
    <n v="259091.877538428"/>
    <n v="39.198592997260903"/>
    <n v="5242"/>
    <n v="1"/>
    <n v="1.22"/>
    <n v="1.0999999999999999E-2"/>
    <n v="0.68"/>
    <n v="13.3536818008394"/>
    <d v="1900-01-08T12:55:13"/>
    <n v="43433"/>
    <n v="66.549283885770294"/>
    <n v="4014.0995111587499"/>
    <n v="0"/>
    <n v="2471307.4927358651"/>
  </r>
  <r>
    <s v="STND-62957"/>
    <s v="Wel Warehousing Inc"/>
    <s v="Wel Warehousing Inc - Unit E 400 Earl Rd - Shorewood"/>
    <s v="Outdoor &amp; Garage - LED Fixtures"/>
    <s v="Outdoor &amp; Garage Lighting"/>
    <s v="Exterior"/>
    <n v="0"/>
    <n v="5148.1499999999996"/>
    <n v="0"/>
    <x v="0"/>
    <x v="0"/>
    <n v="10.1978380583316"/>
    <s v="Qty / 1,000"/>
    <m/>
    <s v="Private-Lighting"/>
    <s v="lighting"/>
    <n v="2"/>
    <n v="1"/>
    <s v="Lighting"/>
    <n v="0.97902139861649395"/>
    <n v="0.93591656730105399"/>
    <n v="5040.1490132874997"/>
    <n v="0"/>
    <n v="0.71"/>
    <n v="3578.50579943413"/>
    <n v="0"/>
    <n v="4903"/>
    <n v="1"/>
    <n v="1"/>
    <n v="0"/>
    <n v="0"/>
    <n v="14.276973281664301"/>
    <d v="1900-01-09T04:44:53"/>
    <n v="43433"/>
    <n v="0"/>
    <n v="0"/>
    <n v="0"/>
    <n v="36493.022633429719"/>
  </r>
  <r>
    <s v="STND-62957"/>
    <s v="Wel Warehousing Inc"/>
    <s v="Wel Warehousing Inc - Unit E 400 Earl Rd - Shorewood"/>
    <s v="New Indoor LED Fixtures"/>
    <s v="Indoor Lighting"/>
    <s v="Warehouse"/>
    <n v="0"/>
    <n v="1001.222"/>
    <n v="0.15845400000000001"/>
    <x v="0"/>
    <x v="0"/>
    <n v="9.5383441434566993"/>
    <s v="Qty / 1,000"/>
    <m/>
    <s v="Private-Lighting"/>
    <s v="lighting"/>
    <n v="2"/>
    <n v="1"/>
    <s v="Lighting"/>
    <n v="0.97902139861649395"/>
    <n v="0.93591656730105399"/>
    <n v="980.21776276560297"/>
    <n v="0.14829972375512099"/>
    <n v="0.71"/>
    <n v="695.95461156357806"/>
    <n v="0.105292803866136"/>
    <n v="5242"/>
    <n v="1"/>
    <n v="1.22"/>
    <n v="1.0999999999999999E-2"/>
    <n v="0.68"/>
    <n v="13.3536818008394"/>
    <d v="1900-01-08T12:55:13"/>
    <n v="43433"/>
    <n v="0.17876051561610601"/>
    <n v="10.7823953904216"/>
    <n v="0"/>
    <n v="6638.2545933191368"/>
  </r>
  <r>
    <s v="STND-62957"/>
    <s v="Wel Warehousing Inc"/>
    <s v="Wel Warehousing Inc - Unit E 400 Earl Rd - Shorewood"/>
    <s v="Photocells"/>
    <s v="Outdoor &amp; Garage Lighting"/>
    <s v="Warehouse"/>
    <n v="0"/>
    <n v="88.2"/>
    <n v="0"/>
    <x v="0"/>
    <x v="0"/>
    <n v="8"/>
    <s v="Qty / 1,000"/>
    <m/>
    <s v="Private-Lighting"/>
    <s v="lighting"/>
    <n v="2"/>
    <n v="1"/>
    <s v="Lighting"/>
    <n v="0.97902139861649395"/>
    <n v="0.93591656730105399"/>
    <n v="86.349687357974702"/>
    <n v="0"/>
    <n v="0.71"/>
    <n v="61.308278024162099"/>
    <n v="0"/>
    <n v="5242"/>
    <n v="1"/>
    <n v="1.22"/>
    <n v="1.0999999999999999E-2"/>
    <n v="0.68"/>
    <n v="13.3536818008394"/>
    <d v="1900-01-08T12:55:13"/>
    <n v="43433"/>
    <n v="0"/>
    <n v="0.94984656093772202"/>
    <n v="0"/>
    <n v="490.4662241932968"/>
  </r>
  <r>
    <s v="STND-62960"/>
    <s v="Seven Oaks Millwork, Inc"/>
    <s v="Seven Oaks Millwork Inc - 603 Fenton Ln - West Chicago"/>
    <s v="New Indoor LED Fixtures"/>
    <s v="Indoor Lighting"/>
    <s v="Manufacturing"/>
    <n v="0"/>
    <n v="40009.798000000003"/>
    <n v="7.1553459999999998"/>
    <x v="0"/>
    <x v="0"/>
    <n v="10.827197921178"/>
    <s v="Qty / 1,000"/>
    <m/>
    <s v="Private-Lighting"/>
    <s v="lighting"/>
    <n v="3"/>
    <n v="1"/>
    <s v="Lighting"/>
    <n v="0.91633259480590001"/>
    <n v="1.30467645558681"/>
    <n v="36662.282018999897"/>
    <n v="9.33541145777723"/>
    <n v="0.71"/>
    <n v="26030.220233489901"/>
    <n v="6.6281421350218404"/>
    <n v="4618"/>
    <n v="1.02"/>
    <n v="1.04"/>
    <n v="1.2E-2"/>
    <n v="0.81"/>
    <n v="15.158077089649201"/>
    <d v="1900-01-09T19:51:10"/>
    <n v="43442"/>
    <n v="11.0819224332588"/>
    <n v="431.32096492941099"/>
    <n v="0"/>
    <n v="281834.34639984736"/>
  </r>
  <r>
    <s v="STND-62962"/>
    <s v="Dappers West"/>
    <s v="Dapper's Restaurant - 980 W Lake St - Addison"/>
    <s v="New Indoor LED Fixtures"/>
    <s v="Indoor Lighting"/>
    <s v="Restaurant"/>
    <n v="0"/>
    <n v="1772.915"/>
    <n v="0.24229800000000001"/>
    <x v="0"/>
    <x v="0"/>
    <n v="8.9750493627714896"/>
    <s v="Qty / 1,000"/>
    <m/>
    <s v="Private-Lighting"/>
    <s v="lighting"/>
    <n v="3"/>
    <n v="1"/>
    <s v="Lighting"/>
    <n v="0.91633259480590001"/>
    <n v="1.30467645558681"/>
    <n v="1624.5798023202999"/>
    <n v="0.31612049583577201"/>
    <n v="0.71"/>
    <n v="1153.45165964741"/>
    <n v="0.224445552043398"/>
    <n v="5571"/>
    <n v="1.17"/>
    <n v="1.31"/>
    <n v="2.1000000000000001E-2"/>
    <n v="0.68"/>
    <n v="12.565069107880101"/>
    <d v="1900-01-07T23:24:04"/>
    <n v="43404"/>
    <n v="0.35487258176445002"/>
    <n v="29.1591246570311"/>
    <n v="0"/>
    <n v="10352.285582906205"/>
  </r>
  <r>
    <s v="STND-62962"/>
    <s v="Dappers West"/>
    <s v="Dapper's Restaurant - 980 W Lake St - Addison"/>
    <s v="Outdoor &amp; Garage - LED Fixtures"/>
    <s v="Outdoor &amp; Garage Lighting"/>
    <s v="Exterior"/>
    <n v="0"/>
    <n v="651.80700000000002"/>
    <n v="8.9080000000000006E-2"/>
    <x v="0"/>
    <x v="0"/>
    <n v="10.1978380583316"/>
    <s v="Qty / 1,000"/>
    <m/>
    <s v="Private-Lighting"/>
    <s v="lighting"/>
    <n v="3"/>
    <n v="1"/>
    <s v="Lighting"/>
    <n v="0.91633259480590001"/>
    <n v="1.30467645558681"/>
    <n v="597.27199962264899"/>
    <n v="0.116220578663673"/>
    <n v="0.71"/>
    <n v="424.06311973208102"/>
    <n v="8.2516610851207595E-2"/>
    <n v="4903"/>
    <n v="1"/>
    <n v="1"/>
    <n v="0"/>
    <n v="0"/>
    <n v="14.276973281664301"/>
    <d v="1900-01-09T04:44:53"/>
    <n v="43404"/>
    <n v="0.116220578663673"/>
    <n v="0"/>
    <n v="0"/>
    <n v="4324.5270215386463"/>
  </r>
  <r>
    <s v="STND-62962"/>
    <s v="Dappers West"/>
    <s v="Dapper's Restaurant - 980 W Lake St - Addison"/>
    <s v="Outdoor &amp; Garage - LED Fixtures"/>
    <s v="Outdoor &amp; Garage Lighting"/>
    <s v="Exterior"/>
    <n v="0"/>
    <n v="521.44600000000003"/>
    <n v="7.1263999999999994E-2"/>
    <x v="0"/>
    <x v="0"/>
    <n v="10.1978380583316"/>
    <s v="Qty / 1,000"/>
    <m/>
    <s v="Private-Lighting"/>
    <s v="lighting"/>
    <n v="3"/>
    <n v="1"/>
    <s v="Lighting"/>
    <n v="0.91633259480590001"/>
    <n v="1.30467645558681"/>
    <n v="477.81796623115702"/>
    <n v="9.2976462930938197E-2"/>
    <n v="0.71"/>
    <n v="339.25075602412198"/>
    <n v="6.6013288680966106E-2"/>
    <n v="4903"/>
    <n v="1"/>
    <n v="1"/>
    <n v="0"/>
    <n v="0"/>
    <n v="14.276973281664301"/>
    <d v="1900-01-09T04:44:53"/>
    <n v="43404"/>
    <n v="9.2976462930938197E-2"/>
    <n v="0"/>
    <n v="0"/>
    <n v="3459.6242711005593"/>
  </r>
  <r>
    <s v="STND-62962"/>
    <s v="Dappers West"/>
    <s v="Dapper's Restaurant - 980 W Lake St - Addison"/>
    <s v="Outdoor &amp; Garage - LED Fixtures"/>
    <s v="Outdoor &amp; Garage Lighting"/>
    <s v="Exterior"/>
    <n v="0"/>
    <n v="1303.614"/>
    <n v="0.17816000000000001"/>
    <x v="0"/>
    <x v="0"/>
    <n v="10.1978380583316"/>
    <s v="Qty / 1,000"/>
    <m/>
    <s v="Private-Lighting"/>
    <s v="lighting"/>
    <n v="3"/>
    <n v="1"/>
    <s v="Lighting"/>
    <n v="0.91633259480590001"/>
    <n v="1.30467645558681"/>
    <n v="1194.5439992453"/>
    <n v="0.23244115732734499"/>
    <n v="0.71"/>
    <n v="848.12623946416204"/>
    <n v="0.165033221702415"/>
    <n v="4903"/>
    <n v="1"/>
    <n v="1"/>
    <n v="0"/>
    <n v="0"/>
    <n v="14.276973281664301"/>
    <d v="1900-01-09T04:44:53"/>
    <n v="43404"/>
    <n v="0.23244115732734499"/>
    <n v="0"/>
    <n v="0"/>
    <n v="8649.0540430772926"/>
  </r>
  <r>
    <s v="STND-62963"/>
    <s v="Accurate Metal Fabricating"/>
    <s v="Accurate Metal Fabricators - 1657 N Kostner Ave - Chicago"/>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441"/>
    <n v="3.8206449574715502"/>
    <n v="0"/>
    <n v="0"/>
    <n v="360325.048486082"/>
  </r>
  <r>
    <s v="STND-62966"/>
    <s v="Parkway North Owners Association"/>
    <s v="Parkway North Owners Association - 3 Parkway North Ste 150S - Deerfield"/>
    <s v="Outdoor &amp; Garage - LED Fixtures"/>
    <s v="Outdoor &amp; Garage Lighting"/>
    <s v="Exterior"/>
    <n v="0"/>
    <n v="472.56299999999999"/>
    <n v="0.10625999999999999"/>
    <x v="0"/>
    <x v="0"/>
    <n v="10.1978380583316"/>
    <s v="Qty / 1,000"/>
    <m/>
    <s v="Private-Lighting"/>
    <s v="lighting"/>
    <n v="3"/>
    <n v="1"/>
    <s v="Lighting"/>
    <n v="0.91633259480590001"/>
    <n v="1.30467645558681"/>
    <n v="433.02487999926001"/>
    <n v="0.13863492017065401"/>
    <n v="0.71"/>
    <n v="307.44766479947498"/>
    <n v="9.8430793321164403E-2"/>
    <n v="4903"/>
    <n v="1"/>
    <n v="1"/>
    <n v="0"/>
    <n v="0"/>
    <n v="14.276973281664301"/>
    <d v="1900-01-09T04:44:53"/>
    <n v="43460"/>
    <n v="0.13863492017065401"/>
    <n v="0"/>
    <n v="0"/>
    <n v="3135.3014970372624"/>
  </r>
  <r>
    <s v="STND-62966"/>
    <s v="Parkway North Owners Association"/>
    <s v="Parkway North Owners Association - 3 Parkway North Ste 150S - Deerfield"/>
    <s v="Outdoor &amp; Garage - LED Fixtures"/>
    <s v="Outdoor &amp; Garage Lighting"/>
    <s v="Exterior"/>
    <n v="0"/>
    <n v="3071.66"/>
    <n v="0.69069000000000003"/>
    <x v="0"/>
    <x v="0"/>
    <n v="10.1978380583316"/>
    <s v="Qty / 1,000"/>
    <m/>
    <s v="Private-Lighting"/>
    <s v="lighting"/>
    <n v="3"/>
    <n v="1"/>
    <s v="Lighting"/>
    <n v="0.91633259480590001"/>
    <n v="1.30467645558681"/>
    <n v="2814.6621781614899"/>
    <n v="0.90112698110925105"/>
    <n v="0.71"/>
    <n v="1998.41014649466"/>
    <n v="0.63980015658756895"/>
    <n v="4903"/>
    <n v="1"/>
    <n v="1"/>
    <n v="0"/>
    <n v="0"/>
    <n v="14.276973281664301"/>
    <d v="1900-01-09T04:44:53"/>
    <n v="43460"/>
    <n v="0.90112698110925105"/>
    <n v="0"/>
    <n v="0"/>
    <n v="20379.463048079273"/>
  </r>
  <r>
    <s v="STND-62973"/>
    <s v="Winetree Owners Association"/>
    <s v="Winetree Owners Association - 404 Pleasant Run Dr. - Wheeling"/>
    <s v="Outdoor &amp; Garage - LED Fixtures"/>
    <s v="Outdoor &amp; Garage Lighting"/>
    <s v="Exterior"/>
    <n v="0"/>
    <n v="19038.348999999998"/>
    <n v="0"/>
    <x v="0"/>
    <x v="0"/>
    <n v="10.1978380583316"/>
    <s v="Qty / 1,000"/>
    <m/>
    <s v="Private-Lighting"/>
    <s v="lighting"/>
    <n v="3"/>
    <n v="1"/>
    <s v="Lighting"/>
    <n v="0.91633259480590001"/>
    <n v="1.30467645558681"/>
    <n v="17445.4597399903"/>
    <n v="0"/>
    <n v="0.71"/>
    <n v="12386.2764153931"/>
    <n v="0"/>
    <n v="4903"/>
    <n v="1"/>
    <n v="1"/>
    <n v="0"/>
    <n v="0"/>
    <n v="14.276973281664301"/>
    <d v="1900-01-09T04:44:53"/>
    <n v="43428"/>
    <n v="0"/>
    <n v="0"/>
    <n v="0"/>
    <n v="126313.24102991086"/>
  </r>
  <r>
    <s v="STND-62973"/>
    <s v="Winetree Owners Association"/>
    <s v="Winetree Owners Association - 404 Pleasant Run Dr. - Wheeling"/>
    <s v="Outdoor &amp; Garage - LED Fixtures"/>
    <s v="Outdoor &amp; Garage Lighting"/>
    <s v="Exterior"/>
    <n v="0"/>
    <n v="9590.268"/>
    <n v="0"/>
    <x v="0"/>
    <x v="0"/>
    <n v="10.1978380583316"/>
    <s v="Qty / 1,000"/>
    <m/>
    <s v="Private-Lighting"/>
    <s v="lighting"/>
    <n v="3"/>
    <n v="1"/>
    <s v="Lighting"/>
    <n v="0.91633259480590001"/>
    <n v="1.30467645558681"/>
    <n v="8787.8751613239892"/>
    <n v="0"/>
    <n v="0.71"/>
    <n v="6239.3913645400298"/>
    <n v="0"/>
    <n v="4903"/>
    <n v="1"/>
    <n v="1"/>
    <n v="0"/>
    <n v="0"/>
    <n v="14.276973281664301"/>
    <d v="1900-01-09T04:44:53"/>
    <n v="43428"/>
    <n v="0"/>
    <n v="0"/>
    <n v="0"/>
    <n v="63628.302718131847"/>
  </r>
  <r>
    <s v="STND-62973"/>
    <s v="Winetree Owners Association"/>
    <s v="Winetree Owners Association - 404 Pleasant Run Dr. - Wheeling"/>
    <s v="Outdoor &amp; Garage - LED Fixtures"/>
    <s v="Outdoor &amp; Garage Lighting"/>
    <s v="Exterior"/>
    <n v="0"/>
    <n v="3334.04"/>
    <n v="0"/>
    <x v="0"/>
    <x v="0"/>
    <n v="10.1978380583316"/>
    <s v="Qty / 1,000"/>
    <m/>
    <s v="Private-Lighting"/>
    <s v="lighting"/>
    <n v="3"/>
    <n v="1"/>
    <s v="Lighting"/>
    <n v="0.91633259480590001"/>
    <n v="1.30467645558681"/>
    <n v="3055.0895243866598"/>
    <n v="0"/>
    <n v="0.71"/>
    <n v="2169.1135623145301"/>
    <n v="0"/>
    <n v="4903"/>
    <n v="1"/>
    <n v="1"/>
    <n v="0"/>
    <n v="0"/>
    <n v="14.276973281664301"/>
    <d v="1900-01-09T04:44:53"/>
    <n v="43428"/>
    <n v="0"/>
    <n v="0"/>
    <n v="0"/>
    <n v="22120.268838614349"/>
  </r>
  <r>
    <s v="STND-62975"/>
    <s v="Silent Cooperative Apartments"/>
    <s v="Silent Cooperative Apartments - 2500 W Belmont - Chicago"/>
    <s v="New Indoor LED Fixtures"/>
    <s v="Indoor Lighting"/>
    <s v="Multi-family (common)"/>
    <n v="0"/>
    <n v="61191.563000000002"/>
    <n v="7.3877759999999997"/>
    <x v="0"/>
    <x v="0"/>
    <n v="8.1459758879113693"/>
    <s v="Qty / 1,000"/>
    <m/>
    <s v="Private-Lighting"/>
    <s v="lighting"/>
    <n v="3"/>
    <n v="1"/>
    <s v="Lighting"/>
    <n v="0.91633259480590001"/>
    <n v="1.30467645558681"/>
    <n v="56071.823704018701"/>
    <n v="9.6386574063492692"/>
    <n v="0.71"/>
    <n v="39810.994829853298"/>
    <n v="6.8434467585079801"/>
    <n v="6138"/>
    <n v="1.1399999999999999"/>
    <n v="1.32"/>
    <n v="2.5000000000000001E-2"/>
    <n v="0.64"/>
    <n v="11.4043662430759"/>
    <d v="1900-01-07T03:30:12"/>
    <n v="43434"/>
    <n v="11.409395604106599"/>
    <n v="1229.64525666708"/>
    <n v="0"/>
    <n v="324299.40395774913"/>
  </r>
  <r>
    <s v="STND-62975"/>
    <s v="Silent Cooperative Apartments"/>
    <s v="Silent Cooperative Apartments - 2500 W Belmont - Chicago"/>
    <s v="Retrofit of Existing Indoor Fixtures to LED"/>
    <s v="Indoor Lighting"/>
    <s v="Multi-family (common)"/>
    <n v="0"/>
    <n v="3022.8420000000001"/>
    <n v="0.364954"/>
    <x v="0"/>
    <x v="0"/>
    <n v="8.1459758879113693"/>
    <s v="Qty / 1,000"/>
    <m/>
    <s v="Private-Lighting"/>
    <s v="lighting"/>
    <n v="3"/>
    <n v="1"/>
    <s v="Lighting"/>
    <n v="0.91633259480590001"/>
    <n v="1.30467645558681"/>
    <n v="2769.9286535482602"/>
    <n v="0.47614689117222703"/>
    <n v="0.71"/>
    <n v="1966.6493440192601"/>
    <n v="0.338064292732281"/>
    <n v="6138"/>
    <n v="1.1399999999999999"/>
    <n v="1.32"/>
    <n v="2.5000000000000001E-2"/>
    <n v="0.64"/>
    <n v="11.4043662430759"/>
    <d v="1900-01-07T03:30:12"/>
    <n v="43434"/>
    <n v="0.56362084655803402"/>
    <n v="60.7440494199179"/>
    <n v="0"/>
    <n v="16020.278136357603"/>
  </r>
  <r>
    <s v="STND-62975"/>
    <s v="Silent Cooperative Apartments"/>
    <s v="Silent Cooperative Apartments - 2500 W Belmont - Chicago"/>
    <s v="Retrofit of Existing Indoor Fixtures to LED"/>
    <s v="Indoor Lighting"/>
    <s v="Multi-family (common)"/>
    <n v="0"/>
    <n v="5052.0649999999996"/>
    <n v="0.60994599999999999"/>
    <x v="0"/>
    <x v="0"/>
    <n v="8.1459758879113693"/>
    <s v="Qty / 1,000"/>
    <m/>
    <s v="Private-Lighting"/>
    <s v="lighting"/>
    <n v="3"/>
    <n v="1"/>
    <s v="Lighting"/>
    <n v="0.91633259480590001"/>
    <n v="1.30467645558681"/>
    <n v="4629.3718305780703"/>
    <n v="0.79578218537934997"/>
    <n v="0.71"/>
    <n v="3286.8539997104299"/>
    <n v="0.56500535161933896"/>
    <n v="6138"/>
    <n v="1.1399999999999999"/>
    <n v="1.32"/>
    <n v="2.5000000000000001E-2"/>
    <n v="0.64"/>
    <n v="11.4043662430759"/>
    <d v="1900-01-07T03:30:12"/>
    <n v="43434"/>
    <n v="0.94197701867820804"/>
    <n v="101.52131207408"/>
    <n v="0"/>
    <n v="26774.633428726203"/>
  </r>
  <r>
    <s v="STND-62975"/>
    <s v="Silent Cooperative Apartments"/>
    <s v="Silent Cooperative Apartments - 2500 W Belmont - Chicago"/>
    <s v="Outdoor &amp; Garage - LED Fixtures"/>
    <s v="Outdoor &amp; Garage Lighting"/>
    <s v="Exterior"/>
    <n v="0"/>
    <n v="6570.02"/>
    <n v="0"/>
    <x v="0"/>
    <x v="0"/>
    <n v="10.1978380583316"/>
    <s v="Qty / 1,000"/>
    <m/>
    <s v="Private-Lighting"/>
    <s v="lighting"/>
    <n v="3"/>
    <n v="1"/>
    <s v="Lighting"/>
    <n v="0.91633259480590001"/>
    <n v="1.30467645558681"/>
    <n v="6020.32347452666"/>
    <n v="0"/>
    <n v="0.71"/>
    <n v="4274.4296669139303"/>
    <n v="0"/>
    <n v="4903"/>
    <n v="1"/>
    <n v="1"/>
    <n v="0"/>
    <n v="0"/>
    <n v="14.276973281664301"/>
    <d v="1900-01-09T04:44:53"/>
    <n v="43434"/>
    <n v="0"/>
    <n v="0"/>
    <n v="0"/>
    <n v="43589.941534916543"/>
  </r>
  <r>
    <s v="STND-62975"/>
    <s v="Silent Cooperative Apartments"/>
    <s v="Silent Cooperative Apartments - 2500 W Belmont - Chicago"/>
    <s v="Outdoor &amp; Garage - LED Fixtures"/>
    <s v="Outdoor &amp; Garage Lighting"/>
    <s v="Exterior"/>
    <n v="0"/>
    <n v="2083.7750000000001"/>
    <n v="0"/>
    <x v="0"/>
    <x v="0"/>
    <n v="10.1978380583316"/>
    <s v="Qty / 1,000"/>
    <m/>
    <s v="Private-Lighting"/>
    <s v="lighting"/>
    <n v="3"/>
    <n v="1"/>
    <s v="Lighting"/>
    <n v="0.91633259480590001"/>
    <n v="1.30467645558681"/>
    <n v="1909.4309527416599"/>
    <n v="0"/>
    <n v="0.71"/>
    <n v="1355.6959764465801"/>
    <n v="0"/>
    <n v="4903"/>
    <n v="1"/>
    <n v="1"/>
    <n v="0"/>
    <n v="0"/>
    <n v="14.276973281664301"/>
    <d v="1900-01-09T04:44:53"/>
    <n v="43434"/>
    <n v="0"/>
    <n v="0"/>
    <n v="0"/>
    <n v="13825.168024133955"/>
  </r>
  <r>
    <s v="STND-62975"/>
    <s v="Silent Cooperative Apartments"/>
    <s v="Silent Cooperative Apartments - 2500 W Belmont - Chicago"/>
    <s v="Outdoor &amp; Garage - LED Fixtures"/>
    <s v="Outdoor &amp; Garage Lighting"/>
    <s v="Exterior"/>
    <n v="0"/>
    <n v="323.59800000000001"/>
    <n v="0"/>
    <x v="0"/>
    <x v="0"/>
    <n v="10.1978380583316"/>
    <s v="Qty / 1,000"/>
    <m/>
    <s v="Private-Lighting"/>
    <s v="lighting"/>
    <n v="3"/>
    <n v="1"/>
    <s v="Lighting"/>
    <n v="0.91633259480590001"/>
    <n v="1.30467645558681"/>
    <n v="296.52339501400002"/>
    <n v="0"/>
    <n v="0.71"/>
    <n v="210.53161045994"/>
    <n v="0"/>
    <n v="4903"/>
    <n v="1"/>
    <n v="1"/>
    <n v="0"/>
    <n v="0"/>
    <n v="14.276973281664301"/>
    <d v="1900-01-09T04:44:53"/>
    <n v="43434"/>
    <n v="0"/>
    <n v="0"/>
    <n v="0"/>
    <n v="2146.9672696302191"/>
  </r>
  <r>
    <s v="STND-62975"/>
    <s v="Silent Cooperative Apartments"/>
    <s v="Silent Cooperative Apartments - 2500 W Belmont - Chicago"/>
    <s v="Outdoor &amp; Garage - LED Fixtures"/>
    <s v="Outdoor &amp; Garage Lighting"/>
    <s v="Exterior"/>
    <n v="0"/>
    <n v="3456.6149999999998"/>
    <n v="0"/>
    <x v="0"/>
    <x v="0"/>
    <n v="10.1978380583316"/>
    <s v="Qty / 1,000"/>
    <m/>
    <s v="Private-Lighting"/>
    <s v="lighting"/>
    <n v="3"/>
    <n v="1"/>
    <s v="Lighting"/>
    <n v="0.91633259480590001"/>
    <n v="1.30467645558681"/>
    <n v="3167.4089921949999"/>
    <n v="0"/>
    <n v="0.71"/>
    <n v="2248.86038445845"/>
    <n v="0"/>
    <n v="4903"/>
    <n v="1"/>
    <n v="1"/>
    <n v="0"/>
    <n v="0"/>
    <n v="14.276973281664301"/>
    <d v="1900-01-09T04:44:53"/>
    <n v="43434"/>
    <n v="0"/>
    <n v="0"/>
    <n v="0"/>
    <n v="22933.514016504614"/>
  </r>
  <r>
    <s v="STND-62975"/>
    <s v="Silent Cooperative Apartments"/>
    <s v="Silent Cooperative Apartments - 2500 W Belmont - Chicago"/>
    <s v="Outdoor &amp; Garage - LED Fixtures"/>
    <s v="Outdoor &amp; Garage Lighting"/>
    <s v="Exterior"/>
    <n v="0"/>
    <n v="1617.99"/>
    <n v="0"/>
    <x v="0"/>
    <x v="0"/>
    <n v="10.1978380583316"/>
    <s v="Qty / 1,000"/>
    <m/>
    <s v="Private-Lighting"/>
    <s v="lighting"/>
    <n v="3"/>
    <n v="1"/>
    <s v="Lighting"/>
    <n v="0.91633259480590001"/>
    <n v="1.30467645558681"/>
    <n v="1482.6169750700001"/>
    <n v="0"/>
    <n v="0.71"/>
    <n v="1052.6580522997001"/>
    <n v="0"/>
    <n v="4903"/>
    <n v="1"/>
    <n v="1"/>
    <n v="0"/>
    <n v="0"/>
    <n v="14.276973281664301"/>
    <d v="1900-01-09T04:44:53"/>
    <n v="43434"/>
    <n v="0"/>
    <n v="0"/>
    <n v="0"/>
    <n v="10734.836348151097"/>
  </r>
  <r>
    <s v="STND-62980"/>
    <s v="Delite LLC"/>
    <s v="Delite LLC - 11055 S Kedzie Ave - Chicago"/>
    <s v="New Indoor LED Fixtures"/>
    <s v="Indoor Lighting"/>
    <s v="Retail (mall/dept. store)"/>
    <n v="0"/>
    <n v="6478.94"/>
    <n v="1.314192"/>
    <x v="0"/>
    <x v="0"/>
    <n v="9.1274187659729797"/>
    <s v="Qty / 1,000"/>
    <m/>
    <s v="Private-Lighting"/>
    <s v="lighting"/>
    <n v="3"/>
    <n v="1"/>
    <s v="Lighting"/>
    <n v="0.91633259480590001"/>
    <n v="1.30467645558681"/>
    <n v="5936.8639017917403"/>
    <n v="1.71459536052054"/>
    <n v="0.71"/>
    <n v="4215.1733702721303"/>
    <n v="1.21736270596958"/>
    <n v="5478"/>
    <n v="1.1200000000000001"/>
    <n v="1.31"/>
    <n v="2.1999999999999999E-2"/>
    <n v="0.95"/>
    <n v="12.7783862723622"/>
    <d v="1900-01-08T03:03:29"/>
    <n v="43433"/>
    <n v="1.3777383370996701"/>
    <n v="116.616969499481"/>
    <n v="0"/>
    <n v="38473.652521651413"/>
  </r>
  <r>
    <s v="STND-62980"/>
    <s v="Delite LLC"/>
    <s v="Delite LLC - 11055 S Kedzie Ave - Chicago"/>
    <s v="Outdoor &amp; Garage - LED Fixtures"/>
    <s v="Outdoor &amp; Garage Lighting"/>
    <s v="Exterior"/>
    <n v="0"/>
    <n v="8702.8250000000007"/>
    <n v="0"/>
    <x v="0"/>
    <x v="0"/>
    <n v="10.1978380583316"/>
    <s v="Qty / 1,000"/>
    <m/>
    <s v="Private-Lighting"/>
    <s v="lighting"/>
    <n v="3"/>
    <n v="1"/>
    <s v="Lighting"/>
    <n v="0.91633259480590001"/>
    <n v="1.30467645558681"/>
    <n v="7974.6822143916597"/>
    <n v="0"/>
    <n v="0.71"/>
    <n v="5662.0243722180703"/>
    <n v="0"/>
    <n v="4903"/>
    <n v="1"/>
    <n v="1"/>
    <n v="0"/>
    <n v="0"/>
    <n v="14.276973281664301"/>
    <d v="1900-01-09T04:44:53"/>
    <n v="43433"/>
    <n v="0"/>
    <n v="0"/>
    <n v="0"/>
    <n v="57740.407630206522"/>
  </r>
  <r>
    <s v="STND-62983"/>
    <s v="Rockford University"/>
    <s v="Rockford University (Rockford College) - Multiple Buildings - 5050 E State St - Rockford"/>
    <s v="Outdoor &amp; Garage - LED Fixtures"/>
    <s v="Outdoor &amp; Garage Lighting"/>
    <s v="Exterior"/>
    <n v="0"/>
    <n v="13041.98"/>
    <n v="0"/>
    <x v="0"/>
    <x v="0"/>
    <n v="10.1978380583316"/>
    <s v="Qty / 1,000"/>
    <m/>
    <s v="Private-Lighting"/>
    <s v="lighting"/>
    <n v="3"/>
    <n v="1"/>
    <s v="Lighting"/>
    <n v="0.91633259480590001"/>
    <n v="1.30467645558681"/>
    <n v="11950.7913748066"/>
    <n v="0"/>
    <n v="0.71"/>
    <n v="8485.0618761127207"/>
    <n v="0"/>
    <n v="4903"/>
    <n v="1"/>
    <n v="1"/>
    <n v="0"/>
    <n v="0"/>
    <n v="14.276973281664301"/>
    <d v="1900-01-09T04:44:53"/>
    <n v="43460"/>
    <n v="0"/>
    <n v="0"/>
    <n v="0"/>
    <n v="86529.286927520836"/>
  </r>
  <r>
    <s v="STND-62983"/>
    <s v="Rockford University"/>
    <s v="Rockford University (Rockford College) - Multiple Buildings - 5050 E State St - Rockford"/>
    <s v="Outdoor &amp; Garage - LED Fixtures"/>
    <s v="Outdoor &amp; Garage Lighting"/>
    <s v="Exterior"/>
    <n v="0"/>
    <n v="4633.335"/>
    <n v="0"/>
    <x v="0"/>
    <x v="0"/>
    <n v="10.1978380583316"/>
    <s v="Qty / 1,000"/>
    <m/>
    <s v="Private-Lighting"/>
    <s v="lighting"/>
    <n v="3"/>
    <n v="1"/>
    <s v="Lighting"/>
    <n v="0.91633259480590001"/>
    <n v="1.30467645558681"/>
    <n v="4245.6758831549896"/>
    <n v="0"/>
    <n v="0.71"/>
    <n v="3014.4298770400501"/>
    <n v="0"/>
    <n v="4903"/>
    <n v="1"/>
    <n v="1"/>
    <n v="0"/>
    <n v="0"/>
    <n v="14.276973281664301"/>
    <d v="1900-01-09T04:44:53"/>
    <n v="43460"/>
    <n v="0"/>
    <n v="0"/>
    <n v="0"/>
    <n v="30740.667724250867"/>
  </r>
  <r>
    <s v="STND-62983"/>
    <s v="Rockford University"/>
    <s v="Rockford University (Rockford College) - Multiple Buildings - 5050 E State St - Rockford"/>
    <s v="Photocells"/>
    <s v="Outdoor &amp; Garage Lighting"/>
    <s v="College/University"/>
    <n v="0"/>
    <n v="184.8"/>
    <n v="0"/>
    <x v="0"/>
    <x v="0"/>
    <n v="8"/>
    <s v="Qty / 1,000"/>
    <m/>
    <s v="Private-Lighting"/>
    <s v="lighting"/>
    <n v="3"/>
    <n v="1"/>
    <s v="Lighting"/>
    <n v="0.91633259480590001"/>
    <n v="1.30467645558681"/>
    <n v="169.33826352013"/>
    <n v="0"/>
    <n v="0.71"/>
    <n v="120.230167099293"/>
    <n v="0"/>
    <n v="3395"/>
    <n v="1.06"/>
    <n v="1.39"/>
    <n v="0.02"/>
    <n v="0.63"/>
    <n v="20.618556701030901"/>
    <d v="1900-01-13T17:27:39"/>
    <n v="43460"/>
    <n v="0"/>
    <n v="3.19506157585151"/>
    <n v="0"/>
    <n v="961.84133679434399"/>
  </r>
  <r>
    <s v="STND-62984"/>
    <s v="Mount Carmel High School"/>
    <s v="Mount Carmel High School - 6410 S Dante -  Chicago"/>
    <s v="New Indoor LED Fixtures"/>
    <s v="Indoor Lighting"/>
    <s v="K-12 School"/>
    <n v="0"/>
    <n v="43567.875"/>
    <n v="11.88"/>
    <x v="0"/>
    <x v="0"/>
    <n v="15"/>
    <s v="Qty / 1,000"/>
    <m/>
    <s v="Private-Lighting"/>
    <s v="lighting"/>
    <n v="3"/>
    <n v="1"/>
    <s v="Lighting"/>
    <n v="0.91633259480590001"/>
    <n v="1.30467645558681"/>
    <n v="39922.663948929097"/>
    <n v="15.499556292371301"/>
    <n v="0.71"/>
    <n v="28345.091403739701"/>
    <n v="11.0046849675836"/>
    <n v="2979"/>
    <n v="1.17333333333333"/>
    <n v="1.323"/>
    <n v="2.1333333333333301E-2"/>
    <n v="0.72"/>
    <n v="23.497818059751602"/>
    <d v="1900-01-15T18:49:11"/>
    <n v="43453"/>
    <n v="16.271475069676701"/>
    <n v="725.86661725325598"/>
    <n v="0"/>
    <n v="425176.37105609552"/>
  </r>
  <r>
    <s v="STND-62985"/>
    <s v="Motor Werks of Barrington, Inc."/>
    <s v="Motor Werks of Barrington Inc - 206 N Cook St - Barrington"/>
    <s v="New Indoor LED Fixtures"/>
    <s v="Indoor Lighting"/>
    <s v="Office"/>
    <n v="0"/>
    <n v="34851.521000000001"/>
    <n v="7.8366749999999996"/>
    <x v="0"/>
    <x v="0"/>
    <n v="15"/>
    <s v="Qty / 1,000"/>
    <m/>
    <s v="Private-Lighting"/>
    <s v="lighting"/>
    <n v="3"/>
    <n v="1"/>
    <s v="Lighting"/>
    <n v="0.91633259480590001"/>
    <n v="1.30467645558681"/>
    <n v="31935.584670862299"/>
    <n v="10.2243253625857"/>
    <n v="0.71"/>
    <n v="22674.265116312199"/>
    <n v="7.2592710074358697"/>
    <n v="2885"/>
    <n v="1.165"/>
    <n v="1.3779999999999999"/>
    <n v="2.5499999999999998E-2"/>
    <n v="0.55000000000000004"/>
    <n v="24.263431542460999"/>
    <d v="1900-01-16T07:56:40"/>
    <n v="43442"/>
    <n v="13.49033561497"/>
    <n v="699.019235284969"/>
    <n v="0"/>
    <n v="340113.97674468299"/>
  </r>
  <r>
    <s v="STND-62989"/>
    <s v="R Richardson"/>
    <s v="R Richardson - 7516 S Cass Ave Ste 12 - Darien"/>
    <s v="Retrofit of Existing Indoor Fixtures to LED"/>
    <s v="Indoor Lighting"/>
    <s v="Office"/>
    <n v="0"/>
    <n v="7115.4489999999996"/>
    <n v="1.5999719999999999"/>
    <x v="0"/>
    <x v="0"/>
    <n v="15"/>
    <s v="Qty / 1,000"/>
    <m/>
    <s v="Private-Lighting"/>
    <s v="lighting"/>
    <n v="3"/>
    <n v="1"/>
    <s v="Lighting"/>
    <n v="0.91633259480590001"/>
    <n v="1.30467645558681"/>
    <n v="6520.1178453790399"/>
    <n v="2.08744579799813"/>
    <n v="0.71"/>
    <n v="4629.2836702191198"/>
    <n v="1.4820865165786801"/>
    <n v="2885"/>
    <n v="1.165"/>
    <n v="1.3779999999999999"/>
    <n v="2.5499999999999998E-2"/>
    <n v="0.55000000000000004"/>
    <n v="24.263431542460999"/>
    <d v="1900-01-16T07:56:40"/>
    <n v="43471"/>
    <n v="2.75424963451397"/>
    <n v="142.715025800142"/>
    <n v="0"/>
    <n v="69439.25505328679"/>
  </r>
  <r>
    <s v="STND-62989"/>
    <s v="R Richardson"/>
    <s v="R Richardson - 7516 S Cass Ave Ste 12 - Darien"/>
    <s v="Retrofit of Existing Indoor Fixtures to LED"/>
    <s v="Indoor Lighting"/>
    <s v="Office"/>
    <n v="0"/>
    <n v="185.65"/>
    <n v="4.1744999999999997E-2"/>
    <x v="0"/>
    <x v="0"/>
    <n v="15"/>
    <s v="Qty / 1,000"/>
    <m/>
    <s v="Private-Lighting"/>
    <s v="lighting"/>
    <n v="3"/>
    <n v="1"/>
    <s v="Lighting"/>
    <n v="0.91633259480590001"/>
    <n v="1.30467645558681"/>
    <n v="170.117146225715"/>
    <n v="5.4463718638471201E-2"/>
    <n v="0.71"/>
    <n v="120.783173820258"/>
    <n v="3.8669240233314597E-2"/>
    <n v="2885"/>
    <n v="1.165"/>
    <n v="1.3779999999999999"/>
    <n v="2.5499999999999998E-2"/>
    <n v="0.55000000000000004"/>
    <n v="24.263431542460999"/>
    <d v="1900-01-16T07:56:40"/>
    <n v="43471"/>
    <n v="7.1861351944149901E-2"/>
    <n v="3.7235941877731702"/>
    <n v="0"/>
    <n v="1811.7476073038699"/>
  </r>
  <r>
    <s v="STND-62996"/>
    <s v="Fluid Management Inc"/>
    <s v="Fluid Management Inc - 1023 Wheeling Rd - Wheeling"/>
    <s v="New Indoor LED Fixtures"/>
    <s v="Indoor Lighting"/>
    <s v="Manufacturing"/>
    <n v="0"/>
    <n v="186426.628"/>
    <n v="33.340507000000002"/>
    <x v="0"/>
    <x v="0"/>
    <n v="10.827197921178"/>
    <s v="Qty / 1,000"/>
    <m/>
    <s v="Private-Lighting"/>
    <s v="lighting"/>
    <n v="1"/>
    <n v="1"/>
    <s v="Lighting"/>
    <n v="0.99989942556735301"/>
    <n v="1.019640158801"/>
    <n v="186407.87824765901"/>
    <n v="33.995319851985997"/>
    <n v="0.71"/>
    <n v="132349.59355583799"/>
    <n v="24.136677094910102"/>
    <n v="4618"/>
    <n v="1.02"/>
    <n v="1.04"/>
    <n v="1.2E-2"/>
    <n v="0.81"/>
    <n v="15.158077089649201"/>
    <d v="1900-01-09T19:51:10"/>
    <n v="43442"/>
    <n v="40.355317962946302"/>
    <n v="2193.0338617371599"/>
    <n v="0"/>
    <n v="1432975.2442165222"/>
  </r>
  <r>
    <s v="STND-62996"/>
    <s v="Fluid Management Inc"/>
    <s v="Fluid Management Inc - 1023 Wheeling Rd - Wheeling"/>
    <s v="New Indoor LED Fixtures"/>
    <s v="Indoor Lighting"/>
    <s v="Manufacturing"/>
    <n v="0"/>
    <n v="1516.7360000000001"/>
    <n v="0.27125300000000002"/>
    <x v="0"/>
    <x v="0"/>
    <n v="10.827197921178"/>
    <s v="Qty / 1,000"/>
    <m/>
    <s v="Private-Lighting"/>
    <s v="lighting"/>
    <n v="1"/>
    <n v="1"/>
    <s v="Lighting"/>
    <n v="0.99989942556735301"/>
    <n v="1.019640158801"/>
    <n v="1516.58345513732"/>
    <n v="0.276580451995249"/>
    <n v="0.71"/>
    <n v="1076.7742531475001"/>
    <n v="0.19637212091662701"/>
    <n v="4618"/>
    <n v="1.02"/>
    <n v="1.04"/>
    <n v="1.2E-2"/>
    <n v="0.81"/>
    <n v="15.158077089649201"/>
    <d v="1900-01-09T19:51:10"/>
    <n v="43442"/>
    <n v="0.32832437321373298"/>
    <n v="17.842158295733199"/>
    <n v="0"/>
    <n v="11658.447955256606"/>
  </r>
  <r>
    <s v="STND-62996"/>
    <s v="Fluid Management Inc"/>
    <s v="Fluid Management Inc - 1023 Wheeling Rd - Wheeling"/>
    <s v="New Indoor LED Fixtures"/>
    <s v="Indoor Lighting"/>
    <s v="Manufacturing"/>
    <n v="0"/>
    <n v="101216.216"/>
    <n v="18.101490999999999"/>
    <x v="0"/>
    <x v="0"/>
    <n v="10.827197921178"/>
    <s v="Qty / 1,000"/>
    <m/>
    <s v="Private-Lighting"/>
    <s v="lighting"/>
    <n v="1"/>
    <n v="1"/>
    <s v="Lighting"/>
    <n v="0.99989942556735301"/>
    <n v="1.019640158801"/>
    <n v="101206.03623650099"/>
    <n v="18.4570071577749"/>
    <n v="0.71"/>
    <n v="71856.285727915805"/>
    <n v="13.104475082020199"/>
    <n v="4618"/>
    <n v="1.02"/>
    <n v="1.04"/>
    <n v="1.2E-2"/>
    <n v="0.81"/>
    <n v="15.158077089649201"/>
    <d v="1900-01-09T19:51:10"/>
    <n v="43442"/>
    <n v="21.9100274902362"/>
    <n v="1190.6592498411901"/>
    <n v="0"/>
    <n v="778002.22745686234"/>
  </r>
  <r>
    <s v="STND-62996"/>
    <s v="Fluid Management Inc"/>
    <s v="Fluid Management Inc - 1023 Wheeling Rd - Wheeling"/>
    <s v="New Indoor LED Fixtures"/>
    <s v="Indoor Lighting"/>
    <s v="Manufacturing"/>
    <n v="0"/>
    <n v="16947.875"/>
    <n v="3.0309550000000001"/>
    <x v="0"/>
    <x v="0"/>
    <n v="10.827197921178"/>
    <s v="Qty / 1,000"/>
    <m/>
    <s v="Private-Lighting"/>
    <s v="lighting"/>
    <n v="1"/>
    <n v="1"/>
    <s v="Lighting"/>
    <n v="0.99989942556735301"/>
    <n v="1.019640158801"/>
    <n v="16946.1704770873"/>
    <n v="3.0904834375186998"/>
    <n v="0.71"/>
    <n v="12031.781038732001"/>
    <n v="2.1942432406382699"/>
    <n v="4618"/>
    <n v="1.02"/>
    <n v="1.04"/>
    <n v="1.2E-2"/>
    <n v="0.81"/>
    <n v="15.158077089649201"/>
    <d v="1900-01-09T19:51:10"/>
    <n v="43442"/>
    <n v="3.6686650492861999"/>
    <n v="199.36671149514501"/>
    <n v="0"/>
    <n v="130270.47465062799"/>
  </r>
  <r>
    <s v="STND-62996"/>
    <s v="Fluid Management Inc"/>
    <s v="Fluid Management Inc - 1023 Wheeling Rd - Wheeling"/>
    <s v="New Indoor LED Fixtures"/>
    <s v="Indoor Lighting"/>
    <s v="Manufacturing"/>
    <n v="0"/>
    <n v="1106.9349999999999"/>
    <n v="0.197964"/>
    <x v="0"/>
    <x v="0"/>
    <n v="10.827197921178"/>
    <s v="Qty / 1,000"/>
    <m/>
    <s v="Private-Lighting"/>
    <s v="lighting"/>
    <n v="1"/>
    <n v="1"/>
    <s v="Lighting"/>
    <n v="0.99989942556735301"/>
    <n v="1.019640158801"/>
    <n v="1106.8236706404"/>
    <n v="0.20185204439688201"/>
    <n v="0.71"/>
    <n v="785.84480615468203"/>
    <n v="0.143314951521786"/>
    <n v="4618"/>
    <n v="1.02"/>
    <n v="1.04"/>
    <n v="1.2E-2"/>
    <n v="0.81"/>
    <n v="15.158077089649201"/>
    <d v="1900-01-09T19:51:10"/>
    <n v="43442"/>
    <n v="0.23961543731823601"/>
    <n v="13.0214549487106"/>
    <n v="0"/>
    <n v="8508.4972515665013"/>
  </r>
  <r>
    <s v="STND-62996"/>
    <s v="Fluid Management Inc"/>
    <s v="Fluid Management Inc - 1023 Wheeling Rd - Wheeling"/>
    <s v="New Indoor LED Fixtures"/>
    <s v="Indoor Lighting"/>
    <s v="Manufacturing"/>
    <n v="0"/>
    <n v="65370.375999999997"/>
    <n v="11.690827000000001"/>
    <x v="0"/>
    <x v="0"/>
    <n v="10.827197921178"/>
    <s v="Qty / 1,000"/>
    <m/>
    <s v="Private-Lighting"/>
    <s v="lighting"/>
    <n v="1"/>
    <n v="1"/>
    <s v="Lighting"/>
    <n v="0.99989942556735301"/>
    <n v="1.019640158801"/>
    <n v="65363.801411521898"/>
    <n v="11.9204366987951"/>
    <n v="0.71"/>
    <n v="46408.299002180502"/>
    <n v="8.4635100561445"/>
    <n v="4618"/>
    <n v="1.02"/>
    <n v="1.04"/>
    <n v="1.2E-2"/>
    <n v="0.81"/>
    <n v="15.158077089649201"/>
    <d v="1900-01-09T19:51:10"/>
    <n v="43442"/>
    <n v="14.1505658817605"/>
    <n v="768.98589895908106"/>
    <n v="0"/>
    <n v="502471.83848181576"/>
  </r>
  <r>
    <s v="STND-62996"/>
    <s v="Fluid Management Inc"/>
    <s v="Fluid Management Inc - 1023 Wheeling Rd - Wheeling"/>
    <s v="New Indoor LED Fixtures"/>
    <s v="Indoor Lighting"/>
    <s v="Manufacturing"/>
    <n v="0"/>
    <n v="7235.1130000000003"/>
    <n v="1.2939259999999999"/>
    <x v="0"/>
    <x v="0"/>
    <n v="10.827197921178"/>
    <s v="Qty / 1,000"/>
    <m/>
    <s v="Private-Lighting"/>
    <s v="lighting"/>
    <n v="1"/>
    <n v="1"/>
    <s v="Lighting"/>
    <n v="0.99989942556735301"/>
    <n v="1.019640158801"/>
    <n v="7234.3853326148901"/>
    <n v="1.31933891211675"/>
    <n v="0.71"/>
    <n v="5136.4135861565701"/>
    <n v="0.93673062760289105"/>
    <n v="4618"/>
    <n v="1.02"/>
    <n v="1.04"/>
    <n v="1.2E-2"/>
    <n v="0.81"/>
    <n v="15.158077089649201"/>
    <d v="1900-01-09T19:51:10"/>
    <n v="43442"/>
    <n v="1.5661667997587201"/>
    <n v="85.110415677822203"/>
    <n v="0"/>
    <n v="55612.966502344847"/>
  </r>
  <r>
    <s v="STND-62996"/>
    <s v="Fluid Management Inc"/>
    <s v="Fluid Management Inc - 1023 Wheeling Rd - Wheeling"/>
    <s v="New Indoor LED Fixtures"/>
    <s v="Indoor Lighting"/>
    <s v="Manufacturing"/>
    <n v="0"/>
    <n v="13339.74"/>
    <n v="2.3856769999999998"/>
    <x v="0"/>
    <x v="0"/>
    <n v="10.827197921178"/>
    <s v="Qty / 1,000"/>
    <m/>
    <s v="Private-Lighting"/>
    <s v="lighting"/>
    <n v="1"/>
    <n v="1"/>
    <s v="Lighting"/>
    <n v="0.99989942556735301"/>
    <n v="1.019640158801"/>
    <n v="13338.398363217801"/>
    <n v="2.4325320751279"/>
    <n v="0.71"/>
    <n v="9470.2628378846603"/>
    <n v="1.7270977733408099"/>
    <n v="4618"/>
    <n v="1.02"/>
    <n v="1.04"/>
    <n v="1.2E-2"/>
    <n v="0.81"/>
    <n v="15.158077089649201"/>
    <d v="1900-01-09T19:51:10"/>
    <n v="43442"/>
    <n v="2.8876211718042502"/>
    <n v="156.922333684916"/>
    <n v="0"/>
    <n v="102536.41011135405"/>
  </r>
  <r>
    <s v="STND-62996"/>
    <s v="Fluid Management Inc"/>
    <s v="Fluid Management Inc - 1023 Wheeling Rd - Wheeling"/>
    <s v="New Indoor LED Fixtures"/>
    <s v="Indoor Lighting"/>
    <s v="Manufacturing"/>
    <n v="0"/>
    <n v="16886.641"/>
    <n v="3.0200040000000001"/>
    <x v="0"/>
    <x v="0"/>
    <n v="10.827197921178"/>
    <s v="Qty / 1,000"/>
    <m/>
    <s v="Private-Lighting"/>
    <s v="lighting"/>
    <n v="1"/>
    <n v="1"/>
    <s v="Lighting"/>
    <n v="0.99989942556735301"/>
    <n v="1.019640158801"/>
    <n v="16884.942635662101"/>
    <n v="3.07931735813967"/>
    <n v="0.71"/>
    <n v="11988.3092713201"/>
    <n v="2.18631532427916"/>
    <n v="4618"/>
    <n v="1.02"/>
    <n v="1.04"/>
    <n v="1.2E-2"/>
    <n v="0.81"/>
    <n v="15.158077089649201"/>
    <d v="1900-01-09T19:51:10"/>
    <n v="43442"/>
    <n v="3.6554099693016"/>
    <n v="198.64638394896599"/>
    <n v="0"/>
    <n v="129799.79722087593"/>
  </r>
  <r>
    <s v="STND-62996"/>
    <s v="Fluid Management Inc"/>
    <s v="Fluid Management Inc - 1023 Wheeling Rd - Wheeling"/>
    <s v="New Indoor LED Fixtures"/>
    <s v="Indoor Lighting"/>
    <s v="Manufacturing"/>
    <n v="0"/>
    <n v="9241.7260000000006"/>
    <n v="1.6527890000000001"/>
    <x v="0"/>
    <x v="0"/>
    <n v="10.827197921178"/>
    <s v="Qty / 1,000"/>
    <m/>
    <s v="Private-Lighting"/>
    <s v="lighting"/>
    <n v="1"/>
    <n v="1"/>
    <s v="Lighting"/>
    <n v="0.99989942556735301"/>
    <n v="1.019640158801"/>
    <n v="9240.79651865087"/>
    <n v="1.6852500384245499"/>
    <n v="0.71"/>
    <n v="6560.9655282421199"/>
    <n v="1.19652752728143"/>
    <n v="4618"/>
    <n v="1.02"/>
    <n v="1.04"/>
    <n v="1.2E-2"/>
    <n v="0.81"/>
    <n v="15.158077089649201"/>
    <d v="1900-01-09T19:51:10"/>
    <n v="43442"/>
    <n v="2.0005342336473801"/>
    <n v="108.715253160598"/>
    <n v="0"/>
    <n v="71036.872328303594"/>
  </r>
  <r>
    <s v="STND-62996"/>
    <s v="Fluid Management Inc"/>
    <s v="Fluid Management Inc - 1023 Wheeling Rd - Wheeling"/>
    <s v="New Indoor LED Fixtures"/>
    <s v="Indoor Lighting"/>
    <s v="Manufacturing"/>
    <n v="0"/>
    <n v="126143.44100000001"/>
    <n v="22.559472"/>
    <x v="0"/>
    <x v="0"/>
    <n v="10.827197921178"/>
    <s v="Qty / 1,000"/>
    <m/>
    <s v="Private-Lighting"/>
    <s v="lighting"/>
    <n v="1"/>
    <n v="1"/>
    <s v="Lighting"/>
    <n v="0.99989942556735301"/>
    <n v="1.019640158801"/>
    <n v="126130.754194989"/>
    <n v="23.002543612546798"/>
    <n v="0.71"/>
    <n v="89552.835478442401"/>
    <n v="16.331805964908199"/>
    <n v="4618"/>
    <n v="1.02"/>
    <n v="1.04"/>
    <n v="1.2E-2"/>
    <n v="0.81"/>
    <n v="15.158077089649201"/>
    <d v="1900-01-09T19:51:10"/>
    <n v="43442"/>
    <n v="27.3059634526909"/>
    <n v="1483.8912258234"/>
    <n v="0"/>
    <n v="969606.27412778698"/>
  </r>
  <r>
    <s v="STND-62996"/>
    <s v="Fluid Management Inc"/>
    <s v="Fluid Management Inc - 1023 Wheeling Rd - Wheeling"/>
    <s v="New Indoor LED Fixtures"/>
    <s v="Indoor Lighting"/>
    <s v="Manufacturing"/>
    <n v="0"/>
    <n v="10805.566000000001"/>
    <n v="1.932466"/>
    <x v="0"/>
    <x v="0"/>
    <n v="10.827197921178"/>
    <s v="Qty / 1,000"/>
    <m/>
    <s v="Private-Lighting"/>
    <s v="lighting"/>
    <n v="1"/>
    <n v="1"/>
    <s v="Lighting"/>
    <n v="0.99989942556735301"/>
    <n v="1.019640158801"/>
    <n v="10804.4792363301"/>
    <n v="1.9704199391175401"/>
    <n v="0.71"/>
    <n v="7671.1802577943799"/>
    <n v="1.39899815677345"/>
    <n v="4618"/>
    <n v="1.02"/>
    <n v="1.04"/>
    <n v="1.2E-2"/>
    <n v="0.81"/>
    <n v="15.158077089649201"/>
    <d v="1900-01-09T19:51:10"/>
    <n v="43442"/>
    <n v="2.3390550084491202"/>
    <n v="127.111520427413"/>
    <n v="0"/>
    <n v="83057.386940173019"/>
  </r>
  <r>
    <s v="STND-62996"/>
    <s v="Fluid Management Inc"/>
    <s v="Fluid Management Inc - 1023 Wheeling Rd - Wheeling"/>
    <s v="Occupancy Sensors Plus Daylighting Controls"/>
    <s v="Indoor Lighting"/>
    <s v="Manufacturing"/>
    <n v="0"/>
    <n v="49265.014999999999"/>
    <n v="6.4496330000000004"/>
    <x v="0"/>
    <x v="0"/>
    <n v="8"/>
    <s v="Qty / 1,000"/>
    <m/>
    <s v="Private-Lighting"/>
    <s v="lighting"/>
    <n v="1"/>
    <n v="1"/>
    <s v="Lighting"/>
    <n v="0.99989942556735301"/>
    <n v="1.019640158801"/>
    <n v="49260.060199066997"/>
    <n v="6.5763048163282001"/>
    <n v="0.71"/>
    <n v="34974.6427413376"/>
    <n v="4.6691764195930201"/>
    <n v="4618"/>
    <n v="1.02"/>
    <n v="1.04"/>
    <n v="1.2E-2"/>
    <n v="0.81"/>
    <n v="15.158077089649201"/>
    <d v="1900-01-09T19:51:10"/>
    <n v="43442"/>
    <n v="7.8066296490125797"/>
    <n v="579.530119989024"/>
    <n v="0"/>
    <n v="279797.1419307008"/>
  </r>
  <r>
    <s v="STND-62996"/>
    <s v="Fluid Management Inc"/>
    <s v="Fluid Management Inc - 1023 Wheeling Rd - Wheeling"/>
    <s v="Outdoor &amp; Garage - LED Fixtures"/>
    <s v="Outdoor &amp; Garage Lighting"/>
    <s v="Exterior"/>
    <n v="0"/>
    <n v="9119.58"/>
    <n v="0"/>
    <x v="0"/>
    <x v="0"/>
    <n v="10.1978380583316"/>
    <s v="Qty / 1,000"/>
    <m/>
    <s v="Private-Lighting"/>
    <s v="lighting"/>
    <n v="1"/>
    <n v="1"/>
    <s v="Lighting"/>
    <n v="0.99989942556735301"/>
    <n v="1.019640158801"/>
    <n v="9118.6628034155201"/>
    <n v="0"/>
    <n v="0.71"/>
    <n v="6474.2505904250202"/>
    <n v="0"/>
    <n v="4903"/>
    <n v="1"/>
    <n v="1"/>
    <n v="0"/>
    <n v="0"/>
    <n v="14.276973281664301"/>
    <d v="1900-01-09T04:44:53"/>
    <n v="43442"/>
    <n v="0"/>
    <n v="0"/>
    <n v="0"/>
    <n v="66023.3590702121"/>
  </r>
  <r>
    <s v="STND-62996"/>
    <s v="Fluid Management Inc"/>
    <s v="Fluid Management Inc - 1023 Wheeling Rd - Wheeling"/>
    <s v="Outdoor &amp; Garage - LED Fixtures"/>
    <s v="Outdoor &amp; Garage Lighting"/>
    <s v="Exterior"/>
    <n v="0"/>
    <n v="13826.46"/>
    <n v="0"/>
    <x v="0"/>
    <x v="0"/>
    <n v="10.1978380583316"/>
    <s v="Qty / 1,000"/>
    <m/>
    <s v="Private-Lighting"/>
    <s v="lighting"/>
    <n v="1"/>
    <n v="1"/>
    <s v="Lighting"/>
    <n v="0.99989942556735301"/>
    <n v="1.019640158801"/>
    <n v="13825.06941163"/>
    <n v="0"/>
    <n v="0.71"/>
    <n v="9815.7992822572796"/>
    <n v="0"/>
    <n v="4903"/>
    <n v="1"/>
    <n v="1"/>
    <n v="0"/>
    <n v="0"/>
    <n v="14.276973281664301"/>
    <d v="1900-01-09T04:44:53"/>
    <n v="43442"/>
    <n v="0"/>
    <n v="0"/>
    <n v="0"/>
    <n v="100099.93149354729"/>
  </r>
  <r>
    <s v="STND-62996"/>
    <s v="Fluid Management Inc"/>
    <s v="Fluid Management Inc - 1023 Wheeling Rd - Wheeling"/>
    <s v="Photocells"/>
    <s v="Outdoor &amp; Garage Lighting"/>
    <s v="Manufacturing"/>
    <n v="0"/>
    <n v="1176"/>
    <n v="0"/>
    <x v="0"/>
    <x v="0"/>
    <n v="8"/>
    <s v="Qty / 1,000"/>
    <m/>
    <s v="Private-Lighting"/>
    <s v="lighting"/>
    <n v="1"/>
    <n v="1"/>
    <s v="Lighting"/>
    <n v="0.99989942556735301"/>
    <n v="1.019640158801"/>
    <n v="1175.88172446721"/>
    <n v="0"/>
    <n v="0.71"/>
    <n v="834.87602437171699"/>
    <n v="0"/>
    <n v="4618"/>
    <n v="1.02"/>
    <n v="1.04"/>
    <n v="1.2E-2"/>
    <n v="0.81"/>
    <n v="15.158077089649201"/>
    <d v="1900-01-09T19:51:10"/>
    <n v="43442"/>
    <n v="0"/>
    <n v="13.833902640790701"/>
    <n v="0"/>
    <n v="6679.008194973736"/>
  </r>
  <r>
    <s v="STND-62996"/>
    <s v="Fluid Management Inc"/>
    <s v="Fluid Management Inc - 1023 Wheeling Rd - Wheeling"/>
    <s v="Occupancy Sensors Plus Daylighting Controls"/>
    <s v="Indoor Lighting"/>
    <s v="Manufacturing"/>
    <n v="0"/>
    <n v="2483.0909999999999"/>
    <n v="0.32507900000000001"/>
    <x v="0"/>
    <x v="0"/>
    <n v="8"/>
    <s v="Qty / 1,000"/>
    <m/>
    <s v="Private-Lighting"/>
    <s v="lighting"/>
    <n v="1"/>
    <n v="1"/>
    <s v="Lighting"/>
    <n v="0.99989942556735301"/>
    <n v="1.019640158801"/>
    <n v="2482.8412645314602"/>
    <n v="0.33146360318287199"/>
    <n v="0.71"/>
    <n v="1762.81729781734"/>
    <n v="0.235339158259839"/>
    <n v="4618"/>
    <n v="1.02"/>
    <n v="1.04"/>
    <n v="1.2E-2"/>
    <n v="0.81"/>
    <n v="15.158077089649201"/>
    <d v="1900-01-09T19:51:10"/>
    <n v="43442"/>
    <n v="0.39347531242031297"/>
    <n v="29.209897229781902"/>
    <n v="0"/>
    <n v="14102.53838253872"/>
  </r>
  <r>
    <s v="STND-62996"/>
    <s v="Fluid Management Inc"/>
    <s v="Fluid Management Inc - 1023 Wheeling Rd - Wheeling"/>
    <s v="Photocells"/>
    <s v="Outdoor &amp; Garage Lighting"/>
    <s v="Manufacturing"/>
    <n v="0"/>
    <n v="201.6"/>
    <n v="0"/>
    <x v="0"/>
    <x v="0"/>
    <n v="8"/>
    <s v="Qty / 1,000"/>
    <m/>
    <s v="Private-Lighting"/>
    <s v="lighting"/>
    <n v="1"/>
    <n v="1"/>
    <s v="Lighting"/>
    <n v="0.99989942556735301"/>
    <n v="1.019640158801"/>
    <n v="201.579724194378"/>
    <n v="0"/>
    <n v="0.71"/>
    <n v="143.12160417800899"/>
    <n v="0"/>
    <n v="4618"/>
    <n v="1.02"/>
    <n v="1.04"/>
    <n v="1.2E-2"/>
    <n v="0.81"/>
    <n v="15.158077089649201"/>
    <d v="1900-01-09T19:51:10"/>
    <n v="43442"/>
    <n v="0"/>
    <n v="2.3715261669926901"/>
    <n v="0"/>
    <n v="1144.972833424072"/>
  </r>
  <r>
    <s v="STND-62996"/>
    <s v="Fluid Management Inc"/>
    <s v="Fluid Management Inc - 1023 Wheeling Rd - Wheeling"/>
    <s v="New Indoor LED Fixtures"/>
    <s v="Indoor Lighting"/>
    <s v="Manufacturing"/>
    <n v="0"/>
    <n v="1196.431"/>
    <n v="0.21396999999999999"/>
    <x v="0"/>
    <x v="0"/>
    <n v="10.827197921178"/>
    <s v="Qty / 1,000"/>
    <m/>
    <s v="Private-Lighting"/>
    <s v="lighting"/>
    <n v="1"/>
    <n v="1"/>
    <s v="Lighting"/>
    <n v="0.99989942556735301"/>
    <n v="1.019640158801"/>
    <n v="1196.3106696309701"/>
    <n v="0.21817240477865099"/>
    <n v="0.71"/>
    <n v="849.38057543799096"/>
    <n v="0.154902407392842"/>
    <n v="4618"/>
    <n v="1.02"/>
    <n v="1.04"/>
    <n v="1.2E-2"/>
    <n v="0.81"/>
    <n v="15.158077089649201"/>
    <d v="1900-01-09T19:51:10"/>
    <n v="43442"/>
    <n v="0.25898908449507502"/>
    <n v="14.074243172129099"/>
    <n v="0"/>
    <n v="9196.4116006711884"/>
  </r>
  <r>
    <s v="STND-62996"/>
    <s v="Fluid Management Inc"/>
    <s v="Fluid Management Inc - 1023 Wheeling Rd - Wheeling"/>
    <s v="Outdoor &amp; Garage - LED Fixtures"/>
    <s v="Outdoor &amp; Garage Lighting"/>
    <s v="Exterior"/>
    <n v="0"/>
    <n v="1519.93"/>
    <n v="0"/>
    <x v="0"/>
    <x v="0"/>
    <n v="10.1978380583316"/>
    <s v="Qty / 1,000"/>
    <m/>
    <s v="Private-Lighting"/>
    <s v="lighting"/>
    <n v="1"/>
    <n v="1"/>
    <s v="Lighting"/>
    <n v="0.99989942556735301"/>
    <n v="1.019640158801"/>
    <n v="1519.7771339025901"/>
    <n v="0"/>
    <n v="0.71"/>
    <n v="1079.04176507084"/>
    <n v="0"/>
    <n v="4903"/>
    <n v="1"/>
    <n v="1"/>
    <n v="0"/>
    <n v="0"/>
    <n v="14.276973281664301"/>
    <d v="1900-01-09T04:44:53"/>
    <n v="43442"/>
    <n v="0"/>
    <n v="0"/>
    <n v="0"/>
    <n v="11003.893178368719"/>
  </r>
  <r>
    <s v="STND-62997"/>
    <s v="Fremont School District  79"/>
    <s v="Fremont School Dist 79 - 28871 North Fremont Center Road  -  Mundelein"/>
    <s v="New Indoor LED Fixtures"/>
    <s v="Indoor Lighting"/>
    <s v="K-12 School"/>
    <n v="0"/>
    <n v="4391.6419999999998"/>
    <n v="1.1975039999999999"/>
    <x v="0"/>
    <x v="1"/>
    <n v="15"/>
    <s v="Qty / 1,000"/>
    <m/>
    <s v="Public-Lighting"/>
    <s v="lighting"/>
    <n v="3"/>
    <n v="1"/>
    <s v="Lighting"/>
    <n v="0.99829244462109001"/>
    <n v="0.987374621353864"/>
    <n v="4384.1430280806499"/>
    <n v="1.18238505856974"/>
    <n v="0.71"/>
    <n v="3112.7415499372601"/>
    <n v="0.83949339158451397"/>
    <n v="2979"/>
    <n v="1.17333333333333"/>
    <n v="1.323"/>
    <n v="2.1333333333333301E-2"/>
    <n v="0.72"/>
    <n v="23.497818059751602"/>
    <d v="1900-01-15T18:49:11"/>
    <n v="43434"/>
    <n v="1.2412709525591401"/>
    <n v="79.711691419648304"/>
    <n v="0"/>
    <n v="46691.123249058903"/>
  </r>
  <r>
    <s v="STND-63000"/>
    <s v="D &amp; S Wire, Inc."/>
    <s v="D &amp; S Wire - 2501 E Devon Ave - Elk Grove Village"/>
    <s v="Compressed Air - Air Compressor(s) with Integrated VSD &lt;= 150 HP"/>
    <s v="Compressed Air"/>
    <s v="Manufacturing"/>
    <n v="0"/>
    <n v="15606"/>
    <n v="2.5049999999999999"/>
    <x v="4"/>
    <x v="0"/>
    <n v="10"/>
    <s v="ΔkWpeak / CF"/>
    <n v="0.95"/>
    <s v="Private-Non-Lighting"/>
    <s v="non_lighting"/>
    <n v="3"/>
    <n v="1"/>
    <s v="Non-Lighting"/>
    <n v="0.98952339343681495"/>
    <n v="0.43468415683807998"/>
    <n v="15442.502077974899"/>
    <n v="1.0888838128793901"/>
    <n v="0.7"/>
    <n v="10809.7514545825"/>
    <n v="0.762218669015574"/>
    <n v="4618"/>
    <n v="1.02"/>
    <n v="1.04"/>
    <n v="1.2E-2"/>
    <n v="0.81"/>
    <n v="15.158077089649201"/>
    <d v="1900-01-09T19:51:10"/>
    <n v="43418"/>
    <n v="1.1461934872414601"/>
    <n v="0"/>
    <n v="0"/>
    <n v="108097.51454582499"/>
  </r>
  <r>
    <s v="STND-63002"/>
    <s v="Loders Croklaan USA B.V."/>
    <s v="Bunge Loders - 24708 W Durkee Rd - Channahon"/>
    <s v="New Indoor LED Fixtures"/>
    <s v="Indoor Lighting"/>
    <s v="Warehouse"/>
    <n v="0"/>
    <n v="12790.48"/>
    <n v="2.0242239999999998"/>
    <x v="0"/>
    <x v="0"/>
    <n v="9.5383441434566993"/>
    <s v="Qty / 1,000"/>
    <m/>
    <s v="Private-Lighting"/>
    <s v="lighting"/>
    <n v="3"/>
    <n v="1"/>
    <s v="Lighting"/>
    <n v="0.91633259480590001"/>
    <n v="1.30467645558681"/>
    <n v="11720.333727212999"/>
    <n v="2.6409573936337498"/>
    <n v="0.71"/>
    <n v="8321.4369463212006"/>
    <n v="1.87507974947996"/>
    <n v="5242"/>
    <n v="1"/>
    <n v="1.22"/>
    <n v="1.0999999999999999E-2"/>
    <n v="0.68"/>
    <n v="13.3536818008394"/>
    <d v="1900-01-08T12:55:13"/>
    <n v="43457"/>
    <n v="3.1834105516318099"/>
    <n v="128.92367099934299"/>
    <n v="0"/>
    <n v="79372.729362087019"/>
  </r>
  <r>
    <s v="STND-63003"/>
    <s v="Prairie Oak Properties, LLC"/>
    <s v="Prairie Oak Properties LLC - 2902 McFarland Rd - Rockford"/>
    <s v="Outdoor &amp; Garage - LED Fixtures"/>
    <s v="Outdoor &amp; Garage Lighting"/>
    <s v="Exterior"/>
    <n v="0"/>
    <n v="20494.54"/>
    <n v="0"/>
    <x v="0"/>
    <x v="0"/>
    <n v="10.1978380583316"/>
    <s v="Qty / 1,000"/>
    <m/>
    <s v="Private-Lighting"/>
    <s v="lighting"/>
    <n v="3"/>
    <n v="1"/>
    <s v="Lighting"/>
    <n v="0.91633259480590001"/>
    <n v="1.30467645558681"/>
    <n v="18779.815017553301"/>
    <n v="0"/>
    <n v="0.71"/>
    <n v="13333.6686624628"/>
    <n v="0"/>
    <n v="4903"/>
    <n v="1"/>
    <n v="1"/>
    <n v="0"/>
    <n v="0"/>
    <n v="14.276973281664301"/>
    <d v="1900-01-09T04:44:53"/>
    <n v="43463"/>
    <n v="0"/>
    <n v="0"/>
    <n v="0"/>
    <n v="135974.59374324654"/>
  </r>
  <r>
    <s v="STND-63003"/>
    <s v="Prairie Oak Properties, LLC"/>
    <s v="Prairie Oak Properties LLC - 2902 McFarland Rd - Rockford"/>
    <s v="Outdoor &amp; Garage - LED Fixtures"/>
    <s v="Outdoor &amp; Garage Lighting"/>
    <s v="Exterior"/>
    <n v="0"/>
    <n v="5099.12"/>
    <n v="0"/>
    <x v="0"/>
    <x v="0"/>
    <n v="10.1978380583316"/>
    <s v="Qty / 1,000"/>
    <m/>
    <s v="Private-Lighting"/>
    <s v="lighting"/>
    <n v="3"/>
    <n v="1"/>
    <s v="Lighting"/>
    <n v="0.91633259480590001"/>
    <n v="1.30467645558681"/>
    <n v="4672.4898608266603"/>
    <n v="0"/>
    <n v="0.71"/>
    <n v="3317.46780118693"/>
    <n v="0"/>
    <n v="4903"/>
    <n v="1"/>
    <n v="1"/>
    <n v="0"/>
    <n v="0"/>
    <n v="14.276973281664301"/>
    <d v="1900-01-09T04:44:53"/>
    <n v="43463"/>
    <n v="0"/>
    <n v="0"/>
    <n v="0"/>
    <n v="33830.999400233726"/>
  </r>
  <r>
    <s v="STND-63003"/>
    <s v="Prairie Oak Properties, LLC"/>
    <s v="Prairie Oak Properties LLC - 2902 McFarland Rd - Rockford"/>
    <s v="Outdoor &amp; Garage - LED Fixtures"/>
    <s v="Outdoor &amp; Garage Lighting"/>
    <s v="Exterior"/>
    <n v="0"/>
    <n v="980.6"/>
    <n v="0"/>
    <x v="0"/>
    <x v="0"/>
    <n v="10.1978380583316"/>
    <s v="Qty / 1,000"/>
    <m/>
    <s v="Private-Lighting"/>
    <s v="lighting"/>
    <n v="3"/>
    <n v="1"/>
    <s v="Lighting"/>
    <n v="0.91633259480590001"/>
    <n v="1.30467645558681"/>
    <n v="898.55574246666504"/>
    <n v="0"/>
    <n v="0.71"/>
    <n v="637.97457715133203"/>
    <n v="0"/>
    <n v="4903"/>
    <n v="1"/>
    <n v="1"/>
    <n v="0"/>
    <n v="0"/>
    <n v="14.276973281664301"/>
    <d v="1900-01-09T04:44:53"/>
    <n v="43463"/>
    <n v="0"/>
    <n v="0"/>
    <n v="0"/>
    <n v="6505.9614231218629"/>
  </r>
  <r>
    <s v="STND-63005"/>
    <s v="Crescend Technologies"/>
    <s v="Crescend Technologies - 140 E State Pkwy - Schaumburg"/>
    <s v="New Indoor LED Fixtures"/>
    <s v="Indoor Lighting"/>
    <s v="Manufacturing"/>
    <n v="0"/>
    <n v="16165.956"/>
    <n v="2.8911169999999999"/>
    <x v="0"/>
    <x v="0"/>
    <n v="10.827197921178"/>
    <s v="Qty / 1,000"/>
    <m/>
    <s v="Private-Lighting"/>
    <s v="lighting"/>
    <n v="3"/>
    <n v="1"/>
    <s v="Lighting"/>
    <n v="0.91633259480590001"/>
    <n v="1.30467645558681"/>
    <n v="14813.392408997999"/>
    <n v="3.7719722802467599"/>
    <n v="0.71"/>
    <n v="10517.508610388601"/>
    <n v="2.6781003189752002"/>
    <n v="4618"/>
    <n v="1.02"/>
    <n v="1.04"/>
    <n v="1.2E-2"/>
    <n v="0.81"/>
    <n v="15.158077089649201"/>
    <d v="1900-01-09T19:51:10"/>
    <n v="43460"/>
    <n v="4.4776499053261603"/>
    <n v="174.27520481174099"/>
    <n v="0"/>
    <n v="113875.14736237116"/>
  </r>
  <r>
    <s v="STND-63005"/>
    <s v="Crescend Technologies"/>
    <s v="Crescend Technologies - 140 E State Pkwy - Schaumburg"/>
    <s v="New Indoor LED Fixtures"/>
    <s v="Indoor Lighting"/>
    <s v="Manufacturing"/>
    <n v="0"/>
    <n v="4945.8779999999997"/>
    <n v="0.88451999999999997"/>
    <x v="0"/>
    <x v="0"/>
    <n v="10.827197921178"/>
    <s v="Qty / 1,000"/>
    <m/>
    <s v="Private-Lighting"/>
    <s v="lighting"/>
    <n v="3"/>
    <n v="1"/>
    <s v="Lighting"/>
    <n v="0.91633259480590001"/>
    <n v="1.30467645558681"/>
    <n v="4532.0692213334096"/>
    <n v="1.15401241849564"/>
    <n v="0.71"/>
    <n v="3217.7691471467201"/>
    <n v="0.81934881713190599"/>
    <n v="4618"/>
    <n v="1.02"/>
    <n v="1.04"/>
    <n v="1.2E-2"/>
    <n v="0.81"/>
    <n v="15.158077089649201"/>
    <d v="1900-01-09T19:51:10"/>
    <n v="43460"/>
    <n v="1.3699102783661501"/>
    <n v="53.318461427451901"/>
    <n v="0"/>
    <n v="34839.423420817671"/>
  </r>
  <r>
    <s v="STND-63009"/>
    <s v="Mauser USA LLC"/>
    <s v="Mauser Corp - 2500 107th St - Bolingbrook"/>
    <s v="Outdoor &amp; Garage - LED Fixtures"/>
    <s v="Outdoor &amp; Garage Lighting"/>
    <s v="Exterior"/>
    <n v="0"/>
    <n v="19710.060000000001"/>
    <n v="0"/>
    <x v="0"/>
    <x v="0"/>
    <n v="10.1978380583316"/>
    <s v="Qty / 1,000"/>
    <m/>
    <s v="Private-Lighting"/>
    <s v="lighting"/>
    <n v="3"/>
    <n v="1"/>
    <s v="Lighting"/>
    <n v="0.91633259480590001"/>
    <n v="1.30467645558681"/>
    <n v="18060.970423580002"/>
    <n v="0"/>
    <n v="0.71"/>
    <n v="12823.289000741799"/>
    <n v="0"/>
    <n v="4903"/>
    <n v="1"/>
    <n v="1"/>
    <n v="0"/>
    <n v="0"/>
    <n v="14.276973281664301"/>
    <d v="1900-01-09T04:44:53"/>
    <n v="43471"/>
    <n v="0"/>
    <n v="0"/>
    <n v="0"/>
    <n v="130769.82460474971"/>
  </r>
  <r>
    <s v="STND-63009"/>
    <s v="Mauser USA LLC"/>
    <s v="Mauser Corp - 2500 107th St - Bolingbrook"/>
    <s v="Outdoor &amp; Garage - LED Fixtures"/>
    <s v="Outdoor &amp; Garage Lighting"/>
    <s v="Exterior"/>
    <n v="0"/>
    <n v="4339.1549999999997"/>
    <n v="0"/>
    <x v="0"/>
    <x v="0"/>
    <n v="10.1978380583316"/>
    <s v="Qty / 1,000"/>
    <m/>
    <s v="Private-Lighting"/>
    <s v="lighting"/>
    <n v="3"/>
    <n v="1"/>
    <s v="Lighting"/>
    <n v="0.91633259480590001"/>
    <n v="1.30467645558681"/>
    <n v="3976.1091604149901"/>
    <n v="0"/>
    <n v="0.71"/>
    <n v="2823.0375038946499"/>
    <n v="0"/>
    <n v="4903"/>
    <n v="1"/>
    <n v="1"/>
    <n v="0"/>
    <n v="0"/>
    <n v="14.276973281664301"/>
    <d v="1900-01-09T04:44:53"/>
    <n v="43471"/>
    <n v="0"/>
    <n v="0"/>
    <n v="0"/>
    <n v="28788.879297314303"/>
  </r>
  <r>
    <s v="STND-63014"/>
    <s v="Curtiss-Wright Corporation"/>
    <s v="Curtiss Wright - 129 Eisenhower Lane South - Lombard"/>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434"/>
    <n v="0.23198407107042801"/>
    <n v="0"/>
    <n v="0"/>
    <n v="22696.0726964756"/>
  </r>
  <r>
    <s v="STND-63014"/>
    <s v="Curtiss-Wright Corporation"/>
    <s v="Curtiss Wright - 129 Eisenhower Lane South - Lombard"/>
    <s v="No-Loss Condensate Drains"/>
    <s v="Compressed Air"/>
    <s v="Manufacturing"/>
    <n v="0"/>
    <n v="3276.6239999999998"/>
    <n v="0.50700000000000001"/>
    <x v="4"/>
    <x v="0"/>
    <n v="10"/>
    <s v="ΔkWpeak / CF"/>
    <n v="0.95"/>
    <s v="Private-Non-Lighting"/>
    <s v="non_lighting"/>
    <n v="3"/>
    <n v="1"/>
    <s v="Non-Lighting"/>
    <n v="0.98952339343681495"/>
    <n v="0.43468415683807998"/>
    <n v="3242.2960994965101"/>
    <n v="0.220384867516907"/>
    <n v="0.7"/>
    <n v="2269.6072696475599"/>
    <n v="0.154269407261835"/>
    <n v="4618"/>
    <n v="1.02"/>
    <n v="1.04"/>
    <n v="1.2E-2"/>
    <n v="0.81"/>
    <n v="15.158077089649201"/>
    <d v="1900-01-09T19:51:10"/>
    <n v="43434"/>
    <n v="0.23198407107042801"/>
    <n v="0"/>
    <n v="0"/>
    <n v="22696.0726964756"/>
  </r>
  <r>
    <s v="STND-63014"/>
    <s v="Curtiss-Wright Corporation"/>
    <s v="Curtiss Wright - 129 Eisenhower Lane South - Lombard"/>
    <s v="Compressed Air - Air Compressor(s) with Integrated VSD &lt;= 150 HP"/>
    <s v="Compressed Air"/>
    <s v="Manufacturing"/>
    <n v="0"/>
    <n v="145260"/>
    <n v="23.3"/>
    <x v="4"/>
    <x v="0"/>
    <n v="10"/>
    <s v="ΔkWpeak / CF"/>
    <n v="0.95"/>
    <s v="Private-Non-Lighting"/>
    <s v="non_lighting"/>
    <n v="3"/>
    <n v="1"/>
    <s v="Non-Lighting"/>
    <n v="0.98952339343681495"/>
    <n v="0.43468415683807998"/>
    <n v="143738.168130632"/>
    <n v="10.128140854327301"/>
    <n v="0.7"/>
    <n v="100616.717691442"/>
    <n v="7.0896985980290896"/>
    <n v="4618"/>
    <n v="1.02"/>
    <n v="1.04"/>
    <n v="1.2E-2"/>
    <n v="0.81"/>
    <n v="15.158077089649201"/>
    <d v="1900-01-09T19:51:10"/>
    <n v="43434"/>
    <n v="10.661200899291901"/>
    <n v="0"/>
    <n v="0"/>
    <n v="1006167.17691442"/>
  </r>
  <r>
    <s v="STND-63014"/>
    <s v="Curtiss-Wright Corporation"/>
    <s v="Curtiss Wright - 129 Eisenhower Lane South - Lombard"/>
    <s v="Efficient Refrigerated Compressed Air Dryer"/>
    <s v="Compressed Air"/>
    <s v="Manufacturing"/>
    <n v="0"/>
    <n v="2275"/>
    <n v="0.5"/>
    <x v="4"/>
    <x v="0"/>
    <n v="10"/>
    <s v="ΔkWpeak / CF"/>
    <n v="0.95"/>
    <s v="Private-Non-Lighting"/>
    <s v="non_lighting"/>
    <n v="3"/>
    <n v="1"/>
    <s v="Non-Lighting"/>
    <n v="0.98952339343681495"/>
    <n v="0.43468415683807998"/>
    <n v="2251.16572006875"/>
    <n v="0.21734207841903999"/>
    <n v="0.7"/>
    <n v="1575.81600404813"/>
    <n v="0.152139454893328"/>
    <n v="4618"/>
    <n v="1.02"/>
    <n v="1.04"/>
    <n v="1.2E-2"/>
    <n v="0.81"/>
    <n v="15.158077089649201"/>
    <d v="1900-01-09T19:51:10"/>
    <n v="43434"/>
    <n v="0.228781135177937"/>
    <n v="0"/>
    <n v="0"/>
    <n v="15758.1600404813"/>
  </r>
  <r>
    <s v="STND-63017"/>
    <s v="Fresh Market Ideas Inc"/>
    <s v="Fresh Market Ideas Inc - 1430 W Morse Ave - Chicago"/>
    <s v="New Indoor LED Fixtures"/>
    <s v="Indoor Lighting"/>
    <s v="Grocery/convenience"/>
    <n v="0"/>
    <n v="13016.775"/>
    <n v="2.4272999999999998"/>
    <x v="0"/>
    <x v="0"/>
    <n v="10.727311735679001"/>
    <s v="Qty / 1,000"/>
    <m/>
    <s v="Private-Lighting"/>
    <s v="lighting"/>
    <n v="3"/>
    <n v="1"/>
    <s v="Lighting"/>
    <n v="0.91633259480590001"/>
    <n v="1.30467645558681"/>
    <n v="11927.695211754601"/>
    <n v="3.16684116064586"/>
    <n v="0.71"/>
    <n v="8468.6636003457406"/>
    <n v="2.2484572240585599"/>
    <n v="4661"/>
    <n v="1.07"/>
    <n v="1.24"/>
    <n v="2.9000000000000001E-2"/>
    <n v="0.745"/>
    <n v="15.018236429950701"/>
    <d v="1900-01-09T17:27:20"/>
    <n v="43474"/>
    <n v="3.4280592775988898"/>
    <n v="323.27398237465599"/>
    <n v="0"/>
    <n v="90845.994425506447"/>
  </r>
  <r>
    <s v="STND-63017"/>
    <s v="Fresh Market Ideas Inc"/>
    <s v="Fresh Market Ideas Inc - 1430 W Morse Ave - Chicago"/>
    <s v="New Indoor LED Fixtures"/>
    <s v="Indoor Lighting"/>
    <s v="Grocery/convenience"/>
    <n v="0"/>
    <n v="3341.471"/>
    <n v="0.62309999999999999"/>
    <x v="0"/>
    <x v="0"/>
    <n v="10.727311735679001"/>
    <s v="Qty / 1,000"/>
    <m/>
    <s v="Private-Lighting"/>
    <s v="lighting"/>
    <n v="3"/>
    <n v="1"/>
    <s v="Lighting"/>
    <n v="0.91633259480590001"/>
    <n v="1.30467645558681"/>
    <n v="3061.89879189866"/>
    <n v="0.81294389947613899"/>
    <n v="0.71"/>
    <n v="2173.9481422480499"/>
    <n v="0.57719016862805905"/>
    <n v="4661"/>
    <n v="1.07"/>
    <n v="1.24"/>
    <n v="2.9000000000000001E-2"/>
    <n v="0.745"/>
    <n v="15.018236429950701"/>
    <d v="1900-01-09T17:27:20"/>
    <n v="43474"/>
    <n v="0.87999989118439004"/>
    <n v="82.986042023421803"/>
    <n v="0"/>
    <n v="23320.619419095066"/>
  </r>
  <r>
    <s v="STND-63027"/>
    <s v="Teledyne Storm Microwave"/>
    <s v="Teledyne Storm Microwave - 10221 Werch Dr - Woodridge"/>
    <s v="Outdoor &amp; Garage - LED Retrofits"/>
    <s v="Outdoor &amp; Garage Lighting"/>
    <s v="Exterior"/>
    <n v="0"/>
    <n v="24367.91"/>
    <n v="0"/>
    <x v="0"/>
    <x v="0"/>
    <n v="10.1978380583316"/>
    <s v="Qty / 1,000"/>
    <m/>
    <s v="Private-Lighting"/>
    <s v="lighting"/>
    <n v="3"/>
    <n v="1"/>
    <s v="Lighting"/>
    <n v="0.91633259480590001"/>
    <n v="1.30467645558681"/>
    <n v="22329.1102002966"/>
    <n v="0"/>
    <n v="0.71"/>
    <n v="15853.668242210601"/>
    <n v="0"/>
    <n v="4903"/>
    <n v="1"/>
    <n v="1"/>
    <n v="0"/>
    <n v="0"/>
    <n v="14.276973281664301"/>
    <d v="1900-01-09T04:44:53"/>
    <n v="43447"/>
    <n v="0"/>
    <n v="0"/>
    <n v="0"/>
    <n v="161673.1413645783"/>
  </r>
  <r>
    <s v="STND-63027"/>
    <s v="Teledyne Storm Microwave"/>
    <s v="Teledyne Storm Microwave - 10221 Werch Dr - Woodridge"/>
    <s v="Outdoor &amp; Garage - LED Retrofits"/>
    <s v="Outdoor &amp; Garage Lighting"/>
    <s v="Exterior"/>
    <n v="0"/>
    <n v="4324.4459999999999"/>
    <n v="0"/>
    <x v="0"/>
    <x v="0"/>
    <n v="10.1978380583316"/>
    <s v="Qty / 1,000"/>
    <m/>
    <s v="Private-Lighting"/>
    <s v="lighting"/>
    <n v="3"/>
    <n v="1"/>
    <s v="Lighting"/>
    <n v="0.91633259480590001"/>
    <n v="1.30467645558681"/>
    <n v="3962.6308242779901"/>
    <n v="0"/>
    <n v="0.71"/>
    <n v="2813.46788523738"/>
    <n v="0"/>
    <n v="4903"/>
    <n v="1"/>
    <n v="1"/>
    <n v="0"/>
    <n v="0"/>
    <n v="14.276973281664301"/>
    <d v="1900-01-09T04:44:53"/>
    <n v="43447"/>
    <n v="0"/>
    <n v="0"/>
    <n v="0"/>
    <n v="28691.289875967475"/>
  </r>
  <r>
    <s v="STND-63028"/>
    <s v="Uftring Automotive"/>
    <s v="Uftring Automotive - 1304 Carolyn Dr - Minonk"/>
    <s v="New Indoor LED Fixtures"/>
    <s v="Indoor Lighting"/>
    <s v="Garage"/>
    <n v="0"/>
    <n v="18739.509999999998"/>
    <n v="5.0692000000000004"/>
    <x v="0"/>
    <x v="0"/>
    <n v="14.701558365186701"/>
    <s v="Qty / 1,000"/>
    <m/>
    <s v="Private-Lighting"/>
    <s v="lighting"/>
    <n v="3"/>
    <n v="1"/>
    <s v="Lighting"/>
    <n v="0.91633259480590001"/>
    <n v="1.30467645558681"/>
    <n v="17171.623823691101"/>
    <n v="6.6136658886606403"/>
    <n v="0.71"/>
    <n v="12191.8529148207"/>
    <n v="4.6957027809490501"/>
    <n v="3401"/>
    <n v="1"/>
    <n v="1"/>
    <n v="0"/>
    <n v="0.92"/>
    <n v="20.582181711261399"/>
    <d v="1900-01-13T16:50:15"/>
    <n v="43469"/>
    <n v="7.1887672702833001"/>
    <n v="0"/>
    <n v="0"/>
    <n v="179239.23720700812"/>
  </r>
  <r>
    <s v="STND-63029"/>
    <s v="TownePlace Suites by Marriott"/>
    <s v="Marriott - Phase 3 - 2175 Marriott Dr - West Dundee"/>
    <s v="Retrofit of Existing Indoor Fixtures to LED"/>
    <s v="Indoor Lighting"/>
    <s v="Hotel/Motel - Guest"/>
    <n v="0"/>
    <n v="2199.7559999999999"/>
    <n v="0.29702400000000001"/>
    <x v="0"/>
    <x v="0"/>
    <n v="15"/>
    <s v="Qty / 1,000"/>
    <m/>
    <s v="Private-Lighting"/>
    <s v="lighting"/>
    <n v="3"/>
    <n v="1"/>
    <s v="Lighting"/>
    <n v="0.91633259480590001"/>
    <n v="1.30467645558681"/>
    <n v="2015.7081234198499"/>
    <n v="0.387520219544216"/>
    <n v="0.71"/>
    <n v="1431.15276762809"/>
    <n v="0.27513935587639299"/>
    <n v="2390"/>
    <n v="1.18"/>
    <n v="1.36"/>
    <n v="0.02"/>
    <n v="0.28000000000000003"/>
    <n v="29.2887029288703"/>
    <d v="1900-01-19T22:05:31"/>
    <n v="43469"/>
    <n v="1.01764763535771"/>
    <n v="34.164544464743202"/>
    <n v="0"/>
    <n v="21467.291514421351"/>
  </r>
  <r>
    <s v="STND-63031"/>
    <s v="InterContinental Hotel Chicago"/>
    <s v="New DTRS Michigan Avenue LLC - 505 N Michigan Ave - Chicago"/>
    <s v="VSD on HVAC Fan or Pump &lt;= 200 HP"/>
    <s v="Variable Speed Drives"/>
    <s v="Hotel/Motel - Guest"/>
    <n v="0"/>
    <n v="58227"/>
    <n v="7.7161289999999996"/>
    <x v="6"/>
    <x v="0"/>
    <n v="15"/>
    <s v="ΔkWpeak"/>
    <m/>
    <s v="Private-Non-Lighting"/>
    <s v="non_lighting"/>
    <n v="3"/>
    <n v="1"/>
    <s v="Non-Lighting"/>
    <n v="0.98952339343681495"/>
    <n v="0.43468415683807998"/>
    <n v="57616.978629645397"/>
    <n v="3.3540790284188602"/>
    <n v="0.7"/>
    <n v="40331.885040751797"/>
    <n v="2.3478553198932"/>
    <n v="2390"/>
    <n v="1.18"/>
    <n v="1.36"/>
    <n v="0.02"/>
    <n v="0.28000000000000003"/>
    <n v="29.2887029288703"/>
    <d v="1900-01-19T22:05:31"/>
    <n v="43441"/>
    <n v="3.3540790284188602"/>
    <n v="0"/>
    <n v="0"/>
    <n v="604978.27561127697"/>
  </r>
  <r>
    <s v="STND-63033"/>
    <s v="Palmer Marketing Inc."/>
    <s v="Palmer Marketing Inc - 7706 Industrial Dr - Spring Grove"/>
    <s v="New Indoor LED Fixtures"/>
    <s v="Indoor Lighting"/>
    <s v="Warehouse"/>
    <n v="0"/>
    <n v="7443.64"/>
    <n v="1.178032"/>
    <x v="0"/>
    <x v="0"/>
    <n v="9.5383441434566993"/>
    <s v="Qty / 1,000"/>
    <m/>
    <s v="Private-Lighting"/>
    <s v="lighting"/>
    <n v="3"/>
    <n v="1"/>
    <s v="Lighting"/>
    <n v="0.91633259480590001"/>
    <n v="1.30467645558681"/>
    <n v="6820.8499560009896"/>
    <n v="1.53695061432784"/>
    <n v="0.71"/>
    <n v="4842.8034687606996"/>
    <n v="1.09123493617276"/>
    <n v="5242"/>
    <n v="1"/>
    <n v="1.22"/>
    <n v="1.0999999999999999E-2"/>
    <n v="0.68"/>
    <n v="13.3536818008394"/>
    <d v="1900-01-08T12:55:13"/>
    <n v="43432"/>
    <n v="1.8526405669332699"/>
    <n v="75.029349516010896"/>
    <n v="0"/>
    <n v="46192.326104165411"/>
  </r>
  <r>
    <s v="STND-63034"/>
    <s v="Poe Elementary Classical School"/>
    <s v="Poe Elementary School - 10538 S Langley Ave - Chicago"/>
    <s v="Outdoor &amp; Garage - LED Fixtures"/>
    <s v="Outdoor &amp; Garage Lighting"/>
    <s v="Exterior"/>
    <n v="0"/>
    <n v="42067.74"/>
    <n v="0"/>
    <x v="0"/>
    <x v="1"/>
    <n v="10.1978380583316"/>
    <s v="Qty / 1,000"/>
    <m/>
    <s v="Public-Lighting"/>
    <s v="lighting"/>
    <n v="2"/>
    <n v="1"/>
    <s v="Lighting"/>
    <n v="0.98996686498346598"/>
    <n v="2.5626279547341602"/>
    <n v="41645.668684739503"/>
    <n v="0"/>
    <n v="0.71"/>
    <n v="29568.424766165099"/>
    <n v="0"/>
    <n v="4903"/>
    <n v="1"/>
    <n v="1"/>
    <n v="0"/>
    <n v="0"/>
    <n v="14.276973281664301"/>
    <d v="1900-01-09T04:44:53"/>
    <n v="43430"/>
    <n v="0"/>
    <n v="0"/>
    <n v="0"/>
    <n v="301534.00740531308"/>
  </r>
  <r>
    <s v="STND-63034"/>
    <s v="Poe Elementary Classical School"/>
    <s v="Poe Elementary School - 10538 S Langley Ave - Chicago"/>
    <s v="Outdoor &amp; Garage - LED Fixtures"/>
    <s v="Outdoor &amp; Garage Lighting"/>
    <s v="Exterior"/>
    <n v="0"/>
    <n v="11914.29"/>
    <n v="0"/>
    <x v="0"/>
    <x v="1"/>
    <n v="10.1978380583316"/>
    <s v="Qty / 1,000"/>
    <m/>
    <s v="Public-Lighting"/>
    <s v="lighting"/>
    <n v="2"/>
    <n v="1"/>
    <s v="Lighting"/>
    <n v="0.98996686498346598"/>
    <n v="2.5626279547341602"/>
    <n v="11794.7523198039"/>
    <n v="0"/>
    <n v="0.71"/>
    <n v="8374.2741470607398"/>
    <n v="0"/>
    <n v="4903"/>
    <n v="1"/>
    <n v="1"/>
    <n v="0"/>
    <n v="0"/>
    <n v="14.276973281664301"/>
    <d v="1900-01-09T04:44:53"/>
    <n v="43430"/>
    <n v="0"/>
    <n v="0"/>
    <n v="0"/>
    <n v="85399.491607798409"/>
  </r>
  <r>
    <s v="STND-63035"/>
    <s v="McLennan Management Company"/>
    <s v="McLennan Management Company - 1825 Waukegan Rd - Glenview"/>
    <s v="Outdoor &amp; Garage - LED Fixtures"/>
    <s v="Outdoor &amp; Garage Lighting"/>
    <s v="Exterior"/>
    <n v="0"/>
    <n v="22431.224999999999"/>
    <n v="0"/>
    <x v="0"/>
    <x v="0"/>
    <n v="10.1978380583316"/>
    <s v="Qty / 1,000"/>
    <m/>
    <s v="Private-Lighting"/>
    <s v="lighting"/>
    <n v="3"/>
    <n v="1"/>
    <s v="Lighting"/>
    <n v="0.91633259480590001"/>
    <n v="1.30467645558681"/>
    <n v="20554.462608925001"/>
    <n v="0"/>
    <n v="0.71"/>
    <n v="14593.6684523367"/>
    <n v="0"/>
    <n v="4903"/>
    <n v="1"/>
    <n v="1"/>
    <n v="0"/>
    <n v="0"/>
    <n v="14.276973281664301"/>
    <d v="1900-01-09T04:44:53"/>
    <n v="43440"/>
    <n v="0"/>
    <n v="0"/>
    <n v="0"/>
    <n v="148823.86755391242"/>
  </r>
  <r>
    <s v="STND-63036"/>
    <s v="S&amp;S Trucks Parts, LLC"/>
    <s v="S&amp;S Trucks Parts LLC - 600 Irving Park Rd - Schaumburg"/>
    <s v="Outdoor &amp; Garage - LED Fixtures"/>
    <s v="Outdoor &amp; Garage Lighting"/>
    <s v="Exterior"/>
    <n v="0"/>
    <n v="25838.81"/>
    <n v="0"/>
    <x v="0"/>
    <x v="0"/>
    <n v="10.1978380583316"/>
    <s v="Qty / 1,000"/>
    <m/>
    <s v="Private-Lighting"/>
    <s v="lighting"/>
    <n v="3"/>
    <n v="1"/>
    <s v="Lighting"/>
    <n v="0.91633259480590001"/>
    <n v="1.30467645558681"/>
    <n v="23676.943813996601"/>
    <n v="0"/>
    <n v="0.71"/>
    <n v="16810.630107937599"/>
    <n v="0"/>
    <n v="4903"/>
    <n v="1"/>
    <n v="1"/>
    <n v="0"/>
    <n v="0"/>
    <n v="14.276973281664301"/>
    <d v="1900-01-09T04:44:53"/>
    <n v="43469"/>
    <n v="0"/>
    <n v="0"/>
    <n v="0"/>
    <n v="171432.08349926109"/>
  </r>
  <r>
    <s v="STND-63042"/>
    <s v="Red Roof Inn"/>
    <s v="Novak Hospitality Inc dba Red Roof Inn - 2450 173rd St - Lansing"/>
    <s v="New Indoor LED Fixtures"/>
    <s v="Indoor Lighting"/>
    <s v="Hotel/Motel (common)"/>
    <n v="0"/>
    <n v="10443.39"/>
    <n v="0"/>
    <x v="0"/>
    <x v="0"/>
    <n v="8.1459758879113693"/>
    <s v="Qty / 1,000"/>
    <m/>
    <s v="Private-Lighting"/>
    <s v="lighting"/>
    <n v="3"/>
    <n v="1"/>
    <s v="Lighting"/>
    <n v="0.91633259480590001"/>
    <n v="1.30467645558681"/>
    <n v="9569.6186572699808"/>
    <n v="0"/>
    <n v="0.71"/>
    <n v="6794.4292466616898"/>
    <n v="0"/>
    <n v="6138"/>
    <n v="1.2"/>
    <n v="1.24"/>
    <n v="3.2000000000000001E-2"/>
    <n v="0.73"/>
    <n v="11.4043662430759"/>
    <d v="1900-01-07T03:30:12"/>
    <n v="43447"/>
    <n v="0"/>
    <n v="255.18983086053299"/>
    <n v="0"/>
    <n v="55347.256815425935"/>
  </r>
  <r>
    <s v="STND-63042"/>
    <s v="Red Roof Inn"/>
    <s v="Novak Hospitality Inc dba Red Roof Inn - 2450 173rd St - Lansing"/>
    <s v="New Indoor LED Fixtures"/>
    <s v="Indoor Lighting"/>
    <s v="Hotel/Motel (common)"/>
    <n v="0"/>
    <n v="23563.817999999999"/>
    <n v="0"/>
    <x v="0"/>
    <x v="0"/>
    <n v="8.1459758879113693"/>
    <s v="Qty / 1,000"/>
    <m/>
    <s v="Private-Lighting"/>
    <s v="lighting"/>
    <n v="3"/>
    <n v="1"/>
    <s v="Lighting"/>
    <n v="0.91633259480590001"/>
    <n v="1.30467645558681"/>
    <n v="21592.294491474"/>
    <n v="0"/>
    <n v="0.71"/>
    <n v="15330.5290889465"/>
    <n v="0"/>
    <n v="6138"/>
    <n v="1.2"/>
    <n v="1.24"/>
    <n v="3.2000000000000001E-2"/>
    <n v="0.73"/>
    <n v="11.4043662430759"/>
    <d v="1900-01-07T03:30:12"/>
    <n v="43447"/>
    <n v="0"/>
    <n v="575.79451977263898"/>
    <n v="0"/>
    <n v="124882.12030748204"/>
  </r>
  <r>
    <s v="STND-63045"/>
    <s v="Oak Park Elementary School District 97"/>
    <s v="Oak Park Elementary School District 97 - 416 S Ridgeland Ave - Oak Park"/>
    <s v="New Indoor LED Fixtures"/>
    <s v="Indoor Lighting"/>
    <s v="K-12 School"/>
    <n v="0"/>
    <n v="17789.634999999998"/>
    <n v="4.8508420000000001"/>
    <x v="0"/>
    <x v="1"/>
    <n v="15"/>
    <s v="Qty / 1,000"/>
    <m/>
    <s v="Public-Lighting"/>
    <s v="lighting"/>
    <n v="3"/>
    <n v="1"/>
    <s v="Lighting"/>
    <n v="0.99829244462109001"/>
    <n v="0.987374621353864"/>
    <n v="17759.2582130669"/>
    <n v="4.78959828299742"/>
    <n v="0.71"/>
    <n v="12609.073331277499"/>
    <n v="3.4006147809281702"/>
    <n v="2979"/>
    <n v="1.17333333333333"/>
    <n v="1.323"/>
    <n v="2.1333333333333301E-2"/>
    <n v="0.72"/>
    <n v="23.497818059751602"/>
    <d v="1900-01-15T18:49:11"/>
    <n v="43460"/>
    <n v="5.0281329081605604"/>
    <n v="322.89560387394403"/>
    <n v="0"/>
    <n v="189136.09996916249"/>
  </r>
  <r>
    <s v="STND-63045"/>
    <s v="Oak Park Elementary School District 97"/>
    <s v="Oak Park Elementary School District 97 - 416 S Ridgeland Ave - Oak Park"/>
    <s v="Occupancy Sensors Plus Daylighting Controls"/>
    <s v="Indoor Lighting"/>
    <s v="K-12 School"/>
    <n v="0"/>
    <n v="2839.5603000000001"/>
    <n v="0.63765499999999997"/>
    <x v="0"/>
    <x v="1"/>
    <n v="8"/>
    <s v="Qty / 1,000"/>
    <m/>
    <s v="Public-Lighting"/>
    <s v="lighting"/>
    <n v="3"/>
    <n v="1"/>
    <s v="Lighting"/>
    <n v="0.99829244462109001"/>
    <n v="0.987374621353864"/>
    <n v="2834.7115935359998"/>
    <n v="0.62960436417939802"/>
    <n v="0.71"/>
    <n v="2012.64523141056"/>
    <n v="0.44701909856737299"/>
    <n v="2979"/>
    <n v="1.17333333333333"/>
    <n v="1.323"/>
    <n v="2.1333333333333301E-2"/>
    <n v="0.72"/>
    <n v="23.497818059751602"/>
    <d v="1900-01-15T18:49:11"/>
    <n v="43460"/>
    <n v="0.66096032184786102"/>
    <n v="51.540210791563602"/>
    <n v="0"/>
    <n v="16101.16185128448"/>
  </r>
  <r>
    <s v="STND-63049"/>
    <s v="LHC Operating LLC"/>
    <s v="LHC Operating LLC DBA Lakeshore Sport and Fitness - 1320 W Fullerton Ave - Chicago"/>
    <s v="VSD on HVAC Fan or Pump &lt;= 200 HP"/>
    <s v="Variable Speed Drives"/>
    <s v="Miscellaneous"/>
    <n v="0"/>
    <n v="61248.714999999997"/>
    <n v="2.9559609999999998"/>
    <x v="6"/>
    <x v="0"/>
    <n v="15"/>
    <s v="ΔkWpeak"/>
    <m/>
    <s v="Private-Non-Lighting"/>
    <s v="non_lighting"/>
    <n v="2"/>
    <n v="1"/>
    <s v="Non-Lighting"/>
    <n v="0.76002432528749297"/>
    <n v="0.465462131779591"/>
    <n v="46550.513292600997"/>
    <n v="1.3758879085173299"/>
    <n v="0.7"/>
    <n v="32585.3593048207"/>
    <n v="0.96312153596213201"/>
    <n v="3379"/>
    <n v="1.0900000000000001"/>
    <n v="1.36"/>
    <n v="2.1999999999999999E-2"/>
    <n v="0.57999999999999996"/>
    <n v="20.7161882213673"/>
    <d v="1900-01-13T19:08:05"/>
    <n v="43464"/>
    <n v="1.3758879085173299"/>
    <n v="0"/>
    <n v="0"/>
    <n v="488780.38957231049"/>
  </r>
  <r>
    <s v="STND-63049"/>
    <s v="LHC Operating LLC"/>
    <s v="LHC Operating LLC DBA Lakeshore Sport and Fitness - 1320 W Fullerton Ave - Chicago"/>
    <s v="VSD on HVAC Fan or Pump &lt;= 200 HP"/>
    <s v="Variable Speed Drives"/>
    <s v="Miscellaneous"/>
    <n v="0"/>
    <n v="122497.43"/>
    <n v="5.9119219999999997"/>
    <x v="6"/>
    <x v="0"/>
    <n v="15"/>
    <s v="ΔkWpeak"/>
    <m/>
    <s v="Private-Non-Lighting"/>
    <s v="non_lighting"/>
    <n v="2"/>
    <n v="1"/>
    <s v="Non-Lighting"/>
    <n v="0.76002432528749297"/>
    <n v="0.465462131779591"/>
    <n v="93101.026585201893"/>
    <n v="2.7517758170346598"/>
    <n v="0.7"/>
    <n v="65170.718609641299"/>
    <n v="1.92624307192426"/>
    <n v="3379"/>
    <n v="1.0900000000000001"/>
    <n v="1.36"/>
    <n v="2.1999999999999999E-2"/>
    <n v="0.57999999999999996"/>
    <n v="20.7161882213673"/>
    <d v="1900-01-13T19:08:05"/>
    <n v="43464"/>
    <n v="2.7517758170346598"/>
    <n v="0"/>
    <n v="0"/>
    <n v="977560.77914461948"/>
  </r>
  <r>
    <s v="STND-63049"/>
    <s v="LHC Operating LLC"/>
    <s v="LHC Operating LLC DBA Lakeshore Sport and Fitness - 1320 W Fullerton Ave - Chicago"/>
    <s v="VSD on HVAC Fan or Pump &lt;= 200 HP"/>
    <s v="Variable Speed Drives"/>
    <s v="Miscellaneous"/>
    <n v="0"/>
    <n v="3062.4360000000001"/>
    <n v="0.14779800000000001"/>
    <x v="6"/>
    <x v="0"/>
    <n v="15"/>
    <s v="ΔkWpeak"/>
    <m/>
    <s v="Private-Non-Lighting"/>
    <s v="non_lighting"/>
    <n v="2"/>
    <n v="1"/>
    <s v="Non-Lighting"/>
    <n v="0.76002432528749297"/>
    <n v="0.465462131779591"/>
    <n v="2327.5258546361301"/>
    <n v="6.8794372152760006E-2"/>
    <n v="0.7"/>
    <n v="1629.26809824529"/>
    <n v="4.8156060506931997E-2"/>
    <n v="3379"/>
    <n v="1.0900000000000001"/>
    <n v="1.36"/>
    <n v="2.1999999999999999E-2"/>
    <n v="0.57999999999999996"/>
    <n v="20.7161882213673"/>
    <d v="1900-01-13T19:08:05"/>
    <n v="43464"/>
    <n v="6.8794372152760006E-2"/>
    <n v="0"/>
    <n v="0"/>
    <n v="24439.02147367935"/>
  </r>
  <r>
    <s v="STND-63049"/>
    <s v="LHC Operating LLC"/>
    <s v="LHC Operating LLC DBA Lakeshore Sport and Fitness - 1320 W Fullerton Ave - Chicago"/>
    <s v="VSD on HVAC Fan or Pump &lt;= 200 HP"/>
    <s v="Variable Speed Drives"/>
    <s v="Miscellaneous"/>
    <n v="0"/>
    <n v="9187.3070000000007"/>
    <n v="0.44339400000000001"/>
    <x v="6"/>
    <x v="0"/>
    <n v="15"/>
    <s v="ΔkWpeak"/>
    <m/>
    <s v="Private-Non-Lighting"/>
    <s v="non_lighting"/>
    <n v="2"/>
    <n v="1"/>
    <s v="Non-Lighting"/>
    <n v="0.76002432528749297"/>
    <n v="0.465462131779591"/>
    <n v="6982.5768038840697"/>
    <n v="0.20638311645828"/>
    <n v="0.7"/>
    <n v="4887.8037627188496"/>
    <n v="0.14446818152079599"/>
    <n v="3379"/>
    <n v="1.0900000000000001"/>
    <n v="1.36"/>
    <n v="2.1999999999999999E-2"/>
    <n v="0.57999999999999996"/>
    <n v="20.7161882213673"/>
    <d v="1900-01-13T19:08:05"/>
    <n v="43464"/>
    <n v="0.20638311645828"/>
    <n v="0"/>
    <n v="0"/>
    <n v="73317.056440782748"/>
  </r>
  <r>
    <s v="STND-63050"/>
    <s v="Sun Steel Company LLC"/>
    <s v="Sun Steel Company LLC - 2500 Eculid Ave - Chicago Heights - M and V"/>
    <s v="Networked Lighting M&amp;V"/>
    <s v="Indoor Advanced Lighting"/>
    <s v="Warehouse"/>
    <n v="0"/>
    <n v="148484"/>
    <n v="55"/>
    <x v="0"/>
    <x v="0"/>
    <n v="15"/>
    <s v="Qty / 1,000"/>
    <m/>
    <s v="Private-Lighting"/>
    <s v="lighting"/>
    <n v="2"/>
    <n v="1"/>
    <s v="Lighting"/>
    <n v="0.97902139861649395"/>
    <n v="0.93591656730105399"/>
    <n v="145369.01335217099"/>
    <n v="51.475411201558003"/>
    <n v="0.71"/>
    <n v="103211.999480042"/>
    <n v="36.547541953106098"/>
    <n v="5242"/>
    <n v="1"/>
    <n v="1.22"/>
    <n v="1.0999999999999999E-2"/>
    <n v="0.68"/>
    <n v="13.3536818008394"/>
    <d v="1900-01-08T12:55:13"/>
    <n v="43411"/>
    <n v="62.048470590113297"/>
    <n v="1599.0591468738901"/>
    <n v="0"/>
    <n v="1548179.99220063"/>
  </r>
  <r>
    <s v="STND-63051"/>
    <s v="Chicago Public Schools"/>
    <s v="CPS - Crane HS - 2245 W Jackson - Chicago"/>
    <s v="New Indoor LED Fixtures"/>
    <s v="Indoor Lighting"/>
    <s v="K-12 School"/>
    <n v="0"/>
    <n v="105357.57799999999"/>
    <n v="28.728691000000001"/>
    <x v="0"/>
    <x v="1"/>
    <n v="15"/>
    <s v="Qty / 1,000"/>
    <m/>
    <s v="Public-Lighting"/>
    <s v="lighting"/>
    <n v="1"/>
    <n v="1"/>
    <s v="Lighting"/>
    <n v="0.95625781801464005"/>
    <n v="1.47347312606477"/>
    <n v="100749.007649587"/>
    <n v="42.330954135518702"/>
    <n v="0.71"/>
    <n v="71531.795431206905"/>
    <n v="30.054977436218302"/>
    <n v="2979"/>
    <n v="1.17333333333333"/>
    <n v="1.323"/>
    <n v="2.1333333333333301E-2"/>
    <n v="0.72"/>
    <n v="23.497818059751602"/>
    <d v="1900-01-15T18:49:11"/>
    <n v="43440"/>
    <n v="44.439147282605497"/>
    <n v="1831.8001390833999"/>
    <n v="0"/>
    <n v="1072976.9314681035"/>
  </r>
  <r>
    <s v="STND-63051"/>
    <s v="Chicago Public Schools"/>
    <s v="CPS - Crane HS - 2245 W Jackson - Chicago"/>
    <s v="New Indoor LED Fixtures"/>
    <s v="Indoor Lighting"/>
    <s v="K-12 School"/>
    <n v="0"/>
    <n v="52142.033000000003"/>
    <n v="14.217984"/>
    <x v="0"/>
    <x v="1"/>
    <n v="15"/>
    <s v="Qty / 1,000"/>
    <m/>
    <s v="Public-Lighting"/>
    <s v="lighting"/>
    <n v="1"/>
    <n v="1"/>
    <s v="Lighting"/>
    <n v="0.95625781801464005"/>
    <n v="1.47347312606477"/>
    <n v="49861.226703427303"/>
    <n v="20.949817330818799"/>
    <n v="0.71"/>
    <n v="35401.470959433398"/>
    <n v="14.874370304881401"/>
    <n v="2979"/>
    <n v="1.17333333333333"/>
    <n v="1.323"/>
    <n v="2.1333333333333301E-2"/>
    <n v="0.72"/>
    <n v="23.497818059751602"/>
    <d v="1900-01-15T18:49:11"/>
    <n v="43440"/>
    <n v="21.993173480745401"/>
    <n v="906.56775824413398"/>
    <n v="0"/>
    <n v="531022.06439150102"/>
  </r>
  <r>
    <s v="STND-63052"/>
    <s v="Immaculate Conception"/>
    <s v="Immaculate Conception Parish - 134 Arthur St - Elmhurst"/>
    <s v="Retrofit of Existing Indoor Fixtures to LED"/>
    <s v="Indoor Lighting"/>
    <s v="K-12 School"/>
    <n v="0"/>
    <n v="2230.6750000000002"/>
    <n v="0.60825600000000002"/>
    <x v="0"/>
    <x v="0"/>
    <n v="15"/>
    <s v="Qty / 1,000"/>
    <m/>
    <s v="Private-Lighting"/>
    <s v="lighting"/>
    <n v="3"/>
    <n v="1"/>
    <s v="Lighting"/>
    <n v="0.91633259480590001"/>
    <n v="1.30467645558681"/>
    <n v="2044.04021091865"/>
    <n v="0.79357728216940904"/>
    <n v="0.71"/>
    <n v="1451.26854975224"/>
    <n v="0.56343987034027998"/>
    <n v="2979"/>
    <n v="1.17333333333333"/>
    <n v="1.323"/>
    <n v="2.1333333333333301E-2"/>
    <n v="0.72"/>
    <n v="23.497818059751602"/>
    <d v="1900-01-15T18:49:11"/>
    <n v="43441"/>
    <n v="0.83309952356744799"/>
    <n v="37.164367471248198"/>
    <n v="0"/>
    <n v="21769.0282462836"/>
  </r>
  <r>
    <s v="STND-63053"/>
    <s v="CPS / Marshall H.S. - Chicago Public School"/>
    <s v="CPS - Marshall HS - 3250 W Adams St - Chicago"/>
    <s v="New Indoor LED Fixtures"/>
    <s v="Indoor Lighting"/>
    <s v="K-12 School"/>
    <n v="0"/>
    <n v="59391.726999999999"/>
    <n v="16.194815999999999"/>
    <x v="0"/>
    <x v="1"/>
    <n v="15"/>
    <s v="Qty / 1,000"/>
    <m/>
    <s v="Public-Lighting"/>
    <s v="lighting"/>
    <n v="2"/>
    <n v="1"/>
    <s v="Lighting"/>
    <n v="0.98996686498346598"/>
    <n v="2.5626279547341602"/>
    <n v="58795.8417841439"/>
    <n v="41.501288203376099"/>
    <n v="0.71"/>
    <n v="41745.047666742103"/>
    <n v="29.465914624397001"/>
    <n v="2979"/>
    <n v="1.17333333333333"/>
    <n v="1.323"/>
    <n v="2.1333333333333301E-2"/>
    <n v="0.72"/>
    <n v="23.497818059751602"/>
    <d v="1900-01-15T18:49:11"/>
    <n v="43471"/>
    <n v="43.568161799126699"/>
    <n v="1069.0153051662501"/>
    <n v="0"/>
    <n v="626175.71500113152"/>
  </r>
  <r>
    <s v="STND-63056"/>
    <s v="United Conveyor Corporation"/>
    <s v="United Conveyor Corporation - 2100 Norman Dr - Waukegan"/>
    <s v="Outdoor &amp; Garage - LED Fixtures"/>
    <s v="Outdoor &amp; Garage Lighting"/>
    <s v="Exterior"/>
    <n v="0"/>
    <n v="5148.1499999999996"/>
    <n v="0"/>
    <x v="0"/>
    <x v="0"/>
    <n v="10.1978380583316"/>
    <s v="Qty / 1,000"/>
    <m/>
    <s v="Private-Lighting"/>
    <s v="lighting"/>
    <n v="3"/>
    <n v="1"/>
    <s v="Lighting"/>
    <n v="0.91633259480590001"/>
    <n v="1.30467645558681"/>
    <n v="4717.4176479499902"/>
    <n v="0"/>
    <n v="0.71"/>
    <n v="3349.36653004449"/>
    <n v="0"/>
    <n v="4903"/>
    <n v="1"/>
    <n v="1"/>
    <n v="0"/>
    <n v="0"/>
    <n v="14.276973281664301"/>
    <d v="1900-01-09T04:44:53"/>
    <n v="43434"/>
    <n v="0"/>
    <n v="0"/>
    <n v="0"/>
    <n v="34156.297471389749"/>
  </r>
  <r>
    <s v="STND-63056"/>
    <s v="United Conveyor Corporation"/>
    <s v="United Conveyor Corporation - 2100 Norman Dr - Waukegan"/>
    <s v="Outdoor &amp; Garage - LED Fixtures"/>
    <s v="Outdoor &amp; Garage Lighting"/>
    <s v="Exterior"/>
    <n v="0"/>
    <n v="1735.662"/>
    <n v="0"/>
    <x v="0"/>
    <x v="0"/>
    <n v="10.1978380583316"/>
    <s v="Qty / 1,000"/>
    <m/>
    <s v="Private-Lighting"/>
    <s v="lighting"/>
    <n v="3"/>
    <n v="1"/>
    <s v="Lighting"/>
    <n v="0.91633259480590001"/>
    <n v="1.30467645558681"/>
    <n v="1590.443664166"/>
    <n v="0"/>
    <n v="0.71"/>
    <n v="1129.21500155786"/>
    <n v="0"/>
    <n v="4903"/>
    <n v="1"/>
    <n v="1"/>
    <n v="0"/>
    <n v="0"/>
    <n v="14.276973281664301"/>
    <d v="1900-01-09T04:44:53"/>
    <n v="43434"/>
    <n v="0"/>
    <n v="0"/>
    <n v="0"/>
    <n v="11515.551718925721"/>
  </r>
  <r>
    <s v="STND-63056"/>
    <s v="United Conveyor Corporation"/>
    <s v="United Conveyor Corporation - 2100 Norman Dr - Waukegan"/>
    <s v="Outdoor &amp; Garage - LED Fixtures"/>
    <s v="Outdoor &amp; Garage Lighting"/>
    <s v="Exterior"/>
    <n v="0"/>
    <n v="6354.2879999999996"/>
    <n v="0"/>
    <x v="0"/>
    <x v="0"/>
    <n v="10.1978380583316"/>
    <s v="Qty / 1,000"/>
    <m/>
    <s v="Private-Lighting"/>
    <s v="lighting"/>
    <n v="3"/>
    <n v="1"/>
    <s v="Lighting"/>
    <n v="0.91633259480590001"/>
    <n v="1.30467645558681"/>
    <n v="5822.64121118399"/>
    <n v="0"/>
    <n v="0.71"/>
    <n v="4134.0752599406296"/>
    <n v="0"/>
    <n v="4903"/>
    <n v="1"/>
    <n v="1"/>
    <n v="0"/>
    <n v="0"/>
    <n v="14.276973281664301"/>
    <d v="1900-01-09T04:44:53"/>
    <n v="43434"/>
    <n v="0"/>
    <n v="0"/>
    <n v="0"/>
    <n v="42158.630021829653"/>
  </r>
  <r>
    <s v="STND-63058"/>
    <s v="Active Office Solutions, LLC"/>
    <s v="Active Office Solutions, LLC - 3839 W Devon Ave - Chicago"/>
    <s v="Retrofit of Existing Indoor Fixtures to LED"/>
    <s v="Indoor Lighting"/>
    <s v="Office"/>
    <n v="0"/>
    <n v="10133.101000000001"/>
    <n v="2.278518"/>
    <x v="0"/>
    <x v="0"/>
    <n v="15"/>
    <s v="Qty / 1,000"/>
    <m/>
    <s v="Private-Lighting"/>
    <s v="lighting"/>
    <n v="3"/>
    <n v="1"/>
    <s v="Lighting"/>
    <n v="0.91633259480590001"/>
    <n v="1.30467645558681"/>
    <n v="9285.2907327602607"/>
    <n v="2.9727287882307398"/>
    <n v="0.71"/>
    <n v="6592.5564202597798"/>
    <n v="2.1106374396438201"/>
    <n v="2885"/>
    <n v="1.165"/>
    <n v="1.3779999999999999"/>
    <n v="2.5499999999999998E-2"/>
    <n v="0.55000000000000004"/>
    <n v="24.263431542460999"/>
    <d v="1900-01-16T07:56:40"/>
    <n v="43434"/>
    <n v="3.9223232461152402"/>
    <n v="203.24026925784301"/>
    <n v="0"/>
    <n v="98888.346303896702"/>
  </r>
  <r>
    <s v="STND-63058"/>
    <s v="Active Office Solutions, LLC"/>
    <s v="Active Office Solutions, LLC - 3839 W Devon Ave - Chicago"/>
    <s v="Retrofit of Existing Indoor Fixtures to LED"/>
    <s v="Indoor Lighting"/>
    <s v="Office"/>
    <n v="0"/>
    <n v="1356.931"/>
    <n v="0.305118"/>
    <x v="0"/>
    <x v="0"/>
    <n v="15"/>
    <s v="Qty / 1,000"/>
    <m/>
    <s v="Private-Lighting"/>
    <s v="lighting"/>
    <n v="3"/>
    <n v="1"/>
    <s v="Lighting"/>
    <n v="0.91633259480590001"/>
    <n v="1.30467645558681"/>
    <n v="1243.40010420256"/>
    <n v="0.39808027077573499"/>
    <n v="0.71"/>
    <n v="882.814073983821"/>
    <n v="0.28263699225077199"/>
    <n v="2885"/>
    <n v="1.165"/>
    <n v="1.3779999999999999"/>
    <n v="2.5499999999999998E-2"/>
    <n v="0.55000000000000004"/>
    <n v="24.263431542460999"/>
    <d v="1900-01-16T07:56:40"/>
    <n v="43434"/>
    <n v="0.52524115420996897"/>
    <n v="27.216053782974601"/>
    <n v="0"/>
    <n v="13242.211109757314"/>
  </r>
  <r>
    <s v="STND-63063"/>
    <s v="15060 S Bell Donuts Inc"/>
    <s v="15060 S Bell Donuts Inc - 14135 S Bell Rd - Home Township"/>
    <s v="Outdoor &amp; Garage - LED Fixtures"/>
    <s v="Outdoor &amp; Garage Lighting"/>
    <s v="Exterior"/>
    <n v="0"/>
    <n v="22946.04"/>
    <n v="0"/>
    <x v="0"/>
    <x v="0"/>
    <n v="10.1978380583316"/>
    <s v="Qty / 1,000"/>
    <m/>
    <s v="Private-Lighting"/>
    <s v="lighting"/>
    <n v="3"/>
    <n v="1"/>
    <s v="Lighting"/>
    <n v="0.91633259480590001"/>
    <n v="1.30467645558681"/>
    <n v="21026.20437372"/>
    <n v="0"/>
    <n v="0.71"/>
    <n v="14928.605105341199"/>
    <n v="0"/>
    <n v="4903"/>
    <n v="1"/>
    <n v="1"/>
    <n v="0"/>
    <n v="0"/>
    <n v="14.276973281664301"/>
    <d v="1900-01-09T04:44:53"/>
    <n v="43432"/>
    <n v="0"/>
    <n v="0"/>
    <n v="0"/>
    <n v="152239.49730105192"/>
  </r>
  <r>
    <s v="STND-63063"/>
    <s v="15060 S Bell Donuts Inc"/>
    <s v="15060 S Bell Donuts Inc - 14135 S Bell Rd - Home Township"/>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432"/>
    <n v="0"/>
    <n v="0"/>
    <n v="0"/>
    <n v="19843.182340521656"/>
  </r>
  <r>
    <s v="STND-63065"/>
    <s v="Livin The Dream LTD"/>
    <s v="Livin the Dream Ltd - 26185 W Grand Ave - Ingleside"/>
    <s v="New Indoor LED Fixtures"/>
    <s v="Indoor Lighting"/>
    <s v="Restaurant"/>
    <n v="0"/>
    <n v="1616.481"/>
    <n v="0.220918"/>
    <x v="0"/>
    <x v="0"/>
    <n v="8.9750493627714896"/>
    <s v="Qty / 1,000"/>
    <m/>
    <s v="Private-Lighting"/>
    <s v="lighting"/>
    <n v="3"/>
    <n v="1"/>
    <s v="Lighting"/>
    <n v="0.91633259480590001"/>
    <n v="1.30467645558681"/>
    <n v="1481.23422918444"/>
    <n v="0.288226513215326"/>
    <n v="0.71"/>
    <n v="1051.6763027209499"/>
    <n v="0.204640824382882"/>
    <n v="5571"/>
    <n v="1.17"/>
    <n v="1.31"/>
    <n v="2.1000000000000001E-2"/>
    <n v="0.68"/>
    <n v="12.565069107880101"/>
    <d v="1900-01-07T23:24:04"/>
    <n v="43440"/>
    <n v="0.32355917514068899"/>
    <n v="26.5862553956181"/>
    <n v="0"/>
    <n v="9438.8467305775375"/>
  </r>
  <r>
    <s v="STND-63065"/>
    <s v="Livin The Dream LTD"/>
    <s v="Livin the Dream Ltd - 26185 W Grand Ave - Ingleside"/>
    <s v="New Indoor LED Fixtures"/>
    <s v="Indoor Lighting"/>
    <s v="Restaurant"/>
    <n v="0"/>
    <n v="1016.819"/>
    <n v="0.13896500000000001"/>
    <x v="0"/>
    <x v="0"/>
    <n v="8.9750493627714896"/>
    <s v="Qty / 1,000"/>
    <m/>
    <s v="Private-Lighting"/>
    <s v="lighting"/>
    <n v="3"/>
    <n v="1"/>
    <s v="Lighting"/>
    <n v="0.91633259480590001"/>
    <n v="1.30467645558681"/>
    <n v="931.74439271793995"/>
    <n v="0.181304363650621"/>
    <n v="0.71"/>
    <n v="661.538518829738"/>
    <n v="0.128726098191941"/>
    <n v="5571"/>
    <n v="1.17"/>
    <n v="1.31"/>
    <n v="2.1000000000000001E-2"/>
    <n v="0.68"/>
    <n v="12.565069107880101"/>
    <d v="1900-01-07T23:24:04"/>
    <n v="43440"/>
    <n v="0.203529819993961"/>
    <n v="16.723617305193802"/>
    <n v="0"/>
    <n v="5937.3408618716348"/>
  </r>
  <r>
    <s v="STND-63066"/>
    <s v="NorthShore University HealthSystem"/>
    <s v="NorthShore University Health Systems - Highland Park Hospital - 718 Glenview Ave - Highland Park"/>
    <s v="VSD on HVAC Fan or Pump &lt;= 200 HP"/>
    <s v="Variable Speed Drives"/>
    <s v="Hospital (24/7)"/>
    <n v="0"/>
    <n v="102966.85400000001"/>
    <n v="5.9119219999999997"/>
    <x v="6"/>
    <x v="0"/>
    <n v="15"/>
    <s v="ΔkWpeak"/>
    <m/>
    <s v="Private-Non-Lighting"/>
    <s v="non_lighting"/>
    <n v="3"/>
    <n v="1"/>
    <s v="Non-Lighting"/>
    <n v="0.98952339343681495"/>
    <n v="0.43468415683807998"/>
    <n v="101888.110781593"/>
    <n v="2.5698188298625002"/>
    <n v="0.7"/>
    <n v="71321.677547115207"/>
    <n v="1.7988731809037499"/>
    <n v="7616"/>
    <n v="1.23"/>
    <n v="1.41"/>
    <n v="1.4E-2"/>
    <n v="0.73499999999999999"/>
    <n v="9.1911764705882408"/>
    <d v="1900-01-05T13:33:47"/>
    <n v="43448"/>
    <n v="2.5698188298625002"/>
    <n v="0"/>
    <n v="0"/>
    <n v="1069825.1632067282"/>
  </r>
  <r>
    <s v="STND-63068"/>
    <s v="Dot Foods, Inc."/>
    <s v="Dot Foods Inc - 251 Central Ave - University Park"/>
    <s v="New Indoor LED Fixtures"/>
    <s v="Indoor Lighting"/>
    <s v="Warehouse"/>
    <n v="0"/>
    <n v="85339.76"/>
    <n v="13.505888000000001"/>
    <x v="0"/>
    <x v="0"/>
    <n v="9.5383441434566993"/>
    <s v="Qty / 1,000"/>
    <m/>
    <s v="Private-Lighting"/>
    <s v="lighting"/>
    <n v="3"/>
    <n v="1"/>
    <s v="Lighting"/>
    <n v="0.91633259480590001"/>
    <n v="1.30467645558681"/>
    <n v="78199.603720912695"/>
    <n v="17.6208140853924"/>
    <n v="0.71"/>
    <n v="55521.718641847998"/>
    <n v="12.5107780006286"/>
    <n v="5242"/>
    <n v="1"/>
    <n v="1.22"/>
    <n v="1.0999999999999999E-2"/>
    <n v="0.68"/>
    <n v="13.3536818008394"/>
    <d v="1900-01-08T12:55:13"/>
    <n v="43434"/>
    <n v="21.2401326969532"/>
    <n v="860.19564093003999"/>
    <n v="0"/>
    <n v="529585.25984212151"/>
  </r>
  <r>
    <s v="STND-63068"/>
    <s v="Dot Foods, Inc."/>
    <s v="Dot Foods Inc - 251 Central Ave - University Park"/>
    <s v="New Indoor LED Fixtures"/>
    <s v="Indoor Lighting"/>
    <s v="Warehouse"/>
    <n v="0"/>
    <n v="2725.84"/>
    <n v="0.431392"/>
    <x v="0"/>
    <x v="0"/>
    <n v="9.5383441434566993"/>
    <s v="Qty / 1,000"/>
    <m/>
    <s v="Private-Lighting"/>
    <s v="lighting"/>
    <n v="3"/>
    <n v="1"/>
    <s v="Lighting"/>
    <n v="0.91633259480590001"/>
    <n v="1.30467645558681"/>
    <n v="2497.7760402257099"/>
    <n v="0.56282698552850396"/>
    <n v="0.71"/>
    <n v="1773.42098856026"/>
    <n v="0.39960715972523803"/>
    <n v="5242"/>
    <n v="1"/>
    <n v="1.22"/>
    <n v="1.0999999999999999E-2"/>
    <n v="0.68"/>
    <n v="13.3536818008394"/>
    <d v="1900-01-08T12:55:13"/>
    <n v="43434"/>
    <n v="0.67843175690513902"/>
    <n v="27.475536442482898"/>
    <n v="0"/>
    <n v="16915.499700116947"/>
  </r>
  <r>
    <s v="STND-63071"/>
    <s v="The Sherwin-Williams Co."/>
    <s v="Sherwin Williams - 4472 Technology Way - Rockford"/>
    <s v="New Indoor LED Fixtures"/>
    <s v="Indoor Lighting"/>
    <s v="Manufacturing"/>
    <n v="0"/>
    <n v="21620.552"/>
    <n v="3.8666160000000001"/>
    <x v="0"/>
    <x v="0"/>
    <n v="10.827197921178"/>
    <s v="Qty / 1,000"/>
    <m/>
    <s v="Private-Lighting"/>
    <s v="lighting"/>
    <n v="3"/>
    <n v="1"/>
    <s v="Lighting"/>
    <n v="0.91633259480590001"/>
    <n v="1.30467645558681"/>
    <n v="19811.6165152959"/>
    <n v="5.0446828579952401"/>
    <n v="0.71"/>
    <n v="14066.247725860099"/>
    <n v="3.5817248291766202"/>
    <n v="4618"/>
    <n v="1.02"/>
    <n v="1.04"/>
    <n v="1.2E-2"/>
    <n v="0.81"/>
    <n v="15.158077089649201"/>
    <d v="1900-01-09T19:51:10"/>
    <n v="43422"/>
    <n v="5.9884649311434401"/>
    <n v="233.077841356422"/>
    <n v="0"/>
    <n v="152298.04813620725"/>
  </r>
  <r>
    <s v="STND-63073"/>
    <s v="The Radiological Society of North America, Inc."/>
    <s v="The Radiological Society of North America Inc - 820 Jorie Blvd - Oak Brook"/>
    <s v="Outdoor &amp; Garage - LED Fixtures"/>
    <s v="Outdoor &amp; Garage Lighting"/>
    <s v="Exterior"/>
    <n v="0"/>
    <n v="27661.812999999998"/>
    <n v="6.2200049999999996"/>
    <x v="0"/>
    <x v="0"/>
    <n v="10.1978380583316"/>
    <s v="Qty / 1,000"/>
    <m/>
    <s v="Private-Lighting"/>
    <s v="lighting"/>
    <n v="3"/>
    <n v="1"/>
    <s v="Lighting"/>
    <n v="0.91633259480590001"/>
    <n v="1.30467645558681"/>
    <n v="25347.420883325602"/>
    <n v="8.1150940771322109"/>
    <n v="0.71"/>
    <n v="17996.6688271612"/>
    <n v="5.7617167947638697"/>
    <n v="4903"/>
    <n v="1"/>
    <n v="1"/>
    <n v="0"/>
    <n v="0"/>
    <n v="14.276973281664301"/>
    <d v="1900-01-09T04:44:53"/>
    <n v="43448"/>
    <n v="8.1150940771322109"/>
    <n v="0"/>
    <n v="0"/>
    <n v="183527.11428881439"/>
  </r>
  <r>
    <s v="STND-63075"/>
    <s v="North American EN, Inc."/>
    <s v="Northamerican EN - 776 Lunt Ave - Elk Grove Village"/>
    <s v="New Indoor LED Fixtures"/>
    <s v="Indoor Lighting"/>
    <s v="Manufacturing"/>
    <n v="0"/>
    <n v="12312.880999999999"/>
    <n v="2.2020339999999998"/>
    <x v="0"/>
    <x v="0"/>
    <n v="10.827197921178"/>
    <s v="Qty / 1,000"/>
    <m/>
    <s v="Private-Lighting"/>
    <s v="lighting"/>
    <n v="3"/>
    <n v="1"/>
    <s v="Lighting"/>
    <n v="0.91633259480590001"/>
    <n v="1.30467645558681"/>
    <n v="11282.6941962663"/>
    <n v="2.8729419142016401"/>
    <n v="0.71"/>
    <n v="8010.7128793490501"/>
    <n v="2.03978875908316"/>
    <n v="4618"/>
    <n v="1.02"/>
    <n v="1.04"/>
    <n v="1.2E-2"/>
    <n v="0.81"/>
    <n v="15.158077089649201"/>
    <d v="1900-01-09T19:51:10"/>
    <n v="43413"/>
    <n v="3.4104248744083998"/>
    <n v="132.73757877960301"/>
    <n v="0"/>
    <n v="86733.573834441864"/>
  </r>
  <r>
    <s v="STND-63085"/>
    <s v="Riley Township Road District"/>
    <s v="Riley Twp Garage - 9312 Riley Rd - Marengo"/>
    <s v="Outdoor &amp; Garage - LED Retrofits"/>
    <s v="Outdoor &amp; Garage Lighting"/>
    <s v="Garage"/>
    <n v="0"/>
    <n v="2353.44"/>
    <n v="0"/>
    <x v="0"/>
    <x v="1"/>
    <n v="14.701558365186701"/>
    <s v="Qty / 1,000"/>
    <m/>
    <s v="Public-Lighting"/>
    <s v="lighting"/>
    <n v="3"/>
    <n v="1"/>
    <s v="Lighting"/>
    <n v="0.99829244462109001"/>
    <n v="0.987374621353864"/>
    <n v="2349.42137086906"/>
    <n v="0"/>
    <n v="0.71"/>
    <n v="1668.0891733170299"/>
    <n v="0"/>
    <n v="3401"/>
    <n v="1"/>
    <n v="1"/>
    <n v="0"/>
    <n v="0.92"/>
    <n v="20.582181711261399"/>
    <d v="1900-01-13T16:50:15"/>
    <n v="43460"/>
    <n v="0"/>
    <n v="0"/>
    <n v="0"/>
    <n v="24523.510339856348"/>
  </r>
  <r>
    <s v="STND-63085"/>
    <s v="Riley Township Road District"/>
    <s v="Riley Twp Garage - 9312 Riley Rd - Marengo"/>
    <s v="Photocells"/>
    <s v="Outdoor &amp; Garage Lighting"/>
    <s v="Garage"/>
    <n v="0"/>
    <n v="30.8"/>
    <n v="0"/>
    <x v="0"/>
    <x v="1"/>
    <n v="8"/>
    <s v="Qty / 1,000"/>
    <m/>
    <s v="Public-Lighting"/>
    <s v="lighting"/>
    <n v="3"/>
    <n v="1"/>
    <s v="Lighting"/>
    <n v="0.99829244462109001"/>
    <n v="0.987374621353864"/>
    <n v="30.747407294329602"/>
    <n v="0"/>
    <n v="0.71"/>
    <n v="21.830659178973999"/>
    <n v="0"/>
    <n v="3401"/>
    <n v="1"/>
    <n v="1"/>
    <n v="0"/>
    <n v="0.92"/>
    <n v="20.582181711261399"/>
    <d v="1900-01-13T16:50:15"/>
    <n v="43460"/>
    <n v="0"/>
    <n v="0"/>
    <n v="0"/>
    <n v="174.64527343179199"/>
  </r>
  <r>
    <s v="STND-63087"/>
    <s v="2222 Pierce Dr LLC"/>
    <s v="2222 Pierce Dr LLC - 2222 Pierce Dr - Spring Grove"/>
    <s v="Outdoor &amp; Garage - LED Fixtures"/>
    <s v="Outdoor &amp; Garage Lighting"/>
    <s v="Exterior"/>
    <n v="0"/>
    <n v="4882.13"/>
    <n v="0.97543400000000002"/>
    <x v="0"/>
    <x v="0"/>
    <n v="10.1978380583316"/>
    <s v="Qty / 1,000"/>
    <m/>
    <s v="Private-Lighting"/>
    <s v="lighting"/>
    <n v="3"/>
    <n v="1"/>
    <s v="Lighting"/>
    <n v="0.91633259480590001"/>
    <n v="1.30467645558681"/>
    <n v="4473.6548510797302"/>
    <n v="1.27262577377886"/>
    <n v="0.71"/>
    <n v="3176.2949442666099"/>
    <n v="0.90356429938299099"/>
    <n v="4903"/>
    <n v="1"/>
    <n v="1"/>
    <n v="0"/>
    <n v="0"/>
    <n v="14.276973281664301"/>
    <d v="1900-01-09T04:44:53"/>
    <n v="43440"/>
    <n v="1.27262577377886"/>
    <n v="0"/>
    <n v="0"/>
    <n v="32391.341467128284"/>
  </r>
  <r>
    <s v="STND-63088"/>
    <s v="Riley Township Road District"/>
    <s v="Riley Twp Road District - 9204 St Rt 23 - Marengo"/>
    <s v="Outdoor &amp; Garage - LED Retrofits"/>
    <s v="Outdoor &amp; Garage Lighting"/>
    <s v="Exterior"/>
    <n v="0"/>
    <n v="7334.8879999999999"/>
    <n v="0"/>
    <x v="0"/>
    <x v="1"/>
    <n v="10.1978380583316"/>
    <s v="Qty / 1,000"/>
    <m/>
    <s v="Public-Lighting"/>
    <s v="lighting"/>
    <n v="3"/>
    <n v="1"/>
    <s v="Lighting"/>
    <n v="0.99829244462109001"/>
    <n v="0.987374621353864"/>
    <n v="7322.3632725419002"/>
    <n v="0"/>
    <n v="0.71"/>
    <n v="5198.8779235047496"/>
    <n v="0"/>
    <n v="4903"/>
    <n v="1"/>
    <n v="1"/>
    <n v="0"/>
    <n v="0"/>
    <n v="14.276973281664301"/>
    <d v="1900-01-09T04:44:53"/>
    <n v="43457"/>
    <n v="0"/>
    <n v="0"/>
    <n v="0"/>
    <n v="53017.315148936694"/>
  </r>
  <r>
    <s v="STND-63088"/>
    <s v="Riley Township Road District"/>
    <s v="Riley Twp Road District - 9204 St Rt 23 - Marengo"/>
    <s v="Outdoor &amp; Garage - LED Retrofits"/>
    <s v="Outdoor &amp; Garage Lighting"/>
    <s v="Exterior"/>
    <n v="0"/>
    <n v="2353.44"/>
    <n v="0"/>
    <x v="0"/>
    <x v="1"/>
    <n v="10.1978380583316"/>
    <s v="Qty / 1,000"/>
    <m/>
    <s v="Public-Lighting"/>
    <s v="lighting"/>
    <n v="3"/>
    <n v="1"/>
    <s v="Lighting"/>
    <n v="0.99829244462109001"/>
    <n v="0.987374621353864"/>
    <n v="2349.42137086906"/>
    <n v="0"/>
    <n v="0.71"/>
    <n v="1668.0891733170299"/>
    <n v="0"/>
    <n v="4903"/>
    <n v="1"/>
    <n v="1"/>
    <n v="0"/>
    <n v="0"/>
    <n v="14.276973281664301"/>
    <d v="1900-01-09T04:44:53"/>
    <n v="43457"/>
    <n v="0"/>
    <n v="0"/>
    <n v="0"/>
    <n v="17010.903256343303"/>
  </r>
  <r>
    <s v="STND-63088"/>
    <s v="Riley Township Road District"/>
    <s v="Riley Twp Road District - 9204 St Rt 23 - Marengo"/>
    <s v="Outdoor &amp; Garage - LED Retrofits"/>
    <s v="Outdoor &amp; Garage Lighting"/>
    <s v="Exterior"/>
    <n v="0"/>
    <n v="779.577"/>
    <n v="0"/>
    <x v="0"/>
    <x v="1"/>
    <n v="10.1978380583316"/>
    <s v="Qty / 1,000"/>
    <m/>
    <s v="Public-Lighting"/>
    <s v="lighting"/>
    <n v="3"/>
    <n v="1"/>
    <s v="Lighting"/>
    <n v="0.99829244462109001"/>
    <n v="0.987374621353864"/>
    <n v="778.245829100376"/>
    <n v="0"/>
    <n v="0.71"/>
    <n v="552.55453866126697"/>
    <n v="0"/>
    <n v="4903"/>
    <n v="1"/>
    <n v="1"/>
    <n v="0"/>
    <n v="0"/>
    <n v="14.276973281664301"/>
    <d v="1900-01-09T04:44:53"/>
    <n v="43457"/>
    <n v="0"/>
    <n v="0"/>
    <n v="0"/>
    <n v="5634.8617036637279"/>
  </r>
  <r>
    <s v="STND-63088"/>
    <s v="Riley Township Road District"/>
    <s v="Riley Twp Road District - 9204 St Rt 23 - Marengo"/>
    <s v="Outdoor &amp; Garage - LED Fixtures"/>
    <s v="Outdoor &amp; Garage Lighting"/>
    <s v="Exterior"/>
    <n v="0"/>
    <n v="1568.96"/>
    <n v="0"/>
    <x v="0"/>
    <x v="1"/>
    <n v="10.1978380583316"/>
    <s v="Qty / 1,000"/>
    <m/>
    <s v="Public-Lighting"/>
    <s v="lighting"/>
    <n v="3"/>
    <n v="1"/>
    <s v="Lighting"/>
    <n v="0.99829244462109001"/>
    <n v="0.987374621353864"/>
    <n v="1566.28091391271"/>
    <n v="0"/>
    <n v="0.71"/>
    <n v="1112.05944887802"/>
    <n v="0"/>
    <n v="4903"/>
    <n v="1"/>
    <n v="1"/>
    <n v="0"/>
    <n v="0"/>
    <n v="14.276973281664301"/>
    <d v="1900-01-09T04:44:53"/>
    <n v="43457"/>
    <n v="0"/>
    <n v="0"/>
    <n v="0"/>
    <n v="11340.602170895538"/>
  </r>
  <r>
    <s v="STND-63088"/>
    <s v="Riley Township Road District"/>
    <s v="Riley Twp Road District - 9204 St Rt 23 - Marengo"/>
    <s v="Outdoor &amp; Garage - LED Fixtures"/>
    <s v="Outdoor &amp; Garage Lighting"/>
    <s v="Exterior"/>
    <n v="0"/>
    <n v="568.74800000000005"/>
    <n v="0"/>
    <x v="0"/>
    <x v="1"/>
    <n v="10.1978380583316"/>
    <s v="Qty / 1,000"/>
    <m/>
    <s v="Public-Lighting"/>
    <s v="lighting"/>
    <n v="3"/>
    <n v="1"/>
    <s v="Lighting"/>
    <n v="0.99829244462109001"/>
    <n v="0.987374621353864"/>
    <n v="567.77683129335605"/>
    <n v="0"/>
    <n v="0.71"/>
    <n v="403.12155021828301"/>
    <n v="0"/>
    <n v="4903"/>
    <n v="1"/>
    <n v="1"/>
    <n v="0"/>
    <n v="0"/>
    <n v="14.276973281664301"/>
    <d v="1900-01-09T04:44:53"/>
    <n v="43457"/>
    <n v="0"/>
    <n v="0"/>
    <n v="0"/>
    <n v="4110.9682869496401"/>
  </r>
  <r>
    <s v="STND-63088"/>
    <s v="Riley Township Road District"/>
    <s v="Riley Twp Road District - 9204 St Rt 23 - Marengo"/>
    <s v="Photocells"/>
    <s v="Outdoor &amp; Garage Lighting"/>
    <s v="Miscellaneous"/>
    <n v="0"/>
    <n v="168"/>
    <n v="0"/>
    <x v="0"/>
    <x v="1"/>
    <n v="8"/>
    <s v="Qty / 1,000"/>
    <m/>
    <s v="Public-Lighting"/>
    <s v="lighting"/>
    <n v="3"/>
    <n v="1"/>
    <s v="Lighting"/>
    <n v="0.99829244462109001"/>
    <n v="0.987374621353864"/>
    <n v="167.713130696343"/>
    <n v="0"/>
    <n v="0.71"/>
    <n v="119.07632279440401"/>
    <n v="0"/>
    <n v="3379"/>
    <n v="1.0900000000000001"/>
    <n v="1.36"/>
    <n v="2.1999999999999999E-2"/>
    <n v="0.57999999999999996"/>
    <n v="20.7161882213673"/>
    <d v="1900-01-13T19:08:05"/>
    <n v="43457"/>
    <n v="0"/>
    <n v="3.38503566543078"/>
    <n v="0"/>
    <n v="952.61058235523205"/>
  </r>
  <r>
    <s v="STND-63090"/>
    <s v="Lombard School District 44"/>
    <s v="Lombard School District 44 - Phase 2 - 150 W Madison - Lombard"/>
    <s v="New Indoor LED Fixtures"/>
    <s v="Indoor Lighting"/>
    <s v="K-12 School"/>
    <n v="0"/>
    <n v="111.53400000000001"/>
    <n v="3.0412999999999999E-2"/>
    <x v="0"/>
    <x v="1"/>
    <n v="15"/>
    <s v="Qty / 1,000"/>
    <m/>
    <s v="Public-Lighting"/>
    <s v="lighting"/>
    <n v="3"/>
    <n v="1"/>
    <s v="Lighting"/>
    <n v="0.99829244462109001"/>
    <n v="0.987374621353864"/>
    <n v="111.343549518369"/>
    <n v="3.0029024359235101E-2"/>
    <n v="0.71"/>
    <n v="79.053920158041805"/>
    <n v="2.1320607295056901E-2"/>
    <n v="2979"/>
    <n v="1.17333333333333"/>
    <n v="1.323"/>
    <n v="2.1333333333333301E-2"/>
    <n v="0.72"/>
    <n v="23.497818059751602"/>
    <d v="1900-01-15T18:49:11"/>
    <n v="43425"/>
    <n v="3.1524548961991999E-2"/>
    <n v="2.0244281730612501"/>
    <n v="0"/>
    <n v="1185.8088023706271"/>
  </r>
  <r>
    <s v="STND-63090"/>
    <s v="Lombard School District 44"/>
    <s v="Lombard School District 44 - Phase 2 - 150 W Madison - Lombard"/>
    <s v="New Indoor LED Fixtures"/>
    <s v="Indoor Lighting"/>
    <s v="K-12 School"/>
    <n v="0"/>
    <n v="24537.427"/>
    <n v="6.6908159999999999"/>
    <x v="0"/>
    <x v="1"/>
    <n v="15"/>
    <s v="Qty / 1,000"/>
    <m/>
    <s v="Public-Lighting"/>
    <s v="lighting"/>
    <n v="3"/>
    <n v="1"/>
    <s v="Lighting"/>
    <n v="0.99829244462109001"/>
    <n v="0.987374621353864"/>
    <n v="24495.527984541499"/>
    <n v="6.6063419145483797"/>
    <n v="0.71"/>
    <n v="17391.824869024498"/>
    <n v="4.69050275932935"/>
    <n v="2979"/>
    <n v="1.17333333333333"/>
    <n v="1.323"/>
    <n v="2.1333333333333301E-2"/>
    <n v="0.72"/>
    <n v="23.497818059751602"/>
    <d v="1900-01-15T18:49:11"/>
    <n v="43425"/>
    <n v="6.9353551635050597"/>
    <n v="445.37323608257401"/>
    <n v="0"/>
    <n v="260877.37303536746"/>
  </r>
  <r>
    <s v="STND-63090"/>
    <s v="Lombard School District 44"/>
    <s v="Lombard School District 44 - Phase 2 - 150 W Madison - Lombard"/>
    <s v="Occupancy Sensors Plus Daylighting Controls"/>
    <s v="Indoor Lighting"/>
    <s v="K-12 School"/>
    <n v="0"/>
    <n v="2839.56"/>
    <n v="0.63765499999999997"/>
    <x v="0"/>
    <x v="1"/>
    <n v="8"/>
    <s v="Qty / 1,000"/>
    <m/>
    <s v="Public-Lighting"/>
    <s v="lighting"/>
    <n v="3"/>
    <n v="1"/>
    <s v="Lighting"/>
    <n v="0.99829244462109001"/>
    <n v="0.987374621353864"/>
    <n v="2834.7112940482598"/>
    <n v="0.62960436417939802"/>
    <n v="0.71"/>
    <n v="2012.6450187742701"/>
    <n v="0.44701909856737299"/>
    <n v="2979"/>
    <n v="1.17333333333333"/>
    <n v="1.323"/>
    <n v="2.1333333333333301E-2"/>
    <n v="0.72"/>
    <n v="23.497818059751602"/>
    <d v="1900-01-15T18:49:11"/>
    <n v="43425"/>
    <n v="0.66096032184786102"/>
    <n v="51.540205346332101"/>
    <n v="0"/>
    <n v="16101.16015019416"/>
  </r>
  <r>
    <s v="STND-63091"/>
    <s v="3930 Ventura LLC"/>
    <s v="3930 Ventura LLC - 3930 N Ventura Dr - Arlington Heights"/>
    <s v="Outdoor &amp; Garage - LED Fixtures"/>
    <s v="Outdoor &amp; Garage Lighting"/>
    <s v="Exterior"/>
    <n v="0"/>
    <n v="16449.564999999999"/>
    <n v="0"/>
    <x v="0"/>
    <x v="0"/>
    <n v="10.1978380583316"/>
    <s v="Qty / 1,000"/>
    <m/>
    <s v="Private-Lighting"/>
    <s v="lighting"/>
    <n v="3"/>
    <n v="1"/>
    <s v="Lighting"/>
    <n v="0.91633259480590001"/>
    <n v="1.30467645558681"/>
    <n v="15073.272579878299"/>
    <n v="0"/>
    <n v="0.71"/>
    <n v="10702.023531713599"/>
    <n v="0"/>
    <n v="4903"/>
    <n v="1"/>
    <n v="1"/>
    <n v="0"/>
    <n v="0"/>
    <n v="14.276973281664301"/>
    <d v="1900-01-09T04:44:53"/>
    <n v="43453"/>
    <n v="0"/>
    <n v="0"/>
    <n v="0"/>
    <n v="109137.5028728693"/>
  </r>
  <r>
    <s v="STND-63091"/>
    <s v="3930 Ventura LLC"/>
    <s v="3930 Ventura LLC - 3930 N Ventura Dr - Arlington Heights"/>
    <s v="Outdoor &amp; Garage - LED Fixtures"/>
    <s v="Outdoor &amp; Garage Lighting"/>
    <s v="Exterior"/>
    <n v="0"/>
    <n v="980.6"/>
    <n v="0"/>
    <x v="0"/>
    <x v="0"/>
    <n v="10.1978380583316"/>
    <s v="Qty / 1,000"/>
    <m/>
    <s v="Private-Lighting"/>
    <s v="lighting"/>
    <n v="3"/>
    <n v="1"/>
    <s v="Lighting"/>
    <n v="0.91633259480590001"/>
    <n v="1.30467645558681"/>
    <n v="898.55574246666504"/>
    <n v="0"/>
    <n v="0.71"/>
    <n v="637.97457715133203"/>
    <n v="0"/>
    <n v="4903"/>
    <n v="1"/>
    <n v="1"/>
    <n v="0"/>
    <n v="0"/>
    <n v="14.276973281664301"/>
    <d v="1900-01-09T04:44:53"/>
    <n v="43453"/>
    <n v="0"/>
    <n v="0"/>
    <n v="0"/>
    <n v="6505.9614231218629"/>
  </r>
  <r>
    <s v="STND-63096"/>
    <s v="Walsh Construction Company II, LLC"/>
    <s v="Walsh Construction Company II LLC - 929 W Adams - Chicago"/>
    <s v="New Indoor LED Fixtures"/>
    <s v="Indoor Lighting"/>
    <s v="Office"/>
    <n v="0"/>
    <n v="17559.091"/>
    <n v="3.948318"/>
    <x v="0"/>
    <x v="0"/>
    <n v="15"/>
    <s v="Qty / 1,000"/>
    <m/>
    <s v="Private-Lighting"/>
    <s v="lighting"/>
    <n v="3"/>
    <n v="1"/>
    <s v="Lighting"/>
    <n v="0.91633259480590001"/>
    <n v="1.30467645558681"/>
    <n v="16089.9674184629"/>
    <n v="5.1512775337695897"/>
    <n v="0.71"/>
    <n v="11423.8768671087"/>
    <n v="3.6574070489764101"/>
    <n v="2885"/>
    <n v="1.165"/>
    <n v="1.3779999999999999"/>
    <n v="2.5499999999999998E-2"/>
    <n v="0.55000000000000004"/>
    <n v="24.263431542460999"/>
    <d v="1900-01-16T07:56:40"/>
    <n v="43464"/>
    <n v="6.7967773238812397"/>
    <n v="352.18383619811499"/>
    <n v="0"/>
    <n v="171358.15300663051"/>
  </r>
  <r>
    <s v="STND-63096"/>
    <s v="Walsh Construction Company II, LLC"/>
    <s v="Walsh Construction Company II LLC - 929 W Adams - Chicago"/>
    <s v="New Indoor LED Fixtures"/>
    <s v="Indoor Lighting"/>
    <s v="Office"/>
    <n v="0"/>
    <n v="1913.88"/>
    <n v="0.43035299999999999"/>
    <x v="0"/>
    <x v="0"/>
    <n v="15"/>
    <s v="Qty / 1,000"/>
    <m/>
    <s v="Private-Lighting"/>
    <s v="lighting"/>
    <n v="3"/>
    <n v="1"/>
    <s v="Lighting"/>
    <n v="0.91633259480590001"/>
    <n v="1.30467645558681"/>
    <n v="1753.75062654712"/>
    <n v="0.56147142669114902"/>
    <n v="0.71"/>
    <n v="1245.16294484845"/>
    <n v="0.39864471295071602"/>
    <n v="2885"/>
    <n v="1.165"/>
    <n v="1.3779999999999999"/>
    <n v="2.5499999999999998E-2"/>
    <n v="0.55000000000000004"/>
    <n v="24.263431542460999"/>
    <d v="1900-01-16T07:56:40"/>
    <n v="43464"/>
    <n v="0.74082521004241797"/>
    <n v="38.386816289228697"/>
    <n v="0"/>
    <n v="18677.444172726751"/>
  </r>
  <r>
    <s v="STND-63097"/>
    <s v="Ring Container Technologies, LLC"/>
    <s v="Ring Container - 1825 American Way - Kankakee"/>
    <s v="Outdoor &amp; Garage - LED Fixtures"/>
    <s v="Outdoor &amp; Garage Lighting"/>
    <s v="Exterior"/>
    <n v="0"/>
    <n v="12321.239"/>
    <n v="0"/>
    <x v="0"/>
    <x v="0"/>
    <n v="10.1978380583316"/>
    <s v="Qty / 1,000"/>
    <m/>
    <s v="Private-Lighting"/>
    <s v="lighting"/>
    <n v="3"/>
    <n v="1"/>
    <s v="Lighting"/>
    <n v="0.91633259480590001"/>
    <n v="1.30467645558681"/>
    <n v="11290.352904093699"/>
    <n v="0"/>
    <n v="0.71"/>
    <n v="8016.1505619064901"/>
    <n v="0"/>
    <n v="4903"/>
    <n v="1"/>
    <n v="1"/>
    <n v="0"/>
    <n v="0"/>
    <n v="14.276973281664301"/>
    <d v="1900-01-09T04:44:53"/>
    <n v="43425"/>
    <n v="0"/>
    <n v="0"/>
    <n v="0"/>
    <n v="81747.40528152624"/>
  </r>
  <r>
    <s v="STND-63098"/>
    <s v="CTI Industries Corporation"/>
    <s v="CTI Industries Corporation - 800 N Church St - Lake Zurich"/>
    <s v="Outdoor &amp; Garage - LED Fixtures"/>
    <s v="Outdoor &amp; Garage Lighting"/>
    <s v="Exterior"/>
    <n v="0"/>
    <n v="19961.536"/>
    <n v="3.1591170000000002"/>
    <x v="0"/>
    <x v="0"/>
    <n v="10.1978380583316"/>
    <s v="Qty / 1,000"/>
    <m/>
    <s v="Private-Lighting"/>
    <s v="lighting"/>
    <n v="3"/>
    <n v="1"/>
    <s v="Lighting"/>
    <n v="0.91633259480590001"/>
    <n v="1.30467645558681"/>
    <n v="18291.406079191402"/>
    <n v="4.1216255703440297"/>
    <n v="0.71"/>
    <n v="12986.898316225899"/>
    <n v="2.92635415494426"/>
    <n v="4903"/>
    <n v="1"/>
    <n v="1"/>
    <n v="0"/>
    <n v="0"/>
    <n v="14.276973281664301"/>
    <d v="1900-01-09T04:44:53"/>
    <n v="43470"/>
    <n v="4.1216255703440297"/>
    <n v="0"/>
    <n v="0"/>
    <n v="132438.28590889106"/>
  </r>
  <r>
    <s v="STND-63098"/>
    <s v="CTI Industries Corporation"/>
    <s v="CTI Industries Corporation - 800 N Church St - Lake Zurich"/>
    <s v="Outdoor &amp; Garage - LED Fixtures"/>
    <s v="Outdoor &amp; Garage Lighting"/>
    <s v="Exterior"/>
    <n v="0"/>
    <n v="12297.732"/>
    <n v="1.946242"/>
    <x v="0"/>
    <x v="0"/>
    <n v="10.1978380583316"/>
    <s v="Qty / 1,000"/>
    <m/>
    <s v="Private-Lighting"/>
    <s v="lighting"/>
    <n v="3"/>
    <n v="1"/>
    <s v="Lighting"/>
    <n v="0.91633259480590001"/>
    <n v="1.30467645558681"/>
    <n v="11268.812673787501"/>
    <n v="2.53921611427418"/>
    <n v="0.71"/>
    <n v="8000.8569983891603"/>
    <n v="1.8028434411346701"/>
    <n v="4903"/>
    <n v="1"/>
    <n v="1"/>
    <n v="0"/>
    <n v="0"/>
    <n v="14.276973281664301"/>
    <d v="1900-01-09T04:44:53"/>
    <n v="43470"/>
    <n v="2.53921611427418"/>
    <n v="0"/>
    <n v="0"/>
    <n v="81591.443997441704"/>
  </r>
  <r>
    <s v="STND-63098"/>
    <s v="CTI Industries Corporation"/>
    <s v="CTI Industries Corporation - 800 N Church St - Lake Zurich"/>
    <s v="Outdoor &amp; Garage - LED Fixtures"/>
    <s v="Outdoor &amp; Garage Lighting"/>
    <s v="Exterior"/>
    <n v="0"/>
    <n v="2935.52"/>
    <n v="0.46457599999999999"/>
    <x v="0"/>
    <x v="0"/>
    <n v="10.1978380583316"/>
    <s v="Qty / 1,000"/>
    <m/>
    <s v="Private-Lighting"/>
    <s v="lighting"/>
    <n v="3"/>
    <n v="1"/>
    <s v="Lighting"/>
    <n v="0.91633259480590001"/>
    <n v="1.30467645558681"/>
    <n v="2689.9126587046098"/>
    <n v="0.60612136903069602"/>
    <n v="0.71"/>
    <n v="1909.8379876802801"/>
    <n v="0.43034617201179398"/>
    <n v="4903"/>
    <n v="1"/>
    <n v="1"/>
    <n v="0"/>
    <n v="0"/>
    <n v="14.276973281664301"/>
    <d v="1900-01-09T04:44:53"/>
    <n v="43470"/>
    <n v="0.60612136903069602"/>
    <n v="0"/>
    <n v="0"/>
    <n v="19476.218516013396"/>
  </r>
  <r>
    <s v="STND-63098"/>
    <s v="CTI Industries Corporation"/>
    <s v="CTI Industries Corporation - 800 N Church St - Lake Zurich"/>
    <s v="Outdoor &amp; Garage - LED Fixtures"/>
    <s v="Outdoor &amp; Garage Lighting"/>
    <s v="Exterior"/>
    <n v="0"/>
    <n v="20496.22"/>
    <n v="3.2437360000000002"/>
    <x v="0"/>
    <x v="0"/>
    <n v="10.1978380583316"/>
    <s v="Qty / 1,000"/>
    <m/>
    <s v="Private-Lighting"/>
    <s v="lighting"/>
    <n v="3"/>
    <n v="1"/>
    <s v="Lighting"/>
    <n v="0.91633259480590001"/>
    <n v="1.30467645558681"/>
    <n v="18781.354456312602"/>
    <n v="4.2320259873393304"/>
    <n v="0.71"/>
    <n v="13334.761663981901"/>
    <n v="3.0047384510109199"/>
    <n v="4903"/>
    <n v="1"/>
    <n v="1"/>
    <n v="0"/>
    <n v="0"/>
    <n v="14.276973281664301"/>
    <d v="1900-01-09T04:44:53"/>
    <n v="43470"/>
    <n v="4.2320259873393304"/>
    <n v="0"/>
    <n v="0"/>
    <n v="135985.73999573584"/>
  </r>
  <r>
    <s v="STND-63101"/>
    <s v="The Calumet Carton Company, Inc"/>
    <s v="Calumet Carton - 16920 State St - South Holland"/>
    <s v="Outdoor &amp; Garage - LED Fixtures"/>
    <s v="Outdoor &amp; Garage Lighting"/>
    <s v="Exterior"/>
    <n v="0"/>
    <n v="41611.760999999999"/>
    <n v="0"/>
    <x v="0"/>
    <x v="0"/>
    <n v="10.1978380583316"/>
    <s v="Qty / 1,000"/>
    <m/>
    <s v="Private-Lighting"/>
    <s v="lighting"/>
    <n v="3"/>
    <n v="1"/>
    <s v="Lighting"/>
    <n v="0.91633259480590001"/>
    <n v="1.30467645558681"/>
    <n v="38130.212931572903"/>
    <n v="0"/>
    <n v="0.71"/>
    <n v="27072.4511814168"/>
    <n v="0"/>
    <n v="4903"/>
    <n v="1"/>
    <n v="1"/>
    <n v="0"/>
    <n v="0"/>
    <n v="14.276973281664301"/>
    <d v="1900-01-09T04:44:53"/>
    <n v="43442"/>
    <n v="0"/>
    <n v="0"/>
    <n v="0"/>
    <n v="276080.47299017652"/>
  </r>
  <r>
    <s v="STND-63101"/>
    <s v="The Calumet Carton Company, Inc"/>
    <s v="Calumet Carton - 16920 State St - South Holland"/>
    <s v="Outdoor &amp; Garage - LED Fixtures"/>
    <s v="Outdoor &amp; Garage Lighting"/>
    <s v="Exterior"/>
    <n v="0"/>
    <n v="5824.7640000000001"/>
    <n v="0"/>
    <x v="0"/>
    <x v="0"/>
    <n v="10.1978380583316"/>
    <s v="Qty / 1,000"/>
    <m/>
    <s v="Private-Lighting"/>
    <s v="lighting"/>
    <n v="3"/>
    <n v="1"/>
    <s v="Lighting"/>
    <n v="0.91633259480590001"/>
    <n v="1.30467645558681"/>
    <n v="5337.4211102519903"/>
    <n v="0"/>
    <n v="0.71"/>
    <n v="3789.5689882789102"/>
    <n v="0"/>
    <n v="4903"/>
    <n v="1"/>
    <n v="1"/>
    <n v="0"/>
    <n v="0"/>
    <n v="14.276973281664301"/>
    <d v="1900-01-09T04:44:53"/>
    <n v="43442"/>
    <n v="0"/>
    <n v="0"/>
    <n v="0"/>
    <n v="38645.410853343848"/>
  </r>
  <r>
    <s v="STND-63103"/>
    <s v="1411 N State Parkway Condominium Association"/>
    <s v="The 1411 State Parkway Condominium Association - 1411 N State Pkwy - Chicago"/>
    <s v="New Indoor LED Fixtures"/>
    <s v="Indoor Lighting"/>
    <s v="Garage (24/7)"/>
    <n v="0"/>
    <n v="23843.52"/>
    <n v="2.72"/>
    <x v="0"/>
    <x v="0"/>
    <n v="5.7038558065252101"/>
    <s v="Qty / 1,000"/>
    <m/>
    <s v="Private-Lighting"/>
    <s v="lighting"/>
    <n v="3"/>
    <n v="1"/>
    <s v="Lighting"/>
    <n v="0.91633259480590001"/>
    <n v="1.30467645558681"/>
    <n v="21848.5945509064"/>
    <n v="3.5487199591961098"/>
    <n v="0.71"/>
    <n v="15512.502131143499"/>
    <n v="2.5195911710292398"/>
    <n v="8766"/>
    <n v="1"/>
    <n v="1"/>
    <n v="0"/>
    <n v="1"/>
    <n v="7.9853981291352998"/>
    <d v="1900-01-04T16:53:33"/>
    <n v="43430"/>
    <n v="3.5487199591961098"/>
    <n v="0"/>
    <n v="0"/>
    <n v="88481.075354457542"/>
  </r>
  <r>
    <s v="STND-63105"/>
    <s v="Comcast Cable Communicatioms, LLC"/>
    <s v="Comcast Cable Communications - 155 Industrial Dr - Elmhurst"/>
    <s v="Outdoor &amp; Garage - LED Fixtures"/>
    <s v="Outdoor &amp; Garage Lighting"/>
    <s v="Exterior"/>
    <n v="0"/>
    <n v="20494.54"/>
    <n v="0"/>
    <x v="0"/>
    <x v="0"/>
    <n v="10.1978380583316"/>
    <s v="Qty / 1,000"/>
    <m/>
    <s v="Private-Lighting"/>
    <s v="lighting"/>
    <n v="3"/>
    <n v="1"/>
    <s v="Lighting"/>
    <n v="0.91633259480590001"/>
    <n v="1.30467645558681"/>
    <n v="18779.815017553301"/>
    <n v="0"/>
    <n v="0.71"/>
    <n v="13333.6686624628"/>
    <n v="0"/>
    <n v="4903"/>
    <n v="1"/>
    <n v="1"/>
    <n v="0"/>
    <n v="0"/>
    <n v="14.276973281664301"/>
    <d v="1900-01-09T04:44:53"/>
    <n v="43454"/>
    <n v="0"/>
    <n v="0"/>
    <n v="0"/>
    <n v="135974.59374324654"/>
  </r>
  <r>
    <s v="STND-63105"/>
    <s v="Comcast Cable Communicatioms, LLC"/>
    <s v="Comcast Cable Communications - 155 Industrial Dr - Elmhurst"/>
    <s v="Outdoor &amp; Garage - LED Fixtures"/>
    <s v="Outdoor &amp; Garage Lighting"/>
    <s v="Exterior"/>
    <n v="0"/>
    <n v="6883.8119999999999"/>
    <n v="0"/>
    <x v="0"/>
    <x v="0"/>
    <n v="10.1978380583316"/>
    <s v="Qty / 1,000"/>
    <m/>
    <s v="Private-Lighting"/>
    <s v="lighting"/>
    <n v="3"/>
    <n v="1"/>
    <s v="Lighting"/>
    <n v="0.91633259480590001"/>
    <n v="1.30467645558681"/>
    <n v="6307.8613121159897"/>
    <n v="0"/>
    <n v="0.71"/>
    <n v="4478.58153160235"/>
    <n v="0"/>
    <n v="4903"/>
    <n v="1"/>
    <n v="1"/>
    <n v="0"/>
    <n v="0"/>
    <n v="14.276973281664301"/>
    <d v="1900-01-09T04:44:53"/>
    <n v="43454"/>
    <n v="0"/>
    <n v="0"/>
    <n v="0"/>
    <n v="45671.849190315472"/>
  </r>
  <r>
    <s v="STND-63105"/>
    <s v="Comcast Cable Communicatioms, LLC"/>
    <s v="Comcast Cable Communications - 155 Industrial Dr - Elmhurst"/>
    <s v="Outdoor &amp; Garage - LED Fixtures"/>
    <s v="Outdoor &amp; Garage Lighting"/>
    <s v="Exterior"/>
    <n v="0"/>
    <n v="4589.2079999999996"/>
    <n v="0"/>
    <x v="0"/>
    <x v="0"/>
    <n v="10.1978380583316"/>
    <s v="Qty / 1,000"/>
    <m/>
    <s v="Private-Lighting"/>
    <s v="lighting"/>
    <n v="3"/>
    <n v="1"/>
    <s v="Lighting"/>
    <n v="0.91633259480590001"/>
    <n v="1.30467645558681"/>
    <n v="4205.2408747439904"/>
    <n v="0"/>
    <n v="0.71"/>
    <n v="2985.7210210682401"/>
    <n v="0"/>
    <n v="4903"/>
    <n v="1"/>
    <n v="1"/>
    <n v="0"/>
    <n v="0"/>
    <n v="14.276973281664301"/>
    <d v="1900-01-09T04:44:53"/>
    <n v="43454"/>
    <n v="0"/>
    <n v="0"/>
    <n v="0"/>
    <n v="30447.899460210385"/>
  </r>
  <r>
    <s v="STND-63105"/>
    <s v="Comcast Cable Communicatioms, LLC"/>
    <s v="Comcast Cable Communications - 155 Industrial Dr - Elmhurst"/>
    <s v="Outdoor &amp; Garage - LED Fixtures"/>
    <s v="Outdoor &amp; Garage Lighting"/>
    <s v="Exterior"/>
    <n v="0"/>
    <n v="2118.096"/>
    <n v="0"/>
    <x v="0"/>
    <x v="0"/>
    <n v="10.1978380583316"/>
    <s v="Qty / 1,000"/>
    <m/>
    <s v="Private-Lighting"/>
    <s v="lighting"/>
    <n v="3"/>
    <n v="1"/>
    <s v="Lighting"/>
    <n v="0.91633259480590001"/>
    <n v="1.30467645558681"/>
    <n v="1940.8804037279999"/>
    <n v="0"/>
    <n v="0.71"/>
    <n v="1378.02508664688"/>
    <n v="0"/>
    <n v="4903"/>
    <n v="1"/>
    <n v="1"/>
    <n v="0"/>
    <n v="0"/>
    <n v="14.276973281664301"/>
    <d v="1900-01-09T04:44:53"/>
    <n v="43454"/>
    <n v="0"/>
    <n v="0"/>
    <n v="0"/>
    <n v="14052.876673943254"/>
  </r>
  <r>
    <s v="STND-63107"/>
    <s v="Heartland Bank and Trust Company"/>
    <s v="Heartland Bank &amp; Trust - 700 W Jefferson St - Shorewood"/>
    <s v="New Indoor LED Fixtures"/>
    <s v="Indoor Lighting"/>
    <s v="Office"/>
    <n v="0"/>
    <n v="9505.2669999999998"/>
    <n v="2.1373440000000001"/>
    <x v="0"/>
    <x v="0"/>
    <n v="15"/>
    <s v="Qty / 1,000"/>
    <m/>
    <s v="Private-Lighting"/>
    <s v="lighting"/>
    <n v="3"/>
    <n v="1"/>
    <s v="Lighting"/>
    <n v="0.91633259480590001"/>
    <n v="1.30467645558681"/>
    <n v="8709.9859744328896"/>
    <n v="2.7885423942897298"/>
    <n v="0.71"/>
    <n v="6184.0900418473502"/>
    <n v="1.9798650999457099"/>
    <n v="2885"/>
    <n v="1.165"/>
    <n v="1.3779999999999999"/>
    <n v="2.5499999999999998E-2"/>
    <n v="0.55000000000000004"/>
    <n v="24.263431542460999"/>
    <d v="1900-01-16T07:56:40"/>
    <n v="43448"/>
    <n v="3.6793012195404802"/>
    <n v="190.647761672136"/>
    <n v="0"/>
    <n v="92761.350627710257"/>
  </r>
  <r>
    <s v="STND-63110"/>
    <s v="Comcast Cable Communications, LLC"/>
    <s v="Comcast Cable Communications - 688 Industrial Drive - Elmhurst"/>
    <s v="Outdoor &amp; Garage - LED Fixtures"/>
    <s v="Outdoor &amp; Garage Lighting"/>
    <s v="Exterior"/>
    <n v="0"/>
    <n v="12218.276"/>
    <n v="0"/>
    <x v="0"/>
    <x v="0"/>
    <n v="10.1978380583316"/>
    <s v="Qty / 1,000"/>
    <m/>
    <s v="Private-Lighting"/>
    <s v="lighting"/>
    <n v="3"/>
    <n v="1"/>
    <s v="Lighting"/>
    <n v="0.91633259480590001"/>
    <n v="1.30467645558681"/>
    <n v="11196.0045511347"/>
    <n v="0"/>
    <n v="0.71"/>
    <n v="7949.1632313055998"/>
    <n v="0"/>
    <n v="4903"/>
    <n v="1"/>
    <n v="1"/>
    <n v="0"/>
    <n v="0"/>
    <n v="14.276973281664301"/>
    <d v="1900-01-09T04:44:53"/>
    <n v="43448"/>
    <n v="0"/>
    <n v="0"/>
    <n v="0"/>
    <n v="81064.279332098449"/>
  </r>
  <r>
    <s v="STND-63110"/>
    <s v="Comcast Cable Communications, LLC"/>
    <s v="Comcast Cable Communications - 688 Industrial Drive - Elmhurst"/>
    <s v="Outdoor &amp; Garage - LED Fixtures"/>
    <s v="Outdoor &amp; Garage Lighting"/>
    <s v="Exterior"/>
    <n v="0"/>
    <n v="21087.803"/>
    <n v="0"/>
    <x v="0"/>
    <x v="0"/>
    <n v="10.1978380583316"/>
    <s v="Qty / 1,000"/>
    <m/>
    <s v="Private-Lighting"/>
    <s v="lighting"/>
    <n v="3"/>
    <n v="1"/>
    <s v="Lighting"/>
    <n v="0.91633259480590001"/>
    <n v="1.30467645558681"/>
    <n v="19323.441241745601"/>
    <n v="0"/>
    <n v="0.71"/>
    <n v="13719.643281639401"/>
    <n v="0"/>
    <n v="4903"/>
    <n v="1"/>
    <n v="1"/>
    <n v="0"/>
    <n v="0"/>
    <n v="14.276973281664301"/>
    <d v="1900-01-09T04:44:53"/>
    <n v="43448"/>
    <n v="0"/>
    <n v="0"/>
    <n v="0"/>
    <n v="139910.70040423571"/>
  </r>
  <r>
    <s v="STND-63110"/>
    <s v="Comcast Cable Communications, LLC"/>
    <s v="Comcast Cable Communications - 688 Industrial Drive - Elmhurst"/>
    <s v="Outdoor &amp; Garage - LED Fixtures"/>
    <s v="Outdoor &amp; Garage Lighting"/>
    <s v="Exterior"/>
    <n v="0"/>
    <n v="2559.366"/>
    <n v="0"/>
    <x v="0"/>
    <x v="0"/>
    <n v="10.1978380583316"/>
    <s v="Qty / 1,000"/>
    <m/>
    <s v="Private-Lighting"/>
    <s v="lighting"/>
    <n v="3"/>
    <n v="1"/>
    <s v="Lighting"/>
    <n v="0.91633259480590001"/>
    <n v="1.30467645558681"/>
    <n v="2345.230487838"/>
    <n v="0"/>
    <n v="0.71"/>
    <n v="1665.11364636498"/>
    <n v="0"/>
    <n v="4903"/>
    <n v="1"/>
    <n v="1"/>
    <n v="0"/>
    <n v="0"/>
    <n v="14.276973281664301"/>
    <d v="1900-01-09T04:44:53"/>
    <n v="43448"/>
    <n v="0"/>
    <n v="0"/>
    <n v="0"/>
    <n v="16980.559314348098"/>
  </r>
  <r>
    <s v="STND-63113"/>
    <s v="Bot Spot Corp"/>
    <s v="Bot Spot Robots - 8058 N Milwaukee Ave - Niles"/>
    <s v="New Indoor LED Fixtures"/>
    <s v="Indoor Lighting"/>
    <s v="Retail (mall/dept. store)"/>
    <n v="0"/>
    <n v="9448.4539999999997"/>
    <n v="1.9165300000000001"/>
    <x v="0"/>
    <x v="0"/>
    <n v="9.1274187659729797"/>
    <s v="Qty / 1,000"/>
    <m/>
    <s v="Private-Lighting"/>
    <s v="lighting"/>
    <n v="3"/>
    <n v="1"/>
    <s v="Lighting"/>
    <n v="0.91633259480590001"/>
    <n v="1.30467645558681"/>
    <n v="8657.9263707241807"/>
    <n v="2.5004515674257801"/>
    <n v="0.71"/>
    <n v="6147.1277232141701"/>
    <n v="1.77532061287231"/>
    <n v="5478"/>
    <n v="1.1200000000000001"/>
    <n v="1.31"/>
    <n v="2.1999999999999999E-2"/>
    <n v="0.95"/>
    <n v="12.7783862723622"/>
    <d v="1900-01-08T03:03:29"/>
    <n v="43442"/>
    <n v="2.0092017416036798"/>
    <n v="170.066410853511"/>
    <n v="0"/>
    <n v="56107.408937697772"/>
  </r>
  <r>
    <s v="STND-63113"/>
    <s v="Bot Spot Corp"/>
    <s v="Bot Spot Robots - 8058 N Milwaukee Ave - Niles"/>
    <s v="New Indoor LED Fixtures"/>
    <s v="Indoor Lighting"/>
    <s v="Retail (mall/dept. store)"/>
    <n v="0"/>
    <n v="1306.8320000000001"/>
    <n v="0.26507900000000001"/>
    <x v="0"/>
    <x v="0"/>
    <n v="9.1274187659729797"/>
    <s v="Qty / 1,000"/>
    <m/>
    <s v="Private-Lighting"/>
    <s v="lighting"/>
    <n v="3"/>
    <n v="1"/>
    <s v="Lighting"/>
    <n v="0.91633259480590001"/>
    <n v="1.30467645558681"/>
    <n v="1197.49275753538"/>
    <n v="0.34584233017049498"/>
    <n v="0.71"/>
    <n v="850.21985785012203"/>
    <n v="0.24554805442105199"/>
    <n v="5478"/>
    <n v="1.1200000000000001"/>
    <n v="1.31"/>
    <n v="2.1999999999999999E-2"/>
    <n v="0.95"/>
    <n v="12.7783862723622"/>
    <d v="1900-01-08T03:03:29"/>
    <n v="43442"/>
    <n v="0.27789660921695097"/>
    <n v="23.522179165873599"/>
    <n v="0"/>
    <n v="7760.312685744083"/>
  </r>
  <r>
    <s v="STND-63116"/>
    <s v="Dekalb Community Unit School District #428"/>
    <s v="Dekalb Community Unit School District 428 (Malta Elementary) - 5068 State Rt 38 - Malta"/>
    <s v="New Indoor LED Fixtures"/>
    <s v="Indoor Lighting"/>
    <s v="K-12 School"/>
    <n v="0"/>
    <n v="20424.62"/>
    <n v="5.5693440000000001"/>
    <x v="0"/>
    <x v="1"/>
    <n v="15"/>
    <s v="Qty / 1,000"/>
    <m/>
    <s v="Public-Lighting"/>
    <s v="lighting"/>
    <n v="3"/>
    <n v="1"/>
    <s v="Lighting"/>
    <n v="0.99829244462109001"/>
    <n v="0.987374621353864"/>
    <n v="20389.743830256801"/>
    <n v="5.49902892318942"/>
    <n v="0.71"/>
    <n v="14476.718119482301"/>
    <n v="3.90431053546448"/>
    <n v="2979"/>
    <n v="1.17333333333333"/>
    <n v="1.323"/>
    <n v="2.1333333333333301E-2"/>
    <n v="0.72"/>
    <n v="23.497818059751602"/>
    <d v="1900-01-15T18:49:11"/>
    <n v="43471"/>
    <n v="5.77289506507665"/>
    <n v="370.72261509557899"/>
    <n v="0"/>
    <n v="217150.7717922345"/>
  </r>
  <r>
    <s v="STND-63117"/>
    <s v="South Suburban Community College District 510"/>
    <s v="South Suburban College (Addendum) - 15800 S State St - South Holland"/>
    <s v="Networked Lighting M&amp;V"/>
    <s v="Indoor Advanced Lighting"/>
    <s v="College/University"/>
    <n v="0"/>
    <n v="7276.7960000000003"/>
    <n v="0"/>
    <x v="0"/>
    <x v="1"/>
    <n v="15"/>
    <s v="Qty / 1,000"/>
    <m/>
    <s v="Public-Lighting"/>
    <s v="lighting"/>
    <n v="3"/>
    <n v="1"/>
    <s v="Lighting"/>
    <n v="0.99829244462109001"/>
    <n v="0.987374621353864"/>
    <n v="7264.3704678489703"/>
    <n v="0"/>
    <n v="0.71"/>
    <n v="5157.7030321727698"/>
    <n v="0"/>
    <n v="3395"/>
    <n v="1.06"/>
    <n v="1.39"/>
    <n v="0.02"/>
    <n v="0.63"/>
    <n v="20.618556701030901"/>
    <d v="1900-01-13T17:27:39"/>
    <n v="43432"/>
    <n v="0"/>
    <n v="137.06359373299901"/>
    <n v="0"/>
    <n v="77365.545482591551"/>
  </r>
  <r>
    <s v="STND-63117"/>
    <s v="South Suburban Community College District 510"/>
    <s v="South Suburban College (Addendum) - 15800 S State St - South Holland"/>
    <s v="New Indoor LED Fixtures"/>
    <s v="Indoor Lighting"/>
    <s v="College/University"/>
    <n v="0"/>
    <n v="0"/>
    <n v="0"/>
    <x v="0"/>
    <x v="1"/>
    <n v="14.727540500736399"/>
    <s v="Qty / 1,000"/>
    <m/>
    <s v="Public-Lighting"/>
    <s v="lighting"/>
    <n v="3"/>
    <n v="1"/>
    <s v="Lighting"/>
    <n v="0.99829244462109001"/>
    <n v="0.987374621353864"/>
    <n v="0"/>
    <n v="0"/>
    <n v="0.71"/>
    <n v="0"/>
    <n v="0"/>
    <n v="3395"/>
    <n v="1.06"/>
    <n v="1.39"/>
    <n v="0.02"/>
    <n v="0.63"/>
    <n v="20.618556701030901"/>
    <d v="1900-01-13T17:27:39"/>
    <n v="43432"/>
    <n v="0"/>
    <n v="0"/>
    <n v="0"/>
    <n v="0"/>
  </r>
  <r>
    <s v="STND-63119"/>
    <s v="La Huerta #2 Grocery, Inc."/>
    <s v="La Huerta #2 - 224 W Green St - Bensenville"/>
    <s v="New Indoor LED Fixtures"/>
    <s v="Indoor Lighting"/>
    <s v="Retail (mall/dept. store)"/>
    <n v="0"/>
    <n v="14099.057000000001"/>
    <n v="2.859861"/>
    <x v="0"/>
    <x v="0"/>
    <n v="9.1274187659729797"/>
    <s v="Qty / 1,000"/>
    <m/>
    <s v="Private-Lighting"/>
    <s v="lighting"/>
    <n v="3"/>
    <n v="1"/>
    <s v="Lighting"/>
    <n v="0.91633259480590001"/>
    <n v="1.30467645558681"/>
    <n v="12919.425485126299"/>
    <n v="3.73119331295094"/>
    <n v="0.71"/>
    <n v="9172.7920944396592"/>
    <n v="2.6491472521951702"/>
    <n v="5478"/>
    <n v="1.1200000000000001"/>
    <n v="1.31"/>
    <n v="2.1999999999999999E-2"/>
    <n v="0.95"/>
    <n v="12.7783862723622"/>
    <d v="1900-01-08T03:03:29"/>
    <n v="43442"/>
    <n v="2.9981464949384802"/>
    <n v="253.77442917212301"/>
    <n v="0"/>
    <n v="83723.914699157132"/>
  </r>
  <r>
    <s v="STND-63119"/>
    <s v="La Huerta #2 Grocery, Inc."/>
    <s v="La Huerta #2 - 224 W Green St - Bensenville"/>
    <s v="LED Refrigerated Display Case Lighting for Open and Closed Cases"/>
    <s v="Refrigeration"/>
    <s v="Retail (mall/dept. store)"/>
    <n v="0"/>
    <n v="4668.84"/>
    <n v="0.55559999999999998"/>
    <x v="2"/>
    <x v="0"/>
    <n v="8.6177180282661094"/>
    <s v="ΔkWpeak / CF"/>
    <n v="0.69"/>
    <s v="Private-Lighting"/>
    <s v="lighting"/>
    <n v="3"/>
    <n v="1"/>
    <s v="Non-Lighting"/>
    <n v="0.91633259480590001"/>
    <n v="1.30467645558681"/>
    <n v="4278.2102719335799"/>
    <n v="0.72487823872403001"/>
    <n v="0.7"/>
    <n v="2994.7471903535002"/>
    <n v="0.50741476710682099"/>
    <n v="5478"/>
    <n v="1.1200000000000001"/>
    <n v="1.31"/>
    <n v="2.1999999999999999E-2"/>
    <n v="0.95"/>
    <n v="12.7783862723622"/>
    <d v="1900-01-08T03:03:29"/>
    <n v="43442"/>
    <n v="1.0505481720638099"/>
    <n v="0"/>
    <n v="0"/>
    <n v="25807.886852408636"/>
  </r>
  <r>
    <s v="STND-63119"/>
    <s v="La Huerta #2 Grocery, Inc."/>
    <s v="La Huerta #2 - 224 W Green St - Bensenville"/>
    <s v="LED Refrigerated Display Case Lighting for Open and Closed Cases"/>
    <s v="Refrigeration"/>
    <s v="Retail (mall/dept. store)"/>
    <n v="0"/>
    <n v="1476.24"/>
    <n v="0.17568"/>
    <x v="2"/>
    <x v="0"/>
    <n v="8.6177180282661094"/>
    <s v="ΔkWpeak / CF"/>
    <n v="0.69"/>
    <s v="Private-Lighting"/>
    <s v="lighting"/>
    <n v="3"/>
    <n v="1"/>
    <s v="Non-Lighting"/>
    <n v="0.91633259480590001"/>
    <n v="1.30467645558681"/>
    <n v="1352.72682975626"/>
    <n v="0.22920555971748999"/>
    <n v="0.7"/>
    <n v="946.90878082938298"/>
    <n v="0.160443891802243"/>
    <n v="5478"/>
    <n v="1.1200000000000001"/>
    <n v="1.31"/>
    <n v="2.1999999999999999E-2"/>
    <n v="0.95"/>
    <n v="12.7783862723622"/>
    <d v="1900-01-08T03:03:29"/>
    <n v="43442"/>
    <n v="0.332181970605058"/>
    <n v="0"/>
    <n v="0"/>
    <n v="8160.1928716768562"/>
  </r>
  <r>
    <s v="STND-63120"/>
    <s v="FL Cedar, LLC"/>
    <s v="Frontline Real Estate Partners / FL Cedar - 2003 63rd St - Downers Grove"/>
    <s v="Outdoor &amp; Garage - LED Fixtures"/>
    <s v="Outdoor &amp; Garage Lighting"/>
    <s v="Exterior"/>
    <n v="0"/>
    <n v="252406.44"/>
    <n v="0"/>
    <x v="0"/>
    <x v="0"/>
    <n v="10.1978380583316"/>
    <s v="Qty / 1,000"/>
    <m/>
    <s v="Private-Lighting"/>
    <s v="lighting"/>
    <n v="2"/>
    <n v="1"/>
    <s v="Lighting"/>
    <n v="0.97902139861649395"/>
    <n v="0.93591656730105399"/>
    <n v="247111.30590861"/>
    <n v="0"/>
    <n v="0.71"/>
    <n v="175449.02719511301"/>
    <n v="0"/>
    <n v="4903"/>
    <n v="1"/>
    <n v="1"/>
    <n v="0"/>
    <n v="0"/>
    <n v="14.276973281664301"/>
    <d v="1900-01-09T04:44:53"/>
    <n v="43460"/>
    <n v="0"/>
    <n v="0"/>
    <n v="0"/>
    <n v="1789200.7668275794"/>
  </r>
  <r>
    <s v="STND-63120"/>
    <s v="FL Cedar, LLC"/>
    <s v="Frontline Real Estate Partners / FL Cedar - 2003 63rd St - Downers Grove"/>
    <s v="Outdoor &amp; Garage - LED Fixtures"/>
    <s v="Outdoor &amp; Garage Lighting"/>
    <s v="Exterior"/>
    <n v="0"/>
    <n v="10443.39"/>
    <n v="0"/>
    <x v="0"/>
    <x v="0"/>
    <n v="10.1978380583316"/>
    <s v="Qty / 1,000"/>
    <m/>
    <s v="Private-Lighting"/>
    <s v="lighting"/>
    <n v="2"/>
    <n v="1"/>
    <s v="Lighting"/>
    <n v="0.97902139861649395"/>
    <n v="0.93591656730105399"/>
    <n v="10224.302284097501"/>
    <n v="0"/>
    <n v="0.71"/>
    <n v="7259.2546217092204"/>
    <n v="0"/>
    <n v="4903"/>
    <n v="1"/>
    <n v="1"/>
    <n v="0"/>
    <n v="0"/>
    <n v="14.276973281664301"/>
    <d v="1900-01-09T04:44:53"/>
    <n v="43460"/>
    <n v="0"/>
    <n v="0"/>
    <n v="0"/>
    <n v="74028.703056385843"/>
  </r>
  <r>
    <s v="STND-63123"/>
    <s v="First Community Building Condominium Association"/>
    <s v="First Community Building Condominium Association - 2801 Black Rd - Joliet"/>
    <s v="Outdoor &amp; Garage - LED Fixtures"/>
    <s v="Outdoor &amp; Garage Lighting"/>
    <s v="Exterior"/>
    <n v="0"/>
    <n v="13179.263999999999"/>
    <n v="0"/>
    <x v="0"/>
    <x v="0"/>
    <n v="10.1978380583316"/>
    <s v="Qty / 1,000"/>
    <m/>
    <s v="Private-Lighting"/>
    <s v="lighting"/>
    <n v="3"/>
    <n v="1"/>
    <s v="Lighting"/>
    <n v="0.91633259480590001"/>
    <n v="1.30467645558681"/>
    <n v="12076.589178751999"/>
    <n v="0"/>
    <n v="0.71"/>
    <n v="8574.3783169139097"/>
    <n v="0"/>
    <n v="4903"/>
    <n v="1"/>
    <n v="1"/>
    <n v="0"/>
    <n v="0"/>
    <n v="14.276973281664301"/>
    <d v="1900-01-09T04:44:53"/>
    <n v="43469"/>
    <n v="0"/>
    <n v="0"/>
    <n v="0"/>
    <n v="87440.12152675791"/>
  </r>
  <r>
    <s v="STND-63123"/>
    <s v="First Community Building Condominium Association"/>
    <s v="First Community Building Condominium Association - 2801 Black Rd - Joliet"/>
    <s v="Outdoor &amp; Garage - LED Fixtures"/>
    <s v="Outdoor &amp; Garage Lighting"/>
    <s v="Exterior"/>
    <n v="0"/>
    <n v="2118.096"/>
    <n v="0"/>
    <x v="0"/>
    <x v="0"/>
    <n v="10.1978380583316"/>
    <s v="Qty / 1,000"/>
    <m/>
    <s v="Private-Lighting"/>
    <s v="lighting"/>
    <n v="3"/>
    <n v="1"/>
    <s v="Lighting"/>
    <n v="0.91633259480590001"/>
    <n v="1.30467645558681"/>
    <n v="1940.8804037279999"/>
    <n v="0"/>
    <n v="0.71"/>
    <n v="1378.02508664688"/>
    <n v="0"/>
    <n v="4903"/>
    <n v="1"/>
    <n v="1"/>
    <n v="0"/>
    <n v="0"/>
    <n v="14.276973281664301"/>
    <d v="1900-01-09T04:44:53"/>
    <n v="43469"/>
    <n v="0"/>
    <n v="0"/>
    <n v="0"/>
    <n v="14052.876673943254"/>
  </r>
  <r>
    <s v="STND-63126"/>
    <s v="Illniois Central School Bus LLC"/>
    <s v="Illinois Central School Bus LLC - 751 Eastgate Pkwy - Kankakee"/>
    <s v="Outdoor &amp; Garage - LED Fixtures"/>
    <s v="Outdoor &amp; Garage Lighting"/>
    <s v="Garage"/>
    <n v="0"/>
    <n v="15304.5"/>
    <n v="4.1399999999999997"/>
    <x v="0"/>
    <x v="0"/>
    <n v="14.701558365186701"/>
    <s v="Qty / 1,000"/>
    <m/>
    <s v="Private-Lighting"/>
    <s v="lighting"/>
    <n v="3"/>
    <n v="1"/>
    <s v="Lighting"/>
    <n v="0.91633259480590001"/>
    <n v="1.30467645558681"/>
    <n v="14024.012197206899"/>
    <n v="5.4013605261293796"/>
    <n v="0.71"/>
    <n v="9957.0486600168897"/>
    <n v="3.83496597355186"/>
    <n v="3401"/>
    <n v="1"/>
    <n v="1"/>
    <n v="0"/>
    <n v="0.92"/>
    <n v="20.582181711261399"/>
    <d v="1900-01-13T16:50:15"/>
    <n v="43442"/>
    <n v="5.4013605261293796"/>
    <n v="0"/>
    <n v="0"/>
    <n v="146384.13202024234"/>
  </r>
  <r>
    <s v="STND-63127"/>
    <s v="J B Sullivan Inc"/>
    <s v="J.B. Sullivan, Inc. (dba Sullivan's Foods) - 1108 Meriden St #HS - Mendota"/>
    <s v="Outdoor &amp; Garage - LED Retrofits"/>
    <s v="Outdoor &amp; Garage Lighting"/>
    <s v="Exterior"/>
    <n v="0"/>
    <n v="23240.22"/>
    <n v="0"/>
    <x v="0"/>
    <x v="0"/>
    <n v="10.1978380583316"/>
    <s v="Qty / 1,000"/>
    <m/>
    <s v="Private-Lighting"/>
    <s v="lighting"/>
    <n v="3"/>
    <n v="1"/>
    <s v="Lighting"/>
    <n v="0.91633259480590001"/>
    <n v="1.30467645558681"/>
    <n v="21295.771096460001"/>
    <n v="0"/>
    <n v="0.71"/>
    <n v="15119.997478486601"/>
    <n v="0"/>
    <n v="4903"/>
    <n v="1"/>
    <n v="1"/>
    <n v="0"/>
    <n v="0"/>
    <n v="14.276973281664301"/>
    <d v="1900-01-09T04:44:53"/>
    <n v="43432"/>
    <n v="0"/>
    <n v="0"/>
    <n v="0"/>
    <n v="154191.28572798849"/>
  </r>
  <r>
    <s v="STND-63128"/>
    <s v="Rolling Meadows Station LLC"/>
    <s v="Rolling Meadows Station LLC - 3000 Kirchoff Rd - Rolling Meadows"/>
    <s v="Occupancy Sensors"/>
    <s v="Outdoor &amp; Garage Lighting"/>
    <s v="Exterior"/>
    <n v="0"/>
    <n v="15091.433999999999"/>
    <n v="0"/>
    <x v="0"/>
    <x v="0"/>
    <n v="8"/>
    <s v="Qty / 1,000"/>
    <m/>
    <s v="Private-Lighting"/>
    <s v="lighting"/>
    <n v="2"/>
    <n v="1"/>
    <s v="Lighting"/>
    <n v="0.97902139861649395"/>
    <n v="0.93591656730105399"/>
    <n v="14774.8368218085"/>
    <n v="0"/>
    <n v="0.71"/>
    <n v="10490.134143484"/>
    <n v="0"/>
    <n v="4903"/>
    <n v="1"/>
    <n v="1"/>
    <n v="0"/>
    <n v="0"/>
    <n v="14.276973281664301"/>
    <d v="1900-01-09T04:44:53"/>
    <n v="43474"/>
    <n v="0"/>
    <n v="0"/>
    <n v="0"/>
    <n v="83921.073147871997"/>
  </r>
  <r>
    <s v="STND-63128"/>
    <s v="Rolling Meadows Station LLC"/>
    <s v="Rolling Meadows Station LLC - 3000 Kirchoff Rd - Rolling Meadows"/>
    <s v="Outdoor &amp; Garage - LED Fixtures"/>
    <s v="Outdoor &amp; Garage Lighting"/>
    <s v="Exterior"/>
    <n v="0"/>
    <n v="109214.325"/>
    <n v="0"/>
    <x v="0"/>
    <x v="0"/>
    <n v="10.1978380583316"/>
    <s v="Qty / 1,000"/>
    <m/>
    <s v="Private-Lighting"/>
    <s v="lighting"/>
    <n v="2"/>
    <n v="1"/>
    <s v="Lighting"/>
    <n v="0.97902139861649395"/>
    <n v="0.93591656730105399"/>
    <n v="106923.161210456"/>
    <n v="0"/>
    <n v="0.71"/>
    <n v="75915.444459423903"/>
    <n v="0"/>
    <n v="4903"/>
    <n v="1"/>
    <n v="1"/>
    <n v="0"/>
    <n v="0"/>
    <n v="14.276973281664301"/>
    <d v="1900-01-09T04:44:53"/>
    <n v="43474"/>
    <n v="0"/>
    <n v="0"/>
    <n v="0"/>
    <n v="774173.40872347192"/>
  </r>
  <r>
    <s v="STND-63128"/>
    <s v="Rolling Meadows Station LLC"/>
    <s v="Rolling Meadows Station LLC - 3000 Kirchoff Rd - Rolling Meadows"/>
    <s v="Outdoor &amp; Garage - LED Fixtures"/>
    <s v="Outdoor &amp; Garage Lighting"/>
    <s v="Exterior"/>
    <n v="0"/>
    <n v="23534.400000000001"/>
    <n v="0"/>
    <x v="0"/>
    <x v="0"/>
    <n v="10.1978380583316"/>
    <s v="Qty / 1,000"/>
    <m/>
    <s v="Private-Lighting"/>
    <s v="lighting"/>
    <n v="2"/>
    <n v="1"/>
    <s v="Lighting"/>
    <n v="0.97902139861649395"/>
    <n v="0.93591656730105399"/>
    <n v="23040.681203600001"/>
    <n v="0"/>
    <n v="0.71"/>
    <n v="16358.883654556001"/>
    <n v="0"/>
    <n v="4903"/>
    <n v="1"/>
    <n v="1"/>
    <n v="0"/>
    <n v="0"/>
    <n v="14.276973281664301"/>
    <d v="1900-01-09T04:44:53"/>
    <n v="43474"/>
    <n v="0"/>
    <n v="0"/>
    <n v="0"/>
    <n v="166825.24632424992"/>
  </r>
  <r>
    <s v="STND-63129"/>
    <s v="Alpha Bedding, LLC"/>
    <s v="Alpha Bedding LLC (dba Alpha Tekniko) - 1290 Ensell Rd - Lake Zurich"/>
    <s v="New Indoor LED Fixtures"/>
    <s v="Indoor Lighting"/>
    <s v="Warehouse"/>
    <n v="0"/>
    <n v="3512.14"/>
    <n v="0.55583199999999999"/>
    <x v="0"/>
    <x v="0"/>
    <n v="9.5383441434566993"/>
    <s v="Qty / 1,000"/>
    <m/>
    <s v="Private-Lighting"/>
    <s v="lighting"/>
    <n v="3"/>
    <n v="1"/>
    <s v="Lighting"/>
    <n v="0.91633259480590001"/>
    <n v="1.30467645558681"/>
    <n v="3218.2883595215899"/>
    <n v="0.72518092366172604"/>
    <n v="0.71"/>
    <n v="2284.9847352603301"/>
    <n v="0.51487845579982505"/>
    <n v="5242"/>
    <n v="1"/>
    <n v="1.22"/>
    <n v="1.0999999999999999E-2"/>
    <n v="0.68"/>
    <n v="13.3536818008394"/>
    <d v="1900-01-08T12:55:13"/>
    <n v="43447"/>
    <n v="0.87413322524315995"/>
    <n v="35.401171954737499"/>
    <n v="0"/>
    <n v="21794.970767458326"/>
  </r>
  <r>
    <s v="STND-63129"/>
    <s v="Alpha Bedding, LLC"/>
    <s v="Alpha Bedding LLC (dba Alpha Tekniko) - 1290 Ensell Rd - Lake Zurich"/>
    <s v="Occupancy Sensors"/>
    <s v="Indoor Lighting"/>
    <s v="Warehouse"/>
    <n v="0"/>
    <n v="13908.074000000001"/>
    <n v="7.1481630000000003"/>
    <x v="0"/>
    <x v="0"/>
    <n v="8"/>
    <s v="Qty / 1,000"/>
    <m/>
    <s v="Private-Lighting"/>
    <s v="lighting"/>
    <n v="3"/>
    <n v="1"/>
    <s v="Lighting"/>
    <n v="0.91633259480590001"/>
    <n v="1.30467645558681"/>
    <n v="12744.4215371725"/>
    <n v="9.3260399667967508"/>
    <n v="0.71"/>
    <n v="9048.5392913924497"/>
    <n v="6.62148837642569"/>
    <n v="5242"/>
    <n v="1"/>
    <n v="1.22"/>
    <n v="1.0999999999999999E-2"/>
    <n v="0.68"/>
    <n v="13.3536818008394"/>
    <d v="1900-01-08T12:55:13"/>
    <n v="43447"/>
    <n v="14.4231982165121"/>
    <n v="140.188636908897"/>
    <n v="0"/>
    <n v="72388.314331139598"/>
  </r>
  <r>
    <s v="STND-63130"/>
    <s v="ThermoFisher Scientific"/>
    <s v="ThermoFisher Scientific - 4500 Turnberry Dr- Hanover Park"/>
    <s v="VSD on HVAC Fan or Pump &lt;= 200 HP"/>
    <s v="Variable Speed Drives"/>
    <s v="Retail (mall/dept. store)"/>
    <n v="0"/>
    <n v="8915.57"/>
    <n v="0.44339400000000001"/>
    <x v="6"/>
    <x v="0"/>
    <n v="15"/>
    <s v="ΔkWpeak"/>
    <m/>
    <s v="Private-Non-Lighting"/>
    <s v="non_lighting"/>
    <n v="3"/>
    <n v="1"/>
    <s v="Non-Lighting"/>
    <n v="0.98952339343681495"/>
    <n v="0.43468415683807998"/>
    <n v="8822.1650808234608"/>
    <n v="0.19273634703706399"/>
    <n v="0.7"/>
    <n v="6175.5155565764198"/>
    <n v="0.13491544292594501"/>
    <n v="5478"/>
    <n v="1.1200000000000001"/>
    <n v="1.31"/>
    <n v="2.1999999999999999E-2"/>
    <n v="0.95"/>
    <n v="12.7783862723622"/>
    <d v="1900-01-08T03:03:29"/>
    <n v="43471"/>
    <n v="0.19273634703706399"/>
    <n v="0"/>
    <n v="0"/>
    <n v="92632.733348646303"/>
  </r>
  <r>
    <s v="STND-63130"/>
    <s v="ThermoFisher Scientific"/>
    <s v="ThermoFisher Scientific - 4500 Turnberry Dr- Hanover Park"/>
    <s v="VSD on HVAC Fan or Pump &lt;= 200 HP"/>
    <s v="Variable Speed Drives"/>
    <s v="Retail (mall/dept. store)"/>
    <n v="0"/>
    <n v="5943.7129999999997"/>
    <n v="0.29559600000000003"/>
    <x v="6"/>
    <x v="0"/>
    <n v="15"/>
    <s v="ΔkWpeak"/>
    <m/>
    <s v="Private-Non-Lighting"/>
    <s v="non_lighting"/>
    <n v="3"/>
    <n v="1"/>
    <s v="Non-Lighting"/>
    <n v="0.98952339343681495"/>
    <n v="0.43468415683807998"/>
    <n v="5881.4430573745103"/>
    <n v="0.128490898024709"/>
    <n v="0.7"/>
    <n v="4117.0101401621596"/>
    <n v="8.9943628617296406E-2"/>
    <n v="5478"/>
    <n v="1.1200000000000001"/>
    <n v="1.31"/>
    <n v="2.1999999999999999E-2"/>
    <n v="0.95"/>
    <n v="12.7783862723622"/>
    <d v="1900-01-08T03:03:29"/>
    <n v="43471"/>
    <n v="0.128490898024709"/>
    <n v="0"/>
    <n v="0"/>
    <n v="61755.152102432396"/>
  </r>
  <r>
    <s v="STND-63139"/>
    <s v="Adventus US Realty #5 LP"/>
    <s v="Cushman and Wakefield - 28100 Torch Pkwy - Warrenville"/>
    <s v="New Indoor LED Fixtures"/>
    <s v="Indoor Lighting"/>
    <s v="Office"/>
    <n v="0"/>
    <n v="12401.403"/>
    <n v="2.7885659999999999"/>
    <x v="0"/>
    <x v="0"/>
    <n v="15"/>
    <s v="Qty / 1,000"/>
    <m/>
    <s v="Private-Lighting"/>
    <s v="lighting"/>
    <n v="3"/>
    <n v="1"/>
    <s v="Lighting"/>
    <n v="0.91633259480590001"/>
    <n v="1.30467645558681"/>
    <n v="11363.8097902237"/>
    <n v="3.6381764050498799"/>
    <n v="0.71"/>
    <n v="8068.3049510588098"/>
    <n v="2.5831052475854102"/>
    <n v="2885"/>
    <n v="1.165"/>
    <n v="1.3779999999999999"/>
    <n v="2.5499999999999998E-2"/>
    <n v="0.55000000000000004"/>
    <n v="24.263431542460999"/>
    <d v="1900-01-16T07:56:40"/>
    <n v="43460"/>
    <n v="4.8003383098692103"/>
    <n v="248.735750773136"/>
    <n v="0"/>
    <n v="121024.57426588214"/>
  </r>
  <r>
    <s v="STND-63142"/>
    <s v="RLF II Central LLC"/>
    <s v="RLF II Central LLC - 2040 N Manheim Rd - Melrose Park"/>
    <s v="New Indoor LED Fixtures"/>
    <s v="Indoor Lighting"/>
    <s v="Warehouse"/>
    <n v="0"/>
    <n v="35729.472000000002"/>
    <n v="5.6545540000000001"/>
    <x v="0"/>
    <x v="0"/>
    <n v="9.5383441434566993"/>
    <s v="Qty / 1,000"/>
    <m/>
    <s v="Private-Lighting"/>
    <s v="lighting"/>
    <n v="3"/>
    <n v="1"/>
    <s v="Lighting"/>
    <n v="0.91633259480590001"/>
    <n v="1.30467645558681"/>
    <n v="32740.079788804698"/>
    <n v="7.3773634706441999"/>
    <n v="0.71"/>
    <n v="23245.456650051401"/>
    <n v="5.23792806415738"/>
    <n v="5242"/>
    <n v="1"/>
    <n v="1.22"/>
    <n v="1.0999999999999999E-2"/>
    <n v="0.68"/>
    <n v="13.3536818008394"/>
    <d v="1900-01-08T12:55:13"/>
    <n v="43469"/>
    <n v="8.8926753503425697"/>
    <n v="360.14087767685203"/>
    <n v="0"/>
    <n v="221723.16529999438"/>
  </r>
  <r>
    <s v="STND-63149"/>
    <s v="BankFinancial, NA"/>
    <s v="Bank Financial - 6415 W 95th St - Chicago Ridge"/>
    <s v="Outdoor &amp; Garage - LED Fixtures"/>
    <s v="Outdoor &amp; Garage Lighting"/>
    <s v="Exterior"/>
    <n v="0"/>
    <n v="6570.02"/>
    <n v="0"/>
    <x v="0"/>
    <x v="0"/>
    <n v="10.1978380583316"/>
    <s v="Qty / 1,000"/>
    <m/>
    <s v="Private-Lighting"/>
    <s v="lighting"/>
    <n v="3"/>
    <n v="1"/>
    <s v="Lighting"/>
    <n v="0.91633259480590001"/>
    <n v="1.30467645558681"/>
    <n v="6020.32347452666"/>
    <n v="0"/>
    <n v="0.71"/>
    <n v="4274.4296669139303"/>
    <n v="0"/>
    <n v="4903"/>
    <n v="1"/>
    <n v="1"/>
    <n v="0"/>
    <n v="0"/>
    <n v="14.276973281664301"/>
    <d v="1900-01-09T04:44:53"/>
    <n v="43463"/>
    <n v="0"/>
    <n v="0"/>
    <n v="0"/>
    <n v="43589.941534916543"/>
  </r>
  <r>
    <s v="STND-63149"/>
    <s v="BankFinancial, NA"/>
    <s v="Bank Financial - 6415 W 95th St - Chicago Ridge"/>
    <s v="Outdoor &amp; Garage - LED Fixtures"/>
    <s v="Outdoor &amp; Garage Lighting"/>
    <s v="Exterior"/>
    <n v="0"/>
    <n v="941.37599999999998"/>
    <n v="0"/>
    <x v="0"/>
    <x v="0"/>
    <n v="10.1978380583316"/>
    <s v="Qty / 1,000"/>
    <m/>
    <s v="Private-Lighting"/>
    <s v="lighting"/>
    <n v="3"/>
    <n v="1"/>
    <s v="Lighting"/>
    <n v="0.91633259480590001"/>
    <n v="1.30467645558681"/>
    <n v="862.61351276799905"/>
    <n v="0"/>
    <n v="0.71"/>
    <n v="612.455594065279"/>
    <n v="0"/>
    <n v="4903"/>
    <n v="1"/>
    <n v="1"/>
    <n v="0"/>
    <n v="0"/>
    <n v="14.276973281664301"/>
    <d v="1900-01-09T04:44:53"/>
    <n v="43463"/>
    <n v="0"/>
    <n v="0"/>
    <n v="0"/>
    <n v="6245.7229661969914"/>
  </r>
  <r>
    <s v="STND-63149"/>
    <s v="BankFinancial, NA"/>
    <s v="Bank Financial - 6415 W 95th St - Chicago Ridge"/>
    <s v="Outdoor &amp; Garage - LED Fixtures"/>
    <s v="Outdoor &amp; Garage Lighting"/>
    <s v="Exterior"/>
    <n v="0"/>
    <n v="12355.56"/>
    <n v="0"/>
    <x v="0"/>
    <x v="0"/>
    <n v="10.1978380583316"/>
    <s v="Qty / 1,000"/>
    <m/>
    <s v="Private-Lighting"/>
    <s v="lighting"/>
    <n v="3"/>
    <n v="1"/>
    <s v="Lighting"/>
    <n v="0.91633259480590001"/>
    <n v="1.30467645558681"/>
    <n v="11321.802355080001"/>
    <n v="0"/>
    <n v="0.71"/>
    <n v="8038.4796721067896"/>
    <n v="0"/>
    <n v="4903"/>
    <n v="1"/>
    <n v="1"/>
    <n v="0"/>
    <n v="0"/>
    <n v="14.276973281664301"/>
    <d v="1900-01-09T04:44:53"/>
    <n v="43463"/>
    <n v="0"/>
    <n v="0"/>
    <n v="0"/>
    <n v="81975.113931335538"/>
  </r>
  <r>
    <s v="STND-63150"/>
    <s v="Designer Direct Inc."/>
    <s v="Designer Direct Inc - 1455 E Golf Rd., Ste 200 - Des Plaines"/>
    <s v="Retrofit of Existing Indoor Fixtures to LED"/>
    <s v="Indoor Lighting"/>
    <s v="Office"/>
    <n v="0"/>
    <n v="6143.3190000000004"/>
    <n v="1.3813800000000001"/>
    <x v="0"/>
    <x v="0"/>
    <n v="15"/>
    <s v="Qty / 1,000"/>
    <m/>
    <s v="Private-Lighting"/>
    <s v="lighting"/>
    <n v="3"/>
    <n v="1"/>
    <s v="Lighting"/>
    <n v="0.91633259480590001"/>
    <n v="1.30467645558681"/>
    <n v="5629.3234399903904"/>
    <n v="1.8022539622185001"/>
    <n v="0.71"/>
    <n v="3996.8196423931699"/>
    <n v="1.2796003131751399"/>
    <n v="2885"/>
    <n v="1.165"/>
    <n v="1.3779999999999999"/>
    <n v="2.5499999999999998E-2"/>
    <n v="0.55000000000000004"/>
    <n v="24.263431542460999"/>
    <d v="1900-01-16T07:56:40"/>
    <n v="43442"/>
    <n v="2.37795746433369"/>
    <n v="123.216950832408"/>
    <n v="0"/>
    <n v="59952.294635897546"/>
  </r>
  <r>
    <s v="STND-63154"/>
    <s v="Taylor Store Inc DBA"/>
    <s v="Taylor Store Inc DBA - 1455 W Taylor St - Chicago"/>
    <s v="New Indoor LED Fixtures"/>
    <s v="Indoor Lighting"/>
    <s v="Retail (mall/dept. store)"/>
    <n v="0"/>
    <n v="14184.951999999999"/>
    <n v="2.877284"/>
    <x v="0"/>
    <x v="0"/>
    <n v="9.1274187659729797"/>
    <s v="Qty / 1,000"/>
    <m/>
    <s v="Private-Lighting"/>
    <s v="lighting"/>
    <n v="3"/>
    <n v="1"/>
    <s v="Lighting"/>
    <n v="0.91633259480590001"/>
    <n v="1.30467645558681"/>
    <n v="12998.133873357099"/>
    <n v="3.7539246908366302"/>
    <n v="0.71"/>
    <n v="9228.6750500835697"/>
    <n v="2.6652865304940101"/>
    <n v="5478"/>
    <n v="1.1200000000000001"/>
    <n v="1.31"/>
    <n v="2.1999999999999999E-2"/>
    <n v="0.95"/>
    <n v="12.7783862723622"/>
    <d v="1900-01-08T03:03:29"/>
    <n v="43434"/>
    <n v="3.0164119653167001"/>
    <n v="255.32048679808699"/>
    <n v="0"/>
    <n v="84233.981837199404"/>
  </r>
  <r>
    <s v="STND-63155"/>
    <s v="Faith Baptist Church"/>
    <s v="Faith Baptist Church - 1280 Armour Rd - Bourbonnais"/>
    <s v="Outdoor &amp; Garage - LED Fixtures"/>
    <s v="Outdoor &amp; Garage Lighting"/>
    <s v="Exterior"/>
    <n v="0"/>
    <n v="1"/>
    <n v="0"/>
    <x v="0"/>
    <x v="0"/>
    <n v="10.1978380583316"/>
    <s v="Qty / 1,000"/>
    <m/>
    <s v="Private-Lighting"/>
    <s v="lighting"/>
    <n v="3"/>
    <n v="1"/>
    <s v="Lighting"/>
    <n v="0.91633259480590001"/>
    <n v="1.30467645558681"/>
    <n v="0.91633259480590001"/>
    <n v="0"/>
    <n v="0.71"/>
    <n v="0.65059614231218899"/>
    <n v="0"/>
    <n v="4903"/>
    <n v="1"/>
    <n v="1"/>
    <n v="0"/>
    <n v="0"/>
    <n v="14.276973281664301"/>
    <d v="1900-01-09T04:44:53"/>
    <n v="43422"/>
    <n v="0"/>
    <n v="0"/>
    <n v="0"/>
    <n v="6.634674100674963"/>
  </r>
  <r>
    <s v="STND-63158"/>
    <s v="Matrix Realty Group, LLC"/>
    <s v="Palmer Lake Owners Association, Matrix Realty Group, LLC (West Meter) - NS Palmer 6W 175th St - Hazel Crest"/>
    <s v="Outdoor &amp; Garage - LED Fixtures"/>
    <s v="Outdoor &amp; Garage Lighting"/>
    <s v="Exterior"/>
    <n v="0"/>
    <n v="1323.81"/>
    <n v="0"/>
    <x v="0"/>
    <x v="0"/>
    <n v="10.1978380583316"/>
    <s v="Qty / 1,000"/>
    <m/>
    <s v="Private-Lighting"/>
    <s v="lighting"/>
    <n v="3"/>
    <n v="1"/>
    <s v="Lighting"/>
    <n v="0.91633259480590001"/>
    <n v="1.30467645558681"/>
    <n v="1213.0502523299999"/>
    <n v="0"/>
    <n v="0.71"/>
    <n v="861.26567915429905"/>
    <n v="0"/>
    <n v="4903"/>
    <n v="1"/>
    <n v="1"/>
    <n v="0"/>
    <n v="0"/>
    <n v="14.276973281664301"/>
    <d v="1900-01-09T04:44:53"/>
    <n v="43457"/>
    <n v="0"/>
    <n v="0"/>
    <n v="0"/>
    <n v="8783.0479212145237"/>
  </r>
  <r>
    <s v="STND-63159"/>
    <s v="Mitsuwa Corp"/>
    <s v="Mitsuwa Corp - 100 E Algonquin Rd - Arlington Heights"/>
    <s v="Outdoor &amp; Garage - LED Retrofits"/>
    <s v="Outdoor &amp; Garage Lighting"/>
    <s v="Exterior"/>
    <n v="0"/>
    <n v="122883.889"/>
    <n v="0"/>
    <x v="0"/>
    <x v="0"/>
    <n v="10.1978380583316"/>
    <s v="Qty / 1,000"/>
    <m/>
    <s v="Private-Lighting"/>
    <s v="lighting"/>
    <n v="2"/>
    <n v="1"/>
    <s v="Lighting"/>
    <n v="0.97902139861649395"/>
    <n v="0.93591656730105399"/>
    <n v="120305.956876214"/>
    <n v="0"/>
    <n v="0.71"/>
    <n v="85417.229382111895"/>
    <n v="0"/>
    <n v="4903"/>
    <n v="1"/>
    <n v="1"/>
    <n v="0"/>
    <n v="0"/>
    <n v="14.276973281664301"/>
    <d v="1900-01-09T04:44:53"/>
    <n v="43448"/>
    <n v="0"/>
    <n v="0"/>
    <n v="0"/>
    <n v="871071.07263014081"/>
  </r>
  <r>
    <s v="STND-63170"/>
    <s v="Indian Oaks Academy"/>
    <s v="Indian Oaks Academy - 101 Bramble St - Manteno"/>
    <s v="New Indoor LED Fixtures"/>
    <s v="Indoor Lighting"/>
    <s v="Healthcare Clinic/Office"/>
    <n v="0"/>
    <n v="27954.805"/>
    <n v="5.9869919999999999"/>
    <x v="0"/>
    <x v="0"/>
    <n v="12.853470437018"/>
    <s v="Qty / 1,000"/>
    <m/>
    <s v="Private-Lighting"/>
    <s v="lighting"/>
    <n v="3"/>
    <n v="1"/>
    <s v="Lighting"/>
    <n v="0.91633259480590001"/>
    <n v="1.30467645558681"/>
    <n v="25615.899002942901"/>
    <n v="7.8110875021865702"/>
    <n v="0.71"/>
    <n v="18187.288292089499"/>
    <n v="5.5458721265524602"/>
    <n v="3890"/>
    <n v="1.4"/>
    <n v="1.85"/>
    <n v="6.0000000000000001E-3"/>
    <n v="0.65"/>
    <n v="17.994858611825201"/>
    <d v="1900-01-11T20:29:00"/>
    <n v="43471"/>
    <n v="6.4957068625252097"/>
    <n v="109.782424298327"/>
    <n v="0"/>
    <n v="233769.77239189597"/>
  </r>
  <r>
    <s v="STND-63170"/>
    <s v="Indian Oaks Academy"/>
    <s v="Indian Oaks Academy - 101 Bramble St - Manteno"/>
    <s v="Occupancy Sensors"/>
    <s v="Indoor Lighting"/>
    <s v="Healthcare Clinic/Office"/>
    <n v="0"/>
    <n v="2139.15"/>
    <n v="1.415216"/>
    <x v="0"/>
    <x v="0"/>
    <n v="8"/>
    <s v="Qty / 1,000"/>
    <m/>
    <s v="Private-Lighting"/>
    <s v="lighting"/>
    <n v="3"/>
    <n v="1"/>
    <s v="Lighting"/>
    <n v="0.91633259480590001"/>
    <n v="1.30467645558681"/>
    <n v="1960.17287017904"/>
    <n v="1.8463989947697399"/>
    <n v="0.71"/>
    <n v="1391.72273782712"/>
    <n v="1.31094328628651"/>
    <n v="3890"/>
    <n v="1.4"/>
    <n v="1.85"/>
    <n v="6.0000000000000001E-3"/>
    <n v="0.65"/>
    <n v="17.994858611825201"/>
    <d v="1900-01-11T20:29:00"/>
    <n v="43471"/>
    <n v="1.9961070213726899"/>
    <n v="8.4007408721958896"/>
    <n v="0"/>
    <n v="11133.78190261696"/>
  </r>
  <r>
    <s v="STND-63170"/>
    <s v="Indian Oaks Academy"/>
    <s v="Indian Oaks Academy - 101 Bramble St - Manteno"/>
    <s v="Outdoor &amp; Garage - LED Fixtures"/>
    <s v="Outdoor &amp; Garage Lighting"/>
    <s v="Exterior"/>
    <n v="0"/>
    <n v="2549.56"/>
    <n v="0"/>
    <x v="0"/>
    <x v="0"/>
    <n v="10.1978380583316"/>
    <s v="Qty / 1,000"/>
    <m/>
    <s v="Private-Lighting"/>
    <s v="lighting"/>
    <n v="3"/>
    <n v="1"/>
    <s v="Lighting"/>
    <n v="0.91633259480590001"/>
    <n v="1.30467645558681"/>
    <n v="2336.2449304133302"/>
    <n v="0"/>
    <n v="0.71"/>
    <n v="1658.73390059346"/>
    <n v="0"/>
    <n v="4903"/>
    <n v="1"/>
    <n v="1"/>
    <n v="0"/>
    <n v="0"/>
    <n v="14.276973281664301"/>
    <d v="1900-01-09T04:44:53"/>
    <n v="43471"/>
    <n v="0"/>
    <n v="0"/>
    <n v="0"/>
    <n v="16915.499700116812"/>
  </r>
  <r>
    <s v="STND-63170"/>
    <s v="Indian Oaks Academy"/>
    <s v="Indian Oaks Academy - 101 Bramble St - Manteno"/>
    <s v="Outdoor &amp; Garage - LED Fixtures"/>
    <s v="Outdoor &amp; Garage Lighting"/>
    <s v="Exterior"/>
    <n v="0"/>
    <n v="1588.5719999999999"/>
    <n v="0"/>
    <x v="0"/>
    <x v="0"/>
    <n v="10.1978380583316"/>
    <s v="Qty / 1,000"/>
    <m/>
    <s v="Private-Lighting"/>
    <s v="lighting"/>
    <n v="3"/>
    <n v="1"/>
    <s v="Lighting"/>
    <n v="0.91633259480590001"/>
    <n v="1.30467645558681"/>
    <n v="1455.660302796"/>
    <n v="0"/>
    <n v="0.71"/>
    <n v="1033.5188149851599"/>
    <n v="0"/>
    <n v="4903"/>
    <n v="1"/>
    <n v="1"/>
    <n v="0"/>
    <n v="0"/>
    <n v="14.276973281664301"/>
    <d v="1900-01-09T04:44:53"/>
    <n v="43471"/>
    <n v="0"/>
    <n v="0"/>
    <n v="0"/>
    <n v="10539.657505457439"/>
  </r>
  <r>
    <s v="STND-63170"/>
    <s v="Indian Oaks Academy"/>
    <s v="Indian Oaks Academy - 101 Bramble St - Manteno"/>
    <s v="Outdoor &amp; Garage - LED Fixtures"/>
    <s v="Outdoor &amp; Garage Lighting"/>
    <s v="Exterior"/>
    <n v="0"/>
    <n v="38758.214999999997"/>
    <n v="0"/>
    <x v="0"/>
    <x v="0"/>
    <n v="10.1978380583316"/>
    <s v="Qty / 1,000"/>
    <m/>
    <s v="Private-Lighting"/>
    <s v="lighting"/>
    <n v="3"/>
    <n v="1"/>
    <s v="Lighting"/>
    <n v="0.91633259480590001"/>
    <n v="1.30467645558681"/>
    <n v="35515.415720994897"/>
    <n v="0"/>
    <n v="0.71"/>
    <n v="25215.945161906398"/>
    <n v="0"/>
    <n v="4903"/>
    <n v="1"/>
    <n v="1"/>
    <n v="0"/>
    <n v="0"/>
    <n v="14.276973281664301"/>
    <d v="1900-01-09T04:44:53"/>
    <n v="43471"/>
    <n v="0"/>
    <n v="0"/>
    <n v="0"/>
    <n v="257148.12524889165"/>
  </r>
  <r>
    <s v="STND-63170"/>
    <s v="Indian Oaks Academy"/>
    <s v="Indian Oaks Academy - 101 Bramble St - Manteno"/>
    <s v="Outdoor &amp; Garage - LED Fixtures"/>
    <s v="Outdoor &amp; Garage Lighting"/>
    <s v="Exterior"/>
    <n v="0"/>
    <n v="15003.18"/>
    <n v="0"/>
    <x v="0"/>
    <x v="0"/>
    <n v="10.1978380583316"/>
    <s v="Qty / 1,000"/>
    <m/>
    <s v="Private-Lighting"/>
    <s v="lighting"/>
    <n v="3"/>
    <n v="1"/>
    <s v="Lighting"/>
    <n v="0.91633259480590001"/>
    <n v="1.30467645558681"/>
    <n v="13747.902859739999"/>
    <n v="0"/>
    <n v="0.71"/>
    <n v="9761.0110304153804"/>
    <n v="0"/>
    <n v="4903"/>
    <n v="1"/>
    <n v="1"/>
    <n v="0"/>
    <n v="0"/>
    <n v="14.276973281664301"/>
    <d v="1900-01-09T04:44:53"/>
    <n v="43471"/>
    <n v="0"/>
    <n v="0"/>
    <n v="0"/>
    <n v="99541.209773764509"/>
  </r>
  <r>
    <s v="STND-63170"/>
    <s v="Indian Oaks Academy"/>
    <s v="Indian Oaks Academy - 101 Bramble St - Manteno"/>
    <s v="Photocells"/>
    <s v="Outdoor &amp; Garage Lighting"/>
    <s v="Healthcare Clinic/Office"/>
    <n v="0"/>
    <n v="72.8"/>
    <n v="0"/>
    <x v="0"/>
    <x v="0"/>
    <n v="8"/>
    <s v="Qty / 1,000"/>
    <m/>
    <s v="Private-Lighting"/>
    <s v="lighting"/>
    <n v="3"/>
    <n v="1"/>
    <s v="Lighting"/>
    <n v="0.91633259480590001"/>
    <n v="1.30467645558681"/>
    <n v="66.7090129018695"/>
    <n v="0"/>
    <n v="0.71"/>
    <n v="47.363399160327297"/>
    <n v="0"/>
    <n v="3890"/>
    <n v="1.4"/>
    <n v="1.85"/>
    <n v="6.0000000000000001E-3"/>
    <n v="0.65"/>
    <n v="17.994858611825201"/>
    <d v="1900-01-11T20:29:00"/>
    <n v="43471"/>
    <n v="0"/>
    <n v="0.28589576957944102"/>
    <n v="0"/>
    <n v="378.90719328261838"/>
  </r>
  <r>
    <s v="STND-63170"/>
    <s v="Indian Oaks Academy"/>
    <s v="Indian Oaks Academy - 101 Bramble St - Manteno"/>
    <s v="Photocells"/>
    <s v="Outdoor &amp; Garage Lighting"/>
    <s v="Healthcare Clinic/Office"/>
    <n v="0"/>
    <n v="347.2"/>
    <n v="0"/>
    <x v="0"/>
    <x v="0"/>
    <n v="8"/>
    <s v="Qty / 1,000"/>
    <m/>
    <s v="Private-Lighting"/>
    <s v="lighting"/>
    <n v="3"/>
    <n v="1"/>
    <s v="Lighting"/>
    <n v="0.91633259480590001"/>
    <n v="1.30467645558681"/>
    <n v="318.15067691660801"/>
    <n v="0"/>
    <n v="0.71"/>
    <n v="225.88698061079199"/>
    <n v="0"/>
    <n v="3890"/>
    <n v="1.4"/>
    <n v="1.85"/>
    <n v="6.0000000000000001E-3"/>
    <n v="0.65"/>
    <n v="17.994858611825201"/>
    <d v="1900-01-11T20:29:00"/>
    <n v="43471"/>
    <n v="0"/>
    <n v="1.3635029010711801"/>
    <n v="0"/>
    <n v="1807.095844886336"/>
  </r>
  <r>
    <s v="STND-63170"/>
    <s v="Indian Oaks Academy"/>
    <s v="Indian Oaks Academy - 101 Bramble St - Manteno"/>
    <s v="Photocells"/>
    <s v="Outdoor &amp; Garage Lighting"/>
    <s v="Healthcare Clinic/Office"/>
    <n v="0"/>
    <n v="134.4"/>
    <n v="0"/>
    <x v="0"/>
    <x v="0"/>
    <n v="8"/>
    <s v="Qty / 1,000"/>
    <m/>
    <s v="Private-Lighting"/>
    <s v="lighting"/>
    <n v="3"/>
    <n v="1"/>
    <s v="Lighting"/>
    <n v="0.91633259480590001"/>
    <n v="1.30467645558681"/>
    <n v="123.155100741913"/>
    <n v="0"/>
    <n v="0.71"/>
    <n v="87.440121526758205"/>
    <n v="0"/>
    <n v="3890"/>
    <n v="1.4"/>
    <n v="1.85"/>
    <n v="6.0000000000000001E-3"/>
    <n v="0.65"/>
    <n v="17.994858611825201"/>
    <d v="1900-01-11T20:29:00"/>
    <n v="43471"/>
    <n v="0"/>
    <n v="0.52780757460819805"/>
    <n v="0"/>
    <n v="699.52097221406564"/>
  </r>
  <r>
    <s v="STND-63174"/>
    <s v="OGM Investors II LLC"/>
    <s v="Atwater Apartments - 355 E Ohio St - Chicago"/>
    <s v="VSD on HVAC Fan or Pump &lt;= 200 HP"/>
    <s v="Variable Speed Drives"/>
    <s v="Multi-family (common)"/>
    <n v="0"/>
    <n v="122992.413"/>
    <n v="25.077418999999999"/>
    <x v="6"/>
    <x v="0"/>
    <n v="15"/>
    <s v="ΔkWpeak"/>
    <m/>
    <s v="Private-Non-Lighting"/>
    <s v="non_lighting"/>
    <n v="3"/>
    <n v="1"/>
    <s v="Non-Lighting"/>
    <n v="0.98952339343681495"/>
    <n v="0.43468415683807998"/>
    <n v="121703.869878742"/>
    <n v="10.900756733690301"/>
    <n v="0.7"/>
    <n v="85192.708915119598"/>
    <n v="7.6305297135831802"/>
    <n v="6138"/>
    <n v="1.1399999999999999"/>
    <n v="1.32"/>
    <n v="2.5000000000000001E-2"/>
    <n v="0.64"/>
    <n v="11.4043662430759"/>
    <d v="1900-01-07T03:30:12"/>
    <n v="43471"/>
    <n v="10.900756733690301"/>
    <n v="0"/>
    <n v="0"/>
    <n v="1277890.633726794"/>
  </r>
  <r>
    <s v="STND-63176"/>
    <s v="Village of Oak Brook"/>
    <s v="Village of Oak Brook (Library) - 600 Oak Brook Rd - Oak Brook"/>
    <s v="New Indoor LED Fixtures"/>
    <s v="Indoor Lighting"/>
    <s v="Miscellaneous"/>
    <n v="0"/>
    <n v="9019.9359999999997"/>
    <n v="1.9317709999999999"/>
    <x v="0"/>
    <x v="1"/>
    <n v="14.797277300976599"/>
    <s v="Qty / 1,000"/>
    <m/>
    <s v="Public-Lighting"/>
    <s v="lighting"/>
    <n v="3"/>
    <n v="1"/>
    <s v="Lighting"/>
    <n v="0.99829244462109001"/>
    <n v="0.987374621353864"/>
    <n v="9004.5339597657803"/>
    <n v="1.90738165966738"/>
    <n v="0.71"/>
    <n v="6393.2191114337002"/>
    <n v="1.3542409783638401"/>
    <n v="3379"/>
    <n v="1.0900000000000001"/>
    <n v="1.36"/>
    <n v="2.1999999999999999E-2"/>
    <n v="0.57999999999999996"/>
    <n v="20.7161882213673"/>
    <d v="1900-01-13T19:08:05"/>
    <n v="43469"/>
    <n v="2.4180801973470798"/>
    <n v="181.74288726132801"/>
    <n v="0"/>
    <n v="94602.236037787676"/>
  </r>
  <r>
    <s v="STND-63176"/>
    <s v="Village of Oak Brook"/>
    <s v="Village of Oak Brook (Library) - 600 Oak Brook Rd - Oak Brook"/>
    <s v="New Indoor LED Fixtures"/>
    <s v="Indoor Lighting"/>
    <s v="Miscellaneous"/>
    <n v="0"/>
    <n v="626.12900000000002"/>
    <n v="0.13409599999999999"/>
    <x v="0"/>
    <x v="1"/>
    <n v="14.797277300976599"/>
    <s v="Qty / 1,000"/>
    <m/>
    <s v="Public-Lighting"/>
    <s v="lighting"/>
    <n v="3"/>
    <n v="1"/>
    <s v="Lighting"/>
    <n v="0.99829244462109001"/>
    <n v="0.987374621353864"/>
    <n v="625.05985005815899"/>
    <n v="0.13240298722506799"/>
    <n v="0.71"/>
    <n v="443.79249354129303"/>
    <n v="9.4006120929798098E-2"/>
    <n v="3379"/>
    <n v="1.0900000000000001"/>
    <n v="1.36"/>
    <n v="2.1999999999999999E-2"/>
    <n v="0.57999999999999996"/>
    <n v="20.7161882213673"/>
    <d v="1900-01-13T19:08:05"/>
    <n v="43469"/>
    <n v="0.16785368563015701"/>
    <n v="12.6158868819078"/>
    <n v="0"/>
    <n v="6566.9205910223791"/>
  </r>
  <r>
    <s v="STND-63178"/>
    <s v="SKF USA Inc"/>
    <s v="SKF USA Inc - 900 N State St - Elgin"/>
    <s v="Outdoor &amp; Garage - LED Fixtures"/>
    <s v="Outdoor &amp; Garage Lighting"/>
    <s v="Exterior"/>
    <n v="0"/>
    <n v="19665.933000000001"/>
    <n v="0"/>
    <x v="0"/>
    <x v="0"/>
    <n v="10.1978380583316"/>
    <s v="Qty / 1,000"/>
    <m/>
    <s v="Private-Lighting"/>
    <s v="lighting"/>
    <n v="3"/>
    <n v="1"/>
    <s v="Lighting"/>
    <n v="0.91633259480590001"/>
    <n v="1.30467645558681"/>
    <n v="18020.535415169001"/>
    <n v="0"/>
    <n v="0.71"/>
    <n v="12794.58014477"/>
    <n v="0"/>
    <n v="4903"/>
    <n v="1"/>
    <n v="1"/>
    <n v="0"/>
    <n v="0"/>
    <n v="14.276973281664301"/>
    <d v="1900-01-09T04:44:53"/>
    <n v="43470"/>
    <n v="0"/>
    <n v="0"/>
    <n v="0"/>
    <n v="130477.05634070933"/>
  </r>
  <r>
    <s v="STND-63178"/>
    <s v="SKF USA Inc"/>
    <s v="SKF USA Inc - 900 N State St - Elgin"/>
    <s v="Outdoor &amp; Garage - LED Fixtures"/>
    <s v="Outdoor &amp; Garage Lighting"/>
    <s v="Exterior"/>
    <n v="0"/>
    <n v="-612.875"/>
    <n v="0"/>
    <x v="0"/>
    <x v="0"/>
    <n v="10.1978380583316"/>
    <s v="Qty / 1,000"/>
    <m/>
    <s v="Private-Lighting"/>
    <s v="lighting"/>
    <n v="3"/>
    <n v="1"/>
    <s v="Lighting"/>
    <n v="0.91633259480590001"/>
    <n v="1.30467645558681"/>
    <n v="-561.59733904166603"/>
    <n v="0"/>
    <n v="0.71"/>
    <n v="-398.73411071958299"/>
    <n v="0"/>
    <n v="4903"/>
    <n v="1"/>
    <n v="1"/>
    <n v="0"/>
    <n v="0"/>
    <n v="14.276973281664301"/>
    <d v="1900-01-09T04:44:53"/>
    <n v="43470"/>
    <n v="0"/>
    <n v="0"/>
    <n v="0"/>
    <n v="-4066.2258894511692"/>
  </r>
  <r>
    <s v="STND-63178"/>
    <s v="SKF USA Inc"/>
    <s v="SKF USA Inc - 900 N State St - Elgin"/>
    <s v="Outdoor &amp; Garage - LED Fixtures"/>
    <s v="Outdoor &amp; Garage Lighting"/>
    <s v="Exterior"/>
    <n v="0"/>
    <n v="5501.1660000000002"/>
    <n v="0"/>
    <x v="0"/>
    <x v="0"/>
    <n v="10.1978380583316"/>
    <s v="Qty / 1,000"/>
    <m/>
    <s v="Private-Lighting"/>
    <s v="lighting"/>
    <n v="3"/>
    <n v="1"/>
    <s v="Lighting"/>
    <n v="0.91633259480590001"/>
    <n v="1.30467645558681"/>
    <n v="5040.8977152379903"/>
    <n v="0"/>
    <n v="0.71"/>
    <n v="3579.0373778189801"/>
    <n v="0"/>
    <n v="4903"/>
    <n v="1"/>
    <n v="1"/>
    <n v="0"/>
    <n v="0"/>
    <n v="14.276973281664301"/>
    <d v="1900-01-09T04:44:53"/>
    <n v="43470"/>
    <n v="0"/>
    <n v="0"/>
    <n v="0"/>
    <n v="36498.443583713728"/>
  </r>
  <r>
    <s v="STND-63178"/>
    <s v="SKF USA Inc"/>
    <s v="SKF USA Inc - 900 N State St - Elgin"/>
    <s v="Photocells"/>
    <s v="Outdoor &amp; Garage Lighting"/>
    <s v="Manufacturing"/>
    <n v="0"/>
    <n v="1046.3599999999999"/>
    <n v="0"/>
    <x v="0"/>
    <x v="0"/>
    <n v="8"/>
    <s v="Qty / 1,000"/>
    <m/>
    <s v="Private-Lighting"/>
    <s v="lighting"/>
    <n v="3"/>
    <n v="1"/>
    <s v="Lighting"/>
    <n v="0.91633259480590001"/>
    <n v="1.30467645558681"/>
    <n v="958.81377390110094"/>
    <n v="0"/>
    <n v="0.71"/>
    <n v="680.75777946978201"/>
    <n v="0"/>
    <n v="4618"/>
    <n v="1.02"/>
    <n v="1.04"/>
    <n v="1.2E-2"/>
    <n v="0.81"/>
    <n v="15.158077089649201"/>
    <d v="1900-01-09T19:51:10"/>
    <n v="43470"/>
    <n v="0"/>
    <n v="11.280162045895301"/>
    <n v="0"/>
    <n v="5446.0622357582561"/>
  </r>
  <r>
    <s v="STND-63180"/>
    <s v="Vern Drendel Farms LLC"/>
    <s v="Steve Drendel Farms - 15728 Shabbona Rd - Malta"/>
    <s v="New Indoor LED Fixtures"/>
    <s v="Indoor Lighting"/>
    <s v="Miscellaneous"/>
    <n v="0"/>
    <n v="412.50799999999998"/>
    <n v="8.8345999999999994E-2"/>
    <x v="0"/>
    <x v="0"/>
    <n v="14.797277300976599"/>
    <s v="Qty / 1,000"/>
    <m/>
    <s v="Private-Lighting"/>
    <s v="lighting"/>
    <n v="3"/>
    <n v="1"/>
    <s v="Lighting"/>
    <n v="0.91633259480590001"/>
    <n v="1.30467645558681"/>
    <n v="377.994526018192"/>
    <n v="0.11526294614527199"/>
    <n v="0.71"/>
    <n v="268.37611347291602"/>
    <n v="8.1836691763143093E-2"/>
    <n v="3379"/>
    <n v="1.0900000000000001"/>
    <n v="1.36"/>
    <n v="2.1999999999999999E-2"/>
    <n v="0.57999999999999996"/>
    <n v="20.7161882213673"/>
    <d v="1900-01-13T19:08:05"/>
    <n v="43471"/>
    <n v="0.146124424626359"/>
    <n v="7.6292473141286496"/>
    <n v="0"/>
    <n v="3971.2357720171003"/>
  </r>
  <r>
    <s v="STND-63180"/>
    <s v="Vern Drendel Farms LLC"/>
    <s v="Steve Drendel Farms - 15728 Shabbona Rd - Malta"/>
    <s v="New Indoor LED Fixtures"/>
    <s v="Indoor Lighting"/>
    <s v="Miscellaneous"/>
    <n v="0"/>
    <n v="4169.2809999999999"/>
    <n v="0.89292199999999999"/>
    <x v="0"/>
    <x v="0"/>
    <n v="14.797277300976599"/>
    <s v="Qty / 1,000"/>
    <m/>
    <s v="Private-Lighting"/>
    <s v="lighting"/>
    <n v="3"/>
    <n v="1"/>
    <s v="Lighting"/>
    <n v="0.91633259480590001"/>
    <n v="1.30467645558681"/>
    <n v="3820.4480772049401"/>
    <n v="1.1649743100754799"/>
    <n v="0.71"/>
    <n v="2712.5181348155002"/>
    <n v="0.82713176015359202"/>
    <n v="3379"/>
    <n v="1.0900000000000001"/>
    <n v="1.36"/>
    <n v="2.1999999999999999E-2"/>
    <n v="0.57999999999999996"/>
    <n v="20.7161882213673"/>
    <d v="1900-01-13T19:08:05"/>
    <n v="43471"/>
    <n v="1.4768944093248999"/>
    <n v="77.1099611912923"/>
    <n v="0"/>
    <n v="40137.883024792784"/>
  </r>
  <r>
    <s v="STND-63180"/>
    <s v="Vern Drendel Farms LLC"/>
    <s v="Steve Drendel Farms - 15728 Shabbona Rd - Malta"/>
    <s v="New Indoor LED Fixtures"/>
    <s v="Indoor Lighting"/>
    <s v="Miscellaneous"/>
    <n v="0"/>
    <n v="784.48"/>
    <n v="0"/>
    <x v="0"/>
    <x v="0"/>
    <n v="14.797277300976599"/>
    <s v="Qty / 1,000"/>
    <m/>
    <s v="Private-Lighting"/>
    <s v="lighting"/>
    <n v="3"/>
    <n v="1"/>
    <s v="Lighting"/>
    <n v="0.91633259480590001"/>
    <n v="1.30467645558681"/>
    <n v="718.84459397333205"/>
    <n v="0"/>
    <n v="0.71"/>
    <n v="510.37966172106599"/>
    <n v="0"/>
    <n v="3379"/>
    <n v="1.0900000000000001"/>
    <n v="1.36"/>
    <n v="2.1999999999999999E-2"/>
    <n v="0.57999999999999996"/>
    <n v="20.7161882213673"/>
    <d v="1900-01-13T19:08:05"/>
    <n v="43471"/>
    <n v="0"/>
    <n v="14.508789970104001"/>
    <n v="0"/>
    <n v="7552.2293832652449"/>
  </r>
  <r>
    <s v="STND-63189"/>
    <s v="Aaron Kendell Packaging Equipment LLC"/>
    <s v="AEK Packaging - 3575 Morreim Dr - Belvidere"/>
    <s v="New Indoor LED Fixtures"/>
    <s v="Indoor Lighting"/>
    <s v="Office"/>
    <n v="0"/>
    <n v="11260.501"/>
    <n v="2.5320239999999998"/>
    <x v="0"/>
    <x v="0"/>
    <n v="15"/>
    <s v="Qty / 1,000"/>
    <m/>
    <s v="Private-Lighting"/>
    <s v="lighting"/>
    <n v="3"/>
    <n v="1"/>
    <s v="Lighting"/>
    <n v="0.91633259480590001"/>
    <n v="1.30467645558681"/>
    <n v="10318.364100144399"/>
    <n v="3.3034720977807299"/>
    <n v="0.71"/>
    <n v="7326.0385111025498"/>
    <n v="2.3454651894243201"/>
    <n v="2885"/>
    <n v="1.165"/>
    <n v="1.3779999999999999"/>
    <n v="2.5499999999999998E-2"/>
    <n v="0.55000000000000004"/>
    <n v="24.263431542460999"/>
    <d v="1900-01-16T07:56:40"/>
    <n v="43473"/>
    <n v="4.3587176379215302"/>
    <n v="225.85260476710999"/>
    <n v="0"/>
    <n v="109890.57766653824"/>
  </r>
  <r>
    <s v="STND-63189"/>
    <s v="Aaron Kendell Packaging Equipment LLC"/>
    <s v="AEK Packaging - 3575 Morreim Dr - Belvidere"/>
    <s v="New Indoor LED Fixtures"/>
    <s v="Indoor Lighting"/>
    <s v="Office"/>
    <n v="0"/>
    <n v="-104.639"/>
    <n v="-2.3529000000000001E-2"/>
    <x v="0"/>
    <x v="0"/>
    <n v="15"/>
    <s v="Qty / 1,000"/>
    <m/>
    <s v="Private-Lighting"/>
    <s v="lighting"/>
    <n v="3"/>
    <n v="1"/>
    <s v="Lighting"/>
    <n v="0.91633259480590001"/>
    <n v="1.30467645558681"/>
    <n v="-95.884126387894497"/>
    <n v="-3.0697732323502001E-2"/>
    <n v="0.71"/>
    <n v="-68.0777297354051"/>
    <n v="-2.1795389949686401E-2"/>
    <n v="2885"/>
    <n v="1.165"/>
    <n v="1.3779999999999999"/>
    <n v="2.5499999999999998E-2"/>
    <n v="0.55000000000000004"/>
    <n v="24.263431542460999"/>
    <d v="1900-01-16T07:56:40"/>
    <n v="43473"/>
    <n v="-4.05036710957936E-2"/>
    <n v="-2.09875126428439"/>
    <n v="0"/>
    <n v="-1021.1659460310765"/>
  </r>
  <r>
    <s v="STND-63193"/>
    <s v="Little City Foundation"/>
    <s v="Little City Foundation -2360 Palmer Dr - Schaumburg"/>
    <s v="New Indoor LED Fixtures"/>
    <s v="Indoor Lighting"/>
    <s v="Miscellaneous"/>
    <n v="0"/>
    <n v="1001.806"/>
    <n v="0.21455399999999999"/>
    <x v="0"/>
    <x v="0"/>
    <n v="14.797277300976599"/>
    <s v="Qty / 1,000"/>
    <m/>
    <s v="Private-Lighting"/>
    <s v="lighting"/>
    <n v="3"/>
    <n v="1"/>
    <s v="Lighting"/>
    <n v="0.91633259480590001"/>
    <n v="1.30467645558681"/>
    <n v="917.98749147211902"/>
    <n v="0.27992355225197202"/>
    <n v="0.71"/>
    <n v="651.77111894520499"/>
    <n v="0.19874572209890001"/>
    <n v="3379"/>
    <n v="1.0900000000000001"/>
    <n v="1.36"/>
    <n v="2.1999999999999999E-2"/>
    <n v="0.57999999999999996"/>
    <n v="20.7161882213673"/>
    <d v="1900-01-13T19:08:05"/>
    <n v="43461"/>
    <n v="0.35487265752024799"/>
    <n v="18.528187901272101"/>
    <n v="0"/>
    <n v="9644.4379838000004"/>
  </r>
  <r>
    <s v="STND-63193"/>
    <s v="Little City Foundation"/>
    <s v="Little City Foundation -2360 Palmer Dr - Schaumburg"/>
    <s v="New Indoor LED Fixtures"/>
    <s v="Indoor Lighting"/>
    <s v="Miscellaneous"/>
    <n v="0"/>
    <n v="6810.07"/>
    <n v="1.458491"/>
    <x v="0"/>
    <x v="0"/>
    <n v="14.797277300976599"/>
    <s v="Qty / 1,000"/>
    <m/>
    <s v="Private-Lighting"/>
    <s v="lighting"/>
    <n v="3"/>
    <n v="1"/>
    <s v="Lighting"/>
    <n v="0.91633259480590001"/>
    <n v="1.30467645558681"/>
    <n v="6240.2891139098101"/>
    <n v="1.9028588683852601"/>
    <n v="0.71"/>
    <n v="4430.6052708759698"/>
    <n v="1.3510297965535301"/>
    <n v="3379"/>
    <n v="1.0900000000000001"/>
    <n v="1.36"/>
    <n v="2.1999999999999999E-2"/>
    <n v="0.57999999999999996"/>
    <n v="20.7161882213673"/>
    <d v="1900-01-13T19:08:05"/>
    <n v="43461"/>
    <n v="2.41234643557969"/>
    <n v="125.95078945506"/>
    <n v="0"/>
    <n v="65560.894804320269"/>
  </r>
  <r>
    <s v="STND-63193"/>
    <s v="Little City Foundation"/>
    <s v="Little City Foundation -2360 Palmer Dr - Schaumburg"/>
    <s v="New Indoor LED Fixtures"/>
    <s v="Indoor Lighting"/>
    <s v="Miscellaneous"/>
    <n v="0"/>
    <n v="2121.471"/>
    <n v="0.454349"/>
    <x v="0"/>
    <x v="0"/>
    <n v="14.797277300976599"/>
    <s v="Qty / 1,000"/>
    <m/>
    <s v="Private-Lighting"/>
    <s v="lighting"/>
    <n v="3"/>
    <n v="1"/>
    <s v="Lighting"/>
    <n v="0.91633259480590001"/>
    <n v="1.30467645558681"/>
    <n v="1943.9730262354699"/>
    <n v="0.59277844291940995"/>
    <n v="0.71"/>
    <n v="1380.22084862718"/>
    <n v="0.42087269447278097"/>
    <n v="3379"/>
    <n v="1.0900000000000001"/>
    <n v="1.36"/>
    <n v="2.1999999999999999E-2"/>
    <n v="0.57999999999999996"/>
    <n v="20.7161882213673"/>
    <d v="1900-01-13T19:08:05"/>
    <n v="43461"/>
    <n v="0.75149396921831901"/>
    <n v="39.2361528231012"/>
    <n v="0"/>
    <n v="20423.510633725629"/>
  </r>
  <r>
    <s v="STND-63193"/>
    <s v="Little City Foundation"/>
    <s v="Little City Foundation -2360 Palmer Dr - Schaumburg"/>
    <s v="Outdoor &amp; Garage - LED Fixtures"/>
    <s v="Outdoor &amp; Garage Lighting"/>
    <s v="Exterior"/>
    <n v="0"/>
    <n v="10443.39"/>
    <n v="0"/>
    <x v="0"/>
    <x v="0"/>
    <n v="10.1978380583316"/>
    <s v="Qty / 1,000"/>
    <m/>
    <s v="Private-Lighting"/>
    <s v="lighting"/>
    <n v="3"/>
    <n v="1"/>
    <s v="Lighting"/>
    <n v="0.91633259480590001"/>
    <n v="1.30467645558681"/>
    <n v="9569.6186572699808"/>
    <n v="0"/>
    <n v="0.71"/>
    <n v="6794.4292466616898"/>
    <n v="0"/>
    <n v="4903"/>
    <n v="1"/>
    <n v="1"/>
    <n v="0"/>
    <n v="0"/>
    <n v="14.276973281664301"/>
    <d v="1900-01-09T04:44:53"/>
    <n v="43461"/>
    <n v="0"/>
    <n v="0"/>
    <n v="0"/>
    <n v="69288.489156247888"/>
  </r>
  <r>
    <s v="STND-63193"/>
    <s v="Little City Foundation"/>
    <s v="Little City Foundation -2360 Palmer Dr - Schaumburg"/>
    <s v="Outdoor &amp; Garage - LED Fixtures"/>
    <s v="Outdoor &amp; Garage Lighting"/>
    <s v="Exterior"/>
    <n v="0"/>
    <n v="6324.87"/>
    <n v="0"/>
    <x v="0"/>
    <x v="0"/>
    <n v="10.1978380583316"/>
    <s v="Qty / 1,000"/>
    <m/>
    <s v="Private-Lighting"/>
    <s v="lighting"/>
    <n v="3"/>
    <n v="1"/>
    <s v="Lighting"/>
    <n v="0.91633259480590001"/>
    <n v="1.30467645558681"/>
    <n v="5795.6845389099899"/>
    <n v="0"/>
    <n v="0.71"/>
    <n v="4114.9360226260897"/>
    <n v="0"/>
    <n v="4903"/>
    <n v="1"/>
    <n v="1"/>
    <n v="0"/>
    <n v="0"/>
    <n v="14.276973281664301"/>
    <d v="1900-01-09T04:44:53"/>
    <n v="43461"/>
    <n v="0"/>
    <n v="0"/>
    <n v="0"/>
    <n v="41963.451179135998"/>
  </r>
  <r>
    <s v="STND-63195"/>
    <s v="J.B. Sullivan, Inc."/>
    <s v="J B Sullivan Inc dba Sullivan's Foods - 300 N Madison St - Morrison"/>
    <s v="New Indoor LED Fixtures"/>
    <s v="Indoor Lighting"/>
    <s v="Grocery/convenience"/>
    <n v="0"/>
    <n v="12343.493"/>
    <n v="2.3017500000000002"/>
    <x v="0"/>
    <x v="0"/>
    <n v="10.727311735679001"/>
    <s v="Qty / 1,000"/>
    <m/>
    <s v="Private-Lighting"/>
    <s v="lighting"/>
    <n v="3"/>
    <n v="1"/>
    <s v="Lighting"/>
    <n v="0.91633259480590001"/>
    <n v="1.30467645558681"/>
    <n v="11310.744969658501"/>
    <n v="3.0030390316469302"/>
    <n v="0.71"/>
    <n v="8030.6289284575096"/>
    <n v="2.1321577124693198"/>
    <n v="4661"/>
    <n v="1.07"/>
    <n v="1.24"/>
    <n v="2.9000000000000001E-2"/>
    <n v="0.745"/>
    <n v="15.018236429950701"/>
    <d v="1900-01-09T17:27:20"/>
    <n v="43447"/>
    <n v="3.2507458666886002"/>
    <n v="306.55290104681802"/>
    <n v="0"/>
    <n v="86147.059949125527"/>
  </r>
  <r>
    <s v="STND-63195"/>
    <s v="J.B. Sullivan, Inc."/>
    <s v="J B Sullivan Inc dba Sullivan's Foods - 300 N Madison St - Morrison"/>
    <s v="Outdoor &amp; Garage - LED Retrofits"/>
    <s v="Outdoor &amp; Garage Lighting"/>
    <s v="Exterior"/>
    <n v="0"/>
    <n v="6079.72"/>
    <n v="0"/>
    <x v="0"/>
    <x v="0"/>
    <n v="10.1978380583316"/>
    <s v="Qty / 1,000"/>
    <m/>
    <s v="Private-Lighting"/>
    <s v="lighting"/>
    <n v="3"/>
    <n v="1"/>
    <s v="Lighting"/>
    <n v="0.91633259480590001"/>
    <n v="1.30467645558681"/>
    <n v="5571.0456032933298"/>
    <n v="0"/>
    <n v="0.71"/>
    <n v="3955.4423783382599"/>
    <n v="0"/>
    <n v="4903"/>
    <n v="1"/>
    <n v="1"/>
    <n v="0"/>
    <n v="0"/>
    <n v="14.276973281664301"/>
    <d v="1900-01-09T04:44:53"/>
    <n v="43447"/>
    <n v="0"/>
    <n v="0"/>
    <n v="0"/>
    <n v="40336.960823355563"/>
  </r>
  <r>
    <s v="STND-63195"/>
    <s v="J.B. Sullivan, Inc."/>
    <s v="J B Sullivan Inc dba Sullivan's Foods - 300 N Madison St - Morrison"/>
    <s v="Outdoor &amp; Garage - LED Retrofits"/>
    <s v="Outdoor &amp; Garage Lighting"/>
    <s v="Exterior"/>
    <n v="0"/>
    <n v="4608.82"/>
    <n v="0"/>
    <x v="0"/>
    <x v="0"/>
    <n v="10.1978380583316"/>
    <s v="Qty / 1,000"/>
    <m/>
    <s v="Private-Lighting"/>
    <s v="lighting"/>
    <n v="3"/>
    <n v="1"/>
    <s v="Lighting"/>
    <n v="0.91633259480590001"/>
    <n v="1.30467645558681"/>
    <n v="4223.2119895933301"/>
    <n v="0"/>
    <n v="0.71"/>
    <n v="2998.4805126112601"/>
    <n v="0"/>
    <n v="4903"/>
    <n v="1"/>
    <n v="1"/>
    <n v="0"/>
    <n v="0"/>
    <n v="14.276973281664301"/>
    <d v="1900-01-09T04:44:53"/>
    <n v="43447"/>
    <n v="0"/>
    <n v="0"/>
    <n v="0"/>
    <n v="30578.018688672753"/>
  </r>
  <r>
    <s v="STND-63198"/>
    <s v="PetSmart, Inc"/>
    <s v="PetSmart #421 - 162 S Gary Ave - Bloomingdale"/>
    <s v="New Indoor LED Fixtures"/>
    <s v="Indoor Lighting"/>
    <s v="Retail (strip mall)"/>
    <n v="0"/>
    <n v="26189.306"/>
    <n v="5.2325369999999998"/>
    <x v="0"/>
    <x v="0"/>
    <n v="12.215978499877799"/>
    <s v="Qty / 1,000"/>
    <m/>
    <s v="Private-Lighting"/>
    <s v="lighting"/>
    <n v="3"/>
    <n v="1"/>
    <s v="Lighting"/>
    <n v="0.91633259480590001"/>
    <n v="1.30467645558681"/>
    <n v="23998.1147231457"/>
    <n v="6.8267678268868197"/>
    <n v="0.71"/>
    <n v="17038.661453433499"/>
    <n v="4.8470051570896402"/>
    <n v="4093"/>
    <n v="1.1200000000000001"/>
    <n v="1.29"/>
    <n v="1.9E-2"/>
    <n v="0.71"/>
    <n v="17.102369899829"/>
    <d v="1900-01-11T05:11:01"/>
    <n v="43442"/>
    <n v="7.4536170181098598"/>
    <n v="407.11087476765101"/>
    <n v="0"/>
    <n v="208143.92198184022"/>
  </r>
  <r>
    <s v="STND-63198"/>
    <s v="PetSmart, Inc"/>
    <s v="PetSmart #421 - 162 S Gary Ave - Bloomingdale"/>
    <s v="New Indoor LED Fixtures"/>
    <s v="Indoor Lighting"/>
    <s v="Retail (strip mall)"/>
    <n v="0"/>
    <n v="18354.976999999999"/>
    <n v="3.6672639999999999"/>
    <x v="0"/>
    <x v="0"/>
    <n v="12.215978499877799"/>
    <s v="Qty / 1,000"/>
    <m/>
    <s v="Private-Lighting"/>
    <s v="lighting"/>
    <n v="3"/>
    <n v="1"/>
    <s v="Lighting"/>
    <n v="0.91633259480590001"/>
    <n v="1.30467645558681"/>
    <n v="16819.263702012599"/>
    <n v="4.7845929972210897"/>
    <n v="0.71"/>
    <n v="11941.677228429"/>
    <n v="3.3970610280269802"/>
    <n v="4093"/>
    <n v="1.1200000000000001"/>
    <n v="1.29"/>
    <n v="1.9E-2"/>
    <n v="0.71"/>
    <n v="17.102369899829"/>
    <d v="1900-01-11T05:11:01"/>
    <n v="43442"/>
    <n v="5.2239250979594898"/>
    <n v="285.326794944857"/>
    <n v="0"/>
    <n v="145879.27227496897"/>
  </r>
  <r>
    <s v="STND-63198"/>
    <s v="PetSmart, Inc"/>
    <s v="PetSmart #421 - 162 S Gary Ave - Bloomingdale"/>
    <s v="New Indoor LED Fixtures"/>
    <s v="Indoor Lighting"/>
    <s v="Retail (strip mall)"/>
    <n v="0"/>
    <n v="385.06900000000002"/>
    <n v="7.6936000000000004E-2"/>
    <x v="0"/>
    <x v="0"/>
    <n v="12.215978499877799"/>
    <s v="Qty / 1,000"/>
    <m/>
    <s v="Private-Lighting"/>
    <s v="lighting"/>
    <n v="3"/>
    <n v="1"/>
    <s v="Lighting"/>
    <n v="0.91633259480590001"/>
    <n v="1.30467645558681"/>
    <n v="352.85127594931299"/>
    <n v="0.100376587787027"/>
    <n v="0.71"/>
    <n v="250.524405924012"/>
    <n v="7.1267377328788795E-2"/>
    <n v="4093"/>
    <n v="1.1200000000000001"/>
    <n v="1.29"/>
    <n v="1.9E-2"/>
    <n v="0.71"/>
    <n v="17.102369899829"/>
    <d v="1900-01-11T05:11:01"/>
    <n v="43442"/>
    <n v="0.109593392059206"/>
    <n v="5.9858698598544198"/>
    <n v="0"/>
    <n v="3060.4007564623889"/>
  </r>
  <r>
    <s v="STND-63200"/>
    <s v="PetSmart, Inc"/>
    <s v="PetSmart #435 - 140 Barrington Rd - Schaumburg"/>
    <s v="New Indoor LED Fixtures"/>
    <s v="Indoor Lighting"/>
    <s v="Retail (strip mall)"/>
    <n v="0"/>
    <n v="953.505"/>
    <n v="0.19050700000000001"/>
    <x v="0"/>
    <x v="0"/>
    <n v="12.215978499877799"/>
    <s v="Qty / 1,000"/>
    <m/>
    <s v="Private-Lighting"/>
    <s v="lighting"/>
    <n v="3"/>
    <n v="1"/>
    <s v="Lighting"/>
    <n v="0.91633259480590001"/>
    <n v="1.30467645558681"/>
    <n v="873.727710810399"/>
    <n v="0.24854999752447601"/>
    <n v="0.71"/>
    <n v="620.34667467538395"/>
    <n v="0.17647049824237801"/>
    <n v="4093"/>
    <n v="1.1200000000000001"/>
    <n v="1.29"/>
    <n v="1.9E-2"/>
    <n v="0.71"/>
    <n v="17.102369899829"/>
    <d v="1900-01-11T05:11:01"/>
    <n v="43442"/>
    <n v="0.27137241786709898"/>
    <n v="14.822166522676399"/>
    <n v="0"/>
    <n v="7578.141640305178"/>
  </r>
  <r>
    <s v="STND-63200"/>
    <s v="PetSmart, Inc"/>
    <s v="PetSmart #435 - 140 Barrington Rd - Schaumburg"/>
    <s v="New Indoor LED Fixtures"/>
    <s v="Indoor Lighting"/>
    <s v="Retail (strip mall)"/>
    <n v="0"/>
    <n v="30690.951000000001"/>
    <n v="6.1319509999999999"/>
    <x v="0"/>
    <x v="0"/>
    <n v="12.215978499877799"/>
    <s v="Qty / 1,000"/>
    <m/>
    <s v="Private-Lighting"/>
    <s v="lighting"/>
    <n v="3"/>
    <n v="1"/>
    <s v="Lighting"/>
    <n v="0.91633259480590001"/>
    <n v="1.30467645558681"/>
    <n v="28123.1187668907"/>
    <n v="8.0002120965119694"/>
    <n v="0.71"/>
    <n v="19967.414324492402"/>
    <n v="5.6801505885235004"/>
    <n v="4093"/>
    <n v="1.1200000000000001"/>
    <n v="1.29"/>
    <n v="1.9E-2"/>
    <n v="0.71"/>
    <n v="17.102369899829"/>
    <d v="1900-01-11T05:11:01"/>
    <n v="43442"/>
    <n v="8.7348095823910601"/>
    <n v="477.08862193832499"/>
    <n v="0"/>
    <n v="243921.50408615117"/>
  </r>
  <r>
    <s v="STND-63200"/>
    <s v="PetSmart, Inc"/>
    <s v="PetSmart #435 - 140 Barrington Rd - Schaumburg"/>
    <s v="New Indoor LED Fixtures"/>
    <s v="Indoor Lighting"/>
    <s v="Retail (strip mall)"/>
    <n v="0"/>
    <n v="339.22800000000001"/>
    <n v="6.7777000000000004E-2"/>
    <x v="0"/>
    <x v="0"/>
    <n v="12.215978499877799"/>
    <s v="Qty / 1,000"/>
    <m/>
    <s v="Private-Lighting"/>
    <s v="lighting"/>
    <n v="3"/>
    <n v="1"/>
    <s v="Lighting"/>
    <n v="0.91633259480590001"/>
    <n v="1.30467645558681"/>
    <n v="310.845673470816"/>
    <n v="8.8427056130307005E-2"/>
    <n v="0.71"/>
    <n v="220.700428164279"/>
    <n v="6.2783209852517993E-2"/>
    <n v="4093"/>
    <n v="1.1200000000000001"/>
    <n v="1.29"/>
    <n v="1.9E-2"/>
    <n v="0.71"/>
    <n v="17.102369899829"/>
    <d v="1900-01-11T05:11:01"/>
    <n v="43442"/>
    <n v="9.6546627503337701E-2"/>
    <n v="5.2732748178084803"/>
    <n v="0"/>
    <n v="2696.0716853686572"/>
  </r>
  <r>
    <s v="STND-63201"/>
    <s v="PetSmart, Inc"/>
    <s v="PetSmart #1881 - 1511 State Route 50 N - Bourbonnais"/>
    <s v="New Indoor LED Fixtures"/>
    <s v="Indoor Lighting"/>
    <s v="Retail (strip mall)"/>
    <n v="0"/>
    <n v="128.35599999999999"/>
    <n v="2.5645000000000001E-2"/>
    <x v="0"/>
    <x v="0"/>
    <n v="12.215978499877799"/>
    <s v="Qty / 1,000"/>
    <m/>
    <s v="Private-Lighting"/>
    <s v="lighting"/>
    <n v="3"/>
    <n v="1"/>
    <s v="Lighting"/>
    <n v="0.91633259480590001"/>
    <n v="1.30467645558681"/>
    <n v="117.616786538906"/>
    <n v="3.3458427703523697E-2"/>
    <n v="0.71"/>
    <n v="83.507918442623307"/>
    <n v="2.3755483669501799E-2"/>
    <n v="4093"/>
    <n v="1.1200000000000001"/>
    <n v="1.29"/>
    <n v="1.9E-2"/>
    <n v="0.71"/>
    <n v="17.102369899829"/>
    <d v="1900-01-11T05:11:01"/>
    <n v="43442"/>
    <n v="3.6530655861473603E-2"/>
    <n v="1.99528477164216"/>
    <n v="0"/>
    <n v="1020.1309362646351"/>
  </r>
  <r>
    <s v="STND-63201"/>
    <s v="PetSmart, Inc"/>
    <s v="PetSmart #1881 - 1511 State Route 50 N - Bourbonnais"/>
    <s v="New Indoor LED Fixtures"/>
    <s v="Indoor Lighting"/>
    <s v="Retail (strip mall)"/>
    <n v="0"/>
    <n v="36829.141000000003"/>
    <n v="7.3583410000000002"/>
    <x v="0"/>
    <x v="0"/>
    <n v="12.215978499877799"/>
    <s v="Qty / 1,000"/>
    <m/>
    <s v="Private-Lighting"/>
    <s v="lighting"/>
    <n v="3"/>
    <n v="1"/>
    <s v="Lighting"/>
    <n v="0.91633259480590001"/>
    <n v="1.30467645558681"/>
    <n v="33747.742337002397"/>
    <n v="9.6002542548790792"/>
    <n v="0.71"/>
    <n v="23960.897059271701"/>
    <n v="6.8161805209641404"/>
    <n v="4093"/>
    <n v="1.1200000000000001"/>
    <n v="1.29"/>
    <n v="1.9E-2"/>
    <n v="0.71"/>
    <n v="17.102369899829"/>
    <d v="1900-01-11T05:11:01"/>
    <n v="43442"/>
    <n v="10.4817712139743"/>
    <n v="572.50634321700397"/>
    <n v="0"/>
    <n v="292705.80331384827"/>
  </r>
  <r>
    <s v="STND-63205"/>
    <s v="Chicago Public Schools"/>
    <s v="Esmond ES CPS - 1865 W Montvale - Chicago"/>
    <s v="New Indoor LED Fixtures"/>
    <s v="Indoor Lighting"/>
    <s v="K-12 School"/>
    <n v="0"/>
    <n v="28597.953000000001"/>
    <n v="7.7980320000000001"/>
    <x v="0"/>
    <x v="1"/>
    <n v="15"/>
    <s v="Qty / 1,000"/>
    <m/>
    <s v="Public-Lighting"/>
    <s v="lighting"/>
    <n v="3"/>
    <n v="1"/>
    <s v="Lighting"/>
    <n v="0.99829244462109001"/>
    <n v="0.987374621353864"/>
    <n v="28549.120411528998"/>
    <n v="7.6995788933053202"/>
    <n v="0.71"/>
    <n v="20269.875492185602"/>
    <n v="5.4667010142467696"/>
    <n v="2979"/>
    <n v="1.17333333333333"/>
    <n v="1.323"/>
    <n v="2.1333333333333301E-2"/>
    <n v="0.72"/>
    <n v="23.497818059751602"/>
    <d v="1900-01-15T18:49:11"/>
    <n v="43442"/>
    <n v="8.08303822678395"/>
    <n v="519.07491657325602"/>
    <n v="0"/>
    <n v="304048.13238278404"/>
  </r>
  <r>
    <s v="STND-63206"/>
    <s v="Chicago Public Schools"/>
    <s v="Turner-Drew ES CPS - 9300 S Princeton - Chicago"/>
    <s v="New Indoor LED Fixtures"/>
    <s v="Indoor Lighting"/>
    <s v="K-12 School"/>
    <n v="0"/>
    <n v="15266.183000000001"/>
    <n v="4.1627520000000002"/>
    <x v="0"/>
    <x v="1"/>
    <n v="15"/>
    <s v="Qty / 1,000"/>
    <m/>
    <s v="Public-Lighting"/>
    <s v="lighting"/>
    <n v="3"/>
    <n v="1"/>
    <s v="Lighting"/>
    <n v="0.99829244462109001"/>
    <n v="0.987374621353864"/>
    <n v="15240.115147102901"/>
    <n v="4.1101956797900403"/>
    <n v="0.71"/>
    <n v="10820.481754443101"/>
    <n v="2.9182389326509299"/>
    <n v="2979"/>
    <n v="1.17333333333333"/>
    <n v="1.323"/>
    <n v="2.1333333333333301E-2"/>
    <n v="0.72"/>
    <n v="23.497818059751602"/>
    <d v="1900-01-15T18:49:11"/>
    <n v="43442"/>
    <n v="4.3148942636579797"/>
    <n v="277.09300267459901"/>
    <n v="0"/>
    <n v="162307.2263166465"/>
  </r>
  <r>
    <s v="STND-63239"/>
    <s v="NB Coatings Inc."/>
    <s v="NB Coatings - 2701 E 170th St - Lansing - M and V"/>
    <s v="Networked Lighting M&amp;V"/>
    <s v="Indoor Advanced Lighting"/>
    <s v="Manufacturing"/>
    <n v="0"/>
    <n v="172556"/>
    <n v="54.21"/>
    <x v="0"/>
    <x v="0"/>
    <n v="15"/>
    <s v="Qty / 1,000"/>
    <m/>
    <s v="Private-Lighting"/>
    <s v="lighting"/>
    <n v="2"/>
    <n v="1"/>
    <s v="Lighting"/>
    <n v="0.97902139861649395"/>
    <n v="0.93591656730105399"/>
    <n v="168936.016459668"/>
    <n v="50.736037113390097"/>
    <n v="0.71"/>
    <n v="119944.571686364"/>
    <n v="36.022586350506998"/>
    <n v="4618"/>
    <n v="1.02"/>
    <n v="1.04"/>
    <n v="1.2E-2"/>
    <n v="0.81"/>
    <n v="15.158077089649201"/>
    <d v="1900-01-09T19:51:10"/>
    <n v="43434"/>
    <n v="60.227964284651101"/>
    <n v="1987.4825465843301"/>
    <n v="0"/>
    <n v="1799168.5752954599"/>
  </r>
  <r>
    <s v="STND-63240"/>
    <s v="M.K.E LLC dba Ernie's Food Mart &amp; Car Wash"/>
    <s v="Ernies Wrecker Service Ernies food Mart and Car Wash - 909 S Milwaukee Ave - Vernon Hills"/>
    <s v="Outdoor &amp; Garage - LED Retrofits"/>
    <s v="Outdoor &amp; Garage Lighting"/>
    <s v="Exterior"/>
    <n v="0"/>
    <n v="77663.520000000004"/>
    <n v="0"/>
    <x v="0"/>
    <x v="0"/>
    <n v="10.1978380583316"/>
    <s v="Qty / 1,000"/>
    <m/>
    <s v="Private-Lighting"/>
    <s v="lighting"/>
    <n v="2"/>
    <n v="1"/>
    <s v="Lighting"/>
    <n v="0.97902139861649395"/>
    <n v="0.93591656730105399"/>
    <n v="76034.247971880002"/>
    <n v="0"/>
    <n v="0.71"/>
    <n v="53984.316060034798"/>
    <n v="0"/>
    <n v="4903"/>
    <n v="1"/>
    <n v="1"/>
    <n v="0"/>
    <n v="0"/>
    <n v="14.276973281664301"/>
    <d v="1900-01-09T04:44:53"/>
    <n v="43450"/>
    <n v="0"/>
    <n v="0"/>
    <n v="0"/>
    <n v="550523.3128700247"/>
  </r>
  <r>
    <s v="STND-63240"/>
    <s v="M.K.E LLC dba Ernie's Food Mart &amp; Car Wash"/>
    <s v="Ernies Wrecker Service Ernies food Mart and Car Wash - 909 S Milwaukee Ave - Vernon Hills"/>
    <s v="Outdoor &amp; Garage - LED Retrofits"/>
    <s v="Outdoor &amp; Garage Lighting"/>
    <s v="Exterior"/>
    <n v="0"/>
    <n v="69132.3"/>
    <n v="0"/>
    <x v="0"/>
    <x v="0"/>
    <n v="10.1978380583316"/>
    <s v="Qty / 1,000"/>
    <m/>
    <s v="Private-Lighting"/>
    <s v="lighting"/>
    <n v="2"/>
    <n v="1"/>
    <s v="Lighting"/>
    <n v="0.97902139861649395"/>
    <n v="0.93591656730105399"/>
    <n v="67682.001035574998"/>
    <n v="0"/>
    <n v="0.71"/>
    <n v="48054.220735258299"/>
    <n v="0"/>
    <n v="4903"/>
    <n v="1"/>
    <n v="1"/>
    <n v="0"/>
    <n v="0"/>
    <n v="14.276973281664301"/>
    <d v="1900-01-09T04:44:53"/>
    <n v="43450"/>
    <n v="0"/>
    <n v="0"/>
    <n v="0"/>
    <n v="490049.1610774846"/>
  </r>
  <r>
    <s v="STND-63240"/>
    <s v="M.K.E LLC dba Ernie's Food Mart &amp; Car Wash"/>
    <s v="Ernies Wrecker Service Ernies food Mart and Car Wash - 909 S Milwaukee Ave - Vernon Hills"/>
    <s v="Outdoor &amp; Garage - LED Retrofits"/>
    <s v="Outdoor &amp; Garage Lighting"/>
    <s v="Exterior"/>
    <n v="0"/>
    <n v="34173.910000000003"/>
    <n v="0"/>
    <x v="0"/>
    <x v="0"/>
    <n v="10.1978380583316"/>
    <s v="Qty / 1,000"/>
    <m/>
    <s v="Private-Lighting"/>
    <s v="lighting"/>
    <n v="2"/>
    <n v="1"/>
    <s v="Lighting"/>
    <n v="0.97902139861649395"/>
    <n v="0.93591656730105399"/>
    <n v="33456.989164394203"/>
    <n v="0"/>
    <n v="0.71"/>
    <n v="23754.462306719899"/>
    <n v="0"/>
    <n v="4903"/>
    <n v="1"/>
    <n v="1"/>
    <n v="0"/>
    <n v="0"/>
    <n v="14.276973281664301"/>
    <d v="1900-01-09T04:44:53"/>
    <n v="43450"/>
    <n v="0"/>
    <n v="0"/>
    <n v="0"/>
    <n v="242244.15976667163"/>
  </r>
  <r>
    <s v="STND-63248"/>
    <s v="Matrix Realty Group, LLC"/>
    <s v="Palmer Lake Owners Association, Matrix Realty Group, LLC  (East Meter) - NS 175th St 1 E Palmer Bl - Hazel Crest"/>
    <s v="Outdoor &amp; Garage - LED Fixtures"/>
    <s v="Outdoor &amp; Garage Lighting"/>
    <s v="Exterior"/>
    <n v="0"/>
    <n v="1985.7149999999999"/>
    <n v="0"/>
    <x v="0"/>
    <x v="0"/>
    <n v="10.1978380583316"/>
    <s v="Qty / 1,000"/>
    <m/>
    <s v="Private-Lighting"/>
    <s v="lighting"/>
    <n v="3"/>
    <n v="1"/>
    <s v="Lighting"/>
    <n v="0.91633259480590001"/>
    <n v="1.30467645558681"/>
    <n v="1819.575378495"/>
    <n v="0"/>
    <n v="0.71"/>
    <n v="1291.8985187314499"/>
    <n v="0"/>
    <n v="4903"/>
    <n v="1"/>
    <n v="1"/>
    <n v="0"/>
    <n v="0"/>
    <n v="14.276973281664301"/>
    <d v="1900-01-09T04:44:53"/>
    <n v="43457"/>
    <n v="0"/>
    <n v="0"/>
    <n v="0"/>
    <n v="13174.571881821799"/>
  </r>
  <r>
    <s v="STND-63249"/>
    <s v="The Boeing Company"/>
    <s v="CBRE-100 N Riverside - 100 N Riverside Plaza - Chicago"/>
    <s v="VSD on HVAC Fan or Pump &lt;= 200 HP"/>
    <s v="Variable Speed Drives"/>
    <s v="Office"/>
    <n v="0"/>
    <n v="28722.934000000001"/>
    <n v="6.269355"/>
    <x v="6"/>
    <x v="0"/>
    <n v="15"/>
    <s v="ΔkWpeak"/>
    <m/>
    <s v="Private-Non-Lighting"/>
    <s v="non_lighting"/>
    <n v="3"/>
    <n v="1"/>
    <s v="Non-Lighting"/>
    <n v="0.98952339343681495"/>
    <n v="0.43468415683807998"/>
    <n v="28422.0151211417"/>
    <n v="2.7251892920935998"/>
    <n v="0.7"/>
    <n v="19895.4105847992"/>
    <n v="1.90763250446552"/>
    <n v="2885"/>
    <n v="1.165"/>
    <n v="1.3779999999999999"/>
    <n v="2.5499999999999998E-2"/>
    <n v="0.55000000000000004"/>
    <n v="24.263431542460999"/>
    <d v="1900-01-16T07:56:40"/>
    <n v="43470"/>
    <n v="2.7251892920935998"/>
    <n v="0"/>
    <n v="0"/>
    <n v="298431.158771988"/>
  </r>
  <r>
    <s v="STND-63249"/>
    <s v="The Boeing Company"/>
    <s v="CBRE-100 N Riverside - 100 N Riverside Plaza - Chicago"/>
    <s v="VSD on HVAC Fan or Pump &lt;= 200 HP"/>
    <s v="Variable Speed Drives"/>
    <s v="Office"/>
    <n v="0"/>
    <n v="28722.934000000001"/>
    <n v="6.269355"/>
    <x v="6"/>
    <x v="0"/>
    <n v="15"/>
    <s v="ΔkWpeak"/>
    <m/>
    <s v="Private-Non-Lighting"/>
    <s v="non_lighting"/>
    <n v="3"/>
    <n v="1"/>
    <s v="Non-Lighting"/>
    <n v="0.98952339343681495"/>
    <n v="0.43468415683807998"/>
    <n v="28422.0151211417"/>
    <n v="2.7251892920935998"/>
    <n v="0.7"/>
    <n v="19895.4105847992"/>
    <n v="1.90763250446552"/>
    <n v="2885"/>
    <n v="1.165"/>
    <n v="1.3779999999999999"/>
    <n v="2.5499999999999998E-2"/>
    <n v="0.55000000000000004"/>
    <n v="24.263431542460999"/>
    <d v="1900-01-16T07:56:40"/>
    <n v="43470"/>
    <n v="2.7251892920935998"/>
    <n v="0"/>
    <n v="0"/>
    <n v="298431.158771988"/>
  </r>
  <r>
    <s v="STND-63254"/>
    <s v="Gowani Corporation d/b/a Durus Custom Tailoring"/>
    <s v="Durus Custom Shirts &amp; Suits - 1600 16th St Unit T22 - Oak Brook"/>
    <s v="New Indoor LED Fixtures"/>
    <s v="Indoor Lighting"/>
    <s v="Retail (mall/dept. store)"/>
    <n v="0"/>
    <n v="11890.328"/>
    <n v="2.4118409999999999"/>
    <x v="0"/>
    <x v="0"/>
    <n v="9.1274187659729797"/>
    <s v="Qty / 1,000"/>
    <m/>
    <s v="Private-Lighting"/>
    <s v="lighting"/>
    <n v="3"/>
    <n v="1"/>
    <s v="Lighting"/>
    <n v="0.91633259480590001"/>
    <n v="1.30467645558681"/>
    <n v="10895.4951093332"/>
    <n v="3.1466721673189402"/>
    <n v="0.71"/>
    <n v="7735.8015276265996"/>
    <n v="2.2341372387964502"/>
    <n v="5478"/>
    <n v="1.1200000000000001"/>
    <n v="1.31"/>
    <n v="2.1999999999999999E-2"/>
    <n v="0.95"/>
    <n v="12.7783862723622"/>
    <d v="1900-01-08T03:03:29"/>
    <n v="43470"/>
    <n v="2.5284629709272299"/>
    <n v="214.01865393333199"/>
    <n v="0"/>
    <n v="70607.900033101469"/>
  </r>
  <r>
    <s v="STND-63254"/>
    <s v="Gowani Corporation d/b/a Durus Custom Tailoring"/>
    <s v="Durus Custom Shirts &amp; Suits - 1600 16th St Unit T22 - Oak Brook"/>
    <s v="New Indoor LED Fixtures"/>
    <s v="Indoor Lighting"/>
    <s v="Retail (mall/dept. store)"/>
    <n v="0"/>
    <n v="441.74599999999998"/>
    <n v="8.9604000000000003E-2"/>
    <x v="0"/>
    <x v="0"/>
    <n v="9.1274187659729797"/>
    <s v="Qty / 1,000"/>
    <m/>
    <s v="Private-Lighting"/>
    <s v="lighting"/>
    <n v="3"/>
    <n v="1"/>
    <s v="Lighting"/>
    <n v="0.91633259480590001"/>
    <n v="1.30467645558681"/>
    <n v="404.78625842512702"/>
    <n v="0.1169042291264"/>
    <n v="0.71"/>
    <n v="287.39824348183998"/>
    <n v="8.30020026797441E-2"/>
    <n v="5478"/>
    <n v="1.1200000000000001"/>
    <n v="1.31"/>
    <n v="2.1999999999999999E-2"/>
    <n v="0.95"/>
    <n v="12.7783862723622"/>
    <d v="1900-01-08T03:03:29"/>
    <n v="43470"/>
    <n v="9.3936704802250096E-2"/>
    <n v="7.9511586476364204"/>
    <n v="0"/>
    <n v="2623.2041208638179"/>
  </r>
  <r>
    <s v="STND-63255"/>
    <s v="J.L. Clark LLC"/>
    <s v="J.L. Clark - 923 23rd Ave - Rockford"/>
    <s v="New Indoor LED Fixtures"/>
    <s v="Indoor Lighting"/>
    <s v="Manufacturing"/>
    <n v="0"/>
    <n v="40443.150999999998"/>
    <n v="7.2328460000000003"/>
    <x v="0"/>
    <x v="0"/>
    <n v="10.827197921178"/>
    <s v="Qty / 1,000"/>
    <m/>
    <s v="Private-Lighting"/>
    <s v="lighting"/>
    <n v="3"/>
    <n v="1"/>
    <s v="Lighting"/>
    <n v="0.91633259480590001"/>
    <n v="1.30467645558681"/>
    <n v="37059.377497956797"/>
    <n v="9.4365238830852096"/>
    <n v="0.71"/>
    <n v="26312.158023549298"/>
    <n v="6.6999319569904996"/>
    <n v="4618"/>
    <n v="1.02"/>
    <n v="1.04"/>
    <n v="1.2E-2"/>
    <n v="0.81"/>
    <n v="15.158077089649201"/>
    <d v="1900-01-09T19:51:10"/>
    <n v="43464"/>
    <n v="11.201951428163801"/>
    <n v="435.992676446551"/>
    <n v="0"/>
    <n v="284886.94265427999"/>
  </r>
  <r>
    <s v="STND-63255"/>
    <s v="J.L. Clark LLC"/>
    <s v="J.L. Clark - 923 23rd Ave - Rockford"/>
    <s v="New Indoor LED Fixtures"/>
    <s v="Indoor Lighting"/>
    <s v="Manufacturing"/>
    <n v="0"/>
    <n v="20150.919999999998"/>
    <n v="3.6037870000000001"/>
    <x v="0"/>
    <x v="0"/>
    <n v="10.827197921178"/>
    <s v="Qty / 1,000"/>
    <m/>
    <s v="Private-Lighting"/>
    <s v="lighting"/>
    <n v="3"/>
    <n v="1"/>
    <s v="Lighting"/>
    <n v="0.91633259480590001"/>
    <n v="1.30467645558681"/>
    <n v="18464.944811326099"/>
    <n v="4.7017760498498102"/>
    <n v="0.71"/>
    <n v="13110.110816041501"/>
    <n v="3.33826099539337"/>
    <n v="4618"/>
    <n v="1.02"/>
    <n v="1.04"/>
    <n v="1.2E-2"/>
    <n v="0.81"/>
    <n v="15.158077089649201"/>
    <d v="1900-01-09T19:51:10"/>
    <n v="43464"/>
    <n v="5.58140556724811"/>
    <n v="217.23464483913099"/>
    <n v="0"/>
    <n v="141945.76457385774"/>
  </r>
  <r>
    <s v="STND-63255"/>
    <s v="J.L. Clark LLC"/>
    <s v="J.L. Clark - 923 23rd Ave - Rockford"/>
    <s v="New Indoor LED Fixtures"/>
    <s v="Indoor Lighting"/>
    <s v="Manufacturing"/>
    <n v="0"/>
    <n v="6222.3860000000004"/>
    <n v="1.1128100000000001"/>
    <x v="0"/>
    <x v="0"/>
    <n v="10.827197921178"/>
    <s v="Qty / 1,000"/>
    <m/>
    <s v="Private-Lighting"/>
    <s v="lighting"/>
    <n v="3"/>
    <n v="1"/>
    <s v="Lighting"/>
    <n v="0.91633259480590001"/>
    <n v="1.30467645558681"/>
    <n v="5701.7751092639"/>
    <n v="1.4518570065415499"/>
    <n v="0.71"/>
    <n v="4048.2603275773699"/>
    <n v="1.0308184746444999"/>
    <n v="4618"/>
    <n v="1.02"/>
    <n v="1.04"/>
    <n v="1.2E-2"/>
    <n v="0.81"/>
    <n v="15.158077089649201"/>
    <d v="1900-01-09T19:51:10"/>
    <n v="43464"/>
    <n v="1.72347697832568"/>
    <n v="67.079707167810597"/>
    <n v="0"/>
    <n v="43831.315803133068"/>
  </r>
  <r>
    <s v="STND-63262"/>
    <s v="Thunderbowl"/>
    <s v="Thunderbowl - 18700 Old Lagrange Rd - Mokena"/>
    <s v="Outdoor &amp; Garage - LED Fixtures"/>
    <s v="Outdoor &amp; Garage Lighting"/>
    <s v="Exterior"/>
    <n v="0"/>
    <n v="3824.34"/>
    <n v="0"/>
    <x v="0"/>
    <x v="0"/>
    <n v="10.1978380583316"/>
    <s v="Qty / 1,000"/>
    <m/>
    <s v="Private-Lighting"/>
    <s v="lighting"/>
    <n v="2"/>
    <n v="1"/>
    <s v="Lighting"/>
    <n v="0.97902139861649395"/>
    <n v="0.93591656730105399"/>
    <n v="3744.110695585"/>
    <n v="0"/>
    <n v="0.71"/>
    <n v="2658.3185938653501"/>
    <n v="0"/>
    <n v="4903"/>
    <n v="1"/>
    <n v="1"/>
    <n v="0"/>
    <n v="0"/>
    <n v="14.276973281664301"/>
    <d v="1900-01-09T04:44:53"/>
    <n v="43470"/>
    <n v="0"/>
    <n v="0"/>
    <n v="0"/>
    <n v="27109.102527690611"/>
  </r>
  <r>
    <s v="STND-63262"/>
    <s v="Thunderbowl"/>
    <s v="Thunderbowl - 18700 Old Lagrange Rd - Mokena"/>
    <s v="Outdoor &amp; Garage - LED Fixtures"/>
    <s v="Outdoor &amp; Garage Lighting"/>
    <s v="Exterior"/>
    <n v="0"/>
    <n v="133704.81"/>
    <n v="0"/>
    <x v="0"/>
    <x v="0"/>
    <n v="10.1978380583316"/>
    <s v="Qty / 1,000"/>
    <m/>
    <s v="Private-Lighting"/>
    <s v="lighting"/>
    <n v="2"/>
    <n v="1"/>
    <s v="Lighting"/>
    <n v="0.97902139861649395"/>
    <n v="0.93591656730105399"/>
    <n v="130899.87008795299"/>
    <n v="0"/>
    <n v="0.71"/>
    <n v="92938.907762446295"/>
    <n v="0"/>
    <n v="4903"/>
    <n v="1"/>
    <n v="1"/>
    <n v="0"/>
    <n v="0"/>
    <n v="14.276973281664301"/>
    <d v="1900-01-09T04:44:53"/>
    <n v="43470"/>
    <n v="0"/>
    <n v="0"/>
    <n v="0"/>
    <n v="947775.93067964504"/>
  </r>
  <r>
    <s v="STND-63266"/>
    <s v="Chromatech Printing, Inc."/>
    <s v="Chromatech - 16 Mary St - Des Plaines"/>
    <s v="New Indoor LED Fixtures"/>
    <s v="Indoor Lighting"/>
    <s v="Manufacturing"/>
    <n v="0"/>
    <n v="7560.1279999999997"/>
    <n v="1.352052"/>
    <x v="0"/>
    <x v="0"/>
    <n v="10.827197921178"/>
    <s v="Qty / 1,000"/>
    <m/>
    <s v="Private-Lighting"/>
    <s v="lighting"/>
    <n v="3"/>
    <n v="1"/>
    <s v="Lighting"/>
    <n v="0.91633259480590001"/>
    <n v="1.30467645558681"/>
    <n v="6927.5917073047403"/>
    <n v="1.7639904111290501"/>
    <n v="0.71"/>
    <n v="4918.5901121863599"/>
    <n v="1.25243319190163"/>
    <n v="4618"/>
    <n v="1.02"/>
    <n v="1.04"/>
    <n v="1.2E-2"/>
    <n v="0.81"/>
    <n v="15.158077089649201"/>
    <d v="1900-01-09T19:51:10"/>
    <n v="43463"/>
    <n v="2.0940057112168202"/>
    <n v="81.501078909467495"/>
    <n v="0"/>
    <n v="53254.548637790816"/>
  </r>
  <r>
    <s v="STND-63271"/>
    <s v="Roseland Community Hospital Association"/>
    <s v="Roseland Community Hospital - 45 W 111th St - Chicago"/>
    <s v="Outdoor &amp; Garage - LED Fixtures"/>
    <s v="Outdoor &amp; Garage Lighting"/>
    <s v="Exterior"/>
    <n v="0"/>
    <n v="32899.129999999997"/>
    <n v="0"/>
    <x v="0"/>
    <x v="0"/>
    <n v="10.1978380583316"/>
    <s v="Qty / 1,000"/>
    <m/>
    <s v="Private-Lighting"/>
    <s v="lighting"/>
    <n v="3"/>
    <n v="1"/>
    <s v="Lighting"/>
    <n v="0.91633259480590001"/>
    <n v="1.30467645558681"/>
    <n v="30146.545159756599"/>
    <n v="0"/>
    <n v="0.71"/>
    <n v="21404.047063427199"/>
    <n v="0"/>
    <n v="4903"/>
    <n v="1"/>
    <n v="1"/>
    <n v="0"/>
    <n v="0"/>
    <n v="14.276973281664301"/>
    <d v="1900-01-09T04:44:53"/>
    <n v="43441"/>
    <n v="0"/>
    <n v="0"/>
    <n v="0"/>
    <n v="218275.0057457386"/>
  </r>
  <r>
    <s v="STND-63271"/>
    <s v="Roseland Community Hospital Association"/>
    <s v="Roseland Community Hospital - 45 W 111th St - Chicago"/>
    <s v="Outdoor &amp; Garage - LED Fixtures"/>
    <s v="Outdoor &amp; Garage Lighting"/>
    <s v="Exterior"/>
    <n v="0"/>
    <n v="11669.14"/>
    <n v="0"/>
    <x v="0"/>
    <x v="0"/>
    <n v="10.1978380583316"/>
    <s v="Qty / 1,000"/>
    <m/>
    <s v="Private-Lighting"/>
    <s v="lighting"/>
    <n v="3"/>
    <n v="1"/>
    <s v="Lighting"/>
    <n v="0.91633259480590001"/>
    <n v="1.30467645558681"/>
    <n v="10692.813335353299"/>
    <n v="0"/>
    <n v="0.71"/>
    <n v="7591.8974681008503"/>
    <n v="0"/>
    <n v="4903"/>
    <n v="1"/>
    <n v="1"/>
    <n v="0"/>
    <n v="0"/>
    <n v="14.276973281664301"/>
    <d v="1900-01-09T04:44:53"/>
    <n v="43441"/>
    <n v="0"/>
    <n v="0"/>
    <n v="0"/>
    <n v="77420.940935150167"/>
  </r>
  <r>
    <s v="STND-63271"/>
    <s v="Roseland Community Hospital Association"/>
    <s v="Roseland Community Hospital - 45 W 111th St - Chicago"/>
    <s v="Photocells"/>
    <s v="Outdoor &amp; Garage Lighting"/>
    <s v="Hospital (24/7)"/>
    <n v="0"/>
    <n v="1092"/>
    <n v="0"/>
    <x v="0"/>
    <x v="0"/>
    <n v="8"/>
    <s v="Qty / 1,000"/>
    <m/>
    <s v="Private-Lighting"/>
    <s v="lighting"/>
    <n v="3"/>
    <n v="1"/>
    <s v="Lighting"/>
    <n v="0.91633259480590001"/>
    <n v="1.30467645558681"/>
    <n v="1000.63519352804"/>
    <n v="0"/>
    <n v="0.71"/>
    <n v="710.45098740491005"/>
    <n v="0"/>
    <n v="7616"/>
    <n v="1.23"/>
    <n v="1.41"/>
    <n v="1.4E-2"/>
    <n v="0.73499999999999999"/>
    <n v="9.1911764705882408"/>
    <d v="1900-01-05T13:33:47"/>
    <n v="43441"/>
    <n v="0"/>
    <n v="11.389343666172801"/>
    <n v="0"/>
    <n v="5683.6078992392804"/>
  </r>
  <r>
    <s v="STND-63271"/>
    <s v="Roseland Community Hospital Association"/>
    <s v="Roseland Community Hospital - 45 W 111th St - Chicago"/>
    <s v="Photocells"/>
    <s v="Outdoor &amp; Garage Lighting"/>
    <s v="Hospital (24/7)"/>
    <n v="0"/>
    <n v="98"/>
    <n v="0"/>
    <x v="0"/>
    <x v="0"/>
    <n v="8"/>
    <s v="Qty / 1,000"/>
    <m/>
    <s v="Private-Lighting"/>
    <s v="lighting"/>
    <n v="3"/>
    <n v="1"/>
    <s v="Lighting"/>
    <n v="0.91633259480590001"/>
    <n v="1.30467645558681"/>
    <n v="89.800594290978196"/>
    <n v="0"/>
    <n v="0.71"/>
    <n v="63.758421946594503"/>
    <n v="0"/>
    <n v="7616"/>
    <n v="1.23"/>
    <n v="1.41"/>
    <n v="1.4E-2"/>
    <n v="0.73499999999999999"/>
    <n v="9.1911764705882408"/>
    <d v="1900-01-05T13:33:47"/>
    <n v="43441"/>
    <n v="0"/>
    <n v="1.02212058542577"/>
    <n v="0"/>
    <n v="510.06737557275602"/>
  </r>
  <r>
    <s v="STND-63271"/>
    <s v="Roseland Community Hospital Association"/>
    <s v="Roseland Community Hospital - 45 W 111th St - Chicago"/>
    <s v="Outdoor &amp; Garage - LED Fixtures"/>
    <s v="Outdoor &amp; Garage Lighting"/>
    <s v="Exterior"/>
    <n v="0"/>
    <n v="1397.355"/>
    <n v="0"/>
    <x v="0"/>
    <x v="0"/>
    <n v="10.1978380583316"/>
    <s v="Qty / 1,000"/>
    <m/>
    <s v="Private-Lighting"/>
    <s v="lighting"/>
    <n v="3"/>
    <n v="1"/>
    <s v="Lighting"/>
    <n v="0.91633259480590001"/>
    <n v="1.30467645558681"/>
    <n v="1280.4419330149999"/>
    <n v="0"/>
    <n v="0.71"/>
    <n v="909.11377244064897"/>
    <n v="0"/>
    <n v="4903"/>
    <n v="1"/>
    <n v="1"/>
    <n v="0"/>
    <n v="0"/>
    <n v="14.276973281664301"/>
    <d v="1900-01-09T04:44:53"/>
    <n v="43441"/>
    <n v="0"/>
    <n v="0"/>
    <n v="0"/>
    <n v="9270.9950279486638"/>
  </r>
  <r>
    <s v="STND-63272"/>
    <s v="Fast Cash and Pawn Huntley"/>
    <s v="Fast Cash and Pawn Huntley - 2329 N Randal Rd - Carpentersville"/>
    <s v="New Indoor LED Fixtures"/>
    <s v="Indoor Lighting"/>
    <s v="Retail (mall/dept. store)"/>
    <n v="0"/>
    <n v="9571.1620000000003"/>
    <n v="1.9414199999999999"/>
    <x v="0"/>
    <x v="0"/>
    <n v="9.1274187659729797"/>
    <s v="Qty / 1,000"/>
    <m/>
    <s v="Private-Lighting"/>
    <s v="lighting"/>
    <n v="3"/>
    <n v="1"/>
    <s v="Lighting"/>
    <n v="0.91633259480590001"/>
    <n v="1.30467645558681"/>
    <n v="8770.3677107676194"/>
    <n v="2.53292496440534"/>
    <n v="0.71"/>
    <n v="6226.9610746450098"/>
    <n v="1.79837672472779"/>
    <n v="5478"/>
    <n v="1.1200000000000001"/>
    <n v="1.31"/>
    <n v="2.1999999999999999E-2"/>
    <n v="0.95"/>
    <n v="12.7783862723622"/>
    <d v="1900-01-08T03:03:29"/>
    <n v="43460"/>
    <n v="2.0352952707154199"/>
    <n v="172.27508003293499"/>
    <n v="0"/>
    <n v="56836.081367698134"/>
  </r>
  <r>
    <s v="STND-63273"/>
    <s v="Grace Fellowship Church of Oak Forest"/>
    <s v="Grace Fellowship Church Phase 2 - 15150 Oak Park Ave - Oak Forest"/>
    <s v="New Indoor LED Fixtures"/>
    <s v="Indoor Lighting"/>
    <s v="Miscellaneous"/>
    <n v="0"/>
    <n v="1454.828"/>
    <n v="0.31157600000000002"/>
    <x v="0"/>
    <x v="0"/>
    <n v="14.797277300976599"/>
    <s v="Qty / 1,000"/>
    <m/>
    <s v="Private-Lighting"/>
    <s v="lighting"/>
    <n v="3"/>
    <n v="1"/>
    <s v="Lighting"/>
    <n v="0.91633259480590001"/>
    <n v="1.30467645558681"/>
    <n v="1333.10631623628"/>
    <n v="0.40650587132591498"/>
    <n v="0.71"/>
    <n v="946.50548452775695"/>
    <n v="0.28861916864140003"/>
    <n v="3379"/>
    <n v="1.0900000000000001"/>
    <n v="1.36"/>
    <n v="2.1999999999999999E-2"/>
    <n v="0.57999999999999996"/>
    <n v="20.7161882213673"/>
    <d v="1900-01-13T19:08:05"/>
    <n v="43469"/>
    <n v="0.51534719995678901"/>
    <n v="26.906732988255101"/>
    <n v="0"/>
    <n v="14005.704121452436"/>
  </r>
  <r>
    <s v="STND-63275"/>
    <s v="Honest Int'l Inc"/>
    <s v="Honest International Inc - 227 S Bolingbrook Dr - Bolingbrook"/>
    <s v="New Indoor LED Fixtures"/>
    <s v="Indoor Lighting"/>
    <s v="Retail (strip mall)"/>
    <n v="0"/>
    <n v="19019.616000000002"/>
    <n v="3.8579500000000002"/>
    <x v="0"/>
    <x v="0"/>
    <n v="12.215978499877799"/>
    <s v="Qty / 1,000"/>
    <m/>
    <s v="Private-Lighting"/>
    <s v="lighting"/>
    <n v="3"/>
    <n v="1"/>
    <s v="Lighting"/>
    <n v="0.91633259480590001"/>
    <n v="1.30467645558681"/>
    <n v="17428.2940814918"/>
    <n v="5.0333765318311201"/>
    <n v="0.71"/>
    <n v="12374.0887978592"/>
    <n v="3.5736973376001"/>
    <n v="4093"/>
    <n v="1.1200000000000001"/>
    <n v="1.29"/>
    <n v="1.9E-2"/>
    <n v="0.71"/>
    <n v="17.102369899829"/>
    <d v="1900-01-11T05:11:01"/>
    <n v="43441"/>
    <n v="5.4955524968131"/>
    <n v="295.65856031102197"/>
    <n v="0"/>
    <n v="151161.60271022673"/>
  </r>
  <r>
    <s v="STND-63278"/>
    <s v="Orland Park Public Library"/>
    <s v="Orland Park Public Library - 14921 Ravinia Ave - Orland Park"/>
    <s v="Outdoor &amp; Garage - LED Fixtures"/>
    <s v="Outdoor &amp; Garage Lighting"/>
    <s v="Exterior"/>
    <n v="0"/>
    <n v="35889.96"/>
    <n v="0"/>
    <x v="0"/>
    <x v="1"/>
    <n v="10.1978380583316"/>
    <s v="Qty / 1,000"/>
    <m/>
    <s v="Public-Lighting"/>
    <s v="lighting"/>
    <n v="3"/>
    <n v="1"/>
    <s v="Lighting"/>
    <n v="0.99829244462109001"/>
    <n v="0.987374621353864"/>
    <n v="35828.675905753204"/>
    <n v="0"/>
    <n v="0.71"/>
    <n v="25438.3598930847"/>
    <n v="0"/>
    <n v="4903"/>
    <n v="1"/>
    <n v="1"/>
    <n v="0"/>
    <n v="0"/>
    <n v="14.276973281664301"/>
    <d v="1900-01-09T04:44:53"/>
    <n v="43442"/>
    <n v="0"/>
    <n v="0"/>
    <n v="0"/>
    <n v="259416.27465923532"/>
  </r>
  <r>
    <s v="STND-63279"/>
    <s v="Woodridge School District 68"/>
    <s v="Woodridge School District 68 - 7900 Woodridge Dr - Woodridge"/>
    <s v="Outdoor &amp; Garage - LED Fixtures"/>
    <s v="Outdoor &amp; Garage Lighting"/>
    <s v="Exterior"/>
    <n v="0"/>
    <n v="3638.7890000000002"/>
    <n v="0.99221800000000004"/>
    <x v="0"/>
    <x v="1"/>
    <n v="10.1978380583316"/>
    <s v="Qty / 1,000"/>
    <m/>
    <s v="Public-Lighting"/>
    <s v="lighting"/>
    <n v="3"/>
    <n v="1"/>
    <s v="Lighting"/>
    <n v="0.99829244462109001"/>
    <n v="0.987374621353864"/>
    <n v="3632.57556627033"/>
    <n v="0.97969087205048899"/>
    <n v="0.71"/>
    <n v="2579.1286520519402"/>
    <n v="0.69558051915584695"/>
    <n v="4903"/>
    <n v="1"/>
    <n v="1"/>
    <n v="0"/>
    <n v="0"/>
    <n v="14.276973281664301"/>
    <d v="1900-01-09T04:44:53"/>
    <n v="43429"/>
    <n v="0.97969087205048899"/>
    <n v="0"/>
    <n v="0"/>
    <n v="26301.536325228753"/>
  </r>
  <r>
    <s v="STND-63280"/>
    <s v="Woodridge School District 68"/>
    <s v="Woodridge School District 68 - 2811 Clarendon Ln - Woodridge"/>
    <s v="Outdoor &amp; Garage - LED Fixtures"/>
    <s v="Outdoor &amp; Garage Lighting"/>
    <s v="Exterior"/>
    <n v="0"/>
    <n v="1585.8710000000001"/>
    <n v="0.43243199999999998"/>
    <x v="0"/>
    <x v="1"/>
    <n v="10.1978380583316"/>
    <s v="Qty / 1,000"/>
    <m/>
    <s v="Public-Lighting"/>
    <s v="lighting"/>
    <n v="3"/>
    <n v="1"/>
    <s v="Lighting"/>
    <n v="0.99829244462109001"/>
    <n v="0.987374621353864"/>
    <n v="1583.16303744369"/>
    <n v="0.42697238226129403"/>
    <n v="0.71"/>
    <n v="1124.0457565850199"/>
    <n v="0.30315039140551903"/>
    <n v="4903"/>
    <n v="1"/>
    <n v="1"/>
    <n v="0"/>
    <n v="0"/>
    <n v="14.276973281664301"/>
    <d v="1900-01-09T04:44:53"/>
    <n v="43429"/>
    <n v="0.42697238226129403"/>
    <n v="0"/>
    <n v="0"/>
    <n v="11462.836595808854"/>
  </r>
  <r>
    <s v="STND-63284"/>
    <s v="Lombard School District 44"/>
    <s v="Lombard School District 44 - 1464 S Main St - Lombard"/>
    <s v="New Indoor LED Fixtures"/>
    <s v="Indoor Lighting"/>
    <s v="K-12 School"/>
    <n v="0"/>
    <n v="1882.1320000000001"/>
    <n v="0.51321600000000001"/>
    <x v="0"/>
    <x v="1"/>
    <n v="15"/>
    <s v="Qty / 1,000"/>
    <m/>
    <s v="Public-Lighting"/>
    <s v="lighting"/>
    <n v="3"/>
    <n v="1"/>
    <s v="Lighting"/>
    <n v="0.99829244462109001"/>
    <n v="0.987374621353864"/>
    <n v="1878.91815537958"/>
    <n v="0.506736453672745"/>
    <n v="0.71"/>
    <n v="1334.0318903195"/>
    <n v="0.35978288210764903"/>
    <n v="2979"/>
    <n v="1.17333333333333"/>
    <n v="1.323"/>
    <n v="2.1333333333333301E-2"/>
    <n v="0.72"/>
    <n v="23.497818059751602"/>
    <d v="1900-01-15T18:49:11"/>
    <n v="43434"/>
    <n v="0.53197326538249001"/>
    <n v="34.162148279628802"/>
    <n v="0"/>
    <n v="20010.4783547925"/>
  </r>
  <r>
    <s v="STND-63284"/>
    <s v="Lombard School District 44"/>
    <s v="Lombard School District 44 - 1464 S Main St - Lombard"/>
    <s v="Occupancy Sensors Plus Daylighting Controls"/>
    <s v="Indoor Lighting"/>
    <s v="K-12 School"/>
    <n v="0"/>
    <n v="250.54900000000001"/>
    <n v="5.6264000000000002E-2"/>
    <x v="0"/>
    <x v="1"/>
    <n v="8"/>
    <s v="Qty / 1,000"/>
    <m/>
    <s v="Public-Lighting"/>
    <s v="lighting"/>
    <n v="3"/>
    <n v="1"/>
    <s v="Lighting"/>
    <n v="0.99829244462109001"/>
    <n v="0.987374621353864"/>
    <n v="250.12117370736999"/>
    <n v="5.5553645695853797E-2"/>
    <n v="0.71"/>
    <n v="177.58603333223201"/>
    <n v="3.9443088444056203E-2"/>
    <n v="2979"/>
    <n v="1.17333333333333"/>
    <n v="1.323"/>
    <n v="2.1333333333333301E-2"/>
    <n v="0.72"/>
    <n v="23.497818059751602"/>
    <d v="1900-01-15T18:49:11"/>
    <n v="43434"/>
    <n v="5.8320363752261101E-2"/>
    <n v="4.5476577037703603"/>
    <n v="0"/>
    <n v="1420.688266657856"/>
  </r>
  <r>
    <s v="STND-63291"/>
    <s v="4343 Commerce TMG LLC"/>
    <s v="4343 Commerce TMG LLC - 4343 Commerce Ct - Lisle"/>
    <s v="New Indoor LED Fixtures"/>
    <s v="Indoor Lighting"/>
    <s v="Office"/>
    <n v="0"/>
    <n v="3159.4209999999998"/>
    <n v="0.71042400000000006"/>
    <x v="0"/>
    <x v="0"/>
    <n v="15"/>
    <s v="Qty / 1,000"/>
    <m/>
    <s v="Private-Lighting"/>
    <s v="lighting"/>
    <n v="3"/>
    <n v="1"/>
    <s v="Lighting"/>
    <n v="0.91633259480590001"/>
    <n v="1.30467645558681"/>
    <n v="2895.0804430142498"/>
    <n v="0.92687346628380096"/>
    <n v="0.71"/>
    <n v="2055.5071145401198"/>
    <n v="0.65808016106149902"/>
    <n v="2885"/>
    <n v="1.165"/>
    <n v="1.3779999999999999"/>
    <n v="2.5499999999999998E-2"/>
    <n v="0.55000000000000004"/>
    <n v="24.263431542460999"/>
    <d v="1900-01-16T07:56:40"/>
    <n v="43447"/>
    <n v="1.2229495530859"/>
    <n v="63.368713559539401"/>
    <n v="0"/>
    <n v="30832.606718101797"/>
  </r>
  <r>
    <s v="STND-63291"/>
    <s v="4343 Commerce TMG LLC"/>
    <s v="4343 Commerce TMG LLC - 4343 Commerce Ct - Lisle"/>
    <s v="New Indoor LED Fixtures"/>
    <s v="Indoor Lighting"/>
    <s v="Office"/>
    <n v="0"/>
    <n v="2693.6089999999999"/>
    <n v="0.60568200000000005"/>
    <x v="0"/>
    <x v="0"/>
    <n v="15"/>
    <s v="Qty / 1,000"/>
    <m/>
    <s v="Private-Lighting"/>
    <s v="lighting"/>
    <n v="3"/>
    <n v="1"/>
    <s v="Lighting"/>
    <n v="0.91633259480590001"/>
    <n v="1.30467645558681"/>
    <n v="2468.24172436253"/>
    <n v="0.79021904497272799"/>
    <n v="0.71"/>
    <n v="1752.45162429739"/>
    <n v="0.56105552193063701"/>
    <n v="2885"/>
    <n v="1.165"/>
    <n v="1.3779999999999999"/>
    <n v="2.5499999999999998E-2"/>
    <n v="0.55000000000000004"/>
    <n v="24.263431542460999"/>
    <d v="1900-01-16T07:56:40"/>
    <n v="43447"/>
    <n v="1.04264288820785"/>
    <n v="54.0258918208106"/>
    <n v="0"/>
    <n v="26286.774364460849"/>
  </r>
  <r>
    <s v="STND-63291"/>
    <s v="4343 Commerce TMG LLC"/>
    <s v="4343 Commerce TMG LLC - 4343 Commerce Ct - Lisle"/>
    <s v="Occupancy Sensors"/>
    <s v="Indoor Lighting"/>
    <s v="Office"/>
    <n v="0"/>
    <n v="317.56200000000001"/>
    <n v="0.21638399999999999"/>
    <x v="0"/>
    <x v="0"/>
    <n v="8"/>
    <s v="Qty / 1,000"/>
    <m/>
    <s v="Private-Lighting"/>
    <s v="lighting"/>
    <n v="3"/>
    <n v="1"/>
    <s v="Lighting"/>
    <n v="0.91633259480590001"/>
    <n v="1.30467645558681"/>
    <n v="290.99241147175098"/>
    <n v="0.28231111016569599"/>
    <n v="0.71"/>
    <n v="206.60461214494299"/>
    <n v="0.200440888217644"/>
    <n v="2885"/>
    <n v="1.165"/>
    <n v="1.3779999999999999"/>
    <n v="2.5499999999999998E-2"/>
    <n v="0.55000000000000004"/>
    <n v="24.263431542460999"/>
    <d v="1900-01-16T07:56:40"/>
    <n v="43447"/>
    <n v="0.512175453856487"/>
    <n v="6.3693617961627904"/>
    <n v="0"/>
    <n v="1652.8368971595439"/>
  </r>
  <r>
    <s v="STND-63291"/>
    <s v="4343 Commerce TMG LLC"/>
    <s v="4343 Commerce TMG LLC - 4343 Commerce Ct - Lisle"/>
    <s v="Occupancy Sensors"/>
    <s v="Indoor Lighting"/>
    <s v="Office"/>
    <n v="0"/>
    <n v="477.964"/>
    <n v="0.32568000000000003"/>
    <x v="0"/>
    <x v="0"/>
    <n v="8"/>
    <s v="Qty / 1,000"/>
    <m/>
    <s v="Private-Lighting"/>
    <s v="lighting"/>
    <n v="3"/>
    <n v="1"/>
    <s v="Lighting"/>
    <n v="0.91633259480590001"/>
    <n v="1.30467645558681"/>
    <n v="437.97399234380703"/>
    <n v="0.424907028055511"/>
    <n v="0.71"/>
    <n v="310.96153456410298"/>
    <n v="0.30168398991941298"/>
    <n v="2885"/>
    <n v="1.165"/>
    <n v="1.3779999999999999"/>
    <n v="2.5499999999999998E-2"/>
    <n v="0.55000000000000004"/>
    <n v="24.263431542460999"/>
    <d v="1900-01-16T07:56:40"/>
    <n v="43447"/>
    <n v="0.77087632085542701"/>
    <n v="9.5865551972249605"/>
    <n v="0"/>
    <n v="2487.6922765128238"/>
  </r>
  <r>
    <s v="STND-63292"/>
    <s v="Catholic Church Diocese of Joliet"/>
    <s v="Our Mother of Good Counsel - 16043 S Bell Rd - Homer Glen"/>
    <s v="Outdoor &amp; Garage - LED Fixtures"/>
    <s v="Outdoor &amp; Garage Lighting"/>
    <s v="Exterior"/>
    <n v="0"/>
    <n v="23534.400000000001"/>
    <n v="0"/>
    <x v="0"/>
    <x v="0"/>
    <n v="10.1978380583316"/>
    <s v="Qty / 1,000"/>
    <m/>
    <s v="Private-Lighting"/>
    <s v="lighting"/>
    <n v="3"/>
    <n v="1"/>
    <s v="Lighting"/>
    <n v="0.91633259480590001"/>
    <n v="1.30467645558681"/>
    <n v="21565.337819199998"/>
    <n v="0"/>
    <n v="0.71"/>
    <n v="15311.389851632001"/>
    <n v="0"/>
    <n v="4903"/>
    <n v="1"/>
    <n v="1"/>
    <n v="0"/>
    <n v="0"/>
    <n v="14.276973281664301"/>
    <d v="1900-01-09T04:44:53"/>
    <n v="43442"/>
    <n v="0"/>
    <n v="0"/>
    <n v="0"/>
    <n v="156143.07415492504"/>
  </r>
  <r>
    <s v="STND-63294"/>
    <s v="PetSmart, Inc"/>
    <s v="PetSmart #476 - 6655 W Grand Ave - Chicago"/>
    <s v="New Indoor LED Fixtures"/>
    <s v="Indoor Lighting"/>
    <s v="Retail (strip mall)"/>
    <n v="0"/>
    <n v="953.505"/>
    <n v="0.19050700000000001"/>
    <x v="0"/>
    <x v="0"/>
    <n v="12.215978499877799"/>
    <s v="Qty / 1,000"/>
    <m/>
    <s v="Private-Lighting"/>
    <s v="lighting"/>
    <n v="3"/>
    <n v="1"/>
    <s v="Lighting"/>
    <n v="0.91633259480590001"/>
    <n v="1.30467645558681"/>
    <n v="873.727710810399"/>
    <n v="0.24854999752447601"/>
    <n v="0.71"/>
    <n v="620.34667467538395"/>
    <n v="0.17647049824237801"/>
    <n v="4093"/>
    <n v="1.1200000000000001"/>
    <n v="1.29"/>
    <n v="1.9E-2"/>
    <n v="0.71"/>
    <n v="17.102369899829"/>
    <d v="1900-01-11T05:11:01"/>
    <n v="43442"/>
    <n v="0.27137241786709898"/>
    <n v="14.822166522676399"/>
    <n v="0"/>
    <n v="7578.141640305178"/>
  </r>
  <r>
    <s v="STND-63294"/>
    <s v="PetSmart, Inc"/>
    <s v="PetSmart #476 - 6655 W Grand Ave - Chicago"/>
    <s v="New Indoor LED Fixtures"/>
    <s v="Indoor Lighting"/>
    <s v="Retail (strip mall)"/>
    <n v="0"/>
    <n v="29746.614000000001"/>
    <n v="5.9432749999999999"/>
    <x v="0"/>
    <x v="0"/>
    <n v="12.215978499877799"/>
    <s v="Qty / 1,000"/>
    <m/>
    <s v="Private-Lighting"/>
    <s v="lighting"/>
    <n v="3"/>
    <n v="1"/>
    <s v="Lighting"/>
    <n v="0.91633259480590001"/>
    <n v="1.30467645558681"/>
    <n v="27257.7919933095"/>
    <n v="7.75405096157768"/>
    <n v="0.71"/>
    <n v="19353.0323152497"/>
    <n v="5.5053761827201502"/>
    <n v="4093"/>
    <n v="1.1200000000000001"/>
    <n v="1.29"/>
    <n v="1.9E-2"/>
    <n v="0.71"/>
    <n v="17.102369899829"/>
    <d v="1900-01-11T05:11:01"/>
    <n v="43442"/>
    <n v="8.4660453778553109"/>
    <n v="462.40897131507199"/>
    <n v="0"/>
    <n v="236416.2266705306"/>
  </r>
  <r>
    <s v="STND-63294"/>
    <s v="PetSmart, Inc"/>
    <s v="PetSmart #476 - 6655 W Grand Ave - Chicago"/>
    <s v="New Indoor LED Fixtures"/>
    <s v="Indoor Lighting"/>
    <s v="Retail (strip mall)"/>
    <n v="0"/>
    <n v="476.75299999999999"/>
    <n v="9.5254000000000005E-2"/>
    <x v="0"/>
    <x v="0"/>
    <n v="12.215978499877799"/>
    <s v="Qty / 1,000"/>
    <m/>
    <s v="Private-Lighting"/>
    <s v="lighting"/>
    <n v="3"/>
    <n v="1"/>
    <s v="Lighting"/>
    <n v="0.91633259480590001"/>
    <n v="1.30467645558681"/>
    <n v="436.86431357149701"/>
    <n v="0.124275651100466"/>
    <n v="0.71"/>
    <n v="310.17366263576298"/>
    <n v="8.8235712281330606E-2"/>
    <n v="4093"/>
    <n v="1.1200000000000001"/>
    <n v="1.29"/>
    <n v="1.9E-2"/>
    <n v="0.71"/>
    <n v="17.102369899829"/>
    <d v="1900-01-11T05:11:01"/>
    <n v="43442"/>
    <n v="0.135686921170942"/>
    <n v="7.4110910338021796"/>
    <n v="0"/>
    <n v="3789.0747939868306"/>
  </r>
  <r>
    <s v="STND-63300"/>
    <s v="Bear Cartage &amp; Intermodal, Inc."/>
    <s v="Bear Cartage &amp; Intermodal - 8600 Joliet Road - McCook"/>
    <s v="Outdoor &amp; Garage - LED Fixtures"/>
    <s v="Outdoor &amp; Garage Lighting"/>
    <s v="Exterior"/>
    <n v="0"/>
    <n v="14983.567999999999"/>
    <n v="0"/>
    <x v="0"/>
    <x v="0"/>
    <n v="10.1978380583316"/>
    <s v="Qty / 1,000"/>
    <m/>
    <s v="Private-Lighting"/>
    <s v="lighting"/>
    <n v="3"/>
    <n v="1"/>
    <s v="Lighting"/>
    <n v="0.91633259480590001"/>
    <n v="1.30467645558681"/>
    <n v="13729.9317448906"/>
    <n v="0"/>
    <n v="0.71"/>
    <n v="9748.2515388723605"/>
    <n v="0"/>
    <n v="4903"/>
    <n v="1"/>
    <n v="1"/>
    <n v="0"/>
    <n v="0"/>
    <n v="14.276973281664301"/>
    <d v="1900-01-09T04:44:53"/>
    <n v="43473"/>
    <n v="0"/>
    <n v="0"/>
    <n v="0"/>
    <n v="99411.090545302141"/>
  </r>
  <r>
    <s v="STND-63300"/>
    <s v="Bear Cartage &amp; Intermodal, Inc."/>
    <s v="Bear Cartage &amp; Intermodal - 8600 Joliet Road - McCook"/>
    <s v="Outdoor &amp; Garage - LED Fixtures"/>
    <s v="Outdoor &amp; Garage Lighting"/>
    <s v="Exterior"/>
    <n v="0"/>
    <n v="14748.224"/>
    <n v="0"/>
    <x v="0"/>
    <x v="0"/>
    <n v="10.1978380583316"/>
    <s v="Qty / 1,000"/>
    <m/>
    <s v="Private-Lighting"/>
    <s v="lighting"/>
    <n v="3"/>
    <n v="1"/>
    <s v="Lighting"/>
    <n v="0.91633259480590001"/>
    <n v="1.30467645558681"/>
    <n v="13514.2783666986"/>
    <n v="0"/>
    <n v="0.71"/>
    <n v="9595.1376403560407"/>
    <n v="0"/>
    <n v="4903"/>
    <n v="1"/>
    <n v="1"/>
    <n v="0"/>
    <n v="0"/>
    <n v="14.276973281664301"/>
    <d v="1900-01-09T04:44:53"/>
    <n v="43473"/>
    <n v="0"/>
    <n v="0"/>
    <n v="0"/>
    <n v="97849.659803752889"/>
  </r>
  <r>
    <s v="STND-63300"/>
    <s v="Bear Cartage &amp; Intermodal, Inc."/>
    <s v="Bear Cartage &amp; Intermodal - 8600 Joliet Road - McCook"/>
    <s v="Outdoor &amp; Garage - LED Fixtures"/>
    <s v="Outdoor &amp; Garage Lighting"/>
    <s v="Exterior"/>
    <n v="0"/>
    <n v="5373.6880000000001"/>
    <n v="0"/>
    <x v="0"/>
    <x v="0"/>
    <n v="10.1978380583316"/>
    <s v="Qty / 1,000"/>
    <m/>
    <s v="Private-Lighting"/>
    <s v="lighting"/>
    <n v="3"/>
    <n v="1"/>
    <s v="Lighting"/>
    <n v="0.91633259480590001"/>
    <n v="1.30467645558681"/>
    <n v="4924.0854687173296"/>
    <n v="0"/>
    <n v="0.71"/>
    <n v="3496.1006827893002"/>
    <n v="0"/>
    <n v="4903"/>
    <n v="1"/>
    <n v="1"/>
    <n v="0"/>
    <n v="0"/>
    <n v="14.276973281664301"/>
    <d v="1900-01-09T04:44:53"/>
    <n v="43473"/>
    <n v="0"/>
    <n v="0"/>
    <n v="0"/>
    <n v="35652.668598707816"/>
  </r>
  <r>
    <s v="STND-63300"/>
    <s v="Bear Cartage &amp; Intermodal, Inc."/>
    <s v="Bear Cartage &amp; Intermodal - 8600 Joliet Road - McCook"/>
    <s v="Outdoor &amp; Garage - LED Fixtures"/>
    <s v="Outdoor &amp; Garage Lighting"/>
    <s v="Exterior"/>
    <n v="0"/>
    <n v="4785.3280000000004"/>
    <n v="0"/>
    <x v="0"/>
    <x v="0"/>
    <n v="10.1978380583316"/>
    <s v="Qty / 1,000"/>
    <m/>
    <s v="Private-Lighting"/>
    <s v="lighting"/>
    <n v="3"/>
    <n v="1"/>
    <s v="Lighting"/>
    <n v="0.91633259480590001"/>
    <n v="1.30467645558681"/>
    <n v="4384.9520232373297"/>
    <n v="0"/>
    <n v="0.71"/>
    <n v="3113.3159364984999"/>
    <n v="0"/>
    <n v="4903"/>
    <n v="1"/>
    <n v="1"/>
    <n v="0"/>
    <n v="0"/>
    <n v="14.276973281664301"/>
    <d v="1900-01-09T04:44:53"/>
    <n v="43473"/>
    <n v="0"/>
    <n v="0"/>
    <n v="0"/>
    <n v="31749.091744834688"/>
  </r>
  <r>
    <s v="STND-63300"/>
    <s v="Bear Cartage &amp; Intermodal, Inc."/>
    <s v="Bear Cartage &amp; Intermodal - 8600 Joliet Road - McCook"/>
    <s v="Outdoor &amp; Garage - LED Fixtures"/>
    <s v="Outdoor &amp; Garage Lighting"/>
    <s v="Exterior"/>
    <n v="0"/>
    <n v="1225.75"/>
    <n v="0"/>
    <x v="0"/>
    <x v="0"/>
    <n v="10.1978380583316"/>
    <s v="Qty / 1,000"/>
    <m/>
    <s v="Private-Lighting"/>
    <s v="lighting"/>
    <n v="3"/>
    <n v="1"/>
    <s v="Lighting"/>
    <n v="0.91633259480590001"/>
    <n v="1.30467645558681"/>
    <n v="1123.19467808333"/>
    <n v="0"/>
    <n v="0.71"/>
    <n v="797.46822143916495"/>
    <n v="0"/>
    <n v="4903"/>
    <n v="1"/>
    <n v="1"/>
    <n v="0"/>
    <n v="0"/>
    <n v="14.276973281664301"/>
    <d v="1900-01-09T04:44:53"/>
    <n v="43473"/>
    <n v="0"/>
    <n v="0"/>
    <n v="0"/>
    <n v="8132.4517789023284"/>
  </r>
  <r>
    <s v="STND-63300"/>
    <s v="Bear Cartage &amp; Intermodal, Inc."/>
    <s v="Bear Cartage &amp; Intermodal - 8600 Joliet Road - McCook"/>
    <s v="Photocells"/>
    <s v="Outdoor &amp; Garage Lighting"/>
    <s v="Miscellaneous"/>
    <n v="0"/>
    <n v="624.12"/>
    <n v="0"/>
    <x v="0"/>
    <x v="0"/>
    <n v="8"/>
    <s v="Qty / 1,000"/>
    <m/>
    <s v="Private-Lighting"/>
    <s v="lighting"/>
    <n v="3"/>
    <n v="1"/>
    <s v="Lighting"/>
    <n v="0.91633259480590001"/>
    <n v="1.30467645558681"/>
    <n v="571.90149907025796"/>
    <n v="0"/>
    <n v="0.71"/>
    <n v="406.05006433988302"/>
    <n v="0"/>
    <n v="3379"/>
    <n v="1.0900000000000001"/>
    <n v="1.36"/>
    <n v="2.1999999999999999E-2"/>
    <n v="0.57999999999999996"/>
    <n v="20.7161882213673"/>
    <d v="1900-01-13T19:08:05"/>
    <n v="43473"/>
    <n v="0"/>
    <n v="11.542966036280401"/>
    <n v="0"/>
    <n v="3248.4005147190642"/>
  </r>
  <r>
    <s v="STND-63301"/>
    <s v="Component Tool &amp; Mfg Co., Inc."/>
    <s v="Component Tool &amp; Mfg -  25416 Dixie Highway - Crete"/>
    <s v="Outdoor &amp; Garage - LED Fixtures"/>
    <s v="Outdoor &amp; Garage Lighting"/>
    <s v="Exterior"/>
    <n v="0"/>
    <n v="2044.5509999999999"/>
    <n v="0"/>
    <x v="0"/>
    <x v="0"/>
    <n v="10.1978380583316"/>
    <s v="Qty / 1,000"/>
    <m/>
    <s v="Private-Lighting"/>
    <s v="lighting"/>
    <n v="3"/>
    <n v="1"/>
    <s v="Lighting"/>
    <n v="0.91633259480590001"/>
    <n v="1.30467645558681"/>
    <n v="1873.4887230429999"/>
    <n v="0"/>
    <n v="0.71"/>
    <n v="1330.1769933605301"/>
    <n v="0"/>
    <n v="4903"/>
    <n v="1"/>
    <n v="1"/>
    <n v="0"/>
    <n v="0"/>
    <n v="14.276973281664301"/>
    <d v="1900-01-09T04:44:53"/>
    <n v="43457"/>
    <n v="0"/>
    <n v="0"/>
    <n v="0"/>
    <n v="13564.929567209114"/>
  </r>
  <r>
    <s v="STND-63304"/>
    <s v="Taurus Midwest Industrial Portfolio I LLC"/>
    <s v="Taurus Midwest Industrial Portfolio I LLC - 1056 N DuPage Ave - Lombard"/>
    <s v="Outdoor &amp; Garage - LED Fixtures"/>
    <s v="Outdoor &amp; Garage Lighting"/>
    <s v="Exterior"/>
    <n v="0"/>
    <n v="9683.4249999999993"/>
    <n v="0"/>
    <x v="0"/>
    <x v="0"/>
    <n v="10.1978380583316"/>
    <s v="Qty / 1,000"/>
    <m/>
    <s v="Private-Lighting"/>
    <s v="lighting"/>
    <n v="3"/>
    <n v="1"/>
    <s v="Lighting"/>
    <n v="0.91633259480590001"/>
    <n v="1.30467645558681"/>
    <n v="8873.2379568583201"/>
    <n v="0"/>
    <n v="0.71"/>
    <n v="6299.9989493694102"/>
    <n v="0"/>
    <n v="4903"/>
    <n v="1"/>
    <n v="1"/>
    <n v="0"/>
    <n v="0"/>
    <n v="14.276973281664301"/>
    <d v="1900-01-09T04:44:53"/>
    <n v="43460"/>
    <n v="0"/>
    <n v="0"/>
    <n v="0"/>
    <n v="64246.369053328468"/>
  </r>
  <r>
    <s v="STND-63304"/>
    <s v="Taurus Midwest Industrial Portfolio I LLC"/>
    <s v="Taurus Midwest Industrial Portfolio I LLC - 1056 N DuPage Ave - Lombard"/>
    <s v="Outdoor &amp; Garage - LED Fixtures"/>
    <s v="Outdoor &amp; Garage Lighting"/>
    <s v="Exterior"/>
    <n v="0"/>
    <n v="6913.23"/>
    <n v="0"/>
    <x v="0"/>
    <x v="0"/>
    <n v="10.1978380583316"/>
    <s v="Qty / 1,000"/>
    <m/>
    <s v="Private-Lighting"/>
    <s v="lighting"/>
    <n v="3"/>
    <n v="1"/>
    <s v="Lighting"/>
    <n v="0.91633259480590001"/>
    <n v="1.30467645558681"/>
    <n v="6334.8179843899898"/>
    <n v="0"/>
    <n v="0.71"/>
    <n v="4497.7207689168899"/>
    <n v="0"/>
    <n v="4903"/>
    <n v="1"/>
    <n v="1"/>
    <n v="0"/>
    <n v="0"/>
    <n v="14.276973281664301"/>
    <d v="1900-01-09T04:44:53"/>
    <n v="43460"/>
    <n v="0"/>
    <n v="0"/>
    <n v="0"/>
    <n v="45867.028033009126"/>
  </r>
  <r>
    <s v="STND-63305"/>
    <s v="Bhavani 1421 Inc."/>
    <s v="Bhavani 1421 Inc - 1421 W Schaumburg Rd - Schaumburg"/>
    <s v="New Indoor LED Fixtures"/>
    <s v="Indoor Lighting"/>
    <s v="Grocery/convenience"/>
    <n v="0"/>
    <n v="9276.3220000000001"/>
    <n v="1.7298"/>
    <x v="0"/>
    <x v="0"/>
    <n v="10.727311735679001"/>
    <s v="Qty / 1,000"/>
    <m/>
    <s v="Private-Lighting"/>
    <s v="lighting"/>
    <n v="3"/>
    <n v="1"/>
    <s v="Lighting"/>
    <n v="0.91633259480590001"/>
    <n v="1.30467645558681"/>
    <n v="8500.1962085150499"/>
    <n v="2.2568293328740601"/>
    <n v="0.71"/>
    <n v="6035.1393080456901"/>
    <n v="1.6023488263405801"/>
    <n v="4661"/>
    <n v="1.07"/>
    <n v="1.24"/>
    <n v="2.9000000000000001E-2"/>
    <n v="0.745"/>
    <n v="15.018236429950701"/>
    <d v="1900-01-09T17:27:20"/>
    <n v="43460"/>
    <n v="2.44298477254174"/>
    <n v="230.379149576576"/>
    <n v="0"/>
    <n v="64740.820725656173"/>
  </r>
  <r>
    <s v="STND-63310"/>
    <s v="Barrington United Methodist Church"/>
    <s v="Barrington United Methodist Church - 98 Algonquin Rd - Barrington"/>
    <s v="Outdoor &amp; Garage - LED Fixtures"/>
    <s v="Outdoor &amp; Garage Lighting"/>
    <s v="Exterior"/>
    <n v="0"/>
    <n v="16449.564999999999"/>
    <n v="0"/>
    <x v="0"/>
    <x v="0"/>
    <n v="10.1978380583316"/>
    <s v="Qty / 1,000"/>
    <m/>
    <s v="Private-Lighting"/>
    <s v="lighting"/>
    <n v="3"/>
    <n v="1"/>
    <s v="Lighting"/>
    <n v="0.91633259480590001"/>
    <n v="1.30467645558681"/>
    <n v="15073.272579878299"/>
    <n v="0"/>
    <n v="0.71"/>
    <n v="10702.023531713599"/>
    <n v="0"/>
    <n v="4903"/>
    <n v="1"/>
    <n v="1"/>
    <n v="0"/>
    <n v="0"/>
    <n v="14.276973281664301"/>
    <d v="1900-01-09T04:44:53"/>
    <n v="43464"/>
    <n v="0"/>
    <n v="0"/>
    <n v="0"/>
    <n v="109137.5028728693"/>
  </r>
  <r>
    <s v="STND-63312"/>
    <s v="Midlothian Fast Food Inc"/>
    <s v="Midlothian Fast Food Inc - 14536 Pulaski Rd - Midlothian"/>
    <s v="Outdoor &amp; Garage - LED Fixtures"/>
    <s v="Outdoor &amp; Garage Lighting"/>
    <s v="Exterior"/>
    <n v="0"/>
    <n v="8849.9150000000009"/>
    <n v="0"/>
    <x v="0"/>
    <x v="0"/>
    <n v="10.1978380583316"/>
    <s v="Qty / 1,000"/>
    <m/>
    <s v="Private-Lighting"/>
    <s v="lighting"/>
    <n v="3"/>
    <n v="1"/>
    <s v="Lighting"/>
    <n v="0.91633259480590001"/>
    <n v="1.30467645558681"/>
    <n v="8109.4655757616601"/>
    <n v="0"/>
    <n v="0.71"/>
    <n v="5757.7205587907802"/>
    <n v="0"/>
    <n v="4903"/>
    <n v="1"/>
    <n v="1"/>
    <n v="0"/>
    <n v="0"/>
    <n v="14.276973281664301"/>
    <d v="1900-01-09T04:44:53"/>
    <n v="43471"/>
    <n v="0"/>
    <n v="0"/>
    <n v="0"/>
    <n v="58716.301843674904"/>
  </r>
  <r>
    <s v="STND-63312"/>
    <s v="Midlothian Fast Food Inc"/>
    <s v="Midlothian Fast Food Inc - 14536 Pulaski Rd - Midlothian"/>
    <s v="Outdoor &amp; Garage - LED Fixtures"/>
    <s v="Outdoor &amp; Garage Lighting"/>
    <s v="Exterior"/>
    <n v="0"/>
    <n v="5765.9279999999999"/>
    <n v="0"/>
    <x v="0"/>
    <x v="0"/>
    <n v="10.1978380583316"/>
    <s v="Qty / 1,000"/>
    <m/>
    <s v="Private-Lighting"/>
    <s v="lighting"/>
    <n v="3"/>
    <n v="1"/>
    <s v="Lighting"/>
    <n v="0.91633259480590001"/>
    <n v="1.30467645558681"/>
    <n v="5283.5077657039901"/>
    <n v="0"/>
    <n v="0.71"/>
    <n v="3751.2905136498298"/>
    <n v="0"/>
    <n v="4903"/>
    <n v="1"/>
    <n v="1"/>
    <n v="0"/>
    <n v="0"/>
    <n v="14.276973281664301"/>
    <d v="1900-01-09T04:44:53"/>
    <n v="43471"/>
    <n v="0"/>
    <n v="0"/>
    <n v="0"/>
    <n v="38255.053167956532"/>
  </r>
  <r>
    <s v="STND-63315"/>
    <s v="MR 1051 LLC"/>
    <s v="MR 1051 LLC - 1051 Perimeter Dr Ste 800 - Schaumburg"/>
    <s v="New Indoor LED Fixtures"/>
    <s v="Indoor Lighting"/>
    <s v="Office"/>
    <n v="0"/>
    <n v="31945.258999999998"/>
    <n v="7.1831759999999996"/>
    <x v="0"/>
    <x v="0"/>
    <n v="15"/>
    <s v="Qty / 1,000"/>
    <m/>
    <s v="Private-Lighting"/>
    <s v="lighting"/>
    <n v="3"/>
    <n v="1"/>
    <s v="Lighting"/>
    <n v="0.91633259480590001"/>
    <n v="1.30467645558681"/>
    <n v="29272.482071216498"/>
    <n v="9.3717206035362093"/>
    <n v="0.71"/>
    <n v="20783.462270563701"/>
    <n v="6.6539216285107097"/>
    <n v="2885"/>
    <n v="1.165"/>
    <n v="1.3779999999999999"/>
    <n v="2.5499999999999998E-2"/>
    <n v="0.55000000000000004"/>
    <n v="24.263431542460999"/>
    <d v="1900-01-16T07:56:40"/>
    <n v="43470"/>
    <n v="12.3653788145352"/>
    <n v="640.72814833993198"/>
    <n v="0"/>
    <n v="311751.93405845552"/>
  </r>
  <r>
    <s v="STND-63315"/>
    <s v="MR 1051 LLC"/>
    <s v="MR 1051 LLC - 1051 Perimeter Dr Ste 800 - Schaumburg"/>
    <s v="Occupancy Sensors"/>
    <s v="Indoor Lighting"/>
    <s v="Office"/>
    <n v="0"/>
    <n v="2177.5700000000002"/>
    <n v="1.483776"/>
    <x v="0"/>
    <x v="0"/>
    <n v="8"/>
    <s v="Qty / 1,000"/>
    <m/>
    <s v="Private-Lighting"/>
    <s v="lighting"/>
    <n v="3"/>
    <n v="1"/>
    <s v="Lighting"/>
    <n v="0.91633259480590001"/>
    <n v="1.30467645558681"/>
    <n v="1995.3783684714799"/>
    <n v="1.9358476125647699"/>
    <n v="0.71"/>
    <n v="1416.7186416147499"/>
    <n v="1.37445180492099"/>
    <n v="2885"/>
    <n v="1.165"/>
    <n v="1.3779999999999999"/>
    <n v="2.5499999999999998E-2"/>
    <n v="0.55000000000000004"/>
    <n v="24.263431542460999"/>
    <d v="1900-01-16T07:56:40"/>
    <n v="43470"/>
    <n v="3.5120602550159101"/>
    <n v="43.675663859247102"/>
    <n v="0"/>
    <n v="11333.749132917999"/>
  </r>
  <r>
    <s v="STND-63315"/>
    <s v="MR 1051 LLC"/>
    <s v="MR 1051 LLC - 1051 Perimeter Dr Ste 800 - Schaumburg"/>
    <s v="Occupancy Sensors"/>
    <s v="Indoor Lighting"/>
    <s v="Office"/>
    <n v="0"/>
    <n v="2203.4940000000001"/>
    <n v="1.5014400000000001"/>
    <x v="0"/>
    <x v="0"/>
    <n v="8"/>
    <s v="Qty / 1,000"/>
    <m/>
    <s v="Private-Lighting"/>
    <s v="lighting"/>
    <n v="3"/>
    <n v="1"/>
    <s v="Lighting"/>
    <n v="0.91633259480590001"/>
    <n v="1.30467645558681"/>
    <n v="2019.13337465923"/>
    <n v="1.95889341747625"/>
    <n v="0.71"/>
    <n v="1433.5846960080501"/>
    <n v="1.3908143264081401"/>
    <n v="2885"/>
    <n v="1.165"/>
    <n v="1.3779999999999999"/>
    <n v="2.5499999999999998E-2"/>
    <n v="0.55000000000000004"/>
    <n v="24.263431542460999"/>
    <d v="1900-01-16T07:56:40"/>
    <n v="43470"/>
    <n v="3.55387049614705"/>
    <n v="44.1956232221549"/>
    <n v="0"/>
    <n v="11468.6775680644"/>
  </r>
  <r>
    <s v="STND-63316"/>
    <s v="Spancrete of Illinois, Inc."/>
    <s v="Spancrete Group Inc - 4012 US Highway 14 - Crystal Lake"/>
    <s v="New Indoor LED Fixtures"/>
    <s v="Indoor Lighting"/>
    <s v="Manufacturing"/>
    <n v="0"/>
    <n v="19670.463"/>
    <n v="3.517862"/>
    <x v="0"/>
    <x v="0"/>
    <n v="10.827197921178"/>
    <s v="Qty / 1,000"/>
    <m/>
    <s v="Private-Lighting"/>
    <s v="lighting"/>
    <n v="3"/>
    <n v="1"/>
    <s v="Lighting"/>
    <n v="0.91633259480590001"/>
    <n v="1.30467645558681"/>
    <n v="18024.686401823401"/>
    <n v="4.5896717254035098"/>
    <n v="0.71"/>
    <n v="12797.5273452946"/>
    <n v="3.2586669250364899"/>
    <n v="4618"/>
    <n v="1.02"/>
    <n v="1.04"/>
    <n v="1.2E-2"/>
    <n v="0.81"/>
    <n v="15.158077089649201"/>
    <d v="1900-01-09T19:51:10"/>
    <n v="43456"/>
    <n v="5.4483282590260096"/>
    <n v="212.05513413909901"/>
    <n v="0"/>
    <n v="138561.36146919231"/>
  </r>
  <r>
    <s v="STND-63316"/>
    <s v="Spancrete of Illinois, Inc."/>
    <s v="Spancrete Group Inc - 4012 US Highway 14 - Crystal Lake"/>
    <s v="New Indoor LED Fixtures"/>
    <s v="Indoor Lighting"/>
    <s v="Manufacturing"/>
    <n v="0"/>
    <n v="3391.4589999999998"/>
    <n v="0.60652799999999996"/>
    <x v="0"/>
    <x v="0"/>
    <n v="10.827197921178"/>
    <s v="Qty / 1,000"/>
    <m/>
    <s v="Private-Lighting"/>
    <s v="lighting"/>
    <n v="3"/>
    <n v="1"/>
    <s v="Lighting"/>
    <n v="0.91633259480590001"/>
    <n v="1.30467645558681"/>
    <n v="3107.7044256478198"/>
    <n v="0.791322801254154"/>
    <n v="0.71"/>
    <n v="2206.4701422099502"/>
    <n v="0.56183918889045004"/>
    <n v="4618"/>
    <n v="1.02"/>
    <n v="1.04"/>
    <n v="1.2E-2"/>
    <n v="0.81"/>
    <n v="15.158077089649201"/>
    <d v="1900-01-09T19:51:10"/>
    <n v="43456"/>
    <n v="0.93936704802250004"/>
    <n v="36.561228537033202"/>
    <n v="0"/>
    <n v="23889.888936876898"/>
  </r>
  <r>
    <s v="STND-63320"/>
    <s v="Temperature Equipment Corporation"/>
    <s v="Temperature Equipment Corporation - 17725 Volbrecht Rd - Lansing"/>
    <s v="New Indoor LED Fixtures"/>
    <s v="Indoor Lighting"/>
    <s v="Warehouse"/>
    <n v="0"/>
    <n v="198640.348"/>
    <n v="31.436862000000001"/>
    <x v="0"/>
    <x v="0"/>
    <n v="9.5383441434566993"/>
    <s v="Qty / 1,000"/>
    <m/>
    <s v="Private-Lighting"/>
    <s v="lighting"/>
    <n v="2"/>
    <n v="1"/>
    <s v="Lighting"/>
    <n v="0.97902139861649395"/>
    <n v="0.93591656730105399"/>
    <n v="194473.15132062699"/>
    <n v="29.4222799697569"/>
    <n v="0.71"/>
    <n v="138075.93743764501"/>
    <n v="20.889818778527399"/>
    <n v="5242"/>
    <n v="1"/>
    <n v="1.22"/>
    <n v="1.0999999999999999E-2"/>
    <n v="0.68"/>
    <n v="13.3536818008394"/>
    <d v="1900-01-08T12:55:13"/>
    <n v="43441"/>
    <n v="35.4656219500445"/>
    <n v="2139.2046645269002"/>
    <n v="0"/>
    <n v="1317015.809210655"/>
  </r>
  <r>
    <s v="STND-63325"/>
    <s v="Chicago Public School"/>
    <s v="Morgan Park HS - Phase 2 - 1744 W Pryor Ave - Chicago"/>
    <s v="Outdoor &amp; Garage - LED Fixtures"/>
    <s v="Outdoor &amp; Garage Lighting"/>
    <s v="Exterior"/>
    <n v="0"/>
    <n v="62660.34"/>
    <n v="0"/>
    <x v="0"/>
    <x v="1"/>
    <n v="10.1978380583316"/>
    <s v="Qty / 1,000"/>
    <m/>
    <s v="Public-Lighting"/>
    <s v="lighting"/>
    <n v="2"/>
    <n v="1"/>
    <s v="Lighting"/>
    <n v="0.98996686498346598"/>
    <n v="2.5626279547341602"/>
    <n v="62031.660348598103"/>
    <n v="0"/>
    <n v="0.71"/>
    <n v="44042.478847504601"/>
    <n v="0"/>
    <n v="4903"/>
    <n v="1"/>
    <n v="1"/>
    <n v="0"/>
    <n v="0"/>
    <n v="14.276973281664301"/>
    <d v="1900-01-09T04:44:53"/>
    <n v="43462"/>
    <n v="0"/>
    <n v="0"/>
    <n v="0"/>
    <n v="449138.06697434688"/>
  </r>
  <r>
    <s v="STND-63325"/>
    <s v="Chicago Public School"/>
    <s v="Morgan Park HS - Phase 2 - 1744 W Pryor Ave - Chicago"/>
    <s v="Outdoor &amp; Garage - LED Fixtures"/>
    <s v="Outdoor &amp; Garage Lighting"/>
    <s v="Exterior"/>
    <n v="0"/>
    <n v="7354.5"/>
    <n v="0"/>
    <x v="0"/>
    <x v="1"/>
    <n v="10.1978380583316"/>
    <s v="Qty / 1,000"/>
    <m/>
    <s v="Public-Lighting"/>
    <s v="lighting"/>
    <n v="2"/>
    <n v="1"/>
    <s v="Lighting"/>
    <n v="0.98996686498346598"/>
    <n v="2.5626279547341602"/>
    <n v="7280.7113085209003"/>
    <n v="0"/>
    <n v="0.71"/>
    <n v="5169.3050290498404"/>
    <n v="0"/>
    <n v="4903"/>
    <n v="1"/>
    <n v="1"/>
    <n v="0"/>
    <n v="0"/>
    <n v="14.276973281664301"/>
    <d v="1900-01-09T04:44:53"/>
    <n v="43462"/>
    <n v="0"/>
    <n v="0"/>
    <n v="0"/>
    <n v="52715.735560369401"/>
  </r>
  <r>
    <s v="STND-63326"/>
    <s v="Kay Manufacturing Company, LLC"/>
    <s v="Kay Manufacturing Co - 602 State St - Calumet City"/>
    <s v="New Indoor LED Fixtures"/>
    <s v="Indoor Lighting"/>
    <s v="Manufacturing"/>
    <n v="0"/>
    <n v="175310.17800000001"/>
    <n v="31.352443000000001"/>
    <x v="0"/>
    <x v="0"/>
    <n v="10.827197921178"/>
    <s v="Qty / 1,000"/>
    <m/>
    <s v="Private-Lighting"/>
    <s v="lighting"/>
    <n v="2"/>
    <n v="1"/>
    <s v="Lighting"/>
    <n v="0.97902139861649395"/>
    <n v="0.93591656730105399"/>
    <n v="171632.41565726601"/>
    <n v="29.343270829062"/>
    <n v="0.71"/>
    <n v="121859.01511665899"/>
    <n v="20.833722288634"/>
    <n v="4618"/>
    <n v="1.02"/>
    <n v="1.04"/>
    <n v="1.2E-2"/>
    <n v="0.81"/>
    <n v="15.158077089649201"/>
    <d v="1900-01-09T19:51:10"/>
    <n v="43471"/>
    <n v="34.832942579608201"/>
    <n v="2019.20489008549"/>
    <n v="0"/>
    <n v="1319391.6751478887"/>
  </r>
  <r>
    <s v="STND-63326"/>
    <s v="Kay Manufacturing Company, LLC"/>
    <s v="Kay Manufacturing Co - 602 State St - Calumet City"/>
    <s v="New Indoor LED Fixtures"/>
    <s v="Indoor Lighting"/>
    <s v="Manufacturing"/>
    <n v="0"/>
    <n v="31601.805"/>
    <n v="5.651662"/>
    <x v="0"/>
    <x v="0"/>
    <n v="10.827197921178"/>
    <s v="Qty / 1,000"/>
    <m/>
    <s v="Private-Lighting"/>
    <s v="lighting"/>
    <n v="2"/>
    <n v="1"/>
    <s v="Lighting"/>
    <n v="0.97902139861649395"/>
    <n v="0.93591656730105399"/>
    <n v="30938.8433299057"/>
    <n v="5.2894840985858096"/>
    <n v="0.71"/>
    <n v="21966.578764233"/>
    <n v="3.7555337099959201"/>
    <n v="4618"/>
    <n v="1.02"/>
    <n v="1.04"/>
    <n v="1.2E-2"/>
    <n v="0.81"/>
    <n v="15.158077089649201"/>
    <d v="1900-01-09T19:51:10"/>
    <n v="43471"/>
    <n v="6.2790646944275998"/>
    <n v="363.98639211653801"/>
    <n v="0"/>
    <n v="237836.49593149632"/>
  </r>
  <r>
    <s v="STND-63326"/>
    <s v="Kay Manufacturing Company, LLC"/>
    <s v="Kay Manufacturing Co - 602 State St - Calumet City"/>
    <s v="Occupancy Sensors Plus Daylighting Controls"/>
    <s v="Indoor Lighting"/>
    <s v="Manufacturing"/>
    <n v="0"/>
    <n v="65592.042000000001"/>
    <n v="8.5871200000000005"/>
    <x v="0"/>
    <x v="0"/>
    <n v="8"/>
    <s v="Qty / 1,000"/>
    <m/>
    <s v="Private-Lighting"/>
    <s v="lighting"/>
    <n v="2"/>
    <n v="1"/>
    <s v="Lighting"/>
    <n v="0.97902139861649395"/>
    <n v="0.93591656730105399"/>
    <n v="64216.012696951802"/>
    <n v="8.0368278734022205"/>
    <n v="0.71"/>
    <n v="45593.3690148358"/>
    <n v="5.7061477901155797"/>
    <n v="4618"/>
    <n v="1.02"/>
    <n v="1.04"/>
    <n v="1.2E-2"/>
    <n v="0.81"/>
    <n v="15.158077089649201"/>
    <d v="1900-01-09T19:51:10"/>
    <n v="43471"/>
    <n v="9.5403939617785198"/>
    <n v="755.48250231708005"/>
    <n v="0"/>
    <n v="364746.9521186864"/>
  </r>
  <r>
    <s v="STND-63335"/>
    <s v="Ryder Truck Rental, Inc."/>
    <s v="Ryder Truck - 902 State Route 83 - Bensenville"/>
    <s v="New Indoor LED Fixtures"/>
    <s v="Indoor Lighting"/>
    <s v="Miscellaneous"/>
    <n v="0"/>
    <n v="19999.287"/>
    <n v="4.2831840000000003"/>
    <x v="0"/>
    <x v="0"/>
    <n v="14.797277300976599"/>
    <s v="Qty / 1,000"/>
    <m/>
    <s v="Private-Lighting"/>
    <s v="lighting"/>
    <n v="3"/>
    <n v="1"/>
    <s v="Lighting"/>
    <n v="0.91633259480590001"/>
    <n v="1.30467645558681"/>
    <n v="18325.9985509779"/>
    <n v="5.58816931974612"/>
    <n v="0.71"/>
    <n v="13011.458971194301"/>
    <n v="3.9676002170197502"/>
    <n v="3379"/>
    <n v="1.0900000000000001"/>
    <n v="1.36"/>
    <n v="2.1999999999999999E-2"/>
    <n v="0.57999999999999996"/>
    <n v="20.7161882213673"/>
    <d v="1900-01-13T19:08:05"/>
    <n v="43464"/>
    <n v="7.08439315383636"/>
    <n v="369.88253956102199"/>
    <n v="0"/>
    <n v="192534.16648704177"/>
  </r>
  <r>
    <s v="STND-63335"/>
    <s v="Ryder Truck Rental, Inc."/>
    <s v="Ryder Truck - 902 State Route 83 - Bensenville"/>
    <s v="New Indoor LED Fixtures"/>
    <s v="Indoor Lighting"/>
    <s v="Miscellaneous"/>
    <n v="0"/>
    <n v="28286.285"/>
    <n v="6.0579840000000003"/>
    <x v="0"/>
    <x v="0"/>
    <n v="14.797277300976599"/>
    <s v="Qty / 1,000"/>
    <m/>
    <s v="Private-Lighting"/>
    <s v="lighting"/>
    <n v="3"/>
    <n v="1"/>
    <s v="Lighting"/>
    <n v="0.91633259480590001"/>
    <n v="1.30467645558681"/>
    <n v="25919.6449314692"/>
    <n v="7.9037090931215799"/>
    <n v="0.71"/>
    <n v="18402.947901343101"/>
    <n v="5.6116334561163201"/>
    <n v="3379"/>
    <n v="1.0900000000000001"/>
    <n v="1.36"/>
    <n v="2.1999999999999999E-2"/>
    <n v="0.57999999999999996"/>
    <n v="20.7161882213673"/>
    <d v="1900-01-13T19:08:05"/>
    <n v="43464"/>
    <n v="10.0199151789067"/>
    <n v="523.148796781947"/>
    <n v="0"/>
    <n v="272313.52325159922"/>
  </r>
  <r>
    <s v="STND-63335"/>
    <s v="Ryder Truck Rental, Inc."/>
    <s v="Ryder Truck - 902 State Route 83 - Bensenville"/>
    <s v="New Indoor LED Fixtures"/>
    <s v="Indoor Lighting"/>
    <s v="Miscellaneous"/>
    <n v="0"/>
    <n v="165.74"/>
    <n v="3.5496E-2"/>
    <x v="0"/>
    <x v="0"/>
    <n v="14.797277300976599"/>
    <s v="Qty / 1,000"/>
    <m/>
    <s v="Private-Lighting"/>
    <s v="lighting"/>
    <n v="3"/>
    <n v="1"/>
    <s v="Lighting"/>
    <n v="0.91633259480590001"/>
    <n v="1.30467645558681"/>
    <n v="151.87296426313"/>
    <n v="4.6310795467509297E-2"/>
    <n v="0.71"/>
    <n v="107.829804626822"/>
    <n v="3.28806647819316E-2"/>
    <n v="3379"/>
    <n v="1.0900000000000001"/>
    <n v="1.36"/>
    <n v="2.1999999999999999E-2"/>
    <n v="0.57999999999999996"/>
    <n v="20.7161882213673"/>
    <d v="1900-01-13T19:08:05"/>
    <n v="43464"/>
    <n v="5.8710440501406301E-2"/>
    <n v="3.06532588420996"/>
    <n v="0"/>
    <n v="1595.5875203732146"/>
  </r>
  <r>
    <s v="STND-63335"/>
    <s v="Ryder Truck Rental, Inc."/>
    <s v="Ryder Truck - 902 State Route 83 - Bensenville"/>
    <s v="New Indoor LED Fixtures"/>
    <s v="Indoor Lighting"/>
    <s v="Miscellaneous"/>
    <n v="0"/>
    <n v="176.78899999999999"/>
    <n v="3.7862E-2"/>
    <x v="0"/>
    <x v="0"/>
    <n v="14.797277300976599"/>
    <s v="Qty / 1,000"/>
    <m/>
    <s v="Private-Lighting"/>
    <s v="lighting"/>
    <n v="3"/>
    <n v="1"/>
    <s v="Lighting"/>
    <n v="0.91633259480590001"/>
    <n v="1.30467645558681"/>
    <n v="161.99752310314"/>
    <n v="4.9397659961427698E-2"/>
    <n v="0.71"/>
    <n v="115.01824140322999"/>
    <n v="3.5072338572613597E-2"/>
    <n v="3379"/>
    <n v="1.0900000000000001"/>
    <n v="1.36"/>
    <n v="2.1999999999999999E-2"/>
    <n v="0.57999999999999996"/>
    <n v="20.7161882213673"/>
    <d v="1900-01-13T19:08:05"/>
    <n v="43464"/>
    <n v="6.2623808267530001E-2"/>
    <n v="3.26967477822852"/>
    <n v="0"/>
    <n v="1701.956812714262"/>
  </r>
  <r>
    <s v="STND-63335"/>
    <s v="Ryder Truck Rental, Inc."/>
    <s v="Ryder Truck - 902 State Route 83 - Bensenville"/>
    <s v="New Indoor LED Fixtures"/>
    <s v="Indoor Lighting"/>
    <s v="Miscellaneous"/>
    <n v="0"/>
    <n v="55.247"/>
    <n v="1.1832000000000001E-2"/>
    <x v="0"/>
    <x v="0"/>
    <n v="14.797277300976599"/>
    <s v="Qty / 1,000"/>
    <m/>
    <s v="Private-Lighting"/>
    <s v="lighting"/>
    <n v="3"/>
    <n v="1"/>
    <s v="Lighting"/>
    <n v="0.91633259480590001"/>
    <n v="1.30467645558681"/>
    <n v="50.624626865241503"/>
    <n v="1.54369318225031E-2"/>
    <n v="0.71"/>
    <n v="35.943485074321501"/>
    <n v="1.09602215939772E-2"/>
    <n v="3379"/>
    <n v="1.0900000000000001"/>
    <n v="1.36"/>
    <n v="2.1999999999999999E-2"/>
    <n v="0.57999999999999996"/>
    <n v="20.7161882213673"/>
    <d v="1900-01-13T19:08:05"/>
    <n v="43464"/>
    <n v="1.95701468338021E-2"/>
    <n v="1.02178145966543"/>
    <n v="0"/>
    <n v="531.86571580824875"/>
  </r>
  <r>
    <s v="STND-63335"/>
    <s v="Ryder Truck Rental, Inc."/>
    <s v="Ryder Truck - 902 State Route 83 - Bensenville"/>
    <s v="New Indoor LED Fixtures"/>
    <s v="Indoor Lighting"/>
    <s v="Miscellaneous"/>
    <n v="0"/>
    <n v="942.87599999999998"/>
    <n v="0.201933"/>
    <x v="0"/>
    <x v="0"/>
    <n v="14.797277300976599"/>
    <s v="Qty / 1,000"/>
    <m/>
    <s v="Private-Lighting"/>
    <s v="lighting"/>
    <n v="3"/>
    <n v="1"/>
    <s v="Lighting"/>
    <n v="0.91633259480590001"/>
    <n v="1.30467645558681"/>
    <n v="863.98801166020803"/>
    <n v="0.26345723070601101"/>
    <n v="0.71"/>
    <n v="613.431488278747"/>
    <n v="0.187054633801267"/>
    <n v="3379"/>
    <n v="1.0900000000000001"/>
    <n v="1.36"/>
    <n v="2.1999999999999999E-2"/>
    <n v="0.57999999999999996"/>
    <n v="20.7161882213673"/>
    <d v="1900-01-13T19:08:05"/>
    <n v="43464"/>
    <n v="0.33399750343054102"/>
    <n v="17.438290143600501"/>
    <n v="0"/>
    <n v="9077.115837211395"/>
  </r>
  <r>
    <s v="STND-63335"/>
    <s v="Ryder Truck Rental, Inc."/>
    <s v="Ryder Truck - 902 State Route 83 - Bensenville"/>
    <s v="New Indoor LED Fixtures"/>
    <s v="Indoor Lighting"/>
    <s v="Miscellaneous"/>
    <n v="0"/>
    <n v="390.41"/>
    <n v="8.3613000000000007E-2"/>
    <x v="0"/>
    <x v="0"/>
    <n v="14.797277300976599"/>
    <s v="Qty / 1,000"/>
    <m/>
    <s v="Private-Lighting"/>
    <s v="lighting"/>
    <n v="3"/>
    <n v="1"/>
    <s v="Lighting"/>
    <n v="0.91633259480590001"/>
    <n v="1.30467645558681"/>
    <n v="357.74540833817099"/>
    <n v="0.10908791248098"/>
    <n v="0.71"/>
    <n v="253.99923992010201"/>
    <n v="7.7452417861495607E-2"/>
    <n v="3379"/>
    <n v="1.0900000000000001"/>
    <n v="1.36"/>
    <n v="2.1999999999999999E-2"/>
    <n v="0.57999999999999996"/>
    <n v="20.7161882213673"/>
    <d v="1900-01-13T19:08:05"/>
    <n v="43464"/>
    <n v="0.13829603509252"/>
    <n v="7.2205495260915296"/>
    <n v="0"/>
    <n v="3758.4971873350351"/>
  </r>
  <r>
    <s v="STND-63335"/>
    <s v="Ryder Truck Rental, Inc."/>
    <s v="Ryder Truck - 902 State Route 83 - Bensenville"/>
    <s v="New Indoor LED Fixtures"/>
    <s v="Indoor Lighting"/>
    <s v="Miscellaneous"/>
    <n v="0"/>
    <n v="110.49299999999999"/>
    <n v="2.3664000000000001E-2"/>
    <x v="0"/>
    <x v="0"/>
    <n v="14.797277300976599"/>
    <s v="Qty / 1,000"/>
    <m/>
    <s v="Private-Lighting"/>
    <s v="lighting"/>
    <n v="3"/>
    <n v="1"/>
    <s v="Lighting"/>
    <n v="0.91633259480590001"/>
    <n v="1.30467645558681"/>
    <n v="101.24833739788799"/>
    <n v="3.0873863645006199E-2"/>
    <n v="0.71"/>
    <n v="71.886319552500694"/>
    <n v="2.19204431879544E-2"/>
    <n v="3379"/>
    <n v="1.0900000000000001"/>
    <n v="1.36"/>
    <n v="2.1999999999999999E-2"/>
    <n v="0.57999999999999996"/>
    <n v="20.7161882213673"/>
    <d v="1900-01-13T19:08:05"/>
    <n v="43464"/>
    <n v="3.9140293667604201E-2"/>
    <n v="2.04354442454453"/>
    <n v="0"/>
    <n v="1063.7218045649688"/>
  </r>
  <r>
    <s v="STND-63335"/>
    <s v="Ryder Truck Rental, Inc."/>
    <s v="Ryder Truck - 902 State Route 83 - Bensenville"/>
    <s v="Outdoor &amp; Garage - LED Fixtures"/>
    <s v="Outdoor &amp; Garage Lighting"/>
    <s v="Exterior"/>
    <n v="0"/>
    <n v="14758.03"/>
    <n v="0"/>
    <x v="0"/>
    <x v="0"/>
    <n v="10.1978380583316"/>
    <s v="Qty / 1,000"/>
    <m/>
    <s v="Private-Lighting"/>
    <s v="lighting"/>
    <n v="3"/>
    <n v="1"/>
    <s v="Lighting"/>
    <n v="0.91633259480590001"/>
    <n v="1.30467645558681"/>
    <n v="13523.263924123299"/>
    <n v="0"/>
    <n v="0.71"/>
    <n v="9601.5173861275507"/>
    <n v="0"/>
    <n v="4903"/>
    <n v="1"/>
    <n v="1"/>
    <n v="0"/>
    <n v="0"/>
    <n v="14.276973281664301"/>
    <d v="1900-01-09T04:44:53"/>
    <n v="43464"/>
    <n v="0"/>
    <n v="0"/>
    <n v="0"/>
    <n v="97914.719417984074"/>
  </r>
  <r>
    <s v="STND-63335"/>
    <s v="Ryder Truck Rental, Inc."/>
    <s v="Ryder Truck - 902 State Route 83 - Bensenville"/>
    <s v="Outdoor &amp; Garage - LED Fixtures"/>
    <s v="Outdoor &amp; Garage Lighting"/>
    <s v="Exterior"/>
    <n v="0"/>
    <n v="22298.844000000001"/>
    <n v="0"/>
    <x v="0"/>
    <x v="0"/>
    <n v="10.1978380583316"/>
    <s v="Qty / 1,000"/>
    <m/>
    <s v="Private-Lighting"/>
    <s v="lighting"/>
    <n v="3"/>
    <n v="1"/>
    <s v="Lighting"/>
    <n v="0.91633259480590001"/>
    <n v="1.30467645558681"/>
    <n v="20433.157583691998"/>
    <n v="0"/>
    <n v="0.71"/>
    <n v="14507.5418844213"/>
    <n v="0"/>
    <n v="4903"/>
    <n v="1"/>
    <n v="1"/>
    <n v="0"/>
    <n v="0"/>
    <n v="14.276973281664301"/>
    <d v="1900-01-09T04:44:53"/>
    <n v="43464"/>
    <n v="0"/>
    <n v="0"/>
    <n v="0"/>
    <n v="147945.56276179128"/>
  </r>
  <r>
    <s v="STND-63337"/>
    <s v="Corporate Disk Company"/>
    <s v="Corporate Disk Company - 1301 Ridgeview Dr - McHenry"/>
    <s v="New Indoor LED Fixtures"/>
    <s v="Indoor Lighting"/>
    <s v="Warehouse"/>
    <n v="0"/>
    <n v="73912.2"/>
    <n v="11.69736"/>
    <x v="0"/>
    <x v="0"/>
    <n v="9.5383441434566993"/>
    <s v="Qty / 1,000"/>
    <m/>
    <s v="Private-Lighting"/>
    <s v="lighting"/>
    <n v="3"/>
    <n v="1"/>
    <s v="Lighting"/>
    <n v="0.91633259480590001"/>
    <n v="1.30467645558681"/>
    <n v="67728.158013812601"/>
    <n v="15.2612701845229"/>
    <n v="0.71"/>
    <n v="48086.992189807002"/>
    <n v="10.8355018310112"/>
    <n v="5242"/>
    <n v="1"/>
    <n v="1.22"/>
    <n v="1.0999999999999999E-2"/>
    <n v="0.68"/>
    <n v="13.3536818008394"/>
    <d v="1900-01-08T12:55:13"/>
    <n v="43469"/>
    <n v="18.395938023774001"/>
    <n v="745.00973815193902"/>
    <n v="0"/>
    <n v="458670.28033009364"/>
  </r>
  <r>
    <s v="STND-63337"/>
    <s v="Corporate Disk Company"/>
    <s v="Corporate Disk Company - 1301 Ridgeview Dr - McHenry"/>
    <s v="New Indoor LED Fixtures"/>
    <s v="Indoor Lighting"/>
    <s v="Warehouse"/>
    <n v="0"/>
    <n v="16512.3"/>
    <n v="2.6132399999999998"/>
    <x v="0"/>
    <x v="0"/>
    <n v="9.5383441434566993"/>
    <s v="Qty / 1,000"/>
    <m/>
    <s v="Private-Lighting"/>
    <s v="lighting"/>
    <n v="3"/>
    <n v="1"/>
    <s v="Lighting"/>
    <n v="0.91633259480590001"/>
    <n v="1.30467645558681"/>
    <n v="15130.7587052135"/>
    <n v="3.4094327007976699"/>
    <n v="0.71"/>
    <n v="10742.8386807016"/>
    <n v="2.4206972175663402"/>
    <n v="5242"/>
    <n v="1"/>
    <n v="1.22"/>
    <n v="1.0999999999999999E-2"/>
    <n v="0.68"/>
    <n v="13.3536818008394"/>
    <d v="1900-01-08T12:55:13"/>
    <n v="43469"/>
    <n v="4.1097308350984401"/>
    <n v="166.438345757348"/>
    <n v="0"/>
    <n v="102468.8924141702"/>
  </r>
  <r>
    <s v="STND-63338"/>
    <s v="Portillo's Hot Dogs, LLC"/>
    <s v="Portillo's Hot Dogs LLC - 5532 Harlem Ave - Summit"/>
    <s v="New Indoor LED Fixtures"/>
    <s v="Indoor Lighting"/>
    <s v="Restaurant"/>
    <n v="0"/>
    <n v="34923.819000000003"/>
    <n v="4.7729059999999999"/>
    <x v="0"/>
    <x v="0"/>
    <n v="8.9750493627714896"/>
    <s v="Qty / 1,000"/>
    <m/>
    <s v="Private-Lighting"/>
    <s v="lighting"/>
    <n v="3"/>
    <n v="1"/>
    <s v="Lighting"/>
    <n v="0.91633259480590001"/>
    <n v="1.30467645558681"/>
    <n v="32001.833684801601"/>
    <n v="6.2270980829290004"/>
    <n v="0.71"/>
    <n v="22721.3019162091"/>
    <n v="4.42123963887959"/>
    <n v="5571"/>
    <n v="1.17"/>
    <n v="1.31"/>
    <n v="2.1000000000000001E-2"/>
    <n v="0.68"/>
    <n v="12.565069107880101"/>
    <d v="1900-01-07T23:24:04"/>
    <n v="43457"/>
    <n v="6.9904558631892701"/>
    <n v="574.39188665028496"/>
    <n v="0"/>
    <n v="203924.80628441111"/>
  </r>
  <r>
    <s v="STND-63338"/>
    <s v="Portillo's Hot Dogs, LLC"/>
    <s v="Portillo's Hot Dogs LLC - 5532 Harlem Ave - Summit"/>
    <s v="New Indoor LED Fixtures"/>
    <s v="Indoor Lighting"/>
    <s v="Restaurant"/>
    <n v="0"/>
    <n v="7939.009"/>
    <n v="1.084994"/>
    <x v="0"/>
    <x v="0"/>
    <n v="8.9750493627714896"/>
    <s v="Qty / 1,000"/>
    <m/>
    <s v="Private-Lighting"/>
    <s v="lighting"/>
    <n v="3"/>
    <n v="1"/>
    <s v="Lighting"/>
    <n v="0.91633259480590001"/>
    <n v="1.30467645558681"/>
    <n v="7274.7727171573897"/>
    <n v="1.41556612625295"/>
    <n v="0.71"/>
    <n v="5165.0886291817496"/>
    <n v="1.0050519496396"/>
    <n v="5571"/>
    <n v="1.17"/>
    <n v="1.31"/>
    <n v="2.1000000000000001E-2"/>
    <n v="0.68"/>
    <n v="12.565069107880101"/>
    <d v="1900-01-07T23:24:04"/>
    <n v="43457"/>
    <n v="1.5890953370598899"/>
    <n v="130.57284364128699"/>
    <n v="0"/>
    <n v="46356.925409995929"/>
  </r>
  <r>
    <s v="STND-63339"/>
    <s v="Portillo's Hot Dogs, LLC"/>
    <s v="Portillo's Hot Dogs LLC - 155 S Rte 83 - Elmhurst"/>
    <s v="New Indoor LED Fixtures"/>
    <s v="Indoor Lighting"/>
    <s v="Restaurant"/>
    <n v="0"/>
    <n v="25264.039000000001"/>
    <n v="3.4527410000000001"/>
    <x v="0"/>
    <x v="0"/>
    <n v="8.9750493627714896"/>
    <s v="Qty / 1,000"/>
    <m/>
    <s v="Private-Lighting"/>
    <s v="lighting"/>
    <n v="3"/>
    <n v="1"/>
    <s v="Lighting"/>
    <n v="0.91633259480590001"/>
    <n v="1.30467645558681"/>
    <n v="23150.262412147498"/>
    <n v="4.5047098899392504"/>
    <n v="0.71"/>
    <n v="16436.686312624701"/>
    <n v="3.19834402185686"/>
    <n v="5571"/>
    <n v="1.17"/>
    <n v="1.31"/>
    <n v="2.1000000000000001E-2"/>
    <n v="0.68"/>
    <n v="12.565069107880101"/>
    <d v="1900-01-07T23:24:04"/>
    <n v="43457"/>
    <n v="5.0569262347768804"/>
    <n v="415.51753047444203"/>
    <n v="0"/>
    <n v="147520.07101619718"/>
  </r>
  <r>
    <s v="STND-63339"/>
    <s v="Portillo's Hot Dogs, LLC"/>
    <s v="Portillo's Hot Dogs LLC - 155 S Rte 83 - Elmhurst"/>
    <s v="New Indoor LED Fixtures"/>
    <s v="Indoor Lighting"/>
    <s v="Restaurant"/>
    <n v="0"/>
    <n v="6022.6970000000001"/>
    <n v="0.82309900000000003"/>
    <x v="0"/>
    <x v="0"/>
    <n v="8.9750493627714896"/>
    <s v="Qty / 1,000"/>
    <m/>
    <s v="Private-Lighting"/>
    <s v="lighting"/>
    <n v="3"/>
    <n v="1"/>
    <s v="Lighting"/>
    <n v="0.91633259480590001"/>
    <n v="1.30467645558681"/>
    <n v="5518.7935697397097"/>
    <n v="1.0738778859170399"/>
    <n v="0.71"/>
    <n v="3918.34343451519"/>
    <n v="0.76245329900110204"/>
    <n v="5571"/>
    <n v="1.17"/>
    <n v="1.31"/>
    <n v="2.1000000000000001E-2"/>
    <n v="0.68"/>
    <n v="12.565069107880101"/>
    <d v="1900-01-07T23:24:04"/>
    <n v="43457"/>
    <n v="1.2055207520397899"/>
    <n v="99.055269200456294"/>
    <n v="0"/>
    <n v="35167.325745065405"/>
  </r>
  <r>
    <s v="STND-63340"/>
    <s v="PROTECTOSEAL CO."/>
    <s v="The ProtectoSeal Company (Phase 3) - 225 W Foster Ave - Bensenville"/>
    <s v="New Indoor LED Fixtures"/>
    <s v="Indoor Lighting"/>
    <s v="Manufacturing"/>
    <n v="0"/>
    <n v="16618.150000000001"/>
    <n v="2.9719869999999999"/>
    <x v="0"/>
    <x v="0"/>
    <n v="10.827197921178"/>
    <s v="Qty / 1,000"/>
    <m/>
    <s v="Private-Lighting"/>
    <s v="lighting"/>
    <n v="3"/>
    <n v="1"/>
    <s v="Lighting"/>
    <n v="0.91633259480590001"/>
    <n v="1.30467645558681"/>
    <n v="15227.752510373701"/>
    <n v="3.87748146521007"/>
    <n v="0.71"/>
    <n v="10811.704282365299"/>
    <n v="2.7530118402991501"/>
    <n v="4618"/>
    <n v="1.02"/>
    <n v="1.04"/>
    <n v="1.2E-2"/>
    <n v="0.81"/>
    <n v="15.158077089649201"/>
    <d v="1900-01-09T19:51:10"/>
    <n v="43471"/>
    <n v="4.6028982255580102"/>
    <n v="179.15002953380801"/>
    <n v="0"/>
    <n v="117060.46213041684"/>
  </r>
  <r>
    <s v="STND-63343"/>
    <s v="Swiss Automation, Inc."/>
    <s v="Swiss Automation - 185 Detroit St - Cary"/>
    <s v="New Indoor LED Fixtures"/>
    <s v="Indoor Lighting"/>
    <s v="Manufacturing"/>
    <n v="0"/>
    <n v="51173.351000000002"/>
    <n v="9.1518339999999991"/>
    <x v="0"/>
    <x v="0"/>
    <n v="10.827197921178"/>
    <s v="Qty / 1,000"/>
    <m/>
    <s v="Private-Lighting"/>
    <s v="lighting"/>
    <n v="3"/>
    <n v="1"/>
    <s v="Lighting"/>
    <n v="0.91633259480590001"/>
    <n v="1.30467645558681"/>
    <n v="46891.809506743099"/>
    <n v="11.940182345238799"/>
    <n v="0.71"/>
    <n v="33293.184749787601"/>
    <n v="8.4775294651195594"/>
    <n v="4618"/>
    <n v="1.02"/>
    <n v="1.04"/>
    <n v="1.2E-2"/>
    <n v="0.81"/>
    <n v="15.158077089649201"/>
    <d v="1900-01-09T19:51:10"/>
    <n v="43473"/>
    <n v="14.1740056329996"/>
    <n v="551.66834713815399"/>
    <n v="0"/>
    <n v="360471.90071229538"/>
  </r>
  <r>
    <s v="STND-63343"/>
    <s v="Swiss Automation, Inc."/>
    <s v="Swiss Automation - 185 Detroit St - Cary"/>
    <s v="New Indoor LED Fixtures"/>
    <s v="Indoor Lighting"/>
    <s v="Manufacturing"/>
    <n v="0"/>
    <n v="1361.2940000000001"/>
    <n v="0.243454"/>
    <x v="0"/>
    <x v="0"/>
    <n v="10.827197921178"/>
    <s v="Qty / 1,000"/>
    <m/>
    <s v="Private-Lighting"/>
    <s v="lighting"/>
    <n v="3"/>
    <n v="1"/>
    <s v="Lighting"/>
    <n v="0.91633259480590001"/>
    <n v="1.30467645558681"/>
    <n v="1247.3980633137"/>
    <n v="0.31762870181843"/>
    <n v="0.71"/>
    <n v="885.65262495272896"/>
    <n v="0.22551637829108601"/>
    <n v="4618"/>
    <n v="1.02"/>
    <n v="1.04"/>
    <n v="1.2E-2"/>
    <n v="0.81"/>
    <n v="15.158077089649201"/>
    <d v="1900-01-09T19:51:10"/>
    <n v="43473"/>
    <n v="0.377052115169077"/>
    <n v="14.675271333102399"/>
    <n v="0"/>
    <n v="9589.1362597740263"/>
  </r>
  <r>
    <s v="STND-63350"/>
    <s v="CH Ridge Inc"/>
    <s v="CH Ridge Inc - 6408 W 95th St - Chicago Ridge"/>
    <s v="Outdoor &amp; Garage - LED Fixtures"/>
    <s v="Outdoor &amp; Garage Lighting"/>
    <s v="Exterior"/>
    <n v="0"/>
    <n v="7119.1559999999999"/>
    <n v="0"/>
    <x v="0"/>
    <x v="0"/>
    <n v="10.1978380583316"/>
    <s v="Qty / 1,000"/>
    <m/>
    <s v="Private-Lighting"/>
    <s v="lighting"/>
    <n v="3"/>
    <n v="1"/>
    <s v="Lighting"/>
    <n v="0.91633259480590001"/>
    <n v="1.30467645558681"/>
    <n v="6523.5146903079903"/>
    <n v="0"/>
    <n v="0.71"/>
    <n v="4631.6954301186697"/>
    <n v="0"/>
    <n v="4903"/>
    <n v="1"/>
    <n v="1"/>
    <n v="0"/>
    <n v="0"/>
    <n v="14.276973281664301"/>
    <d v="1900-01-09T04:44:53"/>
    <n v="43469"/>
    <n v="0"/>
    <n v="0"/>
    <n v="0"/>
    <n v="47233.279931864723"/>
  </r>
  <r>
    <s v="STND-63350"/>
    <s v="CH Ridge Inc"/>
    <s v="CH Ridge Inc - 6408 W 95th St - Chicago Ridge"/>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469"/>
    <n v="0"/>
    <n v="0"/>
    <n v="0"/>
    <n v="19843.182340521656"/>
  </r>
  <r>
    <s v="STND-63350"/>
    <s v="CH Ridge Inc"/>
    <s v="CH Ridge Inc - 6408 W 95th St - Chicago Ridge"/>
    <s v="Outdoor &amp; Garage - LED Fixtures"/>
    <s v="Outdoor &amp; Garage Lighting"/>
    <s v="Exterior"/>
    <n v="0"/>
    <n v="5981.66"/>
    <n v="0"/>
    <x v="0"/>
    <x v="0"/>
    <n v="10.1978380583316"/>
    <s v="Qty / 1,000"/>
    <m/>
    <s v="Private-Lighting"/>
    <s v="lighting"/>
    <n v="3"/>
    <n v="1"/>
    <s v="Lighting"/>
    <n v="0.91633259480590001"/>
    <n v="1.30467645558681"/>
    <n v="5481.1900290466601"/>
    <n v="0"/>
    <n v="0.71"/>
    <n v="3891.64492062313"/>
    <n v="0"/>
    <n v="4903"/>
    <n v="1"/>
    <n v="1"/>
    <n v="0"/>
    <n v="0"/>
    <n v="14.276973281664301"/>
    <d v="1900-01-09T04:44:53"/>
    <n v="43469"/>
    <n v="0"/>
    <n v="0"/>
    <n v="0"/>
    <n v="39686.364681043415"/>
  </r>
  <r>
    <s v="STND-63350"/>
    <s v="CH Ridge Inc"/>
    <s v="CH Ridge Inc - 6408 W 95th St - Chicago Ridge"/>
    <s v="Outdoor &amp; Garage - LED Fixtures"/>
    <s v="Outdoor &amp; Garage Lighting"/>
    <s v="Exterior"/>
    <n v="0"/>
    <n v="5221.6949999999997"/>
    <n v="0"/>
    <x v="0"/>
    <x v="0"/>
    <n v="10.1978380583316"/>
    <s v="Qty / 1,000"/>
    <m/>
    <s v="Private-Lighting"/>
    <s v="lighting"/>
    <n v="3"/>
    <n v="1"/>
    <s v="Lighting"/>
    <n v="0.91633259480590001"/>
    <n v="1.30467645558681"/>
    <n v="4784.8093286349904"/>
    <n v="0"/>
    <n v="0.71"/>
    <n v="3397.2146233308399"/>
    <n v="0"/>
    <n v="4903"/>
    <n v="1"/>
    <n v="1"/>
    <n v="0"/>
    <n v="0"/>
    <n v="14.276973281664301"/>
    <d v="1900-01-09T04:44:53"/>
    <n v="43469"/>
    <n v="0"/>
    <n v="0"/>
    <n v="0"/>
    <n v="34644.244578123893"/>
  </r>
  <r>
    <s v="STND-63352"/>
    <s v="BRE DDR Woodfield Village LLC"/>
    <s v="BRE DDR Woodfield Village LLC - 1570 E Golf Rd Lts - Schaumburg"/>
    <s v="Outdoor &amp; Garage - LED Fixtures"/>
    <s v="Outdoor &amp; Garage Lighting"/>
    <s v="Exterior"/>
    <n v="0"/>
    <n v="13419.511"/>
    <n v="0"/>
    <x v="0"/>
    <x v="0"/>
    <n v="10.1978380583316"/>
    <s v="Qty / 1,000"/>
    <m/>
    <s v="Private-Lighting"/>
    <s v="lighting"/>
    <n v="3"/>
    <n v="1"/>
    <s v="Lighting"/>
    <n v="0.91633259480590001"/>
    <n v="1.30467645558681"/>
    <n v="12296.7353356563"/>
    <n v="0"/>
    <n v="0.71"/>
    <n v="8730.6820883159799"/>
    <n v="0"/>
    <n v="4903"/>
    <n v="1"/>
    <n v="1"/>
    <n v="0"/>
    <n v="0"/>
    <n v="14.276973281664301"/>
    <d v="1900-01-09T04:44:53"/>
    <n v="43470"/>
    <n v="0"/>
    <n v="0"/>
    <n v="0"/>
    <n v="89034.082075422717"/>
  </r>
  <r>
    <s v="STND-63352"/>
    <s v="BRE DDR Woodfield Village LLC"/>
    <s v="BRE DDR Woodfield Village LLC - 1570 E Golf Rd Lts - Schaumburg"/>
    <s v="Outdoor &amp; Garage - LED Fixtures"/>
    <s v="Outdoor &amp; Garage Lighting"/>
    <s v="Exterior"/>
    <n v="0"/>
    <n v="22995.07"/>
    <n v="0"/>
    <x v="0"/>
    <x v="0"/>
    <n v="10.1978380583316"/>
    <s v="Qty / 1,000"/>
    <m/>
    <s v="Private-Lighting"/>
    <s v="lighting"/>
    <n v="3"/>
    <n v="1"/>
    <s v="Lighting"/>
    <n v="0.91633259480590001"/>
    <n v="1.30467645558681"/>
    <n v="21071.132160843299"/>
    <n v="0"/>
    <n v="0.71"/>
    <n v="14960.5038341987"/>
    <n v="0"/>
    <n v="4903"/>
    <n v="1"/>
    <n v="1"/>
    <n v="0"/>
    <n v="0"/>
    <n v="14.276973281664301"/>
    <d v="1900-01-09T04:44:53"/>
    <n v="43470"/>
    <n v="0"/>
    <n v="0"/>
    <n v="0"/>
    <n v="152564.79537220733"/>
  </r>
  <r>
    <s v="STND-63352"/>
    <s v="BRE DDR Woodfield Village LLC"/>
    <s v="BRE DDR Woodfield Village LLC - 1570 E Golf Rd Lts - Schaumburg"/>
    <s v="Outdoor &amp; Garage - LED Fixtures"/>
    <s v="Outdoor &amp; Garage Lighting"/>
    <s v="Exterior"/>
    <n v="0"/>
    <n v="69941.294999999998"/>
    <n v="0"/>
    <x v="0"/>
    <x v="0"/>
    <n v="10.1978380583316"/>
    <s v="Qty / 1,000"/>
    <m/>
    <s v="Private-Lighting"/>
    <s v="lighting"/>
    <n v="3"/>
    <n v="1"/>
    <s v="Lighting"/>
    <n v="0.91633259480590001"/>
    <n v="1.30467645558681"/>
    <n v="64089.488331434899"/>
    <n v="0"/>
    <n v="0.71"/>
    <n v="45503.536715318798"/>
    <n v="0"/>
    <n v="4903"/>
    <n v="1"/>
    <n v="1"/>
    <n v="0"/>
    <n v="0"/>
    <n v="14.276973281664301"/>
    <d v="1900-01-09T04:44:53"/>
    <n v="43470"/>
    <n v="0"/>
    <n v="0"/>
    <n v="0"/>
    <n v="464037.69850416732"/>
  </r>
  <r>
    <s v="STND-63352"/>
    <s v="BRE DDR Woodfield Village LLC"/>
    <s v="BRE DDR Woodfield Village LLC - 1570 E Golf Rd Lts - Schaumburg"/>
    <s v="Outdoor &amp; Garage - LED Fixtures"/>
    <s v="Outdoor &amp; Garage Lighting"/>
    <s v="Exterior"/>
    <n v="0"/>
    <n v="1500.318"/>
    <n v="0"/>
    <x v="0"/>
    <x v="0"/>
    <n v="10.1978380583316"/>
    <s v="Qty / 1,000"/>
    <m/>
    <s v="Private-Lighting"/>
    <s v="lighting"/>
    <n v="3"/>
    <n v="1"/>
    <s v="Lighting"/>
    <n v="0.91633259480590001"/>
    <n v="1.30467645558681"/>
    <n v="1374.790285974"/>
    <n v="0"/>
    <n v="0.71"/>
    <n v="976.10110304153898"/>
    <n v="0"/>
    <n v="4903"/>
    <n v="1"/>
    <n v="1"/>
    <n v="0"/>
    <n v="0"/>
    <n v="14.276973281664301"/>
    <d v="1900-01-09T04:44:53"/>
    <n v="43470"/>
    <n v="0"/>
    <n v="0"/>
    <n v="0"/>
    <n v="9954.1209773764604"/>
  </r>
  <r>
    <s v="STND-63376"/>
    <s v="MLRP Merlin LLC"/>
    <s v="MLRP Merlin LLC - 1401 N Cicero - Chicago"/>
    <s v="Outdoor &amp; Garage - LED Fixtures"/>
    <s v="Outdoor &amp; Garage Lighting"/>
    <s v="Exterior"/>
    <n v="0"/>
    <n v="33536.519999999997"/>
    <n v="0"/>
    <x v="0"/>
    <x v="0"/>
    <n v="10.1978380583316"/>
    <s v="Qty / 1,000"/>
    <m/>
    <s v="Private-Lighting"/>
    <s v="lighting"/>
    <n v="3"/>
    <n v="1"/>
    <s v="Lighting"/>
    <n v="0.91633259480590001"/>
    <n v="1.30467645558681"/>
    <n v="30730.606392360001"/>
    <n v="0"/>
    <n v="0.71"/>
    <n v="21818.730538575601"/>
    <n v="0"/>
    <n v="4903"/>
    <n v="1"/>
    <n v="1"/>
    <n v="0"/>
    <n v="0"/>
    <n v="14.276973281664301"/>
    <d v="1900-01-09T04:44:53"/>
    <n v="43472"/>
    <n v="0"/>
    <n v="0"/>
    <n v="0"/>
    <n v="222503.88067076818"/>
  </r>
  <r>
    <s v="STND-63378"/>
    <s v="Lincolnshire Place - Loves Park"/>
    <s v="Lincolnshire Place - 6617 Broadcast Pkwy - Loves Park"/>
    <s v="Outdoor &amp; Garage - LED Fixtures"/>
    <s v="Outdoor &amp; Garage Lighting"/>
    <s v="Exterior"/>
    <n v="0"/>
    <n v="5319.7550000000001"/>
    <n v="0"/>
    <x v="0"/>
    <x v="0"/>
    <n v="10.1978380583316"/>
    <s v="Qty / 1,000"/>
    <m/>
    <s v="Private-Lighting"/>
    <s v="lighting"/>
    <n v="3"/>
    <n v="1"/>
    <s v="Lighting"/>
    <n v="0.91633259480590001"/>
    <n v="1.30467645558681"/>
    <n v="4874.6649028816601"/>
    <n v="0"/>
    <n v="0.71"/>
    <n v="3461.0120810459798"/>
    <n v="0"/>
    <n v="4903"/>
    <n v="1"/>
    <n v="1"/>
    <n v="0"/>
    <n v="0"/>
    <n v="14.276973281664301"/>
    <d v="1900-01-09T04:44:53"/>
    <n v="43469"/>
    <n v="0"/>
    <n v="0"/>
    <n v="0"/>
    <n v="35294.840720436143"/>
  </r>
  <r>
    <s v="STND-63380"/>
    <s v="RLJ Lodging II REIT  SUB LLC"/>
    <s v="RLJ Lodging II REIT  SUB LLC - 165 E Ontario St - Chicago"/>
    <s v="New Indoor LED Fixtures"/>
    <s v="Indoor Lighting"/>
    <s v="Hotel/Motel - Guest"/>
    <n v="0"/>
    <n v="329.96300000000002"/>
    <n v="4.4554000000000003E-2"/>
    <x v="0"/>
    <x v="0"/>
    <n v="15"/>
    <s v="Qty / 1,000"/>
    <m/>
    <s v="Private-Lighting"/>
    <s v="lighting"/>
    <n v="3"/>
    <n v="1"/>
    <s v="Lighting"/>
    <n v="0.91633259480590001"/>
    <n v="1.30467645558681"/>
    <n v="302.35585197993902"/>
    <n v="5.8128554802214599E-2"/>
    <n v="0.71"/>
    <n v="214.67265490575701"/>
    <n v="4.1271273909572297E-2"/>
    <n v="2390"/>
    <n v="1.18"/>
    <n v="1.36"/>
    <n v="0.02"/>
    <n v="0.28000000000000003"/>
    <n v="29.2887029288703"/>
    <d v="1900-01-19T22:05:31"/>
    <n v="43461"/>
    <n v="0.15264851576211799"/>
    <n v="5.1246754572870996"/>
    <n v="0"/>
    <n v="3220.0898235863551"/>
  </r>
  <r>
    <s v="STND-63382"/>
    <s v="Darvin Furniture &amp; Appliances of Orland Park Inc"/>
    <s v="Darvin Furniture and Appliance of Orland Park - 15400 S LaGrange Rd - Orland Park"/>
    <s v="Outdoor &amp; Garage - LED Fixtures"/>
    <s v="Outdoor &amp; Garage Lighting"/>
    <s v="Exterior"/>
    <n v="0"/>
    <n v="42067.74"/>
    <n v="0"/>
    <x v="0"/>
    <x v="0"/>
    <n v="10.1978380583316"/>
    <s v="Qty / 1,000"/>
    <m/>
    <s v="Private-Lighting"/>
    <s v="lighting"/>
    <n v="3"/>
    <n v="1"/>
    <s v="Lighting"/>
    <n v="0.91633259480590001"/>
    <n v="1.30467645558681"/>
    <n v="38548.041351819898"/>
    <n v="0"/>
    <n v="0.71"/>
    <n v="27369.109359792201"/>
    <n v="0"/>
    <n v="4903"/>
    <n v="1"/>
    <n v="1"/>
    <n v="0"/>
    <n v="0"/>
    <n v="14.276973281664301"/>
    <d v="1900-01-09T04:44:53"/>
    <n v="43469"/>
    <n v="0"/>
    <n v="0"/>
    <n v="0"/>
    <n v="279105.7450519285"/>
  </r>
  <r>
    <s v="STND-63382"/>
    <s v="Darvin Furniture &amp; Appliances of Orland Park Inc"/>
    <s v="Darvin Furniture and Appliance of Orland Park - 15400 S LaGrange Rd - Orland Park"/>
    <s v="Outdoor &amp; Garage - LED Fixtures"/>
    <s v="Outdoor &amp; Garage Lighting"/>
    <s v="Exterior"/>
    <n v="0"/>
    <n v="2990.83"/>
    <n v="0"/>
    <x v="0"/>
    <x v="0"/>
    <n v="10.1978380583316"/>
    <s v="Qty / 1,000"/>
    <m/>
    <s v="Private-Lighting"/>
    <s v="lighting"/>
    <n v="3"/>
    <n v="1"/>
    <s v="Lighting"/>
    <n v="0.91633259480590001"/>
    <n v="1.30467645558681"/>
    <n v="2740.5950145233301"/>
    <n v="0"/>
    <n v="0.71"/>
    <n v="1945.82246031156"/>
    <n v="0"/>
    <n v="4903"/>
    <n v="1"/>
    <n v="1"/>
    <n v="0"/>
    <n v="0"/>
    <n v="14.276973281664301"/>
    <d v="1900-01-09T04:44:53"/>
    <n v="43469"/>
    <n v="0"/>
    <n v="0"/>
    <n v="0"/>
    <n v="19843.182340521656"/>
  </r>
  <r>
    <s v="STND-63387"/>
    <s v="Fast Cash and Pawn Incorporated"/>
    <s v="Fast Cash and Pawn Aurora - 1669 Montgomery Rd - Ste 5 - Aurora"/>
    <s v="New Indoor LED Fixtures"/>
    <s v="Indoor Lighting"/>
    <s v="Retail (strip mall)"/>
    <n v="0"/>
    <n v="10552.736000000001"/>
    <n v="2.1084019999999999"/>
    <x v="0"/>
    <x v="0"/>
    <n v="12.215978499877799"/>
    <s v="Qty / 1,000"/>
    <m/>
    <s v="Private-Lighting"/>
    <s v="lighting"/>
    <n v="3"/>
    <n v="1"/>
    <s v="Lighting"/>
    <n v="0.91633259480590001"/>
    <n v="1.30467645558681"/>
    <n v="9669.81596118163"/>
    <n v="2.7507824483121301"/>
    <n v="0.71"/>
    <n v="6865.5693324389604"/>
    <n v="1.9530555383016099"/>
    <n v="4093"/>
    <n v="1.1200000000000001"/>
    <n v="1.29"/>
    <n v="1.9E-2"/>
    <n v="0.71"/>
    <n v="17.102369899829"/>
    <d v="1900-01-11T05:11:01"/>
    <n v="43464"/>
    <n v="3.0033654856557801"/>
    <n v="164.04152077004599"/>
    <n v="0"/>
    <n v="83869.647354494722"/>
  </r>
  <r>
    <s v="STND-63391"/>
    <s v="Fast Cash and Pawn USA Inc."/>
    <s v="Fast Cash and Pawn USA Inc - 929 E Ogden Ave - Naperville"/>
    <s v="New Indoor LED Fixtures"/>
    <s v="Indoor Lighting"/>
    <s v="Retail (strip mall)"/>
    <n v="0"/>
    <n v="7866.4189999999999"/>
    <n v="1.5716840000000001"/>
    <x v="0"/>
    <x v="0"/>
    <n v="12.215978499877799"/>
    <s v="Qty / 1,000"/>
    <m/>
    <s v="Private-Lighting"/>
    <s v="lighting"/>
    <n v="3"/>
    <n v="1"/>
    <s v="Lighting"/>
    <n v="0.91633259480590001"/>
    <n v="1.30467645558681"/>
    <n v="7208.2561341004302"/>
    <n v="2.0505391104224899"/>
    <n v="0.71"/>
    <n v="5117.8618552113103"/>
    <n v="1.45588276839997"/>
    <n v="4093"/>
    <n v="1.1200000000000001"/>
    <n v="1.29"/>
    <n v="1.9E-2"/>
    <n v="0.71"/>
    <n v="17.102369899829"/>
    <d v="1900-01-11T05:11:01"/>
    <n v="43464"/>
    <n v="2.2388242279970498"/>
    <n v="122.282916560632"/>
    <n v="0"/>
    <n v="62519.690388606075"/>
  </r>
  <r>
    <s v="STND-63391"/>
    <s v="Fast Cash and Pawn USA Inc."/>
    <s v="Fast Cash and Pawn USA Inc - 929 E Ogden Ave - Naperville"/>
    <s v="New Indoor LED Fixtures"/>
    <s v="Indoor Lighting"/>
    <s v="Retail (strip mall)"/>
    <n v="0"/>
    <n v="472.16800000000001"/>
    <n v="9.4338000000000005E-2"/>
    <x v="0"/>
    <x v="0"/>
    <n v="12.215978499877799"/>
    <s v="Qty / 1,000"/>
    <m/>
    <s v="Private-Lighting"/>
    <s v="lighting"/>
    <n v="3"/>
    <n v="1"/>
    <s v="Lighting"/>
    <n v="0.91633259480590001"/>
    <n v="1.30467645558681"/>
    <n v="432.66292862431197"/>
    <n v="0.123080567467148"/>
    <n v="0.71"/>
    <n v="307.19067932326197"/>
    <n v="8.7387202901675204E-2"/>
    <n v="4093"/>
    <n v="1.1200000000000001"/>
    <n v="1.29"/>
    <n v="1.9E-2"/>
    <n v="0.71"/>
    <n v="17.102369899829"/>
    <d v="1900-01-11T05:11:01"/>
    <n v="43464"/>
    <n v="0.134382102267877"/>
    <n v="7.3398175391624401"/>
    <n v="0"/>
    <n v="3752.634733975824"/>
  </r>
  <r>
    <s v="STND-63399"/>
    <s v="Fast Cash &amp; Pawn Warrenville"/>
    <s v="Fast Cash and Pawn Warrenville - 2S610 Rt 59 - Warrenville"/>
    <s v="New Indoor LED Fixtures"/>
    <s v="Indoor Lighting"/>
    <s v="Retail (strip mall)"/>
    <n v="0"/>
    <n v="20491.195"/>
    <n v="4.0940729999999999"/>
    <x v="0"/>
    <x v="0"/>
    <n v="12.215978499877799"/>
    <s v="Qty / 1,000"/>
    <m/>
    <s v="Private-Lighting"/>
    <s v="lighting"/>
    <n v="3"/>
    <n v="1"/>
    <s v="Lighting"/>
    <n v="0.91633259480590001"/>
    <n v="1.30467645558681"/>
    <n v="18776.749885023699"/>
    <n v="5.3414406505536398"/>
    <n v="0.71"/>
    <n v="13331.492418366801"/>
    <n v="3.79242286189309"/>
    <n v="4093"/>
    <n v="1.1200000000000001"/>
    <n v="1.29"/>
    <n v="1.9E-2"/>
    <n v="0.71"/>
    <n v="17.102369899829"/>
    <d v="1900-01-11T05:11:01"/>
    <n v="43464"/>
    <n v="5.8319037564730296"/>
    <n v="318.53414983522299"/>
    <n v="0"/>
    <n v="162857.22475405273"/>
  </r>
  <r>
    <s v="STND-63403"/>
    <s v="Next Auto Sales Inc"/>
    <s v="Next Auto Sales - 1112 N Front St - McHenry"/>
    <s v="New Indoor LED Fixtures"/>
    <s v="Indoor Lighting"/>
    <s v="Retail (mall/dept. store)"/>
    <n v="0"/>
    <n v="10233.780000000001"/>
    <n v="2.0758260000000002"/>
    <x v="0"/>
    <x v="0"/>
    <n v="9.1274187659729797"/>
    <s v="Qty / 1,000"/>
    <m/>
    <s v="Private-Lighting"/>
    <s v="lighting"/>
    <n v="3"/>
    <n v="1"/>
    <s v="Lighting"/>
    <n v="0.91633259480590001"/>
    <n v="1.30467645558681"/>
    <n v="9377.5461820727196"/>
    <n v="2.7082813080949402"/>
    <n v="0.71"/>
    <n v="6658.0577892716301"/>
    <n v="1.92287972874741"/>
    <n v="5478"/>
    <n v="1.1200000000000001"/>
    <n v="1.31"/>
    <n v="2.1999999999999999E-2"/>
    <n v="0.95"/>
    <n v="12.7783862723622"/>
    <d v="1900-01-08T03:03:29"/>
    <n v="43469"/>
    <n v="2.17620032791879"/>
    <n v="184.201800005"/>
    <n v="0"/>
    <n v="60770.881610730445"/>
  </r>
  <r>
    <s v="STND-63403"/>
    <s v="Next Auto Sales Inc"/>
    <s v="Next Auto Sales - 1112 N Front St - McHenry"/>
    <s v="New Indoor LED Fixtures"/>
    <s v="Indoor Lighting"/>
    <s v="Retail (mall/dept. store)"/>
    <n v="0"/>
    <n v="11779.891"/>
    <n v="2.38944"/>
    <x v="0"/>
    <x v="0"/>
    <n v="9.1274187659729797"/>
    <s v="Qty / 1,000"/>
    <m/>
    <s v="Private-Lighting"/>
    <s v="lighting"/>
    <n v="3"/>
    <n v="1"/>
    <s v="Lighting"/>
    <n v="0.91633259480590001"/>
    <n v="1.30467645558681"/>
    <n v="10794.298086560701"/>
    <n v="3.1174461100373398"/>
    <n v="0.71"/>
    <n v="7663.9516414580703"/>
    <n v="2.21338673812651"/>
    <n v="5478"/>
    <n v="1.1200000000000001"/>
    <n v="1.31"/>
    <n v="2.1999999999999999E-2"/>
    <n v="0.95"/>
    <n v="12.7783862723622"/>
    <d v="1900-01-08T03:03:29"/>
    <n v="43469"/>
    <n v="2.5049787947266702"/>
    <n v="212.03085527172701"/>
    <n v="0"/>
    <n v="69952.096033753813"/>
  </r>
  <r>
    <s v="STND-63403"/>
    <s v="Next Auto Sales Inc"/>
    <s v="Next Auto Sales - 1112 N Front St - McHenry"/>
    <s v="New Indoor LED Fixtures"/>
    <s v="Indoor Lighting"/>
    <s v="Retail (mall/dept. store)"/>
    <n v="0"/>
    <n v="10859.587"/>
    <n v="2.2027649999999999"/>
    <x v="0"/>
    <x v="0"/>
    <n v="9.1274187659729797"/>
    <s v="Qty / 1,000"/>
    <m/>
    <s v="Private-Lighting"/>
    <s v="lighting"/>
    <n v="3"/>
    <n v="1"/>
    <s v="Lighting"/>
    <n v="0.91633259480590001"/>
    <n v="1.30467645558681"/>
    <n v="9950.9935342304198"/>
    <n v="2.8738956326906702"/>
    <n v="0.71"/>
    <n v="7065.2054093035904"/>
    <n v="2.0404658992103801"/>
    <n v="5478"/>
    <n v="1.1200000000000001"/>
    <n v="1.31"/>
    <n v="2.1999999999999999E-2"/>
    <n v="0.95"/>
    <n v="12.7783862723622"/>
    <d v="1900-01-08T03:03:29"/>
    <n v="43469"/>
    <n v="2.3092773263886501"/>
    <n v="195.46594442238299"/>
    <n v="0"/>
    <n v="64487.088438331397"/>
  </r>
  <r>
    <s v="STND-63403"/>
    <s v="Next Auto Sales Inc"/>
    <s v="Next Auto Sales - 1112 N Front St - McHenry"/>
    <s v="New Indoor LED Fixtures"/>
    <s v="Indoor Lighting"/>
    <s v="Retail (mall/dept. store)"/>
    <n v="0"/>
    <n v="5030.9949999999999"/>
    <n v="1.0204899999999999"/>
    <x v="0"/>
    <x v="0"/>
    <n v="9.1274187659729797"/>
    <s v="Qty / 1,000"/>
    <m/>
    <s v="Private-Lighting"/>
    <s v="lighting"/>
    <n v="3"/>
    <n v="1"/>
    <s v="Lighting"/>
    <n v="0.91633259480590001"/>
    <n v="1.30467645558681"/>
    <n v="4610.06470280551"/>
    <n v="1.33140927616178"/>
    <n v="0.71"/>
    <n v="3273.14593899191"/>
    <n v="0.945300586074864"/>
    <n v="5478"/>
    <n v="1.1200000000000001"/>
    <n v="1.31"/>
    <n v="2.1999999999999999E-2"/>
    <n v="0.95"/>
    <n v="12.7783862723622"/>
    <d v="1900-01-08T03:03:29"/>
    <n v="43469"/>
    <n v="1.06983469358118"/>
    <n v="90.554842376536698"/>
    <n v="0"/>
    <n v="29875.373667323009"/>
  </r>
  <r>
    <s v="STND-63403"/>
    <s v="Next Auto Sales Inc"/>
    <s v="Next Auto Sales - 1112 N Front St - McHenry"/>
    <s v="New Indoor LED Fixtures"/>
    <s v="Indoor Lighting"/>
    <s v="Retail (mall/dept. store)"/>
    <n v="0"/>
    <n v="6037.1940000000004"/>
    <n v="1.224588"/>
    <x v="0"/>
    <x v="0"/>
    <n v="9.1274187659729797"/>
    <s v="Qty / 1,000"/>
    <m/>
    <s v="Private-Lighting"/>
    <s v="lighting"/>
    <n v="3"/>
    <n v="1"/>
    <s v="Lighting"/>
    <n v="0.91633259480590001"/>
    <n v="1.30467645558681"/>
    <n v="5532.0776433666097"/>
    <n v="1.59769113139414"/>
    <n v="0.71"/>
    <n v="3927.77512679029"/>
    <n v="1.13436070328984"/>
    <n v="5478"/>
    <n v="1.1200000000000001"/>
    <n v="1.31"/>
    <n v="2.1999999999999999E-2"/>
    <n v="0.95"/>
    <n v="12.7783862723622"/>
    <d v="1900-01-08T03:03:29"/>
    <n v="43469"/>
    <n v="1.2838016322974199"/>
    <n v="108.665810851844"/>
    <n v="0"/>
    <n v="35850.448400787594"/>
  </r>
  <r>
    <s v="STND-63403"/>
    <s v="Next Auto Sales Inc"/>
    <s v="Next Auto Sales - 1112 N Front St - McHenry"/>
    <s v="New Indoor LED Fixtures"/>
    <s v="Indoor Lighting"/>
    <s v="Retail (mall/dept. store)"/>
    <n v="0"/>
    <n v="10859.587"/>
    <n v="2.2027649999999999"/>
    <x v="0"/>
    <x v="0"/>
    <n v="9.1274187659729797"/>
    <s v="Qty / 1,000"/>
    <m/>
    <s v="Private-Lighting"/>
    <s v="lighting"/>
    <n v="3"/>
    <n v="1"/>
    <s v="Lighting"/>
    <n v="0.91633259480590001"/>
    <n v="1.30467645558681"/>
    <n v="9950.9935342304198"/>
    <n v="2.8738956326906702"/>
    <n v="0.71"/>
    <n v="7065.2054093035904"/>
    <n v="2.0404658992103801"/>
    <n v="5478"/>
    <n v="1.1200000000000001"/>
    <n v="1.31"/>
    <n v="2.1999999999999999E-2"/>
    <n v="0.95"/>
    <n v="12.7783862723622"/>
    <d v="1900-01-08T03:03:29"/>
    <n v="43469"/>
    <n v="2.3092773263886501"/>
    <n v="195.46594442238299"/>
    <n v="0"/>
    <n v="64487.088438331397"/>
  </r>
  <r>
    <s v="STND-63403"/>
    <s v="Next Auto Sales Inc"/>
    <s v="Next Auto Sales - 1112 N Front St - McHenry"/>
    <s v="New Indoor LED Fixtures"/>
    <s v="Indoor Lighting"/>
    <s v="Retail (mall/dept. store)"/>
    <n v="0"/>
    <n v="2515.498"/>
    <n v="0.51024499999999995"/>
    <x v="0"/>
    <x v="0"/>
    <n v="9.1274187659729797"/>
    <s v="Qty / 1,000"/>
    <m/>
    <s v="Private-Lighting"/>
    <s v="lighting"/>
    <n v="3"/>
    <n v="1"/>
    <s v="Lighting"/>
    <n v="0.91633259480590001"/>
    <n v="1.30467645558681"/>
    <n v="2305.0328095690502"/>
    <n v="0.66570463808088998"/>
    <n v="0.71"/>
    <n v="1636.5732947940301"/>
    <n v="0.472650293037432"/>
    <n v="5478"/>
    <n v="1.1200000000000001"/>
    <n v="1.31"/>
    <n v="2.1999999999999999E-2"/>
    <n v="0.95"/>
    <n v="12.7783862723622"/>
    <d v="1900-01-08T03:03:29"/>
    <n v="43469"/>
    <n v="0.534917346790591"/>
    <n v="45.277430187963503"/>
    <n v="0"/>
    <n v="14937.68980279326"/>
  </r>
  <r>
    <s v="STND-63403"/>
    <s v="Next Auto Sales Inc"/>
    <s v="Next Auto Sales - 1112 N Front St - McHenry"/>
    <s v="New Indoor LED Fixtures"/>
    <s v="Indoor Lighting"/>
    <s v="Retail (mall/dept. store)"/>
    <n v="0"/>
    <n v="24173.317999999999"/>
    <n v="4.9033300000000004"/>
    <x v="0"/>
    <x v="0"/>
    <n v="9.1274187659729797"/>
    <s v="Qty / 1,000"/>
    <m/>
    <s v="Private-Lighting"/>
    <s v="lighting"/>
    <n v="3"/>
    <n v="1"/>
    <s v="Lighting"/>
    <n v="0.91633259480590001"/>
    <n v="1.30467645558681"/>
    <n v="22150.7992080082"/>
    <n v="6.3972592049724604"/>
    <n v="0.71"/>
    <n v="15727.067437685801"/>
    <n v="4.5420540355304402"/>
    <n v="5478"/>
    <n v="1.1200000000000001"/>
    <n v="1.31"/>
    <n v="2.1999999999999999E-2"/>
    <n v="0.95"/>
    <n v="12.7783862723622"/>
    <d v="1900-01-08T03:03:29"/>
    <n v="43469"/>
    <n v="5.1404252350120201"/>
    <n v="435.10498444301697"/>
    <n v="0"/>
    <n v="143547.53046445595"/>
  </r>
  <r>
    <s v="STND-63403"/>
    <s v="Next Auto Sales Inc"/>
    <s v="Next Auto Sales - 1112 N Front St - McHenry"/>
    <s v="New Indoor LED Fixtures"/>
    <s v="Indoor Lighting"/>
    <s v="Retail (mall/dept. store)"/>
    <n v="0"/>
    <n v="5030.9949999999999"/>
    <n v="1.0204899999999999"/>
    <x v="0"/>
    <x v="0"/>
    <n v="9.1274187659729797"/>
    <s v="Qty / 1,000"/>
    <m/>
    <s v="Private-Lighting"/>
    <s v="lighting"/>
    <n v="3"/>
    <n v="1"/>
    <s v="Lighting"/>
    <n v="0.91633259480590001"/>
    <n v="1.30467645558681"/>
    <n v="4610.06470280551"/>
    <n v="1.33140927616178"/>
    <n v="0.71"/>
    <n v="3273.14593899191"/>
    <n v="0.945300586074864"/>
    <n v="5478"/>
    <n v="1.1200000000000001"/>
    <n v="1.31"/>
    <n v="2.1999999999999999E-2"/>
    <n v="0.95"/>
    <n v="12.7783862723622"/>
    <d v="1900-01-08T03:03:29"/>
    <n v="43469"/>
    <n v="1.06983469358118"/>
    <n v="90.554842376536698"/>
    <n v="0"/>
    <n v="29875.373667323009"/>
  </r>
  <r>
    <s v="STND-63403"/>
    <s v="Next Auto Sales Inc"/>
    <s v="Next Auto Sales - 1112 N Front St - McHenry"/>
    <s v="New Indoor LED Fixtures"/>
    <s v="Indoor Lighting"/>
    <s v="Retail (mall/dept. store)"/>
    <n v="0"/>
    <n v="4122.9620000000004"/>
    <n v="0.83630400000000005"/>
    <x v="0"/>
    <x v="0"/>
    <n v="9.1274187659729797"/>
    <s v="Qty / 1,000"/>
    <m/>
    <s v="Private-Lighting"/>
    <s v="lighting"/>
    <n v="3"/>
    <n v="1"/>
    <s v="Lighting"/>
    <n v="0.91633259480590001"/>
    <n v="1.30467645558681"/>
    <n v="3778.0044677461201"/>
    <n v="1.09110613851307"/>
    <n v="0.71"/>
    <n v="2682.38317209975"/>
    <n v="0.77468535834427898"/>
    <n v="5478"/>
    <n v="1.1200000000000001"/>
    <n v="1.31"/>
    <n v="2.1999999999999999E-2"/>
    <n v="0.95"/>
    <n v="12.7783862723622"/>
    <d v="1900-01-08T03:03:29"/>
    <n v="43469"/>
    <n v="0.87674257815433398"/>
    <n v="74.210802045013097"/>
    <n v="0"/>
    <n v="24483.234502553387"/>
  </r>
  <r>
    <s v="STND-63403"/>
    <s v="Next Auto Sales Inc"/>
    <s v="Next Auto Sales - 1112 N Front St - McHenry"/>
    <s v="New Indoor LED Fixtures"/>
    <s v="Indoor Lighting"/>
    <s v="Retail (mall/dept. store)"/>
    <n v="0"/>
    <n v="785.32600000000002"/>
    <n v="0.15929599999999999"/>
    <x v="0"/>
    <x v="0"/>
    <n v="9.1274187659729797"/>
    <s v="Qty / 1,000"/>
    <m/>
    <s v="Private-Lighting"/>
    <s v="lighting"/>
    <n v="3"/>
    <n v="1"/>
    <s v="Lighting"/>
    <n v="0.91633259480590001"/>
    <n v="1.30467645558681"/>
    <n v="719.61981134853795"/>
    <n v="0.20782974066915599"/>
    <n v="0.71"/>
    <n v="510.930066057462"/>
    <n v="0.14755911587510101"/>
    <n v="5478"/>
    <n v="1.1200000000000001"/>
    <n v="1.31"/>
    <n v="2.1999999999999999E-2"/>
    <n v="0.95"/>
    <n v="12.7783862723622"/>
    <d v="1900-01-08T03:03:29"/>
    <n v="43469"/>
    <n v="0.166998586315111"/>
    <n v="14.1353891514891"/>
    <n v="0"/>
    <n v="4663.4726730326929"/>
  </r>
  <r>
    <s v="STND-63404"/>
    <s v="Village of Westmont"/>
    <s v="Village of Westmont - 500 N Cass - Westmont"/>
    <s v="New Indoor LED Fixtures"/>
    <s v="Indoor Lighting"/>
    <s v="Office"/>
    <n v="0"/>
    <n v="3037.9050000000002"/>
    <n v="0.68310000000000004"/>
    <x v="0"/>
    <x v="1"/>
    <n v="15"/>
    <s v="Qty / 1,000"/>
    <m/>
    <s v="Public-Lighting"/>
    <s v="lighting"/>
    <n v="3"/>
    <n v="1"/>
    <s v="Lighting"/>
    <n v="0.99829244462109001"/>
    <n v="0.987374621353864"/>
    <n v="3032.7176089766299"/>
    <n v="0.67447560384682503"/>
    <n v="0.71"/>
    <n v="2153.22950237341"/>
    <n v="0.47887767873124598"/>
    <n v="2885"/>
    <n v="1.165"/>
    <n v="1.3779999999999999"/>
    <n v="2.5499999999999998E-2"/>
    <n v="0.55000000000000004"/>
    <n v="24.263431542460999"/>
    <d v="1900-01-16T07:56:40"/>
    <n v="43457"/>
    <n v="0.88992690836102994"/>
    <n v="66.381372556999295"/>
    <n v="0"/>
    <n v="32298.442535601149"/>
  </r>
  <r>
    <s v="STND-63405"/>
    <s v="Kamran Yasin"/>
    <s v="Kamran Yasin Midwest Goods Inc - 1001 Foster Ave - Bensenville"/>
    <s v="New Indoor LED Fixtures"/>
    <s v="Indoor Lighting"/>
    <s v="Warehouse"/>
    <n v="0"/>
    <n v="132360.5"/>
    <n v="20.947399999999998"/>
    <x v="0"/>
    <x v="0"/>
    <n v="9.5383441434566993"/>
    <s v="Qty / 1,000"/>
    <m/>
    <s v="Private-Lighting"/>
    <s v="lighting"/>
    <n v="2"/>
    <n v="1"/>
    <s v="Lighting"/>
    <n v="0.97902139861649395"/>
    <n v="0.93591656730105399"/>
    <n v="129583.761831578"/>
    <n v="19.605018701882098"/>
    <n v="0.71"/>
    <n v="92004.470900420696"/>
    <n v="13.9195632783363"/>
    <n v="5242"/>
    <n v="1"/>
    <n v="1.22"/>
    <n v="1.0999999999999999E-2"/>
    <n v="0.68"/>
    <n v="13.3536818008394"/>
    <d v="1900-01-08T12:55:13"/>
    <n v="43471"/>
    <n v="23.631893324351601"/>
    <n v="1425.42138014736"/>
    <n v="0"/>
    <n v="877570.30618486006"/>
  </r>
  <r>
    <s v="STND-63405"/>
    <s v="Kamran Yasin"/>
    <s v="Kamran Yasin Midwest Goods Inc - 1001 Foster Ave - Bensenville"/>
    <s v="Outdoor &amp; Garage - LED Fixtures"/>
    <s v="Outdoor &amp; Garage Lighting"/>
    <s v="Exterior"/>
    <n v="0"/>
    <n v="5295.24"/>
    <n v="0"/>
    <x v="0"/>
    <x v="0"/>
    <n v="10.1978380583316"/>
    <s v="Qty / 1,000"/>
    <m/>
    <s v="Private-Lighting"/>
    <s v="lighting"/>
    <n v="2"/>
    <n v="1"/>
    <s v="Lighting"/>
    <n v="0.97902139861649395"/>
    <n v="0.93591656730105399"/>
    <n v="5184.1532708100003"/>
    <n v="0"/>
    <n v="0.71"/>
    <n v="3680.7488222750999"/>
    <n v="0"/>
    <n v="4903"/>
    <n v="1"/>
    <n v="1"/>
    <n v="0"/>
    <n v="0"/>
    <n v="14.276973281664301"/>
    <d v="1900-01-09T04:44:53"/>
    <n v="43471"/>
    <n v="0"/>
    <n v="0"/>
    <n v="0"/>
    <n v="37535.680422956226"/>
  </r>
  <r>
    <s v="STND-63413"/>
    <s v="The South Suburban Vineyard church"/>
    <s v="The South Suburban Vineyard Church  - 3400 196th Street - Flossmoor"/>
    <s v="New Indoor LED Fixtures"/>
    <s v="Indoor Lighting"/>
    <s v="Miscellaneous"/>
    <n v="0"/>
    <n v="4456.5630000000001"/>
    <n v="0.95444799999999996"/>
    <x v="0"/>
    <x v="0"/>
    <n v="14.797277300976599"/>
    <s v="Qty / 1,000"/>
    <m/>
    <s v="Private-Lighting"/>
    <s v="lighting"/>
    <n v="3"/>
    <n v="1"/>
    <s v="Lighting"/>
    <n v="0.91633259480590001"/>
    <n v="1.30467645558681"/>
    <n v="4083.6939377059698"/>
    <n v="1.2452458336819201"/>
    <n v="0.71"/>
    <n v="2899.4226957712399"/>
    <n v="0.88412454191416001"/>
    <n v="3379"/>
    <n v="1.0900000000000001"/>
    <n v="1.36"/>
    <n v="2.1999999999999999E-2"/>
    <n v="0.57999999999999996"/>
    <n v="20.7161882213673"/>
    <d v="1900-01-13T19:08:05"/>
    <n v="43469"/>
    <n v="1.57865851126004"/>
    <n v="82.423180394065298"/>
    <n v="0"/>
    <n v="42903.561642072149"/>
  </r>
  <r>
    <s v="STND-63413"/>
    <s v="The South Suburban Vineyard church"/>
    <s v="The South Suburban Vineyard Church  - 3400 196th Street - Flossmoor"/>
    <s v="New Indoor LED Fixtures"/>
    <s v="Indoor Lighting"/>
    <s v="Miscellaneous"/>
    <n v="0"/>
    <n v="11270.316999999999"/>
    <n v="2.4137279999999999"/>
    <x v="0"/>
    <x v="0"/>
    <n v="14.797277300976599"/>
    <s v="Qty / 1,000"/>
    <m/>
    <s v="Private-Lighting"/>
    <s v="lighting"/>
    <n v="3"/>
    <n v="1"/>
    <s v="Lighting"/>
    <n v="0.91633259480590001"/>
    <n v="1.30467645558681"/>
    <n v="10327.358820895"/>
    <n v="3.1491340917906299"/>
    <n v="0.71"/>
    <n v="7332.4247628354797"/>
    <n v="2.2358852051713498"/>
    <n v="3379"/>
    <n v="1.0900000000000001"/>
    <n v="1.36"/>
    <n v="2.1999999999999999E-2"/>
    <n v="0.57999999999999996"/>
    <n v="20.7161882213673"/>
    <d v="1900-01-13T19:08:05"/>
    <n v="43469"/>
    <n v="3.9923099540956302"/>
    <n v="208.44210464191801"/>
    <n v="0"/>
    <n v="108499.92250422417"/>
  </r>
  <r>
    <s v="STND-63416"/>
    <s v="Chicago Public Schools"/>
    <s v="Waters Elementary - 4540 N Campbell - Chicago"/>
    <s v="Outdoor &amp; Garage - LED Fixtures"/>
    <s v="Outdoor &amp; Garage Lighting"/>
    <s v="Exterior"/>
    <n v="0"/>
    <n v="17405.650000000001"/>
    <n v="0"/>
    <x v="0"/>
    <x v="1"/>
    <n v="10.1978380583316"/>
    <s v="Qty / 1,000"/>
    <m/>
    <s v="Public-Lighting"/>
    <s v="lighting"/>
    <n v="3"/>
    <n v="1"/>
    <s v="Lighting"/>
    <n v="0.99829244462109001"/>
    <n v="0.987374621353864"/>
    <n v="17375.9288887191"/>
    <n v="0"/>
    <n v="0.71"/>
    <n v="12336.909510990599"/>
    <n v="0"/>
    <n v="4903"/>
    <n v="1"/>
    <n v="1"/>
    <n v="0"/>
    <n v="0"/>
    <n v="14.276973281664301"/>
    <d v="1900-01-09T04:44:53"/>
    <n v="43469"/>
    <n v="0"/>
    <n v="0"/>
    <n v="0"/>
    <n v="125809.80533337302"/>
  </r>
  <r>
    <s v="STND-63424"/>
    <s v="Evergreen Park Elementary School District 124"/>
    <s v="Evergreen Park Elementary School District 124 - 2929 W 87th St - Evergreen Park"/>
    <s v="New Indoor LED Fixtures"/>
    <s v="Indoor Lighting"/>
    <s v="Office"/>
    <n v="0"/>
    <n v="2676.81"/>
    <n v="0.72990699999999997"/>
    <x v="0"/>
    <x v="1"/>
    <n v="15"/>
    <s v="Qty / 1,000"/>
    <m/>
    <s v="Public-Lighting"/>
    <s v="lighting"/>
    <n v="3"/>
    <n v="1"/>
    <s v="Lighting"/>
    <n v="0.99829244462109001"/>
    <n v="0.987374621353864"/>
    <n v="2672.2391986861799"/>
    <n v="0.720691647748535"/>
    <n v="0.71"/>
    <n v="1897.2898310671901"/>
    <n v="0.51169106990145996"/>
    <n v="2885"/>
    <n v="1.165"/>
    <n v="1.3779999999999999"/>
    <n v="2.5499999999999998E-2"/>
    <n v="0.55000000000000004"/>
    <n v="24.263431542460999"/>
    <d v="1900-01-16T07:56:40"/>
    <n v="43461"/>
    <n v="0.95090598726551601"/>
    <n v="58.491072589268299"/>
    <n v="0"/>
    <n v="28459.34746600785"/>
  </r>
  <r>
    <s v="STND-63426"/>
    <s v="Oscar Mayer School"/>
    <s v="Mayer School -  2250 N Clifton - Chicago"/>
    <s v="Outdoor &amp; Garage - LED Fixtures"/>
    <s v="Outdoor &amp; Garage Lighting"/>
    <s v="Exterior"/>
    <n v="0"/>
    <n v="33070.735000000001"/>
    <n v="0"/>
    <x v="0"/>
    <x v="1"/>
    <n v="10.1978380583316"/>
    <s v="Qty / 1,000"/>
    <m/>
    <s v="Public-Lighting"/>
    <s v="lighting"/>
    <n v="3"/>
    <n v="1"/>
    <s v="Lighting"/>
    <n v="0.99829244462109001"/>
    <n v="0.987374621353864"/>
    <n v="33014.2648885663"/>
    <n v="0"/>
    <n v="0.71"/>
    <n v="23440.128070882001"/>
    <n v="0"/>
    <n v="4903"/>
    <n v="1"/>
    <n v="1"/>
    <n v="0"/>
    <n v="0"/>
    <n v="14.276973281664301"/>
    <d v="1900-01-09T04:44:53"/>
    <n v="43469"/>
    <n v="0"/>
    <n v="0"/>
    <n v="0"/>
    <n v="239038.63013340734"/>
  </r>
  <r>
    <s v="STND-63428"/>
    <s v="Affordable Welding, US, Inc."/>
    <s v="Affordable Welding - 3100 E 87th St - Chicago"/>
    <s v="Compressed Air - Air Compressor(s) with Integrated VSD &lt;= 150 HP"/>
    <s v="Compressed Air"/>
    <s v="Manufacturing"/>
    <n v="0"/>
    <n v="52020"/>
    <n v="8.35"/>
    <x v="4"/>
    <x v="0"/>
    <n v="10"/>
    <s v="ΔkWpeak / CF"/>
    <n v="0.95"/>
    <s v="Private-Non-Lighting"/>
    <s v="non_lighting"/>
    <n v="3"/>
    <n v="1"/>
    <s v="Non-Lighting"/>
    <n v="0.98952339343681495"/>
    <n v="0.43468415683807998"/>
    <n v="51475.006926583097"/>
    <n v="3.62961270959797"/>
    <n v="0.7"/>
    <n v="36032.504848608201"/>
    <n v="2.5407288967185799"/>
    <n v="4618"/>
    <n v="1.02"/>
    <n v="1.04"/>
    <n v="1.2E-2"/>
    <n v="0.81"/>
    <n v="15.158077089649201"/>
    <d v="1900-01-09T19:51:10"/>
    <n v="43469"/>
    <n v="3.8206449574715502"/>
    <n v="0"/>
    <n v="0"/>
    <n v="360325.048486082"/>
  </r>
  <r>
    <s v="STND-63432"/>
    <s v="G &amp; S Venture LLC"/>
    <s v="G &amp; S Venture LLC - 6704 Pingree Rd - Algonquin"/>
    <s v="New Indoor LED Fixtures"/>
    <s v="Indoor Lighting"/>
    <s v="Warehouse"/>
    <n v="0"/>
    <n v="3459.72"/>
    <n v="0.54753600000000002"/>
    <x v="0"/>
    <x v="0"/>
    <n v="9.5383441434566993"/>
    <s v="Qty / 1,000"/>
    <m/>
    <s v="Private-Lighting"/>
    <s v="lighting"/>
    <n v="3"/>
    <n v="1"/>
    <s v="Lighting"/>
    <n v="0.91633259480590001"/>
    <n v="1.30467645558681"/>
    <n v="3170.2542049018698"/>
    <n v="0.714357327786178"/>
    <n v="0.71"/>
    <n v="2250.8804854803302"/>
    <n v="0.50719370272818598"/>
    <n v="5242"/>
    <n v="1"/>
    <n v="1.22"/>
    <n v="1.0999999999999999E-2"/>
    <n v="0.68"/>
    <n v="13.3536818008394"/>
    <d v="1900-01-08T12:55:13"/>
    <n v="43460"/>
    <n v="0.861086460687292"/>
    <n v="34.872796253920498"/>
    <n v="0"/>
    <n v="21469.672696302281"/>
  </r>
  <r>
    <s v="STND-63432"/>
    <s v="G &amp; S Venture LLC"/>
    <s v="G &amp; S Venture LLC - 6704 Pingree Rd - Algonquin"/>
    <s v="New Indoor LED Fixtures"/>
    <s v="Indoor Lighting"/>
    <s v="Warehouse"/>
    <n v="0"/>
    <n v="46811.06"/>
    <n v="7.408328"/>
    <x v="0"/>
    <x v="0"/>
    <n v="9.5383441434566993"/>
    <s v="Qty / 1,000"/>
    <m/>
    <s v="Private-Lighting"/>
    <s v="lighting"/>
    <n v="3"/>
    <n v="1"/>
    <s v="Lighting"/>
    <n v="0.91633259480590001"/>
    <n v="1.30467645558681"/>
    <n v="42894.500075414697"/>
    <n v="9.6654711168645004"/>
    <n v="0.71"/>
    <n v="30455.095053544399"/>
    <n v="6.86248449297379"/>
    <n v="5242"/>
    <n v="1"/>
    <n v="1.22"/>
    <n v="1.0999999999999999E-2"/>
    <n v="0.68"/>
    <n v="13.3536818008394"/>
    <d v="1900-01-08T12:55:13"/>
    <n v="43460"/>
    <n v="11.6507607483902"/>
    <n v="471.83950082956102"/>
    <n v="0"/>
    <n v="290491.17754239234"/>
  </r>
  <r>
    <s v="STND-63437"/>
    <s v="Henry Frerk Sons, Inc."/>
    <s v="Henry Frerk &amp; Sons - 3210 N Troy St - Chicago"/>
    <s v="New Indoor LED Fixtures"/>
    <s v="Indoor Lighting"/>
    <s v="Warehouse"/>
    <n v="0"/>
    <n v="100489.14"/>
    <n v="15.903432"/>
    <x v="0"/>
    <x v="0"/>
    <n v="9.5383441434566993"/>
    <s v="Qty / 1,000"/>
    <m/>
    <s v="Private-Lighting"/>
    <s v="lighting"/>
    <n v="3"/>
    <n v="1"/>
    <s v="Lighting"/>
    <n v="0.91633259480590001"/>
    <n v="1.30467645558681"/>
    <n v="92081.474406013294"/>
    <n v="20.7488332934258"/>
    <n v="0.71"/>
    <n v="65377.846828269503"/>
    <n v="14.731671638332299"/>
    <n v="5242"/>
    <n v="1"/>
    <n v="1.22"/>
    <n v="1.0999999999999999E-2"/>
    <n v="0.68"/>
    <n v="13.3536818008394"/>
    <d v="1900-01-08T12:55:13"/>
    <n v="43470"/>
    <n v="25.010647653599101"/>
    <n v="1012.89621846615"/>
    <n v="0"/>
    <n v="623596.4024062336"/>
  </r>
  <r>
    <s v="STND-63437"/>
    <s v="Henry Frerk Sons, Inc."/>
    <s v="Henry Frerk &amp; Sons - 3210 N Troy St - Chicago"/>
    <s v="New Indoor LED Fixtures"/>
    <s v="Indoor Lighting"/>
    <s v="Warehouse"/>
    <n v="0"/>
    <n v="3727.0619999999999"/>
    <n v="0.58984599999999998"/>
    <x v="0"/>
    <x v="0"/>
    <n v="9.5383441434566993"/>
    <s v="Qty / 1,000"/>
    <m/>
    <s v="Private-Lighting"/>
    <s v="lighting"/>
    <n v="3"/>
    <n v="1"/>
    <s v="Lighting"/>
    <n v="0.91633259480590001"/>
    <n v="1.30467645558681"/>
    <n v="3415.2283934624702"/>
    <n v="0.76955818862205505"/>
    <n v="0.71"/>
    <n v="2424.8121593583501"/>
    <n v="0.54638631392165904"/>
    <n v="5242"/>
    <n v="1"/>
    <n v="1.22"/>
    <n v="1.0999999999999999E-2"/>
    <n v="0.68"/>
    <n v="13.3536818008394"/>
    <d v="1900-01-08T12:55:13"/>
    <n v="43470"/>
    <n v="0.92762558898512004"/>
    <n v="37.567512328087098"/>
    <n v="0"/>
    <n v="23128.692859198312"/>
  </r>
  <r>
    <s v="STND-63439"/>
    <s v="Henry Frerk Sons, Inc."/>
    <s v="Henry Frerk &amp; Sons - 3135 W Belmont - Chicago"/>
    <s v="New Indoor LED Fixtures"/>
    <s v="Indoor Lighting"/>
    <s v="Warehouse"/>
    <n v="0"/>
    <n v="539.92600000000004"/>
    <n v="8.5448999999999997E-2"/>
    <x v="0"/>
    <x v="0"/>
    <n v="9.5383441434566993"/>
    <s v="Qty / 1,000"/>
    <m/>
    <s v="Private-Lighting"/>
    <s v="lighting"/>
    <n v="3"/>
    <n v="1"/>
    <s v="Lighting"/>
    <n v="0.91633259480590001"/>
    <n v="1.30467645558681"/>
    <n v="494.75179258317002"/>
    <n v="0.111483298453437"/>
    <n v="0.71"/>
    <n v="351.27377273405102"/>
    <n v="7.9153141901940297E-2"/>
    <n v="5242"/>
    <n v="1"/>
    <n v="1.22"/>
    <n v="1.0999999999999999E-2"/>
    <n v="0.68"/>
    <n v="13.3536818008394"/>
    <d v="1900-01-08T12:55:13"/>
    <n v="43470"/>
    <n v="0.134381989456891"/>
    <n v="5.4422697184148703"/>
    <n v="0"/>
    <n v="3350.5701329077751"/>
  </r>
  <r>
    <s v="STND-63439"/>
    <s v="Henry Frerk Sons, Inc."/>
    <s v="Henry Frerk &amp; Sons - 3135 W Belmont - Chicago"/>
    <s v="New Indoor LED Fixtures"/>
    <s v="Indoor Lighting"/>
    <s v="Warehouse"/>
    <n v="0"/>
    <n v="8429.1360000000004"/>
    <n v="1.3339970000000001"/>
    <x v="0"/>
    <x v="0"/>
    <n v="9.5383441434566993"/>
    <s v="Qty / 1,000"/>
    <m/>
    <s v="Private-Lighting"/>
    <s v="lighting"/>
    <n v="3"/>
    <n v="1"/>
    <s v="Lighting"/>
    <n v="0.91633259480590001"/>
    <n v="1.30467645558681"/>
    <n v="7723.8920628518199"/>
    <n v="1.74043447772343"/>
    <n v="0.71"/>
    <n v="5483.9633646247903"/>
    <n v="1.2357084791836399"/>
    <n v="5242"/>
    <n v="1"/>
    <n v="1.22"/>
    <n v="1.0999999999999999E-2"/>
    <n v="0.68"/>
    <n v="13.3536818008394"/>
    <d v="1900-01-08T12:55:13"/>
    <n v="43470"/>
    <n v="2.0979200551150301"/>
    <n v="84.962812691370004"/>
    <n v="0"/>
    <n v="52307.929841899968"/>
  </r>
  <r>
    <s v="STND-63439"/>
    <s v="Henry Frerk Sons, Inc."/>
    <s v="Henry Frerk &amp; Sons - 3135 W Belmont - Chicago"/>
    <s v="New Indoor LED Fixtures"/>
    <s v="Indoor Lighting"/>
    <s v="Warehouse"/>
    <n v="0"/>
    <n v="39210.160000000003"/>
    <n v="6.2054080000000003"/>
    <x v="0"/>
    <x v="0"/>
    <n v="9.5383441434566993"/>
    <s v="Qty / 1,000"/>
    <m/>
    <s v="Private-Lighting"/>
    <s v="lighting"/>
    <n v="3"/>
    <n v="1"/>
    <s v="Lighting"/>
    <n v="0.91633259480590001"/>
    <n v="1.30467645558681"/>
    <n v="35929.547655554503"/>
    <n v="8.0960497149100092"/>
    <n v="0.71"/>
    <n v="25509.978835443701"/>
    <n v="5.7481952975861104"/>
    <n v="5242"/>
    <n v="1"/>
    <n v="1.22"/>
    <n v="1.0999999999999999E-2"/>
    <n v="0.68"/>
    <n v="13.3536818008394"/>
    <d v="1900-01-08T12:55:13"/>
    <n v="43470"/>
    <n v="9.7589798877893106"/>
    <n v="395.22502421109903"/>
    <n v="0"/>
    <n v="243322.95722475878"/>
  </r>
  <r>
    <s v="STND-63439"/>
    <s v="Henry Frerk Sons, Inc."/>
    <s v="Henry Frerk &amp; Sons - 3135 W Belmont - Chicago"/>
    <s v="New Indoor LED Fixtures"/>
    <s v="Indoor Lighting"/>
    <s v="Warehouse"/>
    <n v="0"/>
    <n v="16748.189999999999"/>
    <n v="2.6505719999999999"/>
    <x v="0"/>
    <x v="0"/>
    <n v="9.5383441434566993"/>
    <s v="Qty / 1,000"/>
    <m/>
    <s v="Private-Lighting"/>
    <s v="lighting"/>
    <n v="3"/>
    <n v="1"/>
    <s v="Lighting"/>
    <n v="0.91633259480590001"/>
    <n v="1.30467645558681"/>
    <n v="15346.912401002201"/>
    <n v="3.45813888223763"/>
    <n v="0.71"/>
    <n v="10896.3078047116"/>
    <n v="2.45527860638872"/>
    <n v="5242"/>
    <n v="1"/>
    <n v="1.22"/>
    <n v="1.0999999999999999E-2"/>
    <n v="0.68"/>
    <n v="13.3536818008394"/>
    <d v="1900-01-08T12:55:13"/>
    <n v="43470"/>
    <n v="4.1684412755998501"/>
    <n v="168.81603641102399"/>
    <n v="0"/>
    <n v="103932.73373437241"/>
  </r>
  <r>
    <s v="STND-63439"/>
    <s v="Henry Frerk Sons, Inc."/>
    <s v="Henry Frerk &amp; Sons - 3135 W Belmont - Chicago"/>
    <s v="New Indoor LED Fixtures"/>
    <s v="Indoor Lighting"/>
    <s v="Warehouse"/>
    <n v="0"/>
    <n v="712.91200000000003"/>
    <n v="0.112826"/>
    <x v="0"/>
    <x v="0"/>
    <n v="9.5383441434566993"/>
    <s v="Qty / 1,000"/>
    <m/>
    <s v="Private-Lighting"/>
    <s v="lighting"/>
    <n v="3"/>
    <n v="1"/>
    <s v="Lighting"/>
    <n v="0.91633259480590001"/>
    <n v="1.30467645558681"/>
    <n v="653.26450282826397"/>
    <n v="0.14720142577803699"/>
    <n v="0.71"/>
    <n v="463.81779700806698"/>
    <n v="0.10451301230240601"/>
    <n v="5242"/>
    <n v="1"/>
    <n v="1.22"/>
    <n v="1.0999999999999999E-2"/>
    <n v="0.68"/>
    <n v="13.3536818008394"/>
    <d v="1900-01-08T12:55:13"/>
    <n v="43470"/>
    <n v="0.17743662702270599"/>
    <n v="7.1859095311108998"/>
    <n v="0"/>
    <n v="4424.053767722884"/>
  </r>
  <r>
    <s v="STND-63439"/>
    <s v="Henry Frerk Sons, Inc."/>
    <s v="Henry Frerk &amp; Sons - 3135 W Belmont - Chicago"/>
    <s v="New Indoor LED Fixtures"/>
    <s v="Indoor Lighting"/>
    <s v="Warehouse"/>
    <n v="0"/>
    <n v="9540.44"/>
    <n v="1.5098720000000001"/>
    <x v="0"/>
    <x v="0"/>
    <n v="9.5383441434566993"/>
    <s v="Qty / 1,000"/>
    <m/>
    <s v="Private-Lighting"/>
    <s v="lighting"/>
    <n v="3"/>
    <n v="1"/>
    <s v="Lighting"/>
    <n v="0.91633259480590001"/>
    <n v="1.30467645558681"/>
    <n v="8742.2161407900003"/>
    <n v="1.9698944493497601"/>
    <n v="0.71"/>
    <n v="6206.9734599609001"/>
    <n v="1.39862505903833"/>
    <n v="5242"/>
    <n v="1"/>
    <n v="1.22"/>
    <n v="1.0999999999999999E-2"/>
    <n v="0.68"/>
    <n v="13.3536818008394"/>
    <d v="1900-01-08T12:55:13"/>
    <n v="43470"/>
    <n v="2.37451114916799"/>
    <n v="96.164377548689998"/>
    <n v="0"/>
    <n v="59204.248950409215"/>
  </r>
  <r>
    <s v="STND-63444"/>
    <s v="Lee Crossing, LLC"/>
    <s v="Lee Crossing LLC - Bldg 600 E North Ave - Carol Stream"/>
    <s v="Outdoor &amp; Garage - LED Retrofits"/>
    <s v="Outdoor &amp; Garage Lighting"/>
    <s v="Exterior"/>
    <n v="0"/>
    <n v="32884.421000000002"/>
    <n v="0"/>
    <x v="0"/>
    <x v="0"/>
    <n v="10.1978380583316"/>
    <s v="Qty / 1,000"/>
    <m/>
    <s v="Private-Lighting"/>
    <s v="lighting"/>
    <n v="3"/>
    <n v="1"/>
    <s v="Lighting"/>
    <n v="0.91633259480590001"/>
    <n v="1.30467645558681"/>
    <n v="30133.0668236196"/>
    <n v="0"/>
    <n v="0.71"/>
    <n v="21394.477444769898"/>
    <n v="0"/>
    <n v="4903"/>
    <n v="1"/>
    <n v="1"/>
    <n v="0"/>
    <n v="0"/>
    <n v="14.276973281664301"/>
    <d v="1900-01-09T04:44:53"/>
    <n v="43464"/>
    <n v="0"/>
    <n v="0"/>
    <n v="0"/>
    <n v="218177.41632439147"/>
  </r>
  <r>
    <s v="STND-63444"/>
    <s v="Lee Crossing, LLC"/>
    <s v="Lee Crossing LLC - Bldg 600 E North Ave - Carol Stream"/>
    <s v="Outdoor &amp; Garage - LED Retrofits"/>
    <s v="Outdoor &amp; Garage Lighting"/>
    <s v="Exterior"/>
    <n v="0"/>
    <n v="8580.25"/>
    <n v="0"/>
    <x v="0"/>
    <x v="0"/>
    <n v="10.1978380583316"/>
    <s v="Qty / 1,000"/>
    <m/>
    <s v="Private-Lighting"/>
    <s v="lighting"/>
    <n v="3"/>
    <n v="1"/>
    <s v="Lighting"/>
    <n v="0.91633259480590001"/>
    <n v="1.30467645558681"/>
    <n v="7862.3627465833197"/>
    <n v="0"/>
    <n v="0.71"/>
    <n v="5582.27755007416"/>
    <n v="0"/>
    <n v="4903"/>
    <n v="1"/>
    <n v="1"/>
    <n v="0"/>
    <n v="0"/>
    <n v="14.276973281664301"/>
    <d v="1900-01-09T04:44:53"/>
    <n v="43464"/>
    <n v="0"/>
    <n v="0"/>
    <n v="0"/>
    <n v="56927.162452316355"/>
  </r>
  <r>
    <s v="STND-63463"/>
    <s v="Zapata Academy"/>
    <s v="Zapata Academy - 2730 S Kostner - Chicago"/>
    <s v="Outdoor &amp; Garage - LED Fixtures"/>
    <s v="Outdoor &amp; Garage Lighting"/>
    <s v="Exterior"/>
    <n v="0"/>
    <n v="10443.39"/>
    <n v="0"/>
    <x v="0"/>
    <x v="1"/>
    <n v="10.1978380583316"/>
    <s v="Qty / 1,000"/>
    <m/>
    <s v="Public-Lighting"/>
    <s v="lighting"/>
    <n v="3"/>
    <n v="1"/>
    <s v="Lighting"/>
    <n v="0.99829244462109001"/>
    <n v="0.987374621353864"/>
    <n v="10425.5573332314"/>
    <n v="0"/>
    <n v="0.71"/>
    <n v="7402.1457065943296"/>
    <n v="0"/>
    <n v="4903"/>
    <n v="1"/>
    <n v="1"/>
    <n v="0"/>
    <n v="0"/>
    <n v="14.276973281664301"/>
    <d v="1900-01-09T04:44:53"/>
    <n v="43469"/>
    <n v="0"/>
    <n v="0"/>
    <n v="0"/>
    <n v="75485.883200023512"/>
  </r>
  <r>
    <s v="STND-63463"/>
    <s v="Zapata Academy"/>
    <s v="Zapata Academy - 2730 S Kostner - Chicago"/>
    <s v="Outdoor &amp; Garage - LED Fixtures"/>
    <s v="Outdoor &amp; Garage Lighting"/>
    <s v="Exterior"/>
    <n v="0"/>
    <n v="6006.1750000000002"/>
    <n v="0"/>
    <x v="0"/>
    <x v="1"/>
    <n v="10.1978380583316"/>
    <s v="Qty / 1,000"/>
    <m/>
    <s v="Public-Lighting"/>
    <s v="lighting"/>
    <n v="3"/>
    <n v="1"/>
    <s v="Lighting"/>
    <n v="0.99829244462109001"/>
    <n v="0.987374621353864"/>
    <n v="5995.91912357208"/>
    <n v="0"/>
    <n v="0.71"/>
    <n v="4257.1025777361801"/>
    <n v="0"/>
    <n v="4903"/>
    <n v="1"/>
    <n v="1"/>
    <n v="0"/>
    <n v="0"/>
    <n v="14.276973281664301"/>
    <d v="1900-01-09T04:44:53"/>
    <n v="43469"/>
    <n v="0"/>
    <n v="0"/>
    <n v="0"/>
    <n v="43413.242685459576"/>
  </r>
  <r>
    <s v="STND-63467"/>
    <s v="7-Eleven Inc"/>
    <s v="7-Eleven Inc - 1950 E Touhy - Des Plaines"/>
    <s v="ENERGY STAR Freezer or Refrigerator"/>
    <s v="Commercial Kitchen Equipment"/>
    <s v="Miscellaneous (24/7)"/>
    <n v="0"/>
    <n v="1476"/>
    <n v="0.158"/>
    <x v="7"/>
    <x v="0"/>
    <n v="12"/>
    <s v="ΔkWpeak / CF"/>
    <n v="0.93700000000000006"/>
    <s v="Private-Non-Lighting"/>
    <s v="non_lighting"/>
    <n v="3"/>
    <n v="1"/>
    <s v="Non-Lighting"/>
    <n v="0.98952339343681495"/>
    <n v="0.43468415683807998"/>
    <n v="1460.5365287127399"/>
    <n v="6.86800967804167E-2"/>
    <n v="0.7"/>
    <n v="1022.37557009892"/>
    <n v="4.8076067746291702E-2"/>
    <n v="7616"/>
    <n v="1.1100000000000001"/>
    <n v="1.29"/>
    <n v="2.1999999999999999E-2"/>
    <n v="0.76"/>
    <n v="9.1911764705882408"/>
    <d v="1900-01-05T13:33:47"/>
    <n v="43457"/>
    <n v="7.3297862092226995E-2"/>
    <n v="0"/>
    <n v="0"/>
    <n v="12268.50684118704"/>
  </r>
  <r>
    <s v="STND-63469"/>
    <s v="Roundy's Supermarkets, Inc."/>
    <s v="Roundy's Supermarkets Inc #501 - 802 E Northwest Hwy - Arlington Heights"/>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69"/>
    <s v="Roundy's Supermarkets, Inc."/>
    <s v="Roundy's Supermarkets Inc #501 - 802 E Northwest Hwy - Arlington Heights"/>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0"/>
    <s v="Roundy's Supermarkets, Inc."/>
    <s v="Roundy's Supermarkets Inc #504 - 3350 N Western Ave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0"/>
    <s v="Roundy's Supermarkets, Inc."/>
    <s v="Roundy's Supermarkets Inc #504 - 3350 N Western Ave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1"/>
    <s v="Roundy's Supermarkets, Inc."/>
    <s v="Roundy's Supermarkets Inc #506 - 2575 Golf Road - Hoffman Estates"/>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1"/>
    <s v="Roundy's Supermarkets, Inc."/>
    <s v="Roundy's Supermarkets Inc #506 - 2575 Golf Road - Hoffman Estates"/>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2"/>
    <s v="Roundy's Supermarkets, Inc."/>
    <s v="Roundy's Supermarkets Inc #507 - 5353 North Elston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2"/>
    <s v="Roundy's Supermarkets, Inc."/>
    <s v="Roundy's Supermarkets Inc #507 - 5353 North Elston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3"/>
    <s v="Roundy's Supermarkets, Inc."/>
    <s v="Roundy's Supermarkets Inc #510 - 7401 W Lawrence Ave - Harwood Heights"/>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3"/>
    <s v="Roundy's Supermarkets, Inc."/>
    <s v="Roundy's Supermarkets Inc #510 - 7401 W Lawrence Ave - Harwood Heights"/>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4"/>
    <s v="Roundy's Supermarkets, Inc."/>
    <s v="Roundy's Supermarkets Inc #511 - 678 N York St - Elmhurst"/>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4"/>
    <s v="Roundy's Supermarkets, Inc."/>
    <s v="Roundy's Supermarkets Inc #511 - 678 N York St - Elmhurst"/>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5"/>
    <s v="Roundy's Supermarkets, Inc."/>
    <s v="Roundy's Supermarkets Inc #512 - 1615 S Clark St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5"/>
    <s v="Roundy's Supermarkets, Inc."/>
    <s v="Roundy's Supermarkets Inc #512 - 1615 S Clark St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6"/>
    <s v="Roundy's Supermarkets, Inc."/>
    <s v="Roundy's Supermarkets Inc #513 - 625 S Main St - Wheaton"/>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6"/>
    <s v="Roundy's Supermarkets, Inc."/>
    <s v="Roundy's Supermarkets Inc #513 - 625 S Main St - Wheaton"/>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7"/>
    <s v="Roundy's Supermarkets, Inc."/>
    <s v="Roundy's Supermarkets Inc #518 - 25 Waukegan Rd - Glenview"/>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7"/>
    <s v="Roundy's Supermarkets, Inc."/>
    <s v="Roundy's Supermarkets Inc #518 - 25 Waukegan Rd - Glenview"/>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8"/>
    <s v="Roundy's Supermarkets, Inc."/>
    <s v="Roundy's Supermarkets Inc #519 - 3025 E New York St - Aurora"/>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8"/>
    <s v="Roundy's Supermarkets, Inc."/>
    <s v="Roundy's Supermarkets Inc #519 - 3025 E New York St - Aurora"/>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79"/>
    <s v="Roundy's Supermarkets, Inc."/>
    <s v="Roundy's Supermarkets Inc #520 - 3145 S Ashland Ave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79"/>
    <s v="Roundy's Supermarkets, Inc."/>
    <s v="Roundy's Supermarkets Inc #520 - 3145 S Ashland Ave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0"/>
    <s v="Roundy's Supermarkets, Inc."/>
    <s v="Roundy's Supermarkets Inc #521 - 450 Half Day Rd - Buffalo Grove"/>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0"/>
    <s v="Roundy's Supermarkets, Inc."/>
    <s v="Roundy's Supermarkets Inc #521 - 450 Half Day Rd - Buffalo Grove"/>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1"/>
    <s v="Roundy's Supermarkets, Inc."/>
    <s v="Roundy's Supermarkets Inc #522 - 5201 N Sheridan Rd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1"/>
    <s v="Roundy's Supermarkets, Inc."/>
    <s v="Roundy's Supermarkets Inc #522 - 5201 N Sheridan Rd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2"/>
    <s v="Roundy's Supermarkets, Inc."/>
    <s v="Roundy's Supermarkets Inc #523 - 6655 Grand Ave - Gurnee"/>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2"/>
    <s v="Roundy's Supermarkets, Inc."/>
    <s v="Roundy's Supermarkets Inc #523 - 6655 Grand Ave - Gurnee"/>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3"/>
    <s v="Roundy's Supermarkets, Inc."/>
    <s v="Roundy's Supermarkets Inc #524 - 1822 Willow Rd - Northfield"/>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3"/>
    <s v="Roundy's Supermarkets, Inc."/>
    <s v="Roundy's Supermarkets Inc #524 - 1822 Willow Rd - Northfield"/>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4"/>
    <s v="Roundy's Supermarkets, Inc."/>
    <s v="Roundy's Supermarkets Inc #525 - 1900 S Cumberland Ave - Park Ridge"/>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4"/>
    <s v="Roundy's Supermarkets, Inc."/>
    <s v="Roundy's Supermarkets Inc #525 - 1900 S Cumberland Ave - Park Ridge"/>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5"/>
    <s v="Roundy's Supermarkets, Inc."/>
    <s v="Roundy's Supermarkets Inc #526 - 950 Brook Forest Ave - Shorewood"/>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5"/>
    <s v="Roundy's Supermarkets, Inc."/>
    <s v="Roundy's Supermarkets Inc #526 - 950 Brook Forest Ave - Shorewood"/>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6"/>
    <s v="Roundy's Supermarkets, Inc."/>
    <s v="Roundy's Supermarkets Inc #527 - 2021 W Chicago Ave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6"/>
    <s v="Roundy's Supermarkets, Inc."/>
    <s v="Roundy's Supermarkets Inc #527 - 2021 W Chicago Ave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7"/>
    <s v="Roundy's Supermarkets, Inc."/>
    <s v="Roundy's Supermarkets Inc #528 - 3020 S Wolf Rd - Westchester"/>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7"/>
    <s v="Roundy's Supermarkets, Inc."/>
    <s v="Roundy's Supermarkets Inc #528 - 3020 S Wolf Rd - Westchester"/>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8"/>
    <s v="Roundy's Supermarkets, Inc."/>
    <s v="Roundy's Supermarkets Inc #529 - 4700 Gilbert Ave - Western Springs"/>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8"/>
    <s v="Roundy's Supermarkets, Inc."/>
    <s v="Roundy's Supermarkets Inc #529 - 4700 Gilbert Ave - Western Springs"/>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89"/>
    <s v="Roundy's Supermarkets, Inc."/>
    <s v="Roundy's Supermarkets Inc #530 - 2559 W 95th St - Evergreen Park"/>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89"/>
    <s v="Roundy's Supermarkets, Inc."/>
    <s v="Roundy's Supermarkets Inc #530 - 2559 W 95th St - Evergreen Park"/>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0"/>
    <s v="Roundy's Supermarkets, Inc."/>
    <s v="Roundy's Supermarkets Inc #531 - 3358 Touhy Ave - Skokie"/>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0"/>
    <s v="Roundy's Supermarkets, Inc."/>
    <s v="Roundy's Supermarkets Inc #531 - 3358 Touhy Ave - Skokie"/>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1"/>
    <s v="Roundy's Supermarkets, Inc."/>
    <s v="Roundy's Supermarkets Inc #535 - 9504 102nd St - Orland Park"/>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1"/>
    <s v="Roundy's Supermarkets, Inc."/>
    <s v="Roundy's Supermarkets Inc #535 - 9504 102nd St - Orland Park"/>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2"/>
    <s v="Roundy's Supermarkets, Inc."/>
    <s v="Roundy's Supermarkets Inc #536 - 150 W 63rd St - Westmont"/>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2"/>
    <s v="Roundy's Supermarkets, Inc."/>
    <s v="Roundy's Supermarkets Inc #536 - 150 W 63rd St - Westmont"/>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3"/>
    <s v="Roundy's Supermarkets, Inc."/>
    <s v="Roundy's Supermarkets Inc #539 - 3857 S Dr Martin Luther King Dr - Chicago"/>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3"/>
    <s v="Roundy's Supermarkets, Inc."/>
    <s v="Roundy's Supermarkets Inc #539 - 3857 S Dr Martin Luther King Dr - Chicago"/>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494"/>
    <s v="Roundy's Supermarkets, Inc."/>
    <s v="Roundy's Supermarkets Inc #540 - 144 Gary Ave - Bloomingdale"/>
    <s v="ENERGY STAR Freezer or Refrigerator"/>
    <s v="Commercial Kitchen Equipment"/>
    <s v="Grocery/convenience"/>
    <n v="0"/>
    <n v="1250"/>
    <n v="0.13400000000000001"/>
    <x v="7"/>
    <x v="0"/>
    <n v="12"/>
    <s v="ΔkWpeak / CF"/>
    <n v="0.93700000000000006"/>
    <s v="Private-Non-Lighting"/>
    <s v="non_lighting"/>
    <n v="3"/>
    <n v="1"/>
    <s v="Non-Lighting"/>
    <n v="0.98952339343681495"/>
    <n v="0.43468415683807998"/>
    <n v="1236.90424179602"/>
    <n v="5.8247677016302797E-2"/>
    <n v="0.7"/>
    <n v="865.83296925721299"/>
    <n v="4.0773373911411899E-2"/>
    <n v="4661"/>
    <n v="1.07"/>
    <n v="1.24"/>
    <n v="2.9000000000000001E-2"/>
    <n v="0.745"/>
    <n v="15.018236429950701"/>
    <d v="1900-01-09T17:27:20"/>
    <n v="43454"/>
    <n v="6.2164009622521603E-2"/>
    <n v="0"/>
    <n v="0"/>
    <n v="10389.995631086556"/>
  </r>
  <r>
    <s v="STND-63494"/>
    <s v="Roundy's Supermarkets, Inc."/>
    <s v="Roundy's Supermarkets Inc #540 - 144 Gary Ave - Bloomingdale"/>
    <s v="ENERGY STAR Freezer or Refrigerator"/>
    <s v="Commercial Kitchen Equipment"/>
    <s v="Grocery/convenience"/>
    <n v="0"/>
    <n v="2952"/>
    <n v="0.316"/>
    <x v="7"/>
    <x v="0"/>
    <n v="12"/>
    <s v="ΔkWpeak / CF"/>
    <n v="0.93700000000000006"/>
    <s v="Private-Non-Lighting"/>
    <s v="non_lighting"/>
    <n v="3"/>
    <n v="1"/>
    <s v="Non-Lighting"/>
    <n v="0.98952339343681495"/>
    <n v="0.43468415683807998"/>
    <n v="2921.0730574254799"/>
    <n v="0.13736019356083301"/>
    <n v="0.7"/>
    <n v="2044.75114019783"/>
    <n v="9.6152135492583404E-2"/>
    <n v="4661"/>
    <n v="1.07"/>
    <n v="1.24"/>
    <n v="2.9000000000000001E-2"/>
    <n v="0.745"/>
    <n v="15.018236429950701"/>
    <d v="1900-01-09T17:27:20"/>
    <n v="43454"/>
    <n v="0.14659572418445399"/>
    <n v="0"/>
    <n v="0"/>
    <n v="24537.013682373959"/>
  </r>
  <r>
    <s v="STND-63506"/>
    <s v="Cygnet Inc dba Particle Reduction Service Corp"/>
    <s v="Particle Reduction Corp - 65 Scott St - Elk Grove Village"/>
    <s v="No-Loss Condensate Drains"/>
    <s v="Compressed Air"/>
    <s v="Manufacturing"/>
    <n v="0"/>
    <n v="9829.8719999999994"/>
    <n v="1.5209999999999999"/>
    <x v="4"/>
    <x v="0"/>
    <n v="10"/>
    <s v="ΔkWpeak / CF"/>
    <n v="0.95"/>
    <s v="Private-Non-Lighting"/>
    <s v="non_lighting"/>
    <n v="3"/>
    <n v="1"/>
    <s v="Non-Lighting"/>
    <n v="0.98952339343681495"/>
    <n v="0.43468415683807998"/>
    <n v="9726.8882984895299"/>
    <n v="0.66115460255072001"/>
    <n v="0.7"/>
    <n v="6808.82180894267"/>
    <n v="0.46280822178550401"/>
    <n v="4618"/>
    <n v="1.02"/>
    <n v="1.04"/>
    <n v="1.2E-2"/>
    <n v="0.81"/>
    <n v="15.158077089649201"/>
    <d v="1900-01-09T19:51:10"/>
    <n v="43464"/>
    <n v="0.69595221321128498"/>
    <n v="0"/>
    <n v="0"/>
    <n v="68088.218089426693"/>
  </r>
  <r>
    <s v="STND-63506"/>
    <s v="Cygnet Inc dba Particle Reduction Service Corp"/>
    <s v="Particle Reduction Corp - 65 Scott St - Elk Grove Village"/>
    <s v="Compressed Air - Air Compressor(s) with Integrated VSD &lt;= 150 HP"/>
    <s v="Compressed Air"/>
    <s v="Manufacturing"/>
    <n v="0"/>
    <n v="87156"/>
    <n v="13.98"/>
    <x v="4"/>
    <x v="0"/>
    <n v="10"/>
    <s v="ΔkWpeak / CF"/>
    <n v="0.95"/>
    <s v="Private-Non-Lighting"/>
    <s v="non_lighting"/>
    <n v="3"/>
    <n v="1"/>
    <s v="Non-Lighting"/>
    <n v="0.98952339343681495"/>
    <n v="0.43468415683807998"/>
    <n v="86242.900878379005"/>
    <n v="6.0768845125963598"/>
    <n v="0.7"/>
    <n v="60370.030614865304"/>
    <n v="4.2538191588174499"/>
    <n v="4618"/>
    <n v="1.02"/>
    <n v="1.04"/>
    <n v="1.2E-2"/>
    <n v="0.81"/>
    <n v="15.158077089649201"/>
    <d v="1900-01-09T19:51:10"/>
    <n v="43464"/>
    <n v="6.3967205395751199"/>
    <n v="0"/>
    <n v="0"/>
    <n v="603700.30614865304"/>
  </r>
  <r>
    <s v="STND-63549"/>
    <s v="G&amp;S Ventures LLC"/>
    <s v="G&amp;S Ventures LLC - Phase 2 - 6704 Pingree - Algonquin"/>
    <s v="New Indoor LED Fixtures"/>
    <s v="Indoor Lighting"/>
    <s v="Warehouse"/>
    <n v="0"/>
    <n v="20255.088"/>
    <n v="3.2055739999999999"/>
    <x v="0"/>
    <x v="0"/>
    <n v="9.5383441434566993"/>
    <s v="Qty / 1,000"/>
    <m/>
    <s v="Private-Lighting"/>
    <s v="lighting"/>
    <n v="3"/>
    <n v="1"/>
    <s v="Lighting"/>
    <n v="0.91633259480590001"/>
    <n v="1.30467645558681"/>
    <n v="18560.3973450618"/>
    <n v="4.1822369244412201"/>
    <n v="0.71"/>
    <n v="13177.882114993899"/>
    <n v="2.9693882163532699"/>
    <n v="5242"/>
    <n v="1"/>
    <n v="1.22"/>
    <n v="1.0999999999999999E-2"/>
    <n v="0.68"/>
    <n v="13.3536818008394"/>
    <d v="1900-01-08T12:55:13"/>
    <n v="43470"/>
    <n v="5.0412691953245199"/>
    <n v="204.16437079567999"/>
    <n v="0"/>
    <n v="125695.17469471485"/>
  </r>
  <r>
    <s v="STND-63549"/>
    <s v="G&amp;S Ventures LLC"/>
    <s v="G&amp;S Ventures LLC - Phase 2 - 6704 Pingree - Algonquin"/>
    <s v="New Indoor LED Fixtures"/>
    <s v="Indoor Lighting"/>
    <s v="Warehouse"/>
    <n v="0"/>
    <n v="15306.64"/>
    <n v="2.4224320000000001"/>
    <x v="0"/>
    <x v="0"/>
    <n v="9.5383441434566993"/>
    <s v="Qty / 1,000"/>
    <m/>
    <s v="Private-Lighting"/>
    <s v="lighting"/>
    <n v="3"/>
    <n v="1"/>
    <s v="Lighting"/>
    <n v="0.91633259480590001"/>
    <n v="1.30467645558681"/>
    <n v="14025.9731489598"/>
    <n v="3.1604899956600598"/>
    <n v="0.71"/>
    <n v="9958.4409357614404"/>
    <n v="2.2439478969186402"/>
    <n v="5242"/>
    <n v="1"/>
    <n v="1.22"/>
    <n v="1.0999999999999999E-2"/>
    <n v="0.68"/>
    <n v="13.3536818008394"/>
    <d v="1900-01-08T12:55:13"/>
    <n v="43470"/>
    <n v="3.80965525031348"/>
    <n v="154.285704638558"/>
    <n v="0"/>
    <n v="94987.036777579589"/>
  </r>
  <r>
    <s v="STND-63549"/>
    <s v="G&amp;S Ventures LLC"/>
    <s v="G&amp;S Ventures LLC - Phase 2 - 6704 Pingree - Algonquin"/>
    <s v="New Indoor LED Fixtures"/>
    <s v="Indoor Lighting"/>
    <s v="Warehouse"/>
    <n v="0"/>
    <n v="16984.080000000002"/>
    <n v="2.6879040000000001"/>
    <x v="0"/>
    <x v="0"/>
    <n v="9.5383441434566993"/>
    <s v="Qty / 1,000"/>
    <m/>
    <s v="Private-Lighting"/>
    <s v="lighting"/>
    <n v="3"/>
    <n v="1"/>
    <s v="Lighting"/>
    <n v="0.91633259480590001"/>
    <n v="1.30467645558681"/>
    <n v="15563.066096791001"/>
    <n v="3.5068450636775998"/>
    <n v="0.71"/>
    <n v="11049.7769287216"/>
    <n v="2.4898599952110998"/>
    <n v="5242"/>
    <n v="1"/>
    <n v="1.22"/>
    <n v="1.0999999999999999E-2"/>
    <n v="0.68"/>
    <n v="13.3536818008394"/>
    <d v="1900-01-08T12:55:13"/>
    <n v="43470"/>
    <n v="4.2271517161012504"/>
    <n v="171.19372706470099"/>
    <n v="0"/>
    <n v="105396.57505457463"/>
  </r>
  <r>
    <s v="STND-63549"/>
    <s v="G&amp;S Ventures LLC"/>
    <s v="G&amp;S Ventures LLC - Phase 2 - 6704 Pingree - Algonquin"/>
    <s v="New Indoor LED Fixtures"/>
    <s v="Indoor Lighting"/>
    <s v="Warehouse"/>
    <n v="0"/>
    <n v="8848.4959999999992"/>
    <n v="1.4003650000000001"/>
    <x v="0"/>
    <x v="0"/>
    <n v="9.5383441434566993"/>
    <s v="Qty / 1,000"/>
    <m/>
    <s v="Private-Lighting"/>
    <s v="lighting"/>
    <n v="3"/>
    <n v="1"/>
    <s v="Lighting"/>
    <n v="0.91633259480590001"/>
    <n v="1.30467645558681"/>
    <n v="8108.1652998096197"/>
    <n v="1.8270232447278201"/>
    <n v="0.71"/>
    <n v="5756.7973628648297"/>
    <n v="1.29718650375675"/>
    <n v="5242"/>
    <n v="1"/>
    <n v="1.22"/>
    <n v="1.0999999999999999E-2"/>
    <n v="0.68"/>
    <n v="13.3536818008394"/>
    <d v="1900-01-08T12:55:13"/>
    <n v="43470"/>
    <n v="2.2022941715619799"/>
    <n v="89.189818297905902"/>
    <n v="0"/>
    <n v="54910.31441114872"/>
  </r>
  <r>
    <s v="STND-63549"/>
    <s v="G&amp;S Ventures LLC"/>
    <s v="G&amp;S Ventures LLC - Phase 2 - 6704 Pingree - Algonquin"/>
    <s v="New Indoor LED Fixtures"/>
    <s v="Indoor Lighting"/>
    <s v="Warehouse"/>
    <n v="0"/>
    <n v="2306.48"/>
    <n v="0.36502400000000002"/>
    <x v="0"/>
    <x v="0"/>
    <n v="9.5383441434566993"/>
    <s v="Qty / 1,000"/>
    <m/>
    <s v="Private-Lighting"/>
    <s v="lighting"/>
    <n v="3"/>
    <n v="1"/>
    <s v="Lighting"/>
    <n v="0.91633259480590001"/>
    <n v="1.30467645558681"/>
    <n v="2113.5028032679102"/>
    <n v="0.47623821852411802"/>
    <n v="0.71"/>
    <n v="1500.5869903202199"/>
    <n v="0.33812913515212401"/>
    <n v="5242"/>
    <n v="1"/>
    <n v="1.22"/>
    <n v="1.0999999999999999E-2"/>
    <n v="0.68"/>
    <n v="13.3536818008394"/>
    <d v="1900-01-08T12:55:13"/>
    <n v="43470"/>
    <n v="0.57405764045819496"/>
    <n v="23.248530835947001"/>
    <n v="0"/>
    <n v="14313.115130868184"/>
  </r>
  <r>
    <s v="STND-63549"/>
    <s v="G&amp;S Ventures LLC"/>
    <s v="G&amp;S Ventures LLC - Phase 2 - 6704 Pingree - Algonquin"/>
    <s v="New Indoor LED Fixtures"/>
    <s v="Indoor Lighting"/>
    <s v="Warehouse"/>
    <n v="0"/>
    <n v="309.27800000000002"/>
    <n v="4.8946000000000003E-2"/>
    <x v="0"/>
    <x v="0"/>
    <n v="9.5383441434566993"/>
    <s v="Qty / 1,000"/>
    <m/>
    <s v="Private-Lighting"/>
    <s v="lighting"/>
    <n v="3"/>
    <n v="1"/>
    <s v="Lighting"/>
    <n v="0.91633259480590001"/>
    <n v="1.30467645558681"/>
    <n v="283.40151225637902"/>
    <n v="6.38586937951518E-2"/>
    <n v="0.71"/>
    <n v="201.215073702029"/>
    <n v="4.5339672594557803E-2"/>
    <n v="5242"/>
    <n v="1"/>
    <n v="1.22"/>
    <n v="1.0999999999999999E-2"/>
    <n v="0.68"/>
    <n v="13.3536818008394"/>
    <d v="1900-01-08T12:55:13"/>
    <n v="43470"/>
    <n v="7.69752818167211E-2"/>
    <n v="3.1174166348201702"/>
    <n v="0"/>
    <n v="1919.2586198209565"/>
  </r>
  <r>
    <s v="STND-63568"/>
    <s v="G&amp;S Ventures LLC"/>
    <s v="G&amp;S Ventures LLC - Phase 3 - 6704 Pingree - Algonquin"/>
    <s v="New Indoor LED Fixtures"/>
    <s v="Indoor Lighting"/>
    <s v="Warehouse"/>
    <n v="0"/>
    <n v="17644.572"/>
    <n v="2.7924340000000001"/>
    <x v="0"/>
    <x v="0"/>
    <n v="9.5383441434566993"/>
    <s v="Qty / 1,000"/>
    <m/>
    <s v="Private-Lighting"/>
    <s v="lighting"/>
    <n v="3"/>
    <n v="1"/>
    <s v="Lighting"/>
    <n v="0.91633259480590001"/>
    <n v="1.30467645558681"/>
    <n v="16168.2964449995"/>
    <n v="3.6432228935800901"/>
    <n v="0.71"/>
    <n v="11479.4904759497"/>
    <n v="2.5866882544418601"/>
    <n v="5242"/>
    <n v="1"/>
    <n v="1.22"/>
    <n v="1.0999999999999999E-2"/>
    <n v="0.68"/>
    <n v="13.3536818008394"/>
    <d v="1900-01-08T12:55:13"/>
    <n v="43470"/>
    <n v="4.3915415785680896"/>
    <n v="177.85126089499499"/>
    <n v="0"/>
    <n v="109495.33075114178"/>
  </r>
  <r>
    <s v="STND-63568"/>
    <s v="G&amp;S Ventures LLC"/>
    <s v="G&amp;S Ventures LLC - Phase 3 - 6704 Pingree - Algonquin"/>
    <s v="New Indoor LED Fixtures"/>
    <s v="Indoor Lighting"/>
    <s v="Warehouse"/>
    <n v="0"/>
    <n v="19133.3"/>
    <n v="3.0280399999999998"/>
    <x v="0"/>
    <x v="0"/>
    <n v="9.5383441434566993"/>
    <s v="Qty / 1,000"/>
    <m/>
    <s v="Private-Lighting"/>
    <s v="lighting"/>
    <n v="3"/>
    <n v="1"/>
    <s v="Lighting"/>
    <n v="0.91633259480590001"/>
    <n v="1.30467645558681"/>
    <n v="17532.466436199698"/>
    <n v="3.9506124945750698"/>
    <n v="0.71"/>
    <n v="12448.051169701799"/>
    <n v="2.8049348711483"/>
    <n v="5242"/>
    <n v="1"/>
    <n v="1.22"/>
    <n v="1.0999999999999999E-2"/>
    <n v="0.68"/>
    <n v="13.3536818008394"/>
    <d v="1900-01-08T12:55:13"/>
    <n v="43470"/>
    <n v="4.7620690628918396"/>
    <n v="192.85713079819701"/>
    <n v="0"/>
    <n v="118733.79597197447"/>
  </r>
  <r>
    <s v="STND-63568"/>
    <s v="G&amp;S Ventures LLC"/>
    <s v="G&amp;S Ventures LLC - Phase 3 - 6704 Pingree - Algonquin"/>
    <s v="New Indoor LED Fixtures"/>
    <s v="Indoor Lighting"/>
    <s v="Warehouse"/>
    <n v="0"/>
    <n v="4246.0200000000004"/>
    <n v="0.67197600000000002"/>
    <x v="0"/>
    <x v="0"/>
    <n v="9.5383441434566993"/>
    <s v="Qty / 1,000"/>
    <m/>
    <s v="Private-Lighting"/>
    <s v="lighting"/>
    <n v="3"/>
    <n v="1"/>
    <s v="Lighting"/>
    <n v="0.91633259480590001"/>
    <n v="1.30467645558681"/>
    <n v="3890.7665241977502"/>
    <n v="0.87671126591939996"/>
    <n v="0.71"/>
    <n v="2762.4442321803999"/>
    <n v="0.62246499880277395"/>
    <n v="5242"/>
    <n v="1"/>
    <n v="1.22"/>
    <n v="1.0999999999999999E-2"/>
    <n v="0.68"/>
    <n v="13.3536818008394"/>
    <d v="1900-01-08T12:55:13"/>
    <n v="43470"/>
    <n v="1.0567879290253099"/>
    <n v="42.798431766175199"/>
    <n v="0"/>
    <n v="26349.143763643657"/>
  </r>
  <r>
    <s v="STND-63568"/>
    <s v="G&amp;S Ventures LLC"/>
    <s v="G&amp;S Ventures LLC - Phase 3 - 6704 Pingree - Algonquin"/>
    <s v="New Indoor LED Fixtures"/>
    <s v="Indoor Lighting"/>
    <s v="Warehouse"/>
    <n v="0"/>
    <n v="9802.5400000000009"/>
    <n v="1.5513520000000001"/>
    <x v="0"/>
    <x v="0"/>
    <n v="9.5383441434566993"/>
    <s v="Qty / 1,000"/>
    <m/>
    <s v="Private-Lighting"/>
    <s v="lighting"/>
    <n v="3"/>
    <n v="1"/>
    <s v="Lighting"/>
    <n v="0.91633259480590001"/>
    <n v="1.30467645558681"/>
    <n v="8982.3869138886294"/>
    <n v="2.0240124287275001"/>
    <n v="0.71"/>
    <n v="6377.4947088609197"/>
    <n v="1.43704882439653"/>
    <n v="5242"/>
    <n v="1"/>
    <n v="1.22"/>
    <n v="1.0999999999999999E-2"/>
    <n v="0.68"/>
    <n v="13.3536818008394"/>
    <d v="1900-01-08T12:55:13"/>
    <n v="43470"/>
    <n v="2.4397449719473299"/>
    <n v="98.806256052774899"/>
    <n v="0"/>
    <n v="60830.739306189644"/>
  </r>
  <r>
    <s v="STND-63570"/>
    <s v="Boost Mobile"/>
    <s v="Boost Mobile - 2233 N Lewis Ave - Waukegan"/>
    <s v="Retrofit of Existing Indoor Fixtures to LED"/>
    <s v="Indoor Lighting"/>
    <s v="Retail (mall/dept. store)"/>
    <n v="0"/>
    <n v="54285.665000000001"/>
    <n v="11.011336"/>
    <x v="0"/>
    <x v="0"/>
    <n v="9.1274187659729797"/>
    <s v="Qty / 1,000"/>
    <m/>
    <s v="Private-Lighting"/>
    <s v="lighting"/>
    <n v="3"/>
    <n v="1"/>
    <s v="Lighting"/>
    <n v="0.91633259480590001"/>
    <n v="1.30467645558681"/>
    <n v="49743.724270213803"/>
    <n v="14.3662308237554"/>
    <n v="0.71"/>
    <n v="35318.044231851803"/>
    <n v="10.200023884866299"/>
    <n v="5478"/>
    <n v="1.1200000000000001"/>
    <n v="1.31"/>
    <n v="2.1999999999999999E-2"/>
    <n v="0.95"/>
    <n v="12.7783862723622"/>
    <d v="1900-01-08T03:03:29"/>
    <n v="43473"/>
    <n v="11.543777279032099"/>
    <n v="977.108869593485"/>
    <n v="0"/>
    <n v="322362.57969926792"/>
  </r>
  <r>
    <s v="STND-63577"/>
    <s v="Fox Valley Park District"/>
    <s v="Fox Valley Park District - Cole Center (Addendum) - 101 W Illinois Ave - Aurora"/>
    <s v="New Indoor LED Fixtures"/>
    <s v="Indoor Lighting"/>
    <s v="Office"/>
    <n v="0"/>
    <n v="618.76199999999994"/>
    <n v="0.132518"/>
    <x v="0"/>
    <x v="1"/>
    <n v="15"/>
    <s v="Qty / 1,000"/>
    <m/>
    <s v="Public-Lighting"/>
    <s v="lighting"/>
    <n v="3"/>
    <n v="1"/>
    <s v="Lighting"/>
    <n v="0.99829244462109001"/>
    <n v="0.987374621353864"/>
    <n v="617.70542961863498"/>
    <n v="0.13084491007257101"/>
    <n v="0.71"/>
    <n v="438.57085502923098"/>
    <n v="9.2899886151525696E-2"/>
    <n v="2885"/>
    <n v="1.165"/>
    <n v="1.3779999999999999"/>
    <n v="2.5499999999999998E-2"/>
    <n v="0.55000000000000004"/>
    <n v="24.263431542460999"/>
    <d v="1900-01-16T07:56:40"/>
    <n v="43457"/>
    <n v="0.17264139078054"/>
    <n v="13.5205909487341"/>
    <n v="0"/>
    <n v="6578.5628254384646"/>
  </r>
  <r>
    <s v="STND-63577"/>
    <s v="Fox Valley Park District"/>
    <s v="Fox Valley Park District - Cole Center (Addendum) - 101 W Illinois Ave - Aurora"/>
    <s v="Outdoor &amp; Garage - LED Fixtures"/>
    <s v="Outdoor &amp; Garage Lighting"/>
    <s v="Exterior"/>
    <n v="0"/>
    <n v="470.68799999999999"/>
    <n v="0"/>
    <x v="0"/>
    <x v="1"/>
    <n v="10.1978380583316"/>
    <s v="Qty / 1,000"/>
    <m/>
    <s v="Public-Lighting"/>
    <s v="lighting"/>
    <n v="3"/>
    <n v="1"/>
    <s v="Lighting"/>
    <n v="0.99829244462109001"/>
    <n v="0.987374621353864"/>
    <n v="469.884274173812"/>
    <n v="0"/>
    <n v="0.71"/>
    <n v="333.61783466340597"/>
    <n v="0"/>
    <n v="4903"/>
    <n v="1"/>
    <n v="1"/>
    <n v="0"/>
    <n v="0"/>
    <n v="14.276973281664301"/>
    <d v="1900-01-09T04:44:53"/>
    <n v="43457"/>
    <n v="0"/>
    <n v="0"/>
    <n v="0"/>
    <n v="3402.1806512686608"/>
  </r>
  <r>
    <s v="STND-63577"/>
    <s v="Fox Valley Park District"/>
    <s v="Fox Valley Park District - Cole Center (Addendum) - 101 W Illinois Ave - Aurora"/>
    <s v="Outdoor &amp; Garage - LED Fixtures"/>
    <s v="Outdoor &amp; Garage Lighting"/>
    <s v="Exterior"/>
    <n v="0"/>
    <n v="2127.902"/>
    <n v="0"/>
    <x v="0"/>
    <x v="1"/>
    <n v="10.1978380583316"/>
    <s v="Qty / 1,000"/>
    <m/>
    <s v="Public-Lighting"/>
    <s v="lighting"/>
    <n v="3"/>
    <n v="1"/>
    <s v="Lighting"/>
    <n v="0.99829244462109001"/>
    <n v="0.987374621353864"/>
    <n v="2124.2684894941099"/>
    <n v="0"/>
    <n v="0.71"/>
    <n v="1508.23062754082"/>
    <n v="0"/>
    <n v="4903"/>
    <n v="1"/>
    <n v="1"/>
    <n v="0"/>
    <n v="0"/>
    <n v="14.276973281664301"/>
    <d v="1900-01-09T04:44:53"/>
    <n v="43457"/>
    <n v="0"/>
    <n v="0"/>
    <n v="0"/>
    <n v="15380.691694277126"/>
  </r>
  <r>
    <s v="STND-63577"/>
    <s v="Fox Valley Park District"/>
    <s v="Fox Valley Park District - Cole Center (Addendum) - 101 W Illinois Ave - Aurora"/>
    <s v="Outdoor &amp; Garage - LED Fixtures"/>
    <s v="Outdoor &amp; Garage Lighting"/>
    <s v="Exterior"/>
    <n v="0"/>
    <n v="25745.652999999998"/>
    <n v="0"/>
    <x v="0"/>
    <x v="1"/>
    <n v="10.1978380583316"/>
    <s v="Qty / 1,000"/>
    <m/>
    <s v="Public-Lighting"/>
    <s v="lighting"/>
    <n v="3"/>
    <n v="1"/>
    <s v="Lighting"/>
    <n v="0.99829244462109001"/>
    <n v="0.987374621353864"/>
    <n v="25701.6908717363"/>
    <n v="0"/>
    <n v="0.71"/>
    <n v="18248.200518932801"/>
    <n v="0"/>
    <n v="4903"/>
    <n v="1"/>
    <n v="1"/>
    <n v="0"/>
    <n v="0"/>
    <n v="14.276973281664301"/>
    <d v="1900-01-09T04:44:53"/>
    <n v="43457"/>
    <n v="0"/>
    <n v="0"/>
    <n v="0"/>
    <n v="186092.19374803937"/>
  </r>
  <r>
    <s v="STND-63579"/>
    <s v="Fox Valley Park District"/>
    <s v="Fox Valley Park District - Eola Community Center (Addendum) - 555 S Eola Rd - Aurora"/>
    <s v="New Indoor LED Fixtures"/>
    <s v="Indoor Lighting"/>
    <s v="Miscellaneous"/>
    <n v="0"/>
    <n v="1237.5250000000001"/>
    <n v="0.26503700000000002"/>
    <x v="0"/>
    <x v="1"/>
    <n v="14.797277300976599"/>
    <s v="Qty / 1,000"/>
    <m/>
    <s v="Public-Lighting"/>
    <s v="lighting"/>
    <n v="3"/>
    <n v="1"/>
    <s v="Lighting"/>
    <n v="0.99829244462109001"/>
    <n v="0.987374621353864"/>
    <n v="1235.41185752972"/>
    <n v="0.26169080751976398"/>
    <n v="0.71"/>
    <n v="877.14241884609805"/>
    <n v="0.18580047333903299"/>
    <n v="3379"/>
    <n v="1.0900000000000001"/>
    <n v="1.36"/>
    <n v="2.1999999999999999E-2"/>
    <n v="0.57999999999999996"/>
    <n v="20.7161882213673"/>
    <d v="1900-01-13T19:08:05"/>
    <n v="43457"/>
    <n v="0.331758123123433"/>
    <n v="24.934918225370399"/>
    <n v="0"/>
    <n v="12979.319604115075"/>
  </r>
  <r>
    <s v="STND-63579"/>
    <s v="Fox Valley Park District"/>
    <s v="Fox Valley Park District - Eola Community Center (Addendum) - 555 S Eola Rd - Aurora"/>
    <s v="New Indoor LED Fixtures"/>
    <s v="Indoor Lighting"/>
    <s v="Miscellaneous"/>
    <n v="0"/>
    <n v="2541.346"/>
    <n v="0.54427199999999998"/>
    <x v="0"/>
    <x v="1"/>
    <n v="14.797277300976599"/>
    <s v="Qty / 1,000"/>
    <m/>
    <s v="Public-Lighting"/>
    <s v="lighting"/>
    <n v="3"/>
    <n v="1"/>
    <s v="Lighting"/>
    <n v="0.99829244462109001"/>
    <n v="0.987374621353864"/>
    <n v="2537.0065109680299"/>
    <n v="0.53740035991350998"/>
    <n v="0.71"/>
    <n v="1801.2746227872999"/>
    <n v="0.38155425553859201"/>
    <n v="3379"/>
    <n v="1.0900000000000001"/>
    <n v="1.36"/>
    <n v="2.1999999999999999E-2"/>
    <n v="0.57999999999999996"/>
    <n v="20.7161882213673"/>
    <d v="1900-01-13T19:08:05"/>
    <n v="43457"/>
    <n v="0.68128848873416603"/>
    <n v="51.205636001189603"/>
    <n v="0"/>
    <n v="26653.960088595701"/>
  </r>
  <r>
    <s v="STND-63580"/>
    <s v="Related BIT 500 Lake Shore Owner LLC"/>
    <s v="Related BIT 500 Lake Shore Owner LLC - 500 Lake Shore Dr - Chicago"/>
    <s v="New Indoor LED Fixtures"/>
    <s v="Indoor Lighting"/>
    <s v="Multi-family (common)"/>
    <n v="0"/>
    <n v="17241.396000000001"/>
    <n v="2.0815869999999999"/>
    <x v="0"/>
    <x v="0"/>
    <n v="8.1459758879113693"/>
    <s v="Qty / 1,000"/>
    <m/>
    <s v="Private-Lighting"/>
    <s v="lighting"/>
    <n v="3"/>
    <n v="1"/>
    <s v="Lighting"/>
    <n v="0.91633259480590001"/>
    <n v="1.30467645558681"/>
    <n v="15798.8531347561"/>
    <n v="2.7157975491555701"/>
    <n v="0.71"/>
    <n v="11217.1857256768"/>
    <n v="1.92821625990046"/>
    <n v="6138"/>
    <n v="1.1399999999999999"/>
    <n v="1.32"/>
    <n v="2.5000000000000001E-2"/>
    <n v="0.64"/>
    <n v="11.4043662430759"/>
    <d v="1900-01-07T03:30:12"/>
    <n v="43464"/>
    <n v="3.2147224776936199"/>
    <n v="346.46607751658001"/>
    <n v="0"/>
    <n v="91374.924451586805"/>
  </r>
  <r>
    <s v="STND-63587"/>
    <s v="Alley Grill and Tap Company"/>
    <s v="Thunderbowl - Phase 2 - 18700 Old LaGrange Rd - Mokena"/>
    <s v="New Indoor LED Fixtures"/>
    <s v="Indoor Lighting"/>
    <s v="Restaurant"/>
    <n v="0"/>
    <n v="71861.721999999994"/>
    <n v="9.8210700000000006"/>
    <x v="0"/>
    <x v="0"/>
    <n v="8.9750493627714896"/>
    <s v="Qty / 1,000"/>
    <m/>
    <s v="Private-Lighting"/>
    <s v="lighting"/>
    <n v="3"/>
    <n v="1"/>
    <s v="Lighting"/>
    <n v="0.91633259480590001"/>
    <n v="1.30467645558681"/>
    <n v="65849.238187480194"/>
    <n v="12.813318797669901"/>
    <n v="0.71"/>
    <n v="46752.959113110897"/>
    <n v="9.0974563463456395"/>
    <n v="5571"/>
    <n v="1.17"/>
    <n v="1.31"/>
    <n v="2.1000000000000001E-2"/>
    <n v="0.68"/>
    <n v="12.565069107880101"/>
    <d v="1900-01-07T23:24:04"/>
    <n v="43470"/>
    <n v="14.3840579228445"/>
    <n v="1181.9094033650299"/>
    <n v="0"/>
    <n v="419610.11589580745"/>
  </r>
  <r>
    <s v="STND-63588"/>
    <s v="G&amp;S Venture LLC"/>
    <s v="G&amp;S Ventures LLC - Phase 4 - 6704 Pingree - Algonquin"/>
    <s v="Outdoor &amp; Garage - LED Fixtures"/>
    <s v="Outdoor &amp; Garage Lighting"/>
    <s v="Exterior"/>
    <n v="0"/>
    <n v="27800.01"/>
    <n v="0"/>
    <x v="0"/>
    <x v="0"/>
    <n v="10.1978380583316"/>
    <s v="Qty / 1,000"/>
    <m/>
    <s v="Private-Lighting"/>
    <s v="lighting"/>
    <n v="3"/>
    <n v="1"/>
    <s v="Lighting"/>
    <n v="0.91633259480590001"/>
    <n v="1.30467645558681"/>
    <n v="25474.055298930001"/>
    <n v="0"/>
    <n v="0.71"/>
    <n v="18086.579262240299"/>
    <n v="0"/>
    <n v="4903"/>
    <n v="1"/>
    <n v="1"/>
    <n v="0"/>
    <n v="0"/>
    <n v="14.276973281664301"/>
    <d v="1900-01-09T04:44:53"/>
    <n v="43472"/>
    <n v="0"/>
    <n v="0"/>
    <n v="0"/>
    <n v="184444.00634550519"/>
  </r>
  <r>
    <s v="STND-63588"/>
    <s v="G&amp;S Venture LLC"/>
    <s v="G&amp;S Ventures LLC - Phase 4 - 6704 Pingree - Algonquin"/>
    <s v="Outdoor &amp; Garage - LED Fixtures"/>
    <s v="Outdoor &amp; Garage Lighting"/>
    <s v="Exterior"/>
    <n v="0"/>
    <n v="6888.7150000000001"/>
    <n v="0"/>
    <x v="0"/>
    <x v="0"/>
    <n v="10.1978380583316"/>
    <s v="Qty / 1,000"/>
    <m/>
    <s v="Private-Lighting"/>
    <s v="lighting"/>
    <n v="3"/>
    <n v="1"/>
    <s v="Lighting"/>
    <n v="0.91633259480590001"/>
    <n v="1.30467645558681"/>
    <n v="6312.3540908283203"/>
    <n v="0"/>
    <n v="0.71"/>
    <n v="4481.7714044881104"/>
    <n v="0"/>
    <n v="4903"/>
    <n v="1"/>
    <n v="1"/>
    <n v="0"/>
    <n v="0"/>
    <n v="14.276973281664301"/>
    <d v="1900-01-09T04:44:53"/>
    <n v="43472"/>
    <n v="0"/>
    <n v="0"/>
    <n v="0"/>
    <n v="45704.378997431122"/>
  </r>
  <r>
    <s v="STND-63588"/>
    <s v="G&amp;S Venture LLC"/>
    <s v="G&amp;S Ventures LLC - Phase 4 - 6704 Pingree - Algonquin"/>
    <s v="Photocells"/>
    <s v="Outdoor &amp; Garage Lighting"/>
    <s v="Warehouse"/>
    <n v="0"/>
    <n v="266.56"/>
    <n v="0"/>
    <x v="0"/>
    <x v="0"/>
    <n v="8"/>
    <s v="Qty / 1,000"/>
    <m/>
    <s v="Private-Lighting"/>
    <s v="lighting"/>
    <n v="3"/>
    <n v="1"/>
    <s v="Lighting"/>
    <n v="0.91633259480590001"/>
    <n v="1.30467645558681"/>
    <n v="244.25761647146101"/>
    <n v="0"/>
    <n v="0.71"/>
    <n v="173.42290769473701"/>
    <n v="0"/>
    <n v="5242"/>
    <n v="1"/>
    <n v="1.22"/>
    <n v="1.0999999999999999E-2"/>
    <n v="0.68"/>
    <n v="13.3536818008394"/>
    <d v="1900-01-08T12:55:13"/>
    <n v="43472"/>
    <n v="0"/>
    <n v="2.6868337811860701"/>
    <n v="0"/>
    <n v="1387.383261557896"/>
  </r>
  <r>
    <s v="STND-63604"/>
    <s v="Berkot's Super Foods"/>
    <s v="Kankot, Ltd. dba Berkot's Super Foods - 1557 W Court St., - Kankakee"/>
    <s v="Cooler Display Cases with Doors"/>
    <s v="Refrigeration"/>
    <s v="Retail (mall/dept. store)"/>
    <n v="0"/>
    <n v="47556"/>
    <n v="5.4359999999999999"/>
    <x v="2"/>
    <x v="0"/>
    <n v="12"/>
    <s v="ΔkWpeak"/>
    <m/>
    <s v="Private-Non-Lighting"/>
    <s v="non_lighting"/>
    <n v="3"/>
    <n v="1"/>
    <s v="Non-Lighting"/>
    <n v="0.98952339343681495"/>
    <n v="0.43468415683807998"/>
    <n v="47057.7744982812"/>
    <n v="2.3629430765718098"/>
    <n v="0.7"/>
    <n v="32940.442148796799"/>
    <n v="1.6540601536002599"/>
    <n v="5478"/>
    <n v="1.1200000000000001"/>
    <n v="1.31"/>
    <n v="2.1999999999999999E-2"/>
    <n v="0.95"/>
    <n v="12.7783862723622"/>
    <d v="1900-01-08T03:03:29"/>
    <n v="43462"/>
    <n v="2.3629430765718098"/>
    <n v="0"/>
    <n v="0"/>
    <n v="395285.30578556156"/>
  </r>
  <r>
    <s v="STND-63607"/>
    <s v="College of Lake County"/>
    <s v="College of Lake County - 19351 W Washington St Room A043C - Grayslake"/>
    <s v="New Indoor LED Fixtures"/>
    <s v="Indoor Lighting"/>
    <s v="College/University"/>
    <n v="0"/>
    <n v="48622.036"/>
    <n v="11.831583"/>
    <x v="0"/>
    <x v="1"/>
    <n v="14.727540500736399"/>
    <s v="Qty / 1,000"/>
    <m/>
    <s v="Public-Lighting"/>
    <s v="lighting"/>
    <n v="2"/>
    <n v="1"/>
    <s v="Lighting"/>
    <n v="0.98996686498346598"/>
    <n v="2.5626279547341602"/>
    <n v="48134.204548033202"/>
    <n v="30.3199453445575"/>
    <n v="0.71"/>
    <n v="34175.285229103603"/>
    <n v="21.527161194635799"/>
    <n v="3395"/>
    <n v="1.06"/>
    <n v="1.39"/>
    <n v="0.02"/>
    <n v="0.63"/>
    <n v="20.618556701030901"/>
    <d v="1900-01-13T17:27:39"/>
    <n v="43472"/>
    <n v="34.623667174326201"/>
    <n v="908.19253864213601"/>
    <n v="0"/>
    <n v="503317.89733584173"/>
  </r>
  <r>
    <s v="STND-63607"/>
    <s v="College of Lake County"/>
    <s v="College of Lake County - 19351 W Washington St Room A043C - Grayslake"/>
    <s v="New Indoor LED Fixtures"/>
    <s v="Indoor Lighting"/>
    <s v="College/University"/>
    <n v="0"/>
    <n v="10033.175999999999"/>
    <n v="2.441452"/>
    <x v="0"/>
    <x v="1"/>
    <n v="14.727540500736399"/>
    <s v="Qty / 1,000"/>
    <m/>
    <s v="Public-Lighting"/>
    <s v="lighting"/>
    <n v="2"/>
    <n v="1"/>
    <s v="Lighting"/>
    <n v="0.98996686498346598"/>
    <n v="2.5626279547341602"/>
    <n v="9932.5117905473508"/>
    <n v="6.2565331453416304"/>
    <n v="0.71"/>
    <n v="7052.0833712886197"/>
    <n v="4.4421385331925602"/>
    <n v="3395"/>
    <n v="1.06"/>
    <n v="1.39"/>
    <n v="0.02"/>
    <n v="0.63"/>
    <n v="20.618556701030901"/>
    <d v="1900-01-13T17:27:39"/>
    <n v="43472"/>
    <n v="7.14460790834947"/>
    <n v="187.405882840516"/>
    <n v="0"/>
    <n v="103859.84346522283"/>
  </r>
  <r>
    <s v="STND-63607"/>
    <s v="College of Lake County"/>
    <s v="College of Lake County - 19351 W Washington St Room A043C - Grayslake"/>
    <s v="New Indoor LED Fixtures"/>
    <s v="Indoor Lighting"/>
    <s v="College/University"/>
    <n v="0"/>
    <n v="5793.9070000000002"/>
    <n v="1.409877"/>
    <x v="0"/>
    <x v="1"/>
    <n v="14.727540500736399"/>
    <s v="Qty / 1,000"/>
    <m/>
    <s v="Public-Lighting"/>
    <s v="lighting"/>
    <n v="2"/>
    <n v="1"/>
    <s v="Lighting"/>
    <n v="0.98996686498346598"/>
    <n v="2.5626279547341602"/>
    <n v="5735.7759487957601"/>
    <n v="3.6129902129367402"/>
    <n v="0.71"/>
    <n v="4072.4009236449901"/>
    <n v="2.5652230511850802"/>
    <n v="3395"/>
    <n v="1.06"/>
    <n v="1.39"/>
    <n v="0.02"/>
    <n v="0.63"/>
    <n v="20.618556701030901"/>
    <d v="1900-01-13T17:27:39"/>
    <n v="43472"/>
    <n v="4.1258310071219997"/>
    <n v="108.222187713127"/>
    <n v="0"/>
    <n v="59976.449538217916"/>
  </r>
  <r>
    <s v="STND-63625"/>
    <s v="Marion Township"/>
    <s v="Marion TWP - 400 W Roosevelt Rd - Stillman"/>
    <s v="Outdoor &amp; Garage - LED Retrofits"/>
    <s v="Outdoor &amp; Garage Lighting"/>
    <s v="Garage"/>
    <n v="0"/>
    <n v="7992.35"/>
    <n v="2.1619999999999999"/>
    <x v="0"/>
    <x v="1"/>
    <n v="14.701558365186701"/>
    <s v="Qty / 1,000"/>
    <m/>
    <s v="Public-Lighting"/>
    <s v="lighting"/>
    <n v="3"/>
    <n v="1"/>
    <s v="Lighting"/>
    <n v="0.99829244462109001"/>
    <n v="0.987374621353864"/>
    <n v="7978.7026197673704"/>
    <n v="2.1347039313670502"/>
    <n v="0.71"/>
    <n v="5664.8788600348298"/>
    <n v="1.5156397912706101"/>
    <n v="3401"/>
    <n v="1"/>
    <n v="1"/>
    <n v="0"/>
    <n v="0.92"/>
    <n v="20.582181711261399"/>
    <d v="1900-01-13T16:50:15"/>
    <n v="43471"/>
    <n v="2.1347039313670502"/>
    <n v="0"/>
    <n v="0"/>
    <n v="83282.54719251435"/>
  </r>
  <r>
    <s v="STND-63627"/>
    <s v="G&amp;S Ventures LLC"/>
    <s v="G&amp;S Ventures LLC - Phase 5 - 6704 Pingree - Algonquin"/>
    <s v="New Indoor LED Fixtures"/>
    <s v="Indoor Lighting"/>
    <s v="Warehouse"/>
    <n v="0"/>
    <n v="39629.519999999997"/>
    <n v="6.271776"/>
    <x v="0"/>
    <x v="0"/>
    <n v="9.5383441434566993"/>
    <s v="Qty / 1,000"/>
    <m/>
    <s v="Private-Lighting"/>
    <s v="lighting"/>
    <n v="3"/>
    <n v="1"/>
    <s v="Lighting"/>
    <n v="0.91633259480590001"/>
    <n v="1.30467645558681"/>
    <n v="36313.820892512304"/>
    <n v="8.1826384819144007"/>
    <n v="0.71"/>
    <n v="25782.8128336837"/>
    <n v="5.8096733221592203"/>
    <n v="5242"/>
    <n v="1"/>
    <n v="1.22"/>
    <n v="1.0999999999999999E-2"/>
    <n v="0.68"/>
    <n v="13.3536818008394"/>
    <d v="1900-01-08T12:55:13"/>
    <n v="43472"/>
    <n v="9.8633540042362604"/>
    <n v="399.45202981763498"/>
    <n v="0"/>
    <n v="245925.34179400714"/>
  </r>
  <r>
    <s v="STND-63627"/>
    <s v="G&amp;S Ventures LLC"/>
    <s v="G&amp;S Ventures LLC - Phase 5 - 6704 Pingree - Algonquin"/>
    <s v="New Indoor LED Fixtures"/>
    <s v="Indoor Lighting"/>
    <s v="Warehouse"/>
    <n v="0"/>
    <n v="11637.24"/>
    <n v="1.841712"/>
    <x v="0"/>
    <x v="0"/>
    <n v="9.5383441434566993"/>
    <s v="Qty / 1,000"/>
    <m/>
    <s v="Private-Lighting"/>
    <s v="lighting"/>
    <n v="3"/>
    <n v="1"/>
    <s v="Lighting"/>
    <n v="0.91633259480590001"/>
    <n v="1.30467645558681"/>
    <n v="10663.582325579"/>
    <n v="2.4028382843716898"/>
    <n v="0.71"/>
    <n v="7571.1434511610996"/>
    <n v="1.7060151819039"/>
    <n v="5242"/>
    <n v="1"/>
    <n v="1.22"/>
    <n v="1.0999999999999999E-2"/>
    <n v="0.68"/>
    <n v="13.3536818008394"/>
    <d v="1900-01-08T12:55:13"/>
    <n v="43472"/>
    <n v="2.8963817314027098"/>
    <n v="117.299405581369"/>
    <n v="0"/>
    <n v="72216.171796653012"/>
  </r>
  <r>
    <s v="STND-63627"/>
    <s v="G&amp;S Ventures LLC"/>
    <s v="G&amp;S Ventures LLC - Phase 5 - 6704 Pingree - Algonquin"/>
    <s v="New Indoor LED Fixtures"/>
    <s v="Indoor Lighting"/>
    <s v="Warehouse"/>
    <n v="0"/>
    <n v="7548.48"/>
    <n v="1.1946239999999999"/>
    <x v="0"/>
    <x v="0"/>
    <n v="9.5383441434566993"/>
    <s v="Qty / 1,000"/>
    <m/>
    <s v="Private-Lighting"/>
    <s v="lighting"/>
    <n v="3"/>
    <n v="1"/>
    <s v="Lighting"/>
    <n v="0.91633259480590001"/>
    <n v="1.30467645558681"/>
    <n v="6916.9182652404397"/>
    <n v="1.5585978060789301"/>
    <n v="0.71"/>
    <n v="4911.0119683207104"/>
    <n v="1.1066044423160399"/>
    <n v="5242"/>
    <n v="1"/>
    <n v="1.22"/>
    <n v="1.0999999999999999E-2"/>
    <n v="0.68"/>
    <n v="13.3536818008394"/>
    <d v="1900-01-08T12:55:13"/>
    <n v="43472"/>
    <n v="1.8787340960450001"/>
    <n v="76.086100917644799"/>
    <n v="0"/>
    <n v="46842.922246477603"/>
  </r>
  <r>
    <s v="STND-63627"/>
    <s v="G&amp;S Ventures LLC"/>
    <s v="G&amp;S Ventures LLC - Phase 5 - 6704 Pingree - Algonquin"/>
    <s v="New Indoor LED Fixtures"/>
    <s v="Indoor Lighting"/>
    <s v="Warehouse"/>
    <n v="0"/>
    <n v="5975.88"/>
    <n v="0.94574400000000003"/>
    <x v="0"/>
    <x v="0"/>
    <n v="9.5383441434566993"/>
    <s v="Qty / 1,000"/>
    <m/>
    <s v="Private-Lighting"/>
    <s v="lighting"/>
    <n v="3"/>
    <n v="1"/>
    <s v="Lighting"/>
    <n v="0.91633259480590001"/>
    <n v="1.30467645558681"/>
    <n v="5475.8936266486799"/>
    <n v="1.2338899298124899"/>
    <n v="0.71"/>
    <n v="3887.88447492056"/>
    <n v="0.876061850166867"/>
    <n v="5242"/>
    <n v="1"/>
    <n v="1.22"/>
    <n v="1.0999999999999999E-2"/>
    <n v="0.68"/>
    <n v="13.3536818008394"/>
    <d v="1900-01-08T12:55:13"/>
    <n v="43472"/>
    <n v="1.48733115936896"/>
    <n v="60.234829893135498"/>
    <n v="0"/>
    <n v="37083.98011179475"/>
  </r>
  <r>
    <s v="STND-63627"/>
    <s v="G&amp;S Ventures LLC"/>
    <s v="G&amp;S Ventures LLC - Phase 5 - 6704 Pingree - Algonquin"/>
    <s v="New Indoor LED Fixtures"/>
    <s v="Indoor Lighting"/>
    <s v="Warehouse"/>
    <n v="0"/>
    <n v="2243.576"/>
    <n v="0.35506900000000002"/>
    <x v="0"/>
    <x v="0"/>
    <n v="9.5383441434566993"/>
    <s v="Qty / 1,000"/>
    <m/>
    <s v="Private-Lighting"/>
    <s v="lighting"/>
    <n v="3"/>
    <n v="1"/>
    <s v="Lighting"/>
    <n v="0.91633259480590001"/>
    <n v="1.30467645558681"/>
    <n v="2055.8618177242402"/>
    <n v="0.463250164408752"/>
    <n v="0.71"/>
    <n v="1459.6618905842099"/>
    <n v="0.32890761673021401"/>
    <n v="5242"/>
    <n v="1"/>
    <n v="1.22"/>
    <n v="1.0999999999999999E-2"/>
    <n v="0.68"/>
    <n v="13.3536818008394"/>
    <d v="1900-01-08T12:55:13"/>
    <n v="43472"/>
    <n v="0.55840183752260297"/>
    <n v="22.6144799949667"/>
    <n v="0"/>
    <n v="13922.757445480833"/>
  </r>
  <r>
    <s v="STND-63627"/>
    <s v="G&amp;S Ventures LLC"/>
    <s v="G&amp;S Ventures LLC - Phase 5 - 6704 Pingree - Algonquin"/>
    <s v="New Indoor LED Fixtures"/>
    <s v="Indoor Lighting"/>
    <s v="Warehouse"/>
    <n v="0"/>
    <n v="-1567.3579999999999"/>
    <n v="-0.24804999999999999"/>
    <x v="0"/>
    <x v="0"/>
    <n v="9.5383441434566993"/>
    <s v="Qty / 1,000"/>
    <m/>
    <s v="Private-Lighting"/>
    <s v="lighting"/>
    <n v="3"/>
    <n v="1"/>
    <s v="Lighting"/>
    <n v="0.91633259480590001"/>
    <n v="1.30467645558681"/>
    <n v="-1436.2212231297899"/>
    <n v="-0.32362499480830698"/>
    <n v="0.71"/>
    <n v="-1019.71706842215"/>
    <n v="-0.22977374631389799"/>
    <n v="5242"/>
    <n v="1"/>
    <n v="1.22"/>
    <n v="1.0999999999999999E-2"/>
    <n v="0.68"/>
    <n v="13.3536818008394"/>
    <d v="1900-01-08T12:55:13"/>
    <n v="43472"/>
    <n v="-0.39009763115755502"/>
    <n v="-15.798433454427601"/>
    <n v="0"/>
    <n v="-9726.4123275672482"/>
  </r>
  <r>
    <s v="STND-63627"/>
    <s v="G&amp;S Ventures LLC"/>
    <s v="G&amp;S Ventures LLC - Phase 5 - 6704 Pingree - Algonquin"/>
    <s v="New Indoor LED Fixtures"/>
    <s v="Indoor Lighting"/>
    <s v="Warehouse"/>
    <n v="0"/>
    <n v="-1205.6600000000001"/>
    <n v="-0.19080800000000001"/>
    <x v="0"/>
    <x v="0"/>
    <n v="9.5383441434566993"/>
    <s v="Qty / 1,000"/>
    <m/>
    <s v="Private-Lighting"/>
    <s v="lighting"/>
    <n v="3"/>
    <n v="1"/>
    <s v="Lighting"/>
    <n v="0.91633259480590001"/>
    <n v="1.30467645558681"/>
    <n v="-1104.7855562536799"/>
    <n v="-0.248942705137607"/>
    <n v="0.71"/>
    <n v="-784.39774494011397"/>
    <n v="-0.17674932064770099"/>
    <n v="5242"/>
    <n v="1"/>
    <n v="1.22"/>
    <n v="1.0999999999999999E-2"/>
    <n v="0.68"/>
    <n v="13.3536818008394"/>
    <d v="1900-01-08T12:55:13"/>
    <n v="43472"/>
    <n v="-0.30007558478496499"/>
    <n v="-12.1526411187905"/>
    <n v="0"/>
    <n v="-7481.8556365901777"/>
  </r>
  <r>
    <s v="STND-63686"/>
    <s v="Sterling Lumber Company, LLC"/>
    <s v="Sterling Lumber Company - 501 E 151st St - Phoenix"/>
    <s v="New Indoor LED Fixtures"/>
    <s v="Indoor Lighting"/>
    <s v="Manufacturing"/>
    <n v="0"/>
    <n v="413216.33100000001"/>
    <n v="73.899540000000002"/>
    <x v="0"/>
    <x v="0"/>
    <n v="10.827197921178"/>
    <s v="Qty / 1,000"/>
    <m/>
    <s v="Private-Lighting"/>
    <s v="lighting"/>
    <n v="2"/>
    <n v="1"/>
    <s v="Lighting"/>
    <n v="0.97902139861649395"/>
    <n v="0.93591656730105399"/>
    <n v="404547.630306796"/>
    <n v="69.163803801926903"/>
    <n v="0.71"/>
    <n v="287228.81751782499"/>
    <n v="49.106300699368099"/>
    <n v="4618"/>
    <n v="1.02"/>
    <n v="1.04"/>
    <n v="1.2E-2"/>
    <n v="0.81"/>
    <n v="15.158077089649201"/>
    <d v="1900-01-09T19:51:10"/>
    <n v="43474"/>
    <n v="82.103280866484894"/>
    <n v="4759.3838859623102"/>
    <n v="0"/>
    <n v="3109883.25593141"/>
  </r>
  <r>
    <s v="STND-63686"/>
    <s v="Sterling Lumber Company, LLC"/>
    <s v="Sterling Lumber Company - 501 E 151st St - Phoenix"/>
    <s v="Occupancy Sensors"/>
    <s v="Indoor Lighting"/>
    <s v="Manufacturing"/>
    <n v="0"/>
    <n v="3074.9229999999998"/>
    <n v="1.867008"/>
    <x v="0"/>
    <x v="0"/>
    <n v="8"/>
    <s v="Qty / 1,000"/>
    <m/>
    <s v="Private-Lighting"/>
    <s v="lighting"/>
    <n v="2"/>
    <n v="1"/>
    <s v="Lighting"/>
    <n v="0.97902139861649395"/>
    <n v="0.93591656730105399"/>
    <n v="3010.4154160980202"/>
    <n v="1.7473637184836099"/>
    <n v="0.71"/>
    <n v="2137.3949454295998"/>
    <n v="1.2406282401233599"/>
    <n v="4618"/>
    <n v="1.02"/>
    <n v="1.04"/>
    <n v="1.2E-2"/>
    <n v="0.81"/>
    <n v="15.158077089649201"/>
    <d v="1900-01-09T19:51:10"/>
    <n v="43474"/>
    <n v="2.5456930630588701"/>
    <n v="35.416651954094398"/>
    <n v="0"/>
    <n v="17099.159563436799"/>
  </r>
  <r>
    <s v="STND-63704"/>
    <s v="Joliet Junior College District #525"/>
    <s v="Joliet Junior College - 17840 Laraway Rd - Joliet"/>
    <s v="New Indoor LED Fixtures"/>
    <s v="Indoor Lighting"/>
    <s v="College/University"/>
    <n v="0"/>
    <n v="15503.2"/>
    <n v="3.772516"/>
    <x v="0"/>
    <x v="1"/>
    <n v="14.727540500736399"/>
    <s v="Qty / 1,000"/>
    <m/>
    <s v="Public-Lighting"/>
    <s v="lighting"/>
    <n v="3"/>
    <n v="1"/>
    <s v="Lighting"/>
    <n v="0.99829244462109001"/>
    <n v="0.987374621353864"/>
    <n v="15476.727427449699"/>
    <n v="3.72488655705139"/>
    <n v="0.71"/>
    <n v="10988.4764734893"/>
    <n v="2.6446694555064898"/>
    <n v="3395"/>
    <n v="1.06"/>
    <n v="1.39"/>
    <n v="0.02"/>
    <n v="0.63"/>
    <n v="20.618556701030901"/>
    <d v="1900-01-13T17:27:39"/>
    <n v="43471"/>
    <n v="4.2536103198028901"/>
    <n v="292.013725046221"/>
    <n v="0"/>
    <n v="161833.23230470275"/>
  </r>
  <r>
    <s v="STND-63704"/>
    <s v="Joliet Junior College District #525"/>
    <s v="Joliet Junior College - 17840 Laraway Rd - Joliet"/>
    <s v="New Indoor LED Fixtures"/>
    <s v="Indoor Lighting"/>
    <s v="College/University"/>
    <n v="0"/>
    <n v="3134.4679999999998"/>
    <n v="0.76273500000000005"/>
    <x v="0"/>
    <x v="1"/>
    <n v="14.727540500736399"/>
    <s v="Qty / 1,000"/>
    <m/>
    <s v="Public-Lighting"/>
    <s v="lighting"/>
    <n v="3"/>
    <n v="1"/>
    <s v="Lighting"/>
    <n v="0.99829244462109001"/>
    <n v="0.987374621353864"/>
    <n v="3129.1157223065802"/>
    <n v="0.75310518181833996"/>
    <n v="0.71"/>
    <n v="2221.6721628376699"/>
    <n v="0.53470467909102104"/>
    <n v="3395"/>
    <n v="1.06"/>
    <n v="1.39"/>
    <n v="0.02"/>
    <n v="0.63"/>
    <n v="20.618556701030901"/>
    <d v="1900-01-13T17:27:39"/>
    <n v="43471"/>
    <n v="0.860003633457051"/>
    <n v="59.039919288803397"/>
    <n v="0"/>
    <n v="32719.766757550417"/>
  </r>
  <r>
    <s v="STND-63704"/>
    <s v="Joliet Junior College District #525"/>
    <s v="Joliet Junior College - 17840 Laraway Rd - Joliet"/>
    <s v="New Indoor LED Fixtures"/>
    <s v="Indoor Lighting"/>
    <s v="College/University"/>
    <n v="0"/>
    <n v="201.52699999999999"/>
    <n v="4.9038999999999999E-2"/>
    <x v="0"/>
    <x v="1"/>
    <n v="14.727540500736399"/>
    <s v="Qty / 1,000"/>
    <m/>
    <s v="Public-Lighting"/>
    <s v="lighting"/>
    <n v="3"/>
    <n v="1"/>
    <s v="Lighting"/>
    <n v="0.99829244462109001"/>
    <n v="0.987374621353864"/>
    <n v="201.18288148715399"/>
    <n v="4.8419864056572101E-2"/>
    <n v="0.71"/>
    <n v="142.83984585587999"/>
    <n v="3.4378103480166199E-2"/>
    <n v="3395"/>
    <n v="1.06"/>
    <n v="1.39"/>
    <n v="0.02"/>
    <n v="0.63"/>
    <n v="20.618556701030901"/>
    <d v="1900-01-13T17:27:39"/>
    <n v="43471"/>
    <n v="5.52927532905928E-2"/>
    <n v="3.79590342428593"/>
    <n v="0"/>
    <n v="2103.679614961417"/>
  </r>
  <r>
    <s v="STND-63718"/>
    <s v="Community Unit School District No 200"/>
    <s v="Woodstock CUSD 200 - 501 W. South St. - Woodstock"/>
    <s v="Outdoor &amp; Garage - LED Fixtures"/>
    <s v="Outdoor &amp; Garage Lighting"/>
    <s v="Exterior"/>
    <n v="0"/>
    <n v="9119.58"/>
    <n v="0"/>
    <x v="0"/>
    <x v="1"/>
    <n v="10.1978380583316"/>
    <s v="Qty / 1,000"/>
    <m/>
    <s v="Public-Lighting"/>
    <s v="lighting"/>
    <n v="3"/>
    <n v="1"/>
    <s v="Lighting"/>
    <n v="0.99829244462109001"/>
    <n v="0.987374621353864"/>
    <n v="9104.0078121175993"/>
    <n v="0"/>
    <n v="0.71"/>
    <n v="6463.8455466035002"/>
    <n v="0"/>
    <n v="4903"/>
    <n v="1"/>
    <n v="1"/>
    <n v="0"/>
    <n v="0"/>
    <n v="14.276973281664301"/>
    <d v="1900-01-09T04:44:53"/>
    <n v="43471"/>
    <n v="0"/>
    <n v="0"/>
    <n v="0"/>
    <n v="65917.250118330398"/>
  </r>
  <r>
    <s v="STND-63733"/>
    <s v="Target Corporation"/>
    <s v="Target Corporation #T1799 - 9833 N Alpine Rd - Machesney Park"/>
    <s v="LED Refrigerated Display Case Lighting for Open and Closed Cases"/>
    <s v="Refrigeration"/>
    <s v="Retail (strip mall)"/>
    <n v="0"/>
    <n v="42797.7"/>
    <n v="5.093"/>
    <x v="2"/>
    <x v="0"/>
    <n v="8.6177180282661094"/>
    <s v="ΔkWpeak / CF"/>
    <n v="0.69"/>
    <s v="Private-Non-Lighting"/>
    <s v="non_lighting"/>
    <n v="3"/>
    <n v="1"/>
    <s v="Non-Lighting"/>
    <n v="0.98952339343681495"/>
    <n v="0.43468415683807998"/>
    <n v="42349.3253352908"/>
    <n v="2.2138464107763398"/>
    <n v="0.7"/>
    <n v="29644.527734703501"/>
    <n v="1.5496924875434399"/>
    <n v="4093"/>
    <n v="1.1200000000000001"/>
    <n v="1.29"/>
    <n v="1.9E-2"/>
    <n v="0.71"/>
    <n v="17.102369899829"/>
    <d v="1900-01-11T05:11:01"/>
    <n v="43472"/>
    <n v="3.2084730590961499"/>
    <n v="0"/>
    <n v="0"/>
    <n v="255468.18109878903"/>
  </r>
  <r>
    <s v="STND-63735"/>
    <s v="Target Corporation"/>
    <s v="Target Corporation #T0810 - 6560 E State St - Rockford"/>
    <s v="LED Refrigerated Display Case Lighting for Open and Closed Cases"/>
    <s v="Refrigeration"/>
    <s v="Retail (strip mall)"/>
    <n v="0"/>
    <n v="40852.35"/>
    <n v="4.8615000000000004"/>
    <x v="2"/>
    <x v="0"/>
    <n v="8.6177180282661094"/>
    <s v="ΔkWpeak / CF"/>
    <n v="0.69"/>
    <s v="Private-Non-Lighting"/>
    <s v="non_lighting"/>
    <n v="3"/>
    <n v="1"/>
    <s v="Non-Lighting"/>
    <n v="0.98952339343681495"/>
    <n v="0.43468415683807998"/>
    <n v="40424.356001868502"/>
    <n v="2.11321702846833"/>
    <n v="0.7"/>
    <n v="28297.049201307898"/>
    <n v="1.47925191992783"/>
    <n v="4093"/>
    <n v="1.1200000000000001"/>
    <n v="1.29"/>
    <n v="1.9E-2"/>
    <n v="0.71"/>
    <n v="17.102369899829"/>
    <d v="1900-01-11T05:11:01"/>
    <n v="43471"/>
    <n v="3.0626333745917802"/>
    <n v="0"/>
    <n v="0"/>
    <n v="243855.9910488441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0"/>
    <s v="Measure 1"/>
    <n v="999999"/>
    <n v="0.99"/>
    <n v="999999"/>
    <n v="0.99"/>
    <n v="999999"/>
    <n v="9.9"/>
  </r>
  <r>
    <x v="0"/>
    <s v="Measure 2"/>
    <n v="999999"/>
    <n v="0.99"/>
    <n v="999999"/>
    <n v="0.99"/>
    <n v="999999"/>
    <n v="9.9"/>
  </r>
  <r>
    <x v="1"/>
    <s v="Measure 3"/>
    <n v="999999"/>
    <n v="0.99"/>
    <n v="999999"/>
    <n v="0.99"/>
    <n v="999999"/>
    <n v="9.9"/>
  </r>
  <r>
    <x v="1"/>
    <s v="Measure 4"/>
    <n v="999999"/>
    <n v="0.99"/>
    <n v="999999"/>
    <n v="0.99"/>
    <n v="999999"/>
    <n v="9.9"/>
  </r>
  <r>
    <x v="2"/>
    <s v="Measure 5"/>
    <n v="999999"/>
    <n v="0.99"/>
    <n v="999999"/>
    <n v="0.99"/>
    <n v="999999"/>
    <n v="9.9"/>
  </r>
  <r>
    <x v="3"/>
    <s v="Etc."/>
    <n v="999999"/>
    <n v="0.99"/>
    <n v="999999"/>
    <n v="0.99"/>
    <n v="999999"/>
    <n v="9.9"/>
  </r>
  <r>
    <x v="4"/>
    <s v="Other"/>
    <n v="999999"/>
    <n v="0.99"/>
    <n v="999999"/>
    <n v="0.99"/>
    <n v="999999"/>
    <n v="9.9"/>
  </r>
  <r>
    <x v="4"/>
    <s v="Total"/>
    <n v="6999993"/>
    <n v="1"/>
    <n v="6999993"/>
    <s v="NA"/>
    <n v="6999993"/>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4E3C60-7900-4D47-9F98-EB50D5190401}"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K4:L8" firstHeaderRow="1" firstDataRow="1" firstDataCol="1"/>
  <pivotFields count="8">
    <pivotField axis="axisRow" showAll="0">
      <items count="6">
        <item x="0"/>
        <item h="1" x="3"/>
        <item x="1"/>
        <item x="2"/>
        <item h="1" x="4"/>
        <item t="default"/>
      </items>
    </pivotField>
    <pivotField showAll="0"/>
    <pivotField numFmtId="3" showAll="0"/>
    <pivotField numFmtId="2" showAll="0"/>
    <pivotField numFmtId="3" showAll="0"/>
    <pivotField showAll="0"/>
    <pivotField dataField="1" numFmtId="3" showAll="0"/>
    <pivotField showAll="0"/>
  </pivotFields>
  <rowFields count="1">
    <field x="0"/>
  </rowFields>
  <rowItems count="4">
    <i>
      <x/>
    </i>
    <i>
      <x v="2"/>
    </i>
    <i>
      <x v="3"/>
    </i>
    <i t="grand">
      <x/>
    </i>
  </rowItems>
  <colItems count="1">
    <i/>
  </colItems>
  <dataFields count="1">
    <dataField name="Sum of Verified Net Savings (kWh)" fld="6" baseField="0" baseItem="0"/>
  </dataField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0"/>
          </reference>
        </references>
      </pivotArea>
    </chartFormat>
    <chartFormat chart="0" format="2">
      <pivotArea type="data" outline="0" fieldPosition="0">
        <references count="2">
          <reference field="4294967294" count="1" selected="0">
            <x v="0"/>
          </reference>
          <reference field="0" count="1" selected="0">
            <x v="2"/>
          </reference>
        </references>
      </pivotArea>
    </chartFormat>
    <chartFormat chart="0" format="3">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1">
          <reference field="4294967294" count="1" selected="0">
            <x v="0"/>
          </reference>
        </references>
      </pivotArea>
    </chartFormat>
    <chartFormat chart="1" format="5">
      <pivotArea type="data" outline="0" fieldPosition="0">
        <references count="2">
          <reference field="4294967294" count="1" selected="0">
            <x v="0"/>
          </reference>
          <reference field="0" count="1" selected="0">
            <x v="0"/>
          </reference>
        </references>
      </pivotArea>
    </chartFormat>
    <chartFormat chart="1" format="6">
      <pivotArea type="data" outline="0" fieldPosition="0">
        <references count="2">
          <reference field="4294967294" count="1" selected="0">
            <x v="0"/>
          </reference>
          <reference field="0" count="1" selected="0">
            <x v="2"/>
          </reference>
        </references>
      </pivotArea>
    </chartFormat>
    <chartFormat chart="1" format="7">
      <pivotArea type="data" outline="0" fieldPosition="0">
        <references count="2">
          <reference field="4294967294" count="1" selected="0">
            <x v="0"/>
          </reference>
          <reference field="0"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0" count="1" selected="0">
            <x v="0"/>
          </reference>
        </references>
      </pivotArea>
    </chartFormat>
    <chartFormat chart="2" format="10">
      <pivotArea type="data" outline="0" fieldPosition="0">
        <references count="2">
          <reference field="4294967294" count="1" selected="0">
            <x v="0"/>
          </reference>
          <reference field="0" count="1" selected="0">
            <x v="2"/>
          </reference>
        </references>
      </pivotArea>
    </chartFormat>
    <chartFormat chart="2" format="1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05AE52-CE0A-489D-90F5-9E2E7A3D186F}"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28:J38" firstHeaderRow="0" firstDataRow="1" firstDataCol="1"/>
  <pivotFields count="38">
    <pivotField showAll="0"/>
    <pivotField showAll="0"/>
    <pivotField showAll="0"/>
    <pivotField showAll="0"/>
    <pivotField showAll="0"/>
    <pivotField showAll="0"/>
    <pivotField showAll="0"/>
    <pivotField showAll="0"/>
    <pivotField showAll="0"/>
    <pivotField axis="axisRow" dataField="1" showAll="0" sortType="descending">
      <items count="11">
        <item x="6"/>
        <item x="2"/>
        <item x="0"/>
        <item x="8"/>
        <item x="5"/>
        <item x="3"/>
        <item x="7"/>
        <item x="1"/>
        <item x="4"/>
        <item m="1"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s>
  <rowFields count="1">
    <field x="9"/>
  </rowFields>
  <rowItems count="10">
    <i>
      <x v="2"/>
    </i>
    <i>
      <x/>
    </i>
    <i>
      <x v="1"/>
    </i>
    <i>
      <x v="8"/>
    </i>
    <i>
      <x v="5"/>
    </i>
    <i>
      <x v="7"/>
    </i>
    <i>
      <x v="6"/>
    </i>
    <i>
      <x v="3"/>
    </i>
    <i>
      <x v="4"/>
    </i>
    <i t="grand">
      <x/>
    </i>
  </rowItems>
  <colFields count="1">
    <field x="-2"/>
  </colFields>
  <colItems count="2">
    <i>
      <x/>
    </i>
    <i i="1">
      <x v="1"/>
    </i>
  </colItems>
  <dataFields count="2">
    <dataField name="Count of measure_enduse" fld="9" subtotal="count" baseField="0" baseItem="0" numFmtId="3"/>
    <dataField name="Count of measure_enduse2" fld="9" subtotal="count" showDataAs="percentOfCol" baseField="9" baseItem="0" numFmtId="10"/>
  </dataFields>
  <formats count="8">
    <format dxfId="7">
      <pivotArea collapsedLevelsAreSubtotals="1" fieldPosition="0">
        <references count="2">
          <reference field="4294967294" count="1" selected="0">
            <x v="1"/>
          </reference>
          <reference field="9" count="0"/>
        </references>
      </pivotArea>
    </format>
    <format dxfId="6">
      <pivotArea outline="0" collapsedLevelsAreSubtotals="1" fieldPosition="0">
        <references count="1">
          <reference field="4294967294" count="1" selected="0">
            <x v="0"/>
          </reference>
        </references>
      </pivotArea>
    </format>
    <format dxfId="5">
      <pivotArea type="all" dataOnly="0" outline="0" fieldPosition="0"/>
    </format>
    <format dxfId="4">
      <pivotArea outline="0" collapsedLevelsAreSubtotals="1" fieldPosition="0"/>
    </format>
    <format dxfId="3">
      <pivotArea field="9" type="button" dataOnly="0" labelOnly="1" outline="0" axis="axisRow" fieldPosition="0"/>
    </format>
    <format dxfId="2">
      <pivotArea dataOnly="0" labelOnly="1" fieldPosition="0">
        <references count="1">
          <reference field="9" count="0"/>
        </references>
      </pivotArea>
    </format>
    <format dxfId="1">
      <pivotArea dataOnly="0" labelOnly="1" grandRow="1" outline="0"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EF2574-4A8A-4F62-A7D1-AD546B642951}"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7:C36" firstHeaderRow="0" firstDataRow="1" firstDataCol="1"/>
  <pivotFields count="38">
    <pivotField showAll="0"/>
    <pivotField showAll="0"/>
    <pivotField showAll="0"/>
    <pivotField showAll="0"/>
    <pivotField showAll="0"/>
    <pivotField showAll="0"/>
    <pivotField showAll="0"/>
    <pivotField showAll="0"/>
    <pivotField showAll="0"/>
    <pivotField axis="axisRow" dataField="1" showAll="0" sortType="descending">
      <items count="10">
        <item x="6"/>
        <item x="2"/>
        <item h="1" x="0"/>
        <item x="8"/>
        <item x="5"/>
        <item x="3"/>
        <item x="7"/>
        <item x="1"/>
        <item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s>
  <rowFields count="1">
    <field x="9"/>
  </rowFields>
  <rowItems count="9">
    <i>
      <x/>
    </i>
    <i>
      <x v="1"/>
    </i>
    <i>
      <x v="8"/>
    </i>
    <i>
      <x v="5"/>
    </i>
    <i>
      <x v="7"/>
    </i>
    <i>
      <x v="6"/>
    </i>
    <i>
      <x v="3"/>
    </i>
    <i>
      <x v="4"/>
    </i>
    <i t="grand">
      <x/>
    </i>
  </rowItems>
  <colFields count="1">
    <field x="-2"/>
  </colFields>
  <colItems count="2">
    <i>
      <x/>
    </i>
    <i i="1">
      <x v="1"/>
    </i>
  </colItems>
  <dataFields count="2">
    <dataField name="Count of measure_enduse" fld="9" subtotal="count" baseField="0" baseItem="0"/>
    <dataField name="Count of measure_enduse2" fld="9" subtotal="count" showDataAs="percentOfCol" baseField="9" baseItem="0" numFmtId="10"/>
  </dataFields>
  <formats count="7">
    <format dxfId="14">
      <pivotArea collapsedLevelsAreSubtotals="1" fieldPosition="0">
        <references count="2">
          <reference field="4294967294" count="1" selected="0">
            <x v="1"/>
          </reference>
          <reference field="9" count="0"/>
        </references>
      </pivotArea>
    </format>
    <format dxfId="13">
      <pivotArea type="all" dataOnly="0" outline="0" fieldPosition="0"/>
    </format>
    <format dxfId="12">
      <pivotArea outline="0" collapsedLevelsAreSubtotals="1" fieldPosition="0"/>
    </format>
    <format dxfId="11">
      <pivotArea field="9" type="button" dataOnly="0" labelOnly="1" outline="0" axis="axisRow" fieldPosition="0"/>
    </format>
    <format dxfId="10">
      <pivotArea dataOnly="0" labelOnly="1" fieldPosition="0">
        <references count="1">
          <reference field="9" count="0"/>
        </references>
      </pivotArea>
    </format>
    <format dxfId="9">
      <pivotArea dataOnly="0" labelOnly="1" grandRow="1" outline="0" fieldPosition="0"/>
    </format>
    <format dxfId="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D32" totalsRowShown="0">
  <tableColumns count="4">
    <tableColumn id="1" xr3:uid="{00000000-0010-0000-0000-000001000000}" name="Table"/>
    <tableColumn id="2" xr3:uid="{00000000-0010-0000-0000-000002000000}" name="Date" dataDxfId="18" totalsRowDxfId="17"/>
    <tableColumn id="4" xr3:uid="{00000000-0010-0000-0000-000004000000}" name="Person" dataDxfId="16" totalsRowDxfId="15"/>
    <tableColumn id="3" xr3:uid="{00000000-0010-0000-0000-000003000000}" name="Chang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555759"/>
      </a:dk2>
      <a:lt2>
        <a:srgbClr val="F2F2F2"/>
      </a:lt2>
      <a:accent1>
        <a:srgbClr val="95D600"/>
      </a:accent1>
      <a:accent2>
        <a:srgbClr val="648C1A"/>
      </a:accent2>
      <a:accent3>
        <a:srgbClr val="0093C9"/>
      </a:accent3>
      <a:accent4>
        <a:srgbClr val="FFB718"/>
      </a:accent4>
      <a:accent5>
        <a:srgbClr val="F07B05"/>
      </a:accent5>
      <a:accent6>
        <a:srgbClr val="AC0040"/>
      </a:accent6>
      <a:hlink>
        <a:srgbClr val="006579"/>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63" Type="http://schemas.openxmlformats.org/officeDocument/2006/relationships/ctrlProp" Target="../ctrlProps/ctrlProp61.xml"/><Relationship Id="rId7" Type="http://schemas.openxmlformats.org/officeDocument/2006/relationships/ctrlProp" Target="../ctrlProps/ctrlProp5.xml"/><Relationship Id="rId2" Type="http://schemas.openxmlformats.org/officeDocument/2006/relationships/vmlDrawing" Target="../drawings/vmlDrawing2.v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66" Type="http://schemas.openxmlformats.org/officeDocument/2006/relationships/ctrlProp" Target="../ctrlProps/ctrlProp64.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61" Type="http://schemas.openxmlformats.org/officeDocument/2006/relationships/ctrlProp" Target="../ctrlProps/ctrlProp59.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8" Type="http://schemas.openxmlformats.org/officeDocument/2006/relationships/ctrlProp" Target="../ctrlProps/ctrlProp6.xml"/><Relationship Id="rId51" Type="http://schemas.openxmlformats.org/officeDocument/2006/relationships/ctrlProp" Target="../ctrlProps/ctrlProp49.xml"/><Relationship Id="rId3" Type="http://schemas.openxmlformats.org/officeDocument/2006/relationships/ctrlProp" Target="../ctrlProps/ctrlProp1.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2"/>
  <sheetViews>
    <sheetView workbookViewId="0">
      <selection activeCell="D39" sqref="D39"/>
    </sheetView>
  </sheetViews>
  <sheetFormatPr defaultRowHeight="14.5" x14ac:dyDescent="0.35"/>
  <cols>
    <col min="1" max="1" width="14.1796875" customWidth="1"/>
    <col min="2" max="2" width="14.81640625" bestFit="1" customWidth="1"/>
    <col min="3" max="3" width="16.453125" customWidth="1"/>
    <col min="4" max="4" width="86" bestFit="1" customWidth="1"/>
  </cols>
  <sheetData>
    <row r="1" spans="1:4" x14ac:dyDescent="0.35">
      <c r="A1" s="30" t="s">
        <v>48</v>
      </c>
    </row>
    <row r="2" spans="1:4" x14ac:dyDescent="0.35">
      <c r="A2" t="s">
        <v>49</v>
      </c>
      <c r="B2" t="s">
        <v>50</v>
      </c>
      <c r="C2" t="s">
        <v>53</v>
      </c>
      <c r="D2" t="s">
        <v>51</v>
      </c>
    </row>
    <row r="3" spans="1:4" x14ac:dyDescent="0.35">
      <c r="A3" t="s">
        <v>52</v>
      </c>
      <c r="B3" s="31">
        <v>43520</v>
      </c>
      <c r="C3" s="31" t="s">
        <v>618</v>
      </c>
      <c r="D3" t="s">
        <v>619</v>
      </c>
    </row>
    <row r="4" spans="1:4" x14ac:dyDescent="0.35">
      <c r="A4" s="54"/>
      <c r="B4" s="31"/>
      <c r="C4" s="31"/>
    </row>
    <row r="5" spans="1:4" x14ac:dyDescent="0.35">
      <c r="B5" s="31"/>
      <c r="C5" s="31"/>
    </row>
    <row r="6" spans="1:4" x14ac:dyDescent="0.35">
      <c r="B6" s="31"/>
      <c r="C6" s="31"/>
    </row>
    <row r="7" spans="1:4" x14ac:dyDescent="0.35">
      <c r="B7" s="31"/>
      <c r="C7" s="31"/>
    </row>
    <row r="8" spans="1:4" x14ac:dyDescent="0.35">
      <c r="B8" s="31"/>
      <c r="C8" s="31"/>
    </row>
    <row r="9" spans="1:4" x14ac:dyDescent="0.35">
      <c r="B9" s="31"/>
      <c r="C9" s="31"/>
    </row>
    <row r="10" spans="1:4" x14ac:dyDescent="0.35">
      <c r="B10" s="31"/>
      <c r="C10" s="31"/>
    </row>
    <row r="11" spans="1:4" x14ac:dyDescent="0.35">
      <c r="B11" s="31"/>
      <c r="C11" s="31"/>
    </row>
    <row r="12" spans="1:4" x14ac:dyDescent="0.35">
      <c r="B12" s="31"/>
      <c r="C12" s="31"/>
    </row>
    <row r="13" spans="1:4" x14ac:dyDescent="0.35">
      <c r="B13" s="31"/>
      <c r="C13" s="31"/>
    </row>
    <row r="14" spans="1:4" x14ac:dyDescent="0.35">
      <c r="B14" s="31"/>
      <c r="C14" s="31"/>
    </row>
    <row r="15" spans="1:4" x14ac:dyDescent="0.35">
      <c r="B15" s="31"/>
      <c r="C15" s="31"/>
    </row>
    <row r="16" spans="1:4" x14ac:dyDescent="0.35">
      <c r="B16" s="31"/>
      <c r="C16" s="31"/>
    </row>
    <row r="17" spans="2:3" x14ac:dyDescent="0.35">
      <c r="B17" s="31"/>
      <c r="C17" s="31"/>
    </row>
    <row r="18" spans="2:3" x14ac:dyDescent="0.35">
      <c r="B18" s="31"/>
      <c r="C18" s="31"/>
    </row>
    <row r="19" spans="2:3" x14ac:dyDescent="0.35">
      <c r="B19" s="31"/>
      <c r="C19" s="31"/>
    </row>
    <row r="20" spans="2:3" x14ac:dyDescent="0.35">
      <c r="B20" s="31"/>
      <c r="C20" s="31"/>
    </row>
    <row r="21" spans="2:3" x14ac:dyDescent="0.35">
      <c r="B21" s="31"/>
      <c r="C21" s="31"/>
    </row>
    <row r="22" spans="2:3" x14ac:dyDescent="0.35">
      <c r="B22" s="31"/>
      <c r="C22" s="31"/>
    </row>
    <row r="23" spans="2:3" x14ac:dyDescent="0.35">
      <c r="B23" s="31"/>
      <c r="C23" s="31"/>
    </row>
    <row r="24" spans="2:3" x14ac:dyDescent="0.35">
      <c r="B24" s="31"/>
      <c r="C24" s="31"/>
    </row>
    <row r="25" spans="2:3" x14ac:dyDescent="0.35">
      <c r="B25" s="31"/>
      <c r="C25" s="31"/>
    </row>
    <row r="26" spans="2:3" x14ac:dyDescent="0.35">
      <c r="B26" s="31"/>
      <c r="C26" s="31"/>
    </row>
    <row r="27" spans="2:3" x14ac:dyDescent="0.35">
      <c r="B27" s="31"/>
      <c r="C27" s="31"/>
    </row>
    <row r="28" spans="2:3" x14ac:dyDescent="0.35">
      <c r="B28" s="31"/>
      <c r="C28" s="31"/>
    </row>
    <row r="29" spans="2:3" x14ac:dyDescent="0.35">
      <c r="B29" s="31"/>
      <c r="C29" s="31"/>
    </row>
    <row r="30" spans="2:3" x14ac:dyDescent="0.35">
      <c r="B30" s="31"/>
      <c r="C30" s="31"/>
    </row>
    <row r="31" spans="2:3" x14ac:dyDescent="0.35">
      <c r="B31" s="31"/>
      <c r="C31" s="31"/>
    </row>
    <row r="32" spans="2:3" x14ac:dyDescent="0.35">
      <c r="B32" s="31"/>
      <c r="C32" s="31"/>
    </row>
  </sheetData>
  <pageMargins left="0.7" right="0.7" top="0.75" bottom="0.75" header="0.3" footer="0.3"/>
  <pageSetup orientation="portrait" horizontalDpi="1200" verticalDpi="12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32CC3-747C-44E1-9F86-14AE7F5D9DBA}">
  <dimension ref="A1:AU27"/>
  <sheetViews>
    <sheetView showGridLines="0" topLeftCell="B1" workbookViewId="0">
      <selection activeCell="A2" sqref="A2:AJ15"/>
    </sheetView>
  </sheetViews>
  <sheetFormatPr defaultRowHeight="14.5" outlineLevelCol="2" x14ac:dyDescent="0.35"/>
  <cols>
    <col min="1" max="1" width="62.1796875" customWidth="1"/>
    <col min="2" max="2" width="13.453125" customWidth="1" outlineLevel="2"/>
    <col min="3" max="3" width="12.26953125" customWidth="1" outlineLevel="2"/>
    <col min="4" max="4" width="9.81640625" customWidth="1" outlineLevel="2"/>
    <col min="5" max="12" width="10.453125" customWidth="1" outlineLevel="2"/>
    <col min="13" max="24" width="10.453125" customWidth="1" outlineLevel="1"/>
    <col min="25" max="36" width="10.453125" customWidth="1"/>
    <col min="37" max="37" width="9.54296875" customWidth="1"/>
    <col min="38" max="38" width="9" customWidth="1"/>
  </cols>
  <sheetData>
    <row r="1" spans="1:47" ht="19" thickBot="1" x14ac:dyDescent="0.4">
      <c r="A1" s="11" t="s">
        <v>492</v>
      </c>
    </row>
    <row r="2" spans="1:47" ht="15" thickTop="1" x14ac:dyDescent="0.35">
      <c r="A2" s="12"/>
      <c r="B2" s="13"/>
      <c r="C2" s="13"/>
      <c r="D2" s="17" t="s">
        <v>128</v>
      </c>
      <c r="E2" s="18"/>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22"/>
      <c r="AK2" s="8"/>
      <c r="AL2" s="9"/>
      <c r="AM2" s="8"/>
    </row>
    <row r="3" spans="1:47" ht="41" thickBot="1" x14ac:dyDescent="0.5">
      <c r="A3" s="14" t="s">
        <v>115</v>
      </c>
      <c r="B3" s="15" t="s">
        <v>327</v>
      </c>
      <c r="C3" s="15" t="s">
        <v>484</v>
      </c>
      <c r="D3" s="20">
        <v>2018</v>
      </c>
      <c r="E3" s="16">
        <v>2019</v>
      </c>
      <c r="F3" s="16">
        <v>2020</v>
      </c>
      <c r="G3" s="16">
        <v>2021</v>
      </c>
      <c r="H3" s="16">
        <v>2022</v>
      </c>
      <c r="I3" s="16">
        <v>2023</v>
      </c>
      <c r="J3" s="16">
        <v>2024</v>
      </c>
      <c r="K3" s="16">
        <v>2025</v>
      </c>
      <c r="L3" s="16">
        <v>2026</v>
      </c>
      <c r="M3" s="16">
        <v>2027</v>
      </c>
      <c r="N3" s="16">
        <v>2028</v>
      </c>
      <c r="O3" s="16">
        <v>2029</v>
      </c>
      <c r="P3" s="16">
        <v>2030</v>
      </c>
      <c r="Q3" s="16">
        <v>2031</v>
      </c>
      <c r="R3" s="16">
        <v>2032</v>
      </c>
      <c r="S3" s="16">
        <v>2033</v>
      </c>
      <c r="T3" s="16">
        <v>2034</v>
      </c>
      <c r="U3" s="16">
        <v>2035</v>
      </c>
      <c r="V3" s="16">
        <v>2036</v>
      </c>
      <c r="W3" s="16">
        <v>2037</v>
      </c>
      <c r="X3" s="16">
        <v>2038</v>
      </c>
      <c r="Y3" s="16">
        <v>2039</v>
      </c>
      <c r="Z3" s="16">
        <v>2040</v>
      </c>
      <c r="AA3" s="16">
        <v>2041</v>
      </c>
      <c r="AB3" s="16">
        <v>2042</v>
      </c>
      <c r="AC3" s="16">
        <v>2043</v>
      </c>
      <c r="AD3" s="16">
        <v>2044</v>
      </c>
      <c r="AE3" s="16">
        <v>2045</v>
      </c>
      <c r="AF3" s="16">
        <v>2046</v>
      </c>
      <c r="AG3" s="16">
        <v>2047</v>
      </c>
      <c r="AH3" s="16">
        <v>2048</v>
      </c>
      <c r="AI3" s="16">
        <v>2049</v>
      </c>
      <c r="AJ3" s="23">
        <v>2050</v>
      </c>
      <c r="AK3" s="9"/>
      <c r="AL3" s="620" t="s">
        <v>15</v>
      </c>
      <c r="AM3" s="620"/>
      <c r="AO3" s="621" t="s">
        <v>11</v>
      </c>
      <c r="AP3" s="621"/>
      <c r="AQ3" s="621"/>
      <c r="AR3" s="621"/>
      <c r="AS3" s="621"/>
      <c r="AT3" s="621"/>
      <c r="AU3" s="621"/>
    </row>
    <row r="4" spans="1:47" ht="15.65" customHeight="1" thickTop="1" thickBot="1" x14ac:dyDescent="0.4">
      <c r="A4" s="70" t="s">
        <v>480</v>
      </c>
      <c r="B4" s="72">
        <v>1478609.69209576</v>
      </c>
      <c r="C4" s="71">
        <f>SUM(D4:AJ4)</f>
        <v>20317611.365850743</v>
      </c>
      <c r="D4" s="289"/>
      <c r="E4" s="290">
        <v>1478609.69209576</v>
      </c>
      <c r="F4" s="290">
        <v>1478609.69209576</v>
      </c>
      <c r="G4" s="290">
        <v>1478436.1200882399</v>
      </c>
      <c r="H4" s="290">
        <v>1477419.5894703199</v>
      </c>
      <c r="I4" s="290">
        <v>1475675.1099438199</v>
      </c>
      <c r="J4" s="290">
        <v>1472649.08716944</v>
      </c>
      <c r="K4" s="290">
        <v>1251053.4261306101</v>
      </c>
      <c r="L4" s="290">
        <v>1251053.4261306101</v>
      </c>
      <c r="M4" s="92">
        <v>1241655.13278885</v>
      </c>
      <c r="N4" s="92">
        <v>1241365.57913022</v>
      </c>
      <c r="O4" s="92">
        <v>677384.60075349105</v>
      </c>
      <c r="P4" s="92">
        <v>653823.03125349095</v>
      </c>
      <c r="Q4" s="92">
        <v>653823.03125349095</v>
      </c>
      <c r="R4" s="92">
        <v>624988.33857547794</v>
      </c>
      <c r="S4" s="92">
        <v>624445.91046215396</v>
      </c>
      <c r="T4" s="92">
        <v>546904.89326277596</v>
      </c>
      <c r="U4" s="92">
        <v>544682.39826277597</v>
      </c>
      <c r="V4" s="92">
        <v>544682.39826277597</v>
      </c>
      <c r="W4" s="92">
        <v>544682.39826277597</v>
      </c>
      <c r="X4" s="92">
        <v>544682.39826277597</v>
      </c>
      <c r="Y4" s="92">
        <v>102197.022439024</v>
      </c>
      <c r="Z4" s="92">
        <v>102197.022439024</v>
      </c>
      <c r="AA4" s="92">
        <v>102197.022439024</v>
      </c>
      <c r="AB4" s="92">
        <v>102197.022439024</v>
      </c>
      <c r="AC4" s="92">
        <v>102197.022439024</v>
      </c>
      <c r="AD4" s="92"/>
      <c r="AE4" s="92"/>
      <c r="AF4" s="92"/>
      <c r="AG4" s="92"/>
      <c r="AH4" s="92"/>
      <c r="AI4" s="92"/>
      <c r="AJ4" s="92"/>
      <c r="AK4" s="8"/>
      <c r="AL4" s="8">
        <f>COUNT(D4:AJ4)</f>
        <v>25</v>
      </c>
      <c r="AM4" s="8" t="e">
        <f>AL4=CEILING(#REF!,1)</f>
        <v>#REF!</v>
      </c>
      <c r="AO4" s="622" t="s">
        <v>271</v>
      </c>
      <c r="AP4" s="622"/>
      <c r="AQ4" s="622"/>
      <c r="AR4" s="622"/>
      <c r="AS4" s="622"/>
      <c r="AT4" s="622"/>
      <c r="AU4" s="622"/>
    </row>
    <row r="5" spans="1:47" ht="15" thickBot="1" x14ac:dyDescent="0.4">
      <c r="A5" s="77" t="s">
        <v>481</v>
      </c>
      <c r="B5" s="102">
        <v>2282747.3005449399</v>
      </c>
      <c r="C5" s="104">
        <f>SUM(D5:AJ5)</f>
        <v>25099826.324521758</v>
      </c>
      <c r="D5" s="291"/>
      <c r="E5" s="290">
        <v>2007605.31984556</v>
      </c>
      <c r="F5" s="290">
        <v>2007605.31984556</v>
      </c>
      <c r="G5" s="290">
        <v>2007605.31984556</v>
      </c>
      <c r="H5" s="290">
        <v>2007605.31984556</v>
      </c>
      <c r="I5" s="290">
        <v>2007605.31984556</v>
      </c>
      <c r="J5" s="290">
        <v>2007605.31984556</v>
      </c>
      <c r="K5" s="290">
        <v>1977489.0915550799</v>
      </c>
      <c r="L5" s="290">
        <v>1977489.0915550799</v>
      </c>
      <c r="M5" s="290">
        <v>1975299.7581414101</v>
      </c>
      <c r="N5" s="290">
        <v>1975299.7581414101</v>
      </c>
      <c r="O5" s="290">
        <v>1974956.51807098</v>
      </c>
      <c r="P5" s="290">
        <v>764989.21703178994</v>
      </c>
      <c r="Q5" s="290">
        <v>764989.21703178994</v>
      </c>
      <c r="R5" s="290">
        <v>764989.21703178994</v>
      </c>
      <c r="S5" s="290">
        <v>701894.42103178904</v>
      </c>
      <c r="T5" s="290">
        <v>63564.500635033997</v>
      </c>
      <c r="U5" s="290">
        <v>63564.500635033997</v>
      </c>
      <c r="V5" s="290">
        <v>32480.029195034</v>
      </c>
      <c r="W5" s="290">
        <v>11757.048235034001</v>
      </c>
      <c r="X5" s="290">
        <v>11757.048235034001</v>
      </c>
      <c r="Y5" s="290">
        <v>-1265.0022155792699</v>
      </c>
      <c r="Z5" s="290">
        <v>-1265.0022155792699</v>
      </c>
      <c r="AA5" s="290">
        <v>-1265.0022155792699</v>
      </c>
      <c r="AB5" s="290">
        <v>-1265.0022155792699</v>
      </c>
      <c r="AC5" s="290">
        <v>-1265.0022155792699</v>
      </c>
      <c r="AD5" s="290"/>
      <c r="AE5" s="290"/>
      <c r="AF5" s="290"/>
      <c r="AG5" s="290"/>
      <c r="AH5" s="290"/>
      <c r="AI5" s="290"/>
      <c r="AJ5" s="290"/>
      <c r="AK5" s="8"/>
      <c r="AL5" s="8">
        <f>COUNT(D5:AJ5)</f>
        <v>25</v>
      </c>
      <c r="AM5" s="8" t="e">
        <f>AL5=CEILING(#REF!,1)</f>
        <v>#REF!</v>
      </c>
      <c r="AO5" s="617" t="s">
        <v>40</v>
      </c>
      <c r="AP5" s="617"/>
      <c r="AQ5" s="617"/>
      <c r="AR5" s="617"/>
      <c r="AS5" s="617"/>
      <c r="AT5" s="617"/>
      <c r="AU5" s="617"/>
    </row>
    <row r="6" spans="1:47" ht="15" customHeight="1" thickBot="1" x14ac:dyDescent="0.4">
      <c r="A6" s="93" t="s">
        <v>482</v>
      </c>
      <c r="B6" s="102">
        <v>43338050.075326703</v>
      </c>
      <c r="C6" s="104">
        <f>SUM(D6:AJ6)</f>
        <v>595509189.13308549</v>
      </c>
      <c r="D6" s="292"/>
      <c r="E6" s="290">
        <v>43338050.075326703</v>
      </c>
      <c r="F6" s="290">
        <v>43338050.075326703</v>
      </c>
      <c r="G6" s="290">
        <v>43332962.679786399</v>
      </c>
      <c r="H6" s="290">
        <v>43303168.167374901</v>
      </c>
      <c r="I6" s="290">
        <v>43252037.4724534</v>
      </c>
      <c r="J6" s="290">
        <v>43163344.744936198</v>
      </c>
      <c r="K6" s="290">
        <v>36668375.919888303</v>
      </c>
      <c r="L6" s="290">
        <v>36668375.919888303</v>
      </c>
      <c r="M6" s="290">
        <v>36392911.942041203</v>
      </c>
      <c r="N6" s="290">
        <v>36384425.124306798</v>
      </c>
      <c r="O6" s="290">
        <v>19854142.648084801</v>
      </c>
      <c r="P6" s="290">
        <v>19163553.046039801</v>
      </c>
      <c r="Q6" s="290">
        <v>19163553.046039801</v>
      </c>
      <c r="R6" s="290">
        <v>18318408.203647301</v>
      </c>
      <c r="S6" s="290">
        <v>18302509.635645699</v>
      </c>
      <c r="T6" s="290">
        <v>16029782.421531999</v>
      </c>
      <c r="U6" s="290">
        <v>15964641.093082</v>
      </c>
      <c r="V6" s="290">
        <v>15964641.093082</v>
      </c>
      <c r="W6" s="290">
        <v>15964641.093082</v>
      </c>
      <c r="X6" s="290">
        <v>15964641.093082</v>
      </c>
      <c r="Y6" s="290">
        <v>2995394.7276877998</v>
      </c>
      <c r="Z6" s="290">
        <v>2995394.7276877998</v>
      </c>
      <c r="AA6" s="290">
        <v>2995394.7276877998</v>
      </c>
      <c r="AB6" s="290">
        <v>2995394.7276877998</v>
      </c>
      <c r="AC6" s="290">
        <v>2995394.7276877998</v>
      </c>
      <c r="AD6" s="290"/>
      <c r="AE6" s="290"/>
      <c r="AF6" s="290"/>
      <c r="AG6" s="290"/>
      <c r="AH6" s="290"/>
      <c r="AI6" s="290"/>
      <c r="AJ6" s="290"/>
      <c r="AK6" s="8"/>
      <c r="AL6" s="8">
        <f>COUNT(D6:AJ6)</f>
        <v>25</v>
      </c>
      <c r="AM6" s="8" t="e">
        <f>AL6=CEILING(#REF!,1)</f>
        <v>#REF!</v>
      </c>
      <c r="AO6" s="58"/>
      <c r="AP6" s="58"/>
      <c r="AQ6" s="58"/>
      <c r="AR6" s="58"/>
      <c r="AS6" s="58"/>
      <c r="AT6" s="58"/>
      <c r="AU6" s="58"/>
    </row>
    <row r="7" spans="1:47" ht="15" customHeight="1" thickBot="1" x14ac:dyDescent="0.4">
      <c r="A7" s="94" t="s">
        <v>483</v>
      </c>
      <c r="B7" s="85">
        <v>66907323.378972098</v>
      </c>
      <c r="C7" s="95">
        <f>SUM(D7:AJ7)</f>
        <v>735675909.57173216</v>
      </c>
      <c r="D7" s="293"/>
      <c r="E7" s="294">
        <v>58842911.924673297</v>
      </c>
      <c r="F7" s="96">
        <v>58842911.924673297</v>
      </c>
      <c r="G7" s="96">
        <v>58842911.924673297</v>
      </c>
      <c r="H7" s="96">
        <v>58842911.924673297</v>
      </c>
      <c r="I7" s="96">
        <v>58842911.924673297</v>
      </c>
      <c r="J7" s="96">
        <v>58842911.924673297</v>
      </c>
      <c r="K7" s="96">
        <v>57960205.273479402</v>
      </c>
      <c r="L7" s="96">
        <v>57960205.273479402</v>
      </c>
      <c r="M7" s="96">
        <v>57896035.911124699</v>
      </c>
      <c r="N7" s="96">
        <v>57896035.911124699</v>
      </c>
      <c r="O7" s="96">
        <v>57885975.544660397</v>
      </c>
      <c r="P7" s="96">
        <v>22421833.9512018</v>
      </c>
      <c r="Q7" s="96">
        <v>22421833.9512018</v>
      </c>
      <c r="R7" s="96">
        <v>22421833.9512018</v>
      </c>
      <c r="S7" s="96">
        <v>20572525.480441701</v>
      </c>
      <c r="T7" s="96">
        <v>1863075.5136128501</v>
      </c>
      <c r="U7" s="96">
        <v>1863075.5136128501</v>
      </c>
      <c r="V7" s="96">
        <v>951989.65570644801</v>
      </c>
      <c r="W7" s="96">
        <v>344599.08376884798</v>
      </c>
      <c r="X7" s="96">
        <v>344599.08376884798</v>
      </c>
      <c r="Y7" s="96">
        <v>-37077.2149386284</v>
      </c>
      <c r="Z7" s="96">
        <v>-37077.2149386284</v>
      </c>
      <c r="AA7" s="96">
        <v>-37077.2149386284</v>
      </c>
      <c r="AB7" s="96">
        <v>-37077.2149386284</v>
      </c>
      <c r="AC7" s="96">
        <v>-37077.2149386284</v>
      </c>
      <c r="AD7" s="96"/>
      <c r="AE7" s="96"/>
      <c r="AF7" s="96"/>
      <c r="AG7" s="96"/>
      <c r="AH7" s="96"/>
      <c r="AI7" s="96"/>
      <c r="AJ7" s="96"/>
      <c r="AK7" s="8"/>
      <c r="AL7" s="8">
        <f>COUNT(D7:AJ7)</f>
        <v>25</v>
      </c>
      <c r="AM7" s="8" t="e">
        <f>AL7=CEILING(#REF!,1)</f>
        <v>#REF!</v>
      </c>
      <c r="AO7" s="618" t="s">
        <v>328</v>
      </c>
      <c r="AP7" s="618"/>
      <c r="AQ7" s="618"/>
      <c r="AR7" s="618"/>
      <c r="AS7" s="618"/>
      <c r="AT7" s="618"/>
      <c r="AU7" s="618"/>
    </row>
    <row r="8" spans="1:47" s="30" customFormat="1" ht="15" thickBot="1" x14ac:dyDescent="0.4">
      <c r="A8" s="98" t="s">
        <v>1274</v>
      </c>
      <c r="B8" s="83">
        <f>SUM(B4:B5)</f>
        <v>3761356.9926407002</v>
      </c>
      <c r="C8" s="205">
        <f>SUM(D8:AJ8)</f>
        <v>45417437.690372489</v>
      </c>
      <c r="D8" s="295"/>
      <c r="E8" s="206">
        <f>SUM(E4:E5)</f>
        <v>3486215.0119413203</v>
      </c>
      <c r="F8" s="206">
        <f t="shared" ref="F8:AJ8" si="0">SUM(F4:F5)</f>
        <v>3486215.0119413203</v>
      </c>
      <c r="G8" s="206">
        <f t="shared" si="0"/>
        <v>3486041.4399338001</v>
      </c>
      <c r="H8" s="206">
        <f t="shared" si="0"/>
        <v>3485024.9093158799</v>
      </c>
      <c r="I8" s="206">
        <f t="shared" si="0"/>
        <v>3483280.4297893802</v>
      </c>
      <c r="J8" s="206">
        <f t="shared" si="0"/>
        <v>3480254.407015</v>
      </c>
      <c r="K8" s="206">
        <f t="shared" si="0"/>
        <v>3228542.51768569</v>
      </c>
      <c r="L8" s="206">
        <f t="shared" si="0"/>
        <v>3228542.51768569</v>
      </c>
      <c r="M8" s="206">
        <f t="shared" si="0"/>
        <v>3216954.8909302601</v>
      </c>
      <c r="N8" s="206">
        <f t="shared" si="0"/>
        <v>3216665.3372716298</v>
      </c>
      <c r="O8" s="206">
        <f t="shared" si="0"/>
        <v>2652341.1188244708</v>
      </c>
      <c r="P8" s="206">
        <f t="shared" si="0"/>
        <v>1418812.248285281</v>
      </c>
      <c r="Q8" s="206">
        <f t="shared" si="0"/>
        <v>1418812.248285281</v>
      </c>
      <c r="R8" s="206">
        <f t="shared" si="0"/>
        <v>1389977.5556072679</v>
      </c>
      <c r="S8" s="206">
        <f t="shared" si="0"/>
        <v>1326340.331493943</v>
      </c>
      <c r="T8" s="206">
        <f t="shared" si="0"/>
        <v>610469.39389781002</v>
      </c>
      <c r="U8" s="206">
        <f t="shared" si="0"/>
        <v>608246.89889780991</v>
      </c>
      <c r="V8" s="206">
        <f t="shared" si="0"/>
        <v>577162.42745780991</v>
      </c>
      <c r="W8" s="206">
        <f t="shared" si="0"/>
        <v>556439.44649780996</v>
      </c>
      <c r="X8" s="206">
        <f t="shared" si="0"/>
        <v>556439.44649780996</v>
      </c>
      <c r="Y8" s="206">
        <f t="shared" si="0"/>
        <v>100932.02022344474</v>
      </c>
      <c r="Z8" s="206">
        <f t="shared" si="0"/>
        <v>100932.02022344474</v>
      </c>
      <c r="AA8" s="206">
        <f t="shared" si="0"/>
        <v>100932.02022344474</v>
      </c>
      <c r="AB8" s="206">
        <f t="shared" si="0"/>
        <v>100932.02022344474</v>
      </c>
      <c r="AC8" s="206">
        <f t="shared" si="0"/>
        <v>100932.02022344474</v>
      </c>
      <c r="AD8" s="206">
        <f t="shared" si="0"/>
        <v>0</v>
      </c>
      <c r="AE8" s="206">
        <f t="shared" si="0"/>
        <v>0</v>
      </c>
      <c r="AF8" s="206">
        <f t="shared" si="0"/>
        <v>0</v>
      </c>
      <c r="AG8" s="206">
        <f t="shared" si="0"/>
        <v>0</v>
      </c>
      <c r="AH8" s="206">
        <f t="shared" si="0"/>
        <v>0</v>
      </c>
      <c r="AI8" s="206">
        <f t="shared" si="0"/>
        <v>0</v>
      </c>
      <c r="AJ8" s="206">
        <f t="shared" si="0"/>
        <v>0</v>
      </c>
      <c r="AK8" s="208"/>
      <c r="AL8" s="208"/>
      <c r="AM8" s="9"/>
      <c r="AN8" s="9"/>
      <c r="AO8" s="618"/>
      <c r="AP8" s="618"/>
      <c r="AQ8" s="618"/>
      <c r="AR8" s="618"/>
      <c r="AS8" s="618"/>
      <c r="AT8" s="618"/>
      <c r="AU8" s="618"/>
    </row>
    <row r="9" spans="1:47" s="30" customFormat="1" ht="15" thickBot="1" x14ac:dyDescent="0.4">
      <c r="A9" s="99" t="s">
        <v>1275</v>
      </c>
      <c r="B9" s="499">
        <f>B8*29.31</f>
        <v>110245373.45429891</v>
      </c>
      <c r="C9" s="210">
        <f>SUM(E9:AJ9)</f>
        <v>1331185098.7048175</v>
      </c>
      <c r="D9" s="296"/>
      <c r="E9" s="211">
        <f>SUM(E6:E7)</f>
        <v>102180962</v>
      </c>
      <c r="F9" s="212">
        <f>SUM(F6:F7)</f>
        <v>102180962</v>
      </c>
      <c r="G9" s="212">
        <f t="shared" ref="G9:AJ9" si="1">SUM(G6:G7)</f>
        <v>102175874.6044597</v>
      </c>
      <c r="H9" s="212">
        <f t="shared" si="1"/>
        <v>102146080.0920482</v>
      </c>
      <c r="I9" s="212">
        <f t="shared" si="1"/>
        <v>102094949.3971267</v>
      </c>
      <c r="J9" s="212">
        <f t="shared" si="1"/>
        <v>102006256.66960949</v>
      </c>
      <c r="K9" s="212">
        <f t="shared" si="1"/>
        <v>94628581.193367705</v>
      </c>
      <c r="L9" s="212">
        <f t="shared" si="1"/>
        <v>94628581.193367705</v>
      </c>
      <c r="M9" s="212">
        <f t="shared" si="1"/>
        <v>94288947.853165895</v>
      </c>
      <c r="N9" s="212">
        <f t="shared" si="1"/>
        <v>94280461.035431504</v>
      </c>
      <c r="O9" s="212">
        <f t="shared" si="1"/>
        <v>77740118.192745194</v>
      </c>
      <c r="P9" s="212">
        <f t="shared" si="1"/>
        <v>41585386.997241601</v>
      </c>
      <c r="Q9" s="212">
        <f t="shared" si="1"/>
        <v>41585386.997241601</v>
      </c>
      <c r="R9" s="212">
        <f t="shared" si="1"/>
        <v>40740242.154849097</v>
      </c>
      <c r="S9" s="212">
        <f t="shared" si="1"/>
        <v>38875035.116087399</v>
      </c>
      <c r="T9" s="212">
        <f t="shared" si="1"/>
        <v>17892857.935144849</v>
      </c>
      <c r="U9" s="212">
        <f t="shared" si="1"/>
        <v>17827716.606694851</v>
      </c>
      <c r="V9" s="212">
        <f t="shared" si="1"/>
        <v>16916630.748788446</v>
      </c>
      <c r="W9" s="212">
        <f t="shared" si="1"/>
        <v>16309240.176850848</v>
      </c>
      <c r="X9" s="212">
        <f t="shared" si="1"/>
        <v>16309240.176850848</v>
      </c>
      <c r="Y9" s="212">
        <f t="shared" si="1"/>
        <v>2958317.5127491714</v>
      </c>
      <c r="Z9" s="212">
        <f t="shared" si="1"/>
        <v>2958317.5127491714</v>
      </c>
      <c r="AA9" s="212">
        <f t="shared" si="1"/>
        <v>2958317.5127491714</v>
      </c>
      <c r="AB9" s="212">
        <f t="shared" si="1"/>
        <v>2958317.5127491714</v>
      </c>
      <c r="AC9" s="212">
        <f t="shared" si="1"/>
        <v>2958317.5127491714</v>
      </c>
      <c r="AD9" s="212">
        <f t="shared" si="1"/>
        <v>0</v>
      </c>
      <c r="AE9" s="212">
        <f t="shared" si="1"/>
        <v>0</v>
      </c>
      <c r="AF9" s="212">
        <f t="shared" si="1"/>
        <v>0</v>
      </c>
      <c r="AG9" s="212">
        <f t="shared" si="1"/>
        <v>0</v>
      </c>
      <c r="AH9" s="212">
        <f t="shared" si="1"/>
        <v>0</v>
      </c>
      <c r="AI9" s="212">
        <f t="shared" si="1"/>
        <v>0</v>
      </c>
      <c r="AJ9" s="212">
        <f t="shared" si="1"/>
        <v>0</v>
      </c>
      <c r="AK9" s="208"/>
      <c r="AL9" s="208"/>
      <c r="AM9" s="9"/>
      <c r="AN9" s="9"/>
      <c r="AO9" s="618"/>
      <c r="AP9" s="618"/>
      <c r="AQ9" s="618"/>
      <c r="AR9" s="618"/>
      <c r="AS9" s="618"/>
      <c r="AT9" s="618"/>
      <c r="AU9" s="618"/>
    </row>
    <row r="10" spans="1:47" s="30" customFormat="1" ht="15" thickBot="1" x14ac:dyDescent="0.4">
      <c r="A10" s="99" t="s">
        <v>1240</v>
      </c>
      <c r="B10" s="99"/>
      <c r="C10" s="210"/>
      <c r="D10" s="297">
        <v>94320888</v>
      </c>
      <c r="E10" s="297">
        <v>94320888</v>
      </c>
      <c r="F10" s="297">
        <v>94309930.163399994</v>
      </c>
      <c r="G10" s="297">
        <v>94169845.384677202</v>
      </c>
      <c r="H10" s="297">
        <v>94126846.4722372</v>
      </c>
      <c r="I10" s="297">
        <v>93838823.158613607</v>
      </c>
      <c r="J10" s="297">
        <v>90716666.732770294</v>
      </c>
      <c r="K10" s="297">
        <v>90716666.732770294</v>
      </c>
      <c r="L10" s="297">
        <v>90696881.289451793</v>
      </c>
      <c r="M10" s="297">
        <v>90402272.145319998</v>
      </c>
      <c r="N10" s="297">
        <v>76772194.957626194</v>
      </c>
      <c r="O10" s="297">
        <v>76772194.957626194</v>
      </c>
      <c r="P10" s="297">
        <v>76772194.957626194</v>
      </c>
      <c r="Q10" s="297">
        <v>76680564.4056409</v>
      </c>
      <c r="R10" s="297">
        <v>74500197.257320896</v>
      </c>
      <c r="S10" s="297">
        <v>13827676.841044201</v>
      </c>
      <c r="T10" s="297">
        <v>13827676.841044201</v>
      </c>
      <c r="U10" s="297">
        <v>13238619.146526599</v>
      </c>
      <c r="V10" s="297">
        <v>10336433.821231101</v>
      </c>
      <c r="W10" s="297">
        <v>10336433.821231101</v>
      </c>
      <c r="X10" s="297">
        <v>6330146.0716094896</v>
      </c>
      <c r="Y10" s="297">
        <v>6330146.0716094896</v>
      </c>
      <c r="Z10" s="297">
        <v>6330146.0716094896</v>
      </c>
      <c r="AA10" s="297">
        <v>6330146.0716094896</v>
      </c>
      <c r="AB10" s="297">
        <v>6330146.0716094896</v>
      </c>
      <c r="AC10" s="297"/>
      <c r="AD10" s="297"/>
      <c r="AE10" s="297"/>
      <c r="AF10" s="297"/>
      <c r="AG10" s="297"/>
      <c r="AH10" s="297"/>
      <c r="AI10" s="297"/>
      <c r="AJ10" s="297"/>
      <c r="AK10" s="208"/>
      <c r="AL10" s="208"/>
      <c r="AM10" s="9"/>
      <c r="AN10" s="9"/>
      <c r="AO10" s="618"/>
      <c r="AP10" s="618"/>
      <c r="AQ10" s="618"/>
      <c r="AR10" s="618"/>
      <c r="AS10" s="618"/>
      <c r="AT10" s="618"/>
      <c r="AU10" s="618"/>
    </row>
    <row r="11" spans="1:47" s="30" customFormat="1" ht="15" thickBot="1" x14ac:dyDescent="0.4">
      <c r="A11" s="99" t="s">
        <v>1241</v>
      </c>
      <c r="B11" s="99"/>
      <c r="C11" s="210"/>
      <c r="D11" s="297">
        <f>SUM(D9,D10)</f>
        <v>94320888</v>
      </c>
      <c r="E11" s="297">
        <f>SUM(E9,E10)</f>
        <v>196501850</v>
      </c>
      <c r="F11" s="297">
        <f>SUM(F9,F10)</f>
        <v>196490892.16339999</v>
      </c>
      <c r="G11" s="297">
        <f t="shared" ref="G11:AJ11" si="2">SUM(G9,G10)</f>
        <v>196345719.9891369</v>
      </c>
      <c r="H11" s="297">
        <f t="shared" si="2"/>
        <v>196272926.5642854</v>
      </c>
      <c r="I11" s="297">
        <f t="shared" si="2"/>
        <v>195933772.5557403</v>
      </c>
      <c r="J11" s="297">
        <f t="shared" si="2"/>
        <v>192722923.40237978</v>
      </c>
      <c r="K11" s="297">
        <f t="shared" si="2"/>
        <v>185345247.92613798</v>
      </c>
      <c r="L11" s="297">
        <f t="shared" si="2"/>
        <v>185325462.4828195</v>
      </c>
      <c r="M11" s="297">
        <f t="shared" si="2"/>
        <v>184691219.99848589</v>
      </c>
      <c r="N11" s="297">
        <f t="shared" si="2"/>
        <v>171052655.9930577</v>
      </c>
      <c r="O11" s="297">
        <f t="shared" si="2"/>
        <v>154512313.15037137</v>
      </c>
      <c r="P11" s="297">
        <f t="shared" si="2"/>
        <v>118357581.9548678</v>
      </c>
      <c r="Q11" s="297">
        <f t="shared" si="2"/>
        <v>118265951.4028825</v>
      </c>
      <c r="R11" s="297">
        <f t="shared" si="2"/>
        <v>115240439.41216999</v>
      </c>
      <c r="S11" s="297">
        <f t="shared" si="2"/>
        <v>52702711.957131602</v>
      </c>
      <c r="T11" s="297">
        <f t="shared" si="2"/>
        <v>31720534.776189052</v>
      </c>
      <c r="U11" s="297">
        <f t="shared" si="2"/>
        <v>31066335.753221452</v>
      </c>
      <c r="V11" s="297">
        <f t="shared" si="2"/>
        <v>27253064.570019547</v>
      </c>
      <c r="W11" s="297">
        <f t="shared" si="2"/>
        <v>26645673.998081949</v>
      </c>
      <c r="X11" s="297">
        <f t="shared" si="2"/>
        <v>22639386.248460338</v>
      </c>
      <c r="Y11" s="297">
        <f t="shared" si="2"/>
        <v>9288463.5843586605</v>
      </c>
      <c r="Z11" s="297">
        <f t="shared" si="2"/>
        <v>9288463.5843586605</v>
      </c>
      <c r="AA11" s="297">
        <f t="shared" si="2"/>
        <v>9288463.5843586605</v>
      </c>
      <c r="AB11" s="297">
        <f t="shared" si="2"/>
        <v>9288463.5843586605</v>
      </c>
      <c r="AC11" s="297">
        <f t="shared" si="2"/>
        <v>2958317.5127491714</v>
      </c>
      <c r="AD11" s="297">
        <f t="shared" si="2"/>
        <v>0</v>
      </c>
      <c r="AE11" s="297">
        <f t="shared" si="2"/>
        <v>0</v>
      </c>
      <c r="AF11" s="297">
        <f t="shared" si="2"/>
        <v>0</v>
      </c>
      <c r="AG11" s="297">
        <f t="shared" si="2"/>
        <v>0</v>
      </c>
      <c r="AH11" s="297">
        <f t="shared" si="2"/>
        <v>0</v>
      </c>
      <c r="AI11" s="297">
        <f t="shared" si="2"/>
        <v>0</v>
      </c>
      <c r="AJ11" s="297">
        <f t="shared" si="2"/>
        <v>0</v>
      </c>
      <c r="AK11" s="208"/>
      <c r="AL11" s="208"/>
      <c r="AM11" s="9"/>
      <c r="AN11" s="9"/>
      <c r="AO11" s="618"/>
      <c r="AP11" s="618"/>
      <c r="AQ11" s="618"/>
      <c r="AR11" s="618"/>
      <c r="AS11" s="618"/>
      <c r="AT11" s="618"/>
      <c r="AU11" s="618"/>
    </row>
    <row r="12" spans="1:47" s="30" customFormat="1" ht="14.5" customHeight="1" thickBot="1" x14ac:dyDescent="0.4">
      <c r="A12" s="99" t="s">
        <v>1234</v>
      </c>
      <c r="B12" s="99"/>
      <c r="C12" s="210"/>
      <c r="D12" s="296"/>
      <c r="E12" s="296"/>
      <c r="F12" s="212">
        <f>E8-F8</f>
        <v>0</v>
      </c>
      <c r="G12" s="212">
        <f t="shared" ref="G12:AJ13" si="3">F8-G8</f>
        <v>173.57200752012432</v>
      </c>
      <c r="H12" s="212">
        <f t="shared" si="3"/>
        <v>1016.5306179202162</v>
      </c>
      <c r="I12" s="212">
        <f t="shared" si="3"/>
        <v>1744.479526499752</v>
      </c>
      <c r="J12" s="212">
        <f t="shared" si="3"/>
        <v>3026.0227743801661</v>
      </c>
      <c r="K12" s="212">
        <f t="shared" si="3"/>
        <v>251711.88932931004</v>
      </c>
      <c r="L12" s="212">
        <f t="shared" si="3"/>
        <v>0</v>
      </c>
      <c r="M12" s="212">
        <f t="shared" si="3"/>
        <v>11587.626755429897</v>
      </c>
      <c r="N12" s="212">
        <f t="shared" si="3"/>
        <v>289.55365863023326</v>
      </c>
      <c r="O12" s="212">
        <f t="shared" si="3"/>
        <v>564324.21844715904</v>
      </c>
      <c r="P12" s="212">
        <f t="shared" si="3"/>
        <v>1233528.8705391898</v>
      </c>
      <c r="Q12" s="212">
        <f t="shared" si="3"/>
        <v>0</v>
      </c>
      <c r="R12" s="212">
        <f t="shared" si="3"/>
        <v>28834.692678013118</v>
      </c>
      <c r="S12" s="212">
        <f t="shared" si="3"/>
        <v>63637.22411332489</v>
      </c>
      <c r="T12" s="212">
        <f t="shared" si="3"/>
        <v>715870.93759613298</v>
      </c>
      <c r="U12" s="212">
        <f t="shared" si="3"/>
        <v>2222.4950000001118</v>
      </c>
      <c r="V12" s="212">
        <f t="shared" si="3"/>
        <v>31084.471439999994</v>
      </c>
      <c r="W12" s="212">
        <f t="shared" si="3"/>
        <v>20722.980959999957</v>
      </c>
      <c r="X12" s="212">
        <f t="shared" si="3"/>
        <v>0</v>
      </c>
      <c r="Y12" s="212">
        <f t="shared" si="3"/>
        <v>455507.42627436522</v>
      </c>
      <c r="Z12" s="212">
        <f t="shared" si="3"/>
        <v>0</v>
      </c>
      <c r="AA12" s="212">
        <f t="shared" si="3"/>
        <v>0</v>
      </c>
      <c r="AB12" s="212">
        <f t="shared" si="3"/>
        <v>0</v>
      </c>
      <c r="AC12" s="212">
        <f t="shared" si="3"/>
        <v>0</v>
      </c>
      <c r="AD12" s="212">
        <f t="shared" si="3"/>
        <v>100932.02022344474</v>
      </c>
      <c r="AE12" s="212">
        <f t="shared" si="3"/>
        <v>0</v>
      </c>
      <c r="AF12" s="212">
        <f t="shared" si="3"/>
        <v>0</v>
      </c>
      <c r="AG12" s="212">
        <f t="shared" si="3"/>
        <v>0</v>
      </c>
      <c r="AH12" s="212">
        <f t="shared" si="3"/>
        <v>0</v>
      </c>
      <c r="AI12" s="212">
        <f t="shared" si="3"/>
        <v>0</v>
      </c>
      <c r="AJ12" s="212">
        <f t="shared" si="3"/>
        <v>0</v>
      </c>
      <c r="AK12" s="213"/>
      <c r="AL12" s="9"/>
      <c r="AM12" s="9"/>
      <c r="AN12" s="9"/>
      <c r="AO12" s="418"/>
      <c r="AP12" s="418"/>
      <c r="AQ12" s="418"/>
      <c r="AR12" s="418"/>
      <c r="AS12" s="418"/>
      <c r="AT12" s="418"/>
      <c r="AU12" s="418"/>
    </row>
    <row r="13" spans="1:47" s="30" customFormat="1" ht="15" thickBot="1" x14ac:dyDescent="0.4">
      <c r="A13" s="299" t="s">
        <v>1242</v>
      </c>
      <c r="B13" s="265"/>
      <c r="C13" s="266"/>
      <c r="D13" s="300"/>
      <c r="E13" s="300"/>
      <c r="F13" s="269">
        <f>E9-F9</f>
        <v>0</v>
      </c>
      <c r="G13" s="269">
        <f t="shared" si="3"/>
        <v>5087.3955402970314</v>
      </c>
      <c r="H13" s="269">
        <f t="shared" si="3"/>
        <v>29794.512411504984</v>
      </c>
      <c r="I13" s="269">
        <f t="shared" si="3"/>
        <v>51130.69492149353</v>
      </c>
      <c r="J13" s="269">
        <f t="shared" si="3"/>
        <v>88692.727517217398</v>
      </c>
      <c r="K13" s="269">
        <f t="shared" si="3"/>
        <v>7377675.4762417823</v>
      </c>
      <c r="L13" s="269">
        <f t="shared" si="3"/>
        <v>0</v>
      </c>
      <c r="M13" s="269">
        <f t="shared" si="3"/>
        <v>339633.34020181</v>
      </c>
      <c r="N13" s="269">
        <f t="shared" si="3"/>
        <v>8486.8177343904972</v>
      </c>
      <c r="O13" s="269">
        <f t="shared" si="3"/>
        <v>16540342.84268631</v>
      </c>
      <c r="P13" s="269">
        <f t="shared" si="3"/>
        <v>36154731.195503592</v>
      </c>
      <c r="Q13" s="269">
        <f t="shared" si="3"/>
        <v>0</v>
      </c>
      <c r="R13" s="269">
        <f t="shared" si="3"/>
        <v>845144.84239250422</v>
      </c>
      <c r="S13" s="269">
        <f t="shared" si="3"/>
        <v>1865207.0387616977</v>
      </c>
      <c r="T13" s="269">
        <f t="shared" si="3"/>
        <v>20982177.18094255</v>
      </c>
      <c r="U13" s="269">
        <f t="shared" si="3"/>
        <v>65141.328449998051</v>
      </c>
      <c r="V13" s="269">
        <f t="shared" si="3"/>
        <v>911085.85790640488</v>
      </c>
      <c r="W13" s="269">
        <f t="shared" si="3"/>
        <v>607390.57193759829</v>
      </c>
      <c r="X13" s="269">
        <f t="shared" si="3"/>
        <v>0</v>
      </c>
      <c r="Y13" s="269">
        <f t="shared" si="3"/>
        <v>13350922.664101677</v>
      </c>
      <c r="Z13" s="269">
        <f t="shared" si="3"/>
        <v>0</v>
      </c>
      <c r="AA13" s="269">
        <f t="shared" si="3"/>
        <v>0</v>
      </c>
      <c r="AB13" s="269">
        <f t="shared" si="3"/>
        <v>0</v>
      </c>
      <c r="AC13" s="269">
        <f t="shared" si="3"/>
        <v>0</v>
      </c>
      <c r="AD13" s="269">
        <f t="shared" si="3"/>
        <v>2958317.5127491714</v>
      </c>
      <c r="AE13" s="269">
        <f t="shared" si="3"/>
        <v>0</v>
      </c>
      <c r="AF13" s="269">
        <f t="shared" si="3"/>
        <v>0</v>
      </c>
      <c r="AG13" s="269">
        <f t="shared" si="3"/>
        <v>0</v>
      </c>
      <c r="AH13" s="269">
        <f t="shared" si="3"/>
        <v>0</v>
      </c>
      <c r="AI13" s="269">
        <f t="shared" si="3"/>
        <v>0</v>
      </c>
      <c r="AJ13" s="269">
        <f t="shared" si="3"/>
        <v>0</v>
      </c>
      <c r="AK13" s="213"/>
      <c r="AL13" s="9"/>
      <c r="AM13" s="9"/>
      <c r="AN13" s="9"/>
      <c r="AO13" s="619" t="s">
        <v>275</v>
      </c>
      <c r="AP13" s="619"/>
      <c r="AQ13" s="619"/>
      <c r="AR13" s="619"/>
      <c r="AS13" s="619"/>
      <c r="AT13" s="619"/>
      <c r="AU13" s="619"/>
    </row>
    <row r="14" spans="1:47" s="30" customFormat="1" ht="15" thickBot="1" x14ac:dyDescent="0.4">
      <c r="A14" s="272" t="s">
        <v>1244</v>
      </c>
      <c r="B14" s="272"/>
      <c r="C14" s="273"/>
      <c r="D14" s="301"/>
      <c r="E14" s="274">
        <f>D10-E10</f>
        <v>0</v>
      </c>
      <c r="F14" s="274">
        <f t="shared" ref="F14:AJ14" si="4">E10-F10</f>
        <v>10957.836600005627</v>
      </c>
      <c r="G14" s="274">
        <f t="shared" si="4"/>
        <v>140084.77872279286</v>
      </c>
      <c r="H14" s="274">
        <f t="shared" si="4"/>
        <v>42998.912440001965</v>
      </c>
      <c r="I14" s="274">
        <f t="shared" si="4"/>
        <v>288023.31362359226</v>
      </c>
      <c r="J14" s="274">
        <f t="shared" si="4"/>
        <v>3122156.4258433133</v>
      </c>
      <c r="K14" s="274">
        <f t="shared" si="4"/>
        <v>0</v>
      </c>
      <c r="L14" s="274">
        <f t="shared" si="4"/>
        <v>19785.443318501115</v>
      </c>
      <c r="M14" s="274">
        <f t="shared" si="4"/>
        <v>294609.14413179457</v>
      </c>
      <c r="N14" s="274">
        <f t="shared" si="4"/>
        <v>13630077.187693805</v>
      </c>
      <c r="O14" s="274">
        <f t="shared" si="4"/>
        <v>0</v>
      </c>
      <c r="P14" s="274">
        <f t="shared" si="4"/>
        <v>0</v>
      </c>
      <c r="Q14" s="274">
        <f t="shared" si="4"/>
        <v>91630.551985293627</v>
      </c>
      <c r="R14" s="274">
        <f t="shared" si="4"/>
        <v>2180367.1483200043</v>
      </c>
      <c r="S14" s="274">
        <f t="shared" si="4"/>
        <v>60672520.416276693</v>
      </c>
      <c r="T14" s="274">
        <f t="shared" si="4"/>
        <v>0</v>
      </c>
      <c r="U14" s="274">
        <f t="shared" si="4"/>
        <v>589057.69451760128</v>
      </c>
      <c r="V14" s="274">
        <f t="shared" si="4"/>
        <v>2902185.3252954986</v>
      </c>
      <c r="W14" s="274">
        <f t="shared" si="4"/>
        <v>0</v>
      </c>
      <c r="X14" s="274">
        <f t="shared" si="4"/>
        <v>4006287.7496216111</v>
      </c>
      <c r="Y14" s="274">
        <f t="shared" si="4"/>
        <v>0</v>
      </c>
      <c r="Z14" s="274">
        <f t="shared" si="4"/>
        <v>0</v>
      </c>
      <c r="AA14" s="274">
        <f t="shared" si="4"/>
        <v>0</v>
      </c>
      <c r="AB14" s="274">
        <f t="shared" si="4"/>
        <v>0</v>
      </c>
      <c r="AC14" s="274">
        <f t="shared" si="4"/>
        <v>6330146.0716094896</v>
      </c>
      <c r="AD14" s="274">
        <f t="shared" si="4"/>
        <v>0</v>
      </c>
      <c r="AE14" s="274">
        <f t="shared" si="4"/>
        <v>0</v>
      </c>
      <c r="AF14" s="274">
        <f t="shared" si="4"/>
        <v>0</v>
      </c>
      <c r="AG14" s="274">
        <f t="shared" si="4"/>
        <v>0</v>
      </c>
      <c r="AH14" s="274">
        <f t="shared" si="4"/>
        <v>0</v>
      </c>
      <c r="AI14" s="274">
        <f t="shared" si="4"/>
        <v>0</v>
      </c>
      <c r="AJ14" s="274">
        <f t="shared" si="4"/>
        <v>0</v>
      </c>
      <c r="AK14" s="213"/>
      <c r="AL14" s="9"/>
      <c r="AM14" s="9"/>
      <c r="AN14" s="9"/>
      <c r="AO14" s="619"/>
      <c r="AP14" s="619"/>
      <c r="AQ14" s="619"/>
      <c r="AR14" s="619"/>
      <c r="AS14" s="619"/>
      <c r="AT14" s="619"/>
      <c r="AU14" s="619"/>
    </row>
    <row r="15" spans="1:47" s="30" customFormat="1" ht="15" thickBot="1" x14ac:dyDescent="0.4">
      <c r="A15" s="302" t="s">
        <v>1243</v>
      </c>
      <c r="B15" s="97"/>
      <c r="C15" s="215"/>
      <c r="D15" s="303"/>
      <c r="E15" s="216">
        <f>SUM(E13,E14)</f>
        <v>0</v>
      </c>
      <c r="F15" s="216">
        <f>SUM(F13,F14)</f>
        <v>10957.836600005627</v>
      </c>
      <c r="G15" s="216">
        <f>SUM(G13,G14)</f>
        <v>145172.1742630899</v>
      </c>
      <c r="H15" s="216">
        <f t="shared" ref="H15:AJ15" si="5">SUM(H13,H14)</f>
        <v>72793.424851506948</v>
      </c>
      <c r="I15" s="216">
        <f t="shared" si="5"/>
        <v>339154.00854508579</v>
      </c>
      <c r="J15" s="216">
        <f t="shared" si="5"/>
        <v>3210849.1533605307</v>
      </c>
      <c r="K15" s="216">
        <f t="shared" si="5"/>
        <v>7377675.4762417823</v>
      </c>
      <c r="L15" s="216">
        <f t="shared" si="5"/>
        <v>19785.443318501115</v>
      </c>
      <c r="M15" s="216">
        <f t="shared" si="5"/>
        <v>634242.48433360457</v>
      </c>
      <c r="N15" s="216">
        <f t="shared" si="5"/>
        <v>13638564.005428195</v>
      </c>
      <c r="O15" s="216">
        <f t="shared" si="5"/>
        <v>16540342.84268631</v>
      </c>
      <c r="P15" s="216">
        <f t="shared" si="5"/>
        <v>36154731.195503592</v>
      </c>
      <c r="Q15" s="216">
        <f t="shared" si="5"/>
        <v>91630.551985293627</v>
      </c>
      <c r="R15" s="216">
        <f t="shared" si="5"/>
        <v>3025511.9907125086</v>
      </c>
      <c r="S15" s="216">
        <f t="shared" si="5"/>
        <v>62537727.455038391</v>
      </c>
      <c r="T15" s="216">
        <f t="shared" si="5"/>
        <v>20982177.18094255</v>
      </c>
      <c r="U15" s="216">
        <f t="shared" si="5"/>
        <v>654199.02296759933</v>
      </c>
      <c r="V15" s="216">
        <f t="shared" si="5"/>
        <v>3813271.1832019035</v>
      </c>
      <c r="W15" s="216">
        <f t="shared" si="5"/>
        <v>607390.57193759829</v>
      </c>
      <c r="X15" s="216">
        <f t="shared" si="5"/>
        <v>4006287.7496216111</v>
      </c>
      <c r="Y15" s="216">
        <f t="shared" si="5"/>
        <v>13350922.664101677</v>
      </c>
      <c r="Z15" s="216">
        <f t="shared" si="5"/>
        <v>0</v>
      </c>
      <c r="AA15" s="216">
        <f t="shared" si="5"/>
        <v>0</v>
      </c>
      <c r="AB15" s="216">
        <f t="shared" si="5"/>
        <v>0</v>
      </c>
      <c r="AC15" s="216">
        <f t="shared" si="5"/>
        <v>6330146.0716094896</v>
      </c>
      <c r="AD15" s="216">
        <f t="shared" si="5"/>
        <v>2958317.5127491714</v>
      </c>
      <c r="AE15" s="216">
        <f t="shared" si="5"/>
        <v>0</v>
      </c>
      <c r="AF15" s="216">
        <f t="shared" si="5"/>
        <v>0</v>
      </c>
      <c r="AG15" s="216">
        <f t="shared" si="5"/>
        <v>0</v>
      </c>
      <c r="AH15" s="216">
        <f t="shared" si="5"/>
        <v>0</v>
      </c>
      <c r="AI15" s="216">
        <f t="shared" si="5"/>
        <v>0</v>
      </c>
      <c r="AJ15" s="216">
        <f t="shared" si="5"/>
        <v>0</v>
      </c>
      <c r="AK15" s="213"/>
      <c r="AL15" s="9"/>
      <c r="AM15" s="9"/>
      <c r="AN15" s="9"/>
      <c r="AO15" s="619"/>
      <c r="AP15" s="619"/>
      <c r="AQ15" s="619"/>
      <c r="AR15" s="619"/>
      <c r="AS15" s="619"/>
      <c r="AT15" s="619"/>
      <c r="AU15" s="619"/>
    </row>
    <row r="16" spans="1:47" x14ac:dyDescent="0.35">
      <c r="A16" s="304"/>
      <c r="AO16" s="619"/>
      <c r="AP16" s="619"/>
      <c r="AQ16" s="619"/>
      <c r="AR16" s="619"/>
      <c r="AS16" s="619"/>
      <c r="AT16" s="619"/>
      <c r="AU16" s="619"/>
    </row>
    <row r="17" spans="41:47" x14ac:dyDescent="0.35">
      <c r="AO17" s="619"/>
      <c r="AP17" s="619"/>
      <c r="AQ17" s="619"/>
      <c r="AR17" s="619"/>
      <c r="AS17" s="619"/>
      <c r="AT17" s="619"/>
      <c r="AU17" s="619"/>
    </row>
    <row r="18" spans="41:47" x14ac:dyDescent="0.35">
      <c r="AP18" s="30"/>
      <c r="AQ18" s="30"/>
      <c r="AR18" s="30"/>
      <c r="AS18" s="30"/>
      <c r="AT18" s="30"/>
      <c r="AU18" s="30"/>
    </row>
    <row r="19" spans="41:47" x14ac:dyDescent="0.35">
      <c r="AO19" t="s">
        <v>325</v>
      </c>
      <c r="AP19" s="30"/>
      <c r="AQ19" s="30"/>
      <c r="AR19" s="30"/>
      <c r="AS19" s="30"/>
      <c r="AT19" s="30"/>
      <c r="AU19" s="30"/>
    </row>
    <row r="20" spans="41:47" x14ac:dyDescent="0.35">
      <c r="AO20" s="60" t="s">
        <v>629</v>
      </c>
    </row>
    <row r="21" spans="41:47" x14ac:dyDescent="0.35">
      <c r="AO21" s="60" t="s">
        <v>634</v>
      </c>
    </row>
    <row r="22" spans="41:47" ht="14.5" customHeight="1" x14ac:dyDescent="0.35">
      <c r="AO22" s="393" t="s">
        <v>635</v>
      </c>
    </row>
    <row r="23" spans="41:47" x14ac:dyDescent="0.35">
      <c r="AO23" s="60" t="s">
        <v>636</v>
      </c>
    </row>
    <row r="24" spans="41:47" x14ac:dyDescent="0.35">
      <c r="AO24" s="60" t="s">
        <v>637</v>
      </c>
    </row>
    <row r="25" spans="41:47" x14ac:dyDescent="0.35">
      <c r="AO25" s="60" t="s">
        <v>638</v>
      </c>
    </row>
    <row r="26" spans="41:47" x14ac:dyDescent="0.35">
      <c r="AO26" s="60" t="s">
        <v>633</v>
      </c>
    </row>
    <row r="27" spans="41:47" x14ac:dyDescent="0.35">
      <c r="AO27" s="388" t="s">
        <v>628</v>
      </c>
    </row>
  </sheetData>
  <mergeCells count="6">
    <mergeCell ref="AO13:AU17"/>
    <mergeCell ref="AL3:AM3"/>
    <mergeCell ref="AO3:AU3"/>
    <mergeCell ref="AO4:AU4"/>
    <mergeCell ref="AO5:AU5"/>
    <mergeCell ref="AO7:AU11"/>
  </mergeCells>
  <pageMargins left="0.7" right="0.7" top="0.75" bottom="0.75" header="0.3" footer="0.3"/>
  <ignoredErrors>
    <ignoredError sqref="B8 E8:AJ8 E9:F9 G9:AJ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9F7F-13AB-4313-885D-49F2423EB936}">
  <dimension ref="A1:I26"/>
  <sheetViews>
    <sheetView showGridLines="0" workbookViewId="0">
      <selection sqref="A1:G9"/>
    </sheetView>
  </sheetViews>
  <sheetFormatPr defaultRowHeight="14.5" x14ac:dyDescent="0.35"/>
  <cols>
    <col min="1" max="1" width="12.81640625" customWidth="1"/>
    <col min="2" max="2" width="34" customWidth="1"/>
    <col min="3" max="3" width="13.1796875" customWidth="1"/>
    <col min="4" max="4" width="16.1796875" customWidth="1"/>
    <col min="5" max="5" width="15" customWidth="1"/>
    <col min="6" max="6" width="19.453125" customWidth="1"/>
    <col min="7" max="7" width="66.54296875" style="5" customWidth="1"/>
    <col min="9" max="9" width="41.1796875" customWidth="1"/>
  </cols>
  <sheetData>
    <row r="1" spans="1:9" ht="40" thickBot="1" x14ac:dyDescent="0.4">
      <c r="A1" s="420" t="s">
        <v>115</v>
      </c>
      <c r="B1" s="420" t="s">
        <v>182</v>
      </c>
      <c r="C1" s="424" t="s">
        <v>327</v>
      </c>
      <c r="D1" s="424" t="s">
        <v>1280</v>
      </c>
      <c r="E1" s="424" t="s">
        <v>1281</v>
      </c>
      <c r="F1" s="424" t="s">
        <v>1282</v>
      </c>
      <c r="G1" s="439" t="s">
        <v>496</v>
      </c>
    </row>
    <row r="2" spans="1:9" s="444" customFormat="1" ht="18.75" customHeight="1" thickTop="1" thickBot="1" x14ac:dyDescent="0.4">
      <c r="A2" s="440" t="s">
        <v>310</v>
      </c>
      <c r="B2" s="440" t="s">
        <v>497</v>
      </c>
      <c r="C2" s="441">
        <v>1478609.69209576</v>
      </c>
      <c r="D2" s="442">
        <v>43338050.075326703</v>
      </c>
      <c r="E2" s="442">
        <v>1478609.69209576</v>
      </c>
      <c r="F2" s="442">
        <v>43338050.075326703</v>
      </c>
      <c r="G2" s="443" t="s">
        <v>1276</v>
      </c>
      <c r="I2"/>
    </row>
    <row r="3" spans="1:9" s="444" customFormat="1" ht="27" customHeight="1" thickBot="1" x14ac:dyDescent="0.4">
      <c r="A3" s="440" t="s">
        <v>309</v>
      </c>
      <c r="B3" s="440" t="s">
        <v>701</v>
      </c>
      <c r="C3" s="441">
        <v>700998.0883988</v>
      </c>
      <c r="D3" s="442">
        <v>20546253.970968802</v>
      </c>
      <c r="E3" s="442">
        <v>546778.50895106397</v>
      </c>
      <c r="F3" s="442">
        <v>16026078.097355699</v>
      </c>
      <c r="G3" s="443" t="s">
        <v>734</v>
      </c>
      <c r="I3"/>
    </row>
    <row r="4" spans="1:9" s="444" customFormat="1" ht="28.5" customHeight="1" thickBot="1" x14ac:dyDescent="0.4">
      <c r="A4" s="440" t="s">
        <v>309</v>
      </c>
      <c r="B4" s="440" t="s">
        <v>704</v>
      </c>
      <c r="C4" s="441">
        <v>76187.429999999993</v>
      </c>
      <c r="D4" s="442">
        <v>2233053.5732999998</v>
      </c>
      <c r="E4" s="442">
        <v>51807.452400000002</v>
      </c>
      <c r="F4" s="442">
        <v>1518476.4298439999</v>
      </c>
      <c r="G4" s="443" t="s">
        <v>1277</v>
      </c>
      <c r="I4"/>
    </row>
    <row r="5" spans="1:9" s="444" customFormat="1" ht="23.25" customHeight="1" thickBot="1" x14ac:dyDescent="0.4">
      <c r="A5" s="440" t="s">
        <v>114</v>
      </c>
      <c r="B5" s="440" t="s">
        <v>439</v>
      </c>
      <c r="C5" s="441">
        <v>1311733.1010391901</v>
      </c>
      <c r="D5" s="442">
        <v>38446897.191458598</v>
      </c>
      <c r="E5" s="442">
        <v>1273062.0970391899</v>
      </c>
      <c r="F5" s="442">
        <v>37313450.064218603</v>
      </c>
      <c r="G5" s="443" t="s">
        <v>735</v>
      </c>
      <c r="I5"/>
    </row>
    <row r="6" spans="1:9" s="444" customFormat="1" ht="30.75" customHeight="1" thickBot="1" x14ac:dyDescent="0.4">
      <c r="A6" s="440" t="s">
        <v>114</v>
      </c>
      <c r="B6" s="440" t="s">
        <v>740</v>
      </c>
      <c r="C6" s="441">
        <v>180407.56242924201</v>
      </c>
      <c r="D6" s="442">
        <v>5287745.6548010902</v>
      </c>
      <c r="E6" s="442">
        <v>122536.14277760001</v>
      </c>
      <c r="F6" s="442">
        <v>3591534.34481144</v>
      </c>
      <c r="G6" s="443" t="s">
        <v>1278</v>
      </c>
      <c r="I6"/>
    </row>
    <row r="7" spans="1:9" s="444" customFormat="1" ht="39.75" customHeight="1" thickBot="1" x14ac:dyDescent="0.4">
      <c r="A7" s="440" t="s">
        <v>457</v>
      </c>
      <c r="B7" s="440" t="s">
        <v>733</v>
      </c>
      <c r="C7" s="441">
        <v>9158.8911378672692</v>
      </c>
      <c r="D7" s="442">
        <v>268447.09925089002</v>
      </c>
      <c r="E7" s="442">
        <v>9158.8911378672692</v>
      </c>
      <c r="F7" s="442">
        <v>268447.09925089002</v>
      </c>
      <c r="G7" s="443" t="s">
        <v>736</v>
      </c>
      <c r="I7"/>
    </row>
    <row r="8" spans="1:9" s="444" customFormat="1" ht="21.75" customHeight="1" thickBot="1" x14ac:dyDescent="0.4">
      <c r="A8" s="567" t="s">
        <v>457</v>
      </c>
      <c r="B8" s="567" t="s">
        <v>719</v>
      </c>
      <c r="C8" s="568">
        <v>4262.2275398399997</v>
      </c>
      <c r="D8" s="569">
        <v>124925.88919271</v>
      </c>
      <c r="E8" s="569">
        <v>4262.2275398399997</v>
      </c>
      <c r="F8" s="569">
        <v>124925.88919271</v>
      </c>
      <c r="G8" s="570" t="s">
        <v>1279</v>
      </c>
      <c r="I8"/>
    </row>
    <row r="9" spans="1:9" s="444" customFormat="1" ht="17.25" customHeight="1" x14ac:dyDescent="0.35">
      <c r="A9" s="445" t="s">
        <v>476</v>
      </c>
      <c r="B9" s="500"/>
      <c r="C9" s="446">
        <f>SUM(C2:C8)</f>
        <v>3761356.9926406993</v>
      </c>
      <c r="D9" s="446">
        <f t="shared" ref="D9:F9" si="0">SUM(D2:D8)</f>
        <v>110245373.45429879</v>
      </c>
      <c r="E9" s="446">
        <f t="shared" si="0"/>
        <v>3486215.0119413212</v>
      </c>
      <c r="F9" s="446">
        <f t="shared" si="0"/>
        <v>102180962.00000004</v>
      </c>
      <c r="G9" s="447"/>
      <c r="I9"/>
    </row>
    <row r="12" spans="1:9" x14ac:dyDescent="0.35">
      <c r="C12" s="423"/>
      <c r="D12" s="423"/>
      <c r="E12" s="423"/>
      <c r="F12" s="423"/>
      <c r="G12" s="448"/>
    </row>
    <row r="13" spans="1:9" x14ac:dyDescent="0.35">
      <c r="C13" s="423"/>
      <c r="D13" s="423"/>
      <c r="E13" s="423"/>
      <c r="F13" s="423"/>
      <c r="G13" s="448"/>
    </row>
    <row r="14" spans="1:9" x14ac:dyDescent="0.35">
      <c r="C14" s="423"/>
      <c r="D14" s="423"/>
      <c r="E14" s="423"/>
      <c r="F14" s="423"/>
      <c r="G14" s="448"/>
    </row>
    <row r="15" spans="1:9" x14ac:dyDescent="0.35">
      <c r="C15" s="423"/>
      <c r="D15" s="423"/>
      <c r="E15" s="423"/>
      <c r="F15" s="423"/>
      <c r="G15" s="448"/>
    </row>
    <row r="16" spans="1:9" x14ac:dyDescent="0.35">
      <c r="C16" s="423"/>
      <c r="D16" s="423"/>
      <c r="E16" s="423"/>
      <c r="F16" s="423"/>
      <c r="G16" s="448"/>
    </row>
    <row r="17" spans="3:7" x14ac:dyDescent="0.35">
      <c r="C17" s="423"/>
      <c r="D17" s="423"/>
      <c r="E17" s="423"/>
      <c r="F17" s="423"/>
      <c r="G17" s="448"/>
    </row>
    <row r="18" spans="3:7" x14ac:dyDescent="0.35">
      <c r="C18" s="423"/>
      <c r="D18" s="423"/>
      <c r="E18" s="423"/>
      <c r="F18" s="423"/>
      <c r="G18" s="448"/>
    </row>
    <row r="19" spans="3:7" x14ac:dyDescent="0.35">
      <c r="C19" s="423"/>
      <c r="D19" s="423"/>
      <c r="E19" s="423"/>
      <c r="F19" s="423"/>
      <c r="G19" s="448"/>
    </row>
    <row r="20" spans="3:7" x14ac:dyDescent="0.35">
      <c r="C20" s="423"/>
      <c r="D20" s="423"/>
      <c r="E20" s="423"/>
      <c r="F20" s="423"/>
      <c r="G20" s="448"/>
    </row>
    <row r="21" spans="3:7" x14ac:dyDescent="0.35">
      <c r="C21" s="423"/>
      <c r="D21" s="423"/>
      <c r="E21" s="423"/>
      <c r="F21" s="423"/>
      <c r="G21" s="448"/>
    </row>
    <row r="22" spans="3:7" x14ac:dyDescent="0.35">
      <c r="C22" s="423"/>
      <c r="D22" s="423"/>
      <c r="E22" s="423"/>
      <c r="F22" s="423"/>
      <c r="G22" s="448"/>
    </row>
    <row r="23" spans="3:7" x14ac:dyDescent="0.35">
      <c r="C23" s="423"/>
      <c r="D23" s="423"/>
      <c r="E23" s="423"/>
      <c r="F23" s="423"/>
      <c r="G23" s="448"/>
    </row>
    <row r="24" spans="3:7" x14ac:dyDescent="0.35">
      <c r="C24" s="423"/>
      <c r="D24" s="423"/>
      <c r="E24" s="423"/>
      <c r="F24" s="423"/>
      <c r="G24" s="448"/>
    </row>
    <row r="25" spans="3:7" x14ac:dyDescent="0.35">
      <c r="C25" s="449"/>
      <c r="D25" s="449"/>
      <c r="E25" s="449"/>
      <c r="F25" s="449"/>
      <c r="G25" s="448"/>
    </row>
    <row r="26" spans="3:7" x14ac:dyDescent="0.35">
      <c r="C26" s="449"/>
      <c r="D26" s="449"/>
      <c r="E26" s="449"/>
      <c r="F26" s="44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F6F9-629E-4A9C-A444-E7A383F26D16}">
  <sheetPr codeName="Sheet8"/>
  <dimension ref="A1:AY66"/>
  <sheetViews>
    <sheetView showGridLines="0" zoomScaleNormal="100" workbookViewId="0">
      <selection activeCell="E34" sqref="E1:E1048576"/>
    </sheetView>
  </sheetViews>
  <sheetFormatPr defaultRowHeight="14.5" outlineLevelCol="2" x14ac:dyDescent="0.35"/>
  <cols>
    <col min="1" max="1" width="16.7265625" customWidth="1"/>
    <col min="2" max="2" width="53.26953125" customWidth="1"/>
    <col min="3" max="3" width="15.81640625" customWidth="1" outlineLevel="2"/>
    <col min="4" max="5" width="14.453125" customWidth="1" outlineLevel="2"/>
    <col min="6" max="6" width="15" customWidth="1" outlineLevel="2"/>
    <col min="7" max="7" width="13.54296875" customWidth="1" outlineLevel="2"/>
    <col min="8" max="11" width="14.54296875" customWidth="1" outlineLevel="2"/>
    <col min="12" max="14" width="12" customWidth="1" outlineLevel="2"/>
    <col min="15" max="15" width="12.81640625" customWidth="1" outlineLevel="2"/>
    <col min="16" max="27" width="12" customWidth="1" outlineLevel="1"/>
    <col min="28" max="38" width="12" bestFit="1" customWidth="1"/>
    <col min="39" max="39" width="9" customWidth="1"/>
    <col min="50" max="50" width="16.81640625" style="460" bestFit="1" customWidth="1"/>
    <col min="51" max="51" width="15" style="423" bestFit="1" customWidth="1"/>
  </cols>
  <sheetData>
    <row r="1" spans="1:49" ht="19" thickBot="1" x14ac:dyDescent="0.4">
      <c r="A1" s="11" t="s">
        <v>498</v>
      </c>
    </row>
    <row r="2" spans="1:49" ht="15" customHeight="1" thickTop="1" x14ac:dyDescent="0.35">
      <c r="A2" s="12"/>
      <c r="B2" s="12"/>
      <c r="C2" s="13"/>
      <c r="D2" s="13"/>
      <c r="E2" s="13"/>
      <c r="F2" s="13"/>
      <c r="G2" s="17" t="s">
        <v>129</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row>
    <row r="3" spans="1:49" ht="40" thickBot="1" x14ac:dyDescent="0.4">
      <c r="A3" s="14" t="s">
        <v>115</v>
      </c>
      <c r="B3" s="14" t="s">
        <v>182</v>
      </c>
      <c r="C3" s="15" t="s">
        <v>522</v>
      </c>
      <c r="D3" s="15" t="s">
        <v>337</v>
      </c>
      <c r="E3" s="15" t="s">
        <v>300</v>
      </c>
      <c r="F3" s="15" t="s">
        <v>338</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490" t="s">
        <v>15</v>
      </c>
      <c r="AP3" s="490"/>
      <c r="AQ3" s="623" t="s">
        <v>11</v>
      </c>
      <c r="AR3" s="623"/>
      <c r="AS3" s="623"/>
      <c r="AT3" s="623"/>
      <c r="AU3" s="623"/>
      <c r="AV3" s="623"/>
      <c r="AW3" s="623"/>
    </row>
    <row r="4" spans="1:49" ht="15.65" customHeight="1" thickTop="1" thickBot="1" x14ac:dyDescent="0.4">
      <c r="A4" s="70" t="s">
        <v>309</v>
      </c>
      <c r="B4" s="70" t="s">
        <v>697</v>
      </c>
      <c r="C4" s="105">
        <v>9.8884553724425697</v>
      </c>
      <c r="D4" s="102">
        <v>306616481.82559001</v>
      </c>
      <c r="E4" s="502">
        <v>0.81266839500258803</v>
      </c>
      <c r="F4" s="498">
        <v>2349286754.02565</v>
      </c>
      <c r="G4" s="261"/>
      <c r="H4" s="72">
        <v>249177524.16654301</v>
      </c>
      <c r="I4" s="72">
        <v>234734967.88261399</v>
      </c>
      <c r="J4" s="72">
        <v>229181736.549146</v>
      </c>
      <c r="K4" s="72">
        <v>228943389.044442</v>
      </c>
      <c r="L4" s="72">
        <v>222218257.94877601</v>
      </c>
      <c r="M4" s="72">
        <v>212505709.00979301</v>
      </c>
      <c r="N4" s="72">
        <v>204354981.23645601</v>
      </c>
      <c r="O4" s="72">
        <v>130794989.215031</v>
      </c>
      <c r="P4" s="72">
        <v>119129075.683323</v>
      </c>
      <c r="Q4" s="72">
        <v>112890826.572262</v>
      </c>
      <c r="R4" s="72">
        <v>100553699.323532</v>
      </c>
      <c r="S4" s="72">
        <v>81404673.735309094</v>
      </c>
      <c r="T4" s="72">
        <v>76907639.536147803</v>
      </c>
      <c r="U4" s="72">
        <v>75343829.592475802</v>
      </c>
      <c r="V4" s="72">
        <v>71145454.529801607</v>
      </c>
      <c r="W4" s="72">
        <v>7.4426601716062801E-10</v>
      </c>
      <c r="X4" s="72"/>
      <c r="Y4" s="72"/>
      <c r="Z4" s="72"/>
      <c r="AA4" s="72"/>
      <c r="AB4" s="72"/>
      <c r="AC4" s="72"/>
      <c r="AD4" s="72"/>
      <c r="AE4" s="72"/>
      <c r="AF4" s="72"/>
      <c r="AG4" s="72"/>
      <c r="AH4" s="72"/>
      <c r="AI4" s="72"/>
      <c r="AJ4" s="72"/>
      <c r="AK4" s="72"/>
      <c r="AL4" s="72"/>
      <c r="AM4" s="72"/>
      <c r="AN4" s="8"/>
      <c r="AO4" s="8">
        <f>COUNT(G4:AM4)</f>
        <v>16</v>
      </c>
      <c r="AP4" s="8" t="b">
        <f>AO4=CEILING(C4,1)</f>
        <v>0</v>
      </c>
      <c r="AQ4" s="624" t="s">
        <v>272</v>
      </c>
      <c r="AR4" s="624"/>
      <c r="AS4" s="624"/>
      <c r="AT4" s="624"/>
      <c r="AU4" s="624"/>
      <c r="AV4" s="624"/>
      <c r="AW4" s="624"/>
    </row>
    <row r="5" spans="1:49" ht="15.65" customHeight="1" thickBot="1" x14ac:dyDescent="0.4">
      <c r="A5" s="74" t="s">
        <v>309</v>
      </c>
      <c r="B5" s="74" t="s">
        <v>701</v>
      </c>
      <c r="C5" s="496">
        <v>12.6134815414612</v>
      </c>
      <c r="D5" s="102">
        <v>273678709.97736698</v>
      </c>
      <c r="E5" s="502">
        <v>0.81638771278489497</v>
      </c>
      <c r="F5" s="498">
        <v>2763697407.8805699</v>
      </c>
      <c r="G5" s="501"/>
      <c r="H5" s="69">
        <v>223427936.076343</v>
      </c>
      <c r="I5" s="69">
        <v>223427936.076343</v>
      </c>
      <c r="J5" s="69">
        <v>223215355.382835</v>
      </c>
      <c r="K5" s="69">
        <v>222977410.128867</v>
      </c>
      <c r="L5" s="69">
        <v>220708225.95772001</v>
      </c>
      <c r="M5" s="69">
        <v>217168897.19614801</v>
      </c>
      <c r="N5" s="69">
        <v>215911422.369389</v>
      </c>
      <c r="O5" s="69">
        <v>215631081.047768</v>
      </c>
      <c r="P5" s="69">
        <v>203960732.81738299</v>
      </c>
      <c r="Q5" s="69">
        <v>194728349.43076399</v>
      </c>
      <c r="R5" s="69">
        <v>187022361.39142299</v>
      </c>
      <c r="S5" s="69">
        <v>128678312.839553</v>
      </c>
      <c r="T5" s="69">
        <v>86741441.671185106</v>
      </c>
      <c r="U5" s="69">
        <v>69055021.385148004</v>
      </c>
      <c r="V5" s="69">
        <v>67342581.315649301</v>
      </c>
      <c r="W5" s="69">
        <v>8338751.0186003298</v>
      </c>
      <c r="X5" s="69">
        <v>8338751.0186003298</v>
      </c>
      <c r="Y5" s="69">
        <v>8338751.0186003298</v>
      </c>
      <c r="Z5" s="69">
        <v>8338751.0186003298</v>
      </c>
      <c r="AA5" s="69">
        <v>8338751.0186003298</v>
      </c>
      <c r="AB5" s="69">
        <v>7296095.78631844</v>
      </c>
      <c r="AC5" s="69">
        <v>7296095.78631844</v>
      </c>
      <c r="AD5" s="69">
        <v>7296095.7863184297</v>
      </c>
      <c r="AE5" s="69">
        <v>59150.171044946997</v>
      </c>
      <c r="AF5" s="69">
        <v>59150.171044946801</v>
      </c>
      <c r="AG5" s="69"/>
      <c r="AH5" s="69"/>
      <c r="AI5" s="69"/>
      <c r="AJ5" s="69"/>
      <c r="AK5" s="69"/>
      <c r="AL5" s="69"/>
      <c r="AM5" s="69"/>
      <c r="AN5" s="8"/>
      <c r="AO5" s="8">
        <f t="shared" ref="AO5:AO45" si="0">COUNT(G5:AM5)</f>
        <v>25</v>
      </c>
      <c r="AP5" s="8" t="b">
        <f t="shared" ref="AP5:AP45" si="1">AO5=CEILING(C5,1)</f>
        <v>0</v>
      </c>
      <c r="AQ5" s="492"/>
      <c r="AR5" s="492"/>
      <c r="AS5" s="492"/>
      <c r="AT5" s="492"/>
      <c r="AU5" s="492"/>
      <c r="AV5" s="492"/>
      <c r="AW5" s="492"/>
    </row>
    <row r="6" spans="1:49" ht="15.65" customHeight="1" thickBot="1" x14ac:dyDescent="0.4">
      <c r="A6" s="74" t="s">
        <v>309</v>
      </c>
      <c r="B6" s="74" t="s">
        <v>705</v>
      </c>
      <c r="C6" s="496">
        <v>14.019093092258</v>
      </c>
      <c r="D6" s="102">
        <v>179317628.67016101</v>
      </c>
      <c r="E6" s="502">
        <v>0.92000000038278995</v>
      </c>
      <c r="F6" s="498">
        <v>2060833826.4766901</v>
      </c>
      <c r="G6" s="501"/>
      <c r="H6" s="69">
        <v>164972218.445189</v>
      </c>
      <c r="I6" s="69">
        <v>164972218.445189</v>
      </c>
      <c r="J6" s="69">
        <v>163797228.06241301</v>
      </c>
      <c r="K6" s="69">
        <v>163656743.171846</v>
      </c>
      <c r="L6" s="69">
        <v>163209105.00577199</v>
      </c>
      <c r="M6" s="69">
        <v>137542960.495597</v>
      </c>
      <c r="N6" s="69">
        <v>137542960.495597</v>
      </c>
      <c r="O6" s="69">
        <v>137218708.119077</v>
      </c>
      <c r="P6" s="69">
        <v>131225193.71428201</v>
      </c>
      <c r="Q6" s="69">
        <v>131129991.423234</v>
      </c>
      <c r="R6" s="69">
        <v>122341277.875131</v>
      </c>
      <c r="S6" s="69">
        <v>116607588.290077</v>
      </c>
      <c r="T6" s="69">
        <v>115399586.85712799</v>
      </c>
      <c r="U6" s="69">
        <v>105618038.497438</v>
      </c>
      <c r="V6" s="69">
        <v>105530603.931113</v>
      </c>
      <c r="W6" s="69">
        <v>13880.7295216</v>
      </c>
      <c r="X6" s="69">
        <v>13880.7295216</v>
      </c>
      <c r="Y6" s="69">
        <v>13880.7295216</v>
      </c>
      <c r="Z6" s="69">
        <v>13880.7295216</v>
      </c>
      <c r="AA6" s="69">
        <v>13880.7295216</v>
      </c>
      <c r="AB6" s="69"/>
      <c r="AC6" s="69"/>
      <c r="AD6" s="69"/>
      <c r="AE6" s="69"/>
      <c r="AF6" s="69"/>
      <c r="AG6" s="69"/>
      <c r="AH6" s="69"/>
      <c r="AI6" s="69"/>
      <c r="AJ6" s="69"/>
      <c r="AK6" s="69"/>
      <c r="AL6" s="69"/>
      <c r="AM6" s="69"/>
      <c r="AN6" s="8"/>
      <c r="AO6" s="8">
        <f t="shared" si="0"/>
        <v>20</v>
      </c>
      <c r="AP6" s="8" t="b">
        <f t="shared" si="1"/>
        <v>0</v>
      </c>
      <c r="AQ6" s="24" t="s">
        <v>41</v>
      </c>
      <c r="AS6" s="225"/>
      <c r="AT6" s="492"/>
      <c r="AU6" s="492"/>
      <c r="AV6" s="492"/>
      <c r="AW6" s="492"/>
    </row>
    <row r="7" spans="1:49" ht="15.65" customHeight="1" thickBot="1" x14ac:dyDescent="0.4">
      <c r="A7" s="74" t="s">
        <v>309</v>
      </c>
      <c r="B7" s="74" t="s">
        <v>263</v>
      </c>
      <c r="C7" s="496">
        <v>12</v>
      </c>
      <c r="D7" s="102">
        <v>91536753.186304197</v>
      </c>
      <c r="E7" s="502">
        <v>1</v>
      </c>
      <c r="F7" s="498">
        <v>1085008536.2568901</v>
      </c>
      <c r="G7" s="501"/>
      <c r="H7" s="69">
        <v>91536753.186304197</v>
      </c>
      <c r="I7" s="69">
        <v>91536753.186304197</v>
      </c>
      <c r="J7" s="69">
        <v>91536753.186304197</v>
      </c>
      <c r="K7" s="69">
        <v>91536753.186304197</v>
      </c>
      <c r="L7" s="69">
        <v>89857690.438959002</v>
      </c>
      <c r="M7" s="69">
        <v>89857690.438959002</v>
      </c>
      <c r="N7" s="69">
        <v>89857690.438959002</v>
      </c>
      <c r="O7" s="69">
        <v>89857690.438959002</v>
      </c>
      <c r="P7" s="69">
        <v>89857690.438959002</v>
      </c>
      <c r="Q7" s="69">
        <v>89857690.438959002</v>
      </c>
      <c r="R7" s="69">
        <v>89857690.438959002</v>
      </c>
      <c r="S7" s="69">
        <v>89857690.438959002</v>
      </c>
      <c r="T7" s="69"/>
      <c r="U7" s="69"/>
      <c r="V7" s="69"/>
      <c r="W7" s="69"/>
      <c r="X7" s="69"/>
      <c r="Y7" s="69"/>
      <c r="Z7" s="69"/>
      <c r="AA7" s="69"/>
      <c r="AB7" s="69"/>
      <c r="AC7" s="69"/>
      <c r="AD7" s="69"/>
      <c r="AE7" s="69"/>
      <c r="AF7" s="69"/>
      <c r="AG7" s="69"/>
      <c r="AH7" s="69"/>
      <c r="AI7" s="69"/>
      <c r="AJ7" s="69"/>
      <c r="AK7" s="69"/>
      <c r="AL7" s="69"/>
      <c r="AM7" s="69"/>
      <c r="AN7" s="8"/>
      <c r="AO7" s="8">
        <f t="shared" si="0"/>
        <v>12</v>
      </c>
      <c r="AP7" s="8" t="b">
        <f t="shared" si="1"/>
        <v>1</v>
      </c>
      <c r="AQ7" s="60" t="s">
        <v>639</v>
      </c>
      <c r="AT7" s="492"/>
      <c r="AU7" s="492"/>
      <c r="AV7" s="492"/>
      <c r="AW7" s="492"/>
    </row>
    <row r="8" spans="1:49" ht="15.65" customHeight="1" thickBot="1" x14ac:dyDescent="0.4">
      <c r="A8" s="74" t="s">
        <v>309</v>
      </c>
      <c r="B8" s="74" t="s">
        <v>700</v>
      </c>
      <c r="C8" s="496">
        <v>15.376986454435301</v>
      </c>
      <c r="D8" s="102">
        <v>50327326.882877298</v>
      </c>
      <c r="E8" s="502">
        <v>0.525919212081573</v>
      </c>
      <c r="F8" s="498">
        <v>392043312.80501902</v>
      </c>
      <c r="G8" s="501"/>
      <c r="H8" s="69">
        <v>26468108.1004146</v>
      </c>
      <c r="I8" s="69">
        <v>26468108.1004146</v>
      </c>
      <c r="J8" s="69">
        <v>26468108.1004146</v>
      </c>
      <c r="K8" s="69">
        <v>26468108.1004146</v>
      </c>
      <c r="L8" s="69">
        <v>26468108.1004146</v>
      </c>
      <c r="M8" s="69">
        <v>25756007.222194001</v>
      </c>
      <c r="N8" s="69">
        <v>25756007.222194001</v>
      </c>
      <c r="O8" s="69">
        <v>25756007.222194001</v>
      </c>
      <c r="P8" s="69">
        <v>25756007.222194001</v>
      </c>
      <c r="Q8" s="69">
        <v>25756007.222194001</v>
      </c>
      <c r="R8" s="69">
        <v>25756007.222194001</v>
      </c>
      <c r="S8" s="69">
        <v>25756007.222194001</v>
      </c>
      <c r="T8" s="69">
        <v>25756007.222194001</v>
      </c>
      <c r="U8" s="69">
        <v>13588771.925551999</v>
      </c>
      <c r="V8" s="69">
        <v>13408547.657413499</v>
      </c>
      <c r="W8" s="69">
        <v>3840134.1234062598</v>
      </c>
      <c r="X8" s="69">
        <v>3688899.3505646698</v>
      </c>
      <c r="Y8" s="69">
        <v>3396810.1185413902</v>
      </c>
      <c r="Z8" s="69">
        <v>3146310.2699833498</v>
      </c>
      <c r="AA8" s="69">
        <v>3146310.2699833498</v>
      </c>
      <c r="AB8" s="69">
        <v>3146310.2699833498</v>
      </c>
      <c r="AC8" s="69">
        <v>3146310.2699833498</v>
      </c>
      <c r="AD8" s="69">
        <v>3146310.2699833498</v>
      </c>
      <c r="AE8" s="69"/>
      <c r="AF8" s="69"/>
      <c r="AG8" s="69"/>
      <c r="AH8" s="69"/>
      <c r="AI8" s="69"/>
      <c r="AJ8" s="69"/>
      <c r="AK8" s="69"/>
      <c r="AL8" s="69"/>
      <c r="AM8" s="69"/>
      <c r="AN8" s="8"/>
      <c r="AO8" s="8">
        <f t="shared" si="0"/>
        <v>23</v>
      </c>
      <c r="AP8" s="8" t="b">
        <f t="shared" si="1"/>
        <v>0</v>
      </c>
      <c r="AQ8" s="60" t="s">
        <v>630</v>
      </c>
      <c r="AT8" s="492"/>
      <c r="AU8" s="492"/>
      <c r="AV8" s="492"/>
      <c r="AW8" s="492"/>
    </row>
    <row r="9" spans="1:49" ht="15.65" customHeight="1" thickBot="1" x14ac:dyDescent="0.4">
      <c r="A9" s="74" t="s">
        <v>309</v>
      </c>
      <c r="B9" s="74" t="s">
        <v>702</v>
      </c>
      <c r="C9" s="496">
        <v>7.1649101471432202</v>
      </c>
      <c r="D9" s="102">
        <v>40404017.451010197</v>
      </c>
      <c r="E9" s="502">
        <v>0.77000000000000102</v>
      </c>
      <c r="F9" s="498">
        <v>204197558.67621601</v>
      </c>
      <c r="G9" s="501"/>
      <c r="H9" s="69">
        <v>31111093.437277898</v>
      </c>
      <c r="I9" s="69">
        <v>30027195.106504399</v>
      </c>
      <c r="J9" s="69">
        <v>29903275.6940718</v>
      </c>
      <c r="K9" s="69">
        <v>12263436.526337</v>
      </c>
      <c r="L9" s="69">
        <v>12263436.526337</v>
      </c>
      <c r="M9" s="69">
        <v>11885322.706295401</v>
      </c>
      <c r="N9" s="69">
        <v>11885322.706295401</v>
      </c>
      <c r="O9" s="69">
        <v>10306668.9017193</v>
      </c>
      <c r="P9" s="69">
        <v>8728015.0971430894</v>
      </c>
      <c r="Q9" s="69">
        <v>8728015.0971430894</v>
      </c>
      <c r="R9" s="69">
        <v>8647469.8634893093</v>
      </c>
      <c r="S9" s="69">
        <v>8647469.8634893093</v>
      </c>
      <c r="T9" s="69">
        <v>8647469.8634893093</v>
      </c>
      <c r="U9" s="69">
        <v>5576683.6433119802</v>
      </c>
      <c r="V9" s="69">
        <v>5576683.6433119802</v>
      </c>
      <c r="W9" s="69"/>
      <c r="X9" s="69"/>
      <c r="Y9" s="69"/>
      <c r="Z9" s="69"/>
      <c r="AA9" s="69"/>
      <c r="AB9" s="69"/>
      <c r="AC9" s="69"/>
      <c r="AD9" s="69"/>
      <c r="AE9" s="69"/>
      <c r="AF9" s="69"/>
      <c r="AG9" s="69"/>
      <c r="AH9" s="69"/>
      <c r="AI9" s="69"/>
      <c r="AJ9" s="69"/>
      <c r="AK9" s="69"/>
      <c r="AL9" s="69"/>
      <c r="AM9" s="69"/>
      <c r="AN9" s="8"/>
      <c r="AO9" s="8">
        <f t="shared" si="0"/>
        <v>15</v>
      </c>
      <c r="AP9" s="8" t="b">
        <f t="shared" si="1"/>
        <v>0</v>
      </c>
      <c r="AQ9" s="60" t="s">
        <v>631</v>
      </c>
      <c r="AR9" s="227"/>
      <c r="AT9" s="492"/>
      <c r="AU9" s="492"/>
      <c r="AV9" s="492"/>
      <c r="AW9" s="492"/>
    </row>
    <row r="10" spans="1:49" ht="15.65" customHeight="1" thickBot="1" x14ac:dyDescent="0.4">
      <c r="A10" s="74" t="s">
        <v>309</v>
      </c>
      <c r="B10" s="74" t="s">
        <v>708</v>
      </c>
      <c r="C10" s="496">
        <v>8.43</v>
      </c>
      <c r="D10" s="102">
        <v>33349770.8994</v>
      </c>
      <c r="E10" s="502">
        <v>0.94</v>
      </c>
      <c r="F10" s="498">
        <v>264270254.56102499</v>
      </c>
      <c r="G10" s="501"/>
      <c r="H10" s="69">
        <v>31348784.645436</v>
      </c>
      <c r="I10" s="69">
        <v>31348784.645436</v>
      </c>
      <c r="J10" s="69">
        <v>31348784.645436</v>
      </c>
      <c r="K10" s="69">
        <v>31348784.645436</v>
      </c>
      <c r="L10" s="69">
        <v>31348784.645436</v>
      </c>
      <c r="M10" s="69">
        <v>31348784.645436</v>
      </c>
      <c r="N10" s="69">
        <v>31348784.645436</v>
      </c>
      <c r="O10" s="69">
        <v>31348784.645436</v>
      </c>
      <c r="P10" s="69">
        <v>13479977.3975375</v>
      </c>
      <c r="Q10" s="69"/>
      <c r="R10" s="69"/>
      <c r="S10" s="69"/>
      <c r="T10" s="69"/>
      <c r="U10" s="69"/>
      <c r="V10" s="69"/>
      <c r="W10" s="69"/>
      <c r="X10" s="69"/>
      <c r="Y10" s="69"/>
      <c r="Z10" s="69"/>
      <c r="AA10" s="69"/>
      <c r="AB10" s="69"/>
      <c r="AC10" s="69"/>
      <c r="AD10" s="69"/>
      <c r="AE10" s="69"/>
      <c r="AF10" s="69"/>
      <c r="AG10" s="69"/>
      <c r="AH10" s="69"/>
      <c r="AI10" s="69"/>
      <c r="AJ10" s="69"/>
      <c r="AK10" s="69"/>
      <c r="AL10" s="69"/>
      <c r="AM10" s="69"/>
      <c r="AN10" s="8"/>
      <c r="AO10" s="8">
        <f t="shared" si="0"/>
        <v>9</v>
      </c>
      <c r="AP10" s="8" t="b">
        <f t="shared" si="1"/>
        <v>1</v>
      </c>
      <c r="AQ10" s="60" t="s">
        <v>330</v>
      </c>
      <c r="AT10" s="492"/>
      <c r="AU10" s="492"/>
      <c r="AV10" s="492"/>
      <c r="AW10" s="492"/>
    </row>
    <row r="11" spans="1:49" ht="15.65" customHeight="1" thickBot="1" x14ac:dyDescent="0.4">
      <c r="A11" s="74" t="s">
        <v>309</v>
      </c>
      <c r="B11" s="74" t="s">
        <v>704</v>
      </c>
      <c r="C11" s="496">
        <v>17.399999999999999</v>
      </c>
      <c r="D11" s="102">
        <v>29787222.5720976</v>
      </c>
      <c r="E11" s="502">
        <v>0.68000000000000105</v>
      </c>
      <c r="F11" s="498">
        <v>352442417.473059</v>
      </c>
      <c r="G11" s="501"/>
      <c r="H11" s="69">
        <v>20255311.349026401</v>
      </c>
      <c r="I11" s="69">
        <v>20255311.349026401</v>
      </c>
      <c r="J11" s="69">
        <v>20255311.349026401</v>
      </c>
      <c r="K11" s="69">
        <v>20255311.349026401</v>
      </c>
      <c r="L11" s="69">
        <v>20255311.349026401</v>
      </c>
      <c r="M11" s="69">
        <v>20255311.349026401</v>
      </c>
      <c r="N11" s="69">
        <v>20255311.349026401</v>
      </c>
      <c r="O11" s="69">
        <v>20255311.349026401</v>
      </c>
      <c r="P11" s="69">
        <v>20255311.349026401</v>
      </c>
      <c r="Q11" s="69">
        <v>20255311.349026401</v>
      </c>
      <c r="R11" s="69">
        <v>20255311.349026401</v>
      </c>
      <c r="S11" s="69">
        <v>20255311.349026401</v>
      </c>
      <c r="T11" s="69">
        <v>20255311.349026401</v>
      </c>
      <c r="U11" s="69">
        <v>20255311.349026401</v>
      </c>
      <c r="V11" s="69">
        <v>20255311.349026401</v>
      </c>
      <c r="W11" s="69">
        <v>20255311.349026401</v>
      </c>
      <c r="X11" s="69">
        <v>20255311.349026401</v>
      </c>
      <c r="Y11" s="69">
        <v>8102124.5396105498</v>
      </c>
      <c r="Z11" s="69"/>
      <c r="AA11" s="69"/>
      <c r="AB11" s="69"/>
      <c r="AC11" s="69"/>
      <c r="AD11" s="69"/>
      <c r="AE11" s="69"/>
      <c r="AF11" s="69"/>
      <c r="AG11" s="69"/>
      <c r="AH11" s="69"/>
      <c r="AI11" s="69"/>
      <c r="AJ11" s="69"/>
      <c r="AK11" s="69"/>
      <c r="AL11" s="69"/>
      <c r="AM11" s="69"/>
      <c r="AN11" s="8"/>
      <c r="AO11" s="8">
        <f t="shared" si="0"/>
        <v>18</v>
      </c>
      <c r="AP11" s="8" t="b">
        <f t="shared" si="1"/>
        <v>1</v>
      </c>
      <c r="AQ11" s="60" t="s">
        <v>326</v>
      </c>
      <c r="AT11" s="492"/>
      <c r="AU11" s="492"/>
      <c r="AV11" s="492"/>
      <c r="AW11" s="492"/>
    </row>
    <row r="12" spans="1:49" ht="15.65" customHeight="1" thickBot="1" x14ac:dyDescent="0.4">
      <c r="A12" s="74" t="s">
        <v>309</v>
      </c>
      <c r="B12" s="74" t="s">
        <v>436</v>
      </c>
      <c r="C12" s="496">
        <v>5</v>
      </c>
      <c r="D12" s="102">
        <v>23296606.143702298</v>
      </c>
      <c r="E12" s="502">
        <v>1</v>
      </c>
      <c r="F12" s="498">
        <v>116483030.718512</v>
      </c>
      <c r="G12" s="501"/>
      <c r="H12" s="69">
        <v>23296606.143702298</v>
      </c>
      <c r="I12" s="69">
        <v>23296606.143702298</v>
      </c>
      <c r="J12" s="69">
        <v>23296606.143702298</v>
      </c>
      <c r="K12" s="69">
        <v>23296606.143702298</v>
      </c>
      <c r="L12" s="69">
        <v>23296606.143702298</v>
      </c>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8"/>
      <c r="AO12" s="8">
        <f t="shared" si="0"/>
        <v>5</v>
      </c>
      <c r="AP12" s="8" t="b">
        <f t="shared" si="1"/>
        <v>1</v>
      </c>
      <c r="AQ12" s="388" t="s">
        <v>640</v>
      </c>
      <c r="AT12" s="492"/>
      <c r="AU12" s="492"/>
      <c r="AV12" s="492"/>
      <c r="AW12" s="492"/>
    </row>
    <row r="13" spans="1:49" ht="15.65" customHeight="1" thickBot="1" x14ac:dyDescent="0.4">
      <c r="A13" s="74" t="s">
        <v>309</v>
      </c>
      <c r="B13" s="74" t="s">
        <v>707</v>
      </c>
      <c r="C13" s="496">
        <v>8.6</v>
      </c>
      <c r="D13" s="102">
        <v>14422775.268247901</v>
      </c>
      <c r="E13" s="502">
        <v>1</v>
      </c>
      <c r="F13" s="498">
        <v>138458642.57517999</v>
      </c>
      <c r="G13" s="501"/>
      <c r="H13" s="69">
        <v>14422775.268247901</v>
      </c>
      <c r="I13" s="69">
        <v>14422775.268247901</v>
      </c>
      <c r="J13" s="69">
        <v>14422775.268247901</v>
      </c>
      <c r="K13" s="69">
        <v>14422775.268247901</v>
      </c>
      <c r="L13" s="69">
        <v>14422775.268247901</v>
      </c>
      <c r="M13" s="69">
        <v>14422775.268247901</v>
      </c>
      <c r="N13" s="69">
        <v>14422775.268247901</v>
      </c>
      <c r="O13" s="69">
        <v>14422775.268247901</v>
      </c>
      <c r="P13" s="69">
        <v>14422775.268247901</v>
      </c>
      <c r="Q13" s="69">
        <v>8653665.1609487403</v>
      </c>
      <c r="R13" s="69"/>
      <c r="S13" s="69"/>
      <c r="T13" s="69"/>
      <c r="U13" s="69"/>
      <c r="V13" s="69"/>
      <c r="W13" s="69"/>
      <c r="X13" s="69"/>
      <c r="Y13" s="69"/>
      <c r="Z13" s="69"/>
      <c r="AA13" s="69"/>
      <c r="AB13" s="69"/>
      <c r="AC13" s="69"/>
      <c r="AD13" s="69"/>
      <c r="AE13" s="69"/>
      <c r="AF13" s="69"/>
      <c r="AG13" s="69"/>
      <c r="AH13" s="69"/>
      <c r="AI13" s="69"/>
      <c r="AJ13" s="69"/>
      <c r="AK13" s="69"/>
      <c r="AL13" s="69"/>
      <c r="AM13" s="69"/>
      <c r="AN13" s="8"/>
      <c r="AO13" s="8">
        <f t="shared" si="0"/>
        <v>10</v>
      </c>
      <c r="AP13" s="8" t="b">
        <f t="shared" si="1"/>
        <v>0</v>
      </c>
      <c r="AQ13" s="488" t="s">
        <v>641</v>
      </c>
      <c r="AT13" s="492"/>
      <c r="AU13" s="492"/>
      <c r="AV13" s="492"/>
      <c r="AW13" s="492"/>
    </row>
    <row r="14" spans="1:49" ht="15.65" customHeight="1" thickBot="1" x14ac:dyDescent="0.4">
      <c r="A14" s="74" t="s">
        <v>309</v>
      </c>
      <c r="B14" s="74" t="s">
        <v>706</v>
      </c>
      <c r="C14" s="496">
        <v>10.111667280714601</v>
      </c>
      <c r="D14" s="102">
        <v>11602592.735051701</v>
      </c>
      <c r="E14" s="502">
        <v>0.92</v>
      </c>
      <c r="F14" s="498">
        <v>101985149.941783</v>
      </c>
      <c r="G14" s="501"/>
      <c r="H14" s="69">
        <v>10674385.3162475</v>
      </c>
      <c r="I14" s="69">
        <v>10674385.3162475</v>
      </c>
      <c r="J14" s="69">
        <v>10585444.922733599</v>
      </c>
      <c r="K14" s="69">
        <v>9907310.2028847802</v>
      </c>
      <c r="L14" s="69">
        <v>9733599.9999397807</v>
      </c>
      <c r="M14" s="69">
        <v>9504655.2605106607</v>
      </c>
      <c r="N14" s="69">
        <v>9504655.2605106607</v>
      </c>
      <c r="O14" s="69">
        <v>9504655.2605106607</v>
      </c>
      <c r="P14" s="69">
        <v>8874729.2382294107</v>
      </c>
      <c r="Q14" s="69">
        <v>7031415.8489391804</v>
      </c>
      <c r="R14" s="69">
        <v>3834159.3931796299</v>
      </c>
      <c r="S14" s="69">
        <v>2110922.2386730602</v>
      </c>
      <c r="T14" s="69">
        <v>14943.894392247999</v>
      </c>
      <c r="U14" s="69">
        <v>14943.894392247999</v>
      </c>
      <c r="V14" s="69">
        <v>14943.894392247999</v>
      </c>
      <c r="W14" s="69"/>
      <c r="X14" s="69"/>
      <c r="Y14" s="69"/>
      <c r="Z14" s="69"/>
      <c r="AA14" s="69"/>
      <c r="AB14" s="69"/>
      <c r="AC14" s="69"/>
      <c r="AD14" s="69"/>
      <c r="AE14" s="69"/>
      <c r="AF14" s="69"/>
      <c r="AG14" s="69"/>
      <c r="AH14" s="69"/>
      <c r="AI14" s="69"/>
      <c r="AJ14" s="69"/>
      <c r="AK14" s="69"/>
      <c r="AL14" s="69"/>
      <c r="AM14" s="69"/>
      <c r="AN14" s="8"/>
      <c r="AO14" s="8">
        <f t="shared" si="0"/>
        <v>15</v>
      </c>
      <c r="AP14" s="8" t="b">
        <f t="shared" si="1"/>
        <v>0</v>
      </c>
      <c r="AQ14" s="488" t="s">
        <v>642</v>
      </c>
      <c r="AT14" s="492"/>
      <c r="AU14" s="492"/>
      <c r="AV14" s="492"/>
      <c r="AW14" s="492"/>
    </row>
    <row r="15" spans="1:49" ht="15.65" customHeight="1" thickBot="1" x14ac:dyDescent="0.4">
      <c r="A15" s="74" t="s">
        <v>309</v>
      </c>
      <c r="B15" s="74" t="s">
        <v>435</v>
      </c>
      <c r="C15" s="496">
        <v>12.6420478500958</v>
      </c>
      <c r="D15" s="102">
        <v>6942746.9687336497</v>
      </c>
      <c r="E15" s="502">
        <v>0.91852422364196695</v>
      </c>
      <c r="F15" s="498">
        <v>40331185.364422098</v>
      </c>
      <c r="G15" s="501"/>
      <c r="H15" s="69">
        <v>6377081.2693987004</v>
      </c>
      <c r="I15" s="69">
        <v>6377081.2693987004</v>
      </c>
      <c r="J15" s="69">
        <v>5361225.5078976899</v>
      </c>
      <c r="K15" s="69">
        <v>5361225.5078976899</v>
      </c>
      <c r="L15" s="69">
        <v>5361225.5078976899</v>
      </c>
      <c r="M15" s="69">
        <v>1660804.7133750101</v>
      </c>
      <c r="N15" s="69">
        <v>1660804.7133750101</v>
      </c>
      <c r="O15" s="69">
        <v>1573958.7356394101</v>
      </c>
      <c r="P15" s="69">
        <v>1573958.7356394101</v>
      </c>
      <c r="Q15" s="69">
        <v>976908.30590075196</v>
      </c>
      <c r="R15" s="69">
        <v>883838.25795611204</v>
      </c>
      <c r="S15" s="69">
        <v>790768.21001147199</v>
      </c>
      <c r="T15" s="69">
        <v>790768.21001147199</v>
      </c>
      <c r="U15" s="69">
        <v>790768.21001147199</v>
      </c>
      <c r="V15" s="69">
        <v>790768.21001147199</v>
      </c>
      <c r="W15" s="69"/>
      <c r="X15" s="69"/>
      <c r="Y15" s="69"/>
      <c r="Z15" s="69"/>
      <c r="AA15" s="69"/>
      <c r="AB15" s="69"/>
      <c r="AC15" s="69"/>
      <c r="AD15" s="69"/>
      <c r="AE15" s="69"/>
      <c r="AF15" s="69"/>
      <c r="AG15" s="69"/>
      <c r="AH15" s="69"/>
      <c r="AI15" s="69"/>
      <c r="AJ15" s="69"/>
      <c r="AK15" s="69"/>
      <c r="AL15" s="69"/>
      <c r="AM15" s="69"/>
      <c r="AN15" s="8"/>
      <c r="AO15" s="8">
        <f t="shared" si="0"/>
        <v>15</v>
      </c>
      <c r="AP15" s="8" t="b">
        <f t="shared" si="1"/>
        <v>0</v>
      </c>
      <c r="AQ15" s="388" t="s">
        <v>628</v>
      </c>
      <c r="AT15" s="492"/>
      <c r="AU15" s="492"/>
      <c r="AV15" s="492"/>
      <c r="AW15" s="492"/>
    </row>
    <row r="16" spans="1:49" ht="15.65" customHeight="1" thickBot="1" x14ac:dyDescent="0.4">
      <c r="A16" s="74" t="s">
        <v>309</v>
      </c>
      <c r="B16" s="74" t="s">
        <v>696</v>
      </c>
      <c r="C16" s="496">
        <v>14.8795689792064</v>
      </c>
      <c r="D16" s="102">
        <v>6044384.8619999997</v>
      </c>
      <c r="E16" s="502">
        <v>0.92</v>
      </c>
      <c r="F16" s="498">
        <v>77386496.357524693</v>
      </c>
      <c r="G16" s="501"/>
      <c r="H16" s="69">
        <v>5560834.0730400002</v>
      </c>
      <c r="I16" s="69">
        <v>5560834.0730400002</v>
      </c>
      <c r="J16" s="69">
        <v>5543895.4599012602</v>
      </c>
      <c r="K16" s="69">
        <v>5543895.4599012602</v>
      </c>
      <c r="L16" s="69">
        <v>5512091.0599012598</v>
      </c>
      <c r="M16" s="69">
        <v>4998479.4755621003</v>
      </c>
      <c r="N16" s="69">
        <v>4998479.4755621003</v>
      </c>
      <c r="O16" s="69">
        <v>4998479.4755621003</v>
      </c>
      <c r="P16" s="69">
        <v>4994402.0153221004</v>
      </c>
      <c r="Q16" s="69">
        <v>4994402.0153221004</v>
      </c>
      <c r="R16" s="69">
        <v>4950167.0748821003</v>
      </c>
      <c r="S16" s="69">
        <v>4950167.0748821003</v>
      </c>
      <c r="T16" s="69">
        <v>4950167.0748821003</v>
      </c>
      <c r="U16" s="69">
        <v>4915101.2748820996</v>
      </c>
      <c r="V16" s="69">
        <v>4915101.2748820996</v>
      </c>
      <c r="W16" s="69"/>
      <c r="X16" s="69"/>
      <c r="Y16" s="69"/>
      <c r="Z16" s="69"/>
      <c r="AA16" s="69"/>
      <c r="AB16" s="69"/>
      <c r="AC16" s="69"/>
      <c r="AD16" s="69"/>
      <c r="AE16" s="69"/>
      <c r="AF16" s="69"/>
      <c r="AG16" s="69"/>
      <c r="AH16" s="69"/>
      <c r="AI16" s="69"/>
      <c r="AJ16" s="69"/>
      <c r="AK16" s="69"/>
      <c r="AL16" s="69"/>
      <c r="AM16" s="69"/>
      <c r="AN16" s="8"/>
      <c r="AO16" s="8">
        <f t="shared" si="0"/>
        <v>15</v>
      </c>
      <c r="AP16" s="8" t="b">
        <f t="shared" si="1"/>
        <v>1</v>
      </c>
      <c r="AQ16" s="492"/>
      <c r="AR16" s="492"/>
      <c r="AS16" s="492"/>
      <c r="AT16" s="492"/>
      <c r="AU16" s="492"/>
      <c r="AV16" s="492"/>
      <c r="AW16" s="492"/>
    </row>
    <row r="17" spans="1:49" ht="15.65" customHeight="1" thickBot="1" x14ac:dyDescent="0.4">
      <c r="A17" s="74" t="s">
        <v>309</v>
      </c>
      <c r="B17" s="74" t="s">
        <v>698</v>
      </c>
      <c r="C17" s="496">
        <v>9.9547388241524501</v>
      </c>
      <c r="D17" s="102">
        <v>5109849.4423468104</v>
      </c>
      <c r="E17" s="502">
        <v>0.71000000000000096</v>
      </c>
      <c r="F17" s="498">
        <v>36115723.806805603</v>
      </c>
      <c r="G17" s="501"/>
      <c r="H17" s="69">
        <v>3627993.1040662401</v>
      </c>
      <c r="I17" s="69">
        <v>3627993.1040662401</v>
      </c>
      <c r="J17" s="69">
        <v>3627993.1040662401</v>
      </c>
      <c r="K17" s="69">
        <v>3627993.1040662401</v>
      </c>
      <c r="L17" s="69">
        <v>3627993.1040662401</v>
      </c>
      <c r="M17" s="69">
        <v>3531638.00006379</v>
      </c>
      <c r="N17" s="69">
        <v>3531638.00006379</v>
      </c>
      <c r="O17" s="69">
        <v>3416493.2628274001</v>
      </c>
      <c r="P17" s="69">
        <v>3301348.5255910102</v>
      </c>
      <c r="Q17" s="69">
        <v>3301348.5255910102</v>
      </c>
      <c r="R17" s="69">
        <v>178658.39446747099</v>
      </c>
      <c r="S17" s="69">
        <v>178658.39446747099</v>
      </c>
      <c r="T17" s="69">
        <v>178658.39446747099</v>
      </c>
      <c r="U17" s="69">
        <v>178658.39446747099</v>
      </c>
      <c r="V17" s="69">
        <v>178658.39446747099</v>
      </c>
      <c r="W17" s="69"/>
      <c r="X17" s="69"/>
      <c r="Y17" s="69"/>
      <c r="Z17" s="69"/>
      <c r="AA17" s="69"/>
      <c r="AB17" s="69"/>
      <c r="AC17" s="69"/>
      <c r="AD17" s="69"/>
      <c r="AE17" s="69"/>
      <c r="AF17" s="69"/>
      <c r="AG17" s="69"/>
      <c r="AH17" s="69"/>
      <c r="AI17" s="69"/>
      <c r="AJ17" s="69"/>
      <c r="AK17" s="69"/>
      <c r="AL17" s="69"/>
      <c r="AM17" s="69"/>
      <c r="AN17" s="8"/>
      <c r="AO17" s="8">
        <f t="shared" si="0"/>
        <v>15</v>
      </c>
      <c r="AP17" s="8" t="b">
        <f t="shared" si="1"/>
        <v>0</v>
      </c>
      <c r="AQ17" s="492"/>
      <c r="AR17" s="492"/>
      <c r="AS17" s="492"/>
      <c r="AT17" s="492"/>
      <c r="AU17" s="492"/>
      <c r="AV17" s="492"/>
      <c r="AW17" s="492"/>
    </row>
    <row r="18" spans="1:49" ht="15.65" customHeight="1" thickBot="1" x14ac:dyDescent="0.4">
      <c r="A18" s="74" t="s">
        <v>309</v>
      </c>
      <c r="B18" s="74" t="s">
        <v>699</v>
      </c>
      <c r="C18" s="496">
        <v>4.5638114084604604</v>
      </c>
      <c r="D18" s="102">
        <v>3578493.59380785</v>
      </c>
      <c r="E18" s="502">
        <v>0.94</v>
      </c>
      <c r="F18" s="498">
        <v>15351675.6952115</v>
      </c>
      <c r="G18" s="501"/>
      <c r="H18" s="69">
        <v>3363783.9781793798</v>
      </c>
      <c r="I18" s="69">
        <v>3363783.9781793798</v>
      </c>
      <c r="J18" s="69">
        <v>3363783.9781793798</v>
      </c>
      <c r="K18" s="69">
        <v>2630161.8803367098</v>
      </c>
      <c r="L18" s="69">
        <v>2630161.8803367098</v>
      </c>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8"/>
      <c r="AO18" s="8">
        <f t="shared" si="0"/>
        <v>5</v>
      </c>
      <c r="AP18" s="8" t="b">
        <f t="shared" si="1"/>
        <v>1</v>
      </c>
      <c r="AQ18" s="492"/>
      <c r="AR18" s="492"/>
      <c r="AS18" s="492"/>
      <c r="AT18" s="492"/>
      <c r="AU18" s="492"/>
      <c r="AV18" s="492"/>
      <c r="AW18" s="492"/>
    </row>
    <row r="19" spans="1:49" ht="15.65" customHeight="1" thickBot="1" x14ac:dyDescent="0.4">
      <c r="A19" s="74" t="s">
        <v>309</v>
      </c>
      <c r="B19" s="74" t="s">
        <v>703</v>
      </c>
      <c r="C19" s="496">
        <v>9.0240565997986106</v>
      </c>
      <c r="D19" s="102">
        <v>3430859.0861112</v>
      </c>
      <c r="E19" s="502">
        <v>0.91999999999999904</v>
      </c>
      <c r="F19" s="498">
        <v>28483445.2526807</v>
      </c>
      <c r="G19" s="501"/>
      <c r="H19" s="69">
        <v>3156390.3592222999</v>
      </c>
      <c r="I19" s="69">
        <v>3156390.3592222999</v>
      </c>
      <c r="J19" s="69">
        <v>3156390.3592222999</v>
      </c>
      <c r="K19" s="69">
        <v>3156390.3592222999</v>
      </c>
      <c r="L19" s="69">
        <v>3156390.3592222999</v>
      </c>
      <c r="M19" s="69">
        <v>3009343.2163022999</v>
      </c>
      <c r="N19" s="69">
        <v>3009343.2163022999</v>
      </c>
      <c r="O19" s="69">
        <v>3009343.2163022999</v>
      </c>
      <c r="P19" s="69">
        <v>3009343.2163022999</v>
      </c>
      <c r="Q19" s="69">
        <v>332060.29567999998</v>
      </c>
      <c r="R19" s="69">
        <v>332060.29567999998</v>
      </c>
      <c r="S19" s="69"/>
      <c r="T19" s="69"/>
      <c r="U19" s="69"/>
      <c r="V19" s="69"/>
      <c r="W19" s="69"/>
      <c r="X19" s="69"/>
      <c r="Y19" s="69"/>
      <c r="Z19" s="69"/>
      <c r="AA19" s="69"/>
      <c r="AB19" s="69"/>
      <c r="AC19" s="69"/>
      <c r="AD19" s="69"/>
      <c r="AE19" s="69"/>
      <c r="AF19" s="69"/>
      <c r="AG19" s="69"/>
      <c r="AH19" s="69"/>
      <c r="AI19" s="69"/>
      <c r="AJ19" s="69"/>
      <c r="AK19" s="69"/>
      <c r="AL19" s="69"/>
      <c r="AM19" s="69"/>
      <c r="AN19" s="8"/>
      <c r="AO19" s="8">
        <f t="shared" si="0"/>
        <v>11</v>
      </c>
      <c r="AP19" s="8" t="b">
        <f t="shared" si="1"/>
        <v>0</v>
      </c>
      <c r="AQ19" s="492"/>
      <c r="AR19" s="492"/>
      <c r="AS19" s="492"/>
      <c r="AT19" s="492"/>
      <c r="AU19" s="492"/>
      <c r="AV19" s="492"/>
      <c r="AW19" s="492"/>
    </row>
    <row r="20" spans="1:49" ht="15.65" customHeight="1" thickBot="1" x14ac:dyDescent="0.4">
      <c r="A20" s="74" t="s">
        <v>309</v>
      </c>
      <c r="B20" s="74" t="s">
        <v>695</v>
      </c>
      <c r="C20" s="496">
        <v>14.5159403335685</v>
      </c>
      <c r="D20" s="102">
        <v>497210.83100000001</v>
      </c>
      <c r="E20" s="502">
        <v>0.82595674535899199</v>
      </c>
      <c r="F20" s="498">
        <v>5968396.8374800002</v>
      </c>
      <c r="G20" s="501"/>
      <c r="H20" s="69">
        <v>410674.63973</v>
      </c>
      <c r="I20" s="69">
        <v>410674.63973</v>
      </c>
      <c r="J20" s="69">
        <v>410674.63973</v>
      </c>
      <c r="K20" s="69">
        <v>410674.63973</v>
      </c>
      <c r="L20" s="69">
        <v>410674.63973</v>
      </c>
      <c r="M20" s="69">
        <v>410674.63973</v>
      </c>
      <c r="N20" s="69">
        <v>410674.63973</v>
      </c>
      <c r="O20" s="69">
        <v>410674.63973</v>
      </c>
      <c r="P20" s="69">
        <v>401206.50851999997</v>
      </c>
      <c r="Q20" s="69">
        <v>401206.50851999997</v>
      </c>
      <c r="R20" s="69">
        <v>401206.50851999997</v>
      </c>
      <c r="S20" s="69">
        <v>369845.04852000001</v>
      </c>
      <c r="T20" s="69">
        <v>369845.04852000001</v>
      </c>
      <c r="U20" s="69">
        <v>369845.04852000001</v>
      </c>
      <c r="V20" s="69">
        <v>369845.04852000001</v>
      </c>
      <c r="W20" s="69"/>
      <c r="X20" s="69"/>
      <c r="Y20" s="69"/>
      <c r="Z20" s="69"/>
      <c r="AA20" s="69"/>
      <c r="AB20" s="69"/>
      <c r="AC20" s="69"/>
      <c r="AD20" s="69"/>
      <c r="AE20" s="69"/>
      <c r="AF20" s="69"/>
      <c r="AG20" s="69"/>
      <c r="AH20" s="69"/>
      <c r="AI20" s="69"/>
      <c r="AJ20" s="69"/>
      <c r="AK20" s="69"/>
      <c r="AL20" s="69"/>
      <c r="AM20" s="69"/>
      <c r="AN20" s="8"/>
      <c r="AO20" s="8">
        <f t="shared" si="0"/>
        <v>15</v>
      </c>
      <c r="AP20" s="8" t="b">
        <f t="shared" si="1"/>
        <v>1</v>
      </c>
      <c r="AQ20" s="492"/>
      <c r="AR20" s="492"/>
      <c r="AS20" s="492"/>
      <c r="AT20" s="492"/>
      <c r="AU20" s="492"/>
      <c r="AV20" s="492"/>
      <c r="AW20" s="492"/>
    </row>
    <row r="21" spans="1:49" ht="15.65" customHeight="1" thickBot="1" x14ac:dyDescent="0.4">
      <c r="A21" s="74" t="s">
        <v>114</v>
      </c>
      <c r="B21" s="74" t="s">
        <v>445</v>
      </c>
      <c r="C21" s="496">
        <v>10.448042073159</v>
      </c>
      <c r="D21" s="102">
        <v>283967288.689206</v>
      </c>
      <c r="E21" s="502">
        <v>0.61054217346261697</v>
      </c>
      <c r="F21" s="498">
        <v>894620159.95695806</v>
      </c>
      <c r="G21" s="501"/>
      <c r="H21" s="69">
        <v>173374005.62859401</v>
      </c>
      <c r="I21" s="69">
        <v>173374005.62859401</v>
      </c>
      <c r="J21" s="69">
        <v>113007997.774132</v>
      </c>
      <c r="K21" s="69">
        <v>112855112.028349</v>
      </c>
      <c r="L21" s="69">
        <v>109161413.98671199</v>
      </c>
      <c r="M21" s="69">
        <v>38101548.287827797</v>
      </c>
      <c r="N21" s="69">
        <v>36498141.541659698</v>
      </c>
      <c r="O21" s="69">
        <v>36498141.541659698</v>
      </c>
      <c r="P21" s="69">
        <v>29582475.5852933</v>
      </c>
      <c r="Q21" s="69">
        <v>28626625.4767728</v>
      </c>
      <c r="R21" s="69">
        <v>8827085.2715538498</v>
      </c>
      <c r="S21" s="69">
        <v>8827085.2715538498</v>
      </c>
      <c r="T21" s="69">
        <v>8827085.2715538498</v>
      </c>
      <c r="U21" s="69">
        <v>8827085.2715538498</v>
      </c>
      <c r="V21" s="69">
        <v>8232351.39114636</v>
      </c>
      <c r="W21" s="69"/>
      <c r="X21" s="69"/>
      <c r="Y21" s="69"/>
      <c r="Z21" s="69"/>
      <c r="AA21" s="69"/>
      <c r="AB21" s="69"/>
      <c r="AC21" s="69"/>
      <c r="AD21" s="69"/>
      <c r="AE21" s="69"/>
      <c r="AF21" s="69"/>
      <c r="AG21" s="69"/>
      <c r="AH21" s="69"/>
      <c r="AI21" s="69"/>
      <c r="AJ21" s="69"/>
      <c r="AK21" s="69"/>
      <c r="AL21" s="69"/>
      <c r="AM21" s="69"/>
      <c r="AN21" s="8"/>
      <c r="AO21" s="8">
        <f t="shared" si="0"/>
        <v>15</v>
      </c>
      <c r="AP21" s="8" t="b">
        <f t="shared" si="1"/>
        <v>0</v>
      </c>
      <c r="AQ21" s="492"/>
      <c r="AR21" s="492"/>
      <c r="AS21" s="492"/>
      <c r="AT21" s="492"/>
      <c r="AU21" s="492"/>
      <c r="AV21" s="492"/>
      <c r="AW21" s="492"/>
    </row>
    <row r="22" spans="1:49" ht="15.65" customHeight="1" thickBot="1" x14ac:dyDescent="0.4">
      <c r="A22" s="74" t="s">
        <v>114</v>
      </c>
      <c r="B22" s="74" t="s">
        <v>439</v>
      </c>
      <c r="C22" s="496">
        <v>11.191065084232701</v>
      </c>
      <c r="D22" s="102">
        <v>77398231.209629402</v>
      </c>
      <c r="E22" s="502">
        <v>0.92838793036744105</v>
      </c>
      <c r="F22" s="498">
        <v>796807690.56048298</v>
      </c>
      <c r="G22" s="501"/>
      <c r="H22" s="69">
        <v>71855583.686808497</v>
      </c>
      <c r="I22" s="69">
        <v>71855583.686808497</v>
      </c>
      <c r="J22" s="69">
        <v>71855583.686808497</v>
      </c>
      <c r="K22" s="69">
        <v>71855583.686808497</v>
      </c>
      <c r="L22" s="69">
        <v>71855583.686808497</v>
      </c>
      <c r="M22" s="69">
        <v>71855583.686808497</v>
      </c>
      <c r="N22" s="69">
        <v>71855583.686808497</v>
      </c>
      <c r="O22" s="69">
        <v>70427223.626808494</v>
      </c>
      <c r="P22" s="69">
        <v>70427223.626808494</v>
      </c>
      <c r="Q22" s="69">
        <v>65748379.586808503</v>
      </c>
      <c r="R22" s="69">
        <v>65743910.822456002</v>
      </c>
      <c r="S22" s="69">
        <v>8216315.2937609795</v>
      </c>
      <c r="T22" s="69">
        <v>4802872.72592544</v>
      </c>
      <c r="U22" s="69">
        <v>4802872.72592544</v>
      </c>
      <c r="V22" s="69">
        <v>1208634.14716544</v>
      </c>
      <c r="W22" s="69">
        <v>1208634.14716544</v>
      </c>
      <c r="X22" s="69">
        <v>1032897.81</v>
      </c>
      <c r="Y22" s="69">
        <v>41872.9</v>
      </c>
      <c r="Z22" s="69">
        <v>41872.9</v>
      </c>
      <c r="AA22" s="69">
        <v>38631.480000000003</v>
      </c>
      <c r="AB22" s="69">
        <v>38631.480000000003</v>
      </c>
      <c r="AC22" s="69">
        <v>38631.480000000003</v>
      </c>
      <c r="AD22" s="69"/>
      <c r="AE22" s="69"/>
      <c r="AF22" s="69"/>
      <c r="AG22" s="69"/>
      <c r="AH22" s="69"/>
      <c r="AI22" s="69"/>
      <c r="AJ22" s="69"/>
      <c r="AK22" s="69"/>
      <c r="AL22" s="69"/>
      <c r="AM22" s="69"/>
      <c r="AN22" s="8"/>
      <c r="AO22" s="8">
        <f t="shared" si="0"/>
        <v>22</v>
      </c>
      <c r="AP22" s="8" t="b">
        <f t="shared" si="1"/>
        <v>0</v>
      </c>
      <c r="AQ22" s="492"/>
      <c r="AR22" s="492"/>
      <c r="AS22" s="492"/>
      <c r="AT22" s="492"/>
      <c r="AU22" s="492"/>
      <c r="AV22" s="492"/>
      <c r="AW22" s="492"/>
    </row>
    <row r="23" spans="1:49" ht="15.65" customHeight="1" thickBot="1" x14ac:dyDescent="0.4">
      <c r="A23" s="74" t="s">
        <v>114</v>
      </c>
      <c r="B23" s="74" t="s">
        <v>441</v>
      </c>
      <c r="C23" s="496">
        <v>6.4685875841514102</v>
      </c>
      <c r="D23" s="102">
        <v>40959488.844049998</v>
      </c>
      <c r="E23" s="502">
        <v>0.497523951037179</v>
      </c>
      <c r="F23" s="498">
        <v>131815805.44575</v>
      </c>
      <c r="G23" s="501"/>
      <c r="H23" s="69">
        <v>20378326.722155001</v>
      </c>
      <c r="I23" s="69">
        <v>20378326.722155001</v>
      </c>
      <c r="J23" s="69">
        <v>20378326.722155001</v>
      </c>
      <c r="K23" s="69">
        <v>20378326.722155001</v>
      </c>
      <c r="L23" s="69">
        <v>20133119.069095001</v>
      </c>
      <c r="M23" s="69">
        <v>20133119.069095001</v>
      </c>
      <c r="N23" s="69">
        <v>10036260.41894</v>
      </c>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8"/>
      <c r="AO23" s="8">
        <f t="shared" si="0"/>
        <v>7</v>
      </c>
      <c r="AP23" s="8" t="b">
        <f t="shared" si="1"/>
        <v>1</v>
      </c>
      <c r="AQ23" s="492"/>
      <c r="AR23" s="492"/>
      <c r="AS23" s="492"/>
      <c r="AT23" s="492"/>
      <c r="AU23" s="492"/>
      <c r="AV23" s="492"/>
      <c r="AW23" s="492"/>
    </row>
    <row r="24" spans="1:49" ht="15.65" customHeight="1" thickBot="1" x14ac:dyDescent="0.4">
      <c r="A24" s="74" t="s">
        <v>114</v>
      </c>
      <c r="B24" s="74" t="s">
        <v>1272</v>
      </c>
      <c r="C24" s="496">
        <v>9.1658578319994994</v>
      </c>
      <c r="D24" s="102">
        <v>32385490.246089499</v>
      </c>
      <c r="E24" s="502">
        <v>0.846686821426894</v>
      </c>
      <c r="F24" s="498">
        <v>154186907.10601801</v>
      </c>
      <c r="G24" s="501"/>
      <c r="H24" s="69">
        <v>27420367.796813201</v>
      </c>
      <c r="I24" s="69">
        <v>27420367.796813201</v>
      </c>
      <c r="J24" s="69">
        <v>20901528.5017404</v>
      </c>
      <c r="K24" s="69">
        <v>20901528.5017404</v>
      </c>
      <c r="L24" s="69">
        <v>20901528.5017404</v>
      </c>
      <c r="M24" s="69">
        <v>9629933.3284034394</v>
      </c>
      <c r="N24" s="69">
        <v>8655059.4033407103</v>
      </c>
      <c r="O24" s="69">
        <v>6045122.2738337396</v>
      </c>
      <c r="P24" s="69">
        <v>5817396.5778754801</v>
      </c>
      <c r="Q24" s="69">
        <v>5817396.5778754801</v>
      </c>
      <c r="R24" s="69">
        <v>643155.49296246597</v>
      </c>
      <c r="S24" s="69">
        <v>8380.5882196356706</v>
      </c>
      <c r="T24" s="69">
        <v>8380.5882196356706</v>
      </c>
      <c r="U24" s="69">
        <v>8380.5882196356706</v>
      </c>
      <c r="V24" s="69">
        <v>8380.5882196356706</v>
      </c>
      <c r="W24" s="69"/>
      <c r="X24" s="69"/>
      <c r="Y24" s="69"/>
      <c r="Z24" s="69"/>
      <c r="AA24" s="69"/>
      <c r="AB24" s="69"/>
      <c r="AC24" s="69"/>
      <c r="AD24" s="69"/>
      <c r="AE24" s="69"/>
      <c r="AF24" s="69"/>
      <c r="AG24" s="69"/>
      <c r="AH24" s="69"/>
      <c r="AI24" s="69"/>
      <c r="AJ24" s="69"/>
      <c r="AK24" s="69"/>
      <c r="AL24" s="69"/>
      <c r="AM24" s="69"/>
      <c r="AN24" s="8"/>
      <c r="AO24" s="8">
        <f t="shared" si="0"/>
        <v>15</v>
      </c>
      <c r="AP24" s="8" t="b">
        <f t="shared" si="1"/>
        <v>0</v>
      </c>
      <c r="AQ24" s="492"/>
      <c r="AR24" s="492"/>
      <c r="AS24" s="492"/>
      <c r="AT24" s="492"/>
      <c r="AU24" s="492"/>
      <c r="AV24" s="492"/>
      <c r="AW24" s="492"/>
    </row>
    <row r="25" spans="1:49" ht="15.65" customHeight="1" thickBot="1" x14ac:dyDescent="0.4">
      <c r="A25" s="74" t="s">
        <v>114</v>
      </c>
      <c r="B25" s="74" t="s">
        <v>740</v>
      </c>
      <c r="C25" s="496">
        <v>15.3882558294244</v>
      </c>
      <c r="D25" s="102">
        <v>18954164.304624099</v>
      </c>
      <c r="E25" s="502">
        <v>0.69409159217218697</v>
      </c>
      <c r="F25" s="498">
        <v>187095252.816439</v>
      </c>
      <c r="G25" s="501"/>
      <c r="H25" s="69">
        <v>13155926.080489799</v>
      </c>
      <c r="I25" s="69">
        <v>13155926.080489799</v>
      </c>
      <c r="J25" s="69">
        <v>13155926.080489799</v>
      </c>
      <c r="K25" s="69">
        <v>13155926.080489799</v>
      </c>
      <c r="L25" s="69">
        <v>13155926.080489799</v>
      </c>
      <c r="M25" s="69">
        <v>13155926.080489799</v>
      </c>
      <c r="N25" s="69">
        <v>11931112.3998139</v>
      </c>
      <c r="O25" s="69">
        <v>11931112.3998139</v>
      </c>
      <c r="P25" s="69">
        <v>11859909.7667378</v>
      </c>
      <c r="Q25" s="69">
        <v>11859909.7667378</v>
      </c>
      <c r="R25" s="69">
        <v>11859909.7667378</v>
      </c>
      <c r="S25" s="69">
        <v>10561469.0673797</v>
      </c>
      <c r="T25" s="69">
        <v>10561469.0673797</v>
      </c>
      <c r="U25" s="69">
        <v>10561469.0673797</v>
      </c>
      <c r="V25" s="69">
        <v>10561469.0673797</v>
      </c>
      <c r="W25" s="69">
        <v>2022667.2197002401</v>
      </c>
      <c r="X25" s="69">
        <v>1888532.75747292</v>
      </c>
      <c r="Y25" s="69">
        <v>1888532.75747292</v>
      </c>
      <c r="Z25" s="69">
        <v>96019.032784959403</v>
      </c>
      <c r="AA25" s="69">
        <v>96019.032784959403</v>
      </c>
      <c r="AB25" s="69">
        <v>96019.032784959403</v>
      </c>
      <c r="AC25" s="69">
        <v>96019.032784959403</v>
      </c>
      <c r="AD25" s="69">
        <v>96019.032784959403</v>
      </c>
      <c r="AE25" s="69">
        <v>96019.032784959403</v>
      </c>
      <c r="AF25" s="69">
        <v>96019.032784959403</v>
      </c>
      <c r="AG25" s="69"/>
      <c r="AH25" s="69"/>
      <c r="AI25" s="69"/>
      <c r="AJ25" s="69"/>
      <c r="AK25" s="69"/>
      <c r="AL25" s="69"/>
      <c r="AM25" s="69"/>
      <c r="AN25" s="8"/>
      <c r="AO25" s="8">
        <f t="shared" si="0"/>
        <v>25</v>
      </c>
      <c r="AP25" s="8" t="b">
        <f t="shared" si="1"/>
        <v>0</v>
      </c>
      <c r="AQ25" s="492"/>
      <c r="AR25" s="492"/>
      <c r="AS25" s="492"/>
      <c r="AT25" s="492"/>
      <c r="AU25" s="492"/>
      <c r="AV25" s="492"/>
      <c r="AW25" s="492"/>
    </row>
    <row r="26" spans="1:49" ht="15.65" customHeight="1" thickBot="1" x14ac:dyDescent="0.4">
      <c r="A26" s="74" t="s">
        <v>114</v>
      </c>
      <c r="B26" s="74" t="s">
        <v>721</v>
      </c>
      <c r="C26" s="496">
        <v>8.44909342905434</v>
      </c>
      <c r="D26" s="102">
        <v>15285371.404603099</v>
      </c>
      <c r="E26" s="502">
        <v>0.92450925493648595</v>
      </c>
      <c r="F26" s="498">
        <v>96644175.917182595</v>
      </c>
      <c r="G26" s="501"/>
      <c r="H26" s="69">
        <v>14131467.3286971</v>
      </c>
      <c r="I26" s="69">
        <v>14125993.548473099</v>
      </c>
      <c r="J26" s="69">
        <v>12178755.494909899</v>
      </c>
      <c r="K26" s="69">
        <v>12109400.225323699</v>
      </c>
      <c r="L26" s="69">
        <v>12109168.291057</v>
      </c>
      <c r="M26" s="69">
        <v>8428186.2810223494</v>
      </c>
      <c r="N26" s="69">
        <v>6758076.4300302202</v>
      </c>
      <c r="O26" s="69">
        <v>6052968.7302566497</v>
      </c>
      <c r="P26" s="69">
        <v>4163369.0808424102</v>
      </c>
      <c r="Q26" s="69">
        <v>3281012.3534617098</v>
      </c>
      <c r="R26" s="69">
        <v>1988226.3370654001</v>
      </c>
      <c r="S26" s="69">
        <v>1142305.09499727</v>
      </c>
      <c r="T26" s="69">
        <v>60898.480065273397</v>
      </c>
      <c r="U26" s="69">
        <v>60898.480065273397</v>
      </c>
      <c r="V26" s="69">
        <v>53449.7609152734</v>
      </c>
      <c r="W26" s="69"/>
      <c r="X26" s="69"/>
      <c r="Y26" s="69"/>
      <c r="Z26" s="69"/>
      <c r="AA26" s="69"/>
      <c r="AB26" s="69"/>
      <c r="AC26" s="69"/>
      <c r="AD26" s="69"/>
      <c r="AE26" s="69"/>
      <c r="AF26" s="69"/>
      <c r="AG26" s="69"/>
      <c r="AH26" s="69"/>
      <c r="AI26" s="69"/>
      <c r="AJ26" s="69"/>
      <c r="AK26" s="69"/>
      <c r="AL26" s="69"/>
      <c r="AM26" s="69"/>
      <c r="AN26" s="8"/>
      <c r="AO26" s="8">
        <f t="shared" si="0"/>
        <v>15</v>
      </c>
      <c r="AP26" s="8" t="b">
        <f t="shared" si="1"/>
        <v>0</v>
      </c>
      <c r="AQ26" s="492"/>
      <c r="AR26" s="492"/>
      <c r="AS26" s="492"/>
      <c r="AT26" s="492"/>
      <c r="AU26" s="492"/>
      <c r="AV26" s="492"/>
      <c r="AW26" s="492"/>
    </row>
    <row r="27" spans="1:49" ht="15.65" customHeight="1" thickBot="1" x14ac:dyDescent="0.4">
      <c r="A27" s="74" t="s">
        <v>114</v>
      </c>
      <c r="B27" s="74" t="s">
        <v>440</v>
      </c>
      <c r="C27" s="496">
        <v>9.6167842542034503</v>
      </c>
      <c r="D27" s="102">
        <v>9715863.3272792399</v>
      </c>
      <c r="E27" s="502">
        <v>0.94810750242674302</v>
      </c>
      <c r="F27" s="498">
        <v>65606467.018438198</v>
      </c>
      <c r="G27" s="501"/>
      <c r="H27" s="69">
        <v>9211682.9131463096</v>
      </c>
      <c r="I27" s="69">
        <v>9211682.9131463096</v>
      </c>
      <c r="J27" s="69">
        <v>5897887.6490182001</v>
      </c>
      <c r="K27" s="69">
        <v>5897887.6490182001</v>
      </c>
      <c r="L27" s="69">
        <v>5897887.6490182001</v>
      </c>
      <c r="M27" s="69">
        <v>5897887.6490182001</v>
      </c>
      <c r="N27" s="69">
        <v>5897887.6490182001</v>
      </c>
      <c r="O27" s="69">
        <v>5897887.6490182001</v>
      </c>
      <c r="P27" s="69">
        <v>5897887.6490182001</v>
      </c>
      <c r="Q27" s="69">
        <v>5897887.6490182001</v>
      </c>
      <c r="R27" s="69"/>
      <c r="S27" s="69"/>
      <c r="T27" s="69"/>
      <c r="U27" s="69"/>
      <c r="V27" s="69"/>
      <c r="W27" s="69"/>
      <c r="X27" s="69"/>
      <c r="Y27" s="69"/>
      <c r="Z27" s="69"/>
      <c r="AA27" s="69"/>
      <c r="AB27" s="69"/>
      <c r="AC27" s="69"/>
      <c r="AD27" s="69"/>
      <c r="AE27" s="69"/>
      <c r="AF27" s="69"/>
      <c r="AG27" s="69"/>
      <c r="AH27" s="69"/>
      <c r="AI27" s="69"/>
      <c r="AJ27" s="69"/>
      <c r="AK27" s="69"/>
      <c r="AL27" s="69"/>
      <c r="AM27" s="69"/>
      <c r="AN27" s="8"/>
      <c r="AO27" s="8">
        <f t="shared" si="0"/>
        <v>10</v>
      </c>
      <c r="AP27" s="8" t="b">
        <f t="shared" si="1"/>
        <v>1</v>
      </c>
      <c r="AQ27" s="492"/>
      <c r="AR27" s="492"/>
      <c r="AS27" s="492"/>
      <c r="AT27" s="492"/>
      <c r="AU27" s="492"/>
      <c r="AV27" s="492"/>
      <c r="AW27" s="492"/>
    </row>
    <row r="28" spans="1:49" ht="15.65" customHeight="1" thickBot="1" x14ac:dyDescent="0.4">
      <c r="A28" s="74" t="s">
        <v>114</v>
      </c>
      <c r="B28" s="74" t="s">
        <v>742</v>
      </c>
      <c r="C28" s="496">
        <v>20</v>
      </c>
      <c r="D28" s="102">
        <v>605461.05039068498</v>
      </c>
      <c r="E28" s="502">
        <v>1.00374788473657</v>
      </c>
      <c r="F28" s="498">
        <v>11756934.6797325</v>
      </c>
      <c r="G28" s="501"/>
      <c r="H28" s="69">
        <v>607730.24862003105</v>
      </c>
      <c r="I28" s="69">
        <v>607730.24862003105</v>
      </c>
      <c r="J28" s="69">
        <v>607730.24862003105</v>
      </c>
      <c r="K28" s="69">
        <v>607730.24862003105</v>
      </c>
      <c r="L28" s="69">
        <v>607730.24862003105</v>
      </c>
      <c r="M28" s="69">
        <v>607730.24862003105</v>
      </c>
      <c r="N28" s="69">
        <v>607730.24862003105</v>
      </c>
      <c r="O28" s="69">
        <v>607730.24862003105</v>
      </c>
      <c r="P28" s="69">
        <v>607730.24862003105</v>
      </c>
      <c r="Q28" s="69">
        <v>607730.24862003105</v>
      </c>
      <c r="R28" s="69">
        <v>567963.21935321798</v>
      </c>
      <c r="S28" s="69">
        <v>567963.21935321798</v>
      </c>
      <c r="T28" s="69">
        <v>567963.21935321798</v>
      </c>
      <c r="U28" s="69">
        <v>567963.21935321798</v>
      </c>
      <c r="V28" s="69">
        <v>567963.21935321798</v>
      </c>
      <c r="W28" s="69">
        <v>567963.21935321798</v>
      </c>
      <c r="X28" s="69">
        <v>567963.21935321798</v>
      </c>
      <c r="Y28" s="69">
        <v>567963.21935321798</v>
      </c>
      <c r="Z28" s="69">
        <v>567963.21935321798</v>
      </c>
      <c r="AA28" s="69">
        <v>567963.21935321798</v>
      </c>
      <c r="AB28" s="69"/>
      <c r="AC28" s="69"/>
      <c r="AD28" s="69"/>
      <c r="AE28" s="69"/>
      <c r="AF28" s="69"/>
      <c r="AG28" s="69"/>
      <c r="AH28" s="69"/>
      <c r="AI28" s="69"/>
      <c r="AJ28" s="69"/>
      <c r="AK28" s="69"/>
      <c r="AL28" s="69"/>
      <c r="AM28" s="69"/>
      <c r="AN28" s="8"/>
      <c r="AO28" s="8">
        <f t="shared" si="0"/>
        <v>20</v>
      </c>
      <c r="AP28" s="8" t="b">
        <f t="shared" si="1"/>
        <v>1</v>
      </c>
      <c r="AQ28" s="492"/>
      <c r="AR28" s="492"/>
      <c r="AS28" s="492"/>
      <c r="AT28" s="492"/>
      <c r="AU28" s="492"/>
      <c r="AV28" s="492"/>
      <c r="AW28" s="492"/>
    </row>
    <row r="29" spans="1:49" ht="15.65" customHeight="1" thickBot="1" x14ac:dyDescent="0.4">
      <c r="A29" s="74" t="s">
        <v>114</v>
      </c>
      <c r="B29" s="74" t="s">
        <v>1271</v>
      </c>
      <c r="C29" s="496">
        <v>18</v>
      </c>
      <c r="D29" s="503">
        <v>395948</v>
      </c>
      <c r="E29" s="502">
        <v>0.65</v>
      </c>
      <c r="F29" s="498">
        <v>4632591.5999999996</v>
      </c>
      <c r="G29" s="501"/>
      <c r="H29" s="69">
        <v>257366.2</v>
      </c>
      <c r="I29" s="69">
        <v>257366.2</v>
      </c>
      <c r="J29" s="69">
        <v>257366.2</v>
      </c>
      <c r="K29" s="69">
        <v>257366.2</v>
      </c>
      <c r="L29" s="69">
        <v>257366.2</v>
      </c>
      <c r="M29" s="69">
        <v>257366.2</v>
      </c>
      <c r="N29" s="69">
        <v>257366.2</v>
      </c>
      <c r="O29" s="69">
        <v>257366.2</v>
      </c>
      <c r="P29" s="69">
        <v>257366.2</v>
      </c>
      <c r="Q29" s="69">
        <v>257366.2</v>
      </c>
      <c r="R29" s="69">
        <v>257366.2</v>
      </c>
      <c r="S29" s="69">
        <v>257366.2</v>
      </c>
      <c r="T29" s="69">
        <v>257366.2</v>
      </c>
      <c r="U29" s="69">
        <v>257366.2</v>
      </c>
      <c r="V29" s="69">
        <v>257366.2</v>
      </c>
      <c r="W29" s="69">
        <v>257366.2</v>
      </c>
      <c r="X29" s="69">
        <v>257366.2</v>
      </c>
      <c r="Y29" s="69">
        <v>257366.2</v>
      </c>
      <c r="Z29" s="69"/>
      <c r="AA29" s="69"/>
      <c r="AB29" s="69"/>
      <c r="AC29" s="69"/>
      <c r="AD29" s="69"/>
      <c r="AE29" s="69"/>
      <c r="AF29" s="69"/>
      <c r="AG29" s="69"/>
      <c r="AH29" s="69"/>
      <c r="AI29" s="69"/>
      <c r="AJ29" s="69"/>
      <c r="AK29" s="69"/>
      <c r="AL29" s="69"/>
      <c r="AM29" s="69"/>
      <c r="AN29" s="8"/>
      <c r="AO29" s="8">
        <f t="shared" si="0"/>
        <v>18</v>
      </c>
      <c r="AP29" s="8" t="b">
        <f t="shared" si="1"/>
        <v>1</v>
      </c>
      <c r="AQ29" s="492"/>
      <c r="AR29" s="492"/>
      <c r="AS29" s="492"/>
      <c r="AT29" s="492"/>
      <c r="AU29" s="492"/>
      <c r="AV29" s="492"/>
      <c r="AW29" s="492"/>
    </row>
    <row r="30" spans="1:49" ht="15.65" customHeight="1" thickBot="1" x14ac:dyDescent="0.4">
      <c r="A30" s="74" t="s">
        <v>114</v>
      </c>
      <c r="B30" s="74" t="s">
        <v>722</v>
      </c>
      <c r="C30" s="496">
        <v>5</v>
      </c>
      <c r="D30" s="102">
        <v>0</v>
      </c>
      <c r="E30" s="102">
        <v>0</v>
      </c>
      <c r="F30" s="498">
        <v>136820856.615731</v>
      </c>
      <c r="G30" s="501"/>
      <c r="H30" s="69">
        <v>55129575.698224097</v>
      </c>
      <c r="I30" s="69">
        <v>39693294.502721399</v>
      </c>
      <c r="J30" s="69">
        <v>24113676.410403199</v>
      </c>
      <c r="K30" s="69">
        <v>12458732.8120417</v>
      </c>
      <c r="L30" s="69">
        <v>5425577.1923407204</v>
      </c>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8"/>
      <c r="AO30" s="8">
        <f t="shared" si="0"/>
        <v>5</v>
      </c>
      <c r="AP30" s="8" t="b">
        <f t="shared" si="1"/>
        <v>1</v>
      </c>
      <c r="AQ30" s="492"/>
      <c r="AR30" s="492"/>
      <c r="AS30" s="492"/>
      <c r="AT30" s="492"/>
      <c r="AU30" s="492"/>
      <c r="AV30" s="492"/>
      <c r="AW30" s="492"/>
    </row>
    <row r="31" spans="1:49" ht="15.65" customHeight="1" thickBot="1" x14ac:dyDescent="0.4">
      <c r="A31" s="74" t="s">
        <v>310</v>
      </c>
      <c r="B31" s="74" t="s">
        <v>709</v>
      </c>
      <c r="C31" s="496">
        <v>9.5079890873405599</v>
      </c>
      <c r="D31" s="102">
        <v>76763975.925687402</v>
      </c>
      <c r="E31" s="502">
        <v>1</v>
      </c>
      <c r="F31" s="498">
        <v>342830665.46892202</v>
      </c>
      <c r="G31" s="501"/>
      <c r="H31" s="69">
        <v>76763975.925687402</v>
      </c>
      <c r="I31" s="69">
        <v>76763975.925687402</v>
      </c>
      <c r="J31" s="69">
        <v>26475243.880416799</v>
      </c>
      <c r="K31" s="69">
        <v>26475243.880416799</v>
      </c>
      <c r="L31" s="69">
        <v>26475243.880416799</v>
      </c>
      <c r="M31" s="69">
        <v>21976304.8821165</v>
      </c>
      <c r="N31" s="69">
        <v>21976020.979973599</v>
      </c>
      <c r="O31" s="69">
        <v>21974885.3714022</v>
      </c>
      <c r="P31" s="69">
        <v>21974885.3714022</v>
      </c>
      <c r="Q31" s="69">
        <v>21974885.3714022</v>
      </c>
      <c r="R31" s="69"/>
      <c r="S31" s="69"/>
      <c r="T31" s="69"/>
      <c r="U31" s="69"/>
      <c r="V31" s="69"/>
      <c r="W31" s="69"/>
      <c r="X31" s="69"/>
      <c r="Y31" s="69"/>
      <c r="Z31" s="69"/>
      <c r="AA31" s="69"/>
      <c r="AB31" s="69"/>
      <c r="AC31" s="69"/>
      <c r="AD31" s="69"/>
      <c r="AE31" s="69"/>
      <c r="AF31" s="69"/>
      <c r="AG31" s="69"/>
      <c r="AH31" s="69"/>
      <c r="AI31" s="69"/>
      <c r="AJ31" s="69"/>
      <c r="AK31" s="69"/>
      <c r="AL31" s="69"/>
      <c r="AM31" s="69"/>
      <c r="AN31" s="8"/>
      <c r="AO31" s="8">
        <f t="shared" si="0"/>
        <v>10</v>
      </c>
      <c r="AP31" s="8" t="b">
        <f t="shared" si="1"/>
        <v>1</v>
      </c>
      <c r="AQ31" s="492"/>
      <c r="AR31" s="492"/>
      <c r="AS31" s="492"/>
      <c r="AT31" s="492"/>
      <c r="AU31" s="492"/>
      <c r="AV31" s="492"/>
      <c r="AW31" s="492"/>
    </row>
    <row r="32" spans="1:49" ht="15.65" customHeight="1" thickBot="1" x14ac:dyDescent="0.4">
      <c r="A32" s="74" t="s">
        <v>310</v>
      </c>
      <c r="B32" s="74" t="s">
        <v>710</v>
      </c>
      <c r="C32" s="496">
        <v>9.8998073466059306</v>
      </c>
      <c r="D32" s="102">
        <v>59026580.055748902</v>
      </c>
      <c r="E32" s="502">
        <v>1</v>
      </c>
      <c r="F32" s="498">
        <v>352743099.149225</v>
      </c>
      <c r="G32" s="501"/>
      <c r="H32" s="69">
        <v>59026580.055748902</v>
      </c>
      <c r="I32" s="69">
        <v>59026580.055748902</v>
      </c>
      <c r="J32" s="69">
        <v>37833407.363906696</v>
      </c>
      <c r="K32" s="69">
        <v>37833407.363906696</v>
      </c>
      <c r="L32" s="69">
        <v>37231350.492002703</v>
      </c>
      <c r="M32" s="69">
        <v>19873639.0685906</v>
      </c>
      <c r="N32" s="69">
        <v>19708288.775384601</v>
      </c>
      <c r="O32" s="69">
        <v>19464156.8645854</v>
      </c>
      <c r="P32" s="69">
        <v>19464156.8645854</v>
      </c>
      <c r="Q32" s="69">
        <v>19464156.8645854</v>
      </c>
      <c r="R32" s="69">
        <v>4843371.23029882</v>
      </c>
      <c r="S32" s="69">
        <v>4843371.23029882</v>
      </c>
      <c r="T32" s="69">
        <v>4843371.23029882</v>
      </c>
      <c r="U32" s="69">
        <v>4843371.23029882</v>
      </c>
      <c r="V32" s="69">
        <v>4443890.4589839596</v>
      </c>
      <c r="W32" s="69"/>
      <c r="X32" s="69"/>
      <c r="Y32" s="69"/>
      <c r="Z32" s="69"/>
      <c r="AA32" s="69"/>
      <c r="AB32" s="69"/>
      <c r="AC32" s="69"/>
      <c r="AD32" s="69"/>
      <c r="AE32" s="69"/>
      <c r="AF32" s="69"/>
      <c r="AG32" s="69"/>
      <c r="AH32" s="69"/>
      <c r="AI32" s="69"/>
      <c r="AJ32" s="69"/>
      <c r="AK32" s="69"/>
      <c r="AL32" s="69"/>
      <c r="AM32" s="69"/>
      <c r="AN32" s="8"/>
      <c r="AO32" s="8">
        <f t="shared" si="0"/>
        <v>15</v>
      </c>
      <c r="AP32" s="8" t="b">
        <f t="shared" si="1"/>
        <v>0</v>
      </c>
      <c r="AQ32" s="492"/>
      <c r="AR32" s="492"/>
      <c r="AS32" s="492"/>
      <c r="AT32" s="492"/>
      <c r="AU32" s="492"/>
      <c r="AV32" s="492"/>
      <c r="AW32" s="492"/>
    </row>
    <row r="33" spans="1:51" ht="15.65" customHeight="1" thickBot="1" x14ac:dyDescent="0.4">
      <c r="A33" s="74" t="s">
        <v>310</v>
      </c>
      <c r="B33" s="74" t="s">
        <v>717</v>
      </c>
      <c r="C33" s="496">
        <v>9.6234711512764797</v>
      </c>
      <c r="D33" s="102">
        <v>34579026.1690896</v>
      </c>
      <c r="E33" s="502">
        <v>1</v>
      </c>
      <c r="F33" s="498">
        <v>274910619.10021901</v>
      </c>
      <c r="G33" s="501"/>
      <c r="H33" s="69">
        <v>34579026.1690896</v>
      </c>
      <c r="I33" s="69">
        <v>34579026.1690896</v>
      </c>
      <c r="J33" s="69">
        <v>27276683.345254999</v>
      </c>
      <c r="K33" s="69">
        <v>27276683.345254999</v>
      </c>
      <c r="L33" s="69">
        <v>27276683.345254999</v>
      </c>
      <c r="M33" s="69">
        <v>27276683.345254999</v>
      </c>
      <c r="N33" s="69">
        <v>27276683.345254999</v>
      </c>
      <c r="O33" s="69">
        <v>23723183.345254999</v>
      </c>
      <c r="P33" s="69">
        <v>22822983.345254999</v>
      </c>
      <c r="Q33" s="69">
        <v>22822983.345254999</v>
      </c>
      <c r="R33" s="69"/>
      <c r="S33" s="69"/>
      <c r="T33" s="69"/>
      <c r="U33" s="69"/>
      <c r="V33" s="69"/>
      <c r="W33" s="69"/>
      <c r="X33" s="69"/>
      <c r="Y33" s="69"/>
      <c r="Z33" s="69"/>
      <c r="AA33" s="69"/>
      <c r="AB33" s="69"/>
      <c r="AC33" s="69"/>
      <c r="AD33" s="69"/>
      <c r="AE33" s="69"/>
      <c r="AF33" s="69"/>
      <c r="AG33" s="69"/>
      <c r="AH33" s="69"/>
      <c r="AI33" s="69"/>
      <c r="AJ33" s="69"/>
      <c r="AK33" s="69"/>
      <c r="AL33" s="69"/>
      <c r="AM33" s="69"/>
      <c r="AN33" s="8"/>
      <c r="AO33" s="8">
        <f t="shared" si="0"/>
        <v>10</v>
      </c>
      <c r="AP33" s="8" t="b">
        <f t="shared" si="1"/>
        <v>1</v>
      </c>
      <c r="AQ33" s="492"/>
      <c r="AR33" s="492"/>
      <c r="AS33" s="492"/>
      <c r="AT33" s="492"/>
      <c r="AU33" s="492"/>
      <c r="AV33" s="492"/>
      <c r="AW33" s="492"/>
    </row>
    <row r="34" spans="1:51" ht="15.65" customHeight="1" thickBot="1" x14ac:dyDescent="0.4">
      <c r="A34" s="74" t="s">
        <v>310</v>
      </c>
      <c r="B34" s="74" t="s">
        <v>712</v>
      </c>
      <c r="C34" s="496">
        <v>12.380726293865999</v>
      </c>
      <c r="D34" s="102">
        <v>17650001.9858355</v>
      </c>
      <c r="E34" s="502">
        <v>1</v>
      </c>
      <c r="F34" s="498">
        <v>209541780.83369201</v>
      </c>
      <c r="G34" s="501"/>
      <c r="H34" s="69">
        <v>17650001.9858355</v>
      </c>
      <c r="I34" s="69">
        <v>17639596.4247237</v>
      </c>
      <c r="J34" s="69">
        <v>17155614.217099398</v>
      </c>
      <c r="K34" s="69">
        <v>16930481.9278225</v>
      </c>
      <c r="L34" s="69">
        <v>16930096.287985299</v>
      </c>
      <c r="M34" s="69">
        <v>16044265.757285001</v>
      </c>
      <c r="N34" s="69">
        <v>9609325.3026403394</v>
      </c>
      <c r="O34" s="69">
        <v>9574773.5766475108</v>
      </c>
      <c r="P34" s="69">
        <v>9300582.8689111993</v>
      </c>
      <c r="Q34" s="69">
        <v>9237180.5555288307</v>
      </c>
      <c r="R34" s="69">
        <v>8701259.8435988408</v>
      </c>
      <c r="S34" s="69">
        <v>8476826.8896788396</v>
      </c>
      <c r="T34" s="69">
        <v>8173722.3825777601</v>
      </c>
      <c r="U34" s="69">
        <v>8140613.7761084801</v>
      </c>
      <c r="V34" s="69">
        <v>8140613.7761084801</v>
      </c>
      <c r="W34" s="69">
        <v>5584394.0807179799</v>
      </c>
      <c r="X34" s="69">
        <v>5584394.0807179799</v>
      </c>
      <c r="Y34" s="69">
        <v>5556982.2247179803</v>
      </c>
      <c r="Z34" s="69">
        <v>5555527.4374932796</v>
      </c>
      <c r="AA34" s="69">
        <v>5555527.4374932796</v>
      </c>
      <c r="AB34" s="69"/>
      <c r="AC34" s="69"/>
      <c r="AD34" s="69"/>
      <c r="AE34" s="69"/>
      <c r="AF34" s="69"/>
      <c r="AG34" s="69"/>
      <c r="AH34" s="69"/>
      <c r="AI34" s="69"/>
      <c r="AJ34" s="69"/>
      <c r="AK34" s="69"/>
      <c r="AL34" s="69"/>
      <c r="AM34" s="69"/>
      <c r="AN34" s="8"/>
      <c r="AO34" s="8">
        <f t="shared" si="0"/>
        <v>20</v>
      </c>
      <c r="AP34" s="8" t="b">
        <f t="shared" si="1"/>
        <v>0</v>
      </c>
      <c r="AQ34" s="492"/>
      <c r="AR34" s="492"/>
      <c r="AS34" s="492"/>
      <c r="AT34" s="492"/>
      <c r="AU34" s="492"/>
      <c r="AV34" s="492"/>
      <c r="AW34" s="492"/>
    </row>
    <row r="35" spans="1:51" ht="15.65" customHeight="1" thickBot="1" x14ac:dyDescent="0.4">
      <c r="A35" s="74" t="s">
        <v>310</v>
      </c>
      <c r="B35" s="74" t="s">
        <v>714</v>
      </c>
      <c r="C35" s="496">
        <v>18.593319957646099</v>
      </c>
      <c r="D35" s="102">
        <v>9121562.1434899308</v>
      </c>
      <c r="E35" s="502">
        <v>1</v>
      </c>
      <c r="F35" s="498">
        <v>157464197.225784</v>
      </c>
      <c r="G35" s="501"/>
      <c r="H35" s="69">
        <v>9121562.1434899308</v>
      </c>
      <c r="I35" s="69">
        <v>9121562.1434899308</v>
      </c>
      <c r="J35" s="69">
        <v>8884328.0573072601</v>
      </c>
      <c r="K35" s="69">
        <v>8884328.0573072601</v>
      </c>
      <c r="L35" s="69">
        <v>8884328.0573072601</v>
      </c>
      <c r="M35" s="69">
        <v>8607768.3538703099</v>
      </c>
      <c r="N35" s="69">
        <v>8601348.6993158106</v>
      </c>
      <c r="O35" s="69">
        <v>8541220.8843653109</v>
      </c>
      <c r="P35" s="69">
        <v>8482799.7568901107</v>
      </c>
      <c r="Q35" s="69">
        <v>8482799.7568901107</v>
      </c>
      <c r="R35" s="69">
        <v>7251442.2776789404</v>
      </c>
      <c r="S35" s="69">
        <v>6858695.5809380002</v>
      </c>
      <c r="T35" s="69">
        <v>6858695.5809380002</v>
      </c>
      <c r="U35" s="69">
        <v>6998226.1353879096</v>
      </c>
      <c r="V35" s="69">
        <v>6998226.1353879096</v>
      </c>
      <c r="W35" s="69">
        <v>6986298.61001583</v>
      </c>
      <c r="X35" s="69">
        <v>6986298.61001583</v>
      </c>
      <c r="Y35" s="69">
        <v>6986298.61001583</v>
      </c>
      <c r="Z35" s="69">
        <v>6986298.61001583</v>
      </c>
      <c r="AA35" s="69">
        <v>6941671.1651562797</v>
      </c>
      <c r="AB35" s="69"/>
      <c r="AC35" s="69"/>
      <c r="AD35" s="69"/>
      <c r="AE35" s="69"/>
      <c r="AF35" s="69"/>
      <c r="AG35" s="69"/>
      <c r="AH35" s="69"/>
      <c r="AI35" s="69"/>
      <c r="AJ35" s="69"/>
      <c r="AK35" s="69"/>
      <c r="AL35" s="69"/>
      <c r="AM35" s="69"/>
      <c r="AN35" s="8"/>
      <c r="AO35" s="8">
        <f t="shared" si="0"/>
        <v>20</v>
      </c>
      <c r="AP35" s="8" t="b">
        <f t="shared" si="1"/>
        <v>0</v>
      </c>
      <c r="AQ35" s="492"/>
      <c r="AR35" s="492"/>
      <c r="AS35" s="492"/>
      <c r="AT35" s="492"/>
      <c r="AU35" s="492"/>
      <c r="AV35" s="492"/>
      <c r="AW35" s="492"/>
    </row>
    <row r="36" spans="1:51" ht="15.65" customHeight="1" thickBot="1" x14ac:dyDescent="0.4">
      <c r="A36" s="74" t="s">
        <v>310</v>
      </c>
      <c r="B36" s="74" t="s">
        <v>1273</v>
      </c>
      <c r="C36" s="496">
        <v>7.0794632813101703</v>
      </c>
      <c r="D36" s="102">
        <v>7553428.03536609</v>
      </c>
      <c r="E36" s="502">
        <v>1</v>
      </c>
      <c r="F36" s="498">
        <v>53474216.424392998</v>
      </c>
      <c r="G36" s="501"/>
      <c r="H36" s="69">
        <v>7553428.03536609</v>
      </c>
      <c r="I36" s="69">
        <v>7553428.03536609</v>
      </c>
      <c r="J36" s="69">
        <v>7553428.03536609</v>
      </c>
      <c r="K36" s="69">
        <v>7553428.03536609</v>
      </c>
      <c r="L36" s="69">
        <v>7553428.03536609</v>
      </c>
      <c r="M36" s="69">
        <v>7553428.03536609</v>
      </c>
      <c r="N36" s="69">
        <v>7553428.03536609</v>
      </c>
      <c r="O36" s="69">
        <v>258659.03536608501</v>
      </c>
      <c r="P36" s="69">
        <v>258659.03536608501</v>
      </c>
      <c r="Q36" s="69">
        <v>27634.0353660853</v>
      </c>
      <c r="R36" s="69">
        <v>27634.0353660853</v>
      </c>
      <c r="S36" s="69">
        <v>27634.0353660853</v>
      </c>
      <c r="T36" s="69"/>
      <c r="U36" s="69"/>
      <c r="V36" s="69"/>
      <c r="W36" s="69"/>
      <c r="X36" s="69"/>
      <c r="Y36" s="69"/>
      <c r="Z36" s="69"/>
      <c r="AA36" s="69"/>
      <c r="AB36" s="69"/>
      <c r="AC36" s="69"/>
      <c r="AD36" s="69"/>
      <c r="AE36" s="69"/>
      <c r="AF36" s="69"/>
      <c r="AG36" s="69"/>
      <c r="AH36" s="69"/>
      <c r="AI36" s="69"/>
      <c r="AJ36" s="69"/>
      <c r="AK36" s="69"/>
      <c r="AL36" s="69"/>
      <c r="AM36" s="69"/>
      <c r="AN36" s="8"/>
      <c r="AO36" s="8">
        <f t="shared" si="0"/>
        <v>12</v>
      </c>
      <c r="AP36" s="8" t="b">
        <f t="shared" si="1"/>
        <v>0</v>
      </c>
      <c r="AQ36" s="492"/>
      <c r="AR36" s="492"/>
      <c r="AS36" s="492"/>
      <c r="AT36" s="492"/>
      <c r="AU36" s="492"/>
      <c r="AV36" s="492"/>
      <c r="AW36" s="492"/>
    </row>
    <row r="37" spans="1:51" ht="15.65" customHeight="1" thickBot="1" x14ac:dyDescent="0.4">
      <c r="A37" s="74" t="s">
        <v>310</v>
      </c>
      <c r="B37" s="74" t="s">
        <v>713</v>
      </c>
      <c r="C37" s="496">
        <v>20.8856030054001</v>
      </c>
      <c r="D37" s="102">
        <v>6316384.1131355902</v>
      </c>
      <c r="E37" s="502">
        <v>0.99999999418878205</v>
      </c>
      <c r="F37" s="498">
        <v>115575103.984419</v>
      </c>
      <c r="G37" s="501"/>
      <c r="H37" s="69">
        <v>6316384.0764297098</v>
      </c>
      <c r="I37" s="69">
        <v>6316384.0764297098</v>
      </c>
      <c r="J37" s="69">
        <v>6281707.8796175504</v>
      </c>
      <c r="K37" s="69">
        <v>6281707.8796175504</v>
      </c>
      <c r="L37" s="69">
        <v>6153713.36410484</v>
      </c>
      <c r="M37" s="69">
        <v>6096547.6864941604</v>
      </c>
      <c r="N37" s="69">
        <v>5049126.6193776196</v>
      </c>
      <c r="O37" s="69">
        <v>5049126.6193776196</v>
      </c>
      <c r="P37" s="69">
        <v>5049126.6193776196</v>
      </c>
      <c r="Q37" s="69">
        <v>5049126.6193776196</v>
      </c>
      <c r="R37" s="69">
        <v>4939298.9943522597</v>
      </c>
      <c r="S37" s="69">
        <v>4696312.7420936804</v>
      </c>
      <c r="T37" s="69">
        <v>4590849.6037603403</v>
      </c>
      <c r="U37" s="69">
        <v>4195192.5068803402</v>
      </c>
      <c r="V37" s="69">
        <v>4195192.5068803402</v>
      </c>
      <c r="W37" s="69">
        <v>4165297.03346849</v>
      </c>
      <c r="X37" s="69">
        <v>4100155.7050184901</v>
      </c>
      <c r="Y37" s="69">
        <v>4090159.60501849</v>
      </c>
      <c r="Z37" s="69">
        <v>4060544.10501849</v>
      </c>
      <c r="AA37" s="69">
        <v>4033928.8017243701</v>
      </c>
      <c r="AB37" s="69">
        <v>2973796.38</v>
      </c>
      <c r="AC37" s="69">
        <v>2973796.38</v>
      </c>
      <c r="AD37" s="69">
        <v>2973733.98</v>
      </c>
      <c r="AE37" s="69">
        <v>2973733.98</v>
      </c>
      <c r="AF37" s="69">
        <v>2973733.98</v>
      </c>
      <c r="AG37" s="69"/>
      <c r="AH37" s="69"/>
      <c r="AI37" s="69"/>
      <c r="AJ37" s="69"/>
      <c r="AK37" s="69"/>
      <c r="AL37" s="69"/>
      <c r="AM37" s="69"/>
      <c r="AN37" s="8"/>
      <c r="AO37" s="8">
        <f t="shared" si="0"/>
        <v>25</v>
      </c>
      <c r="AP37" s="8" t="b">
        <f t="shared" si="1"/>
        <v>0</v>
      </c>
      <c r="AQ37" s="492"/>
      <c r="AR37" s="492"/>
      <c r="AS37" s="492"/>
      <c r="AT37" s="492"/>
      <c r="AU37" s="492"/>
      <c r="AV37" s="492"/>
      <c r="AW37" s="492"/>
    </row>
    <row r="38" spans="1:51" ht="15.65" customHeight="1" thickBot="1" x14ac:dyDescent="0.4">
      <c r="A38" s="74" t="s">
        <v>310</v>
      </c>
      <c r="B38" s="74" t="s">
        <v>716</v>
      </c>
      <c r="C38" s="496">
        <v>8.0160056663743795</v>
      </c>
      <c r="D38" s="102">
        <v>3023818.1246515298</v>
      </c>
      <c r="E38" s="502">
        <v>1</v>
      </c>
      <c r="F38" s="498">
        <v>20103571.538792402</v>
      </c>
      <c r="G38" s="501"/>
      <c r="H38" s="69">
        <v>3023818.1246515298</v>
      </c>
      <c r="I38" s="69">
        <v>3022492.3399078101</v>
      </c>
      <c r="J38" s="69">
        <v>2349465.3223321498</v>
      </c>
      <c r="K38" s="69">
        <v>2318748.4216537499</v>
      </c>
      <c r="L38" s="69">
        <v>2312069.8668822702</v>
      </c>
      <c r="M38" s="69">
        <v>1956316.6776964599</v>
      </c>
      <c r="N38" s="69">
        <v>1042024.4397672</v>
      </c>
      <c r="O38" s="69">
        <v>987810.49876720097</v>
      </c>
      <c r="P38" s="69">
        <v>978271.21280854905</v>
      </c>
      <c r="Q38" s="69">
        <v>845112.72348679998</v>
      </c>
      <c r="R38" s="69">
        <v>707772.39928931801</v>
      </c>
      <c r="S38" s="69">
        <v>411347.36373261001</v>
      </c>
      <c r="T38" s="69">
        <v>29391.947845243201</v>
      </c>
      <c r="U38" s="69">
        <v>29391.947845243201</v>
      </c>
      <c r="V38" s="69">
        <v>27510.187684996301</v>
      </c>
      <c r="W38" s="69">
        <v>19874.592888253999</v>
      </c>
      <c r="X38" s="69">
        <v>19874.592888253999</v>
      </c>
      <c r="Y38" s="69">
        <v>7426.29288825399</v>
      </c>
      <c r="Z38" s="69">
        <v>7426.29288825399</v>
      </c>
      <c r="AA38" s="69">
        <v>7426.29288825399</v>
      </c>
      <c r="AB38" s="69"/>
      <c r="AC38" s="69"/>
      <c r="AD38" s="69"/>
      <c r="AE38" s="69"/>
      <c r="AF38" s="69"/>
      <c r="AG38" s="69"/>
      <c r="AH38" s="69"/>
      <c r="AI38" s="69"/>
      <c r="AJ38" s="69"/>
      <c r="AK38" s="69"/>
      <c r="AL38" s="69"/>
      <c r="AM38" s="69"/>
      <c r="AN38" s="8"/>
      <c r="AO38" s="8">
        <f t="shared" si="0"/>
        <v>20</v>
      </c>
      <c r="AP38" s="8" t="b">
        <f t="shared" si="1"/>
        <v>0</v>
      </c>
      <c r="AQ38" s="492"/>
      <c r="AR38" s="492"/>
      <c r="AS38" s="492"/>
      <c r="AT38" s="492"/>
      <c r="AU38" s="492"/>
      <c r="AV38" s="492"/>
      <c r="AW38" s="492"/>
    </row>
    <row r="39" spans="1:51" ht="15.65" customHeight="1" thickBot="1" x14ac:dyDescent="0.4">
      <c r="A39" s="74" t="s">
        <v>310</v>
      </c>
      <c r="B39" s="74" t="s">
        <v>449</v>
      </c>
      <c r="C39" s="496">
        <v>14.3118363997405</v>
      </c>
      <c r="D39" s="102">
        <v>2964691.37233464</v>
      </c>
      <c r="E39" s="502">
        <v>1</v>
      </c>
      <c r="F39" s="498">
        <v>41927784.906039499</v>
      </c>
      <c r="G39" s="501"/>
      <c r="H39" s="69">
        <v>2964691.37233464</v>
      </c>
      <c r="I39" s="69">
        <v>2964691.37233464</v>
      </c>
      <c r="J39" s="69">
        <v>2896139.9287176798</v>
      </c>
      <c r="K39" s="69">
        <v>2896139.9287176798</v>
      </c>
      <c r="L39" s="69">
        <v>2896139.9287176798</v>
      </c>
      <c r="M39" s="69">
        <v>2896139.9287176798</v>
      </c>
      <c r="N39" s="69">
        <v>2896139.9287176798</v>
      </c>
      <c r="O39" s="69">
        <v>2896139.9287176798</v>
      </c>
      <c r="P39" s="69">
        <v>2891373.04040058</v>
      </c>
      <c r="Q39" s="69">
        <v>2178534.0009520999</v>
      </c>
      <c r="R39" s="69">
        <v>1880300.0641741799</v>
      </c>
      <c r="S39" s="69">
        <v>1844402.2593741801</v>
      </c>
      <c r="T39" s="69">
        <v>1844402.2593741801</v>
      </c>
      <c r="U39" s="69">
        <v>1232985.4087437999</v>
      </c>
      <c r="V39" s="69">
        <v>1212672.69804046</v>
      </c>
      <c r="W39" s="69">
        <v>932019.99988976202</v>
      </c>
      <c r="X39" s="69">
        <v>932019.99988976202</v>
      </c>
      <c r="Y39" s="69">
        <v>932019.99988976202</v>
      </c>
      <c r="Z39" s="69">
        <v>677067.86689791002</v>
      </c>
      <c r="AA39" s="69">
        <v>343960.83190623298</v>
      </c>
      <c r="AB39" s="69">
        <v>343960.83190623298</v>
      </c>
      <c r="AC39" s="69">
        <v>343960.83190623298</v>
      </c>
      <c r="AD39" s="69">
        <v>343960.83190623298</v>
      </c>
      <c r="AE39" s="69">
        <v>343960.83190623298</v>
      </c>
      <c r="AF39" s="69">
        <v>343960.83190623298</v>
      </c>
      <c r="AG39" s="69"/>
      <c r="AH39" s="69"/>
      <c r="AI39" s="69"/>
      <c r="AJ39" s="69"/>
      <c r="AK39" s="69"/>
      <c r="AL39" s="69"/>
      <c r="AM39" s="69"/>
      <c r="AN39" s="8"/>
      <c r="AO39" s="8">
        <f t="shared" si="0"/>
        <v>25</v>
      </c>
      <c r="AP39" s="8" t="b">
        <f t="shared" si="1"/>
        <v>0</v>
      </c>
      <c r="AQ39" s="492"/>
      <c r="AR39" s="492"/>
      <c r="AS39" s="492"/>
      <c r="AT39" s="492"/>
      <c r="AU39" s="492"/>
      <c r="AV39" s="492"/>
      <c r="AW39" s="492"/>
    </row>
    <row r="40" spans="1:51" ht="15.65" customHeight="1" thickBot="1" x14ac:dyDescent="0.4">
      <c r="A40" s="74" t="s">
        <v>310</v>
      </c>
      <c r="B40" s="74" t="s">
        <v>715</v>
      </c>
      <c r="C40" s="496">
        <v>15.9669848015405</v>
      </c>
      <c r="D40" s="102">
        <v>2829381.7717907298</v>
      </c>
      <c r="E40" s="502">
        <v>1</v>
      </c>
      <c r="F40" s="498">
        <v>31893306.3934744</v>
      </c>
      <c r="G40" s="501"/>
      <c r="H40" s="69">
        <v>2829381.7717907298</v>
      </c>
      <c r="I40" s="69">
        <v>2829381.7717907298</v>
      </c>
      <c r="J40" s="69">
        <v>2186190.8185668099</v>
      </c>
      <c r="K40" s="69">
        <v>2186190.8185668099</v>
      </c>
      <c r="L40" s="69">
        <v>2169222.0643850602</v>
      </c>
      <c r="M40" s="69">
        <v>2071621.67253226</v>
      </c>
      <c r="N40" s="69">
        <v>1526568.9970557401</v>
      </c>
      <c r="O40" s="69">
        <v>1525763.27386249</v>
      </c>
      <c r="P40" s="69">
        <v>1505244.28731371</v>
      </c>
      <c r="Q40" s="69">
        <v>1505244.28731371</v>
      </c>
      <c r="R40" s="69">
        <v>1285998.0536547001</v>
      </c>
      <c r="S40" s="69">
        <v>1165369.6552188001</v>
      </c>
      <c r="T40" s="69">
        <v>1164712.4307419099</v>
      </c>
      <c r="U40" s="69">
        <v>1167757.83091412</v>
      </c>
      <c r="V40" s="69">
        <v>1167757.83091412</v>
      </c>
      <c r="W40" s="69">
        <v>1157825.52889776</v>
      </c>
      <c r="X40" s="69">
        <v>1155833.9256987199</v>
      </c>
      <c r="Y40" s="69">
        <v>1145803.52569872</v>
      </c>
      <c r="Z40" s="69">
        <v>1059449.99006045</v>
      </c>
      <c r="AA40" s="69">
        <v>974545.32005804998</v>
      </c>
      <c r="AB40" s="69">
        <v>24230.1476878049</v>
      </c>
      <c r="AC40" s="69">
        <v>24230.1476878049</v>
      </c>
      <c r="AD40" s="69">
        <v>21660.747687804898</v>
      </c>
      <c r="AE40" s="69">
        <v>21660.747687804898</v>
      </c>
      <c r="AF40" s="69">
        <v>21660.747687804898</v>
      </c>
      <c r="AG40" s="69"/>
      <c r="AH40" s="69"/>
      <c r="AI40" s="69"/>
      <c r="AJ40" s="69"/>
      <c r="AK40" s="69"/>
      <c r="AL40" s="69"/>
      <c r="AM40" s="69"/>
      <c r="AN40" s="8"/>
      <c r="AO40" s="8">
        <f t="shared" si="0"/>
        <v>25</v>
      </c>
      <c r="AP40" s="8" t="b">
        <f t="shared" si="1"/>
        <v>0</v>
      </c>
      <c r="AQ40" s="492"/>
      <c r="AR40" s="492"/>
      <c r="AS40" s="492"/>
      <c r="AT40" s="492"/>
      <c r="AU40" s="492"/>
      <c r="AV40" s="492"/>
      <c r="AW40" s="492"/>
    </row>
    <row r="41" spans="1:51" ht="15.65" customHeight="1" thickBot="1" x14ac:dyDescent="0.4">
      <c r="A41" s="74" t="s">
        <v>310</v>
      </c>
      <c r="B41" s="74" t="s">
        <v>711</v>
      </c>
      <c r="C41" s="496">
        <v>13.938388910661001</v>
      </c>
      <c r="D41" s="102">
        <v>903336.28116209898</v>
      </c>
      <c r="E41" s="502">
        <v>1</v>
      </c>
      <c r="F41" s="498">
        <v>11388806.793864399</v>
      </c>
      <c r="G41" s="501"/>
      <c r="H41" s="69">
        <v>903336.28116209898</v>
      </c>
      <c r="I41" s="69">
        <v>903336.28116209898</v>
      </c>
      <c r="J41" s="69">
        <v>826242.59142013697</v>
      </c>
      <c r="K41" s="69">
        <v>826242.59142013697</v>
      </c>
      <c r="L41" s="69">
        <v>826242.59142013697</v>
      </c>
      <c r="M41" s="69">
        <v>791571.28388394404</v>
      </c>
      <c r="N41" s="69">
        <v>777673.88484738895</v>
      </c>
      <c r="O41" s="69">
        <v>753340.41084999405</v>
      </c>
      <c r="P41" s="69">
        <v>622345.97363566002</v>
      </c>
      <c r="Q41" s="69">
        <v>622345.97363566002</v>
      </c>
      <c r="R41" s="69">
        <v>422462.06803380902</v>
      </c>
      <c r="S41" s="69">
        <v>368184.06568698102</v>
      </c>
      <c r="T41" s="69">
        <v>368184.06568698102</v>
      </c>
      <c r="U41" s="69">
        <v>368184.06568698102</v>
      </c>
      <c r="V41" s="69">
        <v>368184.06568698102</v>
      </c>
      <c r="W41" s="69">
        <v>328956.93992908503</v>
      </c>
      <c r="X41" s="69">
        <v>328956.93992908503</v>
      </c>
      <c r="Y41" s="69">
        <v>327672.23992908502</v>
      </c>
      <c r="Z41" s="69">
        <v>327672.23992908502</v>
      </c>
      <c r="AA41" s="69">
        <v>327672.23992908502</v>
      </c>
      <c r="AB41" s="69"/>
      <c r="AC41" s="69"/>
      <c r="AD41" s="69"/>
      <c r="AE41" s="69"/>
      <c r="AF41" s="69"/>
      <c r="AG41" s="69"/>
      <c r="AH41" s="69"/>
      <c r="AI41" s="69"/>
      <c r="AJ41" s="69"/>
      <c r="AK41" s="69"/>
      <c r="AL41" s="69"/>
      <c r="AM41" s="69"/>
      <c r="AN41" s="8"/>
      <c r="AO41" s="8">
        <f t="shared" si="0"/>
        <v>20</v>
      </c>
      <c r="AP41" s="8" t="b">
        <f t="shared" si="1"/>
        <v>0</v>
      </c>
      <c r="AQ41" s="492"/>
      <c r="AR41" s="492"/>
      <c r="AS41" s="492"/>
      <c r="AT41" s="492"/>
      <c r="AU41" s="492"/>
      <c r="AV41" s="492"/>
      <c r="AW41" s="492"/>
    </row>
    <row r="42" spans="1:51" ht="15.65" customHeight="1" thickBot="1" x14ac:dyDescent="0.4">
      <c r="A42" s="74" t="s">
        <v>457</v>
      </c>
      <c r="B42" s="74" t="s">
        <v>733</v>
      </c>
      <c r="C42" s="496">
        <v>18.6369386017506</v>
      </c>
      <c r="D42" s="102">
        <v>336667.12117490999</v>
      </c>
      <c r="E42" s="502">
        <v>1</v>
      </c>
      <c r="F42" s="498">
        <v>5968206.9151092404</v>
      </c>
      <c r="G42" s="501"/>
      <c r="H42" s="69">
        <v>336667.12117490999</v>
      </c>
      <c r="I42" s="69">
        <v>336667.12117490999</v>
      </c>
      <c r="J42" s="69">
        <v>322404.40790157497</v>
      </c>
      <c r="K42" s="69">
        <v>322404.40790157497</v>
      </c>
      <c r="L42" s="69">
        <v>322404.40790157497</v>
      </c>
      <c r="M42" s="69">
        <v>308792.25442942203</v>
      </c>
      <c r="N42" s="69">
        <v>307502.07049611502</v>
      </c>
      <c r="O42" s="69">
        <v>306292.21672574698</v>
      </c>
      <c r="P42" s="69">
        <v>306177.563833347</v>
      </c>
      <c r="Q42" s="69">
        <v>306177.563833347</v>
      </c>
      <c r="R42" s="69">
        <v>283153.49265326501</v>
      </c>
      <c r="S42" s="69">
        <v>279835.747053342</v>
      </c>
      <c r="T42" s="69">
        <v>279835.747053342</v>
      </c>
      <c r="U42" s="69">
        <v>279835.747053342</v>
      </c>
      <c r="V42" s="69">
        <v>279835.747053342</v>
      </c>
      <c r="W42" s="69">
        <v>278199.42378156399</v>
      </c>
      <c r="X42" s="69">
        <v>278199.42378156399</v>
      </c>
      <c r="Y42" s="69">
        <v>278199.42378156399</v>
      </c>
      <c r="Z42" s="69">
        <v>278199.42378156399</v>
      </c>
      <c r="AA42" s="69">
        <v>277423.60374382901</v>
      </c>
      <c r="AB42" s="69"/>
      <c r="AC42" s="69"/>
      <c r="AD42" s="69"/>
      <c r="AE42" s="69"/>
      <c r="AF42" s="69"/>
      <c r="AG42" s="69"/>
      <c r="AH42" s="69"/>
      <c r="AI42" s="69"/>
      <c r="AJ42" s="69"/>
      <c r="AK42" s="69"/>
      <c r="AL42" s="69"/>
      <c r="AM42" s="69"/>
      <c r="AN42" s="8"/>
      <c r="AO42" s="8">
        <f t="shared" si="0"/>
        <v>20</v>
      </c>
      <c r="AP42" s="8" t="b">
        <f t="shared" si="1"/>
        <v>0</v>
      </c>
      <c r="AQ42" s="492"/>
      <c r="AR42" s="492"/>
      <c r="AS42" s="492"/>
      <c r="AT42" s="492"/>
      <c r="AU42" s="492"/>
      <c r="AV42" s="492"/>
      <c r="AW42" s="492"/>
    </row>
    <row r="43" spans="1:51" ht="15.65" customHeight="1" thickBot="1" x14ac:dyDescent="0.4">
      <c r="A43" s="74" t="s">
        <v>457</v>
      </c>
      <c r="B43" s="74" t="s">
        <v>719</v>
      </c>
      <c r="C43" s="496">
        <v>16.768278583928801</v>
      </c>
      <c r="D43" s="102">
        <v>196177.24168346601</v>
      </c>
      <c r="E43" s="502">
        <v>1</v>
      </c>
      <c r="F43" s="498">
        <v>3186450.0162647599</v>
      </c>
      <c r="G43" s="501"/>
      <c r="H43" s="69">
        <v>196177.24168346601</v>
      </c>
      <c r="I43" s="69">
        <v>196177.24168346601</v>
      </c>
      <c r="J43" s="69">
        <v>182327.21769604899</v>
      </c>
      <c r="K43" s="69">
        <v>182327.21769604899</v>
      </c>
      <c r="L43" s="69">
        <v>182327.21769604899</v>
      </c>
      <c r="M43" s="69">
        <v>182327.21769604899</v>
      </c>
      <c r="N43" s="69">
        <v>182327.21769604899</v>
      </c>
      <c r="O43" s="69">
        <v>182327.21769604899</v>
      </c>
      <c r="P43" s="69">
        <v>182327.21769604899</v>
      </c>
      <c r="Q43" s="69">
        <v>174631.649907049</v>
      </c>
      <c r="R43" s="69">
        <v>157517.527407049</v>
      </c>
      <c r="S43" s="69">
        <v>131739.53685682101</v>
      </c>
      <c r="T43" s="69">
        <v>131739.53685682101</v>
      </c>
      <c r="U43" s="69">
        <v>131739.53685682101</v>
      </c>
      <c r="V43" s="69">
        <v>131739.53685682101</v>
      </c>
      <c r="W43" s="69">
        <v>131739.53685682101</v>
      </c>
      <c r="X43" s="69">
        <v>131739.53685682101</v>
      </c>
      <c r="Y43" s="69">
        <v>131739.53685682101</v>
      </c>
      <c r="Z43" s="69">
        <v>131739.53685682101</v>
      </c>
      <c r="AA43" s="69">
        <v>131739.53685682101</v>
      </c>
      <c r="AB43" s="69"/>
      <c r="AC43" s="69"/>
      <c r="AD43" s="69"/>
      <c r="AE43" s="69"/>
      <c r="AF43" s="69"/>
      <c r="AG43" s="69"/>
      <c r="AH43" s="69"/>
      <c r="AI43" s="69"/>
      <c r="AJ43" s="69"/>
      <c r="AK43" s="69"/>
      <c r="AL43" s="69"/>
      <c r="AM43" s="69"/>
      <c r="AN43" s="8"/>
      <c r="AO43" s="8">
        <f t="shared" si="0"/>
        <v>20</v>
      </c>
      <c r="AP43" s="8" t="b">
        <f t="shared" si="1"/>
        <v>0</v>
      </c>
      <c r="AQ43" s="492"/>
      <c r="AR43" s="492"/>
      <c r="AS43" s="492"/>
      <c r="AT43" s="492"/>
      <c r="AU43" s="492"/>
      <c r="AV43" s="492"/>
      <c r="AW43" s="492"/>
    </row>
    <row r="44" spans="1:51" ht="15.65" customHeight="1" thickBot="1" x14ac:dyDescent="0.4">
      <c r="A44" s="74" t="s">
        <v>457</v>
      </c>
      <c r="B44" s="74" t="s">
        <v>720</v>
      </c>
      <c r="C44" s="496">
        <v>20</v>
      </c>
      <c r="D44" s="102">
        <v>12593.05</v>
      </c>
      <c r="E44" s="502">
        <v>1</v>
      </c>
      <c r="F44" s="498">
        <v>251861</v>
      </c>
      <c r="G44" s="501"/>
      <c r="H44" s="69">
        <v>12593.05</v>
      </c>
      <c r="I44" s="69">
        <v>12593.05</v>
      </c>
      <c r="J44" s="69">
        <v>12593.05</v>
      </c>
      <c r="K44" s="69">
        <v>12593.05</v>
      </c>
      <c r="L44" s="69">
        <v>12593.05</v>
      </c>
      <c r="M44" s="69">
        <v>12593.05</v>
      </c>
      <c r="N44" s="69">
        <v>12593.05</v>
      </c>
      <c r="O44" s="69">
        <v>12593.05</v>
      </c>
      <c r="P44" s="69">
        <v>12593.05</v>
      </c>
      <c r="Q44" s="69">
        <v>12593.05</v>
      </c>
      <c r="R44" s="69">
        <v>12593.05</v>
      </c>
      <c r="S44" s="69">
        <v>12593.05</v>
      </c>
      <c r="T44" s="69">
        <v>12593.05</v>
      </c>
      <c r="U44" s="69">
        <v>12593.05</v>
      </c>
      <c r="V44" s="69">
        <v>12593.05</v>
      </c>
      <c r="W44" s="69">
        <v>12593.05</v>
      </c>
      <c r="X44" s="69">
        <v>12593.05</v>
      </c>
      <c r="Y44" s="69">
        <v>12593.05</v>
      </c>
      <c r="Z44" s="69">
        <v>12593.05</v>
      </c>
      <c r="AA44" s="69">
        <v>12593.05</v>
      </c>
      <c r="AB44" s="69"/>
      <c r="AC44" s="69"/>
      <c r="AD44" s="69"/>
      <c r="AE44" s="69"/>
      <c r="AF44" s="69"/>
      <c r="AG44" s="69"/>
      <c r="AH44" s="69"/>
      <c r="AI44" s="69"/>
      <c r="AJ44" s="69"/>
      <c r="AK44" s="69"/>
      <c r="AL44" s="69"/>
      <c r="AM44" s="69"/>
      <c r="AN44" s="8"/>
      <c r="AO44" s="8">
        <f t="shared" si="0"/>
        <v>20</v>
      </c>
      <c r="AP44" s="8" t="b">
        <f t="shared" si="1"/>
        <v>1</v>
      </c>
      <c r="AQ44" s="492"/>
      <c r="AR44" s="492"/>
      <c r="AS44" s="492"/>
      <c r="AT44" s="492"/>
      <c r="AU44" s="492"/>
      <c r="AV44" s="492"/>
      <c r="AW44" s="492"/>
    </row>
    <row r="45" spans="1:51" ht="15" thickBot="1" x14ac:dyDescent="0.4">
      <c r="A45" s="84" t="s">
        <v>52</v>
      </c>
      <c r="B45" s="84" t="s">
        <v>423</v>
      </c>
      <c r="C45" s="385">
        <v>15</v>
      </c>
      <c r="D45" s="85">
        <v>184041503.038266</v>
      </c>
      <c r="E45" s="508">
        <v>1</v>
      </c>
      <c r="F45" s="95">
        <v>2760622545.5739899</v>
      </c>
      <c r="G45" s="263"/>
      <c r="H45" s="85">
        <v>184041503.038266</v>
      </c>
      <c r="I45" s="85">
        <v>184041503.038266</v>
      </c>
      <c r="J45" s="85">
        <v>184041503.038266</v>
      </c>
      <c r="K45" s="85">
        <v>184041503.038266</v>
      </c>
      <c r="L45" s="85">
        <v>184041503.038266</v>
      </c>
      <c r="M45" s="85">
        <v>184041503.038266</v>
      </c>
      <c r="N45" s="85">
        <v>184041503.038266</v>
      </c>
      <c r="O45" s="85">
        <v>184041503.038266</v>
      </c>
      <c r="P45" s="85">
        <v>184041503.038266</v>
      </c>
      <c r="Q45" s="85">
        <v>184041503.038266</v>
      </c>
      <c r="R45" s="85">
        <v>184041503.038266</v>
      </c>
      <c r="S45" s="85">
        <v>184041503.038266</v>
      </c>
      <c r="T45" s="85">
        <v>184041503.038266</v>
      </c>
      <c r="U45" s="85">
        <v>184041503.038266</v>
      </c>
      <c r="V45" s="85">
        <v>184041503.038266</v>
      </c>
      <c r="W45" s="85"/>
      <c r="X45" s="85"/>
      <c r="Y45" s="85"/>
      <c r="Z45" s="85"/>
      <c r="AA45" s="85"/>
      <c r="AB45" s="85"/>
      <c r="AC45" s="85"/>
      <c r="AD45" s="85"/>
      <c r="AE45" s="85"/>
      <c r="AF45" s="85"/>
      <c r="AG45" s="85"/>
      <c r="AH45" s="85"/>
      <c r="AI45" s="85"/>
      <c r="AJ45" s="85"/>
      <c r="AK45" s="85"/>
      <c r="AL45" s="85"/>
      <c r="AM45" s="85"/>
      <c r="AN45" s="8"/>
      <c r="AO45" s="8">
        <f t="shared" si="0"/>
        <v>15</v>
      </c>
      <c r="AP45" s="8" t="b">
        <f t="shared" si="1"/>
        <v>1</v>
      </c>
      <c r="AQ45" s="619"/>
      <c r="AR45" s="619"/>
      <c r="AS45" s="619"/>
      <c r="AT45" s="619"/>
      <c r="AU45" s="619"/>
      <c r="AV45" s="619"/>
      <c r="AW45" s="619"/>
    </row>
    <row r="46" spans="1:51" s="30" customFormat="1" ht="15" thickBot="1" x14ac:dyDescent="0.4">
      <c r="A46" s="81" t="s">
        <v>499</v>
      </c>
      <c r="B46" s="222"/>
      <c r="C46" s="81"/>
      <c r="D46" s="102">
        <f>SUM(D4:D45)</f>
        <v>1964929863.9010971</v>
      </c>
      <c r="E46" s="81"/>
      <c r="F46" s="223">
        <f>SUM(G46:AM46)</f>
        <v>16894216445.505632</v>
      </c>
      <c r="G46" s="305"/>
      <c r="H46" s="224">
        <f t="shared" ref="H46:AM46" si="2">SUM(H4:H45)</f>
        <v>1700029412.2546268</v>
      </c>
      <c r="I46" s="83">
        <f t="shared" si="2"/>
        <v>1669049471.318342</v>
      </c>
      <c r="J46" s="83">
        <f t="shared" si="2"/>
        <v>1492107400.2754736</v>
      </c>
      <c r="K46" s="83">
        <f t="shared" si="2"/>
        <v>1460305992.8371224</v>
      </c>
      <c r="L46" s="83">
        <f t="shared" si="2"/>
        <v>1437253084.4690738</v>
      </c>
      <c r="M46" s="83">
        <f t="shared" si="2"/>
        <v>1251615836.7207251</v>
      </c>
      <c r="N46" s="83">
        <f t="shared" si="2"/>
        <v>1217508623.3995347</v>
      </c>
      <c r="O46" s="83">
        <f t="shared" si="2"/>
        <v>1115514948.7999256</v>
      </c>
      <c r="P46" s="83">
        <f t="shared" si="2"/>
        <v>1055476155.208637</v>
      </c>
      <c r="Q46" s="83">
        <f t="shared" si="2"/>
        <v>1007878414.8895786</v>
      </c>
      <c r="R46" s="83">
        <f t="shared" si="2"/>
        <v>869455830.57334232</v>
      </c>
      <c r="S46" s="83">
        <f t="shared" si="2"/>
        <v>722346114.63499069</v>
      </c>
      <c r="T46" s="83">
        <f t="shared" si="2"/>
        <v>577436875.54734051</v>
      </c>
      <c r="U46" s="83">
        <f t="shared" si="2"/>
        <v>532234403.04176456</v>
      </c>
      <c r="V46" s="83">
        <f t="shared" si="2"/>
        <v>521437832.65463221</v>
      </c>
      <c r="W46" s="83">
        <f t="shared" si="2"/>
        <v>56101906.803219043</v>
      </c>
      <c r="X46" s="83">
        <f t="shared" si="2"/>
        <v>55573668.299335644</v>
      </c>
      <c r="Y46" s="83">
        <f t="shared" si="2"/>
        <v>42076195.991896518</v>
      </c>
      <c r="Z46" s="83">
        <f t="shared" si="2"/>
        <v>31301315.723185141</v>
      </c>
      <c r="AA46" s="83">
        <f t="shared" si="2"/>
        <v>30808044.029999658</v>
      </c>
      <c r="AB46" s="83">
        <f t="shared" si="2"/>
        <v>13919043.928680787</v>
      </c>
      <c r="AC46" s="83">
        <f t="shared" si="2"/>
        <v>13919043.928680787</v>
      </c>
      <c r="AD46" s="83">
        <f t="shared" si="2"/>
        <v>13877780.648680778</v>
      </c>
      <c r="AE46" s="83">
        <f t="shared" si="2"/>
        <v>3494524.7634239444</v>
      </c>
      <c r="AF46" s="83">
        <f t="shared" si="2"/>
        <v>3494524.7634239444</v>
      </c>
      <c r="AG46" s="83">
        <f t="shared" si="2"/>
        <v>0</v>
      </c>
      <c r="AH46" s="83">
        <f t="shared" si="2"/>
        <v>0</v>
      </c>
      <c r="AI46" s="83">
        <f t="shared" si="2"/>
        <v>0</v>
      </c>
      <c r="AJ46" s="83">
        <f t="shared" si="2"/>
        <v>0</v>
      </c>
      <c r="AK46" s="83">
        <f t="shared" si="2"/>
        <v>0</v>
      </c>
      <c r="AL46" s="83">
        <f t="shared" si="2"/>
        <v>0</v>
      </c>
      <c r="AM46" s="83">
        <f t="shared" si="2"/>
        <v>0</v>
      </c>
      <c r="AN46" s="208"/>
      <c r="AO46" s="9"/>
      <c r="AP46" s="9"/>
      <c r="AQ46" s="619"/>
      <c r="AR46" s="619"/>
      <c r="AS46" s="619"/>
      <c r="AT46" s="619"/>
      <c r="AU46" s="619"/>
      <c r="AV46" s="619"/>
      <c r="AW46" s="619"/>
      <c r="AX46" s="423"/>
      <c r="AY46" s="423"/>
    </row>
    <row r="47" spans="1:51" s="30" customFormat="1" ht="15" thickBot="1" x14ac:dyDescent="0.4">
      <c r="A47" s="306" t="s">
        <v>493</v>
      </c>
      <c r="B47" s="264"/>
      <c r="C47" s="265"/>
      <c r="D47" s="269"/>
      <c r="E47" s="265"/>
      <c r="F47" s="309"/>
      <c r="G47" s="307">
        <v>1859781074.5836749</v>
      </c>
      <c r="H47" s="307">
        <v>1726757624.1550601</v>
      </c>
      <c r="I47" s="307">
        <v>1643474098.4459915</v>
      </c>
      <c r="J47" s="307">
        <v>1367548962.8774414</v>
      </c>
      <c r="K47" s="307">
        <v>1302019690.795213</v>
      </c>
      <c r="L47" s="307">
        <v>1225942444.9529133</v>
      </c>
      <c r="M47" s="307">
        <v>1196873360.0385764</v>
      </c>
      <c r="N47" s="307">
        <v>1093081101.7409148</v>
      </c>
      <c r="O47" s="307">
        <v>1009802359.4116197</v>
      </c>
      <c r="P47" s="307">
        <v>971319275.45002377</v>
      </c>
      <c r="Q47" s="307">
        <v>676264226.9073503</v>
      </c>
      <c r="R47" s="307">
        <v>629996277.0218004</v>
      </c>
      <c r="S47" s="307">
        <v>421082680.8996346</v>
      </c>
      <c r="T47" s="307">
        <v>369918426.98799598</v>
      </c>
      <c r="U47" s="307">
        <v>355073341.96679848</v>
      </c>
      <c r="V47" s="307">
        <v>66006450.03859555</v>
      </c>
      <c r="W47" s="307">
        <v>60200161.508101389</v>
      </c>
      <c r="X47" s="307">
        <v>46267209.868383795</v>
      </c>
      <c r="Y47" s="307">
        <v>31442260.29477904</v>
      </c>
      <c r="Z47" s="307">
        <v>31085269.823733386</v>
      </c>
      <c r="AA47" s="307">
        <v>7676987.9595355308</v>
      </c>
      <c r="AB47" s="307">
        <v>7676987.9595355308</v>
      </c>
      <c r="AC47" s="307">
        <v>7676987.9595355308</v>
      </c>
      <c r="AD47" s="307">
        <v>7387733.5817400711</v>
      </c>
      <c r="AE47" s="307">
        <v>7387733.5817400711</v>
      </c>
      <c r="AF47" s="307">
        <v>14.9027514450867</v>
      </c>
      <c r="AG47" s="307"/>
      <c r="AH47" s="307"/>
      <c r="AI47" s="307"/>
      <c r="AJ47" s="307"/>
      <c r="AK47" s="307"/>
      <c r="AL47" s="307"/>
      <c r="AM47" s="307"/>
      <c r="AN47" s="208"/>
      <c r="AO47" s="9"/>
      <c r="AP47" s="9"/>
      <c r="AQ47" s="619"/>
      <c r="AR47" s="619"/>
      <c r="AS47" s="619"/>
      <c r="AT47" s="619"/>
      <c r="AU47" s="619"/>
      <c r="AV47" s="619"/>
      <c r="AW47" s="619"/>
      <c r="AX47" s="571"/>
      <c r="AY47" s="572"/>
    </row>
    <row r="48" spans="1:51" s="30" customFormat="1" ht="15" thickBot="1" x14ac:dyDescent="0.4">
      <c r="A48" s="272" t="s">
        <v>1245</v>
      </c>
      <c r="B48" s="313"/>
      <c r="C48" s="277"/>
      <c r="D48" s="509"/>
      <c r="E48" s="509"/>
      <c r="F48" s="266"/>
      <c r="G48" s="314"/>
      <c r="H48" s="310">
        <v>4087238480</v>
      </c>
      <c r="I48" s="310">
        <v>3537033300</v>
      </c>
      <c r="J48" s="310">
        <v>3144029600</v>
      </c>
      <c r="K48" s="310">
        <v>2751025900</v>
      </c>
      <c r="L48" s="310">
        <v>2436622940</v>
      </c>
      <c r="M48" s="310">
        <v>2200820720</v>
      </c>
      <c r="N48" s="310">
        <v>1965018500</v>
      </c>
      <c r="O48" s="310">
        <v>1807817020</v>
      </c>
      <c r="P48" s="310">
        <v>1650615540</v>
      </c>
      <c r="Q48" s="310">
        <v>1414813320</v>
      </c>
      <c r="R48" s="310">
        <v>1336212580</v>
      </c>
      <c r="S48" s="310"/>
      <c r="T48" s="310"/>
      <c r="U48" s="310"/>
      <c r="V48" s="310"/>
      <c r="W48" s="310"/>
      <c r="X48" s="310"/>
      <c r="Y48" s="310"/>
      <c r="Z48" s="310"/>
      <c r="AA48" s="310"/>
      <c r="AB48" s="310"/>
      <c r="AC48" s="310"/>
      <c r="AD48" s="310"/>
      <c r="AE48" s="310"/>
      <c r="AF48" s="310"/>
      <c r="AG48" s="310"/>
      <c r="AH48" s="310"/>
      <c r="AI48" s="310"/>
      <c r="AJ48" s="310"/>
      <c r="AK48" s="310"/>
      <c r="AL48" s="310"/>
      <c r="AM48" s="310"/>
      <c r="AN48" s="208"/>
      <c r="AO48" s="9"/>
      <c r="AP48" s="9"/>
      <c r="AQ48" s="619"/>
      <c r="AR48" s="619"/>
      <c r="AS48" s="619"/>
      <c r="AT48" s="619"/>
      <c r="AU48" s="619"/>
      <c r="AV48" s="619"/>
      <c r="AW48" s="619"/>
      <c r="AX48" s="572"/>
      <c r="AY48" s="572"/>
    </row>
    <row r="49" spans="1:51" s="30" customFormat="1" ht="15" thickBot="1" x14ac:dyDescent="0.4">
      <c r="A49" s="272" t="s">
        <v>501</v>
      </c>
      <c r="B49" s="308"/>
      <c r="C49" s="299"/>
      <c r="D49" s="510"/>
      <c r="E49" s="299"/>
      <c r="F49" s="309"/>
      <c r="G49" s="310">
        <f>G46+G47+G48</f>
        <v>1859781074.5836749</v>
      </c>
      <c r="H49" s="310">
        <f>H46+H47+H48</f>
        <v>7514025516.409687</v>
      </c>
      <c r="I49" s="310">
        <f t="shared" ref="I49:AM49" si="3">I46+I47+I48</f>
        <v>6849556869.7643337</v>
      </c>
      <c r="J49" s="310">
        <f t="shared" si="3"/>
        <v>6003685963.152915</v>
      </c>
      <c r="K49" s="310">
        <f t="shared" si="3"/>
        <v>5513351583.6323357</v>
      </c>
      <c r="L49" s="310">
        <f t="shared" si="3"/>
        <v>5099818469.4219875</v>
      </c>
      <c r="M49" s="310">
        <f t="shared" si="3"/>
        <v>4649309916.7593012</v>
      </c>
      <c r="N49" s="310">
        <f t="shared" si="3"/>
        <v>4275608225.1404495</v>
      </c>
      <c r="O49" s="310">
        <f t="shared" si="3"/>
        <v>3933134328.211545</v>
      </c>
      <c r="P49" s="310">
        <f t="shared" si="3"/>
        <v>3677410970.6586609</v>
      </c>
      <c r="Q49" s="310">
        <f t="shared" si="3"/>
        <v>3098955961.7969289</v>
      </c>
      <c r="R49" s="310">
        <f t="shared" si="3"/>
        <v>2835664687.5951428</v>
      </c>
      <c r="S49" s="310">
        <f t="shared" si="3"/>
        <v>1143428795.5346253</v>
      </c>
      <c r="T49" s="310">
        <f t="shared" si="3"/>
        <v>947355302.53533649</v>
      </c>
      <c r="U49" s="310">
        <f t="shared" si="3"/>
        <v>887307745.00856304</v>
      </c>
      <c r="V49" s="310">
        <f t="shared" si="3"/>
        <v>587444282.69322777</v>
      </c>
      <c r="W49" s="310">
        <f t="shared" si="3"/>
        <v>116302068.31132042</v>
      </c>
      <c r="X49" s="310">
        <f t="shared" si="3"/>
        <v>101840878.16771944</v>
      </c>
      <c r="Y49" s="310">
        <f t="shared" si="3"/>
        <v>73518456.286675557</v>
      </c>
      <c r="Z49" s="310">
        <f t="shared" si="3"/>
        <v>62386585.546918526</v>
      </c>
      <c r="AA49" s="310">
        <f t="shared" si="3"/>
        <v>38485031.98953519</v>
      </c>
      <c r="AB49" s="310">
        <f t="shared" si="3"/>
        <v>21596031.888216317</v>
      </c>
      <c r="AC49" s="310">
        <f t="shared" si="3"/>
        <v>21596031.888216317</v>
      </c>
      <c r="AD49" s="310">
        <f t="shared" si="3"/>
        <v>21265514.23042085</v>
      </c>
      <c r="AE49" s="310">
        <f t="shared" si="3"/>
        <v>10882258.345164016</v>
      </c>
      <c r="AF49" s="310">
        <f t="shared" si="3"/>
        <v>3494539.6661753897</v>
      </c>
      <c r="AG49" s="310">
        <f t="shared" si="3"/>
        <v>0</v>
      </c>
      <c r="AH49" s="310">
        <f t="shared" si="3"/>
        <v>0</v>
      </c>
      <c r="AI49" s="310">
        <f t="shared" si="3"/>
        <v>0</v>
      </c>
      <c r="AJ49" s="310">
        <f t="shared" si="3"/>
        <v>0</v>
      </c>
      <c r="AK49" s="310">
        <f t="shared" si="3"/>
        <v>0</v>
      </c>
      <c r="AL49" s="310">
        <f t="shared" si="3"/>
        <v>0</v>
      </c>
      <c r="AM49" s="310">
        <f t="shared" si="3"/>
        <v>0</v>
      </c>
      <c r="AN49" s="9"/>
      <c r="AO49" s="9"/>
      <c r="AP49" s="9"/>
      <c r="AQ49" s="619"/>
      <c r="AR49" s="619"/>
      <c r="AS49" s="619"/>
      <c r="AT49" s="619"/>
      <c r="AU49" s="619"/>
      <c r="AV49" s="619"/>
      <c r="AW49" s="619"/>
      <c r="AX49" s="571"/>
      <c r="AY49" s="572"/>
    </row>
    <row r="50" spans="1:51" ht="15" thickBot="1" x14ac:dyDescent="0.4">
      <c r="A50" s="272" t="s">
        <v>1246</v>
      </c>
      <c r="D50" s="423"/>
      <c r="F50" s="311"/>
      <c r="G50" s="312"/>
      <c r="H50" s="312"/>
      <c r="I50" s="310">
        <f>H46-I46</f>
        <v>30979940.936284781</v>
      </c>
      <c r="J50" s="310">
        <f t="shared" ref="J50:AM50" si="4">I46-J46</f>
        <v>176942071.04286838</v>
      </c>
      <c r="K50" s="310">
        <f t="shared" si="4"/>
        <v>31801407.438351154</v>
      </c>
      <c r="L50" s="310">
        <f t="shared" si="4"/>
        <v>23052908.368048668</v>
      </c>
      <c r="M50" s="310">
        <f t="shared" si="4"/>
        <v>185637247.74834871</v>
      </c>
      <c r="N50" s="310">
        <f t="shared" si="4"/>
        <v>34107213.321190357</v>
      </c>
      <c r="O50" s="310">
        <f t="shared" si="4"/>
        <v>101993674.59960914</v>
      </c>
      <c r="P50" s="310">
        <f t="shared" si="4"/>
        <v>60038793.591288567</v>
      </c>
      <c r="Q50" s="310">
        <f t="shared" si="4"/>
        <v>47597740.319058418</v>
      </c>
      <c r="R50" s="310">
        <f t="shared" si="4"/>
        <v>138422584.31623626</v>
      </c>
      <c r="S50" s="310">
        <f t="shared" si="4"/>
        <v>147109715.93835163</v>
      </c>
      <c r="T50" s="310">
        <f t="shared" si="4"/>
        <v>144909239.08765018</v>
      </c>
      <c r="U50" s="310">
        <f t="shared" si="4"/>
        <v>45202472.505575955</v>
      </c>
      <c r="V50" s="310">
        <f t="shared" si="4"/>
        <v>10796570.387132347</v>
      </c>
      <c r="W50" s="310">
        <f t="shared" si="4"/>
        <v>465335925.85141319</v>
      </c>
      <c r="X50" s="310">
        <f t="shared" si="4"/>
        <v>528238.50388339907</v>
      </c>
      <c r="Y50" s="310">
        <f t="shared" si="4"/>
        <v>13497472.307439126</v>
      </c>
      <c r="Z50" s="310">
        <f t="shared" si="4"/>
        <v>10774880.268711377</v>
      </c>
      <c r="AA50" s="310">
        <f t="shared" si="4"/>
        <v>493271.69318548217</v>
      </c>
      <c r="AB50" s="310">
        <f t="shared" si="4"/>
        <v>16889000.101318873</v>
      </c>
      <c r="AC50" s="310">
        <f t="shared" si="4"/>
        <v>0</v>
      </c>
      <c r="AD50" s="310">
        <f t="shared" si="4"/>
        <v>41263.280000008643</v>
      </c>
      <c r="AE50" s="310">
        <f t="shared" si="4"/>
        <v>10383255.885256834</v>
      </c>
      <c r="AF50" s="310">
        <f t="shared" si="4"/>
        <v>0</v>
      </c>
      <c r="AG50" s="310">
        <f t="shared" si="4"/>
        <v>3494524.7634239444</v>
      </c>
      <c r="AH50" s="310">
        <f t="shared" si="4"/>
        <v>0</v>
      </c>
      <c r="AI50" s="310">
        <f t="shared" si="4"/>
        <v>0</v>
      </c>
      <c r="AJ50" s="310">
        <f t="shared" si="4"/>
        <v>0</v>
      </c>
      <c r="AK50" s="310">
        <f t="shared" si="4"/>
        <v>0</v>
      </c>
      <c r="AL50" s="310">
        <f t="shared" si="4"/>
        <v>0</v>
      </c>
      <c r="AM50" s="310">
        <f t="shared" si="4"/>
        <v>0</v>
      </c>
      <c r="AQ50" s="619"/>
      <c r="AR50" s="619"/>
      <c r="AS50" s="619"/>
      <c r="AT50" s="619"/>
      <c r="AU50" s="619"/>
      <c r="AV50" s="619"/>
      <c r="AW50" s="619"/>
    </row>
    <row r="51" spans="1:51" ht="15" thickBot="1" x14ac:dyDescent="0.4">
      <c r="A51" s="272" t="s">
        <v>1247</v>
      </c>
      <c r="B51" s="313"/>
      <c r="C51" s="277"/>
      <c r="D51" s="511"/>
      <c r="E51" s="277"/>
      <c r="F51" s="278"/>
      <c r="G51" s="314"/>
      <c r="H51" s="310">
        <f>G47-H47</f>
        <v>133023450.42861485</v>
      </c>
      <c r="I51" s="310">
        <f t="shared" ref="I51:AM51" si="5">H47-I47</f>
        <v>83283525.709068537</v>
      </c>
      <c r="J51" s="310">
        <f t="shared" si="5"/>
        <v>275925135.56855011</v>
      </c>
      <c r="K51" s="310">
        <f t="shared" si="5"/>
        <v>65529272.082228422</v>
      </c>
      <c r="L51" s="310">
        <f t="shared" si="5"/>
        <v>76077245.8422997</v>
      </c>
      <c r="M51" s="310">
        <f t="shared" si="5"/>
        <v>29069084.91433692</v>
      </c>
      <c r="N51" s="310">
        <f t="shared" si="5"/>
        <v>103792258.29766154</v>
      </c>
      <c r="O51" s="310">
        <f t="shared" si="5"/>
        <v>83278742.329295158</v>
      </c>
      <c r="P51" s="310">
        <f t="shared" si="5"/>
        <v>38483083.961595893</v>
      </c>
      <c r="Q51" s="310">
        <f t="shared" si="5"/>
        <v>295055048.54267347</v>
      </c>
      <c r="R51" s="310">
        <f t="shared" si="5"/>
        <v>46267949.885549903</v>
      </c>
      <c r="S51" s="310">
        <f t="shared" si="5"/>
        <v>208913596.1221658</v>
      </c>
      <c r="T51" s="310">
        <f t="shared" si="5"/>
        <v>51164253.911638618</v>
      </c>
      <c r="U51" s="310">
        <f t="shared" si="5"/>
        <v>14845085.021197498</v>
      </c>
      <c r="V51" s="310">
        <f t="shared" si="5"/>
        <v>289066891.92820293</v>
      </c>
      <c r="W51" s="310">
        <f t="shared" si="5"/>
        <v>5806288.530494161</v>
      </c>
      <c r="X51" s="310">
        <f t="shared" si="5"/>
        <v>13932951.639717594</v>
      </c>
      <c r="Y51" s="310">
        <f t="shared" si="5"/>
        <v>14824949.573604755</v>
      </c>
      <c r="Z51" s="310">
        <f t="shared" si="5"/>
        <v>356990.47104565427</v>
      </c>
      <c r="AA51" s="310">
        <f t="shared" si="5"/>
        <v>23408281.864197854</v>
      </c>
      <c r="AB51" s="310">
        <f t="shared" si="5"/>
        <v>0</v>
      </c>
      <c r="AC51" s="310">
        <f t="shared" si="5"/>
        <v>0</v>
      </c>
      <c r="AD51" s="310">
        <f t="shared" si="5"/>
        <v>289254.3777954597</v>
      </c>
      <c r="AE51" s="310">
        <f t="shared" si="5"/>
        <v>0</v>
      </c>
      <c r="AF51" s="310">
        <f t="shared" si="5"/>
        <v>7387718.6789886262</v>
      </c>
      <c r="AG51" s="310">
        <f t="shared" si="5"/>
        <v>14.9027514450867</v>
      </c>
      <c r="AH51" s="310">
        <f t="shared" si="5"/>
        <v>0</v>
      </c>
      <c r="AI51" s="310">
        <f t="shared" si="5"/>
        <v>0</v>
      </c>
      <c r="AJ51" s="310">
        <f t="shared" si="5"/>
        <v>0</v>
      </c>
      <c r="AK51" s="310">
        <f t="shared" si="5"/>
        <v>0</v>
      </c>
      <c r="AL51" s="310">
        <f t="shared" si="5"/>
        <v>0</v>
      </c>
      <c r="AM51" s="310">
        <f t="shared" si="5"/>
        <v>0</v>
      </c>
      <c r="AN51" s="304"/>
      <c r="AQ51" s="619"/>
      <c r="AR51" s="619"/>
      <c r="AS51" s="619"/>
      <c r="AT51" s="619"/>
      <c r="AU51" s="619"/>
      <c r="AV51" s="619"/>
      <c r="AW51" s="619"/>
    </row>
    <row r="52" spans="1:51" s="30" customFormat="1" ht="15" thickBot="1" x14ac:dyDescent="0.4">
      <c r="A52" s="272" t="s">
        <v>500</v>
      </c>
      <c r="B52" s="313"/>
      <c r="C52" s="277"/>
      <c r="D52" s="277"/>
      <c r="E52" s="277"/>
      <c r="F52" s="278"/>
      <c r="G52" s="314"/>
      <c r="H52" s="310">
        <v>471604440</v>
      </c>
      <c r="I52" s="310">
        <f>H48-I48</f>
        <v>550205180</v>
      </c>
      <c r="J52" s="310">
        <f t="shared" ref="J52:AM52" si="6">I48-J48</f>
        <v>393003700</v>
      </c>
      <c r="K52" s="310">
        <f t="shared" si="6"/>
        <v>393003700</v>
      </c>
      <c r="L52" s="310">
        <f t="shared" si="6"/>
        <v>314402960</v>
      </c>
      <c r="M52" s="310">
        <f t="shared" si="6"/>
        <v>235802220</v>
      </c>
      <c r="N52" s="310">
        <f t="shared" si="6"/>
        <v>235802220</v>
      </c>
      <c r="O52" s="310">
        <f t="shared" si="6"/>
        <v>157201480</v>
      </c>
      <c r="P52" s="310">
        <f t="shared" si="6"/>
        <v>157201480</v>
      </c>
      <c r="Q52" s="310">
        <f t="shared" si="6"/>
        <v>235802220</v>
      </c>
      <c r="R52" s="310">
        <f t="shared" si="6"/>
        <v>78600740</v>
      </c>
      <c r="S52" s="310">
        <f t="shared" si="6"/>
        <v>1336212580</v>
      </c>
      <c r="T52" s="310">
        <f t="shared" si="6"/>
        <v>0</v>
      </c>
      <c r="U52" s="310">
        <f t="shared" si="6"/>
        <v>0</v>
      </c>
      <c r="V52" s="310">
        <f t="shared" si="6"/>
        <v>0</v>
      </c>
      <c r="W52" s="310">
        <f t="shared" si="6"/>
        <v>0</v>
      </c>
      <c r="X52" s="310">
        <f t="shared" si="6"/>
        <v>0</v>
      </c>
      <c r="Y52" s="310">
        <f t="shared" si="6"/>
        <v>0</v>
      </c>
      <c r="Z52" s="310">
        <f t="shared" si="6"/>
        <v>0</v>
      </c>
      <c r="AA52" s="310">
        <f t="shared" si="6"/>
        <v>0</v>
      </c>
      <c r="AB52" s="310">
        <f t="shared" si="6"/>
        <v>0</v>
      </c>
      <c r="AC52" s="310">
        <f t="shared" si="6"/>
        <v>0</v>
      </c>
      <c r="AD52" s="310">
        <f t="shared" si="6"/>
        <v>0</v>
      </c>
      <c r="AE52" s="310">
        <f t="shared" si="6"/>
        <v>0</v>
      </c>
      <c r="AF52" s="310">
        <f t="shared" si="6"/>
        <v>0</v>
      </c>
      <c r="AG52" s="310">
        <f t="shared" si="6"/>
        <v>0</v>
      </c>
      <c r="AH52" s="310">
        <f t="shared" si="6"/>
        <v>0</v>
      </c>
      <c r="AI52" s="310">
        <f t="shared" si="6"/>
        <v>0</v>
      </c>
      <c r="AJ52" s="310">
        <f t="shared" si="6"/>
        <v>0</v>
      </c>
      <c r="AK52" s="310">
        <f t="shared" si="6"/>
        <v>0</v>
      </c>
      <c r="AL52" s="310">
        <f t="shared" si="6"/>
        <v>0</v>
      </c>
      <c r="AM52" s="310">
        <f t="shared" si="6"/>
        <v>0</v>
      </c>
      <c r="AN52" s="9"/>
      <c r="AO52" s="9"/>
      <c r="AP52" s="9"/>
      <c r="AQ52" s="619"/>
      <c r="AR52" s="619"/>
      <c r="AS52" s="619"/>
      <c r="AT52" s="619"/>
      <c r="AU52" s="619"/>
      <c r="AV52" s="619"/>
      <c r="AW52" s="619"/>
      <c r="AX52" s="571"/>
      <c r="AY52" s="572"/>
    </row>
    <row r="53" spans="1:51" s="30" customFormat="1" ht="15" thickBot="1" x14ac:dyDescent="0.4">
      <c r="A53" s="272" t="s">
        <v>1248</v>
      </c>
      <c r="B53" s="313"/>
      <c r="C53" s="277"/>
      <c r="D53" s="277"/>
      <c r="E53" s="277"/>
      <c r="F53" s="278"/>
      <c r="G53" s="314"/>
      <c r="H53" s="310">
        <f>H50+H51+H52</f>
        <v>604627890.42861485</v>
      </c>
      <c r="I53" s="310">
        <f t="shared" ref="I53:AM53" si="7">I50+I51+I52</f>
        <v>664468646.64535332</v>
      </c>
      <c r="J53" s="310">
        <f t="shared" si="7"/>
        <v>845870906.61141849</v>
      </c>
      <c r="K53" s="310">
        <f t="shared" si="7"/>
        <v>490334379.52057958</v>
      </c>
      <c r="L53" s="310">
        <f t="shared" si="7"/>
        <v>413533114.21034837</v>
      </c>
      <c r="M53" s="310">
        <f t="shared" si="7"/>
        <v>450508552.66268563</v>
      </c>
      <c r="N53" s="310">
        <f t="shared" si="7"/>
        <v>373701691.6188519</v>
      </c>
      <c r="O53" s="310">
        <f t="shared" si="7"/>
        <v>342473896.92890429</v>
      </c>
      <c r="P53" s="310">
        <f t="shared" si="7"/>
        <v>255723357.55288446</v>
      </c>
      <c r="Q53" s="310">
        <f t="shared" si="7"/>
        <v>578455008.86173189</v>
      </c>
      <c r="R53" s="310">
        <f t="shared" si="7"/>
        <v>263291274.20178616</v>
      </c>
      <c r="S53" s="310">
        <f t="shared" si="7"/>
        <v>1692235892.0605173</v>
      </c>
      <c r="T53" s="310">
        <f t="shared" si="7"/>
        <v>196073492.9992888</v>
      </c>
      <c r="U53" s="310">
        <f t="shared" si="7"/>
        <v>60047557.526773453</v>
      </c>
      <c r="V53" s="310">
        <f t="shared" si="7"/>
        <v>299863462.31533527</v>
      </c>
      <c r="W53" s="310">
        <f t="shared" si="7"/>
        <v>471142214.38190734</v>
      </c>
      <c r="X53" s="310">
        <f t="shared" si="7"/>
        <v>14461190.143600993</v>
      </c>
      <c r="Y53" s="310">
        <f t="shared" si="7"/>
        <v>28322421.881043881</v>
      </c>
      <c r="Z53" s="310">
        <f t="shared" si="7"/>
        <v>11131870.739757031</v>
      </c>
      <c r="AA53" s="310">
        <f t="shared" si="7"/>
        <v>23901553.557383336</v>
      </c>
      <c r="AB53" s="310">
        <f t="shared" si="7"/>
        <v>16889000.101318873</v>
      </c>
      <c r="AC53" s="310">
        <f t="shared" si="7"/>
        <v>0</v>
      </c>
      <c r="AD53" s="310">
        <f t="shared" si="7"/>
        <v>330517.65779546835</v>
      </c>
      <c r="AE53" s="310">
        <f t="shared" si="7"/>
        <v>10383255.885256834</v>
      </c>
      <c r="AF53" s="310">
        <f t="shared" si="7"/>
        <v>7387718.6789886262</v>
      </c>
      <c r="AG53" s="310">
        <f t="shared" si="7"/>
        <v>3494539.6661753897</v>
      </c>
      <c r="AH53" s="310">
        <f t="shared" si="7"/>
        <v>0</v>
      </c>
      <c r="AI53" s="310">
        <f t="shared" si="7"/>
        <v>0</v>
      </c>
      <c r="AJ53" s="310">
        <f t="shared" si="7"/>
        <v>0</v>
      </c>
      <c r="AK53" s="310">
        <f t="shared" si="7"/>
        <v>0</v>
      </c>
      <c r="AL53" s="310">
        <f t="shared" si="7"/>
        <v>0</v>
      </c>
      <c r="AM53" s="310">
        <f t="shared" si="7"/>
        <v>0</v>
      </c>
      <c r="AN53" s="9"/>
      <c r="AO53" s="9"/>
      <c r="AP53" s="9"/>
      <c r="AQ53" s="619"/>
      <c r="AR53" s="619"/>
      <c r="AS53" s="619"/>
      <c r="AT53" s="619"/>
      <c r="AU53" s="619"/>
      <c r="AV53" s="619"/>
      <c r="AW53" s="619"/>
      <c r="AX53" s="571"/>
      <c r="AY53" s="572"/>
    </row>
    <row r="54" spans="1:51" ht="15" thickBot="1" x14ac:dyDescent="0.4">
      <c r="A54" s="282" t="s">
        <v>1249</v>
      </c>
      <c r="B54" s="315"/>
      <c r="C54" s="315"/>
      <c r="D54" s="315"/>
      <c r="E54" s="315"/>
      <c r="F54" s="316"/>
      <c r="G54" s="317"/>
      <c r="H54" s="318">
        <f>H46-H53</f>
        <v>1095401521.8260119</v>
      </c>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18"/>
      <c r="AM54" s="318"/>
    </row>
    <row r="55" spans="1:51" x14ac:dyDescent="0.35">
      <c r="H55" s="449"/>
    </row>
    <row r="56" spans="1:51" x14ac:dyDescent="0.35">
      <c r="AT56" s="30"/>
      <c r="AU56" s="30"/>
      <c r="AV56" s="30"/>
      <c r="AW56" s="30"/>
    </row>
    <row r="57" spans="1:51" x14ac:dyDescent="0.35">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row>
    <row r="59" spans="1:51" x14ac:dyDescent="0.35">
      <c r="G59" s="449"/>
      <c r="H59" s="449"/>
      <c r="I59" s="449"/>
      <c r="J59" s="449"/>
      <c r="K59" s="449"/>
    </row>
    <row r="63" spans="1:51" x14ac:dyDescent="0.35">
      <c r="G63" s="449"/>
      <c r="H63" s="449"/>
      <c r="I63" s="449"/>
      <c r="J63" s="449"/>
      <c r="K63" s="449"/>
      <c r="L63" s="449"/>
      <c r="M63" s="449"/>
      <c r="N63" s="449"/>
      <c r="O63" s="449"/>
      <c r="P63" s="449"/>
      <c r="Q63" s="449"/>
      <c r="R63" s="449"/>
    </row>
    <row r="66" spans="43:43" x14ac:dyDescent="0.35">
      <c r="AQ66" s="24"/>
    </row>
  </sheetData>
  <mergeCells count="3">
    <mergeCell ref="AQ3:AW3"/>
    <mergeCell ref="AQ4:AW4"/>
    <mergeCell ref="AQ45:AW53"/>
  </mergeCells>
  <pageMargins left="0.7" right="0.7" top="0.75" bottom="0.75" header="0.3" footer="0.3"/>
  <pageSetup orientation="portrait" horizontalDpi="1200" verticalDpi="1200" r:id="rId1"/>
  <ignoredErrors>
    <ignoredError sqref="G46:AM46"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3770-AC5D-4425-996C-B85E52A0779B}">
  <dimension ref="A1:H58"/>
  <sheetViews>
    <sheetView topLeftCell="A46" workbookViewId="0">
      <selection activeCell="E55" sqref="E55"/>
    </sheetView>
  </sheetViews>
  <sheetFormatPr defaultRowHeight="14.5" x14ac:dyDescent="0.35"/>
  <cols>
    <col min="1" max="1" width="18" customWidth="1"/>
    <col min="2" max="2" width="52.81640625" bestFit="1" customWidth="1"/>
    <col min="3" max="3" width="13.54296875" customWidth="1"/>
    <col min="4" max="4" width="11.54296875" customWidth="1"/>
    <col min="5" max="5" width="17" customWidth="1"/>
    <col min="6" max="6" width="21" style="461" bestFit="1" customWidth="1"/>
    <col min="7" max="7" width="11.26953125" bestFit="1" customWidth="1"/>
    <col min="8" max="8" width="13.81640625" customWidth="1"/>
  </cols>
  <sheetData>
    <row r="1" spans="1:7" ht="18.5" x14ac:dyDescent="0.35">
      <c r="A1" s="11" t="s">
        <v>520</v>
      </c>
      <c r="C1" s="423"/>
      <c r="D1" s="460"/>
    </row>
    <row r="2" spans="1:7" ht="40" thickBot="1" x14ac:dyDescent="0.4">
      <c r="A2" s="420" t="s">
        <v>115</v>
      </c>
      <c r="B2" s="420" t="s">
        <v>182</v>
      </c>
      <c r="C2" s="462" t="s">
        <v>521</v>
      </c>
      <c r="D2" s="463" t="s">
        <v>522</v>
      </c>
      <c r="E2" s="424" t="s">
        <v>523</v>
      </c>
    </row>
    <row r="3" spans="1:7" ht="15.5" thickTop="1" thickBot="1" x14ac:dyDescent="0.4">
      <c r="A3" s="422"/>
      <c r="B3" s="422" t="s">
        <v>309</v>
      </c>
      <c r="C3" s="464"/>
      <c r="D3" s="465"/>
      <c r="E3" s="464"/>
    </row>
    <row r="4" spans="1:7" ht="15" thickBot="1" x14ac:dyDescent="0.4">
      <c r="A4" s="421" t="s">
        <v>309</v>
      </c>
      <c r="B4" s="421" t="s">
        <v>424</v>
      </c>
      <c r="C4" s="466"/>
      <c r="D4" s="467"/>
      <c r="E4" s="425"/>
      <c r="G4" s="449"/>
    </row>
    <row r="5" spans="1:7" ht="15" thickBot="1" x14ac:dyDescent="0.4">
      <c r="A5" s="421" t="s">
        <v>309</v>
      </c>
      <c r="B5" s="421" t="s">
        <v>80</v>
      </c>
      <c r="C5" s="466"/>
      <c r="D5" s="467"/>
      <c r="E5" s="425"/>
      <c r="G5" s="449"/>
    </row>
    <row r="6" spans="1:7" ht="15" thickBot="1" x14ac:dyDescent="0.4">
      <c r="A6" s="421" t="s">
        <v>309</v>
      </c>
      <c r="B6" s="421" t="s">
        <v>425</v>
      </c>
      <c r="C6" s="466"/>
      <c r="D6" s="467"/>
      <c r="E6" s="425"/>
      <c r="G6" s="449"/>
    </row>
    <row r="7" spans="1:7" ht="15" thickBot="1" x14ac:dyDescent="0.4">
      <c r="A7" s="421" t="s">
        <v>309</v>
      </c>
      <c r="B7" s="421" t="s">
        <v>426</v>
      </c>
      <c r="C7" s="466"/>
      <c r="D7" s="467"/>
      <c r="E7" s="425"/>
      <c r="G7" s="449"/>
    </row>
    <row r="8" spans="1:7" ht="15" thickBot="1" x14ac:dyDescent="0.4">
      <c r="A8" s="421" t="s">
        <v>309</v>
      </c>
      <c r="B8" s="421" t="s">
        <v>427</v>
      </c>
      <c r="C8" s="466"/>
      <c r="D8" s="467"/>
      <c r="E8" s="425"/>
      <c r="G8" s="449"/>
    </row>
    <row r="9" spans="1:7" ht="15" thickBot="1" x14ac:dyDescent="0.4">
      <c r="A9" s="421" t="s">
        <v>309</v>
      </c>
      <c r="B9" s="421" t="s">
        <v>428</v>
      </c>
      <c r="C9" s="466"/>
      <c r="D9" s="467"/>
      <c r="E9" s="425"/>
      <c r="G9" s="449"/>
    </row>
    <row r="10" spans="1:7" ht="15" thickBot="1" x14ac:dyDescent="0.4">
      <c r="A10" s="421" t="s">
        <v>309</v>
      </c>
      <c r="B10" s="421" t="s">
        <v>429</v>
      </c>
      <c r="C10" s="466"/>
      <c r="D10" s="467"/>
      <c r="E10" s="425"/>
      <c r="G10" s="449"/>
    </row>
    <row r="11" spans="1:7" ht="15" thickBot="1" x14ac:dyDescent="0.4">
      <c r="A11" s="421" t="s">
        <v>309</v>
      </c>
      <c r="B11" s="421" t="s">
        <v>430</v>
      </c>
      <c r="C11" s="466"/>
      <c r="D11" s="467"/>
      <c r="E11" s="425"/>
      <c r="G11" s="449"/>
    </row>
    <row r="12" spans="1:7" ht="15" thickBot="1" x14ac:dyDescent="0.4">
      <c r="A12" s="421" t="s">
        <v>309</v>
      </c>
      <c r="B12" s="421" t="s">
        <v>431</v>
      </c>
      <c r="C12" s="466"/>
      <c r="D12" s="467"/>
      <c r="E12" s="425"/>
      <c r="G12" s="449"/>
    </row>
    <row r="13" spans="1:7" ht="15" thickBot="1" x14ac:dyDescent="0.4">
      <c r="A13" s="421" t="s">
        <v>309</v>
      </c>
      <c r="B13" s="421" t="s">
        <v>432</v>
      </c>
      <c r="C13" s="466"/>
      <c r="D13" s="467"/>
      <c r="E13" s="425"/>
      <c r="G13" s="449"/>
    </row>
    <row r="14" spans="1:7" ht="15" thickBot="1" x14ac:dyDescent="0.4">
      <c r="A14" s="421" t="s">
        <v>309</v>
      </c>
      <c r="B14" s="421" t="s">
        <v>433</v>
      </c>
      <c r="C14" s="466"/>
      <c r="D14" s="467"/>
      <c r="E14" s="425"/>
      <c r="G14" s="449"/>
    </row>
    <row r="15" spans="1:7" ht="15" thickBot="1" x14ac:dyDescent="0.4">
      <c r="A15" s="421" t="s">
        <v>309</v>
      </c>
      <c r="B15" s="421" t="s">
        <v>434</v>
      </c>
      <c r="C15" s="466"/>
      <c r="D15" s="467"/>
      <c r="E15" s="425"/>
      <c r="G15" s="449"/>
    </row>
    <row r="16" spans="1:7" ht="15" thickBot="1" x14ac:dyDescent="0.4">
      <c r="A16" s="421" t="s">
        <v>309</v>
      </c>
      <c r="B16" s="421" t="s">
        <v>435</v>
      </c>
      <c r="C16" s="466"/>
      <c r="D16" s="467"/>
      <c r="E16" s="425"/>
      <c r="G16" s="449"/>
    </row>
    <row r="17" spans="1:7" ht="15" thickBot="1" x14ac:dyDescent="0.4">
      <c r="A17" s="421" t="s">
        <v>309</v>
      </c>
      <c r="B17" s="421" t="s">
        <v>93</v>
      </c>
      <c r="C17" s="466"/>
      <c r="D17" s="467"/>
      <c r="E17" s="425"/>
      <c r="G17" s="449"/>
    </row>
    <row r="18" spans="1:7" ht="15" thickBot="1" x14ac:dyDescent="0.4">
      <c r="A18" s="421" t="s">
        <v>309</v>
      </c>
      <c r="B18" s="421" t="s">
        <v>436</v>
      </c>
      <c r="C18" s="466"/>
      <c r="D18" s="467"/>
      <c r="E18" s="425"/>
      <c r="G18" s="449"/>
    </row>
    <row r="19" spans="1:7" ht="15" thickBot="1" x14ac:dyDescent="0.4">
      <c r="A19" s="421" t="s">
        <v>309</v>
      </c>
      <c r="B19" s="421" t="s">
        <v>437</v>
      </c>
      <c r="C19" s="466"/>
      <c r="D19" s="467"/>
      <c r="E19" s="425"/>
      <c r="G19" s="449"/>
    </row>
    <row r="20" spans="1:7" ht="15" thickBot="1" x14ac:dyDescent="0.4">
      <c r="A20" s="421" t="s">
        <v>309</v>
      </c>
      <c r="B20" s="421" t="s">
        <v>438</v>
      </c>
      <c r="C20" s="466"/>
      <c r="D20" s="467"/>
      <c r="E20" s="425"/>
      <c r="G20" s="449"/>
    </row>
    <row r="21" spans="1:7" x14ac:dyDescent="0.35">
      <c r="A21" s="468" t="s">
        <v>309</v>
      </c>
      <c r="B21" s="468" t="s">
        <v>524</v>
      </c>
      <c r="C21" s="468">
        <f>SUM(C4:C20)</f>
        <v>0</v>
      </c>
      <c r="D21" s="469" t="e">
        <f>SUMPRODUCT(C4:C20,D4:D20)/SUM(C4:C20)</f>
        <v>#DIV/0!</v>
      </c>
      <c r="E21" s="468">
        <f>SUM(E4:E20)</f>
        <v>0</v>
      </c>
      <c r="G21" s="449"/>
    </row>
    <row r="22" spans="1:7" ht="15" thickBot="1" x14ac:dyDescent="0.4">
      <c r="A22" s="422"/>
      <c r="B22" s="422" t="s">
        <v>114</v>
      </c>
      <c r="C22" s="464"/>
      <c r="D22" s="465"/>
      <c r="E22" s="464"/>
      <c r="G22" s="449"/>
    </row>
    <row r="23" spans="1:7" ht="15" thickBot="1" x14ac:dyDescent="0.4">
      <c r="A23" s="421" t="s">
        <v>114</v>
      </c>
      <c r="B23" s="421" t="s">
        <v>439</v>
      </c>
      <c r="C23" s="466"/>
      <c r="D23" s="467"/>
      <c r="E23" s="425"/>
      <c r="G23" s="449"/>
    </row>
    <row r="24" spans="1:7" ht="15" thickBot="1" x14ac:dyDescent="0.4">
      <c r="A24" s="421" t="s">
        <v>114</v>
      </c>
      <c r="B24" s="421" t="s">
        <v>440</v>
      </c>
      <c r="C24" s="466"/>
      <c r="D24" s="467"/>
      <c r="E24" s="425"/>
      <c r="G24" s="449"/>
    </row>
    <row r="25" spans="1:7" ht="15" thickBot="1" x14ac:dyDescent="0.4">
      <c r="A25" s="421" t="s">
        <v>114</v>
      </c>
      <c r="B25" s="421" t="s">
        <v>441</v>
      </c>
      <c r="C25" s="466"/>
      <c r="D25" s="467"/>
      <c r="E25" s="425"/>
      <c r="G25" s="449"/>
    </row>
    <row r="26" spans="1:7" ht="15" thickBot="1" x14ac:dyDescent="0.4">
      <c r="A26" s="421" t="s">
        <v>114</v>
      </c>
      <c r="B26" s="421" t="s">
        <v>442</v>
      </c>
      <c r="C26" s="466"/>
      <c r="D26" s="467"/>
      <c r="E26" s="425"/>
      <c r="G26" s="449"/>
    </row>
    <row r="27" spans="1:7" ht="15" thickBot="1" x14ac:dyDescent="0.4">
      <c r="A27" s="421" t="s">
        <v>114</v>
      </c>
      <c r="B27" s="421" t="s">
        <v>443</v>
      </c>
      <c r="C27" s="466"/>
      <c r="D27" s="467"/>
      <c r="E27" s="425"/>
      <c r="G27" s="449"/>
    </row>
    <row r="28" spans="1:7" ht="15" thickBot="1" x14ac:dyDescent="0.4">
      <c r="A28" s="421" t="s">
        <v>114</v>
      </c>
      <c r="B28" s="421" t="s">
        <v>444</v>
      </c>
      <c r="C28" s="466"/>
      <c r="D28" s="467"/>
      <c r="E28" s="425"/>
      <c r="G28" s="449"/>
    </row>
    <row r="29" spans="1:7" ht="15" thickBot="1" x14ac:dyDescent="0.4">
      <c r="A29" s="421" t="s">
        <v>114</v>
      </c>
      <c r="B29" s="421" t="s">
        <v>445</v>
      </c>
      <c r="C29" s="466"/>
      <c r="D29" s="467"/>
      <c r="E29" s="425"/>
      <c r="G29" s="449"/>
    </row>
    <row r="30" spans="1:7" ht="15" thickBot="1" x14ac:dyDescent="0.4">
      <c r="A30" s="421" t="s">
        <v>114</v>
      </c>
      <c r="B30" s="421" t="s">
        <v>446</v>
      </c>
      <c r="C30" s="466"/>
      <c r="D30" s="467"/>
      <c r="E30" s="425"/>
      <c r="G30" s="449"/>
    </row>
    <row r="31" spans="1:7" ht="15" thickBot="1" x14ac:dyDescent="0.4">
      <c r="A31" s="421" t="s">
        <v>114</v>
      </c>
      <c r="B31" s="421" t="s">
        <v>447</v>
      </c>
      <c r="C31" s="466"/>
      <c r="D31" s="467"/>
      <c r="E31" s="425"/>
      <c r="G31" s="449"/>
    </row>
    <row r="32" spans="1:7" ht="15" thickBot="1" x14ac:dyDescent="0.4">
      <c r="A32" s="421" t="s">
        <v>114</v>
      </c>
      <c r="B32" s="421" t="s">
        <v>448</v>
      </c>
      <c r="C32" s="466"/>
      <c r="D32" s="467"/>
      <c r="E32" s="425"/>
      <c r="G32" s="449"/>
    </row>
    <row r="33" spans="1:7" x14ac:dyDescent="0.35">
      <c r="A33" s="468" t="s">
        <v>114</v>
      </c>
      <c r="B33" s="468" t="s">
        <v>524</v>
      </c>
      <c r="C33" s="468">
        <f>SUM(C23:C32)</f>
        <v>0</v>
      </c>
      <c r="D33" s="469" t="e">
        <f>SUMPRODUCT(C23:C32,D23:D32)/SUM(C23:C32)</f>
        <v>#DIV/0!</v>
      </c>
      <c r="E33" s="468">
        <f>SUM(E23:E32)</f>
        <v>0</v>
      </c>
      <c r="G33" s="449"/>
    </row>
    <row r="34" spans="1:7" ht="15" thickBot="1" x14ac:dyDescent="0.4">
      <c r="A34" s="422"/>
      <c r="B34" s="422" t="s">
        <v>310</v>
      </c>
      <c r="C34" s="464"/>
      <c r="D34" s="465"/>
      <c r="E34" s="464"/>
      <c r="G34" s="449"/>
    </row>
    <row r="35" spans="1:7" ht="15" thickBot="1" x14ac:dyDescent="0.4">
      <c r="A35" s="421" t="s">
        <v>310</v>
      </c>
      <c r="B35" s="421" t="s">
        <v>449</v>
      </c>
      <c r="C35" s="466"/>
      <c r="D35" s="467"/>
      <c r="E35" s="425"/>
      <c r="G35" s="449"/>
    </row>
    <row r="36" spans="1:7" ht="15" thickBot="1" x14ac:dyDescent="0.4">
      <c r="A36" s="421" t="s">
        <v>310</v>
      </c>
      <c r="B36" s="421" t="s">
        <v>450</v>
      </c>
      <c r="C36" s="466"/>
      <c r="D36" s="467"/>
      <c r="E36" s="425"/>
      <c r="G36" s="449"/>
    </row>
    <row r="37" spans="1:7" ht="15" thickBot="1" x14ac:dyDescent="0.4">
      <c r="A37" s="421" t="s">
        <v>310</v>
      </c>
      <c r="B37" s="421" t="s">
        <v>451</v>
      </c>
      <c r="C37" s="466"/>
      <c r="D37" s="467"/>
      <c r="E37" s="425"/>
      <c r="G37" s="449"/>
    </row>
    <row r="38" spans="1:7" ht="15" thickBot="1" x14ac:dyDescent="0.4">
      <c r="A38" s="421" t="s">
        <v>310</v>
      </c>
      <c r="B38" s="421" t="s">
        <v>452</v>
      </c>
      <c r="C38" s="466"/>
      <c r="D38" s="467"/>
      <c r="E38" s="425"/>
      <c r="F38" s="423"/>
      <c r="G38" s="449"/>
    </row>
    <row r="39" spans="1:7" ht="15" thickBot="1" x14ac:dyDescent="0.4">
      <c r="A39" s="421" t="s">
        <v>310</v>
      </c>
      <c r="B39" s="421" t="s">
        <v>453</v>
      </c>
      <c r="C39" s="466"/>
      <c r="D39" s="467"/>
      <c r="E39" s="425"/>
      <c r="G39" s="449"/>
    </row>
    <row r="40" spans="1:7" ht="15" thickBot="1" x14ac:dyDescent="0.4">
      <c r="A40" s="421" t="s">
        <v>310</v>
      </c>
      <c r="B40" s="421" t="s">
        <v>454</v>
      </c>
      <c r="C40" s="466"/>
      <c r="D40" s="467"/>
      <c r="E40" s="425"/>
      <c r="F40" s="423"/>
      <c r="G40" s="449"/>
    </row>
    <row r="41" spans="1:7" ht="15" thickBot="1" x14ac:dyDescent="0.4">
      <c r="A41" s="421" t="s">
        <v>310</v>
      </c>
      <c r="B41" s="421" t="s">
        <v>455</v>
      </c>
      <c r="C41" s="466"/>
      <c r="D41" s="467"/>
      <c r="E41" s="425"/>
      <c r="G41" s="449"/>
    </row>
    <row r="42" spans="1:7" ht="15" thickBot="1" x14ac:dyDescent="0.4">
      <c r="A42" s="421" t="s">
        <v>310</v>
      </c>
      <c r="B42" s="421" t="s">
        <v>456</v>
      </c>
      <c r="C42" s="466"/>
      <c r="D42" s="467"/>
      <c r="E42" s="425"/>
      <c r="G42" s="449"/>
    </row>
    <row r="43" spans="1:7" x14ac:dyDescent="0.35">
      <c r="A43" s="468" t="s">
        <v>310</v>
      </c>
      <c r="B43" s="468" t="s">
        <v>524</v>
      </c>
      <c r="C43" s="468">
        <f>SUM(C35:C42)</f>
        <v>0</v>
      </c>
      <c r="D43" s="469" t="e">
        <f>SUMPRODUCT(C35:C42,D35:D42)/SUM(C35:C42)</f>
        <v>#DIV/0!</v>
      </c>
      <c r="E43" s="468">
        <f>SUM(E35:E42)</f>
        <v>0</v>
      </c>
      <c r="G43" s="449"/>
    </row>
    <row r="44" spans="1:7" ht="15" thickBot="1" x14ac:dyDescent="0.4">
      <c r="A44" s="422"/>
      <c r="B44" s="422" t="s">
        <v>312</v>
      </c>
      <c r="C44" s="464"/>
      <c r="D44" s="465"/>
      <c r="E44" s="464"/>
      <c r="G44" s="449"/>
    </row>
    <row r="45" spans="1:7" ht="15" thickBot="1" x14ac:dyDescent="0.4">
      <c r="A45" s="421" t="s">
        <v>312</v>
      </c>
      <c r="B45" s="421" t="s">
        <v>459</v>
      </c>
      <c r="C45" s="466"/>
      <c r="D45" s="467"/>
      <c r="E45" s="425"/>
      <c r="G45" s="449"/>
    </row>
    <row r="46" spans="1:7" x14ac:dyDescent="0.35">
      <c r="A46" s="468" t="s">
        <v>311</v>
      </c>
      <c r="B46" s="468" t="s">
        <v>524</v>
      </c>
      <c r="C46" s="468">
        <f>SUM(C45:C45)</f>
        <v>0</v>
      </c>
      <c r="D46" s="469" t="e">
        <f>SUMPRODUCT(C45:C45,D45:D45)/SUM(C45:C45)</f>
        <v>#VALUE!</v>
      </c>
      <c r="E46" s="468">
        <f>SUM(E45:E45)</f>
        <v>0</v>
      </c>
      <c r="G46" s="449"/>
    </row>
    <row r="47" spans="1:7" ht="15" thickBot="1" x14ac:dyDescent="0.4">
      <c r="A47" s="422"/>
      <c r="B47" s="422" t="s">
        <v>313</v>
      </c>
      <c r="C47" s="464"/>
      <c r="D47" s="465"/>
      <c r="E47" s="464"/>
      <c r="G47" s="449"/>
    </row>
    <row r="48" spans="1:7" ht="15" thickBot="1" x14ac:dyDescent="0.4">
      <c r="A48" s="421" t="s">
        <v>312</v>
      </c>
      <c r="B48" s="421" t="s">
        <v>461</v>
      </c>
      <c r="C48" s="466"/>
      <c r="D48" s="467"/>
      <c r="E48" s="425"/>
      <c r="G48" s="449"/>
    </row>
    <row r="49" spans="1:8" ht="15" thickBot="1" x14ac:dyDescent="0.4">
      <c r="A49" s="421" t="s">
        <v>312</v>
      </c>
      <c r="B49" s="421" t="s">
        <v>462</v>
      </c>
      <c r="C49" s="466"/>
      <c r="D49" s="467"/>
      <c r="E49" s="425"/>
      <c r="G49" s="449"/>
    </row>
    <row r="50" spans="1:8" x14ac:dyDescent="0.35">
      <c r="A50" s="468" t="s">
        <v>312</v>
      </c>
      <c r="B50" s="468" t="s">
        <v>524</v>
      </c>
      <c r="C50" s="468">
        <f>SUM(C48:C49)</f>
        <v>0</v>
      </c>
      <c r="D50" s="469" t="e">
        <f>SUMPRODUCT(C48:C49,D48:D49)/SUM(C48:C49)</f>
        <v>#DIV/0!</v>
      </c>
      <c r="E50" s="468">
        <f>SUM(E48:E49)</f>
        <v>0</v>
      </c>
      <c r="G50" s="449"/>
    </row>
    <row r="51" spans="1:8" x14ac:dyDescent="0.35">
      <c r="A51" s="468" t="s">
        <v>476</v>
      </c>
      <c r="B51" s="468" t="s">
        <v>525</v>
      </c>
      <c r="C51" s="468">
        <f>C21+C33+C43+C46+C50</f>
        <v>0</v>
      </c>
      <c r="D51" s="469"/>
      <c r="E51" s="468">
        <f>E21+E33+E43+E46+E50</f>
        <v>0</v>
      </c>
      <c r="F51" s="423"/>
      <c r="G51" s="460"/>
      <c r="H51" s="423"/>
    </row>
    <row r="52" spans="1:8" ht="15" thickBot="1" x14ac:dyDescent="0.4">
      <c r="A52" s="422"/>
      <c r="B52" s="422" t="s">
        <v>52</v>
      </c>
      <c r="C52" s="464"/>
      <c r="D52" s="465"/>
      <c r="E52" s="464"/>
      <c r="G52" s="460"/>
      <c r="H52" s="423"/>
    </row>
    <row r="53" spans="1:8" ht="15" thickBot="1" x14ac:dyDescent="0.4">
      <c r="A53" s="421" t="s">
        <v>52</v>
      </c>
      <c r="B53" s="421" t="s">
        <v>423</v>
      </c>
      <c r="C53" s="466"/>
      <c r="D53" s="467"/>
      <c r="E53" s="425"/>
      <c r="G53" s="460"/>
      <c r="H53" s="423"/>
    </row>
    <row r="54" spans="1:8" x14ac:dyDescent="0.35">
      <c r="A54" s="468" t="s">
        <v>52</v>
      </c>
      <c r="B54" s="468" t="s">
        <v>524</v>
      </c>
      <c r="C54" s="468">
        <f>SUM(C53)</f>
        <v>0</v>
      </c>
      <c r="D54" s="469" t="e">
        <f>SUMPRODUCT(C53:C53,D53)/SUM(C53:C53)</f>
        <v>#VALUE!</v>
      </c>
      <c r="E54" s="468"/>
      <c r="G54" s="460"/>
      <c r="H54" s="423"/>
    </row>
    <row r="55" spans="1:8" x14ac:dyDescent="0.35">
      <c r="A55" s="468" t="s">
        <v>476</v>
      </c>
      <c r="B55" s="468" t="s">
        <v>526</v>
      </c>
      <c r="C55" s="468">
        <f>C21+C33+C43+C46+C50+C54</f>
        <v>0</v>
      </c>
      <c r="D55" s="469"/>
      <c r="E55" s="468"/>
      <c r="G55" s="460"/>
      <c r="H55" s="423"/>
    </row>
    <row r="57" spans="1:8" x14ac:dyDescent="0.35">
      <c r="C57" s="449"/>
    </row>
    <row r="58" spans="1:8" x14ac:dyDescent="0.35">
      <c r="E58" s="44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9DF6-6DF0-4FB8-9385-C3E155B185B5}">
  <dimension ref="A1:D60"/>
  <sheetViews>
    <sheetView showGridLines="0" topLeftCell="A45" workbookViewId="0">
      <selection activeCell="C58" sqref="C58:C61"/>
    </sheetView>
  </sheetViews>
  <sheetFormatPr defaultRowHeight="14.5" x14ac:dyDescent="0.35"/>
  <cols>
    <col min="1" max="1" width="15.7265625" customWidth="1"/>
    <col min="2" max="2" width="55.54296875" customWidth="1"/>
    <col min="3" max="3" width="18.81640625" customWidth="1"/>
    <col min="4" max="4" width="15" customWidth="1"/>
  </cols>
  <sheetData>
    <row r="1" spans="1:4" ht="18.5" x14ac:dyDescent="0.35">
      <c r="A1" s="11" t="s">
        <v>520</v>
      </c>
    </row>
    <row r="2" spans="1:4" ht="27" thickBot="1" x14ac:dyDescent="0.4">
      <c r="A2" s="420" t="s">
        <v>115</v>
      </c>
      <c r="B2" s="420" t="s">
        <v>182</v>
      </c>
      <c r="C2" s="424" t="s">
        <v>521</v>
      </c>
      <c r="D2" s="424" t="s">
        <v>522</v>
      </c>
    </row>
    <row r="3" spans="1:4" ht="15.5" thickTop="1" thickBot="1" x14ac:dyDescent="0.4">
      <c r="A3" s="435"/>
      <c r="B3" s="435" t="s">
        <v>309</v>
      </c>
      <c r="C3" s="504"/>
      <c r="D3" s="505"/>
    </row>
    <row r="4" spans="1:4" ht="15" thickBot="1" x14ac:dyDescent="0.4">
      <c r="A4" s="421" t="s">
        <v>309</v>
      </c>
      <c r="B4" s="421" t="s">
        <v>697</v>
      </c>
      <c r="C4" s="425">
        <v>306616481.82559001</v>
      </c>
      <c r="D4" s="485">
        <v>9.8884553724425697</v>
      </c>
    </row>
    <row r="5" spans="1:4" ht="15" thickBot="1" x14ac:dyDescent="0.4">
      <c r="A5" s="421" t="s">
        <v>309</v>
      </c>
      <c r="B5" s="421" t="s">
        <v>701</v>
      </c>
      <c r="C5" s="425">
        <v>273678709.97736698</v>
      </c>
      <c r="D5" s="485">
        <v>12.6134815414612</v>
      </c>
    </row>
    <row r="6" spans="1:4" ht="15" thickBot="1" x14ac:dyDescent="0.4">
      <c r="A6" s="421" t="s">
        <v>309</v>
      </c>
      <c r="B6" s="421" t="s">
        <v>705</v>
      </c>
      <c r="C6" s="425">
        <v>179317628.67016101</v>
      </c>
      <c r="D6" s="485">
        <v>14.019093092258</v>
      </c>
    </row>
    <row r="7" spans="1:4" ht="15" thickBot="1" x14ac:dyDescent="0.4">
      <c r="A7" s="421" t="s">
        <v>309</v>
      </c>
      <c r="B7" s="421" t="s">
        <v>263</v>
      </c>
      <c r="C7" s="425">
        <v>91536753.186304197</v>
      </c>
      <c r="D7" s="485">
        <v>12</v>
      </c>
    </row>
    <row r="8" spans="1:4" ht="15" thickBot="1" x14ac:dyDescent="0.4">
      <c r="A8" s="421" t="s">
        <v>309</v>
      </c>
      <c r="B8" s="421" t="s">
        <v>700</v>
      </c>
      <c r="C8" s="425">
        <v>50327326.882877298</v>
      </c>
      <c r="D8" s="485">
        <v>15.376986454435301</v>
      </c>
    </row>
    <row r="9" spans="1:4" ht="15" thickBot="1" x14ac:dyDescent="0.4">
      <c r="A9" s="421" t="s">
        <v>309</v>
      </c>
      <c r="B9" s="421" t="s">
        <v>702</v>
      </c>
      <c r="C9" s="425">
        <v>40404017.451010197</v>
      </c>
      <c r="D9" s="485">
        <v>7.1649101471432202</v>
      </c>
    </row>
    <row r="10" spans="1:4" ht="15" thickBot="1" x14ac:dyDescent="0.4">
      <c r="A10" s="421" t="s">
        <v>309</v>
      </c>
      <c r="B10" s="421" t="s">
        <v>708</v>
      </c>
      <c r="C10" s="425">
        <v>33349770.8994</v>
      </c>
      <c r="D10" s="485">
        <v>8.43</v>
      </c>
    </row>
    <row r="11" spans="1:4" ht="15" thickBot="1" x14ac:dyDescent="0.4">
      <c r="A11" s="421" t="s">
        <v>309</v>
      </c>
      <c r="B11" s="421" t="s">
        <v>704</v>
      </c>
      <c r="C11" s="425">
        <v>29787222.5720976</v>
      </c>
      <c r="D11" s="485">
        <v>17.399999999999999</v>
      </c>
    </row>
    <row r="12" spans="1:4" ht="15" thickBot="1" x14ac:dyDescent="0.4">
      <c r="A12" s="421" t="s">
        <v>309</v>
      </c>
      <c r="B12" s="421" t="s">
        <v>436</v>
      </c>
      <c r="C12" s="425">
        <v>23296606.143702298</v>
      </c>
      <c r="D12" s="485">
        <v>5</v>
      </c>
    </row>
    <row r="13" spans="1:4" ht="15" thickBot="1" x14ac:dyDescent="0.4">
      <c r="A13" s="421" t="s">
        <v>309</v>
      </c>
      <c r="B13" s="421" t="s">
        <v>707</v>
      </c>
      <c r="C13" s="425">
        <v>14422775.268247901</v>
      </c>
      <c r="D13" s="485">
        <v>8.6</v>
      </c>
    </row>
    <row r="14" spans="1:4" ht="15" thickBot="1" x14ac:dyDescent="0.4">
      <c r="A14" s="421" t="s">
        <v>309</v>
      </c>
      <c r="B14" s="421" t="s">
        <v>706</v>
      </c>
      <c r="C14" s="425">
        <v>11602592.735051701</v>
      </c>
      <c r="D14" s="485">
        <v>10.111667280714601</v>
      </c>
    </row>
    <row r="15" spans="1:4" ht="15" thickBot="1" x14ac:dyDescent="0.4">
      <c r="A15" s="421" t="s">
        <v>309</v>
      </c>
      <c r="B15" s="421" t="s">
        <v>435</v>
      </c>
      <c r="C15" s="425">
        <v>6942746.9687336497</v>
      </c>
      <c r="D15" s="485">
        <v>12.6420478500958</v>
      </c>
    </row>
    <row r="16" spans="1:4" ht="15" thickBot="1" x14ac:dyDescent="0.4">
      <c r="A16" s="421" t="s">
        <v>309</v>
      </c>
      <c r="B16" s="421" t="s">
        <v>696</v>
      </c>
      <c r="C16" s="425">
        <v>6044384.8619999997</v>
      </c>
      <c r="D16" s="485">
        <v>14.8795689792064</v>
      </c>
    </row>
    <row r="17" spans="1:4" ht="15" thickBot="1" x14ac:dyDescent="0.4">
      <c r="A17" s="421" t="s">
        <v>309</v>
      </c>
      <c r="B17" s="421" t="s">
        <v>698</v>
      </c>
      <c r="C17" s="425">
        <v>5109849.4423468104</v>
      </c>
      <c r="D17" s="485">
        <v>9.9547388241524501</v>
      </c>
    </row>
    <row r="18" spans="1:4" ht="15" thickBot="1" x14ac:dyDescent="0.4">
      <c r="A18" s="421" t="s">
        <v>309</v>
      </c>
      <c r="B18" s="421" t="s">
        <v>699</v>
      </c>
      <c r="C18" s="425">
        <v>3578493.59380785</v>
      </c>
      <c r="D18" s="485">
        <v>4.5638114084604604</v>
      </c>
    </row>
    <row r="19" spans="1:4" ht="15" thickBot="1" x14ac:dyDescent="0.4">
      <c r="A19" s="421" t="s">
        <v>309</v>
      </c>
      <c r="B19" s="421" t="s">
        <v>703</v>
      </c>
      <c r="C19" s="425">
        <v>3430859.0861112</v>
      </c>
      <c r="D19" s="485">
        <v>9.0240565997986106</v>
      </c>
    </row>
    <row r="20" spans="1:4" ht="15" thickBot="1" x14ac:dyDescent="0.4">
      <c r="A20" s="421" t="s">
        <v>309</v>
      </c>
      <c r="B20" s="421" t="s">
        <v>695</v>
      </c>
      <c r="C20" s="425">
        <v>497210.83100000001</v>
      </c>
      <c r="D20" s="485">
        <v>14.5159403335685</v>
      </c>
    </row>
    <row r="21" spans="1:4" ht="15" thickBot="1" x14ac:dyDescent="0.4">
      <c r="A21" s="470" t="s">
        <v>309</v>
      </c>
      <c r="B21" s="470" t="s">
        <v>524</v>
      </c>
      <c r="C21" s="471">
        <v>1079943430.3958099</v>
      </c>
      <c r="D21" s="506">
        <v>11.6673256751215</v>
      </c>
    </row>
    <row r="22" spans="1:4" ht="15" thickBot="1" x14ac:dyDescent="0.4">
      <c r="A22" s="435"/>
      <c r="B22" s="435" t="s">
        <v>114</v>
      </c>
      <c r="C22" s="504"/>
      <c r="D22" s="505"/>
    </row>
    <row r="23" spans="1:4" ht="15" thickBot="1" x14ac:dyDescent="0.4">
      <c r="A23" s="421" t="s">
        <v>114</v>
      </c>
      <c r="B23" s="421" t="s">
        <v>445</v>
      </c>
      <c r="C23" s="425">
        <v>283967288.689206</v>
      </c>
      <c r="D23" s="485">
        <v>10.448042073159</v>
      </c>
    </row>
    <row r="24" spans="1:4" ht="15" thickBot="1" x14ac:dyDescent="0.4">
      <c r="A24" s="421" t="s">
        <v>114</v>
      </c>
      <c r="B24" s="421" t="s">
        <v>439</v>
      </c>
      <c r="C24" s="425">
        <v>77398231.209629402</v>
      </c>
      <c r="D24" s="485">
        <v>11.191065084232701</v>
      </c>
    </row>
    <row r="25" spans="1:4" ht="15" thickBot="1" x14ac:dyDescent="0.4">
      <c r="A25" s="421" t="s">
        <v>114</v>
      </c>
      <c r="B25" s="421" t="s">
        <v>1320</v>
      </c>
      <c r="C25" s="425">
        <v>55129575.698224097</v>
      </c>
      <c r="D25" s="485">
        <v>5</v>
      </c>
    </row>
    <row r="26" spans="1:4" ht="15" thickBot="1" x14ac:dyDescent="0.4">
      <c r="A26" s="421" t="s">
        <v>114</v>
      </c>
      <c r="B26" s="421" t="s">
        <v>441</v>
      </c>
      <c r="C26" s="425">
        <v>40959488.844049998</v>
      </c>
      <c r="D26" s="485">
        <v>6.4685875841514102</v>
      </c>
    </row>
    <row r="27" spans="1:4" ht="15" thickBot="1" x14ac:dyDescent="0.4">
      <c r="A27" s="421" t="s">
        <v>114</v>
      </c>
      <c r="B27" s="421" t="s">
        <v>1272</v>
      </c>
      <c r="C27" s="425">
        <v>32385490.246089499</v>
      </c>
      <c r="D27" s="485">
        <v>9.1658578319994994</v>
      </c>
    </row>
    <row r="28" spans="1:4" ht="15" thickBot="1" x14ac:dyDescent="0.4">
      <c r="A28" s="421" t="s">
        <v>114</v>
      </c>
      <c r="B28" s="421" t="s">
        <v>740</v>
      </c>
      <c r="C28" s="425">
        <v>18954164.304624099</v>
      </c>
      <c r="D28" s="485">
        <v>15.3882558294244</v>
      </c>
    </row>
    <row r="29" spans="1:4" ht="15" thickBot="1" x14ac:dyDescent="0.4">
      <c r="A29" s="421" t="s">
        <v>114</v>
      </c>
      <c r="B29" s="421" t="s">
        <v>721</v>
      </c>
      <c r="C29" s="425">
        <v>15285371.404603099</v>
      </c>
      <c r="D29" s="485">
        <v>8.44909342905434</v>
      </c>
    </row>
    <row r="30" spans="1:4" ht="15" thickBot="1" x14ac:dyDescent="0.4">
      <c r="A30" s="421" t="s">
        <v>114</v>
      </c>
      <c r="B30" s="421" t="s">
        <v>440</v>
      </c>
      <c r="C30" s="425">
        <v>9715863.3272792399</v>
      </c>
      <c r="D30" s="485">
        <v>9.6167842542034503</v>
      </c>
    </row>
    <row r="31" spans="1:4" ht="15" thickBot="1" x14ac:dyDescent="0.4">
      <c r="A31" s="421" t="s">
        <v>114</v>
      </c>
      <c r="B31" s="421" t="s">
        <v>742</v>
      </c>
      <c r="C31" s="425">
        <v>605461.05039068498</v>
      </c>
      <c r="D31" s="485">
        <v>20</v>
      </c>
    </row>
    <row r="32" spans="1:4" ht="15" thickBot="1" x14ac:dyDescent="0.4">
      <c r="A32" s="421" t="s">
        <v>114</v>
      </c>
      <c r="B32" s="421" t="s">
        <v>1271</v>
      </c>
      <c r="C32" s="425">
        <v>395948</v>
      </c>
      <c r="D32" s="485">
        <v>18</v>
      </c>
    </row>
    <row r="33" spans="1:4" ht="15" thickBot="1" x14ac:dyDescent="0.4">
      <c r="A33" s="470" t="s">
        <v>114</v>
      </c>
      <c r="B33" s="470" t="s">
        <v>524</v>
      </c>
      <c r="C33" s="471">
        <v>534796882.77409601</v>
      </c>
      <c r="D33" s="506">
        <v>9.7307976466066393</v>
      </c>
    </row>
    <row r="34" spans="1:4" ht="15" thickBot="1" x14ac:dyDescent="0.4">
      <c r="A34" s="435"/>
      <c r="B34" s="435" t="s">
        <v>310</v>
      </c>
      <c r="C34" s="504"/>
      <c r="D34" s="505"/>
    </row>
    <row r="35" spans="1:4" ht="15" thickBot="1" x14ac:dyDescent="0.4">
      <c r="A35" s="421" t="s">
        <v>310</v>
      </c>
      <c r="B35" s="421" t="s">
        <v>709</v>
      </c>
      <c r="C35" s="425">
        <v>76763975.925687402</v>
      </c>
      <c r="D35" s="485">
        <v>9.5079890873405599</v>
      </c>
    </row>
    <row r="36" spans="1:4" ht="15" thickBot="1" x14ac:dyDescent="0.4">
      <c r="A36" s="421" t="s">
        <v>310</v>
      </c>
      <c r="B36" s="421" t="s">
        <v>710</v>
      </c>
      <c r="C36" s="425">
        <v>59026580.055748902</v>
      </c>
      <c r="D36" s="485">
        <v>9.8998073466059306</v>
      </c>
    </row>
    <row r="37" spans="1:4" ht="15" thickBot="1" x14ac:dyDescent="0.4">
      <c r="A37" s="421" t="s">
        <v>310</v>
      </c>
      <c r="B37" s="421" t="s">
        <v>717</v>
      </c>
      <c r="C37" s="425">
        <v>34579026.1690896</v>
      </c>
      <c r="D37" s="485">
        <v>9.6234711512764797</v>
      </c>
    </row>
    <row r="38" spans="1:4" ht="15" thickBot="1" x14ac:dyDescent="0.4">
      <c r="A38" s="421" t="s">
        <v>310</v>
      </c>
      <c r="B38" s="421" t="s">
        <v>712</v>
      </c>
      <c r="C38" s="425">
        <v>17650001.9858355</v>
      </c>
      <c r="D38" s="485">
        <v>12.380726293865999</v>
      </c>
    </row>
    <row r="39" spans="1:4" ht="15" thickBot="1" x14ac:dyDescent="0.4">
      <c r="A39" s="421" t="s">
        <v>310</v>
      </c>
      <c r="B39" s="421" t="s">
        <v>714</v>
      </c>
      <c r="C39" s="425">
        <v>9121562.1434899308</v>
      </c>
      <c r="D39" s="485">
        <v>18.593319957646099</v>
      </c>
    </row>
    <row r="40" spans="1:4" ht="15" thickBot="1" x14ac:dyDescent="0.4">
      <c r="A40" s="421" t="s">
        <v>310</v>
      </c>
      <c r="B40" s="421" t="s">
        <v>1273</v>
      </c>
      <c r="C40" s="425">
        <v>7553428.03536609</v>
      </c>
      <c r="D40" s="485">
        <v>7.0794632813101703</v>
      </c>
    </row>
    <row r="41" spans="1:4" ht="15" thickBot="1" x14ac:dyDescent="0.4">
      <c r="A41" s="421" t="s">
        <v>310</v>
      </c>
      <c r="B41" s="421" t="s">
        <v>713</v>
      </c>
      <c r="C41" s="425">
        <v>6316384.1131355902</v>
      </c>
      <c r="D41" s="485">
        <v>20.8856030054001</v>
      </c>
    </row>
    <row r="42" spans="1:4" ht="15" thickBot="1" x14ac:dyDescent="0.4">
      <c r="A42" s="421" t="s">
        <v>310</v>
      </c>
      <c r="B42" s="421" t="s">
        <v>716</v>
      </c>
      <c r="C42" s="425">
        <v>3023818.1246515298</v>
      </c>
      <c r="D42" s="485">
        <v>8.0160056663743795</v>
      </c>
    </row>
    <row r="43" spans="1:4" ht="15" thickBot="1" x14ac:dyDescent="0.4">
      <c r="A43" s="421" t="s">
        <v>310</v>
      </c>
      <c r="B43" s="421" t="s">
        <v>449</v>
      </c>
      <c r="C43" s="425">
        <v>2964691.37233464</v>
      </c>
      <c r="D43" s="485">
        <v>14.3118363997405</v>
      </c>
    </row>
    <row r="44" spans="1:4" ht="15" thickBot="1" x14ac:dyDescent="0.4">
      <c r="A44" s="421" t="s">
        <v>310</v>
      </c>
      <c r="B44" s="421" t="s">
        <v>715</v>
      </c>
      <c r="C44" s="425">
        <v>2829381.7717907298</v>
      </c>
      <c r="D44" s="485">
        <v>15.9669848015405</v>
      </c>
    </row>
    <row r="45" spans="1:4" ht="15" thickBot="1" x14ac:dyDescent="0.4">
      <c r="A45" s="421" t="s">
        <v>310</v>
      </c>
      <c r="B45" s="421" t="s">
        <v>711</v>
      </c>
      <c r="C45" s="425">
        <v>903336.28116209898</v>
      </c>
      <c r="D45" s="485">
        <v>13.938388910661001</v>
      </c>
    </row>
    <row r="46" spans="1:4" ht="15" thickBot="1" x14ac:dyDescent="0.4">
      <c r="A46" s="470" t="s">
        <v>310</v>
      </c>
      <c r="B46" s="470" t="s">
        <v>524</v>
      </c>
      <c r="C46" s="471">
        <v>220732185.97829199</v>
      </c>
      <c r="D46" s="506">
        <v>10.6234875104363</v>
      </c>
    </row>
    <row r="47" spans="1:4" ht="15" thickBot="1" x14ac:dyDescent="0.4">
      <c r="A47" s="435"/>
      <c r="B47" s="435" t="s">
        <v>457</v>
      </c>
      <c r="C47" s="504"/>
      <c r="D47" s="505"/>
    </row>
    <row r="48" spans="1:4" ht="15" thickBot="1" x14ac:dyDescent="0.4">
      <c r="A48" s="421" t="s">
        <v>457</v>
      </c>
      <c r="B48" s="421" t="s">
        <v>733</v>
      </c>
      <c r="C48" s="425">
        <v>336667.12117490999</v>
      </c>
      <c r="D48" s="485">
        <v>18.6369386017506</v>
      </c>
    </row>
    <row r="49" spans="1:4" ht="15" thickBot="1" x14ac:dyDescent="0.4">
      <c r="A49" s="421" t="s">
        <v>457</v>
      </c>
      <c r="B49" s="421" t="s">
        <v>719</v>
      </c>
      <c r="C49" s="425">
        <v>196177.24168346601</v>
      </c>
      <c r="D49" s="485">
        <v>16.768278583928801</v>
      </c>
    </row>
    <row r="50" spans="1:4" ht="15" thickBot="1" x14ac:dyDescent="0.4">
      <c r="A50" s="421" t="s">
        <v>457</v>
      </c>
      <c r="B50" s="421" t="s">
        <v>720</v>
      </c>
      <c r="C50" s="425">
        <v>12593.05</v>
      </c>
      <c r="D50" s="485">
        <v>20</v>
      </c>
    </row>
    <row r="51" spans="1:4" ht="15" thickBot="1" x14ac:dyDescent="0.4">
      <c r="A51" s="470" t="s">
        <v>457</v>
      </c>
      <c r="B51" s="470" t="s">
        <v>524</v>
      </c>
      <c r="C51" s="471">
        <v>545437.41285837605</v>
      </c>
      <c r="D51" s="506">
        <v>17.996308789123599</v>
      </c>
    </row>
    <row r="52" spans="1:4" ht="15" thickBot="1" x14ac:dyDescent="0.4">
      <c r="A52" s="470" t="s">
        <v>476</v>
      </c>
      <c r="B52" s="470" t="s">
        <v>371</v>
      </c>
      <c r="C52" s="471">
        <v>1836017936.56106</v>
      </c>
      <c r="D52" s="506">
        <v>10.979638619546099</v>
      </c>
    </row>
    <row r="53" spans="1:4" ht="15" thickBot="1" x14ac:dyDescent="0.4">
      <c r="A53" s="435"/>
      <c r="B53" s="435" t="s">
        <v>52</v>
      </c>
      <c r="C53" s="504"/>
      <c r="D53" s="505"/>
    </row>
    <row r="54" spans="1:4" ht="15" thickBot="1" x14ac:dyDescent="0.4">
      <c r="A54" s="421" t="s">
        <v>52</v>
      </c>
      <c r="B54" s="421" t="s">
        <v>423</v>
      </c>
      <c r="C54" s="425">
        <v>184041503.038266</v>
      </c>
      <c r="D54" s="485">
        <v>15</v>
      </c>
    </row>
    <row r="55" spans="1:4" ht="15" thickBot="1" x14ac:dyDescent="0.4">
      <c r="A55" s="470" t="s">
        <v>52</v>
      </c>
      <c r="B55" s="470" t="s">
        <v>524</v>
      </c>
      <c r="C55" s="471">
        <v>184041503.038266</v>
      </c>
      <c r="D55" s="506">
        <v>15</v>
      </c>
    </row>
    <row r="56" spans="1:4" ht="15" thickBot="1" x14ac:dyDescent="0.4">
      <c r="A56" s="435" t="s">
        <v>476</v>
      </c>
      <c r="B56" s="435" t="s">
        <v>526</v>
      </c>
      <c r="C56" s="436">
        <v>2020059439.5993199</v>
      </c>
      <c r="D56" s="580">
        <v>11.3459215796963</v>
      </c>
    </row>
    <row r="58" spans="1:4" x14ac:dyDescent="0.35">
      <c r="C58" s="426"/>
    </row>
    <row r="60" spans="1:4" x14ac:dyDescent="0.35">
      <c r="C60" s="42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69AB-1B5C-435D-B76C-DE81F45A905F}">
  <dimension ref="A1:J56"/>
  <sheetViews>
    <sheetView showGridLines="0" workbookViewId="0">
      <selection activeCell="F49" sqref="F49"/>
    </sheetView>
  </sheetViews>
  <sheetFormatPr defaultRowHeight="14.5" x14ac:dyDescent="0.35"/>
  <cols>
    <col min="1" max="1" width="17.7265625" customWidth="1"/>
    <col min="2" max="2" width="51.1796875" customWidth="1"/>
    <col min="3" max="4" width="17.81640625" customWidth="1"/>
    <col min="5" max="5" width="14.54296875" customWidth="1"/>
    <col min="6" max="6" width="12.26953125" customWidth="1"/>
    <col min="7" max="7" width="12.7265625" customWidth="1"/>
    <col min="10" max="10" width="15.81640625" customWidth="1"/>
  </cols>
  <sheetData>
    <row r="1" spans="1:7" ht="34.5" customHeight="1" thickBot="1" x14ac:dyDescent="0.4">
      <c r="A1" s="420" t="s">
        <v>115</v>
      </c>
      <c r="B1" s="420" t="s">
        <v>182</v>
      </c>
      <c r="C1" s="424" t="s">
        <v>150</v>
      </c>
      <c r="D1" s="424" t="s">
        <v>140</v>
      </c>
      <c r="E1" s="424" t="s">
        <v>151</v>
      </c>
      <c r="F1" s="424" t="s">
        <v>300</v>
      </c>
      <c r="G1" s="424" t="s">
        <v>165</v>
      </c>
    </row>
    <row r="2" spans="1:7" ht="15.5" thickTop="1" thickBot="1" x14ac:dyDescent="0.4">
      <c r="A2" s="421" t="s">
        <v>309</v>
      </c>
      <c r="B2" s="421" t="s">
        <v>697</v>
      </c>
      <c r="C2" s="425">
        <v>289426898.143902</v>
      </c>
      <c r="D2" s="433">
        <v>1.0593917973482201</v>
      </c>
      <c r="E2" s="425">
        <v>306616481.82558799</v>
      </c>
      <c r="F2" s="433">
        <v>0.81266839500258703</v>
      </c>
      <c r="G2" s="425">
        <v>249177524.16654101</v>
      </c>
    </row>
    <row r="3" spans="1:7" ht="15" thickBot="1" x14ac:dyDescent="0.4">
      <c r="A3" s="421" t="s">
        <v>309</v>
      </c>
      <c r="B3" s="421" t="s">
        <v>701</v>
      </c>
      <c r="C3" s="425">
        <v>275020884.47261399</v>
      </c>
      <c r="D3" s="433">
        <v>0.92041175888082405</v>
      </c>
      <c r="E3" s="425">
        <v>253132456.00639799</v>
      </c>
      <c r="F3" s="433">
        <v>0.81934123048110397</v>
      </c>
      <c r="G3" s="425">
        <v>207401857.97898701</v>
      </c>
    </row>
    <row r="4" spans="1:7" ht="15" thickBot="1" x14ac:dyDescent="0.4">
      <c r="A4" s="421" t="s">
        <v>309</v>
      </c>
      <c r="B4" s="421" t="s">
        <v>705</v>
      </c>
      <c r="C4" s="425">
        <v>179362890.11700001</v>
      </c>
      <c r="D4" s="433">
        <v>0.99974765433595303</v>
      </c>
      <c r="E4" s="425">
        <v>179317628.669388</v>
      </c>
      <c r="F4" s="433">
        <v>0.91999999999999804</v>
      </c>
      <c r="G4" s="425">
        <v>164972218.375837</v>
      </c>
    </row>
    <row r="5" spans="1:7" ht="15" thickBot="1" x14ac:dyDescent="0.4">
      <c r="A5" s="421" t="s">
        <v>309</v>
      </c>
      <c r="B5" s="421" t="s">
        <v>263</v>
      </c>
      <c r="C5" s="425">
        <v>91409070.676843002</v>
      </c>
      <c r="D5" s="433">
        <v>1.00139682537538</v>
      </c>
      <c r="E5" s="425">
        <v>91536753.186304197</v>
      </c>
      <c r="F5" s="433">
        <v>1</v>
      </c>
      <c r="G5" s="425">
        <v>91536753.186304197</v>
      </c>
    </row>
    <row r="6" spans="1:7" ht="15" thickBot="1" x14ac:dyDescent="0.4">
      <c r="A6" s="421" t="s">
        <v>309</v>
      </c>
      <c r="B6" s="421" t="s">
        <v>700</v>
      </c>
      <c r="C6" s="425">
        <v>53718052.743000001</v>
      </c>
      <c r="D6" s="433">
        <v>0.93687921123379703</v>
      </c>
      <c r="E6" s="425">
        <v>50327326.882877298</v>
      </c>
      <c r="F6" s="433">
        <v>0.525919212081573</v>
      </c>
      <c r="G6" s="425">
        <v>26468108.1004146</v>
      </c>
    </row>
    <row r="7" spans="1:7" ht="15" thickBot="1" x14ac:dyDescent="0.4">
      <c r="A7" s="421" t="s">
        <v>309</v>
      </c>
      <c r="B7" s="421" t="s">
        <v>702</v>
      </c>
      <c r="C7" s="425">
        <v>43057134.002999999</v>
      </c>
      <c r="D7" s="433">
        <v>0.93838148744863203</v>
      </c>
      <c r="E7" s="425">
        <v>40404017.451010197</v>
      </c>
      <c r="F7" s="433">
        <v>0.77000000000000102</v>
      </c>
      <c r="G7" s="425">
        <v>31111093.437277898</v>
      </c>
    </row>
    <row r="8" spans="1:7" ht="15" thickBot="1" x14ac:dyDescent="0.4">
      <c r="A8" s="421" t="s">
        <v>309</v>
      </c>
      <c r="B8" s="421" t="s">
        <v>708</v>
      </c>
      <c r="C8" s="425">
        <v>35441530</v>
      </c>
      <c r="D8" s="433">
        <v>0.94098000000000004</v>
      </c>
      <c r="E8" s="425">
        <v>33349770.8994</v>
      </c>
      <c r="F8" s="433">
        <v>0.94</v>
      </c>
      <c r="G8" s="425">
        <v>31348784.645436</v>
      </c>
    </row>
    <row r="9" spans="1:7" ht="15" thickBot="1" x14ac:dyDescent="0.4">
      <c r="A9" s="421" t="s">
        <v>309</v>
      </c>
      <c r="B9" s="421" t="s">
        <v>704</v>
      </c>
      <c r="C9" s="425">
        <v>27226891</v>
      </c>
      <c r="D9" s="433">
        <v>1.01202039552726</v>
      </c>
      <c r="E9" s="425">
        <v>27554168.998797599</v>
      </c>
      <c r="F9" s="433">
        <v>0.68000000000000105</v>
      </c>
      <c r="G9" s="425">
        <v>18736834.919182401</v>
      </c>
    </row>
    <row r="10" spans="1:7" ht="15" thickBot="1" x14ac:dyDescent="0.4">
      <c r="A10" s="421" t="s">
        <v>309</v>
      </c>
      <c r="B10" s="421" t="s">
        <v>436</v>
      </c>
      <c r="C10" s="425">
        <v>23219051</v>
      </c>
      <c r="D10" s="433">
        <v>1.0033401513137801</v>
      </c>
      <c r="E10" s="425">
        <v>23296606.143702298</v>
      </c>
      <c r="F10" s="433">
        <v>1</v>
      </c>
      <c r="G10" s="425">
        <v>23296606.143702298</v>
      </c>
    </row>
    <row r="11" spans="1:7" ht="15" thickBot="1" x14ac:dyDescent="0.4">
      <c r="A11" s="421" t="s">
        <v>309</v>
      </c>
      <c r="B11" s="421" t="s">
        <v>707</v>
      </c>
      <c r="C11" s="425">
        <v>14970000.800000001</v>
      </c>
      <c r="D11" s="433">
        <v>0.96344519021320996</v>
      </c>
      <c r="E11" s="425">
        <v>14422775.268247901</v>
      </c>
      <c r="F11" s="433">
        <v>1</v>
      </c>
      <c r="G11" s="425">
        <v>14422775.268247901</v>
      </c>
    </row>
    <row r="12" spans="1:7" ht="15" thickBot="1" x14ac:dyDescent="0.4">
      <c r="A12" s="421" t="s">
        <v>309</v>
      </c>
      <c r="B12" s="421" t="s">
        <v>706</v>
      </c>
      <c r="C12" s="425">
        <v>11978872.34</v>
      </c>
      <c r="D12" s="433">
        <v>0.96858806119071506</v>
      </c>
      <c r="E12" s="425">
        <v>11602592.735051701</v>
      </c>
      <c r="F12" s="433">
        <v>0.92</v>
      </c>
      <c r="G12" s="425">
        <v>10674385.3162475</v>
      </c>
    </row>
    <row r="13" spans="1:7" ht="15" thickBot="1" x14ac:dyDescent="0.4">
      <c r="A13" s="421" t="s">
        <v>309</v>
      </c>
      <c r="B13" s="421" t="s">
        <v>435</v>
      </c>
      <c r="C13" s="425">
        <v>5015673.9549136702</v>
      </c>
      <c r="D13" s="433">
        <v>1.3842101841432699</v>
      </c>
      <c r="E13" s="425">
        <v>6942746.9687336497</v>
      </c>
      <c r="F13" s="433">
        <v>0.91852422364196695</v>
      </c>
      <c r="G13" s="425">
        <v>6377081.2693987004</v>
      </c>
    </row>
    <row r="14" spans="1:7" ht="15" thickBot="1" x14ac:dyDescent="0.4">
      <c r="A14" s="421" t="s">
        <v>309</v>
      </c>
      <c r="B14" s="421" t="s">
        <v>696</v>
      </c>
      <c r="C14" s="425">
        <v>6044384.8619999997</v>
      </c>
      <c r="D14" s="433">
        <v>1</v>
      </c>
      <c r="E14" s="425">
        <v>6044384.8619999997</v>
      </c>
      <c r="F14" s="433">
        <v>0.92</v>
      </c>
      <c r="G14" s="425">
        <v>5560834.0730400002</v>
      </c>
    </row>
    <row r="15" spans="1:7" ht="15" thickBot="1" x14ac:dyDescent="0.4">
      <c r="A15" s="421" t="s">
        <v>309</v>
      </c>
      <c r="B15" s="421" t="s">
        <v>698</v>
      </c>
      <c r="C15" s="425">
        <v>5148178.7300000004</v>
      </c>
      <c r="D15" s="433">
        <v>0.992554786913315</v>
      </c>
      <c r="E15" s="425">
        <v>5109849.4423468104</v>
      </c>
      <c r="F15" s="433">
        <v>0.70999999999999897</v>
      </c>
      <c r="G15" s="425">
        <v>3627993.1040662299</v>
      </c>
    </row>
    <row r="16" spans="1:7" ht="15" thickBot="1" x14ac:dyDescent="0.4">
      <c r="A16" s="421" t="s">
        <v>309</v>
      </c>
      <c r="B16" s="421" t="s">
        <v>699</v>
      </c>
      <c r="C16" s="425">
        <v>3955766</v>
      </c>
      <c r="D16" s="433">
        <v>0.90462721854827699</v>
      </c>
      <c r="E16" s="425">
        <v>3578493.59380785</v>
      </c>
      <c r="F16" s="433">
        <v>0.94</v>
      </c>
      <c r="G16" s="425">
        <v>3363783.9781793798</v>
      </c>
    </row>
    <row r="17" spans="1:9" ht="15" thickBot="1" x14ac:dyDescent="0.4">
      <c r="A17" s="421" t="s">
        <v>309</v>
      </c>
      <c r="B17" s="421" t="s">
        <v>703</v>
      </c>
      <c r="C17" s="425">
        <v>3459320.4840000002</v>
      </c>
      <c r="D17" s="433">
        <v>0.991772546654628</v>
      </c>
      <c r="E17" s="425">
        <v>3430859.0861112</v>
      </c>
      <c r="F17" s="433">
        <v>0.91999999999999904</v>
      </c>
      <c r="G17" s="425">
        <v>3156390.3592222999</v>
      </c>
    </row>
    <row r="18" spans="1:9" ht="15" thickBot="1" x14ac:dyDescent="0.4">
      <c r="A18" s="421" t="s">
        <v>309</v>
      </c>
      <c r="B18" s="421" t="s">
        <v>695</v>
      </c>
      <c r="C18" s="425">
        <v>497210.83100000001</v>
      </c>
      <c r="D18" s="433">
        <v>1</v>
      </c>
      <c r="E18" s="425">
        <v>497210.83100000001</v>
      </c>
      <c r="F18" s="433">
        <v>0.82595674535899199</v>
      </c>
      <c r="G18" s="425">
        <v>410674.63973</v>
      </c>
    </row>
    <row r="19" spans="1:9" ht="15" thickBot="1" x14ac:dyDescent="0.4">
      <c r="A19" s="470" t="s">
        <v>309</v>
      </c>
      <c r="B19" s="470" t="s">
        <v>524</v>
      </c>
      <c r="C19" s="471">
        <v>1068951810.15827</v>
      </c>
      <c r="D19" s="472">
        <v>0.98897266724702804</v>
      </c>
      <c r="E19" s="471">
        <v>1057164122.85077</v>
      </c>
      <c r="F19" s="472">
        <v>0.84342977565053301</v>
      </c>
      <c r="G19" s="471">
        <v>891643698.96181405</v>
      </c>
    </row>
    <row r="20" spans="1:9" ht="15" thickBot="1" x14ac:dyDescent="0.4">
      <c r="A20" s="421" t="s">
        <v>114</v>
      </c>
      <c r="B20" s="421" t="s">
        <v>445</v>
      </c>
      <c r="C20" s="425">
        <v>246991886.25079799</v>
      </c>
      <c r="D20" s="433">
        <v>1.14970290319927</v>
      </c>
      <c r="E20" s="425">
        <v>283967288.689206</v>
      </c>
      <c r="F20" s="433">
        <v>0.61054217346261697</v>
      </c>
      <c r="G20" s="425">
        <v>173374005.62859401</v>
      </c>
      <c r="I20" s="434"/>
    </row>
    <row r="21" spans="1:9" ht="15" thickBot="1" x14ac:dyDescent="0.4">
      <c r="A21" s="421" t="s">
        <v>114</v>
      </c>
      <c r="B21" s="421" t="s">
        <v>441</v>
      </c>
      <c r="C21" s="425">
        <v>39932322.163740002</v>
      </c>
      <c r="D21" s="433">
        <v>1.0257226884051001</v>
      </c>
      <c r="E21" s="425">
        <v>40959488.844049998</v>
      </c>
      <c r="F21" s="433">
        <v>0.497523951037179</v>
      </c>
      <c r="G21" s="425">
        <v>20378326.722155001</v>
      </c>
      <c r="I21" s="434"/>
    </row>
    <row r="22" spans="1:9" ht="15" thickBot="1" x14ac:dyDescent="0.4">
      <c r="A22" s="421" t="s">
        <v>114</v>
      </c>
      <c r="B22" s="421" t="s">
        <v>439</v>
      </c>
      <c r="C22" s="425">
        <v>41084633.703000002</v>
      </c>
      <c r="D22" s="433">
        <v>0.94807548485765203</v>
      </c>
      <c r="E22" s="425">
        <v>38951334.018170699</v>
      </c>
      <c r="F22" s="433">
        <v>0.88680232637156997</v>
      </c>
      <c r="G22" s="425">
        <v>34542133.622589901</v>
      </c>
      <c r="I22" s="434"/>
    </row>
    <row r="23" spans="1:9" ht="15" thickBot="1" x14ac:dyDescent="0.4">
      <c r="A23" s="421" t="s">
        <v>114</v>
      </c>
      <c r="B23" s="421" t="s">
        <v>1272</v>
      </c>
      <c r="C23" s="425">
        <v>34186597.353</v>
      </c>
      <c r="D23" s="433">
        <v>0.947315402924929</v>
      </c>
      <c r="E23" s="425">
        <v>32385490.246089499</v>
      </c>
      <c r="F23" s="433">
        <v>0.846686821426894</v>
      </c>
      <c r="G23" s="425">
        <v>27420367.796813201</v>
      </c>
      <c r="I23" s="434"/>
    </row>
    <row r="24" spans="1:9" ht="15" thickBot="1" x14ac:dyDescent="0.4">
      <c r="A24" s="421" t="s">
        <v>114</v>
      </c>
      <c r="B24" s="421" t="s">
        <v>721</v>
      </c>
      <c r="C24" s="425">
        <v>15436840.082</v>
      </c>
      <c r="D24" s="433">
        <v>0.99018784436501595</v>
      </c>
      <c r="E24" s="425">
        <v>15285371.404603099</v>
      </c>
      <c r="F24" s="433">
        <v>0.92450925493648595</v>
      </c>
      <c r="G24" s="425">
        <v>14131467.3286971</v>
      </c>
      <c r="I24" s="434"/>
    </row>
    <row r="25" spans="1:9" ht="15" thickBot="1" x14ac:dyDescent="0.4">
      <c r="A25" s="421" t="s">
        <v>114</v>
      </c>
      <c r="B25" s="421" t="s">
        <v>740</v>
      </c>
      <c r="C25" s="425">
        <v>14532315.040999999</v>
      </c>
      <c r="D25" s="433">
        <v>0.94041579825829402</v>
      </c>
      <c r="E25" s="425">
        <v>13666418.649823001</v>
      </c>
      <c r="F25" s="433">
        <v>0.699846242146416</v>
      </c>
      <c r="G25" s="425">
        <v>9564391.7356783394</v>
      </c>
      <c r="I25" s="434"/>
    </row>
    <row r="26" spans="1:9" ht="15" thickBot="1" x14ac:dyDescent="0.4">
      <c r="A26" s="421" t="s">
        <v>114</v>
      </c>
      <c r="B26" s="421" t="s">
        <v>440</v>
      </c>
      <c r="C26" s="425">
        <v>8429847.3526099008</v>
      </c>
      <c r="D26" s="433">
        <v>1.1525550725745</v>
      </c>
      <c r="E26" s="425">
        <v>9715863.3272792399</v>
      </c>
      <c r="F26" s="433">
        <v>0.94810750242674302</v>
      </c>
      <c r="G26" s="425">
        <v>9211682.9131463096</v>
      </c>
      <c r="I26" s="434"/>
    </row>
    <row r="27" spans="1:9" ht="15" thickBot="1" x14ac:dyDescent="0.4">
      <c r="A27" s="421" t="s">
        <v>114</v>
      </c>
      <c r="B27" s="421" t="s">
        <v>742</v>
      </c>
      <c r="C27" s="425">
        <v>637645.88199999998</v>
      </c>
      <c r="D27" s="433">
        <v>0.94952553993077404</v>
      </c>
      <c r="E27" s="425">
        <v>605461.05039068498</v>
      </c>
      <c r="F27" s="433">
        <v>1.00374788473657</v>
      </c>
      <c r="G27" s="425">
        <v>607730.24862003105</v>
      </c>
      <c r="I27" s="434"/>
    </row>
    <row r="28" spans="1:9" ht="15" thickBot="1" x14ac:dyDescent="0.4">
      <c r="A28" s="421" t="s">
        <v>114</v>
      </c>
      <c r="B28" s="421" t="s">
        <v>1271</v>
      </c>
      <c r="C28" s="425">
        <v>518095</v>
      </c>
      <c r="D28" s="433">
        <v>0.76423756165363099</v>
      </c>
      <c r="E28" s="425">
        <v>395947.659504938</v>
      </c>
      <c r="F28" s="433">
        <v>0.64999999999999902</v>
      </c>
      <c r="G28" s="425">
        <v>257365.97867820901</v>
      </c>
      <c r="I28" s="434"/>
    </row>
    <row r="29" spans="1:9" ht="15" thickBot="1" x14ac:dyDescent="0.4">
      <c r="A29" s="421" t="s">
        <v>114</v>
      </c>
      <c r="B29" s="421" t="s">
        <v>1321</v>
      </c>
      <c r="C29" s="425" t="s">
        <v>78</v>
      </c>
      <c r="D29" s="425"/>
      <c r="E29" s="425" t="s">
        <v>78</v>
      </c>
      <c r="F29" s="425"/>
      <c r="G29" s="425">
        <v>55129575.698224097</v>
      </c>
      <c r="I29" s="434"/>
    </row>
    <row r="30" spans="1:9" ht="15" thickBot="1" x14ac:dyDescent="0.4">
      <c r="A30" s="470" t="s">
        <v>114</v>
      </c>
      <c r="B30" s="470" t="s">
        <v>524</v>
      </c>
      <c r="C30" s="471">
        <v>401750182.82814801</v>
      </c>
      <c r="D30" s="472">
        <v>1.0850839216060599</v>
      </c>
      <c r="E30" s="471">
        <v>435932663.88911802</v>
      </c>
      <c r="F30" s="472">
        <v>0.79052816230547995</v>
      </c>
      <c r="G30" s="471">
        <v>344617047.67319697</v>
      </c>
    </row>
    <row r="31" spans="1:9" ht="15" thickBot="1" x14ac:dyDescent="0.4">
      <c r="A31" s="421" t="s">
        <v>310</v>
      </c>
      <c r="B31" s="421" t="s">
        <v>709</v>
      </c>
      <c r="C31" s="425">
        <v>61524375.039999597</v>
      </c>
      <c r="D31" s="433">
        <v>1.24770021435862</v>
      </c>
      <c r="E31" s="425">
        <v>76763975.925687402</v>
      </c>
      <c r="F31" s="433">
        <v>1</v>
      </c>
      <c r="G31" s="425">
        <v>76763975.925687402</v>
      </c>
    </row>
    <row r="32" spans="1:9" ht="15" thickBot="1" x14ac:dyDescent="0.4">
      <c r="A32" s="421" t="s">
        <v>310</v>
      </c>
      <c r="B32" s="421" t="s">
        <v>710</v>
      </c>
      <c r="C32" s="425">
        <v>59985883.090000197</v>
      </c>
      <c r="D32" s="433">
        <v>0.98400785343424901</v>
      </c>
      <c r="E32" s="425">
        <v>59026580.055748902</v>
      </c>
      <c r="F32" s="433">
        <v>1</v>
      </c>
      <c r="G32" s="425">
        <v>59026580.055748902</v>
      </c>
    </row>
    <row r="33" spans="1:7" ht="15" thickBot="1" x14ac:dyDescent="0.4">
      <c r="A33" s="421" t="s">
        <v>310</v>
      </c>
      <c r="B33" s="421" t="s">
        <v>717</v>
      </c>
      <c r="C33" s="425">
        <v>16775650</v>
      </c>
      <c r="D33" s="433">
        <v>1.1684872779027899</v>
      </c>
      <c r="E33" s="425">
        <v>19602133.603549901</v>
      </c>
      <c r="F33" s="433">
        <v>1</v>
      </c>
      <c r="G33" s="425">
        <v>19602133.603549901</v>
      </c>
    </row>
    <row r="34" spans="1:7" ht="15" thickBot="1" x14ac:dyDescent="0.4">
      <c r="A34" s="421" t="s">
        <v>310</v>
      </c>
      <c r="B34" s="421" t="s">
        <v>1273</v>
      </c>
      <c r="C34" s="425">
        <v>7566156.5</v>
      </c>
      <c r="D34" s="433">
        <v>0.99831771063235197</v>
      </c>
      <c r="E34" s="425">
        <v>7553428.03536609</v>
      </c>
      <c r="F34" s="433">
        <v>1</v>
      </c>
      <c r="G34" s="425">
        <v>7553428.03536609</v>
      </c>
    </row>
    <row r="35" spans="1:7" ht="15" thickBot="1" x14ac:dyDescent="0.4">
      <c r="A35" s="421" t="s">
        <v>310</v>
      </c>
      <c r="B35" s="421" t="s">
        <v>712</v>
      </c>
      <c r="C35" s="425">
        <v>4240710.8150000004</v>
      </c>
      <c r="D35" s="433">
        <v>0.89182269205582498</v>
      </c>
      <c r="E35" s="425">
        <v>3781962.1352635501</v>
      </c>
      <c r="F35" s="433">
        <v>1</v>
      </c>
      <c r="G35" s="425">
        <v>3781962.1352635501</v>
      </c>
    </row>
    <row r="36" spans="1:7" ht="15" thickBot="1" x14ac:dyDescent="0.4">
      <c r="A36" s="421" t="s">
        <v>310</v>
      </c>
      <c r="B36" s="421" t="s">
        <v>716</v>
      </c>
      <c r="C36" s="425">
        <v>3136746.8810000001</v>
      </c>
      <c r="D36" s="433">
        <v>0.96399812907043703</v>
      </c>
      <c r="E36" s="425">
        <v>3023818.1246515298</v>
      </c>
      <c r="F36" s="433">
        <v>1</v>
      </c>
      <c r="G36" s="425">
        <v>3023818.1246515298</v>
      </c>
    </row>
    <row r="37" spans="1:7" ht="15" thickBot="1" x14ac:dyDescent="0.4">
      <c r="A37" s="421" t="s">
        <v>310</v>
      </c>
      <c r="B37" s="421" t="s">
        <v>449</v>
      </c>
      <c r="C37" s="425">
        <v>2378158.7265571398</v>
      </c>
      <c r="D37" s="433">
        <v>0.96386966735119795</v>
      </c>
      <c r="E37" s="425">
        <v>2292235.0606749798</v>
      </c>
      <c r="F37" s="433">
        <v>1</v>
      </c>
      <c r="G37" s="425">
        <v>2292235.0606749798</v>
      </c>
    </row>
    <row r="38" spans="1:7" ht="15" thickBot="1" x14ac:dyDescent="0.4">
      <c r="A38" s="421" t="s">
        <v>310</v>
      </c>
      <c r="B38" s="421" t="s">
        <v>714</v>
      </c>
      <c r="C38" s="425">
        <v>2488910.3232999998</v>
      </c>
      <c r="D38" s="433">
        <v>0.89112111690737195</v>
      </c>
      <c r="E38" s="425">
        <v>2217920.54718138</v>
      </c>
      <c r="F38" s="433">
        <v>1</v>
      </c>
      <c r="G38" s="425">
        <v>2217920.54718138</v>
      </c>
    </row>
    <row r="39" spans="1:7" ht="15" thickBot="1" x14ac:dyDescent="0.4">
      <c r="A39" s="421" t="s">
        <v>310</v>
      </c>
      <c r="B39" s="421" t="s">
        <v>715</v>
      </c>
      <c r="C39" s="425">
        <v>2138464.0210000002</v>
      </c>
      <c r="D39" s="433">
        <v>1.00453710135575</v>
      </c>
      <c r="E39" s="425">
        <v>2148166.44900891</v>
      </c>
      <c r="F39" s="433">
        <v>1</v>
      </c>
      <c r="G39" s="425">
        <v>2148166.44900891</v>
      </c>
    </row>
    <row r="40" spans="1:7" ht="15" thickBot="1" x14ac:dyDescent="0.4">
      <c r="A40" s="421" t="s">
        <v>310</v>
      </c>
      <c r="B40" s="421" t="s">
        <v>713</v>
      </c>
      <c r="C40" s="425">
        <v>673044.86399999994</v>
      </c>
      <c r="D40" s="433">
        <v>0.97053874197815504</v>
      </c>
      <c r="E40" s="425">
        <v>653216.11560141901</v>
      </c>
      <c r="F40" s="433">
        <v>1</v>
      </c>
      <c r="G40" s="425">
        <v>653216.11560141901</v>
      </c>
    </row>
    <row r="41" spans="1:7" ht="15" thickBot="1" x14ac:dyDescent="0.4">
      <c r="A41" s="421" t="s">
        <v>310</v>
      </c>
      <c r="B41" s="421" t="s">
        <v>711</v>
      </c>
      <c r="C41" s="425">
        <v>336477.14612208499</v>
      </c>
      <c r="D41" s="433">
        <v>0.98283004965618603</v>
      </c>
      <c r="E41" s="425">
        <v>330699.85023134103</v>
      </c>
      <c r="F41" s="433">
        <v>1</v>
      </c>
      <c r="G41" s="425">
        <v>330699.85023134103</v>
      </c>
    </row>
    <row r="42" spans="1:7" ht="15" thickBot="1" x14ac:dyDescent="0.4">
      <c r="A42" s="470" t="s">
        <v>310</v>
      </c>
      <c r="B42" s="470" t="s">
        <v>524</v>
      </c>
      <c r="C42" s="471">
        <v>161244577.40697899</v>
      </c>
      <c r="D42" s="472">
        <v>1.1001556688335901</v>
      </c>
      <c r="E42" s="471">
        <v>177394135.90296501</v>
      </c>
      <c r="F42" s="472">
        <v>1</v>
      </c>
      <c r="G42" s="471">
        <v>177394135.90296501</v>
      </c>
    </row>
    <row r="43" spans="1:7" ht="15" thickBot="1" x14ac:dyDescent="0.4">
      <c r="A43" s="421" t="s">
        <v>457</v>
      </c>
      <c r="B43" s="421" t="s">
        <v>719</v>
      </c>
      <c r="C43" s="425">
        <v>211058.01</v>
      </c>
      <c r="D43" s="433">
        <v>0.33759132141327303</v>
      </c>
      <c r="E43" s="425">
        <v>71251.352490755802</v>
      </c>
      <c r="F43" s="433">
        <v>1</v>
      </c>
      <c r="G43" s="425">
        <v>71251.352490755802</v>
      </c>
    </row>
    <row r="44" spans="1:7" ht="15" thickBot="1" x14ac:dyDescent="0.4">
      <c r="A44" s="421" t="s">
        <v>457</v>
      </c>
      <c r="B44" s="421" t="s">
        <v>733</v>
      </c>
      <c r="C44" s="425">
        <v>70707.983928199799</v>
      </c>
      <c r="D44" s="433">
        <v>0.964813563250425</v>
      </c>
      <c r="E44" s="425">
        <v>68220.021924020199</v>
      </c>
      <c r="F44" s="433">
        <v>1</v>
      </c>
      <c r="G44" s="425">
        <v>68220.021924020199</v>
      </c>
    </row>
    <row r="45" spans="1:7" ht="15" thickBot="1" x14ac:dyDescent="0.4">
      <c r="A45" s="421" t="s">
        <v>457</v>
      </c>
      <c r="B45" s="421" t="s">
        <v>720</v>
      </c>
      <c r="C45" s="425">
        <v>11691.3803792872</v>
      </c>
      <c r="D45" s="433">
        <v>1.0771225972863001</v>
      </c>
      <c r="E45" s="425">
        <v>12593.05</v>
      </c>
      <c r="F45" s="433">
        <v>1</v>
      </c>
      <c r="G45" s="425">
        <v>12593.05</v>
      </c>
    </row>
    <row r="46" spans="1:7" ht="15" thickBot="1" x14ac:dyDescent="0.4">
      <c r="A46" s="470" t="s">
        <v>457</v>
      </c>
      <c r="B46" s="470" t="s">
        <v>524</v>
      </c>
      <c r="C46" s="471">
        <v>293457.37430748699</v>
      </c>
      <c r="D46" s="472">
        <v>0.51818232468556602</v>
      </c>
      <c r="E46" s="471">
        <v>152064.424414776</v>
      </c>
      <c r="F46" s="472">
        <v>1</v>
      </c>
      <c r="G46" s="471">
        <v>152064.424414776</v>
      </c>
    </row>
    <row r="47" spans="1:7" ht="15" thickBot="1" x14ac:dyDescent="0.4">
      <c r="A47" s="421" t="s">
        <v>52</v>
      </c>
      <c r="B47" s="421" t="s">
        <v>423</v>
      </c>
      <c r="C47" s="425">
        <v>196300500</v>
      </c>
      <c r="D47" s="433">
        <v>0.93754984341999104</v>
      </c>
      <c r="E47" s="425">
        <v>184041503.038266</v>
      </c>
      <c r="F47" s="433">
        <v>1</v>
      </c>
      <c r="G47" s="425">
        <v>184041503.038266</v>
      </c>
    </row>
    <row r="48" spans="1:7" ht="15" thickBot="1" x14ac:dyDescent="0.4">
      <c r="A48" s="470" t="s">
        <v>52</v>
      </c>
      <c r="B48" s="470" t="s">
        <v>524</v>
      </c>
      <c r="C48" s="471">
        <v>196300500</v>
      </c>
      <c r="D48" s="472">
        <v>0.93754984341999104</v>
      </c>
      <c r="E48" s="471">
        <v>184041503.038266</v>
      </c>
      <c r="F48" s="472">
        <v>1</v>
      </c>
      <c r="G48" s="471">
        <v>184041503.038266</v>
      </c>
    </row>
    <row r="49" spans="1:10" ht="15" thickBot="1" x14ac:dyDescent="0.4">
      <c r="A49" s="435" t="s">
        <v>476</v>
      </c>
      <c r="B49" s="435" t="s">
        <v>371</v>
      </c>
      <c r="C49" s="436">
        <v>1828540527.76771</v>
      </c>
      <c r="D49" s="437">
        <v>1.0142977210189299</v>
      </c>
      <c r="E49" s="436">
        <v>1854684490.10553</v>
      </c>
      <c r="F49" s="437">
        <v>0.86152036021487399</v>
      </c>
      <c r="G49" s="436">
        <v>1597848450.0006599</v>
      </c>
    </row>
    <row r="50" spans="1:10" x14ac:dyDescent="0.35">
      <c r="C50" s="426"/>
      <c r="D50" s="426"/>
      <c r="E50" s="426"/>
      <c r="F50" s="426"/>
      <c r="G50" s="426"/>
      <c r="J50" s="423"/>
    </row>
    <row r="51" spans="1:10" x14ac:dyDescent="0.35">
      <c r="G51" s="426"/>
      <c r="J51" s="423"/>
    </row>
    <row r="52" spans="1:10" x14ac:dyDescent="0.35">
      <c r="B52" s="426"/>
      <c r="C52" s="426"/>
      <c r="D52" s="426"/>
      <c r="G52" s="434"/>
      <c r="J52" s="423"/>
    </row>
    <row r="53" spans="1:10" x14ac:dyDescent="0.35">
      <c r="E53" s="426"/>
      <c r="F53" s="426"/>
      <c r="G53" s="426"/>
    </row>
    <row r="54" spans="1:10" x14ac:dyDescent="0.35">
      <c r="J54" s="423"/>
    </row>
    <row r="55" spans="1:10" x14ac:dyDescent="0.35">
      <c r="J55" s="449"/>
    </row>
    <row r="56" spans="1:10" x14ac:dyDescent="0.35">
      <c r="J56" s="44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38C30-CBB3-470B-A26D-A897DA6C1A72}">
  <dimension ref="A1:L81"/>
  <sheetViews>
    <sheetView showGridLines="0" topLeftCell="A40" workbookViewId="0">
      <selection activeCell="I10" sqref="I10"/>
    </sheetView>
  </sheetViews>
  <sheetFormatPr defaultRowHeight="14.5" x14ac:dyDescent="0.35"/>
  <cols>
    <col min="1" max="1" width="17.7265625" customWidth="1"/>
    <col min="2" max="2" width="50.81640625" customWidth="1"/>
    <col min="3" max="3" width="19.1796875" style="423" customWidth="1"/>
    <col min="4" max="4" width="17.81640625" style="474" customWidth="1"/>
    <col min="5" max="5" width="19.1796875" style="423" customWidth="1"/>
    <col min="6" max="6" width="12.26953125" customWidth="1"/>
    <col min="7" max="7" width="19.1796875" style="423" customWidth="1"/>
    <col min="9" max="9" width="9.1796875" style="423"/>
    <col min="10" max="11" width="11.54296875" style="423" bestFit="1" customWidth="1"/>
    <col min="12" max="12" width="10.453125" customWidth="1"/>
  </cols>
  <sheetData>
    <row r="1" spans="1:12" ht="27" thickBot="1" x14ac:dyDescent="0.4">
      <c r="A1" s="420" t="s">
        <v>115</v>
      </c>
      <c r="B1" s="420" t="s">
        <v>182</v>
      </c>
      <c r="C1" s="462" t="s">
        <v>527</v>
      </c>
      <c r="D1" s="432" t="s">
        <v>140</v>
      </c>
      <c r="E1" s="462" t="s">
        <v>528</v>
      </c>
      <c r="F1" s="424" t="s">
        <v>300</v>
      </c>
      <c r="G1" s="462" t="s">
        <v>529</v>
      </c>
    </row>
    <row r="2" spans="1:12" ht="15.5" thickTop="1" thickBot="1" x14ac:dyDescent="0.4">
      <c r="A2" s="421" t="s">
        <v>309</v>
      </c>
      <c r="B2" s="421" t="s">
        <v>697</v>
      </c>
      <c r="C2" s="466">
        <v>69365.236746149458</v>
      </c>
      <c r="D2" s="433">
        <v>1.1200000000000001</v>
      </c>
      <c r="E2" s="466">
        <v>77674.772081693896</v>
      </c>
      <c r="F2" s="433">
        <v>0.81301485680056695</v>
      </c>
      <c r="G2" s="466">
        <v>63150.743701015097</v>
      </c>
      <c r="I2"/>
      <c r="J2"/>
      <c r="K2"/>
      <c r="L2" s="449"/>
    </row>
    <row r="3" spans="1:12" ht="15" thickBot="1" x14ac:dyDescent="0.4">
      <c r="A3" s="421" t="s">
        <v>309</v>
      </c>
      <c r="B3" s="421" t="s">
        <v>705</v>
      </c>
      <c r="C3" s="466" t="s">
        <v>348</v>
      </c>
      <c r="D3" s="433" t="s">
        <v>96</v>
      </c>
      <c r="E3" s="466">
        <v>62799.191328624802</v>
      </c>
      <c r="F3" s="433">
        <v>0.92</v>
      </c>
      <c r="G3" s="466">
        <v>57775.256022334797</v>
      </c>
      <c r="I3"/>
      <c r="J3"/>
      <c r="K3"/>
      <c r="L3" s="449"/>
    </row>
    <row r="4" spans="1:12" ht="15" thickBot="1" x14ac:dyDescent="0.4">
      <c r="A4" s="421" t="s">
        <v>309</v>
      </c>
      <c r="B4" s="421" t="s">
        <v>701</v>
      </c>
      <c r="C4" s="466" t="s">
        <v>348</v>
      </c>
      <c r="D4" s="433" t="s">
        <v>96</v>
      </c>
      <c r="E4" s="466">
        <v>44726.762694755504</v>
      </c>
      <c r="F4" s="433">
        <v>0.81987538215695199</v>
      </c>
      <c r="G4" s="466">
        <v>36670.371657005999</v>
      </c>
      <c r="I4"/>
      <c r="J4"/>
      <c r="K4"/>
      <c r="L4" s="449"/>
    </row>
    <row r="5" spans="1:12" ht="15" thickBot="1" x14ac:dyDescent="0.4">
      <c r="A5" s="421" t="s">
        <v>309</v>
      </c>
      <c r="B5" s="421" t="s">
        <v>263</v>
      </c>
      <c r="C5" s="466">
        <v>21242.493600022401</v>
      </c>
      <c r="D5" s="433">
        <v>1.00139682682695</v>
      </c>
      <c r="E5" s="466">
        <v>21272.1656849543</v>
      </c>
      <c r="F5" s="433">
        <v>1</v>
      </c>
      <c r="G5" s="466">
        <v>21272.1656849543</v>
      </c>
      <c r="I5"/>
      <c r="J5"/>
      <c r="K5"/>
      <c r="L5" s="449"/>
    </row>
    <row r="6" spans="1:12" ht="15" thickBot="1" x14ac:dyDescent="0.4">
      <c r="A6" s="421" t="s">
        <v>309</v>
      </c>
      <c r="B6" s="421" t="s">
        <v>435</v>
      </c>
      <c r="C6" s="466">
        <v>0</v>
      </c>
      <c r="D6" s="433">
        <v>0</v>
      </c>
      <c r="E6" s="466">
        <v>8815.2065879818292</v>
      </c>
      <c r="F6" s="433">
        <v>0.91956034522333197</v>
      </c>
      <c r="G6" s="466">
        <v>8106.11441325957</v>
      </c>
      <c r="I6"/>
      <c r="J6"/>
      <c r="K6"/>
      <c r="L6" s="449"/>
    </row>
    <row r="7" spans="1:12" ht="15" thickBot="1" x14ac:dyDescent="0.4">
      <c r="A7" s="421" t="s">
        <v>309</v>
      </c>
      <c r="B7" s="421" t="s">
        <v>704</v>
      </c>
      <c r="C7" s="466">
        <v>5487.9000273346901</v>
      </c>
      <c r="D7" s="433">
        <v>0.98999999999999899</v>
      </c>
      <c r="E7" s="466">
        <v>5433.0210270613397</v>
      </c>
      <c r="F7" s="433">
        <v>0.68</v>
      </c>
      <c r="G7" s="466">
        <v>3694.4542984017098</v>
      </c>
      <c r="I7"/>
      <c r="L7" s="449"/>
    </row>
    <row r="8" spans="1:12" ht="15" thickBot="1" x14ac:dyDescent="0.4">
      <c r="A8" s="421" t="s">
        <v>309</v>
      </c>
      <c r="B8" s="421" t="s">
        <v>706</v>
      </c>
      <c r="C8" s="466" t="s">
        <v>348</v>
      </c>
      <c r="D8" s="433" t="s">
        <v>96</v>
      </c>
      <c r="E8" s="466">
        <v>2459.57339135554</v>
      </c>
      <c r="F8" s="433">
        <v>0.92</v>
      </c>
      <c r="G8" s="466">
        <v>2262.8075200470998</v>
      </c>
      <c r="I8"/>
      <c r="L8" s="449"/>
    </row>
    <row r="9" spans="1:12" ht="15" thickBot="1" x14ac:dyDescent="0.4">
      <c r="A9" s="421" t="s">
        <v>309</v>
      </c>
      <c r="B9" s="421" t="s">
        <v>707</v>
      </c>
      <c r="C9" s="466" t="s">
        <v>348</v>
      </c>
      <c r="D9" s="433" t="s">
        <v>96</v>
      </c>
      <c r="E9" s="466">
        <v>1646.4355330000001</v>
      </c>
      <c r="F9" s="433">
        <v>1</v>
      </c>
      <c r="G9" s="466">
        <v>1646.4355330000001</v>
      </c>
      <c r="I9"/>
      <c r="J9"/>
      <c r="K9"/>
      <c r="L9" s="449"/>
    </row>
    <row r="10" spans="1:12" ht="15" thickBot="1" x14ac:dyDescent="0.4">
      <c r="A10" s="421" t="s">
        <v>309</v>
      </c>
      <c r="B10" s="421" t="s">
        <v>696</v>
      </c>
      <c r="C10" s="466" t="s">
        <v>348</v>
      </c>
      <c r="D10" s="433" t="s">
        <v>96</v>
      </c>
      <c r="E10" s="466">
        <v>1162.7029847808201</v>
      </c>
      <c r="F10" s="433">
        <v>0.92000000000000104</v>
      </c>
      <c r="G10" s="466">
        <v>1069.68674599836</v>
      </c>
      <c r="I10"/>
      <c r="J10"/>
      <c r="K10"/>
      <c r="L10" s="449"/>
    </row>
    <row r="11" spans="1:12" ht="15" thickBot="1" x14ac:dyDescent="0.4">
      <c r="A11" s="421" t="s">
        <v>309</v>
      </c>
      <c r="B11" s="421" t="s">
        <v>698</v>
      </c>
      <c r="C11" s="466" t="s">
        <v>348</v>
      </c>
      <c r="D11" s="433" t="s">
        <v>96</v>
      </c>
      <c r="E11" s="466">
        <v>690.48026684608897</v>
      </c>
      <c r="F11" s="433">
        <v>0.71</v>
      </c>
      <c r="G11" s="466">
        <v>490.24098946072297</v>
      </c>
      <c r="I11"/>
      <c r="J11"/>
      <c r="K11"/>
      <c r="L11" s="449"/>
    </row>
    <row r="12" spans="1:12" ht="15" thickBot="1" x14ac:dyDescent="0.4">
      <c r="A12" s="421" t="s">
        <v>309</v>
      </c>
      <c r="B12" s="421" t="s">
        <v>695</v>
      </c>
      <c r="C12" s="466">
        <v>122.47790500000001</v>
      </c>
      <c r="D12" s="433">
        <v>1</v>
      </c>
      <c r="E12" s="466">
        <v>122.47790500000001</v>
      </c>
      <c r="F12" s="433">
        <v>0.83</v>
      </c>
      <c r="G12" s="466">
        <v>101.65666115000001</v>
      </c>
      <c r="I12"/>
      <c r="L12" s="449"/>
    </row>
    <row r="13" spans="1:12" ht="15" thickBot="1" x14ac:dyDescent="0.4">
      <c r="A13" s="421" t="s">
        <v>309</v>
      </c>
      <c r="B13" s="421" t="s">
        <v>700</v>
      </c>
      <c r="C13" s="466" t="s">
        <v>348</v>
      </c>
      <c r="D13" s="433" t="s">
        <v>96</v>
      </c>
      <c r="E13" s="466" t="s">
        <v>96</v>
      </c>
      <c r="F13" s="433" t="s">
        <v>96</v>
      </c>
      <c r="G13" s="466" t="s">
        <v>96</v>
      </c>
      <c r="I13"/>
      <c r="J13"/>
      <c r="K13"/>
      <c r="L13" s="449"/>
    </row>
    <row r="14" spans="1:12" ht="15" thickBot="1" x14ac:dyDescent="0.4">
      <c r="A14" s="421" t="s">
        <v>309</v>
      </c>
      <c r="B14" s="421" t="s">
        <v>702</v>
      </c>
      <c r="C14" s="466" t="s">
        <v>348</v>
      </c>
      <c r="D14" s="433" t="s">
        <v>96</v>
      </c>
      <c r="E14" s="466" t="s">
        <v>96</v>
      </c>
      <c r="F14" s="433" t="s">
        <v>96</v>
      </c>
      <c r="G14" s="466" t="s">
        <v>96</v>
      </c>
      <c r="I14"/>
      <c r="J14"/>
      <c r="K14"/>
      <c r="L14" s="449"/>
    </row>
    <row r="15" spans="1:12" ht="15" thickBot="1" x14ac:dyDescent="0.4">
      <c r="A15" s="421" t="s">
        <v>309</v>
      </c>
      <c r="B15" s="421" t="s">
        <v>708</v>
      </c>
      <c r="C15" s="466" t="s">
        <v>348</v>
      </c>
      <c r="D15" s="433" t="s">
        <v>96</v>
      </c>
      <c r="E15" s="466" t="s">
        <v>96</v>
      </c>
      <c r="F15" s="433" t="s">
        <v>96</v>
      </c>
      <c r="G15" s="466" t="s">
        <v>96</v>
      </c>
      <c r="I15"/>
      <c r="J15"/>
      <c r="K15"/>
      <c r="L15" s="449"/>
    </row>
    <row r="16" spans="1:12" ht="15" thickBot="1" x14ac:dyDescent="0.4">
      <c r="A16" s="421" t="s">
        <v>309</v>
      </c>
      <c r="B16" s="421" t="s">
        <v>699</v>
      </c>
      <c r="C16" s="466" t="s">
        <v>348</v>
      </c>
      <c r="D16" s="433" t="s">
        <v>96</v>
      </c>
      <c r="E16" s="466" t="s">
        <v>96</v>
      </c>
      <c r="F16" s="433" t="s">
        <v>96</v>
      </c>
      <c r="G16" s="466" t="s">
        <v>96</v>
      </c>
      <c r="I16"/>
      <c r="J16"/>
      <c r="K16"/>
      <c r="L16" s="449"/>
    </row>
    <row r="17" spans="1:12" ht="15" thickBot="1" x14ac:dyDescent="0.4">
      <c r="A17" s="421" t="s">
        <v>309</v>
      </c>
      <c r="B17" s="421" t="s">
        <v>703</v>
      </c>
      <c r="C17" s="466" t="s">
        <v>348</v>
      </c>
      <c r="D17" s="433" t="s">
        <v>96</v>
      </c>
      <c r="E17" s="466" t="s">
        <v>96</v>
      </c>
      <c r="F17" s="433" t="s">
        <v>96</v>
      </c>
      <c r="G17" s="466" t="s">
        <v>96</v>
      </c>
      <c r="I17"/>
      <c r="J17"/>
      <c r="K17"/>
      <c r="L17" s="449"/>
    </row>
    <row r="18" spans="1:12" ht="15" thickBot="1" x14ac:dyDescent="0.4">
      <c r="A18" s="421" t="s">
        <v>309</v>
      </c>
      <c r="B18" s="421" t="s">
        <v>436</v>
      </c>
      <c r="C18" s="466" t="s">
        <v>348</v>
      </c>
      <c r="D18" s="433" t="s">
        <v>96</v>
      </c>
      <c r="E18" s="466" t="s">
        <v>96</v>
      </c>
      <c r="F18" s="433" t="s">
        <v>96</v>
      </c>
      <c r="G18" s="466" t="s">
        <v>96</v>
      </c>
      <c r="I18"/>
      <c r="L18" s="449"/>
    </row>
    <row r="19" spans="1:12" ht="15" thickBot="1" x14ac:dyDescent="0.4">
      <c r="A19" s="470" t="s">
        <v>309</v>
      </c>
      <c r="B19" s="470" t="s">
        <v>524</v>
      </c>
      <c r="C19" s="514">
        <v>96218.108278506596</v>
      </c>
      <c r="D19" s="516">
        <v>2.4505200485718324</v>
      </c>
      <c r="E19" s="514">
        <v>226802.78948605401</v>
      </c>
      <c r="F19" s="472">
        <f>G19/E19</f>
        <v>0.86524479558349832</v>
      </c>
      <c r="G19" s="514">
        <v>196239.933226628</v>
      </c>
      <c r="I19"/>
      <c r="L19" s="449"/>
    </row>
    <row r="20" spans="1:12" ht="15" thickBot="1" x14ac:dyDescent="0.4">
      <c r="A20" s="421" t="s">
        <v>114</v>
      </c>
      <c r="B20" s="421" t="s">
        <v>723</v>
      </c>
      <c r="C20" s="466" t="s">
        <v>348</v>
      </c>
      <c r="D20" s="433" t="s">
        <v>96</v>
      </c>
      <c r="E20" s="466">
        <v>242022.47372934199</v>
      </c>
      <c r="F20" s="433">
        <v>0.61191586869061698</v>
      </c>
      <c r="G20" s="466">
        <v>148097.39225474201</v>
      </c>
      <c r="I20"/>
      <c r="J20"/>
      <c r="K20"/>
      <c r="L20" s="449"/>
    </row>
    <row r="21" spans="1:12" ht="15" thickBot="1" x14ac:dyDescent="0.4">
      <c r="A21" s="421" t="s">
        <v>114</v>
      </c>
      <c r="B21" s="421" t="s">
        <v>439</v>
      </c>
      <c r="C21" s="466" t="s">
        <v>348</v>
      </c>
      <c r="D21" s="433" t="s">
        <v>96</v>
      </c>
      <c r="E21" s="466">
        <v>42125.620120506901</v>
      </c>
      <c r="F21" s="433">
        <v>0.87583890668827902</v>
      </c>
      <c r="G21" s="466">
        <v>36895.257069910498</v>
      </c>
      <c r="I21"/>
      <c r="J21"/>
      <c r="K21"/>
      <c r="L21" s="449"/>
    </row>
    <row r="22" spans="1:12" ht="15" thickBot="1" x14ac:dyDescent="0.4">
      <c r="A22" s="421" t="s">
        <v>114</v>
      </c>
      <c r="B22" s="421" t="s">
        <v>726</v>
      </c>
      <c r="C22" s="466" t="s">
        <v>348</v>
      </c>
      <c r="D22" s="433" t="s">
        <v>96</v>
      </c>
      <c r="E22" s="466">
        <v>33909.691216721003</v>
      </c>
      <c r="F22" s="433">
        <v>0.85544595171238302</v>
      </c>
      <c r="G22" s="466">
        <v>29007.9080751609</v>
      </c>
      <c r="I22"/>
      <c r="J22"/>
      <c r="K22"/>
      <c r="L22" s="449"/>
    </row>
    <row r="23" spans="1:12" ht="15" thickBot="1" x14ac:dyDescent="0.4">
      <c r="A23" s="421" t="s">
        <v>114</v>
      </c>
      <c r="B23" s="421" t="s">
        <v>440</v>
      </c>
      <c r="C23" s="466" t="s">
        <v>348</v>
      </c>
      <c r="D23" s="433" t="s">
        <v>96</v>
      </c>
      <c r="E23" s="466">
        <v>28079.377233143601</v>
      </c>
      <c r="F23" s="433">
        <v>0.98159186900669604</v>
      </c>
      <c r="G23" s="466">
        <v>27562.488378825499</v>
      </c>
      <c r="I23"/>
      <c r="J23"/>
      <c r="K23"/>
      <c r="L23" s="449"/>
    </row>
    <row r="24" spans="1:12" ht="15" thickBot="1" x14ac:dyDescent="0.4">
      <c r="A24" s="421" t="s">
        <v>114</v>
      </c>
      <c r="B24" s="421" t="s">
        <v>725</v>
      </c>
      <c r="C24" s="466" t="s">
        <v>348</v>
      </c>
      <c r="D24" s="433" t="s">
        <v>96</v>
      </c>
      <c r="E24" s="466">
        <v>9492.0865074383692</v>
      </c>
      <c r="F24" s="433">
        <v>0.71065330354981604</v>
      </c>
      <c r="G24" s="466">
        <v>6745.5826340917201</v>
      </c>
      <c r="I24"/>
      <c r="J24"/>
      <c r="K24"/>
      <c r="L24" s="449"/>
    </row>
    <row r="25" spans="1:12" ht="15" thickBot="1" x14ac:dyDescent="0.4">
      <c r="A25" s="421" t="s">
        <v>114</v>
      </c>
      <c r="B25" s="421" t="s">
        <v>441</v>
      </c>
      <c r="C25" s="466" t="s">
        <v>348</v>
      </c>
      <c r="D25" s="433" t="s">
        <v>96</v>
      </c>
      <c r="E25" s="466">
        <v>7620.0190100018099</v>
      </c>
      <c r="F25" s="433">
        <v>0.49848170474239401</v>
      </c>
      <c r="G25" s="466">
        <v>3798.44006627515</v>
      </c>
      <c r="I25"/>
      <c r="J25"/>
      <c r="K25"/>
      <c r="L25" s="449"/>
    </row>
    <row r="26" spans="1:12" ht="15" thickBot="1" x14ac:dyDescent="0.4">
      <c r="A26" s="421" t="s">
        <v>114</v>
      </c>
      <c r="B26" s="421" t="s">
        <v>721</v>
      </c>
      <c r="C26" s="466" t="s">
        <v>348</v>
      </c>
      <c r="D26" s="433" t="s">
        <v>96</v>
      </c>
      <c r="E26" s="466">
        <v>6882.5485842779299</v>
      </c>
      <c r="F26" s="433">
        <v>0.89073415316563698</v>
      </c>
      <c r="G26" s="466">
        <v>6130.5210848381503</v>
      </c>
      <c r="I26"/>
      <c r="J26"/>
      <c r="K26"/>
      <c r="L26" s="449"/>
    </row>
    <row r="27" spans="1:12" ht="15" thickBot="1" x14ac:dyDescent="0.4">
      <c r="A27" s="421" t="s">
        <v>114</v>
      </c>
      <c r="B27" s="421" t="s">
        <v>724</v>
      </c>
      <c r="C27" s="466" t="s">
        <v>348</v>
      </c>
      <c r="D27" s="433" t="s">
        <v>96</v>
      </c>
      <c r="E27" s="466">
        <v>604.32467920700606</v>
      </c>
      <c r="F27" s="433">
        <v>1.0033035286755201</v>
      </c>
      <c r="G27" s="466">
        <v>606.32108311409297</v>
      </c>
      <c r="I27"/>
      <c r="J27"/>
      <c r="K27"/>
      <c r="L27" s="449"/>
    </row>
    <row r="28" spans="1:12" ht="15" thickBot="1" x14ac:dyDescent="0.4">
      <c r="A28" s="421" t="s">
        <v>114</v>
      </c>
      <c r="B28" s="421" t="s">
        <v>722</v>
      </c>
      <c r="C28" s="466" t="s">
        <v>348</v>
      </c>
      <c r="D28" s="433" t="s">
        <v>96</v>
      </c>
      <c r="E28" s="466" t="s">
        <v>96</v>
      </c>
      <c r="F28" s="433" t="s">
        <v>96</v>
      </c>
      <c r="G28" s="466" t="s">
        <v>96</v>
      </c>
      <c r="I28"/>
      <c r="J28"/>
      <c r="K28"/>
      <c r="L28" s="449"/>
    </row>
    <row r="29" spans="1:12" ht="15" thickBot="1" x14ac:dyDescent="0.4">
      <c r="A29" s="421" t="s">
        <v>114</v>
      </c>
      <c r="B29" s="421" t="s">
        <v>1271</v>
      </c>
      <c r="C29" s="466" t="s">
        <v>348</v>
      </c>
      <c r="D29" s="433" t="s">
        <v>96</v>
      </c>
      <c r="E29" s="466" t="s">
        <v>96</v>
      </c>
      <c r="F29" s="433" t="s">
        <v>96</v>
      </c>
      <c r="G29" s="466" t="s">
        <v>96</v>
      </c>
      <c r="I29"/>
      <c r="J29"/>
      <c r="K29"/>
      <c r="L29" s="449"/>
    </row>
    <row r="30" spans="1:12" ht="15" thickBot="1" x14ac:dyDescent="0.4">
      <c r="A30" s="470" t="s">
        <v>114</v>
      </c>
      <c r="B30" s="470" t="s">
        <v>524</v>
      </c>
      <c r="C30" s="514" t="s">
        <v>348</v>
      </c>
      <c r="D30" s="514" t="s">
        <v>96</v>
      </c>
      <c r="E30" s="514">
        <v>370736.14108063898</v>
      </c>
      <c r="F30" s="472">
        <v>0.69818904057335296</v>
      </c>
      <c r="G30" s="514">
        <v>258843.91064695799</v>
      </c>
      <c r="I30"/>
      <c r="J30"/>
      <c r="K30"/>
      <c r="L30" s="449"/>
    </row>
    <row r="31" spans="1:12" ht="15" thickBot="1" x14ac:dyDescent="0.4">
      <c r="A31" s="421" t="s">
        <v>310</v>
      </c>
      <c r="B31" s="421" t="s">
        <v>709</v>
      </c>
      <c r="C31" s="466" t="s">
        <v>348</v>
      </c>
      <c r="D31" s="466" t="s">
        <v>96</v>
      </c>
      <c r="E31" s="466">
        <v>69593.476229060601</v>
      </c>
      <c r="F31" s="433">
        <v>1</v>
      </c>
      <c r="G31" s="466">
        <v>69593.476229060601</v>
      </c>
      <c r="I31"/>
      <c r="J31"/>
      <c r="K31"/>
      <c r="L31" s="449"/>
    </row>
    <row r="32" spans="1:12" ht="15" thickBot="1" x14ac:dyDescent="0.4">
      <c r="A32" s="421" t="s">
        <v>310</v>
      </c>
      <c r="B32" s="421" t="s">
        <v>710</v>
      </c>
      <c r="C32" s="466" t="s">
        <v>348</v>
      </c>
      <c r="D32" s="466" t="s">
        <v>96</v>
      </c>
      <c r="E32" s="466">
        <v>47396.277451154703</v>
      </c>
      <c r="F32" s="433">
        <v>1</v>
      </c>
      <c r="G32" s="466">
        <v>47396.277451154703</v>
      </c>
      <c r="I32"/>
      <c r="J32"/>
      <c r="K32"/>
      <c r="L32" s="449"/>
    </row>
    <row r="33" spans="1:12" ht="15" thickBot="1" x14ac:dyDescent="0.4">
      <c r="A33" s="421" t="s">
        <v>310</v>
      </c>
      <c r="B33" s="421" t="s">
        <v>717</v>
      </c>
      <c r="C33" s="466" t="s">
        <v>348</v>
      </c>
      <c r="D33" s="466" t="s">
        <v>96</v>
      </c>
      <c r="E33" s="466">
        <v>38059.257993959996</v>
      </c>
      <c r="F33" s="433">
        <v>1</v>
      </c>
      <c r="G33" s="466">
        <v>38059.257993959996</v>
      </c>
      <c r="I33"/>
      <c r="L33" s="449"/>
    </row>
    <row r="34" spans="1:12" ht="15" thickBot="1" x14ac:dyDescent="0.4">
      <c r="A34" s="421" t="s">
        <v>310</v>
      </c>
      <c r="B34" s="421" t="s">
        <v>714</v>
      </c>
      <c r="C34" s="466" t="s">
        <v>348</v>
      </c>
      <c r="D34" s="466" t="s">
        <v>96</v>
      </c>
      <c r="E34" s="466">
        <v>2402.8171649806</v>
      </c>
      <c r="F34" s="433">
        <v>1</v>
      </c>
      <c r="G34" s="466">
        <v>2402.8171649806</v>
      </c>
      <c r="I34"/>
      <c r="J34"/>
      <c r="K34"/>
      <c r="L34" s="449"/>
    </row>
    <row r="35" spans="1:12" ht="15" thickBot="1" x14ac:dyDescent="0.4">
      <c r="A35" s="421" t="s">
        <v>310</v>
      </c>
      <c r="B35" s="421" t="s">
        <v>715</v>
      </c>
      <c r="C35" s="466" t="s">
        <v>348</v>
      </c>
      <c r="D35" s="466" t="s">
        <v>96</v>
      </c>
      <c r="E35" s="466">
        <v>2047.7036540602401</v>
      </c>
      <c r="F35" s="433">
        <v>1</v>
      </c>
      <c r="G35" s="466">
        <v>2047.7036540602401</v>
      </c>
      <c r="I35"/>
      <c r="J35"/>
      <c r="K35"/>
      <c r="L35" s="449"/>
    </row>
    <row r="36" spans="1:12" ht="15" thickBot="1" x14ac:dyDescent="0.4">
      <c r="A36" s="421" t="s">
        <v>310</v>
      </c>
      <c r="B36" s="421" t="s">
        <v>449</v>
      </c>
      <c r="C36" s="466" t="s">
        <v>348</v>
      </c>
      <c r="D36" s="466" t="s">
        <v>96</v>
      </c>
      <c r="E36" s="466">
        <v>1252.59311121106</v>
      </c>
      <c r="F36" s="433">
        <v>1</v>
      </c>
      <c r="G36" s="466">
        <v>1252.59311121106</v>
      </c>
      <c r="I36"/>
      <c r="J36"/>
      <c r="K36"/>
      <c r="L36" s="449"/>
    </row>
    <row r="37" spans="1:12" ht="15" thickBot="1" x14ac:dyDescent="0.4">
      <c r="A37" s="421" t="s">
        <v>310</v>
      </c>
      <c r="B37" s="421" t="s">
        <v>1228</v>
      </c>
      <c r="C37" s="466" t="s">
        <v>348</v>
      </c>
      <c r="D37" s="466" t="s">
        <v>96</v>
      </c>
      <c r="E37" s="466">
        <v>1180.31554060026</v>
      </c>
      <c r="F37" s="433">
        <v>1</v>
      </c>
      <c r="G37" s="466">
        <v>1180.31554060026</v>
      </c>
      <c r="I37"/>
      <c r="J37"/>
      <c r="K37"/>
      <c r="L37" s="449"/>
    </row>
    <row r="38" spans="1:12" ht="15" thickBot="1" x14ac:dyDescent="0.4">
      <c r="A38" s="421" t="s">
        <v>310</v>
      </c>
      <c r="B38" s="421" t="s">
        <v>712</v>
      </c>
      <c r="C38" s="466" t="s">
        <v>348</v>
      </c>
      <c r="D38" s="466" t="s">
        <v>96</v>
      </c>
      <c r="E38" s="466">
        <v>1147.4356619498799</v>
      </c>
      <c r="F38" s="433">
        <v>1</v>
      </c>
      <c r="G38" s="466">
        <v>1147.4356619498799</v>
      </c>
      <c r="I38"/>
      <c r="J38"/>
      <c r="K38"/>
      <c r="L38" s="449"/>
    </row>
    <row r="39" spans="1:12" ht="15" thickBot="1" x14ac:dyDescent="0.4">
      <c r="A39" s="421" t="s">
        <v>310</v>
      </c>
      <c r="B39" s="421" t="s">
        <v>711</v>
      </c>
      <c r="C39" s="466" t="s">
        <v>348</v>
      </c>
      <c r="D39" s="466" t="s">
        <v>96</v>
      </c>
      <c r="E39" s="466">
        <v>786.83353902055705</v>
      </c>
      <c r="F39" s="433">
        <v>1</v>
      </c>
      <c r="G39" s="466">
        <v>786.83353902055705</v>
      </c>
      <c r="I39"/>
      <c r="J39"/>
      <c r="K39"/>
      <c r="L39" s="449"/>
    </row>
    <row r="40" spans="1:12" ht="15" thickBot="1" x14ac:dyDescent="0.4">
      <c r="A40" s="421" t="s">
        <v>310</v>
      </c>
      <c r="B40" s="421" t="s">
        <v>713</v>
      </c>
      <c r="C40" s="466" t="s">
        <v>348</v>
      </c>
      <c r="D40" s="466" t="s">
        <v>96</v>
      </c>
      <c r="E40" s="466">
        <v>732.28878548837895</v>
      </c>
      <c r="F40" s="433">
        <v>1</v>
      </c>
      <c r="G40" s="466">
        <v>732.28878548837895</v>
      </c>
      <c r="I40"/>
      <c r="J40"/>
      <c r="K40"/>
      <c r="L40" s="449"/>
    </row>
    <row r="41" spans="1:12" ht="15" thickBot="1" x14ac:dyDescent="0.4">
      <c r="A41" s="421" t="s">
        <v>310</v>
      </c>
      <c r="B41" s="421" t="s">
        <v>716</v>
      </c>
      <c r="C41" s="466" t="s">
        <v>348</v>
      </c>
      <c r="D41" s="466" t="s">
        <v>96</v>
      </c>
      <c r="E41" s="466">
        <v>588.1501117002</v>
      </c>
      <c r="F41" s="433">
        <v>1</v>
      </c>
      <c r="G41" s="466">
        <v>588.1501117002</v>
      </c>
      <c r="I41"/>
      <c r="J41"/>
      <c r="K41"/>
      <c r="L41" s="449"/>
    </row>
    <row r="42" spans="1:12" ht="15" thickBot="1" x14ac:dyDescent="0.4">
      <c r="A42" s="470" t="s">
        <v>310</v>
      </c>
      <c r="B42" s="470" t="s">
        <v>524</v>
      </c>
      <c r="C42" s="514" t="s">
        <v>348</v>
      </c>
      <c r="D42" s="514" t="s">
        <v>96</v>
      </c>
      <c r="E42" s="514">
        <v>165187.149243186</v>
      </c>
      <c r="F42" s="472">
        <v>1</v>
      </c>
      <c r="G42" s="514">
        <v>165187.149243186</v>
      </c>
      <c r="I42"/>
      <c r="J42"/>
      <c r="K42"/>
      <c r="L42" s="449"/>
    </row>
    <row r="43" spans="1:12" ht="15" thickBot="1" x14ac:dyDescent="0.4">
      <c r="A43" s="421" t="s">
        <v>457</v>
      </c>
      <c r="B43" s="421" t="s">
        <v>719</v>
      </c>
      <c r="C43" s="466" t="s">
        <v>348</v>
      </c>
      <c r="D43" s="466" t="s">
        <v>96</v>
      </c>
      <c r="E43" s="466">
        <v>90.803200000000004</v>
      </c>
      <c r="F43" s="433">
        <v>1</v>
      </c>
      <c r="G43" s="466">
        <v>90.803200000000004</v>
      </c>
      <c r="I43"/>
      <c r="J43"/>
      <c r="K43"/>
      <c r="L43" s="449"/>
    </row>
    <row r="44" spans="1:12" ht="15" thickBot="1" x14ac:dyDescent="0.4">
      <c r="A44" s="421" t="s">
        <v>457</v>
      </c>
      <c r="B44" s="421" t="s">
        <v>718</v>
      </c>
      <c r="C44" s="466" t="s">
        <v>348</v>
      </c>
      <c r="D44" s="466" t="s">
        <v>96</v>
      </c>
      <c r="E44" s="466">
        <v>83.369904190857497</v>
      </c>
      <c r="F44" s="433">
        <v>1</v>
      </c>
      <c r="G44" s="466">
        <v>83.369904190857497</v>
      </c>
      <c r="I44"/>
      <c r="J44"/>
      <c r="K44"/>
      <c r="L44" s="449"/>
    </row>
    <row r="45" spans="1:12" ht="15" thickBot="1" x14ac:dyDescent="0.4">
      <c r="A45" s="421" t="s">
        <v>457</v>
      </c>
      <c r="B45" s="421" t="s">
        <v>720</v>
      </c>
      <c r="C45" s="466" t="s">
        <v>348</v>
      </c>
      <c r="D45" s="466" t="s">
        <v>96</v>
      </c>
      <c r="E45" s="515">
        <v>0.14946999999999999</v>
      </c>
      <c r="F45" s="433">
        <v>1</v>
      </c>
      <c r="G45" s="515">
        <v>0.14946999999999999</v>
      </c>
      <c r="I45"/>
      <c r="J45"/>
      <c r="K45"/>
      <c r="L45" s="449"/>
    </row>
    <row r="46" spans="1:12" ht="15" thickBot="1" x14ac:dyDescent="0.4">
      <c r="A46" s="470" t="s">
        <v>457</v>
      </c>
      <c r="B46" s="470" t="s">
        <v>524</v>
      </c>
      <c r="C46" s="514" t="s">
        <v>348</v>
      </c>
      <c r="D46" s="514" t="s">
        <v>96</v>
      </c>
      <c r="E46" s="514">
        <v>174.32257419085701</v>
      </c>
      <c r="F46" s="472">
        <v>1</v>
      </c>
      <c r="G46" s="514">
        <v>174.32257419085701</v>
      </c>
      <c r="I46"/>
      <c r="J46"/>
      <c r="K46"/>
      <c r="L46" s="449"/>
    </row>
    <row r="47" spans="1:12" ht="15" thickBot="1" x14ac:dyDescent="0.4">
      <c r="A47" s="421" t="s">
        <v>52</v>
      </c>
      <c r="B47" s="421" t="s">
        <v>423</v>
      </c>
      <c r="C47" s="466" t="s">
        <v>348</v>
      </c>
      <c r="D47" s="466" t="s">
        <v>96</v>
      </c>
      <c r="E47" s="466" t="s">
        <v>96</v>
      </c>
      <c r="F47" s="433" t="s">
        <v>96</v>
      </c>
      <c r="G47" s="466" t="s">
        <v>96</v>
      </c>
      <c r="I47"/>
      <c r="J47"/>
      <c r="K47"/>
      <c r="L47" s="449"/>
    </row>
    <row r="48" spans="1:12" ht="15" thickBot="1" x14ac:dyDescent="0.4">
      <c r="A48" s="470" t="s">
        <v>52</v>
      </c>
      <c r="B48" s="470" t="s">
        <v>524</v>
      </c>
      <c r="C48" s="514" t="s">
        <v>348</v>
      </c>
      <c r="D48" s="514" t="s">
        <v>96</v>
      </c>
      <c r="E48" s="514" t="s">
        <v>96</v>
      </c>
      <c r="F48" s="514" t="s">
        <v>96</v>
      </c>
      <c r="G48" s="514" t="s">
        <v>96</v>
      </c>
      <c r="I48"/>
      <c r="J48"/>
      <c r="K48"/>
      <c r="L48" s="449"/>
    </row>
    <row r="49" spans="1:12" ht="15" thickBot="1" x14ac:dyDescent="0.4">
      <c r="A49" s="435" t="s">
        <v>476</v>
      </c>
      <c r="B49" s="435" t="s">
        <v>371</v>
      </c>
      <c r="C49" s="477">
        <f>C19</f>
        <v>96218.108278506596</v>
      </c>
      <c r="D49" s="437">
        <f>E49/C49</f>
        <v>7.9288651173210418</v>
      </c>
      <c r="E49" s="477">
        <f>E19+E30+E42+E46</f>
        <v>762900.40238406986</v>
      </c>
      <c r="F49" s="437">
        <v>0.80587485635715639</v>
      </c>
      <c r="G49" s="477">
        <f>G19+G30+G42+G46</f>
        <v>620445.31569096295</v>
      </c>
      <c r="I49"/>
      <c r="J49"/>
      <c r="K49"/>
      <c r="L49" s="449"/>
    </row>
    <row r="50" spans="1:12" x14ac:dyDescent="0.35">
      <c r="C50"/>
      <c r="D50"/>
      <c r="E50"/>
      <c r="G50"/>
    </row>
    <row r="51" spans="1:12" x14ac:dyDescent="0.35">
      <c r="C51"/>
      <c r="D51"/>
      <c r="E51"/>
      <c r="G51"/>
    </row>
    <row r="52" spans="1:12" x14ac:dyDescent="0.35">
      <c r="C52"/>
      <c r="D52"/>
      <c r="E52"/>
      <c r="G52"/>
    </row>
    <row r="53" spans="1:12" x14ac:dyDescent="0.35">
      <c r="C53"/>
      <c r="D53"/>
      <c r="E53"/>
      <c r="G53"/>
    </row>
    <row r="54" spans="1:12" x14ac:dyDescent="0.35">
      <c r="C54"/>
      <c r="D54"/>
      <c r="E54"/>
      <c r="G54"/>
    </row>
    <row r="55" spans="1:12" x14ac:dyDescent="0.35">
      <c r="C55"/>
      <c r="D55"/>
      <c r="E55"/>
      <c r="G55"/>
    </row>
    <row r="56" spans="1:12" x14ac:dyDescent="0.35">
      <c r="C56"/>
      <c r="D56"/>
      <c r="E56"/>
      <c r="G56"/>
    </row>
    <row r="57" spans="1:12" x14ac:dyDescent="0.35">
      <c r="C57"/>
      <c r="D57"/>
      <c r="E57"/>
      <c r="G57"/>
    </row>
    <row r="58" spans="1:12" x14ac:dyDescent="0.35">
      <c r="C58"/>
      <c r="D58"/>
      <c r="E58"/>
      <c r="G58"/>
    </row>
    <row r="59" spans="1:12" x14ac:dyDescent="0.35">
      <c r="C59"/>
      <c r="D59"/>
      <c r="E59"/>
      <c r="G59"/>
    </row>
    <row r="60" spans="1:12" x14ac:dyDescent="0.35">
      <c r="C60"/>
      <c r="D60"/>
      <c r="E60"/>
      <c r="G60"/>
    </row>
    <row r="61" spans="1:12" x14ac:dyDescent="0.35">
      <c r="C61"/>
      <c r="D61"/>
      <c r="E61"/>
      <c r="G61"/>
    </row>
    <row r="62" spans="1:12" x14ac:dyDescent="0.35">
      <c r="C62"/>
      <c r="D62"/>
      <c r="E62"/>
      <c r="G62"/>
    </row>
    <row r="63" spans="1:12" x14ac:dyDescent="0.35">
      <c r="C63"/>
      <c r="D63"/>
      <c r="E63"/>
      <c r="G63"/>
    </row>
    <row r="64" spans="1:12" x14ac:dyDescent="0.35">
      <c r="C64"/>
      <c r="D64"/>
      <c r="E64"/>
      <c r="G64"/>
    </row>
    <row r="65" spans="3:7" x14ac:dyDescent="0.35">
      <c r="C65"/>
      <c r="D65"/>
      <c r="E65"/>
      <c r="G65"/>
    </row>
    <row r="66" spans="3:7" x14ac:dyDescent="0.35">
      <c r="C66"/>
      <c r="D66"/>
      <c r="E66"/>
      <c r="G66"/>
    </row>
    <row r="67" spans="3:7" x14ac:dyDescent="0.35">
      <c r="C67"/>
      <c r="D67"/>
      <c r="E67"/>
      <c r="G67"/>
    </row>
    <row r="68" spans="3:7" x14ac:dyDescent="0.35">
      <c r="C68"/>
      <c r="D68"/>
      <c r="E68"/>
      <c r="G68"/>
    </row>
    <row r="69" spans="3:7" x14ac:dyDescent="0.35">
      <c r="C69"/>
      <c r="D69"/>
      <c r="E69"/>
      <c r="G69"/>
    </row>
    <row r="70" spans="3:7" x14ac:dyDescent="0.35">
      <c r="C70"/>
      <c r="D70"/>
      <c r="E70"/>
      <c r="G70"/>
    </row>
    <row r="71" spans="3:7" x14ac:dyDescent="0.35">
      <c r="C71"/>
      <c r="D71"/>
      <c r="E71"/>
      <c r="G71"/>
    </row>
    <row r="72" spans="3:7" x14ac:dyDescent="0.35">
      <c r="C72"/>
      <c r="D72"/>
      <c r="E72"/>
      <c r="G72"/>
    </row>
    <row r="73" spans="3:7" x14ac:dyDescent="0.35">
      <c r="C73"/>
      <c r="D73"/>
      <c r="E73"/>
      <c r="G73"/>
    </row>
    <row r="74" spans="3:7" x14ac:dyDescent="0.35">
      <c r="C74"/>
      <c r="D74"/>
      <c r="E74"/>
      <c r="G74"/>
    </row>
    <row r="75" spans="3:7" x14ac:dyDescent="0.35">
      <c r="C75"/>
      <c r="D75"/>
      <c r="E75"/>
      <c r="G75"/>
    </row>
    <row r="76" spans="3:7" x14ac:dyDescent="0.35">
      <c r="C76"/>
      <c r="D76"/>
      <c r="E76"/>
      <c r="G76"/>
    </row>
    <row r="77" spans="3:7" x14ac:dyDescent="0.35">
      <c r="C77"/>
      <c r="D77"/>
      <c r="E77"/>
      <c r="G77"/>
    </row>
    <row r="78" spans="3:7" x14ac:dyDescent="0.35">
      <c r="C78"/>
      <c r="D78"/>
      <c r="E78"/>
      <c r="G78"/>
    </row>
    <row r="79" spans="3:7" x14ac:dyDescent="0.35">
      <c r="C79"/>
      <c r="D79"/>
      <c r="E79"/>
      <c r="G79"/>
    </row>
    <row r="80" spans="3:7" x14ac:dyDescent="0.35">
      <c r="C80"/>
      <c r="D80"/>
      <c r="E80"/>
      <c r="G80"/>
    </row>
    <row r="81" spans="3:7" x14ac:dyDescent="0.35">
      <c r="C81"/>
      <c r="D81"/>
      <c r="E81"/>
      <c r="G81"/>
    </row>
  </sheetData>
  <sortState xmlns:xlrd2="http://schemas.microsoft.com/office/spreadsheetml/2017/richdata2" ref="A31:G41">
    <sortCondition descending="1" ref="E3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E2C4-4795-4394-AB6A-B5ED4EFEED8E}">
  <dimension ref="A1:M49"/>
  <sheetViews>
    <sheetView showGridLines="0" topLeftCell="A34" workbookViewId="0">
      <selection activeCell="H47" sqref="H47"/>
    </sheetView>
  </sheetViews>
  <sheetFormatPr defaultRowHeight="14.5" x14ac:dyDescent="0.35"/>
  <cols>
    <col min="1" max="1" width="17.7265625" customWidth="1"/>
    <col min="2" max="2" width="50.26953125" customWidth="1"/>
    <col min="3" max="3" width="15" customWidth="1"/>
    <col min="4" max="4" width="17.81640625" customWidth="1"/>
    <col min="5" max="5" width="15.54296875" customWidth="1"/>
    <col min="6" max="6" width="10.7265625" customWidth="1"/>
    <col min="7" max="7" width="16" customWidth="1"/>
  </cols>
  <sheetData>
    <row r="1" spans="1:13" ht="41.25" customHeight="1" thickBot="1" x14ac:dyDescent="0.4">
      <c r="A1" s="420" t="s">
        <v>115</v>
      </c>
      <c r="B1" s="420" t="s">
        <v>182</v>
      </c>
      <c r="C1" s="424" t="s">
        <v>527</v>
      </c>
      <c r="D1" s="424" t="s">
        <v>140</v>
      </c>
      <c r="E1" s="424" t="s">
        <v>528</v>
      </c>
      <c r="F1" s="424" t="s">
        <v>300</v>
      </c>
      <c r="G1" s="424" t="s">
        <v>529</v>
      </c>
    </row>
    <row r="2" spans="1:13" ht="15.5" thickTop="1" thickBot="1" x14ac:dyDescent="0.4">
      <c r="A2" s="421" t="s">
        <v>309</v>
      </c>
      <c r="B2" s="421" t="s">
        <v>697</v>
      </c>
      <c r="C2" s="425">
        <v>59379.930173001063</v>
      </c>
      <c r="D2" s="433">
        <v>1.0313485161450899</v>
      </c>
      <c r="E2" s="425">
        <v>61241.402872723404</v>
      </c>
      <c r="F2" s="433">
        <v>0.81270407323671301</v>
      </c>
      <c r="G2" s="425">
        <v>49771.137565392797</v>
      </c>
      <c r="L2" s="426"/>
    </row>
    <row r="3" spans="1:13" ht="15" thickBot="1" x14ac:dyDescent="0.4">
      <c r="A3" s="421" t="s">
        <v>309</v>
      </c>
      <c r="B3" s="421" t="s">
        <v>701</v>
      </c>
      <c r="C3" s="425">
        <v>40626.463485200002</v>
      </c>
      <c r="D3" s="433">
        <v>0.88530457293162701</v>
      </c>
      <c r="E3" s="425">
        <v>35966.793905487299</v>
      </c>
      <c r="F3" s="433">
        <v>0.82435542389368299</v>
      </c>
      <c r="G3" s="425">
        <v>29649.4216360547</v>
      </c>
      <c r="L3" s="426"/>
    </row>
    <row r="4" spans="1:13" ht="15" thickBot="1" x14ac:dyDescent="0.4">
      <c r="A4" s="421" t="s">
        <v>309</v>
      </c>
      <c r="B4" s="421" t="s">
        <v>705</v>
      </c>
      <c r="C4" s="425">
        <v>27385.276378999999</v>
      </c>
      <c r="D4" s="433">
        <v>0.995694890276133</v>
      </c>
      <c r="E4" s="425">
        <v>27267.37975937</v>
      </c>
      <c r="F4" s="433">
        <v>0.92000000000000104</v>
      </c>
      <c r="G4" s="425">
        <v>25085.989378620401</v>
      </c>
      <c r="L4" s="426"/>
    </row>
    <row r="5" spans="1:13" ht="15" thickBot="1" x14ac:dyDescent="0.4">
      <c r="A5" s="421" t="s">
        <v>309</v>
      </c>
      <c r="B5" s="421" t="s">
        <v>702</v>
      </c>
      <c r="C5" s="425">
        <v>6251.59</v>
      </c>
      <c r="D5" s="433">
        <v>1.28300224795538</v>
      </c>
      <c r="E5" s="425">
        <v>8020.8040232953799</v>
      </c>
      <c r="F5" s="433">
        <v>0.78000000000000103</v>
      </c>
      <c r="G5" s="425">
        <v>6256.2271381704004</v>
      </c>
      <c r="L5" s="426"/>
    </row>
    <row r="6" spans="1:13" ht="15" thickBot="1" x14ac:dyDescent="0.4">
      <c r="A6" s="421" t="s">
        <v>309</v>
      </c>
      <c r="B6" s="421" t="s">
        <v>700</v>
      </c>
      <c r="C6" s="425">
        <v>6084.0337449999997</v>
      </c>
      <c r="D6" s="433">
        <v>0.90558116185774795</v>
      </c>
      <c r="E6" s="425">
        <v>5509.5863475788501</v>
      </c>
      <c r="F6" s="433">
        <v>0.54945470554773501</v>
      </c>
      <c r="G6" s="425">
        <v>3027.26814429876</v>
      </c>
      <c r="L6" s="426"/>
    </row>
    <row r="7" spans="1:13" ht="15" thickBot="1" x14ac:dyDescent="0.4">
      <c r="A7" s="421" t="s">
        <v>309</v>
      </c>
      <c r="B7" s="421" t="s">
        <v>704</v>
      </c>
      <c r="C7" s="425">
        <v>4288.7400293350202</v>
      </c>
      <c r="D7" s="433">
        <v>1.17</v>
      </c>
      <c r="E7" s="425">
        <v>5017.8258343219704</v>
      </c>
      <c r="F7" s="433">
        <v>0.68</v>
      </c>
      <c r="G7" s="425">
        <v>3412.1215673389402</v>
      </c>
      <c r="L7" s="426"/>
    </row>
    <row r="8" spans="1:13" ht="15" thickBot="1" x14ac:dyDescent="0.4">
      <c r="A8" s="421" t="s">
        <v>309</v>
      </c>
      <c r="B8" s="421" t="s">
        <v>708</v>
      </c>
      <c r="C8" s="425">
        <v>1504.8617999999999</v>
      </c>
      <c r="D8" s="433">
        <v>1.1862999999999999</v>
      </c>
      <c r="E8" s="425">
        <v>1785.21755334</v>
      </c>
      <c r="F8" s="433">
        <v>0.94</v>
      </c>
      <c r="G8" s="425">
        <v>1678.1045001396001</v>
      </c>
      <c r="L8" s="426"/>
    </row>
    <row r="9" spans="1:13" ht="15" thickBot="1" x14ac:dyDescent="0.4">
      <c r="A9" s="421" t="s">
        <v>309</v>
      </c>
      <c r="B9" s="421" t="s">
        <v>707</v>
      </c>
      <c r="C9" s="433" t="s">
        <v>348</v>
      </c>
      <c r="D9" s="433" t="s">
        <v>96</v>
      </c>
      <c r="E9" s="425">
        <v>1413.5842860934499</v>
      </c>
      <c r="F9" s="433">
        <v>1</v>
      </c>
      <c r="G9" s="425">
        <v>1413.5842860934499</v>
      </c>
      <c r="L9" s="426"/>
    </row>
    <row r="10" spans="1:13" ht="15" thickBot="1" x14ac:dyDescent="0.4">
      <c r="A10" s="421" t="s">
        <v>309</v>
      </c>
      <c r="B10" s="421" t="s">
        <v>435</v>
      </c>
      <c r="C10" s="425">
        <v>870.61693692798099</v>
      </c>
      <c r="D10" s="433">
        <v>1.59450058943077</v>
      </c>
      <c r="E10" s="425">
        <v>1388.19921910008</v>
      </c>
      <c r="F10" s="433">
        <v>0.91824537466419898</v>
      </c>
      <c r="G10" s="425">
        <v>1274.7075120510999</v>
      </c>
      <c r="L10" s="426"/>
    </row>
    <row r="11" spans="1:13" ht="15" thickBot="1" x14ac:dyDescent="0.4">
      <c r="A11" s="421" t="s">
        <v>309</v>
      </c>
      <c r="B11" s="421" t="s">
        <v>706</v>
      </c>
      <c r="C11" s="425">
        <v>1364.3248349999999</v>
      </c>
      <c r="D11" s="433">
        <v>0.98213118950176903</v>
      </c>
      <c r="E11" s="425">
        <v>1339.94597306536</v>
      </c>
      <c r="F11" s="433">
        <v>0.91999999999999804</v>
      </c>
      <c r="G11" s="425">
        <v>1232.7502952201201</v>
      </c>
      <c r="L11" s="426"/>
    </row>
    <row r="12" spans="1:13" ht="15" thickBot="1" x14ac:dyDescent="0.4">
      <c r="A12" s="421" t="s">
        <v>309</v>
      </c>
      <c r="B12" s="421" t="s">
        <v>696</v>
      </c>
      <c r="C12" s="425">
        <v>890.69629299999997</v>
      </c>
      <c r="D12" s="433">
        <v>1</v>
      </c>
      <c r="E12" s="425">
        <v>890.69629299999997</v>
      </c>
      <c r="F12" s="433">
        <v>0.92</v>
      </c>
      <c r="G12" s="425">
        <v>819.44058956000003</v>
      </c>
      <c r="M12" s="426"/>
    </row>
    <row r="13" spans="1:13" ht="15" thickBot="1" x14ac:dyDescent="0.4">
      <c r="A13" s="421" t="s">
        <v>309</v>
      </c>
      <c r="B13" s="421" t="s">
        <v>703</v>
      </c>
      <c r="C13" s="425">
        <v>671.25790500000096</v>
      </c>
      <c r="D13" s="433">
        <v>1</v>
      </c>
      <c r="E13" s="425">
        <v>671.25790500000096</v>
      </c>
      <c r="F13" s="433">
        <v>0.92</v>
      </c>
      <c r="G13" s="425">
        <v>617.55727260000106</v>
      </c>
      <c r="M13" s="426"/>
    </row>
    <row r="14" spans="1:13" ht="15" thickBot="1" x14ac:dyDescent="0.4">
      <c r="A14" s="421" t="s">
        <v>309</v>
      </c>
      <c r="B14" s="421" t="s">
        <v>698</v>
      </c>
      <c r="C14" s="425">
        <v>707.79</v>
      </c>
      <c r="D14" s="433">
        <v>0.77265529708330505</v>
      </c>
      <c r="E14" s="425">
        <v>546.87769272259197</v>
      </c>
      <c r="F14" s="433">
        <v>0.70999999999999897</v>
      </c>
      <c r="G14" s="425">
        <v>388.28316183304003</v>
      </c>
      <c r="M14" s="426"/>
    </row>
    <row r="15" spans="1:13" ht="15" thickBot="1" x14ac:dyDescent="0.4">
      <c r="A15" s="421" t="s">
        <v>309</v>
      </c>
      <c r="B15" s="421" t="s">
        <v>695</v>
      </c>
      <c r="C15" s="433" t="s">
        <v>348</v>
      </c>
      <c r="D15" s="433" t="s">
        <v>96</v>
      </c>
      <c r="E15" s="425">
        <v>93.498176970000003</v>
      </c>
      <c r="F15" s="433">
        <v>0.83</v>
      </c>
      <c r="G15" s="425">
        <v>77.603486885099997</v>
      </c>
      <c r="M15" s="426"/>
    </row>
    <row r="16" spans="1:13" ht="15" thickBot="1" x14ac:dyDescent="0.4">
      <c r="A16" s="421" t="s">
        <v>309</v>
      </c>
      <c r="B16" s="421" t="s">
        <v>263</v>
      </c>
      <c r="C16" s="433" t="s">
        <v>348</v>
      </c>
      <c r="D16" s="433" t="s">
        <v>96</v>
      </c>
      <c r="E16" s="517">
        <v>0.58799999999999997</v>
      </c>
      <c r="F16" s="433">
        <v>1</v>
      </c>
      <c r="G16" s="517">
        <v>0.58799999999999997</v>
      </c>
      <c r="M16" s="426"/>
    </row>
    <row r="17" spans="1:13" ht="15" thickBot="1" x14ac:dyDescent="0.4">
      <c r="A17" s="421" t="s">
        <v>309</v>
      </c>
      <c r="B17" s="421" t="s">
        <v>699</v>
      </c>
      <c r="C17" s="433" t="s">
        <v>348</v>
      </c>
      <c r="D17" s="433" t="s">
        <v>96</v>
      </c>
      <c r="E17" s="433" t="s">
        <v>96</v>
      </c>
      <c r="F17" s="433" t="s">
        <v>96</v>
      </c>
      <c r="G17" s="433" t="s">
        <v>96</v>
      </c>
      <c r="M17" s="426"/>
    </row>
    <row r="18" spans="1:13" ht="15" thickBot="1" x14ac:dyDescent="0.4">
      <c r="A18" s="421" t="s">
        <v>309</v>
      </c>
      <c r="B18" s="421" t="s">
        <v>436</v>
      </c>
      <c r="C18" s="433" t="s">
        <v>348</v>
      </c>
      <c r="D18" s="433" t="s">
        <v>96</v>
      </c>
      <c r="E18" s="433" t="s">
        <v>96</v>
      </c>
      <c r="F18" s="433" t="s">
        <v>96</v>
      </c>
      <c r="G18" s="433" t="s">
        <v>96</v>
      </c>
      <c r="M18" s="426"/>
    </row>
    <row r="19" spans="1:13" ht="15" thickBot="1" x14ac:dyDescent="0.4">
      <c r="A19" s="470" t="s">
        <v>309</v>
      </c>
      <c r="B19" s="470" t="s">
        <v>524</v>
      </c>
      <c r="C19" s="471">
        <v>150025.5815814641</v>
      </c>
      <c r="D19" s="472">
        <v>1.0075192260460699</v>
      </c>
      <c r="E19" s="471">
        <v>151153.657842068</v>
      </c>
      <c r="F19" s="472">
        <v>0.82513806473745599</v>
      </c>
      <c r="G19" s="471">
        <f>SUM(G2:G18)</f>
        <v>124704.78453425842</v>
      </c>
      <c r="M19" s="426"/>
    </row>
    <row r="20" spans="1:13" ht="15" thickBot="1" x14ac:dyDescent="0.4">
      <c r="A20" s="421" t="s">
        <v>114</v>
      </c>
      <c r="B20" s="421" t="s">
        <v>723</v>
      </c>
      <c r="C20" s="425" t="s">
        <v>348</v>
      </c>
      <c r="D20" s="425" t="s">
        <v>96</v>
      </c>
      <c r="E20" s="425">
        <v>37668.400559213798</v>
      </c>
      <c r="F20" s="433">
        <v>0.61167702175932903</v>
      </c>
      <c r="G20" s="425">
        <v>23040.895068497299</v>
      </c>
      <c r="M20" s="426"/>
    </row>
    <row r="21" spans="1:13" ht="15" thickBot="1" x14ac:dyDescent="0.4">
      <c r="A21" s="421" t="s">
        <v>114</v>
      </c>
      <c r="B21" s="421" t="s">
        <v>439</v>
      </c>
      <c r="C21" s="425">
        <v>9501.9703109999991</v>
      </c>
      <c r="D21" s="433">
        <v>0.97047960164130698</v>
      </c>
      <c r="E21" s="425">
        <v>9221.4683622268094</v>
      </c>
      <c r="F21" s="433">
        <v>0.914102782643615</v>
      </c>
      <c r="G21" s="425">
        <v>8429.3698899715801</v>
      </c>
      <c r="M21" s="426"/>
    </row>
    <row r="22" spans="1:13" ht="15" thickBot="1" x14ac:dyDescent="0.4">
      <c r="A22" s="421" t="s">
        <v>114</v>
      </c>
      <c r="B22" s="421" t="s">
        <v>441</v>
      </c>
      <c r="C22" s="425" t="s">
        <v>348</v>
      </c>
      <c r="D22" s="425" t="s">
        <v>96</v>
      </c>
      <c r="E22" s="425">
        <v>5855.3080153474803</v>
      </c>
      <c r="F22" s="433">
        <v>0.49796878610332501</v>
      </c>
      <c r="G22" s="425">
        <v>2915.7606246636501</v>
      </c>
      <c r="M22" s="426"/>
    </row>
    <row r="23" spans="1:13" ht="15" thickBot="1" x14ac:dyDescent="0.4">
      <c r="A23" s="421" t="s">
        <v>114</v>
      </c>
      <c r="B23" s="421" t="s">
        <v>726</v>
      </c>
      <c r="C23" s="425">
        <v>4579.9671760000001</v>
      </c>
      <c r="D23" s="433">
        <v>0.95787979010968005</v>
      </c>
      <c r="E23" s="425">
        <v>4387.0579972561</v>
      </c>
      <c r="F23" s="433">
        <v>0.850343606120599</v>
      </c>
      <c r="G23" s="425">
        <v>3730.5067176469702</v>
      </c>
      <c r="M23" s="426"/>
    </row>
    <row r="24" spans="1:13" ht="15" thickBot="1" x14ac:dyDescent="0.4">
      <c r="A24" s="421" t="s">
        <v>114</v>
      </c>
      <c r="B24" s="421" t="s">
        <v>725</v>
      </c>
      <c r="C24" s="425">
        <v>5328.8495970000004</v>
      </c>
      <c r="D24" s="433">
        <v>0.76038041504597298</v>
      </c>
      <c r="E24" s="425">
        <v>4054.66294701283</v>
      </c>
      <c r="F24" s="433">
        <v>0.68537470970219305</v>
      </c>
      <c r="G24" s="425">
        <v>2778.9634402491602</v>
      </c>
      <c r="M24" s="426"/>
    </row>
    <row r="25" spans="1:13" ht="15" thickBot="1" x14ac:dyDescent="0.4">
      <c r="A25" s="421" t="s">
        <v>114</v>
      </c>
      <c r="B25" s="421" t="s">
        <v>721</v>
      </c>
      <c r="C25" s="425">
        <v>1913.562075</v>
      </c>
      <c r="D25" s="433">
        <v>0.99621098039034905</v>
      </c>
      <c r="E25" s="425">
        <v>1907.42498010687</v>
      </c>
      <c r="F25" s="433">
        <v>0.92350388702337405</v>
      </c>
      <c r="G25" s="425">
        <v>1761.5143833341799</v>
      </c>
      <c r="M25" s="426"/>
    </row>
    <row r="26" spans="1:13" ht="15" thickBot="1" x14ac:dyDescent="0.4">
      <c r="A26" s="421" t="s">
        <v>114</v>
      </c>
      <c r="B26" s="421" t="s">
        <v>440</v>
      </c>
      <c r="C26" s="425">
        <v>960.13147993874304</v>
      </c>
      <c r="D26" s="433">
        <v>1.2165494962322401</v>
      </c>
      <c r="E26" s="425">
        <v>1168.0474682361901</v>
      </c>
      <c r="F26" s="433">
        <v>0.94335694811048598</v>
      </c>
      <c r="G26" s="425">
        <v>1101.88569488348</v>
      </c>
      <c r="M26" s="426"/>
    </row>
    <row r="27" spans="1:13" ht="15" thickBot="1" x14ac:dyDescent="0.4">
      <c r="A27" s="421" t="s">
        <v>114</v>
      </c>
      <c r="B27" s="421" t="s">
        <v>1271</v>
      </c>
      <c r="C27" s="425">
        <v>387.54</v>
      </c>
      <c r="D27" s="433">
        <v>0.76712799051270497</v>
      </c>
      <c r="E27" s="425">
        <v>297.29278144329402</v>
      </c>
      <c r="F27" s="433">
        <v>0.65000000000000102</v>
      </c>
      <c r="G27" s="425">
        <v>193.240307938141</v>
      </c>
      <c r="M27" s="426"/>
    </row>
    <row r="28" spans="1:13" ht="15" thickBot="1" x14ac:dyDescent="0.4">
      <c r="A28" s="421" t="s">
        <v>114</v>
      </c>
      <c r="B28" s="421" t="s">
        <v>724</v>
      </c>
      <c r="C28" s="433">
        <v>312.08412099999998</v>
      </c>
      <c r="D28" s="433">
        <v>0.90236984697617695</v>
      </c>
      <c r="E28" s="425">
        <v>281.61530051046498</v>
      </c>
      <c r="F28" s="433">
        <v>1.0033035286755201</v>
      </c>
      <c r="G28" s="425">
        <v>282.54562473116698</v>
      </c>
      <c r="M28" s="426"/>
    </row>
    <row r="29" spans="1:13" ht="15" thickBot="1" x14ac:dyDescent="0.4">
      <c r="A29" s="421" t="s">
        <v>114</v>
      </c>
      <c r="B29" s="421" t="s">
        <v>722</v>
      </c>
      <c r="C29" s="425" t="s">
        <v>348</v>
      </c>
      <c r="D29" s="425" t="s">
        <v>96</v>
      </c>
      <c r="E29" s="425" t="s">
        <v>96</v>
      </c>
      <c r="F29" s="433" t="s">
        <v>96</v>
      </c>
      <c r="G29" s="425" t="s">
        <v>96</v>
      </c>
      <c r="M29" s="426"/>
    </row>
    <row r="30" spans="1:13" ht="15" thickBot="1" x14ac:dyDescent="0.4">
      <c r="A30" s="470" t="s">
        <v>114</v>
      </c>
      <c r="B30" s="470" t="s">
        <v>524</v>
      </c>
      <c r="C30" s="471">
        <v>22984.104759938698</v>
      </c>
      <c r="D30" s="472">
        <v>2.8209693429653901</v>
      </c>
      <c r="E30" s="471">
        <v>64841.278411353902</v>
      </c>
      <c r="F30" s="472">
        <v>0.68219940808832202</v>
      </c>
      <c r="G30" s="471">
        <v>44234.681751915698</v>
      </c>
      <c r="M30" s="426"/>
    </row>
    <row r="31" spans="1:13" ht="15" thickBot="1" x14ac:dyDescent="0.4">
      <c r="A31" s="421" t="s">
        <v>310</v>
      </c>
      <c r="B31" s="421" t="s">
        <v>709</v>
      </c>
      <c r="C31" s="425">
        <v>7438.2130000000898</v>
      </c>
      <c r="D31" s="433">
        <v>1.2134436050555499</v>
      </c>
      <c r="E31" s="425">
        <v>9025.8519978911809</v>
      </c>
      <c r="F31" s="433">
        <v>1</v>
      </c>
      <c r="G31" s="425">
        <v>9025.8519978911809</v>
      </c>
      <c r="M31" s="426"/>
    </row>
    <row r="32" spans="1:13" ht="15" thickBot="1" x14ac:dyDescent="0.4">
      <c r="A32" s="421" t="s">
        <v>310</v>
      </c>
      <c r="B32" s="421" t="s">
        <v>710</v>
      </c>
      <c r="C32" s="425" t="s">
        <v>348</v>
      </c>
      <c r="D32" s="433" t="s">
        <v>96</v>
      </c>
      <c r="E32" s="425">
        <v>7709.1478614135103</v>
      </c>
      <c r="F32" s="433">
        <v>1</v>
      </c>
      <c r="G32" s="425">
        <v>7709.1478614135103</v>
      </c>
      <c r="M32" s="426"/>
    </row>
    <row r="33" spans="1:13" ht="15" thickBot="1" x14ac:dyDescent="0.4">
      <c r="A33" s="421" t="s">
        <v>310</v>
      </c>
      <c r="B33" s="421" t="s">
        <v>717</v>
      </c>
      <c r="C33" s="425">
        <v>2126.0281052742298</v>
      </c>
      <c r="D33" s="433">
        <v>1.1226918719535599</v>
      </c>
      <c r="E33" s="425">
        <v>2386.8744733362</v>
      </c>
      <c r="F33" s="433">
        <v>1</v>
      </c>
      <c r="G33" s="425">
        <v>2386.8744733362</v>
      </c>
      <c r="M33" s="426"/>
    </row>
    <row r="34" spans="1:13" ht="15" thickBot="1" x14ac:dyDescent="0.4">
      <c r="A34" s="421" t="s">
        <v>310</v>
      </c>
      <c r="B34" s="421" t="s">
        <v>1228</v>
      </c>
      <c r="C34" s="425">
        <v>902.86380000000099</v>
      </c>
      <c r="D34" s="433">
        <v>0.98249274151796595</v>
      </c>
      <c r="E34" s="425">
        <v>887.05713007933002</v>
      </c>
      <c r="F34" s="433">
        <v>1</v>
      </c>
      <c r="G34" s="425">
        <v>887.05713007933002</v>
      </c>
      <c r="M34" s="426"/>
    </row>
    <row r="35" spans="1:13" ht="15" thickBot="1" x14ac:dyDescent="0.4">
      <c r="A35" s="421" t="s">
        <v>310</v>
      </c>
      <c r="B35" s="421" t="s">
        <v>714</v>
      </c>
      <c r="C35" s="425">
        <v>995.04100000000005</v>
      </c>
      <c r="D35" s="433">
        <v>0.82516742572690005</v>
      </c>
      <c r="E35" s="425">
        <v>821.07542046271999</v>
      </c>
      <c r="F35" s="433">
        <v>1</v>
      </c>
      <c r="G35" s="425">
        <v>821.07542046271999</v>
      </c>
      <c r="M35" s="426"/>
    </row>
    <row r="36" spans="1:13" ht="15" thickBot="1" x14ac:dyDescent="0.4">
      <c r="A36" s="421" t="s">
        <v>310</v>
      </c>
      <c r="B36" s="421" t="s">
        <v>715</v>
      </c>
      <c r="C36" s="425">
        <v>618.08344799999998</v>
      </c>
      <c r="D36" s="433">
        <v>1.0006285676118201</v>
      </c>
      <c r="E36" s="425">
        <v>618.26886996871804</v>
      </c>
      <c r="F36" s="433">
        <v>1</v>
      </c>
      <c r="G36" s="425">
        <v>618.26886996871804</v>
      </c>
      <c r="M36" s="426"/>
    </row>
    <row r="37" spans="1:13" ht="15" thickBot="1" x14ac:dyDescent="0.4">
      <c r="A37" s="421" t="s">
        <v>310</v>
      </c>
      <c r="B37" s="421" t="s">
        <v>712</v>
      </c>
      <c r="C37" s="425">
        <v>602.73682299999996</v>
      </c>
      <c r="D37" s="433">
        <v>0.96</v>
      </c>
      <c r="E37" s="425">
        <v>576.71656094627201</v>
      </c>
      <c r="F37" s="433">
        <v>1</v>
      </c>
      <c r="G37" s="425">
        <v>576.71656094627201</v>
      </c>
      <c r="M37" s="426"/>
    </row>
    <row r="38" spans="1:13" ht="15" thickBot="1" x14ac:dyDescent="0.4">
      <c r="A38" s="421" t="s">
        <v>310</v>
      </c>
      <c r="B38" s="421" t="s">
        <v>716</v>
      </c>
      <c r="C38" s="425">
        <v>371.46530100000001</v>
      </c>
      <c r="D38" s="433">
        <v>0.94487047721819195</v>
      </c>
      <c r="E38" s="425">
        <v>350.98659622586899</v>
      </c>
      <c r="F38" s="433">
        <v>1</v>
      </c>
      <c r="G38" s="425">
        <v>350.98659622586899</v>
      </c>
      <c r="M38" s="426"/>
    </row>
    <row r="39" spans="1:13" ht="15" thickBot="1" x14ac:dyDescent="0.4">
      <c r="A39" s="421" t="s">
        <v>310</v>
      </c>
      <c r="B39" s="421" t="s">
        <v>449</v>
      </c>
      <c r="C39" s="425">
        <v>287.43543292829497</v>
      </c>
      <c r="D39" s="433">
        <v>0.94871882153526599</v>
      </c>
      <c r="E39" s="425">
        <v>272.69540519521098</v>
      </c>
      <c r="F39" s="433">
        <v>1</v>
      </c>
      <c r="G39" s="425">
        <v>272.69540519521098</v>
      </c>
      <c r="M39" s="426"/>
    </row>
    <row r="40" spans="1:13" ht="15" thickBot="1" x14ac:dyDescent="0.4">
      <c r="A40" s="421" t="s">
        <v>310</v>
      </c>
      <c r="B40" s="421" t="s">
        <v>713</v>
      </c>
      <c r="C40" s="425">
        <v>262.62246299999998</v>
      </c>
      <c r="D40" s="433">
        <v>1.0041948363619699</v>
      </c>
      <c r="E40" s="425">
        <v>265.84562260162897</v>
      </c>
      <c r="F40" s="433">
        <v>1</v>
      </c>
      <c r="G40" s="425">
        <v>265.84562260162897</v>
      </c>
      <c r="L40" s="426"/>
      <c r="M40" s="426"/>
    </row>
    <row r="41" spans="1:13" ht="15" thickBot="1" x14ac:dyDescent="0.4">
      <c r="A41" s="421" t="s">
        <v>310</v>
      </c>
      <c r="B41" s="421" t="s">
        <v>711</v>
      </c>
      <c r="C41" s="425">
        <v>65.812151182048098</v>
      </c>
      <c r="D41" s="433">
        <v>0.87962428329901698</v>
      </c>
      <c r="E41" s="425">
        <v>57.889966315875597</v>
      </c>
      <c r="F41" s="433">
        <v>1</v>
      </c>
      <c r="G41" s="425">
        <v>57.889966315875597</v>
      </c>
      <c r="L41" s="426"/>
    </row>
    <row r="42" spans="1:13" ht="15" thickBot="1" x14ac:dyDescent="0.4">
      <c r="A42" s="470" t="s">
        <v>310</v>
      </c>
      <c r="B42" s="470" t="s">
        <v>524</v>
      </c>
      <c r="C42" s="471">
        <v>13670.3015243847</v>
      </c>
      <c r="D42" s="472">
        <v>1.6751227121205901</v>
      </c>
      <c r="E42" s="471">
        <v>22972.409904436499</v>
      </c>
      <c r="F42" s="472">
        <v>1</v>
      </c>
      <c r="G42" s="471">
        <v>22972.409904436499</v>
      </c>
      <c r="L42" s="426"/>
    </row>
    <row r="43" spans="1:13" ht="15" thickBot="1" x14ac:dyDescent="0.4">
      <c r="A43" s="421" t="s">
        <v>457</v>
      </c>
      <c r="B43" s="421" t="s">
        <v>718</v>
      </c>
      <c r="C43" s="425">
        <v>20.351232</v>
      </c>
      <c r="D43" s="433">
        <v>0.95992839448091805</v>
      </c>
      <c r="E43" s="425">
        <v>19.535725459468701</v>
      </c>
      <c r="F43" s="433">
        <v>1</v>
      </c>
      <c r="G43" s="425">
        <v>19.535725459468701</v>
      </c>
      <c r="L43" s="426"/>
    </row>
    <row r="44" spans="1:13" ht="15" thickBot="1" x14ac:dyDescent="0.4">
      <c r="A44" s="421" t="s">
        <v>457</v>
      </c>
      <c r="B44" s="421" t="s">
        <v>719</v>
      </c>
      <c r="C44" s="425">
        <v>18.079999999999998</v>
      </c>
      <c r="D44" s="433">
        <v>0.99357300884955801</v>
      </c>
      <c r="E44" s="425">
        <v>17.963799999999999</v>
      </c>
      <c r="F44" s="433">
        <v>1</v>
      </c>
      <c r="G44" s="425">
        <v>17.963799999999999</v>
      </c>
      <c r="L44" s="426"/>
    </row>
    <row r="45" spans="1:13" ht="15" thickBot="1" x14ac:dyDescent="0.4">
      <c r="A45" s="421" t="s">
        <v>457</v>
      </c>
      <c r="B45" s="421" t="s">
        <v>720</v>
      </c>
      <c r="C45" s="425" t="s">
        <v>348</v>
      </c>
      <c r="D45" s="425" t="s">
        <v>96</v>
      </c>
      <c r="E45" s="425" t="s">
        <v>96</v>
      </c>
      <c r="F45" s="433">
        <v>1</v>
      </c>
      <c r="G45" s="425" t="s">
        <v>96</v>
      </c>
      <c r="L45" s="426"/>
    </row>
    <row r="46" spans="1:13" ht="15" thickBot="1" x14ac:dyDescent="0.4">
      <c r="A46" s="470" t="s">
        <v>457</v>
      </c>
      <c r="B46" s="470" t="s">
        <v>524</v>
      </c>
      <c r="C46" s="471">
        <v>38.431232000000001</v>
      </c>
      <c r="D46" s="472">
        <v>0.97855347076743904</v>
      </c>
      <c r="E46" s="471">
        <v>37.607015459468698</v>
      </c>
      <c r="F46" s="472">
        <v>1</v>
      </c>
      <c r="G46" s="471">
        <v>37.607015459468698</v>
      </c>
      <c r="L46" s="426"/>
    </row>
    <row r="47" spans="1:13" ht="15" thickBot="1" x14ac:dyDescent="0.4">
      <c r="A47" s="421" t="s">
        <v>52</v>
      </c>
      <c r="B47" s="421" t="s">
        <v>423</v>
      </c>
      <c r="C47" s="425" t="s">
        <v>348</v>
      </c>
      <c r="D47" s="433" t="s">
        <v>96</v>
      </c>
      <c r="E47" s="425">
        <v>31983</v>
      </c>
      <c r="F47" s="433">
        <v>1</v>
      </c>
      <c r="G47" s="425">
        <v>31983</v>
      </c>
      <c r="L47" s="426"/>
    </row>
    <row r="48" spans="1:13" ht="15" thickBot="1" x14ac:dyDescent="0.4">
      <c r="A48" s="470" t="s">
        <v>52</v>
      </c>
      <c r="B48" s="470" t="s">
        <v>524</v>
      </c>
      <c r="C48" s="471" t="s">
        <v>348</v>
      </c>
      <c r="D48" s="472" t="s">
        <v>96</v>
      </c>
      <c r="E48" s="471">
        <v>31983</v>
      </c>
      <c r="F48" s="472">
        <v>1</v>
      </c>
      <c r="G48" s="471">
        <v>31983</v>
      </c>
      <c r="L48" s="426"/>
    </row>
    <row r="49" spans="1:12" ht="15" thickBot="1" x14ac:dyDescent="0.4">
      <c r="A49" s="435" t="s">
        <v>476</v>
      </c>
      <c r="B49" s="435" t="s">
        <v>371</v>
      </c>
      <c r="C49" s="436">
        <v>186718.4190977875</v>
      </c>
      <c r="D49" s="437">
        <f>E49/C49</f>
        <v>1.451318806589708</v>
      </c>
      <c r="E49" s="436">
        <f>E19+E30+E42+E46+E48</f>
        <v>270987.95317331789</v>
      </c>
      <c r="F49" s="437">
        <f>G49/E49</f>
        <v>0.82635586041290854</v>
      </c>
      <c r="G49" s="436">
        <f>G19+G30+G42+G46+G48</f>
        <v>223932.48320607009</v>
      </c>
      <c r="L49" s="426"/>
    </row>
  </sheetData>
  <sortState xmlns:xlrd2="http://schemas.microsoft.com/office/spreadsheetml/2017/richdata2" ref="K1:L50">
    <sortCondition descending="1" ref="L1"/>
  </sortState>
  <pageMargins left="0.7" right="0.7" top="0.75" bottom="0.75" header="0.3" footer="0.3"/>
  <ignoredErrors>
    <ignoredError sqref="E49:F49"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4254-B17C-42AA-AB5E-4446F7237B18}">
  <dimension ref="A1:C33"/>
  <sheetViews>
    <sheetView workbookViewId="0">
      <selection activeCell="C17" sqref="C17"/>
    </sheetView>
  </sheetViews>
  <sheetFormatPr defaultRowHeight="14.5" x14ac:dyDescent="0.35"/>
  <cols>
    <col min="1" max="1" width="21.453125" customWidth="1"/>
    <col min="2" max="2" width="25.7265625" customWidth="1"/>
    <col min="3" max="3" width="12.54296875" bestFit="1" customWidth="1"/>
  </cols>
  <sheetData>
    <row r="1" spans="1:3" x14ac:dyDescent="0.35">
      <c r="A1" t="s">
        <v>182</v>
      </c>
      <c r="B1" t="s">
        <v>165</v>
      </c>
      <c r="C1" t="s">
        <v>530</v>
      </c>
    </row>
    <row r="2" spans="1:3" x14ac:dyDescent="0.35">
      <c r="A2" t="s">
        <v>697</v>
      </c>
      <c r="B2" s="423">
        <v>249177524.16654101</v>
      </c>
      <c r="C2" s="434"/>
    </row>
    <row r="3" spans="1:3" x14ac:dyDescent="0.35">
      <c r="A3" t="s">
        <v>701</v>
      </c>
      <c r="B3" s="423">
        <v>207401857.97898701</v>
      </c>
      <c r="C3" s="434"/>
    </row>
    <row r="4" spans="1:3" x14ac:dyDescent="0.35">
      <c r="A4" t="s">
        <v>145</v>
      </c>
      <c r="B4" s="423">
        <f>185533670.530602+298</f>
        <v>185533968.53060201</v>
      </c>
      <c r="C4" s="423"/>
    </row>
    <row r="5" spans="1:3" x14ac:dyDescent="0.35">
      <c r="A5" t="s">
        <v>423</v>
      </c>
      <c r="B5" s="423">
        <v>184041503.038266</v>
      </c>
      <c r="C5" s="434"/>
    </row>
    <row r="6" spans="1:3" x14ac:dyDescent="0.35">
      <c r="A6" t="s">
        <v>445</v>
      </c>
      <c r="B6" s="423">
        <v>173374005.62859401</v>
      </c>
      <c r="C6" s="434"/>
    </row>
    <row r="7" spans="1:3" x14ac:dyDescent="0.35">
      <c r="A7" t="s">
        <v>705</v>
      </c>
      <c r="B7" s="423">
        <v>164972218.375837</v>
      </c>
      <c r="C7" s="434"/>
    </row>
    <row r="8" spans="1:3" x14ac:dyDescent="0.35">
      <c r="A8" t="s">
        <v>263</v>
      </c>
      <c r="B8" s="423">
        <v>91536753.186304197</v>
      </c>
      <c r="C8" s="434"/>
    </row>
    <row r="9" spans="1:3" x14ac:dyDescent="0.35">
      <c r="A9" t="s">
        <v>709</v>
      </c>
      <c r="B9" s="423">
        <v>76763975.925687402</v>
      </c>
      <c r="C9" s="434"/>
    </row>
    <row r="10" spans="1:3" x14ac:dyDescent="0.35">
      <c r="A10" t="s">
        <v>1250</v>
      </c>
      <c r="B10" s="423">
        <v>59026580.055748902</v>
      </c>
      <c r="C10" s="434"/>
    </row>
    <row r="11" spans="1:3" x14ac:dyDescent="0.35">
      <c r="A11" t="s">
        <v>722</v>
      </c>
      <c r="B11" s="423">
        <v>55129575.698224097</v>
      </c>
      <c r="C11" s="434"/>
    </row>
    <row r="12" spans="1:3" x14ac:dyDescent="0.35">
      <c r="A12" t="s">
        <v>439</v>
      </c>
      <c r="B12" s="520">
        <v>34542133.622589901</v>
      </c>
      <c r="C12" s="434"/>
    </row>
    <row r="13" spans="1:3" x14ac:dyDescent="0.35">
      <c r="A13" t="s">
        <v>1269</v>
      </c>
      <c r="B13" s="423">
        <v>31348784.645436</v>
      </c>
      <c r="C13" s="434"/>
    </row>
    <row r="14" spans="1:3" x14ac:dyDescent="0.35">
      <c r="A14" t="s">
        <v>702</v>
      </c>
      <c r="B14" s="423">
        <v>31111093.437277898</v>
      </c>
      <c r="C14" s="434"/>
    </row>
    <row r="15" spans="1:3" x14ac:dyDescent="0.35">
      <c r="A15" t="s">
        <v>1270</v>
      </c>
      <c r="B15" s="423">
        <v>27420367.796813201</v>
      </c>
      <c r="C15" s="434"/>
    </row>
    <row r="16" spans="1:3" x14ac:dyDescent="0.35">
      <c r="A16" t="s">
        <v>700</v>
      </c>
      <c r="B16" s="423">
        <v>26468108.1004146</v>
      </c>
      <c r="C16" s="434"/>
    </row>
    <row r="17" spans="1:3" x14ac:dyDescent="0.35">
      <c r="B17" s="423">
        <f>SUM(B2:B16)</f>
        <v>1597848450.1873229</v>
      </c>
      <c r="C17" s="434"/>
    </row>
    <row r="19" spans="1:3" x14ac:dyDescent="0.35">
      <c r="A19" s="423"/>
      <c r="B19" s="423"/>
    </row>
    <row r="20" spans="1:3" x14ac:dyDescent="0.35">
      <c r="A20" s="423"/>
      <c r="B20" s="423"/>
    </row>
    <row r="21" spans="1:3" x14ac:dyDescent="0.35">
      <c r="A21" s="423"/>
      <c r="B21" s="423"/>
      <c r="C21" s="449"/>
    </row>
    <row r="22" spans="1:3" x14ac:dyDescent="0.35">
      <c r="A22" s="423"/>
      <c r="B22" s="423"/>
    </row>
    <row r="23" spans="1:3" x14ac:dyDescent="0.35">
      <c r="A23" s="423"/>
      <c r="B23" s="423"/>
    </row>
    <row r="24" spans="1:3" x14ac:dyDescent="0.35">
      <c r="A24" s="423"/>
      <c r="B24" s="423"/>
    </row>
    <row r="25" spans="1:3" x14ac:dyDescent="0.35">
      <c r="A25" s="423"/>
      <c r="B25" s="423"/>
    </row>
    <row r="26" spans="1:3" x14ac:dyDescent="0.35">
      <c r="A26" s="423"/>
      <c r="B26" s="423"/>
    </row>
    <row r="27" spans="1:3" x14ac:dyDescent="0.35">
      <c r="A27" s="423"/>
      <c r="B27" s="423"/>
    </row>
    <row r="28" spans="1:3" x14ac:dyDescent="0.35">
      <c r="A28" s="423"/>
      <c r="B28" s="423"/>
    </row>
    <row r="29" spans="1:3" x14ac:dyDescent="0.35">
      <c r="A29" s="423"/>
      <c r="B29" s="423"/>
    </row>
    <row r="30" spans="1:3" x14ac:dyDescent="0.35">
      <c r="A30" s="423"/>
      <c r="B30" s="423"/>
    </row>
    <row r="31" spans="1:3" x14ac:dyDescent="0.35">
      <c r="A31" s="423"/>
      <c r="B31" s="423"/>
    </row>
    <row r="32" spans="1:3" x14ac:dyDescent="0.35">
      <c r="A32" s="423"/>
      <c r="B32" s="423"/>
    </row>
    <row r="33" spans="1:3" x14ac:dyDescent="0.35">
      <c r="A33" s="423"/>
      <c r="B33" s="423"/>
      <c r="C33" s="449"/>
    </row>
  </sheetData>
  <sortState xmlns:xlrd2="http://schemas.microsoft.com/office/spreadsheetml/2017/richdata2" ref="A2:C13">
    <sortCondition descending="1" ref="B2"/>
  </sortState>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F5AB0-A3A0-48C1-8E44-22FFAE4118A6}">
  <dimension ref="A1:D26"/>
  <sheetViews>
    <sheetView topLeftCell="A7" workbookViewId="0">
      <selection activeCell="E12" sqref="E12"/>
    </sheetView>
  </sheetViews>
  <sheetFormatPr defaultRowHeight="14.5" x14ac:dyDescent="0.35"/>
  <cols>
    <col min="1" max="1" width="22.453125" customWidth="1"/>
    <col min="2" max="2" width="10.54296875" bestFit="1" customWidth="1"/>
  </cols>
  <sheetData>
    <row r="1" spans="1:4" x14ac:dyDescent="0.35">
      <c r="A1" t="s">
        <v>182</v>
      </c>
      <c r="B1" t="s">
        <v>529</v>
      </c>
      <c r="C1" t="s">
        <v>530</v>
      </c>
    </row>
    <row r="2" spans="1:4" x14ac:dyDescent="0.35">
      <c r="A2" t="s">
        <v>697</v>
      </c>
      <c r="B2" s="423">
        <v>49771.137565392797</v>
      </c>
      <c r="C2" s="434">
        <v>0.23375371462154099</v>
      </c>
    </row>
    <row r="3" spans="1:4" x14ac:dyDescent="0.35">
      <c r="A3" t="s">
        <v>423</v>
      </c>
      <c r="B3" s="423">
        <v>31983</v>
      </c>
      <c r="C3" s="434">
        <v>0.13940259511594699</v>
      </c>
    </row>
    <row r="4" spans="1:4" x14ac:dyDescent="0.35">
      <c r="A4" t="s">
        <v>701</v>
      </c>
      <c r="B4" s="423">
        <v>29649.4216360547</v>
      </c>
      <c r="C4" s="434">
        <v>0.139149099417995</v>
      </c>
    </row>
    <row r="5" spans="1:4" x14ac:dyDescent="0.35">
      <c r="A5" t="s">
        <v>145</v>
      </c>
      <c r="B5" s="423">
        <f>29268.6806379446-17.7446855333401</f>
        <v>29250.935952411259</v>
      </c>
      <c r="C5" s="434">
        <v>1.7539712036239899E-2</v>
      </c>
    </row>
    <row r="6" spans="1:4" x14ac:dyDescent="0.35">
      <c r="A6" t="s">
        <v>705</v>
      </c>
      <c r="B6" s="423">
        <v>25085.989378620401</v>
      </c>
      <c r="C6" s="434">
        <v>0.11794671961419401</v>
      </c>
    </row>
    <row r="7" spans="1:4" x14ac:dyDescent="0.35">
      <c r="A7" t="s">
        <v>723</v>
      </c>
      <c r="B7" s="423">
        <v>23040.895068497299</v>
      </c>
      <c r="C7" s="434">
        <v>0.10833130594483199</v>
      </c>
    </row>
    <row r="8" spans="1:4" x14ac:dyDescent="0.35">
      <c r="A8" t="s">
        <v>709</v>
      </c>
      <c r="B8" s="423">
        <v>9025.8519978911809</v>
      </c>
      <c r="C8" s="434">
        <v>9.8462937414202603E-2</v>
      </c>
    </row>
    <row r="9" spans="1:4" x14ac:dyDescent="0.35">
      <c r="A9" t="s">
        <v>439</v>
      </c>
      <c r="B9" s="423">
        <v>8429.3698899715801</v>
      </c>
      <c r="C9" s="434">
        <v>4.24368207610646E-2</v>
      </c>
    </row>
    <row r="10" spans="1:4" x14ac:dyDescent="0.35">
      <c r="A10" t="s">
        <v>1250</v>
      </c>
      <c r="B10" s="520">
        <v>7709.1478614135103</v>
      </c>
      <c r="C10" s="434">
        <v>3.9632342656739303E-2</v>
      </c>
    </row>
    <row r="11" spans="1:4" x14ac:dyDescent="0.35">
      <c r="A11" t="s">
        <v>702</v>
      </c>
      <c r="B11" s="423">
        <v>6256.2271381704004</v>
      </c>
      <c r="C11" s="434">
        <v>3.6246076945620903E-2</v>
      </c>
    </row>
    <row r="12" spans="1:4" x14ac:dyDescent="0.35">
      <c r="A12" t="s">
        <v>1270</v>
      </c>
      <c r="B12" s="423">
        <v>3730.5067176469702</v>
      </c>
      <c r="C12" s="434">
        <v>2.7098675471624999E-2</v>
      </c>
    </row>
    <row r="13" spans="1:4" x14ac:dyDescent="0.35">
      <c r="B13" s="449">
        <f>SUM(B2:B12)</f>
        <v>223932.48320607009</v>
      </c>
    </row>
    <row r="15" spans="1:4" x14ac:dyDescent="0.35">
      <c r="D15" s="449"/>
    </row>
    <row r="17" spans="1:3" x14ac:dyDescent="0.35">
      <c r="A17" s="423"/>
      <c r="B17" s="423"/>
    </row>
    <row r="18" spans="1:3" x14ac:dyDescent="0.35">
      <c r="A18" s="423"/>
      <c r="B18" s="423"/>
      <c r="C18" s="449"/>
    </row>
    <row r="19" spans="1:3" x14ac:dyDescent="0.35">
      <c r="A19" s="423"/>
      <c r="B19" s="423"/>
    </row>
    <row r="20" spans="1:3" x14ac:dyDescent="0.35">
      <c r="A20" s="423"/>
      <c r="B20" s="423"/>
    </row>
    <row r="21" spans="1:3" x14ac:dyDescent="0.35">
      <c r="A21" s="423"/>
      <c r="B21" s="423"/>
    </row>
    <row r="22" spans="1:3" x14ac:dyDescent="0.35">
      <c r="A22" s="423"/>
      <c r="B22" s="423"/>
    </row>
    <row r="23" spans="1:3" x14ac:dyDescent="0.35">
      <c r="A23" s="423"/>
      <c r="B23" s="423"/>
    </row>
    <row r="24" spans="1:3" x14ac:dyDescent="0.35">
      <c r="A24" s="423"/>
      <c r="B24" s="423"/>
    </row>
    <row r="25" spans="1:3" x14ac:dyDescent="0.35">
      <c r="A25" s="423"/>
      <c r="B25" s="423"/>
    </row>
    <row r="26" spans="1:3" x14ac:dyDescent="0.35">
      <c r="A26" s="423"/>
      <c r="B26" s="423"/>
    </row>
  </sheetData>
  <sortState xmlns:xlrd2="http://schemas.microsoft.com/office/spreadsheetml/2017/richdata2" ref="A2:C12">
    <sortCondition descending="1" ref="B2"/>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53"/>
  <sheetViews>
    <sheetView workbookViewId="0">
      <pane ySplit="1" topLeftCell="A2" activePane="bottomLeft" state="frozen"/>
      <selection pane="bottomLeft" activeCell="N30" sqref="A28:N30"/>
    </sheetView>
  </sheetViews>
  <sheetFormatPr defaultRowHeight="14.5" x14ac:dyDescent="0.35"/>
  <cols>
    <col min="1" max="1" width="130.54296875" bestFit="1" customWidth="1"/>
  </cols>
  <sheetData>
    <row r="1" spans="1:7" ht="21" x14ac:dyDescent="0.5">
      <c r="A1" s="1" t="s">
        <v>11</v>
      </c>
      <c r="C1" s="220" t="s">
        <v>32</v>
      </c>
      <c r="D1" s="220"/>
      <c r="E1" s="220"/>
      <c r="F1" s="26">
        <v>29.31</v>
      </c>
      <c r="G1" s="254" t="s">
        <v>276</v>
      </c>
    </row>
    <row r="2" spans="1:7" ht="21" x14ac:dyDescent="0.5">
      <c r="A2" s="2" t="s">
        <v>0</v>
      </c>
    </row>
    <row r="3" spans="1:7" x14ac:dyDescent="0.35">
      <c r="A3" s="3" t="s">
        <v>12</v>
      </c>
    </row>
    <row r="4" spans="1:7" x14ac:dyDescent="0.35">
      <c r="A4" s="3" t="s">
        <v>285</v>
      </c>
    </row>
    <row r="5" spans="1:7" x14ac:dyDescent="0.35">
      <c r="A5" s="3" t="s">
        <v>22</v>
      </c>
    </row>
    <row r="6" spans="1:7" x14ac:dyDescent="0.35">
      <c r="A6" s="4" t="s">
        <v>1</v>
      </c>
    </row>
    <row r="7" spans="1:7" x14ac:dyDescent="0.35">
      <c r="A7" s="4" t="s">
        <v>2</v>
      </c>
    </row>
    <row r="8" spans="1:7" x14ac:dyDescent="0.35">
      <c r="A8" s="5" t="s">
        <v>3</v>
      </c>
    </row>
    <row r="9" spans="1:7" x14ac:dyDescent="0.35">
      <c r="A9" s="5" t="s">
        <v>4</v>
      </c>
    </row>
    <row r="10" spans="1:7" x14ac:dyDescent="0.35">
      <c r="A10" s="5" t="s">
        <v>5</v>
      </c>
    </row>
    <row r="12" spans="1:7" ht="21" x14ac:dyDescent="0.5">
      <c r="A12" s="6" t="s">
        <v>6</v>
      </c>
    </row>
    <row r="13" spans="1:7" x14ac:dyDescent="0.35">
      <c r="A13" s="4" t="s">
        <v>13</v>
      </c>
    </row>
    <row r="14" spans="1:7" x14ac:dyDescent="0.35">
      <c r="A14" s="5" t="s">
        <v>7</v>
      </c>
    </row>
    <row r="15" spans="1:7" x14ac:dyDescent="0.35">
      <c r="A15" s="5" t="s">
        <v>8</v>
      </c>
    </row>
    <row r="16" spans="1:7" x14ac:dyDescent="0.35">
      <c r="A16" s="5"/>
    </row>
    <row r="17" spans="1:1" ht="18.5" x14ac:dyDescent="0.45">
      <c r="A17" s="7" t="s">
        <v>9</v>
      </c>
    </row>
    <row r="18" spans="1:1" x14ac:dyDescent="0.35">
      <c r="A18" s="5" t="s">
        <v>30</v>
      </c>
    </row>
    <row r="19" spans="1:1" x14ac:dyDescent="0.35">
      <c r="A19" s="5" t="s">
        <v>29</v>
      </c>
    </row>
    <row r="20" spans="1:1" x14ac:dyDescent="0.35">
      <c r="A20" s="5" t="s">
        <v>177</v>
      </c>
    </row>
    <row r="21" spans="1:1" x14ac:dyDescent="0.35">
      <c r="A21" s="5" t="s">
        <v>54</v>
      </c>
    </row>
    <row r="22" spans="1:1" x14ac:dyDescent="0.35">
      <c r="A22" s="5"/>
    </row>
    <row r="23" spans="1:1" ht="18.5" x14ac:dyDescent="0.45">
      <c r="A23" s="7" t="s">
        <v>10</v>
      </c>
    </row>
    <row r="24" spans="1:1" x14ac:dyDescent="0.35">
      <c r="A24" s="5" t="s">
        <v>178</v>
      </c>
    </row>
    <row r="25" spans="1:1" x14ac:dyDescent="0.35">
      <c r="A25" s="253" t="s">
        <v>278</v>
      </c>
    </row>
    <row r="26" spans="1:1" x14ac:dyDescent="0.35">
      <c r="A26" s="5" t="s">
        <v>179</v>
      </c>
    </row>
    <row r="27" spans="1:1" x14ac:dyDescent="0.35">
      <c r="A27" s="5"/>
    </row>
    <row r="28" spans="1:1" ht="18.5" x14ac:dyDescent="0.45">
      <c r="A28" s="7" t="s">
        <v>293</v>
      </c>
    </row>
    <row r="29" spans="1:1" x14ac:dyDescent="0.35">
      <c r="A29" s="5" t="s">
        <v>294</v>
      </c>
    </row>
    <row r="30" spans="1:1" x14ac:dyDescent="0.35">
      <c r="A30" s="67" t="s">
        <v>295</v>
      </c>
    </row>
    <row r="31" spans="1:1" x14ac:dyDescent="0.35">
      <c r="A31" s="5" t="s">
        <v>296</v>
      </c>
    </row>
    <row r="32" spans="1:1" x14ac:dyDescent="0.35">
      <c r="A32" s="67" t="s">
        <v>172</v>
      </c>
    </row>
    <row r="33" spans="1:1" x14ac:dyDescent="0.35">
      <c r="A33" s="67" t="s">
        <v>173</v>
      </c>
    </row>
    <row r="34" spans="1:1" x14ac:dyDescent="0.35">
      <c r="A34" s="67" t="s">
        <v>174</v>
      </c>
    </row>
    <row r="35" spans="1:1" x14ac:dyDescent="0.35">
      <c r="A35" s="5" t="s">
        <v>297</v>
      </c>
    </row>
    <row r="36" spans="1:1" x14ac:dyDescent="0.35">
      <c r="A36" s="67" t="s">
        <v>175</v>
      </c>
    </row>
    <row r="37" spans="1:1" x14ac:dyDescent="0.35">
      <c r="A37" s="67" t="s">
        <v>180</v>
      </c>
    </row>
    <row r="38" spans="1:1" x14ac:dyDescent="0.35">
      <c r="A38" s="67" t="s">
        <v>181</v>
      </c>
    </row>
    <row r="39" spans="1:1" x14ac:dyDescent="0.35">
      <c r="A39" s="67" t="s">
        <v>176</v>
      </c>
    </row>
    <row r="40" spans="1:1" x14ac:dyDescent="0.35">
      <c r="A40" s="5" t="s">
        <v>298</v>
      </c>
    </row>
    <row r="41" spans="1:1" x14ac:dyDescent="0.35">
      <c r="A41" s="67" t="s">
        <v>280</v>
      </c>
    </row>
    <row r="42" spans="1:1" x14ac:dyDescent="0.35">
      <c r="A42" s="67" t="s">
        <v>284</v>
      </c>
    </row>
    <row r="43" spans="1:1" x14ac:dyDescent="0.35">
      <c r="A43" s="67" t="s">
        <v>281</v>
      </c>
    </row>
    <row r="45" spans="1:1" ht="18.5" x14ac:dyDescent="0.45">
      <c r="A45" s="7" t="s">
        <v>283</v>
      </c>
    </row>
    <row r="46" spans="1:1" x14ac:dyDescent="0.35">
      <c r="A46" s="5" t="s">
        <v>286</v>
      </c>
    </row>
    <row r="47" spans="1:1" x14ac:dyDescent="0.35">
      <c r="A47" s="255" t="s">
        <v>290</v>
      </c>
    </row>
    <row r="48" spans="1:1" x14ac:dyDescent="0.35">
      <c r="A48" s="255" t="s">
        <v>287</v>
      </c>
    </row>
    <row r="49" spans="1:1" x14ac:dyDescent="0.35">
      <c r="A49" s="256" t="s">
        <v>288</v>
      </c>
    </row>
    <row r="50" spans="1:1" ht="29" x14ac:dyDescent="0.35">
      <c r="A50" s="256" t="s">
        <v>289</v>
      </c>
    </row>
    <row r="51" spans="1:1" x14ac:dyDescent="0.35">
      <c r="A51" s="5" t="s">
        <v>291</v>
      </c>
    </row>
    <row r="52" spans="1:1" x14ac:dyDescent="0.35">
      <c r="A52" s="5" t="s">
        <v>292</v>
      </c>
    </row>
    <row r="53" spans="1:1" x14ac:dyDescent="0.35">
      <c r="A53" s="5" t="s">
        <v>299</v>
      </c>
    </row>
  </sheetData>
  <dataConsolidate link="1"/>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6B758-B788-48D9-857F-A6519793D1EB}">
  <dimension ref="A1:T62"/>
  <sheetViews>
    <sheetView showGridLines="0" topLeftCell="A37" workbookViewId="0">
      <selection activeCell="H49" sqref="H49"/>
    </sheetView>
  </sheetViews>
  <sheetFormatPr defaultRowHeight="14.5" x14ac:dyDescent="0.35"/>
  <cols>
    <col min="1" max="1" width="19.453125" customWidth="1"/>
    <col min="2" max="2" width="53.81640625" customWidth="1"/>
    <col min="3" max="3" width="13.81640625" customWidth="1"/>
    <col min="4" max="4" width="13.1796875" customWidth="1"/>
    <col min="5" max="5" width="14.54296875" customWidth="1"/>
    <col min="6" max="6" width="12.1796875" style="457" customWidth="1"/>
    <col min="7" max="7" width="13.81640625" style="457" customWidth="1"/>
    <col min="8" max="9" width="15.26953125" customWidth="1"/>
    <col min="10" max="10" width="18.7265625" customWidth="1"/>
    <col min="11" max="11" width="15.26953125" customWidth="1"/>
    <col min="12" max="12" width="16.81640625" bestFit="1" customWidth="1"/>
    <col min="13" max="13" width="15.26953125" bestFit="1" customWidth="1"/>
    <col min="14" max="15" width="16.81640625" bestFit="1" customWidth="1"/>
    <col min="19" max="19" width="13.26953125" bestFit="1" customWidth="1"/>
    <col min="20" max="20" width="14.26953125" bestFit="1" customWidth="1"/>
  </cols>
  <sheetData>
    <row r="1" spans="1:15" ht="26" x14ac:dyDescent="0.35">
      <c r="A1" s="257" t="s">
        <v>531</v>
      </c>
    </row>
    <row r="2" spans="1:15" ht="48" customHeight="1" thickBot="1" x14ac:dyDescent="0.4">
      <c r="A2" s="420" t="s">
        <v>115</v>
      </c>
      <c r="B2" s="420" t="s">
        <v>182</v>
      </c>
      <c r="C2" s="424" t="s">
        <v>532</v>
      </c>
      <c r="D2" s="424" t="s">
        <v>538</v>
      </c>
      <c r="E2" s="424" t="s">
        <v>533</v>
      </c>
      <c r="F2" s="424" t="s">
        <v>534</v>
      </c>
      <c r="G2" s="424" t="s">
        <v>535</v>
      </c>
      <c r="H2" s="475"/>
      <c r="N2" s="423"/>
      <c r="O2" s="423"/>
    </row>
    <row r="3" spans="1:15" ht="15.5" thickTop="1" thickBot="1" x14ac:dyDescent="0.4">
      <c r="A3" s="421" t="s">
        <v>309</v>
      </c>
      <c r="B3" s="421" t="s">
        <v>697</v>
      </c>
      <c r="C3" s="425">
        <v>240959743.75523499</v>
      </c>
      <c r="D3" s="425">
        <v>232418851.40015402</v>
      </c>
      <c r="E3" s="425">
        <v>238945010</v>
      </c>
      <c r="F3" s="433">
        <f>C3/D3</f>
        <v>1.0367478468447302</v>
      </c>
      <c r="G3" s="433">
        <f>C3/E3</f>
        <v>1.0084317883651766</v>
      </c>
      <c r="H3" s="475"/>
      <c r="K3" s="475"/>
      <c r="N3" s="423"/>
      <c r="O3" s="423"/>
    </row>
    <row r="4" spans="1:15" ht="15" thickBot="1" x14ac:dyDescent="0.4">
      <c r="A4" s="421" t="s">
        <v>309</v>
      </c>
      <c r="B4" s="421" t="s">
        <v>1251</v>
      </c>
      <c r="C4" s="425">
        <v>233869966.079402</v>
      </c>
      <c r="D4" s="425">
        <v>320000851.73451579</v>
      </c>
      <c r="E4" s="425">
        <v>238896133.08140984</v>
      </c>
      <c r="F4" s="433">
        <f>C4/D4</f>
        <v>0.73084169873844251</v>
      </c>
      <c r="G4" s="433">
        <f t="shared" ref="G4:G16" si="0">C4/E4</f>
        <v>0.97896086915607361</v>
      </c>
      <c r="H4" s="475"/>
      <c r="K4" s="475"/>
      <c r="N4" s="423"/>
      <c r="O4" s="423"/>
    </row>
    <row r="5" spans="1:15" ht="15" thickBot="1" x14ac:dyDescent="0.4">
      <c r="A5" s="421" t="s">
        <v>309</v>
      </c>
      <c r="B5" s="421" t="s">
        <v>1252</v>
      </c>
      <c r="C5" s="425">
        <v>175646603.761437</v>
      </c>
      <c r="D5" s="425">
        <v>158680065.56184775</v>
      </c>
      <c r="E5" s="425">
        <v>174599942.09</v>
      </c>
      <c r="F5" s="433">
        <f t="shared" ref="F5:F10" si="1">C5/D5</f>
        <v>1.1069229341411906</v>
      </c>
      <c r="G5" s="433">
        <f t="shared" si="0"/>
        <v>1.0059946278269525</v>
      </c>
      <c r="H5" s="475"/>
      <c r="K5" s="475"/>
      <c r="N5" s="423"/>
      <c r="O5" s="423"/>
    </row>
    <row r="6" spans="1:15" ht="15" thickBot="1" x14ac:dyDescent="0.4">
      <c r="A6" s="421" t="s">
        <v>309</v>
      </c>
      <c r="B6" s="421" t="s">
        <v>263</v>
      </c>
      <c r="C6" s="425">
        <v>91536753.186304197</v>
      </c>
      <c r="D6" s="425">
        <v>93001703.553708181</v>
      </c>
      <c r="E6" s="425">
        <v>87293000</v>
      </c>
      <c r="F6" s="433">
        <f t="shared" si="1"/>
        <v>0.98424813405102862</v>
      </c>
      <c r="G6" s="433">
        <f t="shared" si="0"/>
        <v>1.0486150457230727</v>
      </c>
      <c r="H6" s="475"/>
      <c r="K6" s="475"/>
      <c r="N6" s="423"/>
      <c r="O6" s="423"/>
    </row>
    <row r="7" spans="1:15" ht="15" thickBot="1" x14ac:dyDescent="0.4">
      <c r="A7" s="421" t="s">
        <v>309</v>
      </c>
      <c r="B7" s="421" t="s">
        <v>1253</v>
      </c>
      <c r="C7" s="425">
        <v>45771559.913683899</v>
      </c>
      <c r="D7" s="425">
        <v>30188436.398436882</v>
      </c>
      <c r="E7" s="425">
        <v>51665000.000000015</v>
      </c>
      <c r="F7" s="433">
        <f t="shared" si="1"/>
        <v>1.5161951188718701</v>
      </c>
      <c r="G7" s="433">
        <f t="shared" si="0"/>
        <v>0.88592973799833319</v>
      </c>
      <c r="H7" s="475"/>
      <c r="K7" s="423"/>
      <c r="N7" s="423"/>
      <c r="O7" s="423"/>
    </row>
    <row r="8" spans="1:15" ht="15" thickBot="1" x14ac:dyDescent="0.4">
      <c r="A8" s="421" t="s">
        <v>309</v>
      </c>
      <c r="B8" s="421" t="s">
        <v>702</v>
      </c>
      <c r="C8" s="425">
        <v>31111093.437277898</v>
      </c>
      <c r="D8" s="425">
        <v>27275603.199999988</v>
      </c>
      <c r="E8" s="425">
        <v>28026035</v>
      </c>
      <c r="F8" s="433">
        <f t="shared" si="1"/>
        <v>1.1406198135804348</v>
      </c>
      <c r="G8" s="433">
        <f t="shared" si="0"/>
        <v>1.1100783053071153</v>
      </c>
      <c r="H8" s="475"/>
      <c r="K8" s="423"/>
      <c r="N8" s="423"/>
      <c r="O8" s="423"/>
    </row>
    <row r="9" spans="1:15" ht="15" thickBot="1" x14ac:dyDescent="0.4">
      <c r="A9" s="421" t="s">
        <v>309</v>
      </c>
      <c r="B9" s="421" t="s">
        <v>436</v>
      </c>
      <c r="C9" s="425">
        <v>23296606.143702298</v>
      </c>
      <c r="D9" s="425">
        <v>27977500</v>
      </c>
      <c r="E9" s="425">
        <v>14633000</v>
      </c>
      <c r="F9" s="433">
        <f t="shared" si="1"/>
        <v>0.83269077450459472</v>
      </c>
      <c r="G9" s="433">
        <f t="shared" si="0"/>
        <v>1.5920594644777077</v>
      </c>
      <c r="H9" s="475"/>
      <c r="K9" s="423"/>
      <c r="N9" s="423"/>
      <c r="O9" s="423"/>
    </row>
    <row r="10" spans="1:15" ht="15" thickBot="1" x14ac:dyDescent="0.4">
      <c r="A10" s="421" t="s">
        <v>309</v>
      </c>
      <c r="B10" s="421" t="s">
        <v>704</v>
      </c>
      <c r="C10" s="425">
        <v>18736834.919182401</v>
      </c>
      <c r="D10" s="425">
        <v>29684928.316193551</v>
      </c>
      <c r="E10" s="425">
        <v>15091000</v>
      </c>
      <c r="F10" s="433">
        <f t="shared" si="1"/>
        <v>0.63119016895052404</v>
      </c>
      <c r="G10" s="433">
        <f t="shared" si="0"/>
        <v>1.2415900151866941</v>
      </c>
      <c r="H10" s="475"/>
      <c r="I10" s="475"/>
      <c r="J10" s="423"/>
      <c r="K10" s="423"/>
      <c r="N10" s="423"/>
      <c r="O10" s="423"/>
    </row>
    <row r="11" spans="1:15" ht="15" thickBot="1" x14ac:dyDescent="0.4">
      <c r="A11" s="421" t="s">
        <v>309</v>
      </c>
      <c r="B11" s="421" t="s">
        <v>435</v>
      </c>
      <c r="C11" s="425">
        <v>5916013.8867673399</v>
      </c>
      <c r="D11" s="425">
        <v>189048.89851623669</v>
      </c>
      <c r="E11" s="425">
        <v>4686000</v>
      </c>
      <c r="F11" s="433">
        <f>C11/D11</f>
        <v>31.293564433326946</v>
      </c>
      <c r="G11" s="433">
        <f>C11/E11</f>
        <v>1.2624869583370337</v>
      </c>
      <c r="H11" s="475"/>
      <c r="I11" s="475"/>
      <c r="J11" s="423"/>
      <c r="K11" s="423"/>
      <c r="N11" s="423"/>
      <c r="O11" s="423"/>
    </row>
    <row r="12" spans="1:15" ht="15" thickBot="1" x14ac:dyDescent="0.4">
      <c r="A12" s="421" t="s">
        <v>309</v>
      </c>
      <c r="B12" s="421" t="s">
        <v>696</v>
      </c>
      <c r="C12" s="425">
        <v>5560834.0730400002</v>
      </c>
      <c r="D12" s="425" t="s">
        <v>78</v>
      </c>
      <c r="E12" s="425">
        <v>4572000</v>
      </c>
      <c r="F12" s="433" t="s">
        <v>78</v>
      </c>
      <c r="G12" s="433">
        <f t="shared" si="0"/>
        <v>1.216280418425197</v>
      </c>
      <c r="H12" s="475"/>
      <c r="I12" s="475"/>
      <c r="J12" s="423"/>
      <c r="K12" s="423"/>
      <c r="N12" s="423"/>
      <c r="O12" s="423"/>
    </row>
    <row r="13" spans="1:15" ht="15" thickBot="1" x14ac:dyDescent="0.4">
      <c r="A13" s="421" t="s">
        <v>309</v>
      </c>
      <c r="B13" s="421" t="s">
        <v>698</v>
      </c>
      <c r="C13" s="425">
        <v>3627993.1040662401</v>
      </c>
      <c r="D13" s="425" t="s">
        <v>78</v>
      </c>
      <c r="E13" s="425">
        <v>3644250.0000000009</v>
      </c>
      <c r="F13" s="433" t="s">
        <v>78</v>
      </c>
      <c r="G13" s="433">
        <f>C13/E13</f>
        <v>0.99553902835048069</v>
      </c>
      <c r="H13" s="475"/>
      <c r="I13" s="475"/>
      <c r="J13" s="423"/>
      <c r="K13" s="423"/>
      <c r="N13" s="423"/>
      <c r="O13" s="423"/>
    </row>
    <row r="14" spans="1:15" ht="15" thickBot="1" x14ac:dyDescent="0.4">
      <c r="A14" s="421" t="s">
        <v>309</v>
      </c>
      <c r="B14" s="421" t="s">
        <v>699</v>
      </c>
      <c r="C14" s="425">
        <v>3363783.9781793798</v>
      </c>
      <c r="D14" s="425">
        <v>1654145.2529411754</v>
      </c>
      <c r="E14" s="425">
        <v>3428414.0845070425</v>
      </c>
      <c r="F14" s="433">
        <f>C14/D14</f>
        <v>2.0335481253525698</v>
      </c>
      <c r="G14" s="433">
        <f>C14/E14</f>
        <v>0.98114868719629722</v>
      </c>
      <c r="H14" s="475"/>
      <c r="I14" s="475"/>
      <c r="J14" s="475"/>
      <c r="K14" s="475"/>
      <c r="N14" s="423"/>
      <c r="O14" s="423"/>
    </row>
    <row r="15" spans="1:15" ht="15" thickBot="1" x14ac:dyDescent="0.4">
      <c r="A15" s="421" t="s">
        <v>309</v>
      </c>
      <c r="B15" s="421" t="s">
        <v>703</v>
      </c>
      <c r="C15" s="425">
        <v>3156390.3592222999</v>
      </c>
      <c r="D15" s="425" t="s">
        <v>78</v>
      </c>
      <c r="E15" s="425">
        <f>2000*1000</f>
        <v>2000000</v>
      </c>
      <c r="F15" s="433" t="s">
        <v>78</v>
      </c>
      <c r="G15" s="433">
        <f t="shared" si="0"/>
        <v>1.57819517961115</v>
      </c>
      <c r="H15" s="475"/>
      <c r="I15" s="475"/>
      <c r="J15" s="475"/>
      <c r="K15" s="475"/>
      <c r="N15" s="423"/>
      <c r="O15" s="423"/>
    </row>
    <row r="16" spans="1:15" ht="15" thickBot="1" x14ac:dyDescent="0.4">
      <c r="A16" s="421" t="s">
        <v>309</v>
      </c>
      <c r="B16" s="421" t="s">
        <v>695</v>
      </c>
      <c r="C16" s="425">
        <v>410674.63973</v>
      </c>
      <c r="D16" s="425" t="s">
        <v>78</v>
      </c>
      <c r="E16" s="425">
        <v>421520</v>
      </c>
      <c r="F16" s="433" t="s">
        <v>78</v>
      </c>
      <c r="G16" s="433">
        <f t="shared" si="0"/>
        <v>0.97427082873884985</v>
      </c>
      <c r="H16" s="475"/>
      <c r="I16" s="475"/>
      <c r="J16" s="475"/>
      <c r="K16" s="475"/>
      <c r="N16" s="423"/>
      <c r="O16" s="423"/>
    </row>
    <row r="17" spans="1:20" ht="15" thickBot="1" x14ac:dyDescent="0.4">
      <c r="A17" s="470" t="s">
        <v>309</v>
      </c>
      <c r="B17" s="470" t="s">
        <v>524</v>
      </c>
      <c r="C17" s="471">
        <f>SUM(C3:C16)</f>
        <v>882964851.23722994</v>
      </c>
      <c r="D17" s="471">
        <f>SUM(D3:D16)</f>
        <v>921071134.31631351</v>
      </c>
      <c r="E17" s="471">
        <f>SUM(E3:E16)</f>
        <v>867901304.25591683</v>
      </c>
      <c r="F17" s="547">
        <f>C17/D17</f>
        <v>0.95862829518876536</v>
      </c>
      <c r="G17" s="472">
        <f>C17/E17</f>
        <v>1.0173562902918178</v>
      </c>
      <c r="H17" s="475"/>
      <c r="I17" s="475"/>
      <c r="J17" s="475"/>
      <c r="K17" s="475"/>
      <c r="N17" s="449"/>
      <c r="O17" s="449"/>
    </row>
    <row r="18" spans="1:20" ht="15" thickBot="1" x14ac:dyDescent="0.4">
      <c r="A18" s="421" t="s">
        <v>114</v>
      </c>
      <c r="B18" s="421" t="s">
        <v>445</v>
      </c>
      <c r="C18" s="425">
        <v>150907892.164617</v>
      </c>
      <c r="D18" s="425">
        <v>94658086.007044092</v>
      </c>
      <c r="E18" s="425">
        <v>147293000</v>
      </c>
      <c r="F18" s="433">
        <f t="shared" ref="F18:F25" si="2">C18/D18</f>
        <v>1.5942419557626277</v>
      </c>
      <c r="G18" s="433">
        <f t="shared" ref="G18:G26" si="3">C18/E18</f>
        <v>1.0245421857428187</v>
      </c>
      <c r="H18" s="475"/>
      <c r="I18" s="475"/>
      <c r="J18" s="475"/>
      <c r="K18" s="475"/>
      <c r="N18" s="423"/>
      <c r="O18" s="423"/>
      <c r="R18" s="423"/>
      <c r="S18" s="423"/>
      <c r="T18" s="423"/>
    </row>
    <row r="19" spans="1:20" ht="15" thickBot="1" x14ac:dyDescent="0.4">
      <c r="A19" s="421" t="s">
        <v>114</v>
      </c>
      <c r="B19" s="421" t="s">
        <v>722</v>
      </c>
      <c r="C19" s="425">
        <v>55129575.698224097</v>
      </c>
      <c r="D19" s="425">
        <v>74936000.000000238</v>
      </c>
      <c r="E19" s="425">
        <v>58792000</v>
      </c>
      <c r="F19" s="433">
        <f t="shared" si="2"/>
        <v>0.73568879708316326</v>
      </c>
      <c r="G19" s="433">
        <f t="shared" si="3"/>
        <v>0.93770539696258159</v>
      </c>
      <c r="H19" s="475"/>
      <c r="I19" s="475"/>
      <c r="J19" s="475"/>
      <c r="K19" s="475"/>
      <c r="N19" s="423"/>
      <c r="O19" s="423"/>
      <c r="R19" s="423"/>
      <c r="S19" s="423"/>
      <c r="T19" s="423"/>
    </row>
    <row r="20" spans="1:20" ht="15" thickBot="1" x14ac:dyDescent="0.4">
      <c r="A20" s="421" t="s">
        <v>114</v>
      </c>
      <c r="B20" s="421" t="s">
        <v>439</v>
      </c>
      <c r="C20" s="425">
        <v>34542133.622589901</v>
      </c>
      <c r="D20" s="425">
        <v>31027959.965641998</v>
      </c>
      <c r="E20" s="425">
        <v>37514799.999999993</v>
      </c>
      <c r="F20" s="433">
        <f t="shared" si="2"/>
        <v>1.1132582890025393</v>
      </c>
      <c r="G20" s="433">
        <f t="shared" si="3"/>
        <v>0.92076016992200171</v>
      </c>
      <c r="H20" s="475"/>
      <c r="I20" s="475"/>
      <c r="J20" s="475"/>
      <c r="K20" s="475"/>
      <c r="N20" s="423"/>
      <c r="O20" s="423"/>
      <c r="R20" s="423"/>
      <c r="S20" s="423"/>
      <c r="T20" s="423"/>
    </row>
    <row r="21" spans="1:20" ht="15" thickBot="1" x14ac:dyDescent="0.4">
      <c r="A21" s="421" t="s">
        <v>114</v>
      </c>
      <c r="B21" s="421" t="s">
        <v>726</v>
      </c>
      <c r="C21" s="425">
        <v>27420367.796813201</v>
      </c>
      <c r="D21" s="425">
        <v>17889549.988365144</v>
      </c>
      <c r="E21" s="425">
        <v>27631481.960416764</v>
      </c>
      <c r="F21" s="433">
        <f t="shared" si="2"/>
        <v>1.5327589466837697</v>
      </c>
      <c r="G21" s="433">
        <f t="shared" si="3"/>
        <v>0.9923596510709779</v>
      </c>
      <c r="H21" s="475"/>
      <c r="I21" s="475"/>
      <c r="J21" s="475"/>
      <c r="K21" s="475"/>
      <c r="R21" s="423"/>
      <c r="S21" s="423"/>
      <c r="T21" s="423"/>
    </row>
    <row r="22" spans="1:20" ht="15" thickBot="1" x14ac:dyDescent="0.4">
      <c r="A22" s="421" t="s">
        <v>114</v>
      </c>
      <c r="B22" s="421" t="s">
        <v>441</v>
      </c>
      <c r="C22" s="425">
        <v>20378326.722155001</v>
      </c>
      <c r="D22" s="425">
        <v>21702515.446331542</v>
      </c>
      <c r="E22" s="425">
        <v>18738679.600000001</v>
      </c>
      <c r="F22" s="433">
        <f t="shared" si="2"/>
        <v>0.93898455100971379</v>
      </c>
      <c r="G22" s="433">
        <f t="shared" si="3"/>
        <v>1.0875006754560763</v>
      </c>
      <c r="H22" s="475"/>
      <c r="I22" s="475"/>
      <c r="J22" s="475"/>
      <c r="K22" s="475"/>
      <c r="N22" s="423"/>
      <c r="O22" s="423"/>
      <c r="R22" s="423"/>
      <c r="S22" s="423"/>
      <c r="T22" s="423"/>
    </row>
    <row r="23" spans="1:20" ht="15" thickBot="1" x14ac:dyDescent="0.4">
      <c r="A23" s="421" t="s">
        <v>114</v>
      </c>
      <c r="B23" s="421" t="s">
        <v>721</v>
      </c>
      <c r="C23" s="425">
        <v>14131467.3286971</v>
      </c>
      <c r="D23" s="425">
        <v>9196819.1680638697</v>
      </c>
      <c r="E23" s="425">
        <v>14084996</v>
      </c>
      <c r="F23" s="433">
        <f t="shared" si="2"/>
        <v>1.5365603118270381</v>
      </c>
      <c r="G23" s="433">
        <f t="shared" si="3"/>
        <v>1.0032993497972666</v>
      </c>
      <c r="H23" s="475"/>
      <c r="I23" s="475"/>
      <c r="J23" s="423"/>
      <c r="K23" s="475"/>
      <c r="N23" s="423"/>
      <c r="O23" s="423"/>
      <c r="R23" s="423"/>
      <c r="S23" s="423"/>
      <c r="T23" s="423"/>
    </row>
    <row r="24" spans="1:20" ht="15" thickBot="1" x14ac:dyDescent="0.4">
      <c r="A24" s="421" t="s">
        <v>114</v>
      </c>
      <c r="B24" s="421" t="s">
        <v>1254</v>
      </c>
      <c r="C24" s="425">
        <v>10172121.984298401</v>
      </c>
      <c r="D24" s="425">
        <v>9693754.9812620264</v>
      </c>
      <c r="E24" s="425">
        <v>9309000</v>
      </c>
      <c r="F24" s="433">
        <f t="shared" si="2"/>
        <v>1.0493479569022588</v>
      </c>
      <c r="G24" s="433">
        <f t="shared" si="3"/>
        <v>1.0927190873668924</v>
      </c>
      <c r="H24" s="475"/>
      <c r="I24" s="475"/>
      <c r="J24" s="423"/>
      <c r="K24" s="475"/>
      <c r="N24" s="423"/>
      <c r="O24" s="423"/>
      <c r="R24" s="423"/>
      <c r="S24" s="423"/>
      <c r="T24" s="423"/>
    </row>
    <row r="25" spans="1:20" ht="15" thickBot="1" x14ac:dyDescent="0.4">
      <c r="A25" s="421" t="s">
        <v>114</v>
      </c>
      <c r="B25" s="421" t="s">
        <v>440</v>
      </c>
      <c r="C25" s="425">
        <v>7698962.3174221497</v>
      </c>
      <c r="D25" s="425">
        <v>2344951.9940445819</v>
      </c>
      <c r="E25" s="425">
        <v>8798000</v>
      </c>
      <c r="F25" s="433">
        <f t="shared" si="2"/>
        <v>3.283206793561241</v>
      </c>
      <c r="G25" s="433">
        <f t="shared" si="3"/>
        <v>0.8750809635624176</v>
      </c>
      <c r="H25" s="475"/>
      <c r="I25" s="475"/>
      <c r="J25" s="423"/>
      <c r="K25" s="475"/>
      <c r="N25" s="423"/>
      <c r="O25" s="423"/>
      <c r="R25" s="423"/>
      <c r="S25" s="423"/>
      <c r="T25" s="423"/>
    </row>
    <row r="26" spans="1:20" ht="15" thickBot="1" x14ac:dyDescent="0.4">
      <c r="A26" s="421" t="s">
        <v>114</v>
      </c>
      <c r="B26" s="421" t="s">
        <v>447</v>
      </c>
      <c r="C26" s="425">
        <v>257366.2</v>
      </c>
      <c r="D26" s="425">
        <v>570740.7967267693</v>
      </c>
      <c r="E26" s="425">
        <v>212000</v>
      </c>
      <c r="F26" s="433">
        <f>C26/D26</f>
        <v>0.45093359625947488</v>
      </c>
      <c r="G26" s="433">
        <f t="shared" si="3"/>
        <v>1.2139915094339624</v>
      </c>
      <c r="H26" s="475"/>
      <c r="I26" s="457"/>
      <c r="J26" s="475"/>
      <c r="K26" s="475"/>
      <c r="R26" s="423"/>
      <c r="S26" s="423"/>
      <c r="T26" s="423"/>
    </row>
    <row r="27" spans="1:20" ht="15" thickBot="1" x14ac:dyDescent="0.4">
      <c r="A27" s="470" t="s">
        <v>114</v>
      </c>
      <c r="B27" s="470" t="s">
        <v>524</v>
      </c>
      <c r="C27" s="471">
        <f>SUM(C18:C26)</f>
        <v>320638213.83481681</v>
      </c>
      <c r="D27" s="471">
        <f>SUM(D18:D26)</f>
        <v>262020378.34748024</v>
      </c>
      <c r="E27" s="471">
        <f>SUM(E18:E26)</f>
        <v>322373957.56041682</v>
      </c>
      <c r="F27" s="547">
        <f>C27/D27</f>
        <v>1.22371479599041</v>
      </c>
      <c r="G27" s="472">
        <f>C27/E27</f>
        <v>0.99461574458825597</v>
      </c>
      <c r="H27" s="475"/>
      <c r="I27" s="475"/>
      <c r="J27" s="475"/>
      <c r="K27" s="475"/>
      <c r="N27" s="449"/>
      <c r="O27" s="449"/>
    </row>
    <row r="28" spans="1:20" ht="15" thickBot="1" x14ac:dyDescent="0.4">
      <c r="A28" s="421" t="s">
        <v>310</v>
      </c>
      <c r="B28" s="421" t="s">
        <v>710</v>
      </c>
      <c r="C28" s="425">
        <v>64669828.375366896</v>
      </c>
      <c r="D28" s="425">
        <v>12771387.504065299</v>
      </c>
      <c r="E28" s="425">
        <f>62379.9*1000</f>
        <v>62379900</v>
      </c>
      <c r="F28" s="433">
        <f>C28/D28</f>
        <v>5.0636493767636166</v>
      </c>
      <c r="G28" s="433">
        <f>C28/E28</f>
        <v>1.0367093947788775</v>
      </c>
      <c r="H28" s="475"/>
      <c r="I28" s="475"/>
      <c r="J28" s="475"/>
      <c r="K28" s="475"/>
      <c r="N28" s="423"/>
      <c r="O28" s="423"/>
    </row>
    <row r="29" spans="1:20" ht="15" thickBot="1" x14ac:dyDescent="0.4">
      <c r="A29" s="421" t="s">
        <v>310</v>
      </c>
      <c r="B29" s="421" t="s">
        <v>709</v>
      </c>
      <c r="C29" s="425">
        <v>61472616.308302902</v>
      </c>
      <c r="D29" s="425">
        <v>2981229.2664001044</v>
      </c>
      <c r="E29" s="425">
        <v>61524000</v>
      </c>
      <c r="F29" s="433">
        <f t="shared" ref="F29:F34" si="4">C29/D29</f>
        <v>20.619888916672402</v>
      </c>
      <c r="G29" s="433">
        <f t="shared" ref="G29:G35" si="5">C29/E29</f>
        <v>0.99916481874232654</v>
      </c>
      <c r="H29" s="475"/>
      <c r="I29" s="475"/>
      <c r="J29" s="475"/>
      <c r="K29" s="475"/>
      <c r="N29" s="423"/>
      <c r="O29" s="423"/>
      <c r="S29" s="475"/>
      <c r="T29" s="475"/>
    </row>
    <row r="30" spans="1:20" ht="15" thickBot="1" x14ac:dyDescent="0.4">
      <c r="A30" s="421" t="s">
        <v>310</v>
      </c>
      <c r="B30" s="421" t="s">
        <v>717</v>
      </c>
      <c r="C30" s="425">
        <v>17258621.278999999</v>
      </c>
      <c r="D30" s="425">
        <v>1085486.7806089944</v>
      </c>
      <c r="E30" s="425">
        <v>16779000</v>
      </c>
      <c r="F30" s="433">
        <f>C30/D30</f>
        <v>15.899430179442016</v>
      </c>
      <c r="G30" s="433">
        <f>C30/E30</f>
        <v>1.0285846164252934</v>
      </c>
      <c r="H30" s="475"/>
      <c r="I30" s="475"/>
      <c r="J30" s="475"/>
      <c r="K30" s="475"/>
      <c r="N30" s="423"/>
      <c r="O30" s="423"/>
    </row>
    <row r="31" spans="1:20" ht="15" thickBot="1" x14ac:dyDescent="0.4">
      <c r="A31" s="421" t="s">
        <v>310</v>
      </c>
      <c r="B31" s="421" t="s">
        <v>1255</v>
      </c>
      <c r="C31" s="425">
        <v>4435178.2141590901</v>
      </c>
      <c r="D31" s="425">
        <v>4877421.0311681144</v>
      </c>
      <c r="E31" s="425">
        <v>6852000</v>
      </c>
      <c r="F31" s="433">
        <f>C31/D31</f>
        <v>0.90932855413076574</v>
      </c>
      <c r="G31" s="433">
        <f>C31/E31</f>
        <v>0.64728228461165938</v>
      </c>
      <c r="H31" s="475"/>
      <c r="I31" s="475"/>
      <c r="J31" s="475"/>
      <c r="K31" s="475"/>
      <c r="N31" s="423"/>
      <c r="O31" s="423"/>
    </row>
    <row r="32" spans="1:20" ht="15" thickBot="1" x14ac:dyDescent="0.4">
      <c r="A32" s="421" t="s">
        <v>310</v>
      </c>
      <c r="B32" s="421" t="s">
        <v>1256</v>
      </c>
      <c r="C32" s="425">
        <v>4366086.99619029</v>
      </c>
      <c r="D32" s="425">
        <v>6984870.4552347437</v>
      </c>
      <c r="E32" s="425">
        <v>4626000</v>
      </c>
      <c r="F32" s="433">
        <f>C32/D32</f>
        <v>0.62507773396400901</v>
      </c>
      <c r="G32" s="433">
        <f>C32/E32</f>
        <v>0.94381474193477954</v>
      </c>
      <c r="H32" s="475"/>
      <c r="I32" s="475"/>
      <c r="J32" s="475"/>
      <c r="K32" s="475"/>
      <c r="N32" s="423"/>
      <c r="O32" s="423"/>
    </row>
    <row r="33" spans="1:15" ht="15" thickBot="1" x14ac:dyDescent="0.4">
      <c r="A33" s="421" t="s">
        <v>310</v>
      </c>
      <c r="B33" s="421" t="s">
        <v>716</v>
      </c>
      <c r="C33" s="425">
        <v>3023818.1246515298</v>
      </c>
      <c r="D33" s="425">
        <v>1825514.1767770201</v>
      </c>
      <c r="E33" s="425">
        <v>2732819.8254218902</v>
      </c>
      <c r="F33" s="433">
        <f>C33/D33</f>
        <v>1.6564199627253173</v>
      </c>
      <c r="G33" s="433">
        <f>C33/E33</f>
        <v>1.1064827971908888</v>
      </c>
      <c r="H33" s="475"/>
      <c r="I33" s="475"/>
      <c r="J33" s="475"/>
      <c r="K33" s="475"/>
      <c r="N33" s="423"/>
      <c r="O33" s="423"/>
    </row>
    <row r="34" spans="1:15" ht="15" thickBot="1" x14ac:dyDescent="0.4">
      <c r="A34" s="421" t="s">
        <v>310</v>
      </c>
      <c r="B34" s="421" t="s">
        <v>449</v>
      </c>
      <c r="C34" s="425">
        <v>2292235.0606749798</v>
      </c>
      <c r="D34" s="425">
        <v>1344710.779717755</v>
      </c>
      <c r="E34" s="425">
        <v>2403000</v>
      </c>
      <c r="F34" s="433">
        <f t="shared" si="4"/>
        <v>1.7046305385877127</v>
      </c>
      <c r="G34" s="433">
        <f t="shared" si="5"/>
        <v>0.95390555999791082</v>
      </c>
      <c r="H34" s="475"/>
      <c r="I34" s="475"/>
      <c r="J34" s="475"/>
      <c r="K34" s="475"/>
      <c r="N34" s="423"/>
      <c r="O34" s="423"/>
    </row>
    <row r="35" spans="1:15" ht="15" thickBot="1" x14ac:dyDescent="0.4">
      <c r="A35" s="421" t="s">
        <v>310</v>
      </c>
      <c r="B35" s="421" t="s">
        <v>711</v>
      </c>
      <c r="C35" s="425">
        <v>330699.85023134103</v>
      </c>
      <c r="D35" s="425" t="s">
        <v>78</v>
      </c>
      <c r="E35" s="425">
        <f>351*1000</f>
        <v>351000</v>
      </c>
      <c r="F35" s="433" t="s">
        <v>78</v>
      </c>
      <c r="G35" s="433">
        <f t="shared" si="5"/>
        <v>0.94216481547390607</v>
      </c>
      <c r="H35" s="475"/>
      <c r="I35" s="475"/>
      <c r="J35" s="475"/>
      <c r="K35" s="475"/>
      <c r="N35" s="423"/>
      <c r="O35" s="423"/>
    </row>
    <row r="36" spans="1:15" ht="15" thickBot="1" x14ac:dyDescent="0.4">
      <c r="A36" s="470" t="s">
        <v>310</v>
      </c>
      <c r="B36" s="470" t="s">
        <v>524</v>
      </c>
      <c r="C36" s="471">
        <f>SUM(C28:C35)</f>
        <v>157849084.20857701</v>
      </c>
      <c r="D36" s="471">
        <f>SUM(D28:D35)</f>
        <v>31870619.99397203</v>
      </c>
      <c r="E36" s="471">
        <f>SUM(E28:E35)</f>
        <v>157647719.8254219</v>
      </c>
      <c r="F36" s="547">
        <f>C36/D36</f>
        <v>4.9528087071551292</v>
      </c>
      <c r="G36" s="472">
        <f>C36/E36</f>
        <v>1.0012773060300402</v>
      </c>
      <c r="H36" s="475"/>
      <c r="I36" s="475"/>
      <c r="J36" s="475"/>
      <c r="K36" s="475"/>
      <c r="N36" s="423"/>
      <c r="O36" s="423"/>
    </row>
    <row r="37" spans="1:15" ht="15" thickBot="1" x14ac:dyDescent="0.4">
      <c r="A37" s="421" t="s">
        <v>313</v>
      </c>
      <c r="B37" s="421" t="s">
        <v>719</v>
      </c>
      <c r="C37" s="425">
        <v>71251.352490755802</v>
      </c>
      <c r="D37" s="425" t="s">
        <v>78</v>
      </c>
      <c r="E37" s="425" t="s">
        <v>78</v>
      </c>
      <c r="F37" s="425" t="s">
        <v>78</v>
      </c>
      <c r="G37" s="433" t="s">
        <v>78</v>
      </c>
      <c r="H37" s="475"/>
      <c r="I37" s="475"/>
      <c r="J37" s="475"/>
      <c r="K37" s="475"/>
      <c r="N37" s="423"/>
      <c r="O37" s="423"/>
    </row>
    <row r="38" spans="1:15" ht="15" thickBot="1" x14ac:dyDescent="0.4">
      <c r="A38" s="421" t="s">
        <v>312</v>
      </c>
      <c r="B38" s="421" t="s">
        <v>733</v>
      </c>
      <c r="C38" s="425">
        <v>68220.021924020199</v>
      </c>
      <c r="D38" s="425" t="s">
        <v>78</v>
      </c>
      <c r="E38" s="425" t="s">
        <v>78</v>
      </c>
      <c r="F38" s="425" t="s">
        <v>78</v>
      </c>
      <c r="G38" s="433" t="s">
        <v>78</v>
      </c>
      <c r="H38" s="475"/>
      <c r="I38" s="475"/>
      <c r="J38" s="475"/>
      <c r="K38" s="475"/>
      <c r="N38" s="423"/>
      <c r="O38" s="423"/>
    </row>
    <row r="39" spans="1:15" ht="15" thickBot="1" x14ac:dyDescent="0.4">
      <c r="A39" s="421" t="s">
        <v>313</v>
      </c>
      <c r="B39" s="421" t="s">
        <v>720</v>
      </c>
      <c r="C39" s="425">
        <v>12593.05</v>
      </c>
      <c r="D39" s="425" t="s">
        <v>78</v>
      </c>
      <c r="E39" s="425" t="s">
        <v>78</v>
      </c>
      <c r="F39" s="425" t="s">
        <v>78</v>
      </c>
      <c r="G39" s="433" t="s">
        <v>78</v>
      </c>
      <c r="H39" s="475"/>
      <c r="I39" s="475"/>
      <c r="J39" s="475"/>
      <c r="K39" s="475"/>
      <c r="N39" s="423"/>
      <c r="O39" s="423"/>
    </row>
    <row r="40" spans="1:15" ht="15" thickBot="1" x14ac:dyDescent="0.4">
      <c r="A40" s="470" t="s">
        <v>313</v>
      </c>
      <c r="B40" s="470" t="s">
        <v>524</v>
      </c>
      <c r="C40" s="471">
        <f>SUM(C37:C39)</f>
        <v>152064.42441477597</v>
      </c>
      <c r="D40" s="471" t="s">
        <v>78</v>
      </c>
      <c r="E40" s="471"/>
      <c r="F40" s="547"/>
      <c r="G40" s="472"/>
      <c r="H40" s="475"/>
      <c r="I40" s="475"/>
      <c r="J40" s="475"/>
      <c r="K40" s="475"/>
      <c r="L40" s="423"/>
      <c r="M40" s="423"/>
      <c r="N40" s="423"/>
      <c r="O40" s="423"/>
    </row>
    <row r="41" spans="1:15" ht="15" thickBot="1" x14ac:dyDescent="0.4">
      <c r="A41" s="421" t="s">
        <v>52</v>
      </c>
      <c r="B41" s="421" t="s">
        <v>423</v>
      </c>
      <c r="C41" s="425">
        <v>184041503.038266</v>
      </c>
      <c r="D41" s="425">
        <v>200000000</v>
      </c>
      <c r="E41" s="425">
        <v>193341000</v>
      </c>
      <c r="F41" s="433">
        <v>0.86286762991634502</v>
      </c>
      <c r="G41" s="433">
        <v>0.89258629045711468</v>
      </c>
      <c r="H41" s="475"/>
      <c r="I41" s="475"/>
      <c r="J41" s="475"/>
      <c r="K41" s="475"/>
      <c r="L41" s="423"/>
      <c r="M41" s="423"/>
      <c r="N41" s="423"/>
      <c r="O41" s="423"/>
    </row>
    <row r="42" spans="1:15" ht="15" thickBot="1" x14ac:dyDescent="0.4">
      <c r="A42" s="470" t="s">
        <v>52</v>
      </c>
      <c r="B42" s="470" t="s">
        <v>524</v>
      </c>
      <c r="C42" s="471">
        <f>C41</f>
        <v>184041503.038266</v>
      </c>
      <c r="D42" s="471">
        <v>200000000</v>
      </c>
      <c r="E42" s="471">
        <v>193341000</v>
      </c>
      <c r="F42" s="547">
        <f>C42/D42</f>
        <v>0.92020751519133004</v>
      </c>
      <c r="G42" s="472">
        <f>C42/E42</f>
        <v>0.95190106101792171</v>
      </c>
      <c r="H42" s="475"/>
      <c r="I42" s="475"/>
      <c r="J42" s="475"/>
      <c r="K42" s="475"/>
      <c r="L42" s="423"/>
      <c r="M42" s="423"/>
      <c r="N42" s="423"/>
      <c r="O42" s="423"/>
    </row>
    <row r="43" spans="1:15" ht="15" thickBot="1" x14ac:dyDescent="0.4">
      <c r="A43" s="421" t="s">
        <v>145</v>
      </c>
      <c r="B43" s="421" t="s">
        <v>536</v>
      </c>
      <c r="C43" s="425">
        <v>52202733.511323147</v>
      </c>
      <c r="D43" s="425" t="s">
        <v>78</v>
      </c>
      <c r="E43" s="425">
        <v>53094428</v>
      </c>
      <c r="F43" s="433" t="s">
        <v>78</v>
      </c>
      <c r="G43" s="433">
        <v>0</v>
      </c>
      <c r="H43" s="449"/>
      <c r="I43" s="475"/>
      <c r="J43" s="449"/>
      <c r="K43" s="449"/>
      <c r="N43" s="423"/>
      <c r="O43" s="423"/>
    </row>
    <row r="44" spans="1:15" ht="15" thickBot="1" x14ac:dyDescent="0.4">
      <c r="A44" s="421" t="s">
        <v>145</v>
      </c>
      <c r="B44" s="421" t="s">
        <v>537</v>
      </c>
      <c r="C44" s="425">
        <v>102180962</v>
      </c>
      <c r="D44" s="425" t="s">
        <v>78</v>
      </c>
      <c r="E44" s="425">
        <v>102180962</v>
      </c>
      <c r="F44" s="433" t="s">
        <v>78</v>
      </c>
      <c r="G44" s="433">
        <f>C44/E44</f>
        <v>1</v>
      </c>
      <c r="H44" s="449"/>
      <c r="I44" s="475"/>
      <c r="J44" s="449"/>
      <c r="K44" s="449"/>
      <c r="N44" s="423"/>
      <c r="O44" s="423"/>
    </row>
    <row r="45" spans="1:15" ht="15" thickBot="1" x14ac:dyDescent="0.4">
      <c r="A45" s="435" t="s">
        <v>476</v>
      </c>
      <c r="B45" s="435" t="s">
        <v>371</v>
      </c>
      <c r="C45" s="436">
        <f>C17+C27+C36+C40+C42+C44+C43</f>
        <v>1700029412.2546277</v>
      </c>
      <c r="D45" s="436">
        <f>D17+D27+D36+D42</f>
        <v>1414962132.6577659</v>
      </c>
      <c r="E45" s="436">
        <f>E17+E27+E36+E40+E42+E44+E43</f>
        <v>1696539371.6417556</v>
      </c>
      <c r="F45" s="476">
        <f>C45/D45</f>
        <v>1.2014663664966152</v>
      </c>
      <c r="G45" s="476">
        <f>C45/E45</f>
        <v>1.0020571527376314</v>
      </c>
      <c r="I45" s="475"/>
      <c r="N45" s="423"/>
      <c r="O45" s="423"/>
    </row>
    <row r="46" spans="1:15" x14ac:dyDescent="0.35">
      <c r="D46" s="426"/>
      <c r="N46" s="423"/>
      <c r="O46" s="423"/>
    </row>
    <row r="47" spans="1:15" x14ac:dyDescent="0.35">
      <c r="C47" s="423"/>
      <c r="D47" s="423"/>
      <c r="E47" s="423"/>
      <c r="N47" s="423"/>
      <c r="O47" s="423"/>
    </row>
    <row r="48" spans="1:15" x14ac:dyDescent="0.35">
      <c r="C48" s="449"/>
      <c r="N48" s="423"/>
      <c r="O48" s="423"/>
    </row>
    <row r="49" spans="3:15" x14ac:dyDescent="0.35">
      <c r="C49" s="423"/>
      <c r="D49" s="423"/>
      <c r="E49" s="423"/>
      <c r="N49" s="423"/>
      <c r="O49" s="423"/>
    </row>
    <row r="50" spans="3:15" x14ac:dyDescent="0.35">
      <c r="C50" s="423"/>
      <c r="D50" s="423"/>
      <c r="E50" s="423"/>
      <c r="F50" s="423"/>
      <c r="G50" s="423"/>
    </row>
    <row r="51" spans="3:15" x14ac:dyDescent="0.35">
      <c r="C51" s="457"/>
      <c r="D51" s="457"/>
      <c r="E51" s="457"/>
      <c r="H51" s="423"/>
      <c r="I51" s="423"/>
      <c r="J51" s="423"/>
      <c r="K51" s="423"/>
      <c r="L51" s="423"/>
    </row>
    <row r="52" spans="3:15" x14ac:dyDescent="0.35">
      <c r="C52" s="423"/>
      <c r="D52" s="423"/>
      <c r="E52" s="423"/>
      <c r="F52" s="423"/>
      <c r="G52" s="423"/>
      <c r="H52" s="423"/>
      <c r="I52" s="423"/>
      <c r="J52" s="423"/>
      <c r="K52" s="423"/>
      <c r="L52" s="423"/>
    </row>
    <row r="53" spans="3:15" x14ac:dyDescent="0.35">
      <c r="C53" s="423"/>
      <c r="D53" s="423"/>
      <c r="E53" s="457"/>
      <c r="F53" s="423"/>
      <c r="G53" s="423"/>
      <c r="H53" s="423"/>
      <c r="I53" s="423"/>
      <c r="J53" s="423"/>
      <c r="K53" s="423"/>
      <c r="L53" s="423"/>
    </row>
    <row r="54" spans="3:15" x14ac:dyDescent="0.35">
      <c r="C54" s="423"/>
      <c r="D54" s="423"/>
      <c r="E54" s="423"/>
      <c r="F54" s="423"/>
      <c r="G54" s="423"/>
      <c r="H54" s="423"/>
      <c r="I54" s="423"/>
      <c r="J54" s="423"/>
      <c r="K54" s="423"/>
      <c r="L54" s="423"/>
    </row>
    <row r="55" spans="3:15" x14ac:dyDescent="0.35">
      <c r="C55" s="423"/>
      <c r="D55" s="423"/>
      <c r="E55" s="423"/>
      <c r="F55" s="423"/>
      <c r="G55" s="423"/>
      <c r="H55" s="423"/>
      <c r="I55" s="423"/>
      <c r="J55" s="423"/>
      <c r="K55" s="423"/>
      <c r="L55" s="423"/>
    </row>
    <row r="56" spans="3:15" x14ac:dyDescent="0.35">
      <c r="C56" s="423"/>
      <c r="D56" s="423"/>
      <c r="E56" s="423"/>
      <c r="F56" s="423"/>
      <c r="G56" s="423"/>
      <c r="H56" s="423"/>
      <c r="I56" s="423"/>
      <c r="J56" s="423"/>
      <c r="K56" s="423"/>
      <c r="L56" s="423"/>
    </row>
    <row r="57" spans="3:15" x14ac:dyDescent="0.35">
      <c r="C57" s="423"/>
      <c r="D57" s="423"/>
      <c r="E57" s="423"/>
      <c r="F57" s="423"/>
      <c r="G57" s="423"/>
      <c r="H57" s="423"/>
      <c r="I57" s="423"/>
      <c r="J57" s="423"/>
      <c r="K57" s="423"/>
      <c r="L57" s="423"/>
    </row>
    <row r="58" spans="3:15" x14ac:dyDescent="0.35">
      <c r="E58" s="449"/>
    </row>
    <row r="59" spans="3:15" x14ac:dyDescent="0.35">
      <c r="E59" s="449"/>
    </row>
    <row r="61" spans="3:15" x14ac:dyDescent="0.35">
      <c r="C61" s="423"/>
    </row>
    <row r="62" spans="3:15" x14ac:dyDescent="0.35">
      <c r="C62" s="449"/>
    </row>
  </sheetData>
  <sortState xmlns:xlrd2="http://schemas.microsoft.com/office/spreadsheetml/2017/richdata2" ref="A29:G35">
    <sortCondition descending="1" ref="C29"/>
  </sortState>
  <pageMargins left="0.7" right="0.7" top="0.75" bottom="0.75" header="0.3" footer="0.3"/>
  <pageSetup orientation="portrait" r:id="rId1"/>
  <ignoredErrors>
    <ignoredError sqref="D4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5493-4914-4BC6-81F0-705A620EED1B}">
  <dimension ref="A1:L22"/>
  <sheetViews>
    <sheetView showGridLines="0" workbookViewId="0">
      <selection activeCell="F3" sqref="F3:J4"/>
    </sheetView>
  </sheetViews>
  <sheetFormatPr defaultRowHeight="14.5" x14ac:dyDescent="0.35"/>
  <cols>
    <col min="1" max="1" width="20.7265625" customWidth="1"/>
    <col min="2" max="2" width="21.54296875" style="423" customWidth="1"/>
    <col min="3" max="3" width="21.26953125" style="423" customWidth="1"/>
    <col min="4" max="4" width="20.26953125" style="423" customWidth="1"/>
    <col min="5" max="5" width="13.453125" customWidth="1"/>
    <col min="6" max="6" width="15.81640625" customWidth="1"/>
    <col min="7" max="7" width="16.81640625" bestFit="1" customWidth="1"/>
    <col min="8" max="8" width="20.7265625" customWidth="1"/>
    <col min="9" max="9" width="21.453125" customWidth="1"/>
    <col min="10" max="12" width="16.81640625" bestFit="1" customWidth="1"/>
    <col min="13" max="13" width="30.26953125" customWidth="1"/>
  </cols>
  <sheetData>
    <row r="1" spans="1:12" ht="26" x14ac:dyDescent="0.35">
      <c r="A1" s="257" t="s">
        <v>539</v>
      </c>
    </row>
    <row r="2" spans="1:12" ht="27" thickBot="1" x14ac:dyDescent="0.4">
      <c r="A2" s="420" t="s">
        <v>23</v>
      </c>
      <c r="B2" s="462" t="s">
        <v>150</v>
      </c>
      <c r="C2" s="462" t="s">
        <v>151</v>
      </c>
      <c r="D2" s="462" t="s">
        <v>165</v>
      </c>
      <c r="H2" s="423"/>
      <c r="I2" s="423"/>
      <c r="J2" s="423"/>
      <c r="K2" s="423"/>
      <c r="L2" s="423"/>
    </row>
    <row r="3" spans="1:12" ht="15.5" thickTop="1" thickBot="1" x14ac:dyDescent="0.4">
      <c r="A3" s="421" t="s">
        <v>24</v>
      </c>
      <c r="B3" s="466">
        <v>1199553693.7257199</v>
      </c>
      <c r="C3" s="466">
        <v>1259439318.0896399</v>
      </c>
      <c r="D3" s="466">
        <v>1035161189.7108999</v>
      </c>
      <c r="E3" s="434"/>
      <c r="F3" s="423"/>
      <c r="G3" s="423"/>
      <c r="H3" s="423"/>
      <c r="I3" s="423"/>
      <c r="J3" s="423"/>
      <c r="K3" s="423"/>
      <c r="L3" s="423"/>
    </row>
    <row r="4" spans="1:12" ht="15" thickBot="1" x14ac:dyDescent="0.4">
      <c r="A4" s="523" t="s">
        <v>423</v>
      </c>
      <c r="B4" s="524">
        <v>196300500</v>
      </c>
      <c r="C4" s="524">
        <v>184041503.038266</v>
      </c>
      <c r="D4" s="524">
        <v>184041503.038266</v>
      </c>
      <c r="E4" s="434"/>
      <c r="G4" s="423"/>
      <c r="H4" s="423"/>
      <c r="I4" s="423"/>
      <c r="J4" s="423"/>
      <c r="K4" s="423"/>
      <c r="L4" s="423"/>
    </row>
    <row r="5" spans="1:12" ht="15" thickBot="1" x14ac:dyDescent="0.4">
      <c r="A5" s="421" t="s">
        <v>145</v>
      </c>
      <c r="B5" s="466">
        <v>148194129.77600002</v>
      </c>
      <c r="C5" s="466">
        <v>143179894.02552098</v>
      </c>
      <c r="D5" s="466">
        <v>112313375.97692698</v>
      </c>
      <c r="E5" s="434"/>
      <c r="F5" s="449"/>
      <c r="G5" s="423"/>
      <c r="H5" s="423"/>
      <c r="I5" s="423"/>
      <c r="J5" s="423"/>
      <c r="K5" s="423"/>
      <c r="L5" s="423"/>
    </row>
    <row r="6" spans="1:12" ht="15" thickBot="1" x14ac:dyDescent="0.4">
      <c r="A6" s="421" t="s">
        <v>25</v>
      </c>
      <c r="B6" s="466">
        <v>87385548.4060307</v>
      </c>
      <c r="C6" s="466">
        <v>82965970.994440496</v>
      </c>
      <c r="D6" s="466">
        <v>71108499.659779698</v>
      </c>
      <c r="E6" s="434"/>
      <c r="G6" s="423"/>
      <c r="H6" s="423"/>
      <c r="I6" s="423"/>
      <c r="J6" s="423"/>
      <c r="K6" s="423"/>
      <c r="L6" s="423"/>
    </row>
    <row r="7" spans="1:12" ht="15" thickBot="1" x14ac:dyDescent="0.4">
      <c r="A7" s="421" t="s">
        <v>219</v>
      </c>
      <c r="B7" s="466">
        <v>0</v>
      </c>
      <c r="C7" s="466">
        <v>0</v>
      </c>
      <c r="D7" s="466">
        <v>55129575.698224097</v>
      </c>
      <c r="E7" s="434"/>
      <c r="G7" s="423"/>
      <c r="H7" s="423"/>
      <c r="I7" s="423"/>
      <c r="J7" s="423"/>
      <c r="K7" s="423"/>
      <c r="L7" s="423"/>
    </row>
    <row r="8" spans="1:12" ht="15" thickBot="1" x14ac:dyDescent="0.4">
      <c r="A8" s="421" t="s">
        <v>141</v>
      </c>
      <c r="B8" s="466">
        <v>62967845.503256202</v>
      </c>
      <c r="C8" s="466">
        <v>64199991.501062497</v>
      </c>
      <c r="D8" s="466">
        <v>39540848.603586599</v>
      </c>
      <c r="E8" s="434"/>
      <c r="G8" s="423"/>
      <c r="H8" s="423"/>
      <c r="I8" s="423"/>
      <c r="J8" s="423"/>
      <c r="K8" s="423"/>
      <c r="L8" s="423"/>
    </row>
    <row r="9" spans="1:12" ht="15" thickBot="1" x14ac:dyDescent="0.4">
      <c r="A9" s="421" t="s">
        <v>26</v>
      </c>
      <c r="B9" s="466">
        <v>40413943.046999998</v>
      </c>
      <c r="C9" s="466">
        <v>39863394.436988696</v>
      </c>
      <c r="D9" s="466">
        <v>33489245.534311399</v>
      </c>
      <c r="E9" s="434"/>
      <c r="G9" s="423"/>
      <c r="H9" s="423"/>
      <c r="I9" s="423"/>
      <c r="J9" s="423"/>
      <c r="K9" s="423"/>
      <c r="L9" s="423"/>
    </row>
    <row r="10" spans="1:12" ht="15" thickBot="1" x14ac:dyDescent="0.4">
      <c r="A10" s="421" t="s">
        <v>27</v>
      </c>
      <c r="B10" s="466">
        <v>40571447.035999998</v>
      </c>
      <c r="C10" s="466">
        <v>38736163.475693896</v>
      </c>
      <c r="D10" s="466">
        <v>30218664.920771301</v>
      </c>
      <c r="E10" s="434"/>
      <c r="F10" s="581"/>
      <c r="G10" s="423"/>
      <c r="H10" s="423"/>
      <c r="I10" s="423"/>
      <c r="J10" s="423"/>
      <c r="K10" s="423"/>
      <c r="L10" s="423"/>
    </row>
    <row r="11" spans="1:12" ht="15" thickBot="1" x14ac:dyDescent="0.4">
      <c r="A11" s="421" t="s">
        <v>370</v>
      </c>
      <c r="B11" s="466">
        <v>13421602.01</v>
      </c>
      <c r="C11" s="466">
        <v>12729307.125977401</v>
      </c>
      <c r="D11" s="466">
        <v>9816340.7676385902</v>
      </c>
      <c r="E11" s="434"/>
      <c r="G11" s="423"/>
      <c r="H11" s="423"/>
      <c r="I11" s="423"/>
      <c r="J11" s="423"/>
      <c r="K11" s="423"/>
      <c r="L11" s="423"/>
    </row>
    <row r="12" spans="1:12" ht="15" thickBot="1" x14ac:dyDescent="0.4">
      <c r="A12" s="421" t="s">
        <v>540</v>
      </c>
      <c r="B12" s="466">
        <v>9943837.4187535606</v>
      </c>
      <c r="C12" s="466">
        <v>9972853.8215676099</v>
      </c>
      <c r="D12" s="466">
        <v>9092442.0868462306</v>
      </c>
      <c r="E12" s="434"/>
      <c r="G12" s="423"/>
      <c r="H12" s="423"/>
      <c r="I12" s="423"/>
      <c r="J12" s="423"/>
      <c r="K12" s="423"/>
      <c r="L12" s="423"/>
    </row>
    <row r="13" spans="1:12" ht="15" thickBot="1" x14ac:dyDescent="0.4">
      <c r="A13" s="421" t="s">
        <v>142</v>
      </c>
      <c r="B13" s="466">
        <v>9167885.9586708508</v>
      </c>
      <c r="C13" s="466">
        <v>9771907.5863874108</v>
      </c>
      <c r="D13" s="466">
        <v>9667431.8036852796</v>
      </c>
      <c r="E13" s="434"/>
      <c r="G13" s="423"/>
      <c r="H13" s="423"/>
      <c r="I13" s="423"/>
      <c r="J13" s="423"/>
      <c r="K13" s="423"/>
      <c r="L13" s="423"/>
    </row>
    <row r="14" spans="1:12" ht="15" thickBot="1" x14ac:dyDescent="0.4">
      <c r="A14" s="421" t="s">
        <v>837</v>
      </c>
      <c r="B14" s="466">
        <v>17192705.789999999</v>
      </c>
      <c r="C14" s="466">
        <v>6713766.2687164303</v>
      </c>
      <c r="D14" s="466">
        <v>5202319.7994166603</v>
      </c>
      <c r="E14" s="434"/>
      <c r="G14" s="423"/>
      <c r="H14" s="423"/>
      <c r="I14" s="423"/>
      <c r="J14" s="423"/>
      <c r="K14" s="423"/>
      <c r="L14" s="423"/>
    </row>
    <row r="15" spans="1:12" ht="15" thickBot="1" x14ac:dyDescent="0.4">
      <c r="A15" s="421" t="s">
        <v>541</v>
      </c>
      <c r="B15" s="466">
        <v>3427389.0962803401</v>
      </c>
      <c r="C15" s="466">
        <v>3070419.9279326</v>
      </c>
      <c r="D15" s="466">
        <v>3067012.5869700499</v>
      </c>
      <c r="E15" s="434"/>
      <c r="G15" s="423"/>
      <c r="H15" s="423"/>
      <c r="I15" s="423"/>
      <c r="J15" s="423"/>
      <c r="K15" s="423"/>
      <c r="L15" s="423"/>
    </row>
    <row r="16" spans="1:12" x14ac:dyDescent="0.35">
      <c r="A16" s="429" t="s">
        <v>371</v>
      </c>
      <c r="B16" s="430">
        <f>SUM(B3:B15)</f>
        <v>1828540527.7677116</v>
      </c>
      <c r="C16" s="430">
        <f>SUM(C3:C15)</f>
        <v>1854684490.2921937</v>
      </c>
      <c r="D16" s="430">
        <f>SUM(D3:D15)</f>
        <v>1597848450.1873229</v>
      </c>
      <c r="E16" s="434"/>
      <c r="F16" s="434"/>
      <c r="H16" s="423"/>
      <c r="I16" s="449"/>
    </row>
    <row r="17" spans="1:8" x14ac:dyDescent="0.35">
      <c r="A17" s="478"/>
    </row>
    <row r="18" spans="1:8" x14ac:dyDescent="0.35">
      <c r="A18" s="60" t="s">
        <v>693</v>
      </c>
    </row>
    <row r="22" spans="1:8" x14ac:dyDescent="0.35">
      <c r="F22" s="423"/>
      <c r="G22" s="423"/>
      <c r="H22" s="42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5619C-63DB-45D5-9FF5-7943C5422FB1}">
  <dimension ref="A1:J22"/>
  <sheetViews>
    <sheetView showGridLines="0" workbookViewId="0">
      <selection activeCell="D3" sqref="D3:D13"/>
    </sheetView>
  </sheetViews>
  <sheetFormatPr defaultRowHeight="14.5" x14ac:dyDescent="0.35"/>
  <cols>
    <col min="1" max="1" width="20.7265625" customWidth="1"/>
    <col min="2" max="2" width="19.81640625" style="423" customWidth="1"/>
    <col min="3" max="4" width="20" style="423" customWidth="1"/>
    <col min="10" max="10" width="11.54296875" bestFit="1" customWidth="1"/>
  </cols>
  <sheetData>
    <row r="1" spans="1:10" ht="26" x14ac:dyDescent="0.35">
      <c r="A1" s="257" t="s">
        <v>542</v>
      </c>
    </row>
    <row r="2" spans="1:10" ht="30" customHeight="1" thickBot="1" x14ac:dyDescent="0.4">
      <c r="A2" s="420" t="s">
        <v>23</v>
      </c>
      <c r="B2" s="462" t="s">
        <v>527</v>
      </c>
      <c r="C2" s="462" t="s">
        <v>528</v>
      </c>
      <c r="D2" s="462" t="s">
        <v>529</v>
      </c>
      <c r="J2" s="423"/>
    </row>
    <row r="3" spans="1:10" ht="15.5" thickTop="1" thickBot="1" x14ac:dyDescent="0.4">
      <c r="A3" s="421" t="s">
        <v>24</v>
      </c>
      <c r="B3" s="466">
        <v>136822.69939811551</v>
      </c>
      <c r="C3" s="466">
        <v>185207.17808927299</v>
      </c>
      <c r="D3" s="466">
        <v>150193.84013356501</v>
      </c>
      <c r="J3" s="423"/>
    </row>
    <row r="4" spans="1:10" ht="15" thickBot="1" x14ac:dyDescent="0.4">
      <c r="A4" s="421" t="s">
        <v>423</v>
      </c>
      <c r="B4" s="466" t="s">
        <v>348</v>
      </c>
      <c r="C4" s="466">
        <v>31983</v>
      </c>
      <c r="D4" s="466">
        <v>31983</v>
      </c>
      <c r="J4" s="423"/>
    </row>
    <row r="5" spans="1:10" ht="15" thickBot="1" x14ac:dyDescent="0.4">
      <c r="A5" s="421" t="s">
        <v>145</v>
      </c>
      <c r="B5" s="466">
        <v>11028.593929335</v>
      </c>
      <c r="C5" s="466">
        <v>12823.808758806001</v>
      </c>
      <c r="D5" s="466">
        <v>9117.2450000000008</v>
      </c>
      <c r="E5" s="449"/>
      <c r="F5" s="449"/>
      <c r="J5" s="423"/>
    </row>
    <row r="6" spans="1:10" ht="15" thickBot="1" x14ac:dyDescent="0.4">
      <c r="A6" s="421" t="s">
        <v>25</v>
      </c>
      <c r="B6" s="466">
        <v>19605.5278942451</v>
      </c>
      <c r="C6" s="466">
        <v>15464.217778159</v>
      </c>
      <c r="D6" s="466">
        <v>13295.2</v>
      </c>
      <c r="J6" s="423"/>
    </row>
    <row r="7" spans="1:10" ht="15" thickBot="1" x14ac:dyDescent="0.4">
      <c r="A7" s="421" t="s">
        <v>141</v>
      </c>
      <c r="B7" s="466">
        <v>3252.0223186510102</v>
      </c>
      <c r="C7" s="466">
        <v>9106.7606251738907</v>
      </c>
      <c r="D7" s="466">
        <v>5549.57</v>
      </c>
      <c r="J7" s="423"/>
    </row>
    <row r="8" spans="1:10" ht="15" thickBot="1" x14ac:dyDescent="0.4">
      <c r="A8" s="421" t="s">
        <v>27</v>
      </c>
      <c r="B8" s="466">
        <v>6547.7303929999998</v>
      </c>
      <c r="C8" s="466">
        <v>7420.0745954866597</v>
      </c>
      <c r="D8" s="466">
        <v>5879.8786220301799</v>
      </c>
      <c r="J8" s="423"/>
    </row>
    <row r="9" spans="1:10" ht="15" thickBot="1" x14ac:dyDescent="0.4">
      <c r="A9" s="421" t="s">
        <v>26</v>
      </c>
      <c r="B9" s="466">
        <v>4143.9125729999996</v>
      </c>
      <c r="C9" s="466">
        <v>3664.6601325859501</v>
      </c>
      <c r="D9" s="466">
        <v>3084.6730684848499</v>
      </c>
      <c r="J9" s="423"/>
    </row>
    <row r="10" spans="1:10" ht="15" thickBot="1" x14ac:dyDescent="0.4">
      <c r="A10" s="421" t="s">
        <v>370</v>
      </c>
      <c r="B10" s="466">
        <v>1677.0779</v>
      </c>
      <c r="C10" s="466">
        <v>1876.39033913449</v>
      </c>
      <c r="D10" s="466">
        <v>1463.5</v>
      </c>
      <c r="J10" s="423"/>
    </row>
    <row r="11" spans="1:10" ht="15" thickBot="1" x14ac:dyDescent="0.4">
      <c r="A11" s="421" t="s">
        <v>541</v>
      </c>
      <c r="B11" s="466">
        <v>1481.5485566806601</v>
      </c>
      <c r="C11" s="466">
        <v>1265.2174656603199</v>
      </c>
      <c r="D11" s="466">
        <v>1264.684</v>
      </c>
      <c r="J11" s="423"/>
    </row>
    <row r="12" spans="1:10" ht="15" thickBot="1" x14ac:dyDescent="0.4">
      <c r="A12" s="421" t="s">
        <v>142</v>
      </c>
      <c r="B12" s="466">
        <v>1218.1629875772601</v>
      </c>
      <c r="C12" s="466">
        <v>1236.58691047311</v>
      </c>
      <c r="D12" s="466">
        <v>1230.8233308116401</v>
      </c>
      <c r="J12" s="423"/>
    </row>
    <row r="13" spans="1:10" ht="15" thickBot="1" x14ac:dyDescent="0.4">
      <c r="A13" s="421" t="s">
        <v>540</v>
      </c>
      <c r="B13" s="466">
        <v>941.14314718278195</v>
      </c>
      <c r="C13" s="466">
        <v>940.17493179229302</v>
      </c>
      <c r="D13" s="466">
        <v>870.05554423443095</v>
      </c>
      <c r="J13" s="423"/>
    </row>
    <row r="14" spans="1:10" ht="15" thickBot="1" x14ac:dyDescent="0.4">
      <c r="A14" s="421" t="s">
        <v>219</v>
      </c>
      <c r="B14" s="466">
        <v>0</v>
      </c>
      <c r="C14" s="466">
        <v>0</v>
      </c>
      <c r="D14" s="466">
        <v>0</v>
      </c>
      <c r="J14" s="423"/>
    </row>
    <row r="15" spans="1:10" ht="15" thickBot="1" x14ac:dyDescent="0.4">
      <c r="A15" s="421" t="s">
        <v>837</v>
      </c>
      <c r="B15" s="466">
        <v>0</v>
      </c>
      <c r="C15" s="466">
        <v>0</v>
      </c>
      <c r="D15" s="466">
        <v>0</v>
      </c>
    </row>
    <row r="16" spans="1:10" x14ac:dyDescent="0.35">
      <c r="A16" s="429" t="s">
        <v>371</v>
      </c>
      <c r="B16" s="430">
        <f>SUM(B3:B15)</f>
        <v>186718.41909778738</v>
      </c>
      <c r="C16" s="430">
        <f>SUM(C3:C15)</f>
        <v>270988.06962654472</v>
      </c>
      <c r="D16" s="430">
        <f>SUM(D3:D15)</f>
        <v>223932.46969912612</v>
      </c>
    </row>
    <row r="18" spans="5:8" x14ac:dyDescent="0.35">
      <c r="F18" s="449"/>
    </row>
    <row r="20" spans="5:8" x14ac:dyDescent="0.35">
      <c r="E20" s="449"/>
    </row>
    <row r="22" spans="5:8" x14ac:dyDescent="0.35">
      <c r="G22" s="423"/>
      <c r="H22" s="42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BC0B-9E09-400D-B860-F4F3A2DAC751}">
  <dimension ref="A2:E52"/>
  <sheetViews>
    <sheetView topLeftCell="A3" workbookViewId="0">
      <selection activeCell="D21" sqref="D21:D24"/>
    </sheetView>
  </sheetViews>
  <sheetFormatPr defaultRowHeight="14.5" x14ac:dyDescent="0.35"/>
  <cols>
    <col min="2" max="2" width="16.81640625" bestFit="1" customWidth="1"/>
    <col min="3" max="3" width="10.81640625" customWidth="1"/>
  </cols>
  <sheetData>
    <row r="2" spans="1:5" ht="26" x14ac:dyDescent="0.35">
      <c r="E2" s="257" t="s">
        <v>539</v>
      </c>
    </row>
    <row r="3" spans="1:5" x14ac:dyDescent="0.35">
      <c r="A3" t="s">
        <v>23</v>
      </c>
      <c r="B3" s="423" t="s">
        <v>165</v>
      </c>
    </row>
    <row r="4" spans="1:5" x14ac:dyDescent="0.35">
      <c r="A4" t="s">
        <v>24</v>
      </c>
      <c r="B4" s="423">
        <v>1035161189.7108999</v>
      </c>
    </row>
    <row r="5" spans="1:5" x14ac:dyDescent="0.35">
      <c r="A5" t="s">
        <v>423</v>
      </c>
      <c r="B5" s="423">
        <v>184041503.038266</v>
      </c>
    </row>
    <row r="6" spans="1:5" x14ac:dyDescent="0.35">
      <c r="A6" t="s">
        <v>145</v>
      </c>
      <c r="B6" s="423">
        <v>112313375.97692698</v>
      </c>
    </row>
    <row r="7" spans="1:5" x14ac:dyDescent="0.35">
      <c r="A7" t="s">
        <v>25</v>
      </c>
      <c r="B7" s="423">
        <v>71108499.659779698</v>
      </c>
    </row>
    <row r="8" spans="1:5" x14ac:dyDescent="0.35">
      <c r="A8" t="s">
        <v>219</v>
      </c>
      <c r="B8" s="423">
        <v>55129575.698224097</v>
      </c>
    </row>
    <row r="9" spans="1:5" x14ac:dyDescent="0.35">
      <c r="A9" t="s">
        <v>141</v>
      </c>
      <c r="B9" s="423">
        <v>39540848.603586599</v>
      </c>
    </row>
    <row r="10" spans="1:5" x14ac:dyDescent="0.35">
      <c r="A10" t="s">
        <v>26</v>
      </c>
      <c r="B10" s="423">
        <v>33489245.534311399</v>
      </c>
    </row>
    <row r="11" spans="1:5" x14ac:dyDescent="0.35">
      <c r="A11" t="s">
        <v>27</v>
      </c>
      <c r="B11" s="423">
        <v>30218664.920771301</v>
      </c>
    </row>
    <row r="12" spans="1:5" x14ac:dyDescent="0.35">
      <c r="A12" t="s">
        <v>370</v>
      </c>
      <c r="B12" s="423">
        <v>9816340.7676385902</v>
      </c>
    </row>
    <row r="13" spans="1:5" x14ac:dyDescent="0.35">
      <c r="A13" t="s">
        <v>540</v>
      </c>
      <c r="B13" s="423">
        <v>9092442.0868462306</v>
      </c>
    </row>
    <row r="14" spans="1:5" x14ac:dyDescent="0.35">
      <c r="A14" t="s">
        <v>142</v>
      </c>
      <c r="B14" s="423">
        <v>9667431.8036852796</v>
      </c>
    </row>
    <row r="15" spans="1:5" x14ac:dyDescent="0.35">
      <c r="A15" t="s">
        <v>837</v>
      </c>
      <c r="B15" s="423">
        <v>5202319.7994166603</v>
      </c>
    </row>
    <row r="16" spans="1:5" x14ac:dyDescent="0.35">
      <c r="A16" t="s">
        <v>541</v>
      </c>
      <c r="B16" s="423">
        <v>3067012.5869700499</v>
      </c>
    </row>
    <row r="18" spans="1:4" x14ac:dyDescent="0.35">
      <c r="A18" t="s">
        <v>371</v>
      </c>
      <c r="B18" s="423">
        <f>SUM(B4:B17)</f>
        <v>1597848450.1873229</v>
      </c>
    </row>
    <row r="21" spans="1:4" x14ac:dyDescent="0.35">
      <c r="D21">
        <v>65</v>
      </c>
    </row>
    <row r="22" spans="1:4" x14ac:dyDescent="0.35">
      <c r="D22">
        <v>12</v>
      </c>
    </row>
    <row r="23" spans="1:4" x14ac:dyDescent="0.35">
      <c r="D23">
        <v>4</v>
      </c>
    </row>
    <row r="24" spans="1:4" x14ac:dyDescent="0.35">
      <c r="D24">
        <v>3</v>
      </c>
    </row>
    <row r="39" spans="1:4" ht="26" x14ac:dyDescent="0.35">
      <c r="D39" s="257" t="s">
        <v>549</v>
      </c>
    </row>
    <row r="41" spans="1:4" x14ac:dyDescent="0.35">
      <c r="A41" t="s">
        <v>23</v>
      </c>
      <c r="B41" s="423" t="s">
        <v>529</v>
      </c>
    </row>
    <row r="42" spans="1:4" x14ac:dyDescent="0.35">
      <c r="A42" t="s">
        <v>24</v>
      </c>
      <c r="B42" s="423">
        <v>150193.84013356501</v>
      </c>
    </row>
    <row r="43" spans="1:4" x14ac:dyDescent="0.35">
      <c r="A43" t="s">
        <v>423</v>
      </c>
      <c r="B43" s="423">
        <v>31983</v>
      </c>
    </row>
    <row r="44" spans="1:4" x14ac:dyDescent="0.35">
      <c r="A44" t="s">
        <v>25</v>
      </c>
      <c r="B44" s="423">
        <v>13295.2</v>
      </c>
    </row>
    <row r="45" spans="1:4" x14ac:dyDescent="0.35">
      <c r="A45" t="s">
        <v>145</v>
      </c>
      <c r="B45" s="423">
        <v>9117.2450000000008</v>
      </c>
    </row>
    <row r="46" spans="1:4" x14ac:dyDescent="0.35">
      <c r="A46" t="s">
        <v>141</v>
      </c>
      <c r="B46" s="423">
        <v>5549.57</v>
      </c>
    </row>
    <row r="47" spans="1:4" x14ac:dyDescent="0.35">
      <c r="A47" t="s">
        <v>27</v>
      </c>
      <c r="B47" s="423">
        <v>5879.8786220301799</v>
      </c>
    </row>
    <row r="48" spans="1:4" x14ac:dyDescent="0.35">
      <c r="A48" t="s">
        <v>26</v>
      </c>
      <c r="B48" s="423">
        <v>3084.6730684848499</v>
      </c>
    </row>
    <row r="49" spans="1:2" x14ac:dyDescent="0.35">
      <c r="A49" t="s">
        <v>370</v>
      </c>
      <c r="B49" s="423">
        <v>1463.5</v>
      </c>
    </row>
    <row r="50" spans="1:2" x14ac:dyDescent="0.35">
      <c r="A50" t="s">
        <v>541</v>
      </c>
      <c r="B50" s="423">
        <v>1264.684</v>
      </c>
    </row>
    <row r="51" spans="1:2" x14ac:dyDescent="0.35">
      <c r="A51" t="s">
        <v>142</v>
      </c>
      <c r="B51" s="423">
        <v>1230.8233308116401</v>
      </c>
    </row>
    <row r="52" spans="1:2" x14ac:dyDescent="0.35">
      <c r="A52" t="s">
        <v>540</v>
      </c>
      <c r="B52" s="423">
        <v>870.05554423443095</v>
      </c>
    </row>
  </sheetData>
  <sortState xmlns:xlrd2="http://schemas.microsoft.com/office/spreadsheetml/2017/richdata2" ref="A4:B15">
    <sortCondition descending="1" ref="B4"/>
  </sortState>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E58F0-4C01-4B48-9C48-CDE24A532EE5}">
  <dimension ref="A1:M41"/>
  <sheetViews>
    <sheetView showGridLines="0" workbookViewId="0">
      <selection activeCell="A2" sqref="A2:F40"/>
    </sheetView>
  </sheetViews>
  <sheetFormatPr defaultRowHeight="14.5" x14ac:dyDescent="0.35"/>
  <cols>
    <col min="1" max="1" width="29.1796875" style="395" customWidth="1"/>
    <col min="2" max="2" width="20.81640625" style="484" customWidth="1"/>
    <col min="3" max="3" width="15.26953125" style="423" customWidth="1"/>
    <col min="4" max="4" width="16.26953125" style="423" customWidth="1"/>
    <col min="5" max="5" width="16.81640625" style="423" customWidth="1"/>
    <col min="6" max="6" width="9.1796875" style="434"/>
    <col min="8" max="8" width="28.1796875" customWidth="1"/>
    <col min="9" max="10" width="17" bestFit="1" customWidth="1"/>
    <col min="11" max="11" width="15.26953125" bestFit="1" customWidth="1"/>
    <col min="12" max="12" width="14.26953125" bestFit="1" customWidth="1"/>
  </cols>
  <sheetData>
    <row r="1" spans="1:12" ht="26" x14ac:dyDescent="0.35">
      <c r="A1" s="257" t="s">
        <v>550</v>
      </c>
    </row>
    <row r="2" spans="1:12" ht="27" thickBot="1" x14ac:dyDescent="0.4">
      <c r="A2" s="420" t="s">
        <v>115</v>
      </c>
      <c r="B2" s="479" t="s">
        <v>23</v>
      </c>
      <c r="C2" s="462" t="s">
        <v>150</v>
      </c>
      <c r="D2" s="462" t="s">
        <v>151</v>
      </c>
      <c r="E2" s="462" t="s">
        <v>165</v>
      </c>
      <c r="F2" s="480" t="s">
        <v>543</v>
      </c>
    </row>
    <row r="3" spans="1:12" ht="15.5" thickTop="1" thickBot="1" x14ac:dyDescent="0.4">
      <c r="A3" s="421" t="s">
        <v>309</v>
      </c>
      <c r="B3" s="473" t="s">
        <v>24</v>
      </c>
      <c r="C3" s="466">
        <v>763534730.45825696</v>
      </c>
      <c r="D3" s="466">
        <v>771001350.96009099</v>
      </c>
      <c r="E3" s="473">
        <v>663392745.26722097</v>
      </c>
      <c r="F3" s="521">
        <v>0.744011028216364</v>
      </c>
      <c r="I3" s="423"/>
      <c r="J3" s="423"/>
      <c r="K3" s="423"/>
    </row>
    <row r="4" spans="1:12" ht="15" thickBot="1" x14ac:dyDescent="0.4">
      <c r="A4" s="421" t="s">
        <v>309</v>
      </c>
      <c r="B4" s="473" t="s">
        <v>145</v>
      </c>
      <c r="C4" s="466">
        <v>147676034.77599999</v>
      </c>
      <c r="D4" s="466">
        <v>142783946.36601701</v>
      </c>
      <c r="E4" s="473">
        <v>112056009.99824899</v>
      </c>
      <c r="F4" s="521">
        <v>0.12567352870739901</v>
      </c>
      <c r="I4" s="423"/>
      <c r="J4" s="423"/>
      <c r="K4" s="423"/>
    </row>
    <row r="5" spans="1:12" ht="15" thickBot="1" x14ac:dyDescent="0.4">
      <c r="A5" s="421" t="s">
        <v>309</v>
      </c>
      <c r="B5" s="473" t="s">
        <v>25</v>
      </c>
      <c r="C5" s="466">
        <v>43285979.917999998</v>
      </c>
      <c r="D5" s="466">
        <v>42305966.710270703</v>
      </c>
      <c r="E5" s="473">
        <v>34815784.330401301</v>
      </c>
      <c r="F5" s="521">
        <v>3.9046745208808298E-2</v>
      </c>
      <c r="I5" s="423"/>
      <c r="J5" s="423"/>
      <c r="K5" s="423"/>
    </row>
    <row r="6" spans="1:12" ht="15" thickBot="1" x14ac:dyDescent="0.4">
      <c r="A6" s="421" t="s">
        <v>309</v>
      </c>
      <c r="B6" s="473" t="s">
        <v>27</v>
      </c>
      <c r="C6" s="466">
        <v>40571447.035999998</v>
      </c>
      <c r="D6" s="466">
        <v>38736163.475693896</v>
      </c>
      <c r="E6" s="473">
        <v>30218664.920771301</v>
      </c>
      <c r="F6" s="521">
        <v>3.3890964469279E-2</v>
      </c>
      <c r="I6" s="423"/>
      <c r="J6" s="423"/>
      <c r="K6" s="423"/>
    </row>
    <row r="7" spans="1:12" ht="15" thickBot="1" x14ac:dyDescent="0.4">
      <c r="A7" s="421" t="s">
        <v>309</v>
      </c>
      <c r="B7" s="473" t="s">
        <v>26</v>
      </c>
      <c r="C7" s="466">
        <v>40384910.055</v>
      </c>
      <c r="D7" s="466">
        <v>39834361.444988698</v>
      </c>
      <c r="E7" s="473">
        <v>33461260.955911402</v>
      </c>
      <c r="F7" s="521">
        <v>3.7527614443832298E-2</v>
      </c>
      <c r="I7" s="423"/>
      <c r="J7" s="423"/>
      <c r="K7" s="423"/>
    </row>
    <row r="8" spans="1:12" ht="15" thickBot="1" x14ac:dyDescent="0.4">
      <c r="A8" s="421" t="s">
        <v>309</v>
      </c>
      <c r="B8" s="473" t="s">
        <v>837</v>
      </c>
      <c r="C8" s="466">
        <v>17192705.789999999</v>
      </c>
      <c r="D8" s="466">
        <v>6713766.2687164303</v>
      </c>
      <c r="E8" s="473">
        <v>5202319.7994166603</v>
      </c>
      <c r="F8" s="521">
        <v>5.8345276319161903E-3</v>
      </c>
      <c r="I8" s="423"/>
      <c r="J8" s="423"/>
      <c r="K8" s="423"/>
    </row>
    <row r="9" spans="1:12" ht="15" thickBot="1" x14ac:dyDescent="0.4">
      <c r="A9" s="421" t="s">
        <v>309</v>
      </c>
      <c r="B9" s="473" t="s">
        <v>370</v>
      </c>
      <c r="C9" s="466">
        <v>13421602.01</v>
      </c>
      <c r="D9" s="466">
        <v>12729307.125977401</v>
      </c>
      <c r="E9" s="473">
        <v>9816340.7676385902</v>
      </c>
      <c r="F9" s="521">
        <v>1.10092638786864E-2</v>
      </c>
      <c r="I9" s="423"/>
      <c r="J9" s="423"/>
      <c r="K9" s="423"/>
    </row>
    <row r="10" spans="1:12" ht="15" thickBot="1" x14ac:dyDescent="0.4">
      <c r="A10" s="421" t="s">
        <v>309</v>
      </c>
      <c r="B10" s="473" t="s">
        <v>540</v>
      </c>
      <c r="C10" s="466">
        <v>1599589.6501955199</v>
      </c>
      <c r="D10" s="466">
        <v>1624782.7618747901</v>
      </c>
      <c r="E10" s="473">
        <v>1360853.4040384099</v>
      </c>
      <c r="F10" s="521">
        <v>1.52623004639961E-3</v>
      </c>
      <c r="I10" s="423"/>
      <c r="J10" s="423"/>
      <c r="K10" s="423"/>
    </row>
    <row r="11" spans="1:12" ht="15" thickBot="1" x14ac:dyDescent="0.4">
      <c r="A11" s="421" t="s">
        <v>309</v>
      </c>
      <c r="B11" s="473" t="s">
        <v>142</v>
      </c>
      <c r="C11" s="466">
        <v>1228637.8598197501</v>
      </c>
      <c r="D11" s="466">
        <v>1378313.28877852</v>
      </c>
      <c r="E11" s="473">
        <v>1268048.2256762399</v>
      </c>
      <c r="F11" s="521">
        <v>1.42214679154094E-3</v>
      </c>
      <c r="I11" s="423"/>
      <c r="J11" s="423"/>
      <c r="K11" s="423"/>
    </row>
    <row r="12" spans="1:12" ht="15" thickBot="1" x14ac:dyDescent="0.4">
      <c r="A12" s="421" t="s">
        <v>309</v>
      </c>
      <c r="B12" s="473" t="s">
        <v>541</v>
      </c>
      <c r="C12" s="466">
        <v>56172.605000000003</v>
      </c>
      <c r="D12" s="466">
        <v>56164.448358326503</v>
      </c>
      <c r="E12" s="473">
        <v>51671.292489660402</v>
      </c>
      <c r="F12" s="521">
        <v>5.7950605774283999E-5</v>
      </c>
      <c r="I12" s="423"/>
      <c r="J12" s="423"/>
      <c r="K12" s="423"/>
    </row>
    <row r="13" spans="1:12" ht="15" thickBot="1" x14ac:dyDescent="0.4">
      <c r="A13" s="470" t="s">
        <v>544</v>
      </c>
      <c r="B13" s="522" t="s">
        <v>524</v>
      </c>
      <c r="C13" s="522">
        <v>1068951810.15827</v>
      </c>
      <c r="D13" s="522">
        <v>1057164122.85077</v>
      </c>
      <c r="E13" s="522">
        <v>891643698.96181405</v>
      </c>
      <c r="F13" s="564">
        <v>1</v>
      </c>
      <c r="I13" s="423"/>
      <c r="J13" s="423"/>
      <c r="K13" s="423"/>
    </row>
    <row r="14" spans="1:12" ht="15" thickBot="1" x14ac:dyDescent="0.4">
      <c r="A14" s="421" t="s">
        <v>114</v>
      </c>
      <c r="B14" s="473" t="s">
        <v>24</v>
      </c>
      <c r="C14" s="466">
        <v>294227124.66409302</v>
      </c>
      <c r="D14" s="466">
        <v>330619976.59263903</v>
      </c>
      <c r="E14" s="473">
        <v>213950453.90676701</v>
      </c>
      <c r="F14" s="521">
        <v>0.62083537466103</v>
      </c>
      <c r="I14" s="423"/>
      <c r="J14" s="423"/>
      <c r="K14" s="423"/>
    </row>
    <row r="15" spans="1:12" ht="15" thickBot="1" x14ac:dyDescent="0.4">
      <c r="A15" s="421" t="s">
        <v>114</v>
      </c>
      <c r="B15" s="473" t="s">
        <v>141</v>
      </c>
      <c r="C15" s="466">
        <v>54755571.716739997</v>
      </c>
      <c r="D15" s="466">
        <v>55989843.326984301</v>
      </c>
      <c r="E15" s="473">
        <v>31330700.4295085</v>
      </c>
      <c r="F15" s="521">
        <v>9.0914540186124701E-2</v>
      </c>
      <c r="I15" s="423"/>
      <c r="J15" s="423"/>
      <c r="K15" s="423"/>
      <c r="L15" s="449"/>
    </row>
    <row r="16" spans="1:12" ht="15" thickBot="1" x14ac:dyDescent="0.4">
      <c r="A16" s="421" t="s">
        <v>114</v>
      </c>
      <c r="B16" s="473" t="s">
        <v>25</v>
      </c>
      <c r="C16" s="466">
        <v>41532393.799000002</v>
      </c>
      <c r="D16" s="466">
        <v>38271139.015667297</v>
      </c>
      <c r="E16" s="473">
        <v>33903850.060875699</v>
      </c>
      <c r="F16" s="521">
        <v>9.8381232994100301E-2</v>
      </c>
      <c r="I16" s="423"/>
      <c r="J16" s="423"/>
      <c r="K16" s="423"/>
    </row>
    <row r="17" spans="1:13" ht="15" thickBot="1" x14ac:dyDescent="0.4">
      <c r="A17" s="421" t="s">
        <v>114</v>
      </c>
      <c r="B17" s="473" t="s">
        <v>142</v>
      </c>
      <c r="C17" s="466">
        <v>5520856.8643146697</v>
      </c>
      <c r="D17" s="466">
        <v>5477900.1065535601</v>
      </c>
      <c r="E17" s="473">
        <v>5483689.3869537003</v>
      </c>
      <c r="F17" s="521">
        <v>1.5912414733916299E-2</v>
      </c>
      <c r="I17" s="449"/>
      <c r="J17" s="449"/>
      <c r="K17" s="449"/>
    </row>
    <row r="18" spans="1:13" ht="15" thickBot="1" x14ac:dyDescent="0.4">
      <c r="A18" s="421" t="s">
        <v>114</v>
      </c>
      <c r="B18" s="473" t="s">
        <v>540</v>
      </c>
      <c r="C18" s="466">
        <v>4665944.5009999201</v>
      </c>
      <c r="D18" s="466">
        <v>4669766.1977000004</v>
      </c>
      <c r="E18" s="473">
        <v>4053283.8208150002</v>
      </c>
      <c r="F18" s="521">
        <v>1.17617043271137E-2</v>
      </c>
    </row>
    <row r="19" spans="1:13" ht="15" thickBot="1" x14ac:dyDescent="0.4">
      <c r="A19" s="421" t="s">
        <v>114</v>
      </c>
      <c r="B19" s="473" t="s">
        <v>145</v>
      </c>
      <c r="C19" s="466">
        <v>518095</v>
      </c>
      <c r="D19" s="466">
        <v>395947.659504938</v>
      </c>
      <c r="E19" s="473">
        <v>257365.97867820901</v>
      </c>
      <c r="F19" s="521">
        <v>7.4681731625265296E-4</v>
      </c>
    </row>
    <row r="20" spans="1:13" ht="15" thickBot="1" x14ac:dyDescent="0.4">
      <c r="A20" s="421" t="s">
        <v>114</v>
      </c>
      <c r="B20" s="473" t="s">
        <v>541</v>
      </c>
      <c r="C20" s="466">
        <v>509228.011</v>
      </c>
      <c r="D20" s="466">
        <v>487122.71806825802</v>
      </c>
      <c r="E20" s="473">
        <v>488208.53297437902</v>
      </c>
      <c r="F20" s="521">
        <v>1.41666970995977E-3</v>
      </c>
    </row>
    <row r="21" spans="1:13" ht="15" thickBot="1" x14ac:dyDescent="0.4">
      <c r="A21" s="421" t="s">
        <v>114</v>
      </c>
      <c r="B21" s="473" t="s">
        <v>26</v>
      </c>
      <c r="C21" s="466">
        <v>20968.272000000001</v>
      </c>
      <c r="D21" s="466">
        <v>20968.272000000001</v>
      </c>
      <c r="E21" s="473">
        <v>19919.858400000001</v>
      </c>
      <c r="F21" s="521">
        <v>5.7802881588406402E-5</v>
      </c>
      <c r="L21" s="449"/>
    </row>
    <row r="22" spans="1:13" ht="15" thickBot="1" x14ac:dyDescent="0.4">
      <c r="A22" s="421" t="s">
        <v>114</v>
      </c>
      <c r="B22" s="473" t="s">
        <v>219</v>
      </c>
      <c r="C22" s="466">
        <v>0</v>
      </c>
      <c r="D22" s="466">
        <v>0</v>
      </c>
      <c r="E22" s="473">
        <v>55129575.698224097</v>
      </c>
      <c r="F22" s="521">
        <v>0.15997344318991399</v>
      </c>
      <c r="L22" s="449"/>
    </row>
    <row r="23" spans="1:13" ht="15" thickBot="1" x14ac:dyDescent="0.4">
      <c r="A23" s="470" t="s">
        <v>545</v>
      </c>
      <c r="B23" s="522" t="s">
        <v>524</v>
      </c>
      <c r="C23" s="522">
        <v>401750182.82814699</v>
      </c>
      <c r="D23" s="522">
        <v>435932663.88911802</v>
      </c>
      <c r="E23" s="522">
        <v>344617047.67319697</v>
      </c>
      <c r="F23" s="564">
        <v>1</v>
      </c>
      <c r="L23" s="449"/>
    </row>
    <row r="24" spans="1:13" ht="15" thickBot="1" x14ac:dyDescent="0.4">
      <c r="A24" s="421" t="s">
        <v>310</v>
      </c>
      <c r="B24" s="473" t="s">
        <v>24</v>
      </c>
      <c r="C24" s="466">
        <v>141718538.64769</v>
      </c>
      <c r="D24" s="466">
        <v>157743408.63551801</v>
      </c>
      <c r="E24" s="473">
        <v>157743408.63551801</v>
      </c>
      <c r="F24" s="521">
        <v>0.88922560958725405</v>
      </c>
      <c r="L24" s="449"/>
      <c r="M24" s="449"/>
    </row>
    <row r="25" spans="1:13" ht="15" thickBot="1" x14ac:dyDescent="0.4">
      <c r="A25" s="421" t="s">
        <v>310</v>
      </c>
      <c r="B25" s="473" t="s">
        <v>141</v>
      </c>
      <c r="C25" s="466">
        <v>8212273.7865161598</v>
      </c>
      <c r="D25" s="466">
        <v>8210148.17407816</v>
      </c>
      <c r="E25" s="473">
        <v>8210148.17407816</v>
      </c>
      <c r="F25" s="521">
        <v>4.6281959278344498E-2</v>
      </c>
      <c r="I25" s="423"/>
      <c r="J25" s="423"/>
      <c r="K25" s="423"/>
      <c r="L25" s="449"/>
      <c r="M25" s="449"/>
    </row>
    <row r="26" spans="1:13" ht="15" thickBot="1" x14ac:dyDescent="0.4">
      <c r="A26" s="421" t="s">
        <v>310</v>
      </c>
      <c r="B26" s="473" t="s">
        <v>540</v>
      </c>
      <c r="C26" s="466">
        <v>3677238.3679999998</v>
      </c>
      <c r="D26" s="466">
        <v>3677238.3619928202</v>
      </c>
      <c r="E26" s="473">
        <v>3677238.3619928202</v>
      </c>
      <c r="F26" s="521">
        <v>2.07291990982401E-2</v>
      </c>
      <c r="I26" s="423"/>
      <c r="J26" s="423"/>
      <c r="K26" s="423"/>
      <c r="L26" s="449"/>
      <c r="M26" s="449"/>
    </row>
    <row r="27" spans="1:13" ht="15" thickBot="1" x14ac:dyDescent="0.4">
      <c r="A27" s="421" t="s">
        <v>310</v>
      </c>
      <c r="B27" s="473" t="s">
        <v>541</v>
      </c>
      <c r="C27" s="466">
        <v>2771792.0471540298</v>
      </c>
      <c r="D27" s="466">
        <v>2483801.0208445499</v>
      </c>
      <c r="E27" s="473">
        <v>2483801.0208445499</v>
      </c>
      <c r="F27" s="521">
        <v>1.40015959840025E-2</v>
      </c>
      <c r="I27" s="423"/>
      <c r="J27" s="423"/>
      <c r="K27" s="423"/>
      <c r="L27" s="449"/>
      <c r="M27" s="449"/>
    </row>
    <row r="28" spans="1:13" ht="15" thickBot="1" x14ac:dyDescent="0.4">
      <c r="A28" s="421" t="s">
        <v>310</v>
      </c>
      <c r="B28" s="473" t="s">
        <v>25</v>
      </c>
      <c r="C28" s="466">
        <v>2440433.4597563101</v>
      </c>
      <c r="D28" s="466">
        <v>2358878.8727556402</v>
      </c>
      <c r="E28" s="473">
        <v>2358878.8727556402</v>
      </c>
      <c r="F28" s="521">
        <v>1.32973892330125E-2</v>
      </c>
      <c r="I28" s="423"/>
      <c r="J28" s="423"/>
      <c r="K28" s="423"/>
      <c r="L28" s="449"/>
      <c r="M28" s="449"/>
    </row>
    <row r="29" spans="1:13" ht="15" thickBot="1" x14ac:dyDescent="0.4">
      <c r="A29" s="421" t="s">
        <v>310</v>
      </c>
      <c r="B29" s="473" t="s">
        <v>142</v>
      </c>
      <c r="C29" s="466">
        <v>2416236.3778620898</v>
      </c>
      <c r="D29" s="466">
        <v>2912596.1177757098</v>
      </c>
      <c r="E29" s="473">
        <v>2912596.1177757098</v>
      </c>
      <c r="F29" s="521">
        <v>1.6418784662469901E-2</v>
      </c>
      <c r="I29" s="423"/>
      <c r="J29" s="423"/>
      <c r="K29" s="423"/>
      <c r="L29" s="449"/>
      <c r="M29" s="449"/>
    </row>
    <row r="30" spans="1:13" ht="15" thickBot="1" x14ac:dyDescent="0.4">
      <c r="A30" s="421" t="s">
        <v>310</v>
      </c>
      <c r="B30" s="473" t="s">
        <v>26</v>
      </c>
      <c r="C30" s="466">
        <v>8064.72</v>
      </c>
      <c r="D30" s="466">
        <v>8064.72</v>
      </c>
      <c r="E30" s="473">
        <v>8064.72</v>
      </c>
      <c r="F30" s="521">
        <v>4.5462156676990703E-5</v>
      </c>
      <c r="I30" s="423"/>
      <c r="J30" s="423"/>
      <c r="K30" s="423"/>
      <c r="L30" s="449"/>
      <c r="M30" s="449"/>
    </row>
    <row r="31" spans="1:13" ht="15" thickBot="1" x14ac:dyDescent="0.4">
      <c r="A31" s="470" t="s">
        <v>546</v>
      </c>
      <c r="B31" s="522" t="s">
        <v>524</v>
      </c>
      <c r="C31" s="522">
        <f t="shared" ref="C31:E31" si="0">SUM(C24:C30)</f>
        <v>161244577.40697861</v>
      </c>
      <c r="D31" s="522">
        <f t="shared" si="0"/>
        <v>177394135.90296489</v>
      </c>
      <c r="E31" s="522">
        <f t="shared" si="0"/>
        <v>177394135.90296489</v>
      </c>
      <c r="F31" s="564">
        <v>1</v>
      </c>
      <c r="I31" s="423"/>
      <c r="J31" s="423"/>
      <c r="K31" s="423"/>
      <c r="L31" s="449"/>
    </row>
    <row r="32" spans="1:13" ht="15" thickBot="1" x14ac:dyDescent="0.4">
      <c r="A32" s="421" t="s">
        <v>457</v>
      </c>
      <c r="B32" s="473" t="s">
        <v>25</v>
      </c>
      <c r="C32" s="466">
        <v>126741.229274353</v>
      </c>
      <c r="D32" s="466">
        <v>29986.209080286899</v>
      </c>
      <c r="E32" s="473">
        <v>29986.209080286899</v>
      </c>
      <c r="F32" s="521">
        <v>0.19719411161216499</v>
      </c>
      <c r="I32" s="449"/>
      <c r="J32" s="449"/>
      <c r="K32" s="449"/>
    </row>
    <row r="33" spans="1:12" ht="15" thickBot="1" x14ac:dyDescent="0.4">
      <c r="A33" s="421" t="s">
        <v>457</v>
      </c>
      <c r="B33" s="473" t="s">
        <v>541</v>
      </c>
      <c r="C33" s="466">
        <v>90196.433126310701</v>
      </c>
      <c r="D33" s="466">
        <v>43331.740661466902</v>
      </c>
      <c r="E33" s="473">
        <v>43331.740661466902</v>
      </c>
      <c r="F33" s="521">
        <v>0.28495646386871998</v>
      </c>
      <c r="I33" s="449"/>
      <c r="J33" s="449"/>
      <c r="K33" s="449"/>
    </row>
    <row r="34" spans="1:12" ht="15" thickBot="1" x14ac:dyDescent="0.4">
      <c r="A34" s="421" t="s">
        <v>457</v>
      </c>
      <c r="B34" s="473" t="s">
        <v>24</v>
      </c>
      <c r="C34" s="466">
        <v>73299.955674352794</v>
      </c>
      <c r="D34" s="466">
        <v>74581.901393393593</v>
      </c>
      <c r="E34" s="473">
        <v>74581.901393393593</v>
      </c>
      <c r="F34" s="521">
        <v>0.49046252389685502</v>
      </c>
      <c r="I34" s="423"/>
      <c r="J34" s="423"/>
      <c r="K34" s="423"/>
      <c r="L34" s="449"/>
    </row>
    <row r="35" spans="1:12" ht="15" thickBot="1" x14ac:dyDescent="0.4">
      <c r="A35" s="421" t="s">
        <v>457</v>
      </c>
      <c r="B35" s="473" t="s">
        <v>142</v>
      </c>
      <c r="C35" s="466">
        <v>2154.85667435292</v>
      </c>
      <c r="D35" s="466">
        <v>3098.0732796286602</v>
      </c>
      <c r="E35" s="473">
        <v>3098.0732796286602</v>
      </c>
      <c r="F35" s="521">
        <v>2.0373425878877801E-2</v>
      </c>
    </row>
    <row r="36" spans="1:12" ht="15" thickBot="1" x14ac:dyDescent="0.4">
      <c r="A36" s="421" t="s">
        <v>457</v>
      </c>
      <c r="B36" s="473" t="s">
        <v>540</v>
      </c>
      <c r="C36" s="466">
        <v>1064.89955811764</v>
      </c>
      <c r="D36" s="466">
        <v>1066.5</v>
      </c>
      <c r="E36" s="473">
        <v>1066.5</v>
      </c>
      <c r="F36" s="521">
        <v>7.0134747433823101E-3</v>
      </c>
    </row>
    <row r="37" spans="1:12" ht="15" thickBot="1" x14ac:dyDescent="0.4">
      <c r="A37" s="470" t="s">
        <v>547</v>
      </c>
      <c r="B37" s="522" t="s">
        <v>524</v>
      </c>
      <c r="C37" s="522">
        <v>293457.37430748699</v>
      </c>
      <c r="D37" s="522">
        <v>152064.424414776</v>
      </c>
      <c r="E37" s="522">
        <v>152064.424414776</v>
      </c>
      <c r="F37" s="564">
        <v>1</v>
      </c>
    </row>
    <row r="38" spans="1:12" ht="15" thickBot="1" x14ac:dyDescent="0.4">
      <c r="A38" s="421" t="s">
        <v>52</v>
      </c>
      <c r="B38" s="473" t="s">
        <v>145</v>
      </c>
      <c r="C38" s="466">
        <v>196300500</v>
      </c>
      <c r="D38" s="466">
        <v>184041503.038266</v>
      </c>
      <c r="E38" s="473">
        <v>184041503.038266</v>
      </c>
      <c r="F38" s="481">
        <v>1</v>
      </c>
    </row>
    <row r="39" spans="1:12" ht="17.25" customHeight="1" thickBot="1" x14ac:dyDescent="0.4">
      <c r="A39" s="565" t="s">
        <v>548</v>
      </c>
      <c r="B39" s="522" t="s">
        <v>524</v>
      </c>
      <c r="C39" s="522">
        <v>196300500</v>
      </c>
      <c r="D39" s="522">
        <v>184041503.038266</v>
      </c>
      <c r="E39" s="522">
        <v>184041503.038266</v>
      </c>
      <c r="F39" s="564">
        <v>1</v>
      </c>
    </row>
    <row r="40" spans="1:12" ht="15" thickBot="1" x14ac:dyDescent="0.4">
      <c r="A40" s="435" t="s">
        <v>1268</v>
      </c>
      <c r="B40" s="435"/>
      <c r="C40" s="482">
        <f>C13+C23+C31+C37+C39</f>
        <v>1828540527.7677031</v>
      </c>
      <c r="D40" s="482">
        <f>D13+D23+D31+D37+D39</f>
        <v>1854684490.1055336</v>
      </c>
      <c r="E40" s="482">
        <f>E13+E23+E31+E37+E39</f>
        <v>1597848450.0006566</v>
      </c>
      <c r="F40" s="483">
        <v>1</v>
      </c>
    </row>
    <row r="41" spans="1:12" x14ac:dyDescent="0.35">
      <c r="A41" s="60" t="s">
        <v>693</v>
      </c>
    </row>
  </sheetData>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5FC60-B674-4A3A-BCCF-5620597757D4}">
  <dimension ref="A1:Q44"/>
  <sheetViews>
    <sheetView showGridLines="0" topLeftCell="C31" workbookViewId="0">
      <selection activeCell="H8" sqref="H8"/>
    </sheetView>
  </sheetViews>
  <sheetFormatPr defaultRowHeight="14.5" x14ac:dyDescent="0.35"/>
  <cols>
    <col min="1" max="1" width="16.81640625" style="395" customWidth="1"/>
    <col min="2" max="2" width="53.453125" style="484" customWidth="1"/>
    <col min="3" max="3" width="20.26953125" style="484" customWidth="1"/>
    <col min="4" max="4" width="29.26953125" style="423" customWidth="1"/>
    <col min="5" max="5" width="16.26953125" style="423" customWidth="1"/>
    <col min="6" max="6" width="16.81640625" style="423" customWidth="1"/>
    <col min="7" max="7" width="12.453125" style="434" customWidth="1"/>
    <col min="8" max="8" width="12" customWidth="1"/>
    <col min="9" max="9" width="12.26953125" customWidth="1"/>
    <col min="10" max="11" width="17" bestFit="1" customWidth="1"/>
    <col min="12" max="12" width="15.26953125" bestFit="1" customWidth="1"/>
    <col min="13" max="13" width="14.26953125" bestFit="1" customWidth="1"/>
  </cols>
  <sheetData>
    <row r="1" spans="1:17" ht="26" x14ac:dyDescent="0.35">
      <c r="A1" s="257" t="s">
        <v>396</v>
      </c>
    </row>
    <row r="2" spans="1:17" ht="44.25" customHeight="1" thickBot="1" x14ac:dyDescent="0.4">
      <c r="A2" s="420" t="s">
        <v>115</v>
      </c>
      <c r="B2" s="420" t="s">
        <v>182</v>
      </c>
      <c r="C2" s="420" t="s">
        <v>23</v>
      </c>
      <c r="D2" s="420" t="s">
        <v>139</v>
      </c>
      <c r="E2" s="462" t="s">
        <v>397</v>
      </c>
      <c r="F2" s="462" t="s">
        <v>150</v>
      </c>
      <c r="G2" s="432" t="s">
        <v>694</v>
      </c>
      <c r="H2" s="462" t="s">
        <v>151</v>
      </c>
      <c r="I2" s="424" t="s">
        <v>300</v>
      </c>
      <c r="J2" s="462" t="s">
        <v>165</v>
      </c>
    </row>
    <row r="3" spans="1:17" ht="15.5" thickTop="1" thickBot="1" x14ac:dyDescent="0.4">
      <c r="A3" s="421" t="s">
        <v>309</v>
      </c>
      <c r="B3" s="421" t="s">
        <v>435</v>
      </c>
      <c r="C3" s="421" t="s">
        <v>142</v>
      </c>
      <c r="D3" s="525" t="s">
        <v>814</v>
      </c>
      <c r="E3" s="466" t="s">
        <v>348</v>
      </c>
      <c r="F3" s="466" t="s">
        <v>348</v>
      </c>
      <c r="G3" s="433" t="s">
        <v>96</v>
      </c>
      <c r="H3" s="466">
        <v>95391.889638794702</v>
      </c>
      <c r="I3" s="427">
        <v>0.92</v>
      </c>
      <c r="J3" s="466">
        <v>87760.538467691207</v>
      </c>
      <c r="K3" s="423"/>
      <c r="L3" s="423"/>
    </row>
    <row r="4" spans="1:17" ht="15" thickBot="1" x14ac:dyDescent="0.4">
      <c r="A4" s="421" t="s">
        <v>309</v>
      </c>
      <c r="B4" s="421" t="s">
        <v>704</v>
      </c>
      <c r="C4" s="421" t="s">
        <v>145</v>
      </c>
      <c r="D4" s="525" t="s">
        <v>609</v>
      </c>
      <c r="E4" s="466">
        <v>17850400.763682399</v>
      </c>
      <c r="F4" s="466">
        <v>55009.088797591903</v>
      </c>
      <c r="G4" s="433">
        <v>1</v>
      </c>
      <c r="H4" s="466">
        <v>55009.088797591903</v>
      </c>
      <c r="I4" s="427">
        <v>0.68</v>
      </c>
      <c r="J4" s="466">
        <v>37406.180382362501</v>
      </c>
      <c r="K4" s="423"/>
      <c r="L4" s="423"/>
    </row>
    <row r="5" spans="1:17" ht="15" thickBot="1" x14ac:dyDescent="0.4">
      <c r="A5" s="421" t="s">
        <v>309</v>
      </c>
      <c r="B5" s="421" t="s">
        <v>435</v>
      </c>
      <c r="C5" s="421" t="s">
        <v>142</v>
      </c>
      <c r="D5" s="525" t="s">
        <v>589</v>
      </c>
      <c r="E5" s="466" t="s">
        <v>348</v>
      </c>
      <c r="F5" s="466" t="s">
        <v>348</v>
      </c>
      <c r="G5" s="433" t="s">
        <v>96</v>
      </c>
      <c r="H5" s="466">
        <v>44144.662649350503</v>
      </c>
      <c r="I5" s="427">
        <v>0.92000000000000104</v>
      </c>
      <c r="J5" s="466">
        <v>40613.089637402503</v>
      </c>
      <c r="K5" s="423"/>
      <c r="L5" s="423"/>
    </row>
    <row r="6" spans="1:17" ht="15" thickBot="1" x14ac:dyDescent="0.4">
      <c r="A6" s="421" t="s">
        <v>309</v>
      </c>
      <c r="B6" s="421" t="s">
        <v>705</v>
      </c>
      <c r="C6" s="421" t="s">
        <v>142</v>
      </c>
      <c r="D6" s="525" t="s">
        <v>154</v>
      </c>
      <c r="E6" s="466">
        <v>811362.39099999995</v>
      </c>
      <c r="F6" s="466" t="s">
        <v>348</v>
      </c>
      <c r="G6" s="433" t="s">
        <v>96</v>
      </c>
      <c r="H6" s="466">
        <v>22714.252132014401</v>
      </c>
      <c r="I6" s="427">
        <v>0.91999999999999804</v>
      </c>
      <c r="J6" s="466">
        <v>20897.1119614532</v>
      </c>
      <c r="K6" s="423"/>
      <c r="L6" s="423"/>
    </row>
    <row r="7" spans="1:17" ht="15" thickBot="1" x14ac:dyDescent="0.4">
      <c r="A7" s="421" t="s">
        <v>309</v>
      </c>
      <c r="B7" s="421" t="s">
        <v>705</v>
      </c>
      <c r="C7" s="421" t="s">
        <v>142</v>
      </c>
      <c r="D7" s="525" t="s">
        <v>589</v>
      </c>
      <c r="E7" s="466">
        <v>259459.20000000001</v>
      </c>
      <c r="F7" s="466" t="s">
        <v>348</v>
      </c>
      <c r="G7" s="433" t="s">
        <v>96</v>
      </c>
      <c r="H7" s="466">
        <v>11185.66822464</v>
      </c>
      <c r="I7" s="427">
        <v>0.92</v>
      </c>
      <c r="J7" s="466">
        <v>10290.8147666688</v>
      </c>
      <c r="K7" s="423"/>
      <c r="L7" s="423"/>
      <c r="M7" s="423"/>
      <c r="N7" s="423"/>
      <c r="O7" s="423"/>
      <c r="P7" s="423"/>
      <c r="Q7" s="423"/>
    </row>
    <row r="8" spans="1:17" ht="15" thickBot="1" x14ac:dyDescent="0.4">
      <c r="A8" s="421" t="s">
        <v>309</v>
      </c>
      <c r="B8" s="421" t="s">
        <v>705</v>
      </c>
      <c r="C8" s="421" t="s">
        <v>142</v>
      </c>
      <c r="D8" s="525" t="s">
        <v>595</v>
      </c>
      <c r="E8" s="466">
        <v>48606.065999999999</v>
      </c>
      <c r="F8" s="466" t="s">
        <v>348</v>
      </c>
      <c r="G8" s="433" t="s">
        <v>96</v>
      </c>
      <c r="H8" s="466">
        <v>2435.1639787439999</v>
      </c>
      <c r="I8" s="427">
        <v>0.92</v>
      </c>
      <c r="J8" s="466">
        <v>2240.3508604444801</v>
      </c>
      <c r="K8" s="423"/>
      <c r="L8" s="423"/>
      <c r="M8" s="423"/>
      <c r="N8" s="423"/>
      <c r="O8" s="423"/>
      <c r="P8" s="423"/>
      <c r="Q8" s="423"/>
    </row>
    <row r="9" spans="1:17" ht="15" thickBot="1" x14ac:dyDescent="0.4">
      <c r="A9" s="470" t="s">
        <v>309</v>
      </c>
      <c r="B9" s="470"/>
      <c r="C9" s="470" t="s">
        <v>524</v>
      </c>
      <c r="D9" s="522"/>
      <c r="E9" s="522">
        <v>18969828.4206824</v>
      </c>
      <c r="F9" s="522">
        <v>55009.088797591903</v>
      </c>
      <c r="G9" s="526">
        <v>4.1971377906416496</v>
      </c>
      <c r="H9" s="522">
        <v>230880.72542113499</v>
      </c>
      <c r="I9" s="566">
        <v>0.86281817467724597</v>
      </c>
      <c r="J9" s="522">
        <v>199208.086076023</v>
      </c>
      <c r="K9" s="423"/>
      <c r="L9" s="423"/>
      <c r="M9" s="423"/>
      <c r="N9" s="423"/>
      <c r="O9" s="423"/>
      <c r="P9" s="423"/>
      <c r="Q9" s="423"/>
    </row>
    <row r="10" spans="1:17" ht="15" thickBot="1" x14ac:dyDescent="0.4">
      <c r="A10" s="421" t="s">
        <v>114</v>
      </c>
      <c r="B10" s="421" t="s">
        <v>439</v>
      </c>
      <c r="C10" s="421" t="s">
        <v>141</v>
      </c>
      <c r="D10" s="525" t="s">
        <v>606</v>
      </c>
      <c r="E10" s="466">
        <v>132585165</v>
      </c>
      <c r="F10" s="466">
        <v>533792.21649899997</v>
      </c>
      <c r="G10" s="433">
        <v>0.37461130720772601</v>
      </c>
      <c r="H10" s="466">
        <v>199964.6</v>
      </c>
      <c r="I10" s="427">
        <v>0.62</v>
      </c>
      <c r="J10" s="466">
        <v>123978.052</v>
      </c>
      <c r="K10" s="423"/>
      <c r="L10" s="423"/>
      <c r="M10" s="423"/>
      <c r="N10" s="423"/>
      <c r="O10" s="423"/>
      <c r="P10" s="423"/>
      <c r="Q10" s="423"/>
    </row>
    <row r="11" spans="1:17" ht="15" thickBot="1" x14ac:dyDescent="0.4">
      <c r="A11" s="421" t="s">
        <v>114</v>
      </c>
      <c r="B11" s="421" t="s">
        <v>440</v>
      </c>
      <c r="C11" s="421" t="s">
        <v>142</v>
      </c>
      <c r="D11" s="525" t="s">
        <v>595</v>
      </c>
      <c r="E11" s="466">
        <v>22456393.437901001</v>
      </c>
      <c r="F11" s="466">
        <v>84651.342263499202</v>
      </c>
      <c r="G11" s="433">
        <v>1</v>
      </c>
      <c r="H11" s="466">
        <v>84651.342263499202</v>
      </c>
      <c r="I11" s="427">
        <v>1</v>
      </c>
      <c r="J11" s="466">
        <v>84651.342263499202</v>
      </c>
      <c r="K11" s="423"/>
      <c r="L11" s="423"/>
      <c r="M11" s="423"/>
      <c r="N11" s="423"/>
      <c r="O11" s="423"/>
      <c r="P11" s="423"/>
      <c r="Q11" s="423"/>
    </row>
    <row r="12" spans="1:17" ht="15" thickBot="1" x14ac:dyDescent="0.4">
      <c r="A12" s="421" t="s">
        <v>114</v>
      </c>
      <c r="B12" s="421" t="s">
        <v>440</v>
      </c>
      <c r="C12" s="421" t="s">
        <v>142</v>
      </c>
      <c r="D12" s="525" t="s">
        <v>155</v>
      </c>
      <c r="E12" s="466">
        <v>15783529.148703</v>
      </c>
      <c r="F12" s="466">
        <v>59497.3957767307</v>
      </c>
      <c r="G12" s="433">
        <v>1</v>
      </c>
      <c r="H12" s="466">
        <v>59497.3957767307</v>
      </c>
      <c r="I12" s="427">
        <v>1</v>
      </c>
      <c r="J12" s="466">
        <v>59497.3957767307</v>
      </c>
      <c r="K12" s="423"/>
      <c r="L12" s="423"/>
      <c r="M12" s="423"/>
      <c r="N12" s="423"/>
      <c r="O12" s="423"/>
      <c r="P12" s="423"/>
      <c r="Q12" s="423"/>
    </row>
    <row r="13" spans="1:17" ht="15" thickBot="1" x14ac:dyDescent="0.4">
      <c r="A13" s="421" t="s">
        <v>114</v>
      </c>
      <c r="B13" s="421" t="s">
        <v>440</v>
      </c>
      <c r="C13" s="421" t="s">
        <v>142</v>
      </c>
      <c r="D13" s="525" t="s">
        <v>154</v>
      </c>
      <c r="E13" s="466">
        <v>3884412.62020235</v>
      </c>
      <c r="F13" s="466">
        <v>14642.6336497309</v>
      </c>
      <c r="G13" s="433">
        <v>1</v>
      </c>
      <c r="H13" s="466">
        <v>14642.6336497309</v>
      </c>
      <c r="I13" s="427">
        <v>1</v>
      </c>
      <c r="J13" s="466">
        <v>14642.6336497309</v>
      </c>
      <c r="K13" s="423"/>
      <c r="L13" s="423"/>
      <c r="M13" s="423"/>
      <c r="N13" s="423"/>
      <c r="O13" s="423"/>
      <c r="P13" s="423"/>
      <c r="Q13" s="423"/>
    </row>
    <row r="14" spans="1:17" ht="15" thickBot="1" x14ac:dyDescent="0.4">
      <c r="A14" s="421" t="s">
        <v>114</v>
      </c>
      <c r="B14" s="421" t="s">
        <v>440</v>
      </c>
      <c r="C14" s="421" t="s">
        <v>142</v>
      </c>
      <c r="D14" s="525" t="s">
        <v>612</v>
      </c>
      <c r="E14" s="466">
        <v>2707111.6136098299</v>
      </c>
      <c r="F14" s="466">
        <v>10204.6943728021</v>
      </c>
      <c r="G14" s="433">
        <v>1</v>
      </c>
      <c r="H14" s="466">
        <v>10204.6943728021</v>
      </c>
      <c r="I14" s="427">
        <v>1</v>
      </c>
      <c r="J14" s="466">
        <v>10204.6943728021</v>
      </c>
      <c r="K14" s="423"/>
      <c r="L14" s="423"/>
      <c r="M14" s="423"/>
      <c r="N14" s="423"/>
      <c r="O14" s="423"/>
      <c r="P14" s="423"/>
      <c r="Q14" s="423"/>
    </row>
    <row r="15" spans="1:17" ht="15" thickBot="1" x14ac:dyDescent="0.4">
      <c r="A15" s="421" t="s">
        <v>114</v>
      </c>
      <c r="B15" s="421" t="s">
        <v>726</v>
      </c>
      <c r="C15" s="421" t="s">
        <v>142</v>
      </c>
      <c r="D15" s="525" t="s">
        <v>595</v>
      </c>
      <c r="E15" s="466">
        <v>1916.3579999999999</v>
      </c>
      <c r="F15" s="466">
        <v>7.1568990179999998</v>
      </c>
      <c r="G15" s="466">
        <v>1015.17951636254</v>
      </c>
      <c r="H15" s="466">
        <v>7265.5372837488103</v>
      </c>
      <c r="I15" s="427">
        <v>1.04</v>
      </c>
      <c r="J15" s="466">
        <v>7556.1587750987601</v>
      </c>
      <c r="K15" s="423"/>
      <c r="L15" s="423"/>
      <c r="M15" s="449"/>
      <c r="N15" s="449"/>
    </row>
    <row r="16" spans="1:17" ht="15" thickBot="1" x14ac:dyDescent="0.4">
      <c r="A16" s="421" t="s">
        <v>114</v>
      </c>
      <c r="B16" s="421" t="s">
        <v>726</v>
      </c>
      <c r="C16" s="421" t="s">
        <v>142</v>
      </c>
      <c r="D16" s="525" t="s">
        <v>814</v>
      </c>
      <c r="E16" s="466">
        <v>278.03399999999999</v>
      </c>
      <c r="F16" s="466">
        <v>1.042582245</v>
      </c>
      <c r="G16" s="466">
        <v>1019.4574878383499</v>
      </c>
      <c r="H16" s="466">
        <v>1062.8682763525601</v>
      </c>
      <c r="I16" s="427">
        <v>1.04</v>
      </c>
      <c r="J16" s="466">
        <v>1105.38300740667</v>
      </c>
      <c r="K16" s="423"/>
      <c r="L16" s="423"/>
      <c r="M16" s="449"/>
    </row>
    <row r="17" spans="1:13" ht="15" thickBot="1" x14ac:dyDescent="0.4">
      <c r="A17" s="421" t="s">
        <v>114</v>
      </c>
      <c r="B17" s="421" t="s">
        <v>729</v>
      </c>
      <c r="C17" s="421" t="s">
        <v>142</v>
      </c>
      <c r="D17" s="525" t="s">
        <v>595</v>
      </c>
      <c r="E17" s="466">
        <v>14229.9139999994</v>
      </c>
      <c r="F17" s="466" t="s">
        <v>348</v>
      </c>
      <c r="G17" s="433" t="s">
        <v>96</v>
      </c>
      <c r="H17" s="466">
        <v>2477.8237361087699</v>
      </c>
      <c r="I17" s="427">
        <v>1</v>
      </c>
      <c r="J17" s="466">
        <v>2477.8237361087699</v>
      </c>
      <c r="K17" s="423"/>
      <c r="L17" s="423"/>
      <c r="M17" s="449"/>
    </row>
    <row r="18" spans="1:13" ht="15" thickBot="1" x14ac:dyDescent="0.4">
      <c r="A18" s="421" t="s">
        <v>114</v>
      </c>
      <c r="B18" s="421" t="s">
        <v>729</v>
      </c>
      <c r="C18" s="421" t="s">
        <v>142</v>
      </c>
      <c r="D18" s="525" t="s">
        <v>814</v>
      </c>
      <c r="E18" s="466">
        <v>4490.0139999998601</v>
      </c>
      <c r="F18" s="466" t="s">
        <v>348</v>
      </c>
      <c r="G18" s="433" t="s">
        <v>96</v>
      </c>
      <c r="H18" s="466">
        <v>651.60386617721304</v>
      </c>
      <c r="I18" s="427">
        <v>1</v>
      </c>
      <c r="J18" s="466">
        <v>651.60386617721304</v>
      </c>
    </row>
    <row r="19" spans="1:13" ht="15" thickBot="1" x14ac:dyDescent="0.4">
      <c r="A19" s="470" t="s">
        <v>114</v>
      </c>
      <c r="B19" s="470"/>
      <c r="C19" s="470" t="s">
        <v>524</v>
      </c>
      <c r="D19" s="522"/>
      <c r="E19" s="522">
        <v>177437526.140416</v>
      </c>
      <c r="F19" s="522">
        <v>702796.48204302602</v>
      </c>
      <c r="G19" s="526">
        <v>0.54129254904531598</v>
      </c>
      <c r="H19" s="522">
        <v>380418.49922514998</v>
      </c>
      <c r="I19" s="566">
        <v>0.80113109133312499</v>
      </c>
      <c r="J19" s="522">
        <v>304765.08744755399</v>
      </c>
    </row>
    <row r="20" spans="1:13" ht="15" thickBot="1" x14ac:dyDescent="0.4">
      <c r="A20" s="421" t="s">
        <v>310</v>
      </c>
      <c r="B20" s="421" t="s">
        <v>717</v>
      </c>
      <c r="C20" s="421" t="s">
        <v>142</v>
      </c>
      <c r="D20" s="525" t="s">
        <v>814</v>
      </c>
      <c r="E20" s="466">
        <v>67786865.754527405</v>
      </c>
      <c r="F20" s="466">
        <v>0</v>
      </c>
      <c r="G20" s="433"/>
      <c r="H20" s="466">
        <v>243880.062050357</v>
      </c>
      <c r="I20" s="427">
        <v>1</v>
      </c>
      <c r="J20" s="466">
        <v>243880.062050357</v>
      </c>
    </row>
    <row r="21" spans="1:13" ht="15" thickBot="1" x14ac:dyDescent="0.4">
      <c r="A21" s="421" t="s">
        <v>310</v>
      </c>
      <c r="B21" s="421" t="s">
        <v>717</v>
      </c>
      <c r="C21" s="421" t="s">
        <v>142</v>
      </c>
      <c r="D21" s="525" t="s">
        <v>595</v>
      </c>
      <c r="E21" s="466">
        <v>66464266.335365899</v>
      </c>
      <c r="F21" s="466">
        <v>0</v>
      </c>
      <c r="G21" s="433"/>
      <c r="H21" s="466">
        <v>239121.682608815</v>
      </c>
      <c r="I21" s="427">
        <v>1</v>
      </c>
      <c r="J21" s="466">
        <v>239121.682608815</v>
      </c>
    </row>
    <row r="22" spans="1:13" ht="15" thickBot="1" x14ac:dyDescent="0.4">
      <c r="A22" s="421" t="s">
        <v>310</v>
      </c>
      <c r="B22" s="421" t="s">
        <v>712</v>
      </c>
      <c r="C22" s="421" t="s">
        <v>142</v>
      </c>
      <c r="D22" s="525" t="s">
        <v>595</v>
      </c>
      <c r="E22" s="466">
        <v>2094540.773</v>
      </c>
      <c r="F22" s="466">
        <v>243.13365546750001</v>
      </c>
      <c r="G22" s="433">
        <v>26.0629221556886</v>
      </c>
      <c r="H22" s="466">
        <v>6336.7735358774698</v>
      </c>
      <c r="I22" s="427">
        <v>1</v>
      </c>
      <c r="J22" s="466">
        <v>6336.7735358774698</v>
      </c>
    </row>
    <row r="23" spans="1:13" ht="15" thickBot="1" x14ac:dyDescent="0.4">
      <c r="A23" s="421" t="s">
        <v>310</v>
      </c>
      <c r="B23" s="421" t="s">
        <v>712</v>
      </c>
      <c r="C23" s="421" t="s">
        <v>142</v>
      </c>
      <c r="D23" s="525" t="s">
        <v>155</v>
      </c>
      <c r="E23" s="466">
        <v>1979657.0349999999</v>
      </c>
      <c r="F23" s="466">
        <v>987.55956701797504</v>
      </c>
      <c r="G23" s="433">
        <v>6.2851263634436298</v>
      </c>
      <c r="H23" s="466">
        <v>6206.9366701356503</v>
      </c>
      <c r="I23" s="427">
        <v>1</v>
      </c>
      <c r="J23" s="466">
        <v>6206.9366701356503</v>
      </c>
    </row>
    <row r="24" spans="1:13" ht="15" thickBot="1" x14ac:dyDescent="0.4">
      <c r="A24" s="421" t="s">
        <v>310</v>
      </c>
      <c r="B24" s="421" t="s">
        <v>714</v>
      </c>
      <c r="C24" s="421" t="s">
        <v>142</v>
      </c>
      <c r="D24" s="525" t="s">
        <v>595</v>
      </c>
      <c r="E24" s="466">
        <v>1040751</v>
      </c>
      <c r="F24" s="466">
        <v>3115.4925509999998</v>
      </c>
      <c r="G24" s="433">
        <v>1.00009435369302</v>
      </c>
      <c r="H24" s="466">
        <v>3115.7865092277598</v>
      </c>
      <c r="I24" s="427">
        <v>1</v>
      </c>
      <c r="J24" s="466">
        <v>3115.7865092277598</v>
      </c>
    </row>
    <row r="25" spans="1:13" ht="15" thickBot="1" x14ac:dyDescent="0.4">
      <c r="A25" s="421" t="s">
        <v>310</v>
      </c>
      <c r="B25" s="421" t="s">
        <v>711</v>
      </c>
      <c r="C25" s="421" t="s">
        <v>142</v>
      </c>
      <c r="D25" s="525" t="s">
        <v>595</v>
      </c>
      <c r="E25" s="466">
        <v>497990.03631599899</v>
      </c>
      <c r="F25" s="466">
        <v>0</v>
      </c>
      <c r="G25" s="433"/>
      <c r="H25" s="466">
        <v>2494.9300817387498</v>
      </c>
      <c r="I25" s="427">
        <v>1</v>
      </c>
      <c r="J25" s="466">
        <v>2494.9300817387498</v>
      </c>
    </row>
    <row r="26" spans="1:13" ht="15" thickBot="1" x14ac:dyDescent="0.4">
      <c r="A26" s="421" t="s">
        <v>310</v>
      </c>
      <c r="B26" s="421" t="s">
        <v>711</v>
      </c>
      <c r="C26" s="421" t="s">
        <v>142</v>
      </c>
      <c r="D26" s="525" t="s">
        <v>155</v>
      </c>
      <c r="E26" s="466">
        <v>430268.94143999799</v>
      </c>
      <c r="F26" s="466">
        <v>0</v>
      </c>
      <c r="G26" s="433"/>
      <c r="H26" s="466">
        <v>2155.6473966143999</v>
      </c>
      <c r="I26" s="427">
        <v>1</v>
      </c>
      <c r="J26" s="466">
        <v>2155.6473966143999</v>
      </c>
    </row>
    <row r="27" spans="1:13" ht="15" thickBot="1" x14ac:dyDescent="0.4">
      <c r="A27" s="421" t="s">
        <v>310</v>
      </c>
      <c r="B27" s="421" t="s">
        <v>711</v>
      </c>
      <c r="C27" s="421" t="s">
        <v>142</v>
      </c>
      <c r="D27" s="525" t="s">
        <v>154</v>
      </c>
      <c r="E27" s="466">
        <v>220872.4558848</v>
      </c>
      <c r="F27" s="466">
        <v>0</v>
      </c>
      <c r="G27" s="433"/>
      <c r="H27" s="466">
        <v>1106.57100398285</v>
      </c>
      <c r="I27" s="427">
        <v>1</v>
      </c>
      <c r="J27" s="466">
        <v>1106.57100398285</v>
      </c>
    </row>
    <row r="28" spans="1:13" ht="15" thickBot="1" x14ac:dyDescent="0.4">
      <c r="A28" s="421" t="s">
        <v>310</v>
      </c>
      <c r="B28" s="421" t="s">
        <v>716</v>
      </c>
      <c r="C28" s="421" t="s">
        <v>142</v>
      </c>
      <c r="D28" s="525" t="s">
        <v>595</v>
      </c>
      <c r="E28" s="466">
        <v>147530.20212</v>
      </c>
      <c r="F28" s="466">
        <v>739.11035195999295</v>
      </c>
      <c r="G28" s="433">
        <v>1.0000215944224899</v>
      </c>
      <c r="H28" s="466">
        <v>739.12631262119999</v>
      </c>
      <c r="I28" s="427">
        <v>1</v>
      </c>
      <c r="J28" s="466">
        <v>739.12631262119999</v>
      </c>
    </row>
    <row r="29" spans="1:13" ht="15" thickBot="1" x14ac:dyDescent="0.4">
      <c r="A29" s="421" t="s">
        <v>310</v>
      </c>
      <c r="B29" s="421" t="s">
        <v>713</v>
      </c>
      <c r="C29" s="421" t="s">
        <v>142</v>
      </c>
      <c r="D29" s="525" t="s">
        <v>814</v>
      </c>
      <c r="E29" s="466">
        <v>163444.87160000001</v>
      </c>
      <c r="F29" s="466">
        <v>818.858806716</v>
      </c>
      <c r="G29" s="433">
        <v>0.81099015598680502</v>
      </c>
      <c r="H29" s="466">
        <v>664.086431389778</v>
      </c>
      <c r="I29" s="427">
        <v>1</v>
      </c>
      <c r="J29" s="466">
        <v>664.086431389778</v>
      </c>
    </row>
    <row r="30" spans="1:13" ht="15" thickBot="1" x14ac:dyDescent="0.4">
      <c r="A30" s="421" t="s">
        <v>310</v>
      </c>
      <c r="B30" s="421" t="s">
        <v>716</v>
      </c>
      <c r="C30" s="421" t="s">
        <v>142</v>
      </c>
      <c r="D30" s="525" t="s">
        <v>155</v>
      </c>
      <c r="E30" s="466">
        <v>102403.388843437</v>
      </c>
      <c r="F30" s="466">
        <v>513.06162107090699</v>
      </c>
      <c r="G30" s="433">
        <v>0.99995976513456197</v>
      </c>
      <c r="H30" s="466">
        <v>513.040978105622</v>
      </c>
      <c r="I30" s="427">
        <v>1</v>
      </c>
      <c r="J30" s="466">
        <v>513.040978105622</v>
      </c>
    </row>
    <row r="31" spans="1:13" ht="15" thickBot="1" x14ac:dyDescent="0.4">
      <c r="A31" s="421" t="s">
        <v>310</v>
      </c>
      <c r="B31" s="421" t="s">
        <v>715</v>
      </c>
      <c r="C31" s="421" t="s">
        <v>142</v>
      </c>
      <c r="D31" s="525" t="s">
        <v>814</v>
      </c>
      <c r="E31" s="466">
        <v>72748.937268951006</v>
      </c>
      <c r="F31" s="466">
        <v>364.47217571744397</v>
      </c>
      <c r="G31" s="433">
        <v>1.0009817650191799</v>
      </c>
      <c r="H31" s="466">
        <v>364.83000175002798</v>
      </c>
      <c r="I31" s="427">
        <v>1</v>
      </c>
      <c r="J31" s="466">
        <v>364.83000175002798</v>
      </c>
    </row>
    <row r="32" spans="1:13" ht="15" thickBot="1" x14ac:dyDescent="0.4">
      <c r="A32" s="421" t="s">
        <v>310</v>
      </c>
      <c r="B32" s="421" t="s">
        <v>714</v>
      </c>
      <c r="C32" s="421" t="s">
        <v>142</v>
      </c>
      <c r="D32" s="525" t="s">
        <v>814</v>
      </c>
      <c r="E32" s="466">
        <v>108516</v>
      </c>
      <c r="F32" s="466">
        <v>326.33598599999999</v>
      </c>
      <c r="G32" s="433">
        <v>0.99994896727719096</v>
      </c>
      <c r="H32" s="466">
        <v>326.31933218608401</v>
      </c>
      <c r="I32" s="427">
        <v>1</v>
      </c>
      <c r="J32" s="466">
        <v>326.31933218608401</v>
      </c>
    </row>
    <row r="33" spans="1:10" ht="15" thickBot="1" x14ac:dyDescent="0.4">
      <c r="A33" s="421" t="s">
        <v>310</v>
      </c>
      <c r="B33" s="421" t="s">
        <v>715</v>
      </c>
      <c r="C33" s="421" t="s">
        <v>142</v>
      </c>
      <c r="D33" s="525" t="s">
        <v>595</v>
      </c>
      <c r="E33" s="466">
        <v>26297.758245142999</v>
      </c>
      <c r="F33" s="466">
        <v>131.75176880816599</v>
      </c>
      <c r="G33" s="433">
        <v>1.00862571018308</v>
      </c>
      <c r="H33" s="466">
        <v>132.888221382013</v>
      </c>
      <c r="I33" s="427">
        <v>1</v>
      </c>
      <c r="J33" s="466">
        <v>132.888221382013</v>
      </c>
    </row>
    <row r="34" spans="1:10" ht="15" thickBot="1" x14ac:dyDescent="0.4">
      <c r="A34" s="421" t="s">
        <v>310</v>
      </c>
      <c r="B34" s="421" t="s">
        <v>713</v>
      </c>
      <c r="C34" s="421" t="s">
        <v>142</v>
      </c>
      <c r="D34" s="525" t="s">
        <v>595</v>
      </c>
      <c r="E34" s="466">
        <v>29350.144</v>
      </c>
      <c r="F34" s="466">
        <v>147.04422144</v>
      </c>
      <c r="G34" s="433">
        <v>0.67921016259392897</v>
      </c>
      <c r="H34" s="466">
        <v>99.873929552760103</v>
      </c>
      <c r="I34" s="427">
        <v>1</v>
      </c>
      <c r="J34" s="466">
        <v>99.873929552760103</v>
      </c>
    </row>
    <row r="35" spans="1:10" ht="15" thickBot="1" x14ac:dyDescent="0.4">
      <c r="A35" s="421" t="s">
        <v>310</v>
      </c>
      <c r="B35" s="421" t="s">
        <v>715</v>
      </c>
      <c r="C35" s="421" t="s">
        <v>141</v>
      </c>
      <c r="D35" s="525" t="s">
        <v>754</v>
      </c>
      <c r="E35" s="466">
        <v>673.81600000000003</v>
      </c>
      <c r="F35" s="466">
        <v>0</v>
      </c>
      <c r="G35" s="433"/>
      <c r="H35" s="466">
        <v>0</v>
      </c>
      <c r="I35" s="427"/>
      <c r="J35" s="466">
        <v>0</v>
      </c>
    </row>
    <row r="36" spans="1:10" ht="15" thickBot="1" x14ac:dyDescent="0.4">
      <c r="A36" s="421" t="s">
        <v>310</v>
      </c>
      <c r="B36" s="421" t="s">
        <v>715</v>
      </c>
      <c r="C36" s="421" t="s">
        <v>25</v>
      </c>
      <c r="D36" s="525" t="s">
        <v>602</v>
      </c>
      <c r="E36" s="466">
        <v>673.81600000000003</v>
      </c>
      <c r="F36" s="466">
        <v>0</v>
      </c>
      <c r="G36" s="433"/>
      <c r="H36" s="466">
        <v>0</v>
      </c>
      <c r="I36" s="427"/>
      <c r="J36" s="466">
        <v>0</v>
      </c>
    </row>
    <row r="37" spans="1:10" ht="15" thickBot="1" x14ac:dyDescent="0.4">
      <c r="A37" s="470" t="s">
        <v>310</v>
      </c>
      <c r="B37" s="470"/>
      <c r="C37" s="470" t="s">
        <v>524</v>
      </c>
      <c r="D37" s="522"/>
      <c r="E37" s="522">
        <f>SUM(E20:E36)</f>
        <v>141166851.26561168</v>
      </c>
      <c r="F37" s="522">
        <f>SUM(F20:F36)</f>
        <v>7386.8207051979844</v>
      </c>
      <c r="G37" s="526">
        <f>H37/F37</f>
        <v>68.670755025472118</v>
      </c>
      <c r="H37" s="522">
        <v>507258.55506373598</v>
      </c>
      <c r="I37" s="566">
        <v>1</v>
      </c>
      <c r="J37" s="522">
        <v>507258.55506373598</v>
      </c>
    </row>
    <row r="38" spans="1:10" ht="15" thickBot="1" x14ac:dyDescent="0.4">
      <c r="A38" s="421" t="s">
        <v>457</v>
      </c>
      <c r="B38" s="421" t="s">
        <v>718</v>
      </c>
      <c r="C38" s="421" t="s">
        <v>142</v>
      </c>
      <c r="D38" s="525" t="s">
        <v>595</v>
      </c>
      <c r="E38" s="466" t="s">
        <v>348</v>
      </c>
      <c r="F38" s="466" t="s">
        <v>348</v>
      </c>
      <c r="G38" s="433" t="s">
        <v>96</v>
      </c>
      <c r="H38" s="466">
        <v>799.39429171714801</v>
      </c>
      <c r="I38" s="427">
        <v>1</v>
      </c>
      <c r="J38" s="466">
        <v>799.39429171714801</v>
      </c>
    </row>
    <row r="39" spans="1:10" ht="15" thickBot="1" x14ac:dyDescent="0.4">
      <c r="A39" s="421" t="s">
        <v>457</v>
      </c>
      <c r="B39" s="421" t="s">
        <v>718</v>
      </c>
      <c r="C39" s="421" t="s">
        <v>142</v>
      </c>
      <c r="D39" s="525" t="s">
        <v>155</v>
      </c>
      <c r="E39" s="466" t="s">
        <v>348</v>
      </c>
      <c r="F39" s="466" t="s">
        <v>348</v>
      </c>
      <c r="G39" s="433" t="s">
        <v>96</v>
      </c>
      <c r="H39" s="466">
        <v>92.908222556004006</v>
      </c>
      <c r="I39" s="427">
        <v>1</v>
      </c>
      <c r="J39" s="466">
        <v>92.908222556004006</v>
      </c>
    </row>
    <row r="40" spans="1:10" ht="15" thickBot="1" x14ac:dyDescent="0.4">
      <c r="A40" s="421" t="s">
        <v>457</v>
      </c>
      <c r="B40" s="421" t="s">
        <v>718</v>
      </c>
      <c r="C40" s="421" t="s">
        <v>142</v>
      </c>
      <c r="D40" s="525" t="s">
        <v>154</v>
      </c>
      <c r="E40" s="466" t="s">
        <v>348</v>
      </c>
      <c r="F40" s="466" t="s">
        <v>348</v>
      </c>
      <c r="G40" s="433" t="s">
        <v>96</v>
      </c>
      <c r="H40" s="466">
        <v>47.464533401337697</v>
      </c>
      <c r="I40" s="427">
        <v>1</v>
      </c>
      <c r="J40" s="466">
        <v>47.464533401337697</v>
      </c>
    </row>
    <row r="41" spans="1:10" ht="15" thickBot="1" x14ac:dyDescent="0.4">
      <c r="A41" s="470" t="s">
        <v>457</v>
      </c>
      <c r="B41" s="470"/>
      <c r="C41" s="470" t="s">
        <v>524</v>
      </c>
      <c r="D41" s="522"/>
      <c r="E41" s="514" t="s">
        <v>348</v>
      </c>
      <c r="F41" s="514" t="s">
        <v>348</v>
      </c>
      <c r="G41" s="516" t="s">
        <v>96</v>
      </c>
      <c r="H41" s="514">
        <v>939.76704767448996</v>
      </c>
      <c r="I41" s="566">
        <v>1</v>
      </c>
      <c r="J41" s="514">
        <v>939.76704767448996</v>
      </c>
    </row>
    <row r="42" spans="1:10" ht="15" thickBot="1" x14ac:dyDescent="0.4">
      <c r="A42" s="435" t="s">
        <v>476</v>
      </c>
      <c r="B42" s="435"/>
      <c r="C42" s="435" t="s">
        <v>146</v>
      </c>
      <c r="D42" s="504"/>
      <c r="E42" s="477">
        <f>E9+E19+E37</f>
        <v>337574205.8267101</v>
      </c>
      <c r="F42" s="477">
        <f>F9+F19+F37</f>
        <v>765192.39154581586</v>
      </c>
      <c r="G42" s="437">
        <f>H42/F42</f>
        <v>1.4630275459170785</v>
      </c>
      <c r="H42" s="477">
        <f>H9+H19+H37+H41</f>
        <v>1119497.5467576953</v>
      </c>
      <c r="I42" s="438">
        <f>J42/H42</f>
        <v>0.90413015961174104</v>
      </c>
      <c r="J42" s="477">
        <f>J9+J19+J37+J41</f>
        <v>1012171.4956349875</v>
      </c>
    </row>
    <row r="43" spans="1:10" x14ac:dyDescent="0.35">
      <c r="A43" s="60" t="s">
        <v>693</v>
      </c>
    </row>
    <row r="44" spans="1:10" x14ac:dyDescent="0.35">
      <c r="I44" s="457"/>
    </row>
  </sheetData>
  <pageMargins left="0.7" right="0.7" top="0.75" bottom="0.75" header="0.3" footer="0.3"/>
  <ignoredErrors>
    <ignoredError sqref="E37" formulaRange="1"/>
    <ignoredError sqref="H42"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57D2-6C61-45BA-9D9C-776A7AD7EC43}">
  <dimension ref="A1:R46"/>
  <sheetViews>
    <sheetView showGridLines="0" topLeftCell="D26" workbookViewId="0">
      <selection activeCell="J17" sqref="J17"/>
    </sheetView>
  </sheetViews>
  <sheetFormatPr defaultRowHeight="14.5" x14ac:dyDescent="0.35"/>
  <cols>
    <col min="1" max="1" width="19.7265625" customWidth="1"/>
    <col min="2" max="2" width="51.54296875" customWidth="1"/>
    <col min="3" max="3" width="13.7265625" customWidth="1"/>
    <col min="4" max="4" width="13.81640625" customWidth="1"/>
    <col min="5" max="5" width="16" style="555" customWidth="1"/>
    <col min="6" max="6" width="10.81640625" style="457" customWidth="1"/>
    <col min="7" max="7" width="16" style="423" customWidth="1"/>
    <col min="8" max="8" width="13.81640625" customWidth="1"/>
    <col min="9" max="9" width="15.453125" style="423" customWidth="1"/>
    <col min="10" max="10" width="14.7265625" style="457" customWidth="1"/>
    <col min="11" max="11" width="13.26953125" style="457" customWidth="1"/>
    <col min="12" max="12" width="11.81640625" style="423" customWidth="1"/>
    <col min="13" max="13" width="11.54296875" style="423" customWidth="1"/>
    <col min="14" max="14" width="12.26953125" customWidth="1"/>
    <col min="15" max="15" width="12.7265625" style="563" customWidth="1"/>
    <col min="16" max="16" width="12.54296875" style="423" customWidth="1"/>
    <col min="17" max="17" width="17.54296875" customWidth="1"/>
    <col min="18" max="18" width="16.7265625" style="423" customWidth="1"/>
  </cols>
  <sheetData>
    <row r="1" spans="1:15" ht="47.25" customHeight="1" thickBot="1" x14ac:dyDescent="0.4">
      <c r="A1" s="420" t="s">
        <v>115</v>
      </c>
      <c r="B1" s="420" t="s">
        <v>563</v>
      </c>
      <c r="C1" s="424" t="s">
        <v>140</v>
      </c>
      <c r="D1" s="424" t="s">
        <v>551</v>
      </c>
      <c r="E1" s="551" t="s">
        <v>552</v>
      </c>
      <c r="F1" s="432" t="s">
        <v>45</v>
      </c>
      <c r="G1" s="462" t="s">
        <v>553</v>
      </c>
      <c r="H1" s="424" t="s">
        <v>554</v>
      </c>
      <c r="I1" s="462" t="s">
        <v>555</v>
      </c>
      <c r="J1" s="432" t="s">
        <v>556</v>
      </c>
      <c r="K1" s="432" t="s">
        <v>557</v>
      </c>
      <c r="L1" s="462" t="s">
        <v>558</v>
      </c>
      <c r="M1" s="462" t="s">
        <v>559</v>
      </c>
      <c r="N1" s="420" t="s">
        <v>560</v>
      </c>
      <c r="O1" s="562" t="s">
        <v>561</v>
      </c>
    </row>
    <row r="2" spans="1:15" ht="15.5" thickTop="1" thickBot="1" x14ac:dyDescent="0.4">
      <c r="A2" s="421" t="s">
        <v>309</v>
      </c>
      <c r="B2" s="421" t="s">
        <v>697</v>
      </c>
      <c r="C2" s="512">
        <v>1.0593917973482201</v>
      </c>
      <c r="D2" s="473">
        <v>306616481.82558799</v>
      </c>
      <c r="E2" s="552">
        <v>61241.402872723404</v>
      </c>
      <c r="F2" s="512">
        <v>0.81266839500258703</v>
      </c>
      <c r="G2" s="473">
        <v>249177524.16654101</v>
      </c>
      <c r="H2" s="552">
        <v>49771.137565392797</v>
      </c>
      <c r="I2" s="473">
        <v>2349286754.02565</v>
      </c>
      <c r="J2" s="512">
        <v>6.8875293738489204E-2</v>
      </c>
      <c r="K2" s="512">
        <v>7.3052704786214498E-3</v>
      </c>
      <c r="L2" s="473">
        <v>17162175.170000002</v>
      </c>
      <c r="M2" s="473">
        <v>2897096.3075600001</v>
      </c>
      <c r="N2" s="421" t="s">
        <v>1259</v>
      </c>
      <c r="O2" s="513">
        <v>9.8884553724425697</v>
      </c>
    </row>
    <row r="3" spans="1:15" ht="15" thickBot="1" x14ac:dyDescent="0.4">
      <c r="A3" s="421" t="s">
        <v>309</v>
      </c>
      <c r="B3" s="421" t="s">
        <v>1251</v>
      </c>
      <c r="C3" s="512">
        <v>0.92310264631123395</v>
      </c>
      <c r="D3" s="473">
        <v>303459782.88927603</v>
      </c>
      <c r="E3" s="552">
        <v>41476.3802530662</v>
      </c>
      <c r="F3" s="512">
        <v>0.77067861794633197</v>
      </c>
      <c r="G3" s="473">
        <v>233869966.07940099</v>
      </c>
      <c r="H3" s="552">
        <v>32676.689780353499</v>
      </c>
      <c r="I3" s="473">
        <v>2915349549.2252498</v>
      </c>
      <c r="J3" s="512">
        <v>0.207004357898455</v>
      </c>
      <c r="K3" s="512">
        <v>1.6605933985811502E-2</v>
      </c>
      <c r="L3" s="473">
        <v>48412102.159999996</v>
      </c>
      <c r="M3" s="473">
        <v>3287</v>
      </c>
      <c r="N3" s="421" t="s">
        <v>1260</v>
      </c>
      <c r="O3" s="513">
        <v>12.910212132529301</v>
      </c>
    </row>
    <row r="4" spans="1:15" ht="15" thickBot="1" x14ac:dyDescent="0.4">
      <c r="A4" s="421" t="s">
        <v>309</v>
      </c>
      <c r="B4" s="421" t="s">
        <v>1258</v>
      </c>
      <c r="C4" s="512">
        <v>0.99779692082299598</v>
      </c>
      <c r="D4" s="473">
        <v>190920221.40443999</v>
      </c>
      <c r="E4" s="552">
        <v>28607.3257324353</v>
      </c>
      <c r="F4" s="512">
        <v>0.91999999999999904</v>
      </c>
      <c r="G4" s="473">
        <v>175646603.69208401</v>
      </c>
      <c r="H4" s="552">
        <v>26318.7396738405</v>
      </c>
      <c r="I4" s="473">
        <v>2162818976.4184699</v>
      </c>
      <c r="J4" s="512">
        <v>0.26784863106419499</v>
      </c>
      <c r="K4" s="512">
        <v>2.17524919389727E-2</v>
      </c>
      <c r="L4" s="473">
        <v>47046702.350000001</v>
      </c>
      <c r="M4" s="473">
        <v>7419</v>
      </c>
      <c r="N4" s="421" t="s">
        <v>1260</v>
      </c>
      <c r="O4" s="513">
        <v>13.7816312351521</v>
      </c>
    </row>
    <row r="5" spans="1:15" ht="15" thickBot="1" x14ac:dyDescent="0.4">
      <c r="A5" s="421" t="s">
        <v>309</v>
      </c>
      <c r="B5" s="421" t="s">
        <v>263</v>
      </c>
      <c r="C5" s="512">
        <v>1.00139682537538</v>
      </c>
      <c r="D5" s="473">
        <v>91536753.186304197</v>
      </c>
      <c r="E5" s="552">
        <v>0.58799999999999997</v>
      </c>
      <c r="F5" s="512">
        <v>1</v>
      </c>
      <c r="G5" s="473">
        <v>91536753.186304197</v>
      </c>
      <c r="H5" s="552">
        <v>0.58799999999999997</v>
      </c>
      <c r="I5" s="473">
        <v>1085008536.2568901</v>
      </c>
      <c r="J5" s="512">
        <v>0.146462494389695</v>
      </c>
      <c r="K5" s="512">
        <v>1.2356309422459501E-2</v>
      </c>
      <c r="L5" s="473">
        <v>13406701.199999999</v>
      </c>
      <c r="M5" s="473">
        <v>122991</v>
      </c>
      <c r="N5" s="421" t="s">
        <v>1259</v>
      </c>
      <c r="O5" s="513">
        <v>12</v>
      </c>
    </row>
    <row r="6" spans="1:15" ht="15" thickBot="1" x14ac:dyDescent="0.4">
      <c r="A6" s="421" t="s">
        <v>309</v>
      </c>
      <c r="B6" s="421" t="s">
        <v>1253</v>
      </c>
      <c r="C6" s="512">
        <v>0.94765117046689495</v>
      </c>
      <c r="D6" s="473">
        <v>47772546.167647898</v>
      </c>
      <c r="E6" s="552">
        <v>3198.8018394334499</v>
      </c>
      <c r="F6" s="512">
        <v>0.95811430592495594</v>
      </c>
      <c r="G6" s="473">
        <v>45771559.913683899</v>
      </c>
      <c r="H6" s="552">
        <v>3091.68878623305</v>
      </c>
      <c r="I6" s="473">
        <v>402728897.13620502</v>
      </c>
      <c r="J6" s="512">
        <v>0.284133524060034</v>
      </c>
      <c r="K6" s="512">
        <v>3.2292777380714198E-2</v>
      </c>
      <c r="L6" s="473">
        <v>13005234.619999999</v>
      </c>
      <c r="M6" s="473">
        <v>149</v>
      </c>
      <c r="N6" s="421" t="s">
        <v>1260</v>
      </c>
      <c r="O6" s="513">
        <v>8.4813238667873794</v>
      </c>
    </row>
    <row r="7" spans="1:15" ht="15" thickBot="1" x14ac:dyDescent="0.4">
      <c r="A7" s="421" t="s">
        <v>309</v>
      </c>
      <c r="B7" s="421" t="s">
        <v>702</v>
      </c>
      <c r="C7" s="512">
        <v>0.93838148744863203</v>
      </c>
      <c r="D7" s="473">
        <v>40404017.451010197</v>
      </c>
      <c r="E7" s="573">
        <v>8020.8040232953799</v>
      </c>
      <c r="F7" s="512">
        <v>0.77000000000000102</v>
      </c>
      <c r="G7" s="473">
        <v>31111093.437277898</v>
      </c>
      <c r="H7" s="573">
        <v>6256.2271381704004</v>
      </c>
      <c r="I7" s="473">
        <v>204197558.67621601</v>
      </c>
      <c r="J7" s="512">
        <v>0.225738098667563</v>
      </c>
      <c r="K7" s="512">
        <v>3.4392962998817701E-2</v>
      </c>
      <c r="L7" s="473">
        <v>7022959.0800000001</v>
      </c>
      <c r="M7" s="473">
        <v>461</v>
      </c>
      <c r="N7" s="421" t="s">
        <v>1263</v>
      </c>
      <c r="O7" s="513">
        <v>7.1649101471432202</v>
      </c>
    </row>
    <row r="8" spans="1:15" ht="15" thickBot="1" x14ac:dyDescent="0.4">
      <c r="A8" s="421" t="s">
        <v>309</v>
      </c>
      <c r="B8" s="421" t="s">
        <v>436</v>
      </c>
      <c r="C8" s="512">
        <v>1.0033401513137801</v>
      </c>
      <c r="D8" s="473">
        <v>23296606.143702298</v>
      </c>
      <c r="E8" s="552"/>
      <c r="F8" s="512">
        <v>1</v>
      </c>
      <c r="G8" s="473">
        <v>23296606.143702298</v>
      </c>
      <c r="H8" s="552"/>
      <c r="I8" s="473">
        <v>116483030.718512</v>
      </c>
      <c r="J8" s="512">
        <v>8.9939028332090706E-2</v>
      </c>
      <c r="K8" s="512">
        <v>1.79878056664181E-2</v>
      </c>
      <c r="L8" s="473">
        <v>2095274.12</v>
      </c>
      <c r="M8" s="473">
        <v>65</v>
      </c>
      <c r="N8" s="421" t="s">
        <v>1260</v>
      </c>
      <c r="O8" s="513">
        <v>5</v>
      </c>
    </row>
    <row r="9" spans="1:15" ht="15" thickBot="1" x14ac:dyDescent="0.4">
      <c r="A9" s="421" t="s">
        <v>309</v>
      </c>
      <c r="B9" s="421" t="s">
        <v>704</v>
      </c>
      <c r="C9" s="512">
        <v>1.01202039552726</v>
      </c>
      <c r="D9" s="473">
        <v>27554168.998797599</v>
      </c>
      <c r="E9" s="552">
        <v>5017.8258343219704</v>
      </c>
      <c r="F9" s="512">
        <v>0.68000000000000105</v>
      </c>
      <c r="G9" s="473">
        <v>18736834.919182401</v>
      </c>
      <c r="H9" s="552">
        <v>3412.1215673389402</v>
      </c>
      <c r="I9" s="473">
        <v>326020927.59377301</v>
      </c>
      <c r="J9" s="512">
        <v>0.32783038845645301</v>
      </c>
      <c r="K9" s="512">
        <v>1.8840826922784701E-2</v>
      </c>
      <c r="L9" s="473">
        <v>6142503.8700000001</v>
      </c>
      <c r="M9" s="473">
        <v>33</v>
      </c>
      <c r="N9" s="421" t="s">
        <v>1260</v>
      </c>
      <c r="O9" s="513">
        <v>17.399999999999999</v>
      </c>
    </row>
    <row r="10" spans="1:15" ht="15" thickBot="1" x14ac:dyDescent="0.4">
      <c r="A10" s="421" t="s">
        <v>309</v>
      </c>
      <c r="B10" s="421" t="s">
        <v>435</v>
      </c>
      <c r="C10" s="512">
        <v>1.3842101841432699</v>
      </c>
      <c r="D10" s="473">
        <v>6942746.9687336497</v>
      </c>
      <c r="E10" s="552">
        <v>1388.19921910008</v>
      </c>
      <c r="F10" s="512">
        <v>0.91852422364196695</v>
      </c>
      <c r="G10" s="473">
        <v>6377081.2693987004</v>
      </c>
      <c r="H10" s="552">
        <v>1274.7075120510999</v>
      </c>
      <c r="I10" s="473">
        <v>40331185.364422098</v>
      </c>
      <c r="J10" s="512">
        <v>0.144682978156086</v>
      </c>
      <c r="K10" s="512">
        <v>2.2876964851469901E-2</v>
      </c>
      <c r="L10" s="473">
        <v>922655.11</v>
      </c>
      <c r="M10" s="473">
        <v>53465.650558058602</v>
      </c>
      <c r="N10" s="421" t="s">
        <v>1263</v>
      </c>
      <c r="O10" s="513">
        <v>12.6420478500958</v>
      </c>
    </row>
    <row r="11" spans="1:15" ht="15" thickBot="1" x14ac:dyDescent="0.4">
      <c r="A11" s="421" t="s">
        <v>309</v>
      </c>
      <c r="B11" s="421" t="s">
        <v>696</v>
      </c>
      <c r="C11" s="512">
        <v>1</v>
      </c>
      <c r="D11" s="473">
        <v>6044384.8619999997</v>
      </c>
      <c r="E11" s="552">
        <v>890.69629299999997</v>
      </c>
      <c r="F11" s="512">
        <v>0.92</v>
      </c>
      <c r="G11" s="473">
        <v>5560834.0730400002</v>
      </c>
      <c r="H11" s="552">
        <v>819.44058956000003</v>
      </c>
      <c r="I11" s="473">
        <v>77386496.357524693</v>
      </c>
      <c r="J11" s="512">
        <v>0.39032494972708498</v>
      </c>
      <c r="K11" s="512">
        <v>2.8047946116750998E-2</v>
      </c>
      <c r="L11" s="473">
        <v>2170532.2799999998</v>
      </c>
      <c r="M11" s="473">
        <v>107</v>
      </c>
      <c r="N11" s="421" t="s">
        <v>1263</v>
      </c>
      <c r="O11" s="513">
        <v>14.8795689792064</v>
      </c>
    </row>
    <row r="12" spans="1:15" ht="15" thickBot="1" x14ac:dyDescent="0.4">
      <c r="A12" s="421" t="s">
        <v>309</v>
      </c>
      <c r="B12" s="421" t="s">
        <v>698</v>
      </c>
      <c r="C12" s="512">
        <v>0.992554786913315</v>
      </c>
      <c r="D12" s="473">
        <v>5109849.4423468104</v>
      </c>
      <c r="E12" s="557">
        <v>546.87769272259197</v>
      </c>
      <c r="F12" s="512">
        <v>0.70999999999999897</v>
      </c>
      <c r="G12" s="473">
        <v>3627993.1040662299</v>
      </c>
      <c r="H12" s="552">
        <v>388.28316183304003</v>
      </c>
      <c r="I12" s="473">
        <v>36115723.806805603</v>
      </c>
      <c r="J12" s="512">
        <v>0.40537580083921598</v>
      </c>
      <c r="K12" s="512">
        <v>4.0721892156093599E-2</v>
      </c>
      <c r="L12" s="473">
        <v>1470700.61</v>
      </c>
      <c r="M12" s="473">
        <v>42</v>
      </c>
      <c r="N12" s="421" t="s">
        <v>1262</v>
      </c>
      <c r="O12" s="513">
        <v>9.9547388241524501</v>
      </c>
    </row>
    <row r="13" spans="1:15" ht="15" thickBot="1" x14ac:dyDescent="0.4">
      <c r="A13" s="421" t="s">
        <v>309</v>
      </c>
      <c r="B13" s="421" t="s">
        <v>699</v>
      </c>
      <c r="C13" s="512">
        <v>0.90462721854827699</v>
      </c>
      <c r="D13" s="473">
        <v>3578493.59380785</v>
      </c>
      <c r="E13" s="573" t="s">
        <v>78</v>
      </c>
      <c r="F13" s="512">
        <v>0.94</v>
      </c>
      <c r="G13" s="473">
        <v>3363783.9781793798</v>
      </c>
      <c r="H13" s="573" t="s">
        <v>78</v>
      </c>
      <c r="I13" s="473">
        <v>15351675.6952115</v>
      </c>
      <c r="J13" s="512">
        <v>0.88230727931772501</v>
      </c>
      <c r="K13" s="512">
        <v>0.193326849063503</v>
      </c>
      <c r="L13" s="473">
        <v>2967891.09</v>
      </c>
      <c r="M13" s="473">
        <v>219</v>
      </c>
      <c r="N13" s="421" t="s">
        <v>1263</v>
      </c>
      <c r="O13" s="513">
        <v>4.5638114084604604</v>
      </c>
    </row>
    <row r="14" spans="1:15" ht="15" thickBot="1" x14ac:dyDescent="0.4">
      <c r="A14" s="421" t="s">
        <v>309</v>
      </c>
      <c r="B14" s="421" t="s">
        <v>703</v>
      </c>
      <c r="C14" s="512">
        <v>0.991772546654628</v>
      </c>
      <c r="D14" s="473">
        <v>3430859.0861112</v>
      </c>
      <c r="E14" s="552">
        <v>671.25790500000096</v>
      </c>
      <c r="F14" s="512">
        <v>0.91999999999999904</v>
      </c>
      <c r="G14" s="473">
        <v>3156390.3592222999</v>
      </c>
      <c r="H14" s="552">
        <v>617.55727260000106</v>
      </c>
      <c r="I14" s="473">
        <v>28483445.2526807</v>
      </c>
      <c r="J14" s="512">
        <v>0.77873454175852397</v>
      </c>
      <c r="K14" s="512">
        <v>8.6295396437994706E-2</v>
      </c>
      <c r="L14" s="473">
        <v>2457990.2000000002</v>
      </c>
      <c r="M14" s="473">
        <v>678</v>
      </c>
      <c r="N14" s="421" t="s">
        <v>1263</v>
      </c>
      <c r="O14" s="513">
        <v>9.0240565997986106</v>
      </c>
    </row>
    <row r="15" spans="1:15" ht="15" thickBot="1" x14ac:dyDescent="0.4">
      <c r="A15" s="421" t="s">
        <v>309</v>
      </c>
      <c r="B15" s="421" t="s">
        <v>695</v>
      </c>
      <c r="C15" s="512">
        <v>1</v>
      </c>
      <c r="D15" s="473">
        <v>497210.83100000001</v>
      </c>
      <c r="E15" s="552">
        <v>93.498176970000003</v>
      </c>
      <c r="F15" s="512">
        <v>0.82595674535899199</v>
      </c>
      <c r="G15" s="473">
        <v>410674.63973</v>
      </c>
      <c r="H15" s="552">
        <v>77.603486885099997</v>
      </c>
      <c r="I15" s="473">
        <v>5968396.8374800002</v>
      </c>
      <c r="J15" s="512">
        <v>1.3795228514048801</v>
      </c>
      <c r="K15" s="512">
        <v>9.4922483445186695E-2</v>
      </c>
      <c r="L15" s="473">
        <v>566535.05000000005</v>
      </c>
      <c r="M15" s="473">
        <v>50</v>
      </c>
      <c r="N15" s="421" t="s">
        <v>1263</v>
      </c>
      <c r="O15" s="513">
        <v>14.5159403335685</v>
      </c>
    </row>
    <row r="16" spans="1:15" ht="15" thickBot="1" x14ac:dyDescent="0.4">
      <c r="A16" s="470" t="s">
        <v>309</v>
      </c>
      <c r="B16" s="470" t="s">
        <v>524</v>
      </c>
      <c r="C16" s="547">
        <v>0.98897266724702804</v>
      </c>
      <c r="D16" s="553">
        <f>SUM(D2:D15)</f>
        <v>1057164122.8507657</v>
      </c>
      <c r="E16" s="553">
        <f>SUM(E2:E15)</f>
        <v>151153.65784206835</v>
      </c>
      <c r="F16" s="559">
        <v>0.84342977565053301</v>
      </c>
      <c r="G16" s="553">
        <f>SUM(G2:G15)</f>
        <v>891643698.96181321</v>
      </c>
      <c r="H16" s="553">
        <f t="shared" ref="H16:I16" si="0">SUM(H2:H15)</f>
        <v>124704.78453425843</v>
      </c>
      <c r="I16" s="553">
        <f t="shared" si="0"/>
        <v>9765531153.3650894</v>
      </c>
      <c r="J16" s="561">
        <f>L16/G16</f>
        <v>0.18488321860171655</v>
      </c>
      <c r="K16" s="561">
        <f>L16/I16</f>
        <v>1.6880797810285481E-2</v>
      </c>
      <c r="L16" s="553">
        <f>SUM(L2:L15)</f>
        <v>164849956.91000006</v>
      </c>
      <c r="M16" s="553">
        <f>SUM(M2:M15)</f>
        <v>3086062.9581180587</v>
      </c>
      <c r="N16" s="522"/>
      <c r="O16" s="549">
        <v>11.5904451414255</v>
      </c>
    </row>
    <row r="17" spans="1:16" ht="15" thickBot="1" x14ac:dyDescent="0.4">
      <c r="A17" s="421" t="s">
        <v>114</v>
      </c>
      <c r="B17" s="421" t="s">
        <v>445</v>
      </c>
      <c r="C17" s="512">
        <v>1.14970290319927</v>
      </c>
      <c r="D17" s="473">
        <v>283967288.689206</v>
      </c>
      <c r="E17" s="552">
        <v>37668.400559213798</v>
      </c>
      <c r="F17" s="512">
        <v>0.61054217346261697</v>
      </c>
      <c r="G17" s="473">
        <v>173374005.62859401</v>
      </c>
      <c r="H17" s="552">
        <v>23040.895068497299</v>
      </c>
      <c r="I17" s="473">
        <v>894620159.95695806</v>
      </c>
      <c r="J17" s="512">
        <v>0.105080294038008</v>
      </c>
      <c r="K17" s="512">
        <v>2.03641638154862E-2</v>
      </c>
      <c r="L17" s="473">
        <v>18218191.489999998</v>
      </c>
      <c r="M17" s="473">
        <v>5572620.1863484001</v>
      </c>
      <c r="N17" s="421" t="s">
        <v>1259</v>
      </c>
      <c r="O17" s="513">
        <v>10.448042073159</v>
      </c>
    </row>
    <row r="18" spans="1:16" ht="15" thickBot="1" x14ac:dyDescent="0.4">
      <c r="A18" s="421" t="s">
        <v>114</v>
      </c>
      <c r="B18" s="421" t="s">
        <v>722</v>
      </c>
      <c r="C18" s="512"/>
      <c r="D18" s="473"/>
      <c r="E18" s="552"/>
      <c r="F18" s="512"/>
      <c r="G18" s="473">
        <v>55129575.698224097</v>
      </c>
      <c r="H18" s="552"/>
      <c r="I18" s="473">
        <v>136820856.615731</v>
      </c>
      <c r="J18" s="512">
        <v>8.0716265700251796E-2</v>
      </c>
      <c r="K18" s="512">
        <v>3.2523210203965203E-2</v>
      </c>
      <c r="L18" s="473">
        <v>4449853.4800000004</v>
      </c>
      <c r="M18" s="473">
        <v>1519734</v>
      </c>
      <c r="N18" s="421" t="s">
        <v>1265</v>
      </c>
      <c r="O18" s="513">
        <v>5</v>
      </c>
    </row>
    <row r="19" spans="1:16" ht="15" thickBot="1" x14ac:dyDescent="0.4">
      <c r="A19" s="421" t="s">
        <v>114</v>
      </c>
      <c r="B19" s="421" t="s">
        <v>439</v>
      </c>
      <c r="C19" s="512">
        <v>0.94807548485765203</v>
      </c>
      <c r="D19" s="473">
        <v>38951334.018170699</v>
      </c>
      <c r="E19" s="552">
        <v>9221.4683622268094</v>
      </c>
      <c r="F19" s="512">
        <v>0.88680232637156997</v>
      </c>
      <c r="G19" s="473">
        <v>34542133.622589901</v>
      </c>
      <c r="H19" s="552">
        <v>8429.3698899715801</v>
      </c>
      <c r="I19" s="473">
        <v>380811814.44179899</v>
      </c>
      <c r="J19" s="512">
        <v>0.50796256049815003</v>
      </c>
      <c r="K19" s="512">
        <v>4.6075541710068599E-2</v>
      </c>
      <c r="L19" s="473">
        <v>17546110.640000001</v>
      </c>
      <c r="M19" s="473">
        <v>181974</v>
      </c>
      <c r="N19" s="421" t="s">
        <v>1263</v>
      </c>
      <c r="O19" s="513">
        <v>11.149926386829399</v>
      </c>
    </row>
    <row r="20" spans="1:16" ht="15" thickBot="1" x14ac:dyDescent="0.4">
      <c r="A20" s="421" t="s">
        <v>114</v>
      </c>
      <c r="B20" s="421" t="s">
        <v>1272</v>
      </c>
      <c r="C20" s="512">
        <v>0.947315402924929</v>
      </c>
      <c r="D20" s="473">
        <v>32385490.246089499</v>
      </c>
      <c r="E20" s="552">
        <v>4387.0579972561</v>
      </c>
      <c r="F20" s="512">
        <v>0.846686821426894</v>
      </c>
      <c r="G20" s="473">
        <v>27420367.796813201</v>
      </c>
      <c r="H20" s="552">
        <v>3730.5067176469702</v>
      </c>
      <c r="I20" s="473">
        <v>154186907.10601801</v>
      </c>
      <c r="J20" s="512">
        <v>0.264457853874695</v>
      </c>
      <c r="K20" s="512">
        <v>4.7030787218618399E-2</v>
      </c>
      <c r="L20" s="473">
        <v>7251531.6200000001</v>
      </c>
      <c r="M20" s="473">
        <v>203650</v>
      </c>
      <c r="N20" s="421" t="s">
        <v>1263</v>
      </c>
      <c r="O20" s="513">
        <v>9.1658578319994994</v>
      </c>
    </row>
    <row r="21" spans="1:16" ht="15" thickBot="1" x14ac:dyDescent="0.4">
      <c r="A21" s="421" t="s">
        <v>114</v>
      </c>
      <c r="B21" s="421" t="s">
        <v>441</v>
      </c>
      <c r="C21" s="512">
        <v>1.0257226884051001</v>
      </c>
      <c r="D21" s="473">
        <v>40959488.844049998</v>
      </c>
      <c r="E21" s="552">
        <v>5855.3080153474803</v>
      </c>
      <c r="F21" s="512">
        <v>0.497523951037179</v>
      </c>
      <c r="G21" s="473">
        <v>20378326.722155001</v>
      </c>
      <c r="H21" s="552">
        <v>2915.7606246636501</v>
      </c>
      <c r="I21" s="473">
        <v>131815805.44575</v>
      </c>
      <c r="J21" s="512">
        <v>0.40353598566361498</v>
      </c>
      <c r="K21" s="512">
        <v>6.2385448635629698E-2</v>
      </c>
      <c r="L21" s="473">
        <v>8223388.1600000001</v>
      </c>
      <c r="M21" s="473">
        <v>51822</v>
      </c>
      <c r="N21" s="421" t="s">
        <v>1263</v>
      </c>
      <c r="O21" s="513">
        <v>6.4685875841514102</v>
      </c>
    </row>
    <row r="22" spans="1:16" ht="15" thickBot="1" x14ac:dyDescent="0.4">
      <c r="A22" s="421" t="s">
        <v>114</v>
      </c>
      <c r="B22" s="421" t="s">
        <v>721</v>
      </c>
      <c r="C22" s="512">
        <v>0.99018784436501595</v>
      </c>
      <c r="D22" s="473">
        <v>15285371.404603099</v>
      </c>
      <c r="E22" s="552">
        <v>1907.42498010687</v>
      </c>
      <c r="F22" s="512">
        <v>0.92450925493648595</v>
      </c>
      <c r="G22" s="473">
        <v>14131467.3286971</v>
      </c>
      <c r="H22" s="552">
        <v>1761.5143833341799</v>
      </c>
      <c r="I22" s="473">
        <v>96644175.917182595</v>
      </c>
      <c r="J22" s="512">
        <v>0.74267604813318699</v>
      </c>
      <c r="K22" s="512">
        <v>0.108595289994439</v>
      </c>
      <c r="L22" s="473">
        <v>10495102.310000001</v>
      </c>
      <c r="M22" s="473">
        <v>723003</v>
      </c>
      <c r="N22" s="421" t="s">
        <v>1263</v>
      </c>
      <c r="O22" s="513">
        <v>8.44909342905434</v>
      </c>
    </row>
    <row r="23" spans="1:16" ht="15" thickBot="1" x14ac:dyDescent="0.4">
      <c r="A23" s="421" t="s">
        <v>114</v>
      </c>
      <c r="B23" s="421" t="s">
        <v>1254</v>
      </c>
      <c r="C23" s="512">
        <v>0.94079871218226696</v>
      </c>
      <c r="D23" s="473">
        <v>14271879.700213701</v>
      </c>
      <c r="E23" s="552">
        <v>4336.2782475232998</v>
      </c>
      <c r="F23" s="512">
        <v>0.71273877008268605</v>
      </c>
      <c r="G23" s="473">
        <v>10172121.984298401</v>
      </c>
      <c r="H23" s="552">
        <v>3061.5090649803201</v>
      </c>
      <c r="I23" s="473">
        <v>153743489.87061501</v>
      </c>
      <c r="J23" s="512">
        <v>0.72040525971980396</v>
      </c>
      <c r="K23" s="512">
        <v>4.7664133201132899E-2</v>
      </c>
      <c r="L23" s="473">
        <v>7328050.1799999997</v>
      </c>
      <c r="M23" s="473">
        <v>30329</v>
      </c>
      <c r="N23" s="421" t="s">
        <v>1263</v>
      </c>
      <c r="O23" s="513">
        <v>15.695576287382</v>
      </c>
    </row>
    <row r="24" spans="1:16" ht="15" thickBot="1" x14ac:dyDescent="0.4">
      <c r="A24" s="421" t="s">
        <v>114</v>
      </c>
      <c r="B24" s="421" t="s">
        <v>440</v>
      </c>
      <c r="C24" s="433">
        <v>1.1525550725745</v>
      </c>
      <c r="D24" s="466">
        <v>9715863.3272792399</v>
      </c>
      <c r="E24" s="573">
        <v>1168.0474682361901</v>
      </c>
      <c r="F24" s="433">
        <v>0.94810750242674302</v>
      </c>
      <c r="G24" s="473">
        <v>9211682.9131463096</v>
      </c>
      <c r="H24" s="573">
        <v>1101.88569488348</v>
      </c>
      <c r="I24" s="473">
        <v>65606467.018438198</v>
      </c>
      <c r="J24" s="512">
        <v>0.14680555363776701</v>
      </c>
      <c r="K24" s="512">
        <v>2.0612696757774499E-2</v>
      </c>
      <c r="L24" s="473">
        <v>1352326.21</v>
      </c>
      <c r="M24" s="473">
        <v>57961</v>
      </c>
      <c r="N24" s="421" t="s">
        <v>1264</v>
      </c>
      <c r="O24" s="513">
        <v>9.6167842542034503</v>
      </c>
    </row>
    <row r="25" spans="1:16" ht="15" thickBot="1" x14ac:dyDescent="0.4">
      <c r="A25" s="421" t="s">
        <v>114</v>
      </c>
      <c r="B25" s="421" t="s">
        <v>1271</v>
      </c>
      <c r="C25" s="512">
        <v>0.76423756165363099</v>
      </c>
      <c r="D25" s="473">
        <v>395947.659504938</v>
      </c>
      <c r="E25" s="552">
        <v>297.29278144329402</v>
      </c>
      <c r="F25" s="512">
        <v>0.64999999999999902</v>
      </c>
      <c r="G25" s="473">
        <v>257365.97867820901</v>
      </c>
      <c r="H25" s="552">
        <v>193.240307938141</v>
      </c>
      <c r="I25" s="473">
        <v>4632591.5999999996</v>
      </c>
      <c r="J25" s="512">
        <v>1.2954946170910899</v>
      </c>
      <c r="K25" s="512">
        <v>7.1971861279548105E-2</v>
      </c>
      <c r="L25" s="473">
        <v>333416.24</v>
      </c>
      <c r="M25" s="473">
        <v>827</v>
      </c>
      <c r="N25" s="421" t="s">
        <v>1263</v>
      </c>
      <c r="O25" s="513">
        <v>18</v>
      </c>
    </row>
    <row r="26" spans="1:16" ht="15" thickBot="1" x14ac:dyDescent="0.4">
      <c r="A26" s="470" t="s">
        <v>114</v>
      </c>
      <c r="B26" s="470" t="s">
        <v>524</v>
      </c>
      <c r="C26" s="547">
        <v>1.0850839216060599</v>
      </c>
      <c r="D26" s="522">
        <v>435932663.88911802</v>
      </c>
      <c r="E26" s="522">
        <v>64841.278411353902</v>
      </c>
      <c r="F26" s="559">
        <v>0.79052816230547995</v>
      </c>
      <c r="G26" s="522">
        <v>344617047.67319697</v>
      </c>
      <c r="H26" s="522">
        <v>44234.681751915698</v>
      </c>
      <c r="I26" s="522">
        <v>2018882267.9724901</v>
      </c>
      <c r="J26" s="561">
        <f>L26/G26</f>
        <v>0.21820734301371769</v>
      </c>
      <c r="K26" s="561">
        <f>L26/I26</f>
        <v>3.7247328149312704E-2</v>
      </c>
      <c r="L26" s="522">
        <v>75197970.329999998</v>
      </c>
      <c r="M26" s="522">
        <v>8341920.1863484001</v>
      </c>
      <c r="N26" s="553"/>
      <c r="O26" s="549">
        <v>10.131640090068601</v>
      </c>
    </row>
    <row r="27" spans="1:16" ht="15" thickBot="1" x14ac:dyDescent="0.4">
      <c r="A27" s="421" t="s">
        <v>310</v>
      </c>
      <c r="B27" s="421" t="s">
        <v>709</v>
      </c>
      <c r="C27" s="512">
        <v>1.24770021435862</v>
      </c>
      <c r="D27" s="473">
        <v>76763975.925687402</v>
      </c>
      <c r="E27" s="552">
        <v>9025.8519978911809</v>
      </c>
      <c r="F27" s="512">
        <v>1</v>
      </c>
      <c r="G27" s="473">
        <v>76763975.925687402</v>
      </c>
      <c r="H27" s="552">
        <v>9025.8519978911809</v>
      </c>
      <c r="I27" s="473">
        <v>342830665.46892202</v>
      </c>
      <c r="J27" s="512">
        <v>5.9357287517402699E-2</v>
      </c>
      <c r="K27" s="512">
        <v>1.32908221140826E-2</v>
      </c>
      <c r="L27" s="473">
        <v>4556501.3899999997</v>
      </c>
      <c r="M27" s="473">
        <v>2264092.11</v>
      </c>
      <c r="N27" s="421" t="s">
        <v>1259</v>
      </c>
      <c r="O27" s="513">
        <v>9.5079890873405599</v>
      </c>
    </row>
    <row r="28" spans="1:16" ht="15" thickBot="1" x14ac:dyDescent="0.4">
      <c r="A28" s="421" t="s">
        <v>310</v>
      </c>
      <c r="B28" s="421" t="s">
        <v>710</v>
      </c>
      <c r="C28" s="512">
        <v>0.98561062693613899</v>
      </c>
      <c r="D28" s="473">
        <v>66580008.091114998</v>
      </c>
      <c r="E28" s="552">
        <v>8596.2049914928393</v>
      </c>
      <c r="F28" s="512">
        <v>1</v>
      </c>
      <c r="G28" s="473">
        <v>66580008.091114998</v>
      </c>
      <c r="H28" s="552">
        <v>8596.2049914928393</v>
      </c>
      <c r="I28" s="473">
        <v>406217315.57361799</v>
      </c>
      <c r="J28" s="512">
        <v>8.8777317538187406E-2</v>
      </c>
      <c r="K28" s="512">
        <v>1.45508187204019E-2</v>
      </c>
      <c r="L28" s="473">
        <v>5910794.5199999996</v>
      </c>
      <c r="M28" s="473">
        <v>1456356.71997636</v>
      </c>
      <c r="N28" s="421" t="s">
        <v>1259</v>
      </c>
      <c r="O28" s="513">
        <v>9.5798424420803894</v>
      </c>
    </row>
    <row r="29" spans="1:16" ht="15" thickBot="1" x14ac:dyDescent="0.4">
      <c r="A29" s="421" t="s">
        <v>310</v>
      </c>
      <c r="B29" s="421" t="s">
        <v>717</v>
      </c>
      <c r="C29" s="512">
        <v>1.1684872779027899</v>
      </c>
      <c r="D29" s="473">
        <v>19602133.603549901</v>
      </c>
      <c r="E29" s="552">
        <v>2386.8744733362</v>
      </c>
      <c r="F29" s="512">
        <v>1</v>
      </c>
      <c r="G29" s="473">
        <v>19602133.603549901</v>
      </c>
      <c r="H29" s="552">
        <v>2386.8744733362</v>
      </c>
      <c r="I29" s="473">
        <v>125141693.444822</v>
      </c>
      <c r="J29" s="512">
        <v>0.20771158142002699</v>
      </c>
      <c r="K29" s="512">
        <v>3.2535840437506E-2</v>
      </c>
      <c r="L29" s="473">
        <v>4071590.17</v>
      </c>
      <c r="M29" s="473">
        <v>594498.04</v>
      </c>
      <c r="N29" s="421" t="s">
        <v>1263</v>
      </c>
      <c r="O29" s="513">
        <v>9.3357865436102401</v>
      </c>
      <c r="P29" s="449"/>
    </row>
    <row r="30" spans="1:16" ht="15" thickBot="1" x14ac:dyDescent="0.4">
      <c r="A30" s="421" t="s">
        <v>310</v>
      </c>
      <c r="B30" s="421" t="s">
        <v>1255</v>
      </c>
      <c r="C30" s="512">
        <v>0.90260455354336599</v>
      </c>
      <c r="D30" s="473">
        <v>4435178.2508649696</v>
      </c>
      <c r="E30" s="552">
        <v>842.56218354790099</v>
      </c>
      <c r="F30" s="512">
        <v>1</v>
      </c>
      <c r="G30" s="473">
        <v>4435178.2508649696</v>
      </c>
      <c r="H30" s="552">
        <v>842.56218354790099</v>
      </c>
      <c r="I30" s="473">
        <v>34725421.231846303</v>
      </c>
      <c r="J30" s="512">
        <v>2.46908113509628</v>
      </c>
      <c r="K30" s="512">
        <v>0.31535441649177598</v>
      </c>
      <c r="L30" s="473">
        <v>10950814.949999999</v>
      </c>
      <c r="M30" s="473">
        <v>34294</v>
      </c>
      <c r="N30" s="421" t="s">
        <v>1263</v>
      </c>
      <c r="O30" s="513">
        <v>10.172876308692</v>
      </c>
    </row>
    <row r="31" spans="1:16" ht="15" thickBot="1" x14ac:dyDescent="0.4">
      <c r="A31" s="421" t="s">
        <v>310</v>
      </c>
      <c r="B31" s="421" t="s">
        <v>1283</v>
      </c>
      <c r="C31" s="512">
        <v>0.94353442607651605</v>
      </c>
      <c r="D31" s="473">
        <v>4366086.99619029</v>
      </c>
      <c r="E31" s="552">
        <v>1439.34429043144</v>
      </c>
      <c r="F31" s="512">
        <v>1</v>
      </c>
      <c r="G31" s="473">
        <v>4366086.99619029</v>
      </c>
      <c r="H31" s="552">
        <v>1439.34429043144</v>
      </c>
      <c r="I31" s="473">
        <v>51025694.204925299</v>
      </c>
      <c r="J31" s="512">
        <v>3.1696064146397598</v>
      </c>
      <c r="K31" s="512">
        <v>0.27121193676311001</v>
      </c>
      <c r="L31" s="473">
        <v>13838777.35</v>
      </c>
      <c r="M31" s="473">
        <v>3422</v>
      </c>
      <c r="N31" s="421" t="s">
        <v>1260</v>
      </c>
      <c r="O31" s="513">
        <v>15.671468618480899</v>
      </c>
    </row>
    <row r="32" spans="1:16" ht="15" thickBot="1" x14ac:dyDescent="0.4">
      <c r="A32" s="421" t="s">
        <v>310</v>
      </c>
      <c r="B32" s="421" t="s">
        <v>716</v>
      </c>
      <c r="C32" s="512">
        <v>0.96399812907043703</v>
      </c>
      <c r="D32" s="473">
        <v>3023818.1246515298</v>
      </c>
      <c r="E32" s="552">
        <v>350.98659622586899</v>
      </c>
      <c r="F32" s="512">
        <v>1</v>
      </c>
      <c r="G32" s="473">
        <v>3023818.1246515298</v>
      </c>
      <c r="H32" s="552">
        <v>350.98659622586899</v>
      </c>
      <c r="I32" s="473">
        <v>20103571.538792402</v>
      </c>
      <c r="J32" s="512">
        <v>0.70454581663886096</v>
      </c>
      <c r="K32" s="512">
        <v>0.105972135642121</v>
      </c>
      <c r="L32" s="473">
        <v>2130418.41</v>
      </c>
      <c r="M32" s="473">
        <v>12714</v>
      </c>
      <c r="N32" s="421" t="s">
        <v>1263</v>
      </c>
      <c r="O32" s="513">
        <v>8.0160056663743795</v>
      </c>
    </row>
    <row r="33" spans="1:15" ht="15" thickBot="1" x14ac:dyDescent="0.4">
      <c r="A33" s="421" t="s">
        <v>310</v>
      </c>
      <c r="B33" s="421" t="s">
        <v>449</v>
      </c>
      <c r="C33" s="512">
        <v>0.96386966735119795</v>
      </c>
      <c r="D33" s="473">
        <v>2292235.0606749798</v>
      </c>
      <c r="E33" s="552">
        <v>272.69540519521098</v>
      </c>
      <c r="F33" s="512">
        <v>1</v>
      </c>
      <c r="G33" s="473">
        <v>2292235.0606749798</v>
      </c>
      <c r="H33" s="552">
        <v>272.69540519521098</v>
      </c>
      <c r="I33" s="473">
        <v>33433045.636229001</v>
      </c>
      <c r="J33" s="512">
        <v>0.87529489205578803</v>
      </c>
      <c r="K33" s="512">
        <v>6.0011931363675303E-2</v>
      </c>
      <c r="L33" s="473">
        <v>2006381.64</v>
      </c>
      <c r="M33" s="473">
        <v>620</v>
      </c>
      <c r="N33" s="421" t="s">
        <v>1265</v>
      </c>
      <c r="O33" s="513">
        <v>14.806191700779401</v>
      </c>
    </row>
    <row r="34" spans="1:15" ht="15" thickBot="1" x14ac:dyDescent="0.4">
      <c r="A34" s="421" t="s">
        <v>310</v>
      </c>
      <c r="B34" s="421" t="s">
        <v>711</v>
      </c>
      <c r="C34" s="512">
        <v>0.98283004965618603</v>
      </c>
      <c r="D34" s="473">
        <v>330699.85023134103</v>
      </c>
      <c r="E34" s="552">
        <v>57.889966315875597</v>
      </c>
      <c r="F34" s="512">
        <v>1</v>
      </c>
      <c r="G34" s="473">
        <v>330699.85023134103</v>
      </c>
      <c r="H34" s="552">
        <v>57.889966315875597</v>
      </c>
      <c r="I34" s="473">
        <v>2870129.3465851801</v>
      </c>
      <c r="J34" s="512">
        <v>1.7818489170399801</v>
      </c>
      <c r="K34" s="512">
        <v>0.205306834237658</v>
      </c>
      <c r="L34" s="473">
        <v>589257.17000000004</v>
      </c>
      <c r="M34" s="473">
        <v>318</v>
      </c>
      <c r="N34" s="421" t="s">
        <v>1261</v>
      </c>
      <c r="O34" s="513">
        <v>11.5418272341873</v>
      </c>
    </row>
    <row r="35" spans="1:15" ht="15" thickBot="1" x14ac:dyDescent="0.4">
      <c r="A35" s="470" t="s">
        <v>310</v>
      </c>
      <c r="B35" s="470" t="s">
        <v>524</v>
      </c>
      <c r="C35" s="547">
        <v>1.1001556688335901</v>
      </c>
      <c r="D35" s="522">
        <v>177394135.90296501</v>
      </c>
      <c r="E35" s="522">
        <v>22972.409904436499</v>
      </c>
      <c r="F35" s="559">
        <v>1</v>
      </c>
      <c r="G35" s="522">
        <v>177394135.90296501</v>
      </c>
      <c r="H35" s="522">
        <v>22972.409904436499</v>
      </c>
      <c r="I35" s="522">
        <v>1016347536.44574</v>
      </c>
      <c r="J35" s="561">
        <f>L35/G35</f>
        <v>0.24834268266961165</v>
      </c>
      <c r="K35" s="561">
        <f>L35/I35</f>
        <v>4.3345936326133802E-2</v>
      </c>
      <c r="L35" s="522">
        <v>44054535.600000001</v>
      </c>
      <c r="M35" s="522">
        <v>4366314.8699763604</v>
      </c>
      <c r="N35" s="553"/>
      <c r="O35" s="549">
        <v>9.7310712647456903</v>
      </c>
    </row>
    <row r="36" spans="1:15" ht="15" thickBot="1" x14ac:dyDescent="0.4">
      <c r="A36" s="421" t="s">
        <v>457</v>
      </c>
      <c r="B36" s="421" t="s">
        <v>719</v>
      </c>
      <c r="C36" s="512">
        <v>0.33759132141327303</v>
      </c>
      <c r="D36" s="473">
        <v>71251.352490755802</v>
      </c>
      <c r="E36" s="558">
        <v>18.080253226666699</v>
      </c>
      <c r="F36" s="512">
        <v>1</v>
      </c>
      <c r="G36" s="473">
        <v>71251.352490755802</v>
      </c>
      <c r="H36" s="556">
        <v>18.080253226666699</v>
      </c>
      <c r="I36" s="473">
        <v>687932.23241055501</v>
      </c>
      <c r="J36" s="512"/>
      <c r="K36" s="512"/>
      <c r="L36" s="473"/>
      <c r="M36" s="473">
        <v>196</v>
      </c>
      <c r="N36" s="421" t="s">
        <v>1261</v>
      </c>
      <c r="O36" s="513">
        <v>11.1020609275244</v>
      </c>
    </row>
    <row r="37" spans="1:15" ht="15" thickBot="1" x14ac:dyDescent="0.4">
      <c r="A37" s="421" t="s">
        <v>457</v>
      </c>
      <c r="B37" s="421" t="s">
        <v>733</v>
      </c>
      <c r="C37" s="512">
        <v>0.964813563250425</v>
      </c>
      <c r="D37" s="473">
        <v>68220.021924020199</v>
      </c>
      <c r="E37" s="552">
        <v>19.535725459468701</v>
      </c>
      <c r="F37" s="512">
        <v>1</v>
      </c>
      <c r="G37" s="473">
        <v>68220.021924020199</v>
      </c>
      <c r="H37" s="552">
        <v>19.535725459468701</v>
      </c>
      <c r="I37" s="473">
        <v>708050.21109379805</v>
      </c>
      <c r="J37" s="512"/>
      <c r="K37" s="512"/>
      <c r="L37" s="473"/>
      <c r="M37" s="473">
        <v>78</v>
      </c>
      <c r="N37" s="421" t="s">
        <v>1261</v>
      </c>
      <c r="O37" s="513">
        <v>13.393195606469099</v>
      </c>
    </row>
    <row r="38" spans="1:15" ht="15" thickBot="1" x14ac:dyDescent="0.4">
      <c r="A38" s="421" t="s">
        <v>457</v>
      </c>
      <c r="B38" s="421" t="s">
        <v>720</v>
      </c>
      <c r="C38" s="512">
        <v>1.0771225972863001</v>
      </c>
      <c r="D38" s="473">
        <v>12593.05</v>
      </c>
      <c r="E38" s="552">
        <v>0.10749</v>
      </c>
      <c r="F38" s="512">
        <v>1</v>
      </c>
      <c r="G38" s="473">
        <v>12593.05</v>
      </c>
      <c r="H38" s="552">
        <v>0.10749</v>
      </c>
      <c r="I38" s="473">
        <v>251861</v>
      </c>
      <c r="J38" s="512"/>
      <c r="K38" s="512"/>
      <c r="L38" s="473"/>
      <c r="M38" s="473">
        <v>1</v>
      </c>
      <c r="N38" s="421" t="s">
        <v>1266</v>
      </c>
      <c r="O38" s="513">
        <v>20</v>
      </c>
    </row>
    <row r="39" spans="1:15" ht="15" thickBot="1" x14ac:dyDescent="0.4">
      <c r="A39" s="470" t="s">
        <v>457</v>
      </c>
      <c r="B39" s="470" t="s">
        <v>524</v>
      </c>
      <c r="C39" s="547">
        <v>0.51818232468556602</v>
      </c>
      <c r="D39" s="522">
        <v>152064.424414776</v>
      </c>
      <c r="E39" s="553">
        <v>37.723468686135398</v>
      </c>
      <c r="F39" s="559">
        <v>1</v>
      </c>
      <c r="G39" s="522">
        <v>152064.424414776</v>
      </c>
      <c r="H39" s="522">
        <v>37.723468686135398</v>
      </c>
      <c r="I39" s="522">
        <v>1647843.44350435</v>
      </c>
      <c r="J39" s="561"/>
      <c r="K39" s="561"/>
      <c r="L39" s="553">
        <v>0</v>
      </c>
      <c r="M39" s="522">
        <v>275</v>
      </c>
      <c r="N39" s="553"/>
      <c r="O39" s="549">
        <v>12.8667961750874</v>
      </c>
    </row>
    <row r="40" spans="1:15" ht="15" thickBot="1" x14ac:dyDescent="0.4">
      <c r="A40" s="421" t="s">
        <v>52</v>
      </c>
      <c r="B40" s="421" t="s">
        <v>423</v>
      </c>
      <c r="C40" s="512">
        <v>0.93754984341999104</v>
      </c>
      <c r="D40" s="473">
        <v>184041503.038266</v>
      </c>
      <c r="E40" s="552">
        <v>31983</v>
      </c>
      <c r="F40" s="512">
        <v>1</v>
      </c>
      <c r="G40" s="473">
        <v>184041503.038266</v>
      </c>
      <c r="H40" s="552">
        <v>31983</v>
      </c>
      <c r="I40" s="473">
        <v>2760622545.5739899</v>
      </c>
      <c r="J40" s="512"/>
      <c r="K40" s="512"/>
      <c r="L40" s="473"/>
      <c r="M40" s="473">
        <v>386</v>
      </c>
      <c r="N40" s="421" t="s">
        <v>1267</v>
      </c>
      <c r="O40" s="513">
        <v>15</v>
      </c>
    </row>
    <row r="41" spans="1:15" ht="15" thickBot="1" x14ac:dyDescent="0.4">
      <c r="A41" s="470" t="s">
        <v>52</v>
      </c>
      <c r="B41" s="470" t="s">
        <v>524</v>
      </c>
      <c r="C41" s="547">
        <v>0.93754984341999104</v>
      </c>
      <c r="D41" s="522">
        <v>184041503.038266</v>
      </c>
      <c r="E41" s="553">
        <v>31983</v>
      </c>
      <c r="F41" s="559">
        <v>1</v>
      </c>
      <c r="G41" s="553">
        <v>184041503.038266</v>
      </c>
      <c r="H41" s="553">
        <v>31983</v>
      </c>
      <c r="I41" s="553">
        <v>2760622545.5739899</v>
      </c>
      <c r="J41" s="561"/>
      <c r="K41" s="561"/>
      <c r="L41" s="553">
        <v>0</v>
      </c>
      <c r="M41" s="553">
        <v>386</v>
      </c>
      <c r="N41" s="553"/>
      <c r="O41" s="549">
        <v>15</v>
      </c>
    </row>
    <row r="42" spans="1:15" ht="15" thickBot="1" x14ac:dyDescent="0.4">
      <c r="A42" s="435" t="s">
        <v>476</v>
      </c>
      <c r="B42" s="435" t="s">
        <v>371</v>
      </c>
      <c r="C42" s="548">
        <v>1.0142977210189299</v>
      </c>
      <c r="D42" s="482">
        <v>1854684490.10553</v>
      </c>
      <c r="E42" s="482">
        <v>270988.06962654501</v>
      </c>
      <c r="F42" s="560">
        <v>0.86152036021487399</v>
      </c>
      <c r="G42" s="482">
        <v>1597848450.0006599</v>
      </c>
      <c r="H42" s="482">
        <v>223932.599659297</v>
      </c>
      <c r="I42" s="482">
        <v>15563031346.8008</v>
      </c>
      <c r="J42" s="548">
        <f>L42/G42</f>
        <v>0.17780313448367563</v>
      </c>
      <c r="K42" s="548">
        <f>L42/I42</f>
        <v>1.8254956666806512E-2</v>
      </c>
      <c r="L42" s="482">
        <v>284102462.83999997</v>
      </c>
      <c r="M42" s="482">
        <v>15794959.0144428</v>
      </c>
      <c r="N42" s="554"/>
      <c r="O42" s="550"/>
    </row>
    <row r="43" spans="1:15" x14ac:dyDescent="0.35">
      <c r="D43" s="423"/>
      <c r="E43" s="423"/>
      <c r="F43" s="423"/>
      <c r="H43" s="423"/>
      <c r="J43" s="423"/>
      <c r="K43" s="423"/>
      <c r="N43" s="423"/>
      <c r="O43" s="460"/>
    </row>
    <row r="44" spans="1:15" x14ac:dyDescent="0.35">
      <c r="C44" s="423"/>
      <c r="D44" s="423"/>
      <c r="E44" s="423"/>
      <c r="F44" s="423"/>
      <c r="H44" s="423"/>
      <c r="J44" s="423"/>
      <c r="K44" s="423"/>
      <c r="N44" s="423"/>
      <c r="O44" s="423"/>
    </row>
    <row r="46" spans="1:15" x14ac:dyDescent="0.35">
      <c r="D46" s="461"/>
      <c r="E46" s="461"/>
      <c r="F46" s="461"/>
      <c r="G46" s="461"/>
      <c r="H46" s="461"/>
      <c r="I46" s="461"/>
      <c r="J46" s="461"/>
      <c r="K46" s="461"/>
      <c r="L46" s="461"/>
      <c r="M46" s="461"/>
      <c r="N46" s="461"/>
      <c r="O46" s="461"/>
    </row>
  </sheetData>
  <sortState xmlns:xlrd2="http://schemas.microsoft.com/office/spreadsheetml/2017/richdata2" ref="A27:O34">
    <sortCondition descending="1" ref="G27"/>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2685A-482C-455F-9D72-D33094D699E7}">
  <dimension ref="A1:S46"/>
  <sheetViews>
    <sheetView showGridLines="0" tabSelected="1" zoomScale="90" zoomScaleNormal="90" workbookViewId="0">
      <selection activeCell="I12" sqref="I12"/>
    </sheetView>
  </sheetViews>
  <sheetFormatPr defaultRowHeight="14.5" x14ac:dyDescent="0.35"/>
  <cols>
    <col min="1" max="1" width="17.453125" customWidth="1"/>
    <col min="2" max="2" width="51.26953125" customWidth="1"/>
    <col min="3" max="3" width="14.453125" style="423" customWidth="1"/>
    <col min="4" max="4" width="14.26953125" style="423" customWidth="1"/>
    <col min="5" max="5" width="12" style="423" customWidth="1"/>
    <col min="6" max="6" width="11.453125" style="423" customWidth="1"/>
    <col min="7" max="7" width="12.1796875" style="423" customWidth="1"/>
    <col min="8" max="10" width="10.1796875" style="457" customWidth="1"/>
    <col min="11" max="11" width="14.453125" style="423" customWidth="1"/>
    <col min="12" max="12" width="14.26953125" style="423" customWidth="1"/>
    <col min="13" max="15" width="10.1796875" style="423" customWidth="1"/>
    <col min="16" max="16" width="10.1796875" style="460" customWidth="1"/>
    <col min="17" max="17" width="12" style="423" customWidth="1"/>
    <col min="19" max="19" width="96.54296875" bestFit="1" customWidth="1"/>
  </cols>
  <sheetData>
    <row r="1" spans="1:19" ht="26" x14ac:dyDescent="0.45">
      <c r="A1" s="257" t="s">
        <v>321</v>
      </c>
      <c r="D1" s="529" t="s">
        <v>304</v>
      </c>
      <c r="E1" s="530"/>
      <c r="F1" s="530"/>
      <c r="G1" s="530"/>
      <c r="H1" s="574"/>
      <c r="L1" s="531" t="s">
        <v>307</v>
      </c>
      <c r="M1" s="532"/>
      <c r="N1" s="532"/>
      <c r="O1" s="532"/>
      <c r="P1" s="527"/>
      <c r="Q1" s="533"/>
      <c r="S1" s="258" t="s">
        <v>11</v>
      </c>
    </row>
    <row r="2" spans="1:19" ht="40" thickBot="1" x14ac:dyDescent="0.4">
      <c r="A2" s="420" t="s">
        <v>115</v>
      </c>
      <c r="B2" s="420" t="s">
        <v>182</v>
      </c>
      <c r="C2" s="479" t="s">
        <v>384</v>
      </c>
      <c r="D2" s="479" t="s">
        <v>152</v>
      </c>
      <c r="E2" s="479" t="s">
        <v>385</v>
      </c>
      <c r="F2" s="479" t="s">
        <v>1385</v>
      </c>
      <c r="G2" s="479" t="s">
        <v>1386</v>
      </c>
      <c r="H2" s="575" t="s">
        <v>345</v>
      </c>
      <c r="I2" s="575" t="s">
        <v>346</v>
      </c>
      <c r="J2" s="575" t="s">
        <v>347</v>
      </c>
      <c r="K2" s="479" t="s">
        <v>386</v>
      </c>
      <c r="L2" s="479" t="s">
        <v>170</v>
      </c>
      <c r="M2" s="479" t="s">
        <v>387</v>
      </c>
      <c r="N2" s="479" t="s">
        <v>305</v>
      </c>
      <c r="O2" s="479" t="s">
        <v>306</v>
      </c>
      <c r="P2" s="528" t="s">
        <v>522</v>
      </c>
      <c r="Q2" s="533"/>
      <c r="S2" s="259"/>
    </row>
    <row r="3" spans="1:19" ht="15.5" thickTop="1" thickBot="1" x14ac:dyDescent="0.4">
      <c r="A3" s="421" t="s">
        <v>309</v>
      </c>
      <c r="B3" s="421" t="s">
        <v>697</v>
      </c>
      <c r="C3" s="473">
        <v>306616481.82558799</v>
      </c>
      <c r="D3" s="473">
        <v>61241.402872723404</v>
      </c>
      <c r="E3" s="473">
        <v>0</v>
      </c>
      <c r="F3" s="473">
        <v>0</v>
      </c>
      <c r="G3" s="473">
        <v>-5963086</v>
      </c>
      <c r="H3" s="512">
        <v>0.81266839500258703</v>
      </c>
      <c r="I3" s="512">
        <v>0.81270407323671301</v>
      </c>
      <c r="J3" s="512">
        <v>0</v>
      </c>
      <c r="K3" s="473">
        <v>249177524.16654101</v>
      </c>
      <c r="L3" s="473">
        <v>49771.137565392797</v>
      </c>
      <c r="M3" s="473">
        <v>0</v>
      </c>
      <c r="N3" s="473">
        <v>0</v>
      </c>
      <c r="O3" s="473">
        <v>-4850463</v>
      </c>
      <c r="P3" s="513">
        <v>9.8884553724425697</v>
      </c>
      <c r="Q3" s="533"/>
      <c r="S3" s="259"/>
    </row>
    <row r="4" spans="1:19" ht="19" thickBot="1" x14ac:dyDescent="0.5">
      <c r="A4" s="421" t="s">
        <v>309</v>
      </c>
      <c r="B4" s="421" t="s">
        <v>701</v>
      </c>
      <c r="C4" s="473">
        <v>253132456.00639799</v>
      </c>
      <c r="D4" s="473">
        <v>35966.793905487299</v>
      </c>
      <c r="E4" s="473">
        <v>736289.86939879996</v>
      </c>
      <c r="F4" s="473">
        <v>0</v>
      </c>
      <c r="G4" s="473">
        <v>-2354866.3788574501</v>
      </c>
      <c r="H4" s="512">
        <v>0.81934123048110397</v>
      </c>
      <c r="I4" s="512">
        <v>0.82435542389368299</v>
      </c>
      <c r="J4" s="512">
        <v>0.78</v>
      </c>
      <c r="K4" s="473">
        <v>207401857.97898701</v>
      </c>
      <c r="L4" s="473">
        <v>29649.4216360547</v>
      </c>
      <c r="M4" s="473">
        <v>574306.09813106398</v>
      </c>
      <c r="N4" s="473">
        <v>0</v>
      </c>
      <c r="O4" s="473">
        <v>-1954539.0944516801</v>
      </c>
      <c r="P4" s="513">
        <v>12.6134815414612</v>
      </c>
      <c r="Q4" s="533"/>
      <c r="S4" s="258" t="s">
        <v>308</v>
      </c>
    </row>
    <row r="5" spans="1:19" ht="15" thickBot="1" x14ac:dyDescent="0.4">
      <c r="A5" s="421" t="s">
        <v>309</v>
      </c>
      <c r="B5" s="421" t="s">
        <v>705</v>
      </c>
      <c r="C5" s="473">
        <v>179281293.585053</v>
      </c>
      <c r="D5" s="473">
        <v>27267.37975937</v>
      </c>
      <c r="E5" s="473">
        <v>426956.98309977201</v>
      </c>
      <c r="F5" s="473">
        <v>0</v>
      </c>
      <c r="G5" s="473">
        <v>-2118017.4</v>
      </c>
      <c r="H5" s="512">
        <v>0.91999999999999804</v>
      </c>
      <c r="I5" s="512">
        <v>0.92000000000000104</v>
      </c>
      <c r="J5" s="512">
        <v>0.92</v>
      </c>
      <c r="K5" s="473">
        <v>164938790.098248</v>
      </c>
      <c r="L5" s="473">
        <v>25085.989378620401</v>
      </c>
      <c r="M5" s="473">
        <v>392800.42445178999</v>
      </c>
      <c r="N5" s="473">
        <v>0</v>
      </c>
      <c r="O5" s="473">
        <v>-1948576.0079999999</v>
      </c>
      <c r="P5" s="513">
        <v>14.019093092258</v>
      </c>
      <c r="Q5" s="533"/>
      <c r="S5" s="259" t="s">
        <v>399</v>
      </c>
    </row>
    <row r="6" spans="1:19" ht="15" thickBot="1" x14ac:dyDescent="0.4">
      <c r="A6" s="421" t="s">
        <v>309</v>
      </c>
      <c r="B6" s="421" t="s">
        <v>263</v>
      </c>
      <c r="C6" s="473">
        <v>91536753.186304197</v>
      </c>
      <c r="D6" s="473">
        <v>0.58799999999999997</v>
      </c>
      <c r="E6" s="473">
        <v>0</v>
      </c>
      <c r="F6" s="473">
        <v>0</v>
      </c>
      <c r="G6" s="473">
        <v>0</v>
      </c>
      <c r="H6" s="512">
        <v>1</v>
      </c>
      <c r="I6" s="512">
        <v>1</v>
      </c>
      <c r="J6" s="512">
        <v>0</v>
      </c>
      <c r="K6" s="473">
        <v>91536753.186304197</v>
      </c>
      <c r="L6" s="473">
        <v>0.58799999999999997</v>
      </c>
      <c r="M6" s="473">
        <v>0</v>
      </c>
      <c r="N6" s="473">
        <v>0</v>
      </c>
      <c r="O6" s="473">
        <v>0</v>
      </c>
      <c r="P6" s="513">
        <v>12</v>
      </c>
      <c r="Q6" s="533"/>
      <c r="S6" s="259" t="s">
        <v>400</v>
      </c>
    </row>
    <row r="7" spans="1:19" ht="15" thickBot="1" x14ac:dyDescent="0.4">
      <c r="A7" s="421" t="s">
        <v>309</v>
      </c>
      <c r="B7" s="421" t="s">
        <v>700</v>
      </c>
      <c r="C7" s="473">
        <v>50327326.882877298</v>
      </c>
      <c r="D7" s="473">
        <v>5509.5863475788501</v>
      </c>
      <c r="E7" s="473">
        <v>0</v>
      </c>
      <c r="F7" s="473">
        <v>0</v>
      </c>
      <c r="G7" s="473">
        <v>-21165.343000000001</v>
      </c>
      <c r="H7" s="512">
        <v>0.525919212081573</v>
      </c>
      <c r="I7" s="512">
        <v>0.54945470554773501</v>
      </c>
      <c r="J7" s="512">
        <v>0</v>
      </c>
      <c r="K7" s="473">
        <v>26468108.1004146</v>
      </c>
      <c r="L7" s="473">
        <v>3027.26814429876</v>
      </c>
      <c r="M7" s="473">
        <v>0</v>
      </c>
      <c r="N7" s="473">
        <v>0</v>
      </c>
      <c r="O7" s="473">
        <v>-11852.59208</v>
      </c>
      <c r="P7" s="513">
        <v>15.376986454435301</v>
      </c>
      <c r="Q7" s="533"/>
      <c r="S7" s="259" t="s">
        <v>401</v>
      </c>
    </row>
    <row r="8" spans="1:19" ht="15" thickBot="1" x14ac:dyDescent="0.4">
      <c r="A8" s="421" t="s">
        <v>309</v>
      </c>
      <c r="B8" s="421" t="s">
        <v>702</v>
      </c>
      <c r="C8" s="473">
        <v>40404017.451010197</v>
      </c>
      <c r="D8" s="473">
        <v>8020.8040232953799</v>
      </c>
      <c r="E8" s="473">
        <v>0</v>
      </c>
      <c r="F8" s="473">
        <v>0</v>
      </c>
      <c r="G8" s="473">
        <v>0</v>
      </c>
      <c r="H8" s="512">
        <v>0.77000000000000102</v>
      </c>
      <c r="I8" s="512">
        <v>0.78000000000000103</v>
      </c>
      <c r="J8" s="512">
        <v>0</v>
      </c>
      <c r="K8" s="473">
        <v>31111093.437277898</v>
      </c>
      <c r="L8" s="473">
        <v>6256.2271381704004</v>
      </c>
      <c r="M8" s="473">
        <v>0</v>
      </c>
      <c r="N8" s="473">
        <v>0</v>
      </c>
      <c r="O8" s="473">
        <v>0</v>
      </c>
      <c r="P8" s="513">
        <v>7.1649101471432202</v>
      </c>
      <c r="Q8" s="533"/>
      <c r="S8" s="259" t="s">
        <v>402</v>
      </c>
    </row>
    <row r="9" spans="1:19" ht="15" thickBot="1" x14ac:dyDescent="0.4">
      <c r="A9" s="421" t="s">
        <v>309</v>
      </c>
      <c r="B9" s="421" t="s">
        <v>708</v>
      </c>
      <c r="C9" s="473">
        <v>33349770.8994</v>
      </c>
      <c r="D9" s="473">
        <v>1785.21755334</v>
      </c>
      <c r="E9" s="473">
        <v>39186.54</v>
      </c>
      <c r="F9" s="473">
        <v>0</v>
      </c>
      <c r="G9" s="473">
        <v>0</v>
      </c>
      <c r="H9" s="512">
        <v>0.94</v>
      </c>
      <c r="I9" s="512">
        <v>0.94</v>
      </c>
      <c r="J9" s="512">
        <v>0.94</v>
      </c>
      <c r="K9" s="473">
        <v>31348784.645436</v>
      </c>
      <c r="L9" s="473">
        <v>1678.1045001396001</v>
      </c>
      <c r="M9" s="473">
        <v>36835.347600000001</v>
      </c>
      <c r="N9" s="473">
        <v>0</v>
      </c>
      <c r="O9" s="473">
        <v>0</v>
      </c>
      <c r="P9" s="513">
        <v>8.43</v>
      </c>
      <c r="Q9" s="533"/>
      <c r="S9" s="259" t="s">
        <v>322</v>
      </c>
    </row>
    <row r="10" spans="1:19" ht="15" thickBot="1" x14ac:dyDescent="0.4">
      <c r="A10" s="421" t="s">
        <v>309</v>
      </c>
      <c r="B10" s="421" t="s">
        <v>704</v>
      </c>
      <c r="C10" s="473">
        <v>27499159.91</v>
      </c>
      <c r="D10" s="473">
        <v>5017.8258343219704</v>
      </c>
      <c r="E10" s="473">
        <v>76187.429999999993</v>
      </c>
      <c r="F10" s="473">
        <v>-96804.460000000894</v>
      </c>
      <c r="G10" s="473">
        <v>-58548.79</v>
      </c>
      <c r="H10" s="512">
        <v>0.68</v>
      </c>
      <c r="I10" s="512">
        <v>0.68</v>
      </c>
      <c r="J10" s="512">
        <v>0.68</v>
      </c>
      <c r="K10" s="473">
        <v>18699428.7388</v>
      </c>
      <c r="L10" s="473">
        <v>3412.1215673389402</v>
      </c>
      <c r="M10" s="473">
        <v>51807.452400000002</v>
      </c>
      <c r="N10" s="473">
        <v>-65827.032800000597</v>
      </c>
      <c r="O10" s="473">
        <v>-39813.177199999998</v>
      </c>
      <c r="P10" s="513">
        <v>17.399999999999999</v>
      </c>
      <c r="Q10" s="612"/>
      <c r="S10" s="259" t="s">
        <v>562</v>
      </c>
    </row>
    <row r="11" spans="1:19" ht="15" thickBot="1" x14ac:dyDescent="0.4">
      <c r="A11" s="421" t="s">
        <v>309</v>
      </c>
      <c r="B11" s="421" t="s">
        <v>436</v>
      </c>
      <c r="C11" s="473">
        <v>23296606.143702298</v>
      </c>
      <c r="D11" s="473">
        <v>0</v>
      </c>
      <c r="E11" s="473">
        <v>0</v>
      </c>
      <c r="F11" s="473">
        <v>0</v>
      </c>
      <c r="G11" s="473">
        <v>0</v>
      </c>
      <c r="H11" s="512">
        <v>1</v>
      </c>
      <c r="I11" s="512">
        <v>0</v>
      </c>
      <c r="J11" s="512">
        <v>0</v>
      </c>
      <c r="K11" s="473">
        <v>23296606.143702298</v>
      </c>
      <c r="L11" s="473">
        <v>0</v>
      </c>
      <c r="M11" s="473">
        <v>0</v>
      </c>
      <c r="N11" s="473">
        <v>0</v>
      </c>
      <c r="O11" s="473">
        <v>0</v>
      </c>
      <c r="P11" s="513">
        <v>5</v>
      </c>
      <c r="Q11" s="533"/>
      <c r="S11" s="259" t="s">
        <v>323</v>
      </c>
    </row>
    <row r="12" spans="1:19" ht="15" thickBot="1" x14ac:dyDescent="0.4">
      <c r="A12" s="421" t="s">
        <v>309</v>
      </c>
      <c r="B12" s="421" t="s">
        <v>707</v>
      </c>
      <c r="C12" s="473">
        <v>14422775.268247901</v>
      </c>
      <c r="D12" s="473">
        <v>1413.5842860934499</v>
      </c>
      <c r="E12" s="473">
        <v>0</v>
      </c>
      <c r="F12" s="473">
        <v>0</v>
      </c>
      <c r="G12" s="473">
        <v>0</v>
      </c>
      <c r="H12" s="512">
        <v>1</v>
      </c>
      <c r="I12" s="512">
        <v>1</v>
      </c>
      <c r="J12" s="512">
        <v>0</v>
      </c>
      <c r="K12" s="473">
        <v>14422775.268247901</v>
      </c>
      <c r="L12" s="473">
        <v>1413.5842860934499</v>
      </c>
      <c r="M12" s="473">
        <v>0</v>
      </c>
      <c r="N12" s="473">
        <v>0</v>
      </c>
      <c r="O12" s="473">
        <v>0</v>
      </c>
      <c r="P12" s="513">
        <v>8.6</v>
      </c>
      <c r="Q12" s="533"/>
      <c r="S12" s="259" t="s">
        <v>404</v>
      </c>
    </row>
    <row r="13" spans="1:19" ht="15" thickBot="1" x14ac:dyDescent="0.4">
      <c r="A13" s="421" t="s">
        <v>309</v>
      </c>
      <c r="B13" s="421" t="s">
        <v>706</v>
      </c>
      <c r="C13" s="473">
        <v>11602592.735051701</v>
      </c>
      <c r="D13" s="473">
        <v>1339.94597306536</v>
      </c>
      <c r="E13" s="473">
        <v>8430.1638317021898</v>
      </c>
      <c r="F13" s="473">
        <v>0</v>
      </c>
      <c r="G13" s="473">
        <v>-134783.00519791999</v>
      </c>
      <c r="H13" s="512">
        <v>0.92</v>
      </c>
      <c r="I13" s="512">
        <v>0.91999999999999804</v>
      </c>
      <c r="J13" s="512">
        <v>0.91999999999999904</v>
      </c>
      <c r="K13" s="473">
        <v>10674385.3162475</v>
      </c>
      <c r="L13" s="473">
        <v>1232.7502952201201</v>
      </c>
      <c r="M13" s="473">
        <v>7755.7507251660099</v>
      </c>
      <c r="N13" s="473">
        <v>0</v>
      </c>
      <c r="O13" s="473">
        <v>-124000.36478208601</v>
      </c>
      <c r="P13" s="513">
        <v>10.111667280714601</v>
      </c>
      <c r="Q13" s="533"/>
      <c r="S13" s="259" t="s">
        <v>314</v>
      </c>
    </row>
    <row r="14" spans="1:19" ht="15" thickBot="1" x14ac:dyDescent="0.4">
      <c r="A14" s="421" t="s">
        <v>309</v>
      </c>
      <c r="B14" s="421" t="s">
        <v>435</v>
      </c>
      <c r="C14" s="473">
        <v>6803210.4164455105</v>
      </c>
      <c r="D14" s="473">
        <v>1388.19921910008</v>
      </c>
      <c r="E14" s="473">
        <v>144655.432112874</v>
      </c>
      <c r="F14" s="473">
        <v>0</v>
      </c>
      <c r="G14" s="473">
        <v>-97222.265113739195</v>
      </c>
      <c r="H14" s="512">
        <v>0.91849395488172902</v>
      </c>
      <c r="I14" s="512">
        <v>0.91824537466419898</v>
      </c>
      <c r="J14" s="512">
        <v>0.92</v>
      </c>
      <c r="K14" s="473">
        <v>6248707.6412936002</v>
      </c>
      <c r="L14" s="473">
        <v>1274.7075120510999</v>
      </c>
      <c r="M14" s="473">
        <v>133082.99754384399</v>
      </c>
      <c r="N14" s="473">
        <v>0</v>
      </c>
      <c r="O14" s="473">
        <v>-89282.593270954094</v>
      </c>
      <c r="P14" s="513">
        <v>12.6420478500958</v>
      </c>
      <c r="Q14" s="533"/>
      <c r="S14" s="259" t="s">
        <v>403</v>
      </c>
    </row>
    <row r="15" spans="1:19" ht="15" thickBot="1" x14ac:dyDescent="0.4">
      <c r="A15" s="421" t="s">
        <v>309</v>
      </c>
      <c r="B15" s="421" t="s">
        <v>696</v>
      </c>
      <c r="C15" s="473">
        <v>6044384.8619999997</v>
      </c>
      <c r="D15" s="473">
        <v>890.69629299999997</v>
      </c>
      <c r="E15" s="473">
        <v>0</v>
      </c>
      <c r="F15" s="473">
        <v>0</v>
      </c>
      <c r="G15" s="473">
        <v>-79833.488679999995</v>
      </c>
      <c r="H15" s="512">
        <v>0.92</v>
      </c>
      <c r="I15" s="512">
        <v>0.92</v>
      </c>
      <c r="J15" s="512">
        <v>0</v>
      </c>
      <c r="K15" s="473">
        <v>5560834.0730400002</v>
      </c>
      <c r="L15" s="473">
        <v>819.44058956000003</v>
      </c>
      <c r="M15" s="473">
        <v>0</v>
      </c>
      <c r="N15" s="473">
        <v>0</v>
      </c>
      <c r="O15" s="473">
        <v>-73446.8095856</v>
      </c>
      <c r="P15" s="513">
        <v>14.8795689792064</v>
      </c>
      <c r="Q15" s="533"/>
      <c r="S15" s="259"/>
    </row>
    <row r="16" spans="1:19" ht="15" thickBot="1" x14ac:dyDescent="0.4">
      <c r="A16" s="421" t="s">
        <v>309</v>
      </c>
      <c r="B16" s="421" t="s">
        <v>698</v>
      </c>
      <c r="C16" s="473">
        <v>5109849.4423468104</v>
      </c>
      <c r="D16" s="473">
        <v>546.87769272259197</v>
      </c>
      <c r="E16" s="473">
        <v>415.47021067527299</v>
      </c>
      <c r="F16" s="473">
        <v>0</v>
      </c>
      <c r="G16" s="473">
        <v>0</v>
      </c>
      <c r="H16" s="512">
        <v>0.70999999999999897</v>
      </c>
      <c r="I16" s="512">
        <v>0.70999999999999897</v>
      </c>
      <c r="J16" s="512">
        <v>0.71</v>
      </c>
      <c r="K16" s="473">
        <v>3627993.1040662299</v>
      </c>
      <c r="L16" s="473">
        <v>388.28316183304003</v>
      </c>
      <c r="M16" s="473">
        <v>294.98384957944398</v>
      </c>
      <c r="N16" s="473">
        <v>0</v>
      </c>
      <c r="O16" s="473">
        <v>0</v>
      </c>
      <c r="P16" s="513">
        <v>9.9547388241524501</v>
      </c>
      <c r="Q16" s="533"/>
      <c r="S16" s="388"/>
    </row>
    <row r="17" spans="1:19" ht="15" thickBot="1" x14ac:dyDescent="0.4">
      <c r="A17" s="421" t="s">
        <v>309</v>
      </c>
      <c r="B17" s="421" t="s">
        <v>699</v>
      </c>
      <c r="C17" s="473">
        <v>3578493.59380785</v>
      </c>
      <c r="D17" s="473">
        <v>0</v>
      </c>
      <c r="E17" s="473">
        <v>34708.3272</v>
      </c>
      <c r="F17" s="473">
        <v>0</v>
      </c>
      <c r="G17" s="473">
        <v>0</v>
      </c>
      <c r="H17" s="512">
        <v>0.94</v>
      </c>
      <c r="I17" s="512">
        <v>0</v>
      </c>
      <c r="J17" s="512">
        <v>0.94</v>
      </c>
      <c r="K17" s="473">
        <v>3363783.9781793798</v>
      </c>
      <c r="L17" s="473">
        <v>0</v>
      </c>
      <c r="M17" s="473">
        <v>32625.827568000001</v>
      </c>
      <c r="N17" s="473">
        <v>0</v>
      </c>
      <c r="O17" s="473">
        <v>0</v>
      </c>
      <c r="P17" s="513">
        <v>4.5638114084604604</v>
      </c>
      <c r="Q17" s="533"/>
    </row>
    <row r="18" spans="1:19" ht="13.5" customHeight="1" thickBot="1" x14ac:dyDescent="0.4">
      <c r="A18" s="421" t="s">
        <v>309</v>
      </c>
      <c r="B18" s="421" t="s">
        <v>703</v>
      </c>
      <c r="C18" s="473">
        <v>3430859.0861112</v>
      </c>
      <c r="D18" s="473">
        <v>671.25790500000096</v>
      </c>
      <c r="E18" s="473">
        <v>0</v>
      </c>
      <c r="F18" s="473">
        <v>-28461.397888799998</v>
      </c>
      <c r="G18" s="473">
        <v>0</v>
      </c>
      <c r="H18" s="512">
        <v>0.91999999999999904</v>
      </c>
      <c r="I18" s="512">
        <v>0.92</v>
      </c>
      <c r="J18" s="512">
        <v>0</v>
      </c>
      <c r="K18" s="473">
        <v>3156390.3592222999</v>
      </c>
      <c r="L18" s="473">
        <v>617.55727260000106</v>
      </c>
      <c r="M18" s="473">
        <v>0</v>
      </c>
      <c r="N18" s="473">
        <v>-26184.486057696002</v>
      </c>
      <c r="O18" s="473">
        <v>0</v>
      </c>
      <c r="P18" s="513">
        <v>9.0240565997986106</v>
      </c>
      <c r="Q18" s="533"/>
    </row>
    <row r="19" spans="1:19" ht="15" thickBot="1" x14ac:dyDescent="0.4">
      <c r="A19" s="421" t="s">
        <v>309</v>
      </c>
      <c r="B19" s="421" t="s">
        <v>695</v>
      </c>
      <c r="C19" s="473">
        <v>497210.83100000001</v>
      </c>
      <c r="D19" s="473">
        <v>93.498176970000003</v>
      </c>
      <c r="E19" s="473">
        <v>0</v>
      </c>
      <c r="F19" s="473">
        <v>0</v>
      </c>
      <c r="G19" s="473">
        <v>0</v>
      </c>
      <c r="H19" s="512">
        <v>0.82595674535899199</v>
      </c>
      <c r="I19" s="512">
        <v>0.83</v>
      </c>
      <c r="J19" s="512">
        <v>0</v>
      </c>
      <c r="K19" s="473">
        <v>410674.63973</v>
      </c>
      <c r="L19" s="473">
        <v>77.603486885099997</v>
      </c>
      <c r="M19" s="473">
        <v>0</v>
      </c>
      <c r="N19" s="473">
        <v>0</v>
      </c>
      <c r="O19" s="473">
        <v>0</v>
      </c>
      <c r="P19" s="513">
        <v>14.5159403335685</v>
      </c>
      <c r="Q19" s="533"/>
    </row>
    <row r="20" spans="1:19" ht="15" thickBot="1" x14ac:dyDescent="0.4">
      <c r="A20" s="421" t="s">
        <v>114</v>
      </c>
      <c r="B20" s="421" t="s">
        <v>445</v>
      </c>
      <c r="C20" s="473">
        <v>283967288.689206</v>
      </c>
      <c r="D20" s="473">
        <v>37668.400559213798</v>
      </c>
      <c r="E20" s="473">
        <v>0</v>
      </c>
      <c r="F20" s="473">
        <v>0</v>
      </c>
      <c r="G20" s="473">
        <v>-6334101.3476903802</v>
      </c>
      <c r="H20" s="512">
        <v>0.61054217346261697</v>
      </c>
      <c r="I20" s="512">
        <v>0.61167702175932903</v>
      </c>
      <c r="J20" s="512">
        <v>0</v>
      </c>
      <c r="K20" s="473">
        <v>173374005.62859401</v>
      </c>
      <c r="L20" s="473">
        <v>23040.895068497299</v>
      </c>
      <c r="M20" s="473">
        <v>0</v>
      </c>
      <c r="N20" s="473">
        <v>0</v>
      </c>
      <c r="O20" s="473">
        <v>-3863945.1123669702</v>
      </c>
      <c r="P20" s="513">
        <v>10.448042073159</v>
      </c>
      <c r="Q20" s="533"/>
    </row>
    <row r="21" spans="1:19" ht="15" thickBot="1" x14ac:dyDescent="0.4">
      <c r="A21" s="421" t="s">
        <v>114</v>
      </c>
      <c r="B21" s="421" t="s">
        <v>441</v>
      </c>
      <c r="C21" s="473">
        <v>40959488.844049998</v>
      </c>
      <c r="D21" s="473">
        <v>5855.3080153474803</v>
      </c>
      <c r="E21" s="473">
        <v>0</v>
      </c>
      <c r="F21" s="473">
        <v>0</v>
      </c>
      <c r="G21" s="473">
        <v>0</v>
      </c>
      <c r="H21" s="512">
        <v>0.497523951037179</v>
      </c>
      <c r="I21" s="512">
        <v>0.49796878610332501</v>
      </c>
      <c r="J21" s="512">
        <v>0</v>
      </c>
      <c r="K21" s="473">
        <v>20378326.722155001</v>
      </c>
      <c r="L21" s="473">
        <v>2915.7606246636501</v>
      </c>
      <c r="M21" s="473">
        <v>0</v>
      </c>
      <c r="N21" s="473">
        <v>0</v>
      </c>
      <c r="O21" s="473">
        <v>0</v>
      </c>
      <c r="P21" s="513">
        <v>6.4685875841514102</v>
      </c>
      <c r="Q21" s="533"/>
      <c r="S21" s="60"/>
    </row>
    <row r="22" spans="1:19" ht="15" thickBot="1" x14ac:dyDescent="0.4">
      <c r="A22" s="421" t="s">
        <v>114</v>
      </c>
      <c r="B22" s="421" t="s">
        <v>439</v>
      </c>
      <c r="C22" s="473">
        <v>38751369.418170802</v>
      </c>
      <c r="D22" s="473">
        <v>9221.4683622268094</v>
      </c>
      <c r="E22" s="473">
        <v>3984382.6553001502</v>
      </c>
      <c r="F22" s="473">
        <v>0</v>
      </c>
      <c r="G22" s="473">
        <v>0</v>
      </c>
      <c r="H22" s="512">
        <v>0.88817907824570996</v>
      </c>
      <c r="I22" s="512">
        <v>0.914102782643615</v>
      </c>
      <c r="J22" s="512">
        <v>0.99029435489872997</v>
      </c>
      <c r="K22" s="473">
        <v>34418155.5705899</v>
      </c>
      <c r="L22" s="473">
        <v>8429.3698899715801</v>
      </c>
      <c r="M22" s="473">
        <v>3945711.65130015</v>
      </c>
      <c r="N22" s="473">
        <v>0</v>
      </c>
      <c r="O22" s="473">
        <v>0</v>
      </c>
      <c r="P22" s="513">
        <v>11.191065084232701</v>
      </c>
      <c r="Q22" s="533"/>
      <c r="S22" s="60"/>
    </row>
    <row r="23" spans="1:19" ht="15" thickBot="1" x14ac:dyDescent="0.4">
      <c r="A23" s="421" t="s">
        <v>114</v>
      </c>
      <c r="B23" s="421" t="s">
        <v>1272</v>
      </c>
      <c r="C23" s="473">
        <v>32377161.840529401</v>
      </c>
      <c r="D23" s="473">
        <v>4387.0579972561</v>
      </c>
      <c r="E23" s="473">
        <v>583.61519999999996</v>
      </c>
      <c r="F23" s="473">
        <v>0</v>
      </c>
      <c r="G23" s="473">
        <v>0</v>
      </c>
      <c r="H23" s="512">
        <v>0.84663709530947795</v>
      </c>
      <c r="I23" s="512">
        <v>0.850343606120599</v>
      </c>
      <c r="J23" s="512">
        <v>1</v>
      </c>
      <c r="K23" s="473">
        <v>27411706.255030699</v>
      </c>
      <c r="L23" s="473">
        <v>3730.5067176469702</v>
      </c>
      <c r="M23" s="473">
        <v>583.61519999999996</v>
      </c>
      <c r="N23" s="473">
        <v>0</v>
      </c>
      <c r="O23" s="473">
        <v>0</v>
      </c>
      <c r="P23" s="513">
        <v>9.1658578319994994</v>
      </c>
      <c r="Q23" s="533"/>
      <c r="S23" s="392"/>
    </row>
    <row r="24" spans="1:19" ht="15" thickBot="1" x14ac:dyDescent="0.4">
      <c r="A24" s="421" t="s">
        <v>114</v>
      </c>
      <c r="B24" s="421" t="s">
        <v>721</v>
      </c>
      <c r="C24" s="473">
        <v>15282241.977000801</v>
      </c>
      <c r="D24" s="473">
        <v>1907.42498010687</v>
      </c>
      <c r="E24" s="473">
        <v>0</v>
      </c>
      <c r="F24" s="473">
        <v>0</v>
      </c>
      <c r="G24" s="473">
        <v>-198419.59855560699</v>
      </c>
      <c r="H24" s="512">
        <v>0.92449379628704997</v>
      </c>
      <c r="I24" s="512">
        <v>0.92350388702337405</v>
      </c>
      <c r="J24" s="512">
        <v>0</v>
      </c>
      <c r="K24" s="473">
        <v>14128337.9010948</v>
      </c>
      <c r="L24" s="473">
        <v>1761.5143833341799</v>
      </c>
      <c r="M24" s="473">
        <v>0</v>
      </c>
      <c r="N24" s="473">
        <v>0</v>
      </c>
      <c r="O24" s="473">
        <v>-168656.658772266</v>
      </c>
      <c r="P24" s="513">
        <v>8.44909342905434</v>
      </c>
      <c r="Q24" s="533"/>
      <c r="S24" s="392"/>
    </row>
    <row r="25" spans="1:19" ht="15" thickBot="1" x14ac:dyDescent="0.4">
      <c r="A25" s="421" t="s">
        <v>114</v>
      </c>
      <c r="B25" s="421" t="s">
        <v>1387</v>
      </c>
      <c r="C25" s="473">
        <v>13666418.649823001</v>
      </c>
      <c r="D25" s="473">
        <v>4054.66294701283</v>
      </c>
      <c r="E25" s="473">
        <v>438382.89382924198</v>
      </c>
      <c r="F25" s="473">
        <v>0</v>
      </c>
      <c r="G25" s="473">
        <v>0</v>
      </c>
      <c r="H25" s="512">
        <v>0.699846242146416</v>
      </c>
      <c r="I25" s="512">
        <v>0.68537470970219305</v>
      </c>
      <c r="J25" s="512">
        <v>0.867988873502476</v>
      </c>
      <c r="K25" s="473">
        <v>9564391.7356783394</v>
      </c>
      <c r="L25" s="473">
        <v>2778.9634402491502</v>
      </c>
      <c r="M25" s="473">
        <v>380511.4741776</v>
      </c>
      <c r="N25" s="473">
        <v>0</v>
      </c>
      <c r="O25" s="473">
        <v>0</v>
      </c>
      <c r="P25" s="513">
        <v>15.3882558294244</v>
      </c>
      <c r="Q25" s="533"/>
      <c r="S25" s="393"/>
    </row>
    <row r="26" spans="1:19" ht="15" thickBot="1" x14ac:dyDescent="0.4">
      <c r="A26" s="421" t="s">
        <v>114</v>
      </c>
      <c r="B26" s="421" t="s">
        <v>440</v>
      </c>
      <c r="C26" s="473">
        <v>9546867.2612164896</v>
      </c>
      <c r="D26" s="473">
        <v>1168.0474682361901</v>
      </c>
      <c r="E26" s="473">
        <v>219477.04621483199</v>
      </c>
      <c r="F26" s="473">
        <v>0</v>
      </c>
      <c r="G26" s="473">
        <v>-44742.204333330097</v>
      </c>
      <c r="H26" s="512">
        <v>0.94718891544861805</v>
      </c>
      <c r="I26" s="512">
        <v>0.94335694811048598</v>
      </c>
      <c r="J26" s="512">
        <v>1</v>
      </c>
      <c r="K26" s="473">
        <v>9042686.8470835593</v>
      </c>
      <c r="L26" s="473">
        <v>1101.88569488348</v>
      </c>
      <c r="M26" s="473">
        <v>219477.04621483199</v>
      </c>
      <c r="N26" s="473">
        <v>0</v>
      </c>
      <c r="O26" s="473">
        <v>-37583.4516399973</v>
      </c>
      <c r="P26" s="513">
        <v>9.6167842542034503</v>
      </c>
      <c r="Q26" s="533"/>
      <c r="S26" s="392"/>
    </row>
    <row r="27" spans="1:19" ht="15" thickBot="1" x14ac:dyDescent="0.4">
      <c r="A27" s="421" t="s">
        <v>114</v>
      </c>
      <c r="B27" s="421" t="s">
        <v>742</v>
      </c>
      <c r="C27" s="473">
        <v>605461.05039068498</v>
      </c>
      <c r="D27" s="473">
        <v>281.61530051046498</v>
      </c>
      <c r="E27" s="473">
        <v>0</v>
      </c>
      <c r="F27" s="473">
        <v>0</v>
      </c>
      <c r="G27" s="473">
        <v>0</v>
      </c>
      <c r="H27" s="512">
        <v>1.00374788473657</v>
      </c>
      <c r="I27" s="512">
        <v>1.0033035286755201</v>
      </c>
      <c r="J27" s="512">
        <v>0</v>
      </c>
      <c r="K27" s="473">
        <v>607730.24862003105</v>
      </c>
      <c r="L27" s="473">
        <v>282.54562473116698</v>
      </c>
      <c r="M27" s="473">
        <v>0</v>
      </c>
      <c r="N27" s="473">
        <v>0</v>
      </c>
      <c r="O27" s="473">
        <v>0</v>
      </c>
      <c r="P27" s="513">
        <v>20</v>
      </c>
      <c r="Q27" s="533"/>
      <c r="S27" s="393"/>
    </row>
    <row r="28" spans="1:19" ht="15" thickBot="1" x14ac:dyDescent="0.4">
      <c r="A28" s="421" t="s">
        <v>114</v>
      </c>
      <c r="B28" s="421" t="s">
        <v>1271</v>
      </c>
      <c r="C28" s="473">
        <v>395947.659504938</v>
      </c>
      <c r="D28" s="473">
        <v>297.29278144329402</v>
      </c>
      <c r="E28" s="473">
        <v>0</v>
      </c>
      <c r="F28" s="473">
        <v>0</v>
      </c>
      <c r="G28" s="473">
        <v>0</v>
      </c>
      <c r="H28" s="512">
        <v>0.64999999999999902</v>
      </c>
      <c r="I28" s="512">
        <v>0.65000000000000102</v>
      </c>
      <c r="J28" s="512">
        <v>0</v>
      </c>
      <c r="K28" s="473">
        <v>257365.97867820901</v>
      </c>
      <c r="L28" s="473">
        <v>193.240307938141</v>
      </c>
      <c r="M28" s="473">
        <v>0</v>
      </c>
      <c r="N28" s="473">
        <v>0</v>
      </c>
      <c r="O28" s="473">
        <v>0</v>
      </c>
      <c r="P28" s="513">
        <v>18</v>
      </c>
      <c r="Q28" s="533"/>
      <c r="S28" s="392"/>
    </row>
    <row r="29" spans="1:19" ht="15" thickBot="1" x14ac:dyDescent="0.4">
      <c r="A29" s="421" t="s">
        <v>114</v>
      </c>
      <c r="B29" s="421" t="s">
        <v>722</v>
      </c>
      <c r="C29" s="473">
        <v>0</v>
      </c>
      <c r="D29" s="473">
        <v>0</v>
      </c>
      <c r="E29" s="473">
        <v>0</v>
      </c>
      <c r="F29" s="473">
        <v>0</v>
      </c>
      <c r="G29" s="473">
        <v>0</v>
      </c>
      <c r="H29" s="473">
        <v>0</v>
      </c>
      <c r="I29" s="473">
        <v>0</v>
      </c>
      <c r="J29" s="473">
        <v>0</v>
      </c>
      <c r="K29" s="473">
        <v>55129575.698224097</v>
      </c>
      <c r="L29" s="473">
        <v>0</v>
      </c>
      <c r="M29" s="473">
        <v>0</v>
      </c>
      <c r="N29" s="473">
        <v>0</v>
      </c>
      <c r="O29" s="473">
        <v>0</v>
      </c>
      <c r="P29" s="513">
        <v>5</v>
      </c>
      <c r="Q29" s="533"/>
      <c r="S29" s="60"/>
    </row>
    <row r="30" spans="1:19" ht="15" thickBot="1" x14ac:dyDescent="0.4">
      <c r="A30" s="421" t="s">
        <v>310</v>
      </c>
      <c r="B30" s="421" t="s">
        <v>709</v>
      </c>
      <c r="C30" s="473">
        <v>76763975.925687402</v>
      </c>
      <c r="D30" s="473">
        <v>9025.8519978911809</v>
      </c>
      <c r="E30" s="473">
        <v>0</v>
      </c>
      <c r="F30" s="473">
        <v>0</v>
      </c>
      <c r="G30" s="473">
        <v>-1479811.4462140901</v>
      </c>
      <c r="H30" s="512">
        <v>1</v>
      </c>
      <c r="I30" s="512">
        <v>1</v>
      </c>
      <c r="J30" s="512">
        <v>0</v>
      </c>
      <c r="K30" s="473">
        <v>76763975.925687402</v>
      </c>
      <c r="L30" s="473">
        <v>9025.8519978911809</v>
      </c>
      <c r="M30" s="473">
        <v>0</v>
      </c>
      <c r="N30" s="473">
        <v>0</v>
      </c>
      <c r="O30" s="473">
        <v>-1479811.4462140901</v>
      </c>
      <c r="P30" s="513">
        <v>9.5079890873405599</v>
      </c>
      <c r="Q30" s="533"/>
      <c r="S30" s="391"/>
    </row>
    <row r="31" spans="1:19" ht="15" thickBot="1" x14ac:dyDescent="0.4">
      <c r="A31" s="421" t="s">
        <v>310</v>
      </c>
      <c r="B31" s="421" t="s">
        <v>710</v>
      </c>
      <c r="C31" s="473">
        <v>59026580.055748902</v>
      </c>
      <c r="D31" s="473">
        <v>7709.1478614135103</v>
      </c>
      <c r="E31" s="473">
        <v>0</v>
      </c>
      <c r="F31" s="473">
        <v>0</v>
      </c>
      <c r="G31" s="473">
        <v>-1319517.54467455</v>
      </c>
      <c r="H31" s="512">
        <v>1</v>
      </c>
      <c r="I31" s="512">
        <v>1</v>
      </c>
      <c r="J31" s="512">
        <v>0</v>
      </c>
      <c r="K31" s="473">
        <v>59026580.055748902</v>
      </c>
      <c r="L31" s="473">
        <v>7709.1478614135103</v>
      </c>
      <c r="M31" s="473">
        <v>0</v>
      </c>
      <c r="N31" s="473">
        <v>0</v>
      </c>
      <c r="O31" s="473">
        <v>-1319517.54467455</v>
      </c>
      <c r="P31" s="513">
        <v>9.8998073466059306</v>
      </c>
      <c r="Q31" s="533"/>
      <c r="S31" s="391"/>
    </row>
    <row r="32" spans="1:19" ht="15" thickBot="1" x14ac:dyDescent="0.4">
      <c r="A32" s="421" t="s">
        <v>310</v>
      </c>
      <c r="B32" s="421" t="s">
        <v>717</v>
      </c>
      <c r="C32" s="473">
        <v>19119131.858890701</v>
      </c>
      <c r="D32" s="473">
        <v>2386.8744733362</v>
      </c>
      <c r="E32" s="473">
        <v>510982.34614601702</v>
      </c>
      <c r="F32" s="473">
        <v>0</v>
      </c>
      <c r="G32" s="473">
        <v>-254037.295388598</v>
      </c>
      <c r="H32" s="512">
        <v>1</v>
      </c>
      <c r="I32" s="512">
        <v>1</v>
      </c>
      <c r="J32" s="512">
        <v>1</v>
      </c>
      <c r="K32" s="473">
        <v>19119131.858890701</v>
      </c>
      <c r="L32" s="473">
        <v>2386.8744733362</v>
      </c>
      <c r="M32" s="473">
        <v>510982.34614601702</v>
      </c>
      <c r="N32" s="473">
        <v>0</v>
      </c>
      <c r="O32" s="473">
        <v>-254037.295388598</v>
      </c>
      <c r="P32" s="513">
        <v>9.6234711512764797</v>
      </c>
      <c r="Q32" s="533"/>
    </row>
    <row r="33" spans="1:17" ht="15" thickBot="1" x14ac:dyDescent="0.4">
      <c r="A33" s="421" t="s">
        <v>310</v>
      </c>
      <c r="B33" s="421" t="s">
        <v>1273</v>
      </c>
      <c r="C33" s="473">
        <v>7553428.03536609</v>
      </c>
      <c r="D33" s="473">
        <v>887.05713007933002</v>
      </c>
      <c r="E33" s="473">
        <v>0</v>
      </c>
      <c r="F33" s="473">
        <v>0</v>
      </c>
      <c r="G33" s="473">
        <v>0</v>
      </c>
      <c r="H33" s="512">
        <v>1</v>
      </c>
      <c r="I33" s="512">
        <v>1</v>
      </c>
      <c r="J33" s="512">
        <v>0</v>
      </c>
      <c r="K33" s="473">
        <v>7553428.03536609</v>
      </c>
      <c r="L33" s="473">
        <v>887.05713007933002</v>
      </c>
      <c r="M33" s="473">
        <v>0</v>
      </c>
      <c r="N33" s="473">
        <v>0</v>
      </c>
      <c r="O33" s="473">
        <v>0</v>
      </c>
      <c r="P33" s="513">
        <v>7.0794632813101703</v>
      </c>
      <c r="Q33" s="533"/>
    </row>
    <row r="34" spans="1:17" ht="15" thickBot="1" x14ac:dyDescent="0.4">
      <c r="A34" s="421" t="s">
        <v>310</v>
      </c>
      <c r="B34" s="421" t="s">
        <v>712</v>
      </c>
      <c r="C34" s="473">
        <v>3769418.4250575402</v>
      </c>
      <c r="D34" s="473">
        <v>576.71656094627201</v>
      </c>
      <c r="E34" s="473">
        <v>473150.45549546101</v>
      </c>
      <c r="F34" s="473">
        <v>0</v>
      </c>
      <c r="G34" s="473">
        <v>-49177.624705579197</v>
      </c>
      <c r="H34" s="512">
        <v>1</v>
      </c>
      <c r="I34" s="512">
        <v>1</v>
      </c>
      <c r="J34" s="512">
        <v>1</v>
      </c>
      <c r="K34" s="473">
        <v>3769418.4250575402</v>
      </c>
      <c r="L34" s="473">
        <v>576.71656094627201</v>
      </c>
      <c r="M34" s="473">
        <v>473150.45549546101</v>
      </c>
      <c r="N34" s="473">
        <v>0</v>
      </c>
      <c r="O34" s="473">
        <v>-49177.624705579197</v>
      </c>
      <c r="P34" s="513">
        <v>12.380726293865999</v>
      </c>
      <c r="Q34" s="533"/>
    </row>
    <row r="35" spans="1:17" ht="15" thickBot="1" x14ac:dyDescent="0.4">
      <c r="A35" s="421" t="s">
        <v>310</v>
      </c>
      <c r="B35" s="421" t="s">
        <v>716</v>
      </c>
      <c r="C35" s="473">
        <v>3022565.9573607999</v>
      </c>
      <c r="D35" s="473">
        <v>350.98659622586899</v>
      </c>
      <c r="E35" s="473">
        <v>0</v>
      </c>
      <c r="F35" s="473">
        <v>-91881.4270029748</v>
      </c>
      <c r="G35" s="473">
        <v>-49201.390340104801</v>
      </c>
      <c r="H35" s="512">
        <v>1</v>
      </c>
      <c r="I35" s="512">
        <v>1</v>
      </c>
      <c r="J35" s="512">
        <v>0</v>
      </c>
      <c r="K35" s="473">
        <v>3022565.9573607999</v>
      </c>
      <c r="L35" s="473">
        <v>350.98659622586899</v>
      </c>
      <c r="M35" s="473">
        <v>0</v>
      </c>
      <c r="N35" s="473">
        <v>-91881.4270029748</v>
      </c>
      <c r="O35" s="473">
        <v>-49201.390340104801</v>
      </c>
      <c r="P35" s="513">
        <v>8.0160056663743795</v>
      </c>
      <c r="Q35" s="612"/>
    </row>
    <row r="36" spans="1:17" ht="15" thickBot="1" x14ac:dyDescent="0.4">
      <c r="A36" s="421" t="s">
        <v>310</v>
      </c>
      <c r="B36" s="421" t="s">
        <v>449</v>
      </c>
      <c r="C36" s="473">
        <v>2292235.0606749798</v>
      </c>
      <c r="D36" s="473">
        <v>272.69540519521098</v>
      </c>
      <c r="E36" s="473">
        <v>22942.897020117998</v>
      </c>
      <c r="F36" s="473">
        <v>0</v>
      </c>
      <c r="G36" s="473">
        <v>-3660.4518098236799</v>
      </c>
      <c r="H36" s="512">
        <v>1</v>
      </c>
      <c r="I36" s="512">
        <v>1</v>
      </c>
      <c r="J36" s="512">
        <v>1</v>
      </c>
      <c r="K36" s="473">
        <v>2292235.0606749798</v>
      </c>
      <c r="L36" s="473">
        <v>272.69540519521098</v>
      </c>
      <c r="M36" s="473">
        <v>22942.897020117998</v>
      </c>
      <c r="N36" s="473">
        <v>0</v>
      </c>
      <c r="O36" s="473">
        <v>-3660.4518098236799</v>
      </c>
      <c r="P36" s="513">
        <v>14.3118363997405</v>
      </c>
      <c r="Q36" s="533"/>
    </row>
    <row r="37" spans="1:17" ht="15" thickBot="1" x14ac:dyDescent="0.4">
      <c r="A37" s="421" t="s">
        <v>310</v>
      </c>
      <c r="B37" s="421" t="s">
        <v>714</v>
      </c>
      <c r="C37" s="473">
        <v>2214478.4413399701</v>
      </c>
      <c r="D37" s="473">
        <v>821.07542046271999</v>
      </c>
      <c r="E37" s="473">
        <v>235538.77844791999</v>
      </c>
      <c r="F37" s="473">
        <v>0</v>
      </c>
      <c r="G37" s="473">
        <v>-14516.189279988301</v>
      </c>
      <c r="H37" s="512">
        <v>1</v>
      </c>
      <c r="I37" s="512">
        <v>1</v>
      </c>
      <c r="J37" s="512">
        <v>1</v>
      </c>
      <c r="K37" s="473">
        <v>2214478.4413399701</v>
      </c>
      <c r="L37" s="473">
        <v>821.07542046271999</v>
      </c>
      <c r="M37" s="473">
        <v>235538.77844791999</v>
      </c>
      <c r="N37" s="473">
        <v>0</v>
      </c>
      <c r="O37" s="473">
        <v>-14516.189279988301</v>
      </c>
      <c r="P37" s="513">
        <v>18.593319957646099</v>
      </c>
      <c r="Q37" s="533"/>
    </row>
    <row r="38" spans="1:17" ht="15" thickBot="1" x14ac:dyDescent="0.4">
      <c r="A38" s="421" t="s">
        <v>310</v>
      </c>
      <c r="B38" s="421" t="s">
        <v>715</v>
      </c>
      <c r="C38" s="473">
        <v>2147668.7307857801</v>
      </c>
      <c r="D38" s="473">
        <v>618.26886996871804</v>
      </c>
      <c r="E38" s="473">
        <v>23241.7373859373</v>
      </c>
      <c r="F38" s="473">
        <v>0</v>
      </c>
      <c r="G38" s="473">
        <v>-20277.286954357998</v>
      </c>
      <c r="H38" s="512">
        <v>1</v>
      </c>
      <c r="I38" s="512">
        <v>1</v>
      </c>
      <c r="J38" s="512">
        <v>1</v>
      </c>
      <c r="K38" s="473">
        <v>2147668.7307857801</v>
      </c>
      <c r="L38" s="473">
        <v>618.26886996871804</v>
      </c>
      <c r="M38" s="473">
        <v>23241.7373859373</v>
      </c>
      <c r="N38" s="473">
        <v>0</v>
      </c>
      <c r="O38" s="473">
        <v>-20277.286954357998</v>
      </c>
      <c r="P38" s="513">
        <v>15.9669848015405</v>
      </c>
      <c r="Q38" s="533"/>
    </row>
    <row r="39" spans="1:17" ht="15" thickBot="1" x14ac:dyDescent="0.4">
      <c r="A39" s="421" t="s">
        <v>310</v>
      </c>
      <c r="B39" s="421" t="s">
        <v>713</v>
      </c>
      <c r="C39" s="473">
        <v>652452.15524047602</v>
      </c>
      <c r="D39" s="473">
        <v>265.84562260162897</v>
      </c>
      <c r="E39" s="473">
        <v>193216.240106932</v>
      </c>
      <c r="F39" s="473">
        <v>0</v>
      </c>
      <c r="G39" s="473">
        <v>-3235.7700181963301</v>
      </c>
      <c r="H39" s="512">
        <v>1</v>
      </c>
      <c r="I39" s="512">
        <v>1</v>
      </c>
      <c r="J39" s="512">
        <v>1</v>
      </c>
      <c r="K39" s="473">
        <v>652452.15524047602</v>
      </c>
      <c r="L39" s="473">
        <v>265.84562260162897</v>
      </c>
      <c r="M39" s="473">
        <v>193216.240106932</v>
      </c>
      <c r="N39" s="473">
        <v>0</v>
      </c>
      <c r="O39" s="473">
        <v>-3234.2370000000001</v>
      </c>
      <c r="P39" s="513">
        <v>20.8856030054001</v>
      </c>
      <c r="Q39" s="533"/>
    </row>
    <row r="40" spans="1:17" ht="15" thickBot="1" x14ac:dyDescent="0.4">
      <c r="A40" s="421" t="s">
        <v>310</v>
      </c>
      <c r="B40" s="421" t="s">
        <v>711</v>
      </c>
      <c r="C40" s="473">
        <v>324942.70174900501</v>
      </c>
      <c r="D40" s="473">
        <v>57.889966315875597</v>
      </c>
      <c r="E40" s="473">
        <v>19537.237493372799</v>
      </c>
      <c r="F40" s="473">
        <v>0</v>
      </c>
      <c r="G40" s="473">
        <v>3320.4652615039699</v>
      </c>
      <c r="H40" s="512">
        <v>1</v>
      </c>
      <c r="I40" s="512">
        <v>1</v>
      </c>
      <c r="J40" s="512">
        <v>1</v>
      </c>
      <c r="K40" s="473">
        <v>324942.70174900501</v>
      </c>
      <c r="L40" s="473">
        <v>57.889966315875597</v>
      </c>
      <c r="M40" s="473">
        <v>19537.237493372799</v>
      </c>
      <c r="N40" s="473">
        <v>0</v>
      </c>
      <c r="O40" s="473">
        <v>3320.4652615039699</v>
      </c>
      <c r="P40" s="513">
        <v>13.938388910661001</v>
      </c>
      <c r="Q40" s="533"/>
    </row>
    <row r="41" spans="1:17" ht="15" thickBot="1" x14ac:dyDescent="0.4">
      <c r="A41" s="421" t="s">
        <v>457</v>
      </c>
      <c r="B41" s="421" t="s">
        <v>719</v>
      </c>
      <c r="C41" s="473">
        <v>71251.352490755802</v>
      </c>
      <c r="D41" s="473">
        <v>18.080253226666699</v>
      </c>
      <c r="E41" s="473">
        <v>12418.33072584</v>
      </c>
      <c r="F41" s="473">
        <v>0</v>
      </c>
      <c r="G41" s="473">
        <v>-781.08102607259195</v>
      </c>
      <c r="H41" s="512">
        <v>1</v>
      </c>
      <c r="I41" s="512">
        <v>1</v>
      </c>
      <c r="J41" s="512">
        <v>1</v>
      </c>
      <c r="K41" s="473">
        <v>71251.352490755802</v>
      </c>
      <c r="L41" s="473">
        <v>18.080253226666699</v>
      </c>
      <c r="M41" s="473">
        <v>12418.33072584</v>
      </c>
      <c r="N41" s="473">
        <v>0</v>
      </c>
      <c r="O41" s="473">
        <v>-781.08102607259195</v>
      </c>
      <c r="P41" s="513">
        <v>16.768278583928801</v>
      </c>
      <c r="Q41" s="533"/>
    </row>
    <row r="42" spans="1:17" ht="15" thickBot="1" x14ac:dyDescent="0.4">
      <c r="A42" s="421" t="s">
        <v>457</v>
      </c>
      <c r="B42" s="421" t="s">
        <v>733</v>
      </c>
      <c r="C42" s="473">
        <v>67280.254876345702</v>
      </c>
      <c r="D42" s="473">
        <v>19.535725459468701</v>
      </c>
      <c r="E42" s="473">
        <v>11603.008384819699</v>
      </c>
      <c r="F42" s="473">
        <v>0</v>
      </c>
      <c r="G42" s="473">
        <v>-701.252853103333</v>
      </c>
      <c r="H42" s="512">
        <v>1</v>
      </c>
      <c r="I42" s="512">
        <v>1</v>
      </c>
      <c r="J42" s="512">
        <v>1</v>
      </c>
      <c r="K42" s="473">
        <v>67280.254876345702</v>
      </c>
      <c r="L42" s="473">
        <v>19.535725459468701</v>
      </c>
      <c r="M42" s="473">
        <v>11603.008384819699</v>
      </c>
      <c r="N42" s="473">
        <v>0</v>
      </c>
      <c r="O42" s="473">
        <v>-701.252853103333</v>
      </c>
      <c r="P42" s="513">
        <v>18.6369386017506</v>
      </c>
      <c r="Q42" s="533"/>
    </row>
    <row r="43" spans="1:17" ht="15" thickBot="1" x14ac:dyDescent="0.4">
      <c r="A43" s="421" t="s">
        <v>457</v>
      </c>
      <c r="B43" s="421" t="s">
        <v>720</v>
      </c>
      <c r="C43" s="473">
        <v>12593.05</v>
      </c>
      <c r="D43" s="513">
        <v>0.10749</v>
      </c>
      <c r="E43" s="473">
        <v>0</v>
      </c>
      <c r="F43" s="473">
        <v>0</v>
      </c>
      <c r="G43" s="473">
        <v>0</v>
      </c>
      <c r="H43" s="512">
        <v>1</v>
      </c>
      <c r="I43" s="512">
        <v>1</v>
      </c>
      <c r="J43" s="512">
        <v>0</v>
      </c>
      <c r="K43" s="473">
        <v>12593.05</v>
      </c>
      <c r="L43" s="513">
        <v>0.10749</v>
      </c>
      <c r="M43" s="473">
        <v>0</v>
      </c>
      <c r="N43" s="473">
        <v>0</v>
      </c>
      <c r="O43" s="473">
        <v>0</v>
      </c>
      <c r="P43" s="513">
        <v>20</v>
      </c>
      <c r="Q43" s="533"/>
    </row>
    <row r="44" spans="1:17" s="315" customFormat="1" ht="15" thickBot="1" x14ac:dyDescent="0.4">
      <c r="A44" s="421" t="s">
        <v>52</v>
      </c>
      <c r="B44" s="421" t="s">
        <v>423</v>
      </c>
      <c r="C44" s="473">
        <v>184041503.038266</v>
      </c>
      <c r="D44" s="473">
        <v>31983</v>
      </c>
      <c r="E44" s="473">
        <v>0</v>
      </c>
      <c r="F44" s="473">
        <v>0</v>
      </c>
      <c r="G44" s="473">
        <v>0</v>
      </c>
      <c r="H44" s="512">
        <v>1</v>
      </c>
      <c r="I44" s="512">
        <v>1</v>
      </c>
      <c r="J44" s="512">
        <v>0</v>
      </c>
      <c r="K44" s="473">
        <v>184041503.038266</v>
      </c>
      <c r="L44" s="473">
        <v>31983</v>
      </c>
      <c r="M44" s="473">
        <v>0</v>
      </c>
      <c r="N44" s="473">
        <v>0</v>
      </c>
      <c r="O44" s="473">
        <v>0</v>
      </c>
      <c r="P44" s="513">
        <v>15</v>
      </c>
      <c r="Q44" s="533"/>
    </row>
    <row r="45" spans="1:17" s="315" customFormat="1" ht="15" thickBot="1" x14ac:dyDescent="0.4">
      <c r="A45" s="576" t="s">
        <v>1284</v>
      </c>
      <c r="B45" s="576"/>
      <c r="C45" s="577">
        <f>SUM(C3:C44)</f>
        <v>1853564992.5587704</v>
      </c>
      <c r="D45" s="577">
        <f t="shared" ref="D45:E45" si="0">SUM(D3:D44)</f>
        <v>270988.06962654495</v>
      </c>
      <c r="E45" s="577">
        <f t="shared" si="0"/>
        <v>7612287.457604466</v>
      </c>
      <c r="F45" s="577">
        <f>SUM(F3:F44)</f>
        <v>-217147.28489177569</v>
      </c>
      <c r="G45" s="577">
        <f>SUM(G3:G44)</f>
        <v>-20596382.689431388</v>
      </c>
      <c r="H45" s="578">
        <v>0</v>
      </c>
      <c r="I45" s="578">
        <v>0</v>
      </c>
      <c r="J45" s="578">
        <v>0</v>
      </c>
      <c r="K45" s="577">
        <f t="shared" ref="K45:M45" si="1">SUM(K3:K44)</f>
        <v>1596836278.5050218</v>
      </c>
      <c r="L45" s="577">
        <f t="shared" si="1"/>
        <v>223932.59965929665</v>
      </c>
      <c r="M45" s="577">
        <f t="shared" si="1"/>
        <v>7278423.7003684435</v>
      </c>
      <c r="N45" s="577">
        <f>SUM(N3:N44)</f>
        <v>-183892.9458606714</v>
      </c>
      <c r="O45" s="577">
        <f>SUM(O3:O44)</f>
        <v>-16353754.197134314</v>
      </c>
      <c r="P45" s="579">
        <v>11.3</v>
      </c>
      <c r="Q45" s="533"/>
    </row>
    <row r="46" spans="1:17" x14ac:dyDescent="0.35">
      <c r="H46" s="423"/>
      <c r="I46" s="423"/>
      <c r="J46" s="423"/>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4A0B9-5313-4A3A-8E48-447440176BD2}">
  <dimension ref="A1:H38"/>
  <sheetViews>
    <sheetView topLeftCell="A19" workbookViewId="0">
      <selection activeCell="M1" sqref="M1"/>
    </sheetView>
  </sheetViews>
  <sheetFormatPr defaultRowHeight="14.5" x14ac:dyDescent="0.35"/>
  <cols>
    <col min="1" max="1" width="12.1796875" customWidth="1"/>
    <col min="2" max="2" width="38.26953125" customWidth="1"/>
    <col min="3" max="3" width="15.7265625" bestFit="1" customWidth="1"/>
    <col min="4" max="4" width="18.81640625" customWidth="1"/>
    <col min="5" max="5" width="16" customWidth="1"/>
    <col min="6" max="6" width="12.81640625" customWidth="1"/>
    <col min="7" max="7" width="8.81640625" style="431" customWidth="1"/>
    <col min="8" max="8" width="10.54296875" style="431" customWidth="1"/>
  </cols>
  <sheetData>
    <row r="1" spans="1:8" ht="27" thickBot="1" x14ac:dyDescent="0.4">
      <c r="A1" s="420" t="s">
        <v>115</v>
      </c>
      <c r="B1" s="420" t="s">
        <v>564</v>
      </c>
      <c r="C1" s="420" t="s">
        <v>23</v>
      </c>
      <c r="D1" s="424" t="s">
        <v>565</v>
      </c>
      <c r="E1" s="424" t="s">
        <v>561</v>
      </c>
      <c r="F1" s="424" t="s">
        <v>566</v>
      </c>
      <c r="G1" s="534" t="s">
        <v>567</v>
      </c>
      <c r="H1" s="534" t="s">
        <v>568</v>
      </c>
    </row>
    <row r="2" spans="1:8" ht="15.5" thickTop="1" thickBot="1" x14ac:dyDescent="0.4">
      <c r="A2" s="421" t="s">
        <v>114</v>
      </c>
      <c r="B2" s="421" t="s">
        <v>569</v>
      </c>
      <c r="C2" s="421" t="s">
        <v>24</v>
      </c>
      <c r="D2" s="425">
        <v>218281098.04804501</v>
      </c>
      <c r="E2" s="485">
        <v>9.2630267507500506</v>
      </c>
      <c r="F2" s="425">
        <v>2021943650.4021299</v>
      </c>
      <c r="G2" s="487">
        <v>0.50070758787617498</v>
      </c>
      <c r="H2" s="487">
        <v>0.50070758787617498</v>
      </c>
    </row>
    <row r="3" spans="1:8" ht="15" thickBot="1" x14ac:dyDescent="0.4">
      <c r="A3" s="421" t="s">
        <v>114</v>
      </c>
      <c r="B3" s="421" t="s">
        <v>212</v>
      </c>
      <c r="C3" s="421" t="s">
        <v>24</v>
      </c>
      <c r="D3" s="425">
        <v>70807993.6840882</v>
      </c>
      <c r="E3" s="485">
        <v>14.8506837907271</v>
      </c>
      <c r="F3" s="425">
        <v>1051547124.05819</v>
      </c>
      <c r="G3" s="487">
        <v>0.162424048792844</v>
      </c>
      <c r="H3" s="487">
        <v>0.66313163666901898</v>
      </c>
    </row>
    <row r="4" spans="1:8" ht="15" thickBot="1" x14ac:dyDescent="0.4">
      <c r="A4" s="421" t="s">
        <v>114</v>
      </c>
      <c r="B4" s="421" t="s">
        <v>800</v>
      </c>
      <c r="C4" s="421" t="s">
        <v>141</v>
      </c>
      <c r="D4" s="425">
        <v>40347877.075499997</v>
      </c>
      <c r="E4" s="485">
        <v>6.5</v>
      </c>
      <c r="F4" s="425">
        <v>262261200.99075001</v>
      </c>
      <c r="G4" s="487">
        <v>9.2552623140787701E-2</v>
      </c>
      <c r="H4" s="487">
        <v>0.75568425980980702</v>
      </c>
    </row>
    <row r="5" spans="1:8" ht="15" thickBot="1" x14ac:dyDescent="0.4">
      <c r="A5" s="421" t="s">
        <v>114</v>
      </c>
      <c r="B5" s="421" t="s">
        <v>574</v>
      </c>
      <c r="C5" s="421" t="s">
        <v>24</v>
      </c>
      <c r="D5" s="425">
        <v>40118612.948833004</v>
      </c>
      <c r="E5" s="485">
        <v>7.8560188744190196</v>
      </c>
      <c r="F5" s="425">
        <v>315172580.54154301</v>
      </c>
      <c r="G5" s="487">
        <v>9.2026721957054705E-2</v>
      </c>
      <c r="H5" s="487">
        <v>0.84771098176686099</v>
      </c>
    </row>
    <row r="6" spans="1:8" ht="15" thickBot="1" x14ac:dyDescent="0.4">
      <c r="A6" s="421" t="s">
        <v>114</v>
      </c>
      <c r="B6" s="421" t="s">
        <v>602</v>
      </c>
      <c r="C6" s="421" t="s">
        <v>25</v>
      </c>
      <c r="D6" s="425">
        <v>24179230.7431494</v>
      </c>
      <c r="E6" s="485">
        <v>11</v>
      </c>
      <c r="F6" s="425">
        <v>265971538.17464399</v>
      </c>
      <c r="G6" s="487">
        <v>5.5463915155122799E-2</v>
      </c>
      <c r="H6" s="487">
        <v>0.90317489692198405</v>
      </c>
    </row>
    <row r="7" spans="1:8" ht="15" thickBot="1" x14ac:dyDescent="0.4">
      <c r="A7" s="421" t="s">
        <v>114</v>
      </c>
      <c r="B7" s="421" t="s">
        <v>951</v>
      </c>
      <c r="C7" s="421" t="s">
        <v>25</v>
      </c>
      <c r="D7" s="425">
        <v>7840845.7000000002</v>
      </c>
      <c r="E7" s="485">
        <v>15</v>
      </c>
      <c r="F7" s="425">
        <v>117612685.5</v>
      </c>
      <c r="G7" s="487">
        <v>1.7985849312944901E-2</v>
      </c>
      <c r="H7" s="487">
        <v>0.92116074623492905</v>
      </c>
    </row>
    <row r="8" spans="1:8" ht="15" thickBot="1" x14ac:dyDescent="0.4">
      <c r="A8" s="421" t="s">
        <v>114</v>
      </c>
      <c r="B8" s="421" t="s">
        <v>603</v>
      </c>
      <c r="C8" s="421" t="s">
        <v>141</v>
      </c>
      <c r="D8" s="425">
        <v>5998518</v>
      </c>
      <c r="E8" s="485">
        <v>9</v>
      </c>
      <c r="F8" s="425">
        <v>53986662</v>
      </c>
      <c r="G8" s="487">
        <v>1.37597964526948E-2</v>
      </c>
      <c r="H8" s="487">
        <v>0.93492054268762403</v>
      </c>
    </row>
    <row r="9" spans="1:8" ht="15" thickBot="1" x14ac:dyDescent="0.4">
      <c r="A9" s="421" t="s">
        <v>114</v>
      </c>
      <c r="B9" s="421" t="s">
        <v>583</v>
      </c>
      <c r="C9" s="421" t="s">
        <v>540</v>
      </c>
      <c r="D9" s="425">
        <v>4669766.1977000004</v>
      </c>
      <c r="E9" s="485">
        <v>7</v>
      </c>
      <c r="F9" s="425">
        <v>32688363.383900002</v>
      </c>
      <c r="G9" s="487">
        <v>1.0711817879354E-2</v>
      </c>
      <c r="H9" s="487">
        <v>0.94563236056697797</v>
      </c>
    </row>
    <row r="10" spans="1:8" ht="15" thickBot="1" x14ac:dyDescent="0.4">
      <c r="A10" s="421" t="s">
        <v>114</v>
      </c>
      <c r="B10" s="421" t="s">
        <v>607</v>
      </c>
      <c r="C10" s="421" t="s">
        <v>141</v>
      </c>
      <c r="D10" s="425">
        <v>4254792.3946609497</v>
      </c>
      <c r="E10" s="485">
        <v>12</v>
      </c>
      <c r="F10" s="425">
        <v>51057508.735931396</v>
      </c>
      <c r="G10" s="487">
        <v>9.7599235842934194E-3</v>
      </c>
      <c r="H10" s="487">
        <v>0.95539228415127098</v>
      </c>
    </row>
    <row r="11" spans="1:8" ht="15" thickBot="1" x14ac:dyDescent="0.4">
      <c r="A11" s="421" t="s">
        <v>114</v>
      </c>
      <c r="B11" s="421" t="s">
        <v>580</v>
      </c>
      <c r="C11" s="421" t="s">
        <v>25</v>
      </c>
      <c r="D11" s="425">
        <v>3286122.21861212</v>
      </c>
      <c r="E11" s="485">
        <v>17.7419146508926</v>
      </c>
      <c r="F11" s="425">
        <v>58302099.935018197</v>
      </c>
      <c r="G11" s="487">
        <v>7.5379240083601803E-3</v>
      </c>
      <c r="H11" s="487">
        <v>0.96293020815963104</v>
      </c>
    </row>
    <row r="12" spans="1:8" ht="15" thickBot="1" x14ac:dyDescent="0.4">
      <c r="A12" s="421" t="s">
        <v>114</v>
      </c>
      <c r="B12" s="421" t="s">
        <v>595</v>
      </c>
      <c r="C12" s="421" t="s">
        <v>142</v>
      </c>
      <c r="D12" s="425">
        <v>3034930.4022083799</v>
      </c>
      <c r="E12" s="485">
        <v>10</v>
      </c>
      <c r="F12" s="425">
        <v>30349304.0220838</v>
      </c>
      <c r="G12" s="487">
        <v>6.9617236428202002E-3</v>
      </c>
      <c r="H12" s="487">
        <v>0.96989193180245203</v>
      </c>
    </row>
    <row r="13" spans="1:8" ht="15" thickBot="1" x14ac:dyDescent="0.4">
      <c r="A13" s="421" t="s">
        <v>114</v>
      </c>
      <c r="B13" s="421" t="s">
        <v>606</v>
      </c>
      <c r="C13" s="421" t="s">
        <v>141</v>
      </c>
      <c r="D13" s="425">
        <v>2814403.4</v>
      </c>
      <c r="E13" s="485">
        <v>14</v>
      </c>
      <c r="F13" s="425">
        <v>39401647.600000001</v>
      </c>
      <c r="G13" s="487">
        <v>6.4558642517655602E-3</v>
      </c>
      <c r="H13" s="487">
        <v>0.97634779605421695</v>
      </c>
    </row>
    <row r="14" spans="1:8" ht="15" thickBot="1" x14ac:dyDescent="0.4">
      <c r="A14" s="421" t="s">
        <v>114</v>
      </c>
      <c r="B14" s="421" t="s">
        <v>605</v>
      </c>
      <c r="C14" s="421" t="s">
        <v>25</v>
      </c>
      <c r="D14" s="425">
        <v>2108504.03185284</v>
      </c>
      <c r="E14" s="485">
        <v>13.506130428523401</v>
      </c>
      <c r="F14" s="425">
        <v>28477730.463272002</v>
      </c>
      <c r="G14" s="487">
        <v>4.8366256962105404E-3</v>
      </c>
      <c r="H14" s="487">
        <v>0.98118442175042797</v>
      </c>
    </row>
    <row r="15" spans="1:8" ht="15" thickBot="1" x14ac:dyDescent="0.4">
      <c r="A15" s="421" t="s">
        <v>114</v>
      </c>
      <c r="B15" s="421" t="s">
        <v>754</v>
      </c>
      <c r="C15" s="421" t="s">
        <v>141</v>
      </c>
      <c r="D15" s="425">
        <v>1691237</v>
      </c>
      <c r="E15" s="485">
        <v>17.196915039110401</v>
      </c>
      <c r="F15" s="425">
        <v>29084059</v>
      </c>
      <c r="G15" s="487">
        <v>3.8794710415583E-3</v>
      </c>
      <c r="H15" s="487">
        <v>0.98506389279198603</v>
      </c>
    </row>
    <row r="16" spans="1:8" ht="15" thickBot="1" x14ac:dyDescent="0.4">
      <c r="A16" s="421" t="s">
        <v>114</v>
      </c>
      <c r="B16" s="421" t="s">
        <v>155</v>
      </c>
      <c r="C16" s="421" t="s">
        <v>142</v>
      </c>
      <c r="D16" s="425">
        <v>1588921.37028605</v>
      </c>
      <c r="E16" s="485">
        <v>10</v>
      </c>
      <c r="F16" s="425">
        <v>15889213.702860501</v>
      </c>
      <c r="G16" s="487">
        <v>3.6447726979352301E-3</v>
      </c>
      <c r="H16" s="487">
        <v>0.98870866548992098</v>
      </c>
    </row>
    <row r="17" spans="1:8" ht="15" thickBot="1" x14ac:dyDescent="0.4">
      <c r="A17" s="421" t="s">
        <v>114</v>
      </c>
      <c r="B17" s="421" t="s">
        <v>579</v>
      </c>
      <c r="C17" s="421" t="s">
        <v>24</v>
      </c>
      <c r="D17" s="425">
        <v>1411677.2694331801</v>
      </c>
      <c r="E17" s="485">
        <v>5</v>
      </c>
      <c r="F17" s="425">
        <v>7058386.3471659003</v>
      </c>
      <c r="G17" s="487">
        <v>3.2381984824079199E-3</v>
      </c>
      <c r="H17" s="487">
        <v>0.99194686397232901</v>
      </c>
    </row>
    <row r="18" spans="1:8" ht="15" thickBot="1" x14ac:dyDescent="0.4">
      <c r="A18" s="421" t="s">
        <v>114</v>
      </c>
      <c r="B18" s="421" t="s">
        <v>571</v>
      </c>
      <c r="C18" s="421" t="s">
        <v>25</v>
      </c>
      <c r="D18" s="425">
        <v>733467.38973043102</v>
      </c>
      <c r="E18" s="485">
        <v>5.4473182013301198</v>
      </c>
      <c r="F18" s="425">
        <v>3995430.26216067</v>
      </c>
      <c r="G18" s="487">
        <v>1.68247590277801E-3</v>
      </c>
      <c r="H18" s="487">
        <v>0.99362933987510704</v>
      </c>
    </row>
    <row r="19" spans="1:8" ht="15" thickBot="1" x14ac:dyDescent="0.4">
      <c r="A19" s="421" t="s">
        <v>114</v>
      </c>
      <c r="B19" s="421" t="s">
        <v>802</v>
      </c>
      <c r="C19" s="421" t="s">
        <v>141</v>
      </c>
      <c r="D19" s="425">
        <v>490415.30612000002</v>
      </c>
      <c r="E19" s="485">
        <v>4</v>
      </c>
      <c r="F19" s="425">
        <v>1961661.2244800001</v>
      </c>
      <c r="G19" s="487">
        <v>1.12494699349026E-3</v>
      </c>
      <c r="H19" s="487">
        <v>0.99475428686859702</v>
      </c>
    </row>
    <row r="20" spans="1:8" ht="15" thickBot="1" x14ac:dyDescent="0.4">
      <c r="A20" s="421" t="s">
        <v>114</v>
      </c>
      <c r="B20" s="421" t="s">
        <v>600</v>
      </c>
      <c r="C20" s="421" t="s">
        <v>541</v>
      </c>
      <c r="D20" s="425">
        <v>407059.06875606801</v>
      </c>
      <c r="E20" s="485">
        <v>20</v>
      </c>
      <c r="F20" s="425">
        <v>8141181.3751213597</v>
      </c>
      <c r="G20" s="487">
        <v>9.3373895523977696E-4</v>
      </c>
      <c r="H20" s="487">
        <v>0.99568802582383698</v>
      </c>
    </row>
    <row r="21" spans="1:8" ht="15" thickBot="1" x14ac:dyDescent="0.4">
      <c r="A21" s="421" t="s">
        <v>114</v>
      </c>
      <c r="B21" s="421" t="s">
        <v>609</v>
      </c>
      <c r="C21" s="421" t="s">
        <v>145</v>
      </c>
      <c r="D21" s="425">
        <v>395947.659504938</v>
      </c>
      <c r="E21" s="485">
        <v>18</v>
      </c>
      <c r="F21" s="425">
        <v>7127057.8710888801</v>
      </c>
      <c r="G21" s="487">
        <v>9.0825087141671601E-4</v>
      </c>
      <c r="H21" s="487">
        <v>0.99659627669525397</v>
      </c>
    </row>
    <row r="22" spans="1:8" ht="15" thickBot="1" x14ac:dyDescent="0.4">
      <c r="A22" s="421" t="s">
        <v>114</v>
      </c>
      <c r="B22" s="421" t="s">
        <v>612</v>
      </c>
      <c r="C22" s="421" t="s">
        <v>142</v>
      </c>
      <c r="D22" s="425">
        <v>392416.64038881502</v>
      </c>
      <c r="E22" s="485">
        <v>2</v>
      </c>
      <c r="F22" s="425">
        <v>784833.28077763005</v>
      </c>
      <c r="G22" s="487">
        <v>9.0015118674319802E-4</v>
      </c>
      <c r="H22" s="487">
        <v>0.99749642788199699</v>
      </c>
    </row>
    <row r="23" spans="1:8" ht="15" thickBot="1" x14ac:dyDescent="0.4">
      <c r="A23" s="421" t="s">
        <v>114</v>
      </c>
      <c r="B23" s="421" t="s">
        <v>154</v>
      </c>
      <c r="C23" s="421" t="s">
        <v>142</v>
      </c>
      <c r="D23" s="425">
        <v>323453.43695581798</v>
      </c>
      <c r="E23" s="485">
        <v>10</v>
      </c>
      <c r="F23" s="425">
        <v>3234534.3695581802</v>
      </c>
      <c r="G23" s="487">
        <v>7.4195883957280996E-4</v>
      </c>
      <c r="H23" s="487">
        <v>0.99823838672156995</v>
      </c>
    </row>
    <row r="24" spans="1:8" ht="15" thickBot="1" x14ac:dyDescent="0.4">
      <c r="A24" s="421" t="s">
        <v>114</v>
      </c>
      <c r="B24" s="421" t="s">
        <v>610</v>
      </c>
      <c r="C24" s="421" t="s">
        <v>141</v>
      </c>
      <c r="D24" s="425">
        <v>266267.17752339598</v>
      </c>
      <c r="E24" s="485">
        <v>16</v>
      </c>
      <c r="F24" s="425">
        <v>4260274.8403743403</v>
      </c>
      <c r="G24" s="487">
        <v>6.10781223754848E-4</v>
      </c>
      <c r="H24" s="487">
        <v>0.99884916794532497</v>
      </c>
    </row>
    <row r="25" spans="1:8" ht="15" thickBot="1" x14ac:dyDescent="0.4">
      <c r="A25" s="421" t="s">
        <v>114</v>
      </c>
      <c r="B25" s="421" t="s">
        <v>803</v>
      </c>
      <c r="C25" s="421" t="s">
        <v>141</v>
      </c>
      <c r="D25" s="425">
        <v>121196.46243</v>
      </c>
      <c r="E25" s="485">
        <v>6</v>
      </c>
      <c r="F25" s="425">
        <v>727178.77457999997</v>
      </c>
      <c r="G25" s="487">
        <v>2.7800844372284498E-4</v>
      </c>
      <c r="H25" s="487">
        <v>0.99912717638904802</v>
      </c>
    </row>
    <row r="26" spans="1:8" ht="15" thickBot="1" x14ac:dyDescent="0.4">
      <c r="A26" s="421" t="s">
        <v>114</v>
      </c>
      <c r="B26" s="421" t="s">
        <v>956</v>
      </c>
      <c r="C26" s="421" t="s">
        <v>25</v>
      </c>
      <c r="D26" s="425">
        <v>118338.332322427</v>
      </c>
      <c r="E26" s="485">
        <v>20</v>
      </c>
      <c r="F26" s="425">
        <v>2366766.64644854</v>
      </c>
      <c r="G26" s="487">
        <v>2.7145227626356198E-4</v>
      </c>
      <c r="H26" s="487">
        <v>0.99939862866531104</v>
      </c>
    </row>
    <row r="27" spans="1:8" ht="15" thickBot="1" x14ac:dyDescent="0.4">
      <c r="A27" s="421" t="s">
        <v>114</v>
      </c>
      <c r="B27" s="421" t="s">
        <v>608</v>
      </c>
      <c r="C27" s="421" t="s">
        <v>541</v>
      </c>
      <c r="D27" s="425">
        <v>92656.699312190001</v>
      </c>
      <c r="E27" s="485">
        <v>20</v>
      </c>
      <c r="F27" s="425">
        <v>1853133.9862438</v>
      </c>
      <c r="G27" s="487">
        <v>2.12542051639135E-4</v>
      </c>
      <c r="H27" s="487">
        <v>0.99961117071695005</v>
      </c>
    </row>
    <row r="28" spans="1:8" ht="15" thickBot="1" x14ac:dyDescent="0.4">
      <c r="A28" s="421" t="s">
        <v>114</v>
      </c>
      <c r="B28" s="421" t="s">
        <v>156</v>
      </c>
      <c r="C28" s="421" t="s">
        <v>142</v>
      </c>
      <c r="D28" s="425">
        <v>61232.014701148197</v>
      </c>
      <c r="E28" s="485">
        <v>15</v>
      </c>
      <c r="F28" s="425">
        <v>918480.220517223</v>
      </c>
      <c r="G28" s="487">
        <v>1.4045803624765599E-4</v>
      </c>
      <c r="H28" s="487">
        <v>0.99975162875319801</v>
      </c>
    </row>
    <row r="29" spans="1:8" ht="15" thickBot="1" x14ac:dyDescent="0.4">
      <c r="A29" s="421" t="s">
        <v>114</v>
      </c>
      <c r="B29" s="421" t="s">
        <v>814</v>
      </c>
      <c r="C29" s="421" t="s">
        <v>142</v>
      </c>
      <c r="D29" s="425">
        <v>41771.920917675401</v>
      </c>
      <c r="E29" s="485">
        <v>10</v>
      </c>
      <c r="F29" s="425">
        <v>417719.209176754</v>
      </c>
      <c r="G29" s="487">
        <v>9.5819188883867394E-5</v>
      </c>
      <c r="H29" s="487">
        <v>0.99984744794208202</v>
      </c>
    </row>
    <row r="30" spans="1:8" ht="15" thickBot="1" x14ac:dyDescent="0.4">
      <c r="A30" s="421" t="s">
        <v>114</v>
      </c>
      <c r="B30" s="421" t="s">
        <v>968</v>
      </c>
      <c r="C30" s="421" t="s">
        <v>142</v>
      </c>
      <c r="D30" s="425">
        <v>35174.321095661799</v>
      </c>
      <c r="E30" s="485">
        <v>2</v>
      </c>
      <c r="F30" s="425">
        <v>70348.642191323597</v>
      </c>
      <c r="G30" s="487">
        <v>8.0685179012221907E-5</v>
      </c>
      <c r="H30" s="487">
        <v>0.99992813312109396</v>
      </c>
    </row>
    <row r="31" spans="1:8" ht="15" thickBot="1" x14ac:dyDescent="0.4">
      <c r="A31" s="421" t="s">
        <v>114</v>
      </c>
      <c r="B31" s="421" t="s">
        <v>615</v>
      </c>
      <c r="C31" s="421" t="s">
        <v>26</v>
      </c>
      <c r="D31" s="425">
        <v>20968.272000000001</v>
      </c>
      <c r="E31" s="485">
        <v>5</v>
      </c>
      <c r="F31" s="425">
        <v>104841.36</v>
      </c>
      <c r="G31" s="487">
        <v>4.8098406087093503E-5</v>
      </c>
      <c r="H31" s="487">
        <v>0.99997623152718096</v>
      </c>
    </row>
    <row r="32" spans="1:8" ht="15" thickBot="1" x14ac:dyDescent="0.4">
      <c r="A32" s="421" t="s">
        <v>114</v>
      </c>
      <c r="B32" s="421" t="s">
        <v>614</v>
      </c>
      <c r="C32" s="421" t="s">
        <v>141</v>
      </c>
      <c r="D32" s="425">
        <v>5136.5107500000004</v>
      </c>
      <c r="E32" s="485">
        <v>10</v>
      </c>
      <c r="F32" s="425">
        <v>51365.107499999998</v>
      </c>
      <c r="G32" s="487">
        <v>1.17824673356117E-5</v>
      </c>
      <c r="H32" s="487">
        <v>0.99998801399451698</v>
      </c>
    </row>
    <row r="33" spans="1:8" ht="15" thickBot="1" x14ac:dyDescent="0.4">
      <c r="A33" s="421" t="s">
        <v>114</v>
      </c>
      <c r="B33" s="421" t="s">
        <v>613</v>
      </c>
      <c r="C33" s="421" t="s">
        <v>25</v>
      </c>
      <c r="D33" s="425">
        <v>4630.6000000000004</v>
      </c>
      <c r="E33" s="485">
        <v>19</v>
      </c>
      <c r="F33" s="425">
        <v>87981.4</v>
      </c>
      <c r="G33" s="487">
        <v>1.0621975870348099E-5</v>
      </c>
      <c r="H33" s="487">
        <v>0.99999863597038696</v>
      </c>
    </row>
    <row r="34" spans="1:8" ht="15" thickBot="1" x14ac:dyDescent="0.4">
      <c r="A34" s="421" t="s">
        <v>114</v>
      </c>
      <c r="B34" s="421" t="s">
        <v>573</v>
      </c>
      <c r="C34" s="421" t="s">
        <v>24</v>
      </c>
      <c r="D34" s="425">
        <v>594.64224000000002</v>
      </c>
      <c r="E34" s="485">
        <v>8</v>
      </c>
      <c r="F34" s="425">
        <v>4757.1379200000001</v>
      </c>
      <c r="G34" s="487">
        <v>1.3640296127434301E-6</v>
      </c>
      <c r="H34" s="487">
        <v>1</v>
      </c>
    </row>
    <row r="35" spans="1:8" x14ac:dyDescent="0.35">
      <c r="A35" s="486" t="s">
        <v>114</v>
      </c>
      <c r="B35" s="486" t="s">
        <v>1383</v>
      </c>
      <c r="C35" s="486" t="s">
        <v>219</v>
      </c>
      <c r="D35" s="608" t="s">
        <v>78</v>
      </c>
      <c r="E35" s="609"/>
      <c r="F35" s="608"/>
      <c r="G35" s="610">
        <v>1.3633107818420697E-6</v>
      </c>
      <c r="H35" s="610">
        <v>1.0000013633107818</v>
      </c>
    </row>
    <row r="36" spans="1:8" x14ac:dyDescent="0.35">
      <c r="D36" s="426"/>
    </row>
    <row r="38" spans="1:8" x14ac:dyDescent="0.35">
      <c r="D38" s="42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B6E04-4E27-4E4A-B47F-6C703E4C5D2C}">
  <dimension ref="A1:H41"/>
  <sheetViews>
    <sheetView showGridLines="0" topLeftCell="A10" workbookViewId="0">
      <selection activeCell="D10" sqref="D1:D1048576"/>
    </sheetView>
  </sheetViews>
  <sheetFormatPr defaultRowHeight="14.5" x14ac:dyDescent="0.35"/>
  <cols>
    <col min="1" max="1" width="12.1796875" customWidth="1"/>
    <col min="2" max="2" width="38.26953125" customWidth="1"/>
    <col min="3" max="3" width="15.7265625" bestFit="1" customWidth="1"/>
    <col min="4" max="4" width="18.81640625" customWidth="1"/>
    <col min="5" max="5" width="16" customWidth="1"/>
    <col min="6" max="6" width="12.81640625" customWidth="1"/>
    <col min="7" max="7" width="8.81640625" style="431" customWidth="1"/>
    <col min="8" max="8" width="10.54296875" style="431" customWidth="1"/>
  </cols>
  <sheetData>
    <row r="1" spans="1:8" ht="27" thickBot="1" x14ac:dyDescent="0.4">
      <c r="A1" s="420" t="s">
        <v>115</v>
      </c>
      <c r="B1" s="420" t="s">
        <v>564</v>
      </c>
      <c r="C1" s="420" t="s">
        <v>23</v>
      </c>
      <c r="D1" s="424" t="s">
        <v>565</v>
      </c>
      <c r="E1" s="424" t="s">
        <v>561</v>
      </c>
      <c r="F1" s="424" t="s">
        <v>566</v>
      </c>
      <c r="G1" s="534" t="s">
        <v>567</v>
      </c>
      <c r="H1" s="534" t="s">
        <v>568</v>
      </c>
    </row>
    <row r="2" spans="1:8" ht="15.5" thickTop="1" thickBot="1" x14ac:dyDescent="0.4">
      <c r="A2" s="421" t="s">
        <v>114</v>
      </c>
      <c r="B2" s="421" t="s">
        <v>1361</v>
      </c>
      <c r="C2" s="421" t="s">
        <v>24</v>
      </c>
      <c r="D2" s="425">
        <v>103800336.20206739</v>
      </c>
      <c r="E2" s="485">
        <v>5.8889456408376919</v>
      </c>
      <c r="F2" s="425">
        <v>611274537.39465165</v>
      </c>
      <c r="G2" s="487">
        <v>0.23810406116080421</v>
      </c>
      <c r="H2" s="428">
        <v>0.23810406116080421</v>
      </c>
    </row>
    <row r="3" spans="1:8" ht="15" thickBot="1" x14ac:dyDescent="0.4">
      <c r="A3" s="421" t="s">
        <v>114</v>
      </c>
      <c r="B3" s="421" t="s">
        <v>1343</v>
      </c>
      <c r="C3" s="421" t="s">
        <v>24</v>
      </c>
      <c r="D3" s="425">
        <v>70179358.489925906</v>
      </c>
      <c r="E3" s="485">
        <v>5.7077180591066501</v>
      </c>
      <c r="F3" s="425">
        <v>400563991.82946968</v>
      </c>
      <c r="G3" s="487">
        <v>0.16098204377278799</v>
      </c>
      <c r="H3" s="487">
        <v>0.3990861049335922</v>
      </c>
    </row>
    <row r="4" spans="1:8" ht="15" thickBot="1" x14ac:dyDescent="0.4">
      <c r="A4" s="421" t="s">
        <v>114</v>
      </c>
      <c r="B4" s="421" t="s">
        <v>1340</v>
      </c>
      <c r="C4" s="421" t="s">
        <v>24</v>
      </c>
      <c r="D4" s="425">
        <v>69053921.345888168</v>
      </c>
      <c r="E4" s="485">
        <v>4.4674071790203138</v>
      </c>
      <c r="F4" s="425">
        <v>308491983.96012491</v>
      </c>
      <c r="G4" s="487">
        <v>0.15840044178206855</v>
      </c>
      <c r="H4" s="487">
        <v>0.55748654671566078</v>
      </c>
    </row>
    <row r="5" spans="1:8" ht="15" thickBot="1" x14ac:dyDescent="0.4">
      <c r="A5" s="421" t="s">
        <v>114</v>
      </c>
      <c r="B5" s="421" t="s">
        <v>602</v>
      </c>
      <c r="C5" s="421" t="s">
        <v>25</v>
      </c>
      <c r="D5" s="425">
        <v>24179230.743149426</v>
      </c>
      <c r="E5" s="485">
        <v>10.999999999999984</v>
      </c>
      <c r="F5" s="425">
        <v>265971538.17464331</v>
      </c>
      <c r="G5" s="487">
        <v>5.5463915111802715E-2</v>
      </c>
      <c r="H5" s="487">
        <v>0.61295046182746349</v>
      </c>
    </row>
    <row r="6" spans="1:8" ht="15" thickBot="1" x14ac:dyDescent="0.4">
      <c r="A6" s="421" t="s">
        <v>114</v>
      </c>
      <c r="B6" s="421" t="s">
        <v>800</v>
      </c>
      <c r="C6" s="421" t="s">
        <v>141</v>
      </c>
      <c r="D6" s="425">
        <v>40347877.075500004</v>
      </c>
      <c r="E6" s="485">
        <v>6.4999999999999991</v>
      </c>
      <c r="F6" s="425">
        <v>262261200.99074998</v>
      </c>
      <c r="G6" s="487">
        <v>9.2552623068499471E-2</v>
      </c>
      <c r="H6" s="487">
        <v>0.70550308489596292</v>
      </c>
    </row>
    <row r="7" spans="1:8" ht="15" thickBot="1" x14ac:dyDescent="0.4">
      <c r="A7" s="421" t="s">
        <v>114</v>
      </c>
      <c r="B7" s="421" t="s">
        <v>1344</v>
      </c>
      <c r="C7" s="421" t="s">
        <v>24</v>
      </c>
      <c r="D7" s="425">
        <v>40118612.948832951</v>
      </c>
      <c r="E7" s="485">
        <v>4.1945069162755981</v>
      </c>
      <c r="F7" s="425">
        <v>168277799.48526359</v>
      </c>
      <c r="G7" s="487">
        <v>9.2026721885177257E-2</v>
      </c>
      <c r="H7" s="487">
        <v>0.79752980678114016</v>
      </c>
    </row>
    <row r="8" spans="1:8" ht="15" thickBot="1" x14ac:dyDescent="0.4">
      <c r="A8" s="421" t="s">
        <v>114</v>
      </c>
      <c r="B8" s="421" t="s">
        <v>1345</v>
      </c>
      <c r="C8" s="421" t="s">
        <v>24</v>
      </c>
      <c r="D8" s="425">
        <v>32466182.161570758</v>
      </c>
      <c r="E8" s="485">
        <v>4.6638507235709774</v>
      </c>
      <c r="F8" s="425">
        <v>151417427.16582894</v>
      </c>
      <c r="G8" s="487">
        <v>7.4473071146974656E-2</v>
      </c>
      <c r="H8" s="487">
        <v>0.87200287792811482</v>
      </c>
    </row>
    <row r="9" spans="1:8" ht="15" thickBot="1" x14ac:dyDescent="0.4">
      <c r="A9" s="421" t="s">
        <v>114</v>
      </c>
      <c r="B9" s="421" t="s">
        <v>1341</v>
      </c>
      <c r="C9" s="421" t="s">
        <v>24</v>
      </c>
      <c r="D9" s="425">
        <v>11835221.194480876</v>
      </c>
      <c r="E9" s="485">
        <v>5.7260721276518582</v>
      </c>
      <c r="F9" s="425">
        <v>67769330.206311479</v>
      </c>
      <c r="G9" s="487">
        <v>2.7148411404530635E-2</v>
      </c>
      <c r="H9" s="487">
        <v>0.89915128933264543</v>
      </c>
    </row>
    <row r="10" spans="1:8" ht="15" thickBot="1" x14ac:dyDescent="0.4">
      <c r="A10" s="421" t="s">
        <v>114</v>
      </c>
      <c r="B10" s="421" t="s">
        <v>951</v>
      </c>
      <c r="C10" s="421" t="s">
        <v>25</v>
      </c>
      <c r="D10" s="425">
        <v>7840845.7000000002</v>
      </c>
      <c r="E10" s="485">
        <v>15</v>
      </c>
      <c r="F10" s="425">
        <v>117612685.5</v>
      </c>
      <c r="G10" s="487">
        <v>1.798584929889702E-2</v>
      </c>
      <c r="H10" s="487">
        <v>0.91713713863154245</v>
      </c>
    </row>
    <row r="11" spans="1:8" ht="15" thickBot="1" x14ac:dyDescent="0.4">
      <c r="A11" s="421" t="s">
        <v>114</v>
      </c>
      <c r="B11" s="421" t="s">
        <v>605</v>
      </c>
      <c r="C11" s="421" t="s">
        <v>25</v>
      </c>
      <c r="D11" s="425">
        <v>2108504.0318528423</v>
      </c>
      <c r="E11" s="485">
        <v>12.784840458735529</v>
      </c>
      <c r="F11" s="425">
        <v>26956887.653839204</v>
      </c>
      <c r="G11" s="487">
        <v>4.8366256924328947E-3</v>
      </c>
      <c r="H11" s="487">
        <v>0.92197376432397538</v>
      </c>
    </row>
    <row r="12" spans="1:8" ht="15" thickBot="1" x14ac:dyDescent="0.4">
      <c r="A12" s="421" t="s">
        <v>114</v>
      </c>
      <c r="B12" s="421" t="s">
        <v>603</v>
      </c>
      <c r="C12" s="421" t="s">
        <v>141</v>
      </c>
      <c r="D12" s="425">
        <v>5998518</v>
      </c>
      <c r="E12" s="485">
        <v>9</v>
      </c>
      <c r="F12" s="425">
        <v>53986662</v>
      </c>
      <c r="G12" s="487">
        <v>1.375979644194773E-2</v>
      </c>
      <c r="H12" s="487">
        <v>0.93573356076592307</v>
      </c>
    </row>
    <row r="13" spans="1:8" ht="15" thickBot="1" x14ac:dyDescent="0.4">
      <c r="A13" s="421" t="s">
        <v>114</v>
      </c>
      <c r="B13" s="421" t="s">
        <v>606</v>
      </c>
      <c r="C13" s="421" t="s">
        <v>141</v>
      </c>
      <c r="D13" s="425">
        <v>2814403.4</v>
      </c>
      <c r="E13" s="485">
        <v>13.999999999999998</v>
      </c>
      <c r="F13" s="425">
        <v>39401647.599999994</v>
      </c>
      <c r="G13" s="487">
        <v>6.4558642467232056E-3</v>
      </c>
      <c r="H13" s="487">
        <v>0.94218942501264624</v>
      </c>
    </row>
    <row r="14" spans="1:8" ht="15" thickBot="1" x14ac:dyDescent="0.4">
      <c r="A14" s="421" t="s">
        <v>114</v>
      </c>
      <c r="B14" s="421" t="s">
        <v>583</v>
      </c>
      <c r="C14" s="421" t="s">
        <v>540</v>
      </c>
      <c r="D14" s="425">
        <v>4669766.1976999994</v>
      </c>
      <c r="E14" s="485">
        <v>7</v>
      </c>
      <c r="F14" s="425">
        <v>32688363.383899998</v>
      </c>
      <c r="G14" s="487">
        <v>1.0711817870987505E-2</v>
      </c>
      <c r="H14" s="487">
        <v>0.95290124288363376</v>
      </c>
    </row>
    <row r="15" spans="1:8" ht="15" thickBot="1" x14ac:dyDescent="0.4">
      <c r="A15" s="421" t="s">
        <v>114</v>
      </c>
      <c r="B15" s="421" t="s">
        <v>607</v>
      </c>
      <c r="C15" s="421" t="s">
        <v>141</v>
      </c>
      <c r="D15" s="425">
        <v>4254792.3946609497</v>
      </c>
      <c r="E15" s="485">
        <v>12.000000000000002</v>
      </c>
      <c r="F15" s="425">
        <v>51057508.735931404</v>
      </c>
      <c r="G15" s="487">
        <v>9.7599235766704373E-3</v>
      </c>
      <c r="H15" s="487">
        <v>0.9626611664603042</v>
      </c>
    </row>
    <row r="16" spans="1:8" ht="15" thickBot="1" x14ac:dyDescent="0.4">
      <c r="A16" s="421" t="s">
        <v>114</v>
      </c>
      <c r="B16" s="421" t="s">
        <v>580</v>
      </c>
      <c r="C16" s="421" t="s">
        <v>25</v>
      </c>
      <c r="D16" s="425">
        <v>3286122.2186121158</v>
      </c>
      <c r="E16" s="485">
        <v>16.3284840956089</v>
      </c>
      <c r="F16" s="425">
        <v>53657394.382834964</v>
      </c>
      <c r="G16" s="487">
        <v>7.5379240024726719E-3</v>
      </c>
      <c r="H16" s="487">
        <v>0.97019909046277686</v>
      </c>
    </row>
    <row r="17" spans="1:8" ht="15" thickBot="1" x14ac:dyDescent="0.4">
      <c r="A17" s="421" t="s">
        <v>114</v>
      </c>
      <c r="B17" s="421" t="s">
        <v>595</v>
      </c>
      <c r="C17" s="421" t="s">
        <v>142</v>
      </c>
      <c r="D17" s="425">
        <v>3034930.4022083841</v>
      </c>
      <c r="E17" s="485">
        <v>10</v>
      </c>
      <c r="F17" s="425">
        <v>30349304.022083841</v>
      </c>
      <c r="G17" s="487">
        <v>6.9617236373827529E-3</v>
      </c>
      <c r="H17" s="487">
        <v>0.97716081410015965</v>
      </c>
    </row>
    <row r="18" spans="1:8" ht="15" thickBot="1" x14ac:dyDescent="0.4">
      <c r="A18" s="421" t="s">
        <v>114</v>
      </c>
      <c r="B18" s="421" t="s">
        <v>814</v>
      </c>
      <c r="C18" s="421" t="s">
        <v>142</v>
      </c>
      <c r="D18" s="425">
        <v>1954146.7281595476</v>
      </c>
      <c r="E18" s="485">
        <v>9.9999999999999929</v>
      </c>
      <c r="F18" s="425">
        <v>19541467.281595461</v>
      </c>
      <c r="G18" s="487">
        <v>4.4825507228908107E-3</v>
      </c>
      <c r="H18" s="487">
        <v>0.98164336482305048</v>
      </c>
    </row>
    <row r="19" spans="1:8" ht="15" thickBot="1" x14ac:dyDescent="0.4">
      <c r="A19" s="421" t="s">
        <v>114</v>
      </c>
      <c r="B19" s="421" t="s">
        <v>918</v>
      </c>
      <c r="C19" s="421" t="s">
        <v>24</v>
      </c>
      <c r="D19" s="425">
        <v>1754072.3382000001</v>
      </c>
      <c r="E19" s="485">
        <v>11.619800139437601</v>
      </c>
      <c r="F19" s="425">
        <v>20381970</v>
      </c>
      <c r="G19" s="487">
        <v>4.0236068839142091E-3</v>
      </c>
      <c r="H19" s="487">
        <v>0.98566697170696471</v>
      </c>
    </row>
    <row r="20" spans="1:8" ht="15" thickBot="1" x14ac:dyDescent="0.4">
      <c r="A20" s="421" t="s">
        <v>114</v>
      </c>
      <c r="B20" s="421" t="s">
        <v>1339</v>
      </c>
      <c r="C20" s="421" t="s">
        <v>141</v>
      </c>
      <c r="D20" s="425">
        <v>1691237</v>
      </c>
      <c r="E20" s="485">
        <v>17.196915039110426</v>
      </c>
      <c r="F20" s="425">
        <v>29084059</v>
      </c>
      <c r="G20" s="487">
        <v>3.8794710385282416E-3</v>
      </c>
      <c r="H20" s="487">
        <v>0.98954644274549297</v>
      </c>
    </row>
    <row r="21" spans="1:8" ht="15" thickBot="1" x14ac:dyDescent="0.4">
      <c r="A21" s="421" t="s">
        <v>114</v>
      </c>
      <c r="B21" s="421" t="s">
        <v>579</v>
      </c>
      <c r="C21" s="421" t="s">
        <v>24</v>
      </c>
      <c r="D21" s="425">
        <v>1411677.2694331801</v>
      </c>
      <c r="E21" s="485">
        <v>4.9999999999999885</v>
      </c>
      <c r="F21" s="425">
        <v>7058386.3471658845</v>
      </c>
      <c r="G21" s="487">
        <v>3.238198479878723E-3</v>
      </c>
      <c r="H21" s="487">
        <v>0.99278464122537169</v>
      </c>
    </row>
    <row r="22" spans="1:8" ht="15" thickBot="1" x14ac:dyDescent="0.4">
      <c r="A22" s="421" t="s">
        <v>114</v>
      </c>
      <c r="B22" s="421" t="s">
        <v>571</v>
      </c>
      <c r="C22" s="421" t="s">
        <v>25</v>
      </c>
      <c r="D22" s="425">
        <v>733467.38973043137</v>
      </c>
      <c r="E22" s="485">
        <v>5.4473182013301207</v>
      </c>
      <c r="F22" s="425">
        <v>3995430.2621606723</v>
      </c>
      <c r="G22" s="487">
        <v>1.682475901463908E-3</v>
      </c>
      <c r="H22" s="487">
        <v>0.99446711712683555</v>
      </c>
    </row>
    <row r="23" spans="1:8" ht="15" thickBot="1" x14ac:dyDescent="0.4">
      <c r="A23" s="421" t="s">
        <v>114</v>
      </c>
      <c r="B23" s="421" t="s">
        <v>802</v>
      </c>
      <c r="C23" s="421" t="s">
        <v>141</v>
      </c>
      <c r="D23" s="425">
        <v>490415.30612000002</v>
      </c>
      <c r="E23" s="485">
        <v>4</v>
      </c>
      <c r="F23" s="425">
        <v>1961661.2244800001</v>
      </c>
      <c r="G23" s="487">
        <v>1.1249469926116222E-3</v>
      </c>
      <c r="H23" s="487">
        <v>0.99559206411944723</v>
      </c>
    </row>
    <row r="24" spans="1:8" ht="15" thickBot="1" x14ac:dyDescent="0.4">
      <c r="A24" s="421" t="s">
        <v>114</v>
      </c>
      <c r="B24" s="421" t="s">
        <v>600</v>
      </c>
      <c r="C24" s="421" t="s">
        <v>541</v>
      </c>
      <c r="D24" s="425">
        <v>407059.06875606783</v>
      </c>
      <c r="E24" s="485">
        <v>19.459287392690051</v>
      </c>
      <c r="F24" s="425">
        <v>7921079.4047251036</v>
      </c>
      <c r="G24" s="487">
        <v>9.3373895451048046E-4</v>
      </c>
      <c r="H24" s="487">
        <v>0.99652580307395766</v>
      </c>
    </row>
    <row r="25" spans="1:8" ht="15" thickBot="1" x14ac:dyDescent="0.4">
      <c r="A25" s="421" t="s">
        <v>114</v>
      </c>
      <c r="B25" s="421" t="s">
        <v>609</v>
      </c>
      <c r="C25" s="421" t="s">
        <v>145</v>
      </c>
      <c r="D25" s="425">
        <v>395948</v>
      </c>
      <c r="E25" s="485">
        <v>18</v>
      </c>
      <c r="F25" s="425">
        <v>7127064</v>
      </c>
      <c r="G25" s="487">
        <v>9.0825165175737062E-4</v>
      </c>
      <c r="H25" s="487">
        <v>0.997434054725715</v>
      </c>
    </row>
    <row r="26" spans="1:8" ht="15" thickBot="1" x14ac:dyDescent="0.4">
      <c r="A26" s="421" t="s">
        <v>114</v>
      </c>
      <c r="B26" s="421" t="s">
        <v>612</v>
      </c>
      <c r="C26" s="421" t="s">
        <v>142</v>
      </c>
      <c r="D26" s="425">
        <v>392416.64038881491</v>
      </c>
      <c r="E26" s="485">
        <v>1.999999999999998</v>
      </c>
      <c r="F26" s="425">
        <v>784833.280777629</v>
      </c>
      <c r="G26" s="487">
        <v>9.0015118604013476E-4</v>
      </c>
      <c r="H26" s="487">
        <v>0.99833420591175515</v>
      </c>
    </row>
    <row r="27" spans="1:8" ht="15" thickBot="1" x14ac:dyDescent="0.4">
      <c r="A27" s="421" t="s">
        <v>114</v>
      </c>
      <c r="B27" s="421" t="s">
        <v>610</v>
      </c>
      <c r="C27" s="421" t="s">
        <v>141</v>
      </c>
      <c r="D27" s="425">
        <v>266267.17752339598</v>
      </c>
      <c r="E27" s="485">
        <v>15.999999999999989</v>
      </c>
      <c r="F27" s="425">
        <v>4260274.8403743329</v>
      </c>
      <c r="G27" s="487">
        <v>6.1078122327779764E-4</v>
      </c>
      <c r="H27" s="487">
        <v>0.99894498713503299</v>
      </c>
    </row>
    <row r="28" spans="1:8" ht="15" thickBot="1" x14ac:dyDescent="0.4">
      <c r="A28" s="421" t="s">
        <v>114</v>
      </c>
      <c r="B28" s="421" t="s">
        <v>803</v>
      </c>
      <c r="C28" s="421" t="s">
        <v>141</v>
      </c>
      <c r="D28" s="425">
        <v>121196.46243</v>
      </c>
      <c r="E28" s="485">
        <v>6</v>
      </c>
      <c r="F28" s="425">
        <v>727178.77457999997</v>
      </c>
      <c r="G28" s="487">
        <v>2.7800844350570682E-4</v>
      </c>
      <c r="H28" s="487">
        <v>0.99922299557853866</v>
      </c>
    </row>
    <row r="29" spans="1:8" ht="15" thickBot="1" x14ac:dyDescent="0.4">
      <c r="A29" s="421" t="s">
        <v>114</v>
      </c>
      <c r="B29" s="421" t="s">
        <v>956</v>
      </c>
      <c r="C29" s="421" t="s">
        <v>25</v>
      </c>
      <c r="D29" s="425">
        <v>118338.332322427</v>
      </c>
      <c r="E29" s="485">
        <v>19.297746250095436</v>
      </c>
      <c r="F29" s="425">
        <v>2283663.108817663</v>
      </c>
      <c r="G29" s="487">
        <v>2.7145227605154457E-4</v>
      </c>
      <c r="H29" s="487">
        <v>0.99949444785459018</v>
      </c>
    </row>
    <row r="30" spans="1:8" ht="15" thickBot="1" x14ac:dyDescent="0.4">
      <c r="A30" s="421" t="s">
        <v>114</v>
      </c>
      <c r="B30" s="421" t="s">
        <v>608</v>
      </c>
      <c r="C30" s="421" t="s">
        <v>541</v>
      </c>
      <c r="D30" s="425">
        <v>92656.699312190001</v>
      </c>
      <c r="E30" s="485">
        <v>19.000953328190779</v>
      </c>
      <c r="F30" s="425">
        <v>1760565.6191751289</v>
      </c>
      <c r="G30" s="487">
        <v>2.1254205147312931E-4</v>
      </c>
      <c r="H30" s="487">
        <v>0.99970698990606333</v>
      </c>
    </row>
    <row r="31" spans="1:8" ht="15" thickBot="1" x14ac:dyDescent="0.4">
      <c r="A31" s="421" t="s">
        <v>114</v>
      </c>
      <c r="B31" s="421" t="s">
        <v>156</v>
      </c>
      <c r="C31" s="421" t="s">
        <v>142</v>
      </c>
      <c r="D31" s="425">
        <v>61232.014701148204</v>
      </c>
      <c r="E31" s="485">
        <v>14.999999999999989</v>
      </c>
      <c r="F31" s="425">
        <v>918480.22051722242</v>
      </c>
      <c r="G31" s="487">
        <v>1.404580361379511E-4</v>
      </c>
      <c r="H31" s="487">
        <v>0.99984744794220126</v>
      </c>
    </row>
    <row r="32" spans="1:8" ht="15" thickBot="1" x14ac:dyDescent="0.4">
      <c r="A32" s="421" t="s">
        <v>114</v>
      </c>
      <c r="B32" s="421" t="s">
        <v>968</v>
      </c>
      <c r="C32" s="421" t="s">
        <v>142</v>
      </c>
      <c r="D32" s="425">
        <v>35174.321095661799</v>
      </c>
      <c r="E32" s="485">
        <v>1.9999999999999971</v>
      </c>
      <c r="F32" s="425">
        <v>70348.642191323495</v>
      </c>
      <c r="G32" s="487">
        <v>8.0685178949202818E-5</v>
      </c>
      <c r="H32" s="487">
        <v>0.99992813312115048</v>
      </c>
    </row>
    <row r="33" spans="1:8" ht="15" thickBot="1" x14ac:dyDescent="0.4">
      <c r="A33" s="421" t="s">
        <v>114</v>
      </c>
      <c r="B33" s="421" t="s">
        <v>615</v>
      </c>
      <c r="C33" s="421" t="s">
        <v>26</v>
      </c>
      <c r="D33" s="425">
        <v>20968.272000000001</v>
      </c>
      <c r="E33" s="485">
        <v>5</v>
      </c>
      <c r="F33" s="425">
        <v>104841.36</v>
      </c>
      <c r="G33" s="487">
        <v>4.809840604952627E-5</v>
      </c>
      <c r="H33" s="487">
        <v>0.99997623152720005</v>
      </c>
    </row>
    <row r="34" spans="1:8" ht="15" thickBot="1" x14ac:dyDescent="0.4">
      <c r="A34" s="421" t="s">
        <v>114</v>
      </c>
      <c r="B34" s="421" t="s">
        <v>614</v>
      </c>
      <c r="C34" s="421" t="s">
        <v>141</v>
      </c>
      <c r="D34" s="425">
        <v>5136.5107500000004</v>
      </c>
      <c r="E34" s="485">
        <v>9.9999999999999982</v>
      </c>
      <c r="F34" s="425">
        <v>51365.107499999998</v>
      </c>
      <c r="G34" s="487">
        <v>1.1782467326409001E-5</v>
      </c>
      <c r="H34" s="487">
        <v>0.99998801399452641</v>
      </c>
    </row>
    <row r="35" spans="1:8" ht="15" thickBot="1" x14ac:dyDescent="0.4">
      <c r="A35" s="421" t="s">
        <v>114</v>
      </c>
      <c r="B35" s="421" t="s">
        <v>613</v>
      </c>
      <c r="C35" s="421" t="s">
        <v>25</v>
      </c>
      <c r="D35" s="425">
        <v>4630.6000000000004</v>
      </c>
      <c r="E35" s="485">
        <v>19</v>
      </c>
      <c r="F35" s="425">
        <v>87981.400000000009</v>
      </c>
      <c r="G35" s="487">
        <v>1.0621975862051786E-5</v>
      </c>
      <c r="H35" s="487">
        <v>0.99999863597038852</v>
      </c>
    </row>
    <row r="36" spans="1:8" ht="15" thickBot="1" x14ac:dyDescent="0.4">
      <c r="A36" s="421" t="s">
        <v>114</v>
      </c>
      <c r="B36" s="421" t="s">
        <v>573</v>
      </c>
      <c r="C36" s="421" t="s">
        <v>24</v>
      </c>
      <c r="D36" s="425">
        <v>594.64224000000002</v>
      </c>
      <c r="E36" s="485">
        <v>8</v>
      </c>
      <c r="F36" s="425">
        <v>4757.1379200000001</v>
      </c>
      <c r="G36" s="487">
        <v>1.3640296116780557E-6</v>
      </c>
      <c r="H36" s="487">
        <v>1.0000000000000002</v>
      </c>
    </row>
    <row r="37" spans="1:8" x14ac:dyDescent="0.35">
      <c r="A37" s="486" t="s">
        <v>114</v>
      </c>
      <c r="B37" s="486" t="s">
        <v>1362</v>
      </c>
      <c r="C37" s="486" t="s">
        <v>1363</v>
      </c>
      <c r="D37" s="592" t="s">
        <v>78</v>
      </c>
      <c r="E37" s="593" t="s">
        <v>78</v>
      </c>
      <c r="F37" s="594" t="s">
        <v>78</v>
      </c>
      <c r="G37" s="595" t="s">
        <v>78</v>
      </c>
      <c r="H37" s="595" t="s">
        <v>78</v>
      </c>
    </row>
    <row r="38" spans="1:8" x14ac:dyDescent="0.35">
      <c r="D38" s="426"/>
      <c r="E38" s="426"/>
      <c r="F38" s="426"/>
    </row>
    <row r="39" spans="1:8" x14ac:dyDescent="0.35">
      <c r="A39" s="478" t="s">
        <v>1369</v>
      </c>
      <c r="D39" s="426"/>
      <c r="E39" s="426"/>
      <c r="F39" s="426"/>
    </row>
    <row r="40" spans="1:8" x14ac:dyDescent="0.35">
      <c r="D40" s="426"/>
    </row>
    <row r="41" spans="1:8" x14ac:dyDescent="0.35">
      <c r="D41" s="426"/>
      <c r="E41" s="426"/>
      <c r="F41" s="42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E14"/>
  <sheetViews>
    <sheetView workbookViewId="0">
      <selection activeCell="C9" sqref="C9"/>
    </sheetView>
  </sheetViews>
  <sheetFormatPr defaultRowHeight="14.5" x14ac:dyDescent="0.35"/>
  <cols>
    <col min="1" max="1" width="42.54296875" customWidth="1"/>
    <col min="2" max="2" width="9.54296875" customWidth="1"/>
    <col min="3" max="3" width="30.54296875" customWidth="1"/>
    <col min="4" max="4" width="9.54296875" customWidth="1"/>
    <col min="5" max="5" width="30.54296875" customWidth="1"/>
  </cols>
  <sheetData>
    <row r="1" spans="1:5" ht="24" thickBot="1" x14ac:dyDescent="0.6">
      <c r="A1" s="55" t="s">
        <v>130</v>
      </c>
      <c r="B1" s="56"/>
      <c r="C1" s="56"/>
      <c r="D1" s="56"/>
      <c r="E1" s="57"/>
    </row>
    <row r="2" spans="1:5" ht="15" thickTop="1" x14ac:dyDescent="0.35"/>
    <row r="6" spans="1:5" x14ac:dyDescent="0.35">
      <c r="A6" s="65"/>
    </row>
    <row r="7" spans="1:5" x14ac:dyDescent="0.35">
      <c r="A7" s="66"/>
    </row>
    <row r="8" spans="1:5" x14ac:dyDescent="0.35">
      <c r="A8" s="66"/>
    </row>
    <row r="9" spans="1:5" x14ac:dyDescent="0.35">
      <c r="A9" s="66"/>
    </row>
    <row r="10" spans="1:5" x14ac:dyDescent="0.35">
      <c r="A10" s="65"/>
    </row>
    <row r="11" spans="1:5" x14ac:dyDescent="0.35">
      <c r="A11" s="66"/>
    </row>
    <row r="12" spans="1:5" x14ac:dyDescent="0.35">
      <c r="A12" s="66"/>
    </row>
    <row r="13" spans="1:5" x14ac:dyDescent="0.35">
      <c r="A13" s="66"/>
    </row>
    <row r="14" spans="1:5" x14ac:dyDescent="0.35">
      <c r="A14" s="66"/>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5" r:id="rId3" name="Check Box 1">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06" r:id="rId4" name="Check Box 2">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07" r:id="rId5" name="Check Box 3">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08" r:id="rId6" name="Check Box 4">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09" r:id="rId7" name="Check Box 5">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0" r:id="rId8" name="Check Box 6">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1" r:id="rId9" name="Check Box 7">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2" r:id="rId10" name="Check Box 8">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3" r:id="rId11" name="Check Box 9">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4" r:id="rId12" name="Check Box 10">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5" r:id="rId13" name="Check Box 11">
              <controlPr defaultSize="0" autoFill="0" autoLine="0" autoPict="0">
                <anchor moveWithCells="1">
                  <from>
                    <xdr:col>3</xdr:col>
                    <xdr:colOff>279400</xdr:colOff>
                    <xdr:row>1</xdr:row>
                    <xdr:rowOff>0</xdr:rowOff>
                  </from>
                  <to>
                    <xdr:col>3</xdr:col>
                    <xdr:colOff>450850</xdr:colOff>
                    <xdr:row>1</xdr:row>
                    <xdr:rowOff>190500</xdr:rowOff>
                  </to>
                </anchor>
              </controlPr>
            </control>
          </mc:Choice>
        </mc:AlternateContent>
        <mc:AlternateContent xmlns:mc="http://schemas.openxmlformats.org/markup-compatibility/2006">
          <mc:Choice Requires="x14">
            <control shapeId="21516" r:id="rId14" name="Check Box 12">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17" r:id="rId15" name="Check Box 13">
              <controlPr defaultSize="0" autoFill="0" autoLine="0" autoPict="0">
                <anchor moveWithCells="1">
                  <from>
                    <xdr:col>3</xdr:col>
                    <xdr:colOff>279400</xdr:colOff>
                    <xdr:row>1</xdr:row>
                    <xdr:rowOff>0</xdr:rowOff>
                  </from>
                  <to>
                    <xdr:col>3</xdr:col>
                    <xdr:colOff>450850</xdr:colOff>
                    <xdr:row>5</xdr:row>
                    <xdr:rowOff>171450</xdr:rowOff>
                  </to>
                </anchor>
              </controlPr>
            </control>
          </mc:Choice>
        </mc:AlternateContent>
        <mc:AlternateContent xmlns:mc="http://schemas.openxmlformats.org/markup-compatibility/2006">
          <mc:Choice Requires="x14">
            <control shapeId="21518" r:id="rId16" name="Check Box 14">
              <controlPr defaultSize="0" autoFill="0" autoLine="0" autoPict="0">
                <anchor moveWithCells="1">
                  <from>
                    <xdr:col>3</xdr:col>
                    <xdr:colOff>279400</xdr:colOff>
                    <xdr:row>1</xdr:row>
                    <xdr:rowOff>0</xdr:rowOff>
                  </from>
                  <to>
                    <xdr:col>3</xdr:col>
                    <xdr:colOff>450850</xdr:colOff>
                    <xdr:row>2</xdr:row>
                    <xdr:rowOff>133350</xdr:rowOff>
                  </to>
                </anchor>
              </controlPr>
            </control>
          </mc:Choice>
        </mc:AlternateContent>
        <mc:AlternateContent xmlns:mc="http://schemas.openxmlformats.org/markup-compatibility/2006">
          <mc:Choice Requires="x14">
            <control shapeId="21519" r:id="rId17" name="Check Box 15">
              <controlPr defaultSize="0" autoFill="0" autoLine="0" autoPict="0">
                <anchor moveWithCells="1">
                  <from>
                    <xdr:col>3</xdr:col>
                    <xdr:colOff>279400</xdr:colOff>
                    <xdr:row>1</xdr:row>
                    <xdr:rowOff>0</xdr:rowOff>
                  </from>
                  <to>
                    <xdr:col>3</xdr:col>
                    <xdr:colOff>450850</xdr:colOff>
                    <xdr:row>2</xdr:row>
                    <xdr:rowOff>133350</xdr:rowOff>
                  </to>
                </anchor>
              </controlPr>
            </control>
          </mc:Choice>
        </mc:AlternateContent>
        <mc:AlternateContent xmlns:mc="http://schemas.openxmlformats.org/markup-compatibility/2006">
          <mc:Choice Requires="x14">
            <control shapeId="21520" r:id="rId18" name="Check Box 16">
              <controlPr defaultSize="0" autoFill="0" autoLine="0" autoPict="0">
                <anchor moveWithCells="1">
                  <from>
                    <xdr:col>3</xdr:col>
                    <xdr:colOff>279400</xdr:colOff>
                    <xdr:row>1</xdr:row>
                    <xdr:rowOff>0</xdr:rowOff>
                  </from>
                  <to>
                    <xdr:col>3</xdr:col>
                    <xdr:colOff>450850</xdr:colOff>
                    <xdr:row>2</xdr:row>
                    <xdr:rowOff>133350</xdr:rowOff>
                  </to>
                </anchor>
              </controlPr>
            </control>
          </mc:Choice>
        </mc:AlternateContent>
        <mc:AlternateContent xmlns:mc="http://schemas.openxmlformats.org/markup-compatibility/2006">
          <mc:Choice Requires="x14">
            <control shapeId="21521" r:id="rId19" name="Check Box 17">
              <controlPr defaultSize="0" autoFill="0" autoLine="0" autoPict="0">
                <anchor moveWithCells="1">
                  <from>
                    <xdr:col>3</xdr:col>
                    <xdr:colOff>279400</xdr:colOff>
                    <xdr:row>1</xdr:row>
                    <xdr:rowOff>0</xdr:rowOff>
                  </from>
                  <to>
                    <xdr:col>3</xdr:col>
                    <xdr:colOff>450850</xdr:colOff>
                    <xdr:row>2</xdr:row>
                    <xdr:rowOff>133350</xdr:rowOff>
                  </to>
                </anchor>
              </controlPr>
            </control>
          </mc:Choice>
        </mc:AlternateContent>
        <mc:AlternateContent xmlns:mc="http://schemas.openxmlformats.org/markup-compatibility/2006">
          <mc:Choice Requires="x14">
            <control shapeId="21522" r:id="rId20" name="Check Box 18">
              <controlPr defaultSize="0" autoFill="0" autoLine="0" autoPict="0">
                <anchor moveWithCells="1">
                  <from>
                    <xdr:col>3</xdr:col>
                    <xdr:colOff>279400</xdr:colOff>
                    <xdr:row>1</xdr:row>
                    <xdr:rowOff>0</xdr:rowOff>
                  </from>
                  <to>
                    <xdr:col>3</xdr:col>
                    <xdr:colOff>450850</xdr:colOff>
                    <xdr:row>4</xdr:row>
                    <xdr:rowOff>31750</xdr:rowOff>
                  </to>
                </anchor>
              </controlPr>
            </control>
          </mc:Choice>
        </mc:AlternateContent>
        <mc:AlternateContent xmlns:mc="http://schemas.openxmlformats.org/markup-compatibility/2006">
          <mc:Choice Requires="x14">
            <control shapeId="21523" r:id="rId21" name="Check Box 19">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24" r:id="rId22" name="Check Box 20">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25" r:id="rId23" name="Check Box 21">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26" r:id="rId24" name="Check Box 22">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27" r:id="rId25" name="Check Box 23">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28" r:id="rId26" name="Check Box 24">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29" r:id="rId27" name="Check Box 25">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30" r:id="rId28" name="Check Box 26">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31" r:id="rId29" name="Check Box 27">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32" r:id="rId30" name="Check Box 28">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33" r:id="rId31" name="Check Box 29">
              <controlPr defaultSize="0" autoFill="0" autoLine="0" autoPict="0">
                <anchor moveWithCells="1">
                  <from>
                    <xdr:col>1</xdr:col>
                    <xdr:colOff>279400</xdr:colOff>
                    <xdr:row>1</xdr:row>
                    <xdr:rowOff>0</xdr:rowOff>
                  </from>
                  <to>
                    <xdr:col>1</xdr:col>
                    <xdr:colOff>450850</xdr:colOff>
                    <xdr:row>1</xdr:row>
                    <xdr:rowOff>190500</xdr:rowOff>
                  </to>
                </anchor>
              </controlPr>
            </control>
          </mc:Choice>
        </mc:AlternateContent>
        <mc:AlternateContent xmlns:mc="http://schemas.openxmlformats.org/markup-compatibility/2006">
          <mc:Choice Requires="x14">
            <control shapeId="21534" r:id="rId32" name="Check Box 30">
              <controlPr defaultSize="0" autoFill="0" autoLine="0" autoPict="0">
                <anchor moveWithCells="1">
                  <from>
                    <xdr:col>1</xdr:col>
                    <xdr:colOff>279400</xdr:colOff>
                    <xdr:row>1</xdr:row>
                    <xdr:rowOff>0</xdr:rowOff>
                  </from>
                  <to>
                    <xdr:col>1</xdr:col>
                    <xdr:colOff>450850</xdr:colOff>
                    <xdr:row>2</xdr:row>
                    <xdr:rowOff>0</xdr:rowOff>
                  </to>
                </anchor>
              </controlPr>
            </control>
          </mc:Choice>
        </mc:AlternateContent>
        <mc:AlternateContent xmlns:mc="http://schemas.openxmlformats.org/markup-compatibility/2006">
          <mc:Choice Requires="x14">
            <control shapeId="21535" r:id="rId33" name="Check Box 31">
              <controlPr defaultSize="0" autoFill="0" autoLine="0" autoPict="0">
                <anchor moveWithCells="1">
                  <from>
                    <xdr:col>1</xdr:col>
                    <xdr:colOff>279400</xdr:colOff>
                    <xdr:row>1</xdr:row>
                    <xdr:rowOff>0</xdr:rowOff>
                  </from>
                  <to>
                    <xdr:col>1</xdr:col>
                    <xdr:colOff>450850</xdr:colOff>
                    <xdr:row>5</xdr:row>
                    <xdr:rowOff>171450</xdr:rowOff>
                  </to>
                </anchor>
              </controlPr>
            </control>
          </mc:Choice>
        </mc:AlternateContent>
        <mc:AlternateContent xmlns:mc="http://schemas.openxmlformats.org/markup-compatibility/2006">
          <mc:Choice Requires="x14">
            <control shapeId="21536" r:id="rId34" name="Check Box 32">
              <controlPr defaultSize="0" autoFill="0" autoLine="0" autoPict="0">
                <anchor moveWithCells="1">
                  <from>
                    <xdr:col>1</xdr:col>
                    <xdr:colOff>279400</xdr:colOff>
                    <xdr:row>1</xdr:row>
                    <xdr:rowOff>0</xdr:rowOff>
                  </from>
                  <to>
                    <xdr:col>1</xdr:col>
                    <xdr:colOff>450850</xdr:colOff>
                    <xdr:row>2</xdr:row>
                    <xdr:rowOff>133350</xdr:rowOff>
                  </to>
                </anchor>
              </controlPr>
            </control>
          </mc:Choice>
        </mc:AlternateContent>
        <mc:AlternateContent xmlns:mc="http://schemas.openxmlformats.org/markup-compatibility/2006">
          <mc:Choice Requires="x14">
            <control shapeId="21537" r:id="rId35" name="Check Box 33">
              <controlPr defaultSize="0" autoFill="0" autoLine="0" autoPict="0">
                <anchor moveWithCells="1">
                  <from>
                    <xdr:col>1</xdr:col>
                    <xdr:colOff>279400</xdr:colOff>
                    <xdr:row>1</xdr:row>
                    <xdr:rowOff>0</xdr:rowOff>
                  </from>
                  <to>
                    <xdr:col>1</xdr:col>
                    <xdr:colOff>450850</xdr:colOff>
                    <xdr:row>2</xdr:row>
                    <xdr:rowOff>133350</xdr:rowOff>
                  </to>
                </anchor>
              </controlPr>
            </control>
          </mc:Choice>
        </mc:AlternateContent>
        <mc:AlternateContent xmlns:mc="http://schemas.openxmlformats.org/markup-compatibility/2006">
          <mc:Choice Requires="x14">
            <control shapeId="21538" r:id="rId36" name="Check Box 34">
              <controlPr defaultSize="0" autoFill="0" autoLine="0" autoPict="0">
                <anchor moveWithCells="1">
                  <from>
                    <xdr:col>1</xdr:col>
                    <xdr:colOff>279400</xdr:colOff>
                    <xdr:row>1</xdr:row>
                    <xdr:rowOff>0</xdr:rowOff>
                  </from>
                  <to>
                    <xdr:col>1</xdr:col>
                    <xdr:colOff>450850</xdr:colOff>
                    <xdr:row>2</xdr:row>
                    <xdr:rowOff>133350</xdr:rowOff>
                  </to>
                </anchor>
              </controlPr>
            </control>
          </mc:Choice>
        </mc:AlternateContent>
        <mc:AlternateContent xmlns:mc="http://schemas.openxmlformats.org/markup-compatibility/2006">
          <mc:Choice Requires="x14">
            <control shapeId="21539" r:id="rId37" name="Check Box 35">
              <controlPr defaultSize="0" autoFill="0" autoLine="0" autoPict="0">
                <anchor moveWithCells="1">
                  <from>
                    <xdr:col>1</xdr:col>
                    <xdr:colOff>279400</xdr:colOff>
                    <xdr:row>1</xdr:row>
                    <xdr:rowOff>0</xdr:rowOff>
                  </from>
                  <to>
                    <xdr:col>1</xdr:col>
                    <xdr:colOff>450850</xdr:colOff>
                    <xdr:row>2</xdr:row>
                    <xdr:rowOff>133350</xdr:rowOff>
                  </to>
                </anchor>
              </controlPr>
            </control>
          </mc:Choice>
        </mc:AlternateContent>
        <mc:AlternateContent xmlns:mc="http://schemas.openxmlformats.org/markup-compatibility/2006">
          <mc:Choice Requires="x14">
            <control shapeId="21541" r:id="rId38" name="Check Box 37">
              <controlPr defaultSize="0" autoFill="0" autoLine="0" autoPict="0">
                <anchor moveWithCells="1">
                  <from>
                    <xdr:col>1</xdr:col>
                    <xdr:colOff>279400</xdr:colOff>
                    <xdr:row>1</xdr:row>
                    <xdr:rowOff>0</xdr:rowOff>
                  </from>
                  <to>
                    <xdr:col>1</xdr:col>
                    <xdr:colOff>450850</xdr:colOff>
                    <xdr:row>3</xdr:row>
                    <xdr:rowOff>88900</xdr:rowOff>
                  </to>
                </anchor>
              </controlPr>
            </control>
          </mc:Choice>
        </mc:AlternateContent>
        <mc:AlternateContent xmlns:mc="http://schemas.openxmlformats.org/markup-compatibility/2006">
          <mc:Choice Requires="x14">
            <control shapeId="21542" r:id="rId39" name="Check Box 38">
              <controlPr defaultSize="0" autoFill="0" autoLine="0" autoPict="0">
                <anchor moveWithCells="1">
                  <from>
                    <xdr:col>3</xdr:col>
                    <xdr:colOff>279400</xdr:colOff>
                    <xdr:row>1</xdr:row>
                    <xdr:rowOff>0</xdr:rowOff>
                  </from>
                  <to>
                    <xdr:col>3</xdr:col>
                    <xdr:colOff>450850</xdr:colOff>
                    <xdr:row>3</xdr:row>
                    <xdr:rowOff>88900</xdr:rowOff>
                  </to>
                </anchor>
              </controlPr>
            </control>
          </mc:Choice>
        </mc:AlternateContent>
        <mc:AlternateContent xmlns:mc="http://schemas.openxmlformats.org/markup-compatibility/2006">
          <mc:Choice Requires="x14">
            <control shapeId="21543" r:id="rId40" name="Check Box 39">
              <controlPr defaultSize="0" autoFill="0" autoLine="0" autoPict="0">
                <anchor moveWithCells="1">
                  <from>
                    <xdr:col>3</xdr:col>
                    <xdr:colOff>279400</xdr:colOff>
                    <xdr:row>1</xdr:row>
                    <xdr:rowOff>0</xdr:rowOff>
                  </from>
                  <to>
                    <xdr:col>3</xdr:col>
                    <xdr:colOff>450850</xdr:colOff>
                    <xdr:row>2</xdr:row>
                    <xdr:rowOff>31750</xdr:rowOff>
                  </to>
                </anchor>
              </controlPr>
            </control>
          </mc:Choice>
        </mc:AlternateContent>
        <mc:AlternateContent xmlns:mc="http://schemas.openxmlformats.org/markup-compatibility/2006">
          <mc:Choice Requires="x14">
            <control shapeId="21544" r:id="rId41" name="Check Box 40">
              <controlPr defaultSize="0" autoFill="0" autoLine="0" autoPict="0">
                <anchor moveWithCells="1">
                  <from>
                    <xdr:col>3</xdr:col>
                    <xdr:colOff>279400</xdr:colOff>
                    <xdr:row>1</xdr:row>
                    <xdr:rowOff>0</xdr:rowOff>
                  </from>
                  <to>
                    <xdr:col>3</xdr:col>
                    <xdr:colOff>450850</xdr:colOff>
                    <xdr:row>3</xdr:row>
                    <xdr:rowOff>88900</xdr:rowOff>
                  </to>
                </anchor>
              </controlPr>
            </control>
          </mc:Choice>
        </mc:AlternateContent>
        <mc:AlternateContent xmlns:mc="http://schemas.openxmlformats.org/markup-compatibility/2006">
          <mc:Choice Requires="x14">
            <control shapeId="21545" r:id="rId42" name="Check Box 41">
              <controlPr defaultSize="0" autoFill="0" autoLine="0" autoPict="0">
                <anchor moveWithCells="1">
                  <from>
                    <xdr:col>1</xdr:col>
                    <xdr:colOff>279400</xdr:colOff>
                    <xdr:row>1</xdr:row>
                    <xdr:rowOff>0</xdr:rowOff>
                  </from>
                  <to>
                    <xdr:col>1</xdr:col>
                    <xdr:colOff>450850</xdr:colOff>
                    <xdr:row>2</xdr:row>
                    <xdr:rowOff>31750</xdr:rowOff>
                  </to>
                </anchor>
              </controlPr>
            </control>
          </mc:Choice>
        </mc:AlternateContent>
        <mc:AlternateContent xmlns:mc="http://schemas.openxmlformats.org/markup-compatibility/2006">
          <mc:Choice Requires="x14">
            <control shapeId="21546" r:id="rId43" name="Check Box 42">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47" r:id="rId44" name="Check Box 43">
              <controlPr defaultSize="0" autoFill="0" autoLine="0" autoPict="0">
                <anchor moveWithCells="1">
                  <from>
                    <xdr:col>1</xdr:col>
                    <xdr:colOff>279400</xdr:colOff>
                    <xdr:row>1</xdr:row>
                    <xdr:rowOff>0</xdr:rowOff>
                  </from>
                  <to>
                    <xdr:col>1</xdr:col>
                    <xdr:colOff>450850</xdr:colOff>
                    <xdr:row>2</xdr:row>
                    <xdr:rowOff>0</xdr:rowOff>
                  </to>
                </anchor>
              </controlPr>
            </control>
          </mc:Choice>
        </mc:AlternateContent>
        <mc:AlternateContent xmlns:mc="http://schemas.openxmlformats.org/markup-compatibility/2006">
          <mc:Choice Requires="x14">
            <control shapeId="21548" r:id="rId45" name="Check Box 44">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49" r:id="rId46" name="Check Box 45">
              <controlPr defaultSize="0" autoFill="0" autoLine="0" autoPict="0">
                <anchor moveWithCells="1">
                  <from>
                    <xdr:col>1</xdr:col>
                    <xdr:colOff>279400</xdr:colOff>
                    <xdr:row>1</xdr:row>
                    <xdr:rowOff>0</xdr:rowOff>
                  </from>
                  <to>
                    <xdr:col>1</xdr:col>
                    <xdr:colOff>450850</xdr:colOff>
                    <xdr:row>2</xdr:row>
                    <xdr:rowOff>0</xdr:rowOff>
                  </to>
                </anchor>
              </controlPr>
            </control>
          </mc:Choice>
        </mc:AlternateContent>
        <mc:AlternateContent xmlns:mc="http://schemas.openxmlformats.org/markup-compatibility/2006">
          <mc:Choice Requires="x14">
            <control shapeId="21550" r:id="rId47" name="Check Box 46">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52" r:id="rId48" name="Check Box 48">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54" r:id="rId49" name="Check Box 50">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56" r:id="rId50" name="Check Box 52">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57" r:id="rId51" name="Check Box 53">
              <controlPr defaultSize="0" autoFill="0" autoLine="0" autoPict="0">
                <anchor moveWithCells="1">
                  <from>
                    <xdr:col>3</xdr:col>
                    <xdr:colOff>279400</xdr:colOff>
                    <xdr:row>1</xdr:row>
                    <xdr:rowOff>0</xdr:rowOff>
                  </from>
                  <to>
                    <xdr:col>3</xdr:col>
                    <xdr:colOff>450850</xdr:colOff>
                    <xdr:row>2</xdr:row>
                    <xdr:rowOff>0</xdr:rowOff>
                  </to>
                </anchor>
              </controlPr>
            </control>
          </mc:Choice>
        </mc:AlternateContent>
        <mc:AlternateContent xmlns:mc="http://schemas.openxmlformats.org/markup-compatibility/2006">
          <mc:Choice Requires="x14">
            <control shapeId="21558" r:id="rId52" name="Check Box 54">
              <controlPr defaultSize="0" autoFill="0" autoLine="0" autoPict="0">
                <anchor moveWithCells="1">
                  <from>
                    <xdr:col>3</xdr:col>
                    <xdr:colOff>279400</xdr:colOff>
                    <xdr:row>1</xdr:row>
                    <xdr:rowOff>0</xdr:rowOff>
                  </from>
                  <to>
                    <xdr:col>3</xdr:col>
                    <xdr:colOff>450850</xdr:colOff>
                    <xdr:row>4</xdr:row>
                    <xdr:rowOff>152400</xdr:rowOff>
                  </to>
                </anchor>
              </controlPr>
            </control>
          </mc:Choice>
        </mc:AlternateContent>
        <mc:AlternateContent xmlns:mc="http://schemas.openxmlformats.org/markup-compatibility/2006">
          <mc:Choice Requires="x14">
            <control shapeId="21559" r:id="rId53" name="Check Box 55">
              <controlPr defaultSize="0" autoFill="0" autoLine="0" autoPict="0">
                <anchor moveWithCells="1">
                  <from>
                    <xdr:col>1</xdr:col>
                    <xdr:colOff>279400</xdr:colOff>
                    <xdr:row>1</xdr:row>
                    <xdr:rowOff>0</xdr:rowOff>
                  </from>
                  <to>
                    <xdr:col>1</xdr:col>
                    <xdr:colOff>450850</xdr:colOff>
                    <xdr:row>4</xdr:row>
                    <xdr:rowOff>152400</xdr:rowOff>
                  </to>
                </anchor>
              </controlPr>
            </control>
          </mc:Choice>
        </mc:AlternateContent>
        <mc:AlternateContent xmlns:mc="http://schemas.openxmlformats.org/markup-compatibility/2006">
          <mc:Choice Requires="x14">
            <control shapeId="21560" r:id="rId54" name="Check Box 56">
              <controlPr defaultSize="0" autoFill="0" autoLine="0" autoPict="0">
                <anchor moveWithCells="1">
                  <from>
                    <xdr:col>3</xdr:col>
                    <xdr:colOff>279400</xdr:colOff>
                    <xdr:row>1</xdr:row>
                    <xdr:rowOff>0</xdr:rowOff>
                  </from>
                  <to>
                    <xdr:col>3</xdr:col>
                    <xdr:colOff>450850</xdr:colOff>
                    <xdr:row>3</xdr:row>
                    <xdr:rowOff>76200</xdr:rowOff>
                  </to>
                </anchor>
              </controlPr>
            </control>
          </mc:Choice>
        </mc:AlternateContent>
        <mc:AlternateContent xmlns:mc="http://schemas.openxmlformats.org/markup-compatibility/2006">
          <mc:Choice Requires="x14">
            <control shapeId="21561" r:id="rId55" name="Check Box 57">
              <controlPr defaultSize="0" autoFill="0" autoLine="0" autoPict="0">
                <anchor moveWithCells="1">
                  <from>
                    <xdr:col>1</xdr:col>
                    <xdr:colOff>279400</xdr:colOff>
                    <xdr:row>1</xdr:row>
                    <xdr:rowOff>0</xdr:rowOff>
                  </from>
                  <to>
                    <xdr:col>1</xdr:col>
                    <xdr:colOff>450850</xdr:colOff>
                    <xdr:row>3</xdr:row>
                    <xdr:rowOff>76200</xdr:rowOff>
                  </to>
                </anchor>
              </controlPr>
            </control>
          </mc:Choice>
        </mc:AlternateContent>
        <mc:AlternateContent xmlns:mc="http://schemas.openxmlformats.org/markup-compatibility/2006">
          <mc:Choice Requires="x14">
            <control shapeId="21562" r:id="rId56" name="Check Box 58">
              <controlPr defaultSize="0" autoFill="0" autoLine="0" autoPict="0">
                <anchor moveWithCells="1">
                  <from>
                    <xdr:col>3</xdr:col>
                    <xdr:colOff>279400</xdr:colOff>
                    <xdr:row>1</xdr:row>
                    <xdr:rowOff>0</xdr:rowOff>
                  </from>
                  <to>
                    <xdr:col>3</xdr:col>
                    <xdr:colOff>450850</xdr:colOff>
                    <xdr:row>3</xdr:row>
                    <xdr:rowOff>76200</xdr:rowOff>
                  </to>
                </anchor>
              </controlPr>
            </control>
          </mc:Choice>
        </mc:AlternateContent>
        <mc:AlternateContent xmlns:mc="http://schemas.openxmlformats.org/markup-compatibility/2006">
          <mc:Choice Requires="x14">
            <control shapeId="21563" r:id="rId57" name="Check Box 59">
              <controlPr defaultSize="0" autoFill="0" autoLine="0" autoPict="0">
                <anchor moveWithCells="1">
                  <from>
                    <xdr:col>1</xdr:col>
                    <xdr:colOff>279400</xdr:colOff>
                    <xdr:row>1</xdr:row>
                    <xdr:rowOff>0</xdr:rowOff>
                  </from>
                  <to>
                    <xdr:col>1</xdr:col>
                    <xdr:colOff>450850</xdr:colOff>
                    <xdr:row>3</xdr:row>
                    <xdr:rowOff>76200</xdr:rowOff>
                  </to>
                </anchor>
              </controlPr>
            </control>
          </mc:Choice>
        </mc:AlternateContent>
        <mc:AlternateContent xmlns:mc="http://schemas.openxmlformats.org/markup-compatibility/2006">
          <mc:Choice Requires="x14">
            <control shapeId="21564" r:id="rId58" name="Check Box 60">
              <controlPr defaultSize="0" autoFill="0" autoLine="0" autoPict="0">
                <anchor moveWithCells="1">
                  <from>
                    <xdr:col>3</xdr:col>
                    <xdr:colOff>279400</xdr:colOff>
                    <xdr:row>1</xdr:row>
                    <xdr:rowOff>0</xdr:rowOff>
                  </from>
                  <to>
                    <xdr:col>3</xdr:col>
                    <xdr:colOff>450850</xdr:colOff>
                    <xdr:row>5</xdr:row>
                    <xdr:rowOff>19050</xdr:rowOff>
                  </to>
                </anchor>
              </controlPr>
            </control>
          </mc:Choice>
        </mc:AlternateContent>
        <mc:AlternateContent xmlns:mc="http://schemas.openxmlformats.org/markup-compatibility/2006">
          <mc:Choice Requires="x14">
            <control shapeId="21565" r:id="rId59" name="Check Box 61">
              <controlPr defaultSize="0" autoFill="0" autoLine="0" autoPict="0">
                <anchor moveWithCells="1">
                  <from>
                    <xdr:col>1</xdr:col>
                    <xdr:colOff>279400</xdr:colOff>
                    <xdr:row>1</xdr:row>
                    <xdr:rowOff>0</xdr:rowOff>
                  </from>
                  <to>
                    <xdr:col>1</xdr:col>
                    <xdr:colOff>450850</xdr:colOff>
                    <xdr:row>5</xdr:row>
                    <xdr:rowOff>19050</xdr:rowOff>
                  </to>
                </anchor>
              </controlPr>
            </control>
          </mc:Choice>
        </mc:AlternateContent>
        <mc:AlternateContent xmlns:mc="http://schemas.openxmlformats.org/markup-compatibility/2006">
          <mc:Choice Requires="x14">
            <control shapeId="21566" r:id="rId60" name="Check Box 62">
              <controlPr defaultSize="0" autoFill="0" autoLine="0" autoPict="0">
                <anchor moveWithCells="1">
                  <from>
                    <xdr:col>3</xdr:col>
                    <xdr:colOff>279400</xdr:colOff>
                    <xdr:row>1</xdr:row>
                    <xdr:rowOff>0</xdr:rowOff>
                  </from>
                  <to>
                    <xdr:col>3</xdr:col>
                    <xdr:colOff>450850</xdr:colOff>
                    <xdr:row>3</xdr:row>
                    <xdr:rowOff>76200</xdr:rowOff>
                  </to>
                </anchor>
              </controlPr>
            </control>
          </mc:Choice>
        </mc:AlternateContent>
        <mc:AlternateContent xmlns:mc="http://schemas.openxmlformats.org/markup-compatibility/2006">
          <mc:Choice Requires="x14">
            <control shapeId="21567" r:id="rId61" name="Check Box 63">
              <controlPr defaultSize="0" autoFill="0" autoLine="0" autoPict="0">
                <anchor moveWithCells="1">
                  <from>
                    <xdr:col>1</xdr:col>
                    <xdr:colOff>279400</xdr:colOff>
                    <xdr:row>1</xdr:row>
                    <xdr:rowOff>0</xdr:rowOff>
                  </from>
                  <to>
                    <xdr:col>1</xdr:col>
                    <xdr:colOff>450850</xdr:colOff>
                    <xdr:row>3</xdr:row>
                    <xdr:rowOff>76200</xdr:rowOff>
                  </to>
                </anchor>
              </controlPr>
            </control>
          </mc:Choice>
        </mc:AlternateContent>
        <mc:AlternateContent xmlns:mc="http://schemas.openxmlformats.org/markup-compatibility/2006">
          <mc:Choice Requires="x14">
            <control shapeId="21568" r:id="rId62" name="Check Box 64">
              <controlPr defaultSize="0" autoFill="0" autoLine="0" autoPict="0">
                <anchor moveWithCells="1">
                  <from>
                    <xdr:col>3</xdr:col>
                    <xdr:colOff>279400</xdr:colOff>
                    <xdr:row>1</xdr:row>
                    <xdr:rowOff>0</xdr:rowOff>
                  </from>
                  <to>
                    <xdr:col>3</xdr:col>
                    <xdr:colOff>450850</xdr:colOff>
                    <xdr:row>3</xdr:row>
                    <xdr:rowOff>76200</xdr:rowOff>
                  </to>
                </anchor>
              </controlPr>
            </control>
          </mc:Choice>
        </mc:AlternateContent>
        <mc:AlternateContent xmlns:mc="http://schemas.openxmlformats.org/markup-compatibility/2006">
          <mc:Choice Requires="x14">
            <control shapeId="21569" r:id="rId63" name="Check Box 65">
              <controlPr defaultSize="0" autoFill="0" autoLine="0" autoPict="0">
                <anchor moveWithCells="1">
                  <from>
                    <xdr:col>1</xdr:col>
                    <xdr:colOff>279400</xdr:colOff>
                    <xdr:row>1</xdr:row>
                    <xdr:rowOff>0</xdr:rowOff>
                  </from>
                  <to>
                    <xdr:col>1</xdr:col>
                    <xdr:colOff>450850</xdr:colOff>
                    <xdr:row>3</xdr:row>
                    <xdr:rowOff>76200</xdr:rowOff>
                  </to>
                </anchor>
              </controlPr>
            </control>
          </mc:Choice>
        </mc:AlternateContent>
        <mc:AlternateContent xmlns:mc="http://schemas.openxmlformats.org/markup-compatibility/2006">
          <mc:Choice Requires="x14">
            <control shapeId="21576" r:id="rId64" name="Check Box 72">
              <controlPr defaultSize="0" autoFill="0" autoLine="0" autoPict="0">
                <anchor moveWithCells="1">
                  <from>
                    <xdr:col>3</xdr:col>
                    <xdr:colOff>279400</xdr:colOff>
                    <xdr:row>1</xdr:row>
                    <xdr:rowOff>0</xdr:rowOff>
                  </from>
                  <to>
                    <xdr:col>3</xdr:col>
                    <xdr:colOff>450850</xdr:colOff>
                    <xdr:row>3</xdr:row>
                    <xdr:rowOff>133350</xdr:rowOff>
                  </to>
                </anchor>
              </controlPr>
            </control>
          </mc:Choice>
        </mc:AlternateContent>
        <mc:AlternateContent xmlns:mc="http://schemas.openxmlformats.org/markup-compatibility/2006">
          <mc:Choice Requires="x14">
            <control shapeId="21577" r:id="rId65" name="Check Box 73">
              <controlPr defaultSize="0" autoFill="0" autoLine="0" autoPict="0">
                <anchor moveWithCells="1">
                  <from>
                    <xdr:col>1</xdr:col>
                    <xdr:colOff>279400</xdr:colOff>
                    <xdr:row>1</xdr:row>
                    <xdr:rowOff>0</xdr:rowOff>
                  </from>
                  <to>
                    <xdr:col>1</xdr:col>
                    <xdr:colOff>450850</xdr:colOff>
                    <xdr:row>3</xdr:row>
                    <xdr:rowOff>133350</xdr:rowOff>
                  </to>
                </anchor>
              </controlPr>
            </control>
          </mc:Choice>
        </mc:AlternateContent>
        <mc:AlternateContent xmlns:mc="http://schemas.openxmlformats.org/markup-compatibility/2006">
          <mc:Choice Requires="x14">
            <control shapeId="21586" r:id="rId66" name="Check Box 82">
              <controlPr defaultSize="0" autoFill="0" autoLine="0" autoPict="0">
                <anchor moveWithCells="1">
                  <from>
                    <xdr:col>3</xdr:col>
                    <xdr:colOff>279400</xdr:colOff>
                    <xdr:row>1</xdr:row>
                    <xdr:rowOff>0</xdr:rowOff>
                  </from>
                  <to>
                    <xdr:col>3</xdr:col>
                    <xdr:colOff>450850</xdr:colOff>
                    <xdr:row>3</xdr:row>
                    <xdr:rowOff>133350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AD6A-CFCE-4F02-B310-CD9F5D29BF4D}">
  <dimension ref="A1:H60"/>
  <sheetViews>
    <sheetView topLeftCell="A49" workbookViewId="0">
      <selection activeCell="D49" sqref="D1:D1048576"/>
    </sheetView>
  </sheetViews>
  <sheetFormatPr defaultRowHeight="14.5" x14ac:dyDescent="0.35"/>
  <cols>
    <col min="1" max="1" width="9.54296875" customWidth="1"/>
    <col min="2" max="2" width="46.26953125" customWidth="1"/>
    <col min="3" max="3" width="15.81640625" customWidth="1"/>
    <col min="4" max="4" width="18.26953125" customWidth="1"/>
    <col min="5" max="5" width="15.1796875" customWidth="1"/>
    <col min="6" max="6" width="12.54296875" customWidth="1"/>
    <col min="7" max="7" width="8.26953125" style="431" customWidth="1"/>
    <col min="8" max="8" width="10.1796875" customWidth="1"/>
  </cols>
  <sheetData>
    <row r="1" spans="1:8" ht="27" thickBot="1" x14ac:dyDescent="0.4">
      <c r="A1" s="420" t="s">
        <v>115</v>
      </c>
      <c r="B1" s="420" t="s">
        <v>564</v>
      </c>
      <c r="C1" s="420" t="s">
        <v>23</v>
      </c>
      <c r="D1" s="424" t="s">
        <v>565</v>
      </c>
      <c r="E1" s="424" t="s">
        <v>561</v>
      </c>
      <c r="F1" s="424" t="s">
        <v>566</v>
      </c>
      <c r="G1" s="534" t="s">
        <v>567</v>
      </c>
      <c r="H1" s="424" t="s">
        <v>568</v>
      </c>
    </row>
    <row r="2" spans="1:8" ht="15.5" thickTop="1" thickBot="1" x14ac:dyDescent="0.4">
      <c r="A2" s="421" t="s">
        <v>309</v>
      </c>
      <c r="B2" s="421" t="s">
        <v>569</v>
      </c>
      <c r="C2" s="421" t="s">
        <v>24</v>
      </c>
      <c r="D2" s="425">
        <v>247336185.809912</v>
      </c>
      <c r="E2" s="485">
        <v>10.136335202678501</v>
      </c>
      <c r="F2" s="425">
        <v>2507082487.1212401</v>
      </c>
      <c r="G2" s="487">
        <v>0.19927091905722999</v>
      </c>
      <c r="H2" s="428">
        <v>0.19927091905722999</v>
      </c>
    </row>
    <row r="3" spans="1:8" ht="15" thickBot="1" x14ac:dyDescent="0.4">
      <c r="A3" s="421" t="s">
        <v>309</v>
      </c>
      <c r="B3" s="421" t="s">
        <v>577</v>
      </c>
      <c r="C3" s="421" t="s">
        <v>24</v>
      </c>
      <c r="D3" s="425">
        <v>202081353.21105999</v>
      </c>
      <c r="E3" s="485">
        <v>11.710009518713001</v>
      </c>
      <c r="F3" s="425">
        <v>2366374569.65592</v>
      </c>
      <c r="G3" s="487">
        <v>0.162810535978933</v>
      </c>
      <c r="H3" s="428">
        <v>0.36208145503616301</v>
      </c>
    </row>
    <row r="4" spans="1:8" ht="15" thickBot="1" x14ac:dyDescent="0.4">
      <c r="A4" s="421" t="s">
        <v>309</v>
      </c>
      <c r="B4" s="421" t="s">
        <v>212</v>
      </c>
      <c r="C4" s="421" t="s">
        <v>24</v>
      </c>
      <c r="D4" s="425">
        <v>195608806.411632</v>
      </c>
      <c r="E4" s="485">
        <v>14.133141242797301</v>
      </c>
      <c r="F4" s="425">
        <v>2764566889.3505802</v>
      </c>
      <c r="G4" s="487">
        <v>0.157595810340872</v>
      </c>
      <c r="H4" s="428">
        <v>0.51967726537703596</v>
      </c>
    </row>
    <row r="5" spans="1:8" ht="15" thickBot="1" x14ac:dyDescent="0.4">
      <c r="A5" s="421" t="s">
        <v>309</v>
      </c>
      <c r="B5" s="421" t="s">
        <v>423</v>
      </c>
      <c r="C5" s="421" t="s">
        <v>145</v>
      </c>
      <c r="D5" s="425">
        <v>184041503.038266</v>
      </c>
      <c r="E5" s="485">
        <v>15</v>
      </c>
      <c r="F5" s="425">
        <v>2760622545.5739899</v>
      </c>
      <c r="G5" s="487">
        <v>0.148276400943996</v>
      </c>
      <c r="H5" s="428">
        <v>0.66795366632103204</v>
      </c>
    </row>
    <row r="6" spans="1:8" ht="15" thickBot="1" x14ac:dyDescent="0.4">
      <c r="A6" s="421" t="s">
        <v>309</v>
      </c>
      <c r="B6" s="421" t="s">
        <v>1384</v>
      </c>
      <c r="C6" s="421" t="s">
        <v>24</v>
      </c>
      <c r="D6" s="425">
        <v>75467354.594303906</v>
      </c>
      <c r="E6" s="485">
        <v>12</v>
      </c>
      <c r="F6" s="425">
        <v>905608255.13164699</v>
      </c>
      <c r="G6" s="487">
        <v>6.0801653666570601E-2</v>
      </c>
      <c r="H6" s="428">
        <v>0.72875531998760301</v>
      </c>
    </row>
    <row r="7" spans="1:8" ht="15" thickBot="1" x14ac:dyDescent="0.4">
      <c r="A7" s="421" t="s">
        <v>309</v>
      </c>
      <c r="B7" s="421" t="s">
        <v>609</v>
      </c>
      <c r="C7" s="421" t="s">
        <v>145</v>
      </c>
      <c r="D7" s="425">
        <v>50850775.142499901</v>
      </c>
      <c r="E7" s="485">
        <v>11.719104962070301</v>
      </c>
      <c r="F7" s="425">
        <v>595925571.29759002</v>
      </c>
      <c r="G7" s="487">
        <v>4.0968856474588797E-2</v>
      </c>
      <c r="H7" s="428">
        <v>0.76972417646219105</v>
      </c>
    </row>
    <row r="8" spans="1:8" ht="15" thickBot="1" x14ac:dyDescent="0.4">
      <c r="A8" s="421" t="s">
        <v>309</v>
      </c>
      <c r="B8" s="421" t="s">
        <v>911</v>
      </c>
      <c r="C8" s="421" t="s">
        <v>145</v>
      </c>
      <c r="D8" s="425">
        <v>47772546.167647898</v>
      </c>
      <c r="E8" s="485">
        <v>8.4813238667873794</v>
      </c>
      <c r="F8" s="425">
        <v>405174435.98887402</v>
      </c>
      <c r="G8" s="487">
        <v>3.8488825035279797E-2</v>
      </c>
      <c r="H8" s="428">
        <v>0.808213001497471</v>
      </c>
    </row>
    <row r="9" spans="1:8" ht="15" thickBot="1" x14ac:dyDescent="0.4">
      <c r="A9" s="421" t="s">
        <v>309</v>
      </c>
      <c r="B9" s="421" t="s">
        <v>572</v>
      </c>
      <c r="C9" s="421" t="s">
        <v>27</v>
      </c>
      <c r="D9" s="425">
        <v>37607241.419613898</v>
      </c>
      <c r="E9" s="485">
        <v>6.8472757454778401</v>
      </c>
      <c r="F9" s="425">
        <v>257507152.02685201</v>
      </c>
      <c r="G9" s="487">
        <v>3.02989614574758E-2</v>
      </c>
      <c r="H9" s="428">
        <v>0.83851196295494701</v>
      </c>
    </row>
    <row r="10" spans="1:8" ht="15" thickBot="1" x14ac:dyDescent="0.4">
      <c r="A10" s="421" t="s">
        <v>309</v>
      </c>
      <c r="B10" s="421" t="s">
        <v>570</v>
      </c>
      <c r="C10" s="421" t="s">
        <v>145</v>
      </c>
      <c r="D10" s="425">
        <v>34165305.331988603</v>
      </c>
      <c r="E10" s="485">
        <v>13.002210110883301</v>
      </c>
      <c r="F10" s="425">
        <v>444224478.42899603</v>
      </c>
      <c r="G10" s="487">
        <v>2.7525902734703799E-2</v>
      </c>
      <c r="H10" s="428">
        <v>0.86603786568965102</v>
      </c>
    </row>
    <row r="11" spans="1:8" ht="15" thickBot="1" x14ac:dyDescent="0.4">
      <c r="A11" s="421" t="s">
        <v>309</v>
      </c>
      <c r="B11" s="421" t="s">
        <v>570</v>
      </c>
      <c r="C11" s="421" t="s">
        <v>25</v>
      </c>
      <c r="D11" s="425">
        <v>28655367.472092301</v>
      </c>
      <c r="E11" s="485">
        <v>17.085119192674298</v>
      </c>
      <c r="F11" s="425">
        <v>489580368.77057898</v>
      </c>
      <c r="G11" s="487">
        <v>2.30867205839221E-2</v>
      </c>
      <c r="H11" s="428">
        <v>0.88912458627357305</v>
      </c>
    </row>
    <row r="12" spans="1:8" ht="15" thickBot="1" x14ac:dyDescent="0.4">
      <c r="A12" s="421" t="s">
        <v>309</v>
      </c>
      <c r="B12" s="421" t="s">
        <v>831</v>
      </c>
      <c r="C12" s="421" t="s">
        <v>24</v>
      </c>
      <c r="D12" s="425">
        <v>26258071.642395999</v>
      </c>
      <c r="E12" s="485">
        <v>12.686601939945101</v>
      </c>
      <c r="F12" s="425">
        <v>333125702.63764</v>
      </c>
      <c r="G12" s="487">
        <v>2.11552953795132E-2</v>
      </c>
      <c r="H12" s="428">
        <v>0.91027988165308604</v>
      </c>
    </row>
    <row r="13" spans="1:8" ht="15" thickBot="1" x14ac:dyDescent="0.4">
      <c r="A13" s="421" t="s">
        <v>309</v>
      </c>
      <c r="B13" s="421" t="s">
        <v>575</v>
      </c>
      <c r="C13" s="421" t="s">
        <v>26</v>
      </c>
      <c r="D13" s="425">
        <v>15647357.6</v>
      </c>
      <c r="E13" s="485">
        <v>14.0806335761126</v>
      </c>
      <c r="F13" s="425">
        <v>220324708.80000001</v>
      </c>
      <c r="G13" s="487">
        <v>1.26065796622476E-2</v>
      </c>
      <c r="H13" s="428">
        <v>0.92288646131533403</v>
      </c>
    </row>
    <row r="14" spans="1:8" ht="15" thickBot="1" x14ac:dyDescent="0.4">
      <c r="A14" s="421" t="s">
        <v>309</v>
      </c>
      <c r="B14" s="421" t="s">
        <v>570</v>
      </c>
      <c r="C14" s="421" t="s">
        <v>26</v>
      </c>
      <c r="D14" s="425">
        <v>11711870.390856</v>
      </c>
      <c r="E14" s="485">
        <v>9.41092672965868</v>
      </c>
      <c r="F14" s="425">
        <v>110219554.115605</v>
      </c>
      <c r="G14" s="487">
        <v>9.4358824569999809E-3</v>
      </c>
      <c r="H14" s="428">
        <v>0.93232234377233403</v>
      </c>
    </row>
    <row r="15" spans="1:8" ht="15" thickBot="1" x14ac:dyDescent="0.4">
      <c r="A15" s="421" t="s">
        <v>309</v>
      </c>
      <c r="B15" s="421" t="s">
        <v>574</v>
      </c>
      <c r="C15" s="421" t="s">
        <v>24</v>
      </c>
      <c r="D15" s="425">
        <v>11073940.924268899</v>
      </c>
      <c r="E15" s="485">
        <v>7.88087083049186</v>
      </c>
      <c r="F15" s="425">
        <v>87272298.008661002</v>
      </c>
      <c r="G15" s="487">
        <v>8.9219229217858704E-3</v>
      </c>
      <c r="H15" s="428">
        <v>0.94124426669411998</v>
      </c>
    </row>
    <row r="16" spans="1:8" ht="15" thickBot="1" x14ac:dyDescent="0.4">
      <c r="A16" s="421" t="s">
        <v>309</v>
      </c>
      <c r="B16" s="421" t="s">
        <v>570</v>
      </c>
      <c r="C16" s="421" t="s">
        <v>370</v>
      </c>
      <c r="D16" s="425">
        <v>9170530.1675492991</v>
      </c>
      <c r="E16" s="485">
        <v>14.3068234442581</v>
      </c>
      <c r="F16" s="425">
        <v>131201155.997371</v>
      </c>
      <c r="G16" s="487">
        <v>7.3884052539487698E-3</v>
      </c>
      <c r="H16" s="428">
        <v>0.948632671948068</v>
      </c>
    </row>
    <row r="17" spans="1:8" ht="15" thickBot="1" x14ac:dyDescent="0.4">
      <c r="A17" s="421" t="s">
        <v>309</v>
      </c>
      <c r="B17" s="421" t="s">
        <v>573</v>
      </c>
      <c r="C17" s="421" t="s">
        <v>24</v>
      </c>
      <c r="D17" s="425">
        <v>6769427.1554578599</v>
      </c>
      <c r="E17" s="485">
        <v>7.60689886196936</v>
      </c>
      <c r="F17" s="425">
        <v>51494347.725036897</v>
      </c>
      <c r="G17" s="487">
        <v>5.4539127234531802E-3</v>
      </c>
      <c r="H17" s="428">
        <v>0.95408658467152196</v>
      </c>
    </row>
    <row r="18" spans="1:8" ht="15" thickBot="1" x14ac:dyDescent="0.4">
      <c r="A18" s="421" t="s">
        <v>309</v>
      </c>
      <c r="B18" s="421" t="s">
        <v>367</v>
      </c>
      <c r="C18" s="421" t="s">
        <v>837</v>
      </c>
      <c r="D18" s="425">
        <v>6713766.2687164303</v>
      </c>
      <c r="E18" s="485">
        <v>15</v>
      </c>
      <c r="F18" s="425">
        <v>100706494.030746</v>
      </c>
      <c r="G18" s="487">
        <v>5.4090685126468004E-3</v>
      </c>
      <c r="H18" s="428">
        <v>0.95949565318416796</v>
      </c>
    </row>
    <row r="19" spans="1:8" ht="15" thickBot="1" x14ac:dyDescent="0.4">
      <c r="A19" s="421" t="s">
        <v>309</v>
      </c>
      <c r="B19" s="421" t="s">
        <v>602</v>
      </c>
      <c r="C19" s="421" t="s">
        <v>25</v>
      </c>
      <c r="D19" s="425">
        <v>6219942.1373659996</v>
      </c>
      <c r="E19" s="485">
        <v>11</v>
      </c>
      <c r="F19" s="425">
        <v>68419363.511025995</v>
      </c>
      <c r="G19" s="487">
        <v>5.01121007481003E-3</v>
      </c>
      <c r="H19" s="428">
        <v>0.96450686325897805</v>
      </c>
    </row>
    <row r="20" spans="1:8" ht="15" thickBot="1" x14ac:dyDescent="0.4">
      <c r="A20" s="421" t="s">
        <v>309</v>
      </c>
      <c r="B20" s="421" t="s">
        <v>579</v>
      </c>
      <c r="C20" s="421" t="s">
        <v>24</v>
      </c>
      <c r="D20" s="425">
        <v>6017179.9727558596</v>
      </c>
      <c r="E20" s="485">
        <v>5.5255027628085598</v>
      </c>
      <c r="F20" s="425">
        <v>33247944.5637789</v>
      </c>
      <c r="G20" s="487">
        <v>4.8478510306831498E-3</v>
      </c>
      <c r="H20" s="428">
        <v>0.96935471428966102</v>
      </c>
    </row>
    <row r="21" spans="1:8" ht="15" thickBot="1" x14ac:dyDescent="0.4">
      <c r="A21" s="421" t="s">
        <v>309</v>
      </c>
      <c r="B21" s="421" t="s">
        <v>832</v>
      </c>
      <c r="C21" s="421" t="s">
        <v>145</v>
      </c>
      <c r="D21" s="425">
        <v>5618411.19639883</v>
      </c>
      <c r="E21" s="485">
        <v>23</v>
      </c>
      <c r="F21" s="425">
        <v>129223457.51717301</v>
      </c>
      <c r="G21" s="487">
        <v>4.5265756770757103E-3</v>
      </c>
      <c r="H21" s="428">
        <v>0.97388128996673695</v>
      </c>
    </row>
    <row r="22" spans="1:8" ht="15" thickBot="1" x14ac:dyDescent="0.4">
      <c r="A22" s="421" t="s">
        <v>309</v>
      </c>
      <c r="B22" s="421" t="s">
        <v>578</v>
      </c>
      <c r="C22" s="421" t="s">
        <v>26</v>
      </c>
      <c r="D22" s="425">
        <v>5297251.1424524998</v>
      </c>
      <c r="E22" s="485">
        <v>10</v>
      </c>
      <c r="F22" s="425">
        <v>52972511.424525</v>
      </c>
      <c r="G22" s="487">
        <v>4.2678272092573398E-3</v>
      </c>
      <c r="H22" s="428">
        <v>0.97814911717599495</v>
      </c>
    </row>
    <row r="23" spans="1:8" ht="15" thickBot="1" x14ac:dyDescent="0.4">
      <c r="A23" s="421" t="s">
        <v>309</v>
      </c>
      <c r="B23" s="421" t="s">
        <v>582</v>
      </c>
      <c r="C23" s="421" t="s">
        <v>26</v>
      </c>
      <c r="D23" s="425">
        <v>4296360.3298841901</v>
      </c>
      <c r="E23" s="485">
        <v>15</v>
      </c>
      <c r="F23" s="425">
        <v>64445404.9482629</v>
      </c>
      <c r="G23" s="487">
        <v>3.46144123122779E-3</v>
      </c>
      <c r="H23" s="428">
        <v>0.981610558407222</v>
      </c>
    </row>
    <row r="24" spans="1:8" ht="15" thickBot="1" x14ac:dyDescent="0.4">
      <c r="A24" s="421" t="s">
        <v>309</v>
      </c>
      <c r="B24" s="421" t="s">
        <v>833</v>
      </c>
      <c r="C24" s="421" t="s">
        <v>145</v>
      </c>
      <c r="D24" s="425">
        <v>3779333.2359543601</v>
      </c>
      <c r="E24" s="485">
        <v>13</v>
      </c>
      <c r="F24" s="425">
        <v>49131332.067406699</v>
      </c>
      <c r="G24" s="487">
        <v>3.0448889024712201E-3</v>
      </c>
      <c r="H24" s="428">
        <v>0.98465544730969401</v>
      </c>
    </row>
    <row r="25" spans="1:8" ht="15" thickBot="1" x14ac:dyDescent="0.4">
      <c r="A25" s="421" t="s">
        <v>309</v>
      </c>
      <c r="B25" s="421" t="s">
        <v>911</v>
      </c>
      <c r="C25" s="421" t="s">
        <v>370</v>
      </c>
      <c r="D25" s="425">
        <v>3558776.9584281198</v>
      </c>
      <c r="E25" s="485">
        <v>7.5</v>
      </c>
      <c r="F25" s="425">
        <v>26690827.188210901</v>
      </c>
      <c r="G25" s="487">
        <v>2.8671937060219901E-3</v>
      </c>
      <c r="H25" s="428">
        <v>0.98752264101571596</v>
      </c>
    </row>
    <row r="26" spans="1:8" ht="15" thickBot="1" x14ac:dyDescent="0.4">
      <c r="A26" s="421" t="s">
        <v>309</v>
      </c>
      <c r="B26" s="421" t="s">
        <v>762</v>
      </c>
      <c r="C26" s="421" t="s">
        <v>25</v>
      </c>
      <c r="D26" s="425">
        <v>2108745.7329091001</v>
      </c>
      <c r="E26" s="485">
        <v>15</v>
      </c>
      <c r="F26" s="425">
        <v>31631185.9936365</v>
      </c>
      <c r="G26" s="487">
        <v>1.6989495446402599E-3</v>
      </c>
      <c r="H26" s="428">
        <v>0.98922159056035597</v>
      </c>
    </row>
    <row r="27" spans="1:8" ht="15" thickBot="1" x14ac:dyDescent="0.4">
      <c r="A27" s="421" t="s">
        <v>309</v>
      </c>
      <c r="B27" s="421" t="s">
        <v>576</v>
      </c>
      <c r="C27" s="421" t="s">
        <v>25</v>
      </c>
      <c r="D27" s="425">
        <v>1972562.1214434099</v>
      </c>
      <c r="E27" s="485">
        <v>10</v>
      </c>
      <c r="F27" s="425">
        <v>19725621.214434098</v>
      </c>
      <c r="G27" s="487">
        <v>1.58923072881702E-3</v>
      </c>
      <c r="H27" s="428">
        <v>0.99081082128917297</v>
      </c>
    </row>
    <row r="28" spans="1:8" ht="15" thickBot="1" x14ac:dyDescent="0.4">
      <c r="A28" s="421" t="s">
        <v>309</v>
      </c>
      <c r="B28" s="421" t="s">
        <v>581</v>
      </c>
      <c r="C28" s="421" t="s">
        <v>25</v>
      </c>
      <c r="D28" s="425">
        <v>1252262.79385532</v>
      </c>
      <c r="E28" s="485">
        <v>4.7729428745215898</v>
      </c>
      <c r="F28" s="425">
        <v>5976978.7789602596</v>
      </c>
      <c r="G28" s="487">
        <v>1.0089084094816001E-3</v>
      </c>
      <c r="H28" s="428">
        <v>0.99181972969865495</v>
      </c>
    </row>
    <row r="29" spans="1:8" ht="15" thickBot="1" x14ac:dyDescent="0.4">
      <c r="A29" s="421" t="s">
        <v>309</v>
      </c>
      <c r="B29" s="421" t="s">
        <v>916</v>
      </c>
      <c r="C29" s="421" t="s">
        <v>540</v>
      </c>
      <c r="D29" s="425">
        <v>1125537</v>
      </c>
      <c r="E29" s="485">
        <v>15</v>
      </c>
      <c r="F29" s="425">
        <v>16883055</v>
      </c>
      <c r="G29" s="487">
        <v>9.0680945729183099E-4</v>
      </c>
      <c r="H29" s="428">
        <v>0.992726539155946</v>
      </c>
    </row>
    <row r="30" spans="1:8" ht="15" thickBot="1" x14ac:dyDescent="0.4">
      <c r="A30" s="421" t="s">
        <v>309</v>
      </c>
      <c r="B30" s="421" t="s">
        <v>1099</v>
      </c>
      <c r="C30" s="421" t="s">
        <v>26</v>
      </c>
      <c r="D30" s="425">
        <v>1118429.7708960001</v>
      </c>
      <c r="E30" s="485">
        <v>10</v>
      </c>
      <c r="F30" s="425">
        <v>11184297.70896</v>
      </c>
      <c r="G30" s="487">
        <v>9.0108338825398799E-4</v>
      </c>
      <c r="H30" s="428">
        <v>0.99362762254420001</v>
      </c>
    </row>
    <row r="31" spans="1:8" ht="15" thickBot="1" x14ac:dyDescent="0.4">
      <c r="A31" s="421" t="s">
        <v>309</v>
      </c>
      <c r="B31" s="421" t="s">
        <v>580</v>
      </c>
      <c r="C31" s="421" t="s">
        <v>25</v>
      </c>
      <c r="D31" s="425">
        <v>907497.25297351799</v>
      </c>
      <c r="E31" s="485">
        <v>15</v>
      </c>
      <c r="F31" s="425">
        <v>13612458.7946028</v>
      </c>
      <c r="G31" s="487">
        <v>7.3114174963838895E-4</v>
      </c>
      <c r="H31" s="428">
        <v>0.99435876429383896</v>
      </c>
    </row>
    <row r="32" spans="1:8" ht="15" thickBot="1" x14ac:dyDescent="0.4">
      <c r="A32" s="421" t="s">
        <v>309</v>
      </c>
      <c r="B32" s="421" t="s">
        <v>586</v>
      </c>
      <c r="C32" s="421" t="s">
        <v>27</v>
      </c>
      <c r="D32" s="425">
        <v>772572.52800000005</v>
      </c>
      <c r="E32" s="485">
        <v>10</v>
      </c>
      <c r="F32" s="425">
        <v>7725725.2800000003</v>
      </c>
      <c r="G32" s="487">
        <v>6.2243717872824996E-4</v>
      </c>
      <c r="H32" s="428">
        <v>0.99498120147256697</v>
      </c>
    </row>
    <row r="33" spans="1:8" ht="15" thickBot="1" x14ac:dyDescent="0.4">
      <c r="A33" s="421" t="s">
        <v>309</v>
      </c>
      <c r="B33" s="421" t="s">
        <v>814</v>
      </c>
      <c r="C33" s="421" t="s">
        <v>142</v>
      </c>
      <c r="D33" s="425">
        <v>648967.85841158102</v>
      </c>
      <c r="E33" s="485">
        <v>9</v>
      </c>
      <c r="F33" s="425">
        <v>5840710.7257042304</v>
      </c>
      <c r="G33" s="487">
        <v>5.2285281735389201E-4</v>
      </c>
      <c r="H33" s="428">
        <v>0.99550405428992095</v>
      </c>
    </row>
    <row r="34" spans="1:8" ht="15" thickBot="1" x14ac:dyDescent="0.4">
      <c r="A34" s="421" t="s">
        <v>309</v>
      </c>
      <c r="B34" s="421" t="s">
        <v>589</v>
      </c>
      <c r="C34" s="421" t="s">
        <v>142</v>
      </c>
      <c r="D34" s="425">
        <v>624899.04797845602</v>
      </c>
      <c r="E34" s="485">
        <v>5</v>
      </c>
      <c r="F34" s="425">
        <v>3124495.2398922802</v>
      </c>
      <c r="G34" s="487">
        <v>5.0346134028426005E-4</v>
      </c>
      <c r="H34" s="428">
        <v>0.99600751563020495</v>
      </c>
    </row>
    <row r="35" spans="1:8" ht="15" thickBot="1" x14ac:dyDescent="0.4">
      <c r="A35" s="421" t="s">
        <v>309</v>
      </c>
      <c r="B35" s="421" t="s">
        <v>834</v>
      </c>
      <c r="C35" s="421" t="s">
        <v>145</v>
      </c>
      <c r="D35" s="425">
        <v>597575.29152688303</v>
      </c>
      <c r="E35" s="485">
        <v>17.5</v>
      </c>
      <c r="F35" s="425">
        <v>10457567.601720501</v>
      </c>
      <c r="G35" s="487">
        <v>4.8144745645900598E-4</v>
      </c>
      <c r="H35" s="428">
        <v>0.99648896308666401</v>
      </c>
    </row>
    <row r="36" spans="1:8" ht="15" thickBot="1" x14ac:dyDescent="0.4">
      <c r="A36" s="421" t="s">
        <v>309</v>
      </c>
      <c r="B36" s="421" t="s">
        <v>585</v>
      </c>
      <c r="C36" s="421" t="s">
        <v>26</v>
      </c>
      <c r="D36" s="425">
        <v>485127.49089999998</v>
      </c>
      <c r="E36" s="485">
        <v>4</v>
      </c>
      <c r="F36" s="425">
        <v>1940509.9635999999</v>
      </c>
      <c r="G36" s="487">
        <v>3.90851830495467E-4</v>
      </c>
      <c r="H36" s="428">
        <v>0.99687981491715905</v>
      </c>
    </row>
    <row r="37" spans="1:8" ht="15" thickBot="1" x14ac:dyDescent="0.4">
      <c r="A37" s="421" t="s">
        <v>309</v>
      </c>
      <c r="B37" s="421" t="s">
        <v>762</v>
      </c>
      <c r="C37" s="421" t="s">
        <v>26</v>
      </c>
      <c r="D37" s="425">
        <v>449980</v>
      </c>
      <c r="E37" s="485">
        <v>15</v>
      </c>
      <c r="F37" s="425">
        <v>6749700</v>
      </c>
      <c r="G37" s="487">
        <v>3.6253461200491698E-4</v>
      </c>
      <c r="H37" s="428">
        <v>0.99724234952916402</v>
      </c>
    </row>
    <row r="38" spans="1:8" ht="15" thickBot="1" x14ac:dyDescent="0.4">
      <c r="A38" s="421" t="s">
        <v>309</v>
      </c>
      <c r="B38" s="421" t="s">
        <v>583</v>
      </c>
      <c r="C38" s="421" t="s">
        <v>540</v>
      </c>
      <c r="D38" s="425">
        <v>443360.60619453201</v>
      </c>
      <c r="E38" s="485">
        <v>7</v>
      </c>
      <c r="F38" s="425">
        <v>3103524.2433617301</v>
      </c>
      <c r="G38" s="487">
        <v>3.5720157639228299E-4</v>
      </c>
      <c r="H38" s="428">
        <v>0.99759955110555698</v>
      </c>
    </row>
    <row r="39" spans="1:8" ht="15" thickBot="1" x14ac:dyDescent="0.4">
      <c r="A39" s="421" t="s">
        <v>309</v>
      </c>
      <c r="B39" s="421" t="s">
        <v>571</v>
      </c>
      <c r="C39" s="421" t="s">
        <v>25</v>
      </c>
      <c r="D39" s="425">
        <v>441903.431810004</v>
      </c>
      <c r="E39" s="485">
        <v>2.9228569742707098</v>
      </c>
      <c r="F39" s="425">
        <v>1291620.5276200301</v>
      </c>
      <c r="G39" s="487">
        <v>3.5602757721427797E-4</v>
      </c>
      <c r="H39" s="428">
        <v>0.99795557868277096</v>
      </c>
    </row>
    <row r="40" spans="1:8" ht="15" thickBot="1" x14ac:dyDescent="0.4">
      <c r="A40" s="421" t="s">
        <v>309</v>
      </c>
      <c r="B40" s="421" t="s">
        <v>587</v>
      </c>
      <c r="C40" s="421" t="s">
        <v>26</v>
      </c>
      <c r="D40" s="425">
        <v>423425</v>
      </c>
      <c r="E40" s="485">
        <v>8</v>
      </c>
      <c r="F40" s="425">
        <v>3387400</v>
      </c>
      <c r="G40" s="487">
        <v>3.4114009086666503E-4</v>
      </c>
      <c r="H40" s="428">
        <v>0.99829671877363801</v>
      </c>
    </row>
    <row r="41" spans="1:8" ht="15" thickBot="1" x14ac:dyDescent="0.4">
      <c r="A41" s="421" t="s">
        <v>309</v>
      </c>
      <c r="B41" s="421" t="s">
        <v>584</v>
      </c>
      <c r="C41" s="421" t="s">
        <v>27</v>
      </c>
      <c r="D41" s="425">
        <v>350348.6532</v>
      </c>
      <c r="E41" s="485">
        <v>15</v>
      </c>
      <c r="F41" s="425">
        <v>5255229.7980000004</v>
      </c>
      <c r="G41" s="487">
        <v>2.8226479633385298E-4</v>
      </c>
      <c r="H41" s="428">
        <v>0.99857898356997199</v>
      </c>
    </row>
    <row r="42" spans="1:8" ht="15" thickBot="1" x14ac:dyDescent="0.4">
      <c r="A42" s="421" t="s">
        <v>309</v>
      </c>
      <c r="B42" s="421" t="s">
        <v>798</v>
      </c>
      <c r="C42" s="421" t="s">
        <v>24</v>
      </c>
      <c r="D42" s="425">
        <v>302750.63503479498</v>
      </c>
      <c r="E42" s="485">
        <v>10.9095344798678</v>
      </c>
      <c r="F42" s="425">
        <v>3302868.49171397</v>
      </c>
      <c r="G42" s="487">
        <v>2.4391658297386899E-4</v>
      </c>
      <c r="H42" s="428">
        <v>0.99882290015294495</v>
      </c>
    </row>
    <row r="43" spans="1:8" ht="15" thickBot="1" x14ac:dyDescent="0.4">
      <c r="A43" s="421" t="s">
        <v>309</v>
      </c>
      <c r="B43" s="421" t="s">
        <v>865</v>
      </c>
      <c r="C43" s="421" t="s">
        <v>25</v>
      </c>
      <c r="D43" s="425">
        <v>282152.4164784</v>
      </c>
      <c r="E43" s="485">
        <v>8</v>
      </c>
      <c r="F43" s="425">
        <v>2257219.3318272</v>
      </c>
      <c r="G43" s="487">
        <v>2.2732125168728901E-4</v>
      </c>
      <c r="H43" s="428">
        <v>0.99905022140463295</v>
      </c>
    </row>
    <row r="44" spans="1:8" ht="15" thickBot="1" x14ac:dyDescent="0.4">
      <c r="A44" s="421" t="s">
        <v>309</v>
      </c>
      <c r="B44" s="421" t="s">
        <v>835</v>
      </c>
      <c r="C44" s="421" t="s">
        <v>25</v>
      </c>
      <c r="D44" s="425">
        <v>265293.26813008502</v>
      </c>
      <c r="E44" s="485">
        <v>13</v>
      </c>
      <c r="F44" s="425">
        <v>3448812.4856911101</v>
      </c>
      <c r="G44" s="487">
        <v>2.1373837065882199E-4</v>
      </c>
      <c r="H44" s="428">
        <v>0.99926395977529103</v>
      </c>
    </row>
    <row r="45" spans="1:8" ht="15" thickBot="1" x14ac:dyDescent="0.4">
      <c r="A45" s="421" t="s">
        <v>309</v>
      </c>
      <c r="B45" s="421" t="s">
        <v>588</v>
      </c>
      <c r="C45" s="421" t="s">
        <v>26</v>
      </c>
      <c r="D45" s="425">
        <v>208876.24799999999</v>
      </c>
      <c r="E45" s="485">
        <v>5</v>
      </c>
      <c r="F45" s="425">
        <v>1044381.24</v>
      </c>
      <c r="G45" s="487">
        <v>1.6828496716681399E-4</v>
      </c>
      <c r="H45" s="428">
        <v>0.99943224474245795</v>
      </c>
    </row>
    <row r="46" spans="1:8" ht="15" thickBot="1" x14ac:dyDescent="0.4">
      <c r="A46" s="421" t="s">
        <v>309</v>
      </c>
      <c r="B46" s="421" t="s">
        <v>1107</v>
      </c>
      <c r="C46" s="421" t="s">
        <v>25</v>
      </c>
      <c r="D46" s="425">
        <v>200240.08321257099</v>
      </c>
      <c r="E46" s="485">
        <v>3</v>
      </c>
      <c r="F46" s="425">
        <v>600720.24963771401</v>
      </c>
      <c r="G46" s="487">
        <v>1.6132708314881101E-4</v>
      </c>
      <c r="H46" s="428">
        <v>0.99959357182560704</v>
      </c>
    </row>
    <row r="47" spans="1:8" ht="15" thickBot="1" x14ac:dyDescent="0.4">
      <c r="A47" s="421" t="s">
        <v>309</v>
      </c>
      <c r="B47" s="421" t="s">
        <v>154</v>
      </c>
      <c r="C47" s="421" t="s">
        <v>142</v>
      </c>
      <c r="D47" s="425">
        <v>89508.968764856996</v>
      </c>
      <c r="E47" s="485">
        <v>10</v>
      </c>
      <c r="F47" s="425">
        <v>895089.68764857005</v>
      </c>
      <c r="G47" s="487">
        <v>7.2114536784140704E-5</v>
      </c>
      <c r="H47" s="428">
        <v>0.99966568636239095</v>
      </c>
    </row>
    <row r="48" spans="1:8" ht="15" thickBot="1" x14ac:dyDescent="0.4">
      <c r="A48" s="421" t="s">
        <v>309</v>
      </c>
      <c r="B48" s="421" t="s">
        <v>1109</v>
      </c>
      <c r="C48" s="421" t="s">
        <v>24</v>
      </c>
      <c r="D48" s="425">
        <v>86280.603269250001</v>
      </c>
      <c r="E48" s="485">
        <v>10</v>
      </c>
      <c r="F48" s="425">
        <v>862806.03269250004</v>
      </c>
      <c r="G48" s="487">
        <v>6.9513545112599899E-5</v>
      </c>
      <c r="H48" s="428">
        <v>0.99973519990750404</v>
      </c>
    </row>
    <row r="49" spans="1:8" ht="15" thickBot="1" x14ac:dyDescent="0.4">
      <c r="A49" s="421" t="s">
        <v>309</v>
      </c>
      <c r="B49" s="421" t="s">
        <v>768</v>
      </c>
      <c r="C49" s="421" t="s">
        <v>26</v>
      </c>
      <c r="D49" s="425">
        <v>65678.5</v>
      </c>
      <c r="E49" s="485">
        <v>10</v>
      </c>
      <c r="F49" s="425">
        <v>656785</v>
      </c>
      <c r="G49" s="487">
        <v>5.2915084036101399E-5</v>
      </c>
      <c r="H49" s="428">
        <v>0.99978811499153997</v>
      </c>
    </row>
    <row r="50" spans="1:8" ht="15" thickBot="1" x14ac:dyDescent="0.4">
      <c r="A50" s="421" t="s">
        <v>309</v>
      </c>
      <c r="B50" s="421" t="s">
        <v>570</v>
      </c>
      <c r="C50" s="421" t="s">
        <v>540</v>
      </c>
      <c r="D50" s="425">
        <v>55885.155680256903</v>
      </c>
      <c r="E50" s="485">
        <v>5</v>
      </c>
      <c r="F50" s="425">
        <v>279425.778401285</v>
      </c>
      <c r="G50" s="487">
        <v>4.5024897176266298E-5</v>
      </c>
      <c r="H50" s="428">
        <v>0.99983313988871603</v>
      </c>
    </row>
    <row r="51" spans="1:8" ht="15" thickBot="1" x14ac:dyDescent="0.4">
      <c r="A51" s="421" t="s">
        <v>309</v>
      </c>
      <c r="B51" s="421" t="s">
        <v>591</v>
      </c>
      <c r="C51" s="421" t="s">
        <v>26</v>
      </c>
      <c r="D51" s="425">
        <v>49170</v>
      </c>
      <c r="E51" s="485">
        <v>5</v>
      </c>
      <c r="F51" s="425">
        <v>245850</v>
      </c>
      <c r="G51" s="487">
        <v>3.96147092588154E-5</v>
      </c>
      <c r="H51" s="428">
        <v>0.99987275459797498</v>
      </c>
    </row>
    <row r="52" spans="1:8" ht="15" thickBot="1" x14ac:dyDescent="0.4">
      <c r="A52" s="421" t="s">
        <v>309</v>
      </c>
      <c r="B52" s="421" t="s">
        <v>598</v>
      </c>
      <c r="C52" s="421" t="s">
        <v>541</v>
      </c>
      <c r="D52" s="425">
        <v>47405.977958326497</v>
      </c>
      <c r="E52" s="485">
        <v>10</v>
      </c>
      <c r="F52" s="425">
        <v>474059.77958326502</v>
      </c>
      <c r="G52" s="487">
        <v>3.8193492657085901E-5</v>
      </c>
      <c r="H52" s="428">
        <v>0.99991094809063197</v>
      </c>
    </row>
    <row r="53" spans="1:8" ht="15" thickBot="1" x14ac:dyDescent="0.4">
      <c r="A53" s="421" t="s">
        <v>309</v>
      </c>
      <c r="B53" s="421" t="s">
        <v>764</v>
      </c>
      <c r="C53" s="421" t="s">
        <v>26</v>
      </c>
      <c r="D53" s="425">
        <v>38115</v>
      </c>
      <c r="E53" s="485">
        <v>13</v>
      </c>
      <c r="F53" s="425">
        <v>495495</v>
      </c>
      <c r="G53" s="487">
        <v>3.0708046438880402E-5</v>
      </c>
      <c r="H53" s="428">
        <v>0.99994165613707098</v>
      </c>
    </row>
    <row r="54" spans="1:8" ht="15" thickBot="1" x14ac:dyDescent="0.4">
      <c r="A54" s="421" t="s">
        <v>309</v>
      </c>
      <c r="B54" s="421" t="s">
        <v>765</v>
      </c>
      <c r="C54" s="421" t="s">
        <v>26</v>
      </c>
      <c r="D54" s="425">
        <v>36800.957000000002</v>
      </c>
      <c r="E54" s="485">
        <v>10</v>
      </c>
      <c r="F54" s="425">
        <v>368009.57</v>
      </c>
      <c r="G54" s="487">
        <v>2.96493636770626E-5</v>
      </c>
      <c r="H54" s="428">
        <v>0.99997130550074798</v>
      </c>
    </row>
    <row r="55" spans="1:8" ht="15" thickBot="1" x14ac:dyDescent="0.4">
      <c r="A55" s="421" t="s">
        <v>309</v>
      </c>
      <c r="B55" s="421" t="s">
        <v>599</v>
      </c>
      <c r="C55" s="421" t="s">
        <v>541</v>
      </c>
      <c r="D55" s="425">
        <v>8758.4704000000002</v>
      </c>
      <c r="E55" s="485">
        <v>20</v>
      </c>
      <c r="F55" s="425">
        <v>175169.408</v>
      </c>
      <c r="G55" s="487">
        <v>7.0564217703465702E-6</v>
      </c>
      <c r="H55" s="428">
        <v>0.99997836192251799</v>
      </c>
    </row>
    <row r="56" spans="1:8" ht="15" thickBot="1" x14ac:dyDescent="0.4">
      <c r="A56" s="421" t="s">
        <v>309</v>
      </c>
      <c r="B56" s="421" t="s">
        <v>595</v>
      </c>
      <c r="C56" s="421" t="s">
        <v>142</v>
      </c>
      <c r="D56" s="425">
        <v>8608.1345436240008</v>
      </c>
      <c r="E56" s="485">
        <v>10</v>
      </c>
      <c r="F56" s="425">
        <v>86081.345436239993</v>
      </c>
      <c r="G56" s="487">
        <v>6.9353009397280998E-6</v>
      </c>
      <c r="H56" s="428">
        <v>0.99998529722345797</v>
      </c>
    </row>
    <row r="57" spans="1:8" ht="15" thickBot="1" x14ac:dyDescent="0.4">
      <c r="A57" s="421" t="s">
        <v>309</v>
      </c>
      <c r="B57" s="421" t="s">
        <v>1017</v>
      </c>
      <c r="C57" s="421" t="s">
        <v>142</v>
      </c>
      <c r="D57" s="425">
        <v>6329.2790800000002</v>
      </c>
      <c r="E57" s="485">
        <v>20</v>
      </c>
      <c r="F57" s="425">
        <v>126585.5816</v>
      </c>
      <c r="G57" s="487">
        <v>5.0992993811694699E-6</v>
      </c>
      <c r="H57" s="428">
        <v>0.99999039652283905</v>
      </c>
    </row>
    <row r="58" spans="1:8" ht="15" thickBot="1" x14ac:dyDescent="0.4">
      <c r="A58" s="421" t="s">
        <v>309</v>
      </c>
      <c r="B58" s="421" t="s">
        <v>601</v>
      </c>
      <c r="C58" s="421" t="s">
        <v>27</v>
      </c>
      <c r="D58" s="425">
        <v>6000.8748800000003</v>
      </c>
      <c r="E58" s="485">
        <v>13</v>
      </c>
      <c r="F58" s="425">
        <v>78011.373439999996</v>
      </c>
      <c r="G58" s="487">
        <v>4.8347145346700997E-6</v>
      </c>
      <c r="H58" s="428">
        <v>0.99999523123737399</v>
      </c>
    </row>
    <row r="59" spans="1:8" ht="15" thickBot="1" x14ac:dyDescent="0.4">
      <c r="A59" s="421" t="s">
        <v>309</v>
      </c>
      <c r="B59" s="421" t="s">
        <v>597</v>
      </c>
      <c r="C59" s="421" t="s">
        <v>26</v>
      </c>
      <c r="D59" s="425">
        <v>3090.0149999999999</v>
      </c>
      <c r="E59" s="485">
        <v>12</v>
      </c>
      <c r="F59" s="425">
        <v>37080.18</v>
      </c>
      <c r="G59" s="487">
        <v>2.4895270659015398E-6</v>
      </c>
      <c r="H59" s="428">
        <v>0.99999772076444005</v>
      </c>
    </row>
    <row r="60" spans="1:8" x14ac:dyDescent="0.35">
      <c r="A60" s="486" t="s">
        <v>309</v>
      </c>
      <c r="B60" s="486" t="s">
        <v>769</v>
      </c>
      <c r="C60" s="486" t="s">
        <v>26</v>
      </c>
      <c r="D60" s="608">
        <v>2829</v>
      </c>
      <c r="E60" s="609">
        <v>8</v>
      </c>
      <c r="F60" s="608">
        <v>22632</v>
      </c>
      <c r="G60" s="610">
        <v>2.2792355601624702E-6</v>
      </c>
      <c r="H60" s="610">
        <v>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F0B82-D3F1-4714-B724-9256C167A90F}">
  <dimension ref="A1:H79"/>
  <sheetViews>
    <sheetView showGridLines="0" topLeftCell="A61" workbookViewId="0">
      <selection activeCell="D1" sqref="D1:D1048576"/>
    </sheetView>
  </sheetViews>
  <sheetFormatPr defaultRowHeight="14.5" x14ac:dyDescent="0.35"/>
  <cols>
    <col min="1" max="1" width="9.54296875" customWidth="1"/>
    <col min="2" max="2" width="46.26953125" customWidth="1"/>
    <col min="3" max="3" width="15.81640625" customWidth="1"/>
    <col min="4" max="4" width="18.26953125" customWidth="1"/>
    <col min="5" max="5" width="15.1796875" customWidth="1"/>
    <col min="6" max="6" width="17.1796875" customWidth="1"/>
    <col min="7" max="7" width="9.7265625" style="431" customWidth="1"/>
    <col min="8" max="8" width="11.81640625" customWidth="1"/>
  </cols>
  <sheetData>
    <row r="1" spans="1:8" ht="27" thickBot="1" x14ac:dyDescent="0.4">
      <c r="A1" s="420" t="s">
        <v>115</v>
      </c>
      <c r="B1" s="420" t="s">
        <v>564</v>
      </c>
      <c r="C1" s="420" t="s">
        <v>23</v>
      </c>
      <c r="D1" s="424" t="s">
        <v>565</v>
      </c>
      <c r="E1" s="424" t="s">
        <v>1370</v>
      </c>
      <c r="F1" s="424" t="s">
        <v>566</v>
      </c>
      <c r="G1" s="534" t="s">
        <v>1371</v>
      </c>
      <c r="H1" s="424" t="s">
        <v>568</v>
      </c>
    </row>
    <row r="2" spans="1:8" ht="15.5" thickTop="1" thickBot="1" x14ac:dyDescent="0.4">
      <c r="A2" s="421" t="s">
        <v>309</v>
      </c>
      <c r="B2" s="421" t="s">
        <v>1340</v>
      </c>
      <c r="C2" s="421" t="s">
        <v>24</v>
      </c>
      <c r="D2" s="425">
        <v>364224439.61986154</v>
      </c>
      <c r="E2" s="485">
        <v>12.123346203637549</v>
      </c>
      <c r="F2" s="425">
        <v>4415618977.3374624</v>
      </c>
      <c r="G2" s="487">
        <v>0.29344407729279615</v>
      </c>
      <c r="H2" s="428">
        <v>0.29344407729279615</v>
      </c>
    </row>
    <row r="3" spans="1:8" ht="15" thickBot="1" x14ac:dyDescent="0.4">
      <c r="A3" s="421" t="s">
        <v>309</v>
      </c>
      <c r="B3" s="421" t="s">
        <v>423</v>
      </c>
      <c r="C3" s="421" t="s">
        <v>145</v>
      </c>
      <c r="D3" s="425">
        <v>184041503.038266</v>
      </c>
      <c r="E3" s="485">
        <v>14.999999999999998</v>
      </c>
      <c r="F3" s="425">
        <v>2760622545.5739899</v>
      </c>
      <c r="G3" s="487">
        <v>0.1482764009439039</v>
      </c>
      <c r="H3" s="487">
        <v>0.44172047823670002</v>
      </c>
    </row>
    <row r="4" spans="1:8" ht="15" thickBot="1" x14ac:dyDescent="0.4">
      <c r="A4" s="421" t="s">
        <v>309</v>
      </c>
      <c r="B4" s="421" t="s">
        <v>1341</v>
      </c>
      <c r="C4" s="421" t="s">
        <v>24</v>
      </c>
      <c r="D4" s="425">
        <v>141817345.73945767</v>
      </c>
      <c r="E4" s="485">
        <v>6.3382789352907656</v>
      </c>
      <c r="F4" s="425">
        <v>898877895.15925217</v>
      </c>
      <c r="G4" s="487">
        <v>0.11425773681761271</v>
      </c>
      <c r="H4" s="487">
        <v>0.55597821505431277</v>
      </c>
    </row>
    <row r="5" spans="1:8" ht="15" thickBot="1" x14ac:dyDescent="0.4">
      <c r="A5" s="421" t="s">
        <v>309</v>
      </c>
      <c r="B5" s="421" t="s">
        <v>1357</v>
      </c>
      <c r="C5" s="421" t="s">
        <v>24</v>
      </c>
      <c r="D5" s="425">
        <v>99787792.875391364</v>
      </c>
      <c r="E5" s="485">
        <v>13.169801314144955</v>
      </c>
      <c r="F5" s="425">
        <v>1314185405.7459538</v>
      </c>
      <c r="G5" s="487">
        <v>8.0395859311268178E-2</v>
      </c>
      <c r="H5" s="487">
        <v>0.63637407436558091</v>
      </c>
    </row>
    <row r="6" spans="1:8" ht="15" thickBot="1" x14ac:dyDescent="0.4">
      <c r="A6" s="421" t="s">
        <v>309</v>
      </c>
      <c r="B6" s="421" t="s">
        <v>1360</v>
      </c>
      <c r="C6" s="421" t="s">
        <v>24</v>
      </c>
      <c r="D6" s="425">
        <v>91536753.186304197</v>
      </c>
      <c r="E6" s="485">
        <v>11.853255643103029</v>
      </c>
      <c r="F6" s="425">
        <v>1085008536.2568893</v>
      </c>
      <c r="G6" s="487">
        <v>7.3748258368296224E-2</v>
      </c>
      <c r="H6" s="487">
        <v>0.71012233273387715</v>
      </c>
    </row>
    <row r="7" spans="1:8" ht="15" thickBot="1" x14ac:dyDescent="0.4">
      <c r="A7" s="421" t="s">
        <v>309</v>
      </c>
      <c r="B7" s="421" t="s">
        <v>609</v>
      </c>
      <c r="C7" s="421" t="s">
        <v>145</v>
      </c>
      <c r="D7" s="425">
        <v>50850775.142499894</v>
      </c>
      <c r="E7" s="485">
        <v>11.719104962070267</v>
      </c>
      <c r="F7" s="425">
        <v>595925571.2975899</v>
      </c>
      <c r="G7" s="487">
        <v>4.0968856474563255E-2</v>
      </c>
      <c r="H7" s="487">
        <v>0.75109118920844042</v>
      </c>
    </row>
    <row r="8" spans="1:8" ht="15" thickBot="1" x14ac:dyDescent="0.4">
      <c r="A8" s="421" t="s">
        <v>309</v>
      </c>
      <c r="B8" s="421" t="s">
        <v>1356</v>
      </c>
      <c r="C8" s="421" t="s">
        <v>145</v>
      </c>
      <c r="D8" s="425">
        <v>51331323.12607602</v>
      </c>
      <c r="E8" s="485">
        <v>8.773399554577006</v>
      </c>
      <c r="F8" s="425">
        <v>450350207.45016372</v>
      </c>
      <c r="G8" s="487">
        <v>4.1356018741276014E-2</v>
      </c>
      <c r="H8" s="487">
        <v>0.79244720794971646</v>
      </c>
    </row>
    <row r="9" spans="1:8" ht="15" thickBot="1" x14ac:dyDescent="0.4">
      <c r="A9" s="421" t="s">
        <v>309</v>
      </c>
      <c r="B9" s="421" t="s">
        <v>572</v>
      </c>
      <c r="C9" s="421" t="s">
        <v>27</v>
      </c>
      <c r="D9" s="425">
        <v>36748710.361994289</v>
      </c>
      <c r="E9" s="485">
        <v>5.7245108301788452</v>
      </c>
      <c r="F9" s="425">
        <v>210368390.46234185</v>
      </c>
      <c r="G9" s="487">
        <v>2.960727021813938E-2</v>
      </c>
      <c r="H9" s="487">
        <v>0.82205447816785582</v>
      </c>
    </row>
    <row r="10" spans="1:8" ht="15" thickBot="1" x14ac:dyDescent="0.4">
      <c r="A10" s="421" t="s">
        <v>309</v>
      </c>
      <c r="B10" s="421" t="s">
        <v>570</v>
      </c>
      <c r="C10" s="421" t="s">
        <v>145</v>
      </c>
      <c r="D10" s="425">
        <v>36592114.495846763</v>
      </c>
      <c r="E10" s="485">
        <v>12.811090503932208</v>
      </c>
      <c r="F10" s="425">
        <v>468784890.53654253</v>
      </c>
      <c r="G10" s="487">
        <v>2.9481105896224335E-2</v>
      </c>
      <c r="H10" s="487">
        <v>0.85153558406408014</v>
      </c>
    </row>
    <row r="11" spans="1:8" ht="15" thickBot="1" x14ac:dyDescent="0.4">
      <c r="A11" s="421" t="s">
        <v>309</v>
      </c>
      <c r="B11" s="421" t="s">
        <v>367</v>
      </c>
      <c r="C11" s="421" t="s">
        <v>837</v>
      </c>
      <c r="D11" s="425">
        <v>7745077.0168353384</v>
      </c>
      <c r="E11" s="485">
        <v>14.565649088815487</v>
      </c>
      <c r="F11" s="425">
        <v>112812073.99307342</v>
      </c>
      <c r="G11" s="487">
        <v>6.2399628677826729E-3</v>
      </c>
      <c r="H11" s="487">
        <v>0.85777554693186286</v>
      </c>
    </row>
    <row r="12" spans="1:8" ht="15" thickBot="1" x14ac:dyDescent="0.4">
      <c r="A12" s="421" t="s">
        <v>309</v>
      </c>
      <c r="B12" s="421" t="s">
        <v>762</v>
      </c>
      <c r="C12" s="421" t="s">
        <v>25</v>
      </c>
      <c r="D12" s="425">
        <v>19070219.055701241</v>
      </c>
      <c r="E12" s="485">
        <v>15.15062174839959</v>
      </c>
      <c r="F12" s="425">
        <v>288925675.57205153</v>
      </c>
      <c r="G12" s="487">
        <v>1.5364270559142872E-2</v>
      </c>
      <c r="H12" s="487">
        <v>0.87313981749100578</v>
      </c>
    </row>
    <row r="13" spans="1:8" ht="15" thickBot="1" x14ac:dyDescent="0.4">
      <c r="A13" s="421" t="s">
        <v>309</v>
      </c>
      <c r="B13" s="421" t="s">
        <v>575</v>
      </c>
      <c r="C13" s="421" t="s">
        <v>26</v>
      </c>
      <c r="D13" s="425">
        <v>16024403.227302691</v>
      </c>
      <c r="E13" s="485">
        <v>14.102265775770706</v>
      </c>
      <c r="F13" s="425">
        <v>225980393.20954037</v>
      </c>
      <c r="G13" s="487">
        <v>1.29103533637426E-2</v>
      </c>
      <c r="H13" s="487">
        <v>0.88605017085474835</v>
      </c>
    </row>
    <row r="14" spans="1:8" ht="15" thickBot="1" x14ac:dyDescent="0.4">
      <c r="A14" s="421" t="s">
        <v>309</v>
      </c>
      <c r="B14" s="421" t="s">
        <v>1354</v>
      </c>
      <c r="C14" s="421" t="s">
        <v>24</v>
      </c>
      <c r="D14" s="425">
        <v>12784816.923955459</v>
      </c>
      <c r="E14" s="485">
        <v>11.367228836149707</v>
      </c>
      <c r="F14" s="425">
        <v>145327939.60288128</v>
      </c>
      <c r="G14" s="487">
        <v>1.0300321443346807E-2</v>
      </c>
      <c r="H14" s="487">
        <v>0.89635049229809516</v>
      </c>
    </row>
    <row r="15" spans="1:8" ht="15" thickBot="1" x14ac:dyDescent="0.4">
      <c r="A15" s="421" t="s">
        <v>309</v>
      </c>
      <c r="B15" s="421" t="s">
        <v>573</v>
      </c>
      <c r="C15" s="421" t="s">
        <v>24</v>
      </c>
      <c r="D15" s="425">
        <v>12450546.889254268</v>
      </c>
      <c r="E15" s="485">
        <v>7.7864301956525184</v>
      </c>
      <c r="F15" s="425">
        <v>96945314.250876963</v>
      </c>
      <c r="G15" s="487">
        <v>1.0031010679901342E-2</v>
      </c>
      <c r="H15" s="487">
        <v>0.90638150297799647</v>
      </c>
    </row>
    <row r="16" spans="1:8" ht="15" thickBot="1" x14ac:dyDescent="0.4">
      <c r="A16" s="421" t="s">
        <v>309</v>
      </c>
      <c r="B16" s="421" t="s">
        <v>918</v>
      </c>
      <c r="C16" s="421" t="s">
        <v>24</v>
      </c>
      <c r="D16" s="425">
        <v>10971778.873567179</v>
      </c>
      <c r="E16" s="485">
        <v>14.355991840277238</v>
      </c>
      <c r="F16" s="425">
        <v>157510767.98225659</v>
      </c>
      <c r="G16" s="487">
        <v>8.8396141982531231E-3</v>
      </c>
      <c r="H16" s="487">
        <v>0.91522111717624954</v>
      </c>
    </row>
    <row r="17" spans="1:8" ht="15" thickBot="1" x14ac:dyDescent="0.4">
      <c r="A17" s="421" t="s">
        <v>309</v>
      </c>
      <c r="B17" s="421" t="s">
        <v>831</v>
      </c>
      <c r="C17" s="421" t="s">
        <v>24</v>
      </c>
      <c r="D17" s="425">
        <v>10634269.49439572</v>
      </c>
      <c r="E17" s="485">
        <v>13.617498737969278</v>
      </c>
      <c r="F17" s="425">
        <v>144812151.41915891</v>
      </c>
      <c r="G17" s="487">
        <v>8.5676935977245013E-3</v>
      </c>
      <c r="H17" s="487">
        <v>0.92378881077397401</v>
      </c>
    </row>
    <row r="18" spans="1:8" ht="15" thickBot="1" x14ac:dyDescent="0.4">
      <c r="A18" s="421" t="s">
        <v>309</v>
      </c>
      <c r="B18" s="421" t="s">
        <v>1344</v>
      </c>
      <c r="C18" s="421" t="s">
        <v>24</v>
      </c>
      <c r="D18" s="425">
        <v>10583659.432203973</v>
      </c>
      <c r="E18" s="485">
        <v>3.6685096363306293</v>
      </c>
      <c r="F18" s="425">
        <v>38826256.614681832</v>
      </c>
      <c r="G18" s="487">
        <v>8.5269186760386084E-3</v>
      </c>
      <c r="H18" s="487">
        <v>0.93231572945001262</v>
      </c>
    </row>
    <row r="19" spans="1:8" ht="15" thickBot="1" x14ac:dyDescent="0.4">
      <c r="A19" s="421" t="s">
        <v>309</v>
      </c>
      <c r="B19" s="421" t="s">
        <v>1351</v>
      </c>
      <c r="C19" s="421" t="s">
        <v>25</v>
      </c>
      <c r="D19" s="425">
        <v>9278135.4041967914</v>
      </c>
      <c r="E19" s="485">
        <v>22.999999999999979</v>
      </c>
      <c r="F19" s="425">
        <v>213397114.29652601</v>
      </c>
      <c r="G19" s="487">
        <v>7.4750993797223619E-3</v>
      </c>
      <c r="H19" s="487">
        <v>0.93979082882973497</v>
      </c>
    </row>
    <row r="20" spans="1:8" ht="15" thickBot="1" x14ac:dyDescent="0.4">
      <c r="A20" s="421" t="s">
        <v>309</v>
      </c>
      <c r="B20" s="421" t="s">
        <v>1099</v>
      </c>
      <c r="C20" s="421" t="s">
        <v>26</v>
      </c>
      <c r="D20" s="425">
        <v>8750975.9504494295</v>
      </c>
      <c r="E20" s="485">
        <v>8.2556125801805127</v>
      </c>
      <c r="F20" s="425">
        <v>72244667.145387426</v>
      </c>
      <c r="G20" s="487">
        <v>7.0503837300737006E-3</v>
      </c>
      <c r="H20" s="487">
        <v>0.94684121255980869</v>
      </c>
    </row>
    <row r="21" spans="1:8" ht="15" thickBot="1" x14ac:dyDescent="0.4">
      <c r="A21" s="421" t="s">
        <v>309</v>
      </c>
      <c r="B21" s="421" t="s">
        <v>579</v>
      </c>
      <c r="C21" s="421" t="s">
        <v>24</v>
      </c>
      <c r="D21" s="425">
        <v>7055884.6508115213</v>
      </c>
      <c r="E21" s="485">
        <v>6.2002927531750149</v>
      </c>
      <c r="F21" s="425">
        <v>43748550.467665493</v>
      </c>
      <c r="G21" s="487">
        <v>5.6847024406236008E-3</v>
      </c>
      <c r="H21" s="487">
        <v>0.95252591500043227</v>
      </c>
    </row>
    <row r="22" spans="1:8" ht="15" thickBot="1" x14ac:dyDescent="0.4">
      <c r="A22" s="421" t="s">
        <v>309</v>
      </c>
      <c r="B22" s="421" t="s">
        <v>602</v>
      </c>
      <c r="C22" s="421" t="s">
        <v>25</v>
      </c>
      <c r="D22" s="425">
        <v>6430623.7185817137</v>
      </c>
      <c r="E22" s="485">
        <v>10.999999999999996</v>
      </c>
      <c r="F22" s="425">
        <v>70736860.904398829</v>
      </c>
      <c r="G22" s="487">
        <v>5.1809495416778152E-3</v>
      </c>
      <c r="H22" s="487">
        <v>0.95770686454211007</v>
      </c>
    </row>
    <row r="23" spans="1:8" ht="15" thickBot="1" x14ac:dyDescent="0.4">
      <c r="A23" s="421" t="s">
        <v>309</v>
      </c>
      <c r="B23" s="421" t="s">
        <v>832</v>
      </c>
      <c r="C23" s="421" t="s">
        <v>145</v>
      </c>
      <c r="D23" s="425">
        <v>5618411.19639883</v>
      </c>
      <c r="E23" s="485">
        <v>22.999999999999989</v>
      </c>
      <c r="F23" s="425">
        <v>129223457.51717302</v>
      </c>
      <c r="G23" s="487">
        <v>4.5265756770728922E-3</v>
      </c>
      <c r="H23" s="487">
        <v>0.962233440219183</v>
      </c>
    </row>
    <row r="24" spans="1:8" ht="15" thickBot="1" x14ac:dyDescent="0.4">
      <c r="A24" s="421" t="s">
        <v>309</v>
      </c>
      <c r="B24" s="421" t="s">
        <v>578</v>
      </c>
      <c r="C24" s="421" t="s">
        <v>26</v>
      </c>
      <c r="D24" s="425">
        <v>5424656.837038842</v>
      </c>
      <c r="E24" s="485">
        <v>10.000000000000002</v>
      </c>
      <c r="F24" s="425">
        <v>54246568.370388426</v>
      </c>
      <c r="G24" s="487">
        <v>4.3704739358959724E-3</v>
      </c>
      <c r="H24" s="487">
        <v>0.96660391415507896</v>
      </c>
    </row>
    <row r="25" spans="1:8" ht="15" thickBot="1" x14ac:dyDescent="0.4">
      <c r="A25" s="421" t="s">
        <v>309</v>
      </c>
      <c r="B25" s="421" t="s">
        <v>1361</v>
      </c>
      <c r="C25" s="421" t="s">
        <v>24</v>
      </c>
      <c r="D25" s="425">
        <v>5128117.6830527848</v>
      </c>
      <c r="E25" s="485">
        <v>6.7656237472161838</v>
      </c>
      <c r="F25" s="425">
        <v>34694914.774981156</v>
      </c>
      <c r="G25" s="487">
        <v>4.1315617461663515E-3</v>
      </c>
      <c r="H25" s="487">
        <v>0.97073547590124531</v>
      </c>
    </row>
    <row r="26" spans="1:8" ht="15" thickBot="1" x14ac:dyDescent="0.4">
      <c r="A26" s="421" t="s">
        <v>309</v>
      </c>
      <c r="B26" s="421" t="s">
        <v>1342</v>
      </c>
      <c r="C26" s="421" t="s">
        <v>26</v>
      </c>
      <c r="D26" s="425">
        <v>5031487.4487699615</v>
      </c>
      <c r="E26" s="485">
        <v>14.999999999999998</v>
      </c>
      <c r="F26" s="425">
        <v>75472311.731549412</v>
      </c>
      <c r="G26" s="487">
        <v>4.0537098316509382E-3</v>
      </c>
      <c r="H26" s="487">
        <v>0.9747891857328963</v>
      </c>
    </row>
    <row r="27" spans="1:8" ht="15" thickBot="1" x14ac:dyDescent="0.4">
      <c r="A27" s="421" t="s">
        <v>309</v>
      </c>
      <c r="B27" s="421" t="s">
        <v>914</v>
      </c>
      <c r="C27" s="421" t="s">
        <v>27</v>
      </c>
      <c r="D27" s="425">
        <v>3803446.9065453098</v>
      </c>
      <c r="E27" s="485">
        <v>13.630910054009178</v>
      </c>
      <c r="F27" s="425">
        <v>51844442.678318568</v>
      </c>
      <c r="G27" s="487">
        <v>3.0643165219450758E-3</v>
      </c>
      <c r="H27" s="487">
        <v>0.97785350225484136</v>
      </c>
    </row>
    <row r="28" spans="1:8" ht="15" thickBot="1" x14ac:dyDescent="0.4">
      <c r="A28" s="421" t="s">
        <v>309</v>
      </c>
      <c r="B28" s="421" t="s">
        <v>833</v>
      </c>
      <c r="C28" s="421" t="s">
        <v>145</v>
      </c>
      <c r="D28" s="425">
        <v>3779333.2359543601</v>
      </c>
      <c r="E28" s="485">
        <v>12.999999999999979</v>
      </c>
      <c r="F28" s="425">
        <v>49131332.067406602</v>
      </c>
      <c r="G28" s="487">
        <v>3.0448889024693236E-3</v>
      </c>
      <c r="H28" s="487">
        <v>0.9808983911573107</v>
      </c>
    </row>
    <row r="29" spans="1:8" ht="15" thickBot="1" x14ac:dyDescent="0.4">
      <c r="A29" s="421" t="s">
        <v>309</v>
      </c>
      <c r="B29" s="421" t="s">
        <v>577</v>
      </c>
      <c r="C29" s="421" t="s">
        <v>24</v>
      </c>
      <c r="D29" s="425">
        <v>2910507.3311112002</v>
      </c>
      <c r="E29" s="485">
        <v>8.9998566572928436</v>
      </c>
      <c r="F29" s="425">
        <v>26194148.780000761</v>
      </c>
      <c r="G29" s="487">
        <v>2.3449034313107403E-3</v>
      </c>
      <c r="H29" s="487">
        <v>0.98324329458862147</v>
      </c>
    </row>
    <row r="30" spans="1:8" ht="15" thickBot="1" x14ac:dyDescent="0.4">
      <c r="A30" s="421" t="s">
        <v>309</v>
      </c>
      <c r="B30" s="421" t="s">
        <v>584</v>
      </c>
      <c r="C30" s="421" t="s">
        <v>27</v>
      </c>
      <c r="D30" s="425">
        <v>2909215.6230243403</v>
      </c>
      <c r="E30" s="485">
        <v>15.000000000000032</v>
      </c>
      <c r="F30" s="425">
        <v>43638234.345365196</v>
      </c>
      <c r="G30" s="487">
        <v>2.3438627430799456E-3</v>
      </c>
      <c r="H30" s="487">
        <v>0.98558715733170144</v>
      </c>
    </row>
    <row r="31" spans="1:8" ht="15" thickBot="1" x14ac:dyDescent="0.4">
      <c r="A31" s="421" t="s">
        <v>309</v>
      </c>
      <c r="B31" s="421" t="s">
        <v>1355</v>
      </c>
      <c r="C31" s="421" t="s">
        <v>26</v>
      </c>
      <c r="D31" s="425">
        <v>2567316.6724959463</v>
      </c>
      <c r="E31" s="485">
        <v>11.99999999999998</v>
      </c>
      <c r="F31" s="425">
        <v>30807800.069951307</v>
      </c>
      <c r="G31" s="487">
        <v>2.068405604152388E-3</v>
      </c>
      <c r="H31" s="487">
        <v>0.98765556293585377</v>
      </c>
    </row>
    <row r="32" spans="1:8" ht="15" thickBot="1" x14ac:dyDescent="0.4">
      <c r="A32" s="421" t="s">
        <v>309</v>
      </c>
      <c r="B32" s="421" t="s">
        <v>1350</v>
      </c>
      <c r="C32" s="421" t="s">
        <v>25</v>
      </c>
      <c r="D32" s="425">
        <v>2283602.1467538853</v>
      </c>
      <c r="E32" s="485">
        <v>10.238922724770415</v>
      </c>
      <c r="F32" s="425">
        <v>23381625.914732862</v>
      </c>
      <c r="G32" s="487">
        <v>1.8398258105838008E-3</v>
      </c>
      <c r="H32" s="487">
        <v>0.98949538874643761</v>
      </c>
    </row>
    <row r="33" spans="1:8" ht="15" thickBot="1" x14ac:dyDescent="0.4">
      <c r="A33" s="421" t="s">
        <v>309</v>
      </c>
      <c r="B33" s="421" t="s">
        <v>581</v>
      </c>
      <c r="C33" s="421" t="s">
        <v>25</v>
      </c>
      <c r="D33" s="425">
        <v>2219259.2316553416</v>
      </c>
      <c r="E33" s="485">
        <v>7.9778583136234396</v>
      </c>
      <c r="F33" s="425">
        <v>17704935.711347133</v>
      </c>
      <c r="G33" s="487">
        <v>1.7879867649362136E-3</v>
      </c>
      <c r="H33" s="487">
        <v>0.9912833755113738</v>
      </c>
    </row>
    <row r="34" spans="1:8" ht="15" thickBot="1" x14ac:dyDescent="0.4">
      <c r="A34" s="421" t="s">
        <v>309</v>
      </c>
      <c r="B34" s="421" t="s">
        <v>587</v>
      </c>
      <c r="C34" s="421" t="s">
        <v>26</v>
      </c>
      <c r="D34" s="425">
        <v>1162348.001653214</v>
      </c>
      <c r="E34" s="485">
        <v>10.533127774491859</v>
      </c>
      <c r="F34" s="425">
        <v>12243160.019838577</v>
      </c>
      <c r="G34" s="487">
        <v>9.3646691362677358E-4</v>
      </c>
      <c r="H34" s="487">
        <v>0.99221984242500061</v>
      </c>
    </row>
    <row r="35" spans="1:8" ht="15" thickBot="1" x14ac:dyDescent="0.4">
      <c r="A35" s="421" t="s">
        <v>309</v>
      </c>
      <c r="B35" s="421" t="s">
        <v>916</v>
      </c>
      <c r="C35" s="421" t="s">
        <v>540</v>
      </c>
      <c r="D35" s="425">
        <v>1125537</v>
      </c>
      <c r="E35" s="485">
        <v>15</v>
      </c>
      <c r="F35" s="425">
        <v>16883055</v>
      </c>
      <c r="G35" s="487">
        <v>9.0680945729126547E-4</v>
      </c>
      <c r="H35" s="487">
        <v>0.99312665188229188</v>
      </c>
    </row>
    <row r="36" spans="1:8" ht="15" thickBot="1" x14ac:dyDescent="0.4">
      <c r="A36" s="421" t="s">
        <v>309</v>
      </c>
      <c r="B36" s="421" t="s">
        <v>580</v>
      </c>
      <c r="C36" s="421" t="s">
        <v>25</v>
      </c>
      <c r="D36" s="425">
        <v>955419.47996211436</v>
      </c>
      <c r="E36" s="485">
        <v>10.836799659037291</v>
      </c>
      <c r="F36" s="425">
        <v>10353689.494691027</v>
      </c>
      <c r="G36" s="487">
        <v>7.6975116776254176E-4</v>
      </c>
      <c r="H36" s="487">
        <v>0.99389640305005444</v>
      </c>
    </row>
    <row r="37" spans="1:8" ht="15" thickBot="1" x14ac:dyDescent="0.4">
      <c r="A37" s="421" t="s">
        <v>309</v>
      </c>
      <c r="B37" s="421" t="s">
        <v>586</v>
      </c>
      <c r="C37" s="421" t="s">
        <v>27</v>
      </c>
      <c r="D37" s="425">
        <v>910571.57682029204</v>
      </c>
      <c r="E37" s="485">
        <v>9.9999999999999893</v>
      </c>
      <c r="F37" s="425">
        <v>9105715.7682029102</v>
      </c>
      <c r="G37" s="487">
        <v>7.3361863483942409E-4</v>
      </c>
      <c r="H37" s="487">
        <v>0.99463002168489389</v>
      </c>
    </row>
    <row r="38" spans="1:8" ht="15" thickBot="1" x14ac:dyDescent="0.4">
      <c r="A38" s="421" t="s">
        <v>309</v>
      </c>
      <c r="B38" s="421" t="s">
        <v>814</v>
      </c>
      <c r="C38" s="421" t="s">
        <v>142</v>
      </c>
      <c r="D38" s="425">
        <v>738476.82717643795</v>
      </c>
      <c r="E38" s="485">
        <v>9.121207552452379</v>
      </c>
      <c r="F38" s="425">
        <v>6735800.4133527959</v>
      </c>
      <c r="G38" s="487">
        <v>5.9496735413766164E-4</v>
      </c>
      <c r="H38" s="487">
        <v>0.99522498903903156</v>
      </c>
    </row>
    <row r="39" spans="1:8" ht="15" thickBot="1" x14ac:dyDescent="0.4">
      <c r="A39" s="421" t="s">
        <v>309</v>
      </c>
      <c r="B39" s="421" t="s">
        <v>589</v>
      </c>
      <c r="C39" s="421" t="s">
        <v>142</v>
      </c>
      <c r="D39" s="425">
        <v>624899.04797845578</v>
      </c>
      <c r="E39" s="485">
        <v>5.0000000000000018</v>
      </c>
      <c r="F39" s="425">
        <v>3124495.2398922802</v>
      </c>
      <c r="G39" s="487">
        <v>5.0346134028394617E-4</v>
      </c>
      <c r="H39" s="487">
        <v>0.99572845037931546</v>
      </c>
    </row>
    <row r="40" spans="1:8" ht="15" thickBot="1" x14ac:dyDescent="0.4">
      <c r="A40" s="421" t="s">
        <v>309</v>
      </c>
      <c r="B40" s="421" t="s">
        <v>834</v>
      </c>
      <c r="C40" s="421" t="s">
        <v>25</v>
      </c>
      <c r="D40" s="425">
        <v>606977.36690853047</v>
      </c>
      <c r="E40" s="485">
        <v>17.35284506310246</v>
      </c>
      <c r="F40" s="425">
        <v>10532784.204773623</v>
      </c>
      <c r="G40" s="487">
        <v>4.890224103467108E-4</v>
      </c>
      <c r="H40" s="487">
        <v>0.99621747278966222</v>
      </c>
    </row>
    <row r="41" spans="1:8" ht="15" thickBot="1" x14ac:dyDescent="0.4">
      <c r="A41" s="421" t="s">
        <v>309</v>
      </c>
      <c r="B41" s="421" t="s">
        <v>1345</v>
      </c>
      <c r="C41" s="421" t="s">
        <v>24</v>
      </c>
      <c r="D41" s="425">
        <v>602929.51201271405</v>
      </c>
      <c r="E41" s="485">
        <v>5.8852869488145183</v>
      </c>
      <c r="F41" s="425">
        <v>3548413.1881035324</v>
      </c>
      <c r="G41" s="487">
        <v>4.8576118206077344E-4</v>
      </c>
      <c r="H41" s="487">
        <v>0.996703233971723</v>
      </c>
    </row>
    <row r="42" spans="1:8" ht="15" thickBot="1" x14ac:dyDescent="0.4">
      <c r="A42" s="421" t="s">
        <v>309</v>
      </c>
      <c r="B42" s="421" t="s">
        <v>585</v>
      </c>
      <c r="C42" s="421" t="s">
        <v>26</v>
      </c>
      <c r="D42" s="425">
        <v>594166.63857500791</v>
      </c>
      <c r="E42" s="485">
        <v>4.0000000000000009</v>
      </c>
      <c r="F42" s="425">
        <v>2376666.5543000321</v>
      </c>
      <c r="G42" s="487">
        <v>4.7870121290262191E-4</v>
      </c>
      <c r="H42" s="487">
        <v>0.99718193518462561</v>
      </c>
    </row>
    <row r="43" spans="1:8" ht="15" thickBot="1" x14ac:dyDescent="0.4">
      <c r="A43" s="421" t="s">
        <v>309</v>
      </c>
      <c r="B43" s="421" t="s">
        <v>1358</v>
      </c>
      <c r="C43" s="421" t="s">
        <v>24</v>
      </c>
      <c r="D43" s="425">
        <v>487869.93246045493</v>
      </c>
      <c r="E43" s="485">
        <v>12.190267798832371</v>
      </c>
      <c r="F43" s="425">
        <v>5947265.1276912075</v>
      </c>
      <c r="G43" s="487">
        <v>3.9306132866639786E-4</v>
      </c>
      <c r="H43" s="487">
        <v>0.99757499651329196</v>
      </c>
    </row>
    <row r="44" spans="1:8" ht="15" thickBot="1" x14ac:dyDescent="0.4">
      <c r="A44" s="421" t="s">
        <v>309</v>
      </c>
      <c r="B44" s="421" t="s">
        <v>571</v>
      </c>
      <c r="C44" s="421" t="s">
        <v>25</v>
      </c>
      <c r="D44" s="425">
        <v>460243.88381000393</v>
      </c>
      <c r="E44" s="485">
        <v>2.8860816587589344</v>
      </c>
      <c r="F44" s="425">
        <v>1328301.4316200304</v>
      </c>
      <c r="G44" s="487">
        <v>3.7080389760565301E-4</v>
      </c>
      <c r="H44" s="487">
        <v>0.99794580041089764</v>
      </c>
    </row>
    <row r="45" spans="1:8" ht="15" thickBot="1" x14ac:dyDescent="0.4">
      <c r="A45" s="421" t="s">
        <v>309</v>
      </c>
      <c r="B45" s="421" t="s">
        <v>583</v>
      </c>
      <c r="C45" s="421" t="s">
        <v>540</v>
      </c>
      <c r="D45" s="425">
        <v>443360.6061945323</v>
      </c>
      <c r="E45" s="485">
        <v>6.9999999999999947</v>
      </c>
      <c r="F45" s="425">
        <v>3103524.2433617236</v>
      </c>
      <c r="G45" s="487">
        <v>3.5720157639206024E-4</v>
      </c>
      <c r="H45" s="487">
        <v>0.99830300198728972</v>
      </c>
    </row>
    <row r="46" spans="1:8" ht="15" thickBot="1" x14ac:dyDescent="0.4">
      <c r="A46" s="421" t="s">
        <v>309</v>
      </c>
      <c r="B46" s="421" t="s">
        <v>1352</v>
      </c>
      <c r="C46" s="421" t="s">
        <v>25</v>
      </c>
      <c r="D46" s="425">
        <v>358980.656735948</v>
      </c>
      <c r="E46" s="485">
        <v>8.7844451833600488</v>
      </c>
      <c r="F46" s="425">
        <v>3153445.9009835254</v>
      </c>
      <c r="G46" s="487">
        <v>2.8921932776335835E-4</v>
      </c>
      <c r="H46" s="487">
        <v>0.9985922213150531</v>
      </c>
    </row>
    <row r="47" spans="1:8" ht="15" thickBot="1" x14ac:dyDescent="0.4">
      <c r="A47" s="421" t="s">
        <v>309</v>
      </c>
      <c r="B47" s="421" t="s">
        <v>1365</v>
      </c>
      <c r="C47" s="421" t="s">
        <v>24</v>
      </c>
      <c r="D47" s="425">
        <v>298185.88608999999</v>
      </c>
      <c r="E47" s="485">
        <v>10.185467647685979</v>
      </c>
      <c r="F47" s="425">
        <v>3037162.6957662716</v>
      </c>
      <c r="G47" s="487">
        <v>2.4023890954912009E-4</v>
      </c>
      <c r="H47" s="487">
        <v>0.99883246022460226</v>
      </c>
    </row>
    <row r="48" spans="1:8" ht="15" thickBot="1" x14ac:dyDescent="0.4">
      <c r="A48" s="421" t="s">
        <v>309</v>
      </c>
      <c r="B48" s="421" t="s">
        <v>835</v>
      </c>
      <c r="C48" s="421" t="s">
        <v>25</v>
      </c>
      <c r="D48" s="425">
        <v>265293.26813008502</v>
      </c>
      <c r="E48" s="485">
        <v>13.000000000000005</v>
      </c>
      <c r="F48" s="425">
        <v>3448812.4856911069</v>
      </c>
      <c r="G48" s="487">
        <v>2.1373837065868874E-4</v>
      </c>
      <c r="H48" s="487">
        <v>0.99904619859526089</v>
      </c>
    </row>
    <row r="49" spans="1:8" ht="15" thickBot="1" x14ac:dyDescent="0.4">
      <c r="A49" s="421" t="s">
        <v>309</v>
      </c>
      <c r="B49" s="421" t="s">
        <v>588</v>
      </c>
      <c r="C49" s="421" t="s">
        <v>26</v>
      </c>
      <c r="D49" s="425">
        <v>210682.05494963992</v>
      </c>
      <c r="E49" s="485">
        <v>5</v>
      </c>
      <c r="F49" s="425">
        <v>1053410.2747481996</v>
      </c>
      <c r="G49" s="487">
        <v>1.6973984854331002E-4</v>
      </c>
      <c r="H49" s="487">
        <v>0.99921593844380419</v>
      </c>
    </row>
    <row r="50" spans="1:8" ht="15" thickBot="1" x14ac:dyDescent="0.4">
      <c r="A50" s="421" t="s">
        <v>309</v>
      </c>
      <c r="B50" s="421" t="s">
        <v>1107</v>
      </c>
      <c r="C50" s="421" t="s">
        <v>25</v>
      </c>
      <c r="D50" s="425">
        <v>200240.08321257139</v>
      </c>
      <c r="E50" s="485">
        <v>2.9999999999999996</v>
      </c>
      <c r="F50" s="425">
        <v>600720.24963771412</v>
      </c>
      <c r="G50" s="487">
        <v>1.6132708314871007E-4</v>
      </c>
      <c r="H50" s="487">
        <v>0.99937726552695294</v>
      </c>
    </row>
    <row r="51" spans="1:8" ht="15" thickBot="1" x14ac:dyDescent="0.4">
      <c r="A51" s="421" t="s">
        <v>309</v>
      </c>
      <c r="B51" s="421" t="s">
        <v>1346</v>
      </c>
      <c r="C51" s="421" t="s">
        <v>27</v>
      </c>
      <c r="D51" s="425">
        <v>138640.04996580398</v>
      </c>
      <c r="E51" s="485">
        <v>14.913432303558974</v>
      </c>
      <c r="F51" s="425">
        <v>2067598.9997270512</v>
      </c>
      <c r="G51" s="487">
        <v>1.1169789040104823E-4</v>
      </c>
      <c r="H51" s="487">
        <v>0.99948896341735394</v>
      </c>
    </row>
    <row r="52" spans="1:8" ht="15" thickBot="1" x14ac:dyDescent="0.4">
      <c r="A52" s="421" t="s">
        <v>309</v>
      </c>
      <c r="B52" s="421" t="s">
        <v>605</v>
      </c>
      <c r="C52" s="421" t="s">
        <v>25</v>
      </c>
      <c r="D52" s="425">
        <v>75833.552621726994</v>
      </c>
      <c r="E52" s="485">
        <v>25.00000000000006</v>
      </c>
      <c r="F52" s="425">
        <v>1895838.8155431794</v>
      </c>
      <c r="G52" s="487">
        <v>6.1096687800913581E-5</v>
      </c>
      <c r="H52" s="487">
        <v>0.9995500601051549</v>
      </c>
    </row>
    <row r="53" spans="1:8" ht="15" thickBot="1" x14ac:dyDescent="0.4">
      <c r="A53" s="421" t="s">
        <v>309</v>
      </c>
      <c r="B53" s="421" t="s">
        <v>768</v>
      </c>
      <c r="C53" s="421" t="s">
        <v>26</v>
      </c>
      <c r="D53" s="425">
        <v>65678.5</v>
      </c>
      <c r="E53" s="485">
        <v>10</v>
      </c>
      <c r="F53" s="425">
        <v>656785</v>
      </c>
      <c r="G53" s="487">
        <v>5.2915084036068452E-5</v>
      </c>
      <c r="H53" s="487">
        <v>0.99960297518919095</v>
      </c>
    </row>
    <row r="54" spans="1:8" ht="15" thickBot="1" x14ac:dyDescent="0.4">
      <c r="A54" s="421" t="s">
        <v>309</v>
      </c>
      <c r="B54" s="421" t="s">
        <v>902</v>
      </c>
      <c r="C54" s="421" t="s">
        <v>26</v>
      </c>
      <c r="D54" s="425">
        <v>64840.822354658601</v>
      </c>
      <c r="E54" s="485">
        <v>15.000000000000007</v>
      </c>
      <c r="F54" s="425">
        <v>972612.33531987946</v>
      </c>
      <c r="G54" s="487">
        <v>5.2240193729524056E-5</v>
      </c>
      <c r="H54" s="487">
        <v>0.99965521538292046</v>
      </c>
    </row>
    <row r="55" spans="1:8" ht="15" thickBot="1" x14ac:dyDescent="0.4">
      <c r="A55" s="421" t="s">
        <v>309</v>
      </c>
      <c r="B55" s="421" t="s">
        <v>874</v>
      </c>
      <c r="C55" s="421" t="s">
        <v>145</v>
      </c>
      <c r="D55" s="425">
        <v>63646.449140612742</v>
      </c>
      <c r="E55" s="485">
        <v>8.8270004481696365</v>
      </c>
      <c r="F55" s="425">
        <v>561807.23508859461</v>
      </c>
      <c r="G55" s="487">
        <v>5.1277925118157079E-5</v>
      </c>
      <c r="H55" s="487">
        <v>0.99970649330803862</v>
      </c>
    </row>
    <row r="56" spans="1:8" ht="15" thickBot="1" x14ac:dyDescent="0.4">
      <c r="A56" s="421" t="s">
        <v>309</v>
      </c>
      <c r="B56" s="421" t="s">
        <v>1112</v>
      </c>
      <c r="C56" s="421" t="s">
        <v>25</v>
      </c>
      <c r="D56" s="425">
        <v>58813.321124531605</v>
      </c>
      <c r="E56" s="485">
        <v>4.9999999999999876</v>
      </c>
      <c r="F56" s="425">
        <v>294066.60562265728</v>
      </c>
      <c r="G56" s="487">
        <v>4.7384027189184734E-5</v>
      </c>
      <c r="H56" s="487">
        <v>0.9997538773352278</v>
      </c>
    </row>
    <row r="57" spans="1:8" ht="15" thickBot="1" x14ac:dyDescent="0.4">
      <c r="A57" s="421" t="s">
        <v>309</v>
      </c>
      <c r="B57" s="421" t="s">
        <v>591</v>
      </c>
      <c r="C57" s="421" t="s">
        <v>26</v>
      </c>
      <c r="D57" s="425">
        <v>56627.414315035712</v>
      </c>
      <c r="E57" s="485">
        <v>5.0000000000000009</v>
      </c>
      <c r="F57" s="425">
        <v>283137.07157517859</v>
      </c>
      <c r="G57" s="487">
        <v>4.5622911412796889E-5</v>
      </c>
      <c r="H57" s="487">
        <v>0.99979950024664055</v>
      </c>
    </row>
    <row r="58" spans="1:8" ht="15" thickBot="1" x14ac:dyDescent="0.4">
      <c r="A58" s="421" t="s">
        <v>309</v>
      </c>
      <c r="B58" s="421" t="s">
        <v>598</v>
      </c>
      <c r="C58" s="421" t="s">
        <v>541</v>
      </c>
      <c r="D58" s="425">
        <v>47405.977958326497</v>
      </c>
      <c r="E58" s="485">
        <v>10.000000000000005</v>
      </c>
      <c r="F58" s="425">
        <v>474059.77958326519</v>
      </c>
      <c r="G58" s="487">
        <v>3.819349265706213E-5</v>
      </c>
      <c r="H58" s="487">
        <v>0.99983769373929765</v>
      </c>
    </row>
    <row r="59" spans="1:8" ht="15" thickBot="1" x14ac:dyDescent="0.4">
      <c r="A59" s="421" t="s">
        <v>309</v>
      </c>
      <c r="B59" s="421" t="s">
        <v>1347</v>
      </c>
      <c r="C59" s="421" t="s">
        <v>368</v>
      </c>
      <c r="D59" s="425">
        <v>39289.704110905041</v>
      </c>
      <c r="E59" s="485">
        <v>12.000000000000027</v>
      </c>
      <c r="F59" s="425">
        <v>471476.44933086151</v>
      </c>
      <c r="G59" s="487">
        <v>3.1654468277759152E-5</v>
      </c>
      <c r="H59" s="487">
        <v>0.99986934820757545</v>
      </c>
    </row>
    <row r="60" spans="1:8" ht="15" thickBot="1" x14ac:dyDescent="0.4">
      <c r="A60" s="421" t="s">
        <v>309</v>
      </c>
      <c r="B60" s="421" t="s">
        <v>764</v>
      </c>
      <c r="C60" s="421" t="s">
        <v>26</v>
      </c>
      <c r="D60" s="425">
        <v>38115</v>
      </c>
      <c r="E60" s="485">
        <v>13</v>
      </c>
      <c r="F60" s="425">
        <v>495495</v>
      </c>
      <c r="G60" s="487">
        <v>3.0708046438861259E-5</v>
      </c>
      <c r="H60" s="487">
        <v>0.99990005625401435</v>
      </c>
    </row>
    <row r="61" spans="1:8" ht="15" thickBot="1" x14ac:dyDescent="0.4">
      <c r="A61" s="421" t="s">
        <v>309</v>
      </c>
      <c r="B61" s="421" t="s">
        <v>951</v>
      </c>
      <c r="C61" s="421" t="s">
        <v>25</v>
      </c>
      <c r="D61" s="425">
        <v>25172.5611769104</v>
      </c>
      <c r="E61" s="485">
        <v>15.000000000000016</v>
      </c>
      <c r="F61" s="425">
        <v>377588.41765365639</v>
      </c>
      <c r="G61" s="487">
        <v>2.0280734031369289E-5</v>
      </c>
      <c r="H61" s="487">
        <v>0.99992033698804572</v>
      </c>
    </row>
    <row r="62" spans="1:8" ht="15" thickBot="1" x14ac:dyDescent="0.4">
      <c r="A62" s="421" t="s">
        <v>309</v>
      </c>
      <c r="B62" s="421" t="s">
        <v>616</v>
      </c>
      <c r="C62" s="421" t="s">
        <v>25</v>
      </c>
      <c r="D62" s="425">
        <v>23771.621251951001</v>
      </c>
      <c r="E62" s="485">
        <v>7.9999999999999876</v>
      </c>
      <c r="F62" s="425">
        <v>190172.97001560772</v>
      </c>
      <c r="G62" s="487">
        <v>1.9152041173604421E-5</v>
      </c>
      <c r="H62" s="487">
        <v>0.99993948902921936</v>
      </c>
    </row>
    <row r="63" spans="1:8" ht="15" thickBot="1" x14ac:dyDescent="0.4">
      <c r="A63" s="421" t="s">
        <v>309</v>
      </c>
      <c r="B63" s="421" t="s">
        <v>1348</v>
      </c>
      <c r="C63" s="421" t="s">
        <v>368</v>
      </c>
      <c r="D63" s="425">
        <v>21522.406744538701</v>
      </c>
      <c r="E63" s="485">
        <v>11.999999999999984</v>
      </c>
      <c r="F63" s="425">
        <v>258268.88093446408</v>
      </c>
      <c r="G63" s="487">
        <v>1.7339920393214091E-5</v>
      </c>
      <c r="H63" s="487">
        <v>0.99995682894961258</v>
      </c>
    </row>
    <row r="64" spans="1:8" ht="15" thickBot="1" x14ac:dyDescent="0.4">
      <c r="A64" s="421" t="s">
        <v>309</v>
      </c>
      <c r="B64" s="421" t="s">
        <v>1339</v>
      </c>
      <c r="C64" s="421" t="s">
        <v>368</v>
      </c>
      <c r="D64" s="425">
        <v>8914.1144451066102</v>
      </c>
      <c r="E64" s="485">
        <v>12.000000000000004</v>
      </c>
      <c r="F64" s="425">
        <v>106969.37334127935</v>
      </c>
      <c r="G64" s="487">
        <v>7.1818192402376418E-6</v>
      </c>
      <c r="H64" s="487">
        <v>0.99996401076885277</v>
      </c>
    </row>
    <row r="65" spans="1:8" ht="15" thickBot="1" x14ac:dyDescent="0.4">
      <c r="A65" s="421" t="s">
        <v>309</v>
      </c>
      <c r="B65" s="421" t="s">
        <v>599</v>
      </c>
      <c r="C65" s="421" t="s">
        <v>541</v>
      </c>
      <c r="D65" s="425">
        <v>8758.4704000000002</v>
      </c>
      <c r="E65" s="485">
        <v>19.999999999999996</v>
      </c>
      <c r="F65" s="425">
        <v>175169.40799999997</v>
      </c>
      <c r="G65" s="487">
        <v>7.0564217703421682E-6</v>
      </c>
      <c r="H65" s="487">
        <v>0.99997106719062312</v>
      </c>
    </row>
    <row r="66" spans="1:8" ht="15" thickBot="1" x14ac:dyDescent="0.4">
      <c r="A66" s="421" t="s">
        <v>309</v>
      </c>
      <c r="B66" s="421" t="s">
        <v>595</v>
      </c>
      <c r="C66" s="421" t="s">
        <v>142</v>
      </c>
      <c r="D66" s="425">
        <v>8608.1345436240008</v>
      </c>
      <c r="E66" s="485">
        <v>9.9999999999999982</v>
      </c>
      <c r="F66" s="425">
        <v>86081.345436239993</v>
      </c>
      <c r="G66" s="487">
        <v>6.9353009397237715E-6</v>
      </c>
      <c r="H66" s="487">
        <v>0.99997800249156288</v>
      </c>
    </row>
    <row r="67" spans="1:8" ht="15" thickBot="1" x14ac:dyDescent="0.4">
      <c r="A67" s="421" t="s">
        <v>309</v>
      </c>
      <c r="B67" s="421" t="s">
        <v>1017</v>
      </c>
      <c r="C67" s="421" t="s">
        <v>142</v>
      </c>
      <c r="D67" s="425">
        <v>6329.2790800000002</v>
      </c>
      <c r="E67" s="485">
        <v>19.999999999999996</v>
      </c>
      <c r="F67" s="425">
        <v>126585.58159999999</v>
      </c>
      <c r="G67" s="487">
        <v>5.0992993811662876E-6</v>
      </c>
      <c r="H67" s="487">
        <v>0.99998310179094407</v>
      </c>
    </row>
    <row r="68" spans="1:8" ht="15" thickBot="1" x14ac:dyDescent="0.4">
      <c r="A68" s="421" t="s">
        <v>309</v>
      </c>
      <c r="B68" s="421" t="s">
        <v>798</v>
      </c>
      <c r="C68" s="421" t="s">
        <v>24</v>
      </c>
      <c r="D68" s="425">
        <v>4564.74894479461</v>
      </c>
      <c r="E68" s="485">
        <v>5.000000000000008</v>
      </c>
      <c r="F68" s="425">
        <v>22823.744723973086</v>
      </c>
      <c r="G68" s="487">
        <v>3.6776734245965053E-6</v>
      </c>
      <c r="H68" s="487">
        <v>0.99998677946436865</v>
      </c>
    </row>
    <row r="69" spans="1:8" ht="15" thickBot="1" x14ac:dyDescent="0.4">
      <c r="A69" s="421" t="s">
        <v>309</v>
      </c>
      <c r="B69" s="421" t="s">
        <v>861</v>
      </c>
      <c r="C69" s="421" t="s">
        <v>25</v>
      </c>
      <c r="D69" s="425">
        <v>1285.73304602742</v>
      </c>
      <c r="E69" s="485">
        <v>14.999999999999988</v>
      </c>
      <c r="F69" s="425">
        <v>19285.995690411284</v>
      </c>
      <c r="G69" s="487">
        <v>1.0358743299327968E-6</v>
      </c>
      <c r="H69" s="487">
        <v>0.99998781533869863</v>
      </c>
    </row>
    <row r="70" spans="1:8" ht="15" thickBot="1" x14ac:dyDescent="0.4">
      <c r="A70" s="421" t="s">
        <v>309</v>
      </c>
      <c r="B70" s="421" t="s">
        <v>1349</v>
      </c>
      <c r="C70" s="421" t="s">
        <v>368</v>
      </c>
      <c r="D70" s="425">
        <v>3755.9515848813899</v>
      </c>
      <c r="E70" s="485">
        <v>8.9999999999999805</v>
      </c>
      <c r="F70" s="425">
        <v>33803.564263932436</v>
      </c>
      <c r="G70" s="487">
        <v>3.0260510478985242E-6</v>
      </c>
      <c r="H70" s="487">
        <v>0.99999084138974648</v>
      </c>
    </row>
    <row r="71" spans="1:8" ht="15" thickBot="1" x14ac:dyDescent="0.4">
      <c r="A71" s="421" t="s">
        <v>309</v>
      </c>
      <c r="B71" s="421" t="s">
        <v>1364</v>
      </c>
      <c r="C71" s="421" t="s">
        <v>25</v>
      </c>
      <c r="D71" s="425">
        <v>3233.0758105772602</v>
      </c>
      <c r="E71" s="485">
        <v>3.2411883310788379</v>
      </c>
      <c r="F71" s="425">
        <v>10479.007590736272</v>
      </c>
      <c r="G71" s="487">
        <v>2.6047866228929688E-6</v>
      </c>
      <c r="H71" s="487">
        <v>0.99999344617636932</v>
      </c>
    </row>
    <row r="72" spans="1:8" ht="15" thickBot="1" x14ac:dyDescent="0.4">
      <c r="A72" s="421" t="s">
        <v>309</v>
      </c>
      <c r="B72" s="421" t="s">
        <v>597</v>
      </c>
      <c r="C72" s="421" t="s">
        <v>26</v>
      </c>
      <c r="D72" s="425">
        <v>3090.0149999999999</v>
      </c>
      <c r="E72" s="485">
        <v>12</v>
      </c>
      <c r="F72" s="425">
        <v>37080.18</v>
      </c>
      <c r="G72" s="487">
        <v>2.4895270658999834E-6</v>
      </c>
      <c r="H72" s="487">
        <v>0.99999593570343526</v>
      </c>
    </row>
    <row r="73" spans="1:8" ht="15" thickBot="1" x14ac:dyDescent="0.4">
      <c r="A73" s="421" t="s">
        <v>309</v>
      </c>
      <c r="B73" s="421" t="s">
        <v>593</v>
      </c>
      <c r="C73" s="421" t="s">
        <v>24</v>
      </c>
      <c r="D73" s="425">
        <v>2633.06815744</v>
      </c>
      <c r="E73" s="485">
        <v>15</v>
      </c>
      <c r="F73" s="425">
        <v>39496.0223616</v>
      </c>
      <c r="G73" s="487">
        <v>2.1213794898426963E-6</v>
      </c>
      <c r="H73" s="487">
        <v>0.99999805708292511</v>
      </c>
    </row>
    <row r="74" spans="1:8" x14ac:dyDescent="0.35">
      <c r="A74" s="486" t="s">
        <v>309</v>
      </c>
      <c r="B74" s="486" t="s">
        <v>1359</v>
      </c>
      <c r="C74" s="486" t="s">
        <v>24</v>
      </c>
      <c r="D74" s="596">
        <v>2411.5596044491899</v>
      </c>
      <c r="E74" s="597">
        <v>15.000000000000524</v>
      </c>
      <c r="F74" s="596">
        <v>36173.394066739114</v>
      </c>
      <c r="G74" s="598">
        <v>1.9429170752592838E-6</v>
      </c>
      <c r="H74" s="599">
        <v>1.0000000000000002</v>
      </c>
    </row>
    <row r="75" spans="1:8" x14ac:dyDescent="0.35">
      <c r="D75" s="426"/>
      <c r="E75" s="426"/>
      <c r="F75" s="426"/>
    </row>
    <row r="76" spans="1:8" x14ac:dyDescent="0.35">
      <c r="A76" s="478" t="s">
        <v>1369</v>
      </c>
    </row>
    <row r="77" spans="1:8" x14ac:dyDescent="0.35">
      <c r="D77" s="426"/>
      <c r="E77" s="426"/>
      <c r="F77" s="423"/>
    </row>
    <row r="78" spans="1:8" x14ac:dyDescent="0.35">
      <c r="D78" s="423"/>
    </row>
    <row r="79" spans="1:8" x14ac:dyDescent="0.35">
      <c r="D79" s="47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7CF2-A4A6-4B75-B4FE-047337B0C81A}">
  <dimension ref="A1:H42"/>
  <sheetViews>
    <sheetView topLeftCell="A25" workbookViewId="0">
      <selection activeCell="F1" sqref="F1:F1048576"/>
    </sheetView>
  </sheetViews>
  <sheetFormatPr defaultRowHeight="14.5" x14ac:dyDescent="0.35"/>
  <cols>
    <col min="1" max="1" width="14.7265625" customWidth="1"/>
    <col min="2" max="2" width="36" customWidth="1"/>
    <col min="3" max="3" width="16.1796875" customWidth="1"/>
    <col min="4" max="4" width="18.26953125" customWidth="1"/>
    <col min="5" max="5" width="15.81640625" customWidth="1"/>
    <col min="6" max="6" width="13.453125" customWidth="1"/>
    <col min="7" max="7" width="9.453125" customWidth="1"/>
    <col min="8" max="8" width="10.81640625" customWidth="1"/>
  </cols>
  <sheetData>
    <row r="1" spans="1:8" ht="27" thickBot="1" x14ac:dyDescent="0.4">
      <c r="A1" s="420" t="s">
        <v>115</v>
      </c>
      <c r="B1" s="420" t="s">
        <v>564</v>
      </c>
      <c r="C1" s="420" t="s">
        <v>23</v>
      </c>
      <c r="D1" s="424" t="s">
        <v>565</v>
      </c>
      <c r="E1" s="424" t="s">
        <v>561</v>
      </c>
      <c r="F1" s="424" t="s">
        <v>566</v>
      </c>
      <c r="G1" s="424" t="s">
        <v>567</v>
      </c>
      <c r="H1" s="424" t="s">
        <v>568</v>
      </c>
    </row>
    <row r="2" spans="1:8" ht="15.5" thickTop="1" thickBot="1" x14ac:dyDescent="0.4">
      <c r="A2" s="421" t="s">
        <v>310</v>
      </c>
      <c r="B2" s="421" t="s">
        <v>569</v>
      </c>
      <c r="C2" s="421" t="s">
        <v>24</v>
      </c>
      <c r="D2" s="425">
        <v>126573037.133992</v>
      </c>
      <c r="E2" s="485">
        <v>9.7526993559479198</v>
      </c>
      <c r="F2" s="425">
        <v>1234428777.7370501</v>
      </c>
      <c r="G2" s="487">
        <v>0.71295254501438099</v>
      </c>
      <c r="H2" s="428">
        <v>0.71295254501438099</v>
      </c>
    </row>
    <row r="3" spans="1:8" ht="15" thickBot="1" x14ac:dyDescent="0.4">
      <c r="A3" s="421" t="s">
        <v>310</v>
      </c>
      <c r="B3" s="421" t="s">
        <v>574</v>
      </c>
      <c r="C3" s="421" t="s">
        <v>24</v>
      </c>
      <c r="D3" s="425">
        <v>19545051.657682501</v>
      </c>
      <c r="E3" s="485">
        <v>8.01472713279869</v>
      </c>
      <c r="F3" s="425">
        <v>156648255.83278</v>
      </c>
      <c r="G3" s="487">
        <v>0.110092122598203</v>
      </c>
      <c r="H3" s="428">
        <v>0.82304466761258399</v>
      </c>
    </row>
    <row r="4" spans="1:8" ht="15" thickBot="1" x14ac:dyDescent="0.4">
      <c r="A4" s="421" t="s">
        <v>310</v>
      </c>
      <c r="B4" s="421" t="s">
        <v>212</v>
      </c>
      <c r="C4" s="421" t="s">
        <v>24</v>
      </c>
      <c r="D4" s="425">
        <v>7879729.2547484403</v>
      </c>
      <c r="E4" s="485">
        <v>12.0010949344507</v>
      </c>
      <c r="F4" s="425">
        <v>94565378.844004795</v>
      </c>
      <c r="G4" s="487">
        <v>4.4384437265655698E-2</v>
      </c>
      <c r="H4" s="428">
        <v>0.86742910487823999</v>
      </c>
    </row>
    <row r="5" spans="1:8" ht="15" thickBot="1" x14ac:dyDescent="0.4">
      <c r="A5" s="421" t="s">
        <v>310</v>
      </c>
      <c r="B5" s="421" t="s">
        <v>583</v>
      </c>
      <c r="C5" s="421" t="s">
        <v>141</v>
      </c>
      <c r="D5" s="425">
        <v>7294769</v>
      </c>
      <c r="E5" s="485">
        <v>7</v>
      </c>
      <c r="F5" s="425">
        <v>51063383</v>
      </c>
      <c r="G5" s="487">
        <v>4.1089510385504603E-2</v>
      </c>
      <c r="H5" s="428">
        <v>0.908518615263744</v>
      </c>
    </row>
    <row r="6" spans="1:8" ht="15" thickBot="1" x14ac:dyDescent="0.4">
      <c r="A6" s="421" t="s">
        <v>310</v>
      </c>
      <c r="B6" s="421" t="s">
        <v>583</v>
      </c>
      <c r="C6" s="421" t="s">
        <v>540</v>
      </c>
      <c r="D6" s="425">
        <v>3677872.8619928202</v>
      </c>
      <c r="E6" s="485">
        <v>7</v>
      </c>
      <c r="F6" s="425">
        <v>25745110.0339498</v>
      </c>
      <c r="G6" s="487">
        <v>2.0716488097076099E-2</v>
      </c>
      <c r="H6" s="428">
        <v>0.92923510336082005</v>
      </c>
    </row>
    <row r="7" spans="1:8" ht="15" thickBot="1" x14ac:dyDescent="0.4">
      <c r="A7" s="421" t="s">
        <v>310</v>
      </c>
      <c r="B7" s="421" t="s">
        <v>831</v>
      </c>
      <c r="C7" s="421" t="s">
        <v>24</v>
      </c>
      <c r="D7" s="425">
        <v>3544603.251495</v>
      </c>
      <c r="E7" s="485">
        <v>9.2255260640523495</v>
      </c>
      <c r="F7" s="425">
        <v>32700829.683391798</v>
      </c>
      <c r="G7" s="487">
        <v>1.99658155199701E-2</v>
      </c>
      <c r="H7" s="428">
        <v>0.94920091888078995</v>
      </c>
    </row>
    <row r="8" spans="1:8" ht="15" thickBot="1" x14ac:dyDescent="0.4">
      <c r="A8" s="421" t="s">
        <v>310</v>
      </c>
      <c r="B8" s="421" t="s">
        <v>595</v>
      </c>
      <c r="C8" s="421" t="s">
        <v>142</v>
      </c>
      <c r="D8" s="425">
        <v>1551647.8851915</v>
      </c>
      <c r="E8" s="485">
        <v>10</v>
      </c>
      <c r="F8" s="425">
        <v>15516478.851915</v>
      </c>
      <c r="G8" s="487">
        <v>8.7400234185924502E-3</v>
      </c>
      <c r="H8" s="428">
        <v>0.95794094229938298</v>
      </c>
    </row>
    <row r="9" spans="1:8" ht="15" thickBot="1" x14ac:dyDescent="0.4">
      <c r="A9" s="421" t="s">
        <v>310</v>
      </c>
      <c r="B9" s="421" t="s">
        <v>814</v>
      </c>
      <c r="C9" s="421" t="s">
        <v>142</v>
      </c>
      <c r="D9" s="425">
        <v>1277718.6845018601</v>
      </c>
      <c r="E9" s="485">
        <v>10</v>
      </c>
      <c r="F9" s="425">
        <v>12777186.845018599</v>
      </c>
      <c r="G9" s="487">
        <v>7.1970524572597602E-3</v>
      </c>
      <c r="H9" s="428">
        <v>0.96513799475664297</v>
      </c>
    </row>
    <row r="10" spans="1:8" ht="15" thickBot="1" x14ac:dyDescent="0.4">
      <c r="A10" s="421" t="s">
        <v>310</v>
      </c>
      <c r="B10" s="421" t="s">
        <v>608</v>
      </c>
      <c r="C10" s="421" t="s">
        <v>541</v>
      </c>
      <c r="D10" s="425">
        <v>898068.93319904897</v>
      </c>
      <c r="E10" s="485">
        <v>20</v>
      </c>
      <c r="F10" s="425">
        <v>17961378.663981002</v>
      </c>
      <c r="G10" s="487">
        <v>5.0585855093672402E-3</v>
      </c>
      <c r="H10" s="428">
        <v>0.97019658026600997</v>
      </c>
    </row>
    <row r="11" spans="1:8" ht="15" thickBot="1" x14ac:dyDescent="0.4">
      <c r="A11" s="421" t="s">
        <v>310</v>
      </c>
      <c r="B11" s="421" t="s">
        <v>600</v>
      </c>
      <c r="C11" s="421" t="s">
        <v>541</v>
      </c>
      <c r="D11" s="425">
        <v>888928.28649045504</v>
      </c>
      <c r="E11" s="485">
        <v>20</v>
      </c>
      <c r="F11" s="425">
        <v>17778565.729809102</v>
      </c>
      <c r="G11" s="487">
        <v>5.0070986565466796E-3</v>
      </c>
      <c r="H11" s="428">
        <v>0.97520367892255599</v>
      </c>
    </row>
    <row r="12" spans="1:8" ht="15" thickBot="1" x14ac:dyDescent="0.4">
      <c r="A12" s="421" t="s">
        <v>310</v>
      </c>
      <c r="B12" s="421" t="s">
        <v>580</v>
      </c>
      <c r="C12" s="421" t="s">
        <v>25</v>
      </c>
      <c r="D12" s="425">
        <v>613598.15102848294</v>
      </c>
      <c r="E12" s="485">
        <v>17.579803488005201</v>
      </c>
      <c r="F12" s="425">
        <v>10786934.9156841</v>
      </c>
      <c r="G12" s="487">
        <v>3.45623659902202E-3</v>
      </c>
      <c r="H12" s="428">
        <v>0.97865991552157805</v>
      </c>
    </row>
    <row r="13" spans="1:8" ht="15" thickBot="1" x14ac:dyDescent="0.4">
      <c r="A13" s="421" t="s">
        <v>310</v>
      </c>
      <c r="B13" s="421" t="s">
        <v>570</v>
      </c>
      <c r="C13" s="421" t="s">
        <v>541</v>
      </c>
      <c r="D13" s="425">
        <v>594906.97893144004</v>
      </c>
      <c r="E13" s="485">
        <v>20.282410392044799</v>
      </c>
      <c r="F13" s="425">
        <v>12066147.491779</v>
      </c>
      <c r="G13" s="487">
        <v>3.3509541548488401E-3</v>
      </c>
      <c r="H13" s="428">
        <v>0.98201086967642703</v>
      </c>
    </row>
    <row r="14" spans="1:8" ht="15" thickBot="1" x14ac:dyDescent="0.4">
      <c r="A14" s="421" t="s">
        <v>310</v>
      </c>
      <c r="B14" s="421" t="s">
        <v>570</v>
      </c>
      <c r="C14" s="421" t="s">
        <v>25</v>
      </c>
      <c r="D14" s="425">
        <v>588059.16798352904</v>
      </c>
      <c r="E14" s="485">
        <v>18.601439682713099</v>
      </c>
      <c r="F14" s="425">
        <v>10938747.143112101</v>
      </c>
      <c r="G14" s="487">
        <v>3.31238224132257E-3</v>
      </c>
      <c r="H14" s="428">
        <v>0.98532325191775005</v>
      </c>
    </row>
    <row r="15" spans="1:8" ht="15" thickBot="1" x14ac:dyDescent="0.4">
      <c r="A15" s="421" t="s">
        <v>310</v>
      </c>
      <c r="B15" s="421" t="s">
        <v>754</v>
      </c>
      <c r="C15" s="421" t="s">
        <v>141</v>
      </c>
      <c r="D15" s="425">
        <v>571037.69101815997</v>
      </c>
      <c r="E15" s="485">
        <v>16.719708862281198</v>
      </c>
      <c r="F15" s="425">
        <v>9547583.9432129394</v>
      </c>
      <c r="G15" s="487">
        <v>3.2165047495822299E-3</v>
      </c>
      <c r="H15" s="428">
        <v>0.98853975666733196</v>
      </c>
    </row>
    <row r="16" spans="1:8" ht="15" thickBot="1" x14ac:dyDescent="0.4">
      <c r="A16" s="421" t="s">
        <v>310</v>
      </c>
      <c r="B16" s="421" t="s">
        <v>95</v>
      </c>
      <c r="C16" s="421" t="s">
        <v>25</v>
      </c>
      <c r="D16" s="425">
        <v>327987.75916666701</v>
      </c>
      <c r="E16" s="485">
        <v>20</v>
      </c>
      <c r="F16" s="425">
        <v>6559755.1833333401</v>
      </c>
      <c r="G16" s="487">
        <v>1.8474685677637101E-3</v>
      </c>
      <c r="H16" s="428">
        <v>0.99038722523509604</v>
      </c>
    </row>
    <row r="17" spans="1:8" ht="15" thickBot="1" x14ac:dyDescent="0.4">
      <c r="A17" s="421" t="s">
        <v>310</v>
      </c>
      <c r="B17" s="421" t="s">
        <v>976</v>
      </c>
      <c r="C17" s="421" t="s">
        <v>25</v>
      </c>
      <c r="D17" s="425">
        <v>280003.75949957798</v>
      </c>
      <c r="E17" s="485">
        <v>8</v>
      </c>
      <c r="F17" s="425">
        <v>2240030.0759966201</v>
      </c>
      <c r="G17" s="487">
        <v>1.57718734944701E-3</v>
      </c>
      <c r="H17" s="428">
        <v>0.99196441258454304</v>
      </c>
    </row>
    <row r="18" spans="1:8" ht="15" thickBot="1" x14ac:dyDescent="0.4">
      <c r="A18" s="421" t="s">
        <v>310</v>
      </c>
      <c r="B18" s="421" t="s">
        <v>603</v>
      </c>
      <c r="C18" s="421" t="s">
        <v>141</v>
      </c>
      <c r="D18" s="425">
        <v>231025</v>
      </c>
      <c r="E18" s="485">
        <v>9</v>
      </c>
      <c r="F18" s="425">
        <v>2079225</v>
      </c>
      <c r="G18" s="487">
        <v>1.3013029112794699E-3</v>
      </c>
      <c r="H18" s="428">
        <v>0.99326571549582199</v>
      </c>
    </row>
    <row r="19" spans="1:8" ht="15" thickBot="1" x14ac:dyDescent="0.4">
      <c r="A19" s="421" t="s">
        <v>310</v>
      </c>
      <c r="B19" s="421" t="s">
        <v>602</v>
      </c>
      <c r="C19" s="421" t="s">
        <v>25</v>
      </c>
      <c r="D19" s="425">
        <v>183128.68105510299</v>
      </c>
      <c r="E19" s="485">
        <v>11</v>
      </c>
      <c r="F19" s="425">
        <v>2014415.49160613</v>
      </c>
      <c r="G19" s="487">
        <v>1.03151557535234E-3</v>
      </c>
      <c r="H19" s="428">
        <v>0.99429723107117496</v>
      </c>
    </row>
    <row r="20" spans="1:8" ht="15" thickBot="1" x14ac:dyDescent="0.4">
      <c r="A20" s="421" t="s">
        <v>310</v>
      </c>
      <c r="B20" s="421" t="s">
        <v>579</v>
      </c>
      <c r="C20" s="421" t="s">
        <v>24</v>
      </c>
      <c r="D20" s="425">
        <v>168383.10108209599</v>
      </c>
      <c r="E20" s="485">
        <v>5.1371081968358796</v>
      </c>
      <c r="F20" s="425">
        <v>865002.20877747994</v>
      </c>
      <c r="G20" s="487">
        <v>9.48457611290535E-4</v>
      </c>
      <c r="H20" s="428">
        <v>0.99524568868246499</v>
      </c>
    </row>
    <row r="21" spans="1:8" ht="15" thickBot="1" x14ac:dyDescent="0.4">
      <c r="A21" s="421" t="s">
        <v>310</v>
      </c>
      <c r="B21" s="421" t="s">
        <v>613</v>
      </c>
      <c r="C21" s="421" t="s">
        <v>25</v>
      </c>
      <c r="D21" s="425">
        <v>144802.11486194501</v>
      </c>
      <c r="E21" s="485">
        <v>19</v>
      </c>
      <c r="F21" s="425">
        <v>2751240.18237695</v>
      </c>
      <c r="G21" s="487">
        <v>8.1563213344561095E-4</v>
      </c>
      <c r="H21" s="428">
        <v>0.99606132081591103</v>
      </c>
    </row>
    <row r="22" spans="1:8" ht="15" thickBot="1" x14ac:dyDescent="0.4">
      <c r="A22" s="421" t="s">
        <v>310</v>
      </c>
      <c r="B22" s="421" t="s">
        <v>605</v>
      </c>
      <c r="C22" s="421" t="s">
        <v>25</v>
      </c>
      <c r="D22" s="425">
        <v>118842.44859651801</v>
      </c>
      <c r="E22" s="485">
        <v>12.5214589718118</v>
      </c>
      <c r="F22" s="425">
        <v>1488080.84421096</v>
      </c>
      <c r="G22" s="487">
        <v>6.6940817808561497E-4</v>
      </c>
      <c r="H22" s="428">
        <v>0.99673072899399595</v>
      </c>
    </row>
    <row r="23" spans="1:8" ht="15" thickBot="1" x14ac:dyDescent="0.4">
      <c r="A23" s="421" t="s">
        <v>310</v>
      </c>
      <c r="B23" s="421" t="s">
        <v>958</v>
      </c>
      <c r="C23" s="421" t="s">
        <v>141</v>
      </c>
      <c r="D23" s="425">
        <v>113316.48306</v>
      </c>
      <c r="E23" s="485">
        <v>7.8855420049249796</v>
      </c>
      <c r="F23" s="425">
        <v>893561.88702000002</v>
      </c>
      <c r="G23" s="487">
        <v>6.3828187123440405E-4</v>
      </c>
      <c r="H23" s="428">
        <v>0.997369010865231</v>
      </c>
    </row>
    <row r="24" spans="1:8" ht="15" thickBot="1" x14ac:dyDescent="0.4">
      <c r="A24" s="421" t="s">
        <v>310</v>
      </c>
      <c r="B24" s="421" t="s">
        <v>156</v>
      </c>
      <c r="C24" s="421" t="s">
        <v>541</v>
      </c>
      <c r="D24" s="425">
        <v>96879.961759579397</v>
      </c>
      <c r="E24" s="485">
        <v>20</v>
      </c>
      <c r="F24" s="425">
        <v>1937599.2351915899</v>
      </c>
      <c r="G24" s="487">
        <v>5.4569928052108604E-4</v>
      </c>
      <c r="H24" s="428">
        <v>0.99791471014575195</v>
      </c>
    </row>
    <row r="25" spans="1:8" ht="15" thickBot="1" x14ac:dyDescent="0.4">
      <c r="A25" s="421" t="s">
        <v>310</v>
      </c>
      <c r="B25" s="421" t="s">
        <v>798</v>
      </c>
      <c r="C25" s="421" t="s">
        <v>24</v>
      </c>
      <c r="D25" s="425">
        <v>71226.178335999997</v>
      </c>
      <c r="E25" s="485">
        <v>11</v>
      </c>
      <c r="F25" s="425">
        <v>783487.96169599995</v>
      </c>
      <c r="G25" s="487">
        <v>4.01198282557936E-4</v>
      </c>
      <c r="H25" s="428">
        <v>0.99831590842830997</v>
      </c>
    </row>
    <row r="26" spans="1:8" ht="15" thickBot="1" x14ac:dyDescent="0.4">
      <c r="A26" s="421" t="s">
        <v>310</v>
      </c>
      <c r="B26" s="421" t="s">
        <v>155</v>
      </c>
      <c r="C26" s="421" t="s">
        <v>142</v>
      </c>
      <c r="D26" s="425">
        <v>58468.413163667603</v>
      </c>
      <c r="E26" s="485">
        <v>10</v>
      </c>
      <c r="F26" s="425">
        <v>584684.13163667603</v>
      </c>
      <c r="G26" s="487">
        <v>3.2933715514672101E-4</v>
      </c>
      <c r="H26" s="428">
        <v>0.99864524558345702</v>
      </c>
    </row>
    <row r="27" spans="1:8" ht="15" thickBot="1" x14ac:dyDescent="0.4">
      <c r="A27" s="421" t="s">
        <v>310</v>
      </c>
      <c r="B27" s="421" t="s">
        <v>951</v>
      </c>
      <c r="C27" s="421" t="s">
        <v>25</v>
      </c>
      <c r="D27" s="425">
        <v>44258.8861666667</v>
      </c>
      <c r="E27" s="485">
        <v>15</v>
      </c>
      <c r="F27" s="425">
        <v>663883.29249999998</v>
      </c>
      <c r="G27" s="487">
        <v>2.49298636159159E-4</v>
      </c>
      <c r="H27" s="428">
        <v>0.99889454421961599</v>
      </c>
    </row>
    <row r="28" spans="1:8" ht="15" thickBot="1" x14ac:dyDescent="0.4">
      <c r="A28" s="421" t="s">
        <v>310</v>
      </c>
      <c r="B28" s="421" t="s">
        <v>571</v>
      </c>
      <c r="C28" s="421" t="s">
        <v>25</v>
      </c>
      <c r="D28" s="425">
        <v>42019.587906943903</v>
      </c>
      <c r="E28" s="485">
        <v>7.7986458303671196</v>
      </c>
      <c r="F28" s="425">
        <v>327695.88402423298</v>
      </c>
      <c r="G28" s="487">
        <v>2.36685259491698E-4</v>
      </c>
      <c r="H28" s="428">
        <v>0.99913122947910704</v>
      </c>
    </row>
    <row r="29" spans="1:8" ht="15" thickBot="1" x14ac:dyDescent="0.4">
      <c r="A29" s="421" t="s">
        <v>310</v>
      </c>
      <c r="B29" s="486" t="s">
        <v>1166</v>
      </c>
      <c r="C29" s="486" t="s">
        <v>541</v>
      </c>
      <c r="D29" s="425">
        <v>29706.551125489201</v>
      </c>
      <c r="E29" s="485">
        <v>25</v>
      </c>
      <c r="F29" s="425">
        <v>742663.77813722997</v>
      </c>
      <c r="G29" s="487">
        <v>1.6732916984599699E-4</v>
      </c>
      <c r="H29" s="428">
        <v>0.99929855864895301</v>
      </c>
    </row>
    <row r="30" spans="1:8" ht="15" thickBot="1" x14ac:dyDescent="0.4">
      <c r="A30" s="421" t="s">
        <v>310</v>
      </c>
      <c r="B30" s="421" t="s">
        <v>577</v>
      </c>
      <c r="C30" s="421" t="s">
        <v>24</v>
      </c>
      <c r="D30" s="425">
        <v>27759</v>
      </c>
      <c r="E30" s="485">
        <v>5.7</v>
      </c>
      <c r="F30" s="425">
        <v>158226.29999999999</v>
      </c>
      <c r="G30" s="487">
        <v>1.5635912786151601E-4</v>
      </c>
      <c r="H30" s="428">
        <v>0.99945491777681505</v>
      </c>
    </row>
    <row r="31" spans="1:8" ht="15" thickBot="1" x14ac:dyDescent="0.4">
      <c r="A31" s="421" t="s">
        <v>310</v>
      </c>
      <c r="B31" s="421" t="s">
        <v>956</v>
      </c>
      <c r="C31" s="421" t="s">
        <v>25</v>
      </c>
      <c r="D31" s="425">
        <v>27461.117613505801</v>
      </c>
      <c r="E31" s="485">
        <v>20</v>
      </c>
      <c r="F31" s="425">
        <v>549222.35227011505</v>
      </c>
      <c r="G31" s="487">
        <v>1.54681234920216E-4</v>
      </c>
      <c r="H31" s="428">
        <v>0.99960959901173496</v>
      </c>
    </row>
    <row r="32" spans="1:8" ht="15" thickBot="1" x14ac:dyDescent="0.4">
      <c r="A32" s="421" t="s">
        <v>310</v>
      </c>
      <c r="B32" s="421" t="s">
        <v>1027</v>
      </c>
      <c r="C32" s="421" t="s">
        <v>25</v>
      </c>
      <c r="D32" s="425">
        <v>17363.34</v>
      </c>
      <c r="E32" s="485">
        <v>15.880669272156201</v>
      </c>
      <c r="F32" s="425">
        <v>275741.46000000002</v>
      </c>
      <c r="G32" s="487">
        <v>9.7803116076334497E-5</v>
      </c>
      <c r="H32" s="428">
        <v>0.99970740212781195</v>
      </c>
    </row>
    <row r="33" spans="1:8" ht="15" thickBot="1" x14ac:dyDescent="0.4">
      <c r="A33" s="421" t="s">
        <v>310</v>
      </c>
      <c r="B33" s="421" t="s">
        <v>156</v>
      </c>
      <c r="C33" s="421" t="s">
        <v>142</v>
      </c>
      <c r="D33" s="425">
        <v>16641.637896546301</v>
      </c>
      <c r="E33" s="485">
        <v>17.5967582613705</v>
      </c>
      <c r="F33" s="425">
        <v>292838.87913878798</v>
      </c>
      <c r="G33" s="487">
        <v>9.3737958416770399E-5</v>
      </c>
      <c r="H33" s="428">
        <v>0.999801140086228</v>
      </c>
    </row>
    <row r="34" spans="1:8" ht="15" thickBot="1" x14ac:dyDescent="0.4">
      <c r="A34" s="421" t="s">
        <v>310</v>
      </c>
      <c r="B34" s="421" t="s">
        <v>154</v>
      </c>
      <c r="C34" s="421" t="s">
        <v>142</v>
      </c>
      <c r="D34" s="425">
        <v>9014.0983095178308</v>
      </c>
      <c r="E34" s="485">
        <v>10</v>
      </c>
      <c r="F34" s="425">
        <v>90140.983095178293</v>
      </c>
      <c r="G34" s="487">
        <v>5.07740390552315E-5</v>
      </c>
      <c r="H34" s="428">
        <v>0.99985191412528396</v>
      </c>
    </row>
    <row r="35" spans="1:8" ht="15" thickBot="1" x14ac:dyDescent="0.4">
      <c r="A35" s="421" t="s">
        <v>310</v>
      </c>
      <c r="B35" s="421" t="s">
        <v>573</v>
      </c>
      <c r="C35" s="421" t="s">
        <v>24</v>
      </c>
      <c r="D35" s="425">
        <v>8200.9595760054108</v>
      </c>
      <c r="E35" s="485">
        <v>8</v>
      </c>
      <c r="F35" s="425">
        <v>65607.676608043301</v>
      </c>
      <c r="G35" s="487">
        <v>4.6193842967388997E-5</v>
      </c>
      <c r="H35" s="428">
        <v>0.99989810796825096</v>
      </c>
    </row>
    <row r="36" spans="1:8" ht="15" thickBot="1" x14ac:dyDescent="0.4">
      <c r="A36" s="421" t="s">
        <v>310</v>
      </c>
      <c r="B36" s="421" t="s">
        <v>615</v>
      </c>
      <c r="C36" s="421" t="s">
        <v>26</v>
      </c>
      <c r="D36" s="425">
        <v>8064.72</v>
      </c>
      <c r="E36" s="485">
        <v>5</v>
      </c>
      <c r="F36" s="425">
        <v>40323.599999999999</v>
      </c>
      <c r="G36" s="487">
        <v>4.5426441357661398E-5</v>
      </c>
      <c r="H36" s="428">
        <v>0.99994353440960804</v>
      </c>
    </row>
    <row r="37" spans="1:8" ht="15" thickBot="1" x14ac:dyDescent="0.4">
      <c r="A37" s="421" t="s">
        <v>310</v>
      </c>
      <c r="B37" s="421" t="s">
        <v>1017</v>
      </c>
      <c r="C37" s="421" t="s">
        <v>541</v>
      </c>
      <c r="D37" s="425">
        <v>6049</v>
      </c>
      <c r="E37" s="485">
        <v>10</v>
      </c>
      <c r="F37" s="425">
        <v>60490</v>
      </c>
      <c r="G37" s="487">
        <v>3.4072422076959099E-5</v>
      </c>
      <c r="H37" s="428">
        <v>0.99997760683168502</v>
      </c>
    </row>
    <row r="38" spans="1:8" ht="15" thickBot="1" x14ac:dyDescent="0.4">
      <c r="A38" s="421" t="s">
        <v>310</v>
      </c>
      <c r="B38" s="421" t="s">
        <v>1010</v>
      </c>
      <c r="C38" s="421" t="s">
        <v>142</v>
      </c>
      <c r="D38" s="425">
        <v>1835.0344329468301</v>
      </c>
      <c r="E38" s="485">
        <v>15</v>
      </c>
      <c r="F38" s="425">
        <v>27525.516494202398</v>
      </c>
      <c r="G38" s="487">
        <v>1.03362651223537E-5</v>
      </c>
      <c r="H38" s="428">
        <v>0.99998794309680805</v>
      </c>
    </row>
    <row r="39" spans="1:8" ht="15" thickBot="1" x14ac:dyDescent="0.4">
      <c r="A39" s="421" t="s">
        <v>310</v>
      </c>
      <c r="B39" s="421" t="s">
        <v>762</v>
      </c>
      <c r="C39" s="421" t="s">
        <v>25</v>
      </c>
      <c r="D39" s="425">
        <v>1340.06795698925</v>
      </c>
      <c r="E39" s="485">
        <v>15</v>
      </c>
      <c r="F39" s="425">
        <v>20101.019354838802</v>
      </c>
      <c r="G39" s="487">
        <v>7.54824946972161E-6</v>
      </c>
      <c r="H39" s="428">
        <v>0.99999549134627796</v>
      </c>
    </row>
    <row r="40" spans="1:8" ht="15" thickBot="1" x14ac:dyDescent="0.4">
      <c r="A40" s="421" t="s">
        <v>310</v>
      </c>
      <c r="B40" s="421" t="s">
        <v>1092</v>
      </c>
      <c r="C40" s="421" t="s">
        <v>540</v>
      </c>
      <c r="D40" s="425">
        <v>432</v>
      </c>
      <c r="E40" s="485">
        <v>7</v>
      </c>
      <c r="F40" s="425">
        <v>3024</v>
      </c>
      <c r="G40" s="487">
        <v>2.43334209575903E-6</v>
      </c>
      <c r="H40" s="428">
        <v>0.99999792468837301</v>
      </c>
    </row>
    <row r="41" spans="1:8" ht="15" thickBot="1" x14ac:dyDescent="0.4">
      <c r="A41" s="421" t="s">
        <v>310</v>
      </c>
      <c r="B41" s="421" t="s">
        <v>617</v>
      </c>
      <c r="C41" s="421" t="s">
        <v>142</v>
      </c>
      <c r="D41" s="425">
        <v>286.87290953896201</v>
      </c>
      <c r="E41" s="485">
        <v>5</v>
      </c>
      <c r="F41" s="425">
        <v>1434.36454769481</v>
      </c>
      <c r="G41" s="487">
        <v>1.6158794604491399E-6</v>
      </c>
      <c r="H41" s="428">
        <v>0.99999954056783402</v>
      </c>
    </row>
    <row r="42" spans="1:8" x14ac:dyDescent="0.35">
      <c r="A42" s="486" t="s">
        <v>310</v>
      </c>
      <c r="B42" s="486" t="s">
        <v>968</v>
      </c>
      <c r="C42" s="486" t="s">
        <v>142</v>
      </c>
      <c r="D42" s="608">
        <v>81.564649765533403</v>
      </c>
      <c r="E42" s="609">
        <v>2</v>
      </c>
      <c r="F42" s="608">
        <v>163.12929953106701</v>
      </c>
      <c r="G42" s="610">
        <v>4.5943216620443098E-7</v>
      </c>
      <c r="H42" s="611">
        <v>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B8097-5E32-4E29-AC2E-47547566FCC7}">
  <dimension ref="A1:H49"/>
  <sheetViews>
    <sheetView showGridLines="0" workbookViewId="0">
      <selection activeCell="F1" sqref="F1:F1048576"/>
    </sheetView>
  </sheetViews>
  <sheetFormatPr defaultRowHeight="14.5" x14ac:dyDescent="0.35"/>
  <cols>
    <col min="1" max="1" width="14.7265625" customWidth="1"/>
    <col min="2" max="2" width="36" customWidth="1"/>
    <col min="3" max="3" width="16.1796875" customWidth="1"/>
    <col min="4" max="4" width="18.26953125" customWidth="1"/>
    <col min="5" max="5" width="15.81640625" customWidth="1"/>
    <col min="6" max="6" width="13.453125" customWidth="1"/>
    <col min="7" max="7" width="9.453125" customWidth="1"/>
    <col min="8" max="8" width="10.81640625" customWidth="1"/>
  </cols>
  <sheetData>
    <row r="1" spans="1:8" ht="27" thickBot="1" x14ac:dyDescent="0.4">
      <c r="A1" s="420" t="s">
        <v>115</v>
      </c>
      <c r="B1" s="420" t="s">
        <v>564</v>
      </c>
      <c r="C1" s="420" t="s">
        <v>23</v>
      </c>
      <c r="D1" s="424" t="s">
        <v>565</v>
      </c>
      <c r="E1" s="424" t="s">
        <v>561</v>
      </c>
      <c r="F1" s="424" t="s">
        <v>566</v>
      </c>
      <c r="G1" s="424" t="s">
        <v>567</v>
      </c>
      <c r="H1" s="424" t="s">
        <v>568</v>
      </c>
    </row>
    <row r="2" spans="1:8" ht="15.5" thickTop="1" thickBot="1" x14ac:dyDescent="0.4">
      <c r="A2" s="421" t="s">
        <v>310</v>
      </c>
      <c r="B2" s="421" t="s">
        <v>1341</v>
      </c>
      <c r="C2" s="421" t="s">
        <v>24</v>
      </c>
      <c r="D2" s="425">
        <v>66961022.499675795</v>
      </c>
      <c r="E2" s="485">
        <v>4.7484920910081705</v>
      </c>
      <c r="F2" s="425">
        <v>317963885.74553066</v>
      </c>
      <c r="G2" s="487">
        <v>0.37717378431372306</v>
      </c>
      <c r="H2" s="428">
        <v>0.37717378431372306</v>
      </c>
    </row>
    <row r="3" spans="1:8" ht="15" thickBot="1" x14ac:dyDescent="0.4">
      <c r="A3" s="421" t="s">
        <v>310</v>
      </c>
      <c r="B3" s="421" t="s">
        <v>1345</v>
      </c>
      <c r="C3" s="421" t="s">
        <v>24</v>
      </c>
      <c r="D3" s="425">
        <v>33141993.378646124</v>
      </c>
      <c r="E3" s="485">
        <v>4.7186479546787377</v>
      </c>
      <c r="F3" s="425">
        <v>156385399.27012479</v>
      </c>
      <c r="G3" s="487">
        <v>0.18668011024450581</v>
      </c>
      <c r="H3" s="487">
        <v>0.56385389455822887</v>
      </c>
    </row>
    <row r="4" spans="1:8" ht="15" thickBot="1" x14ac:dyDescent="0.4">
      <c r="A4" s="421" t="s">
        <v>310</v>
      </c>
      <c r="B4" s="421" t="s">
        <v>1344</v>
      </c>
      <c r="C4" s="421" t="s">
        <v>24</v>
      </c>
      <c r="D4" s="425">
        <v>19545051.657682512</v>
      </c>
      <c r="E4" s="485">
        <v>3.8064128505913559</v>
      </c>
      <c r="F4" s="425">
        <v>74396535.7952746</v>
      </c>
      <c r="G4" s="487">
        <v>0.11009212259820274</v>
      </c>
      <c r="H4" s="487">
        <v>0.67394601715643165</v>
      </c>
    </row>
    <row r="5" spans="1:8" ht="15" thickBot="1" x14ac:dyDescent="0.4">
      <c r="A5" s="421" t="s">
        <v>310</v>
      </c>
      <c r="B5" s="421" t="s">
        <v>1343</v>
      </c>
      <c r="C5" s="421" t="s">
        <v>24</v>
      </c>
      <c r="D5" s="425">
        <v>14423149.086824933</v>
      </c>
      <c r="E5" s="485">
        <v>5.8489344256356359</v>
      </c>
      <c r="F5" s="425">
        <v>84360053.220005542</v>
      </c>
      <c r="G5" s="487">
        <v>8.1241795894396895E-2</v>
      </c>
      <c r="H5" s="487">
        <v>0.75518781305082849</v>
      </c>
    </row>
    <row r="6" spans="1:8" ht="15" thickBot="1" x14ac:dyDescent="0.4">
      <c r="A6" s="421" t="s">
        <v>310</v>
      </c>
      <c r="B6" s="421" t="s">
        <v>1361</v>
      </c>
      <c r="C6" s="421" t="s">
        <v>24</v>
      </c>
      <c r="D6" s="425">
        <v>12066637.83084497</v>
      </c>
      <c r="E6" s="485">
        <v>5.8909652972975799</v>
      </c>
      <c r="F6" s="425">
        <v>71084144.716565862</v>
      </c>
      <c r="G6" s="487">
        <v>6.7968189324244088E-2</v>
      </c>
      <c r="H6" s="487">
        <v>0.82315600237507258</v>
      </c>
    </row>
    <row r="7" spans="1:8" ht="15" thickBot="1" x14ac:dyDescent="0.4">
      <c r="A7" s="421" t="s">
        <v>310</v>
      </c>
      <c r="B7" s="421" t="s">
        <v>583</v>
      </c>
      <c r="C7" s="421" t="s">
        <v>540</v>
      </c>
      <c r="D7" s="425">
        <v>10972641.861992825</v>
      </c>
      <c r="E7" s="485">
        <v>7</v>
      </c>
      <c r="F7" s="425">
        <v>76808493.033949777</v>
      </c>
      <c r="G7" s="487">
        <v>6.1805998482580643E-2</v>
      </c>
      <c r="H7" s="487">
        <v>0.8849620008576532</v>
      </c>
    </row>
    <row r="8" spans="1:8" ht="15" thickBot="1" x14ac:dyDescent="0.4">
      <c r="A8" s="421" t="s">
        <v>310</v>
      </c>
      <c r="B8" s="421" t="s">
        <v>595</v>
      </c>
      <c r="C8" s="421" t="s">
        <v>142</v>
      </c>
      <c r="D8" s="425">
        <v>1551647.8851914969</v>
      </c>
      <c r="E8" s="485">
        <v>10.000000000000002</v>
      </c>
      <c r="F8" s="425">
        <v>15516478.851914972</v>
      </c>
      <c r="G8" s="487">
        <v>8.7400234185924467E-3</v>
      </c>
      <c r="H8" s="487">
        <v>0.89370202427624568</v>
      </c>
    </row>
    <row r="9" spans="1:8" ht="15" thickBot="1" x14ac:dyDescent="0.4">
      <c r="A9" s="421" t="s">
        <v>310</v>
      </c>
      <c r="B9" s="421" t="s">
        <v>814</v>
      </c>
      <c r="C9" s="421" t="s">
        <v>142</v>
      </c>
      <c r="D9" s="425">
        <v>1345201.1959750424</v>
      </c>
      <c r="E9" s="485">
        <v>10.000000000000002</v>
      </c>
      <c r="F9" s="425">
        <v>13452011.959750427</v>
      </c>
      <c r="G9" s="487">
        <v>7.5771636514617071E-3</v>
      </c>
      <c r="H9" s="487">
        <v>0.90127918792770734</v>
      </c>
    </row>
    <row r="10" spans="1:8" ht="15" thickBot="1" x14ac:dyDescent="0.4">
      <c r="A10" s="421" t="s">
        <v>310</v>
      </c>
      <c r="B10" s="421" t="s">
        <v>1340</v>
      </c>
      <c r="C10" s="421" t="s">
        <v>24</v>
      </c>
      <c r="D10" s="425">
        <v>6627765.8878939832</v>
      </c>
      <c r="E10" s="485">
        <v>12.630433184345913</v>
      </c>
      <c r="F10" s="425">
        <v>83711554.20853202</v>
      </c>
      <c r="G10" s="487">
        <v>3.733245772187066E-2</v>
      </c>
      <c r="H10" s="487">
        <v>0.938611645649578</v>
      </c>
    </row>
    <row r="11" spans="1:8" ht="15" thickBot="1" x14ac:dyDescent="0.4">
      <c r="A11" s="421" t="s">
        <v>310</v>
      </c>
      <c r="B11" s="421" t="s">
        <v>608</v>
      </c>
      <c r="C11" s="421" t="s">
        <v>541</v>
      </c>
      <c r="D11" s="425">
        <v>898068.93319904944</v>
      </c>
      <c r="E11" s="485">
        <v>18.030984641414872</v>
      </c>
      <c r="F11" s="425">
        <v>16193067.141443899</v>
      </c>
      <c r="G11" s="487">
        <v>5.0585855093672394E-3</v>
      </c>
      <c r="H11" s="487">
        <v>0.94367023115894522</v>
      </c>
    </row>
    <row r="12" spans="1:8" ht="15" thickBot="1" x14ac:dyDescent="0.4">
      <c r="A12" s="421" t="s">
        <v>310</v>
      </c>
      <c r="B12" s="421" t="s">
        <v>600</v>
      </c>
      <c r="C12" s="421" t="s">
        <v>541</v>
      </c>
      <c r="D12" s="425">
        <v>888928.2864904555</v>
      </c>
      <c r="E12" s="485">
        <v>18.227498295620403</v>
      </c>
      <c r="F12" s="425">
        <v>16202938.826933542</v>
      </c>
      <c r="G12" s="487">
        <v>5.007098656546677E-3</v>
      </c>
      <c r="H12" s="487">
        <v>0.94867732981549191</v>
      </c>
    </row>
    <row r="13" spans="1:8" ht="15" thickBot="1" x14ac:dyDescent="0.4">
      <c r="A13" s="421" t="s">
        <v>310</v>
      </c>
      <c r="B13" s="421" t="s">
        <v>831</v>
      </c>
      <c r="C13" s="421" t="s">
        <v>24</v>
      </c>
      <c r="D13" s="425">
        <v>3938224.452349456</v>
      </c>
      <c r="E13" s="485">
        <v>7.6680526174502894</v>
      </c>
      <c r="F13" s="425">
        <v>30198512.319944978</v>
      </c>
      <c r="G13" s="487">
        <v>2.2182979959373766E-2</v>
      </c>
      <c r="H13" s="487">
        <v>0.9708603097748657</v>
      </c>
    </row>
    <row r="14" spans="1:8" ht="15" thickBot="1" x14ac:dyDescent="0.4">
      <c r="A14" s="421" t="s">
        <v>310</v>
      </c>
      <c r="B14" s="421" t="s">
        <v>156</v>
      </c>
      <c r="C14" s="421" t="s">
        <v>142</v>
      </c>
      <c r="D14" s="425">
        <v>113521.59965612571</v>
      </c>
      <c r="E14" s="485">
        <v>19.062160260447776</v>
      </c>
      <c r="F14" s="425">
        <v>2163966.9256674615</v>
      </c>
      <c r="G14" s="487">
        <v>6.3943723893785656E-4</v>
      </c>
      <c r="H14" s="487">
        <v>0.97149974701380359</v>
      </c>
    </row>
    <row r="15" spans="1:8" ht="15" thickBot="1" x14ac:dyDescent="0.4">
      <c r="A15" s="421" t="s">
        <v>310</v>
      </c>
      <c r="B15" s="421" t="s">
        <v>95</v>
      </c>
      <c r="C15" s="421" t="s">
        <v>25</v>
      </c>
      <c r="D15" s="425">
        <v>327987.75916666701</v>
      </c>
      <c r="E15" s="485">
        <v>19.999999999999968</v>
      </c>
      <c r="F15" s="425">
        <v>6559755.1833333299</v>
      </c>
      <c r="G15" s="487">
        <v>1.8474685677637131E-3</v>
      </c>
      <c r="H15" s="487">
        <v>0.97334721558156734</v>
      </c>
    </row>
    <row r="16" spans="1:8" ht="15" thickBot="1" x14ac:dyDescent="0.4">
      <c r="A16" s="421" t="s">
        <v>310</v>
      </c>
      <c r="B16" s="421" t="s">
        <v>1010</v>
      </c>
      <c r="C16" s="421" t="s">
        <v>142</v>
      </c>
      <c r="D16" s="425">
        <v>1835.0344329468301</v>
      </c>
      <c r="E16" s="485">
        <v>14.999999999999972</v>
      </c>
      <c r="F16" s="425">
        <v>27525.516494202398</v>
      </c>
      <c r="G16" s="487">
        <v>1.0336265122353739E-5</v>
      </c>
      <c r="H16" s="487">
        <v>0.97335755184668971</v>
      </c>
    </row>
    <row r="17" spans="1:8" ht="15" thickBot="1" x14ac:dyDescent="0.4">
      <c r="A17" s="421" t="s">
        <v>310</v>
      </c>
      <c r="B17" s="421" t="s">
        <v>602</v>
      </c>
      <c r="C17" s="421" t="s">
        <v>25</v>
      </c>
      <c r="D17" s="425">
        <v>183128.6810551027</v>
      </c>
      <c r="E17" s="485">
        <v>11.000000000000004</v>
      </c>
      <c r="F17" s="425">
        <v>2014415.4916061303</v>
      </c>
      <c r="G17" s="487">
        <v>1.0315155753523374E-3</v>
      </c>
      <c r="H17" s="487">
        <v>0.97438906742204201</v>
      </c>
    </row>
    <row r="18" spans="1:8" ht="15" thickBot="1" x14ac:dyDescent="0.4">
      <c r="A18" s="421" t="s">
        <v>310</v>
      </c>
      <c r="B18" s="421" t="s">
        <v>1368</v>
      </c>
      <c r="C18" s="421" t="s">
        <v>24</v>
      </c>
      <c r="D18" s="425">
        <v>838576.50399999984</v>
      </c>
      <c r="E18" s="485">
        <v>6.5389978167136231</v>
      </c>
      <c r="F18" s="425">
        <v>5483449.9288033415</v>
      </c>
      <c r="G18" s="487">
        <v>4.7234803418926769E-3</v>
      </c>
      <c r="H18" s="487">
        <v>0.97911254776393464</v>
      </c>
    </row>
    <row r="19" spans="1:8" ht="15" thickBot="1" x14ac:dyDescent="0.4">
      <c r="A19" s="421" t="s">
        <v>310</v>
      </c>
      <c r="B19" s="421" t="s">
        <v>1339</v>
      </c>
      <c r="C19" s="421" t="s">
        <v>141</v>
      </c>
      <c r="D19" s="425">
        <v>571037.69101816008</v>
      </c>
      <c r="E19" s="485">
        <v>7.4745995948665938</v>
      </c>
      <c r="F19" s="425">
        <v>4268278.0939378943</v>
      </c>
      <c r="G19" s="487">
        <v>3.2165047495822329E-3</v>
      </c>
      <c r="H19" s="487">
        <v>0.98232905251351688</v>
      </c>
    </row>
    <row r="20" spans="1:8" ht="15" thickBot="1" x14ac:dyDescent="0.4">
      <c r="A20" s="421" t="s">
        <v>310</v>
      </c>
      <c r="B20" s="421" t="s">
        <v>580</v>
      </c>
      <c r="C20" s="421" t="s">
        <v>25</v>
      </c>
      <c r="D20" s="425">
        <v>613598.15102848283</v>
      </c>
      <c r="E20" s="485">
        <v>8.6108761208262603</v>
      </c>
      <c r="F20" s="425">
        <v>5283617.6664743079</v>
      </c>
      <c r="G20" s="487">
        <v>3.4562365990220174E-3</v>
      </c>
      <c r="H20" s="487">
        <v>0.98578528911253893</v>
      </c>
    </row>
    <row r="21" spans="1:8" ht="15" thickBot="1" x14ac:dyDescent="0.4">
      <c r="A21" s="421" t="s">
        <v>310</v>
      </c>
      <c r="B21" s="421" t="s">
        <v>1367</v>
      </c>
      <c r="C21" s="421" t="s">
        <v>541</v>
      </c>
      <c r="D21" s="425">
        <v>594906.97893144004</v>
      </c>
      <c r="E21" s="485">
        <v>20.282410392044842</v>
      </c>
      <c r="F21" s="425">
        <v>12066147.491779041</v>
      </c>
      <c r="G21" s="487">
        <v>3.3509541548488444E-3</v>
      </c>
      <c r="H21" s="487">
        <v>0.9891362432673878</v>
      </c>
    </row>
    <row r="22" spans="1:8" ht="15" thickBot="1" x14ac:dyDescent="0.4">
      <c r="A22" s="421" t="s">
        <v>310</v>
      </c>
      <c r="B22" s="421" t="s">
        <v>570</v>
      </c>
      <c r="C22" s="421" t="s">
        <v>25</v>
      </c>
      <c r="D22" s="425">
        <v>521394.3767443102</v>
      </c>
      <c r="E22" s="485">
        <v>18.5110186370175</v>
      </c>
      <c r="F22" s="425">
        <v>9651541.0251500495</v>
      </c>
      <c r="G22" s="487">
        <v>2.936877049592525E-3</v>
      </c>
      <c r="H22" s="487">
        <v>0.99207312031698036</v>
      </c>
    </row>
    <row r="23" spans="1:8" ht="15" thickBot="1" x14ac:dyDescent="0.4">
      <c r="A23" s="421" t="s">
        <v>310</v>
      </c>
      <c r="B23" s="421" t="s">
        <v>571</v>
      </c>
      <c r="C23" s="421" t="s">
        <v>25</v>
      </c>
      <c r="D23" s="425">
        <v>42019.587906943954</v>
      </c>
      <c r="E23" s="485">
        <v>7.798645830367116</v>
      </c>
      <c r="F23" s="425">
        <v>327695.88402423298</v>
      </c>
      <c r="G23" s="487">
        <v>2.3668525949169819E-4</v>
      </c>
      <c r="H23" s="487">
        <v>0.99230980557647208</v>
      </c>
    </row>
    <row r="24" spans="1:8" ht="15" thickBot="1" x14ac:dyDescent="0.4">
      <c r="A24" s="421" t="s">
        <v>310</v>
      </c>
      <c r="B24" s="421" t="s">
        <v>956</v>
      </c>
      <c r="C24" s="421" t="s">
        <v>25</v>
      </c>
      <c r="D24" s="425">
        <v>27461.117613505758</v>
      </c>
      <c r="E24" s="485">
        <v>19.227121366818952</v>
      </c>
      <c r="F24" s="425">
        <v>527998.24122336484</v>
      </c>
      <c r="G24" s="487">
        <v>1.5468123492021573E-4</v>
      </c>
      <c r="H24" s="487">
        <v>0.99246448681139232</v>
      </c>
    </row>
    <row r="25" spans="1:8" ht="15" thickBot="1" x14ac:dyDescent="0.4">
      <c r="A25" s="421" t="s">
        <v>310</v>
      </c>
      <c r="B25" s="421" t="s">
        <v>616</v>
      </c>
      <c r="C25" s="421" t="s">
        <v>25</v>
      </c>
      <c r="D25" s="425">
        <v>280003.75949957798</v>
      </c>
      <c r="E25" s="485">
        <v>4.511872247455285</v>
      </c>
      <c r="F25" s="425">
        <v>1263341.19166929</v>
      </c>
      <c r="G25" s="487">
        <v>1.5771873494470122E-3</v>
      </c>
      <c r="H25" s="487">
        <v>0.99404167416083933</v>
      </c>
    </row>
    <row r="26" spans="1:8" ht="15" thickBot="1" x14ac:dyDescent="0.4">
      <c r="A26" s="421" t="s">
        <v>310</v>
      </c>
      <c r="B26" s="486" t="s">
        <v>603</v>
      </c>
      <c r="C26" s="486" t="s">
        <v>141</v>
      </c>
      <c r="D26" s="425">
        <v>231025</v>
      </c>
      <c r="E26" s="485">
        <v>9</v>
      </c>
      <c r="F26" s="425">
        <v>2079225</v>
      </c>
      <c r="G26" s="487">
        <v>1.3013029112794651E-3</v>
      </c>
      <c r="H26" s="487">
        <v>0.99534297707211883</v>
      </c>
    </row>
    <row r="27" spans="1:8" ht="15" thickBot="1" x14ac:dyDescent="0.4">
      <c r="A27" s="421" t="s">
        <v>310</v>
      </c>
      <c r="B27" s="421" t="s">
        <v>579</v>
      </c>
      <c r="C27" s="421" t="s">
        <v>24</v>
      </c>
      <c r="D27" s="425">
        <v>168383.10108209599</v>
      </c>
      <c r="E27" s="485">
        <v>5.1828109291145195</v>
      </c>
      <c r="F27" s="425">
        <v>872697.77656648203</v>
      </c>
      <c r="G27" s="487">
        <v>9.4845761129053543E-4</v>
      </c>
      <c r="H27" s="487">
        <v>0.99629143468340942</v>
      </c>
    </row>
    <row r="28" spans="1:8" ht="15" thickBot="1" x14ac:dyDescent="0.4">
      <c r="A28" s="421" t="s">
        <v>310</v>
      </c>
      <c r="B28" s="421" t="s">
        <v>613</v>
      </c>
      <c r="C28" s="421" t="s">
        <v>25</v>
      </c>
      <c r="D28" s="425">
        <v>144802.11486194481</v>
      </c>
      <c r="E28" s="485">
        <v>18.999995183690757</v>
      </c>
      <c r="F28" s="425">
        <v>2751239.484965187</v>
      </c>
      <c r="G28" s="487">
        <v>8.1563213344561095E-4</v>
      </c>
      <c r="H28" s="487">
        <v>0.99710706681685501</v>
      </c>
    </row>
    <row r="29" spans="1:8" ht="15" thickBot="1" x14ac:dyDescent="0.4">
      <c r="A29" s="421" t="s">
        <v>310</v>
      </c>
      <c r="B29" s="421" t="s">
        <v>605</v>
      </c>
      <c r="C29" s="421" t="s">
        <v>25</v>
      </c>
      <c r="D29" s="425">
        <v>118842.4485965182</v>
      </c>
      <c r="E29" s="485">
        <v>11.385395029710983</v>
      </c>
      <c r="F29" s="425">
        <v>1353068.2235694812</v>
      </c>
      <c r="G29" s="487">
        <v>6.694081780856154E-4</v>
      </c>
      <c r="H29" s="487">
        <v>0.9977764749949406</v>
      </c>
    </row>
    <row r="30" spans="1:8" ht="15" thickBot="1" x14ac:dyDescent="0.4">
      <c r="A30" s="421" t="s">
        <v>310</v>
      </c>
      <c r="B30" s="421" t="s">
        <v>958</v>
      </c>
      <c r="C30" s="421" t="s">
        <v>141</v>
      </c>
      <c r="D30" s="425">
        <v>98363.65</v>
      </c>
      <c r="E30" s="485">
        <v>6.5</v>
      </c>
      <c r="F30" s="425">
        <v>639363.72499999998</v>
      </c>
      <c r="G30" s="487">
        <v>5.5405650517941494E-4</v>
      </c>
      <c r="H30" s="487">
        <v>0.99833053150011997</v>
      </c>
    </row>
    <row r="31" spans="1:8" ht="15" thickBot="1" x14ac:dyDescent="0.4">
      <c r="A31" s="421" t="s">
        <v>310</v>
      </c>
      <c r="B31" s="421" t="s">
        <v>834</v>
      </c>
      <c r="C31" s="421" t="s">
        <v>25</v>
      </c>
      <c r="D31" s="425">
        <v>66664.791239218597</v>
      </c>
      <c r="E31" s="485">
        <v>18.99999999999995</v>
      </c>
      <c r="F31" s="425">
        <v>1266631.03354515</v>
      </c>
      <c r="G31" s="487">
        <v>3.7550519173004194E-4</v>
      </c>
      <c r="H31" s="487">
        <v>0.99870603669184999</v>
      </c>
    </row>
    <row r="32" spans="1:8" ht="15" thickBot="1" x14ac:dyDescent="0.4">
      <c r="A32" s="421" t="s">
        <v>310</v>
      </c>
      <c r="B32" s="421" t="s">
        <v>798</v>
      </c>
      <c r="C32" s="421" t="s">
        <v>24</v>
      </c>
      <c r="D32" s="425">
        <v>50129.123276799997</v>
      </c>
      <c r="E32" s="485">
        <v>10.031440101698257</v>
      </c>
      <c r="F32" s="425">
        <v>502867.297501867</v>
      </c>
      <c r="G32" s="487">
        <v>2.823641340114145E-4</v>
      </c>
      <c r="H32" s="487">
        <v>0.99898840082586138</v>
      </c>
    </row>
    <row r="33" spans="1:8" ht="15" thickBot="1" x14ac:dyDescent="0.4">
      <c r="A33" s="421" t="s">
        <v>310</v>
      </c>
      <c r="B33" s="421" t="s">
        <v>1017</v>
      </c>
      <c r="C33" s="421" t="s">
        <v>541</v>
      </c>
      <c r="D33" s="425">
        <v>6049</v>
      </c>
      <c r="E33" s="485">
        <v>10</v>
      </c>
      <c r="F33" s="425">
        <v>60490</v>
      </c>
      <c r="G33" s="487">
        <v>3.4072422076959133E-5</v>
      </c>
      <c r="H33" s="487">
        <v>0.99902247324793836</v>
      </c>
    </row>
    <row r="34" spans="1:8" ht="15" thickBot="1" x14ac:dyDescent="0.4">
      <c r="A34" s="421" t="s">
        <v>310</v>
      </c>
      <c r="B34" s="421" t="s">
        <v>951</v>
      </c>
      <c r="C34" s="421" t="s">
        <v>25</v>
      </c>
      <c r="D34" s="425">
        <v>44258.8861666667</v>
      </c>
      <c r="E34" s="485">
        <v>14.999999999999988</v>
      </c>
      <c r="F34" s="425">
        <v>663883.29249999998</v>
      </c>
      <c r="G34" s="487">
        <v>2.4929863615915949E-4</v>
      </c>
      <c r="H34" s="487">
        <v>0.99927177188409755</v>
      </c>
    </row>
    <row r="35" spans="1:8" ht="15" thickBot="1" x14ac:dyDescent="0.4">
      <c r="A35" s="421" t="s">
        <v>310</v>
      </c>
      <c r="B35" s="421" t="s">
        <v>1166</v>
      </c>
      <c r="C35" s="421" t="s">
        <v>541</v>
      </c>
      <c r="D35" s="425">
        <v>29706.551125489201</v>
      </c>
      <c r="E35" s="485">
        <v>24.999999999999996</v>
      </c>
      <c r="F35" s="425">
        <v>742663.77813722997</v>
      </c>
      <c r="G35" s="487">
        <v>1.6732916984599661E-4</v>
      </c>
      <c r="H35" s="487">
        <v>0.99943910105394351</v>
      </c>
    </row>
    <row r="36" spans="1:8" ht="15" thickBot="1" x14ac:dyDescent="0.4">
      <c r="A36" s="421" t="s">
        <v>310</v>
      </c>
      <c r="B36" s="421" t="s">
        <v>577</v>
      </c>
      <c r="C36" s="421" t="s">
        <v>24</v>
      </c>
      <c r="D36" s="425">
        <v>27759</v>
      </c>
      <c r="E36" s="485">
        <v>6</v>
      </c>
      <c r="F36" s="425">
        <v>166554</v>
      </c>
      <c r="G36" s="487">
        <v>1.5635912786151574E-4</v>
      </c>
      <c r="H36" s="487">
        <v>0.99959546018180501</v>
      </c>
    </row>
    <row r="37" spans="1:8" ht="15" thickBot="1" x14ac:dyDescent="0.4">
      <c r="A37" s="421" t="s">
        <v>310</v>
      </c>
      <c r="B37" s="421" t="s">
        <v>1365</v>
      </c>
      <c r="C37" s="421" t="s">
        <v>24</v>
      </c>
      <c r="D37" s="425">
        <v>21097.0550592</v>
      </c>
      <c r="E37" s="485">
        <v>10.607338253004771</v>
      </c>
      <c r="F37" s="425">
        <v>223783.59915520001</v>
      </c>
      <c r="G37" s="487">
        <v>1.1883414854652149E-4</v>
      </c>
      <c r="H37" s="487">
        <v>0.99971429433035153</v>
      </c>
    </row>
    <row r="38" spans="1:8" ht="15" thickBot="1" x14ac:dyDescent="0.4">
      <c r="A38" s="421" t="s">
        <v>310</v>
      </c>
      <c r="B38" s="421" t="s">
        <v>581</v>
      </c>
      <c r="C38" s="421" t="s">
        <v>25</v>
      </c>
      <c r="D38" s="425">
        <v>17363.34</v>
      </c>
      <c r="E38" s="485">
        <v>15.880669272156162</v>
      </c>
      <c r="F38" s="425">
        <v>275741.45999999996</v>
      </c>
      <c r="G38" s="487">
        <v>9.7803116076334537E-5</v>
      </c>
      <c r="H38" s="487">
        <v>0.99981209744642785</v>
      </c>
    </row>
    <row r="39" spans="1:8" ht="15" thickBot="1" x14ac:dyDescent="0.4">
      <c r="A39" s="421" t="s">
        <v>310</v>
      </c>
      <c r="B39" s="421" t="s">
        <v>800</v>
      </c>
      <c r="C39" s="421" t="s">
        <v>141</v>
      </c>
      <c r="D39" s="425">
        <v>14952.833060000001</v>
      </c>
      <c r="E39" s="485">
        <v>6.9450851182043483</v>
      </c>
      <c r="F39" s="425">
        <v>103848.69835999999</v>
      </c>
      <c r="G39" s="487">
        <v>8.4225366054989001E-5</v>
      </c>
      <c r="H39" s="487">
        <v>0.99989632281248286</v>
      </c>
    </row>
    <row r="40" spans="1:8" ht="15" thickBot="1" x14ac:dyDescent="0.4">
      <c r="A40" s="421" t="s">
        <v>310</v>
      </c>
      <c r="B40" s="421" t="s">
        <v>573</v>
      </c>
      <c r="C40" s="421" t="s">
        <v>24</v>
      </c>
      <c r="D40" s="425">
        <v>8200.9595760054108</v>
      </c>
      <c r="E40" s="485">
        <v>7.9999999999999893</v>
      </c>
      <c r="F40" s="425">
        <v>65607.676608043199</v>
      </c>
      <c r="G40" s="487">
        <v>4.6193842967389024E-5</v>
      </c>
      <c r="H40" s="487">
        <v>0.9999425166554502</v>
      </c>
    </row>
    <row r="41" spans="1:8" ht="15" thickBot="1" x14ac:dyDescent="0.4">
      <c r="A41" s="421" t="s">
        <v>310</v>
      </c>
      <c r="B41" s="421" t="s">
        <v>615</v>
      </c>
      <c r="C41" s="421" t="s">
        <v>26</v>
      </c>
      <c r="D41" s="425">
        <v>8064.7199999999993</v>
      </c>
      <c r="E41" s="485">
        <v>5</v>
      </c>
      <c r="F41" s="425">
        <v>40323.599999999999</v>
      </c>
      <c r="G41" s="487">
        <v>4.5426441357661405E-5</v>
      </c>
      <c r="H41" s="487">
        <v>0.99998794309680783</v>
      </c>
    </row>
    <row r="42" spans="1:8" ht="15" thickBot="1" x14ac:dyDescent="0.4">
      <c r="A42" s="421" t="s">
        <v>310</v>
      </c>
      <c r="B42" s="421" t="s">
        <v>968</v>
      </c>
      <c r="C42" s="421" t="s">
        <v>142</v>
      </c>
      <c r="D42" s="425">
        <v>81.564649765533403</v>
      </c>
      <c r="E42" s="485">
        <v>2.0000000000000022</v>
      </c>
      <c r="F42" s="425">
        <v>163.12929953106701</v>
      </c>
      <c r="G42" s="487">
        <v>4.594321662044305E-7</v>
      </c>
      <c r="H42" s="487">
        <v>0.99998840252897403</v>
      </c>
    </row>
    <row r="43" spans="1:8" ht="15" thickBot="1" x14ac:dyDescent="0.4">
      <c r="A43" s="421" t="s">
        <v>310</v>
      </c>
      <c r="B43" s="421" t="s">
        <v>762</v>
      </c>
      <c r="C43" s="421" t="s">
        <v>25</v>
      </c>
      <c r="D43" s="425">
        <v>1340.06795698925</v>
      </c>
      <c r="E43" s="485">
        <v>14.999999999999963</v>
      </c>
      <c r="F43" s="425">
        <v>20101.0193548387</v>
      </c>
      <c r="G43" s="487">
        <v>7.5482494697216142E-6</v>
      </c>
      <c r="H43" s="487">
        <v>0.99999595077844372</v>
      </c>
    </row>
    <row r="44" spans="1:8" ht="15" thickBot="1" x14ac:dyDescent="0.4">
      <c r="A44" s="421" t="s">
        <v>310</v>
      </c>
      <c r="B44" s="421" t="s">
        <v>1092</v>
      </c>
      <c r="C44" s="421" t="s">
        <v>540</v>
      </c>
      <c r="D44" s="425">
        <v>432</v>
      </c>
      <c r="E44" s="485">
        <v>7</v>
      </c>
      <c r="F44" s="425">
        <v>3024</v>
      </c>
      <c r="G44" s="487">
        <v>2.4333420957590258E-6</v>
      </c>
      <c r="H44" s="487">
        <v>0.99999838412053943</v>
      </c>
    </row>
    <row r="45" spans="1:8" x14ac:dyDescent="0.35">
      <c r="A45" s="486" t="s">
        <v>310</v>
      </c>
      <c r="B45" s="486" t="s">
        <v>617</v>
      </c>
      <c r="C45" s="486" t="s">
        <v>142</v>
      </c>
      <c r="D45" s="596">
        <v>286.87290953896201</v>
      </c>
      <c r="E45" s="597">
        <v>5</v>
      </c>
      <c r="F45" s="596">
        <v>1434.36454769481</v>
      </c>
      <c r="G45" s="600">
        <v>1.615879460449137E-6</v>
      </c>
      <c r="H45" s="601">
        <v>1.0000000000000002</v>
      </c>
    </row>
    <row r="46" spans="1:8" x14ac:dyDescent="0.35">
      <c r="D46" s="426"/>
      <c r="E46" s="426"/>
      <c r="F46" s="426"/>
    </row>
    <row r="47" spans="1:8" x14ac:dyDescent="0.35">
      <c r="A47" s="478" t="s">
        <v>1369</v>
      </c>
      <c r="D47" s="426"/>
      <c r="E47" s="426"/>
      <c r="F47" s="426"/>
    </row>
    <row r="48" spans="1:8" x14ac:dyDescent="0.35">
      <c r="D48" s="426"/>
      <c r="E48" s="426"/>
      <c r="F48" s="426"/>
    </row>
    <row r="49" spans="4:6" x14ac:dyDescent="0.35">
      <c r="D49" s="426"/>
      <c r="E49" s="426"/>
      <c r="F49" s="426"/>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2706-1A12-4ABF-876F-C1ABBEFF8A39}">
  <dimension ref="A1:AW53"/>
  <sheetViews>
    <sheetView topLeftCell="AF49" workbookViewId="0">
      <selection activeCell="A4" sqref="A4:AM53"/>
    </sheetView>
  </sheetViews>
  <sheetFormatPr defaultRowHeight="14.5" outlineLevelCol="2" x14ac:dyDescent="0.35"/>
  <cols>
    <col min="1" max="1" width="14" customWidth="1"/>
    <col min="2" max="2" width="37.1796875" customWidth="1"/>
    <col min="3" max="3" width="15.81640625" customWidth="1" outlineLevel="2"/>
    <col min="4" max="5" width="14.453125" customWidth="1" outlineLevel="2"/>
    <col min="6" max="6" width="13.453125" customWidth="1" outlineLevel="2"/>
    <col min="7" max="7" width="13.54296875" customWidth="1" outlineLevel="2"/>
    <col min="8" max="14" width="12" customWidth="1" outlineLevel="2"/>
    <col min="15" max="15" width="12.81640625" customWidth="1" outlineLevel="2"/>
    <col min="16" max="27" width="12" customWidth="1" outlineLevel="1"/>
    <col min="28" max="38" width="12" bestFit="1" customWidth="1"/>
    <col min="39" max="39" width="9" customWidth="1"/>
  </cols>
  <sheetData>
    <row r="1" spans="1:49" ht="26.5" thickBot="1" x14ac:dyDescent="0.4">
      <c r="A1" s="257" t="s">
        <v>317</v>
      </c>
    </row>
    <row r="2" spans="1:49" ht="15" customHeight="1" thickTop="1" x14ac:dyDescent="0.35">
      <c r="A2" s="12"/>
      <c r="B2" s="12"/>
      <c r="C2" s="13"/>
      <c r="D2" s="13"/>
      <c r="E2" s="13"/>
      <c r="F2" s="13"/>
      <c r="G2" s="17" t="s">
        <v>129</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row>
    <row r="3" spans="1:49" ht="40" thickBot="1" x14ac:dyDescent="0.4">
      <c r="A3" s="14" t="s">
        <v>115</v>
      </c>
      <c r="B3" s="14" t="s">
        <v>182</v>
      </c>
      <c r="C3" s="15" t="s">
        <v>279</v>
      </c>
      <c r="D3" s="15" t="s">
        <v>337</v>
      </c>
      <c r="E3" s="15" t="s">
        <v>300</v>
      </c>
      <c r="F3" s="15" t="s">
        <v>338</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221"/>
      <c r="AP3" s="221"/>
      <c r="AQ3" s="623" t="s">
        <v>11</v>
      </c>
      <c r="AR3" s="623"/>
      <c r="AS3" s="623"/>
      <c r="AT3" s="623"/>
      <c r="AU3" s="623"/>
      <c r="AV3" s="623"/>
      <c r="AW3" s="623"/>
    </row>
    <row r="4" spans="1:49" ht="15.65" customHeight="1" thickTop="1" thickBot="1" x14ac:dyDescent="0.4">
      <c r="A4" s="421" t="s">
        <v>309</v>
      </c>
      <c r="B4" s="421" t="s">
        <v>697</v>
      </c>
      <c r="C4" s="485">
        <v>9.8884553724425892</v>
      </c>
      <c r="D4" s="425">
        <v>306616481.82559001</v>
      </c>
      <c r="E4" s="427">
        <v>0.81266839500258703</v>
      </c>
      <c r="F4" s="425">
        <v>2349286754.02565</v>
      </c>
      <c r="G4" s="425"/>
      <c r="H4" s="425">
        <v>249177524.16654199</v>
      </c>
      <c r="I4" s="425">
        <v>234734967.88261399</v>
      </c>
      <c r="J4" s="425">
        <v>229181736.549146</v>
      </c>
      <c r="K4" s="425">
        <v>228943389.044442</v>
      </c>
      <c r="L4" s="425">
        <v>222218257.94877601</v>
      </c>
      <c r="M4" s="425">
        <v>212505709.00979301</v>
      </c>
      <c r="N4" s="425">
        <v>204354981.23645601</v>
      </c>
      <c r="O4" s="425">
        <v>130794989.215031</v>
      </c>
      <c r="P4" s="425">
        <v>119129075.683323</v>
      </c>
      <c r="Q4" s="425">
        <v>112890826.572262</v>
      </c>
      <c r="R4" s="425">
        <v>100553699.323532</v>
      </c>
      <c r="S4" s="425">
        <v>81404673.735309005</v>
      </c>
      <c r="T4" s="425">
        <v>76907639.536147803</v>
      </c>
      <c r="U4" s="425">
        <v>75343829.592475802</v>
      </c>
      <c r="V4" s="425">
        <v>71145454.529801607</v>
      </c>
      <c r="W4" s="425"/>
      <c r="X4" s="425"/>
      <c r="Y4" s="425"/>
      <c r="Z4" s="425"/>
      <c r="AA4" s="425"/>
      <c r="AB4" s="425"/>
      <c r="AC4" s="425"/>
      <c r="AD4" s="425"/>
      <c r="AE4" s="425"/>
      <c r="AF4" s="425"/>
      <c r="AG4" s="425"/>
      <c r="AH4" s="425"/>
      <c r="AI4" s="425"/>
      <c r="AJ4" s="425"/>
      <c r="AK4" s="425"/>
      <c r="AL4" s="425"/>
      <c r="AM4" s="425"/>
      <c r="AN4" s="8"/>
      <c r="AO4" s="8"/>
      <c r="AP4" s="8"/>
      <c r="AQ4" s="624" t="s">
        <v>272</v>
      </c>
      <c r="AR4" s="624"/>
      <c r="AS4" s="624"/>
      <c r="AT4" s="624"/>
      <c r="AU4" s="624"/>
      <c r="AV4" s="624"/>
      <c r="AW4" s="624"/>
    </row>
    <row r="5" spans="1:49" ht="15" thickBot="1" x14ac:dyDescent="0.4">
      <c r="A5" s="421" t="s">
        <v>309</v>
      </c>
      <c r="B5" s="421" t="s">
        <v>701</v>
      </c>
      <c r="C5" s="485">
        <v>12.6036407632863</v>
      </c>
      <c r="D5" s="425">
        <v>274713112.07847703</v>
      </c>
      <c r="E5" s="427">
        <v>0.81625069884233303</v>
      </c>
      <c r="F5" s="425">
        <v>2771765744.2692199</v>
      </c>
      <c r="G5" s="425"/>
      <c r="H5" s="425">
        <v>224234769.71520901</v>
      </c>
      <c r="I5" s="425">
        <v>224234769.71520901</v>
      </c>
      <c r="J5" s="425">
        <v>224022189.02170101</v>
      </c>
      <c r="K5" s="425">
        <v>223784243.76773301</v>
      </c>
      <c r="L5" s="425">
        <v>221515059.59658599</v>
      </c>
      <c r="M5" s="425">
        <v>217975730.835013</v>
      </c>
      <c r="N5" s="425">
        <v>216718256.008255</v>
      </c>
      <c r="O5" s="425">
        <v>216437914.686634</v>
      </c>
      <c r="P5" s="425">
        <v>204767566.45624799</v>
      </c>
      <c r="Q5" s="425">
        <v>195535183.06963</v>
      </c>
      <c r="R5" s="425">
        <v>187022361.39142299</v>
      </c>
      <c r="S5" s="425">
        <v>128678312.839553</v>
      </c>
      <c r="T5" s="425">
        <v>86741441.671185002</v>
      </c>
      <c r="U5" s="425">
        <v>69055021.385148004</v>
      </c>
      <c r="V5" s="425">
        <v>67342581.315649301</v>
      </c>
      <c r="W5" s="425">
        <v>8338751.0186003298</v>
      </c>
      <c r="X5" s="425">
        <v>8338751.0186003298</v>
      </c>
      <c r="Y5" s="425">
        <v>8338751.0186003298</v>
      </c>
      <c r="Z5" s="425">
        <v>8338751.0186003298</v>
      </c>
      <c r="AA5" s="425">
        <v>8338751.0186003298</v>
      </c>
      <c r="AB5" s="425">
        <v>7296095.78631844</v>
      </c>
      <c r="AC5" s="425">
        <v>7296095.78631844</v>
      </c>
      <c r="AD5" s="425">
        <v>7296095.7863184297</v>
      </c>
      <c r="AE5" s="425">
        <v>59150.171044946997</v>
      </c>
      <c r="AF5" s="425">
        <v>59150.171044946801</v>
      </c>
      <c r="AG5" s="425"/>
      <c r="AH5" s="425"/>
      <c r="AI5" s="425"/>
      <c r="AJ5" s="425"/>
      <c r="AK5" s="425"/>
      <c r="AL5" s="425"/>
      <c r="AM5" s="425"/>
      <c r="AN5" s="8"/>
      <c r="AO5" s="8"/>
      <c r="AP5" s="8"/>
      <c r="AQ5" s="617" t="s">
        <v>40</v>
      </c>
      <c r="AR5" s="617"/>
      <c r="AS5" s="617"/>
      <c r="AT5" s="617"/>
      <c r="AU5" s="617"/>
      <c r="AV5" s="617"/>
      <c r="AW5" s="617"/>
    </row>
    <row r="6" spans="1:49" ht="15" customHeight="1" thickBot="1" x14ac:dyDescent="0.4">
      <c r="A6" s="421" t="s">
        <v>309</v>
      </c>
      <c r="B6" s="421" t="s">
        <v>705</v>
      </c>
      <c r="C6" s="485">
        <v>13.765598135433899</v>
      </c>
      <c r="D6" s="425">
        <v>191831737.84481499</v>
      </c>
      <c r="E6" s="427">
        <v>0.92000000035781904</v>
      </c>
      <c r="F6" s="425">
        <v>2177497263.1896901</v>
      </c>
      <c r="G6" s="425"/>
      <c r="H6" s="425">
        <v>176485198.88587099</v>
      </c>
      <c r="I6" s="425">
        <v>176485198.88587099</v>
      </c>
      <c r="J6" s="425">
        <v>175295196.94929001</v>
      </c>
      <c r="K6" s="425">
        <v>175154712.058723</v>
      </c>
      <c r="L6" s="425">
        <v>174707073.89264899</v>
      </c>
      <c r="M6" s="425">
        <v>148966750.88065299</v>
      </c>
      <c r="N6" s="425">
        <v>148966750.88065299</v>
      </c>
      <c r="O6" s="425">
        <v>148642498.50413299</v>
      </c>
      <c r="P6" s="425">
        <v>142437157.35282701</v>
      </c>
      <c r="Q6" s="425">
        <v>142341955.06177801</v>
      </c>
      <c r="R6" s="425">
        <v>124789548.61387999</v>
      </c>
      <c r="S6" s="425">
        <v>116607588.290077</v>
      </c>
      <c r="T6" s="425">
        <v>115399586.85712799</v>
      </c>
      <c r="U6" s="425">
        <v>105618038.497438</v>
      </c>
      <c r="V6" s="425">
        <v>105530603.931113</v>
      </c>
      <c r="W6" s="425">
        <v>13880.7295216</v>
      </c>
      <c r="X6" s="425">
        <v>13880.7295216</v>
      </c>
      <c r="Y6" s="425">
        <v>13880.7295216</v>
      </c>
      <c r="Z6" s="425">
        <v>13880.7295216</v>
      </c>
      <c r="AA6" s="425">
        <v>13880.7295216</v>
      </c>
      <c r="AB6" s="425"/>
      <c r="AC6" s="425"/>
      <c r="AD6" s="425"/>
      <c r="AE6" s="425"/>
      <c r="AF6" s="425"/>
      <c r="AG6" s="425"/>
      <c r="AH6" s="425"/>
      <c r="AI6" s="425"/>
      <c r="AJ6" s="425"/>
      <c r="AK6" s="425"/>
      <c r="AL6" s="425"/>
      <c r="AM6" s="425"/>
      <c r="AN6" s="8"/>
      <c r="AO6" s="8"/>
      <c r="AP6" s="8"/>
      <c r="AQ6" s="619" t="s">
        <v>275</v>
      </c>
      <c r="AR6" s="619"/>
      <c r="AS6" s="619"/>
      <c r="AT6" s="619"/>
      <c r="AU6" s="619"/>
      <c r="AV6" s="619"/>
      <c r="AW6" s="619"/>
    </row>
    <row r="7" spans="1:49" ht="15" thickBot="1" x14ac:dyDescent="0.4">
      <c r="A7" s="421" t="s">
        <v>309</v>
      </c>
      <c r="B7" s="421" t="s">
        <v>263</v>
      </c>
      <c r="C7" s="485">
        <v>12</v>
      </c>
      <c r="D7" s="425">
        <v>91536753.186304197</v>
      </c>
      <c r="E7" s="427">
        <v>1</v>
      </c>
      <c r="F7" s="425">
        <v>1085008536.2568901</v>
      </c>
      <c r="G7" s="425"/>
      <c r="H7" s="425">
        <v>91536753.186304197</v>
      </c>
      <c r="I7" s="425">
        <v>91536753.186304197</v>
      </c>
      <c r="J7" s="425">
        <v>91536753.186304197</v>
      </c>
      <c r="K7" s="425">
        <v>91536753.186304197</v>
      </c>
      <c r="L7" s="425">
        <v>89857690.438959002</v>
      </c>
      <c r="M7" s="425">
        <v>89857690.438959002</v>
      </c>
      <c r="N7" s="425">
        <v>89857690.438959002</v>
      </c>
      <c r="O7" s="425">
        <v>89857690.438959002</v>
      </c>
      <c r="P7" s="425">
        <v>89857690.438959002</v>
      </c>
      <c r="Q7" s="425">
        <v>89857690.438959002</v>
      </c>
      <c r="R7" s="425">
        <v>89857690.438959002</v>
      </c>
      <c r="S7" s="425">
        <v>89857690.438959002</v>
      </c>
      <c r="T7" s="425"/>
      <c r="U7" s="425"/>
      <c r="V7" s="425"/>
      <c r="W7" s="425"/>
      <c r="X7" s="425"/>
      <c r="Y7" s="425"/>
      <c r="Z7" s="425"/>
      <c r="AA7" s="425"/>
      <c r="AB7" s="425"/>
      <c r="AC7" s="425"/>
      <c r="AD7" s="425"/>
      <c r="AE7" s="425"/>
      <c r="AF7" s="425"/>
      <c r="AG7" s="425"/>
      <c r="AH7" s="425"/>
      <c r="AI7" s="425"/>
      <c r="AJ7" s="425"/>
      <c r="AK7" s="425"/>
      <c r="AL7" s="425"/>
      <c r="AM7" s="425"/>
      <c r="AN7" s="8"/>
      <c r="AO7" s="8"/>
      <c r="AP7" s="8"/>
      <c r="AQ7" s="619"/>
      <c r="AR7" s="619"/>
      <c r="AS7" s="619"/>
      <c r="AT7" s="619"/>
      <c r="AU7" s="619"/>
      <c r="AV7" s="619"/>
      <c r="AW7" s="619"/>
    </row>
    <row r="8" spans="1:49" s="30" customFormat="1" ht="15" thickBot="1" x14ac:dyDescent="0.4">
      <c r="A8" s="421" t="s">
        <v>309</v>
      </c>
      <c r="B8" s="421" t="s">
        <v>700</v>
      </c>
      <c r="C8" s="485">
        <v>15.376986454435301</v>
      </c>
      <c r="D8" s="425">
        <v>50327326.882877298</v>
      </c>
      <c r="E8" s="427">
        <v>0.525919212081573</v>
      </c>
      <c r="F8" s="425">
        <v>392043312.80501902</v>
      </c>
      <c r="G8" s="425"/>
      <c r="H8" s="425">
        <v>26468108.1004146</v>
      </c>
      <c r="I8" s="425">
        <v>26468108.1004146</v>
      </c>
      <c r="J8" s="425">
        <v>26468108.1004146</v>
      </c>
      <c r="K8" s="425">
        <v>26468108.1004146</v>
      </c>
      <c r="L8" s="425">
        <v>26468108.1004146</v>
      </c>
      <c r="M8" s="425">
        <v>25756007.222194001</v>
      </c>
      <c r="N8" s="425">
        <v>25756007.222194001</v>
      </c>
      <c r="O8" s="425">
        <v>25756007.222194001</v>
      </c>
      <c r="P8" s="425">
        <v>25756007.222194001</v>
      </c>
      <c r="Q8" s="425">
        <v>25756007.222194001</v>
      </c>
      <c r="R8" s="425">
        <v>25756007.222194001</v>
      </c>
      <c r="S8" s="425">
        <v>25756007.222194001</v>
      </c>
      <c r="T8" s="425">
        <v>25756007.222194001</v>
      </c>
      <c r="U8" s="425">
        <v>13588771.925551999</v>
      </c>
      <c r="V8" s="425">
        <v>13408547.657413499</v>
      </c>
      <c r="W8" s="425">
        <v>3840134.1234062598</v>
      </c>
      <c r="X8" s="425">
        <v>3688899.3505646698</v>
      </c>
      <c r="Y8" s="425">
        <v>3396810.1185413902</v>
      </c>
      <c r="Z8" s="425">
        <v>3146310.2699833498</v>
      </c>
      <c r="AA8" s="425">
        <v>3146310.2699833498</v>
      </c>
      <c r="AB8" s="425">
        <v>3146310.2699833498</v>
      </c>
      <c r="AC8" s="425">
        <v>3146310.2699833498</v>
      </c>
      <c r="AD8" s="425">
        <v>3146310.2699833498</v>
      </c>
      <c r="AE8" s="425"/>
      <c r="AF8" s="425"/>
      <c r="AG8" s="425"/>
      <c r="AH8" s="425"/>
      <c r="AI8" s="425"/>
      <c r="AJ8" s="425"/>
      <c r="AK8" s="425"/>
      <c r="AL8" s="425"/>
      <c r="AM8" s="425"/>
      <c r="AN8" s="208"/>
      <c r="AO8" s="9"/>
      <c r="AP8" s="9"/>
      <c r="AQ8" s="619"/>
      <c r="AR8" s="619"/>
      <c r="AS8" s="619"/>
      <c r="AT8" s="619"/>
      <c r="AU8" s="619"/>
      <c r="AV8" s="619"/>
      <c r="AW8" s="619"/>
    </row>
    <row r="9" spans="1:49" s="30" customFormat="1" ht="15" thickBot="1" x14ac:dyDescent="0.4">
      <c r="A9" s="421" t="s">
        <v>309</v>
      </c>
      <c r="B9" s="421" t="s">
        <v>702</v>
      </c>
      <c r="C9" s="485">
        <v>7.1649101471432202</v>
      </c>
      <c r="D9" s="425">
        <v>40404017.451010197</v>
      </c>
      <c r="E9" s="427">
        <v>0.77000000000000102</v>
      </c>
      <c r="F9" s="425">
        <v>204197558.67621601</v>
      </c>
      <c r="G9" s="425"/>
      <c r="H9" s="425">
        <v>31111093.437277898</v>
      </c>
      <c r="I9" s="425">
        <v>30027195.106504399</v>
      </c>
      <c r="J9" s="425">
        <v>29903275.6940718</v>
      </c>
      <c r="K9" s="425">
        <v>12263436.526337</v>
      </c>
      <c r="L9" s="425">
        <v>12263436.526337</v>
      </c>
      <c r="M9" s="425">
        <v>11885322.706295401</v>
      </c>
      <c r="N9" s="425">
        <v>11885322.706295401</v>
      </c>
      <c r="O9" s="425">
        <v>10306668.9017193</v>
      </c>
      <c r="P9" s="425">
        <v>8728015.0971430894</v>
      </c>
      <c r="Q9" s="425">
        <v>8728015.0971430894</v>
      </c>
      <c r="R9" s="425">
        <v>8647469.8634893093</v>
      </c>
      <c r="S9" s="425">
        <v>8647469.8634893093</v>
      </c>
      <c r="T9" s="425">
        <v>8647469.8634893093</v>
      </c>
      <c r="U9" s="425">
        <v>5576683.6433119802</v>
      </c>
      <c r="V9" s="425">
        <v>5576683.6433119802</v>
      </c>
      <c r="W9" s="425"/>
      <c r="X9" s="425"/>
      <c r="Y9" s="425"/>
      <c r="Z9" s="425"/>
      <c r="AA9" s="425"/>
      <c r="AB9" s="425"/>
      <c r="AC9" s="425"/>
      <c r="AD9" s="425"/>
      <c r="AE9" s="425"/>
      <c r="AF9" s="425"/>
      <c r="AG9" s="425"/>
      <c r="AH9" s="425"/>
      <c r="AI9" s="425"/>
      <c r="AJ9" s="425"/>
      <c r="AK9" s="425"/>
      <c r="AL9" s="425"/>
      <c r="AM9" s="425"/>
      <c r="AN9" s="208"/>
      <c r="AO9" s="9"/>
      <c r="AP9" s="9"/>
      <c r="AQ9" s="619"/>
      <c r="AR9" s="619"/>
      <c r="AS9" s="619"/>
      <c r="AT9" s="619"/>
      <c r="AU9" s="619"/>
      <c r="AV9" s="619"/>
      <c r="AW9" s="619"/>
    </row>
    <row r="10" spans="1:49" s="30" customFormat="1" ht="15" thickBot="1" x14ac:dyDescent="0.4">
      <c r="A10" s="421" t="s">
        <v>309</v>
      </c>
      <c r="B10" s="421" t="s">
        <v>708</v>
      </c>
      <c r="C10" s="485">
        <v>8.42</v>
      </c>
      <c r="D10" s="425">
        <v>34498328.386799999</v>
      </c>
      <c r="E10" s="427">
        <v>0.94</v>
      </c>
      <c r="F10" s="425">
        <v>273123335.67390501</v>
      </c>
      <c r="G10" s="425"/>
      <c r="H10" s="425">
        <v>32428428.683591999</v>
      </c>
      <c r="I10" s="425">
        <v>32428428.683591999</v>
      </c>
      <c r="J10" s="425">
        <v>32428428.683591999</v>
      </c>
      <c r="K10" s="425">
        <v>32428428.683591999</v>
      </c>
      <c r="L10" s="425">
        <v>32428428.683591999</v>
      </c>
      <c r="M10" s="425">
        <v>32428428.683591999</v>
      </c>
      <c r="N10" s="425">
        <v>32428428.683591999</v>
      </c>
      <c r="O10" s="425">
        <v>32428428.683591999</v>
      </c>
      <c r="P10" s="425">
        <v>13695906.2051687</v>
      </c>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9"/>
      <c r="AO10" s="9"/>
      <c r="AP10" s="9"/>
      <c r="AQ10" s="619"/>
      <c r="AR10" s="619"/>
      <c r="AS10" s="619"/>
      <c r="AT10" s="619"/>
      <c r="AU10" s="619"/>
      <c r="AV10" s="619"/>
      <c r="AW10" s="619"/>
    </row>
    <row r="11" spans="1:49" ht="15" thickBot="1" x14ac:dyDescent="0.4">
      <c r="A11" s="421" t="s">
        <v>309</v>
      </c>
      <c r="B11" s="421" t="s">
        <v>704</v>
      </c>
      <c r="C11" s="485">
        <v>17.399999999999999</v>
      </c>
      <c r="D11" s="425">
        <v>29787222.5720976</v>
      </c>
      <c r="E11" s="427">
        <v>0.68000000000000105</v>
      </c>
      <c r="F11" s="425">
        <v>352442417.473059</v>
      </c>
      <c r="G11" s="425"/>
      <c r="H11" s="425">
        <v>20255311.349026401</v>
      </c>
      <c r="I11" s="425">
        <v>20255311.349026401</v>
      </c>
      <c r="J11" s="425">
        <v>20255311.349026401</v>
      </c>
      <c r="K11" s="425">
        <v>20255311.349026401</v>
      </c>
      <c r="L11" s="425">
        <v>20255311.349026401</v>
      </c>
      <c r="M11" s="425">
        <v>20255311.349026401</v>
      </c>
      <c r="N11" s="425">
        <v>20255311.349026401</v>
      </c>
      <c r="O11" s="425">
        <v>20255311.349026401</v>
      </c>
      <c r="P11" s="425">
        <v>20255311.349026401</v>
      </c>
      <c r="Q11" s="425">
        <v>20255311.349026401</v>
      </c>
      <c r="R11" s="425">
        <v>20255311.349026401</v>
      </c>
      <c r="S11" s="425">
        <v>20255311.349026401</v>
      </c>
      <c r="T11" s="425">
        <v>20255311.349026401</v>
      </c>
      <c r="U11" s="425">
        <v>20255311.349026401</v>
      </c>
      <c r="V11" s="425">
        <v>20255311.349026401</v>
      </c>
      <c r="W11" s="425">
        <v>20255311.349026401</v>
      </c>
      <c r="X11" s="425">
        <v>20255311.349026401</v>
      </c>
      <c r="Y11" s="425">
        <v>8102124.5396105498</v>
      </c>
      <c r="Z11" s="425"/>
      <c r="AA11" s="425"/>
      <c r="AB11" s="425"/>
      <c r="AC11" s="425"/>
      <c r="AD11" s="425"/>
      <c r="AE11" s="425"/>
      <c r="AF11" s="425"/>
      <c r="AG11" s="425"/>
      <c r="AH11" s="425"/>
      <c r="AI11" s="425"/>
      <c r="AJ11" s="425"/>
      <c r="AK11" s="425"/>
      <c r="AL11" s="425"/>
      <c r="AM11" s="425"/>
      <c r="AQ11" s="619"/>
      <c r="AR11" s="619"/>
      <c r="AS11" s="619"/>
      <c r="AT11" s="619"/>
      <c r="AU11" s="619"/>
      <c r="AV11" s="619"/>
      <c r="AW11" s="619"/>
    </row>
    <row r="12" spans="1:49" ht="15" thickBot="1" x14ac:dyDescent="0.4">
      <c r="A12" s="421" t="s">
        <v>309</v>
      </c>
      <c r="B12" s="421" t="s">
        <v>436</v>
      </c>
      <c r="C12" s="485">
        <v>5</v>
      </c>
      <c r="D12" s="425">
        <v>23296606.143702298</v>
      </c>
      <c r="E12" s="427">
        <v>1</v>
      </c>
      <c r="F12" s="425">
        <v>116483030.718512</v>
      </c>
      <c r="G12" s="425"/>
      <c r="H12" s="425">
        <v>23296606.143702298</v>
      </c>
      <c r="I12" s="425">
        <v>23296606.143702298</v>
      </c>
      <c r="J12" s="425">
        <v>23296606.143702298</v>
      </c>
      <c r="K12" s="425">
        <v>23296606.143702298</v>
      </c>
      <c r="L12" s="425">
        <v>23296606.143702298</v>
      </c>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304"/>
      <c r="AQ12" s="619"/>
      <c r="AR12" s="619"/>
      <c r="AS12" s="619"/>
      <c r="AT12" s="619"/>
      <c r="AU12" s="619"/>
      <c r="AV12" s="619"/>
      <c r="AW12" s="619"/>
    </row>
    <row r="13" spans="1:49" ht="15" thickBot="1" x14ac:dyDescent="0.4">
      <c r="A13" s="421" t="s">
        <v>309</v>
      </c>
      <c r="B13" s="421" t="s">
        <v>707</v>
      </c>
      <c r="C13" s="485">
        <v>8.6</v>
      </c>
      <c r="D13" s="425">
        <v>14422775.268247901</v>
      </c>
      <c r="E13" s="427">
        <v>1</v>
      </c>
      <c r="F13" s="425">
        <v>138458642.57517999</v>
      </c>
      <c r="G13" s="425"/>
      <c r="H13" s="425">
        <v>14422775.268247901</v>
      </c>
      <c r="I13" s="425">
        <v>14422775.268247901</v>
      </c>
      <c r="J13" s="425">
        <v>14422775.268247901</v>
      </c>
      <c r="K13" s="425">
        <v>14422775.268247901</v>
      </c>
      <c r="L13" s="425">
        <v>14422775.268247901</v>
      </c>
      <c r="M13" s="425">
        <v>14422775.268247901</v>
      </c>
      <c r="N13" s="425">
        <v>14422775.268247901</v>
      </c>
      <c r="O13" s="425">
        <v>14422775.268247901</v>
      </c>
      <c r="P13" s="425">
        <v>14422775.268247901</v>
      </c>
      <c r="Q13" s="425">
        <v>8653665.1609487403</v>
      </c>
      <c r="R13" s="425"/>
      <c r="S13" s="425"/>
      <c r="T13" s="425"/>
      <c r="U13" s="425"/>
      <c r="V13" s="425"/>
      <c r="W13" s="425"/>
      <c r="X13" s="425"/>
      <c r="Y13" s="425"/>
      <c r="Z13" s="425"/>
      <c r="AA13" s="425"/>
      <c r="AB13" s="425"/>
      <c r="AC13" s="425"/>
      <c r="AD13" s="425"/>
      <c r="AE13" s="425"/>
      <c r="AF13" s="425"/>
      <c r="AG13" s="425"/>
      <c r="AH13" s="425"/>
      <c r="AI13" s="425"/>
      <c r="AJ13" s="425"/>
      <c r="AK13" s="425"/>
      <c r="AL13" s="425"/>
      <c r="AM13" s="425"/>
    </row>
    <row r="14" spans="1:49" ht="15" thickBot="1" x14ac:dyDescent="0.4">
      <c r="A14" s="421" t="s">
        <v>309</v>
      </c>
      <c r="B14" s="421" t="s">
        <v>706</v>
      </c>
      <c r="C14" s="485">
        <v>10.088867755389201</v>
      </c>
      <c r="D14" s="425">
        <v>11849680.8369589</v>
      </c>
      <c r="E14" s="427">
        <v>0.92</v>
      </c>
      <c r="F14" s="425">
        <v>103975415.49521001</v>
      </c>
      <c r="G14" s="425"/>
      <c r="H14" s="425">
        <v>10901706.370002201</v>
      </c>
      <c r="I14" s="425">
        <v>10901706.370002201</v>
      </c>
      <c r="J14" s="425">
        <v>10811988.857760601</v>
      </c>
      <c r="K14" s="425">
        <v>10133854.1379117</v>
      </c>
      <c r="L14" s="425">
        <v>9960143.9349667393</v>
      </c>
      <c r="M14" s="425">
        <v>9662435.7588929199</v>
      </c>
      <c r="N14" s="425">
        <v>9662435.7588929199</v>
      </c>
      <c r="O14" s="425">
        <v>9662435.7588929199</v>
      </c>
      <c r="P14" s="425">
        <v>9032509.7366116606</v>
      </c>
      <c r="Q14" s="425">
        <v>7189196.3473214302</v>
      </c>
      <c r="R14" s="425">
        <v>3961024.1196737099</v>
      </c>
      <c r="S14" s="425">
        <v>2095978.3442808101</v>
      </c>
      <c r="T14" s="425"/>
      <c r="U14" s="425"/>
      <c r="V14" s="425"/>
      <c r="W14" s="425"/>
      <c r="X14" s="425"/>
      <c r="Y14" s="425"/>
      <c r="Z14" s="425"/>
      <c r="AA14" s="425"/>
      <c r="AB14" s="425"/>
      <c r="AC14" s="425"/>
      <c r="AD14" s="425"/>
      <c r="AE14" s="425"/>
      <c r="AF14" s="425"/>
      <c r="AG14" s="425"/>
      <c r="AH14" s="425"/>
      <c r="AI14" s="425"/>
      <c r="AJ14" s="425"/>
      <c r="AK14" s="425"/>
      <c r="AL14" s="425"/>
      <c r="AM14" s="425"/>
      <c r="AQ14" s="24" t="s">
        <v>41</v>
      </c>
      <c r="AS14" s="225"/>
      <c r="AT14" s="30"/>
      <c r="AU14" s="30"/>
      <c r="AV14" s="30"/>
      <c r="AW14" s="30"/>
    </row>
    <row r="15" spans="1:49" ht="15" thickBot="1" x14ac:dyDescent="0.4">
      <c r="A15" s="421" t="s">
        <v>309</v>
      </c>
      <c r="B15" s="421" t="s">
        <v>435</v>
      </c>
      <c r="C15" s="485">
        <v>10.609294833565301</v>
      </c>
      <c r="D15" s="425">
        <v>11182597.683962001</v>
      </c>
      <c r="E15" s="427">
        <v>0.91908376013106896</v>
      </c>
      <c r="F15" s="425">
        <v>68730606.893324301</v>
      </c>
      <c r="G15" s="425"/>
      <c r="H15" s="425">
        <v>10277743.9274088</v>
      </c>
      <c r="I15" s="425">
        <v>10277743.9274088</v>
      </c>
      <c r="J15" s="425">
        <v>9261888.1659077592</v>
      </c>
      <c r="K15" s="425">
        <v>9261888.1659077592</v>
      </c>
      <c r="L15" s="425">
        <v>9261888.1659077592</v>
      </c>
      <c r="M15" s="425">
        <v>3884831.7730879602</v>
      </c>
      <c r="N15" s="425">
        <v>3884831.7730879602</v>
      </c>
      <c r="O15" s="425">
        <v>3797985.7953523598</v>
      </c>
      <c r="P15" s="425">
        <v>3797985.7953523598</v>
      </c>
      <c r="Q15" s="425">
        <v>976908.30590075196</v>
      </c>
      <c r="R15" s="425">
        <v>883838.25795611204</v>
      </c>
      <c r="S15" s="425">
        <v>790768.21001147199</v>
      </c>
      <c r="T15" s="425">
        <v>790768.21001147199</v>
      </c>
      <c r="U15" s="425">
        <v>790768.21001147199</v>
      </c>
      <c r="V15" s="425">
        <v>790768.21001147199</v>
      </c>
      <c r="W15" s="425"/>
      <c r="X15" s="425"/>
      <c r="Y15" s="425"/>
      <c r="Z15" s="425"/>
      <c r="AA15" s="425"/>
      <c r="AB15" s="425"/>
      <c r="AC15" s="425"/>
      <c r="AD15" s="425"/>
      <c r="AE15" s="425"/>
      <c r="AF15" s="425"/>
      <c r="AG15" s="425"/>
      <c r="AH15" s="425"/>
      <c r="AI15" s="425"/>
      <c r="AJ15" s="425"/>
      <c r="AK15" s="425"/>
      <c r="AL15" s="425"/>
      <c r="AM15" s="425"/>
      <c r="AQ15" s="25" t="s">
        <v>332</v>
      </c>
    </row>
    <row r="16" spans="1:49" ht="15" thickBot="1" x14ac:dyDescent="0.4">
      <c r="A16" s="421" t="s">
        <v>309</v>
      </c>
      <c r="B16" s="421" t="s">
        <v>696</v>
      </c>
      <c r="C16" s="485">
        <v>14.8795689792064</v>
      </c>
      <c r="D16" s="425">
        <v>6044384.8619999997</v>
      </c>
      <c r="E16" s="427">
        <v>0.92</v>
      </c>
      <c r="F16" s="425">
        <v>77386496.357524693</v>
      </c>
      <c r="G16" s="425"/>
      <c r="H16" s="425">
        <v>5560834.0730400002</v>
      </c>
      <c r="I16" s="425">
        <v>5560834.0730400002</v>
      </c>
      <c r="J16" s="425">
        <v>5543895.4599012602</v>
      </c>
      <c r="K16" s="425">
        <v>5543895.4599012602</v>
      </c>
      <c r="L16" s="425">
        <v>5512091.0599012598</v>
      </c>
      <c r="M16" s="425">
        <v>4998479.4755621003</v>
      </c>
      <c r="N16" s="425">
        <v>4998479.4755621003</v>
      </c>
      <c r="O16" s="425">
        <v>4998479.4755621003</v>
      </c>
      <c r="P16" s="425">
        <v>4994402.0153221004</v>
      </c>
      <c r="Q16" s="425">
        <v>4994402.0153221004</v>
      </c>
      <c r="R16" s="425">
        <v>4950167.0748821003</v>
      </c>
      <c r="S16" s="425">
        <v>4950167.0748821003</v>
      </c>
      <c r="T16" s="425">
        <v>4950167.0748821003</v>
      </c>
      <c r="U16" s="425">
        <v>4915101.2748820996</v>
      </c>
      <c r="V16" s="425">
        <v>4915101.2748820996</v>
      </c>
      <c r="W16" s="425"/>
      <c r="X16" s="425"/>
      <c r="Y16" s="425"/>
      <c r="Z16" s="425"/>
      <c r="AA16" s="425"/>
      <c r="AB16" s="425"/>
      <c r="AC16" s="425"/>
      <c r="AD16" s="425"/>
      <c r="AE16" s="425"/>
      <c r="AF16" s="425"/>
      <c r="AG16" s="425"/>
      <c r="AH16" s="425"/>
      <c r="AI16" s="425"/>
      <c r="AJ16" s="425"/>
      <c r="AK16" s="425"/>
      <c r="AL16" s="425"/>
      <c r="AM16" s="425"/>
      <c r="AQ16" s="25" t="s">
        <v>282</v>
      </c>
    </row>
    <row r="17" spans="1:44" ht="15" thickBot="1" x14ac:dyDescent="0.4">
      <c r="A17" s="421" t="s">
        <v>309</v>
      </c>
      <c r="B17" s="421" t="s">
        <v>698</v>
      </c>
      <c r="C17" s="485">
        <v>9.9489027722269494</v>
      </c>
      <c r="D17" s="425">
        <v>5122026.8742217002</v>
      </c>
      <c r="E17" s="427">
        <v>0.71000000000000096</v>
      </c>
      <c r="F17" s="425">
        <v>36180568.631539397</v>
      </c>
      <c r="G17" s="425"/>
      <c r="H17" s="425">
        <v>3636639.0806974098</v>
      </c>
      <c r="I17" s="425">
        <v>3636639.0806974098</v>
      </c>
      <c r="J17" s="425">
        <v>3636639.0806974098</v>
      </c>
      <c r="K17" s="425">
        <v>3636639.0806974098</v>
      </c>
      <c r="L17" s="425">
        <v>3636639.0806974098</v>
      </c>
      <c r="M17" s="425">
        <v>3540283.9766949601</v>
      </c>
      <c r="N17" s="425">
        <v>3540283.9766949601</v>
      </c>
      <c r="O17" s="425">
        <v>3420816.2511429898</v>
      </c>
      <c r="P17" s="425">
        <v>3301348.5255910102</v>
      </c>
      <c r="Q17" s="425">
        <v>3301348.5255910102</v>
      </c>
      <c r="R17" s="425">
        <v>178658.39446747099</v>
      </c>
      <c r="S17" s="425">
        <v>178658.39446747099</v>
      </c>
      <c r="T17" s="425">
        <v>178658.39446747099</v>
      </c>
      <c r="U17" s="425">
        <v>178658.39446747099</v>
      </c>
      <c r="V17" s="425">
        <v>178658.39446747099</v>
      </c>
      <c r="W17" s="425"/>
      <c r="X17" s="425"/>
      <c r="Y17" s="425"/>
      <c r="Z17" s="425"/>
      <c r="AA17" s="425"/>
      <c r="AB17" s="425"/>
      <c r="AC17" s="425"/>
      <c r="AD17" s="425"/>
      <c r="AE17" s="425"/>
      <c r="AF17" s="425"/>
      <c r="AG17" s="425"/>
      <c r="AH17" s="425"/>
      <c r="AI17" s="425"/>
      <c r="AJ17" s="425"/>
      <c r="AK17" s="425"/>
      <c r="AL17" s="425"/>
      <c r="AM17" s="425"/>
      <c r="AQ17" s="25" t="s">
        <v>330</v>
      </c>
      <c r="AR17" s="227"/>
    </row>
    <row r="18" spans="1:44" ht="15" thickBot="1" x14ac:dyDescent="0.4">
      <c r="A18" s="421" t="s">
        <v>309</v>
      </c>
      <c r="B18" s="421" t="s">
        <v>699</v>
      </c>
      <c r="C18" s="485">
        <v>4.6579352042646702</v>
      </c>
      <c r="D18" s="425">
        <v>4595794.6640398502</v>
      </c>
      <c r="E18" s="427">
        <v>0.94</v>
      </c>
      <c r="F18" s="425">
        <v>20122498.931770701</v>
      </c>
      <c r="G18" s="425"/>
      <c r="H18" s="425">
        <v>4320046.9841974601</v>
      </c>
      <c r="I18" s="425">
        <v>4320046.9841974601</v>
      </c>
      <c r="J18" s="425">
        <v>4320046.9841974601</v>
      </c>
      <c r="K18" s="425">
        <v>3581178.9895891901</v>
      </c>
      <c r="L18" s="425">
        <v>3581178.9895891901</v>
      </c>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Q18" s="24" t="s">
        <v>331</v>
      </c>
    </row>
    <row r="19" spans="1:44" ht="15" thickBot="1" x14ac:dyDescent="0.4">
      <c r="A19" s="421" t="s">
        <v>309</v>
      </c>
      <c r="B19" s="421" t="s">
        <v>703</v>
      </c>
      <c r="C19" s="485">
        <v>9.0240565997986106</v>
      </c>
      <c r="D19" s="425">
        <v>3430859.0861112</v>
      </c>
      <c r="E19" s="427">
        <v>0.91999999999999904</v>
      </c>
      <c r="F19" s="425">
        <v>28483445.2526807</v>
      </c>
      <c r="G19" s="425"/>
      <c r="H19" s="425">
        <v>3156390.3592222999</v>
      </c>
      <c r="I19" s="425">
        <v>3156390.3592222999</v>
      </c>
      <c r="J19" s="425">
        <v>3156390.3592222999</v>
      </c>
      <c r="K19" s="425">
        <v>3156390.3592222999</v>
      </c>
      <c r="L19" s="425">
        <v>3156390.3592222999</v>
      </c>
      <c r="M19" s="425">
        <v>3009343.2163022999</v>
      </c>
      <c r="N19" s="425">
        <v>3009343.2163022999</v>
      </c>
      <c r="O19" s="425">
        <v>3009343.2163022999</v>
      </c>
      <c r="P19" s="425">
        <v>3009343.2163022999</v>
      </c>
      <c r="Q19" s="425">
        <v>332060.29567999998</v>
      </c>
      <c r="R19" s="425">
        <v>332060.29567999998</v>
      </c>
      <c r="S19" s="425"/>
      <c r="T19" s="425"/>
      <c r="U19" s="425"/>
      <c r="V19" s="425"/>
      <c r="W19" s="425"/>
      <c r="X19" s="425"/>
      <c r="Y19" s="425"/>
      <c r="Z19" s="425"/>
      <c r="AA19" s="425"/>
      <c r="AB19" s="425"/>
      <c r="AC19" s="425"/>
      <c r="AD19" s="425"/>
      <c r="AE19" s="425"/>
      <c r="AF19" s="425"/>
      <c r="AG19" s="425"/>
      <c r="AH19" s="425"/>
      <c r="AI19" s="425"/>
      <c r="AJ19" s="425"/>
      <c r="AK19" s="425"/>
      <c r="AL19" s="425"/>
      <c r="AM19" s="425"/>
      <c r="AQ19" s="24"/>
    </row>
    <row r="20" spans="1:44" ht="15" thickBot="1" x14ac:dyDescent="0.4">
      <c r="A20" s="421" t="s">
        <v>309</v>
      </c>
      <c r="B20" s="421" t="s">
        <v>695</v>
      </c>
      <c r="C20" s="485">
        <v>14.5159403335685</v>
      </c>
      <c r="D20" s="425">
        <v>497210.83100000001</v>
      </c>
      <c r="E20" s="427">
        <v>0.82595674535899199</v>
      </c>
      <c r="F20" s="425">
        <v>5968396.8374800002</v>
      </c>
      <c r="G20" s="425"/>
      <c r="H20" s="425">
        <v>410674.63973</v>
      </c>
      <c r="I20" s="425">
        <v>410674.63973</v>
      </c>
      <c r="J20" s="425">
        <v>410674.63973</v>
      </c>
      <c r="K20" s="425">
        <v>410674.63973</v>
      </c>
      <c r="L20" s="425">
        <v>410674.63973</v>
      </c>
      <c r="M20" s="425">
        <v>410674.63973</v>
      </c>
      <c r="N20" s="425">
        <v>410674.63973</v>
      </c>
      <c r="O20" s="425">
        <v>410674.63973</v>
      </c>
      <c r="P20" s="425">
        <v>401206.50851999997</v>
      </c>
      <c r="Q20" s="425">
        <v>401206.50851999997</v>
      </c>
      <c r="R20" s="425">
        <v>401206.50851999997</v>
      </c>
      <c r="S20" s="425">
        <v>369845.04852000001</v>
      </c>
      <c r="T20" s="425">
        <v>369845.04852000001</v>
      </c>
      <c r="U20" s="425">
        <v>369845.04852000001</v>
      </c>
      <c r="V20" s="425">
        <v>369845.04852000001</v>
      </c>
      <c r="W20" s="425"/>
      <c r="X20" s="425"/>
      <c r="Y20" s="425"/>
      <c r="Z20" s="425"/>
      <c r="AA20" s="425"/>
      <c r="AB20" s="425"/>
      <c r="AC20" s="425"/>
      <c r="AD20" s="425"/>
      <c r="AE20" s="425"/>
      <c r="AF20" s="425"/>
      <c r="AG20" s="425"/>
      <c r="AH20" s="425"/>
      <c r="AI20" s="425"/>
      <c r="AJ20" s="425"/>
      <c r="AK20" s="425"/>
      <c r="AL20" s="425"/>
      <c r="AM20" s="425"/>
      <c r="AQ20" s="24"/>
    </row>
    <row r="21" spans="1:44" ht="15" thickBot="1" x14ac:dyDescent="0.4">
      <c r="A21" s="421" t="s">
        <v>114</v>
      </c>
      <c r="B21" s="421" t="s">
        <v>445</v>
      </c>
      <c r="C21" s="485">
        <v>10.448042073159</v>
      </c>
      <c r="D21" s="425">
        <v>283967288.689206</v>
      </c>
      <c r="E21" s="427">
        <v>0.61054217346261697</v>
      </c>
      <c r="F21" s="425">
        <v>894620159.95695806</v>
      </c>
      <c r="G21" s="425"/>
      <c r="H21" s="425">
        <v>173374005.62859401</v>
      </c>
      <c r="I21" s="425">
        <v>173374005.62859401</v>
      </c>
      <c r="J21" s="425">
        <v>113007997.774132</v>
      </c>
      <c r="K21" s="425">
        <v>112855112.028349</v>
      </c>
      <c r="L21" s="425">
        <v>109161413.98671199</v>
      </c>
      <c r="M21" s="425">
        <v>38101548.287827797</v>
      </c>
      <c r="N21" s="425">
        <v>36498141.541659698</v>
      </c>
      <c r="O21" s="425">
        <v>36498141.541659698</v>
      </c>
      <c r="P21" s="425">
        <v>29582475.5852933</v>
      </c>
      <c r="Q21" s="425">
        <v>28626625.4767728</v>
      </c>
      <c r="R21" s="425">
        <v>8827085.2715538498</v>
      </c>
      <c r="S21" s="425">
        <v>8827085.2715538498</v>
      </c>
      <c r="T21" s="425">
        <v>8827085.2715538498</v>
      </c>
      <c r="U21" s="425">
        <v>8827085.2715538498</v>
      </c>
      <c r="V21" s="425">
        <v>8232351.39114636</v>
      </c>
      <c r="W21" s="425"/>
      <c r="X21" s="425"/>
      <c r="Y21" s="425"/>
      <c r="Z21" s="425"/>
      <c r="AA21" s="425"/>
      <c r="AB21" s="425"/>
      <c r="AC21" s="425"/>
      <c r="AD21" s="425"/>
      <c r="AE21" s="425"/>
      <c r="AF21" s="425"/>
      <c r="AG21" s="425"/>
      <c r="AH21" s="425"/>
      <c r="AI21" s="425"/>
      <c r="AJ21" s="425"/>
      <c r="AK21" s="425"/>
      <c r="AL21" s="425"/>
      <c r="AM21" s="425"/>
      <c r="AQ21" s="25"/>
    </row>
    <row r="22" spans="1:44" ht="15" thickBot="1" x14ac:dyDescent="0.4">
      <c r="A22" s="421" t="s">
        <v>114</v>
      </c>
      <c r="B22" s="421" t="s">
        <v>439</v>
      </c>
      <c r="C22" s="485">
        <v>11.0949576748294</v>
      </c>
      <c r="D22" s="425">
        <v>155733589.64501801</v>
      </c>
      <c r="E22" s="427">
        <v>0.96440942807871499</v>
      </c>
      <c r="F22" s="425">
        <v>1658496633.3497601</v>
      </c>
      <c r="G22" s="425"/>
      <c r="H22" s="425">
        <v>150190942.122197</v>
      </c>
      <c r="I22" s="425">
        <v>150190942.122197</v>
      </c>
      <c r="J22" s="425">
        <v>150190942.122197</v>
      </c>
      <c r="K22" s="425">
        <v>150190942.122197</v>
      </c>
      <c r="L22" s="425">
        <v>150190942.122197</v>
      </c>
      <c r="M22" s="425">
        <v>150190942.122197</v>
      </c>
      <c r="N22" s="425">
        <v>150190942.122197</v>
      </c>
      <c r="O22" s="425">
        <v>148762582.062197</v>
      </c>
      <c r="P22" s="425">
        <v>148762582.062197</v>
      </c>
      <c r="Q22" s="425">
        <v>144083738.02219701</v>
      </c>
      <c r="R22" s="425">
        <v>144079269.25784501</v>
      </c>
      <c r="S22" s="425">
        <v>8216315.2937609795</v>
      </c>
      <c r="T22" s="425">
        <v>4802872.72592544</v>
      </c>
      <c r="U22" s="425">
        <v>4802872.72592544</v>
      </c>
      <c r="V22" s="425">
        <v>1208634.14716544</v>
      </c>
      <c r="W22" s="425">
        <v>1208634.14716544</v>
      </c>
      <c r="X22" s="425">
        <v>1032897.81</v>
      </c>
      <c r="Y22" s="425">
        <v>41872.9</v>
      </c>
      <c r="Z22" s="425">
        <v>41872.9</v>
      </c>
      <c r="AA22" s="425">
        <v>38631.480000000003</v>
      </c>
      <c r="AB22" s="425">
        <v>38631.480000000003</v>
      </c>
      <c r="AC22" s="425">
        <v>38631.480000000003</v>
      </c>
      <c r="AD22" s="425"/>
      <c r="AE22" s="425"/>
      <c r="AF22" s="425"/>
      <c r="AG22" s="425"/>
      <c r="AH22" s="425"/>
      <c r="AI22" s="425"/>
      <c r="AJ22" s="425"/>
      <c r="AK22" s="425"/>
      <c r="AL22" s="425"/>
      <c r="AM22" s="425"/>
      <c r="AQ22" s="25"/>
    </row>
    <row r="23" spans="1:44" ht="15" thickBot="1" x14ac:dyDescent="0.4">
      <c r="A23" s="421" t="s">
        <v>114</v>
      </c>
      <c r="B23" s="421" t="s">
        <v>441</v>
      </c>
      <c r="C23" s="485">
        <v>6.4685875841514102</v>
      </c>
      <c r="D23" s="425">
        <v>40959488.844049998</v>
      </c>
      <c r="E23" s="427">
        <v>0.497523951037179</v>
      </c>
      <c r="F23" s="425">
        <v>131815805.44575</v>
      </c>
      <c r="G23" s="425"/>
      <c r="H23" s="425">
        <v>20378326.722155001</v>
      </c>
      <c r="I23" s="425">
        <v>20378326.722155001</v>
      </c>
      <c r="J23" s="425">
        <v>20378326.722155001</v>
      </c>
      <c r="K23" s="425">
        <v>20378326.722155001</v>
      </c>
      <c r="L23" s="425">
        <v>20133119.069095001</v>
      </c>
      <c r="M23" s="425">
        <v>20133119.069095001</v>
      </c>
      <c r="N23" s="425">
        <v>10036260.41894</v>
      </c>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Q23" s="24"/>
    </row>
    <row r="24" spans="1:44" ht="15" thickBot="1" x14ac:dyDescent="0.4">
      <c r="A24" s="421" t="s">
        <v>114</v>
      </c>
      <c r="B24" s="421" t="s">
        <v>1272</v>
      </c>
      <c r="C24" s="485">
        <v>9.1668261000511606</v>
      </c>
      <c r="D24" s="425">
        <v>32402596.0076015</v>
      </c>
      <c r="E24" s="427">
        <v>0.84676775749351896</v>
      </c>
      <c r="F24" s="425">
        <v>154375070.48265001</v>
      </c>
      <c r="G24" s="425"/>
      <c r="H24" s="425">
        <v>27437473.558325201</v>
      </c>
      <c r="I24" s="425">
        <v>27437473.558325201</v>
      </c>
      <c r="J24" s="425">
        <v>20918634.2632524</v>
      </c>
      <c r="K24" s="425">
        <v>20918634.2632524</v>
      </c>
      <c r="L24" s="425">
        <v>20918634.2632524</v>
      </c>
      <c r="M24" s="425">
        <v>9647039.0899154395</v>
      </c>
      <c r="N24" s="425">
        <v>8672165.1648527104</v>
      </c>
      <c r="O24" s="425">
        <v>6062228.0353457397</v>
      </c>
      <c r="P24" s="425">
        <v>5834502.3393874802</v>
      </c>
      <c r="Q24" s="425">
        <v>5834502.3393874802</v>
      </c>
      <c r="R24" s="425">
        <v>660261.25447446597</v>
      </c>
      <c r="S24" s="425">
        <v>8380.5882196356706</v>
      </c>
      <c r="T24" s="425">
        <v>8380.5882196356706</v>
      </c>
      <c r="U24" s="425">
        <v>8380.5882196356706</v>
      </c>
      <c r="V24" s="425">
        <v>8380.5882196356706</v>
      </c>
      <c r="W24" s="425"/>
      <c r="X24" s="425"/>
      <c r="Y24" s="425"/>
      <c r="Z24" s="425"/>
      <c r="AA24" s="425"/>
      <c r="AB24" s="425"/>
      <c r="AC24" s="425"/>
      <c r="AD24" s="425"/>
      <c r="AE24" s="425"/>
      <c r="AF24" s="425"/>
      <c r="AG24" s="425"/>
      <c r="AH24" s="425"/>
      <c r="AI24" s="425"/>
      <c r="AJ24" s="425"/>
      <c r="AK24" s="425"/>
      <c r="AL24" s="425"/>
      <c r="AM24" s="425"/>
      <c r="AQ24" s="24"/>
    </row>
    <row r="25" spans="1:44" ht="15" thickBot="1" x14ac:dyDescent="0.4">
      <c r="A25" s="421" t="s">
        <v>114</v>
      </c>
      <c r="B25" s="421" t="s">
        <v>740</v>
      </c>
      <c r="C25" s="485">
        <v>14.1368810308945</v>
      </c>
      <c r="D25" s="425">
        <v>26515421.267958101</v>
      </c>
      <c r="E25" s="427">
        <v>0.78132581166488702</v>
      </c>
      <c r="F25" s="425">
        <v>270269079.413113</v>
      </c>
      <c r="G25" s="425"/>
      <c r="H25" s="425">
        <v>20717183.043823801</v>
      </c>
      <c r="I25" s="425">
        <v>20717183.043823801</v>
      </c>
      <c r="J25" s="425">
        <v>20717183.043823801</v>
      </c>
      <c r="K25" s="425">
        <v>20717183.043823801</v>
      </c>
      <c r="L25" s="425">
        <v>20717183.043823801</v>
      </c>
      <c r="M25" s="425">
        <v>20717183.043823801</v>
      </c>
      <c r="N25" s="425">
        <v>19492369.3631479</v>
      </c>
      <c r="O25" s="425">
        <v>19492369.3631479</v>
      </c>
      <c r="P25" s="425">
        <v>19421166.730071802</v>
      </c>
      <c r="Q25" s="425">
        <v>19421166.730071802</v>
      </c>
      <c r="R25" s="425">
        <v>19421166.730071802</v>
      </c>
      <c r="S25" s="425">
        <v>10561469.0673797</v>
      </c>
      <c r="T25" s="425">
        <v>10561469.0673797</v>
      </c>
      <c r="U25" s="425">
        <v>10561469.0673797</v>
      </c>
      <c r="V25" s="425">
        <v>10561469.0673797</v>
      </c>
      <c r="W25" s="425">
        <v>2022667.2197002401</v>
      </c>
      <c r="X25" s="425">
        <v>1888532.75747292</v>
      </c>
      <c r="Y25" s="425">
        <v>1888532.75747292</v>
      </c>
      <c r="Z25" s="425">
        <v>96019.032784959403</v>
      </c>
      <c r="AA25" s="425">
        <v>96019.032784959403</v>
      </c>
      <c r="AB25" s="425">
        <v>96019.032784959403</v>
      </c>
      <c r="AC25" s="425">
        <v>96019.032784959403</v>
      </c>
      <c r="AD25" s="425">
        <v>96019.032784959403</v>
      </c>
      <c r="AE25" s="425">
        <v>96019.032784959403</v>
      </c>
      <c r="AF25" s="425">
        <v>96019.032784959403</v>
      </c>
      <c r="AG25" s="425"/>
      <c r="AH25" s="425"/>
      <c r="AI25" s="425"/>
      <c r="AJ25" s="425"/>
      <c r="AK25" s="425"/>
      <c r="AL25" s="425"/>
      <c r="AM25" s="425"/>
    </row>
    <row r="26" spans="1:44" ht="15" thickBot="1" x14ac:dyDescent="0.4">
      <c r="A26" s="421" t="s">
        <v>114</v>
      </c>
      <c r="B26" s="421" t="s">
        <v>440</v>
      </c>
      <c r="C26" s="485">
        <v>9.5394178493987791</v>
      </c>
      <c r="D26" s="425">
        <v>16148735.551836001</v>
      </c>
      <c r="E26" s="427">
        <v>0.96877895408500803</v>
      </c>
      <c r="F26" s="425">
        <v>126220641.725071</v>
      </c>
      <c r="G26" s="425"/>
      <c r="H26" s="425">
        <v>15644555.1377031</v>
      </c>
      <c r="I26" s="425">
        <v>15644555.1377031</v>
      </c>
      <c r="J26" s="425">
        <v>11866441.4312081</v>
      </c>
      <c r="K26" s="425">
        <v>11866441.4312081</v>
      </c>
      <c r="L26" s="425">
        <v>11866441.4312081</v>
      </c>
      <c r="M26" s="425">
        <v>11866441.4312081</v>
      </c>
      <c r="N26" s="425">
        <v>11866441.4312081</v>
      </c>
      <c r="O26" s="425">
        <v>11866441.4312081</v>
      </c>
      <c r="P26" s="425">
        <v>11866441.4312081</v>
      </c>
      <c r="Q26" s="425">
        <v>11866441.4312081</v>
      </c>
      <c r="R26" s="425"/>
      <c r="S26" s="425"/>
      <c r="T26" s="425"/>
      <c r="U26" s="425"/>
      <c r="V26" s="425"/>
      <c r="W26" s="425"/>
      <c r="X26" s="425"/>
      <c r="Y26" s="425"/>
      <c r="Z26" s="425"/>
      <c r="AA26" s="425"/>
      <c r="AB26" s="425"/>
      <c r="AC26" s="425"/>
      <c r="AD26" s="425"/>
      <c r="AE26" s="425"/>
      <c r="AF26" s="425"/>
      <c r="AG26" s="425"/>
      <c r="AH26" s="425"/>
      <c r="AI26" s="425"/>
      <c r="AJ26" s="425"/>
      <c r="AK26" s="425"/>
      <c r="AL26" s="425"/>
      <c r="AM26" s="425"/>
    </row>
    <row r="27" spans="1:44" ht="15" thickBot="1" x14ac:dyDescent="0.4">
      <c r="A27" s="421" t="s">
        <v>114</v>
      </c>
      <c r="B27" s="421" t="s">
        <v>721</v>
      </c>
      <c r="C27" s="485">
        <v>8.44909342905434</v>
      </c>
      <c r="D27" s="425">
        <v>15285371.404603099</v>
      </c>
      <c r="E27" s="427">
        <v>0.92450925493648595</v>
      </c>
      <c r="F27" s="425">
        <v>96644175.917182595</v>
      </c>
      <c r="G27" s="425"/>
      <c r="H27" s="425">
        <v>14131467.3286971</v>
      </c>
      <c r="I27" s="425">
        <v>14125993.548473099</v>
      </c>
      <c r="J27" s="425">
        <v>12178755.494909899</v>
      </c>
      <c r="K27" s="425">
        <v>12109400.225323699</v>
      </c>
      <c r="L27" s="425">
        <v>12109168.291057</v>
      </c>
      <c r="M27" s="425">
        <v>8428186.2810223494</v>
      </c>
      <c r="N27" s="425">
        <v>6758076.4300302202</v>
      </c>
      <c r="O27" s="425">
        <v>6052968.7302566497</v>
      </c>
      <c r="P27" s="425">
        <v>4163369.0808424102</v>
      </c>
      <c r="Q27" s="425">
        <v>3281012.3534617098</v>
      </c>
      <c r="R27" s="425">
        <v>1988226.3370654001</v>
      </c>
      <c r="S27" s="425">
        <v>1142305.09499727</v>
      </c>
      <c r="T27" s="425">
        <v>60898.480065273397</v>
      </c>
      <c r="U27" s="425">
        <v>60898.480065273397</v>
      </c>
      <c r="V27" s="425">
        <v>53449.7609152734</v>
      </c>
      <c r="W27" s="425"/>
      <c r="X27" s="425"/>
      <c r="Y27" s="425"/>
      <c r="Z27" s="425"/>
      <c r="AA27" s="425"/>
      <c r="AB27" s="425"/>
      <c r="AC27" s="425"/>
      <c r="AD27" s="425"/>
      <c r="AE27" s="425"/>
      <c r="AF27" s="425"/>
      <c r="AG27" s="425"/>
      <c r="AH27" s="425"/>
      <c r="AI27" s="425"/>
      <c r="AJ27" s="425"/>
      <c r="AK27" s="425"/>
      <c r="AL27" s="425"/>
      <c r="AM27" s="425"/>
    </row>
    <row r="28" spans="1:44" ht="15" thickBot="1" x14ac:dyDescent="0.4">
      <c r="A28" s="421" t="s">
        <v>114</v>
      </c>
      <c r="B28" s="421" t="s">
        <v>742</v>
      </c>
      <c r="C28" s="485">
        <v>20</v>
      </c>
      <c r="D28" s="425">
        <v>605461.05039068498</v>
      </c>
      <c r="E28" s="427">
        <v>1.00374788473657</v>
      </c>
      <c r="F28" s="425">
        <v>11756934.6797325</v>
      </c>
      <c r="G28" s="425"/>
      <c r="H28" s="425">
        <v>607730.24862003105</v>
      </c>
      <c r="I28" s="425">
        <v>607730.24862003105</v>
      </c>
      <c r="J28" s="425">
        <v>607730.24862003105</v>
      </c>
      <c r="K28" s="425">
        <v>607730.24862003105</v>
      </c>
      <c r="L28" s="425">
        <v>607730.24862003105</v>
      </c>
      <c r="M28" s="425">
        <v>607730.24862003105</v>
      </c>
      <c r="N28" s="425">
        <v>607730.24862003105</v>
      </c>
      <c r="O28" s="425">
        <v>607730.24862003105</v>
      </c>
      <c r="P28" s="425">
        <v>607730.24862003105</v>
      </c>
      <c r="Q28" s="425">
        <v>607730.24862003105</v>
      </c>
      <c r="R28" s="425">
        <v>567963.21935321798</v>
      </c>
      <c r="S28" s="425">
        <v>567963.21935321798</v>
      </c>
      <c r="T28" s="425">
        <v>567963.21935321798</v>
      </c>
      <c r="U28" s="425">
        <v>567963.21935321798</v>
      </c>
      <c r="V28" s="425">
        <v>567963.21935321798</v>
      </c>
      <c r="W28" s="425">
        <v>567963.21935321798</v>
      </c>
      <c r="X28" s="425">
        <v>567963.21935321798</v>
      </c>
      <c r="Y28" s="425">
        <v>567963.21935321798</v>
      </c>
      <c r="Z28" s="425">
        <v>567963.21935321798</v>
      </c>
      <c r="AA28" s="425">
        <v>567963.21935321798</v>
      </c>
      <c r="AB28" s="425"/>
      <c r="AC28" s="425"/>
      <c r="AD28" s="425"/>
      <c r="AE28" s="425"/>
      <c r="AF28" s="425"/>
      <c r="AG28" s="425"/>
      <c r="AH28" s="425"/>
      <c r="AI28" s="425"/>
      <c r="AJ28" s="425"/>
      <c r="AK28" s="425"/>
      <c r="AL28" s="425"/>
      <c r="AM28" s="425"/>
    </row>
    <row r="29" spans="1:44" ht="15" thickBot="1" x14ac:dyDescent="0.4">
      <c r="A29" s="421" t="s">
        <v>114</v>
      </c>
      <c r="B29" s="421" t="s">
        <v>1271</v>
      </c>
      <c r="C29" s="485">
        <v>18</v>
      </c>
      <c r="D29" s="425">
        <v>395948</v>
      </c>
      <c r="E29" s="427">
        <v>0.65</v>
      </c>
      <c r="F29" s="425">
        <v>4632591.5999999996</v>
      </c>
      <c r="G29" s="425"/>
      <c r="H29" s="425">
        <v>257366.2</v>
      </c>
      <c r="I29" s="425">
        <v>257366.2</v>
      </c>
      <c r="J29" s="425">
        <v>257366.2</v>
      </c>
      <c r="K29" s="425">
        <v>257366.2</v>
      </c>
      <c r="L29" s="425">
        <v>257366.2</v>
      </c>
      <c r="M29" s="425">
        <v>257366.2</v>
      </c>
      <c r="N29" s="425">
        <v>257366.2</v>
      </c>
      <c r="O29" s="425">
        <v>257366.2</v>
      </c>
      <c r="P29" s="425">
        <v>257366.2</v>
      </c>
      <c r="Q29" s="425">
        <v>257366.2</v>
      </c>
      <c r="R29" s="425">
        <v>257366.2</v>
      </c>
      <c r="S29" s="425">
        <v>257366.2</v>
      </c>
      <c r="T29" s="425">
        <v>257366.2</v>
      </c>
      <c r="U29" s="425">
        <v>257366.2</v>
      </c>
      <c r="V29" s="425">
        <v>257366.2</v>
      </c>
      <c r="W29" s="425">
        <v>257366.2</v>
      </c>
      <c r="X29" s="425">
        <v>257366.2</v>
      </c>
      <c r="Y29" s="425">
        <v>257366.2</v>
      </c>
      <c r="Z29" s="425"/>
      <c r="AA29" s="425"/>
      <c r="AB29" s="425"/>
      <c r="AC29" s="425"/>
      <c r="AD29" s="425"/>
      <c r="AE29" s="425"/>
      <c r="AF29" s="425"/>
      <c r="AG29" s="425"/>
      <c r="AH29" s="425"/>
      <c r="AI29" s="425"/>
      <c r="AJ29" s="425"/>
      <c r="AK29" s="425"/>
      <c r="AL29" s="425"/>
      <c r="AM29" s="425"/>
    </row>
    <row r="30" spans="1:44" ht="15" thickBot="1" x14ac:dyDescent="0.4">
      <c r="A30" s="421" t="s">
        <v>114</v>
      </c>
      <c r="B30" s="421" t="s">
        <v>722</v>
      </c>
      <c r="C30" s="485">
        <v>5</v>
      </c>
      <c r="D30" s="425">
        <v>0</v>
      </c>
      <c r="E30" s="427"/>
      <c r="F30" s="425">
        <v>136820856.615731</v>
      </c>
      <c r="G30" s="425"/>
      <c r="H30" s="425">
        <v>55129575.698224097</v>
      </c>
      <c r="I30" s="425">
        <v>39693294.502721399</v>
      </c>
      <c r="J30" s="425">
        <v>24113676.410403199</v>
      </c>
      <c r="K30" s="425">
        <v>12458732.8120417</v>
      </c>
      <c r="L30" s="425">
        <v>5425577.1923407204</v>
      </c>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25"/>
    </row>
    <row r="31" spans="1:44" ht="15" thickBot="1" x14ac:dyDescent="0.4">
      <c r="A31" s="421" t="s">
        <v>310</v>
      </c>
      <c r="B31" s="421" t="s">
        <v>709</v>
      </c>
      <c r="C31" s="485">
        <v>9.5079890873405599</v>
      </c>
      <c r="D31" s="425">
        <v>76763975.925687402</v>
      </c>
      <c r="E31" s="427">
        <v>1</v>
      </c>
      <c r="F31" s="425">
        <v>342830665.46892202</v>
      </c>
      <c r="G31" s="425"/>
      <c r="H31" s="425">
        <v>76763975.925687402</v>
      </c>
      <c r="I31" s="425">
        <v>76763975.925687402</v>
      </c>
      <c r="J31" s="425">
        <v>26475243.880416799</v>
      </c>
      <c r="K31" s="425">
        <v>26475243.880416799</v>
      </c>
      <c r="L31" s="425">
        <v>26475243.880416799</v>
      </c>
      <c r="M31" s="425">
        <v>21976304.8821165</v>
      </c>
      <c r="N31" s="425">
        <v>21976020.979973599</v>
      </c>
      <c r="O31" s="425">
        <v>21974885.3714022</v>
      </c>
      <c r="P31" s="425">
        <v>21974885.3714022</v>
      </c>
      <c r="Q31" s="425">
        <v>21974885.3714022</v>
      </c>
      <c r="R31" s="425"/>
      <c r="S31" s="425"/>
      <c r="T31" s="425"/>
      <c r="U31" s="425"/>
      <c r="V31" s="425"/>
      <c r="W31" s="425"/>
      <c r="X31" s="425"/>
      <c r="Y31" s="425"/>
      <c r="Z31" s="425"/>
      <c r="AA31" s="425"/>
      <c r="AB31" s="425"/>
      <c r="AC31" s="425"/>
      <c r="AD31" s="425"/>
      <c r="AE31" s="425"/>
      <c r="AF31" s="425"/>
      <c r="AG31" s="425"/>
      <c r="AH31" s="425"/>
      <c r="AI31" s="425"/>
      <c r="AJ31" s="425"/>
      <c r="AK31" s="425"/>
      <c r="AL31" s="425"/>
      <c r="AM31" s="425"/>
    </row>
    <row r="32" spans="1:44" ht="15" thickBot="1" x14ac:dyDescent="0.4">
      <c r="A32" s="421" t="s">
        <v>310</v>
      </c>
      <c r="B32" s="421" t="s">
        <v>710</v>
      </c>
      <c r="C32" s="485">
        <v>9.8998073466059306</v>
      </c>
      <c r="D32" s="425">
        <v>59026580.055748902</v>
      </c>
      <c r="E32" s="427">
        <v>1</v>
      </c>
      <c r="F32" s="425">
        <v>352743099.149225</v>
      </c>
      <c r="G32" s="425"/>
      <c r="H32" s="425">
        <v>59026580.055748902</v>
      </c>
      <c r="I32" s="425">
        <v>59026580.055748902</v>
      </c>
      <c r="J32" s="425">
        <v>37833407.363906696</v>
      </c>
      <c r="K32" s="425">
        <v>37833407.363906696</v>
      </c>
      <c r="L32" s="425">
        <v>37231350.492002703</v>
      </c>
      <c r="M32" s="425">
        <v>19873639.0685906</v>
      </c>
      <c r="N32" s="425">
        <v>19708288.775384601</v>
      </c>
      <c r="O32" s="425">
        <v>19464156.8645854</v>
      </c>
      <c r="P32" s="425">
        <v>19464156.8645854</v>
      </c>
      <c r="Q32" s="425">
        <v>19464156.8645854</v>
      </c>
      <c r="R32" s="425">
        <v>4843371.23029882</v>
      </c>
      <c r="S32" s="425">
        <v>4843371.23029882</v>
      </c>
      <c r="T32" s="425">
        <v>4843371.23029882</v>
      </c>
      <c r="U32" s="425">
        <v>4843371.23029882</v>
      </c>
      <c r="V32" s="425">
        <v>4443890.4589839596</v>
      </c>
      <c r="W32" s="425"/>
      <c r="X32" s="425"/>
      <c r="Y32" s="425"/>
      <c r="Z32" s="425"/>
      <c r="AA32" s="425"/>
      <c r="AB32" s="425"/>
      <c r="AC32" s="425"/>
      <c r="AD32" s="425"/>
      <c r="AE32" s="425"/>
      <c r="AF32" s="425"/>
      <c r="AG32" s="425"/>
      <c r="AH32" s="425"/>
      <c r="AI32" s="425"/>
      <c r="AJ32" s="425"/>
      <c r="AK32" s="425"/>
      <c r="AL32" s="425"/>
      <c r="AM32" s="425"/>
    </row>
    <row r="33" spans="1:39" ht="15" thickBot="1" x14ac:dyDescent="0.4">
      <c r="A33" s="421" t="s">
        <v>310</v>
      </c>
      <c r="B33" s="421" t="s">
        <v>717</v>
      </c>
      <c r="C33" s="485">
        <v>9.6234711512764797</v>
      </c>
      <c r="D33" s="425">
        <v>34579026.1690896</v>
      </c>
      <c r="E33" s="427">
        <v>1</v>
      </c>
      <c r="F33" s="425">
        <v>335698228.96137398</v>
      </c>
      <c r="G33" s="425"/>
      <c r="H33" s="425">
        <v>34579026.1690896</v>
      </c>
      <c r="I33" s="425">
        <v>34579026.1690896</v>
      </c>
      <c r="J33" s="425">
        <v>27276683.345254999</v>
      </c>
      <c r="K33" s="425">
        <v>27276683.345254999</v>
      </c>
      <c r="L33" s="425">
        <v>27276683.345254999</v>
      </c>
      <c r="M33" s="425">
        <v>27276683.345254999</v>
      </c>
      <c r="N33" s="425">
        <v>27276683.345254999</v>
      </c>
      <c r="O33" s="425">
        <v>21954489.077254999</v>
      </c>
      <c r="P33" s="425">
        <v>11372718.8226099</v>
      </c>
      <c r="Q33" s="425">
        <v>11372718.8226099</v>
      </c>
      <c r="R33" s="425"/>
      <c r="S33" s="425"/>
      <c r="T33" s="425"/>
      <c r="U33" s="425"/>
      <c r="V33" s="425"/>
      <c r="W33" s="425"/>
      <c r="X33" s="425"/>
      <c r="Y33" s="425"/>
      <c r="Z33" s="425"/>
      <c r="AA33" s="425"/>
      <c r="AB33" s="425"/>
      <c r="AC33" s="425"/>
      <c r="AD33" s="425"/>
      <c r="AE33" s="425"/>
      <c r="AF33" s="425"/>
      <c r="AG33" s="425"/>
      <c r="AH33" s="425"/>
      <c r="AI33" s="425"/>
      <c r="AJ33" s="425"/>
      <c r="AK33" s="425"/>
      <c r="AL33" s="425"/>
      <c r="AM33" s="425"/>
    </row>
    <row r="34" spans="1:39" ht="15" thickBot="1" x14ac:dyDescent="0.4">
      <c r="A34" s="421" t="s">
        <v>310</v>
      </c>
      <c r="B34" s="421" t="s">
        <v>712</v>
      </c>
      <c r="C34" s="485">
        <v>12.380726293865999</v>
      </c>
      <c r="D34" s="425">
        <v>17650001.9858355</v>
      </c>
      <c r="E34" s="427">
        <v>1</v>
      </c>
      <c r="F34" s="425">
        <v>209359927.75983199</v>
      </c>
      <c r="G34" s="425"/>
      <c r="H34" s="425">
        <v>17650001.9858355</v>
      </c>
      <c r="I34" s="425">
        <v>17639596.4247237</v>
      </c>
      <c r="J34" s="425">
        <v>17155614.217099398</v>
      </c>
      <c r="K34" s="425">
        <v>16930481.9278225</v>
      </c>
      <c r="L34" s="425">
        <v>16930096.287985299</v>
      </c>
      <c r="M34" s="425">
        <v>16044265.757285001</v>
      </c>
      <c r="N34" s="425">
        <v>9600011.2478021309</v>
      </c>
      <c r="O34" s="425">
        <v>9565459.5218093004</v>
      </c>
      <c r="P34" s="425">
        <v>9281665.5892449897</v>
      </c>
      <c r="Q34" s="425">
        <v>9216121.2424626295</v>
      </c>
      <c r="R34" s="425">
        <v>8641513.3724126294</v>
      </c>
      <c r="S34" s="425">
        <v>8458099.8582126293</v>
      </c>
      <c r="T34" s="425">
        <v>8158797.4263115497</v>
      </c>
      <c r="U34" s="425">
        <v>8125688.8198422696</v>
      </c>
      <c r="V34" s="425">
        <v>8125688.8198422696</v>
      </c>
      <c r="W34" s="425">
        <v>5584394.0807179697</v>
      </c>
      <c r="X34" s="425">
        <v>5584394.0807179697</v>
      </c>
      <c r="Y34" s="425">
        <v>5556982.22471797</v>
      </c>
      <c r="Z34" s="425">
        <v>5555527.4374932796</v>
      </c>
      <c r="AA34" s="425">
        <v>5555527.4374932796</v>
      </c>
      <c r="AB34" s="425"/>
      <c r="AC34" s="425"/>
      <c r="AD34" s="425"/>
      <c r="AE34" s="425"/>
      <c r="AF34" s="425"/>
      <c r="AG34" s="425"/>
      <c r="AH34" s="425"/>
      <c r="AI34" s="425"/>
      <c r="AJ34" s="425"/>
      <c r="AK34" s="425"/>
      <c r="AL34" s="425"/>
      <c r="AM34" s="425"/>
    </row>
    <row r="35" spans="1:39" ht="15" thickBot="1" x14ac:dyDescent="0.4">
      <c r="A35" s="421" t="s">
        <v>310</v>
      </c>
      <c r="B35" s="421" t="s">
        <v>714</v>
      </c>
      <c r="C35" s="485">
        <v>18.593319957646099</v>
      </c>
      <c r="D35" s="425">
        <v>9121562.1434899308</v>
      </c>
      <c r="E35" s="427">
        <v>1</v>
      </c>
      <c r="F35" s="425">
        <v>157464197.225784</v>
      </c>
      <c r="G35" s="425"/>
      <c r="H35" s="425">
        <v>9121562.1434899308</v>
      </c>
      <c r="I35" s="425">
        <v>9121562.1434899308</v>
      </c>
      <c r="J35" s="425">
        <v>8884328.0573072601</v>
      </c>
      <c r="K35" s="425">
        <v>8884328.0573072601</v>
      </c>
      <c r="L35" s="425">
        <v>8884328.0573072601</v>
      </c>
      <c r="M35" s="425">
        <v>8607768.3538703099</v>
      </c>
      <c r="N35" s="425">
        <v>8601348.6993158106</v>
      </c>
      <c r="O35" s="425">
        <v>8541220.8843653109</v>
      </c>
      <c r="P35" s="425">
        <v>8482799.7568901107</v>
      </c>
      <c r="Q35" s="425">
        <v>8482799.7568901107</v>
      </c>
      <c r="R35" s="425">
        <v>7251442.2776789404</v>
      </c>
      <c r="S35" s="425">
        <v>6858695.5809380002</v>
      </c>
      <c r="T35" s="425">
        <v>6858695.5809380002</v>
      </c>
      <c r="U35" s="425">
        <v>6998226.1353879003</v>
      </c>
      <c r="V35" s="425">
        <v>6998226.1353879003</v>
      </c>
      <c r="W35" s="425">
        <v>6986298.6100158198</v>
      </c>
      <c r="X35" s="425">
        <v>6986298.6100158198</v>
      </c>
      <c r="Y35" s="425">
        <v>6986298.6100158198</v>
      </c>
      <c r="Z35" s="425">
        <v>6986298.6100158198</v>
      </c>
      <c r="AA35" s="425">
        <v>6941671.1651562797</v>
      </c>
      <c r="AB35" s="425"/>
      <c r="AC35" s="425"/>
      <c r="AD35" s="425"/>
      <c r="AE35" s="425"/>
      <c r="AF35" s="425"/>
      <c r="AG35" s="425"/>
      <c r="AH35" s="425"/>
      <c r="AI35" s="425"/>
      <c r="AJ35" s="425"/>
      <c r="AK35" s="425"/>
      <c r="AL35" s="425"/>
      <c r="AM35" s="425"/>
    </row>
    <row r="36" spans="1:39" ht="15" thickBot="1" x14ac:dyDescent="0.4">
      <c r="A36" s="421" t="s">
        <v>310</v>
      </c>
      <c r="B36" s="421" t="s">
        <v>1273</v>
      </c>
      <c r="C36" s="485">
        <v>7.0794632813101703</v>
      </c>
      <c r="D36" s="425">
        <v>7553428.03536609</v>
      </c>
      <c r="E36" s="427">
        <v>1</v>
      </c>
      <c r="F36" s="425">
        <v>53474216.424392998</v>
      </c>
      <c r="G36" s="425"/>
      <c r="H36" s="425">
        <v>7553428.03536609</v>
      </c>
      <c r="I36" s="425">
        <v>7553428.03536609</v>
      </c>
      <c r="J36" s="425">
        <v>7553428.03536609</v>
      </c>
      <c r="K36" s="425">
        <v>7553428.03536609</v>
      </c>
      <c r="L36" s="425">
        <v>7553428.03536609</v>
      </c>
      <c r="M36" s="425">
        <v>7553428.03536609</v>
      </c>
      <c r="N36" s="425">
        <v>7553428.03536609</v>
      </c>
      <c r="O36" s="425">
        <v>258659.03536608501</v>
      </c>
      <c r="P36" s="425">
        <v>258659.03536608501</v>
      </c>
      <c r="Q36" s="425">
        <v>27634.0353660853</v>
      </c>
      <c r="R36" s="425">
        <v>27634.0353660853</v>
      </c>
      <c r="S36" s="425">
        <v>27634.0353660853</v>
      </c>
      <c r="T36" s="425"/>
      <c r="U36" s="425"/>
      <c r="V36" s="425"/>
      <c r="W36" s="425"/>
      <c r="X36" s="425"/>
      <c r="Y36" s="425"/>
      <c r="Z36" s="425"/>
      <c r="AA36" s="425"/>
      <c r="AB36" s="425"/>
      <c r="AC36" s="425"/>
      <c r="AD36" s="425"/>
      <c r="AE36" s="425"/>
      <c r="AF36" s="425"/>
      <c r="AG36" s="425"/>
      <c r="AH36" s="425"/>
      <c r="AI36" s="425"/>
      <c r="AJ36" s="425"/>
      <c r="AK36" s="425"/>
      <c r="AL36" s="425"/>
      <c r="AM36" s="425"/>
    </row>
    <row r="37" spans="1:39" ht="15" thickBot="1" x14ac:dyDescent="0.4">
      <c r="A37" s="421" t="s">
        <v>310</v>
      </c>
      <c r="B37" s="421" t="s">
        <v>713</v>
      </c>
      <c r="C37" s="485">
        <v>20.826331894803701</v>
      </c>
      <c r="D37" s="425">
        <v>6316384.1131355902</v>
      </c>
      <c r="E37" s="427">
        <v>0.99999999418878205</v>
      </c>
      <c r="F37" s="425">
        <v>115578677.74441899</v>
      </c>
      <c r="G37" s="425"/>
      <c r="H37" s="425">
        <v>6316384.0764297098</v>
      </c>
      <c r="I37" s="425">
        <v>6316384.0764297098</v>
      </c>
      <c r="J37" s="425">
        <v>6281707.8796175504</v>
      </c>
      <c r="K37" s="425">
        <v>6281707.8796175504</v>
      </c>
      <c r="L37" s="425">
        <v>6153713.36410484</v>
      </c>
      <c r="M37" s="425">
        <v>6096547.6864941698</v>
      </c>
      <c r="N37" s="425">
        <v>5049126.6193776196</v>
      </c>
      <c r="O37" s="425">
        <v>5049126.6193776196</v>
      </c>
      <c r="P37" s="425">
        <v>5049126.6193776196</v>
      </c>
      <c r="Q37" s="425">
        <v>5049126.6193776196</v>
      </c>
      <c r="R37" s="425">
        <v>4939298.9943522597</v>
      </c>
      <c r="S37" s="425">
        <v>4696312.7420936804</v>
      </c>
      <c r="T37" s="425">
        <v>4590849.6037603496</v>
      </c>
      <c r="U37" s="425">
        <v>4195192.5068803504</v>
      </c>
      <c r="V37" s="425">
        <v>4195192.5068803504</v>
      </c>
      <c r="W37" s="425">
        <v>4165297.03346849</v>
      </c>
      <c r="X37" s="425">
        <v>4100155.7050184901</v>
      </c>
      <c r="Y37" s="425">
        <v>4090159.60501849</v>
      </c>
      <c r="Z37" s="425">
        <v>4060544.10501849</v>
      </c>
      <c r="AA37" s="425">
        <v>4033928.8017243701</v>
      </c>
      <c r="AB37" s="425">
        <v>2973796.38</v>
      </c>
      <c r="AC37" s="425">
        <v>2973796.38</v>
      </c>
      <c r="AD37" s="425">
        <v>2973733.98</v>
      </c>
      <c r="AE37" s="425">
        <v>2973733.98</v>
      </c>
      <c r="AF37" s="425">
        <v>2973733.98</v>
      </c>
      <c r="AG37" s="425"/>
      <c r="AH37" s="425"/>
      <c r="AI37" s="425"/>
      <c r="AJ37" s="425"/>
      <c r="AK37" s="425"/>
      <c r="AL37" s="425"/>
      <c r="AM37" s="425"/>
    </row>
    <row r="38" spans="1:39" ht="15" thickBot="1" x14ac:dyDescent="0.4">
      <c r="A38" s="421" t="s">
        <v>310</v>
      </c>
      <c r="B38" s="421" t="s">
        <v>716</v>
      </c>
      <c r="C38" s="485">
        <v>8.0160056663743795</v>
      </c>
      <c r="D38" s="425">
        <v>3023818.1246515298</v>
      </c>
      <c r="E38" s="427">
        <v>1</v>
      </c>
      <c r="F38" s="425">
        <v>20103571.538792402</v>
      </c>
      <c r="G38" s="425"/>
      <c r="H38" s="425">
        <v>3023818.1246515298</v>
      </c>
      <c r="I38" s="425">
        <v>3022492.3399078101</v>
      </c>
      <c r="J38" s="425">
        <v>2349465.3223321498</v>
      </c>
      <c r="K38" s="425">
        <v>2318748.4216537499</v>
      </c>
      <c r="L38" s="425">
        <v>2312069.8668822702</v>
      </c>
      <c r="M38" s="425">
        <v>1956316.6776964599</v>
      </c>
      <c r="N38" s="425">
        <v>1042024.4397672</v>
      </c>
      <c r="O38" s="425">
        <v>987810.49876720097</v>
      </c>
      <c r="P38" s="425">
        <v>978271.21280854905</v>
      </c>
      <c r="Q38" s="425">
        <v>845112.72348679998</v>
      </c>
      <c r="R38" s="425">
        <v>707772.39928931801</v>
      </c>
      <c r="S38" s="425">
        <v>411347.36373261001</v>
      </c>
      <c r="T38" s="425">
        <v>29391.947845243201</v>
      </c>
      <c r="U38" s="425">
        <v>29391.947845243201</v>
      </c>
      <c r="V38" s="425">
        <v>27510.187684996301</v>
      </c>
      <c r="W38" s="425">
        <v>19874.592888253999</v>
      </c>
      <c r="X38" s="425">
        <v>19874.592888253999</v>
      </c>
      <c r="Y38" s="425">
        <v>7426.29288825399</v>
      </c>
      <c r="Z38" s="425">
        <v>7426.29288825399</v>
      </c>
      <c r="AA38" s="425">
        <v>7426.29288825399</v>
      </c>
      <c r="AB38" s="425"/>
      <c r="AC38" s="425"/>
      <c r="AD38" s="425"/>
      <c r="AE38" s="425"/>
      <c r="AF38" s="425"/>
      <c r="AG38" s="425"/>
      <c r="AH38" s="425"/>
      <c r="AI38" s="425"/>
      <c r="AJ38" s="425"/>
      <c r="AK38" s="425"/>
      <c r="AL38" s="425"/>
      <c r="AM38" s="425"/>
    </row>
    <row r="39" spans="1:39" ht="15" thickBot="1" x14ac:dyDescent="0.4">
      <c r="A39" s="421" t="s">
        <v>310</v>
      </c>
      <c r="B39" s="421" t="s">
        <v>449</v>
      </c>
      <c r="C39" s="485">
        <v>14.3118363997405</v>
      </c>
      <c r="D39" s="425">
        <v>2964691.37233464</v>
      </c>
      <c r="E39" s="427">
        <v>1</v>
      </c>
      <c r="F39" s="425">
        <v>41927784.906039402</v>
      </c>
      <c r="G39" s="425"/>
      <c r="H39" s="425">
        <v>2964691.37233464</v>
      </c>
      <c r="I39" s="425">
        <v>2964691.37233464</v>
      </c>
      <c r="J39" s="425">
        <v>2896139.9287176798</v>
      </c>
      <c r="K39" s="425">
        <v>2896139.9287176798</v>
      </c>
      <c r="L39" s="425">
        <v>2896139.9287176798</v>
      </c>
      <c r="M39" s="425">
        <v>2896139.9287176798</v>
      </c>
      <c r="N39" s="425">
        <v>2896139.9287176798</v>
      </c>
      <c r="O39" s="425">
        <v>2896139.9287176798</v>
      </c>
      <c r="P39" s="425">
        <v>2891373.04040058</v>
      </c>
      <c r="Q39" s="425">
        <v>2178534.0009520999</v>
      </c>
      <c r="R39" s="425">
        <v>1880300.0641741799</v>
      </c>
      <c r="S39" s="425">
        <v>1844402.2593741801</v>
      </c>
      <c r="T39" s="425">
        <v>1844402.2593741801</v>
      </c>
      <c r="U39" s="425">
        <v>1232985.4087437999</v>
      </c>
      <c r="V39" s="425">
        <v>1212672.69804046</v>
      </c>
      <c r="W39" s="425">
        <v>932019.99988976202</v>
      </c>
      <c r="X39" s="425">
        <v>932019.99988976202</v>
      </c>
      <c r="Y39" s="425">
        <v>932019.99988976202</v>
      </c>
      <c r="Z39" s="425">
        <v>677067.86689791002</v>
      </c>
      <c r="AA39" s="425">
        <v>343960.83190623298</v>
      </c>
      <c r="AB39" s="425">
        <v>343960.83190623298</v>
      </c>
      <c r="AC39" s="425">
        <v>343960.83190623298</v>
      </c>
      <c r="AD39" s="425">
        <v>343960.83190623298</v>
      </c>
      <c r="AE39" s="425">
        <v>343960.83190623298</v>
      </c>
      <c r="AF39" s="425">
        <v>343960.83190623298</v>
      </c>
      <c r="AG39" s="425"/>
      <c r="AH39" s="425"/>
      <c r="AI39" s="425"/>
      <c r="AJ39" s="425"/>
      <c r="AK39" s="425"/>
      <c r="AL39" s="425"/>
      <c r="AM39" s="425"/>
    </row>
    <row r="40" spans="1:39" ht="15" thickBot="1" x14ac:dyDescent="0.4">
      <c r="A40" s="421" t="s">
        <v>310</v>
      </c>
      <c r="B40" s="421" t="s">
        <v>715</v>
      </c>
      <c r="C40" s="485">
        <v>15.9669848015405</v>
      </c>
      <c r="D40" s="425">
        <v>2829381.7717907298</v>
      </c>
      <c r="E40" s="427">
        <v>1</v>
      </c>
      <c r="F40" s="425">
        <v>31893306.3934744</v>
      </c>
      <c r="G40" s="425"/>
      <c r="H40" s="425">
        <v>2829381.7717907298</v>
      </c>
      <c r="I40" s="425">
        <v>2829381.7717907298</v>
      </c>
      <c r="J40" s="425">
        <v>2186190.8185668099</v>
      </c>
      <c r="K40" s="425">
        <v>2186190.8185668099</v>
      </c>
      <c r="L40" s="425">
        <v>2169222.0643850602</v>
      </c>
      <c r="M40" s="425">
        <v>2071621.67253226</v>
      </c>
      <c r="N40" s="425">
        <v>1526568.9970557401</v>
      </c>
      <c r="O40" s="425">
        <v>1525763.27386249</v>
      </c>
      <c r="P40" s="425">
        <v>1505244.28731371</v>
      </c>
      <c r="Q40" s="425">
        <v>1505244.28731371</v>
      </c>
      <c r="R40" s="425">
        <v>1285998.05365469</v>
      </c>
      <c r="S40" s="425">
        <v>1165369.6552188001</v>
      </c>
      <c r="T40" s="425">
        <v>1164712.4307419099</v>
      </c>
      <c r="U40" s="425">
        <v>1167757.83091412</v>
      </c>
      <c r="V40" s="425">
        <v>1167757.83091412</v>
      </c>
      <c r="W40" s="425">
        <v>1157825.52889776</v>
      </c>
      <c r="X40" s="425">
        <v>1155833.9256987199</v>
      </c>
      <c r="Y40" s="425">
        <v>1145803.52569872</v>
      </c>
      <c r="Z40" s="425">
        <v>1059449.99006045</v>
      </c>
      <c r="AA40" s="425">
        <v>974545.32005804998</v>
      </c>
      <c r="AB40" s="425">
        <v>24230.1476878049</v>
      </c>
      <c r="AC40" s="425">
        <v>24230.1476878049</v>
      </c>
      <c r="AD40" s="425">
        <v>21660.747687804898</v>
      </c>
      <c r="AE40" s="425">
        <v>21660.747687804898</v>
      </c>
      <c r="AF40" s="425">
        <v>21660.747687804898</v>
      </c>
      <c r="AG40" s="425"/>
      <c r="AH40" s="425"/>
      <c r="AI40" s="425"/>
      <c r="AJ40" s="425"/>
      <c r="AK40" s="425"/>
      <c r="AL40" s="425"/>
      <c r="AM40" s="425"/>
    </row>
    <row r="41" spans="1:39" ht="15" thickBot="1" x14ac:dyDescent="0.4">
      <c r="A41" s="421" t="s">
        <v>310</v>
      </c>
      <c r="B41" s="421" t="s">
        <v>711</v>
      </c>
      <c r="C41" s="485">
        <v>13.938388910661001</v>
      </c>
      <c r="D41" s="425">
        <v>903336.28116209898</v>
      </c>
      <c r="E41" s="427">
        <v>1</v>
      </c>
      <c r="F41" s="425">
        <v>11388806.793864399</v>
      </c>
      <c r="G41" s="425"/>
      <c r="H41" s="425">
        <v>903336.28116209898</v>
      </c>
      <c r="I41" s="425">
        <v>903336.28116209898</v>
      </c>
      <c r="J41" s="425">
        <v>826242.59142013697</v>
      </c>
      <c r="K41" s="425">
        <v>826242.59142013697</v>
      </c>
      <c r="L41" s="425">
        <v>826242.59142013697</v>
      </c>
      <c r="M41" s="425">
        <v>791571.28388394404</v>
      </c>
      <c r="N41" s="425">
        <v>777673.88484738895</v>
      </c>
      <c r="O41" s="425">
        <v>753340.41084999405</v>
      </c>
      <c r="P41" s="425">
        <v>622345.97363566002</v>
      </c>
      <c r="Q41" s="425">
        <v>622345.97363566002</v>
      </c>
      <c r="R41" s="425">
        <v>422462.06803380902</v>
      </c>
      <c r="S41" s="425">
        <v>368184.06568698102</v>
      </c>
      <c r="T41" s="425">
        <v>368184.06568698102</v>
      </c>
      <c r="U41" s="425">
        <v>368184.06568698102</v>
      </c>
      <c r="V41" s="425">
        <v>368184.06568698102</v>
      </c>
      <c r="W41" s="425">
        <v>328956.93992908503</v>
      </c>
      <c r="X41" s="425">
        <v>328956.93992908503</v>
      </c>
      <c r="Y41" s="425">
        <v>327672.23992908403</v>
      </c>
      <c r="Z41" s="425">
        <v>327672.23992908403</v>
      </c>
      <c r="AA41" s="425">
        <v>327672.23992908403</v>
      </c>
      <c r="AB41" s="425"/>
      <c r="AC41" s="425"/>
      <c r="AD41" s="425"/>
      <c r="AE41" s="425"/>
      <c r="AF41" s="425"/>
      <c r="AG41" s="425"/>
      <c r="AH41" s="425"/>
      <c r="AI41" s="425"/>
      <c r="AJ41" s="425"/>
      <c r="AK41" s="425"/>
      <c r="AL41" s="425"/>
      <c r="AM41" s="425"/>
    </row>
    <row r="42" spans="1:39" ht="15" thickBot="1" x14ac:dyDescent="0.4">
      <c r="A42" s="421" t="s">
        <v>457</v>
      </c>
      <c r="B42" s="421" t="s">
        <v>719</v>
      </c>
      <c r="C42" s="485">
        <v>13.6000003540351</v>
      </c>
      <c r="D42" s="425">
        <v>435232.62606512703</v>
      </c>
      <c r="E42" s="427">
        <v>1</v>
      </c>
      <c r="F42" s="425">
        <v>5816059.24446302</v>
      </c>
      <c r="G42" s="425"/>
      <c r="H42" s="425">
        <v>435232.62606512703</v>
      </c>
      <c r="I42" s="425">
        <v>435232.62606512703</v>
      </c>
      <c r="J42" s="425">
        <v>421382.60207770998</v>
      </c>
      <c r="K42" s="425">
        <v>421382.60207770998</v>
      </c>
      <c r="L42" s="425">
        <v>421382.60207770998</v>
      </c>
      <c r="M42" s="425">
        <v>421382.60207770998</v>
      </c>
      <c r="N42" s="425">
        <v>421382.60207770998</v>
      </c>
      <c r="O42" s="425">
        <v>421382.60207770998</v>
      </c>
      <c r="P42" s="425">
        <v>421382.60207770998</v>
      </c>
      <c r="Q42" s="425">
        <v>413687.03428870998</v>
      </c>
      <c r="R42" s="425">
        <v>396572.91178870999</v>
      </c>
      <c r="S42" s="425">
        <v>131739.53685682101</v>
      </c>
      <c r="T42" s="425">
        <v>131739.53685682101</v>
      </c>
      <c r="U42" s="425">
        <v>131739.53685682101</v>
      </c>
      <c r="V42" s="425">
        <v>131739.53685682101</v>
      </c>
      <c r="W42" s="425">
        <v>131739.53685682101</v>
      </c>
      <c r="X42" s="425">
        <v>131739.53685682101</v>
      </c>
      <c r="Y42" s="425">
        <v>131739.53685682101</v>
      </c>
      <c r="Z42" s="425">
        <v>131739.53685682101</v>
      </c>
      <c r="AA42" s="425">
        <v>131739.53685682101</v>
      </c>
      <c r="AB42" s="425"/>
      <c r="AC42" s="425"/>
      <c r="AD42" s="425"/>
      <c r="AE42" s="425"/>
      <c r="AF42" s="425"/>
      <c r="AG42" s="425"/>
      <c r="AH42" s="425"/>
      <c r="AI42" s="425"/>
      <c r="AJ42" s="425"/>
      <c r="AK42" s="425"/>
      <c r="AL42" s="425"/>
      <c r="AM42" s="425"/>
    </row>
    <row r="43" spans="1:39" ht="15" thickBot="1" x14ac:dyDescent="0.4">
      <c r="A43" s="421" t="s">
        <v>457</v>
      </c>
      <c r="B43" s="421" t="s">
        <v>733</v>
      </c>
      <c r="C43" s="485">
        <v>17.2116207619822</v>
      </c>
      <c r="D43" s="425">
        <v>408304.19768308499</v>
      </c>
      <c r="E43" s="427">
        <v>1</v>
      </c>
      <c r="F43" s="425">
        <v>6673954.7101910701</v>
      </c>
      <c r="G43" s="425"/>
      <c r="H43" s="425">
        <v>408304.19768308499</v>
      </c>
      <c r="I43" s="425">
        <v>408304.19768308499</v>
      </c>
      <c r="J43" s="425">
        <v>394041.48440974898</v>
      </c>
      <c r="K43" s="425">
        <v>394041.48440974898</v>
      </c>
      <c r="L43" s="425">
        <v>394041.48440974898</v>
      </c>
      <c r="M43" s="425">
        <v>380429.33093759703</v>
      </c>
      <c r="N43" s="425">
        <v>379139.14700428903</v>
      </c>
      <c r="O43" s="425">
        <v>377929.29323392198</v>
      </c>
      <c r="P43" s="425">
        <v>374162.02814152202</v>
      </c>
      <c r="Q43" s="425">
        <v>374162.02814152202</v>
      </c>
      <c r="R43" s="425">
        <v>279835.747053342</v>
      </c>
      <c r="S43" s="425">
        <v>279835.747053342</v>
      </c>
      <c r="T43" s="425">
        <v>279835.747053342</v>
      </c>
      <c r="U43" s="425">
        <v>279835.747053342</v>
      </c>
      <c r="V43" s="425">
        <v>279835.747053342</v>
      </c>
      <c r="W43" s="425">
        <v>278199.42378156399</v>
      </c>
      <c r="X43" s="425">
        <v>278199.42378156399</v>
      </c>
      <c r="Y43" s="425">
        <v>278199.42378156399</v>
      </c>
      <c r="Z43" s="425">
        <v>278199.42378156399</v>
      </c>
      <c r="AA43" s="425">
        <v>277423.60374382901</v>
      </c>
      <c r="AB43" s="425"/>
      <c r="AC43" s="425"/>
      <c r="AD43" s="425"/>
      <c r="AE43" s="425"/>
      <c r="AF43" s="425"/>
      <c r="AG43" s="425"/>
      <c r="AH43" s="425"/>
      <c r="AI43" s="425"/>
      <c r="AJ43" s="425"/>
      <c r="AK43" s="425"/>
      <c r="AL43" s="425"/>
      <c r="AM43" s="425"/>
    </row>
    <row r="44" spans="1:39" ht="15" thickBot="1" x14ac:dyDescent="0.4">
      <c r="A44" s="421" t="s">
        <v>457</v>
      </c>
      <c r="B44" s="421" t="s">
        <v>720</v>
      </c>
      <c r="C44" s="485">
        <v>20</v>
      </c>
      <c r="D44" s="425">
        <v>12593.05</v>
      </c>
      <c r="E44" s="427">
        <v>1</v>
      </c>
      <c r="F44" s="425">
        <v>251861</v>
      </c>
      <c r="G44" s="425"/>
      <c r="H44" s="425">
        <v>12593.05</v>
      </c>
      <c r="I44" s="425">
        <v>12593.05</v>
      </c>
      <c r="J44" s="425">
        <v>12593.05</v>
      </c>
      <c r="K44" s="425">
        <v>12593.05</v>
      </c>
      <c r="L44" s="425">
        <v>12593.05</v>
      </c>
      <c r="M44" s="425">
        <v>12593.05</v>
      </c>
      <c r="N44" s="425">
        <v>12593.05</v>
      </c>
      <c r="O44" s="425">
        <v>12593.05</v>
      </c>
      <c r="P44" s="425">
        <v>12593.05</v>
      </c>
      <c r="Q44" s="425">
        <v>12593.05</v>
      </c>
      <c r="R44" s="425">
        <v>12593.05</v>
      </c>
      <c r="S44" s="425">
        <v>12593.05</v>
      </c>
      <c r="T44" s="425">
        <v>12593.05</v>
      </c>
      <c r="U44" s="425">
        <v>12593.05</v>
      </c>
      <c r="V44" s="425">
        <v>12593.05</v>
      </c>
      <c r="W44" s="425">
        <v>12593.05</v>
      </c>
      <c r="X44" s="425">
        <v>12593.05</v>
      </c>
      <c r="Y44" s="425">
        <v>12593.05</v>
      </c>
      <c r="Z44" s="425">
        <v>12593.05</v>
      </c>
      <c r="AA44" s="425">
        <v>12593.05</v>
      </c>
      <c r="AB44" s="425"/>
      <c r="AC44" s="425"/>
      <c r="AD44" s="425"/>
      <c r="AE44" s="425"/>
      <c r="AF44" s="425"/>
      <c r="AG44" s="425"/>
      <c r="AH44" s="425"/>
      <c r="AI44" s="425"/>
      <c r="AJ44" s="425"/>
      <c r="AK44" s="425"/>
      <c r="AL44" s="425"/>
      <c r="AM44" s="425"/>
    </row>
    <row r="45" spans="1:39" ht="15" thickBot="1" x14ac:dyDescent="0.4">
      <c r="A45" s="421" t="s">
        <v>52</v>
      </c>
      <c r="B45" s="421" t="s">
        <v>423</v>
      </c>
      <c r="C45" s="485">
        <v>15</v>
      </c>
      <c r="D45" s="425">
        <v>184041503.038266</v>
      </c>
      <c r="E45" s="427">
        <v>1</v>
      </c>
      <c r="F45" s="425">
        <v>2760622545.5739899</v>
      </c>
      <c r="G45" s="425"/>
      <c r="H45" s="425">
        <v>184041503.038266</v>
      </c>
      <c r="I45" s="425">
        <v>184041503.038266</v>
      </c>
      <c r="J45" s="425">
        <v>184041503.038266</v>
      </c>
      <c r="K45" s="425">
        <v>184041503.038266</v>
      </c>
      <c r="L45" s="425">
        <v>184041503.038266</v>
      </c>
      <c r="M45" s="425">
        <v>184041503.038266</v>
      </c>
      <c r="N45" s="425">
        <v>184041503.038266</v>
      </c>
      <c r="O45" s="425">
        <v>184041503.038266</v>
      </c>
      <c r="P45" s="425">
        <v>184041503.038266</v>
      </c>
      <c r="Q45" s="425">
        <v>184041503.038266</v>
      </c>
      <c r="R45" s="425">
        <v>184041503.038266</v>
      </c>
      <c r="S45" s="425">
        <v>184041503.038266</v>
      </c>
      <c r="T45" s="425">
        <v>184041503.038266</v>
      </c>
      <c r="U45" s="425">
        <v>184041503.038266</v>
      </c>
      <c r="V45" s="425">
        <v>184041503.038266</v>
      </c>
      <c r="W45" s="425"/>
      <c r="X45" s="425"/>
      <c r="Y45" s="425"/>
      <c r="Z45" s="425"/>
      <c r="AA45" s="425"/>
      <c r="AB45" s="425"/>
      <c r="AC45" s="425"/>
      <c r="AD45" s="425"/>
      <c r="AE45" s="425"/>
      <c r="AF45" s="425"/>
      <c r="AG45" s="425"/>
      <c r="AH45" s="425"/>
      <c r="AI45" s="425"/>
      <c r="AJ45" s="425"/>
      <c r="AK45" s="425"/>
      <c r="AL45" s="425"/>
      <c r="AM45" s="425"/>
    </row>
    <row r="46" spans="1:39" ht="15" thickBot="1" x14ac:dyDescent="0.4">
      <c r="A46" s="535" t="s">
        <v>499</v>
      </c>
      <c r="B46" s="535"/>
      <c r="C46" s="536">
        <v>11.4723301870153</v>
      </c>
      <c r="D46" s="537">
        <v>2077800635.82919</v>
      </c>
      <c r="E46" s="538">
        <v>0.84514820283198999</v>
      </c>
      <c r="F46" s="537">
        <v>18132632876.1436</v>
      </c>
      <c r="G46" s="537">
        <v>0</v>
      </c>
      <c r="H46" s="537">
        <v>1811179048.91243</v>
      </c>
      <c r="I46" s="537">
        <v>1780199107.97614</v>
      </c>
      <c r="J46" s="537">
        <v>1602776929.8183701</v>
      </c>
      <c r="K46" s="537">
        <v>1570970276.4832599</v>
      </c>
      <c r="L46" s="537">
        <v>1547917368.1152101</v>
      </c>
      <c r="M46" s="537">
        <v>1359509525.72084</v>
      </c>
      <c r="N46" s="537">
        <v>1325392998.34482</v>
      </c>
      <c r="O46" s="537">
        <v>1221626306.4888899</v>
      </c>
      <c r="P46" s="537">
        <v>1150812821.84058</v>
      </c>
      <c r="Q46" s="537">
        <v>1100772983.62077</v>
      </c>
      <c r="R46" s="537">
        <v>958120678.36641502</v>
      </c>
      <c r="S46" s="537">
        <v>722312443.70913196</v>
      </c>
      <c r="T46" s="537">
        <v>577407006.69668102</v>
      </c>
      <c r="U46" s="537">
        <v>532204534.19110602</v>
      </c>
      <c r="V46" s="537">
        <v>521407963.80397302</v>
      </c>
      <c r="W46" s="537">
        <v>56101906.803218998</v>
      </c>
      <c r="X46" s="537">
        <v>55573668.299335599</v>
      </c>
      <c r="Y46" s="537">
        <v>42076195.991896503</v>
      </c>
      <c r="Z46" s="537">
        <v>31301315.7231851</v>
      </c>
      <c r="AA46" s="537">
        <v>30808044.029999699</v>
      </c>
      <c r="AB46" s="537">
        <v>13919043.9286808</v>
      </c>
      <c r="AC46" s="537">
        <v>13919043.9286808</v>
      </c>
      <c r="AD46" s="537">
        <v>13877780.648680801</v>
      </c>
      <c r="AE46" s="537">
        <v>3494524.7634239402</v>
      </c>
      <c r="AF46" s="537">
        <v>3494524.7634239402</v>
      </c>
      <c r="AG46" s="537">
        <v>0</v>
      </c>
      <c r="AH46" s="537">
        <v>0</v>
      </c>
      <c r="AI46" s="537">
        <v>0</v>
      </c>
      <c r="AJ46" s="537">
        <v>0</v>
      </c>
      <c r="AK46" s="537">
        <v>0</v>
      </c>
      <c r="AL46" s="537">
        <v>0</v>
      </c>
      <c r="AM46" s="537">
        <v>0</v>
      </c>
    </row>
    <row r="47" spans="1:39" ht="15" thickBot="1" x14ac:dyDescent="0.4">
      <c r="A47" s="539" t="s">
        <v>493</v>
      </c>
      <c r="B47" s="539"/>
      <c r="C47" s="540"/>
      <c r="D47" s="541"/>
      <c r="E47" s="542"/>
      <c r="F47" s="541"/>
      <c r="G47" s="541">
        <v>1982337836.44118</v>
      </c>
      <c r="H47" s="541">
        <v>1806474324.91576</v>
      </c>
      <c r="I47" s="541">
        <v>1722831378.78896</v>
      </c>
      <c r="J47" s="541">
        <v>1446277293.40467</v>
      </c>
      <c r="K47" s="541">
        <v>1378833873.2852399</v>
      </c>
      <c r="L47" s="541">
        <v>1296783946.7070301</v>
      </c>
      <c r="M47" s="541">
        <v>1267714861.7927001</v>
      </c>
      <c r="N47" s="541">
        <v>1162469088.6189001</v>
      </c>
      <c r="O47" s="541">
        <v>1077736831.41347</v>
      </c>
      <c r="P47" s="541">
        <v>1037256701.34574</v>
      </c>
      <c r="Q47" s="541">
        <v>676744029.270684</v>
      </c>
      <c r="R47" s="541">
        <v>630476079.38513398</v>
      </c>
      <c r="S47" s="541">
        <v>421562483.262968</v>
      </c>
      <c r="T47" s="541">
        <v>370398229.35132998</v>
      </c>
      <c r="U47" s="541">
        <v>355553144.33013201</v>
      </c>
      <c r="V47" s="541">
        <v>66006450.038595602</v>
      </c>
      <c r="W47" s="541">
        <v>60200161.508101404</v>
      </c>
      <c r="X47" s="541">
        <v>46267209.868383802</v>
      </c>
      <c r="Y47" s="541">
        <v>31442260.294778999</v>
      </c>
      <c r="Z47" s="541">
        <v>31085269.8237333</v>
      </c>
      <c r="AA47" s="541">
        <v>7676987.9595355298</v>
      </c>
      <c r="AB47" s="541">
        <v>7676987.9595355298</v>
      </c>
      <c r="AC47" s="541">
        <v>7676987.9595355298</v>
      </c>
      <c r="AD47" s="541">
        <v>7387733.5817400701</v>
      </c>
      <c r="AE47" s="541">
        <v>7387733.5817400701</v>
      </c>
      <c r="AF47" s="541">
        <v>14.9027514450867</v>
      </c>
      <c r="AG47" s="541">
        <v>0</v>
      </c>
      <c r="AH47" s="541">
        <v>0</v>
      </c>
      <c r="AI47" s="541">
        <v>0</v>
      </c>
      <c r="AJ47" s="541">
        <v>0</v>
      </c>
      <c r="AK47" s="541">
        <v>0</v>
      </c>
      <c r="AL47" s="541">
        <v>0</v>
      </c>
      <c r="AM47" s="541">
        <v>0</v>
      </c>
    </row>
    <row r="48" spans="1:39" ht="15" thickBot="1" x14ac:dyDescent="0.4">
      <c r="A48" s="539" t="s">
        <v>1257</v>
      </c>
      <c r="B48" s="539"/>
      <c r="C48" s="540"/>
      <c r="D48" s="541"/>
      <c r="E48" s="542"/>
      <c r="F48" s="541"/>
      <c r="G48" s="541">
        <v>0</v>
      </c>
      <c r="H48" s="541">
        <v>4087238480</v>
      </c>
      <c r="I48" s="541">
        <v>3537033300</v>
      </c>
      <c r="J48" s="541">
        <v>3144029600</v>
      </c>
      <c r="K48" s="541">
        <v>2751025900</v>
      </c>
      <c r="L48" s="541">
        <v>2436622940</v>
      </c>
      <c r="M48" s="541">
        <v>2200820720</v>
      </c>
      <c r="N48" s="541">
        <v>1965018500</v>
      </c>
      <c r="O48" s="541">
        <v>1807817020</v>
      </c>
      <c r="P48" s="541">
        <v>1650615540</v>
      </c>
      <c r="Q48" s="541">
        <v>1414813320</v>
      </c>
      <c r="R48" s="541">
        <v>1336212580</v>
      </c>
      <c r="S48" s="541">
        <v>0</v>
      </c>
      <c r="T48" s="541">
        <v>0</v>
      </c>
      <c r="U48" s="541">
        <v>0</v>
      </c>
      <c r="V48" s="541">
        <v>0</v>
      </c>
      <c r="W48" s="541">
        <v>0</v>
      </c>
      <c r="X48" s="541">
        <v>0</v>
      </c>
      <c r="Y48" s="541">
        <v>0</v>
      </c>
      <c r="Z48" s="541">
        <v>0</v>
      </c>
      <c r="AA48" s="541">
        <v>0</v>
      </c>
      <c r="AB48" s="541">
        <v>0</v>
      </c>
      <c r="AC48" s="541">
        <v>0</v>
      </c>
      <c r="AD48" s="541">
        <v>0</v>
      </c>
      <c r="AE48" s="541">
        <v>0</v>
      </c>
      <c r="AF48" s="541">
        <v>0</v>
      </c>
      <c r="AG48" s="541">
        <v>0</v>
      </c>
      <c r="AH48" s="541">
        <v>0</v>
      </c>
      <c r="AI48" s="541">
        <v>0</v>
      </c>
      <c r="AJ48" s="541">
        <v>0</v>
      </c>
      <c r="AK48" s="541">
        <v>0</v>
      </c>
      <c r="AL48" s="541">
        <v>0</v>
      </c>
      <c r="AM48" s="541">
        <v>0</v>
      </c>
    </row>
    <row r="49" spans="1:39" ht="15" thickBot="1" x14ac:dyDescent="0.4">
      <c r="A49" s="539" t="s">
        <v>501</v>
      </c>
      <c r="B49" s="539"/>
      <c r="C49" s="540"/>
      <c r="D49" s="541"/>
      <c r="E49" s="542"/>
      <c r="F49" s="541"/>
      <c r="G49" s="541">
        <v>1982337836.44118</v>
      </c>
      <c r="H49" s="541">
        <v>7704891853.8281898</v>
      </c>
      <c r="I49" s="541">
        <v>7040063786.7650995</v>
      </c>
      <c r="J49" s="541">
        <v>6193083823.2230396</v>
      </c>
      <c r="K49" s="541">
        <v>5700830049.7685003</v>
      </c>
      <c r="L49" s="541">
        <v>5281324254.8222399</v>
      </c>
      <c r="M49" s="541">
        <v>4828045107.5135403</v>
      </c>
      <c r="N49" s="541">
        <v>4452880586.9637098</v>
      </c>
      <c r="O49" s="541">
        <v>4107180157.90236</v>
      </c>
      <c r="P49" s="541">
        <v>3838685063.1863198</v>
      </c>
      <c r="Q49" s="541">
        <v>3192330332.8914599</v>
      </c>
      <c r="R49" s="541">
        <v>2924809337.7515502</v>
      </c>
      <c r="S49" s="541">
        <v>1143874926.9721</v>
      </c>
      <c r="T49" s="541">
        <v>947805236.04801202</v>
      </c>
      <c r="U49" s="541">
        <v>887757678.52123797</v>
      </c>
      <c r="V49" s="541">
        <v>587414413.84256899</v>
      </c>
      <c r="W49" s="541">
        <v>116302068.31132001</v>
      </c>
      <c r="X49" s="541">
        <v>101840878.16771901</v>
      </c>
      <c r="Y49" s="541">
        <v>73518456.286675498</v>
      </c>
      <c r="Z49" s="541">
        <v>62386585.546918496</v>
      </c>
      <c r="AA49" s="541">
        <v>38485031.989535198</v>
      </c>
      <c r="AB49" s="541">
        <v>21596031.888216302</v>
      </c>
      <c r="AC49" s="541">
        <v>21596031.888216302</v>
      </c>
      <c r="AD49" s="541">
        <v>21265514.230420802</v>
      </c>
      <c r="AE49" s="541">
        <v>10882258.345163999</v>
      </c>
      <c r="AF49" s="541">
        <v>3494539.6661753901</v>
      </c>
      <c r="AG49" s="541">
        <v>0</v>
      </c>
      <c r="AH49" s="541">
        <v>0</v>
      </c>
      <c r="AI49" s="541">
        <v>0</v>
      </c>
      <c r="AJ49" s="541">
        <v>0</v>
      </c>
      <c r="AK49" s="541">
        <v>0</v>
      </c>
      <c r="AL49" s="541">
        <v>0</v>
      </c>
      <c r="AM49" s="541">
        <v>0</v>
      </c>
    </row>
    <row r="50" spans="1:39" ht="15" thickBot="1" x14ac:dyDescent="0.4">
      <c r="A50" s="539" t="s">
        <v>494</v>
      </c>
      <c r="B50" s="539"/>
      <c r="C50" s="540"/>
      <c r="D50" s="541"/>
      <c r="E50" s="542"/>
      <c r="F50" s="541"/>
      <c r="G50" s="541">
        <v>0</v>
      </c>
      <c r="H50" s="541">
        <v>0</v>
      </c>
      <c r="I50" s="541">
        <v>30979940.936283801</v>
      </c>
      <c r="J50" s="541">
        <v>177422178.15776801</v>
      </c>
      <c r="K50" s="541">
        <v>31806653.335117798</v>
      </c>
      <c r="L50" s="541">
        <v>23052908.368048199</v>
      </c>
      <c r="M50" s="541">
        <v>188407842.394364</v>
      </c>
      <c r="N50" s="541">
        <v>34116527.376027599</v>
      </c>
      <c r="O50" s="541">
        <v>103766691.85592601</v>
      </c>
      <c r="P50" s="541">
        <v>70813484.648312807</v>
      </c>
      <c r="Q50" s="541">
        <v>50039838.219803102</v>
      </c>
      <c r="R50" s="541">
        <v>142652305.25435999</v>
      </c>
      <c r="S50" s="541">
        <v>235808234.65728199</v>
      </c>
      <c r="T50" s="541">
        <v>144905437.01245099</v>
      </c>
      <c r="U50" s="541">
        <v>45202472.505575597</v>
      </c>
      <c r="V50" s="541">
        <v>10796570.387132499</v>
      </c>
      <c r="W50" s="541">
        <v>465306057.000754</v>
      </c>
      <c r="X50" s="541">
        <v>528238.50388338405</v>
      </c>
      <c r="Y50" s="541">
        <v>13497472.3074391</v>
      </c>
      <c r="Z50" s="541">
        <v>10774880.268711399</v>
      </c>
      <c r="AA50" s="541">
        <v>493271.69318547501</v>
      </c>
      <c r="AB50" s="541">
        <v>16889000.1013189</v>
      </c>
      <c r="AC50" s="541">
        <v>1.8626451492309599E-9</v>
      </c>
      <c r="AD50" s="541">
        <v>41263.280000010498</v>
      </c>
      <c r="AE50" s="541">
        <v>10383255.885256801</v>
      </c>
      <c r="AF50" s="541">
        <v>0</v>
      </c>
      <c r="AG50" s="541">
        <v>3494524.7634239402</v>
      </c>
      <c r="AH50" s="541">
        <v>0</v>
      </c>
      <c r="AI50" s="541">
        <v>0</v>
      </c>
      <c r="AJ50" s="541">
        <v>0</v>
      </c>
      <c r="AK50" s="541">
        <v>0</v>
      </c>
      <c r="AL50" s="541">
        <v>0</v>
      </c>
      <c r="AM50" s="541">
        <v>0</v>
      </c>
    </row>
    <row r="51" spans="1:39" ht="15" thickBot="1" x14ac:dyDescent="0.4">
      <c r="A51" s="539" t="s">
        <v>495</v>
      </c>
      <c r="B51" s="539"/>
      <c r="C51" s="540"/>
      <c r="D51" s="541"/>
      <c r="E51" s="542"/>
      <c r="F51" s="541"/>
      <c r="G51" s="541">
        <v>0</v>
      </c>
      <c r="H51" s="541">
        <v>175863511.52541399</v>
      </c>
      <c r="I51" s="541">
        <v>83642946.126809493</v>
      </c>
      <c r="J51" s="541">
        <v>276554085.38428903</v>
      </c>
      <c r="K51" s="541">
        <v>67443420.119426593</v>
      </c>
      <c r="L51" s="541">
        <v>82049926.578207001</v>
      </c>
      <c r="M51" s="541">
        <v>29069084.914335702</v>
      </c>
      <c r="N51" s="541">
        <v>105245773.17379899</v>
      </c>
      <c r="O51" s="541">
        <v>84732257.2054324</v>
      </c>
      <c r="P51" s="541">
        <v>40480130.067725502</v>
      </c>
      <c r="Q51" s="541">
        <v>360512672.07505703</v>
      </c>
      <c r="R51" s="541">
        <v>46267949.885549702</v>
      </c>
      <c r="S51" s="541">
        <v>208913596.12216601</v>
      </c>
      <c r="T51" s="541">
        <v>51164253.911638103</v>
      </c>
      <c r="U51" s="541">
        <v>14845085.021198001</v>
      </c>
      <c r="V51" s="541">
        <v>289546694.29153699</v>
      </c>
      <c r="W51" s="541">
        <v>5806288.5304941703</v>
      </c>
      <c r="X51" s="541">
        <v>13932951.639717599</v>
      </c>
      <c r="Y51" s="541">
        <v>14824949.5736048</v>
      </c>
      <c r="Z51" s="541">
        <v>356990.47104565398</v>
      </c>
      <c r="AA51" s="541">
        <v>23408281.864197802</v>
      </c>
      <c r="AB51" s="541">
        <v>0</v>
      </c>
      <c r="AC51" s="541">
        <v>0</v>
      </c>
      <c r="AD51" s="541">
        <v>289254.37779545999</v>
      </c>
      <c r="AE51" s="541">
        <v>0</v>
      </c>
      <c r="AF51" s="541">
        <v>7387718.67898863</v>
      </c>
      <c r="AG51" s="541">
        <v>14.9027514450867</v>
      </c>
      <c r="AH51" s="541">
        <v>0</v>
      </c>
      <c r="AI51" s="541">
        <v>0</v>
      </c>
      <c r="AJ51" s="541">
        <v>0</v>
      </c>
      <c r="AK51" s="541">
        <v>0</v>
      </c>
      <c r="AL51" s="541">
        <v>0</v>
      </c>
      <c r="AM51" s="541">
        <v>0</v>
      </c>
    </row>
    <row r="52" spans="1:39" ht="15" thickBot="1" x14ac:dyDescent="0.4">
      <c r="A52" s="539" t="s">
        <v>500</v>
      </c>
      <c r="B52" s="539"/>
      <c r="C52" s="540"/>
      <c r="D52" s="541"/>
      <c r="E52" s="542"/>
      <c r="F52" s="541"/>
      <c r="G52" s="541">
        <v>0</v>
      </c>
      <c r="H52" s="541">
        <v>471604440</v>
      </c>
      <c r="I52" s="541">
        <v>550205180</v>
      </c>
      <c r="J52" s="541">
        <v>393003700</v>
      </c>
      <c r="K52" s="541">
        <v>393003700</v>
      </c>
      <c r="L52" s="541">
        <v>314402960</v>
      </c>
      <c r="M52" s="541">
        <v>235802220</v>
      </c>
      <c r="N52" s="541">
        <v>235802220</v>
      </c>
      <c r="O52" s="541">
        <v>157201480</v>
      </c>
      <c r="P52" s="541">
        <v>157201480</v>
      </c>
      <c r="Q52" s="541">
        <v>235802220</v>
      </c>
      <c r="R52" s="541">
        <v>78600740</v>
      </c>
      <c r="S52" s="541">
        <v>0</v>
      </c>
      <c r="T52" s="541">
        <v>0</v>
      </c>
      <c r="U52" s="541">
        <v>0</v>
      </c>
      <c r="V52" s="541">
        <v>0</v>
      </c>
      <c r="W52" s="541">
        <v>0</v>
      </c>
      <c r="X52" s="541">
        <v>0</v>
      </c>
      <c r="Y52" s="541">
        <v>0</v>
      </c>
      <c r="Z52" s="541">
        <v>0</v>
      </c>
      <c r="AA52" s="541">
        <v>0</v>
      </c>
      <c r="AB52" s="541">
        <v>0</v>
      </c>
      <c r="AC52" s="541">
        <v>0</v>
      </c>
      <c r="AD52" s="541">
        <v>0</v>
      </c>
      <c r="AE52" s="541">
        <v>0</v>
      </c>
      <c r="AF52" s="541">
        <v>0</v>
      </c>
      <c r="AG52" s="541">
        <v>0</v>
      </c>
      <c r="AH52" s="541">
        <v>0</v>
      </c>
      <c r="AI52" s="541">
        <v>0</v>
      </c>
      <c r="AJ52" s="541">
        <v>0</v>
      </c>
      <c r="AK52" s="541">
        <v>0</v>
      </c>
      <c r="AL52" s="541">
        <v>0</v>
      </c>
      <c r="AM52" s="541">
        <v>0</v>
      </c>
    </row>
    <row r="53" spans="1:39" ht="15" thickBot="1" x14ac:dyDescent="0.4">
      <c r="A53" s="543" t="s">
        <v>502</v>
      </c>
      <c r="B53" s="543"/>
      <c r="C53" s="544"/>
      <c r="D53" s="545"/>
      <c r="E53" s="546"/>
      <c r="F53" s="545"/>
      <c r="G53" s="545">
        <v>0</v>
      </c>
      <c r="H53" s="545">
        <v>647467951.52541399</v>
      </c>
      <c r="I53" s="545">
        <v>664828067.06309295</v>
      </c>
      <c r="J53" s="545">
        <v>846979963.54205704</v>
      </c>
      <c r="K53" s="545">
        <v>492253773.45454401</v>
      </c>
      <c r="L53" s="545">
        <v>419505794.94625598</v>
      </c>
      <c r="M53" s="545">
        <v>453279147.30870003</v>
      </c>
      <c r="N53" s="545">
        <v>375164520.54982603</v>
      </c>
      <c r="O53" s="545">
        <v>345700429.06135798</v>
      </c>
      <c r="P53" s="545">
        <v>268495094.71603799</v>
      </c>
      <c r="Q53" s="545">
        <v>646354730.29486001</v>
      </c>
      <c r="R53" s="545">
        <v>267520995.13991001</v>
      </c>
      <c r="S53" s="545">
        <v>444721830.77944797</v>
      </c>
      <c r="T53" s="545">
        <v>196069690.92408901</v>
      </c>
      <c r="U53" s="545">
        <v>60047557.526773602</v>
      </c>
      <c r="V53" s="545">
        <v>300343264.67866898</v>
      </c>
      <c r="W53" s="545">
        <v>471112345.53124899</v>
      </c>
      <c r="X53" s="545">
        <v>14461190.143601</v>
      </c>
      <c r="Y53" s="545">
        <v>28322421.8810439</v>
      </c>
      <c r="Z53" s="545">
        <v>11131870.739757</v>
      </c>
      <c r="AA53" s="545">
        <v>23901553.557383299</v>
      </c>
      <c r="AB53" s="545">
        <v>16889000.1013189</v>
      </c>
      <c r="AC53" s="545">
        <v>1.8626451492309599E-9</v>
      </c>
      <c r="AD53" s="545">
        <v>330517.65779546998</v>
      </c>
      <c r="AE53" s="545">
        <v>10383255.885256801</v>
      </c>
      <c r="AF53" s="545">
        <v>7387718.67898863</v>
      </c>
      <c r="AG53" s="545">
        <v>3494539.6661753901</v>
      </c>
      <c r="AH53" s="545">
        <v>0</v>
      </c>
      <c r="AI53" s="545">
        <v>0</v>
      </c>
      <c r="AJ53" s="545">
        <v>0</v>
      </c>
      <c r="AK53" s="545">
        <v>0</v>
      </c>
      <c r="AL53" s="545">
        <v>0</v>
      </c>
      <c r="AM53" s="545">
        <v>0</v>
      </c>
    </row>
  </sheetData>
  <mergeCells count="4">
    <mergeCell ref="AQ3:AW3"/>
    <mergeCell ref="AQ4:AW4"/>
    <mergeCell ref="AQ5:AW5"/>
    <mergeCell ref="AQ6:AW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9885E-139E-4660-8DC3-0533805A6AD9}">
  <dimension ref="A1:BA864"/>
  <sheetViews>
    <sheetView workbookViewId="0">
      <selection activeCell="O17" sqref="O17"/>
    </sheetView>
  </sheetViews>
  <sheetFormatPr defaultRowHeight="14.5" x14ac:dyDescent="0.35"/>
  <cols>
    <col min="4" max="4" width="14.81640625" customWidth="1"/>
    <col min="6" max="6" width="12" bestFit="1" customWidth="1"/>
    <col min="8" max="8" width="16.81640625" bestFit="1" customWidth="1"/>
    <col min="44" max="44" width="9.1796875" style="589"/>
    <col min="45" max="45" width="35.1796875" style="591" customWidth="1"/>
    <col min="46" max="46" width="19.81640625" style="591" customWidth="1"/>
    <col min="47" max="47" width="0" hidden="1" customWidth="1"/>
    <col min="53" max="53" width="16.81640625" style="423" bestFit="1" customWidth="1"/>
  </cols>
  <sheetData>
    <row r="1" spans="1:53" x14ac:dyDescent="0.35">
      <c r="A1" t="s">
        <v>23</v>
      </c>
      <c r="B1" t="s">
        <v>139</v>
      </c>
      <c r="C1" t="s">
        <v>279</v>
      </c>
      <c r="D1" t="s">
        <v>337</v>
      </c>
      <c r="E1" t="s">
        <v>45</v>
      </c>
      <c r="F1" t="s">
        <v>749</v>
      </c>
      <c r="G1" t="s">
        <v>643</v>
      </c>
      <c r="H1" t="s">
        <v>644</v>
      </c>
      <c r="I1" t="s">
        <v>645</v>
      </c>
      <c r="J1" t="s">
        <v>646</v>
      </c>
      <c r="K1" t="s">
        <v>647</v>
      </c>
      <c r="L1" t="s">
        <v>648</v>
      </c>
      <c r="M1" t="s">
        <v>649</v>
      </c>
      <c r="N1" t="s">
        <v>650</v>
      </c>
      <c r="O1" t="s">
        <v>651</v>
      </c>
      <c r="P1" t="s">
        <v>652</v>
      </c>
      <c r="Q1" t="s">
        <v>653</v>
      </c>
      <c r="R1" t="s">
        <v>654</v>
      </c>
      <c r="S1" t="s">
        <v>655</v>
      </c>
      <c r="T1" t="s">
        <v>656</v>
      </c>
      <c r="U1" t="s">
        <v>657</v>
      </c>
      <c r="V1" t="s">
        <v>658</v>
      </c>
      <c r="W1" t="s">
        <v>659</v>
      </c>
      <c r="X1" t="s">
        <v>660</v>
      </c>
      <c r="Y1" t="s">
        <v>661</v>
      </c>
      <c r="Z1" t="s">
        <v>662</v>
      </c>
      <c r="AA1" t="s">
        <v>663</v>
      </c>
      <c r="AB1" t="s">
        <v>664</v>
      </c>
      <c r="AC1" t="s">
        <v>665</v>
      </c>
      <c r="AD1" t="s">
        <v>666</v>
      </c>
      <c r="AE1" t="s">
        <v>667</v>
      </c>
      <c r="AF1" t="s">
        <v>668</v>
      </c>
      <c r="AG1" t="s">
        <v>669</v>
      </c>
      <c r="AH1" t="s">
        <v>670</v>
      </c>
      <c r="AI1" t="s">
        <v>671</v>
      </c>
      <c r="AJ1" t="s">
        <v>672</v>
      </c>
      <c r="AK1" t="s">
        <v>673</v>
      </c>
      <c r="AL1" t="s">
        <v>674</v>
      </c>
      <c r="AM1" t="s">
        <v>675</v>
      </c>
      <c r="AN1" t="s">
        <v>676</v>
      </c>
      <c r="AO1" t="s">
        <v>677</v>
      </c>
      <c r="AP1" t="s">
        <v>182</v>
      </c>
      <c r="AQ1" t="s">
        <v>115</v>
      </c>
      <c r="AR1" s="589" t="s">
        <v>1331</v>
      </c>
      <c r="AS1" s="590" t="s">
        <v>1332</v>
      </c>
      <c r="AT1" s="590" t="s">
        <v>1333</v>
      </c>
      <c r="AU1" s="30" t="s">
        <v>678</v>
      </c>
      <c r="AV1" s="30" t="s">
        <v>1334</v>
      </c>
      <c r="AW1" t="s">
        <v>1335</v>
      </c>
      <c r="AX1" t="s">
        <v>1336</v>
      </c>
      <c r="AY1" t="s">
        <v>1337</v>
      </c>
      <c r="AZ1" t="s">
        <v>679</v>
      </c>
      <c r="BA1" s="423" t="s">
        <v>1338</v>
      </c>
    </row>
    <row r="2" spans="1:53" x14ac:dyDescent="0.35">
      <c r="A2" t="s">
        <v>24</v>
      </c>
      <c r="B2" t="s">
        <v>776</v>
      </c>
      <c r="C2">
        <v>15</v>
      </c>
      <c r="D2">
        <v>445596.44400000002</v>
      </c>
      <c r="E2">
        <v>0.83</v>
      </c>
      <c r="F2">
        <v>5547675.7278000005</v>
      </c>
      <c r="H2">
        <v>369845.04852000001</v>
      </c>
      <c r="I2">
        <v>369845.04852000001</v>
      </c>
      <c r="J2">
        <v>369845.04852000001</v>
      </c>
      <c r="K2">
        <v>369845.04852000001</v>
      </c>
      <c r="L2">
        <v>369845.04852000001</v>
      </c>
      <c r="M2">
        <v>369845.04852000001</v>
      </c>
      <c r="N2">
        <v>369845.04852000001</v>
      </c>
      <c r="O2">
        <v>369845.04852000001</v>
      </c>
      <c r="P2">
        <v>369845.04852000001</v>
      </c>
      <c r="Q2">
        <v>369845.04852000001</v>
      </c>
      <c r="R2">
        <v>369845.04852000001</v>
      </c>
      <c r="S2">
        <v>369845.04852000001</v>
      </c>
      <c r="T2">
        <v>369845.04852000001</v>
      </c>
      <c r="U2">
        <v>369845.04852000001</v>
      </c>
      <c r="V2">
        <v>369845.04852000001</v>
      </c>
      <c r="AN2" t="s">
        <v>752</v>
      </c>
      <c r="AO2" t="s">
        <v>1285</v>
      </c>
      <c r="AP2" t="s">
        <v>695</v>
      </c>
      <c r="AQ2" t="s">
        <v>309</v>
      </c>
      <c r="AR2" s="589" t="s">
        <v>212</v>
      </c>
      <c r="AS2" s="591" t="s">
        <v>831</v>
      </c>
      <c r="AT2" s="591" t="s">
        <v>831</v>
      </c>
      <c r="AU2" t="s">
        <v>776</v>
      </c>
      <c r="AV2" t="s">
        <v>24</v>
      </c>
      <c r="AW2" t="s">
        <v>309</v>
      </c>
      <c r="AX2" t="s">
        <v>393</v>
      </c>
      <c r="BA2" s="423">
        <v>6683946.6600000011</v>
      </c>
    </row>
    <row r="3" spans="1:53" x14ac:dyDescent="0.35">
      <c r="A3" t="s">
        <v>80</v>
      </c>
      <c r="B3" t="s">
        <v>372</v>
      </c>
      <c r="C3">
        <v>11</v>
      </c>
      <c r="D3">
        <v>40207</v>
      </c>
      <c r="E3">
        <v>0.78</v>
      </c>
      <c r="F3">
        <v>344976.06</v>
      </c>
      <c r="H3">
        <v>31361.46</v>
      </c>
      <c r="I3">
        <v>31361.46</v>
      </c>
      <c r="J3">
        <v>31361.46</v>
      </c>
      <c r="K3">
        <v>31361.46</v>
      </c>
      <c r="L3">
        <v>31361.46</v>
      </c>
      <c r="M3">
        <v>31361.46</v>
      </c>
      <c r="N3">
        <v>31361.46</v>
      </c>
      <c r="O3">
        <v>31361.46</v>
      </c>
      <c r="P3">
        <v>31361.46</v>
      </c>
      <c r="Q3">
        <v>31361.46</v>
      </c>
      <c r="R3">
        <v>31361.46</v>
      </c>
      <c r="AN3" t="s">
        <v>752</v>
      </c>
      <c r="AO3" t="s">
        <v>1285</v>
      </c>
      <c r="AP3" t="s">
        <v>695</v>
      </c>
      <c r="AQ3" t="s">
        <v>309</v>
      </c>
      <c r="AR3" s="589" t="s">
        <v>570</v>
      </c>
      <c r="AS3" s="591" t="s">
        <v>570</v>
      </c>
      <c r="AT3" s="591" t="s">
        <v>570</v>
      </c>
      <c r="AU3" t="s">
        <v>372</v>
      </c>
      <c r="AV3" t="s">
        <v>145</v>
      </c>
      <c r="AW3" t="s">
        <v>309</v>
      </c>
      <c r="AX3" t="s">
        <v>393</v>
      </c>
      <c r="BA3" s="423">
        <v>442277</v>
      </c>
    </row>
    <row r="4" spans="1:53" x14ac:dyDescent="0.35">
      <c r="A4" t="s">
        <v>24</v>
      </c>
      <c r="B4" t="s">
        <v>770</v>
      </c>
      <c r="C4">
        <v>8</v>
      </c>
      <c r="D4">
        <v>10990.187</v>
      </c>
      <c r="E4">
        <v>0.83</v>
      </c>
      <c r="F4">
        <v>72974.841679999998</v>
      </c>
      <c r="H4">
        <v>9121.8552099999997</v>
      </c>
      <c r="I4">
        <v>9121.8552099999997</v>
      </c>
      <c r="J4">
        <v>9121.8552099999997</v>
      </c>
      <c r="K4">
        <v>9121.8552099999997</v>
      </c>
      <c r="L4">
        <v>9121.8552099999997</v>
      </c>
      <c r="M4">
        <v>9121.8552099999997</v>
      </c>
      <c r="N4">
        <v>9121.8552099999997</v>
      </c>
      <c r="O4">
        <v>9121.8552099999997</v>
      </c>
      <c r="AN4" t="s">
        <v>752</v>
      </c>
      <c r="AO4" t="s">
        <v>1285</v>
      </c>
      <c r="AP4" t="s">
        <v>695</v>
      </c>
      <c r="AQ4" t="s">
        <v>309</v>
      </c>
      <c r="AR4" s="589" t="s">
        <v>573</v>
      </c>
      <c r="AS4" s="591" t="s">
        <v>573</v>
      </c>
      <c r="AT4" s="591" t="s">
        <v>573</v>
      </c>
      <c r="AU4" t="s">
        <v>770</v>
      </c>
      <c r="AV4" t="s">
        <v>24</v>
      </c>
      <c r="AW4" t="s">
        <v>309</v>
      </c>
      <c r="AX4" t="s">
        <v>393</v>
      </c>
      <c r="BA4" s="423">
        <v>87921.495999999999</v>
      </c>
    </row>
    <row r="5" spans="1:53" x14ac:dyDescent="0.35">
      <c r="A5" t="s">
        <v>24</v>
      </c>
      <c r="B5" t="s">
        <v>777</v>
      </c>
      <c r="C5">
        <v>8</v>
      </c>
      <c r="D5">
        <v>417.2</v>
      </c>
      <c r="E5">
        <v>0.83</v>
      </c>
      <c r="F5">
        <v>2770.2080000000001</v>
      </c>
      <c r="H5">
        <v>346.27600000000001</v>
      </c>
      <c r="I5">
        <v>346.27600000000001</v>
      </c>
      <c r="J5">
        <v>346.27600000000001</v>
      </c>
      <c r="K5">
        <v>346.27600000000001</v>
      </c>
      <c r="L5">
        <v>346.27600000000001</v>
      </c>
      <c r="M5">
        <v>346.27600000000001</v>
      </c>
      <c r="N5">
        <v>346.27600000000001</v>
      </c>
      <c r="O5">
        <v>346.27600000000001</v>
      </c>
      <c r="AN5" t="s">
        <v>752</v>
      </c>
      <c r="AO5" t="s">
        <v>1285</v>
      </c>
      <c r="AP5" t="s">
        <v>695</v>
      </c>
      <c r="AQ5" t="s">
        <v>309</v>
      </c>
      <c r="AR5" s="589" t="s">
        <v>577</v>
      </c>
      <c r="AS5" s="591" t="s">
        <v>577</v>
      </c>
      <c r="AT5" s="591" t="s">
        <v>577</v>
      </c>
      <c r="AU5" t="s">
        <v>777</v>
      </c>
      <c r="AV5" t="s">
        <v>24</v>
      </c>
      <c r="AW5" t="s">
        <v>309</v>
      </c>
      <c r="AX5" t="s">
        <v>393</v>
      </c>
      <c r="BA5" s="423">
        <v>3337.6000000000004</v>
      </c>
    </row>
    <row r="6" spans="1:53" x14ac:dyDescent="0.35">
      <c r="A6" t="s">
        <v>750</v>
      </c>
      <c r="B6" t="s">
        <v>751</v>
      </c>
      <c r="C6">
        <v>7</v>
      </c>
      <c r="D6">
        <v>7294769</v>
      </c>
      <c r="E6">
        <v>1</v>
      </c>
      <c r="F6">
        <v>51063383</v>
      </c>
      <c r="H6">
        <v>7294769</v>
      </c>
      <c r="I6">
        <v>7294769</v>
      </c>
      <c r="J6">
        <v>7294769</v>
      </c>
      <c r="K6">
        <v>7294769</v>
      </c>
      <c r="L6">
        <v>7294769</v>
      </c>
      <c r="M6">
        <v>7294769</v>
      </c>
      <c r="N6">
        <v>7294769</v>
      </c>
      <c r="AN6" t="s">
        <v>752</v>
      </c>
      <c r="AO6" t="s">
        <v>1286</v>
      </c>
      <c r="AP6" t="s">
        <v>1273</v>
      </c>
      <c r="AQ6" t="s">
        <v>310</v>
      </c>
      <c r="AR6" s="589" t="s">
        <v>583</v>
      </c>
      <c r="AS6" s="591" t="s">
        <v>583</v>
      </c>
      <c r="AT6" s="591" t="s">
        <v>583</v>
      </c>
      <c r="AU6" t="s">
        <v>751</v>
      </c>
      <c r="AV6" t="s">
        <v>540</v>
      </c>
      <c r="AW6" t="s">
        <v>310</v>
      </c>
      <c r="AX6" t="s">
        <v>393</v>
      </c>
      <c r="BA6" s="423">
        <v>51063383</v>
      </c>
    </row>
    <row r="7" spans="1:53" x14ac:dyDescent="0.35">
      <c r="A7" t="s">
        <v>750</v>
      </c>
      <c r="B7" t="s">
        <v>603</v>
      </c>
      <c r="C7">
        <v>9</v>
      </c>
      <c r="D7">
        <v>231025</v>
      </c>
      <c r="E7">
        <v>1</v>
      </c>
      <c r="F7">
        <v>2079225</v>
      </c>
      <c r="H7">
        <v>231025</v>
      </c>
      <c r="I7">
        <v>231025</v>
      </c>
      <c r="J7">
        <v>231025</v>
      </c>
      <c r="K7">
        <v>231025</v>
      </c>
      <c r="L7">
        <v>231025</v>
      </c>
      <c r="M7">
        <v>231025</v>
      </c>
      <c r="N7">
        <v>231025</v>
      </c>
      <c r="O7">
        <v>231025</v>
      </c>
      <c r="P7">
        <v>231025</v>
      </c>
      <c r="AN7" t="s">
        <v>752</v>
      </c>
      <c r="AO7" t="s">
        <v>1286</v>
      </c>
      <c r="AP7" t="s">
        <v>1273</v>
      </c>
      <c r="AQ7" t="s">
        <v>310</v>
      </c>
      <c r="AR7" s="589" t="s">
        <v>603</v>
      </c>
      <c r="AS7" s="591" t="s">
        <v>603</v>
      </c>
      <c r="AT7" s="591" t="s">
        <v>603</v>
      </c>
      <c r="AU7" t="s">
        <v>603</v>
      </c>
      <c r="AV7" t="s">
        <v>141</v>
      </c>
      <c r="AW7" t="s">
        <v>310</v>
      </c>
      <c r="AX7" t="s">
        <v>393</v>
      </c>
      <c r="BA7" s="423">
        <v>2079225</v>
      </c>
    </row>
    <row r="8" spans="1:53" x14ac:dyDescent="0.35">
      <c r="A8" t="s">
        <v>750</v>
      </c>
      <c r="B8" t="s">
        <v>753</v>
      </c>
      <c r="C8">
        <v>12</v>
      </c>
      <c r="D8">
        <v>27634.0353660853</v>
      </c>
      <c r="E8">
        <v>1</v>
      </c>
      <c r="F8">
        <v>331608.424393024</v>
      </c>
      <c r="H8">
        <v>27634.0353660853</v>
      </c>
      <c r="I8">
        <v>27634.0353660853</v>
      </c>
      <c r="J8">
        <v>27634.0353660853</v>
      </c>
      <c r="K8">
        <v>27634.0353660853</v>
      </c>
      <c r="L8">
        <v>27634.0353660853</v>
      </c>
      <c r="M8">
        <v>27634.0353660853</v>
      </c>
      <c r="N8">
        <v>27634.0353660853</v>
      </c>
      <c r="O8">
        <v>27634.0353660853</v>
      </c>
      <c r="P8">
        <v>27634.0353660853</v>
      </c>
      <c r="Q8">
        <v>27634.0353660853</v>
      </c>
      <c r="R8">
        <v>27634.0353660853</v>
      </c>
      <c r="S8">
        <v>27634.0353660853</v>
      </c>
      <c r="AN8" t="s">
        <v>752</v>
      </c>
      <c r="AO8" t="s">
        <v>1286</v>
      </c>
      <c r="AP8" t="s">
        <v>1273</v>
      </c>
      <c r="AQ8" t="s">
        <v>310</v>
      </c>
      <c r="AR8" s="589" t="s">
        <v>580</v>
      </c>
      <c r="AS8" s="591" t="s">
        <v>580</v>
      </c>
      <c r="AT8" s="591" t="s">
        <v>580</v>
      </c>
      <c r="AU8" t="s">
        <v>753</v>
      </c>
      <c r="AV8" t="s">
        <v>25</v>
      </c>
      <c r="AW8" t="s">
        <v>310</v>
      </c>
      <c r="AX8" t="s">
        <v>393</v>
      </c>
      <c r="BA8" s="423">
        <v>331608.424393024</v>
      </c>
    </row>
    <row r="9" spans="1:53" x14ac:dyDescent="0.35">
      <c r="A9" t="s">
        <v>750</v>
      </c>
      <c r="B9" t="s">
        <v>603</v>
      </c>
      <c r="C9">
        <v>9</v>
      </c>
      <c r="D9">
        <v>5998518</v>
      </c>
      <c r="E9">
        <v>0.78</v>
      </c>
      <c r="F9">
        <v>42109596.359999999</v>
      </c>
      <c r="H9">
        <v>4678844.04</v>
      </c>
      <c r="I9">
        <v>4678844.04</v>
      </c>
      <c r="J9">
        <v>4678844.04</v>
      </c>
      <c r="K9">
        <v>4678844.04</v>
      </c>
      <c r="L9">
        <v>4678844.04</v>
      </c>
      <c r="M9">
        <v>4678844.04</v>
      </c>
      <c r="N9">
        <v>4678844.04</v>
      </c>
      <c r="O9">
        <v>4678844.04</v>
      </c>
      <c r="P9">
        <v>4678844.04</v>
      </c>
      <c r="AN9" t="s">
        <v>752</v>
      </c>
      <c r="AO9" t="s">
        <v>1287</v>
      </c>
      <c r="AP9" t="s">
        <v>439</v>
      </c>
      <c r="AQ9" t="s">
        <v>114</v>
      </c>
      <c r="AR9" s="589" t="s">
        <v>603</v>
      </c>
      <c r="AS9" s="591" t="s">
        <v>603</v>
      </c>
      <c r="AT9" s="591" t="s">
        <v>603</v>
      </c>
      <c r="AU9" t="s">
        <v>603</v>
      </c>
      <c r="AV9" t="s">
        <v>141</v>
      </c>
      <c r="AW9" t="s">
        <v>114</v>
      </c>
      <c r="AX9" t="s">
        <v>393</v>
      </c>
      <c r="BA9" s="423">
        <v>53986662</v>
      </c>
    </row>
    <row r="10" spans="1:53" x14ac:dyDescent="0.35">
      <c r="A10" t="s">
        <v>750</v>
      </c>
      <c r="B10" t="s">
        <v>610</v>
      </c>
      <c r="C10">
        <v>16</v>
      </c>
      <c r="D10">
        <v>266267.17752339598</v>
      </c>
      <c r="E10">
        <v>0.66</v>
      </c>
      <c r="F10">
        <v>2811781.39464706</v>
      </c>
      <c r="H10">
        <v>175736.33716544099</v>
      </c>
      <c r="I10">
        <v>175736.33716544099</v>
      </c>
      <c r="J10">
        <v>175736.33716544099</v>
      </c>
      <c r="K10">
        <v>175736.33716544099</v>
      </c>
      <c r="L10">
        <v>175736.33716544099</v>
      </c>
      <c r="M10">
        <v>175736.33716544099</v>
      </c>
      <c r="N10">
        <v>175736.33716544099</v>
      </c>
      <c r="O10">
        <v>175736.33716544099</v>
      </c>
      <c r="P10">
        <v>175736.33716544099</v>
      </c>
      <c r="Q10">
        <v>175736.33716544099</v>
      </c>
      <c r="R10">
        <v>175736.33716544099</v>
      </c>
      <c r="S10">
        <v>175736.33716544099</v>
      </c>
      <c r="T10">
        <v>175736.33716544099</v>
      </c>
      <c r="U10">
        <v>175736.33716544099</v>
      </c>
      <c r="V10">
        <v>175736.33716544099</v>
      </c>
      <c r="W10">
        <v>175736.33716544099</v>
      </c>
      <c r="AN10" t="s">
        <v>752</v>
      </c>
      <c r="AO10" t="s">
        <v>1287</v>
      </c>
      <c r="AP10" t="s">
        <v>439</v>
      </c>
      <c r="AQ10" t="s">
        <v>114</v>
      </c>
      <c r="AR10" s="589" t="s">
        <v>610</v>
      </c>
      <c r="AS10" s="591" t="s">
        <v>610</v>
      </c>
      <c r="AT10" s="591" t="s">
        <v>610</v>
      </c>
      <c r="AU10" t="s">
        <v>610</v>
      </c>
      <c r="AV10" t="s">
        <v>141</v>
      </c>
      <c r="AW10" t="s">
        <v>114</v>
      </c>
      <c r="AX10" t="s">
        <v>393</v>
      </c>
      <c r="BA10" s="423">
        <v>4260274.8403743329</v>
      </c>
    </row>
    <row r="11" spans="1:53" x14ac:dyDescent="0.35">
      <c r="A11" t="s">
        <v>750</v>
      </c>
      <c r="B11" t="s">
        <v>606</v>
      </c>
      <c r="C11">
        <v>14</v>
      </c>
      <c r="D11">
        <v>2814403.4</v>
      </c>
      <c r="E11">
        <v>0.62</v>
      </c>
      <c r="F11">
        <v>24429021.511999998</v>
      </c>
      <c r="H11">
        <v>1744930.108</v>
      </c>
      <c r="I11">
        <v>1744930.108</v>
      </c>
      <c r="J11">
        <v>1744930.108</v>
      </c>
      <c r="K11">
        <v>1744930.108</v>
      </c>
      <c r="L11">
        <v>1744930.108</v>
      </c>
      <c r="M11">
        <v>1744930.108</v>
      </c>
      <c r="N11">
        <v>1744930.108</v>
      </c>
      <c r="O11">
        <v>1744930.108</v>
      </c>
      <c r="P11">
        <v>1744930.108</v>
      </c>
      <c r="Q11">
        <v>1744930.108</v>
      </c>
      <c r="R11">
        <v>1744930.108</v>
      </c>
      <c r="S11">
        <v>1744930.108</v>
      </c>
      <c r="T11">
        <v>1744930.108</v>
      </c>
      <c r="U11">
        <v>1744930.108</v>
      </c>
      <c r="AN11" t="s">
        <v>752</v>
      </c>
      <c r="AO11" t="s">
        <v>1287</v>
      </c>
      <c r="AP11" t="s">
        <v>439</v>
      </c>
      <c r="AQ11" t="s">
        <v>114</v>
      </c>
      <c r="AR11" s="589" t="s">
        <v>606</v>
      </c>
      <c r="AS11" s="591" t="s">
        <v>606</v>
      </c>
      <c r="AT11" s="591" t="s">
        <v>606</v>
      </c>
      <c r="AU11" t="s">
        <v>606</v>
      </c>
      <c r="AV11" t="s">
        <v>141</v>
      </c>
      <c r="AW11" t="s">
        <v>114</v>
      </c>
      <c r="AX11" t="s">
        <v>393</v>
      </c>
      <c r="BA11" s="423">
        <v>39401647.599999994</v>
      </c>
    </row>
    <row r="12" spans="1:53" x14ac:dyDescent="0.35">
      <c r="A12" t="s">
        <v>750</v>
      </c>
      <c r="B12" t="s">
        <v>607</v>
      </c>
      <c r="C12">
        <v>12</v>
      </c>
      <c r="D12">
        <v>4254792.3946609497</v>
      </c>
      <c r="E12">
        <v>0.78</v>
      </c>
      <c r="F12">
        <v>39824856.814026497</v>
      </c>
      <c r="H12">
        <v>3318738.06783554</v>
      </c>
      <c r="I12">
        <v>3318738.06783554</v>
      </c>
      <c r="J12">
        <v>3318738.06783554</v>
      </c>
      <c r="K12">
        <v>3318738.06783554</v>
      </c>
      <c r="L12">
        <v>3318738.06783554</v>
      </c>
      <c r="M12">
        <v>3318738.06783554</v>
      </c>
      <c r="N12">
        <v>3318738.06783554</v>
      </c>
      <c r="O12">
        <v>3318738.06783554</v>
      </c>
      <c r="P12">
        <v>3318738.06783554</v>
      </c>
      <c r="Q12">
        <v>3318738.06783554</v>
      </c>
      <c r="R12">
        <v>3318738.06783554</v>
      </c>
      <c r="S12">
        <v>3318738.06783554</v>
      </c>
      <c r="AN12" t="s">
        <v>752</v>
      </c>
      <c r="AO12" t="s">
        <v>1287</v>
      </c>
      <c r="AP12" t="s">
        <v>439</v>
      </c>
      <c r="AQ12" t="s">
        <v>114</v>
      </c>
      <c r="AR12" s="589" t="s">
        <v>607</v>
      </c>
      <c r="AS12" s="591" t="s">
        <v>607</v>
      </c>
      <c r="AT12" s="591" t="s">
        <v>607</v>
      </c>
      <c r="AU12" t="s">
        <v>607</v>
      </c>
      <c r="AV12" t="s">
        <v>141</v>
      </c>
      <c r="AW12" t="s">
        <v>114</v>
      </c>
      <c r="AX12" t="s">
        <v>393</v>
      </c>
      <c r="BA12" s="423">
        <v>51057508.735931404</v>
      </c>
    </row>
    <row r="13" spans="1:53" x14ac:dyDescent="0.35">
      <c r="A13" t="s">
        <v>750</v>
      </c>
      <c r="B13" t="s">
        <v>604</v>
      </c>
      <c r="C13">
        <v>22</v>
      </c>
      <c r="D13">
        <v>66606</v>
      </c>
      <c r="E13">
        <v>0.57999999999999996</v>
      </c>
      <c r="F13">
        <v>849892.56</v>
      </c>
      <c r="H13">
        <v>38631.480000000003</v>
      </c>
      <c r="I13">
        <v>38631.480000000003</v>
      </c>
      <c r="J13">
        <v>38631.480000000003</v>
      </c>
      <c r="K13">
        <v>38631.480000000003</v>
      </c>
      <c r="L13">
        <v>38631.480000000003</v>
      </c>
      <c r="M13">
        <v>38631.480000000003</v>
      </c>
      <c r="N13">
        <v>38631.480000000003</v>
      </c>
      <c r="O13">
        <v>38631.480000000003</v>
      </c>
      <c r="P13">
        <v>38631.480000000003</v>
      </c>
      <c r="Q13">
        <v>38631.480000000003</v>
      </c>
      <c r="R13">
        <v>38631.480000000003</v>
      </c>
      <c r="S13">
        <v>38631.480000000003</v>
      </c>
      <c r="T13">
        <v>38631.480000000003</v>
      </c>
      <c r="U13">
        <v>38631.480000000003</v>
      </c>
      <c r="V13">
        <v>38631.480000000003</v>
      </c>
      <c r="W13">
        <v>38631.480000000003</v>
      </c>
      <c r="X13">
        <v>38631.480000000003</v>
      </c>
      <c r="Y13">
        <v>38631.480000000003</v>
      </c>
      <c r="Z13">
        <v>38631.480000000003</v>
      </c>
      <c r="AA13">
        <v>38631.480000000003</v>
      </c>
      <c r="AB13">
        <v>38631.480000000003</v>
      </c>
      <c r="AC13">
        <v>38631.480000000003</v>
      </c>
      <c r="AN13" t="s">
        <v>752</v>
      </c>
      <c r="AO13" t="s">
        <v>1287</v>
      </c>
      <c r="AP13" t="s">
        <v>439</v>
      </c>
      <c r="AQ13" t="s">
        <v>114</v>
      </c>
      <c r="AR13" s="589" t="s">
        <v>754</v>
      </c>
      <c r="AS13" s="591" t="s">
        <v>1339</v>
      </c>
      <c r="AT13" s="591" t="s">
        <v>1339</v>
      </c>
      <c r="AU13" t="s">
        <v>604</v>
      </c>
      <c r="AV13" t="s">
        <v>141</v>
      </c>
      <c r="AW13" t="s">
        <v>114</v>
      </c>
      <c r="AX13" t="s">
        <v>393</v>
      </c>
      <c r="BA13" s="423">
        <v>1465332.0000000002</v>
      </c>
    </row>
    <row r="14" spans="1:53" x14ac:dyDescent="0.35">
      <c r="A14" t="s">
        <v>750</v>
      </c>
      <c r="B14" t="s">
        <v>594</v>
      </c>
      <c r="C14">
        <v>17</v>
      </c>
      <c r="D14">
        <v>1624631</v>
      </c>
      <c r="E14">
        <v>0.61</v>
      </c>
      <c r="F14">
        <v>16847423.469999999</v>
      </c>
      <c r="H14">
        <v>991024.91</v>
      </c>
      <c r="I14">
        <v>991024.91</v>
      </c>
      <c r="J14">
        <v>991024.91</v>
      </c>
      <c r="K14">
        <v>991024.91</v>
      </c>
      <c r="L14">
        <v>991024.91</v>
      </c>
      <c r="M14">
        <v>991024.91</v>
      </c>
      <c r="N14">
        <v>991024.91</v>
      </c>
      <c r="O14">
        <v>991024.91</v>
      </c>
      <c r="P14">
        <v>991024.91</v>
      </c>
      <c r="Q14">
        <v>991024.91</v>
      </c>
      <c r="R14">
        <v>991024.91</v>
      </c>
      <c r="S14">
        <v>991024.91</v>
      </c>
      <c r="T14">
        <v>991024.91</v>
      </c>
      <c r="U14">
        <v>991024.91</v>
      </c>
      <c r="V14">
        <v>991024.91</v>
      </c>
      <c r="W14">
        <v>991024.91</v>
      </c>
      <c r="X14">
        <v>991024.91</v>
      </c>
      <c r="AN14" t="s">
        <v>752</v>
      </c>
      <c r="AO14" t="s">
        <v>1287</v>
      </c>
      <c r="AP14" t="s">
        <v>439</v>
      </c>
      <c r="AQ14" t="s">
        <v>114</v>
      </c>
      <c r="AR14" s="589" t="s">
        <v>754</v>
      </c>
      <c r="AS14" s="591" t="s">
        <v>1339</v>
      </c>
      <c r="AT14" s="591" t="s">
        <v>1339</v>
      </c>
      <c r="AU14" t="s">
        <v>594</v>
      </c>
      <c r="AV14" t="s">
        <v>141</v>
      </c>
      <c r="AW14" t="s">
        <v>114</v>
      </c>
      <c r="AX14" t="s">
        <v>393</v>
      </c>
      <c r="BA14" s="423">
        <v>27618727</v>
      </c>
    </row>
    <row r="15" spans="1:53" x14ac:dyDescent="0.35">
      <c r="A15" t="s">
        <v>750</v>
      </c>
      <c r="B15" t="s">
        <v>755</v>
      </c>
      <c r="C15">
        <v>12</v>
      </c>
      <c r="D15">
        <v>141350</v>
      </c>
      <c r="E15">
        <v>0.67</v>
      </c>
      <c r="F15">
        <v>1136454</v>
      </c>
      <c r="H15">
        <v>94704.5</v>
      </c>
      <c r="I15">
        <v>94704.5</v>
      </c>
      <c r="J15">
        <v>94704.5</v>
      </c>
      <c r="K15">
        <v>94704.5</v>
      </c>
      <c r="L15">
        <v>94704.5</v>
      </c>
      <c r="M15">
        <v>94704.5</v>
      </c>
      <c r="N15">
        <v>94704.5</v>
      </c>
      <c r="O15">
        <v>94704.5</v>
      </c>
      <c r="P15">
        <v>94704.5</v>
      </c>
      <c r="Q15">
        <v>94704.5</v>
      </c>
      <c r="R15">
        <v>94704.5</v>
      </c>
      <c r="S15">
        <v>94704.5</v>
      </c>
      <c r="AN15" t="s">
        <v>752</v>
      </c>
      <c r="AO15" t="s">
        <v>1287</v>
      </c>
      <c r="AP15" t="s">
        <v>439</v>
      </c>
      <c r="AQ15" t="s">
        <v>114</v>
      </c>
      <c r="AR15" s="589" t="s">
        <v>580</v>
      </c>
      <c r="AS15" s="591" t="s">
        <v>580</v>
      </c>
      <c r="AT15" s="591" t="s">
        <v>580</v>
      </c>
      <c r="AU15" t="s">
        <v>755</v>
      </c>
      <c r="AV15" t="s">
        <v>25</v>
      </c>
      <c r="AW15" t="s">
        <v>114</v>
      </c>
      <c r="AX15" t="s">
        <v>393</v>
      </c>
      <c r="BA15" s="423">
        <v>1696200</v>
      </c>
    </row>
    <row r="16" spans="1:53" x14ac:dyDescent="0.35">
      <c r="A16" t="s">
        <v>750</v>
      </c>
      <c r="B16" t="s">
        <v>614</v>
      </c>
      <c r="C16">
        <v>10</v>
      </c>
      <c r="D16">
        <v>5136.5107500000004</v>
      </c>
      <c r="E16">
        <v>0.87</v>
      </c>
      <c r="F16">
        <v>44687.643524999999</v>
      </c>
      <c r="H16">
        <v>4468.7643525000003</v>
      </c>
      <c r="I16">
        <v>4468.7643525000003</v>
      </c>
      <c r="J16">
        <v>4468.7643525000003</v>
      </c>
      <c r="K16">
        <v>4468.7643525000003</v>
      </c>
      <c r="L16">
        <v>4468.7643525000003</v>
      </c>
      <c r="M16">
        <v>4468.7643525000003</v>
      </c>
      <c r="N16">
        <v>4468.7643525000003</v>
      </c>
      <c r="O16">
        <v>4468.7643525000003</v>
      </c>
      <c r="P16">
        <v>4468.7643525000003</v>
      </c>
      <c r="Q16">
        <v>4468.7643525000003</v>
      </c>
      <c r="AN16" t="s">
        <v>752</v>
      </c>
      <c r="AO16" t="s">
        <v>1287</v>
      </c>
      <c r="AP16" t="s">
        <v>439</v>
      </c>
      <c r="AQ16" t="s">
        <v>114</v>
      </c>
      <c r="AR16" s="589" t="s">
        <v>614</v>
      </c>
      <c r="AS16" s="591" t="s">
        <v>614</v>
      </c>
      <c r="AT16" s="591" t="s">
        <v>614</v>
      </c>
      <c r="AU16" t="s">
        <v>614</v>
      </c>
      <c r="AV16" t="s">
        <v>141</v>
      </c>
      <c r="AW16" t="s">
        <v>114</v>
      </c>
      <c r="AX16" t="s">
        <v>393</v>
      </c>
      <c r="BA16" s="423">
        <v>51365.107499999998</v>
      </c>
    </row>
    <row r="17" spans="1:53" x14ac:dyDescent="0.35">
      <c r="A17" t="s">
        <v>540</v>
      </c>
      <c r="B17" t="s">
        <v>751</v>
      </c>
      <c r="C17">
        <v>7</v>
      </c>
      <c r="D17">
        <v>985401</v>
      </c>
      <c r="E17">
        <v>0.86</v>
      </c>
      <c r="F17">
        <v>5932114.0199999996</v>
      </c>
      <c r="H17">
        <v>847444.86</v>
      </c>
      <c r="I17">
        <v>847444.86</v>
      </c>
      <c r="J17">
        <v>847444.86</v>
      </c>
      <c r="K17">
        <v>847444.86</v>
      </c>
      <c r="L17">
        <v>847444.86</v>
      </c>
      <c r="M17">
        <v>847444.86</v>
      </c>
      <c r="N17">
        <v>847444.86</v>
      </c>
      <c r="AN17" t="s">
        <v>752</v>
      </c>
      <c r="AO17" t="s">
        <v>1287</v>
      </c>
      <c r="AP17" t="s">
        <v>439</v>
      </c>
      <c r="AQ17" t="s">
        <v>114</v>
      </c>
      <c r="AR17" s="589" t="s">
        <v>583</v>
      </c>
      <c r="AS17" s="591" t="s">
        <v>583</v>
      </c>
      <c r="AT17" s="591" t="s">
        <v>583</v>
      </c>
      <c r="AU17" t="s">
        <v>583</v>
      </c>
      <c r="AV17" t="s">
        <v>540</v>
      </c>
      <c r="AW17" t="s">
        <v>114</v>
      </c>
      <c r="AX17" t="s">
        <v>393</v>
      </c>
      <c r="BA17" s="423">
        <v>6897807</v>
      </c>
    </row>
    <row r="18" spans="1:53" x14ac:dyDescent="0.35">
      <c r="A18" t="s">
        <v>25</v>
      </c>
      <c r="B18" t="s">
        <v>602</v>
      </c>
      <c r="C18">
        <v>11</v>
      </c>
      <c r="D18">
        <v>22063453.935236402</v>
      </c>
      <c r="E18" s="383"/>
      <c r="F18">
        <v>242697993.28760001</v>
      </c>
      <c r="H18">
        <v>22063453.935236402</v>
      </c>
      <c r="I18">
        <v>22063453.935236402</v>
      </c>
      <c r="J18">
        <v>22063453.935236402</v>
      </c>
      <c r="K18">
        <v>22063453.935236402</v>
      </c>
      <c r="L18">
        <v>22063453.935236402</v>
      </c>
      <c r="M18">
        <v>22063453.935236402</v>
      </c>
      <c r="N18">
        <v>22063453.935236402</v>
      </c>
      <c r="O18">
        <v>22063453.935236402</v>
      </c>
      <c r="P18">
        <v>22063453.935236402</v>
      </c>
      <c r="Q18">
        <v>22063453.935236402</v>
      </c>
      <c r="R18">
        <v>22063453.935236402</v>
      </c>
      <c r="AN18" t="s">
        <v>752</v>
      </c>
      <c r="AO18" t="s">
        <v>1287</v>
      </c>
      <c r="AP18" t="s">
        <v>439</v>
      </c>
      <c r="AQ18" t="s">
        <v>114</v>
      </c>
      <c r="AR18" s="589" t="s">
        <v>602</v>
      </c>
      <c r="AS18" s="591" t="s">
        <v>602</v>
      </c>
      <c r="AT18" s="591" t="s">
        <v>602</v>
      </c>
      <c r="AU18" t="s">
        <v>602</v>
      </c>
      <c r="AV18" t="s">
        <v>25</v>
      </c>
      <c r="AW18" t="s">
        <v>114</v>
      </c>
      <c r="AX18" t="s">
        <v>393</v>
      </c>
      <c r="BA18" s="423">
        <v>242697993.28760001</v>
      </c>
    </row>
    <row r="19" spans="1:53" x14ac:dyDescent="0.35">
      <c r="A19" t="s">
        <v>25</v>
      </c>
      <c r="B19" t="s">
        <v>613</v>
      </c>
      <c r="C19">
        <v>19</v>
      </c>
      <c r="D19">
        <v>4630.6000000000004</v>
      </c>
      <c r="E19">
        <v>0.7</v>
      </c>
      <c r="F19">
        <v>61586.98</v>
      </c>
      <c r="H19">
        <v>3241.42</v>
      </c>
      <c r="I19">
        <v>3241.42</v>
      </c>
      <c r="J19">
        <v>3241.42</v>
      </c>
      <c r="K19">
        <v>3241.42</v>
      </c>
      <c r="L19">
        <v>3241.42</v>
      </c>
      <c r="M19">
        <v>3241.42</v>
      </c>
      <c r="N19">
        <v>3241.42</v>
      </c>
      <c r="O19">
        <v>3241.42</v>
      </c>
      <c r="P19">
        <v>3241.42</v>
      </c>
      <c r="Q19">
        <v>3241.42</v>
      </c>
      <c r="R19">
        <v>3241.42</v>
      </c>
      <c r="S19">
        <v>3241.42</v>
      </c>
      <c r="T19">
        <v>3241.42</v>
      </c>
      <c r="U19">
        <v>3241.42</v>
      </c>
      <c r="V19">
        <v>3241.42</v>
      </c>
      <c r="W19">
        <v>3241.42</v>
      </c>
      <c r="X19">
        <v>3241.42</v>
      </c>
      <c r="Y19">
        <v>3241.42</v>
      </c>
      <c r="Z19">
        <v>3241.42</v>
      </c>
      <c r="AN19" t="s">
        <v>752</v>
      </c>
      <c r="AO19" t="s">
        <v>1287</v>
      </c>
      <c r="AP19" t="s">
        <v>439</v>
      </c>
      <c r="AQ19" t="s">
        <v>114</v>
      </c>
      <c r="AR19" s="589" t="s">
        <v>613</v>
      </c>
      <c r="AS19" s="591" t="s">
        <v>613</v>
      </c>
      <c r="AT19" s="591" t="s">
        <v>613</v>
      </c>
      <c r="AU19" t="s">
        <v>613</v>
      </c>
      <c r="AV19" t="s">
        <v>25</v>
      </c>
      <c r="AW19" t="s">
        <v>114</v>
      </c>
      <c r="AX19" t="s">
        <v>393</v>
      </c>
      <c r="BA19" s="423">
        <v>87981.400000000009</v>
      </c>
    </row>
    <row r="20" spans="1:53" x14ac:dyDescent="0.35">
      <c r="A20" t="s">
        <v>756</v>
      </c>
      <c r="B20" t="s">
        <v>757</v>
      </c>
      <c r="C20">
        <v>7</v>
      </c>
      <c r="D20">
        <v>726144</v>
      </c>
      <c r="E20">
        <v>0.8</v>
      </c>
      <c r="F20">
        <v>4066406.3999999999</v>
      </c>
      <c r="H20">
        <v>580915.19999999995</v>
      </c>
      <c r="I20">
        <v>580915.19999999995</v>
      </c>
      <c r="J20">
        <v>580915.19999999995</v>
      </c>
      <c r="K20">
        <v>580915.19999999995</v>
      </c>
      <c r="L20">
        <v>580915.19999999995</v>
      </c>
      <c r="M20">
        <v>580915.19999999995</v>
      </c>
      <c r="N20">
        <v>580915.19999999995</v>
      </c>
      <c r="AN20" t="s">
        <v>752</v>
      </c>
      <c r="AO20" t="s">
        <v>1287</v>
      </c>
      <c r="AP20" t="s">
        <v>439</v>
      </c>
      <c r="AQ20" t="s">
        <v>114</v>
      </c>
      <c r="AR20" s="589" t="s">
        <v>605</v>
      </c>
      <c r="AS20" s="591" t="s">
        <v>605</v>
      </c>
      <c r="AT20" s="591" t="s">
        <v>605</v>
      </c>
      <c r="AU20" t="s">
        <v>757</v>
      </c>
      <c r="AV20" t="s">
        <v>25</v>
      </c>
      <c r="AW20" t="s">
        <v>114</v>
      </c>
      <c r="AX20" t="s">
        <v>393</v>
      </c>
      <c r="BA20" s="423">
        <v>5083008</v>
      </c>
    </row>
    <row r="21" spans="1:53" x14ac:dyDescent="0.35">
      <c r="A21" t="s">
        <v>24</v>
      </c>
      <c r="B21" t="s">
        <v>758</v>
      </c>
      <c r="C21">
        <v>15</v>
      </c>
      <c r="D21">
        <v>3810234.6869999999</v>
      </c>
      <c r="E21">
        <v>0.92</v>
      </c>
      <c r="F21">
        <v>47941218.324220099</v>
      </c>
      <c r="H21">
        <v>3505415.9120399999</v>
      </c>
      <c r="I21">
        <v>3505415.9120399999</v>
      </c>
      <c r="J21">
        <v>3488477.2989012599</v>
      </c>
      <c r="K21">
        <v>3488477.2989012599</v>
      </c>
      <c r="L21">
        <v>3488477.2989012599</v>
      </c>
      <c r="M21">
        <v>3046495.4603436398</v>
      </c>
      <c r="N21">
        <v>3046495.4603436398</v>
      </c>
      <c r="O21">
        <v>3046495.4603436398</v>
      </c>
      <c r="P21">
        <v>3046495.4603436398</v>
      </c>
      <c r="Q21">
        <v>3046495.4603436398</v>
      </c>
      <c r="R21">
        <v>3046495.4603436398</v>
      </c>
      <c r="S21">
        <v>3046495.4603436398</v>
      </c>
      <c r="T21">
        <v>3046495.4603436398</v>
      </c>
      <c r="U21">
        <v>3046495.4603436398</v>
      </c>
      <c r="V21">
        <v>3046495.4603436398</v>
      </c>
      <c r="AN21" t="s">
        <v>752</v>
      </c>
      <c r="AO21" t="s">
        <v>1288</v>
      </c>
      <c r="AP21" t="s">
        <v>696</v>
      </c>
      <c r="AQ21" t="s">
        <v>309</v>
      </c>
      <c r="AR21" s="589" t="s">
        <v>212</v>
      </c>
      <c r="AS21" s="591" t="s">
        <v>212</v>
      </c>
      <c r="AT21" s="591" t="s">
        <v>1340</v>
      </c>
      <c r="AU21" t="s">
        <v>758</v>
      </c>
      <c r="AV21" t="s">
        <v>24</v>
      </c>
      <c r="AW21" t="s">
        <v>309</v>
      </c>
      <c r="AX21" t="s">
        <v>393</v>
      </c>
      <c r="BA21" s="423">
        <v>52110019.917630538</v>
      </c>
    </row>
    <row r="22" spans="1:53" x14ac:dyDescent="0.35">
      <c r="A22" t="s">
        <v>24</v>
      </c>
      <c r="B22" t="s">
        <v>759</v>
      </c>
      <c r="C22">
        <v>15</v>
      </c>
      <c r="D22">
        <v>709797.06200000003</v>
      </c>
      <c r="E22">
        <v>0.92</v>
      </c>
      <c r="F22">
        <v>9274590.5588173307</v>
      </c>
      <c r="H22">
        <v>653013.29703999998</v>
      </c>
      <c r="I22">
        <v>653013.29703999998</v>
      </c>
      <c r="J22">
        <v>653013.29703999998</v>
      </c>
      <c r="K22">
        <v>653013.29703999998</v>
      </c>
      <c r="L22">
        <v>653013.29703999998</v>
      </c>
      <c r="M22">
        <v>600952.40736173198</v>
      </c>
      <c r="N22">
        <v>600952.40736173198</v>
      </c>
      <c r="O22">
        <v>600952.40736173198</v>
      </c>
      <c r="P22">
        <v>600952.40736173198</v>
      </c>
      <c r="Q22">
        <v>600952.40736173198</v>
      </c>
      <c r="R22">
        <v>600952.40736173198</v>
      </c>
      <c r="S22">
        <v>600952.40736173198</v>
      </c>
      <c r="T22">
        <v>600952.40736173198</v>
      </c>
      <c r="U22">
        <v>600952.40736173198</v>
      </c>
      <c r="V22">
        <v>600952.40736173198</v>
      </c>
      <c r="AN22" t="s">
        <v>752</v>
      </c>
      <c r="AO22" t="s">
        <v>1288</v>
      </c>
      <c r="AP22" t="s">
        <v>696</v>
      </c>
      <c r="AQ22" t="s">
        <v>309</v>
      </c>
      <c r="AR22" s="589" t="s">
        <v>212</v>
      </c>
      <c r="AS22" s="591" t="s">
        <v>212</v>
      </c>
      <c r="AT22" s="591" t="s">
        <v>1340</v>
      </c>
      <c r="AU22" t="s">
        <v>759</v>
      </c>
      <c r="AV22" t="s">
        <v>24</v>
      </c>
      <c r="AW22" t="s">
        <v>309</v>
      </c>
      <c r="AX22" t="s">
        <v>393</v>
      </c>
      <c r="BA22" s="423">
        <v>10081076.694366664</v>
      </c>
    </row>
    <row r="23" spans="1:53" x14ac:dyDescent="0.35">
      <c r="A23" t="s">
        <v>24</v>
      </c>
      <c r="B23" t="s">
        <v>760</v>
      </c>
      <c r="C23">
        <v>15</v>
      </c>
      <c r="D23">
        <v>646214.63399999996</v>
      </c>
      <c r="E23">
        <v>0.92</v>
      </c>
      <c r="F23">
        <v>8722073.3881672509</v>
      </c>
      <c r="H23">
        <v>594517.46328000003</v>
      </c>
      <c r="I23">
        <v>594517.46328000003</v>
      </c>
      <c r="J23">
        <v>594517.46328000003</v>
      </c>
      <c r="K23">
        <v>594517.46328000003</v>
      </c>
      <c r="L23">
        <v>594517.46328000003</v>
      </c>
      <c r="M23">
        <v>574948.60717672401</v>
      </c>
      <c r="N23">
        <v>574948.60717672401</v>
      </c>
      <c r="O23">
        <v>574948.60717672401</v>
      </c>
      <c r="P23">
        <v>574948.60717672401</v>
      </c>
      <c r="Q23">
        <v>574948.60717672401</v>
      </c>
      <c r="R23">
        <v>574948.60717672401</v>
      </c>
      <c r="S23">
        <v>574948.60717672401</v>
      </c>
      <c r="T23">
        <v>574948.60717672401</v>
      </c>
      <c r="U23">
        <v>574948.60717672401</v>
      </c>
      <c r="V23">
        <v>574948.60717672401</v>
      </c>
      <c r="AN23" t="s">
        <v>752</v>
      </c>
      <c r="AO23" t="s">
        <v>1288</v>
      </c>
      <c r="AP23" t="s">
        <v>696</v>
      </c>
      <c r="AQ23" t="s">
        <v>309</v>
      </c>
      <c r="AR23" s="589" t="s">
        <v>569</v>
      </c>
      <c r="AS23" s="591" t="s">
        <v>569</v>
      </c>
      <c r="AT23" s="591" t="s">
        <v>1341</v>
      </c>
      <c r="AU23" t="s">
        <v>760</v>
      </c>
      <c r="AV23" t="s">
        <v>24</v>
      </c>
      <c r="AW23" t="s">
        <v>309</v>
      </c>
      <c r="AX23" t="s">
        <v>393</v>
      </c>
      <c r="BA23" s="423">
        <v>9480514.5523557067</v>
      </c>
    </row>
    <row r="24" spans="1:53" x14ac:dyDescent="0.35">
      <c r="A24" t="s">
        <v>26</v>
      </c>
      <c r="B24" t="s">
        <v>761</v>
      </c>
      <c r="C24">
        <v>15</v>
      </c>
      <c r="D24">
        <v>449980</v>
      </c>
      <c r="E24">
        <v>0.92</v>
      </c>
      <c r="F24">
        <v>6209724</v>
      </c>
      <c r="H24">
        <v>413981.6</v>
      </c>
      <c r="I24">
        <v>413981.6</v>
      </c>
      <c r="J24">
        <v>413981.6</v>
      </c>
      <c r="K24">
        <v>413981.6</v>
      </c>
      <c r="L24">
        <v>413981.6</v>
      </c>
      <c r="M24">
        <v>413981.6</v>
      </c>
      <c r="N24">
        <v>413981.6</v>
      </c>
      <c r="O24">
        <v>413981.6</v>
      </c>
      <c r="P24">
        <v>413981.6</v>
      </c>
      <c r="Q24">
        <v>413981.6</v>
      </c>
      <c r="R24">
        <v>413981.6</v>
      </c>
      <c r="S24">
        <v>413981.6</v>
      </c>
      <c r="T24">
        <v>413981.6</v>
      </c>
      <c r="U24">
        <v>413981.6</v>
      </c>
      <c r="V24">
        <v>413981.6</v>
      </c>
      <c r="AN24" t="s">
        <v>752</v>
      </c>
      <c r="AO24" t="s">
        <v>1288</v>
      </c>
      <c r="AP24" t="s">
        <v>696</v>
      </c>
      <c r="AQ24" t="s">
        <v>309</v>
      </c>
      <c r="AR24" s="589" t="s">
        <v>762</v>
      </c>
      <c r="AS24" s="591" t="s">
        <v>762</v>
      </c>
      <c r="AT24" s="591" t="s">
        <v>762</v>
      </c>
      <c r="AU24" t="s">
        <v>761</v>
      </c>
      <c r="AV24" t="s">
        <v>25</v>
      </c>
      <c r="AW24" t="s">
        <v>309</v>
      </c>
      <c r="AX24" t="s">
        <v>393</v>
      </c>
      <c r="BA24" s="423">
        <v>6749700</v>
      </c>
    </row>
    <row r="25" spans="1:53" x14ac:dyDescent="0.35">
      <c r="A25" t="s">
        <v>26</v>
      </c>
      <c r="B25" t="s">
        <v>763</v>
      </c>
      <c r="C25">
        <v>15</v>
      </c>
      <c r="D25">
        <v>302960</v>
      </c>
      <c r="E25">
        <v>0.92</v>
      </c>
      <c r="F25">
        <v>4180848</v>
      </c>
      <c r="H25">
        <v>278723.20000000001</v>
      </c>
      <c r="I25">
        <v>278723.20000000001</v>
      </c>
      <c r="J25">
        <v>278723.20000000001</v>
      </c>
      <c r="K25">
        <v>278723.20000000001</v>
      </c>
      <c r="L25">
        <v>278723.20000000001</v>
      </c>
      <c r="M25">
        <v>278723.20000000001</v>
      </c>
      <c r="N25">
        <v>278723.20000000001</v>
      </c>
      <c r="O25">
        <v>278723.20000000001</v>
      </c>
      <c r="P25">
        <v>278723.20000000001</v>
      </c>
      <c r="Q25">
        <v>278723.20000000001</v>
      </c>
      <c r="R25">
        <v>278723.20000000001</v>
      </c>
      <c r="S25">
        <v>278723.20000000001</v>
      </c>
      <c r="T25">
        <v>278723.20000000001</v>
      </c>
      <c r="U25">
        <v>278723.20000000001</v>
      </c>
      <c r="V25">
        <v>278723.20000000001</v>
      </c>
      <c r="AN25" t="s">
        <v>752</v>
      </c>
      <c r="AO25" t="s">
        <v>1288</v>
      </c>
      <c r="AP25" t="s">
        <v>696</v>
      </c>
      <c r="AQ25" t="s">
        <v>309</v>
      </c>
      <c r="AR25" s="589" t="s">
        <v>575</v>
      </c>
      <c r="AS25" s="591" t="s">
        <v>575</v>
      </c>
      <c r="AT25" s="591" t="s">
        <v>575</v>
      </c>
      <c r="AU25" t="s">
        <v>763</v>
      </c>
      <c r="AV25" t="s">
        <v>26</v>
      </c>
      <c r="AW25" t="s">
        <v>309</v>
      </c>
      <c r="AX25" t="s">
        <v>393</v>
      </c>
      <c r="BA25" s="423">
        <v>4544400</v>
      </c>
    </row>
    <row r="26" spans="1:53" x14ac:dyDescent="0.35">
      <c r="A26" t="s">
        <v>26</v>
      </c>
      <c r="B26" t="s">
        <v>764</v>
      </c>
      <c r="C26">
        <v>13</v>
      </c>
      <c r="D26">
        <v>38115</v>
      </c>
      <c r="E26">
        <v>0.92</v>
      </c>
      <c r="F26">
        <v>455855.4</v>
      </c>
      <c r="H26">
        <v>35065.800000000003</v>
      </c>
      <c r="I26">
        <v>35065.800000000003</v>
      </c>
      <c r="J26">
        <v>35065.800000000003</v>
      </c>
      <c r="K26">
        <v>35065.800000000003</v>
      </c>
      <c r="L26">
        <v>35065.800000000003</v>
      </c>
      <c r="M26">
        <v>35065.800000000003</v>
      </c>
      <c r="N26">
        <v>35065.800000000003</v>
      </c>
      <c r="O26">
        <v>35065.800000000003</v>
      </c>
      <c r="P26">
        <v>35065.800000000003</v>
      </c>
      <c r="Q26">
        <v>35065.800000000003</v>
      </c>
      <c r="R26">
        <v>35065.800000000003</v>
      </c>
      <c r="S26">
        <v>35065.800000000003</v>
      </c>
      <c r="T26">
        <v>35065.800000000003</v>
      </c>
      <c r="AN26" t="s">
        <v>752</v>
      </c>
      <c r="AO26" t="s">
        <v>1288</v>
      </c>
      <c r="AP26" t="s">
        <v>696</v>
      </c>
      <c r="AQ26" t="s">
        <v>309</v>
      </c>
      <c r="AR26" s="589" t="s">
        <v>764</v>
      </c>
      <c r="AS26" s="591" t="s">
        <v>764</v>
      </c>
      <c r="AT26" s="591" t="s">
        <v>764</v>
      </c>
      <c r="AU26" t="s">
        <v>764</v>
      </c>
      <c r="AV26" t="s">
        <v>26</v>
      </c>
      <c r="AW26" t="s">
        <v>309</v>
      </c>
      <c r="AX26" t="s">
        <v>393</v>
      </c>
      <c r="BA26" s="423">
        <v>495495</v>
      </c>
    </row>
    <row r="27" spans="1:53" x14ac:dyDescent="0.35">
      <c r="A27" t="s">
        <v>26</v>
      </c>
      <c r="B27" t="s">
        <v>765</v>
      </c>
      <c r="C27">
        <v>10</v>
      </c>
      <c r="D27">
        <v>36800.957000000002</v>
      </c>
      <c r="E27">
        <v>0.92</v>
      </c>
      <c r="F27">
        <v>338568.80440000002</v>
      </c>
      <c r="H27">
        <v>33856.880440000001</v>
      </c>
      <c r="I27">
        <v>33856.880440000001</v>
      </c>
      <c r="J27">
        <v>33856.880440000001</v>
      </c>
      <c r="K27">
        <v>33856.880440000001</v>
      </c>
      <c r="L27">
        <v>33856.880440000001</v>
      </c>
      <c r="M27">
        <v>33856.880440000001</v>
      </c>
      <c r="N27">
        <v>33856.880440000001</v>
      </c>
      <c r="O27">
        <v>33856.880440000001</v>
      </c>
      <c r="P27">
        <v>33856.880440000001</v>
      </c>
      <c r="Q27">
        <v>33856.880440000001</v>
      </c>
      <c r="AN27" t="s">
        <v>752</v>
      </c>
      <c r="AO27" t="s">
        <v>1288</v>
      </c>
      <c r="AP27" t="s">
        <v>696</v>
      </c>
      <c r="AQ27" t="s">
        <v>309</v>
      </c>
      <c r="AR27" s="589" t="s">
        <v>765</v>
      </c>
      <c r="AS27" s="591" t="s">
        <v>578</v>
      </c>
      <c r="AT27" s="591" t="s">
        <v>578</v>
      </c>
      <c r="AU27" t="s">
        <v>765</v>
      </c>
      <c r="AV27" t="s">
        <v>26</v>
      </c>
      <c r="AW27" t="s">
        <v>309</v>
      </c>
      <c r="AX27" t="s">
        <v>393</v>
      </c>
      <c r="BA27" s="423">
        <v>368009.57</v>
      </c>
    </row>
    <row r="28" spans="1:53" x14ac:dyDescent="0.35">
      <c r="A28" t="s">
        <v>26</v>
      </c>
      <c r="B28" t="s">
        <v>766</v>
      </c>
      <c r="C28">
        <v>4</v>
      </c>
      <c r="D28">
        <v>34570</v>
      </c>
      <c r="E28">
        <v>0.92</v>
      </c>
      <c r="F28">
        <v>127217.60000000001</v>
      </c>
      <c r="H28">
        <v>31804.400000000001</v>
      </c>
      <c r="I28">
        <v>31804.400000000001</v>
      </c>
      <c r="J28">
        <v>31804.400000000001</v>
      </c>
      <c r="K28">
        <v>31804.400000000001</v>
      </c>
      <c r="AN28" t="s">
        <v>752</v>
      </c>
      <c r="AO28" t="s">
        <v>1288</v>
      </c>
      <c r="AP28" t="s">
        <v>696</v>
      </c>
      <c r="AQ28" t="s">
        <v>309</v>
      </c>
      <c r="AR28" s="589" t="s">
        <v>585</v>
      </c>
      <c r="AS28" s="591" t="s">
        <v>585</v>
      </c>
      <c r="AT28" s="591" t="s">
        <v>585</v>
      </c>
      <c r="AU28" t="s">
        <v>766</v>
      </c>
      <c r="AV28" t="s">
        <v>26</v>
      </c>
      <c r="AW28" t="s">
        <v>309</v>
      </c>
      <c r="AX28" t="s">
        <v>393</v>
      </c>
      <c r="BA28" s="423">
        <v>138280</v>
      </c>
    </row>
    <row r="29" spans="1:53" x14ac:dyDescent="0.35">
      <c r="A29" t="s">
        <v>26</v>
      </c>
      <c r="B29" t="s">
        <v>767</v>
      </c>
      <c r="C29">
        <v>10</v>
      </c>
      <c r="D29">
        <v>11280.5</v>
      </c>
      <c r="E29">
        <v>0.92</v>
      </c>
      <c r="F29">
        <v>103780.6</v>
      </c>
      <c r="H29">
        <v>10378.06</v>
      </c>
      <c r="I29">
        <v>10378.06</v>
      </c>
      <c r="J29">
        <v>10378.06</v>
      </c>
      <c r="K29">
        <v>10378.06</v>
      </c>
      <c r="L29">
        <v>10378.06</v>
      </c>
      <c r="M29">
        <v>10378.06</v>
      </c>
      <c r="N29">
        <v>10378.06</v>
      </c>
      <c r="O29">
        <v>10378.06</v>
      </c>
      <c r="P29">
        <v>10378.06</v>
      </c>
      <c r="Q29">
        <v>10378.06</v>
      </c>
      <c r="AN29" t="s">
        <v>752</v>
      </c>
      <c r="AO29" t="s">
        <v>1288</v>
      </c>
      <c r="AP29" t="s">
        <v>696</v>
      </c>
      <c r="AQ29" t="s">
        <v>309</v>
      </c>
      <c r="AR29" s="589" t="s">
        <v>768</v>
      </c>
      <c r="AS29" s="591" t="s">
        <v>768</v>
      </c>
      <c r="AT29" s="591" t="s">
        <v>768</v>
      </c>
      <c r="AU29" t="s">
        <v>767</v>
      </c>
      <c r="AV29" t="s">
        <v>26</v>
      </c>
      <c r="AW29" t="s">
        <v>309</v>
      </c>
      <c r="AX29" t="s">
        <v>393</v>
      </c>
      <c r="BA29" s="423">
        <v>112805</v>
      </c>
    </row>
    <row r="30" spans="1:53" x14ac:dyDescent="0.35">
      <c r="A30" t="s">
        <v>26</v>
      </c>
      <c r="B30" t="s">
        <v>769</v>
      </c>
      <c r="C30">
        <v>8</v>
      </c>
      <c r="D30">
        <v>2829</v>
      </c>
      <c r="E30">
        <v>0.92</v>
      </c>
      <c r="F30">
        <v>20821.439999999999</v>
      </c>
      <c r="H30">
        <v>2602.6799999999998</v>
      </c>
      <c r="I30">
        <v>2602.6799999999998</v>
      </c>
      <c r="J30">
        <v>2602.6799999999998</v>
      </c>
      <c r="K30">
        <v>2602.6799999999998</v>
      </c>
      <c r="L30">
        <v>2602.6799999999998</v>
      </c>
      <c r="M30">
        <v>2602.6799999999998</v>
      </c>
      <c r="N30">
        <v>2602.6799999999998</v>
      </c>
      <c r="O30">
        <v>2602.6799999999998</v>
      </c>
      <c r="AN30" t="s">
        <v>752</v>
      </c>
      <c r="AO30" t="s">
        <v>1288</v>
      </c>
      <c r="AP30" t="s">
        <v>696</v>
      </c>
      <c r="AQ30" t="s">
        <v>309</v>
      </c>
      <c r="AR30" s="589" t="s">
        <v>769</v>
      </c>
      <c r="AS30" s="591" t="s">
        <v>587</v>
      </c>
      <c r="AT30" s="591" t="s">
        <v>587</v>
      </c>
      <c r="AU30" t="s">
        <v>769</v>
      </c>
      <c r="AV30" t="s">
        <v>26</v>
      </c>
      <c r="AW30" t="s">
        <v>309</v>
      </c>
      <c r="AX30" t="s">
        <v>393</v>
      </c>
      <c r="BA30" s="423">
        <v>22631.999999999996</v>
      </c>
    </row>
    <row r="31" spans="1:53" x14ac:dyDescent="0.35">
      <c r="A31" t="s">
        <v>770</v>
      </c>
      <c r="B31" t="s">
        <v>771</v>
      </c>
      <c r="C31">
        <v>8</v>
      </c>
      <c r="D31">
        <v>1603.0219999999999</v>
      </c>
      <c r="E31">
        <v>0.92</v>
      </c>
      <c r="F31">
        <v>11798.24192</v>
      </c>
      <c r="H31">
        <v>1474.78024</v>
      </c>
      <c r="I31">
        <v>1474.78024</v>
      </c>
      <c r="J31">
        <v>1474.78024</v>
      </c>
      <c r="K31">
        <v>1474.78024</v>
      </c>
      <c r="L31">
        <v>1474.78024</v>
      </c>
      <c r="M31">
        <v>1474.78024</v>
      </c>
      <c r="N31">
        <v>1474.78024</v>
      </c>
      <c r="O31">
        <v>1474.78024</v>
      </c>
      <c r="AN31" t="s">
        <v>752</v>
      </c>
      <c r="AO31" t="s">
        <v>1288</v>
      </c>
      <c r="AP31" t="s">
        <v>696</v>
      </c>
      <c r="AQ31" t="s">
        <v>309</v>
      </c>
      <c r="AR31" s="589" t="s">
        <v>573</v>
      </c>
      <c r="AS31" s="591" t="s">
        <v>573</v>
      </c>
      <c r="AT31" s="591" t="s">
        <v>573</v>
      </c>
      <c r="AU31" t="s">
        <v>771</v>
      </c>
      <c r="AV31" t="s">
        <v>24</v>
      </c>
      <c r="AW31" t="s">
        <v>309</v>
      </c>
      <c r="AX31" t="s">
        <v>393</v>
      </c>
      <c r="BA31" s="423">
        <v>12824.175999999999</v>
      </c>
    </row>
    <row r="32" spans="1:53" x14ac:dyDescent="0.35">
      <c r="A32" t="s">
        <v>80</v>
      </c>
      <c r="B32" t="s">
        <v>145</v>
      </c>
      <c r="C32">
        <v>13</v>
      </c>
      <c r="D32">
        <v>14370478.8514327</v>
      </c>
      <c r="E32">
        <v>0.56000000000000005</v>
      </c>
      <c r="F32">
        <v>104617086.03843001</v>
      </c>
      <c r="H32">
        <v>8047468.1568023404</v>
      </c>
      <c r="I32">
        <v>8047468.1568023404</v>
      </c>
      <c r="J32">
        <v>8047468.1568023404</v>
      </c>
      <c r="K32">
        <v>8047468.1568023404</v>
      </c>
      <c r="L32">
        <v>8047468.1568023404</v>
      </c>
      <c r="M32">
        <v>8047468.1568023404</v>
      </c>
      <c r="N32">
        <v>8047468.1568023404</v>
      </c>
      <c r="O32">
        <v>8047468.1568023404</v>
      </c>
      <c r="P32">
        <v>8047468.1568023404</v>
      </c>
      <c r="Q32">
        <v>8047468.1568023404</v>
      </c>
      <c r="R32">
        <v>8047468.1568023404</v>
      </c>
      <c r="S32">
        <v>8047468.1568023404</v>
      </c>
      <c r="T32">
        <v>8047468.1568023404</v>
      </c>
      <c r="AN32" t="s">
        <v>752</v>
      </c>
      <c r="AO32" t="s">
        <v>1322</v>
      </c>
      <c r="AP32" t="s">
        <v>700</v>
      </c>
      <c r="AQ32" t="s">
        <v>309</v>
      </c>
      <c r="AR32" s="589" t="s">
        <v>570</v>
      </c>
      <c r="AS32" s="591" t="s">
        <v>570</v>
      </c>
      <c r="AT32" s="591" t="s">
        <v>570</v>
      </c>
      <c r="AU32" t="s">
        <v>145</v>
      </c>
      <c r="AV32" t="s">
        <v>145</v>
      </c>
      <c r="AW32" t="s">
        <v>309</v>
      </c>
      <c r="AX32" t="s">
        <v>393</v>
      </c>
      <c r="BA32" s="423">
        <v>186816225.068625</v>
      </c>
    </row>
    <row r="33" spans="1:53" x14ac:dyDescent="0.35">
      <c r="A33" t="s">
        <v>80</v>
      </c>
      <c r="B33" t="s">
        <v>24</v>
      </c>
      <c r="C33">
        <v>15</v>
      </c>
      <c r="D33">
        <v>6976461.3669095403</v>
      </c>
      <c r="E33">
        <v>0.56000000000000005</v>
      </c>
      <c r="F33">
        <v>58602275.4820401</v>
      </c>
      <c r="H33">
        <v>3906818.3654693398</v>
      </c>
      <c r="I33">
        <v>3906818.3654693398</v>
      </c>
      <c r="J33">
        <v>3906818.3654693398</v>
      </c>
      <c r="K33">
        <v>3906818.3654693398</v>
      </c>
      <c r="L33">
        <v>3906818.3654693398</v>
      </c>
      <c r="M33">
        <v>3906818.3654693398</v>
      </c>
      <c r="N33">
        <v>3906818.3654693398</v>
      </c>
      <c r="O33">
        <v>3906818.3654693398</v>
      </c>
      <c r="P33">
        <v>3906818.3654693398</v>
      </c>
      <c r="Q33">
        <v>3906818.3654693398</v>
      </c>
      <c r="R33">
        <v>3906818.3654693398</v>
      </c>
      <c r="S33">
        <v>3906818.3654693398</v>
      </c>
      <c r="T33">
        <v>3906818.3654693398</v>
      </c>
      <c r="U33">
        <v>3906818.3654693398</v>
      </c>
      <c r="V33">
        <v>3906818.3654693398</v>
      </c>
      <c r="AN33" t="s">
        <v>752</v>
      </c>
      <c r="AO33" t="s">
        <v>1322</v>
      </c>
      <c r="AP33" t="s">
        <v>700</v>
      </c>
      <c r="AQ33" t="s">
        <v>309</v>
      </c>
      <c r="AR33" s="589" t="s">
        <v>831</v>
      </c>
      <c r="AS33" s="591" t="s">
        <v>831</v>
      </c>
      <c r="AT33" s="591" t="s">
        <v>831</v>
      </c>
      <c r="AU33" t="s">
        <v>24</v>
      </c>
      <c r="AV33" t="s">
        <v>24</v>
      </c>
      <c r="AW33" t="s">
        <v>309</v>
      </c>
      <c r="AX33" t="s">
        <v>393</v>
      </c>
      <c r="BA33" s="423">
        <v>104646920.50364302</v>
      </c>
    </row>
    <row r="34" spans="1:53" x14ac:dyDescent="0.35">
      <c r="A34" t="s">
        <v>80</v>
      </c>
      <c r="B34" t="s">
        <v>832</v>
      </c>
      <c r="C34">
        <v>23</v>
      </c>
      <c r="D34">
        <v>5618411.19639883</v>
      </c>
      <c r="E34">
        <v>0.56000000000000005</v>
      </c>
      <c r="F34">
        <v>72365136.209616899</v>
      </c>
      <c r="H34">
        <v>3146310.2699833498</v>
      </c>
      <c r="I34">
        <v>3146310.2699833498</v>
      </c>
      <c r="J34">
        <v>3146310.2699833498</v>
      </c>
      <c r="K34">
        <v>3146310.2699833498</v>
      </c>
      <c r="L34">
        <v>3146310.2699833498</v>
      </c>
      <c r="M34">
        <v>3146310.2699833498</v>
      </c>
      <c r="N34">
        <v>3146310.2699833498</v>
      </c>
      <c r="O34">
        <v>3146310.2699833498</v>
      </c>
      <c r="P34">
        <v>3146310.2699833498</v>
      </c>
      <c r="Q34">
        <v>3146310.2699833498</v>
      </c>
      <c r="R34">
        <v>3146310.2699833498</v>
      </c>
      <c r="S34">
        <v>3146310.2699833498</v>
      </c>
      <c r="T34">
        <v>3146310.2699833498</v>
      </c>
      <c r="U34">
        <v>3146310.2699833498</v>
      </c>
      <c r="V34">
        <v>3146310.2699833498</v>
      </c>
      <c r="W34">
        <v>3146310.2699833498</v>
      </c>
      <c r="X34">
        <v>3146310.2699833498</v>
      </c>
      <c r="Y34">
        <v>3146310.2699833498</v>
      </c>
      <c r="Z34">
        <v>3146310.2699833498</v>
      </c>
      <c r="AA34">
        <v>3146310.2699833498</v>
      </c>
      <c r="AB34">
        <v>3146310.2699833498</v>
      </c>
      <c r="AC34">
        <v>3146310.2699833498</v>
      </c>
      <c r="AD34">
        <v>3146310.2699833498</v>
      </c>
      <c r="AN34" t="s">
        <v>752</v>
      </c>
      <c r="AO34" t="s">
        <v>1322</v>
      </c>
      <c r="AP34" t="s">
        <v>700</v>
      </c>
      <c r="AQ34" t="s">
        <v>309</v>
      </c>
      <c r="AR34" s="589" t="s">
        <v>832</v>
      </c>
      <c r="AS34" s="591" t="s">
        <v>832</v>
      </c>
      <c r="AT34" s="591" t="s">
        <v>832</v>
      </c>
      <c r="AU34" t="s">
        <v>832</v>
      </c>
      <c r="AV34" t="s">
        <v>145</v>
      </c>
      <c r="AW34" t="s">
        <v>309</v>
      </c>
      <c r="AX34" t="s">
        <v>393</v>
      </c>
      <c r="BA34" s="423">
        <v>129223457.51717302</v>
      </c>
    </row>
    <row r="35" spans="1:53" x14ac:dyDescent="0.35">
      <c r="A35" t="s">
        <v>80</v>
      </c>
      <c r="B35" t="s">
        <v>582</v>
      </c>
      <c r="C35">
        <v>15</v>
      </c>
      <c r="D35">
        <v>4296360.3298841901</v>
      </c>
      <c r="E35">
        <v>0.56000000000000005</v>
      </c>
      <c r="F35">
        <v>36089426.7710272</v>
      </c>
      <c r="H35">
        <v>2405961.7847351502</v>
      </c>
      <c r="I35">
        <v>2405961.7847351502</v>
      </c>
      <c r="J35">
        <v>2405961.7847351502</v>
      </c>
      <c r="K35">
        <v>2405961.7847351502</v>
      </c>
      <c r="L35">
        <v>2405961.7847351502</v>
      </c>
      <c r="M35">
        <v>2405961.7847351502</v>
      </c>
      <c r="N35">
        <v>2405961.7847351502</v>
      </c>
      <c r="O35">
        <v>2405961.7847351502</v>
      </c>
      <c r="P35">
        <v>2405961.7847351502</v>
      </c>
      <c r="Q35">
        <v>2405961.7847351502</v>
      </c>
      <c r="R35">
        <v>2405961.7847351502</v>
      </c>
      <c r="S35">
        <v>2405961.7847351502</v>
      </c>
      <c r="T35">
        <v>2405961.7847351502</v>
      </c>
      <c r="U35">
        <v>2405961.7847351502</v>
      </c>
      <c r="V35">
        <v>2405961.7847351502</v>
      </c>
      <c r="AN35" t="s">
        <v>752</v>
      </c>
      <c r="AO35" t="s">
        <v>1322</v>
      </c>
      <c r="AP35" t="s">
        <v>700</v>
      </c>
      <c r="AQ35" t="s">
        <v>309</v>
      </c>
      <c r="AR35" s="589" t="s">
        <v>582</v>
      </c>
      <c r="AS35" s="591" t="s">
        <v>1342</v>
      </c>
      <c r="AT35" s="591" t="s">
        <v>1342</v>
      </c>
      <c r="AU35" t="s">
        <v>582</v>
      </c>
      <c r="AV35" t="s">
        <v>26</v>
      </c>
      <c r="AW35" t="s">
        <v>309</v>
      </c>
      <c r="AX35" t="s">
        <v>393</v>
      </c>
      <c r="BA35" s="423">
        <v>64445404.948262848</v>
      </c>
    </row>
    <row r="36" spans="1:53" x14ac:dyDescent="0.35">
      <c r="A36" t="s">
        <v>80</v>
      </c>
      <c r="B36" t="s">
        <v>833</v>
      </c>
      <c r="C36">
        <v>13</v>
      </c>
      <c r="D36">
        <v>3779333.2359543601</v>
      </c>
      <c r="E36">
        <v>0.56000000000000005</v>
      </c>
      <c r="F36">
        <v>27513545.957747702</v>
      </c>
      <c r="H36">
        <v>2116426.6121344399</v>
      </c>
      <c r="I36">
        <v>2116426.6121344399</v>
      </c>
      <c r="J36">
        <v>2116426.6121344399</v>
      </c>
      <c r="K36">
        <v>2116426.6121344399</v>
      </c>
      <c r="L36">
        <v>2116426.6121344399</v>
      </c>
      <c r="M36">
        <v>2116426.6121344399</v>
      </c>
      <c r="N36">
        <v>2116426.6121344399</v>
      </c>
      <c r="O36">
        <v>2116426.6121344399</v>
      </c>
      <c r="P36">
        <v>2116426.6121344399</v>
      </c>
      <c r="Q36">
        <v>2116426.6121344399</v>
      </c>
      <c r="R36">
        <v>2116426.6121344399</v>
      </c>
      <c r="S36">
        <v>2116426.6121344399</v>
      </c>
      <c r="T36">
        <v>2116426.6121344399</v>
      </c>
      <c r="AN36" t="s">
        <v>752</v>
      </c>
      <c r="AO36" t="s">
        <v>1322</v>
      </c>
      <c r="AP36" t="s">
        <v>700</v>
      </c>
      <c r="AQ36" t="s">
        <v>309</v>
      </c>
      <c r="AR36" s="589" t="s">
        <v>833</v>
      </c>
      <c r="AS36" s="591" t="s">
        <v>833</v>
      </c>
      <c r="AT36" s="591" t="s">
        <v>833</v>
      </c>
      <c r="AU36" t="s">
        <v>833</v>
      </c>
      <c r="AV36" t="s">
        <v>145</v>
      </c>
      <c r="AW36" t="s">
        <v>309</v>
      </c>
      <c r="AX36" t="s">
        <v>393</v>
      </c>
      <c r="BA36" s="423">
        <v>49131332.067406602</v>
      </c>
    </row>
    <row r="37" spans="1:53" x14ac:dyDescent="0.35">
      <c r="A37" t="s">
        <v>80</v>
      </c>
      <c r="B37" t="s">
        <v>25</v>
      </c>
      <c r="C37">
        <v>13</v>
      </c>
      <c r="D37">
        <v>2350894.2663147901</v>
      </c>
      <c r="E37">
        <v>0.56000000000000005</v>
      </c>
      <c r="F37">
        <v>17114510.258771699</v>
      </c>
      <c r="H37">
        <v>1316500.7891362801</v>
      </c>
      <c r="I37">
        <v>1316500.7891362801</v>
      </c>
      <c r="J37">
        <v>1316500.7891362801</v>
      </c>
      <c r="K37">
        <v>1316500.7891362801</v>
      </c>
      <c r="L37">
        <v>1316500.7891362801</v>
      </c>
      <c r="M37">
        <v>1316500.7891362801</v>
      </c>
      <c r="N37">
        <v>1316500.7891362801</v>
      </c>
      <c r="O37">
        <v>1316500.7891362801</v>
      </c>
      <c r="P37">
        <v>1316500.7891362801</v>
      </c>
      <c r="Q37">
        <v>1316500.7891362801</v>
      </c>
      <c r="R37">
        <v>1316500.7891362801</v>
      </c>
      <c r="S37">
        <v>1316500.7891362801</v>
      </c>
      <c r="T37">
        <v>1316500.7891362801</v>
      </c>
      <c r="AN37" t="s">
        <v>752</v>
      </c>
      <c r="AO37" t="s">
        <v>1322</v>
      </c>
      <c r="AP37" t="s">
        <v>700</v>
      </c>
      <c r="AQ37" t="s">
        <v>309</v>
      </c>
      <c r="AR37" s="589" t="s">
        <v>570</v>
      </c>
      <c r="AS37" s="591" t="s">
        <v>570</v>
      </c>
      <c r="AT37" s="591" t="s">
        <v>570</v>
      </c>
      <c r="AU37" t="s">
        <v>25</v>
      </c>
      <c r="AV37" t="s">
        <v>145</v>
      </c>
      <c r="AW37" t="s">
        <v>309</v>
      </c>
      <c r="AX37" t="s">
        <v>393</v>
      </c>
      <c r="BA37" s="423">
        <v>30561625.462092318</v>
      </c>
    </row>
    <row r="38" spans="1:53" x14ac:dyDescent="0.35">
      <c r="A38" t="s">
        <v>80</v>
      </c>
      <c r="B38" t="s">
        <v>27</v>
      </c>
      <c r="C38">
        <v>13</v>
      </c>
      <c r="D38">
        <v>961206.26502873795</v>
      </c>
      <c r="E38">
        <v>0.56000000000000005</v>
      </c>
      <c r="F38">
        <v>6997581.6094092196</v>
      </c>
      <c r="H38">
        <v>538275.508416094</v>
      </c>
      <c r="I38">
        <v>538275.508416094</v>
      </c>
      <c r="J38">
        <v>538275.508416094</v>
      </c>
      <c r="K38">
        <v>538275.508416094</v>
      </c>
      <c r="L38">
        <v>538275.508416094</v>
      </c>
      <c r="M38">
        <v>538275.508416094</v>
      </c>
      <c r="N38">
        <v>538275.508416094</v>
      </c>
      <c r="O38">
        <v>538275.508416094</v>
      </c>
      <c r="P38">
        <v>538275.508416094</v>
      </c>
      <c r="Q38">
        <v>538275.508416094</v>
      </c>
      <c r="R38">
        <v>538275.508416094</v>
      </c>
      <c r="S38">
        <v>538275.508416094</v>
      </c>
      <c r="T38">
        <v>538275.508416094</v>
      </c>
      <c r="AN38" t="s">
        <v>752</v>
      </c>
      <c r="AO38" t="s">
        <v>1322</v>
      </c>
      <c r="AP38" t="s">
        <v>700</v>
      </c>
      <c r="AQ38" t="s">
        <v>309</v>
      </c>
      <c r="AR38" s="589" t="s">
        <v>572</v>
      </c>
      <c r="AS38" s="591" t="s">
        <v>572</v>
      </c>
      <c r="AT38" s="591" t="s">
        <v>572</v>
      </c>
      <c r="AU38" t="s">
        <v>27</v>
      </c>
      <c r="AV38" t="s">
        <v>27</v>
      </c>
      <c r="AW38" t="s">
        <v>309</v>
      </c>
      <c r="AX38" t="s">
        <v>393</v>
      </c>
      <c r="BA38" s="423">
        <v>12495681.445373606</v>
      </c>
    </row>
    <row r="39" spans="1:53" x14ac:dyDescent="0.35">
      <c r="A39" t="s">
        <v>80</v>
      </c>
      <c r="B39" t="s">
        <v>834</v>
      </c>
      <c r="C39">
        <v>17.5</v>
      </c>
      <c r="D39">
        <v>597575.29152688303</v>
      </c>
      <c r="E39">
        <v>0.56000000000000005</v>
      </c>
      <c r="F39">
        <v>5856237.8569634501</v>
      </c>
      <c r="H39">
        <v>334642.16325505503</v>
      </c>
      <c r="I39">
        <v>334642.16325505503</v>
      </c>
      <c r="J39">
        <v>334642.16325505503</v>
      </c>
      <c r="K39">
        <v>334642.16325505503</v>
      </c>
      <c r="L39">
        <v>334642.16325505503</v>
      </c>
      <c r="M39">
        <v>334642.16325505503</v>
      </c>
      <c r="N39">
        <v>334642.16325505503</v>
      </c>
      <c r="O39">
        <v>334642.16325505503</v>
      </c>
      <c r="P39">
        <v>334642.16325505503</v>
      </c>
      <c r="Q39">
        <v>334642.16325505503</v>
      </c>
      <c r="R39">
        <v>334642.16325505503</v>
      </c>
      <c r="S39">
        <v>334642.16325505503</v>
      </c>
      <c r="T39">
        <v>334642.16325505503</v>
      </c>
      <c r="U39">
        <v>334642.16325505503</v>
      </c>
      <c r="V39">
        <v>334642.16325505503</v>
      </c>
      <c r="W39">
        <v>334642.16325505503</v>
      </c>
      <c r="X39">
        <v>334642.16325505503</v>
      </c>
      <c r="Y39">
        <v>167321.08162752699</v>
      </c>
      <c r="AN39" t="s">
        <v>752</v>
      </c>
      <c r="AO39" t="s">
        <v>1322</v>
      </c>
      <c r="AP39" t="s">
        <v>700</v>
      </c>
      <c r="AQ39" t="s">
        <v>309</v>
      </c>
      <c r="AR39" s="589" t="s">
        <v>834</v>
      </c>
      <c r="AS39" s="591" t="s">
        <v>834</v>
      </c>
      <c r="AT39" s="591" t="s">
        <v>834</v>
      </c>
      <c r="AU39" t="s">
        <v>834</v>
      </c>
      <c r="AV39" t="s">
        <v>25</v>
      </c>
      <c r="AW39" t="s">
        <v>309</v>
      </c>
      <c r="AX39" t="s">
        <v>393</v>
      </c>
      <c r="BA39" s="423">
        <v>10457567.601720445</v>
      </c>
    </row>
    <row r="40" spans="1:53" x14ac:dyDescent="0.35">
      <c r="A40" t="s">
        <v>80</v>
      </c>
      <c r="B40" t="s">
        <v>835</v>
      </c>
      <c r="C40">
        <v>13</v>
      </c>
      <c r="D40">
        <v>265293.26813008502</v>
      </c>
      <c r="E40">
        <v>0.56000000000000005</v>
      </c>
      <c r="F40">
        <v>1931334.99198702</v>
      </c>
      <c r="H40">
        <v>148564.230152848</v>
      </c>
      <c r="I40">
        <v>148564.230152848</v>
      </c>
      <c r="J40">
        <v>148564.230152848</v>
      </c>
      <c r="K40">
        <v>148564.230152848</v>
      </c>
      <c r="L40">
        <v>148564.230152848</v>
      </c>
      <c r="M40">
        <v>148564.230152848</v>
      </c>
      <c r="N40">
        <v>148564.230152848</v>
      </c>
      <c r="O40">
        <v>148564.230152848</v>
      </c>
      <c r="P40">
        <v>148564.230152848</v>
      </c>
      <c r="Q40">
        <v>148564.230152848</v>
      </c>
      <c r="R40">
        <v>148564.230152848</v>
      </c>
      <c r="S40">
        <v>148564.230152848</v>
      </c>
      <c r="T40">
        <v>148564.230152848</v>
      </c>
      <c r="AN40" t="s">
        <v>752</v>
      </c>
      <c r="AO40" t="s">
        <v>1322</v>
      </c>
      <c r="AP40" t="s">
        <v>700</v>
      </c>
      <c r="AQ40" t="s">
        <v>309</v>
      </c>
      <c r="AR40" s="589" t="s">
        <v>835</v>
      </c>
      <c r="AS40" s="591" t="s">
        <v>835</v>
      </c>
      <c r="AT40" s="591" t="s">
        <v>835</v>
      </c>
      <c r="AU40" t="s">
        <v>835</v>
      </c>
      <c r="AV40" t="s">
        <v>25</v>
      </c>
      <c r="AW40" t="s">
        <v>309</v>
      </c>
      <c r="AX40" t="s">
        <v>393</v>
      </c>
      <c r="BA40" s="423">
        <v>3448812.4856911069</v>
      </c>
    </row>
    <row r="41" spans="1:53" x14ac:dyDescent="0.35">
      <c r="A41" t="s">
        <v>80</v>
      </c>
      <c r="B41" t="s">
        <v>836</v>
      </c>
      <c r="C41">
        <v>15</v>
      </c>
      <c r="D41">
        <v>156444.955373451</v>
      </c>
      <c r="E41">
        <v>0.56000000000000005</v>
      </c>
      <c r="F41">
        <v>1314137.6251369901</v>
      </c>
      <c r="H41">
        <v>87609.175009132596</v>
      </c>
      <c r="I41">
        <v>87609.175009132596</v>
      </c>
      <c r="J41">
        <v>87609.175009132596</v>
      </c>
      <c r="K41">
        <v>87609.175009132596</v>
      </c>
      <c r="L41">
        <v>87609.175009132596</v>
      </c>
      <c r="M41">
        <v>87609.175009132596</v>
      </c>
      <c r="N41">
        <v>87609.175009132596</v>
      </c>
      <c r="O41">
        <v>87609.175009132596</v>
      </c>
      <c r="P41">
        <v>87609.175009132596</v>
      </c>
      <c r="Q41">
        <v>87609.175009132596</v>
      </c>
      <c r="R41">
        <v>87609.175009132596</v>
      </c>
      <c r="S41">
        <v>87609.175009132596</v>
      </c>
      <c r="T41">
        <v>87609.175009132596</v>
      </c>
      <c r="U41">
        <v>87609.175009132596</v>
      </c>
      <c r="V41">
        <v>87609.175009132596</v>
      </c>
      <c r="AN41" t="s">
        <v>752</v>
      </c>
      <c r="AO41" t="s">
        <v>1322</v>
      </c>
      <c r="AP41" t="s">
        <v>700</v>
      </c>
      <c r="AQ41" t="s">
        <v>309</v>
      </c>
      <c r="AR41" s="589" t="s">
        <v>367</v>
      </c>
      <c r="AS41" s="591" t="s">
        <v>367</v>
      </c>
      <c r="AT41" s="591" t="s">
        <v>367</v>
      </c>
      <c r="AU41" t="s">
        <v>836</v>
      </c>
      <c r="AV41" t="s">
        <v>837</v>
      </c>
      <c r="AW41" t="s">
        <v>309</v>
      </c>
      <c r="AX41" t="s">
        <v>393</v>
      </c>
      <c r="BA41" s="423">
        <v>2346674.3306017676</v>
      </c>
    </row>
    <row r="42" spans="1:53" x14ac:dyDescent="0.35">
      <c r="A42" t="s">
        <v>838</v>
      </c>
      <c r="B42" t="s">
        <v>839</v>
      </c>
      <c r="C42">
        <v>17.399999999999999</v>
      </c>
      <c r="D42">
        <v>6660793.5402071103</v>
      </c>
      <c r="E42">
        <v>0.2</v>
      </c>
      <c r="F42">
        <v>20452463.726907499</v>
      </c>
      <c r="H42">
        <v>1332158.70804142</v>
      </c>
      <c r="I42">
        <v>1332158.70804142</v>
      </c>
      <c r="J42">
        <v>1332158.70804142</v>
      </c>
      <c r="K42">
        <v>1332158.70804142</v>
      </c>
      <c r="L42">
        <v>1332158.70804142</v>
      </c>
      <c r="M42">
        <v>1332158.70804142</v>
      </c>
      <c r="N42">
        <v>1332158.70804142</v>
      </c>
      <c r="O42">
        <v>1332158.70804142</v>
      </c>
      <c r="P42">
        <v>1332158.70804142</v>
      </c>
      <c r="Q42">
        <v>1332158.70804142</v>
      </c>
      <c r="R42">
        <v>1332158.70804142</v>
      </c>
      <c r="S42">
        <v>1332158.70804142</v>
      </c>
      <c r="T42">
        <v>1332158.70804142</v>
      </c>
      <c r="U42">
        <v>1332158.70804142</v>
      </c>
      <c r="V42">
        <v>1151934.4399029401</v>
      </c>
      <c r="W42">
        <v>359181.69016785303</v>
      </c>
      <c r="X42">
        <v>207946.91732626999</v>
      </c>
      <c r="Y42">
        <v>83178.766930508005</v>
      </c>
      <c r="AN42" t="s">
        <v>752</v>
      </c>
      <c r="AO42" t="s">
        <v>1322</v>
      </c>
      <c r="AP42" t="s">
        <v>700</v>
      </c>
      <c r="AQ42" t="s">
        <v>309</v>
      </c>
      <c r="AR42" s="589" t="s">
        <v>570</v>
      </c>
      <c r="AS42" s="591" t="s">
        <v>570</v>
      </c>
      <c r="AT42" s="591" t="s">
        <v>570</v>
      </c>
      <c r="AU42" t="s">
        <v>839</v>
      </c>
      <c r="AV42" t="s">
        <v>145</v>
      </c>
      <c r="AW42" t="s">
        <v>309</v>
      </c>
      <c r="AX42" t="s">
        <v>393</v>
      </c>
      <c r="BA42" s="423">
        <v>102262318.63453749</v>
      </c>
    </row>
    <row r="43" spans="1:53" x14ac:dyDescent="0.35">
      <c r="A43" t="s">
        <v>838</v>
      </c>
      <c r="B43" t="s">
        <v>840</v>
      </c>
      <c r="C43">
        <v>15</v>
      </c>
      <c r="D43">
        <v>3857957.3120345799</v>
      </c>
      <c r="E43">
        <v>0.72</v>
      </c>
      <c r="F43">
        <v>34544930.187767498</v>
      </c>
      <c r="H43">
        <v>2777729.2646648898</v>
      </c>
      <c r="I43">
        <v>2777729.2646648898</v>
      </c>
      <c r="J43">
        <v>2777729.2646648898</v>
      </c>
      <c r="K43">
        <v>2777729.2646648898</v>
      </c>
      <c r="L43">
        <v>2777729.2646648898</v>
      </c>
      <c r="M43">
        <v>2065628.3864442999</v>
      </c>
      <c r="N43">
        <v>2065628.3864442999</v>
      </c>
      <c r="O43">
        <v>2065628.3864442999</v>
      </c>
      <c r="P43">
        <v>2065628.3864442999</v>
      </c>
      <c r="Q43">
        <v>2065628.3864442999</v>
      </c>
      <c r="R43">
        <v>2065628.3864442999</v>
      </c>
      <c r="S43">
        <v>2065628.3864442999</v>
      </c>
      <c r="T43">
        <v>2065628.3864442999</v>
      </c>
      <c r="U43">
        <v>2065628.3864442999</v>
      </c>
      <c r="V43">
        <v>2065628.3864442999</v>
      </c>
      <c r="AN43" t="s">
        <v>752</v>
      </c>
      <c r="AO43" t="s">
        <v>1322</v>
      </c>
      <c r="AP43" t="s">
        <v>700</v>
      </c>
      <c r="AQ43" t="s">
        <v>309</v>
      </c>
      <c r="AR43" s="589" t="s">
        <v>570</v>
      </c>
      <c r="AS43" s="591" t="s">
        <v>570</v>
      </c>
      <c r="AT43" s="591" t="s">
        <v>570</v>
      </c>
      <c r="AU43" t="s">
        <v>840</v>
      </c>
      <c r="AV43" t="s">
        <v>145</v>
      </c>
      <c r="AW43" t="s">
        <v>309</v>
      </c>
      <c r="AX43" t="s">
        <v>393</v>
      </c>
      <c r="BA43" s="423">
        <v>47979069.705232635</v>
      </c>
    </row>
    <row r="44" spans="1:53" x14ac:dyDescent="0.35">
      <c r="A44" t="s">
        <v>838</v>
      </c>
      <c r="B44" t="s">
        <v>841</v>
      </c>
      <c r="C44">
        <v>15</v>
      </c>
      <c r="D44">
        <v>436117.00368207798</v>
      </c>
      <c r="E44">
        <v>0.71</v>
      </c>
      <c r="F44">
        <v>4644646.0892141303</v>
      </c>
      <c r="H44">
        <v>309643.07261427498</v>
      </c>
      <c r="I44">
        <v>309643.07261427498</v>
      </c>
      <c r="J44">
        <v>309643.07261427498</v>
      </c>
      <c r="K44">
        <v>309643.07261427498</v>
      </c>
      <c r="L44">
        <v>309643.07261427498</v>
      </c>
      <c r="M44">
        <v>309643.07261427498</v>
      </c>
      <c r="N44">
        <v>309643.07261427498</v>
      </c>
      <c r="O44">
        <v>309643.07261427498</v>
      </c>
      <c r="P44">
        <v>309643.07261427498</v>
      </c>
      <c r="Q44">
        <v>309643.07261427498</v>
      </c>
      <c r="R44">
        <v>309643.07261427498</v>
      </c>
      <c r="S44">
        <v>309643.07261427498</v>
      </c>
      <c r="T44">
        <v>309643.07261427498</v>
      </c>
      <c r="U44">
        <v>309643.07261427498</v>
      </c>
      <c r="V44">
        <v>309643.07261427498</v>
      </c>
      <c r="AN44" t="s">
        <v>752</v>
      </c>
      <c r="AO44" t="s">
        <v>1322</v>
      </c>
      <c r="AP44" t="s">
        <v>700</v>
      </c>
      <c r="AQ44" t="s">
        <v>309</v>
      </c>
      <c r="AR44" s="589" t="s">
        <v>570</v>
      </c>
      <c r="AS44" s="591" t="s">
        <v>570</v>
      </c>
      <c r="AT44" s="591" t="s">
        <v>570</v>
      </c>
      <c r="AU44" t="s">
        <v>841</v>
      </c>
      <c r="AV44" t="s">
        <v>145</v>
      </c>
      <c r="AW44" t="s">
        <v>309</v>
      </c>
      <c r="AX44" t="s">
        <v>393</v>
      </c>
      <c r="BA44" s="423">
        <v>6541755.0552311698</v>
      </c>
    </row>
    <row r="45" spans="1:53" x14ac:dyDescent="0.35">
      <c r="A45" t="s">
        <v>541</v>
      </c>
      <c r="B45" t="s">
        <v>608</v>
      </c>
      <c r="C45">
        <v>20</v>
      </c>
      <c r="D45">
        <v>10986.88</v>
      </c>
      <c r="E45">
        <v>1</v>
      </c>
      <c r="F45">
        <v>219737.60000000001</v>
      </c>
      <c r="H45">
        <v>10986.88</v>
      </c>
      <c r="I45">
        <v>10986.88</v>
      </c>
      <c r="J45">
        <v>10986.88</v>
      </c>
      <c r="K45">
        <v>10986.88</v>
      </c>
      <c r="L45">
        <v>10986.88</v>
      </c>
      <c r="M45">
        <v>10986.88</v>
      </c>
      <c r="N45">
        <v>10986.88</v>
      </c>
      <c r="O45">
        <v>10986.88</v>
      </c>
      <c r="P45">
        <v>10986.88</v>
      </c>
      <c r="Q45">
        <v>10986.88</v>
      </c>
      <c r="R45">
        <v>10986.88</v>
      </c>
      <c r="S45">
        <v>10986.88</v>
      </c>
      <c r="T45">
        <v>10986.88</v>
      </c>
      <c r="U45">
        <v>10986.88</v>
      </c>
      <c r="V45">
        <v>10986.88</v>
      </c>
      <c r="W45">
        <v>10986.88</v>
      </c>
      <c r="X45">
        <v>10986.88</v>
      </c>
      <c r="Y45">
        <v>10986.88</v>
      </c>
      <c r="Z45">
        <v>10986.88</v>
      </c>
      <c r="AA45">
        <v>10986.88</v>
      </c>
      <c r="AN45" t="s">
        <v>752</v>
      </c>
      <c r="AO45" t="s">
        <v>1289</v>
      </c>
      <c r="AP45" t="s">
        <v>720</v>
      </c>
      <c r="AQ45" t="s">
        <v>457</v>
      </c>
      <c r="AR45" s="589" t="s">
        <v>608</v>
      </c>
      <c r="AS45" s="591" t="s">
        <v>608</v>
      </c>
      <c r="AT45" s="591" t="s">
        <v>608</v>
      </c>
      <c r="AU45" t="s">
        <v>608</v>
      </c>
      <c r="AV45" t="s">
        <v>541</v>
      </c>
      <c r="AW45" t="s">
        <v>114</v>
      </c>
      <c r="AX45" t="s">
        <v>393</v>
      </c>
      <c r="BA45" s="423">
        <v>219737.60000000001</v>
      </c>
    </row>
    <row r="46" spans="1:53" x14ac:dyDescent="0.35">
      <c r="A46" t="s">
        <v>541</v>
      </c>
      <c r="B46" t="s">
        <v>680</v>
      </c>
      <c r="C46">
        <v>20</v>
      </c>
      <c r="D46">
        <v>1606.17</v>
      </c>
      <c r="E46">
        <v>1</v>
      </c>
      <c r="F46">
        <v>32123.4</v>
      </c>
      <c r="H46">
        <v>1606.17</v>
      </c>
      <c r="I46">
        <v>1606.17</v>
      </c>
      <c r="J46">
        <v>1606.17</v>
      </c>
      <c r="K46">
        <v>1606.17</v>
      </c>
      <c r="L46">
        <v>1606.17</v>
      </c>
      <c r="M46">
        <v>1606.17</v>
      </c>
      <c r="N46">
        <v>1606.17</v>
      </c>
      <c r="O46">
        <v>1606.17</v>
      </c>
      <c r="P46">
        <v>1606.17</v>
      </c>
      <c r="Q46">
        <v>1606.17</v>
      </c>
      <c r="R46">
        <v>1606.17</v>
      </c>
      <c r="S46">
        <v>1606.17</v>
      </c>
      <c r="T46">
        <v>1606.17</v>
      </c>
      <c r="U46">
        <v>1606.17</v>
      </c>
      <c r="V46">
        <v>1606.17</v>
      </c>
      <c r="W46">
        <v>1606.17</v>
      </c>
      <c r="X46">
        <v>1606.17</v>
      </c>
      <c r="Y46">
        <v>1606.17</v>
      </c>
      <c r="Z46">
        <v>1606.17</v>
      </c>
      <c r="AA46">
        <v>1606.17</v>
      </c>
      <c r="AN46" t="s">
        <v>752</v>
      </c>
      <c r="AO46" t="s">
        <v>1289</v>
      </c>
      <c r="AP46" t="s">
        <v>720</v>
      </c>
      <c r="AQ46" t="s">
        <v>457</v>
      </c>
      <c r="AR46" s="589" t="s">
        <v>600</v>
      </c>
      <c r="AS46" s="591" t="s">
        <v>600</v>
      </c>
      <c r="AT46" s="591" t="s">
        <v>600</v>
      </c>
      <c r="AU46" t="s">
        <v>680</v>
      </c>
      <c r="AV46" t="s">
        <v>541</v>
      </c>
      <c r="AW46" t="s">
        <v>114</v>
      </c>
      <c r="AX46" t="s">
        <v>393</v>
      </c>
      <c r="BA46" s="423">
        <v>32123.4</v>
      </c>
    </row>
    <row r="47" spans="1:53" x14ac:dyDescent="0.35">
      <c r="A47" t="s">
        <v>25</v>
      </c>
      <c r="B47" t="s">
        <v>778</v>
      </c>
      <c r="C47">
        <v>5</v>
      </c>
      <c r="D47">
        <v>883870.54701868701</v>
      </c>
      <c r="E47">
        <v>0.94</v>
      </c>
      <c r="F47">
        <v>4154191.5709878299</v>
      </c>
      <c r="H47">
        <v>830838.31419756601</v>
      </c>
      <c r="I47">
        <v>830838.31419756601</v>
      </c>
      <c r="J47">
        <v>830838.31419756601</v>
      </c>
      <c r="K47">
        <v>830838.31419756601</v>
      </c>
      <c r="L47">
        <v>830838.31419756601</v>
      </c>
      <c r="AN47" t="s">
        <v>752</v>
      </c>
      <c r="AO47" t="s">
        <v>1290</v>
      </c>
      <c r="AP47" t="s">
        <v>699</v>
      </c>
      <c r="AQ47" t="s">
        <v>309</v>
      </c>
      <c r="AR47" s="589" t="s">
        <v>581</v>
      </c>
      <c r="AS47" s="591" t="s">
        <v>581</v>
      </c>
      <c r="AT47" s="591" t="s">
        <v>581</v>
      </c>
      <c r="AU47" t="s">
        <v>778</v>
      </c>
      <c r="AV47" t="s">
        <v>25</v>
      </c>
      <c r="AW47" t="s">
        <v>309</v>
      </c>
      <c r="AX47" t="s">
        <v>393</v>
      </c>
      <c r="BA47" s="423">
        <v>4419352.7350934362</v>
      </c>
    </row>
    <row r="48" spans="1:53" x14ac:dyDescent="0.35">
      <c r="A48" t="s">
        <v>24</v>
      </c>
      <c r="B48" t="s">
        <v>779</v>
      </c>
      <c r="C48">
        <v>3</v>
      </c>
      <c r="D48">
        <v>481233.63682390901</v>
      </c>
      <c r="E48">
        <v>0.94</v>
      </c>
      <c r="F48">
        <v>1357078.8558434199</v>
      </c>
      <c r="H48">
        <v>452359.61861447402</v>
      </c>
      <c r="I48">
        <v>452359.61861447402</v>
      </c>
      <c r="J48">
        <v>452359.61861447402</v>
      </c>
      <c r="AN48" t="s">
        <v>752</v>
      </c>
      <c r="AO48" t="s">
        <v>1290</v>
      </c>
      <c r="AP48" t="s">
        <v>699</v>
      </c>
      <c r="AQ48" t="s">
        <v>309</v>
      </c>
      <c r="AR48" s="589" t="s">
        <v>573</v>
      </c>
      <c r="AS48" s="591" t="s">
        <v>573</v>
      </c>
      <c r="AT48" s="591" t="s">
        <v>573</v>
      </c>
      <c r="AU48" t="s">
        <v>779</v>
      </c>
      <c r="AV48" t="s">
        <v>24</v>
      </c>
      <c r="AW48" t="s">
        <v>309</v>
      </c>
      <c r="AX48" t="s">
        <v>393</v>
      </c>
      <c r="BA48" s="423">
        <v>1443700.9104717234</v>
      </c>
    </row>
    <row r="49" spans="1:53" x14ac:dyDescent="0.35">
      <c r="A49" t="s">
        <v>25</v>
      </c>
      <c r="B49" t="s">
        <v>780</v>
      </c>
      <c r="C49">
        <v>5</v>
      </c>
      <c r="D49">
        <v>68032.489970923198</v>
      </c>
      <c r="E49">
        <v>0.94</v>
      </c>
      <c r="F49">
        <v>319752.70286333899</v>
      </c>
      <c r="H49">
        <v>63950.5405726678</v>
      </c>
      <c r="I49">
        <v>63950.5405726678</v>
      </c>
      <c r="J49">
        <v>63950.5405726678</v>
      </c>
      <c r="K49">
        <v>63950.5405726678</v>
      </c>
      <c r="L49">
        <v>63950.5405726678</v>
      </c>
      <c r="AN49" t="s">
        <v>752</v>
      </c>
      <c r="AO49" t="s">
        <v>1290</v>
      </c>
      <c r="AP49" t="s">
        <v>699</v>
      </c>
      <c r="AQ49" t="s">
        <v>309</v>
      </c>
      <c r="AR49" s="589" t="s">
        <v>581</v>
      </c>
      <c r="AS49" s="591" t="s">
        <v>581</v>
      </c>
      <c r="AT49" s="591" t="s">
        <v>581</v>
      </c>
      <c r="AU49" t="s">
        <v>780</v>
      </c>
      <c r="AV49" t="s">
        <v>25</v>
      </c>
      <c r="AW49" t="s">
        <v>309</v>
      </c>
      <c r="AX49" t="s">
        <v>393</v>
      </c>
      <c r="BA49" s="423">
        <v>340162.44985461596</v>
      </c>
    </row>
    <row r="50" spans="1:53" x14ac:dyDescent="0.35">
      <c r="A50" t="s">
        <v>25</v>
      </c>
      <c r="B50" t="s">
        <v>781</v>
      </c>
      <c r="C50">
        <v>5</v>
      </c>
      <c r="D50">
        <v>73886.332702149099</v>
      </c>
      <c r="E50">
        <v>0.94</v>
      </c>
      <c r="F50">
        <v>347265.763700101</v>
      </c>
      <c r="H50">
        <v>69453.152740020203</v>
      </c>
      <c r="I50">
        <v>69453.152740020203</v>
      </c>
      <c r="J50">
        <v>69453.152740020203</v>
      </c>
      <c r="K50">
        <v>69453.152740020203</v>
      </c>
      <c r="L50">
        <v>69453.152740020203</v>
      </c>
      <c r="AN50" t="s">
        <v>752</v>
      </c>
      <c r="AO50" t="s">
        <v>1290</v>
      </c>
      <c r="AP50" t="s">
        <v>699</v>
      </c>
      <c r="AQ50" t="s">
        <v>309</v>
      </c>
      <c r="AR50" s="589" t="s">
        <v>581</v>
      </c>
      <c r="AS50" s="591" t="s">
        <v>581</v>
      </c>
      <c r="AT50" s="591" t="s">
        <v>581</v>
      </c>
      <c r="AU50" t="s">
        <v>781</v>
      </c>
      <c r="AV50" t="s">
        <v>25</v>
      </c>
      <c r="AW50" t="s">
        <v>309</v>
      </c>
      <c r="AX50" t="s">
        <v>393</v>
      </c>
      <c r="BA50" s="423">
        <v>369431.66351074574</v>
      </c>
    </row>
    <row r="51" spans="1:53" x14ac:dyDescent="0.35">
      <c r="A51" t="s">
        <v>782</v>
      </c>
      <c r="B51" t="s">
        <v>783</v>
      </c>
      <c r="C51">
        <v>5</v>
      </c>
      <c r="D51">
        <v>368479.99567683297</v>
      </c>
      <c r="E51">
        <v>0.94</v>
      </c>
      <c r="F51">
        <v>1731855.97968111</v>
      </c>
      <c r="H51">
        <v>346371.19593622303</v>
      </c>
      <c r="I51">
        <v>346371.19593622303</v>
      </c>
      <c r="J51">
        <v>346371.19593622303</v>
      </c>
      <c r="K51">
        <v>346371.19593622303</v>
      </c>
      <c r="L51">
        <v>346371.19593622303</v>
      </c>
      <c r="AN51" t="s">
        <v>752</v>
      </c>
      <c r="AO51" t="s">
        <v>1290</v>
      </c>
      <c r="AP51" t="s">
        <v>699</v>
      </c>
      <c r="AQ51" t="s">
        <v>309</v>
      </c>
      <c r="AR51" s="589" t="s">
        <v>572</v>
      </c>
      <c r="AS51" s="591" t="s">
        <v>572</v>
      </c>
      <c r="AT51" s="591" t="s">
        <v>572</v>
      </c>
      <c r="AU51" t="s">
        <v>783</v>
      </c>
      <c r="AV51" t="s">
        <v>27</v>
      </c>
      <c r="AW51" t="s">
        <v>309</v>
      </c>
      <c r="AX51" t="s">
        <v>393</v>
      </c>
      <c r="BA51" s="423">
        <v>1842399.9783841597</v>
      </c>
    </row>
    <row r="52" spans="1:53" x14ac:dyDescent="0.35">
      <c r="A52" t="s">
        <v>784</v>
      </c>
      <c r="B52" t="s">
        <v>785</v>
      </c>
      <c r="C52">
        <v>5</v>
      </c>
      <c r="D52">
        <v>50523.430155921298</v>
      </c>
      <c r="E52">
        <v>0.94</v>
      </c>
      <c r="F52">
        <v>237460.12173283001</v>
      </c>
      <c r="H52">
        <v>47492.024346566002</v>
      </c>
      <c r="I52">
        <v>47492.024346566002</v>
      </c>
      <c r="J52">
        <v>47492.024346566002</v>
      </c>
      <c r="K52">
        <v>47492.024346566002</v>
      </c>
      <c r="L52">
        <v>47492.024346566002</v>
      </c>
      <c r="AN52" t="s">
        <v>752</v>
      </c>
      <c r="AO52" t="s">
        <v>1290</v>
      </c>
      <c r="AP52" t="s">
        <v>699</v>
      </c>
      <c r="AQ52" t="s">
        <v>309</v>
      </c>
      <c r="AR52" s="589" t="s">
        <v>570</v>
      </c>
      <c r="AS52" s="591" t="s">
        <v>570</v>
      </c>
      <c r="AT52" s="591" t="s">
        <v>570</v>
      </c>
      <c r="AU52" t="s">
        <v>785</v>
      </c>
      <c r="AV52" t="s">
        <v>145</v>
      </c>
      <c r="AW52" t="s">
        <v>309</v>
      </c>
      <c r="AX52" t="s">
        <v>393</v>
      </c>
      <c r="BA52" s="423">
        <v>252617.1507796064</v>
      </c>
    </row>
    <row r="53" spans="1:53" x14ac:dyDescent="0.35">
      <c r="A53" t="s">
        <v>379</v>
      </c>
      <c r="B53" t="s">
        <v>786</v>
      </c>
      <c r="C53">
        <v>5</v>
      </c>
      <c r="D53">
        <v>344774.23941477499</v>
      </c>
      <c r="E53">
        <v>0.94</v>
      </c>
      <c r="F53">
        <v>1620438.9252494399</v>
      </c>
      <c r="H53">
        <v>324087.785049889</v>
      </c>
      <c r="I53">
        <v>324087.785049889</v>
      </c>
      <c r="J53">
        <v>324087.785049889</v>
      </c>
      <c r="K53">
        <v>324087.785049889</v>
      </c>
      <c r="L53">
        <v>324087.785049889</v>
      </c>
      <c r="AN53" t="s">
        <v>752</v>
      </c>
      <c r="AO53" t="s">
        <v>1290</v>
      </c>
      <c r="AP53" t="s">
        <v>699</v>
      </c>
      <c r="AQ53" t="s">
        <v>309</v>
      </c>
      <c r="AR53" s="589" t="s">
        <v>570</v>
      </c>
      <c r="AS53" s="591" t="s">
        <v>570</v>
      </c>
      <c r="AT53" s="591" t="s">
        <v>570</v>
      </c>
      <c r="AU53" t="s">
        <v>786</v>
      </c>
      <c r="AV53" t="s">
        <v>145</v>
      </c>
      <c r="AW53" t="s">
        <v>309</v>
      </c>
      <c r="AX53" t="s">
        <v>393</v>
      </c>
      <c r="BA53" s="423">
        <v>1723871.1970738724</v>
      </c>
    </row>
    <row r="54" spans="1:53" x14ac:dyDescent="0.35">
      <c r="A54" t="s">
        <v>24</v>
      </c>
      <c r="B54" t="s">
        <v>787</v>
      </c>
      <c r="C54">
        <v>5</v>
      </c>
      <c r="D54">
        <v>84967.111502147003</v>
      </c>
      <c r="E54">
        <v>0.94</v>
      </c>
      <c r="F54">
        <v>399345.42406009103</v>
      </c>
      <c r="H54">
        <v>79869.084812018104</v>
      </c>
      <c r="I54">
        <v>79869.084812018104</v>
      </c>
      <c r="J54">
        <v>79869.084812018104</v>
      </c>
      <c r="K54">
        <v>79869.084812018104</v>
      </c>
      <c r="L54">
        <v>79869.084812018104</v>
      </c>
      <c r="AN54" t="s">
        <v>752</v>
      </c>
      <c r="AO54" t="s">
        <v>1290</v>
      </c>
      <c r="AP54" t="s">
        <v>699</v>
      </c>
      <c r="AQ54" t="s">
        <v>309</v>
      </c>
      <c r="AR54" s="589" t="s">
        <v>573</v>
      </c>
      <c r="AS54" s="591" t="s">
        <v>573</v>
      </c>
      <c r="AT54" s="591" t="s">
        <v>573</v>
      </c>
      <c r="AU54" t="s">
        <v>787</v>
      </c>
      <c r="AV54" t="s">
        <v>24</v>
      </c>
      <c r="AW54" t="s">
        <v>309</v>
      </c>
      <c r="AX54" t="s">
        <v>393</v>
      </c>
      <c r="BA54" s="423">
        <v>424835.55751073518</v>
      </c>
    </row>
    <row r="55" spans="1:53" x14ac:dyDescent="0.35">
      <c r="A55" t="s">
        <v>784</v>
      </c>
      <c r="B55" t="s">
        <v>788</v>
      </c>
      <c r="C55">
        <v>5</v>
      </c>
      <c r="D55">
        <v>5361.7255243356403</v>
      </c>
      <c r="E55">
        <v>0.94</v>
      </c>
      <c r="F55">
        <v>25200.109964377501</v>
      </c>
      <c r="H55">
        <v>5040.0219928754996</v>
      </c>
      <c r="I55">
        <v>5040.0219928754996</v>
      </c>
      <c r="J55">
        <v>5040.0219928754996</v>
      </c>
      <c r="K55">
        <v>5040.0219928754996</v>
      </c>
      <c r="L55">
        <v>5040.0219928754996</v>
      </c>
      <c r="AN55" t="s">
        <v>752</v>
      </c>
      <c r="AO55" t="s">
        <v>1290</v>
      </c>
      <c r="AP55" t="s">
        <v>699</v>
      </c>
      <c r="AQ55" t="s">
        <v>309</v>
      </c>
      <c r="AR55" s="589" t="s">
        <v>570</v>
      </c>
      <c r="AS55" s="591" t="s">
        <v>570</v>
      </c>
      <c r="AT55" s="591" t="s">
        <v>570</v>
      </c>
      <c r="AU55" t="s">
        <v>788</v>
      </c>
      <c r="AV55" t="s">
        <v>145</v>
      </c>
      <c r="AW55" t="s">
        <v>309</v>
      </c>
      <c r="AX55" t="s">
        <v>393</v>
      </c>
      <c r="BA55" s="423">
        <v>26808.627621678195</v>
      </c>
    </row>
    <row r="56" spans="1:53" x14ac:dyDescent="0.35">
      <c r="A56" t="s">
        <v>25</v>
      </c>
      <c r="B56" t="s">
        <v>592</v>
      </c>
      <c r="C56">
        <v>5</v>
      </c>
      <c r="D56">
        <v>377898.06964913901</v>
      </c>
      <c r="E56">
        <v>0.94</v>
      </c>
      <c r="F56">
        <v>1776120.92735095</v>
      </c>
      <c r="H56">
        <v>355224.18547019101</v>
      </c>
      <c r="I56">
        <v>355224.18547019101</v>
      </c>
      <c r="J56">
        <v>355224.18547019101</v>
      </c>
      <c r="K56">
        <v>355224.18547019101</v>
      </c>
      <c r="L56">
        <v>355224.18547019101</v>
      </c>
      <c r="AN56" t="s">
        <v>752</v>
      </c>
      <c r="AO56" t="s">
        <v>1290</v>
      </c>
      <c r="AP56" t="s">
        <v>699</v>
      </c>
      <c r="AQ56" t="s">
        <v>309</v>
      </c>
      <c r="AR56" s="589" t="s">
        <v>570</v>
      </c>
      <c r="AS56" s="591" t="s">
        <v>570</v>
      </c>
      <c r="AT56" s="591" t="s">
        <v>570</v>
      </c>
      <c r="AU56" t="s">
        <v>592</v>
      </c>
      <c r="AV56" t="s">
        <v>145</v>
      </c>
      <c r="AW56" t="s">
        <v>309</v>
      </c>
      <c r="AX56" t="s">
        <v>393</v>
      </c>
      <c r="BA56" s="423">
        <v>1889490.3482456915</v>
      </c>
    </row>
    <row r="57" spans="1:53" x14ac:dyDescent="0.35">
      <c r="A57" t="s">
        <v>25</v>
      </c>
      <c r="B57" t="s">
        <v>789</v>
      </c>
      <c r="C57">
        <v>3</v>
      </c>
      <c r="D57">
        <v>133020.00472421301</v>
      </c>
      <c r="E57">
        <v>0.94</v>
      </c>
      <c r="F57">
        <v>375116.41332227999</v>
      </c>
      <c r="H57">
        <v>125038.80444076</v>
      </c>
      <c r="I57">
        <v>125038.80444076</v>
      </c>
      <c r="J57">
        <v>125038.80444076</v>
      </c>
      <c r="AN57" t="s">
        <v>752</v>
      </c>
      <c r="AO57" t="s">
        <v>1290</v>
      </c>
      <c r="AP57" t="s">
        <v>699</v>
      </c>
      <c r="AQ57" t="s">
        <v>309</v>
      </c>
      <c r="AR57" s="589" t="s">
        <v>581</v>
      </c>
      <c r="AS57" s="591" t="s">
        <v>581</v>
      </c>
      <c r="AT57" s="591" t="s">
        <v>581</v>
      </c>
      <c r="AU57" t="s">
        <v>789</v>
      </c>
      <c r="AV57" t="s">
        <v>25</v>
      </c>
      <c r="AW57" t="s">
        <v>309</v>
      </c>
      <c r="AX57" t="s">
        <v>393</v>
      </c>
      <c r="BA57" s="423">
        <v>399060.0141726383</v>
      </c>
    </row>
    <row r="58" spans="1:53" x14ac:dyDescent="0.35">
      <c r="A58" t="s">
        <v>25</v>
      </c>
      <c r="B58" t="s">
        <v>790</v>
      </c>
      <c r="C58">
        <v>5</v>
      </c>
      <c r="D58">
        <v>84305.829005388194</v>
      </c>
      <c r="E58">
        <v>0.94</v>
      </c>
      <c r="F58">
        <v>396237.39632532402</v>
      </c>
      <c r="H58">
        <v>79247.479265064903</v>
      </c>
      <c r="I58">
        <v>79247.479265064903</v>
      </c>
      <c r="J58">
        <v>79247.479265064903</v>
      </c>
      <c r="K58">
        <v>79247.479265064903</v>
      </c>
      <c r="L58">
        <v>79247.479265064903</v>
      </c>
      <c r="AN58" t="s">
        <v>752</v>
      </c>
      <c r="AO58" t="s">
        <v>1290</v>
      </c>
      <c r="AP58" t="s">
        <v>699</v>
      </c>
      <c r="AQ58" t="s">
        <v>309</v>
      </c>
      <c r="AR58" s="589" t="s">
        <v>581</v>
      </c>
      <c r="AS58" s="591" t="s">
        <v>581</v>
      </c>
      <c r="AT58" s="591" t="s">
        <v>581</v>
      </c>
      <c r="AU58" t="s">
        <v>790</v>
      </c>
      <c r="AV58" t="s">
        <v>25</v>
      </c>
      <c r="AW58" t="s">
        <v>309</v>
      </c>
      <c r="AX58" t="s">
        <v>393</v>
      </c>
      <c r="BA58" s="423">
        <v>421529.14502694044</v>
      </c>
    </row>
    <row r="59" spans="1:53" x14ac:dyDescent="0.35">
      <c r="A59" t="s">
        <v>782</v>
      </c>
      <c r="B59" t="s">
        <v>791</v>
      </c>
      <c r="C59">
        <v>5</v>
      </c>
      <c r="D59">
        <v>53373.910521566897</v>
      </c>
      <c r="E59">
        <v>0.94</v>
      </c>
      <c r="F59">
        <v>250857.37945136501</v>
      </c>
      <c r="H59">
        <v>50171.475890272901</v>
      </c>
      <c r="I59">
        <v>50171.475890272901</v>
      </c>
      <c r="J59">
        <v>50171.475890272901</v>
      </c>
      <c r="K59">
        <v>50171.475890272901</v>
      </c>
      <c r="L59">
        <v>50171.475890272901</v>
      </c>
      <c r="AN59" t="s">
        <v>752</v>
      </c>
      <c r="AO59" t="s">
        <v>1290</v>
      </c>
      <c r="AP59" t="s">
        <v>699</v>
      </c>
      <c r="AQ59" t="s">
        <v>309</v>
      </c>
      <c r="AR59" s="589" t="s">
        <v>572</v>
      </c>
      <c r="AS59" s="591" t="s">
        <v>572</v>
      </c>
      <c r="AT59" s="591" t="s">
        <v>572</v>
      </c>
      <c r="AU59" t="s">
        <v>792</v>
      </c>
      <c r="AV59" t="s">
        <v>27</v>
      </c>
      <c r="AW59" t="s">
        <v>309</v>
      </c>
      <c r="AX59" t="s">
        <v>393</v>
      </c>
      <c r="BA59" s="423">
        <v>266869.55260783515</v>
      </c>
    </row>
    <row r="60" spans="1:53" x14ac:dyDescent="0.35">
      <c r="A60" t="s">
        <v>379</v>
      </c>
      <c r="B60" t="s">
        <v>793</v>
      </c>
      <c r="C60">
        <v>3</v>
      </c>
      <c r="D60">
        <v>45498.225956885602</v>
      </c>
      <c r="E60">
        <v>0.94</v>
      </c>
      <c r="F60">
        <v>128304.997198417</v>
      </c>
      <c r="H60">
        <v>42768.3323994725</v>
      </c>
      <c r="I60">
        <v>42768.3323994725</v>
      </c>
      <c r="J60">
        <v>42768.3323994725</v>
      </c>
      <c r="AN60" t="s">
        <v>752</v>
      </c>
      <c r="AO60" t="s">
        <v>1290</v>
      </c>
      <c r="AP60" t="s">
        <v>699</v>
      </c>
      <c r="AQ60" t="s">
        <v>309</v>
      </c>
      <c r="AR60" s="589" t="s">
        <v>570</v>
      </c>
      <c r="AS60" s="591" t="s">
        <v>570</v>
      </c>
      <c r="AT60" s="591" t="s">
        <v>570</v>
      </c>
      <c r="AU60" t="s">
        <v>793</v>
      </c>
      <c r="AV60" t="s">
        <v>145</v>
      </c>
      <c r="AW60" t="s">
        <v>309</v>
      </c>
      <c r="AX60" t="s">
        <v>393</v>
      </c>
      <c r="BA60" s="423">
        <v>136494.67787065639</v>
      </c>
    </row>
    <row r="61" spans="1:53" x14ac:dyDescent="0.35">
      <c r="A61" t="s">
        <v>782</v>
      </c>
      <c r="B61" t="s">
        <v>794</v>
      </c>
      <c r="C61">
        <v>3</v>
      </c>
      <c r="D61">
        <v>109756.611172025</v>
      </c>
      <c r="E61">
        <v>0.94</v>
      </c>
      <c r="F61">
        <v>309513.64350511198</v>
      </c>
      <c r="H61">
        <v>103171.214501704</v>
      </c>
      <c r="I61">
        <v>103171.214501704</v>
      </c>
      <c r="J61">
        <v>103171.214501704</v>
      </c>
      <c r="AN61" t="s">
        <v>752</v>
      </c>
      <c r="AO61" t="s">
        <v>1290</v>
      </c>
      <c r="AP61" t="s">
        <v>699</v>
      </c>
      <c r="AQ61" t="s">
        <v>309</v>
      </c>
      <c r="AR61" s="589" t="s">
        <v>570</v>
      </c>
      <c r="AS61" s="591" t="s">
        <v>572</v>
      </c>
      <c r="AT61" s="591" t="s">
        <v>572</v>
      </c>
      <c r="AU61" t="s">
        <v>794</v>
      </c>
      <c r="AV61" t="s">
        <v>27</v>
      </c>
      <c r="AW61" t="s">
        <v>309</v>
      </c>
      <c r="AX61" t="s">
        <v>393</v>
      </c>
      <c r="BA61" s="423">
        <v>329269.83351607661</v>
      </c>
    </row>
    <row r="62" spans="1:53" x14ac:dyDescent="0.35">
      <c r="A62" t="s">
        <v>379</v>
      </c>
      <c r="B62" t="s">
        <v>795</v>
      </c>
      <c r="C62">
        <v>3</v>
      </c>
      <c r="D62">
        <v>1792.9711471626899</v>
      </c>
      <c r="E62">
        <v>0.94</v>
      </c>
      <c r="F62">
        <v>5056.1786349987697</v>
      </c>
      <c r="H62">
        <v>1685.39287833292</v>
      </c>
      <c r="I62">
        <v>1685.39287833292</v>
      </c>
      <c r="J62">
        <v>1685.39287833292</v>
      </c>
      <c r="AN62" t="s">
        <v>752</v>
      </c>
      <c r="AO62" t="s">
        <v>1290</v>
      </c>
      <c r="AP62" t="s">
        <v>699</v>
      </c>
      <c r="AQ62" t="s">
        <v>309</v>
      </c>
      <c r="AR62" s="589" t="s">
        <v>570</v>
      </c>
      <c r="AS62" s="591" t="s">
        <v>570</v>
      </c>
      <c r="AT62" s="591" t="s">
        <v>570</v>
      </c>
      <c r="AU62" t="s">
        <v>795</v>
      </c>
      <c r="AV62" t="s">
        <v>145</v>
      </c>
      <c r="AW62" t="s">
        <v>309</v>
      </c>
      <c r="AX62" t="s">
        <v>393</v>
      </c>
      <c r="BA62" s="423">
        <v>5378.9134414880527</v>
      </c>
    </row>
    <row r="63" spans="1:53" x14ac:dyDescent="0.35">
      <c r="A63" t="s">
        <v>379</v>
      </c>
      <c r="B63" t="s">
        <v>796</v>
      </c>
      <c r="C63">
        <v>5</v>
      </c>
      <c r="D63">
        <v>398006.12346302997</v>
      </c>
      <c r="E63">
        <v>0.94</v>
      </c>
      <c r="F63">
        <v>1870628.7802762401</v>
      </c>
      <c r="H63">
        <v>374125.75605524803</v>
      </c>
      <c r="I63">
        <v>374125.75605524803</v>
      </c>
      <c r="J63">
        <v>374125.75605524803</v>
      </c>
      <c r="K63">
        <v>374125.75605524803</v>
      </c>
      <c r="L63">
        <v>374125.75605524803</v>
      </c>
      <c r="AN63" t="s">
        <v>752</v>
      </c>
      <c r="AO63" t="s">
        <v>1290</v>
      </c>
      <c r="AP63" t="s">
        <v>699</v>
      </c>
      <c r="AQ63" t="s">
        <v>309</v>
      </c>
      <c r="AR63" s="589" t="s">
        <v>570</v>
      </c>
      <c r="AS63" s="591" t="s">
        <v>570</v>
      </c>
      <c r="AT63" s="591" t="s">
        <v>570</v>
      </c>
      <c r="AU63" t="s">
        <v>796</v>
      </c>
      <c r="AV63" t="s">
        <v>145</v>
      </c>
      <c r="AW63" t="s">
        <v>309</v>
      </c>
      <c r="AX63" t="s">
        <v>393</v>
      </c>
      <c r="BA63" s="423">
        <v>1990030.6173151492</v>
      </c>
    </row>
    <row r="64" spans="1:53" x14ac:dyDescent="0.35">
      <c r="A64" t="s">
        <v>25</v>
      </c>
      <c r="B64" t="s">
        <v>797</v>
      </c>
      <c r="C64">
        <v>3</v>
      </c>
      <c r="D64">
        <v>9147.5904339601802</v>
      </c>
      <c r="E64">
        <v>0.94</v>
      </c>
      <c r="F64">
        <v>25796.205023767699</v>
      </c>
      <c r="H64">
        <v>8598.7350079225707</v>
      </c>
      <c r="I64">
        <v>8598.7350079225707</v>
      </c>
      <c r="J64">
        <v>8598.7350079225707</v>
      </c>
      <c r="AN64" t="s">
        <v>752</v>
      </c>
      <c r="AO64" t="s">
        <v>1290</v>
      </c>
      <c r="AP64" t="s">
        <v>699</v>
      </c>
      <c r="AQ64" t="s">
        <v>309</v>
      </c>
      <c r="AR64" s="589" t="s">
        <v>581</v>
      </c>
      <c r="AS64" s="591" t="s">
        <v>581</v>
      </c>
      <c r="AT64" s="591" t="s">
        <v>581</v>
      </c>
      <c r="AU64" t="s">
        <v>797</v>
      </c>
      <c r="AV64" t="s">
        <v>25</v>
      </c>
      <c r="AW64" t="s">
        <v>309</v>
      </c>
      <c r="AX64" t="s">
        <v>393</v>
      </c>
      <c r="BA64" s="423">
        <v>27442.771301880533</v>
      </c>
    </row>
    <row r="65" spans="1:53" x14ac:dyDescent="0.35">
      <c r="A65" t="s">
        <v>24</v>
      </c>
      <c r="B65" t="s">
        <v>590</v>
      </c>
      <c r="C65">
        <v>5</v>
      </c>
      <c r="D65">
        <v>4564.74894479461</v>
      </c>
      <c r="E65">
        <v>0.94</v>
      </c>
      <c r="F65">
        <v>21454.320040534702</v>
      </c>
      <c r="H65">
        <v>4290.8640081069298</v>
      </c>
      <c r="I65">
        <v>4290.8640081069298</v>
      </c>
      <c r="J65">
        <v>4290.8640081069298</v>
      </c>
      <c r="K65">
        <v>4290.8640081069298</v>
      </c>
      <c r="L65">
        <v>4290.8640081069298</v>
      </c>
      <c r="AN65" t="s">
        <v>752</v>
      </c>
      <c r="AO65" t="s">
        <v>1290</v>
      </c>
      <c r="AP65" t="s">
        <v>699</v>
      </c>
      <c r="AQ65" t="s">
        <v>309</v>
      </c>
      <c r="AR65" s="589" t="s">
        <v>798</v>
      </c>
      <c r="AS65" s="591" t="s">
        <v>798</v>
      </c>
      <c r="AT65" s="591" t="s">
        <v>798</v>
      </c>
      <c r="AU65" t="s">
        <v>590</v>
      </c>
      <c r="AV65" t="s">
        <v>24</v>
      </c>
      <c r="AW65" t="s">
        <v>309</v>
      </c>
      <c r="AX65" t="s">
        <v>393</v>
      </c>
      <c r="BA65" s="423">
        <v>22823.744723973086</v>
      </c>
    </row>
    <row r="66" spans="1:53" x14ac:dyDescent="0.35">
      <c r="A66" t="s">
        <v>141</v>
      </c>
      <c r="B66" t="s">
        <v>799</v>
      </c>
      <c r="C66">
        <v>6.5</v>
      </c>
      <c r="D66">
        <v>35258967.082000002</v>
      </c>
      <c r="E66">
        <v>0.5</v>
      </c>
      <c r="F66">
        <v>114591643.0165</v>
      </c>
      <c r="H66">
        <v>17629483.541000001</v>
      </c>
      <c r="I66">
        <v>17629483.541000001</v>
      </c>
      <c r="J66">
        <v>17629483.541000001</v>
      </c>
      <c r="K66">
        <v>17629483.541000001</v>
      </c>
      <c r="L66">
        <v>17629483.541000001</v>
      </c>
      <c r="M66">
        <v>17629483.541000001</v>
      </c>
      <c r="N66">
        <v>8814741.7705000006</v>
      </c>
      <c r="AN66" t="s">
        <v>752</v>
      </c>
      <c r="AO66" t="s">
        <v>1291</v>
      </c>
      <c r="AP66" t="s">
        <v>441</v>
      </c>
      <c r="AQ66" t="s">
        <v>114</v>
      </c>
      <c r="AR66" s="589" t="s">
        <v>800</v>
      </c>
      <c r="AS66" s="591" t="s">
        <v>800</v>
      </c>
      <c r="AT66" s="591" t="s">
        <v>800</v>
      </c>
      <c r="AU66" t="s">
        <v>800</v>
      </c>
      <c r="AV66" t="s">
        <v>141</v>
      </c>
      <c r="AW66" t="s">
        <v>114</v>
      </c>
      <c r="AX66" t="s">
        <v>393</v>
      </c>
      <c r="BA66" s="423">
        <v>229183286.03299999</v>
      </c>
    </row>
    <row r="67" spans="1:53" x14ac:dyDescent="0.35">
      <c r="A67" t="s">
        <v>141</v>
      </c>
      <c r="B67" t="s">
        <v>801</v>
      </c>
      <c r="C67">
        <v>6.5</v>
      </c>
      <c r="D67">
        <v>5070884.9934999999</v>
      </c>
      <c r="E67">
        <v>0.48</v>
      </c>
      <c r="F67">
        <v>15821161.179719999</v>
      </c>
      <c r="H67">
        <v>2434024.7968799998</v>
      </c>
      <c r="I67">
        <v>2434024.7968799998</v>
      </c>
      <c r="J67">
        <v>2434024.7968799998</v>
      </c>
      <c r="K67">
        <v>2434024.7968799998</v>
      </c>
      <c r="L67">
        <v>2434024.7968799998</v>
      </c>
      <c r="M67">
        <v>2434024.7968799998</v>
      </c>
      <c r="N67">
        <v>1217012.3984399999</v>
      </c>
      <c r="AN67" t="s">
        <v>752</v>
      </c>
      <c r="AO67" t="s">
        <v>1291</v>
      </c>
      <c r="AP67" t="s">
        <v>441</v>
      </c>
      <c r="AQ67" t="s">
        <v>114</v>
      </c>
      <c r="AR67" s="589" t="s">
        <v>800</v>
      </c>
      <c r="AS67" s="591" t="s">
        <v>800</v>
      </c>
      <c r="AT67" s="591" t="s">
        <v>800</v>
      </c>
      <c r="AU67" t="s">
        <v>800</v>
      </c>
      <c r="AV67" t="s">
        <v>141</v>
      </c>
      <c r="AW67" t="s">
        <v>114</v>
      </c>
      <c r="AX67" t="s">
        <v>393</v>
      </c>
      <c r="BA67" s="423">
        <v>32960752.45775</v>
      </c>
    </row>
    <row r="68" spans="1:53" x14ac:dyDescent="0.35">
      <c r="A68" t="s">
        <v>141</v>
      </c>
      <c r="B68" t="s">
        <v>802</v>
      </c>
      <c r="C68">
        <v>4</v>
      </c>
      <c r="D68">
        <v>490415.30612000002</v>
      </c>
      <c r="E68">
        <v>0.5</v>
      </c>
      <c r="F68">
        <v>980830.61224000005</v>
      </c>
      <c r="H68">
        <v>245207.65306000001</v>
      </c>
      <c r="I68">
        <v>245207.65306000001</v>
      </c>
      <c r="J68">
        <v>245207.65306000001</v>
      </c>
      <c r="K68">
        <v>245207.65306000001</v>
      </c>
      <c r="AN68" t="s">
        <v>752</v>
      </c>
      <c r="AO68" t="s">
        <v>1291</v>
      </c>
      <c r="AP68" t="s">
        <v>441</v>
      </c>
      <c r="AQ68" t="s">
        <v>114</v>
      </c>
      <c r="AR68" s="589" t="s">
        <v>802</v>
      </c>
      <c r="AS68" s="591" t="s">
        <v>802</v>
      </c>
      <c r="AT68" s="591" t="s">
        <v>802</v>
      </c>
      <c r="AU68" t="s">
        <v>802</v>
      </c>
      <c r="AV68" t="s">
        <v>141</v>
      </c>
      <c r="AW68" t="s">
        <v>114</v>
      </c>
      <c r="AX68" t="s">
        <v>393</v>
      </c>
      <c r="BA68" s="423">
        <v>1961661.2244800001</v>
      </c>
    </row>
    <row r="69" spans="1:53" x14ac:dyDescent="0.35">
      <c r="A69" t="s">
        <v>141</v>
      </c>
      <c r="B69" t="s">
        <v>803</v>
      </c>
      <c r="C69">
        <v>6</v>
      </c>
      <c r="D69">
        <v>121196.46243</v>
      </c>
      <c r="E69">
        <v>0.5</v>
      </c>
      <c r="F69">
        <v>363589.38728999998</v>
      </c>
      <c r="H69">
        <v>60598.231215</v>
      </c>
      <c r="I69">
        <v>60598.231215</v>
      </c>
      <c r="J69">
        <v>60598.231215</v>
      </c>
      <c r="K69">
        <v>60598.231215</v>
      </c>
      <c r="L69">
        <v>60598.231215</v>
      </c>
      <c r="M69">
        <v>60598.231215</v>
      </c>
      <c r="AN69" t="s">
        <v>752</v>
      </c>
      <c r="AO69" t="s">
        <v>1291</v>
      </c>
      <c r="AP69" t="s">
        <v>441</v>
      </c>
      <c r="AQ69" t="s">
        <v>114</v>
      </c>
      <c r="AR69" s="589" t="s">
        <v>803</v>
      </c>
      <c r="AS69" s="591" t="s">
        <v>803</v>
      </c>
      <c r="AT69" s="591" t="s">
        <v>803</v>
      </c>
      <c r="AU69" t="s">
        <v>803</v>
      </c>
      <c r="AV69" t="s">
        <v>141</v>
      </c>
      <c r="AW69" t="s">
        <v>114</v>
      </c>
      <c r="AX69" t="s">
        <v>393</v>
      </c>
      <c r="BA69" s="423">
        <v>727178.77457999997</v>
      </c>
    </row>
    <row r="70" spans="1:53" x14ac:dyDescent="0.35">
      <c r="A70" t="s">
        <v>141</v>
      </c>
      <c r="B70" t="s">
        <v>804</v>
      </c>
      <c r="C70">
        <v>6.5</v>
      </c>
      <c r="D70">
        <v>18025</v>
      </c>
      <c r="E70">
        <v>0.5</v>
      </c>
      <c r="F70">
        <v>58581.25</v>
      </c>
      <c r="H70">
        <v>9012.5</v>
      </c>
      <c r="I70">
        <v>9012.5</v>
      </c>
      <c r="J70">
        <v>9012.5</v>
      </c>
      <c r="K70">
        <v>9012.5</v>
      </c>
      <c r="L70">
        <v>9012.5</v>
      </c>
      <c r="M70">
        <v>9012.5</v>
      </c>
      <c r="N70">
        <v>4506.25</v>
      </c>
      <c r="AN70" t="s">
        <v>752</v>
      </c>
      <c r="AO70" t="s">
        <v>1291</v>
      </c>
      <c r="AP70" t="s">
        <v>441</v>
      </c>
      <c r="AQ70" t="s">
        <v>114</v>
      </c>
      <c r="AR70" s="589" t="s">
        <v>800</v>
      </c>
      <c r="AS70" s="591" t="s">
        <v>800</v>
      </c>
      <c r="AT70" s="591" t="s">
        <v>800</v>
      </c>
      <c r="AU70" t="s">
        <v>800</v>
      </c>
      <c r="AV70" t="s">
        <v>141</v>
      </c>
      <c r="AW70" t="s">
        <v>114</v>
      </c>
      <c r="AX70" t="s">
        <v>393</v>
      </c>
      <c r="BA70" s="423">
        <v>117162.5</v>
      </c>
    </row>
    <row r="71" spans="1:53" x14ac:dyDescent="0.35">
      <c r="A71" t="s">
        <v>24</v>
      </c>
      <c r="B71" t="s">
        <v>805</v>
      </c>
      <c r="C71">
        <v>10</v>
      </c>
      <c r="D71">
        <v>55842287.1100953</v>
      </c>
      <c r="E71">
        <v>1</v>
      </c>
      <c r="F71">
        <v>256217012.87619099</v>
      </c>
      <c r="H71">
        <v>55842287.1100953</v>
      </c>
      <c r="I71">
        <v>55842287.1100953</v>
      </c>
      <c r="J71">
        <v>18066554.831999999</v>
      </c>
      <c r="K71">
        <v>18066554.831999999</v>
      </c>
      <c r="L71">
        <v>18066554.831999999</v>
      </c>
      <c r="M71">
        <v>18066554.831999999</v>
      </c>
      <c r="N71">
        <v>18066554.831999999</v>
      </c>
      <c r="O71">
        <v>18066554.831999999</v>
      </c>
      <c r="P71">
        <v>18066554.831999999</v>
      </c>
      <c r="Q71">
        <v>18066554.831999999</v>
      </c>
      <c r="AN71" t="s">
        <v>752</v>
      </c>
      <c r="AO71" t="s">
        <v>1292</v>
      </c>
      <c r="AP71" t="s">
        <v>709</v>
      </c>
      <c r="AQ71" t="s">
        <v>310</v>
      </c>
      <c r="AR71" s="589" t="s">
        <v>569</v>
      </c>
      <c r="AS71" s="591" t="s">
        <v>569</v>
      </c>
      <c r="AT71" s="591" t="s">
        <v>1341</v>
      </c>
      <c r="AU71" t="s">
        <v>805</v>
      </c>
      <c r="AV71" t="s">
        <v>24</v>
      </c>
      <c r="AW71" t="s">
        <v>310</v>
      </c>
      <c r="AX71" t="s">
        <v>393</v>
      </c>
      <c r="BA71" s="423">
        <v>256217012.87619099</v>
      </c>
    </row>
    <row r="72" spans="1:53" x14ac:dyDescent="0.35">
      <c r="A72" t="s">
        <v>24</v>
      </c>
      <c r="B72" t="s">
        <v>806</v>
      </c>
      <c r="C72">
        <v>10</v>
      </c>
      <c r="D72">
        <v>5630329.19820756</v>
      </c>
      <c r="E72">
        <v>1</v>
      </c>
      <c r="F72">
        <v>33861242.941037796</v>
      </c>
      <c r="H72">
        <v>5630329.19820756</v>
      </c>
      <c r="I72">
        <v>5630329.19820756</v>
      </c>
      <c r="J72">
        <v>5630329.19820756</v>
      </c>
      <c r="K72">
        <v>5630329.19820756</v>
      </c>
      <c r="L72">
        <v>5630329.19820756</v>
      </c>
      <c r="M72">
        <v>1141919.3899999999</v>
      </c>
      <c r="N72">
        <v>1141919.3899999999</v>
      </c>
      <c r="O72">
        <v>1141919.3899999999</v>
      </c>
      <c r="P72">
        <v>1141919.3899999999</v>
      </c>
      <c r="Q72">
        <v>1141919.3899999999</v>
      </c>
      <c r="AN72" t="s">
        <v>752</v>
      </c>
      <c r="AO72" t="s">
        <v>1292</v>
      </c>
      <c r="AP72" t="s">
        <v>709</v>
      </c>
      <c r="AQ72" t="s">
        <v>310</v>
      </c>
      <c r="AR72" s="589" t="s">
        <v>569</v>
      </c>
      <c r="AS72" s="591" t="s">
        <v>569</v>
      </c>
      <c r="AT72" s="591" t="s">
        <v>1343</v>
      </c>
      <c r="AU72" t="s">
        <v>806</v>
      </c>
      <c r="AV72" t="s">
        <v>24</v>
      </c>
      <c r="AW72" t="s">
        <v>310</v>
      </c>
      <c r="AX72" t="s">
        <v>393</v>
      </c>
      <c r="BA72" s="423">
        <v>33861242.941037796</v>
      </c>
    </row>
    <row r="73" spans="1:53" x14ac:dyDescent="0.35">
      <c r="A73" t="s">
        <v>24</v>
      </c>
      <c r="B73" t="s">
        <v>807</v>
      </c>
      <c r="C73">
        <v>7.5300617603926998</v>
      </c>
      <c r="D73">
        <v>15291359.617384501</v>
      </c>
      <c r="E73">
        <v>1</v>
      </c>
      <c r="F73">
        <v>52752409.651693501</v>
      </c>
      <c r="H73">
        <v>15291359.617384501</v>
      </c>
      <c r="I73">
        <v>15291359.617384501</v>
      </c>
      <c r="J73">
        <v>2778359.8502092799</v>
      </c>
      <c r="K73">
        <v>2778359.8502092799</v>
      </c>
      <c r="L73">
        <v>2778359.8502092799</v>
      </c>
      <c r="M73">
        <v>2767830.6601164602</v>
      </c>
      <c r="N73">
        <v>2767546.7579736002</v>
      </c>
      <c r="O73">
        <v>2766411.1494021602</v>
      </c>
      <c r="P73">
        <v>2766411.1494021602</v>
      </c>
      <c r="Q73">
        <v>2766411.1494021602</v>
      </c>
      <c r="AN73" t="s">
        <v>752</v>
      </c>
      <c r="AO73" t="s">
        <v>1292</v>
      </c>
      <c r="AP73" t="s">
        <v>709</v>
      </c>
      <c r="AQ73" t="s">
        <v>310</v>
      </c>
      <c r="AR73" s="589" t="s">
        <v>574</v>
      </c>
      <c r="AS73" s="591" t="s">
        <v>1344</v>
      </c>
      <c r="AT73" s="591" t="s">
        <v>1344</v>
      </c>
      <c r="AU73" t="s">
        <v>1344</v>
      </c>
      <c r="AV73" t="s">
        <v>24</v>
      </c>
      <c r="AW73" t="s">
        <v>310</v>
      </c>
      <c r="AX73" t="s">
        <v>393</v>
      </c>
      <c r="BA73" s="423">
        <v>52752409.651693501</v>
      </c>
    </row>
    <row r="74" spans="1:53" x14ac:dyDescent="0.35">
      <c r="A74" t="s">
        <v>541</v>
      </c>
      <c r="B74" t="s">
        <v>608</v>
      </c>
      <c r="C74">
        <v>20</v>
      </c>
      <c r="D74">
        <v>8990.6160393996797</v>
      </c>
      <c r="E74">
        <v>1</v>
      </c>
      <c r="F74">
        <v>164659.81170202699</v>
      </c>
      <c r="H74">
        <v>8990.6160393996797</v>
      </c>
      <c r="I74">
        <v>8990.6160393996797</v>
      </c>
      <c r="J74">
        <v>8990.6160393996797</v>
      </c>
      <c r="K74">
        <v>8990.6160393996797</v>
      </c>
      <c r="L74">
        <v>8990.6160393996797</v>
      </c>
      <c r="M74">
        <v>8990.6160393996797</v>
      </c>
      <c r="N74">
        <v>8990.6160393996797</v>
      </c>
      <c r="O74">
        <v>8990.6160393996797</v>
      </c>
      <c r="P74">
        <v>8990.6160393996797</v>
      </c>
      <c r="Q74">
        <v>8990.6160393996797</v>
      </c>
      <c r="R74">
        <v>7475.3651308030503</v>
      </c>
      <c r="S74">
        <v>7475.3651308030503</v>
      </c>
      <c r="T74">
        <v>7475.3651308030503</v>
      </c>
      <c r="U74">
        <v>7475.3651308030503</v>
      </c>
      <c r="V74">
        <v>7475.3651308030503</v>
      </c>
      <c r="W74">
        <v>7475.3651308030503</v>
      </c>
      <c r="X74">
        <v>7475.3651308030503</v>
      </c>
      <c r="Y74">
        <v>7475.3651308030503</v>
      </c>
      <c r="Z74">
        <v>7475.3651308030503</v>
      </c>
      <c r="AA74">
        <v>7475.3651308030503</v>
      </c>
      <c r="AN74" t="s">
        <v>752</v>
      </c>
      <c r="AO74" t="s">
        <v>1293</v>
      </c>
      <c r="AP74" t="s">
        <v>733</v>
      </c>
      <c r="AQ74" t="s">
        <v>457</v>
      </c>
      <c r="AR74" s="589" t="s">
        <v>608</v>
      </c>
      <c r="AS74" s="591" t="s">
        <v>608</v>
      </c>
      <c r="AT74" s="591" t="s">
        <v>608</v>
      </c>
      <c r="AU74" t="s">
        <v>608</v>
      </c>
      <c r="AV74" t="s">
        <v>541</v>
      </c>
      <c r="AW74" t="s">
        <v>310</v>
      </c>
      <c r="AX74" t="s">
        <v>393</v>
      </c>
      <c r="BA74" s="423">
        <v>164659.81170202699</v>
      </c>
    </row>
    <row r="75" spans="1:53" x14ac:dyDescent="0.35">
      <c r="A75" t="s">
        <v>541</v>
      </c>
      <c r="B75" t="s">
        <v>816</v>
      </c>
      <c r="C75">
        <v>20</v>
      </c>
      <c r="D75">
        <v>4828.9462714975598</v>
      </c>
      <c r="E75">
        <v>1</v>
      </c>
      <c r="F75">
        <v>91944.256277607099</v>
      </c>
      <c r="H75">
        <v>4828.9462714975598</v>
      </c>
      <c r="I75">
        <v>4828.9462714975598</v>
      </c>
      <c r="J75">
        <v>4828.9462714975598</v>
      </c>
      <c r="K75">
        <v>4828.9462714975598</v>
      </c>
      <c r="L75">
        <v>4828.9462714975598</v>
      </c>
      <c r="M75">
        <v>4828.9462714975598</v>
      </c>
      <c r="N75">
        <v>4828.9462714975598</v>
      </c>
      <c r="O75">
        <v>4828.9462714975598</v>
      </c>
      <c r="P75">
        <v>4828.9462714975598</v>
      </c>
      <c r="Q75">
        <v>4828.9462714975598</v>
      </c>
      <c r="R75">
        <v>4365.4793562631503</v>
      </c>
      <c r="S75">
        <v>4365.4793562631503</v>
      </c>
      <c r="T75">
        <v>4365.4793562631503</v>
      </c>
      <c r="U75">
        <v>4365.4793562631503</v>
      </c>
      <c r="V75">
        <v>4365.4793562631503</v>
      </c>
      <c r="W75">
        <v>4365.4793562631503</v>
      </c>
      <c r="X75">
        <v>4365.4793562631503</v>
      </c>
      <c r="Y75">
        <v>4365.4793562631503</v>
      </c>
      <c r="Z75">
        <v>4365.4793562631503</v>
      </c>
      <c r="AA75">
        <v>4365.4793562631503</v>
      </c>
      <c r="AN75" t="s">
        <v>752</v>
      </c>
      <c r="AO75" t="s">
        <v>1293</v>
      </c>
      <c r="AP75" t="s">
        <v>733</v>
      </c>
      <c r="AQ75" t="s">
        <v>457</v>
      </c>
      <c r="AR75" s="589" t="s">
        <v>600</v>
      </c>
      <c r="AS75" s="591" t="s">
        <v>600</v>
      </c>
      <c r="AT75" s="591" t="s">
        <v>600</v>
      </c>
      <c r="AU75" t="s">
        <v>816</v>
      </c>
      <c r="AV75" t="s">
        <v>541</v>
      </c>
      <c r="AW75" t="s">
        <v>310</v>
      </c>
      <c r="AX75" t="s">
        <v>393</v>
      </c>
      <c r="BA75" s="423">
        <v>91944.256277607099</v>
      </c>
    </row>
    <row r="76" spans="1:53" x14ac:dyDescent="0.35">
      <c r="A76" t="s">
        <v>541</v>
      </c>
      <c r="B76" t="s">
        <v>817</v>
      </c>
      <c r="C76">
        <v>20</v>
      </c>
      <c r="D76">
        <v>447.95004643331202</v>
      </c>
      <c r="E76">
        <v>1</v>
      </c>
      <c r="F76">
        <v>8143.1782369290204</v>
      </c>
      <c r="H76">
        <v>447.95004643331202</v>
      </c>
      <c r="I76">
        <v>447.95004643331202</v>
      </c>
      <c r="J76">
        <v>447.95004643331202</v>
      </c>
      <c r="K76">
        <v>447.95004643331202</v>
      </c>
      <c r="L76">
        <v>447.95004643331202</v>
      </c>
      <c r="M76">
        <v>447.95004643331202</v>
      </c>
      <c r="N76">
        <v>447.95004643331202</v>
      </c>
      <c r="O76">
        <v>447.95004643331202</v>
      </c>
      <c r="P76">
        <v>447.95004643331202</v>
      </c>
      <c r="Q76">
        <v>447.95004643331202</v>
      </c>
      <c r="R76">
        <v>366.36777725959001</v>
      </c>
      <c r="S76">
        <v>366.36777725959001</v>
      </c>
      <c r="T76">
        <v>366.36777725959001</v>
      </c>
      <c r="U76">
        <v>366.36777725959001</v>
      </c>
      <c r="V76">
        <v>366.36777725959001</v>
      </c>
      <c r="W76">
        <v>366.36777725959001</v>
      </c>
      <c r="X76">
        <v>366.36777725959001</v>
      </c>
      <c r="Y76">
        <v>366.36777725959001</v>
      </c>
      <c r="Z76">
        <v>366.36777725959001</v>
      </c>
      <c r="AA76">
        <v>366.36777725959001</v>
      </c>
      <c r="AN76" t="s">
        <v>752</v>
      </c>
      <c r="AO76" t="s">
        <v>1293</v>
      </c>
      <c r="AP76" t="s">
        <v>733</v>
      </c>
      <c r="AQ76" t="s">
        <v>457</v>
      </c>
      <c r="AR76" s="589" t="s">
        <v>600</v>
      </c>
      <c r="AS76" s="591" t="s">
        <v>600</v>
      </c>
      <c r="AT76" s="591" t="s">
        <v>600</v>
      </c>
      <c r="AU76" t="s">
        <v>817</v>
      </c>
      <c r="AV76" t="s">
        <v>541</v>
      </c>
      <c r="AW76" t="s">
        <v>310</v>
      </c>
      <c r="AX76" t="s">
        <v>393</v>
      </c>
      <c r="BA76" s="423">
        <v>8143.1782369290204</v>
      </c>
    </row>
    <row r="77" spans="1:53" x14ac:dyDescent="0.35">
      <c r="A77" t="s">
        <v>541</v>
      </c>
      <c r="B77" t="s">
        <v>818</v>
      </c>
      <c r="C77">
        <v>20</v>
      </c>
      <c r="D77">
        <v>37.942357788047303</v>
      </c>
      <c r="E77">
        <v>1</v>
      </c>
      <c r="F77">
        <v>737.06876102103297</v>
      </c>
      <c r="H77">
        <v>37.942357788047303</v>
      </c>
      <c r="I77">
        <v>37.942357788047303</v>
      </c>
      <c r="J77">
        <v>37.942357788047303</v>
      </c>
      <c r="K77">
        <v>37.942357788047303</v>
      </c>
      <c r="L77">
        <v>37.942357788047303</v>
      </c>
      <c r="M77">
        <v>37.942357788047303</v>
      </c>
      <c r="N77">
        <v>37.942357788047303</v>
      </c>
      <c r="O77">
        <v>37.942357788047303</v>
      </c>
      <c r="P77">
        <v>37.942357788047303</v>
      </c>
      <c r="Q77">
        <v>37.942357788047303</v>
      </c>
      <c r="R77">
        <v>35.764518314055898</v>
      </c>
      <c r="S77">
        <v>35.764518314055898</v>
      </c>
      <c r="T77">
        <v>35.764518314055898</v>
      </c>
      <c r="U77">
        <v>35.764518314055898</v>
      </c>
      <c r="V77">
        <v>35.764518314055898</v>
      </c>
      <c r="W77">
        <v>35.764518314055898</v>
      </c>
      <c r="X77">
        <v>35.764518314055898</v>
      </c>
      <c r="Y77">
        <v>35.764518314055898</v>
      </c>
      <c r="Z77">
        <v>35.764518314055898</v>
      </c>
      <c r="AA77">
        <v>35.764518314055898</v>
      </c>
      <c r="AN77" t="s">
        <v>752</v>
      </c>
      <c r="AO77" t="s">
        <v>1293</v>
      </c>
      <c r="AP77" t="s">
        <v>733</v>
      </c>
      <c r="AQ77" t="s">
        <v>457</v>
      </c>
      <c r="AR77" s="589" t="s">
        <v>600</v>
      </c>
      <c r="AS77" s="591" t="s">
        <v>600</v>
      </c>
      <c r="AT77" s="591" t="s">
        <v>600</v>
      </c>
      <c r="AU77" t="s">
        <v>818</v>
      </c>
      <c r="AV77" t="s">
        <v>541</v>
      </c>
      <c r="AW77" t="s">
        <v>310</v>
      </c>
      <c r="AX77" t="s">
        <v>393</v>
      </c>
      <c r="BA77" s="423">
        <v>737.06876102103297</v>
      </c>
    </row>
    <row r="78" spans="1:53" x14ac:dyDescent="0.35">
      <c r="A78" t="s">
        <v>541</v>
      </c>
      <c r="B78" t="s">
        <v>819</v>
      </c>
      <c r="C78">
        <v>20</v>
      </c>
      <c r="D78">
        <v>1831.70724876438</v>
      </c>
      <c r="E78">
        <v>1</v>
      </c>
      <c r="F78">
        <v>34406.054264045801</v>
      </c>
      <c r="H78">
        <v>1831.70724876438</v>
      </c>
      <c r="I78">
        <v>1831.70724876438</v>
      </c>
      <c r="J78">
        <v>1831.70724876438</v>
      </c>
      <c r="K78">
        <v>1831.70724876438</v>
      </c>
      <c r="L78">
        <v>1831.70724876438</v>
      </c>
      <c r="M78">
        <v>1831.70724876438</v>
      </c>
      <c r="N78">
        <v>1831.70724876438</v>
      </c>
      <c r="O78">
        <v>1831.70724876438</v>
      </c>
      <c r="P78">
        <v>1831.70724876438</v>
      </c>
      <c r="Q78">
        <v>1831.70724876438</v>
      </c>
      <c r="R78">
        <v>1608.8981776401999</v>
      </c>
      <c r="S78">
        <v>1608.8981776401999</v>
      </c>
      <c r="T78">
        <v>1608.8981776401999</v>
      </c>
      <c r="U78">
        <v>1608.8981776401999</v>
      </c>
      <c r="V78">
        <v>1608.8981776401999</v>
      </c>
      <c r="W78">
        <v>1608.8981776401999</v>
      </c>
      <c r="X78">
        <v>1608.8981776401999</v>
      </c>
      <c r="Y78">
        <v>1608.8981776401999</v>
      </c>
      <c r="Z78">
        <v>1608.8981776401999</v>
      </c>
      <c r="AA78">
        <v>1608.8981776401999</v>
      </c>
      <c r="AN78" t="s">
        <v>752</v>
      </c>
      <c r="AO78" t="s">
        <v>1293</v>
      </c>
      <c r="AP78" t="s">
        <v>733</v>
      </c>
      <c r="AQ78" t="s">
        <v>457</v>
      </c>
      <c r="AR78" s="589" t="s">
        <v>600</v>
      </c>
      <c r="AS78" s="591" t="s">
        <v>600</v>
      </c>
      <c r="AT78" s="591" t="s">
        <v>600</v>
      </c>
      <c r="AU78" t="s">
        <v>819</v>
      </c>
      <c r="AV78" t="s">
        <v>541</v>
      </c>
      <c r="AW78" t="s">
        <v>310</v>
      </c>
      <c r="AX78" t="s">
        <v>393</v>
      </c>
      <c r="BA78" s="423">
        <v>34406.054264045801</v>
      </c>
    </row>
    <row r="79" spans="1:53" x14ac:dyDescent="0.35">
      <c r="A79" t="s">
        <v>541</v>
      </c>
      <c r="B79" t="s">
        <v>820</v>
      </c>
      <c r="C79">
        <v>20</v>
      </c>
      <c r="D79">
        <v>790.22009218464802</v>
      </c>
      <c r="E79">
        <v>1</v>
      </c>
      <c r="F79">
        <v>14694.1271908254</v>
      </c>
      <c r="H79">
        <v>790.22009218464802</v>
      </c>
      <c r="I79">
        <v>790.22009218464802</v>
      </c>
      <c r="J79">
        <v>790.22009218464802</v>
      </c>
      <c r="K79">
        <v>790.22009218464802</v>
      </c>
      <c r="L79">
        <v>790.22009218464802</v>
      </c>
      <c r="M79">
        <v>790.22009218464802</v>
      </c>
      <c r="N79">
        <v>790.22009218464802</v>
      </c>
      <c r="O79">
        <v>790.22009218464802</v>
      </c>
      <c r="P79">
        <v>790.22009218464802</v>
      </c>
      <c r="Q79">
        <v>790.22009218464802</v>
      </c>
      <c r="R79">
        <v>679.19262689789605</v>
      </c>
      <c r="S79">
        <v>679.19262689789605</v>
      </c>
      <c r="T79">
        <v>679.19262689789605</v>
      </c>
      <c r="U79">
        <v>679.19262689789605</v>
      </c>
      <c r="V79">
        <v>679.19262689789605</v>
      </c>
      <c r="W79">
        <v>679.19262689789605</v>
      </c>
      <c r="X79">
        <v>679.19262689789605</v>
      </c>
      <c r="Y79">
        <v>679.19262689789605</v>
      </c>
      <c r="Z79">
        <v>679.19262689789605</v>
      </c>
      <c r="AA79">
        <v>679.19262689789605</v>
      </c>
      <c r="AN79" t="s">
        <v>752</v>
      </c>
      <c r="AO79" t="s">
        <v>1293</v>
      </c>
      <c r="AP79" t="s">
        <v>733</v>
      </c>
      <c r="AQ79" t="s">
        <v>457</v>
      </c>
      <c r="AR79" s="589" t="s">
        <v>600</v>
      </c>
      <c r="AS79" s="591" t="s">
        <v>600</v>
      </c>
      <c r="AT79" s="591" t="s">
        <v>600</v>
      </c>
      <c r="AU79" t="s">
        <v>820</v>
      </c>
      <c r="AV79" t="s">
        <v>541</v>
      </c>
      <c r="AW79" t="s">
        <v>310</v>
      </c>
      <c r="AX79" t="s">
        <v>393</v>
      </c>
      <c r="BA79" s="423">
        <v>14694.1271908254</v>
      </c>
    </row>
    <row r="80" spans="1:53" x14ac:dyDescent="0.35">
      <c r="A80" t="s">
        <v>541</v>
      </c>
      <c r="B80" t="s">
        <v>821</v>
      </c>
      <c r="C80">
        <v>20</v>
      </c>
      <c r="D80">
        <v>6997.6609412889002</v>
      </c>
      <c r="E80">
        <v>1</v>
      </c>
      <c r="F80">
        <v>131397.87583173701</v>
      </c>
      <c r="H80">
        <v>6997.6609412889002</v>
      </c>
      <c r="I80">
        <v>6997.6609412889002</v>
      </c>
      <c r="J80">
        <v>6997.6609412889002</v>
      </c>
      <c r="K80">
        <v>6997.6609412889002</v>
      </c>
      <c r="L80">
        <v>6997.6609412889002</v>
      </c>
      <c r="M80">
        <v>6997.6609412889002</v>
      </c>
      <c r="N80">
        <v>6997.6609412889002</v>
      </c>
      <c r="O80">
        <v>6997.6609412889002</v>
      </c>
      <c r="P80">
        <v>6997.6609412889002</v>
      </c>
      <c r="Q80">
        <v>6997.6609412889002</v>
      </c>
      <c r="R80">
        <v>6142.1266418847499</v>
      </c>
      <c r="S80">
        <v>6142.1266418847499</v>
      </c>
      <c r="T80">
        <v>6142.1266418847499</v>
      </c>
      <c r="U80">
        <v>6142.1266418847499</v>
      </c>
      <c r="V80">
        <v>6142.1266418847499</v>
      </c>
      <c r="W80">
        <v>6142.1266418847499</v>
      </c>
      <c r="X80">
        <v>6142.1266418847499</v>
      </c>
      <c r="Y80">
        <v>6142.1266418847499</v>
      </c>
      <c r="Z80">
        <v>6142.1266418847499</v>
      </c>
      <c r="AA80">
        <v>6142.1266418847499</v>
      </c>
      <c r="AN80" t="s">
        <v>752</v>
      </c>
      <c r="AO80" t="s">
        <v>1293</v>
      </c>
      <c r="AP80" t="s">
        <v>733</v>
      </c>
      <c r="AQ80" t="s">
        <v>457</v>
      </c>
      <c r="AR80" s="589" t="s">
        <v>600</v>
      </c>
      <c r="AS80" s="591" t="s">
        <v>600</v>
      </c>
      <c r="AT80" s="591" t="s">
        <v>600</v>
      </c>
      <c r="AU80" t="s">
        <v>821</v>
      </c>
      <c r="AV80" t="s">
        <v>541</v>
      </c>
      <c r="AW80" t="s">
        <v>310</v>
      </c>
      <c r="AX80" t="s">
        <v>393</v>
      </c>
      <c r="BA80" s="423">
        <v>131397.87583173701</v>
      </c>
    </row>
    <row r="81" spans="1:53" x14ac:dyDescent="0.35">
      <c r="A81" t="s">
        <v>540</v>
      </c>
      <c r="B81" t="s">
        <v>954</v>
      </c>
      <c r="C81">
        <v>7</v>
      </c>
      <c r="D81">
        <v>1066.5</v>
      </c>
      <c r="E81">
        <v>1</v>
      </c>
      <c r="F81">
        <v>7465.5</v>
      </c>
      <c r="H81">
        <v>1066.5</v>
      </c>
      <c r="I81">
        <v>1066.5</v>
      </c>
      <c r="J81">
        <v>1066.5</v>
      </c>
      <c r="K81">
        <v>1066.5</v>
      </c>
      <c r="L81">
        <v>1066.5</v>
      </c>
      <c r="M81">
        <v>1066.5</v>
      </c>
      <c r="N81">
        <v>1066.5</v>
      </c>
      <c r="AN81" t="s">
        <v>752</v>
      </c>
      <c r="AO81" t="s">
        <v>1293</v>
      </c>
      <c r="AP81" t="s">
        <v>733</v>
      </c>
      <c r="AQ81" t="s">
        <v>457</v>
      </c>
      <c r="AR81" s="589" t="s">
        <v>583</v>
      </c>
      <c r="AS81" s="591" t="s">
        <v>583</v>
      </c>
      <c r="AT81" s="591" t="s">
        <v>583</v>
      </c>
      <c r="AU81" t="s">
        <v>954</v>
      </c>
      <c r="AV81" t="s">
        <v>540</v>
      </c>
      <c r="AW81" t="s">
        <v>310</v>
      </c>
      <c r="AX81" t="s">
        <v>393</v>
      </c>
      <c r="BA81" s="423">
        <v>7465.5</v>
      </c>
    </row>
    <row r="82" spans="1:53" x14ac:dyDescent="0.35">
      <c r="A82" t="s">
        <v>25</v>
      </c>
      <c r="B82" t="s">
        <v>822</v>
      </c>
      <c r="C82">
        <v>19</v>
      </c>
      <c r="D82">
        <v>775.82003773584904</v>
      </c>
      <c r="E82">
        <v>1</v>
      </c>
      <c r="F82">
        <v>14740.5807169811</v>
      </c>
      <c r="H82">
        <v>775.82003773584904</v>
      </c>
      <c r="I82">
        <v>775.82003773584904</v>
      </c>
      <c r="J82">
        <v>775.82003773584904</v>
      </c>
      <c r="K82">
        <v>775.82003773584904</v>
      </c>
      <c r="L82">
        <v>775.82003773584904</v>
      </c>
      <c r="M82">
        <v>775.82003773584904</v>
      </c>
      <c r="N82">
        <v>775.82003773584904</v>
      </c>
      <c r="O82">
        <v>775.82003773584904</v>
      </c>
      <c r="P82">
        <v>775.82003773584904</v>
      </c>
      <c r="Q82">
        <v>775.82003773584904</v>
      </c>
      <c r="R82">
        <v>775.82003773584904</v>
      </c>
      <c r="S82">
        <v>775.82003773584904</v>
      </c>
      <c r="T82">
        <v>775.82003773584904</v>
      </c>
      <c r="U82">
        <v>775.82003773584904</v>
      </c>
      <c r="V82">
        <v>775.82003773584904</v>
      </c>
      <c r="W82">
        <v>775.82003773584904</v>
      </c>
      <c r="X82">
        <v>775.82003773584904</v>
      </c>
      <c r="Y82">
        <v>775.82003773584904</v>
      </c>
      <c r="Z82">
        <v>775.82003773584904</v>
      </c>
      <c r="AN82" t="s">
        <v>752</v>
      </c>
      <c r="AO82" t="s">
        <v>1293</v>
      </c>
      <c r="AP82" t="s">
        <v>733</v>
      </c>
      <c r="AQ82" t="s">
        <v>457</v>
      </c>
      <c r="AR82" s="589" t="s">
        <v>571</v>
      </c>
      <c r="AS82" s="591" t="s">
        <v>571</v>
      </c>
      <c r="AT82" s="591" t="s">
        <v>571</v>
      </c>
      <c r="AU82" t="s">
        <v>822</v>
      </c>
      <c r="AV82" t="s">
        <v>25</v>
      </c>
      <c r="AW82" t="s">
        <v>310</v>
      </c>
      <c r="AX82" t="s">
        <v>393</v>
      </c>
      <c r="BA82" s="423">
        <v>14740.5807169811</v>
      </c>
    </row>
    <row r="83" spans="1:53" x14ac:dyDescent="0.35">
      <c r="A83" t="s">
        <v>25</v>
      </c>
      <c r="B83" t="s">
        <v>813</v>
      </c>
      <c r="C83">
        <v>8</v>
      </c>
      <c r="D83">
        <v>114.6528924</v>
      </c>
      <c r="E83">
        <v>1</v>
      </c>
      <c r="F83">
        <v>917.22313919999999</v>
      </c>
      <c r="H83">
        <v>114.6528924</v>
      </c>
      <c r="I83">
        <v>114.6528924</v>
      </c>
      <c r="J83">
        <v>114.6528924</v>
      </c>
      <c r="K83">
        <v>114.6528924</v>
      </c>
      <c r="L83">
        <v>114.6528924</v>
      </c>
      <c r="M83">
        <v>114.6528924</v>
      </c>
      <c r="N83">
        <v>114.6528924</v>
      </c>
      <c r="O83">
        <v>114.6528924</v>
      </c>
      <c r="AN83" t="s">
        <v>752</v>
      </c>
      <c r="AO83" t="s">
        <v>1293</v>
      </c>
      <c r="AP83" t="s">
        <v>733</v>
      </c>
      <c r="AQ83" t="s">
        <v>457</v>
      </c>
      <c r="AR83" s="589" t="s">
        <v>571</v>
      </c>
      <c r="AS83" s="591" t="s">
        <v>571</v>
      </c>
      <c r="AT83" s="591" t="s">
        <v>571</v>
      </c>
      <c r="AU83" t="s">
        <v>813</v>
      </c>
      <c r="AV83" t="s">
        <v>25</v>
      </c>
      <c r="AW83" t="s">
        <v>310</v>
      </c>
      <c r="AX83" t="s">
        <v>393</v>
      </c>
      <c r="BA83" s="423">
        <v>917.22313919999999</v>
      </c>
    </row>
    <row r="84" spans="1:53" x14ac:dyDescent="0.35">
      <c r="A84" t="s">
        <v>25</v>
      </c>
      <c r="B84" t="s">
        <v>602</v>
      </c>
      <c r="C84">
        <v>11</v>
      </c>
      <c r="D84">
        <v>3317.7455999225799</v>
      </c>
      <c r="E84">
        <v>1</v>
      </c>
      <c r="F84">
        <v>36495.2015991484</v>
      </c>
      <c r="H84">
        <v>3317.7455999225799</v>
      </c>
      <c r="I84">
        <v>3317.7455999225799</v>
      </c>
      <c r="J84">
        <v>3317.7455999225799</v>
      </c>
      <c r="K84">
        <v>3317.7455999225799</v>
      </c>
      <c r="L84">
        <v>3317.7455999225799</v>
      </c>
      <c r="M84">
        <v>3317.7455999225799</v>
      </c>
      <c r="N84">
        <v>3317.7455999225799</v>
      </c>
      <c r="O84">
        <v>3317.7455999225799</v>
      </c>
      <c r="P84">
        <v>3317.7455999225799</v>
      </c>
      <c r="Q84">
        <v>3317.7455999225799</v>
      </c>
      <c r="R84">
        <v>3317.7455999225799</v>
      </c>
      <c r="AN84" t="s">
        <v>752</v>
      </c>
      <c r="AO84" t="s">
        <v>1293</v>
      </c>
      <c r="AP84" t="s">
        <v>733</v>
      </c>
      <c r="AQ84" t="s">
        <v>457</v>
      </c>
      <c r="AR84" s="589" t="s">
        <v>602</v>
      </c>
      <c r="AS84" s="591" t="s">
        <v>602</v>
      </c>
      <c r="AT84" s="591" t="s">
        <v>602</v>
      </c>
      <c r="AU84" t="s">
        <v>602</v>
      </c>
      <c r="AV84" t="s">
        <v>25</v>
      </c>
      <c r="AW84" t="s">
        <v>310</v>
      </c>
      <c r="AX84" t="s">
        <v>393</v>
      </c>
      <c r="BA84" s="423">
        <v>36495.2015991484</v>
      </c>
    </row>
    <row r="85" spans="1:53" x14ac:dyDescent="0.35">
      <c r="A85" t="s">
        <v>823</v>
      </c>
      <c r="B85" t="s">
        <v>824</v>
      </c>
      <c r="C85">
        <v>15</v>
      </c>
      <c r="D85">
        <v>0</v>
      </c>
      <c r="E85">
        <v>1</v>
      </c>
      <c r="F85">
        <v>0</v>
      </c>
      <c r="AN85" t="s">
        <v>752</v>
      </c>
      <c r="AO85" t="s">
        <v>1293</v>
      </c>
      <c r="AP85" t="s">
        <v>733</v>
      </c>
      <c r="AQ85" t="s">
        <v>457</v>
      </c>
      <c r="AR85" s="589" t="s">
        <v>156</v>
      </c>
      <c r="AS85" s="591" t="s">
        <v>156</v>
      </c>
      <c r="AT85" s="591" t="s">
        <v>156</v>
      </c>
      <c r="AU85" t="s">
        <v>824</v>
      </c>
      <c r="AV85" t="s">
        <v>142</v>
      </c>
      <c r="AW85" t="s">
        <v>310</v>
      </c>
      <c r="AX85" t="s">
        <v>393</v>
      </c>
      <c r="BA85" s="423">
        <v>0</v>
      </c>
    </row>
    <row r="86" spans="1:53" x14ac:dyDescent="0.35">
      <c r="A86" t="s">
        <v>24</v>
      </c>
      <c r="B86" t="s">
        <v>825</v>
      </c>
      <c r="C86">
        <v>6.1</v>
      </c>
      <c r="D86">
        <v>3753.3003749999998</v>
      </c>
      <c r="E86">
        <v>1</v>
      </c>
      <c r="F86">
        <v>13384.105335067499</v>
      </c>
      <c r="H86">
        <v>3753.3003749999998</v>
      </c>
      <c r="I86">
        <v>3753.3003749999998</v>
      </c>
      <c r="J86">
        <v>1433.5377036750001</v>
      </c>
      <c r="K86">
        <v>1433.5377036750001</v>
      </c>
      <c r="L86">
        <v>1433.5377036750001</v>
      </c>
      <c r="M86">
        <v>1433.5377036750001</v>
      </c>
      <c r="N86">
        <v>143.3537703675</v>
      </c>
      <c r="AN86" t="s">
        <v>752</v>
      </c>
      <c r="AO86" t="s">
        <v>1293</v>
      </c>
      <c r="AP86" t="s">
        <v>733</v>
      </c>
      <c r="AQ86" t="s">
        <v>457</v>
      </c>
      <c r="AR86" s="589" t="s">
        <v>212</v>
      </c>
      <c r="AS86" s="591" t="s">
        <v>212</v>
      </c>
      <c r="AT86" s="591" t="s">
        <v>1340</v>
      </c>
      <c r="AU86" t="s">
        <v>825</v>
      </c>
      <c r="AV86" t="s">
        <v>24</v>
      </c>
      <c r="AW86" t="s">
        <v>310</v>
      </c>
      <c r="AX86" t="s">
        <v>393</v>
      </c>
      <c r="BA86" s="423">
        <v>13384.105335067499</v>
      </c>
    </row>
    <row r="87" spans="1:53" x14ac:dyDescent="0.35">
      <c r="A87" t="s">
        <v>24</v>
      </c>
      <c r="B87" t="s">
        <v>826</v>
      </c>
      <c r="C87">
        <v>10</v>
      </c>
      <c r="D87">
        <v>16634.624151737102</v>
      </c>
      <c r="E87">
        <v>1</v>
      </c>
      <c r="F87">
        <v>70802.636701289695</v>
      </c>
      <c r="H87">
        <v>16634.624151737102</v>
      </c>
      <c r="I87">
        <v>16634.624151737102</v>
      </c>
      <c r="J87">
        <v>4691.6735497269401</v>
      </c>
      <c r="K87">
        <v>4691.6735497269401</v>
      </c>
      <c r="L87">
        <v>4691.6735497269401</v>
      </c>
      <c r="M87">
        <v>4691.6735497269401</v>
      </c>
      <c r="N87">
        <v>4691.6735497269401</v>
      </c>
      <c r="O87">
        <v>4691.6735497269401</v>
      </c>
      <c r="P87">
        <v>4691.6735497269401</v>
      </c>
      <c r="Q87">
        <v>4691.6735497269401</v>
      </c>
      <c r="AN87" t="s">
        <v>752</v>
      </c>
      <c r="AO87" t="s">
        <v>1293</v>
      </c>
      <c r="AP87" t="s">
        <v>733</v>
      </c>
      <c r="AQ87" t="s">
        <v>457</v>
      </c>
      <c r="AR87" s="589" t="s">
        <v>569</v>
      </c>
      <c r="AS87" s="591" t="s">
        <v>569</v>
      </c>
      <c r="AT87" s="591" t="s">
        <v>1345</v>
      </c>
      <c r="AU87" t="s">
        <v>826</v>
      </c>
      <c r="AV87" t="s">
        <v>24</v>
      </c>
      <c r="AW87" t="s">
        <v>310</v>
      </c>
      <c r="AX87" t="s">
        <v>393</v>
      </c>
      <c r="BA87" s="423">
        <v>70802.636701289695</v>
      </c>
    </row>
    <row r="88" spans="1:53" x14ac:dyDescent="0.35">
      <c r="A88" t="s">
        <v>24</v>
      </c>
      <c r="B88" t="s">
        <v>827</v>
      </c>
      <c r="C88">
        <v>10</v>
      </c>
      <c r="D88">
        <v>15534.262590239499</v>
      </c>
      <c r="E88">
        <v>1</v>
      </c>
      <c r="F88">
        <v>87281.858541632202</v>
      </c>
      <c r="H88">
        <v>15534.262590239499</v>
      </c>
      <c r="I88">
        <v>15534.262590239499</v>
      </c>
      <c r="J88">
        <v>15534.262590239499</v>
      </c>
      <c r="K88">
        <v>15534.262590239499</v>
      </c>
      <c r="L88">
        <v>15534.262590239499</v>
      </c>
      <c r="M88">
        <v>1922.10911808691</v>
      </c>
      <c r="N88">
        <v>1922.10911808691</v>
      </c>
      <c r="O88">
        <v>1922.10911808691</v>
      </c>
      <c r="P88">
        <v>1922.10911808691</v>
      </c>
      <c r="Q88">
        <v>1922.10911808691</v>
      </c>
      <c r="AN88" t="s">
        <v>752</v>
      </c>
      <c r="AO88" t="s">
        <v>1293</v>
      </c>
      <c r="AP88" t="s">
        <v>733</v>
      </c>
      <c r="AQ88" t="s">
        <v>457</v>
      </c>
      <c r="AR88" s="589" t="s">
        <v>569</v>
      </c>
      <c r="AS88" s="591" t="s">
        <v>569</v>
      </c>
      <c r="AT88" s="591" t="s">
        <v>1343</v>
      </c>
      <c r="AU88" t="s">
        <v>827</v>
      </c>
      <c r="AV88" t="s">
        <v>24</v>
      </c>
      <c r="AW88" t="s">
        <v>310</v>
      </c>
      <c r="AX88" t="s">
        <v>393</v>
      </c>
      <c r="BA88" s="423">
        <v>87281.858541632202</v>
      </c>
    </row>
    <row r="89" spans="1:53" x14ac:dyDescent="0.35">
      <c r="A89" t="s">
        <v>142</v>
      </c>
      <c r="B89" t="s">
        <v>828</v>
      </c>
      <c r="C89">
        <v>10</v>
      </c>
      <c r="D89">
        <v>67.812937432558996</v>
      </c>
      <c r="E89">
        <v>1</v>
      </c>
      <c r="F89">
        <v>678.12937432558999</v>
      </c>
      <c r="H89">
        <v>67.812937432558996</v>
      </c>
      <c r="I89">
        <v>67.812937432558996</v>
      </c>
      <c r="J89">
        <v>67.812937432558996</v>
      </c>
      <c r="K89">
        <v>67.812937432558996</v>
      </c>
      <c r="L89">
        <v>67.812937432558996</v>
      </c>
      <c r="M89">
        <v>67.812937432558996</v>
      </c>
      <c r="N89">
        <v>67.812937432558996</v>
      </c>
      <c r="O89">
        <v>67.812937432558996</v>
      </c>
      <c r="P89">
        <v>67.812937432558996</v>
      </c>
      <c r="Q89">
        <v>67.812937432558996</v>
      </c>
      <c r="AN89" t="s">
        <v>752</v>
      </c>
      <c r="AO89" t="s">
        <v>1293</v>
      </c>
      <c r="AP89" t="s">
        <v>733</v>
      </c>
      <c r="AQ89" t="s">
        <v>457</v>
      </c>
      <c r="AR89" s="589" t="s">
        <v>154</v>
      </c>
      <c r="AS89" s="591" t="s">
        <v>814</v>
      </c>
      <c r="AT89" s="591" t="s">
        <v>814</v>
      </c>
      <c r="AU89" t="s">
        <v>154</v>
      </c>
      <c r="AV89" t="s">
        <v>142</v>
      </c>
      <c r="AW89" t="s">
        <v>310</v>
      </c>
      <c r="AX89" t="s">
        <v>393</v>
      </c>
      <c r="BA89" s="423">
        <v>678.12937432558999</v>
      </c>
    </row>
    <row r="90" spans="1:53" x14ac:dyDescent="0.35">
      <c r="A90" t="s">
        <v>142</v>
      </c>
      <c r="B90" t="s">
        <v>829</v>
      </c>
      <c r="C90">
        <v>10</v>
      </c>
      <c r="D90">
        <v>159.46804674017201</v>
      </c>
      <c r="E90">
        <v>1</v>
      </c>
      <c r="F90">
        <v>1594.6804674017201</v>
      </c>
      <c r="H90">
        <v>159.46804674017201</v>
      </c>
      <c r="I90">
        <v>159.46804674017201</v>
      </c>
      <c r="J90">
        <v>159.46804674017201</v>
      </c>
      <c r="K90">
        <v>159.46804674017201</v>
      </c>
      <c r="L90">
        <v>159.46804674017201</v>
      </c>
      <c r="M90">
        <v>159.46804674017201</v>
      </c>
      <c r="N90">
        <v>159.46804674017201</v>
      </c>
      <c r="O90">
        <v>159.46804674017201</v>
      </c>
      <c r="P90">
        <v>159.46804674017201</v>
      </c>
      <c r="Q90">
        <v>159.46804674017201</v>
      </c>
      <c r="AN90" t="s">
        <v>752</v>
      </c>
      <c r="AO90" t="s">
        <v>1293</v>
      </c>
      <c r="AP90" t="s">
        <v>733</v>
      </c>
      <c r="AQ90" t="s">
        <v>457</v>
      </c>
      <c r="AR90" s="589" t="s">
        <v>155</v>
      </c>
      <c r="AS90" s="591" t="s">
        <v>814</v>
      </c>
      <c r="AT90" s="591" t="s">
        <v>814</v>
      </c>
      <c r="AU90" t="s">
        <v>155</v>
      </c>
      <c r="AV90" t="s">
        <v>142</v>
      </c>
      <c r="AW90" t="s">
        <v>310</v>
      </c>
      <c r="AX90" t="s">
        <v>393</v>
      </c>
      <c r="BA90" s="423">
        <v>1594.6804674017201</v>
      </c>
    </row>
    <row r="91" spans="1:53" x14ac:dyDescent="0.35">
      <c r="A91" t="s">
        <v>142</v>
      </c>
      <c r="B91" t="s">
        <v>830</v>
      </c>
      <c r="C91">
        <v>10</v>
      </c>
      <c r="D91">
        <v>2870.7922954559299</v>
      </c>
      <c r="E91">
        <v>1</v>
      </c>
      <c r="F91">
        <v>28707.922954559301</v>
      </c>
      <c r="H91">
        <v>2870.7922954559299</v>
      </c>
      <c r="I91">
        <v>2870.7922954559299</v>
      </c>
      <c r="J91">
        <v>2870.7922954559299</v>
      </c>
      <c r="K91">
        <v>2870.7922954559299</v>
      </c>
      <c r="L91">
        <v>2870.7922954559299</v>
      </c>
      <c r="M91">
        <v>2870.7922954559299</v>
      </c>
      <c r="N91">
        <v>2870.7922954559299</v>
      </c>
      <c r="O91">
        <v>2870.7922954559299</v>
      </c>
      <c r="P91">
        <v>2870.7922954559299</v>
      </c>
      <c r="Q91">
        <v>2870.7922954559299</v>
      </c>
      <c r="AN91" t="s">
        <v>752</v>
      </c>
      <c r="AO91" t="s">
        <v>1293</v>
      </c>
      <c r="AP91" t="s">
        <v>733</v>
      </c>
      <c r="AQ91" t="s">
        <v>457</v>
      </c>
      <c r="AR91" s="589" t="s">
        <v>595</v>
      </c>
      <c r="AS91" s="591" t="s">
        <v>595</v>
      </c>
      <c r="AT91" s="591" t="s">
        <v>595</v>
      </c>
      <c r="AU91" t="s">
        <v>595</v>
      </c>
      <c r="AV91" t="s">
        <v>142</v>
      </c>
      <c r="AW91" t="s">
        <v>310</v>
      </c>
      <c r="AX91" t="s">
        <v>393</v>
      </c>
      <c r="BA91" s="423">
        <v>28707.922954559301</v>
      </c>
    </row>
    <row r="92" spans="1:53" x14ac:dyDescent="0.35">
      <c r="A92" t="s">
        <v>27</v>
      </c>
      <c r="B92" t="s">
        <v>842</v>
      </c>
      <c r="C92">
        <v>10</v>
      </c>
      <c r="D92">
        <v>592327.64568666497</v>
      </c>
      <c r="E92">
        <v>0.78</v>
      </c>
      <c r="F92">
        <v>4620155.6363559803</v>
      </c>
      <c r="H92">
        <v>462015.563635598</v>
      </c>
      <c r="I92">
        <v>462015.563635598</v>
      </c>
      <c r="J92">
        <v>462015.563635598</v>
      </c>
      <c r="K92">
        <v>462015.563635598</v>
      </c>
      <c r="L92">
        <v>462015.563635598</v>
      </c>
      <c r="M92">
        <v>462015.563635598</v>
      </c>
      <c r="N92">
        <v>462015.563635598</v>
      </c>
      <c r="O92">
        <v>462015.563635598</v>
      </c>
      <c r="P92">
        <v>462015.563635598</v>
      </c>
      <c r="Q92">
        <v>462015.563635598</v>
      </c>
      <c r="AN92" t="s">
        <v>752</v>
      </c>
      <c r="AO92" t="s">
        <v>1323</v>
      </c>
      <c r="AP92" t="s">
        <v>701</v>
      </c>
      <c r="AQ92" t="s">
        <v>309</v>
      </c>
      <c r="AS92" s="591" t="s">
        <v>572</v>
      </c>
      <c r="AT92" s="591" t="s">
        <v>572</v>
      </c>
      <c r="AV92" t="s">
        <v>27</v>
      </c>
      <c r="AW92" t="s">
        <v>309</v>
      </c>
      <c r="AX92" t="s">
        <v>393</v>
      </c>
      <c r="BA92" s="423">
        <v>5923276.4568666415</v>
      </c>
    </row>
    <row r="93" spans="1:53" x14ac:dyDescent="0.35">
      <c r="A93" t="s">
        <v>27</v>
      </c>
      <c r="B93" t="s">
        <v>843</v>
      </c>
      <c r="C93">
        <v>13</v>
      </c>
      <c r="D93">
        <v>4048798.0925264</v>
      </c>
      <c r="E93">
        <v>0.78</v>
      </c>
      <c r="F93">
        <v>41054812.658217698</v>
      </c>
      <c r="H93">
        <v>3158062.5121705998</v>
      </c>
      <c r="I93">
        <v>3158062.5121705998</v>
      </c>
      <c r="J93">
        <v>3158062.5121705998</v>
      </c>
      <c r="K93">
        <v>3158062.5121705998</v>
      </c>
      <c r="L93">
        <v>3158062.5121705998</v>
      </c>
      <c r="M93">
        <v>3158062.5121705998</v>
      </c>
      <c r="N93">
        <v>3158062.5121705998</v>
      </c>
      <c r="O93">
        <v>3158062.5121705998</v>
      </c>
      <c r="P93">
        <v>3158062.5121705998</v>
      </c>
      <c r="Q93">
        <v>3158062.5121705998</v>
      </c>
      <c r="R93">
        <v>3158062.5121705998</v>
      </c>
      <c r="S93">
        <v>3158062.5121705998</v>
      </c>
      <c r="T93">
        <v>3158062.5121705998</v>
      </c>
      <c r="AN93" t="s">
        <v>752</v>
      </c>
      <c r="AO93" t="s">
        <v>1323</v>
      </c>
      <c r="AP93" t="s">
        <v>701</v>
      </c>
      <c r="AQ93" t="s">
        <v>309</v>
      </c>
      <c r="AS93" s="591" t="s">
        <v>572</v>
      </c>
      <c r="AT93" s="591" t="s">
        <v>572</v>
      </c>
      <c r="AV93" t="s">
        <v>27</v>
      </c>
      <c r="AW93" t="s">
        <v>309</v>
      </c>
      <c r="AX93" t="s">
        <v>393</v>
      </c>
      <c r="BA93" s="423">
        <v>52634375.202843204</v>
      </c>
    </row>
    <row r="94" spans="1:53" x14ac:dyDescent="0.35">
      <c r="A94" t="s">
        <v>27</v>
      </c>
      <c r="B94" t="s">
        <v>844</v>
      </c>
      <c r="C94">
        <v>13</v>
      </c>
      <c r="D94">
        <v>247079.24783187301</v>
      </c>
      <c r="E94">
        <v>0.78</v>
      </c>
      <c r="F94">
        <v>2505383.5730151902</v>
      </c>
      <c r="H94">
        <v>192721.81330886099</v>
      </c>
      <c r="I94">
        <v>192721.81330886099</v>
      </c>
      <c r="J94">
        <v>192721.81330886099</v>
      </c>
      <c r="K94">
        <v>192721.81330886099</v>
      </c>
      <c r="L94">
        <v>192721.81330886099</v>
      </c>
      <c r="M94">
        <v>192721.81330886099</v>
      </c>
      <c r="N94">
        <v>192721.81330886099</v>
      </c>
      <c r="O94">
        <v>192721.81330886099</v>
      </c>
      <c r="P94">
        <v>192721.81330886099</v>
      </c>
      <c r="Q94">
        <v>192721.81330886099</v>
      </c>
      <c r="R94">
        <v>192721.81330886099</v>
      </c>
      <c r="S94">
        <v>192721.81330886099</v>
      </c>
      <c r="T94">
        <v>192721.81330886099</v>
      </c>
      <c r="AN94" t="s">
        <v>752</v>
      </c>
      <c r="AO94" t="s">
        <v>1323</v>
      </c>
      <c r="AP94" t="s">
        <v>701</v>
      </c>
      <c r="AQ94" t="s">
        <v>309</v>
      </c>
      <c r="AS94" s="591" t="s">
        <v>572</v>
      </c>
      <c r="AT94" s="591" t="s">
        <v>572</v>
      </c>
      <c r="AV94" t="s">
        <v>27</v>
      </c>
      <c r="AW94" t="s">
        <v>309</v>
      </c>
      <c r="AX94" t="s">
        <v>393</v>
      </c>
      <c r="BA94" s="423">
        <v>3212030.2218143465</v>
      </c>
    </row>
    <row r="95" spans="1:53" x14ac:dyDescent="0.35">
      <c r="A95" t="s">
        <v>27</v>
      </c>
      <c r="B95" t="s">
        <v>845</v>
      </c>
      <c r="C95">
        <v>15</v>
      </c>
      <c r="D95">
        <v>132639.17508580399</v>
      </c>
      <c r="E95">
        <v>0.78</v>
      </c>
      <c r="F95">
        <v>1551878.3485039</v>
      </c>
      <c r="H95">
        <v>103458.556566927</v>
      </c>
      <c r="I95">
        <v>103458.556566927</v>
      </c>
      <c r="J95">
        <v>103458.556566927</v>
      </c>
      <c r="K95">
        <v>103458.556566927</v>
      </c>
      <c r="L95">
        <v>103458.556566927</v>
      </c>
      <c r="M95">
        <v>103458.556566927</v>
      </c>
      <c r="N95">
        <v>103458.556566927</v>
      </c>
      <c r="O95">
        <v>103458.556566927</v>
      </c>
      <c r="P95">
        <v>103458.556566927</v>
      </c>
      <c r="Q95">
        <v>103458.556566927</v>
      </c>
      <c r="R95">
        <v>103458.556566927</v>
      </c>
      <c r="S95">
        <v>103458.556566927</v>
      </c>
      <c r="T95">
        <v>103458.556566927</v>
      </c>
      <c r="U95">
        <v>103458.556566927</v>
      </c>
      <c r="V95">
        <v>103458.556566927</v>
      </c>
      <c r="AN95" t="s">
        <v>752</v>
      </c>
      <c r="AO95" t="s">
        <v>1323</v>
      </c>
      <c r="AP95" t="s">
        <v>701</v>
      </c>
      <c r="AQ95" t="s">
        <v>309</v>
      </c>
      <c r="AS95" s="591" t="s">
        <v>1346</v>
      </c>
      <c r="AT95" s="591" t="s">
        <v>1346</v>
      </c>
      <c r="AV95" t="s">
        <v>27</v>
      </c>
      <c r="AW95" t="s">
        <v>309</v>
      </c>
      <c r="AX95" t="s">
        <v>393</v>
      </c>
      <c r="BA95" s="423">
        <v>1989587.6262870512</v>
      </c>
    </row>
    <row r="96" spans="1:53" x14ac:dyDescent="0.35">
      <c r="A96" t="s">
        <v>27</v>
      </c>
      <c r="B96" t="s">
        <v>846</v>
      </c>
      <c r="C96">
        <v>10</v>
      </c>
      <c r="D96">
        <v>90117.321909491104</v>
      </c>
      <c r="E96">
        <v>0.78</v>
      </c>
      <c r="F96">
        <v>702915.11089403101</v>
      </c>
      <c r="H96">
        <v>70291.511089403095</v>
      </c>
      <c r="I96">
        <v>70291.511089403095</v>
      </c>
      <c r="J96">
        <v>70291.511089403095</v>
      </c>
      <c r="K96">
        <v>70291.511089403095</v>
      </c>
      <c r="L96">
        <v>70291.511089403095</v>
      </c>
      <c r="M96">
        <v>70291.511089403095</v>
      </c>
      <c r="N96">
        <v>70291.511089403095</v>
      </c>
      <c r="O96">
        <v>70291.511089403095</v>
      </c>
      <c r="P96">
        <v>70291.511089403095</v>
      </c>
      <c r="Q96">
        <v>70291.511089403095</v>
      </c>
      <c r="AN96" t="s">
        <v>752</v>
      </c>
      <c r="AO96" t="s">
        <v>1323</v>
      </c>
      <c r="AP96" t="s">
        <v>701</v>
      </c>
      <c r="AQ96" t="s">
        <v>309</v>
      </c>
      <c r="AS96" s="591" t="s">
        <v>572</v>
      </c>
      <c r="AT96" s="591" t="s">
        <v>572</v>
      </c>
      <c r="AV96" t="s">
        <v>27</v>
      </c>
      <c r="AW96" t="s">
        <v>309</v>
      </c>
      <c r="AX96" t="s">
        <v>393</v>
      </c>
      <c r="BA96" s="423">
        <v>901173.21909491147</v>
      </c>
    </row>
    <row r="97" spans="1:53" x14ac:dyDescent="0.35">
      <c r="A97" t="s">
        <v>27</v>
      </c>
      <c r="B97" t="s">
        <v>586</v>
      </c>
      <c r="C97">
        <v>10</v>
      </c>
      <c r="D97">
        <v>137999.048820292</v>
      </c>
      <c r="E97">
        <v>0.78</v>
      </c>
      <c r="F97">
        <v>1076392.5807982699</v>
      </c>
      <c r="H97">
        <v>107639.25807982701</v>
      </c>
      <c r="I97">
        <v>107639.25807982701</v>
      </c>
      <c r="J97">
        <v>107639.25807982701</v>
      </c>
      <c r="K97">
        <v>107639.25807982701</v>
      </c>
      <c r="L97">
        <v>107639.25807982701</v>
      </c>
      <c r="M97">
        <v>107639.25807982701</v>
      </c>
      <c r="N97">
        <v>107639.25807982701</v>
      </c>
      <c r="O97">
        <v>107639.25807982701</v>
      </c>
      <c r="P97">
        <v>107639.25807982701</v>
      </c>
      <c r="Q97">
        <v>107639.25807982701</v>
      </c>
      <c r="R97">
        <v>1.9120573227806999E-10</v>
      </c>
      <c r="AN97" t="s">
        <v>752</v>
      </c>
      <c r="AO97" t="s">
        <v>1323</v>
      </c>
      <c r="AP97" t="s">
        <v>701</v>
      </c>
      <c r="AQ97" t="s">
        <v>309</v>
      </c>
      <c r="AR97" s="589" t="s">
        <v>586</v>
      </c>
      <c r="AS97" s="591" t="s">
        <v>586</v>
      </c>
      <c r="AT97" s="591" t="s">
        <v>586</v>
      </c>
      <c r="AU97" t="s">
        <v>586</v>
      </c>
      <c r="AV97" t="s">
        <v>27</v>
      </c>
      <c r="AW97" t="s">
        <v>309</v>
      </c>
      <c r="AX97" t="s">
        <v>393</v>
      </c>
      <c r="BA97" s="423">
        <v>1379990.4882029102</v>
      </c>
    </row>
    <row r="98" spans="1:53" x14ac:dyDescent="0.35">
      <c r="A98" t="s">
        <v>27</v>
      </c>
      <c r="B98" t="s">
        <v>847</v>
      </c>
      <c r="C98">
        <v>13</v>
      </c>
      <c r="D98">
        <v>697649.44488552003</v>
      </c>
      <c r="E98">
        <v>0.78</v>
      </c>
      <c r="F98">
        <v>7074165.3711391697</v>
      </c>
      <c r="H98">
        <v>544166.56701070501</v>
      </c>
      <c r="I98">
        <v>544166.56701070501</v>
      </c>
      <c r="J98">
        <v>544166.56701070501</v>
      </c>
      <c r="K98">
        <v>544166.56701070501</v>
      </c>
      <c r="L98">
        <v>544166.56701070501</v>
      </c>
      <c r="M98">
        <v>544166.56701070501</v>
      </c>
      <c r="N98">
        <v>544166.56701070501</v>
      </c>
      <c r="O98">
        <v>544166.56701070501</v>
      </c>
      <c r="P98">
        <v>544166.56701070501</v>
      </c>
      <c r="Q98">
        <v>544166.56701070501</v>
      </c>
      <c r="R98">
        <v>544166.56701070501</v>
      </c>
      <c r="S98">
        <v>544166.56701070501</v>
      </c>
      <c r="T98">
        <v>544166.56701070501</v>
      </c>
      <c r="AN98" t="s">
        <v>752</v>
      </c>
      <c r="AO98" t="s">
        <v>1323</v>
      </c>
      <c r="AP98" t="s">
        <v>701</v>
      </c>
      <c r="AQ98" t="s">
        <v>309</v>
      </c>
      <c r="AS98" s="591" t="s">
        <v>762</v>
      </c>
      <c r="AT98" s="591" t="s">
        <v>762</v>
      </c>
      <c r="AV98" t="s">
        <v>25</v>
      </c>
      <c r="AW98" t="s">
        <v>309</v>
      </c>
      <c r="AX98" t="s">
        <v>393</v>
      </c>
      <c r="BA98" s="423">
        <v>9069442.783511756</v>
      </c>
    </row>
    <row r="99" spans="1:53" x14ac:dyDescent="0.35">
      <c r="A99" t="s">
        <v>367</v>
      </c>
      <c r="B99" t="s">
        <v>836</v>
      </c>
      <c r="C99">
        <v>15</v>
      </c>
      <c r="D99">
        <v>6557321.3133429904</v>
      </c>
      <c r="E99">
        <v>0.78</v>
      </c>
      <c r="F99">
        <v>76720659.366112903</v>
      </c>
      <c r="H99">
        <v>5114710.6244075298</v>
      </c>
      <c r="I99">
        <v>5114710.6244075298</v>
      </c>
      <c r="J99">
        <v>5114710.6244075298</v>
      </c>
      <c r="K99">
        <v>5114710.6244075298</v>
      </c>
      <c r="L99">
        <v>5114710.6244075298</v>
      </c>
      <c r="M99">
        <v>5114710.6244075298</v>
      </c>
      <c r="N99">
        <v>5114710.6244075298</v>
      </c>
      <c r="O99">
        <v>5114710.6244075298</v>
      </c>
      <c r="P99">
        <v>5114710.6244075298</v>
      </c>
      <c r="Q99">
        <v>5114710.6244075298</v>
      </c>
      <c r="R99">
        <v>5114710.6244075298</v>
      </c>
      <c r="S99">
        <v>5114710.6244075298</v>
      </c>
      <c r="T99">
        <v>5114710.6244075298</v>
      </c>
      <c r="U99">
        <v>5114710.6244075298</v>
      </c>
      <c r="V99">
        <v>5114710.6244075298</v>
      </c>
      <c r="AN99" t="s">
        <v>752</v>
      </c>
      <c r="AO99" t="s">
        <v>1323</v>
      </c>
      <c r="AP99" t="s">
        <v>701</v>
      </c>
      <c r="AQ99" t="s">
        <v>309</v>
      </c>
      <c r="AS99" s="591" t="s">
        <v>367</v>
      </c>
      <c r="AT99" s="591" t="s">
        <v>367</v>
      </c>
      <c r="AV99" t="s">
        <v>837</v>
      </c>
      <c r="AW99" t="s">
        <v>309</v>
      </c>
      <c r="AX99" t="s">
        <v>393</v>
      </c>
      <c r="BA99" s="423">
        <v>98359819.700144738</v>
      </c>
    </row>
    <row r="100" spans="1:53" x14ac:dyDescent="0.35">
      <c r="A100" t="s">
        <v>368</v>
      </c>
      <c r="B100" t="s">
        <v>848</v>
      </c>
      <c r="C100">
        <v>12</v>
      </c>
      <c r="D100">
        <v>29211.290248616999</v>
      </c>
      <c r="E100">
        <v>0.78</v>
      </c>
      <c r="F100">
        <v>273417.67672705598</v>
      </c>
      <c r="H100">
        <v>22784.806393921299</v>
      </c>
      <c r="I100">
        <v>22784.806393921299</v>
      </c>
      <c r="J100">
        <v>22784.806393921299</v>
      </c>
      <c r="K100">
        <v>22784.806393921299</v>
      </c>
      <c r="L100">
        <v>22784.806393921299</v>
      </c>
      <c r="M100">
        <v>22784.806393921299</v>
      </c>
      <c r="N100">
        <v>22784.806393921299</v>
      </c>
      <c r="O100">
        <v>22784.806393921299</v>
      </c>
      <c r="P100">
        <v>22784.806393921299</v>
      </c>
      <c r="Q100">
        <v>22784.806393921299</v>
      </c>
      <c r="R100">
        <v>22784.806393921299</v>
      </c>
      <c r="S100">
        <v>22784.806393921299</v>
      </c>
      <c r="AN100" t="s">
        <v>752</v>
      </c>
      <c r="AO100" t="s">
        <v>1323</v>
      </c>
      <c r="AP100" t="s">
        <v>701</v>
      </c>
      <c r="AQ100" t="s">
        <v>309</v>
      </c>
      <c r="AS100" s="591" t="s">
        <v>1347</v>
      </c>
      <c r="AT100" s="591" t="s">
        <v>1347</v>
      </c>
      <c r="AV100" t="s">
        <v>368</v>
      </c>
      <c r="AW100" t="s">
        <v>309</v>
      </c>
      <c r="AX100" t="s">
        <v>393</v>
      </c>
      <c r="BA100" s="423">
        <v>350535.48298340506</v>
      </c>
    </row>
    <row r="101" spans="1:53" x14ac:dyDescent="0.35">
      <c r="A101" t="s">
        <v>368</v>
      </c>
      <c r="B101" t="s">
        <v>849</v>
      </c>
      <c r="C101">
        <v>12</v>
      </c>
      <c r="D101">
        <v>4472.8221082547898</v>
      </c>
      <c r="E101">
        <v>0.78</v>
      </c>
      <c r="F101">
        <v>41865.614933264798</v>
      </c>
      <c r="H101">
        <v>3488.80124443873</v>
      </c>
      <c r="I101">
        <v>3488.80124443873</v>
      </c>
      <c r="J101">
        <v>3488.80124443873</v>
      </c>
      <c r="K101">
        <v>3488.80124443873</v>
      </c>
      <c r="L101">
        <v>3488.80124443873</v>
      </c>
      <c r="M101">
        <v>3488.80124443873</v>
      </c>
      <c r="N101">
        <v>3488.80124443873</v>
      </c>
      <c r="O101">
        <v>3488.80124443873</v>
      </c>
      <c r="P101">
        <v>3488.80124443873</v>
      </c>
      <c r="Q101">
        <v>3488.80124443873</v>
      </c>
      <c r="R101">
        <v>3488.80124443873</v>
      </c>
      <c r="S101">
        <v>3488.80124443873</v>
      </c>
      <c r="AN101" t="s">
        <v>752</v>
      </c>
      <c r="AO101" t="s">
        <v>1323</v>
      </c>
      <c r="AP101" t="s">
        <v>701</v>
      </c>
      <c r="AQ101" t="s">
        <v>309</v>
      </c>
      <c r="AS101" s="591" t="s">
        <v>1347</v>
      </c>
      <c r="AT101" s="591" t="s">
        <v>1347</v>
      </c>
      <c r="AV101" t="s">
        <v>368</v>
      </c>
      <c r="AW101" t="s">
        <v>309</v>
      </c>
      <c r="AX101" t="s">
        <v>393</v>
      </c>
      <c r="BA101" s="423">
        <v>53673.865299057434</v>
      </c>
    </row>
    <row r="102" spans="1:53" x14ac:dyDescent="0.35">
      <c r="A102" t="s">
        <v>368</v>
      </c>
      <c r="B102" t="s">
        <v>850</v>
      </c>
      <c r="C102">
        <v>12</v>
      </c>
      <c r="D102">
        <v>5605.5917540332503</v>
      </c>
      <c r="E102">
        <v>0.78</v>
      </c>
      <c r="F102">
        <v>52468.338817751202</v>
      </c>
      <c r="H102">
        <v>4372.3615681459396</v>
      </c>
      <c r="I102">
        <v>4372.3615681459396</v>
      </c>
      <c r="J102">
        <v>4372.3615681459396</v>
      </c>
      <c r="K102">
        <v>4372.3615681459396</v>
      </c>
      <c r="L102">
        <v>4372.3615681459396</v>
      </c>
      <c r="M102">
        <v>4372.3615681459396</v>
      </c>
      <c r="N102">
        <v>4372.3615681459396</v>
      </c>
      <c r="O102">
        <v>4372.3615681459396</v>
      </c>
      <c r="P102">
        <v>4372.3615681459396</v>
      </c>
      <c r="Q102">
        <v>4372.3615681459396</v>
      </c>
      <c r="R102">
        <v>4372.3615681459396</v>
      </c>
      <c r="S102">
        <v>4372.3615681459296</v>
      </c>
      <c r="AN102" t="s">
        <v>752</v>
      </c>
      <c r="AO102" t="s">
        <v>1323</v>
      </c>
      <c r="AP102" t="s">
        <v>701</v>
      </c>
      <c r="AQ102" t="s">
        <v>309</v>
      </c>
      <c r="AS102" s="591" t="s">
        <v>1347</v>
      </c>
      <c r="AT102" s="591" t="s">
        <v>1347</v>
      </c>
      <c r="AV102" t="s">
        <v>368</v>
      </c>
      <c r="AW102" t="s">
        <v>309</v>
      </c>
      <c r="AX102" t="s">
        <v>393</v>
      </c>
      <c r="BA102" s="423">
        <v>67267.101048398981</v>
      </c>
    </row>
    <row r="103" spans="1:53" x14ac:dyDescent="0.35">
      <c r="A103" t="s">
        <v>368</v>
      </c>
      <c r="B103" t="s">
        <v>851</v>
      </c>
      <c r="C103">
        <v>12</v>
      </c>
      <c r="D103">
        <v>8914.1144451066102</v>
      </c>
      <c r="E103">
        <v>0.78</v>
      </c>
      <c r="F103">
        <v>83436.111206197893</v>
      </c>
      <c r="H103">
        <v>6953.0092671831599</v>
      </c>
      <c r="I103">
        <v>6953.0092671831599</v>
      </c>
      <c r="J103">
        <v>6953.0092671831599</v>
      </c>
      <c r="K103">
        <v>6953.0092671831599</v>
      </c>
      <c r="L103">
        <v>6953.0092671831599</v>
      </c>
      <c r="M103">
        <v>6953.0092671831599</v>
      </c>
      <c r="N103">
        <v>6953.0092671831599</v>
      </c>
      <c r="O103">
        <v>6953.0092671831599</v>
      </c>
      <c r="P103">
        <v>6953.0092671831599</v>
      </c>
      <c r="Q103">
        <v>6953.0092671831599</v>
      </c>
      <c r="R103">
        <v>6953.0092671831599</v>
      </c>
      <c r="S103">
        <v>6953.0092671831399</v>
      </c>
      <c r="AN103" t="s">
        <v>752</v>
      </c>
      <c r="AO103" t="s">
        <v>1323</v>
      </c>
      <c r="AP103" t="s">
        <v>701</v>
      </c>
      <c r="AQ103" t="s">
        <v>309</v>
      </c>
      <c r="AS103" s="591" t="s">
        <v>1339</v>
      </c>
      <c r="AT103" s="591" t="s">
        <v>1339</v>
      </c>
      <c r="AV103" t="s">
        <v>368</v>
      </c>
      <c r="AW103" t="s">
        <v>309</v>
      </c>
      <c r="AX103" t="s">
        <v>393</v>
      </c>
      <c r="BA103" s="423">
        <v>106969.37334127935</v>
      </c>
    </row>
    <row r="104" spans="1:53" x14ac:dyDescent="0.35">
      <c r="A104" t="s">
        <v>368</v>
      </c>
      <c r="B104" t="s">
        <v>852</v>
      </c>
      <c r="C104">
        <v>12</v>
      </c>
      <c r="D104">
        <v>21522.406744538701</v>
      </c>
      <c r="E104">
        <v>0.78</v>
      </c>
      <c r="F104">
        <v>201449.72712888199</v>
      </c>
      <c r="H104">
        <v>16787.477260740201</v>
      </c>
      <c r="I104">
        <v>16787.477260740201</v>
      </c>
      <c r="J104">
        <v>16787.477260740201</v>
      </c>
      <c r="K104">
        <v>16787.477260740201</v>
      </c>
      <c r="L104">
        <v>16787.477260740201</v>
      </c>
      <c r="M104">
        <v>16787.477260740201</v>
      </c>
      <c r="N104">
        <v>16787.477260740201</v>
      </c>
      <c r="O104">
        <v>16787.477260740201</v>
      </c>
      <c r="P104">
        <v>16787.477260740201</v>
      </c>
      <c r="Q104">
        <v>16787.477260740201</v>
      </c>
      <c r="R104">
        <v>16787.477260740201</v>
      </c>
      <c r="S104">
        <v>16787.477260740201</v>
      </c>
      <c r="AN104" t="s">
        <v>752</v>
      </c>
      <c r="AO104" t="s">
        <v>1323</v>
      </c>
      <c r="AP104" t="s">
        <v>701</v>
      </c>
      <c r="AQ104" t="s">
        <v>309</v>
      </c>
      <c r="AS104" s="591" t="s">
        <v>1348</v>
      </c>
      <c r="AT104" s="591" t="s">
        <v>1348</v>
      </c>
      <c r="AV104" t="s">
        <v>368</v>
      </c>
      <c r="AW104" t="s">
        <v>309</v>
      </c>
      <c r="AX104" t="s">
        <v>393</v>
      </c>
      <c r="BA104" s="423">
        <v>258268.88093446408</v>
      </c>
    </row>
    <row r="105" spans="1:53" x14ac:dyDescent="0.35">
      <c r="A105" t="s">
        <v>368</v>
      </c>
      <c r="B105" t="s">
        <v>853</v>
      </c>
      <c r="C105">
        <v>9</v>
      </c>
      <c r="D105">
        <v>3755.9515848813899</v>
      </c>
      <c r="E105">
        <v>0.78</v>
      </c>
      <c r="F105">
        <v>26366.780125867299</v>
      </c>
      <c r="H105">
        <v>2929.64223620748</v>
      </c>
      <c r="I105">
        <v>2929.64223620748</v>
      </c>
      <c r="J105">
        <v>2929.64223620748</v>
      </c>
      <c r="K105">
        <v>2929.64223620748</v>
      </c>
      <c r="L105">
        <v>2929.64223620748</v>
      </c>
      <c r="M105">
        <v>2929.64223620748</v>
      </c>
      <c r="N105">
        <v>2929.64223620748</v>
      </c>
      <c r="O105">
        <v>2929.64223620748</v>
      </c>
      <c r="P105">
        <v>2929.64223620748</v>
      </c>
      <c r="AN105" t="s">
        <v>752</v>
      </c>
      <c r="AO105" t="s">
        <v>1323</v>
      </c>
      <c r="AP105" t="s">
        <v>701</v>
      </c>
      <c r="AQ105" t="s">
        <v>309</v>
      </c>
      <c r="AS105" s="591" t="s">
        <v>1349</v>
      </c>
      <c r="AT105" s="591" t="s">
        <v>1349</v>
      </c>
      <c r="AV105" t="s">
        <v>368</v>
      </c>
      <c r="AW105" t="s">
        <v>309</v>
      </c>
      <c r="AX105" t="s">
        <v>393</v>
      </c>
      <c r="BA105" s="423">
        <v>33803.564263932436</v>
      </c>
    </row>
    <row r="106" spans="1:53" x14ac:dyDescent="0.35">
      <c r="A106" t="s">
        <v>368</v>
      </c>
      <c r="B106" t="s">
        <v>854</v>
      </c>
      <c r="C106">
        <v>15</v>
      </c>
      <c r="D106">
        <v>142217.267790654</v>
      </c>
      <c r="E106">
        <v>0.78</v>
      </c>
      <c r="F106">
        <v>1663942.0331506501</v>
      </c>
      <c r="H106">
        <v>110929.46887671</v>
      </c>
      <c r="I106">
        <v>110929.46887671</v>
      </c>
      <c r="J106">
        <v>110929.46887671</v>
      </c>
      <c r="K106">
        <v>110929.46887671</v>
      </c>
      <c r="L106">
        <v>110929.46887671</v>
      </c>
      <c r="M106">
        <v>110929.46887671</v>
      </c>
      <c r="N106">
        <v>110929.46887671</v>
      </c>
      <c r="O106">
        <v>110929.46887671</v>
      </c>
      <c r="P106">
        <v>110929.46887671</v>
      </c>
      <c r="Q106">
        <v>110929.46887671</v>
      </c>
      <c r="R106">
        <v>110929.46887671</v>
      </c>
      <c r="S106">
        <v>110929.46887671</v>
      </c>
      <c r="T106">
        <v>110929.46887671</v>
      </c>
      <c r="U106">
        <v>110929.46887671</v>
      </c>
      <c r="V106">
        <v>110929.46887671</v>
      </c>
      <c r="AN106" t="s">
        <v>752</v>
      </c>
      <c r="AO106" t="s">
        <v>1323</v>
      </c>
      <c r="AP106" t="s">
        <v>701</v>
      </c>
      <c r="AQ106" t="s">
        <v>309</v>
      </c>
      <c r="AS106" s="591" t="s">
        <v>1350</v>
      </c>
      <c r="AT106" s="591" t="s">
        <v>1350</v>
      </c>
      <c r="AV106" t="s">
        <v>25</v>
      </c>
      <c r="AW106" t="s">
        <v>309</v>
      </c>
      <c r="AX106" t="s">
        <v>393</v>
      </c>
      <c r="BA106" s="423">
        <v>2133259.0168598075</v>
      </c>
    </row>
    <row r="107" spans="1:53" x14ac:dyDescent="0.35">
      <c r="A107" t="s">
        <v>25</v>
      </c>
      <c r="B107" t="s">
        <v>855</v>
      </c>
      <c r="C107">
        <v>23</v>
      </c>
      <c r="D107">
        <v>2356897.27187494</v>
      </c>
      <c r="E107">
        <v>0.78</v>
      </c>
      <c r="F107">
        <v>42282737.057436302</v>
      </c>
      <c r="H107">
        <v>1838379.87206245</v>
      </c>
      <c r="I107">
        <v>1838379.87206245</v>
      </c>
      <c r="J107">
        <v>1838379.87206245</v>
      </c>
      <c r="K107">
        <v>1838379.87206245</v>
      </c>
      <c r="L107">
        <v>1838379.87206245</v>
      </c>
      <c r="M107">
        <v>1838379.87206245</v>
      </c>
      <c r="N107">
        <v>1838379.87206245</v>
      </c>
      <c r="O107">
        <v>1838379.87206245</v>
      </c>
      <c r="P107">
        <v>1838379.87206245</v>
      </c>
      <c r="Q107">
        <v>1838379.87206245</v>
      </c>
      <c r="R107">
        <v>1838379.87206245</v>
      </c>
      <c r="S107">
        <v>1838379.87206245</v>
      </c>
      <c r="T107">
        <v>1838379.87206245</v>
      </c>
      <c r="U107">
        <v>1838379.87206245</v>
      </c>
      <c r="V107">
        <v>1838379.87206245</v>
      </c>
      <c r="W107">
        <v>1838379.87206245</v>
      </c>
      <c r="X107">
        <v>1838379.87206245</v>
      </c>
      <c r="Y107">
        <v>1838379.87206245</v>
      </c>
      <c r="Z107">
        <v>1838379.87206245</v>
      </c>
      <c r="AA107">
        <v>1838379.87206245</v>
      </c>
      <c r="AB107">
        <v>1838379.87206245</v>
      </c>
      <c r="AC107">
        <v>1838379.87206245</v>
      </c>
      <c r="AD107">
        <v>1838379.87206244</v>
      </c>
      <c r="AN107" t="s">
        <v>752</v>
      </c>
      <c r="AO107" t="s">
        <v>1323</v>
      </c>
      <c r="AP107" t="s">
        <v>701</v>
      </c>
      <c r="AQ107" t="s">
        <v>309</v>
      </c>
      <c r="AS107" s="591" t="s">
        <v>1351</v>
      </c>
      <c r="AT107" s="591" t="s">
        <v>1351</v>
      </c>
      <c r="AV107" t="s">
        <v>25</v>
      </c>
      <c r="AW107" t="s">
        <v>309</v>
      </c>
      <c r="AX107" t="s">
        <v>393</v>
      </c>
      <c r="BA107" s="423">
        <v>54208637.253123462</v>
      </c>
    </row>
    <row r="108" spans="1:53" x14ac:dyDescent="0.35">
      <c r="A108" t="s">
        <v>25</v>
      </c>
      <c r="B108" t="s">
        <v>856</v>
      </c>
      <c r="C108">
        <v>9</v>
      </c>
      <c r="D108">
        <v>339635.65432594798</v>
      </c>
      <c r="E108">
        <v>0.78</v>
      </c>
      <c r="F108">
        <v>2384242.29336815</v>
      </c>
      <c r="H108">
        <v>264915.81037423899</v>
      </c>
      <c r="I108">
        <v>264915.81037423899</v>
      </c>
      <c r="J108">
        <v>264915.81037423899</v>
      </c>
      <c r="K108">
        <v>264915.81037423899</v>
      </c>
      <c r="L108">
        <v>264915.81037423899</v>
      </c>
      <c r="M108">
        <v>264915.81037423899</v>
      </c>
      <c r="N108">
        <v>264915.81037423899</v>
      </c>
      <c r="O108">
        <v>264915.81037423899</v>
      </c>
      <c r="P108">
        <v>264915.81037423899</v>
      </c>
      <c r="AN108" t="s">
        <v>752</v>
      </c>
      <c r="AO108" t="s">
        <v>1323</v>
      </c>
      <c r="AP108" t="s">
        <v>701</v>
      </c>
      <c r="AQ108" t="s">
        <v>309</v>
      </c>
      <c r="AS108" s="591" t="s">
        <v>1352</v>
      </c>
      <c r="AT108" s="591" t="s">
        <v>1352</v>
      </c>
      <c r="AV108" t="s">
        <v>25</v>
      </c>
      <c r="AW108" t="s">
        <v>309</v>
      </c>
      <c r="AX108" t="s">
        <v>393</v>
      </c>
      <c r="BA108" s="423">
        <v>3056720.8889335254</v>
      </c>
    </row>
    <row r="109" spans="1:53" x14ac:dyDescent="0.35">
      <c r="A109" t="s">
        <v>25</v>
      </c>
      <c r="B109" t="s">
        <v>857</v>
      </c>
      <c r="C109">
        <v>15</v>
      </c>
      <c r="D109">
        <v>35561.375481775503</v>
      </c>
      <c r="E109">
        <v>0.78</v>
      </c>
      <c r="F109">
        <v>416068.09313677403</v>
      </c>
      <c r="H109">
        <v>27737.872875784898</v>
      </c>
      <c r="I109">
        <v>27737.872875784898</v>
      </c>
      <c r="J109">
        <v>27737.872875784898</v>
      </c>
      <c r="K109">
        <v>27737.872875784898</v>
      </c>
      <c r="L109">
        <v>27737.872875784898</v>
      </c>
      <c r="M109">
        <v>27737.872875784898</v>
      </c>
      <c r="N109">
        <v>27737.872875784898</v>
      </c>
      <c r="O109">
        <v>27737.872875784898</v>
      </c>
      <c r="P109">
        <v>27737.872875784898</v>
      </c>
      <c r="Q109">
        <v>27737.872875784898</v>
      </c>
      <c r="R109">
        <v>27737.872875784898</v>
      </c>
      <c r="S109">
        <v>27737.872875784898</v>
      </c>
      <c r="T109">
        <v>27737.872875784898</v>
      </c>
      <c r="U109">
        <v>27737.872875784898</v>
      </c>
      <c r="V109">
        <v>27737.872875784898</v>
      </c>
      <c r="AN109" t="s">
        <v>752</v>
      </c>
      <c r="AO109" t="s">
        <v>1323</v>
      </c>
      <c r="AP109" t="s">
        <v>701</v>
      </c>
      <c r="AQ109" t="s">
        <v>309</v>
      </c>
      <c r="AS109" s="591" t="s">
        <v>581</v>
      </c>
      <c r="AT109" s="591" t="s">
        <v>581</v>
      </c>
      <c r="AV109" t="s">
        <v>25</v>
      </c>
      <c r="AW109" t="s">
        <v>309</v>
      </c>
      <c r="AX109" t="s">
        <v>393</v>
      </c>
      <c r="BA109" s="423">
        <v>533420.63222663337</v>
      </c>
    </row>
    <row r="110" spans="1:53" x14ac:dyDescent="0.35">
      <c r="A110" t="s">
        <v>25</v>
      </c>
      <c r="B110" t="s">
        <v>858</v>
      </c>
      <c r="C110">
        <v>10</v>
      </c>
      <c r="D110">
        <v>98480.7092035112</v>
      </c>
      <c r="E110">
        <v>0.78</v>
      </c>
      <c r="F110">
        <v>768149.53178738803</v>
      </c>
      <c r="H110">
        <v>76814.953178738797</v>
      </c>
      <c r="I110">
        <v>76814.953178738797</v>
      </c>
      <c r="J110">
        <v>76814.953178738797</v>
      </c>
      <c r="K110">
        <v>76814.953178738797</v>
      </c>
      <c r="L110">
        <v>76814.953178738797</v>
      </c>
      <c r="M110">
        <v>76814.953178738797</v>
      </c>
      <c r="N110">
        <v>76814.953178738797</v>
      </c>
      <c r="O110">
        <v>76814.953178738797</v>
      </c>
      <c r="P110">
        <v>76814.953178738797</v>
      </c>
      <c r="Q110">
        <v>76814.953178738797</v>
      </c>
      <c r="AN110" t="s">
        <v>752</v>
      </c>
      <c r="AO110" t="s">
        <v>1323</v>
      </c>
      <c r="AP110" t="s">
        <v>701</v>
      </c>
      <c r="AQ110" t="s">
        <v>309</v>
      </c>
      <c r="AS110" s="591" t="s">
        <v>1350</v>
      </c>
      <c r="AT110" s="591" t="s">
        <v>1350</v>
      </c>
      <c r="AV110" t="s">
        <v>25</v>
      </c>
      <c r="AW110" t="s">
        <v>309</v>
      </c>
      <c r="AX110" t="s">
        <v>393</v>
      </c>
      <c r="BA110" s="423">
        <v>984807.09203511279</v>
      </c>
    </row>
    <row r="111" spans="1:53" x14ac:dyDescent="0.35">
      <c r="A111" t="s">
        <v>25</v>
      </c>
      <c r="B111" t="s">
        <v>859</v>
      </c>
      <c r="C111">
        <v>10</v>
      </c>
      <c r="D111">
        <v>13244.4441952212</v>
      </c>
      <c r="E111">
        <v>0.78</v>
      </c>
      <c r="F111">
        <v>103306.664722726</v>
      </c>
      <c r="H111">
        <v>10330.6664722726</v>
      </c>
      <c r="I111">
        <v>10330.6664722726</v>
      </c>
      <c r="J111">
        <v>10330.6664722726</v>
      </c>
      <c r="K111">
        <v>10330.6664722726</v>
      </c>
      <c r="L111">
        <v>10330.6664722726</v>
      </c>
      <c r="M111">
        <v>10330.6664722726</v>
      </c>
      <c r="N111">
        <v>10330.6664722726</v>
      </c>
      <c r="O111">
        <v>10330.6664722726</v>
      </c>
      <c r="P111">
        <v>10330.6664722726</v>
      </c>
      <c r="Q111">
        <v>10330.6664722726</v>
      </c>
      <c r="AN111" t="s">
        <v>752</v>
      </c>
      <c r="AO111" t="s">
        <v>1323</v>
      </c>
      <c r="AP111" t="s">
        <v>701</v>
      </c>
      <c r="AQ111" t="s">
        <v>309</v>
      </c>
      <c r="AS111" s="591" t="s">
        <v>1350</v>
      </c>
      <c r="AT111" s="591" t="s">
        <v>1350</v>
      </c>
      <c r="AV111" t="s">
        <v>25</v>
      </c>
      <c r="AW111" t="s">
        <v>309</v>
      </c>
      <c r="AX111" t="s">
        <v>393</v>
      </c>
      <c r="BA111" s="423">
        <v>132444.4419522128</v>
      </c>
    </row>
    <row r="112" spans="1:53" x14ac:dyDescent="0.35">
      <c r="A112" t="s">
        <v>25</v>
      </c>
      <c r="B112" t="s">
        <v>860</v>
      </c>
      <c r="C112">
        <v>15</v>
      </c>
      <c r="D112">
        <v>25172.5611769104</v>
      </c>
      <c r="E112">
        <v>0.78</v>
      </c>
      <c r="F112">
        <v>294518.96576985199</v>
      </c>
      <c r="H112">
        <v>19634.597717990098</v>
      </c>
      <c r="I112">
        <v>19634.597717990098</v>
      </c>
      <c r="J112">
        <v>19634.597717990098</v>
      </c>
      <c r="K112">
        <v>19634.597717990098</v>
      </c>
      <c r="L112">
        <v>19634.597717990098</v>
      </c>
      <c r="M112">
        <v>19634.597717990098</v>
      </c>
      <c r="N112">
        <v>19634.597717990098</v>
      </c>
      <c r="O112">
        <v>19634.597717990098</v>
      </c>
      <c r="P112">
        <v>19634.597717990098</v>
      </c>
      <c r="Q112">
        <v>19634.597717990098</v>
      </c>
      <c r="R112">
        <v>19634.597717990098</v>
      </c>
      <c r="S112">
        <v>19634.597717990098</v>
      </c>
      <c r="T112">
        <v>19634.597717990098</v>
      </c>
      <c r="U112">
        <v>19634.597717990098</v>
      </c>
      <c r="V112">
        <v>19634.597717990098</v>
      </c>
      <c r="AN112" t="s">
        <v>752</v>
      </c>
      <c r="AO112" t="s">
        <v>1323</v>
      </c>
      <c r="AP112" t="s">
        <v>701</v>
      </c>
      <c r="AQ112" t="s">
        <v>309</v>
      </c>
      <c r="AS112" s="591" t="s">
        <v>951</v>
      </c>
      <c r="AT112" s="591" t="s">
        <v>951</v>
      </c>
      <c r="AV112" t="s">
        <v>25</v>
      </c>
      <c r="AW112" t="s">
        <v>309</v>
      </c>
      <c r="AX112" t="s">
        <v>393</v>
      </c>
      <c r="BA112" s="423">
        <v>377588.41765365639</v>
      </c>
    </row>
    <row r="113" spans="1:53" x14ac:dyDescent="0.35">
      <c r="A113" t="s">
        <v>25</v>
      </c>
      <c r="B113" t="s">
        <v>861</v>
      </c>
      <c r="C113">
        <v>15</v>
      </c>
      <c r="D113">
        <v>1285.73304602742</v>
      </c>
      <c r="E113">
        <v>0.78</v>
      </c>
      <c r="F113">
        <v>15043.076638520801</v>
      </c>
      <c r="H113">
        <v>1002.87177590139</v>
      </c>
      <c r="I113">
        <v>1002.87177590139</v>
      </c>
      <c r="J113">
        <v>1002.87177590139</v>
      </c>
      <c r="K113">
        <v>1002.87177590139</v>
      </c>
      <c r="L113">
        <v>1002.87177590139</v>
      </c>
      <c r="M113">
        <v>1002.87177590139</v>
      </c>
      <c r="N113">
        <v>1002.87177590139</v>
      </c>
      <c r="O113">
        <v>1002.87177590139</v>
      </c>
      <c r="P113">
        <v>1002.87177590139</v>
      </c>
      <c r="Q113">
        <v>1002.87177590139</v>
      </c>
      <c r="R113">
        <v>1002.87177590139</v>
      </c>
      <c r="S113">
        <v>1002.87177590139</v>
      </c>
      <c r="T113">
        <v>1002.87177590139</v>
      </c>
      <c r="U113">
        <v>1002.87177590139</v>
      </c>
      <c r="V113">
        <v>1002.87177590139</v>
      </c>
      <c r="AN113" t="s">
        <v>752</v>
      </c>
      <c r="AO113" t="s">
        <v>1323</v>
      </c>
      <c r="AP113" t="s">
        <v>701</v>
      </c>
      <c r="AQ113" t="s">
        <v>309</v>
      </c>
      <c r="AS113" s="591" t="s">
        <v>861</v>
      </c>
      <c r="AT113" s="591" t="s">
        <v>861</v>
      </c>
      <c r="AV113" t="s">
        <v>25</v>
      </c>
      <c r="AW113" t="s">
        <v>309</v>
      </c>
      <c r="AX113" t="s">
        <v>393</v>
      </c>
      <c r="BA113" s="423">
        <v>19285.995690411284</v>
      </c>
    </row>
    <row r="114" spans="1:53" x14ac:dyDescent="0.35">
      <c r="A114" t="s">
        <v>25</v>
      </c>
      <c r="B114" t="s">
        <v>67</v>
      </c>
      <c r="C114">
        <v>25</v>
      </c>
      <c r="D114">
        <v>75833.552621726994</v>
      </c>
      <c r="E114">
        <v>0.78</v>
      </c>
      <c r="F114">
        <v>1478754.2761236799</v>
      </c>
      <c r="H114">
        <v>59150.171044946997</v>
      </c>
      <c r="I114">
        <v>59150.171044946997</v>
      </c>
      <c r="J114">
        <v>59150.171044946997</v>
      </c>
      <c r="K114">
        <v>59150.171044946997</v>
      </c>
      <c r="L114">
        <v>59150.171044946997</v>
      </c>
      <c r="M114">
        <v>59150.171044946997</v>
      </c>
      <c r="N114">
        <v>59150.171044946997</v>
      </c>
      <c r="O114">
        <v>59150.171044946997</v>
      </c>
      <c r="P114">
        <v>59150.171044946997</v>
      </c>
      <c r="Q114">
        <v>59150.171044946997</v>
      </c>
      <c r="R114">
        <v>59150.171044946997</v>
      </c>
      <c r="S114">
        <v>59150.171044946997</v>
      </c>
      <c r="T114">
        <v>59150.171044946997</v>
      </c>
      <c r="U114">
        <v>59150.171044946997</v>
      </c>
      <c r="V114">
        <v>59150.171044946997</v>
      </c>
      <c r="W114">
        <v>59150.171044946997</v>
      </c>
      <c r="X114">
        <v>59150.171044946997</v>
      </c>
      <c r="Y114">
        <v>59150.171044946997</v>
      </c>
      <c r="Z114">
        <v>59150.171044946997</v>
      </c>
      <c r="AA114">
        <v>59150.171044946997</v>
      </c>
      <c r="AB114">
        <v>59150.171044946997</v>
      </c>
      <c r="AC114">
        <v>59150.171044946997</v>
      </c>
      <c r="AD114">
        <v>59150.171044946997</v>
      </c>
      <c r="AE114">
        <v>59150.171044946997</v>
      </c>
      <c r="AF114">
        <v>59150.171044946801</v>
      </c>
      <c r="AN114" t="s">
        <v>752</v>
      </c>
      <c r="AO114" t="s">
        <v>1323</v>
      </c>
      <c r="AP114" t="s">
        <v>701</v>
      </c>
      <c r="AQ114" t="s">
        <v>309</v>
      </c>
      <c r="AR114" s="589" t="s">
        <v>605</v>
      </c>
      <c r="AS114" s="591" t="s">
        <v>605</v>
      </c>
      <c r="AT114" s="591" t="s">
        <v>605</v>
      </c>
      <c r="AU114" t="s">
        <v>67</v>
      </c>
      <c r="AV114" t="s">
        <v>25</v>
      </c>
      <c r="AW114" t="s">
        <v>309</v>
      </c>
      <c r="AX114" t="s">
        <v>393</v>
      </c>
      <c r="BA114" s="423">
        <v>1895838.8155431794</v>
      </c>
    </row>
    <row r="115" spans="1:53" x14ac:dyDescent="0.35">
      <c r="A115" t="s">
        <v>25</v>
      </c>
      <c r="B115" t="s">
        <v>862</v>
      </c>
      <c r="C115">
        <v>15</v>
      </c>
      <c r="D115">
        <v>358494.496227586</v>
      </c>
      <c r="E115">
        <v>0.78</v>
      </c>
      <c r="F115">
        <v>4194385.60586276</v>
      </c>
      <c r="H115">
        <v>279625.70705751702</v>
      </c>
      <c r="I115">
        <v>279625.70705751702</v>
      </c>
      <c r="J115">
        <v>279625.70705751702</v>
      </c>
      <c r="K115">
        <v>279625.70705751702</v>
      </c>
      <c r="L115">
        <v>279625.70705751702</v>
      </c>
      <c r="M115">
        <v>279625.70705751702</v>
      </c>
      <c r="N115">
        <v>279625.70705751702</v>
      </c>
      <c r="O115">
        <v>279625.70705751702</v>
      </c>
      <c r="P115">
        <v>279625.70705751702</v>
      </c>
      <c r="Q115">
        <v>279625.70705751702</v>
      </c>
      <c r="R115">
        <v>279625.70705751702</v>
      </c>
      <c r="S115">
        <v>279625.70705751702</v>
      </c>
      <c r="T115">
        <v>279625.70705751702</v>
      </c>
      <c r="U115">
        <v>279625.70705751702</v>
      </c>
      <c r="V115">
        <v>279625.70705751702</v>
      </c>
      <c r="W115">
        <v>4.9671503720375197E-10</v>
      </c>
      <c r="AN115" t="s">
        <v>752</v>
      </c>
      <c r="AO115" t="s">
        <v>1323</v>
      </c>
      <c r="AP115" t="s">
        <v>701</v>
      </c>
      <c r="AQ115" t="s">
        <v>309</v>
      </c>
      <c r="AS115" s="591" t="s">
        <v>367</v>
      </c>
      <c r="AT115" s="591" t="s">
        <v>367</v>
      </c>
      <c r="AV115" t="s">
        <v>837</v>
      </c>
      <c r="AW115" t="s">
        <v>309</v>
      </c>
      <c r="AX115" t="s">
        <v>393</v>
      </c>
      <c r="BA115" s="423">
        <v>5377417.443413795</v>
      </c>
    </row>
    <row r="116" spans="1:53" x14ac:dyDescent="0.35">
      <c r="A116" t="s">
        <v>25</v>
      </c>
      <c r="B116" t="s">
        <v>863</v>
      </c>
      <c r="C116">
        <v>8</v>
      </c>
      <c r="D116">
        <v>9402.0753816473898</v>
      </c>
      <c r="E116">
        <v>0.78</v>
      </c>
      <c r="F116">
        <v>58668.950381479699</v>
      </c>
      <c r="H116">
        <v>7333.6187976849696</v>
      </c>
      <c r="I116">
        <v>7333.6187976849696</v>
      </c>
      <c r="J116">
        <v>7333.6187976849696</v>
      </c>
      <c r="K116">
        <v>7333.6187976849696</v>
      </c>
      <c r="L116">
        <v>7333.6187976849696</v>
      </c>
      <c r="M116">
        <v>7333.6187976849696</v>
      </c>
      <c r="N116">
        <v>7333.6187976849696</v>
      </c>
      <c r="O116">
        <v>7333.6187976849696</v>
      </c>
      <c r="AN116" t="s">
        <v>752</v>
      </c>
      <c r="AO116" t="s">
        <v>1323</v>
      </c>
      <c r="AP116" t="s">
        <v>701</v>
      </c>
      <c r="AQ116" t="s">
        <v>309</v>
      </c>
      <c r="AS116" s="591" t="s">
        <v>834</v>
      </c>
      <c r="AT116" s="591" t="s">
        <v>834</v>
      </c>
      <c r="AV116" t="s">
        <v>25</v>
      </c>
      <c r="AW116" t="s">
        <v>309</v>
      </c>
      <c r="AX116" t="s">
        <v>393</v>
      </c>
      <c r="BA116" s="423">
        <v>75216.603053179104</v>
      </c>
    </row>
    <row r="117" spans="1:53" x14ac:dyDescent="0.35">
      <c r="A117" t="s">
        <v>25</v>
      </c>
      <c r="B117" t="s">
        <v>864</v>
      </c>
      <c r="C117">
        <v>10</v>
      </c>
      <c r="D117">
        <v>208401.031456864</v>
      </c>
      <c r="E117">
        <v>0.78</v>
      </c>
      <c r="F117">
        <v>1625528.0453635401</v>
      </c>
      <c r="H117">
        <v>162552.804536354</v>
      </c>
      <c r="I117">
        <v>162552.804536354</v>
      </c>
      <c r="J117">
        <v>162552.804536354</v>
      </c>
      <c r="K117">
        <v>162552.804536354</v>
      </c>
      <c r="L117">
        <v>162552.804536354</v>
      </c>
      <c r="M117">
        <v>162552.804536354</v>
      </c>
      <c r="N117">
        <v>162552.804536354</v>
      </c>
      <c r="O117">
        <v>162552.804536354</v>
      </c>
      <c r="P117">
        <v>162552.804536354</v>
      </c>
      <c r="Q117">
        <v>162552.804536354</v>
      </c>
      <c r="AN117" t="s">
        <v>752</v>
      </c>
      <c r="AO117" t="s">
        <v>1323</v>
      </c>
      <c r="AP117" t="s">
        <v>701</v>
      </c>
      <c r="AQ117" t="s">
        <v>309</v>
      </c>
      <c r="AS117" s="591" t="s">
        <v>581</v>
      </c>
      <c r="AT117" s="591" t="s">
        <v>581</v>
      </c>
      <c r="AU117" t="s">
        <v>1353</v>
      </c>
      <c r="AV117" t="s">
        <v>25</v>
      </c>
      <c r="AW117" t="s">
        <v>309</v>
      </c>
      <c r="AX117" t="s">
        <v>393</v>
      </c>
      <c r="BA117" s="423">
        <v>2084010.3145686411</v>
      </c>
    </row>
    <row r="118" spans="1:53" x14ac:dyDescent="0.35">
      <c r="A118" t="s">
        <v>25</v>
      </c>
      <c r="B118" t="s">
        <v>616</v>
      </c>
      <c r="C118">
        <v>8</v>
      </c>
      <c r="D118">
        <v>23771.621251951001</v>
      </c>
      <c r="E118">
        <v>0.78</v>
      </c>
      <c r="F118">
        <v>148334.91661217401</v>
      </c>
      <c r="H118">
        <v>18541.864576521799</v>
      </c>
      <c r="I118">
        <v>18541.864576521799</v>
      </c>
      <c r="J118">
        <v>18541.864576521799</v>
      </c>
      <c r="K118">
        <v>18541.864576521799</v>
      </c>
      <c r="L118">
        <v>18541.864576521799</v>
      </c>
      <c r="M118">
        <v>18541.864576521799</v>
      </c>
      <c r="N118">
        <v>18541.864576521799</v>
      </c>
      <c r="O118">
        <v>18541.864576521799</v>
      </c>
      <c r="AN118" t="s">
        <v>752</v>
      </c>
      <c r="AO118" t="s">
        <v>1323</v>
      </c>
      <c r="AP118" t="s">
        <v>701</v>
      </c>
      <c r="AQ118" t="s">
        <v>309</v>
      </c>
      <c r="AS118" s="591" t="s">
        <v>616</v>
      </c>
      <c r="AT118" s="591" t="s">
        <v>616</v>
      </c>
      <c r="AV118" t="s">
        <v>25</v>
      </c>
      <c r="AW118" t="s">
        <v>309</v>
      </c>
      <c r="AX118" t="s">
        <v>393</v>
      </c>
      <c r="BA118" s="423">
        <v>190172.97001560772</v>
      </c>
    </row>
    <row r="119" spans="1:53" x14ac:dyDescent="0.35">
      <c r="A119" t="s">
        <v>25</v>
      </c>
      <c r="B119" t="s">
        <v>865</v>
      </c>
      <c r="C119">
        <v>10</v>
      </c>
      <c r="D119">
        <v>1004.02929388084</v>
      </c>
      <c r="E119">
        <v>0.78</v>
      </c>
      <c r="F119">
        <v>7831.4284922705201</v>
      </c>
      <c r="H119">
        <v>783.14284922705201</v>
      </c>
      <c r="I119">
        <v>783.14284922705201</v>
      </c>
      <c r="J119">
        <v>783.14284922705201</v>
      </c>
      <c r="K119">
        <v>783.14284922705201</v>
      </c>
      <c r="L119">
        <v>783.14284922705201</v>
      </c>
      <c r="M119">
        <v>783.14284922705201</v>
      </c>
      <c r="N119">
        <v>783.14284922705201</v>
      </c>
      <c r="O119">
        <v>783.14284922705201</v>
      </c>
      <c r="P119">
        <v>783.14284922705201</v>
      </c>
      <c r="Q119">
        <v>783.14284922705201</v>
      </c>
      <c r="AN119" t="s">
        <v>752</v>
      </c>
      <c r="AO119" t="s">
        <v>1323</v>
      </c>
      <c r="AP119" t="s">
        <v>701</v>
      </c>
      <c r="AQ119" t="s">
        <v>309</v>
      </c>
      <c r="AR119" s="589" t="s">
        <v>865</v>
      </c>
      <c r="AS119" s="591" t="s">
        <v>573</v>
      </c>
      <c r="AT119" s="591" t="s">
        <v>573</v>
      </c>
      <c r="AU119" t="s">
        <v>865</v>
      </c>
      <c r="AV119" t="s">
        <v>24</v>
      </c>
      <c r="AW119" t="s">
        <v>309</v>
      </c>
      <c r="AX119" t="s">
        <v>393</v>
      </c>
      <c r="BA119" s="423">
        <v>10040.292938808359</v>
      </c>
    </row>
    <row r="120" spans="1:53" x14ac:dyDescent="0.35">
      <c r="A120" t="s">
        <v>25</v>
      </c>
      <c r="B120" t="s">
        <v>866</v>
      </c>
      <c r="C120">
        <v>15</v>
      </c>
      <c r="D120">
        <v>464545.04226877901</v>
      </c>
      <c r="E120">
        <v>0.78</v>
      </c>
      <c r="F120">
        <v>5435176.9945447203</v>
      </c>
      <c r="H120">
        <v>362345.132969648</v>
      </c>
      <c r="I120">
        <v>362345.132969648</v>
      </c>
      <c r="J120">
        <v>362345.132969648</v>
      </c>
      <c r="K120">
        <v>362345.132969648</v>
      </c>
      <c r="L120">
        <v>362345.132969648</v>
      </c>
      <c r="M120">
        <v>362345.132969648</v>
      </c>
      <c r="N120">
        <v>362345.132969648</v>
      </c>
      <c r="O120">
        <v>362345.132969648</v>
      </c>
      <c r="P120">
        <v>362345.132969648</v>
      </c>
      <c r="Q120">
        <v>362345.132969648</v>
      </c>
      <c r="R120">
        <v>362345.132969648</v>
      </c>
      <c r="S120">
        <v>362345.132969648</v>
      </c>
      <c r="T120">
        <v>362345.132969648</v>
      </c>
      <c r="U120">
        <v>362345.132969648</v>
      </c>
      <c r="V120">
        <v>362345.132969648</v>
      </c>
      <c r="AN120" t="s">
        <v>752</v>
      </c>
      <c r="AO120" t="s">
        <v>1323</v>
      </c>
      <c r="AP120" t="s">
        <v>701</v>
      </c>
      <c r="AQ120" t="s">
        <v>309</v>
      </c>
      <c r="AS120" s="591" t="s">
        <v>581</v>
      </c>
      <c r="AT120" s="591" t="s">
        <v>581</v>
      </c>
      <c r="AU120" t="s">
        <v>1353</v>
      </c>
      <c r="AV120" t="s">
        <v>25</v>
      </c>
      <c r="AW120" t="s">
        <v>309</v>
      </c>
      <c r="AX120" t="s">
        <v>393</v>
      </c>
      <c r="BA120" s="423">
        <v>6968175.6340316925</v>
      </c>
    </row>
    <row r="121" spans="1:53" x14ac:dyDescent="0.35">
      <c r="A121" t="s">
        <v>25</v>
      </c>
      <c r="B121" t="s">
        <v>867</v>
      </c>
      <c r="C121">
        <v>9</v>
      </c>
      <c r="D121">
        <v>1998.41218974716</v>
      </c>
      <c r="E121">
        <v>0.78</v>
      </c>
      <c r="F121">
        <v>14028.853572025</v>
      </c>
      <c r="H121">
        <v>1558.7615080027799</v>
      </c>
      <c r="I121">
        <v>1558.7615080027799</v>
      </c>
      <c r="J121">
        <v>1558.7615080027799</v>
      </c>
      <c r="K121">
        <v>1558.7615080027799</v>
      </c>
      <c r="L121">
        <v>1558.7615080027799</v>
      </c>
      <c r="M121">
        <v>1558.7615080027799</v>
      </c>
      <c r="N121">
        <v>1558.7615080027799</v>
      </c>
      <c r="O121">
        <v>1558.7615080027799</v>
      </c>
      <c r="P121">
        <v>1558.7615080027799</v>
      </c>
      <c r="AN121" t="s">
        <v>752</v>
      </c>
      <c r="AO121" t="s">
        <v>1323</v>
      </c>
      <c r="AP121" t="s">
        <v>701</v>
      </c>
      <c r="AQ121" t="s">
        <v>309</v>
      </c>
      <c r="AS121" s="591" t="s">
        <v>580</v>
      </c>
      <c r="AT121" s="591" t="s">
        <v>580</v>
      </c>
      <c r="AV121" t="s">
        <v>25</v>
      </c>
      <c r="AW121" t="s">
        <v>309</v>
      </c>
      <c r="AX121" t="s">
        <v>393</v>
      </c>
      <c r="BA121" s="423">
        <v>17985.70970772436</v>
      </c>
    </row>
    <row r="122" spans="1:53" x14ac:dyDescent="0.35">
      <c r="A122" t="s">
        <v>25</v>
      </c>
      <c r="B122" t="s">
        <v>868</v>
      </c>
      <c r="C122">
        <v>15</v>
      </c>
      <c r="D122">
        <v>15769664.8901022</v>
      </c>
      <c r="E122">
        <v>0.78</v>
      </c>
      <c r="F122">
        <v>184505079.21419501</v>
      </c>
      <c r="H122">
        <v>12300338.6142797</v>
      </c>
      <c r="I122">
        <v>12300338.6142797</v>
      </c>
      <c r="J122">
        <v>12300338.6142797</v>
      </c>
      <c r="K122">
        <v>12300338.6142797</v>
      </c>
      <c r="L122">
        <v>12300338.6142797</v>
      </c>
      <c r="M122">
        <v>12300338.6142797</v>
      </c>
      <c r="N122">
        <v>12300338.6142797</v>
      </c>
      <c r="O122">
        <v>12300338.6142797</v>
      </c>
      <c r="P122">
        <v>12300338.6142797</v>
      </c>
      <c r="Q122">
        <v>12300338.6142797</v>
      </c>
      <c r="R122">
        <v>12300338.6142797</v>
      </c>
      <c r="S122">
        <v>12300338.6142797</v>
      </c>
      <c r="T122">
        <v>12300338.6142797</v>
      </c>
      <c r="U122">
        <v>12300338.6142797</v>
      </c>
      <c r="V122">
        <v>12300338.6142797</v>
      </c>
      <c r="AN122" t="s">
        <v>752</v>
      </c>
      <c r="AO122" t="s">
        <v>1323</v>
      </c>
      <c r="AP122" t="s">
        <v>701</v>
      </c>
      <c r="AQ122" t="s">
        <v>309</v>
      </c>
      <c r="AS122" s="591" t="s">
        <v>762</v>
      </c>
      <c r="AT122" s="591" t="s">
        <v>762</v>
      </c>
      <c r="AV122" t="s">
        <v>25</v>
      </c>
      <c r="AW122" t="s">
        <v>309</v>
      </c>
      <c r="AX122" t="s">
        <v>393</v>
      </c>
      <c r="BA122" s="423">
        <v>236544973.35153207</v>
      </c>
    </row>
    <row r="123" spans="1:53" x14ac:dyDescent="0.35">
      <c r="A123" t="s">
        <v>25</v>
      </c>
      <c r="B123" t="s">
        <v>869</v>
      </c>
      <c r="C123">
        <v>23</v>
      </c>
      <c r="D123">
        <v>6921238.1323218504</v>
      </c>
      <c r="E123">
        <v>0.78</v>
      </c>
      <c r="F123">
        <v>124167012.093854</v>
      </c>
      <c r="H123">
        <v>5398565.7432110403</v>
      </c>
      <c r="I123">
        <v>5398565.7432110403</v>
      </c>
      <c r="J123">
        <v>5398565.7432110403</v>
      </c>
      <c r="K123">
        <v>5398565.7432110403</v>
      </c>
      <c r="L123">
        <v>5398565.7432110403</v>
      </c>
      <c r="M123">
        <v>5398565.7432110403</v>
      </c>
      <c r="N123">
        <v>5398565.7432110403</v>
      </c>
      <c r="O123">
        <v>5398565.7432110403</v>
      </c>
      <c r="P123">
        <v>5398565.7432110403</v>
      </c>
      <c r="Q123">
        <v>5398565.7432110403</v>
      </c>
      <c r="R123">
        <v>5398565.7432110403</v>
      </c>
      <c r="S123">
        <v>5398565.7432110403</v>
      </c>
      <c r="T123">
        <v>5398565.7432110403</v>
      </c>
      <c r="U123">
        <v>5398565.7432110403</v>
      </c>
      <c r="V123">
        <v>5398565.7432110403</v>
      </c>
      <c r="W123">
        <v>5398565.7432110403</v>
      </c>
      <c r="X123">
        <v>5398565.7432110403</v>
      </c>
      <c r="Y123">
        <v>5398565.7432110403</v>
      </c>
      <c r="Z123">
        <v>5398565.7432110403</v>
      </c>
      <c r="AA123">
        <v>5398565.7432110403</v>
      </c>
      <c r="AB123">
        <v>5398565.7432110403</v>
      </c>
      <c r="AC123">
        <v>5398565.7432110403</v>
      </c>
      <c r="AD123">
        <v>5398565.7432110403</v>
      </c>
      <c r="AN123" t="s">
        <v>752</v>
      </c>
      <c r="AO123" t="s">
        <v>1323</v>
      </c>
      <c r="AP123" t="s">
        <v>701</v>
      </c>
      <c r="AQ123" t="s">
        <v>309</v>
      </c>
      <c r="AS123" s="591" t="s">
        <v>1351</v>
      </c>
      <c r="AT123" s="591" t="s">
        <v>1351</v>
      </c>
      <c r="AV123" t="s">
        <v>25</v>
      </c>
      <c r="AW123" t="s">
        <v>309</v>
      </c>
      <c r="AX123" t="s">
        <v>393</v>
      </c>
      <c r="BA123" s="423">
        <v>159188477.04340255</v>
      </c>
    </row>
    <row r="124" spans="1:53" x14ac:dyDescent="0.35">
      <c r="A124" t="s">
        <v>25</v>
      </c>
      <c r="B124" t="s">
        <v>870</v>
      </c>
      <c r="C124">
        <v>10</v>
      </c>
      <c r="D124">
        <v>672816.25189131103</v>
      </c>
      <c r="E124">
        <v>0.78</v>
      </c>
      <c r="F124">
        <v>5247966.7647522297</v>
      </c>
      <c r="H124">
        <v>524796.67647522304</v>
      </c>
      <c r="I124">
        <v>524796.67647522304</v>
      </c>
      <c r="J124">
        <v>524796.67647522304</v>
      </c>
      <c r="K124">
        <v>524796.67647522304</v>
      </c>
      <c r="L124">
        <v>524796.67647522304</v>
      </c>
      <c r="M124">
        <v>524796.67647522304</v>
      </c>
      <c r="N124">
        <v>524796.67647522304</v>
      </c>
      <c r="O124">
        <v>524796.67647522304</v>
      </c>
      <c r="P124">
        <v>524796.67647522304</v>
      </c>
      <c r="Q124">
        <v>524796.67647522304</v>
      </c>
      <c r="R124">
        <v>9.3222616555128297E-10</v>
      </c>
      <c r="AN124" t="s">
        <v>752</v>
      </c>
      <c r="AO124" t="s">
        <v>1323</v>
      </c>
      <c r="AP124" t="s">
        <v>701</v>
      </c>
      <c r="AQ124" t="s">
        <v>309</v>
      </c>
      <c r="AS124" s="591" t="s">
        <v>367</v>
      </c>
      <c r="AT124" s="591" t="s">
        <v>367</v>
      </c>
      <c r="AV124" t="s">
        <v>837</v>
      </c>
      <c r="AW124" t="s">
        <v>309</v>
      </c>
      <c r="AX124" t="s">
        <v>393</v>
      </c>
      <c r="BA124" s="423">
        <v>6728162.5189131144</v>
      </c>
    </row>
    <row r="125" spans="1:53" x14ac:dyDescent="0.35">
      <c r="A125" t="s">
        <v>702</v>
      </c>
      <c r="B125" t="s">
        <v>871</v>
      </c>
      <c r="C125">
        <v>20</v>
      </c>
      <c r="D125">
        <v>415216.14251120901</v>
      </c>
      <c r="E125">
        <v>0.78</v>
      </c>
      <c r="F125">
        <v>6477371.8231748501</v>
      </c>
      <c r="H125">
        <v>323868.59115874302</v>
      </c>
      <c r="I125">
        <v>323868.59115874302</v>
      </c>
      <c r="J125">
        <v>323868.59115874302</v>
      </c>
      <c r="K125">
        <v>323868.59115874302</v>
      </c>
      <c r="L125">
        <v>323868.59115874302</v>
      </c>
      <c r="M125">
        <v>323868.59115874302</v>
      </c>
      <c r="N125">
        <v>323868.59115874302</v>
      </c>
      <c r="O125">
        <v>323868.59115874302</v>
      </c>
      <c r="P125">
        <v>323868.59115874302</v>
      </c>
      <c r="Q125">
        <v>323868.59115874302</v>
      </c>
      <c r="R125">
        <v>323868.59115874302</v>
      </c>
      <c r="S125">
        <v>323868.59115874302</v>
      </c>
      <c r="T125">
        <v>323868.59115874302</v>
      </c>
      <c r="U125">
        <v>323868.59115874302</v>
      </c>
      <c r="V125">
        <v>323868.59115874302</v>
      </c>
      <c r="W125">
        <v>323868.59115874302</v>
      </c>
      <c r="X125">
        <v>323868.59115874302</v>
      </c>
      <c r="Y125">
        <v>323868.59115874302</v>
      </c>
      <c r="Z125">
        <v>323868.59115874302</v>
      </c>
      <c r="AA125">
        <v>323868.59115874302</v>
      </c>
      <c r="AN125" t="s">
        <v>752</v>
      </c>
      <c r="AO125" t="s">
        <v>1323</v>
      </c>
      <c r="AP125" t="s">
        <v>701</v>
      </c>
      <c r="AQ125" t="s">
        <v>309</v>
      </c>
      <c r="AS125" s="591" t="s">
        <v>570</v>
      </c>
      <c r="AT125" s="591" t="s">
        <v>570</v>
      </c>
      <c r="AV125" t="s">
        <v>145</v>
      </c>
      <c r="AW125" t="s">
        <v>309</v>
      </c>
      <c r="AX125" t="s">
        <v>393</v>
      </c>
      <c r="BA125" s="423">
        <v>8304322.8502241662</v>
      </c>
    </row>
    <row r="126" spans="1:53" x14ac:dyDescent="0.35">
      <c r="A126" t="s">
        <v>702</v>
      </c>
      <c r="B126" t="s">
        <v>872</v>
      </c>
      <c r="C126">
        <v>15</v>
      </c>
      <c r="D126">
        <v>140690.586314196</v>
      </c>
      <c r="E126">
        <v>0.78</v>
      </c>
      <c r="F126">
        <v>1646079.85987609</v>
      </c>
      <c r="H126">
        <v>109738.657325073</v>
      </c>
      <c r="I126">
        <v>109738.657325073</v>
      </c>
      <c r="J126">
        <v>109738.657325073</v>
      </c>
      <c r="K126">
        <v>109738.657325073</v>
      </c>
      <c r="L126">
        <v>109738.657325073</v>
      </c>
      <c r="M126">
        <v>109738.657325073</v>
      </c>
      <c r="N126">
        <v>109738.657325073</v>
      </c>
      <c r="O126">
        <v>109738.657325073</v>
      </c>
      <c r="P126">
        <v>109738.657325073</v>
      </c>
      <c r="Q126">
        <v>109738.657325073</v>
      </c>
      <c r="R126">
        <v>109738.657325073</v>
      </c>
      <c r="S126">
        <v>109738.657325073</v>
      </c>
      <c r="T126">
        <v>109738.657325073</v>
      </c>
      <c r="U126">
        <v>109738.657325073</v>
      </c>
      <c r="V126">
        <v>109738.657325073</v>
      </c>
      <c r="AN126" t="s">
        <v>752</v>
      </c>
      <c r="AO126" t="s">
        <v>1323</v>
      </c>
      <c r="AP126" t="s">
        <v>701</v>
      </c>
      <c r="AQ126" t="s">
        <v>309</v>
      </c>
      <c r="AS126" s="591" t="s">
        <v>570</v>
      </c>
      <c r="AT126" s="591" t="s">
        <v>570</v>
      </c>
      <c r="AV126" t="s">
        <v>145</v>
      </c>
      <c r="AW126" t="s">
        <v>309</v>
      </c>
      <c r="AX126" t="s">
        <v>393</v>
      </c>
      <c r="BA126" s="423">
        <v>2110358.7947129356</v>
      </c>
    </row>
    <row r="127" spans="1:53" x14ac:dyDescent="0.35">
      <c r="A127" t="s">
        <v>702</v>
      </c>
      <c r="B127" t="s">
        <v>873</v>
      </c>
      <c r="C127">
        <v>20</v>
      </c>
      <c r="D127">
        <v>921521.33477326599</v>
      </c>
      <c r="E127">
        <v>0.78</v>
      </c>
      <c r="F127">
        <v>14375732.822463</v>
      </c>
      <c r="H127">
        <v>718786.64112314803</v>
      </c>
      <c r="I127">
        <v>718786.64112314803</v>
      </c>
      <c r="J127">
        <v>718786.64112314803</v>
      </c>
      <c r="K127">
        <v>718786.64112314803</v>
      </c>
      <c r="L127">
        <v>718786.64112314803</v>
      </c>
      <c r="M127">
        <v>718786.64112314803</v>
      </c>
      <c r="N127">
        <v>718786.64112314803</v>
      </c>
      <c r="O127">
        <v>718786.64112314803</v>
      </c>
      <c r="P127">
        <v>718786.64112314803</v>
      </c>
      <c r="Q127">
        <v>718786.64112314803</v>
      </c>
      <c r="R127">
        <v>718786.64112314803</v>
      </c>
      <c r="S127">
        <v>718786.64112314803</v>
      </c>
      <c r="T127">
        <v>718786.64112314803</v>
      </c>
      <c r="U127">
        <v>718786.64112314803</v>
      </c>
      <c r="V127">
        <v>718786.64112314803</v>
      </c>
      <c r="W127">
        <v>718786.64112314803</v>
      </c>
      <c r="X127">
        <v>718786.64112314803</v>
      </c>
      <c r="Y127">
        <v>718786.64112314803</v>
      </c>
      <c r="Z127">
        <v>718786.64112314803</v>
      </c>
      <c r="AA127">
        <v>718786.64112314803</v>
      </c>
      <c r="AB127">
        <v>2.5536431320572701E-9</v>
      </c>
      <c r="AN127" t="s">
        <v>752</v>
      </c>
      <c r="AO127" t="s">
        <v>1323</v>
      </c>
      <c r="AP127" t="s">
        <v>701</v>
      </c>
      <c r="AQ127" t="s">
        <v>309</v>
      </c>
      <c r="AS127" s="591" t="s">
        <v>570</v>
      </c>
      <c r="AT127" s="591" t="s">
        <v>570</v>
      </c>
      <c r="AV127" t="s">
        <v>145</v>
      </c>
      <c r="AW127" t="s">
        <v>309</v>
      </c>
      <c r="AX127" t="s">
        <v>393</v>
      </c>
      <c r="BA127" s="423">
        <v>18430426.695465386</v>
      </c>
    </row>
    <row r="128" spans="1:53" x14ac:dyDescent="0.35">
      <c r="A128" t="s">
        <v>369</v>
      </c>
      <c r="B128" t="s">
        <v>874</v>
      </c>
      <c r="C128">
        <v>10</v>
      </c>
      <c r="D128">
        <v>54314.2921009212</v>
      </c>
      <c r="E128">
        <v>0.78</v>
      </c>
      <c r="F128">
        <v>423651.47838718502</v>
      </c>
      <c r="H128">
        <v>42365.147838718498</v>
      </c>
      <c r="I128">
        <v>42365.147838718498</v>
      </c>
      <c r="J128">
        <v>42365.147838718498</v>
      </c>
      <c r="K128">
        <v>42365.147838718498</v>
      </c>
      <c r="L128">
        <v>42365.147838718498</v>
      </c>
      <c r="M128">
        <v>42365.147838718498</v>
      </c>
      <c r="N128">
        <v>42365.147838718498</v>
      </c>
      <c r="O128">
        <v>42365.147838718498</v>
      </c>
      <c r="P128">
        <v>42365.147838718498</v>
      </c>
      <c r="Q128">
        <v>42365.147838718498</v>
      </c>
      <c r="AN128" t="s">
        <v>752</v>
      </c>
      <c r="AO128" t="s">
        <v>1323</v>
      </c>
      <c r="AP128" t="s">
        <v>701</v>
      </c>
      <c r="AQ128" t="s">
        <v>309</v>
      </c>
      <c r="AS128" s="591" t="s">
        <v>874</v>
      </c>
      <c r="AT128" s="591" t="s">
        <v>874</v>
      </c>
      <c r="AV128" t="s">
        <v>145</v>
      </c>
      <c r="AW128" t="s">
        <v>309</v>
      </c>
      <c r="AX128" t="s">
        <v>393</v>
      </c>
      <c r="BA128" s="423">
        <v>543142.92100921157</v>
      </c>
    </row>
    <row r="129" spans="1:53" x14ac:dyDescent="0.35">
      <c r="A129" t="s">
        <v>369</v>
      </c>
      <c r="B129" t="s">
        <v>875</v>
      </c>
      <c r="C129">
        <v>2</v>
      </c>
      <c r="D129">
        <v>9332.1570396915395</v>
      </c>
      <c r="E129">
        <v>0.78</v>
      </c>
      <c r="F129">
        <v>14558.164981918801</v>
      </c>
      <c r="H129">
        <v>7279.0824909594003</v>
      </c>
      <c r="I129">
        <v>7279.0824909594003</v>
      </c>
      <c r="AN129" t="s">
        <v>752</v>
      </c>
      <c r="AO129" t="s">
        <v>1323</v>
      </c>
      <c r="AP129" t="s">
        <v>701</v>
      </c>
      <c r="AQ129" t="s">
        <v>309</v>
      </c>
      <c r="AS129" s="591" t="s">
        <v>874</v>
      </c>
      <c r="AT129" s="591" t="s">
        <v>874</v>
      </c>
      <c r="AV129" t="s">
        <v>145</v>
      </c>
      <c r="AW129" t="s">
        <v>309</v>
      </c>
      <c r="AX129" t="s">
        <v>393</v>
      </c>
      <c r="BA129" s="423">
        <v>18664.314079383075</v>
      </c>
    </row>
    <row r="130" spans="1:53" x14ac:dyDescent="0.35">
      <c r="A130" t="s">
        <v>24</v>
      </c>
      <c r="B130" t="s">
        <v>876</v>
      </c>
      <c r="C130">
        <v>8</v>
      </c>
      <c r="D130">
        <v>31771.832789872798</v>
      </c>
      <c r="E130">
        <v>0.83</v>
      </c>
      <c r="F130">
        <v>210964.969724756</v>
      </c>
      <c r="H130">
        <v>26370.6212155945</v>
      </c>
      <c r="I130">
        <v>26370.6212155945</v>
      </c>
      <c r="J130">
        <v>26370.6212155945</v>
      </c>
      <c r="K130">
        <v>26370.6212155945</v>
      </c>
      <c r="L130">
        <v>26370.6212155945</v>
      </c>
      <c r="M130">
        <v>26370.6212155945</v>
      </c>
      <c r="N130">
        <v>26370.6212155945</v>
      </c>
      <c r="O130">
        <v>26370.6212155945</v>
      </c>
      <c r="AN130" t="s">
        <v>752</v>
      </c>
      <c r="AO130" t="s">
        <v>1323</v>
      </c>
      <c r="AP130" t="s">
        <v>701</v>
      </c>
      <c r="AQ130" t="s">
        <v>309</v>
      </c>
      <c r="AS130" s="591" t="s">
        <v>573</v>
      </c>
      <c r="AT130" s="591" t="s">
        <v>573</v>
      </c>
      <c r="AV130" t="s">
        <v>24</v>
      </c>
      <c r="AW130" t="s">
        <v>309</v>
      </c>
      <c r="AX130" t="s">
        <v>393</v>
      </c>
      <c r="BA130" s="423">
        <v>254174.66231898314</v>
      </c>
    </row>
    <row r="131" spans="1:53" x14ac:dyDescent="0.35">
      <c r="A131" t="s">
        <v>24</v>
      </c>
      <c r="B131" t="s">
        <v>877</v>
      </c>
      <c r="C131">
        <v>11.619800139437601</v>
      </c>
      <c r="D131">
        <v>68554.108259508896</v>
      </c>
      <c r="E131">
        <v>0.83</v>
      </c>
      <c r="F131">
        <v>661165.58047167503</v>
      </c>
      <c r="H131">
        <v>56899.909855392398</v>
      </c>
      <c r="I131">
        <v>56899.909855392398</v>
      </c>
      <c r="J131">
        <v>56899.909855392398</v>
      </c>
      <c r="K131">
        <v>56899.909855392398</v>
      </c>
      <c r="L131">
        <v>56899.909855392398</v>
      </c>
      <c r="M131">
        <v>56899.909855392398</v>
      </c>
      <c r="N131">
        <v>56899.909855392398</v>
      </c>
      <c r="O131">
        <v>56899.909855392398</v>
      </c>
      <c r="P131">
        <v>56899.909855392398</v>
      </c>
      <c r="Q131">
        <v>56899.909855392398</v>
      </c>
      <c r="R131">
        <v>56899.909855392398</v>
      </c>
      <c r="S131">
        <v>35266.572062359301</v>
      </c>
      <c r="AN131" t="s">
        <v>752</v>
      </c>
      <c r="AO131" t="s">
        <v>1323</v>
      </c>
      <c r="AP131" t="s">
        <v>701</v>
      </c>
      <c r="AQ131" t="s">
        <v>309</v>
      </c>
      <c r="AS131" s="591" t="s">
        <v>579</v>
      </c>
      <c r="AT131" s="591" t="s">
        <v>579</v>
      </c>
      <c r="AV131" t="s">
        <v>24</v>
      </c>
      <c r="AW131" t="s">
        <v>309</v>
      </c>
      <c r="AX131" t="s">
        <v>393</v>
      </c>
      <c r="BA131" s="423">
        <v>796585.0367128615</v>
      </c>
    </row>
    <row r="132" spans="1:53" x14ac:dyDescent="0.35">
      <c r="A132" t="s">
        <v>24</v>
      </c>
      <c r="B132" t="s">
        <v>878</v>
      </c>
      <c r="C132">
        <v>11.619800139437601</v>
      </c>
      <c r="D132">
        <v>1552.7627672142901</v>
      </c>
      <c r="E132">
        <v>0.83</v>
      </c>
      <c r="F132">
        <v>14975.5182057618</v>
      </c>
      <c r="H132">
        <v>1288.7930967878599</v>
      </c>
      <c r="I132">
        <v>1288.7930967878599</v>
      </c>
      <c r="J132">
        <v>1288.7930967878599</v>
      </c>
      <c r="K132">
        <v>1288.7930967878599</v>
      </c>
      <c r="L132">
        <v>1288.7930967878599</v>
      </c>
      <c r="M132">
        <v>1288.7930967878599</v>
      </c>
      <c r="N132">
        <v>1288.7930967878599</v>
      </c>
      <c r="O132">
        <v>1288.7930967878599</v>
      </c>
      <c r="P132">
        <v>1288.7930967878599</v>
      </c>
      <c r="Q132">
        <v>1288.7930967878599</v>
      </c>
      <c r="R132">
        <v>1288.7930967878599</v>
      </c>
      <c r="S132">
        <v>798.79414109533695</v>
      </c>
      <c r="AN132" t="s">
        <v>752</v>
      </c>
      <c r="AO132" t="s">
        <v>1323</v>
      </c>
      <c r="AP132" t="s">
        <v>701</v>
      </c>
      <c r="AQ132" t="s">
        <v>309</v>
      </c>
      <c r="AS132" s="591" t="s">
        <v>579</v>
      </c>
      <c r="AT132" s="591" t="s">
        <v>579</v>
      </c>
      <c r="AV132" t="s">
        <v>24</v>
      </c>
      <c r="AW132" t="s">
        <v>309</v>
      </c>
      <c r="AX132" t="s">
        <v>393</v>
      </c>
      <c r="BA132" s="423">
        <v>18042.793018990124</v>
      </c>
    </row>
    <row r="133" spans="1:53" x14ac:dyDescent="0.35">
      <c r="A133" t="s">
        <v>24</v>
      </c>
      <c r="B133" t="s">
        <v>879</v>
      </c>
      <c r="C133">
        <v>12.003194879906101</v>
      </c>
      <c r="D133">
        <v>129942847.095245</v>
      </c>
      <c r="E133">
        <v>0.83</v>
      </c>
      <c r="F133">
        <v>1249328281.7349401</v>
      </c>
      <c r="H133">
        <v>107852563.089053</v>
      </c>
      <c r="I133">
        <v>107852563.089053</v>
      </c>
      <c r="J133">
        <v>107647261.478036</v>
      </c>
      <c r="K133">
        <v>107410869.45617799</v>
      </c>
      <c r="L133">
        <v>105226735.820218</v>
      </c>
      <c r="M133">
        <v>101785929.836284</v>
      </c>
      <c r="N133">
        <v>100590447.238654</v>
      </c>
      <c r="O133">
        <v>100310105.917033</v>
      </c>
      <c r="P133">
        <v>99883586.862368196</v>
      </c>
      <c r="Q133">
        <v>91064966.922316894</v>
      </c>
      <c r="R133">
        <v>87166775.002927601</v>
      </c>
      <c r="S133">
        <v>46394802.8308492</v>
      </c>
      <c r="T133">
        <v>37671780.280244097</v>
      </c>
      <c r="U133">
        <v>25090110.0919392</v>
      </c>
      <c r="V133">
        <v>23379783.819780499</v>
      </c>
      <c r="AN133" t="s">
        <v>752</v>
      </c>
      <c r="AO133" t="s">
        <v>1323</v>
      </c>
      <c r="AP133" t="s">
        <v>701</v>
      </c>
      <c r="AQ133" t="s">
        <v>309</v>
      </c>
      <c r="AS133" s="591" t="s">
        <v>212</v>
      </c>
      <c r="AT133" s="591" t="s">
        <v>1340</v>
      </c>
      <c r="AU133" t="s">
        <v>1340</v>
      </c>
      <c r="AV133" t="s">
        <v>24</v>
      </c>
      <c r="AW133" t="s">
        <v>309</v>
      </c>
      <c r="AX133" t="s">
        <v>393</v>
      </c>
      <c r="BA133" s="423">
        <v>1505214797.2710121</v>
      </c>
    </row>
    <row r="134" spans="1:53" x14ac:dyDescent="0.35">
      <c r="A134" t="s">
        <v>24</v>
      </c>
      <c r="B134" t="s">
        <v>880</v>
      </c>
      <c r="C134">
        <v>10</v>
      </c>
      <c r="D134">
        <v>1612301.3307713701</v>
      </c>
      <c r="E134">
        <v>0.83</v>
      </c>
      <c r="F134">
        <v>13382101.0454024</v>
      </c>
      <c r="H134">
        <v>1338210.10454024</v>
      </c>
      <c r="I134">
        <v>1338210.10454024</v>
      </c>
      <c r="J134">
        <v>1338210.10454024</v>
      </c>
      <c r="K134">
        <v>1338210.10454024</v>
      </c>
      <c r="L134">
        <v>1338210.10454024</v>
      </c>
      <c r="M134">
        <v>1338210.10454024</v>
      </c>
      <c r="N134">
        <v>1338210.10454024</v>
      </c>
      <c r="O134">
        <v>1338210.10454024</v>
      </c>
      <c r="P134">
        <v>1338210.10454024</v>
      </c>
      <c r="Q134">
        <v>1338210.10454024</v>
      </c>
      <c r="AN134" t="s">
        <v>752</v>
      </c>
      <c r="AO134" t="s">
        <v>1323</v>
      </c>
      <c r="AP134" t="s">
        <v>701</v>
      </c>
      <c r="AQ134" t="s">
        <v>309</v>
      </c>
      <c r="AS134" s="591" t="s">
        <v>1354</v>
      </c>
      <c r="AT134" s="591" t="s">
        <v>1354</v>
      </c>
      <c r="AU134" t="s">
        <v>1354</v>
      </c>
      <c r="AV134" t="s">
        <v>24</v>
      </c>
      <c r="AW134" t="s">
        <v>309</v>
      </c>
      <c r="AX134" t="s">
        <v>393</v>
      </c>
      <c r="BA134" s="423">
        <v>16123013.307713736</v>
      </c>
    </row>
    <row r="135" spans="1:53" x14ac:dyDescent="0.35">
      <c r="A135" t="s">
        <v>24</v>
      </c>
      <c r="B135" t="s">
        <v>881</v>
      </c>
      <c r="C135">
        <v>11.872115693371599</v>
      </c>
      <c r="D135">
        <v>8955135.3256327994</v>
      </c>
      <c r="E135">
        <v>0.83</v>
      </c>
      <c r="F135">
        <v>88242614.187640294</v>
      </c>
      <c r="H135">
        <v>7432762.3202752201</v>
      </c>
      <c r="I135">
        <v>7432762.3202752201</v>
      </c>
      <c r="J135">
        <v>7432762.3202752201</v>
      </c>
      <c r="K135">
        <v>7432762.3202752201</v>
      </c>
      <c r="L135">
        <v>7432762.3202752201</v>
      </c>
      <c r="M135">
        <v>7406679.36617193</v>
      </c>
      <c r="N135">
        <v>7344687.1370435497</v>
      </c>
      <c r="O135">
        <v>7344687.1370435497</v>
      </c>
      <c r="P135">
        <v>7344687.1370435497</v>
      </c>
      <c r="Q135">
        <v>7344687.1370435497</v>
      </c>
      <c r="R135">
        <v>7336814.3536466304</v>
      </c>
      <c r="S135">
        <v>5726674.0754621597</v>
      </c>
      <c r="T135">
        <v>1215936.95624674</v>
      </c>
      <c r="U135">
        <v>6974.6432812760204</v>
      </c>
      <c r="V135">
        <v>6974.6432812760204</v>
      </c>
      <c r="AN135" t="s">
        <v>752</v>
      </c>
      <c r="AO135" t="s">
        <v>1323</v>
      </c>
      <c r="AP135" t="s">
        <v>701</v>
      </c>
      <c r="AQ135" t="s">
        <v>309</v>
      </c>
      <c r="AS135" s="591" t="s">
        <v>1354</v>
      </c>
      <c r="AT135" s="591" t="s">
        <v>1354</v>
      </c>
      <c r="AU135" t="s">
        <v>1354</v>
      </c>
      <c r="AV135" t="s">
        <v>24</v>
      </c>
      <c r="AW135" t="s">
        <v>309</v>
      </c>
      <c r="AX135" t="s">
        <v>393</v>
      </c>
      <c r="BA135" s="423">
        <v>106316402.63571121</v>
      </c>
    </row>
    <row r="136" spans="1:53" x14ac:dyDescent="0.35">
      <c r="A136" t="s">
        <v>24</v>
      </c>
      <c r="B136" t="s">
        <v>882</v>
      </c>
      <c r="C136">
        <v>10</v>
      </c>
      <c r="D136">
        <v>968597.80625593802</v>
      </c>
      <c r="E136">
        <v>0.83</v>
      </c>
      <c r="F136">
        <v>8039361.7919242904</v>
      </c>
      <c r="H136">
        <v>803936.17919242894</v>
      </c>
      <c r="I136">
        <v>803936.17919242894</v>
      </c>
      <c r="J136">
        <v>803936.17919242894</v>
      </c>
      <c r="K136">
        <v>803936.17919242894</v>
      </c>
      <c r="L136">
        <v>803936.17919242894</v>
      </c>
      <c r="M136">
        <v>803936.17919242894</v>
      </c>
      <c r="N136">
        <v>803936.17919242894</v>
      </c>
      <c r="O136">
        <v>803936.17919242894</v>
      </c>
      <c r="P136">
        <v>803936.17919242894</v>
      </c>
      <c r="Q136">
        <v>803936.17919242894</v>
      </c>
      <c r="AN136" t="s">
        <v>752</v>
      </c>
      <c r="AO136" t="s">
        <v>1323</v>
      </c>
      <c r="AP136" t="s">
        <v>701</v>
      </c>
      <c r="AQ136" t="s">
        <v>309</v>
      </c>
      <c r="AS136" s="591" t="s">
        <v>579</v>
      </c>
      <c r="AT136" s="591" t="s">
        <v>579</v>
      </c>
      <c r="AV136" t="s">
        <v>24</v>
      </c>
      <c r="AW136" t="s">
        <v>309</v>
      </c>
      <c r="AX136" t="s">
        <v>393</v>
      </c>
      <c r="BA136" s="423">
        <v>9685978.0625593867</v>
      </c>
    </row>
    <row r="137" spans="1:53" x14ac:dyDescent="0.35">
      <c r="A137" t="s">
        <v>24</v>
      </c>
      <c r="B137" t="s">
        <v>883</v>
      </c>
      <c r="C137">
        <v>8</v>
      </c>
      <c r="D137">
        <v>928900.88598566898</v>
      </c>
      <c r="E137">
        <v>0.83</v>
      </c>
      <c r="F137">
        <v>6167901.88294484</v>
      </c>
      <c r="H137">
        <v>770987.735368105</v>
      </c>
      <c r="I137">
        <v>770987.735368105</v>
      </c>
      <c r="J137">
        <v>770987.735368105</v>
      </c>
      <c r="K137">
        <v>770987.735368105</v>
      </c>
      <c r="L137">
        <v>770987.735368105</v>
      </c>
      <c r="M137">
        <v>770987.735368105</v>
      </c>
      <c r="N137">
        <v>770987.735368105</v>
      </c>
      <c r="O137">
        <v>770987.735368105</v>
      </c>
      <c r="AN137" t="s">
        <v>752</v>
      </c>
      <c r="AO137" t="s">
        <v>1323</v>
      </c>
      <c r="AP137" t="s">
        <v>701</v>
      </c>
      <c r="AQ137" t="s">
        <v>309</v>
      </c>
      <c r="AS137" s="591" t="s">
        <v>1354</v>
      </c>
      <c r="AT137" s="591" t="s">
        <v>1354</v>
      </c>
      <c r="AU137" t="s">
        <v>1354</v>
      </c>
      <c r="AV137" t="s">
        <v>24</v>
      </c>
      <c r="AW137" t="s">
        <v>309</v>
      </c>
      <c r="AX137" t="s">
        <v>393</v>
      </c>
      <c r="BA137" s="423">
        <v>7431207.08788535</v>
      </c>
    </row>
    <row r="138" spans="1:53" x14ac:dyDescent="0.35">
      <c r="A138" t="s">
        <v>24</v>
      </c>
      <c r="B138" t="s">
        <v>771</v>
      </c>
      <c r="C138">
        <v>8</v>
      </c>
      <c r="D138">
        <v>3362347.2401463599</v>
      </c>
      <c r="E138">
        <v>0.83</v>
      </c>
      <c r="F138">
        <v>22325985.674571801</v>
      </c>
      <c r="H138">
        <v>2790748.2093214798</v>
      </c>
      <c r="I138">
        <v>2790748.2093214798</v>
      </c>
      <c r="J138">
        <v>2790748.2093214798</v>
      </c>
      <c r="K138">
        <v>2790748.2093214798</v>
      </c>
      <c r="L138">
        <v>2790748.2093214798</v>
      </c>
      <c r="M138">
        <v>2790748.2093214798</v>
      </c>
      <c r="N138">
        <v>2790748.2093214798</v>
      </c>
      <c r="O138">
        <v>2790748.2093214798</v>
      </c>
      <c r="AN138" t="s">
        <v>752</v>
      </c>
      <c r="AO138" t="s">
        <v>1323</v>
      </c>
      <c r="AP138" t="s">
        <v>701</v>
      </c>
      <c r="AQ138" t="s">
        <v>309</v>
      </c>
      <c r="AS138" s="591" t="s">
        <v>573</v>
      </c>
      <c r="AT138" s="591" t="s">
        <v>573</v>
      </c>
      <c r="AV138" t="s">
        <v>24</v>
      </c>
      <c r="AW138" t="s">
        <v>309</v>
      </c>
      <c r="AX138" t="s">
        <v>393</v>
      </c>
      <c r="BA138" s="423">
        <v>26898777.921170846</v>
      </c>
    </row>
    <row r="139" spans="1:53" x14ac:dyDescent="0.35">
      <c r="A139" t="s">
        <v>24</v>
      </c>
      <c r="B139" t="s">
        <v>884</v>
      </c>
      <c r="C139">
        <v>8</v>
      </c>
      <c r="D139">
        <v>1350755.79358254</v>
      </c>
      <c r="E139">
        <v>0.83</v>
      </c>
      <c r="F139">
        <v>8969018.4693880491</v>
      </c>
      <c r="H139">
        <v>1121127.3086735101</v>
      </c>
      <c r="I139">
        <v>1121127.3086735101</v>
      </c>
      <c r="J139">
        <v>1121127.3086735101</v>
      </c>
      <c r="K139">
        <v>1121127.3086735101</v>
      </c>
      <c r="L139">
        <v>1121127.3086735101</v>
      </c>
      <c r="M139">
        <v>1121127.3086735101</v>
      </c>
      <c r="N139">
        <v>1121127.3086735101</v>
      </c>
      <c r="O139">
        <v>1121127.3086735101</v>
      </c>
      <c r="AN139" t="s">
        <v>752</v>
      </c>
      <c r="AO139" t="s">
        <v>1323</v>
      </c>
      <c r="AP139" t="s">
        <v>701</v>
      </c>
      <c r="AQ139" t="s">
        <v>309</v>
      </c>
      <c r="AS139" s="591" t="s">
        <v>573</v>
      </c>
      <c r="AT139" s="591" t="s">
        <v>573</v>
      </c>
      <c r="AV139" t="s">
        <v>24</v>
      </c>
      <c r="AW139" t="s">
        <v>309</v>
      </c>
      <c r="AX139" t="s">
        <v>393</v>
      </c>
      <c r="BA139" s="423">
        <v>10806046.348660301</v>
      </c>
    </row>
    <row r="140" spans="1:53" x14ac:dyDescent="0.35">
      <c r="A140" t="s">
        <v>24</v>
      </c>
      <c r="B140" t="s">
        <v>885</v>
      </c>
      <c r="C140">
        <v>11.619800139437601</v>
      </c>
      <c r="D140">
        <v>49508089.704768598</v>
      </c>
      <c r="E140">
        <v>0.83</v>
      </c>
      <c r="F140">
        <v>477477509.35345</v>
      </c>
      <c r="H140">
        <v>41091714.454957902</v>
      </c>
      <c r="I140">
        <v>41091714.454957902</v>
      </c>
      <c r="J140">
        <v>41091714.454957902</v>
      </c>
      <c r="K140">
        <v>41091714.454957902</v>
      </c>
      <c r="L140">
        <v>41091714.454957902</v>
      </c>
      <c r="M140">
        <v>41091714.454957902</v>
      </c>
      <c r="N140">
        <v>41091714.454957902</v>
      </c>
      <c r="O140">
        <v>41091714.454957902</v>
      </c>
      <c r="P140">
        <v>41091714.454957902</v>
      </c>
      <c r="Q140">
        <v>41091714.454957902</v>
      </c>
      <c r="R140">
        <v>41091714.454957902</v>
      </c>
      <c r="S140">
        <v>25468650.3489131</v>
      </c>
      <c r="AN140" t="s">
        <v>752</v>
      </c>
      <c r="AO140" t="s">
        <v>1323</v>
      </c>
      <c r="AP140" t="s">
        <v>701</v>
      </c>
      <c r="AQ140" t="s">
        <v>309</v>
      </c>
      <c r="AS140" s="591" t="s">
        <v>212</v>
      </c>
      <c r="AT140" s="591" t="s">
        <v>1340</v>
      </c>
      <c r="AU140" t="s">
        <v>1340</v>
      </c>
      <c r="AV140" t="s">
        <v>24</v>
      </c>
      <c r="AW140" t="s">
        <v>309</v>
      </c>
      <c r="AX140" t="s">
        <v>393</v>
      </c>
      <c r="BA140" s="423">
        <v>575274107.65475905</v>
      </c>
    </row>
    <row r="141" spans="1:53" x14ac:dyDescent="0.35">
      <c r="A141" t="s">
        <v>24</v>
      </c>
      <c r="B141" t="s">
        <v>886</v>
      </c>
      <c r="C141">
        <v>11.632920387740199</v>
      </c>
      <c r="D141">
        <v>212136.35446572301</v>
      </c>
      <c r="E141">
        <v>0.83</v>
      </c>
      <c r="F141">
        <v>2048245.2179614999</v>
      </c>
      <c r="H141">
        <v>176073.17420655</v>
      </c>
      <c r="I141">
        <v>176073.17420655</v>
      </c>
      <c r="J141">
        <v>176073.17420655</v>
      </c>
      <c r="K141">
        <v>176073.17420655</v>
      </c>
      <c r="L141">
        <v>176073.17420655</v>
      </c>
      <c r="M141">
        <v>176073.17420655</v>
      </c>
      <c r="N141">
        <v>176073.17420655</v>
      </c>
      <c r="O141">
        <v>176073.17420655</v>
      </c>
      <c r="P141">
        <v>176073.17420655</v>
      </c>
      <c r="Q141">
        <v>176073.17420655</v>
      </c>
      <c r="R141">
        <v>176073.17420655</v>
      </c>
      <c r="S141">
        <v>110603.40941290199</v>
      </c>
      <c r="T141">
        <v>836.89227655145896</v>
      </c>
      <c r="AN141" t="s">
        <v>752</v>
      </c>
      <c r="AO141" t="s">
        <v>1323</v>
      </c>
      <c r="AP141" t="s">
        <v>701</v>
      </c>
      <c r="AQ141" t="s">
        <v>309</v>
      </c>
      <c r="AS141" s="591" t="s">
        <v>212</v>
      </c>
      <c r="AT141" s="591" t="s">
        <v>1340</v>
      </c>
      <c r="AV141" t="s">
        <v>24</v>
      </c>
      <c r="AW141" t="s">
        <v>309</v>
      </c>
      <c r="AX141" t="s">
        <v>393</v>
      </c>
      <c r="BA141" s="423">
        <v>2467765.322845181</v>
      </c>
    </row>
    <row r="142" spans="1:53" x14ac:dyDescent="0.35">
      <c r="A142" t="s">
        <v>24</v>
      </c>
      <c r="B142" t="s">
        <v>887</v>
      </c>
      <c r="C142">
        <v>8</v>
      </c>
      <c r="D142">
        <v>78750.1396184888</v>
      </c>
      <c r="E142">
        <v>0.83</v>
      </c>
      <c r="F142">
        <v>522900.92706676503</v>
      </c>
      <c r="H142">
        <v>65362.615883345701</v>
      </c>
      <c r="I142">
        <v>65362.615883345701</v>
      </c>
      <c r="J142">
        <v>65362.615883345701</v>
      </c>
      <c r="K142">
        <v>65362.615883345701</v>
      </c>
      <c r="L142">
        <v>65362.615883345701</v>
      </c>
      <c r="M142">
        <v>65362.615883345701</v>
      </c>
      <c r="N142">
        <v>65362.615883345701</v>
      </c>
      <c r="O142">
        <v>65362.615883345701</v>
      </c>
      <c r="AN142" t="s">
        <v>752</v>
      </c>
      <c r="AO142" t="s">
        <v>1323</v>
      </c>
      <c r="AP142" t="s">
        <v>701</v>
      </c>
      <c r="AQ142" t="s">
        <v>309</v>
      </c>
      <c r="AS142" s="591" t="s">
        <v>573</v>
      </c>
      <c r="AT142" s="591" t="s">
        <v>573</v>
      </c>
      <c r="AV142" t="s">
        <v>24</v>
      </c>
      <c r="AW142" t="s">
        <v>309</v>
      </c>
      <c r="AX142" t="s">
        <v>393</v>
      </c>
      <c r="BA142" s="423">
        <v>630001.1169479097</v>
      </c>
    </row>
    <row r="143" spans="1:53" x14ac:dyDescent="0.35">
      <c r="A143" t="s">
        <v>24</v>
      </c>
      <c r="B143" t="s">
        <v>888</v>
      </c>
      <c r="C143">
        <v>8</v>
      </c>
      <c r="D143">
        <v>4346.3060167595404</v>
      </c>
      <c r="E143">
        <v>0.83</v>
      </c>
      <c r="F143">
        <v>28859.471951283402</v>
      </c>
      <c r="H143">
        <v>3607.4339939104202</v>
      </c>
      <c r="I143">
        <v>3607.4339939104202</v>
      </c>
      <c r="J143">
        <v>3607.4339939104202</v>
      </c>
      <c r="K143">
        <v>3607.4339939104202</v>
      </c>
      <c r="L143">
        <v>3607.4339939104202</v>
      </c>
      <c r="M143">
        <v>3607.4339939104202</v>
      </c>
      <c r="N143">
        <v>3607.4339939104202</v>
      </c>
      <c r="O143">
        <v>3607.4339939104202</v>
      </c>
      <c r="AN143" t="s">
        <v>752</v>
      </c>
      <c r="AO143" t="s">
        <v>1323</v>
      </c>
      <c r="AP143" t="s">
        <v>701</v>
      </c>
      <c r="AQ143" t="s">
        <v>309</v>
      </c>
      <c r="AS143" s="591" t="s">
        <v>573</v>
      </c>
      <c r="AT143" s="591" t="s">
        <v>573</v>
      </c>
      <c r="AV143" t="s">
        <v>24</v>
      </c>
      <c r="AW143" t="s">
        <v>309</v>
      </c>
      <c r="AX143" t="s">
        <v>393</v>
      </c>
      <c r="BA143" s="423">
        <v>34770.448134076389</v>
      </c>
    </row>
    <row r="144" spans="1:53" x14ac:dyDescent="0.35">
      <c r="A144" t="s">
        <v>24</v>
      </c>
      <c r="B144" t="s">
        <v>889</v>
      </c>
      <c r="C144">
        <v>15</v>
      </c>
      <c r="D144">
        <v>300053.52673254901</v>
      </c>
      <c r="E144">
        <v>0.83</v>
      </c>
      <c r="F144">
        <v>3735666.4078202299</v>
      </c>
      <c r="H144">
        <v>249044.42718801499</v>
      </c>
      <c r="I144">
        <v>249044.42718801499</v>
      </c>
      <c r="J144">
        <v>249044.42718801499</v>
      </c>
      <c r="K144">
        <v>249044.42718801499</v>
      </c>
      <c r="L144">
        <v>249044.42718801499</v>
      </c>
      <c r="M144">
        <v>249044.42718801499</v>
      </c>
      <c r="N144">
        <v>249044.42718801499</v>
      </c>
      <c r="O144">
        <v>249044.42718801499</v>
      </c>
      <c r="P144">
        <v>249044.42718801499</v>
      </c>
      <c r="Q144">
        <v>249044.42718801499</v>
      </c>
      <c r="R144">
        <v>249044.42718801499</v>
      </c>
      <c r="S144">
        <v>249044.42718801499</v>
      </c>
      <c r="T144">
        <v>249044.42718801499</v>
      </c>
      <c r="U144">
        <v>249044.42718801499</v>
      </c>
      <c r="V144">
        <v>249044.42718801499</v>
      </c>
      <c r="W144">
        <v>4.4239177154994899E-10</v>
      </c>
      <c r="AN144" t="s">
        <v>752</v>
      </c>
      <c r="AO144" t="s">
        <v>1323</v>
      </c>
      <c r="AP144" t="s">
        <v>701</v>
      </c>
      <c r="AQ144" t="s">
        <v>309</v>
      </c>
      <c r="AS144" s="591" t="s">
        <v>1354</v>
      </c>
      <c r="AT144" s="591" t="s">
        <v>1354</v>
      </c>
      <c r="AV144" t="s">
        <v>24</v>
      </c>
      <c r="AW144" t="s">
        <v>309</v>
      </c>
      <c r="AX144" t="s">
        <v>393</v>
      </c>
      <c r="BA144" s="423">
        <v>4500802.9009882286</v>
      </c>
    </row>
    <row r="145" spans="1:53" x14ac:dyDescent="0.35">
      <c r="A145" t="s">
        <v>24</v>
      </c>
      <c r="B145" t="s">
        <v>890</v>
      </c>
      <c r="C145">
        <v>10</v>
      </c>
      <c r="D145">
        <v>145493.95444422201</v>
      </c>
      <c r="E145">
        <v>0.83</v>
      </c>
      <c r="F145">
        <v>1207599.8218870501</v>
      </c>
      <c r="H145">
        <v>120759.98218870501</v>
      </c>
      <c r="I145">
        <v>120759.98218870501</v>
      </c>
      <c r="J145">
        <v>120759.98218870501</v>
      </c>
      <c r="K145">
        <v>120759.98218870501</v>
      </c>
      <c r="L145">
        <v>120759.98218870501</v>
      </c>
      <c r="M145">
        <v>120759.98218870501</v>
      </c>
      <c r="N145">
        <v>120759.98218870501</v>
      </c>
      <c r="O145">
        <v>120759.98218870501</v>
      </c>
      <c r="P145">
        <v>120759.98218870501</v>
      </c>
      <c r="Q145">
        <v>120759.98218870501</v>
      </c>
      <c r="AN145" t="s">
        <v>752</v>
      </c>
      <c r="AO145" t="s">
        <v>1323</v>
      </c>
      <c r="AP145" t="s">
        <v>701</v>
      </c>
      <c r="AQ145" t="s">
        <v>309</v>
      </c>
      <c r="AS145" s="591" t="s">
        <v>1354</v>
      </c>
      <c r="AT145" s="591" t="s">
        <v>1354</v>
      </c>
      <c r="AU145" t="s">
        <v>1354</v>
      </c>
      <c r="AV145" t="s">
        <v>24</v>
      </c>
      <c r="AW145" t="s">
        <v>309</v>
      </c>
      <c r="AX145" t="s">
        <v>393</v>
      </c>
      <c r="BA145" s="423">
        <v>1454939.544442229</v>
      </c>
    </row>
    <row r="146" spans="1:53" x14ac:dyDescent="0.35">
      <c r="A146" t="s">
        <v>24</v>
      </c>
      <c r="B146" t="s">
        <v>891</v>
      </c>
      <c r="C146">
        <v>11.417106038585899</v>
      </c>
      <c r="D146">
        <v>756651.2971196</v>
      </c>
      <c r="E146">
        <v>0.83</v>
      </c>
      <c r="F146">
        <v>7170177.5175618697</v>
      </c>
      <c r="H146">
        <v>628020.57660926797</v>
      </c>
      <c r="I146">
        <v>628020.57660926797</v>
      </c>
      <c r="J146">
        <v>628020.57660926797</v>
      </c>
      <c r="K146">
        <v>628020.57660926797</v>
      </c>
      <c r="L146">
        <v>628020.57660926797</v>
      </c>
      <c r="M146">
        <v>628020.57660926797</v>
      </c>
      <c r="N146">
        <v>628020.57660926797</v>
      </c>
      <c r="O146">
        <v>628020.57660926797</v>
      </c>
      <c r="P146">
        <v>626819.66271079995</v>
      </c>
      <c r="Q146">
        <v>579888.98431888002</v>
      </c>
      <c r="R146">
        <v>579888.98431888002</v>
      </c>
      <c r="S146">
        <v>359415.27333917201</v>
      </c>
      <c r="AN146" t="s">
        <v>752</v>
      </c>
      <c r="AO146" t="s">
        <v>1323</v>
      </c>
      <c r="AP146" t="s">
        <v>701</v>
      </c>
      <c r="AQ146" t="s">
        <v>309</v>
      </c>
      <c r="AS146" s="591" t="s">
        <v>1354</v>
      </c>
      <c r="AT146" s="591" t="s">
        <v>1354</v>
      </c>
      <c r="AU146" t="s">
        <v>1354</v>
      </c>
      <c r="AV146" t="s">
        <v>24</v>
      </c>
      <c r="AW146" t="s">
        <v>309</v>
      </c>
      <c r="AX146" t="s">
        <v>393</v>
      </c>
      <c r="BA146" s="423">
        <v>8638768.0934480354</v>
      </c>
    </row>
    <row r="147" spans="1:53" x14ac:dyDescent="0.35">
      <c r="A147" t="s">
        <v>24</v>
      </c>
      <c r="B147" t="s">
        <v>892</v>
      </c>
      <c r="C147">
        <v>8</v>
      </c>
      <c r="D147">
        <v>404975.93840235</v>
      </c>
      <c r="E147">
        <v>0.83</v>
      </c>
      <c r="F147">
        <v>2689040.2309916099</v>
      </c>
      <c r="H147">
        <v>336130.028873951</v>
      </c>
      <c r="I147">
        <v>336130.028873951</v>
      </c>
      <c r="J147">
        <v>336130.028873951</v>
      </c>
      <c r="K147">
        <v>336130.028873951</v>
      </c>
      <c r="L147">
        <v>336130.028873951</v>
      </c>
      <c r="M147">
        <v>336130.028873951</v>
      </c>
      <c r="N147">
        <v>336130.028873951</v>
      </c>
      <c r="O147">
        <v>336130.028873951</v>
      </c>
      <c r="AN147" t="s">
        <v>752</v>
      </c>
      <c r="AO147" t="s">
        <v>1323</v>
      </c>
      <c r="AP147" t="s">
        <v>701</v>
      </c>
      <c r="AQ147" t="s">
        <v>309</v>
      </c>
      <c r="AS147" s="591" t="s">
        <v>573</v>
      </c>
      <c r="AT147" s="591" t="s">
        <v>573</v>
      </c>
      <c r="AV147" t="s">
        <v>24</v>
      </c>
      <c r="AW147" t="s">
        <v>309</v>
      </c>
      <c r="AX147" t="s">
        <v>393</v>
      </c>
      <c r="BA147" s="423">
        <v>3239807.507218807</v>
      </c>
    </row>
    <row r="148" spans="1:53" x14ac:dyDescent="0.35">
      <c r="A148" t="s">
        <v>24</v>
      </c>
      <c r="B148" t="s">
        <v>893</v>
      </c>
      <c r="C148">
        <v>8</v>
      </c>
      <c r="D148">
        <v>81620.897023943602</v>
      </c>
      <c r="E148">
        <v>0.83</v>
      </c>
      <c r="F148">
        <v>541962.75623898604</v>
      </c>
      <c r="H148">
        <v>67745.344529873197</v>
      </c>
      <c r="I148">
        <v>67745.344529873197</v>
      </c>
      <c r="J148">
        <v>67745.344529873197</v>
      </c>
      <c r="K148">
        <v>67745.344529873197</v>
      </c>
      <c r="L148">
        <v>67745.344529873197</v>
      </c>
      <c r="M148">
        <v>67745.344529873197</v>
      </c>
      <c r="N148">
        <v>67745.344529873197</v>
      </c>
      <c r="O148">
        <v>67745.344529873197</v>
      </c>
      <c r="AN148" t="s">
        <v>752</v>
      </c>
      <c r="AO148" t="s">
        <v>1323</v>
      </c>
      <c r="AP148" t="s">
        <v>701</v>
      </c>
      <c r="AQ148" t="s">
        <v>309</v>
      </c>
      <c r="AS148" s="591" t="s">
        <v>573</v>
      </c>
      <c r="AT148" s="591" t="s">
        <v>573</v>
      </c>
      <c r="AV148" t="s">
        <v>24</v>
      </c>
      <c r="AW148" t="s">
        <v>309</v>
      </c>
      <c r="AX148" t="s">
        <v>393</v>
      </c>
      <c r="BA148" s="423">
        <v>652967.17619154952</v>
      </c>
    </row>
    <row r="149" spans="1:53" x14ac:dyDescent="0.35">
      <c r="A149" t="s">
        <v>24</v>
      </c>
      <c r="B149" t="s">
        <v>894</v>
      </c>
      <c r="C149">
        <v>8</v>
      </c>
      <c r="D149">
        <v>1404.4313620268599</v>
      </c>
      <c r="E149">
        <v>0.83</v>
      </c>
      <c r="F149">
        <v>9325.4242438583606</v>
      </c>
      <c r="H149">
        <v>1165.6780304823001</v>
      </c>
      <c r="I149">
        <v>1165.6780304823001</v>
      </c>
      <c r="J149">
        <v>1165.6780304823001</v>
      </c>
      <c r="K149">
        <v>1165.6780304823001</v>
      </c>
      <c r="L149">
        <v>1165.6780304823001</v>
      </c>
      <c r="M149">
        <v>1165.6780304823001</v>
      </c>
      <c r="N149">
        <v>1165.6780304823001</v>
      </c>
      <c r="O149">
        <v>1165.6780304823001</v>
      </c>
      <c r="AN149" t="s">
        <v>752</v>
      </c>
      <c r="AO149" t="s">
        <v>1323</v>
      </c>
      <c r="AP149" t="s">
        <v>701</v>
      </c>
      <c r="AQ149" t="s">
        <v>309</v>
      </c>
      <c r="AS149" s="591" t="s">
        <v>573</v>
      </c>
      <c r="AT149" s="591" t="s">
        <v>573</v>
      </c>
      <c r="AV149" t="s">
        <v>24</v>
      </c>
      <c r="AW149" t="s">
        <v>309</v>
      </c>
      <c r="AX149" t="s">
        <v>393</v>
      </c>
      <c r="BA149" s="423">
        <v>11235.450896214892</v>
      </c>
    </row>
    <row r="150" spans="1:53" x14ac:dyDescent="0.35">
      <c r="A150" t="s">
        <v>24</v>
      </c>
      <c r="B150" t="s">
        <v>895</v>
      </c>
      <c r="C150">
        <v>12.2387854536889</v>
      </c>
      <c r="D150">
        <v>372568.43947590998</v>
      </c>
      <c r="E150">
        <v>0.83</v>
      </c>
      <c r="F150">
        <v>3127801.7305544801</v>
      </c>
      <c r="H150">
        <v>309231.80476500501</v>
      </c>
      <c r="I150">
        <v>309231.80476500501</v>
      </c>
      <c r="J150">
        <v>309231.80476500501</v>
      </c>
      <c r="K150">
        <v>307678.57265483402</v>
      </c>
      <c r="L150">
        <v>307678.57265483402</v>
      </c>
      <c r="M150">
        <v>242464.06170578499</v>
      </c>
      <c r="N150">
        <v>242464.06170578499</v>
      </c>
      <c r="O150">
        <v>242464.06170578499</v>
      </c>
      <c r="P150">
        <v>230394.567737498</v>
      </c>
      <c r="Q150">
        <v>132966.01368053301</v>
      </c>
      <c r="R150">
        <v>124210.362519574</v>
      </c>
      <c r="S150">
        <v>93405.179479712606</v>
      </c>
      <c r="T150">
        <v>92831.553251687001</v>
      </c>
      <c r="U150">
        <v>92831.553251687001</v>
      </c>
      <c r="V150">
        <v>90717.755911748405</v>
      </c>
      <c r="AN150" t="s">
        <v>752</v>
      </c>
      <c r="AO150" t="s">
        <v>1323</v>
      </c>
      <c r="AP150" t="s">
        <v>701</v>
      </c>
      <c r="AQ150" t="s">
        <v>309</v>
      </c>
      <c r="AS150" s="591" t="s">
        <v>212</v>
      </c>
      <c r="AT150" s="591" t="s">
        <v>1340</v>
      </c>
      <c r="AU150" t="s">
        <v>1340</v>
      </c>
      <c r="AV150" t="s">
        <v>24</v>
      </c>
      <c r="AW150" t="s">
        <v>309</v>
      </c>
      <c r="AX150" t="s">
        <v>393</v>
      </c>
      <c r="BA150" s="423">
        <v>3768435.819945157</v>
      </c>
    </row>
    <row r="151" spans="1:53" x14ac:dyDescent="0.35">
      <c r="A151" t="s">
        <v>24</v>
      </c>
      <c r="B151" t="s">
        <v>896</v>
      </c>
      <c r="C151">
        <v>8</v>
      </c>
      <c r="D151">
        <v>14335.7991481669</v>
      </c>
      <c r="E151">
        <v>0.83</v>
      </c>
      <c r="F151">
        <v>95189.706343828206</v>
      </c>
      <c r="H151">
        <v>11898.7132929785</v>
      </c>
      <c r="I151">
        <v>11898.7132929785</v>
      </c>
      <c r="J151">
        <v>11898.7132929785</v>
      </c>
      <c r="K151">
        <v>11898.7132929785</v>
      </c>
      <c r="L151">
        <v>11898.7132929785</v>
      </c>
      <c r="M151">
        <v>11898.7132929785</v>
      </c>
      <c r="N151">
        <v>11898.7132929785</v>
      </c>
      <c r="O151">
        <v>11898.7132929785</v>
      </c>
      <c r="AN151" t="s">
        <v>752</v>
      </c>
      <c r="AO151" t="s">
        <v>1323</v>
      </c>
      <c r="AP151" t="s">
        <v>701</v>
      </c>
      <c r="AQ151" t="s">
        <v>309</v>
      </c>
      <c r="AS151" s="591" t="s">
        <v>573</v>
      </c>
      <c r="AT151" s="591" t="s">
        <v>573</v>
      </c>
      <c r="AV151" t="s">
        <v>24</v>
      </c>
      <c r="AW151" t="s">
        <v>309</v>
      </c>
      <c r="AX151" t="s">
        <v>393</v>
      </c>
      <c r="BA151" s="423">
        <v>114686.3931853352</v>
      </c>
    </row>
    <row r="152" spans="1:53" x14ac:dyDescent="0.35">
      <c r="A152" t="s">
        <v>24</v>
      </c>
      <c r="B152" t="s">
        <v>897</v>
      </c>
      <c r="C152">
        <v>8</v>
      </c>
      <c r="D152">
        <v>67654.909933623596</v>
      </c>
      <c r="E152">
        <v>0.83</v>
      </c>
      <c r="F152">
        <v>449228.601959261</v>
      </c>
      <c r="H152">
        <v>56153.575244907603</v>
      </c>
      <c r="I152">
        <v>56153.575244907603</v>
      </c>
      <c r="J152">
        <v>56153.575244907603</v>
      </c>
      <c r="K152">
        <v>56153.575244907603</v>
      </c>
      <c r="L152">
        <v>56153.575244907603</v>
      </c>
      <c r="M152">
        <v>56153.575244907603</v>
      </c>
      <c r="N152">
        <v>56153.575244907603</v>
      </c>
      <c r="O152">
        <v>56153.575244907603</v>
      </c>
      <c r="AN152" t="s">
        <v>752</v>
      </c>
      <c r="AO152" t="s">
        <v>1323</v>
      </c>
      <c r="AP152" t="s">
        <v>701</v>
      </c>
      <c r="AQ152" t="s">
        <v>309</v>
      </c>
      <c r="AS152" s="591" t="s">
        <v>573</v>
      </c>
      <c r="AT152" s="591" t="s">
        <v>573</v>
      </c>
      <c r="AV152" t="s">
        <v>24</v>
      </c>
      <c r="AW152" t="s">
        <v>309</v>
      </c>
      <c r="AX152" t="s">
        <v>393</v>
      </c>
      <c r="BA152" s="423">
        <v>541239.27946898923</v>
      </c>
    </row>
    <row r="153" spans="1:53" x14ac:dyDescent="0.35">
      <c r="A153" t="s">
        <v>26</v>
      </c>
      <c r="B153" t="s">
        <v>578</v>
      </c>
      <c r="C153">
        <v>10</v>
      </c>
      <c r="D153">
        <v>90604.737586342206</v>
      </c>
      <c r="E153">
        <v>0.78</v>
      </c>
      <c r="F153">
        <v>706716.95317346998</v>
      </c>
      <c r="H153">
        <v>70671.695317346996</v>
      </c>
      <c r="I153">
        <v>70671.695317346996</v>
      </c>
      <c r="J153">
        <v>70671.695317346996</v>
      </c>
      <c r="K153">
        <v>70671.695317346996</v>
      </c>
      <c r="L153">
        <v>70671.695317346996</v>
      </c>
      <c r="M153">
        <v>70671.695317346996</v>
      </c>
      <c r="N153">
        <v>70671.695317346996</v>
      </c>
      <c r="O153">
        <v>70671.695317346996</v>
      </c>
      <c r="P153">
        <v>70671.695317346996</v>
      </c>
      <c r="Q153">
        <v>70671.695317346996</v>
      </c>
      <c r="AN153" t="s">
        <v>752</v>
      </c>
      <c r="AO153" t="s">
        <v>1323</v>
      </c>
      <c r="AP153" t="s">
        <v>701</v>
      </c>
      <c r="AQ153" t="s">
        <v>309</v>
      </c>
      <c r="AR153" s="589" t="s">
        <v>578</v>
      </c>
      <c r="AS153" s="591" t="s">
        <v>578</v>
      </c>
      <c r="AT153" s="591" t="s">
        <v>578</v>
      </c>
      <c r="AU153" t="s">
        <v>578</v>
      </c>
      <c r="AV153" t="s">
        <v>26</v>
      </c>
      <c r="AW153" t="s">
        <v>309</v>
      </c>
      <c r="AX153" t="s">
        <v>393</v>
      </c>
      <c r="BA153" s="423">
        <v>906047.37586342299</v>
      </c>
    </row>
    <row r="154" spans="1:53" x14ac:dyDescent="0.35">
      <c r="A154" t="s">
        <v>26</v>
      </c>
      <c r="B154" t="s">
        <v>898</v>
      </c>
      <c r="C154">
        <v>12</v>
      </c>
      <c r="D154">
        <v>736094.00165321399</v>
      </c>
      <c r="E154">
        <v>0.78</v>
      </c>
      <c r="F154">
        <v>6889839.8554740902</v>
      </c>
      <c r="H154">
        <v>574153.32128950697</v>
      </c>
      <c r="I154">
        <v>574153.32128950697</v>
      </c>
      <c r="J154">
        <v>574153.32128950697</v>
      </c>
      <c r="K154">
        <v>574153.32128950697</v>
      </c>
      <c r="L154">
        <v>574153.32128950697</v>
      </c>
      <c r="M154">
        <v>574153.32128950697</v>
      </c>
      <c r="N154">
        <v>574153.32128950697</v>
      </c>
      <c r="O154">
        <v>574153.32128950697</v>
      </c>
      <c r="P154">
        <v>574153.32128950697</v>
      </c>
      <c r="Q154">
        <v>574153.32128950697</v>
      </c>
      <c r="R154">
        <v>574153.32128950697</v>
      </c>
      <c r="S154">
        <v>574153.32128950697</v>
      </c>
      <c r="AN154" t="s">
        <v>752</v>
      </c>
      <c r="AO154" t="s">
        <v>1323</v>
      </c>
      <c r="AP154" t="s">
        <v>701</v>
      </c>
      <c r="AQ154" t="s">
        <v>309</v>
      </c>
      <c r="AS154" s="591" t="s">
        <v>587</v>
      </c>
      <c r="AT154" s="591" t="s">
        <v>587</v>
      </c>
      <c r="AV154" t="s">
        <v>26</v>
      </c>
      <c r="AW154" t="s">
        <v>309</v>
      </c>
      <c r="AX154" t="s">
        <v>393</v>
      </c>
      <c r="BA154" s="423">
        <v>8833128.0198385771</v>
      </c>
    </row>
    <row r="155" spans="1:53" x14ac:dyDescent="0.35">
      <c r="A155" t="s">
        <v>26</v>
      </c>
      <c r="B155" t="s">
        <v>899</v>
      </c>
      <c r="C155">
        <v>5</v>
      </c>
      <c r="D155">
        <v>1489.3251289070399</v>
      </c>
      <c r="E155">
        <v>0.78</v>
      </c>
      <c r="F155">
        <v>5808.3680027374503</v>
      </c>
      <c r="H155">
        <v>1161.67360054749</v>
      </c>
      <c r="I155">
        <v>1161.67360054749</v>
      </c>
      <c r="J155">
        <v>1161.67360054749</v>
      </c>
      <c r="K155">
        <v>1161.67360054749</v>
      </c>
      <c r="L155">
        <v>1161.67360054749</v>
      </c>
      <c r="AN155" t="s">
        <v>752</v>
      </c>
      <c r="AO155" t="s">
        <v>1323</v>
      </c>
      <c r="AP155" t="s">
        <v>701</v>
      </c>
      <c r="AQ155" t="s">
        <v>309</v>
      </c>
      <c r="AS155" s="591" t="s">
        <v>588</v>
      </c>
      <c r="AT155" s="591" t="s">
        <v>588</v>
      </c>
      <c r="AV155" t="s">
        <v>26</v>
      </c>
      <c r="AW155" t="s">
        <v>309</v>
      </c>
      <c r="AX155" t="s">
        <v>393</v>
      </c>
      <c r="BA155" s="423">
        <v>7446.6256445351928</v>
      </c>
    </row>
    <row r="156" spans="1:53" x14ac:dyDescent="0.35">
      <c r="A156" t="s">
        <v>26</v>
      </c>
      <c r="B156" t="s">
        <v>900</v>
      </c>
      <c r="C156">
        <v>12</v>
      </c>
      <c r="D156">
        <v>372589.21966663603</v>
      </c>
      <c r="E156">
        <v>0.78</v>
      </c>
      <c r="F156">
        <v>3487435.0960797202</v>
      </c>
      <c r="H156">
        <v>290619.591339976</v>
      </c>
      <c r="I156">
        <v>290619.591339976</v>
      </c>
      <c r="J156">
        <v>290619.591339976</v>
      </c>
      <c r="K156">
        <v>290619.591339976</v>
      </c>
      <c r="L156">
        <v>290619.591339976</v>
      </c>
      <c r="M156">
        <v>290619.591339976</v>
      </c>
      <c r="N156">
        <v>290619.591339976</v>
      </c>
      <c r="O156">
        <v>290619.591339976</v>
      </c>
      <c r="P156">
        <v>290619.591339976</v>
      </c>
      <c r="Q156">
        <v>290619.591339976</v>
      </c>
      <c r="R156">
        <v>290619.591339976</v>
      </c>
      <c r="S156">
        <v>290619.591339976</v>
      </c>
      <c r="AN156" t="s">
        <v>752</v>
      </c>
      <c r="AO156" t="s">
        <v>1323</v>
      </c>
      <c r="AP156" t="s">
        <v>701</v>
      </c>
      <c r="AQ156" t="s">
        <v>309</v>
      </c>
      <c r="AS156" s="591" t="s">
        <v>1355</v>
      </c>
      <c r="AT156" s="591" t="s">
        <v>1355</v>
      </c>
      <c r="AV156" t="s">
        <v>26</v>
      </c>
      <c r="AW156" t="s">
        <v>309</v>
      </c>
      <c r="AX156" t="s">
        <v>393</v>
      </c>
      <c r="BA156" s="423">
        <v>4471070.6359996414</v>
      </c>
    </row>
    <row r="157" spans="1:53" x14ac:dyDescent="0.35">
      <c r="A157" t="s">
        <v>26</v>
      </c>
      <c r="B157" t="s">
        <v>901</v>
      </c>
      <c r="C157">
        <v>15</v>
      </c>
      <c r="D157">
        <v>5822.7114851685701</v>
      </c>
      <c r="E157">
        <v>0.78</v>
      </c>
      <c r="F157">
        <v>68125.724376472295</v>
      </c>
      <c r="H157">
        <v>4541.7149584314802</v>
      </c>
      <c r="I157">
        <v>4541.7149584314802</v>
      </c>
      <c r="J157">
        <v>4541.7149584314802</v>
      </c>
      <c r="K157">
        <v>4541.7149584314802</v>
      </c>
      <c r="L157">
        <v>4541.7149584314802</v>
      </c>
      <c r="M157">
        <v>4541.7149584314802</v>
      </c>
      <c r="N157">
        <v>4541.7149584314802</v>
      </c>
      <c r="O157">
        <v>4541.7149584314802</v>
      </c>
      <c r="P157">
        <v>4541.7149584314802</v>
      </c>
      <c r="Q157">
        <v>4541.7149584314802</v>
      </c>
      <c r="R157">
        <v>4541.7149584314802</v>
      </c>
      <c r="S157">
        <v>4541.7149584314802</v>
      </c>
      <c r="T157">
        <v>4541.7149584314802</v>
      </c>
      <c r="U157">
        <v>4541.7149584314802</v>
      </c>
      <c r="V157">
        <v>4541.7149584314802</v>
      </c>
      <c r="W157">
        <v>8.0677064290161906E-12</v>
      </c>
      <c r="AN157" t="s">
        <v>752</v>
      </c>
      <c r="AO157" t="s">
        <v>1323</v>
      </c>
      <c r="AP157" t="s">
        <v>701</v>
      </c>
      <c r="AQ157" t="s">
        <v>309</v>
      </c>
      <c r="AS157" s="591" t="s">
        <v>575</v>
      </c>
      <c r="AT157" s="591" t="s">
        <v>575</v>
      </c>
      <c r="AV157" t="s">
        <v>26</v>
      </c>
      <c r="AW157" t="s">
        <v>309</v>
      </c>
      <c r="AX157" t="s">
        <v>393</v>
      </c>
      <c r="BA157" s="423">
        <v>87340.672277528574</v>
      </c>
    </row>
    <row r="158" spans="1:53" x14ac:dyDescent="0.35">
      <c r="A158" t="s">
        <v>26</v>
      </c>
      <c r="B158" t="s">
        <v>902</v>
      </c>
      <c r="C158">
        <v>15</v>
      </c>
      <c r="D158">
        <v>64840.822354658601</v>
      </c>
      <c r="E158">
        <v>0.78</v>
      </c>
      <c r="F158">
        <v>758637.62154950597</v>
      </c>
      <c r="H158">
        <v>50575.841436633702</v>
      </c>
      <c r="I158">
        <v>50575.841436633702</v>
      </c>
      <c r="J158">
        <v>50575.841436633702</v>
      </c>
      <c r="K158">
        <v>50575.841436633702</v>
      </c>
      <c r="L158">
        <v>50575.841436633702</v>
      </c>
      <c r="M158">
        <v>50575.841436633702</v>
      </c>
      <c r="N158">
        <v>50575.841436633702</v>
      </c>
      <c r="O158">
        <v>50575.841436633702</v>
      </c>
      <c r="P158">
        <v>50575.841436633702</v>
      </c>
      <c r="Q158">
        <v>50575.841436633702</v>
      </c>
      <c r="R158">
        <v>50575.841436633702</v>
      </c>
      <c r="S158">
        <v>50575.841436633702</v>
      </c>
      <c r="T158">
        <v>50575.841436633702</v>
      </c>
      <c r="U158">
        <v>50575.841436633702</v>
      </c>
      <c r="V158">
        <v>50575.841436633702</v>
      </c>
      <c r="AN158" t="s">
        <v>752</v>
      </c>
      <c r="AO158" t="s">
        <v>1323</v>
      </c>
      <c r="AP158" t="s">
        <v>701</v>
      </c>
      <c r="AQ158" t="s">
        <v>309</v>
      </c>
      <c r="AS158" s="591" t="s">
        <v>902</v>
      </c>
      <c r="AT158" s="591" t="s">
        <v>902</v>
      </c>
      <c r="AV158" t="s">
        <v>26</v>
      </c>
      <c r="AW158" t="s">
        <v>309</v>
      </c>
      <c r="AX158" t="s">
        <v>393</v>
      </c>
      <c r="BA158" s="423">
        <v>972612.33531987946</v>
      </c>
    </row>
    <row r="159" spans="1:53" x14ac:dyDescent="0.35">
      <c r="A159" t="s">
        <v>26</v>
      </c>
      <c r="B159" t="s">
        <v>903</v>
      </c>
      <c r="C159">
        <v>12</v>
      </c>
      <c r="D159">
        <v>2194727.4528293102</v>
      </c>
      <c r="E159">
        <v>0.78</v>
      </c>
      <c r="F159">
        <v>20542648.958482299</v>
      </c>
      <c r="H159">
        <v>1711887.41320686</v>
      </c>
      <c r="I159">
        <v>1711887.41320686</v>
      </c>
      <c r="J159">
        <v>1711887.41320686</v>
      </c>
      <c r="K159">
        <v>1711887.41320686</v>
      </c>
      <c r="L159">
        <v>1711887.41320686</v>
      </c>
      <c r="M159">
        <v>1711887.41320686</v>
      </c>
      <c r="N159">
        <v>1711887.41320686</v>
      </c>
      <c r="O159">
        <v>1711887.41320686</v>
      </c>
      <c r="P159">
        <v>1711887.41320686</v>
      </c>
      <c r="Q159">
        <v>1711887.41320686</v>
      </c>
      <c r="R159">
        <v>1711887.41320686</v>
      </c>
      <c r="S159">
        <v>1711887.41320686</v>
      </c>
      <c r="AN159" t="s">
        <v>752</v>
      </c>
      <c r="AO159" t="s">
        <v>1323</v>
      </c>
      <c r="AP159" t="s">
        <v>701</v>
      </c>
      <c r="AQ159" t="s">
        <v>309</v>
      </c>
      <c r="AS159" s="591" t="s">
        <v>1355</v>
      </c>
      <c r="AT159" s="591" t="s">
        <v>1355</v>
      </c>
      <c r="AV159" t="s">
        <v>26</v>
      </c>
      <c r="AW159" t="s">
        <v>309</v>
      </c>
      <c r="AX159" t="s">
        <v>393</v>
      </c>
      <c r="BA159" s="423">
        <v>26336729.433951665</v>
      </c>
    </row>
    <row r="160" spans="1:53" x14ac:dyDescent="0.35">
      <c r="A160" t="s">
        <v>26</v>
      </c>
      <c r="B160" t="s">
        <v>904</v>
      </c>
      <c r="C160">
        <v>8</v>
      </c>
      <c r="D160">
        <v>7632546.1795534296</v>
      </c>
      <c r="E160">
        <v>0.78</v>
      </c>
      <c r="F160">
        <v>47627088.160413399</v>
      </c>
      <c r="H160">
        <v>5953386.0200516703</v>
      </c>
      <c r="I160">
        <v>5953386.0200516703</v>
      </c>
      <c r="J160">
        <v>5953386.0200516703</v>
      </c>
      <c r="K160">
        <v>5953386.0200516703</v>
      </c>
      <c r="L160">
        <v>5953386.0200516703</v>
      </c>
      <c r="M160">
        <v>5953386.0200516703</v>
      </c>
      <c r="N160">
        <v>5953386.0200516703</v>
      </c>
      <c r="O160">
        <v>5953386.0200516703</v>
      </c>
      <c r="AN160" t="s">
        <v>752</v>
      </c>
      <c r="AO160" t="s">
        <v>1323</v>
      </c>
      <c r="AP160" t="s">
        <v>701</v>
      </c>
      <c r="AQ160" t="s">
        <v>309</v>
      </c>
      <c r="AS160" s="591" t="s">
        <v>1099</v>
      </c>
      <c r="AT160" s="591" t="s">
        <v>1099</v>
      </c>
      <c r="AV160" t="s">
        <v>26</v>
      </c>
      <c r="AW160" t="s">
        <v>309</v>
      </c>
      <c r="AX160" t="s">
        <v>393</v>
      </c>
      <c r="BA160" s="423">
        <v>61060369.436427429</v>
      </c>
    </row>
    <row r="161" spans="1:53" x14ac:dyDescent="0.35">
      <c r="A161" t="s">
        <v>26</v>
      </c>
      <c r="B161" t="s">
        <v>591</v>
      </c>
      <c r="C161">
        <v>5</v>
      </c>
      <c r="D161">
        <v>7457.4143150357104</v>
      </c>
      <c r="E161">
        <v>0.78</v>
      </c>
      <c r="F161">
        <v>29083.915828639299</v>
      </c>
      <c r="H161">
        <v>5816.7831657278502</v>
      </c>
      <c r="I161">
        <v>5816.7831657278502</v>
      </c>
      <c r="J161">
        <v>5816.7831657278502</v>
      </c>
      <c r="K161">
        <v>5816.7831657278502</v>
      </c>
      <c r="L161">
        <v>5816.7831657278502</v>
      </c>
      <c r="AN161" t="s">
        <v>752</v>
      </c>
      <c r="AO161" t="s">
        <v>1323</v>
      </c>
      <c r="AP161" t="s">
        <v>701</v>
      </c>
      <c r="AQ161" t="s">
        <v>309</v>
      </c>
      <c r="AR161" s="589" t="s">
        <v>591</v>
      </c>
      <c r="AS161" s="591" t="s">
        <v>591</v>
      </c>
      <c r="AT161" s="591" t="s">
        <v>591</v>
      </c>
      <c r="AU161" t="s">
        <v>591</v>
      </c>
      <c r="AV161" t="s">
        <v>26</v>
      </c>
      <c r="AW161" t="s">
        <v>309</v>
      </c>
      <c r="AX161" t="s">
        <v>393</v>
      </c>
      <c r="BA161" s="423">
        <v>37287.07157517859</v>
      </c>
    </row>
    <row r="162" spans="1:53" x14ac:dyDescent="0.35">
      <c r="A162" t="s">
        <v>26</v>
      </c>
      <c r="B162" t="s">
        <v>905</v>
      </c>
      <c r="C162">
        <v>15</v>
      </c>
      <c r="D162">
        <v>371222.91581752303</v>
      </c>
      <c r="E162">
        <v>0.78</v>
      </c>
      <c r="F162">
        <v>4343308.1150650196</v>
      </c>
      <c r="H162">
        <v>289553.87433766801</v>
      </c>
      <c r="I162">
        <v>289553.87433766801</v>
      </c>
      <c r="J162">
        <v>289553.87433766801</v>
      </c>
      <c r="K162">
        <v>289553.87433766801</v>
      </c>
      <c r="L162">
        <v>289553.87433766801</v>
      </c>
      <c r="M162">
        <v>289553.87433766801</v>
      </c>
      <c r="N162">
        <v>289553.87433766801</v>
      </c>
      <c r="O162">
        <v>289553.87433766801</v>
      </c>
      <c r="P162">
        <v>289553.87433766801</v>
      </c>
      <c r="Q162">
        <v>289553.87433766801</v>
      </c>
      <c r="R162">
        <v>289553.87433766801</v>
      </c>
      <c r="S162">
        <v>289553.87433766801</v>
      </c>
      <c r="T162">
        <v>289553.87433766801</v>
      </c>
      <c r="U162">
        <v>289553.87433766801</v>
      </c>
      <c r="V162">
        <v>289553.87433766801</v>
      </c>
      <c r="AN162" t="s">
        <v>752</v>
      </c>
      <c r="AO162" t="s">
        <v>1323</v>
      </c>
      <c r="AP162" t="s">
        <v>701</v>
      </c>
      <c r="AQ162" t="s">
        <v>309</v>
      </c>
      <c r="AS162" s="591" t="s">
        <v>575</v>
      </c>
      <c r="AT162" s="591" t="s">
        <v>575</v>
      </c>
      <c r="AV162" t="s">
        <v>26</v>
      </c>
      <c r="AW162" t="s">
        <v>309</v>
      </c>
      <c r="AX162" t="s">
        <v>393</v>
      </c>
      <c r="BA162" s="423">
        <v>5568343.737262845</v>
      </c>
    </row>
    <row r="163" spans="1:53" x14ac:dyDescent="0.35">
      <c r="A163" t="s">
        <v>26</v>
      </c>
      <c r="B163" t="s">
        <v>906</v>
      </c>
      <c r="C163">
        <v>5</v>
      </c>
      <c r="D163">
        <v>316.48182073287802</v>
      </c>
      <c r="E163">
        <v>0.78</v>
      </c>
      <c r="F163">
        <v>1234.2791008582201</v>
      </c>
      <c r="H163">
        <v>246.85582017164501</v>
      </c>
      <c r="I163">
        <v>246.85582017164501</v>
      </c>
      <c r="J163">
        <v>246.85582017164501</v>
      </c>
      <c r="K163">
        <v>246.85582017164501</v>
      </c>
      <c r="L163">
        <v>246.85582017164501</v>
      </c>
      <c r="AN163" t="s">
        <v>752</v>
      </c>
      <c r="AO163" t="s">
        <v>1323</v>
      </c>
      <c r="AP163" t="s">
        <v>701</v>
      </c>
      <c r="AQ163" t="s">
        <v>309</v>
      </c>
      <c r="AS163" s="591" t="s">
        <v>588</v>
      </c>
      <c r="AT163" s="591" t="s">
        <v>588</v>
      </c>
      <c r="AV163" t="s">
        <v>26</v>
      </c>
      <c r="AW163" t="s">
        <v>309</v>
      </c>
      <c r="AX163" t="s">
        <v>393</v>
      </c>
      <c r="BA163" s="423">
        <v>1582.4091036643847</v>
      </c>
    </row>
    <row r="164" spans="1:53" x14ac:dyDescent="0.35">
      <c r="A164" t="s">
        <v>26</v>
      </c>
      <c r="B164" t="s">
        <v>907</v>
      </c>
      <c r="C164">
        <v>12</v>
      </c>
      <c r="D164">
        <v>125119.98097002599</v>
      </c>
      <c r="E164">
        <v>0.78</v>
      </c>
      <c r="F164">
        <v>1171123.0218794399</v>
      </c>
      <c r="H164">
        <v>97593.585156620102</v>
      </c>
      <c r="I164">
        <v>97593.585156620102</v>
      </c>
      <c r="J164">
        <v>97593.585156620102</v>
      </c>
      <c r="K164">
        <v>97593.585156620102</v>
      </c>
      <c r="L164">
        <v>97593.585156620102</v>
      </c>
      <c r="M164">
        <v>97593.585156620102</v>
      </c>
      <c r="N164">
        <v>97593.585156620102</v>
      </c>
      <c r="O164">
        <v>97593.585156620102</v>
      </c>
      <c r="P164">
        <v>97593.585156620102</v>
      </c>
      <c r="Q164">
        <v>97593.585156620102</v>
      </c>
      <c r="R164">
        <v>97593.585156620102</v>
      </c>
      <c r="S164">
        <v>97593.585156619898</v>
      </c>
      <c r="AN164" t="s">
        <v>752</v>
      </c>
      <c r="AO164" t="s">
        <v>1323</v>
      </c>
      <c r="AP164" t="s">
        <v>701</v>
      </c>
      <c r="AQ164" t="s">
        <v>309</v>
      </c>
      <c r="AS164" s="591" t="s">
        <v>570</v>
      </c>
      <c r="AT164" s="591" t="s">
        <v>570</v>
      </c>
      <c r="AV164" t="s">
        <v>145</v>
      </c>
      <c r="AW164" t="s">
        <v>309</v>
      </c>
      <c r="AX164" t="s">
        <v>393</v>
      </c>
      <c r="BA164" s="423">
        <v>1501439.7716403075</v>
      </c>
    </row>
    <row r="165" spans="1:53" x14ac:dyDescent="0.35">
      <c r="A165" t="s">
        <v>26</v>
      </c>
      <c r="B165" t="s">
        <v>766</v>
      </c>
      <c r="C165">
        <v>4</v>
      </c>
      <c r="D165">
        <v>109039.147675008</v>
      </c>
      <c r="E165">
        <v>0.78</v>
      </c>
      <c r="F165">
        <v>340202.14074602502</v>
      </c>
      <c r="H165">
        <v>85050.535186506197</v>
      </c>
      <c r="I165">
        <v>85050.535186506197</v>
      </c>
      <c r="J165">
        <v>85050.535186506197</v>
      </c>
      <c r="K165">
        <v>85050.535186506197</v>
      </c>
      <c r="AN165" t="s">
        <v>752</v>
      </c>
      <c r="AO165" t="s">
        <v>1323</v>
      </c>
      <c r="AP165" t="s">
        <v>701</v>
      </c>
      <c r="AQ165" t="s">
        <v>309</v>
      </c>
      <c r="AR165" s="589" t="s">
        <v>585</v>
      </c>
      <c r="AS165" s="591" t="s">
        <v>585</v>
      </c>
      <c r="AT165" s="591" t="s">
        <v>585</v>
      </c>
      <c r="AU165" t="s">
        <v>766</v>
      </c>
      <c r="AV165" t="s">
        <v>26</v>
      </c>
      <c r="AW165" t="s">
        <v>309</v>
      </c>
      <c r="AX165" t="s">
        <v>393</v>
      </c>
      <c r="BA165" s="423">
        <v>436156.59070003207</v>
      </c>
    </row>
    <row r="166" spans="1:53" x14ac:dyDescent="0.35">
      <c r="A166" t="s">
        <v>366</v>
      </c>
      <c r="B166" t="s">
        <v>908</v>
      </c>
      <c r="C166">
        <v>15</v>
      </c>
      <c r="D166">
        <v>200613.63469079201</v>
      </c>
      <c r="E166">
        <v>0.78</v>
      </c>
      <c r="F166">
        <v>2347179.5258822702</v>
      </c>
      <c r="H166">
        <v>156478.63505881801</v>
      </c>
      <c r="I166">
        <v>156478.63505881801</v>
      </c>
      <c r="J166">
        <v>156478.63505881801</v>
      </c>
      <c r="K166">
        <v>156478.63505881801</v>
      </c>
      <c r="L166">
        <v>156478.63505881801</v>
      </c>
      <c r="M166">
        <v>156478.63505881801</v>
      </c>
      <c r="N166">
        <v>156478.63505881801</v>
      </c>
      <c r="O166">
        <v>156478.63505881801</v>
      </c>
      <c r="P166">
        <v>156478.63505881801</v>
      </c>
      <c r="Q166">
        <v>156478.63505881801</v>
      </c>
      <c r="R166">
        <v>156478.63505881801</v>
      </c>
      <c r="S166">
        <v>156478.63505881801</v>
      </c>
      <c r="T166">
        <v>156478.63505881801</v>
      </c>
      <c r="U166">
        <v>156478.63505881801</v>
      </c>
      <c r="V166">
        <v>156478.63505881801</v>
      </c>
      <c r="AN166" t="s">
        <v>752</v>
      </c>
      <c r="AO166" t="s">
        <v>1323</v>
      </c>
      <c r="AP166" t="s">
        <v>701</v>
      </c>
      <c r="AQ166" t="s">
        <v>309</v>
      </c>
      <c r="AS166" s="591" t="s">
        <v>762</v>
      </c>
      <c r="AT166" s="591" t="s">
        <v>762</v>
      </c>
      <c r="AV166" t="s">
        <v>25</v>
      </c>
      <c r="AW166" t="s">
        <v>309</v>
      </c>
      <c r="AX166" t="s">
        <v>393</v>
      </c>
      <c r="BA166" s="423">
        <v>3009204.520361885</v>
      </c>
    </row>
    <row r="167" spans="1:53" x14ac:dyDescent="0.35">
      <c r="A167" t="s">
        <v>366</v>
      </c>
      <c r="B167" t="s">
        <v>909</v>
      </c>
      <c r="C167">
        <v>15</v>
      </c>
      <c r="D167">
        <v>410973.569086481</v>
      </c>
      <c r="E167">
        <v>0.78</v>
      </c>
      <c r="F167">
        <v>4808390.7583118305</v>
      </c>
      <c r="H167">
        <v>320559.38388745498</v>
      </c>
      <c r="I167">
        <v>320559.38388745498</v>
      </c>
      <c r="J167">
        <v>320559.38388745498</v>
      </c>
      <c r="K167">
        <v>320559.38388745498</v>
      </c>
      <c r="L167">
        <v>320559.38388745498</v>
      </c>
      <c r="M167">
        <v>320559.38388745498</v>
      </c>
      <c r="N167">
        <v>320559.38388745498</v>
      </c>
      <c r="O167">
        <v>320559.38388745498</v>
      </c>
      <c r="P167">
        <v>320559.38388745498</v>
      </c>
      <c r="Q167">
        <v>320559.38388745498</v>
      </c>
      <c r="R167">
        <v>320559.38388745498</v>
      </c>
      <c r="S167">
        <v>320559.38388745498</v>
      </c>
      <c r="T167">
        <v>320559.38388745498</v>
      </c>
      <c r="U167">
        <v>320559.38388745498</v>
      </c>
      <c r="V167">
        <v>320559.38388745498</v>
      </c>
      <c r="AN167" t="s">
        <v>752</v>
      </c>
      <c r="AO167" t="s">
        <v>1323</v>
      </c>
      <c r="AP167" t="s">
        <v>701</v>
      </c>
      <c r="AQ167" t="s">
        <v>309</v>
      </c>
      <c r="AS167" s="591" t="s">
        <v>762</v>
      </c>
      <c r="AT167" s="591" t="s">
        <v>762</v>
      </c>
      <c r="AV167" t="s">
        <v>25</v>
      </c>
      <c r="AW167" t="s">
        <v>309</v>
      </c>
      <c r="AX167" t="s">
        <v>393</v>
      </c>
      <c r="BA167" s="423">
        <v>6164603.5362972179</v>
      </c>
    </row>
    <row r="168" spans="1:53" x14ac:dyDescent="0.35">
      <c r="A168" t="s">
        <v>702</v>
      </c>
      <c r="B168" t="s">
        <v>792</v>
      </c>
      <c r="C168">
        <v>3</v>
      </c>
      <c r="D168">
        <v>23069816.337879699</v>
      </c>
      <c r="E168">
        <v>0.77</v>
      </c>
      <c r="F168">
        <v>53167356.328069597</v>
      </c>
      <c r="H168">
        <v>17763758.580167402</v>
      </c>
      <c r="I168">
        <v>17763758.580167402</v>
      </c>
      <c r="J168">
        <v>17639839.167734899</v>
      </c>
      <c r="AN168" t="s">
        <v>752</v>
      </c>
      <c r="AO168" t="s">
        <v>1294</v>
      </c>
      <c r="AP168" t="s">
        <v>702</v>
      </c>
      <c r="AQ168" t="s">
        <v>309</v>
      </c>
      <c r="AR168" s="589" t="s">
        <v>572</v>
      </c>
      <c r="AS168" s="591" t="s">
        <v>572</v>
      </c>
      <c r="AT168" s="591" t="s">
        <v>572</v>
      </c>
      <c r="AU168" t="s">
        <v>792</v>
      </c>
      <c r="AV168" t="s">
        <v>27</v>
      </c>
      <c r="AW168" t="s">
        <v>309</v>
      </c>
      <c r="AX168" t="s">
        <v>393</v>
      </c>
      <c r="BA168" s="423">
        <v>69048514.7117787</v>
      </c>
    </row>
    <row r="169" spans="1:53" x14ac:dyDescent="0.35">
      <c r="A169" t="s">
        <v>702</v>
      </c>
      <c r="B169" t="s">
        <v>27</v>
      </c>
      <c r="C169">
        <v>15</v>
      </c>
      <c r="D169">
        <v>5253403.01436185</v>
      </c>
      <c r="E169">
        <v>0.77</v>
      </c>
      <c r="F169">
        <v>33828386.143293299</v>
      </c>
      <c r="H169">
        <v>3266864.18494152</v>
      </c>
      <c r="I169">
        <v>2182965.8541679899</v>
      </c>
      <c r="J169">
        <v>2182965.8541679899</v>
      </c>
      <c r="K169">
        <v>2182965.8541679899</v>
      </c>
      <c r="L169">
        <v>2182965.8541679899</v>
      </c>
      <c r="M169">
        <v>2182965.8541679899</v>
      </c>
      <c r="N169">
        <v>2182965.8541679899</v>
      </c>
      <c r="O169">
        <v>2182965.8541679899</v>
      </c>
      <c r="P169">
        <v>2182965.8541679899</v>
      </c>
      <c r="Q169">
        <v>2182965.8541679899</v>
      </c>
      <c r="R169">
        <v>2182965.8541679899</v>
      </c>
      <c r="S169">
        <v>2182965.8541679899</v>
      </c>
      <c r="T169">
        <v>2182965.8541679899</v>
      </c>
      <c r="U169">
        <v>2182965.8541679899</v>
      </c>
      <c r="V169">
        <v>2182965.8541679899</v>
      </c>
      <c r="AN169" t="s">
        <v>752</v>
      </c>
      <c r="AO169" t="s">
        <v>1294</v>
      </c>
      <c r="AP169" t="s">
        <v>702</v>
      </c>
      <c r="AQ169" t="s">
        <v>309</v>
      </c>
      <c r="AR169" s="589" t="s">
        <v>572</v>
      </c>
      <c r="AS169" s="591" t="s">
        <v>572</v>
      </c>
      <c r="AT169" s="591" t="s">
        <v>572</v>
      </c>
      <c r="AU169" t="s">
        <v>27</v>
      </c>
      <c r="AV169" t="s">
        <v>27</v>
      </c>
      <c r="AW169" t="s">
        <v>309</v>
      </c>
      <c r="AX169" t="s">
        <v>393</v>
      </c>
      <c r="BA169" s="423">
        <v>43932969.017264023</v>
      </c>
    </row>
    <row r="170" spans="1:53" x14ac:dyDescent="0.35">
      <c r="A170" t="s">
        <v>702</v>
      </c>
      <c r="B170" t="s">
        <v>145</v>
      </c>
      <c r="C170">
        <v>13</v>
      </c>
      <c r="D170">
        <v>3803446.9065453098</v>
      </c>
      <c r="E170">
        <v>0.77</v>
      </c>
      <c r="F170">
        <v>39920220.862305298</v>
      </c>
      <c r="H170">
        <v>3070786.2201773301</v>
      </c>
      <c r="I170">
        <v>3070786.2201773301</v>
      </c>
      <c r="J170">
        <v>3070786.2201773301</v>
      </c>
      <c r="K170">
        <v>3070786.2201773301</v>
      </c>
      <c r="L170">
        <v>3070786.2201773301</v>
      </c>
      <c r="M170">
        <v>3070786.2201773301</v>
      </c>
      <c r="N170">
        <v>3070786.2201773301</v>
      </c>
      <c r="O170">
        <v>3070786.2201773301</v>
      </c>
      <c r="P170">
        <v>3070786.2201773301</v>
      </c>
      <c r="Q170">
        <v>3070786.2201773301</v>
      </c>
      <c r="R170">
        <v>3070786.2201773301</v>
      </c>
      <c r="S170">
        <v>3070786.2201773301</v>
      </c>
      <c r="T170">
        <v>3070786.2201773301</v>
      </c>
      <c r="AN170" t="s">
        <v>752</v>
      </c>
      <c r="AO170" t="s">
        <v>1294</v>
      </c>
      <c r="AP170" t="s">
        <v>702</v>
      </c>
      <c r="AQ170" t="s">
        <v>309</v>
      </c>
      <c r="AR170" s="589" t="s">
        <v>570</v>
      </c>
      <c r="AS170" s="591" t="s">
        <v>570</v>
      </c>
      <c r="AT170" s="591" t="s">
        <v>914</v>
      </c>
      <c r="AU170" t="s">
        <v>145</v>
      </c>
      <c r="AV170" t="s">
        <v>27</v>
      </c>
      <c r="AW170" t="s">
        <v>309</v>
      </c>
      <c r="AX170" t="s">
        <v>393</v>
      </c>
      <c r="BA170" s="423">
        <v>51844442.678318568</v>
      </c>
    </row>
    <row r="171" spans="1:53" x14ac:dyDescent="0.35">
      <c r="A171" t="s">
        <v>702</v>
      </c>
      <c r="B171" t="s">
        <v>910</v>
      </c>
      <c r="C171">
        <v>7.5</v>
      </c>
      <c r="D171">
        <v>3558776.9584281198</v>
      </c>
      <c r="E171">
        <v>0.77</v>
      </c>
      <c r="F171">
        <v>23679807.068642501</v>
      </c>
      <c r="H171">
        <v>3157307.6091523301</v>
      </c>
      <c r="I171">
        <v>3157307.6091523301</v>
      </c>
      <c r="J171">
        <v>3157307.6091523301</v>
      </c>
      <c r="K171">
        <v>3157307.6091523301</v>
      </c>
      <c r="L171">
        <v>3157307.6091523301</v>
      </c>
      <c r="M171">
        <v>3157307.6091523301</v>
      </c>
      <c r="N171">
        <v>3157307.6091523301</v>
      </c>
      <c r="O171">
        <v>1578653.8045761699</v>
      </c>
      <c r="AN171" t="s">
        <v>752</v>
      </c>
      <c r="AO171" t="s">
        <v>1294</v>
      </c>
      <c r="AP171" t="s">
        <v>702</v>
      </c>
      <c r="AQ171" t="s">
        <v>309</v>
      </c>
      <c r="AR171" s="589" t="s">
        <v>911</v>
      </c>
      <c r="AS171" s="591" t="s">
        <v>1356</v>
      </c>
      <c r="AT171" s="591" t="s">
        <v>1356</v>
      </c>
      <c r="AU171" t="s">
        <v>910</v>
      </c>
      <c r="AV171" t="s">
        <v>145</v>
      </c>
      <c r="AW171" t="s">
        <v>309</v>
      </c>
      <c r="AX171" t="s">
        <v>393</v>
      </c>
      <c r="BA171" s="423">
        <v>30752996.193042208</v>
      </c>
    </row>
    <row r="172" spans="1:53" x14ac:dyDescent="0.35">
      <c r="A172" t="s">
        <v>702</v>
      </c>
      <c r="B172" t="s">
        <v>912</v>
      </c>
      <c r="C172">
        <v>15</v>
      </c>
      <c r="D172">
        <v>2558866.9698243402</v>
      </c>
      <c r="E172">
        <v>0.77</v>
      </c>
      <c r="F172">
        <v>29554913.501471199</v>
      </c>
      <c r="H172">
        <v>1970327.5667647501</v>
      </c>
      <c r="I172">
        <v>1970327.5667647501</v>
      </c>
      <c r="J172">
        <v>1970327.5667647501</v>
      </c>
      <c r="K172">
        <v>1970327.5667647501</v>
      </c>
      <c r="L172">
        <v>1970327.5667647501</v>
      </c>
      <c r="M172">
        <v>1970327.5667647501</v>
      </c>
      <c r="N172">
        <v>1970327.5667647501</v>
      </c>
      <c r="O172">
        <v>1970327.5667647501</v>
      </c>
      <c r="P172">
        <v>1970327.5667647501</v>
      </c>
      <c r="Q172">
        <v>1970327.5667647501</v>
      </c>
      <c r="R172">
        <v>1970327.5667647501</v>
      </c>
      <c r="S172">
        <v>1970327.5667647501</v>
      </c>
      <c r="T172">
        <v>1970327.5667647501</v>
      </c>
      <c r="U172">
        <v>1970327.5667647501</v>
      </c>
      <c r="V172">
        <v>1970327.5667647501</v>
      </c>
      <c r="AN172" t="s">
        <v>752</v>
      </c>
      <c r="AO172" t="s">
        <v>1294</v>
      </c>
      <c r="AP172" t="s">
        <v>702</v>
      </c>
      <c r="AQ172" t="s">
        <v>309</v>
      </c>
      <c r="AR172" s="589" t="s">
        <v>570</v>
      </c>
      <c r="AS172" s="591" t="s">
        <v>584</v>
      </c>
      <c r="AT172" s="591" t="s">
        <v>584</v>
      </c>
      <c r="AU172" t="s">
        <v>912</v>
      </c>
      <c r="AV172" t="s">
        <v>27</v>
      </c>
      <c r="AW172" t="s">
        <v>309</v>
      </c>
      <c r="AX172" t="s">
        <v>393</v>
      </c>
      <c r="BA172" s="423">
        <v>38383004.547365196</v>
      </c>
    </row>
    <row r="173" spans="1:53" x14ac:dyDescent="0.35">
      <c r="A173" t="s">
        <v>702</v>
      </c>
      <c r="B173" t="s">
        <v>366</v>
      </c>
      <c r="C173">
        <v>15</v>
      </c>
      <c r="D173">
        <v>828919.03638989199</v>
      </c>
      <c r="E173">
        <v>0.77</v>
      </c>
      <c r="F173">
        <v>12860135.112558</v>
      </c>
      <c r="H173">
        <v>857342.34083719796</v>
      </c>
      <c r="I173">
        <v>857342.34083719796</v>
      </c>
      <c r="J173">
        <v>857342.34083719796</v>
      </c>
      <c r="K173">
        <v>857342.34083719796</v>
      </c>
      <c r="L173">
        <v>857342.34083719796</v>
      </c>
      <c r="M173">
        <v>857342.34083719796</v>
      </c>
      <c r="N173">
        <v>857342.34083719796</v>
      </c>
      <c r="O173">
        <v>857342.34083719796</v>
      </c>
      <c r="P173">
        <v>857342.34083719796</v>
      </c>
      <c r="Q173">
        <v>857342.34083719796</v>
      </c>
      <c r="R173">
        <v>857342.34083719796</v>
      </c>
      <c r="S173">
        <v>857342.34083719796</v>
      </c>
      <c r="T173">
        <v>857342.34083719796</v>
      </c>
      <c r="U173">
        <v>857342.34083719796</v>
      </c>
      <c r="V173">
        <v>857342.34083719796</v>
      </c>
      <c r="AN173" t="s">
        <v>752</v>
      </c>
      <c r="AO173" t="s">
        <v>1294</v>
      </c>
      <c r="AP173" t="s">
        <v>702</v>
      </c>
      <c r="AQ173" t="s">
        <v>309</v>
      </c>
      <c r="AR173" s="589" t="s">
        <v>762</v>
      </c>
      <c r="AS173" s="591" t="s">
        <v>762</v>
      </c>
      <c r="AT173" s="591" t="s">
        <v>762</v>
      </c>
      <c r="AU173" t="s">
        <v>366</v>
      </c>
      <c r="AV173" t="s">
        <v>25</v>
      </c>
      <c r="AW173" t="s">
        <v>309</v>
      </c>
      <c r="AX173" t="s">
        <v>393</v>
      </c>
      <c r="BA173" s="423">
        <v>16701474.172153246</v>
      </c>
    </row>
    <row r="174" spans="1:53" x14ac:dyDescent="0.35">
      <c r="A174" t="s">
        <v>702</v>
      </c>
      <c r="B174" t="s">
        <v>913</v>
      </c>
      <c r="C174">
        <v>15</v>
      </c>
      <c r="D174">
        <v>735127.11888577102</v>
      </c>
      <c r="E174">
        <v>0.77</v>
      </c>
      <c r="F174">
        <v>8490718.2231306508</v>
      </c>
      <c r="H174">
        <v>566047.88154204399</v>
      </c>
      <c r="I174">
        <v>566047.88154204399</v>
      </c>
      <c r="J174">
        <v>566047.88154204399</v>
      </c>
      <c r="K174">
        <v>566047.88154204399</v>
      </c>
      <c r="L174">
        <v>566047.88154204399</v>
      </c>
      <c r="M174">
        <v>566047.88154204399</v>
      </c>
      <c r="N174">
        <v>566047.88154204399</v>
      </c>
      <c r="O174">
        <v>566047.88154204399</v>
      </c>
      <c r="P174">
        <v>566047.88154204399</v>
      </c>
      <c r="Q174">
        <v>566047.88154204399</v>
      </c>
      <c r="R174">
        <v>566047.88154204399</v>
      </c>
      <c r="S174">
        <v>566047.88154204399</v>
      </c>
      <c r="T174">
        <v>566047.88154204399</v>
      </c>
      <c r="U174">
        <v>566047.88154204399</v>
      </c>
      <c r="V174">
        <v>566047.88154204399</v>
      </c>
      <c r="AN174" t="s">
        <v>752</v>
      </c>
      <c r="AO174" t="s">
        <v>1294</v>
      </c>
      <c r="AP174" t="s">
        <v>702</v>
      </c>
      <c r="AQ174" t="s">
        <v>309</v>
      </c>
      <c r="AR174" s="589" t="s">
        <v>570</v>
      </c>
      <c r="AS174" s="591" t="s">
        <v>1342</v>
      </c>
      <c r="AT174" s="591" t="s">
        <v>1342</v>
      </c>
      <c r="AU174" t="s">
        <v>913</v>
      </c>
      <c r="AV174" t="s">
        <v>26</v>
      </c>
      <c r="AW174" t="s">
        <v>309</v>
      </c>
      <c r="AX174" t="s">
        <v>393</v>
      </c>
      <c r="BA174" s="423">
        <v>11026906.783286558</v>
      </c>
    </row>
    <row r="175" spans="1:53" x14ac:dyDescent="0.35">
      <c r="A175" t="s">
        <v>702</v>
      </c>
      <c r="B175" t="s">
        <v>914</v>
      </c>
      <c r="C175">
        <v>10</v>
      </c>
      <c r="D175">
        <v>104604.19955036099</v>
      </c>
      <c r="E175">
        <v>0.77</v>
      </c>
      <c r="F175">
        <v>805452.33653778199</v>
      </c>
      <c r="H175">
        <v>80545.233653778298</v>
      </c>
      <c r="I175">
        <v>80545.233653778298</v>
      </c>
      <c r="J175">
        <v>80545.233653778298</v>
      </c>
      <c r="K175">
        <v>80545.233653778298</v>
      </c>
      <c r="L175">
        <v>80545.233653778298</v>
      </c>
      <c r="M175">
        <v>80545.233653778298</v>
      </c>
      <c r="N175">
        <v>80545.233653778298</v>
      </c>
      <c r="O175">
        <v>80545.233653778298</v>
      </c>
      <c r="P175">
        <v>80545.233653778298</v>
      </c>
      <c r="Q175">
        <v>80545.233653778298</v>
      </c>
      <c r="AN175" t="s">
        <v>752</v>
      </c>
      <c r="AO175" t="s">
        <v>1294</v>
      </c>
      <c r="AP175" t="s">
        <v>702</v>
      </c>
      <c r="AQ175" t="s">
        <v>309</v>
      </c>
      <c r="AR175" s="589" t="s">
        <v>570</v>
      </c>
      <c r="AS175" s="591" t="s">
        <v>586</v>
      </c>
      <c r="AT175" s="591" t="s">
        <v>570</v>
      </c>
      <c r="AU175" t="s">
        <v>914</v>
      </c>
      <c r="AV175" t="s">
        <v>145</v>
      </c>
      <c r="AW175" t="s">
        <v>309</v>
      </c>
      <c r="AX175" t="s">
        <v>393</v>
      </c>
      <c r="BA175" s="423">
        <v>1046041.9955036129</v>
      </c>
    </row>
    <row r="176" spans="1:53" x14ac:dyDescent="0.35">
      <c r="A176" t="s">
        <v>702</v>
      </c>
      <c r="B176" t="s">
        <v>737</v>
      </c>
      <c r="C176">
        <v>5</v>
      </c>
      <c r="D176">
        <v>491056.90914484399</v>
      </c>
      <c r="E176">
        <v>0.77</v>
      </c>
      <c r="F176">
        <v>1890569.1002076501</v>
      </c>
      <c r="H176">
        <v>378113.82004153001</v>
      </c>
      <c r="I176">
        <v>378113.82004153001</v>
      </c>
      <c r="J176">
        <v>378113.82004153001</v>
      </c>
      <c r="K176">
        <v>378113.82004153001</v>
      </c>
      <c r="L176">
        <v>378113.82004153001</v>
      </c>
      <c r="AN176" t="s">
        <v>752</v>
      </c>
      <c r="AO176" t="s">
        <v>1294</v>
      </c>
      <c r="AP176" t="s">
        <v>702</v>
      </c>
      <c r="AQ176" t="s">
        <v>309</v>
      </c>
      <c r="AR176" s="589" t="s">
        <v>570</v>
      </c>
      <c r="AS176" s="591" t="s">
        <v>570</v>
      </c>
      <c r="AT176" s="591" t="s">
        <v>570</v>
      </c>
      <c r="AU176" t="s">
        <v>737</v>
      </c>
      <c r="AV176" t="s">
        <v>145</v>
      </c>
      <c r="AW176" t="s">
        <v>309</v>
      </c>
      <c r="AX176" t="s">
        <v>393</v>
      </c>
      <c r="BA176" s="423">
        <v>2455284.545724221</v>
      </c>
    </row>
    <row r="177" spans="1:53" x14ac:dyDescent="0.35">
      <c r="A177" t="s">
        <v>915</v>
      </c>
      <c r="B177" t="s">
        <v>916</v>
      </c>
      <c r="C177">
        <v>15</v>
      </c>
      <c r="D177">
        <v>1125537</v>
      </c>
      <c r="E177">
        <v>0.8</v>
      </c>
      <c r="F177">
        <v>13506444</v>
      </c>
      <c r="H177">
        <v>900429.6</v>
      </c>
      <c r="I177">
        <v>900429.6</v>
      </c>
      <c r="J177">
        <v>900429.6</v>
      </c>
      <c r="K177">
        <v>900429.6</v>
      </c>
      <c r="L177">
        <v>900429.6</v>
      </c>
      <c r="M177">
        <v>900429.6</v>
      </c>
      <c r="N177">
        <v>900429.6</v>
      </c>
      <c r="O177">
        <v>900429.6</v>
      </c>
      <c r="P177">
        <v>900429.6</v>
      </c>
      <c r="Q177">
        <v>900429.6</v>
      </c>
      <c r="R177">
        <v>900429.6</v>
      </c>
      <c r="S177">
        <v>900429.6</v>
      </c>
      <c r="T177">
        <v>900429.6</v>
      </c>
      <c r="U177">
        <v>900429.6</v>
      </c>
      <c r="V177">
        <v>900429.6</v>
      </c>
      <c r="AN177" t="s">
        <v>752</v>
      </c>
      <c r="AO177" t="s">
        <v>1324</v>
      </c>
      <c r="AP177" t="s">
        <v>697</v>
      </c>
      <c r="AQ177" t="s">
        <v>309</v>
      </c>
      <c r="AR177" s="589" t="s">
        <v>916</v>
      </c>
      <c r="AS177" s="591" t="s">
        <v>916</v>
      </c>
      <c r="AT177" s="591" t="s">
        <v>916</v>
      </c>
      <c r="AU177" t="s">
        <v>916</v>
      </c>
      <c r="AV177" t="s">
        <v>540</v>
      </c>
      <c r="AW177" t="s">
        <v>309</v>
      </c>
      <c r="AX177" t="s">
        <v>393</v>
      </c>
      <c r="BA177" s="423">
        <v>16883055</v>
      </c>
    </row>
    <row r="178" spans="1:53" x14ac:dyDescent="0.35">
      <c r="A178" t="s">
        <v>24</v>
      </c>
      <c r="B178" t="s">
        <v>917</v>
      </c>
      <c r="C178">
        <v>5</v>
      </c>
      <c r="D178">
        <v>5448868.5309500601</v>
      </c>
      <c r="E178">
        <v>0.80000000000004001</v>
      </c>
      <c r="F178">
        <v>21795474.123801298</v>
      </c>
      <c r="H178">
        <v>4359094.8247602703</v>
      </c>
      <c r="I178">
        <v>4359094.8247602703</v>
      </c>
      <c r="J178">
        <v>4359094.8247602703</v>
      </c>
      <c r="K178">
        <v>4359094.8247602703</v>
      </c>
      <c r="L178">
        <v>4359094.8247602703</v>
      </c>
      <c r="AN178" t="s">
        <v>752</v>
      </c>
      <c r="AO178" t="s">
        <v>1324</v>
      </c>
      <c r="AP178" t="s">
        <v>697</v>
      </c>
      <c r="AQ178" t="s">
        <v>309</v>
      </c>
      <c r="AR178" s="589" t="s">
        <v>579</v>
      </c>
      <c r="AS178" s="591" t="s">
        <v>579</v>
      </c>
      <c r="AT178" s="591" t="s">
        <v>579</v>
      </c>
      <c r="AU178" t="s">
        <v>917</v>
      </c>
      <c r="AV178" t="s">
        <v>24</v>
      </c>
      <c r="AW178" t="s">
        <v>309</v>
      </c>
      <c r="AX178" t="s">
        <v>393</v>
      </c>
      <c r="BA178" s="423">
        <v>27244342.654750261</v>
      </c>
    </row>
    <row r="179" spans="1:53" x14ac:dyDescent="0.35">
      <c r="A179" t="s">
        <v>24</v>
      </c>
      <c r="B179" t="s">
        <v>212</v>
      </c>
      <c r="C179">
        <v>4.7874077842788099</v>
      </c>
      <c r="D179">
        <v>289.40285916511198</v>
      </c>
      <c r="E179">
        <v>0.79999999999974003</v>
      </c>
      <c r="F179">
        <v>1108.39160060732</v>
      </c>
      <c r="H179">
        <v>231.522287332014</v>
      </c>
      <c r="I179">
        <v>231.522287332014</v>
      </c>
      <c r="J179">
        <v>231.522287332014</v>
      </c>
      <c r="K179">
        <v>231.522287332014</v>
      </c>
      <c r="L179">
        <v>182.30245127926301</v>
      </c>
      <c r="AN179" t="s">
        <v>752</v>
      </c>
      <c r="AO179" t="s">
        <v>1324</v>
      </c>
      <c r="AP179" t="s">
        <v>697</v>
      </c>
      <c r="AQ179" t="s">
        <v>309</v>
      </c>
      <c r="AR179" s="589" t="s">
        <v>212</v>
      </c>
      <c r="AS179" s="591" t="s">
        <v>212</v>
      </c>
      <c r="AT179" s="591" t="s">
        <v>1340</v>
      </c>
      <c r="AU179" t="s">
        <v>212</v>
      </c>
      <c r="AV179" t="s">
        <v>24</v>
      </c>
      <c r="AW179" t="s">
        <v>309</v>
      </c>
      <c r="AX179" t="s">
        <v>393</v>
      </c>
      <c r="BA179" s="423">
        <v>1385.4895007596003</v>
      </c>
    </row>
    <row r="180" spans="1:53" x14ac:dyDescent="0.35">
      <c r="A180" t="s">
        <v>24</v>
      </c>
      <c r="B180" t="s">
        <v>212</v>
      </c>
      <c r="C180">
        <v>4.9737886302937797</v>
      </c>
      <c r="D180">
        <v>2011.1085295078899</v>
      </c>
      <c r="E180">
        <v>0.79999999999974003</v>
      </c>
      <c r="F180">
        <v>8002.2629906799502</v>
      </c>
      <c r="H180">
        <v>1608.8868236057899</v>
      </c>
      <c r="I180">
        <v>1608.8868236057899</v>
      </c>
      <c r="J180">
        <v>1608.8868236057899</v>
      </c>
      <c r="K180">
        <v>1608.8868236057899</v>
      </c>
      <c r="L180">
        <v>1566.7156962567899</v>
      </c>
      <c r="AN180" t="s">
        <v>752</v>
      </c>
      <c r="AO180" t="s">
        <v>1324</v>
      </c>
      <c r="AP180" t="s">
        <v>697</v>
      </c>
      <c r="AQ180" t="s">
        <v>309</v>
      </c>
      <c r="AR180" s="589" t="s">
        <v>212</v>
      </c>
      <c r="AS180" s="591" t="s">
        <v>212</v>
      </c>
      <c r="AT180" s="591" t="s">
        <v>1340</v>
      </c>
      <c r="AU180" t="s">
        <v>212</v>
      </c>
      <c r="AV180" t="s">
        <v>24</v>
      </c>
      <c r="AW180" t="s">
        <v>309</v>
      </c>
      <c r="AX180" t="s">
        <v>393</v>
      </c>
      <c r="BA180" s="423">
        <v>10002.828738353188</v>
      </c>
    </row>
    <row r="181" spans="1:53" x14ac:dyDescent="0.35">
      <c r="A181" t="s">
        <v>24</v>
      </c>
      <c r="B181" t="s">
        <v>212</v>
      </c>
      <c r="C181">
        <v>6.6178962096158704</v>
      </c>
      <c r="D181">
        <v>53134.364942714601</v>
      </c>
      <c r="E181">
        <v>0.79999999999974003</v>
      </c>
      <c r="F181">
        <v>281310.16988369898</v>
      </c>
      <c r="H181">
        <v>42507.4919541579</v>
      </c>
      <c r="I181">
        <v>42507.4919541579</v>
      </c>
      <c r="J181">
        <v>42507.4919541579</v>
      </c>
      <c r="K181">
        <v>42507.4919541579</v>
      </c>
      <c r="L181">
        <v>42507.4919541579</v>
      </c>
      <c r="M181">
        <v>42507.4919541579</v>
      </c>
      <c r="N181">
        <v>26265.218158751301</v>
      </c>
      <c r="AN181" t="s">
        <v>752</v>
      </c>
      <c r="AO181" t="s">
        <v>1324</v>
      </c>
      <c r="AP181" t="s">
        <v>697</v>
      </c>
      <c r="AQ181" t="s">
        <v>309</v>
      </c>
      <c r="AR181" s="589" t="s">
        <v>212</v>
      </c>
      <c r="AS181" s="591" t="s">
        <v>212</v>
      </c>
      <c r="AT181" s="591" t="s">
        <v>1340</v>
      </c>
      <c r="AU181" t="s">
        <v>212</v>
      </c>
      <c r="AV181" t="s">
        <v>24</v>
      </c>
      <c r="AW181" t="s">
        <v>309</v>
      </c>
      <c r="AX181" t="s">
        <v>393</v>
      </c>
      <c r="BA181" s="423">
        <v>351637.71235473797</v>
      </c>
    </row>
    <row r="182" spans="1:53" x14ac:dyDescent="0.35">
      <c r="A182" t="s">
        <v>24</v>
      </c>
      <c r="B182" t="s">
        <v>212</v>
      </c>
      <c r="C182">
        <v>6.7338235294117696</v>
      </c>
      <c r="D182">
        <v>65342.570462971002</v>
      </c>
      <c r="E182">
        <v>0.79999999999974003</v>
      </c>
      <c r="F182">
        <v>352004.27076452598</v>
      </c>
      <c r="H182">
        <v>52274.056370359802</v>
      </c>
      <c r="I182">
        <v>52274.056370359802</v>
      </c>
      <c r="J182">
        <v>52274.056370359802</v>
      </c>
      <c r="K182">
        <v>52274.056370359802</v>
      </c>
      <c r="L182">
        <v>52274.056370359802</v>
      </c>
      <c r="M182">
        <v>52274.056370359802</v>
      </c>
      <c r="N182">
        <v>38359.932542367198</v>
      </c>
      <c r="AN182" t="s">
        <v>752</v>
      </c>
      <c r="AO182" t="s">
        <v>1324</v>
      </c>
      <c r="AP182" t="s">
        <v>697</v>
      </c>
      <c r="AQ182" t="s">
        <v>309</v>
      </c>
      <c r="AR182" s="589" t="s">
        <v>212</v>
      </c>
      <c r="AS182" s="591" t="s">
        <v>212</v>
      </c>
      <c r="AT182" s="591" t="s">
        <v>1340</v>
      </c>
      <c r="AU182" t="s">
        <v>212</v>
      </c>
      <c r="AV182" t="s">
        <v>24</v>
      </c>
      <c r="AW182" t="s">
        <v>309</v>
      </c>
      <c r="AX182" t="s">
        <v>393</v>
      </c>
      <c r="BA182" s="423">
        <v>440005.33845580043</v>
      </c>
    </row>
    <row r="183" spans="1:53" x14ac:dyDescent="0.35">
      <c r="A183" t="s">
        <v>24</v>
      </c>
      <c r="B183" t="s">
        <v>212</v>
      </c>
      <c r="C183">
        <v>6.8433040824112901</v>
      </c>
      <c r="D183">
        <v>339.42759991694402</v>
      </c>
      <c r="E183">
        <v>0.79999999999974003</v>
      </c>
      <c r="F183">
        <v>1858.2450241551501</v>
      </c>
      <c r="H183">
        <v>271.54207993346699</v>
      </c>
      <c r="I183">
        <v>271.54207993346699</v>
      </c>
      <c r="J183">
        <v>271.54207993346699</v>
      </c>
      <c r="K183">
        <v>271.54207993346699</v>
      </c>
      <c r="L183">
        <v>271.54207993346699</v>
      </c>
      <c r="M183">
        <v>271.54207993346699</v>
      </c>
      <c r="N183">
        <v>228.99254455434601</v>
      </c>
      <c r="AN183" t="s">
        <v>752</v>
      </c>
      <c r="AO183" t="s">
        <v>1324</v>
      </c>
      <c r="AP183" t="s">
        <v>697</v>
      </c>
      <c r="AQ183" t="s">
        <v>309</v>
      </c>
      <c r="AR183" s="589" t="s">
        <v>212</v>
      </c>
      <c r="AS183" s="591" t="s">
        <v>212</v>
      </c>
      <c r="AT183" s="591" t="s">
        <v>1340</v>
      </c>
      <c r="AU183" t="s">
        <v>212</v>
      </c>
      <c r="AV183" t="s">
        <v>24</v>
      </c>
      <c r="AW183" t="s">
        <v>309</v>
      </c>
      <c r="AX183" t="s">
        <v>393</v>
      </c>
      <c r="BA183" s="423">
        <v>2322.8062801946926</v>
      </c>
    </row>
    <row r="184" spans="1:53" x14ac:dyDescent="0.35">
      <c r="A184" t="s">
        <v>24</v>
      </c>
      <c r="B184" t="s">
        <v>212</v>
      </c>
      <c r="C184">
        <v>7.5506658774785498</v>
      </c>
      <c r="D184">
        <v>199405.526157983</v>
      </c>
      <c r="E184">
        <v>0.79999999999974003</v>
      </c>
      <c r="F184">
        <v>1204515.6017130001</v>
      </c>
      <c r="H184">
        <v>159524.42092633501</v>
      </c>
      <c r="I184">
        <v>159524.42092633501</v>
      </c>
      <c r="J184">
        <v>159524.42092633501</v>
      </c>
      <c r="K184">
        <v>159524.42092633501</v>
      </c>
      <c r="L184">
        <v>159524.42092633501</v>
      </c>
      <c r="M184">
        <v>159524.42092633501</v>
      </c>
      <c r="N184">
        <v>159524.42092633501</v>
      </c>
      <c r="O184">
        <v>87844.655228657604</v>
      </c>
      <c r="AN184" t="s">
        <v>752</v>
      </c>
      <c r="AO184" t="s">
        <v>1324</v>
      </c>
      <c r="AP184" t="s">
        <v>697</v>
      </c>
      <c r="AQ184" t="s">
        <v>309</v>
      </c>
      <c r="AR184" s="589" t="s">
        <v>212</v>
      </c>
      <c r="AS184" s="591" t="s">
        <v>212</v>
      </c>
      <c r="AT184" s="591" t="s">
        <v>1340</v>
      </c>
      <c r="AU184" t="s">
        <v>212</v>
      </c>
      <c r="AV184" t="s">
        <v>24</v>
      </c>
      <c r="AW184" t="s">
        <v>309</v>
      </c>
      <c r="AX184" t="s">
        <v>393</v>
      </c>
      <c r="BA184" s="423">
        <v>1505644.5021417395</v>
      </c>
    </row>
    <row r="185" spans="1:53" x14ac:dyDescent="0.35">
      <c r="A185" t="s">
        <v>24</v>
      </c>
      <c r="B185" t="s">
        <v>212</v>
      </c>
      <c r="C185">
        <v>8.0205882352941202</v>
      </c>
      <c r="D185">
        <v>45805.461788600602</v>
      </c>
      <c r="E185">
        <v>0.79999999999974003</v>
      </c>
      <c r="F185">
        <v>293909.39834699599</v>
      </c>
      <c r="H185">
        <v>36644.369430868603</v>
      </c>
      <c r="I185">
        <v>36644.369430868603</v>
      </c>
      <c r="J185">
        <v>36644.369430868603</v>
      </c>
      <c r="K185">
        <v>36644.369430868603</v>
      </c>
      <c r="L185">
        <v>36644.369430868603</v>
      </c>
      <c r="M185">
        <v>36644.369430868603</v>
      </c>
      <c r="N185">
        <v>36644.369430868603</v>
      </c>
      <c r="O185">
        <v>36644.369430868603</v>
      </c>
      <c r="P185">
        <v>754.442900047389</v>
      </c>
      <c r="AN185" t="s">
        <v>752</v>
      </c>
      <c r="AO185" t="s">
        <v>1324</v>
      </c>
      <c r="AP185" t="s">
        <v>697</v>
      </c>
      <c r="AQ185" t="s">
        <v>309</v>
      </c>
      <c r="AR185" s="589" t="s">
        <v>212</v>
      </c>
      <c r="AS185" s="591" t="s">
        <v>212</v>
      </c>
      <c r="AT185" s="591" t="s">
        <v>1340</v>
      </c>
      <c r="AU185" t="s">
        <v>212</v>
      </c>
      <c r="AV185" t="s">
        <v>24</v>
      </c>
      <c r="AW185" t="s">
        <v>309</v>
      </c>
      <c r="AX185" t="s">
        <v>393</v>
      </c>
      <c r="BA185" s="423">
        <v>367386.74793386436</v>
      </c>
    </row>
    <row r="186" spans="1:53" x14ac:dyDescent="0.35">
      <c r="A186" t="s">
        <v>24</v>
      </c>
      <c r="B186" t="s">
        <v>212</v>
      </c>
      <c r="C186">
        <v>8.2830563701531492</v>
      </c>
      <c r="D186">
        <v>117198.561196268</v>
      </c>
      <c r="E186">
        <v>0.79999999999974003</v>
      </c>
      <c r="F186">
        <v>776609.83111137303</v>
      </c>
      <c r="H186">
        <v>93758.8489569839</v>
      </c>
      <c r="I186">
        <v>93758.8489569839</v>
      </c>
      <c r="J186">
        <v>93758.8489569839</v>
      </c>
      <c r="K186">
        <v>93758.8489569839</v>
      </c>
      <c r="L186">
        <v>93758.8489569839</v>
      </c>
      <c r="M186">
        <v>93758.8489569839</v>
      </c>
      <c r="N186">
        <v>93758.8489569839</v>
      </c>
      <c r="O186">
        <v>93758.8489569839</v>
      </c>
      <c r="P186">
        <v>26539.039455501199</v>
      </c>
      <c r="AN186" t="s">
        <v>752</v>
      </c>
      <c r="AO186" t="s">
        <v>1324</v>
      </c>
      <c r="AP186" t="s">
        <v>697</v>
      </c>
      <c r="AQ186" t="s">
        <v>309</v>
      </c>
      <c r="AR186" s="589" t="s">
        <v>212</v>
      </c>
      <c r="AS186" s="591" t="s">
        <v>212</v>
      </c>
      <c r="AT186" s="591" t="s">
        <v>1340</v>
      </c>
      <c r="AU186" t="s">
        <v>212</v>
      </c>
      <c r="AV186" t="s">
        <v>24</v>
      </c>
      <c r="AW186" t="s">
        <v>309</v>
      </c>
      <c r="AX186" t="s">
        <v>393</v>
      </c>
      <c r="BA186" s="423">
        <v>970762.28888953174</v>
      </c>
    </row>
    <row r="187" spans="1:53" x14ac:dyDescent="0.35">
      <c r="A187" t="s">
        <v>24</v>
      </c>
      <c r="B187" t="s">
        <v>212</v>
      </c>
      <c r="C187">
        <v>9.2448703906535297</v>
      </c>
      <c r="D187">
        <v>4127.8003242892401</v>
      </c>
      <c r="E187">
        <v>0.79999999999974003</v>
      </c>
      <c r="F187">
        <v>30528.783197231402</v>
      </c>
      <c r="H187">
        <v>3302.2402594303198</v>
      </c>
      <c r="I187">
        <v>3302.2402594303198</v>
      </c>
      <c r="J187">
        <v>3302.2402594303198</v>
      </c>
      <c r="K187">
        <v>3302.2402594303198</v>
      </c>
      <c r="L187">
        <v>3302.2402594303198</v>
      </c>
      <c r="M187">
        <v>3302.2402594303198</v>
      </c>
      <c r="N187">
        <v>3302.2402594303198</v>
      </c>
      <c r="O187">
        <v>3302.2402594303198</v>
      </c>
      <c r="P187">
        <v>3302.2402594303198</v>
      </c>
      <c r="Q187">
        <v>808.62086235851496</v>
      </c>
      <c r="AN187" t="s">
        <v>752</v>
      </c>
      <c r="AO187" t="s">
        <v>1324</v>
      </c>
      <c r="AP187" t="s">
        <v>697</v>
      </c>
      <c r="AQ187" t="s">
        <v>309</v>
      </c>
      <c r="AR187" s="589" t="s">
        <v>212</v>
      </c>
      <c r="AS187" s="591" t="s">
        <v>212</v>
      </c>
      <c r="AT187" s="591" t="s">
        <v>1340</v>
      </c>
      <c r="AU187" t="s">
        <v>212</v>
      </c>
      <c r="AV187" t="s">
        <v>24</v>
      </c>
      <c r="AW187" t="s">
        <v>309</v>
      </c>
      <c r="AX187" t="s">
        <v>393</v>
      </c>
      <c r="BA187" s="423">
        <v>38160.978996551654</v>
      </c>
    </row>
    <row r="188" spans="1:53" x14ac:dyDescent="0.35">
      <c r="A188" t="s">
        <v>24</v>
      </c>
      <c r="B188" t="s">
        <v>212</v>
      </c>
      <c r="C188">
        <v>9.3674151150054801</v>
      </c>
      <c r="D188">
        <v>547489.20839659404</v>
      </c>
      <c r="E188">
        <v>0.79999999999974003</v>
      </c>
      <c r="F188">
        <v>4102846.9488279801</v>
      </c>
      <c r="H188">
        <v>437991.36671713297</v>
      </c>
      <c r="I188">
        <v>437991.36671713297</v>
      </c>
      <c r="J188">
        <v>437991.36671713297</v>
      </c>
      <c r="K188">
        <v>437991.36671713297</v>
      </c>
      <c r="L188">
        <v>437991.36671713297</v>
      </c>
      <c r="M188">
        <v>437991.36671713297</v>
      </c>
      <c r="N188">
        <v>437991.36671713297</v>
      </c>
      <c r="O188">
        <v>437991.36671713297</v>
      </c>
      <c r="P188">
        <v>437991.36671713297</v>
      </c>
      <c r="Q188">
        <v>160924.64837378301</v>
      </c>
      <c r="AN188" t="s">
        <v>752</v>
      </c>
      <c r="AO188" t="s">
        <v>1324</v>
      </c>
      <c r="AP188" t="s">
        <v>697</v>
      </c>
      <c r="AQ188" t="s">
        <v>309</v>
      </c>
      <c r="AR188" s="589" t="s">
        <v>212</v>
      </c>
      <c r="AS188" s="591" t="s">
        <v>212</v>
      </c>
      <c r="AT188" s="591" t="s">
        <v>1340</v>
      </c>
      <c r="AU188" t="s">
        <v>212</v>
      </c>
      <c r="AV188" t="s">
        <v>24</v>
      </c>
      <c r="AW188" t="s">
        <v>309</v>
      </c>
      <c r="AX188" t="s">
        <v>393</v>
      </c>
      <c r="BA188" s="423">
        <v>5128558.6860366417</v>
      </c>
    </row>
    <row r="189" spans="1:53" x14ac:dyDescent="0.35">
      <c r="A189" t="s">
        <v>24</v>
      </c>
      <c r="B189" t="s">
        <v>212</v>
      </c>
      <c r="C189">
        <v>9.6475772605875605</v>
      </c>
      <c r="D189">
        <v>20726.297819928401</v>
      </c>
      <c r="E189">
        <v>0.79999999999974003</v>
      </c>
      <c r="F189">
        <v>159966.84763491299</v>
      </c>
      <c r="H189">
        <v>16581.038255937299</v>
      </c>
      <c r="I189">
        <v>16581.038255937299</v>
      </c>
      <c r="J189">
        <v>16581.038255937299</v>
      </c>
      <c r="K189">
        <v>16581.038255937299</v>
      </c>
      <c r="L189">
        <v>16581.038255937299</v>
      </c>
      <c r="M189">
        <v>16581.038255937299</v>
      </c>
      <c r="N189">
        <v>16581.038255937299</v>
      </c>
      <c r="O189">
        <v>16581.038255937299</v>
      </c>
      <c r="P189">
        <v>16581.038255937299</v>
      </c>
      <c r="Q189">
        <v>10737.503331477399</v>
      </c>
      <c r="AN189" t="s">
        <v>752</v>
      </c>
      <c r="AO189" t="s">
        <v>1324</v>
      </c>
      <c r="AP189" t="s">
        <v>697</v>
      </c>
      <c r="AQ189" t="s">
        <v>309</v>
      </c>
      <c r="AR189" s="589" t="s">
        <v>212</v>
      </c>
      <c r="AS189" s="591" t="s">
        <v>212</v>
      </c>
      <c r="AT189" s="591" t="s">
        <v>1340</v>
      </c>
      <c r="AU189" t="s">
        <v>212</v>
      </c>
      <c r="AV189" t="s">
        <v>24</v>
      </c>
      <c r="AW189" t="s">
        <v>309</v>
      </c>
      <c r="AX189" t="s">
        <v>393</v>
      </c>
      <c r="BA189" s="423">
        <v>199958.55954370621</v>
      </c>
    </row>
    <row r="190" spans="1:53" x14ac:dyDescent="0.35">
      <c r="A190" t="s">
        <v>24</v>
      </c>
      <c r="B190" t="s">
        <v>212</v>
      </c>
      <c r="C190">
        <v>9.87087895827168</v>
      </c>
      <c r="D190">
        <v>16747.081013239698</v>
      </c>
      <c r="E190">
        <v>0.79999999999974003</v>
      </c>
      <c r="F190">
        <v>132246.727668804</v>
      </c>
      <c r="H190">
        <v>13397.664810587399</v>
      </c>
      <c r="I190">
        <v>13397.664810587399</v>
      </c>
      <c r="J190">
        <v>13397.664810587399</v>
      </c>
      <c r="K190">
        <v>13397.664810587399</v>
      </c>
      <c r="L190">
        <v>13397.664810587399</v>
      </c>
      <c r="M190">
        <v>13397.664810587399</v>
      </c>
      <c r="N190">
        <v>13397.664810587399</v>
      </c>
      <c r="O190">
        <v>13397.664810587399</v>
      </c>
      <c r="P190">
        <v>13397.664810587399</v>
      </c>
      <c r="Q190">
        <v>11667.7443735175</v>
      </c>
      <c r="AN190" t="s">
        <v>752</v>
      </c>
      <c r="AO190" t="s">
        <v>1324</v>
      </c>
      <c r="AP190" t="s">
        <v>697</v>
      </c>
      <c r="AQ190" t="s">
        <v>309</v>
      </c>
      <c r="AR190" s="589" t="s">
        <v>212</v>
      </c>
      <c r="AS190" s="591" t="s">
        <v>212</v>
      </c>
      <c r="AT190" s="591" t="s">
        <v>1340</v>
      </c>
      <c r="AU190" t="s">
        <v>212</v>
      </c>
      <c r="AV190" t="s">
        <v>24</v>
      </c>
      <c r="AW190" t="s">
        <v>309</v>
      </c>
      <c r="AX190" t="s">
        <v>393</v>
      </c>
      <c r="BA190" s="423">
        <v>165308.40958605873</v>
      </c>
    </row>
    <row r="191" spans="1:53" x14ac:dyDescent="0.35">
      <c r="A191" t="s">
        <v>24</v>
      </c>
      <c r="B191" t="s">
        <v>212</v>
      </c>
      <c r="C191">
        <v>10.45093222847</v>
      </c>
      <c r="D191">
        <v>11387147.275388001</v>
      </c>
      <c r="E191">
        <v>0.79999999999974003</v>
      </c>
      <c r="F191">
        <v>95205043.560518503</v>
      </c>
      <c r="H191">
        <v>9109717.8203074392</v>
      </c>
      <c r="I191">
        <v>9109717.8203074392</v>
      </c>
      <c r="J191">
        <v>9109717.8203074392</v>
      </c>
      <c r="K191">
        <v>9109717.8203074392</v>
      </c>
      <c r="L191">
        <v>9109717.8203074392</v>
      </c>
      <c r="M191">
        <v>9109717.8203074392</v>
      </c>
      <c r="N191">
        <v>9109717.8203074392</v>
      </c>
      <c r="O191">
        <v>9109717.8203074392</v>
      </c>
      <c r="P191">
        <v>9109717.8203074392</v>
      </c>
      <c r="Q191">
        <v>9109717.8203074392</v>
      </c>
      <c r="R191">
        <v>4107865.3574441099</v>
      </c>
      <c r="AN191" t="s">
        <v>752</v>
      </c>
      <c r="AO191" t="s">
        <v>1324</v>
      </c>
      <c r="AP191" t="s">
        <v>697</v>
      </c>
      <c r="AQ191" t="s">
        <v>309</v>
      </c>
      <c r="AR191" s="589" t="s">
        <v>212</v>
      </c>
      <c r="AS191" s="591" t="s">
        <v>212</v>
      </c>
      <c r="AT191" s="591" t="s">
        <v>1340</v>
      </c>
      <c r="AU191" t="s">
        <v>212</v>
      </c>
      <c r="AV191" t="s">
        <v>24</v>
      </c>
      <c r="AW191" t="s">
        <v>309</v>
      </c>
      <c r="AX191" t="s">
        <v>393</v>
      </c>
      <c r="BA191" s="423">
        <v>119006304.4506868</v>
      </c>
    </row>
    <row r="192" spans="1:53" x14ac:dyDescent="0.35">
      <c r="A192" t="s">
        <v>24</v>
      </c>
      <c r="B192" t="s">
        <v>212</v>
      </c>
      <c r="C192">
        <v>10.7409588635691</v>
      </c>
      <c r="D192">
        <v>10192260.591476001</v>
      </c>
      <c r="E192">
        <v>0.79999999999974003</v>
      </c>
      <c r="F192">
        <v>87579721.391827703</v>
      </c>
      <c r="H192">
        <v>8153808.4731781501</v>
      </c>
      <c r="I192">
        <v>8153808.4731781501</v>
      </c>
      <c r="J192">
        <v>8153808.4731781501</v>
      </c>
      <c r="K192">
        <v>8153808.4731781501</v>
      </c>
      <c r="L192">
        <v>8153808.4731781501</v>
      </c>
      <c r="M192">
        <v>8153808.4731781501</v>
      </c>
      <c r="N192">
        <v>8153808.4731781501</v>
      </c>
      <c r="O192">
        <v>8153808.4731781501</v>
      </c>
      <c r="P192">
        <v>8153808.4731781501</v>
      </c>
      <c r="Q192">
        <v>8153808.4731781501</v>
      </c>
      <c r="R192">
        <v>6041636.6600461798</v>
      </c>
      <c r="AN192" t="s">
        <v>752</v>
      </c>
      <c r="AO192" t="s">
        <v>1324</v>
      </c>
      <c r="AP192" t="s">
        <v>697</v>
      </c>
      <c r="AQ192" t="s">
        <v>309</v>
      </c>
      <c r="AR192" s="589" t="s">
        <v>212</v>
      </c>
      <c r="AS192" s="591" t="s">
        <v>212</v>
      </c>
      <c r="AT192" s="591" t="s">
        <v>1340</v>
      </c>
      <c r="AU192" t="s">
        <v>212</v>
      </c>
      <c r="AV192" t="s">
        <v>24</v>
      </c>
      <c r="AW192" t="s">
        <v>309</v>
      </c>
      <c r="AX192" t="s">
        <v>393</v>
      </c>
      <c r="BA192" s="423">
        <v>109474651.7398202</v>
      </c>
    </row>
    <row r="193" spans="1:53" x14ac:dyDescent="0.35">
      <c r="A193" t="s">
        <v>24</v>
      </c>
      <c r="B193" t="s">
        <v>212</v>
      </c>
      <c r="C193">
        <v>11.0560199220442</v>
      </c>
      <c r="D193">
        <v>12254.718427375499</v>
      </c>
      <c r="E193">
        <v>0.79999999999974003</v>
      </c>
      <c r="F193">
        <v>108390.728857649</v>
      </c>
      <c r="H193">
        <v>9803.7747418972103</v>
      </c>
      <c r="I193">
        <v>9803.7747418972103</v>
      </c>
      <c r="J193">
        <v>9803.7747418972103</v>
      </c>
      <c r="K193">
        <v>9803.7747418972103</v>
      </c>
      <c r="L193">
        <v>9803.7747418972103</v>
      </c>
      <c r="M193">
        <v>9803.7747418972103</v>
      </c>
      <c r="N193">
        <v>9803.7747418972103</v>
      </c>
      <c r="O193">
        <v>9803.7747418972103</v>
      </c>
      <c r="P193">
        <v>9803.7747418972103</v>
      </c>
      <c r="Q193">
        <v>9803.7747418972103</v>
      </c>
      <c r="R193">
        <v>9803.7747418972103</v>
      </c>
      <c r="S193">
        <v>549.20669677998001</v>
      </c>
      <c r="AN193" t="s">
        <v>752</v>
      </c>
      <c r="AO193" t="s">
        <v>1324</v>
      </c>
      <c r="AP193" t="s">
        <v>697</v>
      </c>
      <c r="AQ193" t="s">
        <v>309</v>
      </c>
      <c r="AR193" s="589" t="s">
        <v>212</v>
      </c>
      <c r="AS193" s="591" t="s">
        <v>212</v>
      </c>
      <c r="AT193" s="591" t="s">
        <v>1340</v>
      </c>
      <c r="AU193" t="s">
        <v>212</v>
      </c>
      <c r="AV193" t="s">
        <v>24</v>
      </c>
      <c r="AW193" t="s">
        <v>309</v>
      </c>
      <c r="AX193" t="s">
        <v>393</v>
      </c>
      <c r="BA193" s="423">
        <v>135488.41107210529</v>
      </c>
    </row>
    <row r="194" spans="1:53" x14ac:dyDescent="0.35">
      <c r="A194" t="s">
        <v>24</v>
      </c>
      <c r="B194" t="s">
        <v>212</v>
      </c>
      <c r="C194">
        <v>11.901065403965699</v>
      </c>
      <c r="D194">
        <v>134265.7001057</v>
      </c>
      <c r="E194">
        <v>0.79999999999974003</v>
      </c>
      <c r="F194">
        <v>1278323.90277333</v>
      </c>
      <c r="H194">
        <v>107412.560084525</v>
      </c>
      <c r="I194">
        <v>107412.560084525</v>
      </c>
      <c r="J194">
        <v>107412.560084525</v>
      </c>
      <c r="K194">
        <v>107412.560084525</v>
      </c>
      <c r="L194">
        <v>107412.560084525</v>
      </c>
      <c r="M194">
        <v>107412.560084525</v>
      </c>
      <c r="N194">
        <v>107412.560084525</v>
      </c>
      <c r="O194">
        <v>107412.560084525</v>
      </c>
      <c r="P194">
        <v>107412.560084525</v>
      </c>
      <c r="Q194">
        <v>107412.560084525</v>
      </c>
      <c r="R194">
        <v>107412.560084525</v>
      </c>
      <c r="S194">
        <v>96785.741843552503</v>
      </c>
      <c r="AN194" t="s">
        <v>752</v>
      </c>
      <c r="AO194" t="s">
        <v>1324</v>
      </c>
      <c r="AP194" t="s">
        <v>697</v>
      </c>
      <c r="AQ194" t="s">
        <v>309</v>
      </c>
      <c r="AR194" s="589" t="s">
        <v>212</v>
      </c>
      <c r="AS194" s="591" t="s">
        <v>212</v>
      </c>
      <c r="AT194" s="591" t="s">
        <v>1340</v>
      </c>
      <c r="AU194" t="s">
        <v>212</v>
      </c>
      <c r="AV194" t="s">
        <v>24</v>
      </c>
      <c r="AW194" t="s">
        <v>309</v>
      </c>
      <c r="AX194" t="s">
        <v>393</v>
      </c>
      <c r="BA194" s="423">
        <v>1597904.8784671817</v>
      </c>
    </row>
    <row r="195" spans="1:53" x14ac:dyDescent="0.35">
      <c r="A195" t="s">
        <v>24</v>
      </c>
      <c r="B195" t="s">
        <v>212</v>
      </c>
      <c r="C195">
        <v>12.4356706572196</v>
      </c>
      <c r="D195">
        <v>3089.8817965631602</v>
      </c>
      <c r="E195">
        <v>0.79999999999974003</v>
      </c>
      <c r="F195">
        <v>30739.801913428</v>
      </c>
      <c r="H195">
        <v>2471.9054372497199</v>
      </c>
      <c r="I195">
        <v>2471.9054372497199</v>
      </c>
      <c r="J195">
        <v>2471.9054372497199</v>
      </c>
      <c r="K195">
        <v>2471.9054372497199</v>
      </c>
      <c r="L195">
        <v>2471.9054372497199</v>
      </c>
      <c r="M195">
        <v>2471.9054372497199</v>
      </c>
      <c r="N195">
        <v>2471.9054372497199</v>
      </c>
      <c r="O195">
        <v>2471.9054372497199</v>
      </c>
      <c r="P195">
        <v>2471.9054372497199</v>
      </c>
      <c r="Q195">
        <v>2471.9054372497199</v>
      </c>
      <c r="R195">
        <v>2471.9054372497199</v>
      </c>
      <c r="S195">
        <v>2471.9054372497199</v>
      </c>
      <c r="T195">
        <v>1076.93666643129</v>
      </c>
      <c r="AN195" t="s">
        <v>752</v>
      </c>
      <c r="AO195" t="s">
        <v>1324</v>
      </c>
      <c r="AP195" t="s">
        <v>697</v>
      </c>
      <c r="AQ195" t="s">
        <v>309</v>
      </c>
      <c r="AR195" s="589" t="s">
        <v>212</v>
      </c>
      <c r="AS195" s="591" t="s">
        <v>212</v>
      </c>
      <c r="AT195" s="591" t="s">
        <v>1340</v>
      </c>
      <c r="AU195" t="s">
        <v>212</v>
      </c>
      <c r="AV195" t="s">
        <v>24</v>
      </c>
      <c r="AW195" t="s">
        <v>309</v>
      </c>
      <c r="AX195" t="s">
        <v>393</v>
      </c>
      <c r="BA195" s="423">
        <v>38424.75239179749</v>
      </c>
    </row>
    <row r="196" spans="1:53" x14ac:dyDescent="0.35">
      <c r="A196" t="s">
        <v>24</v>
      </c>
      <c r="B196" t="s">
        <v>212</v>
      </c>
      <c r="C196">
        <v>12.481118674164</v>
      </c>
      <c r="D196">
        <v>34639.310124893098</v>
      </c>
      <c r="E196">
        <v>0.79999999999974003</v>
      </c>
      <c r="F196">
        <v>345869.87236785702</v>
      </c>
      <c r="H196">
        <v>27711.448099905501</v>
      </c>
      <c r="I196">
        <v>27711.448099905501</v>
      </c>
      <c r="J196">
        <v>27711.448099905501</v>
      </c>
      <c r="K196">
        <v>27711.448099905501</v>
      </c>
      <c r="L196">
        <v>27711.448099905501</v>
      </c>
      <c r="M196">
        <v>27711.448099905501</v>
      </c>
      <c r="N196">
        <v>27711.448099905501</v>
      </c>
      <c r="O196">
        <v>27711.448099905501</v>
      </c>
      <c r="P196">
        <v>27711.448099905501</v>
      </c>
      <c r="Q196">
        <v>27711.448099905501</v>
      </c>
      <c r="R196">
        <v>27711.448099905501</v>
      </c>
      <c r="S196">
        <v>27711.448099905501</v>
      </c>
      <c r="T196">
        <v>13332.495168990999</v>
      </c>
      <c r="AN196" t="s">
        <v>752</v>
      </c>
      <c r="AO196" t="s">
        <v>1324</v>
      </c>
      <c r="AP196" t="s">
        <v>697</v>
      </c>
      <c r="AQ196" t="s">
        <v>309</v>
      </c>
      <c r="AR196" s="589" t="s">
        <v>212</v>
      </c>
      <c r="AS196" s="591" t="s">
        <v>212</v>
      </c>
      <c r="AT196" s="591" t="s">
        <v>1340</v>
      </c>
      <c r="AU196" t="s">
        <v>212</v>
      </c>
      <c r="AV196" t="s">
        <v>24</v>
      </c>
      <c r="AW196" t="s">
        <v>309</v>
      </c>
      <c r="AX196" t="s">
        <v>393</v>
      </c>
      <c r="BA196" s="423">
        <v>432337.34045996179</v>
      </c>
    </row>
    <row r="197" spans="1:53" x14ac:dyDescent="0.35">
      <c r="A197" t="s">
        <v>24</v>
      </c>
      <c r="B197" t="s">
        <v>212</v>
      </c>
      <c r="C197">
        <v>12.8964010282776</v>
      </c>
      <c r="D197">
        <v>9325.0106599799692</v>
      </c>
      <c r="E197">
        <v>0.79999999999974003</v>
      </c>
      <c r="F197">
        <v>96207.261651220993</v>
      </c>
      <c r="H197">
        <v>7460.0085279815503</v>
      </c>
      <c r="I197">
        <v>7460.0085279815503</v>
      </c>
      <c r="J197">
        <v>7460.0085279815503</v>
      </c>
      <c r="K197">
        <v>7460.0085279815503</v>
      </c>
      <c r="L197">
        <v>7460.0085279815503</v>
      </c>
      <c r="M197">
        <v>7460.0085279815503</v>
      </c>
      <c r="N197">
        <v>7460.0085279815503</v>
      </c>
      <c r="O197">
        <v>7460.0085279815503</v>
      </c>
      <c r="P197">
        <v>7460.0085279815503</v>
      </c>
      <c r="Q197">
        <v>7460.0085279815503</v>
      </c>
      <c r="R197">
        <v>7460.0085279815503</v>
      </c>
      <c r="S197">
        <v>7460.0085279815503</v>
      </c>
      <c r="T197">
        <v>6687.1593154423299</v>
      </c>
      <c r="AN197" t="s">
        <v>752</v>
      </c>
      <c r="AO197" t="s">
        <v>1324</v>
      </c>
      <c r="AP197" t="s">
        <v>697</v>
      </c>
      <c r="AQ197" t="s">
        <v>309</v>
      </c>
      <c r="AR197" s="589" t="s">
        <v>212</v>
      </c>
      <c r="AS197" s="591" t="s">
        <v>212</v>
      </c>
      <c r="AT197" s="591" t="s">
        <v>1340</v>
      </c>
      <c r="AU197" t="s">
        <v>212</v>
      </c>
      <c r="AV197" t="s">
        <v>24</v>
      </c>
      <c r="AW197" t="s">
        <v>309</v>
      </c>
      <c r="AX197" t="s">
        <v>393</v>
      </c>
      <c r="BA197" s="423">
        <v>120259.07706406532</v>
      </c>
    </row>
    <row r="198" spans="1:53" x14ac:dyDescent="0.35">
      <c r="A198" t="s">
        <v>24</v>
      </c>
      <c r="B198" t="s">
        <v>212</v>
      </c>
      <c r="C198">
        <v>13.013120830244601</v>
      </c>
      <c r="D198">
        <v>105618.449533284</v>
      </c>
      <c r="E198">
        <v>0.79999999999974003</v>
      </c>
      <c r="F198">
        <v>1099540.51654342</v>
      </c>
      <c r="H198">
        <v>84494.759626599698</v>
      </c>
      <c r="I198">
        <v>84494.759626599698</v>
      </c>
      <c r="J198">
        <v>84494.759626599698</v>
      </c>
      <c r="K198">
        <v>84494.759626599698</v>
      </c>
      <c r="L198">
        <v>84494.759626599698</v>
      </c>
      <c r="M198">
        <v>84494.759626599698</v>
      </c>
      <c r="N198">
        <v>84494.759626599698</v>
      </c>
      <c r="O198">
        <v>84494.759626599698</v>
      </c>
      <c r="P198">
        <v>84494.759626599698</v>
      </c>
      <c r="Q198">
        <v>84494.759626599698</v>
      </c>
      <c r="R198">
        <v>84494.759626599698</v>
      </c>
      <c r="S198">
        <v>84494.759626599698</v>
      </c>
      <c r="T198">
        <v>84494.759626599698</v>
      </c>
      <c r="U198">
        <v>1108.6413976189699</v>
      </c>
      <c r="AN198" t="s">
        <v>752</v>
      </c>
      <c r="AO198" t="s">
        <v>1324</v>
      </c>
      <c r="AP198" t="s">
        <v>697</v>
      </c>
      <c r="AQ198" t="s">
        <v>309</v>
      </c>
      <c r="AR198" s="589" t="s">
        <v>212</v>
      </c>
      <c r="AS198" s="591" t="s">
        <v>212</v>
      </c>
      <c r="AT198" s="591" t="s">
        <v>1340</v>
      </c>
      <c r="AU198" t="s">
        <v>212</v>
      </c>
      <c r="AV198" t="s">
        <v>24</v>
      </c>
      <c r="AW198" t="s">
        <v>309</v>
      </c>
      <c r="AX198" t="s">
        <v>393</v>
      </c>
      <c r="BA198" s="423">
        <v>1374425.6456797216</v>
      </c>
    </row>
    <row r="199" spans="1:53" x14ac:dyDescent="0.35">
      <c r="A199" t="s">
        <v>24</v>
      </c>
      <c r="B199" t="s">
        <v>212</v>
      </c>
      <c r="C199">
        <v>13.3763528539659</v>
      </c>
      <c r="D199">
        <v>2574.4261125271</v>
      </c>
      <c r="E199">
        <v>0.79999999999974003</v>
      </c>
      <c r="F199">
        <v>27549.145662092</v>
      </c>
      <c r="H199">
        <v>2059.54089002101</v>
      </c>
      <c r="I199">
        <v>2059.54089002101</v>
      </c>
      <c r="J199">
        <v>2059.54089002101</v>
      </c>
      <c r="K199">
        <v>2059.54089002101</v>
      </c>
      <c r="L199">
        <v>2059.54089002101</v>
      </c>
      <c r="M199">
        <v>2059.54089002101</v>
      </c>
      <c r="N199">
        <v>2059.54089002101</v>
      </c>
      <c r="O199">
        <v>2059.54089002101</v>
      </c>
      <c r="P199">
        <v>2059.54089002101</v>
      </c>
      <c r="Q199">
        <v>2059.54089002101</v>
      </c>
      <c r="R199">
        <v>2059.54089002101</v>
      </c>
      <c r="S199">
        <v>2059.54089002101</v>
      </c>
      <c r="T199">
        <v>2059.54089002101</v>
      </c>
      <c r="U199">
        <v>775.11409181887598</v>
      </c>
      <c r="AN199" t="s">
        <v>752</v>
      </c>
      <c r="AO199" t="s">
        <v>1324</v>
      </c>
      <c r="AP199" t="s">
        <v>697</v>
      </c>
      <c r="AQ199" t="s">
        <v>309</v>
      </c>
      <c r="AR199" s="589" t="s">
        <v>212</v>
      </c>
      <c r="AS199" s="591" t="s">
        <v>212</v>
      </c>
      <c r="AT199" s="591" t="s">
        <v>1340</v>
      </c>
      <c r="AU199" t="s">
        <v>212</v>
      </c>
      <c r="AV199" t="s">
        <v>24</v>
      </c>
      <c r="AW199" t="s">
        <v>309</v>
      </c>
      <c r="AX199" t="s">
        <v>393</v>
      </c>
      <c r="BA199" s="423">
        <v>34436.432077626188</v>
      </c>
    </row>
    <row r="200" spans="1:53" x14ac:dyDescent="0.35">
      <c r="A200" t="s">
        <v>24</v>
      </c>
      <c r="B200" t="s">
        <v>212</v>
      </c>
      <c r="C200">
        <v>14.2212784847588</v>
      </c>
      <c r="D200">
        <v>3939.1181521520898</v>
      </c>
      <c r="E200">
        <v>0.79999999999974003</v>
      </c>
      <c r="F200">
        <v>44815.4369808841</v>
      </c>
      <c r="H200">
        <v>3151.2945217206502</v>
      </c>
      <c r="I200">
        <v>3151.2945217206502</v>
      </c>
      <c r="J200">
        <v>3151.2945217206502</v>
      </c>
      <c r="K200">
        <v>3151.2945217206502</v>
      </c>
      <c r="L200">
        <v>3151.2945217206502</v>
      </c>
      <c r="M200">
        <v>3151.2945217206502</v>
      </c>
      <c r="N200">
        <v>3151.2945217206502</v>
      </c>
      <c r="O200">
        <v>3151.2945217206502</v>
      </c>
      <c r="P200">
        <v>3151.2945217206502</v>
      </c>
      <c r="Q200">
        <v>3151.2945217206502</v>
      </c>
      <c r="R200">
        <v>3151.2945217206502</v>
      </c>
      <c r="S200">
        <v>3151.2945217206502</v>
      </c>
      <c r="T200">
        <v>3151.2945217206502</v>
      </c>
      <c r="U200">
        <v>3151.2945217206502</v>
      </c>
      <c r="V200">
        <v>697.31367679505297</v>
      </c>
      <c r="AN200" t="s">
        <v>752</v>
      </c>
      <c r="AO200" t="s">
        <v>1324</v>
      </c>
      <c r="AP200" t="s">
        <v>697</v>
      </c>
      <c r="AQ200" t="s">
        <v>309</v>
      </c>
      <c r="AR200" s="589" t="s">
        <v>212</v>
      </c>
      <c r="AS200" s="591" t="s">
        <v>212</v>
      </c>
      <c r="AT200" s="591" t="s">
        <v>1340</v>
      </c>
      <c r="AU200" t="s">
        <v>212</v>
      </c>
      <c r="AV200" t="s">
        <v>24</v>
      </c>
      <c r="AW200" t="s">
        <v>309</v>
      </c>
      <c r="AX200" t="s">
        <v>393</v>
      </c>
      <c r="BA200" s="423">
        <v>56019.296226123326</v>
      </c>
    </row>
    <row r="201" spans="1:53" x14ac:dyDescent="0.35">
      <c r="A201" t="s">
        <v>24</v>
      </c>
      <c r="B201" t="s">
        <v>212</v>
      </c>
      <c r="C201">
        <v>14.801331754957101</v>
      </c>
      <c r="D201">
        <v>4093626.1608133502</v>
      </c>
      <c r="E201">
        <v>0.79999999999974003</v>
      </c>
      <c r="F201">
        <v>48472895.109560102</v>
      </c>
      <c r="H201">
        <v>3274900.9286496202</v>
      </c>
      <c r="I201">
        <v>3274900.9286496202</v>
      </c>
      <c r="J201">
        <v>3274900.9286496202</v>
      </c>
      <c r="K201">
        <v>3274900.9286496202</v>
      </c>
      <c r="L201">
        <v>3274900.9286496202</v>
      </c>
      <c r="M201">
        <v>3274900.9286496202</v>
      </c>
      <c r="N201">
        <v>3274900.9286496202</v>
      </c>
      <c r="O201">
        <v>3274900.9286496202</v>
      </c>
      <c r="P201">
        <v>3274900.9286496202</v>
      </c>
      <c r="Q201">
        <v>3274900.9286496202</v>
      </c>
      <c r="R201">
        <v>3274900.9286496202</v>
      </c>
      <c r="S201">
        <v>3274900.9286496202</v>
      </c>
      <c r="T201">
        <v>3274900.9286496202</v>
      </c>
      <c r="U201">
        <v>3274900.9286496202</v>
      </c>
      <c r="V201">
        <v>2624282.1084654401</v>
      </c>
      <c r="AN201" t="s">
        <v>752</v>
      </c>
      <c r="AO201" t="s">
        <v>1324</v>
      </c>
      <c r="AP201" t="s">
        <v>697</v>
      </c>
      <c r="AQ201" t="s">
        <v>309</v>
      </c>
      <c r="AR201" s="589" t="s">
        <v>212</v>
      </c>
      <c r="AS201" s="591" t="s">
        <v>212</v>
      </c>
      <c r="AT201" s="591" t="s">
        <v>1340</v>
      </c>
      <c r="AU201" t="s">
        <v>212</v>
      </c>
      <c r="AV201" t="s">
        <v>24</v>
      </c>
      <c r="AW201" t="s">
        <v>309</v>
      </c>
      <c r="AX201" t="s">
        <v>393</v>
      </c>
      <c r="BA201" s="423">
        <v>60591118.88696982</v>
      </c>
    </row>
    <row r="202" spans="1:53" x14ac:dyDescent="0.35">
      <c r="A202" t="s">
        <v>24</v>
      </c>
      <c r="B202" t="s">
        <v>212</v>
      </c>
      <c r="C202">
        <v>14.9307216494845</v>
      </c>
      <c r="D202">
        <v>7141.6497240560402</v>
      </c>
      <c r="E202">
        <v>0.79999999999974003</v>
      </c>
      <c r="F202">
        <v>85303.987318371102</v>
      </c>
      <c r="H202">
        <v>5713.3197792429801</v>
      </c>
      <c r="I202">
        <v>5713.3197792429801</v>
      </c>
      <c r="J202">
        <v>5713.3197792429801</v>
      </c>
      <c r="K202">
        <v>5713.3197792429801</v>
      </c>
      <c r="L202">
        <v>5713.3197792429801</v>
      </c>
      <c r="M202">
        <v>5713.3197792429801</v>
      </c>
      <c r="N202">
        <v>5713.3197792429801</v>
      </c>
      <c r="O202">
        <v>5713.3197792429801</v>
      </c>
      <c r="P202">
        <v>5713.3197792429801</v>
      </c>
      <c r="Q202">
        <v>5713.3197792429801</v>
      </c>
      <c r="R202">
        <v>5713.3197792429801</v>
      </c>
      <c r="S202">
        <v>5713.3197792429801</v>
      </c>
      <c r="T202">
        <v>5713.3197792429801</v>
      </c>
      <c r="U202">
        <v>5713.3197792429801</v>
      </c>
      <c r="V202">
        <v>5317.5104089694396</v>
      </c>
      <c r="AN202" t="s">
        <v>752</v>
      </c>
      <c r="AO202" t="s">
        <v>1324</v>
      </c>
      <c r="AP202" t="s">
        <v>697</v>
      </c>
      <c r="AQ202" t="s">
        <v>309</v>
      </c>
      <c r="AR202" s="589" t="s">
        <v>212</v>
      </c>
      <c r="AS202" s="591" t="s">
        <v>212</v>
      </c>
      <c r="AT202" s="591" t="s">
        <v>1340</v>
      </c>
      <c r="AU202" t="s">
        <v>212</v>
      </c>
      <c r="AV202" t="s">
        <v>24</v>
      </c>
      <c r="AW202" t="s">
        <v>309</v>
      </c>
      <c r="AX202" t="s">
        <v>393</v>
      </c>
      <c r="BA202" s="423">
        <v>106629.98414799853</v>
      </c>
    </row>
    <row r="203" spans="1:53" x14ac:dyDescent="0.35">
      <c r="A203" t="s">
        <v>24</v>
      </c>
      <c r="B203" t="s">
        <v>212</v>
      </c>
      <c r="C203">
        <v>15</v>
      </c>
      <c r="D203">
        <v>8306566.1469551502</v>
      </c>
      <c r="E203">
        <v>0.79999999999974003</v>
      </c>
      <c r="F203">
        <v>99678793.763429403</v>
      </c>
      <c r="H203">
        <v>6645252.9175619604</v>
      </c>
      <c r="I203">
        <v>6645252.9175619604</v>
      </c>
      <c r="J203">
        <v>6645252.9175619604</v>
      </c>
      <c r="K203">
        <v>6645252.9175619604</v>
      </c>
      <c r="L203">
        <v>6645252.9175619604</v>
      </c>
      <c r="M203">
        <v>6645252.9175619604</v>
      </c>
      <c r="N203">
        <v>6645252.9175619604</v>
      </c>
      <c r="O203">
        <v>6645252.9175619604</v>
      </c>
      <c r="P203">
        <v>6645252.9175619604</v>
      </c>
      <c r="Q203">
        <v>6645252.9175619604</v>
      </c>
      <c r="R203">
        <v>6645252.9175619604</v>
      </c>
      <c r="S203">
        <v>6645252.9175619604</v>
      </c>
      <c r="T203">
        <v>6645252.9175619604</v>
      </c>
      <c r="U203">
        <v>6645252.9175619604</v>
      </c>
      <c r="V203">
        <v>6645252.9175619604</v>
      </c>
      <c r="AN203" t="s">
        <v>752</v>
      </c>
      <c r="AO203" t="s">
        <v>1324</v>
      </c>
      <c r="AP203" t="s">
        <v>697</v>
      </c>
      <c r="AQ203" t="s">
        <v>309</v>
      </c>
      <c r="AR203" s="589" t="s">
        <v>212</v>
      </c>
      <c r="AS203" s="591" t="s">
        <v>212</v>
      </c>
      <c r="AT203" s="591" t="s">
        <v>1340</v>
      </c>
      <c r="AU203" t="s">
        <v>212</v>
      </c>
      <c r="AV203" t="s">
        <v>24</v>
      </c>
      <c r="AW203" t="s">
        <v>309</v>
      </c>
      <c r="AX203" t="s">
        <v>393</v>
      </c>
      <c r="BA203" s="423">
        <v>124598492.20432724</v>
      </c>
    </row>
    <row r="204" spans="1:53" x14ac:dyDescent="0.35">
      <c r="A204" t="s">
        <v>24</v>
      </c>
      <c r="B204" t="s">
        <v>918</v>
      </c>
      <c r="C204">
        <v>6.9213732004429698</v>
      </c>
      <c r="D204">
        <v>178557.599520808</v>
      </c>
      <c r="E204">
        <v>0.82999999999995</v>
      </c>
      <c r="F204">
        <v>1025766.9407687</v>
      </c>
      <c r="H204">
        <v>148202.80760226201</v>
      </c>
      <c r="I204">
        <v>148202.80760226201</v>
      </c>
      <c r="J204">
        <v>148202.80760226201</v>
      </c>
      <c r="K204">
        <v>148202.80760226201</v>
      </c>
      <c r="L204">
        <v>148202.80760226201</v>
      </c>
      <c r="M204">
        <v>148202.80760226201</v>
      </c>
      <c r="N204">
        <v>136550.09515512999</v>
      </c>
      <c r="AN204" t="s">
        <v>752</v>
      </c>
      <c r="AO204" t="s">
        <v>1324</v>
      </c>
      <c r="AP204" t="s">
        <v>697</v>
      </c>
      <c r="AQ204" t="s">
        <v>309</v>
      </c>
      <c r="AR204" s="589" t="s">
        <v>212</v>
      </c>
      <c r="AS204" s="591" t="s">
        <v>212</v>
      </c>
      <c r="AT204" s="591" t="s">
        <v>918</v>
      </c>
      <c r="AU204" t="s">
        <v>918</v>
      </c>
      <c r="AV204" t="s">
        <v>24</v>
      </c>
      <c r="AW204" t="s">
        <v>309</v>
      </c>
      <c r="AX204" t="s">
        <v>393</v>
      </c>
      <c r="BA204" s="423">
        <v>1235863.7840587492</v>
      </c>
    </row>
    <row r="205" spans="1:53" x14ac:dyDescent="0.35">
      <c r="A205" t="s">
        <v>24</v>
      </c>
      <c r="B205" t="s">
        <v>918</v>
      </c>
      <c r="C205">
        <v>8.4033613445378208</v>
      </c>
      <c r="D205">
        <v>21982.496460309001</v>
      </c>
      <c r="E205">
        <v>0.82999999999995</v>
      </c>
      <c r="F205">
        <v>153323.29463912101</v>
      </c>
      <c r="H205">
        <v>18245.4720620554</v>
      </c>
      <c r="I205">
        <v>18245.4720620554</v>
      </c>
      <c r="J205">
        <v>18245.4720620554</v>
      </c>
      <c r="K205">
        <v>18245.4720620554</v>
      </c>
      <c r="L205">
        <v>18245.4720620554</v>
      </c>
      <c r="M205">
        <v>18245.4720620554</v>
      </c>
      <c r="N205">
        <v>18245.4720620554</v>
      </c>
      <c r="O205">
        <v>18245.4720620554</v>
      </c>
      <c r="P205">
        <v>7359.5181426779</v>
      </c>
      <c r="AN205" t="s">
        <v>752</v>
      </c>
      <c r="AO205" t="s">
        <v>1324</v>
      </c>
      <c r="AP205" t="s">
        <v>697</v>
      </c>
      <c r="AQ205" t="s">
        <v>309</v>
      </c>
      <c r="AR205" s="589" t="s">
        <v>212</v>
      </c>
      <c r="AS205" s="591" t="s">
        <v>212</v>
      </c>
      <c r="AT205" s="591" t="s">
        <v>918</v>
      </c>
      <c r="AU205" t="s">
        <v>918</v>
      </c>
      <c r="AV205" t="s">
        <v>24</v>
      </c>
      <c r="AW205" t="s">
        <v>309</v>
      </c>
      <c r="AX205" t="s">
        <v>393</v>
      </c>
      <c r="BA205" s="423">
        <v>184726.86101100029</v>
      </c>
    </row>
    <row r="206" spans="1:53" x14ac:dyDescent="0.35">
      <c r="A206" t="s">
        <v>24</v>
      </c>
      <c r="B206" t="s">
        <v>918</v>
      </c>
      <c r="C206">
        <v>9.1058823529411796</v>
      </c>
      <c r="D206">
        <v>2173.92484365788</v>
      </c>
      <c r="E206">
        <v>0.82999999999995</v>
      </c>
      <c r="F206">
        <v>16430.268212501302</v>
      </c>
      <c r="H206">
        <v>1804.35762023593</v>
      </c>
      <c r="I206">
        <v>1804.35762023593</v>
      </c>
      <c r="J206">
        <v>1804.35762023593</v>
      </c>
      <c r="K206">
        <v>1804.35762023593</v>
      </c>
      <c r="L206">
        <v>1804.35762023593</v>
      </c>
      <c r="M206">
        <v>1804.35762023593</v>
      </c>
      <c r="N206">
        <v>1804.35762023593</v>
      </c>
      <c r="O206">
        <v>1804.35762023593</v>
      </c>
      <c r="P206">
        <v>1804.35762023593</v>
      </c>
      <c r="Q206">
        <v>191.049630377928</v>
      </c>
      <c r="AN206" t="s">
        <v>752</v>
      </c>
      <c r="AO206" t="s">
        <v>1324</v>
      </c>
      <c r="AP206" t="s">
        <v>697</v>
      </c>
      <c r="AQ206" t="s">
        <v>309</v>
      </c>
      <c r="AR206" s="589" t="s">
        <v>212</v>
      </c>
      <c r="AS206" s="591" t="s">
        <v>212</v>
      </c>
      <c r="AT206" s="591" t="s">
        <v>918</v>
      </c>
      <c r="AU206" t="s">
        <v>918</v>
      </c>
      <c r="AV206" t="s">
        <v>24</v>
      </c>
      <c r="AW206" t="s">
        <v>309</v>
      </c>
      <c r="AX206" t="s">
        <v>393</v>
      </c>
      <c r="BA206" s="423">
        <v>19795.503870484688</v>
      </c>
    </row>
    <row r="207" spans="1:53" x14ac:dyDescent="0.35">
      <c r="A207" t="s">
        <v>24</v>
      </c>
      <c r="B207" t="s">
        <v>918</v>
      </c>
      <c r="C207">
        <v>9.5079629189446209</v>
      </c>
      <c r="D207">
        <v>1901.3637019954499</v>
      </c>
      <c r="E207">
        <v>0.82999999999995</v>
      </c>
      <c r="F207">
        <v>15004.8193264191</v>
      </c>
      <c r="H207">
        <v>1578.1318726561301</v>
      </c>
      <c r="I207">
        <v>1578.1318726561301</v>
      </c>
      <c r="J207">
        <v>1578.1318726561301</v>
      </c>
      <c r="K207">
        <v>1578.1318726561301</v>
      </c>
      <c r="L207">
        <v>1578.1318726561301</v>
      </c>
      <c r="M207">
        <v>1578.1318726561301</v>
      </c>
      <c r="N207">
        <v>1578.1318726561301</v>
      </c>
      <c r="O207">
        <v>1578.1318726561301</v>
      </c>
      <c r="P207">
        <v>1578.1318726561301</v>
      </c>
      <c r="Q207">
        <v>801.63247251394796</v>
      </c>
      <c r="AN207" t="s">
        <v>752</v>
      </c>
      <c r="AO207" t="s">
        <v>1324</v>
      </c>
      <c r="AP207" t="s">
        <v>697</v>
      </c>
      <c r="AQ207" t="s">
        <v>309</v>
      </c>
      <c r="AR207" s="589" t="s">
        <v>212</v>
      </c>
      <c r="AS207" s="591" t="s">
        <v>212</v>
      </c>
      <c r="AT207" s="591" t="s">
        <v>918</v>
      </c>
      <c r="AU207" t="s">
        <v>918</v>
      </c>
      <c r="AV207" t="s">
        <v>24</v>
      </c>
      <c r="AW207" t="s">
        <v>309</v>
      </c>
      <c r="AX207" t="s">
        <v>393</v>
      </c>
      <c r="BA207" s="423">
        <v>18078.095574000003</v>
      </c>
    </row>
    <row r="208" spans="1:53" x14ac:dyDescent="0.35">
      <c r="A208" t="s">
        <v>24</v>
      </c>
      <c r="B208" t="s">
        <v>918</v>
      </c>
      <c r="C208">
        <v>11.008366358432401</v>
      </c>
      <c r="D208">
        <v>9698.7070364184001</v>
      </c>
      <c r="E208">
        <v>0.82999999999995</v>
      </c>
      <c r="F208">
        <v>88616.543815794605</v>
      </c>
      <c r="H208">
        <v>8049.9268402267899</v>
      </c>
      <c r="I208">
        <v>8049.9268402267899</v>
      </c>
      <c r="J208">
        <v>8049.9268402267899</v>
      </c>
      <c r="K208">
        <v>8049.9268402267899</v>
      </c>
      <c r="L208">
        <v>8049.9268402267899</v>
      </c>
      <c r="M208">
        <v>8049.9268402267899</v>
      </c>
      <c r="N208">
        <v>8049.9268402267899</v>
      </c>
      <c r="O208">
        <v>8049.9268402267899</v>
      </c>
      <c r="P208">
        <v>8049.9268402267899</v>
      </c>
      <c r="Q208">
        <v>8049.9268402267899</v>
      </c>
      <c r="R208">
        <v>8049.9268402267899</v>
      </c>
      <c r="S208">
        <v>67.348573299940497</v>
      </c>
      <c r="AN208" t="s">
        <v>752</v>
      </c>
      <c r="AO208" t="s">
        <v>1324</v>
      </c>
      <c r="AP208" t="s">
        <v>697</v>
      </c>
      <c r="AQ208" t="s">
        <v>309</v>
      </c>
      <c r="AR208" s="589" t="s">
        <v>212</v>
      </c>
      <c r="AS208" s="591" t="s">
        <v>212</v>
      </c>
      <c r="AT208" s="591" t="s">
        <v>918</v>
      </c>
      <c r="AU208" t="s">
        <v>918</v>
      </c>
      <c r="AV208" t="s">
        <v>24</v>
      </c>
      <c r="AW208" t="s">
        <v>309</v>
      </c>
      <c r="AX208" t="s">
        <v>393</v>
      </c>
      <c r="BA208" s="423">
        <v>106766.92025999993</v>
      </c>
    </row>
    <row r="209" spans="1:53" x14ac:dyDescent="0.35">
      <c r="A209" t="s">
        <v>24</v>
      </c>
      <c r="B209" t="s">
        <v>918</v>
      </c>
      <c r="C209">
        <v>11.074197120708799</v>
      </c>
      <c r="D209">
        <v>33552.6484823145</v>
      </c>
      <c r="E209">
        <v>0.82999999999995</v>
      </c>
      <c r="F209">
        <v>308401.97386843298</v>
      </c>
      <c r="H209">
        <v>27848.698240319402</v>
      </c>
      <c r="I209">
        <v>27848.698240319402</v>
      </c>
      <c r="J209">
        <v>27848.698240319402</v>
      </c>
      <c r="K209">
        <v>27848.698240319402</v>
      </c>
      <c r="L209">
        <v>27848.698240319402</v>
      </c>
      <c r="M209">
        <v>27848.698240319402</v>
      </c>
      <c r="N209">
        <v>27848.698240319402</v>
      </c>
      <c r="O209">
        <v>27848.698240319402</v>
      </c>
      <c r="P209">
        <v>27848.698240319402</v>
      </c>
      <c r="Q209">
        <v>27848.698240319402</v>
      </c>
      <c r="R209">
        <v>27848.698240319402</v>
      </c>
      <c r="S209">
        <v>2066.2932249198998</v>
      </c>
      <c r="AN209" t="s">
        <v>752</v>
      </c>
      <c r="AO209" t="s">
        <v>1324</v>
      </c>
      <c r="AP209" t="s">
        <v>697</v>
      </c>
      <c r="AQ209" t="s">
        <v>309</v>
      </c>
      <c r="AR209" s="589" t="s">
        <v>212</v>
      </c>
      <c r="AS209" s="591" t="s">
        <v>212</v>
      </c>
      <c r="AT209" s="591" t="s">
        <v>918</v>
      </c>
      <c r="AU209" t="s">
        <v>918</v>
      </c>
      <c r="AV209" t="s">
        <v>24</v>
      </c>
      <c r="AW209" t="s">
        <v>309</v>
      </c>
      <c r="AX209" t="s">
        <v>393</v>
      </c>
      <c r="BA209" s="423">
        <v>371568.64321500185</v>
      </c>
    </row>
    <row r="210" spans="1:53" x14ac:dyDescent="0.35">
      <c r="A210" t="s">
        <v>24</v>
      </c>
      <c r="B210" t="s">
        <v>918</v>
      </c>
      <c r="C210">
        <v>11.6468669927789</v>
      </c>
      <c r="D210">
        <v>7007.1552225674995</v>
      </c>
      <c r="E210">
        <v>0.82999999999995</v>
      </c>
      <c r="F210">
        <v>67737.466046245696</v>
      </c>
      <c r="H210">
        <v>5815.9388347306704</v>
      </c>
      <c r="I210">
        <v>5815.9388347306704</v>
      </c>
      <c r="J210">
        <v>5815.9388347306704</v>
      </c>
      <c r="K210">
        <v>5815.9388347306704</v>
      </c>
      <c r="L210">
        <v>5815.9388347306704</v>
      </c>
      <c r="M210">
        <v>5815.9388347306704</v>
      </c>
      <c r="N210">
        <v>5815.9388347306704</v>
      </c>
      <c r="O210">
        <v>5815.9388347306704</v>
      </c>
      <c r="P210">
        <v>5815.9388347306704</v>
      </c>
      <c r="Q210">
        <v>5815.9388347306704</v>
      </c>
      <c r="R210">
        <v>5815.9388347306704</v>
      </c>
      <c r="S210">
        <v>3762.1388642082502</v>
      </c>
      <c r="AN210" t="s">
        <v>752</v>
      </c>
      <c r="AO210" t="s">
        <v>1324</v>
      </c>
      <c r="AP210" t="s">
        <v>697</v>
      </c>
      <c r="AQ210" t="s">
        <v>309</v>
      </c>
      <c r="AR210" s="589" t="s">
        <v>212</v>
      </c>
      <c r="AS210" s="591" t="s">
        <v>212</v>
      </c>
      <c r="AT210" s="591" t="s">
        <v>918</v>
      </c>
      <c r="AU210" t="s">
        <v>918</v>
      </c>
      <c r="AV210" t="s">
        <v>24</v>
      </c>
      <c r="AW210" t="s">
        <v>309</v>
      </c>
      <c r="AX210" t="s">
        <v>393</v>
      </c>
      <c r="BA210" s="423">
        <v>81611.404874999731</v>
      </c>
    </row>
    <row r="211" spans="1:53" x14ac:dyDescent="0.35">
      <c r="A211" t="s">
        <v>24</v>
      </c>
      <c r="B211" t="s">
        <v>918</v>
      </c>
      <c r="C211">
        <v>11.884953648680799</v>
      </c>
      <c r="D211">
        <v>284673.02689106797</v>
      </c>
      <c r="E211">
        <v>0.82999999999995</v>
      </c>
      <c r="F211">
        <v>2808160.3555927398</v>
      </c>
      <c r="H211">
        <v>236278.61231957201</v>
      </c>
      <c r="I211">
        <v>236278.61231957201</v>
      </c>
      <c r="J211">
        <v>236278.61231957201</v>
      </c>
      <c r="K211">
        <v>236278.61231957201</v>
      </c>
      <c r="L211">
        <v>236278.61231957201</v>
      </c>
      <c r="M211">
        <v>236278.61231957201</v>
      </c>
      <c r="N211">
        <v>236278.61231957201</v>
      </c>
      <c r="O211">
        <v>236278.61231957201</v>
      </c>
      <c r="P211">
        <v>236278.61231957201</v>
      </c>
      <c r="Q211">
        <v>236278.61231957201</v>
      </c>
      <c r="R211">
        <v>236278.61231957201</v>
      </c>
      <c r="S211">
        <v>209095.62007744101</v>
      </c>
      <c r="AN211" t="s">
        <v>752</v>
      </c>
      <c r="AO211" t="s">
        <v>1324</v>
      </c>
      <c r="AP211" t="s">
        <v>697</v>
      </c>
      <c r="AQ211" t="s">
        <v>309</v>
      </c>
      <c r="AR211" s="589" t="s">
        <v>212</v>
      </c>
      <c r="AS211" s="591" t="s">
        <v>212</v>
      </c>
      <c r="AT211" s="591" t="s">
        <v>918</v>
      </c>
      <c r="AU211" t="s">
        <v>918</v>
      </c>
      <c r="AV211" t="s">
        <v>24</v>
      </c>
      <c r="AW211" t="s">
        <v>309</v>
      </c>
      <c r="AX211" t="s">
        <v>393</v>
      </c>
      <c r="BA211" s="423">
        <v>3383325.7296300107</v>
      </c>
    </row>
    <row r="212" spans="1:53" x14ac:dyDescent="0.35">
      <c r="A212" t="s">
        <v>24</v>
      </c>
      <c r="B212" t="s">
        <v>918</v>
      </c>
      <c r="C212">
        <v>11.928665785997399</v>
      </c>
      <c r="D212">
        <v>6444.3354999408002</v>
      </c>
      <c r="E212">
        <v>0.82999999999995</v>
      </c>
      <c r="F212">
        <v>63804.0292450509</v>
      </c>
      <c r="H212">
        <v>5348.7984649505397</v>
      </c>
      <c r="I212">
        <v>5348.7984649505397</v>
      </c>
      <c r="J212">
        <v>5348.7984649505397</v>
      </c>
      <c r="K212">
        <v>5348.7984649505397</v>
      </c>
      <c r="L212">
        <v>5348.7984649505397</v>
      </c>
      <c r="M212">
        <v>5348.7984649505397</v>
      </c>
      <c r="N212">
        <v>5348.7984649505397</v>
      </c>
      <c r="O212">
        <v>5348.7984649505397</v>
      </c>
      <c r="P212">
        <v>5348.7984649505397</v>
      </c>
      <c r="Q212">
        <v>5348.7984649505397</v>
      </c>
      <c r="R212">
        <v>5348.7984649505397</v>
      </c>
      <c r="S212">
        <v>4967.2461305949801</v>
      </c>
      <c r="AN212" t="s">
        <v>752</v>
      </c>
      <c r="AO212" t="s">
        <v>1324</v>
      </c>
      <c r="AP212" t="s">
        <v>697</v>
      </c>
      <c r="AQ212" t="s">
        <v>309</v>
      </c>
      <c r="AR212" s="589" t="s">
        <v>212</v>
      </c>
      <c r="AS212" s="591" t="s">
        <v>212</v>
      </c>
      <c r="AT212" s="591" t="s">
        <v>918</v>
      </c>
      <c r="AU212" t="s">
        <v>918</v>
      </c>
      <c r="AV212" t="s">
        <v>24</v>
      </c>
      <c r="AW212" t="s">
        <v>309</v>
      </c>
      <c r="AX212" t="s">
        <v>393</v>
      </c>
      <c r="BA212" s="423">
        <v>76872.324391632224</v>
      </c>
    </row>
    <row r="213" spans="1:53" x14ac:dyDescent="0.35">
      <c r="A213" t="s">
        <v>24</v>
      </c>
      <c r="B213" t="s">
        <v>918</v>
      </c>
      <c r="C213">
        <v>12.6205450733753</v>
      </c>
      <c r="D213">
        <v>7509.8807380327498</v>
      </c>
      <c r="E213">
        <v>0.82999999999995</v>
      </c>
      <c r="F213">
        <v>78666.394330507901</v>
      </c>
      <c r="H213">
        <v>6233.2010125668103</v>
      </c>
      <c r="I213">
        <v>6233.2010125668103</v>
      </c>
      <c r="J213">
        <v>6233.2010125668103</v>
      </c>
      <c r="K213">
        <v>6233.2010125668103</v>
      </c>
      <c r="L213">
        <v>6233.2010125668103</v>
      </c>
      <c r="M213">
        <v>6233.2010125668103</v>
      </c>
      <c r="N213">
        <v>6233.2010125668103</v>
      </c>
      <c r="O213">
        <v>6233.2010125668103</v>
      </c>
      <c r="P213">
        <v>6233.2010125668103</v>
      </c>
      <c r="Q213">
        <v>6233.2010125668103</v>
      </c>
      <c r="R213">
        <v>6233.2010125668103</v>
      </c>
      <c r="S213">
        <v>6233.2010125668103</v>
      </c>
      <c r="T213">
        <v>3867.98217970627</v>
      </c>
      <c r="AN213" t="s">
        <v>752</v>
      </c>
      <c r="AO213" t="s">
        <v>1324</v>
      </c>
      <c r="AP213" t="s">
        <v>697</v>
      </c>
      <c r="AQ213" t="s">
        <v>309</v>
      </c>
      <c r="AR213" s="589" t="s">
        <v>212</v>
      </c>
      <c r="AS213" s="591" t="s">
        <v>212</v>
      </c>
      <c r="AT213" s="591" t="s">
        <v>918</v>
      </c>
      <c r="AU213" t="s">
        <v>918</v>
      </c>
      <c r="AV213" t="s">
        <v>24</v>
      </c>
      <c r="AW213" t="s">
        <v>309</v>
      </c>
      <c r="AX213" t="s">
        <v>393</v>
      </c>
      <c r="BA213" s="423">
        <v>94778.788350015224</v>
      </c>
    </row>
    <row r="214" spans="1:53" x14ac:dyDescent="0.35">
      <c r="A214" t="s">
        <v>24</v>
      </c>
      <c r="B214" t="s">
        <v>918</v>
      </c>
      <c r="C214">
        <v>12.8785357737105</v>
      </c>
      <c r="D214">
        <v>123726.190349381</v>
      </c>
      <c r="E214">
        <v>0.82999999999995</v>
      </c>
      <c r="F214">
        <v>1322532.0999042401</v>
      </c>
      <c r="H214">
        <v>102692.73798998</v>
      </c>
      <c r="I214">
        <v>102692.73798998</v>
      </c>
      <c r="J214">
        <v>102692.73798998</v>
      </c>
      <c r="K214">
        <v>102692.73798998</v>
      </c>
      <c r="L214">
        <v>102692.73798998</v>
      </c>
      <c r="M214">
        <v>102692.73798998</v>
      </c>
      <c r="N214">
        <v>102692.73798998</v>
      </c>
      <c r="O214">
        <v>102692.73798998</v>
      </c>
      <c r="P214">
        <v>102692.73798998</v>
      </c>
      <c r="Q214">
        <v>102692.73798998</v>
      </c>
      <c r="R214">
        <v>102692.73798998</v>
      </c>
      <c r="S214">
        <v>102692.73798998</v>
      </c>
      <c r="T214">
        <v>90219.244024476706</v>
      </c>
      <c r="AN214" t="s">
        <v>752</v>
      </c>
      <c r="AO214" t="s">
        <v>1324</v>
      </c>
      <c r="AP214" t="s">
        <v>697</v>
      </c>
      <c r="AQ214" t="s">
        <v>309</v>
      </c>
      <c r="AR214" s="589" t="s">
        <v>212</v>
      </c>
      <c r="AS214" s="591" t="s">
        <v>212</v>
      </c>
      <c r="AT214" s="591" t="s">
        <v>918</v>
      </c>
      <c r="AU214" t="s">
        <v>918</v>
      </c>
      <c r="AV214" t="s">
        <v>24</v>
      </c>
      <c r="AW214" t="s">
        <v>309</v>
      </c>
      <c r="AX214" t="s">
        <v>393</v>
      </c>
      <c r="BA214" s="423">
        <v>1593412.1685594213</v>
      </c>
    </row>
    <row r="215" spans="1:53" x14ac:dyDescent="0.35">
      <c r="A215" t="s">
        <v>24</v>
      </c>
      <c r="B215" t="s">
        <v>918</v>
      </c>
      <c r="C215">
        <v>12.9533678756477</v>
      </c>
      <c r="D215">
        <v>2733.531210564</v>
      </c>
      <c r="E215">
        <v>0.82999999999995</v>
      </c>
      <c r="F215">
        <v>29389.001357098299</v>
      </c>
      <c r="H215">
        <v>2268.83090476798</v>
      </c>
      <c r="I215">
        <v>2268.83090476798</v>
      </c>
      <c r="J215">
        <v>2268.83090476798</v>
      </c>
      <c r="K215">
        <v>2268.83090476798</v>
      </c>
      <c r="L215">
        <v>2268.83090476798</v>
      </c>
      <c r="M215">
        <v>2268.83090476798</v>
      </c>
      <c r="N215">
        <v>2268.83090476798</v>
      </c>
      <c r="O215">
        <v>2268.83090476798</v>
      </c>
      <c r="P215">
        <v>2268.83090476798</v>
      </c>
      <c r="Q215">
        <v>2268.83090476798</v>
      </c>
      <c r="R215">
        <v>2268.83090476798</v>
      </c>
      <c r="S215">
        <v>2268.83090476798</v>
      </c>
      <c r="T215">
        <v>2163.0304998825</v>
      </c>
      <c r="AN215" t="s">
        <v>752</v>
      </c>
      <c r="AO215" t="s">
        <v>1324</v>
      </c>
      <c r="AP215" t="s">
        <v>697</v>
      </c>
      <c r="AQ215" t="s">
        <v>309</v>
      </c>
      <c r="AR215" s="589" t="s">
        <v>212</v>
      </c>
      <c r="AS215" s="591" t="s">
        <v>212</v>
      </c>
      <c r="AT215" s="591" t="s">
        <v>918</v>
      </c>
      <c r="AU215" t="s">
        <v>918</v>
      </c>
      <c r="AV215" t="s">
        <v>24</v>
      </c>
      <c r="AW215" t="s">
        <v>309</v>
      </c>
      <c r="AX215" t="s">
        <v>393</v>
      </c>
      <c r="BA215" s="423">
        <v>35408.435370000087</v>
      </c>
    </row>
    <row r="216" spans="1:53" x14ac:dyDescent="0.35">
      <c r="A216" t="s">
        <v>24</v>
      </c>
      <c r="B216" t="s">
        <v>918</v>
      </c>
      <c r="C216">
        <v>13.698630136986299</v>
      </c>
      <c r="D216">
        <v>13033.1074797</v>
      </c>
      <c r="E216">
        <v>0.82999999999995</v>
      </c>
      <c r="F216">
        <v>148184.64668699101</v>
      </c>
      <c r="H216">
        <v>10817.4792081503</v>
      </c>
      <c r="I216">
        <v>10817.4792081503</v>
      </c>
      <c r="J216">
        <v>10817.4792081503</v>
      </c>
      <c r="K216">
        <v>10817.4792081503</v>
      </c>
      <c r="L216">
        <v>10817.4792081503</v>
      </c>
      <c r="M216">
        <v>10817.4792081503</v>
      </c>
      <c r="N216">
        <v>10817.4792081503</v>
      </c>
      <c r="O216">
        <v>10817.4792081503</v>
      </c>
      <c r="P216">
        <v>10817.4792081503</v>
      </c>
      <c r="Q216">
        <v>10817.4792081503</v>
      </c>
      <c r="R216">
        <v>10817.4792081503</v>
      </c>
      <c r="S216">
        <v>10817.4792081503</v>
      </c>
      <c r="T216">
        <v>10817.4792081503</v>
      </c>
      <c r="U216">
        <v>7557.4169810365202</v>
      </c>
      <c r="AN216" t="s">
        <v>752</v>
      </c>
      <c r="AO216" t="s">
        <v>1324</v>
      </c>
      <c r="AP216" t="s">
        <v>697</v>
      </c>
      <c r="AQ216" t="s">
        <v>309</v>
      </c>
      <c r="AR216" s="589" t="s">
        <v>212</v>
      </c>
      <c r="AS216" s="591" t="s">
        <v>212</v>
      </c>
      <c r="AT216" s="591" t="s">
        <v>918</v>
      </c>
      <c r="AU216" t="s">
        <v>918</v>
      </c>
      <c r="AV216" t="s">
        <v>24</v>
      </c>
      <c r="AW216" t="s">
        <v>309</v>
      </c>
      <c r="AX216" t="s">
        <v>393</v>
      </c>
      <c r="BA216" s="423">
        <v>178535.71889999992</v>
      </c>
    </row>
    <row r="217" spans="1:53" x14ac:dyDescent="0.35">
      <c r="A217" t="s">
        <v>24</v>
      </c>
      <c r="B217" t="s">
        <v>918</v>
      </c>
      <c r="C217">
        <v>13.8427464008859</v>
      </c>
      <c r="D217">
        <v>3496531.2878966201</v>
      </c>
      <c r="E217">
        <v>0.82999999999995</v>
      </c>
      <c r="F217">
        <v>40173324.5979238</v>
      </c>
      <c r="H217">
        <v>2902120.9689540202</v>
      </c>
      <c r="I217">
        <v>2902120.9689540202</v>
      </c>
      <c r="J217">
        <v>2902120.9689540202</v>
      </c>
      <c r="K217">
        <v>2902120.9689540202</v>
      </c>
      <c r="L217">
        <v>2902120.9689540202</v>
      </c>
      <c r="M217">
        <v>2902120.9689540202</v>
      </c>
      <c r="N217">
        <v>2902120.9689540202</v>
      </c>
      <c r="O217">
        <v>2902120.9689540202</v>
      </c>
      <c r="P217">
        <v>2902120.9689540202</v>
      </c>
      <c r="Q217">
        <v>2902120.9689540202</v>
      </c>
      <c r="R217">
        <v>2902120.9689540202</v>
      </c>
      <c r="S217">
        <v>2902120.9689540202</v>
      </c>
      <c r="T217">
        <v>2902120.9689540202</v>
      </c>
      <c r="U217">
        <v>2445752.0015214998</v>
      </c>
      <c r="AN217" t="s">
        <v>752</v>
      </c>
      <c r="AO217" t="s">
        <v>1324</v>
      </c>
      <c r="AP217" t="s">
        <v>697</v>
      </c>
      <c r="AQ217" t="s">
        <v>309</v>
      </c>
      <c r="AR217" s="589" t="s">
        <v>212</v>
      </c>
      <c r="AS217" s="591" t="s">
        <v>212</v>
      </c>
      <c r="AT217" s="591" t="s">
        <v>918</v>
      </c>
      <c r="AU217" t="s">
        <v>918</v>
      </c>
      <c r="AV217" t="s">
        <v>24</v>
      </c>
      <c r="AW217" t="s">
        <v>309</v>
      </c>
      <c r="AX217" t="s">
        <v>393</v>
      </c>
      <c r="BA217" s="423">
        <v>48401595.901115932</v>
      </c>
    </row>
    <row r="218" spans="1:53" x14ac:dyDescent="0.35">
      <c r="A218" t="s">
        <v>24</v>
      </c>
      <c r="B218" t="s">
        <v>918</v>
      </c>
      <c r="C218">
        <v>14.843835616438399</v>
      </c>
      <c r="D218">
        <v>34428.9159218813</v>
      </c>
      <c r="E218">
        <v>0.82999999999995</v>
      </c>
      <c r="F218">
        <v>424177.44976913999</v>
      </c>
      <c r="H218">
        <v>28576.000215159798</v>
      </c>
      <c r="I218">
        <v>28576.000215159798</v>
      </c>
      <c r="J218">
        <v>28576.000215159798</v>
      </c>
      <c r="K218">
        <v>28576.000215159798</v>
      </c>
      <c r="L218">
        <v>28576.000215159798</v>
      </c>
      <c r="M218">
        <v>28576.000215159798</v>
      </c>
      <c r="N218">
        <v>28576.000215159798</v>
      </c>
      <c r="O218">
        <v>28576.000215159798</v>
      </c>
      <c r="P218">
        <v>28576.000215159798</v>
      </c>
      <c r="Q218">
        <v>28576.000215159798</v>
      </c>
      <c r="R218">
        <v>28576.000215159798</v>
      </c>
      <c r="S218">
        <v>28576.000215159798</v>
      </c>
      <c r="T218">
        <v>28576.000215159798</v>
      </c>
      <c r="U218">
        <v>28576.000215159798</v>
      </c>
      <c r="V218">
        <v>24113.446756903199</v>
      </c>
      <c r="AN218" t="s">
        <v>752</v>
      </c>
      <c r="AO218" t="s">
        <v>1324</v>
      </c>
      <c r="AP218" t="s">
        <v>697</v>
      </c>
      <c r="AQ218" t="s">
        <v>309</v>
      </c>
      <c r="AR218" s="589" t="s">
        <v>212</v>
      </c>
      <c r="AS218" s="591" t="s">
        <v>212</v>
      </c>
      <c r="AT218" s="591" t="s">
        <v>918</v>
      </c>
      <c r="AU218" t="s">
        <v>918</v>
      </c>
      <c r="AV218" t="s">
        <v>24</v>
      </c>
      <c r="AW218" t="s">
        <v>309</v>
      </c>
      <c r="AX218" t="s">
        <v>393</v>
      </c>
      <c r="BA218" s="423">
        <v>511057.16839658498</v>
      </c>
    </row>
    <row r="219" spans="1:53" x14ac:dyDescent="0.35">
      <c r="A219" t="s">
        <v>24</v>
      </c>
      <c r="B219" t="s">
        <v>918</v>
      </c>
      <c r="C219">
        <v>15</v>
      </c>
      <c r="D219">
        <v>6747824.70231192</v>
      </c>
      <c r="E219">
        <v>0.82999999999995</v>
      </c>
      <c r="F219">
        <v>84010417.5437783</v>
      </c>
      <c r="H219">
        <v>5600694.5029185601</v>
      </c>
      <c r="I219">
        <v>5600694.5029185601</v>
      </c>
      <c r="J219">
        <v>5600694.5029185601</v>
      </c>
      <c r="K219">
        <v>5600694.5029185601</v>
      </c>
      <c r="L219">
        <v>5600694.5029185601</v>
      </c>
      <c r="M219">
        <v>5600694.5029185601</v>
      </c>
      <c r="N219">
        <v>5600694.5029185601</v>
      </c>
      <c r="O219">
        <v>5600694.5029185601</v>
      </c>
      <c r="P219">
        <v>5600694.5029185601</v>
      </c>
      <c r="Q219">
        <v>5600694.5029185601</v>
      </c>
      <c r="R219">
        <v>5600694.5029185601</v>
      </c>
      <c r="S219">
        <v>5600694.5029185601</v>
      </c>
      <c r="T219">
        <v>5600694.5029185601</v>
      </c>
      <c r="U219">
        <v>5600694.5029185601</v>
      </c>
      <c r="V219">
        <v>5600694.5029185601</v>
      </c>
      <c r="AN219" t="s">
        <v>752</v>
      </c>
      <c r="AO219" t="s">
        <v>1324</v>
      </c>
      <c r="AP219" t="s">
        <v>697</v>
      </c>
      <c r="AQ219" t="s">
        <v>309</v>
      </c>
      <c r="AR219" s="589" t="s">
        <v>212</v>
      </c>
      <c r="AS219" s="591" t="s">
        <v>212</v>
      </c>
      <c r="AT219" s="591" t="s">
        <v>918</v>
      </c>
      <c r="AU219" t="s">
        <v>918</v>
      </c>
      <c r="AV219" t="s">
        <v>24</v>
      </c>
      <c r="AW219" t="s">
        <v>309</v>
      </c>
      <c r="AX219" t="s">
        <v>393</v>
      </c>
      <c r="BA219" s="423">
        <v>101217370.53467874</v>
      </c>
    </row>
    <row r="220" spans="1:53" x14ac:dyDescent="0.35">
      <c r="A220" t="s">
        <v>24</v>
      </c>
      <c r="B220" t="s">
        <v>569</v>
      </c>
      <c r="C220">
        <v>2.7458175930922799</v>
      </c>
      <c r="D220">
        <v>575976.48989585601</v>
      </c>
      <c r="E220">
        <v>0.83000000000002006</v>
      </c>
      <c r="F220">
        <v>843618.50658815994</v>
      </c>
      <c r="H220">
        <v>478060.48661357199</v>
      </c>
      <c r="I220">
        <v>209390.72983397599</v>
      </c>
      <c r="J220">
        <v>156167.29014061199</v>
      </c>
      <c r="AN220" t="s">
        <v>752</v>
      </c>
      <c r="AO220" t="s">
        <v>1324</v>
      </c>
      <c r="AP220" t="s">
        <v>697</v>
      </c>
      <c r="AQ220" t="s">
        <v>309</v>
      </c>
      <c r="AR220" s="589" t="s">
        <v>569</v>
      </c>
      <c r="AS220" s="591" t="s">
        <v>569</v>
      </c>
      <c r="AT220" s="591" t="s">
        <v>1341</v>
      </c>
      <c r="AU220" t="s">
        <v>569</v>
      </c>
      <c r="AV220" t="s">
        <v>24</v>
      </c>
      <c r="AW220" t="s">
        <v>309</v>
      </c>
      <c r="AX220" t="s">
        <v>393</v>
      </c>
      <c r="BA220" s="423">
        <v>1016407.8392628188</v>
      </c>
    </row>
    <row r="221" spans="1:53" x14ac:dyDescent="0.35">
      <c r="A221" t="s">
        <v>24</v>
      </c>
      <c r="B221" t="s">
        <v>569</v>
      </c>
      <c r="C221">
        <v>3.51168906717729</v>
      </c>
      <c r="D221">
        <v>65963.331817189595</v>
      </c>
      <c r="E221">
        <v>0.83000000000002006</v>
      </c>
      <c r="F221">
        <v>192263.450276925</v>
      </c>
      <c r="H221">
        <v>54749.565408268703</v>
      </c>
      <c r="I221">
        <v>54749.565408268703</v>
      </c>
      <c r="J221">
        <v>54749.565408268703</v>
      </c>
      <c r="K221">
        <v>28014.754052118999</v>
      </c>
      <c r="AN221" t="s">
        <v>752</v>
      </c>
      <c r="AO221" t="s">
        <v>1324</v>
      </c>
      <c r="AP221" t="s">
        <v>697</v>
      </c>
      <c r="AQ221" t="s">
        <v>309</v>
      </c>
      <c r="AR221" s="589" t="s">
        <v>569</v>
      </c>
      <c r="AS221" s="591" t="s">
        <v>569</v>
      </c>
      <c r="AT221" s="591" t="s">
        <v>1341</v>
      </c>
      <c r="AU221" t="s">
        <v>569</v>
      </c>
      <c r="AV221" t="s">
        <v>24</v>
      </c>
      <c r="AW221" t="s">
        <v>309</v>
      </c>
      <c r="AX221" t="s">
        <v>393</v>
      </c>
      <c r="BA221" s="423">
        <v>231642.71117701248</v>
      </c>
    </row>
    <row r="222" spans="1:53" x14ac:dyDescent="0.35">
      <c r="A222" t="s">
        <v>24</v>
      </c>
      <c r="B222" t="s">
        <v>569</v>
      </c>
      <c r="C222">
        <v>3.69940825367518</v>
      </c>
      <c r="D222">
        <v>140363.25764601701</v>
      </c>
      <c r="E222">
        <v>0.83000000000002006</v>
      </c>
      <c r="F222">
        <v>224460.96316167101</v>
      </c>
      <c r="H222">
        <v>116501.503846197</v>
      </c>
      <c r="I222">
        <v>39993.750174131703</v>
      </c>
      <c r="J222">
        <v>39993.750174131703</v>
      </c>
      <c r="K222">
        <v>27971.9589672109</v>
      </c>
      <c r="AN222" t="s">
        <v>752</v>
      </c>
      <c r="AO222" t="s">
        <v>1324</v>
      </c>
      <c r="AP222" t="s">
        <v>697</v>
      </c>
      <c r="AQ222" t="s">
        <v>309</v>
      </c>
      <c r="AR222" s="589" t="s">
        <v>569</v>
      </c>
      <c r="AS222" s="591" t="s">
        <v>569</v>
      </c>
      <c r="AT222" s="591" t="s">
        <v>1341</v>
      </c>
      <c r="AU222" t="s">
        <v>569</v>
      </c>
      <c r="AV222" t="s">
        <v>24</v>
      </c>
      <c r="AW222" t="s">
        <v>309</v>
      </c>
      <c r="AX222" t="s">
        <v>393</v>
      </c>
      <c r="BA222" s="423">
        <v>270434.89537550072</v>
      </c>
    </row>
    <row r="223" spans="1:53" x14ac:dyDescent="0.35">
      <c r="A223" t="s">
        <v>24</v>
      </c>
      <c r="B223" t="s">
        <v>569</v>
      </c>
      <c r="C223">
        <v>3.7694057305103099</v>
      </c>
      <c r="D223">
        <v>292675.22307251301</v>
      </c>
      <c r="E223">
        <v>0.83000000000002006</v>
      </c>
      <c r="F223">
        <v>503671.51640286902</v>
      </c>
      <c r="H223">
        <v>242920.435150192</v>
      </c>
      <c r="I223">
        <v>94154.163970993803</v>
      </c>
      <c r="J223">
        <v>94154.163970993803</v>
      </c>
      <c r="K223">
        <v>72442.753310689994</v>
      </c>
      <c r="AN223" t="s">
        <v>752</v>
      </c>
      <c r="AO223" t="s">
        <v>1324</v>
      </c>
      <c r="AP223" t="s">
        <v>697</v>
      </c>
      <c r="AQ223" t="s">
        <v>309</v>
      </c>
      <c r="AR223" s="589" t="s">
        <v>569</v>
      </c>
      <c r="AS223" s="591" t="s">
        <v>569</v>
      </c>
      <c r="AT223" s="591" t="s">
        <v>1341</v>
      </c>
      <c r="AU223" t="s">
        <v>569</v>
      </c>
      <c r="AV223" t="s">
        <v>24</v>
      </c>
      <c r="AW223" t="s">
        <v>309</v>
      </c>
      <c r="AX223" t="s">
        <v>393</v>
      </c>
      <c r="BA223" s="423">
        <v>606833.15229259862</v>
      </c>
    </row>
    <row r="224" spans="1:53" x14ac:dyDescent="0.35">
      <c r="A224" t="s">
        <v>24</v>
      </c>
      <c r="B224" t="s">
        <v>569</v>
      </c>
      <c r="C224">
        <v>3.8695058823529398</v>
      </c>
      <c r="D224">
        <v>404604.31199360703</v>
      </c>
      <c r="E224">
        <v>0.83000000000002006</v>
      </c>
      <c r="F224">
        <v>806129.35062552302</v>
      </c>
      <c r="H224">
        <v>335821.57895470201</v>
      </c>
      <c r="I224">
        <v>163898.52154099001</v>
      </c>
      <c r="J224">
        <v>163898.52154099001</v>
      </c>
      <c r="K224">
        <v>142510.72858884101</v>
      </c>
      <c r="AN224" t="s">
        <v>752</v>
      </c>
      <c r="AO224" t="s">
        <v>1324</v>
      </c>
      <c r="AP224" t="s">
        <v>697</v>
      </c>
      <c r="AQ224" t="s">
        <v>309</v>
      </c>
      <c r="AR224" s="589" t="s">
        <v>569</v>
      </c>
      <c r="AS224" s="591" t="s">
        <v>569</v>
      </c>
      <c r="AT224" s="591" t="s">
        <v>1341</v>
      </c>
      <c r="AU224" t="s">
        <v>569</v>
      </c>
      <c r="AV224" t="s">
        <v>24</v>
      </c>
      <c r="AW224" t="s">
        <v>309</v>
      </c>
      <c r="AX224" t="s">
        <v>393</v>
      </c>
      <c r="BA224" s="423">
        <v>971240.18147651025</v>
      </c>
    </row>
    <row r="225" spans="1:53" x14ac:dyDescent="0.35">
      <c r="A225" t="s">
        <v>24</v>
      </c>
      <c r="B225" t="s">
        <v>569</v>
      </c>
      <c r="C225">
        <v>4.3449967996586301</v>
      </c>
      <c r="D225">
        <v>11570990.7213978</v>
      </c>
      <c r="E225">
        <v>0.83000000000002006</v>
      </c>
      <c r="F225">
        <v>27515016.642584998</v>
      </c>
      <c r="H225">
        <v>9603922.2987604104</v>
      </c>
      <c r="I225">
        <v>5354592.3708066</v>
      </c>
      <c r="J225">
        <v>5354592.3708066</v>
      </c>
      <c r="K225">
        <v>5354592.3708066</v>
      </c>
      <c r="L225">
        <v>1847317.23140479</v>
      </c>
      <c r="AN225" t="s">
        <v>752</v>
      </c>
      <c r="AO225" t="s">
        <v>1324</v>
      </c>
      <c r="AP225" t="s">
        <v>697</v>
      </c>
      <c r="AQ225" t="s">
        <v>309</v>
      </c>
      <c r="AR225" s="589" t="s">
        <v>569</v>
      </c>
      <c r="AS225" s="591" t="s">
        <v>569</v>
      </c>
      <c r="AT225" s="591" t="s">
        <v>1341</v>
      </c>
      <c r="AU225" t="s">
        <v>569</v>
      </c>
      <c r="AV225" t="s">
        <v>24</v>
      </c>
      <c r="AW225" t="s">
        <v>309</v>
      </c>
      <c r="AX225" t="s">
        <v>393</v>
      </c>
      <c r="BA225" s="423">
        <v>33150622.46094498</v>
      </c>
    </row>
    <row r="226" spans="1:53" x14ac:dyDescent="0.35">
      <c r="A226" t="s">
        <v>24</v>
      </c>
      <c r="B226" t="s">
        <v>569</v>
      </c>
      <c r="C226">
        <v>4.4176470588235297</v>
      </c>
      <c r="D226">
        <v>6899387.3778117001</v>
      </c>
      <c r="E226">
        <v>0.83000000000002006</v>
      </c>
      <c r="F226">
        <v>22604055.847316101</v>
      </c>
      <c r="H226">
        <v>5726491.5235838499</v>
      </c>
      <c r="I226">
        <v>4938357.8916256204</v>
      </c>
      <c r="J226">
        <v>4938357.8916256204</v>
      </c>
      <c r="K226">
        <v>4938357.8916256204</v>
      </c>
      <c r="L226">
        <v>2062490.6488554101</v>
      </c>
      <c r="AN226" t="s">
        <v>752</v>
      </c>
      <c r="AO226" t="s">
        <v>1324</v>
      </c>
      <c r="AP226" t="s">
        <v>697</v>
      </c>
      <c r="AQ226" t="s">
        <v>309</v>
      </c>
      <c r="AR226" s="589" t="s">
        <v>569</v>
      </c>
      <c r="AS226" s="591" t="s">
        <v>569</v>
      </c>
      <c r="AT226" s="591" t="s">
        <v>1341</v>
      </c>
      <c r="AU226" t="s">
        <v>569</v>
      </c>
      <c r="AV226" t="s">
        <v>24</v>
      </c>
      <c r="AW226" t="s">
        <v>309</v>
      </c>
      <c r="AX226" t="s">
        <v>393</v>
      </c>
      <c r="BA226" s="423">
        <v>27233802.225681391</v>
      </c>
    </row>
    <row r="227" spans="1:53" x14ac:dyDescent="0.35">
      <c r="A227" t="s">
        <v>24</v>
      </c>
      <c r="B227" t="s">
        <v>569</v>
      </c>
      <c r="C227">
        <v>4.4277717306795203</v>
      </c>
      <c r="D227">
        <v>93532.699994861599</v>
      </c>
      <c r="E227">
        <v>0.83000000000002006</v>
      </c>
      <c r="F227">
        <v>163725.018680162</v>
      </c>
      <c r="H227">
        <v>77632.140995737005</v>
      </c>
      <c r="I227">
        <v>25116.2809103855</v>
      </c>
      <c r="J227">
        <v>25116.2809103855</v>
      </c>
      <c r="K227">
        <v>25116.2809103855</v>
      </c>
      <c r="L227">
        <v>10744.0349532686</v>
      </c>
      <c r="AN227" t="s">
        <v>752</v>
      </c>
      <c r="AO227" t="s">
        <v>1324</v>
      </c>
      <c r="AP227" t="s">
        <v>697</v>
      </c>
      <c r="AQ227" t="s">
        <v>309</v>
      </c>
      <c r="AR227" s="589" t="s">
        <v>569</v>
      </c>
      <c r="AS227" s="591" t="s">
        <v>569</v>
      </c>
      <c r="AT227" s="591" t="s">
        <v>1341</v>
      </c>
      <c r="AU227" t="s">
        <v>569</v>
      </c>
      <c r="AV227" t="s">
        <v>24</v>
      </c>
      <c r="AW227" t="s">
        <v>309</v>
      </c>
      <c r="AX227" t="s">
        <v>393</v>
      </c>
      <c r="BA227" s="423">
        <v>197259.05865079284</v>
      </c>
    </row>
    <row r="228" spans="1:53" x14ac:dyDescent="0.35">
      <c r="A228" t="s">
        <v>24</v>
      </c>
      <c r="B228" t="s">
        <v>569</v>
      </c>
      <c r="C228">
        <v>4.6152796125055104</v>
      </c>
      <c r="D228">
        <v>136262.59168509199</v>
      </c>
      <c r="E228">
        <v>0.83000000000002006</v>
      </c>
      <c r="F228">
        <v>521978.66792164801</v>
      </c>
      <c r="H228">
        <v>113097.951098629</v>
      </c>
      <c r="I228">
        <v>113097.951098629</v>
      </c>
      <c r="J228">
        <v>113097.951098629</v>
      </c>
      <c r="K228">
        <v>113097.951098629</v>
      </c>
      <c r="L228">
        <v>69586.863527131703</v>
      </c>
      <c r="AN228" t="s">
        <v>752</v>
      </c>
      <c r="AO228" t="s">
        <v>1324</v>
      </c>
      <c r="AP228" t="s">
        <v>697</v>
      </c>
      <c r="AQ228" t="s">
        <v>309</v>
      </c>
      <c r="AR228" s="589" t="s">
        <v>569</v>
      </c>
      <c r="AS228" s="591" t="s">
        <v>569</v>
      </c>
      <c r="AT228" s="591" t="s">
        <v>1341</v>
      </c>
      <c r="AU228" t="s">
        <v>569</v>
      </c>
      <c r="AV228" t="s">
        <v>24</v>
      </c>
      <c r="AW228" t="s">
        <v>309</v>
      </c>
      <c r="AX228" t="s">
        <v>393</v>
      </c>
      <c r="BA228" s="423">
        <v>628889.96135136799</v>
      </c>
    </row>
    <row r="229" spans="1:53" x14ac:dyDescent="0.35">
      <c r="A229" t="s">
        <v>24</v>
      </c>
      <c r="B229" t="s">
        <v>569</v>
      </c>
      <c r="C229">
        <v>4.8655718611693501</v>
      </c>
      <c r="D229">
        <v>4686.0646888276196</v>
      </c>
      <c r="E229">
        <v>0.83000000000002006</v>
      </c>
      <c r="F229">
        <v>18924.319126351002</v>
      </c>
      <c r="H229">
        <v>3889.4336917270198</v>
      </c>
      <c r="I229">
        <v>3889.4336917270198</v>
      </c>
      <c r="J229">
        <v>3889.4336917270198</v>
      </c>
      <c r="K229">
        <v>3889.4336917270198</v>
      </c>
      <c r="L229">
        <v>3366.5843594429298</v>
      </c>
      <c r="AN229" t="s">
        <v>752</v>
      </c>
      <c r="AO229" t="s">
        <v>1324</v>
      </c>
      <c r="AP229" t="s">
        <v>697</v>
      </c>
      <c r="AQ229" t="s">
        <v>309</v>
      </c>
      <c r="AR229" s="589" t="s">
        <v>569</v>
      </c>
      <c r="AS229" s="591" t="s">
        <v>569</v>
      </c>
      <c r="AT229" s="591" t="s">
        <v>1341</v>
      </c>
      <c r="AU229" t="s">
        <v>569</v>
      </c>
      <c r="AV229" t="s">
        <v>24</v>
      </c>
      <c r="AW229" t="s">
        <v>309</v>
      </c>
      <c r="AX229" t="s">
        <v>393</v>
      </c>
      <c r="BA229" s="423">
        <v>22800.38448957897</v>
      </c>
    </row>
    <row r="230" spans="1:53" x14ac:dyDescent="0.35">
      <c r="A230" t="s">
        <v>24</v>
      </c>
      <c r="B230" t="s">
        <v>569</v>
      </c>
      <c r="C230">
        <v>4.9760369881109696</v>
      </c>
      <c r="D230">
        <v>3966.1636281139699</v>
      </c>
      <c r="E230">
        <v>0.83000000000002006</v>
      </c>
      <c r="F230">
        <v>16380.694838948701</v>
      </c>
      <c r="H230">
        <v>3291.9158113346698</v>
      </c>
      <c r="I230">
        <v>3291.9158113346698</v>
      </c>
      <c r="J230">
        <v>3291.9158113346698</v>
      </c>
      <c r="K230">
        <v>3291.9158113346698</v>
      </c>
      <c r="L230">
        <v>3213.0315936099801</v>
      </c>
      <c r="AN230" t="s">
        <v>752</v>
      </c>
      <c r="AO230" t="s">
        <v>1324</v>
      </c>
      <c r="AP230" t="s">
        <v>697</v>
      </c>
      <c r="AQ230" t="s">
        <v>309</v>
      </c>
      <c r="AR230" s="589" t="s">
        <v>569</v>
      </c>
      <c r="AS230" s="591" t="s">
        <v>569</v>
      </c>
      <c r="AT230" s="591" t="s">
        <v>1341</v>
      </c>
      <c r="AU230" t="s">
        <v>569</v>
      </c>
      <c r="AV230" t="s">
        <v>24</v>
      </c>
      <c r="AW230" t="s">
        <v>309</v>
      </c>
      <c r="AX230" t="s">
        <v>393</v>
      </c>
      <c r="BA230" s="423">
        <v>19735.776914395548</v>
      </c>
    </row>
    <row r="231" spans="1:53" x14ac:dyDescent="0.35">
      <c r="A231" t="s">
        <v>24</v>
      </c>
      <c r="B231" t="s">
        <v>569</v>
      </c>
      <c r="C231">
        <v>5.0355920520986803</v>
      </c>
      <c r="D231">
        <v>883123.91425323102</v>
      </c>
      <c r="E231">
        <v>0.83000000000002006</v>
      </c>
      <c r="F231">
        <v>1883589.28455321</v>
      </c>
      <c r="H231">
        <v>732992.84883019899</v>
      </c>
      <c r="I231">
        <v>285112.17706573103</v>
      </c>
      <c r="J231">
        <v>285112.17706573103</v>
      </c>
      <c r="K231">
        <v>285112.17706573103</v>
      </c>
      <c r="L231">
        <v>285112.17706573103</v>
      </c>
      <c r="M231">
        <v>10147.727460091701</v>
      </c>
      <c r="AN231" t="s">
        <v>752</v>
      </c>
      <c r="AO231" t="s">
        <v>1324</v>
      </c>
      <c r="AP231" t="s">
        <v>697</v>
      </c>
      <c r="AQ231" t="s">
        <v>309</v>
      </c>
      <c r="AR231" s="589" t="s">
        <v>569</v>
      </c>
      <c r="AS231" s="591" t="s">
        <v>569</v>
      </c>
      <c r="AT231" s="591" t="s">
        <v>1341</v>
      </c>
      <c r="AU231" t="s">
        <v>569</v>
      </c>
      <c r="AV231" t="s">
        <v>24</v>
      </c>
      <c r="AW231" t="s">
        <v>309</v>
      </c>
      <c r="AX231" t="s">
        <v>393</v>
      </c>
      <c r="BA231" s="423">
        <v>2269384.6801845357</v>
      </c>
    </row>
    <row r="232" spans="1:53" x14ac:dyDescent="0.35">
      <c r="A232" t="s">
        <v>24</v>
      </c>
      <c r="B232" t="s">
        <v>569</v>
      </c>
      <c r="C232">
        <v>5.2472536687630997</v>
      </c>
      <c r="D232">
        <v>6348.7498636042401</v>
      </c>
      <c r="E232">
        <v>0.83000000000002006</v>
      </c>
      <c r="F232">
        <v>24008.593347175902</v>
      </c>
      <c r="H232">
        <v>5269.4623867916498</v>
      </c>
      <c r="I232">
        <v>4412.0583374153703</v>
      </c>
      <c r="J232">
        <v>4412.0583374153703</v>
      </c>
      <c r="K232">
        <v>4412.0583374153703</v>
      </c>
      <c r="L232">
        <v>4412.0583374153703</v>
      </c>
      <c r="M232">
        <v>1090.89761072277</v>
      </c>
      <c r="AN232" t="s">
        <v>752</v>
      </c>
      <c r="AO232" t="s">
        <v>1324</v>
      </c>
      <c r="AP232" t="s">
        <v>697</v>
      </c>
      <c r="AQ232" t="s">
        <v>309</v>
      </c>
      <c r="AR232" s="589" t="s">
        <v>569</v>
      </c>
      <c r="AS232" s="591" t="s">
        <v>569</v>
      </c>
      <c r="AT232" s="591" t="s">
        <v>1341</v>
      </c>
      <c r="AU232" t="s">
        <v>569</v>
      </c>
      <c r="AV232" t="s">
        <v>24</v>
      </c>
      <c r="AW232" t="s">
        <v>309</v>
      </c>
      <c r="AX232" t="s">
        <v>393</v>
      </c>
      <c r="BA232" s="423">
        <v>28926.016080934121</v>
      </c>
    </row>
    <row r="233" spans="1:53" x14ac:dyDescent="0.35">
      <c r="A233" t="s">
        <v>24</v>
      </c>
      <c r="B233" t="s">
        <v>569</v>
      </c>
      <c r="C233">
        <v>5.2837472453620498</v>
      </c>
      <c r="D233">
        <v>6804.7867395228704</v>
      </c>
      <c r="E233">
        <v>0.83000000000002006</v>
      </c>
      <c r="F233">
        <v>29842.461747891801</v>
      </c>
      <c r="H233">
        <v>5647.9729938041201</v>
      </c>
      <c r="I233">
        <v>5647.9729938041201</v>
      </c>
      <c r="J233">
        <v>5647.9729938041201</v>
      </c>
      <c r="K233">
        <v>5647.9729938041201</v>
      </c>
      <c r="L233">
        <v>5647.9729938041201</v>
      </c>
      <c r="M233">
        <v>1602.59677887117</v>
      </c>
      <c r="AN233" t="s">
        <v>752</v>
      </c>
      <c r="AO233" t="s">
        <v>1324</v>
      </c>
      <c r="AP233" t="s">
        <v>697</v>
      </c>
      <c r="AQ233" t="s">
        <v>309</v>
      </c>
      <c r="AR233" s="589" t="s">
        <v>569</v>
      </c>
      <c r="AS233" s="591" t="s">
        <v>569</v>
      </c>
      <c r="AT233" s="591" t="s">
        <v>1341</v>
      </c>
      <c r="AU233" t="s">
        <v>569</v>
      </c>
      <c r="AV233" t="s">
        <v>24</v>
      </c>
      <c r="AW233" t="s">
        <v>309</v>
      </c>
      <c r="AX233" t="s">
        <v>393</v>
      </c>
      <c r="BA233" s="423">
        <v>35954.773190230218</v>
      </c>
    </row>
    <row r="234" spans="1:53" x14ac:dyDescent="0.35">
      <c r="A234" t="s">
        <v>24</v>
      </c>
      <c r="B234" t="s">
        <v>569</v>
      </c>
      <c r="C234">
        <v>5.2969406485824999</v>
      </c>
      <c r="D234">
        <v>220589.134655184</v>
      </c>
      <c r="E234">
        <v>0.83000000000002006</v>
      </c>
      <c r="F234">
        <v>930814.44993057603</v>
      </c>
      <c r="H234">
        <v>183088.98176380701</v>
      </c>
      <c r="I234">
        <v>174013.45034017001</v>
      </c>
      <c r="J234">
        <v>174013.45034017001</v>
      </c>
      <c r="K234">
        <v>174013.45034017001</v>
      </c>
      <c r="L234">
        <v>174013.45034017001</v>
      </c>
      <c r="M234">
        <v>51671.666806088702</v>
      </c>
      <c r="AN234" t="s">
        <v>752</v>
      </c>
      <c r="AO234" t="s">
        <v>1324</v>
      </c>
      <c r="AP234" t="s">
        <v>697</v>
      </c>
      <c r="AQ234" t="s">
        <v>309</v>
      </c>
      <c r="AR234" s="589" t="s">
        <v>569</v>
      </c>
      <c r="AS234" s="591" t="s">
        <v>569</v>
      </c>
      <c r="AT234" s="591" t="s">
        <v>1341</v>
      </c>
      <c r="AU234" t="s">
        <v>569</v>
      </c>
      <c r="AV234" t="s">
        <v>24</v>
      </c>
      <c r="AW234" t="s">
        <v>309</v>
      </c>
      <c r="AX234" t="s">
        <v>393</v>
      </c>
      <c r="BA234" s="423">
        <v>1121463.1926874139</v>
      </c>
    </row>
    <row r="235" spans="1:53" x14ac:dyDescent="0.35">
      <c r="A235" t="s">
        <v>24</v>
      </c>
      <c r="B235" t="s">
        <v>569</v>
      </c>
      <c r="C235">
        <v>5.34838602329451</v>
      </c>
      <c r="D235">
        <v>99811.290326378905</v>
      </c>
      <c r="E235">
        <v>0.83000000000002006</v>
      </c>
      <c r="F235">
        <v>353234.16994984599</v>
      </c>
      <c r="H235">
        <v>82843.370970896503</v>
      </c>
      <c r="I235">
        <v>62181.8756500581</v>
      </c>
      <c r="J235">
        <v>62181.8756500581</v>
      </c>
      <c r="K235">
        <v>62181.8756500581</v>
      </c>
      <c r="L235">
        <v>62181.8756500581</v>
      </c>
      <c r="M235">
        <v>21663.296378717499</v>
      </c>
      <c r="AN235" t="s">
        <v>752</v>
      </c>
      <c r="AO235" t="s">
        <v>1324</v>
      </c>
      <c r="AP235" t="s">
        <v>697</v>
      </c>
      <c r="AQ235" t="s">
        <v>309</v>
      </c>
      <c r="AR235" s="589" t="s">
        <v>569</v>
      </c>
      <c r="AS235" s="591" t="s">
        <v>569</v>
      </c>
      <c r="AT235" s="591" t="s">
        <v>1341</v>
      </c>
      <c r="AU235" t="s">
        <v>569</v>
      </c>
      <c r="AV235" t="s">
        <v>24</v>
      </c>
      <c r="AW235" t="s">
        <v>309</v>
      </c>
      <c r="AX235" t="s">
        <v>393</v>
      </c>
      <c r="BA235" s="423">
        <v>425583.33728896081</v>
      </c>
    </row>
    <row r="236" spans="1:53" x14ac:dyDescent="0.35">
      <c r="A236" t="s">
        <v>24</v>
      </c>
      <c r="B236" t="s">
        <v>569</v>
      </c>
      <c r="C236">
        <v>5.6940995156318799</v>
      </c>
      <c r="D236">
        <v>2744927.2627457702</v>
      </c>
      <c r="E236">
        <v>0.83000000000002006</v>
      </c>
      <c r="F236">
        <v>12972807.867714001</v>
      </c>
      <c r="H236">
        <v>2278289.62807904</v>
      </c>
      <c r="I236">
        <v>2278289.62807904</v>
      </c>
      <c r="J236">
        <v>2278289.62807904</v>
      </c>
      <c r="K236">
        <v>2278289.62807904</v>
      </c>
      <c r="L236">
        <v>2278289.62807904</v>
      </c>
      <c r="M236">
        <v>1581359.7273188001</v>
      </c>
      <c r="AN236" t="s">
        <v>752</v>
      </c>
      <c r="AO236" t="s">
        <v>1324</v>
      </c>
      <c r="AP236" t="s">
        <v>697</v>
      </c>
      <c r="AQ236" t="s">
        <v>309</v>
      </c>
      <c r="AR236" s="589" t="s">
        <v>569</v>
      </c>
      <c r="AS236" s="591" t="s">
        <v>569</v>
      </c>
      <c r="AT236" s="591" t="s">
        <v>1341</v>
      </c>
      <c r="AU236" t="s">
        <v>569</v>
      </c>
      <c r="AV236" t="s">
        <v>24</v>
      </c>
      <c r="AW236" t="s">
        <v>309</v>
      </c>
      <c r="AX236" t="s">
        <v>393</v>
      </c>
      <c r="BA236" s="423">
        <v>15629888.997245407</v>
      </c>
    </row>
    <row r="237" spans="1:53" x14ac:dyDescent="0.35">
      <c r="A237" t="s">
        <v>24</v>
      </c>
      <c r="B237" t="s">
        <v>569</v>
      </c>
      <c r="C237">
        <v>5.7263565891472901</v>
      </c>
      <c r="D237">
        <v>267244.487127534</v>
      </c>
      <c r="E237">
        <v>0.83000000000002006</v>
      </c>
      <c r="F237">
        <v>1272288.2728813</v>
      </c>
      <c r="H237">
        <v>221812.92431585901</v>
      </c>
      <c r="I237">
        <v>222259.012571662</v>
      </c>
      <c r="J237">
        <v>222259.012571662</v>
      </c>
      <c r="K237">
        <v>222259.012571662</v>
      </c>
      <c r="L237">
        <v>222259.012571662</v>
      </c>
      <c r="M237">
        <v>161439.29827879701</v>
      </c>
      <c r="AN237" t="s">
        <v>752</v>
      </c>
      <c r="AO237" t="s">
        <v>1324</v>
      </c>
      <c r="AP237" t="s">
        <v>697</v>
      </c>
      <c r="AQ237" t="s">
        <v>309</v>
      </c>
      <c r="AR237" s="589" t="s">
        <v>569</v>
      </c>
      <c r="AS237" s="591" t="s">
        <v>569</v>
      </c>
      <c r="AT237" s="591" t="s">
        <v>1341</v>
      </c>
      <c r="AU237" t="s">
        <v>569</v>
      </c>
      <c r="AV237" t="s">
        <v>24</v>
      </c>
      <c r="AW237" t="s">
        <v>309</v>
      </c>
      <c r="AX237" t="s">
        <v>393</v>
      </c>
      <c r="BA237" s="423">
        <v>1532877.4372063484</v>
      </c>
    </row>
    <row r="238" spans="1:53" x14ac:dyDescent="0.35">
      <c r="A238" t="s">
        <v>24</v>
      </c>
      <c r="B238" t="s">
        <v>569</v>
      </c>
      <c r="C238">
        <v>5.8667090078552198</v>
      </c>
      <c r="D238">
        <v>49986.807783260003</v>
      </c>
      <c r="E238">
        <v>0.83000000000002006</v>
      </c>
      <c r="F238">
        <v>233703.82445574499</v>
      </c>
      <c r="H238">
        <v>41489.050460106802</v>
      </c>
      <c r="I238">
        <v>39495.842813981501</v>
      </c>
      <c r="J238">
        <v>39495.842813981501</v>
      </c>
      <c r="K238">
        <v>39495.842813981501</v>
      </c>
      <c r="L238">
        <v>39495.842813981501</v>
      </c>
      <c r="M238">
        <v>34231.402739711601</v>
      </c>
      <c r="AN238" t="s">
        <v>752</v>
      </c>
      <c r="AO238" t="s">
        <v>1324</v>
      </c>
      <c r="AP238" t="s">
        <v>697</v>
      </c>
      <c r="AQ238" t="s">
        <v>309</v>
      </c>
      <c r="AR238" s="589" t="s">
        <v>569</v>
      </c>
      <c r="AS238" s="591" t="s">
        <v>569</v>
      </c>
      <c r="AT238" s="591" t="s">
        <v>1341</v>
      </c>
      <c r="AU238" t="s">
        <v>569</v>
      </c>
      <c r="AV238" t="s">
        <v>24</v>
      </c>
      <c r="AW238" t="s">
        <v>309</v>
      </c>
      <c r="AX238" t="s">
        <v>393</v>
      </c>
      <c r="BA238" s="423">
        <v>281570.87283824018</v>
      </c>
    </row>
    <row r="239" spans="1:53" x14ac:dyDescent="0.35">
      <c r="A239" t="s">
        <v>24</v>
      </c>
      <c r="B239" t="s">
        <v>569</v>
      </c>
      <c r="C239">
        <v>5.9552911816003302</v>
      </c>
      <c r="D239">
        <v>271852.32329244702</v>
      </c>
      <c r="E239">
        <v>0.83000000000002006</v>
      </c>
      <c r="F239">
        <v>836758.33384968305</v>
      </c>
      <c r="H239">
        <v>225637.42833273599</v>
      </c>
      <c r="I239">
        <v>123326.941469378</v>
      </c>
      <c r="J239">
        <v>123326.941469378</v>
      </c>
      <c r="K239">
        <v>123326.941469378</v>
      </c>
      <c r="L239">
        <v>123326.941469378</v>
      </c>
      <c r="M239">
        <v>117813.13963943601</v>
      </c>
      <c r="AN239" t="s">
        <v>752</v>
      </c>
      <c r="AO239" t="s">
        <v>1324</v>
      </c>
      <c r="AP239" t="s">
        <v>697</v>
      </c>
      <c r="AQ239" t="s">
        <v>309</v>
      </c>
      <c r="AR239" s="589" t="s">
        <v>569</v>
      </c>
      <c r="AS239" s="591" t="s">
        <v>569</v>
      </c>
      <c r="AT239" s="591" t="s">
        <v>1341</v>
      </c>
      <c r="AU239" t="s">
        <v>569</v>
      </c>
      <c r="AV239" t="s">
        <v>24</v>
      </c>
      <c r="AW239" t="s">
        <v>309</v>
      </c>
      <c r="AX239" t="s">
        <v>393</v>
      </c>
      <c r="BA239" s="423">
        <v>1008142.5709032082</v>
      </c>
    </row>
    <row r="240" spans="1:53" x14ac:dyDescent="0.35">
      <c r="A240" t="s">
        <v>24</v>
      </c>
      <c r="B240" t="s">
        <v>569</v>
      </c>
      <c r="C240">
        <v>6.0069648264616804</v>
      </c>
      <c r="D240">
        <v>589052.56313765002</v>
      </c>
      <c r="E240">
        <v>0.83000000000002006</v>
      </c>
      <c r="F240">
        <v>2883189.9431264699</v>
      </c>
      <c r="H240">
        <v>488913.62740426097</v>
      </c>
      <c r="I240">
        <v>478189.16223827202</v>
      </c>
      <c r="J240">
        <v>478189.16223827202</v>
      </c>
      <c r="K240">
        <v>478189.16223827202</v>
      </c>
      <c r="L240">
        <v>478189.16223827202</v>
      </c>
      <c r="M240">
        <v>478189.16223827202</v>
      </c>
      <c r="N240">
        <v>3330.5045308458998</v>
      </c>
      <c r="AN240" t="s">
        <v>752</v>
      </c>
      <c r="AO240" t="s">
        <v>1324</v>
      </c>
      <c r="AP240" t="s">
        <v>697</v>
      </c>
      <c r="AQ240" t="s">
        <v>309</v>
      </c>
      <c r="AR240" s="589" t="s">
        <v>569</v>
      </c>
      <c r="AS240" s="591" t="s">
        <v>569</v>
      </c>
      <c r="AT240" s="591" t="s">
        <v>1341</v>
      </c>
      <c r="AU240" t="s">
        <v>569</v>
      </c>
      <c r="AV240" t="s">
        <v>24</v>
      </c>
      <c r="AW240" t="s">
        <v>309</v>
      </c>
      <c r="AX240" t="s">
        <v>393</v>
      </c>
      <c r="BA240" s="423">
        <v>3473722.8230438558</v>
      </c>
    </row>
    <row r="241" spans="1:53" x14ac:dyDescent="0.35">
      <c r="A241" t="s">
        <v>24</v>
      </c>
      <c r="B241" t="s">
        <v>569</v>
      </c>
      <c r="C241">
        <v>6.1187835616438404</v>
      </c>
      <c r="D241">
        <v>1209.3190372716199</v>
      </c>
      <c r="E241">
        <v>0.83000000000002006</v>
      </c>
      <c r="F241">
        <v>6141.6360002137999</v>
      </c>
      <c r="H241">
        <v>1003.73480093547</v>
      </c>
      <c r="I241">
        <v>1003.73480093547</v>
      </c>
      <c r="J241">
        <v>1003.73480093547</v>
      </c>
      <c r="K241">
        <v>1003.73480093547</v>
      </c>
      <c r="L241">
        <v>1003.73480093547</v>
      </c>
      <c r="M241">
        <v>1003.73480093547</v>
      </c>
      <c r="N241">
        <v>119.227194600986</v>
      </c>
      <c r="AN241" t="s">
        <v>752</v>
      </c>
      <c r="AO241" t="s">
        <v>1324</v>
      </c>
      <c r="AP241" t="s">
        <v>697</v>
      </c>
      <c r="AQ241" t="s">
        <v>309</v>
      </c>
      <c r="AR241" s="589" t="s">
        <v>569</v>
      </c>
      <c r="AS241" s="591" t="s">
        <v>569</v>
      </c>
      <c r="AT241" s="591" t="s">
        <v>1341</v>
      </c>
      <c r="AU241" t="s">
        <v>569</v>
      </c>
      <c r="AV241" t="s">
        <v>24</v>
      </c>
      <c r="AW241" t="s">
        <v>309</v>
      </c>
      <c r="AX241" t="s">
        <v>393</v>
      </c>
      <c r="BA241" s="423">
        <v>7399.5614460405441</v>
      </c>
    </row>
    <row r="242" spans="1:53" x14ac:dyDescent="0.35">
      <c r="A242" t="s">
        <v>24</v>
      </c>
      <c r="B242" t="s">
        <v>569</v>
      </c>
      <c r="C242">
        <v>6.12362728785358</v>
      </c>
      <c r="D242">
        <v>3073055.3572674799</v>
      </c>
      <c r="E242">
        <v>0.83000000000002006</v>
      </c>
      <c r="F242">
        <v>15312989.4137711</v>
      </c>
      <c r="H242">
        <v>2550635.9465320702</v>
      </c>
      <c r="I242">
        <v>2490882.4842693601</v>
      </c>
      <c r="J242">
        <v>2490882.4842693601</v>
      </c>
      <c r="K242">
        <v>2490882.4842693601</v>
      </c>
      <c r="L242">
        <v>2490882.4842693601</v>
      </c>
      <c r="M242">
        <v>2490882.4842693601</v>
      </c>
      <c r="N242">
        <v>307941.04589220899</v>
      </c>
      <c r="AN242" t="s">
        <v>752</v>
      </c>
      <c r="AO242" t="s">
        <v>1324</v>
      </c>
      <c r="AP242" t="s">
        <v>697</v>
      </c>
      <c r="AQ242" t="s">
        <v>309</v>
      </c>
      <c r="AR242" s="589" t="s">
        <v>569</v>
      </c>
      <c r="AS242" s="591" t="s">
        <v>569</v>
      </c>
      <c r="AT242" s="591" t="s">
        <v>1341</v>
      </c>
      <c r="AU242" t="s">
        <v>569</v>
      </c>
      <c r="AV242" t="s">
        <v>24</v>
      </c>
      <c r="AW242" t="s">
        <v>309</v>
      </c>
      <c r="AX242" t="s">
        <v>393</v>
      </c>
      <c r="BA242" s="423">
        <v>18449384.835868351</v>
      </c>
    </row>
    <row r="243" spans="1:53" x14ac:dyDescent="0.35">
      <c r="A243" t="s">
        <v>24</v>
      </c>
      <c r="B243" t="s">
        <v>569</v>
      </c>
      <c r="C243">
        <v>6.18</v>
      </c>
      <c r="D243">
        <v>2664500.03665268</v>
      </c>
      <c r="E243">
        <v>0.83000000000002006</v>
      </c>
      <c r="F243">
        <v>8924346.1192266606</v>
      </c>
      <c r="H243">
        <v>2211535.03042178</v>
      </c>
      <c r="I243">
        <v>1295909.47660326</v>
      </c>
      <c r="J243">
        <v>1295909.47660326</v>
      </c>
      <c r="K243">
        <v>1295909.47660326</v>
      </c>
      <c r="L243">
        <v>1295909.47660326</v>
      </c>
      <c r="M243">
        <v>1295909.47660326</v>
      </c>
      <c r="N243">
        <v>233263.705788586</v>
      </c>
      <c r="AN243" t="s">
        <v>752</v>
      </c>
      <c r="AO243" t="s">
        <v>1324</v>
      </c>
      <c r="AP243" t="s">
        <v>697</v>
      </c>
      <c r="AQ243" t="s">
        <v>309</v>
      </c>
      <c r="AR243" s="589" t="s">
        <v>569</v>
      </c>
      <c r="AS243" s="591" t="s">
        <v>569</v>
      </c>
      <c r="AT243" s="591" t="s">
        <v>1341</v>
      </c>
      <c r="AU243" t="s">
        <v>569</v>
      </c>
      <c r="AV243" t="s">
        <v>24</v>
      </c>
      <c r="AW243" t="s">
        <v>309</v>
      </c>
      <c r="AX243" t="s">
        <v>393</v>
      </c>
      <c r="BA243" s="423">
        <v>10752224.240031861</v>
      </c>
    </row>
    <row r="244" spans="1:53" x14ac:dyDescent="0.35">
      <c r="A244" t="s">
        <v>24</v>
      </c>
      <c r="B244" t="s">
        <v>569</v>
      </c>
      <c r="C244">
        <v>6.59237589840839</v>
      </c>
      <c r="D244">
        <v>91686.993608441306</v>
      </c>
      <c r="E244">
        <v>0.83000000000002006</v>
      </c>
      <c r="F244">
        <v>249456.32347762201</v>
      </c>
      <c r="H244">
        <v>76100.204695008098</v>
      </c>
      <c r="I244">
        <v>30998.652796560302</v>
      </c>
      <c r="J244">
        <v>30998.652796560302</v>
      </c>
      <c r="K244">
        <v>30998.652796560302</v>
      </c>
      <c r="L244">
        <v>30998.652796560302</v>
      </c>
      <c r="M244">
        <v>30998.652796560302</v>
      </c>
      <c r="N244">
        <v>18362.854799812201</v>
      </c>
      <c r="AN244" t="s">
        <v>752</v>
      </c>
      <c r="AO244" t="s">
        <v>1324</v>
      </c>
      <c r="AP244" t="s">
        <v>697</v>
      </c>
      <c r="AQ244" t="s">
        <v>309</v>
      </c>
      <c r="AR244" s="589" t="s">
        <v>569</v>
      </c>
      <c r="AS244" s="591" t="s">
        <v>569</v>
      </c>
      <c r="AT244" s="591" t="s">
        <v>1341</v>
      </c>
      <c r="AU244" t="s">
        <v>569</v>
      </c>
      <c r="AV244" t="s">
        <v>24</v>
      </c>
      <c r="AW244" t="s">
        <v>309</v>
      </c>
      <c r="AX244" t="s">
        <v>393</v>
      </c>
      <c r="BA244" s="423">
        <v>300549.78732242889</v>
      </c>
    </row>
    <row r="245" spans="1:53" x14ac:dyDescent="0.35">
      <c r="A245" t="s">
        <v>24</v>
      </c>
      <c r="B245" t="s">
        <v>569</v>
      </c>
      <c r="C245">
        <v>6.6471502590673603</v>
      </c>
      <c r="D245">
        <v>11918.275755971999</v>
      </c>
      <c r="E245">
        <v>0.83000000000002006</v>
      </c>
      <c r="F245">
        <v>65754.732916526395</v>
      </c>
      <c r="H245">
        <v>9892.1688774569993</v>
      </c>
      <c r="I245">
        <v>9892.1688774569993</v>
      </c>
      <c r="J245">
        <v>9892.1688774569993</v>
      </c>
      <c r="K245">
        <v>9892.1688774569993</v>
      </c>
      <c r="L245">
        <v>9892.1688774569993</v>
      </c>
      <c r="M245">
        <v>9892.1688774569993</v>
      </c>
      <c r="N245">
        <v>6401.7196517843804</v>
      </c>
      <c r="AN245" t="s">
        <v>752</v>
      </c>
      <c r="AO245" t="s">
        <v>1324</v>
      </c>
      <c r="AP245" t="s">
        <v>697</v>
      </c>
      <c r="AQ245" t="s">
        <v>309</v>
      </c>
      <c r="AR245" s="589" t="s">
        <v>569</v>
      </c>
      <c r="AS245" s="591" t="s">
        <v>569</v>
      </c>
      <c r="AT245" s="591" t="s">
        <v>1341</v>
      </c>
      <c r="AU245" t="s">
        <v>569</v>
      </c>
      <c r="AV245" t="s">
        <v>24</v>
      </c>
      <c r="AW245" t="s">
        <v>309</v>
      </c>
      <c r="AX245" t="s">
        <v>393</v>
      </c>
      <c r="BA245" s="423">
        <v>79222.569778945544</v>
      </c>
    </row>
    <row r="246" spans="1:53" x14ac:dyDescent="0.35">
      <c r="A246" t="s">
        <v>24</v>
      </c>
      <c r="B246" t="s">
        <v>569</v>
      </c>
      <c r="C246">
        <v>6.8882352941176501</v>
      </c>
      <c r="D246">
        <v>7414.0646873967899</v>
      </c>
      <c r="E246">
        <v>0.83000000000002006</v>
      </c>
      <c r="F246">
        <v>42387.952303657301</v>
      </c>
      <c r="H246">
        <v>6153.67369053948</v>
      </c>
      <c r="I246">
        <v>6153.67369053948</v>
      </c>
      <c r="J246">
        <v>6153.67369053948</v>
      </c>
      <c r="K246">
        <v>6153.67369053948</v>
      </c>
      <c r="L246">
        <v>6153.67369053948</v>
      </c>
      <c r="M246">
        <v>6153.67369053948</v>
      </c>
      <c r="N246">
        <v>5465.9101604203797</v>
      </c>
      <c r="AN246" t="s">
        <v>752</v>
      </c>
      <c r="AO246" t="s">
        <v>1324</v>
      </c>
      <c r="AP246" t="s">
        <v>697</v>
      </c>
      <c r="AQ246" t="s">
        <v>309</v>
      </c>
      <c r="AR246" s="589" t="s">
        <v>569</v>
      </c>
      <c r="AS246" s="591" t="s">
        <v>569</v>
      </c>
      <c r="AT246" s="591" t="s">
        <v>1341</v>
      </c>
      <c r="AU246" t="s">
        <v>569</v>
      </c>
      <c r="AV246" t="s">
        <v>24</v>
      </c>
      <c r="AW246" t="s">
        <v>309</v>
      </c>
      <c r="AX246" t="s">
        <v>393</v>
      </c>
      <c r="BA246" s="423">
        <v>51069.822052597927</v>
      </c>
    </row>
    <row r="247" spans="1:53" x14ac:dyDescent="0.35">
      <c r="A247" t="s">
        <v>24</v>
      </c>
      <c r="B247" t="s">
        <v>569</v>
      </c>
      <c r="C247">
        <v>7.0829457364341097</v>
      </c>
      <c r="D247">
        <v>93133550.423760504</v>
      </c>
      <c r="E247">
        <v>0.83000000000002006</v>
      </c>
      <c r="F247">
        <v>511428860.29334098</v>
      </c>
      <c r="H247">
        <v>77300846.851723105</v>
      </c>
      <c r="I247">
        <v>71368056.243110403</v>
      </c>
      <c r="J247">
        <v>71368056.243110403</v>
      </c>
      <c r="K247">
        <v>71368056.243110403</v>
      </c>
      <c r="L247">
        <v>71368056.243110403</v>
      </c>
      <c r="M247">
        <v>71368056.243110403</v>
      </c>
      <c r="N247">
        <v>71368056.243110403</v>
      </c>
      <c r="O247">
        <v>5919675.9829557501</v>
      </c>
      <c r="AN247" t="s">
        <v>752</v>
      </c>
      <c r="AO247" t="s">
        <v>1324</v>
      </c>
      <c r="AP247" t="s">
        <v>697</v>
      </c>
      <c r="AQ247" t="s">
        <v>309</v>
      </c>
      <c r="AR247" s="589" t="s">
        <v>569</v>
      </c>
      <c r="AS247" s="591" t="s">
        <v>569</v>
      </c>
      <c r="AT247" s="591" t="s">
        <v>1341</v>
      </c>
      <c r="AU247" t="s">
        <v>569</v>
      </c>
      <c r="AV247" t="s">
        <v>24</v>
      </c>
      <c r="AW247" t="s">
        <v>309</v>
      </c>
      <c r="AX247" t="s">
        <v>393</v>
      </c>
      <c r="BA247" s="423">
        <v>616179349.75099838</v>
      </c>
    </row>
    <row r="248" spans="1:53" x14ac:dyDescent="0.35">
      <c r="A248" t="s">
        <v>24</v>
      </c>
      <c r="B248" t="s">
        <v>569</v>
      </c>
      <c r="C248">
        <v>7.1777720207253903</v>
      </c>
      <c r="D248">
        <v>275328.98665071599</v>
      </c>
      <c r="E248">
        <v>0.83000000000002006</v>
      </c>
      <c r="F248">
        <v>954183.66495243402</v>
      </c>
      <c r="H248">
        <v>228523.05892010001</v>
      </c>
      <c r="I248">
        <v>117463.15720260701</v>
      </c>
      <c r="J248">
        <v>117463.15720260701</v>
      </c>
      <c r="K248">
        <v>117463.15720260701</v>
      </c>
      <c r="L248">
        <v>117463.15720260701</v>
      </c>
      <c r="M248">
        <v>117463.15720260701</v>
      </c>
      <c r="N248">
        <v>117463.15720260701</v>
      </c>
      <c r="O248">
        <v>20881.6628166917</v>
      </c>
      <c r="AN248" t="s">
        <v>752</v>
      </c>
      <c r="AO248" t="s">
        <v>1324</v>
      </c>
      <c r="AP248" t="s">
        <v>697</v>
      </c>
      <c r="AQ248" t="s">
        <v>309</v>
      </c>
      <c r="AR248" s="589" t="s">
        <v>569</v>
      </c>
      <c r="AS248" s="591" t="s">
        <v>569</v>
      </c>
      <c r="AT248" s="591" t="s">
        <v>1341</v>
      </c>
      <c r="AU248" t="s">
        <v>569</v>
      </c>
      <c r="AV248" t="s">
        <v>24</v>
      </c>
      <c r="AW248" t="s">
        <v>309</v>
      </c>
      <c r="AX248" t="s">
        <v>393</v>
      </c>
      <c r="BA248" s="423">
        <v>1149618.8734366398</v>
      </c>
    </row>
    <row r="249" spans="1:53" x14ac:dyDescent="0.35">
      <c r="A249" t="s">
        <v>24</v>
      </c>
      <c r="B249" t="s">
        <v>569</v>
      </c>
      <c r="C249">
        <v>7.2157392728123302</v>
      </c>
      <c r="D249">
        <v>2462.1459484276402</v>
      </c>
      <c r="E249">
        <v>0.83000000000002006</v>
      </c>
      <c r="F249">
        <v>6153.1706327260199</v>
      </c>
      <c r="H249">
        <v>2043.5811371949901</v>
      </c>
      <c r="I249">
        <v>661.15860321014304</v>
      </c>
      <c r="J249">
        <v>661.15860321014304</v>
      </c>
      <c r="K249">
        <v>661.15860321014304</v>
      </c>
      <c r="L249">
        <v>661.15860321014304</v>
      </c>
      <c r="M249">
        <v>661.15860321014304</v>
      </c>
      <c r="N249">
        <v>661.15860321014304</v>
      </c>
      <c r="O249">
        <v>142.637876270172</v>
      </c>
      <c r="AN249" t="s">
        <v>752</v>
      </c>
      <c r="AO249" t="s">
        <v>1324</v>
      </c>
      <c r="AP249" t="s">
        <v>697</v>
      </c>
      <c r="AQ249" t="s">
        <v>309</v>
      </c>
      <c r="AR249" s="589" t="s">
        <v>569</v>
      </c>
      <c r="AS249" s="591" t="s">
        <v>569</v>
      </c>
      <c r="AT249" s="591" t="s">
        <v>1341</v>
      </c>
      <c r="AU249" t="s">
        <v>569</v>
      </c>
      <c r="AV249" t="s">
        <v>24</v>
      </c>
      <c r="AW249" t="s">
        <v>309</v>
      </c>
      <c r="AX249" t="s">
        <v>393</v>
      </c>
      <c r="BA249" s="423">
        <v>7413.4585936456278</v>
      </c>
    </row>
    <row r="250" spans="1:53" x14ac:dyDescent="0.35">
      <c r="A250" t="s">
        <v>24</v>
      </c>
      <c r="B250" t="s">
        <v>569</v>
      </c>
      <c r="C250">
        <v>7.5363066439523001</v>
      </c>
      <c r="D250">
        <v>255.578844676915</v>
      </c>
      <c r="E250">
        <v>0.83000000000002006</v>
      </c>
      <c r="F250">
        <v>1598.6800525096401</v>
      </c>
      <c r="H250">
        <v>212.13044108184499</v>
      </c>
      <c r="I250">
        <v>212.13044108184499</v>
      </c>
      <c r="J250">
        <v>212.13044108184499</v>
      </c>
      <c r="K250">
        <v>212.13044108184499</v>
      </c>
      <c r="L250">
        <v>212.13044108184499</v>
      </c>
      <c r="M250">
        <v>212.13044108184499</v>
      </c>
      <c r="N250">
        <v>212.13044108184499</v>
      </c>
      <c r="O250">
        <v>113.766964936725</v>
      </c>
      <c r="AN250" t="s">
        <v>752</v>
      </c>
      <c r="AO250" t="s">
        <v>1324</v>
      </c>
      <c r="AP250" t="s">
        <v>697</v>
      </c>
      <c r="AQ250" t="s">
        <v>309</v>
      </c>
      <c r="AR250" s="589" t="s">
        <v>569</v>
      </c>
      <c r="AS250" s="591" t="s">
        <v>569</v>
      </c>
      <c r="AT250" s="591" t="s">
        <v>1341</v>
      </c>
      <c r="AU250" t="s">
        <v>569</v>
      </c>
      <c r="AV250" t="s">
        <v>24</v>
      </c>
      <c r="AW250" t="s">
        <v>309</v>
      </c>
      <c r="AX250" t="s">
        <v>393</v>
      </c>
      <c r="BA250" s="423">
        <v>1926.1205451922908</v>
      </c>
    </row>
    <row r="251" spans="1:53" x14ac:dyDescent="0.35">
      <c r="A251" t="s">
        <v>24</v>
      </c>
      <c r="B251" t="s">
        <v>569</v>
      </c>
      <c r="C251">
        <v>8.2339378238342</v>
      </c>
      <c r="D251">
        <v>5989816.8284786399</v>
      </c>
      <c r="E251">
        <v>0.83000000000002006</v>
      </c>
      <c r="F251">
        <v>38429271.407125399</v>
      </c>
      <c r="H251">
        <v>4971547.9676373899</v>
      </c>
      <c r="I251">
        <v>4625105.1991699999</v>
      </c>
      <c r="J251">
        <v>4625105.1991699999</v>
      </c>
      <c r="K251">
        <v>4625105.1991699999</v>
      </c>
      <c r="L251">
        <v>4625105.1991699999</v>
      </c>
      <c r="M251">
        <v>4625105.1991699999</v>
      </c>
      <c r="N251">
        <v>4625105.1991699999</v>
      </c>
      <c r="O251">
        <v>4625105.1991699999</v>
      </c>
      <c r="P251">
        <v>1081987.0452980699</v>
      </c>
      <c r="AN251" t="s">
        <v>752</v>
      </c>
      <c r="AO251" t="s">
        <v>1324</v>
      </c>
      <c r="AP251" t="s">
        <v>697</v>
      </c>
      <c r="AQ251" t="s">
        <v>309</v>
      </c>
      <c r="AR251" s="589" t="s">
        <v>569</v>
      </c>
      <c r="AS251" s="591" t="s">
        <v>569</v>
      </c>
      <c r="AT251" s="591" t="s">
        <v>1341</v>
      </c>
      <c r="AU251" t="s">
        <v>569</v>
      </c>
      <c r="AV251" t="s">
        <v>24</v>
      </c>
      <c r="AW251" t="s">
        <v>309</v>
      </c>
      <c r="AX251" t="s">
        <v>393</v>
      </c>
      <c r="BA251" s="423">
        <v>46300326.996535502</v>
      </c>
    </row>
    <row r="252" spans="1:53" x14ac:dyDescent="0.35">
      <c r="A252" t="s">
        <v>24</v>
      </c>
      <c r="B252" t="s">
        <v>569</v>
      </c>
      <c r="C252">
        <v>8.3785697984024399</v>
      </c>
      <c r="D252">
        <v>924.47316396368501</v>
      </c>
      <c r="E252">
        <v>0.83000000000002006</v>
      </c>
      <c r="F252">
        <v>6428.9832327464901</v>
      </c>
      <c r="H252">
        <v>767.31272608987695</v>
      </c>
      <c r="I252">
        <v>767.31272608987695</v>
      </c>
      <c r="J252">
        <v>767.31272608987695</v>
      </c>
      <c r="K252">
        <v>767.31272608987695</v>
      </c>
      <c r="L252">
        <v>767.31272608987695</v>
      </c>
      <c r="M252">
        <v>767.31272608987695</v>
      </c>
      <c r="N252">
        <v>767.31272608987695</v>
      </c>
      <c r="O252">
        <v>767.31272608987695</v>
      </c>
      <c r="P252">
        <v>290.48142402747101</v>
      </c>
      <c r="AN252" t="s">
        <v>752</v>
      </c>
      <c r="AO252" t="s">
        <v>1324</v>
      </c>
      <c r="AP252" t="s">
        <v>697</v>
      </c>
      <c r="AQ252" t="s">
        <v>309</v>
      </c>
      <c r="AR252" s="589" t="s">
        <v>569</v>
      </c>
      <c r="AS252" s="591" t="s">
        <v>569</v>
      </c>
      <c r="AT252" s="591" t="s">
        <v>1341</v>
      </c>
      <c r="AU252" t="s">
        <v>569</v>
      </c>
      <c r="AV252" t="s">
        <v>24</v>
      </c>
      <c r="AW252" t="s">
        <v>309</v>
      </c>
      <c r="AX252" t="s">
        <v>393</v>
      </c>
      <c r="BA252" s="423">
        <v>7745.7629310196808</v>
      </c>
    </row>
    <row r="253" spans="1:53" x14ac:dyDescent="0.35">
      <c r="A253" t="s">
        <v>24</v>
      </c>
      <c r="B253" t="s">
        <v>569</v>
      </c>
      <c r="C253">
        <v>8.4395348837209294</v>
      </c>
      <c r="D253">
        <v>15994.682521348701</v>
      </c>
      <c r="E253">
        <v>0.83000000000002006</v>
      </c>
      <c r="F253">
        <v>112039.775307163</v>
      </c>
      <c r="H253">
        <v>13275.5864927197</v>
      </c>
      <c r="I253">
        <v>13275.5864927197</v>
      </c>
      <c r="J253">
        <v>13275.5864927197</v>
      </c>
      <c r="K253">
        <v>13275.5864927197</v>
      </c>
      <c r="L253">
        <v>13275.5864927197</v>
      </c>
      <c r="M253">
        <v>13275.5864927197</v>
      </c>
      <c r="N253">
        <v>13275.5864927197</v>
      </c>
      <c r="O253">
        <v>13275.5864927197</v>
      </c>
      <c r="P253">
        <v>5835.0833654047101</v>
      </c>
      <c r="AN253" t="s">
        <v>752</v>
      </c>
      <c r="AO253" t="s">
        <v>1324</v>
      </c>
      <c r="AP253" t="s">
        <v>697</v>
      </c>
      <c r="AQ253" t="s">
        <v>309</v>
      </c>
      <c r="AR253" s="589" t="s">
        <v>569</v>
      </c>
      <c r="AS253" s="591" t="s">
        <v>569</v>
      </c>
      <c r="AT253" s="591" t="s">
        <v>1341</v>
      </c>
      <c r="AU253" t="s">
        <v>569</v>
      </c>
      <c r="AV253" t="s">
        <v>24</v>
      </c>
      <c r="AW253" t="s">
        <v>309</v>
      </c>
      <c r="AX253" t="s">
        <v>393</v>
      </c>
      <c r="BA253" s="423">
        <v>134987.68109296419</v>
      </c>
    </row>
    <row r="254" spans="1:53" x14ac:dyDescent="0.35">
      <c r="A254" t="s">
        <v>24</v>
      </c>
      <c r="B254" t="s">
        <v>569</v>
      </c>
      <c r="C254">
        <v>8.5065533230293706</v>
      </c>
      <c r="D254">
        <v>42561.4003272349</v>
      </c>
      <c r="E254">
        <v>0.83000000000002006</v>
      </c>
      <c r="F254">
        <v>271004.272966024</v>
      </c>
      <c r="H254">
        <v>35325.9622716058</v>
      </c>
      <c r="I254">
        <v>31396.341376991299</v>
      </c>
      <c r="J254">
        <v>31396.341376991299</v>
      </c>
      <c r="K254">
        <v>31396.341376991299</v>
      </c>
      <c r="L254">
        <v>31396.341376991299</v>
      </c>
      <c r="M254">
        <v>31396.341376991299</v>
      </c>
      <c r="N254">
        <v>31396.341376991299</v>
      </c>
      <c r="O254">
        <v>31396.341376991299</v>
      </c>
      <c r="P254">
        <v>15903.921055479401</v>
      </c>
      <c r="AN254" t="s">
        <v>752</v>
      </c>
      <c r="AO254" t="s">
        <v>1324</v>
      </c>
      <c r="AP254" t="s">
        <v>697</v>
      </c>
      <c r="AQ254" t="s">
        <v>309</v>
      </c>
      <c r="AR254" s="589" t="s">
        <v>569</v>
      </c>
      <c r="AS254" s="591" t="s">
        <v>569</v>
      </c>
      <c r="AT254" s="591" t="s">
        <v>1341</v>
      </c>
      <c r="AU254" t="s">
        <v>569</v>
      </c>
      <c r="AV254" t="s">
        <v>24</v>
      </c>
      <c r="AW254" t="s">
        <v>309</v>
      </c>
      <c r="AX254" t="s">
        <v>393</v>
      </c>
      <c r="BA254" s="423">
        <v>326511.17224821378</v>
      </c>
    </row>
    <row r="255" spans="1:53" x14ac:dyDescent="0.35">
      <c r="A255" t="s">
        <v>24</v>
      </c>
      <c r="B255" t="s">
        <v>569</v>
      </c>
      <c r="C255">
        <v>8.5352941176470605</v>
      </c>
      <c r="D255">
        <v>52328.134670737098</v>
      </c>
      <c r="E255">
        <v>0.83000000000002006</v>
      </c>
      <c r="F255">
        <v>370707.89663535502</v>
      </c>
      <c r="H255">
        <v>43432.3517767128</v>
      </c>
      <c r="I255">
        <v>43432.3517767128</v>
      </c>
      <c r="J255">
        <v>43432.3517767128</v>
      </c>
      <c r="K255">
        <v>43432.3517767128</v>
      </c>
      <c r="L255">
        <v>43432.3517767128</v>
      </c>
      <c r="M255">
        <v>43432.3517767128</v>
      </c>
      <c r="N255">
        <v>43432.3517767128</v>
      </c>
      <c r="O255">
        <v>43432.3517767128</v>
      </c>
      <c r="P255">
        <v>23249.082421652201</v>
      </c>
      <c r="AN255" t="s">
        <v>752</v>
      </c>
      <c r="AO255" t="s">
        <v>1324</v>
      </c>
      <c r="AP255" t="s">
        <v>697</v>
      </c>
      <c r="AQ255" t="s">
        <v>309</v>
      </c>
      <c r="AR255" s="589" t="s">
        <v>569</v>
      </c>
      <c r="AS255" s="591" t="s">
        <v>569</v>
      </c>
      <c r="AT255" s="591" t="s">
        <v>1341</v>
      </c>
      <c r="AU255" t="s">
        <v>569</v>
      </c>
      <c r="AV255" t="s">
        <v>24</v>
      </c>
      <c r="AW255" t="s">
        <v>309</v>
      </c>
      <c r="AX255" t="s">
        <v>393</v>
      </c>
      <c r="BA255" s="423">
        <v>446636.02004258562</v>
      </c>
    </row>
    <row r="256" spans="1:53" x14ac:dyDescent="0.35">
      <c r="A256" t="s">
        <v>24</v>
      </c>
      <c r="B256" t="s">
        <v>569</v>
      </c>
      <c r="C256">
        <v>8.6475298126064803</v>
      </c>
      <c r="D256">
        <v>1020552.94959124</v>
      </c>
      <c r="E256">
        <v>0.83000000000002006</v>
      </c>
      <c r="F256">
        <v>7324967.5072551696</v>
      </c>
      <c r="H256">
        <v>847058.94816074998</v>
      </c>
      <c r="I256">
        <v>847058.94816074998</v>
      </c>
      <c r="J256">
        <v>847058.94816074998</v>
      </c>
      <c r="K256">
        <v>847058.94816074998</v>
      </c>
      <c r="L256">
        <v>847058.94816074998</v>
      </c>
      <c r="M256">
        <v>847058.94816074998</v>
      </c>
      <c r="N256">
        <v>847058.94816074998</v>
      </c>
      <c r="O256">
        <v>847058.94816074998</v>
      </c>
      <c r="P256">
        <v>548495.92196917301</v>
      </c>
      <c r="AN256" t="s">
        <v>752</v>
      </c>
      <c r="AO256" t="s">
        <v>1324</v>
      </c>
      <c r="AP256" t="s">
        <v>697</v>
      </c>
      <c r="AQ256" t="s">
        <v>309</v>
      </c>
      <c r="AR256" s="589" t="s">
        <v>569</v>
      </c>
      <c r="AS256" s="591" t="s">
        <v>569</v>
      </c>
      <c r="AT256" s="591" t="s">
        <v>1341</v>
      </c>
      <c r="AU256" t="s">
        <v>569</v>
      </c>
      <c r="AV256" t="s">
        <v>24</v>
      </c>
      <c r="AW256" t="s">
        <v>309</v>
      </c>
      <c r="AX256" t="s">
        <v>393</v>
      </c>
      <c r="BA256" s="423">
        <v>8825262.0569337253</v>
      </c>
    </row>
    <row r="257" spans="1:53" x14ac:dyDescent="0.35">
      <c r="A257" t="s">
        <v>24</v>
      </c>
      <c r="B257" t="s">
        <v>569</v>
      </c>
      <c r="C257">
        <v>8.9305592250110095</v>
      </c>
      <c r="D257">
        <v>9918.7545579179696</v>
      </c>
      <c r="E257">
        <v>0.83000000000002006</v>
      </c>
      <c r="F257">
        <v>73521.420764804294</v>
      </c>
      <c r="H257">
        <v>8232.5662830721103</v>
      </c>
      <c r="I257">
        <v>8232.5662830721103</v>
      </c>
      <c r="J257">
        <v>8232.5662830721103</v>
      </c>
      <c r="K257">
        <v>8232.5662830721103</v>
      </c>
      <c r="L257">
        <v>8232.5662830721103</v>
      </c>
      <c r="M257">
        <v>8232.5662830721103</v>
      </c>
      <c r="N257">
        <v>8232.5662830721103</v>
      </c>
      <c r="O257">
        <v>8232.5662830721103</v>
      </c>
      <c r="P257">
        <v>7660.8905002273495</v>
      </c>
      <c r="AN257" t="s">
        <v>752</v>
      </c>
      <c r="AO257" t="s">
        <v>1324</v>
      </c>
      <c r="AP257" t="s">
        <v>697</v>
      </c>
      <c r="AQ257" t="s">
        <v>309</v>
      </c>
      <c r="AR257" s="589" t="s">
        <v>569</v>
      </c>
      <c r="AS257" s="591" t="s">
        <v>569</v>
      </c>
      <c r="AT257" s="591" t="s">
        <v>1341</v>
      </c>
      <c r="AU257" t="s">
        <v>569</v>
      </c>
      <c r="AV257" t="s">
        <v>24</v>
      </c>
      <c r="AW257" t="s">
        <v>309</v>
      </c>
      <c r="AX257" t="s">
        <v>393</v>
      </c>
      <c r="BA257" s="423">
        <v>88580.025017834356</v>
      </c>
    </row>
    <row r="258" spans="1:53" x14ac:dyDescent="0.35">
      <c r="A258" t="s">
        <v>24</v>
      </c>
      <c r="B258" t="s">
        <v>569</v>
      </c>
      <c r="C258">
        <v>9.1093639731827807</v>
      </c>
      <c r="D258">
        <v>94999.289112608501</v>
      </c>
      <c r="E258">
        <v>0.83000000000002006</v>
      </c>
      <c r="F258">
        <v>481473.52042268601</v>
      </c>
      <c r="H258">
        <v>78849.409963466998</v>
      </c>
      <c r="I258">
        <v>49649.283444506204</v>
      </c>
      <c r="J258">
        <v>49649.283444506204</v>
      </c>
      <c r="K258">
        <v>49649.283444506204</v>
      </c>
      <c r="L258">
        <v>49649.283444506204</v>
      </c>
      <c r="M258">
        <v>49649.283444506204</v>
      </c>
      <c r="N258">
        <v>49649.283444506204</v>
      </c>
      <c r="O258">
        <v>49649.283444506204</v>
      </c>
      <c r="P258">
        <v>49649.283444506204</v>
      </c>
      <c r="Q258">
        <v>5429.8429031692503</v>
      </c>
      <c r="AN258" t="s">
        <v>752</v>
      </c>
      <c r="AO258" t="s">
        <v>1324</v>
      </c>
      <c r="AP258" t="s">
        <v>697</v>
      </c>
      <c r="AQ258" t="s">
        <v>309</v>
      </c>
      <c r="AR258" s="589" t="s">
        <v>569</v>
      </c>
      <c r="AS258" s="591" t="s">
        <v>569</v>
      </c>
      <c r="AT258" s="591" t="s">
        <v>1341</v>
      </c>
      <c r="AU258" t="s">
        <v>569</v>
      </c>
      <c r="AV258" t="s">
        <v>24</v>
      </c>
      <c r="AW258" t="s">
        <v>309</v>
      </c>
      <c r="AX258" t="s">
        <v>393</v>
      </c>
      <c r="BA258" s="423">
        <v>580088.57882249926</v>
      </c>
    </row>
    <row r="259" spans="1:53" x14ac:dyDescent="0.35">
      <c r="A259" t="s">
        <v>24</v>
      </c>
      <c r="B259" t="s">
        <v>569</v>
      </c>
      <c r="C259">
        <v>9.4270133218736607</v>
      </c>
      <c r="D259">
        <v>3529.6775689638498</v>
      </c>
      <c r="E259">
        <v>0.83000000000002006</v>
      </c>
      <c r="F259">
        <v>27617.683495569599</v>
      </c>
      <c r="H259">
        <v>2929.63238224007</v>
      </c>
      <c r="I259">
        <v>2929.63238224007</v>
      </c>
      <c r="J259">
        <v>2929.63238224007</v>
      </c>
      <c r="K259">
        <v>2929.63238224007</v>
      </c>
      <c r="L259">
        <v>2929.63238224007</v>
      </c>
      <c r="M259">
        <v>2929.63238224007</v>
      </c>
      <c r="N259">
        <v>2929.63238224007</v>
      </c>
      <c r="O259">
        <v>2929.63238224007</v>
      </c>
      <c r="P259">
        <v>2929.63238224007</v>
      </c>
      <c r="Q259">
        <v>1250.9920554089799</v>
      </c>
      <c r="AN259" t="s">
        <v>752</v>
      </c>
      <c r="AO259" t="s">
        <v>1324</v>
      </c>
      <c r="AP259" t="s">
        <v>697</v>
      </c>
      <c r="AQ259" t="s">
        <v>309</v>
      </c>
      <c r="AR259" s="589" t="s">
        <v>569</v>
      </c>
      <c r="AS259" s="591" t="s">
        <v>569</v>
      </c>
      <c r="AT259" s="591" t="s">
        <v>1341</v>
      </c>
      <c r="AU259" t="s">
        <v>569</v>
      </c>
      <c r="AV259" t="s">
        <v>24</v>
      </c>
      <c r="AW259" t="s">
        <v>309</v>
      </c>
      <c r="AX259" t="s">
        <v>393</v>
      </c>
      <c r="BA259" s="423">
        <v>33274.31746454088</v>
      </c>
    </row>
    <row r="260" spans="1:53" x14ac:dyDescent="0.35">
      <c r="A260" t="s">
        <v>24</v>
      </c>
      <c r="B260" t="s">
        <v>569</v>
      </c>
      <c r="C260">
        <v>9.6178036605657304</v>
      </c>
      <c r="D260">
        <v>85514.541651088206</v>
      </c>
      <c r="E260">
        <v>0.83000000000002006</v>
      </c>
      <c r="F260">
        <v>682643.51953046897</v>
      </c>
      <c r="H260">
        <v>70977.069570404899</v>
      </c>
      <c r="I260">
        <v>70977.069570404899</v>
      </c>
      <c r="J260">
        <v>70977.069570404899</v>
      </c>
      <c r="K260">
        <v>70977.069570404899</v>
      </c>
      <c r="L260">
        <v>70977.069570404899</v>
      </c>
      <c r="M260">
        <v>70977.069570404899</v>
      </c>
      <c r="N260">
        <v>70977.069570404899</v>
      </c>
      <c r="O260">
        <v>70977.069570404899</v>
      </c>
      <c r="P260">
        <v>70977.069570404899</v>
      </c>
      <c r="Q260">
        <v>43849.8933968247</v>
      </c>
      <c r="AN260" t="s">
        <v>752</v>
      </c>
      <c r="AO260" t="s">
        <v>1324</v>
      </c>
      <c r="AP260" t="s">
        <v>697</v>
      </c>
      <c r="AQ260" t="s">
        <v>309</v>
      </c>
      <c r="AR260" s="589" t="s">
        <v>569</v>
      </c>
      <c r="AS260" s="591" t="s">
        <v>569</v>
      </c>
      <c r="AT260" s="591" t="s">
        <v>1341</v>
      </c>
      <c r="AU260" t="s">
        <v>569</v>
      </c>
      <c r="AV260" t="s">
        <v>24</v>
      </c>
      <c r="AW260" t="s">
        <v>309</v>
      </c>
      <c r="AX260" t="s">
        <v>393</v>
      </c>
      <c r="BA260" s="423">
        <v>822462.0717234367</v>
      </c>
    </row>
    <row r="261" spans="1:53" x14ac:dyDescent="0.35">
      <c r="A261" t="s">
        <v>24</v>
      </c>
      <c r="B261" t="s">
        <v>569</v>
      </c>
      <c r="C261">
        <v>9.6191327500950994</v>
      </c>
      <c r="D261">
        <v>117739.161977636</v>
      </c>
      <c r="E261">
        <v>0.83000000000002006</v>
      </c>
      <c r="F261">
        <v>858411.68584954506</v>
      </c>
      <c r="H261">
        <v>97723.504441440193</v>
      </c>
      <c r="I261">
        <v>88255.768122345296</v>
      </c>
      <c r="J261">
        <v>88255.768122345296</v>
      </c>
      <c r="K261">
        <v>88255.768122345296</v>
      </c>
      <c r="L261">
        <v>88255.768122345296</v>
      </c>
      <c r="M261">
        <v>88255.768122345296</v>
      </c>
      <c r="N261">
        <v>88255.768122345296</v>
      </c>
      <c r="O261">
        <v>88255.768122345296</v>
      </c>
      <c r="P261">
        <v>88255.768122345296</v>
      </c>
      <c r="Q261">
        <v>54642.036429343003</v>
      </c>
      <c r="AN261" t="s">
        <v>752</v>
      </c>
      <c r="AO261" t="s">
        <v>1324</v>
      </c>
      <c r="AP261" t="s">
        <v>697</v>
      </c>
      <c r="AQ261" t="s">
        <v>309</v>
      </c>
      <c r="AR261" s="589" t="s">
        <v>569</v>
      </c>
      <c r="AS261" s="591" t="s">
        <v>569</v>
      </c>
      <c r="AT261" s="591" t="s">
        <v>1341</v>
      </c>
      <c r="AU261" t="s">
        <v>569</v>
      </c>
      <c r="AV261" t="s">
        <v>24</v>
      </c>
      <c r="AW261" t="s">
        <v>309</v>
      </c>
      <c r="AX261" t="s">
        <v>393</v>
      </c>
      <c r="BA261" s="423">
        <v>1034230.9468066558</v>
      </c>
    </row>
    <row r="262" spans="1:53" x14ac:dyDescent="0.35">
      <c r="A262" t="s">
        <v>24</v>
      </c>
      <c r="B262" t="s">
        <v>569</v>
      </c>
      <c r="C262">
        <v>9.6520739762219296</v>
      </c>
      <c r="D262">
        <v>103146.666075435</v>
      </c>
      <c r="E262">
        <v>0.83000000000002006</v>
      </c>
      <c r="F262">
        <v>826330.77862945001</v>
      </c>
      <c r="H262">
        <v>85611.732842613099</v>
      </c>
      <c r="I262">
        <v>85611.732842613099</v>
      </c>
      <c r="J262">
        <v>85611.732842613099</v>
      </c>
      <c r="K262">
        <v>85611.732842613099</v>
      </c>
      <c r="L262">
        <v>85611.732842613099</v>
      </c>
      <c r="M262">
        <v>85611.732842613099</v>
      </c>
      <c r="N262">
        <v>85611.732842613099</v>
      </c>
      <c r="O262">
        <v>85611.732842613099</v>
      </c>
      <c r="P262">
        <v>85611.732842613099</v>
      </c>
      <c r="Q262">
        <v>55825.183045932303</v>
      </c>
      <c r="AN262" t="s">
        <v>752</v>
      </c>
      <c r="AO262" t="s">
        <v>1324</v>
      </c>
      <c r="AP262" t="s">
        <v>697</v>
      </c>
      <c r="AQ262" t="s">
        <v>309</v>
      </c>
      <c r="AR262" s="589" t="s">
        <v>569</v>
      </c>
      <c r="AS262" s="591" t="s">
        <v>569</v>
      </c>
      <c r="AT262" s="591" t="s">
        <v>1341</v>
      </c>
      <c r="AU262" t="s">
        <v>569</v>
      </c>
      <c r="AV262" t="s">
        <v>24</v>
      </c>
      <c r="AW262" t="s">
        <v>309</v>
      </c>
      <c r="AX262" t="s">
        <v>393</v>
      </c>
      <c r="BA262" s="423">
        <v>995579.25136075914</v>
      </c>
    </row>
    <row r="263" spans="1:53" x14ac:dyDescent="0.35">
      <c r="A263" t="s">
        <v>24</v>
      </c>
      <c r="B263" t="s">
        <v>569</v>
      </c>
      <c r="C263">
        <v>9.7667697063369392</v>
      </c>
      <c r="D263">
        <v>459363.65858463198</v>
      </c>
      <c r="E263">
        <v>0.83000000000002006</v>
      </c>
      <c r="F263">
        <v>3380640.3301444398</v>
      </c>
      <c r="H263">
        <v>381271.83662525401</v>
      </c>
      <c r="I263">
        <v>342129.26699228102</v>
      </c>
      <c r="J263">
        <v>342129.26699228102</v>
      </c>
      <c r="K263">
        <v>342129.26699228102</v>
      </c>
      <c r="L263">
        <v>342129.26699228102</v>
      </c>
      <c r="M263">
        <v>342129.26699228102</v>
      </c>
      <c r="N263">
        <v>342129.26699228102</v>
      </c>
      <c r="O263">
        <v>342129.26699228102</v>
      </c>
      <c r="P263">
        <v>342129.26699228102</v>
      </c>
      <c r="Q263">
        <v>262334.35758094297</v>
      </c>
      <c r="AN263" t="s">
        <v>752</v>
      </c>
      <c r="AO263" t="s">
        <v>1324</v>
      </c>
      <c r="AP263" t="s">
        <v>697</v>
      </c>
      <c r="AQ263" t="s">
        <v>309</v>
      </c>
      <c r="AR263" s="589" t="s">
        <v>569</v>
      </c>
      <c r="AS263" s="591" t="s">
        <v>569</v>
      </c>
      <c r="AT263" s="591" t="s">
        <v>1341</v>
      </c>
      <c r="AU263" t="s">
        <v>569</v>
      </c>
      <c r="AV263" t="s">
        <v>24</v>
      </c>
      <c r="AW263" t="s">
        <v>309</v>
      </c>
      <c r="AX263" t="s">
        <v>393</v>
      </c>
      <c r="BA263" s="423">
        <v>4073060.6387281423</v>
      </c>
    </row>
    <row r="264" spans="1:53" x14ac:dyDescent="0.35">
      <c r="A264" t="s">
        <v>24</v>
      </c>
      <c r="B264" t="s">
        <v>569</v>
      </c>
      <c r="C264">
        <v>9.79612403100775</v>
      </c>
      <c r="D264">
        <v>2259.7027576457299</v>
      </c>
      <c r="E264">
        <v>0.83000000000002006</v>
      </c>
      <c r="F264">
        <v>34870.751999753898</v>
      </c>
      <c r="H264">
        <v>1875.553288846</v>
      </c>
      <c r="I264">
        <v>3751.10657769201</v>
      </c>
      <c r="J264">
        <v>3751.10657769201</v>
      </c>
      <c r="K264">
        <v>3751.10657769201</v>
      </c>
      <c r="L264">
        <v>3751.10657769201</v>
      </c>
      <c r="M264">
        <v>3751.10657769201</v>
      </c>
      <c r="N264">
        <v>3751.10657769201</v>
      </c>
      <c r="O264">
        <v>3751.10657769201</v>
      </c>
      <c r="P264">
        <v>3751.10657769201</v>
      </c>
      <c r="Q264">
        <v>2986.3460893718502</v>
      </c>
      <c r="AN264" t="s">
        <v>752</v>
      </c>
      <c r="AO264" t="s">
        <v>1324</v>
      </c>
      <c r="AP264" t="s">
        <v>697</v>
      </c>
      <c r="AQ264" t="s">
        <v>309</v>
      </c>
      <c r="AR264" s="589" t="s">
        <v>569</v>
      </c>
      <c r="AS264" s="591" t="s">
        <v>569</v>
      </c>
      <c r="AT264" s="591" t="s">
        <v>1341</v>
      </c>
      <c r="AU264" t="s">
        <v>569</v>
      </c>
      <c r="AV264" t="s">
        <v>24</v>
      </c>
      <c r="AW264" t="s">
        <v>309</v>
      </c>
      <c r="AX264" t="s">
        <v>393</v>
      </c>
      <c r="BA264" s="423">
        <v>42012.954216569946</v>
      </c>
    </row>
    <row r="265" spans="1:53" x14ac:dyDescent="0.35">
      <c r="A265" t="s">
        <v>24</v>
      </c>
      <c r="B265" t="s">
        <v>569</v>
      </c>
      <c r="C265">
        <v>10.194507337526201</v>
      </c>
      <c r="D265">
        <v>12168.147975322399</v>
      </c>
      <c r="E265">
        <v>0.83000000000002006</v>
      </c>
      <c r="F265">
        <v>102960.067269381</v>
      </c>
      <c r="H265">
        <v>10099.5628195178</v>
      </c>
      <c r="I265">
        <v>10099.5628195178</v>
      </c>
      <c r="J265">
        <v>10099.5628195178</v>
      </c>
      <c r="K265">
        <v>10099.5628195178</v>
      </c>
      <c r="L265">
        <v>10099.5628195178</v>
      </c>
      <c r="M265">
        <v>10099.5628195178</v>
      </c>
      <c r="N265">
        <v>10099.5628195178</v>
      </c>
      <c r="O265">
        <v>10099.5628195178</v>
      </c>
      <c r="P265">
        <v>10099.5628195178</v>
      </c>
      <c r="Q265">
        <v>10099.5628195178</v>
      </c>
      <c r="R265">
        <v>1964.43907420302</v>
      </c>
      <c r="AN265" t="s">
        <v>752</v>
      </c>
      <c r="AO265" t="s">
        <v>1324</v>
      </c>
      <c r="AP265" t="s">
        <v>697</v>
      </c>
      <c r="AQ265" t="s">
        <v>309</v>
      </c>
      <c r="AR265" s="589" t="s">
        <v>569</v>
      </c>
      <c r="AS265" s="591" t="s">
        <v>569</v>
      </c>
      <c r="AT265" s="591" t="s">
        <v>1341</v>
      </c>
      <c r="AU265" t="s">
        <v>569</v>
      </c>
      <c r="AV265" t="s">
        <v>24</v>
      </c>
      <c r="AW265" t="s">
        <v>309</v>
      </c>
      <c r="AX265" t="s">
        <v>393</v>
      </c>
      <c r="BA265" s="423">
        <v>124048.27381852834</v>
      </c>
    </row>
    <row r="266" spans="1:53" x14ac:dyDescent="0.35">
      <c r="A266" t="s">
        <v>24</v>
      </c>
      <c r="B266" t="s">
        <v>569</v>
      </c>
      <c r="C266">
        <v>10.3276487252125</v>
      </c>
      <c r="D266">
        <v>2349.4987481727799</v>
      </c>
      <c r="E266">
        <v>0.83000000000002006</v>
      </c>
      <c r="F266">
        <v>20139.7821337081</v>
      </c>
      <c r="H266">
        <v>1950.08396098345</v>
      </c>
      <c r="I266">
        <v>1950.08396098345</v>
      </c>
      <c r="J266">
        <v>1950.08396098345</v>
      </c>
      <c r="K266">
        <v>1950.08396098345</v>
      </c>
      <c r="L266">
        <v>1950.08396098345</v>
      </c>
      <c r="M266">
        <v>1950.08396098345</v>
      </c>
      <c r="N266">
        <v>1950.08396098345</v>
      </c>
      <c r="O266">
        <v>1950.08396098345</v>
      </c>
      <c r="P266">
        <v>1950.08396098345</v>
      </c>
      <c r="Q266">
        <v>1950.08396098345</v>
      </c>
      <c r="R266">
        <v>638.94252387357096</v>
      </c>
      <c r="AN266" t="s">
        <v>752</v>
      </c>
      <c r="AO266" t="s">
        <v>1324</v>
      </c>
      <c r="AP266" t="s">
        <v>697</v>
      </c>
      <c r="AQ266" t="s">
        <v>309</v>
      </c>
      <c r="AR266" s="589" t="s">
        <v>569</v>
      </c>
      <c r="AS266" s="591" t="s">
        <v>569</v>
      </c>
      <c r="AT266" s="591" t="s">
        <v>1341</v>
      </c>
      <c r="AU266" t="s">
        <v>569</v>
      </c>
      <c r="AV266" t="s">
        <v>24</v>
      </c>
      <c r="AW266" t="s">
        <v>309</v>
      </c>
      <c r="AX266" t="s">
        <v>393</v>
      </c>
      <c r="BA266" s="423">
        <v>24264.797751454957</v>
      </c>
    </row>
    <row r="267" spans="1:53" x14ac:dyDescent="0.35">
      <c r="A267" t="s">
        <v>24</v>
      </c>
      <c r="B267" t="s">
        <v>569</v>
      </c>
      <c r="C267">
        <v>10.396772046589</v>
      </c>
      <c r="D267">
        <v>14287.2565406908</v>
      </c>
      <c r="E267">
        <v>0.83000000000002006</v>
      </c>
      <c r="F267">
        <v>123289.32002250401</v>
      </c>
      <c r="H267">
        <v>11858.4229287737</v>
      </c>
      <c r="I267">
        <v>11858.4229287737</v>
      </c>
      <c r="J267">
        <v>11858.4229287737</v>
      </c>
      <c r="K267">
        <v>11858.4229287737</v>
      </c>
      <c r="L267">
        <v>11858.4229287737</v>
      </c>
      <c r="M267">
        <v>11858.4229287737</v>
      </c>
      <c r="N267">
        <v>11858.4229287737</v>
      </c>
      <c r="O267">
        <v>11858.4229287737</v>
      </c>
      <c r="P267">
        <v>11858.4229287737</v>
      </c>
      <c r="Q267">
        <v>11858.4229287737</v>
      </c>
      <c r="R267">
        <v>4705.0907347674402</v>
      </c>
      <c r="AN267" t="s">
        <v>752</v>
      </c>
      <c r="AO267" t="s">
        <v>1324</v>
      </c>
      <c r="AP267" t="s">
        <v>697</v>
      </c>
      <c r="AQ267" t="s">
        <v>309</v>
      </c>
      <c r="AR267" s="589" t="s">
        <v>569</v>
      </c>
      <c r="AS267" s="591" t="s">
        <v>569</v>
      </c>
      <c r="AT267" s="591" t="s">
        <v>1341</v>
      </c>
      <c r="AU267" t="s">
        <v>569</v>
      </c>
      <c r="AV267" t="s">
        <v>24</v>
      </c>
      <c r="AW267" t="s">
        <v>309</v>
      </c>
      <c r="AX267" t="s">
        <v>393</v>
      </c>
      <c r="BA267" s="423">
        <v>148541.34942470002</v>
      </c>
    </row>
    <row r="268" spans="1:53" x14ac:dyDescent="0.35">
      <c r="A268" t="s">
        <v>24</v>
      </c>
      <c r="B268" t="s">
        <v>569</v>
      </c>
      <c r="C268">
        <v>10.8285775676837</v>
      </c>
      <c r="D268">
        <v>434408.664388231</v>
      </c>
      <c r="E268">
        <v>0.83000000000002006</v>
      </c>
      <c r="F268">
        <v>3300429.6696270001</v>
      </c>
      <c r="H268">
        <v>360559.19144223997</v>
      </c>
      <c r="I268">
        <v>299114.54205245699</v>
      </c>
      <c r="J268">
        <v>299114.54205245699</v>
      </c>
      <c r="K268">
        <v>299114.54205245699</v>
      </c>
      <c r="L268">
        <v>299114.54205245699</v>
      </c>
      <c r="M268">
        <v>299114.54205245699</v>
      </c>
      <c r="N268">
        <v>299114.54205245699</v>
      </c>
      <c r="O268">
        <v>299114.54205245699</v>
      </c>
      <c r="P268">
        <v>299114.54205245699</v>
      </c>
      <c r="Q268">
        <v>299114.54205245699</v>
      </c>
      <c r="R268">
        <v>247839.59971264901</v>
      </c>
      <c r="AN268" t="s">
        <v>752</v>
      </c>
      <c r="AO268" t="s">
        <v>1324</v>
      </c>
      <c r="AP268" t="s">
        <v>697</v>
      </c>
      <c r="AQ268" t="s">
        <v>309</v>
      </c>
      <c r="AR268" s="589" t="s">
        <v>569</v>
      </c>
      <c r="AS268" s="591" t="s">
        <v>569</v>
      </c>
      <c r="AT268" s="591" t="s">
        <v>1341</v>
      </c>
      <c r="AU268" t="s">
        <v>569</v>
      </c>
      <c r="AV268" t="s">
        <v>24</v>
      </c>
      <c r="AW268" t="s">
        <v>309</v>
      </c>
      <c r="AX268" t="s">
        <v>393</v>
      </c>
      <c r="BA268" s="423">
        <v>3976421.2887071329</v>
      </c>
    </row>
    <row r="269" spans="1:53" x14ac:dyDescent="0.35">
      <c r="A269" t="s">
        <v>24</v>
      </c>
      <c r="B269" t="s">
        <v>569</v>
      </c>
      <c r="C269">
        <v>11.0881990312638</v>
      </c>
      <c r="D269">
        <v>26809.6814213822</v>
      </c>
      <c r="E269">
        <v>0.83000000000002006</v>
      </c>
      <c r="F269">
        <v>246734.99935900699</v>
      </c>
      <c r="H269">
        <v>22252.035579747801</v>
      </c>
      <c r="I269">
        <v>22252.035579747801</v>
      </c>
      <c r="J269">
        <v>22252.035579747801</v>
      </c>
      <c r="K269">
        <v>22252.035579747801</v>
      </c>
      <c r="L269">
        <v>22252.035579747801</v>
      </c>
      <c r="M269">
        <v>22252.035579747801</v>
      </c>
      <c r="N269">
        <v>22252.035579747801</v>
      </c>
      <c r="O269">
        <v>22252.035579747801</v>
      </c>
      <c r="P269">
        <v>22252.035579747801</v>
      </c>
      <c r="Q269">
        <v>22252.035579747801</v>
      </c>
      <c r="R269">
        <v>22252.035579747801</v>
      </c>
      <c r="S269">
        <v>1962.60798178136</v>
      </c>
      <c r="AN269" t="s">
        <v>752</v>
      </c>
      <c r="AO269" t="s">
        <v>1324</v>
      </c>
      <c r="AP269" t="s">
        <v>697</v>
      </c>
      <c r="AQ269" t="s">
        <v>309</v>
      </c>
      <c r="AR269" s="589" t="s">
        <v>569</v>
      </c>
      <c r="AS269" s="591" t="s">
        <v>569</v>
      </c>
      <c r="AT269" s="591" t="s">
        <v>1341</v>
      </c>
      <c r="AU269" t="s">
        <v>569</v>
      </c>
      <c r="AV269" t="s">
        <v>24</v>
      </c>
      <c r="AW269" t="s">
        <v>309</v>
      </c>
      <c r="AX269" t="s">
        <v>393</v>
      </c>
      <c r="BA269" s="423">
        <v>297271.0835650615</v>
      </c>
    </row>
    <row r="270" spans="1:53" x14ac:dyDescent="0.35">
      <c r="A270" t="s">
        <v>24</v>
      </c>
      <c r="B270" t="s">
        <v>569</v>
      </c>
      <c r="C270">
        <v>11.152713178294601</v>
      </c>
      <c r="D270">
        <v>852677.70363454998</v>
      </c>
      <c r="E270">
        <v>0.83000000000002006</v>
      </c>
      <c r="F270">
        <v>8082675.2649969002</v>
      </c>
      <c r="H270">
        <v>707722.49401669402</v>
      </c>
      <c r="I270">
        <v>726402.15885809297</v>
      </c>
      <c r="J270">
        <v>726402.15885809297</v>
      </c>
      <c r="K270">
        <v>726402.15885809297</v>
      </c>
      <c r="L270">
        <v>726402.15885809297</v>
      </c>
      <c r="M270">
        <v>726402.15885809297</v>
      </c>
      <c r="N270">
        <v>726402.15885809297</v>
      </c>
      <c r="O270">
        <v>726402.15885809297</v>
      </c>
      <c r="P270">
        <v>726402.15885809297</v>
      </c>
      <c r="Q270">
        <v>726402.15885809297</v>
      </c>
      <c r="R270">
        <v>726402.15885809297</v>
      </c>
      <c r="S270">
        <v>110931.182399279</v>
      </c>
      <c r="AN270" t="s">
        <v>752</v>
      </c>
      <c r="AO270" t="s">
        <v>1324</v>
      </c>
      <c r="AP270" t="s">
        <v>697</v>
      </c>
      <c r="AQ270" t="s">
        <v>309</v>
      </c>
      <c r="AR270" s="589" t="s">
        <v>569</v>
      </c>
      <c r="AS270" s="591" t="s">
        <v>569</v>
      </c>
      <c r="AT270" s="591" t="s">
        <v>1341</v>
      </c>
      <c r="AU270" t="s">
        <v>569</v>
      </c>
      <c r="AV270" t="s">
        <v>24</v>
      </c>
      <c r="AW270" t="s">
        <v>309</v>
      </c>
      <c r="AX270" t="s">
        <v>393</v>
      </c>
      <c r="BA270" s="423">
        <v>9738162.969875548</v>
      </c>
    </row>
    <row r="271" spans="1:53" x14ac:dyDescent="0.35">
      <c r="A271" t="s">
        <v>24</v>
      </c>
      <c r="B271" t="s">
        <v>569</v>
      </c>
      <c r="C271">
        <v>11.713929652923399</v>
      </c>
      <c r="D271">
        <v>166.61563338053799</v>
      </c>
      <c r="E271">
        <v>0.83000000000002006</v>
      </c>
      <c r="F271">
        <v>1619.93076105246</v>
      </c>
      <c r="H271">
        <v>138.29097570585</v>
      </c>
      <c r="I271">
        <v>138.29097570585</v>
      </c>
      <c r="J271">
        <v>138.29097570585</v>
      </c>
      <c r="K271">
        <v>138.29097570585</v>
      </c>
      <c r="L271">
        <v>138.29097570585</v>
      </c>
      <c r="M271">
        <v>138.29097570585</v>
      </c>
      <c r="N271">
        <v>138.29097570585</v>
      </c>
      <c r="O271">
        <v>138.29097570585</v>
      </c>
      <c r="P271">
        <v>138.29097570585</v>
      </c>
      <c r="Q271">
        <v>138.29097570585</v>
      </c>
      <c r="R271">
        <v>138.29097570585</v>
      </c>
      <c r="S271">
        <v>98.730028288115605</v>
      </c>
      <c r="AN271" t="s">
        <v>752</v>
      </c>
      <c r="AO271" t="s">
        <v>1324</v>
      </c>
      <c r="AP271" t="s">
        <v>697</v>
      </c>
      <c r="AQ271" t="s">
        <v>309</v>
      </c>
      <c r="AR271" s="589" t="s">
        <v>569</v>
      </c>
      <c r="AS271" s="591" t="s">
        <v>569</v>
      </c>
      <c r="AT271" s="591" t="s">
        <v>1341</v>
      </c>
      <c r="AU271" t="s">
        <v>569</v>
      </c>
      <c r="AV271" t="s">
        <v>24</v>
      </c>
      <c r="AW271" t="s">
        <v>309</v>
      </c>
      <c r="AX271" t="s">
        <v>393</v>
      </c>
      <c r="BA271" s="423">
        <v>1951.7238084968926</v>
      </c>
    </row>
    <row r="272" spans="1:53" x14ac:dyDescent="0.35">
      <c r="A272" t="s">
        <v>24</v>
      </c>
      <c r="B272" t="s">
        <v>569</v>
      </c>
      <c r="C272">
        <v>11.8675165250236</v>
      </c>
      <c r="D272">
        <v>188635.783055351</v>
      </c>
      <c r="E272">
        <v>0.83000000000002006</v>
      </c>
      <c r="F272">
        <v>1430734.6627684101</v>
      </c>
      <c r="H272">
        <v>156567.69993594501</v>
      </c>
      <c r="I272">
        <v>117245.458969265</v>
      </c>
      <c r="J272">
        <v>117245.458969265</v>
      </c>
      <c r="K272">
        <v>117245.458969265</v>
      </c>
      <c r="L272">
        <v>117245.458969265</v>
      </c>
      <c r="M272">
        <v>117245.458969265</v>
      </c>
      <c r="N272">
        <v>117245.458969265</v>
      </c>
      <c r="O272">
        <v>117245.458969265</v>
      </c>
      <c r="P272">
        <v>117245.458969265</v>
      </c>
      <c r="Q272">
        <v>117245.458969265</v>
      </c>
      <c r="R272">
        <v>117245.458969265</v>
      </c>
      <c r="S272">
        <v>101712.37313981399</v>
      </c>
      <c r="AN272" t="s">
        <v>752</v>
      </c>
      <c r="AO272" t="s">
        <v>1324</v>
      </c>
      <c r="AP272" t="s">
        <v>697</v>
      </c>
      <c r="AQ272" t="s">
        <v>309</v>
      </c>
      <c r="AR272" s="589" t="s">
        <v>569</v>
      </c>
      <c r="AS272" s="591" t="s">
        <v>569</v>
      </c>
      <c r="AT272" s="591" t="s">
        <v>1341</v>
      </c>
      <c r="AU272" t="s">
        <v>569</v>
      </c>
      <c r="AV272" t="s">
        <v>24</v>
      </c>
      <c r="AW272" t="s">
        <v>309</v>
      </c>
      <c r="AX272" t="s">
        <v>393</v>
      </c>
      <c r="BA272" s="423">
        <v>1723776.7021305729</v>
      </c>
    </row>
    <row r="273" spans="1:53" x14ac:dyDescent="0.35">
      <c r="A273" t="s">
        <v>24</v>
      </c>
      <c r="B273" t="s">
        <v>569</v>
      </c>
      <c r="C273">
        <v>11.9472545757072</v>
      </c>
      <c r="D273">
        <v>24104.541974954798</v>
      </c>
      <c r="E273">
        <v>0.83000000000002006</v>
      </c>
      <c r="F273">
        <v>239025.972506658</v>
      </c>
      <c r="H273">
        <v>20006.769839213001</v>
      </c>
      <c r="I273">
        <v>20006.769839213001</v>
      </c>
      <c r="J273">
        <v>20006.769839213001</v>
      </c>
      <c r="K273">
        <v>20006.769839213001</v>
      </c>
      <c r="L273">
        <v>20006.769839213001</v>
      </c>
      <c r="M273">
        <v>20006.769839213001</v>
      </c>
      <c r="N273">
        <v>20006.769839213001</v>
      </c>
      <c r="O273">
        <v>20006.769839213001</v>
      </c>
      <c r="P273">
        <v>20006.769839213001</v>
      </c>
      <c r="Q273">
        <v>20006.769839213001</v>
      </c>
      <c r="R273">
        <v>20006.769839213001</v>
      </c>
      <c r="S273">
        <v>18951.504275315299</v>
      </c>
      <c r="AN273" t="s">
        <v>752</v>
      </c>
      <c r="AO273" t="s">
        <v>1324</v>
      </c>
      <c r="AP273" t="s">
        <v>697</v>
      </c>
      <c r="AQ273" t="s">
        <v>309</v>
      </c>
      <c r="AR273" s="589" t="s">
        <v>569</v>
      </c>
      <c r="AS273" s="591" t="s">
        <v>569</v>
      </c>
      <c r="AT273" s="591" t="s">
        <v>1341</v>
      </c>
      <c r="AU273" t="s">
        <v>569</v>
      </c>
      <c r="AV273" t="s">
        <v>24</v>
      </c>
      <c r="AW273" t="s">
        <v>309</v>
      </c>
      <c r="AX273" t="s">
        <v>393</v>
      </c>
      <c r="BA273" s="423">
        <v>287983.09940560511</v>
      </c>
    </row>
    <row r="274" spans="1:53" x14ac:dyDescent="0.35">
      <c r="A274" t="s">
        <v>24</v>
      </c>
      <c r="B274" t="s">
        <v>569</v>
      </c>
      <c r="C274">
        <v>12.06</v>
      </c>
      <c r="D274">
        <v>4098367.3146384298</v>
      </c>
      <c r="E274">
        <v>0.83000000000002006</v>
      </c>
      <c r="F274">
        <v>41776074.754088499</v>
      </c>
      <c r="H274">
        <v>3401644.87114998</v>
      </c>
      <c r="I274">
        <v>3469659.12142302</v>
      </c>
      <c r="J274">
        <v>3469659.12142302</v>
      </c>
      <c r="K274">
        <v>3469659.12142302</v>
      </c>
      <c r="L274">
        <v>3469659.12142302</v>
      </c>
      <c r="M274">
        <v>3469659.12142302</v>
      </c>
      <c r="N274">
        <v>3469659.12142302</v>
      </c>
      <c r="O274">
        <v>3469659.12142302</v>
      </c>
      <c r="P274">
        <v>3469659.12142302</v>
      </c>
      <c r="Q274">
        <v>3469659.12142302</v>
      </c>
      <c r="R274">
        <v>3469659.12142302</v>
      </c>
      <c r="S274">
        <v>3469659.12142302</v>
      </c>
      <c r="T274">
        <v>208179.54728538301</v>
      </c>
      <c r="AN274" t="s">
        <v>752</v>
      </c>
      <c r="AO274" t="s">
        <v>1324</v>
      </c>
      <c r="AP274" t="s">
        <v>697</v>
      </c>
      <c r="AQ274" t="s">
        <v>309</v>
      </c>
      <c r="AR274" s="589" t="s">
        <v>569</v>
      </c>
      <c r="AS274" s="591" t="s">
        <v>569</v>
      </c>
      <c r="AT274" s="591" t="s">
        <v>1341</v>
      </c>
      <c r="AU274" t="s">
        <v>569</v>
      </c>
      <c r="AV274" t="s">
        <v>24</v>
      </c>
      <c r="AW274" t="s">
        <v>309</v>
      </c>
      <c r="AX274" t="s">
        <v>393</v>
      </c>
      <c r="BA274" s="423">
        <v>50332620.185647577</v>
      </c>
    </row>
    <row r="275" spans="1:53" x14ac:dyDescent="0.35">
      <c r="A275" t="s">
        <v>24</v>
      </c>
      <c r="B275" t="s">
        <v>569</v>
      </c>
      <c r="C275">
        <v>12.9943005181347</v>
      </c>
      <c r="D275">
        <v>2417.0092935348198</v>
      </c>
      <c r="E275">
        <v>0.83000000000002006</v>
      </c>
      <c r="F275">
        <v>26068.096445712799</v>
      </c>
      <c r="H275">
        <v>2006.11771363395</v>
      </c>
      <c r="I275">
        <v>2006.11771363395</v>
      </c>
      <c r="J275">
        <v>2006.11771363395</v>
      </c>
      <c r="K275">
        <v>2006.11771363395</v>
      </c>
      <c r="L275">
        <v>2006.11771363395</v>
      </c>
      <c r="M275">
        <v>2006.11771363395</v>
      </c>
      <c r="N275">
        <v>2006.11771363395</v>
      </c>
      <c r="O275">
        <v>2006.11771363395</v>
      </c>
      <c r="P275">
        <v>2006.11771363395</v>
      </c>
      <c r="Q275">
        <v>2006.11771363395</v>
      </c>
      <c r="R275">
        <v>2006.11771363395</v>
      </c>
      <c r="S275">
        <v>2006.11771363395</v>
      </c>
      <c r="T275">
        <v>1994.68388210544</v>
      </c>
      <c r="AN275" t="s">
        <v>752</v>
      </c>
      <c r="AO275" t="s">
        <v>1324</v>
      </c>
      <c r="AP275" t="s">
        <v>697</v>
      </c>
      <c r="AQ275" t="s">
        <v>309</v>
      </c>
      <c r="AR275" s="589" t="s">
        <v>569</v>
      </c>
      <c r="AS275" s="591" t="s">
        <v>569</v>
      </c>
      <c r="AT275" s="591" t="s">
        <v>1341</v>
      </c>
      <c r="AU275" t="s">
        <v>569</v>
      </c>
      <c r="AV275" t="s">
        <v>24</v>
      </c>
      <c r="AW275" t="s">
        <v>309</v>
      </c>
      <c r="AX275" t="s">
        <v>393</v>
      </c>
      <c r="BA275" s="423">
        <v>31407.345115315868</v>
      </c>
    </row>
    <row r="276" spans="1:53" x14ac:dyDescent="0.35">
      <c r="A276" t="s">
        <v>24</v>
      </c>
      <c r="B276" t="s">
        <v>569</v>
      </c>
      <c r="C276">
        <v>13.656047700170401</v>
      </c>
      <c r="D276">
        <v>35019.626280001503</v>
      </c>
      <c r="E276">
        <v>0.83000000000002006</v>
      </c>
      <c r="F276">
        <v>396930.64014513802</v>
      </c>
      <c r="H276">
        <v>29066.289812401901</v>
      </c>
      <c r="I276">
        <v>29066.289812401901</v>
      </c>
      <c r="J276">
        <v>29066.289812401901</v>
      </c>
      <c r="K276">
        <v>29066.289812401901</v>
      </c>
      <c r="L276">
        <v>29066.289812401901</v>
      </c>
      <c r="M276">
        <v>29066.289812401901</v>
      </c>
      <c r="N276">
        <v>29066.289812401901</v>
      </c>
      <c r="O276">
        <v>29066.289812401901</v>
      </c>
      <c r="P276">
        <v>29066.289812401901</v>
      </c>
      <c r="Q276">
        <v>29066.289812401901</v>
      </c>
      <c r="R276">
        <v>29066.289812401901</v>
      </c>
      <c r="S276">
        <v>29066.289812401901</v>
      </c>
      <c r="T276">
        <v>29066.289812401901</v>
      </c>
      <c r="U276">
        <v>19068.872583912598</v>
      </c>
      <c r="AN276" t="s">
        <v>752</v>
      </c>
      <c r="AO276" t="s">
        <v>1324</v>
      </c>
      <c r="AP276" t="s">
        <v>697</v>
      </c>
      <c r="AQ276" t="s">
        <v>309</v>
      </c>
      <c r="AR276" s="589" t="s">
        <v>569</v>
      </c>
      <c r="AS276" s="591" t="s">
        <v>569</v>
      </c>
      <c r="AT276" s="591" t="s">
        <v>1341</v>
      </c>
      <c r="AU276" t="s">
        <v>569</v>
      </c>
      <c r="AV276" t="s">
        <v>24</v>
      </c>
      <c r="AW276" t="s">
        <v>309</v>
      </c>
      <c r="AX276" t="s">
        <v>393</v>
      </c>
      <c r="BA276" s="423">
        <v>478229.68692184146</v>
      </c>
    </row>
    <row r="277" spans="1:53" x14ac:dyDescent="0.35">
      <c r="A277" t="s">
        <v>24</v>
      </c>
      <c r="B277" t="s">
        <v>569</v>
      </c>
      <c r="C277">
        <v>13.865891472868199</v>
      </c>
      <c r="D277">
        <v>198190.80543521099</v>
      </c>
      <c r="E277">
        <v>0.83000000000002006</v>
      </c>
      <c r="F277">
        <v>2280916.5252405801</v>
      </c>
      <c r="H277">
        <v>164498.368511229</v>
      </c>
      <c r="I277">
        <v>164498.368511229</v>
      </c>
      <c r="J277">
        <v>164498.368511229</v>
      </c>
      <c r="K277">
        <v>164498.368511229</v>
      </c>
      <c r="L277">
        <v>164498.368511229</v>
      </c>
      <c r="M277">
        <v>164498.368511229</v>
      </c>
      <c r="N277">
        <v>164498.368511229</v>
      </c>
      <c r="O277">
        <v>164498.368511229</v>
      </c>
      <c r="P277">
        <v>164498.368511229</v>
      </c>
      <c r="Q277">
        <v>164498.368511229</v>
      </c>
      <c r="R277">
        <v>164498.368511229</v>
      </c>
      <c r="S277">
        <v>164498.368511229</v>
      </c>
      <c r="T277">
        <v>164498.368511229</v>
      </c>
      <c r="U277">
        <v>142437.734594604</v>
      </c>
      <c r="AN277" t="s">
        <v>752</v>
      </c>
      <c r="AO277" t="s">
        <v>1324</v>
      </c>
      <c r="AP277" t="s">
        <v>697</v>
      </c>
      <c r="AQ277" t="s">
        <v>309</v>
      </c>
      <c r="AR277" s="589" t="s">
        <v>569</v>
      </c>
      <c r="AS277" s="591" t="s">
        <v>569</v>
      </c>
      <c r="AT277" s="591" t="s">
        <v>1341</v>
      </c>
      <c r="AU277" t="s">
        <v>569</v>
      </c>
      <c r="AV277" t="s">
        <v>24</v>
      </c>
      <c r="AW277" t="s">
        <v>309</v>
      </c>
      <c r="AX277" t="s">
        <v>393</v>
      </c>
      <c r="BA277" s="423">
        <v>2748092.1990849697</v>
      </c>
    </row>
    <row r="278" spans="1:53" x14ac:dyDescent="0.35">
      <c r="A278" t="s">
        <v>24</v>
      </c>
      <c r="B278" t="s">
        <v>569</v>
      </c>
      <c r="C278">
        <v>14.055544041450799</v>
      </c>
      <c r="D278">
        <v>104070.837966343</v>
      </c>
      <c r="E278">
        <v>0.83000000000002006</v>
      </c>
      <c r="F278">
        <v>1214100.96456733</v>
      </c>
      <c r="H278">
        <v>86378.795512066805</v>
      </c>
      <c r="I278">
        <v>86378.795512066805</v>
      </c>
      <c r="J278">
        <v>86378.795512066805</v>
      </c>
      <c r="K278">
        <v>86378.795512066805</v>
      </c>
      <c r="L278">
        <v>86378.795512066805</v>
      </c>
      <c r="M278">
        <v>86378.795512066805</v>
      </c>
      <c r="N278">
        <v>86378.795512066805</v>
      </c>
      <c r="O278">
        <v>86378.795512066805</v>
      </c>
      <c r="P278">
        <v>86378.795512066805</v>
      </c>
      <c r="Q278">
        <v>86378.795512066805</v>
      </c>
      <c r="R278">
        <v>86378.795512066805</v>
      </c>
      <c r="S278">
        <v>86378.795512066805</v>
      </c>
      <c r="T278">
        <v>86378.795512066805</v>
      </c>
      <c r="U278">
        <v>86378.795512066805</v>
      </c>
      <c r="V278">
        <v>4797.82739839237</v>
      </c>
      <c r="AN278" t="s">
        <v>752</v>
      </c>
      <c r="AO278" t="s">
        <v>1324</v>
      </c>
      <c r="AP278" t="s">
        <v>697</v>
      </c>
      <c r="AQ278" t="s">
        <v>309</v>
      </c>
      <c r="AR278" s="589" t="s">
        <v>569</v>
      </c>
      <c r="AS278" s="591" t="s">
        <v>569</v>
      </c>
      <c r="AT278" s="591" t="s">
        <v>1341</v>
      </c>
      <c r="AU278" t="s">
        <v>569</v>
      </c>
      <c r="AV278" t="s">
        <v>24</v>
      </c>
      <c r="AW278" t="s">
        <v>309</v>
      </c>
      <c r="AX278" t="s">
        <v>393</v>
      </c>
      <c r="BA278" s="423">
        <v>1462772.2464666273</v>
      </c>
    </row>
    <row r="279" spans="1:53" x14ac:dyDescent="0.35">
      <c r="A279" t="s">
        <v>24</v>
      </c>
      <c r="B279" t="s">
        <v>569</v>
      </c>
      <c r="C279">
        <v>14.772613287904599</v>
      </c>
      <c r="D279">
        <v>53240.268081759903</v>
      </c>
      <c r="E279">
        <v>0.83000000000002006</v>
      </c>
      <c r="F279">
        <v>652793.25012446998</v>
      </c>
      <c r="H279">
        <v>44189.422507861796</v>
      </c>
      <c r="I279">
        <v>44189.422507861796</v>
      </c>
      <c r="J279">
        <v>44189.422507861796</v>
      </c>
      <c r="K279">
        <v>44189.422507861796</v>
      </c>
      <c r="L279">
        <v>44189.422507861796</v>
      </c>
      <c r="M279">
        <v>44189.422507861796</v>
      </c>
      <c r="N279">
        <v>44189.422507861796</v>
      </c>
      <c r="O279">
        <v>44189.422507861796</v>
      </c>
      <c r="P279">
        <v>44189.422507861796</v>
      </c>
      <c r="Q279">
        <v>44189.422507861796</v>
      </c>
      <c r="R279">
        <v>44189.422507861796</v>
      </c>
      <c r="S279">
        <v>44189.422507861796</v>
      </c>
      <c r="T279">
        <v>44189.422507861796</v>
      </c>
      <c r="U279">
        <v>44189.422507861796</v>
      </c>
      <c r="V279">
        <v>34141.335014404598</v>
      </c>
      <c r="AN279" t="s">
        <v>752</v>
      </c>
      <c r="AO279" t="s">
        <v>1324</v>
      </c>
      <c r="AP279" t="s">
        <v>697</v>
      </c>
      <c r="AQ279" t="s">
        <v>309</v>
      </c>
      <c r="AR279" s="589" t="s">
        <v>569</v>
      </c>
      <c r="AS279" s="591" t="s">
        <v>569</v>
      </c>
      <c r="AT279" s="591" t="s">
        <v>1341</v>
      </c>
      <c r="AU279" t="s">
        <v>569</v>
      </c>
      <c r="AV279" t="s">
        <v>24</v>
      </c>
      <c r="AW279" t="s">
        <v>309</v>
      </c>
      <c r="AX279" t="s">
        <v>393</v>
      </c>
      <c r="BA279" s="423">
        <v>786497.89171620994</v>
      </c>
    </row>
    <row r="280" spans="1:53" x14ac:dyDescent="0.35">
      <c r="A280" t="s">
        <v>24</v>
      </c>
      <c r="B280" t="s">
        <v>569</v>
      </c>
      <c r="C280">
        <v>14.975229357798201</v>
      </c>
      <c r="D280">
        <v>282683.89276092302</v>
      </c>
      <c r="E280">
        <v>0.83000000000002006</v>
      </c>
      <c r="F280">
        <v>1682524.51361452</v>
      </c>
      <c r="H280">
        <v>234627.63099157199</v>
      </c>
      <c r="I280">
        <v>103604.516645376</v>
      </c>
      <c r="J280">
        <v>103604.516645376</v>
      </c>
      <c r="K280">
        <v>103604.516645376</v>
      </c>
      <c r="L280">
        <v>103604.516645376</v>
      </c>
      <c r="M280">
        <v>103604.516645376</v>
      </c>
      <c r="N280">
        <v>103604.516645376</v>
      </c>
      <c r="O280">
        <v>103604.516645376</v>
      </c>
      <c r="P280">
        <v>103604.516645376</v>
      </c>
      <c r="Q280">
        <v>103604.516645376</v>
      </c>
      <c r="R280">
        <v>103604.516645376</v>
      </c>
      <c r="S280">
        <v>103604.516645376</v>
      </c>
      <c r="T280">
        <v>103604.516645376</v>
      </c>
      <c r="U280">
        <v>103604.516645376</v>
      </c>
      <c r="V280">
        <v>101038.16623306301</v>
      </c>
      <c r="AN280" t="s">
        <v>752</v>
      </c>
      <c r="AO280" t="s">
        <v>1324</v>
      </c>
      <c r="AP280" t="s">
        <v>697</v>
      </c>
      <c r="AQ280" t="s">
        <v>309</v>
      </c>
      <c r="AR280" s="589" t="s">
        <v>569</v>
      </c>
      <c r="AS280" s="591" t="s">
        <v>569</v>
      </c>
      <c r="AT280" s="591" t="s">
        <v>1341</v>
      </c>
      <c r="AU280" t="s">
        <v>569</v>
      </c>
      <c r="AV280" t="s">
        <v>24</v>
      </c>
      <c r="AW280" t="s">
        <v>309</v>
      </c>
      <c r="AX280" t="s">
        <v>393</v>
      </c>
      <c r="BA280" s="423">
        <v>2027137.9682102161</v>
      </c>
    </row>
    <row r="281" spans="1:53" x14ac:dyDescent="0.35">
      <c r="A281" t="s">
        <v>24</v>
      </c>
      <c r="B281" t="s">
        <v>569</v>
      </c>
      <c r="C281">
        <v>15</v>
      </c>
      <c r="D281">
        <v>1225805.47474181</v>
      </c>
      <c r="E281">
        <v>0.83000000000002006</v>
      </c>
      <c r="F281">
        <v>8869774.2734897304</v>
      </c>
      <c r="H281">
        <v>1017418.54403573</v>
      </c>
      <c r="I281">
        <v>560882.55210385798</v>
      </c>
      <c r="J281">
        <v>560882.55210385798</v>
      </c>
      <c r="K281">
        <v>560882.55210385798</v>
      </c>
      <c r="L281">
        <v>560882.55210385798</v>
      </c>
      <c r="M281">
        <v>560882.55210385798</v>
      </c>
      <c r="N281">
        <v>560882.55210385798</v>
      </c>
      <c r="O281">
        <v>560882.55210385798</v>
      </c>
      <c r="P281">
        <v>560882.55210385798</v>
      </c>
      <c r="Q281">
        <v>560882.55210385798</v>
      </c>
      <c r="R281">
        <v>560882.55210385798</v>
      </c>
      <c r="S281">
        <v>560882.55210385798</v>
      </c>
      <c r="T281">
        <v>560882.55210385798</v>
      </c>
      <c r="U281">
        <v>560882.55210385798</v>
      </c>
      <c r="V281">
        <v>560882.55210385798</v>
      </c>
      <c r="AN281" t="s">
        <v>752</v>
      </c>
      <c r="AO281" t="s">
        <v>1324</v>
      </c>
      <c r="AP281" t="s">
        <v>697</v>
      </c>
      <c r="AQ281" t="s">
        <v>309</v>
      </c>
      <c r="AR281" s="589" t="s">
        <v>569</v>
      </c>
      <c r="AS281" s="591" t="s">
        <v>569</v>
      </c>
      <c r="AT281" s="591" t="s">
        <v>1341</v>
      </c>
      <c r="AU281" t="s">
        <v>569</v>
      </c>
      <c r="AV281" t="s">
        <v>24</v>
      </c>
      <c r="AW281" t="s">
        <v>309</v>
      </c>
      <c r="AX281" t="s">
        <v>393</v>
      </c>
      <c r="BA281" s="423">
        <v>10686475.028300622</v>
      </c>
    </row>
    <row r="282" spans="1:53" x14ac:dyDescent="0.35">
      <c r="A282" t="s">
        <v>24</v>
      </c>
      <c r="B282" t="s">
        <v>831</v>
      </c>
      <c r="C282">
        <v>3.3997373949579801</v>
      </c>
      <c r="D282">
        <v>806.63299654845605</v>
      </c>
      <c r="E282">
        <v>0.66999999999997994</v>
      </c>
      <c r="F282">
        <v>1837.36804278972</v>
      </c>
      <c r="H282">
        <v>540.44410768744899</v>
      </c>
      <c r="I282">
        <v>540.44410768744899</v>
      </c>
      <c r="J282">
        <v>540.44410768744899</v>
      </c>
      <c r="K282">
        <v>216.035719727371</v>
      </c>
      <c r="AN282" t="s">
        <v>752</v>
      </c>
      <c r="AO282" t="s">
        <v>1324</v>
      </c>
      <c r="AP282" t="s">
        <v>697</v>
      </c>
      <c r="AQ282" t="s">
        <v>309</v>
      </c>
      <c r="AR282" s="589" t="s">
        <v>831</v>
      </c>
      <c r="AS282" s="591" t="s">
        <v>831</v>
      </c>
      <c r="AT282" s="591" t="s">
        <v>831</v>
      </c>
      <c r="AU282" t="s">
        <v>831</v>
      </c>
      <c r="AV282" t="s">
        <v>24</v>
      </c>
      <c r="AW282" t="s">
        <v>309</v>
      </c>
      <c r="AX282" t="s">
        <v>393</v>
      </c>
      <c r="BA282" s="423">
        <v>2742.3403623727986</v>
      </c>
    </row>
    <row r="283" spans="1:53" x14ac:dyDescent="0.35">
      <c r="A283" t="s">
        <v>24</v>
      </c>
      <c r="B283" t="s">
        <v>831</v>
      </c>
      <c r="C283">
        <v>4.3811610076670302</v>
      </c>
      <c r="D283">
        <v>23256.224322186201</v>
      </c>
      <c r="E283">
        <v>0.66999999999997994</v>
      </c>
      <c r="F283">
        <v>68265.8063345642</v>
      </c>
      <c r="H283">
        <v>15581.6702958643</v>
      </c>
      <c r="I283">
        <v>15581.6702958643</v>
      </c>
      <c r="J283">
        <v>15581.6702958643</v>
      </c>
      <c r="K283">
        <v>15581.6702958643</v>
      </c>
      <c r="L283">
        <v>5939.1251511070604</v>
      </c>
      <c r="AN283" t="s">
        <v>752</v>
      </c>
      <c r="AO283" t="s">
        <v>1324</v>
      </c>
      <c r="AP283" t="s">
        <v>697</v>
      </c>
      <c r="AQ283" t="s">
        <v>309</v>
      </c>
      <c r="AR283" s="589" t="s">
        <v>831</v>
      </c>
      <c r="AS283" s="591" t="s">
        <v>831</v>
      </c>
      <c r="AT283" s="591" t="s">
        <v>831</v>
      </c>
      <c r="AU283" t="s">
        <v>831</v>
      </c>
      <c r="AV283" t="s">
        <v>24</v>
      </c>
      <c r="AW283" t="s">
        <v>309</v>
      </c>
      <c r="AX283" t="s">
        <v>393</v>
      </c>
      <c r="BA283" s="423">
        <v>101889.26318591977</v>
      </c>
    </row>
    <row r="284" spans="1:53" x14ac:dyDescent="0.35">
      <c r="A284" t="s">
        <v>24</v>
      </c>
      <c r="B284" t="s">
        <v>831</v>
      </c>
      <c r="C284">
        <v>4.5784051888592101</v>
      </c>
      <c r="D284">
        <v>974.01581032000001</v>
      </c>
      <c r="E284">
        <v>0.66999999999997994</v>
      </c>
      <c r="F284">
        <v>2987.8241567999098</v>
      </c>
      <c r="H284">
        <v>652.59059291438098</v>
      </c>
      <c r="I284">
        <v>652.59059291438098</v>
      </c>
      <c r="J284">
        <v>652.59059291438098</v>
      </c>
      <c r="K284">
        <v>652.59059291438098</v>
      </c>
      <c r="L284">
        <v>377.46178514238602</v>
      </c>
      <c r="AN284" t="s">
        <v>752</v>
      </c>
      <c r="AO284" t="s">
        <v>1324</v>
      </c>
      <c r="AP284" t="s">
        <v>697</v>
      </c>
      <c r="AQ284" t="s">
        <v>309</v>
      </c>
      <c r="AR284" s="589" t="s">
        <v>831</v>
      </c>
      <c r="AS284" s="591" t="s">
        <v>831</v>
      </c>
      <c r="AT284" s="591" t="s">
        <v>831</v>
      </c>
      <c r="AU284" t="s">
        <v>831</v>
      </c>
      <c r="AV284" t="s">
        <v>24</v>
      </c>
      <c r="AW284" t="s">
        <v>309</v>
      </c>
      <c r="AX284" t="s">
        <v>393</v>
      </c>
      <c r="BA284" s="423">
        <v>4459.4390399999993</v>
      </c>
    </row>
    <row r="285" spans="1:53" x14ac:dyDescent="0.35">
      <c r="A285" t="s">
        <v>24</v>
      </c>
      <c r="B285" t="s">
        <v>831</v>
      </c>
      <c r="C285">
        <v>4.8949622679991904</v>
      </c>
      <c r="D285">
        <v>18220.524677599999</v>
      </c>
      <c r="E285">
        <v>0.66999999999997994</v>
      </c>
      <c r="F285">
        <v>59756.4831359983</v>
      </c>
      <c r="H285">
        <v>12207.751533991601</v>
      </c>
      <c r="I285">
        <v>12207.751533991601</v>
      </c>
      <c r="J285">
        <v>12207.751533991601</v>
      </c>
      <c r="K285">
        <v>12207.751533991601</v>
      </c>
      <c r="L285">
        <v>10925.4770000317</v>
      </c>
      <c r="AN285" t="s">
        <v>752</v>
      </c>
      <c r="AO285" t="s">
        <v>1324</v>
      </c>
      <c r="AP285" t="s">
        <v>697</v>
      </c>
      <c r="AQ285" t="s">
        <v>309</v>
      </c>
      <c r="AR285" s="589" t="s">
        <v>831</v>
      </c>
      <c r="AS285" s="591" t="s">
        <v>831</v>
      </c>
      <c r="AT285" s="591" t="s">
        <v>831</v>
      </c>
      <c r="AU285" t="s">
        <v>831</v>
      </c>
      <c r="AV285" t="s">
        <v>24</v>
      </c>
      <c r="AW285" t="s">
        <v>309</v>
      </c>
      <c r="AX285" t="s">
        <v>393</v>
      </c>
      <c r="BA285" s="423">
        <v>89188.780800000139</v>
      </c>
    </row>
    <row r="286" spans="1:53" x14ac:dyDescent="0.35">
      <c r="A286" t="s">
        <v>24</v>
      </c>
      <c r="B286" t="s">
        <v>831</v>
      </c>
      <c r="C286">
        <v>4.9894957983193304</v>
      </c>
      <c r="D286">
        <v>150057.41235706399</v>
      </c>
      <c r="E286">
        <v>0.66999999999997994</v>
      </c>
      <c r="F286">
        <v>501636.25506968697</v>
      </c>
      <c r="H286">
        <v>100538.46627922999</v>
      </c>
      <c r="I286">
        <v>100538.46627922999</v>
      </c>
      <c r="J286">
        <v>100538.46627922999</v>
      </c>
      <c r="K286">
        <v>100538.46627922999</v>
      </c>
      <c r="L286">
        <v>99482.389952767597</v>
      </c>
      <c r="AN286" t="s">
        <v>752</v>
      </c>
      <c r="AO286" t="s">
        <v>1324</v>
      </c>
      <c r="AP286" t="s">
        <v>697</v>
      </c>
      <c r="AQ286" t="s">
        <v>309</v>
      </c>
      <c r="AR286" s="589" t="s">
        <v>831</v>
      </c>
      <c r="AS286" s="591" t="s">
        <v>831</v>
      </c>
      <c r="AT286" s="591" t="s">
        <v>831</v>
      </c>
      <c r="AU286" t="s">
        <v>831</v>
      </c>
      <c r="AV286" t="s">
        <v>24</v>
      </c>
      <c r="AW286" t="s">
        <v>309</v>
      </c>
      <c r="AX286" t="s">
        <v>393</v>
      </c>
      <c r="BA286" s="423">
        <v>748710.8284622418</v>
      </c>
    </row>
    <row r="287" spans="1:53" x14ac:dyDescent="0.35">
      <c r="A287" t="s">
        <v>24</v>
      </c>
      <c r="B287" t="s">
        <v>831</v>
      </c>
      <c r="C287">
        <v>5.19705500216544</v>
      </c>
      <c r="D287">
        <v>3781.0013897617901</v>
      </c>
      <c r="E287">
        <v>0.66999999999997994</v>
      </c>
      <c r="F287">
        <v>13165.5483645231</v>
      </c>
      <c r="H287">
        <v>2533.27093114032</v>
      </c>
      <c r="I287">
        <v>2533.27093114032</v>
      </c>
      <c r="J287">
        <v>2533.27093114032</v>
      </c>
      <c r="K287">
        <v>2533.27093114032</v>
      </c>
      <c r="L287">
        <v>2533.27093114032</v>
      </c>
      <c r="M287">
        <v>499.19370882150298</v>
      </c>
      <c r="AN287" t="s">
        <v>752</v>
      </c>
      <c r="AO287" t="s">
        <v>1324</v>
      </c>
      <c r="AP287" t="s">
        <v>697</v>
      </c>
      <c r="AQ287" t="s">
        <v>309</v>
      </c>
      <c r="AR287" s="589" t="s">
        <v>831</v>
      </c>
      <c r="AS287" s="591" t="s">
        <v>831</v>
      </c>
      <c r="AT287" s="591" t="s">
        <v>831</v>
      </c>
      <c r="AU287" t="s">
        <v>831</v>
      </c>
      <c r="AV287" t="s">
        <v>24</v>
      </c>
      <c r="AW287" t="s">
        <v>309</v>
      </c>
      <c r="AX287" t="s">
        <v>393</v>
      </c>
      <c r="BA287" s="423">
        <v>19650.072185855959</v>
      </c>
    </row>
    <row r="288" spans="1:53" x14ac:dyDescent="0.35">
      <c r="A288" t="s">
        <v>24</v>
      </c>
      <c r="B288" t="s">
        <v>831</v>
      </c>
      <c r="C288">
        <v>5.2521008403361398</v>
      </c>
      <c r="D288">
        <v>14656.7705092946</v>
      </c>
      <c r="E288">
        <v>0.66999999999997994</v>
      </c>
      <c r="F288">
        <v>51575.820594680103</v>
      </c>
      <c r="H288">
        <v>9820.0362412270897</v>
      </c>
      <c r="I288">
        <v>9820.0362412270897</v>
      </c>
      <c r="J288">
        <v>9820.0362412270897</v>
      </c>
      <c r="K288">
        <v>9820.0362412270897</v>
      </c>
      <c r="L288">
        <v>9820.0362412270897</v>
      </c>
      <c r="M288">
        <v>2475.6393885447001</v>
      </c>
      <c r="AN288" t="s">
        <v>752</v>
      </c>
      <c r="AO288" t="s">
        <v>1324</v>
      </c>
      <c r="AP288" t="s">
        <v>697</v>
      </c>
      <c r="AQ288" t="s">
        <v>309</v>
      </c>
      <c r="AR288" s="589" t="s">
        <v>831</v>
      </c>
      <c r="AS288" s="591" t="s">
        <v>831</v>
      </c>
      <c r="AT288" s="591" t="s">
        <v>831</v>
      </c>
      <c r="AU288" t="s">
        <v>831</v>
      </c>
      <c r="AV288" t="s">
        <v>24</v>
      </c>
      <c r="AW288" t="s">
        <v>309</v>
      </c>
      <c r="AX288" t="s">
        <v>393</v>
      </c>
      <c r="BA288" s="423">
        <v>76978.83670848007</v>
      </c>
    </row>
    <row r="289" spans="1:53" x14ac:dyDescent="0.35">
      <c r="A289" t="s">
        <v>24</v>
      </c>
      <c r="B289" t="s">
        <v>831</v>
      </c>
      <c r="C289">
        <v>5.9086134453781503</v>
      </c>
      <c r="D289">
        <v>240091.859771302</v>
      </c>
      <c r="E289">
        <v>0.66999999999997994</v>
      </c>
      <c r="F289">
        <v>950468.69381624705</v>
      </c>
      <c r="H289">
        <v>160861.54604676799</v>
      </c>
      <c r="I289">
        <v>160861.54604676799</v>
      </c>
      <c r="J289">
        <v>160861.54604676799</v>
      </c>
      <c r="K289">
        <v>160861.54604676799</v>
      </c>
      <c r="L289">
        <v>160861.54604676799</v>
      </c>
      <c r="M289">
        <v>146160.96358240899</v>
      </c>
      <c r="AN289" t="s">
        <v>752</v>
      </c>
      <c r="AO289" t="s">
        <v>1324</v>
      </c>
      <c r="AP289" t="s">
        <v>697</v>
      </c>
      <c r="AQ289" t="s">
        <v>309</v>
      </c>
      <c r="AR289" s="589" t="s">
        <v>831</v>
      </c>
      <c r="AS289" s="591" t="s">
        <v>831</v>
      </c>
      <c r="AT289" s="591" t="s">
        <v>831</v>
      </c>
      <c r="AU289" t="s">
        <v>831</v>
      </c>
      <c r="AV289" t="s">
        <v>24</v>
      </c>
      <c r="AW289" t="s">
        <v>309</v>
      </c>
      <c r="AX289" t="s">
        <v>393</v>
      </c>
      <c r="BA289" s="423">
        <v>1418609.9907705605</v>
      </c>
    </row>
    <row r="290" spans="1:53" x14ac:dyDescent="0.35">
      <c r="A290" t="s">
        <v>24</v>
      </c>
      <c r="B290" t="s">
        <v>831</v>
      </c>
      <c r="C290">
        <v>5.9189109203906503</v>
      </c>
      <c r="D290">
        <v>136.87170435511999</v>
      </c>
      <c r="E290">
        <v>0.66999999999997994</v>
      </c>
      <c r="F290">
        <v>542.78805515198405</v>
      </c>
      <c r="H290">
        <v>91.704041917927597</v>
      </c>
      <c r="I290">
        <v>91.704041917927597</v>
      </c>
      <c r="J290">
        <v>91.704041917927597</v>
      </c>
      <c r="K290">
        <v>91.704041917927597</v>
      </c>
      <c r="L290">
        <v>91.704041917927597</v>
      </c>
      <c r="M290">
        <v>84.267845562345698</v>
      </c>
      <c r="AN290" t="s">
        <v>752</v>
      </c>
      <c r="AO290" t="s">
        <v>1324</v>
      </c>
      <c r="AP290" t="s">
        <v>697</v>
      </c>
      <c r="AQ290" t="s">
        <v>309</v>
      </c>
      <c r="AR290" s="589" t="s">
        <v>831</v>
      </c>
      <c r="AS290" s="591" t="s">
        <v>831</v>
      </c>
      <c r="AT290" s="591" t="s">
        <v>831</v>
      </c>
      <c r="AU290" t="s">
        <v>831</v>
      </c>
      <c r="AV290" t="s">
        <v>24</v>
      </c>
      <c r="AW290" t="s">
        <v>309</v>
      </c>
      <c r="AX290" t="s">
        <v>393</v>
      </c>
      <c r="BA290" s="423">
        <v>810.1314256000004</v>
      </c>
    </row>
    <row r="291" spans="1:53" x14ac:dyDescent="0.35">
      <c r="A291" t="s">
        <v>24</v>
      </c>
      <c r="B291" t="s">
        <v>831</v>
      </c>
      <c r="C291">
        <v>6.11870283499898</v>
      </c>
      <c r="D291">
        <v>18220.524677599999</v>
      </c>
      <c r="E291">
        <v>0.66999999999997994</v>
      </c>
      <c r="F291">
        <v>74695.603919997797</v>
      </c>
      <c r="H291">
        <v>12207.751533991601</v>
      </c>
      <c r="I291">
        <v>12207.751533991601</v>
      </c>
      <c r="J291">
        <v>12207.751533991601</v>
      </c>
      <c r="K291">
        <v>12207.751533991601</v>
      </c>
      <c r="L291">
        <v>12207.751533991601</v>
      </c>
      <c r="M291">
        <v>12207.751533991601</v>
      </c>
      <c r="N291">
        <v>1449.09471604795</v>
      </c>
      <c r="AN291" t="s">
        <v>752</v>
      </c>
      <c r="AO291" t="s">
        <v>1324</v>
      </c>
      <c r="AP291" t="s">
        <v>697</v>
      </c>
      <c r="AQ291" t="s">
        <v>309</v>
      </c>
      <c r="AR291" s="589" t="s">
        <v>831</v>
      </c>
      <c r="AS291" s="591" t="s">
        <v>831</v>
      </c>
      <c r="AT291" s="591" t="s">
        <v>831</v>
      </c>
      <c r="AU291" t="s">
        <v>831</v>
      </c>
      <c r="AV291" t="s">
        <v>24</v>
      </c>
      <c r="AW291" t="s">
        <v>309</v>
      </c>
      <c r="AX291" t="s">
        <v>393</v>
      </c>
      <c r="BA291" s="423">
        <v>111485.97600000005</v>
      </c>
    </row>
    <row r="292" spans="1:53" x14ac:dyDescent="0.35">
      <c r="A292" t="s">
        <v>24</v>
      </c>
      <c r="B292" t="s">
        <v>831</v>
      </c>
      <c r="C292">
        <v>6.5124678663239104</v>
      </c>
      <c r="D292">
        <v>843.08490508334398</v>
      </c>
      <c r="E292">
        <v>0.66999999999997994</v>
      </c>
      <c r="F292">
        <v>3678.6774464683599</v>
      </c>
      <c r="H292">
        <v>564.86688640582395</v>
      </c>
      <c r="I292">
        <v>564.86688640582395</v>
      </c>
      <c r="J292">
        <v>564.86688640582395</v>
      </c>
      <c r="K292">
        <v>564.86688640582395</v>
      </c>
      <c r="L292">
        <v>564.86688640582395</v>
      </c>
      <c r="M292">
        <v>564.86688640582395</v>
      </c>
      <c r="N292">
        <v>289.47612803342298</v>
      </c>
      <c r="AN292" t="s">
        <v>752</v>
      </c>
      <c r="AO292" t="s">
        <v>1324</v>
      </c>
      <c r="AP292" t="s">
        <v>697</v>
      </c>
      <c r="AQ292" t="s">
        <v>309</v>
      </c>
      <c r="AR292" s="589" t="s">
        <v>831</v>
      </c>
      <c r="AS292" s="591" t="s">
        <v>831</v>
      </c>
      <c r="AT292" s="591" t="s">
        <v>831</v>
      </c>
      <c r="AU292" t="s">
        <v>831</v>
      </c>
      <c r="AV292" t="s">
        <v>24</v>
      </c>
      <c r="AW292" t="s">
        <v>309</v>
      </c>
      <c r="AX292" t="s">
        <v>393</v>
      </c>
      <c r="BA292" s="423">
        <v>5490.5633529380148</v>
      </c>
    </row>
    <row r="293" spans="1:53" x14ac:dyDescent="0.35">
      <c r="A293" t="s">
        <v>24</v>
      </c>
      <c r="B293" t="s">
        <v>831</v>
      </c>
      <c r="C293">
        <v>6.5651260504201696</v>
      </c>
      <c r="D293">
        <v>146567.70509294601</v>
      </c>
      <c r="E293">
        <v>0.66999999999997994</v>
      </c>
      <c r="F293">
        <v>644697.75743350096</v>
      </c>
      <c r="H293">
        <v>98200.362412270901</v>
      </c>
      <c r="I293">
        <v>98200.362412270901</v>
      </c>
      <c r="J293">
        <v>98200.362412270901</v>
      </c>
      <c r="K293">
        <v>98200.362412270901</v>
      </c>
      <c r="L293">
        <v>98200.362412270901</v>
      </c>
      <c r="M293">
        <v>98200.362412270901</v>
      </c>
      <c r="N293">
        <v>55495.582959875901</v>
      </c>
      <c r="AN293" t="s">
        <v>752</v>
      </c>
      <c r="AO293" t="s">
        <v>1324</v>
      </c>
      <c r="AP293" t="s">
        <v>697</v>
      </c>
      <c r="AQ293" t="s">
        <v>309</v>
      </c>
      <c r="AR293" s="589" t="s">
        <v>831</v>
      </c>
      <c r="AS293" s="591" t="s">
        <v>831</v>
      </c>
      <c r="AT293" s="591" t="s">
        <v>831</v>
      </c>
      <c r="AU293" t="s">
        <v>831</v>
      </c>
      <c r="AV293" t="s">
        <v>24</v>
      </c>
      <c r="AW293" t="s">
        <v>309</v>
      </c>
      <c r="AX293" t="s">
        <v>393</v>
      </c>
      <c r="BA293" s="423">
        <v>962235.45885600033</v>
      </c>
    </row>
    <row r="294" spans="1:53" x14ac:dyDescent="0.35">
      <c r="A294" t="s">
        <v>24</v>
      </c>
      <c r="B294" t="s">
        <v>831</v>
      </c>
      <c r="C294">
        <v>7.0692194403534598</v>
      </c>
      <c r="D294">
        <v>13039.148909514</v>
      </c>
      <c r="E294">
        <v>0.66999999999997994</v>
      </c>
      <c r="F294">
        <v>61758.325321054101</v>
      </c>
      <c r="H294">
        <v>8736.2297693741202</v>
      </c>
      <c r="I294">
        <v>8736.2297693741202</v>
      </c>
      <c r="J294">
        <v>8736.2297693741202</v>
      </c>
      <c r="K294">
        <v>8736.2297693741202</v>
      </c>
      <c r="L294">
        <v>8736.2297693741202</v>
      </c>
      <c r="M294">
        <v>8736.2297693741202</v>
      </c>
      <c r="N294">
        <v>8736.2297693741202</v>
      </c>
      <c r="O294">
        <v>604.71693543531205</v>
      </c>
      <c r="AN294" t="s">
        <v>752</v>
      </c>
      <c r="AO294" t="s">
        <v>1324</v>
      </c>
      <c r="AP294" t="s">
        <v>697</v>
      </c>
      <c r="AQ294" t="s">
        <v>309</v>
      </c>
      <c r="AR294" s="589" t="s">
        <v>831</v>
      </c>
      <c r="AS294" s="591" t="s">
        <v>831</v>
      </c>
      <c r="AT294" s="591" t="s">
        <v>831</v>
      </c>
      <c r="AU294" t="s">
        <v>831</v>
      </c>
      <c r="AV294" t="s">
        <v>24</v>
      </c>
      <c r="AW294" t="s">
        <v>309</v>
      </c>
      <c r="AX294" t="s">
        <v>393</v>
      </c>
      <c r="BA294" s="423">
        <v>92176.604956799929</v>
      </c>
    </row>
    <row r="295" spans="1:53" x14ac:dyDescent="0.35">
      <c r="A295" t="s">
        <v>24</v>
      </c>
      <c r="B295" t="s">
        <v>831</v>
      </c>
      <c r="C295">
        <v>7.1026931044687798</v>
      </c>
      <c r="D295">
        <v>492755.24464147701</v>
      </c>
      <c r="E295">
        <v>0.66999999999997994</v>
      </c>
      <c r="F295">
        <v>2344925.8164648502</v>
      </c>
      <c r="H295">
        <v>330146.01390978001</v>
      </c>
      <c r="I295">
        <v>330146.01390978001</v>
      </c>
      <c r="J295">
        <v>330146.01390978001</v>
      </c>
      <c r="K295">
        <v>330146.01390978001</v>
      </c>
      <c r="L295">
        <v>330146.01390978001</v>
      </c>
      <c r="M295">
        <v>330146.01390978001</v>
      </c>
      <c r="N295">
        <v>330146.01390978001</v>
      </c>
      <c r="O295">
        <v>33903.719096388202</v>
      </c>
      <c r="AN295" t="s">
        <v>752</v>
      </c>
      <c r="AO295" t="s">
        <v>1324</v>
      </c>
      <c r="AP295" t="s">
        <v>697</v>
      </c>
      <c r="AQ295" t="s">
        <v>309</v>
      </c>
      <c r="AR295" s="589" t="s">
        <v>831</v>
      </c>
      <c r="AS295" s="591" t="s">
        <v>831</v>
      </c>
      <c r="AT295" s="591" t="s">
        <v>831</v>
      </c>
      <c r="AU295" t="s">
        <v>831</v>
      </c>
      <c r="AV295" t="s">
        <v>24</v>
      </c>
      <c r="AW295" t="s">
        <v>309</v>
      </c>
      <c r="AX295" t="s">
        <v>393</v>
      </c>
      <c r="BA295" s="423">
        <v>3499889.2783058514</v>
      </c>
    </row>
    <row r="296" spans="1:53" x14ac:dyDescent="0.35">
      <c r="A296" t="s">
        <v>24</v>
      </c>
      <c r="B296" t="s">
        <v>831</v>
      </c>
      <c r="C296">
        <v>7.2491415490270903</v>
      </c>
      <c r="D296">
        <v>2922.0474309599999</v>
      </c>
      <c r="E296">
        <v>0.66999999999997994</v>
      </c>
      <c r="F296">
        <v>14192.1647447996</v>
      </c>
      <c r="H296">
        <v>1957.77177874314</v>
      </c>
      <c r="I296">
        <v>1957.77177874314</v>
      </c>
      <c r="J296">
        <v>1957.77177874314</v>
      </c>
      <c r="K296">
        <v>1957.77177874314</v>
      </c>
      <c r="L296">
        <v>1957.77177874314</v>
      </c>
      <c r="M296">
        <v>1957.77177874314</v>
      </c>
      <c r="N296">
        <v>1957.77177874314</v>
      </c>
      <c r="O296">
        <v>487.76229359758798</v>
      </c>
      <c r="AN296" t="s">
        <v>752</v>
      </c>
      <c r="AO296" t="s">
        <v>1324</v>
      </c>
      <c r="AP296" t="s">
        <v>697</v>
      </c>
      <c r="AQ296" t="s">
        <v>309</v>
      </c>
      <c r="AR296" s="589" t="s">
        <v>831</v>
      </c>
      <c r="AS296" s="591" t="s">
        <v>831</v>
      </c>
      <c r="AT296" s="591" t="s">
        <v>831</v>
      </c>
      <c r="AU296" t="s">
        <v>831</v>
      </c>
      <c r="AV296" t="s">
        <v>24</v>
      </c>
      <c r="AW296" t="s">
        <v>309</v>
      </c>
      <c r="AX296" t="s">
        <v>393</v>
      </c>
      <c r="BA296" s="423">
        <v>21182.335440000039</v>
      </c>
    </row>
    <row r="297" spans="1:53" x14ac:dyDescent="0.35">
      <c r="A297" t="s">
        <v>24</v>
      </c>
      <c r="B297" t="s">
        <v>831</v>
      </c>
      <c r="C297">
        <v>7.4401325478645104</v>
      </c>
      <c r="D297">
        <v>13946.116496835601</v>
      </c>
      <c r="E297">
        <v>0.66999999999997994</v>
      </c>
      <c r="F297">
        <v>69519.840027157101</v>
      </c>
      <c r="H297">
        <v>9343.8980528795691</v>
      </c>
      <c r="I297">
        <v>9343.8980528795691</v>
      </c>
      <c r="J297">
        <v>9343.8980528795691</v>
      </c>
      <c r="K297">
        <v>9343.8980528795691</v>
      </c>
      <c r="L297">
        <v>9343.8980528795691</v>
      </c>
      <c r="M297">
        <v>9343.8980528795691</v>
      </c>
      <c r="N297">
        <v>9343.8980528795691</v>
      </c>
      <c r="O297">
        <v>4112.5536570001204</v>
      </c>
      <c r="AN297" t="s">
        <v>752</v>
      </c>
      <c r="AO297" t="s">
        <v>1324</v>
      </c>
      <c r="AP297" t="s">
        <v>697</v>
      </c>
      <c r="AQ297" t="s">
        <v>309</v>
      </c>
      <c r="AR297" s="589" t="s">
        <v>831</v>
      </c>
      <c r="AS297" s="591" t="s">
        <v>831</v>
      </c>
      <c r="AT297" s="591" t="s">
        <v>831</v>
      </c>
      <c r="AU297" t="s">
        <v>831</v>
      </c>
      <c r="AV297" t="s">
        <v>24</v>
      </c>
      <c r="AW297" t="s">
        <v>309</v>
      </c>
      <c r="AX297" t="s">
        <v>393</v>
      </c>
      <c r="BA297" s="423">
        <v>103760.95526441668</v>
      </c>
    </row>
    <row r="298" spans="1:53" x14ac:dyDescent="0.35">
      <c r="A298" t="s">
        <v>24</v>
      </c>
      <c r="B298" t="s">
        <v>831</v>
      </c>
      <c r="C298">
        <v>7.4746522639834296</v>
      </c>
      <c r="D298">
        <v>61069.711104844297</v>
      </c>
      <c r="E298">
        <v>0.66999999999997994</v>
      </c>
      <c r="F298">
        <v>305838.15242831898</v>
      </c>
      <c r="H298">
        <v>40916.706440244503</v>
      </c>
      <c r="I298">
        <v>40916.706440244503</v>
      </c>
      <c r="J298">
        <v>40916.706440244503</v>
      </c>
      <c r="K298">
        <v>40916.706440244503</v>
      </c>
      <c r="L298">
        <v>40916.706440244503</v>
      </c>
      <c r="M298">
        <v>40916.706440244503</v>
      </c>
      <c r="N298">
        <v>40916.706440244503</v>
      </c>
      <c r="O298">
        <v>19421.2073466074</v>
      </c>
      <c r="AN298" t="s">
        <v>752</v>
      </c>
      <c r="AO298" t="s">
        <v>1324</v>
      </c>
      <c r="AP298" t="s">
        <v>697</v>
      </c>
      <c r="AQ298" t="s">
        <v>309</v>
      </c>
      <c r="AR298" s="589" t="s">
        <v>831</v>
      </c>
      <c r="AS298" s="591" t="s">
        <v>831</v>
      </c>
      <c r="AT298" s="591" t="s">
        <v>831</v>
      </c>
      <c r="AU298" t="s">
        <v>831</v>
      </c>
      <c r="AV298" t="s">
        <v>24</v>
      </c>
      <c r="AW298" t="s">
        <v>309</v>
      </c>
      <c r="AX298" t="s">
        <v>393</v>
      </c>
      <c r="BA298" s="423">
        <v>456474.85437063902</v>
      </c>
    </row>
    <row r="299" spans="1:53" x14ac:dyDescent="0.35">
      <c r="A299" t="s">
        <v>24</v>
      </c>
      <c r="B299" t="s">
        <v>831</v>
      </c>
      <c r="C299">
        <v>7.8999341672152799</v>
      </c>
      <c r="D299">
        <v>63726.2536208608</v>
      </c>
      <c r="E299">
        <v>0.66999999999997994</v>
      </c>
      <c r="F299">
        <v>337300.24957979302</v>
      </c>
      <c r="H299">
        <v>42696.589925975502</v>
      </c>
      <c r="I299">
        <v>42696.589925975502</v>
      </c>
      <c r="J299">
        <v>42696.589925975502</v>
      </c>
      <c r="K299">
        <v>42696.589925975502</v>
      </c>
      <c r="L299">
        <v>42696.589925975502</v>
      </c>
      <c r="M299">
        <v>42696.589925975502</v>
      </c>
      <c r="N299">
        <v>42696.589925975502</v>
      </c>
      <c r="O299">
        <v>38424.120097965002</v>
      </c>
      <c r="AN299" t="s">
        <v>752</v>
      </c>
      <c r="AO299" t="s">
        <v>1324</v>
      </c>
      <c r="AP299" t="s">
        <v>697</v>
      </c>
      <c r="AQ299" t="s">
        <v>309</v>
      </c>
      <c r="AR299" s="589" t="s">
        <v>831</v>
      </c>
      <c r="AS299" s="591" t="s">
        <v>831</v>
      </c>
      <c r="AT299" s="591" t="s">
        <v>831</v>
      </c>
      <c r="AU299" t="s">
        <v>831</v>
      </c>
      <c r="AV299" t="s">
        <v>24</v>
      </c>
      <c r="AW299" t="s">
        <v>309</v>
      </c>
      <c r="AX299" t="s">
        <v>393</v>
      </c>
      <c r="BA299" s="423">
        <v>503433.20832806436</v>
      </c>
    </row>
    <row r="300" spans="1:53" x14ac:dyDescent="0.35">
      <c r="A300" t="s">
        <v>24</v>
      </c>
      <c r="B300" t="s">
        <v>831</v>
      </c>
      <c r="C300">
        <v>8.1335616438356197</v>
      </c>
      <c r="D300">
        <v>16464.462988753901</v>
      </c>
      <c r="E300">
        <v>0.66999999999997994</v>
      </c>
      <c r="F300">
        <v>89722.8655166229</v>
      </c>
      <c r="H300">
        <v>11031.190202464801</v>
      </c>
      <c r="I300">
        <v>11031.190202464801</v>
      </c>
      <c r="J300">
        <v>11031.190202464801</v>
      </c>
      <c r="K300">
        <v>11031.190202464801</v>
      </c>
      <c r="L300">
        <v>11031.190202464801</v>
      </c>
      <c r="M300">
        <v>11031.190202464801</v>
      </c>
      <c r="N300">
        <v>11031.190202464801</v>
      </c>
      <c r="O300">
        <v>11031.190202464801</v>
      </c>
      <c r="P300">
        <v>1473.3438969045801</v>
      </c>
      <c r="AN300" t="s">
        <v>752</v>
      </c>
      <c r="AO300" t="s">
        <v>1324</v>
      </c>
      <c r="AP300" t="s">
        <v>697</v>
      </c>
      <c r="AQ300" t="s">
        <v>309</v>
      </c>
      <c r="AR300" s="589" t="s">
        <v>831</v>
      </c>
      <c r="AS300" s="591" t="s">
        <v>831</v>
      </c>
      <c r="AT300" s="591" t="s">
        <v>831</v>
      </c>
      <c r="AU300" t="s">
        <v>831</v>
      </c>
      <c r="AV300" t="s">
        <v>24</v>
      </c>
      <c r="AW300" t="s">
        <v>309</v>
      </c>
      <c r="AX300" t="s">
        <v>393</v>
      </c>
      <c r="BA300" s="423">
        <v>133914.72465167998</v>
      </c>
    </row>
    <row r="301" spans="1:53" x14ac:dyDescent="0.35">
      <c r="A301" t="s">
        <v>24</v>
      </c>
      <c r="B301" t="s">
        <v>831</v>
      </c>
      <c r="C301">
        <v>8.2286704200952805</v>
      </c>
      <c r="D301">
        <v>1837.98678668976</v>
      </c>
      <c r="E301">
        <v>0.66999999999997994</v>
      </c>
      <c r="F301">
        <v>10133.2056277869</v>
      </c>
      <c r="H301">
        <v>1231.4511470821001</v>
      </c>
      <c r="I301">
        <v>1231.4511470821001</v>
      </c>
      <c r="J301">
        <v>1231.4511470821001</v>
      </c>
      <c r="K301">
        <v>1231.4511470821001</v>
      </c>
      <c r="L301">
        <v>1231.4511470821001</v>
      </c>
      <c r="M301">
        <v>1231.4511470821001</v>
      </c>
      <c r="N301">
        <v>1231.4511470821001</v>
      </c>
      <c r="O301">
        <v>1231.4511470821001</v>
      </c>
      <c r="P301">
        <v>281.596451130079</v>
      </c>
      <c r="AN301" t="s">
        <v>752</v>
      </c>
      <c r="AO301" t="s">
        <v>1324</v>
      </c>
      <c r="AP301" t="s">
        <v>697</v>
      </c>
      <c r="AQ301" t="s">
        <v>309</v>
      </c>
      <c r="AR301" s="589" t="s">
        <v>831</v>
      </c>
      <c r="AS301" s="591" t="s">
        <v>831</v>
      </c>
      <c r="AT301" s="591" t="s">
        <v>831</v>
      </c>
      <c r="AU301" t="s">
        <v>831</v>
      </c>
      <c r="AV301" t="s">
        <v>24</v>
      </c>
      <c r="AW301" t="s">
        <v>309</v>
      </c>
      <c r="AX301" t="s">
        <v>393</v>
      </c>
      <c r="BA301" s="423">
        <v>15124.187504160005</v>
      </c>
    </row>
    <row r="302" spans="1:53" x14ac:dyDescent="0.35">
      <c r="A302" t="s">
        <v>24</v>
      </c>
      <c r="B302" t="s">
        <v>831</v>
      </c>
      <c r="C302">
        <v>8.31600831600832</v>
      </c>
      <c r="D302">
        <v>9920.5795743599992</v>
      </c>
      <c r="E302">
        <v>0.66999999999997994</v>
      </c>
      <c r="F302">
        <v>55274.746900798396</v>
      </c>
      <c r="H302">
        <v>6646.7883148210003</v>
      </c>
      <c r="I302">
        <v>6646.7883148210003</v>
      </c>
      <c r="J302">
        <v>6646.7883148210003</v>
      </c>
      <c r="K302">
        <v>6646.7883148210003</v>
      </c>
      <c r="L302">
        <v>6646.7883148210003</v>
      </c>
      <c r="M302">
        <v>6646.7883148210003</v>
      </c>
      <c r="N302">
        <v>6646.7883148210003</v>
      </c>
      <c r="O302">
        <v>6646.7883148210003</v>
      </c>
      <c r="P302">
        <v>2100.4403822303598</v>
      </c>
      <c r="AN302" t="s">
        <v>752</v>
      </c>
      <c r="AO302" t="s">
        <v>1324</v>
      </c>
      <c r="AP302" t="s">
        <v>697</v>
      </c>
      <c r="AQ302" t="s">
        <v>309</v>
      </c>
      <c r="AR302" s="589" t="s">
        <v>831</v>
      </c>
      <c r="AS302" s="591" t="s">
        <v>831</v>
      </c>
      <c r="AT302" s="591" t="s">
        <v>831</v>
      </c>
      <c r="AU302" t="s">
        <v>831</v>
      </c>
      <c r="AV302" t="s">
        <v>24</v>
      </c>
      <c r="AW302" t="s">
        <v>309</v>
      </c>
      <c r="AX302" t="s">
        <v>393</v>
      </c>
      <c r="BA302" s="423">
        <v>82499.62224000007</v>
      </c>
    </row>
    <row r="303" spans="1:53" x14ac:dyDescent="0.35">
      <c r="A303" t="s">
        <v>24</v>
      </c>
      <c r="B303" t="s">
        <v>831</v>
      </c>
      <c r="C303">
        <v>8.5845097291110299</v>
      </c>
      <c r="D303">
        <v>18233.575969190399</v>
      </c>
      <c r="E303">
        <v>0.66999999999997994</v>
      </c>
      <c r="F303">
        <v>104872.627903677</v>
      </c>
      <c r="H303">
        <v>12216.4958993572</v>
      </c>
      <c r="I303">
        <v>12216.4958993572</v>
      </c>
      <c r="J303">
        <v>12216.4958993572</v>
      </c>
      <c r="K303">
        <v>12216.4958993572</v>
      </c>
      <c r="L303">
        <v>12216.4958993572</v>
      </c>
      <c r="M303">
        <v>12216.4958993572</v>
      </c>
      <c r="N303">
        <v>12216.4958993572</v>
      </c>
      <c r="O303">
        <v>12216.4958993572</v>
      </c>
      <c r="P303">
        <v>7140.6607088192904</v>
      </c>
      <c r="AN303" t="s">
        <v>752</v>
      </c>
      <c r="AO303" t="s">
        <v>1324</v>
      </c>
      <c r="AP303" t="s">
        <v>697</v>
      </c>
      <c r="AQ303" t="s">
        <v>309</v>
      </c>
      <c r="AR303" s="589" t="s">
        <v>831</v>
      </c>
      <c r="AS303" s="591" t="s">
        <v>831</v>
      </c>
      <c r="AT303" s="591" t="s">
        <v>831</v>
      </c>
      <c r="AU303" t="s">
        <v>831</v>
      </c>
      <c r="AV303" t="s">
        <v>24</v>
      </c>
      <c r="AW303" t="s">
        <v>309</v>
      </c>
      <c r="AX303" t="s">
        <v>393</v>
      </c>
      <c r="BA303" s="423">
        <v>156526.31030400022</v>
      </c>
    </row>
    <row r="304" spans="1:53" x14ac:dyDescent="0.35">
      <c r="A304" t="s">
        <v>24</v>
      </c>
      <c r="B304" t="s">
        <v>831</v>
      </c>
      <c r="C304">
        <v>8.7251407535729797</v>
      </c>
      <c r="D304">
        <v>4559.3454337892999</v>
      </c>
      <c r="E304">
        <v>0.66999999999997994</v>
      </c>
      <c r="F304">
        <v>26653.2235381604</v>
      </c>
      <c r="H304">
        <v>3054.7614406387402</v>
      </c>
      <c r="I304">
        <v>3054.7614406387402</v>
      </c>
      <c r="J304">
        <v>3054.7614406387402</v>
      </c>
      <c r="K304">
        <v>3054.7614406387402</v>
      </c>
      <c r="L304">
        <v>3054.7614406387402</v>
      </c>
      <c r="M304">
        <v>3054.7614406387402</v>
      </c>
      <c r="N304">
        <v>3054.7614406387402</v>
      </c>
      <c r="O304">
        <v>3054.7614406387402</v>
      </c>
      <c r="P304">
        <v>2215.13201305046</v>
      </c>
      <c r="AN304" t="s">
        <v>752</v>
      </c>
      <c r="AO304" t="s">
        <v>1324</v>
      </c>
      <c r="AP304" t="s">
        <v>697</v>
      </c>
      <c r="AQ304" t="s">
        <v>309</v>
      </c>
      <c r="AR304" s="589" t="s">
        <v>831</v>
      </c>
      <c r="AS304" s="591" t="s">
        <v>831</v>
      </c>
      <c r="AT304" s="591" t="s">
        <v>831</v>
      </c>
      <c r="AU304" t="s">
        <v>831</v>
      </c>
      <c r="AV304" t="s">
        <v>24</v>
      </c>
      <c r="AW304" t="s">
        <v>309</v>
      </c>
      <c r="AX304" t="s">
        <v>393</v>
      </c>
      <c r="BA304" s="423">
        <v>39780.93065397194</v>
      </c>
    </row>
    <row r="305" spans="1:53" x14ac:dyDescent="0.35">
      <c r="A305" t="s">
        <v>24</v>
      </c>
      <c r="B305" t="s">
        <v>831</v>
      </c>
      <c r="C305">
        <v>8.7258835758835804</v>
      </c>
      <c r="D305">
        <v>559.74646607418003</v>
      </c>
      <c r="E305">
        <v>0.66999999999997994</v>
      </c>
      <c r="F305">
        <v>3272.4692716335298</v>
      </c>
      <c r="H305">
        <v>375.03013226968898</v>
      </c>
      <c r="I305">
        <v>375.03013226968898</v>
      </c>
      <c r="J305">
        <v>375.03013226968898</v>
      </c>
      <c r="K305">
        <v>375.03013226968898</v>
      </c>
      <c r="L305">
        <v>375.03013226968898</v>
      </c>
      <c r="M305">
        <v>375.03013226968898</v>
      </c>
      <c r="N305">
        <v>375.03013226968898</v>
      </c>
      <c r="O305">
        <v>375.03013226968898</v>
      </c>
      <c r="P305">
        <v>272.22821347601399</v>
      </c>
      <c r="AN305" t="s">
        <v>752</v>
      </c>
      <c r="AO305" t="s">
        <v>1324</v>
      </c>
      <c r="AP305" t="s">
        <v>697</v>
      </c>
      <c r="AQ305" t="s">
        <v>309</v>
      </c>
      <c r="AR305" s="589" t="s">
        <v>831</v>
      </c>
      <c r="AS305" s="591" t="s">
        <v>831</v>
      </c>
      <c r="AT305" s="591" t="s">
        <v>831</v>
      </c>
      <c r="AU305" t="s">
        <v>831</v>
      </c>
      <c r="AV305" t="s">
        <v>24</v>
      </c>
      <c r="AW305" t="s">
        <v>309</v>
      </c>
      <c r="AX305" t="s">
        <v>393</v>
      </c>
      <c r="BA305" s="423">
        <v>4884.2824949755641</v>
      </c>
    </row>
    <row r="306" spans="1:53" x14ac:dyDescent="0.35">
      <c r="A306" t="s">
        <v>24</v>
      </c>
      <c r="B306" t="s">
        <v>831</v>
      </c>
      <c r="C306">
        <v>8.8783663805859696</v>
      </c>
      <c r="D306">
        <v>68435.852177559995</v>
      </c>
      <c r="E306">
        <v>0.66999999999997994</v>
      </c>
      <c r="F306">
        <v>407091.04136398801</v>
      </c>
      <c r="H306">
        <v>45852.020958963803</v>
      </c>
      <c r="I306">
        <v>45852.020958963803</v>
      </c>
      <c r="J306">
        <v>45852.020958963803</v>
      </c>
      <c r="K306">
        <v>45852.020958963803</v>
      </c>
      <c r="L306">
        <v>45852.020958963803</v>
      </c>
      <c r="M306">
        <v>45852.020958963803</v>
      </c>
      <c r="N306">
        <v>45852.020958963803</v>
      </c>
      <c r="O306">
        <v>45852.020958963803</v>
      </c>
      <c r="P306">
        <v>40274.873692277099</v>
      </c>
      <c r="AN306" t="s">
        <v>752</v>
      </c>
      <c r="AO306" t="s">
        <v>1324</v>
      </c>
      <c r="AP306" t="s">
        <v>697</v>
      </c>
      <c r="AQ306" t="s">
        <v>309</v>
      </c>
      <c r="AR306" s="589" t="s">
        <v>831</v>
      </c>
      <c r="AS306" s="591" t="s">
        <v>831</v>
      </c>
      <c r="AT306" s="591" t="s">
        <v>831</v>
      </c>
      <c r="AU306" t="s">
        <v>831</v>
      </c>
      <c r="AV306" t="s">
        <v>24</v>
      </c>
      <c r="AW306" t="s">
        <v>309</v>
      </c>
      <c r="AX306" t="s">
        <v>393</v>
      </c>
      <c r="BA306" s="423">
        <v>607598.56920000026</v>
      </c>
    </row>
    <row r="307" spans="1:53" x14ac:dyDescent="0.35">
      <c r="A307" t="s">
        <v>24</v>
      </c>
      <c r="B307" t="s">
        <v>831</v>
      </c>
      <c r="C307">
        <v>8.9395827167801105</v>
      </c>
      <c r="D307">
        <v>35.679896649242998</v>
      </c>
      <c r="E307">
        <v>0.66999999999997994</v>
      </c>
      <c r="F307">
        <v>213.70546957278299</v>
      </c>
      <c r="H307">
        <v>23.9055307549921</v>
      </c>
      <c r="I307">
        <v>23.9055307549921</v>
      </c>
      <c r="J307">
        <v>23.9055307549921</v>
      </c>
      <c r="K307">
        <v>23.9055307549921</v>
      </c>
      <c r="L307">
        <v>23.9055307549921</v>
      </c>
      <c r="M307">
        <v>23.9055307549921</v>
      </c>
      <c r="N307">
        <v>23.9055307549921</v>
      </c>
      <c r="O307">
        <v>23.9055307549921</v>
      </c>
      <c r="P307">
        <v>22.461223532845999</v>
      </c>
      <c r="AN307" t="s">
        <v>752</v>
      </c>
      <c r="AO307" t="s">
        <v>1324</v>
      </c>
      <c r="AP307" t="s">
        <v>697</v>
      </c>
      <c r="AQ307" t="s">
        <v>309</v>
      </c>
      <c r="AR307" s="589" t="s">
        <v>831</v>
      </c>
      <c r="AS307" s="591" t="s">
        <v>831</v>
      </c>
      <c r="AT307" s="591" t="s">
        <v>831</v>
      </c>
      <c r="AU307" t="s">
        <v>831</v>
      </c>
      <c r="AV307" t="s">
        <v>24</v>
      </c>
      <c r="AW307" t="s">
        <v>309</v>
      </c>
      <c r="AX307" t="s">
        <v>393</v>
      </c>
      <c r="BA307" s="423">
        <v>318.96338742207371</v>
      </c>
    </row>
    <row r="308" spans="1:53" x14ac:dyDescent="0.35">
      <c r="A308" t="s">
        <v>24</v>
      </c>
      <c r="B308" t="s">
        <v>831</v>
      </c>
      <c r="C308">
        <v>9.7444781290601998</v>
      </c>
      <c r="D308">
        <v>61756.356032775897</v>
      </c>
      <c r="E308">
        <v>0.66999999999997994</v>
      </c>
      <c r="F308">
        <v>403194.91866352002</v>
      </c>
      <c r="H308">
        <v>41376.758541958603</v>
      </c>
      <c r="I308">
        <v>41376.758541958603</v>
      </c>
      <c r="J308">
        <v>41376.758541958603</v>
      </c>
      <c r="K308">
        <v>41376.758541958603</v>
      </c>
      <c r="L308">
        <v>41376.758541958603</v>
      </c>
      <c r="M308">
        <v>41376.758541958603</v>
      </c>
      <c r="N308">
        <v>41376.758541958603</v>
      </c>
      <c r="O308">
        <v>41376.758541958603</v>
      </c>
      <c r="P308">
        <v>41376.758541958603</v>
      </c>
      <c r="Q308">
        <v>30804.091785893001</v>
      </c>
      <c r="AN308" t="s">
        <v>752</v>
      </c>
      <c r="AO308" t="s">
        <v>1324</v>
      </c>
      <c r="AP308" t="s">
        <v>697</v>
      </c>
      <c r="AQ308" t="s">
        <v>309</v>
      </c>
      <c r="AR308" s="589" t="s">
        <v>831</v>
      </c>
      <c r="AS308" s="591" t="s">
        <v>831</v>
      </c>
      <c r="AT308" s="591" t="s">
        <v>831</v>
      </c>
      <c r="AU308" t="s">
        <v>831</v>
      </c>
      <c r="AV308" t="s">
        <v>24</v>
      </c>
      <c r="AW308" t="s">
        <v>309</v>
      </c>
      <c r="AX308" t="s">
        <v>393</v>
      </c>
      <c r="BA308" s="423">
        <v>601783.46069183899</v>
      </c>
    </row>
    <row r="309" spans="1:53" x14ac:dyDescent="0.35">
      <c r="A309" t="s">
        <v>24</v>
      </c>
      <c r="B309" t="s">
        <v>831</v>
      </c>
      <c r="C309">
        <v>10.4045131695768</v>
      </c>
      <c r="D309">
        <v>392.478863141673</v>
      </c>
      <c r="E309">
        <v>0.66999999999997994</v>
      </c>
      <c r="F309">
        <v>2735.9795052264199</v>
      </c>
      <c r="H309">
        <v>262.96083830491301</v>
      </c>
      <c r="I309">
        <v>262.96083830491301</v>
      </c>
      <c r="J309">
        <v>262.96083830491301</v>
      </c>
      <c r="K309">
        <v>262.96083830491301</v>
      </c>
      <c r="L309">
        <v>262.96083830491301</v>
      </c>
      <c r="M309">
        <v>262.96083830491301</v>
      </c>
      <c r="N309">
        <v>262.96083830491301</v>
      </c>
      <c r="O309">
        <v>262.96083830491301</v>
      </c>
      <c r="P309">
        <v>262.96083830491301</v>
      </c>
      <c r="Q309">
        <v>262.96083830491301</v>
      </c>
      <c r="R309">
        <v>106.371122177293</v>
      </c>
      <c r="AN309" t="s">
        <v>752</v>
      </c>
      <c r="AO309" t="s">
        <v>1324</v>
      </c>
      <c r="AP309" t="s">
        <v>697</v>
      </c>
      <c r="AQ309" t="s">
        <v>309</v>
      </c>
      <c r="AR309" s="589" t="s">
        <v>831</v>
      </c>
      <c r="AS309" s="591" t="s">
        <v>831</v>
      </c>
      <c r="AT309" s="591" t="s">
        <v>831</v>
      </c>
      <c r="AU309" t="s">
        <v>831</v>
      </c>
      <c r="AV309" t="s">
        <v>24</v>
      </c>
      <c r="AW309" t="s">
        <v>309</v>
      </c>
      <c r="AX309" t="s">
        <v>393</v>
      </c>
      <c r="BA309" s="423">
        <v>4083.5515003380624</v>
      </c>
    </row>
    <row r="310" spans="1:53" x14ac:dyDescent="0.35">
      <c r="A310" t="s">
        <v>24</v>
      </c>
      <c r="B310" t="s">
        <v>831</v>
      </c>
      <c r="C310">
        <v>10.504201680672301</v>
      </c>
      <c r="D310">
        <v>14656.7705092946</v>
      </c>
      <c r="E310">
        <v>0.66999999999997994</v>
      </c>
      <c r="F310">
        <v>103151.64118936</v>
      </c>
      <c r="H310">
        <v>9820.0362412270897</v>
      </c>
      <c r="I310">
        <v>9820.0362412270897</v>
      </c>
      <c r="J310">
        <v>9820.0362412270897</v>
      </c>
      <c r="K310">
        <v>9820.0362412270897</v>
      </c>
      <c r="L310">
        <v>9820.0362412270897</v>
      </c>
      <c r="M310">
        <v>9820.0362412270897</v>
      </c>
      <c r="N310">
        <v>9820.0362412270897</v>
      </c>
      <c r="O310">
        <v>9820.0362412270897</v>
      </c>
      <c r="P310">
        <v>9820.0362412270897</v>
      </c>
      <c r="Q310">
        <v>9820.0362412270897</v>
      </c>
      <c r="R310">
        <v>4951.2787770896002</v>
      </c>
      <c r="AN310" t="s">
        <v>752</v>
      </c>
      <c r="AO310" t="s">
        <v>1324</v>
      </c>
      <c r="AP310" t="s">
        <v>697</v>
      </c>
      <c r="AQ310" t="s">
        <v>309</v>
      </c>
      <c r="AR310" s="589" t="s">
        <v>831</v>
      </c>
      <c r="AS310" s="591" t="s">
        <v>831</v>
      </c>
      <c r="AT310" s="591" t="s">
        <v>831</v>
      </c>
      <c r="AU310" t="s">
        <v>831</v>
      </c>
      <c r="AV310" t="s">
        <v>24</v>
      </c>
      <c r="AW310" t="s">
        <v>309</v>
      </c>
      <c r="AX310" t="s">
        <v>393</v>
      </c>
      <c r="BA310" s="423">
        <v>153957.67341695982</v>
      </c>
    </row>
    <row r="311" spans="1:53" x14ac:dyDescent="0.35">
      <c r="A311" t="s">
        <v>24</v>
      </c>
      <c r="B311" t="s">
        <v>831</v>
      </c>
      <c r="C311">
        <v>10.6974992601361</v>
      </c>
      <c r="D311">
        <v>44478.559162946302</v>
      </c>
      <c r="E311">
        <v>0.66999999999997994</v>
      </c>
      <c r="F311">
        <v>318792.267004141</v>
      </c>
      <c r="H311">
        <v>29800.634639173099</v>
      </c>
      <c r="I311">
        <v>29800.634639173099</v>
      </c>
      <c r="J311">
        <v>29800.634639173099</v>
      </c>
      <c r="K311">
        <v>29800.634639173099</v>
      </c>
      <c r="L311">
        <v>29800.634639173099</v>
      </c>
      <c r="M311">
        <v>29800.634639173099</v>
      </c>
      <c r="N311">
        <v>29800.634639173099</v>
      </c>
      <c r="O311">
        <v>29800.634639173099</v>
      </c>
      <c r="P311">
        <v>29800.634639173099</v>
      </c>
      <c r="Q311">
        <v>29800.634639173099</v>
      </c>
      <c r="R311">
        <v>20785.9206124095</v>
      </c>
      <c r="AN311" t="s">
        <v>752</v>
      </c>
      <c r="AO311" t="s">
        <v>1324</v>
      </c>
      <c r="AP311" t="s">
        <v>697</v>
      </c>
      <c r="AQ311" t="s">
        <v>309</v>
      </c>
      <c r="AR311" s="589" t="s">
        <v>831</v>
      </c>
      <c r="AS311" s="591" t="s">
        <v>831</v>
      </c>
      <c r="AT311" s="591" t="s">
        <v>831</v>
      </c>
      <c r="AU311" t="s">
        <v>831</v>
      </c>
      <c r="AV311" t="s">
        <v>24</v>
      </c>
      <c r="AW311" t="s">
        <v>309</v>
      </c>
      <c r="AX311" t="s">
        <v>393</v>
      </c>
      <c r="BA311" s="423">
        <v>475809.3537375381</v>
      </c>
    </row>
    <row r="312" spans="1:53" x14ac:dyDescent="0.35">
      <c r="A312" t="s">
        <v>24</v>
      </c>
      <c r="B312" t="s">
        <v>831</v>
      </c>
      <c r="C312">
        <v>11.1929307805596</v>
      </c>
      <c r="D312">
        <v>4012.0458183119999</v>
      </c>
      <c r="E312">
        <v>0.66999999999997994</v>
      </c>
      <c r="F312">
        <v>30087.389258974999</v>
      </c>
      <c r="H312">
        <v>2688.0706982689599</v>
      </c>
      <c r="I312">
        <v>2688.0706982689599</v>
      </c>
      <c r="J312">
        <v>2688.0706982689599</v>
      </c>
      <c r="K312">
        <v>2688.0706982689599</v>
      </c>
      <c r="L312">
        <v>2688.0706982689599</v>
      </c>
      <c r="M312">
        <v>2688.0706982689599</v>
      </c>
      <c r="N312">
        <v>2688.0706982689599</v>
      </c>
      <c r="O312">
        <v>2688.0706982689599</v>
      </c>
      <c r="P312">
        <v>2688.0706982689599</v>
      </c>
      <c r="Q312">
        <v>2688.0706982689599</v>
      </c>
      <c r="R312">
        <v>2688.0706982689599</v>
      </c>
      <c r="S312">
        <v>518.61157801641798</v>
      </c>
      <c r="AN312" t="s">
        <v>752</v>
      </c>
      <c r="AO312" t="s">
        <v>1324</v>
      </c>
      <c r="AP312" t="s">
        <v>697</v>
      </c>
      <c r="AQ312" t="s">
        <v>309</v>
      </c>
      <c r="AR312" s="589" t="s">
        <v>831</v>
      </c>
      <c r="AS312" s="591" t="s">
        <v>831</v>
      </c>
      <c r="AT312" s="591" t="s">
        <v>831</v>
      </c>
      <c r="AU312" t="s">
        <v>831</v>
      </c>
      <c r="AV312" t="s">
        <v>24</v>
      </c>
      <c r="AW312" t="s">
        <v>309</v>
      </c>
      <c r="AX312" t="s">
        <v>393</v>
      </c>
      <c r="BA312" s="423">
        <v>44906.551132799854</v>
      </c>
    </row>
    <row r="313" spans="1:53" x14ac:dyDescent="0.35">
      <c r="A313" t="s">
        <v>24</v>
      </c>
      <c r="B313" t="s">
        <v>831</v>
      </c>
      <c r="C313">
        <v>11.2459307487422</v>
      </c>
      <c r="D313">
        <v>165447.09443185999</v>
      </c>
      <c r="E313">
        <v>0.66999999999997994</v>
      </c>
      <c r="F313">
        <v>1246606.3995960399</v>
      </c>
      <c r="H313">
        <v>110849.553269343</v>
      </c>
      <c r="I313">
        <v>110849.553269343</v>
      </c>
      <c r="J313">
        <v>110849.553269343</v>
      </c>
      <c r="K313">
        <v>110849.553269343</v>
      </c>
      <c r="L313">
        <v>110849.553269343</v>
      </c>
      <c r="M313">
        <v>110849.553269343</v>
      </c>
      <c r="N313">
        <v>110849.553269343</v>
      </c>
      <c r="O313">
        <v>110849.553269343</v>
      </c>
      <c r="P313">
        <v>110849.553269343</v>
      </c>
      <c r="Q313">
        <v>110849.553269343</v>
      </c>
      <c r="R313">
        <v>110849.553269343</v>
      </c>
      <c r="S313">
        <v>27261.313633267899</v>
      </c>
      <c r="AN313" t="s">
        <v>752</v>
      </c>
      <c r="AO313" t="s">
        <v>1324</v>
      </c>
      <c r="AP313" t="s">
        <v>697</v>
      </c>
      <c r="AQ313" t="s">
        <v>309</v>
      </c>
      <c r="AR313" s="589" t="s">
        <v>831</v>
      </c>
      <c r="AS313" s="591" t="s">
        <v>831</v>
      </c>
      <c r="AT313" s="591" t="s">
        <v>831</v>
      </c>
      <c r="AU313" t="s">
        <v>831</v>
      </c>
      <c r="AV313" t="s">
        <v>24</v>
      </c>
      <c r="AW313" t="s">
        <v>309</v>
      </c>
      <c r="AX313" t="s">
        <v>393</v>
      </c>
      <c r="BA313" s="423">
        <v>1860606.5665613094</v>
      </c>
    </row>
    <row r="314" spans="1:53" x14ac:dyDescent="0.35">
      <c r="A314" t="s">
        <v>24</v>
      </c>
      <c r="B314" t="s">
        <v>831</v>
      </c>
      <c r="C314">
        <v>11.568123393316201</v>
      </c>
      <c r="D314">
        <v>18214.578758880001</v>
      </c>
      <c r="E314">
        <v>0.66999999999997994</v>
      </c>
      <c r="F314">
        <v>141174.691408796</v>
      </c>
      <c r="H314">
        <v>12203.767768449199</v>
      </c>
      <c r="I314">
        <v>12203.767768449199</v>
      </c>
      <c r="J314">
        <v>12203.767768449199</v>
      </c>
      <c r="K314">
        <v>12203.767768449199</v>
      </c>
      <c r="L314">
        <v>12203.767768449199</v>
      </c>
      <c r="M314">
        <v>12203.767768449199</v>
      </c>
      <c r="N314">
        <v>12203.767768449199</v>
      </c>
      <c r="O314">
        <v>12203.767768449199</v>
      </c>
      <c r="P314">
        <v>12203.767768449199</v>
      </c>
      <c r="Q314">
        <v>12203.767768449199</v>
      </c>
      <c r="R314">
        <v>12203.767768449199</v>
      </c>
      <c r="S314">
        <v>6933.2459558542596</v>
      </c>
      <c r="AN314" t="s">
        <v>752</v>
      </c>
      <c r="AO314" t="s">
        <v>1324</v>
      </c>
      <c r="AP314" t="s">
        <v>697</v>
      </c>
      <c r="AQ314" t="s">
        <v>309</v>
      </c>
      <c r="AR314" s="589" t="s">
        <v>831</v>
      </c>
      <c r="AS314" s="591" t="s">
        <v>831</v>
      </c>
      <c r="AT314" s="591" t="s">
        <v>831</v>
      </c>
      <c r="AU314" t="s">
        <v>831</v>
      </c>
      <c r="AV314" t="s">
        <v>24</v>
      </c>
      <c r="AW314" t="s">
        <v>309</v>
      </c>
      <c r="AX314" t="s">
        <v>393</v>
      </c>
      <c r="BA314" s="423">
        <v>210708.49464000034</v>
      </c>
    </row>
    <row r="315" spans="1:53" x14ac:dyDescent="0.35">
      <c r="A315" t="s">
        <v>24</v>
      </c>
      <c r="B315" t="s">
        <v>831</v>
      </c>
      <c r="C315">
        <v>11.782032400589101</v>
      </c>
      <c r="D315">
        <v>75827.6659660968</v>
      </c>
      <c r="E315">
        <v>0.66999999999997994</v>
      </c>
      <c r="F315">
        <v>598580.691573294</v>
      </c>
      <c r="H315">
        <v>50804.536197283298</v>
      </c>
      <c r="I315">
        <v>50804.536197283298</v>
      </c>
      <c r="J315">
        <v>50804.536197283298</v>
      </c>
      <c r="K315">
        <v>50804.536197283298</v>
      </c>
      <c r="L315">
        <v>50804.536197283298</v>
      </c>
      <c r="M315">
        <v>50804.536197283298</v>
      </c>
      <c r="N315">
        <v>50804.536197283298</v>
      </c>
      <c r="O315">
        <v>50804.536197283298</v>
      </c>
      <c r="P315">
        <v>50804.536197283298</v>
      </c>
      <c r="Q315">
        <v>50804.536197283298</v>
      </c>
      <c r="R315">
        <v>50804.536197283298</v>
      </c>
      <c r="S315">
        <v>39730.793403177297</v>
      </c>
      <c r="AN315" t="s">
        <v>752</v>
      </c>
      <c r="AO315" t="s">
        <v>1324</v>
      </c>
      <c r="AP315" t="s">
        <v>697</v>
      </c>
      <c r="AQ315" t="s">
        <v>309</v>
      </c>
      <c r="AR315" s="589" t="s">
        <v>831</v>
      </c>
      <c r="AS315" s="591" t="s">
        <v>831</v>
      </c>
      <c r="AT315" s="591" t="s">
        <v>831</v>
      </c>
      <c r="AU315" t="s">
        <v>831</v>
      </c>
      <c r="AV315" t="s">
        <v>24</v>
      </c>
      <c r="AW315" t="s">
        <v>309</v>
      </c>
      <c r="AX315" t="s">
        <v>393</v>
      </c>
      <c r="BA315" s="423">
        <v>893404.01727359986</v>
      </c>
    </row>
    <row r="316" spans="1:53" x14ac:dyDescent="0.35">
      <c r="A316" t="s">
        <v>24</v>
      </c>
      <c r="B316" t="s">
        <v>831</v>
      </c>
      <c r="C316">
        <v>11.837821840781301</v>
      </c>
      <c r="D316">
        <v>249414.46326111801</v>
      </c>
      <c r="E316">
        <v>0.66999999999997994</v>
      </c>
      <c r="F316">
        <v>1978191.0670014101</v>
      </c>
      <c r="H316">
        <v>167107.690384944</v>
      </c>
      <c r="I316">
        <v>167107.690384944</v>
      </c>
      <c r="J316">
        <v>167107.690384944</v>
      </c>
      <c r="K316">
        <v>167107.690384944</v>
      </c>
      <c r="L316">
        <v>167107.690384944</v>
      </c>
      <c r="M316">
        <v>167107.690384944</v>
      </c>
      <c r="N316">
        <v>167107.690384944</v>
      </c>
      <c r="O316">
        <v>167107.690384944</v>
      </c>
      <c r="P316">
        <v>167107.690384944</v>
      </c>
      <c r="Q316">
        <v>167107.690384944</v>
      </c>
      <c r="R316">
        <v>167107.690384944</v>
      </c>
      <c r="S316">
        <v>140006.472767025</v>
      </c>
      <c r="AN316" t="s">
        <v>752</v>
      </c>
      <c r="AO316" t="s">
        <v>1324</v>
      </c>
      <c r="AP316" t="s">
        <v>697</v>
      </c>
      <c r="AQ316" t="s">
        <v>309</v>
      </c>
      <c r="AR316" s="589" t="s">
        <v>831</v>
      </c>
      <c r="AS316" s="591" t="s">
        <v>831</v>
      </c>
      <c r="AT316" s="591" t="s">
        <v>831</v>
      </c>
      <c r="AU316" t="s">
        <v>831</v>
      </c>
      <c r="AV316" t="s">
        <v>24</v>
      </c>
      <c r="AW316" t="s">
        <v>309</v>
      </c>
      <c r="AX316" t="s">
        <v>393</v>
      </c>
      <c r="BA316" s="423">
        <v>2952523.9805992078</v>
      </c>
    </row>
    <row r="317" spans="1:53" x14ac:dyDescent="0.35">
      <c r="A317" t="s">
        <v>24</v>
      </c>
      <c r="B317" t="s">
        <v>831</v>
      </c>
      <c r="C317">
        <v>11.869443622373501</v>
      </c>
      <c r="D317">
        <v>11899.2455325225</v>
      </c>
      <c r="E317">
        <v>0.66999999999997994</v>
      </c>
      <c r="F317">
        <v>94629.074078024394</v>
      </c>
      <c r="H317">
        <v>7972.4945067898398</v>
      </c>
      <c r="I317">
        <v>7972.4945067898398</v>
      </c>
      <c r="J317">
        <v>7972.4945067898398</v>
      </c>
      <c r="K317">
        <v>7972.4945067898398</v>
      </c>
      <c r="L317">
        <v>7972.4945067898398</v>
      </c>
      <c r="M317">
        <v>7972.4945067898398</v>
      </c>
      <c r="N317">
        <v>7972.4945067898398</v>
      </c>
      <c r="O317">
        <v>7972.4945067898398</v>
      </c>
      <c r="P317">
        <v>7972.4945067898398</v>
      </c>
      <c r="Q317">
        <v>7972.4945067898398</v>
      </c>
      <c r="R317">
        <v>7972.4945067898398</v>
      </c>
      <c r="S317">
        <v>6931.6345033361904</v>
      </c>
      <c r="AN317" t="s">
        <v>752</v>
      </c>
      <c r="AO317" t="s">
        <v>1324</v>
      </c>
      <c r="AP317" t="s">
        <v>697</v>
      </c>
      <c r="AQ317" t="s">
        <v>309</v>
      </c>
      <c r="AR317" s="589" t="s">
        <v>831</v>
      </c>
      <c r="AS317" s="591" t="s">
        <v>831</v>
      </c>
      <c r="AT317" s="591" t="s">
        <v>831</v>
      </c>
      <c r="AU317" t="s">
        <v>831</v>
      </c>
      <c r="AV317" t="s">
        <v>24</v>
      </c>
      <c r="AW317" t="s">
        <v>309</v>
      </c>
      <c r="AX317" t="s">
        <v>393</v>
      </c>
      <c r="BA317" s="423">
        <v>141237.42399705556</v>
      </c>
    </row>
    <row r="318" spans="1:53" x14ac:dyDescent="0.35">
      <c r="A318" t="s">
        <v>24</v>
      </c>
      <c r="B318" t="s">
        <v>831</v>
      </c>
      <c r="C318">
        <v>12.992846553002201</v>
      </c>
      <c r="D318">
        <v>4355.5669996261504</v>
      </c>
      <c r="E318">
        <v>0.66999999999997994</v>
      </c>
      <c r="F318">
        <v>37916.113163898903</v>
      </c>
      <c r="H318">
        <v>2918.2298897494302</v>
      </c>
      <c r="I318">
        <v>2918.2298897494302</v>
      </c>
      <c r="J318">
        <v>2918.2298897494302</v>
      </c>
      <c r="K318">
        <v>2918.2298897494302</v>
      </c>
      <c r="L318">
        <v>2918.2298897494302</v>
      </c>
      <c r="M318">
        <v>2918.2298897494302</v>
      </c>
      <c r="N318">
        <v>2918.2298897494302</v>
      </c>
      <c r="O318">
        <v>2918.2298897494302</v>
      </c>
      <c r="P318">
        <v>2918.2298897494302</v>
      </c>
      <c r="Q318">
        <v>2918.2298897494302</v>
      </c>
      <c r="R318">
        <v>2918.2298897494302</v>
      </c>
      <c r="S318">
        <v>2918.2298897494302</v>
      </c>
      <c r="T318">
        <v>2897.35448690572</v>
      </c>
      <c r="AN318" t="s">
        <v>752</v>
      </c>
      <c r="AO318" t="s">
        <v>1324</v>
      </c>
      <c r="AP318" t="s">
        <v>697</v>
      </c>
      <c r="AQ318" t="s">
        <v>309</v>
      </c>
      <c r="AR318" s="589" t="s">
        <v>831</v>
      </c>
      <c r="AS318" s="591" t="s">
        <v>831</v>
      </c>
      <c r="AT318" s="591" t="s">
        <v>831</v>
      </c>
      <c r="AU318" t="s">
        <v>831</v>
      </c>
      <c r="AV318" t="s">
        <v>24</v>
      </c>
      <c r="AW318" t="s">
        <v>309</v>
      </c>
      <c r="AX318" t="s">
        <v>393</v>
      </c>
      <c r="BA318" s="423">
        <v>56591.213677462743</v>
      </c>
    </row>
    <row r="319" spans="1:53" x14ac:dyDescent="0.35">
      <c r="A319" t="s">
        <v>24</v>
      </c>
      <c r="B319" t="s">
        <v>831</v>
      </c>
      <c r="C319">
        <v>13.166556945358799</v>
      </c>
      <c r="D319">
        <v>17265.285484005901</v>
      </c>
      <c r="E319">
        <v>0.66999999999997994</v>
      </c>
      <c r="F319">
        <v>152307.324217032</v>
      </c>
      <c r="H319">
        <v>11567.7412742836</v>
      </c>
      <c r="I319">
        <v>11567.7412742836</v>
      </c>
      <c r="J319">
        <v>11567.7412742836</v>
      </c>
      <c r="K319">
        <v>11567.7412742836</v>
      </c>
      <c r="L319">
        <v>11567.7412742836</v>
      </c>
      <c r="M319">
        <v>11567.7412742836</v>
      </c>
      <c r="N319">
        <v>11567.7412742836</v>
      </c>
      <c r="O319">
        <v>11567.7412742836</v>
      </c>
      <c r="P319">
        <v>11567.7412742836</v>
      </c>
      <c r="Q319">
        <v>11567.7412742836</v>
      </c>
      <c r="R319">
        <v>11567.7412742836</v>
      </c>
      <c r="S319">
        <v>11567.7412742836</v>
      </c>
      <c r="T319">
        <v>11567.7412742836</v>
      </c>
      <c r="U319">
        <v>1926.68765134558</v>
      </c>
      <c r="AN319" t="s">
        <v>752</v>
      </c>
      <c r="AO319" t="s">
        <v>1324</v>
      </c>
      <c r="AP319" t="s">
        <v>697</v>
      </c>
      <c r="AQ319" t="s">
        <v>309</v>
      </c>
      <c r="AR319" s="589" t="s">
        <v>831</v>
      </c>
      <c r="AS319" s="591" t="s">
        <v>831</v>
      </c>
      <c r="AT319" s="591" t="s">
        <v>831</v>
      </c>
      <c r="AU319" t="s">
        <v>831</v>
      </c>
      <c r="AV319" t="s">
        <v>24</v>
      </c>
      <c r="AW319" t="s">
        <v>309</v>
      </c>
      <c r="AX319" t="s">
        <v>393</v>
      </c>
      <c r="BA319" s="423">
        <v>227324.36450303963</v>
      </c>
    </row>
    <row r="320" spans="1:53" x14ac:dyDescent="0.35">
      <c r="A320" t="s">
        <v>24</v>
      </c>
      <c r="B320" t="s">
        <v>831</v>
      </c>
      <c r="C320">
        <v>13.1670131670132</v>
      </c>
      <c r="D320">
        <v>4504.479374304</v>
      </c>
      <c r="E320">
        <v>0.66999999999997994</v>
      </c>
      <c r="F320">
        <v>39738.061285438896</v>
      </c>
      <c r="H320">
        <v>3018.0011807835899</v>
      </c>
      <c r="I320">
        <v>3018.0011807835899</v>
      </c>
      <c r="J320">
        <v>3018.0011807835899</v>
      </c>
      <c r="K320">
        <v>3018.0011807835899</v>
      </c>
      <c r="L320">
        <v>3018.0011807835899</v>
      </c>
      <c r="M320">
        <v>3018.0011807835899</v>
      </c>
      <c r="N320">
        <v>3018.0011807835899</v>
      </c>
      <c r="O320">
        <v>3018.0011807835899</v>
      </c>
      <c r="P320">
        <v>3018.0011807835899</v>
      </c>
      <c r="Q320">
        <v>3018.0011807835899</v>
      </c>
      <c r="R320">
        <v>3018.0011807835899</v>
      </c>
      <c r="S320">
        <v>3018.0011807835899</v>
      </c>
      <c r="T320">
        <v>3018.0011807835899</v>
      </c>
      <c r="U320">
        <v>504.04593525224601</v>
      </c>
      <c r="AN320" t="s">
        <v>752</v>
      </c>
      <c r="AO320" t="s">
        <v>1324</v>
      </c>
      <c r="AP320" t="s">
        <v>697</v>
      </c>
      <c r="AQ320" t="s">
        <v>309</v>
      </c>
      <c r="AR320" s="589" t="s">
        <v>831</v>
      </c>
      <c r="AS320" s="591" t="s">
        <v>831</v>
      </c>
      <c r="AT320" s="591" t="s">
        <v>831</v>
      </c>
      <c r="AU320" t="s">
        <v>831</v>
      </c>
      <c r="AV320" t="s">
        <v>24</v>
      </c>
      <c r="AW320" t="s">
        <v>309</v>
      </c>
      <c r="AX320" t="s">
        <v>393</v>
      </c>
      <c r="BA320" s="423">
        <v>59310.539232000127</v>
      </c>
    </row>
    <row r="321" spans="1:53" x14ac:dyDescent="0.35">
      <c r="A321" t="s">
        <v>24</v>
      </c>
      <c r="B321" t="s">
        <v>831</v>
      </c>
      <c r="C321">
        <v>13.317549570879001</v>
      </c>
      <c r="D321">
        <v>385841.33457708597</v>
      </c>
      <c r="E321">
        <v>0.66999999999997994</v>
      </c>
      <c r="F321">
        <v>3442768.93681528</v>
      </c>
      <c r="H321">
        <v>258513.69416663999</v>
      </c>
      <c r="I321">
        <v>258513.69416663999</v>
      </c>
      <c r="J321">
        <v>258513.69416663999</v>
      </c>
      <c r="K321">
        <v>258513.69416663999</v>
      </c>
      <c r="L321">
        <v>258513.69416663999</v>
      </c>
      <c r="M321">
        <v>258513.69416663999</v>
      </c>
      <c r="N321">
        <v>258513.69416663999</v>
      </c>
      <c r="O321">
        <v>258513.69416663999</v>
      </c>
      <c r="P321">
        <v>258513.69416663999</v>
      </c>
      <c r="Q321">
        <v>258513.69416663999</v>
      </c>
      <c r="R321">
        <v>258513.69416663999</v>
      </c>
      <c r="S321">
        <v>258513.69416663999</v>
      </c>
      <c r="T321">
        <v>258513.69416663999</v>
      </c>
      <c r="U321">
        <v>82090.912648961705</v>
      </c>
      <c r="AN321" t="s">
        <v>752</v>
      </c>
      <c r="AO321" t="s">
        <v>1324</v>
      </c>
      <c r="AP321" t="s">
        <v>697</v>
      </c>
      <c r="AQ321" t="s">
        <v>309</v>
      </c>
      <c r="AR321" s="589" t="s">
        <v>831</v>
      </c>
      <c r="AS321" s="591" t="s">
        <v>831</v>
      </c>
      <c r="AT321" s="591" t="s">
        <v>831</v>
      </c>
      <c r="AU321" t="s">
        <v>831</v>
      </c>
      <c r="AV321" t="s">
        <v>24</v>
      </c>
      <c r="AW321" t="s">
        <v>309</v>
      </c>
      <c r="AX321" t="s">
        <v>393</v>
      </c>
      <c r="BA321" s="423">
        <v>5138461.099724452</v>
      </c>
    </row>
    <row r="322" spans="1:53" x14ac:dyDescent="0.35">
      <c r="A322" t="s">
        <v>24</v>
      </c>
      <c r="B322" t="s">
        <v>831</v>
      </c>
      <c r="C322">
        <v>13.6134951168985</v>
      </c>
      <c r="D322">
        <v>35918.557015392398</v>
      </c>
      <c r="E322">
        <v>0.66999999999997994</v>
      </c>
      <c r="F322">
        <v>327614.65735849697</v>
      </c>
      <c r="H322">
        <v>24065.4332003122</v>
      </c>
      <c r="I322">
        <v>24065.4332003122</v>
      </c>
      <c r="J322">
        <v>24065.4332003122</v>
      </c>
      <c r="K322">
        <v>24065.4332003122</v>
      </c>
      <c r="L322">
        <v>24065.4332003122</v>
      </c>
      <c r="M322">
        <v>24065.4332003122</v>
      </c>
      <c r="N322">
        <v>24065.4332003122</v>
      </c>
      <c r="O322">
        <v>24065.4332003122</v>
      </c>
      <c r="P322">
        <v>24065.4332003122</v>
      </c>
      <c r="Q322">
        <v>24065.4332003122</v>
      </c>
      <c r="R322">
        <v>24065.4332003122</v>
      </c>
      <c r="S322">
        <v>24065.4332003122</v>
      </c>
      <c r="T322">
        <v>24065.4332003122</v>
      </c>
      <c r="U322">
        <v>14764.0257544386</v>
      </c>
      <c r="AN322" t="s">
        <v>752</v>
      </c>
      <c r="AO322" t="s">
        <v>1324</v>
      </c>
      <c r="AP322" t="s">
        <v>697</v>
      </c>
      <c r="AQ322" t="s">
        <v>309</v>
      </c>
      <c r="AR322" s="589" t="s">
        <v>831</v>
      </c>
      <c r="AS322" s="591" t="s">
        <v>831</v>
      </c>
      <c r="AT322" s="591" t="s">
        <v>831</v>
      </c>
      <c r="AU322" t="s">
        <v>831</v>
      </c>
      <c r="AV322" t="s">
        <v>24</v>
      </c>
      <c r="AW322" t="s">
        <v>309</v>
      </c>
      <c r="AX322" t="s">
        <v>393</v>
      </c>
      <c r="BA322" s="423">
        <v>488977.10053508473</v>
      </c>
    </row>
    <row r="323" spans="1:53" x14ac:dyDescent="0.35">
      <c r="A323" t="s">
        <v>24</v>
      </c>
      <c r="B323" t="s">
        <v>831</v>
      </c>
      <c r="C323">
        <v>13.8600138600139</v>
      </c>
      <c r="D323">
        <v>2573.9882138879998</v>
      </c>
      <c r="E323">
        <v>0.66999999999997994</v>
      </c>
      <c r="F323">
        <v>23902.593254399399</v>
      </c>
      <c r="H323">
        <v>1724.5721033049099</v>
      </c>
      <c r="I323">
        <v>1724.5721033049099</v>
      </c>
      <c r="J323">
        <v>1724.5721033049099</v>
      </c>
      <c r="K323">
        <v>1724.5721033049099</v>
      </c>
      <c r="L323">
        <v>1724.5721033049099</v>
      </c>
      <c r="M323">
        <v>1724.5721033049099</v>
      </c>
      <c r="N323">
        <v>1724.5721033049099</v>
      </c>
      <c r="O323">
        <v>1724.5721033049099</v>
      </c>
      <c r="P323">
        <v>1724.5721033049099</v>
      </c>
      <c r="Q323">
        <v>1724.5721033049099</v>
      </c>
      <c r="R323">
        <v>1724.5721033049099</v>
      </c>
      <c r="S323">
        <v>1724.5721033049099</v>
      </c>
      <c r="T323">
        <v>1724.5721033049099</v>
      </c>
      <c r="U323">
        <v>1483.15591143555</v>
      </c>
      <c r="AN323" t="s">
        <v>752</v>
      </c>
      <c r="AO323" t="s">
        <v>1324</v>
      </c>
      <c r="AP323" t="s">
        <v>697</v>
      </c>
      <c r="AQ323" t="s">
        <v>309</v>
      </c>
      <c r="AR323" s="589" t="s">
        <v>831</v>
      </c>
      <c r="AS323" s="591" t="s">
        <v>831</v>
      </c>
      <c r="AT323" s="591" t="s">
        <v>831</v>
      </c>
      <c r="AU323" t="s">
        <v>831</v>
      </c>
      <c r="AV323" t="s">
        <v>24</v>
      </c>
      <c r="AW323" t="s">
        <v>309</v>
      </c>
      <c r="AX323" t="s">
        <v>393</v>
      </c>
      <c r="BA323" s="423">
        <v>35675.512320000169</v>
      </c>
    </row>
    <row r="324" spans="1:53" x14ac:dyDescent="0.35">
      <c r="A324" t="s">
        <v>24</v>
      </c>
      <c r="B324" t="s">
        <v>831</v>
      </c>
      <c r="C324">
        <v>14.727540500736399</v>
      </c>
      <c r="D324">
        <v>39364.856220671303</v>
      </c>
      <c r="E324">
        <v>0.66999999999997994</v>
      </c>
      <c r="F324">
        <v>388430.83457804198</v>
      </c>
      <c r="H324">
        <v>26374.453667849</v>
      </c>
      <c r="I324">
        <v>26374.453667849</v>
      </c>
      <c r="J324">
        <v>26374.453667849</v>
      </c>
      <c r="K324">
        <v>26374.453667849</v>
      </c>
      <c r="L324">
        <v>26374.453667849</v>
      </c>
      <c r="M324">
        <v>26374.453667849</v>
      </c>
      <c r="N324">
        <v>26374.453667849</v>
      </c>
      <c r="O324">
        <v>26374.453667849</v>
      </c>
      <c r="P324">
        <v>26374.453667849</v>
      </c>
      <c r="Q324">
        <v>26374.453667849</v>
      </c>
      <c r="R324">
        <v>26374.453667849</v>
      </c>
      <c r="S324">
        <v>26374.453667849</v>
      </c>
      <c r="T324">
        <v>26374.453667849</v>
      </c>
      <c r="U324">
        <v>26374.453667849</v>
      </c>
      <c r="V324">
        <v>19188.483228155801</v>
      </c>
      <c r="AN324" t="s">
        <v>752</v>
      </c>
      <c r="AO324" t="s">
        <v>1324</v>
      </c>
      <c r="AP324" t="s">
        <v>697</v>
      </c>
      <c r="AQ324" t="s">
        <v>309</v>
      </c>
      <c r="AR324" s="589" t="s">
        <v>831</v>
      </c>
      <c r="AS324" s="591" t="s">
        <v>831</v>
      </c>
      <c r="AT324" s="591" t="s">
        <v>831</v>
      </c>
      <c r="AU324" t="s">
        <v>831</v>
      </c>
      <c r="AV324" t="s">
        <v>24</v>
      </c>
      <c r="AW324" t="s">
        <v>309</v>
      </c>
      <c r="AX324" t="s">
        <v>393</v>
      </c>
      <c r="BA324" s="423">
        <v>579747.51429560245</v>
      </c>
    </row>
    <row r="325" spans="1:53" x14ac:dyDescent="0.35">
      <c r="A325" t="s">
        <v>24</v>
      </c>
      <c r="B325" t="s">
        <v>831</v>
      </c>
      <c r="C325">
        <v>14.797277300976599</v>
      </c>
      <c r="D325">
        <v>318055.62299521</v>
      </c>
      <c r="E325">
        <v>0.66999999999997994</v>
      </c>
      <c r="F325">
        <v>3153259.3578985501</v>
      </c>
      <c r="H325">
        <v>213097.267406784</v>
      </c>
      <c r="I325">
        <v>213097.267406784</v>
      </c>
      <c r="J325">
        <v>213097.267406784</v>
      </c>
      <c r="K325">
        <v>213097.267406784</v>
      </c>
      <c r="L325">
        <v>213097.267406784</v>
      </c>
      <c r="M325">
        <v>213097.267406784</v>
      </c>
      <c r="N325">
        <v>213097.267406784</v>
      </c>
      <c r="O325">
        <v>213097.267406784</v>
      </c>
      <c r="P325">
        <v>213097.267406784</v>
      </c>
      <c r="Q325">
        <v>213097.267406784</v>
      </c>
      <c r="R325">
        <v>213097.267406784</v>
      </c>
      <c r="S325">
        <v>213097.267406784</v>
      </c>
      <c r="T325">
        <v>213097.267406784</v>
      </c>
      <c r="U325">
        <v>213097.267406784</v>
      </c>
      <c r="V325">
        <v>169897.61420357</v>
      </c>
      <c r="AN325" t="s">
        <v>752</v>
      </c>
      <c r="AO325" t="s">
        <v>1324</v>
      </c>
      <c r="AP325" t="s">
        <v>697</v>
      </c>
      <c r="AQ325" t="s">
        <v>309</v>
      </c>
      <c r="AR325" s="589" t="s">
        <v>831</v>
      </c>
      <c r="AS325" s="591" t="s">
        <v>831</v>
      </c>
      <c r="AT325" s="591" t="s">
        <v>831</v>
      </c>
      <c r="AU325" t="s">
        <v>831</v>
      </c>
      <c r="AV325" t="s">
        <v>24</v>
      </c>
      <c r="AW325" t="s">
        <v>309</v>
      </c>
      <c r="AX325" t="s">
        <v>393</v>
      </c>
      <c r="BA325" s="423">
        <v>4706357.2505949922</v>
      </c>
    </row>
    <row r="326" spans="1:53" x14ac:dyDescent="0.35">
      <c r="A326" t="s">
        <v>24</v>
      </c>
      <c r="B326" t="s">
        <v>831</v>
      </c>
      <c r="C326">
        <v>14.825796886582699</v>
      </c>
      <c r="D326">
        <v>38395.736688607198</v>
      </c>
      <c r="E326">
        <v>0.66999999999997994</v>
      </c>
      <c r="F326">
        <v>381395.75361551001</v>
      </c>
      <c r="H326">
        <v>25725.143581366101</v>
      </c>
      <c r="I326">
        <v>25725.143581366101</v>
      </c>
      <c r="J326">
        <v>25725.143581366101</v>
      </c>
      <c r="K326">
        <v>25725.143581366101</v>
      </c>
      <c r="L326">
        <v>25725.143581366101</v>
      </c>
      <c r="M326">
        <v>25725.143581366101</v>
      </c>
      <c r="N326">
        <v>25725.143581366101</v>
      </c>
      <c r="O326">
        <v>25725.143581366101</v>
      </c>
      <c r="P326">
        <v>25725.143581366101</v>
      </c>
      <c r="Q326">
        <v>25725.143581366101</v>
      </c>
      <c r="R326">
        <v>25725.143581366101</v>
      </c>
      <c r="S326">
        <v>25725.143581366101</v>
      </c>
      <c r="T326">
        <v>25725.143581366101</v>
      </c>
      <c r="U326">
        <v>25725.143581366101</v>
      </c>
      <c r="V326">
        <v>21243.743476385</v>
      </c>
      <c r="AN326" t="s">
        <v>752</v>
      </c>
      <c r="AO326" t="s">
        <v>1324</v>
      </c>
      <c r="AP326" t="s">
        <v>697</v>
      </c>
      <c r="AQ326" t="s">
        <v>309</v>
      </c>
      <c r="AR326" s="589" t="s">
        <v>831</v>
      </c>
      <c r="AS326" s="591" t="s">
        <v>831</v>
      </c>
      <c r="AT326" s="591" t="s">
        <v>831</v>
      </c>
      <c r="AU326" t="s">
        <v>831</v>
      </c>
      <c r="AV326" t="s">
        <v>24</v>
      </c>
      <c r="AW326" t="s">
        <v>309</v>
      </c>
      <c r="AX326" t="s">
        <v>393</v>
      </c>
      <c r="BA326" s="423">
        <v>569247.39345600212</v>
      </c>
    </row>
    <row r="327" spans="1:53" x14ac:dyDescent="0.35">
      <c r="A327" t="s">
        <v>24</v>
      </c>
      <c r="B327" t="s">
        <v>831</v>
      </c>
      <c r="C327">
        <v>14.993481095176</v>
      </c>
      <c r="D327">
        <v>3770.9796924072002</v>
      </c>
      <c r="E327">
        <v>0.66999999999997994</v>
      </c>
      <c r="F327">
        <v>37881.875528026903</v>
      </c>
      <c r="H327">
        <v>2526.5563939127501</v>
      </c>
      <c r="I327">
        <v>2526.5563939127501</v>
      </c>
      <c r="J327">
        <v>2526.5563939127501</v>
      </c>
      <c r="K327">
        <v>2526.5563939127501</v>
      </c>
      <c r="L327">
        <v>2526.5563939127501</v>
      </c>
      <c r="M327">
        <v>2526.5563939127501</v>
      </c>
      <c r="N327">
        <v>2526.5563939127501</v>
      </c>
      <c r="O327">
        <v>2526.5563939127501</v>
      </c>
      <c r="P327">
        <v>2526.5563939127501</v>
      </c>
      <c r="Q327">
        <v>2526.5563939127501</v>
      </c>
      <c r="R327">
        <v>2526.5563939127501</v>
      </c>
      <c r="S327">
        <v>2526.5563939127501</v>
      </c>
      <c r="T327">
        <v>2526.5563939127501</v>
      </c>
      <c r="U327">
        <v>2526.5563939127501</v>
      </c>
      <c r="V327">
        <v>2510.0860132483599</v>
      </c>
      <c r="AN327" t="s">
        <v>752</v>
      </c>
      <c r="AO327" t="s">
        <v>1324</v>
      </c>
      <c r="AP327" t="s">
        <v>697</v>
      </c>
      <c r="AQ327" t="s">
        <v>309</v>
      </c>
      <c r="AR327" s="589" t="s">
        <v>831</v>
      </c>
      <c r="AS327" s="591" t="s">
        <v>831</v>
      </c>
      <c r="AT327" s="591" t="s">
        <v>831</v>
      </c>
      <c r="AU327" t="s">
        <v>831</v>
      </c>
      <c r="AV327" t="s">
        <v>24</v>
      </c>
      <c r="AW327" t="s">
        <v>309</v>
      </c>
      <c r="AX327" t="s">
        <v>393</v>
      </c>
      <c r="BA327" s="423">
        <v>56540.112728400054</v>
      </c>
    </row>
    <row r="328" spans="1:53" x14ac:dyDescent="0.35">
      <c r="A328" t="s">
        <v>24</v>
      </c>
      <c r="B328" t="s">
        <v>831</v>
      </c>
      <c r="C328">
        <v>15</v>
      </c>
      <c r="D328">
        <v>330947.63817641302</v>
      </c>
      <c r="E328">
        <v>0.66999999999997994</v>
      </c>
      <c r="F328">
        <v>3326023.7636728501</v>
      </c>
      <c r="H328">
        <v>221734.91757819001</v>
      </c>
      <c r="I328">
        <v>221734.91757819001</v>
      </c>
      <c r="J328">
        <v>221734.91757819001</v>
      </c>
      <c r="K328">
        <v>221734.91757819001</v>
      </c>
      <c r="L328">
        <v>221734.91757819001</v>
      </c>
      <c r="M328">
        <v>221734.91757819001</v>
      </c>
      <c r="N328">
        <v>221734.91757819001</v>
      </c>
      <c r="O328">
        <v>221734.91757819001</v>
      </c>
      <c r="P328">
        <v>221734.91757819001</v>
      </c>
      <c r="Q328">
        <v>221734.91757819001</v>
      </c>
      <c r="R328">
        <v>221734.91757819001</v>
      </c>
      <c r="S328">
        <v>221734.91757819001</v>
      </c>
      <c r="T328">
        <v>221734.91757819001</v>
      </c>
      <c r="U328">
        <v>221734.91757819001</v>
      </c>
      <c r="V328">
        <v>221734.91757819001</v>
      </c>
      <c r="AN328" t="s">
        <v>752</v>
      </c>
      <c r="AO328" t="s">
        <v>1324</v>
      </c>
      <c r="AP328" t="s">
        <v>697</v>
      </c>
      <c r="AQ328" t="s">
        <v>309</v>
      </c>
      <c r="AR328" s="589" t="s">
        <v>831</v>
      </c>
      <c r="AS328" s="591" t="s">
        <v>831</v>
      </c>
      <c r="AT328" s="591" t="s">
        <v>831</v>
      </c>
      <c r="AU328" t="s">
        <v>831</v>
      </c>
      <c r="AV328" t="s">
        <v>24</v>
      </c>
      <c r="AW328" t="s">
        <v>309</v>
      </c>
      <c r="AX328" t="s">
        <v>393</v>
      </c>
      <c r="BA328" s="423">
        <v>4964214.5726461932</v>
      </c>
    </row>
    <row r="329" spans="1:53" x14ac:dyDescent="0.35">
      <c r="A329" t="s">
        <v>24</v>
      </c>
      <c r="B329" t="s">
        <v>919</v>
      </c>
      <c r="C329">
        <v>5.1868862884762201</v>
      </c>
      <c r="D329">
        <v>701.852090392322</v>
      </c>
      <c r="E329">
        <v>0.79999999999999005</v>
      </c>
      <c r="F329">
        <v>2912.34158735541</v>
      </c>
      <c r="H329">
        <v>561.48167231385105</v>
      </c>
      <c r="I329">
        <v>561.48167231385105</v>
      </c>
      <c r="J329">
        <v>561.48167231385105</v>
      </c>
      <c r="K329">
        <v>561.48167231385105</v>
      </c>
      <c r="L329">
        <v>561.48167231385105</v>
      </c>
      <c r="M329">
        <v>104.933225786157</v>
      </c>
      <c r="AN329" t="s">
        <v>752</v>
      </c>
      <c r="AO329" t="s">
        <v>1324</v>
      </c>
      <c r="AP329" t="s">
        <v>697</v>
      </c>
      <c r="AQ329" t="s">
        <v>309</v>
      </c>
      <c r="AR329" s="589" t="s">
        <v>569</v>
      </c>
      <c r="AS329" s="591" t="s">
        <v>569</v>
      </c>
      <c r="AT329" s="591" t="s">
        <v>1357</v>
      </c>
      <c r="AU329" t="s">
        <v>919</v>
      </c>
      <c r="AV329" t="s">
        <v>24</v>
      </c>
      <c r="AW329" t="s">
        <v>309</v>
      </c>
      <c r="AX329" t="s">
        <v>393</v>
      </c>
      <c r="BA329" s="423">
        <v>3640.4269841943078</v>
      </c>
    </row>
    <row r="330" spans="1:53" x14ac:dyDescent="0.35">
      <c r="A330" t="s">
        <v>24</v>
      </c>
      <c r="B330" t="s">
        <v>919</v>
      </c>
      <c r="C330">
        <v>6.4461078605952702</v>
      </c>
      <c r="D330">
        <v>633929.322209178</v>
      </c>
      <c r="E330">
        <v>0.79999999999999005</v>
      </c>
      <c r="F330">
        <v>3269101.4295634902</v>
      </c>
      <c r="H330">
        <v>507143.45776733599</v>
      </c>
      <c r="I330">
        <v>507143.45776733599</v>
      </c>
      <c r="J330">
        <v>507143.45776733599</v>
      </c>
      <c r="K330">
        <v>507143.45776733599</v>
      </c>
      <c r="L330">
        <v>507143.45776733599</v>
      </c>
      <c r="M330">
        <v>507143.45776733599</v>
      </c>
      <c r="N330">
        <v>226240.68295947401</v>
      </c>
      <c r="AN330" t="s">
        <v>752</v>
      </c>
      <c r="AO330" t="s">
        <v>1324</v>
      </c>
      <c r="AP330" t="s">
        <v>697</v>
      </c>
      <c r="AQ330" t="s">
        <v>309</v>
      </c>
      <c r="AR330" s="589" t="s">
        <v>569</v>
      </c>
      <c r="AS330" s="591" t="s">
        <v>569</v>
      </c>
      <c r="AT330" s="591" t="s">
        <v>1357</v>
      </c>
      <c r="AU330" t="s">
        <v>919</v>
      </c>
      <c r="AV330" t="s">
        <v>24</v>
      </c>
      <c r="AW330" t="s">
        <v>309</v>
      </c>
      <c r="AX330" t="s">
        <v>393</v>
      </c>
      <c r="BA330" s="423">
        <v>4086376.7869544136</v>
      </c>
    </row>
    <row r="331" spans="1:53" x14ac:dyDescent="0.35">
      <c r="A331" t="s">
        <v>24</v>
      </c>
      <c r="B331" t="s">
        <v>919</v>
      </c>
      <c r="C331">
        <v>6.5323645382854201</v>
      </c>
      <c r="D331">
        <v>420236.00339325698</v>
      </c>
      <c r="E331">
        <v>0.79999999999999005</v>
      </c>
      <c r="F331">
        <v>2196107.8130215001</v>
      </c>
      <c r="H331">
        <v>336188.80271460098</v>
      </c>
      <c r="I331">
        <v>336188.80271460098</v>
      </c>
      <c r="J331">
        <v>336188.80271460098</v>
      </c>
      <c r="K331">
        <v>336188.80271460098</v>
      </c>
      <c r="L331">
        <v>336188.80271460098</v>
      </c>
      <c r="M331">
        <v>336188.80271460098</v>
      </c>
      <c r="N331">
        <v>178974.996733887</v>
      </c>
      <c r="AN331" t="s">
        <v>752</v>
      </c>
      <c r="AO331" t="s">
        <v>1324</v>
      </c>
      <c r="AP331" t="s">
        <v>697</v>
      </c>
      <c r="AQ331" t="s">
        <v>309</v>
      </c>
      <c r="AR331" s="589" t="s">
        <v>569</v>
      </c>
      <c r="AS331" s="591" t="s">
        <v>569</v>
      </c>
      <c r="AT331" s="591" t="s">
        <v>1357</v>
      </c>
      <c r="AU331" t="s">
        <v>919</v>
      </c>
      <c r="AV331" t="s">
        <v>24</v>
      </c>
      <c r="AW331" t="s">
        <v>309</v>
      </c>
      <c r="AX331" t="s">
        <v>393</v>
      </c>
      <c r="BA331" s="423">
        <v>2745134.7662769095</v>
      </c>
    </row>
    <row r="332" spans="1:53" x14ac:dyDescent="0.35">
      <c r="A332" t="s">
        <v>24</v>
      </c>
      <c r="B332" t="s">
        <v>919</v>
      </c>
      <c r="C332">
        <v>6.6494747899159696</v>
      </c>
      <c r="D332">
        <v>1107141.5556620299</v>
      </c>
      <c r="E332">
        <v>0.79999999999999005</v>
      </c>
      <c r="F332">
        <v>5889527.8905943399</v>
      </c>
      <c r="H332">
        <v>885713.24452961294</v>
      </c>
      <c r="I332">
        <v>885713.24452961294</v>
      </c>
      <c r="J332">
        <v>885713.24452961294</v>
      </c>
      <c r="K332">
        <v>885713.24452961294</v>
      </c>
      <c r="L332">
        <v>885713.24452961294</v>
      </c>
      <c r="M332">
        <v>885713.24452961294</v>
      </c>
      <c r="N332">
        <v>575248.42341666203</v>
      </c>
      <c r="AN332" t="s">
        <v>752</v>
      </c>
      <c r="AO332" t="s">
        <v>1324</v>
      </c>
      <c r="AP332" t="s">
        <v>697</v>
      </c>
      <c r="AQ332" t="s">
        <v>309</v>
      </c>
      <c r="AR332" s="589" t="s">
        <v>569</v>
      </c>
      <c r="AS332" s="591" t="s">
        <v>569</v>
      </c>
      <c r="AT332" s="591" t="s">
        <v>1357</v>
      </c>
      <c r="AU332" t="s">
        <v>919</v>
      </c>
      <c r="AV332" t="s">
        <v>24</v>
      </c>
      <c r="AW332" t="s">
        <v>309</v>
      </c>
      <c r="AX332" t="s">
        <v>393</v>
      </c>
      <c r="BA332" s="423">
        <v>7361909.8632430164</v>
      </c>
    </row>
    <row r="333" spans="1:53" x14ac:dyDescent="0.35">
      <c r="A333" t="s">
        <v>24</v>
      </c>
      <c r="B333" t="s">
        <v>919</v>
      </c>
      <c r="C333">
        <v>6.7385175945378197</v>
      </c>
      <c r="D333">
        <v>6874586.58183215</v>
      </c>
      <c r="E333">
        <v>0.79999999999999005</v>
      </c>
      <c r="F333">
        <v>37059618.109479196</v>
      </c>
      <c r="H333">
        <v>5499669.2654656498</v>
      </c>
      <c r="I333">
        <v>5499669.2654656498</v>
      </c>
      <c r="J333">
        <v>5499669.2654656498</v>
      </c>
      <c r="K333">
        <v>5499669.2654656498</v>
      </c>
      <c r="L333">
        <v>5499669.2654656498</v>
      </c>
      <c r="M333">
        <v>5499669.2654656498</v>
      </c>
      <c r="N333">
        <v>4061602.5166852698</v>
      </c>
      <c r="AN333" t="s">
        <v>752</v>
      </c>
      <c r="AO333" t="s">
        <v>1324</v>
      </c>
      <c r="AP333" t="s">
        <v>697</v>
      </c>
      <c r="AQ333" t="s">
        <v>309</v>
      </c>
      <c r="AR333" s="589" t="s">
        <v>569</v>
      </c>
      <c r="AS333" s="591" t="s">
        <v>569</v>
      </c>
      <c r="AT333" s="591" t="s">
        <v>1357</v>
      </c>
      <c r="AU333" t="s">
        <v>919</v>
      </c>
      <c r="AV333" t="s">
        <v>24</v>
      </c>
      <c r="AW333" t="s">
        <v>309</v>
      </c>
      <c r="AX333" t="s">
        <v>393</v>
      </c>
      <c r="BA333" s="423">
        <v>46324522.636849575</v>
      </c>
    </row>
    <row r="334" spans="1:53" x14ac:dyDescent="0.35">
      <c r="A334" t="s">
        <v>24</v>
      </c>
      <c r="B334" t="s">
        <v>919</v>
      </c>
      <c r="C334">
        <v>8.2145161290322601</v>
      </c>
      <c r="D334">
        <v>248157.41475933301</v>
      </c>
      <c r="E334">
        <v>0.79999999999999005</v>
      </c>
      <c r="F334">
        <v>1630794.4688635699</v>
      </c>
      <c r="H334">
        <v>198525.93180746399</v>
      </c>
      <c r="I334">
        <v>198525.93180746399</v>
      </c>
      <c r="J334">
        <v>198525.93180746399</v>
      </c>
      <c r="K334">
        <v>198525.93180746399</v>
      </c>
      <c r="L334">
        <v>198525.93180746399</v>
      </c>
      <c r="M334">
        <v>198525.93180746399</v>
      </c>
      <c r="N334">
        <v>198525.93180746399</v>
      </c>
      <c r="O334">
        <v>198525.93180746399</v>
      </c>
      <c r="P334">
        <v>42587.014403859597</v>
      </c>
      <c r="AN334" t="s">
        <v>752</v>
      </c>
      <c r="AO334" t="s">
        <v>1324</v>
      </c>
      <c r="AP334" t="s">
        <v>697</v>
      </c>
      <c r="AQ334" t="s">
        <v>309</v>
      </c>
      <c r="AR334" s="589" t="s">
        <v>569</v>
      </c>
      <c r="AS334" s="591" t="s">
        <v>569</v>
      </c>
      <c r="AT334" s="591" t="s">
        <v>1357</v>
      </c>
      <c r="AU334" t="s">
        <v>919</v>
      </c>
      <c r="AV334" t="s">
        <v>24</v>
      </c>
      <c r="AW334" t="s">
        <v>309</v>
      </c>
      <c r="AX334" t="s">
        <v>393</v>
      </c>
      <c r="BA334" s="423">
        <v>2038493.0860794878</v>
      </c>
    </row>
    <row r="335" spans="1:53" x14ac:dyDescent="0.35">
      <c r="A335" t="s">
        <v>24</v>
      </c>
      <c r="B335" t="s">
        <v>919</v>
      </c>
      <c r="C335">
        <v>8.3249999999999993</v>
      </c>
      <c r="D335">
        <v>1473113.0830854401</v>
      </c>
      <c r="E335">
        <v>0.79999999999999005</v>
      </c>
      <c r="F335">
        <v>9810933.1333489101</v>
      </c>
      <c r="H335">
        <v>1178490.46646834</v>
      </c>
      <c r="I335">
        <v>1178490.46646834</v>
      </c>
      <c r="J335">
        <v>1178490.46646834</v>
      </c>
      <c r="K335">
        <v>1178490.46646834</v>
      </c>
      <c r="L335">
        <v>1178490.46646834</v>
      </c>
      <c r="M335">
        <v>1178490.46646834</v>
      </c>
      <c r="N335">
        <v>1178490.46646834</v>
      </c>
      <c r="O335">
        <v>1178490.46646834</v>
      </c>
      <c r="P335">
        <v>383009.40160220902</v>
      </c>
      <c r="AN335" t="s">
        <v>752</v>
      </c>
      <c r="AO335" t="s">
        <v>1324</v>
      </c>
      <c r="AP335" t="s">
        <v>697</v>
      </c>
      <c r="AQ335" t="s">
        <v>309</v>
      </c>
      <c r="AR335" s="589" t="s">
        <v>569</v>
      </c>
      <c r="AS335" s="591" t="s">
        <v>569</v>
      </c>
      <c r="AT335" s="591" t="s">
        <v>1357</v>
      </c>
      <c r="AU335" t="s">
        <v>919</v>
      </c>
      <c r="AV335" t="s">
        <v>24</v>
      </c>
      <c r="AW335" t="s">
        <v>309</v>
      </c>
      <c r="AX335" t="s">
        <v>393</v>
      </c>
      <c r="BA335" s="423">
        <v>12263666.416686291</v>
      </c>
    </row>
    <row r="336" spans="1:53" x14ac:dyDescent="0.35">
      <c r="A336" t="s">
        <v>24</v>
      </c>
      <c r="B336" t="s">
        <v>919</v>
      </c>
      <c r="C336">
        <v>9.1861445783132591</v>
      </c>
      <c r="D336">
        <v>126799.00791769801</v>
      </c>
      <c r="E336">
        <v>0.79999999999999005</v>
      </c>
      <c r="F336">
        <v>931835.21529491805</v>
      </c>
      <c r="H336">
        <v>101439.206334157</v>
      </c>
      <c r="I336">
        <v>101439.206334157</v>
      </c>
      <c r="J336">
        <v>101439.206334157</v>
      </c>
      <c r="K336">
        <v>101439.206334157</v>
      </c>
      <c r="L336">
        <v>101439.206334157</v>
      </c>
      <c r="M336">
        <v>101439.206334157</v>
      </c>
      <c r="N336">
        <v>101439.206334157</v>
      </c>
      <c r="O336">
        <v>101439.206334157</v>
      </c>
      <c r="P336">
        <v>101439.206334157</v>
      </c>
      <c r="Q336">
        <v>18882.358287503401</v>
      </c>
      <c r="AN336" t="s">
        <v>752</v>
      </c>
      <c r="AO336" t="s">
        <v>1324</v>
      </c>
      <c r="AP336" t="s">
        <v>697</v>
      </c>
      <c r="AQ336" t="s">
        <v>309</v>
      </c>
      <c r="AR336" s="589" t="s">
        <v>569</v>
      </c>
      <c r="AS336" s="591" t="s">
        <v>569</v>
      </c>
      <c r="AT336" s="591" t="s">
        <v>1357</v>
      </c>
      <c r="AU336" t="s">
        <v>919</v>
      </c>
      <c r="AV336" t="s">
        <v>24</v>
      </c>
      <c r="AW336" t="s">
        <v>309</v>
      </c>
      <c r="AX336" t="s">
        <v>393</v>
      </c>
      <c r="BA336" s="423">
        <v>1164794.019118662</v>
      </c>
    </row>
    <row r="337" spans="1:53" x14ac:dyDescent="0.35">
      <c r="A337" t="s">
        <v>24</v>
      </c>
      <c r="B337" t="s">
        <v>919</v>
      </c>
      <c r="C337">
        <v>9.2492647058823607</v>
      </c>
      <c r="D337">
        <v>6246.6755597055799</v>
      </c>
      <c r="E337">
        <v>0.79999999999999005</v>
      </c>
      <c r="F337">
        <v>46221.724626785603</v>
      </c>
      <c r="H337">
        <v>4997.3404477643999</v>
      </c>
      <c r="I337">
        <v>4997.3404477643999</v>
      </c>
      <c r="J337">
        <v>4997.3404477643999</v>
      </c>
      <c r="K337">
        <v>4997.3404477643999</v>
      </c>
      <c r="L337">
        <v>4997.3404477643999</v>
      </c>
      <c r="M337">
        <v>4997.3404477643999</v>
      </c>
      <c r="N337">
        <v>4997.3404477643999</v>
      </c>
      <c r="O337">
        <v>4997.3404477643999</v>
      </c>
      <c r="P337">
        <v>4997.3404477643999</v>
      </c>
      <c r="Q337">
        <v>1245.6605969060199</v>
      </c>
      <c r="AN337" t="s">
        <v>752</v>
      </c>
      <c r="AO337" t="s">
        <v>1324</v>
      </c>
      <c r="AP337" t="s">
        <v>697</v>
      </c>
      <c r="AQ337" t="s">
        <v>309</v>
      </c>
      <c r="AR337" s="589" t="s">
        <v>569</v>
      </c>
      <c r="AS337" s="591" t="s">
        <v>569</v>
      </c>
      <c r="AT337" s="591" t="s">
        <v>1357</v>
      </c>
      <c r="AU337" t="s">
        <v>919</v>
      </c>
      <c r="AV337" t="s">
        <v>24</v>
      </c>
      <c r="AW337" t="s">
        <v>309</v>
      </c>
      <c r="AX337" t="s">
        <v>393</v>
      </c>
      <c r="BA337" s="423">
        <v>57777.155783482718</v>
      </c>
    </row>
    <row r="338" spans="1:53" x14ac:dyDescent="0.35">
      <c r="A338" t="s">
        <v>24</v>
      </c>
      <c r="B338" t="s">
        <v>919</v>
      </c>
      <c r="C338">
        <v>9.3099397590361495</v>
      </c>
      <c r="D338">
        <v>4115028.2963012001</v>
      </c>
      <c r="E338">
        <v>0.79999999999999005</v>
      </c>
      <c r="F338">
        <v>30648532.436234299</v>
      </c>
      <c r="H338">
        <v>3292022.6370409201</v>
      </c>
      <c r="I338">
        <v>3292022.6370409201</v>
      </c>
      <c r="J338">
        <v>3292022.6370409201</v>
      </c>
      <c r="K338">
        <v>3292022.6370409201</v>
      </c>
      <c r="L338">
        <v>3292022.6370409201</v>
      </c>
      <c r="M338">
        <v>3292022.6370409201</v>
      </c>
      <c r="N338">
        <v>3292022.6370409201</v>
      </c>
      <c r="O338">
        <v>3292022.6370409201</v>
      </c>
      <c r="P338">
        <v>3292022.6370409201</v>
      </c>
      <c r="Q338">
        <v>1020328.70286601</v>
      </c>
      <c r="AN338" t="s">
        <v>752</v>
      </c>
      <c r="AO338" t="s">
        <v>1324</v>
      </c>
      <c r="AP338" t="s">
        <v>697</v>
      </c>
      <c r="AQ338" t="s">
        <v>309</v>
      </c>
      <c r="AR338" s="589" t="s">
        <v>569</v>
      </c>
      <c r="AS338" s="591" t="s">
        <v>569</v>
      </c>
      <c r="AT338" s="591" t="s">
        <v>1357</v>
      </c>
      <c r="AU338" t="s">
        <v>919</v>
      </c>
      <c r="AV338" t="s">
        <v>24</v>
      </c>
      <c r="AW338" t="s">
        <v>309</v>
      </c>
      <c r="AX338" t="s">
        <v>393</v>
      </c>
      <c r="BA338" s="423">
        <v>38310665.545293353</v>
      </c>
    </row>
    <row r="339" spans="1:53" x14ac:dyDescent="0.35">
      <c r="A339" t="s">
        <v>24</v>
      </c>
      <c r="B339" t="s">
        <v>919</v>
      </c>
      <c r="C339">
        <v>9.5929607020221308</v>
      </c>
      <c r="D339">
        <v>5004.1767447964203</v>
      </c>
      <c r="E339">
        <v>0.79999999999999005</v>
      </c>
      <c r="F339">
        <v>38403.896687043598</v>
      </c>
      <c r="H339">
        <v>4003.3413958370902</v>
      </c>
      <c r="I339">
        <v>4003.3413958370902</v>
      </c>
      <c r="J339">
        <v>4003.3413958370902</v>
      </c>
      <c r="K339">
        <v>4003.3413958370902</v>
      </c>
      <c r="L339">
        <v>4003.3413958370902</v>
      </c>
      <c r="M339">
        <v>4003.3413958370902</v>
      </c>
      <c r="N339">
        <v>4003.3413958370902</v>
      </c>
      <c r="O339">
        <v>4003.3413958370902</v>
      </c>
      <c r="P339">
        <v>4003.3413958370902</v>
      </c>
      <c r="Q339">
        <v>2373.8241245098202</v>
      </c>
      <c r="AN339" t="s">
        <v>752</v>
      </c>
      <c r="AO339" t="s">
        <v>1324</v>
      </c>
      <c r="AP339" t="s">
        <v>697</v>
      </c>
      <c r="AQ339" t="s">
        <v>309</v>
      </c>
      <c r="AR339" s="589" t="s">
        <v>569</v>
      </c>
      <c r="AS339" s="591" t="s">
        <v>569</v>
      </c>
      <c r="AT339" s="591" t="s">
        <v>1357</v>
      </c>
      <c r="AU339" t="s">
        <v>919</v>
      </c>
      <c r="AV339" t="s">
        <v>24</v>
      </c>
      <c r="AW339" t="s">
        <v>309</v>
      </c>
      <c r="AX339" t="s">
        <v>393</v>
      </c>
      <c r="BA339" s="423">
        <v>48004.870858805094</v>
      </c>
    </row>
    <row r="340" spans="1:53" x14ac:dyDescent="0.35">
      <c r="A340" t="s">
        <v>24</v>
      </c>
      <c r="B340" t="s">
        <v>919</v>
      </c>
      <c r="C340">
        <v>9.7223292636398302</v>
      </c>
      <c r="D340">
        <v>5240393.2269643201</v>
      </c>
      <c r="E340">
        <v>0.79999999999999005</v>
      </c>
      <c r="F340">
        <v>40759062.738795601</v>
      </c>
      <c r="H340">
        <v>4192314.5815714002</v>
      </c>
      <c r="I340">
        <v>4192314.5815714002</v>
      </c>
      <c r="J340">
        <v>4192314.5815714002</v>
      </c>
      <c r="K340">
        <v>4192314.5815714002</v>
      </c>
      <c r="L340">
        <v>4192314.5815714002</v>
      </c>
      <c r="M340">
        <v>4192314.5815714002</v>
      </c>
      <c r="N340">
        <v>4192314.5815714002</v>
      </c>
      <c r="O340">
        <v>4192314.5815714002</v>
      </c>
      <c r="P340">
        <v>4192314.5815714002</v>
      </c>
      <c r="Q340">
        <v>3028231.5046529998</v>
      </c>
      <c r="AN340" t="s">
        <v>752</v>
      </c>
      <c r="AO340" t="s">
        <v>1324</v>
      </c>
      <c r="AP340" t="s">
        <v>697</v>
      </c>
      <c r="AQ340" t="s">
        <v>309</v>
      </c>
      <c r="AR340" s="589" t="s">
        <v>569</v>
      </c>
      <c r="AS340" s="591" t="s">
        <v>569</v>
      </c>
      <c r="AT340" s="591" t="s">
        <v>1357</v>
      </c>
      <c r="AU340" t="s">
        <v>919</v>
      </c>
      <c r="AV340" t="s">
        <v>24</v>
      </c>
      <c r="AW340" t="s">
        <v>309</v>
      </c>
      <c r="AX340" t="s">
        <v>393</v>
      </c>
      <c r="BA340" s="423">
        <v>50948828.423495136</v>
      </c>
    </row>
    <row r="341" spans="1:53" x14ac:dyDescent="0.35">
      <c r="A341" t="s">
        <v>24</v>
      </c>
      <c r="B341" t="s">
        <v>919</v>
      </c>
      <c r="C341">
        <v>10.384172955333501</v>
      </c>
      <c r="D341">
        <v>348282.932939241</v>
      </c>
      <c r="E341">
        <v>0.79999999999999005</v>
      </c>
      <c r="F341">
        <v>2893304.1704254802</v>
      </c>
      <c r="H341">
        <v>278626.34635138902</v>
      </c>
      <c r="I341">
        <v>278626.34635138902</v>
      </c>
      <c r="J341">
        <v>278626.34635138902</v>
      </c>
      <c r="K341">
        <v>278626.34635138902</v>
      </c>
      <c r="L341">
        <v>278626.34635138902</v>
      </c>
      <c r="M341">
        <v>278626.34635138902</v>
      </c>
      <c r="N341">
        <v>278626.34635138902</v>
      </c>
      <c r="O341">
        <v>278626.34635138902</v>
      </c>
      <c r="P341">
        <v>278626.34635138902</v>
      </c>
      <c r="Q341">
        <v>278626.34635138902</v>
      </c>
      <c r="R341">
        <v>107040.706911589</v>
      </c>
      <c r="AN341" t="s">
        <v>752</v>
      </c>
      <c r="AO341" t="s">
        <v>1324</v>
      </c>
      <c r="AP341" t="s">
        <v>697</v>
      </c>
      <c r="AQ341" t="s">
        <v>309</v>
      </c>
      <c r="AR341" s="589" t="s">
        <v>569</v>
      </c>
      <c r="AS341" s="591" t="s">
        <v>569</v>
      </c>
      <c r="AT341" s="591" t="s">
        <v>1357</v>
      </c>
      <c r="AU341" t="s">
        <v>919</v>
      </c>
      <c r="AV341" t="s">
        <v>24</v>
      </c>
      <c r="AW341" t="s">
        <v>309</v>
      </c>
      <c r="AX341" t="s">
        <v>393</v>
      </c>
      <c r="BA341" s="423">
        <v>3616630.2130318955</v>
      </c>
    </row>
    <row r="342" spans="1:53" x14ac:dyDescent="0.35">
      <c r="A342" t="s">
        <v>24</v>
      </c>
      <c r="B342" t="s">
        <v>919</v>
      </c>
      <c r="C342">
        <v>10.745034246575299</v>
      </c>
      <c r="D342">
        <v>46.974309657798599</v>
      </c>
      <c r="E342">
        <v>0.79999999999999005</v>
      </c>
      <c r="F342">
        <v>403.792452785818</v>
      </c>
      <c r="H342">
        <v>37.579447726238399</v>
      </c>
      <c r="I342">
        <v>37.579447726238399</v>
      </c>
      <c r="J342">
        <v>37.579447726238399</v>
      </c>
      <c r="K342">
        <v>37.579447726238399</v>
      </c>
      <c r="L342">
        <v>37.579447726238399</v>
      </c>
      <c r="M342">
        <v>37.579447726238399</v>
      </c>
      <c r="N342">
        <v>37.579447726238399</v>
      </c>
      <c r="O342">
        <v>37.579447726238399</v>
      </c>
      <c r="P342">
        <v>37.579447726238399</v>
      </c>
      <c r="Q342">
        <v>37.579447726238399</v>
      </c>
      <c r="R342">
        <v>27.997975523433901</v>
      </c>
      <c r="AN342" t="s">
        <v>752</v>
      </c>
      <c r="AO342" t="s">
        <v>1324</v>
      </c>
      <c r="AP342" t="s">
        <v>697</v>
      </c>
      <c r="AQ342" t="s">
        <v>309</v>
      </c>
      <c r="AR342" s="589" t="s">
        <v>569</v>
      </c>
      <c r="AS342" s="591" t="s">
        <v>569</v>
      </c>
      <c r="AT342" s="591" t="s">
        <v>1357</v>
      </c>
      <c r="AU342" t="s">
        <v>919</v>
      </c>
      <c r="AV342" t="s">
        <v>24</v>
      </c>
      <c r="AW342" t="s">
        <v>309</v>
      </c>
      <c r="AX342" t="s">
        <v>393</v>
      </c>
      <c r="BA342" s="423">
        <v>504.74056598227878</v>
      </c>
    </row>
    <row r="343" spans="1:53" x14ac:dyDescent="0.35">
      <c r="A343" t="s">
        <v>24</v>
      </c>
      <c r="B343" t="s">
        <v>919</v>
      </c>
      <c r="C343">
        <v>10.7951612903226</v>
      </c>
      <c r="D343">
        <v>380252.99819502502</v>
      </c>
      <c r="E343">
        <v>0.79999999999999005</v>
      </c>
      <c r="F343">
        <v>3283913.9573151902</v>
      </c>
      <c r="H343">
        <v>304202.39855601598</v>
      </c>
      <c r="I343">
        <v>304202.39855601598</v>
      </c>
      <c r="J343">
        <v>304202.39855601598</v>
      </c>
      <c r="K343">
        <v>304202.39855601598</v>
      </c>
      <c r="L343">
        <v>304202.39855601598</v>
      </c>
      <c r="M343">
        <v>304202.39855601598</v>
      </c>
      <c r="N343">
        <v>304202.39855601598</v>
      </c>
      <c r="O343">
        <v>304202.39855601598</v>
      </c>
      <c r="P343">
        <v>304202.39855601598</v>
      </c>
      <c r="Q343">
        <v>304202.39855601598</v>
      </c>
      <c r="R343">
        <v>241889.97175503199</v>
      </c>
      <c r="AN343" t="s">
        <v>752</v>
      </c>
      <c r="AO343" t="s">
        <v>1324</v>
      </c>
      <c r="AP343" t="s">
        <v>697</v>
      </c>
      <c r="AQ343" t="s">
        <v>309</v>
      </c>
      <c r="AR343" s="589" t="s">
        <v>569</v>
      </c>
      <c r="AS343" s="591" t="s">
        <v>569</v>
      </c>
      <c r="AT343" s="591" t="s">
        <v>1357</v>
      </c>
      <c r="AU343" t="s">
        <v>919</v>
      </c>
      <c r="AV343" t="s">
        <v>24</v>
      </c>
      <c r="AW343" t="s">
        <v>309</v>
      </c>
      <c r="AX343" t="s">
        <v>393</v>
      </c>
      <c r="BA343" s="423">
        <v>4104892.4466440389</v>
      </c>
    </row>
    <row r="344" spans="1:53" x14ac:dyDescent="0.35">
      <c r="A344" t="s">
        <v>24</v>
      </c>
      <c r="B344" t="s">
        <v>919</v>
      </c>
      <c r="C344">
        <v>10.8689259419662</v>
      </c>
      <c r="D344">
        <v>370963.52418025298</v>
      </c>
      <c r="E344">
        <v>0.79999999999999005</v>
      </c>
      <c r="F344">
        <v>3225580.0571887302</v>
      </c>
      <c r="H344">
        <v>296770.81934419897</v>
      </c>
      <c r="I344">
        <v>296770.81934419897</v>
      </c>
      <c r="J344">
        <v>296770.81934419897</v>
      </c>
      <c r="K344">
        <v>296770.81934419897</v>
      </c>
      <c r="L344">
        <v>296770.81934419897</v>
      </c>
      <c r="M344">
        <v>296770.81934419897</v>
      </c>
      <c r="N344">
        <v>296770.81934419897</v>
      </c>
      <c r="O344">
        <v>296770.81934419897</v>
      </c>
      <c r="P344">
        <v>296770.81934419897</v>
      </c>
      <c r="Q344">
        <v>296770.81934419897</v>
      </c>
      <c r="R344">
        <v>257871.86374673899</v>
      </c>
      <c r="AN344" t="s">
        <v>752</v>
      </c>
      <c r="AO344" t="s">
        <v>1324</v>
      </c>
      <c r="AP344" t="s">
        <v>697</v>
      </c>
      <c r="AQ344" t="s">
        <v>309</v>
      </c>
      <c r="AR344" s="589" t="s">
        <v>569</v>
      </c>
      <c r="AS344" s="591" t="s">
        <v>569</v>
      </c>
      <c r="AT344" s="591" t="s">
        <v>1357</v>
      </c>
      <c r="AU344" t="s">
        <v>919</v>
      </c>
      <c r="AV344" t="s">
        <v>24</v>
      </c>
      <c r="AW344" t="s">
        <v>309</v>
      </c>
      <c r="AX344" t="s">
        <v>393</v>
      </c>
      <c r="BA344" s="423">
        <v>4031975.0714859627</v>
      </c>
    </row>
    <row r="345" spans="1:53" x14ac:dyDescent="0.35">
      <c r="A345" t="s">
        <v>24</v>
      </c>
      <c r="B345" t="s">
        <v>919</v>
      </c>
      <c r="C345">
        <v>10.890186215753401</v>
      </c>
      <c r="D345">
        <v>803.26069514835604</v>
      </c>
      <c r="E345">
        <v>0.79999999999999005</v>
      </c>
      <c r="F345">
        <v>6998.1268399688097</v>
      </c>
      <c r="H345">
        <v>642.60855611867703</v>
      </c>
      <c r="I345">
        <v>642.60855611867703</v>
      </c>
      <c r="J345">
        <v>642.60855611867703</v>
      </c>
      <c r="K345">
        <v>642.60855611867703</v>
      </c>
      <c r="L345">
        <v>642.60855611867703</v>
      </c>
      <c r="M345">
        <v>642.60855611867703</v>
      </c>
      <c r="N345">
        <v>642.60855611867703</v>
      </c>
      <c r="O345">
        <v>642.60855611867703</v>
      </c>
      <c r="P345">
        <v>642.60855611867703</v>
      </c>
      <c r="Q345">
        <v>642.60855611867703</v>
      </c>
      <c r="R345">
        <v>572.04127878204201</v>
      </c>
      <c r="AN345" t="s">
        <v>752</v>
      </c>
      <c r="AO345" t="s">
        <v>1324</v>
      </c>
      <c r="AP345" t="s">
        <v>697</v>
      </c>
      <c r="AQ345" t="s">
        <v>309</v>
      </c>
      <c r="AR345" s="589" t="s">
        <v>569</v>
      </c>
      <c r="AS345" s="591" t="s">
        <v>569</v>
      </c>
      <c r="AT345" s="591" t="s">
        <v>1357</v>
      </c>
      <c r="AU345" t="s">
        <v>919</v>
      </c>
      <c r="AV345" t="s">
        <v>24</v>
      </c>
      <c r="AW345" t="s">
        <v>309</v>
      </c>
      <c r="AX345" t="s">
        <v>393</v>
      </c>
      <c r="BA345" s="423">
        <v>8747.658549961121</v>
      </c>
    </row>
    <row r="346" spans="1:53" x14ac:dyDescent="0.35">
      <c r="A346" t="s">
        <v>24</v>
      </c>
      <c r="B346" t="s">
        <v>919</v>
      </c>
      <c r="C346">
        <v>10.941000000000001</v>
      </c>
      <c r="D346">
        <v>3283796.78739763</v>
      </c>
      <c r="E346">
        <v>0.79999999999999005</v>
      </c>
      <c r="F346">
        <v>28742416.520733599</v>
      </c>
      <c r="H346">
        <v>2627037.4299180699</v>
      </c>
      <c r="I346">
        <v>2627037.4299180699</v>
      </c>
      <c r="J346">
        <v>2627037.4299180699</v>
      </c>
      <c r="K346">
        <v>2627037.4299180699</v>
      </c>
      <c r="L346">
        <v>2627037.4299180699</v>
      </c>
      <c r="M346">
        <v>2627037.4299180699</v>
      </c>
      <c r="N346">
        <v>2627037.4299180699</v>
      </c>
      <c r="O346">
        <v>2627037.4299180699</v>
      </c>
      <c r="P346">
        <v>2627037.4299180699</v>
      </c>
      <c r="Q346">
        <v>2627037.4299180699</v>
      </c>
      <c r="R346">
        <v>2472042.2215529098</v>
      </c>
      <c r="AN346" t="s">
        <v>752</v>
      </c>
      <c r="AO346" t="s">
        <v>1324</v>
      </c>
      <c r="AP346" t="s">
        <v>697</v>
      </c>
      <c r="AQ346" t="s">
        <v>309</v>
      </c>
      <c r="AR346" s="589" t="s">
        <v>569</v>
      </c>
      <c r="AS346" s="591" t="s">
        <v>569</v>
      </c>
      <c r="AT346" s="591" t="s">
        <v>1357</v>
      </c>
      <c r="AU346" t="s">
        <v>919</v>
      </c>
      <c r="AV346" t="s">
        <v>24</v>
      </c>
      <c r="AW346" t="s">
        <v>309</v>
      </c>
      <c r="AX346" t="s">
        <v>393</v>
      </c>
      <c r="BA346" s="423">
        <v>35928020.650917448</v>
      </c>
    </row>
    <row r="347" spans="1:53" x14ac:dyDescent="0.35">
      <c r="A347" t="s">
        <v>24</v>
      </c>
      <c r="B347" t="s">
        <v>919</v>
      </c>
      <c r="C347">
        <v>11.015775227371201</v>
      </c>
      <c r="D347">
        <v>6062118.8703530999</v>
      </c>
      <c r="E347">
        <v>0.79999999999999005</v>
      </c>
      <c r="F347">
        <v>53423151.101931497</v>
      </c>
      <c r="H347">
        <v>4849695.0962824197</v>
      </c>
      <c r="I347">
        <v>4849695.0962824197</v>
      </c>
      <c r="J347">
        <v>4849695.0962824197</v>
      </c>
      <c r="K347">
        <v>4849695.0962824197</v>
      </c>
      <c r="L347">
        <v>4849695.0962824197</v>
      </c>
      <c r="M347">
        <v>4849695.0962824197</v>
      </c>
      <c r="N347">
        <v>4849695.0962824197</v>
      </c>
      <c r="O347">
        <v>4849695.0962824197</v>
      </c>
      <c r="P347">
        <v>4849695.0962824197</v>
      </c>
      <c r="Q347">
        <v>4849695.0962824197</v>
      </c>
      <c r="R347">
        <v>4849695.0962824197</v>
      </c>
      <c r="S347">
        <v>76505.042824851902</v>
      </c>
      <c r="AN347" t="s">
        <v>752</v>
      </c>
      <c r="AO347" t="s">
        <v>1324</v>
      </c>
      <c r="AP347" t="s">
        <v>697</v>
      </c>
      <c r="AQ347" t="s">
        <v>309</v>
      </c>
      <c r="AR347" s="589" t="s">
        <v>569</v>
      </c>
      <c r="AS347" s="591" t="s">
        <v>569</v>
      </c>
      <c r="AT347" s="591" t="s">
        <v>1357</v>
      </c>
      <c r="AU347" t="s">
        <v>919</v>
      </c>
      <c r="AV347" t="s">
        <v>24</v>
      </c>
      <c r="AW347" t="s">
        <v>309</v>
      </c>
      <c r="AX347" t="s">
        <v>393</v>
      </c>
      <c r="BA347" s="423">
        <v>66778938.877415203</v>
      </c>
    </row>
    <row r="348" spans="1:53" x14ac:dyDescent="0.35">
      <c r="A348" t="s">
        <v>24</v>
      </c>
      <c r="B348" t="s">
        <v>919</v>
      </c>
      <c r="C348">
        <v>12.243818714879099</v>
      </c>
      <c r="D348">
        <v>1374.7171481508501</v>
      </c>
      <c r="E348">
        <v>0.79999999999999005</v>
      </c>
      <c r="F348">
        <v>13465.4300369555</v>
      </c>
      <c r="H348">
        <v>1099.7737185206699</v>
      </c>
      <c r="I348">
        <v>1099.7737185206699</v>
      </c>
      <c r="J348">
        <v>1099.7737185206699</v>
      </c>
      <c r="K348">
        <v>1099.7737185206699</v>
      </c>
      <c r="L348">
        <v>1099.7737185206699</v>
      </c>
      <c r="M348">
        <v>1099.7737185206699</v>
      </c>
      <c r="N348">
        <v>1099.7737185206699</v>
      </c>
      <c r="O348">
        <v>1099.7737185206699</v>
      </c>
      <c r="P348">
        <v>1099.7737185206699</v>
      </c>
      <c r="Q348">
        <v>1099.7737185206699</v>
      </c>
      <c r="R348">
        <v>1099.7737185206699</v>
      </c>
      <c r="S348">
        <v>1099.7737185206699</v>
      </c>
      <c r="T348">
        <v>268.14541470751698</v>
      </c>
      <c r="AN348" t="s">
        <v>752</v>
      </c>
      <c r="AO348" t="s">
        <v>1324</v>
      </c>
      <c r="AP348" t="s">
        <v>697</v>
      </c>
      <c r="AQ348" t="s">
        <v>309</v>
      </c>
      <c r="AR348" s="589" t="s">
        <v>569</v>
      </c>
      <c r="AS348" s="591" t="s">
        <v>569</v>
      </c>
      <c r="AT348" s="591" t="s">
        <v>1357</v>
      </c>
      <c r="AU348" t="s">
        <v>919</v>
      </c>
      <c r="AV348" t="s">
        <v>24</v>
      </c>
      <c r="AW348" t="s">
        <v>309</v>
      </c>
      <c r="AX348" t="s">
        <v>393</v>
      </c>
      <c r="BA348" s="423">
        <v>16831.787546194584</v>
      </c>
    </row>
    <row r="349" spans="1:53" x14ac:dyDescent="0.35">
      <c r="A349" t="s">
        <v>24</v>
      </c>
      <c r="B349" t="s">
        <v>919</v>
      </c>
      <c r="C349">
        <v>12.409504031272901</v>
      </c>
      <c r="D349">
        <v>65478.8352411542</v>
      </c>
      <c r="E349">
        <v>0.79999999999999005</v>
      </c>
      <c r="F349">
        <v>650047.89591051801</v>
      </c>
      <c r="H349">
        <v>52383.068192922699</v>
      </c>
      <c r="I349">
        <v>52383.068192922699</v>
      </c>
      <c r="J349">
        <v>52383.068192922699</v>
      </c>
      <c r="K349">
        <v>52383.068192922699</v>
      </c>
      <c r="L349">
        <v>52383.068192922699</v>
      </c>
      <c r="M349">
        <v>52383.068192922699</v>
      </c>
      <c r="N349">
        <v>52383.068192922699</v>
      </c>
      <c r="O349">
        <v>52383.068192922699</v>
      </c>
      <c r="P349">
        <v>52383.068192922699</v>
      </c>
      <c r="Q349">
        <v>52383.068192922699</v>
      </c>
      <c r="R349">
        <v>52383.068192922699</v>
      </c>
      <c r="S349">
        <v>52383.068192922699</v>
      </c>
      <c r="T349">
        <v>21451.077595445098</v>
      </c>
      <c r="AN349" t="s">
        <v>752</v>
      </c>
      <c r="AO349" t="s">
        <v>1324</v>
      </c>
      <c r="AP349" t="s">
        <v>697</v>
      </c>
      <c r="AQ349" t="s">
        <v>309</v>
      </c>
      <c r="AR349" s="589" t="s">
        <v>569</v>
      </c>
      <c r="AS349" s="591" t="s">
        <v>569</v>
      </c>
      <c r="AT349" s="591" t="s">
        <v>1357</v>
      </c>
      <c r="AU349" t="s">
        <v>919</v>
      </c>
      <c r="AV349" t="s">
        <v>24</v>
      </c>
      <c r="AW349" t="s">
        <v>309</v>
      </c>
      <c r="AX349" t="s">
        <v>393</v>
      </c>
      <c r="BA349" s="423">
        <v>812559.86988815758</v>
      </c>
    </row>
    <row r="350" spans="1:53" x14ac:dyDescent="0.35">
      <c r="A350" t="s">
        <v>24</v>
      </c>
      <c r="B350" t="s">
        <v>919</v>
      </c>
      <c r="C350">
        <v>12.8006024096386</v>
      </c>
      <c r="D350">
        <v>16913.3223444824</v>
      </c>
      <c r="E350">
        <v>0.79999999999999005</v>
      </c>
      <c r="F350">
        <v>173200.57180621801</v>
      </c>
      <c r="H350">
        <v>13530.657875585801</v>
      </c>
      <c r="I350">
        <v>13530.657875585801</v>
      </c>
      <c r="J350">
        <v>13530.657875585801</v>
      </c>
      <c r="K350">
        <v>13530.657875585801</v>
      </c>
      <c r="L350">
        <v>13530.657875585801</v>
      </c>
      <c r="M350">
        <v>13530.657875585801</v>
      </c>
      <c r="N350">
        <v>13530.657875585801</v>
      </c>
      <c r="O350">
        <v>13530.657875585801</v>
      </c>
      <c r="P350">
        <v>13530.657875585801</v>
      </c>
      <c r="Q350">
        <v>13530.657875585801</v>
      </c>
      <c r="R350">
        <v>13530.657875585801</v>
      </c>
      <c r="S350">
        <v>13530.657875585801</v>
      </c>
      <c r="T350">
        <v>10832.6772991895</v>
      </c>
      <c r="AN350" t="s">
        <v>752</v>
      </c>
      <c r="AO350" t="s">
        <v>1324</v>
      </c>
      <c r="AP350" t="s">
        <v>697</v>
      </c>
      <c r="AQ350" t="s">
        <v>309</v>
      </c>
      <c r="AR350" s="589" t="s">
        <v>569</v>
      </c>
      <c r="AS350" s="591" t="s">
        <v>569</v>
      </c>
      <c r="AT350" s="591" t="s">
        <v>1357</v>
      </c>
      <c r="AU350" t="s">
        <v>919</v>
      </c>
      <c r="AV350" t="s">
        <v>24</v>
      </c>
      <c r="AW350" t="s">
        <v>309</v>
      </c>
      <c r="AX350" t="s">
        <v>393</v>
      </c>
      <c r="BA350" s="423">
        <v>216500.71475777519</v>
      </c>
    </row>
    <row r="351" spans="1:53" x14ac:dyDescent="0.35">
      <c r="A351" t="s">
        <v>24</v>
      </c>
      <c r="B351" t="s">
        <v>919</v>
      </c>
      <c r="C351">
        <v>12.874935732647799</v>
      </c>
      <c r="D351">
        <v>23028.548897312001</v>
      </c>
      <c r="E351">
        <v>0.79999999999999005</v>
      </c>
      <c r="F351">
        <v>237192.869655221</v>
      </c>
      <c r="H351">
        <v>18422.839117849398</v>
      </c>
      <c r="I351">
        <v>18422.839117849398</v>
      </c>
      <c r="J351">
        <v>18422.839117849398</v>
      </c>
      <c r="K351">
        <v>18422.839117849398</v>
      </c>
      <c r="L351">
        <v>18422.839117849398</v>
      </c>
      <c r="M351">
        <v>18422.839117849398</v>
      </c>
      <c r="N351">
        <v>18422.839117849398</v>
      </c>
      <c r="O351">
        <v>18422.839117849398</v>
      </c>
      <c r="P351">
        <v>18422.839117849398</v>
      </c>
      <c r="Q351">
        <v>18422.839117849398</v>
      </c>
      <c r="R351">
        <v>18422.839117849398</v>
      </c>
      <c r="S351">
        <v>18422.839117849398</v>
      </c>
      <c r="T351">
        <v>16118.800241028101</v>
      </c>
      <c r="AN351" t="s">
        <v>752</v>
      </c>
      <c r="AO351" t="s">
        <v>1324</v>
      </c>
      <c r="AP351" t="s">
        <v>697</v>
      </c>
      <c r="AQ351" t="s">
        <v>309</v>
      </c>
      <c r="AR351" s="589" t="s">
        <v>569</v>
      </c>
      <c r="AS351" s="591" t="s">
        <v>569</v>
      </c>
      <c r="AT351" s="591" t="s">
        <v>1357</v>
      </c>
      <c r="AU351" t="s">
        <v>919</v>
      </c>
      <c r="AV351" t="s">
        <v>24</v>
      </c>
      <c r="AW351" t="s">
        <v>309</v>
      </c>
      <c r="AX351" t="s">
        <v>393</v>
      </c>
      <c r="BA351" s="423">
        <v>296491.08706902992</v>
      </c>
    </row>
    <row r="352" spans="1:53" x14ac:dyDescent="0.35">
      <c r="A352" t="s">
        <v>24</v>
      </c>
      <c r="B352" t="s">
        <v>919</v>
      </c>
      <c r="C352">
        <v>13.049267352185099</v>
      </c>
      <c r="D352">
        <v>467682.95727854001</v>
      </c>
      <c r="E352">
        <v>0.79999999999999005</v>
      </c>
      <c r="F352">
        <v>4882335.9564705202</v>
      </c>
      <c r="H352">
        <v>374146.36582282698</v>
      </c>
      <c r="I352">
        <v>374146.36582282698</v>
      </c>
      <c r="J352">
        <v>374146.36582282698</v>
      </c>
      <c r="K352">
        <v>374146.36582282698</v>
      </c>
      <c r="L352">
        <v>374146.36582282698</v>
      </c>
      <c r="M352">
        <v>374146.36582282698</v>
      </c>
      <c r="N352">
        <v>374146.36582282698</v>
      </c>
      <c r="O352">
        <v>374146.36582282698</v>
      </c>
      <c r="P352">
        <v>374146.36582282698</v>
      </c>
      <c r="Q352">
        <v>374146.36582282698</v>
      </c>
      <c r="R352">
        <v>374146.36582282698</v>
      </c>
      <c r="S352">
        <v>374146.36582282698</v>
      </c>
      <c r="T352">
        <v>374146.36582282698</v>
      </c>
      <c r="U352">
        <v>18433.2007737682</v>
      </c>
      <c r="AN352" t="s">
        <v>752</v>
      </c>
      <c r="AO352" t="s">
        <v>1324</v>
      </c>
      <c r="AP352" t="s">
        <v>697</v>
      </c>
      <c r="AQ352" t="s">
        <v>309</v>
      </c>
      <c r="AR352" s="589" t="s">
        <v>569</v>
      </c>
      <c r="AS352" s="591" t="s">
        <v>569</v>
      </c>
      <c r="AT352" s="591" t="s">
        <v>1357</v>
      </c>
      <c r="AU352" t="s">
        <v>919</v>
      </c>
      <c r="AV352" t="s">
        <v>24</v>
      </c>
      <c r="AW352" t="s">
        <v>309</v>
      </c>
      <c r="AX352" t="s">
        <v>393</v>
      </c>
      <c r="BA352" s="423">
        <v>6102919.9455882264</v>
      </c>
    </row>
    <row r="353" spans="1:53" x14ac:dyDescent="0.35">
      <c r="A353" t="s">
        <v>24</v>
      </c>
      <c r="B353" t="s">
        <v>919</v>
      </c>
      <c r="C353">
        <v>14.730265095728999</v>
      </c>
      <c r="D353">
        <v>67002.020379268099</v>
      </c>
      <c r="E353">
        <v>0.79999999999999005</v>
      </c>
      <c r="F353">
        <v>789566.01770883496</v>
      </c>
      <c r="H353">
        <v>53601.616303413801</v>
      </c>
      <c r="I353">
        <v>53601.616303413801</v>
      </c>
      <c r="J353">
        <v>53601.616303413801</v>
      </c>
      <c r="K353">
        <v>53601.616303413801</v>
      </c>
      <c r="L353">
        <v>53601.616303413801</v>
      </c>
      <c r="M353">
        <v>53601.616303413801</v>
      </c>
      <c r="N353">
        <v>53601.616303413801</v>
      </c>
      <c r="O353">
        <v>53601.616303413801</v>
      </c>
      <c r="P353">
        <v>53601.616303413801</v>
      </c>
      <c r="Q353">
        <v>53601.616303413801</v>
      </c>
      <c r="R353">
        <v>53601.616303413801</v>
      </c>
      <c r="S353">
        <v>53601.616303413801</v>
      </c>
      <c r="T353">
        <v>53601.616303413801</v>
      </c>
      <c r="U353">
        <v>53601.616303413801</v>
      </c>
      <c r="V353">
        <v>39143.389461041603</v>
      </c>
      <c r="AN353" t="s">
        <v>752</v>
      </c>
      <c r="AO353" t="s">
        <v>1324</v>
      </c>
      <c r="AP353" t="s">
        <v>697</v>
      </c>
      <c r="AQ353" t="s">
        <v>309</v>
      </c>
      <c r="AR353" s="589" t="s">
        <v>569</v>
      </c>
      <c r="AS353" s="591" t="s">
        <v>569</v>
      </c>
      <c r="AT353" s="591" t="s">
        <v>1357</v>
      </c>
      <c r="AU353" t="s">
        <v>919</v>
      </c>
      <c r="AV353" t="s">
        <v>24</v>
      </c>
      <c r="AW353" t="s">
        <v>309</v>
      </c>
      <c r="AX353" t="s">
        <v>393</v>
      </c>
      <c r="BA353" s="423">
        <v>986957.52213605598</v>
      </c>
    </row>
    <row r="354" spans="1:53" x14ac:dyDescent="0.35">
      <c r="A354" t="s">
        <v>24</v>
      </c>
      <c r="B354" t="s">
        <v>919</v>
      </c>
      <c r="C354">
        <v>14.7993045279669</v>
      </c>
      <c r="D354">
        <v>3415393.81367548</v>
      </c>
      <c r="E354">
        <v>0.79999999999999005</v>
      </c>
      <c r="F354">
        <v>40436362.505213603</v>
      </c>
      <c r="H354">
        <v>2732315.0509403502</v>
      </c>
      <c r="I354">
        <v>2732315.0509403502</v>
      </c>
      <c r="J354">
        <v>2732315.0509403502</v>
      </c>
      <c r="K354">
        <v>2732315.0509403502</v>
      </c>
      <c r="L354">
        <v>2732315.0509403502</v>
      </c>
      <c r="M354">
        <v>2732315.0509403502</v>
      </c>
      <c r="N354">
        <v>2732315.0509403502</v>
      </c>
      <c r="O354">
        <v>2732315.0509403502</v>
      </c>
      <c r="P354">
        <v>2732315.0509403502</v>
      </c>
      <c r="Q354">
        <v>2732315.0509403502</v>
      </c>
      <c r="R354">
        <v>2732315.0509403502</v>
      </c>
      <c r="S354">
        <v>2732315.0509403502</v>
      </c>
      <c r="T354">
        <v>2732315.0509403502</v>
      </c>
      <c r="U354">
        <v>2732315.0509403502</v>
      </c>
      <c r="V354">
        <v>2183951.79204873</v>
      </c>
      <c r="AN354" t="s">
        <v>752</v>
      </c>
      <c r="AO354" t="s">
        <v>1324</v>
      </c>
      <c r="AP354" t="s">
        <v>697</v>
      </c>
      <c r="AQ354" t="s">
        <v>309</v>
      </c>
      <c r="AR354" s="589" t="s">
        <v>569</v>
      </c>
      <c r="AS354" s="591" t="s">
        <v>569</v>
      </c>
      <c r="AT354" s="591" t="s">
        <v>1357</v>
      </c>
      <c r="AU354" t="s">
        <v>919</v>
      </c>
      <c r="AV354" t="s">
        <v>24</v>
      </c>
      <c r="AW354" t="s">
        <v>309</v>
      </c>
      <c r="AX354" t="s">
        <v>393</v>
      </c>
      <c r="BA354" s="423">
        <v>50545453.131517634</v>
      </c>
    </row>
    <row r="355" spans="1:53" x14ac:dyDescent="0.35">
      <c r="A355" t="s">
        <v>24</v>
      </c>
      <c r="B355" t="s">
        <v>919</v>
      </c>
      <c r="C355">
        <v>14.930014727540501</v>
      </c>
      <c r="D355">
        <v>1651400.39157402</v>
      </c>
      <c r="E355">
        <v>0.79999999999999005</v>
      </c>
      <c r="F355">
        <v>19724345.733812802</v>
      </c>
      <c r="H355">
        <v>1321120.3132592</v>
      </c>
      <c r="I355">
        <v>1321120.3132592</v>
      </c>
      <c r="J355">
        <v>1321120.3132592</v>
      </c>
      <c r="K355">
        <v>1321120.3132592</v>
      </c>
      <c r="L355">
        <v>1321120.3132592</v>
      </c>
      <c r="M355">
        <v>1321120.3132592</v>
      </c>
      <c r="N355">
        <v>1321120.3132592</v>
      </c>
      <c r="O355">
        <v>1321120.3132592</v>
      </c>
      <c r="P355">
        <v>1321120.3132592</v>
      </c>
      <c r="Q355">
        <v>1321120.3132592</v>
      </c>
      <c r="R355">
        <v>1321120.3132592</v>
      </c>
      <c r="S355">
        <v>1321120.3132592</v>
      </c>
      <c r="T355">
        <v>1321120.3132592</v>
      </c>
      <c r="U355">
        <v>1321120.3132592</v>
      </c>
      <c r="V355">
        <v>1228661.34818398</v>
      </c>
      <c r="AN355" t="s">
        <v>752</v>
      </c>
      <c r="AO355" t="s">
        <v>1324</v>
      </c>
      <c r="AP355" t="s">
        <v>697</v>
      </c>
      <c r="AQ355" t="s">
        <v>309</v>
      </c>
      <c r="AR355" s="589" t="s">
        <v>569</v>
      </c>
      <c r="AS355" s="591" t="s">
        <v>569</v>
      </c>
      <c r="AT355" s="591" t="s">
        <v>1357</v>
      </c>
      <c r="AU355" t="s">
        <v>919</v>
      </c>
      <c r="AV355" t="s">
        <v>24</v>
      </c>
      <c r="AW355" t="s">
        <v>309</v>
      </c>
      <c r="AX355" t="s">
        <v>393</v>
      </c>
      <c r="BA355" s="423">
        <v>24655432.167266309</v>
      </c>
    </row>
    <row r="356" spans="1:53" x14ac:dyDescent="0.35">
      <c r="A356" t="s">
        <v>24</v>
      </c>
      <c r="B356" t="s">
        <v>919</v>
      </c>
      <c r="C356">
        <v>15</v>
      </c>
      <c r="D356">
        <v>63381915.7242634</v>
      </c>
      <c r="E356">
        <v>0.79999999999999005</v>
      </c>
      <c r="F356">
        <v>760582988.69115102</v>
      </c>
      <c r="H356">
        <v>50705532.579410098</v>
      </c>
      <c r="I356">
        <v>50705532.579410098</v>
      </c>
      <c r="J356">
        <v>50705532.579410098</v>
      </c>
      <c r="K356">
        <v>50705532.579410098</v>
      </c>
      <c r="L356">
        <v>50705532.579410098</v>
      </c>
      <c r="M356">
        <v>50705532.579410098</v>
      </c>
      <c r="N356">
        <v>50705532.579410098</v>
      </c>
      <c r="O356">
        <v>50705532.579410098</v>
      </c>
      <c r="P356">
        <v>50705532.579410098</v>
      </c>
      <c r="Q356">
        <v>50705532.579410098</v>
      </c>
      <c r="R356">
        <v>50705532.579410098</v>
      </c>
      <c r="S356">
        <v>50705532.579410098</v>
      </c>
      <c r="T356">
        <v>50705532.579410098</v>
      </c>
      <c r="U356">
        <v>50705532.579410098</v>
      </c>
      <c r="V356">
        <v>50705532.579410098</v>
      </c>
      <c r="AN356" t="s">
        <v>752</v>
      </c>
      <c r="AO356" t="s">
        <v>1324</v>
      </c>
      <c r="AP356" t="s">
        <v>697</v>
      </c>
      <c r="AQ356" t="s">
        <v>309</v>
      </c>
      <c r="AR356" s="589" t="s">
        <v>569</v>
      </c>
      <c r="AS356" s="591" t="s">
        <v>569</v>
      </c>
      <c r="AT356" s="591" t="s">
        <v>1357</v>
      </c>
      <c r="AU356" t="s">
        <v>919</v>
      </c>
      <c r="AV356" t="s">
        <v>24</v>
      </c>
      <c r="AW356" t="s">
        <v>309</v>
      </c>
      <c r="AX356" t="s">
        <v>393</v>
      </c>
      <c r="BA356" s="423">
        <v>950728735.86395061</v>
      </c>
    </row>
    <row r="357" spans="1:53" x14ac:dyDescent="0.35">
      <c r="A357" t="s">
        <v>72</v>
      </c>
      <c r="B357" t="s">
        <v>920</v>
      </c>
      <c r="C357">
        <v>12.146208018097999</v>
      </c>
      <c r="D357">
        <v>167732.593215484</v>
      </c>
      <c r="E357">
        <v>0.77</v>
      </c>
      <c r="F357">
        <v>1568732.5258299201</v>
      </c>
      <c r="H357">
        <v>129154.096775923</v>
      </c>
      <c r="I357">
        <v>129154.096775923</v>
      </c>
      <c r="J357">
        <v>129154.096775923</v>
      </c>
      <c r="K357">
        <v>129154.096775923</v>
      </c>
      <c r="L357">
        <v>129154.096775923</v>
      </c>
      <c r="M357">
        <v>129154.096775923</v>
      </c>
      <c r="N357">
        <v>129154.096775923</v>
      </c>
      <c r="O357">
        <v>129154.096775923</v>
      </c>
      <c r="P357">
        <v>129154.096775923</v>
      </c>
      <c r="Q357">
        <v>129154.096775923</v>
      </c>
      <c r="R357">
        <v>129154.096775923</v>
      </c>
      <c r="S357">
        <v>129154.096775923</v>
      </c>
      <c r="T357">
        <v>18883.364518844901</v>
      </c>
      <c r="AN357" t="s">
        <v>752</v>
      </c>
      <c r="AO357" t="s">
        <v>1324</v>
      </c>
      <c r="AP357" t="s">
        <v>697</v>
      </c>
      <c r="AQ357" t="s">
        <v>309</v>
      </c>
      <c r="AS357" s="591" t="s">
        <v>1358</v>
      </c>
      <c r="AT357" s="591" t="s">
        <v>1358</v>
      </c>
      <c r="AV357" t="s">
        <v>24</v>
      </c>
      <c r="AW357" t="s">
        <v>309</v>
      </c>
      <c r="AX357" t="s">
        <v>393</v>
      </c>
      <c r="BA357" s="423">
        <v>2037314.9686102858</v>
      </c>
    </row>
    <row r="358" spans="1:53" x14ac:dyDescent="0.35">
      <c r="A358" t="s">
        <v>72</v>
      </c>
      <c r="B358" t="s">
        <v>921</v>
      </c>
      <c r="C358">
        <v>14.986278512942</v>
      </c>
      <c r="D358">
        <v>2576.6696188700398</v>
      </c>
      <c r="E358">
        <v>0.77</v>
      </c>
      <c r="F358">
        <v>29733.310179051401</v>
      </c>
      <c r="H358">
        <v>1984.03560652993</v>
      </c>
      <c r="I358">
        <v>1984.03560652993</v>
      </c>
      <c r="J358">
        <v>1984.03560652993</v>
      </c>
      <c r="K358">
        <v>1984.03560652993</v>
      </c>
      <c r="L358">
        <v>1984.03560652993</v>
      </c>
      <c r="M358">
        <v>1984.03560652993</v>
      </c>
      <c r="N358">
        <v>1984.03560652993</v>
      </c>
      <c r="O358">
        <v>1984.03560652993</v>
      </c>
      <c r="P358">
        <v>1984.03560652993</v>
      </c>
      <c r="Q358">
        <v>1984.03560652993</v>
      </c>
      <c r="R358">
        <v>1984.03560652993</v>
      </c>
      <c r="S358">
        <v>1984.03560652993</v>
      </c>
      <c r="T358">
        <v>1984.03560652993</v>
      </c>
      <c r="U358">
        <v>1984.03560652993</v>
      </c>
      <c r="V358">
        <v>1956.8116876323199</v>
      </c>
      <c r="AN358" t="s">
        <v>752</v>
      </c>
      <c r="AO358" t="s">
        <v>1324</v>
      </c>
      <c r="AP358" t="s">
        <v>697</v>
      </c>
      <c r="AQ358" t="s">
        <v>309</v>
      </c>
      <c r="AS358" s="591" t="s">
        <v>1358</v>
      </c>
      <c r="AT358" s="591" t="s">
        <v>1358</v>
      </c>
      <c r="AV358" t="s">
        <v>24</v>
      </c>
      <c r="AW358" t="s">
        <v>309</v>
      </c>
      <c r="AX358" t="s">
        <v>393</v>
      </c>
      <c r="BA358" s="423">
        <v>38614.688544222598</v>
      </c>
    </row>
    <row r="359" spans="1:53" x14ac:dyDescent="0.35">
      <c r="A359" t="s">
        <v>72</v>
      </c>
      <c r="B359" t="s">
        <v>922</v>
      </c>
      <c r="C359">
        <v>7.2452963911874804</v>
      </c>
      <c r="D359">
        <v>1793226.7585501701</v>
      </c>
      <c r="E359">
        <v>0.77</v>
      </c>
      <c r="F359">
        <v>4875311.23132711</v>
      </c>
      <c r="H359">
        <v>1380784.60408363</v>
      </c>
      <c r="I359">
        <v>1380784.60408363</v>
      </c>
      <c r="J359">
        <v>402978.566990247</v>
      </c>
      <c r="K359">
        <v>402978.566990247</v>
      </c>
      <c r="L359">
        <v>402978.566990247</v>
      </c>
      <c r="M359">
        <v>402978.566990247</v>
      </c>
      <c r="N359">
        <v>402978.566990247</v>
      </c>
      <c r="O359">
        <v>98849.188208609805</v>
      </c>
      <c r="AN359" t="s">
        <v>752</v>
      </c>
      <c r="AO359" t="s">
        <v>1324</v>
      </c>
      <c r="AP359" t="s">
        <v>697</v>
      </c>
      <c r="AQ359" t="s">
        <v>309</v>
      </c>
      <c r="AS359" s="591" t="s">
        <v>1344</v>
      </c>
      <c r="AT359" s="591" t="s">
        <v>1344</v>
      </c>
      <c r="AU359" t="s">
        <v>1344</v>
      </c>
      <c r="AV359" t="s">
        <v>24</v>
      </c>
      <c r="AW359" t="s">
        <v>309</v>
      </c>
      <c r="AX359" t="s">
        <v>393</v>
      </c>
      <c r="BA359" s="423">
        <v>6331573.0276975455</v>
      </c>
    </row>
    <row r="360" spans="1:53" x14ac:dyDescent="0.35">
      <c r="A360" t="s">
        <v>72</v>
      </c>
      <c r="B360" t="s">
        <v>923</v>
      </c>
      <c r="C360">
        <v>14.996694192357699</v>
      </c>
      <c r="D360">
        <v>27644.941534561702</v>
      </c>
      <c r="E360">
        <v>0.77</v>
      </c>
      <c r="F360">
        <v>123314.431100965</v>
      </c>
      <c r="H360">
        <v>21286.604981612501</v>
      </c>
      <c r="I360">
        <v>21286.604981612501</v>
      </c>
      <c r="J360">
        <v>6212.4429445464102</v>
      </c>
      <c r="K360">
        <v>6212.4429445464102</v>
      </c>
      <c r="L360">
        <v>6212.4429445464102</v>
      </c>
      <c r="M360">
        <v>6212.4429445464102</v>
      </c>
      <c r="N360">
        <v>6212.4429445464102</v>
      </c>
      <c r="O360">
        <v>6212.4429445464102</v>
      </c>
      <c r="P360">
        <v>6212.4429445464102</v>
      </c>
      <c r="Q360">
        <v>6212.4429445464102</v>
      </c>
      <c r="R360">
        <v>6212.4429445464102</v>
      </c>
      <c r="S360">
        <v>6212.4429445464102</v>
      </c>
      <c r="T360">
        <v>6212.4429445464102</v>
      </c>
      <c r="U360">
        <v>6212.4429445464102</v>
      </c>
      <c r="V360">
        <v>6191.90580318297</v>
      </c>
      <c r="AN360" t="s">
        <v>752</v>
      </c>
      <c r="AO360" t="s">
        <v>1324</v>
      </c>
      <c r="AP360" t="s">
        <v>697</v>
      </c>
      <c r="AQ360" t="s">
        <v>309</v>
      </c>
      <c r="AS360" s="591" t="s">
        <v>1344</v>
      </c>
      <c r="AT360" s="591" t="s">
        <v>1344</v>
      </c>
      <c r="AU360" t="s">
        <v>1344</v>
      </c>
      <c r="AV360" t="s">
        <v>24</v>
      </c>
      <c r="AW360" t="s">
        <v>309</v>
      </c>
      <c r="AX360" t="s">
        <v>393</v>
      </c>
      <c r="BA360" s="423">
        <v>160148.61181943506</v>
      </c>
    </row>
    <row r="361" spans="1:53" x14ac:dyDescent="0.35">
      <c r="A361" t="s">
        <v>72</v>
      </c>
      <c r="B361" t="s">
        <v>924</v>
      </c>
      <c r="C361">
        <v>15.000000000000499</v>
      </c>
      <c r="D361">
        <v>2268.7256467723901</v>
      </c>
      <c r="E361">
        <v>0.61</v>
      </c>
      <c r="F361">
        <v>20758.839667968099</v>
      </c>
      <c r="H361">
        <v>1383.9226445311599</v>
      </c>
      <c r="I361">
        <v>1383.9226445311599</v>
      </c>
      <c r="J361">
        <v>1383.9226445311599</v>
      </c>
      <c r="K361">
        <v>1383.9226445311599</v>
      </c>
      <c r="L361">
        <v>1383.9226445311599</v>
      </c>
      <c r="M361">
        <v>1383.9226445311599</v>
      </c>
      <c r="N361">
        <v>1383.9226445311599</v>
      </c>
      <c r="O361">
        <v>1383.9226445311599</v>
      </c>
      <c r="P361">
        <v>1383.9226445311599</v>
      </c>
      <c r="Q361">
        <v>1383.9226445311599</v>
      </c>
      <c r="R361">
        <v>1383.9226445311599</v>
      </c>
      <c r="S361">
        <v>1383.9226445311599</v>
      </c>
      <c r="T361">
        <v>1383.9226445311599</v>
      </c>
      <c r="U361">
        <v>1383.9226445311599</v>
      </c>
      <c r="V361">
        <v>1383.9226445311599</v>
      </c>
      <c r="W361">
        <v>6.9079366780267904E-10</v>
      </c>
      <c r="AN361" t="s">
        <v>752</v>
      </c>
      <c r="AO361" t="s">
        <v>1324</v>
      </c>
      <c r="AP361" t="s">
        <v>697</v>
      </c>
      <c r="AQ361" t="s">
        <v>309</v>
      </c>
      <c r="AS361" s="591" t="s">
        <v>1359</v>
      </c>
      <c r="AT361" s="591" t="s">
        <v>1359</v>
      </c>
      <c r="AU361" t="s">
        <v>1359</v>
      </c>
      <c r="AV361" t="s">
        <v>24</v>
      </c>
      <c r="AW361" t="s">
        <v>309</v>
      </c>
      <c r="AX361" t="s">
        <v>393</v>
      </c>
      <c r="BA361" s="423">
        <v>34030.884701587049</v>
      </c>
    </row>
    <row r="362" spans="1:53" x14ac:dyDescent="0.35">
      <c r="A362" t="s">
        <v>72</v>
      </c>
      <c r="B362" t="s">
        <v>925</v>
      </c>
      <c r="C362">
        <v>12.146208018097999</v>
      </c>
      <c r="D362">
        <v>9314.6735846400006</v>
      </c>
      <c r="E362">
        <v>0.78</v>
      </c>
      <c r="F362">
        <v>88247.611124181596</v>
      </c>
      <c r="H362">
        <v>7265.4453960192004</v>
      </c>
      <c r="I362">
        <v>7265.4453960192004</v>
      </c>
      <c r="J362">
        <v>7265.4453960192004</v>
      </c>
      <c r="K362">
        <v>7265.4453960192004</v>
      </c>
      <c r="L362">
        <v>7265.4453960192004</v>
      </c>
      <c r="M362">
        <v>7265.4453960192004</v>
      </c>
      <c r="N362">
        <v>7265.4453960192004</v>
      </c>
      <c r="O362">
        <v>7265.4453960192004</v>
      </c>
      <c r="P362">
        <v>7265.4453960192004</v>
      </c>
      <c r="Q362">
        <v>7265.4453960192004</v>
      </c>
      <c r="R362">
        <v>7265.4453960192004</v>
      </c>
      <c r="S362">
        <v>7265.4453960192004</v>
      </c>
      <c r="T362">
        <v>1062.2663719512</v>
      </c>
      <c r="AN362" t="s">
        <v>752</v>
      </c>
      <c r="AO362" t="s">
        <v>1324</v>
      </c>
      <c r="AP362" t="s">
        <v>697</v>
      </c>
      <c r="AQ362" t="s">
        <v>309</v>
      </c>
      <c r="AS362" s="591" t="s">
        <v>1358</v>
      </c>
      <c r="AT362" s="591" t="s">
        <v>1358</v>
      </c>
      <c r="AV362" t="s">
        <v>24</v>
      </c>
      <c r="AW362" t="s">
        <v>309</v>
      </c>
      <c r="AX362" t="s">
        <v>393</v>
      </c>
      <c r="BA362" s="423">
        <v>113137.96297971999</v>
      </c>
    </row>
    <row r="363" spans="1:53" x14ac:dyDescent="0.35">
      <c r="A363" t="s">
        <v>72</v>
      </c>
      <c r="B363" t="s">
        <v>926</v>
      </c>
      <c r="C363">
        <v>14.986278512942</v>
      </c>
      <c r="D363">
        <v>111.607039257984</v>
      </c>
      <c r="E363">
        <v>0.78</v>
      </c>
      <c r="F363">
        <v>1304.6078559734999</v>
      </c>
      <c r="H363">
        <v>87.053490621227496</v>
      </c>
      <c r="I363">
        <v>87.053490621227496</v>
      </c>
      <c r="J363">
        <v>87.053490621227496</v>
      </c>
      <c r="K363">
        <v>87.053490621227496</v>
      </c>
      <c r="L363">
        <v>87.053490621227496</v>
      </c>
      <c r="M363">
        <v>87.053490621227496</v>
      </c>
      <c r="N363">
        <v>87.053490621227496</v>
      </c>
      <c r="O363">
        <v>87.053490621227496</v>
      </c>
      <c r="P363">
        <v>87.053490621227496</v>
      </c>
      <c r="Q363">
        <v>87.053490621227496</v>
      </c>
      <c r="R363">
        <v>87.053490621227496</v>
      </c>
      <c r="S363">
        <v>87.053490621227496</v>
      </c>
      <c r="T363">
        <v>87.053490621227496</v>
      </c>
      <c r="U363">
        <v>87.053490621227496</v>
      </c>
      <c r="V363">
        <v>85.858987276314707</v>
      </c>
      <c r="AN363" t="s">
        <v>752</v>
      </c>
      <c r="AO363" t="s">
        <v>1324</v>
      </c>
      <c r="AP363" t="s">
        <v>697</v>
      </c>
      <c r="AQ363" t="s">
        <v>309</v>
      </c>
      <c r="AS363" s="591" t="s">
        <v>1358</v>
      </c>
      <c r="AT363" s="591" t="s">
        <v>1358</v>
      </c>
      <c r="AV363" t="s">
        <v>24</v>
      </c>
      <c r="AW363" t="s">
        <v>309</v>
      </c>
      <c r="AX363" t="s">
        <v>393</v>
      </c>
      <c r="BA363" s="423">
        <v>1672.5741743249998</v>
      </c>
    </row>
    <row r="364" spans="1:53" x14ac:dyDescent="0.35">
      <c r="A364" t="s">
        <v>72</v>
      </c>
      <c r="B364" t="s">
        <v>927</v>
      </c>
      <c r="C364">
        <v>7.2452963911874804</v>
      </c>
      <c r="D364">
        <v>6229574.5931162704</v>
      </c>
      <c r="E364">
        <v>0.78</v>
      </c>
      <c r="F364">
        <v>17156527.9729385</v>
      </c>
      <c r="H364">
        <v>4859068.1826306898</v>
      </c>
      <c r="I364">
        <v>4859068.1826306898</v>
      </c>
      <c r="J364">
        <v>1418107.0149199199</v>
      </c>
      <c r="K364">
        <v>1418107.0149199199</v>
      </c>
      <c r="L364">
        <v>1418107.0149199199</v>
      </c>
      <c r="M364">
        <v>1418107.0149199199</v>
      </c>
      <c r="N364">
        <v>1418107.0149199199</v>
      </c>
      <c r="O364">
        <v>347856.533077506</v>
      </c>
      <c r="AN364" t="s">
        <v>752</v>
      </c>
      <c r="AO364" t="s">
        <v>1324</v>
      </c>
      <c r="AP364" t="s">
        <v>697</v>
      </c>
      <c r="AQ364" t="s">
        <v>309</v>
      </c>
      <c r="AS364" s="591" t="s">
        <v>1344</v>
      </c>
      <c r="AT364" s="591" t="s">
        <v>1344</v>
      </c>
      <c r="AU364" t="s">
        <v>1344</v>
      </c>
      <c r="AV364" t="s">
        <v>24</v>
      </c>
      <c r="AW364" t="s">
        <v>309</v>
      </c>
      <c r="AX364" t="s">
        <v>393</v>
      </c>
      <c r="BA364" s="423">
        <v>21995548.683254488</v>
      </c>
    </row>
    <row r="365" spans="1:53" x14ac:dyDescent="0.35">
      <c r="A365" t="s">
        <v>72</v>
      </c>
      <c r="B365" t="s">
        <v>928</v>
      </c>
      <c r="C365">
        <v>14.996694192357699</v>
      </c>
      <c r="D365">
        <v>74906.848692236395</v>
      </c>
      <c r="E365">
        <v>0.78</v>
      </c>
      <c r="F365">
        <v>338472.689431782</v>
      </c>
      <c r="H365">
        <v>58427.341979944402</v>
      </c>
      <c r="I365">
        <v>58427.341979944402</v>
      </c>
      <c r="J365">
        <v>17051.875053135402</v>
      </c>
      <c r="K365">
        <v>17051.875053135402</v>
      </c>
      <c r="L365">
        <v>17051.875053135402</v>
      </c>
      <c r="M365">
        <v>17051.875053135402</v>
      </c>
      <c r="N365">
        <v>17051.875053135402</v>
      </c>
      <c r="O365">
        <v>17051.875053135402</v>
      </c>
      <c r="P365">
        <v>17051.875053135402</v>
      </c>
      <c r="Q365">
        <v>17051.875053135402</v>
      </c>
      <c r="R365">
        <v>17051.875053135402</v>
      </c>
      <c r="S365">
        <v>17051.875053135402</v>
      </c>
      <c r="T365">
        <v>17051.875053135402</v>
      </c>
      <c r="U365">
        <v>17051.875053135402</v>
      </c>
      <c r="V365">
        <v>16995.504834269199</v>
      </c>
      <c r="AN365" t="s">
        <v>752</v>
      </c>
      <c r="AO365" t="s">
        <v>1324</v>
      </c>
      <c r="AP365" t="s">
        <v>697</v>
      </c>
      <c r="AQ365" t="s">
        <v>309</v>
      </c>
      <c r="AS365" s="591" t="s">
        <v>1344</v>
      </c>
      <c r="AT365" s="591" t="s">
        <v>1344</v>
      </c>
      <c r="AU365" t="s">
        <v>1344</v>
      </c>
      <c r="AV365" t="s">
        <v>24</v>
      </c>
      <c r="AW365" t="s">
        <v>309</v>
      </c>
      <c r="AX365" t="s">
        <v>393</v>
      </c>
      <c r="BA365" s="423">
        <v>433939.34542536153</v>
      </c>
    </row>
    <row r="366" spans="1:53" x14ac:dyDescent="0.35">
      <c r="A366" t="s">
        <v>72</v>
      </c>
      <c r="B366" t="s">
        <v>929</v>
      </c>
      <c r="C366">
        <v>12.146208018097999</v>
      </c>
      <c r="D366">
        <v>303254.035835783</v>
      </c>
      <c r="E366">
        <v>0.78</v>
      </c>
      <c r="F366">
        <v>2873041.5492395498</v>
      </c>
      <c r="H366">
        <v>236538.147951911</v>
      </c>
      <c r="I366">
        <v>236538.147951911</v>
      </c>
      <c r="J366">
        <v>236538.147951911</v>
      </c>
      <c r="K366">
        <v>236538.147951911</v>
      </c>
      <c r="L366">
        <v>236538.147951911</v>
      </c>
      <c r="M366">
        <v>236538.147951911</v>
      </c>
      <c r="N366">
        <v>236538.147951911</v>
      </c>
      <c r="O366">
        <v>236538.147951911</v>
      </c>
      <c r="P366">
        <v>236538.147951911</v>
      </c>
      <c r="Q366">
        <v>236538.147951911</v>
      </c>
      <c r="R366">
        <v>236538.147951911</v>
      </c>
      <c r="S366">
        <v>236538.147951911</v>
      </c>
      <c r="T366">
        <v>34583.773816620203</v>
      </c>
      <c r="AN366" t="s">
        <v>752</v>
      </c>
      <c r="AO366" t="s">
        <v>1324</v>
      </c>
      <c r="AP366" t="s">
        <v>697</v>
      </c>
      <c r="AQ366" t="s">
        <v>309</v>
      </c>
      <c r="AS366" s="591" t="s">
        <v>1358</v>
      </c>
      <c r="AT366" s="591" t="s">
        <v>1358</v>
      </c>
      <c r="AV366" t="s">
        <v>24</v>
      </c>
      <c r="AW366" t="s">
        <v>309</v>
      </c>
      <c r="AX366" t="s">
        <v>393</v>
      </c>
      <c r="BA366" s="423">
        <v>3683386.6015891661</v>
      </c>
    </row>
    <row r="367" spans="1:53" x14ac:dyDescent="0.35">
      <c r="A367" t="s">
        <v>72</v>
      </c>
      <c r="B367" t="s">
        <v>930</v>
      </c>
      <c r="C367">
        <v>14.986278512942</v>
      </c>
      <c r="D367">
        <v>4880.35316641995</v>
      </c>
      <c r="E367">
        <v>0.78</v>
      </c>
      <c r="F367">
        <v>57047.898798920403</v>
      </c>
      <c r="H367">
        <v>3806.6754698075601</v>
      </c>
      <c r="I367">
        <v>3806.6754698075601</v>
      </c>
      <c r="J367">
        <v>3806.6754698075601</v>
      </c>
      <c r="K367">
        <v>3806.6754698075601</v>
      </c>
      <c r="L367">
        <v>3806.6754698075601</v>
      </c>
      <c r="M367">
        <v>3806.6754698075601</v>
      </c>
      <c r="N367">
        <v>3806.6754698075601</v>
      </c>
      <c r="O367">
        <v>3806.6754698075601</v>
      </c>
      <c r="P367">
        <v>3806.6754698075601</v>
      </c>
      <c r="Q367">
        <v>3806.6754698075601</v>
      </c>
      <c r="R367">
        <v>3806.6754698075601</v>
      </c>
      <c r="S367">
        <v>3806.6754698075601</v>
      </c>
      <c r="T367">
        <v>3806.6754698075601</v>
      </c>
      <c r="U367">
        <v>3806.6754698075601</v>
      </c>
      <c r="V367">
        <v>3754.4422216145899</v>
      </c>
      <c r="AN367" t="s">
        <v>752</v>
      </c>
      <c r="AO367" t="s">
        <v>1324</v>
      </c>
      <c r="AP367" t="s">
        <v>697</v>
      </c>
      <c r="AQ367" t="s">
        <v>309</v>
      </c>
      <c r="AS367" s="591" t="s">
        <v>1358</v>
      </c>
      <c r="AT367" s="591" t="s">
        <v>1358</v>
      </c>
      <c r="AV367" t="s">
        <v>24</v>
      </c>
      <c r="AW367" t="s">
        <v>309</v>
      </c>
      <c r="AX367" t="s">
        <v>393</v>
      </c>
      <c r="BA367" s="423">
        <v>73138.331793487698</v>
      </c>
    </row>
    <row r="368" spans="1:53" x14ac:dyDescent="0.35">
      <c r="A368" t="s">
        <v>72</v>
      </c>
      <c r="B368" t="s">
        <v>931</v>
      </c>
      <c r="C368">
        <v>7.2452963911874804</v>
      </c>
      <c r="D368">
        <v>1897572.45989848</v>
      </c>
      <c r="E368">
        <v>0.78</v>
      </c>
      <c r="F368">
        <v>5433911.6624998003</v>
      </c>
      <c r="H368">
        <v>1480106.5187208201</v>
      </c>
      <c r="I368">
        <v>1480106.5187208201</v>
      </c>
      <c r="J368">
        <v>471603.21182501299</v>
      </c>
      <c r="K368">
        <v>471603.21182501299</v>
      </c>
      <c r="L368">
        <v>471603.21182501299</v>
      </c>
      <c r="M368">
        <v>471603.21182501299</v>
      </c>
      <c r="N368">
        <v>471603.21182501299</v>
      </c>
      <c r="O368">
        <v>115682.565933101</v>
      </c>
      <c r="AN368" t="s">
        <v>752</v>
      </c>
      <c r="AO368" t="s">
        <v>1324</v>
      </c>
      <c r="AP368" t="s">
        <v>697</v>
      </c>
      <c r="AQ368" t="s">
        <v>309</v>
      </c>
      <c r="AS368" s="591" t="s">
        <v>1344</v>
      </c>
      <c r="AT368" s="591" t="s">
        <v>1344</v>
      </c>
      <c r="AU368" t="s">
        <v>1344</v>
      </c>
      <c r="AV368" t="s">
        <v>24</v>
      </c>
      <c r="AW368" t="s">
        <v>309</v>
      </c>
      <c r="AX368" t="s">
        <v>393</v>
      </c>
      <c r="BA368" s="423">
        <v>6966553.4134612819</v>
      </c>
    </row>
    <row r="369" spans="1:53" x14ac:dyDescent="0.35">
      <c r="A369" t="s">
        <v>72</v>
      </c>
      <c r="B369" t="s">
        <v>932</v>
      </c>
      <c r="C369">
        <v>14.996694192357699</v>
      </c>
      <c r="D369">
        <v>30646.594341205899</v>
      </c>
      <c r="E369">
        <v>0.78</v>
      </c>
      <c r="F369">
        <v>146799.18435829401</v>
      </c>
      <c r="H369">
        <v>23904.3435861406</v>
      </c>
      <c r="I369">
        <v>23904.3435861406</v>
      </c>
      <c r="J369">
        <v>7616.59047453935</v>
      </c>
      <c r="K369">
        <v>7616.59047453935</v>
      </c>
      <c r="L369">
        <v>7616.59047453935</v>
      </c>
      <c r="M369">
        <v>7616.59047453935</v>
      </c>
      <c r="N369">
        <v>7616.59047453935</v>
      </c>
      <c r="O369">
        <v>7616.59047453935</v>
      </c>
      <c r="P369">
        <v>7616.59047453935</v>
      </c>
      <c r="Q369">
        <v>7616.59047453935</v>
      </c>
      <c r="R369">
        <v>7616.59047453935</v>
      </c>
      <c r="S369">
        <v>7616.59047453935</v>
      </c>
      <c r="T369">
        <v>7616.59047453935</v>
      </c>
      <c r="U369">
        <v>7616.59047453935</v>
      </c>
      <c r="V369">
        <v>7591.4114915403397</v>
      </c>
      <c r="AN369" t="s">
        <v>752</v>
      </c>
      <c r="AO369" t="s">
        <v>1324</v>
      </c>
      <c r="AP369" t="s">
        <v>697</v>
      </c>
      <c r="AQ369" t="s">
        <v>309</v>
      </c>
      <c r="AS369" s="591" t="s">
        <v>1344</v>
      </c>
      <c r="AT369" s="591" t="s">
        <v>1344</v>
      </c>
      <c r="AU369" t="s">
        <v>1344</v>
      </c>
      <c r="AV369" t="s">
        <v>24</v>
      </c>
      <c r="AW369" t="s">
        <v>309</v>
      </c>
      <c r="AX369" t="s">
        <v>393</v>
      </c>
      <c r="BA369" s="423">
        <v>188204.08251063334</v>
      </c>
    </row>
    <row r="370" spans="1:53" x14ac:dyDescent="0.35">
      <c r="A370" t="s">
        <v>72</v>
      </c>
      <c r="B370" t="s">
        <v>933</v>
      </c>
      <c r="C370">
        <v>14.9999999999996</v>
      </c>
      <c r="D370">
        <v>17790.1442584242</v>
      </c>
      <c r="E370">
        <v>0.78</v>
      </c>
      <c r="F370">
        <v>208144.687823557</v>
      </c>
      <c r="H370">
        <v>13876.312521570901</v>
      </c>
      <c r="I370">
        <v>13876.312521570901</v>
      </c>
      <c r="J370">
        <v>13876.312521570901</v>
      </c>
      <c r="K370">
        <v>13876.312521570901</v>
      </c>
      <c r="L370">
        <v>13876.312521570901</v>
      </c>
      <c r="M370">
        <v>13876.312521570901</v>
      </c>
      <c r="N370">
        <v>13876.312521570901</v>
      </c>
      <c r="O370">
        <v>13876.312521570901</v>
      </c>
      <c r="P370">
        <v>13876.312521570901</v>
      </c>
      <c r="Q370">
        <v>13876.312521570901</v>
      </c>
      <c r="R370">
        <v>13876.312521570901</v>
      </c>
      <c r="S370">
        <v>13876.312521570901</v>
      </c>
      <c r="T370">
        <v>13876.312521570901</v>
      </c>
      <c r="U370">
        <v>13876.312521570901</v>
      </c>
      <c r="V370">
        <v>13876.3125215653</v>
      </c>
      <c r="AN370" t="s">
        <v>752</v>
      </c>
      <c r="AO370" t="s">
        <v>1324</v>
      </c>
      <c r="AP370" t="s">
        <v>697</v>
      </c>
      <c r="AQ370" t="s">
        <v>309</v>
      </c>
      <c r="AS370" s="591" t="s">
        <v>1344</v>
      </c>
      <c r="AT370" s="591" t="s">
        <v>1344</v>
      </c>
      <c r="AU370" t="s">
        <v>1344</v>
      </c>
      <c r="AV370" t="s">
        <v>24</v>
      </c>
      <c r="AW370" t="s">
        <v>309</v>
      </c>
      <c r="AX370" t="s">
        <v>393</v>
      </c>
      <c r="BA370" s="423">
        <v>266852.1638763551</v>
      </c>
    </row>
    <row r="371" spans="1:53" x14ac:dyDescent="0.35">
      <c r="A371" t="s">
        <v>72</v>
      </c>
      <c r="B371" t="s">
        <v>934</v>
      </c>
      <c r="C371">
        <v>15.000000000000499</v>
      </c>
      <c r="D371">
        <v>142.8339576768</v>
      </c>
      <c r="E371">
        <v>0.75</v>
      </c>
      <c r="F371">
        <v>1606.8820238640501</v>
      </c>
      <c r="H371">
        <v>107.12546825760001</v>
      </c>
      <c r="I371">
        <v>107.12546825760001</v>
      </c>
      <c r="J371">
        <v>107.12546825760001</v>
      </c>
      <c r="K371">
        <v>107.12546825760001</v>
      </c>
      <c r="L371">
        <v>107.12546825760001</v>
      </c>
      <c r="M371">
        <v>107.12546825760001</v>
      </c>
      <c r="N371">
        <v>107.12546825760001</v>
      </c>
      <c r="O371">
        <v>107.12546825760001</v>
      </c>
      <c r="P371">
        <v>107.12546825760001</v>
      </c>
      <c r="Q371">
        <v>107.12546825760001</v>
      </c>
      <c r="R371">
        <v>107.12546825760001</v>
      </c>
      <c r="S371">
        <v>107.12546825760001</v>
      </c>
      <c r="T371">
        <v>107.12546825760001</v>
      </c>
      <c r="U371">
        <v>107.12546825760001</v>
      </c>
      <c r="V371">
        <v>107.12546825760001</v>
      </c>
      <c r="W371">
        <v>5.3472349357949197E-11</v>
      </c>
      <c r="AN371" t="s">
        <v>752</v>
      </c>
      <c r="AO371" t="s">
        <v>1324</v>
      </c>
      <c r="AP371" t="s">
        <v>697</v>
      </c>
      <c r="AQ371" t="s">
        <v>309</v>
      </c>
      <c r="AS371" s="591" t="s">
        <v>1359</v>
      </c>
      <c r="AT371" s="591" t="s">
        <v>1359</v>
      </c>
      <c r="AU371" t="s">
        <v>1359</v>
      </c>
      <c r="AV371" t="s">
        <v>24</v>
      </c>
      <c r="AW371" t="s">
        <v>309</v>
      </c>
      <c r="AX371" t="s">
        <v>393</v>
      </c>
      <c r="BA371" s="423">
        <v>2142.5093651520669</v>
      </c>
    </row>
    <row r="372" spans="1:53" x14ac:dyDescent="0.35">
      <c r="A372" t="s">
        <v>935</v>
      </c>
      <c r="B372" t="s">
        <v>936</v>
      </c>
      <c r="C372">
        <v>12</v>
      </c>
      <c r="D372">
        <v>75037605.3785173</v>
      </c>
      <c r="E372">
        <v>1</v>
      </c>
      <c r="F372">
        <v>900451264.54220796</v>
      </c>
      <c r="H372">
        <v>75037605.3785173</v>
      </c>
      <c r="I372">
        <v>75037605.3785173</v>
      </c>
      <c r="J372">
        <v>75037605.3785173</v>
      </c>
      <c r="K372">
        <v>75037605.3785173</v>
      </c>
      <c r="L372">
        <v>75037605.3785173</v>
      </c>
      <c r="M372">
        <v>75037605.3785173</v>
      </c>
      <c r="N372">
        <v>75037605.3785173</v>
      </c>
      <c r="O372">
        <v>75037605.3785173</v>
      </c>
      <c r="P372">
        <v>75037605.3785173</v>
      </c>
      <c r="Q372">
        <v>75037605.3785173</v>
      </c>
      <c r="R372">
        <v>75037605.3785173</v>
      </c>
      <c r="S372">
        <v>75037605.3785173</v>
      </c>
      <c r="AN372" t="s">
        <v>752</v>
      </c>
      <c r="AO372" t="s">
        <v>1295</v>
      </c>
      <c r="AP372" t="s">
        <v>263</v>
      </c>
      <c r="AQ372" t="s">
        <v>309</v>
      </c>
      <c r="AS372" s="591" t="s">
        <v>1360</v>
      </c>
      <c r="AT372" s="591" t="s">
        <v>1360</v>
      </c>
      <c r="AV372" t="s">
        <v>24</v>
      </c>
      <c r="AW372" t="s">
        <v>309</v>
      </c>
      <c r="AX372" t="s">
        <v>393</v>
      </c>
      <c r="BA372" s="423">
        <v>900451264.54220796</v>
      </c>
    </row>
    <row r="373" spans="1:53" x14ac:dyDescent="0.35">
      <c r="A373" t="s">
        <v>935</v>
      </c>
      <c r="B373" t="s">
        <v>937</v>
      </c>
      <c r="C373">
        <v>12</v>
      </c>
      <c r="D373">
        <v>429749.21578660898</v>
      </c>
      <c r="E373">
        <v>1</v>
      </c>
      <c r="F373">
        <v>5077863.7236767001</v>
      </c>
      <c r="H373">
        <v>429749.21578660898</v>
      </c>
      <c r="I373">
        <v>429749.21578660898</v>
      </c>
      <c r="J373">
        <v>429749.21578660898</v>
      </c>
      <c r="K373">
        <v>429749.21578660898</v>
      </c>
      <c r="L373">
        <v>419858.35756628198</v>
      </c>
      <c r="M373">
        <v>419858.35756628198</v>
      </c>
      <c r="N373">
        <v>419858.35756628198</v>
      </c>
      <c r="O373">
        <v>419858.35756628198</v>
      </c>
      <c r="P373">
        <v>419858.35756628198</v>
      </c>
      <c r="Q373">
        <v>419858.35756628198</v>
      </c>
      <c r="R373">
        <v>419858.35756628198</v>
      </c>
      <c r="S373">
        <v>419858.35756628198</v>
      </c>
      <c r="AN373" t="s">
        <v>752</v>
      </c>
      <c r="AO373" t="s">
        <v>1295</v>
      </c>
      <c r="AP373" t="s">
        <v>263</v>
      </c>
      <c r="AQ373" t="s">
        <v>309</v>
      </c>
      <c r="AS373" s="591" t="s">
        <v>1360</v>
      </c>
      <c r="AT373" s="591" t="s">
        <v>1360</v>
      </c>
      <c r="AV373" t="s">
        <v>24</v>
      </c>
      <c r="AW373" t="s">
        <v>309</v>
      </c>
      <c r="AX373" t="s">
        <v>393</v>
      </c>
      <c r="BA373" s="423">
        <v>5077863.7236767001</v>
      </c>
    </row>
    <row r="374" spans="1:53" x14ac:dyDescent="0.35">
      <c r="A374" t="s">
        <v>938</v>
      </c>
      <c r="B374" t="s">
        <v>936</v>
      </c>
      <c r="C374">
        <v>12</v>
      </c>
      <c r="D374">
        <v>10906349.376000101</v>
      </c>
      <c r="E374">
        <v>1</v>
      </c>
      <c r="F374">
        <v>130876192.51200099</v>
      </c>
      <c r="H374">
        <v>10906349.376000101</v>
      </c>
      <c r="I374">
        <v>10906349.376000101</v>
      </c>
      <c r="J374">
        <v>10906349.376000101</v>
      </c>
      <c r="K374">
        <v>10906349.376000101</v>
      </c>
      <c r="L374">
        <v>10906349.376000101</v>
      </c>
      <c r="M374">
        <v>10906349.376000101</v>
      </c>
      <c r="N374">
        <v>10906349.376000101</v>
      </c>
      <c r="O374">
        <v>10906349.376000101</v>
      </c>
      <c r="P374">
        <v>10906349.376000101</v>
      </c>
      <c r="Q374">
        <v>10906349.376000101</v>
      </c>
      <c r="R374">
        <v>10906349.376000101</v>
      </c>
      <c r="S374">
        <v>10906349.376000101</v>
      </c>
      <c r="AN374" t="s">
        <v>752</v>
      </c>
      <c r="AO374" t="s">
        <v>1295</v>
      </c>
      <c r="AP374" t="s">
        <v>263</v>
      </c>
      <c r="AQ374" t="s">
        <v>309</v>
      </c>
      <c r="AS374" s="591" t="s">
        <v>1360</v>
      </c>
      <c r="AT374" s="591" t="s">
        <v>1360</v>
      </c>
      <c r="AV374" t="s">
        <v>24</v>
      </c>
      <c r="AW374" t="s">
        <v>309</v>
      </c>
      <c r="AX374" t="s">
        <v>393</v>
      </c>
      <c r="BA374" s="423">
        <v>130876192.51200099</v>
      </c>
    </row>
    <row r="375" spans="1:53" x14ac:dyDescent="0.35">
      <c r="A375" t="s">
        <v>938</v>
      </c>
      <c r="B375" t="s">
        <v>937</v>
      </c>
      <c r="C375">
        <v>12</v>
      </c>
      <c r="D375">
        <v>5163049.2160001798</v>
      </c>
      <c r="E375">
        <v>1</v>
      </c>
      <c r="F375">
        <v>48603215.479003601</v>
      </c>
      <c r="H375">
        <v>5163049.2160001798</v>
      </c>
      <c r="I375">
        <v>5163049.2160001798</v>
      </c>
      <c r="J375">
        <v>5163049.2160001798</v>
      </c>
      <c r="K375">
        <v>5163049.2160001798</v>
      </c>
      <c r="L375">
        <v>3493877.3268753602</v>
      </c>
      <c r="M375">
        <v>3493877.3268753602</v>
      </c>
      <c r="N375">
        <v>3493877.3268753602</v>
      </c>
      <c r="O375">
        <v>3493877.3268753602</v>
      </c>
      <c r="P375">
        <v>3493877.3268753602</v>
      </c>
      <c r="Q375">
        <v>3493877.3268753602</v>
      </c>
      <c r="R375">
        <v>3493877.3268753602</v>
      </c>
      <c r="S375">
        <v>3493877.3268753602</v>
      </c>
      <c r="AN375" t="s">
        <v>752</v>
      </c>
      <c r="AO375" t="s">
        <v>1295</v>
      </c>
      <c r="AP375" t="s">
        <v>263</v>
      </c>
      <c r="AQ375" t="s">
        <v>309</v>
      </c>
      <c r="AS375" s="591" t="s">
        <v>1360</v>
      </c>
      <c r="AT375" s="591" t="s">
        <v>1360</v>
      </c>
      <c r="AV375" t="s">
        <v>24</v>
      </c>
      <c r="AW375" t="s">
        <v>309</v>
      </c>
      <c r="AX375" t="s">
        <v>393</v>
      </c>
      <c r="BA375" s="423">
        <v>48603215.479003601</v>
      </c>
    </row>
    <row r="376" spans="1:53" x14ac:dyDescent="0.35">
      <c r="A376" t="s">
        <v>24</v>
      </c>
      <c r="B376" t="s">
        <v>939</v>
      </c>
      <c r="C376">
        <v>9.9999999999998703</v>
      </c>
      <c r="D376">
        <v>28974910.536856901</v>
      </c>
      <c r="E376">
        <v>1</v>
      </c>
      <c r="F376">
        <v>143177374.35813501</v>
      </c>
      <c r="H376">
        <v>28974910.536856901</v>
      </c>
      <c r="I376">
        <v>28974910.536856901</v>
      </c>
      <c r="J376">
        <v>10653444.1605526</v>
      </c>
      <c r="K376">
        <v>10653444.1605526</v>
      </c>
      <c r="L376">
        <v>10653444.1605526</v>
      </c>
      <c r="M376">
        <v>10653444.1605526</v>
      </c>
      <c r="N376">
        <v>10653444.1605526</v>
      </c>
      <c r="O376">
        <v>10653444.1605526</v>
      </c>
      <c r="P376">
        <v>10653444.1605526</v>
      </c>
      <c r="Q376">
        <v>10653444.1605526</v>
      </c>
      <c r="AN376" t="s">
        <v>752</v>
      </c>
      <c r="AO376" t="s">
        <v>1296</v>
      </c>
      <c r="AP376" t="s">
        <v>710</v>
      </c>
      <c r="AQ376" t="s">
        <v>310</v>
      </c>
      <c r="AR376" s="589" t="s">
        <v>569</v>
      </c>
      <c r="AS376" s="591" t="s">
        <v>569</v>
      </c>
      <c r="AT376" s="591" t="s">
        <v>1345</v>
      </c>
      <c r="AU376" t="s">
        <v>939</v>
      </c>
      <c r="AV376" t="s">
        <v>24</v>
      </c>
      <c r="AW376" t="s">
        <v>310</v>
      </c>
      <c r="AX376" t="s">
        <v>393</v>
      </c>
      <c r="BA376" s="423">
        <v>143177374.35813501</v>
      </c>
    </row>
    <row r="377" spans="1:53" x14ac:dyDescent="0.35">
      <c r="A377" t="s">
        <v>24</v>
      </c>
      <c r="B377" t="s">
        <v>940</v>
      </c>
      <c r="C377">
        <v>4.8180956513727002</v>
      </c>
      <c r="D377">
        <v>3047878.129654</v>
      </c>
      <c r="E377">
        <v>1</v>
      </c>
      <c r="F377">
        <v>9253822.6632415392</v>
      </c>
      <c r="H377">
        <v>3047878.129654</v>
      </c>
      <c r="I377">
        <v>3047878.129654</v>
      </c>
      <c r="J377">
        <v>1120638.47172655</v>
      </c>
      <c r="K377">
        <v>1120638.47172655</v>
      </c>
      <c r="L377">
        <v>916789.46048043901</v>
      </c>
      <c r="AN377" t="s">
        <v>752</v>
      </c>
      <c r="AO377" t="s">
        <v>1296</v>
      </c>
      <c r="AP377" t="s">
        <v>710</v>
      </c>
      <c r="AQ377" t="s">
        <v>310</v>
      </c>
      <c r="AR377" s="589" t="s">
        <v>569</v>
      </c>
      <c r="AS377" s="591" t="s">
        <v>569</v>
      </c>
      <c r="AT377" s="591" t="s">
        <v>1345</v>
      </c>
      <c r="AU377" t="s">
        <v>940</v>
      </c>
      <c r="AV377" t="s">
        <v>24</v>
      </c>
      <c r="AW377" t="s">
        <v>310</v>
      </c>
      <c r="AX377" t="s">
        <v>393</v>
      </c>
      <c r="BA377" s="423">
        <v>9253822.6632415392</v>
      </c>
    </row>
    <row r="378" spans="1:53" x14ac:dyDescent="0.35">
      <c r="A378" t="s">
        <v>24</v>
      </c>
      <c r="B378" t="s">
        <v>941</v>
      </c>
      <c r="C378">
        <v>10.000000000000099</v>
      </c>
      <c r="D378">
        <v>10132160.343676399</v>
      </c>
      <c r="E378">
        <v>1</v>
      </c>
      <c r="F378">
        <v>60781250.995548703</v>
      </c>
      <c r="H378">
        <v>10132160.343676399</v>
      </c>
      <c r="I378">
        <v>10132160.343676399</v>
      </c>
      <c r="J378">
        <v>10132160.343676399</v>
      </c>
      <c r="K378">
        <v>10132160.343676399</v>
      </c>
      <c r="L378">
        <v>10132160.343676399</v>
      </c>
      <c r="M378">
        <v>2024089.8554333299</v>
      </c>
      <c r="N378">
        <v>2024089.8554333299</v>
      </c>
      <c r="O378">
        <v>2024089.8554333299</v>
      </c>
      <c r="P378">
        <v>2024089.8554333299</v>
      </c>
      <c r="Q378">
        <v>2024089.8554333299</v>
      </c>
      <c r="AN378" t="s">
        <v>752</v>
      </c>
      <c r="AO378" t="s">
        <v>1296</v>
      </c>
      <c r="AP378" t="s">
        <v>710</v>
      </c>
      <c r="AQ378" t="s">
        <v>310</v>
      </c>
      <c r="AR378" s="589" t="s">
        <v>569</v>
      </c>
      <c r="AS378" s="591" t="s">
        <v>569</v>
      </c>
      <c r="AT378" s="591" t="s">
        <v>1361</v>
      </c>
      <c r="AU378" t="s">
        <v>941</v>
      </c>
      <c r="AV378" t="s">
        <v>24</v>
      </c>
      <c r="AW378" t="s">
        <v>310</v>
      </c>
      <c r="AX378" t="s">
        <v>393</v>
      </c>
      <c r="BA378" s="423">
        <v>60781250.995548703</v>
      </c>
    </row>
    <row r="379" spans="1:53" x14ac:dyDescent="0.35">
      <c r="A379" t="s">
        <v>24</v>
      </c>
      <c r="B379" t="s">
        <v>942</v>
      </c>
      <c r="C379">
        <v>6.6323118447163099</v>
      </c>
      <c r="D379">
        <v>1932704.6822885701</v>
      </c>
      <c r="E379">
        <v>1</v>
      </c>
      <c r="F379">
        <v>10293749.4826458</v>
      </c>
      <c r="H379">
        <v>1932704.6822885701</v>
      </c>
      <c r="I379">
        <v>1932704.6822885701</v>
      </c>
      <c r="J379">
        <v>1932704.6822885701</v>
      </c>
      <c r="K379">
        <v>1932704.6822885701</v>
      </c>
      <c r="L379">
        <v>1932704.6822885701</v>
      </c>
      <c r="M379">
        <v>386094.16040383501</v>
      </c>
      <c r="N379">
        <v>244131.91079914401</v>
      </c>
      <c r="AN379" t="s">
        <v>752</v>
      </c>
      <c r="AO379" t="s">
        <v>1296</v>
      </c>
      <c r="AP379" t="s">
        <v>710</v>
      </c>
      <c r="AQ379" t="s">
        <v>310</v>
      </c>
      <c r="AR379" s="589" t="s">
        <v>569</v>
      </c>
      <c r="AS379" s="591" t="s">
        <v>569</v>
      </c>
      <c r="AT379" s="591" t="s">
        <v>1361</v>
      </c>
      <c r="AU379" t="s">
        <v>942</v>
      </c>
      <c r="AV379" t="s">
        <v>24</v>
      </c>
      <c r="AW379" t="s">
        <v>310</v>
      </c>
      <c r="AX379" t="s">
        <v>393</v>
      </c>
      <c r="BA379" s="423">
        <v>10293749.4826458</v>
      </c>
    </row>
    <row r="380" spans="1:53" x14ac:dyDescent="0.35">
      <c r="A380" t="s">
        <v>24</v>
      </c>
      <c r="B380" t="s">
        <v>943</v>
      </c>
      <c r="C380">
        <v>9.9999999999995204</v>
      </c>
      <c r="D380">
        <v>6874137.0932899304</v>
      </c>
      <c r="E380">
        <v>1</v>
      </c>
      <c r="F380">
        <v>40892819.393904001</v>
      </c>
      <c r="H380">
        <v>6874137.0932899304</v>
      </c>
      <c r="I380">
        <v>6874137.0932899304</v>
      </c>
      <c r="J380">
        <v>6874137.0932899304</v>
      </c>
      <c r="K380">
        <v>6874137.0932899304</v>
      </c>
      <c r="L380">
        <v>6874137.0932899304</v>
      </c>
      <c r="M380">
        <v>1304426.78549088</v>
      </c>
      <c r="N380">
        <v>1304426.78549088</v>
      </c>
      <c r="O380">
        <v>1304426.78549088</v>
      </c>
      <c r="P380">
        <v>1304426.78549088</v>
      </c>
      <c r="Q380">
        <v>1304426.78549088</v>
      </c>
      <c r="AN380" t="s">
        <v>752</v>
      </c>
      <c r="AO380" t="s">
        <v>1296</v>
      </c>
      <c r="AP380" t="s">
        <v>710</v>
      </c>
      <c r="AQ380" t="s">
        <v>310</v>
      </c>
      <c r="AR380" s="589" t="s">
        <v>569</v>
      </c>
      <c r="AS380" s="591" t="s">
        <v>569</v>
      </c>
      <c r="AT380" s="591" t="s">
        <v>1343</v>
      </c>
      <c r="AU380" t="s">
        <v>943</v>
      </c>
      <c r="AV380" t="s">
        <v>24</v>
      </c>
      <c r="AW380" t="s">
        <v>310</v>
      </c>
      <c r="AX380" t="s">
        <v>393</v>
      </c>
      <c r="BA380" s="423">
        <v>40892819.393904001</v>
      </c>
    </row>
    <row r="381" spans="1:53" x14ac:dyDescent="0.35">
      <c r="A381" t="s">
        <v>24</v>
      </c>
      <c r="B381" t="s">
        <v>944</v>
      </c>
      <c r="C381">
        <v>4.6963116060683197</v>
      </c>
      <c r="D381">
        <v>1311238.32393616</v>
      </c>
      <c r="E381">
        <v>1</v>
      </c>
      <c r="F381">
        <v>6157983.7590229604</v>
      </c>
      <c r="H381">
        <v>1311238.32393616</v>
      </c>
      <c r="I381">
        <v>1311238.32393616</v>
      </c>
      <c r="J381">
        <v>1311238.32393616</v>
      </c>
      <c r="K381">
        <v>1311238.32393616</v>
      </c>
      <c r="L381">
        <v>913030.46327831899</v>
      </c>
      <c r="AN381" t="s">
        <v>752</v>
      </c>
      <c r="AO381" t="s">
        <v>1296</v>
      </c>
      <c r="AP381" t="s">
        <v>710</v>
      </c>
      <c r="AQ381" t="s">
        <v>310</v>
      </c>
      <c r="AR381" s="589" t="s">
        <v>569</v>
      </c>
      <c r="AS381" s="591" t="s">
        <v>569</v>
      </c>
      <c r="AT381" s="591" t="s">
        <v>1343</v>
      </c>
      <c r="AU381" t="s">
        <v>944</v>
      </c>
      <c r="AV381" t="s">
        <v>24</v>
      </c>
      <c r="AW381" t="s">
        <v>310</v>
      </c>
      <c r="AX381" t="s">
        <v>393</v>
      </c>
      <c r="BA381" s="423">
        <v>6157983.7590229604</v>
      </c>
    </row>
    <row r="382" spans="1:53" x14ac:dyDescent="0.35">
      <c r="A382" t="s">
        <v>24</v>
      </c>
      <c r="B382" t="s">
        <v>945</v>
      </c>
      <c r="C382">
        <v>14.999999999999901</v>
      </c>
      <c r="D382">
        <v>4427493.1568009602</v>
      </c>
      <c r="E382">
        <v>1</v>
      </c>
      <c r="F382">
        <v>66412397.3520144</v>
      </c>
      <c r="H382">
        <v>4427493.1568009602</v>
      </c>
      <c r="I382">
        <v>4427493.1568009602</v>
      </c>
      <c r="J382">
        <v>4427493.1568009602</v>
      </c>
      <c r="K382">
        <v>4427493.1568009602</v>
      </c>
      <c r="L382">
        <v>4427493.1568009602</v>
      </c>
      <c r="M382">
        <v>4427493.1568009602</v>
      </c>
      <c r="N382">
        <v>4427493.1568009602</v>
      </c>
      <c r="O382">
        <v>4427493.1568009602</v>
      </c>
      <c r="P382">
        <v>4427493.1568009602</v>
      </c>
      <c r="Q382">
        <v>4427493.1568009602</v>
      </c>
      <c r="R382">
        <v>4427493.1568009602</v>
      </c>
      <c r="S382">
        <v>4427493.1568009602</v>
      </c>
      <c r="T382">
        <v>4427493.1568009602</v>
      </c>
      <c r="U382">
        <v>4427493.1568009602</v>
      </c>
      <c r="V382">
        <v>4427493.1568009602</v>
      </c>
      <c r="AN382" t="s">
        <v>752</v>
      </c>
      <c r="AO382" t="s">
        <v>1296</v>
      </c>
      <c r="AP382" t="s">
        <v>710</v>
      </c>
      <c r="AQ382" t="s">
        <v>310</v>
      </c>
      <c r="AR382" s="589" t="s">
        <v>212</v>
      </c>
      <c r="AS382" s="591" t="s">
        <v>212</v>
      </c>
      <c r="AT382" s="591" t="s">
        <v>1340</v>
      </c>
      <c r="AU382" t="s">
        <v>945</v>
      </c>
      <c r="AV382" t="s">
        <v>24</v>
      </c>
      <c r="AW382" t="s">
        <v>310</v>
      </c>
      <c r="AX382" t="s">
        <v>393</v>
      </c>
      <c r="BA382" s="423">
        <v>66412397.3520144</v>
      </c>
    </row>
    <row r="383" spans="1:53" x14ac:dyDescent="0.35">
      <c r="A383" t="s">
        <v>24</v>
      </c>
      <c r="B383" t="s">
        <v>946</v>
      </c>
      <c r="C383">
        <v>14.0394281478826</v>
      </c>
      <c r="D383">
        <v>415878.07349786401</v>
      </c>
      <c r="E383">
        <v>1</v>
      </c>
      <c r="F383">
        <v>5838690.3311531004</v>
      </c>
      <c r="H383">
        <v>415878.07349786401</v>
      </c>
      <c r="I383">
        <v>415878.07349786401</v>
      </c>
      <c r="J383">
        <v>415878.07349786401</v>
      </c>
      <c r="K383">
        <v>415878.07349786401</v>
      </c>
      <c r="L383">
        <v>415878.07349786401</v>
      </c>
      <c r="M383">
        <v>415878.07349786401</v>
      </c>
      <c r="N383">
        <v>415878.07349786401</v>
      </c>
      <c r="O383">
        <v>415878.07349786401</v>
      </c>
      <c r="P383">
        <v>415878.07349786401</v>
      </c>
      <c r="Q383">
        <v>415878.07349786401</v>
      </c>
      <c r="R383">
        <v>415878.07349786401</v>
      </c>
      <c r="S383">
        <v>415878.07349786401</v>
      </c>
      <c r="T383">
        <v>415878.07349786401</v>
      </c>
      <c r="U383">
        <v>415878.07349786401</v>
      </c>
      <c r="V383">
        <v>16397.302183004402</v>
      </c>
      <c r="AN383" t="s">
        <v>752</v>
      </c>
      <c r="AO383" t="s">
        <v>1296</v>
      </c>
      <c r="AP383" t="s">
        <v>710</v>
      </c>
      <c r="AQ383" t="s">
        <v>310</v>
      </c>
      <c r="AR383" s="589" t="s">
        <v>212</v>
      </c>
      <c r="AS383" s="591" t="s">
        <v>212</v>
      </c>
      <c r="AT383" s="591" t="s">
        <v>1340</v>
      </c>
      <c r="AU383" t="s">
        <v>946</v>
      </c>
      <c r="AV383" t="s">
        <v>24</v>
      </c>
      <c r="AW383" t="s">
        <v>310</v>
      </c>
      <c r="AX383" t="s">
        <v>393</v>
      </c>
      <c r="BA383" s="423">
        <v>5838690.3311531004</v>
      </c>
    </row>
    <row r="384" spans="1:53" x14ac:dyDescent="0.35">
      <c r="A384" t="s">
        <v>24</v>
      </c>
      <c r="B384" t="s">
        <v>947</v>
      </c>
      <c r="C384">
        <v>10.000000000000499</v>
      </c>
      <c r="D384">
        <v>1800680.5035597701</v>
      </c>
      <c r="E384">
        <v>1</v>
      </c>
      <c r="F384">
        <v>9492540.6865221392</v>
      </c>
      <c r="H384">
        <v>1800680.5035597701</v>
      </c>
      <c r="I384">
        <v>1800680.5035597701</v>
      </c>
      <c r="J384">
        <v>899018.50511785096</v>
      </c>
      <c r="K384">
        <v>899018.50511785096</v>
      </c>
      <c r="L384">
        <v>899018.50511785096</v>
      </c>
      <c r="M384">
        <v>638824.83280980994</v>
      </c>
      <c r="N384">
        <v>638824.83280980994</v>
      </c>
      <c r="O384">
        <v>638824.83280980994</v>
      </c>
      <c r="P384">
        <v>638824.83280980994</v>
      </c>
      <c r="Q384">
        <v>638824.83280980994</v>
      </c>
      <c r="AN384" t="s">
        <v>752</v>
      </c>
      <c r="AO384" t="s">
        <v>1296</v>
      </c>
      <c r="AP384" t="s">
        <v>710</v>
      </c>
      <c r="AQ384" t="s">
        <v>310</v>
      </c>
      <c r="AR384" s="589" t="s">
        <v>574</v>
      </c>
      <c r="AS384" s="591" t="s">
        <v>1344</v>
      </c>
      <c r="AT384" s="591" t="s">
        <v>1344</v>
      </c>
      <c r="AU384" t="s">
        <v>1344</v>
      </c>
      <c r="AV384" t="s">
        <v>24</v>
      </c>
      <c r="AW384" t="s">
        <v>310</v>
      </c>
      <c r="AX384" t="s">
        <v>393</v>
      </c>
      <c r="BA384" s="423">
        <v>9492540.6865221392</v>
      </c>
    </row>
    <row r="385" spans="1:53" x14ac:dyDescent="0.35">
      <c r="A385" t="s">
        <v>24</v>
      </c>
      <c r="B385" t="s">
        <v>948</v>
      </c>
      <c r="C385">
        <v>5.6671288626509897</v>
      </c>
      <c r="D385">
        <v>109499.212188363</v>
      </c>
      <c r="E385">
        <v>1</v>
      </c>
      <c r="F385">
        <v>442470.12703745899</v>
      </c>
      <c r="H385">
        <v>109499.212188363</v>
      </c>
      <c r="I385">
        <v>109499.212188363</v>
      </c>
      <c r="J385">
        <v>66694.553019791201</v>
      </c>
      <c r="K385">
        <v>66694.553019791201</v>
      </c>
      <c r="L385">
        <v>66694.553019791201</v>
      </c>
      <c r="M385">
        <v>23388.043601359201</v>
      </c>
      <c r="AN385" t="s">
        <v>752</v>
      </c>
      <c r="AO385" t="s">
        <v>1296</v>
      </c>
      <c r="AP385" t="s">
        <v>710</v>
      </c>
      <c r="AQ385" t="s">
        <v>310</v>
      </c>
      <c r="AR385" s="589" t="s">
        <v>574</v>
      </c>
      <c r="AS385" s="591" t="s">
        <v>1344</v>
      </c>
      <c r="AT385" s="591" t="s">
        <v>1344</v>
      </c>
      <c r="AU385" t="s">
        <v>1344</v>
      </c>
      <c r="AV385" t="s">
        <v>24</v>
      </c>
      <c r="AW385" t="s">
        <v>310</v>
      </c>
      <c r="AX385" t="s">
        <v>393</v>
      </c>
      <c r="BA385" s="423">
        <v>442470.12703745899</v>
      </c>
    </row>
    <row r="386" spans="1:53" x14ac:dyDescent="0.35">
      <c r="A386" t="s">
        <v>24</v>
      </c>
      <c r="B386" t="s">
        <v>949</v>
      </c>
      <c r="C386">
        <v>10</v>
      </c>
      <c r="D386">
        <v>98157.715836839998</v>
      </c>
      <c r="E386">
        <v>1</v>
      </c>
      <c r="F386">
        <v>409121.35960794898</v>
      </c>
      <c r="H386">
        <v>98157.715836839998</v>
      </c>
      <c r="I386">
        <v>98157.715836839998</v>
      </c>
      <c r="J386">
        <v>26600.740991783601</v>
      </c>
      <c r="K386">
        <v>26600.740991783601</v>
      </c>
      <c r="L386">
        <v>26600.740991783601</v>
      </c>
      <c r="M386">
        <v>26600.740991783601</v>
      </c>
      <c r="N386">
        <v>26600.740991783601</v>
      </c>
      <c r="O386">
        <v>26600.740991783601</v>
      </c>
      <c r="P386">
        <v>26600.740991783601</v>
      </c>
      <c r="Q386">
        <v>26600.740991783601</v>
      </c>
      <c r="AN386" t="s">
        <v>752</v>
      </c>
      <c r="AO386" t="s">
        <v>1297</v>
      </c>
      <c r="AP386" t="s">
        <v>711</v>
      </c>
      <c r="AQ386" t="s">
        <v>310</v>
      </c>
      <c r="AR386" s="589" t="s">
        <v>569</v>
      </c>
      <c r="AS386" s="591" t="s">
        <v>569</v>
      </c>
      <c r="AT386" s="591" t="s">
        <v>1341</v>
      </c>
      <c r="AU386" t="s">
        <v>949</v>
      </c>
      <c r="AV386" t="s">
        <v>24</v>
      </c>
      <c r="AW386" t="s">
        <v>310</v>
      </c>
      <c r="AX386" t="s">
        <v>393</v>
      </c>
      <c r="BA386" s="423">
        <v>409121.35960794898</v>
      </c>
    </row>
    <row r="387" spans="1:53" x14ac:dyDescent="0.35">
      <c r="A387" t="s">
        <v>25</v>
      </c>
      <c r="B387" t="s">
        <v>950</v>
      </c>
      <c r="C387">
        <v>15</v>
      </c>
      <c r="D387">
        <v>34898.8861666667</v>
      </c>
      <c r="E387">
        <v>1</v>
      </c>
      <c r="F387">
        <v>523483.29249999998</v>
      </c>
      <c r="H387">
        <v>34898.8861666667</v>
      </c>
      <c r="I387">
        <v>34898.8861666667</v>
      </c>
      <c r="J387">
        <v>34898.8861666667</v>
      </c>
      <c r="K387">
        <v>34898.8861666667</v>
      </c>
      <c r="L387">
        <v>34898.8861666667</v>
      </c>
      <c r="M387">
        <v>34898.8861666667</v>
      </c>
      <c r="N387">
        <v>34898.8861666667</v>
      </c>
      <c r="O387">
        <v>34898.8861666667</v>
      </c>
      <c r="P387">
        <v>34898.8861666667</v>
      </c>
      <c r="Q387">
        <v>34898.8861666667</v>
      </c>
      <c r="R387">
        <v>34898.8861666667</v>
      </c>
      <c r="S387">
        <v>34898.8861666667</v>
      </c>
      <c r="T387">
        <v>34898.8861666667</v>
      </c>
      <c r="U387">
        <v>34898.8861666667</v>
      </c>
      <c r="V387">
        <v>34898.8861666667</v>
      </c>
      <c r="AN387" t="s">
        <v>752</v>
      </c>
      <c r="AO387" t="s">
        <v>1297</v>
      </c>
      <c r="AP387" t="s">
        <v>711</v>
      </c>
      <c r="AQ387" t="s">
        <v>310</v>
      </c>
      <c r="AR387" s="589" t="s">
        <v>951</v>
      </c>
      <c r="AS387" s="591" t="s">
        <v>951</v>
      </c>
      <c r="AT387" s="591" t="s">
        <v>951</v>
      </c>
      <c r="AU387" t="s">
        <v>950</v>
      </c>
      <c r="AV387" t="s">
        <v>25</v>
      </c>
      <c r="AW387" t="s">
        <v>310</v>
      </c>
      <c r="AX387" t="s">
        <v>393</v>
      </c>
      <c r="BA387" s="423">
        <v>523483.29249999998</v>
      </c>
    </row>
    <row r="388" spans="1:53" x14ac:dyDescent="0.35">
      <c r="A388" t="s">
        <v>142</v>
      </c>
      <c r="B388" t="s">
        <v>952</v>
      </c>
      <c r="C388">
        <v>10</v>
      </c>
      <c r="D388">
        <v>28200.004013002799</v>
      </c>
      <c r="E388">
        <v>1</v>
      </c>
      <c r="F388">
        <v>282000.04013002798</v>
      </c>
      <c r="H388">
        <v>28200.004013002799</v>
      </c>
      <c r="I388">
        <v>28200.004013002799</v>
      </c>
      <c r="J388">
        <v>28200.004013002799</v>
      </c>
      <c r="K388">
        <v>28200.004013002799</v>
      </c>
      <c r="L388">
        <v>28200.004013002799</v>
      </c>
      <c r="M388">
        <v>28200.004013002799</v>
      </c>
      <c r="N388">
        <v>28200.004013002799</v>
      </c>
      <c r="O388">
        <v>28200.004013002799</v>
      </c>
      <c r="P388">
        <v>28200.004013002799</v>
      </c>
      <c r="Q388">
        <v>28200.004013002799</v>
      </c>
      <c r="AN388" t="s">
        <v>752</v>
      </c>
      <c r="AO388" t="s">
        <v>1297</v>
      </c>
      <c r="AP388" t="s">
        <v>711</v>
      </c>
      <c r="AQ388" t="s">
        <v>310</v>
      </c>
      <c r="AR388" s="589" t="s">
        <v>595</v>
      </c>
      <c r="AS388" s="591" t="s">
        <v>595</v>
      </c>
      <c r="AT388" s="591" t="s">
        <v>595</v>
      </c>
      <c r="AU388" t="s">
        <v>595</v>
      </c>
      <c r="AV388" t="s">
        <v>142</v>
      </c>
      <c r="AW388" t="s">
        <v>310</v>
      </c>
      <c r="AX388" t="s">
        <v>393</v>
      </c>
      <c r="BA388" s="423">
        <v>282000.04013002798</v>
      </c>
    </row>
    <row r="389" spans="1:53" x14ac:dyDescent="0.35">
      <c r="A389" t="s">
        <v>953</v>
      </c>
      <c r="B389" t="s">
        <v>954</v>
      </c>
      <c r="C389">
        <v>7</v>
      </c>
      <c r="D389">
        <v>24308</v>
      </c>
      <c r="E389">
        <v>1</v>
      </c>
      <c r="F389">
        <v>170156</v>
      </c>
      <c r="H389">
        <v>24308</v>
      </c>
      <c r="I389">
        <v>24308</v>
      </c>
      <c r="J389">
        <v>24308</v>
      </c>
      <c r="K389">
        <v>24308</v>
      </c>
      <c r="L389">
        <v>24308</v>
      </c>
      <c r="M389">
        <v>24308</v>
      </c>
      <c r="N389">
        <v>24308</v>
      </c>
      <c r="AN389" t="s">
        <v>752</v>
      </c>
      <c r="AO389" t="s">
        <v>1297</v>
      </c>
      <c r="AP389" t="s">
        <v>711</v>
      </c>
      <c r="AQ389" t="s">
        <v>310</v>
      </c>
      <c r="AR389" s="589" t="s">
        <v>583</v>
      </c>
      <c r="AS389" s="591" t="s">
        <v>583</v>
      </c>
      <c r="AT389" s="591" t="s">
        <v>583</v>
      </c>
      <c r="AU389" t="s">
        <v>954</v>
      </c>
      <c r="AV389" t="s">
        <v>540</v>
      </c>
      <c r="AW389" t="s">
        <v>310</v>
      </c>
      <c r="AX389" t="s">
        <v>393</v>
      </c>
      <c r="BA389" s="423">
        <v>170156</v>
      </c>
    </row>
    <row r="390" spans="1:53" x14ac:dyDescent="0.35">
      <c r="A390" t="s">
        <v>142</v>
      </c>
      <c r="B390" t="s">
        <v>829</v>
      </c>
      <c r="C390">
        <v>10</v>
      </c>
      <c r="D390">
        <v>22601.2827975984</v>
      </c>
      <c r="E390">
        <v>1</v>
      </c>
      <c r="F390">
        <v>226012.82797598399</v>
      </c>
      <c r="H390">
        <v>22601.2827975984</v>
      </c>
      <c r="I390">
        <v>22601.2827975984</v>
      </c>
      <c r="J390">
        <v>22601.2827975984</v>
      </c>
      <c r="K390">
        <v>22601.2827975984</v>
      </c>
      <c r="L390">
        <v>22601.2827975984</v>
      </c>
      <c r="M390">
        <v>22601.2827975984</v>
      </c>
      <c r="N390">
        <v>22601.2827975984</v>
      </c>
      <c r="O390">
        <v>22601.2827975984</v>
      </c>
      <c r="P390">
        <v>22601.2827975984</v>
      </c>
      <c r="Q390">
        <v>22601.2827975984</v>
      </c>
      <c r="AN390" t="s">
        <v>752</v>
      </c>
      <c r="AO390" t="s">
        <v>1297</v>
      </c>
      <c r="AP390" t="s">
        <v>711</v>
      </c>
      <c r="AQ390" t="s">
        <v>310</v>
      </c>
      <c r="AR390" s="589" t="s">
        <v>155</v>
      </c>
      <c r="AS390" s="591" t="s">
        <v>814</v>
      </c>
      <c r="AT390" s="591" t="s">
        <v>814</v>
      </c>
      <c r="AU390" t="s">
        <v>155</v>
      </c>
      <c r="AV390" t="s">
        <v>142</v>
      </c>
      <c r="AW390" t="s">
        <v>310</v>
      </c>
      <c r="AX390" t="s">
        <v>393</v>
      </c>
      <c r="BA390" s="423">
        <v>226012.82797598399</v>
      </c>
    </row>
    <row r="391" spans="1:53" x14ac:dyDescent="0.35">
      <c r="A391" t="s">
        <v>24</v>
      </c>
      <c r="B391" t="s">
        <v>955</v>
      </c>
      <c r="C391">
        <v>10</v>
      </c>
      <c r="D391">
        <v>22501.208966564998</v>
      </c>
      <c r="E391">
        <v>1</v>
      </c>
      <c r="F391">
        <v>121619.03446428401</v>
      </c>
      <c r="H391">
        <v>22501.208966564998</v>
      </c>
      <c r="I391">
        <v>22501.208966564998</v>
      </c>
      <c r="J391">
        <v>22501.208966564998</v>
      </c>
      <c r="K391">
        <v>22501.208966564998</v>
      </c>
      <c r="L391">
        <v>22501.208966564998</v>
      </c>
      <c r="M391">
        <v>1822.5979262917699</v>
      </c>
      <c r="N391">
        <v>1822.5979262917699</v>
      </c>
      <c r="O391">
        <v>1822.5979262917699</v>
      </c>
      <c r="P391">
        <v>1822.5979262917699</v>
      </c>
      <c r="Q391">
        <v>1822.5979262917699</v>
      </c>
      <c r="AN391" t="s">
        <v>752</v>
      </c>
      <c r="AO391" t="s">
        <v>1297</v>
      </c>
      <c r="AP391" t="s">
        <v>711</v>
      </c>
      <c r="AQ391" t="s">
        <v>310</v>
      </c>
      <c r="AR391" s="589" t="s">
        <v>569</v>
      </c>
      <c r="AS391" s="591" t="s">
        <v>569</v>
      </c>
      <c r="AT391" s="591" t="s">
        <v>1343</v>
      </c>
      <c r="AU391" t="s">
        <v>955</v>
      </c>
      <c r="AV391" t="s">
        <v>24</v>
      </c>
      <c r="AW391" t="s">
        <v>310</v>
      </c>
      <c r="AX391" t="s">
        <v>393</v>
      </c>
      <c r="BA391" s="423">
        <v>121619.03446428401</v>
      </c>
    </row>
    <row r="392" spans="1:53" x14ac:dyDescent="0.35">
      <c r="A392" t="s">
        <v>25</v>
      </c>
      <c r="B392" t="s">
        <v>956</v>
      </c>
      <c r="C392">
        <v>20</v>
      </c>
      <c r="D392">
        <v>22025.050118047799</v>
      </c>
      <c r="E392">
        <v>1</v>
      </c>
      <c r="F392">
        <v>423289.38945684797</v>
      </c>
      <c r="H392">
        <v>22025.050118047799</v>
      </c>
      <c r="I392">
        <v>22025.050118047799</v>
      </c>
      <c r="J392">
        <v>22025.050118047799</v>
      </c>
      <c r="K392">
        <v>22025.050118047799</v>
      </c>
      <c r="L392">
        <v>22025.050118047799</v>
      </c>
      <c r="M392">
        <v>22025.050118047799</v>
      </c>
      <c r="N392">
        <v>22025.050118047799</v>
      </c>
      <c r="O392">
        <v>22025.050118047799</v>
      </c>
      <c r="P392">
        <v>22025.050118047799</v>
      </c>
      <c r="Q392">
        <v>22025.050118047799</v>
      </c>
      <c r="R392">
        <v>20303.888827637002</v>
      </c>
      <c r="S392">
        <v>20303.888827637002</v>
      </c>
      <c r="T392">
        <v>20303.888827637002</v>
      </c>
      <c r="U392">
        <v>20303.888827637002</v>
      </c>
      <c r="V392">
        <v>20303.888827637002</v>
      </c>
      <c r="W392">
        <v>20303.888827637002</v>
      </c>
      <c r="X392">
        <v>20303.888827637002</v>
      </c>
      <c r="Y392">
        <v>20303.888827637002</v>
      </c>
      <c r="Z392">
        <v>20303.888827637002</v>
      </c>
      <c r="AA392">
        <v>20303.888827637002</v>
      </c>
      <c r="AN392" t="s">
        <v>752</v>
      </c>
      <c r="AO392" t="s">
        <v>1297</v>
      </c>
      <c r="AP392" t="s">
        <v>711</v>
      </c>
      <c r="AQ392" t="s">
        <v>310</v>
      </c>
      <c r="AR392" s="589" t="s">
        <v>956</v>
      </c>
      <c r="AS392" s="591" t="s">
        <v>956</v>
      </c>
      <c r="AT392" s="591" t="s">
        <v>956</v>
      </c>
      <c r="AU392" t="s">
        <v>956</v>
      </c>
      <c r="AV392" t="s">
        <v>25</v>
      </c>
      <c r="AW392" t="s">
        <v>310</v>
      </c>
      <c r="AX392" t="s">
        <v>393</v>
      </c>
      <c r="BA392" s="423">
        <v>423289.38945684797</v>
      </c>
    </row>
    <row r="393" spans="1:53" x14ac:dyDescent="0.35">
      <c r="A393" t="s">
        <v>141</v>
      </c>
      <c r="B393" t="s">
        <v>957</v>
      </c>
      <c r="C393">
        <v>17</v>
      </c>
      <c r="D393">
        <v>14952.833060000001</v>
      </c>
      <c r="E393">
        <v>1</v>
      </c>
      <c r="F393">
        <v>103848.69835999999</v>
      </c>
      <c r="H393">
        <v>14952.833060000001</v>
      </c>
      <c r="I393">
        <v>14952.833060000001</v>
      </c>
      <c r="J393">
        <v>14952.833060000001</v>
      </c>
      <c r="K393">
        <v>14952.833060000001</v>
      </c>
      <c r="L393">
        <v>14952.833060000001</v>
      </c>
      <c r="M393">
        <v>14952.833060000001</v>
      </c>
      <c r="N393">
        <v>1284.7</v>
      </c>
      <c r="O393">
        <v>1284.7</v>
      </c>
      <c r="P393">
        <v>1284.7</v>
      </c>
      <c r="Q393">
        <v>1284.7</v>
      </c>
      <c r="R393">
        <v>1284.7</v>
      </c>
      <c r="S393">
        <v>1284.7</v>
      </c>
      <c r="T393">
        <v>1284.7</v>
      </c>
      <c r="U393">
        <v>1284.7</v>
      </c>
      <c r="V393">
        <v>1284.7</v>
      </c>
      <c r="W393">
        <v>1284.7</v>
      </c>
      <c r="X393">
        <v>1284.7</v>
      </c>
      <c r="AN393" t="s">
        <v>752</v>
      </c>
      <c r="AO393" t="s">
        <v>1297</v>
      </c>
      <c r="AP393" t="s">
        <v>711</v>
      </c>
      <c r="AQ393" t="s">
        <v>310</v>
      </c>
      <c r="AR393" s="589" t="s">
        <v>958</v>
      </c>
      <c r="AS393" s="591" t="s">
        <v>800</v>
      </c>
      <c r="AT393" s="591" t="s">
        <v>800</v>
      </c>
      <c r="AU393" t="s">
        <v>957</v>
      </c>
      <c r="AV393" t="s">
        <v>141</v>
      </c>
      <c r="AW393" t="s">
        <v>310</v>
      </c>
      <c r="AX393" t="s">
        <v>393</v>
      </c>
      <c r="BA393" s="423">
        <v>103848.69835999999</v>
      </c>
    </row>
    <row r="394" spans="1:53" x14ac:dyDescent="0.35">
      <c r="A394" t="s">
        <v>24</v>
      </c>
      <c r="B394" t="s">
        <v>959</v>
      </c>
      <c r="C394">
        <v>10</v>
      </c>
      <c r="D394">
        <v>13652.52293055</v>
      </c>
      <c r="E394">
        <v>1</v>
      </c>
      <c r="F394">
        <v>77375.604284208894</v>
      </c>
      <c r="H394">
        <v>13652.52293055</v>
      </c>
      <c r="I394">
        <v>13652.52293055</v>
      </c>
      <c r="J394">
        <v>13652.52293055</v>
      </c>
      <c r="K394">
        <v>13652.52293055</v>
      </c>
      <c r="L394">
        <v>13652.52293055</v>
      </c>
      <c r="M394">
        <v>1822.5979262917699</v>
      </c>
      <c r="N394">
        <v>1822.5979262917699</v>
      </c>
      <c r="O394">
        <v>1822.5979262917699</v>
      </c>
      <c r="P394">
        <v>1822.5979262917699</v>
      </c>
      <c r="Q394">
        <v>1822.5979262917699</v>
      </c>
      <c r="AN394" t="s">
        <v>752</v>
      </c>
      <c r="AO394" t="s">
        <v>1297</v>
      </c>
      <c r="AP394" t="s">
        <v>711</v>
      </c>
      <c r="AQ394" t="s">
        <v>310</v>
      </c>
      <c r="AR394" s="589" t="s">
        <v>569</v>
      </c>
      <c r="AS394" s="591" t="s">
        <v>569</v>
      </c>
      <c r="AT394" s="591" t="s">
        <v>1343</v>
      </c>
      <c r="AU394" t="s">
        <v>959</v>
      </c>
      <c r="AV394" t="s">
        <v>24</v>
      </c>
      <c r="AW394" t="s">
        <v>310</v>
      </c>
      <c r="AX394" t="s">
        <v>393</v>
      </c>
      <c r="BA394" s="423">
        <v>77375.604284208894</v>
      </c>
    </row>
    <row r="395" spans="1:53" x14ac:dyDescent="0.35">
      <c r="A395" t="s">
        <v>25</v>
      </c>
      <c r="B395" t="s">
        <v>813</v>
      </c>
      <c r="C395">
        <v>8</v>
      </c>
      <c r="D395">
        <v>11243.546237334</v>
      </c>
      <c r="E395">
        <v>1</v>
      </c>
      <c r="F395">
        <v>89948.369898671997</v>
      </c>
      <c r="H395">
        <v>11243.546237334</v>
      </c>
      <c r="I395">
        <v>11243.546237334</v>
      </c>
      <c r="J395">
        <v>11243.546237334</v>
      </c>
      <c r="K395">
        <v>11243.546237334</v>
      </c>
      <c r="L395">
        <v>11243.546237334</v>
      </c>
      <c r="M395">
        <v>11243.546237334</v>
      </c>
      <c r="N395">
        <v>11243.546237334</v>
      </c>
      <c r="O395">
        <v>11243.546237334</v>
      </c>
      <c r="AN395" t="s">
        <v>752</v>
      </c>
      <c r="AO395" t="s">
        <v>1297</v>
      </c>
      <c r="AP395" t="s">
        <v>711</v>
      </c>
      <c r="AQ395" t="s">
        <v>310</v>
      </c>
      <c r="AR395" s="589" t="s">
        <v>571</v>
      </c>
      <c r="AS395" s="591" t="s">
        <v>571</v>
      </c>
      <c r="AT395" s="591" t="s">
        <v>571</v>
      </c>
      <c r="AU395" t="s">
        <v>813</v>
      </c>
      <c r="AV395" t="s">
        <v>25</v>
      </c>
      <c r="AW395" t="s">
        <v>310</v>
      </c>
      <c r="AX395" t="s">
        <v>393</v>
      </c>
      <c r="BA395" s="423">
        <v>89948.369898671997</v>
      </c>
    </row>
    <row r="396" spans="1:53" x14ac:dyDescent="0.35">
      <c r="A396" t="s">
        <v>25</v>
      </c>
      <c r="B396" t="s">
        <v>690</v>
      </c>
      <c r="C396">
        <v>11</v>
      </c>
      <c r="D396">
        <v>9243.0613138279405</v>
      </c>
      <c r="E396">
        <v>1</v>
      </c>
      <c r="F396">
        <v>101673.67445210701</v>
      </c>
      <c r="H396">
        <v>9243.0613138279405</v>
      </c>
      <c r="I396">
        <v>9243.0613138279405</v>
      </c>
      <c r="J396">
        <v>9243.0613138279405</v>
      </c>
      <c r="K396">
        <v>9243.0613138279405</v>
      </c>
      <c r="L396">
        <v>9243.0613138279405</v>
      </c>
      <c r="M396">
        <v>9243.0613138279405</v>
      </c>
      <c r="N396">
        <v>9243.0613138279405</v>
      </c>
      <c r="O396">
        <v>9243.0613138279405</v>
      </c>
      <c r="P396">
        <v>9243.0613138279405</v>
      </c>
      <c r="Q396">
        <v>9243.0613138279405</v>
      </c>
      <c r="R396">
        <v>9243.0613138279405</v>
      </c>
      <c r="AN396" t="s">
        <v>752</v>
      </c>
      <c r="AO396" t="s">
        <v>1297</v>
      </c>
      <c r="AP396" t="s">
        <v>711</v>
      </c>
      <c r="AQ396" t="s">
        <v>310</v>
      </c>
      <c r="AR396" s="589" t="s">
        <v>602</v>
      </c>
      <c r="AS396" s="591" t="s">
        <v>602</v>
      </c>
      <c r="AT396" s="591" t="s">
        <v>602</v>
      </c>
      <c r="AU396" t="s">
        <v>602</v>
      </c>
      <c r="AV396" t="s">
        <v>25</v>
      </c>
      <c r="AW396" t="s">
        <v>310</v>
      </c>
      <c r="AX396" t="s">
        <v>393</v>
      </c>
      <c r="BA396" s="423">
        <v>101673.67445210701</v>
      </c>
    </row>
    <row r="397" spans="1:53" x14ac:dyDescent="0.35">
      <c r="A397" t="s">
        <v>541</v>
      </c>
      <c r="B397" t="s">
        <v>608</v>
      </c>
      <c r="C397">
        <v>20</v>
      </c>
      <c r="D397">
        <v>9225.8717269306999</v>
      </c>
      <c r="E397">
        <v>1</v>
      </c>
      <c r="F397">
        <v>177444.06055981401</v>
      </c>
      <c r="H397">
        <v>9225.8717269306999</v>
      </c>
      <c r="I397">
        <v>9225.8717269306999</v>
      </c>
      <c r="J397">
        <v>9225.8717269306999</v>
      </c>
      <c r="K397">
        <v>9225.8717269306999</v>
      </c>
      <c r="L397">
        <v>9225.8717269306999</v>
      </c>
      <c r="M397">
        <v>9225.8717269306999</v>
      </c>
      <c r="N397">
        <v>9225.8717269306999</v>
      </c>
      <c r="O397">
        <v>9225.8717269306999</v>
      </c>
      <c r="P397">
        <v>9225.8717269306999</v>
      </c>
      <c r="Q397">
        <v>9225.8717269306999</v>
      </c>
      <c r="R397">
        <v>8518.5343290506607</v>
      </c>
      <c r="S397">
        <v>8518.5343290506607</v>
      </c>
      <c r="T397">
        <v>8518.5343290506607</v>
      </c>
      <c r="U397">
        <v>8518.5343290506607</v>
      </c>
      <c r="V397">
        <v>8518.5343290506607</v>
      </c>
      <c r="W397">
        <v>8518.5343290506607</v>
      </c>
      <c r="X397">
        <v>8518.5343290506607</v>
      </c>
      <c r="Y397">
        <v>8518.5343290506607</v>
      </c>
      <c r="Z397">
        <v>8518.5343290506607</v>
      </c>
      <c r="AA397">
        <v>8518.5343290506607</v>
      </c>
      <c r="AN397" t="s">
        <v>752</v>
      </c>
      <c r="AO397" t="s">
        <v>1297</v>
      </c>
      <c r="AP397" t="s">
        <v>711</v>
      </c>
      <c r="AQ397" t="s">
        <v>310</v>
      </c>
      <c r="AR397" s="589" t="s">
        <v>608</v>
      </c>
      <c r="AS397" s="591" t="s">
        <v>608</v>
      </c>
      <c r="AT397" s="591" t="s">
        <v>608</v>
      </c>
      <c r="AU397" t="s">
        <v>608</v>
      </c>
      <c r="AV397" t="s">
        <v>541</v>
      </c>
      <c r="AW397" t="s">
        <v>310</v>
      </c>
      <c r="AX397" t="s">
        <v>393</v>
      </c>
      <c r="BA397" s="423">
        <v>177444.06055981401</v>
      </c>
    </row>
    <row r="398" spans="1:53" x14ac:dyDescent="0.35">
      <c r="A398" t="s">
        <v>142</v>
      </c>
      <c r="B398" t="s">
        <v>960</v>
      </c>
      <c r="C398">
        <v>10</v>
      </c>
      <c r="D398">
        <v>8946.2853720852709</v>
      </c>
      <c r="E398">
        <v>1</v>
      </c>
      <c r="F398">
        <v>89462.853720852698</v>
      </c>
      <c r="H398">
        <v>8946.2853720852709</v>
      </c>
      <c r="I398">
        <v>8946.2853720852709</v>
      </c>
      <c r="J398">
        <v>8946.2853720852709</v>
      </c>
      <c r="K398">
        <v>8946.2853720852709</v>
      </c>
      <c r="L398">
        <v>8946.2853720852709</v>
      </c>
      <c r="M398">
        <v>8946.2853720852709</v>
      </c>
      <c r="N398">
        <v>8946.2853720852709</v>
      </c>
      <c r="O398">
        <v>8946.2853720852709</v>
      </c>
      <c r="P398">
        <v>8946.2853720852709</v>
      </c>
      <c r="Q398">
        <v>8946.2853720852709</v>
      </c>
      <c r="AN398" t="s">
        <v>752</v>
      </c>
      <c r="AO398" t="s">
        <v>1297</v>
      </c>
      <c r="AP398" t="s">
        <v>711</v>
      </c>
      <c r="AQ398" t="s">
        <v>310</v>
      </c>
      <c r="AR398" s="589" t="s">
        <v>154</v>
      </c>
      <c r="AS398" s="591" t="s">
        <v>814</v>
      </c>
      <c r="AT398" s="591" t="s">
        <v>814</v>
      </c>
      <c r="AU398" t="s">
        <v>154</v>
      </c>
      <c r="AV398" t="s">
        <v>142</v>
      </c>
      <c r="AW398" t="s">
        <v>310</v>
      </c>
      <c r="AX398" t="s">
        <v>393</v>
      </c>
      <c r="BA398" s="423">
        <v>89462.853720852698</v>
      </c>
    </row>
    <row r="399" spans="1:53" x14ac:dyDescent="0.35">
      <c r="A399" t="s">
        <v>24</v>
      </c>
      <c r="B399" t="s">
        <v>961</v>
      </c>
      <c r="C399">
        <v>10</v>
      </c>
      <c r="D399">
        <v>5619.7914695999998</v>
      </c>
      <c r="E399">
        <v>1</v>
      </c>
      <c r="F399">
        <v>25985.9157554304</v>
      </c>
      <c r="H399">
        <v>5619.7914695999998</v>
      </c>
      <c r="I399">
        <v>5619.7914695999998</v>
      </c>
      <c r="J399">
        <v>1843.2916020288001</v>
      </c>
      <c r="K399">
        <v>1843.2916020288001</v>
      </c>
      <c r="L399">
        <v>1843.2916020288001</v>
      </c>
      <c r="M399">
        <v>1843.2916020288001</v>
      </c>
      <c r="N399">
        <v>1843.2916020288001</v>
      </c>
      <c r="O399">
        <v>1843.2916020288001</v>
      </c>
      <c r="P399">
        <v>1843.2916020288001</v>
      </c>
      <c r="Q399">
        <v>1843.2916020288001</v>
      </c>
      <c r="AN399" t="s">
        <v>752</v>
      </c>
      <c r="AO399" t="s">
        <v>1297</v>
      </c>
      <c r="AP399" t="s">
        <v>711</v>
      </c>
      <c r="AQ399" t="s">
        <v>310</v>
      </c>
      <c r="AR399" s="589" t="s">
        <v>569</v>
      </c>
      <c r="AS399" s="591" t="s">
        <v>569</v>
      </c>
      <c r="AT399" s="591" t="s">
        <v>1341</v>
      </c>
      <c r="AU399" t="s">
        <v>961</v>
      </c>
      <c r="AV399" t="s">
        <v>24</v>
      </c>
      <c r="AW399" t="s">
        <v>310</v>
      </c>
      <c r="AX399" t="s">
        <v>393</v>
      </c>
      <c r="BA399" s="423">
        <v>25985.9157554304</v>
      </c>
    </row>
    <row r="400" spans="1:53" x14ac:dyDescent="0.35">
      <c r="A400" t="s">
        <v>142</v>
      </c>
      <c r="B400" t="s">
        <v>962</v>
      </c>
      <c r="C400">
        <v>15</v>
      </c>
      <c r="D400">
        <v>1758.5297120606699</v>
      </c>
      <c r="E400">
        <v>1</v>
      </c>
      <c r="F400">
        <v>26377.945680910099</v>
      </c>
      <c r="H400">
        <v>1758.5297120606699</v>
      </c>
      <c r="I400">
        <v>1758.5297120606699</v>
      </c>
      <c r="J400">
        <v>1758.5297120606699</v>
      </c>
      <c r="K400">
        <v>1758.5297120606699</v>
      </c>
      <c r="L400">
        <v>1758.5297120606699</v>
      </c>
      <c r="M400">
        <v>1758.5297120606699</v>
      </c>
      <c r="N400">
        <v>1758.5297120606699</v>
      </c>
      <c r="O400">
        <v>1758.5297120606699</v>
      </c>
      <c r="P400">
        <v>1758.5297120606699</v>
      </c>
      <c r="Q400">
        <v>1758.5297120606699</v>
      </c>
      <c r="R400">
        <v>1758.5297120606699</v>
      </c>
      <c r="S400">
        <v>1758.5297120606699</v>
      </c>
      <c r="T400">
        <v>1758.5297120606699</v>
      </c>
      <c r="U400">
        <v>1758.5297120606699</v>
      </c>
      <c r="V400">
        <v>1758.5297120606699</v>
      </c>
      <c r="AN400" t="s">
        <v>752</v>
      </c>
      <c r="AO400" t="s">
        <v>1297</v>
      </c>
      <c r="AP400" t="s">
        <v>711</v>
      </c>
      <c r="AQ400" t="s">
        <v>310</v>
      </c>
      <c r="AR400" s="589" t="s">
        <v>156</v>
      </c>
      <c r="AS400" s="591" t="s">
        <v>156</v>
      </c>
      <c r="AT400" s="591" t="s">
        <v>156</v>
      </c>
      <c r="AU400" t="s">
        <v>962</v>
      </c>
      <c r="AV400" t="s">
        <v>142</v>
      </c>
      <c r="AW400" t="s">
        <v>310</v>
      </c>
      <c r="AX400" t="s">
        <v>393</v>
      </c>
      <c r="BA400" s="423">
        <v>26377.945680910099</v>
      </c>
    </row>
    <row r="401" spans="1:53" x14ac:dyDescent="0.35">
      <c r="A401" t="s">
        <v>24</v>
      </c>
      <c r="B401" t="s">
        <v>963</v>
      </c>
      <c r="C401">
        <v>6.1</v>
      </c>
      <c r="D401">
        <v>1269.16713</v>
      </c>
      <c r="E401">
        <v>1</v>
      </c>
      <c r="F401">
        <v>6541.2873880200004</v>
      </c>
      <c r="H401">
        <v>1269.16713</v>
      </c>
      <c r="I401">
        <v>1269.16713</v>
      </c>
      <c r="J401">
        <v>1269.16713</v>
      </c>
      <c r="K401">
        <v>1269.16713</v>
      </c>
      <c r="L401">
        <v>1269.16713</v>
      </c>
      <c r="M401">
        <v>177.6833982</v>
      </c>
      <c r="N401">
        <v>17.768339820000001</v>
      </c>
      <c r="AN401" t="s">
        <v>752</v>
      </c>
      <c r="AO401" t="s">
        <v>1297</v>
      </c>
      <c r="AP401" t="s">
        <v>711</v>
      </c>
      <c r="AQ401" t="s">
        <v>310</v>
      </c>
      <c r="AR401" s="589" t="s">
        <v>569</v>
      </c>
      <c r="AS401" s="591" t="s">
        <v>569</v>
      </c>
      <c r="AT401" s="591" t="s">
        <v>1361</v>
      </c>
      <c r="AU401" t="s">
        <v>963</v>
      </c>
      <c r="AV401" t="s">
        <v>24</v>
      </c>
      <c r="AW401" t="s">
        <v>310</v>
      </c>
      <c r="AX401" t="s">
        <v>393</v>
      </c>
      <c r="BA401" s="423">
        <v>6541.2873880200004</v>
      </c>
    </row>
    <row r="402" spans="1:53" x14ac:dyDescent="0.35">
      <c r="A402" t="s">
        <v>24</v>
      </c>
      <c r="B402" t="s">
        <v>964</v>
      </c>
      <c r="C402">
        <v>10</v>
      </c>
      <c r="D402">
        <v>832.95424497600004</v>
      </c>
      <c r="E402">
        <v>1</v>
      </c>
      <c r="F402">
        <v>5106.0095217028802</v>
      </c>
      <c r="H402">
        <v>832.95424497600004</v>
      </c>
      <c r="I402">
        <v>832.95424497600004</v>
      </c>
      <c r="J402">
        <v>832.95424497600004</v>
      </c>
      <c r="K402">
        <v>832.95424497600004</v>
      </c>
      <c r="L402">
        <v>832.95424497600004</v>
      </c>
      <c r="M402">
        <v>188.24765936457601</v>
      </c>
      <c r="N402">
        <v>188.24765936457601</v>
      </c>
      <c r="O402">
        <v>188.24765936457601</v>
      </c>
      <c r="P402">
        <v>188.24765936457601</v>
      </c>
      <c r="Q402">
        <v>188.24765936457601</v>
      </c>
      <c r="AN402" t="s">
        <v>752</v>
      </c>
      <c r="AO402" t="s">
        <v>1297</v>
      </c>
      <c r="AP402" t="s">
        <v>711</v>
      </c>
      <c r="AQ402" t="s">
        <v>310</v>
      </c>
      <c r="AR402" s="589" t="s">
        <v>569</v>
      </c>
      <c r="AS402" s="591" t="s">
        <v>569</v>
      </c>
      <c r="AT402" s="591" t="s">
        <v>1343</v>
      </c>
      <c r="AU402" t="s">
        <v>964</v>
      </c>
      <c r="AV402" t="s">
        <v>24</v>
      </c>
      <c r="AW402" t="s">
        <v>310</v>
      </c>
      <c r="AX402" t="s">
        <v>393</v>
      </c>
      <c r="BA402" s="423">
        <v>5106.0095217028802</v>
      </c>
    </row>
    <row r="403" spans="1:53" x14ac:dyDescent="0.35">
      <c r="A403" t="s">
        <v>24</v>
      </c>
      <c r="B403" t="s">
        <v>965</v>
      </c>
      <c r="C403">
        <v>6.1</v>
      </c>
      <c r="D403">
        <v>503.63774999999998</v>
      </c>
      <c r="E403">
        <v>1</v>
      </c>
      <c r="F403">
        <v>2602.9509833249999</v>
      </c>
      <c r="H403">
        <v>503.63774999999998</v>
      </c>
      <c r="I403">
        <v>503.63774999999998</v>
      </c>
      <c r="J403">
        <v>503.63774999999998</v>
      </c>
      <c r="K403">
        <v>503.63774999999998</v>
      </c>
      <c r="L403">
        <v>503.63774999999998</v>
      </c>
      <c r="M403">
        <v>77.056575749999993</v>
      </c>
      <c r="N403">
        <v>7.705657575</v>
      </c>
      <c r="AN403" t="s">
        <v>752</v>
      </c>
      <c r="AO403" t="s">
        <v>1297</v>
      </c>
      <c r="AP403" t="s">
        <v>711</v>
      </c>
      <c r="AQ403" t="s">
        <v>310</v>
      </c>
      <c r="AR403" s="589" t="s">
        <v>569</v>
      </c>
      <c r="AS403" s="591" t="s">
        <v>569</v>
      </c>
      <c r="AT403" s="591" t="s">
        <v>1361</v>
      </c>
      <c r="AU403" t="s">
        <v>965</v>
      </c>
      <c r="AV403" t="s">
        <v>24</v>
      </c>
      <c r="AW403" t="s">
        <v>310</v>
      </c>
      <c r="AX403" t="s">
        <v>393</v>
      </c>
      <c r="BA403" s="423">
        <v>2602.9509833249999</v>
      </c>
    </row>
    <row r="404" spans="1:53" x14ac:dyDescent="0.35">
      <c r="A404" t="s">
        <v>24</v>
      </c>
      <c r="B404" t="s">
        <v>966</v>
      </c>
      <c r="C404">
        <v>10</v>
      </c>
      <c r="D404">
        <v>362.89737989999998</v>
      </c>
      <c r="E404">
        <v>1</v>
      </c>
      <c r="F404">
        <v>1678.0374846576001</v>
      </c>
      <c r="H404">
        <v>362.89737989999998</v>
      </c>
      <c r="I404">
        <v>362.89737989999998</v>
      </c>
      <c r="J404">
        <v>119.0303406072</v>
      </c>
      <c r="K404">
        <v>119.0303406072</v>
      </c>
      <c r="L404">
        <v>119.0303406072</v>
      </c>
      <c r="M404">
        <v>119.0303406072</v>
      </c>
      <c r="N404">
        <v>119.0303406072</v>
      </c>
      <c r="O404">
        <v>119.0303406072</v>
      </c>
      <c r="P404">
        <v>119.0303406072</v>
      </c>
      <c r="Q404">
        <v>119.0303406072</v>
      </c>
      <c r="AN404" t="s">
        <v>752</v>
      </c>
      <c r="AO404" t="s">
        <v>1297</v>
      </c>
      <c r="AP404" t="s">
        <v>711</v>
      </c>
      <c r="AQ404" t="s">
        <v>310</v>
      </c>
      <c r="AR404" s="589" t="s">
        <v>569</v>
      </c>
      <c r="AS404" s="591" t="s">
        <v>569</v>
      </c>
      <c r="AT404" s="591" t="s">
        <v>1341</v>
      </c>
      <c r="AU404" t="s">
        <v>966</v>
      </c>
      <c r="AV404" t="s">
        <v>24</v>
      </c>
      <c r="AW404" t="s">
        <v>310</v>
      </c>
      <c r="AX404" t="s">
        <v>393</v>
      </c>
      <c r="BA404" s="423">
        <v>1678.0374846576001</v>
      </c>
    </row>
    <row r="405" spans="1:53" x14ac:dyDescent="0.35">
      <c r="A405" t="s">
        <v>541</v>
      </c>
      <c r="B405" t="s">
        <v>967</v>
      </c>
      <c r="C405">
        <v>20</v>
      </c>
      <c r="D405">
        <v>315.03935559015099</v>
      </c>
      <c r="E405">
        <v>1</v>
      </c>
      <c r="F405">
        <v>6238.8650608523203</v>
      </c>
      <c r="H405">
        <v>315.03935559015099</v>
      </c>
      <c r="I405">
        <v>315.03935559015099</v>
      </c>
      <c r="J405">
        <v>315.03935559015099</v>
      </c>
      <c r="K405">
        <v>315.03935559015099</v>
      </c>
      <c r="L405">
        <v>315.03935559015099</v>
      </c>
      <c r="M405">
        <v>315.03935559015099</v>
      </c>
      <c r="N405">
        <v>315.03935559015099</v>
      </c>
      <c r="O405">
        <v>315.03935559015099</v>
      </c>
      <c r="P405">
        <v>315.03935559015099</v>
      </c>
      <c r="Q405">
        <v>315.03935559015099</v>
      </c>
      <c r="R405">
        <v>308.847150495081</v>
      </c>
      <c r="S405">
        <v>308.847150495081</v>
      </c>
      <c r="T405">
        <v>308.847150495081</v>
      </c>
      <c r="U405">
        <v>308.847150495081</v>
      </c>
      <c r="V405">
        <v>308.847150495081</v>
      </c>
      <c r="W405">
        <v>308.847150495081</v>
      </c>
      <c r="X405">
        <v>308.847150495081</v>
      </c>
      <c r="Y405">
        <v>308.847150495081</v>
      </c>
      <c r="Z405">
        <v>308.847150495081</v>
      </c>
      <c r="AA405">
        <v>308.847150495081</v>
      </c>
      <c r="AN405" t="s">
        <v>752</v>
      </c>
      <c r="AO405" t="s">
        <v>1297</v>
      </c>
      <c r="AP405" t="s">
        <v>711</v>
      </c>
      <c r="AQ405" t="s">
        <v>310</v>
      </c>
      <c r="AR405" s="589" t="s">
        <v>600</v>
      </c>
      <c r="AS405" s="591" t="s">
        <v>600</v>
      </c>
      <c r="AT405" s="591" t="s">
        <v>600</v>
      </c>
      <c r="AU405" t="s">
        <v>967</v>
      </c>
      <c r="AV405" t="s">
        <v>541</v>
      </c>
      <c r="AW405" t="s">
        <v>310</v>
      </c>
      <c r="AX405" t="s">
        <v>393</v>
      </c>
      <c r="BA405" s="423">
        <v>6238.8650608523203</v>
      </c>
    </row>
    <row r="406" spans="1:53" x14ac:dyDescent="0.35">
      <c r="A406" t="s">
        <v>142</v>
      </c>
      <c r="B406" t="s">
        <v>596</v>
      </c>
      <c r="C406">
        <v>2</v>
      </c>
      <c r="D406">
        <v>81.564649765533403</v>
      </c>
      <c r="E406">
        <v>1</v>
      </c>
      <c r="F406">
        <v>163.12929953106701</v>
      </c>
      <c r="H406">
        <v>81.564649765533403</v>
      </c>
      <c r="I406">
        <v>81.564649765533403</v>
      </c>
      <c r="AN406" t="s">
        <v>752</v>
      </c>
      <c r="AO406" t="s">
        <v>1297</v>
      </c>
      <c r="AP406" t="s">
        <v>711</v>
      </c>
      <c r="AQ406" t="s">
        <v>310</v>
      </c>
      <c r="AR406" s="589" t="s">
        <v>968</v>
      </c>
      <c r="AS406" s="591" t="s">
        <v>968</v>
      </c>
      <c r="AT406" s="591" t="s">
        <v>968</v>
      </c>
      <c r="AU406" t="s">
        <v>596</v>
      </c>
      <c r="AV406" t="s">
        <v>142</v>
      </c>
      <c r="AW406" t="s">
        <v>310</v>
      </c>
      <c r="AX406" t="s">
        <v>393</v>
      </c>
      <c r="BA406" s="423">
        <v>163.12929953106701</v>
      </c>
    </row>
    <row r="407" spans="1:53" x14ac:dyDescent="0.35">
      <c r="A407" t="s">
        <v>24</v>
      </c>
      <c r="B407" t="s">
        <v>969</v>
      </c>
      <c r="C407">
        <v>5.8597081744697599</v>
      </c>
      <c r="D407">
        <v>508520.45334416302</v>
      </c>
      <c r="E407">
        <v>1</v>
      </c>
      <c r="F407">
        <v>2979781.4573458601</v>
      </c>
      <c r="H407">
        <v>508520.45334416302</v>
      </c>
      <c r="I407">
        <v>508520.45334416302</v>
      </c>
      <c r="J407">
        <v>508520.45334416302</v>
      </c>
      <c r="K407">
        <v>508520.45334416302</v>
      </c>
      <c r="L407">
        <v>508520.45334416302</v>
      </c>
      <c r="M407">
        <v>360683.37708116299</v>
      </c>
      <c r="N407">
        <v>9314.0548382089601</v>
      </c>
      <c r="O407">
        <v>9314.0548382089601</v>
      </c>
      <c r="P407">
        <v>9314.0548382089601</v>
      </c>
      <c r="Q407">
        <v>9314.0548382089601</v>
      </c>
      <c r="R407">
        <v>9314.0548382089601</v>
      </c>
      <c r="S407">
        <v>8489.5108382089602</v>
      </c>
      <c r="T407">
        <v>7145.3428382089596</v>
      </c>
      <c r="U407">
        <v>7145.3428382089596</v>
      </c>
      <c r="V407">
        <v>7145.3428382089596</v>
      </c>
      <c r="AN407" t="s">
        <v>752</v>
      </c>
      <c r="AO407" t="s">
        <v>1298</v>
      </c>
      <c r="AP407" t="s">
        <v>712</v>
      </c>
      <c r="AQ407" t="s">
        <v>310</v>
      </c>
      <c r="AR407" s="589" t="s">
        <v>831</v>
      </c>
      <c r="AS407" s="591" t="s">
        <v>831</v>
      </c>
      <c r="AT407" s="591" t="s">
        <v>831</v>
      </c>
      <c r="AU407" t="s">
        <v>970</v>
      </c>
      <c r="AV407" t="s">
        <v>24</v>
      </c>
      <c r="AW407" t="s">
        <v>310</v>
      </c>
      <c r="AX407" t="s">
        <v>393</v>
      </c>
      <c r="BA407" s="423">
        <v>2979781.4573458601</v>
      </c>
    </row>
    <row r="408" spans="1:53" x14ac:dyDescent="0.35">
      <c r="A408" t="s">
        <v>24</v>
      </c>
      <c r="B408" t="s">
        <v>971</v>
      </c>
      <c r="C408">
        <v>11.619800139437601</v>
      </c>
      <c r="D408">
        <v>482413.41785000003</v>
      </c>
      <c r="E408">
        <v>1</v>
      </c>
      <c r="F408">
        <v>5605547.5</v>
      </c>
      <c r="H408">
        <v>482413.41785000003</v>
      </c>
      <c r="I408">
        <v>482413.41785000003</v>
      </c>
      <c r="J408">
        <v>482413.41785000003</v>
      </c>
      <c r="K408">
        <v>482413.41785000003</v>
      </c>
      <c r="L408">
        <v>482413.41785000003</v>
      </c>
      <c r="M408">
        <v>482413.41785000003</v>
      </c>
      <c r="N408">
        <v>482413.41785000003</v>
      </c>
      <c r="O408">
        <v>482413.41785000003</v>
      </c>
      <c r="P408">
        <v>482413.41785000003</v>
      </c>
      <c r="Q408">
        <v>482413.41785000003</v>
      </c>
      <c r="R408">
        <v>482413.41785000003</v>
      </c>
      <c r="S408">
        <v>298999.90364999999</v>
      </c>
      <c r="AN408" t="s">
        <v>752</v>
      </c>
      <c r="AO408" t="s">
        <v>1298</v>
      </c>
      <c r="AP408" t="s">
        <v>712</v>
      </c>
      <c r="AQ408" t="s">
        <v>310</v>
      </c>
      <c r="AR408" s="589" t="s">
        <v>831</v>
      </c>
      <c r="AS408" s="591" t="s">
        <v>831</v>
      </c>
      <c r="AT408" s="591" t="s">
        <v>831</v>
      </c>
      <c r="AU408" t="s">
        <v>971</v>
      </c>
      <c r="AV408" t="s">
        <v>24</v>
      </c>
      <c r="AW408" t="s">
        <v>310</v>
      </c>
      <c r="AX408" t="s">
        <v>393</v>
      </c>
      <c r="BA408" s="423">
        <v>5605547.5</v>
      </c>
    </row>
    <row r="409" spans="1:53" x14ac:dyDescent="0.35">
      <c r="A409" t="s">
        <v>24</v>
      </c>
      <c r="B409" t="s">
        <v>972</v>
      </c>
      <c r="C409">
        <v>8.4532868941024297</v>
      </c>
      <c r="D409">
        <v>414165.94038914499</v>
      </c>
      <c r="E409">
        <v>1</v>
      </c>
      <c r="F409">
        <v>1855449.5389232701</v>
      </c>
      <c r="H409">
        <v>414165.94038914499</v>
      </c>
      <c r="I409">
        <v>414165.94038914499</v>
      </c>
      <c r="J409">
        <v>159326.93532710301</v>
      </c>
      <c r="K409">
        <v>159326.93532710301</v>
      </c>
      <c r="L409">
        <v>159326.93532710301</v>
      </c>
      <c r="M409">
        <v>159326.93532710301</v>
      </c>
      <c r="N409">
        <v>159326.93532710301</v>
      </c>
      <c r="O409">
        <v>159326.93532710301</v>
      </c>
      <c r="P409">
        <v>65544.346782360997</v>
      </c>
      <c r="Q409">
        <v>2142.0333999999998</v>
      </c>
      <c r="R409">
        <v>2142.0333999999998</v>
      </c>
      <c r="S409">
        <v>1327.6325999999999</v>
      </c>
      <c r="AN409" t="s">
        <v>752</v>
      </c>
      <c r="AO409" t="s">
        <v>1298</v>
      </c>
      <c r="AP409" t="s">
        <v>712</v>
      </c>
      <c r="AQ409" t="s">
        <v>310</v>
      </c>
      <c r="AR409" s="589" t="s">
        <v>831</v>
      </c>
      <c r="AS409" s="591" t="s">
        <v>831</v>
      </c>
      <c r="AT409" s="591" t="s">
        <v>831</v>
      </c>
      <c r="AU409" t="s">
        <v>972</v>
      </c>
      <c r="AV409" t="s">
        <v>24</v>
      </c>
      <c r="AW409" t="s">
        <v>310</v>
      </c>
      <c r="AX409" t="s">
        <v>393</v>
      </c>
      <c r="BA409" s="423">
        <v>1855449.5389232701</v>
      </c>
    </row>
    <row r="410" spans="1:53" x14ac:dyDescent="0.35">
      <c r="A410" t="s">
        <v>24</v>
      </c>
      <c r="B410" t="s">
        <v>973</v>
      </c>
      <c r="C410">
        <v>5.7038558065252101</v>
      </c>
      <c r="D410">
        <v>393621.20085445797</v>
      </c>
      <c r="E410">
        <v>1</v>
      </c>
      <c r="F410">
        <v>2245158.5720651299</v>
      </c>
      <c r="H410">
        <v>393621.20085445797</v>
      </c>
      <c r="I410">
        <v>393621.20085445797</v>
      </c>
      <c r="J410">
        <v>393621.20085445797</v>
      </c>
      <c r="K410">
        <v>393621.20085445797</v>
      </c>
      <c r="L410">
        <v>393621.20085445797</v>
      </c>
      <c r="M410">
        <v>277052.56779283698</v>
      </c>
      <c r="AN410" t="s">
        <v>752</v>
      </c>
      <c r="AO410" t="s">
        <v>1298</v>
      </c>
      <c r="AP410" t="s">
        <v>712</v>
      </c>
      <c r="AQ410" t="s">
        <v>310</v>
      </c>
      <c r="AR410" s="589" t="s">
        <v>212</v>
      </c>
      <c r="AS410" s="591" t="s">
        <v>831</v>
      </c>
      <c r="AT410" s="591" t="s">
        <v>831</v>
      </c>
      <c r="AU410" t="s">
        <v>973</v>
      </c>
      <c r="AV410" t="s">
        <v>24</v>
      </c>
      <c r="AW410" t="s">
        <v>310</v>
      </c>
      <c r="AX410" t="s">
        <v>393</v>
      </c>
      <c r="BA410" s="423">
        <v>2245158.5720651299</v>
      </c>
    </row>
    <row r="411" spans="1:53" x14ac:dyDescent="0.35">
      <c r="A411" t="s">
        <v>24</v>
      </c>
      <c r="B411" t="s">
        <v>974</v>
      </c>
      <c r="C411">
        <v>7.2493340295159401</v>
      </c>
      <c r="D411">
        <v>311977.54752979998</v>
      </c>
      <c r="E411">
        <v>1</v>
      </c>
      <c r="F411">
        <v>1690506.6405519999</v>
      </c>
      <c r="H411">
        <v>311977.54752979998</v>
      </c>
      <c r="I411">
        <v>311977.54752979998</v>
      </c>
      <c r="J411">
        <v>311977.54752979998</v>
      </c>
      <c r="K411">
        <v>311977.54752979998</v>
      </c>
      <c r="L411">
        <v>311977.54752979998</v>
      </c>
      <c r="M411">
        <v>50354.050451000003</v>
      </c>
      <c r="N411">
        <v>9603.2248280000003</v>
      </c>
      <c r="O411">
        <v>9603.2248280000003</v>
      </c>
      <c r="P411">
        <v>9603.2248280000003</v>
      </c>
      <c r="Q411">
        <v>9603.2248280000003</v>
      </c>
      <c r="R411">
        <v>9603.2248280000003</v>
      </c>
      <c r="S411">
        <v>8909.8880279999994</v>
      </c>
      <c r="T411">
        <v>7779.6134279999997</v>
      </c>
      <c r="U411">
        <v>7779.6134279999997</v>
      </c>
      <c r="V411">
        <v>7779.6134279999997</v>
      </c>
      <c r="AN411" t="s">
        <v>752</v>
      </c>
      <c r="AO411" t="s">
        <v>1298</v>
      </c>
      <c r="AP411" t="s">
        <v>712</v>
      </c>
      <c r="AQ411" t="s">
        <v>310</v>
      </c>
      <c r="AR411" s="589" t="s">
        <v>831</v>
      </c>
      <c r="AS411" s="591" t="s">
        <v>831</v>
      </c>
      <c r="AT411" s="591" t="s">
        <v>831</v>
      </c>
      <c r="AU411" t="s">
        <v>974</v>
      </c>
      <c r="AV411" t="s">
        <v>24</v>
      </c>
      <c r="AW411" t="s">
        <v>310</v>
      </c>
      <c r="AX411" t="s">
        <v>393</v>
      </c>
      <c r="BA411" s="423">
        <v>1690506.6405519999</v>
      </c>
    </row>
    <row r="412" spans="1:53" x14ac:dyDescent="0.35">
      <c r="A412" t="s">
        <v>25</v>
      </c>
      <c r="B412" t="s">
        <v>975</v>
      </c>
      <c r="C412">
        <v>8</v>
      </c>
      <c r="D412">
        <v>280003.75949957798</v>
      </c>
      <c r="E412">
        <v>1</v>
      </c>
      <c r="F412">
        <v>1263341.19166929</v>
      </c>
      <c r="H412">
        <v>280003.75949957798</v>
      </c>
      <c r="I412">
        <v>280003.75949957798</v>
      </c>
      <c r="J412">
        <v>280003.75949957798</v>
      </c>
      <c r="K412">
        <v>84665.982634111206</v>
      </c>
      <c r="L412">
        <v>84665.982634111206</v>
      </c>
      <c r="M412">
        <v>84665.982634111206</v>
      </c>
      <c r="N412">
        <v>84665.982634111206</v>
      </c>
      <c r="O412">
        <v>84665.982634111206</v>
      </c>
      <c r="AN412" t="s">
        <v>752</v>
      </c>
      <c r="AO412" t="s">
        <v>1298</v>
      </c>
      <c r="AP412" t="s">
        <v>712</v>
      </c>
      <c r="AQ412" t="s">
        <v>310</v>
      </c>
      <c r="AR412" s="589" t="s">
        <v>976</v>
      </c>
      <c r="AS412" s="591" t="s">
        <v>616</v>
      </c>
      <c r="AT412" s="591" t="s">
        <v>616</v>
      </c>
      <c r="AU412" t="s">
        <v>975</v>
      </c>
      <c r="AV412" t="s">
        <v>25</v>
      </c>
      <c r="AW412" t="s">
        <v>310</v>
      </c>
      <c r="AX412" t="s">
        <v>393</v>
      </c>
      <c r="BA412" s="423">
        <v>1263341.19166929</v>
      </c>
    </row>
    <row r="413" spans="1:53" x14ac:dyDescent="0.35">
      <c r="A413" t="s">
        <v>141</v>
      </c>
      <c r="B413" t="s">
        <v>977</v>
      </c>
      <c r="C413">
        <v>17</v>
      </c>
      <c r="D413">
        <v>210736.864</v>
      </c>
      <c r="E413">
        <v>1</v>
      </c>
      <c r="F413">
        <v>1565951.6</v>
      </c>
      <c r="H413">
        <v>210736.864</v>
      </c>
      <c r="I413">
        <v>210736.864</v>
      </c>
      <c r="J413">
        <v>210736.864</v>
      </c>
      <c r="K413">
        <v>210736.864</v>
      </c>
      <c r="L413">
        <v>210736.864</v>
      </c>
      <c r="M413">
        <v>210736.864</v>
      </c>
      <c r="N413">
        <v>27411.856</v>
      </c>
      <c r="O413">
        <v>27411.856</v>
      </c>
      <c r="P413">
        <v>27411.856</v>
      </c>
      <c r="Q413">
        <v>27411.856</v>
      </c>
      <c r="R413">
        <v>27411.856</v>
      </c>
      <c r="S413">
        <v>27411.856</v>
      </c>
      <c r="T413">
        <v>27411.856</v>
      </c>
      <c r="U413">
        <v>27411.856</v>
      </c>
      <c r="V413">
        <v>27411.856</v>
      </c>
      <c r="W413">
        <v>27411.856</v>
      </c>
      <c r="X413">
        <v>27411.856</v>
      </c>
      <c r="AN413" t="s">
        <v>752</v>
      </c>
      <c r="AO413" t="s">
        <v>1298</v>
      </c>
      <c r="AP413" t="s">
        <v>712</v>
      </c>
      <c r="AQ413" t="s">
        <v>310</v>
      </c>
      <c r="AR413" s="589" t="s">
        <v>754</v>
      </c>
      <c r="AS413" s="591" t="s">
        <v>1339</v>
      </c>
      <c r="AT413" s="591" t="s">
        <v>1339</v>
      </c>
      <c r="AV413" t="s">
        <v>141</v>
      </c>
      <c r="AW413" t="s">
        <v>310</v>
      </c>
      <c r="AX413" t="s">
        <v>393</v>
      </c>
      <c r="BA413" s="423">
        <v>1565951.6</v>
      </c>
    </row>
    <row r="414" spans="1:53" x14ac:dyDescent="0.35">
      <c r="A414" t="s">
        <v>24</v>
      </c>
      <c r="B414" t="s">
        <v>978</v>
      </c>
      <c r="C414">
        <v>15</v>
      </c>
      <c r="D414">
        <v>239033.113655127</v>
      </c>
      <c r="E414">
        <v>1</v>
      </c>
      <c r="F414">
        <v>3585496.70482691</v>
      </c>
      <c r="H414">
        <v>239033.113655127</v>
      </c>
      <c r="I414">
        <v>239033.113655127</v>
      </c>
      <c r="J414">
        <v>239033.113655127</v>
      </c>
      <c r="K414">
        <v>239033.113655127</v>
      </c>
      <c r="L414">
        <v>239033.113655127</v>
      </c>
      <c r="M414">
        <v>239033.113655127</v>
      </c>
      <c r="N414">
        <v>239033.113655127</v>
      </c>
      <c r="O414">
        <v>239033.113655127</v>
      </c>
      <c r="P414">
        <v>239033.113655127</v>
      </c>
      <c r="Q414">
        <v>239033.113655127</v>
      </c>
      <c r="R414">
        <v>239033.113655127</v>
      </c>
      <c r="S414">
        <v>239033.113655127</v>
      </c>
      <c r="T414">
        <v>239033.113655127</v>
      </c>
      <c r="U414">
        <v>239033.113655127</v>
      </c>
      <c r="V414">
        <v>239033.113655127</v>
      </c>
      <c r="AN414" t="s">
        <v>752</v>
      </c>
      <c r="AO414" t="s">
        <v>1298</v>
      </c>
      <c r="AP414" t="s">
        <v>712</v>
      </c>
      <c r="AQ414" t="s">
        <v>310</v>
      </c>
      <c r="AR414" s="589" t="s">
        <v>831</v>
      </c>
      <c r="AS414" s="591" t="s">
        <v>831</v>
      </c>
      <c r="AT414" s="591" t="s">
        <v>831</v>
      </c>
      <c r="AU414" t="s">
        <v>978</v>
      </c>
      <c r="AV414" t="s">
        <v>24</v>
      </c>
      <c r="AW414" t="s">
        <v>310</v>
      </c>
      <c r="AX414" t="s">
        <v>393</v>
      </c>
      <c r="BA414" s="423">
        <v>3585496.70482691</v>
      </c>
    </row>
    <row r="415" spans="1:53" x14ac:dyDescent="0.35">
      <c r="A415" t="s">
        <v>24</v>
      </c>
      <c r="B415" t="s">
        <v>979</v>
      </c>
      <c r="C415">
        <v>10</v>
      </c>
      <c r="D415">
        <v>196510.65765899001</v>
      </c>
      <c r="E415">
        <v>1</v>
      </c>
      <c r="F415">
        <v>891999.81424576102</v>
      </c>
      <c r="H415">
        <v>196510.65765899001</v>
      </c>
      <c r="I415">
        <v>196510.65765899001</v>
      </c>
      <c r="J415">
        <v>62372.312365972597</v>
      </c>
      <c r="K415">
        <v>62372.312365972597</v>
      </c>
      <c r="L415">
        <v>62372.312365972597</v>
      </c>
      <c r="M415">
        <v>62372.312365972597</v>
      </c>
      <c r="N415">
        <v>62372.312365972597</v>
      </c>
      <c r="O415">
        <v>62372.312365972597</v>
      </c>
      <c r="P415">
        <v>62372.312365972597</v>
      </c>
      <c r="Q415">
        <v>62372.312365972597</v>
      </c>
      <c r="AN415" t="s">
        <v>752</v>
      </c>
      <c r="AO415" t="s">
        <v>1298</v>
      </c>
      <c r="AP415" t="s">
        <v>712</v>
      </c>
      <c r="AQ415" t="s">
        <v>310</v>
      </c>
      <c r="AR415" s="589" t="s">
        <v>831</v>
      </c>
      <c r="AS415" s="591" t="s">
        <v>831</v>
      </c>
      <c r="AT415" s="591" t="s">
        <v>831</v>
      </c>
      <c r="AU415" t="s">
        <v>979</v>
      </c>
      <c r="AV415" t="s">
        <v>24</v>
      </c>
      <c r="AW415" t="s">
        <v>310</v>
      </c>
      <c r="AX415" t="s">
        <v>393</v>
      </c>
      <c r="BA415" s="423">
        <v>891999.81424576102</v>
      </c>
    </row>
    <row r="416" spans="1:53" x14ac:dyDescent="0.35">
      <c r="A416" t="s">
        <v>24</v>
      </c>
      <c r="B416" t="s">
        <v>980</v>
      </c>
      <c r="C416">
        <v>5.7038558065252101</v>
      </c>
      <c r="D416">
        <v>236023.273809562</v>
      </c>
      <c r="E416">
        <v>1</v>
      </c>
      <c r="F416">
        <v>945412.16949299001</v>
      </c>
      <c r="H416">
        <v>236023.273809562</v>
      </c>
      <c r="I416">
        <v>225617.71269779399</v>
      </c>
      <c r="J416">
        <v>130612.855428486</v>
      </c>
      <c r="K416">
        <v>130612.855428486</v>
      </c>
      <c r="L416">
        <v>130612.855428486</v>
      </c>
      <c r="M416">
        <v>91932.616700177503</v>
      </c>
      <c r="AN416" t="s">
        <v>752</v>
      </c>
      <c r="AO416" t="s">
        <v>1298</v>
      </c>
      <c r="AP416" t="s">
        <v>712</v>
      </c>
      <c r="AQ416" t="s">
        <v>310</v>
      </c>
      <c r="AR416" s="589" t="s">
        <v>831</v>
      </c>
      <c r="AS416" s="591" t="s">
        <v>831</v>
      </c>
      <c r="AT416" s="591" t="s">
        <v>831</v>
      </c>
      <c r="AU416" t="s">
        <v>980</v>
      </c>
      <c r="AV416" t="s">
        <v>24</v>
      </c>
      <c r="AW416" t="s">
        <v>310</v>
      </c>
      <c r="AX416" t="s">
        <v>393</v>
      </c>
      <c r="BA416" s="423">
        <v>945412.16949299001</v>
      </c>
    </row>
    <row r="417" spans="1:53" x14ac:dyDescent="0.35">
      <c r="A417" t="s">
        <v>24</v>
      </c>
      <c r="B417" t="s">
        <v>981</v>
      </c>
      <c r="C417">
        <v>5</v>
      </c>
      <c r="D417">
        <v>137534.774093096</v>
      </c>
      <c r="E417">
        <v>1</v>
      </c>
      <c r="F417">
        <v>687673.870465482</v>
      </c>
      <c r="H417">
        <v>137534.774093096</v>
      </c>
      <c r="I417">
        <v>137534.774093096</v>
      </c>
      <c r="J417">
        <v>137534.774093096</v>
      </c>
      <c r="K417">
        <v>137534.774093096</v>
      </c>
      <c r="L417">
        <v>137534.774093096</v>
      </c>
      <c r="AN417" t="s">
        <v>752</v>
      </c>
      <c r="AO417" t="s">
        <v>1298</v>
      </c>
      <c r="AP417" t="s">
        <v>712</v>
      </c>
      <c r="AQ417" t="s">
        <v>310</v>
      </c>
      <c r="AR417" s="589" t="s">
        <v>579</v>
      </c>
      <c r="AS417" s="591" t="s">
        <v>579</v>
      </c>
      <c r="AT417" s="591" t="s">
        <v>579</v>
      </c>
      <c r="AU417" t="s">
        <v>982</v>
      </c>
      <c r="AV417" t="s">
        <v>24</v>
      </c>
      <c r="AW417" t="s">
        <v>310</v>
      </c>
      <c r="AX417" t="s">
        <v>393</v>
      </c>
      <c r="BA417" s="423">
        <v>687673.870465482</v>
      </c>
    </row>
    <row r="418" spans="1:53" x14ac:dyDescent="0.35">
      <c r="A418" t="s">
        <v>24</v>
      </c>
      <c r="B418" t="s">
        <v>983</v>
      </c>
      <c r="C418">
        <v>15</v>
      </c>
      <c r="D418">
        <v>125304.79995894901</v>
      </c>
      <c r="E418">
        <v>1</v>
      </c>
      <c r="F418">
        <v>1309485.4153501899</v>
      </c>
      <c r="H418">
        <v>125304.79995894901</v>
      </c>
      <c r="I418">
        <v>125304.79995894901</v>
      </c>
      <c r="J418">
        <v>125304.79995894901</v>
      </c>
      <c r="K418">
        <v>125304.79995894901</v>
      </c>
      <c r="L418">
        <v>125304.79995894901</v>
      </c>
      <c r="M418">
        <v>68296.141555544295</v>
      </c>
      <c r="N418">
        <v>68296.141555544295</v>
      </c>
      <c r="O418">
        <v>68296.141555544295</v>
      </c>
      <c r="P418">
        <v>68296.141555544295</v>
      </c>
      <c r="Q418">
        <v>68296.141555544295</v>
      </c>
      <c r="R418">
        <v>68296.141555544295</v>
      </c>
      <c r="S418">
        <v>68296.141555544295</v>
      </c>
      <c r="T418">
        <v>68296.141555544295</v>
      </c>
      <c r="U418">
        <v>68296.141555544295</v>
      </c>
      <c r="V418">
        <v>68296.141555544295</v>
      </c>
      <c r="AN418" t="s">
        <v>752</v>
      </c>
      <c r="AO418" t="s">
        <v>1298</v>
      </c>
      <c r="AP418" t="s">
        <v>712</v>
      </c>
      <c r="AQ418" t="s">
        <v>310</v>
      </c>
      <c r="AR418" s="589" t="s">
        <v>831</v>
      </c>
      <c r="AS418" s="591" t="s">
        <v>831</v>
      </c>
      <c r="AT418" s="591" t="s">
        <v>831</v>
      </c>
      <c r="AU418" t="s">
        <v>983</v>
      </c>
      <c r="AV418" t="s">
        <v>24</v>
      </c>
      <c r="AW418" t="s">
        <v>310</v>
      </c>
      <c r="AX418" t="s">
        <v>393</v>
      </c>
      <c r="BA418" s="423">
        <v>1309485.4153501899</v>
      </c>
    </row>
    <row r="419" spans="1:53" x14ac:dyDescent="0.35">
      <c r="A419" t="s">
        <v>541</v>
      </c>
      <c r="B419" t="s">
        <v>377</v>
      </c>
      <c r="C419">
        <v>20</v>
      </c>
      <c r="D419">
        <v>96879.961759579397</v>
      </c>
      <c r="E419">
        <v>1</v>
      </c>
      <c r="F419">
        <v>1883293.7390273199</v>
      </c>
      <c r="H419">
        <v>96879.961759579397</v>
      </c>
      <c r="I419">
        <v>96879.961759579397</v>
      </c>
      <c r="J419">
        <v>96879.961759579397</v>
      </c>
      <c r="K419">
        <v>96879.961759579397</v>
      </c>
      <c r="L419">
        <v>96879.961759579397</v>
      </c>
      <c r="M419">
        <v>96879.961759579397</v>
      </c>
      <c r="N419">
        <v>96879.961759579397</v>
      </c>
      <c r="O419">
        <v>96879.961759579397</v>
      </c>
      <c r="P419">
        <v>96879.961759579397</v>
      </c>
      <c r="Q419">
        <v>96879.961759579397</v>
      </c>
      <c r="R419">
        <v>91449.412143152207</v>
      </c>
      <c r="S419">
        <v>91449.412143152207</v>
      </c>
      <c r="T419">
        <v>91449.412143152207</v>
      </c>
      <c r="U419">
        <v>91449.412143152207</v>
      </c>
      <c r="V419">
        <v>91449.412143152207</v>
      </c>
      <c r="W419">
        <v>91449.412143152207</v>
      </c>
      <c r="X419">
        <v>91449.412143152207</v>
      </c>
      <c r="Y419">
        <v>91449.412143152207</v>
      </c>
      <c r="Z419">
        <v>91449.412143152207</v>
      </c>
      <c r="AA419">
        <v>91449.412143152207</v>
      </c>
      <c r="AN419" t="s">
        <v>752</v>
      </c>
      <c r="AO419" t="s">
        <v>1298</v>
      </c>
      <c r="AP419" t="s">
        <v>712</v>
      </c>
      <c r="AQ419" t="s">
        <v>310</v>
      </c>
      <c r="AR419" s="589" t="s">
        <v>156</v>
      </c>
      <c r="AS419" s="591" t="s">
        <v>156</v>
      </c>
      <c r="AT419" s="591" t="s">
        <v>156</v>
      </c>
      <c r="AU419" t="s">
        <v>377</v>
      </c>
      <c r="AV419" t="s">
        <v>142</v>
      </c>
      <c r="AW419" t="s">
        <v>310</v>
      </c>
      <c r="AX419" t="s">
        <v>393</v>
      </c>
      <c r="BA419" s="423">
        <v>1883293.7390273199</v>
      </c>
    </row>
    <row r="420" spans="1:53" x14ac:dyDescent="0.35">
      <c r="A420" t="s">
        <v>24</v>
      </c>
      <c r="B420" t="s">
        <v>984</v>
      </c>
      <c r="C420">
        <v>10</v>
      </c>
      <c r="D420">
        <v>43287.019025177397</v>
      </c>
      <c r="E420">
        <v>1</v>
      </c>
      <c r="F420">
        <v>251510.28247729701</v>
      </c>
      <c r="H420">
        <v>43287.019025177397</v>
      </c>
      <c r="I420">
        <v>43287.019025177397</v>
      </c>
      <c r="J420">
        <v>43287.019025177397</v>
      </c>
      <c r="K420">
        <v>43287.019025177397</v>
      </c>
      <c r="L420">
        <v>43287.019025177397</v>
      </c>
      <c r="M420">
        <v>7015.0374702819199</v>
      </c>
      <c r="N420">
        <v>7015.0374702819199</v>
      </c>
      <c r="O420">
        <v>7015.0374702819199</v>
      </c>
      <c r="P420">
        <v>7015.0374702819199</v>
      </c>
      <c r="Q420">
        <v>7015.0374702819199</v>
      </c>
      <c r="AN420" t="s">
        <v>752</v>
      </c>
      <c r="AO420" t="s">
        <v>1298</v>
      </c>
      <c r="AP420" t="s">
        <v>712</v>
      </c>
      <c r="AQ420" t="s">
        <v>310</v>
      </c>
      <c r="AR420" s="589" t="s">
        <v>569</v>
      </c>
      <c r="AS420" s="591" t="s">
        <v>569</v>
      </c>
      <c r="AT420" s="591" t="s">
        <v>1343</v>
      </c>
      <c r="AU420" t="s">
        <v>984</v>
      </c>
      <c r="AV420" t="s">
        <v>24</v>
      </c>
      <c r="AW420" t="s">
        <v>310</v>
      </c>
      <c r="AX420" t="s">
        <v>393</v>
      </c>
      <c r="BA420" s="423">
        <v>251510.28247729701</v>
      </c>
    </row>
    <row r="421" spans="1:53" x14ac:dyDescent="0.35">
      <c r="A421" t="s">
        <v>540</v>
      </c>
      <c r="B421" t="s">
        <v>954</v>
      </c>
      <c r="C421">
        <v>7</v>
      </c>
      <c r="D421">
        <v>34551.725992824002</v>
      </c>
      <c r="E421">
        <v>1</v>
      </c>
      <c r="F421">
        <v>241862.08194976801</v>
      </c>
      <c r="H421">
        <v>34551.725992824002</v>
      </c>
      <c r="I421">
        <v>34551.725992824002</v>
      </c>
      <c r="J421">
        <v>34551.725992824002</v>
      </c>
      <c r="K421">
        <v>34551.725992824002</v>
      </c>
      <c r="L421">
        <v>34551.725992824002</v>
      </c>
      <c r="M421">
        <v>34551.725992824002</v>
      </c>
      <c r="N421">
        <v>34551.725992824002</v>
      </c>
      <c r="AN421" t="s">
        <v>752</v>
      </c>
      <c r="AO421" t="s">
        <v>1298</v>
      </c>
      <c r="AP421" t="s">
        <v>712</v>
      </c>
      <c r="AQ421" t="s">
        <v>310</v>
      </c>
      <c r="AR421" s="589" t="s">
        <v>583</v>
      </c>
      <c r="AS421" s="591" t="s">
        <v>583</v>
      </c>
      <c r="AT421" s="591" t="s">
        <v>583</v>
      </c>
      <c r="AU421" t="s">
        <v>954</v>
      </c>
      <c r="AV421" t="s">
        <v>540</v>
      </c>
      <c r="AW421" t="s">
        <v>310</v>
      </c>
      <c r="AX421" t="s">
        <v>393</v>
      </c>
      <c r="BA421" s="423">
        <v>241862.08194976801</v>
      </c>
    </row>
    <row r="422" spans="1:53" x14ac:dyDescent="0.35">
      <c r="A422" t="s">
        <v>142</v>
      </c>
      <c r="B422" t="s">
        <v>985</v>
      </c>
      <c r="C422">
        <v>10</v>
      </c>
      <c r="D422">
        <v>19944.5299670764</v>
      </c>
      <c r="E422">
        <v>1</v>
      </c>
      <c r="F422">
        <v>199445.29967076401</v>
      </c>
      <c r="H422">
        <v>19944.5299670764</v>
      </c>
      <c r="I422">
        <v>19944.5299670764</v>
      </c>
      <c r="J422">
        <v>19944.5299670764</v>
      </c>
      <c r="K422">
        <v>19944.5299670764</v>
      </c>
      <c r="L422">
        <v>19944.5299670764</v>
      </c>
      <c r="M422">
        <v>19944.5299670764</v>
      </c>
      <c r="N422">
        <v>19944.5299670764</v>
      </c>
      <c r="O422">
        <v>19944.5299670764</v>
      </c>
      <c r="P422">
        <v>19944.5299670764</v>
      </c>
      <c r="Q422">
        <v>19944.5299670764</v>
      </c>
      <c r="AN422" t="s">
        <v>752</v>
      </c>
      <c r="AO422" t="s">
        <v>1298</v>
      </c>
      <c r="AP422" t="s">
        <v>712</v>
      </c>
      <c r="AQ422" t="s">
        <v>310</v>
      </c>
      <c r="AR422" s="589" t="s">
        <v>155</v>
      </c>
      <c r="AS422" s="591" t="s">
        <v>814</v>
      </c>
      <c r="AT422" s="591" t="s">
        <v>814</v>
      </c>
      <c r="AU422" t="s">
        <v>985</v>
      </c>
      <c r="AV422" t="s">
        <v>142</v>
      </c>
      <c r="AW422" t="s">
        <v>310</v>
      </c>
      <c r="AX422" t="s">
        <v>393</v>
      </c>
      <c r="BA422" s="423">
        <v>199445.29967076401</v>
      </c>
    </row>
    <row r="423" spans="1:53" x14ac:dyDescent="0.35">
      <c r="A423" t="s">
        <v>541</v>
      </c>
      <c r="B423" t="s">
        <v>608</v>
      </c>
      <c r="C423">
        <v>20</v>
      </c>
      <c r="D423">
        <v>9559.2000000000007</v>
      </c>
      <c r="E423">
        <v>1</v>
      </c>
      <c r="F423">
        <v>191184</v>
      </c>
      <c r="H423">
        <v>9559.2000000000007</v>
      </c>
      <c r="I423">
        <v>9559.2000000000007</v>
      </c>
      <c r="J423">
        <v>9559.2000000000007</v>
      </c>
      <c r="K423">
        <v>9559.2000000000007</v>
      </c>
      <c r="L423">
        <v>9559.2000000000007</v>
      </c>
      <c r="M423">
        <v>9559.2000000000007</v>
      </c>
      <c r="N423">
        <v>9559.2000000000007</v>
      </c>
      <c r="O423">
        <v>9559.2000000000007</v>
      </c>
      <c r="P423">
        <v>9559.2000000000007</v>
      </c>
      <c r="Q423">
        <v>9559.2000000000007</v>
      </c>
      <c r="R423">
        <v>9559.2000000000007</v>
      </c>
      <c r="S423">
        <v>9559.2000000000007</v>
      </c>
      <c r="T423">
        <v>9559.2000000000007</v>
      </c>
      <c r="U423">
        <v>9559.2000000000007</v>
      </c>
      <c r="V423">
        <v>9559.2000000000007</v>
      </c>
      <c r="W423">
        <v>9559.2000000000007</v>
      </c>
      <c r="X423">
        <v>9559.2000000000007</v>
      </c>
      <c r="Y423">
        <v>9559.2000000000007</v>
      </c>
      <c r="Z423">
        <v>9559.2000000000007</v>
      </c>
      <c r="AA423">
        <v>9559.2000000000007</v>
      </c>
      <c r="AN423" t="s">
        <v>752</v>
      </c>
      <c r="AO423" t="s">
        <v>1298</v>
      </c>
      <c r="AP423" t="s">
        <v>712</v>
      </c>
      <c r="AQ423" t="s">
        <v>310</v>
      </c>
      <c r="AR423" s="589" t="s">
        <v>608</v>
      </c>
      <c r="AS423" s="591" t="s">
        <v>608</v>
      </c>
      <c r="AT423" s="591" t="s">
        <v>608</v>
      </c>
      <c r="AU423" t="s">
        <v>608</v>
      </c>
      <c r="AV423" t="s">
        <v>541</v>
      </c>
      <c r="AW423" t="s">
        <v>310</v>
      </c>
      <c r="AX423" t="s">
        <v>393</v>
      </c>
      <c r="BA423" s="423">
        <v>191184</v>
      </c>
    </row>
    <row r="424" spans="1:53" x14ac:dyDescent="0.35">
      <c r="A424" t="s">
        <v>25</v>
      </c>
      <c r="B424" t="s">
        <v>986</v>
      </c>
      <c r="C424">
        <v>9.5367635261327095</v>
      </c>
      <c r="D424">
        <v>9320.4084196556996</v>
      </c>
      <c r="E424">
        <v>1</v>
      </c>
      <c r="F424">
        <v>88886.531065232703</v>
      </c>
      <c r="H424">
        <v>9320.4084196556996</v>
      </c>
      <c r="I424">
        <v>9320.4084196556996</v>
      </c>
      <c r="J424">
        <v>9320.4084196556996</v>
      </c>
      <c r="K424">
        <v>9320.4084196556996</v>
      </c>
      <c r="L424">
        <v>9320.4084196556996</v>
      </c>
      <c r="M424">
        <v>9320.4084196556996</v>
      </c>
      <c r="N424">
        <v>9320.4084196556996</v>
      </c>
      <c r="O424">
        <v>9320.4084196556996</v>
      </c>
      <c r="P424">
        <v>4774.4212359957</v>
      </c>
      <c r="Q424">
        <v>4774.4212359957</v>
      </c>
      <c r="R424">
        <v>4774.4212359957</v>
      </c>
      <c r="AN424" t="s">
        <v>752</v>
      </c>
      <c r="AO424" t="s">
        <v>1298</v>
      </c>
      <c r="AP424" t="s">
        <v>712</v>
      </c>
      <c r="AQ424" t="s">
        <v>310</v>
      </c>
      <c r="AR424" s="589" t="s">
        <v>571</v>
      </c>
      <c r="AS424" s="591" t="s">
        <v>571</v>
      </c>
      <c r="AT424" s="591" t="s">
        <v>571</v>
      </c>
      <c r="AU424" t="s">
        <v>986</v>
      </c>
      <c r="AV424" t="s">
        <v>25</v>
      </c>
      <c r="AW424" t="s">
        <v>310</v>
      </c>
      <c r="AX424" t="s">
        <v>393</v>
      </c>
      <c r="BA424" s="423">
        <v>88886.531065232703</v>
      </c>
    </row>
    <row r="425" spans="1:53" x14ac:dyDescent="0.35">
      <c r="A425" t="s">
        <v>25</v>
      </c>
      <c r="B425" t="s">
        <v>987</v>
      </c>
      <c r="C425">
        <v>15</v>
      </c>
      <c r="D425">
        <v>7488</v>
      </c>
      <c r="E425">
        <v>1</v>
      </c>
      <c r="F425">
        <v>112320</v>
      </c>
      <c r="H425">
        <v>7488</v>
      </c>
      <c r="I425">
        <v>7488</v>
      </c>
      <c r="J425">
        <v>7488</v>
      </c>
      <c r="K425">
        <v>7488</v>
      </c>
      <c r="L425">
        <v>7488</v>
      </c>
      <c r="M425">
        <v>7488</v>
      </c>
      <c r="N425">
        <v>7488</v>
      </c>
      <c r="O425">
        <v>7488</v>
      </c>
      <c r="P425">
        <v>7488</v>
      </c>
      <c r="Q425">
        <v>7488</v>
      </c>
      <c r="R425">
        <v>7488</v>
      </c>
      <c r="S425">
        <v>7488</v>
      </c>
      <c r="T425">
        <v>7488</v>
      </c>
      <c r="U425">
        <v>7488</v>
      </c>
      <c r="V425">
        <v>7488</v>
      </c>
      <c r="AN425" t="s">
        <v>752</v>
      </c>
      <c r="AO425" t="s">
        <v>1298</v>
      </c>
      <c r="AP425" t="s">
        <v>712</v>
      </c>
      <c r="AQ425" t="s">
        <v>310</v>
      </c>
      <c r="AR425" s="589" t="s">
        <v>951</v>
      </c>
      <c r="AS425" s="591" t="s">
        <v>951</v>
      </c>
      <c r="AT425" s="591" t="s">
        <v>951</v>
      </c>
      <c r="AU425" t="s">
        <v>987</v>
      </c>
      <c r="AV425" t="s">
        <v>25</v>
      </c>
      <c r="AW425" t="s">
        <v>310</v>
      </c>
      <c r="AX425" t="s">
        <v>393</v>
      </c>
      <c r="BA425" s="423">
        <v>112320</v>
      </c>
    </row>
    <row r="426" spans="1:53" x14ac:dyDescent="0.35">
      <c r="A426" t="s">
        <v>142</v>
      </c>
      <c r="B426" t="s">
        <v>988</v>
      </c>
      <c r="C426">
        <v>10</v>
      </c>
      <c r="D426">
        <v>6129.8566038435602</v>
      </c>
      <c r="E426">
        <v>1</v>
      </c>
      <c r="F426">
        <v>61298.566038435602</v>
      </c>
      <c r="H426">
        <v>6129.8566038435602</v>
      </c>
      <c r="I426">
        <v>6129.8566038435602</v>
      </c>
      <c r="J426">
        <v>6129.8566038435602</v>
      </c>
      <c r="K426">
        <v>6129.8566038435602</v>
      </c>
      <c r="L426">
        <v>6129.8566038435602</v>
      </c>
      <c r="M426">
        <v>6129.8566038435602</v>
      </c>
      <c r="N426">
        <v>6129.8566038435602</v>
      </c>
      <c r="O426">
        <v>6129.8566038435602</v>
      </c>
      <c r="P426">
        <v>6129.8566038435602</v>
      </c>
      <c r="Q426">
        <v>6129.8566038435602</v>
      </c>
      <c r="AN426" t="s">
        <v>752</v>
      </c>
      <c r="AO426" t="s">
        <v>1298</v>
      </c>
      <c r="AP426" t="s">
        <v>712</v>
      </c>
      <c r="AQ426" t="s">
        <v>310</v>
      </c>
      <c r="AR426" s="589" t="s">
        <v>595</v>
      </c>
      <c r="AS426" s="591" t="s">
        <v>595</v>
      </c>
      <c r="AT426" s="591" t="s">
        <v>595</v>
      </c>
      <c r="AU426" t="s">
        <v>988</v>
      </c>
      <c r="AV426" t="s">
        <v>142</v>
      </c>
      <c r="AW426" t="s">
        <v>310</v>
      </c>
      <c r="AX426" t="s">
        <v>393</v>
      </c>
      <c r="BA426" s="423">
        <v>61298.566038435602</v>
      </c>
    </row>
    <row r="427" spans="1:53" x14ac:dyDescent="0.35">
      <c r="A427" t="s">
        <v>142</v>
      </c>
      <c r="B427" t="s">
        <v>989</v>
      </c>
      <c r="C427">
        <v>10</v>
      </c>
      <c r="D427">
        <v>5884.8885267839096</v>
      </c>
      <c r="E427">
        <v>1</v>
      </c>
      <c r="F427">
        <v>58848.885267839098</v>
      </c>
      <c r="H427">
        <v>5884.8885267839096</v>
      </c>
      <c r="I427">
        <v>5884.8885267839096</v>
      </c>
      <c r="J427">
        <v>5884.8885267839096</v>
      </c>
      <c r="K427">
        <v>5884.8885267839096</v>
      </c>
      <c r="L427">
        <v>5884.8885267839096</v>
      </c>
      <c r="M427">
        <v>5884.8885267839096</v>
      </c>
      <c r="N427">
        <v>5884.8885267839096</v>
      </c>
      <c r="O427">
        <v>5884.8885267839096</v>
      </c>
      <c r="P427">
        <v>5884.8885267839096</v>
      </c>
      <c r="Q427">
        <v>5884.8885267839096</v>
      </c>
      <c r="AN427" t="s">
        <v>752</v>
      </c>
      <c r="AO427" t="s">
        <v>1298</v>
      </c>
      <c r="AP427" t="s">
        <v>712</v>
      </c>
      <c r="AQ427" t="s">
        <v>310</v>
      </c>
      <c r="AR427" s="589" t="s">
        <v>595</v>
      </c>
      <c r="AS427" s="591" t="s">
        <v>595</v>
      </c>
      <c r="AT427" s="591" t="s">
        <v>595</v>
      </c>
      <c r="AU427" t="s">
        <v>989</v>
      </c>
      <c r="AV427" t="s">
        <v>142</v>
      </c>
      <c r="AW427" t="s">
        <v>310</v>
      </c>
      <c r="AX427" t="s">
        <v>393</v>
      </c>
      <c r="BA427" s="423">
        <v>58848.885267839098</v>
      </c>
    </row>
    <row r="428" spans="1:53" x14ac:dyDescent="0.35">
      <c r="A428" t="s">
        <v>142</v>
      </c>
      <c r="B428" t="s">
        <v>990</v>
      </c>
      <c r="C428">
        <v>10</v>
      </c>
      <c r="D428">
        <v>5327.2029952179701</v>
      </c>
      <c r="E428">
        <v>1</v>
      </c>
      <c r="F428">
        <v>53272.029952179699</v>
      </c>
      <c r="H428">
        <v>5327.2029952179701</v>
      </c>
      <c r="I428">
        <v>5327.2029952179701</v>
      </c>
      <c r="J428">
        <v>5327.2029952179701</v>
      </c>
      <c r="K428">
        <v>5327.2029952179701</v>
      </c>
      <c r="L428">
        <v>5327.2029952179701</v>
      </c>
      <c r="M428">
        <v>5327.2029952179701</v>
      </c>
      <c r="N428">
        <v>5327.2029952179701</v>
      </c>
      <c r="O428">
        <v>5327.2029952179701</v>
      </c>
      <c r="P428">
        <v>5327.2029952179701</v>
      </c>
      <c r="Q428">
        <v>5327.2029952179701</v>
      </c>
      <c r="AN428" t="s">
        <v>752</v>
      </c>
      <c r="AO428" t="s">
        <v>1298</v>
      </c>
      <c r="AP428" t="s">
        <v>712</v>
      </c>
      <c r="AQ428" t="s">
        <v>310</v>
      </c>
      <c r="AR428" s="589" t="s">
        <v>155</v>
      </c>
      <c r="AS428" s="591" t="s">
        <v>814</v>
      </c>
      <c r="AT428" s="591" t="s">
        <v>814</v>
      </c>
      <c r="AU428" t="s">
        <v>990</v>
      </c>
      <c r="AV428" t="s">
        <v>142</v>
      </c>
      <c r="AW428" t="s">
        <v>310</v>
      </c>
      <c r="AX428" t="s">
        <v>393</v>
      </c>
      <c r="BA428" s="423">
        <v>53272.029952179699</v>
      </c>
    </row>
    <row r="429" spans="1:53" x14ac:dyDescent="0.35">
      <c r="A429" t="s">
        <v>25</v>
      </c>
      <c r="B429" t="s">
        <v>991</v>
      </c>
      <c r="C429">
        <v>18</v>
      </c>
      <c r="D429">
        <v>2975.3820964872898</v>
      </c>
      <c r="E429">
        <v>1</v>
      </c>
      <c r="F429">
        <v>35309.7392752327</v>
      </c>
      <c r="H429">
        <v>2975.3820964872898</v>
      </c>
      <c r="I429">
        <v>2975.3820964872898</v>
      </c>
      <c r="J429">
        <v>2975.3820964872898</v>
      </c>
      <c r="K429">
        <v>2975.3820964872898</v>
      </c>
      <c r="L429">
        <v>2975.3820964872898</v>
      </c>
      <c r="M429">
        <v>2975.3820964872898</v>
      </c>
      <c r="N429">
        <v>1454.7872246924201</v>
      </c>
      <c r="O429">
        <v>1454.7872246924201</v>
      </c>
      <c r="P429">
        <v>1454.7872246924201</v>
      </c>
      <c r="Q429">
        <v>1454.7872246924201</v>
      </c>
      <c r="R429">
        <v>1454.7872246924201</v>
      </c>
      <c r="S429">
        <v>1454.7872246924201</v>
      </c>
      <c r="T429">
        <v>1454.7872246924201</v>
      </c>
      <c r="U429">
        <v>1454.7872246924201</v>
      </c>
      <c r="V429">
        <v>1454.7872246924201</v>
      </c>
      <c r="W429">
        <v>1454.7872246924201</v>
      </c>
      <c r="X429">
        <v>1454.7872246924201</v>
      </c>
      <c r="Y429">
        <v>1454.7872246924201</v>
      </c>
      <c r="AN429" t="s">
        <v>752</v>
      </c>
      <c r="AO429" t="s">
        <v>1298</v>
      </c>
      <c r="AP429" t="s">
        <v>712</v>
      </c>
      <c r="AQ429" t="s">
        <v>310</v>
      </c>
      <c r="AR429" s="589" t="s">
        <v>580</v>
      </c>
      <c r="AS429" s="591" t="s">
        <v>580</v>
      </c>
      <c r="AT429" s="591" t="s">
        <v>580</v>
      </c>
      <c r="AU429" t="s">
        <v>991</v>
      </c>
      <c r="AV429" t="s">
        <v>25</v>
      </c>
      <c r="AW429" t="s">
        <v>310</v>
      </c>
      <c r="AX429" t="s">
        <v>393</v>
      </c>
      <c r="BA429" s="423">
        <v>35309.7392752327</v>
      </c>
    </row>
    <row r="430" spans="1:53" x14ac:dyDescent="0.35">
      <c r="A430" t="s">
        <v>24</v>
      </c>
      <c r="B430" t="s">
        <v>992</v>
      </c>
      <c r="C430">
        <v>8</v>
      </c>
      <c r="D430">
        <v>2757.2764813038798</v>
      </c>
      <c r="E430">
        <v>1</v>
      </c>
      <c r="F430">
        <v>22058.211850430998</v>
      </c>
      <c r="H430">
        <v>2757.2764813038798</v>
      </c>
      <c r="I430">
        <v>2757.2764813038798</v>
      </c>
      <c r="J430">
        <v>2757.2764813038798</v>
      </c>
      <c r="K430">
        <v>2757.2764813038798</v>
      </c>
      <c r="L430">
        <v>2757.2764813038798</v>
      </c>
      <c r="M430">
        <v>2757.2764813038798</v>
      </c>
      <c r="N430">
        <v>2757.2764813038798</v>
      </c>
      <c r="O430">
        <v>2757.2764813038798</v>
      </c>
      <c r="AN430" t="s">
        <v>752</v>
      </c>
      <c r="AO430" t="s">
        <v>1298</v>
      </c>
      <c r="AP430" t="s">
        <v>712</v>
      </c>
      <c r="AQ430" t="s">
        <v>310</v>
      </c>
      <c r="AR430" s="589" t="s">
        <v>573</v>
      </c>
      <c r="AS430" s="591" t="s">
        <v>573</v>
      </c>
      <c r="AT430" s="591" t="s">
        <v>573</v>
      </c>
      <c r="AU430" t="s">
        <v>992</v>
      </c>
      <c r="AV430" t="s">
        <v>24</v>
      </c>
      <c r="AW430" t="s">
        <v>310</v>
      </c>
      <c r="AX430" t="s">
        <v>393</v>
      </c>
      <c r="BA430" s="423">
        <v>22058.211850430998</v>
      </c>
    </row>
    <row r="431" spans="1:53" x14ac:dyDescent="0.35">
      <c r="A431" t="s">
        <v>26</v>
      </c>
      <c r="B431" t="s">
        <v>615</v>
      </c>
      <c r="C431">
        <v>5</v>
      </c>
      <c r="D431">
        <v>1612.944</v>
      </c>
      <c r="E431">
        <v>1</v>
      </c>
      <c r="F431">
        <v>8064.72</v>
      </c>
      <c r="H431">
        <v>1612.944</v>
      </c>
      <c r="I431">
        <v>1612.944</v>
      </c>
      <c r="J431">
        <v>1612.944</v>
      </c>
      <c r="K431">
        <v>1612.944</v>
      </c>
      <c r="L431">
        <v>1612.944</v>
      </c>
      <c r="AN431" t="s">
        <v>752</v>
      </c>
      <c r="AO431" t="s">
        <v>1298</v>
      </c>
      <c r="AP431" t="s">
        <v>712</v>
      </c>
      <c r="AQ431" t="s">
        <v>310</v>
      </c>
      <c r="AR431" s="589" t="s">
        <v>615</v>
      </c>
      <c r="AS431" s="591" t="s">
        <v>615</v>
      </c>
      <c r="AT431" s="591" t="s">
        <v>615</v>
      </c>
      <c r="AU431" t="s">
        <v>615</v>
      </c>
      <c r="AV431" t="s">
        <v>26</v>
      </c>
      <c r="AW431" t="s">
        <v>310</v>
      </c>
      <c r="AX431" t="s">
        <v>393</v>
      </c>
      <c r="BA431" s="423">
        <v>8064.72</v>
      </c>
    </row>
    <row r="432" spans="1:53" x14ac:dyDescent="0.35">
      <c r="A432" t="s">
        <v>141</v>
      </c>
      <c r="B432" t="s">
        <v>993</v>
      </c>
      <c r="C432">
        <v>12</v>
      </c>
      <c r="D432">
        <v>397.936752736313</v>
      </c>
      <c r="E432">
        <v>1</v>
      </c>
      <c r="F432">
        <v>4011.9730195707598</v>
      </c>
      <c r="H432">
        <v>397.936752736313</v>
      </c>
      <c r="I432">
        <v>397.936752736313</v>
      </c>
      <c r="J432">
        <v>397.936752736313</v>
      </c>
      <c r="K432">
        <v>397.936752736313</v>
      </c>
      <c r="L432">
        <v>302.52825107818899</v>
      </c>
      <c r="M432">
        <v>302.52825107818899</v>
      </c>
      <c r="N432">
        <v>302.52825107818899</v>
      </c>
      <c r="O432">
        <v>302.52825107818899</v>
      </c>
      <c r="P432">
        <v>302.52825107818899</v>
      </c>
      <c r="Q432">
        <v>302.52825107818899</v>
      </c>
      <c r="R432">
        <v>302.52825107818899</v>
      </c>
      <c r="S432">
        <v>302.52825107818899</v>
      </c>
      <c r="AN432" t="s">
        <v>752</v>
      </c>
      <c r="AO432" t="s">
        <v>1298</v>
      </c>
      <c r="AP432" t="s">
        <v>712</v>
      </c>
      <c r="AQ432" t="s">
        <v>310</v>
      </c>
      <c r="AR432" s="589" t="s">
        <v>580</v>
      </c>
      <c r="AS432" s="591" t="s">
        <v>580</v>
      </c>
      <c r="AT432" s="591" t="s">
        <v>580</v>
      </c>
      <c r="AU432" t="s">
        <v>993</v>
      </c>
      <c r="AV432" t="s">
        <v>25</v>
      </c>
      <c r="AW432" t="s">
        <v>310</v>
      </c>
      <c r="AX432" t="s">
        <v>393</v>
      </c>
      <c r="BA432" s="423">
        <v>4011.9730195707598</v>
      </c>
    </row>
    <row r="433" spans="1:53" x14ac:dyDescent="0.35">
      <c r="A433" t="s">
        <v>25</v>
      </c>
      <c r="B433" t="s">
        <v>994</v>
      </c>
      <c r="C433">
        <v>20</v>
      </c>
      <c r="D433">
        <v>0</v>
      </c>
      <c r="E433">
        <v>1</v>
      </c>
      <c r="F433">
        <v>0</v>
      </c>
      <c r="AN433" t="s">
        <v>752</v>
      </c>
      <c r="AO433" t="s">
        <v>1298</v>
      </c>
      <c r="AP433" t="s">
        <v>712</v>
      </c>
      <c r="AQ433" t="s">
        <v>310</v>
      </c>
      <c r="AR433" s="589" t="s">
        <v>995</v>
      </c>
      <c r="AS433" s="591" t="s">
        <v>995</v>
      </c>
      <c r="AT433" s="591" t="s">
        <v>995</v>
      </c>
      <c r="AU433" t="s">
        <v>994</v>
      </c>
      <c r="AV433" t="s">
        <v>25</v>
      </c>
      <c r="AW433" t="s">
        <v>310</v>
      </c>
      <c r="AX433" t="s">
        <v>393</v>
      </c>
      <c r="BA433" s="423">
        <v>0</v>
      </c>
    </row>
    <row r="434" spans="1:53" x14ac:dyDescent="0.35">
      <c r="A434" t="s">
        <v>25</v>
      </c>
      <c r="B434" t="s">
        <v>996</v>
      </c>
      <c r="C434">
        <v>15</v>
      </c>
      <c r="D434">
        <v>0</v>
      </c>
      <c r="E434">
        <v>1</v>
      </c>
      <c r="F434">
        <v>0</v>
      </c>
      <c r="AN434" t="s">
        <v>752</v>
      </c>
      <c r="AO434" t="s">
        <v>1298</v>
      </c>
      <c r="AP434" t="s">
        <v>712</v>
      </c>
      <c r="AQ434" t="s">
        <v>310</v>
      </c>
      <c r="AR434" s="589" t="s">
        <v>156</v>
      </c>
      <c r="AS434" s="591" t="s">
        <v>156</v>
      </c>
      <c r="AT434" s="591" t="s">
        <v>156</v>
      </c>
      <c r="AU434" t="s">
        <v>996</v>
      </c>
      <c r="AV434" t="s">
        <v>142</v>
      </c>
      <c r="AW434" t="s">
        <v>310</v>
      </c>
      <c r="AX434" t="s">
        <v>393</v>
      </c>
      <c r="BA434" s="423">
        <v>0</v>
      </c>
    </row>
    <row r="435" spans="1:53" x14ac:dyDescent="0.35">
      <c r="A435" t="s">
        <v>25</v>
      </c>
      <c r="B435" t="s">
        <v>997</v>
      </c>
      <c r="C435">
        <v>20</v>
      </c>
      <c r="D435">
        <v>0</v>
      </c>
      <c r="E435">
        <v>1</v>
      </c>
      <c r="F435">
        <v>0</v>
      </c>
      <c r="AN435" t="s">
        <v>752</v>
      </c>
      <c r="AO435" t="s">
        <v>1298</v>
      </c>
      <c r="AP435" t="s">
        <v>712</v>
      </c>
      <c r="AQ435" t="s">
        <v>310</v>
      </c>
      <c r="AR435" s="589" t="s">
        <v>997</v>
      </c>
      <c r="AS435" s="591" t="s">
        <v>997</v>
      </c>
      <c r="AT435" s="591" t="s">
        <v>997</v>
      </c>
      <c r="AU435" t="s">
        <v>997</v>
      </c>
      <c r="AV435" t="s">
        <v>25</v>
      </c>
      <c r="AW435" t="s">
        <v>310</v>
      </c>
      <c r="AX435" t="s">
        <v>393</v>
      </c>
      <c r="BA435" s="423">
        <v>0</v>
      </c>
    </row>
    <row r="436" spans="1:53" x14ac:dyDescent="0.35">
      <c r="A436" t="s">
        <v>25</v>
      </c>
      <c r="B436" t="s">
        <v>998</v>
      </c>
      <c r="C436">
        <v>20</v>
      </c>
      <c r="D436">
        <v>0</v>
      </c>
      <c r="E436">
        <v>1</v>
      </c>
      <c r="F436">
        <v>0</v>
      </c>
      <c r="AN436" t="s">
        <v>752</v>
      </c>
      <c r="AO436" t="s">
        <v>1298</v>
      </c>
      <c r="AP436" t="s">
        <v>712</v>
      </c>
      <c r="AQ436" t="s">
        <v>310</v>
      </c>
      <c r="AR436" s="589" t="s">
        <v>95</v>
      </c>
      <c r="AS436" s="591" t="s">
        <v>95</v>
      </c>
      <c r="AT436" s="591" t="s">
        <v>95</v>
      </c>
      <c r="AU436" t="s">
        <v>998</v>
      </c>
      <c r="AV436" t="s">
        <v>25</v>
      </c>
      <c r="AW436" t="s">
        <v>310</v>
      </c>
      <c r="AX436" t="s">
        <v>393</v>
      </c>
      <c r="BA436" s="423">
        <v>0</v>
      </c>
    </row>
    <row r="437" spans="1:53" x14ac:dyDescent="0.35">
      <c r="A437" t="s">
        <v>25</v>
      </c>
      <c r="B437" t="s">
        <v>999</v>
      </c>
      <c r="C437">
        <v>6</v>
      </c>
      <c r="D437">
        <v>0</v>
      </c>
      <c r="E437">
        <v>1</v>
      </c>
      <c r="F437">
        <v>0</v>
      </c>
      <c r="AN437" t="s">
        <v>752</v>
      </c>
      <c r="AO437" t="s">
        <v>1298</v>
      </c>
      <c r="AP437" t="s">
        <v>712</v>
      </c>
      <c r="AQ437" t="s">
        <v>310</v>
      </c>
      <c r="AR437" s="589" t="s">
        <v>999</v>
      </c>
      <c r="AS437" s="591" t="s">
        <v>999</v>
      </c>
      <c r="AT437" s="591" t="s">
        <v>999</v>
      </c>
      <c r="AU437" t="s">
        <v>999</v>
      </c>
      <c r="AV437" t="s">
        <v>25</v>
      </c>
      <c r="AW437" t="s">
        <v>310</v>
      </c>
      <c r="AX437" t="s">
        <v>393</v>
      </c>
      <c r="BA437" s="423">
        <v>0</v>
      </c>
    </row>
    <row r="438" spans="1:53" x14ac:dyDescent="0.35">
      <c r="A438" t="s">
        <v>25</v>
      </c>
      <c r="B438" t="s">
        <v>1000</v>
      </c>
      <c r="C438">
        <v>5</v>
      </c>
      <c r="D438">
        <v>0</v>
      </c>
      <c r="E438">
        <v>1</v>
      </c>
      <c r="F438">
        <v>0</v>
      </c>
      <c r="AN438" t="s">
        <v>752</v>
      </c>
      <c r="AO438" t="s">
        <v>1298</v>
      </c>
      <c r="AP438" t="s">
        <v>712</v>
      </c>
      <c r="AQ438" t="s">
        <v>310</v>
      </c>
      <c r="AR438" s="589" t="s">
        <v>570</v>
      </c>
      <c r="AS438" s="591" t="s">
        <v>570</v>
      </c>
      <c r="AT438" s="591" t="s">
        <v>570</v>
      </c>
      <c r="AU438" t="s">
        <v>1000</v>
      </c>
      <c r="AV438" t="s">
        <v>25</v>
      </c>
      <c r="AW438" t="s">
        <v>310</v>
      </c>
      <c r="AX438" t="s">
        <v>393</v>
      </c>
      <c r="BA438" s="423">
        <v>0</v>
      </c>
    </row>
    <row r="439" spans="1:53" x14ac:dyDescent="0.35">
      <c r="A439" t="s">
        <v>142</v>
      </c>
      <c r="B439" t="s">
        <v>1001</v>
      </c>
      <c r="C439">
        <v>13</v>
      </c>
      <c r="D439">
        <v>0</v>
      </c>
      <c r="E439">
        <v>1</v>
      </c>
      <c r="F439">
        <v>0</v>
      </c>
      <c r="AN439" t="s">
        <v>752</v>
      </c>
      <c r="AO439" t="s">
        <v>1298</v>
      </c>
      <c r="AP439" t="s">
        <v>712</v>
      </c>
      <c r="AQ439" t="s">
        <v>310</v>
      </c>
      <c r="AR439" s="589" t="s">
        <v>995</v>
      </c>
      <c r="AS439" s="591" t="s">
        <v>995</v>
      </c>
      <c r="AT439" s="591" t="s">
        <v>995</v>
      </c>
      <c r="AU439" t="s">
        <v>1001</v>
      </c>
      <c r="AV439" t="s">
        <v>25</v>
      </c>
      <c r="AW439" t="s">
        <v>310</v>
      </c>
      <c r="AX439" t="s">
        <v>393</v>
      </c>
      <c r="BA439" s="423">
        <v>0</v>
      </c>
    </row>
    <row r="440" spans="1:53" x14ac:dyDescent="0.35">
      <c r="A440" t="s">
        <v>142</v>
      </c>
      <c r="B440" t="s">
        <v>1002</v>
      </c>
      <c r="C440">
        <v>15</v>
      </c>
      <c r="D440">
        <v>0</v>
      </c>
      <c r="E440">
        <v>1</v>
      </c>
      <c r="F440">
        <v>0</v>
      </c>
      <c r="AN440" t="s">
        <v>752</v>
      </c>
      <c r="AO440" t="s">
        <v>1298</v>
      </c>
      <c r="AP440" t="s">
        <v>712</v>
      </c>
      <c r="AQ440" t="s">
        <v>310</v>
      </c>
      <c r="AR440" s="589" t="s">
        <v>995</v>
      </c>
      <c r="AS440" s="591" t="s">
        <v>995</v>
      </c>
      <c r="AT440" s="591" t="s">
        <v>995</v>
      </c>
      <c r="AU440" t="s">
        <v>1002</v>
      </c>
      <c r="AV440" t="s">
        <v>25</v>
      </c>
      <c r="AW440" t="s">
        <v>310</v>
      </c>
      <c r="AX440" t="s">
        <v>393</v>
      </c>
      <c r="BA440" s="423">
        <v>0</v>
      </c>
    </row>
    <row r="441" spans="1:53" x14ac:dyDescent="0.35">
      <c r="A441" t="s">
        <v>25</v>
      </c>
      <c r="B441" t="s">
        <v>1003</v>
      </c>
      <c r="C441">
        <v>20</v>
      </c>
      <c r="D441">
        <v>0</v>
      </c>
      <c r="E441">
        <v>1</v>
      </c>
      <c r="F441">
        <v>0</v>
      </c>
      <c r="AN441" t="s">
        <v>752</v>
      </c>
      <c r="AO441" t="s">
        <v>1298</v>
      </c>
      <c r="AP441" t="s">
        <v>712</v>
      </c>
      <c r="AQ441" t="s">
        <v>310</v>
      </c>
      <c r="AR441" s="589" t="s">
        <v>1004</v>
      </c>
      <c r="AS441" s="591" t="s">
        <v>1004</v>
      </c>
      <c r="AT441" s="591" t="s">
        <v>1004</v>
      </c>
      <c r="AU441" t="s">
        <v>1003</v>
      </c>
      <c r="AV441" t="s">
        <v>25</v>
      </c>
      <c r="AW441" t="s">
        <v>310</v>
      </c>
      <c r="AX441" t="s">
        <v>393</v>
      </c>
      <c r="BA441" s="423">
        <v>0</v>
      </c>
    </row>
    <row r="442" spans="1:53" x14ac:dyDescent="0.35">
      <c r="A442" t="s">
        <v>25</v>
      </c>
      <c r="B442" t="s">
        <v>1005</v>
      </c>
      <c r="C442">
        <v>3</v>
      </c>
      <c r="D442">
        <v>0</v>
      </c>
      <c r="E442">
        <v>1</v>
      </c>
      <c r="F442">
        <v>0</v>
      </c>
      <c r="AN442" t="s">
        <v>752</v>
      </c>
      <c r="AO442" t="s">
        <v>1298</v>
      </c>
      <c r="AP442" t="s">
        <v>712</v>
      </c>
      <c r="AQ442" t="s">
        <v>310</v>
      </c>
      <c r="AR442" s="589" t="s">
        <v>1006</v>
      </c>
      <c r="AS442" s="591" t="s">
        <v>1006</v>
      </c>
      <c r="AT442" s="591" t="s">
        <v>1006</v>
      </c>
      <c r="AU442" t="s">
        <v>1005</v>
      </c>
      <c r="AV442" t="s">
        <v>25</v>
      </c>
      <c r="AW442" t="s">
        <v>310</v>
      </c>
      <c r="AX442" t="s">
        <v>393</v>
      </c>
      <c r="BA442" s="423">
        <v>0</v>
      </c>
    </row>
    <row r="443" spans="1:53" x14ac:dyDescent="0.35">
      <c r="A443" t="s">
        <v>25</v>
      </c>
      <c r="B443" t="s">
        <v>1007</v>
      </c>
      <c r="C443">
        <v>25</v>
      </c>
      <c r="E443">
        <v>1</v>
      </c>
      <c r="AN443" t="s">
        <v>752</v>
      </c>
      <c r="AO443" t="s">
        <v>1325</v>
      </c>
      <c r="AP443" t="s">
        <v>713</v>
      </c>
      <c r="AQ443" t="s">
        <v>310</v>
      </c>
      <c r="AR443" s="589" t="s">
        <v>995</v>
      </c>
      <c r="AS443" s="591" t="s">
        <v>995</v>
      </c>
      <c r="AT443" s="591" t="s">
        <v>995</v>
      </c>
      <c r="AU443" t="s">
        <v>1007</v>
      </c>
      <c r="AV443" t="s">
        <v>25</v>
      </c>
      <c r="AW443" t="s">
        <v>310</v>
      </c>
      <c r="AX443" t="s">
        <v>393</v>
      </c>
      <c r="BA443" s="423">
        <v>0</v>
      </c>
    </row>
    <row r="444" spans="1:53" x14ac:dyDescent="0.35">
      <c r="A444" t="s">
        <v>25</v>
      </c>
      <c r="B444" t="s">
        <v>1008</v>
      </c>
      <c r="C444">
        <v>20</v>
      </c>
      <c r="D444">
        <v>87285</v>
      </c>
      <c r="E444">
        <v>1</v>
      </c>
      <c r="F444">
        <v>1745700</v>
      </c>
      <c r="H444">
        <v>87285</v>
      </c>
      <c r="I444">
        <v>87285</v>
      </c>
      <c r="J444">
        <v>87285</v>
      </c>
      <c r="K444">
        <v>87285</v>
      </c>
      <c r="L444">
        <v>87285</v>
      </c>
      <c r="M444">
        <v>87285</v>
      </c>
      <c r="N444">
        <v>87285</v>
      </c>
      <c r="O444">
        <v>87285</v>
      </c>
      <c r="P444">
        <v>87285</v>
      </c>
      <c r="Q444">
        <v>87285</v>
      </c>
      <c r="R444">
        <v>87285</v>
      </c>
      <c r="S444">
        <v>87285</v>
      </c>
      <c r="T444">
        <v>87285</v>
      </c>
      <c r="U444">
        <v>87285</v>
      </c>
      <c r="V444">
        <v>87285</v>
      </c>
      <c r="W444">
        <v>87285</v>
      </c>
      <c r="X444">
        <v>87285</v>
      </c>
      <c r="Y444">
        <v>87285</v>
      </c>
      <c r="Z444">
        <v>87285</v>
      </c>
      <c r="AA444">
        <v>87285</v>
      </c>
      <c r="AN444" t="s">
        <v>752</v>
      </c>
      <c r="AO444" t="s">
        <v>1325</v>
      </c>
      <c r="AP444" t="s">
        <v>713</v>
      </c>
      <c r="AQ444" t="s">
        <v>310</v>
      </c>
      <c r="AR444" s="589" t="s">
        <v>95</v>
      </c>
      <c r="AS444" s="591" t="s">
        <v>95</v>
      </c>
      <c r="AT444" s="591" t="s">
        <v>95</v>
      </c>
      <c r="AU444" t="s">
        <v>1008</v>
      </c>
      <c r="AV444" t="s">
        <v>25</v>
      </c>
      <c r="AW444" t="s">
        <v>310</v>
      </c>
      <c r="AX444" t="s">
        <v>393</v>
      </c>
      <c r="BA444" s="423">
        <v>1745700</v>
      </c>
    </row>
    <row r="445" spans="1:53" x14ac:dyDescent="0.35">
      <c r="A445" t="s">
        <v>541</v>
      </c>
      <c r="B445" t="s">
        <v>687</v>
      </c>
      <c r="C445">
        <v>20</v>
      </c>
      <c r="E445">
        <v>1</v>
      </c>
      <c r="AN445" t="s">
        <v>752</v>
      </c>
      <c r="AO445" t="s">
        <v>1325</v>
      </c>
      <c r="AP445" t="s">
        <v>713</v>
      </c>
      <c r="AQ445" t="s">
        <v>310</v>
      </c>
      <c r="AR445" s="589" t="s">
        <v>608</v>
      </c>
      <c r="AS445" s="591" t="s">
        <v>608</v>
      </c>
      <c r="AT445" s="591" t="s">
        <v>608</v>
      </c>
      <c r="AU445" t="s">
        <v>608</v>
      </c>
      <c r="AV445" t="s">
        <v>541</v>
      </c>
      <c r="AW445" t="s">
        <v>310</v>
      </c>
      <c r="AX445" t="s">
        <v>393</v>
      </c>
      <c r="BA445" s="423">
        <v>0</v>
      </c>
    </row>
    <row r="446" spans="1:53" x14ac:dyDescent="0.35">
      <c r="A446" t="s">
        <v>142</v>
      </c>
      <c r="B446" t="s">
        <v>1009</v>
      </c>
      <c r="C446">
        <v>13</v>
      </c>
      <c r="E446">
        <v>1</v>
      </c>
      <c r="AN446" t="s">
        <v>752</v>
      </c>
      <c r="AO446" t="s">
        <v>1325</v>
      </c>
      <c r="AP446" t="s">
        <v>713</v>
      </c>
      <c r="AQ446" t="s">
        <v>310</v>
      </c>
      <c r="AR446" s="589" t="s">
        <v>1010</v>
      </c>
      <c r="AS446" s="591" t="s">
        <v>1010</v>
      </c>
      <c r="AT446" s="591" t="s">
        <v>1010</v>
      </c>
      <c r="AU446" t="s">
        <v>1009</v>
      </c>
      <c r="AV446" t="s">
        <v>142</v>
      </c>
      <c r="AW446" t="s">
        <v>310</v>
      </c>
      <c r="AX446" t="s">
        <v>393</v>
      </c>
      <c r="BA446" s="423">
        <v>0</v>
      </c>
    </row>
    <row r="447" spans="1:53" x14ac:dyDescent="0.35">
      <c r="A447" t="s">
        <v>541</v>
      </c>
      <c r="B447" t="s">
        <v>680</v>
      </c>
      <c r="C447">
        <v>20</v>
      </c>
      <c r="D447">
        <v>27433.468334597899</v>
      </c>
      <c r="E447">
        <v>1</v>
      </c>
      <c r="F447">
        <v>496901.913345979</v>
      </c>
      <c r="H447">
        <v>27433.468334597899</v>
      </c>
      <c r="I447">
        <v>27433.468334597899</v>
      </c>
      <c r="J447">
        <v>27433.468334597899</v>
      </c>
      <c r="K447">
        <v>27433.468334597899</v>
      </c>
      <c r="L447">
        <v>27433.468334597899</v>
      </c>
      <c r="M447">
        <v>27433.468334597899</v>
      </c>
      <c r="N447">
        <v>27433.468334597899</v>
      </c>
      <c r="O447">
        <v>27433.468334597899</v>
      </c>
      <c r="P447">
        <v>27433.468334597899</v>
      </c>
      <c r="Q447">
        <v>27433.468334597899</v>
      </c>
      <c r="R447">
        <v>22256.723000000002</v>
      </c>
      <c r="S447">
        <v>22256.723000000002</v>
      </c>
      <c r="T447">
        <v>22256.723000000002</v>
      </c>
      <c r="U447">
        <v>22256.723000000002</v>
      </c>
      <c r="V447">
        <v>22256.723000000002</v>
      </c>
      <c r="W447">
        <v>22256.723000000002</v>
      </c>
      <c r="X447">
        <v>22256.723000000002</v>
      </c>
      <c r="Y447">
        <v>22256.723000000002</v>
      </c>
      <c r="Z447">
        <v>22256.723000000002</v>
      </c>
      <c r="AA447">
        <v>22256.723000000002</v>
      </c>
      <c r="AN447" t="s">
        <v>752</v>
      </c>
      <c r="AO447" t="s">
        <v>1325</v>
      </c>
      <c r="AP447" t="s">
        <v>713</v>
      </c>
      <c r="AQ447" t="s">
        <v>310</v>
      </c>
      <c r="AR447" s="589" t="s">
        <v>600</v>
      </c>
      <c r="AS447" s="591" t="s">
        <v>600</v>
      </c>
      <c r="AT447" s="591" t="s">
        <v>600</v>
      </c>
      <c r="AU447" t="s">
        <v>680</v>
      </c>
      <c r="AV447" t="s">
        <v>541</v>
      </c>
      <c r="AW447" t="s">
        <v>310</v>
      </c>
      <c r="AX447" t="s">
        <v>393</v>
      </c>
      <c r="BA447" s="423">
        <v>496901.913345979</v>
      </c>
    </row>
    <row r="448" spans="1:53" x14ac:dyDescent="0.35">
      <c r="A448" t="s">
        <v>25</v>
      </c>
      <c r="B448" t="s">
        <v>602</v>
      </c>
      <c r="C448">
        <v>11</v>
      </c>
      <c r="D448">
        <v>27277.4314185771</v>
      </c>
      <c r="E448">
        <v>1</v>
      </c>
      <c r="F448">
        <v>300051.74560434802</v>
      </c>
      <c r="H448">
        <v>27277.4314185771</v>
      </c>
      <c r="I448">
        <v>27277.4314185771</v>
      </c>
      <c r="J448">
        <v>27277.4314185771</v>
      </c>
      <c r="K448">
        <v>27277.4314185771</v>
      </c>
      <c r="L448">
        <v>27277.4314185771</v>
      </c>
      <c r="M448">
        <v>27277.4314185771</v>
      </c>
      <c r="N448">
        <v>27277.4314185771</v>
      </c>
      <c r="O448">
        <v>27277.4314185771</v>
      </c>
      <c r="P448">
        <v>27277.4314185771</v>
      </c>
      <c r="Q448">
        <v>27277.4314185771</v>
      </c>
      <c r="R448">
        <v>27277.4314185771</v>
      </c>
      <c r="AN448" t="s">
        <v>752</v>
      </c>
      <c r="AO448" t="s">
        <v>1325</v>
      </c>
      <c r="AP448" t="s">
        <v>713</v>
      </c>
      <c r="AQ448" t="s">
        <v>310</v>
      </c>
      <c r="AR448" s="589" t="s">
        <v>602</v>
      </c>
      <c r="AS448" s="591" t="s">
        <v>602</v>
      </c>
      <c r="AT448" s="591" t="s">
        <v>602</v>
      </c>
      <c r="AU448" t="s">
        <v>602</v>
      </c>
      <c r="AV448" t="s">
        <v>25</v>
      </c>
      <c r="AW448" t="s">
        <v>310</v>
      </c>
      <c r="AX448" t="s">
        <v>393</v>
      </c>
      <c r="BA448" s="423">
        <v>300051.74560434802</v>
      </c>
    </row>
    <row r="449" spans="1:53" x14ac:dyDescent="0.35">
      <c r="A449" t="s">
        <v>25</v>
      </c>
      <c r="B449" t="s">
        <v>1011</v>
      </c>
      <c r="C449">
        <v>18</v>
      </c>
      <c r="D449">
        <v>124793.033779686</v>
      </c>
      <c r="E449">
        <v>1</v>
      </c>
      <c r="F449">
        <v>1104144.20267812</v>
      </c>
      <c r="H449">
        <v>124793.033779686</v>
      </c>
      <c r="I449">
        <v>124793.033779686</v>
      </c>
      <c r="J449">
        <v>124793.033779686</v>
      </c>
      <c r="K449">
        <v>124793.033779686</v>
      </c>
      <c r="L449">
        <v>124793.033779686</v>
      </c>
      <c r="M449">
        <v>124793.033779686</v>
      </c>
      <c r="N449">
        <v>29615.5</v>
      </c>
      <c r="O449">
        <v>29615.5</v>
      </c>
      <c r="P449">
        <v>29615.5</v>
      </c>
      <c r="Q449">
        <v>29615.5</v>
      </c>
      <c r="R449">
        <v>29615.5</v>
      </c>
      <c r="S449">
        <v>29615.5</v>
      </c>
      <c r="T449">
        <v>29615.5</v>
      </c>
      <c r="U449">
        <v>29615.5</v>
      </c>
      <c r="V449">
        <v>29615.5</v>
      </c>
      <c r="W449">
        <v>29615.5</v>
      </c>
      <c r="X449">
        <v>29615.5</v>
      </c>
      <c r="Y449">
        <v>29615.5</v>
      </c>
      <c r="AN449" t="s">
        <v>752</v>
      </c>
      <c r="AO449" t="s">
        <v>1325</v>
      </c>
      <c r="AP449" t="s">
        <v>713</v>
      </c>
      <c r="AQ449" t="s">
        <v>310</v>
      </c>
      <c r="AR449" s="589" t="s">
        <v>580</v>
      </c>
      <c r="AS449" s="591" t="s">
        <v>580</v>
      </c>
      <c r="AT449" s="591" t="s">
        <v>580</v>
      </c>
      <c r="AU449" t="s">
        <v>1011</v>
      </c>
      <c r="AV449" t="s">
        <v>25</v>
      </c>
      <c r="AW449" t="s">
        <v>310</v>
      </c>
      <c r="AX449" t="s">
        <v>393</v>
      </c>
      <c r="BA449" s="423">
        <v>1104144.20267812</v>
      </c>
    </row>
    <row r="450" spans="1:53" x14ac:dyDescent="0.35">
      <c r="A450" t="s">
        <v>142</v>
      </c>
      <c r="B450" t="s">
        <v>1012</v>
      </c>
      <c r="C450">
        <v>13</v>
      </c>
      <c r="E450">
        <v>1</v>
      </c>
      <c r="AN450" t="s">
        <v>752</v>
      </c>
      <c r="AO450" t="s">
        <v>1325</v>
      </c>
      <c r="AP450" t="s">
        <v>713</v>
      </c>
      <c r="AQ450" t="s">
        <v>310</v>
      </c>
      <c r="AR450" s="589" t="s">
        <v>1010</v>
      </c>
      <c r="AS450" s="591" t="s">
        <v>1010</v>
      </c>
      <c r="AT450" s="591" t="s">
        <v>1010</v>
      </c>
      <c r="AU450" t="s">
        <v>1012</v>
      </c>
      <c r="AV450" t="s">
        <v>142</v>
      </c>
      <c r="AW450" t="s">
        <v>310</v>
      </c>
      <c r="AX450" t="s">
        <v>393</v>
      </c>
      <c r="BA450" s="423">
        <v>0</v>
      </c>
    </row>
    <row r="451" spans="1:53" x14ac:dyDescent="0.35">
      <c r="A451" t="s">
        <v>25</v>
      </c>
      <c r="B451" t="s">
        <v>1013</v>
      </c>
      <c r="C451">
        <v>12</v>
      </c>
      <c r="D451">
        <v>103349.58333333299</v>
      </c>
      <c r="E451">
        <v>1</v>
      </c>
      <c r="F451">
        <v>1240195</v>
      </c>
      <c r="H451">
        <v>103349.58333333299</v>
      </c>
      <c r="I451">
        <v>103349.58333333299</v>
      </c>
      <c r="J451">
        <v>103349.58333333299</v>
      </c>
      <c r="K451">
        <v>103349.58333333299</v>
      </c>
      <c r="L451">
        <v>103349.58333333299</v>
      </c>
      <c r="M451">
        <v>103349.58333333299</v>
      </c>
      <c r="N451">
        <v>103349.58333333299</v>
      </c>
      <c r="O451">
        <v>103349.58333333299</v>
      </c>
      <c r="P451">
        <v>103349.58333333299</v>
      </c>
      <c r="Q451">
        <v>103349.58333333299</v>
      </c>
      <c r="R451">
        <v>103349.58333333299</v>
      </c>
      <c r="S451">
        <v>103349.58333333299</v>
      </c>
      <c r="AN451" t="s">
        <v>752</v>
      </c>
      <c r="AO451" t="s">
        <v>1325</v>
      </c>
      <c r="AP451" t="s">
        <v>713</v>
      </c>
      <c r="AQ451" t="s">
        <v>310</v>
      </c>
      <c r="AR451" s="589" t="s">
        <v>605</v>
      </c>
      <c r="AS451" s="591" t="s">
        <v>605</v>
      </c>
      <c r="AT451" s="591" t="s">
        <v>605</v>
      </c>
      <c r="AU451" t="s">
        <v>1013</v>
      </c>
      <c r="AV451" t="s">
        <v>25</v>
      </c>
      <c r="AW451" t="s">
        <v>310</v>
      </c>
      <c r="AX451" t="s">
        <v>393</v>
      </c>
      <c r="BA451" s="423">
        <v>1240195</v>
      </c>
    </row>
    <row r="452" spans="1:53" x14ac:dyDescent="0.35">
      <c r="A452" t="s">
        <v>1020</v>
      </c>
      <c r="B452" t="s">
        <v>1021</v>
      </c>
      <c r="C452">
        <v>16</v>
      </c>
      <c r="E452">
        <v>1</v>
      </c>
      <c r="AN452" t="s">
        <v>752</v>
      </c>
      <c r="AO452" t="s">
        <v>1325</v>
      </c>
      <c r="AP452" t="s">
        <v>713</v>
      </c>
      <c r="AQ452" t="s">
        <v>310</v>
      </c>
      <c r="AR452" s="589" t="s">
        <v>1021</v>
      </c>
      <c r="AS452" s="591" t="s">
        <v>1021</v>
      </c>
      <c r="AT452" s="591" t="s">
        <v>1021</v>
      </c>
      <c r="AU452" t="s">
        <v>1021</v>
      </c>
      <c r="AV452" t="s">
        <v>837</v>
      </c>
      <c r="AW452" t="s">
        <v>310</v>
      </c>
      <c r="AX452" t="s">
        <v>393</v>
      </c>
      <c r="BA452" s="423">
        <v>0</v>
      </c>
    </row>
    <row r="453" spans="1:53" x14ac:dyDescent="0.35">
      <c r="A453" t="s">
        <v>25</v>
      </c>
      <c r="B453" t="s">
        <v>1023</v>
      </c>
      <c r="C453">
        <v>20</v>
      </c>
      <c r="D453">
        <v>3462.5053488622102</v>
      </c>
      <c r="E453">
        <v>1</v>
      </c>
      <c r="F453">
        <v>69844.784693520196</v>
      </c>
      <c r="H453">
        <v>3462.5053488622102</v>
      </c>
      <c r="I453">
        <v>3462.5053488622102</v>
      </c>
      <c r="J453">
        <v>3462.5053488622102</v>
      </c>
      <c r="K453">
        <v>3462.5053488622102</v>
      </c>
      <c r="L453">
        <v>3462.5053488622102</v>
      </c>
      <c r="M453">
        <v>3462.5053488622102</v>
      </c>
      <c r="N453">
        <v>3462.5053488622102</v>
      </c>
      <c r="O453">
        <v>3462.5053488622102</v>
      </c>
      <c r="P453">
        <v>3462.5053488622102</v>
      </c>
      <c r="Q453">
        <v>3462.5053488622102</v>
      </c>
      <c r="R453">
        <v>3521.9731204898098</v>
      </c>
      <c r="S453">
        <v>3521.9731204898098</v>
      </c>
      <c r="T453">
        <v>3521.9731204898098</v>
      </c>
      <c r="U453">
        <v>3521.9731204898098</v>
      </c>
      <c r="V453">
        <v>3521.9731204898098</v>
      </c>
      <c r="W453">
        <v>3521.9731204898098</v>
      </c>
      <c r="X453">
        <v>3521.9731204898098</v>
      </c>
      <c r="Y453">
        <v>3521.9731204898098</v>
      </c>
      <c r="Z453">
        <v>3521.9731204898098</v>
      </c>
      <c r="AA453">
        <v>3521.9731204898098</v>
      </c>
      <c r="AN453" t="s">
        <v>752</v>
      </c>
      <c r="AO453" t="s">
        <v>1325</v>
      </c>
      <c r="AP453" t="s">
        <v>713</v>
      </c>
      <c r="AQ453" t="s">
        <v>310</v>
      </c>
      <c r="AR453" s="589" t="s">
        <v>956</v>
      </c>
      <c r="AS453" s="591" t="s">
        <v>956</v>
      </c>
      <c r="AT453" s="591" t="s">
        <v>956</v>
      </c>
      <c r="AU453" t="s">
        <v>1023</v>
      </c>
      <c r="AV453" t="s">
        <v>25</v>
      </c>
      <c r="AW453" t="s">
        <v>310</v>
      </c>
      <c r="AX453" t="s">
        <v>393</v>
      </c>
      <c r="BA453" s="423">
        <v>69844.784693520196</v>
      </c>
    </row>
    <row r="454" spans="1:53" x14ac:dyDescent="0.35">
      <c r="A454" t="s">
        <v>141</v>
      </c>
      <c r="B454" t="s">
        <v>1014</v>
      </c>
      <c r="C454">
        <v>17</v>
      </c>
      <c r="D454">
        <v>96103.200000000099</v>
      </c>
      <c r="E454">
        <v>1</v>
      </c>
      <c r="F454">
        <v>514362.1</v>
      </c>
      <c r="H454">
        <v>96103.200000000099</v>
      </c>
      <c r="I454">
        <v>96103.200000000099</v>
      </c>
      <c r="J454">
        <v>96103.200000000099</v>
      </c>
      <c r="K454">
        <v>96103.200000000099</v>
      </c>
      <c r="L454">
        <v>9996.1</v>
      </c>
      <c r="M454">
        <v>9996.1</v>
      </c>
      <c r="N454">
        <v>9996.1</v>
      </c>
      <c r="O454">
        <v>9996.1</v>
      </c>
      <c r="P454">
        <v>9996.1</v>
      </c>
      <c r="Q454">
        <v>9996.1</v>
      </c>
      <c r="R454">
        <v>9996.1</v>
      </c>
      <c r="S454">
        <v>9996.1</v>
      </c>
      <c r="T454">
        <v>9996.1</v>
      </c>
      <c r="U454">
        <v>9996.1</v>
      </c>
      <c r="V454">
        <v>9996.1</v>
      </c>
      <c r="W454">
        <v>9996.1</v>
      </c>
      <c r="X454">
        <v>9996.1</v>
      </c>
      <c r="AN454" t="s">
        <v>752</v>
      </c>
      <c r="AO454" t="s">
        <v>1325</v>
      </c>
      <c r="AP454" t="s">
        <v>713</v>
      </c>
      <c r="AQ454" t="s">
        <v>310</v>
      </c>
      <c r="AR454" s="589" t="s">
        <v>754</v>
      </c>
      <c r="AS454" s="591" t="s">
        <v>1339</v>
      </c>
      <c r="AT454" s="591" t="s">
        <v>1339</v>
      </c>
      <c r="AV454" t="s">
        <v>141</v>
      </c>
      <c r="AW454" t="s">
        <v>310</v>
      </c>
      <c r="AX454" t="s">
        <v>393</v>
      </c>
      <c r="BA454" s="423">
        <v>514362.1</v>
      </c>
    </row>
    <row r="455" spans="1:53" x14ac:dyDescent="0.35">
      <c r="A455" t="s">
        <v>24</v>
      </c>
      <c r="B455" t="s">
        <v>1015</v>
      </c>
      <c r="C455">
        <v>10</v>
      </c>
      <c r="D455">
        <v>66024.537610680098</v>
      </c>
      <c r="E455">
        <v>1</v>
      </c>
      <c r="F455">
        <v>374416.988053401</v>
      </c>
      <c r="H455">
        <v>66024.537610680098</v>
      </c>
      <c r="I455">
        <v>66024.537610680098</v>
      </c>
      <c r="J455">
        <v>66024.537610680098</v>
      </c>
      <c r="K455">
        <v>66024.537610680098</v>
      </c>
      <c r="L455">
        <v>66024.537610680098</v>
      </c>
      <c r="M455">
        <v>8858.86</v>
      </c>
      <c r="N455">
        <v>8858.86</v>
      </c>
      <c r="O455">
        <v>8858.86</v>
      </c>
      <c r="P455">
        <v>8858.86</v>
      </c>
      <c r="Q455">
        <v>8858.86</v>
      </c>
      <c r="AN455" t="s">
        <v>752</v>
      </c>
      <c r="AO455" t="s">
        <v>1325</v>
      </c>
      <c r="AP455" t="s">
        <v>713</v>
      </c>
      <c r="AQ455" t="s">
        <v>310</v>
      </c>
      <c r="AR455" s="589" t="s">
        <v>569</v>
      </c>
      <c r="AS455" s="591" t="s">
        <v>569</v>
      </c>
      <c r="AT455" s="591" t="s">
        <v>1343</v>
      </c>
      <c r="AU455" t="s">
        <v>1015</v>
      </c>
      <c r="AV455" t="s">
        <v>24</v>
      </c>
      <c r="AW455" t="s">
        <v>310</v>
      </c>
      <c r="AX455" t="s">
        <v>393</v>
      </c>
      <c r="BA455" s="423">
        <v>374416.988053401</v>
      </c>
    </row>
    <row r="456" spans="1:53" x14ac:dyDescent="0.35">
      <c r="A456" t="s">
        <v>541</v>
      </c>
      <c r="B456" t="s">
        <v>1016</v>
      </c>
      <c r="C456">
        <v>10</v>
      </c>
      <c r="D456">
        <v>6049</v>
      </c>
      <c r="E456">
        <v>1</v>
      </c>
      <c r="F456">
        <v>60490</v>
      </c>
      <c r="H456">
        <v>6049</v>
      </c>
      <c r="I456">
        <v>6049</v>
      </c>
      <c r="J456">
        <v>6049</v>
      </c>
      <c r="K456">
        <v>6049</v>
      </c>
      <c r="L456">
        <v>6049</v>
      </c>
      <c r="M456">
        <v>6049</v>
      </c>
      <c r="N456">
        <v>6049</v>
      </c>
      <c r="O456">
        <v>6049</v>
      </c>
      <c r="P456">
        <v>6049</v>
      </c>
      <c r="Q456">
        <v>6049</v>
      </c>
      <c r="AN456" t="s">
        <v>752</v>
      </c>
      <c r="AO456" t="s">
        <v>1325</v>
      </c>
      <c r="AP456" t="s">
        <v>713</v>
      </c>
      <c r="AQ456" t="s">
        <v>310</v>
      </c>
      <c r="AR456" s="589" t="s">
        <v>1017</v>
      </c>
      <c r="AS456" s="591" t="s">
        <v>1017</v>
      </c>
      <c r="AT456" s="591" t="s">
        <v>1017</v>
      </c>
      <c r="AU456" t="s">
        <v>1016</v>
      </c>
      <c r="AV456" t="s">
        <v>541</v>
      </c>
      <c r="AW456" t="s">
        <v>310</v>
      </c>
      <c r="AX456" t="s">
        <v>393</v>
      </c>
      <c r="BA456" s="423">
        <v>60490</v>
      </c>
    </row>
    <row r="457" spans="1:53" x14ac:dyDescent="0.35">
      <c r="A457" t="s">
        <v>24</v>
      </c>
      <c r="B457" t="s">
        <v>1018</v>
      </c>
      <c r="C457">
        <v>10</v>
      </c>
      <c r="D457">
        <v>42973.956812160002</v>
      </c>
      <c r="E457">
        <v>1</v>
      </c>
      <c r="F457">
        <v>152329.99362431999</v>
      </c>
      <c r="H457">
        <v>42973.956812160002</v>
      </c>
      <c r="I457">
        <v>42973.956812160002</v>
      </c>
      <c r="J457">
        <v>8297.76</v>
      </c>
      <c r="K457">
        <v>8297.76</v>
      </c>
      <c r="L457">
        <v>8297.76</v>
      </c>
      <c r="M457">
        <v>8297.76</v>
      </c>
      <c r="N457">
        <v>8297.76</v>
      </c>
      <c r="O457">
        <v>8297.76</v>
      </c>
      <c r="P457">
        <v>8297.76</v>
      </c>
      <c r="Q457">
        <v>8297.76</v>
      </c>
      <c r="AN457" t="s">
        <v>752</v>
      </c>
      <c r="AO457" t="s">
        <v>1325</v>
      </c>
      <c r="AP457" t="s">
        <v>713</v>
      </c>
      <c r="AQ457" t="s">
        <v>310</v>
      </c>
      <c r="AR457" s="589" t="s">
        <v>212</v>
      </c>
      <c r="AS457" s="591" t="s">
        <v>212</v>
      </c>
      <c r="AT457" s="591" t="s">
        <v>1340</v>
      </c>
      <c r="AU457" t="s">
        <v>1018</v>
      </c>
      <c r="AV457" t="s">
        <v>24</v>
      </c>
      <c r="AW457" t="s">
        <v>310</v>
      </c>
      <c r="AX457" t="s">
        <v>393</v>
      </c>
      <c r="BA457" s="423">
        <v>152329.99362431999</v>
      </c>
    </row>
    <row r="458" spans="1:53" x14ac:dyDescent="0.35">
      <c r="A458" t="s">
        <v>142</v>
      </c>
      <c r="B458" t="s">
        <v>1019</v>
      </c>
      <c r="C458">
        <v>15</v>
      </c>
      <c r="E458">
        <v>1</v>
      </c>
      <c r="AN458" t="s">
        <v>752</v>
      </c>
      <c r="AO458" t="s">
        <v>1325</v>
      </c>
      <c r="AP458" t="s">
        <v>713</v>
      </c>
      <c r="AQ458" t="s">
        <v>310</v>
      </c>
      <c r="AR458" s="589" t="s">
        <v>156</v>
      </c>
      <c r="AS458" s="591" t="s">
        <v>156</v>
      </c>
      <c r="AT458" s="591" t="s">
        <v>156</v>
      </c>
      <c r="AU458" t="s">
        <v>1019</v>
      </c>
      <c r="AV458" t="s">
        <v>142</v>
      </c>
      <c r="AW458" t="s">
        <v>310</v>
      </c>
      <c r="AX458" t="s">
        <v>393</v>
      </c>
      <c r="BA458" s="423">
        <v>0</v>
      </c>
    </row>
    <row r="459" spans="1:53" x14ac:dyDescent="0.35">
      <c r="A459" t="s">
        <v>24</v>
      </c>
      <c r="B459" t="s">
        <v>1024</v>
      </c>
      <c r="C459">
        <v>5.7</v>
      </c>
      <c r="D459">
        <v>27759</v>
      </c>
      <c r="E459">
        <v>1</v>
      </c>
      <c r="F459">
        <v>166554</v>
      </c>
      <c r="H459">
        <v>27759</v>
      </c>
      <c r="I459">
        <v>27759</v>
      </c>
      <c r="J459">
        <v>27759</v>
      </c>
      <c r="K459">
        <v>27759</v>
      </c>
      <c r="L459">
        <v>27759</v>
      </c>
      <c r="M459">
        <v>27759</v>
      </c>
      <c r="AN459" t="s">
        <v>752</v>
      </c>
      <c r="AO459" t="s">
        <v>1325</v>
      </c>
      <c r="AP459" t="s">
        <v>713</v>
      </c>
      <c r="AQ459" t="s">
        <v>310</v>
      </c>
      <c r="AR459" s="589" t="s">
        <v>577</v>
      </c>
      <c r="AS459" s="591" t="s">
        <v>577</v>
      </c>
      <c r="AT459" s="591" t="s">
        <v>577</v>
      </c>
      <c r="AU459" t="s">
        <v>1024</v>
      </c>
      <c r="AV459" t="s">
        <v>24</v>
      </c>
      <c r="AW459" t="s">
        <v>310</v>
      </c>
      <c r="AX459" t="s">
        <v>393</v>
      </c>
      <c r="BA459" s="423">
        <v>166554</v>
      </c>
    </row>
    <row r="460" spans="1:53" x14ac:dyDescent="0.35">
      <c r="A460" t="s">
        <v>541</v>
      </c>
      <c r="B460" t="s">
        <v>683</v>
      </c>
      <c r="C460">
        <v>20</v>
      </c>
      <c r="D460">
        <v>1383.9544873119601</v>
      </c>
      <c r="E460">
        <v>1</v>
      </c>
      <c r="F460">
        <v>33102.5048731196</v>
      </c>
      <c r="H460">
        <v>1383.9544873119601</v>
      </c>
      <c r="I460">
        <v>1383.9544873119601</v>
      </c>
      <c r="J460">
        <v>1383.9544873119601</v>
      </c>
      <c r="K460">
        <v>1383.9544873119601</v>
      </c>
      <c r="L460">
        <v>1383.9544873119601</v>
      </c>
      <c r="M460">
        <v>1383.9544873119601</v>
      </c>
      <c r="N460">
        <v>1383.9544873119601</v>
      </c>
      <c r="O460">
        <v>1383.9544873119601</v>
      </c>
      <c r="P460">
        <v>1383.9544873119601</v>
      </c>
      <c r="Q460">
        <v>1383.9544873119601</v>
      </c>
      <c r="R460">
        <v>1926.296</v>
      </c>
      <c r="S460">
        <v>1926.296</v>
      </c>
      <c r="T460">
        <v>1926.296</v>
      </c>
      <c r="U460">
        <v>1926.296</v>
      </c>
      <c r="V460">
        <v>1926.296</v>
      </c>
      <c r="W460">
        <v>1926.296</v>
      </c>
      <c r="X460">
        <v>1926.296</v>
      </c>
      <c r="Y460">
        <v>1926.296</v>
      </c>
      <c r="Z460">
        <v>1926.296</v>
      </c>
      <c r="AA460">
        <v>1926.296</v>
      </c>
      <c r="AN460" t="s">
        <v>752</v>
      </c>
      <c r="AO460" t="s">
        <v>1325</v>
      </c>
      <c r="AP460" t="s">
        <v>713</v>
      </c>
      <c r="AQ460" t="s">
        <v>310</v>
      </c>
      <c r="AR460" s="589" t="s">
        <v>600</v>
      </c>
      <c r="AS460" s="591" t="s">
        <v>600</v>
      </c>
      <c r="AT460" s="591" t="s">
        <v>600</v>
      </c>
      <c r="AU460" t="s">
        <v>1022</v>
      </c>
      <c r="AV460" t="s">
        <v>541</v>
      </c>
      <c r="AW460" t="s">
        <v>310</v>
      </c>
      <c r="AX460" t="s">
        <v>393</v>
      </c>
      <c r="BA460" s="423">
        <v>33102.5048731196</v>
      </c>
    </row>
    <row r="461" spans="1:53" x14ac:dyDescent="0.35">
      <c r="A461" t="s">
        <v>25</v>
      </c>
      <c r="B461" t="s">
        <v>613</v>
      </c>
      <c r="C461">
        <v>19</v>
      </c>
      <c r="D461">
        <v>15270</v>
      </c>
      <c r="E461">
        <v>1</v>
      </c>
      <c r="F461">
        <v>290129.302588235</v>
      </c>
      <c r="H461">
        <v>15269.963294117701</v>
      </c>
      <c r="I461">
        <v>15269.963294117701</v>
      </c>
      <c r="J461">
        <v>15269.963294117701</v>
      </c>
      <c r="K461">
        <v>15269.963294117701</v>
      </c>
      <c r="L461">
        <v>15269.963294117701</v>
      </c>
      <c r="M461">
        <v>15269.963294117701</v>
      </c>
      <c r="N461">
        <v>15269.963294117701</v>
      </c>
      <c r="O461">
        <v>15269.963294117701</v>
      </c>
      <c r="P461">
        <v>15269.963294117701</v>
      </c>
      <c r="Q461">
        <v>15269.963294117701</v>
      </c>
      <c r="R461">
        <v>15269.963294117701</v>
      </c>
      <c r="S461">
        <v>15269.963294117701</v>
      </c>
      <c r="T461">
        <v>15269.963294117701</v>
      </c>
      <c r="U461">
        <v>15269.963294117701</v>
      </c>
      <c r="V461">
        <v>15269.963294117701</v>
      </c>
      <c r="W461">
        <v>15269.963294117701</v>
      </c>
      <c r="X461">
        <v>15269.963294117701</v>
      </c>
      <c r="Y461">
        <v>15269.963294117701</v>
      </c>
      <c r="Z461">
        <v>15269.963294117701</v>
      </c>
      <c r="AN461" t="s">
        <v>752</v>
      </c>
      <c r="AO461" t="s">
        <v>1325</v>
      </c>
      <c r="AP461" t="s">
        <v>713</v>
      </c>
      <c r="AQ461" t="s">
        <v>310</v>
      </c>
      <c r="AR461" s="589" t="s">
        <v>613</v>
      </c>
      <c r="AS461" s="591" t="s">
        <v>613</v>
      </c>
      <c r="AT461" s="591" t="s">
        <v>613</v>
      </c>
      <c r="AU461" t="s">
        <v>613</v>
      </c>
      <c r="AV461" t="s">
        <v>25</v>
      </c>
      <c r="AW461" t="s">
        <v>310</v>
      </c>
      <c r="AX461" t="s">
        <v>393</v>
      </c>
      <c r="BA461" s="423">
        <v>290129.302588235</v>
      </c>
    </row>
    <row r="462" spans="1:53" x14ac:dyDescent="0.35">
      <c r="A462" t="s">
        <v>142</v>
      </c>
      <c r="B462" t="s">
        <v>1025</v>
      </c>
      <c r="C462">
        <v>10</v>
      </c>
      <c r="D462">
        <v>664.086431389778</v>
      </c>
      <c r="E462">
        <v>1</v>
      </c>
      <c r="F462">
        <v>6640.8643138977804</v>
      </c>
      <c r="H462">
        <v>664.086431389778</v>
      </c>
      <c r="I462">
        <v>664.086431389778</v>
      </c>
      <c r="J462">
        <v>664.086431389778</v>
      </c>
      <c r="K462">
        <v>664.086431389778</v>
      </c>
      <c r="L462">
        <v>664.086431389778</v>
      </c>
      <c r="M462">
        <v>664.086431389778</v>
      </c>
      <c r="N462">
        <v>664.086431389778</v>
      </c>
      <c r="O462">
        <v>664.086431389778</v>
      </c>
      <c r="P462">
        <v>664.086431389778</v>
      </c>
      <c r="Q462">
        <v>664.086431389778</v>
      </c>
      <c r="AN462" t="s">
        <v>752</v>
      </c>
      <c r="AO462" t="s">
        <v>1325</v>
      </c>
      <c r="AP462" t="s">
        <v>713</v>
      </c>
      <c r="AQ462" t="s">
        <v>310</v>
      </c>
      <c r="AR462" s="589" t="s">
        <v>814</v>
      </c>
      <c r="AS462" s="591" t="s">
        <v>814</v>
      </c>
      <c r="AT462" s="591" t="s">
        <v>814</v>
      </c>
      <c r="AU462" t="s">
        <v>814</v>
      </c>
      <c r="AV462" t="s">
        <v>142</v>
      </c>
      <c r="AW462" t="s">
        <v>310</v>
      </c>
      <c r="AX462" t="s">
        <v>393</v>
      </c>
      <c r="BA462" s="423">
        <v>6640.8643138977804</v>
      </c>
    </row>
    <row r="463" spans="1:53" x14ac:dyDescent="0.35">
      <c r="A463" t="s">
        <v>25</v>
      </c>
      <c r="B463" t="s">
        <v>1026</v>
      </c>
      <c r="C463">
        <v>19</v>
      </c>
      <c r="D463">
        <v>11345.34</v>
      </c>
      <c r="E463">
        <v>1</v>
      </c>
      <c r="F463">
        <v>215561.46</v>
      </c>
      <c r="H463">
        <v>11345.34</v>
      </c>
      <c r="I463">
        <v>11345.34</v>
      </c>
      <c r="J463">
        <v>11345.34</v>
      </c>
      <c r="K463">
        <v>11345.34</v>
      </c>
      <c r="L463">
        <v>11345.34</v>
      </c>
      <c r="M463">
        <v>11345.34</v>
      </c>
      <c r="N463">
        <v>11345.34</v>
      </c>
      <c r="O463">
        <v>11345.34</v>
      </c>
      <c r="P463">
        <v>11345.34</v>
      </c>
      <c r="Q463">
        <v>11345.34</v>
      </c>
      <c r="R463">
        <v>11345.34</v>
      </c>
      <c r="S463">
        <v>11345.34</v>
      </c>
      <c r="T463">
        <v>11345.34</v>
      </c>
      <c r="U463">
        <v>11345.34</v>
      </c>
      <c r="V463">
        <v>11345.34</v>
      </c>
      <c r="W463">
        <v>11345.34</v>
      </c>
      <c r="X463">
        <v>11345.34</v>
      </c>
      <c r="Y463">
        <v>11345.34</v>
      </c>
      <c r="Z463">
        <v>11345.34</v>
      </c>
      <c r="AN463" t="s">
        <v>752</v>
      </c>
      <c r="AO463" t="s">
        <v>1325</v>
      </c>
      <c r="AP463" t="s">
        <v>713</v>
      </c>
      <c r="AQ463" t="s">
        <v>310</v>
      </c>
      <c r="AR463" s="589" t="s">
        <v>1027</v>
      </c>
      <c r="AS463" s="591" t="s">
        <v>581</v>
      </c>
      <c r="AT463" s="591" t="s">
        <v>581</v>
      </c>
      <c r="AU463" t="s">
        <v>1353</v>
      </c>
      <c r="AV463" t="s">
        <v>25</v>
      </c>
      <c r="AW463" t="s">
        <v>310</v>
      </c>
      <c r="AX463" t="s">
        <v>393</v>
      </c>
      <c r="BA463" s="423">
        <v>215561.46</v>
      </c>
    </row>
    <row r="464" spans="1:53" x14ac:dyDescent="0.35">
      <c r="A464" t="s">
        <v>541</v>
      </c>
      <c r="B464" t="s">
        <v>608</v>
      </c>
      <c r="C464">
        <v>20</v>
      </c>
      <c r="D464">
        <v>893.549458949729</v>
      </c>
      <c r="E464">
        <v>1</v>
      </c>
      <c r="F464">
        <v>18493.079619581</v>
      </c>
      <c r="H464">
        <v>893.549458949729</v>
      </c>
      <c r="I464">
        <v>893.549458949729</v>
      </c>
      <c r="J464">
        <v>893.549458949729</v>
      </c>
      <c r="K464">
        <v>893.549458949729</v>
      </c>
      <c r="L464">
        <v>893.549458949729</v>
      </c>
      <c r="M464">
        <v>893.549458949729</v>
      </c>
      <c r="N464">
        <v>893.549458949729</v>
      </c>
      <c r="O464">
        <v>893.549458949729</v>
      </c>
      <c r="P464">
        <v>893.549458949729</v>
      </c>
      <c r="Q464">
        <v>893.549458949729</v>
      </c>
      <c r="R464">
        <v>955.75850300837305</v>
      </c>
      <c r="S464">
        <v>955.75850300837305</v>
      </c>
      <c r="T464">
        <v>955.75850300837305</v>
      </c>
      <c r="U464">
        <v>955.75850300837305</v>
      </c>
      <c r="V464">
        <v>955.75850300837305</v>
      </c>
      <c r="W464">
        <v>955.75850300837305</v>
      </c>
      <c r="X464">
        <v>955.75850300837305</v>
      </c>
      <c r="Y464">
        <v>955.75850300837305</v>
      </c>
      <c r="Z464">
        <v>955.75850300837305</v>
      </c>
      <c r="AA464">
        <v>955.75850300837305</v>
      </c>
      <c r="AN464" t="s">
        <v>752</v>
      </c>
      <c r="AO464" t="s">
        <v>1325</v>
      </c>
      <c r="AP464" t="s">
        <v>713</v>
      </c>
      <c r="AQ464" t="s">
        <v>310</v>
      </c>
      <c r="AR464" s="589" t="s">
        <v>608</v>
      </c>
      <c r="AS464" s="591" t="s">
        <v>608</v>
      </c>
      <c r="AT464" s="591" t="s">
        <v>608</v>
      </c>
      <c r="AU464" t="s">
        <v>608</v>
      </c>
      <c r="AV464" t="s">
        <v>541</v>
      </c>
      <c r="AW464" t="s">
        <v>310</v>
      </c>
      <c r="AX464" t="s">
        <v>393</v>
      </c>
      <c r="BA464" s="423">
        <v>18493.079619581</v>
      </c>
    </row>
    <row r="465" spans="1:53" x14ac:dyDescent="0.35">
      <c r="A465" t="s">
        <v>25</v>
      </c>
      <c r="B465" t="s">
        <v>1028</v>
      </c>
      <c r="C465">
        <v>10</v>
      </c>
      <c r="D465">
        <v>6018</v>
      </c>
      <c r="E465">
        <v>1</v>
      </c>
      <c r="F465">
        <v>60180</v>
      </c>
      <c r="H465">
        <v>6018</v>
      </c>
      <c r="I465">
        <v>6018</v>
      </c>
      <c r="J465">
        <v>6018</v>
      </c>
      <c r="K465">
        <v>6018</v>
      </c>
      <c r="L465">
        <v>6018</v>
      </c>
      <c r="M465">
        <v>6018</v>
      </c>
      <c r="N465">
        <v>6018</v>
      </c>
      <c r="O465">
        <v>6018</v>
      </c>
      <c r="P465">
        <v>6018</v>
      </c>
      <c r="Q465">
        <v>6018</v>
      </c>
      <c r="AN465" t="s">
        <v>752</v>
      </c>
      <c r="AO465" t="s">
        <v>1325</v>
      </c>
      <c r="AP465" t="s">
        <v>713</v>
      </c>
      <c r="AQ465" t="s">
        <v>310</v>
      </c>
      <c r="AR465" s="589" t="s">
        <v>1027</v>
      </c>
      <c r="AS465" s="591" t="s">
        <v>581</v>
      </c>
      <c r="AT465" s="591" t="s">
        <v>581</v>
      </c>
      <c r="AU465" t="s">
        <v>1353</v>
      </c>
      <c r="AV465" t="s">
        <v>25</v>
      </c>
      <c r="AW465" t="s">
        <v>310</v>
      </c>
      <c r="AX465" t="s">
        <v>393</v>
      </c>
      <c r="BA465" s="423">
        <v>60180</v>
      </c>
    </row>
    <row r="466" spans="1:53" x14ac:dyDescent="0.35">
      <c r="A466" t="s">
        <v>25</v>
      </c>
      <c r="B466" t="s">
        <v>1029</v>
      </c>
      <c r="C466">
        <v>12</v>
      </c>
      <c r="D466">
        <v>4968.1946563183001</v>
      </c>
      <c r="E466">
        <v>1</v>
      </c>
      <c r="F466">
        <v>36781.218625273199</v>
      </c>
      <c r="H466">
        <v>4968.1946563183001</v>
      </c>
      <c r="I466">
        <v>4968.1946563183001</v>
      </c>
      <c r="J466">
        <v>4968.1946563183001</v>
      </c>
      <c r="K466">
        <v>4968.1946563183001</v>
      </c>
      <c r="L466">
        <v>2113.5549999999998</v>
      </c>
      <c r="M466">
        <v>2113.5549999999998</v>
      </c>
      <c r="N466">
        <v>2113.5549999999998</v>
      </c>
      <c r="O466">
        <v>2113.5549999999998</v>
      </c>
      <c r="P466">
        <v>2113.5549999999998</v>
      </c>
      <c r="Q466">
        <v>2113.5549999999998</v>
      </c>
      <c r="R466">
        <v>2113.5549999999998</v>
      </c>
      <c r="S466">
        <v>2113.5549999999998</v>
      </c>
      <c r="AN466" t="s">
        <v>752</v>
      </c>
      <c r="AO466" t="s">
        <v>1325</v>
      </c>
      <c r="AP466" t="s">
        <v>713</v>
      </c>
      <c r="AQ466" t="s">
        <v>310</v>
      </c>
      <c r="AR466" s="589" t="s">
        <v>580</v>
      </c>
      <c r="AS466" s="591" t="s">
        <v>580</v>
      </c>
      <c r="AT466" s="591" t="s">
        <v>580</v>
      </c>
      <c r="AU466" t="s">
        <v>1029</v>
      </c>
      <c r="AV466" t="s">
        <v>25</v>
      </c>
      <c r="AW466" t="s">
        <v>310</v>
      </c>
      <c r="AX466" t="s">
        <v>393</v>
      </c>
      <c r="BA466" s="423">
        <v>36781.218625273199</v>
      </c>
    </row>
    <row r="467" spans="1:53" x14ac:dyDescent="0.35">
      <c r="A467" t="s">
        <v>142</v>
      </c>
      <c r="B467" t="s">
        <v>595</v>
      </c>
      <c r="C467">
        <v>10</v>
      </c>
      <c r="D467">
        <v>99.873929552760103</v>
      </c>
      <c r="E467">
        <v>1</v>
      </c>
      <c r="F467">
        <v>998.73929552760103</v>
      </c>
      <c r="H467">
        <v>99.873929552760103</v>
      </c>
      <c r="I467">
        <v>99.873929552760103</v>
      </c>
      <c r="J467">
        <v>99.873929552760103</v>
      </c>
      <c r="K467">
        <v>99.873929552760103</v>
      </c>
      <c r="L467">
        <v>99.873929552760103</v>
      </c>
      <c r="M467">
        <v>99.873929552760103</v>
      </c>
      <c r="N467">
        <v>99.873929552760103</v>
      </c>
      <c r="O467">
        <v>99.873929552760103</v>
      </c>
      <c r="P467">
        <v>99.873929552760103</v>
      </c>
      <c r="Q467">
        <v>99.873929552760103</v>
      </c>
      <c r="AN467" t="s">
        <v>752</v>
      </c>
      <c r="AO467" t="s">
        <v>1325</v>
      </c>
      <c r="AP467" t="s">
        <v>713</v>
      </c>
      <c r="AQ467" t="s">
        <v>310</v>
      </c>
      <c r="AR467" s="589" t="s">
        <v>595</v>
      </c>
      <c r="AS467" s="591" t="s">
        <v>595</v>
      </c>
      <c r="AT467" s="591" t="s">
        <v>595</v>
      </c>
      <c r="AU467" t="s">
        <v>595</v>
      </c>
      <c r="AV467" t="s">
        <v>142</v>
      </c>
      <c r="AW467" t="s">
        <v>310</v>
      </c>
      <c r="AX467" t="s">
        <v>393</v>
      </c>
      <c r="BA467" s="423">
        <v>998.73929552760103</v>
      </c>
    </row>
    <row r="468" spans="1:53" x14ac:dyDescent="0.35">
      <c r="A468" t="s">
        <v>141</v>
      </c>
      <c r="B468" t="s">
        <v>604</v>
      </c>
      <c r="C468">
        <v>22</v>
      </c>
      <c r="D468">
        <v>62.4</v>
      </c>
      <c r="E468">
        <v>1</v>
      </c>
      <c r="F468">
        <v>1372.8</v>
      </c>
      <c r="H468">
        <v>62.4</v>
      </c>
      <c r="I468">
        <v>62.4</v>
      </c>
      <c r="J468">
        <v>62.4</v>
      </c>
      <c r="K468">
        <v>62.4</v>
      </c>
      <c r="L468">
        <v>62.4</v>
      </c>
      <c r="M468">
        <v>62.4</v>
      </c>
      <c r="N468">
        <v>62.4</v>
      </c>
      <c r="O468">
        <v>62.4</v>
      </c>
      <c r="P468">
        <v>62.4</v>
      </c>
      <c r="Q468">
        <v>62.4</v>
      </c>
      <c r="R468">
        <v>62.4</v>
      </c>
      <c r="S468">
        <v>62.4</v>
      </c>
      <c r="T468">
        <v>62.4</v>
      </c>
      <c r="U468">
        <v>62.4</v>
      </c>
      <c r="V468">
        <v>62.4</v>
      </c>
      <c r="W468">
        <v>62.4</v>
      </c>
      <c r="X468">
        <v>62.4</v>
      </c>
      <c r="Y468">
        <v>62.4</v>
      </c>
      <c r="Z468">
        <v>62.4</v>
      </c>
      <c r="AA468">
        <v>62.4</v>
      </c>
      <c r="AB468">
        <v>62.4</v>
      </c>
      <c r="AC468">
        <v>62.4</v>
      </c>
      <c r="AN468" t="s">
        <v>752</v>
      </c>
      <c r="AO468" t="s">
        <v>1325</v>
      </c>
      <c r="AP468" t="s">
        <v>713</v>
      </c>
      <c r="AQ468" t="s">
        <v>310</v>
      </c>
      <c r="AR468" s="589" t="s">
        <v>754</v>
      </c>
      <c r="AS468" s="591" t="s">
        <v>1339</v>
      </c>
      <c r="AT468" s="591" t="s">
        <v>1339</v>
      </c>
      <c r="AU468" t="s">
        <v>604</v>
      </c>
      <c r="AV468" t="s">
        <v>141</v>
      </c>
      <c r="AW468" t="s">
        <v>310</v>
      </c>
      <c r="AX468" t="s">
        <v>393</v>
      </c>
      <c r="BA468" s="423">
        <v>1372.8</v>
      </c>
    </row>
    <row r="469" spans="1:53" x14ac:dyDescent="0.35">
      <c r="A469" t="s">
        <v>24</v>
      </c>
      <c r="B469" t="s">
        <v>1030</v>
      </c>
      <c r="C469">
        <v>10</v>
      </c>
      <c r="D469">
        <v>2039035.5590343401</v>
      </c>
      <c r="E469">
        <v>0.84</v>
      </c>
      <c r="F469">
        <v>7801170.3870093897</v>
      </c>
      <c r="H469">
        <v>1712789.8695888501</v>
      </c>
      <c r="I469">
        <v>1712789.8695888501</v>
      </c>
      <c r="J469">
        <v>546948.83097896201</v>
      </c>
      <c r="K469">
        <v>546948.83097896201</v>
      </c>
      <c r="L469">
        <v>546948.83097896201</v>
      </c>
      <c r="M469">
        <v>546948.83097896201</v>
      </c>
      <c r="N469">
        <v>546948.83097896201</v>
      </c>
      <c r="O469">
        <v>546948.83097896201</v>
      </c>
      <c r="P469">
        <v>546948.83097896201</v>
      </c>
      <c r="Q469">
        <v>546948.83097896201</v>
      </c>
      <c r="AN469" t="s">
        <v>752</v>
      </c>
      <c r="AO469" t="s">
        <v>1299</v>
      </c>
      <c r="AP469" t="s">
        <v>721</v>
      </c>
      <c r="AQ469" t="s">
        <v>114</v>
      </c>
      <c r="AR469" s="589" t="s">
        <v>569</v>
      </c>
      <c r="AS469" s="591" t="s">
        <v>569</v>
      </c>
      <c r="AT469" s="591" t="s">
        <v>1341</v>
      </c>
      <c r="AU469" t="s">
        <v>1030</v>
      </c>
      <c r="AV469" t="s">
        <v>24</v>
      </c>
      <c r="AW469" t="s">
        <v>114</v>
      </c>
      <c r="AX469" t="s">
        <v>393</v>
      </c>
      <c r="BA469" s="423">
        <v>9287107.6035826076</v>
      </c>
    </row>
    <row r="470" spans="1:53" x14ac:dyDescent="0.35">
      <c r="A470" t="s">
        <v>24</v>
      </c>
      <c r="B470" t="s">
        <v>1031</v>
      </c>
      <c r="C470">
        <v>11.619800139437601</v>
      </c>
      <c r="D470">
        <v>1754072.3382000001</v>
      </c>
      <c r="E470">
        <v>0.95</v>
      </c>
      <c r="F470">
        <v>19362871.5</v>
      </c>
      <c r="H470">
        <v>1666368.72129</v>
      </c>
      <c r="I470">
        <v>1666368.72129</v>
      </c>
      <c r="J470">
        <v>1666368.72129</v>
      </c>
      <c r="K470">
        <v>1666368.72129</v>
      </c>
      <c r="L470">
        <v>1666368.72129</v>
      </c>
      <c r="M470">
        <v>1666368.72129</v>
      </c>
      <c r="N470">
        <v>1666368.72129</v>
      </c>
      <c r="O470">
        <v>1666368.72129</v>
      </c>
      <c r="P470">
        <v>1666368.72129</v>
      </c>
      <c r="Q470">
        <v>1666368.72129</v>
      </c>
      <c r="R470">
        <v>1666368.72129</v>
      </c>
      <c r="S470">
        <v>1032815.5658099999</v>
      </c>
      <c r="AN470" t="s">
        <v>752</v>
      </c>
      <c r="AO470" t="s">
        <v>1299</v>
      </c>
      <c r="AP470" t="s">
        <v>721</v>
      </c>
      <c r="AQ470" t="s">
        <v>114</v>
      </c>
      <c r="AR470" s="589" t="s">
        <v>212</v>
      </c>
      <c r="AS470" s="591" t="s">
        <v>212</v>
      </c>
      <c r="AT470" s="591" t="s">
        <v>918</v>
      </c>
      <c r="AU470" t="s">
        <v>1031</v>
      </c>
      <c r="AV470" t="s">
        <v>24</v>
      </c>
      <c r="AW470" t="s">
        <v>114</v>
      </c>
      <c r="AX470" t="s">
        <v>393</v>
      </c>
      <c r="BA470" s="423">
        <v>20381970</v>
      </c>
    </row>
    <row r="471" spans="1:53" x14ac:dyDescent="0.35">
      <c r="A471" t="s">
        <v>24</v>
      </c>
      <c r="B471" t="s">
        <v>1032</v>
      </c>
      <c r="C471">
        <v>8.5966992428305602</v>
      </c>
      <c r="D471">
        <v>1726939.2138459301</v>
      </c>
      <c r="E471">
        <v>0.95</v>
      </c>
      <c r="F471">
        <v>14127773.527730601</v>
      </c>
      <c r="H471">
        <v>1640592.2531536301</v>
      </c>
      <c r="I471">
        <v>1640592.2531536301</v>
      </c>
      <c r="J471">
        <v>1640592.2531536301</v>
      </c>
      <c r="K471">
        <v>1640592.2531536301</v>
      </c>
      <c r="L471">
        <v>1640592.2531536301</v>
      </c>
      <c r="M471">
        <v>1640592.2531536301</v>
      </c>
      <c r="N471">
        <v>1640592.2531536301</v>
      </c>
      <c r="O471">
        <v>1640592.2531536301</v>
      </c>
      <c r="P471">
        <v>692353.57632158999</v>
      </c>
      <c r="Q471">
        <v>310681.92617996299</v>
      </c>
      <c r="AN471" t="s">
        <v>752</v>
      </c>
      <c r="AO471" t="s">
        <v>1299</v>
      </c>
      <c r="AP471" t="s">
        <v>721</v>
      </c>
      <c r="AQ471" t="s">
        <v>114</v>
      </c>
      <c r="AR471" s="589" t="s">
        <v>569</v>
      </c>
      <c r="AS471" s="591" t="s">
        <v>569</v>
      </c>
      <c r="AT471" s="591" t="s">
        <v>1341</v>
      </c>
      <c r="AU471" t="s">
        <v>1032</v>
      </c>
      <c r="AV471" t="s">
        <v>24</v>
      </c>
      <c r="AW471" t="s">
        <v>114</v>
      </c>
      <c r="AX471" t="s">
        <v>393</v>
      </c>
      <c r="BA471" s="423">
        <v>14871340.555505896</v>
      </c>
    </row>
    <row r="472" spans="1:53" x14ac:dyDescent="0.35">
      <c r="A472" t="s">
        <v>24</v>
      </c>
      <c r="B472" t="s">
        <v>1033</v>
      </c>
      <c r="C472">
        <v>10</v>
      </c>
      <c r="D472">
        <v>1524791.9255900499</v>
      </c>
      <c r="E472">
        <v>0.84</v>
      </c>
      <c r="F472">
        <v>7283935.2073945701</v>
      </c>
      <c r="H472">
        <v>1280825.2174956501</v>
      </c>
      <c r="I472">
        <v>1280825.2174956501</v>
      </c>
      <c r="J472">
        <v>1280825.2174956501</v>
      </c>
      <c r="K472">
        <v>1280825.2174956501</v>
      </c>
      <c r="L472">
        <v>1280825.2174956501</v>
      </c>
      <c r="M472">
        <v>175961.823983268</v>
      </c>
      <c r="N472">
        <v>175961.823983268</v>
      </c>
      <c r="O472">
        <v>175961.823983268</v>
      </c>
      <c r="P472">
        <v>175961.823983268</v>
      </c>
      <c r="Q472">
        <v>175961.823983268</v>
      </c>
      <c r="AN472" t="s">
        <v>752</v>
      </c>
      <c r="AO472" t="s">
        <v>1299</v>
      </c>
      <c r="AP472" t="s">
        <v>721</v>
      </c>
      <c r="AQ472" t="s">
        <v>114</v>
      </c>
      <c r="AR472" s="589" t="s">
        <v>569</v>
      </c>
      <c r="AS472" s="591" t="s">
        <v>569</v>
      </c>
      <c r="AT472" s="591" t="s">
        <v>1343</v>
      </c>
      <c r="AU472" t="s">
        <v>1033</v>
      </c>
      <c r="AV472" t="s">
        <v>24</v>
      </c>
      <c r="AW472" t="s">
        <v>114</v>
      </c>
      <c r="AX472" t="s">
        <v>393</v>
      </c>
      <c r="BA472" s="423">
        <v>8671351.4373744894</v>
      </c>
    </row>
    <row r="473" spans="1:53" x14ac:dyDescent="0.35">
      <c r="A473" t="s">
        <v>24</v>
      </c>
      <c r="B473" t="s">
        <v>982</v>
      </c>
      <c r="C473">
        <v>5</v>
      </c>
      <c r="D473">
        <v>1411677.2694331801</v>
      </c>
      <c r="E473">
        <v>0.95</v>
      </c>
      <c r="F473">
        <v>6705467.0298075899</v>
      </c>
      <c r="H473">
        <v>1341093.40596152</v>
      </c>
      <c r="I473">
        <v>1341093.40596152</v>
      </c>
      <c r="J473">
        <v>1341093.40596152</v>
      </c>
      <c r="K473">
        <v>1341093.40596152</v>
      </c>
      <c r="L473">
        <v>1341093.40596152</v>
      </c>
      <c r="AN473" t="s">
        <v>752</v>
      </c>
      <c r="AO473" t="s">
        <v>1299</v>
      </c>
      <c r="AP473" t="s">
        <v>721</v>
      </c>
      <c r="AQ473" t="s">
        <v>114</v>
      </c>
      <c r="AR473" s="589" t="s">
        <v>579</v>
      </c>
      <c r="AS473" s="591" t="s">
        <v>579</v>
      </c>
      <c r="AT473" s="591" t="s">
        <v>579</v>
      </c>
      <c r="AU473" t="s">
        <v>982</v>
      </c>
      <c r="AV473" t="s">
        <v>24</v>
      </c>
      <c r="AW473" t="s">
        <v>114</v>
      </c>
      <c r="AX473" t="s">
        <v>393</v>
      </c>
      <c r="BA473" s="423">
        <v>7058386.3471658845</v>
      </c>
    </row>
    <row r="474" spans="1:53" x14ac:dyDescent="0.35">
      <c r="A474" t="s">
        <v>24</v>
      </c>
      <c r="B474" t="s">
        <v>1034</v>
      </c>
      <c r="C474">
        <v>5.7038558065252101</v>
      </c>
      <c r="D474">
        <v>1243489.0959000001</v>
      </c>
      <c r="E474">
        <v>0.95</v>
      </c>
      <c r="F474">
        <v>6738048.375</v>
      </c>
      <c r="H474">
        <v>1181314.6411049999</v>
      </c>
      <c r="I474">
        <v>1181314.6411049999</v>
      </c>
      <c r="J474">
        <v>1181314.6411049999</v>
      </c>
      <c r="K474">
        <v>1181314.6411049999</v>
      </c>
      <c r="L474">
        <v>1181314.6411049999</v>
      </c>
      <c r="M474">
        <v>831475.169475</v>
      </c>
      <c r="AN474" t="s">
        <v>752</v>
      </c>
      <c r="AO474" t="s">
        <v>1299</v>
      </c>
      <c r="AP474" t="s">
        <v>721</v>
      </c>
      <c r="AQ474" t="s">
        <v>114</v>
      </c>
      <c r="AR474" s="589" t="s">
        <v>569</v>
      </c>
      <c r="AS474" s="591" t="s">
        <v>569</v>
      </c>
      <c r="AT474" s="591" t="s">
        <v>1341</v>
      </c>
      <c r="AU474" t="s">
        <v>1034</v>
      </c>
      <c r="AV474" t="s">
        <v>24</v>
      </c>
      <c r="AW474" t="s">
        <v>114</v>
      </c>
      <c r="AX474" t="s">
        <v>393</v>
      </c>
      <c r="BA474" s="423">
        <v>7092682.5</v>
      </c>
    </row>
    <row r="475" spans="1:53" x14ac:dyDescent="0.35">
      <c r="A475" t="s">
        <v>24</v>
      </c>
      <c r="B475" t="s">
        <v>1035</v>
      </c>
      <c r="C475">
        <v>8.4033613445378208</v>
      </c>
      <c r="D475">
        <v>1090976.1461060001</v>
      </c>
      <c r="E475">
        <v>0.95</v>
      </c>
      <c r="F475">
        <v>4472460.5538681801</v>
      </c>
      <c r="H475">
        <v>1036427.3388007</v>
      </c>
      <c r="I475">
        <v>1036427.3388007</v>
      </c>
      <c r="J475">
        <v>374741.60009940498</v>
      </c>
      <c r="K475">
        <v>374741.60009940498</v>
      </c>
      <c r="L475">
        <v>374741.60009940498</v>
      </c>
      <c r="M475">
        <v>374741.60009940498</v>
      </c>
      <c r="N475">
        <v>374741.60009940498</v>
      </c>
      <c r="O475">
        <v>374741.60009940498</v>
      </c>
      <c r="P475">
        <v>151156.275670348</v>
      </c>
      <c r="AN475" t="s">
        <v>752</v>
      </c>
      <c r="AO475" t="s">
        <v>1299</v>
      </c>
      <c r="AP475" t="s">
        <v>721</v>
      </c>
      <c r="AQ475" t="s">
        <v>114</v>
      </c>
      <c r="AR475" s="589" t="s">
        <v>569</v>
      </c>
      <c r="AS475" s="591" t="s">
        <v>569</v>
      </c>
      <c r="AT475" s="591" t="s">
        <v>1341</v>
      </c>
      <c r="AU475" t="s">
        <v>1035</v>
      </c>
      <c r="AV475" t="s">
        <v>24</v>
      </c>
      <c r="AW475" t="s">
        <v>114</v>
      </c>
      <c r="AX475" t="s">
        <v>393</v>
      </c>
      <c r="BA475" s="423">
        <v>4707853.2145980848</v>
      </c>
    </row>
    <row r="476" spans="1:53" x14ac:dyDescent="0.35">
      <c r="A476" t="s">
        <v>24</v>
      </c>
      <c r="B476" t="s">
        <v>1036</v>
      </c>
      <c r="C476">
        <v>5.7038558065252101</v>
      </c>
      <c r="D476">
        <v>879644.08115999994</v>
      </c>
      <c r="E476">
        <v>0.95</v>
      </c>
      <c r="F476">
        <v>4766494.8499999996</v>
      </c>
      <c r="H476">
        <v>835661.87710200006</v>
      </c>
      <c r="I476">
        <v>835661.87710200006</v>
      </c>
      <c r="J476">
        <v>835661.87710200006</v>
      </c>
      <c r="K476">
        <v>835661.87710200006</v>
      </c>
      <c r="L476">
        <v>835661.87710200006</v>
      </c>
      <c r="M476">
        <v>588185.46449000004</v>
      </c>
      <c r="AN476" t="s">
        <v>752</v>
      </c>
      <c r="AO476" t="s">
        <v>1299</v>
      </c>
      <c r="AP476" t="s">
        <v>721</v>
      </c>
      <c r="AQ476" t="s">
        <v>114</v>
      </c>
      <c r="AR476" s="589" t="s">
        <v>569</v>
      </c>
      <c r="AS476" s="591" t="s">
        <v>569</v>
      </c>
      <c r="AT476" s="591" t="s">
        <v>1341</v>
      </c>
      <c r="AU476" t="s">
        <v>1036</v>
      </c>
      <c r="AV476" t="s">
        <v>24</v>
      </c>
      <c r="AW476" t="s">
        <v>114</v>
      </c>
      <c r="AX476" t="s">
        <v>393</v>
      </c>
      <c r="BA476" s="423">
        <v>5017363</v>
      </c>
    </row>
    <row r="477" spans="1:53" x14ac:dyDescent="0.35">
      <c r="A477" t="s">
        <v>540</v>
      </c>
      <c r="B477" t="s">
        <v>751</v>
      </c>
      <c r="C477">
        <v>7</v>
      </c>
      <c r="D477">
        <v>741285.4277</v>
      </c>
      <c r="E477">
        <v>0.95</v>
      </c>
      <c r="F477">
        <v>4929548.0942050004</v>
      </c>
      <c r="H477">
        <v>704221.15631500003</v>
      </c>
      <c r="I477">
        <v>704221.15631500003</v>
      </c>
      <c r="J477">
        <v>704221.15631500003</v>
      </c>
      <c r="K477">
        <v>704221.15631500003</v>
      </c>
      <c r="L477">
        <v>704221.15631500003</v>
      </c>
      <c r="M477">
        <v>704221.15631500003</v>
      </c>
      <c r="N477">
        <v>704221.15631500003</v>
      </c>
      <c r="AN477" t="s">
        <v>752</v>
      </c>
      <c r="AO477" t="s">
        <v>1299</v>
      </c>
      <c r="AP477" t="s">
        <v>721</v>
      </c>
      <c r="AQ477" t="s">
        <v>114</v>
      </c>
      <c r="AR477" s="589" t="s">
        <v>583</v>
      </c>
      <c r="AS477" s="591" t="s">
        <v>583</v>
      </c>
      <c r="AT477" s="591" t="s">
        <v>583</v>
      </c>
      <c r="AU477" t="s">
        <v>583</v>
      </c>
      <c r="AV477" t="s">
        <v>540</v>
      </c>
      <c r="AW477" t="s">
        <v>114</v>
      </c>
      <c r="AX477" t="s">
        <v>393</v>
      </c>
      <c r="BA477" s="423">
        <v>5188997.993900001</v>
      </c>
    </row>
    <row r="478" spans="1:53" x14ac:dyDescent="0.35">
      <c r="A478" t="s">
        <v>24</v>
      </c>
      <c r="B478" t="s">
        <v>1038</v>
      </c>
      <c r="C478">
        <v>8.8206707561863897</v>
      </c>
      <c r="D478">
        <v>703772.45775479299</v>
      </c>
      <c r="E478">
        <v>0.95</v>
      </c>
      <c r="F478">
        <v>5443440.8136648796</v>
      </c>
      <c r="H478">
        <v>668583.83486705297</v>
      </c>
      <c r="I478">
        <v>668583.83486705297</v>
      </c>
      <c r="J478">
        <v>664174.44819117</v>
      </c>
      <c r="K478">
        <v>594819.17860496999</v>
      </c>
      <c r="L478">
        <v>594819.17860496999</v>
      </c>
      <c r="M478">
        <v>594819.17860496999</v>
      </c>
      <c r="N478">
        <v>594819.17860496999</v>
      </c>
      <c r="O478">
        <v>594819.17860496999</v>
      </c>
      <c r="P478">
        <v>312906.28042917402</v>
      </c>
      <c r="Q478">
        <v>155096.52228557799</v>
      </c>
      <c r="AN478" t="s">
        <v>752</v>
      </c>
      <c r="AO478" t="s">
        <v>1299</v>
      </c>
      <c r="AP478" t="s">
        <v>721</v>
      </c>
      <c r="AQ478" t="s">
        <v>114</v>
      </c>
      <c r="AR478" s="589" t="s">
        <v>569</v>
      </c>
      <c r="AS478" s="591" t="s">
        <v>569</v>
      </c>
      <c r="AT478" s="591" t="s">
        <v>1341</v>
      </c>
      <c r="AU478" t="s">
        <v>1038</v>
      </c>
      <c r="AV478" t="s">
        <v>24</v>
      </c>
      <c r="AW478" t="s">
        <v>114</v>
      </c>
      <c r="AX478" t="s">
        <v>393</v>
      </c>
      <c r="BA478" s="423">
        <v>5729937.6985946102</v>
      </c>
    </row>
    <row r="479" spans="1:53" x14ac:dyDescent="0.35">
      <c r="A479" t="s">
        <v>24</v>
      </c>
      <c r="B479" t="s">
        <v>1039</v>
      </c>
      <c r="C479">
        <v>8.4033613445378208</v>
      </c>
      <c r="D479">
        <v>571601.26912349998</v>
      </c>
      <c r="E479">
        <v>0.95</v>
      </c>
      <c r="F479">
        <v>2992569.61812433</v>
      </c>
      <c r="H479">
        <v>543021.20566732495</v>
      </c>
      <c r="I479">
        <v>543021.20566732495</v>
      </c>
      <c r="J479">
        <v>543021.20566732495</v>
      </c>
      <c r="K479">
        <v>543021.20566732495</v>
      </c>
      <c r="L479">
        <v>543021.20566732495</v>
      </c>
      <c r="M479">
        <v>81526.338727744107</v>
      </c>
      <c r="N479">
        <v>81526.338727744107</v>
      </c>
      <c r="O479">
        <v>81526.338727744107</v>
      </c>
      <c r="P479">
        <v>32884.5736044683</v>
      </c>
      <c r="AN479" t="s">
        <v>752</v>
      </c>
      <c r="AO479" t="s">
        <v>1299</v>
      </c>
      <c r="AP479" t="s">
        <v>721</v>
      </c>
      <c r="AQ479" t="s">
        <v>114</v>
      </c>
      <c r="AR479" s="589" t="s">
        <v>569</v>
      </c>
      <c r="AS479" s="591" t="s">
        <v>569</v>
      </c>
      <c r="AT479" s="591" t="s">
        <v>1343</v>
      </c>
      <c r="AU479" t="s">
        <v>1039</v>
      </c>
      <c r="AV479" t="s">
        <v>24</v>
      </c>
      <c r="AW479" t="s">
        <v>114</v>
      </c>
      <c r="AX479" t="s">
        <v>393</v>
      </c>
      <c r="BA479" s="423">
        <v>3150073.282236137</v>
      </c>
    </row>
    <row r="480" spans="1:53" x14ac:dyDescent="0.35">
      <c r="A480" t="s">
        <v>24</v>
      </c>
      <c r="B480" t="s">
        <v>1040</v>
      </c>
      <c r="C480">
        <v>5.7038558065252101</v>
      </c>
      <c r="D480">
        <v>420988.55255999998</v>
      </c>
      <c r="E480">
        <v>0.95</v>
      </c>
      <c r="F480">
        <v>2070340.7</v>
      </c>
      <c r="H480">
        <v>399939.12493200001</v>
      </c>
      <c r="I480">
        <v>394465.34470800002</v>
      </c>
      <c r="J480">
        <v>344488.63481999998</v>
      </c>
      <c r="K480">
        <v>344488.63481999998</v>
      </c>
      <c r="L480">
        <v>344488.63481999998</v>
      </c>
      <c r="M480">
        <v>242470.3259</v>
      </c>
      <c r="AN480" t="s">
        <v>752</v>
      </c>
      <c r="AO480" t="s">
        <v>1299</v>
      </c>
      <c r="AP480" t="s">
        <v>721</v>
      </c>
      <c r="AQ480" t="s">
        <v>114</v>
      </c>
      <c r="AR480" s="589" t="s">
        <v>569</v>
      </c>
      <c r="AS480" s="591" t="s">
        <v>569</v>
      </c>
      <c r="AT480" s="591" t="s">
        <v>1341</v>
      </c>
      <c r="AU480" t="s">
        <v>1040</v>
      </c>
      <c r="AV480" t="s">
        <v>24</v>
      </c>
      <c r="AW480" t="s">
        <v>114</v>
      </c>
      <c r="AX480" t="s">
        <v>393</v>
      </c>
      <c r="BA480" s="423">
        <v>2179306</v>
      </c>
    </row>
    <row r="481" spans="1:53" x14ac:dyDescent="0.35">
      <c r="A481" t="s">
        <v>24</v>
      </c>
      <c r="B481" t="s">
        <v>1041</v>
      </c>
      <c r="C481">
        <v>8.4033613445378208</v>
      </c>
      <c r="D481">
        <v>414502.23483899998</v>
      </c>
      <c r="E481">
        <v>0.95</v>
      </c>
      <c r="F481">
        <v>3309051.4545970601</v>
      </c>
      <c r="H481">
        <v>393777.12309705</v>
      </c>
      <c r="I481">
        <v>393777.12309705</v>
      </c>
      <c r="J481">
        <v>393777.12309705</v>
      </c>
      <c r="K481">
        <v>393777.12309705</v>
      </c>
      <c r="L481">
        <v>393777.12309705</v>
      </c>
      <c r="M481">
        <v>393777.12309705</v>
      </c>
      <c r="N481">
        <v>393777.12309705</v>
      </c>
      <c r="O481">
        <v>393777.12309705</v>
      </c>
      <c r="P481">
        <v>158834.469820659</v>
      </c>
      <c r="AN481" t="s">
        <v>752</v>
      </c>
      <c r="AO481" t="s">
        <v>1299</v>
      </c>
      <c r="AP481" t="s">
        <v>721</v>
      </c>
      <c r="AQ481" t="s">
        <v>114</v>
      </c>
      <c r="AR481" s="589" t="s">
        <v>569</v>
      </c>
      <c r="AS481" s="591" t="s">
        <v>569</v>
      </c>
      <c r="AT481" s="591" t="s">
        <v>1341</v>
      </c>
      <c r="AU481" t="s">
        <v>1041</v>
      </c>
      <c r="AV481" t="s">
        <v>24</v>
      </c>
      <c r="AW481" t="s">
        <v>114</v>
      </c>
      <c r="AX481" t="s">
        <v>393</v>
      </c>
      <c r="BA481" s="423">
        <v>3483212.0574705899</v>
      </c>
    </row>
    <row r="482" spans="1:53" x14ac:dyDescent="0.35">
      <c r="A482" t="s">
        <v>25</v>
      </c>
      <c r="B482" t="s">
        <v>602</v>
      </c>
      <c r="C482">
        <v>11</v>
      </c>
      <c r="D482">
        <v>182561.20381212601</v>
      </c>
      <c r="E482" s="383"/>
      <c r="F482">
        <v>2008173.24193338</v>
      </c>
      <c r="H482">
        <v>182561.20381212601</v>
      </c>
      <c r="I482">
        <v>182561.20381212601</v>
      </c>
      <c r="J482">
        <v>182561.20381212601</v>
      </c>
      <c r="K482">
        <v>182561.20381212601</v>
      </c>
      <c r="L482">
        <v>182561.20381212601</v>
      </c>
      <c r="M482">
        <v>182561.20381212601</v>
      </c>
      <c r="N482">
        <v>182561.20381212601</v>
      </c>
      <c r="O482">
        <v>182561.20381212601</v>
      </c>
      <c r="P482">
        <v>182561.20381212601</v>
      </c>
      <c r="Q482">
        <v>182561.20381212601</v>
      </c>
      <c r="R482">
        <v>182561.20381212601</v>
      </c>
      <c r="AN482" t="s">
        <v>752</v>
      </c>
      <c r="AO482" t="s">
        <v>1299</v>
      </c>
      <c r="AP482" t="s">
        <v>721</v>
      </c>
      <c r="AQ482" t="s">
        <v>114</v>
      </c>
      <c r="AR482" s="589" t="s">
        <v>602</v>
      </c>
      <c r="AS482" s="591" t="s">
        <v>602</v>
      </c>
      <c r="AT482" s="591" t="s">
        <v>602</v>
      </c>
      <c r="AU482" t="s">
        <v>602</v>
      </c>
      <c r="AV482" t="s">
        <v>25</v>
      </c>
      <c r="AW482" t="s">
        <v>114</v>
      </c>
      <c r="AX482" t="s">
        <v>393</v>
      </c>
      <c r="BA482" s="423">
        <v>2008173.24193338</v>
      </c>
    </row>
    <row r="483" spans="1:53" x14ac:dyDescent="0.35">
      <c r="A483" t="s">
        <v>25</v>
      </c>
      <c r="B483" t="s">
        <v>1042</v>
      </c>
      <c r="C483">
        <v>8</v>
      </c>
      <c r="D483">
        <v>165091.46265905799</v>
      </c>
      <c r="E483">
        <v>0.9</v>
      </c>
      <c r="F483">
        <v>1188658.5311452199</v>
      </c>
      <c r="H483">
        <v>148582.316393152</v>
      </c>
      <c r="I483">
        <v>148582.316393152</v>
      </c>
      <c r="J483">
        <v>148582.316393152</v>
      </c>
      <c r="K483">
        <v>148582.316393152</v>
      </c>
      <c r="L483">
        <v>148582.316393152</v>
      </c>
      <c r="M483">
        <v>148582.316393152</v>
      </c>
      <c r="N483">
        <v>148582.316393152</v>
      </c>
      <c r="O483">
        <v>148582.316393152</v>
      </c>
      <c r="AN483" t="s">
        <v>752</v>
      </c>
      <c r="AO483" t="s">
        <v>1299</v>
      </c>
      <c r="AP483" t="s">
        <v>721</v>
      </c>
      <c r="AQ483" t="s">
        <v>114</v>
      </c>
      <c r="AR483" s="589" t="s">
        <v>571</v>
      </c>
      <c r="AS483" s="591" t="s">
        <v>571</v>
      </c>
      <c r="AT483" s="591" t="s">
        <v>571</v>
      </c>
      <c r="AU483" t="s">
        <v>1042</v>
      </c>
      <c r="AV483" t="s">
        <v>25</v>
      </c>
      <c r="AW483" t="s">
        <v>114</v>
      </c>
      <c r="AX483" t="s">
        <v>393</v>
      </c>
      <c r="BA483" s="423">
        <v>1320731.7012724665</v>
      </c>
    </row>
    <row r="484" spans="1:53" x14ac:dyDescent="0.35">
      <c r="A484" t="s">
        <v>142</v>
      </c>
      <c r="B484" t="s">
        <v>595</v>
      </c>
      <c r="C484">
        <v>10</v>
      </c>
      <c r="D484">
        <v>87765.892895128796</v>
      </c>
      <c r="E484">
        <v>1</v>
      </c>
      <c r="F484">
        <v>877658.92895128799</v>
      </c>
      <c r="H484">
        <v>87765.892895128796</v>
      </c>
      <c r="I484">
        <v>87765.892895128796</v>
      </c>
      <c r="J484">
        <v>87765.892895128796</v>
      </c>
      <c r="K484">
        <v>87765.892895128796</v>
      </c>
      <c r="L484">
        <v>87765.892895128796</v>
      </c>
      <c r="M484">
        <v>87765.892895128796</v>
      </c>
      <c r="N484">
        <v>87765.892895128796</v>
      </c>
      <c r="O484">
        <v>87765.892895128796</v>
      </c>
      <c r="P484">
        <v>87765.892895128796</v>
      </c>
      <c r="Q484">
        <v>87765.892895128796</v>
      </c>
      <c r="AN484" t="s">
        <v>752</v>
      </c>
      <c r="AO484" t="s">
        <v>1299</v>
      </c>
      <c r="AP484" t="s">
        <v>721</v>
      </c>
      <c r="AQ484" t="s">
        <v>114</v>
      </c>
      <c r="AR484" s="589" t="s">
        <v>595</v>
      </c>
      <c r="AS484" s="591" t="s">
        <v>595</v>
      </c>
      <c r="AT484" s="591" t="s">
        <v>595</v>
      </c>
      <c r="AU484" t="s">
        <v>595</v>
      </c>
      <c r="AV484" t="s">
        <v>142</v>
      </c>
      <c r="AW484" t="s">
        <v>114</v>
      </c>
      <c r="AX484" t="s">
        <v>393</v>
      </c>
      <c r="BA484" s="423">
        <v>877658.92895128799</v>
      </c>
    </row>
    <row r="485" spans="1:53" x14ac:dyDescent="0.35">
      <c r="A485" t="s">
        <v>24</v>
      </c>
      <c r="B485" t="s">
        <v>1043</v>
      </c>
      <c r="C485">
        <v>11.619800139437601</v>
      </c>
      <c r="D485">
        <v>70704.852075000003</v>
      </c>
      <c r="E485">
        <v>0.95</v>
      </c>
      <c r="F485">
        <v>351230.62599899998</v>
      </c>
      <c r="H485">
        <v>67169.609471250005</v>
      </c>
      <c r="I485">
        <v>67169.609471250005</v>
      </c>
      <c r="J485">
        <v>22546.352721750001</v>
      </c>
      <c r="K485">
        <v>22546.352721750001</v>
      </c>
      <c r="L485">
        <v>22546.352721750001</v>
      </c>
      <c r="M485">
        <v>22546.352721750001</v>
      </c>
      <c r="N485">
        <v>22546.352721750001</v>
      </c>
      <c r="O485">
        <v>22546.352721750001</v>
      </c>
      <c r="P485">
        <v>22546.352721750001</v>
      </c>
      <c r="Q485">
        <v>22546.352721750001</v>
      </c>
      <c r="R485">
        <v>22546.352721750001</v>
      </c>
      <c r="S485">
        <v>13974.232560750001</v>
      </c>
      <c r="AN485" t="s">
        <v>752</v>
      </c>
      <c r="AO485" t="s">
        <v>1299</v>
      </c>
      <c r="AP485" t="s">
        <v>721</v>
      </c>
      <c r="AQ485" t="s">
        <v>114</v>
      </c>
      <c r="AR485" s="589" t="s">
        <v>569</v>
      </c>
      <c r="AS485" s="591" t="s">
        <v>569</v>
      </c>
      <c r="AT485" s="591" t="s">
        <v>1341</v>
      </c>
      <c r="AU485" t="s">
        <v>1043</v>
      </c>
      <c r="AV485" t="s">
        <v>24</v>
      </c>
      <c r="AW485" t="s">
        <v>114</v>
      </c>
      <c r="AX485" t="s">
        <v>393</v>
      </c>
      <c r="BA485" s="423">
        <v>369716.44841999997</v>
      </c>
    </row>
    <row r="486" spans="1:53" x14ac:dyDescent="0.35">
      <c r="A486" t="s">
        <v>24</v>
      </c>
      <c r="B486" t="s">
        <v>1044</v>
      </c>
      <c r="C486">
        <v>11.619800139437601</v>
      </c>
      <c r="D486">
        <v>68965.364325000002</v>
      </c>
      <c r="E486">
        <v>0.95</v>
      </c>
      <c r="F486">
        <v>420457.97454375</v>
      </c>
      <c r="H486">
        <v>65517.096108750004</v>
      </c>
      <c r="I486">
        <v>65517.096108750004</v>
      </c>
      <c r="J486">
        <v>65517.096108750004</v>
      </c>
      <c r="K486">
        <v>65517.096108750004</v>
      </c>
      <c r="L486">
        <v>65517.096108750004</v>
      </c>
      <c r="M486">
        <v>14029.501200000001</v>
      </c>
      <c r="N486">
        <v>14029.501200000001</v>
      </c>
      <c r="O486">
        <v>14029.501200000001</v>
      </c>
      <c r="P486">
        <v>14029.501200000001</v>
      </c>
      <c r="Q486">
        <v>14029.501200000001</v>
      </c>
      <c r="R486">
        <v>14029.501200000001</v>
      </c>
      <c r="S486">
        <v>8695.4868000000097</v>
      </c>
      <c r="AN486" t="s">
        <v>752</v>
      </c>
      <c r="AO486" t="s">
        <v>1299</v>
      </c>
      <c r="AP486" t="s">
        <v>721</v>
      </c>
      <c r="AQ486" t="s">
        <v>114</v>
      </c>
      <c r="AR486" s="589" t="s">
        <v>569</v>
      </c>
      <c r="AS486" s="591" t="s">
        <v>569</v>
      </c>
      <c r="AT486" s="591" t="s">
        <v>1343</v>
      </c>
      <c r="AU486" t="s">
        <v>1044</v>
      </c>
      <c r="AV486" t="s">
        <v>24</v>
      </c>
      <c r="AW486" t="s">
        <v>114</v>
      </c>
      <c r="AX486" t="s">
        <v>393</v>
      </c>
      <c r="BA486" s="423">
        <v>442587.341625</v>
      </c>
    </row>
    <row r="487" spans="1:53" x14ac:dyDescent="0.35">
      <c r="A487" t="s">
        <v>25</v>
      </c>
      <c r="B487" t="s">
        <v>996</v>
      </c>
      <c r="C487">
        <v>15</v>
      </c>
      <c r="D487">
        <v>50756.2794266036</v>
      </c>
      <c r="E487">
        <v>0.95</v>
      </c>
      <c r="F487">
        <v>723276.98182910099</v>
      </c>
      <c r="H487">
        <v>48218.465455273399</v>
      </c>
      <c r="I487">
        <v>48218.465455273399</v>
      </c>
      <c r="J487">
        <v>48218.465455273399</v>
      </c>
      <c r="K487">
        <v>48218.465455273399</v>
      </c>
      <c r="L487">
        <v>48218.465455273399</v>
      </c>
      <c r="M487">
        <v>48218.465455273399</v>
      </c>
      <c r="N487">
        <v>48218.465455273399</v>
      </c>
      <c r="O487">
        <v>48218.465455273399</v>
      </c>
      <c r="P487">
        <v>48218.465455273399</v>
      </c>
      <c r="Q487">
        <v>48218.465455273399</v>
      </c>
      <c r="R487">
        <v>48218.465455273399</v>
      </c>
      <c r="S487">
        <v>48218.465455273399</v>
      </c>
      <c r="T487">
        <v>48218.465455273399</v>
      </c>
      <c r="U487">
        <v>48218.465455273399</v>
      </c>
      <c r="V487">
        <v>48218.465455273399</v>
      </c>
      <c r="AN487" t="s">
        <v>752</v>
      </c>
      <c r="AO487" t="s">
        <v>1299</v>
      </c>
      <c r="AP487" t="s">
        <v>721</v>
      </c>
      <c r="AQ487" t="s">
        <v>114</v>
      </c>
      <c r="AR487" s="589" t="s">
        <v>156</v>
      </c>
      <c r="AS487" s="591" t="s">
        <v>156</v>
      </c>
      <c r="AT487" s="591" t="s">
        <v>156</v>
      </c>
      <c r="AU487" t="s">
        <v>996</v>
      </c>
      <c r="AV487" t="s">
        <v>142</v>
      </c>
      <c r="AW487" t="s">
        <v>114</v>
      </c>
      <c r="AX487" t="s">
        <v>393</v>
      </c>
      <c r="BA487" s="423">
        <v>761344.19139905367</v>
      </c>
    </row>
    <row r="488" spans="1:53" x14ac:dyDescent="0.35">
      <c r="A488" t="s">
        <v>24</v>
      </c>
      <c r="B488" t="s">
        <v>1045</v>
      </c>
      <c r="C488">
        <v>11.619800139437601</v>
      </c>
      <c r="D488">
        <v>44023.239974999997</v>
      </c>
      <c r="E488">
        <v>0.95</v>
      </c>
      <c r="F488">
        <v>485964.1875</v>
      </c>
      <c r="H488">
        <v>41822.077976250002</v>
      </c>
      <c r="I488">
        <v>41822.077976250002</v>
      </c>
      <c r="J488">
        <v>41822.077976250002</v>
      </c>
      <c r="K488">
        <v>41822.077976250002</v>
      </c>
      <c r="L488">
        <v>41822.077976250002</v>
      </c>
      <c r="M488">
        <v>41822.077976250002</v>
      </c>
      <c r="N488">
        <v>41822.077976250002</v>
      </c>
      <c r="O488">
        <v>41822.077976250002</v>
      </c>
      <c r="P488">
        <v>41822.077976250002</v>
      </c>
      <c r="Q488">
        <v>41822.077976250002</v>
      </c>
      <c r="R488">
        <v>41822.077976250002</v>
      </c>
      <c r="S488">
        <v>25921.329761249999</v>
      </c>
      <c r="AN488" t="s">
        <v>752</v>
      </c>
      <c r="AO488" t="s">
        <v>1299</v>
      </c>
      <c r="AP488" t="s">
        <v>721</v>
      </c>
      <c r="AQ488" t="s">
        <v>114</v>
      </c>
      <c r="AR488" s="589" t="s">
        <v>569</v>
      </c>
      <c r="AS488" s="591" t="s">
        <v>569</v>
      </c>
      <c r="AT488" s="591" t="s">
        <v>1341</v>
      </c>
      <c r="AU488" t="s">
        <v>1045</v>
      </c>
      <c r="AV488" t="s">
        <v>24</v>
      </c>
      <c r="AW488" t="s">
        <v>114</v>
      </c>
      <c r="AX488" t="s">
        <v>393</v>
      </c>
      <c r="BA488" s="423">
        <v>511541.25</v>
      </c>
    </row>
    <row r="489" spans="1:53" x14ac:dyDescent="0.35">
      <c r="A489" t="s">
        <v>24</v>
      </c>
      <c r="B489" t="s">
        <v>1046</v>
      </c>
      <c r="C489">
        <v>6.1</v>
      </c>
      <c r="D489">
        <v>32376.712500000001</v>
      </c>
      <c r="E489">
        <v>0.84</v>
      </c>
      <c r="F489">
        <v>90386.819425979993</v>
      </c>
      <c r="H489">
        <v>27196.4385</v>
      </c>
      <c r="I489">
        <v>27196.4385</v>
      </c>
      <c r="J489">
        <v>8779.0103478000001</v>
      </c>
      <c r="K489">
        <v>8779.0103478000001</v>
      </c>
      <c r="L489">
        <v>8779.0103478000001</v>
      </c>
      <c r="M489">
        <v>8779.0103478000001</v>
      </c>
      <c r="N489">
        <v>877.90103477999696</v>
      </c>
      <c r="AN489" t="s">
        <v>752</v>
      </c>
      <c r="AO489" t="s">
        <v>1299</v>
      </c>
      <c r="AP489" t="s">
        <v>721</v>
      </c>
      <c r="AQ489" t="s">
        <v>114</v>
      </c>
      <c r="AR489" s="589" t="s">
        <v>569</v>
      </c>
      <c r="AS489" s="591" t="s">
        <v>569</v>
      </c>
      <c r="AT489" s="591" t="s">
        <v>1341</v>
      </c>
      <c r="AU489" t="s">
        <v>1046</v>
      </c>
      <c r="AV489" t="s">
        <v>24</v>
      </c>
      <c r="AW489" t="s">
        <v>114</v>
      </c>
      <c r="AX489" t="s">
        <v>393</v>
      </c>
      <c r="BA489" s="423">
        <v>107603.35645949999</v>
      </c>
    </row>
    <row r="490" spans="1:53" x14ac:dyDescent="0.35">
      <c r="A490" t="s">
        <v>26</v>
      </c>
      <c r="B490" t="s">
        <v>1047</v>
      </c>
      <c r="C490">
        <v>5</v>
      </c>
      <c r="D490">
        <v>20968.272000000001</v>
      </c>
      <c r="E490">
        <v>0.95</v>
      </c>
      <c r="F490">
        <v>99599.292000000001</v>
      </c>
      <c r="H490">
        <v>19919.858400000001</v>
      </c>
      <c r="I490">
        <v>19919.858400000001</v>
      </c>
      <c r="J490">
        <v>19919.858400000001</v>
      </c>
      <c r="K490">
        <v>19919.858400000001</v>
      </c>
      <c r="L490">
        <v>19919.858400000001</v>
      </c>
      <c r="AN490" t="s">
        <v>752</v>
      </c>
      <c r="AO490" t="s">
        <v>1299</v>
      </c>
      <c r="AP490" t="s">
        <v>721</v>
      </c>
      <c r="AQ490" t="s">
        <v>114</v>
      </c>
      <c r="AR490" s="589" t="s">
        <v>615</v>
      </c>
      <c r="AS490" s="591" t="s">
        <v>615</v>
      </c>
      <c r="AT490" s="591" t="s">
        <v>615</v>
      </c>
      <c r="AU490" t="s">
        <v>1047</v>
      </c>
      <c r="AV490" t="s">
        <v>26</v>
      </c>
      <c r="AW490" t="s">
        <v>114</v>
      </c>
      <c r="AX490" t="s">
        <v>393</v>
      </c>
      <c r="BA490" s="423">
        <v>104841.36</v>
      </c>
    </row>
    <row r="491" spans="1:53" x14ac:dyDescent="0.35">
      <c r="A491" t="s">
        <v>142</v>
      </c>
      <c r="B491" t="s">
        <v>1025</v>
      </c>
      <c r="C491">
        <v>10</v>
      </c>
      <c r="D491">
        <v>16331.0200734143</v>
      </c>
      <c r="E491">
        <v>1</v>
      </c>
      <c r="F491">
        <v>163310.200734143</v>
      </c>
      <c r="H491">
        <v>16331.0200734143</v>
      </c>
      <c r="I491">
        <v>16331.0200734143</v>
      </c>
      <c r="J491">
        <v>16331.0200734143</v>
      </c>
      <c r="K491">
        <v>16331.0200734143</v>
      </c>
      <c r="L491">
        <v>16331.0200734143</v>
      </c>
      <c r="M491">
        <v>16331.0200734143</v>
      </c>
      <c r="N491">
        <v>16331.0200734143</v>
      </c>
      <c r="O491">
        <v>16331.0200734143</v>
      </c>
      <c r="P491">
        <v>16331.0200734143</v>
      </c>
      <c r="Q491">
        <v>16331.0200734143</v>
      </c>
      <c r="AN491" t="s">
        <v>752</v>
      </c>
      <c r="AO491" t="s">
        <v>1299</v>
      </c>
      <c r="AP491" t="s">
        <v>721</v>
      </c>
      <c r="AQ491" t="s">
        <v>114</v>
      </c>
      <c r="AR491" s="589" t="s">
        <v>814</v>
      </c>
      <c r="AS491" s="591" t="s">
        <v>814</v>
      </c>
      <c r="AT491" s="591" t="s">
        <v>814</v>
      </c>
      <c r="AU491" t="s">
        <v>814</v>
      </c>
      <c r="AV491" t="s">
        <v>142</v>
      </c>
      <c r="AW491" t="s">
        <v>114</v>
      </c>
      <c r="AX491" t="s">
        <v>393</v>
      </c>
      <c r="BA491" s="423">
        <v>163310.200734143</v>
      </c>
    </row>
    <row r="492" spans="1:53" x14ac:dyDescent="0.35">
      <c r="A492" t="s">
        <v>24</v>
      </c>
      <c r="B492" t="s">
        <v>1048</v>
      </c>
      <c r="C492">
        <v>14.701558365186701</v>
      </c>
      <c r="D492">
        <v>9119.4413999999997</v>
      </c>
      <c r="E492">
        <v>0.95</v>
      </c>
      <c r="F492">
        <v>104515.83333333299</v>
      </c>
      <c r="H492">
        <v>8663.4693299999999</v>
      </c>
      <c r="I492">
        <v>8663.4693299999999</v>
      </c>
      <c r="J492">
        <v>8663.4693299999999</v>
      </c>
      <c r="K492">
        <v>8663.4693299999999</v>
      </c>
      <c r="L492">
        <v>8431.5350633333292</v>
      </c>
      <c r="M492">
        <v>6332.0158099999999</v>
      </c>
      <c r="N492">
        <v>6332.0158099999999</v>
      </c>
      <c r="O492">
        <v>6332.0158099999999</v>
      </c>
      <c r="P492">
        <v>6332.0158099999999</v>
      </c>
      <c r="Q492">
        <v>6332.0158099999999</v>
      </c>
      <c r="R492">
        <v>6332.0158099999999</v>
      </c>
      <c r="S492">
        <v>6332.0158099999999</v>
      </c>
      <c r="T492">
        <v>6332.0158099999999</v>
      </c>
      <c r="U492">
        <v>6332.0158099999999</v>
      </c>
      <c r="V492">
        <v>4442.2786599999999</v>
      </c>
      <c r="AN492" t="s">
        <v>752</v>
      </c>
      <c r="AO492" t="s">
        <v>1299</v>
      </c>
      <c r="AP492" t="s">
        <v>721</v>
      </c>
      <c r="AQ492" t="s">
        <v>114</v>
      </c>
      <c r="AR492" s="589" t="s">
        <v>569</v>
      </c>
      <c r="AS492" s="591" t="s">
        <v>569</v>
      </c>
      <c r="AT492" s="591" t="s">
        <v>1341</v>
      </c>
      <c r="AU492" t="s">
        <v>1048</v>
      </c>
      <c r="AV492" t="s">
        <v>24</v>
      </c>
      <c r="AW492" t="s">
        <v>114</v>
      </c>
      <c r="AX492" t="s">
        <v>393</v>
      </c>
      <c r="BA492" s="423">
        <v>110016.66666666631</v>
      </c>
    </row>
    <row r="493" spans="1:53" x14ac:dyDescent="0.35">
      <c r="A493" t="s">
        <v>24</v>
      </c>
      <c r="B493" t="s">
        <v>1049</v>
      </c>
      <c r="C493">
        <v>14.1242937853107</v>
      </c>
      <c r="D493">
        <v>5800.1130000000003</v>
      </c>
      <c r="E493">
        <v>0.95</v>
      </c>
      <c r="F493">
        <v>77826.375</v>
      </c>
      <c r="H493">
        <v>5510.1073500000002</v>
      </c>
      <c r="I493">
        <v>5510.1073500000002</v>
      </c>
      <c r="J493">
        <v>5510.1073500000002</v>
      </c>
      <c r="K493">
        <v>5510.1073500000002</v>
      </c>
      <c r="L493">
        <v>5510.1073500000002</v>
      </c>
      <c r="M493">
        <v>5510.1073500000002</v>
      </c>
      <c r="N493">
        <v>5510.1073500000002</v>
      </c>
      <c r="O493">
        <v>5510.1073500000002</v>
      </c>
      <c r="P493">
        <v>5510.1073500000002</v>
      </c>
      <c r="Q493">
        <v>5510.1073500000002</v>
      </c>
      <c r="R493">
        <v>5510.1073500000002</v>
      </c>
      <c r="S493">
        <v>5510.1073500000002</v>
      </c>
      <c r="T493">
        <v>5510.1073500000002</v>
      </c>
      <c r="U493">
        <v>5510.1073500000002</v>
      </c>
      <c r="V493">
        <v>684.87210000000505</v>
      </c>
      <c r="AN493" t="s">
        <v>752</v>
      </c>
      <c r="AO493" t="s">
        <v>1299</v>
      </c>
      <c r="AP493" t="s">
        <v>721</v>
      </c>
      <c r="AQ493" t="s">
        <v>114</v>
      </c>
      <c r="AR493" s="589" t="s">
        <v>569</v>
      </c>
      <c r="AS493" s="591" t="s">
        <v>569</v>
      </c>
      <c r="AT493" s="591" t="s">
        <v>1341</v>
      </c>
      <c r="AU493" t="s">
        <v>1049</v>
      </c>
      <c r="AV493" t="s">
        <v>24</v>
      </c>
      <c r="AW493" t="s">
        <v>114</v>
      </c>
      <c r="AX493" t="s">
        <v>393</v>
      </c>
      <c r="BA493" s="423">
        <v>81922.5</v>
      </c>
    </row>
    <row r="494" spans="1:53" x14ac:dyDescent="0.35">
      <c r="A494" t="s">
        <v>25</v>
      </c>
      <c r="B494" t="s">
        <v>1050</v>
      </c>
      <c r="C494">
        <v>8</v>
      </c>
      <c r="D494">
        <v>3295.9000595043799</v>
      </c>
      <c r="E494">
        <v>0.95</v>
      </c>
      <c r="F494">
        <v>25048.8404522333</v>
      </c>
      <c r="H494">
        <v>3131.1050565291598</v>
      </c>
      <c r="I494">
        <v>3131.1050565291598</v>
      </c>
      <c r="J494">
        <v>3131.1050565291598</v>
      </c>
      <c r="K494">
        <v>3131.1050565291598</v>
      </c>
      <c r="L494">
        <v>3131.1050565291598</v>
      </c>
      <c r="M494">
        <v>3131.1050565291598</v>
      </c>
      <c r="N494">
        <v>3131.1050565291598</v>
      </c>
      <c r="O494">
        <v>3131.1050565291598</v>
      </c>
      <c r="AN494" t="s">
        <v>752</v>
      </c>
      <c r="AO494" t="s">
        <v>1299</v>
      </c>
      <c r="AP494" t="s">
        <v>721</v>
      </c>
      <c r="AQ494" t="s">
        <v>114</v>
      </c>
      <c r="AR494" s="589" t="s">
        <v>571</v>
      </c>
      <c r="AS494" s="591" t="s">
        <v>571</v>
      </c>
      <c r="AT494" s="591" t="s">
        <v>571</v>
      </c>
      <c r="AU494" t="s">
        <v>1050</v>
      </c>
      <c r="AV494" t="s">
        <v>25</v>
      </c>
      <c r="AW494" t="s">
        <v>114</v>
      </c>
      <c r="AX494" t="s">
        <v>393</v>
      </c>
      <c r="BA494" s="423">
        <v>26367.200476035054</v>
      </c>
    </row>
    <row r="495" spans="1:53" x14ac:dyDescent="0.35">
      <c r="A495" t="s">
        <v>24</v>
      </c>
      <c r="B495" t="s">
        <v>1051</v>
      </c>
      <c r="C495">
        <v>14.1242937853107</v>
      </c>
      <c r="D495">
        <v>2721.9059999999999</v>
      </c>
      <c r="E495">
        <v>0.95</v>
      </c>
      <c r="F495">
        <v>15330.4635</v>
      </c>
      <c r="H495">
        <v>2585.8107</v>
      </c>
      <c r="I495">
        <v>2585.8107</v>
      </c>
      <c r="J495">
        <v>837.89144999999996</v>
      </c>
      <c r="K495">
        <v>837.89144999999996</v>
      </c>
      <c r="L495">
        <v>837.89144999999996</v>
      </c>
      <c r="M495">
        <v>837.89144999999996</v>
      </c>
      <c r="N495">
        <v>837.89144999999996</v>
      </c>
      <c r="O495">
        <v>837.89144999999996</v>
      </c>
      <c r="P495">
        <v>837.89144999999996</v>
      </c>
      <c r="Q495">
        <v>837.89144999999996</v>
      </c>
      <c r="R495">
        <v>837.89144999999996</v>
      </c>
      <c r="S495">
        <v>837.89144999999996</v>
      </c>
      <c r="T495">
        <v>837.89144999999996</v>
      </c>
      <c r="U495">
        <v>837.89144999999996</v>
      </c>
      <c r="V495">
        <v>104.144700000001</v>
      </c>
      <c r="AN495" t="s">
        <v>752</v>
      </c>
      <c r="AO495" t="s">
        <v>1299</v>
      </c>
      <c r="AP495" t="s">
        <v>721</v>
      </c>
      <c r="AQ495" t="s">
        <v>114</v>
      </c>
      <c r="AR495" s="589" t="s">
        <v>569</v>
      </c>
      <c r="AS495" s="591" t="s">
        <v>569</v>
      </c>
      <c r="AT495" s="591" t="s">
        <v>1341</v>
      </c>
      <c r="AU495" t="s">
        <v>1051</v>
      </c>
      <c r="AV495" t="s">
        <v>24</v>
      </c>
      <c r="AW495" t="s">
        <v>114</v>
      </c>
      <c r="AX495" t="s">
        <v>393</v>
      </c>
      <c r="BA495" s="423">
        <v>16137.33</v>
      </c>
    </row>
    <row r="496" spans="1:53" x14ac:dyDescent="0.35">
      <c r="A496" t="s">
        <v>24</v>
      </c>
      <c r="B496" t="s">
        <v>1052</v>
      </c>
      <c r="C496">
        <v>6.1</v>
      </c>
      <c r="D496">
        <v>923.33587499999999</v>
      </c>
      <c r="E496">
        <v>0.84</v>
      </c>
      <c r="F496">
        <v>3973.0773366899998</v>
      </c>
      <c r="H496">
        <v>775.60213499999998</v>
      </c>
      <c r="I496">
        <v>775.60213499999998</v>
      </c>
      <c r="J496">
        <v>775.60213499999998</v>
      </c>
      <c r="K496">
        <v>775.60213499999998</v>
      </c>
      <c r="L496">
        <v>775.60213499999998</v>
      </c>
      <c r="M496">
        <v>86.424237899999994</v>
      </c>
      <c r="N496">
        <v>8.6424237899999703</v>
      </c>
      <c r="AN496" t="s">
        <v>752</v>
      </c>
      <c r="AO496" t="s">
        <v>1299</v>
      </c>
      <c r="AP496" t="s">
        <v>721</v>
      </c>
      <c r="AQ496" t="s">
        <v>114</v>
      </c>
      <c r="AR496" s="589" t="s">
        <v>569</v>
      </c>
      <c r="AS496" s="591" t="s">
        <v>569</v>
      </c>
      <c r="AT496" s="591" t="s">
        <v>1343</v>
      </c>
      <c r="AU496" t="s">
        <v>1052</v>
      </c>
      <c r="AV496" t="s">
        <v>24</v>
      </c>
      <c r="AW496" t="s">
        <v>114</v>
      </c>
      <c r="AX496" t="s">
        <v>393</v>
      </c>
      <c r="BA496" s="423">
        <v>4729.85397225</v>
      </c>
    </row>
    <row r="497" spans="1:53" x14ac:dyDescent="0.35">
      <c r="A497" t="s">
        <v>25</v>
      </c>
      <c r="B497" t="s">
        <v>1054</v>
      </c>
      <c r="C497">
        <v>2</v>
      </c>
      <c r="D497">
        <v>596.19504047999999</v>
      </c>
      <c r="E497">
        <v>0.9</v>
      </c>
      <c r="F497">
        <v>1073.1510728640001</v>
      </c>
      <c r="H497">
        <v>536.57553643200004</v>
      </c>
      <c r="I497">
        <v>536.57553643200004</v>
      </c>
      <c r="AN497" t="s">
        <v>752</v>
      </c>
      <c r="AO497" t="s">
        <v>1299</v>
      </c>
      <c r="AP497" t="s">
        <v>721</v>
      </c>
      <c r="AQ497" t="s">
        <v>114</v>
      </c>
      <c r="AR497" s="589" t="s">
        <v>571</v>
      </c>
      <c r="AS497" s="591" t="s">
        <v>571</v>
      </c>
      <c r="AT497" s="591" t="s">
        <v>571</v>
      </c>
      <c r="AU497" t="s">
        <v>1054</v>
      </c>
      <c r="AV497" t="s">
        <v>25</v>
      </c>
      <c r="AW497" t="s">
        <v>114</v>
      </c>
      <c r="AX497" t="s">
        <v>393</v>
      </c>
      <c r="BA497" s="423">
        <v>1192.39008096</v>
      </c>
    </row>
    <row r="498" spans="1:53" x14ac:dyDescent="0.35">
      <c r="A498" t="s">
        <v>24</v>
      </c>
      <c r="B498" t="s">
        <v>1053</v>
      </c>
      <c r="C498">
        <v>8</v>
      </c>
      <c r="D498">
        <v>594.64224000000002</v>
      </c>
      <c r="E498">
        <v>0.95</v>
      </c>
      <c r="F498">
        <v>4519.2810239999999</v>
      </c>
      <c r="H498">
        <v>564.91012799999999</v>
      </c>
      <c r="I498">
        <v>564.91012799999999</v>
      </c>
      <c r="J498">
        <v>564.91012799999999</v>
      </c>
      <c r="K498">
        <v>564.91012799999999</v>
      </c>
      <c r="L498">
        <v>564.91012799999999</v>
      </c>
      <c r="M498">
        <v>564.91012799999999</v>
      </c>
      <c r="N498">
        <v>564.91012799999999</v>
      </c>
      <c r="O498">
        <v>564.91012799999999</v>
      </c>
      <c r="AN498" t="s">
        <v>752</v>
      </c>
      <c r="AO498" t="s">
        <v>1299</v>
      </c>
      <c r="AP498" t="s">
        <v>721</v>
      </c>
      <c r="AQ498" t="s">
        <v>114</v>
      </c>
      <c r="AR498" s="589" t="s">
        <v>573</v>
      </c>
      <c r="AS498" s="591" t="s">
        <v>573</v>
      </c>
      <c r="AT498" s="591" t="s">
        <v>573</v>
      </c>
      <c r="AU498" t="s">
        <v>1053</v>
      </c>
      <c r="AV498" t="s">
        <v>24</v>
      </c>
      <c r="AW498" t="s">
        <v>114</v>
      </c>
      <c r="AX498" t="s">
        <v>393</v>
      </c>
      <c r="BA498" s="423">
        <v>4757.1379200000001</v>
      </c>
    </row>
    <row r="499" spans="1:53" x14ac:dyDescent="0.35">
      <c r="A499" t="s">
        <v>24</v>
      </c>
      <c r="B499" t="s">
        <v>24</v>
      </c>
      <c r="C499">
        <v>9</v>
      </c>
      <c r="D499">
        <v>2910090.1311112</v>
      </c>
      <c r="E499">
        <v>0.92</v>
      </c>
      <c r="F499">
        <v>24095546.285600699</v>
      </c>
      <c r="H499">
        <v>2677282.9206222999</v>
      </c>
      <c r="I499">
        <v>2677282.9206222999</v>
      </c>
      <c r="J499">
        <v>2677282.9206222999</v>
      </c>
      <c r="K499">
        <v>2677282.9206222999</v>
      </c>
      <c r="L499">
        <v>2677282.9206222999</v>
      </c>
      <c r="M499">
        <v>2677282.9206222999</v>
      </c>
      <c r="N499">
        <v>2677282.9206222999</v>
      </c>
      <c r="O499">
        <v>2677282.9206222999</v>
      </c>
      <c r="P499">
        <v>2677282.9206222999</v>
      </c>
      <c r="AN499" t="s">
        <v>752</v>
      </c>
      <c r="AO499" t="s">
        <v>1300</v>
      </c>
      <c r="AP499" t="s">
        <v>703</v>
      </c>
      <c r="AQ499" t="s">
        <v>309</v>
      </c>
      <c r="AR499" s="589" t="s">
        <v>577</v>
      </c>
      <c r="AS499" s="591" t="s">
        <v>577</v>
      </c>
      <c r="AT499" s="591" t="s">
        <v>577</v>
      </c>
      <c r="AU499" t="s">
        <v>24</v>
      </c>
      <c r="AV499" t="s">
        <v>24</v>
      </c>
      <c r="AW499" t="s">
        <v>309</v>
      </c>
      <c r="AX499" t="s">
        <v>393</v>
      </c>
      <c r="BA499" s="423">
        <v>26190811.18000076</v>
      </c>
    </row>
    <row r="500" spans="1:53" x14ac:dyDescent="0.35">
      <c r="A500" t="s">
        <v>1055</v>
      </c>
      <c r="B500" t="s">
        <v>1055</v>
      </c>
      <c r="C500">
        <v>11</v>
      </c>
      <c r="D500">
        <v>360935.10399999999</v>
      </c>
      <c r="E500">
        <v>0.92</v>
      </c>
      <c r="F500">
        <v>3652663.2524799998</v>
      </c>
      <c r="H500">
        <v>332060.29567999998</v>
      </c>
      <c r="I500">
        <v>332060.29567999998</v>
      </c>
      <c r="J500">
        <v>332060.29567999998</v>
      </c>
      <c r="K500">
        <v>332060.29567999998</v>
      </c>
      <c r="L500">
        <v>332060.29567999998</v>
      </c>
      <c r="M500">
        <v>332060.29567999998</v>
      </c>
      <c r="N500">
        <v>332060.29567999998</v>
      </c>
      <c r="O500">
        <v>332060.29567999998</v>
      </c>
      <c r="P500">
        <v>332060.29567999998</v>
      </c>
      <c r="Q500">
        <v>332060.29567999998</v>
      </c>
      <c r="R500">
        <v>332060.29567999998</v>
      </c>
      <c r="AN500" t="s">
        <v>752</v>
      </c>
      <c r="AO500" t="s">
        <v>1300</v>
      </c>
      <c r="AP500" t="s">
        <v>703</v>
      </c>
      <c r="AQ500" t="s">
        <v>309</v>
      </c>
      <c r="AR500" s="589" t="s">
        <v>570</v>
      </c>
      <c r="AS500" s="591" t="s">
        <v>570</v>
      </c>
      <c r="AT500" s="591" t="s">
        <v>570</v>
      </c>
      <c r="AU500" t="s">
        <v>1055</v>
      </c>
      <c r="AV500" t="s">
        <v>145</v>
      </c>
      <c r="AW500" t="s">
        <v>309</v>
      </c>
      <c r="AX500" t="s">
        <v>393</v>
      </c>
      <c r="BA500" s="423">
        <v>3970286.1439999994</v>
      </c>
    </row>
    <row r="501" spans="1:53" x14ac:dyDescent="0.35">
      <c r="A501" t="s">
        <v>1056</v>
      </c>
      <c r="B501" t="s">
        <v>1056</v>
      </c>
      <c r="C501">
        <v>5</v>
      </c>
      <c r="D501">
        <v>159833.851</v>
      </c>
      <c r="E501">
        <v>0.92</v>
      </c>
      <c r="F501">
        <v>735235.71459999995</v>
      </c>
      <c r="H501">
        <v>147047.14292000001</v>
      </c>
      <c r="I501">
        <v>147047.14292000001</v>
      </c>
      <c r="J501">
        <v>147047.14292000001</v>
      </c>
      <c r="K501">
        <v>147047.14292000001</v>
      </c>
      <c r="L501">
        <v>147047.14292000001</v>
      </c>
      <c r="AN501" t="s">
        <v>752</v>
      </c>
      <c r="AO501" t="s">
        <v>1300</v>
      </c>
      <c r="AP501" t="s">
        <v>703</v>
      </c>
      <c r="AQ501" t="s">
        <v>309</v>
      </c>
      <c r="AR501" s="589" t="s">
        <v>570</v>
      </c>
      <c r="AS501" s="591" t="s">
        <v>570</v>
      </c>
      <c r="AT501" s="591" t="s">
        <v>570</v>
      </c>
      <c r="AU501" t="s">
        <v>1056</v>
      </c>
      <c r="AV501" t="s">
        <v>145</v>
      </c>
      <c r="AW501" t="s">
        <v>309</v>
      </c>
      <c r="AX501" t="s">
        <v>393</v>
      </c>
      <c r="BA501" s="423">
        <v>799169.25499999989</v>
      </c>
    </row>
    <row r="502" spans="1:53" x14ac:dyDescent="0.35">
      <c r="A502" t="s">
        <v>911</v>
      </c>
      <c r="B502" t="s">
        <v>52</v>
      </c>
      <c r="C502">
        <v>8.43</v>
      </c>
      <c r="D502">
        <v>33349770.8994</v>
      </c>
      <c r="E502">
        <v>0.94</v>
      </c>
      <c r="F502">
        <v>264270254.56102499</v>
      </c>
      <c r="H502">
        <v>31348784.645436</v>
      </c>
      <c r="I502">
        <v>31348784.645436</v>
      </c>
      <c r="J502">
        <v>31348784.645436</v>
      </c>
      <c r="K502">
        <v>31348784.645436</v>
      </c>
      <c r="L502">
        <v>31348784.645436</v>
      </c>
      <c r="M502">
        <v>31348784.645436</v>
      </c>
      <c r="N502">
        <v>31348784.645436</v>
      </c>
      <c r="O502">
        <v>31348784.645436</v>
      </c>
      <c r="P502">
        <v>13479977.3975375</v>
      </c>
      <c r="AN502" t="s">
        <v>752</v>
      </c>
      <c r="AO502" t="s">
        <v>1326</v>
      </c>
      <c r="AP502" t="s">
        <v>708</v>
      </c>
      <c r="AQ502" t="s">
        <v>309</v>
      </c>
      <c r="AR502" s="589" t="s">
        <v>911</v>
      </c>
      <c r="AS502" s="591" t="s">
        <v>1356</v>
      </c>
      <c r="AT502" s="591" t="s">
        <v>1356</v>
      </c>
      <c r="AU502" t="s">
        <v>52</v>
      </c>
      <c r="AV502" t="s">
        <v>145</v>
      </c>
      <c r="AW502" t="s">
        <v>309</v>
      </c>
      <c r="AX502" t="s">
        <v>393</v>
      </c>
      <c r="BA502" s="423">
        <v>281138568.68194151</v>
      </c>
    </row>
    <row r="503" spans="1:53" x14ac:dyDescent="0.35">
      <c r="A503" t="s">
        <v>219</v>
      </c>
      <c r="B503" t="s">
        <v>1057</v>
      </c>
      <c r="C503">
        <v>5</v>
      </c>
      <c r="F503">
        <v>456665.41264534101</v>
      </c>
      <c r="H503">
        <v>184005.35603939099</v>
      </c>
      <c r="I503">
        <v>132483.85634836101</v>
      </c>
      <c r="J503">
        <v>80483.942731629606</v>
      </c>
      <c r="K503">
        <v>41583.370411342003</v>
      </c>
      <c r="L503">
        <v>18108.8871146167</v>
      </c>
      <c r="AN503" t="s">
        <v>752</v>
      </c>
      <c r="AO503" t="s">
        <v>1301</v>
      </c>
      <c r="AP503" t="s">
        <v>722</v>
      </c>
      <c r="AQ503" t="s">
        <v>114</v>
      </c>
      <c r="AS503" s="591" t="s">
        <v>1362</v>
      </c>
      <c r="AT503" s="591" t="s">
        <v>1362</v>
      </c>
      <c r="AV503" t="s">
        <v>1363</v>
      </c>
      <c r="AW503" t="s">
        <v>114</v>
      </c>
      <c r="AX503" t="s">
        <v>393</v>
      </c>
    </row>
    <row r="504" spans="1:53" x14ac:dyDescent="0.35">
      <c r="A504" t="s">
        <v>219</v>
      </c>
      <c r="B504" t="s">
        <v>1058</v>
      </c>
      <c r="C504">
        <v>5</v>
      </c>
      <c r="F504">
        <v>160585.044482592</v>
      </c>
      <c r="H504">
        <v>64704.940348896002</v>
      </c>
      <c r="I504">
        <v>46587.557051205098</v>
      </c>
      <c r="J504">
        <v>28301.940908607099</v>
      </c>
      <c r="K504">
        <v>14622.669469447001</v>
      </c>
      <c r="L504">
        <v>6367.9367044365999</v>
      </c>
      <c r="AN504" t="s">
        <v>752</v>
      </c>
      <c r="AO504" t="s">
        <v>1301</v>
      </c>
      <c r="AP504" t="s">
        <v>722</v>
      </c>
      <c r="AQ504" t="s">
        <v>114</v>
      </c>
      <c r="AS504" s="591" t="s">
        <v>1362</v>
      </c>
      <c r="AT504" s="591" t="s">
        <v>1362</v>
      </c>
      <c r="AV504" t="s">
        <v>1363</v>
      </c>
      <c r="AW504" t="s">
        <v>114</v>
      </c>
      <c r="AX504" t="s">
        <v>393</v>
      </c>
    </row>
    <row r="505" spans="1:53" x14ac:dyDescent="0.35">
      <c r="A505" t="s">
        <v>219</v>
      </c>
      <c r="B505" t="s">
        <v>1059</v>
      </c>
      <c r="C505">
        <v>5</v>
      </c>
      <c r="F505">
        <v>297405.18651789299</v>
      </c>
      <c r="H505">
        <v>119834.22811941001</v>
      </c>
      <c r="I505">
        <v>86280.644245975302</v>
      </c>
      <c r="J505">
        <v>52415.491379430001</v>
      </c>
      <c r="K505">
        <v>27081.337212705501</v>
      </c>
      <c r="L505">
        <v>11793.485560371701</v>
      </c>
      <c r="AN505" t="s">
        <v>752</v>
      </c>
      <c r="AO505" t="s">
        <v>1301</v>
      </c>
      <c r="AP505" t="s">
        <v>722</v>
      </c>
      <c r="AQ505" t="s">
        <v>114</v>
      </c>
      <c r="AS505" s="591" t="s">
        <v>1362</v>
      </c>
      <c r="AT505" s="591" t="s">
        <v>1362</v>
      </c>
      <c r="AV505" t="s">
        <v>1363</v>
      </c>
      <c r="AW505" t="s">
        <v>114</v>
      </c>
      <c r="AX505" t="s">
        <v>393</v>
      </c>
    </row>
    <row r="506" spans="1:53" x14ac:dyDescent="0.35">
      <c r="A506" t="s">
        <v>219</v>
      </c>
      <c r="B506" t="s">
        <v>1060</v>
      </c>
      <c r="C506">
        <v>5</v>
      </c>
      <c r="F506">
        <v>384207.37600944203</v>
      </c>
      <c r="H506">
        <v>154809.65507340099</v>
      </c>
      <c r="I506">
        <v>111462.95165284901</v>
      </c>
      <c r="J506">
        <v>67713.743129105598</v>
      </c>
      <c r="K506">
        <v>34985.433950037899</v>
      </c>
      <c r="L506">
        <v>15235.5922040488</v>
      </c>
      <c r="AN506" t="s">
        <v>752</v>
      </c>
      <c r="AO506" t="s">
        <v>1301</v>
      </c>
      <c r="AP506" t="s">
        <v>722</v>
      </c>
      <c r="AQ506" t="s">
        <v>114</v>
      </c>
      <c r="AS506" s="591" t="s">
        <v>1362</v>
      </c>
      <c r="AT506" s="591" t="s">
        <v>1362</v>
      </c>
      <c r="AV506" t="s">
        <v>1363</v>
      </c>
      <c r="AW506" t="s">
        <v>114</v>
      </c>
      <c r="AX506" t="s">
        <v>393</v>
      </c>
    </row>
    <row r="507" spans="1:53" x14ac:dyDescent="0.35">
      <c r="A507" t="s">
        <v>219</v>
      </c>
      <c r="B507" t="s">
        <v>1061</v>
      </c>
      <c r="C507">
        <v>5</v>
      </c>
      <c r="F507">
        <v>-225668.75031805001</v>
      </c>
      <c r="H507">
        <v>-90929.283452185104</v>
      </c>
      <c r="I507">
        <v>-65469.084085573297</v>
      </c>
      <c r="J507">
        <v>-39772.468581985799</v>
      </c>
      <c r="K507">
        <v>-20549.108767359299</v>
      </c>
      <c r="L507">
        <v>-8948.8054309468007</v>
      </c>
      <c r="AN507" t="s">
        <v>752</v>
      </c>
      <c r="AO507" t="s">
        <v>1301</v>
      </c>
      <c r="AP507" t="s">
        <v>722</v>
      </c>
      <c r="AQ507" t="s">
        <v>114</v>
      </c>
      <c r="AS507" s="591" t="s">
        <v>1362</v>
      </c>
      <c r="AT507" s="591" t="s">
        <v>1362</v>
      </c>
      <c r="AV507" t="s">
        <v>1363</v>
      </c>
      <c r="AW507" t="s">
        <v>114</v>
      </c>
      <c r="AX507" t="s">
        <v>393</v>
      </c>
    </row>
    <row r="508" spans="1:53" x14ac:dyDescent="0.35">
      <c r="A508" t="s">
        <v>219</v>
      </c>
      <c r="B508" t="s">
        <v>1062</v>
      </c>
      <c r="C508">
        <v>5</v>
      </c>
      <c r="F508">
        <v>10731459.831902601</v>
      </c>
      <c r="H508">
        <v>4324054.4006892396</v>
      </c>
      <c r="I508">
        <v>3113319.16849626</v>
      </c>
      <c r="J508">
        <v>1891341.39486148</v>
      </c>
      <c r="K508">
        <v>977193.05401176203</v>
      </c>
      <c r="L508">
        <v>425551.813843832</v>
      </c>
      <c r="AN508" t="s">
        <v>752</v>
      </c>
      <c r="AO508" t="s">
        <v>1301</v>
      </c>
      <c r="AP508" t="s">
        <v>722</v>
      </c>
      <c r="AQ508" t="s">
        <v>114</v>
      </c>
      <c r="AS508" s="591" t="s">
        <v>1362</v>
      </c>
      <c r="AT508" s="591" t="s">
        <v>1362</v>
      </c>
      <c r="AV508" t="s">
        <v>1363</v>
      </c>
      <c r="AW508" t="s">
        <v>114</v>
      </c>
      <c r="AX508" t="s">
        <v>393</v>
      </c>
    </row>
    <row r="509" spans="1:53" x14ac:dyDescent="0.35">
      <c r="A509" t="s">
        <v>219</v>
      </c>
      <c r="B509" t="s">
        <v>1063</v>
      </c>
      <c r="C509">
        <v>5</v>
      </c>
      <c r="F509">
        <v>6247591.11002691</v>
      </c>
      <c r="H509">
        <v>2517357.77388913</v>
      </c>
      <c r="I509">
        <v>1812497.5972001699</v>
      </c>
      <c r="J509">
        <v>1101092.2902991001</v>
      </c>
      <c r="K509">
        <v>568897.68332120404</v>
      </c>
      <c r="L509">
        <v>247745.765317299</v>
      </c>
      <c r="AN509" t="s">
        <v>752</v>
      </c>
      <c r="AO509" t="s">
        <v>1301</v>
      </c>
      <c r="AP509" t="s">
        <v>722</v>
      </c>
      <c r="AQ509" t="s">
        <v>114</v>
      </c>
      <c r="AS509" s="591" t="s">
        <v>1362</v>
      </c>
      <c r="AT509" s="591" t="s">
        <v>1362</v>
      </c>
      <c r="AV509" t="s">
        <v>1363</v>
      </c>
      <c r="AW509" t="s">
        <v>114</v>
      </c>
      <c r="AX509" t="s">
        <v>393</v>
      </c>
    </row>
    <row r="510" spans="1:53" x14ac:dyDescent="0.35">
      <c r="A510" t="s">
        <v>219</v>
      </c>
      <c r="B510" t="s">
        <v>1064</v>
      </c>
      <c r="C510">
        <v>5</v>
      </c>
      <c r="F510">
        <v>56230853.525063202</v>
      </c>
      <c r="H510">
        <v>22657240.8086305</v>
      </c>
      <c r="I510">
        <v>16313213.382214</v>
      </c>
      <c r="J510">
        <v>9910277.1296949908</v>
      </c>
      <c r="K510">
        <v>5120309.8503424097</v>
      </c>
      <c r="L510">
        <v>2229812.3541813702</v>
      </c>
      <c r="AN510" t="s">
        <v>752</v>
      </c>
      <c r="AO510" t="s">
        <v>1301</v>
      </c>
      <c r="AP510" t="s">
        <v>722</v>
      </c>
      <c r="AQ510" t="s">
        <v>114</v>
      </c>
      <c r="AS510" s="591" t="s">
        <v>1362</v>
      </c>
      <c r="AT510" s="591" t="s">
        <v>1362</v>
      </c>
      <c r="AV510" t="s">
        <v>1363</v>
      </c>
      <c r="AW510" t="s">
        <v>114</v>
      </c>
      <c r="AX510" t="s">
        <v>393</v>
      </c>
    </row>
    <row r="511" spans="1:53" x14ac:dyDescent="0.35">
      <c r="A511" t="s">
        <v>219</v>
      </c>
      <c r="B511" t="s">
        <v>1065</v>
      </c>
      <c r="C511">
        <v>5</v>
      </c>
      <c r="F511">
        <v>1042147.61392077</v>
      </c>
      <c r="H511">
        <v>419915.18830881797</v>
      </c>
      <c r="I511">
        <v>302338.93558234902</v>
      </c>
      <c r="J511">
        <v>183670.90336627699</v>
      </c>
      <c r="K511">
        <v>94896.633405909903</v>
      </c>
      <c r="L511">
        <v>41325.953257412402</v>
      </c>
      <c r="AN511" t="s">
        <v>752</v>
      </c>
      <c r="AO511" t="s">
        <v>1301</v>
      </c>
      <c r="AP511" t="s">
        <v>722</v>
      </c>
      <c r="AQ511" t="s">
        <v>114</v>
      </c>
      <c r="AS511" s="591" t="s">
        <v>1362</v>
      </c>
      <c r="AT511" s="591" t="s">
        <v>1362</v>
      </c>
      <c r="AV511" t="s">
        <v>1363</v>
      </c>
      <c r="AW511" t="s">
        <v>114</v>
      </c>
      <c r="AX511" t="s">
        <v>393</v>
      </c>
    </row>
    <row r="512" spans="1:53" x14ac:dyDescent="0.35">
      <c r="A512" t="s">
        <v>219</v>
      </c>
      <c r="B512" t="s">
        <v>1066</v>
      </c>
      <c r="C512">
        <v>5</v>
      </c>
      <c r="F512">
        <v>18852501.605806999</v>
      </c>
      <c r="H512">
        <v>7596286.4148500804</v>
      </c>
      <c r="I512">
        <v>5469326.2186920596</v>
      </c>
      <c r="J512">
        <v>3322615.6778554199</v>
      </c>
      <c r="K512">
        <v>1716684.7668919701</v>
      </c>
      <c r="L512">
        <v>747588.527517471</v>
      </c>
      <c r="AN512" t="s">
        <v>752</v>
      </c>
      <c r="AO512" t="s">
        <v>1301</v>
      </c>
      <c r="AP512" t="s">
        <v>722</v>
      </c>
      <c r="AQ512" t="s">
        <v>114</v>
      </c>
      <c r="AS512" s="591" t="s">
        <v>1362</v>
      </c>
      <c r="AT512" s="591" t="s">
        <v>1362</v>
      </c>
      <c r="AV512" t="s">
        <v>1363</v>
      </c>
      <c r="AW512" t="s">
        <v>114</v>
      </c>
      <c r="AX512" t="s">
        <v>393</v>
      </c>
    </row>
    <row r="513" spans="1:53" x14ac:dyDescent="0.35">
      <c r="A513" t="s">
        <v>219</v>
      </c>
      <c r="B513" t="s">
        <v>1067</v>
      </c>
      <c r="C513">
        <v>5</v>
      </c>
      <c r="F513">
        <v>10457192.880524199</v>
      </c>
      <c r="H513">
        <v>4213543.3204962602</v>
      </c>
      <c r="I513">
        <v>3033751.19075731</v>
      </c>
      <c r="J513">
        <v>1843003.84838506</v>
      </c>
      <c r="K513">
        <v>952218.65499894996</v>
      </c>
      <c r="L513">
        <v>414675.86588663998</v>
      </c>
      <c r="AN513" t="s">
        <v>752</v>
      </c>
      <c r="AO513" t="s">
        <v>1301</v>
      </c>
      <c r="AP513" t="s">
        <v>722</v>
      </c>
      <c r="AQ513" t="s">
        <v>114</v>
      </c>
      <c r="AS513" s="591" t="s">
        <v>1362</v>
      </c>
      <c r="AT513" s="591" t="s">
        <v>1362</v>
      </c>
      <c r="AV513" t="s">
        <v>1363</v>
      </c>
      <c r="AW513" t="s">
        <v>114</v>
      </c>
      <c r="AX513" t="s">
        <v>393</v>
      </c>
    </row>
    <row r="514" spans="1:53" x14ac:dyDescent="0.35">
      <c r="A514" t="s">
        <v>219</v>
      </c>
      <c r="B514" t="s">
        <v>1068</v>
      </c>
      <c r="C514">
        <v>5</v>
      </c>
      <c r="F514">
        <v>10912263.984084999</v>
      </c>
      <c r="H514">
        <v>4396906.2775218096</v>
      </c>
      <c r="I514">
        <v>3165772.5198157001</v>
      </c>
      <c r="J514">
        <v>1923206.8057880399</v>
      </c>
      <c r="K514">
        <v>993656.84965715301</v>
      </c>
      <c r="L514">
        <v>432721.53130230901</v>
      </c>
      <c r="AN514" t="s">
        <v>752</v>
      </c>
      <c r="AO514" t="s">
        <v>1301</v>
      </c>
      <c r="AP514" t="s">
        <v>722</v>
      </c>
      <c r="AQ514" t="s">
        <v>114</v>
      </c>
      <c r="AS514" s="591" t="s">
        <v>1362</v>
      </c>
      <c r="AT514" s="591" t="s">
        <v>1362</v>
      </c>
      <c r="AV514" t="s">
        <v>1363</v>
      </c>
      <c r="AW514" t="s">
        <v>114</v>
      </c>
      <c r="AX514" t="s">
        <v>393</v>
      </c>
    </row>
    <row r="515" spans="1:53" x14ac:dyDescent="0.35">
      <c r="A515" t="s">
        <v>219</v>
      </c>
      <c r="B515" t="s">
        <v>1069</v>
      </c>
      <c r="C515">
        <v>5</v>
      </c>
      <c r="F515">
        <v>10356559.928727901</v>
      </c>
      <c r="H515">
        <v>4172995.0293145198</v>
      </c>
      <c r="I515">
        <v>3004556.4211064498</v>
      </c>
      <c r="J515">
        <v>1825268.0258221701</v>
      </c>
      <c r="K515">
        <v>943055.14667478797</v>
      </c>
      <c r="L515">
        <v>410685.305809988</v>
      </c>
      <c r="AN515" t="s">
        <v>752</v>
      </c>
      <c r="AO515" t="s">
        <v>1301</v>
      </c>
      <c r="AP515" t="s">
        <v>722</v>
      </c>
      <c r="AQ515" t="s">
        <v>114</v>
      </c>
      <c r="AS515" s="591" t="s">
        <v>1362</v>
      </c>
      <c r="AT515" s="591" t="s">
        <v>1362</v>
      </c>
      <c r="AV515" t="s">
        <v>1363</v>
      </c>
      <c r="AW515" t="s">
        <v>114</v>
      </c>
      <c r="AX515" t="s">
        <v>393</v>
      </c>
    </row>
    <row r="516" spans="1:53" x14ac:dyDescent="0.35">
      <c r="A516" t="s">
        <v>219</v>
      </c>
      <c r="B516" t="s">
        <v>1070</v>
      </c>
      <c r="C516">
        <v>5</v>
      </c>
      <c r="F516">
        <v>10917091.8663362</v>
      </c>
      <c r="H516">
        <v>4398851.5883948104</v>
      </c>
      <c r="I516">
        <v>3167173.1436442598</v>
      </c>
      <c r="J516">
        <v>1924057.68476389</v>
      </c>
      <c r="K516">
        <v>994096.470461344</v>
      </c>
      <c r="L516">
        <v>432912.97907187499</v>
      </c>
      <c r="AN516" t="s">
        <v>752</v>
      </c>
      <c r="AO516" t="s">
        <v>1301</v>
      </c>
      <c r="AP516" t="s">
        <v>722</v>
      </c>
      <c r="AQ516" t="s">
        <v>114</v>
      </c>
      <c r="AS516" s="591" t="s">
        <v>1362</v>
      </c>
      <c r="AT516" s="591" t="s">
        <v>1362</v>
      </c>
      <c r="AV516" t="s">
        <v>1363</v>
      </c>
      <c r="AW516" t="s">
        <v>114</v>
      </c>
      <c r="AX516" t="s">
        <v>393</v>
      </c>
    </row>
    <row r="517" spans="1:53" x14ac:dyDescent="0.35">
      <c r="A517" t="s">
        <v>25</v>
      </c>
      <c r="B517" t="s">
        <v>1071</v>
      </c>
      <c r="C517">
        <v>15</v>
      </c>
      <c r="D517">
        <v>7818246.7000000002</v>
      </c>
      <c r="E517">
        <v>0.68</v>
      </c>
      <c r="F517">
        <v>79746116.340000004</v>
      </c>
      <c r="H517">
        <v>5316407.7560000001</v>
      </c>
      <c r="I517">
        <v>5316407.7560000001</v>
      </c>
      <c r="J517">
        <v>5316407.7560000001</v>
      </c>
      <c r="K517">
        <v>5316407.7560000001</v>
      </c>
      <c r="L517">
        <v>5316407.7560000001</v>
      </c>
      <c r="M517">
        <v>5316407.7560000001</v>
      </c>
      <c r="N517">
        <v>5316407.7560000001</v>
      </c>
      <c r="O517">
        <v>5316407.7560000001</v>
      </c>
      <c r="P517">
        <v>5316407.7560000001</v>
      </c>
      <c r="Q517">
        <v>5316407.7560000001</v>
      </c>
      <c r="R517">
        <v>5316407.7560000001</v>
      </c>
      <c r="S517">
        <v>5316407.7560000001</v>
      </c>
      <c r="T517">
        <v>5316407.7560000001</v>
      </c>
      <c r="U517">
        <v>5316407.7560000001</v>
      </c>
      <c r="V517">
        <v>5316407.7560000001</v>
      </c>
      <c r="AN517" t="s">
        <v>752</v>
      </c>
      <c r="AO517" t="s">
        <v>1302</v>
      </c>
      <c r="AP517" t="s">
        <v>740</v>
      </c>
      <c r="AQ517" t="s">
        <v>114</v>
      </c>
      <c r="AR517" s="589" t="s">
        <v>951</v>
      </c>
      <c r="AS517" s="591" t="s">
        <v>951</v>
      </c>
      <c r="AT517" s="591" t="s">
        <v>951</v>
      </c>
      <c r="AU517" t="s">
        <v>1071</v>
      </c>
      <c r="AV517" t="s">
        <v>25</v>
      </c>
      <c r="AW517" t="s">
        <v>114</v>
      </c>
      <c r="AX517" t="s">
        <v>393</v>
      </c>
      <c r="BA517" s="423">
        <v>117273700.5</v>
      </c>
    </row>
    <row r="518" spans="1:53" x14ac:dyDescent="0.35">
      <c r="A518" t="s">
        <v>25</v>
      </c>
      <c r="B518" t="s">
        <v>1072</v>
      </c>
      <c r="C518">
        <v>18</v>
      </c>
      <c r="D518">
        <v>2613560.80960212</v>
      </c>
      <c r="E518">
        <v>0.65</v>
      </c>
      <c r="F518">
        <v>30578661.472344801</v>
      </c>
      <c r="H518">
        <v>1698814.52624138</v>
      </c>
      <c r="I518">
        <v>1698814.52624138</v>
      </c>
      <c r="J518">
        <v>1698814.52624138</v>
      </c>
      <c r="K518">
        <v>1698814.52624138</v>
      </c>
      <c r="L518">
        <v>1698814.52624138</v>
      </c>
      <c r="M518">
        <v>1698814.52624138</v>
      </c>
      <c r="N518">
        <v>1698814.52624138</v>
      </c>
      <c r="O518">
        <v>1698814.52624138</v>
      </c>
      <c r="P518">
        <v>1698814.52624138</v>
      </c>
      <c r="Q518">
        <v>1698814.52624138</v>
      </c>
      <c r="R518">
        <v>1698814.52624138</v>
      </c>
      <c r="S518">
        <v>1698814.52624138</v>
      </c>
      <c r="T518">
        <v>1698814.52624138</v>
      </c>
      <c r="U518">
        <v>1698814.52624138</v>
      </c>
      <c r="V518">
        <v>1698814.52624138</v>
      </c>
      <c r="W518">
        <v>1698814.52624138</v>
      </c>
      <c r="X518">
        <v>1698814.52624138</v>
      </c>
      <c r="Y518">
        <v>1698814.52624138</v>
      </c>
      <c r="AN518" t="s">
        <v>752</v>
      </c>
      <c r="AO518" t="s">
        <v>1302</v>
      </c>
      <c r="AP518" t="s">
        <v>740</v>
      </c>
      <c r="AQ518" t="s">
        <v>114</v>
      </c>
      <c r="AR518" s="589" t="s">
        <v>580</v>
      </c>
      <c r="AS518" s="591" t="s">
        <v>580</v>
      </c>
      <c r="AT518" s="591" t="s">
        <v>580</v>
      </c>
      <c r="AU518" t="s">
        <v>1072</v>
      </c>
      <c r="AV518" t="s">
        <v>25</v>
      </c>
      <c r="AW518" t="s">
        <v>114</v>
      </c>
      <c r="AX518" t="s">
        <v>393</v>
      </c>
      <c r="BA518" s="423">
        <v>47044094.57283815</v>
      </c>
    </row>
    <row r="519" spans="1:53" x14ac:dyDescent="0.35">
      <c r="A519" t="s">
        <v>25</v>
      </c>
      <c r="B519" t="s">
        <v>602</v>
      </c>
      <c r="C519">
        <v>11</v>
      </c>
      <c r="D519">
        <v>1298440.69935807</v>
      </c>
      <c r="E519" s="383"/>
      <c r="F519">
        <v>14282847.692938801</v>
      </c>
      <c r="H519">
        <v>1298440.69935807</v>
      </c>
      <c r="I519">
        <v>1298440.69935807</v>
      </c>
      <c r="J519">
        <v>1298440.69935807</v>
      </c>
      <c r="K519">
        <v>1298440.69935807</v>
      </c>
      <c r="L519">
        <v>1298440.69935807</v>
      </c>
      <c r="M519">
        <v>1298440.69935807</v>
      </c>
      <c r="N519">
        <v>1298440.69935807</v>
      </c>
      <c r="O519">
        <v>1298440.69935807</v>
      </c>
      <c r="P519">
        <v>1298440.69935807</v>
      </c>
      <c r="Q519">
        <v>1298440.69935807</v>
      </c>
      <c r="R519">
        <v>1298440.69935807</v>
      </c>
      <c r="AN519" t="s">
        <v>752</v>
      </c>
      <c r="AO519" t="s">
        <v>1302</v>
      </c>
      <c r="AP519" t="s">
        <v>740</v>
      </c>
      <c r="AQ519" t="s">
        <v>114</v>
      </c>
      <c r="AR519" s="589" t="s">
        <v>602</v>
      </c>
      <c r="AS519" s="591" t="s">
        <v>602</v>
      </c>
      <c r="AT519" s="591" t="s">
        <v>602</v>
      </c>
      <c r="AU519" t="s">
        <v>602</v>
      </c>
      <c r="AV519" t="s">
        <v>25</v>
      </c>
      <c r="AW519" t="s">
        <v>114</v>
      </c>
      <c r="AX519" t="s">
        <v>393</v>
      </c>
      <c r="BA519" s="423">
        <v>14282847.692938801</v>
      </c>
    </row>
    <row r="520" spans="1:53" x14ac:dyDescent="0.35">
      <c r="A520" t="s">
        <v>25</v>
      </c>
      <c r="B520" t="s">
        <v>1073</v>
      </c>
      <c r="C520">
        <v>15</v>
      </c>
      <c r="D520">
        <v>548426.40803597099</v>
      </c>
      <c r="E520">
        <v>0.68</v>
      </c>
      <c r="F520">
        <v>5593949.3619669201</v>
      </c>
      <c r="H520">
        <v>372929.95746446098</v>
      </c>
      <c r="I520">
        <v>372929.95746446098</v>
      </c>
      <c r="J520">
        <v>372929.95746446098</v>
      </c>
      <c r="K520">
        <v>372929.95746446098</v>
      </c>
      <c r="L520">
        <v>372929.95746446098</v>
      </c>
      <c r="M520">
        <v>372929.95746446098</v>
      </c>
      <c r="N520">
        <v>372929.95746446098</v>
      </c>
      <c r="O520">
        <v>372929.95746446098</v>
      </c>
      <c r="P520">
        <v>372929.95746446098</v>
      </c>
      <c r="Q520">
        <v>372929.95746446098</v>
      </c>
      <c r="R520">
        <v>372929.95746446098</v>
      </c>
      <c r="S520">
        <v>372929.95746446098</v>
      </c>
      <c r="T520">
        <v>372929.95746446098</v>
      </c>
      <c r="U520">
        <v>372929.95746446098</v>
      </c>
      <c r="V520">
        <v>372929.95746446098</v>
      </c>
      <c r="AN520" t="s">
        <v>752</v>
      </c>
      <c r="AO520" t="s">
        <v>1302</v>
      </c>
      <c r="AP520" t="s">
        <v>740</v>
      </c>
      <c r="AQ520" t="s">
        <v>114</v>
      </c>
      <c r="AS520" s="591" t="s">
        <v>605</v>
      </c>
      <c r="AT520" s="591" t="s">
        <v>605</v>
      </c>
      <c r="AV520" t="s">
        <v>25</v>
      </c>
      <c r="AW520" t="s">
        <v>114</v>
      </c>
      <c r="AX520" t="s">
        <v>393</v>
      </c>
      <c r="BA520" s="423">
        <v>8226396.1205395879</v>
      </c>
    </row>
    <row r="521" spans="1:53" x14ac:dyDescent="0.35">
      <c r="A521" t="s">
        <v>25</v>
      </c>
      <c r="B521" t="s">
        <v>1074</v>
      </c>
      <c r="C521">
        <v>18</v>
      </c>
      <c r="D521">
        <v>531211.40900999599</v>
      </c>
      <c r="E521">
        <v>0.65</v>
      </c>
      <c r="F521">
        <v>3196114.8764979299</v>
      </c>
      <c r="H521">
        <v>345287.41585649701</v>
      </c>
      <c r="I521">
        <v>345287.41585649701</v>
      </c>
      <c r="J521">
        <v>345287.41585649701</v>
      </c>
      <c r="K521">
        <v>345287.41585649701</v>
      </c>
      <c r="L521">
        <v>345287.41585649701</v>
      </c>
      <c r="M521">
        <v>345287.41585649701</v>
      </c>
      <c r="N521">
        <v>93699.198446578695</v>
      </c>
      <c r="O521">
        <v>93699.198446578695</v>
      </c>
      <c r="P521">
        <v>93699.198446578695</v>
      </c>
      <c r="Q521">
        <v>93699.198446578695</v>
      </c>
      <c r="R521">
        <v>93699.198446578695</v>
      </c>
      <c r="S521">
        <v>93699.198446578695</v>
      </c>
      <c r="T521">
        <v>93699.198446578695</v>
      </c>
      <c r="U521">
        <v>93699.198446578695</v>
      </c>
      <c r="V521">
        <v>93699.198446578695</v>
      </c>
      <c r="W521">
        <v>93699.198446578695</v>
      </c>
      <c r="X521">
        <v>93699.198446578695</v>
      </c>
      <c r="Y521">
        <v>93699.198446578695</v>
      </c>
      <c r="AN521" t="s">
        <v>752</v>
      </c>
      <c r="AO521" t="s">
        <v>1302</v>
      </c>
      <c r="AP521" t="s">
        <v>740</v>
      </c>
      <c r="AQ521" t="s">
        <v>114</v>
      </c>
      <c r="AR521" s="589" t="s">
        <v>580</v>
      </c>
      <c r="AS521" s="591" t="s">
        <v>580</v>
      </c>
      <c r="AT521" s="591" t="s">
        <v>580</v>
      </c>
      <c r="AU521" t="s">
        <v>1074</v>
      </c>
      <c r="AV521" t="s">
        <v>25</v>
      </c>
      <c r="AW521" t="s">
        <v>114</v>
      </c>
      <c r="AX521" t="s">
        <v>393</v>
      </c>
      <c r="BA521" s="423">
        <v>4917099.8099968154</v>
      </c>
    </row>
    <row r="522" spans="1:53" x14ac:dyDescent="0.35">
      <c r="A522" t="s">
        <v>25</v>
      </c>
      <c r="B522" t="s">
        <v>1075</v>
      </c>
      <c r="C522">
        <v>15</v>
      </c>
      <c r="D522">
        <v>312180.56376990501</v>
      </c>
      <c r="E522">
        <v>0.68</v>
      </c>
      <c r="F522">
        <v>2620541.1923031202</v>
      </c>
      <c r="H522">
        <v>212282.78336353501</v>
      </c>
      <c r="I522">
        <v>212282.78336353501</v>
      </c>
      <c r="J522">
        <v>212282.78336353501</v>
      </c>
      <c r="K522">
        <v>212282.78336353501</v>
      </c>
      <c r="L522">
        <v>212282.78336353501</v>
      </c>
      <c r="M522">
        <v>212282.78336353501</v>
      </c>
      <c r="N522">
        <v>149649.38801354499</v>
      </c>
      <c r="O522">
        <v>149649.38801354499</v>
      </c>
      <c r="P522">
        <v>149649.38801354499</v>
      </c>
      <c r="Q522">
        <v>149649.38801354499</v>
      </c>
      <c r="R522">
        <v>149649.38801354499</v>
      </c>
      <c r="S522">
        <v>149649.38801354499</v>
      </c>
      <c r="T522">
        <v>149649.38801354499</v>
      </c>
      <c r="U522">
        <v>149649.38801354499</v>
      </c>
      <c r="V522">
        <v>149649.38801354499</v>
      </c>
      <c r="AN522" t="s">
        <v>752</v>
      </c>
      <c r="AO522" t="s">
        <v>1302</v>
      </c>
      <c r="AP522" t="s">
        <v>740</v>
      </c>
      <c r="AQ522" t="s">
        <v>114</v>
      </c>
      <c r="AS522" s="591" t="s">
        <v>605</v>
      </c>
      <c r="AT522" s="591" t="s">
        <v>605</v>
      </c>
      <c r="AV522" t="s">
        <v>25</v>
      </c>
      <c r="AW522" t="s">
        <v>114</v>
      </c>
      <c r="AX522" t="s">
        <v>393</v>
      </c>
      <c r="BA522" s="423">
        <v>3853737.047504588</v>
      </c>
    </row>
    <row r="523" spans="1:53" x14ac:dyDescent="0.35">
      <c r="A523" t="s">
        <v>25</v>
      </c>
      <c r="B523" t="s">
        <v>1076</v>
      </c>
      <c r="C523">
        <v>16</v>
      </c>
      <c r="D523">
        <v>219904.021228122</v>
      </c>
      <c r="E523">
        <v>0.56999999999999995</v>
      </c>
      <c r="F523">
        <v>2005524.6736004599</v>
      </c>
      <c r="H523">
        <v>125345.29210002899</v>
      </c>
      <c r="I523">
        <v>125345.29210002899</v>
      </c>
      <c r="J523">
        <v>125345.29210002899</v>
      </c>
      <c r="K523">
        <v>125345.29210002899</v>
      </c>
      <c r="L523">
        <v>125345.29210002899</v>
      </c>
      <c r="M523">
        <v>125345.29210002899</v>
      </c>
      <c r="N523">
        <v>125345.29210002899</v>
      </c>
      <c r="O523">
        <v>125345.29210002899</v>
      </c>
      <c r="P523">
        <v>125345.29210002899</v>
      </c>
      <c r="Q523">
        <v>125345.29210002899</v>
      </c>
      <c r="R523">
        <v>125345.29210002899</v>
      </c>
      <c r="S523">
        <v>125345.29210002899</v>
      </c>
      <c r="T523">
        <v>125345.29210002899</v>
      </c>
      <c r="U523">
        <v>125345.29210002899</v>
      </c>
      <c r="V523">
        <v>125345.29210002899</v>
      </c>
      <c r="W523">
        <v>125345.29210002899</v>
      </c>
      <c r="AN523" t="s">
        <v>752</v>
      </c>
      <c r="AO523" t="s">
        <v>1302</v>
      </c>
      <c r="AP523" t="s">
        <v>740</v>
      </c>
      <c r="AQ523" t="s">
        <v>114</v>
      </c>
      <c r="AR523" s="589" t="s">
        <v>605</v>
      </c>
      <c r="AS523" s="591" t="s">
        <v>605</v>
      </c>
      <c r="AT523" s="591" t="s">
        <v>605</v>
      </c>
      <c r="AU523" t="s">
        <v>61</v>
      </c>
      <c r="AV523" t="s">
        <v>25</v>
      </c>
      <c r="AW523" t="s">
        <v>114</v>
      </c>
      <c r="AX523" t="s">
        <v>393</v>
      </c>
      <c r="BA523" s="423">
        <v>3518464.3396499301</v>
      </c>
    </row>
    <row r="524" spans="1:53" x14ac:dyDescent="0.35">
      <c r="A524" t="s">
        <v>25</v>
      </c>
      <c r="B524" t="s">
        <v>1077</v>
      </c>
      <c r="C524">
        <v>25</v>
      </c>
      <c r="D524">
        <v>133706.351530149</v>
      </c>
      <c r="E524">
        <v>0.59</v>
      </c>
      <c r="F524">
        <v>1852603.0828055199</v>
      </c>
      <c r="H524">
        <v>78886.747402787994</v>
      </c>
      <c r="I524">
        <v>78886.747402787994</v>
      </c>
      <c r="J524">
        <v>78886.747402787994</v>
      </c>
      <c r="K524">
        <v>78886.747402787994</v>
      </c>
      <c r="L524">
        <v>78886.747402787994</v>
      </c>
      <c r="M524">
        <v>78886.747402787994</v>
      </c>
      <c r="N524">
        <v>78886.747402787994</v>
      </c>
      <c r="O524">
        <v>78886.747402787994</v>
      </c>
      <c r="P524">
        <v>71853.476681365399</v>
      </c>
      <c r="Q524">
        <v>71853.476681365399</v>
      </c>
      <c r="R524">
        <v>71853.476681365399</v>
      </c>
      <c r="S524">
        <v>71853.476681365399</v>
      </c>
      <c r="T524">
        <v>71853.476681365399</v>
      </c>
      <c r="U524">
        <v>71853.476681365399</v>
      </c>
      <c r="V524">
        <v>71853.476681365399</v>
      </c>
      <c r="W524">
        <v>71853.476681365399</v>
      </c>
      <c r="X524">
        <v>71853.476681365399</v>
      </c>
      <c r="Y524">
        <v>71853.476681365399</v>
      </c>
      <c r="Z524">
        <v>71853.476681365399</v>
      </c>
      <c r="AA524">
        <v>71853.476681365399</v>
      </c>
      <c r="AB524">
        <v>71853.476681365399</v>
      </c>
      <c r="AC524">
        <v>71853.476681365399</v>
      </c>
      <c r="AD524">
        <v>71853.476681365399</v>
      </c>
      <c r="AE524">
        <v>71853.476681365399</v>
      </c>
      <c r="AF524">
        <v>71853.476681365399</v>
      </c>
      <c r="AN524" t="s">
        <v>752</v>
      </c>
      <c r="AO524" t="s">
        <v>1302</v>
      </c>
      <c r="AP524" t="s">
        <v>740</v>
      </c>
      <c r="AQ524" t="s">
        <v>114</v>
      </c>
      <c r="AS524" s="591" t="s">
        <v>605</v>
      </c>
      <c r="AT524" s="591" t="s">
        <v>605</v>
      </c>
      <c r="AV524" t="s">
        <v>25</v>
      </c>
      <c r="AW524" t="s">
        <v>114</v>
      </c>
      <c r="AX524" t="s">
        <v>393</v>
      </c>
      <c r="BA524" s="423">
        <v>3140005.2250941019</v>
      </c>
    </row>
    <row r="525" spans="1:53" x14ac:dyDescent="0.35">
      <c r="A525" t="s">
        <v>25</v>
      </c>
      <c r="B525" t="s">
        <v>1078</v>
      </c>
      <c r="C525">
        <v>25</v>
      </c>
      <c r="D525">
        <v>103801.306851224</v>
      </c>
      <c r="E525">
        <v>0.59</v>
      </c>
      <c r="F525">
        <v>1531069.27605556</v>
      </c>
      <c r="H525">
        <v>61242.771042222397</v>
      </c>
      <c r="I525">
        <v>61242.771042222397</v>
      </c>
      <c r="J525">
        <v>61242.771042222397</v>
      </c>
      <c r="K525">
        <v>61242.771042222397</v>
      </c>
      <c r="L525">
        <v>61242.771042222397</v>
      </c>
      <c r="M525">
        <v>61242.771042222397</v>
      </c>
      <c r="N525">
        <v>61242.771042222397</v>
      </c>
      <c r="O525">
        <v>61242.771042222397</v>
      </c>
      <c r="P525">
        <v>61242.771042222397</v>
      </c>
      <c r="Q525">
        <v>61242.771042222397</v>
      </c>
      <c r="R525">
        <v>61242.771042222397</v>
      </c>
      <c r="S525">
        <v>61242.771042222397</v>
      </c>
      <c r="T525">
        <v>61242.771042222397</v>
      </c>
      <c r="U525">
        <v>61242.771042222397</v>
      </c>
      <c r="V525">
        <v>61242.771042222397</v>
      </c>
      <c r="W525">
        <v>61242.771042222397</v>
      </c>
      <c r="X525">
        <v>61242.771042222397</v>
      </c>
      <c r="Y525">
        <v>61242.771042222397</v>
      </c>
      <c r="Z525">
        <v>61242.771042222397</v>
      </c>
      <c r="AA525">
        <v>61242.771042222397</v>
      </c>
      <c r="AB525">
        <v>61242.771042222397</v>
      </c>
      <c r="AC525">
        <v>61242.771042222397</v>
      </c>
      <c r="AD525">
        <v>61242.771042222397</v>
      </c>
      <c r="AE525">
        <v>61242.771042222397</v>
      </c>
      <c r="AF525">
        <v>61242.771042222397</v>
      </c>
      <c r="AN525" t="s">
        <v>752</v>
      </c>
      <c r="AO525" t="s">
        <v>1302</v>
      </c>
      <c r="AP525" t="s">
        <v>740</v>
      </c>
      <c r="AQ525" t="s">
        <v>114</v>
      </c>
      <c r="AS525" s="591" t="s">
        <v>605</v>
      </c>
      <c r="AT525" s="591" t="s">
        <v>605</v>
      </c>
      <c r="AV525" t="s">
        <v>25</v>
      </c>
      <c r="AW525" t="s">
        <v>114</v>
      </c>
      <c r="AX525" t="s">
        <v>393</v>
      </c>
      <c r="BA525" s="423">
        <v>2595032.6712806104</v>
      </c>
    </row>
    <row r="526" spans="1:53" x14ac:dyDescent="0.35">
      <c r="A526" t="s">
        <v>25</v>
      </c>
      <c r="B526" t="s">
        <v>1079</v>
      </c>
      <c r="C526">
        <v>16</v>
      </c>
      <c r="D526">
        <v>64341.3804374709</v>
      </c>
      <c r="E526">
        <v>0.56999999999999995</v>
      </c>
      <c r="F526">
        <v>307939.222369119</v>
      </c>
      <c r="H526">
        <v>36674.586849358398</v>
      </c>
      <c r="I526">
        <v>36674.586849358398</v>
      </c>
      <c r="J526">
        <v>36674.586849358398</v>
      </c>
      <c r="K526">
        <v>36674.586849358398</v>
      </c>
      <c r="L526">
        <v>36674.586849358398</v>
      </c>
      <c r="M526">
        <v>36674.586849358398</v>
      </c>
      <c r="N526">
        <v>8789.1701272968294</v>
      </c>
      <c r="O526">
        <v>8789.1701272968294</v>
      </c>
      <c r="P526">
        <v>8789.1701272968294</v>
      </c>
      <c r="Q526">
        <v>8789.1701272968294</v>
      </c>
      <c r="R526">
        <v>8789.1701272968294</v>
      </c>
      <c r="S526">
        <v>8789.1701272968294</v>
      </c>
      <c r="T526">
        <v>8789.1701272968294</v>
      </c>
      <c r="U526">
        <v>8789.1701272968294</v>
      </c>
      <c r="V526">
        <v>8789.1701272968294</v>
      </c>
      <c r="W526">
        <v>8789.1701272968294</v>
      </c>
      <c r="AN526" t="s">
        <v>752</v>
      </c>
      <c r="AO526" t="s">
        <v>1302</v>
      </c>
      <c r="AP526" t="s">
        <v>740</v>
      </c>
      <c r="AQ526" t="s">
        <v>114</v>
      </c>
      <c r="AR526" s="589" t="s">
        <v>605</v>
      </c>
      <c r="AS526" s="591" t="s">
        <v>605</v>
      </c>
      <c r="AT526" s="591" t="s">
        <v>605</v>
      </c>
      <c r="AU526" t="s">
        <v>1079</v>
      </c>
      <c r="AV526" t="s">
        <v>25</v>
      </c>
      <c r="AW526" t="s">
        <v>114</v>
      </c>
      <c r="AX526" t="s">
        <v>393</v>
      </c>
      <c r="BA526" s="423">
        <v>540244.24977038428</v>
      </c>
    </row>
    <row r="527" spans="1:53" x14ac:dyDescent="0.35">
      <c r="A527" t="s">
        <v>25</v>
      </c>
      <c r="B527" t="s">
        <v>1080</v>
      </c>
      <c r="C527">
        <v>15</v>
      </c>
      <c r="D527">
        <v>22599</v>
      </c>
      <c r="E527">
        <v>0.8</v>
      </c>
      <c r="F527">
        <v>271188</v>
      </c>
      <c r="H527">
        <v>18079.2</v>
      </c>
      <c r="I527">
        <v>18079.2</v>
      </c>
      <c r="J527">
        <v>18079.2</v>
      </c>
      <c r="K527">
        <v>18079.2</v>
      </c>
      <c r="L527">
        <v>18079.2</v>
      </c>
      <c r="M527">
        <v>18079.2</v>
      </c>
      <c r="N527">
        <v>18079.2</v>
      </c>
      <c r="O527">
        <v>18079.2</v>
      </c>
      <c r="P527">
        <v>18079.2</v>
      </c>
      <c r="Q527">
        <v>18079.2</v>
      </c>
      <c r="R527">
        <v>18079.2</v>
      </c>
      <c r="S527">
        <v>18079.2</v>
      </c>
      <c r="T527">
        <v>18079.2</v>
      </c>
      <c r="U527">
        <v>18079.2</v>
      </c>
      <c r="V527">
        <v>18079.2</v>
      </c>
      <c r="AN527" t="s">
        <v>752</v>
      </c>
      <c r="AO527" t="s">
        <v>1302</v>
      </c>
      <c r="AP527" t="s">
        <v>740</v>
      </c>
      <c r="AQ527" t="s">
        <v>114</v>
      </c>
      <c r="AR527" s="589" t="s">
        <v>951</v>
      </c>
      <c r="AS527" s="591" t="s">
        <v>951</v>
      </c>
      <c r="AT527" s="591" t="s">
        <v>951</v>
      </c>
      <c r="AU527" t="s">
        <v>1080</v>
      </c>
      <c r="AV527" t="s">
        <v>25</v>
      </c>
      <c r="AW527" t="s">
        <v>114</v>
      </c>
      <c r="AX527" t="s">
        <v>393</v>
      </c>
      <c r="BA527" s="423">
        <v>338985</v>
      </c>
    </row>
    <row r="528" spans="1:53" x14ac:dyDescent="0.35">
      <c r="A528" t="s">
        <v>24</v>
      </c>
      <c r="B528" t="s">
        <v>939</v>
      </c>
      <c r="C528">
        <v>10</v>
      </c>
      <c r="D528">
        <v>18708971.585091699</v>
      </c>
      <c r="E528">
        <v>0.66999999999999305</v>
      </c>
      <c r="F528">
        <v>60666762.273918301</v>
      </c>
      <c r="H528">
        <v>12535010.9620113</v>
      </c>
      <c r="I528">
        <v>12535010.9620113</v>
      </c>
      <c r="J528">
        <v>4449592.5437369598</v>
      </c>
      <c r="K528">
        <v>4449592.5437369598</v>
      </c>
      <c r="L528">
        <v>4449592.5437369598</v>
      </c>
      <c r="M528">
        <v>4449592.5437369598</v>
      </c>
      <c r="N528">
        <v>4449592.5437369598</v>
      </c>
      <c r="O528">
        <v>4449592.5437369598</v>
      </c>
      <c r="P528">
        <v>4449592.5437369598</v>
      </c>
      <c r="Q528">
        <v>4449592.5437369598</v>
      </c>
      <c r="AN528" t="s">
        <v>752</v>
      </c>
      <c r="AO528" t="s">
        <v>1303</v>
      </c>
      <c r="AP528" t="s">
        <v>445</v>
      </c>
      <c r="AQ528" t="s">
        <v>114</v>
      </c>
      <c r="AR528" s="589" t="s">
        <v>569</v>
      </c>
      <c r="AS528" s="591" t="s">
        <v>569</v>
      </c>
      <c r="AT528" s="591" t="s">
        <v>1345</v>
      </c>
      <c r="AU528" t="s">
        <v>939</v>
      </c>
      <c r="AV528" t="s">
        <v>24</v>
      </c>
      <c r="AW528" t="s">
        <v>114</v>
      </c>
      <c r="AX528" t="s">
        <v>393</v>
      </c>
      <c r="BA528" s="423">
        <v>90547406.378983483</v>
      </c>
    </row>
    <row r="529" spans="1:53" x14ac:dyDescent="0.35">
      <c r="A529" t="s">
        <v>24</v>
      </c>
      <c r="B529" t="s">
        <v>940</v>
      </c>
      <c r="C529">
        <v>4.72126249204684</v>
      </c>
      <c r="D529">
        <v>1968001.42833872</v>
      </c>
      <c r="E529">
        <v>0.66999999999997295</v>
      </c>
      <c r="F529">
        <v>3799414.47834865</v>
      </c>
      <c r="H529">
        <v>1318560.9569868899</v>
      </c>
      <c r="I529">
        <v>1318560.9569868899</v>
      </c>
      <c r="J529">
        <v>468053.75922308298</v>
      </c>
      <c r="K529">
        <v>468053.75922308298</v>
      </c>
      <c r="L529">
        <v>226185.04592870999</v>
      </c>
      <c r="AN529" t="s">
        <v>752</v>
      </c>
      <c r="AO529" t="s">
        <v>1303</v>
      </c>
      <c r="AP529" t="s">
        <v>445</v>
      </c>
      <c r="AQ529" t="s">
        <v>114</v>
      </c>
      <c r="AR529" s="589" t="s">
        <v>569</v>
      </c>
      <c r="AS529" s="591" t="s">
        <v>569</v>
      </c>
      <c r="AT529" s="591" t="s">
        <v>1345</v>
      </c>
      <c r="AU529" t="s">
        <v>940</v>
      </c>
      <c r="AV529" t="s">
        <v>24</v>
      </c>
      <c r="AW529" t="s">
        <v>114</v>
      </c>
      <c r="AX529" t="s">
        <v>393</v>
      </c>
      <c r="BA529" s="423">
        <v>5670767.8781325426</v>
      </c>
    </row>
    <row r="530" spans="1:53" x14ac:dyDescent="0.35">
      <c r="A530" t="s">
        <v>24</v>
      </c>
      <c r="B530" t="s">
        <v>941</v>
      </c>
      <c r="C530">
        <v>10</v>
      </c>
      <c r="D530">
        <v>87172268.223756596</v>
      </c>
      <c r="E530">
        <v>0.61000000000017196</v>
      </c>
      <c r="F530">
        <v>320558453.73081201</v>
      </c>
      <c r="H530">
        <v>53175083.616506502</v>
      </c>
      <c r="I530">
        <v>53175083.616506502</v>
      </c>
      <c r="J530">
        <v>53175083.616506502</v>
      </c>
      <c r="K530">
        <v>53175083.616506502</v>
      </c>
      <c r="L530">
        <v>53175083.616506502</v>
      </c>
      <c r="M530">
        <v>10936607.129655801</v>
      </c>
      <c r="N530">
        <v>10936607.129655801</v>
      </c>
      <c r="O530">
        <v>10936607.129655801</v>
      </c>
      <c r="P530">
        <v>10936607.129655801</v>
      </c>
      <c r="Q530">
        <v>10936607.129655801</v>
      </c>
      <c r="AN530" t="s">
        <v>752</v>
      </c>
      <c r="AO530" t="s">
        <v>1303</v>
      </c>
      <c r="AP530" t="s">
        <v>445</v>
      </c>
      <c r="AQ530" t="s">
        <v>114</v>
      </c>
      <c r="AR530" s="589" t="s">
        <v>569</v>
      </c>
      <c r="AS530" s="591" t="s">
        <v>569</v>
      </c>
      <c r="AT530" s="591" t="s">
        <v>1361</v>
      </c>
      <c r="AU530" t="s">
        <v>941</v>
      </c>
      <c r="AV530" t="s">
        <v>24</v>
      </c>
      <c r="AW530" t="s">
        <v>114</v>
      </c>
      <c r="AX530" t="s">
        <v>393</v>
      </c>
      <c r="BA530" s="423">
        <v>525505661.85364205</v>
      </c>
    </row>
    <row r="531" spans="1:53" x14ac:dyDescent="0.35">
      <c r="A531" t="s">
        <v>24</v>
      </c>
      <c r="B531" t="s">
        <v>942</v>
      </c>
      <c r="C531">
        <v>5.76859516875267</v>
      </c>
      <c r="D531">
        <v>16628067.978310799</v>
      </c>
      <c r="E531">
        <v>0.61000000000007304</v>
      </c>
      <c r="F531">
        <v>52319014.080022097</v>
      </c>
      <c r="H531">
        <v>10143121.4667708</v>
      </c>
      <c r="I531">
        <v>10143121.4667708</v>
      </c>
      <c r="J531">
        <v>10143121.4667708</v>
      </c>
      <c r="K531">
        <v>10143121.4667708</v>
      </c>
      <c r="L531">
        <v>10143121.4667708</v>
      </c>
      <c r="M531">
        <v>1603406.74616809</v>
      </c>
      <c r="AN531" t="s">
        <v>752</v>
      </c>
      <c r="AO531" t="s">
        <v>1303</v>
      </c>
      <c r="AP531" t="s">
        <v>445</v>
      </c>
      <c r="AQ531" t="s">
        <v>114</v>
      </c>
      <c r="AR531" s="589" t="s">
        <v>569</v>
      </c>
      <c r="AS531" s="591" t="s">
        <v>569</v>
      </c>
      <c r="AT531" s="591" t="s">
        <v>1361</v>
      </c>
      <c r="AU531" t="s">
        <v>942</v>
      </c>
      <c r="AV531" t="s">
        <v>24</v>
      </c>
      <c r="AW531" t="s">
        <v>114</v>
      </c>
      <c r="AX531" t="s">
        <v>393</v>
      </c>
      <c r="BA531" s="423">
        <v>85768875.54100956</v>
      </c>
    </row>
    <row r="532" spans="1:53" x14ac:dyDescent="0.35">
      <c r="A532" t="s">
        <v>24</v>
      </c>
      <c r="B532" t="s">
        <v>943</v>
      </c>
      <c r="C532">
        <v>10</v>
      </c>
      <c r="D532">
        <v>43527345.655214898</v>
      </c>
      <c r="E532">
        <v>0.53000000000005099</v>
      </c>
      <c r="F532">
        <v>137414168.64546201</v>
      </c>
      <c r="H532">
        <v>23069493.197266102</v>
      </c>
      <c r="I532">
        <v>23069493.197266102</v>
      </c>
      <c r="J532">
        <v>23069493.197266102</v>
      </c>
      <c r="K532">
        <v>23069493.197266102</v>
      </c>
      <c r="L532">
        <v>23069493.197266102</v>
      </c>
      <c r="M532">
        <v>4413340.5318262205</v>
      </c>
      <c r="N532">
        <v>4413340.5318262205</v>
      </c>
      <c r="O532">
        <v>4413340.5318262205</v>
      </c>
      <c r="P532">
        <v>4413340.5318262205</v>
      </c>
      <c r="Q532">
        <v>4413340.5318262205</v>
      </c>
      <c r="AN532" t="s">
        <v>752</v>
      </c>
      <c r="AO532" t="s">
        <v>1303</v>
      </c>
      <c r="AP532" t="s">
        <v>445</v>
      </c>
      <c r="AQ532" t="s">
        <v>114</v>
      </c>
      <c r="AR532" s="589" t="s">
        <v>569</v>
      </c>
      <c r="AS532" s="591" t="s">
        <v>569</v>
      </c>
      <c r="AT532" s="591" t="s">
        <v>1343</v>
      </c>
      <c r="AU532" t="s">
        <v>943</v>
      </c>
      <c r="AV532" t="s">
        <v>24</v>
      </c>
      <c r="AW532" t="s">
        <v>114</v>
      </c>
      <c r="AX532" t="s">
        <v>393</v>
      </c>
      <c r="BA532" s="423">
        <v>259272016.31216753</v>
      </c>
    </row>
    <row r="533" spans="1:53" x14ac:dyDescent="0.35">
      <c r="A533" t="s">
        <v>24</v>
      </c>
      <c r="B533" t="s">
        <v>944</v>
      </c>
      <c r="C533">
        <v>4.3404281084911798</v>
      </c>
      <c r="D533">
        <v>8302820.1194966501</v>
      </c>
      <c r="E533">
        <v>0.52999999999974501</v>
      </c>
      <c r="F533">
        <v>19100030.7279878</v>
      </c>
      <c r="H533">
        <v>4400494.66333111</v>
      </c>
      <c r="I533">
        <v>4400494.66333111</v>
      </c>
      <c r="J533">
        <v>4400494.66333111</v>
      </c>
      <c r="K533">
        <v>4400494.66333111</v>
      </c>
      <c r="L533">
        <v>1498052.0746633401</v>
      </c>
      <c r="AN533" t="s">
        <v>752</v>
      </c>
      <c r="AO533" t="s">
        <v>1303</v>
      </c>
      <c r="AP533" t="s">
        <v>445</v>
      </c>
      <c r="AQ533" t="s">
        <v>114</v>
      </c>
      <c r="AR533" s="589" t="s">
        <v>569</v>
      </c>
      <c r="AS533" s="591" t="s">
        <v>569</v>
      </c>
      <c r="AT533" s="591" t="s">
        <v>1343</v>
      </c>
      <c r="AU533" t="s">
        <v>944</v>
      </c>
      <c r="AV533" t="s">
        <v>24</v>
      </c>
      <c r="AW533" t="s">
        <v>114</v>
      </c>
      <c r="AX533" t="s">
        <v>393</v>
      </c>
      <c r="BA533" s="423">
        <v>36037793.826409414</v>
      </c>
    </row>
    <row r="534" spans="1:53" x14ac:dyDescent="0.35">
      <c r="A534" t="s">
        <v>24</v>
      </c>
      <c r="B534" t="s">
        <v>1081</v>
      </c>
      <c r="C534">
        <v>15</v>
      </c>
      <c r="D534">
        <v>63112140.707042299</v>
      </c>
      <c r="E534">
        <v>0.67000000000000204</v>
      </c>
      <c r="F534">
        <v>189429521.72607201</v>
      </c>
      <c r="H534">
        <v>42285134.273718499</v>
      </c>
      <c r="I534">
        <v>42285134.273718499</v>
      </c>
      <c r="J534">
        <v>8066096.3983565401</v>
      </c>
      <c r="K534">
        <v>8066096.3983565401</v>
      </c>
      <c r="L534">
        <v>8066096.3983565401</v>
      </c>
      <c r="M534">
        <v>8066096.3983565401</v>
      </c>
      <c r="N534">
        <v>8066096.3983565401</v>
      </c>
      <c r="O534">
        <v>8066096.3983565401</v>
      </c>
      <c r="P534">
        <v>8066096.3983565401</v>
      </c>
      <c r="Q534">
        <v>8066096.3983565401</v>
      </c>
      <c r="R534">
        <v>8066096.3983565401</v>
      </c>
      <c r="S534">
        <v>8066096.3983565401</v>
      </c>
      <c r="T534">
        <v>8066096.3983565401</v>
      </c>
      <c r="U534">
        <v>8066096.3983565401</v>
      </c>
      <c r="V534">
        <v>8066096.3983565401</v>
      </c>
      <c r="AN534" t="s">
        <v>752</v>
      </c>
      <c r="AO534" t="s">
        <v>1303</v>
      </c>
      <c r="AP534" t="s">
        <v>445</v>
      </c>
      <c r="AQ534" t="s">
        <v>114</v>
      </c>
      <c r="AR534" s="589" t="s">
        <v>212</v>
      </c>
      <c r="AS534" s="591" t="s">
        <v>212</v>
      </c>
      <c r="AT534" s="591" t="s">
        <v>1340</v>
      </c>
      <c r="AU534" t="s">
        <v>1081</v>
      </c>
      <c r="AV534" t="s">
        <v>24</v>
      </c>
      <c r="AW534" t="s">
        <v>114</v>
      </c>
      <c r="AX534" t="s">
        <v>393</v>
      </c>
      <c r="BA534" s="423">
        <v>282730629.44189769</v>
      </c>
    </row>
    <row r="535" spans="1:53" x14ac:dyDescent="0.35">
      <c r="A535" t="s">
        <v>24</v>
      </c>
      <c r="B535" t="s">
        <v>946</v>
      </c>
      <c r="C535">
        <v>14.218472304452099</v>
      </c>
      <c r="D535">
        <v>5941780.6388458703</v>
      </c>
      <c r="E535">
        <v>0.66999999999991</v>
      </c>
      <c r="F535">
        <v>17260107.5272099</v>
      </c>
      <c r="H535">
        <v>3980993.0280261999</v>
      </c>
      <c r="I535">
        <v>3980993.0280261999</v>
      </c>
      <c r="J535">
        <v>760988.87319730595</v>
      </c>
      <c r="K535">
        <v>760988.87319730595</v>
      </c>
      <c r="L535">
        <v>760988.87319730595</v>
      </c>
      <c r="M535">
        <v>760988.87319730595</v>
      </c>
      <c r="N535">
        <v>760988.87319730595</v>
      </c>
      <c r="O535">
        <v>760988.87319730595</v>
      </c>
      <c r="P535">
        <v>760988.87319730595</v>
      </c>
      <c r="Q535">
        <v>760988.87319730595</v>
      </c>
      <c r="R535">
        <v>760988.87319730595</v>
      </c>
      <c r="S535">
        <v>760988.87319730595</v>
      </c>
      <c r="T535">
        <v>760988.87319730595</v>
      </c>
      <c r="U535">
        <v>760988.87319730595</v>
      </c>
      <c r="V535">
        <v>166254.99278982199</v>
      </c>
      <c r="AN535" t="s">
        <v>752</v>
      </c>
      <c r="AO535" t="s">
        <v>1303</v>
      </c>
      <c r="AP535" t="s">
        <v>445</v>
      </c>
      <c r="AQ535" t="s">
        <v>114</v>
      </c>
      <c r="AR535" s="589" t="s">
        <v>212</v>
      </c>
      <c r="AS535" s="591" t="s">
        <v>212</v>
      </c>
      <c r="AT535" s="591" t="s">
        <v>1340</v>
      </c>
      <c r="AU535" t="s">
        <v>946</v>
      </c>
      <c r="AV535" t="s">
        <v>24</v>
      </c>
      <c r="AW535" t="s">
        <v>114</v>
      </c>
      <c r="AX535" t="s">
        <v>393</v>
      </c>
      <c r="BA535" s="423">
        <v>25761354.518227194</v>
      </c>
    </row>
    <row r="536" spans="1:53" x14ac:dyDescent="0.35">
      <c r="A536" t="s">
        <v>24</v>
      </c>
      <c r="B536" t="s">
        <v>947</v>
      </c>
      <c r="C536">
        <v>8.2088250880850104</v>
      </c>
      <c r="D536">
        <v>34876628.708678797</v>
      </c>
      <c r="E536">
        <v>0.58149868157454399</v>
      </c>
      <c r="F536">
        <v>88450227.837761506</v>
      </c>
      <c r="H536">
        <v>20280713.611861601</v>
      </c>
      <c r="I536">
        <v>20280713.611861601</v>
      </c>
      <c r="J536">
        <v>7772800.7702857498</v>
      </c>
      <c r="K536">
        <v>7772800.7702857498</v>
      </c>
      <c r="L536">
        <v>7772800.7702857498</v>
      </c>
      <c r="M536">
        <v>7871516.0648868904</v>
      </c>
      <c r="N536">
        <v>7871516.0648868904</v>
      </c>
      <c r="O536">
        <v>7871516.0648868904</v>
      </c>
      <c r="P536">
        <v>955850.10852045601</v>
      </c>
      <c r="AN536" t="s">
        <v>752</v>
      </c>
      <c r="AO536" t="s">
        <v>1303</v>
      </c>
      <c r="AP536" t="s">
        <v>445</v>
      </c>
      <c r="AQ536" t="s">
        <v>114</v>
      </c>
      <c r="AR536" s="589" t="s">
        <v>574</v>
      </c>
      <c r="AS536" s="591" t="s">
        <v>1344</v>
      </c>
      <c r="AT536" s="591" t="s">
        <v>1344</v>
      </c>
      <c r="AU536" t="s">
        <v>1344</v>
      </c>
      <c r="AV536" t="s">
        <v>24</v>
      </c>
      <c r="AW536" t="s">
        <v>114</v>
      </c>
      <c r="AX536" t="s">
        <v>393</v>
      </c>
      <c r="BA536" s="423">
        <v>152107357.48920664</v>
      </c>
    </row>
    <row r="537" spans="1:53" x14ac:dyDescent="0.35">
      <c r="A537" t="s">
        <v>24</v>
      </c>
      <c r="B537" t="s">
        <v>948</v>
      </c>
      <c r="C537">
        <v>3.78229853945711</v>
      </c>
      <c r="D537">
        <v>3729263.6444299999</v>
      </c>
      <c r="E537">
        <v>0.58601377121179699</v>
      </c>
      <c r="F537">
        <v>5622458.9293641597</v>
      </c>
      <c r="H537">
        <v>2185399.8521154802</v>
      </c>
      <c r="I537">
        <v>2185399.8521154802</v>
      </c>
      <c r="J537">
        <v>702272.48545828403</v>
      </c>
      <c r="K537">
        <v>549386.73967492802</v>
      </c>
      <c r="AN537" t="s">
        <v>752</v>
      </c>
      <c r="AO537" t="s">
        <v>1303</v>
      </c>
      <c r="AP537" t="s">
        <v>445</v>
      </c>
      <c r="AQ537" t="s">
        <v>114</v>
      </c>
      <c r="AR537" s="589" t="s">
        <v>574</v>
      </c>
      <c r="AS537" s="591" t="s">
        <v>1344</v>
      </c>
      <c r="AT537" s="591" t="s">
        <v>1344</v>
      </c>
      <c r="AU537" t="s">
        <v>1344</v>
      </c>
      <c r="AV537" t="s">
        <v>24</v>
      </c>
      <c r="AW537" t="s">
        <v>114</v>
      </c>
      <c r="AX537" t="s">
        <v>393</v>
      </c>
      <c r="BA537" s="423">
        <v>9594414.3389969785</v>
      </c>
    </row>
    <row r="538" spans="1:53" x14ac:dyDescent="0.35">
      <c r="A538" t="s">
        <v>1212</v>
      </c>
      <c r="B538" t="s">
        <v>1213</v>
      </c>
      <c r="C538">
        <v>18</v>
      </c>
      <c r="D538">
        <v>96237</v>
      </c>
      <c r="E538">
        <v>0.65</v>
      </c>
      <c r="F538">
        <v>1125972.8999999999</v>
      </c>
      <c r="H538">
        <v>62554.05</v>
      </c>
      <c r="I538">
        <v>62554.05</v>
      </c>
      <c r="J538">
        <v>62554.05</v>
      </c>
      <c r="K538">
        <v>62554.05</v>
      </c>
      <c r="L538">
        <v>62554.05</v>
      </c>
      <c r="M538">
        <v>62554.05</v>
      </c>
      <c r="N538">
        <v>62554.05</v>
      </c>
      <c r="O538">
        <v>62554.05</v>
      </c>
      <c r="P538">
        <v>62554.05</v>
      </c>
      <c r="Q538">
        <v>62554.05</v>
      </c>
      <c r="R538">
        <v>62554.05</v>
      </c>
      <c r="S538">
        <v>62554.05</v>
      </c>
      <c r="T538">
        <v>62554.05</v>
      </c>
      <c r="U538">
        <v>62554.05</v>
      </c>
      <c r="V538">
        <v>62554.05</v>
      </c>
      <c r="W538">
        <v>62554.05</v>
      </c>
      <c r="X538">
        <v>62554.05</v>
      </c>
      <c r="Y538">
        <v>62554.05</v>
      </c>
      <c r="AN538" t="s">
        <v>752</v>
      </c>
      <c r="AO538" t="s">
        <v>1327</v>
      </c>
      <c r="AP538" t="s">
        <v>1271</v>
      </c>
      <c r="AQ538" t="s">
        <v>114</v>
      </c>
      <c r="AR538" s="589" t="s">
        <v>609</v>
      </c>
      <c r="AS538" s="591" t="s">
        <v>609</v>
      </c>
      <c r="AT538" s="591" t="s">
        <v>609</v>
      </c>
      <c r="AU538" t="s">
        <v>1213</v>
      </c>
      <c r="AV538" t="s">
        <v>145</v>
      </c>
      <c r="AW538" t="s">
        <v>114</v>
      </c>
      <c r="AX538" t="s">
        <v>393</v>
      </c>
      <c r="BA538" s="423">
        <v>1732265.9999999998</v>
      </c>
    </row>
    <row r="539" spans="1:53" x14ac:dyDescent="0.35">
      <c r="A539" t="s">
        <v>1212</v>
      </c>
      <c r="B539" t="s">
        <v>1214</v>
      </c>
      <c r="C539">
        <v>18</v>
      </c>
      <c r="D539">
        <v>116294</v>
      </c>
      <c r="E539">
        <v>0.65</v>
      </c>
      <c r="F539">
        <v>1360639.8</v>
      </c>
      <c r="H539">
        <v>75591.100000000006</v>
      </c>
      <c r="I539">
        <v>75591.100000000006</v>
      </c>
      <c r="J539">
        <v>75591.100000000006</v>
      </c>
      <c r="K539">
        <v>75591.100000000006</v>
      </c>
      <c r="L539">
        <v>75591.100000000006</v>
      </c>
      <c r="M539">
        <v>75591.100000000006</v>
      </c>
      <c r="N539">
        <v>75591.100000000006</v>
      </c>
      <c r="O539">
        <v>75591.100000000006</v>
      </c>
      <c r="P539">
        <v>75591.100000000006</v>
      </c>
      <c r="Q539">
        <v>75591.100000000006</v>
      </c>
      <c r="R539">
        <v>75591.100000000006</v>
      </c>
      <c r="S539">
        <v>75591.100000000006</v>
      </c>
      <c r="T539">
        <v>75591.100000000006</v>
      </c>
      <c r="U539">
        <v>75591.100000000006</v>
      </c>
      <c r="V539">
        <v>75591.100000000006</v>
      </c>
      <c r="W539">
        <v>75591.100000000006</v>
      </c>
      <c r="X539">
        <v>75591.100000000006</v>
      </c>
      <c r="Y539">
        <v>75591.100000000006</v>
      </c>
      <c r="AN539" t="s">
        <v>752</v>
      </c>
      <c r="AO539" t="s">
        <v>1327</v>
      </c>
      <c r="AP539" t="s">
        <v>1271</v>
      </c>
      <c r="AQ539" t="s">
        <v>114</v>
      </c>
      <c r="AR539" s="589" t="s">
        <v>609</v>
      </c>
      <c r="AS539" s="591" t="s">
        <v>609</v>
      </c>
      <c r="AT539" s="591" t="s">
        <v>609</v>
      </c>
      <c r="AU539" t="s">
        <v>1214</v>
      </c>
      <c r="AV539" t="s">
        <v>145</v>
      </c>
      <c r="AW539" t="s">
        <v>114</v>
      </c>
      <c r="AX539" t="s">
        <v>393</v>
      </c>
      <c r="BA539" s="423">
        <v>2093292</v>
      </c>
    </row>
    <row r="540" spans="1:53" x14ac:dyDescent="0.35">
      <c r="A540" t="s">
        <v>1212</v>
      </c>
      <c r="B540" t="s">
        <v>1215</v>
      </c>
      <c r="C540">
        <v>18</v>
      </c>
      <c r="D540">
        <v>70100</v>
      </c>
      <c r="E540">
        <v>0.65</v>
      </c>
      <c r="F540">
        <v>820170</v>
      </c>
      <c r="H540">
        <v>45565</v>
      </c>
      <c r="I540">
        <v>45565</v>
      </c>
      <c r="J540">
        <v>45565</v>
      </c>
      <c r="K540">
        <v>45565</v>
      </c>
      <c r="L540">
        <v>45565</v>
      </c>
      <c r="M540">
        <v>45565</v>
      </c>
      <c r="N540">
        <v>45565</v>
      </c>
      <c r="O540">
        <v>45565</v>
      </c>
      <c r="P540">
        <v>45565</v>
      </c>
      <c r="Q540">
        <v>45565</v>
      </c>
      <c r="R540">
        <v>45565</v>
      </c>
      <c r="S540">
        <v>45565</v>
      </c>
      <c r="T540">
        <v>45565</v>
      </c>
      <c r="U540">
        <v>45565</v>
      </c>
      <c r="V540">
        <v>45565</v>
      </c>
      <c r="W540">
        <v>45565</v>
      </c>
      <c r="X540">
        <v>45565</v>
      </c>
      <c r="Y540">
        <v>45565</v>
      </c>
      <c r="AN540" t="s">
        <v>752</v>
      </c>
      <c r="AO540" t="s">
        <v>1327</v>
      </c>
      <c r="AP540" t="s">
        <v>1271</v>
      </c>
      <c r="AQ540" t="s">
        <v>114</v>
      </c>
      <c r="AR540" s="589" t="s">
        <v>609</v>
      </c>
      <c r="AS540" s="591" t="s">
        <v>609</v>
      </c>
      <c r="AT540" s="591" t="s">
        <v>609</v>
      </c>
      <c r="AU540" t="s">
        <v>1215</v>
      </c>
      <c r="AV540" t="s">
        <v>145</v>
      </c>
      <c r="AW540" t="s">
        <v>114</v>
      </c>
      <c r="AX540" t="s">
        <v>393</v>
      </c>
      <c r="BA540" s="423">
        <v>1261800</v>
      </c>
    </row>
    <row r="541" spans="1:53" x14ac:dyDescent="0.35">
      <c r="A541" t="s">
        <v>1212</v>
      </c>
      <c r="B541" t="s">
        <v>1216</v>
      </c>
      <c r="C541">
        <v>18</v>
      </c>
      <c r="D541">
        <v>113317</v>
      </c>
      <c r="E541">
        <v>0.65</v>
      </c>
      <c r="F541">
        <v>1325808.8999999999</v>
      </c>
      <c r="H541">
        <v>73656.05</v>
      </c>
      <c r="I541">
        <v>73656.05</v>
      </c>
      <c r="J541">
        <v>73656.05</v>
      </c>
      <c r="K541">
        <v>73656.05</v>
      </c>
      <c r="L541">
        <v>73656.05</v>
      </c>
      <c r="M541">
        <v>73656.05</v>
      </c>
      <c r="N541">
        <v>73656.05</v>
      </c>
      <c r="O541">
        <v>73656.05</v>
      </c>
      <c r="P541">
        <v>73656.05</v>
      </c>
      <c r="Q541">
        <v>73656.05</v>
      </c>
      <c r="R541">
        <v>73656.05</v>
      </c>
      <c r="S541">
        <v>73656.05</v>
      </c>
      <c r="T541">
        <v>73656.05</v>
      </c>
      <c r="U541">
        <v>73656.05</v>
      </c>
      <c r="V541">
        <v>73656.05</v>
      </c>
      <c r="W541">
        <v>73656.05</v>
      </c>
      <c r="X541">
        <v>73656.05</v>
      </c>
      <c r="Y541">
        <v>73656.05</v>
      </c>
      <c r="AN541" t="s">
        <v>752</v>
      </c>
      <c r="AO541" t="s">
        <v>1327</v>
      </c>
      <c r="AP541" t="s">
        <v>1271</v>
      </c>
      <c r="AQ541" t="s">
        <v>114</v>
      </c>
      <c r="AR541" s="589" t="s">
        <v>609</v>
      </c>
      <c r="AS541" s="591" t="s">
        <v>609</v>
      </c>
      <c r="AT541" s="591" t="s">
        <v>609</v>
      </c>
      <c r="AU541" t="s">
        <v>609</v>
      </c>
      <c r="AV541" t="s">
        <v>145</v>
      </c>
      <c r="AW541" t="s">
        <v>114</v>
      </c>
      <c r="AX541" t="s">
        <v>393</v>
      </c>
      <c r="BA541" s="423">
        <v>2039705.9999999998</v>
      </c>
    </row>
    <row r="542" spans="1:53" x14ac:dyDescent="0.35">
      <c r="A542" t="s">
        <v>25</v>
      </c>
      <c r="B542" t="s">
        <v>602</v>
      </c>
      <c r="C542">
        <v>11</v>
      </c>
      <c r="D542">
        <v>25777.9905502285</v>
      </c>
      <c r="E542">
        <v>1</v>
      </c>
      <c r="F542">
        <v>283557.89605251403</v>
      </c>
      <c r="H542">
        <v>25777.9905502285</v>
      </c>
      <c r="I542">
        <v>25777.9905502285</v>
      </c>
      <c r="J542">
        <v>25777.9905502285</v>
      </c>
      <c r="K542">
        <v>25777.9905502285</v>
      </c>
      <c r="L542">
        <v>25777.9905502285</v>
      </c>
      <c r="M542">
        <v>25777.9905502285</v>
      </c>
      <c r="N542">
        <v>25777.9905502285</v>
      </c>
      <c r="O542">
        <v>25777.9905502285</v>
      </c>
      <c r="P542">
        <v>25777.9905502285</v>
      </c>
      <c r="Q542">
        <v>25777.9905502285</v>
      </c>
      <c r="R542">
        <v>25777.9905502285</v>
      </c>
      <c r="AN542" t="s">
        <v>752</v>
      </c>
      <c r="AO542" t="s">
        <v>1304</v>
      </c>
      <c r="AP542" t="s">
        <v>719</v>
      </c>
      <c r="AQ542" t="s">
        <v>457</v>
      </c>
      <c r="AR542" s="589" t="s">
        <v>602</v>
      </c>
      <c r="AS542" s="591" t="s">
        <v>602</v>
      </c>
      <c r="AT542" s="591" t="s">
        <v>602</v>
      </c>
      <c r="AU542" t="s">
        <v>602</v>
      </c>
      <c r="AV542" t="s">
        <v>25</v>
      </c>
      <c r="AW542" t="s">
        <v>310</v>
      </c>
      <c r="AX542" t="s">
        <v>393</v>
      </c>
      <c r="BA542" s="423">
        <v>283557.89605251403</v>
      </c>
    </row>
    <row r="543" spans="1:53" x14ac:dyDescent="0.35">
      <c r="A543" t="s">
        <v>541</v>
      </c>
      <c r="B543" t="s">
        <v>608</v>
      </c>
      <c r="C543">
        <v>20</v>
      </c>
      <c r="D543">
        <v>6813.64766411035</v>
      </c>
      <c r="E543">
        <v>1</v>
      </c>
      <c r="F543">
        <v>136272.95328220699</v>
      </c>
      <c r="H543">
        <v>6813.64766411035</v>
      </c>
      <c r="I543">
        <v>6813.64766411035</v>
      </c>
      <c r="J543">
        <v>6813.64766411035</v>
      </c>
      <c r="K543">
        <v>6813.64766411035</v>
      </c>
      <c r="L543">
        <v>6813.64766411035</v>
      </c>
      <c r="M543">
        <v>6813.64766411035</v>
      </c>
      <c r="N543">
        <v>6813.64766411035</v>
      </c>
      <c r="O543">
        <v>6813.64766411035</v>
      </c>
      <c r="P543">
        <v>6813.64766411035</v>
      </c>
      <c r="Q543">
        <v>6813.64766411035</v>
      </c>
      <c r="R543">
        <v>6813.64766411035</v>
      </c>
      <c r="S543">
        <v>6813.64766411035</v>
      </c>
      <c r="T543">
        <v>6813.64766411035</v>
      </c>
      <c r="U543">
        <v>6813.64766411035</v>
      </c>
      <c r="V543">
        <v>6813.64766411035</v>
      </c>
      <c r="W543">
        <v>6813.64766411035</v>
      </c>
      <c r="X543">
        <v>6813.64766411035</v>
      </c>
      <c r="Y543">
        <v>6813.64766411035</v>
      </c>
      <c r="Z543">
        <v>6813.64766411035</v>
      </c>
      <c r="AA543">
        <v>6813.64766411035</v>
      </c>
      <c r="AN543" t="s">
        <v>752</v>
      </c>
      <c r="AO543" t="s">
        <v>1304</v>
      </c>
      <c r="AP543" t="s">
        <v>719</v>
      </c>
      <c r="AQ543" t="s">
        <v>457</v>
      </c>
      <c r="AR543" s="589" t="s">
        <v>608</v>
      </c>
      <c r="AS543" s="591" t="s">
        <v>608</v>
      </c>
      <c r="AT543" s="591" t="s">
        <v>608</v>
      </c>
      <c r="AU543" t="s">
        <v>608</v>
      </c>
      <c r="AV543" t="s">
        <v>541</v>
      </c>
      <c r="AW543" t="s">
        <v>310</v>
      </c>
      <c r="AX543" t="s">
        <v>393</v>
      </c>
      <c r="BA543" s="423">
        <v>136272.95328220699</v>
      </c>
    </row>
    <row r="544" spans="1:53" x14ac:dyDescent="0.35">
      <c r="A544" t="s">
        <v>24</v>
      </c>
      <c r="B544" t="s">
        <v>76</v>
      </c>
      <c r="C544">
        <v>10</v>
      </c>
      <c r="D544">
        <v>30964.146487417001</v>
      </c>
      <c r="E544">
        <v>1</v>
      </c>
      <c r="F544">
        <v>198841.27297483399</v>
      </c>
      <c r="H544">
        <v>30964.146487417001</v>
      </c>
      <c r="I544">
        <v>30964.146487417001</v>
      </c>
      <c r="J544">
        <v>17114.122500000001</v>
      </c>
      <c r="K544">
        <v>17114.122500000001</v>
      </c>
      <c r="L544">
        <v>17114.122500000001</v>
      </c>
      <c r="M544">
        <v>17114.122500000001</v>
      </c>
      <c r="N544">
        <v>17114.122500000001</v>
      </c>
      <c r="O544">
        <v>17114.122500000001</v>
      </c>
      <c r="P544">
        <v>17114.122500000001</v>
      </c>
      <c r="Q544">
        <v>17114.122500000001</v>
      </c>
      <c r="AN544" t="s">
        <v>752</v>
      </c>
      <c r="AO544" t="s">
        <v>1304</v>
      </c>
      <c r="AP544" t="s">
        <v>719</v>
      </c>
      <c r="AQ544" t="s">
        <v>457</v>
      </c>
      <c r="AR544" s="589" t="s">
        <v>569</v>
      </c>
      <c r="AS544" s="591" t="s">
        <v>569</v>
      </c>
      <c r="AT544" s="591" t="s">
        <v>1345</v>
      </c>
      <c r="AU544" t="s">
        <v>76</v>
      </c>
      <c r="AV544" t="s">
        <v>24</v>
      </c>
      <c r="AW544" t="s">
        <v>310</v>
      </c>
      <c r="AX544" t="s">
        <v>393</v>
      </c>
      <c r="BA544" s="423">
        <v>198841.27297483399</v>
      </c>
    </row>
    <row r="545" spans="1:53" x14ac:dyDescent="0.35">
      <c r="A545" t="s">
        <v>24</v>
      </c>
      <c r="B545" t="s">
        <v>1082</v>
      </c>
      <c r="C545">
        <v>8</v>
      </c>
      <c r="D545">
        <v>7695.5677889999997</v>
      </c>
      <c r="E545">
        <v>1</v>
      </c>
      <c r="F545">
        <v>69260.110100999998</v>
      </c>
      <c r="H545">
        <v>7695.5677889999997</v>
      </c>
      <c r="I545">
        <v>7695.5677889999997</v>
      </c>
      <c r="J545">
        <v>7695.5677889999997</v>
      </c>
      <c r="K545">
        <v>7695.5677889999997</v>
      </c>
      <c r="L545">
        <v>7695.5677889999997</v>
      </c>
      <c r="M545">
        <v>7695.5677889999997</v>
      </c>
      <c r="N545">
        <v>7695.5677889999997</v>
      </c>
      <c r="O545">
        <v>7695.5677889999997</v>
      </c>
      <c r="P545">
        <v>7695.5677889999997</v>
      </c>
      <c r="AN545" t="s">
        <v>752</v>
      </c>
      <c r="AO545" t="s">
        <v>1304</v>
      </c>
      <c r="AP545" t="s">
        <v>719</v>
      </c>
      <c r="AQ545" t="s">
        <v>457</v>
      </c>
      <c r="AR545" s="589" t="s">
        <v>579</v>
      </c>
      <c r="AS545" s="591" t="s">
        <v>579</v>
      </c>
      <c r="AT545" s="591" t="s">
        <v>579</v>
      </c>
      <c r="AU545" t="s">
        <v>1082</v>
      </c>
      <c r="AV545" t="s">
        <v>24</v>
      </c>
      <c r="AW545" t="s">
        <v>310</v>
      </c>
      <c r="AX545" t="s">
        <v>393</v>
      </c>
      <c r="BA545" s="423">
        <v>69260.110100999998</v>
      </c>
    </row>
    <row r="546" spans="1:53" x14ac:dyDescent="0.35">
      <c r="A546" t="s">
        <v>609</v>
      </c>
      <c r="B546" t="s">
        <v>1083</v>
      </c>
      <c r="C546">
        <v>5</v>
      </c>
      <c r="D546">
        <v>23296606.143702298</v>
      </c>
      <c r="E546">
        <v>1</v>
      </c>
      <c r="F546">
        <v>116483030.718512</v>
      </c>
      <c r="H546">
        <v>23296606.143702298</v>
      </c>
      <c r="I546">
        <v>23296606.143702298</v>
      </c>
      <c r="J546">
        <v>23296606.143702298</v>
      </c>
      <c r="K546">
        <v>23296606.143702298</v>
      </c>
      <c r="L546">
        <v>23296606.143702298</v>
      </c>
      <c r="AN546" t="s">
        <v>752</v>
      </c>
      <c r="AO546" t="s">
        <v>1305</v>
      </c>
      <c r="AP546" t="s">
        <v>436</v>
      </c>
      <c r="AQ546" t="s">
        <v>309</v>
      </c>
      <c r="AR546" s="589" t="s">
        <v>609</v>
      </c>
      <c r="AS546" s="591" t="s">
        <v>609</v>
      </c>
      <c r="AT546" s="591" t="s">
        <v>609</v>
      </c>
      <c r="AU546" t="s">
        <v>609</v>
      </c>
      <c r="AV546" t="s">
        <v>145</v>
      </c>
      <c r="AW546" t="s">
        <v>309</v>
      </c>
      <c r="AX546" t="s">
        <v>393</v>
      </c>
      <c r="BA546" s="423">
        <v>116483030.718512</v>
      </c>
    </row>
    <row r="547" spans="1:53" x14ac:dyDescent="0.35">
      <c r="A547" t="s">
        <v>540</v>
      </c>
      <c r="B547" t="s">
        <v>751</v>
      </c>
      <c r="C547">
        <v>7</v>
      </c>
      <c r="D547">
        <v>59414.52</v>
      </c>
      <c r="E547">
        <v>1</v>
      </c>
      <c r="F547">
        <v>415901.64</v>
      </c>
      <c r="H547">
        <v>59414.52</v>
      </c>
      <c r="I547">
        <v>59414.52</v>
      </c>
      <c r="J547">
        <v>59414.52</v>
      </c>
      <c r="K547">
        <v>59414.52</v>
      </c>
      <c r="L547">
        <v>59414.52</v>
      </c>
      <c r="M547">
        <v>59414.52</v>
      </c>
      <c r="N547">
        <v>59414.52</v>
      </c>
      <c r="AN547" t="s">
        <v>752</v>
      </c>
      <c r="AO547" t="s">
        <v>1306</v>
      </c>
      <c r="AP547" t="s">
        <v>714</v>
      </c>
      <c r="AQ547" t="s">
        <v>310</v>
      </c>
      <c r="AR547" s="589" t="s">
        <v>583</v>
      </c>
      <c r="AS547" s="591" t="s">
        <v>583</v>
      </c>
      <c r="AT547" s="591" t="s">
        <v>583</v>
      </c>
      <c r="AU547" t="s">
        <v>583</v>
      </c>
      <c r="AV547" t="s">
        <v>540</v>
      </c>
      <c r="AW547" t="s">
        <v>310</v>
      </c>
      <c r="AX547" t="s">
        <v>393</v>
      </c>
      <c r="BA547" s="423">
        <v>415901.64</v>
      </c>
    </row>
    <row r="548" spans="1:53" x14ac:dyDescent="0.35">
      <c r="A548" t="s">
        <v>25</v>
      </c>
      <c r="B548" t="s">
        <v>1084</v>
      </c>
      <c r="C548">
        <v>19</v>
      </c>
      <c r="D548">
        <v>44627.444859543801</v>
      </c>
      <c r="E548">
        <v>1</v>
      </c>
      <c r="F548">
        <v>847921.45233133202</v>
      </c>
      <c r="H548">
        <v>44627.444859543801</v>
      </c>
      <c r="I548">
        <v>44627.444859543801</v>
      </c>
      <c r="J548">
        <v>44627.444859543801</v>
      </c>
      <c r="K548">
        <v>44627.444859543801</v>
      </c>
      <c r="L548">
        <v>44627.444859543801</v>
      </c>
      <c r="M548">
        <v>44627.444859543801</v>
      </c>
      <c r="N548">
        <v>44627.444859543801</v>
      </c>
      <c r="O548">
        <v>44627.444859543801</v>
      </c>
      <c r="P548">
        <v>44627.444859543801</v>
      </c>
      <c r="Q548">
        <v>44627.444859543801</v>
      </c>
      <c r="R548">
        <v>44627.444859543801</v>
      </c>
      <c r="S548">
        <v>44627.444859543801</v>
      </c>
      <c r="T548">
        <v>44627.444859543801</v>
      </c>
      <c r="U548">
        <v>44627.444859543801</v>
      </c>
      <c r="V548">
        <v>44627.444859543801</v>
      </c>
      <c r="W548">
        <v>44627.444859543801</v>
      </c>
      <c r="X548">
        <v>44627.444859543801</v>
      </c>
      <c r="Y548">
        <v>44627.444859543801</v>
      </c>
      <c r="Z548">
        <v>44627.444859543801</v>
      </c>
      <c r="AN548" t="s">
        <v>752</v>
      </c>
      <c r="AO548" t="s">
        <v>1306</v>
      </c>
      <c r="AP548" t="s">
        <v>714</v>
      </c>
      <c r="AQ548" t="s">
        <v>310</v>
      </c>
      <c r="AR548" s="589" t="s">
        <v>613</v>
      </c>
      <c r="AS548" s="591" t="s">
        <v>613</v>
      </c>
      <c r="AT548" s="591" t="s">
        <v>613</v>
      </c>
      <c r="AU548" t="s">
        <v>1084</v>
      </c>
      <c r="AV548" t="s">
        <v>25</v>
      </c>
      <c r="AW548" t="s">
        <v>310</v>
      </c>
      <c r="AX548" t="s">
        <v>393</v>
      </c>
      <c r="BA548" s="423">
        <v>847921.45233133202</v>
      </c>
    </row>
    <row r="549" spans="1:53" x14ac:dyDescent="0.35">
      <c r="A549" t="s">
        <v>25</v>
      </c>
      <c r="B549" t="s">
        <v>813</v>
      </c>
      <c r="C549">
        <v>8</v>
      </c>
      <c r="D549">
        <v>2637.0165252000002</v>
      </c>
      <c r="E549">
        <v>1</v>
      </c>
      <c r="F549">
        <v>21096.132201600001</v>
      </c>
      <c r="H549">
        <v>2637.0165252000002</v>
      </c>
      <c r="I549">
        <v>2637.0165252000002</v>
      </c>
      <c r="J549">
        <v>2637.0165252000002</v>
      </c>
      <c r="K549">
        <v>2637.0165252000002</v>
      </c>
      <c r="L549">
        <v>2637.0165252000002</v>
      </c>
      <c r="M549">
        <v>2637.0165252000002</v>
      </c>
      <c r="N549">
        <v>2637.0165252000002</v>
      </c>
      <c r="O549">
        <v>2637.0165252000002</v>
      </c>
      <c r="AN549" t="s">
        <v>752</v>
      </c>
      <c r="AO549" t="s">
        <v>1306</v>
      </c>
      <c r="AP549" t="s">
        <v>714</v>
      </c>
      <c r="AQ549" t="s">
        <v>310</v>
      </c>
      <c r="AR549" s="589" t="s">
        <v>571</v>
      </c>
      <c r="AS549" s="591" t="s">
        <v>571</v>
      </c>
      <c r="AT549" s="591" t="s">
        <v>571</v>
      </c>
      <c r="AU549" t="s">
        <v>813</v>
      </c>
      <c r="AV549" t="s">
        <v>25</v>
      </c>
      <c r="AW549" t="s">
        <v>310</v>
      </c>
      <c r="AX549" t="s">
        <v>393</v>
      </c>
      <c r="BA549" s="423">
        <v>21096.132201600001</v>
      </c>
    </row>
    <row r="550" spans="1:53" x14ac:dyDescent="0.35">
      <c r="A550" t="s">
        <v>25</v>
      </c>
      <c r="B550" t="s">
        <v>1085</v>
      </c>
      <c r="C550">
        <v>2</v>
      </c>
      <c r="D550">
        <v>114.6528924</v>
      </c>
      <c r="E550">
        <v>1</v>
      </c>
      <c r="F550">
        <v>229.3057848</v>
      </c>
      <c r="H550">
        <v>114.6528924</v>
      </c>
      <c r="I550">
        <v>114.6528924</v>
      </c>
      <c r="AN550" t="s">
        <v>752</v>
      </c>
      <c r="AO550" t="s">
        <v>1306</v>
      </c>
      <c r="AP550" t="s">
        <v>714</v>
      </c>
      <c r="AQ550" t="s">
        <v>310</v>
      </c>
      <c r="AR550" s="589" t="s">
        <v>571</v>
      </c>
      <c r="AS550" s="591" t="s">
        <v>571</v>
      </c>
      <c r="AT550" s="591" t="s">
        <v>571</v>
      </c>
      <c r="AU550" t="s">
        <v>1085</v>
      </c>
      <c r="AV550" t="s">
        <v>25</v>
      </c>
      <c r="AW550" t="s">
        <v>310</v>
      </c>
      <c r="AX550" t="s">
        <v>393</v>
      </c>
      <c r="BA550" s="423">
        <v>229.3057848</v>
      </c>
    </row>
    <row r="551" spans="1:53" x14ac:dyDescent="0.35">
      <c r="A551" t="s">
        <v>25</v>
      </c>
      <c r="B551" t="s">
        <v>602</v>
      </c>
      <c r="C551">
        <v>11</v>
      </c>
      <c r="D551">
        <v>62833.336740936204</v>
      </c>
      <c r="E551">
        <v>1</v>
      </c>
      <c r="F551">
        <v>691166.70415029803</v>
      </c>
      <c r="H551">
        <v>62833.336740936204</v>
      </c>
      <c r="I551">
        <v>62833.336740936204</v>
      </c>
      <c r="J551">
        <v>62833.336740936204</v>
      </c>
      <c r="K551">
        <v>62833.336740936204</v>
      </c>
      <c r="L551">
        <v>62833.336740936204</v>
      </c>
      <c r="M551">
        <v>62833.336740936204</v>
      </c>
      <c r="N551">
        <v>62833.336740936204</v>
      </c>
      <c r="O551">
        <v>62833.336740936204</v>
      </c>
      <c r="P551">
        <v>62833.336740936204</v>
      </c>
      <c r="Q551">
        <v>62833.336740936204</v>
      </c>
      <c r="R551">
        <v>62833.336740936204</v>
      </c>
      <c r="AN551" t="s">
        <v>752</v>
      </c>
      <c r="AO551" t="s">
        <v>1306</v>
      </c>
      <c r="AP551" t="s">
        <v>714</v>
      </c>
      <c r="AQ551" t="s">
        <v>310</v>
      </c>
      <c r="AR551" s="589" t="s">
        <v>602</v>
      </c>
      <c r="AS551" s="591" t="s">
        <v>602</v>
      </c>
      <c r="AT551" s="591" t="s">
        <v>602</v>
      </c>
      <c r="AU551" t="s">
        <v>602</v>
      </c>
      <c r="AV551" t="s">
        <v>25</v>
      </c>
      <c r="AW551" t="s">
        <v>310</v>
      </c>
      <c r="AX551" t="s">
        <v>393</v>
      </c>
      <c r="BA551" s="423">
        <v>691166.70415029803</v>
      </c>
    </row>
    <row r="552" spans="1:53" x14ac:dyDescent="0.35">
      <c r="A552" t="s">
        <v>142</v>
      </c>
      <c r="B552" t="s">
        <v>688</v>
      </c>
      <c r="C552">
        <v>15</v>
      </c>
      <c r="E552">
        <v>1</v>
      </c>
      <c r="AN552" t="s">
        <v>752</v>
      </c>
      <c r="AO552" t="s">
        <v>1306</v>
      </c>
      <c r="AP552" t="s">
        <v>714</v>
      </c>
      <c r="AQ552" t="s">
        <v>310</v>
      </c>
      <c r="AR552" s="589" t="s">
        <v>156</v>
      </c>
      <c r="AS552" s="591" t="s">
        <v>156</v>
      </c>
      <c r="AT552" s="591" t="s">
        <v>156</v>
      </c>
      <c r="AU552" t="s">
        <v>156</v>
      </c>
      <c r="AV552" t="s">
        <v>142</v>
      </c>
      <c r="AW552" t="s">
        <v>310</v>
      </c>
      <c r="AX552" t="s">
        <v>393</v>
      </c>
      <c r="BA552" s="423">
        <v>0</v>
      </c>
    </row>
    <row r="553" spans="1:53" x14ac:dyDescent="0.35">
      <c r="A553" t="s">
        <v>142</v>
      </c>
      <c r="B553" t="s">
        <v>691</v>
      </c>
      <c r="C553">
        <v>10</v>
      </c>
      <c r="D553">
        <v>178.598461642302</v>
      </c>
      <c r="E553">
        <v>1</v>
      </c>
      <c r="F553">
        <v>1785.98461642302</v>
      </c>
      <c r="H553">
        <v>178.598461642302</v>
      </c>
      <c r="I553">
        <v>178.598461642302</v>
      </c>
      <c r="J553">
        <v>178.598461642302</v>
      </c>
      <c r="K553">
        <v>178.598461642302</v>
      </c>
      <c r="L553">
        <v>178.598461642302</v>
      </c>
      <c r="M553">
        <v>178.598461642302</v>
      </c>
      <c r="N553">
        <v>178.598461642302</v>
      </c>
      <c r="O553">
        <v>178.598461642302</v>
      </c>
      <c r="P553">
        <v>178.598461642302</v>
      </c>
      <c r="Q553">
        <v>178.598461642302</v>
      </c>
      <c r="AN553" t="s">
        <v>752</v>
      </c>
      <c r="AO553" t="s">
        <v>1306</v>
      </c>
      <c r="AP553" t="s">
        <v>714</v>
      </c>
      <c r="AQ553" t="s">
        <v>310</v>
      </c>
      <c r="AR553" s="589" t="s">
        <v>814</v>
      </c>
      <c r="AS553" s="591" t="s">
        <v>814</v>
      </c>
      <c r="AT553" s="591" t="s">
        <v>814</v>
      </c>
      <c r="AU553" t="s">
        <v>814</v>
      </c>
      <c r="AV553" t="s">
        <v>142</v>
      </c>
      <c r="AW553" t="s">
        <v>310</v>
      </c>
      <c r="AX553" t="s">
        <v>393</v>
      </c>
      <c r="BA553" s="423">
        <v>1785.98461642302</v>
      </c>
    </row>
    <row r="554" spans="1:53" x14ac:dyDescent="0.35">
      <c r="A554" t="s">
        <v>142</v>
      </c>
      <c r="B554" t="s">
        <v>692</v>
      </c>
      <c r="C554">
        <v>10</v>
      </c>
      <c r="D554">
        <v>254.98763675550001</v>
      </c>
      <c r="E554">
        <v>1</v>
      </c>
      <c r="F554">
        <v>2549.8763675549999</v>
      </c>
      <c r="H554">
        <v>254.98763675550001</v>
      </c>
      <c r="I554">
        <v>254.98763675550001</v>
      </c>
      <c r="J554">
        <v>254.98763675550001</v>
      </c>
      <c r="K554">
        <v>254.98763675550001</v>
      </c>
      <c r="L554">
        <v>254.98763675550001</v>
      </c>
      <c r="M554">
        <v>254.98763675550001</v>
      </c>
      <c r="N554">
        <v>254.98763675550001</v>
      </c>
      <c r="O554">
        <v>254.98763675550001</v>
      </c>
      <c r="P554">
        <v>254.98763675550001</v>
      </c>
      <c r="Q554">
        <v>254.98763675550001</v>
      </c>
      <c r="AN554" t="s">
        <v>752</v>
      </c>
      <c r="AO554" t="s">
        <v>1306</v>
      </c>
      <c r="AP554" t="s">
        <v>714</v>
      </c>
      <c r="AQ554" t="s">
        <v>310</v>
      </c>
      <c r="AR554" s="589" t="s">
        <v>814</v>
      </c>
      <c r="AS554" s="591" t="s">
        <v>814</v>
      </c>
      <c r="AT554" s="591" t="s">
        <v>814</v>
      </c>
      <c r="AU554" t="s">
        <v>814</v>
      </c>
      <c r="AV554" t="s">
        <v>142</v>
      </c>
      <c r="AW554" t="s">
        <v>310</v>
      </c>
      <c r="AX554" t="s">
        <v>393</v>
      </c>
      <c r="BA554" s="423">
        <v>2549.8763675549999</v>
      </c>
    </row>
    <row r="555" spans="1:53" x14ac:dyDescent="0.35">
      <c r="A555" t="s">
        <v>142</v>
      </c>
      <c r="B555" t="s">
        <v>595</v>
      </c>
      <c r="C555">
        <v>10</v>
      </c>
      <c r="D555">
        <v>6019.7737565834695</v>
      </c>
      <c r="E555">
        <v>1</v>
      </c>
      <c r="F555">
        <v>60197.737565834701</v>
      </c>
      <c r="H555">
        <v>6019.7737565834695</v>
      </c>
      <c r="I555">
        <v>6019.7737565834695</v>
      </c>
      <c r="J555">
        <v>6019.7737565834695</v>
      </c>
      <c r="K555">
        <v>6019.7737565834695</v>
      </c>
      <c r="L555">
        <v>6019.7737565834695</v>
      </c>
      <c r="M555">
        <v>6019.7737565834695</v>
      </c>
      <c r="N555">
        <v>6019.7737565834695</v>
      </c>
      <c r="O555">
        <v>6019.7737565834695</v>
      </c>
      <c r="P555">
        <v>6019.7737565834695</v>
      </c>
      <c r="Q555">
        <v>6019.7737565834695</v>
      </c>
      <c r="AN555" t="s">
        <v>752</v>
      </c>
      <c r="AO555" t="s">
        <v>1306</v>
      </c>
      <c r="AP555" t="s">
        <v>714</v>
      </c>
      <c r="AQ555" t="s">
        <v>310</v>
      </c>
      <c r="AR555" s="589" t="s">
        <v>595</v>
      </c>
      <c r="AS555" s="591" t="s">
        <v>595</v>
      </c>
      <c r="AT555" s="591" t="s">
        <v>595</v>
      </c>
      <c r="AU555" t="s">
        <v>595</v>
      </c>
      <c r="AV555" t="s">
        <v>142</v>
      </c>
      <c r="AW555" t="s">
        <v>310</v>
      </c>
      <c r="AX555" t="s">
        <v>393</v>
      </c>
      <c r="BA555" s="423">
        <v>60197.737565834701</v>
      </c>
    </row>
    <row r="556" spans="1:53" x14ac:dyDescent="0.35">
      <c r="A556" t="s">
        <v>24</v>
      </c>
      <c r="B556" t="s">
        <v>810</v>
      </c>
      <c r="C556">
        <v>6.1</v>
      </c>
      <c r="D556">
        <v>21294.283725000001</v>
      </c>
      <c r="E556">
        <v>1</v>
      </c>
      <c r="F556">
        <v>109972.1806425</v>
      </c>
      <c r="H556">
        <v>21294.283725000001</v>
      </c>
      <c r="I556">
        <v>21294.283725000001</v>
      </c>
      <c r="J556">
        <v>21294.283725000001</v>
      </c>
      <c r="K556">
        <v>21294.283725000001</v>
      </c>
      <c r="L556">
        <v>21294.283725000001</v>
      </c>
      <c r="M556">
        <v>3182.510925</v>
      </c>
      <c r="N556">
        <v>318.251092499999</v>
      </c>
      <c r="AN556" t="s">
        <v>752</v>
      </c>
      <c r="AO556" t="s">
        <v>1306</v>
      </c>
      <c r="AP556" t="s">
        <v>714</v>
      </c>
      <c r="AQ556" t="s">
        <v>310</v>
      </c>
      <c r="AR556" s="589" t="s">
        <v>569</v>
      </c>
      <c r="AS556" s="591" t="s">
        <v>569</v>
      </c>
      <c r="AT556" s="591" t="s">
        <v>1343</v>
      </c>
      <c r="AU556" t="s">
        <v>810</v>
      </c>
      <c r="AV556" t="s">
        <v>24</v>
      </c>
      <c r="AW556" t="s">
        <v>310</v>
      </c>
      <c r="AX556" t="s">
        <v>393</v>
      </c>
      <c r="BA556" s="423">
        <v>109972.1806425</v>
      </c>
    </row>
    <row r="557" spans="1:53" x14ac:dyDescent="0.35">
      <c r="A557" t="s">
        <v>24</v>
      </c>
      <c r="B557" t="s">
        <v>808</v>
      </c>
      <c r="C557">
        <v>10</v>
      </c>
      <c r="D557">
        <v>303687.62572410097</v>
      </c>
      <c r="E557">
        <v>1</v>
      </c>
      <c r="F557">
        <v>1744636.60405623</v>
      </c>
      <c r="H557">
        <v>303687.62572410097</v>
      </c>
      <c r="I557">
        <v>303687.62572410097</v>
      </c>
      <c r="J557">
        <v>303687.62572410097</v>
      </c>
      <c r="K557">
        <v>303687.62572410097</v>
      </c>
      <c r="L557">
        <v>303687.62572410097</v>
      </c>
      <c r="M557">
        <v>45239.695087145999</v>
      </c>
      <c r="N557">
        <v>45239.695087145999</v>
      </c>
      <c r="O557">
        <v>45239.695087145999</v>
      </c>
      <c r="P557">
        <v>45239.695087145999</v>
      </c>
      <c r="Q557">
        <v>45239.695087145999</v>
      </c>
      <c r="AN557" t="s">
        <v>752</v>
      </c>
      <c r="AO557" t="s">
        <v>1306</v>
      </c>
      <c r="AP557" t="s">
        <v>714</v>
      </c>
      <c r="AQ557" t="s">
        <v>310</v>
      </c>
      <c r="AR557" s="589" t="s">
        <v>569</v>
      </c>
      <c r="AS557" s="591" t="s">
        <v>569</v>
      </c>
      <c r="AT557" s="591" t="s">
        <v>1343</v>
      </c>
      <c r="AU557" t="s">
        <v>808</v>
      </c>
      <c r="AV557" t="s">
        <v>24</v>
      </c>
      <c r="AW557" t="s">
        <v>310</v>
      </c>
      <c r="AX557" t="s">
        <v>393</v>
      </c>
      <c r="BA557" s="423">
        <v>1744636.60405623</v>
      </c>
    </row>
    <row r="558" spans="1:53" x14ac:dyDescent="0.35">
      <c r="A558" t="s">
        <v>24</v>
      </c>
      <c r="B558" t="s">
        <v>811</v>
      </c>
      <c r="C558">
        <v>6.1</v>
      </c>
      <c r="D558">
        <v>11233.5201</v>
      </c>
      <c r="E558">
        <v>1</v>
      </c>
      <c r="F558">
        <v>38663.838378</v>
      </c>
      <c r="H558">
        <v>11233.5201</v>
      </c>
      <c r="I558">
        <v>11233.5201</v>
      </c>
      <c r="J558">
        <v>3950.43858</v>
      </c>
      <c r="K558">
        <v>3950.43858</v>
      </c>
      <c r="L558">
        <v>3950.43858</v>
      </c>
      <c r="M558">
        <v>3950.43858</v>
      </c>
      <c r="N558">
        <v>395.04385799999898</v>
      </c>
      <c r="AN558" t="s">
        <v>752</v>
      </c>
      <c r="AO558" t="s">
        <v>1306</v>
      </c>
      <c r="AP558" t="s">
        <v>714</v>
      </c>
      <c r="AQ558" t="s">
        <v>310</v>
      </c>
      <c r="AR558" s="589" t="s">
        <v>569</v>
      </c>
      <c r="AS558" s="591" t="s">
        <v>569</v>
      </c>
      <c r="AT558" s="591" t="s">
        <v>1345</v>
      </c>
      <c r="AU558" t="s">
        <v>811</v>
      </c>
      <c r="AV558" t="s">
        <v>24</v>
      </c>
      <c r="AW558" t="s">
        <v>310</v>
      </c>
      <c r="AX558" t="s">
        <v>393</v>
      </c>
      <c r="BA558" s="423">
        <v>38663.838378</v>
      </c>
    </row>
    <row r="559" spans="1:53" x14ac:dyDescent="0.35">
      <c r="A559" t="s">
        <v>24</v>
      </c>
      <c r="B559" t="s">
        <v>809</v>
      </c>
      <c r="C559">
        <v>10</v>
      </c>
      <c r="D559">
        <v>341607.80302951502</v>
      </c>
      <c r="E559">
        <v>1</v>
      </c>
      <c r="F559">
        <v>1606608.1137330199</v>
      </c>
      <c r="H559">
        <v>341607.80302951502</v>
      </c>
      <c r="I559">
        <v>341607.80302951502</v>
      </c>
      <c r="J559">
        <v>115424.063459249</v>
      </c>
      <c r="K559">
        <v>115424.063459249</v>
      </c>
      <c r="L559">
        <v>115424.063459249</v>
      </c>
      <c r="M559">
        <v>115424.063459249</v>
      </c>
      <c r="N559">
        <v>115424.063459249</v>
      </c>
      <c r="O559">
        <v>115424.063459249</v>
      </c>
      <c r="P559">
        <v>115424.063459249</v>
      </c>
      <c r="Q559">
        <v>115424.063459249</v>
      </c>
      <c r="AN559" t="s">
        <v>752</v>
      </c>
      <c r="AO559" t="s">
        <v>1306</v>
      </c>
      <c r="AP559" t="s">
        <v>714</v>
      </c>
      <c r="AQ559" t="s">
        <v>310</v>
      </c>
      <c r="AR559" s="589" t="s">
        <v>569</v>
      </c>
      <c r="AS559" s="591" t="s">
        <v>569</v>
      </c>
      <c r="AT559" s="591" t="s">
        <v>1345</v>
      </c>
      <c r="AU559" t="s">
        <v>809</v>
      </c>
      <c r="AV559" t="s">
        <v>24</v>
      </c>
      <c r="AW559" t="s">
        <v>310</v>
      </c>
      <c r="AX559" t="s">
        <v>393</v>
      </c>
      <c r="BA559" s="423">
        <v>1606608.1137330199</v>
      </c>
    </row>
    <row r="560" spans="1:53" x14ac:dyDescent="0.35">
      <c r="A560" t="s">
        <v>541</v>
      </c>
      <c r="B560" t="s">
        <v>608</v>
      </c>
      <c r="C560">
        <v>20</v>
      </c>
      <c r="D560">
        <v>692501.480770936</v>
      </c>
      <c r="E560">
        <v>1</v>
      </c>
      <c r="F560">
        <v>12439497.766539101</v>
      </c>
      <c r="H560">
        <v>692501.480770936</v>
      </c>
      <c r="I560">
        <v>692501.480770936</v>
      </c>
      <c r="J560">
        <v>692501.480770936</v>
      </c>
      <c r="K560">
        <v>692501.480770936</v>
      </c>
      <c r="L560">
        <v>692501.480770936</v>
      </c>
      <c r="M560">
        <v>692501.480770936</v>
      </c>
      <c r="N560">
        <v>692501.480770936</v>
      </c>
      <c r="O560">
        <v>692501.480770936</v>
      </c>
      <c r="P560">
        <v>692501.480770936</v>
      </c>
      <c r="Q560">
        <v>692501.480770936</v>
      </c>
      <c r="R560">
        <v>556044.30375204503</v>
      </c>
      <c r="S560">
        <v>556044.30375204503</v>
      </c>
      <c r="T560">
        <v>556044.30375204503</v>
      </c>
      <c r="U560">
        <v>549478.57822479599</v>
      </c>
      <c r="V560">
        <v>549478.57822479599</v>
      </c>
      <c r="W560">
        <v>549478.57822479599</v>
      </c>
      <c r="X560">
        <v>549478.57822479599</v>
      </c>
      <c r="Y560">
        <v>549478.57822479599</v>
      </c>
      <c r="Z560">
        <v>549478.57822479599</v>
      </c>
      <c r="AA560">
        <v>549478.57822479599</v>
      </c>
      <c r="AN560" t="s">
        <v>752</v>
      </c>
      <c r="AO560" t="s">
        <v>1306</v>
      </c>
      <c r="AP560" t="s">
        <v>714</v>
      </c>
      <c r="AQ560" t="s">
        <v>310</v>
      </c>
      <c r="AR560" s="589" t="s">
        <v>608</v>
      </c>
      <c r="AS560" s="591" t="s">
        <v>608</v>
      </c>
      <c r="AT560" s="591" t="s">
        <v>608</v>
      </c>
      <c r="AU560" t="s">
        <v>608</v>
      </c>
      <c r="AV560" t="s">
        <v>541</v>
      </c>
      <c r="AW560" t="s">
        <v>310</v>
      </c>
      <c r="AX560" t="s">
        <v>393</v>
      </c>
      <c r="BA560" s="423">
        <v>12439497.766539101</v>
      </c>
    </row>
    <row r="561" spans="1:53" x14ac:dyDescent="0.35">
      <c r="A561" t="s">
        <v>541</v>
      </c>
      <c r="B561" t="s">
        <v>684</v>
      </c>
      <c r="C561">
        <v>20</v>
      </c>
      <c r="D561">
        <v>2510.9979474083598</v>
      </c>
      <c r="E561">
        <v>1</v>
      </c>
      <c r="F561">
        <v>46163.781181517101</v>
      </c>
      <c r="H561">
        <v>2510.9979474083598</v>
      </c>
      <c r="I561">
        <v>2510.9979474083598</v>
      </c>
      <c r="J561">
        <v>2510.9979474083598</v>
      </c>
      <c r="K561">
        <v>2510.9979474083598</v>
      </c>
      <c r="L561">
        <v>2510.9979474083598</v>
      </c>
      <c r="M561">
        <v>2510.9979474083598</v>
      </c>
      <c r="N561">
        <v>2510.9979474083598</v>
      </c>
      <c r="O561">
        <v>2510.9979474083598</v>
      </c>
      <c r="P561">
        <v>2510.9979474083598</v>
      </c>
      <c r="Q561">
        <v>2510.9979474083598</v>
      </c>
      <c r="R561">
        <v>2118.45020301352</v>
      </c>
      <c r="S561">
        <v>2118.45020301352</v>
      </c>
      <c r="T561">
        <v>2118.45020301352</v>
      </c>
      <c r="U561">
        <v>2099.7787283418502</v>
      </c>
      <c r="V561">
        <v>2099.7787283418502</v>
      </c>
      <c r="W561">
        <v>2099.7787283418502</v>
      </c>
      <c r="X561">
        <v>2099.7787283418502</v>
      </c>
      <c r="Y561">
        <v>2099.7787283418502</v>
      </c>
      <c r="Z561">
        <v>2099.7787283418502</v>
      </c>
      <c r="AA561">
        <v>2099.7787283418502</v>
      </c>
      <c r="AN561" t="s">
        <v>752</v>
      </c>
      <c r="AO561" t="s">
        <v>1306</v>
      </c>
      <c r="AP561" t="s">
        <v>714</v>
      </c>
      <c r="AQ561" t="s">
        <v>310</v>
      </c>
      <c r="AR561" s="589" t="s">
        <v>600</v>
      </c>
      <c r="AS561" s="591" t="s">
        <v>600</v>
      </c>
      <c r="AT561" s="591" t="s">
        <v>600</v>
      </c>
      <c r="AU561" t="s">
        <v>684</v>
      </c>
      <c r="AV561" t="s">
        <v>541</v>
      </c>
      <c r="AW561" t="s">
        <v>310</v>
      </c>
      <c r="AX561" t="s">
        <v>393</v>
      </c>
      <c r="BA561" s="423">
        <v>46163.781181517101</v>
      </c>
    </row>
    <row r="562" spans="1:53" x14ac:dyDescent="0.35">
      <c r="A562" t="s">
        <v>541</v>
      </c>
      <c r="B562" t="s">
        <v>681</v>
      </c>
      <c r="C562">
        <v>20</v>
      </c>
      <c r="D562">
        <v>368370.07475198101</v>
      </c>
      <c r="E562">
        <v>1</v>
      </c>
      <c r="F562">
        <v>6690091.4467488201</v>
      </c>
      <c r="H562">
        <v>368370.07475198101</v>
      </c>
      <c r="I562">
        <v>368370.07475198101</v>
      </c>
      <c r="J562">
        <v>368370.07475198101</v>
      </c>
      <c r="K562">
        <v>368370.07475198101</v>
      </c>
      <c r="L562">
        <v>368370.07475198101</v>
      </c>
      <c r="M562">
        <v>368370.07475198101</v>
      </c>
      <c r="N562">
        <v>368370.07475198101</v>
      </c>
      <c r="O562">
        <v>368370.07475198101</v>
      </c>
      <c r="P562">
        <v>368370.07475198101</v>
      </c>
      <c r="Q562">
        <v>368370.07475198101</v>
      </c>
      <c r="R562">
        <v>302179.68227450899</v>
      </c>
      <c r="S562">
        <v>302179.68227450899</v>
      </c>
      <c r="T562">
        <v>302179.68227450899</v>
      </c>
      <c r="U562">
        <v>299978.80748649797</v>
      </c>
      <c r="V562">
        <v>299978.80748649797</v>
      </c>
      <c r="W562">
        <v>299978.80748649797</v>
      </c>
      <c r="X562">
        <v>299978.80748649797</v>
      </c>
      <c r="Y562">
        <v>299978.80748649797</v>
      </c>
      <c r="Z562">
        <v>299978.80748649797</v>
      </c>
      <c r="AA562">
        <v>299978.80748649797</v>
      </c>
      <c r="AN562" t="s">
        <v>752</v>
      </c>
      <c r="AO562" t="s">
        <v>1306</v>
      </c>
      <c r="AP562" t="s">
        <v>714</v>
      </c>
      <c r="AQ562" t="s">
        <v>310</v>
      </c>
      <c r="AR562" s="589" t="s">
        <v>600</v>
      </c>
      <c r="AS562" s="591" t="s">
        <v>600</v>
      </c>
      <c r="AT562" s="591" t="s">
        <v>600</v>
      </c>
      <c r="AU562" t="s">
        <v>681</v>
      </c>
      <c r="AV562" t="s">
        <v>541</v>
      </c>
      <c r="AW562" t="s">
        <v>310</v>
      </c>
      <c r="AX562" t="s">
        <v>393</v>
      </c>
      <c r="BA562" s="423">
        <v>6690091.4467488201</v>
      </c>
    </row>
    <row r="563" spans="1:53" x14ac:dyDescent="0.35">
      <c r="A563" t="s">
        <v>541</v>
      </c>
      <c r="B563" t="s">
        <v>680</v>
      </c>
      <c r="C563">
        <v>20</v>
      </c>
      <c r="D563">
        <v>298360.51720504602</v>
      </c>
      <c r="E563">
        <v>1</v>
      </c>
      <c r="F563">
        <v>5425963.5839097202</v>
      </c>
      <c r="H563">
        <v>298360.51720504602</v>
      </c>
      <c r="I563">
        <v>298360.51720504602</v>
      </c>
      <c r="J563">
        <v>298360.51720504602</v>
      </c>
      <c r="K563">
        <v>298360.51720504602</v>
      </c>
      <c r="L563">
        <v>298360.51720504602</v>
      </c>
      <c r="M563">
        <v>298360.51720504602</v>
      </c>
      <c r="N563">
        <v>298360.51720504602</v>
      </c>
      <c r="O563">
        <v>298360.51720504602</v>
      </c>
      <c r="P563">
        <v>298360.51720504602</v>
      </c>
      <c r="Q563">
        <v>298360.51720504602</v>
      </c>
      <c r="R563">
        <v>245819.57997821001</v>
      </c>
      <c r="S563">
        <v>245819.57997821001</v>
      </c>
      <c r="T563">
        <v>245819.57997821001</v>
      </c>
      <c r="U563">
        <v>243557.095989233</v>
      </c>
      <c r="V563">
        <v>243557.095989233</v>
      </c>
      <c r="W563">
        <v>243557.095989233</v>
      </c>
      <c r="X563">
        <v>243557.095989233</v>
      </c>
      <c r="Y563">
        <v>243557.095989233</v>
      </c>
      <c r="Z563">
        <v>243557.095989233</v>
      </c>
      <c r="AA563">
        <v>243557.095989233</v>
      </c>
      <c r="AN563" t="s">
        <v>752</v>
      </c>
      <c r="AO563" t="s">
        <v>1306</v>
      </c>
      <c r="AP563" t="s">
        <v>714</v>
      </c>
      <c r="AQ563" t="s">
        <v>310</v>
      </c>
      <c r="AR563" s="589" t="s">
        <v>600</v>
      </c>
      <c r="AS563" s="591" t="s">
        <v>600</v>
      </c>
      <c r="AT563" s="591" t="s">
        <v>600</v>
      </c>
      <c r="AU563" t="s">
        <v>680</v>
      </c>
      <c r="AV563" t="s">
        <v>541</v>
      </c>
      <c r="AW563" t="s">
        <v>310</v>
      </c>
      <c r="AX563" t="s">
        <v>393</v>
      </c>
      <c r="BA563" s="423">
        <v>5425963.5839097202</v>
      </c>
    </row>
    <row r="564" spans="1:53" x14ac:dyDescent="0.35">
      <c r="A564" t="s">
        <v>541</v>
      </c>
      <c r="B564" t="s">
        <v>1086</v>
      </c>
      <c r="C564">
        <v>20</v>
      </c>
      <c r="D564">
        <v>2273.9130543350402</v>
      </c>
      <c r="E564">
        <v>1</v>
      </c>
      <c r="F564">
        <v>40542.579675584697</v>
      </c>
      <c r="H564">
        <v>2273.9130543350402</v>
      </c>
      <c r="I564">
        <v>2273.9130543350402</v>
      </c>
      <c r="J564">
        <v>2273.9130543350402</v>
      </c>
      <c r="K564">
        <v>2273.9130543350402</v>
      </c>
      <c r="L564">
        <v>2273.9130543350402</v>
      </c>
      <c r="M564">
        <v>2273.9130543350402</v>
      </c>
      <c r="N564">
        <v>2273.9130543350402</v>
      </c>
      <c r="O564">
        <v>2273.9130543350402</v>
      </c>
      <c r="P564">
        <v>2273.9130543350402</v>
      </c>
      <c r="Q564">
        <v>2273.9130543350402</v>
      </c>
      <c r="R564">
        <v>1790.13248962343</v>
      </c>
      <c r="S564">
        <v>1790.13248962343</v>
      </c>
      <c r="T564">
        <v>1790.13248962343</v>
      </c>
      <c r="U564">
        <v>1776.15023762343</v>
      </c>
      <c r="V564">
        <v>1776.15023762343</v>
      </c>
      <c r="W564">
        <v>1776.15023762343</v>
      </c>
      <c r="X564">
        <v>1776.15023762343</v>
      </c>
      <c r="Y564">
        <v>1776.15023762343</v>
      </c>
      <c r="Z564">
        <v>1776.15023762343</v>
      </c>
      <c r="AA564">
        <v>1776.15023762343</v>
      </c>
      <c r="AN564" t="s">
        <v>752</v>
      </c>
      <c r="AO564" t="s">
        <v>1306</v>
      </c>
      <c r="AP564" t="s">
        <v>714</v>
      </c>
      <c r="AQ564" t="s">
        <v>310</v>
      </c>
      <c r="AR564" s="589" t="s">
        <v>600</v>
      </c>
      <c r="AS564" s="591" t="s">
        <v>600</v>
      </c>
      <c r="AT564" s="591" t="s">
        <v>600</v>
      </c>
      <c r="AU564" t="s">
        <v>1086</v>
      </c>
      <c r="AV564" t="s">
        <v>541</v>
      </c>
      <c r="AW564" t="s">
        <v>310</v>
      </c>
      <c r="AX564" t="s">
        <v>393</v>
      </c>
      <c r="BA564" s="423">
        <v>40542.579675584697</v>
      </c>
    </row>
    <row r="565" spans="1:53" x14ac:dyDescent="0.35">
      <c r="A565" t="s">
        <v>750</v>
      </c>
      <c r="B565" t="s">
        <v>604</v>
      </c>
      <c r="C565">
        <v>22</v>
      </c>
      <c r="D565">
        <v>2569.4</v>
      </c>
      <c r="E565">
        <v>1</v>
      </c>
      <c r="F565">
        <v>56526.8</v>
      </c>
      <c r="H565">
        <v>2569.4</v>
      </c>
      <c r="I565">
        <v>2569.4</v>
      </c>
      <c r="J565">
        <v>2569.4</v>
      </c>
      <c r="K565">
        <v>2569.4</v>
      </c>
      <c r="L565">
        <v>2569.4</v>
      </c>
      <c r="M565">
        <v>2569.4</v>
      </c>
      <c r="N565">
        <v>2569.4</v>
      </c>
      <c r="O565">
        <v>2569.4</v>
      </c>
      <c r="P565">
        <v>2569.4</v>
      </c>
      <c r="Q565">
        <v>2569.4</v>
      </c>
      <c r="R565">
        <v>2569.4</v>
      </c>
      <c r="S565">
        <v>2569.4</v>
      </c>
      <c r="T565">
        <v>2569.4</v>
      </c>
      <c r="U565">
        <v>2569.4</v>
      </c>
      <c r="V565">
        <v>2569.4</v>
      </c>
      <c r="W565">
        <v>2569.4</v>
      </c>
      <c r="X565">
        <v>2569.4</v>
      </c>
      <c r="Y565">
        <v>2569.4</v>
      </c>
      <c r="Z565">
        <v>2569.4</v>
      </c>
      <c r="AA565">
        <v>2569.4</v>
      </c>
      <c r="AB565">
        <v>2569.4</v>
      </c>
      <c r="AC565">
        <v>2569.4</v>
      </c>
      <c r="AN565" t="s">
        <v>752</v>
      </c>
      <c r="AO565" t="s">
        <v>1307</v>
      </c>
      <c r="AP565" t="s">
        <v>715</v>
      </c>
      <c r="AQ565" t="s">
        <v>310</v>
      </c>
      <c r="AR565" s="589" t="s">
        <v>754</v>
      </c>
      <c r="AS565" s="591" t="s">
        <v>1339</v>
      </c>
      <c r="AT565" s="591" t="s">
        <v>1339</v>
      </c>
      <c r="AU565" t="s">
        <v>604</v>
      </c>
      <c r="AV565" t="s">
        <v>141</v>
      </c>
      <c r="AW565" t="s">
        <v>310</v>
      </c>
      <c r="AX565" t="s">
        <v>393</v>
      </c>
      <c r="BA565" s="423">
        <v>56526.8</v>
      </c>
    </row>
    <row r="566" spans="1:53" x14ac:dyDescent="0.35">
      <c r="A566" t="s">
        <v>750</v>
      </c>
      <c r="B566" t="s">
        <v>1087</v>
      </c>
      <c r="C566">
        <v>17</v>
      </c>
      <c r="D566">
        <v>100175</v>
      </c>
      <c r="E566">
        <v>1</v>
      </c>
      <c r="F566">
        <v>710897.1</v>
      </c>
      <c r="H566">
        <v>100175</v>
      </c>
      <c r="I566">
        <v>100175</v>
      </c>
      <c r="J566">
        <v>100175</v>
      </c>
      <c r="K566">
        <v>100175</v>
      </c>
      <c r="L566">
        <v>100175</v>
      </c>
      <c r="M566">
        <v>100175</v>
      </c>
      <c r="N566">
        <v>9986.1</v>
      </c>
      <c r="O566">
        <v>9986.1</v>
      </c>
      <c r="P566">
        <v>9986.1</v>
      </c>
      <c r="Q566">
        <v>9986.1</v>
      </c>
      <c r="R566">
        <v>9986.1</v>
      </c>
      <c r="S566">
        <v>9986.1</v>
      </c>
      <c r="T566">
        <v>9986.1</v>
      </c>
      <c r="U566">
        <v>9986.1</v>
      </c>
      <c r="V566">
        <v>9986.1</v>
      </c>
      <c r="W566">
        <v>9986.1</v>
      </c>
      <c r="X566">
        <v>9986.1</v>
      </c>
      <c r="AN566" t="s">
        <v>752</v>
      </c>
      <c r="AO566" t="s">
        <v>1307</v>
      </c>
      <c r="AP566" t="s">
        <v>715</v>
      </c>
      <c r="AQ566" t="s">
        <v>310</v>
      </c>
      <c r="AR566" s="589" t="s">
        <v>754</v>
      </c>
      <c r="AS566" s="591" t="s">
        <v>1339</v>
      </c>
      <c r="AT566" s="591" t="s">
        <v>1339</v>
      </c>
      <c r="AV566" t="s">
        <v>141</v>
      </c>
      <c r="AW566" t="s">
        <v>310</v>
      </c>
      <c r="AX566" t="s">
        <v>393</v>
      </c>
      <c r="BA566" s="423">
        <v>710897.1</v>
      </c>
    </row>
    <row r="567" spans="1:53" x14ac:dyDescent="0.35">
      <c r="A567" t="s">
        <v>750</v>
      </c>
      <c r="B567" t="s">
        <v>1088</v>
      </c>
      <c r="C567">
        <v>17</v>
      </c>
      <c r="D567">
        <v>44.3</v>
      </c>
      <c r="E567">
        <v>1</v>
      </c>
      <c r="F567">
        <v>753.1</v>
      </c>
      <c r="H567">
        <v>44.3</v>
      </c>
      <c r="I567">
        <v>44.3</v>
      </c>
      <c r="J567">
        <v>44.3</v>
      </c>
      <c r="K567">
        <v>44.3</v>
      </c>
      <c r="L567">
        <v>44.3</v>
      </c>
      <c r="M567">
        <v>44.3</v>
      </c>
      <c r="N567">
        <v>44.3</v>
      </c>
      <c r="O567">
        <v>44.3</v>
      </c>
      <c r="P567">
        <v>44.3</v>
      </c>
      <c r="Q567">
        <v>44.3</v>
      </c>
      <c r="R567">
        <v>44.3</v>
      </c>
      <c r="S567">
        <v>44.3</v>
      </c>
      <c r="T567">
        <v>44.3</v>
      </c>
      <c r="U567">
        <v>44.3</v>
      </c>
      <c r="V567">
        <v>44.3</v>
      </c>
      <c r="W567">
        <v>44.3</v>
      </c>
      <c r="X567">
        <v>44.3</v>
      </c>
      <c r="AN567" t="s">
        <v>752</v>
      </c>
      <c r="AO567" t="s">
        <v>1307</v>
      </c>
      <c r="AP567" t="s">
        <v>715</v>
      </c>
      <c r="AQ567" t="s">
        <v>310</v>
      </c>
      <c r="AR567" s="589" t="s">
        <v>754</v>
      </c>
      <c r="AS567" s="591" t="s">
        <v>1339</v>
      </c>
      <c r="AT567" s="591" t="s">
        <v>1339</v>
      </c>
      <c r="AV567" t="s">
        <v>141</v>
      </c>
      <c r="AW567" t="s">
        <v>310</v>
      </c>
      <c r="AX567" t="s">
        <v>393</v>
      </c>
      <c r="BA567" s="423">
        <v>753.1</v>
      </c>
    </row>
    <row r="568" spans="1:53" x14ac:dyDescent="0.35">
      <c r="A568" t="s">
        <v>750</v>
      </c>
      <c r="B568" t="s">
        <v>1089</v>
      </c>
      <c r="C568">
        <v>12</v>
      </c>
      <c r="D568">
        <v>5732.6083749135996</v>
      </c>
      <c r="E568">
        <v>1</v>
      </c>
      <c r="F568">
        <v>27502.768882005701</v>
      </c>
      <c r="H568">
        <v>5732.6083749135996</v>
      </c>
      <c r="I568">
        <v>5732.6083749135996</v>
      </c>
      <c r="J568">
        <v>5732.6083749135996</v>
      </c>
      <c r="K568">
        <v>5732.6083749135996</v>
      </c>
      <c r="L568">
        <v>571.54192279391305</v>
      </c>
      <c r="M568">
        <v>571.54192279391305</v>
      </c>
      <c r="N568">
        <v>571.54192279391305</v>
      </c>
      <c r="O568">
        <v>571.54192279391305</v>
      </c>
      <c r="P568">
        <v>571.54192279391305</v>
      </c>
      <c r="Q568">
        <v>571.54192279391305</v>
      </c>
      <c r="R568">
        <v>571.54192279391305</v>
      </c>
      <c r="S568">
        <v>571.54192279391305</v>
      </c>
      <c r="AN568" t="s">
        <v>752</v>
      </c>
      <c r="AO568" t="s">
        <v>1307</v>
      </c>
      <c r="AP568" t="s">
        <v>715</v>
      </c>
      <c r="AQ568" t="s">
        <v>310</v>
      </c>
      <c r="AR568" s="589" t="s">
        <v>580</v>
      </c>
      <c r="AS568" s="591" t="s">
        <v>580</v>
      </c>
      <c r="AT568" s="591" t="s">
        <v>580</v>
      </c>
      <c r="AU568" t="s">
        <v>1089</v>
      </c>
      <c r="AV568" t="s">
        <v>25</v>
      </c>
      <c r="AW568" t="s">
        <v>310</v>
      </c>
      <c r="AX568" t="s">
        <v>393</v>
      </c>
      <c r="BA568" s="423">
        <v>27502.768882005701</v>
      </c>
    </row>
    <row r="569" spans="1:53" x14ac:dyDescent="0.35">
      <c r="A569" t="s">
        <v>750</v>
      </c>
      <c r="B569" t="s">
        <v>1090</v>
      </c>
      <c r="C569">
        <v>12</v>
      </c>
      <c r="D569">
        <v>85.682554089191996</v>
      </c>
      <c r="E569">
        <v>1</v>
      </c>
      <c r="F569">
        <v>1028.1906490703</v>
      </c>
      <c r="H569">
        <v>85.682554089191996</v>
      </c>
      <c r="I569">
        <v>85.682554089191996</v>
      </c>
      <c r="J569">
        <v>85.682554089191996</v>
      </c>
      <c r="K569">
        <v>85.682554089191996</v>
      </c>
      <c r="L569">
        <v>85.682554089191996</v>
      </c>
      <c r="M569">
        <v>85.682554089191996</v>
      </c>
      <c r="N569">
        <v>85.682554089191996</v>
      </c>
      <c r="O569">
        <v>85.682554089191996</v>
      </c>
      <c r="P569">
        <v>85.682554089191996</v>
      </c>
      <c r="Q569">
        <v>85.682554089191996</v>
      </c>
      <c r="R569">
        <v>85.682554089191996</v>
      </c>
      <c r="S569">
        <v>85.682554089191996</v>
      </c>
      <c r="AN569" t="s">
        <v>752</v>
      </c>
      <c r="AO569" t="s">
        <v>1307</v>
      </c>
      <c r="AP569" t="s">
        <v>715</v>
      </c>
      <c r="AQ569" t="s">
        <v>310</v>
      </c>
      <c r="AR569" s="589" t="s">
        <v>580</v>
      </c>
      <c r="AS569" s="591" t="s">
        <v>580</v>
      </c>
      <c r="AT569" s="591" t="s">
        <v>580</v>
      </c>
      <c r="AU569" t="s">
        <v>1090</v>
      </c>
      <c r="AV569" t="s">
        <v>25</v>
      </c>
      <c r="AW569" t="s">
        <v>310</v>
      </c>
      <c r="AX569" t="s">
        <v>393</v>
      </c>
      <c r="BA569" s="423">
        <v>1028.1906490703</v>
      </c>
    </row>
    <row r="570" spans="1:53" x14ac:dyDescent="0.35">
      <c r="A570" t="s">
        <v>540</v>
      </c>
      <c r="B570" t="s">
        <v>1091</v>
      </c>
      <c r="C570">
        <v>7</v>
      </c>
      <c r="D570">
        <v>432</v>
      </c>
      <c r="E570">
        <v>1</v>
      </c>
      <c r="F570">
        <v>3024</v>
      </c>
      <c r="H570">
        <v>432</v>
      </c>
      <c r="I570">
        <v>432</v>
      </c>
      <c r="J570">
        <v>432</v>
      </c>
      <c r="K570">
        <v>432</v>
      </c>
      <c r="L570">
        <v>432</v>
      </c>
      <c r="M570">
        <v>432</v>
      </c>
      <c r="N570">
        <v>432</v>
      </c>
      <c r="AN570" t="s">
        <v>752</v>
      </c>
      <c r="AO570" t="s">
        <v>1307</v>
      </c>
      <c r="AP570" t="s">
        <v>715</v>
      </c>
      <c r="AQ570" t="s">
        <v>310</v>
      </c>
      <c r="AR570" s="589" t="s">
        <v>1092</v>
      </c>
      <c r="AS570" s="591" t="s">
        <v>1092</v>
      </c>
      <c r="AT570" s="591" t="s">
        <v>1092</v>
      </c>
      <c r="AU570" t="s">
        <v>1091</v>
      </c>
      <c r="AV570" t="s">
        <v>540</v>
      </c>
      <c r="AW570" t="s">
        <v>310</v>
      </c>
      <c r="AX570" t="s">
        <v>393</v>
      </c>
      <c r="BA570" s="423">
        <v>3024</v>
      </c>
    </row>
    <row r="571" spans="1:53" x14ac:dyDescent="0.35">
      <c r="A571" t="s">
        <v>25</v>
      </c>
      <c r="B571" t="s">
        <v>1079</v>
      </c>
      <c r="C571">
        <v>16</v>
      </c>
      <c r="D571">
        <v>13969.626667296799</v>
      </c>
      <c r="E571">
        <v>1</v>
      </c>
      <c r="F571">
        <v>88501.406035267006</v>
      </c>
      <c r="H571">
        <v>13969.626667296799</v>
      </c>
      <c r="I571">
        <v>13969.626667296799</v>
      </c>
      <c r="J571">
        <v>13969.626667296799</v>
      </c>
      <c r="K571">
        <v>13969.626667296799</v>
      </c>
      <c r="L571">
        <v>13969.626667296799</v>
      </c>
      <c r="M571">
        <v>13969.626667296799</v>
      </c>
      <c r="N571">
        <v>468.36460314860301</v>
      </c>
      <c r="O571">
        <v>468.36460314860301</v>
      </c>
      <c r="P571">
        <v>468.36460314860301</v>
      </c>
      <c r="Q571">
        <v>468.36460314860301</v>
      </c>
      <c r="R571">
        <v>468.36460314860301</v>
      </c>
      <c r="S571">
        <v>468.36460314860301</v>
      </c>
      <c r="T571">
        <v>468.36460314860301</v>
      </c>
      <c r="U571">
        <v>468.36460314860301</v>
      </c>
      <c r="V571">
        <v>468.36460314860301</v>
      </c>
      <c r="W571">
        <v>468.36460314860301</v>
      </c>
      <c r="AN571" t="s">
        <v>752</v>
      </c>
      <c r="AO571" t="s">
        <v>1307</v>
      </c>
      <c r="AP571" t="s">
        <v>715</v>
      </c>
      <c r="AQ571" t="s">
        <v>310</v>
      </c>
      <c r="AR571" s="589" t="s">
        <v>605</v>
      </c>
      <c r="AS571" s="591" t="s">
        <v>605</v>
      </c>
      <c r="AT571" s="591" t="s">
        <v>605</v>
      </c>
      <c r="AU571" t="s">
        <v>1079</v>
      </c>
      <c r="AV571" t="s">
        <v>25</v>
      </c>
      <c r="AW571" t="s">
        <v>310</v>
      </c>
      <c r="AX571" t="s">
        <v>393</v>
      </c>
      <c r="BA571" s="423">
        <v>88501.406035267006</v>
      </c>
    </row>
    <row r="572" spans="1:53" x14ac:dyDescent="0.35">
      <c r="A572" t="s">
        <v>25</v>
      </c>
      <c r="B572" t="s">
        <v>1076</v>
      </c>
      <c r="C572">
        <v>16</v>
      </c>
      <c r="D572">
        <v>1523.2385958883899</v>
      </c>
      <c r="E572">
        <v>1</v>
      </c>
      <c r="F572">
        <v>24371.817534214199</v>
      </c>
      <c r="H572">
        <v>1523.2385958883899</v>
      </c>
      <c r="I572">
        <v>1523.2385958883899</v>
      </c>
      <c r="J572">
        <v>1523.2385958883899</v>
      </c>
      <c r="K572">
        <v>1523.2385958883899</v>
      </c>
      <c r="L572">
        <v>1523.2385958883899</v>
      </c>
      <c r="M572">
        <v>1523.2385958883899</v>
      </c>
      <c r="N572">
        <v>1523.2385958883899</v>
      </c>
      <c r="O572">
        <v>1523.2385958883899</v>
      </c>
      <c r="P572">
        <v>1523.2385958883899</v>
      </c>
      <c r="Q572">
        <v>1523.2385958883899</v>
      </c>
      <c r="R572">
        <v>1523.2385958883899</v>
      </c>
      <c r="S572">
        <v>1523.2385958883899</v>
      </c>
      <c r="T572">
        <v>1523.2385958883899</v>
      </c>
      <c r="U572">
        <v>1523.2385958883899</v>
      </c>
      <c r="V572">
        <v>1523.2385958883899</v>
      </c>
      <c r="W572">
        <v>1523.2385958883899</v>
      </c>
      <c r="AN572" t="s">
        <v>752</v>
      </c>
      <c r="AO572" t="s">
        <v>1307</v>
      </c>
      <c r="AP572" t="s">
        <v>715</v>
      </c>
      <c r="AQ572" t="s">
        <v>310</v>
      </c>
      <c r="AR572" s="589" t="s">
        <v>605</v>
      </c>
      <c r="AS572" s="591" t="s">
        <v>605</v>
      </c>
      <c r="AT572" s="591" t="s">
        <v>605</v>
      </c>
      <c r="AU572" t="s">
        <v>61</v>
      </c>
      <c r="AV572" t="s">
        <v>25</v>
      </c>
      <c r="AW572" t="s">
        <v>310</v>
      </c>
      <c r="AX572" t="s">
        <v>393</v>
      </c>
      <c r="BA572" s="423">
        <v>24371.817534214199</v>
      </c>
    </row>
    <row r="573" spans="1:53" x14ac:dyDescent="0.35">
      <c r="A573" t="s">
        <v>25</v>
      </c>
      <c r="B573" t="s">
        <v>1074</v>
      </c>
      <c r="C573">
        <v>18</v>
      </c>
      <c r="D573">
        <v>430446.66190851602</v>
      </c>
      <c r="E573">
        <v>1</v>
      </c>
      <c r="F573">
        <v>3469989.1258420702</v>
      </c>
      <c r="H573">
        <v>430446.66190851602</v>
      </c>
      <c r="I573">
        <v>430446.66190851602</v>
      </c>
      <c r="J573">
        <v>430446.66190851602</v>
      </c>
      <c r="K573">
        <v>430446.66190851602</v>
      </c>
      <c r="L573">
        <v>430446.66190851602</v>
      </c>
      <c r="M573">
        <v>430446.66190851602</v>
      </c>
      <c r="N573">
        <v>73942.429532581198</v>
      </c>
      <c r="O573">
        <v>73942.429532581198</v>
      </c>
      <c r="P573">
        <v>73942.429532581198</v>
      </c>
      <c r="Q573">
        <v>73942.429532581198</v>
      </c>
      <c r="R573">
        <v>73942.429532581198</v>
      </c>
      <c r="S573">
        <v>73942.429532581198</v>
      </c>
      <c r="T573">
        <v>73942.429532581198</v>
      </c>
      <c r="U573">
        <v>73942.429532581198</v>
      </c>
      <c r="V573">
        <v>73942.429532581198</v>
      </c>
      <c r="W573">
        <v>73942.429532581198</v>
      </c>
      <c r="X573">
        <v>73942.429532581198</v>
      </c>
      <c r="Y573">
        <v>73942.429532581198</v>
      </c>
      <c r="AN573" t="s">
        <v>752</v>
      </c>
      <c r="AO573" t="s">
        <v>1307</v>
      </c>
      <c r="AP573" t="s">
        <v>715</v>
      </c>
      <c r="AQ573" t="s">
        <v>310</v>
      </c>
      <c r="AR573" s="589" t="s">
        <v>580</v>
      </c>
      <c r="AS573" s="591" t="s">
        <v>580</v>
      </c>
      <c r="AT573" s="591" t="s">
        <v>580</v>
      </c>
      <c r="AU573" t="s">
        <v>1074</v>
      </c>
      <c r="AV573" t="s">
        <v>25</v>
      </c>
      <c r="AW573" t="s">
        <v>310</v>
      </c>
      <c r="AX573" t="s">
        <v>393</v>
      </c>
      <c r="BA573" s="423">
        <v>3469989.1258420702</v>
      </c>
    </row>
    <row r="574" spans="1:53" x14ac:dyDescent="0.35">
      <c r="A574" t="s">
        <v>25</v>
      </c>
      <c r="B574" t="s">
        <v>1072</v>
      </c>
      <c r="C574">
        <v>18</v>
      </c>
      <c r="D574">
        <v>12411.106105688499</v>
      </c>
      <c r="E574">
        <v>1</v>
      </c>
      <c r="F574">
        <v>223399.90990239399</v>
      </c>
      <c r="H574">
        <v>12411.106105688499</v>
      </c>
      <c r="I574">
        <v>12411.106105688499</v>
      </c>
      <c r="J574">
        <v>12411.106105688499</v>
      </c>
      <c r="K574">
        <v>12411.106105688499</v>
      </c>
      <c r="L574">
        <v>12411.106105688499</v>
      </c>
      <c r="M574">
        <v>12411.106105688499</v>
      </c>
      <c r="N574">
        <v>12411.106105688499</v>
      </c>
      <c r="O574">
        <v>12411.106105688499</v>
      </c>
      <c r="P574">
        <v>12411.106105688499</v>
      </c>
      <c r="Q574">
        <v>12411.106105688499</v>
      </c>
      <c r="R574">
        <v>12411.106105688499</v>
      </c>
      <c r="S574">
        <v>12411.106105688499</v>
      </c>
      <c r="T574">
        <v>12411.106105688499</v>
      </c>
      <c r="U574">
        <v>12411.106105688499</v>
      </c>
      <c r="V574">
        <v>12411.106105688499</v>
      </c>
      <c r="W574">
        <v>12411.106105688499</v>
      </c>
      <c r="X574">
        <v>12411.106105688499</v>
      </c>
      <c r="Y574">
        <v>12411.106105688499</v>
      </c>
      <c r="AN574" t="s">
        <v>752</v>
      </c>
      <c r="AO574" t="s">
        <v>1307</v>
      </c>
      <c r="AP574" t="s">
        <v>715</v>
      </c>
      <c r="AQ574" t="s">
        <v>310</v>
      </c>
      <c r="AR574" s="589" t="s">
        <v>580</v>
      </c>
      <c r="AS574" s="591" t="s">
        <v>580</v>
      </c>
      <c r="AT574" s="591" t="s">
        <v>580</v>
      </c>
      <c r="AU574" t="s">
        <v>1072</v>
      </c>
      <c r="AV574" t="s">
        <v>25</v>
      </c>
      <c r="AW574" t="s">
        <v>310</v>
      </c>
      <c r="AX574" t="s">
        <v>393</v>
      </c>
      <c r="BA574" s="423">
        <v>223399.90990239399</v>
      </c>
    </row>
    <row r="575" spans="1:53" x14ac:dyDescent="0.35">
      <c r="A575" t="s">
        <v>25</v>
      </c>
      <c r="B575" t="s">
        <v>1023</v>
      </c>
      <c r="C575">
        <v>20</v>
      </c>
      <c r="D575">
        <v>1973.5621465957499</v>
      </c>
      <c r="E575">
        <v>1</v>
      </c>
      <c r="F575">
        <v>34864.0670729966</v>
      </c>
      <c r="H575">
        <v>1973.5621465957499</v>
      </c>
      <c r="I575">
        <v>1973.5621465957499</v>
      </c>
      <c r="J575">
        <v>1973.5621465957499</v>
      </c>
      <c r="K575">
        <v>1973.5621465957499</v>
      </c>
      <c r="L575">
        <v>1973.5621465957499</v>
      </c>
      <c r="M575">
        <v>1973.5621465957499</v>
      </c>
      <c r="N575">
        <v>1973.5621465957499</v>
      </c>
      <c r="O575">
        <v>1973.5621465957499</v>
      </c>
      <c r="P575">
        <v>1973.5621465957499</v>
      </c>
      <c r="Q575">
        <v>1973.5621465957499</v>
      </c>
      <c r="R575">
        <v>1512.8445607039</v>
      </c>
      <c r="S575">
        <v>1512.8445607039</v>
      </c>
      <c r="T575">
        <v>1512.8445607039</v>
      </c>
      <c r="U575">
        <v>1512.8445607039</v>
      </c>
      <c r="V575">
        <v>1512.8445607039</v>
      </c>
      <c r="W575">
        <v>1512.8445607039</v>
      </c>
      <c r="X575">
        <v>1512.8445607039</v>
      </c>
      <c r="Y575">
        <v>1512.8445607039</v>
      </c>
      <c r="Z575">
        <v>1512.8445607039</v>
      </c>
      <c r="AA575">
        <v>1512.8445607039</v>
      </c>
      <c r="AN575" t="s">
        <v>752</v>
      </c>
      <c r="AO575" t="s">
        <v>1307</v>
      </c>
      <c r="AP575" t="s">
        <v>715</v>
      </c>
      <c r="AQ575" t="s">
        <v>310</v>
      </c>
      <c r="AR575" s="589" t="s">
        <v>956</v>
      </c>
      <c r="AS575" s="591" t="s">
        <v>956</v>
      </c>
      <c r="AT575" s="591" t="s">
        <v>956</v>
      </c>
      <c r="AU575" t="s">
        <v>1023</v>
      </c>
      <c r="AV575" t="s">
        <v>25</v>
      </c>
      <c r="AW575" t="s">
        <v>310</v>
      </c>
      <c r="AX575" t="s">
        <v>393</v>
      </c>
      <c r="BA575" s="423">
        <v>34864.0670729966</v>
      </c>
    </row>
    <row r="576" spans="1:53" x14ac:dyDescent="0.35">
      <c r="A576" t="s">
        <v>25</v>
      </c>
      <c r="B576" t="s">
        <v>682</v>
      </c>
      <c r="C576">
        <v>25</v>
      </c>
      <c r="D576">
        <v>0</v>
      </c>
      <c r="E576">
        <v>1</v>
      </c>
      <c r="F576">
        <v>0</v>
      </c>
      <c r="AN576" t="s">
        <v>752</v>
      </c>
      <c r="AO576" t="s">
        <v>1307</v>
      </c>
      <c r="AP576" t="s">
        <v>715</v>
      </c>
      <c r="AQ576" t="s">
        <v>310</v>
      </c>
      <c r="AR576" s="589" t="s">
        <v>995</v>
      </c>
      <c r="AS576" s="591" t="s">
        <v>995</v>
      </c>
      <c r="AT576" s="591" t="s">
        <v>995</v>
      </c>
      <c r="AU576" t="s">
        <v>682</v>
      </c>
      <c r="AV576" t="s">
        <v>25</v>
      </c>
      <c r="AW576" t="s">
        <v>310</v>
      </c>
      <c r="AX576" t="s">
        <v>393</v>
      </c>
      <c r="BA576" s="423">
        <v>0</v>
      </c>
    </row>
    <row r="577" spans="1:53" x14ac:dyDescent="0.35">
      <c r="A577" t="s">
        <v>25</v>
      </c>
      <c r="B577" t="s">
        <v>685</v>
      </c>
      <c r="C577">
        <v>20</v>
      </c>
      <c r="D577">
        <v>203967.66666666701</v>
      </c>
      <c r="E577">
        <v>1</v>
      </c>
      <c r="F577">
        <v>4079353.3333333302</v>
      </c>
      <c r="H577">
        <v>203967.66666666701</v>
      </c>
      <c r="I577">
        <v>203967.66666666701</v>
      </c>
      <c r="J577">
        <v>203967.66666666701</v>
      </c>
      <c r="K577">
        <v>203967.66666666701</v>
      </c>
      <c r="L577">
        <v>203967.66666666701</v>
      </c>
      <c r="M577">
        <v>203967.66666666701</v>
      </c>
      <c r="N577">
        <v>203967.66666666701</v>
      </c>
      <c r="O577">
        <v>203967.66666666701</v>
      </c>
      <c r="P577">
        <v>203967.66666666701</v>
      </c>
      <c r="Q577">
        <v>203967.66666666701</v>
      </c>
      <c r="R577">
        <v>203967.66666666701</v>
      </c>
      <c r="S577">
        <v>203967.66666666701</v>
      </c>
      <c r="T577">
        <v>203967.66666666701</v>
      </c>
      <c r="U577">
        <v>203967.66666666701</v>
      </c>
      <c r="V577">
        <v>203967.66666666701</v>
      </c>
      <c r="W577">
        <v>203967.66666666701</v>
      </c>
      <c r="X577">
        <v>203967.66666666701</v>
      </c>
      <c r="Y577">
        <v>203967.66666666701</v>
      </c>
      <c r="Z577">
        <v>203967.66666666701</v>
      </c>
      <c r="AA577">
        <v>203967.66666666701</v>
      </c>
      <c r="AN577" t="s">
        <v>752</v>
      </c>
      <c r="AO577" t="s">
        <v>1307</v>
      </c>
      <c r="AP577" t="s">
        <v>715</v>
      </c>
      <c r="AQ577" t="s">
        <v>310</v>
      </c>
      <c r="AR577" s="589" t="s">
        <v>95</v>
      </c>
      <c r="AS577" s="591" t="s">
        <v>95</v>
      </c>
      <c r="AT577" s="591" t="s">
        <v>95</v>
      </c>
      <c r="AU577" t="s">
        <v>685</v>
      </c>
      <c r="AV577" t="s">
        <v>25</v>
      </c>
      <c r="AW577" t="s">
        <v>310</v>
      </c>
      <c r="AX577" t="s">
        <v>393</v>
      </c>
      <c r="BA577" s="423">
        <v>4079353.3333333302</v>
      </c>
    </row>
    <row r="578" spans="1:53" x14ac:dyDescent="0.35">
      <c r="A578" t="s">
        <v>25</v>
      </c>
      <c r="B578" t="s">
        <v>686</v>
      </c>
      <c r="C578">
        <v>20</v>
      </c>
      <c r="D578">
        <v>36735.092499999999</v>
      </c>
      <c r="E578">
        <v>1</v>
      </c>
      <c r="F578">
        <v>734701.85</v>
      </c>
      <c r="H578">
        <v>36735.092499999999</v>
      </c>
      <c r="I578">
        <v>36735.092499999999</v>
      </c>
      <c r="J578">
        <v>36735.092499999999</v>
      </c>
      <c r="K578">
        <v>36735.092499999999</v>
      </c>
      <c r="L578">
        <v>36735.092499999999</v>
      </c>
      <c r="M578">
        <v>36735.092499999999</v>
      </c>
      <c r="N578">
        <v>36735.092499999999</v>
      </c>
      <c r="O578">
        <v>36735.092499999999</v>
      </c>
      <c r="P578">
        <v>36735.092499999999</v>
      </c>
      <c r="Q578">
        <v>36735.092499999999</v>
      </c>
      <c r="R578">
        <v>36735.092499999999</v>
      </c>
      <c r="S578">
        <v>36735.092499999999</v>
      </c>
      <c r="T578">
        <v>36735.092499999999</v>
      </c>
      <c r="U578">
        <v>36735.092499999999</v>
      </c>
      <c r="V578">
        <v>36735.092499999999</v>
      </c>
      <c r="W578">
        <v>36735.092499999999</v>
      </c>
      <c r="X578">
        <v>36735.092499999999</v>
      </c>
      <c r="Y578">
        <v>36735.092499999999</v>
      </c>
      <c r="Z578">
        <v>36735.092499999999</v>
      </c>
      <c r="AA578">
        <v>36735.092499999999</v>
      </c>
      <c r="AN578" t="s">
        <v>752</v>
      </c>
      <c r="AO578" t="s">
        <v>1307</v>
      </c>
      <c r="AP578" t="s">
        <v>715</v>
      </c>
      <c r="AQ578" t="s">
        <v>310</v>
      </c>
      <c r="AR578" s="589" t="s">
        <v>95</v>
      </c>
      <c r="AS578" s="591" t="s">
        <v>95</v>
      </c>
      <c r="AT578" s="591" t="s">
        <v>95</v>
      </c>
      <c r="AU578" t="s">
        <v>686</v>
      </c>
      <c r="AV578" t="s">
        <v>25</v>
      </c>
      <c r="AW578" t="s">
        <v>310</v>
      </c>
      <c r="AX578" t="s">
        <v>393</v>
      </c>
      <c r="BA578" s="423">
        <v>734701.85</v>
      </c>
    </row>
    <row r="579" spans="1:53" x14ac:dyDescent="0.35">
      <c r="A579" t="s">
        <v>25</v>
      </c>
      <c r="B579" t="s">
        <v>613</v>
      </c>
      <c r="C579">
        <v>19</v>
      </c>
      <c r="D579">
        <v>84904.670002401006</v>
      </c>
      <c r="E579">
        <v>1</v>
      </c>
      <c r="F579">
        <v>1613188.7300456199</v>
      </c>
      <c r="H579">
        <v>84904.670002401006</v>
      </c>
      <c r="I579">
        <v>84904.670002401006</v>
      </c>
      <c r="J579">
        <v>84904.670002401006</v>
      </c>
      <c r="K579">
        <v>84904.670002401006</v>
      </c>
      <c r="L579">
        <v>84904.670002401006</v>
      </c>
      <c r="M579">
        <v>84904.670002401006</v>
      </c>
      <c r="N579">
        <v>84904.670002401006</v>
      </c>
      <c r="O579">
        <v>84904.670002401006</v>
      </c>
      <c r="P579">
        <v>84904.670002401006</v>
      </c>
      <c r="Q579">
        <v>84904.670002401006</v>
      </c>
      <c r="R579">
        <v>84904.670002401006</v>
      </c>
      <c r="S579">
        <v>84904.670002401006</v>
      </c>
      <c r="T579">
        <v>84904.670002401006</v>
      </c>
      <c r="U579">
        <v>84904.670002401006</v>
      </c>
      <c r="V579">
        <v>84904.670002401006</v>
      </c>
      <c r="W579">
        <v>84904.670002401006</v>
      </c>
      <c r="X579">
        <v>84904.670002401006</v>
      </c>
      <c r="Y579">
        <v>84904.670002401006</v>
      </c>
      <c r="Z579">
        <v>84904.670002401006</v>
      </c>
      <c r="AN579" t="s">
        <v>752</v>
      </c>
      <c r="AO579" t="s">
        <v>1307</v>
      </c>
      <c r="AP579" t="s">
        <v>715</v>
      </c>
      <c r="AQ579" t="s">
        <v>310</v>
      </c>
      <c r="AR579" s="589" t="s">
        <v>613</v>
      </c>
      <c r="AS579" s="591" t="s">
        <v>613</v>
      </c>
      <c r="AT579" s="591" t="s">
        <v>613</v>
      </c>
      <c r="AU579" t="s">
        <v>613</v>
      </c>
      <c r="AV579" t="s">
        <v>25</v>
      </c>
      <c r="AW579" t="s">
        <v>310</v>
      </c>
      <c r="AX579" t="s">
        <v>393</v>
      </c>
      <c r="BA579" s="423">
        <v>1613188.7300456199</v>
      </c>
    </row>
    <row r="580" spans="1:53" x14ac:dyDescent="0.35">
      <c r="A580" t="s">
        <v>25</v>
      </c>
      <c r="B580" t="s">
        <v>813</v>
      </c>
      <c r="C580">
        <v>8</v>
      </c>
      <c r="D580">
        <v>9028.8835211664009</v>
      </c>
      <c r="E580">
        <v>1</v>
      </c>
      <c r="F580">
        <v>72231.068169331207</v>
      </c>
      <c r="H580">
        <v>9028.8835211664009</v>
      </c>
      <c r="I580">
        <v>9028.8835211664009</v>
      </c>
      <c r="J580">
        <v>9028.8835211664009</v>
      </c>
      <c r="K580">
        <v>9028.8835211664009</v>
      </c>
      <c r="L580">
        <v>9028.8835211664009</v>
      </c>
      <c r="M580">
        <v>9028.8835211664009</v>
      </c>
      <c r="N580">
        <v>9028.8835211664009</v>
      </c>
      <c r="O580">
        <v>9028.8835211664009</v>
      </c>
      <c r="AN580" t="s">
        <v>752</v>
      </c>
      <c r="AO580" t="s">
        <v>1307</v>
      </c>
      <c r="AP580" t="s">
        <v>715</v>
      </c>
      <c r="AQ580" t="s">
        <v>310</v>
      </c>
      <c r="AR580" s="589" t="s">
        <v>571</v>
      </c>
      <c r="AS580" s="591" t="s">
        <v>571</v>
      </c>
      <c r="AT580" s="591" t="s">
        <v>571</v>
      </c>
      <c r="AU580" t="s">
        <v>813</v>
      </c>
      <c r="AV580" t="s">
        <v>25</v>
      </c>
      <c r="AW580" t="s">
        <v>310</v>
      </c>
      <c r="AX580" t="s">
        <v>393</v>
      </c>
      <c r="BA580" s="423">
        <v>72231.068169331207</v>
      </c>
    </row>
    <row r="581" spans="1:53" x14ac:dyDescent="0.35">
      <c r="A581" t="s">
        <v>25</v>
      </c>
      <c r="B581" t="s">
        <v>602</v>
      </c>
      <c r="C581">
        <v>11</v>
      </c>
      <c r="D581">
        <v>54608.655147898397</v>
      </c>
      <c r="E581">
        <v>1</v>
      </c>
      <c r="F581">
        <v>600695.20662688301</v>
      </c>
      <c r="H581">
        <v>54608.655147898397</v>
      </c>
      <c r="I581">
        <v>54608.655147898397</v>
      </c>
      <c r="J581">
        <v>54608.655147898397</v>
      </c>
      <c r="K581">
        <v>54608.655147898397</v>
      </c>
      <c r="L581">
        <v>54608.655147898397</v>
      </c>
      <c r="M581">
        <v>54608.655147898397</v>
      </c>
      <c r="N581">
        <v>54608.655147898397</v>
      </c>
      <c r="O581">
        <v>54608.655147898397</v>
      </c>
      <c r="P581">
        <v>54608.655147898397</v>
      </c>
      <c r="Q581">
        <v>54608.655147898397</v>
      </c>
      <c r="R581">
        <v>54608.655147898397</v>
      </c>
      <c r="AN581" t="s">
        <v>752</v>
      </c>
      <c r="AO581" t="s">
        <v>1307</v>
      </c>
      <c r="AP581" t="s">
        <v>715</v>
      </c>
      <c r="AQ581" t="s">
        <v>310</v>
      </c>
      <c r="AR581" s="589" t="s">
        <v>602</v>
      </c>
      <c r="AS581" s="591" t="s">
        <v>602</v>
      </c>
      <c r="AT581" s="591" t="s">
        <v>602</v>
      </c>
      <c r="AU581" t="s">
        <v>602</v>
      </c>
      <c r="AV581" t="s">
        <v>25</v>
      </c>
      <c r="AW581" t="s">
        <v>310</v>
      </c>
      <c r="AX581" t="s">
        <v>393</v>
      </c>
      <c r="BA581" s="423">
        <v>600695.20662688301</v>
      </c>
    </row>
    <row r="582" spans="1:53" x14ac:dyDescent="0.35">
      <c r="A582" t="s">
        <v>142</v>
      </c>
      <c r="B582" t="s">
        <v>688</v>
      </c>
      <c r="C582">
        <v>15</v>
      </c>
      <c r="D582">
        <v>6240.2460463669604</v>
      </c>
      <c r="E582">
        <v>1</v>
      </c>
      <c r="F582">
        <v>93603.690695504498</v>
      </c>
      <c r="H582">
        <v>6240.2460463669604</v>
      </c>
      <c r="I582">
        <v>6240.2460463669604</v>
      </c>
      <c r="J582">
        <v>6240.2460463669604</v>
      </c>
      <c r="K582">
        <v>6240.2460463669604</v>
      </c>
      <c r="L582">
        <v>6240.2460463669604</v>
      </c>
      <c r="M582">
        <v>6240.2460463669604</v>
      </c>
      <c r="N582">
        <v>6240.2460463669604</v>
      </c>
      <c r="O582">
        <v>6240.2460463669604</v>
      </c>
      <c r="P582">
        <v>6240.2460463669604</v>
      </c>
      <c r="Q582">
        <v>6240.2460463669604</v>
      </c>
      <c r="R582">
        <v>6240.2460463669604</v>
      </c>
      <c r="S582">
        <v>6240.2460463669604</v>
      </c>
      <c r="T582">
        <v>6240.2460463669604</v>
      </c>
      <c r="U582">
        <v>6240.2460463669604</v>
      </c>
      <c r="V582">
        <v>6240.2460463669604</v>
      </c>
      <c r="AN582" t="s">
        <v>752</v>
      </c>
      <c r="AO582" t="s">
        <v>1307</v>
      </c>
      <c r="AP582" t="s">
        <v>715</v>
      </c>
      <c r="AQ582" t="s">
        <v>310</v>
      </c>
      <c r="AR582" s="589" t="s">
        <v>156</v>
      </c>
      <c r="AS582" s="591" t="s">
        <v>156</v>
      </c>
      <c r="AT582" s="591" t="s">
        <v>156</v>
      </c>
      <c r="AU582" t="s">
        <v>156</v>
      </c>
      <c r="AV582" t="s">
        <v>142</v>
      </c>
      <c r="AW582" t="s">
        <v>310</v>
      </c>
      <c r="AX582" t="s">
        <v>393</v>
      </c>
      <c r="BA582" s="423">
        <v>93603.690695504498</v>
      </c>
    </row>
    <row r="583" spans="1:53" x14ac:dyDescent="0.35">
      <c r="A583" t="s">
        <v>142</v>
      </c>
      <c r="B583" t="s">
        <v>689</v>
      </c>
      <c r="C583">
        <v>13</v>
      </c>
      <c r="D583">
        <v>0</v>
      </c>
      <c r="E583">
        <v>1</v>
      </c>
      <c r="F583">
        <v>0</v>
      </c>
      <c r="AN583" t="s">
        <v>752</v>
      </c>
      <c r="AO583" t="s">
        <v>1307</v>
      </c>
      <c r="AP583" t="s">
        <v>715</v>
      </c>
      <c r="AQ583" t="s">
        <v>310</v>
      </c>
      <c r="AR583" s="589" t="s">
        <v>1010</v>
      </c>
      <c r="AS583" s="591" t="s">
        <v>1010</v>
      </c>
      <c r="AT583" s="591" t="s">
        <v>1010</v>
      </c>
      <c r="AU583" t="s">
        <v>201</v>
      </c>
      <c r="AV583" t="s">
        <v>142</v>
      </c>
      <c r="AW583" t="s">
        <v>310</v>
      </c>
      <c r="AX583" t="s">
        <v>393</v>
      </c>
      <c r="BA583" s="423">
        <v>0</v>
      </c>
    </row>
    <row r="584" spans="1:53" x14ac:dyDescent="0.35">
      <c r="A584" t="s">
        <v>142</v>
      </c>
      <c r="B584" t="s">
        <v>1093</v>
      </c>
      <c r="C584">
        <v>15</v>
      </c>
      <c r="D584">
        <v>1835.0344329468301</v>
      </c>
      <c r="E584">
        <v>1</v>
      </c>
      <c r="F584">
        <v>27525.516494202398</v>
      </c>
      <c r="H584">
        <v>1835.0344329468301</v>
      </c>
      <c r="I584">
        <v>1835.0344329468301</v>
      </c>
      <c r="J584">
        <v>1835.0344329468301</v>
      </c>
      <c r="K584">
        <v>1835.0344329468301</v>
      </c>
      <c r="L584">
        <v>1835.0344329468301</v>
      </c>
      <c r="M584">
        <v>1835.0344329468301</v>
      </c>
      <c r="N584">
        <v>1835.0344329468301</v>
      </c>
      <c r="O584">
        <v>1835.0344329468301</v>
      </c>
      <c r="P584">
        <v>1835.0344329468301</v>
      </c>
      <c r="Q584">
        <v>1835.0344329468301</v>
      </c>
      <c r="R584">
        <v>1835.0344329468301</v>
      </c>
      <c r="S584">
        <v>1835.0344329468301</v>
      </c>
      <c r="T584">
        <v>1835.0344329468301</v>
      </c>
      <c r="U584">
        <v>1835.0344329468301</v>
      </c>
      <c r="V584">
        <v>1835.0344329468301</v>
      </c>
      <c r="AN584" t="s">
        <v>752</v>
      </c>
      <c r="AO584" t="s">
        <v>1307</v>
      </c>
      <c r="AP584" t="s">
        <v>715</v>
      </c>
      <c r="AQ584" t="s">
        <v>310</v>
      </c>
      <c r="AR584" s="589" t="s">
        <v>1010</v>
      </c>
      <c r="AS584" s="591" t="s">
        <v>1010</v>
      </c>
      <c r="AT584" s="591" t="s">
        <v>1010</v>
      </c>
      <c r="AU584" t="s">
        <v>1093</v>
      </c>
      <c r="AV584" t="s">
        <v>142</v>
      </c>
      <c r="AW584" t="s">
        <v>310</v>
      </c>
      <c r="AX584" t="s">
        <v>393</v>
      </c>
      <c r="BA584" s="423">
        <v>27525.516494202398</v>
      </c>
    </row>
    <row r="585" spans="1:53" x14ac:dyDescent="0.35">
      <c r="A585" t="s">
        <v>142</v>
      </c>
      <c r="B585" t="s">
        <v>691</v>
      </c>
      <c r="C585">
        <v>10</v>
      </c>
      <c r="D585">
        <v>1142.5875079464599</v>
      </c>
      <c r="E585">
        <v>1</v>
      </c>
      <c r="F585">
        <v>11425.8750794646</v>
      </c>
      <c r="H585">
        <v>1142.5875079464599</v>
      </c>
      <c r="I585">
        <v>1142.5875079464599</v>
      </c>
      <c r="J585">
        <v>1142.5875079464599</v>
      </c>
      <c r="K585">
        <v>1142.5875079464599</v>
      </c>
      <c r="L585">
        <v>1142.5875079464599</v>
      </c>
      <c r="M585">
        <v>1142.5875079464599</v>
      </c>
      <c r="N585">
        <v>1142.5875079464599</v>
      </c>
      <c r="O585">
        <v>1142.5875079464599</v>
      </c>
      <c r="P585">
        <v>1142.5875079464599</v>
      </c>
      <c r="Q585">
        <v>1142.5875079464599</v>
      </c>
      <c r="AN585" t="s">
        <v>752</v>
      </c>
      <c r="AO585" t="s">
        <v>1307</v>
      </c>
      <c r="AP585" t="s">
        <v>715</v>
      </c>
      <c r="AQ585" t="s">
        <v>310</v>
      </c>
      <c r="AR585" s="589" t="s">
        <v>814</v>
      </c>
      <c r="AS585" s="591" t="s">
        <v>814</v>
      </c>
      <c r="AT585" s="591" t="s">
        <v>814</v>
      </c>
      <c r="AU585" t="s">
        <v>814</v>
      </c>
      <c r="AV585" t="s">
        <v>142</v>
      </c>
      <c r="AW585" t="s">
        <v>310</v>
      </c>
      <c r="AX585" t="s">
        <v>393</v>
      </c>
      <c r="BA585" s="423">
        <v>11425.8750794646</v>
      </c>
    </row>
    <row r="586" spans="1:53" x14ac:dyDescent="0.35">
      <c r="A586" t="s">
        <v>142</v>
      </c>
      <c r="B586" t="s">
        <v>692</v>
      </c>
      <c r="C586">
        <v>10</v>
      </c>
      <c r="D586">
        <v>3179.5174641232102</v>
      </c>
      <c r="E586">
        <v>1</v>
      </c>
      <c r="F586">
        <v>31795.174641232101</v>
      </c>
      <c r="H586">
        <v>3179.5174641232102</v>
      </c>
      <c r="I586">
        <v>3179.5174641232102</v>
      </c>
      <c r="J586">
        <v>3179.5174641232102</v>
      </c>
      <c r="K586">
        <v>3179.5174641232102</v>
      </c>
      <c r="L586">
        <v>3179.5174641232102</v>
      </c>
      <c r="M586">
        <v>3179.5174641232102</v>
      </c>
      <c r="N586">
        <v>3179.5174641232102</v>
      </c>
      <c r="O586">
        <v>3179.5174641232102</v>
      </c>
      <c r="P586">
        <v>3179.5174641232102</v>
      </c>
      <c r="Q586">
        <v>3179.5174641232102</v>
      </c>
      <c r="AN586" t="s">
        <v>752</v>
      </c>
      <c r="AO586" t="s">
        <v>1307</v>
      </c>
      <c r="AP586" t="s">
        <v>715</v>
      </c>
      <c r="AQ586" t="s">
        <v>310</v>
      </c>
      <c r="AR586" s="589" t="s">
        <v>814</v>
      </c>
      <c r="AS586" s="591" t="s">
        <v>814</v>
      </c>
      <c r="AT586" s="591" t="s">
        <v>814</v>
      </c>
      <c r="AU586" t="s">
        <v>814</v>
      </c>
      <c r="AV586" t="s">
        <v>142</v>
      </c>
      <c r="AW586" t="s">
        <v>310</v>
      </c>
      <c r="AX586" t="s">
        <v>393</v>
      </c>
      <c r="BA586" s="423">
        <v>31795.174641232101</v>
      </c>
    </row>
    <row r="587" spans="1:53" x14ac:dyDescent="0.35">
      <c r="A587" t="s">
        <v>142</v>
      </c>
      <c r="B587" t="s">
        <v>595</v>
      </c>
      <c r="C587">
        <v>10</v>
      </c>
      <c r="D587">
        <v>1120.16410561352</v>
      </c>
      <c r="E587">
        <v>1</v>
      </c>
      <c r="F587">
        <v>11201.6410561352</v>
      </c>
      <c r="H587">
        <v>1120.16410561352</v>
      </c>
      <c r="I587">
        <v>1120.16410561352</v>
      </c>
      <c r="J587">
        <v>1120.16410561352</v>
      </c>
      <c r="K587">
        <v>1120.16410561352</v>
      </c>
      <c r="L587">
        <v>1120.16410561352</v>
      </c>
      <c r="M587">
        <v>1120.16410561352</v>
      </c>
      <c r="N587">
        <v>1120.16410561352</v>
      </c>
      <c r="O587">
        <v>1120.16410561352</v>
      </c>
      <c r="P587">
        <v>1120.16410561352</v>
      </c>
      <c r="Q587">
        <v>1120.16410561352</v>
      </c>
      <c r="AN587" t="s">
        <v>752</v>
      </c>
      <c r="AO587" t="s">
        <v>1307</v>
      </c>
      <c r="AP587" t="s">
        <v>715</v>
      </c>
      <c r="AQ587" t="s">
        <v>310</v>
      </c>
      <c r="AR587" s="589" t="s">
        <v>595</v>
      </c>
      <c r="AS587" s="591" t="s">
        <v>595</v>
      </c>
      <c r="AT587" s="591" t="s">
        <v>595</v>
      </c>
      <c r="AU587" t="s">
        <v>595</v>
      </c>
      <c r="AV587" t="s">
        <v>142</v>
      </c>
      <c r="AW587" t="s">
        <v>310</v>
      </c>
      <c r="AX587" t="s">
        <v>393</v>
      </c>
      <c r="BA587" s="423">
        <v>11201.6410561352</v>
      </c>
    </row>
    <row r="588" spans="1:53" x14ac:dyDescent="0.35">
      <c r="A588" t="s">
        <v>142</v>
      </c>
      <c r="B588" t="s">
        <v>617</v>
      </c>
      <c r="C588">
        <v>5</v>
      </c>
      <c r="D588">
        <v>286.87290953896201</v>
      </c>
      <c r="E588">
        <v>1</v>
      </c>
      <c r="F588">
        <v>1434.36454769481</v>
      </c>
      <c r="H588">
        <v>286.87290953896201</v>
      </c>
      <c r="I588">
        <v>286.87290953896201</v>
      </c>
      <c r="J588">
        <v>286.87290953896201</v>
      </c>
      <c r="K588">
        <v>286.87290953896201</v>
      </c>
      <c r="L588">
        <v>286.87290953896201</v>
      </c>
      <c r="AN588" t="s">
        <v>752</v>
      </c>
      <c r="AO588" t="s">
        <v>1307</v>
      </c>
      <c r="AP588" t="s">
        <v>715</v>
      </c>
      <c r="AQ588" t="s">
        <v>310</v>
      </c>
      <c r="AR588" s="589" t="s">
        <v>617</v>
      </c>
      <c r="AS588" s="591" t="s">
        <v>617</v>
      </c>
      <c r="AT588" s="591" t="s">
        <v>617</v>
      </c>
      <c r="AU588" t="s">
        <v>617</v>
      </c>
      <c r="AV588" t="s">
        <v>142</v>
      </c>
      <c r="AW588" t="s">
        <v>310</v>
      </c>
      <c r="AX588" t="s">
        <v>393</v>
      </c>
      <c r="BA588" s="423">
        <v>1434.36454769481</v>
      </c>
    </row>
    <row r="589" spans="1:53" x14ac:dyDescent="0.35">
      <c r="A589" t="s">
        <v>24</v>
      </c>
      <c r="B589" t="s">
        <v>810</v>
      </c>
      <c r="C589">
        <v>6.1</v>
      </c>
      <c r="D589">
        <v>20265.423750000002</v>
      </c>
      <c r="E589">
        <v>1</v>
      </c>
      <c r="F589">
        <v>104639.25643875</v>
      </c>
      <c r="H589">
        <v>20265.423750000002</v>
      </c>
      <c r="I589">
        <v>20265.423750000002</v>
      </c>
      <c r="J589">
        <v>20265.423750000002</v>
      </c>
      <c r="K589">
        <v>20265.423750000002</v>
      </c>
      <c r="L589">
        <v>20265.423750000002</v>
      </c>
      <c r="M589">
        <v>3011.0342624999998</v>
      </c>
      <c r="N589">
        <v>301.10342624999902</v>
      </c>
      <c r="AN589" t="s">
        <v>752</v>
      </c>
      <c r="AO589" t="s">
        <v>1307</v>
      </c>
      <c r="AP589" t="s">
        <v>715</v>
      </c>
      <c r="AQ589" t="s">
        <v>310</v>
      </c>
      <c r="AR589" s="589" t="s">
        <v>569</v>
      </c>
      <c r="AS589" s="591" t="s">
        <v>569</v>
      </c>
      <c r="AT589" s="591" t="s">
        <v>1343</v>
      </c>
      <c r="AU589" t="s">
        <v>810</v>
      </c>
      <c r="AV589" t="s">
        <v>24</v>
      </c>
      <c r="AW589" t="s">
        <v>310</v>
      </c>
      <c r="AX589" t="s">
        <v>393</v>
      </c>
      <c r="BA589" s="423">
        <v>104639.25643875</v>
      </c>
    </row>
    <row r="590" spans="1:53" x14ac:dyDescent="0.35">
      <c r="A590" t="s">
        <v>24</v>
      </c>
      <c r="B590" t="s">
        <v>808</v>
      </c>
      <c r="C590">
        <v>10</v>
      </c>
      <c r="D590">
        <v>93293.3682997531</v>
      </c>
      <c r="E590">
        <v>1</v>
      </c>
      <c r="F590">
        <v>532638.03571873601</v>
      </c>
      <c r="H590">
        <v>93293.3682997531</v>
      </c>
      <c r="I590">
        <v>93293.3682997531</v>
      </c>
      <c r="J590">
        <v>93293.3682997531</v>
      </c>
      <c r="K590">
        <v>93293.3682997531</v>
      </c>
      <c r="L590">
        <v>93293.3682997531</v>
      </c>
      <c r="M590">
        <v>13234.238843994</v>
      </c>
      <c r="N590">
        <v>13234.238843994</v>
      </c>
      <c r="O590">
        <v>13234.238843994</v>
      </c>
      <c r="P590">
        <v>13234.238843994</v>
      </c>
      <c r="Q590">
        <v>13234.238843994</v>
      </c>
      <c r="AN590" t="s">
        <v>752</v>
      </c>
      <c r="AO590" t="s">
        <v>1307</v>
      </c>
      <c r="AP590" t="s">
        <v>715</v>
      </c>
      <c r="AQ590" t="s">
        <v>310</v>
      </c>
      <c r="AR590" s="589" t="s">
        <v>569</v>
      </c>
      <c r="AS590" s="591" t="s">
        <v>569</v>
      </c>
      <c r="AT590" s="591" t="s">
        <v>1343</v>
      </c>
      <c r="AU590" t="s">
        <v>808</v>
      </c>
      <c r="AV590" t="s">
        <v>24</v>
      </c>
      <c r="AW590" t="s">
        <v>310</v>
      </c>
      <c r="AX590" t="s">
        <v>393</v>
      </c>
      <c r="BA590" s="423">
        <v>532638.03571873601</v>
      </c>
    </row>
    <row r="591" spans="1:53" x14ac:dyDescent="0.35">
      <c r="A591" t="s">
        <v>24</v>
      </c>
      <c r="B591" t="s">
        <v>811</v>
      </c>
      <c r="C591">
        <v>6.1</v>
      </c>
      <c r="D591">
        <v>8058.2039999999997</v>
      </c>
      <c r="E591">
        <v>1</v>
      </c>
      <c r="F591">
        <v>19093.818447000001</v>
      </c>
      <c r="H591">
        <v>8058.2039999999997</v>
      </c>
      <c r="I591">
        <v>8058.2039999999997</v>
      </c>
      <c r="J591">
        <v>726.19767000000002</v>
      </c>
      <c r="K591">
        <v>726.19767000000002</v>
      </c>
      <c r="L591">
        <v>726.19767000000002</v>
      </c>
      <c r="M591">
        <v>726.19767000000002</v>
      </c>
      <c r="N591">
        <v>72.619766999999797</v>
      </c>
      <c r="AN591" t="s">
        <v>752</v>
      </c>
      <c r="AO591" t="s">
        <v>1307</v>
      </c>
      <c r="AP591" t="s">
        <v>715</v>
      </c>
      <c r="AQ591" t="s">
        <v>310</v>
      </c>
      <c r="AR591" s="589" t="s">
        <v>569</v>
      </c>
      <c r="AS591" s="591" t="s">
        <v>569</v>
      </c>
      <c r="AT591" s="591" t="s">
        <v>1345</v>
      </c>
      <c r="AU591" t="s">
        <v>811</v>
      </c>
      <c r="AV591" t="s">
        <v>24</v>
      </c>
      <c r="AW591" t="s">
        <v>310</v>
      </c>
      <c r="AX591" t="s">
        <v>393</v>
      </c>
      <c r="BA591" s="423">
        <v>19093.818447000001</v>
      </c>
    </row>
    <row r="592" spans="1:53" x14ac:dyDescent="0.35">
      <c r="A592" t="s">
        <v>24</v>
      </c>
      <c r="B592" t="s">
        <v>809</v>
      </c>
      <c r="C592">
        <v>10</v>
      </c>
      <c r="D592">
        <v>710706.41436655005</v>
      </c>
      <c r="E592">
        <v>1</v>
      </c>
      <c r="F592">
        <v>2020192.56851409</v>
      </c>
      <c r="H592">
        <v>710706.41436655005</v>
      </c>
      <c r="I592">
        <v>710706.41436655005</v>
      </c>
      <c r="J592">
        <v>74847.467472624005</v>
      </c>
      <c r="K592">
        <v>74847.467472624005</v>
      </c>
      <c r="L592">
        <v>74847.467472624005</v>
      </c>
      <c r="M592">
        <v>74847.467472624005</v>
      </c>
      <c r="N592">
        <v>74847.467472624005</v>
      </c>
      <c r="O592">
        <v>74847.467472624005</v>
      </c>
      <c r="P592">
        <v>74847.467472624005</v>
      </c>
      <c r="Q592">
        <v>74847.467472624005</v>
      </c>
      <c r="AN592" t="s">
        <v>752</v>
      </c>
      <c r="AO592" t="s">
        <v>1307</v>
      </c>
      <c r="AP592" t="s">
        <v>715</v>
      </c>
      <c r="AQ592" t="s">
        <v>310</v>
      </c>
      <c r="AR592" s="589" t="s">
        <v>569</v>
      </c>
      <c r="AS592" s="591" t="s">
        <v>569</v>
      </c>
      <c r="AT592" s="591" t="s">
        <v>1345</v>
      </c>
      <c r="AU592" t="s">
        <v>809</v>
      </c>
      <c r="AV592" t="s">
        <v>24</v>
      </c>
      <c r="AW592" t="s">
        <v>310</v>
      </c>
      <c r="AX592" t="s">
        <v>393</v>
      </c>
      <c r="BA592" s="423">
        <v>2020192.56851409</v>
      </c>
    </row>
    <row r="593" spans="1:53" x14ac:dyDescent="0.35">
      <c r="A593" t="s">
        <v>541</v>
      </c>
      <c r="B593" t="s">
        <v>608</v>
      </c>
      <c r="C593">
        <v>20</v>
      </c>
      <c r="D593">
        <v>170084.567538723</v>
      </c>
      <c r="E593">
        <v>1</v>
      </c>
      <c r="F593">
        <v>3065515.4697411698</v>
      </c>
      <c r="H593">
        <v>170084.567538723</v>
      </c>
      <c r="I593">
        <v>170084.567538723</v>
      </c>
      <c r="J593">
        <v>170084.567538723</v>
      </c>
      <c r="K593">
        <v>170084.567538723</v>
      </c>
      <c r="L593">
        <v>170084.567538723</v>
      </c>
      <c r="M593">
        <v>170084.567538723</v>
      </c>
      <c r="N593">
        <v>170084.567538723</v>
      </c>
      <c r="O593">
        <v>170084.567538723</v>
      </c>
      <c r="P593">
        <v>170084.567538723</v>
      </c>
      <c r="Q593">
        <v>170084.567538723</v>
      </c>
      <c r="R593">
        <v>137021.231065895</v>
      </c>
      <c r="S593">
        <v>137021.231065895</v>
      </c>
      <c r="T593">
        <v>137021.231065895</v>
      </c>
      <c r="U593">
        <v>136229.443022322</v>
      </c>
      <c r="V593">
        <v>136229.443022322</v>
      </c>
      <c r="W593">
        <v>136229.443022322</v>
      </c>
      <c r="X593">
        <v>136229.443022322</v>
      </c>
      <c r="Y593">
        <v>136229.443022322</v>
      </c>
      <c r="Z593">
        <v>136229.443022322</v>
      </c>
      <c r="AA593">
        <v>136229.443022322</v>
      </c>
      <c r="AN593" t="s">
        <v>752</v>
      </c>
      <c r="AO593" t="s">
        <v>1307</v>
      </c>
      <c r="AP593" t="s">
        <v>715</v>
      </c>
      <c r="AQ593" t="s">
        <v>310</v>
      </c>
      <c r="AR593" s="589" t="s">
        <v>608</v>
      </c>
      <c r="AS593" s="591" t="s">
        <v>608</v>
      </c>
      <c r="AT593" s="591" t="s">
        <v>608</v>
      </c>
      <c r="AU593" t="s">
        <v>608</v>
      </c>
      <c r="AV593" t="s">
        <v>541</v>
      </c>
      <c r="AW593" t="s">
        <v>310</v>
      </c>
      <c r="AX593" t="s">
        <v>393</v>
      </c>
      <c r="BA593" s="423">
        <v>3065515.4697411698</v>
      </c>
    </row>
    <row r="594" spans="1:53" x14ac:dyDescent="0.35">
      <c r="A594" t="s">
        <v>541</v>
      </c>
      <c r="B594" t="s">
        <v>683</v>
      </c>
      <c r="C594">
        <v>20</v>
      </c>
      <c r="D594">
        <v>25345.540004689199</v>
      </c>
      <c r="E594">
        <v>1</v>
      </c>
      <c r="F594">
        <v>462325.95277902897</v>
      </c>
      <c r="H594">
        <v>25345.540004689199</v>
      </c>
      <c r="I594">
        <v>25345.540004689199</v>
      </c>
      <c r="J594">
        <v>25345.540004689199</v>
      </c>
      <c r="K594">
        <v>25345.540004689199</v>
      </c>
      <c r="L594">
        <v>25345.540004689199</v>
      </c>
      <c r="M594">
        <v>25345.540004689199</v>
      </c>
      <c r="N594">
        <v>25345.540004689199</v>
      </c>
      <c r="O594">
        <v>25345.540004689199</v>
      </c>
      <c r="P594">
        <v>25345.540004689199</v>
      </c>
      <c r="Q594">
        <v>25345.540004689199</v>
      </c>
      <c r="R594">
        <v>20887.0552732137</v>
      </c>
      <c r="S594">
        <v>20887.0552732137</v>
      </c>
      <c r="T594">
        <v>20887.0552732137</v>
      </c>
      <c r="U594">
        <v>20887.0552732137</v>
      </c>
      <c r="V594">
        <v>20887.0552732137</v>
      </c>
      <c r="W594">
        <v>20887.0552732137</v>
      </c>
      <c r="X594">
        <v>20887.0552732137</v>
      </c>
      <c r="Y594">
        <v>20887.0552732137</v>
      </c>
      <c r="Z594">
        <v>20887.0552732137</v>
      </c>
      <c r="AA594">
        <v>20887.0552732137</v>
      </c>
      <c r="AN594" t="s">
        <v>752</v>
      </c>
      <c r="AO594" t="s">
        <v>1307</v>
      </c>
      <c r="AP594" t="s">
        <v>715</v>
      </c>
      <c r="AQ594" t="s">
        <v>310</v>
      </c>
      <c r="AR594" s="589" t="s">
        <v>600</v>
      </c>
      <c r="AS594" s="591" t="s">
        <v>600</v>
      </c>
      <c r="AT594" s="591" t="s">
        <v>600</v>
      </c>
      <c r="AU594" t="s">
        <v>1022</v>
      </c>
      <c r="AV594" t="s">
        <v>541</v>
      </c>
      <c r="AW594" t="s">
        <v>310</v>
      </c>
      <c r="AX594" t="s">
        <v>393</v>
      </c>
      <c r="BA594" s="423">
        <v>462325.95277902897</v>
      </c>
    </row>
    <row r="595" spans="1:53" x14ac:dyDescent="0.35">
      <c r="A595" t="s">
        <v>541</v>
      </c>
      <c r="B595" t="s">
        <v>684</v>
      </c>
      <c r="C595">
        <v>20</v>
      </c>
      <c r="D595">
        <v>3124.2796147885501</v>
      </c>
      <c r="E595">
        <v>1</v>
      </c>
      <c r="F595">
        <v>58292.822597001199</v>
      </c>
      <c r="H595">
        <v>3124.2796147885501</v>
      </c>
      <c r="I595">
        <v>3124.2796147885501</v>
      </c>
      <c r="J595">
        <v>3124.2796147885501</v>
      </c>
      <c r="K595">
        <v>3124.2796147885501</v>
      </c>
      <c r="L595">
        <v>3124.2796147885501</v>
      </c>
      <c r="M595">
        <v>3124.2796147885501</v>
      </c>
      <c r="N595">
        <v>3124.2796147885501</v>
      </c>
      <c r="O595">
        <v>3124.2796147885501</v>
      </c>
      <c r="P595">
        <v>3124.2796147885501</v>
      </c>
      <c r="Q595">
        <v>3124.2796147885501</v>
      </c>
      <c r="R595">
        <v>2705.0026449115699</v>
      </c>
      <c r="S595">
        <v>2705.0026449115699</v>
      </c>
      <c r="T595">
        <v>2705.0026449115699</v>
      </c>
      <c r="U595">
        <v>2705.0026449115699</v>
      </c>
      <c r="V595">
        <v>2705.0026449115699</v>
      </c>
      <c r="W595">
        <v>2705.0026449115699</v>
      </c>
      <c r="X595">
        <v>2705.0026449115699</v>
      </c>
      <c r="Y595">
        <v>2705.0026449115699</v>
      </c>
      <c r="Z595">
        <v>2705.0026449115699</v>
      </c>
      <c r="AA595">
        <v>2705.0026449115699</v>
      </c>
      <c r="AN595" t="s">
        <v>752</v>
      </c>
      <c r="AO595" t="s">
        <v>1307</v>
      </c>
      <c r="AP595" t="s">
        <v>715</v>
      </c>
      <c r="AQ595" t="s">
        <v>310</v>
      </c>
      <c r="AR595" s="589" t="s">
        <v>600</v>
      </c>
      <c r="AS595" s="591" t="s">
        <v>600</v>
      </c>
      <c r="AT595" s="591" t="s">
        <v>600</v>
      </c>
      <c r="AU595" t="s">
        <v>684</v>
      </c>
      <c r="AV595" t="s">
        <v>541</v>
      </c>
      <c r="AW595" t="s">
        <v>310</v>
      </c>
      <c r="AX595" t="s">
        <v>393</v>
      </c>
      <c r="BA595" s="423">
        <v>58292.822597001199</v>
      </c>
    </row>
    <row r="596" spans="1:53" x14ac:dyDescent="0.35">
      <c r="A596" t="s">
        <v>541</v>
      </c>
      <c r="B596" t="s">
        <v>681</v>
      </c>
      <c r="C596">
        <v>20</v>
      </c>
      <c r="D596">
        <v>28855.567473420801</v>
      </c>
      <c r="E596">
        <v>1</v>
      </c>
      <c r="F596">
        <v>530995.05997483898</v>
      </c>
      <c r="H596">
        <v>28855.567473420801</v>
      </c>
      <c r="I596">
        <v>28855.567473420801</v>
      </c>
      <c r="J596">
        <v>28855.567473420801</v>
      </c>
      <c r="K596">
        <v>28855.567473420801</v>
      </c>
      <c r="L596">
        <v>28855.567473420801</v>
      </c>
      <c r="M596">
        <v>28855.567473420801</v>
      </c>
      <c r="N596">
        <v>28855.567473420801</v>
      </c>
      <c r="O596">
        <v>28855.567473420801</v>
      </c>
      <c r="P596">
        <v>28855.567473420801</v>
      </c>
      <c r="Q596">
        <v>28855.567473420801</v>
      </c>
      <c r="R596">
        <v>24381.626823991901</v>
      </c>
      <c r="S596">
        <v>24381.626823991901</v>
      </c>
      <c r="T596">
        <v>24381.626823991901</v>
      </c>
      <c r="U596">
        <v>24184.929252664999</v>
      </c>
      <c r="V596">
        <v>24184.929252664999</v>
      </c>
      <c r="W596">
        <v>24184.929252664999</v>
      </c>
      <c r="X596">
        <v>24184.929252664999</v>
      </c>
      <c r="Y596">
        <v>24184.929252664999</v>
      </c>
      <c r="Z596">
        <v>24184.929252664999</v>
      </c>
      <c r="AA596">
        <v>24184.929252664999</v>
      </c>
      <c r="AN596" t="s">
        <v>752</v>
      </c>
      <c r="AO596" t="s">
        <v>1307</v>
      </c>
      <c r="AP596" t="s">
        <v>715</v>
      </c>
      <c r="AQ596" t="s">
        <v>310</v>
      </c>
      <c r="AR596" s="589" t="s">
        <v>600</v>
      </c>
      <c r="AS596" s="591" t="s">
        <v>600</v>
      </c>
      <c r="AT596" s="591" t="s">
        <v>600</v>
      </c>
      <c r="AU596" t="s">
        <v>681</v>
      </c>
      <c r="AV596" t="s">
        <v>541</v>
      </c>
      <c r="AW596" t="s">
        <v>310</v>
      </c>
      <c r="AX596" t="s">
        <v>393</v>
      </c>
      <c r="BA596" s="423">
        <v>530995.05997483898</v>
      </c>
    </row>
    <row r="597" spans="1:53" x14ac:dyDescent="0.35">
      <c r="A597" t="s">
        <v>541</v>
      </c>
      <c r="B597" t="s">
        <v>680</v>
      </c>
      <c r="C597">
        <v>20</v>
      </c>
      <c r="D597">
        <v>109451.62156846</v>
      </c>
      <c r="E597">
        <v>1</v>
      </c>
      <c r="F597">
        <v>2008552.8419018199</v>
      </c>
      <c r="H597">
        <v>109451.62156846</v>
      </c>
      <c r="I597">
        <v>109451.62156846</v>
      </c>
      <c r="J597">
        <v>109451.62156846</v>
      </c>
      <c r="K597">
        <v>109451.62156846</v>
      </c>
      <c r="L597">
        <v>109451.62156846</v>
      </c>
      <c r="M597">
        <v>109451.62156846</v>
      </c>
      <c r="N597">
        <v>109451.62156846</v>
      </c>
      <c r="O597">
        <v>109451.62156846</v>
      </c>
      <c r="P597">
        <v>109451.62156846</v>
      </c>
      <c r="Q597">
        <v>109451.62156846</v>
      </c>
      <c r="R597">
        <v>91876.630533579402</v>
      </c>
      <c r="S597">
        <v>91876.630533579402</v>
      </c>
      <c r="T597">
        <v>91876.630533579402</v>
      </c>
      <c r="U597">
        <v>91200.962088068394</v>
      </c>
      <c r="V597">
        <v>91200.962088068394</v>
      </c>
      <c r="W597">
        <v>91200.962088068394</v>
      </c>
      <c r="X597">
        <v>91200.962088068394</v>
      </c>
      <c r="Y597">
        <v>91200.962088068394</v>
      </c>
      <c r="Z597">
        <v>91200.962088068394</v>
      </c>
      <c r="AA597">
        <v>91200.962088068394</v>
      </c>
      <c r="AN597" t="s">
        <v>752</v>
      </c>
      <c r="AO597" t="s">
        <v>1307</v>
      </c>
      <c r="AP597" t="s">
        <v>715</v>
      </c>
      <c r="AQ597" t="s">
        <v>310</v>
      </c>
      <c r="AR597" s="589" t="s">
        <v>600</v>
      </c>
      <c r="AS597" s="591" t="s">
        <v>600</v>
      </c>
      <c r="AT597" s="591" t="s">
        <v>600</v>
      </c>
      <c r="AU597" t="s">
        <v>680</v>
      </c>
      <c r="AV597" t="s">
        <v>541</v>
      </c>
      <c r="AW597" t="s">
        <v>310</v>
      </c>
      <c r="AX597" t="s">
        <v>393</v>
      </c>
      <c r="BA597" s="423">
        <v>2008552.8419018199</v>
      </c>
    </row>
    <row r="598" spans="1:53" x14ac:dyDescent="0.35">
      <c r="A598" t="s">
        <v>541</v>
      </c>
      <c r="B598" t="s">
        <v>1086</v>
      </c>
      <c r="C598">
        <v>20</v>
      </c>
      <c r="D598">
        <v>6568.8857348695601</v>
      </c>
      <c r="E598">
        <v>1</v>
      </c>
      <c r="F598">
        <v>122444.914323098</v>
      </c>
      <c r="H598">
        <v>6568.8857348695601</v>
      </c>
      <c r="I598">
        <v>6568.8857348695601</v>
      </c>
      <c r="J598">
        <v>6568.8857348695601</v>
      </c>
      <c r="K598">
        <v>6568.8857348695601</v>
      </c>
      <c r="L598">
        <v>6568.8857348695601</v>
      </c>
      <c r="M598">
        <v>6568.8857348695601</v>
      </c>
      <c r="N598">
        <v>6568.8857348695601</v>
      </c>
      <c r="O598">
        <v>6568.8857348695601</v>
      </c>
      <c r="P598">
        <v>6568.8857348695601</v>
      </c>
      <c r="Q598">
        <v>6568.8857348695601</v>
      </c>
      <c r="R598">
        <v>5681.6120875735896</v>
      </c>
      <c r="S598">
        <v>5681.6120875735896</v>
      </c>
      <c r="T598">
        <v>5681.6120875735896</v>
      </c>
      <c r="U598">
        <v>5673.0315302402596</v>
      </c>
      <c r="V598">
        <v>5673.0315302402596</v>
      </c>
      <c r="W598">
        <v>5673.0315302402596</v>
      </c>
      <c r="X598">
        <v>5673.0315302402596</v>
      </c>
      <c r="Y598">
        <v>5673.0315302402596</v>
      </c>
      <c r="Z598">
        <v>5673.0315302402596</v>
      </c>
      <c r="AA598">
        <v>5673.0315302402596</v>
      </c>
      <c r="AN598" t="s">
        <v>752</v>
      </c>
      <c r="AO598" t="s">
        <v>1307</v>
      </c>
      <c r="AP598" t="s">
        <v>715</v>
      </c>
      <c r="AQ598" t="s">
        <v>310</v>
      </c>
      <c r="AR598" s="589" t="s">
        <v>600</v>
      </c>
      <c r="AS598" s="591" t="s">
        <v>600</v>
      </c>
      <c r="AT598" s="591" t="s">
        <v>600</v>
      </c>
      <c r="AU598" t="s">
        <v>1086</v>
      </c>
      <c r="AV598" t="s">
        <v>541</v>
      </c>
      <c r="AW598" t="s">
        <v>310</v>
      </c>
      <c r="AX598" t="s">
        <v>393</v>
      </c>
      <c r="BA598" s="423">
        <v>122444.914323098</v>
      </c>
    </row>
    <row r="599" spans="1:53" x14ac:dyDescent="0.35">
      <c r="A599" t="s">
        <v>24</v>
      </c>
      <c r="B599" t="s">
        <v>808</v>
      </c>
      <c r="C599">
        <v>10</v>
      </c>
      <c r="D599">
        <v>13902580.5865258</v>
      </c>
      <c r="E599">
        <v>0.84</v>
      </c>
      <c r="F599">
        <v>68115568.026260704</v>
      </c>
      <c r="H599">
        <v>11678167.692681599</v>
      </c>
      <c r="I599">
        <v>11678167.692681599</v>
      </c>
      <c r="J599">
        <v>11678167.692681599</v>
      </c>
      <c r="K599">
        <v>11678167.692681599</v>
      </c>
      <c r="L599">
        <v>11678167.692681599</v>
      </c>
      <c r="M599">
        <v>1944945.9125705</v>
      </c>
      <c r="N599">
        <v>1944945.9125705</v>
      </c>
      <c r="O599">
        <v>1944945.9125705</v>
      </c>
      <c r="P599">
        <v>1944945.9125705</v>
      </c>
      <c r="Q599">
        <v>1944945.9125705</v>
      </c>
      <c r="AN599" t="s">
        <v>752</v>
      </c>
      <c r="AO599" t="s">
        <v>1308</v>
      </c>
      <c r="AP599" t="s">
        <v>1272</v>
      </c>
      <c r="AQ599" t="s">
        <v>114</v>
      </c>
      <c r="AR599" s="589" t="s">
        <v>569</v>
      </c>
      <c r="AS599" s="591" t="s">
        <v>569</v>
      </c>
      <c r="AT599" s="591" t="s">
        <v>1343</v>
      </c>
      <c r="AU599" t="s">
        <v>808</v>
      </c>
      <c r="AV599" t="s">
        <v>24</v>
      </c>
      <c r="AW599" t="s">
        <v>114</v>
      </c>
      <c r="AX599" t="s">
        <v>393</v>
      </c>
      <c r="BA599" s="423">
        <v>81089961.936024651</v>
      </c>
    </row>
    <row r="600" spans="1:53" x14ac:dyDescent="0.35">
      <c r="A600" t="s">
        <v>24</v>
      </c>
      <c r="B600" t="s">
        <v>809</v>
      </c>
      <c r="C600">
        <v>10</v>
      </c>
      <c r="D600">
        <v>9999201.4415653404</v>
      </c>
      <c r="E600">
        <v>0.84</v>
      </c>
      <c r="F600">
        <v>40465193.583881997</v>
      </c>
      <c r="H600">
        <v>8399329.2109148894</v>
      </c>
      <c r="I600">
        <v>8399329.2109148894</v>
      </c>
      <c r="J600">
        <v>2958316.89525653</v>
      </c>
      <c r="K600">
        <v>2958316.89525653</v>
      </c>
      <c r="L600">
        <v>2958316.89525653</v>
      </c>
      <c r="M600">
        <v>2958316.89525653</v>
      </c>
      <c r="N600">
        <v>2958316.89525653</v>
      </c>
      <c r="O600">
        <v>2958316.89525653</v>
      </c>
      <c r="P600">
        <v>2958316.89525653</v>
      </c>
      <c r="Q600">
        <v>2958316.89525653</v>
      </c>
      <c r="AN600" t="s">
        <v>752</v>
      </c>
      <c r="AO600" t="s">
        <v>1308</v>
      </c>
      <c r="AP600" t="s">
        <v>1272</v>
      </c>
      <c r="AQ600" t="s">
        <v>114</v>
      </c>
      <c r="AR600" s="589" t="s">
        <v>569</v>
      </c>
      <c r="AS600" s="591" t="s">
        <v>569</v>
      </c>
      <c r="AT600" s="591" t="s">
        <v>1345</v>
      </c>
      <c r="AU600" t="s">
        <v>809</v>
      </c>
      <c r="AV600" t="s">
        <v>24</v>
      </c>
      <c r="AW600" t="s">
        <v>114</v>
      </c>
      <c r="AX600" t="s">
        <v>393</v>
      </c>
      <c r="BA600" s="423">
        <v>48172849.504621424</v>
      </c>
    </row>
    <row r="601" spans="1:53" x14ac:dyDescent="0.35">
      <c r="A601" t="s">
        <v>540</v>
      </c>
      <c r="B601" t="s">
        <v>751</v>
      </c>
      <c r="C601">
        <v>7</v>
      </c>
      <c r="D601">
        <v>2943079.77</v>
      </c>
      <c r="E601">
        <v>0.85</v>
      </c>
      <c r="F601">
        <v>17511324.631499998</v>
      </c>
      <c r="H601">
        <v>2501617.8045000001</v>
      </c>
      <c r="I601">
        <v>2501617.8045000001</v>
      </c>
      <c r="J601">
        <v>2501617.8045000001</v>
      </c>
      <c r="K601">
        <v>2501617.8045000001</v>
      </c>
      <c r="L601">
        <v>2501617.8045000001</v>
      </c>
      <c r="M601">
        <v>2501617.8045000001</v>
      </c>
      <c r="N601">
        <v>2501617.8045000001</v>
      </c>
      <c r="AN601" t="s">
        <v>752</v>
      </c>
      <c r="AO601" t="s">
        <v>1308</v>
      </c>
      <c r="AP601" t="s">
        <v>1272</v>
      </c>
      <c r="AQ601" t="s">
        <v>114</v>
      </c>
      <c r="AR601" s="589" t="s">
        <v>583</v>
      </c>
      <c r="AS601" s="591" t="s">
        <v>583</v>
      </c>
      <c r="AT601" s="591" t="s">
        <v>583</v>
      </c>
      <c r="AU601" t="s">
        <v>583</v>
      </c>
      <c r="AV601" t="s">
        <v>540</v>
      </c>
      <c r="AW601" t="s">
        <v>114</v>
      </c>
      <c r="AX601" t="s">
        <v>393</v>
      </c>
      <c r="BA601" s="423">
        <v>20601558.389999997</v>
      </c>
    </row>
    <row r="602" spans="1:53" x14ac:dyDescent="0.35">
      <c r="A602" t="s">
        <v>24</v>
      </c>
      <c r="B602" t="s">
        <v>810</v>
      </c>
      <c r="C602">
        <v>6.1</v>
      </c>
      <c r="D602">
        <v>2280330.2337750001</v>
      </c>
      <c r="E602">
        <v>0.84</v>
      </c>
      <c r="F602">
        <v>9992201.3853146099</v>
      </c>
      <c r="H602">
        <v>1915477.396371</v>
      </c>
      <c r="I602">
        <v>1915477.396371</v>
      </c>
      <c r="J602">
        <v>1915477.396371</v>
      </c>
      <c r="K602">
        <v>1915477.396371</v>
      </c>
      <c r="L602">
        <v>1915477.396371</v>
      </c>
      <c r="M602">
        <v>377104.00314510002</v>
      </c>
      <c r="N602">
        <v>37710.400314509898</v>
      </c>
      <c r="AN602" t="s">
        <v>752</v>
      </c>
      <c r="AO602" t="s">
        <v>1308</v>
      </c>
      <c r="AP602" t="s">
        <v>1272</v>
      </c>
      <c r="AQ602" t="s">
        <v>114</v>
      </c>
      <c r="AR602" s="589" t="s">
        <v>569</v>
      </c>
      <c r="AS602" s="591" t="s">
        <v>569</v>
      </c>
      <c r="AT602" s="591" t="s">
        <v>1343</v>
      </c>
      <c r="AU602" t="s">
        <v>810</v>
      </c>
      <c r="AV602" t="s">
        <v>24</v>
      </c>
      <c r="AW602" t="s">
        <v>114</v>
      </c>
      <c r="AX602" t="s">
        <v>393</v>
      </c>
      <c r="BA602" s="423">
        <v>11895477.83966025</v>
      </c>
    </row>
    <row r="603" spans="1:53" x14ac:dyDescent="0.35">
      <c r="A603" t="s">
        <v>24</v>
      </c>
      <c r="B603" t="s">
        <v>811</v>
      </c>
      <c r="C603">
        <v>6.1</v>
      </c>
      <c r="D603">
        <v>1790007.706575</v>
      </c>
      <c r="E603">
        <v>0.84</v>
      </c>
      <c r="F603">
        <v>5902178.8594368603</v>
      </c>
      <c r="H603">
        <v>1503606.473523</v>
      </c>
      <c r="I603">
        <v>1503606.473523</v>
      </c>
      <c r="J603">
        <v>706089.24692459998</v>
      </c>
      <c r="K603">
        <v>706089.24692459998</v>
      </c>
      <c r="L603">
        <v>706089.24692459998</v>
      </c>
      <c r="M603">
        <v>706089.24692459998</v>
      </c>
      <c r="N603">
        <v>70608.924692459797</v>
      </c>
      <c r="AN603" t="s">
        <v>752</v>
      </c>
      <c r="AO603" t="s">
        <v>1308</v>
      </c>
      <c r="AP603" t="s">
        <v>1272</v>
      </c>
      <c r="AQ603" t="s">
        <v>114</v>
      </c>
      <c r="AR603" s="589" t="s">
        <v>569</v>
      </c>
      <c r="AS603" s="591" t="s">
        <v>569</v>
      </c>
      <c r="AT603" s="591" t="s">
        <v>1345</v>
      </c>
      <c r="AU603" t="s">
        <v>811</v>
      </c>
      <c r="AV603" t="s">
        <v>24</v>
      </c>
      <c r="AW603" t="s">
        <v>114</v>
      </c>
      <c r="AX603" t="s">
        <v>393</v>
      </c>
      <c r="BA603" s="423">
        <v>7026403.4040915007</v>
      </c>
    </row>
    <row r="604" spans="1:53" x14ac:dyDescent="0.35">
      <c r="A604" t="s">
        <v>25</v>
      </c>
      <c r="B604" t="s">
        <v>602</v>
      </c>
      <c r="C604">
        <v>11</v>
      </c>
      <c r="D604">
        <v>632992.43074244005</v>
      </c>
      <c r="E604" s="383"/>
      <c r="F604">
        <v>6962916.7381668398</v>
      </c>
      <c r="H604">
        <v>632992.43074244005</v>
      </c>
      <c r="I604">
        <v>632992.43074244005</v>
      </c>
      <c r="J604">
        <v>632992.43074244005</v>
      </c>
      <c r="K604">
        <v>632992.43074244005</v>
      </c>
      <c r="L604">
        <v>632992.43074244005</v>
      </c>
      <c r="M604">
        <v>632992.43074244005</v>
      </c>
      <c r="N604">
        <v>632992.43074244005</v>
      </c>
      <c r="O604">
        <v>632992.43074244005</v>
      </c>
      <c r="P604">
        <v>632992.43074244005</v>
      </c>
      <c r="Q604">
        <v>632992.43074244005</v>
      </c>
      <c r="R604">
        <v>632992.43074244005</v>
      </c>
      <c r="AN604" t="s">
        <v>752</v>
      </c>
      <c r="AO604" t="s">
        <v>1308</v>
      </c>
      <c r="AP604" t="s">
        <v>1272</v>
      </c>
      <c r="AQ604" t="s">
        <v>114</v>
      </c>
      <c r="AR604" s="589" t="s">
        <v>602</v>
      </c>
      <c r="AS604" s="591" t="s">
        <v>602</v>
      </c>
      <c r="AT604" s="591" t="s">
        <v>602</v>
      </c>
      <c r="AU604" t="s">
        <v>602</v>
      </c>
      <c r="AV604" t="s">
        <v>25</v>
      </c>
      <c r="AW604" t="s">
        <v>114</v>
      </c>
      <c r="AX604" t="s">
        <v>393</v>
      </c>
      <c r="BA604" s="423">
        <v>6962916.7381668398</v>
      </c>
    </row>
    <row r="605" spans="1:53" x14ac:dyDescent="0.35">
      <c r="A605" t="s">
        <v>25</v>
      </c>
      <c r="B605" t="s">
        <v>812</v>
      </c>
      <c r="C605">
        <v>2</v>
      </c>
      <c r="D605">
        <v>311455.28090665</v>
      </c>
      <c r="E605">
        <v>0.9</v>
      </c>
      <c r="F605">
        <v>560619.50563197001</v>
      </c>
      <c r="H605">
        <v>280309.752815985</v>
      </c>
      <c r="I605">
        <v>280309.752815985</v>
      </c>
      <c r="AN605" t="s">
        <v>752</v>
      </c>
      <c r="AO605" t="s">
        <v>1308</v>
      </c>
      <c r="AP605" t="s">
        <v>1272</v>
      </c>
      <c r="AQ605" t="s">
        <v>114</v>
      </c>
      <c r="AR605" s="589" t="s">
        <v>571</v>
      </c>
      <c r="AS605" s="591" t="s">
        <v>571</v>
      </c>
      <c r="AT605" s="591" t="s">
        <v>571</v>
      </c>
      <c r="AU605" t="s">
        <v>813</v>
      </c>
      <c r="AV605" t="s">
        <v>25</v>
      </c>
      <c r="AW605" t="s">
        <v>114</v>
      </c>
      <c r="AX605" t="s">
        <v>393</v>
      </c>
      <c r="BA605" s="423">
        <v>622910.56181330001</v>
      </c>
    </row>
    <row r="606" spans="1:53" x14ac:dyDescent="0.35">
      <c r="A606" t="s">
        <v>25</v>
      </c>
      <c r="B606" t="s">
        <v>813</v>
      </c>
      <c r="C606">
        <v>8</v>
      </c>
      <c r="D606">
        <v>253028.551064739</v>
      </c>
      <c r="E606">
        <v>0.9</v>
      </c>
      <c r="F606">
        <v>1821805.5676661199</v>
      </c>
      <c r="H606">
        <v>227725.69595826499</v>
      </c>
      <c r="I606">
        <v>227725.69595826499</v>
      </c>
      <c r="J606">
        <v>227725.69595826499</v>
      </c>
      <c r="K606">
        <v>227725.69595826499</v>
      </c>
      <c r="L606">
        <v>227725.69595826499</v>
      </c>
      <c r="M606">
        <v>227725.69595826499</v>
      </c>
      <c r="N606">
        <v>227725.69595826499</v>
      </c>
      <c r="O606">
        <v>227725.69595826499</v>
      </c>
      <c r="AN606" t="s">
        <v>752</v>
      </c>
      <c r="AO606" t="s">
        <v>1308</v>
      </c>
      <c r="AP606" t="s">
        <v>1272</v>
      </c>
      <c r="AQ606" t="s">
        <v>114</v>
      </c>
      <c r="AR606" s="589" t="s">
        <v>571</v>
      </c>
      <c r="AS606" s="591" t="s">
        <v>571</v>
      </c>
      <c r="AT606" s="591" t="s">
        <v>571</v>
      </c>
      <c r="AU606" t="s">
        <v>813</v>
      </c>
      <c r="AV606" t="s">
        <v>25</v>
      </c>
      <c r="AW606" t="s">
        <v>114</v>
      </c>
      <c r="AX606" t="s">
        <v>393</v>
      </c>
      <c r="BA606" s="423">
        <v>2024228.4085179109</v>
      </c>
    </row>
    <row r="607" spans="1:53" x14ac:dyDescent="0.35">
      <c r="A607" t="s">
        <v>142</v>
      </c>
      <c r="B607" t="s">
        <v>595</v>
      </c>
      <c r="C607">
        <v>10</v>
      </c>
      <c r="D607">
        <v>235115.13481533501</v>
      </c>
      <c r="E607">
        <v>1.04</v>
      </c>
      <c r="F607">
        <v>2445197.40207949</v>
      </c>
      <c r="H607">
        <v>244519.74020794901</v>
      </c>
      <c r="I607">
        <v>244519.74020794901</v>
      </c>
      <c r="J607">
        <v>244519.74020794901</v>
      </c>
      <c r="K607">
        <v>244519.74020794901</v>
      </c>
      <c r="L607">
        <v>244519.74020794901</v>
      </c>
      <c r="M607">
        <v>244519.74020794901</v>
      </c>
      <c r="N607">
        <v>244519.74020794901</v>
      </c>
      <c r="O607">
        <v>244519.74020794901</v>
      </c>
      <c r="P607">
        <v>244519.74020794901</v>
      </c>
      <c r="Q607">
        <v>244519.74020794901</v>
      </c>
      <c r="AN607" t="s">
        <v>752</v>
      </c>
      <c r="AO607" t="s">
        <v>1308</v>
      </c>
      <c r="AP607" t="s">
        <v>1272</v>
      </c>
      <c r="AQ607" t="s">
        <v>114</v>
      </c>
      <c r="AR607" s="589" t="s">
        <v>595</v>
      </c>
      <c r="AS607" s="591" t="s">
        <v>595</v>
      </c>
      <c r="AT607" s="591" t="s">
        <v>595</v>
      </c>
      <c r="AU607" t="s">
        <v>595</v>
      </c>
      <c r="AV607" t="s">
        <v>142</v>
      </c>
      <c r="AW607" t="s">
        <v>114</v>
      </c>
      <c r="AX607" t="s">
        <v>393</v>
      </c>
      <c r="BA607" s="423">
        <v>2351151.3481533555</v>
      </c>
    </row>
    <row r="608" spans="1:53" x14ac:dyDescent="0.35">
      <c r="A608" t="s">
        <v>142</v>
      </c>
      <c r="B608" t="s">
        <v>691</v>
      </c>
      <c r="C608">
        <v>10</v>
      </c>
      <c r="D608">
        <v>14954.269850377499</v>
      </c>
      <c r="E608">
        <v>1.04</v>
      </c>
      <c r="F608">
        <v>155524.40644392601</v>
      </c>
      <c r="H608">
        <v>15552.4406443926</v>
      </c>
      <c r="I608">
        <v>15552.4406443926</v>
      </c>
      <c r="J608">
        <v>15552.4406443926</v>
      </c>
      <c r="K608">
        <v>15552.4406443926</v>
      </c>
      <c r="L608">
        <v>15552.4406443926</v>
      </c>
      <c r="M608">
        <v>15552.4406443926</v>
      </c>
      <c r="N608">
        <v>15552.4406443926</v>
      </c>
      <c r="O608">
        <v>15552.4406443926</v>
      </c>
      <c r="P608">
        <v>15552.4406443926</v>
      </c>
      <c r="Q608">
        <v>15552.4406443926</v>
      </c>
      <c r="AN608" t="s">
        <v>752</v>
      </c>
      <c r="AO608" t="s">
        <v>1308</v>
      </c>
      <c r="AP608" t="s">
        <v>1272</v>
      </c>
      <c r="AQ608" t="s">
        <v>114</v>
      </c>
      <c r="AR608" s="589" t="s">
        <v>814</v>
      </c>
      <c r="AS608" s="591" t="s">
        <v>814</v>
      </c>
      <c r="AT608" s="591" t="s">
        <v>814</v>
      </c>
      <c r="AU608" t="s">
        <v>814</v>
      </c>
      <c r="AV608" t="s">
        <v>142</v>
      </c>
      <c r="AW608" t="s">
        <v>114</v>
      </c>
      <c r="AX608" t="s">
        <v>393</v>
      </c>
      <c r="BA608" s="423">
        <v>149542.698503775</v>
      </c>
    </row>
    <row r="609" spans="1:53" x14ac:dyDescent="0.35">
      <c r="A609" t="s">
        <v>142</v>
      </c>
      <c r="B609" t="s">
        <v>692</v>
      </c>
      <c r="C609">
        <v>10</v>
      </c>
      <c r="D609">
        <v>10486.6309938836</v>
      </c>
      <c r="E609">
        <v>1.04</v>
      </c>
      <c r="F609">
        <v>109060.962336389</v>
      </c>
      <c r="H609">
        <v>10906.0962336389</v>
      </c>
      <c r="I609">
        <v>10906.0962336389</v>
      </c>
      <c r="J609">
        <v>10906.0962336389</v>
      </c>
      <c r="K609">
        <v>10906.0962336389</v>
      </c>
      <c r="L609">
        <v>10906.0962336389</v>
      </c>
      <c r="M609">
        <v>10906.0962336389</v>
      </c>
      <c r="N609">
        <v>10906.0962336389</v>
      </c>
      <c r="O609">
        <v>10906.0962336389</v>
      </c>
      <c r="P609">
        <v>10906.0962336389</v>
      </c>
      <c r="Q609">
        <v>10906.0962336389</v>
      </c>
      <c r="AN609" t="s">
        <v>752</v>
      </c>
      <c r="AO609" t="s">
        <v>1308</v>
      </c>
      <c r="AP609" t="s">
        <v>1272</v>
      </c>
      <c r="AQ609" t="s">
        <v>114</v>
      </c>
      <c r="AR609" s="589" t="s">
        <v>814</v>
      </c>
      <c r="AS609" s="591" t="s">
        <v>814</v>
      </c>
      <c r="AT609" s="591" t="s">
        <v>814</v>
      </c>
      <c r="AU609" t="s">
        <v>814</v>
      </c>
      <c r="AV609" t="s">
        <v>142</v>
      </c>
      <c r="AW609" t="s">
        <v>114</v>
      </c>
      <c r="AX609" t="s">
        <v>393</v>
      </c>
      <c r="BA609" s="423">
        <v>104866.30993883558</v>
      </c>
    </row>
    <row r="610" spans="1:53" x14ac:dyDescent="0.35">
      <c r="A610" t="s">
        <v>142</v>
      </c>
      <c r="B610" t="s">
        <v>688</v>
      </c>
      <c r="C610">
        <v>15</v>
      </c>
      <c r="D610">
        <v>10475.735274544601</v>
      </c>
      <c r="E610">
        <v>0.8</v>
      </c>
      <c r="F610">
        <v>125708.823294535</v>
      </c>
      <c r="H610">
        <v>8380.5882196356706</v>
      </c>
      <c r="I610">
        <v>8380.5882196356706</v>
      </c>
      <c r="J610">
        <v>8380.5882196356706</v>
      </c>
      <c r="K610">
        <v>8380.5882196356706</v>
      </c>
      <c r="L610">
        <v>8380.5882196356706</v>
      </c>
      <c r="M610">
        <v>8380.5882196356706</v>
      </c>
      <c r="N610">
        <v>8380.5882196356706</v>
      </c>
      <c r="O610">
        <v>8380.5882196356706</v>
      </c>
      <c r="P610">
        <v>8380.5882196356706</v>
      </c>
      <c r="Q610">
        <v>8380.5882196356706</v>
      </c>
      <c r="R610">
        <v>8380.5882196356706</v>
      </c>
      <c r="S610">
        <v>8380.5882196356706</v>
      </c>
      <c r="T610">
        <v>8380.5882196356706</v>
      </c>
      <c r="U610">
        <v>8380.5882196356706</v>
      </c>
      <c r="V610">
        <v>8380.5882196356706</v>
      </c>
      <c r="AN610" t="s">
        <v>752</v>
      </c>
      <c r="AO610" t="s">
        <v>1308</v>
      </c>
      <c r="AP610" t="s">
        <v>1272</v>
      </c>
      <c r="AQ610" t="s">
        <v>114</v>
      </c>
      <c r="AR610" s="589" t="s">
        <v>156</v>
      </c>
      <c r="AS610" s="591" t="s">
        <v>156</v>
      </c>
      <c r="AT610" s="591" t="s">
        <v>156</v>
      </c>
      <c r="AU610" t="s">
        <v>156</v>
      </c>
      <c r="AV610" t="s">
        <v>142</v>
      </c>
      <c r="AW610" t="s">
        <v>114</v>
      </c>
      <c r="AX610" t="s">
        <v>393</v>
      </c>
      <c r="BA610" s="423">
        <v>157136.02911816875</v>
      </c>
    </row>
    <row r="611" spans="1:53" x14ac:dyDescent="0.35">
      <c r="A611" t="s">
        <v>25</v>
      </c>
      <c r="B611" t="s">
        <v>815</v>
      </c>
      <c r="C611">
        <v>11</v>
      </c>
      <c r="D611">
        <v>1782.4740003900199</v>
      </c>
      <c r="E611" s="383"/>
      <c r="F611">
        <v>19607.214004290199</v>
      </c>
      <c r="H611">
        <v>1782.4740003900199</v>
      </c>
      <c r="I611">
        <v>1782.4740003900199</v>
      </c>
      <c r="J611">
        <v>1782.4740003900199</v>
      </c>
      <c r="K611">
        <v>1782.4740003900199</v>
      </c>
      <c r="L611">
        <v>1782.4740003900199</v>
      </c>
      <c r="M611">
        <v>1782.4740003900199</v>
      </c>
      <c r="N611">
        <v>1782.4740003900199</v>
      </c>
      <c r="O611">
        <v>1782.4740003900199</v>
      </c>
      <c r="P611">
        <v>1782.4740003900199</v>
      </c>
      <c r="Q611">
        <v>1782.4740003900199</v>
      </c>
      <c r="R611">
        <v>1782.4740003900199</v>
      </c>
      <c r="AN611" t="s">
        <v>752</v>
      </c>
      <c r="AO611" t="s">
        <v>1308</v>
      </c>
      <c r="AP611" t="s">
        <v>1272</v>
      </c>
      <c r="AQ611" t="s">
        <v>114</v>
      </c>
      <c r="AR611" s="589" t="s">
        <v>602</v>
      </c>
      <c r="AS611" s="591" t="s">
        <v>602</v>
      </c>
      <c r="AT611" s="591" t="s">
        <v>602</v>
      </c>
      <c r="AU611" t="s">
        <v>815</v>
      </c>
      <c r="AV611" t="s">
        <v>25</v>
      </c>
      <c r="AW611" t="s">
        <v>114</v>
      </c>
      <c r="AX611" t="s">
        <v>393</v>
      </c>
      <c r="BA611" s="423">
        <v>19607.214004290199</v>
      </c>
    </row>
    <row r="612" spans="1:53" x14ac:dyDescent="0.35">
      <c r="A612" t="s">
        <v>24</v>
      </c>
      <c r="B612" t="s">
        <v>1094</v>
      </c>
      <c r="C612">
        <v>14.9</v>
      </c>
      <c r="D612">
        <v>134217228.396759</v>
      </c>
      <c r="E612">
        <v>0.92</v>
      </c>
      <c r="F612">
        <v>1602233143.5599301</v>
      </c>
      <c r="H612">
        <v>123479850.125018</v>
      </c>
      <c r="I612">
        <v>123479850.125018</v>
      </c>
      <c r="J612">
        <v>123479850.125018</v>
      </c>
      <c r="K612">
        <v>123426654.66736799</v>
      </c>
      <c r="L612">
        <v>123393529.392922</v>
      </c>
      <c r="M612">
        <v>99401279.350639805</v>
      </c>
      <c r="N612">
        <v>99401279.350639805</v>
      </c>
      <c r="O612">
        <v>99398072.754082993</v>
      </c>
      <c r="P612">
        <v>99181677.589570194</v>
      </c>
      <c r="Q612">
        <v>99086475.298521399</v>
      </c>
      <c r="R612">
        <v>99063972.938819006</v>
      </c>
      <c r="S612">
        <v>99052630.120141894</v>
      </c>
      <c r="T612">
        <v>97847471.500992298</v>
      </c>
      <c r="U612">
        <v>96291714.881099507</v>
      </c>
      <c r="V612">
        <v>96248835.340077594</v>
      </c>
      <c r="AN612" t="s">
        <v>752</v>
      </c>
      <c r="AO612" t="s">
        <v>1328</v>
      </c>
      <c r="AP612" t="s">
        <v>705</v>
      </c>
      <c r="AQ612" t="s">
        <v>309</v>
      </c>
      <c r="AS612" s="591" t="s">
        <v>212</v>
      </c>
      <c r="AT612" s="591" t="s">
        <v>1340</v>
      </c>
      <c r="AV612" t="s">
        <v>24</v>
      </c>
      <c r="AW612" t="s">
        <v>309</v>
      </c>
      <c r="AX612" t="s">
        <v>393</v>
      </c>
      <c r="BA612" s="423">
        <v>1741557764.7390544</v>
      </c>
    </row>
    <row r="613" spans="1:53" x14ac:dyDescent="0.35">
      <c r="A613" t="s">
        <v>26</v>
      </c>
      <c r="B613" t="s">
        <v>575</v>
      </c>
      <c r="C613">
        <v>15</v>
      </c>
      <c r="D613">
        <v>8151570</v>
      </c>
      <c r="E613">
        <v>0.92</v>
      </c>
      <c r="F613">
        <v>112491666</v>
      </c>
      <c r="H613">
        <v>7499444.4000000004</v>
      </c>
      <c r="I613">
        <v>7499444.4000000004</v>
      </c>
      <c r="J613">
        <v>7499444.4000000004</v>
      </c>
      <c r="K613">
        <v>7499444.4000000004</v>
      </c>
      <c r="L613">
        <v>7499444.4000000004</v>
      </c>
      <c r="M613">
        <v>7499444.4000000004</v>
      </c>
      <c r="N613">
        <v>7499444.4000000004</v>
      </c>
      <c r="O613">
        <v>7499444.4000000004</v>
      </c>
      <c r="P613">
        <v>7499444.4000000004</v>
      </c>
      <c r="Q613">
        <v>7499444.4000000004</v>
      </c>
      <c r="R613">
        <v>7499444.4000000004</v>
      </c>
      <c r="S613">
        <v>7499444.4000000004</v>
      </c>
      <c r="T613">
        <v>7499444.4000000004</v>
      </c>
      <c r="U613">
        <v>7499444.4000000004</v>
      </c>
      <c r="V613">
        <v>7499444.4000000004</v>
      </c>
      <c r="AN613" t="s">
        <v>752</v>
      </c>
      <c r="AO613" t="s">
        <v>1328</v>
      </c>
      <c r="AP613" t="s">
        <v>705</v>
      </c>
      <c r="AQ613" t="s">
        <v>309</v>
      </c>
      <c r="AR613" s="589" t="s">
        <v>575</v>
      </c>
      <c r="AS613" s="591" t="s">
        <v>575</v>
      </c>
      <c r="AT613" s="591" t="s">
        <v>575</v>
      </c>
      <c r="AU613" t="s">
        <v>575</v>
      </c>
      <c r="AV613" t="s">
        <v>26</v>
      </c>
      <c r="AW613" t="s">
        <v>309</v>
      </c>
      <c r="AX613" t="s">
        <v>393</v>
      </c>
      <c r="BA613" s="423">
        <v>122273550</v>
      </c>
    </row>
    <row r="614" spans="1:53" x14ac:dyDescent="0.35">
      <c r="A614" t="s">
        <v>26</v>
      </c>
      <c r="B614" t="s">
        <v>1095</v>
      </c>
      <c r="C614">
        <v>13</v>
      </c>
      <c r="D614">
        <v>7192827.5999999996</v>
      </c>
      <c r="E614">
        <v>0.92</v>
      </c>
      <c r="F614">
        <v>86026218.096000001</v>
      </c>
      <c r="H614">
        <v>6617401.392</v>
      </c>
      <c r="I614">
        <v>6617401.392</v>
      </c>
      <c r="J614">
        <v>6617401.392</v>
      </c>
      <c r="K614">
        <v>6617401.392</v>
      </c>
      <c r="L614">
        <v>6617401.392</v>
      </c>
      <c r="M614">
        <v>6617401.392</v>
      </c>
      <c r="N614">
        <v>6617401.392</v>
      </c>
      <c r="O614">
        <v>6617401.392</v>
      </c>
      <c r="P614">
        <v>6617401.392</v>
      </c>
      <c r="Q614">
        <v>6617401.392</v>
      </c>
      <c r="R614">
        <v>6617401.392</v>
      </c>
      <c r="S614">
        <v>6617401.392</v>
      </c>
      <c r="T614">
        <v>6617401.392</v>
      </c>
      <c r="AN614" t="s">
        <v>752</v>
      </c>
      <c r="AO614" t="s">
        <v>1328</v>
      </c>
      <c r="AP614" t="s">
        <v>705</v>
      </c>
      <c r="AQ614" t="s">
        <v>309</v>
      </c>
      <c r="AR614" s="589" t="s">
        <v>575</v>
      </c>
      <c r="AS614" s="591" t="s">
        <v>575</v>
      </c>
      <c r="AT614" s="591" t="s">
        <v>575</v>
      </c>
      <c r="AU614" t="s">
        <v>1095</v>
      </c>
      <c r="AV614" t="s">
        <v>26</v>
      </c>
      <c r="AW614" t="s">
        <v>309</v>
      </c>
      <c r="AX614" t="s">
        <v>393</v>
      </c>
      <c r="BA614" s="423">
        <v>93506758.799999997</v>
      </c>
    </row>
    <row r="615" spans="1:53" x14ac:dyDescent="0.35">
      <c r="A615" t="s">
        <v>1096</v>
      </c>
      <c r="B615" t="s">
        <v>602</v>
      </c>
      <c r="C615">
        <v>11</v>
      </c>
      <c r="D615">
        <v>6219942.1373659996</v>
      </c>
      <c r="E615">
        <v>0.92</v>
      </c>
      <c r="F615">
        <v>62945814.4301439</v>
      </c>
      <c r="H615">
        <v>5722346.7663767198</v>
      </c>
      <c r="I615">
        <v>5722346.7663767198</v>
      </c>
      <c r="J615">
        <v>5722346.7663767198</v>
      </c>
      <c r="K615">
        <v>5722346.7663767198</v>
      </c>
      <c r="L615">
        <v>5722346.7663767198</v>
      </c>
      <c r="M615">
        <v>5722346.7663767198</v>
      </c>
      <c r="N615">
        <v>5722346.7663767198</v>
      </c>
      <c r="O615">
        <v>5722346.7663767198</v>
      </c>
      <c r="P615">
        <v>5722346.7663767198</v>
      </c>
      <c r="Q615">
        <v>5722346.7663767198</v>
      </c>
      <c r="R615">
        <v>5722346.7663767198</v>
      </c>
      <c r="AN615" t="s">
        <v>752</v>
      </c>
      <c r="AO615" t="s">
        <v>1328</v>
      </c>
      <c r="AP615" t="s">
        <v>705</v>
      </c>
      <c r="AQ615" t="s">
        <v>309</v>
      </c>
      <c r="AR615" s="589" t="s">
        <v>602</v>
      </c>
      <c r="AS615" s="591" t="s">
        <v>602</v>
      </c>
      <c r="AT615" s="591" t="s">
        <v>602</v>
      </c>
      <c r="AU615" t="s">
        <v>602</v>
      </c>
      <c r="AV615" t="s">
        <v>25</v>
      </c>
      <c r="AW615" t="s">
        <v>309</v>
      </c>
      <c r="AX615" t="s">
        <v>393</v>
      </c>
      <c r="BA615" s="423">
        <v>68419363.51102598</v>
      </c>
    </row>
    <row r="616" spans="1:53" x14ac:dyDescent="0.35">
      <c r="A616" t="s">
        <v>24</v>
      </c>
      <c r="B616" t="s">
        <v>770</v>
      </c>
      <c r="C616">
        <v>8</v>
      </c>
      <c r="D616">
        <v>5505931</v>
      </c>
      <c r="E616">
        <v>0.92</v>
      </c>
      <c r="F616">
        <v>40523652.7091306</v>
      </c>
      <c r="H616">
        <v>5065456.5886413204</v>
      </c>
      <c r="I616">
        <v>5065456.5886413204</v>
      </c>
      <c r="J616">
        <v>5065456.5886413204</v>
      </c>
      <c r="K616">
        <v>5065456.5886413204</v>
      </c>
      <c r="L616">
        <v>5065456.5886413204</v>
      </c>
      <c r="M616">
        <v>5065456.5886413204</v>
      </c>
      <c r="N616">
        <v>5065456.5886413204</v>
      </c>
      <c r="O616">
        <v>5065456.5886413204</v>
      </c>
      <c r="AN616" t="s">
        <v>752</v>
      </c>
      <c r="AO616" t="s">
        <v>1328</v>
      </c>
      <c r="AP616" t="s">
        <v>705</v>
      </c>
      <c r="AQ616" t="s">
        <v>309</v>
      </c>
      <c r="AR616" s="589" t="s">
        <v>573</v>
      </c>
      <c r="AS616" s="591" t="s">
        <v>573</v>
      </c>
      <c r="AT616" s="591" t="s">
        <v>573</v>
      </c>
      <c r="AU616" t="s">
        <v>770</v>
      </c>
      <c r="AV616" t="s">
        <v>24</v>
      </c>
      <c r="AW616" t="s">
        <v>309</v>
      </c>
      <c r="AX616" t="s">
        <v>393</v>
      </c>
      <c r="BA616" s="423">
        <v>44047448.596881084</v>
      </c>
    </row>
    <row r="617" spans="1:53" x14ac:dyDescent="0.35">
      <c r="A617" t="s">
        <v>26</v>
      </c>
      <c r="B617" t="s">
        <v>578</v>
      </c>
      <c r="C617">
        <v>10</v>
      </c>
      <c r="D617">
        <v>5297251.1424524998</v>
      </c>
      <c r="E617">
        <v>0.92</v>
      </c>
      <c r="F617">
        <v>48734710.510563001</v>
      </c>
      <c r="H617">
        <v>4873471.0510563003</v>
      </c>
      <c r="I617">
        <v>4873471.0510563003</v>
      </c>
      <c r="J617">
        <v>4873471.0510563003</v>
      </c>
      <c r="K617">
        <v>4873471.0510563003</v>
      </c>
      <c r="L617">
        <v>4873471.0510563003</v>
      </c>
      <c r="M617">
        <v>4873471.0510563003</v>
      </c>
      <c r="N617">
        <v>4873471.0510563003</v>
      </c>
      <c r="O617">
        <v>4873471.0510563003</v>
      </c>
      <c r="P617">
        <v>4873471.0510563003</v>
      </c>
      <c r="Q617">
        <v>4873471.0510563003</v>
      </c>
      <c r="AN617" t="s">
        <v>752</v>
      </c>
      <c r="AO617" t="s">
        <v>1328</v>
      </c>
      <c r="AP617" t="s">
        <v>705</v>
      </c>
      <c r="AQ617" t="s">
        <v>309</v>
      </c>
      <c r="AR617" s="589" t="s">
        <v>578</v>
      </c>
      <c r="AS617" s="591" t="s">
        <v>578</v>
      </c>
      <c r="AT617" s="591" t="s">
        <v>578</v>
      </c>
      <c r="AU617" t="s">
        <v>578</v>
      </c>
      <c r="AV617" t="s">
        <v>26</v>
      </c>
      <c r="AW617" t="s">
        <v>309</v>
      </c>
      <c r="AX617" t="s">
        <v>393</v>
      </c>
      <c r="BA617" s="423">
        <v>52972511.424525</v>
      </c>
    </row>
    <row r="618" spans="1:53" x14ac:dyDescent="0.35">
      <c r="A618" t="s">
        <v>25</v>
      </c>
      <c r="B618" t="s">
        <v>1097</v>
      </c>
      <c r="C618">
        <v>10</v>
      </c>
      <c r="D618">
        <v>1972562.1214434099</v>
      </c>
      <c r="E618">
        <v>0.92</v>
      </c>
      <c r="F618">
        <v>18147571.517279401</v>
      </c>
      <c r="H618">
        <v>1814757.15172794</v>
      </c>
      <c r="I618">
        <v>1814757.15172794</v>
      </c>
      <c r="J618">
        <v>1814757.15172794</v>
      </c>
      <c r="K618">
        <v>1814757.15172794</v>
      </c>
      <c r="L618">
        <v>1814757.15172794</v>
      </c>
      <c r="M618">
        <v>1814757.15172794</v>
      </c>
      <c r="N618">
        <v>1814757.15172794</v>
      </c>
      <c r="O618">
        <v>1814757.15172794</v>
      </c>
      <c r="P618">
        <v>1814757.15172794</v>
      </c>
      <c r="Q618">
        <v>1814757.15172794</v>
      </c>
      <c r="AN618" t="s">
        <v>752</v>
      </c>
      <c r="AO618" t="s">
        <v>1328</v>
      </c>
      <c r="AP618" t="s">
        <v>705</v>
      </c>
      <c r="AQ618" t="s">
        <v>309</v>
      </c>
      <c r="AR618" s="589" t="s">
        <v>576</v>
      </c>
      <c r="AS618" s="591" t="s">
        <v>1350</v>
      </c>
      <c r="AT618" s="591" t="s">
        <v>1350</v>
      </c>
      <c r="AU618" t="s">
        <v>1097</v>
      </c>
      <c r="AV618" t="s">
        <v>25</v>
      </c>
      <c r="AW618" t="s">
        <v>309</v>
      </c>
      <c r="AX618" t="s">
        <v>393</v>
      </c>
      <c r="BA618" s="423">
        <v>19725621.214434132</v>
      </c>
    </row>
    <row r="619" spans="1:53" x14ac:dyDescent="0.35">
      <c r="A619" t="s">
        <v>27</v>
      </c>
      <c r="B619" t="s">
        <v>1098</v>
      </c>
      <c r="C619">
        <v>13</v>
      </c>
      <c r="D619">
        <v>1443011.544</v>
      </c>
      <c r="E619">
        <v>0.92</v>
      </c>
      <c r="F619">
        <v>17258418.066240001</v>
      </c>
      <c r="H619">
        <v>1327570.62048</v>
      </c>
      <c r="I619">
        <v>1327570.62048</v>
      </c>
      <c r="J619">
        <v>1327570.62048</v>
      </c>
      <c r="K619">
        <v>1327570.62048</v>
      </c>
      <c r="L619">
        <v>1327570.62048</v>
      </c>
      <c r="M619">
        <v>1327570.62048</v>
      </c>
      <c r="N619">
        <v>1327570.62048</v>
      </c>
      <c r="O619">
        <v>1327570.62048</v>
      </c>
      <c r="P619">
        <v>1327570.62048</v>
      </c>
      <c r="Q619">
        <v>1327570.62048</v>
      </c>
      <c r="R619">
        <v>1327570.62048</v>
      </c>
      <c r="S619">
        <v>1327570.62048</v>
      </c>
      <c r="T619">
        <v>1327570.62048</v>
      </c>
      <c r="AN619" t="s">
        <v>752</v>
      </c>
      <c r="AO619" t="s">
        <v>1328</v>
      </c>
      <c r="AP619" t="s">
        <v>705</v>
      </c>
      <c r="AQ619" t="s">
        <v>309</v>
      </c>
      <c r="AR619" s="589" t="s">
        <v>572</v>
      </c>
      <c r="AS619" s="591" t="s">
        <v>572</v>
      </c>
      <c r="AT619" s="591" t="s">
        <v>572</v>
      </c>
      <c r="AU619" t="s">
        <v>1098</v>
      </c>
      <c r="AV619" t="s">
        <v>27</v>
      </c>
      <c r="AW619" t="s">
        <v>309</v>
      </c>
      <c r="AX619" t="s">
        <v>393</v>
      </c>
      <c r="BA619" s="423">
        <v>18759150.072000001</v>
      </c>
    </row>
    <row r="620" spans="1:53" x14ac:dyDescent="0.35">
      <c r="A620" t="s">
        <v>26</v>
      </c>
      <c r="B620" t="s">
        <v>1099</v>
      </c>
      <c r="C620">
        <v>10</v>
      </c>
      <c r="D620">
        <v>1118429.7708960001</v>
      </c>
      <c r="E620">
        <v>0.92</v>
      </c>
      <c r="F620">
        <v>10289553.892243201</v>
      </c>
      <c r="H620">
        <v>1028955.38922432</v>
      </c>
      <c r="I620">
        <v>1028955.38922432</v>
      </c>
      <c r="J620">
        <v>1028955.38922432</v>
      </c>
      <c r="K620">
        <v>1028955.38922432</v>
      </c>
      <c r="L620">
        <v>1028955.38922432</v>
      </c>
      <c r="M620">
        <v>1028955.38922432</v>
      </c>
      <c r="N620">
        <v>1028955.38922432</v>
      </c>
      <c r="O620">
        <v>1028955.38922432</v>
      </c>
      <c r="P620">
        <v>1028955.38922432</v>
      </c>
      <c r="Q620">
        <v>1028955.38922432</v>
      </c>
      <c r="AN620" t="s">
        <v>752</v>
      </c>
      <c r="AO620" t="s">
        <v>1328</v>
      </c>
      <c r="AP620" t="s">
        <v>705</v>
      </c>
      <c r="AQ620" t="s">
        <v>309</v>
      </c>
      <c r="AR620" s="589" t="s">
        <v>1099</v>
      </c>
      <c r="AS620" s="591" t="s">
        <v>1099</v>
      </c>
      <c r="AT620" s="591" t="s">
        <v>1099</v>
      </c>
      <c r="AU620" t="s">
        <v>1099</v>
      </c>
      <c r="AV620" t="s">
        <v>26</v>
      </c>
      <c r="AW620" t="s">
        <v>309</v>
      </c>
      <c r="AX620" t="s">
        <v>393</v>
      </c>
      <c r="BA620" s="423">
        <v>11184297.70896</v>
      </c>
    </row>
    <row r="621" spans="1:53" x14ac:dyDescent="0.35">
      <c r="A621" t="s">
        <v>24</v>
      </c>
      <c r="B621" t="s">
        <v>1100</v>
      </c>
      <c r="C621">
        <v>13.2</v>
      </c>
      <c r="D621">
        <v>1036665.1656050601</v>
      </c>
      <c r="E621">
        <v>0.92</v>
      </c>
      <c r="F621">
        <v>5799369.4652623301</v>
      </c>
      <c r="H621">
        <v>953731.95235665306</v>
      </c>
      <c r="I621">
        <v>953731.95235665306</v>
      </c>
      <c r="J621">
        <v>953731.95235665306</v>
      </c>
      <c r="K621">
        <v>953731.95235665306</v>
      </c>
      <c r="L621">
        <v>953731.95235665306</v>
      </c>
      <c r="M621">
        <v>125696.305302325</v>
      </c>
      <c r="N621">
        <v>125696.305302325</v>
      </c>
      <c r="O621">
        <v>125696.305302325</v>
      </c>
      <c r="P621">
        <v>125696.305302325</v>
      </c>
      <c r="Q621">
        <v>125696.305302325</v>
      </c>
      <c r="R621">
        <v>125696.305302325</v>
      </c>
      <c r="S621">
        <v>125696.305302325</v>
      </c>
      <c r="T621">
        <v>125696.305302325</v>
      </c>
      <c r="U621">
        <v>25139.261060464902</v>
      </c>
      <c r="AN621" t="s">
        <v>752</v>
      </c>
      <c r="AO621" t="s">
        <v>1328</v>
      </c>
      <c r="AP621" t="s">
        <v>705</v>
      </c>
      <c r="AQ621" t="s">
        <v>309</v>
      </c>
      <c r="AS621" s="591" t="s">
        <v>569</v>
      </c>
      <c r="AT621" s="591" t="s">
        <v>1361</v>
      </c>
      <c r="AV621" t="s">
        <v>24</v>
      </c>
      <c r="AW621" t="s">
        <v>309</v>
      </c>
      <c r="AX621" t="s">
        <v>393</v>
      </c>
      <c r="BA621" s="423">
        <v>6303662.4622416627</v>
      </c>
    </row>
    <row r="622" spans="1:53" x14ac:dyDescent="0.35">
      <c r="A622" t="s">
        <v>25</v>
      </c>
      <c r="B622" t="s">
        <v>1101</v>
      </c>
      <c r="C622">
        <v>15</v>
      </c>
      <c r="D622">
        <v>907497.25297351799</v>
      </c>
      <c r="E622">
        <v>0.92</v>
      </c>
      <c r="F622">
        <v>9004882.9158644006</v>
      </c>
      <c r="H622">
        <v>834897.47273563698</v>
      </c>
      <c r="I622">
        <v>834897.47273563698</v>
      </c>
      <c r="J622">
        <v>834897.47273563698</v>
      </c>
      <c r="K622">
        <v>834897.47273563698</v>
      </c>
      <c r="L622">
        <v>834897.47273563698</v>
      </c>
      <c r="M622">
        <v>483039.55521862197</v>
      </c>
      <c r="N622">
        <v>483039.55521862197</v>
      </c>
      <c r="O622">
        <v>483039.55521862197</v>
      </c>
      <c r="P622">
        <v>483039.55521862197</v>
      </c>
      <c r="Q622">
        <v>483039.55521862197</v>
      </c>
      <c r="R622">
        <v>483039.55521862197</v>
      </c>
      <c r="S622">
        <v>483039.55521862197</v>
      </c>
      <c r="T622">
        <v>483039.55521862197</v>
      </c>
      <c r="U622">
        <v>483039.55521862197</v>
      </c>
      <c r="V622">
        <v>483039.55521862197</v>
      </c>
      <c r="AN622" t="s">
        <v>752</v>
      </c>
      <c r="AO622" t="s">
        <v>1328</v>
      </c>
      <c r="AP622" t="s">
        <v>705</v>
      </c>
      <c r="AQ622" t="s">
        <v>309</v>
      </c>
      <c r="AR622" s="589" t="s">
        <v>580</v>
      </c>
      <c r="AS622" s="591" t="s">
        <v>580</v>
      </c>
      <c r="AT622" s="591" t="s">
        <v>580</v>
      </c>
      <c r="AU622" t="s">
        <v>1102</v>
      </c>
      <c r="AV622" t="s">
        <v>25</v>
      </c>
      <c r="AW622" t="s">
        <v>309</v>
      </c>
      <c r="AX622" t="s">
        <v>393</v>
      </c>
      <c r="BA622" s="423">
        <v>9787916.2128960863</v>
      </c>
    </row>
    <row r="623" spans="1:53" x14ac:dyDescent="0.35">
      <c r="A623" t="s">
        <v>27</v>
      </c>
      <c r="B623" t="s">
        <v>586</v>
      </c>
      <c r="C623">
        <v>10</v>
      </c>
      <c r="D623">
        <v>772572.52800000005</v>
      </c>
      <c r="E623">
        <v>0.92</v>
      </c>
      <c r="F623">
        <v>7107667.2576000001</v>
      </c>
      <c r="H623">
        <v>710766.72575999994</v>
      </c>
      <c r="I623">
        <v>710766.72575999994</v>
      </c>
      <c r="J623">
        <v>710766.72575999994</v>
      </c>
      <c r="K623">
        <v>710766.72575999994</v>
      </c>
      <c r="L623">
        <v>710766.72575999994</v>
      </c>
      <c r="M623">
        <v>710766.72575999994</v>
      </c>
      <c r="N623">
        <v>710766.72575999994</v>
      </c>
      <c r="O623">
        <v>710766.72575999994</v>
      </c>
      <c r="P623">
        <v>710766.72575999994</v>
      </c>
      <c r="Q623">
        <v>710766.72575999994</v>
      </c>
      <c r="AN623" t="s">
        <v>752</v>
      </c>
      <c r="AO623" t="s">
        <v>1328</v>
      </c>
      <c r="AP623" t="s">
        <v>705</v>
      </c>
      <c r="AQ623" t="s">
        <v>309</v>
      </c>
      <c r="AR623" s="589" t="s">
        <v>586</v>
      </c>
      <c r="AS623" s="591" t="s">
        <v>586</v>
      </c>
      <c r="AT623" s="591" t="s">
        <v>586</v>
      </c>
      <c r="AU623" t="s">
        <v>586</v>
      </c>
      <c r="AV623" t="s">
        <v>27</v>
      </c>
      <c r="AW623" t="s">
        <v>309</v>
      </c>
      <c r="AX623" t="s">
        <v>393</v>
      </c>
      <c r="BA623" s="423">
        <v>7725725.2800000003</v>
      </c>
    </row>
    <row r="624" spans="1:53" x14ac:dyDescent="0.35">
      <c r="A624" t="s">
        <v>25</v>
      </c>
      <c r="B624" t="s">
        <v>1103</v>
      </c>
      <c r="C624">
        <v>15</v>
      </c>
      <c r="D624">
        <v>668239.49274193496</v>
      </c>
      <c r="E624">
        <v>0.92</v>
      </c>
      <c r="F624">
        <v>9221704.9998387098</v>
      </c>
      <c r="H624">
        <v>614780.33332258102</v>
      </c>
      <c r="I624">
        <v>614780.33332258102</v>
      </c>
      <c r="J624">
        <v>614780.33332258102</v>
      </c>
      <c r="K624">
        <v>614780.33332258102</v>
      </c>
      <c r="L624">
        <v>614780.33332258102</v>
      </c>
      <c r="M624">
        <v>614780.33332258102</v>
      </c>
      <c r="N624">
        <v>614780.33332258102</v>
      </c>
      <c r="O624">
        <v>614780.33332258102</v>
      </c>
      <c r="P624">
        <v>614780.33332258102</v>
      </c>
      <c r="Q624">
        <v>614780.33332258102</v>
      </c>
      <c r="R624">
        <v>614780.33332258102</v>
      </c>
      <c r="S624">
        <v>614780.33332258102</v>
      </c>
      <c r="T624">
        <v>614780.33332258102</v>
      </c>
      <c r="U624">
        <v>614780.33332258102</v>
      </c>
      <c r="V624">
        <v>614780.33332257997</v>
      </c>
      <c r="AN624" t="s">
        <v>752</v>
      </c>
      <c r="AO624" t="s">
        <v>1328</v>
      </c>
      <c r="AP624" t="s">
        <v>705</v>
      </c>
      <c r="AQ624" t="s">
        <v>309</v>
      </c>
      <c r="AR624" s="589" t="s">
        <v>762</v>
      </c>
      <c r="AS624" s="591" t="s">
        <v>762</v>
      </c>
      <c r="AT624" s="591" t="s">
        <v>762</v>
      </c>
      <c r="AU624" t="s">
        <v>1103</v>
      </c>
      <c r="AV624" t="s">
        <v>25</v>
      </c>
      <c r="AW624" t="s">
        <v>309</v>
      </c>
      <c r="AX624" t="s">
        <v>393</v>
      </c>
      <c r="BA624" s="423">
        <v>10023592.391129032</v>
      </c>
    </row>
    <row r="625" spans="1:53" x14ac:dyDescent="0.35">
      <c r="A625" t="s">
        <v>24</v>
      </c>
      <c r="B625" t="s">
        <v>1104</v>
      </c>
      <c r="C625">
        <v>13.1</v>
      </c>
      <c r="D625">
        <v>602929.51201271405</v>
      </c>
      <c r="E625">
        <v>0.92</v>
      </c>
      <c r="F625">
        <v>3264540.1330552502</v>
      </c>
      <c r="H625">
        <v>554695.15105169697</v>
      </c>
      <c r="I625">
        <v>554695.15105169697</v>
      </c>
      <c r="J625">
        <v>194157.64242809499</v>
      </c>
      <c r="K625">
        <v>194157.64242809499</v>
      </c>
      <c r="L625">
        <v>194157.64242809499</v>
      </c>
      <c r="M625">
        <v>194157.64242809499</v>
      </c>
      <c r="N625">
        <v>194157.64242809499</v>
      </c>
      <c r="O625">
        <v>194157.64242809499</v>
      </c>
      <c r="P625">
        <v>194157.64242809499</v>
      </c>
      <c r="Q625">
        <v>194157.64242809499</v>
      </c>
      <c r="R625">
        <v>194157.64242809499</v>
      </c>
      <c r="S625">
        <v>194157.64242809499</v>
      </c>
      <c r="T625">
        <v>194157.64242809499</v>
      </c>
      <c r="U625">
        <v>19415.7642428094</v>
      </c>
      <c r="AN625" t="s">
        <v>752</v>
      </c>
      <c r="AO625" t="s">
        <v>1328</v>
      </c>
      <c r="AP625" t="s">
        <v>705</v>
      </c>
      <c r="AQ625" t="s">
        <v>309</v>
      </c>
      <c r="AS625" s="591" t="s">
        <v>569</v>
      </c>
      <c r="AT625" s="591" t="s">
        <v>1345</v>
      </c>
      <c r="AV625" t="s">
        <v>24</v>
      </c>
      <c r="AW625" t="s">
        <v>309</v>
      </c>
      <c r="AX625" t="s">
        <v>393</v>
      </c>
      <c r="BA625" s="423">
        <v>3548413.1881035324</v>
      </c>
    </row>
    <row r="626" spans="1:53" x14ac:dyDescent="0.35">
      <c r="A626" t="s">
        <v>27</v>
      </c>
      <c r="B626" t="s">
        <v>792</v>
      </c>
      <c r="C626">
        <v>2</v>
      </c>
      <c r="D626">
        <v>511340.37539915001</v>
      </c>
      <c r="E626">
        <v>0.92</v>
      </c>
      <c r="F626">
        <v>940866.29073443601</v>
      </c>
      <c r="H626">
        <v>470433.14536721801</v>
      </c>
      <c r="I626">
        <v>470433.14536721801</v>
      </c>
      <c r="AN626" t="s">
        <v>752</v>
      </c>
      <c r="AO626" t="s">
        <v>1328</v>
      </c>
      <c r="AP626" t="s">
        <v>705</v>
      </c>
      <c r="AQ626" t="s">
        <v>309</v>
      </c>
      <c r="AR626" s="589" t="s">
        <v>572</v>
      </c>
      <c r="AS626" s="591" t="s">
        <v>572</v>
      </c>
      <c r="AT626" s="591" t="s">
        <v>572</v>
      </c>
      <c r="AU626" t="s">
        <v>792</v>
      </c>
      <c r="AV626" t="s">
        <v>27</v>
      </c>
      <c r="AW626" t="s">
        <v>309</v>
      </c>
      <c r="AX626" t="s">
        <v>393</v>
      </c>
      <c r="BA626" s="423">
        <v>1022680.7507983</v>
      </c>
    </row>
    <row r="627" spans="1:53" x14ac:dyDescent="0.35">
      <c r="A627" t="s">
        <v>26</v>
      </c>
      <c r="B627" t="s">
        <v>585</v>
      </c>
      <c r="C627">
        <v>4</v>
      </c>
      <c r="D627">
        <v>450557.49089999998</v>
      </c>
      <c r="E627">
        <v>0.92</v>
      </c>
      <c r="F627">
        <v>1658051.566512</v>
      </c>
      <c r="H627">
        <v>414512.89162800001</v>
      </c>
      <c r="I627">
        <v>414512.89162800001</v>
      </c>
      <c r="J627">
        <v>414512.89162800001</v>
      </c>
      <c r="K627">
        <v>414512.89162800001</v>
      </c>
      <c r="AN627" t="s">
        <v>752</v>
      </c>
      <c r="AO627" t="s">
        <v>1328</v>
      </c>
      <c r="AP627" t="s">
        <v>705</v>
      </c>
      <c r="AQ627" t="s">
        <v>309</v>
      </c>
      <c r="AR627" s="589" t="s">
        <v>585</v>
      </c>
      <c r="AS627" s="591" t="s">
        <v>585</v>
      </c>
      <c r="AT627" s="591" t="s">
        <v>585</v>
      </c>
      <c r="AU627" t="s">
        <v>585</v>
      </c>
      <c r="AV627" t="s">
        <v>26</v>
      </c>
      <c r="AW627" t="s">
        <v>309</v>
      </c>
      <c r="AX627" t="s">
        <v>393</v>
      </c>
      <c r="BA627" s="423">
        <v>1802229.9635999999</v>
      </c>
    </row>
    <row r="628" spans="1:53" x14ac:dyDescent="0.35">
      <c r="A628" t="s">
        <v>26</v>
      </c>
      <c r="B628" t="s">
        <v>587</v>
      </c>
      <c r="C628">
        <v>8</v>
      </c>
      <c r="D628">
        <v>423425</v>
      </c>
      <c r="E628">
        <v>0.92</v>
      </c>
      <c r="F628">
        <v>3116408</v>
      </c>
      <c r="H628">
        <v>389551</v>
      </c>
      <c r="I628">
        <v>389551</v>
      </c>
      <c r="J628">
        <v>389551</v>
      </c>
      <c r="K628">
        <v>389551</v>
      </c>
      <c r="L628">
        <v>389551</v>
      </c>
      <c r="M628">
        <v>389551</v>
      </c>
      <c r="N628">
        <v>389551</v>
      </c>
      <c r="O628">
        <v>389551</v>
      </c>
      <c r="AN628" t="s">
        <v>752</v>
      </c>
      <c r="AO628" t="s">
        <v>1328</v>
      </c>
      <c r="AP628" t="s">
        <v>705</v>
      </c>
      <c r="AQ628" t="s">
        <v>309</v>
      </c>
      <c r="AR628" s="589" t="s">
        <v>587</v>
      </c>
      <c r="AS628" s="591" t="s">
        <v>587</v>
      </c>
      <c r="AT628" s="591" t="s">
        <v>587</v>
      </c>
      <c r="AU628" t="s">
        <v>587</v>
      </c>
      <c r="AV628" t="s">
        <v>26</v>
      </c>
      <c r="AW628" t="s">
        <v>309</v>
      </c>
      <c r="AX628" t="s">
        <v>393</v>
      </c>
      <c r="BA628" s="423">
        <v>3387400</v>
      </c>
    </row>
    <row r="629" spans="1:53" x14ac:dyDescent="0.35">
      <c r="A629" t="s">
        <v>1096</v>
      </c>
      <c r="B629" t="s">
        <v>1105</v>
      </c>
      <c r="C629">
        <v>2</v>
      </c>
      <c r="D629">
        <v>373934.48781000002</v>
      </c>
      <c r="E629">
        <v>0.92</v>
      </c>
      <c r="F629">
        <v>688039.45757039997</v>
      </c>
      <c r="H629">
        <v>344019.72878519999</v>
      </c>
      <c r="I629">
        <v>344019.72878519999</v>
      </c>
      <c r="AN629" t="s">
        <v>752</v>
      </c>
      <c r="AO629" t="s">
        <v>1328</v>
      </c>
      <c r="AP629" t="s">
        <v>705</v>
      </c>
      <c r="AQ629" t="s">
        <v>309</v>
      </c>
      <c r="AR629" s="589" t="s">
        <v>571</v>
      </c>
      <c r="AS629" s="591" t="s">
        <v>571</v>
      </c>
      <c r="AT629" s="591" t="s">
        <v>571</v>
      </c>
      <c r="AU629" t="s">
        <v>1105</v>
      </c>
      <c r="AV629" t="s">
        <v>25</v>
      </c>
      <c r="AW629" t="s">
        <v>309</v>
      </c>
      <c r="AX629" t="s">
        <v>393</v>
      </c>
      <c r="BA629" s="423">
        <v>747868.97561999992</v>
      </c>
    </row>
    <row r="630" spans="1:53" x14ac:dyDescent="0.35">
      <c r="A630" t="s">
        <v>27</v>
      </c>
      <c r="B630" t="s">
        <v>584</v>
      </c>
      <c r="C630">
        <v>15</v>
      </c>
      <c r="D630">
        <v>350348.6532</v>
      </c>
      <c r="E630">
        <v>0.92</v>
      </c>
      <c r="F630">
        <v>4834811.4141600002</v>
      </c>
      <c r="H630">
        <v>322320.76094399998</v>
      </c>
      <c r="I630">
        <v>322320.76094399998</v>
      </c>
      <c r="J630">
        <v>322320.76094399998</v>
      </c>
      <c r="K630">
        <v>322320.76094399998</v>
      </c>
      <c r="L630">
        <v>322320.76094399998</v>
      </c>
      <c r="M630">
        <v>322320.76094399998</v>
      </c>
      <c r="N630">
        <v>322320.76094399998</v>
      </c>
      <c r="O630">
        <v>322320.76094399998</v>
      </c>
      <c r="P630">
        <v>322320.76094399998</v>
      </c>
      <c r="Q630">
        <v>322320.76094399998</v>
      </c>
      <c r="R630">
        <v>322320.76094399998</v>
      </c>
      <c r="S630">
        <v>322320.76094399998</v>
      </c>
      <c r="T630">
        <v>322320.76094399998</v>
      </c>
      <c r="U630">
        <v>322320.76094399998</v>
      </c>
      <c r="V630">
        <v>322320.76094399998</v>
      </c>
      <c r="AN630" t="s">
        <v>752</v>
      </c>
      <c r="AO630" t="s">
        <v>1328</v>
      </c>
      <c r="AP630" t="s">
        <v>705</v>
      </c>
      <c r="AQ630" t="s">
        <v>309</v>
      </c>
      <c r="AR630" s="589" t="s">
        <v>584</v>
      </c>
      <c r="AS630" s="591" t="s">
        <v>584</v>
      </c>
      <c r="AT630" s="591" t="s">
        <v>584</v>
      </c>
      <c r="AU630" t="s">
        <v>584</v>
      </c>
      <c r="AV630" t="s">
        <v>27</v>
      </c>
      <c r="AW630" t="s">
        <v>309</v>
      </c>
      <c r="AX630" t="s">
        <v>393</v>
      </c>
      <c r="BA630" s="423">
        <v>5255229.7979999995</v>
      </c>
    </row>
    <row r="631" spans="1:53" x14ac:dyDescent="0.35">
      <c r="A631" t="s">
        <v>25</v>
      </c>
      <c r="B631" t="s">
        <v>1037</v>
      </c>
      <c r="C631">
        <v>7</v>
      </c>
      <c r="D631">
        <v>348962.804308008</v>
      </c>
      <c r="E631">
        <v>0.92</v>
      </c>
      <c r="F631">
        <v>2247320.4597435701</v>
      </c>
      <c r="H631">
        <v>321045.77996336698</v>
      </c>
      <c r="I631">
        <v>321045.77996336698</v>
      </c>
      <c r="J631">
        <v>321045.77996336698</v>
      </c>
      <c r="K631">
        <v>321045.77996336698</v>
      </c>
      <c r="L631">
        <v>321045.77996336698</v>
      </c>
      <c r="M631">
        <v>321045.77996336698</v>
      </c>
      <c r="N631">
        <v>321045.77996336698</v>
      </c>
      <c r="AN631" t="s">
        <v>752</v>
      </c>
      <c r="AO631" t="s">
        <v>1328</v>
      </c>
      <c r="AP631" t="s">
        <v>705</v>
      </c>
      <c r="AQ631" t="s">
        <v>309</v>
      </c>
      <c r="AR631" s="589" t="s">
        <v>583</v>
      </c>
      <c r="AS631" s="591" t="s">
        <v>583</v>
      </c>
      <c r="AT631" s="591" t="s">
        <v>583</v>
      </c>
      <c r="AU631" t="s">
        <v>751</v>
      </c>
      <c r="AV631" t="s">
        <v>540</v>
      </c>
      <c r="AW631" t="s">
        <v>309</v>
      </c>
      <c r="AX631" t="s">
        <v>393</v>
      </c>
      <c r="BA631" s="423">
        <v>2442739.6301560542</v>
      </c>
    </row>
    <row r="632" spans="1:53" x14ac:dyDescent="0.35">
      <c r="A632" t="s">
        <v>24</v>
      </c>
      <c r="B632" t="s">
        <v>1106</v>
      </c>
      <c r="C632">
        <v>15</v>
      </c>
      <c r="D632">
        <v>291351.30342000001</v>
      </c>
      <c r="E632">
        <v>0.92</v>
      </c>
      <c r="F632">
        <v>4020647.9871959998</v>
      </c>
      <c r="H632">
        <v>268043.19914639997</v>
      </c>
      <c r="I632">
        <v>268043.19914639997</v>
      </c>
      <c r="J632">
        <v>268043.19914639997</v>
      </c>
      <c r="K632">
        <v>268043.19914639997</v>
      </c>
      <c r="L632">
        <v>268043.19914639997</v>
      </c>
      <c r="M632">
        <v>268043.19914639997</v>
      </c>
      <c r="N632">
        <v>268043.19914639997</v>
      </c>
      <c r="O632">
        <v>268043.19914639997</v>
      </c>
      <c r="P632">
        <v>268043.19914639997</v>
      </c>
      <c r="Q632">
        <v>268043.19914639997</v>
      </c>
      <c r="R632">
        <v>268043.19914639997</v>
      </c>
      <c r="S632">
        <v>268043.19914639997</v>
      </c>
      <c r="T632">
        <v>268043.19914639997</v>
      </c>
      <c r="U632">
        <v>268043.19914639997</v>
      </c>
      <c r="V632">
        <v>268043.19914639997</v>
      </c>
      <c r="AN632" t="s">
        <v>752</v>
      </c>
      <c r="AO632" t="s">
        <v>1328</v>
      </c>
      <c r="AP632" t="s">
        <v>705</v>
      </c>
      <c r="AQ632" t="s">
        <v>309</v>
      </c>
      <c r="AS632" s="591" t="s">
        <v>579</v>
      </c>
      <c r="AT632" s="591" t="s">
        <v>579</v>
      </c>
      <c r="AV632" t="s">
        <v>24</v>
      </c>
      <c r="AW632" t="s">
        <v>309</v>
      </c>
      <c r="AX632" t="s">
        <v>393</v>
      </c>
      <c r="BA632" s="423">
        <v>4370269.5512999995</v>
      </c>
    </row>
    <row r="633" spans="1:53" x14ac:dyDescent="0.35">
      <c r="A633" t="s">
        <v>25</v>
      </c>
      <c r="B633" t="s">
        <v>865</v>
      </c>
      <c r="C633">
        <v>8</v>
      </c>
      <c r="D633">
        <v>282152.4164784</v>
      </c>
      <c r="E633">
        <v>0.92</v>
      </c>
      <c r="F633">
        <v>2076641.78528102</v>
      </c>
      <c r="H633">
        <v>259580.22316012799</v>
      </c>
      <c r="I633">
        <v>259580.22316012799</v>
      </c>
      <c r="J633">
        <v>259580.22316012799</v>
      </c>
      <c r="K633">
        <v>259580.22316012799</v>
      </c>
      <c r="L633">
        <v>259580.22316012799</v>
      </c>
      <c r="M633">
        <v>259580.22316012799</v>
      </c>
      <c r="N633">
        <v>259580.22316012799</v>
      </c>
      <c r="O633">
        <v>259580.22316012799</v>
      </c>
      <c r="AN633" t="s">
        <v>752</v>
      </c>
      <c r="AO633" t="s">
        <v>1328</v>
      </c>
      <c r="AP633" t="s">
        <v>705</v>
      </c>
      <c r="AQ633" t="s">
        <v>309</v>
      </c>
      <c r="AR633" s="589" t="s">
        <v>865</v>
      </c>
      <c r="AS633" s="591" t="s">
        <v>573</v>
      </c>
      <c r="AT633" s="591" t="s">
        <v>573</v>
      </c>
      <c r="AU633" t="s">
        <v>865</v>
      </c>
      <c r="AV633" t="s">
        <v>24</v>
      </c>
      <c r="AW633" t="s">
        <v>309</v>
      </c>
      <c r="AX633" t="s">
        <v>393</v>
      </c>
      <c r="BA633" s="423">
        <v>2257219.3318271954</v>
      </c>
    </row>
    <row r="634" spans="1:53" x14ac:dyDescent="0.35">
      <c r="A634" t="s">
        <v>26</v>
      </c>
      <c r="B634" t="s">
        <v>588</v>
      </c>
      <c r="C634">
        <v>5</v>
      </c>
      <c r="D634">
        <v>208876.24799999999</v>
      </c>
      <c r="E634">
        <v>0.92</v>
      </c>
      <c r="F634">
        <v>960830.74080000003</v>
      </c>
      <c r="H634">
        <v>192166.14816000001</v>
      </c>
      <c r="I634">
        <v>192166.14816000001</v>
      </c>
      <c r="J634">
        <v>192166.14816000001</v>
      </c>
      <c r="K634">
        <v>192166.14816000001</v>
      </c>
      <c r="L634">
        <v>192166.14816000001</v>
      </c>
      <c r="AN634" t="s">
        <v>752</v>
      </c>
      <c r="AO634" t="s">
        <v>1328</v>
      </c>
      <c r="AP634" t="s">
        <v>705</v>
      </c>
      <c r="AQ634" t="s">
        <v>309</v>
      </c>
      <c r="AR634" s="589" t="s">
        <v>588</v>
      </c>
      <c r="AS634" s="591" t="s">
        <v>588</v>
      </c>
      <c r="AT634" s="591" t="s">
        <v>588</v>
      </c>
      <c r="AU634" t="s">
        <v>588</v>
      </c>
      <c r="AV634" t="s">
        <v>26</v>
      </c>
      <c r="AW634" t="s">
        <v>309</v>
      </c>
      <c r="AX634" t="s">
        <v>393</v>
      </c>
      <c r="BA634" s="423">
        <v>1044381.24</v>
      </c>
    </row>
    <row r="635" spans="1:53" x14ac:dyDescent="0.35">
      <c r="A635" t="s">
        <v>24</v>
      </c>
      <c r="B635" t="s">
        <v>917</v>
      </c>
      <c r="C635">
        <v>5</v>
      </c>
      <c r="D635">
        <v>161963.5990698</v>
      </c>
      <c r="E635">
        <v>0.92</v>
      </c>
      <c r="F635">
        <v>745032.55572108005</v>
      </c>
      <c r="H635">
        <v>149006.511144216</v>
      </c>
      <c r="I635">
        <v>149006.511144216</v>
      </c>
      <c r="J635">
        <v>149006.511144216</v>
      </c>
      <c r="K635">
        <v>149006.511144216</v>
      </c>
      <c r="L635">
        <v>149006.511144216</v>
      </c>
      <c r="AN635" t="s">
        <v>752</v>
      </c>
      <c r="AO635" t="s">
        <v>1328</v>
      </c>
      <c r="AP635" t="s">
        <v>705</v>
      </c>
      <c r="AQ635" t="s">
        <v>309</v>
      </c>
      <c r="AR635" s="589" t="s">
        <v>579</v>
      </c>
      <c r="AS635" s="591" t="s">
        <v>579</v>
      </c>
      <c r="AT635" s="591" t="s">
        <v>579</v>
      </c>
      <c r="AU635" t="s">
        <v>917</v>
      </c>
      <c r="AV635" t="s">
        <v>24</v>
      </c>
      <c r="AW635" t="s">
        <v>309</v>
      </c>
      <c r="AX635" t="s">
        <v>393</v>
      </c>
      <c r="BA635" s="423">
        <v>809817.99534899998</v>
      </c>
    </row>
    <row r="636" spans="1:53" x14ac:dyDescent="0.35">
      <c r="A636" t="s">
        <v>25</v>
      </c>
      <c r="B636" t="s">
        <v>1107</v>
      </c>
      <c r="C636">
        <v>3</v>
      </c>
      <c r="D636">
        <v>93697.2755885714</v>
      </c>
      <c r="E636">
        <v>0.92</v>
      </c>
      <c r="F636">
        <v>258604.48062445701</v>
      </c>
      <c r="H636">
        <v>86201.493541485703</v>
      </c>
      <c r="I636">
        <v>86201.493541485703</v>
      </c>
      <c r="J636">
        <v>86201.493541485703</v>
      </c>
      <c r="AN636" t="s">
        <v>752</v>
      </c>
      <c r="AO636" t="s">
        <v>1328</v>
      </c>
      <c r="AP636" t="s">
        <v>705</v>
      </c>
      <c r="AQ636" t="s">
        <v>309</v>
      </c>
      <c r="AR636" s="589" t="s">
        <v>1107</v>
      </c>
      <c r="AS636" s="591" t="s">
        <v>1107</v>
      </c>
      <c r="AT636" s="591" t="s">
        <v>1107</v>
      </c>
      <c r="AU636" t="s">
        <v>1107</v>
      </c>
      <c r="AV636" t="s">
        <v>25</v>
      </c>
      <c r="AW636" t="s">
        <v>309</v>
      </c>
      <c r="AX636" t="s">
        <v>393</v>
      </c>
      <c r="BA636" s="423">
        <v>281091.8267657141</v>
      </c>
    </row>
    <row r="637" spans="1:53" x14ac:dyDescent="0.35">
      <c r="A637" t="s">
        <v>823</v>
      </c>
      <c r="B637" t="s">
        <v>1108</v>
      </c>
      <c r="C637">
        <v>10</v>
      </c>
      <c r="D637">
        <v>89508.968764856996</v>
      </c>
      <c r="E637">
        <v>0.92</v>
      </c>
      <c r="F637">
        <v>823482.512636684</v>
      </c>
      <c r="H637">
        <v>82348.251263668397</v>
      </c>
      <c r="I637">
        <v>82348.251263668397</v>
      </c>
      <c r="J637">
        <v>82348.251263668397</v>
      </c>
      <c r="K637">
        <v>82348.251263668397</v>
      </c>
      <c r="L637">
        <v>82348.251263668397</v>
      </c>
      <c r="M637">
        <v>82348.251263668397</v>
      </c>
      <c r="N637">
        <v>82348.251263668397</v>
      </c>
      <c r="O637">
        <v>82348.251263668397</v>
      </c>
      <c r="P637">
        <v>82348.251263668397</v>
      </c>
      <c r="Q637">
        <v>82348.251263668397</v>
      </c>
      <c r="AN637" t="s">
        <v>752</v>
      </c>
      <c r="AO637" t="s">
        <v>1328</v>
      </c>
      <c r="AP637" t="s">
        <v>705</v>
      </c>
      <c r="AQ637" t="s">
        <v>309</v>
      </c>
      <c r="AR637" s="589" t="s">
        <v>154</v>
      </c>
      <c r="AS637" s="591" t="s">
        <v>814</v>
      </c>
      <c r="AT637" s="591" t="s">
        <v>814</v>
      </c>
      <c r="AU637" t="s">
        <v>154</v>
      </c>
      <c r="AV637" t="s">
        <v>142</v>
      </c>
      <c r="AW637" t="s">
        <v>309</v>
      </c>
      <c r="AX637" t="s">
        <v>393</v>
      </c>
      <c r="BA637" s="423">
        <v>895089.68764856947</v>
      </c>
    </row>
    <row r="638" spans="1:53" x14ac:dyDescent="0.35">
      <c r="A638" t="s">
        <v>24</v>
      </c>
      <c r="B638" t="s">
        <v>1109</v>
      </c>
      <c r="C638">
        <v>10</v>
      </c>
      <c r="D638">
        <v>86280.603269250001</v>
      </c>
      <c r="E638">
        <v>0.92</v>
      </c>
      <c r="F638">
        <v>793781.55007710005</v>
      </c>
      <c r="H638">
        <v>79378.155007709996</v>
      </c>
      <c r="I638">
        <v>79378.155007709996</v>
      </c>
      <c r="J638">
        <v>79378.155007709996</v>
      </c>
      <c r="K638">
        <v>79378.155007709996</v>
      </c>
      <c r="L638">
        <v>79378.155007709996</v>
      </c>
      <c r="M638">
        <v>79378.155007709996</v>
      </c>
      <c r="N638">
        <v>79378.155007709996</v>
      </c>
      <c r="O638">
        <v>79378.155007709996</v>
      </c>
      <c r="P638">
        <v>79378.155007709996</v>
      </c>
      <c r="Q638">
        <v>79378.155007709996</v>
      </c>
      <c r="AN638" t="s">
        <v>752</v>
      </c>
      <c r="AO638" t="s">
        <v>1328</v>
      </c>
      <c r="AP638" t="s">
        <v>705</v>
      </c>
      <c r="AQ638" t="s">
        <v>309</v>
      </c>
      <c r="AR638" s="589" t="s">
        <v>1109</v>
      </c>
      <c r="AS638" s="591" t="s">
        <v>1354</v>
      </c>
      <c r="AT638" s="591" t="s">
        <v>1354</v>
      </c>
      <c r="AU638" t="s">
        <v>1109</v>
      </c>
      <c r="AV638" t="s">
        <v>24</v>
      </c>
      <c r="AW638" t="s">
        <v>309</v>
      </c>
      <c r="AX638" t="s">
        <v>393</v>
      </c>
      <c r="BA638" s="423">
        <v>862806.03269250004</v>
      </c>
    </row>
    <row r="639" spans="1:53" x14ac:dyDescent="0.35">
      <c r="A639" t="s">
        <v>25</v>
      </c>
      <c r="B639" t="s">
        <v>1110</v>
      </c>
      <c r="C639">
        <v>10</v>
      </c>
      <c r="D639">
        <v>81473.174846153895</v>
      </c>
      <c r="E639">
        <v>0.92</v>
      </c>
      <c r="F639">
        <v>749553.20858461503</v>
      </c>
      <c r="H639">
        <v>74955.320858461506</v>
      </c>
      <c r="I639">
        <v>74955.320858461506</v>
      </c>
      <c r="J639">
        <v>74955.320858461506</v>
      </c>
      <c r="K639">
        <v>74955.320858461506</v>
      </c>
      <c r="L639">
        <v>74955.320858461506</v>
      </c>
      <c r="M639">
        <v>74955.320858461506</v>
      </c>
      <c r="N639">
        <v>74955.320858461506</v>
      </c>
      <c r="O639">
        <v>74955.320858461506</v>
      </c>
      <c r="P639">
        <v>74955.320858461506</v>
      </c>
      <c r="Q639">
        <v>74955.320858461506</v>
      </c>
      <c r="AN639" t="s">
        <v>752</v>
      </c>
      <c r="AO639" t="s">
        <v>1328</v>
      </c>
      <c r="AP639" t="s">
        <v>705</v>
      </c>
      <c r="AQ639" t="s">
        <v>309</v>
      </c>
      <c r="AR639" s="589" t="s">
        <v>570</v>
      </c>
      <c r="AS639" s="591" t="s">
        <v>581</v>
      </c>
      <c r="AT639" s="591" t="s">
        <v>581</v>
      </c>
      <c r="AU639" t="s">
        <v>1353</v>
      </c>
      <c r="AV639" t="s">
        <v>25</v>
      </c>
      <c r="AW639" t="s">
        <v>309</v>
      </c>
      <c r="AX639" t="s">
        <v>393</v>
      </c>
      <c r="BA639" s="423">
        <v>814731.74846153799</v>
      </c>
    </row>
    <row r="640" spans="1:53" x14ac:dyDescent="0.35">
      <c r="A640" t="s">
        <v>1096</v>
      </c>
      <c r="B640" t="s">
        <v>813</v>
      </c>
      <c r="C640">
        <v>8</v>
      </c>
      <c r="D640">
        <v>67968.944000003903</v>
      </c>
      <c r="E640">
        <v>0.92</v>
      </c>
      <c r="F640">
        <v>500251.42784002802</v>
      </c>
      <c r="H640">
        <v>62531.428480003597</v>
      </c>
      <c r="I640">
        <v>62531.428480003597</v>
      </c>
      <c r="J640">
        <v>62531.428480003597</v>
      </c>
      <c r="K640">
        <v>62531.428480003597</v>
      </c>
      <c r="L640">
        <v>62531.428480003597</v>
      </c>
      <c r="M640">
        <v>62531.428480003597</v>
      </c>
      <c r="N640">
        <v>62531.428480003597</v>
      </c>
      <c r="O640">
        <v>62531.428480003597</v>
      </c>
      <c r="AN640" t="s">
        <v>752</v>
      </c>
      <c r="AO640" t="s">
        <v>1328</v>
      </c>
      <c r="AP640" t="s">
        <v>705</v>
      </c>
      <c r="AQ640" t="s">
        <v>309</v>
      </c>
      <c r="AR640" s="589" t="s">
        <v>571</v>
      </c>
      <c r="AS640" s="591" t="s">
        <v>571</v>
      </c>
      <c r="AT640" s="591" t="s">
        <v>571</v>
      </c>
      <c r="AU640" t="s">
        <v>813</v>
      </c>
      <c r="AV640" t="s">
        <v>25</v>
      </c>
      <c r="AW640" t="s">
        <v>309</v>
      </c>
      <c r="AX640" t="s">
        <v>393</v>
      </c>
      <c r="BA640" s="423">
        <v>543751.55200003041</v>
      </c>
    </row>
    <row r="641" spans="1:53" x14ac:dyDescent="0.35">
      <c r="A641" t="s">
        <v>823</v>
      </c>
      <c r="B641" t="s">
        <v>589</v>
      </c>
      <c r="C641">
        <v>5</v>
      </c>
      <c r="D641">
        <v>56814.674882040803</v>
      </c>
      <c r="E641">
        <v>0.92</v>
      </c>
      <c r="F641">
        <v>261347.50445738799</v>
      </c>
      <c r="H641">
        <v>52269.500891477503</v>
      </c>
      <c r="I641">
        <v>52269.500891477503</v>
      </c>
      <c r="J641">
        <v>52269.500891477503</v>
      </c>
      <c r="K641">
        <v>52269.500891477503</v>
      </c>
      <c r="L641">
        <v>52269.500891477503</v>
      </c>
      <c r="AN641" t="s">
        <v>752</v>
      </c>
      <c r="AO641" t="s">
        <v>1328</v>
      </c>
      <c r="AP641" t="s">
        <v>705</v>
      </c>
      <c r="AQ641" t="s">
        <v>309</v>
      </c>
      <c r="AR641" s="589" t="s">
        <v>589</v>
      </c>
      <c r="AS641" s="591" t="s">
        <v>589</v>
      </c>
      <c r="AT641" s="591" t="s">
        <v>589</v>
      </c>
      <c r="AU641" t="s">
        <v>589</v>
      </c>
      <c r="AV641" t="s">
        <v>142</v>
      </c>
      <c r="AW641" t="s">
        <v>309</v>
      </c>
      <c r="AX641" t="s">
        <v>393</v>
      </c>
      <c r="BA641" s="423">
        <v>284073.3744102043</v>
      </c>
    </row>
    <row r="642" spans="1:53" x14ac:dyDescent="0.35">
      <c r="A642" t="s">
        <v>26</v>
      </c>
      <c r="B642" t="s">
        <v>768</v>
      </c>
      <c r="C642">
        <v>10</v>
      </c>
      <c r="D642">
        <v>54398</v>
      </c>
      <c r="E642">
        <v>0.92</v>
      </c>
      <c r="F642">
        <v>500461.6</v>
      </c>
      <c r="H642">
        <v>50046.16</v>
      </c>
      <c r="I642">
        <v>50046.16</v>
      </c>
      <c r="J642">
        <v>50046.16</v>
      </c>
      <c r="K642">
        <v>50046.16</v>
      </c>
      <c r="L642">
        <v>50046.16</v>
      </c>
      <c r="M642">
        <v>50046.16</v>
      </c>
      <c r="N642">
        <v>50046.16</v>
      </c>
      <c r="O642">
        <v>50046.16</v>
      </c>
      <c r="P642">
        <v>50046.16</v>
      </c>
      <c r="Q642">
        <v>50046.16</v>
      </c>
      <c r="AN642" t="s">
        <v>752</v>
      </c>
      <c r="AO642" t="s">
        <v>1328</v>
      </c>
      <c r="AP642" t="s">
        <v>705</v>
      </c>
      <c r="AQ642" t="s">
        <v>309</v>
      </c>
      <c r="AR642" s="589" t="s">
        <v>768</v>
      </c>
      <c r="AS642" s="591" t="s">
        <v>768</v>
      </c>
      <c r="AT642" s="591" t="s">
        <v>768</v>
      </c>
      <c r="AU642" t="s">
        <v>768</v>
      </c>
      <c r="AV642" t="s">
        <v>26</v>
      </c>
      <c r="AW642" t="s">
        <v>309</v>
      </c>
      <c r="AX642" t="s">
        <v>393</v>
      </c>
      <c r="BA642" s="423">
        <v>543980</v>
      </c>
    </row>
    <row r="643" spans="1:53" x14ac:dyDescent="0.35">
      <c r="A643" t="s">
        <v>26</v>
      </c>
      <c r="B643" t="s">
        <v>591</v>
      </c>
      <c r="C643">
        <v>5</v>
      </c>
      <c r="D643">
        <v>49170</v>
      </c>
      <c r="E643">
        <v>0.92</v>
      </c>
      <c r="F643">
        <v>226182</v>
      </c>
      <c r="H643">
        <v>45236.4</v>
      </c>
      <c r="I643">
        <v>45236.4</v>
      </c>
      <c r="J643">
        <v>45236.4</v>
      </c>
      <c r="K643">
        <v>45236.4</v>
      </c>
      <c r="L643">
        <v>45236.4</v>
      </c>
      <c r="AN643" t="s">
        <v>752</v>
      </c>
      <c r="AO643" t="s">
        <v>1328</v>
      </c>
      <c r="AP643" t="s">
        <v>705</v>
      </c>
      <c r="AQ643" t="s">
        <v>309</v>
      </c>
      <c r="AR643" s="589" t="s">
        <v>591</v>
      </c>
      <c r="AS643" s="591" t="s">
        <v>591</v>
      </c>
      <c r="AT643" s="591" t="s">
        <v>591</v>
      </c>
      <c r="AU643" t="s">
        <v>591</v>
      </c>
      <c r="AV643" t="s">
        <v>26</v>
      </c>
      <c r="AW643" t="s">
        <v>309</v>
      </c>
      <c r="AX643" t="s">
        <v>393</v>
      </c>
      <c r="BA643" s="423">
        <v>245850</v>
      </c>
    </row>
    <row r="644" spans="1:53" x14ac:dyDescent="0.35">
      <c r="A644" t="s">
        <v>1111</v>
      </c>
      <c r="B644" t="s">
        <v>598</v>
      </c>
      <c r="C644">
        <v>10</v>
      </c>
      <c r="D644">
        <v>47405.977958326497</v>
      </c>
      <c r="E644">
        <v>0.92</v>
      </c>
      <c r="F644">
        <v>436134.99721660401</v>
      </c>
      <c r="H644">
        <v>43613.499721660402</v>
      </c>
      <c r="I644">
        <v>43613.499721660402</v>
      </c>
      <c r="J644">
        <v>43613.499721660402</v>
      </c>
      <c r="K644">
        <v>43613.499721660402</v>
      </c>
      <c r="L644">
        <v>43613.499721660402</v>
      </c>
      <c r="M644">
        <v>43613.499721660402</v>
      </c>
      <c r="N644">
        <v>43613.499721660402</v>
      </c>
      <c r="O644">
        <v>43613.499721660402</v>
      </c>
      <c r="P644">
        <v>43613.499721660402</v>
      </c>
      <c r="Q644">
        <v>43613.499721660402</v>
      </c>
      <c r="AN644" t="s">
        <v>752</v>
      </c>
      <c r="AO644" t="s">
        <v>1328</v>
      </c>
      <c r="AP644" t="s">
        <v>705</v>
      </c>
      <c r="AQ644" t="s">
        <v>309</v>
      </c>
      <c r="AR644" s="589" t="s">
        <v>598</v>
      </c>
      <c r="AS644" s="591" t="s">
        <v>598</v>
      </c>
      <c r="AT644" s="591" t="s">
        <v>598</v>
      </c>
      <c r="AU644" t="s">
        <v>598</v>
      </c>
      <c r="AV644" t="s">
        <v>541</v>
      </c>
      <c r="AW644" t="s">
        <v>309</v>
      </c>
      <c r="AX644" t="s">
        <v>393</v>
      </c>
      <c r="BA644" s="423">
        <v>474059.77958326519</v>
      </c>
    </row>
    <row r="645" spans="1:53" x14ac:dyDescent="0.35">
      <c r="A645" t="s">
        <v>25</v>
      </c>
      <c r="B645" t="s">
        <v>1112</v>
      </c>
      <c r="C645">
        <v>5</v>
      </c>
      <c r="D645">
        <v>40787.979248591</v>
      </c>
      <c r="E645">
        <v>0.92</v>
      </c>
      <c r="F645">
        <v>187624.70454351799</v>
      </c>
      <c r="H645">
        <v>37524.940908703698</v>
      </c>
      <c r="I645">
        <v>37524.940908703698</v>
      </c>
      <c r="J645">
        <v>37524.940908703698</v>
      </c>
      <c r="K645">
        <v>37524.940908703698</v>
      </c>
      <c r="L645">
        <v>37524.940908703698</v>
      </c>
      <c r="AN645" t="s">
        <v>752</v>
      </c>
      <c r="AO645" t="s">
        <v>1328</v>
      </c>
      <c r="AP645" t="s">
        <v>705</v>
      </c>
      <c r="AQ645" t="s">
        <v>309</v>
      </c>
      <c r="AR645" s="589" t="s">
        <v>570</v>
      </c>
      <c r="AS645" s="591" t="s">
        <v>1112</v>
      </c>
      <c r="AT645" s="591" t="s">
        <v>1112</v>
      </c>
      <c r="AU645" t="s">
        <v>1112</v>
      </c>
      <c r="AV645" t="s">
        <v>25</v>
      </c>
      <c r="AW645" t="s">
        <v>309</v>
      </c>
      <c r="AX645" t="s">
        <v>393</v>
      </c>
      <c r="BA645" s="423">
        <v>203939.89624295433</v>
      </c>
    </row>
    <row r="646" spans="1:53" x14ac:dyDescent="0.35">
      <c r="A646" t="s">
        <v>25</v>
      </c>
      <c r="B646" t="s">
        <v>1113</v>
      </c>
      <c r="C646">
        <v>15</v>
      </c>
      <c r="D646">
        <v>37321.949109122601</v>
      </c>
      <c r="E646">
        <v>0.92</v>
      </c>
      <c r="F646">
        <v>515042.89770589198</v>
      </c>
      <c r="H646">
        <v>34336.193180392802</v>
      </c>
      <c r="I646">
        <v>34336.193180392802</v>
      </c>
      <c r="J646">
        <v>34336.193180392802</v>
      </c>
      <c r="K646">
        <v>34336.193180392802</v>
      </c>
      <c r="L646">
        <v>34336.193180392802</v>
      </c>
      <c r="M646">
        <v>34336.193180392802</v>
      </c>
      <c r="N646">
        <v>34336.193180392802</v>
      </c>
      <c r="O646">
        <v>34336.193180392802</v>
      </c>
      <c r="P646">
        <v>34336.193180392802</v>
      </c>
      <c r="Q646">
        <v>34336.193180392802</v>
      </c>
      <c r="R646">
        <v>34336.193180392802</v>
      </c>
      <c r="S646">
        <v>34336.193180392802</v>
      </c>
      <c r="T646">
        <v>34336.193180392802</v>
      </c>
      <c r="U646">
        <v>34336.193180392802</v>
      </c>
      <c r="V646">
        <v>34336.193180392802</v>
      </c>
      <c r="AN646" t="s">
        <v>752</v>
      </c>
      <c r="AO646" t="s">
        <v>1328</v>
      </c>
      <c r="AP646" t="s">
        <v>705</v>
      </c>
      <c r="AQ646" t="s">
        <v>309</v>
      </c>
      <c r="AR646" s="589" t="s">
        <v>570</v>
      </c>
      <c r="AS646" s="591" t="s">
        <v>762</v>
      </c>
      <c r="AT646" s="591" t="s">
        <v>762</v>
      </c>
      <c r="AU646" t="s">
        <v>1113</v>
      </c>
      <c r="AV646" t="s">
        <v>25</v>
      </c>
      <c r="AW646" t="s">
        <v>309</v>
      </c>
      <c r="AX646" t="s">
        <v>393</v>
      </c>
      <c r="BA646" s="423">
        <v>559829.23663683911</v>
      </c>
    </row>
    <row r="647" spans="1:53" x14ac:dyDescent="0.35">
      <c r="A647" t="s">
        <v>24</v>
      </c>
      <c r="B647" t="s">
        <v>1114</v>
      </c>
      <c r="C647">
        <v>15</v>
      </c>
      <c r="D647">
        <v>24853.167353000001</v>
      </c>
      <c r="E647">
        <v>0.92</v>
      </c>
      <c r="F647">
        <v>342973.70947140001</v>
      </c>
      <c r="H647">
        <v>22864.913964759999</v>
      </c>
      <c r="I647">
        <v>22864.913964759999</v>
      </c>
      <c r="J647">
        <v>22864.913964759999</v>
      </c>
      <c r="K647">
        <v>22864.913964759999</v>
      </c>
      <c r="L647">
        <v>22864.913964759999</v>
      </c>
      <c r="M647">
        <v>22864.913964759999</v>
      </c>
      <c r="N647">
        <v>22864.913964759999</v>
      </c>
      <c r="O647">
        <v>22864.913964759999</v>
      </c>
      <c r="P647">
        <v>22864.913964759999</v>
      </c>
      <c r="Q647">
        <v>22864.913964759999</v>
      </c>
      <c r="R647">
        <v>22864.913964759999</v>
      </c>
      <c r="S647">
        <v>22864.913964759999</v>
      </c>
      <c r="T647">
        <v>22864.913964759999</v>
      </c>
      <c r="U647">
        <v>22864.913964759999</v>
      </c>
      <c r="V647">
        <v>22864.913964759999</v>
      </c>
      <c r="AN647" t="s">
        <v>752</v>
      </c>
      <c r="AO647" t="s">
        <v>1328</v>
      </c>
      <c r="AP647" t="s">
        <v>705</v>
      </c>
      <c r="AQ647" t="s">
        <v>309</v>
      </c>
      <c r="AR647" s="589" t="s">
        <v>579</v>
      </c>
      <c r="AS647" s="591" t="s">
        <v>579</v>
      </c>
      <c r="AT647" s="591" t="s">
        <v>579</v>
      </c>
      <c r="AU647" t="s">
        <v>1114</v>
      </c>
      <c r="AV647" t="s">
        <v>24</v>
      </c>
      <c r="AW647" t="s">
        <v>309</v>
      </c>
      <c r="AX647" t="s">
        <v>393</v>
      </c>
      <c r="BA647" s="423">
        <v>372797.51029499999</v>
      </c>
    </row>
    <row r="648" spans="1:53" x14ac:dyDescent="0.35">
      <c r="A648" t="s">
        <v>25</v>
      </c>
      <c r="B648" t="s">
        <v>1115</v>
      </c>
      <c r="C648">
        <v>5</v>
      </c>
      <c r="D648">
        <v>19345.002410000001</v>
      </c>
      <c r="E648">
        <v>0.92</v>
      </c>
      <c r="F648">
        <v>88987.011085999999</v>
      </c>
      <c r="H648">
        <v>17797.4022172</v>
      </c>
      <c r="I648">
        <v>17797.4022172</v>
      </c>
      <c r="J648">
        <v>17797.4022172</v>
      </c>
      <c r="K648">
        <v>17797.4022172</v>
      </c>
      <c r="L648">
        <v>17797.4022172</v>
      </c>
      <c r="AN648" t="s">
        <v>752</v>
      </c>
      <c r="AO648" t="s">
        <v>1328</v>
      </c>
      <c r="AP648" t="s">
        <v>705</v>
      </c>
      <c r="AQ648" t="s">
        <v>309</v>
      </c>
      <c r="AR648" s="589" t="s">
        <v>570</v>
      </c>
      <c r="AS648" s="591" t="s">
        <v>1352</v>
      </c>
      <c r="AT648" s="591" t="s">
        <v>1352</v>
      </c>
      <c r="AU648" t="s">
        <v>1115</v>
      </c>
      <c r="AV648" t="s">
        <v>25</v>
      </c>
      <c r="AW648" t="s">
        <v>309</v>
      </c>
      <c r="AX648" t="s">
        <v>393</v>
      </c>
      <c r="BA648" s="423">
        <v>96725.01204999999</v>
      </c>
    </row>
    <row r="649" spans="1:53" x14ac:dyDescent="0.35">
      <c r="A649" t="s">
        <v>25</v>
      </c>
      <c r="B649" t="s">
        <v>1116</v>
      </c>
      <c r="C649">
        <v>15</v>
      </c>
      <c r="D649">
        <v>15573.486339462201</v>
      </c>
      <c r="E649">
        <v>0.92</v>
      </c>
      <c r="F649">
        <v>214914.11148457901</v>
      </c>
      <c r="H649">
        <v>14327.6074323053</v>
      </c>
      <c r="I649">
        <v>14327.6074323053</v>
      </c>
      <c r="J649">
        <v>14327.6074323053</v>
      </c>
      <c r="K649">
        <v>14327.6074323053</v>
      </c>
      <c r="L649">
        <v>14327.6074323053</v>
      </c>
      <c r="M649">
        <v>14327.6074323053</v>
      </c>
      <c r="N649">
        <v>14327.6074323053</v>
      </c>
      <c r="O649">
        <v>14327.6074323053</v>
      </c>
      <c r="P649">
        <v>14327.6074323053</v>
      </c>
      <c r="Q649">
        <v>14327.6074323053</v>
      </c>
      <c r="R649">
        <v>14327.6074323053</v>
      </c>
      <c r="S649">
        <v>14327.6074323053</v>
      </c>
      <c r="T649">
        <v>14327.6074323053</v>
      </c>
      <c r="U649">
        <v>14327.6074323053</v>
      </c>
      <c r="V649">
        <v>14327.6074323052</v>
      </c>
      <c r="AN649" t="s">
        <v>752</v>
      </c>
      <c r="AO649" t="s">
        <v>1328</v>
      </c>
      <c r="AP649" t="s">
        <v>705</v>
      </c>
      <c r="AQ649" t="s">
        <v>309</v>
      </c>
      <c r="AR649" s="589" t="s">
        <v>570</v>
      </c>
      <c r="AS649" s="591" t="s">
        <v>580</v>
      </c>
      <c r="AT649" s="591" t="s">
        <v>580</v>
      </c>
      <c r="AU649" t="s">
        <v>1116</v>
      </c>
      <c r="AV649" t="s">
        <v>25</v>
      </c>
      <c r="AW649" t="s">
        <v>309</v>
      </c>
      <c r="AX649" t="s">
        <v>393</v>
      </c>
      <c r="BA649" s="423">
        <v>233602.29509193369</v>
      </c>
    </row>
    <row r="650" spans="1:53" x14ac:dyDescent="0.35">
      <c r="A650" t="s">
        <v>1111</v>
      </c>
      <c r="B650" t="s">
        <v>599</v>
      </c>
      <c r="C650">
        <v>20</v>
      </c>
      <c r="D650">
        <v>8758.4704000000002</v>
      </c>
      <c r="E650">
        <v>0.92</v>
      </c>
      <c r="F650">
        <v>161155.85535999999</v>
      </c>
      <c r="H650">
        <v>8057.7927680000003</v>
      </c>
      <c r="I650">
        <v>8057.7927680000003</v>
      </c>
      <c r="J650">
        <v>8057.7927680000003</v>
      </c>
      <c r="K650">
        <v>8057.7927680000003</v>
      </c>
      <c r="L650">
        <v>8057.7927680000003</v>
      </c>
      <c r="M650">
        <v>8057.7927680000003</v>
      </c>
      <c r="N650">
        <v>8057.7927680000003</v>
      </c>
      <c r="O650">
        <v>8057.7927680000003</v>
      </c>
      <c r="P650">
        <v>8057.7927680000003</v>
      </c>
      <c r="Q650">
        <v>8057.7927680000003</v>
      </c>
      <c r="R650">
        <v>8057.7927680000003</v>
      </c>
      <c r="S650">
        <v>8057.7927680000003</v>
      </c>
      <c r="T650">
        <v>8057.7927680000003</v>
      </c>
      <c r="U650">
        <v>8057.7927680000003</v>
      </c>
      <c r="V650">
        <v>8057.7927680000003</v>
      </c>
      <c r="W650">
        <v>8057.7927680000003</v>
      </c>
      <c r="X650">
        <v>8057.7927680000003</v>
      </c>
      <c r="Y650">
        <v>8057.7927680000003</v>
      </c>
      <c r="Z650">
        <v>8057.7927680000003</v>
      </c>
      <c r="AA650">
        <v>8057.7927680000003</v>
      </c>
      <c r="AN650" t="s">
        <v>752</v>
      </c>
      <c r="AO650" t="s">
        <v>1328</v>
      </c>
      <c r="AP650" t="s">
        <v>705</v>
      </c>
      <c r="AQ650" t="s">
        <v>309</v>
      </c>
      <c r="AR650" s="589" t="s">
        <v>599</v>
      </c>
      <c r="AS650" s="591" t="s">
        <v>599</v>
      </c>
      <c r="AT650" s="591" t="s">
        <v>599</v>
      </c>
      <c r="AU650" t="s">
        <v>599</v>
      </c>
      <c r="AV650" t="s">
        <v>541</v>
      </c>
      <c r="AW650" t="s">
        <v>309</v>
      </c>
      <c r="AX650" t="s">
        <v>393</v>
      </c>
      <c r="BA650" s="423">
        <v>175169.40799999997</v>
      </c>
    </row>
    <row r="651" spans="1:53" x14ac:dyDescent="0.35">
      <c r="A651" t="s">
        <v>823</v>
      </c>
      <c r="B651" t="s">
        <v>1117</v>
      </c>
      <c r="C651">
        <v>10</v>
      </c>
      <c r="D651">
        <v>8608.1345436240008</v>
      </c>
      <c r="E651">
        <v>0.92</v>
      </c>
      <c r="F651">
        <v>79194.837801340793</v>
      </c>
      <c r="H651">
        <v>7919.48378013408</v>
      </c>
      <c r="I651">
        <v>7919.48378013408</v>
      </c>
      <c r="J651">
        <v>7919.48378013408</v>
      </c>
      <c r="K651">
        <v>7919.48378013408</v>
      </c>
      <c r="L651">
        <v>7919.48378013408</v>
      </c>
      <c r="M651">
        <v>7919.48378013408</v>
      </c>
      <c r="N651">
        <v>7919.48378013408</v>
      </c>
      <c r="O651">
        <v>7919.48378013408</v>
      </c>
      <c r="P651">
        <v>7919.48378013408</v>
      </c>
      <c r="Q651">
        <v>7919.48378013408</v>
      </c>
      <c r="AN651" t="s">
        <v>752</v>
      </c>
      <c r="AO651" t="s">
        <v>1328</v>
      </c>
      <c r="AP651" t="s">
        <v>705</v>
      </c>
      <c r="AQ651" t="s">
        <v>309</v>
      </c>
      <c r="AR651" s="589" t="s">
        <v>595</v>
      </c>
      <c r="AS651" s="591" t="s">
        <v>595</v>
      </c>
      <c r="AT651" s="591" t="s">
        <v>595</v>
      </c>
      <c r="AU651" t="s">
        <v>595</v>
      </c>
      <c r="AV651" t="s">
        <v>142</v>
      </c>
      <c r="AW651" t="s">
        <v>309</v>
      </c>
      <c r="AX651" t="s">
        <v>393</v>
      </c>
      <c r="BA651" s="423">
        <v>86081.345436239993</v>
      </c>
    </row>
    <row r="652" spans="1:53" x14ac:dyDescent="0.35">
      <c r="A652" t="s">
        <v>25</v>
      </c>
      <c r="B652" t="s">
        <v>1118</v>
      </c>
      <c r="C652">
        <v>15</v>
      </c>
      <c r="D652">
        <v>6857.0386953015304</v>
      </c>
      <c r="E652">
        <v>0.92</v>
      </c>
      <c r="F652">
        <v>94627.133995161101</v>
      </c>
      <c r="H652">
        <v>6308.4755996774102</v>
      </c>
      <c r="I652">
        <v>6308.4755996774102</v>
      </c>
      <c r="J652">
        <v>6308.4755996774102</v>
      </c>
      <c r="K652">
        <v>6308.4755996774102</v>
      </c>
      <c r="L652">
        <v>6308.4755996774102</v>
      </c>
      <c r="M652">
        <v>6308.4755996774102</v>
      </c>
      <c r="N652">
        <v>6308.4755996774102</v>
      </c>
      <c r="O652">
        <v>6308.4755996774102</v>
      </c>
      <c r="P652">
        <v>6308.4755996774102</v>
      </c>
      <c r="Q652">
        <v>6308.4755996774102</v>
      </c>
      <c r="R652">
        <v>6308.4755996774102</v>
      </c>
      <c r="S652">
        <v>6308.4755996774102</v>
      </c>
      <c r="T652">
        <v>6308.4755996774102</v>
      </c>
      <c r="U652">
        <v>6308.4755996774102</v>
      </c>
      <c r="V652">
        <v>6308.4755996774102</v>
      </c>
      <c r="AN652" t="s">
        <v>752</v>
      </c>
      <c r="AO652" t="s">
        <v>1328</v>
      </c>
      <c r="AP652" t="s">
        <v>705</v>
      </c>
      <c r="AQ652" t="s">
        <v>309</v>
      </c>
      <c r="AR652" s="589" t="s">
        <v>570</v>
      </c>
      <c r="AS652" s="591" t="s">
        <v>762</v>
      </c>
      <c r="AT652" s="591" t="s">
        <v>762</v>
      </c>
      <c r="AU652" t="s">
        <v>1118</v>
      </c>
      <c r="AV652" t="s">
        <v>25</v>
      </c>
      <c r="AW652" t="s">
        <v>309</v>
      </c>
      <c r="AX652" t="s">
        <v>393</v>
      </c>
      <c r="BA652" s="423">
        <v>102855.58042952293</v>
      </c>
    </row>
    <row r="653" spans="1:53" x14ac:dyDescent="0.35">
      <c r="A653" t="s">
        <v>1111</v>
      </c>
      <c r="B653" t="s">
        <v>1119</v>
      </c>
      <c r="C653">
        <v>20</v>
      </c>
      <c r="D653">
        <v>6329.2790800000002</v>
      </c>
      <c r="E653">
        <v>0.92</v>
      </c>
      <c r="F653">
        <v>116458.735072</v>
      </c>
      <c r="H653">
        <v>5822.9367536</v>
      </c>
      <c r="I653">
        <v>5822.9367536</v>
      </c>
      <c r="J653">
        <v>5822.9367536</v>
      </c>
      <c r="K653">
        <v>5822.9367536</v>
      </c>
      <c r="L653">
        <v>5822.9367536</v>
      </c>
      <c r="M653">
        <v>5822.9367536</v>
      </c>
      <c r="N653">
        <v>5822.9367536</v>
      </c>
      <c r="O653">
        <v>5822.9367536</v>
      </c>
      <c r="P653">
        <v>5822.9367536</v>
      </c>
      <c r="Q653">
        <v>5822.9367536</v>
      </c>
      <c r="R653">
        <v>5822.9367536</v>
      </c>
      <c r="S653">
        <v>5822.9367536</v>
      </c>
      <c r="T653">
        <v>5822.9367536</v>
      </c>
      <c r="U653">
        <v>5822.9367536</v>
      </c>
      <c r="V653">
        <v>5822.9367536</v>
      </c>
      <c r="W653">
        <v>5822.9367536</v>
      </c>
      <c r="X653">
        <v>5822.9367536</v>
      </c>
      <c r="Y653">
        <v>5822.9367536</v>
      </c>
      <c r="Z653">
        <v>5822.9367536</v>
      </c>
      <c r="AA653">
        <v>5822.9367536</v>
      </c>
      <c r="AN653" t="s">
        <v>752</v>
      </c>
      <c r="AO653" t="s">
        <v>1328</v>
      </c>
      <c r="AP653" t="s">
        <v>705</v>
      </c>
      <c r="AQ653" t="s">
        <v>309</v>
      </c>
      <c r="AR653" s="589" t="s">
        <v>1017</v>
      </c>
      <c r="AS653" s="591" t="s">
        <v>1017</v>
      </c>
      <c r="AT653" s="591" t="s">
        <v>1017</v>
      </c>
      <c r="AU653" t="s">
        <v>1119</v>
      </c>
      <c r="AV653" t="s">
        <v>142</v>
      </c>
      <c r="AW653" t="s">
        <v>309</v>
      </c>
      <c r="AX653" t="s">
        <v>393</v>
      </c>
      <c r="BA653" s="423">
        <v>126585.58159999999</v>
      </c>
    </row>
    <row r="654" spans="1:53" x14ac:dyDescent="0.35">
      <c r="A654" t="s">
        <v>27</v>
      </c>
      <c r="B654" t="s">
        <v>601</v>
      </c>
      <c r="C654">
        <v>13</v>
      </c>
      <c r="D654">
        <v>6000.8748800000003</v>
      </c>
      <c r="E654">
        <v>0.92</v>
      </c>
      <c r="F654">
        <v>71770.463564799997</v>
      </c>
      <c r="H654">
        <v>5520.8048896</v>
      </c>
      <c r="I654">
        <v>5520.8048896</v>
      </c>
      <c r="J654">
        <v>5520.8048896</v>
      </c>
      <c r="K654">
        <v>5520.8048896</v>
      </c>
      <c r="L654">
        <v>5520.8048896</v>
      </c>
      <c r="M654">
        <v>5520.8048896</v>
      </c>
      <c r="N654">
        <v>5520.8048896</v>
      </c>
      <c r="O654">
        <v>5520.8048896</v>
      </c>
      <c r="P654">
        <v>5520.8048896</v>
      </c>
      <c r="Q654">
        <v>5520.8048896</v>
      </c>
      <c r="R654">
        <v>5520.8048896</v>
      </c>
      <c r="S654">
        <v>5520.8048896</v>
      </c>
      <c r="T654">
        <v>5520.8048896</v>
      </c>
      <c r="AN654" t="s">
        <v>752</v>
      </c>
      <c r="AO654" t="s">
        <v>1328</v>
      </c>
      <c r="AP654" t="s">
        <v>705</v>
      </c>
      <c r="AQ654" t="s">
        <v>309</v>
      </c>
      <c r="AR654" s="589" t="s">
        <v>601</v>
      </c>
      <c r="AS654" s="591" t="s">
        <v>1346</v>
      </c>
      <c r="AT654" s="591" t="s">
        <v>1346</v>
      </c>
      <c r="AU654" t="s">
        <v>601</v>
      </c>
      <c r="AV654" t="s">
        <v>27</v>
      </c>
      <c r="AW654" t="s">
        <v>309</v>
      </c>
      <c r="AX654" t="s">
        <v>393</v>
      </c>
      <c r="BA654" s="423">
        <v>78011.373439999996</v>
      </c>
    </row>
    <row r="655" spans="1:53" x14ac:dyDescent="0.35">
      <c r="A655" t="s">
        <v>26</v>
      </c>
      <c r="B655" t="s">
        <v>597</v>
      </c>
      <c r="C655">
        <v>12</v>
      </c>
      <c r="D655">
        <v>3090.0149999999999</v>
      </c>
      <c r="E655">
        <v>0.92</v>
      </c>
      <c r="F655">
        <v>34113.765599999999</v>
      </c>
      <c r="H655">
        <v>2842.8137999999999</v>
      </c>
      <c r="I655">
        <v>2842.8137999999999</v>
      </c>
      <c r="J655">
        <v>2842.8137999999999</v>
      </c>
      <c r="K655">
        <v>2842.8137999999999</v>
      </c>
      <c r="L655">
        <v>2842.8137999999999</v>
      </c>
      <c r="M655">
        <v>2842.8137999999999</v>
      </c>
      <c r="N655">
        <v>2842.8137999999999</v>
      </c>
      <c r="O655">
        <v>2842.8137999999999</v>
      </c>
      <c r="P655">
        <v>2842.8137999999999</v>
      </c>
      <c r="Q655">
        <v>2842.8137999999999</v>
      </c>
      <c r="R655">
        <v>2842.8137999999999</v>
      </c>
      <c r="S655">
        <v>2842.8137999999999</v>
      </c>
      <c r="AN655" t="s">
        <v>752</v>
      </c>
      <c r="AO655" t="s">
        <v>1328</v>
      </c>
      <c r="AP655" t="s">
        <v>705</v>
      </c>
      <c r="AQ655" t="s">
        <v>309</v>
      </c>
      <c r="AR655" s="589" t="s">
        <v>597</v>
      </c>
      <c r="AS655" s="591" t="s">
        <v>597</v>
      </c>
      <c r="AT655" s="591" t="s">
        <v>597</v>
      </c>
      <c r="AU655" t="s">
        <v>597</v>
      </c>
      <c r="AV655" t="s">
        <v>26</v>
      </c>
      <c r="AW655" t="s">
        <v>309</v>
      </c>
      <c r="AX655" t="s">
        <v>393</v>
      </c>
      <c r="BA655" s="423">
        <v>37080.18</v>
      </c>
    </row>
    <row r="656" spans="1:53" x14ac:dyDescent="0.35">
      <c r="A656" t="s">
        <v>24</v>
      </c>
      <c r="B656" t="s">
        <v>593</v>
      </c>
      <c r="C656">
        <v>15</v>
      </c>
      <c r="D656">
        <v>2633.06815744</v>
      </c>
      <c r="E656">
        <v>0.92</v>
      </c>
      <c r="F656">
        <v>36336.340572672001</v>
      </c>
      <c r="H656">
        <v>2422.4227048448001</v>
      </c>
      <c r="I656">
        <v>2422.4227048448001</v>
      </c>
      <c r="J656">
        <v>2422.4227048448001</v>
      </c>
      <c r="K656">
        <v>2422.4227048448001</v>
      </c>
      <c r="L656">
        <v>2422.4227048448001</v>
      </c>
      <c r="M656">
        <v>2422.4227048448001</v>
      </c>
      <c r="N656">
        <v>2422.4227048448001</v>
      </c>
      <c r="O656">
        <v>2422.4227048448001</v>
      </c>
      <c r="P656">
        <v>2422.4227048448001</v>
      </c>
      <c r="Q656">
        <v>2422.4227048448001</v>
      </c>
      <c r="R656">
        <v>2422.4227048448001</v>
      </c>
      <c r="S656">
        <v>2422.4227048448001</v>
      </c>
      <c r="T656">
        <v>2422.4227048448001</v>
      </c>
      <c r="U656">
        <v>2422.4227048448001</v>
      </c>
      <c r="V656">
        <v>2422.4227048448001</v>
      </c>
      <c r="AN656" t="s">
        <v>752</v>
      </c>
      <c r="AO656" t="s">
        <v>1328</v>
      </c>
      <c r="AP656" t="s">
        <v>705</v>
      </c>
      <c r="AQ656" t="s">
        <v>309</v>
      </c>
      <c r="AR656" s="589" t="s">
        <v>212</v>
      </c>
      <c r="AS656" s="591" t="s">
        <v>593</v>
      </c>
      <c r="AT656" s="591" t="s">
        <v>593</v>
      </c>
      <c r="AU656" t="s">
        <v>593</v>
      </c>
      <c r="AV656" t="s">
        <v>24</v>
      </c>
      <c r="AW656" t="s">
        <v>309</v>
      </c>
      <c r="AX656" t="s">
        <v>393</v>
      </c>
      <c r="BA656" s="423">
        <v>39496.0223616</v>
      </c>
    </row>
    <row r="657" spans="1:53" x14ac:dyDescent="0.35">
      <c r="A657" t="s">
        <v>25</v>
      </c>
      <c r="B657" t="s">
        <v>1120</v>
      </c>
      <c r="C657">
        <v>3</v>
      </c>
      <c r="D657">
        <v>1182.5427998617399</v>
      </c>
      <c r="E657">
        <v>0.92</v>
      </c>
      <c r="F657">
        <v>3263.8181276184</v>
      </c>
      <c r="H657">
        <v>1087.9393758727999</v>
      </c>
      <c r="I657">
        <v>1087.9393758727999</v>
      </c>
      <c r="J657">
        <v>1087.9393758727999</v>
      </c>
      <c r="AN657" t="s">
        <v>752</v>
      </c>
      <c r="AO657" t="s">
        <v>1328</v>
      </c>
      <c r="AP657" t="s">
        <v>705</v>
      </c>
      <c r="AQ657" t="s">
        <v>309</v>
      </c>
      <c r="AR657" s="589" t="s">
        <v>570</v>
      </c>
      <c r="AS657" s="591" t="s">
        <v>1364</v>
      </c>
      <c r="AT657" s="591" t="s">
        <v>1364</v>
      </c>
      <c r="AU657" t="s">
        <v>1120</v>
      </c>
      <c r="AV657" t="s">
        <v>25</v>
      </c>
      <c r="AW657" t="s">
        <v>309</v>
      </c>
      <c r="AX657" t="s">
        <v>393</v>
      </c>
      <c r="BA657" s="423">
        <v>3547.6283995852173</v>
      </c>
    </row>
    <row r="658" spans="1:53" x14ac:dyDescent="0.35">
      <c r="A658" t="s">
        <v>24</v>
      </c>
      <c r="B658" t="s">
        <v>1121</v>
      </c>
      <c r="C658">
        <v>9.6326955198842192</v>
      </c>
      <c r="D658">
        <v>6401893.3352870299</v>
      </c>
      <c r="E658">
        <v>0.92</v>
      </c>
      <c r="F658">
        <v>51205749.918265097</v>
      </c>
      <c r="H658">
        <v>5889741.8684640704</v>
      </c>
      <c r="I658">
        <v>5889741.8684640704</v>
      </c>
      <c r="J658">
        <v>5821478.2673981404</v>
      </c>
      <c r="K658">
        <v>5252879.5910000103</v>
      </c>
      <c r="L658">
        <v>5102778.1255186005</v>
      </c>
      <c r="M658">
        <v>5018488.7173420796</v>
      </c>
      <c r="N658">
        <v>5018488.7173420796</v>
      </c>
      <c r="O658">
        <v>5018488.7173420796</v>
      </c>
      <c r="P658">
        <v>5018488.7173420796</v>
      </c>
      <c r="Q658">
        <v>3175175.3280518502</v>
      </c>
      <c r="AN658" t="s">
        <v>752</v>
      </c>
      <c r="AO658" t="s">
        <v>1309</v>
      </c>
      <c r="AP658" t="s">
        <v>706</v>
      </c>
      <c r="AQ658" t="s">
        <v>309</v>
      </c>
      <c r="AS658" s="591" t="s">
        <v>212</v>
      </c>
      <c r="AT658" s="591" t="s">
        <v>1340</v>
      </c>
      <c r="AU658" t="s">
        <v>1340</v>
      </c>
      <c r="AV658" t="s">
        <v>24</v>
      </c>
      <c r="AW658" t="s">
        <v>309</v>
      </c>
      <c r="AX658" t="s">
        <v>393</v>
      </c>
      <c r="BA658" s="423">
        <v>55658423.824201189</v>
      </c>
    </row>
    <row r="659" spans="1:53" x14ac:dyDescent="0.35">
      <c r="A659" t="s">
        <v>24</v>
      </c>
      <c r="B659" t="s">
        <v>1122</v>
      </c>
      <c r="C659">
        <v>11.619800139437601</v>
      </c>
      <c r="D659">
        <v>3684579.2944999998</v>
      </c>
      <c r="E659">
        <v>0.92</v>
      </c>
      <c r="F659">
        <v>39319841.954135999</v>
      </c>
      <c r="H659">
        <v>3389812.9509399999</v>
      </c>
      <c r="I659">
        <v>3389812.9509399999</v>
      </c>
      <c r="J659">
        <v>3386009.374332</v>
      </c>
      <c r="K659">
        <v>3385560.3067287998</v>
      </c>
      <c r="L659">
        <v>3382465.9674312002</v>
      </c>
      <c r="M659">
        <v>3381700.3432471999</v>
      </c>
      <c r="N659">
        <v>3381700.3432471999</v>
      </c>
      <c r="O659">
        <v>3381700.3432471999</v>
      </c>
      <c r="P659">
        <v>3381700.3432471999</v>
      </c>
      <c r="Q659">
        <v>3381700.3432471999</v>
      </c>
      <c r="R659">
        <v>3381700.3432471999</v>
      </c>
      <c r="S659">
        <v>2095978.3442808101</v>
      </c>
      <c r="AN659" t="s">
        <v>752</v>
      </c>
      <c r="AO659" t="s">
        <v>1309</v>
      </c>
      <c r="AP659" t="s">
        <v>706</v>
      </c>
      <c r="AQ659" t="s">
        <v>309</v>
      </c>
      <c r="AS659" s="591" t="s">
        <v>212</v>
      </c>
      <c r="AT659" s="591" t="s">
        <v>1340</v>
      </c>
      <c r="AU659" t="s">
        <v>1340</v>
      </c>
      <c r="AV659" t="s">
        <v>24</v>
      </c>
      <c r="AW659" t="s">
        <v>309</v>
      </c>
      <c r="AX659" t="s">
        <v>393</v>
      </c>
      <c r="BA659" s="423">
        <v>42738958.645799994</v>
      </c>
    </row>
    <row r="660" spans="1:53" x14ac:dyDescent="0.35">
      <c r="A660" t="s">
        <v>24</v>
      </c>
      <c r="B660" t="s">
        <v>1123</v>
      </c>
      <c r="C660">
        <v>8</v>
      </c>
      <c r="D660">
        <v>684702.198131799</v>
      </c>
      <c r="E660">
        <v>0.92</v>
      </c>
      <c r="F660">
        <v>5039408.1782500399</v>
      </c>
      <c r="H660">
        <v>629926.02228125499</v>
      </c>
      <c r="I660">
        <v>629926.02228125499</v>
      </c>
      <c r="J660">
        <v>629926.02228125499</v>
      </c>
      <c r="K660">
        <v>629926.02228125499</v>
      </c>
      <c r="L660">
        <v>629926.02228125499</v>
      </c>
      <c r="M660">
        <v>629926.02228125499</v>
      </c>
      <c r="N660">
        <v>629926.02228125499</v>
      </c>
      <c r="O660">
        <v>629926.02228125499</v>
      </c>
      <c r="AN660" t="s">
        <v>752</v>
      </c>
      <c r="AO660" t="s">
        <v>1309</v>
      </c>
      <c r="AP660" t="s">
        <v>706</v>
      </c>
      <c r="AQ660" t="s">
        <v>309</v>
      </c>
      <c r="AR660" s="589" t="s">
        <v>573</v>
      </c>
      <c r="AS660" s="591" t="s">
        <v>573</v>
      </c>
      <c r="AT660" s="591" t="s">
        <v>573</v>
      </c>
      <c r="AU660" t="s">
        <v>1123</v>
      </c>
      <c r="AV660" t="s">
        <v>24</v>
      </c>
      <c r="AW660" t="s">
        <v>309</v>
      </c>
      <c r="AX660" t="s">
        <v>393</v>
      </c>
      <c r="BA660" s="423">
        <v>5477617.5850543911</v>
      </c>
    </row>
    <row r="661" spans="1:53" x14ac:dyDescent="0.35">
      <c r="A661" t="s">
        <v>24</v>
      </c>
      <c r="B661" t="s">
        <v>1125</v>
      </c>
      <c r="C661">
        <v>11</v>
      </c>
      <c r="D661">
        <v>298185.88608999999</v>
      </c>
      <c r="E661">
        <v>0.92</v>
      </c>
      <c r="F661">
        <v>2794189.68010497</v>
      </c>
      <c r="H661">
        <v>274331.01520279999</v>
      </c>
      <c r="I661">
        <v>274331.01520279999</v>
      </c>
      <c r="J661">
        <v>274331.01520279999</v>
      </c>
      <c r="K661">
        <v>264432.51499294903</v>
      </c>
      <c r="L661">
        <v>244635.51457324799</v>
      </c>
      <c r="M661">
        <v>243688.100821728</v>
      </c>
      <c r="N661">
        <v>243688.100821728</v>
      </c>
      <c r="O661">
        <v>243688.100821728</v>
      </c>
      <c r="P661">
        <v>243688.100821728</v>
      </c>
      <c r="Q661">
        <v>243688.100821728</v>
      </c>
      <c r="R661">
        <v>243688.100821728</v>
      </c>
      <c r="AN661" t="s">
        <v>752</v>
      </c>
      <c r="AO661" t="s">
        <v>1309</v>
      </c>
      <c r="AP661" t="s">
        <v>706</v>
      </c>
      <c r="AQ661" t="s">
        <v>309</v>
      </c>
      <c r="AS661" s="591" t="s">
        <v>1365</v>
      </c>
      <c r="AT661" s="591" t="s">
        <v>1365</v>
      </c>
      <c r="AV661" t="s">
        <v>24</v>
      </c>
      <c r="AW661" t="s">
        <v>309</v>
      </c>
      <c r="AX661" t="s">
        <v>393</v>
      </c>
      <c r="BA661" s="423">
        <v>3037162.6957662716</v>
      </c>
    </row>
    <row r="662" spans="1:53" x14ac:dyDescent="0.35">
      <c r="A662" t="s">
        <v>25</v>
      </c>
      <c r="B662" t="s">
        <v>1126</v>
      </c>
      <c r="C662">
        <v>11</v>
      </c>
      <c r="D662">
        <v>155339.43632571399</v>
      </c>
      <c r="E662">
        <v>0.92</v>
      </c>
      <c r="F662">
        <v>1572035.09561623</v>
      </c>
      <c r="H662">
        <v>142912.281419657</v>
      </c>
      <c r="I662">
        <v>142912.281419657</v>
      </c>
      <c r="J662">
        <v>142912.281419657</v>
      </c>
      <c r="K662">
        <v>142912.281419657</v>
      </c>
      <c r="L662">
        <v>142912.281419657</v>
      </c>
      <c r="M662">
        <v>142912.281419657</v>
      </c>
      <c r="N662">
        <v>142912.281419657</v>
      </c>
      <c r="O662">
        <v>142912.281419657</v>
      </c>
      <c r="P662">
        <v>142912.281419657</v>
      </c>
      <c r="Q662">
        <v>142912.281419657</v>
      </c>
      <c r="R662">
        <v>142912.281419657</v>
      </c>
      <c r="AN662" t="s">
        <v>752</v>
      </c>
      <c r="AO662" t="s">
        <v>1309</v>
      </c>
      <c r="AP662" t="s">
        <v>706</v>
      </c>
      <c r="AQ662" t="s">
        <v>309</v>
      </c>
      <c r="AR662" s="589" t="s">
        <v>570</v>
      </c>
      <c r="AS662" s="591" t="s">
        <v>602</v>
      </c>
      <c r="AT662" s="591" t="s">
        <v>602</v>
      </c>
      <c r="AU662" t="s">
        <v>1126</v>
      </c>
      <c r="AV662" t="s">
        <v>25</v>
      </c>
      <c r="AW662" t="s">
        <v>309</v>
      </c>
      <c r="AX662" t="s">
        <v>393</v>
      </c>
      <c r="BA662" s="423">
        <v>1708733.7995828586</v>
      </c>
    </row>
    <row r="663" spans="1:53" x14ac:dyDescent="0.35">
      <c r="A663" t="s">
        <v>25</v>
      </c>
      <c r="B663" t="s">
        <v>1127</v>
      </c>
      <c r="C663">
        <v>3</v>
      </c>
      <c r="D663">
        <v>106542.80762399999</v>
      </c>
      <c r="E663">
        <v>0.92</v>
      </c>
      <c r="F663">
        <v>294058.14904223999</v>
      </c>
      <c r="H663">
        <v>98019.383014079998</v>
      </c>
      <c r="I663">
        <v>98019.383014079998</v>
      </c>
      <c r="J663">
        <v>98019.383014079998</v>
      </c>
      <c r="AN663" t="s">
        <v>752</v>
      </c>
      <c r="AO663" t="s">
        <v>1309</v>
      </c>
      <c r="AP663" t="s">
        <v>706</v>
      </c>
      <c r="AQ663" t="s">
        <v>309</v>
      </c>
      <c r="AR663" s="589" t="s">
        <v>1107</v>
      </c>
      <c r="AS663" s="591" t="s">
        <v>1107</v>
      </c>
      <c r="AT663" s="591" t="s">
        <v>1107</v>
      </c>
      <c r="AU663" t="s">
        <v>1127</v>
      </c>
      <c r="AV663" t="s">
        <v>25</v>
      </c>
      <c r="AW663" t="s">
        <v>309</v>
      </c>
      <c r="AX663" t="s">
        <v>393</v>
      </c>
      <c r="BA663" s="423">
        <v>319628.42287199997</v>
      </c>
    </row>
    <row r="664" spans="1:53" x14ac:dyDescent="0.35">
      <c r="A664" t="s">
        <v>24</v>
      </c>
      <c r="B664" t="s">
        <v>917</v>
      </c>
      <c r="C664">
        <v>5</v>
      </c>
      <c r="D664">
        <v>90143.372736000005</v>
      </c>
      <c r="E664">
        <v>0.92</v>
      </c>
      <c r="F664">
        <v>414659.5145856</v>
      </c>
      <c r="H664">
        <v>82931.902917119995</v>
      </c>
      <c r="I664">
        <v>82931.902917119995</v>
      </c>
      <c r="J664">
        <v>82931.902917119995</v>
      </c>
      <c r="K664">
        <v>82931.902917119995</v>
      </c>
      <c r="L664">
        <v>82931.902917119995</v>
      </c>
      <c r="AN664" t="s">
        <v>752</v>
      </c>
      <c r="AO664" t="s">
        <v>1309</v>
      </c>
      <c r="AP664" t="s">
        <v>706</v>
      </c>
      <c r="AQ664" t="s">
        <v>309</v>
      </c>
      <c r="AR664" s="589" t="s">
        <v>579</v>
      </c>
      <c r="AS664" s="591" t="s">
        <v>579</v>
      </c>
      <c r="AT664" s="591" t="s">
        <v>579</v>
      </c>
      <c r="AU664" t="s">
        <v>917</v>
      </c>
      <c r="AV664" t="s">
        <v>24</v>
      </c>
      <c r="AW664" t="s">
        <v>309</v>
      </c>
      <c r="AX664" t="s">
        <v>393</v>
      </c>
      <c r="BA664" s="423">
        <v>450716.86368000001</v>
      </c>
    </row>
    <row r="665" spans="1:53" x14ac:dyDescent="0.35">
      <c r="A665" t="s">
        <v>25</v>
      </c>
      <c r="B665" t="s">
        <v>1128</v>
      </c>
      <c r="C665">
        <v>11</v>
      </c>
      <c r="D665">
        <v>55342.144890000003</v>
      </c>
      <c r="E665">
        <v>0.92</v>
      </c>
      <c r="F665">
        <v>560062.50628680002</v>
      </c>
      <c r="H665">
        <v>50914.773298799999</v>
      </c>
      <c r="I665">
        <v>50914.773298799999</v>
      </c>
      <c r="J665">
        <v>50914.773298799999</v>
      </c>
      <c r="K665">
        <v>50914.773298799999</v>
      </c>
      <c r="L665">
        <v>50914.773298799999</v>
      </c>
      <c r="M665">
        <v>50914.773298799999</v>
      </c>
      <c r="N665">
        <v>50914.773298799999</v>
      </c>
      <c r="O665">
        <v>50914.773298799999</v>
      </c>
      <c r="P665">
        <v>50914.773298799999</v>
      </c>
      <c r="Q665">
        <v>50914.773298799999</v>
      </c>
      <c r="R665">
        <v>50914.773298799999</v>
      </c>
      <c r="AN665" t="s">
        <v>752</v>
      </c>
      <c r="AO665" t="s">
        <v>1309</v>
      </c>
      <c r="AP665" t="s">
        <v>706</v>
      </c>
      <c r="AQ665" t="s">
        <v>309</v>
      </c>
      <c r="AR665" s="589" t="s">
        <v>570</v>
      </c>
      <c r="AS665" s="591" t="s">
        <v>602</v>
      </c>
      <c r="AT665" s="591" t="s">
        <v>602</v>
      </c>
      <c r="AU665" t="s">
        <v>1128</v>
      </c>
      <c r="AV665" t="s">
        <v>25</v>
      </c>
      <c r="AW665" t="s">
        <v>309</v>
      </c>
      <c r="AX665" t="s">
        <v>393</v>
      </c>
      <c r="BA665" s="423">
        <v>608763.59378999996</v>
      </c>
    </row>
    <row r="666" spans="1:53" x14ac:dyDescent="0.35">
      <c r="A666" t="s">
        <v>25</v>
      </c>
      <c r="B666" t="s">
        <v>1124</v>
      </c>
      <c r="C666">
        <v>5</v>
      </c>
      <c r="D666">
        <v>33096.3783518583</v>
      </c>
      <c r="E666">
        <v>0.92</v>
      </c>
      <c r="F666">
        <v>152243.340418548</v>
      </c>
      <c r="H666">
        <v>30448.668083709599</v>
      </c>
      <c r="I666">
        <v>30448.668083709599</v>
      </c>
      <c r="J666">
        <v>30448.668083709599</v>
      </c>
      <c r="K666">
        <v>30448.668083709599</v>
      </c>
      <c r="L666">
        <v>30448.668083709599</v>
      </c>
      <c r="AN666" t="s">
        <v>752</v>
      </c>
      <c r="AO666" t="s">
        <v>1309</v>
      </c>
      <c r="AP666" t="s">
        <v>706</v>
      </c>
      <c r="AQ666" t="s">
        <v>309</v>
      </c>
      <c r="AR666" s="589" t="s">
        <v>570</v>
      </c>
      <c r="AS666" s="591" t="s">
        <v>1350</v>
      </c>
      <c r="AT666" s="591" t="s">
        <v>1350</v>
      </c>
      <c r="AU666" t="s">
        <v>1366</v>
      </c>
      <c r="AV666" t="s">
        <v>25</v>
      </c>
      <c r="AW666" t="s">
        <v>309</v>
      </c>
      <c r="AX666" t="s">
        <v>393</v>
      </c>
      <c r="BA666" s="423">
        <v>165481.89175929129</v>
      </c>
    </row>
    <row r="667" spans="1:53" x14ac:dyDescent="0.35">
      <c r="A667" t="s">
        <v>25</v>
      </c>
      <c r="B667" t="s">
        <v>1129</v>
      </c>
      <c r="C667">
        <v>10</v>
      </c>
      <c r="D667">
        <v>24001.225769230801</v>
      </c>
      <c r="E667">
        <v>0.92</v>
      </c>
      <c r="F667">
        <v>220811.277076923</v>
      </c>
      <c r="H667">
        <v>22081.1277076923</v>
      </c>
      <c r="I667">
        <v>22081.1277076923</v>
      </c>
      <c r="J667">
        <v>22081.1277076923</v>
      </c>
      <c r="K667">
        <v>22081.1277076923</v>
      </c>
      <c r="L667">
        <v>22081.1277076923</v>
      </c>
      <c r="M667">
        <v>22081.1277076923</v>
      </c>
      <c r="N667">
        <v>22081.1277076923</v>
      </c>
      <c r="O667">
        <v>22081.1277076923</v>
      </c>
      <c r="P667">
        <v>22081.1277076923</v>
      </c>
      <c r="Q667">
        <v>22081.1277076923</v>
      </c>
      <c r="AN667" t="s">
        <v>752</v>
      </c>
      <c r="AO667" t="s">
        <v>1309</v>
      </c>
      <c r="AP667" t="s">
        <v>706</v>
      </c>
      <c r="AQ667" t="s">
        <v>309</v>
      </c>
      <c r="AR667" s="589" t="s">
        <v>570</v>
      </c>
      <c r="AS667" s="591" t="s">
        <v>1350</v>
      </c>
      <c r="AT667" s="591" t="s">
        <v>1350</v>
      </c>
      <c r="AU667" t="s">
        <v>1353</v>
      </c>
      <c r="AV667" t="s">
        <v>25</v>
      </c>
      <c r="AW667" t="s">
        <v>309</v>
      </c>
      <c r="AX667" t="s">
        <v>393</v>
      </c>
      <c r="BA667" s="423">
        <v>240012.25769230758</v>
      </c>
    </row>
    <row r="668" spans="1:53" x14ac:dyDescent="0.35">
      <c r="A668" t="s">
        <v>25</v>
      </c>
      <c r="B668" t="s">
        <v>1131</v>
      </c>
      <c r="C668">
        <v>2</v>
      </c>
      <c r="D668">
        <v>18340.452000000001</v>
      </c>
      <c r="E668">
        <v>0.92</v>
      </c>
      <c r="F668">
        <v>33746.431680000002</v>
      </c>
      <c r="H668">
        <v>16873.215840000001</v>
      </c>
      <c r="I668">
        <v>16873.215840000001</v>
      </c>
      <c r="AN668" t="s">
        <v>752</v>
      </c>
      <c r="AO668" t="s">
        <v>1309</v>
      </c>
      <c r="AP668" t="s">
        <v>706</v>
      </c>
      <c r="AQ668" t="s">
        <v>309</v>
      </c>
      <c r="AR668" s="589" t="s">
        <v>570</v>
      </c>
      <c r="AS668" s="591" t="s">
        <v>571</v>
      </c>
      <c r="AT668" s="591" t="s">
        <v>571</v>
      </c>
      <c r="AU668" t="s">
        <v>1131</v>
      </c>
      <c r="AV668" t="s">
        <v>25</v>
      </c>
      <c r="AW668" t="s">
        <v>309</v>
      </c>
      <c r="AX668" t="s">
        <v>393</v>
      </c>
      <c r="BA668" s="423">
        <v>36680.904000000002</v>
      </c>
    </row>
    <row r="669" spans="1:53" x14ac:dyDescent="0.35">
      <c r="A669" t="s">
        <v>25</v>
      </c>
      <c r="B669" t="s">
        <v>1132</v>
      </c>
      <c r="C669">
        <v>5</v>
      </c>
      <c r="D669">
        <v>18025.341875940601</v>
      </c>
      <c r="E669">
        <v>0.92</v>
      </c>
      <c r="F669">
        <v>82916.572629326707</v>
      </c>
      <c r="H669">
        <v>16583.314525865298</v>
      </c>
      <c r="I669">
        <v>16583.314525865298</v>
      </c>
      <c r="J669">
        <v>16583.314525865298</v>
      </c>
      <c r="K669">
        <v>16583.314525865298</v>
      </c>
      <c r="L669">
        <v>16583.314525865298</v>
      </c>
      <c r="AN669" t="s">
        <v>752</v>
      </c>
      <c r="AO669" t="s">
        <v>1309</v>
      </c>
      <c r="AP669" t="s">
        <v>706</v>
      </c>
      <c r="AQ669" t="s">
        <v>309</v>
      </c>
      <c r="AR669" s="589" t="s">
        <v>570</v>
      </c>
      <c r="AS669" s="591" t="s">
        <v>1112</v>
      </c>
      <c r="AT669" s="591" t="s">
        <v>1112</v>
      </c>
      <c r="AU669" t="s">
        <v>1132</v>
      </c>
      <c r="AV669" t="s">
        <v>25</v>
      </c>
      <c r="AW669" t="s">
        <v>309</v>
      </c>
      <c r="AX669" t="s">
        <v>393</v>
      </c>
      <c r="BA669" s="423">
        <v>90126.709379702937</v>
      </c>
    </row>
    <row r="670" spans="1:53" x14ac:dyDescent="0.35">
      <c r="A670" t="s">
        <v>25</v>
      </c>
      <c r="B670" t="s">
        <v>1133</v>
      </c>
      <c r="C670">
        <v>15</v>
      </c>
      <c r="D670">
        <v>17658.3547751765</v>
      </c>
      <c r="E670">
        <v>0.92</v>
      </c>
      <c r="F670">
        <v>113901.21799355499</v>
      </c>
      <c r="H670">
        <v>16245.686393162399</v>
      </c>
      <c r="I670">
        <v>16245.686393162399</v>
      </c>
      <c r="J670">
        <v>16245.686393162399</v>
      </c>
      <c r="K670">
        <v>16245.686393162399</v>
      </c>
      <c r="L670">
        <v>16245.686393162399</v>
      </c>
      <c r="M670">
        <v>3267.27860277428</v>
      </c>
      <c r="N670">
        <v>3267.27860277428</v>
      </c>
      <c r="O670">
        <v>3267.27860277428</v>
      </c>
      <c r="P670">
        <v>3267.27860277428</v>
      </c>
      <c r="Q670">
        <v>3267.27860277428</v>
      </c>
      <c r="R670">
        <v>3267.27860277428</v>
      </c>
      <c r="S670">
        <v>3267.27860277428</v>
      </c>
      <c r="T670">
        <v>3267.27860277428</v>
      </c>
      <c r="U670">
        <v>3267.27860277428</v>
      </c>
      <c r="V670">
        <v>3267.27860277428</v>
      </c>
      <c r="AN670" t="s">
        <v>752</v>
      </c>
      <c r="AO670" t="s">
        <v>1309</v>
      </c>
      <c r="AP670" t="s">
        <v>706</v>
      </c>
      <c r="AQ670" t="s">
        <v>309</v>
      </c>
      <c r="AR670" s="589" t="s">
        <v>570</v>
      </c>
      <c r="AS670" s="591" t="s">
        <v>580</v>
      </c>
      <c r="AT670" s="591" t="s">
        <v>580</v>
      </c>
      <c r="AU670" t="s">
        <v>1133</v>
      </c>
      <c r="AV670" t="s">
        <v>25</v>
      </c>
      <c r="AW670" t="s">
        <v>309</v>
      </c>
      <c r="AX670" t="s">
        <v>393</v>
      </c>
      <c r="BA670" s="423">
        <v>123805.67173212499</v>
      </c>
    </row>
    <row r="671" spans="1:53" x14ac:dyDescent="0.35">
      <c r="A671" t="s">
        <v>25</v>
      </c>
      <c r="B671" t="s">
        <v>1130</v>
      </c>
      <c r="C671">
        <v>15</v>
      </c>
      <c r="D671">
        <v>12691.973684210499</v>
      </c>
      <c r="E671">
        <v>0.92</v>
      </c>
      <c r="F671">
        <v>175149.23684210499</v>
      </c>
      <c r="H671">
        <v>11676.615789473701</v>
      </c>
      <c r="I671">
        <v>11676.615789473701</v>
      </c>
      <c r="J671">
        <v>11676.615789473701</v>
      </c>
      <c r="K671">
        <v>11676.615789473701</v>
      </c>
      <c r="L671">
        <v>11676.615789473701</v>
      </c>
      <c r="M671">
        <v>11676.615789473701</v>
      </c>
      <c r="N671">
        <v>11676.615789473701</v>
      </c>
      <c r="O671">
        <v>11676.615789473701</v>
      </c>
      <c r="P671">
        <v>11676.615789473701</v>
      </c>
      <c r="Q671">
        <v>11676.615789473701</v>
      </c>
      <c r="R671">
        <v>11676.615789473701</v>
      </c>
      <c r="S671">
        <v>11676.615789473701</v>
      </c>
      <c r="T671">
        <v>11676.615789473701</v>
      </c>
      <c r="U671">
        <v>11676.615789473701</v>
      </c>
      <c r="V671">
        <v>11676.615789473701</v>
      </c>
      <c r="AN671" t="s">
        <v>752</v>
      </c>
      <c r="AO671" t="s">
        <v>1309</v>
      </c>
      <c r="AP671" t="s">
        <v>706</v>
      </c>
      <c r="AQ671" t="s">
        <v>309</v>
      </c>
      <c r="AR671" s="589" t="s">
        <v>570</v>
      </c>
      <c r="AS671" s="591" t="s">
        <v>580</v>
      </c>
      <c r="AT671" s="591" t="s">
        <v>580</v>
      </c>
      <c r="AU671" t="s">
        <v>1130</v>
      </c>
      <c r="AV671" t="s">
        <v>25</v>
      </c>
      <c r="AW671" t="s">
        <v>309</v>
      </c>
      <c r="AX671" t="s">
        <v>393</v>
      </c>
      <c r="BA671" s="423">
        <v>190379.6052631576</v>
      </c>
    </row>
    <row r="672" spans="1:53" x14ac:dyDescent="0.35">
      <c r="A672" t="s">
        <v>25</v>
      </c>
      <c r="B672" t="s">
        <v>1134</v>
      </c>
      <c r="C672">
        <v>3.3802816901408499</v>
      </c>
      <c r="D672">
        <v>2050.53301071552</v>
      </c>
      <c r="E672">
        <v>0.92</v>
      </c>
      <c r="F672">
        <v>6376.8688558589702</v>
      </c>
      <c r="H672">
        <v>1886.49036985828</v>
      </c>
      <c r="I672">
        <v>1886.49036985828</v>
      </c>
      <c r="J672">
        <v>1886.49036985828</v>
      </c>
      <c r="K672">
        <v>717.39774628413397</v>
      </c>
      <c r="AN672" t="s">
        <v>752</v>
      </c>
      <c r="AO672" t="s">
        <v>1309</v>
      </c>
      <c r="AP672" t="s">
        <v>706</v>
      </c>
      <c r="AQ672" t="s">
        <v>309</v>
      </c>
      <c r="AR672" s="589" t="s">
        <v>570</v>
      </c>
      <c r="AS672" s="591" t="s">
        <v>1364</v>
      </c>
      <c r="AT672" s="591" t="s">
        <v>1364</v>
      </c>
      <c r="AU672" t="s">
        <v>1134</v>
      </c>
      <c r="AV672" t="s">
        <v>25</v>
      </c>
      <c r="AW672" t="s">
        <v>309</v>
      </c>
      <c r="AX672" t="s">
        <v>393</v>
      </c>
      <c r="BA672" s="423">
        <v>6931.3791911510543</v>
      </c>
    </row>
    <row r="673" spans="1:53" x14ac:dyDescent="0.35">
      <c r="A673" t="s">
        <v>24</v>
      </c>
      <c r="B673" t="s">
        <v>1135</v>
      </c>
      <c r="C673">
        <v>15</v>
      </c>
      <c r="D673">
        <v>1541047.10039213</v>
      </c>
      <c r="E673">
        <v>0.92</v>
      </c>
      <c r="F673">
        <v>9505986.9333696999</v>
      </c>
      <c r="H673">
        <v>1417763.3323607601</v>
      </c>
      <c r="I673">
        <v>1417763.3323607601</v>
      </c>
      <c r="J673">
        <v>1417763.3323607601</v>
      </c>
      <c r="K673">
        <v>1417763.3323607601</v>
      </c>
      <c r="L673">
        <v>1417763.3323607601</v>
      </c>
      <c r="M673">
        <v>241717.027156589</v>
      </c>
      <c r="N673">
        <v>241717.027156589</v>
      </c>
      <c r="O673">
        <v>241717.027156589</v>
      </c>
      <c r="P673">
        <v>241717.027156589</v>
      </c>
      <c r="Q673">
        <v>241717.027156589</v>
      </c>
      <c r="R673">
        <v>241717.027156589</v>
      </c>
      <c r="S673">
        <v>241717.027156589</v>
      </c>
      <c r="T673">
        <v>241717.027156589</v>
      </c>
      <c r="U673">
        <v>241717.027156589</v>
      </c>
      <c r="V673">
        <v>241717.027156589</v>
      </c>
      <c r="AN673" t="s">
        <v>752</v>
      </c>
      <c r="AO673" t="s">
        <v>1310</v>
      </c>
      <c r="AP673" t="s">
        <v>435</v>
      </c>
      <c r="AQ673" t="s">
        <v>309</v>
      </c>
      <c r="AR673" s="589" t="s">
        <v>569</v>
      </c>
      <c r="AS673" s="591" t="s">
        <v>569</v>
      </c>
      <c r="AT673" s="591" t="s">
        <v>1361</v>
      </c>
      <c r="AU673" t="s">
        <v>1135</v>
      </c>
      <c r="AV673" t="s">
        <v>24</v>
      </c>
      <c r="AW673" t="s">
        <v>309</v>
      </c>
      <c r="AX673" t="s">
        <v>393</v>
      </c>
      <c r="BA673" s="423">
        <v>10332594.492793152</v>
      </c>
    </row>
    <row r="674" spans="1:53" x14ac:dyDescent="0.35">
      <c r="A674" t="s">
        <v>24</v>
      </c>
      <c r="B674" t="s">
        <v>1136</v>
      </c>
      <c r="C674">
        <v>15</v>
      </c>
      <c r="D674">
        <v>1435790.46704239</v>
      </c>
      <c r="E674">
        <v>0.92</v>
      </c>
      <c r="F674">
        <v>10080760.4370239</v>
      </c>
      <c r="H674">
        <v>1320927.2296789901</v>
      </c>
      <c r="I674">
        <v>1320927.2296789901</v>
      </c>
      <c r="J674">
        <v>1320927.2296789901</v>
      </c>
      <c r="K674">
        <v>1320927.2296789901</v>
      </c>
      <c r="L674">
        <v>1320927.2296789901</v>
      </c>
      <c r="M674">
        <v>347612.42886289302</v>
      </c>
      <c r="N674">
        <v>347612.42886289302</v>
      </c>
      <c r="O674">
        <v>347612.42886289302</v>
      </c>
      <c r="P674">
        <v>347612.42886289302</v>
      </c>
      <c r="Q674">
        <v>347612.42886289302</v>
      </c>
      <c r="R674">
        <v>347612.42886289302</v>
      </c>
      <c r="S674">
        <v>347612.42886289302</v>
      </c>
      <c r="T674">
        <v>347612.42886289302</v>
      </c>
      <c r="U674">
        <v>347612.42886289302</v>
      </c>
      <c r="V674">
        <v>347612.42886289302</v>
      </c>
      <c r="AN674" t="s">
        <v>752</v>
      </c>
      <c r="AO674" t="s">
        <v>1310</v>
      </c>
      <c r="AP674" t="s">
        <v>435</v>
      </c>
      <c r="AQ674" t="s">
        <v>309</v>
      </c>
      <c r="AR674" s="589" t="s">
        <v>569</v>
      </c>
      <c r="AS674" s="591" t="s">
        <v>569</v>
      </c>
      <c r="AT674" s="591" t="s">
        <v>1361</v>
      </c>
      <c r="AU674" t="s">
        <v>1136</v>
      </c>
      <c r="AV674" t="s">
        <v>24</v>
      </c>
      <c r="AW674" t="s">
        <v>309</v>
      </c>
      <c r="AX674" t="s">
        <v>393</v>
      </c>
      <c r="BA674" s="423">
        <v>10957348.301112935</v>
      </c>
    </row>
    <row r="675" spans="1:53" x14ac:dyDescent="0.35">
      <c r="A675" t="s">
        <v>24</v>
      </c>
      <c r="B675" t="s">
        <v>1137</v>
      </c>
      <c r="C675">
        <v>10.5086170659941</v>
      </c>
      <c r="D675">
        <v>829437.39839999995</v>
      </c>
      <c r="E675">
        <v>0.92</v>
      </c>
      <c r="F675">
        <v>4530958.1581055997</v>
      </c>
      <c r="H675">
        <v>763082.40652800002</v>
      </c>
      <c r="I675">
        <v>763082.40652800002</v>
      </c>
      <c r="J675">
        <v>763082.40652800002</v>
      </c>
      <c r="K675">
        <v>763082.40652800002</v>
      </c>
      <c r="L675">
        <v>763082.40652800002</v>
      </c>
      <c r="M675">
        <v>130099.2955392</v>
      </c>
      <c r="N675">
        <v>130099.2955392</v>
      </c>
      <c r="O675">
        <v>130099.2955392</v>
      </c>
      <c r="P675">
        <v>130099.2955392</v>
      </c>
      <c r="Q675">
        <v>130099.2955392</v>
      </c>
      <c r="R675">
        <v>65049.6477696</v>
      </c>
      <c r="AN675" t="s">
        <v>752</v>
      </c>
      <c r="AO675" t="s">
        <v>1310</v>
      </c>
      <c r="AP675" t="s">
        <v>435</v>
      </c>
      <c r="AQ675" t="s">
        <v>309</v>
      </c>
      <c r="AR675" s="589" t="s">
        <v>569</v>
      </c>
      <c r="AS675" s="591" t="s">
        <v>569</v>
      </c>
      <c r="AT675" s="591" t="s">
        <v>1361</v>
      </c>
      <c r="AU675" t="s">
        <v>1137</v>
      </c>
      <c r="AV675" t="s">
        <v>24</v>
      </c>
      <c r="AW675" t="s">
        <v>309</v>
      </c>
      <c r="AX675" t="s">
        <v>393</v>
      </c>
      <c r="BA675" s="423">
        <v>4924954.5196799999</v>
      </c>
    </row>
    <row r="676" spans="1:53" x14ac:dyDescent="0.35">
      <c r="A676" t="s">
        <v>142</v>
      </c>
      <c r="B676" t="s">
        <v>1138</v>
      </c>
      <c r="C676">
        <v>5</v>
      </c>
      <c r="D676">
        <v>568084.37309641496</v>
      </c>
      <c r="E676">
        <v>0.92</v>
      </c>
      <c r="F676">
        <v>2613188.11624351</v>
      </c>
      <c r="H676">
        <v>522637.62324870197</v>
      </c>
      <c r="I676">
        <v>522637.62324870197</v>
      </c>
      <c r="J676">
        <v>522637.62324870197</v>
      </c>
      <c r="K676">
        <v>522637.62324870197</v>
      </c>
      <c r="L676">
        <v>522637.62324870197</v>
      </c>
      <c r="AN676" t="s">
        <v>752</v>
      </c>
      <c r="AO676" t="s">
        <v>1310</v>
      </c>
      <c r="AP676" t="s">
        <v>435</v>
      </c>
      <c r="AQ676" t="s">
        <v>309</v>
      </c>
      <c r="AR676" s="589" t="s">
        <v>589</v>
      </c>
      <c r="AS676" s="591" t="s">
        <v>589</v>
      </c>
      <c r="AT676" s="591" t="s">
        <v>589</v>
      </c>
      <c r="AU676" t="s">
        <v>1138</v>
      </c>
      <c r="AV676" t="s">
        <v>142</v>
      </c>
      <c r="AW676" t="s">
        <v>309</v>
      </c>
      <c r="AX676" t="s">
        <v>393</v>
      </c>
      <c r="BA676" s="423">
        <v>2840421.8654820761</v>
      </c>
    </row>
    <row r="677" spans="1:53" x14ac:dyDescent="0.35">
      <c r="A677" t="s">
        <v>24</v>
      </c>
      <c r="B677" t="s">
        <v>1139</v>
      </c>
      <c r="C677">
        <v>15</v>
      </c>
      <c r="D677">
        <v>525914.36284771597</v>
      </c>
      <c r="E677">
        <v>0.92</v>
      </c>
      <c r="F677">
        <v>1848273.43679201</v>
      </c>
      <c r="H677">
        <v>483841.21381989802</v>
      </c>
      <c r="I677">
        <v>483841.21381989802</v>
      </c>
      <c r="J677">
        <v>67737.7699347858</v>
      </c>
      <c r="K677">
        <v>67737.7699347858</v>
      </c>
      <c r="L677">
        <v>67737.7699347858</v>
      </c>
      <c r="M677">
        <v>67737.7699347858</v>
      </c>
      <c r="N677">
        <v>67737.7699347858</v>
      </c>
      <c r="O677">
        <v>67737.7699347858</v>
      </c>
      <c r="P677">
        <v>67737.7699347858</v>
      </c>
      <c r="Q677">
        <v>67737.7699347858</v>
      </c>
      <c r="R677">
        <v>67737.7699347858</v>
      </c>
      <c r="S677">
        <v>67737.7699347858</v>
      </c>
      <c r="T677">
        <v>67737.7699347858</v>
      </c>
      <c r="U677">
        <v>67737.7699347858</v>
      </c>
      <c r="V677">
        <v>67737.7699347858</v>
      </c>
      <c r="AN677" t="s">
        <v>752</v>
      </c>
      <c r="AO677" t="s">
        <v>1310</v>
      </c>
      <c r="AP677" t="s">
        <v>435</v>
      </c>
      <c r="AQ677" t="s">
        <v>309</v>
      </c>
      <c r="AR677" s="589" t="s">
        <v>569</v>
      </c>
      <c r="AS677" s="591" t="s">
        <v>569</v>
      </c>
      <c r="AT677" s="591" t="s">
        <v>1341</v>
      </c>
      <c r="AU677" t="s">
        <v>1139</v>
      </c>
      <c r="AV677" t="s">
        <v>24</v>
      </c>
      <c r="AW677" t="s">
        <v>309</v>
      </c>
      <c r="AX677" t="s">
        <v>393</v>
      </c>
      <c r="BA677" s="423">
        <v>2008992.8660782715</v>
      </c>
    </row>
    <row r="678" spans="1:53" x14ac:dyDescent="0.35">
      <c r="A678" t="s">
        <v>24</v>
      </c>
      <c r="B678" t="s">
        <v>1140</v>
      </c>
      <c r="C678">
        <v>10.5086170659941</v>
      </c>
      <c r="D678">
        <v>396198.19199999998</v>
      </c>
      <c r="E678">
        <v>0.92</v>
      </c>
      <c r="F678">
        <v>1162762.4538815999</v>
      </c>
      <c r="H678">
        <v>364502.33663999999</v>
      </c>
      <c r="I678">
        <v>364502.33663999999</v>
      </c>
      <c r="J678">
        <v>51030.327129600002</v>
      </c>
      <c r="K678">
        <v>51030.327129600002</v>
      </c>
      <c r="L678">
        <v>51030.327129600002</v>
      </c>
      <c r="M678">
        <v>51030.327129600002</v>
      </c>
      <c r="N678">
        <v>51030.327129600002</v>
      </c>
      <c r="O678">
        <v>51030.327129600002</v>
      </c>
      <c r="P678">
        <v>51030.327129600002</v>
      </c>
      <c r="Q678">
        <v>51030.327129600002</v>
      </c>
      <c r="R678">
        <v>25515.163564800001</v>
      </c>
      <c r="AN678" t="s">
        <v>752</v>
      </c>
      <c r="AO678" t="s">
        <v>1310</v>
      </c>
      <c r="AP678" t="s">
        <v>435</v>
      </c>
      <c r="AQ678" t="s">
        <v>309</v>
      </c>
      <c r="AR678" s="589" t="s">
        <v>569</v>
      </c>
      <c r="AS678" s="591" t="s">
        <v>569</v>
      </c>
      <c r="AT678" s="591" t="s">
        <v>1341</v>
      </c>
      <c r="AU678" t="s">
        <v>1140</v>
      </c>
      <c r="AV678" t="s">
        <v>24</v>
      </c>
      <c r="AW678" t="s">
        <v>309</v>
      </c>
      <c r="AX678" t="s">
        <v>393</v>
      </c>
      <c r="BA678" s="423">
        <v>1263872.2324799998</v>
      </c>
    </row>
    <row r="679" spans="1:53" x14ac:dyDescent="0.35">
      <c r="A679" t="s">
        <v>24</v>
      </c>
      <c r="B679" t="s">
        <v>1143</v>
      </c>
      <c r="C679">
        <v>15</v>
      </c>
      <c r="D679">
        <v>285177.55161320401</v>
      </c>
      <c r="E679">
        <v>0.92</v>
      </c>
      <c r="F679">
        <v>2002246.5992211299</v>
      </c>
      <c r="H679">
        <v>262363.34748414799</v>
      </c>
      <c r="I679">
        <v>262363.34748414799</v>
      </c>
      <c r="J679">
        <v>262363.34748414799</v>
      </c>
      <c r="K679">
        <v>262363.34748414799</v>
      </c>
      <c r="L679">
        <v>262363.34748414799</v>
      </c>
      <c r="M679">
        <v>69042.986180038803</v>
      </c>
      <c r="N679">
        <v>69042.986180038803</v>
      </c>
      <c r="O679">
        <v>69042.986180038803</v>
      </c>
      <c r="P679">
        <v>69042.986180038803</v>
      </c>
      <c r="Q679">
        <v>69042.986180038803</v>
      </c>
      <c r="R679">
        <v>69042.986180038803</v>
      </c>
      <c r="S679">
        <v>69042.986180038803</v>
      </c>
      <c r="T679">
        <v>69042.986180038803</v>
      </c>
      <c r="U679">
        <v>69042.986180038803</v>
      </c>
      <c r="V679">
        <v>69042.986180038803</v>
      </c>
      <c r="AN679" t="s">
        <v>752</v>
      </c>
      <c r="AO679" t="s">
        <v>1310</v>
      </c>
      <c r="AP679" t="s">
        <v>435</v>
      </c>
      <c r="AQ679" t="s">
        <v>309</v>
      </c>
      <c r="AR679" s="589" t="s">
        <v>569</v>
      </c>
      <c r="AS679" s="591" t="s">
        <v>569</v>
      </c>
      <c r="AT679" s="591" t="s">
        <v>1361</v>
      </c>
      <c r="AU679" t="s">
        <v>1143</v>
      </c>
      <c r="AV679" t="s">
        <v>24</v>
      </c>
      <c r="AW679" t="s">
        <v>309</v>
      </c>
      <c r="AX679" t="s">
        <v>393</v>
      </c>
      <c r="BA679" s="423">
        <v>2176354.9991534022</v>
      </c>
    </row>
    <row r="680" spans="1:53" x14ac:dyDescent="0.35">
      <c r="A680" t="s">
        <v>142</v>
      </c>
      <c r="B680" t="s">
        <v>1141</v>
      </c>
      <c r="C680">
        <v>9</v>
      </c>
      <c r="D680">
        <v>273082.67733720801</v>
      </c>
      <c r="E680">
        <v>0.92</v>
      </c>
      <c r="F680">
        <v>2261124.56835208</v>
      </c>
      <c r="H680">
        <v>251236.06315023199</v>
      </c>
      <c r="I680">
        <v>251236.06315023199</v>
      </c>
      <c r="J680">
        <v>251236.06315023199</v>
      </c>
      <c r="K680">
        <v>251236.06315023199</v>
      </c>
      <c r="L680">
        <v>251236.06315023199</v>
      </c>
      <c r="M680">
        <v>251236.06315023199</v>
      </c>
      <c r="N680">
        <v>251236.06315023199</v>
      </c>
      <c r="O680">
        <v>251236.06315023199</v>
      </c>
      <c r="P680">
        <v>251236.06315023199</v>
      </c>
      <c r="AN680" t="s">
        <v>752</v>
      </c>
      <c r="AO680" t="s">
        <v>1310</v>
      </c>
      <c r="AP680" t="s">
        <v>435</v>
      </c>
      <c r="AQ680" t="s">
        <v>309</v>
      </c>
      <c r="AR680" s="589" t="s">
        <v>814</v>
      </c>
      <c r="AS680" s="591" t="s">
        <v>814</v>
      </c>
      <c r="AT680" s="591" t="s">
        <v>814</v>
      </c>
      <c r="AU680" t="s">
        <v>814</v>
      </c>
      <c r="AV680" t="s">
        <v>142</v>
      </c>
      <c r="AW680" t="s">
        <v>309</v>
      </c>
      <c r="AX680" t="s">
        <v>393</v>
      </c>
      <c r="BA680" s="423">
        <v>2457744.0960348696</v>
      </c>
    </row>
    <row r="681" spans="1:53" x14ac:dyDescent="0.35">
      <c r="A681" t="s">
        <v>142</v>
      </c>
      <c r="B681" t="s">
        <v>1142</v>
      </c>
      <c r="C681">
        <v>9</v>
      </c>
      <c r="D681">
        <v>224539.100205525</v>
      </c>
      <c r="E681">
        <v>0.92</v>
      </c>
      <c r="F681">
        <v>1859183.74970175</v>
      </c>
      <c r="H681">
        <v>206575.972189083</v>
      </c>
      <c r="I681">
        <v>206575.972189083</v>
      </c>
      <c r="J681">
        <v>206575.972189083</v>
      </c>
      <c r="K681">
        <v>206575.972189083</v>
      </c>
      <c r="L681">
        <v>206575.972189083</v>
      </c>
      <c r="M681">
        <v>206575.972189083</v>
      </c>
      <c r="N681">
        <v>206575.972189083</v>
      </c>
      <c r="O681">
        <v>206575.972189083</v>
      </c>
      <c r="P681">
        <v>206575.972189083</v>
      </c>
      <c r="AN681" t="s">
        <v>752</v>
      </c>
      <c r="AO681" t="s">
        <v>1310</v>
      </c>
      <c r="AP681" t="s">
        <v>435</v>
      </c>
      <c r="AQ681" t="s">
        <v>309</v>
      </c>
      <c r="AR681" s="589" t="s">
        <v>814</v>
      </c>
      <c r="AS681" s="591" t="s">
        <v>814</v>
      </c>
      <c r="AT681" s="591" t="s">
        <v>814</v>
      </c>
      <c r="AU681" t="s">
        <v>814</v>
      </c>
      <c r="AV681" t="s">
        <v>142</v>
      </c>
      <c r="AW681" t="s">
        <v>309</v>
      </c>
      <c r="AX681" t="s">
        <v>393</v>
      </c>
      <c r="BA681" s="423">
        <v>2020851.9018497281</v>
      </c>
    </row>
    <row r="682" spans="1:53" x14ac:dyDescent="0.35">
      <c r="A682" t="s">
        <v>142</v>
      </c>
      <c r="B682" t="s">
        <v>1144</v>
      </c>
      <c r="C682">
        <v>9</v>
      </c>
      <c r="D682">
        <v>109033.44891121</v>
      </c>
      <c r="E682">
        <v>0.92</v>
      </c>
      <c r="F682">
        <v>902796.95698481705</v>
      </c>
      <c r="H682">
        <v>100310.772998313</v>
      </c>
      <c r="I682">
        <v>100310.772998313</v>
      </c>
      <c r="J682">
        <v>100310.772998313</v>
      </c>
      <c r="K682">
        <v>100310.772998313</v>
      </c>
      <c r="L682">
        <v>100310.772998313</v>
      </c>
      <c r="M682">
        <v>100310.772998313</v>
      </c>
      <c r="N682">
        <v>100310.772998313</v>
      </c>
      <c r="O682">
        <v>100310.772998313</v>
      </c>
      <c r="P682">
        <v>100310.772998313</v>
      </c>
      <c r="AN682" t="s">
        <v>752</v>
      </c>
      <c r="AO682" t="s">
        <v>1310</v>
      </c>
      <c r="AP682" t="s">
        <v>435</v>
      </c>
      <c r="AQ682" t="s">
        <v>309</v>
      </c>
      <c r="AR682" s="589" t="s">
        <v>814</v>
      </c>
      <c r="AS682" s="591" t="s">
        <v>814</v>
      </c>
      <c r="AT682" s="591" t="s">
        <v>814</v>
      </c>
      <c r="AU682" t="s">
        <v>814</v>
      </c>
      <c r="AV682" t="s">
        <v>142</v>
      </c>
      <c r="AW682" t="s">
        <v>309</v>
      </c>
      <c r="AX682" t="s">
        <v>393</v>
      </c>
      <c r="BA682" s="423">
        <v>981301.04020088806</v>
      </c>
    </row>
    <row r="683" spans="1:53" x14ac:dyDescent="0.35">
      <c r="A683" t="s">
        <v>24</v>
      </c>
      <c r="B683" t="s">
        <v>1145</v>
      </c>
      <c r="C683">
        <v>15</v>
      </c>
      <c r="D683">
        <v>105434.77123106801</v>
      </c>
      <c r="E683">
        <v>0.92</v>
      </c>
      <c r="F683">
        <v>370539.96001446497</v>
      </c>
      <c r="H683">
        <v>96999.989532582505</v>
      </c>
      <c r="I683">
        <v>96999.989532582505</v>
      </c>
      <c r="J683">
        <v>13579.998534561601</v>
      </c>
      <c r="K683">
        <v>13579.998534561601</v>
      </c>
      <c r="L683">
        <v>13579.998534561601</v>
      </c>
      <c r="M683">
        <v>13579.998534561601</v>
      </c>
      <c r="N683">
        <v>13579.998534561601</v>
      </c>
      <c r="O683">
        <v>13579.998534561601</v>
      </c>
      <c r="P683">
        <v>13579.998534561601</v>
      </c>
      <c r="Q683">
        <v>13579.998534561601</v>
      </c>
      <c r="R683">
        <v>13579.998534561601</v>
      </c>
      <c r="S683">
        <v>13579.998534561601</v>
      </c>
      <c r="T683">
        <v>13579.998534561601</v>
      </c>
      <c r="U683">
        <v>13579.998534561601</v>
      </c>
      <c r="V683">
        <v>13579.998534561601</v>
      </c>
      <c r="AN683" t="s">
        <v>752</v>
      </c>
      <c r="AO683" t="s">
        <v>1310</v>
      </c>
      <c r="AP683" t="s">
        <v>435</v>
      </c>
      <c r="AQ683" t="s">
        <v>309</v>
      </c>
      <c r="AR683" s="589" t="s">
        <v>569</v>
      </c>
      <c r="AS683" s="591" t="s">
        <v>569</v>
      </c>
      <c r="AT683" s="591" t="s">
        <v>1341</v>
      </c>
      <c r="AU683" t="s">
        <v>1145</v>
      </c>
      <c r="AV683" t="s">
        <v>24</v>
      </c>
      <c r="AW683" t="s">
        <v>309</v>
      </c>
      <c r="AX683" t="s">
        <v>393</v>
      </c>
      <c r="BA683" s="423">
        <v>402760.8261026793</v>
      </c>
    </row>
    <row r="684" spans="1:53" x14ac:dyDescent="0.35">
      <c r="A684" t="s">
        <v>540</v>
      </c>
      <c r="B684" t="s">
        <v>1146</v>
      </c>
      <c r="C684">
        <v>7</v>
      </c>
      <c r="D684">
        <v>94397.801886524307</v>
      </c>
      <c r="E684">
        <v>0.92</v>
      </c>
      <c r="F684">
        <v>607921.84414921596</v>
      </c>
      <c r="H684">
        <v>86845.977735602297</v>
      </c>
      <c r="I684">
        <v>86845.977735602297</v>
      </c>
      <c r="J684">
        <v>86845.977735602297</v>
      </c>
      <c r="K684">
        <v>86845.977735602297</v>
      </c>
      <c r="L684">
        <v>86845.977735602297</v>
      </c>
      <c r="M684">
        <v>86845.977735602297</v>
      </c>
      <c r="N684">
        <v>86845.977735602297</v>
      </c>
      <c r="AN684" t="s">
        <v>752</v>
      </c>
      <c r="AO684" t="s">
        <v>1310</v>
      </c>
      <c r="AP684" t="s">
        <v>435</v>
      </c>
      <c r="AQ684" t="s">
        <v>309</v>
      </c>
      <c r="AR684" s="589" t="s">
        <v>583</v>
      </c>
      <c r="AS684" s="591" t="s">
        <v>583</v>
      </c>
      <c r="AT684" s="591" t="s">
        <v>583</v>
      </c>
      <c r="AU684" t="s">
        <v>1146</v>
      </c>
      <c r="AV684" t="s">
        <v>540</v>
      </c>
      <c r="AW684" t="s">
        <v>309</v>
      </c>
      <c r="AX684" t="s">
        <v>393</v>
      </c>
      <c r="BA684" s="423">
        <v>660784.61320566945</v>
      </c>
    </row>
    <row r="685" spans="1:53" x14ac:dyDescent="0.35">
      <c r="A685" t="s">
        <v>142</v>
      </c>
      <c r="B685" t="s">
        <v>1147</v>
      </c>
      <c r="C685">
        <v>9</v>
      </c>
      <c r="D685">
        <v>26929.759524516299</v>
      </c>
      <c r="E685">
        <v>0.92</v>
      </c>
      <c r="F685">
        <v>222978.40886299501</v>
      </c>
      <c r="H685">
        <v>24775.378762554999</v>
      </c>
      <c r="I685">
        <v>24775.378762554999</v>
      </c>
      <c r="J685">
        <v>24775.378762554999</v>
      </c>
      <c r="K685">
        <v>24775.378762554999</v>
      </c>
      <c r="L685">
        <v>24775.378762554999</v>
      </c>
      <c r="M685">
        <v>24775.378762554999</v>
      </c>
      <c r="N685">
        <v>24775.378762554999</v>
      </c>
      <c r="O685">
        <v>24775.378762554999</v>
      </c>
      <c r="P685">
        <v>24775.378762554999</v>
      </c>
      <c r="AN685" t="s">
        <v>752</v>
      </c>
      <c r="AO685" t="s">
        <v>1310</v>
      </c>
      <c r="AP685" t="s">
        <v>435</v>
      </c>
      <c r="AQ685" t="s">
        <v>309</v>
      </c>
      <c r="AR685" s="589" t="s">
        <v>814</v>
      </c>
      <c r="AS685" s="591" t="s">
        <v>814</v>
      </c>
      <c r="AT685" s="591" t="s">
        <v>814</v>
      </c>
      <c r="AU685" t="s">
        <v>814</v>
      </c>
      <c r="AV685" t="s">
        <v>142</v>
      </c>
      <c r="AW685" t="s">
        <v>309</v>
      </c>
      <c r="AX685" t="s">
        <v>393</v>
      </c>
      <c r="BA685" s="423">
        <v>242367.83572064675</v>
      </c>
    </row>
    <row r="686" spans="1:53" x14ac:dyDescent="0.35">
      <c r="A686" t="s">
        <v>142</v>
      </c>
      <c r="B686" t="s">
        <v>1148</v>
      </c>
      <c r="C686">
        <v>9</v>
      </c>
      <c r="D686">
        <v>15382.8724331215</v>
      </c>
      <c r="E686">
        <v>0.92</v>
      </c>
      <c r="F686">
        <v>127370.183746246</v>
      </c>
      <c r="H686">
        <v>14152.2426384717</v>
      </c>
      <c r="I686">
        <v>14152.2426384717</v>
      </c>
      <c r="J686">
        <v>14152.2426384717</v>
      </c>
      <c r="K686">
        <v>14152.2426384717</v>
      </c>
      <c r="L686">
        <v>14152.2426384717</v>
      </c>
      <c r="M686">
        <v>14152.2426384717</v>
      </c>
      <c r="N686">
        <v>14152.2426384717</v>
      </c>
      <c r="O686">
        <v>14152.2426384717</v>
      </c>
      <c r="P686">
        <v>14152.2426384717</v>
      </c>
      <c r="AN686" t="s">
        <v>752</v>
      </c>
      <c r="AO686" t="s">
        <v>1310</v>
      </c>
      <c r="AP686" t="s">
        <v>435</v>
      </c>
      <c r="AQ686" t="s">
        <v>309</v>
      </c>
      <c r="AR686" s="589" t="s">
        <v>814</v>
      </c>
      <c r="AS686" s="591" t="s">
        <v>814</v>
      </c>
      <c r="AT686" s="591" t="s">
        <v>814</v>
      </c>
      <c r="AU686" t="s">
        <v>814</v>
      </c>
      <c r="AV686" t="s">
        <v>142</v>
      </c>
      <c r="AW686" t="s">
        <v>309</v>
      </c>
      <c r="AX686" t="s">
        <v>393</v>
      </c>
      <c r="BA686" s="423">
        <v>138445.85189809348</v>
      </c>
    </row>
    <row r="687" spans="1:53" x14ac:dyDescent="0.35">
      <c r="A687" t="s">
        <v>72</v>
      </c>
      <c r="B687" t="s">
        <v>807</v>
      </c>
      <c r="C687">
        <v>13.9536675511646</v>
      </c>
      <c r="D687">
        <v>512297.09181262401</v>
      </c>
      <c r="E687">
        <v>0.9</v>
      </c>
      <c r="F687">
        <v>2235093.5579730598</v>
      </c>
      <c r="H687">
        <v>461067.38263136102</v>
      </c>
      <c r="I687">
        <v>461067.38263136102</v>
      </c>
      <c r="J687">
        <v>258207.06552388699</v>
      </c>
      <c r="K687">
        <v>258207.06552388699</v>
      </c>
      <c r="L687">
        <v>258207.06552388699</v>
      </c>
      <c r="M687">
        <v>56088.472563083596</v>
      </c>
      <c r="N687">
        <v>56088.472563083596</v>
      </c>
      <c r="O687">
        <v>56088.472563083596</v>
      </c>
      <c r="P687">
        <v>56088.472563083596</v>
      </c>
      <c r="Q687">
        <v>56088.472563083596</v>
      </c>
      <c r="R687">
        <v>53583.235952843599</v>
      </c>
      <c r="S687">
        <v>51077.999342603602</v>
      </c>
      <c r="T687">
        <v>51077.999342603602</v>
      </c>
      <c r="U687">
        <v>51077.999342603602</v>
      </c>
      <c r="V687">
        <v>51077.999342603602</v>
      </c>
      <c r="AN687" t="s">
        <v>752</v>
      </c>
      <c r="AO687" t="s">
        <v>1310</v>
      </c>
      <c r="AP687" t="s">
        <v>435</v>
      </c>
      <c r="AQ687" t="s">
        <v>309</v>
      </c>
      <c r="AS687" s="591" t="s">
        <v>1344</v>
      </c>
      <c r="AT687" s="591" t="s">
        <v>1344</v>
      </c>
      <c r="AU687" t="s">
        <v>1344</v>
      </c>
      <c r="AV687" t="s">
        <v>24</v>
      </c>
      <c r="AW687" t="s">
        <v>309</v>
      </c>
      <c r="AX687" t="s">
        <v>393</v>
      </c>
      <c r="BA687" s="423">
        <v>2483437.286636733</v>
      </c>
    </row>
    <row r="688" spans="1:53" x14ac:dyDescent="0.35">
      <c r="A688" t="s">
        <v>772</v>
      </c>
      <c r="B688" t="s">
        <v>773</v>
      </c>
      <c r="C688">
        <v>10</v>
      </c>
      <c r="D688">
        <v>4398155.1142584998</v>
      </c>
      <c r="E688">
        <v>0.71</v>
      </c>
      <c r="F688">
        <v>31226901.311235402</v>
      </c>
      <c r="H688">
        <v>3122690.13112354</v>
      </c>
      <c r="I688">
        <v>3122690.13112354</v>
      </c>
      <c r="J688">
        <v>3122690.13112354</v>
      </c>
      <c r="K688">
        <v>3122690.13112354</v>
      </c>
      <c r="L688">
        <v>3122690.13112354</v>
      </c>
      <c r="M688">
        <v>3122690.13112354</v>
      </c>
      <c r="N688">
        <v>3122690.13112354</v>
      </c>
      <c r="O688">
        <v>3122690.13112354</v>
      </c>
      <c r="P688">
        <v>3122690.13112354</v>
      </c>
      <c r="Q688">
        <v>3122690.13112354</v>
      </c>
      <c r="AN688" t="s">
        <v>752</v>
      </c>
      <c r="AO688" t="s">
        <v>1311</v>
      </c>
      <c r="AP688" t="s">
        <v>698</v>
      </c>
      <c r="AQ688" t="s">
        <v>309</v>
      </c>
      <c r="AR688" s="589" t="s">
        <v>570</v>
      </c>
      <c r="AS688" s="591" t="s">
        <v>570</v>
      </c>
      <c r="AT688" s="591" t="s">
        <v>570</v>
      </c>
      <c r="AU688" t="s">
        <v>773</v>
      </c>
      <c r="AV688" t="s">
        <v>145</v>
      </c>
      <c r="AW688" t="s">
        <v>309</v>
      </c>
      <c r="AX688" t="s">
        <v>393</v>
      </c>
      <c r="BA688" s="423">
        <v>43981551.142585076</v>
      </c>
    </row>
    <row r="689" spans="1:53" x14ac:dyDescent="0.35">
      <c r="A689" t="s">
        <v>772</v>
      </c>
      <c r="B689" t="s">
        <v>774</v>
      </c>
      <c r="C689">
        <v>8.2920821543190808</v>
      </c>
      <c r="D689">
        <v>367048.44754368201</v>
      </c>
      <c r="E689">
        <v>0.71</v>
      </c>
      <c r="F689">
        <v>2160953.0759697198</v>
      </c>
      <c r="H689">
        <v>260604.39775601399</v>
      </c>
      <c r="I689">
        <v>260604.39775601399</v>
      </c>
      <c r="J689">
        <v>260604.39775601399</v>
      </c>
      <c r="K689">
        <v>260604.39775601399</v>
      </c>
      <c r="L689">
        <v>260604.39775601399</v>
      </c>
      <c r="M689">
        <v>164249.29375356599</v>
      </c>
      <c r="N689">
        <v>164249.29375356599</v>
      </c>
      <c r="O689">
        <v>111945.170397165</v>
      </c>
      <c r="P689">
        <v>59641.047040764097</v>
      </c>
      <c r="Q689">
        <v>59641.047040764097</v>
      </c>
      <c r="R689">
        <v>59641.047040764097</v>
      </c>
      <c r="S689">
        <v>59641.047040764097</v>
      </c>
      <c r="T689">
        <v>59641.047040764097</v>
      </c>
      <c r="U689">
        <v>59641.047040764097</v>
      </c>
      <c r="V689">
        <v>59641.047040764097</v>
      </c>
      <c r="AN689" t="s">
        <v>752</v>
      </c>
      <c r="AO689" t="s">
        <v>1311</v>
      </c>
      <c r="AP689" t="s">
        <v>698</v>
      </c>
      <c r="AQ689" t="s">
        <v>309</v>
      </c>
      <c r="AR689" s="589" t="s">
        <v>570</v>
      </c>
      <c r="AS689" s="591" t="s">
        <v>570</v>
      </c>
      <c r="AT689" s="591" t="s">
        <v>570</v>
      </c>
      <c r="AU689" t="s">
        <v>774</v>
      </c>
      <c r="AV689" t="s">
        <v>145</v>
      </c>
      <c r="AW689" t="s">
        <v>309</v>
      </c>
      <c r="AX689" t="s">
        <v>393</v>
      </c>
      <c r="BA689" s="423">
        <v>3043595.8816474928</v>
      </c>
    </row>
    <row r="690" spans="1:53" x14ac:dyDescent="0.35">
      <c r="A690" t="s">
        <v>772</v>
      </c>
      <c r="B690" t="s">
        <v>383</v>
      </c>
      <c r="C690">
        <v>7.5</v>
      </c>
      <c r="D690">
        <v>177015.81374644901</v>
      </c>
      <c r="E690">
        <v>0.71</v>
      </c>
      <c r="F690">
        <v>942609.20819984202</v>
      </c>
      <c r="H690">
        <v>125681.227759979</v>
      </c>
      <c r="I690">
        <v>125681.227759979</v>
      </c>
      <c r="J690">
        <v>125681.227759979</v>
      </c>
      <c r="K690">
        <v>125681.227759979</v>
      </c>
      <c r="L690">
        <v>125681.227759979</v>
      </c>
      <c r="M690">
        <v>125681.227759979</v>
      </c>
      <c r="N690">
        <v>125681.227759979</v>
      </c>
      <c r="O690">
        <v>62840.613879989498</v>
      </c>
      <c r="AN690" t="s">
        <v>752</v>
      </c>
      <c r="AO690" t="s">
        <v>1311</v>
      </c>
      <c r="AP690" t="s">
        <v>698</v>
      </c>
      <c r="AQ690" t="s">
        <v>309</v>
      </c>
      <c r="AR690" s="589" t="s">
        <v>570</v>
      </c>
      <c r="AS690" s="591" t="s">
        <v>581</v>
      </c>
      <c r="AT690" s="591" t="s">
        <v>581</v>
      </c>
      <c r="AU690" t="s">
        <v>383</v>
      </c>
      <c r="AV690" t="s">
        <v>25</v>
      </c>
      <c r="AW690" t="s">
        <v>309</v>
      </c>
      <c r="AX690" t="s">
        <v>393</v>
      </c>
      <c r="BA690" s="423">
        <v>1327618.6030983692</v>
      </c>
    </row>
    <row r="691" spans="1:53" x14ac:dyDescent="0.35">
      <c r="A691" t="s">
        <v>772</v>
      </c>
      <c r="B691" t="s">
        <v>775</v>
      </c>
      <c r="C691">
        <v>15</v>
      </c>
      <c r="D691">
        <v>167630.066798179</v>
      </c>
      <c r="E691">
        <v>0.71</v>
      </c>
      <c r="F691">
        <v>1785260.2114005999</v>
      </c>
      <c r="H691">
        <v>119017.347426707</v>
      </c>
      <c r="I691">
        <v>119017.347426707</v>
      </c>
      <c r="J691">
        <v>119017.347426707</v>
      </c>
      <c r="K691">
        <v>119017.347426707</v>
      </c>
      <c r="L691">
        <v>119017.347426707</v>
      </c>
      <c r="M691">
        <v>119017.347426707</v>
      </c>
      <c r="N691">
        <v>119017.347426707</v>
      </c>
      <c r="O691">
        <v>119017.347426707</v>
      </c>
      <c r="P691">
        <v>119017.347426707</v>
      </c>
      <c r="Q691">
        <v>119017.347426707</v>
      </c>
      <c r="R691">
        <v>119017.347426707</v>
      </c>
      <c r="S691">
        <v>119017.347426707</v>
      </c>
      <c r="T691">
        <v>119017.347426707</v>
      </c>
      <c r="U691">
        <v>119017.347426707</v>
      </c>
      <c r="V691">
        <v>119017.347426707</v>
      </c>
      <c r="AN691" t="s">
        <v>752</v>
      </c>
      <c r="AO691" t="s">
        <v>1311</v>
      </c>
      <c r="AP691" t="s">
        <v>698</v>
      </c>
      <c r="AQ691" t="s">
        <v>309</v>
      </c>
      <c r="AR691" s="589" t="s">
        <v>570</v>
      </c>
      <c r="AS691" s="591" t="s">
        <v>570</v>
      </c>
      <c r="AT691" s="591" t="s">
        <v>570</v>
      </c>
      <c r="AU691" t="s">
        <v>775</v>
      </c>
      <c r="AV691" t="s">
        <v>145</v>
      </c>
      <c r="AW691" t="s">
        <v>309</v>
      </c>
      <c r="AX691" t="s">
        <v>393</v>
      </c>
      <c r="BA691" s="423">
        <v>2514451.0019726763</v>
      </c>
    </row>
    <row r="692" spans="1:53" x14ac:dyDescent="0.35">
      <c r="A692" t="s">
        <v>24</v>
      </c>
      <c r="B692" t="s">
        <v>1149</v>
      </c>
      <c r="C692">
        <v>10</v>
      </c>
      <c r="D692">
        <v>5466800</v>
      </c>
      <c r="E692">
        <v>1</v>
      </c>
      <c r="F692">
        <v>25083154.144000001</v>
      </c>
      <c r="H692">
        <v>5466800</v>
      </c>
      <c r="I692">
        <v>5466800</v>
      </c>
      <c r="J692">
        <v>1768694.2679999999</v>
      </c>
      <c r="K692">
        <v>1768694.2679999999</v>
      </c>
      <c r="L692">
        <v>1768694.2679999999</v>
      </c>
      <c r="M692">
        <v>1768694.2679999999</v>
      </c>
      <c r="N692">
        <v>1768694.2679999999</v>
      </c>
      <c r="O692">
        <v>1768694.2679999999</v>
      </c>
      <c r="P692">
        <v>1768694.2679999999</v>
      </c>
      <c r="Q692">
        <v>1768694.2679999999</v>
      </c>
      <c r="AN692" t="s">
        <v>752</v>
      </c>
      <c r="AO692" t="s">
        <v>1312</v>
      </c>
      <c r="AP692" t="s">
        <v>717</v>
      </c>
      <c r="AQ692" t="s">
        <v>310</v>
      </c>
      <c r="AR692" s="589" t="s">
        <v>569</v>
      </c>
      <c r="AS692" s="591" t="s">
        <v>569</v>
      </c>
      <c r="AT692" s="591" t="s">
        <v>1341</v>
      </c>
      <c r="AU692" t="s">
        <v>1149</v>
      </c>
      <c r="AV692" t="s">
        <v>24</v>
      </c>
      <c r="AW692" t="s">
        <v>310</v>
      </c>
      <c r="AX692" t="s">
        <v>393</v>
      </c>
      <c r="BA692" s="423">
        <v>25083154.144000001</v>
      </c>
    </row>
    <row r="693" spans="1:53" x14ac:dyDescent="0.35">
      <c r="A693" t="s">
        <v>24</v>
      </c>
      <c r="B693" t="s">
        <v>1150</v>
      </c>
      <c r="C693">
        <v>10</v>
      </c>
      <c r="D693">
        <v>4582500</v>
      </c>
      <c r="E693">
        <v>1</v>
      </c>
      <c r="F693">
        <v>28717111.180799998</v>
      </c>
      <c r="H693">
        <v>4582500</v>
      </c>
      <c r="I693">
        <v>4582500</v>
      </c>
      <c r="J693">
        <v>2444013.8975999998</v>
      </c>
      <c r="K693">
        <v>2444013.8975999998</v>
      </c>
      <c r="L693">
        <v>2444013.8975999998</v>
      </c>
      <c r="M693">
        <v>2444013.8975999998</v>
      </c>
      <c r="N693">
        <v>2444013.8975999998</v>
      </c>
      <c r="O693">
        <v>2444013.8975999998</v>
      </c>
      <c r="P693">
        <v>2444013.8975999998</v>
      </c>
      <c r="Q693">
        <v>2444013.8975999998</v>
      </c>
      <c r="AN693" t="s">
        <v>752</v>
      </c>
      <c r="AO693" t="s">
        <v>1312</v>
      </c>
      <c r="AP693" t="s">
        <v>717</v>
      </c>
      <c r="AQ693" t="s">
        <v>310</v>
      </c>
      <c r="AR693" s="589" t="s">
        <v>569</v>
      </c>
      <c r="AS693" s="591" t="s">
        <v>569</v>
      </c>
      <c r="AT693" s="591" t="s">
        <v>1341</v>
      </c>
      <c r="AU693" t="s">
        <v>1150</v>
      </c>
      <c r="AV693" t="s">
        <v>24</v>
      </c>
      <c r="AW693" t="s">
        <v>310</v>
      </c>
      <c r="AX693" t="s">
        <v>393</v>
      </c>
      <c r="BA693" s="423">
        <v>28717111.180799998</v>
      </c>
    </row>
    <row r="694" spans="1:53" x14ac:dyDescent="0.35">
      <c r="A694" t="s">
        <v>540</v>
      </c>
      <c r="B694" t="s">
        <v>954</v>
      </c>
      <c r="C694">
        <v>7</v>
      </c>
      <c r="D694">
        <v>3553500</v>
      </c>
      <c r="E694">
        <v>1</v>
      </c>
      <c r="F694">
        <v>24874500</v>
      </c>
      <c r="H694">
        <v>3553500</v>
      </c>
      <c r="I694">
        <v>3553500</v>
      </c>
      <c r="J694">
        <v>3553500</v>
      </c>
      <c r="K694">
        <v>3553500</v>
      </c>
      <c r="L694">
        <v>3553500</v>
      </c>
      <c r="M694">
        <v>3553500</v>
      </c>
      <c r="N694">
        <v>3553500</v>
      </c>
      <c r="AN694" t="s">
        <v>752</v>
      </c>
      <c r="AO694" t="s">
        <v>1312</v>
      </c>
      <c r="AP694" t="s">
        <v>717</v>
      </c>
      <c r="AQ694" t="s">
        <v>310</v>
      </c>
      <c r="AR694" s="589" t="s">
        <v>583</v>
      </c>
      <c r="AS694" s="591" t="s">
        <v>583</v>
      </c>
      <c r="AT694" s="591" t="s">
        <v>583</v>
      </c>
      <c r="AU694" t="s">
        <v>954</v>
      </c>
      <c r="AV694" t="s">
        <v>540</v>
      </c>
      <c r="AW694" t="s">
        <v>310</v>
      </c>
      <c r="AX694" t="s">
        <v>393</v>
      </c>
      <c r="BA694" s="423">
        <v>24874500</v>
      </c>
    </row>
    <row r="695" spans="1:53" x14ac:dyDescent="0.35">
      <c r="A695" t="s">
        <v>142</v>
      </c>
      <c r="B695" t="s">
        <v>1151</v>
      </c>
      <c r="C695">
        <v>10</v>
      </c>
      <c r="D695">
        <v>1483322.372</v>
      </c>
      <c r="E695">
        <v>1</v>
      </c>
      <c r="F695">
        <v>14833223.720000001</v>
      </c>
      <c r="H695">
        <v>1483322.372</v>
      </c>
      <c r="I695">
        <v>1483322.372</v>
      </c>
      <c r="J695">
        <v>1483322.372</v>
      </c>
      <c r="K695">
        <v>1483322.372</v>
      </c>
      <c r="L695">
        <v>1483322.372</v>
      </c>
      <c r="M695">
        <v>1483322.372</v>
      </c>
      <c r="N695">
        <v>1483322.372</v>
      </c>
      <c r="O695">
        <v>1483322.372</v>
      </c>
      <c r="P695">
        <v>1483322.372</v>
      </c>
      <c r="Q695">
        <v>1483322.372</v>
      </c>
      <c r="AN695" t="s">
        <v>752</v>
      </c>
      <c r="AO695" t="s">
        <v>1312</v>
      </c>
      <c r="AP695" t="s">
        <v>717</v>
      </c>
      <c r="AQ695" t="s">
        <v>310</v>
      </c>
      <c r="AR695" s="589" t="s">
        <v>595</v>
      </c>
      <c r="AS695" s="591" t="s">
        <v>595</v>
      </c>
      <c r="AT695" s="591" t="s">
        <v>595</v>
      </c>
      <c r="AU695" t="s">
        <v>595</v>
      </c>
      <c r="AV695" t="s">
        <v>142</v>
      </c>
      <c r="AW695" t="s">
        <v>310</v>
      </c>
      <c r="AX695" t="s">
        <v>393</v>
      </c>
      <c r="BA695" s="423">
        <v>14833223.720000001</v>
      </c>
    </row>
    <row r="696" spans="1:53" x14ac:dyDescent="0.35">
      <c r="A696" t="s">
        <v>142</v>
      </c>
      <c r="B696" t="s">
        <v>1152</v>
      </c>
      <c r="C696">
        <v>10</v>
      </c>
      <c r="D696">
        <v>1140244.075</v>
      </c>
      <c r="E696">
        <v>1</v>
      </c>
      <c r="F696">
        <v>11402440.75</v>
      </c>
      <c r="H696">
        <v>1140244.075</v>
      </c>
      <c r="I696">
        <v>1140244.075</v>
      </c>
      <c r="J696">
        <v>1140244.075</v>
      </c>
      <c r="K696">
        <v>1140244.075</v>
      </c>
      <c r="L696">
        <v>1140244.075</v>
      </c>
      <c r="M696">
        <v>1140244.075</v>
      </c>
      <c r="N696">
        <v>1140244.075</v>
      </c>
      <c r="O696">
        <v>1140244.075</v>
      </c>
      <c r="P696">
        <v>1140244.075</v>
      </c>
      <c r="Q696">
        <v>1140244.075</v>
      </c>
      <c r="AN696" t="s">
        <v>752</v>
      </c>
      <c r="AO696" t="s">
        <v>1312</v>
      </c>
      <c r="AP696" t="s">
        <v>717</v>
      </c>
      <c r="AQ696" t="s">
        <v>310</v>
      </c>
      <c r="AR696" s="589" t="s">
        <v>814</v>
      </c>
      <c r="AS696" s="591" t="s">
        <v>814</v>
      </c>
      <c r="AT696" s="591" t="s">
        <v>814</v>
      </c>
      <c r="AU696" t="s">
        <v>814</v>
      </c>
      <c r="AV696" t="s">
        <v>142</v>
      </c>
      <c r="AW696" t="s">
        <v>310</v>
      </c>
      <c r="AX696" t="s">
        <v>393</v>
      </c>
      <c r="BA696" s="423">
        <v>11402440.75</v>
      </c>
    </row>
    <row r="697" spans="1:53" x14ac:dyDescent="0.35">
      <c r="A697" t="s">
        <v>24</v>
      </c>
      <c r="B697" t="s">
        <v>1153</v>
      </c>
      <c r="C697">
        <v>8</v>
      </c>
      <c r="D697">
        <v>900200</v>
      </c>
      <c r="E697">
        <v>1</v>
      </c>
      <c r="F697">
        <v>7201600</v>
      </c>
      <c r="H697">
        <v>900200</v>
      </c>
      <c r="I697">
        <v>900200</v>
      </c>
      <c r="J697">
        <v>900200</v>
      </c>
      <c r="K697">
        <v>900200</v>
      </c>
      <c r="L697">
        <v>900200</v>
      </c>
      <c r="M697">
        <v>900200</v>
      </c>
      <c r="N697">
        <v>900200</v>
      </c>
      <c r="O697">
        <v>900200</v>
      </c>
      <c r="AN697" t="s">
        <v>752</v>
      </c>
      <c r="AO697" t="s">
        <v>1312</v>
      </c>
      <c r="AP697" t="s">
        <v>717</v>
      </c>
      <c r="AQ697" t="s">
        <v>310</v>
      </c>
      <c r="AR697" s="589" t="s">
        <v>569</v>
      </c>
      <c r="AS697" s="591" t="s">
        <v>569</v>
      </c>
      <c r="AT697" s="591" t="s">
        <v>1341</v>
      </c>
      <c r="AU697" t="s">
        <v>1153</v>
      </c>
      <c r="AV697" t="s">
        <v>24</v>
      </c>
      <c r="AW697" t="s">
        <v>310</v>
      </c>
      <c r="AX697" t="s">
        <v>393</v>
      </c>
      <c r="BA697" s="423">
        <v>7201600</v>
      </c>
    </row>
    <row r="698" spans="1:53" x14ac:dyDescent="0.35">
      <c r="A698" t="s">
        <v>142</v>
      </c>
      <c r="B698" t="s">
        <v>1154</v>
      </c>
      <c r="C698">
        <v>10</v>
      </c>
      <c r="D698">
        <v>132054.83199999999</v>
      </c>
      <c r="E698">
        <v>1</v>
      </c>
      <c r="F698">
        <v>1320548.32</v>
      </c>
      <c r="H698">
        <v>132054.83199999999</v>
      </c>
      <c r="I698">
        <v>132054.83199999999</v>
      </c>
      <c r="J698">
        <v>132054.83199999999</v>
      </c>
      <c r="K698">
        <v>132054.83199999999</v>
      </c>
      <c r="L698">
        <v>132054.83199999999</v>
      </c>
      <c r="M698">
        <v>132054.83199999999</v>
      </c>
      <c r="N698">
        <v>132054.83199999999</v>
      </c>
      <c r="O698">
        <v>132054.83199999999</v>
      </c>
      <c r="P698">
        <v>132054.83199999999</v>
      </c>
      <c r="Q698">
        <v>132054.83199999999</v>
      </c>
      <c r="AN698" t="s">
        <v>752</v>
      </c>
      <c r="AO698" t="s">
        <v>1312</v>
      </c>
      <c r="AP698" t="s">
        <v>717</v>
      </c>
      <c r="AQ698" t="s">
        <v>310</v>
      </c>
      <c r="AR698" s="589" t="s">
        <v>814</v>
      </c>
      <c r="AS698" s="591" t="s">
        <v>814</v>
      </c>
      <c r="AT698" s="591" t="s">
        <v>814</v>
      </c>
      <c r="AU698" t="s">
        <v>814</v>
      </c>
      <c r="AV698" t="s">
        <v>142</v>
      </c>
      <c r="AW698" t="s">
        <v>310</v>
      </c>
      <c r="AX698" t="s">
        <v>393</v>
      </c>
      <c r="BA698" s="423">
        <v>1320548.32</v>
      </c>
    </row>
    <row r="699" spans="1:53" x14ac:dyDescent="0.35">
      <c r="A699" t="s">
        <v>24</v>
      </c>
      <c r="B699" t="s">
        <v>72</v>
      </c>
      <c r="C699">
        <v>9.7614260835879794</v>
      </c>
      <c r="D699">
        <v>2343512.3245498799</v>
      </c>
      <c r="E699">
        <v>1</v>
      </c>
      <c r="F699">
        <v>11709115.330021501</v>
      </c>
      <c r="H699">
        <v>2343512.3245498799</v>
      </c>
      <c r="I699">
        <v>2343512.3245498799</v>
      </c>
      <c r="J699">
        <v>877761.33511521597</v>
      </c>
      <c r="K699">
        <v>877761.33511521597</v>
      </c>
      <c r="L699">
        <v>877761.33511521597</v>
      </c>
      <c r="M699">
        <v>877761.33511521597</v>
      </c>
      <c r="N699">
        <v>877761.33511521597</v>
      </c>
      <c r="O699">
        <v>877761.33511521597</v>
      </c>
      <c r="P699">
        <v>877761.33511521597</v>
      </c>
      <c r="Q699">
        <v>877761.33511521597</v>
      </c>
      <c r="AN699" t="s">
        <v>752</v>
      </c>
      <c r="AO699" t="s">
        <v>1312</v>
      </c>
      <c r="AP699" t="s">
        <v>717</v>
      </c>
      <c r="AQ699" t="s">
        <v>310</v>
      </c>
      <c r="AR699" s="589" t="s">
        <v>574</v>
      </c>
      <c r="AS699" s="591" t="s">
        <v>1344</v>
      </c>
      <c r="AT699" s="591" t="s">
        <v>1344</v>
      </c>
      <c r="AU699" t="s">
        <v>1344</v>
      </c>
      <c r="AV699" t="s">
        <v>24</v>
      </c>
      <c r="AW699" t="s">
        <v>310</v>
      </c>
      <c r="AX699" t="s">
        <v>393</v>
      </c>
      <c r="BA699" s="423">
        <v>11709115.330021501</v>
      </c>
    </row>
    <row r="700" spans="1:53" x14ac:dyDescent="0.35">
      <c r="A700" t="s">
        <v>145</v>
      </c>
      <c r="B700" t="s">
        <v>1155</v>
      </c>
      <c r="C700">
        <v>8.6</v>
      </c>
      <c r="D700">
        <v>14422775.268247901</v>
      </c>
      <c r="E700">
        <v>1</v>
      </c>
      <c r="F700">
        <v>138458642.57517999</v>
      </c>
      <c r="H700">
        <v>14422775.268247901</v>
      </c>
      <c r="I700">
        <v>14422775.268247901</v>
      </c>
      <c r="J700">
        <v>14422775.268247901</v>
      </c>
      <c r="K700">
        <v>14422775.268247901</v>
      </c>
      <c r="L700">
        <v>14422775.268247901</v>
      </c>
      <c r="M700">
        <v>14422775.268247901</v>
      </c>
      <c r="N700">
        <v>14422775.268247901</v>
      </c>
      <c r="O700">
        <v>14422775.268247901</v>
      </c>
      <c r="P700">
        <v>14422775.268247901</v>
      </c>
      <c r="Q700">
        <v>8653665.1609487403</v>
      </c>
      <c r="AN700" t="s">
        <v>752</v>
      </c>
      <c r="AO700" t="s">
        <v>1313</v>
      </c>
      <c r="AP700" t="s">
        <v>707</v>
      </c>
      <c r="AQ700" t="s">
        <v>309</v>
      </c>
      <c r="AS700" s="591" t="s">
        <v>1356</v>
      </c>
      <c r="AT700" s="591" t="s">
        <v>1356</v>
      </c>
      <c r="AV700" t="s">
        <v>145</v>
      </c>
      <c r="AW700" t="s">
        <v>309</v>
      </c>
      <c r="AX700" t="s">
        <v>393</v>
      </c>
      <c r="BA700" s="423">
        <v>138458642.57517999</v>
      </c>
    </row>
    <row r="701" spans="1:53" x14ac:dyDescent="0.35">
      <c r="A701" t="s">
        <v>52</v>
      </c>
      <c r="B701" t="s">
        <v>1156</v>
      </c>
      <c r="C701">
        <v>15</v>
      </c>
      <c r="D701">
        <v>184041503.038266</v>
      </c>
      <c r="E701">
        <v>1</v>
      </c>
      <c r="F701">
        <v>2760622545.5739899</v>
      </c>
      <c r="H701">
        <v>184041503.038266</v>
      </c>
      <c r="I701">
        <v>184041503.038266</v>
      </c>
      <c r="J701">
        <v>184041503.038266</v>
      </c>
      <c r="K701">
        <v>184041503.038266</v>
      </c>
      <c r="L701">
        <v>184041503.038266</v>
      </c>
      <c r="M701">
        <v>184041503.038266</v>
      </c>
      <c r="N701">
        <v>184041503.038266</v>
      </c>
      <c r="O701">
        <v>184041503.038266</v>
      </c>
      <c r="P701">
        <v>184041503.038266</v>
      </c>
      <c r="Q701">
        <v>184041503.038266</v>
      </c>
      <c r="R701">
        <v>184041503.038266</v>
      </c>
      <c r="S701">
        <v>184041503.038266</v>
      </c>
      <c r="T701">
        <v>184041503.038266</v>
      </c>
      <c r="U701">
        <v>184041503.038266</v>
      </c>
      <c r="V701">
        <v>184041503.038266</v>
      </c>
      <c r="AN701" t="s">
        <v>752</v>
      </c>
      <c r="AO701" t="s">
        <v>1314</v>
      </c>
      <c r="AP701" t="s">
        <v>423</v>
      </c>
      <c r="AQ701" t="s">
        <v>52</v>
      </c>
      <c r="AR701" s="589" t="s">
        <v>423</v>
      </c>
      <c r="AS701" s="591" t="s">
        <v>423</v>
      </c>
      <c r="AT701" s="591" t="s">
        <v>423</v>
      </c>
      <c r="AU701" t="s">
        <v>1156</v>
      </c>
      <c r="AV701" t="s">
        <v>145</v>
      </c>
      <c r="AW701" t="s">
        <v>309</v>
      </c>
      <c r="AX701" t="s">
        <v>393</v>
      </c>
      <c r="BA701" s="423">
        <v>2760622545.5739899</v>
      </c>
    </row>
    <row r="702" spans="1:53" x14ac:dyDescent="0.35">
      <c r="A702" t="s">
        <v>541</v>
      </c>
      <c r="B702" t="s">
        <v>1157</v>
      </c>
      <c r="C702">
        <v>20</v>
      </c>
      <c r="D702">
        <v>238179.05869977601</v>
      </c>
      <c r="E702" s="383"/>
      <c r="F702">
        <v>4632886.5757999001</v>
      </c>
      <c r="H702">
        <v>238179.05869977601</v>
      </c>
      <c r="I702">
        <v>238179.05869977601</v>
      </c>
      <c r="J702">
        <v>238179.05869977601</v>
      </c>
      <c r="K702">
        <v>238179.05869977601</v>
      </c>
      <c r="L702">
        <v>238179.05869977601</v>
      </c>
      <c r="M702">
        <v>238179.05869977601</v>
      </c>
      <c r="N702">
        <v>238179.05869977601</v>
      </c>
      <c r="O702">
        <v>238179.05869977601</v>
      </c>
      <c r="P702">
        <v>238179.05869977601</v>
      </c>
      <c r="Q702">
        <v>238179.05869977601</v>
      </c>
      <c r="R702">
        <v>225109.59888021401</v>
      </c>
      <c r="S702">
        <v>225109.59888021401</v>
      </c>
      <c r="T702">
        <v>225109.59888021401</v>
      </c>
      <c r="U702">
        <v>225109.59888021401</v>
      </c>
      <c r="V702">
        <v>225109.59888021401</v>
      </c>
      <c r="W702">
        <v>225109.59888021401</v>
      </c>
      <c r="X702">
        <v>225109.59888021401</v>
      </c>
      <c r="Y702">
        <v>225109.59888021401</v>
      </c>
      <c r="Z702">
        <v>225109.59888021401</v>
      </c>
      <c r="AA702">
        <v>225109.59888021401</v>
      </c>
      <c r="AN702" t="s">
        <v>752</v>
      </c>
      <c r="AO702" t="s">
        <v>1315</v>
      </c>
      <c r="AP702" t="s">
        <v>742</v>
      </c>
      <c r="AQ702" t="s">
        <v>114</v>
      </c>
      <c r="AR702" s="589" t="s">
        <v>600</v>
      </c>
      <c r="AS702" s="591" t="s">
        <v>600</v>
      </c>
      <c r="AT702" s="591" t="s">
        <v>600</v>
      </c>
      <c r="AU702" t="s">
        <v>1157</v>
      </c>
      <c r="AV702" t="s">
        <v>541</v>
      </c>
      <c r="AW702" t="s">
        <v>114</v>
      </c>
      <c r="AX702" t="s">
        <v>393</v>
      </c>
      <c r="BA702" s="423">
        <v>4632886.5757999001</v>
      </c>
    </row>
    <row r="703" spans="1:53" x14ac:dyDescent="0.35">
      <c r="A703" t="s">
        <v>541</v>
      </c>
      <c r="B703" t="s">
        <v>680</v>
      </c>
      <c r="C703">
        <v>20</v>
      </c>
      <c r="D703">
        <v>140362.168756384</v>
      </c>
      <c r="E703" s="383"/>
      <c r="F703">
        <v>2731805.8554587299</v>
      </c>
      <c r="H703">
        <v>140362.168756384</v>
      </c>
      <c r="I703">
        <v>140362.168756384</v>
      </c>
      <c r="J703">
        <v>140362.168756384</v>
      </c>
      <c r="K703">
        <v>140362.168756384</v>
      </c>
      <c r="L703">
        <v>140362.168756384</v>
      </c>
      <c r="M703">
        <v>140362.168756384</v>
      </c>
      <c r="N703">
        <v>140362.168756384</v>
      </c>
      <c r="O703">
        <v>140362.168756384</v>
      </c>
      <c r="P703">
        <v>140362.168756384</v>
      </c>
      <c r="Q703">
        <v>140362.168756384</v>
      </c>
      <c r="R703">
        <v>132818.41678948901</v>
      </c>
      <c r="S703">
        <v>132818.41678948901</v>
      </c>
      <c r="T703">
        <v>132818.41678948901</v>
      </c>
      <c r="U703">
        <v>132818.41678948901</v>
      </c>
      <c r="V703">
        <v>132818.41678948901</v>
      </c>
      <c r="W703">
        <v>132818.41678948901</v>
      </c>
      <c r="X703">
        <v>132818.41678948901</v>
      </c>
      <c r="Y703">
        <v>132818.41678948901</v>
      </c>
      <c r="Z703">
        <v>132818.41678948901</v>
      </c>
      <c r="AA703">
        <v>132818.41678948901</v>
      </c>
      <c r="AN703" t="s">
        <v>752</v>
      </c>
      <c r="AO703" t="s">
        <v>1315</v>
      </c>
      <c r="AP703" t="s">
        <v>742</v>
      </c>
      <c r="AQ703" t="s">
        <v>114</v>
      </c>
      <c r="AR703" s="589" t="s">
        <v>600</v>
      </c>
      <c r="AS703" s="591" t="s">
        <v>600</v>
      </c>
      <c r="AT703" s="591" t="s">
        <v>600</v>
      </c>
      <c r="AU703" t="s">
        <v>680</v>
      </c>
      <c r="AV703" t="s">
        <v>541</v>
      </c>
      <c r="AW703" t="s">
        <v>114</v>
      </c>
      <c r="AX703" t="s">
        <v>393</v>
      </c>
      <c r="BA703" s="423">
        <v>2731805.8554587299</v>
      </c>
    </row>
    <row r="704" spans="1:53" x14ac:dyDescent="0.35">
      <c r="A704" t="s">
        <v>25</v>
      </c>
      <c r="B704" t="s">
        <v>611</v>
      </c>
      <c r="C704">
        <v>20</v>
      </c>
      <c r="D704">
        <v>118338.332322427</v>
      </c>
      <c r="E704">
        <v>1.01</v>
      </c>
      <c r="F704">
        <v>2306499.7399058398</v>
      </c>
      <c r="H704">
        <v>119521.715645652</v>
      </c>
      <c r="I704">
        <v>119521.715645652</v>
      </c>
      <c r="J704">
        <v>119521.715645652</v>
      </c>
      <c r="K704">
        <v>119521.715645652</v>
      </c>
      <c r="L704">
        <v>119521.715645652</v>
      </c>
      <c r="M704">
        <v>119521.715645652</v>
      </c>
      <c r="N704">
        <v>119521.715645652</v>
      </c>
      <c r="O704">
        <v>119521.715645652</v>
      </c>
      <c r="P704">
        <v>119521.715645652</v>
      </c>
      <c r="Q704">
        <v>119521.715645652</v>
      </c>
      <c r="R704">
        <v>111128.25834493199</v>
      </c>
      <c r="S704">
        <v>111128.25834493199</v>
      </c>
      <c r="T704">
        <v>111128.25834493199</v>
      </c>
      <c r="U704">
        <v>111128.25834493199</v>
      </c>
      <c r="V704">
        <v>111128.25834493199</v>
      </c>
      <c r="W704">
        <v>111128.25834493199</v>
      </c>
      <c r="X704">
        <v>111128.25834493199</v>
      </c>
      <c r="Y704">
        <v>111128.25834493199</v>
      </c>
      <c r="Z704">
        <v>111128.25834493199</v>
      </c>
      <c r="AA704">
        <v>111128.25834493199</v>
      </c>
      <c r="AN704" t="s">
        <v>752</v>
      </c>
      <c r="AO704" t="s">
        <v>1315</v>
      </c>
      <c r="AP704" t="s">
        <v>742</v>
      </c>
      <c r="AQ704" t="s">
        <v>114</v>
      </c>
      <c r="AR704" s="589" t="s">
        <v>956</v>
      </c>
      <c r="AS704" s="591" t="s">
        <v>956</v>
      </c>
      <c r="AT704" s="591" t="s">
        <v>956</v>
      </c>
      <c r="AU704" t="s">
        <v>611</v>
      </c>
      <c r="AV704" t="s">
        <v>25</v>
      </c>
      <c r="AW704" t="s">
        <v>114</v>
      </c>
      <c r="AX704" t="s">
        <v>393</v>
      </c>
      <c r="BA704" s="423">
        <v>2283663.108817663</v>
      </c>
    </row>
    <row r="705" spans="1:53" x14ac:dyDescent="0.35">
      <c r="A705" t="s">
        <v>541</v>
      </c>
      <c r="B705" t="s">
        <v>608</v>
      </c>
      <c r="C705">
        <v>20</v>
      </c>
      <c r="D705">
        <v>81669.819312189997</v>
      </c>
      <c r="E705">
        <v>1.01</v>
      </c>
      <c r="F705">
        <v>1556236.29936688</v>
      </c>
      <c r="H705">
        <v>82486.517505311902</v>
      </c>
      <c r="I705">
        <v>82486.517505311902</v>
      </c>
      <c r="J705">
        <v>82486.517505311902</v>
      </c>
      <c r="K705">
        <v>82486.517505311902</v>
      </c>
      <c r="L705">
        <v>82486.517505311902</v>
      </c>
      <c r="M705">
        <v>82486.517505311902</v>
      </c>
      <c r="N705">
        <v>82486.517505311902</v>
      </c>
      <c r="O705">
        <v>82486.517505311902</v>
      </c>
      <c r="P705">
        <v>82486.517505311902</v>
      </c>
      <c r="Q705">
        <v>82486.517505311902</v>
      </c>
      <c r="R705">
        <v>73137.112431376299</v>
      </c>
      <c r="S705">
        <v>73137.112431376299</v>
      </c>
      <c r="T705">
        <v>73137.112431376299</v>
      </c>
      <c r="U705">
        <v>73137.112431376299</v>
      </c>
      <c r="V705">
        <v>73137.112431376299</v>
      </c>
      <c r="W705">
        <v>73137.112431376299</v>
      </c>
      <c r="X705">
        <v>73137.112431376299</v>
      </c>
      <c r="Y705">
        <v>73137.112431376299</v>
      </c>
      <c r="Z705">
        <v>73137.112431376299</v>
      </c>
      <c r="AA705">
        <v>73137.112431376299</v>
      </c>
      <c r="AN705" t="s">
        <v>752</v>
      </c>
      <c r="AO705" t="s">
        <v>1315</v>
      </c>
      <c r="AP705" t="s">
        <v>742</v>
      </c>
      <c r="AQ705" t="s">
        <v>114</v>
      </c>
      <c r="AR705" s="589" t="s">
        <v>608</v>
      </c>
      <c r="AS705" s="591" t="s">
        <v>608</v>
      </c>
      <c r="AT705" s="591" t="s">
        <v>608</v>
      </c>
      <c r="AU705" t="s">
        <v>608</v>
      </c>
      <c r="AV705" t="s">
        <v>541</v>
      </c>
      <c r="AW705" t="s">
        <v>114</v>
      </c>
      <c r="AX705" t="s">
        <v>393</v>
      </c>
      <c r="BA705" s="423">
        <v>1540828.0191751288</v>
      </c>
    </row>
    <row r="706" spans="1:53" x14ac:dyDescent="0.35">
      <c r="A706" t="s">
        <v>541</v>
      </c>
      <c r="B706" t="s">
        <v>681</v>
      </c>
      <c r="C706">
        <v>20</v>
      </c>
      <c r="D706">
        <v>16514.0033901717</v>
      </c>
      <c r="E706">
        <v>1.01</v>
      </c>
      <c r="F706">
        <v>324562.54225107603</v>
      </c>
      <c r="H706">
        <v>16679.1434240735</v>
      </c>
      <c r="I706">
        <v>16679.1434240735</v>
      </c>
      <c r="J706">
        <v>16679.1434240735</v>
      </c>
      <c r="K706">
        <v>16679.1434240735</v>
      </c>
      <c r="L706">
        <v>16679.1434240735</v>
      </c>
      <c r="M706">
        <v>16679.1434240735</v>
      </c>
      <c r="N706">
        <v>16679.1434240735</v>
      </c>
      <c r="O706">
        <v>16679.1434240735</v>
      </c>
      <c r="P706">
        <v>16679.1434240735</v>
      </c>
      <c r="Q706">
        <v>16679.1434240735</v>
      </c>
      <c r="R706">
        <v>15777.110801034099</v>
      </c>
      <c r="S706">
        <v>15777.110801034099</v>
      </c>
      <c r="T706">
        <v>15777.110801034099</v>
      </c>
      <c r="U706">
        <v>15777.110801034099</v>
      </c>
      <c r="V706">
        <v>15777.110801034099</v>
      </c>
      <c r="W706">
        <v>15777.110801034099</v>
      </c>
      <c r="X706">
        <v>15777.110801034099</v>
      </c>
      <c r="Y706">
        <v>15777.110801034099</v>
      </c>
      <c r="Z706">
        <v>15777.110801034099</v>
      </c>
      <c r="AA706">
        <v>15777.110801034099</v>
      </c>
      <c r="AN706" t="s">
        <v>752</v>
      </c>
      <c r="AO706" t="s">
        <v>1315</v>
      </c>
      <c r="AP706" t="s">
        <v>742</v>
      </c>
      <c r="AQ706" t="s">
        <v>114</v>
      </c>
      <c r="AR706" s="589" t="s">
        <v>600</v>
      </c>
      <c r="AS706" s="591" t="s">
        <v>600</v>
      </c>
      <c r="AT706" s="591" t="s">
        <v>600</v>
      </c>
      <c r="AU706" t="s">
        <v>681</v>
      </c>
      <c r="AV706" t="s">
        <v>541</v>
      </c>
      <c r="AW706" t="s">
        <v>114</v>
      </c>
      <c r="AX706" t="s">
        <v>393</v>
      </c>
      <c r="BA706" s="423">
        <v>321349.05173373863</v>
      </c>
    </row>
    <row r="707" spans="1:53" x14ac:dyDescent="0.35">
      <c r="A707" t="s">
        <v>541</v>
      </c>
      <c r="B707" t="s">
        <v>1022</v>
      </c>
      <c r="C707">
        <v>20</v>
      </c>
      <c r="D707">
        <v>10397.667909736099</v>
      </c>
      <c r="E707">
        <v>1.01</v>
      </c>
      <c r="F707">
        <v>204943.666950062</v>
      </c>
      <c r="H707">
        <v>10501.6445888335</v>
      </c>
      <c r="I707">
        <v>10501.6445888335</v>
      </c>
      <c r="J707">
        <v>10501.6445888335</v>
      </c>
      <c r="K707">
        <v>10501.6445888335</v>
      </c>
      <c r="L707">
        <v>10501.6445888335</v>
      </c>
      <c r="M707">
        <v>10501.6445888335</v>
      </c>
      <c r="N707">
        <v>10501.6445888335</v>
      </c>
      <c r="O707">
        <v>10501.6445888335</v>
      </c>
      <c r="P707">
        <v>10501.6445888335</v>
      </c>
      <c r="Q707">
        <v>10501.6445888335</v>
      </c>
      <c r="R707">
        <v>9992.7221061727105</v>
      </c>
      <c r="S707">
        <v>9992.7221061727105</v>
      </c>
      <c r="T707">
        <v>9992.7221061727105</v>
      </c>
      <c r="U707">
        <v>9992.7221061727105</v>
      </c>
      <c r="V707">
        <v>9992.7221061727105</v>
      </c>
      <c r="W707">
        <v>9992.7221061727105</v>
      </c>
      <c r="X707">
        <v>9992.7221061727105</v>
      </c>
      <c r="Y707">
        <v>9992.7221061727105</v>
      </c>
      <c r="Z707">
        <v>9992.7221061727105</v>
      </c>
      <c r="AA707">
        <v>9992.7221061727105</v>
      </c>
      <c r="AN707" t="s">
        <v>752</v>
      </c>
      <c r="AO707" t="s">
        <v>1315</v>
      </c>
      <c r="AP707" t="s">
        <v>742</v>
      </c>
      <c r="AQ707" t="s">
        <v>114</v>
      </c>
      <c r="AR707" s="589" t="s">
        <v>600</v>
      </c>
      <c r="AS707" s="591" t="s">
        <v>600</v>
      </c>
      <c r="AT707" s="591" t="s">
        <v>600</v>
      </c>
      <c r="AU707" t="s">
        <v>1022</v>
      </c>
      <c r="AV707" t="s">
        <v>541</v>
      </c>
      <c r="AW707" t="s">
        <v>114</v>
      </c>
      <c r="AX707" t="s">
        <v>393</v>
      </c>
      <c r="BA707" s="423">
        <v>202914.52173273466</v>
      </c>
    </row>
    <row r="708" spans="1:53" x14ac:dyDescent="0.35">
      <c r="A708" t="s">
        <v>609</v>
      </c>
      <c r="B708" t="s">
        <v>1158</v>
      </c>
      <c r="C708">
        <v>17.399999999999999</v>
      </c>
      <c r="D708">
        <v>27554168.998797599</v>
      </c>
      <c r="E708">
        <v>0.68</v>
      </c>
      <c r="F708">
        <v>326020927.59377301</v>
      </c>
      <c r="H708">
        <v>18736834.919182401</v>
      </c>
      <c r="I708">
        <v>18736834.919182401</v>
      </c>
      <c r="J708">
        <v>18736834.919182401</v>
      </c>
      <c r="K708">
        <v>18736834.919182401</v>
      </c>
      <c r="L708">
        <v>18736834.919182401</v>
      </c>
      <c r="M708">
        <v>18736834.919182401</v>
      </c>
      <c r="N708">
        <v>18736834.919182401</v>
      </c>
      <c r="O708">
        <v>18736834.919182401</v>
      </c>
      <c r="P708">
        <v>18736834.919182401</v>
      </c>
      <c r="Q708">
        <v>18736834.919182401</v>
      </c>
      <c r="R708">
        <v>18736834.919182401</v>
      </c>
      <c r="S708">
        <v>18736834.919182401</v>
      </c>
      <c r="T708">
        <v>18736834.919182401</v>
      </c>
      <c r="U708">
        <v>18736834.919182401</v>
      </c>
      <c r="V708">
        <v>18736834.919182401</v>
      </c>
      <c r="W708">
        <v>18736834.919182401</v>
      </c>
      <c r="X708">
        <v>18736834.919182401</v>
      </c>
      <c r="Y708">
        <v>7494733.9676729497</v>
      </c>
      <c r="AN708" t="s">
        <v>752</v>
      </c>
      <c r="AO708" t="s">
        <v>1316</v>
      </c>
      <c r="AP708" t="s">
        <v>704</v>
      </c>
      <c r="AQ708" t="s">
        <v>309</v>
      </c>
      <c r="AR708" s="589" t="s">
        <v>609</v>
      </c>
      <c r="AS708" s="591" t="s">
        <v>609</v>
      </c>
      <c r="AT708" s="591" t="s">
        <v>609</v>
      </c>
      <c r="AU708" t="s">
        <v>266</v>
      </c>
      <c r="AV708" t="s">
        <v>145</v>
      </c>
      <c r="AW708" t="s">
        <v>309</v>
      </c>
      <c r="AX708" t="s">
        <v>393</v>
      </c>
      <c r="BA708" s="423">
        <v>479442540.5790779</v>
      </c>
    </row>
    <row r="709" spans="1:53" x14ac:dyDescent="0.35">
      <c r="A709" t="s">
        <v>24</v>
      </c>
      <c r="B709" t="s">
        <v>1159</v>
      </c>
      <c r="C709">
        <v>9.1</v>
      </c>
      <c r="D709">
        <v>851165.02329926204</v>
      </c>
      <c r="E709">
        <v>1</v>
      </c>
      <c r="F709">
        <v>7258886.4623428704</v>
      </c>
      <c r="H709">
        <v>851165.02329926204</v>
      </c>
      <c r="I709">
        <v>851165.02329926204</v>
      </c>
      <c r="J709">
        <v>782613.57968230196</v>
      </c>
      <c r="K709">
        <v>782613.57968230196</v>
      </c>
      <c r="L709">
        <v>782613.57968230196</v>
      </c>
      <c r="M709">
        <v>782613.57968230196</v>
      </c>
      <c r="N709">
        <v>782613.57968230196</v>
      </c>
      <c r="O709">
        <v>782613.57968230196</v>
      </c>
      <c r="P709">
        <v>782613.57968230196</v>
      </c>
      <c r="Q709">
        <v>78261.357968230193</v>
      </c>
      <c r="AN709" t="s">
        <v>752</v>
      </c>
      <c r="AO709" t="s">
        <v>1317</v>
      </c>
      <c r="AP709" t="s">
        <v>449</v>
      </c>
      <c r="AQ709" t="s">
        <v>310</v>
      </c>
      <c r="AR709" s="589" t="s">
        <v>831</v>
      </c>
      <c r="AS709" s="591" t="s">
        <v>831</v>
      </c>
      <c r="AT709" s="591" t="s">
        <v>831</v>
      </c>
      <c r="AU709" t="s">
        <v>1159</v>
      </c>
      <c r="AV709" t="s">
        <v>24</v>
      </c>
      <c r="AW709" t="s">
        <v>310</v>
      </c>
      <c r="AX709" t="s">
        <v>393</v>
      </c>
      <c r="BA709" s="423">
        <v>7258886.4623428704</v>
      </c>
    </row>
    <row r="710" spans="1:53" x14ac:dyDescent="0.35">
      <c r="A710" t="s">
        <v>25</v>
      </c>
      <c r="B710" t="s">
        <v>1160</v>
      </c>
      <c r="C710">
        <v>18.540350877192999</v>
      </c>
      <c r="D710">
        <v>509904.265983705</v>
      </c>
      <c r="E710">
        <v>1</v>
      </c>
      <c r="F710">
        <v>9433228.9206985496</v>
      </c>
      <c r="H710">
        <v>509904.265983705</v>
      </c>
      <c r="I710">
        <v>509904.265983705</v>
      </c>
      <c r="J710">
        <v>509904.265983705</v>
      </c>
      <c r="K710">
        <v>509904.265983705</v>
      </c>
      <c r="L710">
        <v>509904.265983705</v>
      </c>
      <c r="M710">
        <v>509904.265983705</v>
      </c>
      <c r="N710">
        <v>509904.265983705</v>
      </c>
      <c r="O710">
        <v>509904.265983705</v>
      </c>
      <c r="P710">
        <v>509904.265983705</v>
      </c>
      <c r="Q710">
        <v>509904.265983705</v>
      </c>
      <c r="R710">
        <v>509904.265983705</v>
      </c>
      <c r="S710">
        <v>509904.265983705</v>
      </c>
      <c r="T710">
        <v>509904.265983705</v>
      </c>
      <c r="U710">
        <v>509904.265983705</v>
      </c>
      <c r="V710">
        <v>509904.265983705</v>
      </c>
      <c r="W710">
        <v>509904.265983705</v>
      </c>
      <c r="X710">
        <v>509904.265983705</v>
      </c>
      <c r="Y710">
        <v>509904.265983705</v>
      </c>
      <c r="Z710">
        <v>254952.132991853</v>
      </c>
      <c r="AN710" t="s">
        <v>752</v>
      </c>
      <c r="AO710" t="s">
        <v>1317</v>
      </c>
      <c r="AP710" t="s">
        <v>449</v>
      </c>
      <c r="AQ710" t="s">
        <v>310</v>
      </c>
      <c r="AR710" s="589" t="s">
        <v>570</v>
      </c>
      <c r="AS710" s="591" t="s">
        <v>570</v>
      </c>
      <c r="AT710" s="591" t="s">
        <v>570</v>
      </c>
      <c r="AU710" t="s">
        <v>1160</v>
      </c>
      <c r="AV710" t="s">
        <v>25</v>
      </c>
      <c r="AW710" t="s">
        <v>310</v>
      </c>
      <c r="AX710" t="s">
        <v>393</v>
      </c>
      <c r="BA710" s="423">
        <v>9433228.9206985496</v>
      </c>
    </row>
    <row r="711" spans="1:53" x14ac:dyDescent="0.35">
      <c r="A711" t="s">
        <v>541</v>
      </c>
      <c r="B711" t="s">
        <v>1161</v>
      </c>
      <c r="C711">
        <v>25</v>
      </c>
      <c r="D711">
        <v>314254.28078074398</v>
      </c>
      <c r="E711">
        <v>1</v>
      </c>
      <c r="F711">
        <v>7856357.0195185998</v>
      </c>
      <c r="H711">
        <v>314254.28078074398</v>
      </c>
      <c r="I711">
        <v>314254.28078074398</v>
      </c>
      <c r="J711">
        <v>314254.28078074398</v>
      </c>
      <c r="K711">
        <v>314254.28078074398</v>
      </c>
      <c r="L711">
        <v>314254.28078074398</v>
      </c>
      <c r="M711">
        <v>314254.28078074398</v>
      </c>
      <c r="N711">
        <v>314254.28078074398</v>
      </c>
      <c r="O711">
        <v>314254.28078074398</v>
      </c>
      <c r="P711">
        <v>314254.28078074398</v>
      </c>
      <c r="Q711">
        <v>314254.28078074398</v>
      </c>
      <c r="R711">
        <v>314254.28078074398</v>
      </c>
      <c r="S711">
        <v>314254.28078074398</v>
      </c>
      <c r="T711">
        <v>314254.28078074398</v>
      </c>
      <c r="U711">
        <v>314254.28078074398</v>
      </c>
      <c r="V711">
        <v>314254.28078074398</v>
      </c>
      <c r="W711">
        <v>314254.28078074398</v>
      </c>
      <c r="X711">
        <v>314254.28078074398</v>
      </c>
      <c r="Y711">
        <v>314254.28078074398</v>
      </c>
      <c r="Z711">
        <v>314254.28078074398</v>
      </c>
      <c r="AA711">
        <v>314254.28078074398</v>
      </c>
      <c r="AB711">
        <v>314254.28078074398</v>
      </c>
      <c r="AC711">
        <v>314254.28078074398</v>
      </c>
      <c r="AD711">
        <v>314254.28078074398</v>
      </c>
      <c r="AE711">
        <v>314254.28078074398</v>
      </c>
      <c r="AF711">
        <v>314254.28078074398</v>
      </c>
      <c r="AN711" t="s">
        <v>752</v>
      </c>
      <c r="AO711" t="s">
        <v>1317</v>
      </c>
      <c r="AP711" t="s">
        <v>449</v>
      </c>
      <c r="AQ711" t="s">
        <v>310</v>
      </c>
      <c r="AR711" s="589" t="s">
        <v>570</v>
      </c>
      <c r="AS711" s="591" t="s">
        <v>570</v>
      </c>
      <c r="AT711" s="591" t="s">
        <v>1367</v>
      </c>
      <c r="AU711" t="s">
        <v>1161</v>
      </c>
      <c r="AV711" t="s">
        <v>541</v>
      </c>
      <c r="AW711" t="s">
        <v>310</v>
      </c>
      <c r="AX711" t="s">
        <v>393</v>
      </c>
      <c r="BA711" s="423">
        <v>7856357.0195185998</v>
      </c>
    </row>
    <row r="712" spans="1:53" x14ac:dyDescent="0.35">
      <c r="A712" t="s">
        <v>541</v>
      </c>
      <c r="B712" t="s">
        <v>1162</v>
      </c>
      <c r="C712">
        <v>15</v>
      </c>
      <c r="D712">
        <v>280652.698150696</v>
      </c>
      <c r="E712">
        <v>1</v>
      </c>
      <c r="F712">
        <v>4209790.4722604398</v>
      </c>
      <c r="H712">
        <v>280652.698150696</v>
      </c>
      <c r="I712">
        <v>280652.698150696</v>
      </c>
      <c r="J712">
        <v>280652.698150696</v>
      </c>
      <c r="K712">
        <v>280652.698150696</v>
      </c>
      <c r="L712">
        <v>280652.698150696</v>
      </c>
      <c r="M712">
        <v>280652.698150696</v>
      </c>
      <c r="N712">
        <v>280652.698150696</v>
      </c>
      <c r="O712">
        <v>280652.698150696</v>
      </c>
      <c r="P712">
        <v>280652.698150696</v>
      </c>
      <c r="Q712">
        <v>280652.698150696</v>
      </c>
      <c r="R712">
        <v>280652.698150696</v>
      </c>
      <c r="S712">
        <v>280652.698150696</v>
      </c>
      <c r="T712">
        <v>280652.698150696</v>
      </c>
      <c r="U712">
        <v>280652.698150696</v>
      </c>
      <c r="V712">
        <v>280652.698150696</v>
      </c>
      <c r="AN712" t="s">
        <v>752</v>
      </c>
      <c r="AO712" t="s">
        <v>1317</v>
      </c>
      <c r="AP712" t="s">
        <v>449</v>
      </c>
      <c r="AQ712" t="s">
        <v>310</v>
      </c>
      <c r="AR712" s="589" t="s">
        <v>570</v>
      </c>
      <c r="AS712" s="591" t="s">
        <v>570</v>
      </c>
      <c r="AT712" s="591" t="s">
        <v>1367</v>
      </c>
      <c r="AU712" t="s">
        <v>1162</v>
      </c>
      <c r="AV712" t="s">
        <v>541</v>
      </c>
      <c r="AW712" t="s">
        <v>310</v>
      </c>
      <c r="AX712" t="s">
        <v>393</v>
      </c>
      <c r="BA712" s="423">
        <v>4209790.4722604398</v>
      </c>
    </row>
    <row r="713" spans="1:53" x14ac:dyDescent="0.35">
      <c r="A713" t="s">
        <v>24</v>
      </c>
      <c r="B713" t="s">
        <v>1163</v>
      </c>
      <c r="C713">
        <v>10.199999999999999</v>
      </c>
      <c r="D713">
        <v>179489.024</v>
      </c>
      <c r="E713">
        <v>1</v>
      </c>
      <c r="F713">
        <v>1830788.0448</v>
      </c>
      <c r="H713">
        <v>179489.024</v>
      </c>
      <c r="I713">
        <v>179489.024</v>
      </c>
      <c r="J713">
        <v>179489.024</v>
      </c>
      <c r="K713">
        <v>179489.024</v>
      </c>
      <c r="L713">
        <v>179489.024</v>
      </c>
      <c r="M713">
        <v>179489.024</v>
      </c>
      <c r="N713">
        <v>179489.024</v>
      </c>
      <c r="O713">
        <v>179489.024</v>
      </c>
      <c r="P713">
        <v>179489.024</v>
      </c>
      <c r="Q713">
        <v>179489.024</v>
      </c>
      <c r="R713">
        <v>35897.804799999998</v>
      </c>
      <c r="AN713" t="s">
        <v>752</v>
      </c>
      <c r="AO713" t="s">
        <v>1317</v>
      </c>
      <c r="AP713" t="s">
        <v>449</v>
      </c>
      <c r="AQ713" t="s">
        <v>310</v>
      </c>
      <c r="AR713" s="589" t="s">
        <v>831</v>
      </c>
      <c r="AS713" s="591" t="s">
        <v>831</v>
      </c>
      <c r="AT713" s="591" t="s">
        <v>831</v>
      </c>
      <c r="AU713" t="s">
        <v>1163</v>
      </c>
      <c r="AV713" t="s">
        <v>24</v>
      </c>
      <c r="AW713" t="s">
        <v>310</v>
      </c>
      <c r="AX713" t="s">
        <v>393</v>
      </c>
      <c r="BA713" s="423">
        <v>1830788.0448</v>
      </c>
    </row>
    <row r="714" spans="1:53" x14ac:dyDescent="0.35">
      <c r="A714" t="s">
        <v>25</v>
      </c>
      <c r="B714" t="s">
        <v>1164</v>
      </c>
      <c r="C714">
        <v>19</v>
      </c>
      <c r="D714">
        <v>66664.791239218597</v>
      </c>
      <c r="E714">
        <v>1</v>
      </c>
      <c r="F714">
        <v>1266631.03354515</v>
      </c>
      <c r="H714">
        <v>66664.791239218597</v>
      </c>
      <c r="I714">
        <v>66664.791239218597</v>
      </c>
      <c r="J714">
        <v>66664.791239218597</v>
      </c>
      <c r="K714">
        <v>66664.791239218597</v>
      </c>
      <c r="L714">
        <v>66664.791239218597</v>
      </c>
      <c r="M714">
        <v>66664.791239218597</v>
      </c>
      <c r="N714">
        <v>66664.791239218597</v>
      </c>
      <c r="O714">
        <v>66664.791239218597</v>
      </c>
      <c r="P714">
        <v>66664.791239218597</v>
      </c>
      <c r="Q714">
        <v>66664.791239218597</v>
      </c>
      <c r="R714">
        <v>66664.791239218597</v>
      </c>
      <c r="S714">
        <v>66664.791239218597</v>
      </c>
      <c r="T714">
        <v>66664.791239218597</v>
      </c>
      <c r="U714">
        <v>66664.791239218597</v>
      </c>
      <c r="V714">
        <v>66664.791239218597</v>
      </c>
      <c r="W714">
        <v>66664.791239218597</v>
      </c>
      <c r="X714">
        <v>66664.791239218597</v>
      </c>
      <c r="Y714">
        <v>66664.791239218597</v>
      </c>
      <c r="Z714">
        <v>66664.791239218597</v>
      </c>
      <c r="AN714" t="s">
        <v>752</v>
      </c>
      <c r="AO714" t="s">
        <v>1317</v>
      </c>
      <c r="AP714" t="s">
        <v>449</v>
      </c>
      <c r="AQ714" t="s">
        <v>310</v>
      </c>
      <c r="AR714" s="589" t="s">
        <v>570</v>
      </c>
      <c r="AS714" s="591" t="s">
        <v>834</v>
      </c>
      <c r="AT714" s="591" t="s">
        <v>834</v>
      </c>
      <c r="AU714" t="s">
        <v>1164</v>
      </c>
      <c r="AV714" t="s">
        <v>25</v>
      </c>
      <c r="AW714" t="s">
        <v>310</v>
      </c>
      <c r="AX714" t="s">
        <v>393</v>
      </c>
      <c r="BA714" s="423">
        <v>1266631.03354515</v>
      </c>
    </row>
    <row r="715" spans="1:53" x14ac:dyDescent="0.35">
      <c r="A715" t="s">
        <v>141</v>
      </c>
      <c r="B715" t="s">
        <v>1165</v>
      </c>
      <c r="C715">
        <v>13.075890251021599</v>
      </c>
      <c r="D715">
        <v>44141.427018159899</v>
      </c>
      <c r="E715">
        <v>1</v>
      </c>
      <c r="F715">
        <v>578252.69393789396</v>
      </c>
      <c r="H715">
        <v>44141.427018159899</v>
      </c>
      <c r="I715">
        <v>44141.427018159899</v>
      </c>
      <c r="J715">
        <v>44141.427018159899</v>
      </c>
      <c r="K715">
        <v>44141.427018159899</v>
      </c>
      <c r="L715">
        <v>44141.427018159899</v>
      </c>
      <c r="M715">
        <v>44141.427018159899</v>
      </c>
      <c r="N715">
        <v>44141.427018159899</v>
      </c>
      <c r="O715">
        <v>44141.427018159899</v>
      </c>
      <c r="P715">
        <v>44141.427018159899</v>
      </c>
      <c r="Q715">
        <v>44141.427018159899</v>
      </c>
      <c r="R715">
        <v>44141.427018159899</v>
      </c>
      <c r="S715">
        <v>44141.427018159899</v>
      </c>
      <c r="T715">
        <v>44141.427018159899</v>
      </c>
      <c r="U715">
        <v>4414.1427018159902</v>
      </c>
      <c r="AN715" t="s">
        <v>752</v>
      </c>
      <c r="AO715" t="s">
        <v>1317</v>
      </c>
      <c r="AP715" t="s">
        <v>449</v>
      </c>
      <c r="AQ715" t="s">
        <v>310</v>
      </c>
      <c r="AR715" s="589" t="s">
        <v>754</v>
      </c>
      <c r="AS715" s="591" t="s">
        <v>1339</v>
      </c>
      <c r="AT715" s="591" t="s">
        <v>1339</v>
      </c>
      <c r="AU715" t="s">
        <v>1165</v>
      </c>
      <c r="AV715" t="s">
        <v>141</v>
      </c>
      <c r="AW715" t="s">
        <v>310</v>
      </c>
      <c r="AX715" t="s">
        <v>393</v>
      </c>
      <c r="BA715" s="423">
        <v>578252.69393789396</v>
      </c>
    </row>
    <row r="716" spans="1:53" x14ac:dyDescent="0.35">
      <c r="A716" t="s">
        <v>541</v>
      </c>
      <c r="B716" t="s">
        <v>1166</v>
      </c>
      <c r="C716">
        <v>25</v>
      </c>
      <c r="D716">
        <v>29706.551125489201</v>
      </c>
      <c r="E716">
        <v>1</v>
      </c>
      <c r="F716">
        <v>742663.77813722997</v>
      </c>
      <c r="H716">
        <v>29706.551125489201</v>
      </c>
      <c r="I716">
        <v>29706.551125489201</v>
      </c>
      <c r="J716">
        <v>29706.551125489201</v>
      </c>
      <c r="K716">
        <v>29706.551125489201</v>
      </c>
      <c r="L716">
        <v>29706.551125489201</v>
      </c>
      <c r="M716">
        <v>29706.551125489201</v>
      </c>
      <c r="N716">
        <v>29706.551125489201</v>
      </c>
      <c r="O716">
        <v>29706.551125489201</v>
      </c>
      <c r="P716">
        <v>29706.551125489201</v>
      </c>
      <c r="Q716">
        <v>29706.551125489201</v>
      </c>
      <c r="R716">
        <v>29706.551125489201</v>
      </c>
      <c r="S716">
        <v>29706.551125489201</v>
      </c>
      <c r="T716">
        <v>29706.551125489201</v>
      </c>
      <c r="U716">
        <v>29706.551125489201</v>
      </c>
      <c r="V716">
        <v>29706.551125489201</v>
      </c>
      <c r="W716">
        <v>29706.551125489201</v>
      </c>
      <c r="X716">
        <v>29706.551125489201</v>
      </c>
      <c r="Y716">
        <v>29706.551125489201</v>
      </c>
      <c r="Z716">
        <v>29706.551125489201</v>
      </c>
      <c r="AA716">
        <v>29706.551125489201</v>
      </c>
      <c r="AB716">
        <v>29706.551125489201</v>
      </c>
      <c r="AC716">
        <v>29706.551125489201</v>
      </c>
      <c r="AD716">
        <v>29706.551125489201</v>
      </c>
      <c r="AE716">
        <v>29706.551125489201</v>
      </c>
      <c r="AF716">
        <v>29706.551125489201</v>
      </c>
      <c r="AN716" t="s">
        <v>752</v>
      </c>
      <c r="AO716" t="s">
        <v>1317</v>
      </c>
      <c r="AP716" t="s">
        <v>449</v>
      </c>
      <c r="AQ716" t="s">
        <v>310</v>
      </c>
      <c r="AR716" s="589" t="s">
        <v>1166</v>
      </c>
      <c r="AS716" s="591" t="s">
        <v>1166</v>
      </c>
      <c r="AT716" s="591" t="s">
        <v>1166</v>
      </c>
      <c r="AU716" t="s">
        <v>1166</v>
      </c>
      <c r="AV716" t="s">
        <v>541</v>
      </c>
      <c r="AW716" t="s">
        <v>310</v>
      </c>
      <c r="AX716" t="s">
        <v>393</v>
      </c>
      <c r="BA716" s="423">
        <v>742663.77813722997</v>
      </c>
    </row>
    <row r="717" spans="1:53" x14ac:dyDescent="0.35">
      <c r="A717" t="s">
        <v>25</v>
      </c>
      <c r="B717" t="s">
        <v>1167</v>
      </c>
      <c r="C717">
        <v>19</v>
      </c>
      <c r="D717">
        <v>11490.110760605199</v>
      </c>
      <c r="E717">
        <v>1</v>
      </c>
      <c r="F717">
        <v>218312.10445149901</v>
      </c>
      <c r="H717">
        <v>11490.110760605199</v>
      </c>
      <c r="I717">
        <v>11490.110760605199</v>
      </c>
      <c r="J717">
        <v>11490.110760605199</v>
      </c>
      <c r="K717">
        <v>11490.110760605199</v>
      </c>
      <c r="L717">
        <v>11490.110760605199</v>
      </c>
      <c r="M717">
        <v>11490.110760605199</v>
      </c>
      <c r="N717">
        <v>11490.110760605199</v>
      </c>
      <c r="O717">
        <v>11490.110760605199</v>
      </c>
      <c r="P717">
        <v>11490.110760605199</v>
      </c>
      <c r="Q717">
        <v>11490.110760605199</v>
      </c>
      <c r="R717">
        <v>11490.110760605199</v>
      </c>
      <c r="S717">
        <v>11490.110760605199</v>
      </c>
      <c r="T717">
        <v>11490.110760605199</v>
      </c>
      <c r="U717">
        <v>11490.110760605199</v>
      </c>
      <c r="V717">
        <v>11490.110760605199</v>
      </c>
      <c r="W717">
        <v>11490.110760605199</v>
      </c>
      <c r="X717">
        <v>11490.110760605199</v>
      </c>
      <c r="Y717">
        <v>11490.110760605199</v>
      </c>
      <c r="Z717">
        <v>11490.110760605199</v>
      </c>
      <c r="AN717" t="s">
        <v>752</v>
      </c>
      <c r="AO717" t="s">
        <v>1317</v>
      </c>
      <c r="AP717" t="s">
        <v>449</v>
      </c>
      <c r="AQ717" t="s">
        <v>310</v>
      </c>
      <c r="AR717" s="589" t="s">
        <v>570</v>
      </c>
      <c r="AS717" s="591" t="s">
        <v>570</v>
      </c>
      <c r="AT717" s="591" t="s">
        <v>570</v>
      </c>
      <c r="AU717" t="s">
        <v>1167</v>
      </c>
      <c r="AV717" t="s">
        <v>25</v>
      </c>
      <c r="AW717" t="s">
        <v>310</v>
      </c>
      <c r="AX717" t="s">
        <v>393</v>
      </c>
      <c r="BA717" s="423">
        <v>218312.10445149901</v>
      </c>
    </row>
    <row r="718" spans="1:53" x14ac:dyDescent="0.35">
      <c r="A718" t="s">
        <v>24</v>
      </c>
      <c r="B718" t="s">
        <v>1168</v>
      </c>
      <c r="C718">
        <v>8</v>
      </c>
      <c r="D718">
        <v>4766.8883171015304</v>
      </c>
      <c r="E718">
        <v>1</v>
      </c>
      <c r="F718">
        <v>38135.1065368122</v>
      </c>
      <c r="H718">
        <v>4766.8883171015304</v>
      </c>
      <c r="I718">
        <v>4766.8883171015304</v>
      </c>
      <c r="J718">
        <v>4766.8883171015304</v>
      </c>
      <c r="K718">
        <v>4766.8883171015304</v>
      </c>
      <c r="L718">
        <v>4766.8883171015304</v>
      </c>
      <c r="M718">
        <v>4766.8883171015304</v>
      </c>
      <c r="N718">
        <v>4766.8883171015304</v>
      </c>
      <c r="O718">
        <v>4766.8883171015304</v>
      </c>
      <c r="AN718" t="s">
        <v>752</v>
      </c>
      <c r="AO718" t="s">
        <v>1317</v>
      </c>
      <c r="AP718" t="s">
        <v>449</v>
      </c>
      <c r="AQ718" t="s">
        <v>310</v>
      </c>
      <c r="AR718" s="589" t="s">
        <v>573</v>
      </c>
      <c r="AS718" s="591" t="s">
        <v>573</v>
      </c>
      <c r="AT718" s="591" t="s">
        <v>573</v>
      </c>
      <c r="AU718" t="s">
        <v>1168</v>
      </c>
      <c r="AV718" t="s">
        <v>24</v>
      </c>
      <c r="AW718" t="s">
        <v>310</v>
      </c>
      <c r="AX718" t="s">
        <v>393</v>
      </c>
      <c r="BA718" s="423">
        <v>38135.1065368122</v>
      </c>
    </row>
    <row r="719" spans="1:53" x14ac:dyDescent="0.35">
      <c r="A719" t="s">
        <v>142</v>
      </c>
      <c r="B719" t="s">
        <v>1169</v>
      </c>
      <c r="C719">
        <v>13</v>
      </c>
      <c r="D719">
        <v>0</v>
      </c>
      <c r="E719">
        <v>1</v>
      </c>
      <c r="F719">
        <v>0</v>
      </c>
      <c r="AN719" t="s">
        <v>752</v>
      </c>
      <c r="AO719" t="s">
        <v>1317</v>
      </c>
      <c r="AP719" t="s">
        <v>449</v>
      </c>
      <c r="AQ719" t="s">
        <v>310</v>
      </c>
      <c r="AR719" s="589" t="s">
        <v>1010</v>
      </c>
      <c r="AS719" s="591" t="s">
        <v>1010</v>
      </c>
      <c r="AT719" s="591" t="s">
        <v>1010</v>
      </c>
      <c r="AU719" t="s">
        <v>1169</v>
      </c>
      <c r="AV719" t="s">
        <v>142</v>
      </c>
      <c r="AW719" t="s">
        <v>310</v>
      </c>
      <c r="AX719" t="s">
        <v>393</v>
      </c>
      <c r="BA719" s="423">
        <v>0</v>
      </c>
    </row>
    <row r="720" spans="1:53" x14ac:dyDescent="0.35">
      <c r="A720" t="s">
        <v>142</v>
      </c>
      <c r="B720" t="s">
        <v>1170</v>
      </c>
      <c r="C720">
        <v>9.9</v>
      </c>
      <c r="D720">
        <v>0</v>
      </c>
      <c r="E720">
        <v>1</v>
      </c>
      <c r="F720">
        <v>0</v>
      </c>
      <c r="AN720" t="s">
        <v>752</v>
      </c>
      <c r="AO720" t="s">
        <v>1317</v>
      </c>
      <c r="AP720" t="s">
        <v>449</v>
      </c>
      <c r="AQ720" t="s">
        <v>310</v>
      </c>
      <c r="AR720" s="589" t="s">
        <v>1170</v>
      </c>
      <c r="AS720" s="591" t="s">
        <v>1170</v>
      </c>
      <c r="AT720" s="591" t="s">
        <v>1170</v>
      </c>
      <c r="AU720" t="s">
        <v>1170</v>
      </c>
      <c r="AV720" t="s">
        <v>142</v>
      </c>
      <c r="AW720" t="s">
        <v>310</v>
      </c>
      <c r="AX720" t="s">
        <v>393</v>
      </c>
      <c r="BA720" s="423">
        <v>0</v>
      </c>
    </row>
    <row r="721" spans="1:53" x14ac:dyDescent="0.35">
      <c r="A721" t="s">
        <v>1171</v>
      </c>
      <c r="B721" t="s">
        <v>1172</v>
      </c>
      <c r="C721">
        <v>5.7038558065252101</v>
      </c>
      <c r="D721">
        <v>1121807.7064080001</v>
      </c>
      <c r="E721">
        <v>1</v>
      </c>
      <c r="F721">
        <v>4119154.4981120001</v>
      </c>
      <c r="H721">
        <v>1121807.7064080001</v>
      </c>
      <c r="I721">
        <v>1121807.7064080001</v>
      </c>
      <c r="J721">
        <v>506374.75735199999</v>
      </c>
      <c r="K721">
        <v>506374.75735199999</v>
      </c>
      <c r="L721">
        <v>506374.75735199999</v>
      </c>
      <c r="M721">
        <v>356414.81323999999</v>
      </c>
      <c r="AN721" t="s">
        <v>752</v>
      </c>
      <c r="AO721" t="s">
        <v>1329</v>
      </c>
      <c r="AP721" t="s">
        <v>716</v>
      </c>
      <c r="AQ721" t="s">
        <v>310</v>
      </c>
      <c r="AS721" s="591" t="s">
        <v>212</v>
      </c>
      <c r="AT721" s="591" t="s">
        <v>1340</v>
      </c>
      <c r="AU721" t="s">
        <v>1340</v>
      </c>
      <c r="AV721" t="s">
        <v>24</v>
      </c>
      <c r="AW721" t="s">
        <v>310</v>
      </c>
      <c r="AX721" t="s">
        <v>393</v>
      </c>
      <c r="BA721" s="423">
        <v>4119154.4981120001</v>
      </c>
    </row>
    <row r="722" spans="1:53" x14ac:dyDescent="0.35">
      <c r="A722" t="s">
        <v>1171</v>
      </c>
      <c r="B722" t="s">
        <v>1173</v>
      </c>
      <c r="C722">
        <v>11.619800139437601</v>
      </c>
      <c r="D722">
        <v>609554.40700000001</v>
      </c>
      <c r="E722">
        <v>1</v>
      </c>
      <c r="F722">
        <v>7082900.3834533999</v>
      </c>
      <c r="H722">
        <v>609554.40700000001</v>
      </c>
      <c r="I722">
        <v>609554.40700000001</v>
      </c>
      <c r="J722">
        <v>609554.40700000001</v>
      </c>
      <c r="K722">
        <v>609554.40700000001</v>
      </c>
      <c r="L722">
        <v>609554.40700000001</v>
      </c>
      <c r="M722">
        <v>609554.40700000001</v>
      </c>
      <c r="N722">
        <v>609554.40700000001</v>
      </c>
      <c r="O722">
        <v>609554.40700000001</v>
      </c>
      <c r="P722">
        <v>609554.40700000001</v>
      </c>
      <c r="Q722">
        <v>609554.40700000001</v>
      </c>
      <c r="R722">
        <v>609554.40700000001</v>
      </c>
      <c r="S722">
        <v>377801.90645340498</v>
      </c>
      <c r="AN722" t="s">
        <v>752</v>
      </c>
      <c r="AO722" t="s">
        <v>1329</v>
      </c>
      <c r="AP722" t="s">
        <v>716</v>
      </c>
      <c r="AQ722" t="s">
        <v>310</v>
      </c>
      <c r="AR722" s="589" t="s">
        <v>212</v>
      </c>
      <c r="AS722" s="591" t="s">
        <v>212</v>
      </c>
      <c r="AT722" s="591" t="s">
        <v>1340</v>
      </c>
      <c r="AU722" t="s">
        <v>1173</v>
      </c>
      <c r="AV722" t="s">
        <v>24</v>
      </c>
      <c r="AW722" t="s">
        <v>310</v>
      </c>
      <c r="AX722" t="s">
        <v>393</v>
      </c>
      <c r="BA722" s="423">
        <v>7082900.3834533999</v>
      </c>
    </row>
    <row r="723" spans="1:53" x14ac:dyDescent="0.35">
      <c r="A723" t="s">
        <v>1171</v>
      </c>
      <c r="B723" t="s">
        <v>1174</v>
      </c>
      <c r="C723">
        <v>5.7038558065252101</v>
      </c>
      <c r="D723">
        <v>302616.15999999997</v>
      </c>
      <c r="E723">
        <v>1</v>
      </c>
      <c r="F723">
        <v>1726078.94136436</v>
      </c>
      <c r="H723">
        <v>302616.15999999997</v>
      </c>
      <c r="I723">
        <v>302616.15999999997</v>
      </c>
      <c r="J723">
        <v>302616.15999999997</v>
      </c>
      <c r="K723">
        <v>302616.15999999997</v>
      </c>
      <c r="L723">
        <v>302616.15999999997</v>
      </c>
      <c r="M723">
        <v>212998.141364362</v>
      </c>
      <c r="AN723" t="s">
        <v>752</v>
      </c>
      <c r="AO723" t="s">
        <v>1329</v>
      </c>
      <c r="AP723" t="s">
        <v>716</v>
      </c>
      <c r="AQ723" t="s">
        <v>310</v>
      </c>
      <c r="AS723" s="591" t="s">
        <v>569</v>
      </c>
      <c r="AT723" s="591" t="s">
        <v>1368</v>
      </c>
      <c r="AV723" t="s">
        <v>24</v>
      </c>
      <c r="AW723" t="s">
        <v>310</v>
      </c>
      <c r="AX723" t="s">
        <v>393</v>
      </c>
      <c r="BA723" s="423">
        <v>1726078.94136436</v>
      </c>
    </row>
    <row r="724" spans="1:53" x14ac:dyDescent="0.35">
      <c r="A724" t="s">
        <v>1171</v>
      </c>
      <c r="B724" t="s">
        <v>1175</v>
      </c>
      <c r="C724">
        <v>9.5858895705521494</v>
      </c>
      <c r="D724">
        <v>238004.01300000001</v>
      </c>
      <c r="E724">
        <v>1</v>
      </c>
      <c r="F724">
        <v>2045246.95352341</v>
      </c>
      <c r="H724">
        <v>238004.01300000001</v>
      </c>
      <c r="I724">
        <v>238004.01300000001</v>
      </c>
      <c r="J724">
        <v>238004.01300000001</v>
      </c>
      <c r="K724">
        <v>212726.18537575999</v>
      </c>
      <c r="L724">
        <v>206591.41399554399</v>
      </c>
      <c r="M724">
        <v>206591.41399554399</v>
      </c>
      <c r="N724">
        <v>206591.41399554399</v>
      </c>
      <c r="O724">
        <v>206591.41399554399</v>
      </c>
      <c r="P724">
        <v>206591.41399554399</v>
      </c>
      <c r="Q724">
        <v>85551.659169933904</v>
      </c>
      <c r="AN724" t="s">
        <v>752</v>
      </c>
      <c r="AO724" t="s">
        <v>1329</v>
      </c>
      <c r="AP724" t="s">
        <v>716</v>
      </c>
      <c r="AQ724" t="s">
        <v>310</v>
      </c>
      <c r="AS724" s="591" t="s">
        <v>569</v>
      </c>
      <c r="AT724" s="591" t="s">
        <v>1368</v>
      </c>
      <c r="AV724" t="s">
        <v>24</v>
      </c>
      <c r="AW724" t="s">
        <v>310</v>
      </c>
      <c r="AX724" t="s">
        <v>393</v>
      </c>
      <c r="BA724" s="423">
        <v>2045246.95352341</v>
      </c>
    </row>
    <row r="725" spans="1:53" x14ac:dyDescent="0.35">
      <c r="A725" t="s">
        <v>1171</v>
      </c>
      <c r="B725" t="s">
        <v>1176</v>
      </c>
      <c r="C725">
        <v>5.7038558065252101</v>
      </c>
      <c r="D725">
        <v>234256.652</v>
      </c>
      <c r="E725">
        <v>1</v>
      </c>
      <c r="F725">
        <v>1302885.36553255</v>
      </c>
      <c r="H725">
        <v>234256.652</v>
      </c>
      <c r="I725">
        <v>233392.68245290301</v>
      </c>
      <c r="J725">
        <v>225504.46742775</v>
      </c>
      <c r="K725">
        <v>225504.46742775</v>
      </c>
      <c r="L725">
        <v>225504.46742775</v>
      </c>
      <c r="M725">
        <v>158722.62879639701</v>
      </c>
      <c r="AN725" t="s">
        <v>752</v>
      </c>
      <c r="AO725" t="s">
        <v>1329</v>
      </c>
      <c r="AP725" t="s">
        <v>716</v>
      </c>
      <c r="AQ725" t="s">
        <v>310</v>
      </c>
      <c r="AS725" s="591" t="s">
        <v>569</v>
      </c>
      <c r="AT725" s="591" t="s">
        <v>1368</v>
      </c>
      <c r="AV725" t="s">
        <v>24</v>
      </c>
      <c r="AW725" t="s">
        <v>310</v>
      </c>
      <c r="AX725" t="s">
        <v>393</v>
      </c>
      <c r="BA725" s="423">
        <v>1302885.36553255</v>
      </c>
    </row>
    <row r="726" spans="1:53" x14ac:dyDescent="0.35">
      <c r="A726" t="s">
        <v>141</v>
      </c>
      <c r="B726" t="s">
        <v>1177</v>
      </c>
      <c r="C726">
        <v>17</v>
      </c>
      <c r="D726">
        <v>117205.1</v>
      </c>
      <c r="E726">
        <v>1</v>
      </c>
      <c r="F726">
        <v>840161.9</v>
      </c>
      <c r="H726">
        <v>117205.1</v>
      </c>
      <c r="I726">
        <v>117205.1</v>
      </c>
      <c r="J726">
        <v>117205.1</v>
      </c>
      <c r="K726">
        <v>117205.1</v>
      </c>
      <c r="L726">
        <v>117205.1</v>
      </c>
      <c r="M726">
        <v>117205.1</v>
      </c>
      <c r="N726">
        <v>12448.3</v>
      </c>
      <c r="O726">
        <v>12448.3</v>
      </c>
      <c r="P726">
        <v>12448.3</v>
      </c>
      <c r="Q726">
        <v>12448.3</v>
      </c>
      <c r="R726">
        <v>12448.3</v>
      </c>
      <c r="S726">
        <v>12448.3</v>
      </c>
      <c r="T726">
        <v>12448.3</v>
      </c>
      <c r="U726">
        <v>12448.3</v>
      </c>
      <c r="V726">
        <v>12448.3</v>
      </c>
      <c r="W726">
        <v>12448.3</v>
      </c>
      <c r="X726">
        <v>12448.3</v>
      </c>
      <c r="AN726" t="s">
        <v>752</v>
      </c>
      <c r="AO726" t="s">
        <v>1329</v>
      </c>
      <c r="AP726" t="s">
        <v>716</v>
      </c>
      <c r="AQ726" t="s">
        <v>310</v>
      </c>
      <c r="AR726" s="589" t="s">
        <v>754</v>
      </c>
      <c r="AS726" s="591" t="s">
        <v>1339</v>
      </c>
      <c r="AT726" s="591" t="s">
        <v>1339</v>
      </c>
      <c r="AV726" t="s">
        <v>141</v>
      </c>
      <c r="AW726" t="s">
        <v>310</v>
      </c>
      <c r="AX726" t="s">
        <v>393</v>
      </c>
      <c r="BA726" s="423">
        <v>840161.9</v>
      </c>
    </row>
    <row r="727" spans="1:53" x14ac:dyDescent="0.35">
      <c r="A727" t="s">
        <v>141</v>
      </c>
      <c r="B727" t="s">
        <v>958</v>
      </c>
      <c r="C727">
        <v>6.5</v>
      </c>
      <c r="D727">
        <v>98363.65</v>
      </c>
      <c r="E727">
        <v>1</v>
      </c>
      <c r="F727">
        <v>639363.72499999998</v>
      </c>
      <c r="H727">
        <v>98363.65</v>
      </c>
      <c r="I727">
        <v>98363.65</v>
      </c>
      <c r="J727">
        <v>98363.65</v>
      </c>
      <c r="K727">
        <v>98363.65</v>
      </c>
      <c r="L727">
        <v>98363.65</v>
      </c>
      <c r="M727">
        <v>98363.65</v>
      </c>
      <c r="N727">
        <v>49181.824999999997</v>
      </c>
      <c r="AN727" t="s">
        <v>752</v>
      </c>
      <c r="AO727" t="s">
        <v>1329</v>
      </c>
      <c r="AP727" t="s">
        <v>716</v>
      </c>
      <c r="AQ727" t="s">
        <v>310</v>
      </c>
      <c r="AR727" s="589" t="s">
        <v>958</v>
      </c>
      <c r="AS727" s="591" t="s">
        <v>958</v>
      </c>
      <c r="AT727" s="591" t="s">
        <v>958</v>
      </c>
      <c r="AU727" t="s">
        <v>958</v>
      </c>
      <c r="AV727" t="s">
        <v>141</v>
      </c>
      <c r="AW727" t="s">
        <v>310</v>
      </c>
      <c r="AX727" t="s">
        <v>393</v>
      </c>
      <c r="BA727" s="423">
        <v>639363.72499999998</v>
      </c>
    </row>
    <row r="728" spans="1:53" x14ac:dyDescent="0.35">
      <c r="A728" t="s">
        <v>1171</v>
      </c>
      <c r="B728" t="s">
        <v>798</v>
      </c>
      <c r="C728">
        <v>11</v>
      </c>
      <c r="D728">
        <v>50129.123276799997</v>
      </c>
      <c r="E728">
        <v>1</v>
      </c>
      <c r="F728">
        <v>502867.297501867</v>
      </c>
      <c r="H728">
        <v>50129.123276799997</v>
      </c>
      <c r="I728">
        <v>50129.123276799997</v>
      </c>
      <c r="J728">
        <v>47577.412522666702</v>
      </c>
      <c r="K728">
        <v>44378.954803200002</v>
      </c>
      <c r="L728">
        <v>44378.954803200002</v>
      </c>
      <c r="M728">
        <v>44378.954803200002</v>
      </c>
      <c r="N728">
        <v>44378.954803200002</v>
      </c>
      <c r="O728">
        <v>44378.954803200002</v>
      </c>
      <c r="P728">
        <v>44378.954803200002</v>
      </c>
      <c r="Q728">
        <v>44378.954803200002</v>
      </c>
      <c r="R728">
        <v>44378.954803200002</v>
      </c>
      <c r="AN728" t="s">
        <v>752</v>
      </c>
      <c r="AO728" t="s">
        <v>1329</v>
      </c>
      <c r="AP728" t="s">
        <v>716</v>
      </c>
      <c r="AQ728" t="s">
        <v>310</v>
      </c>
      <c r="AR728" s="589" t="s">
        <v>798</v>
      </c>
      <c r="AS728" s="591" t="s">
        <v>798</v>
      </c>
      <c r="AT728" s="591" t="s">
        <v>798</v>
      </c>
      <c r="AU728" t="s">
        <v>798</v>
      </c>
      <c r="AV728" t="s">
        <v>24</v>
      </c>
      <c r="AW728" t="s">
        <v>310</v>
      </c>
      <c r="AX728" t="s">
        <v>393</v>
      </c>
      <c r="BA728" s="423">
        <v>502867.297501867</v>
      </c>
    </row>
    <row r="729" spans="1:53" x14ac:dyDescent="0.35">
      <c r="A729" t="s">
        <v>1178</v>
      </c>
      <c r="B729" t="s">
        <v>1179</v>
      </c>
      <c r="C729">
        <v>10</v>
      </c>
      <c r="D729">
        <v>49461.002894160003</v>
      </c>
      <c r="E729">
        <v>1</v>
      </c>
      <c r="F729">
        <v>224277.20769168</v>
      </c>
      <c r="H729">
        <v>49461.002894160003</v>
      </c>
      <c r="I729">
        <v>49461.002894160003</v>
      </c>
      <c r="J729">
        <v>15669.400237919999</v>
      </c>
      <c r="K729">
        <v>15669.400237919999</v>
      </c>
      <c r="L729">
        <v>15669.400237919999</v>
      </c>
      <c r="M729">
        <v>15669.400237919999</v>
      </c>
      <c r="N729">
        <v>15669.400237919999</v>
      </c>
      <c r="O729">
        <v>15669.400237919999</v>
      </c>
      <c r="P729">
        <v>15669.400237919999</v>
      </c>
      <c r="Q729">
        <v>15669.400237919999</v>
      </c>
      <c r="AN729" t="s">
        <v>752</v>
      </c>
      <c r="AO729" t="s">
        <v>1329</v>
      </c>
      <c r="AP729" t="s">
        <v>716</v>
      </c>
      <c r="AQ729" t="s">
        <v>310</v>
      </c>
      <c r="AS729" s="591" t="s">
        <v>569</v>
      </c>
      <c r="AT729" s="591" t="s">
        <v>1341</v>
      </c>
      <c r="AV729" t="s">
        <v>24</v>
      </c>
      <c r="AW729" t="s">
        <v>310</v>
      </c>
      <c r="AX729" t="s">
        <v>393</v>
      </c>
      <c r="BA729" s="423">
        <v>224277.20769168</v>
      </c>
    </row>
    <row r="730" spans="1:53" x14ac:dyDescent="0.35">
      <c r="A730" t="s">
        <v>1171</v>
      </c>
      <c r="B730" t="s">
        <v>1180</v>
      </c>
      <c r="C730">
        <v>5.7038558065252101</v>
      </c>
      <c r="D730">
        <v>45359.303</v>
      </c>
      <c r="E730">
        <v>1</v>
      </c>
      <c r="F730">
        <v>257057.865066723</v>
      </c>
      <c r="H730">
        <v>45359.303</v>
      </c>
      <c r="I730">
        <v>45316.078075375299</v>
      </c>
      <c r="J730">
        <v>44921.4258552467</v>
      </c>
      <c r="K730">
        <v>44921.4258552467</v>
      </c>
      <c r="L730">
        <v>44921.4258552467</v>
      </c>
      <c r="M730">
        <v>31618.206425607099</v>
      </c>
      <c r="AN730" t="s">
        <v>752</v>
      </c>
      <c r="AO730" t="s">
        <v>1329</v>
      </c>
      <c r="AP730" t="s">
        <v>716</v>
      </c>
      <c r="AQ730" t="s">
        <v>310</v>
      </c>
      <c r="AS730" s="591" t="s">
        <v>569</v>
      </c>
      <c r="AT730" s="591" t="s">
        <v>1368</v>
      </c>
      <c r="AV730" t="s">
        <v>24</v>
      </c>
      <c r="AW730" t="s">
        <v>310</v>
      </c>
      <c r="AX730" t="s">
        <v>393</v>
      </c>
      <c r="BA730" s="423">
        <v>257057.865066723</v>
      </c>
    </row>
    <row r="731" spans="1:53" x14ac:dyDescent="0.35">
      <c r="A731" t="s">
        <v>982</v>
      </c>
      <c r="B731" t="s">
        <v>982</v>
      </c>
      <c r="C731">
        <v>5</v>
      </c>
      <c r="D731">
        <v>23152.7592</v>
      </c>
      <c r="E731">
        <v>1</v>
      </c>
      <c r="F731">
        <v>115763.796</v>
      </c>
      <c r="H731">
        <v>23152.7592</v>
      </c>
      <c r="I731">
        <v>23152.7592</v>
      </c>
      <c r="J731">
        <v>23152.7592</v>
      </c>
      <c r="K731">
        <v>23152.7592</v>
      </c>
      <c r="L731">
        <v>23152.7592</v>
      </c>
      <c r="AN731" t="s">
        <v>752</v>
      </c>
      <c r="AO731" t="s">
        <v>1329</v>
      </c>
      <c r="AP731" t="s">
        <v>716</v>
      </c>
      <c r="AQ731" t="s">
        <v>310</v>
      </c>
      <c r="AR731" s="589" t="s">
        <v>579</v>
      </c>
      <c r="AS731" s="591" t="s">
        <v>579</v>
      </c>
      <c r="AT731" s="591" t="s">
        <v>579</v>
      </c>
      <c r="AU731" t="s">
        <v>982</v>
      </c>
      <c r="AV731" t="s">
        <v>24</v>
      </c>
      <c r="AW731" t="s">
        <v>310</v>
      </c>
      <c r="AX731" t="s">
        <v>393</v>
      </c>
      <c r="BA731" s="423">
        <v>115763.796</v>
      </c>
    </row>
    <row r="732" spans="1:53" x14ac:dyDescent="0.35">
      <c r="A732" t="s">
        <v>1171</v>
      </c>
      <c r="B732" t="s">
        <v>1181</v>
      </c>
      <c r="C732">
        <v>11</v>
      </c>
      <c r="D732">
        <v>21097.0550592</v>
      </c>
      <c r="E732">
        <v>1</v>
      </c>
      <c r="F732">
        <v>223783.59915520001</v>
      </c>
      <c r="H732">
        <v>21097.0550592</v>
      </c>
      <c r="I732">
        <v>20678.464787199999</v>
      </c>
      <c r="J732">
        <v>20223.1199232</v>
      </c>
      <c r="K732">
        <v>20223.1199232</v>
      </c>
      <c r="L732">
        <v>20223.1199232</v>
      </c>
      <c r="M732">
        <v>20223.1199232</v>
      </c>
      <c r="N732">
        <v>20223.1199232</v>
      </c>
      <c r="O732">
        <v>20223.1199232</v>
      </c>
      <c r="P732">
        <v>20223.1199232</v>
      </c>
      <c r="Q732">
        <v>20223.1199232</v>
      </c>
      <c r="R732">
        <v>20223.1199232</v>
      </c>
      <c r="AN732" t="s">
        <v>752</v>
      </c>
      <c r="AO732" t="s">
        <v>1329</v>
      </c>
      <c r="AP732" t="s">
        <v>716</v>
      </c>
      <c r="AQ732" t="s">
        <v>310</v>
      </c>
      <c r="AS732" s="591" t="s">
        <v>1365</v>
      </c>
      <c r="AT732" s="591" t="s">
        <v>1365</v>
      </c>
      <c r="AV732" t="s">
        <v>24</v>
      </c>
      <c r="AW732" t="s">
        <v>310</v>
      </c>
      <c r="AX732" t="s">
        <v>393</v>
      </c>
      <c r="BA732" s="423">
        <v>223783.59915520001</v>
      </c>
    </row>
    <row r="733" spans="1:53" x14ac:dyDescent="0.35">
      <c r="A733" t="s">
        <v>142</v>
      </c>
      <c r="B733" t="s">
        <v>830</v>
      </c>
      <c r="C733">
        <v>10</v>
      </c>
      <c r="D733">
        <v>18000.1599606612</v>
      </c>
      <c r="E733">
        <v>1</v>
      </c>
      <c r="F733">
        <v>180001.599606612</v>
      </c>
      <c r="H733">
        <v>18000.1599606612</v>
      </c>
      <c r="I733">
        <v>18000.1599606612</v>
      </c>
      <c r="J733">
        <v>18000.1599606612</v>
      </c>
      <c r="K733">
        <v>18000.1599606612</v>
      </c>
      <c r="L733">
        <v>18000.1599606612</v>
      </c>
      <c r="M733">
        <v>18000.1599606612</v>
      </c>
      <c r="N733">
        <v>18000.1599606612</v>
      </c>
      <c r="O733">
        <v>18000.1599606612</v>
      </c>
      <c r="P733">
        <v>18000.1599606612</v>
      </c>
      <c r="Q733">
        <v>18000.1599606612</v>
      </c>
      <c r="AN733" t="s">
        <v>752</v>
      </c>
      <c r="AO733" t="s">
        <v>1329</v>
      </c>
      <c r="AP733" t="s">
        <v>716</v>
      </c>
      <c r="AQ733" t="s">
        <v>310</v>
      </c>
      <c r="AR733" s="589" t="s">
        <v>595</v>
      </c>
      <c r="AS733" s="591" t="s">
        <v>595</v>
      </c>
      <c r="AT733" s="591" t="s">
        <v>595</v>
      </c>
      <c r="AU733" t="s">
        <v>595</v>
      </c>
      <c r="AV733" t="s">
        <v>142</v>
      </c>
      <c r="AW733" t="s">
        <v>310</v>
      </c>
      <c r="AX733" t="s">
        <v>393</v>
      </c>
      <c r="BA733" s="423">
        <v>180001.599606612</v>
      </c>
    </row>
    <row r="734" spans="1:53" x14ac:dyDescent="0.35">
      <c r="A734" t="s">
        <v>1171</v>
      </c>
      <c r="B734" t="s">
        <v>1179</v>
      </c>
      <c r="C734">
        <v>8.4033613445378208</v>
      </c>
      <c r="D734">
        <v>15633.982</v>
      </c>
      <c r="E734">
        <v>1</v>
      </c>
      <c r="F734">
        <v>83945.024000000005</v>
      </c>
      <c r="H734">
        <v>15633.982</v>
      </c>
      <c r="I734">
        <v>15633.982</v>
      </c>
      <c r="J734">
        <v>8226.4699999999993</v>
      </c>
      <c r="K734">
        <v>8226.4699999999993</v>
      </c>
      <c r="L734">
        <v>8226.4699999999993</v>
      </c>
      <c r="M734">
        <v>8226.4699999999993</v>
      </c>
      <c r="N734">
        <v>8226.4699999999993</v>
      </c>
      <c r="O734">
        <v>8226.4699999999993</v>
      </c>
      <c r="P734">
        <v>3318.24</v>
      </c>
      <c r="AN734" t="s">
        <v>752</v>
      </c>
      <c r="AO734" t="s">
        <v>1329</v>
      </c>
      <c r="AP734" t="s">
        <v>716</v>
      </c>
      <c r="AQ734" t="s">
        <v>310</v>
      </c>
      <c r="AS734" s="591" t="s">
        <v>569</v>
      </c>
      <c r="AT734" s="591" t="s">
        <v>1341</v>
      </c>
      <c r="AV734" t="s">
        <v>24</v>
      </c>
      <c r="AW734" t="s">
        <v>310</v>
      </c>
      <c r="AX734" t="s">
        <v>393</v>
      </c>
      <c r="BA734" s="423">
        <v>83945.024000000005</v>
      </c>
    </row>
    <row r="735" spans="1:53" x14ac:dyDescent="0.35">
      <c r="A735" t="s">
        <v>1171</v>
      </c>
      <c r="B735" t="s">
        <v>1182</v>
      </c>
      <c r="C735">
        <v>9.5858895705521494</v>
      </c>
      <c r="D735">
        <v>12093.34</v>
      </c>
      <c r="E735">
        <v>1</v>
      </c>
      <c r="F735">
        <v>112405.89034687</v>
      </c>
      <c r="H735">
        <v>12093.34</v>
      </c>
      <c r="I735">
        <v>12093.34</v>
      </c>
      <c r="J735">
        <v>12093.34</v>
      </c>
      <c r="K735">
        <v>11906.728625973499</v>
      </c>
      <c r="L735">
        <v>11861.439207372399</v>
      </c>
      <c r="M735">
        <v>11861.439207372399</v>
      </c>
      <c r="N735">
        <v>11861.439207372399</v>
      </c>
      <c r="O735">
        <v>11861.439207372399</v>
      </c>
      <c r="P735">
        <v>11861.439207372399</v>
      </c>
      <c r="Q735">
        <v>4911.9456840345601</v>
      </c>
      <c r="AN735" t="s">
        <v>752</v>
      </c>
      <c r="AO735" t="s">
        <v>1329</v>
      </c>
      <c r="AP735" t="s">
        <v>716</v>
      </c>
      <c r="AQ735" t="s">
        <v>310</v>
      </c>
      <c r="AS735" s="591" t="s">
        <v>569</v>
      </c>
      <c r="AT735" s="591" t="s">
        <v>1368</v>
      </c>
      <c r="AV735" t="s">
        <v>24</v>
      </c>
      <c r="AW735" t="s">
        <v>310</v>
      </c>
      <c r="AX735" t="s">
        <v>393</v>
      </c>
      <c r="BA735" s="423">
        <v>112405.89034687</v>
      </c>
    </row>
    <row r="736" spans="1:53" x14ac:dyDescent="0.35">
      <c r="A736" t="s">
        <v>142</v>
      </c>
      <c r="B736" t="s">
        <v>155</v>
      </c>
      <c r="C736">
        <v>10</v>
      </c>
      <c r="D736">
        <v>10435.9293570347</v>
      </c>
      <c r="E736">
        <v>1</v>
      </c>
      <c r="F736">
        <v>104359.293570347</v>
      </c>
      <c r="H736">
        <v>10435.9293570347</v>
      </c>
      <c r="I736">
        <v>10435.9293570347</v>
      </c>
      <c r="J736">
        <v>10435.9293570347</v>
      </c>
      <c r="K736">
        <v>10435.9293570347</v>
      </c>
      <c r="L736">
        <v>10435.9293570347</v>
      </c>
      <c r="M736">
        <v>10435.9293570347</v>
      </c>
      <c r="N736">
        <v>10435.9293570347</v>
      </c>
      <c r="O736">
        <v>10435.9293570347</v>
      </c>
      <c r="P736">
        <v>10435.9293570347</v>
      </c>
      <c r="Q736">
        <v>10435.9293570347</v>
      </c>
      <c r="AN736" t="s">
        <v>752</v>
      </c>
      <c r="AO736" t="s">
        <v>1329</v>
      </c>
      <c r="AP736" t="s">
        <v>716</v>
      </c>
      <c r="AQ736" t="s">
        <v>310</v>
      </c>
      <c r="AR736" s="589" t="s">
        <v>155</v>
      </c>
      <c r="AS736" s="591" t="s">
        <v>814</v>
      </c>
      <c r="AT736" s="591" t="s">
        <v>814</v>
      </c>
      <c r="AU736" t="s">
        <v>155</v>
      </c>
      <c r="AV736" t="s">
        <v>142</v>
      </c>
      <c r="AW736" t="s">
        <v>310</v>
      </c>
      <c r="AX736" t="s">
        <v>393</v>
      </c>
      <c r="BA736" s="423">
        <v>104359.293570347</v>
      </c>
    </row>
    <row r="737" spans="1:53" x14ac:dyDescent="0.35">
      <c r="A737" t="s">
        <v>1111</v>
      </c>
      <c r="B737" t="s">
        <v>377</v>
      </c>
      <c r="C737">
        <v>20</v>
      </c>
      <c r="D737">
        <v>8642.8621381186804</v>
      </c>
      <c r="E737">
        <v>1</v>
      </c>
      <c r="F737">
        <v>160691.550263727</v>
      </c>
      <c r="H737">
        <v>8642.8621381186804</v>
      </c>
      <c r="I737">
        <v>8642.8621381186804</v>
      </c>
      <c r="J737">
        <v>8642.8621381186804</v>
      </c>
      <c r="K737">
        <v>8642.8621381186804</v>
      </c>
      <c r="L737">
        <v>8642.8621381186804</v>
      </c>
      <c r="M737">
        <v>8642.8621381186804</v>
      </c>
      <c r="N737">
        <v>8642.8621381186804</v>
      </c>
      <c r="O737">
        <v>8642.8621381186804</v>
      </c>
      <c r="P737">
        <v>8642.8621381186804</v>
      </c>
      <c r="Q737">
        <v>8642.8621381186804</v>
      </c>
      <c r="R737">
        <v>7426.29288825399</v>
      </c>
      <c r="S737">
        <v>7426.29288825399</v>
      </c>
      <c r="T737">
        <v>7426.29288825399</v>
      </c>
      <c r="U737">
        <v>7426.29288825399</v>
      </c>
      <c r="V737">
        <v>7426.29288825399</v>
      </c>
      <c r="W737">
        <v>7426.29288825399</v>
      </c>
      <c r="X737">
        <v>7426.29288825399</v>
      </c>
      <c r="Y737">
        <v>7426.29288825399</v>
      </c>
      <c r="Z737">
        <v>7426.29288825399</v>
      </c>
      <c r="AA737">
        <v>7426.29288825399</v>
      </c>
      <c r="AN737" t="s">
        <v>752</v>
      </c>
      <c r="AO737" t="s">
        <v>1329</v>
      </c>
      <c r="AP737" t="s">
        <v>716</v>
      </c>
      <c r="AQ737" t="s">
        <v>310</v>
      </c>
      <c r="AR737" s="589" t="s">
        <v>156</v>
      </c>
      <c r="AS737" s="591" t="s">
        <v>156</v>
      </c>
      <c r="AT737" s="591" t="s">
        <v>156</v>
      </c>
      <c r="AU737" t="s">
        <v>377</v>
      </c>
      <c r="AV737" t="s">
        <v>142</v>
      </c>
      <c r="AW737" t="s">
        <v>310</v>
      </c>
      <c r="AX737" t="s">
        <v>393</v>
      </c>
      <c r="BA737" s="423">
        <v>160691.550263727</v>
      </c>
    </row>
    <row r="738" spans="1:53" x14ac:dyDescent="0.35">
      <c r="A738" t="s">
        <v>26</v>
      </c>
      <c r="B738" t="s">
        <v>615</v>
      </c>
      <c r="C738">
        <v>5</v>
      </c>
      <c r="D738">
        <v>6451.7759999999998</v>
      </c>
      <c r="E738">
        <v>1</v>
      </c>
      <c r="F738">
        <v>32258.880000000001</v>
      </c>
      <c r="H738">
        <v>6451.7759999999998</v>
      </c>
      <c r="I738">
        <v>6451.7759999999998</v>
      </c>
      <c r="J738">
        <v>6451.7759999999998</v>
      </c>
      <c r="K738">
        <v>6451.7759999999998</v>
      </c>
      <c r="L738">
        <v>6451.7759999999998</v>
      </c>
      <c r="AN738" t="s">
        <v>752</v>
      </c>
      <c r="AO738" t="s">
        <v>1329</v>
      </c>
      <c r="AP738" t="s">
        <v>716</v>
      </c>
      <c r="AQ738" t="s">
        <v>310</v>
      </c>
      <c r="AR738" s="589" t="s">
        <v>615</v>
      </c>
      <c r="AS738" s="591" t="s">
        <v>615</v>
      </c>
      <c r="AT738" s="591" t="s">
        <v>615</v>
      </c>
      <c r="AU738" t="s">
        <v>615</v>
      </c>
      <c r="AV738" t="s">
        <v>26</v>
      </c>
      <c r="AW738" t="s">
        <v>310</v>
      </c>
      <c r="AX738" t="s">
        <v>393</v>
      </c>
      <c r="BA738" s="423">
        <v>32258.880000000001</v>
      </c>
    </row>
    <row r="739" spans="1:53" x14ac:dyDescent="0.35">
      <c r="A739" t="s">
        <v>1171</v>
      </c>
      <c r="B739" t="s">
        <v>1183</v>
      </c>
      <c r="C739">
        <v>14.701558365186701</v>
      </c>
      <c r="D739">
        <v>6305.2870000000003</v>
      </c>
      <c r="E739">
        <v>1</v>
      </c>
      <c r="F739">
        <v>92697.544839752998</v>
      </c>
      <c r="H739">
        <v>6305.2870000000003</v>
      </c>
      <c r="I739">
        <v>6305.2870000000003</v>
      </c>
      <c r="J739">
        <v>6305.2870000000003</v>
      </c>
      <c r="K739">
        <v>6305.2870000000003</v>
      </c>
      <c r="L739">
        <v>6305.2870000000003</v>
      </c>
      <c r="M739">
        <v>6305.2870000000003</v>
      </c>
      <c r="N739">
        <v>6305.2870000000003</v>
      </c>
      <c r="O739">
        <v>6305.2870000000003</v>
      </c>
      <c r="P739">
        <v>6305.2870000000003</v>
      </c>
      <c r="Q739">
        <v>6305.2870000000003</v>
      </c>
      <c r="R739">
        <v>6305.2870000000003</v>
      </c>
      <c r="S739">
        <v>6305.2870000000003</v>
      </c>
      <c r="T739">
        <v>6305.2870000000003</v>
      </c>
      <c r="U739">
        <v>6305.2870000000003</v>
      </c>
      <c r="V739">
        <v>4423.5268397530099</v>
      </c>
      <c r="AN739" t="s">
        <v>752</v>
      </c>
      <c r="AO739" t="s">
        <v>1329</v>
      </c>
      <c r="AP739" t="s">
        <v>716</v>
      </c>
      <c r="AQ739" t="s">
        <v>310</v>
      </c>
      <c r="AR739" s="589" t="s">
        <v>212</v>
      </c>
      <c r="AS739" s="591" t="s">
        <v>212</v>
      </c>
      <c r="AT739" s="591" t="s">
        <v>1340</v>
      </c>
      <c r="AU739" t="s">
        <v>1183</v>
      </c>
      <c r="AV739" t="s">
        <v>24</v>
      </c>
      <c r="AW739" t="s">
        <v>310</v>
      </c>
      <c r="AX739" t="s">
        <v>393</v>
      </c>
      <c r="BA739" s="423">
        <v>92697.544839752998</v>
      </c>
    </row>
    <row r="740" spans="1:53" x14ac:dyDescent="0.35">
      <c r="A740" t="s">
        <v>1171</v>
      </c>
      <c r="B740" t="s">
        <v>1184</v>
      </c>
      <c r="C740">
        <v>9.5858895705521494</v>
      </c>
      <c r="D740">
        <v>5394.84</v>
      </c>
      <c r="E740">
        <v>1</v>
      </c>
      <c r="F740">
        <v>34914.1098665303</v>
      </c>
      <c r="H740">
        <v>5394.84</v>
      </c>
      <c r="I740">
        <v>5394.84</v>
      </c>
      <c r="J740">
        <v>5394.84</v>
      </c>
      <c r="K740">
        <v>3340.8360393319699</v>
      </c>
      <c r="L740">
        <v>2842.3420666666698</v>
      </c>
      <c r="M740">
        <v>2842.3420666666698</v>
      </c>
      <c r="N740">
        <v>2842.3420666666698</v>
      </c>
      <c r="O740">
        <v>2842.3420666666698</v>
      </c>
      <c r="P740">
        <v>2842.3420666666698</v>
      </c>
      <c r="Q740">
        <v>1177.0434938650301</v>
      </c>
      <c r="AN740" t="s">
        <v>752</v>
      </c>
      <c r="AO740" t="s">
        <v>1329</v>
      </c>
      <c r="AP740" t="s">
        <v>716</v>
      </c>
      <c r="AQ740" t="s">
        <v>310</v>
      </c>
      <c r="AS740" s="591" t="s">
        <v>569</v>
      </c>
      <c r="AT740" s="591" t="s">
        <v>1368</v>
      </c>
      <c r="AV740" t="s">
        <v>24</v>
      </c>
      <c r="AW740" t="s">
        <v>310</v>
      </c>
      <c r="AX740" t="s">
        <v>393</v>
      </c>
      <c r="BA740" s="423">
        <v>34914.1098665303</v>
      </c>
    </row>
    <row r="741" spans="1:53" x14ac:dyDescent="0.35">
      <c r="A741" t="s">
        <v>25</v>
      </c>
      <c r="B741" t="s">
        <v>1185</v>
      </c>
      <c r="C741">
        <v>2</v>
      </c>
      <c r="D741">
        <v>5105.0309999999999</v>
      </c>
      <c r="E741">
        <v>1</v>
      </c>
      <c r="F741">
        <v>10210.062</v>
      </c>
      <c r="H741">
        <v>5105.0309999999999</v>
      </c>
      <c r="I741">
        <v>5105.0309999999999</v>
      </c>
      <c r="AN741" t="s">
        <v>752</v>
      </c>
      <c r="AO741" t="s">
        <v>1329</v>
      </c>
      <c r="AP741" t="s">
        <v>716</v>
      </c>
      <c r="AQ741" t="s">
        <v>310</v>
      </c>
      <c r="AR741" s="589" t="s">
        <v>571</v>
      </c>
      <c r="AS741" s="591" t="s">
        <v>571</v>
      </c>
      <c r="AT741" s="591" t="s">
        <v>571</v>
      </c>
      <c r="AU741" t="s">
        <v>1085</v>
      </c>
      <c r="AV741" t="s">
        <v>25</v>
      </c>
      <c r="AW741" t="s">
        <v>310</v>
      </c>
      <c r="AX741" t="s">
        <v>393</v>
      </c>
      <c r="BA741" s="423">
        <v>10210.062</v>
      </c>
    </row>
    <row r="742" spans="1:53" x14ac:dyDescent="0.35">
      <c r="A742" t="s">
        <v>954</v>
      </c>
      <c r="B742" t="s">
        <v>1186</v>
      </c>
      <c r="C742">
        <v>7</v>
      </c>
      <c r="D742">
        <v>5032.116</v>
      </c>
      <c r="E742">
        <v>1</v>
      </c>
      <c r="F742">
        <v>35224.811999999998</v>
      </c>
      <c r="H742">
        <v>5032.116</v>
      </c>
      <c r="I742">
        <v>5032.116</v>
      </c>
      <c r="J742">
        <v>5032.116</v>
      </c>
      <c r="K742">
        <v>5032.116</v>
      </c>
      <c r="L742">
        <v>5032.116</v>
      </c>
      <c r="M742">
        <v>5032.116</v>
      </c>
      <c r="N742">
        <v>5032.116</v>
      </c>
      <c r="AN742" t="s">
        <v>752</v>
      </c>
      <c r="AO742" t="s">
        <v>1329</v>
      </c>
      <c r="AP742" t="s">
        <v>716</v>
      </c>
      <c r="AQ742" t="s">
        <v>310</v>
      </c>
      <c r="AR742" s="589" t="s">
        <v>583</v>
      </c>
      <c r="AS742" s="591" t="s">
        <v>583</v>
      </c>
      <c r="AT742" s="591" t="s">
        <v>583</v>
      </c>
      <c r="AU742" t="s">
        <v>583</v>
      </c>
      <c r="AV742" t="s">
        <v>540</v>
      </c>
      <c r="AW742" t="s">
        <v>310</v>
      </c>
      <c r="AX742" t="s">
        <v>393</v>
      </c>
      <c r="BA742" s="423">
        <v>35224.811999999998</v>
      </c>
    </row>
    <row r="743" spans="1:53" x14ac:dyDescent="0.35">
      <c r="A743" t="s">
        <v>1171</v>
      </c>
      <c r="B743" t="s">
        <v>1187</v>
      </c>
      <c r="C743">
        <v>8.4033613445378208</v>
      </c>
      <c r="D743">
        <v>4131.68</v>
      </c>
      <c r="E743">
        <v>1</v>
      </c>
      <c r="F743">
        <v>22225.263999999999</v>
      </c>
      <c r="H743">
        <v>4131.68</v>
      </c>
      <c r="I743">
        <v>4131.68</v>
      </c>
      <c r="J743">
        <v>4131.68</v>
      </c>
      <c r="K743">
        <v>4131.68</v>
      </c>
      <c r="L743">
        <v>4131.68</v>
      </c>
      <c r="M743">
        <v>460.38720000000001</v>
      </c>
      <c r="N743">
        <v>460.38720000000001</v>
      </c>
      <c r="O743">
        <v>460.38720000000001</v>
      </c>
      <c r="P743">
        <v>185.70240000000001</v>
      </c>
      <c r="AN743" t="s">
        <v>752</v>
      </c>
      <c r="AO743" t="s">
        <v>1329</v>
      </c>
      <c r="AP743" t="s">
        <v>716</v>
      </c>
      <c r="AQ743" t="s">
        <v>310</v>
      </c>
      <c r="AS743" s="591" t="s">
        <v>569</v>
      </c>
      <c r="AT743" s="591" t="s">
        <v>1343</v>
      </c>
      <c r="AV743" t="s">
        <v>24</v>
      </c>
      <c r="AW743" t="s">
        <v>310</v>
      </c>
      <c r="AX743" t="s">
        <v>393</v>
      </c>
      <c r="BA743" s="423">
        <v>22225.263999999999</v>
      </c>
    </row>
    <row r="744" spans="1:53" x14ac:dyDescent="0.35">
      <c r="A744" t="s">
        <v>25</v>
      </c>
      <c r="B744" t="s">
        <v>813</v>
      </c>
      <c r="C744">
        <v>8</v>
      </c>
      <c r="D744">
        <v>3679.5763810520002</v>
      </c>
      <c r="E744">
        <v>1</v>
      </c>
      <c r="F744">
        <v>29436.611048416002</v>
      </c>
      <c r="H744">
        <v>3679.5763810520002</v>
      </c>
      <c r="I744">
        <v>3679.5763810520002</v>
      </c>
      <c r="J744">
        <v>3679.5763810520002</v>
      </c>
      <c r="K744">
        <v>3679.5763810520002</v>
      </c>
      <c r="L744">
        <v>3679.5763810520002</v>
      </c>
      <c r="M744">
        <v>3679.5763810520002</v>
      </c>
      <c r="N744">
        <v>3679.5763810520002</v>
      </c>
      <c r="O744">
        <v>3679.5763810520002</v>
      </c>
      <c r="AN744" t="s">
        <v>752</v>
      </c>
      <c r="AO744" t="s">
        <v>1329</v>
      </c>
      <c r="AP744" t="s">
        <v>716</v>
      </c>
      <c r="AQ744" t="s">
        <v>310</v>
      </c>
      <c r="AR744" s="589" t="s">
        <v>571</v>
      </c>
      <c r="AS744" s="591" t="s">
        <v>571</v>
      </c>
      <c r="AT744" s="591" t="s">
        <v>571</v>
      </c>
      <c r="AU744" t="s">
        <v>813</v>
      </c>
      <c r="AV744" t="s">
        <v>25</v>
      </c>
      <c r="AW744" t="s">
        <v>310</v>
      </c>
      <c r="AX744" t="s">
        <v>393</v>
      </c>
      <c r="BA744" s="423">
        <v>29436.611048416002</v>
      </c>
    </row>
    <row r="745" spans="1:53" x14ac:dyDescent="0.35">
      <c r="A745" t="s">
        <v>1178</v>
      </c>
      <c r="B745" t="s">
        <v>1187</v>
      </c>
      <c r="C745">
        <v>10</v>
      </c>
      <c r="D745">
        <v>2939.5845242400001</v>
      </c>
      <c r="E745">
        <v>1</v>
      </c>
      <c r="F745">
        <v>16586.007842039999</v>
      </c>
      <c r="H745">
        <v>2939.5845242400001</v>
      </c>
      <c r="I745">
        <v>2939.5845242400001</v>
      </c>
      <c r="J745">
        <v>2939.5845242400001</v>
      </c>
      <c r="K745">
        <v>2939.5845242400001</v>
      </c>
      <c r="L745">
        <v>2939.5845242400001</v>
      </c>
      <c r="M745">
        <v>377.61704416800001</v>
      </c>
      <c r="N745">
        <v>377.61704416800001</v>
      </c>
      <c r="O745">
        <v>377.61704416800001</v>
      </c>
      <c r="P745">
        <v>377.61704416800001</v>
      </c>
      <c r="Q745">
        <v>377.61704416800001</v>
      </c>
      <c r="AN745" t="s">
        <v>752</v>
      </c>
      <c r="AO745" t="s">
        <v>1329</v>
      </c>
      <c r="AP745" t="s">
        <v>716</v>
      </c>
      <c r="AQ745" t="s">
        <v>310</v>
      </c>
      <c r="AS745" s="591" t="s">
        <v>569</v>
      </c>
      <c r="AT745" s="591" t="s">
        <v>1343</v>
      </c>
      <c r="AV745" t="s">
        <v>24</v>
      </c>
      <c r="AW745" t="s">
        <v>310</v>
      </c>
      <c r="AX745" t="s">
        <v>393</v>
      </c>
      <c r="BA745" s="423">
        <v>16586.007842039999</v>
      </c>
    </row>
    <row r="746" spans="1:53" x14ac:dyDescent="0.35">
      <c r="A746" t="s">
        <v>25</v>
      </c>
      <c r="B746" t="s">
        <v>1188</v>
      </c>
      <c r="C746">
        <v>12</v>
      </c>
      <c r="D746">
        <v>2641.5094339622601</v>
      </c>
      <c r="E746">
        <v>1</v>
      </c>
      <c r="F746">
        <v>31698.113207547201</v>
      </c>
      <c r="H746">
        <v>2641.5094339622601</v>
      </c>
      <c r="I746">
        <v>2641.5094339622601</v>
      </c>
      <c r="J746">
        <v>2641.5094339622601</v>
      </c>
      <c r="K746">
        <v>2641.5094339622601</v>
      </c>
      <c r="L746">
        <v>2641.5094339622601</v>
      </c>
      <c r="M746">
        <v>2641.5094339622601</v>
      </c>
      <c r="N746">
        <v>2641.5094339622601</v>
      </c>
      <c r="O746">
        <v>2641.5094339622601</v>
      </c>
      <c r="P746">
        <v>2641.5094339622601</v>
      </c>
      <c r="Q746">
        <v>2641.5094339622601</v>
      </c>
      <c r="R746">
        <v>2641.5094339622601</v>
      </c>
      <c r="S746">
        <v>2641.5094339622601</v>
      </c>
      <c r="AN746" t="s">
        <v>752</v>
      </c>
      <c r="AO746" t="s">
        <v>1329</v>
      </c>
      <c r="AP746" t="s">
        <v>716</v>
      </c>
      <c r="AQ746" t="s">
        <v>310</v>
      </c>
      <c r="AS746" s="591" t="s">
        <v>580</v>
      </c>
      <c r="AT746" s="591" t="s">
        <v>580</v>
      </c>
      <c r="AV746" t="s">
        <v>25</v>
      </c>
      <c r="AW746" t="s">
        <v>310</v>
      </c>
      <c r="AX746" t="s">
        <v>393</v>
      </c>
      <c r="BA746" s="423">
        <v>31698.113207547201</v>
      </c>
    </row>
    <row r="747" spans="1:53" x14ac:dyDescent="0.35">
      <c r="A747" t="s">
        <v>25</v>
      </c>
      <c r="B747" t="s">
        <v>1189</v>
      </c>
      <c r="C747">
        <v>15</v>
      </c>
      <c r="D747">
        <v>1872</v>
      </c>
      <c r="E747">
        <v>1</v>
      </c>
      <c r="F747">
        <v>28080</v>
      </c>
      <c r="H747">
        <v>1872</v>
      </c>
      <c r="I747">
        <v>1872</v>
      </c>
      <c r="J747">
        <v>1872</v>
      </c>
      <c r="K747">
        <v>1872</v>
      </c>
      <c r="L747">
        <v>1872</v>
      </c>
      <c r="M747">
        <v>1872</v>
      </c>
      <c r="N747">
        <v>1872</v>
      </c>
      <c r="O747">
        <v>1872</v>
      </c>
      <c r="P747">
        <v>1872</v>
      </c>
      <c r="Q747">
        <v>1872</v>
      </c>
      <c r="R747">
        <v>1872</v>
      </c>
      <c r="S747">
        <v>1872</v>
      </c>
      <c r="T747">
        <v>1872</v>
      </c>
      <c r="U747">
        <v>1872</v>
      </c>
      <c r="V747">
        <v>1872</v>
      </c>
      <c r="AN747" t="s">
        <v>752</v>
      </c>
      <c r="AO747" t="s">
        <v>1329</v>
      </c>
      <c r="AP747" t="s">
        <v>716</v>
      </c>
      <c r="AQ747" t="s">
        <v>310</v>
      </c>
      <c r="AR747" s="589" t="s">
        <v>951</v>
      </c>
      <c r="AS747" s="591" t="s">
        <v>951</v>
      </c>
      <c r="AT747" s="591" t="s">
        <v>951</v>
      </c>
      <c r="AU747" t="s">
        <v>1189</v>
      </c>
      <c r="AV747" t="s">
        <v>25</v>
      </c>
      <c r="AW747" t="s">
        <v>310</v>
      </c>
      <c r="AX747" t="s">
        <v>393</v>
      </c>
      <c r="BA747" s="423">
        <v>28080</v>
      </c>
    </row>
    <row r="748" spans="1:53" x14ac:dyDescent="0.35">
      <c r="A748" t="s">
        <v>25</v>
      </c>
      <c r="B748" t="s">
        <v>1190</v>
      </c>
      <c r="C748">
        <v>12</v>
      </c>
      <c r="D748">
        <v>1512</v>
      </c>
      <c r="E748">
        <v>1</v>
      </c>
      <c r="F748">
        <v>18144</v>
      </c>
      <c r="H748">
        <v>1512</v>
      </c>
      <c r="I748">
        <v>1512</v>
      </c>
      <c r="J748">
        <v>1512</v>
      </c>
      <c r="K748">
        <v>1512</v>
      </c>
      <c r="L748">
        <v>1512</v>
      </c>
      <c r="M748">
        <v>1512</v>
      </c>
      <c r="N748">
        <v>1512</v>
      </c>
      <c r="O748">
        <v>1512</v>
      </c>
      <c r="P748">
        <v>1512</v>
      </c>
      <c r="Q748">
        <v>1512</v>
      </c>
      <c r="R748">
        <v>1512</v>
      </c>
      <c r="S748">
        <v>1512</v>
      </c>
      <c r="AN748" t="s">
        <v>752</v>
      </c>
      <c r="AO748" t="s">
        <v>1329</v>
      </c>
      <c r="AP748" t="s">
        <v>716</v>
      </c>
      <c r="AQ748" t="s">
        <v>310</v>
      </c>
      <c r="AS748" s="591" t="s">
        <v>580</v>
      </c>
      <c r="AT748" s="591" t="s">
        <v>580</v>
      </c>
      <c r="AV748" t="s">
        <v>25</v>
      </c>
      <c r="AW748" t="s">
        <v>310</v>
      </c>
      <c r="AX748" t="s">
        <v>393</v>
      </c>
      <c r="BA748" s="423">
        <v>18144</v>
      </c>
    </row>
    <row r="749" spans="1:53" x14ac:dyDescent="0.35">
      <c r="A749" t="s">
        <v>25</v>
      </c>
      <c r="B749" t="s">
        <v>1191</v>
      </c>
      <c r="C749">
        <v>15</v>
      </c>
      <c r="D749">
        <v>1340.06795698925</v>
      </c>
      <c r="E749">
        <v>1</v>
      </c>
      <c r="F749">
        <v>20101.0193548387</v>
      </c>
      <c r="H749">
        <v>1340.06795698925</v>
      </c>
      <c r="I749">
        <v>1340.06795698925</v>
      </c>
      <c r="J749">
        <v>1340.06795698925</v>
      </c>
      <c r="K749">
        <v>1340.06795698925</v>
      </c>
      <c r="L749">
        <v>1340.06795698925</v>
      </c>
      <c r="M749">
        <v>1340.06795698925</v>
      </c>
      <c r="N749">
        <v>1340.06795698925</v>
      </c>
      <c r="O749">
        <v>1340.06795698925</v>
      </c>
      <c r="P749">
        <v>1340.06795698925</v>
      </c>
      <c r="Q749">
        <v>1340.06795698925</v>
      </c>
      <c r="R749">
        <v>1340.06795698925</v>
      </c>
      <c r="S749">
        <v>1340.06795698925</v>
      </c>
      <c r="T749">
        <v>1340.06795698925</v>
      </c>
      <c r="U749">
        <v>1340.06795698925</v>
      </c>
      <c r="V749">
        <v>1340.06795698925</v>
      </c>
      <c r="AN749" t="s">
        <v>752</v>
      </c>
      <c r="AO749" t="s">
        <v>1329</v>
      </c>
      <c r="AP749" t="s">
        <v>716</v>
      </c>
      <c r="AQ749" t="s">
        <v>310</v>
      </c>
      <c r="AR749" s="589" t="s">
        <v>762</v>
      </c>
      <c r="AS749" s="591" t="s">
        <v>762</v>
      </c>
      <c r="AT749" s="591" t="s">
        <v>762</v>
      </c>
      <c r="AU749" t="s">
        <v>1191</v>
      </c>
      <c r="AV749" t="s">
        <v>25</v>
      </c>
      <c r="AW749" t="s">
        <v>310</v>
      </c>
      <c r="AX749" t="s">
        <v>393</v>
      </c>
      <c r="BA749" s="423">
        <v>20101.0193548387</v>
      </c>
    </row>
    <row r="750" spans="1:53" x14ac:dyDescent="0.35">
      <c r="A750" t="s">
        <v>1171</v>
      </c>
      <c r="B750" t="s">
        <v>1192</v>
      </c>
      <c r="C750">
        <v>5.7038558065252101</v>
      </c>
      <c r="D750">
        <v>852.19600000000003</v>
      </c>
      <c r="E750">
        <v>1</v>
      </c>
      <c r="F750">
        <v>4860.8031028975602</v>
      </c>
      <c r="H750">
        <v>852.19600000000003</v>
      </c>
      <c r="I750">
        <v>852.19600000000003</v>
      </c>
      <c r="J750">
        <v>852.19600000000003</v>
      </c>
      <c r="K750">
        <v>852.19600000000003</v>
      </c>
      <c r="L750">
        <v>852.19600000000003</v>
      </c>
      <c r="M750">
        <v>599.82310289755901</v>
      </c>
      <c r="AN750" t="s">
        <v>752</v>
      </c>
      <c r="AO750" t="s">
        <v>1329</v>
      </c>
      <c r="AP750" t="s">
        <v>716</v>
      </c>
      <c r="AQ750" t="s">
        <v>310</v>
      </c>
      <c r="AS750" s="591" t="s">
        <v>569</v>
      </c>
      <c r="AT750" s="591" t="s">
        <v>1368</v>
      </c>
      <c r="AV750" t="s">
        <v>24</v>
      </c>
      <c r="AW750" t="s">
        <v>310</v>
      </c>
      <c r="AX750" t="s">
        <v>393</v>
      </c>
      <c r="BA750" s="423">
        <v>4860.8031028975602</v>
      </c>
    </row>
    <row r="751" spans="1:53" x14ac:dyDescent="0.35">
      <c r="A751" t="s">
        <v>1171</v>
      </c>
      <c r="B751" t="s">
        <v>771</v>
      </c>
      <c r="C751">
        <v>8</v>
      </c>
      <c r="D751">
        <v>676.79477759999997</v>
      </c>
      <c r="E751">
        <v>1</v>
      </c>
      <c r="F751">
        <v>5414.3582207999998</v>
      </c>
      <c r="H751">
        <v>676.79477759999997</v>
      </c>
      <c r="I751">
        <v>676.79477759999997</v>
      </c>
      <c r="J751">
        <v>676.79477759999997</v>
      </c>
      <c r="K751">
        <v>676.79477759999997</v>
      </c>
      <c r="L751">
        <v>676.79477759999997</v>
      </c>
      <c r="M751">
        <v>676.79477759999997</v>
      </c>
      <c r="N751">
        <v>676.79477759999997</v>
      </c>
      <c r="O751">
        <v>676.79477759999997</v>
      </c>
      <c r="AN751" t="s">
        <v>752</v>
      </c>
      <c r="AO751" t="s">
        <v>1329</v>
      </c>
      <c r="AP751" t="s">
        <v>716</v>
      </c>
      <c r="AQ751" t="s">
        <v>310</v>
      </c>
      <c r="AR751" s="589" t="s">
        <v>573</v>
      </c>
      <c r="AS751" s="591" t="s">
        <v>573</v>
      </c>
      <c r="AT751" s="591" t="s">
        <v>573</v>
      </c>
      <c r="AU751" t="s">
        <v>771</v>
      </c>
      <c r="AV751" t="s">
        <v>24</v>
      </c>
      <c r="AW751" t="s">
        <v>310</v>
      </c>
      <c r="AX751" t="s">
        <v>393</v>
      </c>
      <c r="BA751" s="423">
        <v>5414.3582207999998</v>
      </c>
    </row>
    <row r="752" spans="1:53" x14ac:dyDescent="0.35">
      <c r="A752" t="s">
        <v>25</v>
      </c>
      <c r="B752" t="s">
        <v>602</v>
      </c>
      <c r="C752">
        <v>11</v>
      </c>
      <c r="D752">
        <v>70.460283712000006</v>
      </c>
      <c r="E752">
        <v>1</v>
      </c>
      <c r="F752">
        <v>775.06312083199998</v>
      </c>
      <c r="H752">
        <v>70.460283712000006</v>
      </c>
      <c r="I752">
        <v>70.460283712000006</v>
      </c>
      <c r="J752">
        <v>70.460283712000006</v>
      </c>
      <c r="K752">
        <v>70.460283712000006</v>
      </c>
      <c r="L752">
        <v>70.460283712000006</v>
      </c>
      <c r="M752">
        <v>70.460283712000006</v>
      </c>
      <c r="N752">
        <v>70.460283712000006</v>
      </c>
      <c r="O752">
        <v>70.460283712000006</v>
      </c>
      <c r="P752">
        <v>70.460283712000006</v>
      </c>
      <c r="Q752">
        <v>70.460283712000006</v>
      </c>
      <c r="R752">
        <v>70.460283712000006</v>
      </c>
      <c r="AN752" t="s">
        <v>752</v>
      </c>
      <c r="AO752" t="s">
        <v>1329</v>
      </c>
      <c r="AP752" t="s">
        <v>716</v>
      </c>
      <c r="AQ752" t="s">
        <v>310</v>
      </c>
      <c r="AR752" s="589" t="s">
        <v>602</v>
      </c>
      <c r="AS752" s="591" t="s">
        <v>602</v>
      </c>
      <c r="AT752" s="591" t="s">
        <v>602</v>
      </c>
      <c r="AU752" t="s">
        <v>602</v>
      </c>
      <c r="AV752" t="s">
        <v>25</v>
      </c>
      <c r="AW752" t="s">
        <v>310</v>
      </c>
      <c r="AX752" t="s">
        <v>393</v>
      </c>
      <c r="BA752" s="423">
        <v>775.06312083199998</v>
      </c>
    </row>
    <row r="753" spans="1:53" x14ac:dyDescent="0.35">
      <c r="A753" t="s">
        <v>142</v>
      </c>
      <c r="B753" t="s">
        <v>1193</v>
      </c>
      <c r="C753">
        <v>10</v>
      </c>
      <c r="D753">
        <v>1664502.4457914301</v>
      </c>
      <c r="E753">
        <v>1</v>
      </c>
      <c r="F753">
        <v>16645024.4579143</v>
      </c>
      <c r="H753">
        <v>1664502.4457914301</v>
      </c>
      <c r="I753">
        <v>1664502.4457914301</v>
      </c>
      <c r="J753">
        <v>1664502.4457914301</v>
      </c>
      <c r="K753">
        <v>1664502.4457914301</v>
      </c>
      <c r="L753">
        <v>1664502.4457914301</v>
      </c>
      <c r="M753">
        <v>1664502.4457914301</v>
      </c>
      <c r="N753">
        <v>1664502.4457914301</v>
      </c>
      <c r="O753">
        <v>1664502.4457914301</v>
      </c>
      <c r="P753">
        <v>1664502.4457914301</v>
      </c>
      <c r="Q753">
        <v>1664502.4457914301</v>
      </c>
      <c r="AN753" t="s">
        <v>752</v>
      </c>
      <c r="AO753" t="s">
        <v>1330</v>
      </c>
      <c r="AP753" t="s">
        <v>440</v>
      </c>
      <c r="AQ753" t="s">
        <v>114</v>
      </c>
      <c r="AR753" s="589" t="s">
        <v>595</v>
      </c>
      <c r="AS753" s="591" t="s">
        <v>595</v>
      </c>
      <c r="AT753" s="591" t="s">
        <v>595</v>
      </c>
      <c r="AU753" t="s">
        <v>595</v>
      </c>
      <c r="AV753" t="s">
        <v>142</v>
      </c>
      <c r="AW753" t="s">
        <v>114</v>
      </c>
      <c r="AX753" t="s">
        <v>393</v>
      </c>
      <c r="BA753" s="423">
        <v>16645024.4579143</v>
      </c>
    </row>
    <row r="754" spans="1:53" x14ac:dyDescent="0.35">
      <c r="A754" t="s">
        <v>142</v>
      </c>
      <c r="B754" t="s">
        <v>1194</v>
      </c>
      <c r="C754">
        <v>10</v>
      </c>
      <c r="D754">
        <v>1047546.92870649</v>
      </c>
      <c r="E754">
        <v>1</v>
      </c>
      <c r="F754">
        <v>10475469.287064901</v>
      </c>
      <c r="H754">
        <v>1047546.92870649</v>
      </c>
      <c r="I754">
        <v>1047546.92870649</v>
      </c>
      <c r="J754">
        <v>1047546.92870649</v>
      </c>
      <c r="K754">
        <v>1047546.92870649</v>
      </c>
      <c r="L754">
        <v>1047546.92870649</v>
      </c>
      <c r="M754">
        <v>1047546.92870649</v>
      </c>
      <c r="N754">
        <v>1047546.92870649</v>
      </c>
      <c r="O754">
        <v>1047546.92870649</v>
      </c>
      <c r="P754">
        <v>1047546.92870649</v>
      </c>
      <c r="Q754">
        <v>1047546.92870649</v>
      </c>
      <c r="AN754" t="s">
        <v>752</v>
      </c>
      <c r="AO754" t="s">
        <v>1330</v>
      </c>
      <c r="AP754" t="s">
        <v>440</v>
      </c>
      <c r="AQ754" t="s">
        <v>114</v>
      </c>
      <c r="AR754" s="589" t="s">
        <v>595</v>
      </c>
      <c r="AS754" s="591" t="s">
        <v>595</v>
      </c>
      <c r="AT754" s="591" t="s">
        <v>595</v>
      </c>
      <c r="AU754" t="s">
        <v>595</v>
      </c>
      <c r="AV754" t="s">
        <v>142</v>
      </c>
      <c r="AW754" t="s">
        <v>114</v>
      </c>
      <c r="AX754" t="s">
        <v>393</v>
      </c>
      <c r="BA754" s="423">
        <v>10475469.287064901</v>
      </c>
    </row>
    <row r="755" spans="1:53" x14ac:dyDescent="0.35">
      <c r="A755" t="s">
        <v>142</v>
      </c>
      <c r="B755" t="s">
        <v>1195</v>
      </c>
      <c r="C755">
        <v>10</v>
      </c>
      <c r="D755">
        <v>1024148.17888492</v>
      </c>
      <c r="E755">
        <v>1</v>
      </c>
      <c r="F755">
        <v>10241481.788849199</v>
      </c>
      <c r="H755">
        <v>1024148.17888492</v>
      </c>
      <c r="I755">
        <v>1024148.17888492</v>
      </c>
      <c r="J755">
        <v>1024148.17888492</v>
      </c>
      <c r="K755">
        <v>1024148.17888492</v>
      </c>
      <c r="L755">
        <v>1024148.17888492</v>
      </c>
      <c r="M755">
        <v>1024148.17888492</v>
      </c>
      <c r="N755">
        <v>1024148.17888492</v>
      </c>
      <c r="O755">
        <v>1024148.17888492</v>
      </c>
      <c r="P755">
        <v>1024148.17888492</v>
      </c>
      <c r="Q755">
        <v>1024148.17888492</v>
      </c>
      <c r="AN755" t="s">
        <v>752</v>
      </c>
      <c r="AO755" t="s">
        <v>1330</v>
      </c>
      <c r="AP755" t="s">
        <v>440</v>
      </c>
      <c r="AQ755" t="s">
        <v>114</v>
      </c>
      <c r="AR755" s="589" t="s">
        <v>155</v>
      </c>
      <c r="AS755" s="591" t="s">
        <v>814</v>
      </c>
      <c r="AT755" s="591" t="s">
        <v>814</v>
      </c>
      <c r="AU755" t="s">
        <v>155</v>
      </c>
      <c r="AV755" t="s">
        <v>142</v>
      </c>
      <c r="AW755" t="s">
        <v>114</v>
      </c>
      <c r="AX755" t="s">
        <v>393</v>
      </c>
      <c r="BA755" s="423">
        <v>10241481.788849199</v>
      </c>
    </row>
    <row r="756" spans="1:53" x14ac:dyDescent="0.35">
      <c r="A756" t="s">
        <v>142</v>
      </c>
      <c r="B756" t="s">
        <v>1196</v>
      </c>
      <c r="C756">
        <v>10</v>
      </c>
      <c r="D756">
        <v>564773.19140113401</v>
      </c>
      <c r="E756">
        <v>1</v>
      </c>
      <c r="F756">
        <v>5647731.9140113303</v>
      </c>
      <c r="H756">
        <v>564773.19140113401</v>
      </c>
      <c r="I756">
        <v>564773.19140113401</v>
      </c>
      <c r="J756">
        <v>564773.19140113401</v>
      </c>
      <c r="K756">
        <v>564773.19140113401</v>
      </c>
      <c r="L756">
        <v>564773.19140113401</v>
      </c>
      <c r="M756">
        <v>564773.19140113401</v>
      </c>
      <c r="N756">
        <v>564773.19140113401</v>
      </c>
      <c r="O756">
        <v>564773.19140113401</v>
      </c>
      <c r="P756">
        <v>564773.19140113401</v>
      </c>
      <c r="Q756">
        <v>564773.19140113401</v>
      </c>
      <c r="AN756" t="s">
        <v>752</v>
      </c>
      <c r="AO756" t="s">
        <v>1330</v>
      </c>
      <c r="AP756" t="s">
        <v>440</v>
      </c>
      <c r="AQ756" t="s">
        <v>114</v>
      </c>
      <c r="AR756" s="589" t="s">
        <v>155</v>
      </c>
      <c r="AS756" s="591" t="s">
        <v>814</v>
      </c>
      <c r="AT756" s="591" t="s">
        <v>814</v>
      </c>
      <c r="AU756" t="s">
        <v>155</v>
      </c>
      <c r="AV756" t="s">
        <v>142</v>
      </c>
      <c r="AW756" t="s">
        <v>114</v>
      </c>
      <c r="AX756" t="s">
        <v>393</v>
      </c>
      <c r="BA756" s="423">
        <v>5647731.9140113303</v>
      </c>
    </row>
    <row r="757" spans="1:53" x14ac:dyDescent="0.35">
      <c r="A757" t="s">
        <v>142</v>
      </c>
      <c r="B757" t="s">
        <v>1197</v>
      </c>
      <c r="C757">
        <v>10</v>
      </c>
      <c r="D757">
        <v>85397.196598353301</v>
      </c>
      <c r="E757">
        <v>1</v>
      </c>
      <c r="F757">
        <v>853971.96598353295</v>
      </c>
      <c r="H757">
        <v>85397.196598353301</v>
      </c>
      <c r="I757">
        <v>85397.196598353301</v>
      </c>
      <c r="J757">
        <v>85397.196598353301</v>
      </c>
      <c r="K757">
        <v>85397.196598353301</v>
      </c>
      <c r="L757">
        <v>85397.196598353301</v>
      </c>
      <c r="M757">
        <v>85397.196598353301</v>
      </c>
      <c r="N757">
        <v>85397.196598353301</v>
      </c>
      <c r="O757">
        <v>85397.196598353301</v>
      </c>
      <c r="P757">
        <v>85397.196598353301</v>
      </c>
      <c r="Q757">
        <v>85397.196598353301</v>
      </c>
      <c r="AN757" t="s">
        <v>752</v>
      </c>
      <c r="AO757" t="s">
        <v>1330</v>
      </c>
      <c r="AP757" t="s">
        <v>440</v>
      </c>
      <c r="AQ757" t="s">
        <v>114</v>
      </c>
      <c r="AR757" s="589" t="s">
        <v>154</v>
      </c>
      <c r="AS757" s="591" t="s">
        <v>814</v>
      </c>
      <c r="AT757" s="591" t="s">
        <v>814</v>
      </c>
      <c r="AU757" t="s">
        <v>154</v>
      </c>
      <c r="AV757" t="s">
        <v>142</v>
      </c>
      <c r="AW757" t="s">
        <v>114</v>
      </c>
      <c r="AX757" t="s">
        <v>393</v>
      </c>
      <c r="BA757" s="423">
        <v>853971.96598353295</v>
      </c>
    </row>
    <row r="758" spans="1:53" x14ac:dyDescent="0.35">
      <c r="A758" t="s">
        <v>142</v>
      </c>
      <c r="B758" t="s">
        <v>1198</v>
      </c>
      <c r="C758">
        <v>10</v>
      </c>
      <c r="D758">
        <v>84250.354657697098</v>
      </c>
      <c r="E758">
        <v>1</v>
      </c>
      <c r="F758">
        <v>842503.54657697096</v>
      </c>
      <c r="H758">
        <v>84250.354657697098</v>
      </c>
      <c r="I758">
        <v>84250.354657697098</v>
      </c>
      <c r="J758">
        <v>84250.354657697098</v>
      </c>
      <c r="K758">
        <v>84250.354657697098</v>
      </c>
      <c r="L758">
        <v>84250.354657697098</v>
      </c>
      <c r="M758">
        <v>84250.354657697098</v>
      </c>
      <c r="N758">
        <v>84250.354657697098</v>
      </c>
      <c r="O758">
        <v>84250.354657697098</v>
      </c>
      <c r="P758">
        <v>84250.354657697098</v>
      </c>
      <c r="Q758">
        <v>84250.354657697098</v>
      </c>
      <c r="AN758" t="s">
        <v>752</v>
      </c>
      <c r="AO758" t="s">
        <v>1330</v>
      </c>
      <c r="AP758" t="s">
        <v>440</v>
      </c>
      <c r="AQ758" t="s">
        <v>114</v>
      </c>
      <c r="AR758" s="589" t="s">
        <v>154</v>
      </c>
      <c r="AS758" s="591" t="s">
        <v>814</v>
      </c>
      <c r="AT758" s="591" t="s">
        <v>814</v>
      </c>
      <c r="AU758" t="s">
        <v>154</v>
      </c>
      <c r="AV758" t="s">
        <v>142</v>
      </c>
      <c r="AW758" t="s">
        <v>114</v>
      </c>
      <c r="AX758" t="s">
        <v>393</v>
      </c>
      <c r="BA758" s="423">
        <v>842503.54657697096</v>
      </c>
    </row>
    <row r="759" spans="1:53" x14ac:dyDescent="0.35">
      <c r="A759" t="s">
        <v>142</v>
      </c>
      <c r="B759" t="s">
        <v>1199</v>
      </c>
      <c r="C759">
        <v>10</v>
      </c>
      <c r="D759">
        <v>85757.522322396995</v>
      </c>
      <c r="E759">
        <v>1</v>
      </c>
      <c r="F759">
        <v>857575.22322397004</v>
      </c>
      <c r="H759">
        <v>85757.522322396995</v>
      </c>
      <c r="I759">
        <v>85757.522322396995</v>
      </c>
      <c r="J759">
        <v>85757.522322396995</v>
      </c>
      <c r="K759">
        <v>85757.522322396995</v>
      </c>
      <c r="L759">
        <v>85757.522322396995</v>
      </c>
      <c r="M759">
        <v>85757.522322396995</v>
      </c>
      <c r="N759">
        <v>85757.522322396995</v>
      </c>
      <c r="O759">
        <v>85757.522322396995</v>
      </c>
      <c r="P759">
        <v>85757.522322396995</v>
      </c>
      <c r="Q759">
        <v>85757.522322396995</v>
      </c>
      <c r="AN759" t="s">
        <v>752</v>
      </c>
      <c r="AO759" t="s">
        <v>1330</v>
      </c>
      <c r="AP759" t="s">
        <v>440</v>
      </c>
      <c r="AQ759" t="s">
        <v>114</v>
      </c>
      <c r="AR759" s="589" t="s">
        <v>154</v>
      </c>
      <c r="AS759" s="591" t="s">
        <v>814</v>
      </c>
      <c r="AT759" s="591" t="s">
        <v>814</v>
      </c>
      <c r="AU759" t="s">
        <v>154</v>
      </c>
      <c r="AV759" t="s">
        <v>142</v>
      </c>
      <c r="AW759" t="s">
        <v>114</v>
      </c>
      <c r="AX759" t="s">
        <v>393</v>
      </c>
      <c r="BA759" s="423">
        <v>857575.22322397004</v>
      </c>
    </row>
    <row r="760" spans="1:53" x14ac:dyDescent="0.35">
      <c r="A760" t="s">
        <v>142</v>
      </c>
      <c r="B760" t="s">
        <v>1200</v>
      </c>
      <c r="C760">
        <v>10</v>
      </c>
      <c r="D760">
        <v>68048.363377370799</v>
      </c>
      <c r="E760">
        <v>1</v>
      </c>
      <c r="F760">
        <v>680483.63377370802</v>
      </c>
      <c r="H760">
        <v>68048.363377370799</v>
      </c>
      <c r="I760">
        <v>68048.363377370799</v>
      </c>
      <c r="J760">
        <v>68048.363377370799</v>
      </c>
      <c r="K760">
        <v>68048.363377370799</v>
      </c>
      <c r="L760">
        <v>68048.363377370799</v>
      </c>
      <c r="M760">
        <v>68048.363377370799</v>
      </c>
      <c r="N760">
        <v>68048.363377370799</v>
      </c>
      <c r="O760">
        <v>68048.363377370799</v>
      </c>
      <c r="P760">
        <v>68048.363377370799</v>
      </c>
      <c r="Q760">
        <v>68048.363377370799</v>
      </c>
      <c r="AN760" t="s">
        <v>752</v>
      </c>
      <c r="AO760" t="s">
        <v>1330</v>
      </c>
      <c r="AP760" t="s">
        <v>440</v>
      </c>
      <c r="AQ760" t="s">
        <v>114</v>
      </c>
      <c r="AR760" s="589" t="s">
        <v>154</v>
      </c>
      <c r="AS760" s="591" t="s">
        <v>814</v>
      </c>
      <c r="AT760" s="591" t="s">
        <v>814</v>
      </c>
      <c r="AU760" t="s">
        <v>154</v>
      </c>
      <c r="AV760" t="s">
        <v>142</v>
      </c>
      <c r="AW760" t="s">
        <v>114</v>
      </c>
      <c r="AX760" t="s">
        <v>393</v>
      </c>
      <c r="BA760" s="423">
        <v>680483.63377370802</v>
      </c>
    </row>
    <row r="761" spans="1:53" x14ac:dyDescent="0.35">
      <c r="A761" t="s">
        <v>24</v>
      </c>
      <c r="B761" t="s">
        <v>1201</v>
      </c>
      <c r="C761">
        <v>10</v>
      </c>
      <c r="D761">
        <v>864971.15620261698</v>
      </c>
      <c r="E761">
        <v>0.84</v>
      </c>
      <c r="F761">
        <v>3275013.1776937302</v>
      </c>
      <c r="H761">
        <v>726575.77121019899</v>
      </c>
      <c r="I761">
        <v>726575.77121019899</v>
      </c>
      <c r="J761">
        <v>227732.704409167</v>
      </c>
      <c r="K761">
        <v>227732.704409167</v>
      </c>
      <c r="L761">
        <v>227732.704409167</v>
      </c>
      <c r="M761">
        <v>227732.704409167</v>
      </c>
      <c r="N761">
        <v>227732.704409167</v>
      </c>
      <c r="O761">
        <v>227732.704409167</v>
      </c>
      <c r="P761">
        <v>227732.704409167</v>
      </c>
      <c r="Q761">
        <v>227732.704409167</v>
      </c>
      <c r="AN761" t="s">
        <v>752</v>
      </c>
      <c r="AO761" t="s">
        <v>1330</v>
      </c>
      <c r="AP761" t="s">
        <v>440</v>
      </c>
      <c r="AQ761" t="s">
        <v>114</v>
      </c>
      <c r="AR761" s="589" t="s">
        <v>569</v>
      </c>
      <c r="AS761" s="591" t="s">
        <v>569</v>
      </c>
      <c r="AT761" s="591" t="s">
        <v>1341</v>
      </c>
      <c r="AU761" t="s">
        <v>1202</v>
      </c>
      <c r="AV761" t="s">
        <v>24</v>
      </c>
      <c r="AW761" t="s">
        <v>114</v>
      </c>
      <c r="AX761" t="s">
        <v>393</v>
      </c>
      <c r="BA761" s="423">
        <v>3898825.2115401551</v>
      </c>
    </row>
    <row r="762" spans="1:53" x14ac:dyDescent="0.35">
      <c r="A762" t="s">
        <v>24</v>
      </c>
      <c r="B762" t="s">
        <v>1203</v>
      </c>
      <c r="C762">
        <v>10</v>
      </c>
      <c r="D762">
        <v>377469.855635126</v>
      </c>
      <c r="E762">
        <v>0.84</v>
      </c>
      <c r="F762">
        <v>1429202.28324655</v>
      </c>
      <c r="H762">
        <v>317074.67873350601</v>
      </c>
      <c r="I762">
        <v>317074.67873350601</v>
      </c>
      <c r="J762">
        <v>99381.615722442293</v>
      </c>
      <c r="K762">
        <v>99381.615722442293</v>
      </c>
      <c r="L762">
        <v>99381.615722442293</v>
      </c>
      <c r="M762">
        <v>99381.615722442293</v>
      </c>
      <c r="N762">
        <v>99381.615722442293</v>
      </c>
      <c r="O762">
        <v>99381.615722442293</v>
      </c>
      <c r="P762">
        <v>99381.615722442293</v>
      </c>
      <c r="Q762">
        <v>99381.615722442293</v>
      </c>
      <c r="AN762" t="s">
        <v>752</v>
      </c>
      <c r="AO762" t="s">
        <v>1330</v>
      </c>
      <c r="AP762" t="s">
        <v>440</v>
      </c>
      <c r="AQ762" t="s">
        <v>114</v>
      </c>
      <c r="AR762" s="589" t="s">
        <v>569</v>
      </c>
      <c r="AS762" s="591" t="s">
        <v>569</v>
      </c>
      <c r="AT762" s="591" t="s">
        <v>1341</v>
      </c>
      <c r="AU762" t="s">
        <v>1202</v>
      </c>
      <c r="AV762" t="s">
        <v>24</v>
      </c>
      <c r="AW762" t="s">
        <v>114</v>
      </c>
      <c r="AX762" t="s">
        <v>393</v>
      </c>
      <c r="BA762" s="423">
        <v>1701431.2895792262</v>
      </c>
    </row>
    <row r="763" spans="1:53" x14ac:dyDescent="0.35">
      <c r="A763" t="s">
        <v>24</v>
      </c>
      <c r="B763" t="s">
        <v>1204</v>
      </c>
      <c r="C763">
        <v>10</v>
      </c>
      <c r="D763">
        <v>725986.85267324897</v>
      </c>
      <c r="E763">
        <v>0.84</v>
      </c>
      <c r="F763">
        <v>2748781.2654649201</v>
      </c>
      <c r="H763">
        <v>609828.956245529</v>
      </c>
      <c r="I763">
        <v>609828.956245529</v>
      </c>
      <c r="J763">
        <v>191140.41912173299</v>
      </c>
      <c r="K763">
        <v>191140.41912173299</v>
      </c>
      <c r="L763">
        <v>191140.41912173299</v>
      </c>
      <c r="M763">
        <v>191140.41912173299</v>
      </c>
      <c r="N763">
        <v>191140.41912173299</v>
      </c>
      <c r="O763">
        <v>191140.41912173299</v>
      </c>
      <c r="P763">
        <v>191140.41912173299</v>
      </c>
      <c r="Q763">
        <v>191140.41912173299</v>
      </c>
      <c r="AN763" t="s">
        <v>752</v>
      </c>
      <c r="AO763" t="s">
        <v>1330</v>
      </c>
      <c r="AP763" t="s">
        <v>440</v>
      </c>
      <c r="AQ763" t="s">
        <v>114</v>
      </c>
      <c r="AR763" s="589" t="s">
        <v>569</v>
      </c>
      <c r="AS763" s="591" t="s">
        <v>569</v>
      </c>
      <c r="AT763" s="591" t="s">
        <v>1341</v>
      </c>
      <c r="AU763" t="s">
        <v>1202</v>
      </c>
      <c r="AV763" t="s">
        <v>24</v>
      </c>
      <c r="AW763" t="s">
        <v>114</v>
      </c>
      <c r="AX763" t="s">
        <v>393</v>
      </c>
      <c r="BA763" s="423">
        <v>3272358.6493630004</v>
      </c>
    </row>
    <row r="764" spans="1:53" x14ac:dyDescent="0.35">
      <c r="A764" t="s">
        <v>24</v>
      </c>
      <c r="B764" t="s">
        <v>1205</v>
      </c>
      <c r="C764">
        <v>10</v>
      </c>
      <c r="D764">
        <v>301113.876398155</v>
      </c>
      <c r="E764">
        <v>0.84</v>
      </c>
      <c r="F764">
        <v>1140098.0323087201</v>
      </c>
      <c r="H764">
        <v>252935.65617445001</v>
      </c>
      <c r="I764">
        <v>252935.65617445001</v>
      </c>
      <c r="J764">
        <v>79278.339994976894</v>
      </c>
      <c r="K764">
        <v>79278.339994976894</v>
      </c>
      <c r="L764">
        <v>79278.339994976894</v>
      </c>
      <c r="M764">
        <v>79278.339994976894</v>
      </c>
      <c r="N764">
        <v>79278.339994976894</v>
      </c>
      <c r="O764">
        <v>79278.339994976894</v>
      </c>
      <c r="P764">
        <v>79278.339994976894</v>
      </c>
      <c r="Q764">
        <v>79278.339994976894</v>
      </c>
      <c r="AN764" t="s">
        <v>752</v>
      </c>
      <c r="AO764" t="s">
        <v>1330</v>
      </c>
      <c r="AP764" t="s">
        <v>440</v>
      </c>
      <c r="AQ764" t="s">
        <v>114</v>
      </c>
      <c r="AR764" s="589" t="s">
        <v>569</v>
      </c>
      <c r="AS764" s="591" t="s">
        <v>569</v>
      </c>
      <c r="AT764" s="591" t="s">
        <v>1341</v>
      </c>
      <c r="AU764" t="s">
        <v>1202</v>
      </c>
      <c r="AV764" t="s">
        <v>24</v>
      </c>
      <c r="AW764" t="s">
        <v>114</v>
      </c>
      <c r="AX764" t="s">
        <v>393</v>
      </c>
      <c r="BA764" s="423">
        <v>1357259.5622722858</v>
      </c>
    </row>
    <row r="765" spans="1:53" x14ac:dyDescent="0.35">
      <c r="A765" t="s">
        <v>24</v>
      </c>
      <c r="B765" t="s">
        <v>1206</v>
      </c>
      <c r="C765">
        <v>10</v>
      </c>
      <c r="D765">
        <v>629290.50347631599</v>
      </c>
      <c r="E765">
        <v>0.84</v>
      </c>
      <c r="F765">
        <v>2382662.9092816701</v>
      </c>
      <c r="H765">
        <v>528604.02292010502</v>
      </c>
      <c r="I765">
        <v>528604.02292010502</v>
      </c>
      <c r="J765">
        <v>165681.85793018201</v>
      </c>
      <c r="K765">
        <v>165681.85793018201</v>
      </c>
      <c r="L765">
        <v>165681.85793018201</v>
      </c>
      <c r="M765">
        <v>165681.85793018201</v>
      </c>
      <c r="N765">
        <v>165681.85793018201</v>
      </c>
      <c r="O765">
        <v>165681.85793018201</v>
      </c>
      <c r="P765">
        <v>165681.85793018201</v>
      </c>
      <c r="Q765">
        <v>165681.85793018201</v>
      </c>
      <c r="AN765" t="s">
        <v>752</v>
      </c>
      <c r="AO765" t="s">
        <v>1330</v>
      </c>
      <c r="AP765" t="s">
        <v>440</v>
      </c>
      <c r="AQ765" t="s">
        <v>114</v>
      </c>
      <c r="AR765" s="589" t="s">
        <v>569</v>
      </c>
      <c r="AS765" s="591" t="s">
        <v>569</v>
      </c>
      <c r="AT765" s="591" t="s">
        <v>1341</v>
      </c>
      <c r="AU765" t="s">
        <v>1202</v>
      </c>
      <c r="AV765" t="s">
        <v>24</v>
      </c>
      <c r="AW765" t="s">
        <v>114</v>
      </c>
      <c r="AX765" t="s">
        <v>393</v>
      </c>
      <c r="BA765" s="423">
        <v>2836503.4634305597</v>
      </c>
    </row>
    <row r="766" spans="1:53" x14ac:dyDescent="0.35">
      <c r="A766" t="s">
        <v>24</v>
      </c>
      <c r="B766" t="s">
        <v>1207</v>
      </c>
      <c r="C766">
        <v>10</v>
      </c>
      <c r="D766">
        <v>252295.34394535</v>
      </c>
      <c r="E766">
        <v>0.84</v>
      </c>
      <c r="F766">
        <v>955257.95301576704</v>
      </c>
      <c r="H766">
        <v>211928.088914094</v>
      </c>
      <c r="I766">
        <v>211928.088914094</v>
      </c>
      <c r="J766">
        <v>66425.2218984473</v>
      </c>
      <c r="K766">
        <v>66425.2218984473</v>
      </c>
      <c r="L766">
        <v>66425.2218984473</v>
      </c>
      <c r="M766">
        <v>66425.2218984473</v>
      </c>
      <c r="N766">
        <v>66425.2218984473</v>
      </c>
      <c r="O766">
        <v>66425.2218984473</v>
      </c>
      <c r="P766">
        <v>66425.2218984473</v>
      </c>
      <c r="Q766">
        <v>66425.2218984473</v>
      </c>
      <c r="AN766" t="s">
        <v>752</v>
      </c>
      <c r="AO766" t="s">
        <v>1330</v>
      </c>
      <c r="AP766" t="s">
        <v>440</v>
      </c>
      <c r="AQ766" t="s">
        <v>114</v>
      </c>
      <c r="AR766" s="589" t="s">
        <v>569</v>
      </c>
      <c r="AS766" s="591" t="s">
        <v>569</v>
      </c>
      <c r="AT766" s="591" t="s">
        <v>1341</v>
      </c>
      <c r="AU766" t="s">
        <v>1202</v>
      </c>
      <c r="AV766" t="s">
        <v>24</v>
      </c>
      <c r="AW766" t="s">
        <v>114</v>
      </c>
      <c r="AX766" t="s">
        <v>393</v>
      </c>
      <c r="BA766" s="423">
        <v>1137211.8488282941</v>
      </c>
    </row>
    <row r="767" spans="1:53" x14ac:dyDescent="0.35">
      <c r="A767" t="s">
        <v>142</v>
      </c>
      <c r="B767" t="s">
        <v>1208</v>
      </c>
      <c r="C767">
        <v>2</v>
      </c>
      <c r="D767">
        <v>19881.287356978799</v>
      </c>
      <c r="E767">
        <v>1</v>
      </c>
      <c r="F767">
        <v>39762.574713957598</v>
      </c>
      <c r="H767">
        <v>19881.287356978799</v>
      </c>
      <c r="I767">
        <v>19881.287356978799</v>
      </c>
      <c r="AN767" t="s">
        <v>752</v>
      </c>
      <c r="AO767" t="s">
        <v>1330</v>
      </c>
      <c r="AP767" t="s">
        <v>440</v>
      </c>
      <c r="AQ767" t="s">
        <v>114</v>
      </c>
      <c r="AR767" s="589" t="s">
        <v>968</v>
      </c>
      <c r="AS767" s="591" t="s">
        <v>968</v>
      </c>
      <c r="AT767" s="591" t="s">
        <v>968</v>
      </c>
      <c r="AU767" t="s">
        <v>1208</v>
      </c>
      <c r="AV767" t="s">
        <v>142</v>
      </c>
      <c r="AW767" t="s">
        <v>114</v>
      </c>
      <c r="AX767" t="s">
        <v>393</v>
      </c>
      <c r="BA767" s="423">
        <v>39762.574713957598</v>
      </c>
    </row>
    <row r="768" spans="1:53" x14ac:dyDescent="0.35">
      <c r="A768" t="s">
        <v>142</v>
      </c>
      <c r="B768" t="s">
        <v>1209</v>
      </c>
      <c r="C768">
        <v>2</v>
      </c>
      <c r="D768">
        <v>15293.033738683</v>
      </c>
      <c r="E768">
        <v>1</v>
      </c>
      <c r="F768">
        <v>30586.067477365901</v>
      </c>
      <c r="H768">
        <v>15293.033738683</v>
      </c>
      <c r="I768">
        <v>15293.033738683</v>
      </c>
      <c r="AN768" t="s">
        <v>752</v>
      </c>
      <c r="AO768" t="s">
        <v>1330</v>
      </c>
      <c r="AP768" t="s">
        <v>440</v>
      </c>
      <c r="AQ768" t="s">
        <v>114</v>
      </c>
      <c r="AR768" s="589" t="s">
        <v>968</v>
      </c>
      <c r="AS768" s="591" t="s">
        <v>968</v>
      </c>
      <c r="AT768" s="591" t="s">
        <v>968</v>
      </c>
      <c r="AU768" t="s">
        <v>1209</v>
      </c>
      <c r="AV768" t="s">
        <v>142</v>
      </c>
      <c r="AW768" t="s">
        <v>114</v>
      </c>
      <c r="AX768" t="s">
        <v>393</v>
      </c>
      <c r="BA768" s="423">
        <v>30586.067477365901</v>
      </c>
    </row>
    <row r="769" spans="1:53" x14ac:dyDescent="0.35">
      <c r="A769" t="s">
        <v>142</v>
      </c>
      <c r="B769" t="s">
        <v>1210</v>
      </c>
      <c r="C769">
        <v>2</v>
      </c>
      <c r="D769">
        <v>298572.84691071999</v>
      </c>
      <c r="E769">
        <v>1</v>
      </c>
      <c r="F769">
        <v>597145.69382143905</v>
      </c>
      <c r="H769">
        <v>298572.84691071999</v>
      </c>
      <c r="I769">
        <v>298572.84691071999</v>
      </c>
      <c r="AN769" t="s">
        <v>752</v>
      </c>
      <c r="AO769" t="s">
        <v>1330</v>
      </c>
      <c r="AP769" t="s">
        <v>440</v>
      </c>
      <c r="AQ769" t="s">
        <v>114</v>
      </c>
      <c r="AR769" s="589" t="s">
        <v>612</v>
      </c>
      <c r="AS769" s="591" t="s">
        <v>612</v>
      </c>
      <c r="AT769" s="591" t="s">
        <v>612</v>
      </c>
      <c r="AU769" t="s">
        <v>612</v>
      </c>
      <c r="AV769" t="s">
        <v>142</v>
      </c>
      <c r="AW769" t="s">
        <v>114</v>
      </c>
      <c r="AX769" t="s">
        <v>393</v>
      </c>
      <c r="BA769" s="423">
        <v>597145.69382143905</v>
      </c>
    </row>
    <row r="770" spans="1:53" x14ac:dyDescent="0.35">
      <c r="A770" t="s">
        <v>142</v>
      </c>
      <c r="B770" t="s">
        <v>1210</v>
      </c>
      <c r="C770">
        <v>2</v>
      </c>
      <c r="D770">
        <v>93843.7934780949</v>
      </c>
      <c r="E770">
        <v>1</v>
      </c>
      <c r="F770">
        <v>187687.58695619</v>
      </c>
      <c r="H770">
        <v>93843.7934780949</v>
      </c>
      <c r="I770">
        <v>93843.7934780949</v>
      </c>
      <c r="AN770" t="s">
        <v>752</v>
      </c>
      <c r="AO770" t="s">
        <v>1330</v>
      </c>
      <c r="AP770" t="s">
        <v>440</v>
      </c>
      <c r="AQ770" t="s">
        <v>114</v>
      </c>
      <c r="AR770" s="589" t="s">
        <v>612</v>
      </c>
      <c r="AS770" s="591" t="s">
        <v>612</v>
      </c>
      <c r="AT770" s="591" t="s">
        <v>612</v>
      </c>
      <c r="AU770" t="s">
        <v>612</v>
      </c>
      <c r="AV770" t="s">
        <v>142</v>
      </c>
      <c r="AW770" t="s">
        <v>114</v>
      </c>
      <c r="AX770" t="s">
        <v>393</v>
      </c>
      <c r="BA770" s="423">
        <v>187687.58695619</v>
      </c>
    </row>
    <row r="771" spans="1:53" x14ac:dyDescent="0.35">
      <c r="A771" t="s">
        <v>72</v>
      </c>
      <c r="B771" t="s">
        <v>1211</v>
      </c>
      <c r="C771">
        <v>9.8000000000000007</v>
      </c>
      <c r="D771">
        <v>1512720.5957241601</v>
      </c>
      <c r="E771">
        <v>1</v>
      </c>
      <c r="F771">
        <v>6576027.6570599703</v>
      </c>
      <c r="H771">
        <v>1512720.5957241601</v>
      </c>
      <c r="I771">
        <v>1512720.5957241601</v>
      </c>
      <c r="J771">
        <v>443823.30820145499</v>
      </c>
      <c r="K771">
        <v>443823.30820145499</v>
      </c>
      <c r="L771">
        <v>443823.30820145499</v>
      </c>
      <c r="M771">
        <v>443823.30820145499</v>
      </c>
      <c r="N771">
        <v>443823.30820145499</v>
      </c>
      <c r="O771">
        <v>443823.30820145499</v>
      </c>
      <c r="P771">
        <v>443823.30820145499</v>
      </c>
      <c r="Q771">
        <v>443823.30820145499</v>
      </c>
      <c r="AN771" t="s">
        <v>752</v>
      </c>
      <c r="AO771" t="s">
        <v>1330</v>
      </c>
      <c r="AP771" t="s">
        <v>440</v>
      </c>
      <c r="AQ771" t="s">
        <v>114</v>
      </c>
      <c r="AR771" s="589" t="s">
        <v>574</v>
      </c>
      <c r="AS771" s="591" t="s">
        <v>1344</v>
      </c>
      <c r="AT771" s="591" t="s">
        <v>1344</v>
      </c>
      <c r="AU771" t="s">
        <v>1344</v>
      </c>
      <c r="AV771" t="s">
        <v>24</v>
      </c>
      <c r="AW771" t="s">
        <v>114</v>
      </c>
      <c r="AX771" t="s">
        <v>393</v>
      </c>
      <c r="BA771" s="423">
        <v>6576027.6570599703</v>
      </c>
    </row>
    <row r="772" spans="1:53" x14ac:dyDescent="0.35">
      <c r="A772" t="s">
        <v>25</v>
      </c>
      <c r="B772" t="s">
        <v>1007</v>
      </c>
      <c r="C772">
        <v>25</v>
      </c>
      <c r="D772">
        <v>2973733.98</v>
      </c>
      <c r="E772">
        <v>29.31</v>
      </c>
      <c r="F772">
        <v>74343349.5</v>
      </c>
      <c r="H772">
        <v>2973733.98</v>
      </c>
      <c r="I772">
        <v>2973733.98</v>
      </c>
      <c r="J772">
        <v>2973733.98</v>
      </c>
      <c r="K772">
        <v>2973733.98</v>
      </c>
      <c r="L772">
        <v>2973733.98</v>
      </c>
      <c r="M772">
        <v>2973733.98</v>
      </c>
      <c r="N772">
        <v>2973733.98</v>
      </c>
      <c r="O772">
        <v>2973733.98</v>
      </c>
      <c r="P772">
        <v>2973733.98</v>
      </c>
      <c r="Q772">
        <v>2973733.98</v>
      </c>
      <c r="R772">
        <v>2973733.98</v>
      </c>
      <c r="S772">
        <v>2973733.98</v>
      </c>
      <c r="T772">
        <v>2973733.98</v>
      </c>
      <c r="U772">
        <v>2973733.98</v>
      </c>
      <c r="V772">
        <v>2973733.98</v>
      </c>
      <c r="W772">
        <v>2973733.98</v>
      </c>
      <c r="X772">
        <v>2973733.98</v>
      </c>
      <c r="Y772">
        <v>2973733.98</v>
      </c>
      <c r="Z772">
        <v>2973733.98</v>
      </c>
      <c r="AA772">
        <v>2973733.98</v>
      </c>
      <c r="AB772">
        <v>2973733.98</v>
      </c>
      <c r="AC772">
        <v>2973733.98</v>
      </c>
      <c r="AD772">
        <v>2973733.98</v>
      </c>
      <c r="AE772">
        <v>2973733.98</v>
      </c>
      <c r="AF772">
        <v>2973733.98</v>
      </c>
      <c r="AN772" t="s">
        <v>1217</v>
      </c>
      <c r="AO772" t="s">
        <v>1325</v>
      </c>
      <c r="AP772" t="s">
        <v>713</v>
      </c>
      <c r="AQ772" t="s">
        <v>310</v>
      </c>
      <c r="AR772" s="589" t="s">
        <v>995</v>
      </c>
      <c r="AS772" s="591" t="s">
        <v>995</v>
      </c>
      <c r="AT772" s="591" t="s">
        <v>995</v>
      </c>
      <c r="AU772" t="s">
        <v>1007</v>
      </c>
      <c r="AV772" t="s">
        <v>25</v>
      </c>
      <c r="AW772" t="s">
        <v>310</v>
      </c>
      <c r="AX772" t="s">
        <v>392</v>
      </c>
      <c r="AY772" t="s">
        <v>310</v>
      </c>
      <c r="AZ772">
        <v>1</v>
      </c>
      <c r="BA772" s="423">
        <v>2536450</v>
      </c>
    </row>
    <row r="773" spans="1:53" x14ac:dyDescent="0.35">
      <c r="A773" t="s">
        <v>25</v>
      </c>
      <c r="B773" t="s">
        <v>682</v>
      </c>
      <c r="C773">
        <v>25</v>
      </c>
      <c r="D773">
        <v>26682.241110839699</v>
      </c>
      <c r="E773">
        <v>29.31</v>
      </c>
      <c r="F773">
        <v>581690.639579401</v>
      </c>
      <c r="H773">
        <v>26682.241110839699</v>
      </c>
      <c r="I773">
        <v>26682.241110839699</v>
      </c>
      <c r="J773">
        <v>26682.241110839699</v>
      </c>
      <c r="K773">
        <v>26682.241110839699</v>
      </c>
      <c r="L773">
        <v>26682.241110839699</v>
      </c>
      <c r="M773">
        <v>26682.241110839699</v>
      </c>
      <c r="N773">
        <v>26682.241110839699</v>
      </c>
      <c r="O773">
        <v>26682.241110839699</v>
      </c>
      <c r="P773">
        <v>21660.747687804898</v>
      </c>
      <c r="Q773">
        <v>21660.747687804898</v>
      </c>
      <c r="R773">
        <v>21660.747687804898</v>
      </c>
      <c r="S773">
        <v>21660.747687804898</v>
      </c>
      <c r="T773">
        <v>21660.747687804898</v>
      </c>
      <c r="U773">
        <v>21660.747687804898</v>
      </c>
      <c r="V773">
        <v>21660.747687804898</v>
      </c>
      <c r="W773">
        <v>21660.747687804898</v>
      </c>
      <c r="X773">
        <v>21660.747687804898</v>
      </c>
      <c r="Y773">
        <v>21660.747687804898</v>
      </c>
      <c r="Z773">
        <v>21660.747687804898</v>
      </c>
      <c r="AA773">
        <v>21660.747687804898</v>
      </c>
      <c r="AB773">
        <v>21660.747687804898</v>
      </c>
      <c r="AC773">
        <v>21660.747687804898</v>
      </c>
      <c r="AD773">
        <v>21660.747687804898</v>
      </c>
      <c r="AE773">
        <v>21660.747687804898</v>
      </c>
      <c r="AF773">
        <v>21660.747687804898</v>
      </c>
      <c r="AN773" t="s">
        <v>1217</v>
      </c>
      <c r="AO773" t="s">
        <v>1307</v>
      </c>
      <c r="AP773" t="s">
        <v>715</v>
      </c>
      <c r="AQ773" t="s">
        <v>310</v>
      </c>
      <c r="AR773" s="589" t="s">
        <v>995</v>
      </c>
      <c r="AS773" s="591" t="s">
        <v>995</v>
      </c>
      <c r="AT773" s="591" t="s">
        <v>995</v>
      </c>
      <c r="AU773" t="s">
        <v>682</v>
      </c>
      <c r="AV773" t="s">
        <v>25</v>
      </c>
      <c r="AW773" t="s">
        <v>310</v>
      </c>
      <c r="AX773" t="s">
        <v>392</v>
      </c>
      <c r="AY773" t="s">
        <v>310</v>
      </c>
      <c r="AZ773">
        <v>1</v>
      </c>
      <c r="BA773" s="423">
        <v>19846.149422702183</v>
      </c>
    </row>
    <row r="774" spans="1:53" x14ac:dyDescent="0.35">
      <c r="A774" t="s">
        <v>25</v>
      </c>
      <c r="B774" t="s">
        <v>956</v>
      </c>
      <c r="C774">
        <v>20</v>
      </c>
      <c r="D774">
        <v>248062.72648621001</v>
      </c>
      <c r="E774">
        <v>29.31</v>
      </c>
      <c r="F774">
        <v>4750482.2784614004</v>
      </c>
      <c r="H774">
        <v>248062.72648621001</v>
      </c>
      <c r="I774">
        <v>248062.72648621001</v>
      </c>
      <c r="J774">
        <v>248062.72648621001</v>
      </c>
      <c r="K774">
        <v>248062.72648621001</v>
      </c>
      <c r="L774">
        <v>248062.72648621001</v>
      </c>
      <c r="M774">
        <v>248062.72648621001</v>
      </c>
      <c r="N774">
        <v>248062.72648621001</v>
      </c>
      <c r="O774">
        <v>248062.72648621001</v>
      </c>
      <c r="P774">
        <v>248062.72648621001</v>
      </c>
      <c r="Q774">
        <v>248062.72648621001</v>
      </c>
      <c r="R774">
        <v>226985.50135993</v>
      </c>
      <c r="S774">
        <v>226985.50135993</v>
      </c>
      <c r="T774">
        <v>226985.50135993</v>
      </c>
      <c r="U774">
        <v>226985.50135993</v>
      </c>
      <c r="V774">
        <v>226985.50135993</v>
      </c>
      <c r="W774">
        <v>226985.50135993</v>
      </c>
      <c r="X774">
        <v>226985.50135993</v>
      </c>
      <c r="Y774">
        <v>226985.50135993</v>
      </c>
      <c r="Z774">
        <v>226985.50135993</v>
      </c>
      <c r="AA774">
        <v>226985.50135993</v>
      </c>
      <c r="AN774" t="s">
        <v>1217</v>
      </c>
      <c r="AO774" t="s">
        <v>1297</v>
      </c>
      <c r="AP774" t="s">
        <v>711</v>
      </c>
      <c r="AQ774" t="s">
        <v>310</v>
      </c>
      <c r="AR774" s="589" t="s">
        <v>956</v>
      </c>
      <c r="AS774" s="591" t="s">
        <v>956</v>
      </c>
      <c r="AT774" s="591" t="s">
        <v>956</v>
      </c>
      <c r="AU774" t="s">
        <v>956</v>
      </c>
      <c r="AV774" t="s">
        <v>25</v>
      </c>
      <c r="AW774" t="s">
        <v>310</v>
      </c>
      <c r="AX774" t="s">
        <v>392</v>
      </c>
      <c r="AY774" t="s">
        <v>310</v>
      </c>
      <c r="AZ774">
        <v>1</v>
      </c>
      <c r="BA774" s="423">
        <v>162077.18452614811</v>
      </c>
    </row>
    <row r="775" spans="1:53" x14ac:dyDescent="0.35">
      <c r="A775" t="s">
        <v>541</v>
      </c>
      <c r="B775" t="s">
        <v>608</v>
      </c>
      <c r="C775">
        <v>20</v>
      </c>
      <c r="D775">
        <v>74534.075002212703</v>
      </c>
      <c r="E775">
        <v>29.31</v>
      </c>
      <c r="F775">
        <v>1446837.9265135401</v>
      </c>
      <c r="H775">
        <v>74534.075002212703</v>
      </c>
      <c r="I775">
        <v>74534.075002212703</v>
      </c>
      <c r="J775">
        <v>74534.075002212703</v>
      </c>
      <c r="K775">
        <v>74534.075002212703</v>
      </c>
      <c r="L775">
        <v>74534.075002212703</v>
      </c>
      <c r="M775">
        <v>74534.075002212703</v>
      </c>
      <c r="N775">
        <v>74534.075002212703</v>
      </c>
      <c r="O775">
        <v>74534.075002212703</v>
      </c>
      <c r="P775">
        <v>74534.075002212703</v>
      </c>
      <c r="Q775">
        <v>74534.075002212703</v>
      </c>
      <c r="R775">
        <v>70149.717649141196</v>
      </c>
      <c r="S775">
        <v>70149.717649141196</v>
      </c>
      <c r="T775">
        <v>70149.717649141196</v>
      </c>
      <c r="U775">
        <v>70149.717649141196</v>
      </c>
      <c r="V775">
        <v>70149.717649141196</v>
      </c>
      <c r="W775">
        <v>70149.717649141196</v>
      </c>
      <c r="X775">
        <v>70149.717649141196</v>
      </c>
      <c r="Y775">
        <v>70149.717649141196</v>
      </c>
      <c r="Z775">
        <v>70149.717649141196</v>
      </c>
      <c r="AA775">
        <v>70149.717649141196</v>
      </c>
      <c r="AN775" t="s">
        <v>1217</v>
      </c>
      <c r="AO775" t="s">
        <v>1297</v>
      </c>
      <c r="AP775" t="s">
        <v>711</v>
      </c>
      <c r="AQ775" t="s">
        <v>310</v>
      </c>
      <c r="AR775" s="589" t="s">
        <v>608</v>
      </c>
      <c r="AS775" s="591" t="s">
        <v>608</v>
      </c>
      <c r="AT775" s="591" t="s">
        <v>608</v>
      </c>
      <c r="AU775" t="s">
        <v>608</v>
      </c>
      <c r="AV775" t="s">
        <v>541</v>
      </c>
      <c r="AW775" t="s">
        <v>310</v>
      </c>
      <c r="AX775" t="s">
        <v>392</v>
      </c>
      <c r="AY775" t="s">
        <v>310</v>
      </c>
      <c r="AZ775">
        <v>1</v>
      </c>
      <c r="BA775" s="423">
        <v>49363.286472655753</v>
      </c>
    </row>
    <row r="776" spans="1:53" x14ac:dyDescent="0.35">
      <c r="A776" t="s">
        <v>541</v>
      </c>
      <c r="B776" t="s">
        <v>967</v>
      </c>
      <c r="C776">
        <v>20</v>
      </c>
      <c r="D776">
        <v>1493.6100261324</v>
      </c>
      <c r="E776">
        <v>29.31</v>
      </c>
      <c r="F776">
        <v>28993.606389629</v>
      </c>
      <c r="H776">
        <v>1493.6100261324</v>
      </c>
      <c r="I776">
        <v>1493.6100261324</v>
      </c>
      <c r="J776">
        <v>1493.6100261324</v>
      </c>
      <c r="K776">
        <v>1493.6100261324</v>
      </c>
      <c r="L776">
        <v>1493.6100261324</v>
      </c>
      <c r="M776">
        <v>1493.6100261324</v>
      </c>
      <c r="N776">
        <v>1493.6100261324</v>
      </c>
      <c r="O776">
        <v>1493.6100261324</v>
      </c>
      <c r="P776">
        <v>1493.6100261324</v>
      </c>
      <c r="Q776">
        <v>1493.6100261324</v>
      </c>
      <c r="R776">
        <v>1405.7506128304999</v>
      </c>
      <c r="S776">
        <v>1405.7506128304999</v>
      </c>
      <c r="T776">
        <v>1405.7506128304999</v>
      </c>
      <c r="U776">
        <v>1405.7506128304999</v>
      </c>
      <c r="V776">
        <v>1405.7506128304999</v>
      </c>
      <c r="W776">
        <v>1405.7506128304999</v>
      </c>
      <c r="X776">
        <v>1405.7506128304999</v>
      </c>
      <c r="Y776">
        <v>1405.7506128304999</v>
      </c>
      <c r="Z776">
        <v>1405.7506128304999</v>
      </c>
      <c r="AA776">
        <v>1405.7506128304999</v>
      </c>
      <c r="AN776" t="s">
        <v>1217</v>
      </c>
      <c r="AO776" t="s">
        <v>1297</v>
      </c>
      <c r="AP776" t="s">
        <v>711</v>
      </c>
      <c r="AQ776" t="s">
        <v>310</v>
      </c>
      <c r="AR776" s="589" t="s">
        <v>600</v>
      </c>
      <c r="AS776" s="591" t="s">
        <v>600</v>
      </c>
      <c r="AT776" s="591" t="s">
        <v>600</v>
      </c>
      <c r="AU776" t="s">
        <v>967</v>
      </c>
      <c r="AV776" t="s">
        <v>541</v>
      </c>
      <c r="AW776" t="s">
        <v>310</v>
      </c>
      <c r="AX776" t="s">
        <v>392</v>
      </c>
      <c r="AY776" t="s">
        <v>310</v>
      </c>
      <c r="AZ776">
        <v>1</v>
      </c>
      <c r="BA776" s="423">
        <v>989.20526747284202</v>
      </c>
    </row>
    <row r="777" spans="1:53" x14ac:dyDescent="0.35">
      <c r="A777" t="s">
        <v>541</v>
      </c>
      <c r="B777" t="s">
        <v>377</v>
      </c>
      <c r="C777">
        <v>20</v>
      </c>
      <c r="D777">
        <v>1518743.3739491401</v>
      </c>
      <c r="E777">
        <v>29.31</v>
      </c>
      <c r="F777">
        <v>29427756.398701299</v>
      </c>
      <c r="H777">
        <v>1518743.3739491401</v>
      </c>
      <c r="I777">
        <v>1518743.3739491401</v>
      </c>
      <c r="J777">
        <v>1518743.3739491401</v>
      </c>
      <c r="K777">
        <v>1518743.3739491401</v>
      </c>
      <c r="L777">
        <v>1518743.3739491401</v>
      </c>
      <c r="M777">
        <v>1518743.3739491401</v>
      </c>
      <c r="N777">
        <v>1518743.3739491401</v>
      </c>
      <c r="O777">
        <v>1518743.3739491401</v>
      </c>
      <c r="P777">
        <v>1518743.3739491401</v>
      </c>
      <c r="Q777">
        <v>1518743.3739491401</v>
      </c>
      <c r="R777">
        <v>1445346.04894964</v>
      </c>
      <c r="S777">
        <v>1445346.04894964</v>
      </c>
      <c r="T777">
        <v>1445346.04894964</v>
      </c>
      <c r="U777">
        <v>1414897.7874801401</v>
      </c>
      <c r="V777">
        <v>1414897.7874801401</v>
      </c>
      <c r="W777">
        <v>1414897.7874801401</v>
      </c>
      <c r="X777">
        <v>1414897.7874801401</v>
      </c>
      <c r="Y777">
        <v>1414897.7874801401</v>
      </c>
      <c r="Z777">
        <v>1414897.7874801401</v>
      </c>
      <c r="AA777">
        <v>1414897.7874801401</v>
      </c>
      <c r="AN777" t="s">
        <v>1217</v>
      </c>
      <c r="AO777" t="s">
        <v>1298</v>
      </c>
      <c r="AP777" t="s">
        <v>712</v>
      </c>
      <c r="AQ777" t="s">
        <v>310</v>
      </c>
      <c r="AR777" s="589" t="s">
        <v>156</v>
      </c>
      <c r="AS777" s="591" t="s">
        <v>156</v>
      </c>
      <c r="AT777" s="591" t="s">
        <v>156</v>
      </c>
      <c r="AU777" t="s">
        <v>377</v>
      </c>
      <c r="AV777" t="s">
        <v>142</v>
      </c>
      <c r="AW777" t="s">
        <v>310</v>
      </c>
      <c r="AX777" t="s">
        <v>392</v>
      </c>
      <c r="AY777" t="s">
        <v>310</v>
      </c>
      <c r="AZ777">
        <v>1</v>
      </c>
      <c r="BA777" s="423">
        <v>1004017.6185159093</v>
      </c>
    </row>
    <row r="778" spans="1:53" x14ac:dyDescent="0.35">
      <c r="A778" t="s">
        <v>541</v>
      </c>
      <c r="B778" t="s">
        <v>608</v>
      </c>
      <c r="C778">
        <v>20</v>
      </c>
      <c r="D778">
        <v>1816963.7180496</v>
      </c>
      <c r="E778">
        <v>29.31</v>
      </c>
      <c r="F778">
        <v>36339274.360992</v>
      </c>
      <c r="H778">
        <v>1816963.7180496</v>
      </c>
      <c r="I778">
        <v>1816963.7180496</v>
      </c>
      <c r="J778">
        <v>1816963.7180496</v>
      </c>
      <c r="K778">
        <v>1816963.7180496</v>
      </c>
      <c r="L778">
        <v>1816963.7180496</v>
      </c>
      <c r="M778">
        <v>1816963.7180496</v>
      </c>
      <c r="N778">
        <v>1816963.7180496</v>
      </c>
      <c r="O778">
        <v>1816963.7180496</v>
      </c>
      <c r="P778">
        <v>1816963.7180496</v>
      </c>
      <c r="Q778">
        <v>1816963.7180496</v>
      </c>
      <c r="R778">
        <v>1816963.7180496</v>
      </c>
      <c r="S778">
        <v>1816963.7180496</v>
      </c>
      <c r="T778">
        <v>1816963.7180496</v>
      </c>
      <c r="U778">
        <v>1816963.7180496</v>
      </c>
      <c r="V778">
        <v>1816963.7180496</v>
      </c>
      <c r="W778">
        <v>1816963.7180496</v>
      </c>
      <c r="X778">
        <v>1816963.7180496</v>
      </c>
      <c r="Y778">
        <v>1816963.7180496</v>
      </c>
      <c r="Z778">
        <v>1816963.7180496</v>
      </c>
      <c r="AA778">
        <v>1816963.7180496</v>
      </c>
      <c r="AN778" t="s">
        <v>1217</v>
      </c>
      <c r="AO778" t="s">
        <v>1298</v>
      </c>
      <c r="AP778" t="s">
        <v>712</v>
      </c>
      <c r="AQ778" t="s">
        <v>310</v>
      </c>
      <c r="AR778" s="589" t="s">
        <v>608</v>
      </c>
      <c r="AS778" s="591" t="s">
        <v>608</v>
      </c>
      <c r="AT778" s="591" t="s">
        <v>608</v>
      </c>
      <c r="AU778" t="s">
        <v>608</v>
      </c>
      <c r="AV778" t="s">
        <v>541</v>
      </c>
      <c r="AW778" t="s">
        <v>310</v>
      </c>
      <c r="AX778" t="s">
        <v>392</v>
      </c>
      <c r="AY778" t="s">
        <v>310</v>
      </c>
      <c r="AZ778">
        <v>1</v>
      </c>
      <c r="BA778" s="423">
        <v>1239825.1232</v>
      </c>
    </row>
    <row r="779" spans="1:53" x14ac:dyDescent="0.35">
      <c r="A779" t="s">
        <v>25</v>
      </c>
      <c r="B779" t="s">
        <v>994</v>
      </c>
      <c r="C779">
        <v>20</v>
      </c>
      <c r="D779">
        <v>1547264.85617251</v>
      </c>
      <c r="E779">
        <v>29.31</v>
      </c>
      <c r="F779">
        <v>30945297.1234501</v>
      </c>
      <c r="H779">
        <v>1547264.85617251</v>
      </c>
      <c r="I779">
        <v>1547264.85617251</v>
      </c>
      <c r="J779">
        <v>1547264.85617251</v>
      </c>
      <c r="K779">
        <v>1547264.85617251</v>
      </c>
      <c r="L779">
        <v>1547264.85617251</v>
      </c>
      <c r="M779">
        <v>1547264.85617251</v>
      </c>
      <c r="N779">
        <v>1547264.85617251</v>
      </c>
      <c r="O779">
        <v>1547264.85617251</v>
      </c>
      <c r="P779">
        <v>1547264.85617251</v>
      </c>
      <c r="Q779">
        <v>1547264.85617251</v>
      </c>
      <c r="R779">
        <v>1547264.85617251</v>
      </c>
      <c r="S779">
        <v>1547264.85617251</v>
      </c>
      <c r="T779">
        <v>1547264.85617251</v>
      </c>
      <c r="U779">
        <v>1547264.85617251</v>
      </c>
      <c r="V779">
        <v>1547264.85617251</v>
      </c>
      <c r="W779">
        <v>1547264.85617251</v>
      </c>
      <c r="X779">
        <v>1547264.85617251</v>
      </c>
      <c r="Y779">
        <v>1547264.85617251</v>
      </c>
      <c r="Z779">
        <v>1547264.85617251</v>
      </c>
      <c r="AA779">
        <v>1547264.85617251</v>
      </c>
      <c r="AN779" t="s">
        <v>1217</v>
      </c>
      <c r="AO779" t="s">
        <v>1298</v>
      </c>
      <c r="AP779" t="s">
        <v>712</v>
      </c>
      <c r="AQ779" t="s">
        <v>310</v>
      </c>
      <c r="AR779" s="589" t="s">
        <v>995</v>
      </c>
      <c r="AS779" s="591" t="s">
        <v>995</v>
      </c>
      <c r="AT779" s="591" t="s">
        <v>995</v>
      </c>
      <c r="AU779" t="s">
        <v>994</v>
      </c>
      <c r="AV779" t="s">
        <v>25</v>
      </c>
      <c r="AW779" t="s">
        <v>310</v>
      </c>
      <c r="AX779" t="s">
        <v>392</v>
      </c>
      <c r="AY779" t="s">
        <v>310</v>
      </c>
      <c r="AZ779">
        <v>1</v>
      </c>
      <c r="BA779" s="423">
        <v>1055793.1464841387</v>
      </c>
    </row>
    <row r="780" spans="1:53" x14ac:dyDescent="0.35">
      <c r="A780" t="s">
        <v>25</v>
      </c>
      <c r="B780" t="s">
        <v>997</v>
      </c>
      <c r="C780">
        <v>20</v>
      </c>
      <c r="D780">
        <v>575658.57305548806</v>
      </c>
      <c r="E780">
        <v>29.31</v>
      </c>
      <c r="F780">
        <v>11513171.4611098</v>
      </c>
      <c r="H780">
        <v>575658.57305548806</v>
      </c>
      <c r="I780">
        <v>575658.57305548806</v>
      </c>
      <c r="J780">
        <v>575658.57305548806</v>
      </c>
      <c r="K780">
        <v>575658.57305548806</v>
      </c>
      <c r="L780">
        <v>575658.57305548806</v>
      </c>
      <c r="M780">
        <v>575658.57305548806</v>
      </c>
      <c r="N780">
        <v>575658.57305548806</v>
      </c>
      <c r="O780">
        <v>575658.57305548806</v>
      </c>
      <c r="P780">
        <v>575658.57305548806</v>
      </c>
      <c r="Q780">
        <v>575658.57305548806</v>
      </c>
      <c r="R780">
        <v>575658.57305548806</v>
      </c>
      <c r="S780">
        <v>575658.57305548806</v>
      </c>
      <c r="T780">
        <v>575658.57305548806</v>
      </c>
      <c r="U780">
        <v>575658.57305548806</v>
      </c>
      <c r="V780">
        <v>575658.57305548806</v>
      </c>
      <c r="W780">
        <v>575658.57305548806</v>
      </c>
      <c r="X780">
        <v>575658.57305548806</v>
      </c>
      <c r="Y780">
        <v>575658.57305548806</v>
      </c>
      <c r="Z780">
        <v>575658.57305548806</v>
      </c>
      <c r="AA780">
        <v>575658.57305548806</v>
      </c>
      <c r="AN780" t="s">
        <v>1217</v>
      </c>
      <c r="AO780" t="s">
        <v>1298</v>
      </c>
      <c r="AP780" t="s">
        <v>712</v>
      </c>
      <c r="AQ780" t="s">
        <v>310</v>
      </c>
      <c r="AR780" s="589" t="s">
        <v>997</v>
      </c>
      <c r="AS780" s="591" t="s">
        <v>997</v>
      </c>
      <c r="AT780" s="591" t="s">
        <v>997</v>
      </c>
      <c r="AU780" t="s">
        <v>997</v>
      </c>
      <c r="AV780" t="s">
        <v>25</v>
      </c>
      <c r="AW780" t="s">
        <v>310</v>
      </c>
      <c r="AX780" t="s">
        <v>392</v>
      </c>
      <c r="AY780" t="s">
        <v>310</v>
      </c>
      <c r="AZ780">
        <v>1</v>
      </c>
      <c r="BA780" s="423">
        <v>392806.94169600139</v>
      </c>
    </row>
    <row r="781" spans="1:53" x14ac:dyDescent="0.35">
      <c r="A781" t="s">
        <v>25</v>
      </c>
      <c r="B781" t="s">
        <v>998</v>
      </c>
      <c r="C781">
        <v>20</v>
      </c>
      <c r="D781">
        <v>36836.482849114604</v>
      </c>
      <c r="E781">
        <v>29.31</v>
      </c>
      <c r="F781">
        <v>509541.996255367</v>
      </c>
      <c r="H781">
        <v>36836.482849114604</v>
      </c>
      <c r="I781">
        <v>36836.482849114604</v>
      </c>
      <c r="J781">
        <v>36836.482849114604</v>
      </c>
      <c r="K781">
        <v>36836.482849114604</v>
      </c>
      <c r="L781">
        <v>36836.482849114604</v>
      </c>
      <c r="M781">
        <v>36836.482849114604</v>
      </c>
      <c r="N781">
        <v>20608.7927971914</v>
      </c>
      <c r="O781">
        <v>20608.7927971914</v>
      </c>
      <c r="P781">
        <v>20608.7927971914</v>
      </c>
      <c r="Q781">
        <v>20608.7927971914</v>
      </c>
      <c r="R781">
        <v>20608.7927971914</v>
      </c>
      <c r="S781">
        <v>20608.7927971914</v>
      </c>
      <c r="T781">
        <v>20608.7927971914</v>
      </c>
      <c r="U781">
        <v>20608.7927971914</v>
      </c>
      <c r="V781">
        <v>20608.7927971914</v>
      </c>
      <c r="W781">
        <v>20608.7927971914</v>
      </c>
      <c r="X781">
        <v>20608.7927971914</v>
      </c>
      <c r="Y781">
        <v>20608.7927971914</v>
      </c>
      <c r="Z781">
        <v>20608.7927971914</v>
      </c>
      <c r="AA781">
        <v>20608.7927971914</v>
      </c>
      <c r="AN781" t="s">
        <v>1217</v>
      </c>
      <c r="AO781" t="s">
        <v>1298</v>
      </c>
      <c r="AP781" t="s">
        <v>712</v>
      </c>
      <c r="AQ781" t="s">
        <v>310</v>
      </c>
      <c r="AR781" s="589" t="s">
        <v>95</v>
      </c>
      <c r="AS781" s="591" t="s">
        <v>95</v>
      </c>
      <c r="AT781" s="591" t="s">
        <v>95</v>
      </c>
      <c r="AU781" t="s">
        <v>998</v>
      </c>
      <c r="AV781" t="s">
        <v>25</v>
      </c>
      <c r="AW781" t="s">
        <v>310</v>
      </c>
      <c r="AX781" t="s">
        <v>392</v>
      </c>
      <c r="AY781" t="s">
        <v>310</v>
      </c>
      <c r="AZ781">
        <v>1</v>
      </c>
      <c r="BA781" s="423">
        <v>17384.578514342102</v>
      </c>
    </row>
    <row r="782" spans="1:53" x14ac:dyDescent="0.35">
      <c r="A782" t="s">
        <v>25</v>
      </c>
      <c r="B782" t="s">
        <v>1003</v>
      </c>
      <c r="C782">
        <v>20</v>
      </c>
      <c r="D782">
        <v>79125.097795199996</v>
      </c>
      <c r="E782">
        <v>29.31</v>
      </c>
      <c r="F782">
        <v>1582501.955904</v>
      </c>
      <c r="H782">
        <v>79125.097795199996</v>
      </c>
      <c r="I782">
        <v>79125.097795199996</v>
      </c>
      <c r="J782">
        <v>79125.097795199996</v>
      </c>
      <c r="K782">
        <v>79125.097795199996</v>
      </c>
      <c r="L782">
        <v>79125.097795199996</v>
      </c>
      <c r="M782">
        <v>79125.097795199996</v>
      </c>
      <c r="N782">
        <v>79125.097795199996</v>
      </c>
      <c r="O782">
        <v>79125.097795199996</v>
      </c>
      <c r="P782">
        <v>79125.097795199996</v>
      </c>
      <c r="Q782">
        <v>79125.097795199996</v>
      </c>
      <c r="R782">
        <v>79125.097795199996</v>
      </c>
      <c r="S782">
        <v>79125.097795199996</v>
      </c>
      <c r="T782">
        <v>79125.097795199996</v>
      </c>
      <c r="U782">
        <v>79125.097795199996</v>
      </c>
      <c r="V782">
        <v>79125.097795199996</v>
      </c>
      <c r="W782">
        <v>79125.097795199996</v>
      </c>
      <c r="X782">
        <v>79125.097795199996</v>
      </c>
      <c r="Y782">
        <v>79125.097795199996</v>
      </c>
      <c r="Z782">
        <v>79125.097795199996</v>
      </c>
      <c r="AA782">
        <v>79125.097795199996</v>
      </c>
      <c r="AN782" t="s">
        <v>1217</v>
      </c>
      <c r="AO782" t="s">
        <v>1298</v>
      </c>
      <c r="AP782" t="s">
        <v>712</v>
      </c>
      <c r="AQ782" t="s">
        <v>310</v>
      </c>
      <c r="AR782" s="589" t="s">
        <v>1004</v>
      </c>
      <c r="AS782" s="591" t="s">
        <v>1004</v>
      </c>
      <c r="AT782" s="591" t="s">
        <v>1004</v>
      </c>
      <c r="AU782" t="s">
        <v>1003</v>
      </c>
      <c r="AV782" t="s">
        <v>25</v>
      </c>
      <c r="AW782" t="s">
        <v>310</v>
      </c>
      <c r="AX782" t="s">
        <v>392</v>
      </c>
      <c r="AY782" t="s">
        <v>310</v>
      </c>
      <c r="AZ782">
        <v>1</v>
      </c>
      <c r="BA782" s="423">
        <v>53991.878400000001</v>
      </c>
    </row>
    <row r="783" spans="1:53" x14ac:dyDescent="0.35">
      <c r="A783" t="s">
        <v>25</v>
      </c>
      <c r="B783" t="s">
        <v>1008</v>
      </c>
      <c r="C783">
        <v>20</v>
      </c>
      <c r="D783">
        <v>1103331.2223368599</v>
      </c>
      <c r="E783">
        <v>29.31</v>
      </c>
      <c r="F783">
        <v>9123840.9800211303</v>
      </c>
      <c r="H783">
        <v>1103331.2223368599</v>
      </c>
      <c r="I783">
        <v>1103331.2223368599</v>
      </c>
      <c r="J783">
        <v>1103331.2223368599</v>
      </c>
      <c r="K783">
        <v>1103331.2223368599</v>
      </c>
      <c r="L783">
        <v>1103331.2223368599</v>
      </c>
      <c r="M783">
        <v>1103331.2223368599</v>
      </c>
      <c r="N783">
        <v>178846.68900000001</v>
      </c>
      <c r="O783">
        <v>178846.68900000001</v>
      </c>
      <c r="P783">
        <v>178846.68900000001</v>
      </c>
      <c r="Q783">
        <v>178846.68900000001</v>
      </c>
      <c r="R783">
        <v>178846.68900000001</v>
      </c>
      <c r="S783">
        <v>178846.68900000001</v>
      </c>
      <c r="T783">
        <v>178846.68900000001</v>
      </c>
      <c r="U783">
        <v>178846.68900000001</v>
      </c>
      <c r="V783">
        <v>178846.68900000001</v>
      </c>
      <c r="W783">
        <v>178846.68900000001</v>
      </c>
      <c r="X783">
        <v>178846.68900000001</v>
      </c>
      <c r="Y783">
        <v>178846.68900000001</v>
      </c>
      <c r="Z783">
        <v>178846.68900000001</v>
      </c>
      <c r="AA783">
        <v>178846.68900000001</v>
      </c>
      <c r="AN783" t="s">
        <v>1217</v>
      </c>
      <c r="AO783" t="s">
        <v>1325</v>
      </c>
      <c r="AP783" t="s">
        <v>713</v>
      </c>
      <c r="AQ783" t="s">
        <v>310</v>
      </c>
      <c r="AR783" s="589" t="s">
        <v>95</v>
      </c>
      <c r="AS783" s="591" t="s">
        <v>95</v>
      </c>
      <c r="AT783" s="591" t="s">
        <v>95</v>
      </c>
      <c r="AU783" t="s">
        <v>1008</v>
      </c>
      <c r="AV783" t="s">
        <v>25</v>
      </c>
      <c r="AW783" t="s">
        <v>310</v>
      </c>
      <c r="AX783" t="s">
        <v>392</v>
      </c>
      <c r="AY783" t="s">
        <v>310</v>
      </c>
      <c r="AZ783">
        <v>1</v>
      </c>
      <c r="BA783" s="423">
        <v>311287.6485848219</v>
      </c>
    </row>
    <row r="784" spans="1:53" x14ac:dyDescent="0.35">
      <c r="A784" t="s">
        <v>541</v>
      </c>
      <c r="B784" t="s">
        <v>687</v>
      </c>
      <c r="C784">
        <v>20</v>
      </c>
      <c r="D784">
        <v>462980.76</v>
      </c>
      <c r="E784">
        <v>29.31</v>
      </c>
      <c r="F784">
        <v>9259615.1999999993</v>
      </c>
      <c r="H784">
        <v>462980.76</v>
      </c>
      <c r="I784">
        <v>462980.76</v>
      </c>
      <c r="J784">
        <v>462980.76</v>
      </c>
      <c r="K784">
        <v>462980.76</v>
      </c>
      <c r="L784">
        <v>462980.76</v>
      </c>
      <c r="M784">
        <v>462980.76</v>
      </c>
      <c r="N784">
        <v>462980.76</v>
      </c>
      <c r="O784">
        <v>462980.76</v>
      </c>
      <c r="P784">
        <v>462980.76</v>
      </c>
      <c r="Q784">
        <v>462980.76</v>
      </c>
      <c r="R784">
        <v>462980.76</v>
      </c>
      <c r="S784">
        <v>462980.76</v>
      </c>
      <c r="T784">
        <v>462980.76</v>
      </c>
      <c r="U784">
        <v>462980.76</v>
      </c>
      <c r="V784">
        <v>462980.76</v>
      </c>
      <c r="W784">
        <v>462980.76</v>
      </c>
      <c r="X784">
        <v>462980.76</v>
      </c>
      <c r="Y784">
        <v>462980.76</v>
      </c>
      <c r="Z784">
        <v>462980.76</v>
      </c>
      <c r="AA784">
        <v>462980.76</v>
      </c>
      <c r="AN784" t="s">
        <v>1217</v>
      </c>
      <c r="AO784" t="s">
        <v>1325</v>
      </c>
      <c r="AP784" t="s">
        <v>713</v>
      </c>
      <c r="AQ784" t="s">
        <v>310</v>
      </c>
      <c r="AR784" s="589" t="s">
        <v>608</v>
      </c>
      <c r="AS784" s="591" t="s">
        <v>608</v>
      </c>
      <c r="AT784" s="591" t="s">
        <v>608</v>
      </c>
      <c r="AU784" t="s">
        <v>608</v>
      </c>
      <c r="AV784" t="s">
        <v>541</v>
      </c>
      <c r="AW784" t="s">
        <v>310</v>
      </c>
      <c r="AX784" t="s">
        <v>392</v>
      </c>
      <c r="AY784" t="s">
        <v>310</v>
      </c>
      <c r="AZ784">
        <v>1</v>
      </c>
      <c r="BA784" s="423">
        <v>315920</v>
      </c>
    </row>
    <row r="785" spans="1:53" x14ac:dyDescent="0.35">
      <c r="A785" t="s">
        <v>541</v>
      </c>
      <c r="B785" t="s">
        <v>680</v>
      </c>
      <c r="C785">
        <v>20</v>
      </c>
      <c r="D785">
        <v>246809.527881735</v>
      </c>
      <c r="E785">
        <v>29.31</v>
      </c>
      <c r="F785">
        <v>4672119.3488173401</v>
      </c>
      <c r="H785">
        <v>246809.527881735</v>
      </c>
      <c r="I785">
        <v>246809.527881735</v>
      </c>
      <c r="J785">
        <v>246809.527881735</v>
      </c>
      <c r="K785">
        <v>246809.527881735</v>
      </c>
      <c r="L785">
        <v>246809.527881735</v>
      </c>
      <c r="M785">
        <v>246809.527881735</v>
      </c>
      <c r="N785">
        <v>246809.527881735</v>
      </c>
      <c r="O785">
        <v>246809.527881735</v>
      </c>
      <c r="P785">
        <v>246809.527881735</v>
      </c>
      <c r="Q785">
        <v>246809.527881735</v>
      </c>
      <c r="R785">
        <v>220402.40700000001</v>
      </c>
      <c r="S785">
        <v>220402.40700000001</v>
      </c>
      <c r="T785">
        <v>220402.40700000001</v>
      </c>
      <c r="U785">
        <v>220402.40700000001</v>
      </c>
      <c r="V785">
        <v>220402.40700000001</v>
      </c>
      <c r="W785">
        <v>220402.40700000001</v>
      </c>
      <c r="X785">
        <v>220402.40700000001</v>
      </c>
      <c r="Y785">
        <v>220402.40700000001</v>
      </c>
      <c r="Z785">
        <v>220402.40700000001</v>
      </c>
      <c r="AA785">
        <v>220402.40700000001</v>
      </c>
      <c r="AN785" t="s">
        <v>1217</v>
      </c>
      <c r="AO785" t="s">
        <v>1325</v>
      </c>
      <c r="AP785" t="s">
        <v>713</v>
      </c>
      <c r="AQ785" t="s">
        <v>310</v>
      </c>
      <c r="AR785" s="589" t="s">
        <v>600</v>
      </c>
      <c r="AS785" s="591" t="s">
        <v>600</v>
      </c>
      <c r="AT785" s="591" t="s">
        <v>600</v>
      </c>
      <c r="AU785" t="s">
        <v>680</v>
      </c>
      <c r="AV785" t="s">
        <v>541</v>
      </c>
      <c r="AW785" t="s">
        <v>310</v>
      </c>
      <c r="AX785" t="s">
        <v>392</v>
      </c>
      <c r="AY785" t="s">
        <v>310</v>
      </c>
      <c r="AZ785">
        <v>1</v>
      </c>
      <c r="BA785" s="423">
        <v>159403.59429605393</v>
      </c>
    </row>
    <row r="786" spans="1:53" x14ac:dyDescent="0.35">
      <c r="A786" t="s">
        <v>25</v>
      </c>
      <c r="B786" t="s">
        <v>1023</v>
      </c>
      <c r="C786">
        <v>20</v>
      </c>
      <c r="D786">
        <v>46823.016936637097</v>
      </c>
      <c r="E786">
        <v>29.31</v>
      </c>
      <c r="F786">
        <v>936460.33873274305</v>
      </c>
      <c r="H786">
        <v>46823.016936637097</v>
      </c>
      <c r="I786">
        <v>46823.016936637097</v>
      </c>
      <c r="J786">
        <v>46823.016936637097</v>
      </c>
      <c r="K786">
        <v>46823.016936637097</v>
      </c>
      <c r="L786">
        <v>46823.016936637097</v>
      </c>
      <c r="M786">
        <v>46823.016936637097</v>
      </c>
      <c r="N786">
        <v>46823.016936637097</v>
      </c>
      <c r="O786">
        <v>46823.016936637097</v>
      </c>
      <c r="P786">
        <v>46823.016936637097</v>
      </c>
      <c r="Q786">
        <v>46823.016936637097</v>
      </c>
      <c r="R786">
        <v>46823.016936637097</v>
      </c>
      <c r="S786">
        <v>46823.016936637097</v>
      </c>
      <c r="T786">
        <v>46823.016936637097</v>
      </c>
      <c r="U786">
        <v>46823.016936637097</v>
      </c>
      <c r="V786">
        <v>46823.016936637097</v>
      </c>
      <c r="W786">
        <v>46823.016936637097</v>
      </c>
      <c r="X786">
        <v>46823.016936637097</v>
      </c>
      <c r="Y786">
        <v>46823.016936637097</v>
      </c>
      <c r="Z786">
        <v>46823.016936637097</v>
      </c>
      <c r="AA786">
        <v>46823.016936637097</v>
      </c>
      <c r="AN786" t="s">
        <v>1217</v>
      </c>
      <c r="AO786" t="s">
        <v>1325</v>
      </c>
      <c r="AP786" t="s">
        <v>713</v>
      </c>
      <c r="AQ786" t="s">
        <v>310</v>
      </c>
      <c r="AR786" s="589" t="s">
        <v>956</v>
      </c>
      <c r="AS786" s="591" t="s">
        <v>956</v>
      </c>
      <c r="AT786" s="591" t="s">
        <v>956</v>
      </c>
      <c r="AU786" t="s">
        <v>1023</v>
      </c>
      <c r="AV786" t="s">
        <v>25</v>
      </c>
      <c r="AW786" t="s">
        <v>310</v>
      </c>
      <c r="AX786" t="s">
        <v>392</v>
      </c>
      <c r="AY786" t="s">
        <v>310</v>
      </c>
      <c r="AZ786">
        <v>1</v>
      </c>
      <c r="BA786" s="423">
        <v>31950.199206166602</v>
      </c>
    </row>
    <row r="787" spans="1:53" x14ac:dyDescent="0.35">
      <c r="A787" t="s">
        <v>541</v>
      </c>
      <c r="B787" t="s">
        <v>683</v>
      </c>
      <c r="C787">
        <v>20</v>
      </c>
      <c r="D787">
        <v>19442.730730076801</v>
      </c>
      <c r="E787">
        <v>29.31</v>
      </c>
      <c r="F787">
        <v>473522.696200768</v>
      </c>
      <c r="H787">
        <v>19442.730730076801</v>
      </c>
      <c r="I787">
        <v>19442.730730076801</v>
      </c>
      <c r="J787">
        <v>19442.730730076801</v>
      </c>
      <c r="K787">
        <v>19442.730730076801</v>
      </c>
      <c r="L787">
        <v>19442.730730076801</v>
      </c>
      <c r="M787">
        <v>19442.730730076801</v>
      </c>
      <c r="N787">
        <v>19442.730730076801</v>
      </c>
      <c r="O787">
        <v>19442.730730076801</v>
      </c>
      <c r="P787">
        <v>19442.730730076801</v>
      </c>
      <c r="Q787">
        <v>19442.730730076801</v>
      </c>
      <c r="R787">
        <v>27909.53889</v>
      </c>
      <c r="S787">
        <v>27909.53889</v>
      </c>
      <c r="T787">
        <v>27909.53889</v>
      </c>
      <c r="U787">
        <v>27909.53889</v>
      </c>
      <c r="V787">
        <v>27909.53889</v>
      </c>
      <c r="W787">
        <v>27909.53889</v>
      </c>
      <c r="X787">
        <v>27909.53889</v>
      </c>
      <c r="Y787">
        <v>27909.53889</v>
      </c>
      <c r="Z787">
        <v>27909.53889</v>
      </c>
      <c r="AA787">
        <v>27909.53889</v>
      </c>
      <c r="AN787" t="s">
        <v>1217</v>
      </c>
      <c r="AO787" t="s">
        <v>1325</v>
      </c>
      <c r="AP787" t="s">
        <v>713</v>
      </c>
      <c r="AQ787" t="s">
        <v>310</v>
      </c>
      <c r="AR787" s="589" t="s">
        <v>600</v>
      </c>
      <c r="AS787" s="591" t="s">
        <v>600</v>
      </c>
      <c r="AT787" s="591" t="s">
        <v>600</v>
      </c>
      <c r="AU787" t="s">
        <v>1022</v>
      </c>
      <c r="AV787" t="s">
        <v>541</v>
      </c>
      <c r="AW787" t="s">
        <v>310</v>
      </c>
      <c r="AX787" t="s">
        <v>392</v>
      </c>
      <c r="AY787" t="s">
        <v>310</v>
      </c>
      <c r="AZ787">
        <v>1</v>
      </c>
      <c r="BA787" s="423">
        <v>16155.670290029615</v>
      </c>
    </row>
    <row r="788" spans="1:53" x14ac:dyDescent="0.35">
      <c r="A788" t="s">
        <v>541</v>
      </c>
      <c r="B788" t="s">
        <v>608</v>
      </c>
      <c r="C788">
        <v>20</v>
      </c>
      <c r="D788">
        <v>5717.6235616362701</v>
      </c>
      <c r="E788">
        <v>29.31</v>
      </c>
      <c r="F788">
        <v>129418.828358703</v>
      </c>
      <c r="H788">
        <v>5717.6235616362701</v>
      </c>
      <c r="I788">
        <v>5717.6235616362701</v>
      </c>
      <c r="J788">
        <v>5717.6235616362701</v>
      </c>
      <c r="K788">
        <v>5717.6235616362701</v>
      </c>
      <c r="L788">
        <v>5717.6235616362701</v>
      </c>
      <c r="M788">
        <v>5717.6235616362701</v>
      </c>
      <c r="N788">
        <v>5717.6235616362701</v>
      </c>
      <c r="O788">
        <v>5717.6235616362701</v>
      </c>
      <c r="P788">
        <v>5717.6235616362701</v>
      </c>
      <c r="Q788">
        <v>5717.6235616362701</v>
      </c>
      <c r="R788">
        <v>7224.2592742340203</v>
      </c>
      <c r="S788">
        <v>7224.2592742340203</v>
      </c>
      <c r="T788">
        <v>7224.2592742340203</v>
      </c>
      <c r="U788">
        <v>7224.2592742340203</v>
      </c>
      <c r="V788">
        <v>7224.2592742340203</v>
      </c>
      <c r="W788">
        <v>7224.2592742340203</v>
      </c>
      <c r="X788">
        <v>7224.2592742340203</v>
      </c>
      <c r="Y788">
        <v>7224.2592742340203</v>
      </c>
      <c r="Z788">
        <v>7224.2592742340203</v>
      </c>
      <c r="AA788">
        <v>7224.2592742340203</v>
      </c>
      <c r="AN788" t="s">
        <v>1217</v>
      </c>
      <c r="AO788" t="s">
        <v>1325</v>
      </c>
      <c r="AP788" t="s">
        <v>713</v>
      </c>
      <c r="AQ788" t="s">
        <v>310</v>
      </c>
      <c r="AR788" s="589" t="s">
        <v>608</v>
      </c>
      <c r="AS788" s="591" t="s">
        <v>608</v>
      </c>
      <c r="AT788" s="591" t="s">
        <v>608</v>
      </c>
      <c r="AU788" t="s">
        <v>608</v>
      </c>
      <c r="AV788" t="s">
        <v>541</v>
      </c>
      <c r="AW788" t="s">
        <v>310</v>
      </c>
      <c r="AX788" t="s">
        <v>392</v>
      </c>
      <c r="AY788" t="s">
        <v>310</v>
      </c>
      <c r="AZ788">
        <v>1</v>
      </c>
      <c r="BA788" s="423">
        <v>4415.517855977585</v>
      </c>
    </row>
    <row r="789" spans="1:53" x14ac:dyDescent="0.35">
      <c r="A789" t="s">
        <v>541</v>
      </c>
      <c r="B789" t="s">
        <v>608</v>
      </c>
      <c r="C789">
        <v>20</v>
      </c>
      <c r="D789">
        <v>2186748.7196944798</v>
      </c>
      <c r="E789">
        <v>29.31</v>
      </c>
      <c r="F789">
        <v>41584229.084755696</v>
      </c>
      <c r="H789">
        <v>2186748.7196944798</v>
      </c>
      <c r="I789">
        <v>2186748.7196944798</v>
      </c>
      <c r="J789">
        <v>2186748.7196944798</v>
      </c>
      <c r="K789">
        <v>2186748.7196944798</v>
      </c>
      <c r="L789">
        <v>2186748.7196944798</v>
      </c>
      <c r="M789">
        <v>2186748.7196944798</v>
      </c>
      <c r="N789">
        <v>2186748.7196944798</v>
      </c>
      <c r="O789">
        <v>2186748.7196944798</v>
      </c>
      <c r="P789">
        <v>2186748.7196944798</v>
      </c>
      <c r="Q789">
        <v>2186748.7196944798</v>
      </c>
      <c r="R789">
        <v>1928992.6450736099</v>
      </c>
      <c r="S789">
        <v>1928992.6450736099</v>
      </c>
      <c r="T789">
        <v>1928992.6450736099</v>
      </c>
      <c r="U789">
        <v>1989966.2789414299</v>
      </c>
      <c r="V789">
        <v>1989966.2789414299</v>
      </c>
      <c r="W789">
        <v>1989966.2789414299</v>
      </c>
      <c r="X789">
        <v>1989966.2789414299</v>
      </c>
      <c r="Y789">
        <v>1989966.2789414299</v>
      </c>
      <c r="Z789">
        <v>1989966.2789414299</v>
      </c>
      <c r="AA789">
        <v>1989966.2789414299</v>
      </c>
      <c r="AN789" t="s">
        <v>1217</v>
      </c>
      <c r="AO789" t="s">
        <v>1306</v>
      </c>
      <c r="AP789" t="s">
        <v>714</v>
      </c>
      <c r="AQ789" t="s">
        <v>310</v>
      </c>
      <c r="AR789" s="589" t="s">
        <v>608</v>
      </c>
      <c r="AS789" s="591" t="s">
        <v>608</v>
      </c>
      <c r="AT789" s="591" t="s">
        <v>608</v>
      </c>
      <c r="AU789" t="s">
        <v>608</v>
      </c>
      <c r="AV789" t="s">
        <v>541</v>
      </c>
      <c r="AW789" t="s">
        <v>310</v>
      </c>
      <c r="AX789" t="s">
        <v>392</v>
      </c>
      <c r="AY789" t="s">
        <v>310</v>
      </c>
      <c r="AZ789">
        <v>1</v>
      </c>
      <c r="BA789" s="423">
        <v>1418772.7425709893</v>
      </c>
    </row>
    <row r="790" spans="1:53" x14ac:dyDescent="0.35">
      <c r="A790" t="s">
        <v>541</v>
      </c>
      <c r="B790" t="s">
        <v>684</v>
      </c>
      <c r="C790">
        <v>20</v>
      </c>
      <c r="D790">
        <v>13781.225248229801</v>
      </c>
      <c r="E790">
        <v>29.31</v>
      </c>
      <c r="F790">
        <v>263617.04765225301</v>
      </c>
      <c r="H790">
        <v>13781.225248229801</v>
      </c>
      <c r="I790">
        <v>13781.225248229801</v>
      </c>
      <c r="J790">
        <v>13781.225248229801</v>
      </c>
      <c r="K790">
        <v>13781.225248229801</v>
      </c>
      <c r="L790">
        <v>13781.225248229801</v>
      </c>
      <c r="M790">
        <v>13781.225248229801</v>
      </c>
      <c r="N790">
        <v>13781.225248229801</v>
      </c>
      <c r="O790">
        <v>13781.225248229801</v>
      </c>
      <c r="P790">
        <v>13781.225248229801</v>
      </c>
      <c r="Q790">
        <v>13781.225248229801</v>
      </c>
      <c r="R790">
        <v>12294.0561153013</v>
      </c>
      <c r="S790">
        <v>12294.0561153013</v>
      </c>
      <c r="T790">
        <v>12294.0561153013</v>
      </c>
      <c r="U790">
        <v>12703.232403435901</v>
      </c>
      <c r="V790">
        <v>12703.232403435901</v>
      </c>
      <c r="W790">
        <v>12703.232403435901</v>
      </c>
      <c r="X790">
        <v>12703.232403435901</v>
      </c>
      <c r="Y790">
        <v>12703.232403435901</v>
      </c>
      <c r="Z790">
        <v>12703.232403435901</v>
      </c>
      <c r="AA790">
        <v>12703.232403435901</v>
      </c>
      <c r="AN790" t="s">
        <v>1217</v>
      </c>
      <c r="AO790" t="s">
        <v>1306</v>
      </c>
      <c r="AP790" t="s">
        <v>714</v>
      </c>
      <c r="AQ790" t="s">
        <v>310</v>
      </c>
      <c r="AR790" s="589" t="s">
        <v>600</v>
      </c>
      <c r="AS790" s="591" t="s">
        <v>600</v>
      </c>
      <c r="AT790" s="591" t="s">
        <v>600</v>
      </c>
      <c r="AU790" t="s">
        <v>684</v>
      </c>
      <c r="AV790" t="s">
        <v>541</v>
      </c>
      <c r="AW790" t="s">
        <v>310</v>
      </c>
      <c r="AX790" t="s">
        <v>392</v>
      </c>
      <c r="AY790" t="s">
        <v>310</v>
      </c>
      <c r="AZ790">
        <v>1</v>
      </c>
      <c r="BA790" s="423">
        <v>8994.0992034204373</v>
      </c>
    </row>
    <row r="791" spans="1:53" x14ac:dyDescent="0.35">
      <c r="A791" t="s">
        <v>541</v>
      </c>
      <c r="B791" t="s">
        <v>681</v>
      </c>
      <c r="C791">
        <v>20</v>
      </c>
      <c r="D791">
        <v>2636094.4083654899</v>
      </c>
      <c r="E791">
        <v>29.31</v>
      </c>
      <c r="F791">
        <v>50089389.189194404</v>
      </c>
      <c r="H791">
        <v>2636094.4083654899</v>
      </c>
      <c r="I791">
        <v>2636094.4083654899</v>
      </c>
      <c r="J791">
        <v>2636094.4083654899</v>
      </c>
      <c r="K791">
        <v>2636094.4083654899</v>
      </c>
      <c r="L791">
        <v>2636094.4083654899</v>
      </c>
      <c r="M791">
        <v>2636094.4083654899</v>
      </c>
      <c r="N791">
        <v>2636094.4083654899</v>
      </c>
      <c r="O791">
        <v>2636094.4083654899</v>
      </c>
      <c r="P791">
        <v>2636094.4083654899</v>
      </c>
      <c r="Q791">
        <v>2636094.4083654899</v>
      </c>
      <c r="R791">
        <v>2332117.6677826</v>
      </c>
      <c r="S791">
        <v>2332117.6677826</v>
      </c>
      <c r="T791">
        <v>2332117.6677826</v>
      </c>
      <c r="U791">
        <v>2390298.8717417</v>
      </c>
      <c r="V791">
        <v>2390298.8717417</v>
      </c>
      <c r="W791">
        <v>2390298.8717417</v>
      </c>
      <c r="X791">
        <v>2390298.8717417</v>
      </c>
      <c r="Y791">
        <v>2390298.8717417</v>
      </c>
      <c r="Z791">
        <v>2390298.8717417</v>
      </c>
      <c r="AA791">
        <v>2390298.8717417</v>
      </c>
      <c r="AN791" t="s">
        <v>1217</v>
      </c>
      <c r="AO791" t="s">
        <v>1306</v>
      </c>
      <c r="AP791" t="s">
        <v>714</v>
      </c>
      <c r="AQ791" t="s">
        <v>310</v>
      </c>
      <c r="AR791" s="589" t="s">
        <v>600</v>
      </c>
      <c r="AS791" s="591" t="s">
        <v>600</v>
      </c>
      <c r="AT791" s="591" t="s">
        <v>600</v>
      </c>
      <c r="AU791" t="s">
        <v>681</v>
      </c>
      <c r="AV791" t="s">
        <v>541</v>
      </c>
      <c r="AW791" t="s">
        <v>310</v>
      </c>
      <c r="AX791" t="s">
        <v>392</v>
      </c>
      <c r="AY791" t="s">
        <v>310</v>
      </c>
      <c r="AZ791">
        <v>1</v>
      </c>
      <c r="BA791" s="423">
        <v>1708952.2070690687</v>
      </c>
    </row>
    <row r="792" spans="1:53" x14ac:dyDescent="0.35">
      <c r="A792" t="s">
        <v>541</v>
      </c>
      <c r="B792" t="s">
        <v>680</v>
      </c>
      <c r="C792">
        <v>20</v>
      </c>
      <c r="D792">
        <v>1571276.3848830799</v>
      </c>
      <c r="E792">
        <v>29.31</v>
      </c>
      <c r="F792">
        <v>29897534.953907501</v>
      </c>
      <c r="H792">
        <v>1571276.3848830799</v>
      </c>
      <c r="I792">
        <v>1571276.3848830799</v>
      </c>
      <c r="J792">
        <v>1571276.3848830799</v>
      </c>
      <c r="K792">
        <v>1571276.3848830799</v>
      </c>
      <c r="L792">
        <v>1571276.3848830799</v>
      </c>
      <c r="M792">
        <v>1571276.3848830799</v>
      </c>
      <c r="N792">
        <v>1571276.3848830799</v>
      </c>
      <c r="O792">
        <v>1571276.3848830799</v>
      </c>
      <c r="P792">
        <v>1571276.3848830799</v>
      </c>
      <c r="Q792">
        <v>1571276.3848830799</v>
      </c>
      <c r="R792">
        <v>1397140.95859223</v>
      </c>
      <c r="S792">
        <v>1397140.95859223</v>
      </c>
      <c r="T792">
        <v>1397140.95859223</v>
      </c>
      <c r="U792">
        <v>1427621.1756142699</v>
      </c>
      <c r="V792">
        <v>1427621.1756142699</v>
      </c>
      <c r="W792">
        <v>1427621.1756142699</v>
      </c>
      <c r="X792">
        <v>1427621.1756142699</v>
      </c>
      <c r="Y792">
        <v>1427621.1756142699</v>
      </c>
      <c r="Z792">
        <v>1427621.1756142699</v>
      </c>
      <c r="AA792">
        <v>1427621.1756142699</v>
      </c>
      <c r="AN792" t="s">
        <v>1217</v>
      </c>
      <c r="AO792" t="s">
        <v>1306</v>
      </c>
      <c r="AP792" t="s">
        <v>714</v>
      </c>
      <c r="AQ792" t="s">
        <v>310</v>
      </c>
      <c r="AR792" s="589" t="s">
        <v>600</v>
      </c>
      <c r="AS792" s="591" t="s">
        <v>600</v>
      </c>
      <c r="AT792" s="591" t="s">
        <v>600</v>
      </c>
      <c r="AU792" t="s">
        <v>680</v>
      </c>
      <c r="AV792" t="s">
        <v>541</v>
      </c>
      <c r="AW792" t="s">
        <v>310</v>
      </c>
      <c r="AX792" t="s">
        <v>392</v>
      </c>
      <c r="AY792" t="s">
        <v>310</v>
      </c>
      <c r="AZ792">
        <v>1</v>
      </c>
      <c r="BA792" s="423">
        <v>1020045.5460220915</v>
      </c>
    </row>
    <row r="793" spans="1:53" x14ac:dyDescent="0.35">
      <c r="A793" t="s">
        <v>541</v>
      </c>
      <c r="B793" t="s">
        <v>1086</v>
      </c>
      <c r="C793">
        <v>20</v>
      </c>
      <c r="D793">
        <v>26337.583662103501</v>
      </c>
      <c r="E793">
        <v>29.31</v>
      </c>
      <c r="F793">
        <v>503643.61047938699</v>
      </c>
      <c r="H793">
        <v>26337.583662103501</v>
      </c>
      <c r="I793">
        <v>26337.583662103501</v>
      </c>
      <c r="J793">
        <v>26337.583662103501</v>
      </c>
      <c r="K793">
        <v>26337.583662103501</v>
      </c>
      <c r="L793">
        <v>26337.583662103501</v>
      </c>
      <c r="M793">
        <v>26337.583662103501</v>
      </c>
      <c r="N793">
        <v>26337.583662103501</v>
      </c>
      <c r="O793">
        <v>26337.583662103501</v>
      </c>
      <c r="P793">
        <v>26337.583662103501</v>
      </c>
      <c r="Q793">
        <v>26337.583662103501</v>
      </c>
      <c r="R793">
        <v>23643.134445241099</v>
      </c>
      <c r="S793">
        <v>23643.134445241099</v>
      </c>
      <c r="T793">
        <v>23643.134445241099</v>
      </c>
      <c r="U793">
        <v>24191.195788946901</v>
      </c>
      <c r="V793">
        <v>24191.195788946901</v>
      </c>
      <c r="W793">
        <v>24191.195788946901</v>
      </c>
      <c r="X793">
        <v>24191.195788946901</v>
      </c>
      <c r="Y793">
        <v>24191.195788946901</v>
      </c>
      <c r="Z793">
        <v>24191.195788946901</v>
      </c>
      <c r="AA793">
        <v>24191.195788946901</v>
      </c>
      <c r="AN793" t="s">
        <v>1217</v>
      </c>
      <c r="AO793" t="s">
        <v>1306</v>
      </c>
      <c r="AP793" t="s">
        <v>714</v>
      </c>
      <c r="AQ793" t="s">
        <v>310</v>
      </c>
      <c r="AR793" s="589" t="s">
        <v>600</v>
      </c>
      <c r="AS793" s="591" t="s">
        <v>600</v>
      </c>
      <c r="AT793" s="591" t="s">
        <v>600</v>
      </c>
      <c r="AU793" t="s">
        <v>1086</v>
      </c>
      <c r="AV793" t="s">
        <v>541</v>
      </c>
      <c r="AW793" t="s">
        <v>310</v>
      </c>
      <c r="AX793" t="s">
        <v>392</v>
      </c>
      <c r="AY793" t="s">
        <v>310</v>
      </c>
      <c r="AZ793">
        <v>1</v>
      </c>
      <c r="BA793" s="423">
        <v>17183.337102674413</v>
      </c>
    </row>
    <row r="794" spans="1:53" x14ac:dyDescent="0.35">
      <c r="A794" t="s">
        <v>25</v>
      </c>
      <c r="B794" t="s">
        <v>685</v>
      </c>
      <c r="C794">
        <v>20</v>
      </c>
      <c r="D794">
        <v>122491.913510862</v>
      </c>
      <c r="E794">
        <v>29.31</v>
      </c>
      <c r="F794">
        <v>1308911.4580566301</v>
      </c>
      <c r="H794">
        <v>122491.913510862</v>
      </c>
      <c r="I794">
        <v>122491.913510862</v>
      </c>
      <c r="J794">
        <v>122491.913510862</v>
      </c>
      <c r="K794">
        <v>122491.913510862</v>
      </c>
      <c r="L794">
        <v>122491.913510862</v>
      </c>
      <c r="M794">
        <v>122491.913510862</v>
      </c>
      <c r="N794">
        <v>40997.141213675197</v>
      </c>
      <c r="O794">
        <v>40997.141213675197</v>
      </c>
      <c r="P794">
        <v>40997.141213675197</v>
      </c>
      <c r="Q794">
        <v>40997.141213675197</v>
      </c>
      <c r="R794">
        <v>40997.141213675197</v>
      </c>
      <c r="S794">
        <v>40997.141213675197</v>
      </c>
      <c r="T794">
        <v>40997.141213675197</v>
      </c>
      <c r="U794">
        <v>40997.141213675197</v>
      </c>
      <c r="V794">
        <v>40997.141213675197</v>
      </c>
      <c r="W794">
        <v>40997.141213675197</v>
      </c>
      <c r="X794">
        <v>40997.141213675197</v>
      </c>
      <c r="Y794">
        <v>40997.141213675197</v>
      </c>
      <c r="Z794">
        <v>40997.141213675197</v>
      </c>
      <c r="AA794">
        <v>40997.141213675197</v>
      </c>
      <c r="AN794" t="s">
        <v>1217</v>
      </c>
      <c r="AO794" t="s">
        <v>1307</v>
      </c>
      <c r="AP794" t="s">
        <v>715</v>
      </c>
      <c r="AQ794" t="s">
        <v>310</v>
      </c>
      <c r="AR794" s="589" t="s">
        <v>95</v>
      </c>
      <c r="AS794" s="591" t="s">
        <v>95</v>
      </c>
      <c r="AT794" s="591" t="s">
        <v>95</v>
      </c>
      <c r="AU794" t="s">
        <v>685</v>
      </c>
      <c r="AV794" t="s">
        <v>25</v>
      </c>
      <c r="AW794" t="s">
        <v>310</v>
      </c>
      <c r="AX794" t="s">
        <v>392</v>
      </c>
      <c r="AY794" t="s">
        <v>310</v>
      </c>
      <c r="AZ794">
        <v>1</v>
      </c>
      <c r="BA794" s="423">
        <v>44657.504539632551</v>
      </c>
    </row>
    <row r="795" spans="1:53" x14ac:dyDescent="0.35">
      <c r="A795" t="s">
        <v>25</v>
      </c>
      <c r="B795" t="s">
        <v>686</v>
      </c>
      <c r="C795">
        <v>20</v>
      </c>
      <c r="D795">
        <v>8717.9714102564103</v>
      </c>
      <c r="E795">
        <v>29.31</v>
      </c>
      <c r="F795">
        <v>174359.428205128</v>
      </c>
      <c r="H795">
        <v>8717.9714102564103</v>
      </c>
      <c r="I795">
        <v>8717.9714102564103</v>
      </c>
      <c r="J795">
        <v>8717.9714102564103</v>
      </c>
      <c r="K795">
        <v>8717.9714102564103</v>
      </c>
      <c r="L795">
        <v>8717.9714102564103</v>
      </c>
      <c r="M795">
        <v>8717.9714102564103</v>
      </c>
      <c r="N795">
        <v>8717.9714102564103</v>
      </c>
      <c r="O795">
        <v>8717.9714102564103</v>
      </c>
      <c r="P795">
        <v>8717.9714102564103</v>
      </c>
      <c r="Q795">
        <v>8717.9714102564103</v>
      </c>
      <c r="R795">
        <v>8717.9714102564103</v>
      </c>
      <c r="S795">
        <v>8717.9714102564103</v>
      </c>
      <c r="T795">
        <v>8717.9714102564103</v>
      </c>
      <c r="U795">
        <v>8717.9714102564103</v>
      </c>
      <c r="V795">
        <v>8717.9714102564103</v>
      </c>
      <c r="W795">
        <v>8717.9714102564103</v>
      </c>
      <c r="X795">
        <v>8717.9714102564103</v>
      </c>
      <c r="Y795">
        <v>8717.9714102564103</v>
      </c>
      <c r="Z795">
        <v>8717.9714102564103</v>
      </c>
      <c r="AA795">
        <v>8717.9714102564103</v>
      </c>
      <c r="AN795" t="s">
        <v>1217</v>
      </c>
      <c r="AO795" t="s">
        <v>1307</v>
      </c>
      <c r="AP795" t="s">
        <v>715</v>
      </c>
      <c r="AQ795" t="s">
        <v>310</v>
      </c>
      <c r="AR795" s="589" t="s">
        <v>95</v>
      </c>
      <c r="AS795" s="591" t="s">
        <v>95</v>
      </c>
      <c r="AT795" s="591" t="s">
        <v>95</v>
      </c>
      <c r="AU795" t="s">
        <v>686</v>
      </c>
      <c r="AV795" t="s">
        <v>25</v>
      </c>
      <c r="AW795" t="s">
        <v>310</v>
      </c>
      <c r="AX795" t="s">
        <v>392</v>
      </c>
      <c r="AY795" t="s">
        <v>310</v>
      </c>
      <c r="AZ795">
        <v>1</v>
      </c>
      <c r="BA795" s="423">
        <v>5948.8034188034126</v>
      </c>
    </row>
    <row r="796" spans="1:53" x14ac:dyDescent="0.35">
      <c r="A796" t="s">
        <v>541</v>
      </c>
      <c r="B796" t="s">
        <v>608</v>
      </c>
      <c r="C796">
        <v>20</v>
      </c>
      <c r="D796">
        <v>188146.39945078801</v>
      </c>
      <c r="E796">
        <v>29.31</v>
      </c>
      <c r="F796">
        <v>3607810.83215784</v>
      </c>
      <c r="H796">
        <v>188146.39945078801</v>
      </c>
      <c r="I796">
        <v>188146.39945078801</v>
      </c>
      <c r="J796">
        <v>188146.39945078801</v>
      </c>
      <c r="K796">
        <v>188146.39945078801</v>
      </c>
      <c r="L796">
        <v>188146.39945078801</v>
      </c>
      <c r="M796">
        <v>188146.39945078801</v>
      </c>
      <c r="N796">
        <v>188146.39945078801</v>
      </c>
      <c r="O796">
        <v>188146.39945078801</v>
      </c>
      <c r="P796">
        <v>188146.39945078801</v>
      </c>
      <c r="Q796">
        <v>188146.39945078801</v>
      </c>
      <c r="R796">
        <v>162635.79575215199</v>
      </c>
      <c r="S796">
        <v>162635.79575215199</v>
      </c>
      <c r="T796">
        <v>162635.79575215199</v>
      </c>
      <c r="U796">
        <v>176919.92148478399</v>
      </c>
      <c r="V796">
        <v>176919.92148478399</v>
      </c>
      <c r="W796">
        <v>176919.92148478399</v>
      </c>
      <c r="X796">
        <v>176919.92148478399</v>
      </c>
      <c r="Y796">
        <v>176919.92148478399</v>
      </c>
      <c r="Z796">
        <v>176919.92148478399</v>
      </c>
      <c r="AA796">
        <v>176919.92148478399</v>
      </c>
      <c r="AN796" t="s">
        <v>1217</v>
      </c>
      <c r="AO796" t="s">
        <v>1307</v>
      </c>
      <c r="AP796" t="s">
        <v>715</v>
      </c>
      <c r="AQ796" t="s">
        <v>310</v>
      </c>
      <c r="AR796" s="589" t="s">
        <v>608</v>
      </c>
      <c r="AS796" s="591" t="s">
        <v>608</v>
      </c>
      <c r="AT796" s="591" t="s">
        <v>608</v>
      </c>
      <c r="AU796" t="s">
        <v>608</v>
      </c>
      <c r="AV796" t="s">
        <v>541</v>
      </c>
      <c r="AW796" t="s">
        <v>310</v>
      </c>
      <c r="AX796" t="s">
        <v>392</v>
      </c>
      <c r="AY796" t="s">
        <v>310</v>
      </c>
      <c r="AZ796">
        <v>1</v>
      </c>
      <c r="BA796" s="423">
        <v>123091.46476144115</v>
      </c>
    </row>
    <row r="797" spans="1:53" x14ac:dyDescent="0.35">
      <c r="A797" t="s">
        <v>541</v>
      </c>
      <c r="B797" t="s">
        <v>683</v>
      </c>
      <c r="C797">
        <v>20</v>
      </c>
      <c r="D797">
        <v>21004.4168739915</v>
      </c>
      <c r="E797">
        <v>29.31</v>
      </c>
      <c r="F797">
        <v>399425.89077877701</v>
      </c>
      <c r="H797">
        <v>21004.4168739915</v>
      </c>
      <c r="I797">
        <v>21004.4168739915</v>
      </c>
      <c r="J797">
        <v>21004.4168739915</v>
      </c>
      <c r="K797">
        <v>21004.4168739915</v>
      </c>
      <c r="L797">
        <v>21004.4168739915</v>
      </c>
      <c r="M797">
        <v>21004.4168739915</v>
      </c>
      <c r="N797">
        <v>21004.4168739915</v>
      </c>
      <c r="O797">
        <v>21004.4168739915</v>
      </c>
      <c r="P797">
        <v>21004.4168739915</v>
      </c>
      <c r="Q797">
        <v>21004.4168739915</v>
      </c>
      <c r="R797">
        <v>15881.673635466899</v>
      </c>
      <c r="S797">
        <v>15881.673635466899</v>
      </c>
      <c r="T797">
        <v>15881.673635466899</v>
      </c>
      <c r="U797">
        <v>20248.1001617804</v>
      </c>
      <c r="V797">
        <v>20248.1001617804</v>
      </c>
      <c r="W797">
        <v>20248.1001617804</v>
      </c>
      <c r="X797">
        <v>20248.1001617804</v>
      </c>
      <c r="Y797">
        <v>20248.1001617804</v>
      </c>
      <c r="Z797">
        <v>20248.1001617804</v>
      </c>
      <c r="AA797">
        <v>20248.1001617804</v>
      </c>
      <c r="AN797" t="s">
        <v>1217</v>
      </c>
      <c r="AO797" t="s">
        <v>1307</v>
      </c>
      <c r="AP797" t="s">
        <v>715</v>
      </c>
      <c r="AQ797" t="s">
        <v>310</v>
      </c>
      <c r="AR797" s="589" t="s">
        <v>600</v>
      </c>
      <c r="AS797" s="591" t="s">
        <v>600</v>
      </c>
      <c r="AT797" s="591" t="s">
        <v>600</v>
      </c>
      <c r="AU797" t="s">
        <v>1022</v>
      </c>
      <c r="AV797" t="s">
        <v>541</v>
      </c>
      <c r="AW797" t="s">
        <v>310</v>
      </c>
      <c r="AX797" t="s">
        <v>392</v>
      </c>
      <c r="AY797" t="s">
        <v>310</v>
      </c>
      <c r="AZ797">
        <v>1</v>
      </c>
      <c r="BA797" s="423">
        <v>13627.631892827603</v>
      </c>
    </row>
    <row r="798" spans="1:53" x14ac:dyDescent="0.35">
      <c r="A798" t="s">
        <v>541</v>
      </c>
      <c r="B798" t="s">
        <v>684</v>
      </c>
      <c r="C798">
        <v>20</v>
      </c>
      <c r="D798">
        <v>1827.4757966796501</v>
      </c>
      <c r="E798">
        <v>29.31</v>
      </c>
      <c r="F798">
        <v>34518.9872706155</v>
      </c>
      <c r="H798">
        <v>1827.4757966796501</v>
      </c>
      <c r="I798">
        <v>1827.4757966796501</v>
      </c>
      <c r="J798">
        <v>1827.4757966796501</v>
      </c>
      <c r="K798">
        <v>1827.4757966796501</v>
      </c>
      <c r="L798">
        <v>1827.4757966796501</v>
      </c>
      <c r="M798">
        <v>1827.4757966796501</v>
      </c>
      <c r="N798">
        <v>1827.4757966796501</v>
      </c>
      <c r="O798">
        <v>1827.4757966796501</v>
      </c>
      <c r="P798">
        <v>1827.4757966796501</v>
      </c>
      <c r="Q798">
        <v>1827.4757966796501</v>
      </c>
      <c r="R798">
        <v>1624.42293038191</v>
      </c>
      <c r="S798">
        <v>1624.42293038191</v>
      </c>
      <c r="T798">
        <v>1624.42293038191</v>
      </c>
      <c r="U798">
        <v>1624.42293038191</v>
      </c>
      <c r="V798">
        <v>1624.42293038191</v>
      </c>
      <c r="W798">
        <v>1624.42293038191</v>
      </c>
      <c r="X798">
        <v>1624.42293038191</v>
      </c>
      <c r="Y798">
        <v>1624.42293038191</v>
      </c>
      <c r="Z798">
        <v>1624.42293038191</v>
      </c>
      <c r="AA798">
        <v>1624.42293038191</v>
      </c>
      <c r="AN798" t="s">
        <v>1217</v>
      </c>
      <c r="AO798" t="s">
        <v>1307</v>
      </c>
      <c r="AP798" t="s">
        <v>715</v>
      </c>
      <c r="AQ798" t="s">
        <v>310</v>
      </c>
      <c r="AR798" s="589" t="s">
        <v>600</v>
      </c>
      <c r="AS798" s="591" t="s">
        <v>600</v>
      </c>
      <c r="AT798" s="591" t="s">
        <v>600</v>
      </c>
      <c r="AU798" t="s">
        <v>684</v>
      </c>
      <c r="AV798" t="s">
        <v>541</v>
      </c>
      <c r="AW798" t="s">
        <v>310</v>
      </c>
      <c r="AX798" t="s">
        <v>392</v>
      </c>
      <c r="AY798" t="s">
        <v>310</v>
      </c>
      <c r="AZ798">
        <v>1</v>
      </c>
      <c r="BA798" s="423">
        <v>1177.7204800619413</v>
      </c>
    </row>
    <row r="799" spans="1:53" x14ac:dyDescent="0.35">
      <c r="A799" t="s">
        <v>541</v>
      </c>
      <c r="B799" t="s">
        <v>681</v>
      </c>
      <c r="C799">
        <v>20</v>
      </c>
      <c r="D799">
        <v>55965.702050152999</v>
      </c>
      <c r="E799">
        <v>29.31</v>
      </c>
      <c r="F799">
        <v>1065749.77799035</v>
      </c>
      <c r="H799">
        <v>55965.702050152999</v>
      </c>
      <c r="I799">
        <v>55965.702050152999</v>
      </c>
      <c r="J799">
        <v>55965.702050152999</v>
      </c>
      <c r="K799">
        <v>55965.702050152999</v>
      </c>
      <c r="L799">
        <v>55965.702050152999</v>
      </c>
      <c r="M799">
        <v>55965.702050152999</v>
      </c>
      <c r="N799">
        <v>55965.702050152999</v>
      </c>
      <c r="O799">
        <v>55965.702050152999</v>
      </c>
      <c r="P799">
        <v>55965.702050152999</v>
      </c>
      <c r="Q799">
        <v>55965.702050152999</v>
      </c>
      <c r="R799">
        <v>45125.785487480098</v>
      </c>
      <c r="S799">
        <v>45125.785487480098</v>
      </c>
      <c r="T799">
        <v>45125.785487480098</v>
      </c>
      <c r="U799">
        <v>52959.343003767797</v>
      </c>
      <c r="V799">
        <v>52959.343003767797</v>
      </c>
      <c r="W799">
        <v>52959.343003767797</v>
      </c>
      <c r="X799">
        <v>52959.343003767797</v>
      </c>
      <c r="Y799">
        <v>52959.343003767797</v>
      </c>
      <c r="Z799">
        <v>52959.343003767797</v>
      </c>
      <c r="AA799">
        <v>52959.343003767797</v>
      </c>
      <c r="AN799" t="s">
        <v>1217</v>
      </c>
      <c r="AO799" t="s">
        <v>1307</v>
      </c>
      <c r="AP799" t="s">
        <v>715</v>
      </c>
      <c r="AQ799" t="s">
        <v>310</v>
      </c>
      <c r="AR799" s="589" t="s">
        <v>600</v>
      </c>
      <c r="AS799" s="591" t="s">
        <v>600</v>
      </c>
      <c r="AT799" s="591" t="s">
        <v>600</v>
      </c>
      <c r="AU799" t="s">
        <v>681</v>
      </c>
      <c r="AV799" t="s">
        <v>541</v>
      </c>
      <c r="AW799" t="s">
        <v>310</v>
      </c>
      <c r="AX799" t="s">
        <v>392</v>
      </c>
      <c r="AY799" t="s">
        <v>310</v>
      </c>
      <c r="AZ799">
        <v>1</v>
      </c>
      <c r="BA799" s="423">
        <v>36361.302558524396</v>
      </c>
    </row>
    <row r="800" spans="1:53" x14ac:dyDescent="0.35">
      <c r="A800" t="s">
        <v>541</v>
      </c>
      <c r="B800" t="s">
        <v>680</v>
      </c>
      <c r="C800">
        <v>20</v>
      </c>
      <c r="D800">
        <v>133031.89531063099</v>
      </c>
      <c r="E800">
        <v>29.31</v>
      </c>
      <c r="F800">
        <v>2550194.2331141001</v>
      </c>
      <c r="H800">
        <v>133031.89531063099</v>
      </c>
      <c r="I800">
        <v>133031.89531063099</v>
      </c>
      <c r="J800">
        <v>133031.89531063099</v>
      </c>
      <c r="K800">
        <v>133031.89531063099</v>
      </c>
      <c r="L800">
        <v>133031.89531063099</v>
      </c>
      <c r="M800">
        <v>133031.89531063099</v>
      </c>
      <c r="N800">
        <v>133031.89531063099</v>
      </c>
      <c r="O800">
        <v>133031.89531063099</v>
      </c>
      <c r="P800">
        <v>133031.89531063099</v>
      </c>
      <c r="Q800">
        <v>133031.89531063099</v>
      </c>
      <c r="R800">
        <v>116543.93726108701</v>
      </c>
      <c r="S800">
        <v>116543.93726108701</v>
      </c>
      <c r="T800">
        <v>116543.93726108701</v>
      </c>
      <c r="U800">
        <v>124320.49546064599</v>
      </c>
      <c r="V800">
        <v>124320.49546064599</v>
      </c>
      <c r="W800">
        <v>124320.49546064599</v>
      </c>
      <c r="X800">
        <v>124320.49546064599</v>
      </c>
      <c r="Y800">
        <v>124320.49546064599</v>
      </c>
      <c r="Z800">
        <v>124320.49546064599</v>
      </c>
      <c r="AA800">
        <v>124320.49546064599</v>
      </c>
      <c r="AN800" t="s">
        <v>1217</v>
      </c>
      <c r="AO800" t="s">
        <v>1307</v>
      </c>
      <c r="AP800" t="s">
        <v>715</v>
      </c>
      <c r="AQ800" t="s">
        <v>310</v>
      </c>
      <c r="AR800" s="589" t="s">
        <v>600</v>
      </c>
      <c r="AS800" s="591" t="s">
        <v>600</v>
      </c>
      <c r="AT800" s="591" t="s">
        <v>600</v>
      </c>
      <c r="AU800" t="s">
        <v>680</v>
      </c>
      <c r="AV800" t="s">
        <v>541</v>
      </c>
      <c r="AW800" t="s">
        <v>310</v>
      </c>
      <c r="AX800" t="s">
        <v>392</v>
      </c>
      <c r="AY800" t="s">
        <v>310</v>
      </c>
      <c r="AZ800">
        <v>1</v>
      </c>
      <c r="BA800" s="423">
        <v>87007.650396250436</v>
      </c>
    </row>
    <row r="801" spans="1:53" x14ac:dyDescent="0.35">
      <c r="A801" t="s">
        <v>541</v>
      </c>
      <c r="B801" t="s">
        <v>1086</v>
      </c>
      <c r="C801">
        <v>20</v>
      </c>
      <c r="D801">
        <v>1531.21314929807</v>
      </c>
      <c r="E801">
        <v>29.31</v>
      </c>
      <c r="F801">
        <v>29341.8376041794</v>
      </c>
      <c r="H801">
        <v>1531.21314929807</v>
      </c>
      <c r="I801">
        <v>1531.21314929807</v>
      </c>
      <c r="J801">
        <v>1531.21314929807</v>
      </c>
      <c r="K801">
        <v>1531.21314929807</v>
      </c>
      <c r="L801">
        <v>1531.21314929807</v>
      </c>
      <c r="M801">
        <v>1531.21314929807</v>
      </c>
      <c r="N801">
        <v>1531.21314929807</v>
      </c>
      <c r="O801">
        <v>1531.21314929807</v>
      </c>
      <c r="P801">
        <v>1531.21314929807</v>
      </c>
      <c r="Q801">
        <v>1531.21314929807</v>
      </c>
      <c r="R801">
        <v>1335.8206493579901</v>
      </c>
      <c r="S801">
        <v>1335.8206493579901</v>
      </c>
      <c r="T801">
        <v>1335.8206493579901</v>
      </c>
      <c r="U801">
        <v>1431.74916616069</v>
      </c>
      <c r="V801">
        <v>1431.74916616069</v>
      </c>
      <c r="W801">
        <v>1431.74916616069</v>
      </c>
      <c r="X801">
        <v>1431.74916616069</v>
      </c>
      <c r="Y801">
        <v>1431.74916616069</v>
      </c>
      <c r="Z801">
        <v>1431.74916616069</v>
      </c>
      <c r="AA801">
        <v>1431.74916616069</v>
      </c>
      <c r="AN801" t="s">
        <v>1217</v>
      </c>
      <c r="AO801" t="s">
        <v>1307</v>
      </c>
      <c r="AP801" t="s">
        <v>715</v>
      </c>
      <c r="AQ801" t="s">
        <v>310</v>
      </c>
      <c r="AR801" s="589" t="s">
        <v>600</v>
      </c>
      <c r="AS801" s="591" t="s">
        <v>600</v>
      </c>
      <c r="AT801" s="591" t="s">
        <v>600</v>
      </c>
      <c r="AU801" t="s">
        <v>1086</v>
      </c>
      <c r="AV801" t="s">
        <v>541</v>
      </c>
      <c r="AW801" t="s">
        <v>310</v>
      </c>
      <c r="AX801" t="s">
        <v>392</v>
      </c>
      <c r="AY801" t="s">
        <v>310</v>
      </c>
      <c r="AZ801">
        <v>1</v>
      </c>
      <c r="BA801" s="423">
        <v>1001.0862369218493</v>
      </c>
    </row>
    <row r="802" spans="1:53" x14ac:dyDescent="0.35">
      <c r="A802" t="s">
        <v>1020</v>
      </c>
      <c r="B802" t="s">
        <v>1021</v>
      </c>
      <c r="C802">
        <v>16</v>
      </c>
      <c r="D802">
        <v>65141.328450000001</v>
      </c>
      <c r="E802">
        <v>29.31</v>
      </c>
      <c r="F802">
        <v>1042261.2552</v>
      </c>
      <c r="H802">
        <v>65141.328450000001</v>
      </c>
      <c r="I802">
        <v>65141.328450000001</v>
      </c>
      <c r="J802">
        <v>65141.328450000001</v>
      </c>
      <c r="K802">
        <v>65141.328450000001</v>
      </c>
      <c r="L802">
        <v>65141.328450000001</v>
      </c>
      <c r="M802">
        <v>65141.328450000001</v>
      </c>
      <c r="N802">
        <v>65141.328450000001</v>
      </c>
      <c r="O802">
        <v>65141.328450000001</v>
      </c>
      <c r="P802">
        <v>65141.328450000001</v>
      </c>
      <c r="Q802">
        <v>65141.328450000001</v>
      </c>
      <c r="R802">
        <v>65141.328450000001</v>
      </c>
      <c r="S802">
        <v>65141.328450000001</v>
      </c>
      <c r="T802">
        <v>65141.328450000001</v>
      </c>
      <c r="U802">
        <v>65141.328450000001</v>
      </c>
      <c r="V802">
        <v>65141.328450000001</v>
      </c>
      <c r="W802">
        <v>65141.328450000001</v>
      </c>
      <c r="AN802" t="s">
        <v>1217</v>
      </c>
      <c r="AO802" t="s">
        <v>1325</v>
      </c>
      <c r="AP802" t="s">
        <v>713</v>
      </c>
      <c r="AQ802" t="s">
        <v>310</v>
      </c>
      <c r="AR802" s="589" t="s">
        <v>1021</v>
      </c>
      <c r="AS802" s="591" t="s">
        <v>1021</v>
      </c>
      <c r="AT802" s="591" t="s">
        <v>1021</v>
      </c>
      <c r="AU802" t="s">
        <v>1021</v>
      </c>
      <c r="AV802" t="s">
        <v>837</v>
      </c>
      <c r="AW802" t="s">
        <v>310</v>
      </c>
      <c r="AX802" t="s">
        <v>392</v>
      </c>
      <c r="AY802" t="s">
        <v>310</v>
      </c>
      <c r="AZ802">
        <v>1</v>
      </c>
      <c r="BA802" s="423">
        <v>35559.920000000006</v>
      </c>
    </row>
    <row r="803" spans="1:53" x14ac:dyDescent="0.35">
      <c r="A803" t="s">
        <v>142</v>
      </c>
      <c r="B803" t="s">
        <v>962</v>
      </c>
      <c r="C803">
        <v>15</v>
      </c>
      <c r="D803">
        <v>2569.7098791692301</v>
      </c>
      <c r="E803">
        <v>29.31</v>
      </c>
      <c r="F803">
        <v>38545.648187538398</v>
      </c>
      <c r="H803">
        <v>2569.7098791692301</v>
      </c>
      <c r="I803">
        <v>2569.7098791692301</v>
      </c>
      <c r="J803">
        <v>2569.7098791692301</v>
      </c>
      <c r="K803">
        <v>2569.7098791692301</v>
      </c>
      <c r="L803">
        <v>2569.7098791692301</v>
      </c>
      <c r="M803">
        <v>2569.7098791692301</v>
      </c>
      <c r="N803">
        <v>2569.7098791692301</v>
      </c>
      <c r="O803">
        <v>2569.7098791692301</v>
      </c>
      <c r="P803">
        <v>2569.7098791692301</v>
      </c>
      <c r="Q803">
        <v>2569.7098791692301</v>
      </c>
      <c r="R803">
        <v>2569.7098791692301</v>
      </c>
      <c r="S803">
        <v>2569.7098791692301</v>
      </c>
      <c r="T803">
        <v>2569.7098791692301</v>
      </c>
      <c r="U803">
        <v>2569.7098791692301</v>
      </c>
      <c r="V803">
        <v>2569.7098791692301</v>
      </c>
      <c r="AN803" t="s">
        <v>1217</v>
      </c>
      <c r="AO803" t="s">
        <v>1297</v>
      </c>
      <c r="AP803" t="s">
        <v>711</v>
      </c>
      <c r="AQ803" t="s">
        <v>310</v>
      </c>
      <c r="AR803" s="589" t="s">
        <v>156</v>
      </c>
      <c r="AS803" s="591" t="s">
        <v>156</v>
      </c>
      <c r="AT803" s="591" t="s">
        <v>156</v>
      </c>
      <c r="AU803" t="s">
        <v>962</v>
      </c>
      <c r="AV803" t="s">
        <v>142</v>
      </c>
      <c r="AW803" t="s">
        <v>310</v>
      </c>
      <c r="AX803" t="s">
        <v>392</v>
      </c>
      <c r="AY803" t="s">
        <v>310</v>
      </c>
      <c r="AZ803">
        <v>1</v>
      </c>
      <c r="BA803" s="423">
        <v>1315.1022923076903</v>
      </c>
    </row>
    <row r="804" spans="1:53" x14ac:dyDescent="0.35">
      <c r="A804" t="s">
        <v>25</v>
      </c>
      <c r="B804" t="s">
        <v>996</v>
      </c>
      <c r="C804">
        <v>15</v>
      </c>
      <c r="D804">
        <v>2151418.0362837901</v>
      </c>
      <c r="E804">
        <v>29.31</v>
      </c>
      <c r="F804">
        <v>32271270.544256799</v>
      </c>
      <c r="H804">
        <v>2151418.0362837901</v>
      </c>
      <c r="I804">
        <v>2151418.0362837901</v>
      </c>
      <c r="J804">
        <v>2151418.0362837901</v>
      </c>
      <c r="K804">
        <v>2151418.0362837901</v>
      </c>
      <c r="L804">
        <v>2151418.0362837901</v>
      </c>
      <c r="M804">
        <v>2151418.0362837901</v>
      </c>
      <c r="N804">
        <v>2151418.0362837901</v>
      </c>
      <c r="O804">
        <v>2151418.0362837901</v>
      </c>
      <c r="P804">
        <v>2151418.0362837901</v>
      </c>
      <c r="Q804">
        <v>2151418.0362837901</v>
      </c>
      <c r="R804">
        <v>2151418.0362837901</v>
      </c>
      <c r="S804">
        <v>2151418.0362837901</v>
      </c>
      <c r="T804">
        <v>2151418.0362837901</v>
      </c>
      <c r="U804">
        <v>2151418.0362837901</v>
      </c>
      <c r="V804">
        <v>2151418.0362837901</v>
      </c>
      <c r="AN804" t="s">
        <v>1217</v>
      </c>
      <c r="AO804" t="s">
        <v>1298</v>
      </c>
      <c r="AP804" t="s">
        <v>712</v>
      </c>
      <c r="AQ804" t="s">
        <v>310</v>
      </c>
      <c r="AR804" s="589" t="s">
        <v>156</v>
      </c>
      <c r="AS804" s="591" t="s">
        <v>156</v>
      </c>
      <c r="AT804" s="591" t="s">
        <v>156</v>
      </c>
      <c r="AU804" t="s">
        <v>996</v>
      </c>
      <c r="AV804" t="s">
        <v>142</v>
      </c>
      <c r="AW804" t="s">
        <v>310</v>
      </c>
      <c r="AX804" t="s">
        <v>392</v>
      </c>
      <c r="AY804" t="s">
        <v>310</v>
      </c>
      <c r="AZ804">
        <v>1</v>
      </c>
      <c r="BA804" s="423">
        <v>1101032.7718954897</v>
      </c>
    </row>
    <row r="805" spans="1:53" x14ac:dyDescent="0.35">
      <c r="A805" t="s">
        <v>142</v>
      </c>
      <c r="B805" t="s">
        <v>1002</v>
      </c>
      <c r="C805">
        <v>15</v>
      </c>
      <c r="D805">
        <v>95675.874320994699</v>
      </c>
      <c r="E805">
        <v>29.31</v>
      </c>
      <c r="F805">
        <v>1228973.8479033599</v>
      </c>
      <c r="H805">
        <v>95675.874320994699</v>
      </c>
      <c r="I805">
        <v>95675.874320994699</v>
      </c>
      <c r="J805">
        <v>95675.874320994699</v>
      </c>
      <c r="K805">
        <v>95675.874320994699</v>
      </c>
      <c r="L805">
        <v>95675.874320994699</v>
      </c>
      <c r="M805">
        <v>75059.4476298386</v>
      </c>
      <c r="N805">
        <v>75059.4476298386</v>
      </c>
      <c r="O805">
        <v>75059.4476298386</v>
      </c>
      <c r="P805">
        <v>75059.4476298386</v>
      </c>
      <c r="Q805">
        <v>75059.4476298386</v>
      </c>
      <c r="R805">
        <v>75059.4476298386</v>
      </c>
      <c r="S805">
        <v>75059.4476298386</v>
      </c>
      <c r="T805">
        <v>75059.4476298386</v>
      </c>
      <c r="U805">
        <v>75059.4476298386</v>
      </c>
      <c r="V805">
        <v>75059.4476298386</v>
      </c>
      <c r="AN805" t="s">
        <v>1217</v>
      </c>
      <c r="AO805" t="s">
        <v>1298</v>
      </c>
      <c r="AP805" t="s">
        <v>712</v>
      </c>
      <c r="AQ805" t="s">
        <v>310</v>
      </c>
      <c r="AR805" s="589" t="s">
        <v>995</v>
      </c>
      <c r="AS805" s="591" t="s">
        <v>995</v>
      </c>
      <c r="AT805" s="591" t="s">
        <v>995</v>
      </c>
      <c r="AU805" t="s">
        <v>1002</v>
      </c>
      <c r="AV805" t="s">
        <v>25</v>
      </c>
      <c r="AW805" t="s">
        <v>310</v>
      </c>
      <c r="AX805" t="s">
        <v>392</v>
      </c>
      <c r="AY805" t="s">
        <v>310</v>
      </c>
      <c r="AZ805">
        <v>1</v>
      </c>
      <c r="BA805" s="423">
        <v>41930.18928363562</v>
      </c>
    </row>
    <row r="806" spans="1:53" x14ac:dyDescent="0.35">
      <c r="A806" t="s">
        <v>142</v>
      </c>
      <c r="B806" t="s">
        <v>1019</v>
      </c>
      <c r="C806">
        <v>15</v>
      </c>
      <c r="D806">
        <v>29895.4734118583</v>
      </c>
      <c r="E806">
        <v>29.31</v>
      </c>
      <c r="F806">
        <v>448432.10117787699</v>
      </c>
      <c r="H806">
        <v>29895.4734118583</v>
      </c>
      <c r="I806">
        <v>29895.4734118583</v>
      </c>
      <c r="J806">
        <v>29895.4734118583</v>
      </c>
      <c r="K806">
        <v>29895.4734118583</v>
      </c>
      <c r="L806">
        <v>29895.4734118583</v>
      </c>
      <c r="M806">
        <v>29895.4734118583</v>
      </c>
      <c r="N806">
        <v>29895.4734118583</v>
      </c>
      <c r="O806">
        <v>29895.4734118583</v>
      </c>
      <c r="P806">
        <v>29895.4734118583</v>
      </c>
      <c r="Q806">
        <v>29895.4734118583</v>
      </c>
      <c r="R806">
        <v>29895.4734118583</v>
      </c>
      <c r="S806">
        <v>29895.4734118583</v>
      </c>
      <c r="T806">
        <v>29895.4734118583</v>
      </c>
      <c r="U806">
        <v>29895.4734118583</v>
      </c>
      <c r="V806">
        <v>29895.4734118583</v>
      </c>
      <c r="AN806" t="s">
        <v>1217</v>
      </c>
      <c r="AO806" t="s">
        <v>1325</v>
      </c>
      <c r="AP806" t="s">
        <v>713</v>
      </c>
      <c r="AQ806" t="s">
        <v>310</v>
      </c>
      <c r="AR806" s="589" t="s">
        <v>156</v>
      </c>
      <c r="AS806" s="591" t="s">
        <v>156</v>
      </c>
      <c r="AT806" s="591" t="s">
        <v>156</v>
      </c>
      <c r="AU806" t="s">
        <v>1019</v>
      </c>
      <c r="AV806" t="s">
        <v>142</v>
      </c>
      <c r="AW806" t="s">
        <v>310</v>
      </c>
      <c r="AX806" t="s">
        <v>392</v>
      </c>
      <c r="AY806" t="s">
        <v>310</v>
      </c>
      <c r="AZ806">
        <v>1</v>
      </c>
      <c r="BA806" s="423">
        <v>15299.628153458785</v>
      </c>
    </row>
    <row r="807" spans="1:53" x14ac:dyDescent="0.35">
      <c r="A807" t="s">
        <v>142</v>
      </c>
      <c r="B807" t="s">
        <v>688</v>
      </c>
      <c r="C807">
        <v>15</v>
      </c>
      <c r="D807">
        <v>11927.5253720808</v>
      </c>
      <c r="E807">
        <v>29.31</v>
      </c>
      <c r="F807">
        <v>178912.880581212</v>
      </c>
      <c r="H807">
        <v>11927.5253720808</v>
      </c>
      <c r="I807">
        <v>11927.5253720808</v>
      </c>
      <c r="J807">
        <v>11927.5253720808</v>
      </c>
      <c r="K807">
        <v>11927.5253720808</v>
      </c>
      <c r="L807">
        <v>11927.5253720808</v>
      </c>
      <c r="M807">
        <v>11927.5253720808</v>
      </c>
      <c r="N807">
        <v>11927.5253720808</v>
      </c>
      <c r="O807">
        <v>11927.5253720808</v>
      </c>
      <c r="P807">
        <v>11927.5253720808</v>
      </c>
      <c r="Q807">
        <v>11927.5253720808</v>
      </c>
      <c r="R807">
        <v>11927.5253720808</v>
      </c>
      <c r="S807">
        <v>11927.5253720808</v>
      </c>
      <c r="T807">
        <v>11927.5253720808</v>
      </c>
      <c r="U807">
        <v>11927.5253720808</v>
      </c>
      <c r="V807">
        <v>11927.5253720808</v>
      </c>
      <c r="AN807" t="s">
        <v>1217</v>
      </c>
      <c r="AO807" t="s">
        <v>1306</v>
      </c>
      <c r="AP807" t="s">
        <v>714</v>
      </c>
      <c r="AQ807" t="s">
        <v>310</v>
      </c>
      <c r="AR807" s="589" t="s">
        <v>156</v>
      </c>
      <c r="AS807" s="591" t="s">
        <v>156</v>
      </c>
      <c r="AT807" s="591" t="s">
        <v>156</v>
      </c>
      <c r="AU807" t="s">
        <v>156</v>
      </c>
      <c r="AV807" t="s">
        <v>142</v>
      </c>
      <c r="AW807" t="s">
        <v>310</v>
      </c>
      <c r="AX807" t="s">
        <v>392</v>
      </c>
      <c r="AY807" t="s">
        <v>310</v>
      </c>
      <c r="AZ807">
        <v>1</v>
      </c>
      <c r="BA807" s="423">
        <v>6104.1583275746161</v>
      </c>
    </row>
    <row r="808" spans="1:53" x14ac:dyDescent="0.35">
      <c r="A808" t="s">
        <v>142</v>
      </c>
      <c r="B808" t="s">
        <v>688</v>
      </c>
      <c r="C808">
        <v>15</v>
      </c>
      <c r="D808">
        <v>1857.0215370461499</v>
      </c>
      <c r="E808">
        <v>29.31</v>
      </c>
      <c r="F808">
        <v>27855.323055692301</v>
      </c>
      <c r="H808">
        <v>1857.0215370461499</v>
      </c>
      <c r="I808">
        <v>1857.0215370461499</v>
      </c>
      <c r="J808">
        <v>1857.0215370461499</v>
      </c>
      <c r="K808">
        <v>1857.0215370461499</v>
      </c>
      <c r="L808">
        <v>1857.0215370461499</v>
      </c>
      <c r="M808">
        <v>1857.0215370461499</v>
      </c>
      <c r="N808">
        <v>1857.0215370461499</v>
      </c>
      <c r="O808">
        <v>1857.0215370461499</v>
      </c>
      <c r="P808">
        <v>1857.0215370461499</v>
      </c>
      <c r="Q808">
        <v>1857.0215370461499</v>
      </c>
      <c r="R808">
        <v>1857.0215370461499</v>
      </c>
      <c r="S808">
        <v>1857.0215370461499</v>
      </c>
      <c r="T808">
        <v>1857.0215370461499</v>
      </c>
      <c r="U808">
        <v>1857.0215370461499</v>
      </c>
      <c r="V808">
        <v>1857.0215370461499</v>
      </c>
      <c r="AN808" t="s">
        <v>1217</v>
      </c>
      <c r="AO808" t="s">
        <v>1307</v>
      </c>
      <c r="AP808" t="s">
        <v>715</v>
      </c>
      <c r="AQ808" t="s">
        <v>310</v>
      </c>
      <c r="AR808" s="589" t="s">
        <v>156</v>
      </c>
      <c r="AS808" s="591" t="s">
        <v>156</v>
      </c>
      <c r="AT808" s="591" t="s">
        <v>156</v>
      </c>
      <c r="AU808" t="s">
        <v>156</v>
      </c>
      <c r="AV808" t="s">
        <v>142</v>
      </c>
      <c r="AW808" t="s">
        <v>310</v>
      </c>
      <c r="AX808" t="s">
        <v>392</v>
      </c>
      <c r="AY808" t="s">
        <v>310</v>
      </c>
      <c r="AZ808">
        <v>1</v>
      </c>
      <c r="BA808" s="423">
        <v>950.36926153846139</v>
      </c>
    </row>
    <row r="809" spans="1:53" x14ac:dyDescent="0.35">
      <c r="A809" t="s">
        <v>141</v>
      </c>
      <c r="B809" t="s">
        <v>1165</v>
      </c>
      <c r="C809">
        <v>13.075890251021599</v>
      </c>
      <c r="D809">
        <v>158985.68001530701</v>
      </c>
      <c r="E809">
        <v>29.31</v>
      </c>
      <c r="F809">
        <v>2082712.4082005301</v>
      </c>
      <c r="H809">
        <v>158985.68001530701</v>
      </c>
      <c r="I809">
        <v>158985.68001530701</v>
      </c>
      <c r="J809">
        <v>158985.68001530701</v>
      </c>
      <c r="K809">
        <v>158985.68001530701</v>
      </c>
      <c r="L809">
        <v>158985.68001530701</v>
      </c>
      <c r="M809">
        <v>158985.68001530701</v>
      </c>
      <c r="N809">
        <v>158985.68001530701</v>
      </c>
      <c r="O809">
        <v>158985.68001530701</v>
      </c>
      <c r="P809">
        <v>158985.68001530701</v>
      </c>
      <c r="Q809">
        <v>158985.68001530701</v>
      </c>
      <c r="R809">
        <v>158985.68001530701</v>
      </c>
      <c r="S809">
        <v>158985.68001530701</v>
      </c>
      <c r="T809">
        <v>158985.68001530701</v>
      </c>
      <c r="U809">
        <v>15898.568001530701</v>
      </c>
      <c r="AN809" t="s">
        <v>1217</v>
      </c>
      <c r="AO809" t="s">
        <v>1317</v>
      </c>
      <c r="AP809" t="s">
        <v>449</v>
      </c>
      <c r="AQ809" t="s">
        <v>310</v>
      </c>
      <c r="AR809" s="589" t="s">
        <v>754</v>
      </c>
      <c r="AS809" s="591" t="s">
        <v>1339</v>
      </c>
      <c r="AT809" s="591" t="s">
        <v>1339</v>
      </c>
      <c r="AU809" t="s">
        <v>1165</v>
      </c>
      <c r="AV809" t="s">
        <v>141</v>
      </c>
      <c r="AW809" t="s">
        <v>310</v>
      </c>
      <c r="AX809" t="s">
        <v>392</v>
      </c>
      <c r="AY809" t="s">
        <v>310</v>
      </c>
      <c r="AZ809">
        <v>1</v>
      </c>
      <c r="BA809" s="423">
        <v>71058.08284546333</v>
      </c>
    </row>
    <row r="810" spans="1:53" x14ac:dyDescent="0.35">
      <c r="A810" t="s">
        <v>142</v>
      </c>
      <c r="B810" t="s">
        <v>1001</v>
      </c>
      <c r="C810">
        <v>13</v>
      </c>
      <c r="D810">
        <v>2950.57633528818</v>
      </c>
      <c r="E810">
        <v>29.31</v>
      </c>
      <c r="F810">
        <v>35745.410339190399</v>
      </c>
      <c r="H810">
        <v>2950.57633528818</v>
      </c>
      <c r="I810">
        <v>2950.57633528818</v>
      </c>
      <c r="J810">
        <v>2950.57633528818</v>
      </c>
      <c r="K810">
        <v>2950.57633528818</v>
      </c>
      <c r="L810">
        <v>2660.3449997819798</v>
      </c>
      <c r="M810">
        <v>2660.3449997819798</v>
      </c>
      <c r="N810">
        <v>2660.3449997819798</v>
      </c>
      <c r="O810">
        <v>2660.3449997819798</v>
      </c>
      <c r="P810">
        <v>2660.3449997819798</v>
      </c>
      <c r="Q810">
        <v>2660.3449997819798</v>
      </c>
      <c r="R810">
        <v>2660.3449997819798</v>
      </c>
      <c r="S810">
        <v>2660.3449997819798</v>
      </c>
      <c r="T810">
        <v>2660.3449997819798</v>
      </c>
      <c r="AN810" t="s">
        <v>1217</v>
      </c>
      <c r="AO810" t="s">
        <v>1298</v>
      </c>
      <c r="AP810" t="s">
        <v>712</v>
      </c>
      <c r="AQ810" t="s">
        <v>310</v>
      </c>
      <c r="AR810" s="589" t="s">
        <v>995</v>
      </c>
      <c r="AS810" s="591" t="s">
        <v>995</v>
      </c>
      <c r="AT810" s="591" t="s">
        <v>995</v>
      </c>
      <c r="AU810" t="s">
        <v>1001</v>
      </c>
      <c r="AV810" t="s">
        <v>25</v>
      </c>
      <c r="AW810" t="s">
        <v>310</v>
      </c>
      <c r="AX810" t="s">
        <v>392</v>
      </c>
      <c r="AY810" t="s">
        <v>310</v>
      </c>
      <c r="AZ810">
        <v>1</v>
      </c>
      <c r="BA810" s="423">
        <v>1219.5636417328694</v>
      </c>
    </row>
    <row r="811" spans="1:53" x14ac:dyDescent="0.35">
      <c r="A811" t="s">
        <v>142</v>
      </c>
      <c r="B811" t="s">
        <v>1009</v>
      </c>
      <c r="C811">
        <v>13</v>
      </c>
      <c r="D811">
        <v>311567.64480000001</v>
      </c>
      <c r="E811">
        <v>29.31</v>
      </c>
      <c r="F811">
        <v>4050379.3824</v>
      </c>
      <c r="H811">
        <v>311567.64480000001</v>
      </c>
      <c r="I811">
        <v>311567.64480000001</v>
      </c>
      <c r="J811">
        <v>311567.64480000001</v>
      </c>
      <c r="K811">
        <v>311567.64480000001</v>
      </c>
      <c r="L811">
        <v>311567.64480000001</v>
      </c>
      <c r="M811">
        <v>311567.64480000001</v>
      </c>
      <c r="N811">
        <v>311567.64480000001</v>
      </c>
      <c r="O811">
        <v>311567.64480000001</v>
      </c>
      <c r="P811">
        <v>311567.64480000001</v>
      </c>
      <c r="Q811">
        <v>311567.64480000001</v>
      </c>
      <c r="R811">
        <v>311567.64480000001</v>
      </c>
      <c r="S811">
        <v>311567.64480000001</v>
      </c>
      <c r="T811">
        <v>311567.64480000001</v>
      </c>
      <c r="AN811" t="s">
        <v>1217</v>
      </c>
      <c r="AO811" t="s">
        <v>1325</v>
      </c>
      <c r="AP811" t="s">
        <v>713</v>
      </c>
      <c r="AQ811" t="s">
        <v>310</v>
      </c>
      <c r="AR811" s="589" t="s">
        <v>1010</v>
      </c>
      <c r="AS811" s="591" t="s">
        <v>1010</v>
      </c>
      <c r="AT811" s="591" t="s">
        <v>1010</v>
      </c>
      <c r="AU811" t="s">
        <v>1009</v>
      </c>
      <c r="AV811" t="s">
        <v>142</v>
      </c>
      <c r="AW811" t="s">
        <v>310</v>
      </c>
      <c r="AX811" t="s">
        <v>392</v>
      </c>
      <c r="AY811" t="s">
        <v>310</v>
      </c>
      <c r="AZ811">
        <v>1</v>
      </c>
      <c r="BA811" s="423">
        <v>138191.04000000001</v>
      </c>
    </row>
    <row r="812" spans="1:53" x14ac:dyDescent="0.35">
      <c r="A812" t="s">
        <v>142</v>
      </c>
      <c r="B812" t="s">
        <v>1012</v>
      </c>
      <c r="C812">
        <v>13</v>
      </c>
      <c r="D812">
        <v>123122.227936385</v>
      </c>
      <c r="E812">
        <v>29.31</v>
      </c>
      <c r="F812">
        <v>1249293.98046554</v>
      </c>
      <c r="H812">
        <v>123122.227936385</v>
      </c>
      <c r="I812">
        <v>123122.227936385</v>
      </c>
      <c r="J812">
        <v>123122.227936385</v>
      </c>
      <c r="K812">
        <v>123122.227936385</v>
      </c>
      <c r="L812">
        <v>84089.452080000003</v>
      </c>
      <c r="M812">
        <v>84089.452080000003</v>
      </c>
      <c r="N812">
        <v>84089.452080000003</v>
      </c>
      <c r="O812">
        <v>84089.452080000003</v>
      </c>
      <c r="P812">
        <v>84089.452080000003</v>
      </c>
      <c r="Q812">
        <v>84089.452080000003</v>
      </c>
      <c r="R812">
        <v>84089.452080000003</v>
      </c>
      <c r="S812">
        <v>84089.452080000003</v>
      </c>
      <c r="T812">
        <v>84089.452080000003</v>
      </c>
      <c r="AN812" t="s">
        <v>1217</v>
      </c>
      <c r="AO812" t="s">
        <v>1325</v>
      </c>
      <c r="AP812" t="s">
        <v>713</v>
      </c>
      <c r="AQ812" t="s">
        <v>310</v>
      </c>
      <c r="AR812" s="589" t="s">
        <v>1010</v>
      </c>
      <c r="AS812" s="591" t="s">
        <v>1010</v>
      </c>
      <c r="AT812" s="591" t="s">
        <v>1010</v>
      </c>
      <c r="AU812" t="s">
        <v>1012</v>
      </c>
      <c r="AV812" t="s">
        <v>142</v>
      </c>
      <c r="AW812" t="s">
        <v>310</v>
      </c>
      <c r="AX812" t="s">
        <v>392</v>
      </c>
      <c r="AY812" t="s">
        <v>310</v>
      </c>
      <c r="AZ812">
        <v>1</v>
      </c>
      <c r="BA812" s="423">
        <v>42623.47255085432</v>
      </c>
    </row>
    <row r="813" spans="1:53" x14ac:dyDescent="0.35">
      <c r="A813" t="s">
        <v>142</v>
      </c>
      <c r="B813" t="s">
        <v>689</v>
      </c>
      <c r="C813">
        <v>13</v>
      </c>
      <c r="D813">
        <v>41446.149431272002</v>
      </c>
      <c r="E813">
        <v>29.31</v>
      </c>
      <c r="F813">
        <v>432530.753039915</v>
      </c>
      <c r="H813">
        <v>41446.149431272002</v>
      </c>
      <c r="I813">
        <v>41446.149431272002</v>
      </c>
      <c r="J813">
        <v>41446.149431272002</v>
      </c>
      <c r="K813">
        <v>41446.149431272002</v>
      </c>
      <c r="L813">
        <v>29638.461701647499</v>
      </c>
      <c r="M813">
        <v>29638.461701647499</v>
      </c>
      <c r="N813">
        <v>29638.461701647499</v>
      </c>
      <c r="O813">
        <v>29638.461701647499</v>
      </c>
      <c r="P813">
        <v>29638.461701647499</v>
      </c>
      <c r="Q813">
        <v>29638.461701647499</v>
      </c>
      <c r="R813">
        <v>29638.461701647499</v>
      </c>
      <c r="S813">
        <v>29638.461701647499</v>
      </c>
      <c r="T813">
        <v>29638.461701647499</v>
      </c>
      <c r="AN813" t="s">
        <v>1217</v>
      </c>
      <c r="AO813" t="s">
        <v>1307</v>
      </c>
      <c r="AP813" t="s">
        <v>715</v>
      </c>
      <c r="AQ813" t="s">
        <v>310</v>
      </c>
      <c r="AR813" s="589" t="s">
        <v>1010</v>
      </c>
      <c r="AS813" s="591" t="s">
        <v>1010</v>
      </c>
      <c r="AT813" s="591" t="s">
        <v>1010</v>
      </c>
      <c r="AU813" t="s">
        <v>201</v>
      </c>
      <c r="AV813" t="s">
        <v>142</v>
      </c>
      <c r="AW813" t="s">
        <v>310</v>
      </c>
      <c r="AX813" t="s">
        <v>392</v>
      </c>
      <c r="AY813" t="s">
        <v>310</v>
      </c>
      <c r="AZ813">
        <v>1</v>
      </c>
      <c r="BA813" s="423">
        <v>14757.105187305187</v>
      </c>
    </row>
    <row r="814" spans="1:53" x14ac:dyDescent="0.35">
      <c r="A814" t="s">
        <v>142</v>
      </c>
      <c r="B814" t="s">
        <v>1169</v>
      </c>
      <c r="C814">
        <v>13</v>
      </c>
      <c r="D814">
        <v>428602.45430025802</v>
      </c>
      <c r="E814">
        <v>29.31</v>
      </c>
      <c r="F814">
        <v>5571831.9059033701</v>
      </c>
      <c r="H814">
        <v>428602.45430025802</v>
      </c>
      <c r="I814">
        <v>428602.45430025802</v>
      </c>
      <c r="J814">
        <v>428602.45430025802</v>
      </c>
      <c r="K814">
        <v>428602.45430025802</v>
      </c>
      <c r="L814">
        <v>428602.45430025802</v>
      </c>
      <c r="M814">
        <v>428602.45430025802</v>
      </c>
      <c r="N814">
        <v>428602.45430025802</v>
      </c>
      <c r="O814">
        <v>428602.45430025802</v>
      </c>
      <c r="P814">
        <v>428602.45430025802</v>
      </c>
      <c r="Q814">
        <v>428602.45430025802</v>
      </c>
      <c r="R814">
        <v>428602.45430025802</v>
      </c>
      <c r="S814">
        <v>428602.45430025802</v>
      </c>
      <c r="T814">
        <v>428602.45430025802</v>
      </c>
      <c r="AN814" t="s">
        <v>1217</v>
      </c>
      <c r="AO814" t="s">
        <v>1317</v>
      </c>
      <c r="AP814" t="s">
        <v>449</v>
      </c>
      <c r="AQ814" t="s">
        <v>310</v>
      </c>
      <c r="AR814" s="589" t="s">
        <v>1010</v>
      </c>
      <c r="AS814" s="591" t="s">
        <v>1010</v>
      </c>
      <c r="AT814" s="591" t="s">
        <v>1010</v>
      </c>
      <c r="AU814" t="s">
        <v>1169</v>
      </c>
      <c r="AV814" t="s">
        <v>142</v>
      </c>
      <c r="AW814" t="s">
        <v>310</v>
      </c>
      <c r="AX814" t="s">
        <v>392</v>
      </c>
      <c r="AY814" t="s">
        <v>310</v>
      </c>
      <c r="AZ814">
        <v>1</v>
      </c>
      <c r="BA814" s="423">
        <v>190100.03090765508</v>
      </c>
    </row>
    <row r="815" spans="1:53" x14ac:dyDescent="0.35">
      <c r="A815" t="s">
        <v>25</v>
      </c>
      <c r="B815" t="s">
        <v>690</v>
      </c>
      <c r="C815">
        <v>11</v>
      </c>
      <c r="D815">
        <v>45034.941033000003</v>
      </c>
      <c r="E815">
        <v>29.31</v>
      </c>
      <c r="F815">
        <v>495384.35136299999</v>
      </c>
      <c r="H815">
        <v>45034.941033000003</v>
      </c>
      <c r="I815">
        <v>45034.941033000003</v>
      </c>
      <c r="J815">
        <v>45034.941033000003</v>
      </c>
      <c r="K815">
        <v>45034.941033000003</v>
      </c>
      <c r="L815">
        <v>45034.941033000003</v>
      </c>
      <c r="M815">
        <v>45034.941033000003</v>
      </c>
      <c r="N815">
        <v>45034.941033000003</v>
      </c>
      <c r="O815">
        <v>45034.941033000003</v>
      </c>
      <c r="P815">
        <v>45034.941033000003</v>
      </c>
      <c r="Q815">
        <v>45034.941033000003</v>
      </c>
      <c r="R815">
        <v>45034.941033000003</v>
      </c>
      <c r="AN815" t="s">
        <v>1217</v>
      </c>
      <c r="AO815" t="s">
        <v>1297</v>
      </c>
      <c r="AP815" t="s">
        <v>711</v>
      </c>
      <c r="AQ815" t="s">
        <v>310</v>
      </c>
      <c r="AR815" s="589" t="s">
        <v>602</v>
      </c>
      <c r="AS815" s="591" t="s">
        <v>602</v>
      </c>
      <c r="AT815" s="591" t="s">
        <v>602</v>
      </c>
      <c r="AU815" t="s">
        <v>602</v>
      </c>
      <c r="AV815" t="s">
        <v>25</v>
      </c>
      <c r="AW815" t="s">
        <v>310</v>
      </c>
      <c r="AX815" t="s">
        <v>392</v>
      </c>
      <c r="AY815" t="s">
        <v>310</v>
      </c>
      <c r="AZ815">
        <v>1</v>
      </c>
      <c r="BA815" s="423">
        <v>16901.547300000002</v>
      </c>
    </row>
    <row r="816" spans="1:53" x14ac:dyDescent="0.35">
      <c r="A816" t="s">
        <v>25</v>
      </c>
      <c r="B816" t="s">
        <v>602</v>
      </c>
      <c r="C816">
        <v>11</v>
      </c>
      <c r="D816">
        <v>215708.82084000099</v>
      </c>
      <c r="E816">
        <v>29.31</v>
      </c>
      <c r="F816">
        <v>2372797.0292400098</v>
      </c>
      <c r="H816">
        <v>215708.82084000099</v>
      </c>
      <c r="I816">
        <v>215708.82084000099</v>
      </c>
      <c r="J816">
        <v>215708.82084000099</v>
      </c>
      <c r="K816">
        <v>215708.82084000099</v>
      </c>
      <c r="L816">
        <v>215708.82084000099</v>
      </c>
      <c r="M816">
        <v>215708.82084000099</v>
      </c>
      <c r="N816">
        <v>215708.82084000099</v>
      </c>
      <c r="O816">
        <v>215708.82084000099</v>
      </c>
      <c r="P816">
        <v>215708.82084000099</v>
      </c>
      <c r="Q816">
        <v>215708.82084000099</v>
      </c>
      <c r="R816">
        <v>215708.82084000099</v>
      </c>
      <c r="AN816" t="s">
        <v>1217</v>
      </c>
      <c r="AO816" t="s">
        <v>1325</v>
      </c>
      <c r="AP816" t="s">
        <v>713</v>
      </c>
      <c r="AQ816" t="s">
        <v>310</v>
      </c>
      <c r="AR816" s="589" t="s">
        <v>602</v>
      </c>
      <c r="AS816" s="591" t="s">
        <v>602</v>
      </c>
      <c r="AT816" s="591" t="s">
        <v>602</v>
      </c>
      <c r="AU816" t="s">
        <v>602</v>
      </c>
      <c r="AV816" t="s">
        <v>25</v>
      </c>
      <c r="AW816" t="s">
        <v>310</v>
      </c>
      <c r="AX816" t="s">
        <v>392</v>
      </c>
      <c r="AY816" t="s">
        <v>310</v>
      </c>
      <c r="AZ816">
        <v>1</v>
      </c>
      <c r="BA816" s="423">
        <v>80955.204000000333</v>
      </c>
    </row>
    <row r="817" spans="1:53" x14ac:dyDescent="0.35">
      <c r="A817" t="s">
        <v>25</v>
      </c>
      <c r="B817" t="s">
        <v>602</v>
      </c>
      <c r="C817">
        <v>11</v>
      </c>
      <c r="D817">
        <v>329913.36</v>
      </c>
      <c r="E817">
        <v>29.31</v>
      </c>
      <c r="F817">
        <v>3629046.96</v>
      </c>
      <c r="H817">
        <v>329913.36</v>
      </c>
      <c r="I817">
        <v>329913.36</v>
      </c>
      <c r="J817">
        <v>329913.36</v>
      </c>
      <c r="K817">
        <v>329913.36</v>
      </c>
      <c r="L817">
        <v>329913.36</v>
      </c>
      <c r="M817">
        <v>329913.36</v>
      </c>
      <c r="N817">
        <v>329913.36</v>
      </c>
      <c r="O817">
        <v>329913.36</v>
      </c>
      <c r="P817">
        <v>329913.36</v>
      </c>
      <c r="Q817">
        <v>329913.36</v>
      </c>
      <c r="R817">
        <v>329913.36</v>
      </c>
      <c r="AN817" t="s">
        <v>1217</v>
      </c>
      <c r="AO817" t="s">
        <v>1306</v>
      </c>
      <c r="AP817" t="s">
        <v>714</v>
      </c>
      <c r="AQ817" t="s">
        <v>310</v>
      </c>
      <c r="AR817" s="589" t="s">
        <v>602</v>
      </c>
      <c r="AS817" s="591" t="s">
        <v>602</v>
      </c>
      <c r="AT817" s="591" t="s">
        <v>602</v>
      </c>
      <c r="AU817" t="s">
        <v>602</v>
      </c>
      <c r="AV817" t="s">
        <v>25</v>
      </c>
      <c r="AW817" t="s">
        <v>310</v>
      </c>
      <c r="AX817" t="s">
        <v>392</v>
      </c>
      <c r="AY817" t="s">
        <v>310</v>
      </c>
      <c r="AZ817">
        <v>1</v>
      </c>
      <c r="BA817" s="423">
        <v>123816</v>
      </c>
    </row>
    <row r="818" spans="1:53" x14ac:dyDescent="0.35">
      <c r="A818" t="s">
        <v>25</v>
      </c>
      <c r="B818" t="s">
        <v>602</v>
      </c>
      <c r="C818">
        <v>11</v>
      </c>
      <c r="D818">
        <v>66019.743287999998</v>
      </c>
      <c r="E818">
        <v>29.31</v>
      </c>
      <c r="F818">
        <v>726217.17616799998</v>
      </c>
      <c r="H818">
        <v>66019.743287999998</v>
      </c>
      <c r="I818">
        <v>66019.743287999998</v>
      </c>
      <c r="J818">
        <v>66019.743287999998</v>
      </c>
      <c r="K818">
        <v>66019.743287999998</v>
      </c>
      <c r="L818">
        <v>66019.743287999998</v>
      </c>
      <c r="M818">
        <v>66019.743287999998</v>
      </c>
      <c r="N818">
        <v>66019.743287999998</v>
      </c>
      <c r="O818">
        <v>66019.743287999998</v>
      </c>
      <c r="P818">
        <v>66019.743287999998</v>
      </c>
      <c r="Q818">
        <v>66019.743287999998</v>
      </c>
      <c r="R818">
        <v>66019.743287999998</v>
      </c>
      <c r="AN818" t="s">
        <v>1217</v>
      </c>
      <c r="AO818" t="s">
        <v>1307</v>
      </c>
      <c r="AP818" t="s">
        <v>715</v>
      </c>
      <c r="AQ818" t="s">
        <v>310</v>
      </c>
      <c r="AR818" s="589" t="s">
        <v>602</v>
      </c>
      <c r="AS818" s="591" t="s">
        <v>602</v>
      </c>
      <c r="AT818" s="591" t="s">
        <v>602</v>
      </c>
      <c r="AU818" t="s">
        <v>602</v>
      </c>
      <c r="AV818" t="s">
        <v>25</v>
      </c>
      <c r="AW818" t="s">
        <v>310</v>
      </c>
      <c r="AX818" t="s">
        <v>392</v>
      </c>
      <c r="AY818" t="s">
        <v>310</v>
      </c>
      <c r="AZ818">
        <v>1</v>
      </c>
      <c r="BA818" s="423">
        <v>24777.112799999999</v>
      </c>
    </row>
    <row r="819" spans="1:53" x14ac:dyDescent="0.35">
      <c r="A819" t="s">
        <v>142</v>
      </c>
      <c r="B819" t="s">
        <v>952</v>
      </c>
      <c r="C819">
        <v>10</v>
      </c>
      <c r="D819">
        <v>40864.753329984997</v>
      </c>
      <c r="E819">
        <v>29.31</v>
      </c>
      <c r="F819">
        <v>408647.53329985001</v>
      </c>
      <c r="H819">
        <v>40864.753329984997</v>
      </c>
      <c r="I819">
        <v>40864.753329984997</v>
      </c>
      <c r="J819">
        <v>40864.753329984997</v>
      </c>
      <c r="K819">
        <v>40864.753329984997</v>
      </c>
      <c r="L819">
        <v>40864.753329984997</v>
      </c>
      <c r="M819">
        <v>40864.753329984997</v>
      </c>
      <c r="N819">
        <v>40864.753329984997</v>
      </c>
      <c r="O819">
        <v>40864.753329984997</v>
      </c>
      <c r="P819">
        <v>40864.753329984997</v>
      </c>
      <c r="Q819">
        <v>40864.753329984997</v>
      </c>
      <c r="AN819" t="s">
        <v>1217</v>
      </c>
      <c r="AO819" t="s">
        <v>1297</v>
      </c>
      <c r="AP819" t="s">
        <v>711</v>
      </c>
      <c r="AQ819" t="s">
        <v>310</v>
      </c>
      <c r="AR819" s="589" t="s">
        <v>595</v>
      </c>
      <c r="AS819" s="591" t="s">
        <v>595</v>
      </c>
      <c r="AT819" s="591" t="s">
        <v>595</v>
      </c>
      <c r="AU819" t="s">
        <v>595</v>
      </c>
      <c r="AV819" t="s">
        <v>142</v>
      </c>
      <c r="AW819" t="s">
        <v>310</v>
      </c>
      <c r="AX819" t="s">
        <v>392</v>
      </c>
      <c r="AY819" t="s">
        <v>310</v>
      </c>
      <c r="AZ819">
        <v>1</v>
      </c>
      <c r="BA819" s="423">
        <v>13942.256339128286</v>
      </c>
    </row>
    <row r="820" spans="1:53" x14ac:dyDescent="0.35">
      <c r="A820" t="s">
        <v>142</v>
      </c>
      <c r="B820" t="s">
        <v>829</v>
      </c>
      <c r="C820">
        <v>10</v>
      </c>
      <c r="D820">
        <v>26671.4387409589</v>
      </c>
      <c r="E820">
        <v>29.31</v>
      </c>
      <c r="F820">
        <v>266714.38740958902</v>
      </c>
      <c r="H820">
        <v>26671.4387409589</v>
      </c>
      <c r="I820">
        <v>26671.4387409589</v>
      </c>
      <c r="J820">
        <v>26671.4387409589</v>
      </c>
      <c r="K820">
        <v>26671.4387409589</v>
      </c>
      <c r="L820">
        <v>26671.4387409589</v>
      </c>
      <c r="M820">
        <v>26671.4387409589</v>
      </c>
      <c r="N820">
        <v>26671.4387409589</v>
      </c>
      <c r="O820">
        <v>26671.4387409589</v>
      </c>
      <c r="P820">
        <v>26671.4387409589</v>
      </c>
      <c r="Q820">
        <v>26671.4387409589</v>
      </c>
      <c r="AN820" t="s">
        <v>1217</v>
      </c>
      <c r="AO820" t="s">
        <v>1297</v>
      </c>
      <c r="AP820" t="s">
        <v>711</v>
      </c>
      <c r="AQ820" t="s">
        <v>310</v>
      </c>
      <c r="AR820" s="589" t="s">
        <v>155</v>
      </c>
      <c r="AS820" s="591" t="s">
        <v>814</v>
      </c>
      <c r="AT820" s="591" t="s">
        <v>814</v>
      </c>
      <c r="AU820" t="s">
        <v>155</v>
      </c>
      <c r="AV820" t="s">
        <v>142</v>
      </c>
      <c r="AW820" t="s">
        <v>310</v>
      </c>
      <c r="AX820" t="s">
        <v>392</v>
      </c>
      <c r="AY820" t="s">
        <v>310</v>
      </c>
      <c r="AZ820">
        <v>1</v>
      </c>
      <c r="BA820" s="423">
        <v>9099.7743913199938</v>
      </c>
    </row>
    <row r="821" spans="1:53" x14ac:dyDescent="0.35">
      <c r="A821" t="s">
        <v>142</v>
      </c>
      <c r="B821" t="s">
        <v>960</v>
      </c>
      <c r="C821">
        <v>10</v>
      </c>
      <c r="D821">
        <v>12219.5021158132</v>
      </c>
      <c r="E821">
        <v>29.31</v>
      </c>
      <c r="F821">
        <v>122195.021158132</v>
      </c>
      <c r="H821">
        <v>12219.5021158132</v>
      </c>
      <c r="I821">
        <v>12219.5021158132</v>
      </c>
      <c r="J821">
        <v>12219.5021158132</v>
      </c>
      <c r="K821">
        <v>12219.5021158132</v>
      </c>
      <c r="L821">
        <v>12219.5021158132</v>
      </c>
      <c r="M821">
        <v>12219.5021158132</v>
      </c>
      <c r="N821">
        <v>12219.5021158132</v>
      </c>
      <c r="O821">
        <v>12219.5021158132</v>
      </c>
      <c r="P821">
        <v>12219.5021158132</v>
      </c>
      <c r="Q821">
        <v>12219.5021158132</v>
      </c>
      <c r="AN821" t="s">
        <v>1217</v>
      </c>
      <c r="AO821" t="s">
        <v>1297</v>
      </c>
      <c r="AP821" t="s">
        <v>711</v>
      </c>
      <c r="AQ821" t="s">
        <v>310</v>
      </c>
      <c r="AR821" s="589" t="s">
        <v>154</v>
      </c>
      <c r="AS821" s="591" t="s">
        <v>814</v>
      </c>
      <c r="AT821" s="591" t="s">
        <v>814</v>
      </c>
      <c r="AU821" t="s">
        <v>154</v>
      </c>
      <c r="AV821" t="s">
        <v>142</v>
      </c>
      <c r="AW821" t="s">
        <v>310</v>
      </c>
      <c r="AX821" t="s">
        <v>392</v>
      </c>
      <c r="AY821" t="s">
        <v>310</v>
      </c>
      <c r="AZ821">
        <v>1</v>
      </c>
      <c r="BA821" s="423">
        <v>4169.0556519321735</v>
      </c>
    </row>
    <row r="822" spans="1:53" x14ac:dyDescent="0.35">
      <c r="A822" t="s">
        <v>142</v>
      </c>
      <c r="B822" t="s">
        <v>988</v>
      </c>
      <c r="C822">
        <v>10</v>
      </c>
      <c r="D822">
        <v>209086.78544104999</v>
      </c>
      <c r="E822">
        <v>29.31</v>
      </c>
      <c r="F822">
        <v>2090867.8544105</v>
      </c>
      <c r="H822">
        <v>209086.78544104999</v>
      </c>
      <c r="I822">
        <v>209086.78544104999</v>
      </c>
      <c r="J822">
        <v>209086.78544104999</v>
      </c>
      <c r="K822">
        <v>209086.78544104999</v>
      </c>
      <c r="L822">
        <v>209086.78544104999</v>
      </c>
      <c r="M822">
        <v>209086.78544104999</v>
      </c>
      <c r="N822">
        <v>209086.78544104999</v>
      </c>
      <c r="O822">
        <v>209086.78544104999</v>
      </c>
      <c r="P822">
        <v>209086.78544104999</v>
      </c>
      <c r="Q822">
        <v>209086.78544104999</v>
      </c>
      <c r="AN822" t="s">
        <v>1217</v>
      </c>
      <c r="AO822" t="s">
        <v>1298</v>
      </c>
      <c r="AP822" t="s">
        <v>712</v>
      </c>
      <c r="AQ822" t="s">
        <v>310</v>
      </c>
      <c r="AR822" s="589" t="s">
        <v>595</v>
      </c>
      <c r="AS822" s="591" t="s">
        <v>595</v>
      </c>
      <c r="AT822" s="591" t="s">
        <v>595</v>
      </c>
      <c r="AU822" t="s">
        <v>988</v>
      </c>
      <c r="AV822" t="s">
        <v>142</v>
      </c>
      <c r="AW822" t="s">
        <v>310</v>
      </c>
      <c r="AX822" t="s">
        <v>392</v>
      </c>
      <c r="AY822" t="s">
        <v>310</v>
      </c>
      <c r="AZ822">
        <v>1</v>
      </c>
      <c r="BA822" s="423">
        <v>71336.330754367111</v>
      </c>
    </row>
    <row r="823" spans="1:53" x14ac:dyDescent="0.35">
      <c r="A823" t="s">
        <v>142</v>
      </c>
      <c r="B823" t="s">
        <v>990</v>
      </c>
      <c r="C823">
        <v>10</v>
      </c>
      <c r="D823">
        <v>141332.223943841</v>
      </c>
      <c r="E823">
        <v>29.31</v>
      </c>
      <c r="F823">
        <v>1413322.2394384099</v>
      </c>
      <c r="H823">
        <v>141332.223943841</v>
      </c>
      <c r="I823">
        <v>141332.223943841</v>
      </c>
      <c r="J823">
        <v>141332.223943841</v>
      </c>
      <c r="K823">
        <v>141332.223943841</v>
      </c>
      <c r="L823">
        <v>141332.223943841</v>
      </c>
      <c r="M823">
        <v>141332.223943841</v>
      </c>
      <c r="N823">
        <v>141332.223943841</v>
      </c>
      <c r="O823">
        <v>141332.223943841</v>
      </c>
      <c r="P823">
        <v>141332.223943841</v>
      </c>
      <c r="Q823">
        <v>141332.223943841</v>
      </c>
      <c r="AN823" t="s">
        <v>1217</v>
      </c>
      <c r="AO823" t="s">
        <v>1298</v>
      </c>
      <c r="AP823" t="s">
        <v>712</v>
      </c>
      <c r="AQ823" t="s">
        <v>310</v>
      </c>
      <c r="AR823" s="589" t="s">
        <v>155</v>
      </c>
      <c r="AS823" s="591" t="s">
        <v>814</v>
      </c>
      <c r="AT823" s="591" t="s">
        <v>814</v>
      </c>
      <c r="AU823" t="s">
        <v>990</v>
      </c>
      <c r="AV823" t="s">
        <v>142</v>
      </c>
      <c r="AW823" t="s">
        <v>310</v>
      </c>
      <c r="AX823" t="s">
        <v>392</v>
      </c>
      <c r="AY823" t="s">
        <v>310</v>
      </c>
      <c r="AZ823">
        <v>1</v>
      </c>
      <c r="BA823" s="423">
        <v>48219.796637270898</v>
      </c>
    </row>
    <row r="824" spans="1:53" x14ac:dyDescent="0.35">
      <c r="A824" t="s">
        <v>541</v>
      </c>
      <c r="B824" t="s">
        <v>1016</v>
      </c>
      <c r="C824">
        <v>10</v>
      </c>
      <c r="D824">
        <v>40121.296914612198</v>
      </c>
      <c r="E824">
        <v>29.31</v>
      </c>
      <c r="F824">
        <v>401212.96914612199</v>
      </c>
      <c r="H824">
        <v>40121.296914612198</v>
      </c>
      <c r="I824">
        <v>40121.296914612198</v>
      </c>
      <c r="J824">
        <v>40121.296914612198</v>
      </c>
      <c r="K824">
        <v>40121.296914612198</v>
      </c>
      <c r="L824">
        <v>40121.296914612198</v>
      </c>
      <c r="M824">
        <v>40121.296914612198</v>
      </c>
      <c r="N824">
        <v>40121.296914612198</v>
      </c>
      <c r="O824">
        <v>40121.296914612198</v>
      </c>
      <c r="P824">
        <v>40121.296914612198</v>
      </c>
      <c r="Q824">
        <v>40121.296914612198</v>
      </c>
      <c r="AN824" t="s">
        <v>1217</v>
      </c>
      <c r="AO824" t="s">
        <v>1325</v>
      </c>
      <c r="AP824" t="s">
        <v>713</v>
      </c>
      <c r="AQ824" t="s">
        <v>310</v>
      </c>
      <c r="AR824" s="589" t="s">
        <v>1017</v>
      </c>
      <c r="AS824" s="591" t="s">
        <v>1017</v>
      </c>
      <c r="AT824" s="591" t="s">
        <v>1017</v>
      </c>
      <c r="AU824" t="s">
        <v>1016</v>
      </c>
      <c r="AV824" t="s">
        <v>541</v>
      </c>
      <c r="AW824" t="s">
        <v>310</v>
      </c>
      <c r="AX824" t="s">
        <v>392</v>
      </c>
      <c r="AY824" t="s">
        <v>310</v>
      </c>
      <c r="AZ824">
        <v>1</v>
      </c>
      <c r="BA824" s="423">
        <v>13688.603519144388</v>
      </c>
    </row>
    <row r="825" spans="1:53" x14ac:dyDescent="0.35">
      <c r="A825" t="s">
        <v>142</v>
      </c>
      <c r="B825" t="s">
        <v>1025</v>
      </c>
      <c r="C825">
        <v>10</v>
      </c>
      <c r="D825">
        <v>14532.1252724976</v>
      </c>
      <c r="E825">
        <v>29.31</v>
      </c>
      <c r="F825">
        <v>145321.25272497599</v>
      </c>
      <c r="H825">
        <v>14532.1252724976</v>
      </c>
      <c r="I825">
        <v>14532.1252724976</v>
      </c>
      <c r="J825">
        <v>14532.1252724976</v>
      </c>
      <c r="K825">
        <v>14532.1252724976</v>
      </c>
      <c r="L825">
        <v>14532.1252724976</v>
      </c>
      <c r="M825">
        <v>14532.1252724976</v>
      </c>
      <c r="N825">
        <v>14532.1252724976</v>
      </c>
      <c r="O825">
        <v>14532.1252724976</v>
      </c>
      <c r="P825">
        <v>14532.1252724976</v>
      </c>
      <c r="Q825">
        <v>14532.1252724976</v>
      </c>
      <c r="AN825" t="s">
        <v>1217</v>
      </c>
      <c r="AO825" t="s">
        <v>1325</v>
      </c>
      <c r="AP825" t="s">
        <v>713</v>
      </c>
      <c r="AQ825" t="s">
        <v>310</v>
      </c>
      <c r="AR825" s="589" t="s">
        <v>814</v>
      </c>
      <c r="AS825" s="591" t="s">
        <v>814</v>
      </c>
      <c r="AT825" s="591" t="s">
        <v>814</v>
      </c>
      <c r="AU825" t="s">
        <v>814</v>
      </c>
      <c r="AV825" t="s">
        <v>142</v>
      </c>
      <c r="AW825" t="s">
        <v>310</v>
      </c>
      <c r="AX825" t="s">
        <v>392</v>
      </c>
      <c r="AY825" t="s">
        <v>310</v>
      </c>
      <c r="AZ825">
        <v>1</v>
      </c>
      <c r="BA825" s="423">
        <v>4958.0775409408388</v>
      </c>
    </row>
    <row r="826" spans="1:53" x14ac:dyDescent="0.35">
      <c r="A826" t="s">
        <v>142</v>
      </c>
      <c r="B826" t="s">
        <v>595</v>
      </c>
      <c r="C826">
        <v>10</v>
      </c>
      <c r="D826">
        <v>4240.2184618722604</v>
      </c>
      <c r="E826">
        <v>29.31</v>
      </c>
      <c r="F826">
        <v>42402.184618722596</v>
      </c>
      <c r="H826">
        <v>4240.2184618722604</v>
      </c>
      <c r="I826">
        <v>4240.2184618722604</v>
      </c>
      <c r="J826">
        <v>4240.2184618722604</v>
      </c>
      <c r="K826">
        <v>4240.2184618722604</v>
      </c>
      <c r="L826">
        <v>4240.2184618722604</v>
      </c>
      <c r="M826">
        <v>4240.2184618722604</v>
      </c>
      <c r="N826">
        <v>4240.2184618722604</v>
      </c>
      <c r="O826">
        <v>4240.2184618722604</v>
      </c>
      <c r="P826">
        <v>4240.2184618722604</v>
      </c>
      <c r="Q826">
        <v>4240.2184618722604</v>
      </c>
      <c r="AN826" t="s">
        <v>1217</v>
      </c>
      <c r="AO826" t="s">
        <v>1325</v>
      </c>
      <c r="AP826" t="s">
        <v>713</v>
      </c>
      <c r="AQ826" t="s">
        <v>310</v>
      </c>
      <c r="AR826" s="589" t="s">
        <v>595</v>
      </c>
      <c r="AS826" s="591" t="s">
        <v>595</v>
      </c>
      <c r="AT826" s="591" t="s">
        <v>595</v>
      </c>
      <c r="AU826" t="s">
        <v>595</v>
      </c>
      <c r="AV826" t="s">
        <v>142</v>
      </c>
      <c r="AW826" t="s">
        <v>310</v>
      </c>
      <c r="AX826" t="s">
        <v>392</v>
      </c>
      <c r="AY826" t="s">
        <v>310</v>
      </c>
      <c r="AZ826">
        <v>1</v>
      </c>
      <c r="BA826" s="423">
        <v>1446.6797891068782</v>
      </c>
    </row>
    <row r="827" spans="1:53" x14ac:dyDescent="0.35">
      <c r="A827" t="s">
        <v>142</v>
      </c>
      <c r="B827" t="s">
        <v>691</v>
      </c>
      <c r="C827">
        <v>10</v>
      </c>
      <c r="D827">
        <v>3634.0283229054999</v>
      </c>
      <c r="E827">
        <v>29.31</v>
      </c>
      <c r="F827">
        <v>36340.283229055</v>
      </c>
      <c r="H827">
        <v>3634.0283229054999</v>
      </c>
      <c r="I827">
        <v>3634.0283229054999</v>
      </c>
      <c r="J827">
        <v>3634.0283229054999</v>
      </c>
      <c r="K827">
        <v>3634.0283229054999</v>
      </c>
      <c r="L827">
        <v>3634.0283229054999</v>
      </c>
      <c r="M827">
        <v>3634.0283229054999</v>
      </c>
      <c r="N827">
        <v>3634.0283229054999</v>
      </c>
      <c r="O827">
        <v>3634.0283229054999</v>
      </c>
      <c r="P827">
        <v>3634.0283229054999</v>
      </c>
      <c r="Q827">
        <v>3634.0283229054999</v>
      </c>
      <c r="AN827" t="s">
        <v>1217</v>
      </c>
      <c r="AO827" t="s">
        <v>1306</v>
      </c>
      <c r="AP827" t="s">
        <v>714</v>
      </c>
      <c r="AQ827" t="s">
        <v>310</v>
      </c>
      <c r="AR827" s="589" t="s">
        <v>814</v>
      </c>
      <c r="AS827" s="591" t="s">
        <v>814</v>
      </c>
      <c r="AT827" s="591" t="s">
        <v>814</v>
      </c>
      <c r="AU827" t="s">
        <v>814</v>
      </c>
      <c r="AV827" t="s">
        <v>142</v>
      </c>
      <c r="AW827" t="s">
        <v>310</v>
      </c>
      <c r="AX827" t="s">
        <v>392</v>
      </c>
      <c r="AY827" t="s">
        <v>310</v>
      </c>
      <c r="AZ827">
        <v>1</v>
      </c>
      <c r="BA827" s="423">
        <v>1239.8595438094508</v>
      </c>
    </row>
    <row r="828" spans="1:53" x14ac:dyDescent="0.35">
      <c r="A828" t="s">
        <v>142</v>
      </c>
      <c r="B828" t="s">
        <v>692</v>
      </c>
      <c r="C828">
        <v>10</v>
      </c>
      <c r="D828">
        <v>4093.6683642621101</v>
      </c>
      <c r="E828">
        <v>29.31</v>
      </c>
      <c r="F828">
        <v>40936.683642621101</v>
      </c>
      <c r="H828">
        <v>4093.6683642621101</v>
      </c>
      <c r="I828">
        <v>4093.6683642621101</v>
      </c>
      <c r="J828">
        <v>4093.6683642621101</v>
      </c>
      <c r="K828">
        <v>4093.6683642621101</v>
      </c>
      <c r="L828">
        <v>4093.6683642621101</v>
      </c>
      <c r="M828">
        <v>4093.6683642621101</v>
      </c>
      <c r="N828">
        <v>4093.6683642621101</v>
      </c>
      <c r="O828">
        <v>4093.6683642621101</v>
      </c>
      <c r="P828">
        <v>4093.6683642621101</v>
      </c>
      <c r="Q828">
        <v>4093.6683642621101</v>
      </c>
      <c r="AN828" t="s">
        <v>1217</v>
      </c>
      <c r="AO828" t="s">
        <v>1306</v>
      </c>
      <c r="AP828" t="s">
        <v>714</v>
      </c>
      <c r="AQ828" t="s">
        <v>310</v>
      </c>
      <c r="AR828" s="589" t="s">
        <v>814</v>
      </c>
      <c r="AS828" s="591" t="s">
        <v>814</v>
      </c>
      <c r="AT828" s="591" t="s">
        <v>814</v>
      </c>
      <c r="AU828" t="s">
        <v>814</v>
      </c>
      <c r="AV828" t="s">
        <v>142</v>
      </c>
      <c r="AW828" t="s">
        <v>310</v>
      </c>
      <c r="AX828" t="s">
        <v>392</v>
      </c>
      <c r="AY828" t="s">
        <v>310</v>
      </c>
      <c r="AZ828">
        <v>1</v>
      </c>
      <c r="BA828" s="423">
        <v>1396.6797558042001</v>
      </c>
    </row>
    <row r="829" spans="1:53" x14ac:dyDescent="0.35">
      <c r="A829" t="s">
        <v>142</v>
      </c>
      <c r="B829" t="s">
        <v>595</v>
      </c>
      <c r="C829">
        <v>10</v>
      </c>
      <c r="D829">
        <v>60397.969245925196</v>
      </c>
      <c r="E829">
        <v>29.31</v>
      </c>
      <c r="F829">
        <v>603979.69245925196</v>
      </c>
      <c r="H829">
        <v>60397.969245925196</v>
      </c>
      <c r="I829">
        <v>60397.969245925196</v>
      </c>
      <c r="J829">
        <v>60397.969245925196</v>
      </c>
      <c r="K829">
        <v>60397.969245925196</v>
      </c>
      <c r="L829">
        <v>60397.969245925196</v>
      </c>
      <c r="M829">
        <v>60397.969245925196</v>
      </c>
      <c r="N829">
        <v>60397.969245925196</v>
      </c>
      <c r="O829">
        <v>60397.969245925196</v>
      </c>
      <c r="P829">
        <v>60397.969245925196</v>
      </c>
      <c r="Q829">
        <v>60397.969245925196</v>
      </c>
      <c r="AN829" t="s">
        <v>1217</v>
      </c>
      <c r="AO829" t="s">
        <v>1306</v>
      </c>
      <c r="AP829" t="s">
        <v>714</v>
      </c>
      <c r="AQ829" t="s">
        <v>310</v>
      </c>
      <c r="AR829" s="589" t="s">
        <v>595</v>
      </c>
      <c r="AS829" s="591" t="s">
        <v>595</v>
      </c>
      <c r="AT829" s="591" t="s">
        <v>595</v>
      </c>
      <c r="AU829" t="s">
        <v>595</v>
      </c>
      <c r="AV829" t="s">
        <v>142</v>
      </c>
      <c r="AW829" t="s">
        <v>310</v>
      </c>
      <c r="AX829" t="s">
        <v>392</v>
      </c>
      <c r="AY829" t="s">
        <v>310</v>
      </c>
      <c r="AZ829">
        <v>1</v>
      </c>
      <c r="BA829" s="423">
        <v>20606.6084087087</v>
      </c>
    </row>
    <row r="830" spans="1:53" x14ac:dyDescent="0.35">
      <c r="A830" t="s">
        <v>142</v>
      </c>
      <c r="B830" t="s">
        <v>691</v>
      </c>
      <c r="C830">
        <v>10</v>
      </c>
      <c r="D830">
        <v>1108.0914748211501</v>
      </c>
      <c r="E830">
        <v>29.31</v>
      </c>
      <c r="F830">
        <v>11080.9147482115</v>
      </c>
      <c r="H830">
        <v>1108.0914748211501</v>
      </c>
      <c r="I830">
        <v>1108.0914748211501</v>
      </c>
      <c r="J830">
        <v>1108.0914748211501</v>
      </c>
      <c r="K830">
        <v>1108.0914748211501</v>
      </c>
      <c r="L830">
        <v>1108.0914748211501</v>
      </c>
      <c r="M830">
        <v>1108.0914748211501</v>
      </c>
      <c r="N830">
        <v>1108.0914748211501</v>
      </c>
      <c r="O830">
        <v>1108.0914748211501</v>
      </c>
      <c r="P830">
        <v>1108.0914748211501</v>
      </c>
      <c r="Q830">
        <v>1108.0914748211501</v>
      </c>
      <c r="AN830" t="s">
        <v>1217</v>
      </c>
      <c r="AO830" t="s">
        <v>1307</v>
      </c>
      <c r="AP830" t="s">
        <v>715</v>
      </c>
      <c r="AQ830" t="s">
        <v>310</v>
      </c>
      <c r="AR830" s="589" t="s">
        <v>814</v>
      </c>
      <c r="AS830" s="591" t="s">
        <v>814</v>
      </c>
      <c r="AT830" s="591" t="s">
        <v>814</v>
      </c>
      <c r="AU830" t="s">
        <v>814</v>
      </c>
      <c r="AV830" t="s">
        <v>142</v>
      </c>
      <c r="AW830" t="s">
        <v>310</v>
      </c>
      <c r="AX830" t="s">
        <v>392</v>
      </c>
      <c r="AY830" t="s">
        <v>310</v>
      </c>
      <c r="AZ830">
        <v>1</v>
      </c>
      <c r="BA830" s="423">
        <v>378.05918622352442</v>
      </c>
    </row>
    <row r="831" spans="1:53" x14ac:dyDescent="0.35">
      <c r="A831" t="s">
        <v>142</v>
      </c>
      <c r="B831" t="s">
        <v>692</v>
      </c>
      <c r="C831">
        <v>10</v>
      </c>
      <c r="D831">
        <v>2260.6245984745501</v>
      </c>
      <c r="E831">
        <v>29.31</v>
      </c>
      <c r="F831">
        <v>22606.245984745499</v>
      </c>
      <c r="H831">
        <v>2260.6245984745501</v>
      </c>
      <c r="I831">
        <v>2260.6245984745501</v>
      </c>
      <c r="J831">
        <v>2260.6245984745501</v>
      </c>
      <c r="K831">
        <v>2260.6245984745501</v>
      </c>
      <c r="L831">
        <v>2260.6245984745501</v>
      </c>
      <c r="M831">
        <v>2260.6245984745501</v>
      </c>
      <c r="N831">
        <v>2260.6245984745501</v>
      </c>
      <c r="O831">
        <v>2260.6245984745501</v>
      </c>
      <c r="P831">
        <v>2260.6245984745501</v>
      </c>
      <c r="Q831">
        <v>2260.6245984745501</v>
      </c>
      <c r="AN831" t="s">
        <v>1217</v>
      </c>
      <c r="AO831" t="s">
        <v>1307</v>
      </c>
      <c r="AP831" t="s">
        <v>715</v>
      </c>
      <c r="AQ831" t="s">
        <v>310</v>
      </c>
      <c r="AR831" s="589" t="s">
        <v>814</v>
      </c>
      <c r="AS831" s="591" t="s">
        <v>814</v>
      </c>
      <c r="AT831" s="591" t="s">
        <v>814</v>
      </c>
      <c r="AU831" t="s">
        <v>814</v>
      </c>
      <c r="AV831" t="s">
        <v>142</v>
      </c>
      <c r="AW831" t="s">
        <v>310</v>
      </c>
      <c r="AX831" t="s">
        <v>392</v>
      </c>
      <c r="AY831" t="s">
        <v>310</v>
      </c>
      <c r="AZ831">
        <v>1</v>
      </c>
      <c r="BA831" s="423">
        <v>771.28099572656095</v>
      </c>
    </row>
    <row r="832" spans="1:53" x14ac:dyDescent="0.35">
      <c r="A832" t="s">
        <v>142</v>
      </c>
      <c r="B832" t="s">
        <v>595</v>
      </c>
      <c r="C832">
        <v>10</v>
      </c>
      <c r="D832">
        <v>2655.85418412736</v>
      </c>
      <c r="E832">
        <v>29.31</v>
      </c>
      <c r="F832">
        <v>26558.5418412736</v>
      </c>
      <c r="H832">
        <v>2655.85418412736</v>
      </c>
      <c r="I832">
        <v>2655.85418412736</v>
      </c>
      <c r="J832">
        <v>2655.85418412736</v>
      </c>
      <c r="K832">
        <v>2655.85418412736</v>
      </c>
      <c r="L832">
        <v>2655.85418412736</v>
      </c>
      <c r="M832">
        <v>2655.85418412736</v>
      </c>
      <c r="N832">
        <v>2655.85418412736</v>
      </c>
      <c r="O832">
        <v>2655.85418412736</v>
      </c>
      <c r="P832">
        <v>2655.85418412736</v>
      </c>
      <c r="Q832">
        <v>2655.85418412736</v>
      </c>
      <c r="AN832" t="s">
        <v>1217</v>
      </c>
      <c r="AO832" t="s">
        <v>1307</v>
      </c>
      <c r="AP832" t="s">
        <v>715</v>
      </c>
      <c r="AQ832" t="s">
        <v>310</v>
      </c>
      <c r="AR832" s="589" t="s">
        <v>595</v>
      </c>
      <c r="AS832" s="591" t="s">
        <v>595</v>
      </c>
      <c r="AT832" s="591" t="s">
        <v>595</v>
      </c>
      <c r="AU832" t="s">
        <v>595</v>
      </c>
      <c r="AV832" t="s">
        <v>142</v>
      </c>
      <c r="AW832" t="s">
        <v>310</v>
      </c>
      <c r="AX832" t="s">
        <v>392</v>
      </c>
      <c r="AY832" t="s">
        <v>310</v>
      </c>
      <c r="AZ832">
        <v>1</v>
      </c>
      <c r="BA832" s="423">
        <v>906.12561723894919</v>
      </c>
    </row>
    <row r="833" spans="1:53" x14ac:dyDescent="0.35">
      <c r="A833" t="s">
        <v>142</v>
      </c>
      <c r="B833" t="s">
        <v>1151</v>
      </c>
      <c r="C833">
        <v>10</v>
      </c>
      <c r="D833">
        <v>8198247.8826450501</v>
      </c>
      <c r="E833">
        <v>29.31</v>
      </c>
      <c r="F833">
        <v>81982478.826450497</v>
      </c>
      <c r="H833">
        <v>8198247.8826450501</v>
      </c>
      <c r="I833">
        <v>8198247.8826450501</v>
      </c>
      <c r="J833">
        <v>8198247.8826450501</v>
      </c>
      <c r="K833">
        <v>8198247.8826450501</v>
      </c>
      <c r="L833">
        <v>8198247.8826450501</v>
      </c>
      <c r="M833">
        <v>8198247.8826450501</v>
      </c>
      <c r="N833">
        <v>8198247.8826450501</v>
      </c>
      <c r="O833">
        <v>8198247.8826450501</v>
      </c>
      <c r="P833">
        <v>8198247.8826450501</v>
      </c>
      <c r="Q833">
        <v>8198247.8826450501</v>
      </c>
      <c r="AN833" t="s">
        <v>1217</v>
      </c>
      <c r="AO833" t="s">
        <v>1312</v>
      </c>
      <c r="AP833" t="s">
        <v>717</v>
      </c>
      <c r="AQ833" t="s">
        <v>310</v>
      </c>
      <c r="AR833" s="589" t="s">
        <v>595</v>
      </c>
      <c r="AS833" s="591" t="s">
        <v>595</v>
      </c>
      <c r="AT833" s="591" t="s">
        <v>595</v>
      </c>
      <c r="AU833" t="s">
        <v>595</v>
      </c>
      <c r="AV833" t="s">
        <v>142</v>
      </c>
      <c r="AW833" t="s">
        <v>310</v>
      </c>
      <c r="AX833" t="s">
        <v>392</v>
      </c>
      <c r="AY833" t="s">
        <v>310</v>
      </c>
      <c r="AZ833">
        <v>1</v>
      </c>
      <c r="BA833" s="423">
        <v>2797082.18445754</v>
      </c>
    </row>
    <row r="834" spans="1:53" x14ac:dyDescent="0.35">
      <c r="A834" t="s">
        <v>142</v>
      </c>
      <c r="B834" t="s">
        <v>1152</v>
      </c>
      <c r="C834">
        <v>10</v>
      </c>
      <c r="D834">
        <v>6099154.8205763297</v>
      </c>
      <c r="E834">
        <v>29.31</v>
      </c>
      <c r="F834">
        <v>60991548.205763601</v>
      </c>
      <c r="H834">
        <v>6099154.8205763297</v>
      </c>
      <c r="I834">
        <v>6099154.8205763297</v>
      </c>
      <c r="J834">
        <v>6099154.8205763297</v>
      </c>
      <c r="K834">
        <v>6099154.8205763297</v>
      </c>
      <c r="L834">
        <v>6099154.8205763297</v>
      </c>
      <c r="M834">
        <v>6099154.8205763297</v>
      </c>
      <c r="N834">
        <v>6099154.8205763297</v>
      </c>
      <c r="O834">
        <v>6099154.8205763297</v>
      </c>
      <c r="P834">
        <v>6099154.8205763297</v>
      </c>
      <c r="Q834">
        <v>6099154.8205763297</v>
      </c>
      <c r="AN834" t="s">
        <v>1217</v>
      </c>
      <c r="AO834" t="s">
        <v>1312</v>
      </c>
      <c r="AP834" t="s">
        <v>717</v>
      </c>
      <c r="AQ834" t="s">
        <v>310</v>
      </c>
      <c r="AR834" s="589" t="s">
        <v>814</v>
      </c>
      <c r="AS834" s="591" t="s">
        <v>814</v>
      </c>
      <c r="AT834" s="591" t="s">
        <v>814</v>
      </c>
      <c r="AU834" t="s">
        <v>814</v>
      </c>
      <c r="AV834" t="s">
        <v>142</v>
      </c>
      <c r="AW834" t="s">
        <v>310</v>
      </c>
      <c r="AX834" t="s">
        <v>392</v>
      </c>
      <c r="AY834" t="s">
        <v>310</v>
      </c>
      <c r="AZ834">
        <v>1</v>
      </c>
      <c r="BA834" s="423">
        <v>2080912.5965801298</v>
      </c>
    </row>
    <row r="835" spans="1:53" x14ac:dyDescent="0.35">
      <c r="A835" t="s">
        <v>142</v>
      </c>
      <c r="B835" t="s">
        <v>1154</v>
      </c>
      <c r="C835">
        <v>10</v>
      </c>
      <c r="D835">
        <v>679489.86231836805</v>
      </c>
      <c r="E835">
        <v>29.31</v>
      </c>
      <c r="F835">
        <v>6794898.6231836798</v>
      </c>
      <c r="H835">
        <v>679489.86231836805</v>
      </c>
      <c r="I835">
        <v>679489.86231836805</v>
      </c>
      <c r="J835">
        <v>679489.86231836805</v>
      </c>
      <c r="K835">
        <v>679489.86231836805</v>
      </c>
      <c r="L835">
        <v>679489.86231836805</v>
      </c>
      <c r="M835">
        <v>679489.86231836805</v>
      </c>
      <c r="N835">
        <v>679489.86231836805</v>
      </c>
      <c r="O835">
        <v>679489.86231836805</v>
      </c>
      <c r="P835">
        <v>679489.86231836805</v>
      </c>
      <c r="Q835">
        <v>679489.86231836805</v>
      </c>
      <c r="AN835" t="s">
        <v>1217</v>
      </c>
      <c r="AO835" t="s">
        <v>1312</v>
      </c>
      <c r="AP835" t="s">
        <v>717</v>
      </c>
      <c r="AQ835" t="s">
        <v>310</v>
      </c>
      <c r="AR835" s="589" t="s">
        <v>814</v>
      </c>
      <c r="AS835" s="591" t="s">
        <v>814</v>
      </c>
      <c r="AT835" s="591" t="s">
        <v>814</v>
      </c>
      <c r="AU835" t="s">
        <v>814</v>
      </c>
      <c r="AV835" t="s">
        <v>142</v>
      </c>
      <c r="AW835" t="s">
        <v>310</v>
      </c>
      <c r="AX835" t="s">
        <v>392</v>
      </c>
      <c r="AY835" t="s">
        <v>310</v>
      </c>
      <c r="AZ835">
        <v>1</v>
      </c>
      <c r="BA835" s="423">
        <v>231828.68042250699</v>
      </c>
    </row>
    <row r="836" spans="1:53" x14ac:dyDescent="0.35">
      <c r="A836" t="s">
        <v>142</v>
      </c>
      <c r="B836" t="s">
        <v>1170</v>
      </c>
      <c r="C836">
        <v>9.9</v>
      </c>
      <c r="D836">
        <v>84868.177344092794</v>
      </c>
      <c r="E836">
        <v>29.31</v>
      </c>
      <c r="F836">
        <v>840194.95570651803</v>
      </c>
      <c r="H836">
        <v>84868.177344092794</v>
      </c>
      <c r="I836">
        <v>84868.177344092794</v>
      </c>
      <c r="J836">
        <v>84868.177344092794</v>
      </c>
      <c r="K836">
        <v>84868.177344092794</v>
      </c>
      <c r="L836">
        <v>84868.177344092794</v>
      </c>
      <c r="M836">
        <v>84868.177344092794</v>
      </c>
      <c r="N836">
        <v>84868.177344092794</v>
      </c>
      <c r="O836">
        <v>84868.177344092794</v>
      </c>
      <c r="P836">
        <v>84868.177344092794</v>
      </c>
      <c r="Q836">
        <v>76381.359609683495</v>
      </c>
      <c r="AN836" t="s">
        <v>1217</v>
      </c>
      <c r="AO836" t="s">
        <v>1317</v>
      </c>
      <c r="AP836" t="s">
        <v>449</v>
      </c>
      <c r="AQ836" t="s">
        <v>310</v>
      </c>
      <c r="AR836" s="589" t="s">
        <v>1170</v>
      </c>
      <c r="AS836" s="591" t="s">
        <v>1170</v>
      </c>
      <c r="AT836" s="591" t="s">
        <v>1170</v>
      </c>
      <c r="AU836" t="s">
        <v>1170</v>
      </c>
      <c r="AV836" t="s">
        <v>142</v>
      </c>
      <c r="AW836" t="s">
        <v>310</v>
      </c>
      <c r="AX836" t="s">
        <v>392</v>
      </c>
      <c r="AY836" t="s">
        <v>310</v>
      </c>
      <c r="AZ836">
        <v>1</v>
      </c>
      <c r="BA836" s="423">
        <v>28665.812204248312</v>
      </c>
    </row>
    <row r="837" spans="1:53" x14ac:dyDescent="0.35">
      <c r="A837" t="s">
        <v>25</v>
      </c>
      <c r="B837" t="s">
        <v>986</v>
      </c>
      <c r="C837">
        <v>9.5367635261327095</v>
      </c>
      <c r="D837">
        <v>122351.6097765</v>
      </c>
      <c r="E837">
        <v>29.31</v>
      </c>
      <c r="F837">
        <v>1080551.088864</v>
      </c>
      <c r="H837">
        <v>122351.6097765</v>
      </c>
      <c r="I837">
        <v>122351.6097765</v>
      </c>
      <c r="J837">
        <v>122351.6097765</v>
      </c>
      <c r="K837">
        <v>122351.6097765</v>
      </c>
      <c r="L837">
        <v>122351.6097765</v>
      </c>
      <c r="M837">
        <v>122351.6097765</v>
      </c>
      <c r="N837">
        <v>122351.6097765</v>
      </c>
      <c r="O837">
        <v>122351.6097765</v>
      </c>
      <c r="P837">
        <v>33912.736883999998</v>
      </c>
      <c r="Q837">
        <v>33912.736883999998</v>
      </c>
      <c r="R837">
        <v>33912.736883999998</v>
      </c>
      <c r="AN837" t="s">
        <v>1217</v>
      </c>
      <c r="AO837" t="s">
        <v>1298</v>
      </c>
      <c r="AP837" t="s">
        <v>712</v>
      </c>
      <c r="AQ837" t="s">
        <v>310</v>
      </c>
      <c r="AR837" s="589" t="s">
        <v>571</v>
      </c>
      <c r="AS837" s="591" t="s">
        <v>571</v>
      </c>
      <c r="AT837" s="591" t="s">
        <v>571</v>
      </c>
      <c r="AU837" t="s">
        <v>986</v>
      </c>
      <c r="AV837" t="s">
        <v>25</v>
      </c>
      <c r="AW837" t="s">
        <v>310</v>
      </c>
      <c r="AX837" t="s">
        <v>392</v>
      </c>
      <c r="AY837" t="s">
        <v>310</v>
      </c>
      <c r="AZ837">
        <v>1</v>
      </c>
      <c r="BA837" s="423">
        <v>36866.294400000006</v>
      </c>
    </row>
    <row r="838" spans="1:53" x14ac:dyDescent="0.35">
      <c r="A838" t="s">
        <v>25</v>
      </c>
      <c r="B838" t="s">
        <v>813</v>
      </c>
      <c r="C838">
        <v>8</v>
      </c>
      <c r="D838">
        <v>119750.890977</v>
      </c>
      <c r="E838">
        <v>29.31</v>
      </c>
      <c r="F838">
        <v>958007.127815997</v>
      </c>
      <c r="H838">
        <v>119750.890977</v>
      </c>
      <c r="I838">
        <v>119750.890977</v>
      </c>
      <c r="J838">
        <v>119750.890977</v>
      </c>
      <c r="K838">
        <v>119750.890977</v>
      </c>
      <c r="L838">
        <v>119750.890977</v>
      </c>
      <c r="M838">
        <v>119750.890977</v>
      </c>
      <c r="N838">
        <v>119750.890977</v>
      </c>
      <c r="O838">
        <v>119750.890977</v>
      </c>
      <c r="AN838" t="s">
        <v>1217</v>
      </c>
      <c r="AO838" t="s">
        <v>1297</v>
      </c>
      <c r="AP838" t="s">
        <v>711</v>
      </c>
      <c r="AQ838" t="s">
        <v>310</v>
      </c>
      <c r="AR838" s="589" t="s">
        <v>571</v>
      </c>
      <c r="AS838" s="591" t="s">
        <v>571</v>
      </c>
      <c r="AT838" s="591" t="s">
        <v>571</v>
      </c>
      <c r="AU838" t="s">
        <v>813</v>
      </c>
      <c r="AV838" t="s">
        <v>25</v>
      </c>
      <c r="AW838" t="s">
        <v>310</v>
      </c>
      <c r="AX838" t="s">
        <v>392</v>
      </c>
      <c r="AY838" t="s">
        <v>310</v>
      </c>
      <c r="AZ838">
        <v>1</v>
      </c>
      <c r="BA838" s="423">
        <v>32685.3335999999</v>
      </c>
    </row>
    <row r="839" spans="1:53" x14ac:dyDescent="0.35">
      <c r="A839" t="s">
        <v>25</v>
      </c>
      <c r="B839" t="s">
        <v>813</v>
      </c>
      <c r="C839">
        <v>8</v>
      </c>
      <c r="D839">
        <v>55784.110950000002</v>
      </c>
      <c r="E839">
        <v>29.31</v>
      </c>
      <c r="F839">
        <v>446272.88760000002</v>
      </c>
      <c r="H839">
        <v>55784.110950000002</v>
      </c>
      <c r="I839">
        <v>55784.110950000002</v>
      </c>
      <c r="J839">
        <v>55784.110950000002</v>
      </c>
      <c r="K839">
        <v>55784.110950000002</v>
      </c>
      <c r="L839">
        <v>55784.110950000002</v>
      </c>
      <c r="M839">
        <v>55784.110950000002</v>
      </c>
      <c r="N839">
        <v>55784.110950000002</v>
      </c>
      <c r="O839">
        <v>55784.110950000002</v>
      </c>
      <c r="AN839" t="s">
        <v>1217</v>
      </c>
      <c r="AO839" t="s">
        <v>1306</v>
      </c>
      <c r="AP839" t="s">
        <v>714</v>
      </c>
      <c r="AQ839" t="s">
        <v>310</v>
      </c>
      <c r="AR839" s="589" t="s">
        <v>571</v>
      </c>
      <c r="AS839" s="591" t="s">
        <v>571</v>
      </c>
      <c r="AT839" s="591" t="s">
        <v>571</v>
      </c>
      <c r="AU839" t="s">
        <v>813</v>
      </c>
      <c r="AV839" t="s">
        <v>25</v>
      </c>
      <c r="AW839" t="s">
        <v>310</v>
      </c>
      <c r="AX839" t="s">
        <v>392</v>
      </c>
      <c r="AY839" t="s">
        <v>310</v>
      </c>
      <c r="AZ839">
        <v>1</v>
      </c>
      <c r="BA839" s="423">
        <v>15225.960000000001</v>
      </c>
    </row>
    <row r="840" spans="1:53" x14ac:dyDescent="0.35">
      <c r="A840" t="s">
        <v>25</v>
      </c>
      <c r="B840" t="s">
        <v>813</v>
      </c>
      <c r="C840">
        <v>8</v>
      </c>
      <c r="D840">
        <v>6468.6096045801596</v>
      </c>
      <c r="E840">
        <v>29.31</v>
      </c>
      <c r="F840">
        <v>51748.876836641197</v>
      </c>
      <c r="H840">
        <v>6468.6096045801596</v>
      </c>
      <c r="I840">
        <v>6468.6096045801596</v>
      </c>
      <c r="J840">
        <v>6468.6096045801596</v>
      </c>
      <c r="K840">
        <v>6468.6096045801596</v>
      </c>
      <c r="L840">
        <v>6468.6096045801596</v>
      </c>
      <c r="M840">
        <v>6468.6096045801596</v>
      </c>
      <c r="N840">
        <v>6468.6096045801596</v>
      </c>
      <c r="O840">
        <v>6468.6096045801596</v>
      </c>
      <c r="AN840" t="s">
        <v>1217</v>
      </c>
      <c r="AO840" t="s">
        <v>1307</v>
      </c>
      <c r="AP840" t="s">
        <v>715</v>
      </c>
      <c r="AQ840" t="s">
        <v>310</v>
      </c>
      <c r="AR840" s="589" t="s">
        <v>571</v>
      </c>
      <c r="AS840" s="591" t="s">
        <v>571</v>
      </c>
      <c r="AT840" s="591" t="s">
        <v>571</v>
      </c>
      <c r="AU840" t="s">
        <v>813</v>
      </c>
      <c r="AV840" t="s">
        <v>25</v>
      </c>
      <c r="AW840" t="s">
        <v>310</v>
      </c>
      <c r="AX840" t="s">
        <v>392</v>
      </c>
      <c r="AY840" t="s">
        <v>310</v>
      </c>
      <c r="AZ840">
        <v>1</v>
      </c>
      <c r="BA840" s="423">
        <v>1765.5706870229001</v>
      </c>
    </row>
    <row r="841" spans="1:53" x14ac:dyDescent="0.35">
      <c r="A841" t="s">
        <v>25</v>
      </c>
      <c r="B841" t="s">
        <v>999</v>
      </c>
      <c r="C841">
        <v>6</v>
      </c>
      <c r="D841">
        <v>5472761.8293619296</v>
      </c>
      <c r="E841">
        <v>29.31</v>
      </c>
      <c r="F841">
        <v>32836570.976171501</v>
      </c>
      <c r="H841">
        <v>5472761.8293619296</v>
      </c>
      <c r="I841">
        <v>5472761.8293619296</v>
      </c>
      <c r="J841">
        <v>5472761.8293619296</v>
      </c>
      <c r="K841">
        <v>5472761.8293619296</v>
      </c>
      <c r="L841">
        <v>5472761.8293619296</v>
      </c>
      <c r="M841">
        <v>5472761.8293619296</v>
      </c>
      <c r="AN841" t="s">
        <v>1217</v>
      </c>
      <c r="AO841" t="s">
        <v>1298</v>
      </c>
      <c r="AP841" t="s">
        <v>712</v>
      </c>
      <c r="AQ841" t="s">
        <v>310</v>
      </c>
      <c r="AR841" s="589" t="s">
        <v>999</v>
      </c>
      <c r="AS841" s="591" t="s">
        <v>999</v>
      </c>
      <c r="AT841" s="591" t="s">
        <v>999</v>
      </c>
      <c r="AU841" t="s">
        <v>999</v>
      </c>
      <c r="AV841" t="s">
        <v>25</v>
      </c>
      <c r="AW841" t="s">
        <v>310</v>
      </c>
      <c r="AX841" t="s">
        <v>392</v>
      </c>
      <c r="AY841" t="s">
        <v>310</v>
      </c>
      <c r="AZ841">
        <v>1</v>
      </c>
      <c r="BA841" s="423">
        <v>1120319.7194190209</v>
      </c>
    </row>
    <row r="842" spans="1:53" x14ac:dyDescent="0.35">
      <c r="A842" t="s">
        <v>25</v>
      </c>
      <c r="B842" t="s">
        <v>1000</v>
      </c>
      <c r="C842">
        <v>5</v>
      </c>
      <c r="D842">
        <v>68076.300826070903</v>
      </c>
      <c r="E842">
        <v>29.31</v>
      </c>
      <c r="F842">
        <v>340381.50413035502</v>
      </c>
      <c r="H842">
        <v>68076.300826070903</v>
      </c>
      <c r="I842">
        <v>68076.300826070903</v>
      </c>
      <c r="J842">
        <v>68076.300826070903</v>
      </c>
      <c r="K842">
        <v>68076.300826070903</v>
      </c>
      <c r="L842">
        <v>68076.300826070903</v>
      </c>
      <c r="AN842" t="s">
        <v>1217</v>
      </c>
      <c r="AO842" t="s">
        <v>1298</v>
      </c>
      <c r="AP842" t="s">
        <v>712</v>
      </c>
      <c r="AQ842" t="s">
        <v>310</v>
      </c>
      <c r="AR842" s="589" t="s">
        <v>570</v>
      </c>
      <c r="AS842" s="591" t="s">
        <v>570</v>
      </c>
      <c r="AT842" s="591" t="s">
        <v>570</v>
      </c>
      <c r="AU842" t="s">
        <v>1000</v>
      </c>
      <c r="AV842" t="s">
        <v>25</v>
      </c>
      <c r="AW842" t="s">
        <v>310</v>
      </c>
      <c r="AX842" t="s">
        <v>392</v>
      </c>
      <c r="AY842" t="s">
        <v>310</v>
      </c>
      <c r="AZ842">
        <v>1</v>
      </c>
      <c r="BA842" s="423">
        <v>11613.152648596215</v>
      </c>
    </row>
    <row r="843" spans="1:53" x14ac:dyDescent="0.35">
      <c r="A843" t="s">
        <v>25</v>
      </c>
      <c r="B843" t="s">
        <v>1005</v>
      </c>
      <c r="C843">
        <v>3</v>
      </c>
      <c r="D843">
        <v>29794.512411432701</v>
      </c>
      <c r="E843">
        <v>29.31</v>
      </c>
      <c r="F843">
        <v>89383.537234298201</v>
      </c>
      <c r="H843">
        <v>29794.512411432701</v>
      </c>
      <c r="I843">
        <v>29794.512411432701</v>
      </c>
      <c r="J843">
        <v>29794.512411432701</v>
      </c>
      <c r="AN843" t="s">
        <v>1217</v>
      </c>
      <c r="AO843" t="s">
        <v>1298</v>
      </c>
      <c r="AP843" t="s">
        <v>712</v>
      </c>
      <c r="AQ843" t="s">
        <v>310</v>
      </c>
      <c r="AR843" s="589" t="s">
        <v>1006</v>
      </c>
      <c r="AS843" s="591" t="s">
        <v>1006</v>
      </c>
      <c r="AT843" s="591" t="s">
        <v>1006</v>
      </c>
      <c r="AU843" t="s">
        <v>1005</v>
      </c>
      <c r="AV843" t="s">
        <v>25</v>
      </c>
      <c r="AW843" t="s">
        <v>310</v>
      </c>
      <c r="AX843" t="s">
        <v>392</v>
      </c>
      <c r="AY843" t="s">
        <v>310</v>
      </c>
      <c r="AZ843">
        <v>1</v>
      </c>
      <c r="BA843" s="423">
        <v>3049.5918537802186</v>
      </c>
    </row>
    <row r="844" spans="1:53" x14ac:dyDescent="0.35">
      <c r="A844" t="s">
        <v>142</v>
      </c>
      <c r="B844" t="s">
        <v>596</v>
      </c>
      <c r="C844">
        <v>2</v>
      </c>
      <c r="D844">
        <v>1434.78334027592</v>
      </c>
      <c r="E844">
        <v>29.31</v>
      </c>
      <c r="F844">
        <v>2869.5666805518499</v>
      </c>
      <c r="H844">
        <v>1434.78334027592</v>
      </c>
      <c r="I844">
        <v>1434.78334027592</v>
      </c>
      <c r="AN844" t="s">
        <v>1217</v>
      </c>
      <c r="AO844" t="s">
        <v>1297</v>
      </c>
      <c r="AP844" t="s">
        <v>711</v>
      </c>
      <c r="AQ844" t="s">
        <v>310</v>
      </c>
      <c r="AR844" s="589" t="s">
        <v>968</v>
      </c>
      <c r="AS844" s="591" t="s">
        <v>968</v>
      </c>
      <c r="AT844" s="591" t="s">
        <v>968</v>
      </c>
      <c r="AU844" t="s">
        <v>596</v>
      </c>
      <c r="AV844" t="s">
        <v>142</v>
      </c>
      <c r="AW844" t="s">
        <v>310</v>
      </c>
      <c r="AX844" t="s">
        <v>392</v>
      </c>
      <c r="AY844" t="s">
        <v>310</v>
      </c>
      <c r="AZ844">
        <v>1</v>
      </c>
      <c r="BA844" s="423">
        <v>97.904015030769358</v>
      </c>
    </row>
    <row r="845" spans="1:53" x14ac:dyDescent="0.35">
      <c r="A845" t="s">
        <v>25</v>
      </c>
      <c r="B845" t="s">
        <v>1085</v>
      </c>
      <c r="C845">
        <v>2</v>
      </c>
      <c r="D845">
        <v>3652.6122</v>
      </c>
      <c r="E845">
        <v>29.31</v>
      </c>
      <c r="F845">
        <v>7305.2244000000001</v>
      </c>
      <c r="H845">
        <v>3652.6122</v>
      </c>
      <c r="I845">
        <v>3652.6122</v>
      </c>
      <c r="AN845" t="s">
        <v>1217</v>
      </c>
      <c r="AO845" t="s">
        <v>1306</v>
      </c>
      <c r="AP845" t="s">
        <v>714</v>
      </c>
      <c r="AQ845" t="s">
        <v>310</v>
      </c>
      <c r="AR845" s="589" t="s">
        <v>571</v>
      </c>
      <c r="AS845" s="591" t="s">
        <v>571</v>
      </c>
      <c r="AT845" s="591" t="s">
        <v>571</v>
      </c>
      <c r="AU845" t="s">
        <v>1085</v>
      </c>
      <c r="AV845" t="s">
        <v>25</v>
      </c>
      <c r="AW845" t="s">
        <v>310</v>
      </c>
      <c r="AX845" t="s">
        <v>392</v>
      </c>
      <c r="AY845" t="s">
        <v>310</v>
      </c>
      <c r="AZ845">
        <v>1</v>
      </c>
      <c r="BA845" s="423">
        <v>249.24</v>
      </c>
    </row>
    <row r="846" spans="1:53" x14ac:dyDescent="0.35">
      <c r="A846" t="s">
        <v>25</v>
      </c>
      <c r="B846" t="s">
        <v>1077</v>
      </c>
      <c r="C846">
        <v>25</v>
      </c>
      <c r="D846">
        <v>45918.8939254957</v>
      </c>
      <c r="E846">
        <v>17.292899999999999</v>
      </c>
      <c r="F846">
        <v>-413575.474628344</v>
      </c>
      <c r="H846">
        <v>27092.1474160424</v>
      </c>
      <c r="I846">
        <v>27092.1474160424</v>
      </c>
      <c r="J846">
        <v>27092.1474160424</v>
      </c>
      <c r="K846">
        <v>27092.1474160424</v>
      </c>
      <c r="L846">
        <v>27092.1474160424</v>
      </c>
      <c r="M846">
        <v>27092.1474160424</v>
      </c>
      <c r="N846">
        <v>27092.1474160424</v>
      </c>
      <c r="O846">
        <v>27092.1474160424</v>
      </c>
      <c r="P846">
        <v>-37077.2149386284</v>
      </c>
      <c r="Q846">
        <v>-37077.2149386284</v>
      </c>
      <c r="R846">
        <v>-37077.2149386284</v>
      </c>
      <c r="S846">
        <v>-37077.2149386284</v>
      </c>
      <c r="T846">
        <v>-37077.2149386284</v>
      </c>
      <c r="U846">
        <v>-37077.2149386284</v>
      </c>
      <c r="V846">
        <v>-37077.2149386284</v>
      </c>
      <c r="W846">
        <v>-37077.2149386284</v>
      </c>
      <c r="X846">
        <v>-37077.2149386284</v>
      </c>
      <c r="Y846">
        <v>-37077.2149386284</v>
      </c>
      <c r="Z846">
        <v>-37077.2149386284</v>
      </c>
      <c r="AA846">
        <v>-37077.2149386284</v>
      </c>
      <c r="AB846">
        <v>-37077.2149386284</v>
      </c>
      <c r="AC846">
        <v>-37077.2149386284</v>
      </c>
      <c r="AD846">
        <v>-37077.2149386284</v>
      </c>
      <c r="AE846">
        <v>-37077.2149386284</v>
      </c>
      <c r="AF846">
        <v>-37077.2149386284</v>
      </c>
      <c r="AN846" t="s">
        <v>1217</v>
      </c>
      <c r="AO846" t="s">
        <v>1302</v>
      </c>
      <c r="AP846" t="s">
        <v>740</v>
      </c>
      <c r="AQ846" t="s">
        <v>114</v>
      </c>
      <c r="AS846" s="591" t="s">
        <v>605</v>
      </c>
      <c r="AT846" s="591" t="s">
        <v>605</v>
      </c>
      <c r="AV846" t="s">
        <v>25</v>
      </c>
      <c r="AW846" t="s">
        <v>114</v>
      </c>
      <c r="AX846" t="s">
        <v>392</v>
      </c>
      <c r="AY846" t="s">
        <v>145</v>
      </c>
      <c r="AZ846">
        <v>1</v>
      </c>
      <c r="BA846" s="423">
        <v>-23915.912000204942</v>
      </c>
    </row>
    <row r="847" spans="1:53" x14ac:dyDescent="0.35">
      <c r="A847" t="s">
        <v>541</v>
      </c>
      <c r="B847" t="s">
        <v>608</v>
      </c>
      <c r="C847">
        <v>20</v>
      </c>
      <c r="D847">
        <v>70984.521312609504</v>
      </c>
      <c r="E847">
        <v>29.31</v>
      </c>
      <c r="F847">
        <v>1377934.82548007</v>
      </c>
      <c r="H847">
        <v>70984.521312609504</v>
      </c>
      <c r="I847">
        <v>70984.521312609504</v>
      </c>
      <c r="J847">
        <v>70984.521312609504</v>
      </c>
      <c r="K847">
        <v>70984.521312609504</v>
      </c>
      <c r="L847">
        <v>70984.521312609504</v>
      </c>
      <c r="M847">
        <v>70984.521312609504</v>
      </c>
      <c r="N847">
        <v>70984.521312609504</v>
      </c>
      <c r="O847">
        <v>70984.521312609504</v>
      </c>
      <c r="P847">
        <v>70984.521312609504</v>
      </c>
      <c r="Q847">
        <v>70984.521312609504</v>
      </c>
      <c r="R847">
        <v>66808.961235397306</v>
      </c>
      <c r="S847">
        <v>66808.961235397306</v>
      </c>
      <c r="T847">
        <v>66808.961235397306</v>
      </c>
      <c r="U847">
        <v>66808.961235397306</v>
      </c>
      <c r="V847">
        <v>66808.961235397306</v>
      </c>
      <c r="W847">
        <v>66808.961235397306</v>
      </c>
      <c r="X847">
        <v>66808.961235397306</v>
      </c>
      <c r="Y847">
        <v>66808.961235397306</v>
      </c>
      <c r="Z847">
        <v>66808.961235397306</v>
      </c>
      <c r="AA847">
        <v>66808.961235397306</v>
      </c>
      <c r="AN847" t="s">
        <v>1217</v>
      </c>
      <c r="AO847" t="s">
        <v>1293</v>
      </c>
      <c r="AP847" t="s">
        <v>733</v>
      </c>
      <c r="AQ847" t="s">
        <v>457</v>
      </c>
      <c r="AR847" s="589" t="s">
        <v>608</v>
      </c>
      <c r="AS847" s="591" t="s">
        <v>608</v>
      </c>
      <c r="AT847" s="591" t="s">
        <v>608</v>
      </c>
      <c r="AU847" t="s">
        <v>608</v>
      </c>
      <c r="AV847" t="s">
        <v>541</v>
      </c>
      <c r="AW847" t="s">
        <v>310</v>
      </c>
      <c r="AX847" t="s">
        <v>392</v>
      </c>
      <c r="AY847" t="s">
        <v>145</v>
      </c>
      <c r="AZ847">
        <v>1</v>
      </c>
      <c r="BA847" s="423">
        <v>47012.447133403955</v>
      </c>
    </row>
    <row r="848" spans="1:53" x14ac:dyDescent="0.35">
      <c r="A848" t="s">
        <v>541</v>
      </c>
      <c r="B848" t="s">
        <v>816</v>
      </c>
      <c r="C848">
        <v>20</v>
      </c>
      <c r="D848">
        <v>61142.534009297102</v>
      </c>
      <c r="E848">
        <v>29.31</v>
      </c>
      <c r="F848">
        <v>1234204.0982860101</v>
      </c>
      <c r="H848">
        <v>61142.534009297102</v>
      </c>
      <c r="I848">
        <v>61142.534009297102</v>
      </c>
      <c r="J848">
        <v>61142.534009297102</v>
      </c>
      <c r="K848">
        <v>61142.534009297102</v>
      </c>
      <c r="L848">
        <v>61142.534009297102</v>
      </c>
      <c r="M848">
        <v>61142.534009297102</v>
      </c>
      <c r="N848">
        <v>61142.534009297102</v>
      </c>
      <c r="O848">
        <v>61142.534009297102</v>
      </c>
      <c r="P848">
        <v>61142.534009297102</v>
      </c>
      <c r="Q848">
        <v>61142.534009297102</v>
      </c>
      <c r="R848">
        <v>62277.875819303903</v>
      </c>
      <c r="S848">
        <v>62277.875819303903</v>
      </c>
      <c r="T848">
        <v>62277.875819303903</v>
      </c>
      <c r="U848">
        <v>62277.875819303903</v>
      </c>
      <c r="V848">
        <v>62277.875819303903</v>
      </c>
      <c r="W848">
        <v>62277.875819303903</v>
      </c>
      <c r="X848">
        <v>62277.875819303903</v>
      </c>
      <c r="Y848">
        <v>62277.875819303903</v>
      </c>
      <c r="Z848">
        <v>62277.875819303903</v>
      </c>
      <c r="AA848">
        <v>62277.875819303903</v>
      </c>
      <c r="AN848" t="s">
        <v>1217</v>
      </c>
      <c r="AO848" t="s">
        <v>1293</v>
      </c>
      <c r="AP848" t="s">
        <v>733</v>
      </c>
      <c r="AQ848" t="s">
        <v>457</v>
      </c>
      <c r="AR848" s="589" t="s">
        <v>600</v>
      </c>
      <c r="AS848" s="591" t="s">
        <v>600</v>
      </c>
      <c r="AT848" s="591" t="s">
        <v>600</v>
      </c>
      <c r="AU848" t="s">
        <v>816</v>
      </c>
      <c r="AV848" t="s">
        <v>541</v>
      </c>
      <c r="AW848" t="s">
        <v>310</v>
      </c>
      <c r="AX848" t="s">
        <v>392</v>
      </c>
      <c r="AY848" t="s">
        <v>145</v>
      </c>
      <c r="AZ848">
        <v>1</v>
      </c>
      <c r="BA848" s="423">
        <v>42108.635219584103</v>
      </c>
    </row>
    <row r="849" spans="1:53" x14ac:dyDescent="0.35">
      <c r="A849" t="s">
        <v>541</v>
      </c>
      <c r="B849" t="s">
        <v>817</v>
      </c>
      <c r="C849">
        <v>20</v>
      </c>
      <c r="D849">
        <v>6162.9927270666803</v>
      </c>
      <c r="E849">
        <v>29.31</v>
      </c>
      <c r="F849">
        <v>119634.564701882</v>
      </c>
      <c r="H849">
        <v>6162.9927270666803</v>
      </c>
      <c r="I849">
        <v>6162.9927270666803</v>
      </c>
      <c r="J849">
        <v>6162.9927270666803</v>
      </c>
      <c r="K849">
        <v>6162.9927270666803</v>
      </c>
      <c r="L849">
        <v>6162.9927270666803</v>
      </c>
      <c r="M849">
        <v>6162.9927270666803</v>
      </c>
      <c r="N849">
        <v>6162.9927270666803</v>
      </c>
      <c r="O849">
        <v>6162.9927270666803</v>
      </c>
      <c r="P849">
        <v>6162.9927270666803</v>
      </c>
      <c r="Q849">
        <v>6162.9927270666803</v>
      </c>
      <c r="R849">
        <v>5800.4637431215697</v>
      </c>
      <c r="S849">
        <v>5800.4637431215697</v>
      </c>
      <c r="T849">
        <v>5800.4637431215697</v>
      </c>
      <c r="U849">
        <v>5800.4637431215697</v>
      </c>
      <c r="V849">
        <v>5800.4637431215697</v>
      </c>
      <c r="W849">
        <v>5800.4637431215697</v>
      </c>
      <c r="X849">
        <v>5800.4637431215697</v>
      </c>
      <c r="Y849">
        <v>5800.4637431215697</v>
      </c>
      <c r="Z849">
        <v>5800.4637431215697</v>
      </c>
      <c r="AA849">
        <v>5800.4637431215697</v>
      </c>
      <c r="AN849" t="s">
        <v>1217</v>
      </c>
      <c r="AO849" t="s">
        <v>1293</v>
      </c>
      <c r="AP849" t="s">
        <v>733</v>
      </c>
      <c r="AQ849" t="s">
        <v>457</v>
      </c>
      <c r="AR849" s="589" t="s">
        <v>600</v>
      </c>
      <c r="AS849" s="591" t="s">
        <v>600</v>
      </c>
      <c r="AT849" s="591" t="s">
        <v>600</v>
      </c>
      <c r="AU849" t="s">
        <v>817</v>
      </c>
      <c r="AV849" t="s">
        <v>541</v>
      </c>
      <c r="AW849" t="s">
        <v>310</v>
      </c>
      <c r="AX849" t="s">
        <v>392</v>
      </c>
      <c r="AY849" t="s">
        <v>145</v>
      </c>
      <c r="AZ849">
        <v>1</v>
      </c>
      <c r="BA849" s="423">
        <v>4081.6978745097922</v>
      </c>
    </row>
    <row r="850" spans="1:53" x14ac:dyDescent="0.35">
      <c r="A850" t="s">
        <v>541</v>
      </c>
      <c r="B850" t="s">
        <v>818</v>
      </c>
      <c r="C850">
        <v>20</v>
      </c>
      <c r="D850">
        <v>775.26081350171398</v>
      </c>
      <c r="E850">
        <v>29.31</v>
      </c>
      <c r="F850">
        <v>15605.9892722882</v>
      </c>
      <c r="H850">
        <v>775.26081350171398</v>
      </c>
      <c r="I850">
        <v>775.26081350171398</v>
      </c>
      <c r="J850">
        <v>775.26081350171398</v>
      </c>
      <c r="K850">
        <v>775.26081350171398</v>
      </c>
      <c r="L850">
        <v>775.26081350171398</v>
      </c>
      <c r="M850">
        <v>775.26081350171398</v>
      </c>
      <c r="N850">
        <v>775.26081350171398</v>
      </c>
      <c r="O850">
        <v>775.26081350171398</v>
      </c>
      <c r="P850">
        <v>775.26081350171398</v>
      </c>
      <c r="Q850">
        <v>775.26081350171398</v>
      </c>
      <c r="R850">
        <v>785.33811372710295</v>
      </c>
      <c r="S850">
        <v>785.33811372710295</v>
      </c>
      <c r="T850">
        <v>785.33811372710295</v>
      </c>
      <c r="U850">
        <v>785.33811372710295</v>
      </c>
      <c r="V850">
        <v>785.33811372710295</v>
      </c>
      <c r="W850">
        <v>785.33811372710295</v>
      </c>
      <c r="X850">
        <v>785.33811372710295</v>
      </c>
      <c r="Y850">
        <v>785.33811372710295</v>
      </c>
      <c r="Z850">
        <v>785.33811372710295</v>
      </c>
      <c r="AA850">
        <v>785.33811372710295</v>
      </c>
      <c r="AN850" t="s">
        <v>1217</v>
      </c>
      <c r="AO850" t="s">
        <v>1293</v>
      </c>
      <c r="AP850" t="s">
        <v>733</v>
      </c>
      <c r="AQ850" t="s">
        <v>457</v>
      </c>
      <c r="AR850" s="589" t="s">
        <v>600</v>
      </c>
      <c r="AS850" s="591" t="s">
        <v>600</v>
      </c>
      <c r="AT850" s="591" t="s">
        <v>600</v>
      </c>
      <c r="AU850" t="s">
        <v>818</v>
      </c>
      <c r="AV850" t="s">
        <v>541</v>
      </c>
      <c r="AW850" t="s">
        <v>310</v>
      </c>
      <c r="AX850" t="s">
        <v>392</v>
      </c>
      <c r="AY850" t="s">
        <v>145</v>
      </c>
      <c r="AZ850">
        <v>1</v>
      </c>
      <c r="BA850" s="423">
        <v>532.44589806510407</v>
      </c>
    </row>
    <row r="851" spans="1:53" x14ac:dyDescent="0.35">
      <c r="A851" t="s">
        <v>541</v>
      </c>
      <c r="B851" t="s">
        <v>819</v>
      </c>
      <c r="C851">
        <v>20</v>
      </c>
      <c r="D851">
        <v>24388.811869007499</v>
      </c>
      <c r="E851">
        <v>29.31</v>
      </c>
      <c r="F851">
        <v>474940.020606987</v>
      </c>
      <c r="H851">
        <v>24388.811869007499</v>
      </c>
      <c r="I851">
        <v>24388.811869007499</v>
      </c>
      <c r="J851">
        <v>24388.811869007499</v>
      </c>
      <c r="K851">
        <v>24388.811869007499</v>
      </c>
      <c r="L851">
        <v>24388.811869007499</v>
      </c>
      <c r="M851">
        <v>24388.811869007499</v>
      </c>
      <c r="N851">
        <v>24388.811869007499</v>
      </c>
      <c r="O851">
        <v>24388.811869007499</v>
      </c>
      <c r="P851">
        <v>24388.811869007499</v>
      </c>
      <c r="Q851">
        <v>24388.811869007499</v>
      </c>
      <c r="R851">
        <v>23105.190191691301</v>
      </c>
      <c r="S851">
        <v>23105.190191691301</v>
      </c>
      <c r="T851">
        <v>23105.190191691301</v>
      </c>
      <c r="U851">
        <v>23105.190191691301</v>
      </c>
      <c r="V851">
        <v>23105.190191691301</v>
      </c>
      <c r="W851">
        <v>23105.190191691301</v>
      </c>
      <c r="X851">
        <v>23105.190191691301</v>
      </c>
      <c r="Y851">
        <v>23105.190191691301</v>
      </c>
      <c r="Z851">
        <v>23105.190191691301</v>
      </c>
      <c r="AA851">
        <v>23105.190191691301</v>
      </c>
      <c r="AN851" t="s">
        <v>1217</v>
      </c>
      <c r="AO851" t="s">
        <v>1293</v>
      </c>
      <c r="AP851" t="s">
        <v>733</v>
      </c>
      <c r="AQ851" t="s">
        <v>457</v>
      </c>
      <c r="AR851" s="589" t="s">
        <v>600</v>
      </c>
      <c r="AS851" s="591" t="s">
        <v>600</v>
      </c>
      <c r="AT851" s="591" t="s">
        <v>600</v>
      </c>
      <c r="AU851" t="s">
        <v>819</v>
      </c>
      <c r="AV851" t="s">
        <v>541</v>
      </c>
      <c r="AW851" t="s">
        <v>310</v>
      </c>
      <c r="AX851" t="s">
        <v>392</v>
      </c>
      <c r="AY851" t="s">
        <v>145</v>
      </c>
      <c r="AZ851">
        <v>1</v>
      </c>
      <c r="BA851" s="423">
        <v>16204.026632787001</v>
      </c>
    </row>
    <row r="852" spans="1:53" x14ac:dyDescent="0.35">
      <c r="A852" t="s">
        <v>541</v>
      </c>
      <c r="B852" t="s">
        <v>820</v>
      </c>
      <c r="C852">
        <v>20</v>
      </c>
      <c r="D852">
        <v>11349.8873009135</v>
      </c>
      <c r="E852">
        <v>29.31</v>
      </c>
      <c r="F852">
        <v>221581.612366021</v>
      </c>
      <c r="H852">
        <v>11349.8873009135</v>
      </c>
      <c r="I852">
        <v>11349.8873009135</v>
      </c>
      <c r="J852">
        <v>11349.8873009135</v>
      </c>
      <c r="K852">
        <v>11349.8873009135</v>
      </c>
      <c r="L852">
        <v>11349.8873009135</v>
      </c>
      <c r="M852">
        <v>11349.8873009135</v>
      </c>
      <c r="N852">
        <v>11349.8873009135</v>
      </c>
      <c r="O852">
        <v>11349.8873009135</v>
      </c>
      <c r="P852">
        <v>11349.8873009135</v>
      </c>
      <c r="Q852">
        <v>11349.8873009135</v>
      </c>
      <c r="R852">
        <v>10808.2739356887</v>
      </c>
      <c r="S852">
        <v>10808.2739356887</v>
      </c>
      <c r="T852">
        <v>10808.2739356887</v>
      </c>
      <c r="U852">
        <v>10808.2739356887</v>
      </c>
      <c r="V852">
        <v>10808.2739356887</v>
      </c>
      <c r="W852">
        <v>10808.2739356887</v>
      </c>
      <c r="X852">
        <v>10808.2739356887</v>
      </c>
      <c r="Y852">
        <v>10808.2739356887</v>
      </c>
      <c r="Z852">
        <v>10808.2739356887</v>
      </c>
      <c r="AA852">
        <v>10808.2739356887</v>
      </c>
      <c r="AN852" t="s">
        <v>1217</v>
      </c>
      <c r="AO852" t="s">
        <v>1293</v>
      </c>
      <c r="AP852" t="s">
        <v>733</v>
      </c>
      <c r="AQ852" t="s">
        <v>457</v>
      </c>
      <c r="AR852" s="589" t="s">
        <v>600</v>
      </c>
      <c r="AS852" s="591" t="s">
        <v>600</v>
      </c>
      <c r="AT852" s="591" t="s">
        <v>600</v>
      </c>
      <c r="AU852" t="s">
        <v>820</v>
      </c>
      <c r="AV852" t="s">
        <v>541</v>
      </c>
      <c r="AW852" t="s">
        <v>310</v>
      </c>
      <c r="AX852" t="s">
        <v>392</v>
      </c>
      <c r="AY852" t="s">
        <v>145</v>
      </c>
      <c r="AZ852">
        <v>1</v>
      </c>
      <c r="BA852" s="423">
        <v>7559.9321858076082</v>
      </c>
    </row>
    <row r="853" spans="1:53" x14ac:dyDescent="0.35">
      <c r="A853" t="s">
        <v>541</v>
      </c>
      <c r="B853" t="s">
        <v>821</v>
      </c>
      <c r="C853">
        <v>20</v>
      </c>
      <c r="D853">
        <v>92006.767946715801</v>
      </c>
      <c r="E853">
        <v>29.31</v>
      </c>
      <c r="F853">
        <v>1791710.7442255199</v>
      </c>
      <c r="H853">
        <v>92006.767946715801</v>
      </c>
      <c r="I853">
        <v>92006.767946715801</v>
      </c>
      <c r="J853">
        <v>92006.767946715801</v>
      </c>
      <c r="K853">
        <v>92006.767946715801</v>
      </c>
      <c r="L853">
        <v>92006.767946715801</v>
      </c>
      <c r="M853">
        <v>92006.767946715801</v>
      </c>
      <c r="N853">
        <v>92006.767946715801</v>
      </c>
      <c r="O853">
        <v>92006.767946715801</v>
      </c>
      <c r="P853">
        <v>92006.767946715801</v>
      </c>
      <c r="Q853">
        <v>92006.767946715801</v>
      </c>
      <c r="R853">
        <v>87164.3064758361</v>
      </c>
      <c r="S853">
        <v>87164.3064758361</v>
      </c>
      <c r="T853">
        <v>87164.3064758361</v>
      </c>
      <c r="U853">
        <v>87164.3064758361</v>
      </c>
      <c r="V853">
        <v>87164.3064758361</v>
      </c>
      <c r="W853">
        <v>87164.3064758361</v>
      </c>
      <c r="X853">
        <v>87164.3064758361</v>
      </c>
      <c r="Y853">
        <v>87164.3064758361</v>
      </c>
      <c r="Z853">
        <v>87164.3064758361</v>
      </c>
      <c r="AA853">
        <v>87164.3064758361</v>
      </c>
      <c r="AN853" t="s">
        <v>1217</v>
      </c>
      <c r="AO853" t="s">
        <v>1293</v>
      </c>
      <c r="AP853" t="s">
        <v>733</v>
      </c>
      <c r="AQ853" t="s">
        <v>457</v>
      </c>
      <c r="AR853" s="589" t="s">
        <v>600</v>
      </c>
      <c r="AS853" s="591" t="s">
        <v>600</v>
      </c>
      <c r="AT853" s="591" t="s">
        <v>600</v>
      </c>
      <c r="AU853" t="s">
        <v>821</v>
      </c>
      <c r="AV853" t="s">
        <v>541</v>
      </c>
      <c r="AW853" t="s">
        <v>310</v>
      </c>
      <c r="AX853" t="s">
        <v>392</v>
      </c>
      <c r="AY853" t="s">
        <v>145</v>
      </c>
      <c r="AZ853">
        <v>1</v>
      </c>
      <c r="BA853" s="423">
        <v>61129.673975623336</v>
      </c>
    </row>
    <row r="854" spans="1:53" x14ac:dyDescent="0.35">
      <c r="A854" t="s">
        <v>541</v>
      </c>
      <c r="B854" t="s">
        <v>608</v>
      </c>
      <c r="C854">
        <v>20</v>
      </c>
      <c r="D854">
        <v>124925.88919271</v>
      </c>
      <c r="E854">
        <v>29.31</v>
      </c>
      <c r="F854">
        <v>2498517.7838542098</v>
      </c>
      <c r="H854">
        <v>124925.88919271</v>
      </c>
      <c r="I854">
        <v>124925.88919271</v>
      </c>
      <c r="J854">
        <v>124925.88919271</v>
      </c>
      <c r="K854">
        <v>124925.88919271</v>
      </c>
      <c r="L854">
        <v>124925.88919271</v>
      </c>
      <c r="M854">
        <v>124925.88919271</v>
      </c>
      <c r="N854">
        <v>124925.88919271</v>
      </c>
      <c r="O854">
        <v>124925.88919271</v>
      </c>
      <c r="P854">
        <v>124925.88919271</v>
      </c>
      <c r="Q854">
        <v>124925.88919271</v>
      </c>
      <c r="R854">
        <v>124925.88919271</v>
      </c>
      <c r="S854">
        <v>124925.88919271</v>
      </c>
      <c r="T854">
        <v>124925.88919271</v>
      </c>
      <c r="U854">
        <v>124925.88919271</v>
      </c>
      <c r="V854">
        <v>124925.88919271</v>
      </c>
      <c r="W854">
        <v>124925.88919271</v>
      </c>
      <c r="X854">
        <v>124925.88919271</v>
      </c>
      <c r="Y854">
        <v>124925.88919271</v>
      </c>
      <c r="Z854">
        <v>124925.88919271</v>
      </c>
      <c r="AA854">
        <v>124925.88919271</v>
      </c>
      <c r="AN854" t="s">
        <v>1217</v>
      </c>
      <c r="AO854" t="s">
        <v>1304</v>
      </c>
      <c r="AP854" t="s">
        <v>719</v>
      </c>
      <c r="AQ854" t="s">
        <v>457</v>
      </c>
      <c r="AR854" s="589" t="s">
        <v>608</v>
      </c>
      <c r="AS854" s="591" t="s">
        <v>608</v>
      </c>
      <c r="AT854" s="591" t="s">
        <v>608</v>
      </c>
      <c r="AU854" t="s">
        <v>608</v>
      </c>
      <c r="AV854" t="s">
        <v>541</v>
      </c>
      <c r="AW854" t="s">
        <v>310</v>
      </c>
      <c r="AX854" t="s">
        <v>392</v>
      </c>
      <c r="AY854" t="s">
        <v>145</v>
      </c>
      <c r="AZ854">
        <v>1</v>
      </c>
      <c r="BA854" s="423">
        <v>85244.55079680006</v>
      </c>
    </row>
    <row r="855" spans="1:53" x14ac:dyDescent="0.35">
      <c r="A855" t="s">
        <v>609</v>
      </c>
      <c r="B855" t="s">
        <v>1218</v>
      </c>
      <c r="C855">
        <v>17.399999999999999</v>
      </c>
      <c r="D855">
        <v>2233053.5732999998</v>
      </c>
      <c r="E855">
        <v>19.930800000000001</v>
      </c>
      <c r="F855">
        <v>26421489.8792856</v>
      </c>
      <c r="H855">
        <v>1518476.4298439999</v>
      </c>
      <c r="I855">
        <v>1518476.4298439999</v>
      </c>
      <c r="J855">
        <v>1518476.4298439999</v>
      </c>
      <c r="K855">
        <v>1518476.4298439999</v>
      </c>
      <c r="L855">
        <v>1518476.4298439999</v>
      </c>
      <c r="M855">
        <v>1518476.4298439999</v>
      </c>
      <c r="N855">
        <v>1518476.4298439999</v>
      </c>
      <c r="O855">
        <v>1518476.4298439999</v>
      </c>
      <c r="P855">
        <v>1518476.4298439999</v>
      </c>
      <c r="Q855">
        <v>1518476.4298439999</v>
      </c>
      <c r="R855">
        <v>1518476.4298439999</v>
      </c>
      <c r="S855">
        <v>1518476.4298439999</v>
      </c>
      <c r="T855">
        <v>1518476.4298439999</v>
      </c>
      <c r="U855">
        <v>1518476.4298439999</v>
      </c>
      <c r="V855">
        <v>1518476.4298439999</v>
      </c>
      <c r="W855">
        <v>1518476.4298439999</v>
      </c>
      <c r="X855">
        <v>1518476.4298439999</v>
      </c>
      <c r="Y855">
        <v>607390.57193760003</v>
      </c>
      <c r="AN855" t="s">
        <v>1217</v>
      </c>
      <c r="AO855" t="s">
        <v>1316</v>
      </c>
      <c r="AP855" t="s">
        <v>704</v>
      </c>
      <c r="AQ855" t="s">
        <v>309</v>
      </c>
      <c r="AR855" s="589" t="s">
        <v>609</v>
      </c>
      <c r="AS855" s="591" t="s">
        <v>609</v>
      </c>
      <c r="AT855" s="591" t="s">
        <v>609</v>
      </c>
      <c r="AU855" t="s">
        <v>609</v>
      </c>
      <c r="AV855" t="s">
        <v>145</v>
      </c>
      <c r="AW855" t="s">
        <v>309</v>
      </c>
      <c r="AX855" t="s">
        <v>392</v>
      </c>
      <c r="AY855" t="s">
        <v>145</v>
      </c>
      <c r="AZ855">
        <v>1</v>
      </c>
      <c r="BA855" s="423">
        <v>1325661.2819999999</v>
      </c>
    </row>
    <row r="856" spans="1:53" x14ac:dyDescent="0.35">
      <c r="A856" t="s">
        <v>823</v>
      </c>
      <c r="B856" t="s">
        <v>824</v>
      </c>
      <c r="C856">
        <v>15</v>
      </c>
      <c r="D856">
        <v>1636.3232717778301</v>
      </c>
      <c r="E856">
        <v>29.31</v>
      </c>
      <c r="F856">
        <v>24544.8490766674</v>
      </c>
      <c r="H856">
        <v>1636.3232717778301</v>
      </c>
      <c r="I856">
        <v>1636.3232717778301</v>
      </c>
      <c r="J856">
        <v>1636.3232717778301</v>
      </c>
      <c r="K856">
        <v>1636.3232717778301</v>
      </c>
      <c r="L856">
        <v>1636.3232717778301</v>
      </c>
      <c r="M856">
        <v>1636.3232717778301</v>
      </c>
      <c r="N856">
        <v>1636.3232717778301</v>
      </c>
      <c r="O856">
        <v>1636.3232717778301</v>
      </c>
      <c r="P856">
        <v>1636.3232717778301</v>
      </c>
      <c r="Q856">
        <v>1636.3232717778301</v>
      </c>
      <c r="R856">
        <v>1636.3232717778301</v>
      </c>
      <c r="S856">
        <v>1636.3232717778301</v>
      </c>
      <c r="T856">
        <v>1636.3232717778301</v>
      </c>
      <c r="U856">
        <v>1636.3232717778301</v>
      </c>
      <c r="V856">
        <v>1636.3232717778301</v>
      </c>
      <c r="AN856" t="s">
        <v>1217</v>
      </c>
      <c r="AO856" t="s">
        <v>1293</v>
      </c>
      <c r="AP856" t="s">
        <v>733</v>
      </c>
      <c r="AQ856" t="s">
        <v>457</v>
      </c>
      <c r="AR856" s="589" t="s">
        <v>156</v>
      </c>
      <c r="AS856" s="591" t="s">
        <v>156</v>
      </c>
      <c r="AT856" s="591" t="s">
        <v>156</v>
      </c>
      <c r="AU856" t="s">
        <v>824</v>
      </c>
      <c r="AV856" t="s">
        <v>142</v>
      </c>
      <c r="AW856" t="s">
        <v>310</v>
      </c>
      <c r="AX856" t="s">
        <v>392</v>
      </c>
      <c r="AY856" t="s">
        <v>145</v>
      </c>
      <c r="AZ856">
        <v>1</v>
      </c>
      <c r="BA856" s="423">
        <v>837.42234993747536</v>
      </c>
    </row>
    <row r="857" spans="1:53" x14ac:dyDescent="0.35">
      <c r="A857" t="s">
        <v>367</v>
      </c>
      <c r="B857" t="s">
        <v>836</v>
      </c>
      <c r="C857">
        <v>15</v>
      </c>
      <c r="D857">
        <v>20351110.130598798</v>
      </c>
      <c r="E857">
        <v>22.861799999999999</v>
      </c>
      <c r="F857">
        <v>238107988.52800599</v>
      </c>
      <c r="H857">
        <v>15873865.901867099</v>
      </c>
      <c r="I857">
        <v>15873865.901867099</v>
      </c>
      <c r="J857">
        <v>15873865.901867099</v>
      </c>
      <c r="K857">
        <v>15873865.901867099</v>
      </c>
      <c r="L857">
        <v>15873865.901867099</v>
      </c>
      <c r="M857">
        <v>15873865.901867099</v>
      </c>
      <c r="N857">
        <v>15873865.901867099</v>
      </c>
      <c r="O857">
        <v>15873865.901867099</v>
      </c>
      <c r="P857">
        <v>15873865.901867099</v>
      </c>
      <c r="Q857">
        <v>15873865.901867099</v>
      </c>
      <c r="R857">
        <v>15873865.901867099</v>
      </c>
      <c r="S857">
        <v>15873865.901867099</v>
      </c>
      <c r="T857">
        <v>15873865.901867099</v>
      </c>
      <c r="U857">
        <v>15873865.901867099</v>
      </c>
      <c r="V857">
        <v>15873865.901867099</v>
      </c>
      <c r="AN857" t="s">
        <v>1217</v>
      </c>
      <c r="AO857" t="s">
        <v>1323</v>
      </c>
      <c r="AP857" t="s">
        <v>701</v>
      </c>
      <c r="AQ857" t="s">
        <v>309</v>
      </c>
      <c r="AS857" s="591" t="s">
        <v>367</v>
      </c>
      <c r="AT857" s="591" t="s">
        <v>367</v>
      </c>
      <c r="AV857" t="s">
        <v>837</v>
      </c>
      <c r="AW857" t="s">
        <v>309</v>
      </c>
      <c r="AX857" t="s">
        <v>392</v>
      </c>
      <c r="AY857" t="s">
        <v>145</v>
      </c>
      <c r="AZ857">
        <v>1</v>
      </c>
      <c r="BA857" s="423">
        <v>10415102.420981988</v>
      </c>
    </row>
    <row r="858" spans="1:53" x14ac:dyDescent="0.35">
      <c r="A858" t="s">
        <v>25</v>
      </c>
      <c r="B858" t="s">
        <v>861</v>
      </c>
      <c r="C858">
        <v>15</v>
      </c>
      <c r="D858">
        <v>2504.4515700000002</v>
      </c>
      <c r="E858">
        <v>22.861799999999999</v>
      </c>
      <c r="F858">
        <v>29302.083369</v>
      </c>
      <c r="H858">
        <v>1953.4722245999999</v>
      </c>
      <c r="I858">
        <v>1953.4722245999999</v>
      </c>
      <c r="J858">
        <v>1953.4722245999999</v>
      </c>
      <c r="K858">
        <v>1953.4722245999999</v>
      </c>
      <c r="L858">
        <v>1953.4722245999999</v>
      </c>
      <c r="M858">
        <v>1953.4722245999999</v>
      </c>
      <c r="N858">
        <v>1953.4722245999999</v>
      </c>
      <c r="O858">
        <v>1953.4722245999999</v>
      </c>
      <c r="P858">
        <v>1953.4722245999999</v>
      </c>
      <c r="Q858">
        <v>1953.4722245999999</v>
      </c>
      <c r="R858">
        <v>1953.4722245999999</v>
      </c>
      <c r="S858">
        <v>1953.4722245999999</v>
      </c>
      <c r="T858">
        <v>1953.4722245999999</v>
      </c>
      <c r="U858">
        <v>1953.4722245999999</v>
      </c>
      <c r="V858">
        <v>1953.4722245999999</v>
      </c>
      <c r="AN858" t="s">
        <v>1217</v>
      </c>
      <c r="AO858" t="s">
        <v>1323</v>
      </c>
      <c r="AP858" t="s">
        <v>701</v>
      </c>
      <c r="AQ858" t="s">
        <v>309</v>
      </c>
      <c r="AS858" s="591" t="s">
        <v>861</v>
      </c>
      <c r="AT858" s="591" t="s">
        <v>861</v>
      </c>
      <c r="AV858" t="s">
        <v>25</v>
      </c>
      <c r="AW858" t="s">
        <v>309</v>
      </c>
      <c r="AX858" t="s">
        <v>392</v>
      </c>
      <c r="AY858" t="s">
        <v>145</v>
      </c>
      <c r="AZ858">
        <v>1</v>
      </c>
      <c r="BA858" s="423">
        <v>1281.7050000000002</v>
      </c>
    </row>
    <row r="859" spans="1:53" x14ac:dyDescent="0.35">
      <c r="A859" t="s">
        <v>25</v>
      </c>
      <c r="B859" t="s">
        <v>862</v>
      </c>
      <c r="C859">
        <v>15</v>
      </c>
      <c r="D859">
        <v>192639.38879999999</v>
      </c>
      <c r="E859">
        <v>22.861799999999999</v>
      </c>
      <c r="F859">
        <v>2253880.8489600001</v>
      </c>
      <c r="H859">
        <v>150258.723264</v>
      </c>
      <c r="I859">
        <v>150258.723264</v>
      </c>
      <c r="J859">
        <v>150258.723264</v>
      </c>
      <c r="K859">
        <v>150258.723264</v>
      </c>
      <c r="L859">
        <v>150258.723264</v>
      </c>
      <c r="M859">
        <v>150258.723264</v>
      </c>
      <c r="N859">
        <v>150258.723264</v>
      </c>
      <c r="O859">
        <v>150258.723264</v>
      </c>
      <c r="P859">
        <v>150258.723264</v>
      </c>
      <c r="Q859">
        <v>150258.723264</v>
      </c>
      <c r="R859">
        <v>150258.723264</v>
      </c>
      <c r="S859">
        <v>150258.723264</v>
      </c>
      <c r="T859">
        <v>150258.723264</v>
      </c>
      <c r="U859">
        <v>150258.723264</v>
      </c>
      <c r="V859">
        <v>150258.723264</v>
      </c>
      <c r="AN859" t="s">
        <v>1217</v>
      </c>
      <c r="AO859" t="s">
        <v>1323</v>
      </c>
      <c r="AP859" t="s">
        <v>701</v>
      </c>
      <c r="AQ859" t="s">
        <v>309</v>
      </c>
      <c r="AS859" s="591" t="s">
        <v>367</v>
      </c>
      <c r="AT859" s="591" t="s">
        <v>367</v>
      </c>
      <c r="AV859" t="s">
        <v>837</v>
      </c>
      <c r="AW859" t="s">
        <v>309</v>
      </c>
      <c r="AX859" t="s">
        <v>392</v>
      </c>
      <c r="AY859" t="s">
        <v>145</v>
      </c>
      <c r="AZ859">
        <v>1</v>
      </c>
      <c r="BA859" s="423">
        <v>98587.200000000012</v>
      </c>
    </row>
    <row r="860" spans="1:53" x14ac:dyDescent="0.35">
      <c r="A860" t="s">
        <v>25</v>
      </c>
      <c r="B860" t="s">
        <v>1073</v>
      </c>
      <c r="C860">
        <v>15</v>
      </c>
      <c r="D860">
        <v>1051181.06618748</v>
      </c>
      <c r="E860">
        <v>19.930800000000001</v>
      </c>
      <c r="F860">
        <v>10722046.875112301</v>
      </c>
      <c r="H860">
        <v>714803.12500749005</v>
      </c>
      <c r="I860">
        <v>714803.12500749005</v>
      </c>
      <c r="J860">
        <v>714803.12500749005</v>
      </c>
      <c r="K860">
        <v>714803.12500749005</v>
      </c>
      <c r="L860">
        <v>714803.12500749005</v>
      </c>
      <c r="M860">
        <v>714803.12500749005</v>
      </c>
      <c r="N860">
        <v>714803.12500749005</v>
      </c>
      <c r="O860">
        <v>714803.12500749005</v>
      </c>
      <c r="P860">
        <v>714803.12500749005</v>
      </c>
      <c r="Q860">
        <v>714803.12500749005</v>
      </c>
      <c r="R860">
        <v>714803.12500749005</v>
      </c>
      <c r="S860">
        <v>714803.12500749005</v>
      </c>
      <c r="T860">
        <v>714803.12500749005</v>
      </c>
      <c r="U860">
        <v>714803.12500749005</v>
      </c>
      <c r="V860">
        <v>714803.12500749005</v>
      </c>
      <c r="AN860" t="s">
        <v>1217</v>
      </c>
      <c r="AO860" t="s">
        <v>1302</v>
      </c>
      <c r="AP860" t="s">
        <v>740</v>
      </c>
      <c r="AQ860" t="s">
        <v>114</v>
      </c>
      <c r="AS860" s="591" t="s">
        <v>605</v>
      </c>
      <c r="AT860" s="591" t="s">
        <v>605</v>
      </c>
      <c r="AV860" t="s">
        <v>25</v>
      </c>
      <c r="AW860" t="s">
        <v>114</v>
      </c>
      <c r="AX860" t="s">
        <v>392</v>
      </c>
      <c r="AY860" t="s">
        <v>145</v>
      </c>
      <c r="AZ860">
        <v>1</v>
      </c>
      <c r="BA860" s="423">
        <v>537963.69815121824</v>
      </c>
    </row>
    <row r="861" spans="1:53" x14ac:dyDescent="0.35">
      <c r="A861" t="s">
        <v>25</v>
      </c>
      <c r="B861" t="s">
        <v>1075</v>
      </c>
      <c r="C861">
        <v>15</v>
      </c>
      <c r="D861">
        <v>4190645.6946881101</v>
      </c>
      <c r="E861">
        <v>19.930800000000001</v>
      </c>
      <c r="F861">
        <v>34800226.225073203</v>
      </c>
      <c r="H861">
        <v>2849639.07238791</v>
      </c>
      <c r="I861">
        <v>2849639.07238791</v>
      </c>
      <c r="J861">
        <v>2849639.07238791</v>
      </c>
      <c r="K861">
        <v>2849639.07238791</v>
      </c>
      <c r="L861">
        <v>2849639.07238791</v>
      </c>
      <c r="M861">
        <v>2849639.07238791</v>
      </c>
      <c r="N861">
        <v>1966932.4211939599</v>
      </c>
      <c r="O861">
        <v>1966932.4211939599</v>
      </c>
      <c r="P861">
        <v>1966932.4211939599</v>
      </c>
      <c r="Q861">
        <v>1966932.4211939599</v>
      </c>
      <c r="R861">
        <v>1966932.4211939599</v>
      </c>
      <c r="S861">
        <v>1966932.4211939599</v>
      </c>
      <c r="T861">
        <v>1966932.4211939599</v>
      </c>
      <c r="U861">
        <v>1966932.4211939599</v>
      </c>
      <c r="V861">
        <v>1966932.4211939599</v>
      </c>
      <c r="AN861" t="s">
        <v>1217</v>
      </c>
      <c r="AO861" t="s">
        <v>1302</v>
      </c>
      <c r="AP861" t="s">
        <v>740</v>
      </c>
      <c r="AQ861" t="s">
        <v>114</v>
      </c>
      <c r="AS861" s="591" t="s">
        <v>605</v>
      </c>
      <c r="AT861" s="591" t="s">
        <v>605</v>
      </c>
      <c r="AV861" t="s">
        <v>25</v>
      </c>
      <c r="AW861" t="s">
        <v>114</v>
      </c>
      <c r="AX861" t="s">
        <v>392</v>
      </c>
      <c r="AY861" t="s">
        <v>145</v>
      </c>
      <c r="AZ861">
        <v>1</v>
      </c>
      <c r="BA861" s="423">
        <v>1746052.6534345436</v>
      </c>
    </row>
    <row r="862" spans="1:53" x14ac:dyDescent="0.35">
      <c r="A862" t="s">
        <v>750</v>
      </c>
      <c r="B862" t="s">
        <v>606</v>
      </c>
      <c r="C862">
        <v>14</v>
      </c>
      <c r="D862">
        <v>2982755.5980000002</v>
      </c>
      <c r="E862">
        <v>18.1722</v>
      </c>
      <c r="F862">
        <v>25890318.590640001</v>
      </c>
      <c r="H862">
        <v>1849308.4707599999</v>
      </c>
      <c r="I862">
        <v>1849308.4707599999</v>
      </c>
      <c r="J862">
        <v>1849308.4707599999</v>
      </c>
      <c r="K862">
        <v>1849308.4707599999</v>
      </c>
      <c r="L862">
        <v>1849308.4707599999</v>
      </c>
      <c r="M862">
        <v>1849308.4707599999</v>
      </c>
      <c r="N862">
        <v>1849308.4707599999</v>
      </c>
      <c r="O862">
        <v>1849308.4707599999</v>
      </c>
      <c r="P862">
        <v>1849308.4707599999</v>
      </c>
      <c r="Q862">
        <v>1849308.4707599999</v>
      </c>
      <c r="R862">
        <v>1849308.4707599999</v>
      </c>
      <c r="S862">
        <v>1849308.4707599999</v>
      </c>
      <c r="T862">
        <v>1849308.4707599999</v>
      </c>
      <c r="U862">
        <v>1849308.4707599999</v>
      </c>
      <c r="AN862" t="s">
        <v>1217</v>
      </c>
      <c r="AO862" t="s">
        <v>1287</v>
      </c>
      <c r="AP862" t="s">
        <v>439</v>
      </c>
      <c r="AQ862" t="s">
        <v>114</v>
      </c>
      <c r="AR862" s="589" t="s">
        <v>606</v>
      </c>
      <c r="AS862" s="591" t="s">
        <v>606</v>
      </c>
      <c r="AT862" s="591" t="s">
        <v>606</v>
      </c>
      <c r="AU862" t="s">
        <v>606</v>
      </c>
      <c r="AV862" t="s">
        <v>141</v>
      </c>
      <c r="AW862" t="s">
        <v>114</v>
      </c>
      <c r="AX862" t="s">
        <v>392</v>
      </c>
      <c r="AY862" t="s">
        <v>145</v>
      </c>
      <c r="AZ862">
        <v>1</v>
      </c>
      <c r="BA862" s="423">
        <v>1424721.2</v>
      </c>
    </row>
    <row r="863" spans="1:53" x14ac:dyDescent="0.35">
      <c r="A863" t="s">
        <v>25</v>
      </c>
      <c r="B863" t="s">
        <v>602</v>
      </c>
      <c r="C863">
        <v>11</v>
      </c>
      <c r="D863">
        <v>35464141.5934586</v>
      </c>
      <c r="E863" s="383"/>
      <c r="F863">
        <v>390105557.52804399</v>
      </c>
      <c r="H863">
        <v>35464141.5934586</v>
      </c>
      <c r="I863">
        <v>35464141.5934586</v>
      </c>
      <c r="J863">
        <v>35464141.5934586</v>
      </c>
      <c r="K863">
        <v>35464141.5934586</v>
      </c>
      <c r="L863">
        <v>35464141.5934586</v>
      </c>
      <c r="M863">
        <v>35464141.5934586</v>
      </c>
      <c r="N863">
        <v>35464141.5934586</v>
      </c>
      <c r="O863">
        <v>35464141.5934586</v>
      </c>
      <c r="P863">
        <v>35464141.5934586</v>
      </c>
      <c r="Q863">
        <v>35464141.5934586</v>
      </c>
      <c r="R863">
        <v>35464141.5934586</v>
      </c>
      <c r="AN863" t="s">
        <v>1217</v>
      </c>
      <c r="AO863" t="s">
        <v>1287</v>
      </c>
      <c r="AP863" t="s">
        <v>439</v>
      </c>
      <c r="AQ863" t="s">
        <v>114</v>
      </c>
      <c r="AR863" s="589" t="s">
        <v>602</v>
      </c>
      <c r="AS863" s="591" t="s">
        <v>602</v>
      </c>
      <c r="AT863" s="591" t="s">
        <v>602</v>
      </c>
      <c r="AU863" t="s">
        <v>602</v>
      </c>
      <c r="AV863" t="s">
        <v>25</v>
      </c>
      <c r="AW863" t="s">
        <v>114</v>
      </c>
      <c r="AX863" t="s">
        <v>392</v>
      </c>
      <c r="AY863" t="s">
        <v>145</v>
      </c>
      <c r="AZ863">
        <v>9.7117657028512799E-2</v>
      </c>
      <c r="BA863" s="423">
        <v>390105557.52804399</v>
      </c>
    </row>
    <row r="864" spans="1:53" x14ac:dyDescent="0.35">
      <c r="D864" s="423">
        <v>1964929863.9010954</v>
      </c>
      <c r="H864" s="423"/>
    </row>
  </sheetData>
  <autoFilter ref="A1:AW831" xr:uid="{1F11241E-FFC5-44FC-A40E-6C786D0A9B39}"/>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FCE3B-72CD-4506-8F37-8D1B12570732}">
  <dimension ref="A1:K50"/>
  <sheetViews>
    <sheetView workbookViewId="0">
      <selection activeCell="G17" sqref="G17"/>
    </sheetView>
  </sheetViews>
  <sheetFormatPr defaultRowHeight="14.5" x14ac:dyDescent="0.35"/>
  <cols>
    <col min="1" max="1" width="64.453125" bestFit="1" customWidth="1"/>
    <col min="2" max="2" width="14" bestFit="1" customWidth="1"/>
    <col min="3" max="3" width="19.7265625" style="423" customWidth="1"/>
    <col min="4" max="4" width="19.81640625" style="423" bestFit="1" customWidth="1"/>
    <col min="5" max="5" width="22.453125" style="423" bestFit="1" customWidth="1"/>
    <col min="6" max="6" width="15.81640625" style="603" customWidth="1"/>
    <col min="7" max="7" width="14.54296875" bestFit="1" customWidth="1"/>
    <col min="9" max="9" width="15.453125" bestFit="1" customWidth="1"/>
  </cols>
  <sheetData>
    <row r="1" spans="1:11" ht="27" thickBot="1" x14ac:dyDescent="0.4">
      <c r="A1" s="420" t="s">
        <v>115</v>
      </c>
      <c r="B1" s="420" t="s">
        <v>182</v>
      </c>
      <c r="C1" s="602" t="s">
        <v>1372</v>
      </c>
      <c r="D1" s="602" t="s">
        <v>1373</v>
      </c>
      <c r="E1" s="602" t="s">
        <v>1374</v>
      </c>
    </row>
    <row r="2" spans="1:11" ht="15" thickTop="1" x14ac:dyDescent="0.35">
      <c r="A2" s="604" t="s">
        <v>695</v>
      </c>
      <c r="B2" s="604" t="s">
        <v>309</v>
      </c>
      <c r="C2" s="605">
        <v>410674.63973</v>
      </c>
      <c r="D2" s="605">
        <v>0</v>
      </c>
      <c r="E2" s="605">
        <f t="shared" ref="E2:E49" si="0">D2+C2</f>
        <v>410674.63973</v>
      </c>
      <c r="G2" s="457"/>
    </row>
    <row r="3" spans="1:11" x14ac:dyDescent="0.35">
      <c r="A3" s="604" t="s">
        <v>696</v>
      </c>
      <c r="B3" s="604" t="s">
        <v>309</v>
      </c>
      <c r="C3" s="605">
        <v>5560834.0730400002</v>
      </c>
      <c r="D3" s="605"/>
      <c r="E3" s="605">
        <f t="shared" si="0"/>
        <v>5560834.0730400002</v>
      </c>
      <c r="G3" s="457"/>
    </row>
    <row r="4" spans="1:11" x14ac:dyDescent="0.35">
      <c r="A4" s="604" t="s">
        <v>697</v>
      </c>
      <c r="B4" s="604" t="s">
        <v>309</v>
      </c>
      <c r="C4" s="605">
        <v>249177524.16654301</v>
      </c>
      <c r="D4" s="605">
        <v>245411842.12530801</v>
      </c>
      <c r="E4" s="605">
        <f t="shared" si="0"/>
        <v>494589366.29185104</v>
      </c>
      <c r="G4" s="457"/>
      <c r="J4" s="457"/>
      <c r="K4" s="457"/>
    </row>
    <row r="5" spans="1:11" x14ac:dyDescent="0.35">
      <c r="A5" s="604" t="s">
        <v>698</v>
      </c>
      <c r="B5" s="604" t="s">
        <v>309</v>
      </c>
      <c r="C5" s="605">
        <v>3627993.1040662401</v>
      </c>
      <c r="D5" s="605">
        <v>0</v>
      </c>
      <c r="E5" s="605">
        <f t="shared" si="0"/>
        <v>3627993.1040662401</v>
      </c>
      <c r="G5" s="457"/>
    </row>
    <row r="6" spans="1:11" x14ac:dyDescent="0.35">
      <c r="A6" s="604" t="s">
        <v>699</v>
      </c>
      <c r="B6" s="604" t="s">
        <v>309</v>
      </c>
      <c r="C6" s="605">
        <v>3363783.9781793798</v>
      </c>
      <c r="D6" s="605">
        <v>3282694.1514942599</v>
      </c>
      <c r="E6" s="605">
        <f t="shared" si="0"/>
        <v>6646478.1296736393</v>
      </c>
      <c r="G6" s="457"/>
    </row>
    <row r="7" spans="1:11" x14ac:dyDescent="0.35">
      <c r="A7" s="604" t="s">
        <v>700</v>
      </c>
      <c r="B7" s="604" t="s">
        <v>309</v>
      </c>
      <c r="C7" s="605">
        <v>26468108.1004146</v>
      </c>
      <c r="D7" s="605">
        <v>32605460.140582498</v>
      </c>
      <c r="E7" s="605">
        <f t="shared" si="0"/>
        <v>59073568.240997098</v>
      </c>
      <c r="G7" s="457"/>
    </row>
    <row r="8" spans="1:11" x14ac:dyDescent="0.35">
      <c r="A8" s="604" t="s">
        <v>701</v>
      </c>
      <c r="B8" s="604" t="s">
        <v>309</v>
      </c>
      <c r="C8" s="605">
        <v>207401857.97898701</v>
      </c>
      <c r="D8" s="605">
        <v>186054933.730746</v>
      </c>
      <c r="E8" s="605">
        <f t="shared" si="0"/>
        <v>393456791.70973301</v>
      </c>
      <c r="G8" s="457"/>
    </row>
    <row r="9" spans="1:11" x14ac:dyDescent="0.35">
      <c r="A9" s="604" t="s">
        <v>702</v>
      </c>
      <c r="B9" s="604" t="s">
        <v>309</v>
      </c>
      <c r="C9" s="605">
        <v>31111093.437277898</v>
      </c>
      <c r="D9" s="605">
        <v>17990719.222312301</v>
      </c>
      <c r="E9" s="605">
        <f t="shared" si="0"/>
        <v>49101812.6595902</v>
      </c>
      <c r="G9" s="457"/>
    </row>
    <row r="10" spans="1:11" x14ac:dyDescent="0.35">
      <c r="A10" s="604" t="s">
        <v>263</v>
      </c>
      <c r="B10" s="604" t="s">
        <v>309</v>
      </c>
      <c r="C10" s="605">
        <v>91536753.186304197</v>
      </c>
      <c r="D10" s="605">
        <v>86043658.066606805</v>
      </c>
      <c r="E10" s="605">
        <f t="shared" si="0"/>
        <v>177580411.252911</v>
      </c>
      <c r="G10" s="457"/>
    </row>
    <row r="11" spans="1:11" x14ac:dyDescent="0.35">
      <c r="A11" s="604" t="s">
        <v>704</v>
      </c>
      <c r="B11" s="604" t="s">
        <v>309</v>
      </c>
      <c r="C11" s="605">
        <v>18736834.919182401</v>
      </c>
      <c r="D11" s="605">
        <v>22239823.241999999</v>
      </c>
      <c r="E11" s="605">
        <f t="shared" si="0"/>
        <v>40976658.161182404</v>
      </c>
      <c r="G11" s="457"/>
    </row>
    <row r="12" spans="1:11" x14ac:dyDescent="0.35">
      <c r="A12" s="604" t="s">
        <v>703</v>
      </c>
      <c r="B12" s="604" t="s">
        <v>309</v>
      </c>
      <c r="C12" s="605">
        <v>3156390.3592222999</v>
      </c>
      <c r="D12" s="605">
        <v>0</v>
      </c>
      <c r="E12" s="605">
        <f t="shared" si="0"/>
        <v>3156390.3592222999</v>
      </c>
      <c r="G12" s="457"/>
    </row>
    <row r="13" spans="1:11" x14ac:dyDescent="0.35">
      <c r="A13" s="604" t="s">
        <v>708</v>
      </c>
      <c r="B13" s="604" t="s">
        <v>309</v>
      </c>
      <c r="C13" s="605">
        <v>31348784.645436</v>
      </c>
      <c r="D13" s="605">
        <v>34519759.472418703</v>
      </c>
      <c r="E13" s="605">
        <f t="shared" si="0"/>
        <v>65868544.117854699</v>
      </c>
      <c r="G13" s="457"/>
    </row>
    <row r="14" spans="1:11" x14ac:dyDescent="0.35">
      <c r="A14" s="604" t="s">
        <v>705</v>
      </c>
      <c r="B14" s="604" t="s">
        <v>309</v>
      </c>
      <c r="C14" s="605">
        <v>164972218.445189</v>
      </c>
      <c r="D14" s="605">
        <v>164398618.72051001</v>
      </c>
      <c r="E14" s="605">
        <f t="shared" si="0"/>
        <v>329370837.16569901</v>
      </c>
      <c r="G14" s="457"/>
    </row>
    <row r="15" spans="1:11" x14ac:dyDescent="0.35">
      <c r="A15" s="604" t="s">
        <v>706</v>
      </c>
      <c r="B15" s="604" t="s">
        <v>309</v>
      </c>
      <c r="C15" s="605">
        <v>10674385.3162475</v>
      </c>
      <c r="D15" s="605">
        <v>7399305.9684425704</v>
      </c>
      <c r="E15" s="605">
        <f t="shared" si="0"/>
        <v>18073691.284690071</v>
      </c>
      <c r="G15" s="457"/>
    </row>
    <row r="16" spans="1:11" x14ac:dyDescent="0.35">
      <c r="A16" s="604" t="s">
        <v>435</v>
      </c>
      <c r="B16" s="604" t="s">
        <v>309</v>
      </c>
      <c r="C16" s="605">
        <v>6377081.2693987004</v>
      </c>
      <c r="D16" s="605">
        <v>2049602</v>
      </c>
      <c r="E16" s="605">
        <f>D16+C16</f>
        <v>8426683.2693987004</v>
      </c>
      <c r="G16" s="457"/>
    </row>
    <row r="17" spans="1:9" x14ac:dyDescent="0.35">
      <c r="A17" s="604" t="s">
        <v>436</v>
      </c>
      <c r="B17" s="604" t="s">
        <v>309</v>
      </c>
      <c r="C17" s="605">
        <v>23296606.143702298</v>
      </c>
      <c r="D17" s="605">
        <v>14039833</v>
      </c>
      <c r="E17" s="605">
        <f t="shared" si="0"/>
        <v>37336439.143702298</v>
      </c>
      <c r="G17" s="457"/>
    </row>
    <row r="18" spans="1:9" x14ac:dyDescent="0.35">
      <c r="A18" s="604" t="s">
        <v>707</v>
      </c>
      <c r="B18" s="604" t="s">
        <v>309</v>
      </c>
      <c r="C18" s="605">
        <v>14422775.268247901</v>
      </c>
      <c r="D18" s="605">
        <v>8148664.2065450102</v>
      </c>
      <c r="E18" s="605">
        <f t="shared" si="0"/>
        <v>22571439.474792913</v>
      </c>
      <c r="G18" s="457"/>
    </row>
    <row r="19" spans="1:9" x14ac:dyDescent="0.35">
      <c r="A19" s="604" t="s">
        <v>1375</v>
      </c>
      <c r="B19" s="604" t="s">
        <v>309</v>
      </c>
      <c r="C19" s="605">
        <v>0</v>
      </c>
      <c r="D19" s="605">
        <f>VLOOKUP(A19,'[1]Table 2_3 CPAS Electric'!$B$3:$H$47,7,FALSE)</f>
        <v>20749740.817811001</v>
      </c>
      <c r="E19" s="605">
        <f t="shared" si="0"/>
        <v>20749740.817811001</v>
      </c>
    </row>
    <row r="20" spans="1:9" x14ac:dyDescent="0.35">
      <c r="A20" s="604" t="s">
        <v>439</v>
      </c>
      <c r="B20" s="604" t="s">
        <v>114</v>
      </c>
      <c r="C20" s="605">
        <v>34542133.622589901</v>
      </c>
      <c r="D20" s="605">
        <v>34269851.0544938</v>
      </c>
      <c r="E20" s="605">
        <f t="shared" si="0"/>
        <v>68811984.677083701</v>
      </c>
      <c r="G20" s="457"/>
    </row>
    <row r="21" spans="1:9" x14ac:dyDescent="0.35">
      <c r="A21" s="604" t="s">
        <v>440</v>
      </c>
      <c r="B21" s="604" t="s">
        <v>114</v>
      </c>
      <c r="C21" s="605">
        <v>9211682.9131463096</v>
      </c>
      <c r="D21" s="605">
        <v>6104452.9959473796</v>
      </c>
      <c r="E21" s="605">
        <f t="shared" si="0"/>
        <v>15316135.909093689</v>
      </c>
      <c r="G21" s="457"/>
    </row>
    <row r="22" spans="1:9" x14ac:dyDescent="0.35">
      <c r="A22" s="604" t="s">
        <v>441</v>
      </c>
      <c r="B22" s="604" t="s">
        <v>114</v>
      </c>
      <c r="C22" s="605">
        <v>20378326.722155001</v>
      </c>
      <c r="D22" s="605">
        <v>21697981.136319999</v>
      </c>
      <c r="E22" s="605">
        <f t="shared" si="0"/>
        <v>42076307.858475</v>
      </c>
      <c r="G22" s="457"/>
    </row>
    <row r="23" spans="1:9" x14ac:dyDescent="0.35">
      <c r="A23" s="604" t="s">
        <v>445</v>
      </c>
      <c r="B23" s="604" t="s">
        <v>114</v>
      </c>
      <c r="C23" s="605">
        <v>173374005.62859401</v>
      </c>
      <c r="D23" s="605">
        <v>301534004</v>
      </c>
      <c r="E23" s="605">
        <f t="shared" si="0"/>
        <v>474908009.62859404</v>
      </c>
      <c r="G23" s="457"/>
      <c r="I23" s="475"/>
    </row>
    <row r="24" spans="1:9" x14ac:dyDescent="0.35">
      <c r="A24" s="604" t="s">
        <v>721</v>
      </c>
      <c r="B24" s="604" t="s">
        <v>114</v>
      </c>
      <c r="C24" s="605">
        <v>14131467.3286971</v>
      </c>
      <c r="D24" s="605">
        <v>11303190</v>
      </c>
      <c r="E24" s="605">
        <f t="shared" si="0"/>
        <v>25434657.3286971</v>
      </c>
      <c r="G24" s="457"/>
    </row>
    <row r="25" spans="1:9" x14ac:dyDescent="0.35">
      <c r="A25" s="604" t="s">
        <v>722</v>
      </c>
      <c r="B25" s="604" t="s">
        <v>114</v>
      </c>
      <c r="C25" s="605">
        <v>55129575.698224097</v>
      </c>
      <c r="D25" s="605">
        <v>200821372.31734201</v>
      </c>
      <c r="E25" s="605">
        <f t="shared" si="0"/>
        <v>255950948.01556611</v>
      </c>
      <c r="G25" s="457"/>
    </row>
    <row r="26" spans="1:9" x14ac:dyDescent="0.35">
      <c r="A26" s="604" t="s">
        <v>740</v>
      </c>
      <c r="B26" s="604" t="s">
        <v>114</v>
      </c>
      <c r="C26" s="605">
        <v>9564391.7356783394</v>
      </c>
      <c r="D26" s="605">
        <v>9255056.6543238591</v>
      </c>
      <c r="E26" s="605">
        <f t="shared" si="0"/>
        <v>18819448.390002199</v>
      </c>
      <c r="G26" s="457"/>
    </row>
    <row r="27" spans="1:9" x14ac:dyDescent="0.35">
      <c r="A27" s="604" t="s">
        <v>1271</v>
      </c>
      <c r="B27" s="604" t="s">
        <v>114</v>
      </c>
      <c r="C27" s="605">
        <v>257366.2</v>
      </c>
      <c r="D27" s="605">
        <v>232516</v>
      </c>
      <c r="E27" s="605">
        <f t="shared" si="0"/>
        <v>489882.2</v>
      </c>
      <c r="G27" s="457"/>
    </row>
    <row r="28" spans="1:9" x14ac:dyDescent="0.35">
      <c r="A28" s="604" t="s">
        <v>1272</v>
      </c>
      <c r="B28" s="604" t="s">
        <v>114</v>
      </c>
      <c r="C28" s="605">
        <v>27420367.796813201</v>
      </c>
      <c r="D28" s="605">
        <v>24149880.308903299</v>
      </c>
      <c r="E28" s="605">
        <f t="shared" si="0"/>
        <v>51570248.105716497</v>
      </c>
      <c r="G28" s="457"/>
    </row>
    <row r="29" spans="1:9" x14ac:dyDescent="0.35">
      <c r="A29" s="604" t="s">
        <v>742</v>
      </c>
      <c r="B29" s="604" t="s">
        <v>114</v>
      </c>
      <c r="C29" s="605">
        <v>607730.24862003105</v>
      </c>
      <c r="D29" s="605">
        <v>796737</v>
      </c>
      <c r="E29" s="605">
        <f t="shared" si="0"/>
        <v>1404467.2486200309</v>
      </c>
      <c r="G29" s="457"/>
    </row>
    <row r="30" spans="1:9" x14ac:dyDescent="0.35">
      <c r="A30" s="604" t="s">
        <v>1376</v>
      </c>
      <c r="B30" s="604" t="s">
        <v>1377</v>
      </c>
      <c r="C30" s="605">
        <v>0</v>
      </c>
      <c r="D30" s="605">
        <f>VLOOKUP(A30,'[1]Table 2_3 CPAS Electric'!$B$3:$H$47,7,FALSE)</f>
        <v>43873.524319999997</v>
      </c>
      <c r="E30" s="605">
        <f t="shared" si="0"/>
        <v>43873.524319999997</v>
      </c>
    </row>
    <row r="31" spans="1:9" x14ac:dyDescent="0.35">
      <c r="A31" s="604" t="s">
        <v>1378</v>
      </c>
      <c r="B31" s="604" t="s">
        <v>114</v>
      </c>
      <c r="C31" s="605">
        <v>0</v>
      </c>
      <c r="D31" s="605">
        <f>VLOOKUP(A31,'[1]Table 2_3 CPAS Electric'!$B$3:$H$47,7,FALSE)</f>
        <v>1483137.30587477</v>
      </c>
      <c r="E31" s="605">
        <f t="shared" si="0"/>
        <v>1483137.30587477</v>
      </c>
    </row>
    <row r="32" spans="1:9" x14ac:dyDescent="0.35">
      <c r="A32" s="604" t="s">
        <v>449</v>
      </c>
      <c r="B32" s="604" t="s">
        <v>310</v>
      </c>
      <c r="C32" s="605">
        <v>2292235.0606749798</v>
      </c>
      <c r="D32" s="605">
        <v>1935089.0218179401</v>
      </c>
      <c r="E32" s="605">
        <f t="shared" si="0"/>
        <v>4227324.0824929196</v>
      </c>
      <c r="G32" s="457"/>
    </row>
    <row r="33" spans="1:7" x14ac:dyDescent="0.35">
      <c r="A33" s="604" t="s">
        <v>1273</v>
      </c>
      <c r="B33" s="604" t="s">
        <v>310</v>
      </c>
      <c r="C33" s="605">
        <v>7553428.03536609</v>
      </c>
      <c r="D33" s="605">
        <v>0</v>
      </c>
      <c r="E33" s="605">
        <f t="shared" si="0"/>
        <v>7553428.03536609</v>
      </c>
      <c r="G33" s="457"/>
    </row>
    <row r="34" spans="1:7" x14ac:dyDescent="0.35">
      <c r="A34" s="604" t="s">
        <v>709</v>
      </c>
      <c r="B34" s="604" t="s">
        <v>310</v>
      </c>
      <c r="C34" s="605">
        <v>76763975.925687402</v>
      </c>
      <c r="D34" s="605">
        <v>39753102</v>
      </c>
      <c r="E34" s="605">
        <f t="shared" si="0"/>
        <v>116517077.9256874</v>
      </c>
      <c r="G34" s="457"/>
    </row>
    <row r="35" spans="1:7" x14ac:dyDescent="0.35">
      <c r="A35" s="604" t="s">
        <v>710</v>
      </c>
      <c r="B35" s="604" t="s">
        <v>310</v>
      </c>
      <c r="C35" s="605">
        <v>59026580.055748902</v>
      </c>
      <c r="D35" s="605">
        <v>46515815</v>
      </c>
      <c r="E35" s="605">
        <f t="shared" si="0"/>
        <v>105542395.05574891</v>
      </c>
      <c r="G35" s="457"/>
    </row>
    <row r="36" spans="1:7" x14ac:dyDescent="0.35">
      <c r="A36" s="604" t="s">
        <v>711</v>
      </c>
      <c r="B36" s="604" t="s">
        <v>310</v>
      </c>
      <c r="C36" s="605">
        <v>330699.85023134103</v>
      </c>
      <c r="D36" s="605">
        <v>0</v>
      </c>
      <c r="E36" s="605">
        <f t="shared" si="0"/>
        <v>330699.85023134103</v>
      </c>
      <c r="G36" s="457"/>
    </row>
    <row r="37" spans="1:7" x14ac:dyDescent="0.35">
      <c r="A37" s="604" t="s">
        <v>712</v>
      </c>
      <c r="B37" s="604" t="s">
        <v>310</v>
      </c>
      <c r="C37" s="605">
        <v>3781962.1352635501</v>
      </c>
      <c r="D37" s="605">
        <v>3568330.6725334702</v>
      </c>
      <c r="E37" s="605">
        <f t="shared" si="0"/>
        <v>7350292.8077970203</v>
      </c>
      <c r="G37" s="457"/>
    </row>
    <row r="38" spans="1:7" x14ac:dyDescent="0.35">
      <c r="A38" s="604" t="s">
        <v>713</v>
      </c>
      <c r="B38" s="604" t="s">
        <v>310</v>
      </c>
      <c r="C38" s="605">
        <v>653216.07889553695</v>
      </c>
      <c r="D38" s="605">
        <v>628175</v>
      </c>
      <c r="E38" s="605">
        <f t="shared" si="0"/>
        <v>1281391.0788955369</v>
      </c>
      <c r="G38" s="457"/>
    </row>
    <row r="39" spans="1:7" x14ac:dyDescent="0.35">
      <c r="A39" s="604" t="s">
        <v>716</v>
      </c>
      <c r="B39" s="604" t="s">
        <v>310</v>
      </c>
      <c r="C39" s="605">
        <v>3023818.1246515298</v>
      </c>
      <c r="D39" s="605">
        <v>2472098.7294790898</v>
      </c>
      <c r="E39" s="605">
        <f t="shared" si="0"/>
        <v>5495916.8541306201</v>
      </c>
      <c r="G39" s="457"/>
    </row>
    <row r="40" spans="1:7" x14ac:dyDescent="0.35">
      <c r="A40" s="604" t="s">
        <v>714</v>
      </c>
      <c r="B40" s="604" t="s">
        <v>310</v>
      </c>
      <c r="C40" s="605">
        <v>2217920.54718138</v>
      </c>
      <c r="D40" s="605">
        <v>2041076.5450103399</v>
      </c>
      <c r="E40" s="605">
        <f t="shared" si="0"/>
        <v>4258997.0921917204</v>
      </c>
      <c r="G40" s="457"/>
    </row>
    <row r="41" spans="1:7" x14ac:dyDescent="0.35">
      <c r="A41" s="604" t="s">
        <v>715</v>
      </c>
      <c r="B41" s="604" t="s">
        <v>310</v>
      </c>
      <c r="C41" s="605">
        <v>2148166.44900891</v>
      </c>
      <c r="D41" s="605">
        <v>979006.34274002898</v>
      </c>
      <c r="E41" s="605">
        <f t="shared" si="0"/>
        <v>3127172.7917489391</v>
      </c>
      <c r="G41" s="457"/>
    </row>
    <row r="42" spans="1:7" x14ac:dyDescent="0.35">
      <c r="A42" s="604" t="s">
        <v>717</v>
      </c>
      <c r="B42" s="604" t="s">
        <v>310</v>
      </c>
      <c r="C42" s="605">
        <v>19602133.603549901</v>
      </c>
      <c r="D42" s="605">
        <v>10538650</v>
      </c>
      <c r="E42" s="605">
        <f t="shared" si="0"/>
        <v>30140783.603549901</v>
      </c>
      <c r="G42" s="457"/>
    </row>
    <row r="43" spans="1:7" x14ac:dyDescent="0.35">
      <c r="A43" s="604" t="s">
        <v>720</v>
      </c>
      <c r="B43" s="604" t="s">
        <v>457</v>
      </c>
      <c r="C43" s="605">
        <v>12593.05</v>
      </c>
      <c r="D43" s="605">
        <v>316483.580858275</v>
      </c>
      <c r="E43" s="605">
        <f t="shared" si="0"/>
        <v>329076.63085827499</v>
      </c>
      <c r="G43" s="457"/>
    </row>
    <row r="44" spans="1:7" x14ac:dyDescent="0.35">
      <c r="A44" s="604" t="s">
        <v>733</v>
      </c>
      <c r="B44" s="604" t="s">
        <v>457</v>
      </c>
      <c r="C44" s="605">
        <v>68220.021924020199</v>
      </c>
      <c r="D44" s="605">
        <v>0</v>
      </c>
      <c r="E44" s="605">
        <f t="shared" si="0"/>
        <v>68220.021924020199</v>
      </c>
      <c r="G44" s="457"/>
    </row>
    <row r="45" spans="1:7" x14ac:dyDescent="0.35">
      <c r="A45" s="604" t="s">
        <v>719</v>
      </c>
      <c r="B45" s="604" t="s">
        <v>457</v>
      </c>
      <c r="C45" s="605">
        <v>71251.352490755802</v>
      </c>
      <c r="D45" s="605">
        <v>0</v>
      </c>
      <c r="E45" s="605">
        <f t="shared" si="0"/>
        <v>71251.352490755802</v>
      </c>
      <c r="G45" s="457"/>
    </row>
    <row r="46" spans="1:7" x14ac:dyDescent="0.35">
      <c r="A46" s="604" t="s">
        <v>1379</v>
      </c>
      <c r="B46" s="604" t="s">
        <v>311</v>
      </c>
      <c r="C46" s="605">
        <v>0</v>
      </c>
      <c r="D46" s="605">
        <f>VLOOKUP(A46,'[1]Table 2_3 CPAS Electric'!$B$3:$H$47,7,FALSE)</f>
        <v>895325</v>
      </c>
      <c r="E46" s="605">
        <f t="shared" si="0"/>
        <v>895325</v>
      </c>
    </row>
    <row r="47" spans="1:7" x14ac:dyDescent="0.35">
      <c r="A47" s="604" t="s">
        <v>1380</v>
      </c>
      <c r="B47" s="604" t="s">
        <v>311</v>
      </c>
      <c r="C47" s="605">
        <v>0</v>
      </c>
      <c r="D47" s="605">
        <f>VLOOKUP(A47,'[1]Table 2_3 CPAS Electric'!$B$3:$H$47,7,FALSE)</f>
        <v>138240.9</v>
      </c>
      <c r="E47" s="605">
        <f t="shared" si="0"/>
        <v>138240.9</v>
      </c>
    </row>
    <row r="48" spans="1:7" x14ac:dyDescent="0.35">
      <c r="A48" s="604" t="s">
        <v>1381</v>
      </c>
      <c r="B48" s="604" t="s">
        <v>312</v>
      </c>
      <c r="C48" s="605">
        <v>0</v>
      </c>
      <c r="D48" s="605">
        <f>VLOOKUP(A48,'[1]Table 2_3 CPAS Electric'!$B$3:$H$47,7,FALSE)</f>
        <v>14587.2</v>
      </c>
      <c r="E48" s="605">
        <f t="shared" si="0"/>
        <v>14587.2</v>
      </c>
    </row>
    <row r="49" spans="1:7" x14ac:dyDescent="0.35">
      <c r="A49" s="604" t="s">
        <v>423</v>
      </c>
      <c r="B49" s="604" t="s">
        <v>52</v>
      </c>
      <c r="C49" s="605">
        <v>184041503.038266</v>
      </c>
      <c r="D49" s="605">
        <v>66014049</v>
      </c>
      <c r="E49" s="605">
        <f t="shared" si="0"/>
        <v>250055552.038266</v>
      </c>
      <c r="G49" s="457"/>
    </row>
    <row r="50" spans="1:7" x14ac:dyDescent="0.35">
      <c r="A50" s="606" t="s">
        <v>1382</v>
      </c>
      <c r="B50" s="606" t="s">
        <v>146</v>
      </c>
      <c r="C50" s="607">
        <f>SUM(C2:C49)</f>
        <v>1597848450.2546265</v>
      </c>
      <c r="D50" s="607">
        <f>SUM(D2:D49)</f>
        <v>1632436736.1547413</v>
      </c>
      <c r="E50" s="607">
        <f t="shared" ref="E50" si="1">SUM(E2:E49)</f>
        <v>3230285186.409369</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193CF-776C-424F-81EA-7A4ACB0A6461}">
  <dimension ref="A1:I50"/>
  <sheetViews>
    <sheetView topLeftCell="A40" workbookViewId="0">
      <selection activeCell="C52" sqref="C52"/>
    </sheetView>
  </sheetViews>
  <sheetFormatPr defaultRowHeight="14.5" x14ac:dyDescent="0.35"/>
  <cols>
    <col min="1" max="1" width="15.7265625" customWidth="1"/>
    <col min="2" max="2" width="62.453125" customWidth="1"/>
    <col min="3" max="3" width="26.453125" customWidth="1"/>
    <col min="4" max="5" width="27.26953125" customWidth="1"/>
    <col min="6" max="6" width="11.7265625" customWidth="1"/>
    <col min="7" max="7" width="25.54296875" customWidth="1"/>
    <col min="8" max="9" width="15.26953125" bestFit="1" customWidth="1"/>
  </cols>
  <sheetData>
    <row r="1" spans="1:7" ht="15" thickBot="1" x14ac:dyDescent="0.4">
      <c r="A1" s="420" t="s">
        <v>115</v>
      </c>
      <c r="B1" s="420" t="s">
        <v>182</v>
      </c>
      <c r="C1" s="424" t="s">
        <v>343</v>
      </c>
      <c r="D1" s="424" t="s">
        <v>140</v>
      </c>
      <c r="E1" s="424" t="s">
        <v>342</v>
      </c>
      <c r="F1" s="424" t="s">
        <v>300</v>
      </c>
      <c r="G1" s="424" t="s">
        <v>341</v>
      </c>
    </row>
    <row r="2" spans="1:7" ht="15.5" thickTop="1" thickBot="1" x14ac:dyDescent="0.4">
      <c r="A2" s="421" t="s">
        <v>309</v>
      </c>
      <c r="B2" s="421" t="s">
        <v>701</v>
      </c>
      <c r="C2" s="583">
        <v>995677.83550000004</v>
      </c>
      <c r="D2" s="584">
        <v>0.73948604975127996</v>
      </c>
      <c r="E2" s="583">
        <v>736289.86939879996</v>
      </c>
      <c r="F2" s="584">
        <v>0.78</v>
      </c>
      <c r="G2" s="583">
        <v>574306.09813106398</v>
      </c>
    </row>
    <row r="3" spans="1:7" ht="15" thickBot="1" x14ac:dyDescent="0.4">
      <c r="A3" s="421" t="s">
        <v>309</v>
      </c>
      <c r="B3" s="421" t="s">
        <v>705</v>
      </c>
      <c r="C3" s="583">
        <v>407022.51</v>
      </c>
      <c r="D3" s="584">
        <v>1.04897634064458</v>
      </c>
      <c r="E3" s="583">
        <v>426956.98309977201</v>
      </c>
      <c r="F3" s="584">
        <v>0.92</v>
      </c>
      <c r="G3" s="583">
        <v>392800.42445178999</v>
      </c>
    </row>
    <row r="4" spans="1:7" ht="15" thickBot="1" x14ac:dyDescent="0.4">
      <c r="A4" s="421" t="s">
        <v>309</v>
      </c>
      <c r="B4" s="421" t="s">
        <v>435</v>
      </c>
      <c r="C4" s="583">
        <v>52471.975038851597</v>
      </c>
      <c r="D4" s="584">
        <v>2.7568131751428799</v>
      </c>
      <c r="E4" s="583">
        <v>144655.432112874</v>
      </c>
      <c r="F4" s="584">
        <v>0.92</v>
      </c>
      <c r="G4" s="583">
        <v>133082.99754384399</v>
      </c>
    </row>
    <row r="5" spans="1:7" ht="15" thickBot="1" x14ac:dyDescent="0.4">
      <c r="A5" s="421" t="s">
        <v>309</v>
      </c>
      <c r="B5" s="421" t="s">
        <v>704</v>
      </c>
      <c r="C5" s="583">
        <v>76957</v>
      </c>
      <c r="D5" s="584">
        <v>0.99</v>
      </c>
      <c r="E5" s="583">
        <v>76187.429999999993</v>
      </c>
      <c r="F5" s="584">
        <v>0.68</v>
      </c>
      <c r="G5" s="583">
        <v>51807.452400000002</v>
      </c>
    </row>
    <row r="6" spans="1:7" ht="15" thickBot="1" x14ac:dyDescent="0.4">
      <c r="A6" s="421" t="s">
        <v>309</v>
      </c>
      <c r="B6" s="421" t="s">
        <v>708</v>
      </c>
      <c r="C6" s="583">
        <v>45042</v>
      </c>
      <c r="D6" s="584">
        <v>0.87</v>
      </c>
      <c r="E6" s="583">
        <v>39186.54</v>
      </c>
      <c r="F6" s="584">
        <v>0.94</v>
      </c>
      <c r="G6" s="583">
        <v>36835.347600000001</v>
      </c>
    </row>
    <row r="7" spans="1:7" ht="15" thickBot="1" x14ac:dyDescent="0.4">
      <c r="A7" s="421" t="s">
        <v>309</v>
      </c>
      <c r="B7" s="421" t="s">
        <v>699</v>
      </c>
      <c r="C7" s="583">
        <v>37369</v>
      </c>
      <c r="D7" s="584">
        <v>0.92879999999999996</v>
      </c>
      <c r="E7" s="583">
        <v>34708.3272</v>
      </c>
      <c r="F7" s="584">
        <v>0.94</v>
      </c>
      <c r="G7" s="583">
        <v>32625.827568000001</v>
      </c>
    </row>
    <row r="8" spans="1:7" ht="15" thickBot="1" x14ac:dyDescent="0.4">
      <c r="A8" s="421" t="s">
        <v>309</v>
      </c>
      <c r="B8" s="421" t="s">
        <v>706</v>
      </c>
      <c r="C8" s="583">
        <v>55711.762000000002</v>
      </c>
      <c r="D8" s="584">
        <v>0.151317487170881</v>
      </c>
      <c r="E8" s="583">
        <v>8430.1638317021898</v>
      </c>
      <c r="F8" s="584">
        <v>0.91999999999999904</v>
      </c>
      <c r="G8" s="583">
        <v>7755.7507251660099</v>
      </c>
    </row>
    <row r="9" spans="1:7" ht="15" thickBot="1" x14ac:dyDescent="0.4">
      <c r="A9" s="421" t="s">
        <v>309</v>
      </c>
      <c r="B9" s="421" t="s">
        <v>698</v>
      </c>
      <c r="C9" s="583">
        <v>1280.1300000000001</v>
      </c>
      <c r="D9" s="584">
        <v>0.32455313966180999</v>
      </c>
      <c r="E9" s="583">
        <v>415.47021067527299</v>
      </c>
      <c r="F9" s="584">
        <v>0.71</v>
      </c>
      <c r="G9" s="583">
        <v>294.98384957944398</v>
      </c>
    </row>
    <row r="10" spans="1:7" ht="15" thickBot="1" x14ac:dyDescent="0.4">
      <c r="A10" s="421" t="s">
        <v>309</v>
      </c>
      <c r="B10" s="421" t="s">
        <v>695</v>
      </c>
      <c r="C10" s="583">
        <v>0</v>
      </c>
      <c r="D10" s="584"/>
      <c r="E10" s="583">
        <v>0</v>
      </c>
      <c r="F10" s="584"/>
      <c r="G10" s="583">
        <v>0</v>
      </c>
    </row>
    <row r="11" spans="1:7" ht="15" thickBot="1" x14ac:dyDescent="0.4">
      <c r="A11" s="421" t="s">
        <v>309</v>
      </c>
      <c r="B11" s="421" t="s">
        <v>696</v>
      </c>
      <c r="C11" s="583">
        <v>0</v>
      </c>
      <c r="D11" s="584"/>
      <c r="E11" s="583">
        <v>0</v>
      </c>
      <c r="F11" s="584"/>
      <c r="G11" s="583">
        <v>0</v>
      </c>
    </row>
    <row r="12" spans="1:7" ht="15" thickBot="1" x14ac:dyDescent="0.4">
      <c r="A12" s="421" t="s">
        <v>309</v>
      </c>
      <c r="B12" s="421" t="s">
        <v>697</v>
      </c>
      <c r="C12" s="583">
        <v>0</v>
      </c>
      <c r="D12" s="584"/>
      <c r="E12" s="583">
        <v>0</v>
      </c>
      <c r="F12" s="584"/>
      <c r="G12" s="583">
        <v>0</v>
      </c>
    </row>
    <row r="13" spans="1:7" ht="15" thickBot="1" x14ac:dyDescent="0.4">
      <c r="A13" s="421" t="s">
        <v>309</v>
      </c>
      <c r="B13" s="421" t="s">
        <v>700</v>
      </c>
      <c r="C13" s="583">
        <v>0</v>
      </c>
      <c r="D13" s="584"/>
      <c r="E13" s="583">
        <v>0</v>
      </c>
      <c r="F13" s="584"/>
      <c r="G13" s="583">
        <v>0</v>
      </c>
    </row>
    <row r="14" spans="1:7" ht="15" thickBot="1" x14ac:dyDescent="0.4">
      <c r="A14" s="421" t="s">
        <v>309</v>
      </c>
      <c r="B14" s="421" t="s">
        <v>702</v>
      </c>
      <c r="C14" s="583">
        <v>0</v>
      </c>
      <c r="D14" s="584"/>
      <c r="E14" s="583">
        <v>0</v>
      </c>
      <c r="F14" s="584"/>
      <c r="G14" s="583">
        <v>0</v>
      </c>
    </row>
    <row r="15" spans="1:7" ht="15" thickBot="1" x14ac:dyDescent="0.4">
      <c r="A15" s="421" t="s">
        <v>309</v>
      </c>
      <c r="B15" s="421" t="s">
        <v>263</v>
      </c>
      <c r="C15" s="583">
        <v>0</v>
      </c>
      <c r="D15" s="584"/>
      <c r="E15" s="583">
        <v>0</v>
      </c>
      <c r="F15" s="584"/>
      <c r="G15" s="583">
        <v>0</v>
      </c>
    </row>
    <row r="16" spans="1:7" ht="15" thickBot="1" x14ac:dyDescent="0.4">
      <c r="A16" s="421" t="s">
        <v>309</v>
      </c>
      <c r="B16" s="421" t="s">
        <v>707</v>
      </c>
      <c r="C16" s="583">
        <v>0</v>
      </c>
      <c r="D16" s="584"/>
      <c r="E16" s="583">
        <v>0</v>
      </c>
      <c r="F16" s="584"/>
      <c r="G16" s="583">
        <v>0</v>
      </c>
    </row>
    <row r="17" spans="1:7" ht="15" thickBot="1" x14ac:dyDescent="0.4">
      <c r="A17" s="470" t="s">
        <v>309</v>
      </c>
      <c r="B17" s="470" t="s">
        <v>524</v>
      </c>
      <c r="C17" s="585">
        <v>1671532.21253885</v>
      </c>
      <c r="D17" s="586">
        <v>0.87753631359929896</v>
      </c>
      <c r="E17" s="585">
        <v>1466830.2158538201</v>
      </c>
      <c r="F17" s="586">
        <v>0.83820804138109595</v>
      </c>
      <c r="G17" s="585">
        <v>1229508.88226944</v>
      </c>
    </row>
    <row r="18" spans="1:7" ht="15" thickBot="1" x14ac:dyDescent="0.4">
      <c r="A18" s="421" t="s">
        <v>114</v>
      </c>
      <c r="B18" s="421" t="s">
        <v>439</v>
      </c>
      <c r="C18" s="583">
        <v>4418104.1229999997</v>
      </c>
      <c r="D18" s="584">
        <v>0.90183086327867201</v>
      </c>
      <c r="E18" s="583">
        <v>3984382.6553001502</v>
      </c>
      <c r="F18" s="584">
        <v>0.99029435489872997</v>
      </c>
      <c r="G18" s="583">
        <v>3945711.65130015</v>
      </c>
    </row>
    <row r="19" spans="1:7" ht="15" thickBot="1" x14ac:dyDescent="0.4">
      <c r="A19" s="421" t="s">
        <v>114</v>
      </c>
      <c r="B19" s="421" t="s">
        <v>740</v>
      </c>
      <c r="C19" s="583">
        <v>477202.54800000001</v>
      </c>
      <c r="D19" s="584">
        <v>0.91865162008573897</v>
      </c>
      <c r="E19" s="583">
        <v>438382.89382924302</v>
      </c>
      <c r="F19" s="584">
        <v>0.867988873502476</v>
      </c>
      <c r="G19" s="583">
        <v>380511.4741776</v>
      </c>
    </row>
    <row r="20" spans="1:7" ht="15" thickBot="1" x14ac:dyDescent="0.4">
      <c r="A20" s="421" t="s">
        <v>114</v>
      </c>
      <c r="B20" s="421" t="s">
        <v>440</v>
      </c>
      <c r="C20" s="583">
        <v>219477.04621483199</v>
      </c>
      <c r="D20" s="584">
        <v>1</v>
      </c>
      <c r="E20" s="583">
        <v>219477.04621483199</v>
      </c>
      <c r="F20" s="584">
        <v>1</v>
      </c>
      <c r="G20" s="583">
        <v>219477.04621483199</v>
      </c>
    </row>
    <row r="21" spans="1:7" ht="15" thickBot="1" x14ac:dyDescent="0.4">
      <c r="A21" s="421" t="s">
        <v>114</v>
      </c>
      <c r="B21" s="421" t="s">
        <v>1272</v>
      </c>
      <c r="C21" s="583">
        <v>616.66999999999996</v>
      </c>
      <c r="D21" s="584">
        <v>0.94639791136264095</v>
      </c>
      <c r="E21" s="583">
        <v>583.61519999999996</v>
      </c>
      <c r="F21" s="584">
        <v>1</v>
      </c>
      <c r="G21" s="583">
        <v>583.61519999999996</v>
      </c>
    </row>
    <row r="22" spans="1:7" ht="15" thickBot="1" x14ac:dyDescent="0.4">
      <c r="A22" s="421" t="s">
        <v>114</v>
      </c>
      <c r="B22" s="421" t="s">
        <v>441</v>
      </c>
      <c r="C22" s="583">
        <v>0</v>
      </c>
      <c r="D22" s="584"/>
      <c r="E22" s="583">
        <v>0</v>
      </c>
      <c r="F22" s="584"/>
      <c r="G22" s="583">
        <v>0</v>
      </c>
    </row>
    <row r="23" spans="1:7" ht="15" thickBot="1" x14ac:dyDescent="0.4">
      <c r="A23" s="421" t="s">
        <v>114</v>
      </c>
      <c r="B23" s="421" t="s">
        <v>445</v>
      </c>
      <c r="C23" s="583">
        <v>0</v>
      </c>
      <c r="D23" s="584"/>
      <c r="E23" s="583">
        <v>0</v>
      </c>
      <c r="F23" s="584"/>
      <c r="G23" s="583">
        <v>0</v>
      </c>
    </row>
    <row r="24" spans="1:7" ht="15" thickBot="1" x14ac:dyDescent="0.4">
      <c r="A24" s="421" t="s">
        <v>114</v>
      </c>
      <c r="B24" s="421" t="s">
        <v>722</v>
      </c>
      <c r="C24" s="583">
        <v>0</v>
      </c>
      <c r="D24" s="584"/>
      <c r="E24" s="583">
        <v>0</v>
      </c>
      <c r="F24" s="584"/>
      <c r="G24" s="583">
        <v>0</v>
      </c>
    </row>
    <row r="25" spans="1:7" ht="15" thickBot="1" x14ac:dyDescent="0.4">
      <c r="A25" s="421" t="s">
        <v>114</v>
      </c>
      <c r="B25" s="421" t="s">
        <v>1271</v>
      </c>
      <c r="C25" s="583">
        <v>0</v>
      </c>
      <c r="D25" s="584"/>
      <c r="E25" s="583">
        <v>0</v>
      </c>
      <c r="F25" s="584"/>
      <c r="G25" s="583">
        <v>0</v>
      </c>
    </row>
    <row r="26" spans="1:7" ht="15" thickBot="1" x14ac:dyDescent="0.4">
      <c r="A26" s="421" t="s">
        <v>114</v>
      </c>
      <c r="B26" s="421" t="s">
        <v>742</v>
      </c>
      <c r="C26" s="583">
        <v>0</v>
      </c>
      <c r="D26" s="584"/>
      <c r="E26" s="583">
        <v>0</v>
      </c>
      <c r="F26" s="584"/>
      <c r="G26" s="583">
        <v>0</v>
      </c>
    </row>
    <row r="27" spans="1:7" ht="15" thickBot="1" x14ac:dyDescent="0.4">
      <c r="A27" s="470" t="s">
        <v>114</v>
      </c>
      <c r="B27" s="470" t="s">
        <v>524</v>
      </c>
      <c r="C27" s="585">
        <v>5115400.3872148301</v>
      </c>
      <c r="D27" s="586">
        <v>0.907617363080369</v>
      </c>
      <c r="E27" s="585">
        <v>4642826.2105442202</v>
      </c>
      <c r="F27" s="586">
        <v>0.97920610867742897</v>
      </c>
      <c r="G27" s="585">
        <v>4546283.7868925799</v>
      </c>
    </row>
    <row r="28" spans="1:7" ht="15" thickBot="1" x14ac:dyDescent="0.4">
      <c r="A28" s="421" t="s">
        <v>310</v>
      </c>
      <c r="B28" s="421" t="s">
        <v>717</v>
      </c>
      <c r="C28" s="583">
        <v>510982.34614601702</v>
      </c>
      <c r="D28" s="584">
        <v>1</v>
      </c>
      <c r="E28" s="583">
        <v>510982.34614601702</v>
      </c>
      <c r="F28" s="584">
        <v>1</v>
      </c>
      <c r="G28" s="583">
        <v>510982.34614601702</v>
      </c>
    </row>
    <row r="29" spans="1:7" ht="15" thickBot="1" x14ac:dyDescent="0.4">
      <c r="A29" s="421" t="s">
        <v>310</v>
      </c>
      <c r="B29" s="421" t="s">
        <v>712</v>
      </c>
      <c r="C29" s="583">
        <v>470693.05</v>
      </c>
      <c r="D29" s="584">
        <v>1.00522082383723</v>
      </c>
      <c r="E29" s="583">
        <v>473150.45549546101</v>
      </c>
      <c r="F29" s="584">
        <v>1</v>
      </c>
      <c r="G29" s="583">
        <v>473150.45549546101</v>
      </c>
    </row>
    <row r="30" spans="1:7" ht="15" thickBot="1" x14ac:dyDescent="0.4">
      <c r="A30" s="421" t="s">
        <v>310</v>
      </c>
      <c r="B30" s="421" t="s">
        <v>714</v>
      </c>
      <c r="C30" s="583">
        <v>228632.98699999999</v>
      </c>
      <c r="D30" s="584">
        <v>1.0302047029107</v>
      </c>
      <c r="E30" s="583">
        <v>235538.77844791999</v>
      </c>
      <c r="F30" s="584">
        <v>1</v>
      </c>
      <c r="G30" s="583">
        <v>235538.77844791999</v>
      </c>
    </row>
    <row r="31" spans="1:7" ht="15" thickBot="1" x14ac:dyDescent="0.4">
      <c r="A31" s="421" t="s">
        <v>310</v>
      </c>
      <c r="B31" s="421" t="s">
        <v>713</v>
      </c>
      <c r="C31" s="583">
        <v>181673.33499999999</v>
      </c>
      <c r="D31" s="584">
        <v>1.06353659499305</v>
      </c>
      <c r="E31" s="583">
        <v>193216.240106932</v>
      </c>
      <c r="F31" s="584">
        <v>1</v>
      </c>
      <c r="G31" s="583">
        <v>193216.240106932</v>
      </c>
    </row>
    <row r="32" spans="1:7" ht="15" thickBot="1" x14ac:dyDescent="0.4">
      <c r="A32" s="421" t="s">
        <v>310</v>
      </c>
      <c r="B32" s="421" t="s">
        <v>715</v>
      </c>
      <c r="C32" s="583">
        <v>21564.471000000001</v>
      </c>
      <c r="D32" s="584">
        <v>1.0777791574825699</v>
      </c>
      <c r="E32" s="583">
        <v>23241.7373859373</v>
      </c>
      <c r="F32" s="584">
        <v>1</v>
      </c>
      <c r="G32" s="583">
        <v>23241.7373859373</v>
      </c>
    </row>
    <row r="33" spans="1:7" ht="15" thickBot="1" x14ac:dyDescent="0.4">
      <c r="A33" s="421" t="s">
        <v>310</v>
      </c>
      <c r="B33" s="421" t="s">
        <v>449</v>
      </c>
      <c r="C33" s="583">
        <v>25395.816642692</v>
      </c>
      <c r="D33" s="584">
        <v>0.90341245343335497</v>
      </c>
      <c r="E33" s="583">
        <v>22942.897020117998</v>
      </c>
      <c r="F33" s="584">
        <v>1</v>
      </c>
      <c r="G33" s="583">
        <v>22942.897020117998</v>
      </c>
    </row>
    <row r="34" spans="1:7" ht="15" thickBot="1" x14ac:dyDescent="0.4">
      <c r="A34" s="421" t="s">
        <v>310</v>
      </c>
      <c r="B34" s="421" t="s">
        <v>711</v>
      </c>
      <c r="C34" s="583">
        <v>19051.8675564433</v>
      </c>
      <c r="D34" s="584">
        <v>1.02547623929736</v>
      </c>
      <c r="E34" s="583">
        <v>19537.237493372799</v>
      </c>
      <c r="F34" s="584">
        <v>1</v>
      </c>
      <c r="G34" s="583">
        <v>19537.237493372799</v>
      </c>
    </row>
    <row r="35" spans="1:7" ht="15" thickBot="1" x14ac:dyDescent="0.4">
      <c r="A35" s="421" t="s">
        <v>310</v>
      </c>
      <c r="B35" s="421" t="s">
        <v>1273</v>
      </c>
      <c r="C35" s="583">
        <v>0</v>
      </c>
      <c r="D35" s="584"/>
      <c r="E35" s="583">
        <v>0</v>
      </c>
      <c r="F35" s="584"/>
      <c r="G35" s="583">
        <v>0</v>
      </c>
    </row>
    <row r="36" spans="1:7" ht="15" thickBot="1" x14ac:dyDescent="0.4">
      <c r="A36" s="421" t="s">
        <v>310</v>
      </c>
      <c r="B36" s="421" t="s">
        <v>709</v>
      </c>
      <c r="C36" s="583">
        <v>0</v>
      </c>
      <c r="D36" s="584"/>
      <c r="E36" s="583">
        <v>0</v>
      </c>
      <c r="F36" s="584"/>
      <c r="G36" s="583">
        <v>0</v>
      </c>
    </row>
    <row r="37" spans="1:7" ht="15" thickBot="1" x14ac:dyDescent="0.4">
      <c r="A37" s="421" t="s">
        <v>310</v>
      </c>
      <c r="B37" s="421" t="s">
        <v>710</v>
      </c>
      <c r="C37" s="583">
        <v>0</v>
      </c>
      <c r="D37" s="584"/>
      <c r="E37" s="583">
        <v>0</v>
      </c>
      <c r="F37" s="584"/>
      <c r="G37" s="583">
        <v>0</v>
      </c>
    </row>
    <row r="38" spans="1:7" ht="15" thickBot="1" x14ac:dyDescent="0.4">
      <c r="A38" s="421" t="s">
        <v>310</v>
      </c>
      <c r="B38" s="421" t="s">
        <v>716</v>
      </c>
      <c r="C38" s="583">
        <v>0</v>
      </c>
      <c r="D38" s="584"/>
      <c r="E38" s="583">
        <v>0</v>
      </c>
      <c r="F38" s="584"/>
      <c r="G38" s="583">
        <v>0</v>
      </c>
    </row>
    <row r="39" spans="1:7" ht="15" thickBot="1" x14ac:dyDescent="0.4">
      <c r="A39" s="470" t="s">
        <v>310</v>
      </c>
      <c r="B39" s="470" t="s">
        <v>524</v>
      </c>
      <c r="C39" s="585">
        <v>1457993.8733451499</v>
      </c>
      <c r="D39" s="586">
        <v>1.0141398527987699</v>
      </c>
      <c r="E39" s="585">
        <v>1478609.69209576</v>
      </c>
      <c r="F39" s="586">
        <v>1</v>
      </c>
      <c r="G39" s="585">
        <v>1478609.69209576</v>
      </c>
    </row>
    <row r="40" spans="1:7" ht="15" thickBot="1" x14ac:dyDescent="0.4">
      <c r="A40" s="421" t="s">
        <v>457</v>
      </c>
      <c r="B40" s="421" t="s">
        <v>719</v>
      </c>
      <c r="C40" s="583">
        <v>13071.956</v>
      </c>
      <c r="D40" s="584">
        <v>0.94999789823650005</v>
      </c>
      <c r="E40" s="583">
        <v>12418.33072584</v>
      </c>
      <c r="F40" s="584">
        <v>1</v>
      </c>
      <c r="G40" s="583">
        <v>12418.33072584</v>
      </c>
    </row>
    <row r="41" spans="1:7" ht="15" thickBot="1" x14ac:dyDescent="0.4">
      <c r="A41" s="421" t="s">
        <v>457</v>
      </c>
      <c r="B41" s="421" t="s">
        <v>733</v>
      </c>
      <c r="C41" s="583">
        <v>11627.49178</v>
      </c>
      <c r="D41" s="584">
        <v>0.99789435282831596</v>
      </c>
      <c r="E41" s="583">
        <v>11603.008384819699</v>
      </c>
      <c r="F41" s="584">
        <v>1</v>
      </c>
      <c r="G41" s="583">
        <v>11603.008384819699</v>
      </c>
    </row>
    <row r="42" spans="1:7" ht="15" thickBot="1" x14ac:dyDescent="0.4">
      <c r="A42" s="421" t="s">
        <v>457</v>
      </c>
      <c r="B42" s="421" t="s">
        <v>720</v>
      </c>
      <c r="C42" s="583">
        <v>0</v>
      </c>
      <c r="D42" s="584"/>
      <c r="E42" s="583">
        <v>0</v>
      </c>
      <c r="F42" s="584"/>
      <c r="G42" s="583">
        <v>0</v>
      </c>
    </row>
    <row r="43" spans="1:7" ht="15" thickBot="1" x14ac:dyDescent="0.4">
      <c r="A43" s="470" t="s">
        <v>457</v>
      </c>
      <c r="B43" s="470" t="s">
        <v>524</v>
      </c>
      <c r="C43" s="585">
        <v>24699.447779999999</v>
      </c>
      <c r="D43" s="586">
        <v>0.97254559391852402</v>
      </c>
      <c r="E43" s="585">
        <v>24021.339110659701</v>
      </c>
      <c r="F43" s="586">
        <v>1</v>
      </c>
      <c r="G43" s="585">
        <v>24021.339110659701</v>
      </c>
    </row>
    <row r="44" spans="1:7" ht="15" thickBot="1" x14ac:dyDescent="0.4">
      <c r="A44" s="421" t="s">
        <v>52</v>
      </c>
      <c r="B44" s="421" t="s">
        <v>423</v>
      </c>
      <c r="C44" s="583">
        <v>0</v>
      </c>
      <c r="D44" s="584"/>
      <c r="E44" s="583">
        <v>0</v>
      </c>
      <c r="F44" s="584"/>
      <c r="G44" s="583">
        <v>0</v>
      </c>
    </row>
    <row r="45" spans="1:7" ht="15" thickBot="1" x14ac:dyDescent="0.4">
      <c r="A45" s="470" t="s">
        <v>52</v>
      </c>
      <c r="B45" s="470" t="s">
        <v>524</v>
      </c>
      <c r="C45" s="585">
        <v>0</v>
      </c>
      <c r="D45" s="586"/>
      <c r="E45" s="585">
        <v>0</v>
      </c>
      <c r="F45" s="586"/>
      <c r="G45" s="585">
        <v>0</v>
      </c>
    </row>
    <row r="46" spans="1:7" ht="15" thickBot="1" x14ac:dyDescent="0.4">
      <c r="A46" s="435" t="s">
        <v>476</v>
      </c>
      <c r="B46" s="435" t="s">
        <v>371</v>
      </c>
      <c r="C46" s="587">
        <v>8269625.9208788397</v>
      </c>
      <c r="D46" s="588">
        <v>0.92051170517704495</v>
      </c>
      <c r="E46" s="587">
        <v>7612287.4576044697</v>
      </c>
      <c r="F46" s="588">
        <v>0.95614146745043105</v>
      </c>
      <c r="G46" s="587">
        <v>7278423.7003684398</v>
      </c>
    </row>
    <row r="49" spans="4:9" x14ac:dyDescent="0.35">
      <c r="D49" s="423"/>
      <c r="E49" s="423"/>
      <c r="F49" s="423"/>
      <c r="G49" s="423"/>
      <c r="H49" s="423"/>
      <c r="I49" s="423"/>
    </row>
    <row r="50" spans="4:9" x14ac:dyDescent="0.35">
      <c r="D50" s="423"/>
      <c r="E50" s="423"/>
      <c r="F50" s="423"/>
      <c r="G50" s="423"/>
      <c r="H50" s="423"/>
      <c r="I50" s="42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25AB-14A3-44FA-BC80-6D51074F0C4A}">
  <dimension ref="A1:H872"/>
  <sheetViews>
    <sheetView workbookViewId="0">
      <selection activeCell="M9" sqref="M9"/>
    </sheetView>
  </sheetViews>
  <sheetFormatPr defaultRowHeight="14.5" x14ac:dyDescent="0.35"/>
  <cols>
    <col min="1" max="1" width="20.1796875" customWidth="1"/>
    <col min="2" max="2" width="31.7265625" customWidth="1"/>
    <col min="6" max="6" width="27.7265625" bestFit="1" customWidth="1"/>
    <col min="7" max="7" width="10" style="457" customWidth="1"/>
    <col min="8" max="8" width="10" customWidth="1"/>
    <col min="12" max="12" width="11" bestFit="1" customWidth="1"/>
  </cols>
  <sheetData>
    <row r="1" spans="1:8" x14ac:dyDescent="0.35">
      <c r="A1" t="s">
        <v>115</v>
      </c>
      <c r="B1" t="s">
        <v>182</v>
      </c>
      <c r="C1" t="s">
        <v>23</v>
      </c>
      <c r="D1" t="s">
        <v>139</v>
      </c>
      <c r="E1" t="s">
        <v>279</v>
      </c>
      <c r="F1" t="s">
        <v>337</v>
      </c>
      <c r="G1" s="457" t="s">
        <v>519</v>
      </c>
    </row>
    <row r="2" spans="1:8" x14ac:dyDescent="0.35">
      <c r="A2" t="s">
        <v>309</v>
      </c>
      <c r="B2" t="s">
        <v>695</v>
      </c>
      <c r="C2" t="s">
        <v>24</v>
      </c>
      <c r="D2" t="s">
        <v>776</v>
      </c>
      <c r="E2">
        <v>15</v>
      </c>
      <c r="F2">
        <v>445596.44400000002</v>
      </c>
      <c r="G2" s="458">
        <f>IF(AND(A2=A1, B2=B1),"",SUMPRODUCT(--(A:A= A2),--(B:B=B2),E:E,F:F)/SUMIFS(F:F,A:A, A2,B:B, B2))</f>
        <v>14.515940333568478</v>
      </c>
      <c r="H2" s="459"/>
    </row>
    <row r="3" spans="1:8" x14ac:dyDescent="0.35">
      <c r="A3" t="s">
        <v>309</v>
      </c>
      <c r="B3" t="s">
        <v>695</v>
      </c>
      <c r="C3" t="s">
        <v>80</v>
      </c>
      <c r="D3" t="s">
        <v>372</v>
      </c>
      <c r="E3">
        <v>11</v>
      </c>
      <c r="F3">
        <v>40207</v>
      </c>
      <c r="G3" s="458" t="str">
        <f t="shared" ref="G3:G65" si="0">IF(AND(A3=A2, B3=B2),"",SUMPRODUCT(--(A:A= A3),--(B:B=B3),E:E,F:F)/SUMIFS(F:F,A:A, A3,B:B, B3))</f>
        <v/>
      </c>
      <c r="H3" s="459"/>
    </row>
    <row r="4" spans="1:8" x14ac:dyDescent="0.35">
      <c r="A4" t="s">
        <v>309</v>
      </c>
      <c r="B4" t="s">
        <v>695</v>
      </c>
      <c r="C4" t="s">
        <v>24</v>
      </c>
      <c r="D4" t="s">
        <v>770</v>
      </c>
      <c r="E4">
        <v>8</v>
      </c>
      <c r="F4">
        <v>10990.187</v>
      </c>
      <c r="G4" s="458" t="str">
        <f t="shared" si="0"/>
        <v/>
      </c>
      <c r="H4" s="459"/>
    </row>
    <row r="5" spans="1:8" x14ac:dyDescent="0.35">
      <c r="A5" t="s">
        <v>309</v>
      </c>
      <c r="B5" t="s">
        <v>695</v>
      </c>
      <c r="C5" t="s">
        <v>24</v>
      </c>
      <c r="D5" t="s">
        <v>777</v>
      </c>
      <c r="E5">
        <v>8</v>
      </c>
      <c r="F5">
        <v>417.2</v>
      </c>
      <c r="G5" s="458" t="str">
        <f t="shared" si="0"/>
        <v/>
      </c>
      <c r="H5" s="459"/>
    </row>
    <row r="6" spans="1:8" x14ac:dyDescent="0.35">
      <c r="A6" t="s">
        <v>310</v>
      </c>
      <c r="B6" t="s">
        <v>1273</v>
      </c>
      <c r="C6" t="s">
        <v>750</v>
      </c>
      <c r="D6" t="s">
        <v>751</v>
      </c>
      <c r="E6">
        <v>7</v>
      </c>
      <c r="F6">
        <v>7294769</v>
      </c>
      <c r="G6" s="458">
        <f t="shared" si="0"/>
        <v>7.0794632813101703</v>
      </c>
      <c r="H6" s="459"/>
    </row>
    <row r="7" spans="1:8" x14ac:dyDescent="0.35">
      <c r="A7" t="s">
        <v>310</v>
      </c>
      <c r="B7" t="s">
        <v>1273</v>
      </c>
      <c r="C7" t="s">
        <v>750</v>
      </c>
      <c r="D7" t="s">
        <v>603</v>
      </c>
      <c r="E7">
        <v>9</v>
      </c>
      <c r="F7">
        <v>231025</v>
      </c>
      <c r="G7" s="458" t="str">
        <f t="shared" si="0"/>
        <v/>
      </c>
      <c r="H7" s="459"/>
    </row>
    <row r="8" spans="1:8" x14ac:dyDescent="0.35">
      <c r="A8" t="s">
        <v>310</v>
      </c>
      <c r="B8" t="s">
        <v>1273</v>
      </c>
      <c r="C8" t="s">
        <v>750</v>
      </c>
      <c r="D8" t="s">
        <v>753</v>
      </c>
      <c r="E8">
        <v>12</v>
      </c>
      <c r="F8">
        <v>27634.0353660853</v>
      </c>
      <c r="G8" s="458" t="str">
        <f t="shared" si="0"/>
        <v/>
      </c>
      <c r="H8" s="459"/>
    </row>
    <row r="9" spans="1:8" x14ac:dyDescent="0.35">
      <c r="A9" t="s">
        <v>114</v>
      </c>
      <c r="B9" t="s">
        <v>439</v>
      </c>
      <c r="C9" t="s">
        <v>750</v>
      </c>
      <c r="D9" t="s">
        <v>603</v>
      </c>
      <c r="E9">
        <v>9</v>
      </c>
      <c r="F9">
        <v>5998518</v>
      </c>
      <c r="G9" s="458">
        <f t="shared" si="0"/>
        <v>11.191065084232672</v>
      </c>
      <c r="H9" s="459"/>
    </row>
    <row r="10" spans="1:8" x14ac:dyDescent="0.35">
      <c r="A10" t="s">
        <v>114</v>
      </c>
      <c r="B10" t="s">
        <v>439</v>
      </c>
      <c r="C10" t="s">
        <v>750</v>
      </c>
      <c r="D10" t="s">
        <v>610</v>
      </c>
      <c r="E10">
        <v>16</v>
      </c>
      <c r="F10">
        <v>266267.17752339598</v>
      </c>
      <c r="G10" s="458" t="str">
        <f t="shared" si="0"/>
        <v/>
      </c>
      <c r="H10" s="459"/>
    </row>
    <row r="11" spans="1:8" x14ac:dyDescent="0.35">
      <c r="A11" t="s">
        <v>114</v>
      </c>
      <c r="B11" t="s">
        <v>439</v>
      </c>
      <c r="C11" t="s">
        <v>750</v>
      </c>
      <c r="D11" t="s">
        <v>606</v>
      </c>
      <c r="E11">
        <v>14</v>
      </c>
      <c r="F11">
        <v>2814403.4</v>
      </c>
      <c r="G11" s="458" t="str">
        <f t="shared" si="0"/>
        <v/>
      </c>
      <c r="H11" s="459"/>
    </row>
    <row r="12" spans="1:8" x14ac:dyDescent="0.35">
      <c r="A12" t="s">
        <v>114</v>
      </c>
      <c r="B12" t="s">
        <v>439</v>
      </c>
      <c r="C12" t="s">
        <v>750</v>
      </c>
      <c r="D12" t="s">
        <v>607</v>
      </c>
      <c r="E12">
        <v>12</v>
      </c>
      <c r="F12">
        <v>4254792.3946609497</v>
      </c>
      <c r="G12" s="458" t="str">
        <f t="shared" si="0"/>
        <v/>
      </c>
      <c r="H12" s="459"/>
    </row>
    <row r="13" spans="1:8" x14ac:dyDescent="0.35">
      <c r="A13" t="s">
        <v>114</v>
      </c>
      <c r="B13" t="s">
        <v>439</v>
      </c>
      <c r="C13" t="s">
        <v>750</v>
      </c>
      <c r="D13" t="s">
        <v>604</v>
      </c>
      <c r="E13">
        <v>22</v>
      </c>
      <c r="F13">
        <v>66606</v>
      </c>
      <c r="G13" s="458" t="str">
        <f t="shared" si="0"/>
        <v/>
      </c>
      <c r="H13" s="459"/>
    </row>
    <row r="14" spans="1:8" x14ac:dyDescent="0.35">
      <c r="A14" t="s">
        <v>114</v>
      </c>
      <c r="B14" t="s">
        <v>439</v>
      </c>
      <c r="C14" t="s">
        <v>750</v>
      </c>
      <c r="D14" t="s">
        <v>594</v>
      </c>
      <c r="E14">
        <v>17</v>
      </c>
      <c r="F14">
        <v>1624631</v>
      </c>
      <c r="G14" s="458" t="str">
        <f t="shared" si="0"/>
        <v/>
      </c>
      <c r="H14" s="459"/>
    </row>
    <row r="15" spans="1:8" x14ac:dyDescent="0.35">
      <c r="A15" t="s">
        <v>114</v>
      </c>
      <c r="B15" t="s">
        <v>439</v>
      </c>
      <c r="C15" t="s">
        <v>750</v>
      </c>
      <c r="D15" t="s">
        <v>755</v>
      </c>
      <c r="E15">
        <v>12</v>
      </c>
      <c r="F15">
        <v>141350</v>
      </c>
      <c r="G15" s="458" t="str">
        <f t="shared" si="0"/>
        <v/>
      </c>
      <c r="H15" s="459"/>
    </row>
    <row r="16" spans="1:8" x14ac:dyDescent="0.35">
      <c r="A16" t="s">
        <v>114</v>
      </c>
      <c r="B16" t="s">
        <v>439</v>
      </c>
      <c r="C16" t="s">
        <v>750</v>
      </c>
      <c r="D16" t="s">
        <v>614</v>
      </c>
      <c r="E16">
        <v>10</v>
      </c>
      <c r="F16">
        <v>5136.5107500000004</v>
      </c>
      <c r="G16" s="458" t="str">
        <f t="shared" si="0"/>
        <v/>
      </c>
      <c r="H16" s="459"/>
    </row>
    <row r="17" spans="1:8" x14ac:dyDescent="0.35">
      <c r="A17" t="s">
        <v>114</v>
      </c>
      <c r="B17" t="s">
        <v>439</v>
      </c>
      <c r="C17" t="s">
        <v>540</v>
      </c>
      <c r="D17" t="s">
        <v>751</v>
      </c>
      <c r="E17">
        <v>7</v>
      </c>
      <c r="F17">
        <v>985401</v>
      </c>
      <c r="G17" s="458" t="str">
        <f t="shared" si="0"/>
        <v/>
      </c>
      <c r="H17" s="459"/>
    </row>
    <row r="18" spans="1:8" x14ac:dyDescent="0.35">
      <c r="A18" t="s">
        <v>114</v>
      </c>
      <c r="B18" t="s">
        <v>439</v>
      </c>
      <c r="C18" t="s">
        <v>25</v>
      </c>
      <c r="D18" t="s">
        <v>602</v>
      </c>
      <c r="E18">
        <v>11</v>
      </c>
      <c r="F18">
        <v>22063453.935236402</v>
      </c>
      <c r="G18" s="458" t="str">
        <f t="shared" si="0"/>
        <v/>
      </c>
      <c r="H18" s="459"/>
    </row>
    <row r="19" spans="1:8" x14ac:dyDescent="0.35">
      <c r="A19" t="s">
        <v>114</v>
      </c>
      <c r="B19" t="s">
        <v>439</v>
      </c>
      <c r="C19" t="s">
        <v>25</v>
      </c>
      <c r="D19" t="s">
        <v>613</v>
      </c>
      <c r="E19">
        <v>19</v>
      </c>
      <c r="F19">
        <v>4630.6000000000004</v>
      </c>
      <c r="G19" s="458" t="str">
        <f t="shared" si="0"/>
        <v/>
      </c>
      <c r="H19" s="459"/>
    </row>
    <row r="20" spans="1:8" x14ac:dyDescent="0.35">
      <c r="A20" t="s">
        <v>114</v>
      </c>
      <c r="B20" t="s">
        <v>439</v>
      </c>
      <c r="C20" t="s">
        <v>756</v>
      </c>
      <c r="D20" t="s">
        <v>757</v>
      </c>
      <c r="E20">
        <v>7</v>
      </c>
      <c r="F20">
        <v>726144</v>
      </c>
      <c r="G20" s="458" t="str">
        <f t="shared" si="0"/>
        <v/>
      </c>
      <c r="H20" s="459"/>
    </row>
    <row r="21" spans="1:8" x14ac:dyDescent="0.35">
      <c r="A21" t="s">
        <v>309</v>
      </c>
      <c r="B21" t="s">
        <v>696</v>
      </c>
      <c r="C21" t="s">
        <v>24</v>
      </c>
      <c r="D21" t="s">
        <v>758</v>
      </c>
      <c r="E21">
        <v>15</v>
      </c>
      <c r="F21">
        <v>3810234.6869999999</v>
      </c>
      <c r="G21" s="458">
        <f t="shared" si="0"/>
        <v>14.879568979206407</v>
      </c>
      <c r="H21" s="459"/>
    </row>
    <row r="22" spans="1:8" x14ac:dyDescent="0.35">
      <c r="A22" t="s">
        <v>309</v>
      </c>
      <c r="B22" t="s">
        <v>696</v>
      </c>
      <c r="C22" t="s">
        <v>24</v>
      </c>
      <c r="D22" t="s">
        <v>759</v>
      </c>
      <c r="E22">
        <v>15</v>
      </c>
      <c r="F22">
        <v>709797.06200000003</v>
      </c>
      <c r="G22" s="458" t="str">
        <f t="shared" si="0"/>
        <v/>
      </c>
      <c r="H22" s="459"/>
    </row>
    <row r="23" spans="1:8" x14ac:dyDescent="0.35">
      <c r="A23" t="s">
        <v>309</v>
      </c>
      <c r="B23" t="s">
        <v>696</v>
      </c>
      <c r="C23" t="s">
        <v>24</v>
      </c>
      <c r="D23" t="s">
        <v>760</v>
      </c>
      <c r="E23">
        <v>15</v>
      </c>
      <c r="F23">
        <v>646214.63399999996</v>
      </c>
      <c r="G23" s="458" t="str">
        <f t="shared" si="0"/>
        <v/>
      </c>
      <c r="H23" s="459"/>
    </row>
    <row r="24" spans="1:8" x14ac:dyDescent="0.35">
      <c r="A24" t="s">
        <v>309</v>
      </c>
      <c r="B24" t="s">
        <v>696</v>
      </c>
      <c r="C24" t="s">
        <v>26</v>
      </c>
      <c r="D24" t="s">
        <v>761</v>
      </c>
      <c r="E24">
        <v>15</v>
      </c>
      <c r="F24">
        <v>449980</v>
      </c>
      <c r="G24" s="458" t="str">
        <f t="shared" si="0"/>
        <v/>
      </c>
      <c r="H24" s="459"/>
    </row>
    <row r="25" spans="1:8" x14ac:dyDescent="0.35">
      <c r="A25" t="s">
        <v>309</v>
      </c>
      <c r="B25" t="s">
        <v>696</v>
      </c>
      <c r="C25" t="s">
        <v>26</v>
      </c>
      <c r="D25" t="s">
        <v>763</v>
      </c>
      <c r="E25">
        <v>15</v>
      </c>
      <c r="F25">
        <v>302960</v>
      </c>
      <c r="G25" s="458" t="str">
        <f t="shared" si="0"/>
        <v/>
      </c>
      <c r="H25" s="459"/>
    </row>
    <row r="26" spans="1:8" x14ac:dyDescent="0.35">
      <c r="A26" t="s">
        <v>309</v>
      </c>
      <c r="B26" t="s">
        <v>696</v>
      </c>
      <c r="C26" t="s">
        <v>26</v>
      </c>
      <c r="D26" t="s">
        <v>764</v>
      </c>
      <c r="E26">
        <v>13</v>
      </c>
      <c r="F26">
        <v>38115</v>
      </c>
      <c r="G26" s="458" t="str">
        <f t="shared" si="0"/>
        <v/>
      </c>
      <c r="H26" s="459"/>
    </row>
    <row r="27" spans="1:8" x14ac:dyDescent="0.35">
      <c r="A27" t="s">
        <v>309</v>
      </c>
      <c r="B27" t="s">
        <v>696</v>
      </c>
      <c r="C27" t="s">
        <v>26</v>
      </c>
      <c r="D27" t="s">
        <v>765</v>
      </c>
      <c r="E27">
        <v>10</v>
      </c>
      <c r="F27">
        <v>36800.957000000002</v>
      </c>
      <c r="G27" s="458" t="str">
        <f t="shared" si="0"/>
        <v/>
      </c>
      <c r="H27" s="459"/>
    </row>
    <row r="28" spans="1:8" x14ac:dyDescent="0.35">
      <c r="A28" t="s">
        <v>309</v>
      </c>
      <c r="B28" t="s">
        <v>696</v>
      </c>
      <c r="C28" t="s">
        <v>26</v>
      </c>
      <c r="D28" t="s">
        <v>766</v>
      </c>
      <c r="E28">
        <v>4</v>
      </c>
      <c r="F28">
        <v>34570</v>
      </c>
      <c r="G28" s="458" t="str">
        <f>IF(AND(A28=A27, B28=B27),"",SUMPRODUCT(--(A:A= A28),--(B:B=B28),E:E,F:F)/SUMIFS(F:F,A:A, A28,B:B, B28))</f>
        <v/>
      </c>
      <c r="H28" s="459"/>
    </row>
    <row r="29" spans="1:8" x14ac:dyDescent="0.35">
      <c r="A29" t="s">
        <v>309</v>
      </c>
      <c r="B29" t="s">
        <v>696</v>
      </c>
      <c r="C29" t="s">
        <v>26</v>
      </c>
      <c r="D29" t="s">
        <v>767</v>
      </c>
      <c r="E29">
        <v>10</v>
      </c>
      <c r="F29">
        <v>11280.5</v>
      </c>
      <c r="G29" s="458" t="str">
        <f t="shared" si="0"/>
        <v/>
      </c>
      <c r="H29" s="459"/>
    </row>
    <row r="30" spans="1:8" x14ac:dyDescent="0.35">
      <c r="A30" t="s">
        <v>309</v>
      </c>
      <c r="B30" t="s">
        <v>696</v>
      </c>
      <c r="C30" t="s">
        <v>26</v>
      </c>
      <c r="D30" t="s">
        <v>769</v>
      </c>
      <c r="E30">
        <v>8</v>
      </c>
      <c r="F30">
        <v>2829</v>
      </c>
      <c r="G30" s="458" t="str">
        <f t="shared" si="0"/>
        <v/>
      </c>
      <c r="H30" s="459"/>
    </row>
    <row r="31" spans="1:8" x14ac:dyDescent="0.35">
      <c r="A31" t="s">
        <v>309</v>
      </c>
      <c r="B31" t="s">
        <v>696</v>
      </c>
      <c r="C31" t="s">
        <v>770</v>
      </c>
      <c r="D31" t="s">
        <v>771</v>
      </c>
      <c r="E31">
        <v>8</v>
      </c>
      <c r="F31">
        <v>1603.0219999999999</v>
      </c>
      <c r="G31" s="458" t="str">
        <f t="shared" si="0"/>
        <v/>
      </c>
      <c r="H31" s="459"/>
    </row>
    <row r="32" spans="1:8" x14ac:dyDescent="0.35">
      <c r="A32" t="s">
        <v>309</v>
      </c>
      <c r="B32" t="s">
        <v>700</v>
      </c>
      <c r="C32" t="s">
        <v>80</v>
      </c>
      <c r="D32" t="s">
        <v>145</v>
      </c>
      <c r="E32">
        <v>13</v>
      </c>
      <c r="F32">
        <v>14370478.8514327</v>
      </c>
      <c r="G32" s="458">
        <f>IF(AND(A32=A31, B32=B31),"",SUMPRODUCT(--(A:A= A32),--(B:B=B32),E:E,F:F)/SUMIFS(F:F,A:A, A32,B:B, B32))</f>
        <v>15.376986454435329</v>
      </c>
      <c r="H32" s="459"/>
    </row>
    <row r="33" spans="1:8" x14ac:dyDescent="0.35">
      <c r="A33" t="s">
        <v>309</v>
      </c>
      <c r="B33" t="s">
        <v>700</v>
      </c>
      <c r="C33" t="s">
        <v>80</v>
      </c>
      <c r="D33" t="s">
        <v>24</v>
      </c>
      <c r="E33">
        <v>15</v>
      </c>
      <c r="F33">
        <v>6976461.3669095403</v>
      </c>
      <c r="G33" s="458" t="str">
        <f t="shared" si="0"/>
        <v/>
      </c>
      <c r="H33" s="459"/>
    </row>
    <row r="34" spans="1:8" x14ac:dyDescent="0.35">
      <c r="A34" t="s">
        <v>309</v>
      </c>
      <c r="B34" t="s">
        <v>700</v>
      </c>
      <c r="C34" t="s">
        <v>80</v>
      </c>
      <c r="D34" t="s">
        <v>832</v>
      </c>
      <c r="E34">
        <v>23</v>
      </c>
      <c r="F34">
        <v>5618411.19639883</v>
      </c>
      <c r="G34" s="458" t="str">
        <f t="shared" si="0"/>
        <v/>
      </c>
      <c r="H34" s="459"/>
    </row>
    <row r="35" spans="1:8" x14ac:dyDescent="0.35">
      <c r="A35" t="s">
        <v>309</v>
      </c>
      <c r="B35" t="s">
        <v>700</v>
      </c>
      <c r="C35" t="s">
        <v>80</v>
      </c>
      <c r="D35" t="s">
        <v>582</v>
      </c>
      <c r="E35">
        <v>15</v>
      </c>
      <c r="F35">
        <v>4296360.3298841901</v>
      </c>
      <c r="G35" s="458" t="str">
        <f t="shared" si="0"/>
        <v/>
      </c>
      <c r="H35" s="459"/>
    </row>
    <row r="36" spans="1:8" x14ac:dyDescent="0.35">
      <c r="A36" t="s">
        <v>309</v>
      </c>
      <c r="B36" t="s">
        <v>700</v>
      </c>
      <c r="C36" t="s">
        <v>80</v>
      </c>
      <c r="D36" t="s">
        <v>833</v>
      </c>
      <c r="E36">
        <v>13</v>
      </c>
      <c r="F36">
        <v>3779333.2359543601</v>
      </c>
      <c r="G36" s="458" t="str">
        <f t="shared" si="0"/>
        <v/>
      </c>
      <c r="H36" s="459"/>
    </row>
    <row r="37" spans="1:8" x14ac:dyDescent="0.35">
      <c r="A37" t="s">
        <v>309</v>
      </c>
      <c r="B37" t="s">
        <v>700</v>
      </c>
      <c r="C37" t="s">
        <v>80</v>
      </c>
      <c r="D37" t="s">
        <v>25</v>
      </c>
      <c r="E37">
        <v>13</v>
      </c>
      <c r="F37">
        <v>2350894.2663147901</v>
      </c>
      <c r="G37" s="458" t="str">
        <f t="shared" si="0"/>
        <v/>
      </c>
      <c r="H37" s="459"/>
    </row>
    <row r="38" spans="1:8" x14ac:dyDescent="0.35">
      <c r="A38" t="s">
        <v>309</v>
      </c>
      <c r="B38" t="s">
        <v>700</v>
      </c>
      <c r="C38" t="s">
        <v>80</v>
      </c>
      <c r="D38" t="s">
        <v>27</v>
      </c>
      <c r="E38">
        <v>13</v>
      </c>
      <c r="F38">
        <v>961206.26502873795</v>
      </c>
      <c r="G38" s="458" t="str">
        <f t="shared" si="0"/>
        <v/>
      </c>
      <c r="H38" s="459"/>
    </row>
    <row r="39" spans="1:8" x14ac:dyDescent="0.35">
      <c r="A39" t="s">
        <v>309</v>
      </c>
      <c r="B39" t="s">
        <v>700</v>
      </c>
      <c r="C39" t="s">
        <v>80</v>
      </c>
      <c r="D39" t="s">
        <v>834</v>
      </c>
      <c r="E39">
        <v>17.5</v>
      </c>
      <c r="F39">
        <v>597575.29152688303</v>
      </c>
      <c r="G39" s="458" t="str">
        <f t="shared" si="0"/>
        <v/>
      </c>
      <c r="H39" s="459"/>
    </row>
    <row r="40" spans="1:8" x14ac:dyDescent="0.35">
      <c r="A40" t="s">
        <v>309</v>
      </c>
      <c r="B40" t="s">
        <v>700</v>
      </c>
      <c r="C40" t="s">
        <v>80</v>
      </c>
      <c r="D40" t="s">
        <v>835</v>
      </c>
      <c r="E40">
        <v>13</v>
      </c>
      <c r="F40">
        <v>265293.26813008502</v>
      </c>
      <c r="G40" s="458" t="str">
        <f t="shared" si="0"/>
        <v/>
      </c>
      <c r="H40" s="459"/>
    </row>
    <row r="41" spans="1:8" x14ac:dyDescent="0.35">
      <c r="A41" t="s">
        <v>309</v>
      </c>
      <c r="B41" t="s">
        <v>700</v>
      </c>
      <c r="C41" t="s">
        <v>80</v>
      </c>
      <c r="D41" t="s">
        <v>836</v>
      </c>
      <c r="E41">
        <v>15</v>
      </c>
      <c r="F41">
        <v>156444.955373451</v>
      </c>
      <c r="G41" s="458" t="str">
        <f t="shared" si="0"/>
        <v/>
      </c>
      <c r="H41" s="459"/>
    </row>
    <row r="42" spans="1:8" x14ac:dyDescent="0.35">
      <c r="A42" t="s">
        <v>309</v>
      </c>
      <c r="B42" t="s">
        <v>700</v>
      </c>
      <c r="C42" t="s">
        <v>838</v>
      </c>
      <c r="D42" t="s">
        <v>839</v>
      </c>
      <c r="E42">
        <v>17.399999999999999</v>
      </c>
      <c r="F42">
        <v>6660793.5402071103</v>
      </c>
      <c r="G42" s="458" t="str">
        <f t="shared" si="0"/>
        <v/>
      </c>
      <c r="H42" s="459"/>
    </row>
    <row r="43" spans="1:8" x14ac:dyDescent="0.35">
      <c r="A43" t="s">
        <v>309</v>
      </c>
      <c r="B43" t="s">
        <v>700</v>
      </c>
      <c r="C43" t="s">
        <v>838</v>
      </c>
      <c r="D43" t="s">
        <v>840</v>
      </c>
      <c r="E43">
        <v>15</v>
      </c>
      <c r="F43">
        <v>3857957.3120345799</v>
      </c>
      <c r="G43" s="458" t="str">
        <f t="shared" si="0"/>
        <v/>
      </c>
      <c r="H43" s="459"/>
    </row>
    <row r="44" spans="1:8" x14ac:dyDescent="0.35">
      <c r="A44" t="s">
        <v>309</v>
      </c>
      <c r="B44" t="s">
        <v>700</v>
      </c>
      <c r="C44" t="s">
        <v>838</v>
      </c>
      <c r="D44" t="s">
        <v>841</v>
      </c>
      <c r="E44">
        <v>15</v>
      </c>
      <c r="F44">
        <v>436117.00368207798</v>
      </c>
      <c r="G44" s="458" t="str">
        <f t="shared" si="0"/>
        <v/>
      </c>
      <c r="H44" s="459"/>
    </row>
    <row r="45" spans="1:8" x14ac:dyDescent="0.35">
      <c r="A45" t="s">
        <v>457</v>
      </c>
      <c r="B45" t="s">
        <v>720</v>
      </c>
      <c r="C45" t="s">
        <v>541</v>
      </c>
      <c r="D45" t="s">
        <v>608</v>
      </c>
      <c r="E45">
        <v>20</v>
      </c>
      <c r="F45">
        <v>10986.88</v>
      </c>
      <c r="G45" s="458">
        <f t="shared" si="0"/>
        <v>20</v>
      </c>
      <c r="H45" s="459"/>
    </row>
    <row r="46" spans="1:8" x14ac:dyDescent="0.35">
      <c r="A46" t="s">
        <v>457</v>
      </c>
      <c r="B46" t="s">
        <v>720</v>
      </c>
      <c r="C46" t="s">
        <v>541</v>
      </c>
      <c r="D46" t="s">
        <v>680</v>
      </c>
      <c r="E46">
        <v>20</v>
      </c>
      <c r="F46">
        <v>1606.17</v>
      </c>
      <c r="G46" s="458" t="str">
        <f t="shared" si="0"/>
        <v/>
      </c>
      <c r="H46" s="459"/>
    </row>
    <row r="47" spans="1:8" x14ac:dyDescent="0.35">
      <c r="A47" t="s">
        <v>309</v>
      </c>
      <c r="B47" t="s">
        <v>699</v>
      </c>
      <c r="C47" t="s">
        <v>25</v>
      </c>
      <c r="D47" t="s">
        <v>778</v>
      </c>
      <c r="E47">
        <v>5</v>
      </c>
      <c r="F47">
        <v>883870.54701868701</v>
      </c>
      <c r="G47" s="458">
        <f t="shared" si="0"/>
        <v>4.5638114084604604</v>
      </c>
      <c r="H47" s="459"/>
    </row>
    <row r="48" spans="1:8" x14ac:dyDescent="0.35">
      <c r="A48" t="s">
        <v>309</v>
      </c>
      <c r="B48" t="s">
        <v>699</v>
      </c>
      <c r="C48" t="s">
        <v>24</v>
      </c>
      <c r="D48" t="s">
        <v>779</v>
      </c>
      <c r="E48">
        <v>3</v>
      </c>
      <c r="F48">
        <v>481233.63682390901</v>
      </c>
      <c r="G48" s="458" t="str">
        <f t="shared" si="0"/>
        <v/>
      </c>
      <c r="H48" s="459"/>
    </row>
    <row r="49" spans="1:8" x14ac:dyDescent="0.35">
      <c r="A49" t="s">
        <v>309</v>
      </c>
      <c r="B49" t="s">
        <v>699</v>
      </c>
      <c r="C49" t="s">
        <v>25</v>
      </c>
      <c r="D49" t="s">
        <v>780</v>
      </c>
      <c r="E49">
        <v>5</v>
      </c>
      <c r="F49">
        <v>68032.489970923198</v>
      </c>
      <c r="G49" s="458" t="str">
        <f t="shared" si="0"/>
        <v/>
      </c>
      <c r="H49" s="459"/>
    </row>
    <row r="50" spans="1:8" x14ac:dyDescent="0.35">
      <c r="A50" t="s">
        <v>309</v>
      </c>
      <c r="B50" t="s">
        <v>699</v>
      </c>
      <c r="C50" t="s">
        <v>25</v>
      </c>
      <c r="D50" t="s">
        <v>781</v>
      </c>
      <c r="E50">
        <v>5</v>
      </c>
      <c r="F50">
        <v>73886.332702149099</v>
      </c>
      <c r="G50" s="458" t="str">
        <f t="shared" si="0"/>
        <v/>
      </c>
      <c r="H50" s="459"/>
    </row>
    <row r="51" spans="1:8" x14ac:dyDescent="0.35">
      <c r="A51" t="s">
        <v>309</v>
      </c>
      <c r="B51" t="s">
        <v>699</v>
      </c>
      <c r="C51" t="s">
        <v>782</v>
      </c>
      <c r="D51" t="s">
        <v>783</v>
      </c>
      <c r="E51">
        <v>5</v>
      </c>
      <c r="F51">
        <v>368479.99567683297</v>
      </c>
      <c r="G51" s="458" t="str">
        <f t="shared" si="0"/>
        <v/>
      </c>
      <c r="H51" s="459"/>
    </row>
    <row r="52" spans="1:8" x14ac:dyDescent="0.35">
      <c r="A52" t="s">
        <v>309</v>
      </c>
      <c r="B52" t="s">
        <v>699</v>
      </c>
      <c r="C52" t="s">
        <v>784</v>
      </c>
      <c r="D52" t="s">
        <v>785</v>
      </c>
      <c r="E52">
        <v>5</v>
      </c>
      <c r="F52">
        <v>50523.430155921298</v>
      </c>
      <c r="G52" s="458" t="str">
        <f t="shared" si="0"/>
        <v/>
      </c>
      <c r="H52" s="459"/>
    </row>
    <row r="53" spans="1:8" x14ac:dyDescent="0.35">
      <c r="A53" t="s">
        <v>309</v>
      </c>
      <c r="B53" t="s">
        <v>699</v>
      </c>
      <c r="C53" t="s">
        <v>379</v>
      </c>
      <c r="D53" t="s">
        <v>786</v>
      </c>
      <c r="E53">
        <v>5</v>
      </c>
      <c r="F53">
        <v>344774.23941477499</v>
      </c>
      <c r="G53" s="458" t="str">
        <f t="shared" si="0"/>
        <v/>
      </c>
      <c r="H53" s="459"/>
    </row>
    <row r="54" spans="1:8" x14ac:dyDescent="0.35">
      <c r="A54" t="s">
        <v>309</v>
      </c>
      <c r="B54" t="s">
        <v>699</v>
      </c>
      <c r="C54" t="s">
        <v>24</v>
      </c>
      <c r="D54" t="s">
        <v>787</v>
      </c>
      <c r="E54">
        <v>5</v>
      </c>
      <c r="F54">
        <v>84967.111502147003</v>
      </c>
      <c r="G54" s="458" t="str">
        <f t="shared" si="0"/>
        <v/>
      </c>
      <c r="H54" s="459"/>
    </row>
    <row r="55" spans="1:8" x14ac:dyDescent="0.35">
      <c r="A55" t="s">
        <v>309</v>
      </c>
      <c r="B55" t="s">
        <v>699</v>
      </c>
      <c r="C55" t="s">
        <v>784</v>
      </c>
      <c r="D55" t="s">
        <v>788</v>
      </c>
      <c r="E55">
        <v>5</v>
      </c>
      <c r="F55">
        <v>5361.7255243356403</v>
      </c>
      <c r="G55" s="458" t="str">
        <f t="shared" si="0"/>
        <v/>
      </c>
      <c r="H55" s="459"/>
    </row>
    <row r="56" spans="1:8" x14ac:dyDescent="0.35">
      <c r="A56" t="s">
        <v>309</v>
      </c>
      <c r="B56" t="s">
        <v>699</v>
      </c>
      <c r="C56" t="s">
        <v>25</v>
      </c>
      <c r="D56" t="s">
        <v>592</v>
      </c>
      <c r="E56">
        <v>5</v>
      </c>
      <c r="F56">
        <v>377898.06964913901</v>
      </c>
      <c r="G56" s="458" t="str">
        <f t="shared" si="0"/>
        <v/>
      </c>
      <c r="H56" s="459"/>
    </row>
    <row r="57" spans="1:8" x14ac:dyDescent="0.35">
      <c r="A57" t="s">
        <v>309</v>
      </c>
      <c r="B57" t="s">
        <v>699</v>
      </c>
      <c r="C57" t="s">
        <v>25</v>
      </c>
      <c r="D57" t="s">
        <v>789</v>
      </c>
      <c r="E57">
        <v>3</v>
      </c>
      <c r="F57">
        <v>133020.00472421301</v>
      </c>
      <c r="G57" s="458" t="str">
        <f t="shared" si="0"/>
        <v/>
      </c>
      <c r="H57" s="459"/>
    </row>
    <row r="58" spans="1:8" x14ac:dyDescent="0.35">
      <c r="A58" t="s">
        <v>309</v>
      </c>
      <c r="B58" t="s">
        <v>699</v>
      </c>
      <c r="C58" t="s">
        <v>25</v>
      </c>
      <c r="D58" t="s">
        <v>790</v>
      </c>
      <c r="E58">
        <v>5</v>
      </c>
      <c r="F58">
        <v>84305.829005388194</v>
      </c>
      <c r="G58" s="458" t="str">
        <f t="shared" si="0"/>
        <v/>
      </c>
      <c r="H58" s="459"/>
    </row>
    <row r="59" spans="1:8" x14ac:dyDescent="0.35">
      <c r="A59" t="s">
        <v>309</v>
      </c>
      <c r="B59" t="s">
        <v>699</v>
      </c>
      <c r="C59" t="s">
        <v>782</v>
      </c>
      <c r="D59" t="s">
        <v>791</v>
      </c>
      <c r="E59">
        <v>5</v>
      </c>
      <c r="F59">
        <v>53373.910521566897</v>
      </c>
      <c r="G59" s="458" t="str">
        <f t="shared" si="0"/>
        <v/>
      </c>
      <c r="H59" s="459"/>
    </row>
    <row r="60" spans="1:8" x14ac:dyDescent="0.35">
      <c r="A60" t="s">
        <v>309</v>
      </c>
      <c r="B60" t="s">
        <v>699</v>
      </c>
      <c r="C60" t="s">
        <v>379</v>
      </c>
      <c r="D60" t="s">
        <v>793</v>
      </c>
      <c r="E60">
        <v>3</v>
      </c>
      <c r="F60">
        <v>45498.225956885602</v>
      </c>
      <c r="G60" s="458" t="str">
        <f t="shared" si="0"/>
        <v/>
      </c>
      <c r="H60" s="459"/>
    </row>
    <row r="61" spans="1:8" x14ac:dyDescent="0.35">
      <c r="A61" t="s">
        <v>309</v>
      </c>
      <c r="B61" t="s">
        <v>699</v>
      </c>
      <c r="C61" t="s">
        <v>782</v>
      </c>
      <c r="D61" t="s">
        <v>794</v>
      </c>
      <c r="E61">
        <v>3</v>
      </c>
      <c r="F61">
        <v>109756.611172025</v>
      </c>
      <c r="G61" s="458" t="str">
        <f t="shared" si="0"/>
        <v/>
      </c>
      <c r="H61" s="459"/>
    </row>
    <row r="62" spans="1:8" x14ac:dyDescent="0.35">
      <c r="A62" t="s">
        <v>309</v>
      </c>
      <c r="B62" t="s">
        <v>699</v>
      </c>
      <c r="C62" t="s">
        <v>379</v>
      </c>
      <c r="D62" t="s">
        <v>795</v>
      </c>
      <c r="E62">
        <v>3</v>
      </c>
      <c r="F62">
        <v>1792.9711471626899</v>
      </c>
      <c r="G62" s="458" t="str">
        <f t="shared" si="0"/>
        <v/>
      </c>
      <c r="H62" s="459"/>
    </row>
    <row r="63" spans="1:8" x14ac:dyDescent="0.35">
      <c r="A63" t="s">
        <v>309</v>
      </c>
      <c r="B63" t="s">
        <v>699</v>
      </c>
      <c r="C63" t="s">
        <v>379</v>
      </c>
      <c r="D63" t="s">
        <v>796</v>
      </c>
      <c r="E63">
        <v>5</v>
      </c>
      <c r="F63">
        <v>398006.12346302997</v>
      </c>
      <c r="G63" s="458" t="str">
        <f t="shared" si="0"/>
        <v/>
      </c>
      <c r="H63" s="459"/>
    </row>
    <row r="64" spans="1:8" x14ac:dyDescent="0.35">
      <c r="A64" t="s">
        <v>309</v>
      </c>
      <c r="B64" t="s">
        <v>699</v>
      </c>
      <c r="C64" t="s">
        <v>25</v>
      </c>
      <c r="D64" t="s">
        <v>797</v>
      </c>
      <c r="E64">
        <v>3</v>
      </c>
      <c r="F64">
        <v>9147.5904339601802</v>
      </c>
      <c r="G64" s="458" t="str">
        <f t="shared" si="0"/>
        <v/>
      </c>
      <c r="H64" s="459"/>
    </row>
    <row r="65" spans="1:8" x14ac:dyDescent="0.35">
      <c r="A65" t="s">
        <v>309</v>
      </c>
      <c r="B65" t="s">
        <v>699</v>
      </c>
      <c r="C65" t="s">
        <v>24</v>
      </c>
      <c r="D65" t="s">
        <v>590</v>
      </c>
      <c r="E65">
        <v>5</v>
      </c>
      <c r="F65">
        <v>4564.74894479461</v>
      </c>
      <c r="G65" s="458" t="str">
        <f t="shared" si="0"/>
        <v/>
      </c>
      <c r="H65" s="459"/>
    </row>
    <row r="66" spans="1:8" x14ac:dyDescent="0.35">
      <c r="A66" t="s">
        <v>114</v>
      </c>
      <c r="B66" t="s">
        <v>441</v>
      </c>
      <c r="C66" t="s">
        <v>141</v>
      </c>
      <c r="D66" t="s">
        <v>799</v>
      </c>
      <c r="E66">
        <v>6.5</v>
      </c>
      <c r="F66">
        <v>35258967.082000002</v>
      </c>
      <c r="G66" s="458">
        <f t="shared" ref="G66:G129" si="1">IF(AND(A66=A65, B66=B65),"",SUMPRODUCT(--(A:A= A66),--(B:B=B66),E:E,F:F)/SUMIFS(F:F,A:A, A66,B:B, B66))</f>
        <v>6.4685875841514093</v>
      </c>
      <c r="H66" s="459"/>
    </row>
    <row r="67" spans="1:8" x14ac:dyDescent="0.35">
      <c r="A67" t="s">
        <v>114</v>
      </c>
      <c r="B67" t="s">
        <v>441</v>
      </c>
      <c r="C67" t="s">
        <v>141</v>
      </c>
      <c r="D67" t="s">
        <v>801</v>
      </c>
      <c r="E67">
        <v>6.5</v>
      </c>
      <c r="F67">
        <v>5070884.9934999999</v>
      </c>
      <c r="G67" s="458" t="str">
        <f t="shared" si="1"/>
        <v/>
      </c>
      <c r="H67" s="459"/>
    </row>
    <row r="68" spans="1:8" x14ac:dyDescent="0.35">
      <c r="A68" t="s">
        <v>114</v>
      </c>
      <c r="B68" t="s">
        <v>441</v>
      </c>
      <c r="C68" t="s">
        <v>141</v>
      </c>
      <c r="D68" t="s">
        <v>802</v>
      </c>
      <c r="E68">
        <v>4</v>
      </c>
      <c r="F68">
        <v>490415.30612000002</v>
      </c>
      <c r="G68" s="458" t="str">
        <f t="shared" si="1"/>
        <v/>
      </c>
      <c r="H68" s="459"/>
    </row>
    <row r="69" spans="1:8" x14ac:dyDescent="0.35">
      <c r="A69" t="s">
        <v>114</v>
      </c>
      <c r="B69" t="s">
        <v>441</v>
      </c>
      <c r="C69" t="s">
        <v>141</v>
      </c>
      <c r="D69" t="s">
        <v>803</v>
      </c>
      <c r="E69">
        <v>6</v>
      </c>
      <c r="F69">
        <v>121196.46243</v>
      </c>
      <c r="G69" s="458" t="str">
        <f t="shared" si="1"/>
        <v/>
      </c>
      <c r="H69" s="459"/>
    </row>
    <row r="70" spans="1:8" x14ac:dyDescent="0.35">
      <c r="A70" t="s">
        <v>114</v>
      </c>
      <c r="B70" t="s">
        <v>441</v>
      </c>
      <c r="C70" t="s">
        <v>141</v>
      </c>
      <c r="D70" t="s">
        <v>804</v>
      </c>
      <c r="E70">
        <v>6.5</v>
      </c>
      <c r="F70">
        <v>18025</v>
      </c>
      <c r="G70" s="458" t="str">
        <f t="shared" si="1"/>
        <v/>
      </c>
      <c r="H70" s="459"/>
    </row>
    <row r="71" spans="1:8" x14ac:dyDescent="0.35">
      <c r="A71" t="s">
        <v>310</v>
      </c>
      <c r="B71" t="s">
        <v>709</v>
      </c>
      <c r="C71" t="s">
        <v>24</v>
      </c>
      <c r="D71" t="s">
        <v>805</v>
      </c>
      <c r="E71">
        <v>10</v>
      </c>
      <c r="F71">
        <v>55842287.1100953</v>
      </c>
      <c r="G71" s="458">
        <f t="shared" si="1"/>
        <v>9.5079890873405581</v>
      </c>
      <c r="H71" s="459"/>
    </row>
    <row r="72" spans="1:8" x14ac:dyDescent="0.35">
      <c r="A72" t="s">
        <v>310</v>
      </c>
      <c r="B72" t="s">
        <v>709</v>
      </c>
      <c r="C72" t="s">
        <v>24</v>
      </c>
      <c r="D72" t="s">
        <v>806</v>
      </c>
      <c r="E72">
        <v>10</v>
      </c>
      <c r="F72">
        <v>5630329.19820756</v>
      </c>
      <c r="G72" s="458" t="str">
        <f t="shared" si="1"/>
        <v/>
      </c>
      <c r="H72" s="459"/>
    </row>
    <row r="73" spans="1:8" x14ac:dyDescent="0.35">
      <c r="A73" t="s">
        <v>310</v>
      </c>
      <c r="B73" t="s">
        <v>709</v>
      </c>
      <c r="C73" t="s">
        <v>24</v>
      </c>
      <c r="D73" t="s">
        <v>807</v>
      </c>
      <c r="E73">
        <v>7.5300617603926998</v>
      </c>
      <c r="F73">
        <v>15291359.617384501</v>
      </c>
      <c r="G73" s="458" t="str">
        <f t="shared" si="1"/>
        <v/>
      </c>
      <c r="H73" s="459"/>
    </row>
    <row r="74" spans="1:8" x14ac:dyDescent="0.35">
      <c r="A74" t="s">
        <v>457</v>
      </c>
      <c r="B74" t="s">
        <v>733</v>
      </c>
      <c r="C74" t="s">
        <v>541</v>
      </c>
      <c r="D74" t="s">
        <v>608</v>
      </c>
      <c r="E74">
        <v>20</v>
      </c>
      <c r="F74">
        <v>8990.6160393996797</v>
      </c>
      <c r="G74" s="458">
        <f t="shared" si="1"/>
        <v>18.636938601750575</v>
      </c>
      <c r="H74" s="459"/>
    </row>
    <row r="75" spans="1:8" x14ac:dyDescent="0.35">
      <c r="A75" t="s">
        <v>457</v>
      </c>
      <c r="B75" t="s">
        <v>733</v>
      </c>
      <c r="C75" t="s">
        <v>541</v>
      </c>
      <c r="D75" t="s">
        <v>816</v>
      </c>
      <c r="E75">
        <v>20</v>
      </c>
      <c r="F75">
        <v>4828.9462714975598</v>
      </c>
      <c r="G75" s="458" t="str">
        <f t="shared" si="1"/>
        <v/>
      </c>
      <c r="H75" s="459"/>
    </row>
    <row r="76" spans="1:8" x14ac:dyDescent="0.35">
      <c r="A76" t="s">
        <v>457</v>
      </c>
      <c r="B76" t="s">
        <v>733</v>
      </c>
      <c r="C76" t="s">
        <v>541</v>
      </c>
      <c r="D76" t="s">
        <v>817</v>
      </c>
      <c r="E76">
        <v>20</v>
      </c>
      <c r="F76">
        <v>447.95004643331202</v>
      </c>
      <c r="G76" s="458" t="str">
        <f t="shared" si="1"/>
        <v/>
      </c>
      <c r="H76" s="459"/>
    </row>
    <row r="77" spans="1:8" x14ac:dyDescent="0.35">
      <c r="A77" t="s">
        <v>457</v>
      </c>
      <c r="B77" t="s">
        <v>733</v>
      </c>
      <c r="C77" t="s">
        <v>541</v>
      </c>
      <c r="D77" t="s">
        <v>818</v>
      </c>
      <c r="E77">
        <v>20</v>
      </c>
      <c r="F77">
        <v>37.942357788047303</v>
      </c>
      <c r="G77" s="458" t="str">
        <f t="shared" si="1"/>
        <v/>
      </c>
      <c r="H77" s="459"/>
    </row>
    <row r="78" spans="1:8" x14ac:dyDescent="0.35">
      <c r="A78" t="s">
        <v>457</v>
      </c>
      <c r="B78" t="s">
        <v>733</v>
      </c>
      <c r="C78" t="s">
        <v>541</v>
      </c>
      <c r="D78" t="s">
        <v>819</v>
      </c>
      <c r="E78">
        <v>20</v>
      </c>
      <c r="F78">
        <v>1831.70724876438</v>
      </c>
      <c r="G78" s="458" t="str">
        <f t="shared" si="1"/>
        <v/>
      </c>
      <c r="H78" s="459"/>
    </row>
    <row r="79" spans="1:8" x14ac:dyDescent="0.35">
      <c r="A79" t="s">
        <v>457</v>
      </c>
      <c r="B79" t="s">
        <v>733</v>
      </c>
      <c r="C79" t="s">
        <v>541</v>
      </c>
      <c r="D79" t="s">
        <v>820</v>
      </c>
      <c r="E79">
        <v>20</v>
      </c>
      <c r="F79">
        <v>790.22009218464802</v>
      </c>
      <c r="G79" s="458" t="str">
        <f t="shared" si="1"/>
        <v/>
      </c>
      <c r="H79" s="459"/>
    </row>
    <row r="80" spans="1:8" x14ac:dyDescent="0.35">
      <c r="A80" t="s">
        <v>457</v>
      </c>
      <c r="B80" t="s">
        <v>733</v>
      </c>
      <c r="C80" t="s">
        <v>541</v>
      </c>
      <c r="D80" t="s">
        <v>821</v>
      </c>
      <c r="E80">
        <v>20</v>
      </c>
      <c r="F80">
        <v>6997.6609412889002</v>
      </c>
      <c r="G80" s="458" t="str">
        <f t="shared" si="1"/>
        <v/>
      </c>
      <c r="H80" s="459"/>
    </row>
    <row r="81" spans="1:8" x14ac:dyDescent="0.35">
      <c r="A81" t="s">
        <v>457</v>
      </c>
      <c r="B81" t="s">
        <v>733</v>
      </c>
      <c r="C81" t="s">
        <v>540</v>
      </c>
      <c r="D81" t="s">
        <v>954</v>
      </c>
      <c r="E81">
        <v>7</v>
      </c>
      <c r="F81">
        <v>1066.5</v>
      </c>
      <c r="G81" s="458" t="str">
        <f t="shared" si="1"/>
        <v/>
      </c>
      <c r="H81" s="459"/>
    </row>
    <row r="82" spans="1:8" x14ac:dyDescent="0.35">
      <c r="A82" t="s">
        <v>457</v>
      </c>
      <c r="B82" t="s">
        <v>733</v>
      </c>
      <c r="C82" t="s">
        <v>25</v>
      </c>
      <c r="D82" t="s">
        <v>822</v>
      </c>
      <c r="E82">
        <v>19</v>
      </c>
      <c r="F82">
        <v>775.82003773584904</v>
      </c>
      <c r="G82" s="458" t="str">
        <f t="shared" si="1"/>
        <v/>
      </c>
      <c r="H82" s="459"/>
    </row>
    <row r="83" spans="1:8" x14ac:dyDescent="0.35">
      <c r="A83" t="s">
        <v>457</v>
      </c>
      <c r="B83" t="s">
        <v>733</v>
      </c>
      <c r="C83" t="s">
        <v>25</v>
      </c>
      <c r="D83" t="s">
        <v>813</v>
      </c>
      <c r="E83">
        <v>8</v>
      </c>
      <c r="F83">
        <v>114.6528924</v>
      </c>
      <c r="G83" s="458" t="str">
        <f t="shared" si="1"/>
        <v/>
      </c>
      <c r="H83" s="459"/>
    </row>
    <row r="84" spans="1:8" x14ac:dyDescent="0.35">
      <c r="A84" t="s">
        <v>457</v>
      </c>
      <c r="B84" t="s">
        <v>733</v>
      </c>
      <c r="C84" t="s">
        <v>25</v>
      </c>
      <c r="D84" t="s">
        <v>602</v>
      </c>
      <c r="E84">
        <v>11</v>
      </c>
      <c r="F84">
        <v>3317.7455999225799</v>
      </c>
      <c r="G84" s="458" t="str">
        <f t="shared" si="1"/>
        <v/>
      </c>
      <c r="H84" s="459"/>
    </row>
    <row r="85" spans="1:8" x14ac:dyDescent="0.35">
      <c r="A85" t="s">
        <v>457</v>
      </c>
      <c r="B85" t="s">
        <v>733</v>
      </c>
      <c r="C85" t="s">
        <v>823</v>
      </c>
      <c r="D85" t="s">
        <v>824</v>
      </c>
      <c r="E85">
        <v>15</v>
      </c>
      <c r="F85">
        <v>0</v>
      </c>
      <c r="G85" s="458" t="str">
        <f t="shared" si="1"/>
        <v/>
      </c>
      <c r="H85" s="459"/>
    </row>
    <row r="86" spans="1:8" x14ac:dyDescent="0.35">
      <c r="A86" t="s">
        <v>457</v>
      </c>
      <c r="B86" t="s">
        <v>733</v>
      </c>
      <c r="C86" t="s">
        <v>24</v>
      </c>
      <c r="D86" t="s">
        <v>825</v>
      </c>
      <c r="E86">
        <v>6.1</v>
      </c>
      <c r="F86">
        <v>3753.3003749999998</v>
      </c>
      <c r="G86" s="458" t="str">
        <f t="shared" si="1"/>
        <v/>
      </c>
      <c r="H86" s="459"/>
    </row>
    <row r="87" spans="1:8" x14ac:dyDescent="0.35">
      <c r="A87" t="s">
        <v>457</v>
      </c>
      <c r="B87" t="s">
        <v>733</v>
      </c>
      <c r="C87" t="s">
        <v>24</v>
      </c>
      <c r="D87" t="s">
        <v>826</v>
      </c>
      <c r="E87">
        <v>10</v>
      </c>
      <c r="F87">
        <v>16634.624151737102</v>
      </c>
      <c r="G87" s="458" t="str">
        <f t="shared" si="1"/>
        <v/>
      </c>
      <c r="H87" s="459"/>
    </row>
    <row r="88" spans="1:8" x14ac:dyDescent="0.35">
      <c r="A88" t="s">
        <v>457</v>
      </c>
      <c r="B88" t="s">
        <v>733</v>
      </c>
      <c r="C88" t="s">
        <v>24</v>
      </c>
      <c r="D88" t="s">
        <v>827</v>
      </c>
      <c r="E88">
        <v>10</v>
      </c>
      <c r="F88">
        <v>15534.262590239499</v>
      </c>
      <c r="G88" s="458" t="str">
        <f t="shared" si="1"/>
        <v/>
      </c>
      <c r="H88" s="459"/>
    </row>
    <row r="89" spans="1:8" x14ac:dyDescent="0.35">
      <c r="A89" t="s">
        <v>457</v>
      </c>
      <c r="B89" t="s">
        <v>733</v>
      </c>
      <c r="C89" t="s">
        <v>142</v>
      </c>
      <c r="D89" t="s">
        <v>828</v>
      </c>
      <c r="E89">
        <v>10</v>
      </c>
      <c r="F89">
        <v>67.812937432558996</v>
      </c>
      <c r="G89" s="458" t="str">
        <f t="shared" si="1"/>
        <v/>
      </c>
      <c r="H89" s="459"/>
    </row>
    <row r="90" spans="1:8" x14ac:dyDescent="0.35">
      <c r="A90" t="s">
        <v>457</v>
      </c>
      <c r="B90" t="s">
        <v>733</v>
      </c>
      <c r="C90" t="s">
        <v>142</v>
      </c>
      <c r="D90" t="s">
        <v>829</v>
      </c>
      <c r="E90">
        <v>10</v>
      </c>
      <c r="F90">
        <v>159.46804674017201</v>
      </c>
      <c r="G90" s="458" t="str">
        <f t="shared" si="1"/>
        <v/>
      </c>
      <c r="H90" s="459"/>
    </row>
    <row r="91" spans="1:8" x14ac:dyDescent="0.35">
      <c r="A91" t="s">
        <v>457</v>
      </c>
      <c r="B91" t="s">
        <v>733</v>
      </c>
      <c r="C91" t="s">
        <v>142</v>
      </c>
      <c r="D91" t="s">
        <v>830</v>
      </c>
      <c r="E91">
        <v>10</v>
      </c>
      <c r="F91">
        <v>2870.7922954559299</v>
      </c>
      <c r="G91" s="458" t="str">
        <f t="shared" si="1"/>
        <v/>
      </c>
      <c r="H91" s="459"/>
    </row>
    <row r="92" spans="1:8" x14ac:dyDescent="0.35">
      <c r="A92" t="s">
        <v>309</v>
      </c>
      <c r="B92" t="s">
        <v>701</v>
      </c>
      <c r="C92" t="s">
        <v>27</v>
      </c>
      <c r="D92" t="s">
        <v>842</v>
      </c>
      <c r="E92">
        <v>10</v>
      </c>
      <c r="F92">
        <v>592327.64568666497</v>
      </c>
      <c r="G92" s="458">
        <f t="shared" si="1"/>
        <v>12.613481541461191</v>
      </c>
      <c r="H92" s="459"/>
    </row>
    <row r="93" spans="1:8" x14ac:dyDescent="0.35">
      <c r="A93" t="s">
        <v>309</v>
      </c>
      <c r="B93" t="s">
        <v>701</v>
      </c>
      <c r="C93" t="s">
        <v>27</v>
      </c>
      <c r="D93" t="s">
        <v>843</v>
      </c>
      <c r="E93">
        <v>13</v>
      </c>
      <c r="F93">
        <v>4048798.0925264</v>
      </c>
      <c r="G93" s="458" t="str">
        <f t="shared" si="1"/>
        <v/>
      </c>
      <c r="H93" s="459"/>
    </row>
    <row r="94" spans="1:8" x14ac:dyDescent="0.35">
      <c r="A94" t="s">
        <v>309</v>
      </c>
      <c r="B94" t="s">
        <v>701</v>
      </c>
      <c r="C94" t="s">
        <v>27</v>
      </c>
      <c r="D94" t="s">
        <v>844</v>
      </c>
      <c r="E94">
        <v>13</v>
      </c>
      <c r="F94">
        <v>247079.24783187301</v>
      </c>
      <c r="G94" s="458" t="str">
        <f t="shared" si="1"/>
        <v/>
      </c>
      <c r="H94" s="459"/>
    </row>
    <row r="95" spans="1:8" x14ac:dyDescent="0.35">
      <c r="A95" t="s">
        <v>309</v>
      </c>
      <c r="B95" t="s">
        <v>701</v>
      </c>
      <c r="C95" t="s">
        <v>27</v>
      </c>
      <c r="D95" t="s">
        <v>845</v>
      </c>
      <c r="E95">
        <v>15</v>
      </c>
      <c r="F95">
        <v>132639.17508580399</v>
      </c>
      <c r="G95" s="458" t="str">
        <f t="shared" si="1"/>
        <v/>
      </c>
      <c r="H95" s="459"/>
    </row>
    <row r="96" spans="1:8" x14ac:dyDescent="0.35">
      <c r="A96" t="s">
        <v>309</v>
      </c>
      <c r="B96" t="s">
        <v>701</v>
      </c>
      <c r="C96" t="s">
        <v>27</v>
      </c>
      <c r="D96" t="s">
        <v>846</v>
      </c>
      <c r="E96">
        <v>10</v>
      </c>
      <c r="F96">
        <v>90117.321909491104</v>
      </c>
      <c r="G96" s="458" t="str">
        <f t="shared" si="1"/>
        <v/>
      </c>
      <c r="H96" s="459"/>
    </row>
    <row r="97" spans="1:8" x14ac:dyDescent="0.35">
      <c r="A97" t="s">
        <v>309</v>
      </c>
      <c r="B97" t="s">
        <v>701</v>
      </c>
      <c r="C97" t="s">
        <v>27</v>
      </c>
      <c r="D97" t="s">
        <v>586</v>
      </c>
      <c r="E97">
        <v>10</v>
      </c>
      <c r="F97">
        <v>137999.048820292</v>
      </c>
      <c r="G97" s="458" t="str">
        <f t="shared" si="1"/>
        <v/>
      </c>
      <c r="H97" s="459"/>
    </row>
    <row r="98" spans="1:8" x14ac:dyDescent="0.35">
      <c r="A98" t="s">
        <v>309</v>
      </c>
      <c r="B98" t="s">
        <v>701</v>
      </c>
      <c r="C98" t="s">
        <v>27</v>
      </c>
      <c r="D98" t="s">
        <v>847</v>
      </c>
      <c r="E98">
        <v>13</v>
      </c>
      <c r="F98">
        <v>697649.44488552003</v>
      </c>
      <c r="G98" s="458" t="str">
        <f t="shared" si="1"/>
        <v/>
      </c>
      <c r="H98" s="459"/>
    </row>
    <row r="99" spans="1:8" x14ac:dyDescent="0.35">
      <c r="A99" t="s">
        <v>309</v>
      </c>
      <c r="B99" t="s">
        <v>701</v>
      </c>
      <c r="C99" t="s">
        <v>367</v>
      </c>
      <c r="D99" t="s">
        <v>836</v>
      </c>
      <c r="E99">
        <v>15</v>
      </c>
      <c r="F99">
        <v>6557321.3133429904</v>
      </c>
      <c r="G99" s="458" t="str">
        <f t="shared" si="1"/>
        <v/>
      </c>
      <c r="H99" s="459"/>
    </row>
    <row r="100" spans="1:8" x14ac:dyDescent="0.35">
      <c r="A100" t="s">
        <v>309</v>
      </c>
      <c r="B100" t="s">
        <v>701</v>
      </c>
      <c r="C100" t="s">
        <v>368</v>
      </c>
      <c r="D100" t="s">
        <v>848</v>
      </c>
      <c r="E100">
        <v>12</v>
      </c>
      <c r="F100">
        <v>29211.290248616999</v>
      </c>
      <c r="G100" s="458" t="str">
        <f t="shared" si="1"/>
        <v/>
      </c>
      <c r="H100" s="459"/>
    </row>
    <row r="101" spans="1:8" x14ac:dyDescent="0.35">
      <c r="A101" t="s">
        <v>309</v>
      </c>
      <c r="B101" t="s">
        <v>701</v>
      </c>
      <c r="C101" t="s">
        <v>368</v>
      </c>
      <c r="D101" t="s">
        <v>849</v>
      </c>
      <c r="E101">
        <v>12</v>
      </c>
      <c r="F101">
        <v>4472.8221082547898</v>
      </c>
      <c r="G101" s="458" t="str">
        <f t="shared" si="1"/>
        <v/>
      </c>
      <c r="H101" s="459"/>
    </row>
    <row r="102" spans="1:8" x14ac:dyDescent="0.35">
      <c r="A102" t="s">
        <v>309</v>
      </c>
      <c r="B102" t="s">
        <v>701</v>
      </c>
      <c r="C102" t="s">
        <v>368</v>
      </c>
      <c r="D102" t="s">
        <v>850</v>
      </c>
      <c r="E102">
        <v>12</v>
      </c>
      <c r="F102">
        <v>5605.5917540332503</v>
      </c>
      <c r="G102" s="458" t="str">
        <f t="shared" si="1"/>
        <v/>
      </c>
      <c r="H102" s="459"/>
    </row>
    <row r="103" spans="1:8" x14ac:dyDescent="0.35">
      <c r="A103" t="s">
        <v>309</v>
      </c>
      <c r="B103" t="s">
        <v>701</v>
      </c>
      <c r="C103" t="s">
        <v>368</v>
      </c>
      <c r="D103" t="s">
        <v>851</v>
      </c>
      <c r="E103">
        <v>12</v>
      </c>
      <c r="F103">
        <v>8914.1144451066102</v>
      </c>
      <c r="G103" s="458" t="str">
        <f t="shared" si="1"/>
        <v/>
      </c>
      <c r="H103" s="459"/>
    </row>
    <row r="104" spans="1:8" x14ac:dyDescent="0.35">
      <c r="A104" t="s">
        <v>309</v>
      </c>
      <c r="B104" t="s">
        <v>701</v>
      </c>
      <c r="C104" t="s">
        <v>368</v>
      </c>
      <c r="D104" t="s">
        <v>852</v>
      </c>
      <c r="E104">
        <v>12</v>
      </c>
      <c r="F104">
        <v>21522.406744538701</v>
      </c>
      <c r="G104" s="458" t="str">
        <f t="shared" si="1"/>
        <v/>
      </c>
      <c r="H104" s="459"/>
    </row>
    <row r="105" spans="1:8" x14ac:dyDescent="0.35">
      <c r="A105" t="s">
        <v>309</v>
      </c>
      <c r="B105" t="s">
        <v>701</v>
      </c>
      <c r="C105" t="s">
        <v>368</v>
      </c>
      <c r="D105" t="s">
        <v>853</v>
      </c>
      <c r="E105">
        <v>9</v>
      </c>
      <c r="F105">
        <v>3755.9515848813899</v>
      </c>
      <c r="G105" s="458" t="str">
        <f t="shared" si="1"/>
        <v/>
      </c>
      <c r="H105" s="459"/>
    </row>
    <row r="106" spans="1:8" x14ac:dyDescent="0.35">
      <c r="A106" t="s">
        <v>309</v>
      </c>
      <c r="B106" t="s">
        <v>701</v>
      </c>
      <c r="C106" t="s">
        <v>368</v>
      </c>
      <c r="D106" t="s">
        <v>854</v>
      </c>
      <c r="E106">
        <v>15</v>
      </c>
      <c r="F106">
        <v>142217.267790654</v>
      </c>
      <c r="G106" s="458" t="str">
        <f t="shared" si="1"/>
        <v/>
      </c>
      <c r="H106" s="459"/>
    </row>
    <row r="107" spans="1:8" x14ac:dyDescent="0.35">
      <c r="A107" t="s">
        <v>309</v>
      </c>
      <c r="B107" t="s">
        <v>701</v>
      </c>
      <c r="C107" t="s">
        <v>25</v>
      </c>
      <c r="D107" t="s">
        <v>855</v>
      </c>
      <c r="E107">
        <v>23</v>
      </c>
      <c r="F107">
        <v>2356897.27187494</v>
      </c>
      <c r="G107" s="458" t="str">
        <f t="shared" si="1"/>
        <v/>
      </c>
      <c r="H107" s="459"/>
    </row>
    <row r="108" spans="1:8" x14ac:dyDescent="0.35">
      <c r="A108" t="s">
        <v>309</v>
      </c>
      <c r="B108" t="s">
        <v>701</v>
      </c>
      <c r="C108" t="s">
        <v>25</v>
      </c>
      <c r="D108" t="s">
        <v>856</v>
      </c>
      <c r="E108">
        <v>9</v>
      </c>
      <c r="F108">
        <v>339635.65432594798</v>
      </c>
      <c r="G108" s="458" t="str">
        <f t="shared" si="1"/>
        <v/>
      </c>
      <c r="H108" s="459"/>
    </row>
    <row r="109" spans="1:8" x14ac:dyDescent="0.35">
      <c r="A109" t="s">
        <v>309</v>
      </c>
      <c r="B109" t="s">
        <v>701</v>
      </c>
      <c r="C109" t="s">
        <v>25</v>
      </c>
      <c r="D109" t="s">
        <v>857</v>
      </c>
      <c r="E109">
        <v>15</v>
      </c>
      <c r="F109">
        <v>35561.375481775503</v>
      </c>
      <c r="G109" s="458" t="str">
        <f t="shared" si="1"/>
        <v/>
      </c>
      <c r="H109" s="459"/>
    </row>
    <row r="110" spans="1:8" x14ac:dyDescent="0.35">
      <c r="A110" t="s">
        <v>309</v>
      </c>
      <c r="B110" t="s">
        <v>701</v>
      </c>
      <c r="C110" t="s">
        <v>25</v>
      </c>
      <c r="D110" t="s">
        <v>858</v>
      </c>
      <c r="E110">
        <v>10</v>
      </c>
      <c r="F110">
        <v>98480.7092035112</v>
      </c>
      <c r="G110" s="458" t="str">
        <f t="shared" si="1"/>
        <v/>
      </c>
      <c r="H110" s="459"/>
    </row>
    <row r="111" spans="1:8" x14ac:dyDescent="0.35">
      <c r="A111" t="s">
        <v>309</v>
      </c>
      <c r="B111" t="s">
        <v>701</v>
      </c>
      <c r="C111" t="s">
        <v>25</v>
      </c>
      <c r="D111" t="s">
        <v>859</v>
      </c>
      <c r="E111">
        <v>10</v>
      </c>
      <c r="F111">
        <v>13244.4441952212</v>
      </c>
      <c r="G111" s="458" t="str">
        <f t="shared" si="1"/>
        <v/>
      </c>
      <c r="H111" s="459"/>
    </row>
    <row r="112" spans="1:8" x14ac:dyDescent="0.35">
      <c r="A112" t="s">
        <v>309</v>
      </c>
      <c r="B112" t="s">
        <v>701</v>
      </c>
      <c r="C112" t="s">
        <v>25</v>
      </c>
      <c r="D112" t="s">
        <v>860</v>
      </c>
      <c r="E112">
        <v>15</v>
      </c>
      <c r="F112">
        <v>25172.5611769104</v>
      </c>
      <c r="G112" s="458" t="str">
        <f t="shared" si="1"/>
        <v/>
      </c>
      <c r="H112" s="459"/>
    </row>
    <row r="113" spans="1:8" x14ac:dyDescent="0.35">
      <c r="A113" t="s">
        <v>309</v>
      </c>
      <c r="B113" t="s">
        <v>701</v>
      </c>
      <c r="C113" t="s">
        <v>25</v>
      </c>
      <c r="D113" t="s">
        <v>861</v>
      </c>
      <c r="E113">
        <v>15</v>
      </c>
      <c r="F113">
        <v>1285.73304602742</v>
      </c>
      <c r="G113" s="458" t="str">
        <f t="shared" si="1"/>
        <v/>
      </c>
      <c r="H113" s="459"/>
    </row>
    <row r="114" spans="1:8" x14ac:dyDescent="0.35">
      <c r="A114" t="s">
        <v>309</v>
      </c>
      <c r="B114" t="s">
        <v>701</v>
      </c>
      <c r="C114" t="s">
        <v>25</v>
      </c>
      <c r="D114" t="s">
        <v>67</v>
      </c>
      <c r="E114">
        <v>25</v>
      </c>
      <c r="F114">
        <v>75833.552621726994</v>
      </c>
      <c r="G114" s="458" t="str">
        <f t="shared" si="1"/>
        <v/>
      </c>
      <c r="H114" s="459"/>
    </row>
    <row r="115" spans="1:8" x14ac:dyDescent="0.35">
      <c r="A115" t="s">
        <v>309</v>
      </c>
      <c r="B115" t="s">
        <v>701</v>
      </c>
      <c r="C115" t="s">
        <v>25</v>
      </c>
      <c r="D115" t="s">
        <v>862</v>
      </c>
      <c r="E115">
        <v>15</v>
      </c>
      <c r="F115">
        <v>358494.496227586</v>
      </c>
      <c r="G115" s="458" t="str">
        <f t="shared" si="1"/>
        <v/>
      </c>
      <c r="H115" s="459"/>
    </row>
    <row r="116" spans="1:8" x14ac:dyDescent="0.35">
      <c r="A116" t="s">
        <v>309</v>
      </c>
      <c r="B116" t="s">
        <v>701</v>
      </c>
      <c r="C116" t="s">
        <v>25</v>
      </c>
      <c r="D116" t="s">
        <v>863</v>
      </c>
      <c r="E116">
        <v>8</v>
      </c>
      <c r="F116">
        <v>9402.0753816473898</v>
      </c>
      <c r="G116" s="458" t="str">
        <f t="shared" si="1"/>
        <v/>
      </c>
      <c r="H116" s="459"/>
    </row>
    <row r="117" spans="1:8" x14ac:dyDescent="0.35">
      <c r="A117" t="s">
        <v>309</v>
      </c>
      <c r="B117" t="s">
        <v>701</v>
      </c>
      <c r="C117" t="s">
        <v>25</v>
      </c>
      <c r="D117" t="s">
        <v>864</v>
      </c>
      <c r="E117">
        <v>10</v>
      </c>
      <c r="F117">
        <v>208401.031456864</v>
      </c>
      <c r="G117" s="458" t="str">
        <f t="shared" si="1"/>
        <v/>
      </c>
      <c r="H117" s="459"/>
    </row>
    <row r="118" spans="1:8" x14ac:dyDescent="0.35">
      <c r="A118" t="s">
        <v>309</v>
      </c>
      <c r="B118" t="s">
        <v>701</v>
      </c>
      <c r="C118" t="s">
        <v>25</v>
      </c>
      <c r="D118" t="s">
        <v>616</v>
      </c>
      <c r="E118">
        <v>8</v>
      </c>
      <c r="F118">
        <v>23771.621251951001</v>
      </c>
      <c r="G118" s="458" t="str">
        <f t="shared" si="1"/>
        <v/>
      </c>
      <c r="H118" s="459"/>
    </row>
    <row r="119" spans="1:8" x14ac:dyDescent="0.35">
      <c r="A119" t="s">
        <v>309</v>
      </c>
      <c r="B119" t="s">
        <v>701</v>
      </c>
      <c r="C119" t="s">
        <v>25</v>
      </c>
      <c r="D119" t="s">
        <v>865</v>
      </c>
      <c r="E119">
        <v>10</v>
      </c>
      <c r="F119">
        <v>1004.02929388084</v>
      </c>
      <c r="G119" s="458" t="str">
        <f t="shared" si="1"/>
        <v/>
      </c>
      <c r="H119" s="459"/>
    </row>
    <row r="120" spans="1:8" x14ac:dyDescent="0.35">
      <c r="A120" t="s">
        <v>309</v>
      </c>
      <c r="B120" t="s">
        <v>701</v>
      </c>
      <c r="C120" t="s">
        <v>25</v>
      </c>
      <c r="D120" t="s">
        <v>866</v>
      </c>
      <c r="E120">
        <v>15</v>
      </c>
      <c r="F120">
        <v>464545.04226877901</v>
      </c>
      <c r="G120" s="458" t="str">
        <f t="shared" si="1"/>
        <v/>
      </c>
      <c r="H120" s="459"/>
    </row>
    <row r="121" spans="1:8" x14ac:dyDescent="0.35">
      <c r="A121" t="s">
        <v>309</v>
      </c>
      <c r="B121" t="s">
        <v>701</v>
      </c>
      <c r="C121" t="s">
        <v>25</v>
      </c>
      <c r="D121" t="s">
        <v>867</v>
      </c>
      <c r="E121">
        <v>9</v>
      </c>
      <c r="F121">
        <v>1998.41218974716</v>
      </c>
      <c r="G121" s="458" t="str">
        <f t="shared" si="1"/>
        <v/>
      </c>
      <c r="H121" s="459"/>
    </row>
    <row r="122" spans="1:8" x14ac:dyDescent="0.35">
      <c r="A122" t="s">
        <v>309</v>
      </c>
      <c r="B122" t="s">
        <v>701</v>
      </c>
      <c r="C122" t="s">
        <v>25</v>
      </c>
      <c r="D122" t="s">
        <v>868</v>
      </c>
      <c r="E122">
        <v>15</v>
      </c>
      <c r="F122">
        <v>15769664.8901022</v>
      </c>
      <c r="G122" s="458" t="str">
        <f t="shared" si="1"/>
        <v/>
      </c>
      <c r="H122" s="459"/>
    </row>
    <row r="123" spans="1:8" x14ac:dyDescent="0.35">
      <c r="A123" t="s">
        <v>309</v>
      </c>
      <c r="B123" t="s">
        <v>701</v>
      </c>
      <c r="C123" t="s">
        <v>25</v>
      </c>
      <c r="D123" t="s">
        <v>869</v>
      </c>
      <c r="E123">
        <v>23</v>
      </c>
      <c r="F123">
        <v>6921238.1323218504</v>
      </c>
      <c r="G123" s="458" t="str">
        <f t="shared" si="1"/>
        <v/>
      </c>
      <c r="H123" s="459"/>
    </row>
    <row r="124" spans="1:8" x14ac:dyDescent="0.35">
      <c r="A124" t="s">
        <v>309</v>
      </c>
      <c r="B124" t="s">
        <v>701</v>
      </c>
      <c r="C124" t="s">
        <v>25</v>
      </c>
      <c r="D124" t="s">
        <v>870</v>
      </c>
      <c r="E124">
        <v>10</v>
      </c>
      <c r="F124">
        <v>672816.25189131103</v>
      </c>
      <c r="G124" s="458" t="str">
        <f t="shared" si="1"/>
        <v/>
      </c>
      <c r="H124" s="459"/>
    </row>
    <row r="125" spans="1:8" x14ac:dyDescent="0.35">
      <c r="A125" t="s">
        <v>309</v>
      </c>
      <c r="B125" t="s">
        <v>701</v>
      </c>
      <c r="C125" t="s">
        <v>702</v>
      </c>
      <c r="D125" t="s">
        <v>871</v>
      </c>
      <c r="E125">
        <v>20</v>
      </c>
      <c r="F125">
        <v>415216.14251120901</v>
      </c>
      <c r="G125" s="458" t="str">
        <f t="shared" si="1"/>
        <v/>
      </c>
      <c r="H125" s="459"/>
    </row>
    <row r="126" spans="1:8" x14ac:dyDescent="0.35">
      <c r="A126" t="s">
        <v>309</v>
      </c>
      <c r="B126" t="s">
        <v>701</v>
      </c>
      <c r="C126" t="s">
        <v>702</v>
      </c>
      <c r="D126" t="s">
        <v>872</v>
      </c>
      <c r="E126">
        <v>15</v>
      </c>
      <c r="F126">
        <v>140690.586314196</v>
      </c>
      <c r="G126" s="458" t="str">
        <f t="shared" si="1"/>
        <v/>
      </c>
      <c r="H126" s="459"/>
    </row>
    <row r="127" spans="1:8" x14ac:dyDescent="0.35">
      <c r="A127" t="s">
        <v>309</v>
      </c>
      <c r="B127" t="s">
        <v>701</v>
      </c>
      <c r="C127" t="s">
        <v>702</v>
      </c>
      <c r="D127" t="s">
        <v>873</v>
      </c>
      <c r="E127">
        <v>20</v>
      </c>
      <c r="F127">
        <v>921521.33477326599</v>
      </c>
      <c r="G127" s="458" t="str">
        <f t="shared" si="1"/>
        <v/>
      </c>
      <c r="H127" s="459"/>
    </row>
    <row r="128" spans="1:8" x14ac:dyDescent="0.35">
      <c r="A128" t="s">
        <v>309</v>
      </c>
      <c r="B128" t="s">
        <v>701</v>
      </c>
      <c r="C128" t="s">
        <v>369</v>
      </c>
      <c r="D128" t="s">
        <v>874</v>
      </c>
      <c r="E128">
        <v>10</v>
      </c>
      <c r="F128">
        <v>54314.2921009212</v>
      </c>
      <c r="G128" s="458" t="str">
        <f t="shared" si="1"/>
        <v/>
      </c>
      <c r="H128" s="459"/>
    </row>
    <row r="129" spans="1:8" x14ac:dyDescent="0.35">
      <c r="A129" t="s">
        <v>309</v>
      </c>
      <c r="B129" t="s">
        <v>701</v>
      </c>
      <c r="C129" t="s">
        <v>369</v>
      </c>
      <c r="D129" t="s">
        <v>875</v>
      </c>
      <c r="E129">
        <v>2</v>
      </c>
      <c r="F129">
        <v>9332.1570396915395</v>
      </c>
      <c r="G129" s="458" t="str">
        <f t="shared" si="1"/>
        <v/>
      </c>
      <c r="H129" s="459"/>
    </row>
    <row r="130" spans="1:8" x14ac:dyDescent="0.35">
      <c r="A130" t="s">
        <v>309</v>
      </c>
      <c r="B130" t="s">
        <v>701</v>
      </c>
      <c r="C130" t="s">
        <v>24</v>
      </c>
      <c r="D130" t="s">
        <v>876</v>
      </c>
      <c r="E130">
        <v>8</v>
      </c>
      <c r="F130">
        <v>31771.832789872798</v>
      </c>
      <c r="G130" s="458" t="str">
        <f t="shared" ref="G130:G193" si="2">IF(AND(A130=A129, B130=B129),"",SUMPRODUCT(--(A:A= A130),--(B:B=B130),E:E,F:F)/SUMIFS(F:F,A:A, A130,B:B, B130))</f>
        <v/>
      </c>
      <c r="H130" s="459"/>
    </row>
    <row r="131" spans="1:8" x14ac:dyDescent="0.35">
      <c r="A131" t="s">
        <v>309</v>
      </c>
      <c r="B131" t="s">
        <v>701</v>
      </c>
      <c r="C131" t="s">
        <v>24</v>
      </c>
      <c r="D131" t="s">
        <v>877</v>
      </c>
      <c r="E131">
        <v>11.619800139437601</v>
      </c>
      <c r="F131">
        <v>68554.108259508896</v>
      </c>
      <c r="G131" s="458" t="str">
        <f t="shared" si="2"/>
        <v/>
      </c>
      <c r="H131" s="459"/>
    </row>
    <row r="132" spans="1:8" x14ac:dyDescent="0.35">
      <c r="A132" t="s">
        <v>309</v>
      </c>
      <c r="B132" t="s">
        <v>701</v>
      </c>
      <c r="C132" t="s">
        <v>24</v>
      </c>
      <c r="D132" t="s">
        <v>878</v>
      </c>
      <c r="E132">
        <v>11.619800139437601</v>
      </c>
      <c r="F132">
        <v>1552.7627672142901</v>
      </c>
      <c r="G132" s="458" t="str">
        <f t="shared" si="2"/>
        <v/>
      </c>
      <c r="H132" s="459"/>
    </row>
    <row r="133" spans="1:8" x14ac:dyDescent="0.35">
      <c r="A133" t="s">
        <v>309</v>
      </c>
      <c r="B133" t="s">
        <v>701</v>
      </c>
      <c r="C133" t="s">
        <v>24</v>
      </c>
      <c r="D133" t="s">
        <v>879</v>
      </c>
      <c r="E133">
        <v>12.003194879906101</v>
      </c>
      <c r="F133">
        <v>129942847.095245</v>
      </c>
      <c r="G133" s="458" t="str">
        <f t="shared" si="2"/>
        <v/>
      </c>
      <c r="H133" s="459"/>
    </row>
    <row r="134" spans="1:8" x14ac:dyDescent="0.35">
      <c r="A134" t="s">
        <v>309</v>
      </c>
      <c r="B134" t="s">
        <v>701</v>
      </c>
      <c r="C134" t="s">
        <v>24</v>
      </c>
      <c r="D134" t="s">
        <v>880</v>
      </c>
      <c r="E134">
        <v>10</v>
      </c>
      <c r="F134">
        <v>1612301.3307713701</v>
      </c>
      <c r="G134" s="458" t="str">
        <f t="shared" si="2"/>
        <v/>
      </c>
      <c r="H134" s="459"/>
    </row>
    <row r="135" spans="1:8" x14ac:dyDescent="0.35">
      <c r="A135" t="s">
        <v>309</v>
      </c>
      <c r="B135" t="s">
        <v>701</v>
      </c>
      <c r="C135" t="s">
        <v>24</v>
      </c>
      <c r="D135" t="s">
        <v>881</v>
      </c>
      <c r="E135">
        <v>11.872115693371599</v>
      </c>
      <c r="F135">
        <v>8955135.3256327994</v>
      </c>
      <c r="G135" s="458" t="str">
        <f t="shared" si="2"/>
        <v/>
      </c>
      <c r="H135" s="459"/>
    </row>
    <row r="136" spans="1:8" x14ac:dyDescent="0.35">
      <c r="A136" t="s">
        <v>309</v>
      </c>
      <c r="B136" t="s">
        <v>701</v>
      </c>
      <c r="C136" t="s">
        <v>24</v>
      </c>
      <c r="D136" t="s">
        <v>882</v>
      </c>
      <c r="E136">
        <v>10</v>
      </c>
      <c r="F136">
        <v>968597.80625593802</v>
      </c>
      <c r="G136" s="458" t="str">
        <f t="shared" si="2"/>
        <v/>
      </c>
      <c r="H136" s="459"/>
    </row>
    <row r="137" spans="1:8" x14ac:dyDescent="0.35">
      <c r="A137" t="s">
        <v>309</v>
      </c>
      <c r="B137" t="s">
        <v>701</v>
      </c>
      <c r="C137" t="s">
        <v>24</v>
      </c>
      <c r="D137" t="s">
        <v>883</v>
      </c>
      <c r="E137">
        <v>8</v>
      </c>
      <c r="F137">
        <v>928900.88598566898</v>
      </c>
      <c r="G137" s="458" t="str">
        <f t="shared" si="2"/>
        <v/>
      </c>
      <c r="H137" s="459"/>
    </row>
    <row r="138" spans="1:8" x14ac:dyDescent="0.35">
      <c r="A138" t="s">
        <v>309</v>
      </c>
      <c r="B138" t="s">
        <v>701</v>
      </c>
      <c r="C138" t="s">
        <v>24</v>
      </c>
      <c r="D138" t="s">
        <v>771</v>
      </c>
      <c r="E138">
        <v>8</v>
      </c>
      <c r="F138">
        <v>3362347.2401463599</v>
      </c>
      <c r="G138" s="458" t="str">
        <f t="shared" si="2"/>
        <v/>
      </c>
      <c r="H138" s="459"/>
    </row>
    <row r="139" spans="1:8" x14ac:dyDescent="0.35">
      <c r="A139" t="s">
        <v>309</v>
      </c>
      <c r="B139" t="s">
        <v>701</v>
      </c>
      <c r="C139" t="s">
        <v>24</v>
      </c>
      <c r="D139" t="s">
        <v>884</v>
      </c>
      <c r="E139">
        <v>8</v>
      </c>
      <c r="F139">
        <v>1350755.79358254</v>
      </c>
      <c r="G139" s="458" t="str">
        <f t="shared" si="2"/>
        <v/>
      </c>
      <c r="H139" s="459"/>
    </row>
    <row r="140" spans="1:8" x14ac:dyDescent="0.35">
      <c r="A140" t="s">
        <v>309</v>
      </c>
      <c r="B140" t="s">
        <v>701</v>
      </c>
      <c r="C140" t="s">
        <v>24</v>
      </c>
      <c r="D140" t="s">
        <v>885</v>
      </c>
      <c r="E140">
        <v>11.619800139437601</v>
      </c>
      <c r="F140">
        <v>49508089.704768598</v>
      </c>
      <c r="G140" s="458" t="str">
        <f t="shared" si="2"/>
        <v/>
      </c>
      <c r="H140" s="459"/>
    </row>
    <row r="141" spans="1:8" x14ac:dyDescent="0.35">
      <c r="A141" t="s">
        <v>309</v>
      </c>
      <c r="B141" t="s">
        <v>701</v>
      </c>
      <c r="C141" t="s">
        <v>24</v>
      </c>
      <c r="D141" t="s">
        <v>886</v>
      </c>
      <c r="E141">
        <v>11.632920387740199</v>
      </c>
      <c r="F141">
        <v>212136.35446572301</v>
      </c>
      <c r="G141" s="458" t="str">
        <f t="shared" si="2"/>
        <v/>
      </c>
      <c r="H141" s="459"/>
    </row>
    <row r="142" spans="1:8" x14ac:dyDescent="0.35">
      <c r="A142" t="s">
        <v>309</v>
      </c>
      <c r="B142" t="s">
        <v>701</v>
      </c>
      <c r="C142" t="s">
        <v>24</v>
      </c>
      <c r="D142" t="s">
        <v>887</v>
      </c>
      <c r="E142">
        <v>8</v>
      </c>
      <c r="F142">
        <v>78750.1396184888</v>
      </c>
      <c r="G142" s="458" t="str">
        <f t="shared" si="2"/>
        <v/>
      </c>
      <c r="H142" s="459"/>
    </row>
    <row r="143" spans="1:8" x14ac:dyDescent="0.35">
      <c r="A143" t="s">
        <v>309</v>
      </c>
      <c r="B143" t="s">
        <v>701</v>
      </c>
      <c r="C143" t="s">
        <v>24</v>
      </c>
      <c r="D143" t="s">
        <v>888</v>
      </c>
      <c r="E143">
        <v>8</v>
      </c>
      <c r="F143">
        <v>4346.3060167595404</v>
      </c>
      <c r="G143" s="458" t="str">
        <f t="shared" si="2"/>
        <v/>
      </c>
      <c r="H143" s="459"/>
    </row>
    <row r="144" spans="1:8" x14ac:dyDescent="0.35">
      <c r="A144" t="s">
        <v>309</v>
      </c>
      <c r="B144" t="s">
        <v>701</v>
      </c>
      <c r="C144" t="s">
        <v>24</v>
      </c>
      <c r="D144" t="s">
        <v>889</v>
      </c>
      <c r="E144">
        <v>15</v>
      </c>
      <c r="F144">
        <v>300053.52673254901</v>
      </c>
      <c r="G144" s="458" t="str">
        <f t="shared" si="2"/>
        <v/>
      </c>
      <c r="H144" s="459"/>
    </row>
    <row r="145" spans="1:8" x14ac:dyDescent="0.35">
      <c r="A145" t="s">
        <v>309</v>
      </c>
      <c r="B145" t="s">
        <v>701</v>
      </c>
      <c r="C145" t="s">
        <v>24</v>
      </c>
      <c r="D145" t="s">
        <v>890</v>
      </c>
      <c r="E145">
        <v>10</v>
      </c>
      <c r="F145">
        <v>145493.95444422201</v>
      </c>
      <c r="G145" s="458" t="str">
        <f t="shared" si="2"/>
        <v/>
      </c>
      <c r="H145" s="459"/>
    </row>
    <row r="146" spans="1:8" x14ac:dyDescent="0.35">
      <c r="A146" t="s">
        <v>309</v>
      </c>
      <c r="B146" t="s">
        <v>701</v>
      </c>
      <c r="C146" t="s">
        <v>24</v>
      </c>
      <c r="D146" t="s">
        <v>891</v>
      </c>
      <c r="E146">
        <v>11.417106038585899</v>
      </c>
      <c r="F146">
        <v>756651.2971196</v>
      </c>
      <c r="G146" s="458" t="str">
        <f t="shared" si="2"/>
        <v/>
      </c>
      <c r="H146" s="459"/>
    </row>
    <row r="147" spans="1:8" x14ac:dyDescent="0.35">
      <c r="A147" t="s">
        <v>309</v>
      </c>
      <c r="B147" t="s">
        <v>701</v>
      </c>
      <c r="C147" t="s">
        <v>24</v>
      </c>
      <c r="D147" t="s">
        <v>892</v>
      </c>
      <c r="E147">
        <v>8</v>
      </c>
      <c r="F147">
        <v>404975.93840235</v>
      </c>
      <c r="G147" s="458" t="str">
        <f t="shared" si="2"/>
        <v/>
      </c>
      <c r="H147" s="459"/>
    </row>
    <row r="148" spans="1:8" x14ac:dyDescent="0.35">
      <c r="A148" t="s">
        <v>309</v>
      </c>
      <c r="B148" t="s">
        <v>701</v>
      </c>
      <c r="C148" t="s">
        <v>24</v>
      </c>
      <c r="D148" t="s">
        <v>893</v>
      </c>
      <c r="E148">
        <v>8</v>
      </c>
      <c r="F148">
        <v>81620.897023943602</v>
      </c>
      <c r="G148" s="458" t="str">
        <f t="shared" si="2"/>
        <v/>
      </c>
      <c r="H148" s="459"/>
    </row>
    <row r="149" spans="1:8" x14ac:dyDescent="0.35">
      <c r="A149" t="s">
        <v>309</v>
      </c>
      <c r="B149" t="s">
        <v>701</v>
      </c>
      <c r="C149" t="s">
        <v>24</v>
      </c>
      <c r="D149" t="s">
        <v>894</v>
      </c>
      <c r="E149">
        <v>8</v>
      </c>
      <c r="F149">
        <v>1404.4313620268599</v>
      </c>
      <c r="G149" s="458" t="str">
        <f t="shared" si="2"/>
        <v/>
      </c>
      <c r="H149" s="459"/>
    </row>
    <row r="150" spans="1:8" x14ac:dyDescent="0.35">
      <c r="A150" t="s">
        <v>309</v>
      </c>
      <c r="B150" t="s">
        <v>701</v>
      </c>
      <c r="C150" t="s">
        <v>24</v>
      </c>
      <c r="D150" t="s">
        <v>895</v>
      </c>
      <c r="E150">
        <v>12.2387854536889</v>
      </c>
      <c r="F150">
        <v>372568.43947590998</v>
      </c>
      <c r="G150" s="458" t="str">
        <f t="shared" si="2"/>
        <v/>
      </c>
      <c r="H150" s="459"/>
    </row>
    <row r="151" spans="1:8" x14ac:dyDescent="0.35">
      <c r="A151" t="s">
        <v>309</v>
      </c>
      <c r="B151" t="s">
        <v>701</v>
      </c>
      <c r="C151" t="s">
        <v>24</v>
      </c>
      <c r="D151" t="s">
        <v>896</v>
      </c>
      <c r="E151">
        <v>8</v>
      </c>
      <c r="F151">
        <v>14335.7991481669</v>
      </c>
      <c r="G151" s="458" t="str">
        <f t="shared" si="2"/>
        <v/>
      </c>
      <c r="H151" s="459"/>
    </row>
    <row r="152" spans="1:8" x14ac:dyDescent="0.35">
      <c r="A152" t="s">
        <v>309</v>
      </c>
      <c r="B152" t="s">
        <v>701</v>
      </c>
      <c r="C152" t="s">
        <v>24</v>
      </c>
      <c r="D152" t="s">
        <v>897</v>
      </c>
      <c r="E152">
        <v>8</v>
      </c>
      <c r="F152">
        <v>67654.909933623596</v>
      </c>
      <c r="G152" s="458" t="str">
        <f t="shared" si="2"/>
        <v/>
      </c>
      <c r="H152" s="459"/>
    </row>
    <row r="153" spans="1:8" x14ac:dyDescent="0.35">
      <c r="A153" t="s">
        <v>309</v>
      </c>
      <c r="B153" t="s">
        <v>701</v>
      </c>
      <c r="C153" t="s">
        <v>26</v>
      </c>
      <c r="D153" t="s">
        <v>578</v>
      </c>
      <c r="E153">
        <v>10</v>
      </c>
      <c r="F153">
        <v>90604.737586342206</v>
      </c>
      <c r="G153" s="458" t="str">
        <f t="shared" si="2"/>
        <v/>
      </c>
      <c r="H153" s="459"/>
    </row>
    <row r="154" spans="1:8" x14ac:dyDescent="0.35">
      <c r="A154" t="s">
        <v>309</v>
      </c>
      <c r="B154" t="s">
        <v>701</v>
      </c>
      <c r="C154" t="s">
        <v>26</v>
      </c>
      <c r="D154" t="s">
        <v>898</v>
      </c>
      <c r="E154">
        <v>12</v>
      </c>
      <c r="F154">
        <v>736094.00165321399</v>
      </c>
      <c r="G154" s="458" t="str">
        <f t="shared" si="2"/>
        <v/>
      </c>
      <c r="H154" s="459"/>
    </row>
    <row r="155" spans="1:8" x14ac:dyDescent="0.35">
      <c r="A155" t="s">
        <v>309</v>
      </c>
      <c r="B155" t="s">
        <v>701</v>
      </c>
      <c r="C155" t="s">
        <v>26</v>
      </c>
      <c r="D155" t="s">
        <v>899</v>
      </c>
      <c r="E155">
        <v>5</v>
      </c>
      <c r="F155">
        <v>1489.3251289070399</v>
      </c>
      <c r="G155" s="458" t="str">
        <f t="shared" si="2"/>
        <v/>
      </c>
      <c r="H155" s="459"/>
    </row>
    <row r="156" spans="1:8" x14ac:dyDescent="0.35">
      <c r="A156" t="s">
        <v>309</v>
      </c>
      <c r="B156" t="s">
        <v>701</v>
      </c>
      <c r="C156" t="s">
        <v>26</v>
      </c>
      <c r="D156" t="s">
        <v>900</v>
      </c>
      <c r="E156">
        <v>12</v>
      </c>
      <c r="F156">
        <v>372589.21966663603</v>
      </c>
      <c r="G156" s="458" t="str">
        <f t="shared" si="2"/>
        <v/>
      </c>
      <c r="H156" s="459"/>
    </row>
    <row r="157" spans="1:8" x14ac:dyDescent="0.35">
      <c r="A157" t="s">
        <v>309</v>
      </c>
      <c r="B157" t="s">
        <v>701</v>
      </c>
      <c r="C157" t="s">
        <v>26</v>
      </c>
      <c r="D157" t="s">
        <v>901</v>
      </c>
      <c r="E157">
        <v>15</v>
      </c>
      <c r="F157">
        <v>5822.7114851685701</v>
      </c>
      <c r="G157" s="458" t="str">
        <f t="shared" si="2"/>
        <v/>
      </c>
      <c r="H157" s="459"/>
    </row>
    <row r="158" spans="1:8" x14ac:dyDescent="0.35">
      <c r="A158" t="s">
        <v>309</v>
      </c>
      <c r="B158" t="s">
        <v>701</v>
      </c>
      <c r="C158" t="s">
        <v>26</v>
      </c>
      <c r="D158" t="s">
        <v>902</v>
      </c>
      <c r="E158">
        <v>15</v>
      </c>
      <c r="F158">
        <v>64840.822354658601</v>
      </c>
      <c r="G158" s="458" t="str">
        <f t="shared" si="2"/>
        <v/>
      </c>
      <c r="H158" s="459"/>
    </row>
    <row r="159" spans="1:8" x14ac:dyDescent="0.35">
      <c r="A159" t="s">
        <v>309</v>
      </c>
      <c r="B159" t="s">
        <v>701</v>
      </c>
      <c r="C159" t="s">
        <v>26</v>
      </c>
      <c r="D159" t="s">
        <v>903</v>
      </c>
      <c r="E159">
        <v>12</v>
      </c>
      <c r="F159">
        <v>2194727.4528293102</v>
      </c>
      <c r="G159" s="458" t="str">
        <f t="shared" si="2"/>
        <v/>
      </c>
      <c r="H159" s="459"/>
    </row>
    <row r="160" spans="1:8" x14ac:dyDescent="0.35">
      <c r="A160" t="s">
        <v>309</v>
      </c>
      <c r="B160" t="s">
        <v>701</v>
      </c>
      <c r="C160" t="s">
        <v>26</v>
      </c>
      <c r="D160" t="s">
        <v>904</v>
      </c>
      <c r="E160">
        <v>8</v>
      </c>
      <c r="F160">
        <v>7632546.1795534296</v>
      </c>
      <c r="G160" s="458" t="str">
        <f t="shared" si="2"/>
        <v/>
      </c>
      <c r="H160" s="459"/>
    </row>
    <row r="161" spans="1:8" x14ac:dyDescent="0.35">
      <c r="A161" t="s">
        <v>309</v>
      </c>
      <c r="B161" t="s">
        <v>701</v>
      </c>
      <c r="C161" t="s">
        <v>26</v>
      </c>
      <c r="D161" t="s">
        <v>591</v>
      </c>
      <c r="E161">
        <v>5</v>
      </c>
      <c r="F161">
        <v>7457.4143150357104</v>
      </c>
      <c r="G161" s="458" t="str">
        <f t="shared" si="2"/>
        <v/>
      </c>
      <c r="H161" s="459"/>
    </row>
    <row r="162" spans="1:8" x14ac:dyDescent="0.35">
      <c r="A162" t="s">
        <v>309</v>
      </c>
      <c r="B162" t="s">
        <v>701</v>
      </c>
      <c r="C162" t="s">
        <v>26</v>
      </c>
      <c r="D162" t="s">
        <v>905</v>
      </c>
      <c r="E162">
        <v>15</v>
      </c>
      <c r="F162">
        <v>371222.91581752303</v>
      </c>
      <c r="G162" s="458" t="str">
        <f t="shared" si="2"/>
        <v/>
      </c>
      <c r="H162" s="459"/>
    </row>
    <row r="163" spans="1:8" x14ac:dyDescent="0.35">
      <c r="A163" t="s">
        <v>309</v>
      </c>
      <c r="B163" t="s">
        <v>701</v>
      </c>
      <c r="C163" t="s">
        <v>26</v>
      </c>
      <c r="D163" t="s">
        <v>906</v>
      </c>
      <c r="E163">
        <v>5</v>
      </c>
      <c r="F163">
        <v>316.48182073287802</v>
      </c>
      <c r="G163" s="458" t="str">
        <f t="shared" si="2"/>
        <v/>
      </c>
      <c r="H163" s="459"/>
    </row>
    <row r="164" spans="1:8" x14ac:dyDescent="0.35">
      <c r="A164" t="s">
        <v>309</v>
      </c>
      <c r="B164" t="s">
        <v>701</v>
      </c>
      <c r="C164" t="s">
        <v>26</v>
      </c>
      <c r="D164" t="s">
        <v>907</v>
      </c>
      <c r="E164">
        <v>12</v>
      </c>
      <c r="F164">
        <v>125119.98097002599</v>
      </c>
      <c r="G164" s="458" t="str">
        <f t="shared" si="2"/>
        <v/>
      </c>
      <c r="H164" s="459"/>
    </row>
    <row r="165" spans="1:8" x14ac:dyDescent="0.35">
      <c r="A165" t="s">
        <v>309</v>
      </c>
      <c r="B165" t="s">
        <v>701</v>
      </c>
      <c r="C165" t="s">
        <v>26</v>
      </c>
      <c r="D165" t="s">
        <v>766</v>
      </c>
      <c r="E165">
        <v>4</v>
      </c>
      <c r="F165">
        <v>109039.147675008</v>
      </c>
      <c r="G165" s="458" t="str">
        <f t="shared" si="2"/>
        <v/>
      </c>
      <c r="H165" s="459"/>
    </row>
    <row r="166" spans="1:8" x14ac:dyDescent="0.35">
      <c r="A166" t="s">
        <v>309</v>
      </c>
      <c r="B166" t="s">
        <v>701</v>
      </c>
      <c r="C166" t="s">
        <v>366</v>
      </c>
      <c r="D166" t="s">
        <v>908</v>
      </c>
      <c r="E166">
        <v>15</v>
      </c>
      <c r="F166">
        <v>200613.63469079201</v>
      </c>
      <c r="G166" s="458" t="str">
        <f t="shared" si="2"/>
        <v/>
      </c>
      <c r="H166" s="459"/>
    </row>
    <row r="167" spans="1:8" x14ac:dyDescent="0.35">
      <c r="A167" t="s">
        <v>309</v>
      </c>
      <c r="B167" t="s">
        <v>701</v>
      </c>
      <c r="C167" t="s">
        <v>366</v>
      </c>
      <c r="D167" t="s">
        <v>909</v>
      </c>
      <c r="E167">
        <v>15</v>
      </c>
      <c r="F167">
        <v>410973.569086481</v>
      </c>
      <c r="G167" s="458" t="str">
        <f t="shared" si="2"/>
        <v/>
      </c>
      <c r="H167" s="459"/>
    </row>
    <row r="168" spans="1:8" x14ac:dyDescent="0.35">
      <c r="A168" t="s">
        <v>309</v>
      </c>
      <c r="B168" t="s">
        <v>702</v>
      </c>
      <c r="C168" t="s">
        <v>702</v>
      </c>
      <c r="D168" t="s">
        <v>792</v>
      </c>
      <c r="E168">
        <v>3</v>
      </c>
      <c r="F168">
        <v>23069816.337879699</v>
      </c>
      <c r="G168" s="458">
        <f t="shared" si="2"/>
        <v>7.1649101471432219</v>
      </c>
      <c r="H168" s="459"/>
    </row>
    <row r="169" spans="1:8" x14ac:dyDescent="0.35">
      <c r="A169" t="s">
        <v>309</v>
      </c>
      <c r="B169" t="s">
        <v>702</v>
      </c>
      <c r="C169" t="s">
        <v>702</v>
      </c>
      <c r="D169" t="s">
        <v>27</v>
      </c>
      <c r="E169">
        <v>15</v>
      </c>
      <c r="F169">
        <v>5253403.01436185</v>
      </c>
      <c r="G169" s="458" t="str">
        <f t="shared" si="2"/>
        <v/>
      </c>
      <c r="H169" s="459"/>
    </row>
    <row r="170" spans="1:8" x14ac:dyDescent="0.35">
      <c r="A170" t="s">
        <v>309</v>
      </c>
      <c r="B170" t="s">
        <v>702</v>
      </c>
      <c r="C170" t="s">
        <v>702</v>
      </c>
      <c r="D170" t="s">
        <v>145</v>
      </c>
      <c r="E170">
        <v>13</v>
      </c>
      <c r="F170">
        <v>3803446.9065453098</v>
      </c>
      <c r="G170" s="458" t="str">
        <f t="shared" si="2"/>
        <v/>
      </c>
      <c r="H170" s="459"/>
    </row>
    <row r="171" spans="1:8" x14ac:dyDescent="0.35">
      <c r="A171" t="s">
        <v>309</v>
      </c>
      <c r="B171" t="s">
        <v>702</v>
      </c>
      <c r="C171" t="s">
        <v>702</v>
      </c>
      <c r="D171" t="s">
        <v>910</v>
      </c>
      <c r="E171">
        <v>7.5</v>
      </c>
      <c r="F171">
        <v>3558776.9584281198</v>
      </c>
      <c r="G171" s="458" t="str">
        <f t="shared" si="2"/>
        <v/>
      </c>
      <c r="H171" s="459"/>
    </row>
    <row r="172" spans="1:8" x14ac:dyDescent="0.35">
      <c r="A172" t="s">
        <v>309</v>
      </c>
      <c r="B172" t="s">
        <v>702</v>
      </c>
      <c r="C172" t="s">
        <v>702</v>
      </c>
      <c r="D172" t="s">
        <v>912</v>
      </c>
      <c r="E172">
        <v>15</v>
      </c>
      <c r="F172">
        <v>2558866.9698243402</v>
      </c>
      <c r="G172" s="458" t="str">
        <f t="shared" si="2"/>
        <v/>
      </c>
      <c r="H172" s="459"/>
    </row>
    <row r="173" spans="1:8" x14ac:dyDescent="0.35">
      <c r="A173" t="s">
        <v>309</v>
      </c>
      <c r="B173" t="s">
        <v>702</v>
      </c>
      <c r="C173" t="s">
        <v>702</v>
      </c>
      <c r="D173" t="s">
        <v>366</v>
      </c>
      <c r="E173">
        <v>15</v>
      </c>
      <c r="F173">
        <v>828919.03638989199</v>
      </c>
      <c r="G173" s="458" t="str">
        <f t="shared" si="2"/>
        <v/>
      </c>
      <c r="H173" s="459"/>
    </row>
    <row r="174" spans="1:8" x14ac:dyDescent="0.35">
      <c r="A174" t="s">
        <v>309</v>
      </c>
      <c r="B174" t="s">
        <v>702</v>
      </c>
      <c r="C174" t="s">
        <v>702</v>
      </c>
      <c r="D174" t="s">
        <v>913</v>
      </c>
      <c r="E174">
        <v>15</v>
      </c>
      <c r="F174">
        <v>735127.11888577102</v>
      </c>
      <c r="G174" s="458" t="str">
        <f t="shared" si="2"/>
        <v/>
      </c>
      <c r="H174" s="459"/>
    </row>
    <row r="175" spans="1:8" x14ac:dyDescent="0.35">
      <c r="A175" t="s">
        <v>309</v>
      </c>
      <c r="B175" t="s">
        <v>702</v>
      </c>
      <c r="C175" t="s">
        <v>702</v>
      </c>
      <c r="D175" t="s">
        <v>914</v>
      </c>
      <c r="E175">
        <v>10</v>
      </c>
      <c r="F175">
        <v>104604.19955036099</v>
      </c>
      <c r="G175" s="458" t="str">
        <f t="shared" si="2"/>
        <v/>
      </c>
      <c r="H175" s="459"/>
    </row>
    <row r="176" spans="1:8" x14ac:dyDescent="0.35">
      <c r="A176" t="s">
        <v>309</v>
      </c>
      <c r="B176" t="s">
        <v>702</v>
      </c>
      <c r="C176" t="s">
        <v>702</v>
      </c>
      <c r="D176" t="s">
        <v>737</v>
      </c>
      <c r="E176">
        <v>5</v>
      </c>
      <c r="F176">
        <v>491056.90914484399</v>
      </c>
      <c r="G176" s="458" t="str">
        <f t="shared" si="2"/>
        <v/>
      </c>
      <c r="H176" s="459"/>
    </row>
    <row r="177" spans="1:8" x14ac:dyDescent="0.35">
      <c r="A177" t="s">
        <v>309</v>
      </c>
      <c r="B177" t="s">
        <v>697</v>
      </c>
      <c r="C177" t="s">
        <v>915</v>
      </c>
      <c r="D177" t="s">
        <v>916</v>
      </c>
      <c r="E177">
        <v>15</v>
      </c>
      <c r="F177">
        <v>1125537</v>
      </c>
      <c r="G177" s="458">
        <f t="shared" si="2"/>
        <v>9.8884553724425643</v>
      </c>
      <c r="H177" s="459"/>
    </row>
    <row r="178" spans="1:8" x14ac:dyDescent="0.35">
      <c r="A178" t="s">
        <v>309</v>
      </c>
      <c r="B178" t="s">
        <v>697</v>
      </c>
      <c r="C178" t="s">
        <v>24</v>
      </c>
      <c r="D178" t="s">
        <v>917</v>
      </c>
      <c r="E178">
        <v>5</v>
      </c>
      <c r="F178">
        <v>5448868.5309500601</v>
      </c>
      <c r="G178" s="458" t="str">
        <f t="shared" si="2"/>
        <v/>
      </c>
      <c r="H178" s="459"/>
    </row>
    <row r="179" spans="1:8" x14ac:dyDescent="0.35">
      <c r="A179" t="s">
        <v>309</v>
      </c>
      <c r="B179" t="s">
        <v>697</v>
      </c>
      <c r="C179" t="s">
        <v>24</v>
      </c>
      <c r="D179" t="s">
        <v>212</v>
      </c>
      <c r="E179">
        <v>4.7874077842788099</v>
      </c>
      <c r="F179">
        <v>289.40285916511198</v>
      </c>
      <c r="G179" s="458" t="str">
        <f t="shared" si="2"/>
        <v/>
      </c>
      <c r="H179" s="459"/>
    </row>
    <row r="180" spans="1:8" x14ac:dyDescent="0.35">
      <c r="A180" t="s">
        <v>309</v>
      </c>
      <c r="B180" t="s">
        <v>697</v>
      </c>
      <c r="C180" t="s">
        <v>24</v>
      </c>
      <c r="D180" t="s">
        <v>212</v>
      </c>
      <c r="E180">
        <v>4.9737886302937797</v>
      </c>
      <c r="F180">
        <v>2011.1085295078899</v>
      </c>
      <c r="G180" s="458" t="str">
        <f t="shared" si="2"/>
        <v/>
      </c>
      <c r="H180" s="459"/>
    </row>
    <row r="181" spans="1:8" x14ac:dyDescent="0.35">
      <c r="A181" t="s">
        <v>309</v>
      </c>
      <c r="B181" t="s">
        <v>697</v>
      </c>
      <c r="C181" t="s">
        <v>24</v>
      </c>
      <c r="D181" t="s">
        <v>212</v>
      </c>
      <c r="E181">
        <v>6.6178962096158704</v>
      </c>
      <c r="F181">
        <v>53134.364942714601</v>
      </c>
      <c r="G181" s="458" t="str">
        <f t="shared" si="2"/>
        <v/>
      </c>
      <c r="H181" s="459"/>
    </row>
    <row r="182" spans="1:8" x14ac:dyDescent="0.35">
      <c r="A182" t="s">
        <v>309</v>
      </c>
      <c r="B182" t="s">
        <v>697</v>
      </c>
      <c r="C182" t="s">
        <v>24</v>
      </c>
      <c r="D182" t="s">
        <v>212</v>
      </c>
      <c r="E182">
        <v>6.7338235294117696</v>
      </c>
      <c r="F182">
        <v>65342.570462971002</v>
      </c>
      <c r="G182" s="458" t="str">
        <f t="shared" si="2"/>
        <v/>
      </c>
      <c r="H182" s="459"/>
    </row>
    <row r="183" spans="1:8" x14ac:dyDescent="0.35">
      <c r="A183" t="s">
        <v>309</v>
      </c>
      <c r="B183" t="s">
        <v>697</v>
      </c>
      <c r="C183" t="s">
        <v>24</v>
      </c>
      <c r="D183" t="s">
        <v>212</v>
      </c>
      <c r="E183">
        <v>6.8433040824112901</v>
      </c>
      <c r="F183">
        <v>339.42759991694402</v>
      </c>
      <c r="G183" s="458" t="str">
        <f t="shared" si="2"/>
        <v/>
      </c>
      <c r="H183" s="459"/>
    </row>
    <row r="184" spans="1:8" x14ac:dyDescent="0.35">
      <c r="A184" t="s">
        <v>309</v>
      </c>
      <c r="B184" t="s">
        <v>697</v>
      </c>
      <c r="C184" t="s">
        <v>24</v>
      </c>
      <c r="D184" t="s">
        <v>212</v>
      </c>
      <c r="E184">
        <v>7.5506658774785498</v>
      </c>
      <c r="F184">
        <v>199405.526157983</v>
      </c>
      <c r="G184" s="458" t="str">
        <f t="shared" si="2"/>
        <v/>
      </c>
      <c r="H184" s="459"/>
    </row>
    <row r="185" spans="1:8" x14ac:dyDescent="0.35">
      <c r="A185" t="s">
        <v>309</v>
      </c>
      <c r="B185" t="s">
        <v>697</v>
      </c>
      <c r="C185" t="s">
        <v>24</v>
      </c>
      <c r="D185" t="s">
        <v>212</v>
      </c>
      <c r="E185">
        <v>8.0205882352941202</v>
      </c>
      <c r="F185">
        <v>45805.461788600602</v>
      </c>
      <c r="G185" s="458" t="str">
        <f t="shared" si="2"/>
        <v/>
      </c>
      <c r="H185" s="459"/>
    </row>
    <row r="186" spans="1:8" x14ac:dyDescent="0.35">
      <c r="A186" t="s">
        <v>309</v>
      </c>
      <c r="B186" t="s">
        <v>697</v>
      </c>
      <c r="C186" t="s">
        <v>24</v>
      </c>
      <c r="D186" t="s">
        <v>212</v>
      </c>
      <c r="E186">
        <v>8.2830563701531492</v>
      </c>
      <c r="F186">
        <v>117198.561196268</v>
      </c>
      <c r="G186" s="458" t="str">
        <f t="shared" si="2"/>
        <v/>
      </c>
      <c r="H186" s="459"/>
    </row>
    <row r="187" spans="1:8" x14ac:dyDescent="0.35">
      <c r="A187" t="s">
        <v>309</v>
      </c>
      <c r="B187" t="s">
        <v>697</v>
      </c>
      <c r="C187" t="s">
        <v>24</v>
      </c>
      <c r="D187" t="s">
        <v>212</v>
      </c>
      <c r="E187">
        <v>9.2448703906535297</v>
      </c>
      <c r="F187">
        <v>4127.8003242892401</v>
      </c>
      <c r="G187" s="458" t="str">
        <f t="shared" si="2"/>
        <v/>
      </c>
      <c r="H187" s="459"/>
    </row>
    <row r="188" spans="1:8" x14ac:dyDescent="0.35">
      <c r="A188" t="s">
        <v>309</v>
      </c>
      <c r="B188" t="s">
        <v>697</v>
      </c>
      <c r="C188" t="s">
        <v>24</v>
      </c>
      <c r="D188" t="s">
        <v>212</v>
      </c>
      <c r="E188">
        <v>9.3674151150054801</v>
      </c>
      <c r="F188">
        <v>547489.20839659404</v>
      </c>
      <c r="G188" s="458" t="str">
        <f t="shared" si="2"/>
        <v/>
      </c>
      <c r="H188" s="459"/>
    </row>
    <row r="189" spans="1:8" x14ac:dyDescent="0.35">
      <c r="A189" t="s">
        <v>309</v>
      </c>
      <c r="B189" t="s">
        <v>697</v>
      </c>
      <c r="C189" t="s">
        <v>24</v>
      </c>
      <c r="D189" t="s">
        <v>212</v>
      </c>
      <c r="E189">
        <v>9.6475772605875605</v>
      </c>
      <c r="F189">
        <v>20726.297819928401</v>
      </c>
      <c r="G189" s="458" t="str">
        <f t="shared" si="2"/>
        <v/>
      </c>
      <c r="H189" s="459"/>
    </row>
    <row r="190" spans="1:8" x14ac:dyDescent="0.35">
      <c r="A190" t="s">
        <v>309</v>
      </c>
      <c r="B190" t="s">
        <v>697</v>
      </c>
      <c r="C190" t="s">
        <v>24</v>
      </c>
      <c r="D190" t="s">
        <v>212</v>
      </c>
      <c r="E190">
        <v>9.87087895827168</v>
      </c>
      <c r="F190">
        <v>16747.081013239698</v>
      </c>
      <c r="G190" s="458" t="str">
        <f t="shared" si="2"/>
        <v/>
      </c>
      <c r="H190" s="459"/>
    </row>
    <row r="191" spans="1:8" x14ac:dyDescent="0.35">
      <c r="A191" t="s">
        <v>309</v>
      </c>
      <c r="B191" t="s">
        <v>697</v>
      </c>
      <c r="C191" t="s">
        <v>24</v>
      </c>
      <c r="D191" t="s">
        <v>212</v>
      </c>
      <c r="E191">
        <v>10.45093222847</v>
      </c>
      <c r="F191">
        <v>11387147.275388001</v>
      </c>
      <c r="G191" s="458" t="str">
        <f t="shared" si="2"/>
        <v/>
      </c>
      <c r="H191" s="459"/>
    </row>
    <row r="192" spans="1:8" x14ac:dyDescent="0.35">
      <c r="A192" t="s">
        <v>309</v>
      </c>
      <c r="B192" t="s">
        <v>697</v>
      </c>
      <c r="C192" t="s">
        <v>24</v>
      </c>
      <c r="D192" t="s">
        <v>212</v>
      </c>
      <c r="E192">
        <v>10.7409588635691</v>
      </c>
      <c r="F192">
        <v>10192260.591476001</v>
      </c>
      <c r="G192" s="458" t="str">
        <f t="shared" si="2"/>
        <v/>
      </c>
      <c r="H192" s="459"/>
    </row>
    <row r="193" spans="1:8" x14ac:dyDescent="0.35">
      <c r="A193" t="s">
        <v>309</v>
      </c>
      <c r="B193" t="s">
        <v>697</v>
      </c>
      <c r="C193" t="s">
        <v>24</v>
      </c>
      <c r="D193" t="s">
        <v>212</v>
      </c>
      <c r="E193">
        <v>11.0560199220442</v>
      </c>
      <c r="F193">
        <v>12254.718427375499</v>
      </c>
      <c r="G193" s="458" t="str">
        <f t="shared" si="2"/>
        <v/>
      </c>
      <c r="H193" s="459"/>
    </row>
    <row r="194" spans="1:8" x14ac:dyDescent="0.35">
      <c r="A194" t="s">
        <v>309</v>
      </c>
      <c r="B194" t="s">
        <v>697</v>
      </c>
      <c r="C194" t="s">
        <v>24</v>
      </c>
      <c r="D194" t="s">
        <v>212</v>
      </c>
      <c r="E194">
        <v>11.901065403965699</v>
      </c>
      <c r="F194">
        <v>134265.7001057</v>
      </c>
      <c r="G194" s="458" t="str">
        <f t="shared" ref="G194:G257" si="3">IF(AND(A194=A193, B194=B193),"",SUMPRODUCT(--(A:A= A194),--(B:B=B194),E:E,F:F)/SUMIFS(F:F,A:A, A194,B:B, B194))</f>
        <v/>
      </c>
      <c r="H194" s="459"/>
    </row>
    <row r="195" spans="1:8" x14ac:dyDescent="0.35">
      <c r="A195" t="s">
        <v>309</v>
      </c>
      <c r="B195" t="s">
        <v>697</v>
      </c>
      <c r="C195" t="s">
        <v>24</v>
      </c>
      <c r="D195" t="s">
        <v>212</v>
      </c>
      <c r="E195">
        <v>12.4356706572196</v>
      </c>
      <c r="F195">
        <v>3089.8817965631602</v>
      </c>
      <c r="G195" s="458" t="str">
        <f t="shared" si="3"/>
        <v/>
      </c>
      <c r="H195" s="459"/>
    </row>
    <row r="196" spans="1:8" x14ac:dyDescent="0.35">
      <c r="A196" t="s">
        <v>309</v>
      </c>
      <c r="B196" t="s">
        <v>697</v>
      </c>
      <c r="C196" t="s">
        <v>24</v>
      </c>
      <c r="D196" t="s">
        <v>212</v>
      </c>
      <c r="E196">
        <v>12.481118674164</v>
      </c>
      <c r="F196">
        <v>34639.310124893098</v>
      </c>
      <c r="G196" s="458" t="str">
        <f t="shared" si="3"/>
        <v/>
      </c>
      <c r="H196" s="459"/>
    </row>
    <row r="197" spans="1:8" x14ac:dyDescent="0.35">
      <c r="A197" t="s">
        <v>309</v>
      </c>
      <c r="B197" t="s">
        <v>697</v>
      </c>
      <c r="C197" t="s">
        <v>24</v>
      </c>
      <c r="D197" t="s">
        <v>212</v>
      </c>
      <c r="E197">
        <v>12.8964010282776</v>
      </c>
      <c r="F197">
        <v>9325.0106599799692</v>
      </c>
      <c r="G197" s="458" t="str">
        <f t="shared" si="3"/>
        <v/>
      </c>
      <c r="H197" s="459"/>
    </row>
    <row r="198" spans="1:8" x14ac:dyDescent="0.35">
      <c r="A198" t="s">
        <v>309</v>
      </c>
      <c r="B198" t="s">
        <v>697</v>
      </c>
      <c r="C198" t="s">
        <v>24</v>
      </c>
      <c r="D198" t="s">
        <v>212</v>
      </c>
      <c r="E198">
        <v>13.013120830244601</v>
      </c>
      <c r="F198">
        <v>105618.449533284</v>
      </c>
      <c r="G198" s="458" t="str">
        <f t="shared" si="3"/>
        <v/>
      </c>
      <c r="H198" s="459"/>
    </row>
    <row r="199" spans="1:8" x14ac:dyDescent="0.35">
      <c r="A199" t="s">
        <v>309</v>
      </c>
      <c r="B199" t="s">
        <v>697</v>
      </c>
      <c r="C199" t="s">
        <v>24</v>
      </c>
      <c r="D199" t="s">
        <v>212</v>
      </c>
      <c r="E199">
        <v>13.3763528539659</v>
      </c>
      <c r="F199">
        <v>2574.4261125271</v>
      </c>
      <c r="G199" s="458" t="str">
        <f t="shared" si="3"/>
        <v/>
      </c>
      <c r="H199" s="459"/>
    </row>
    <row r="200" spans="1:8" x14ac:dyDescent="0.35">
      <c r="A200" t="s">
        <v>309</v>
      </c>
      <c r="B200" t="s">
        <v>697</v>
      </c>
      <c r="C200" t="s">
        <v>24</v>
      </c>
      <c r="D200" t="s">
        <v>212</v>
      </c>
      <c r="E200">
        <v>14.2212784847588</v>
      </c>
      <c r="F200">
        <v>3939.1181521520898</v>
      </c>
      <c r="G200" s="458" t="str">
        <f t="shared" si="3"/>
        <v/>
      </c>
      <c r="H200" s="459"/>
    </row>
    <row r="201" spans="1:8" x14ac:dyDescent="0.35">
      <c r="A201" t="s">
        <v>309</v>
      </c>
      <c r="B201" t="s">
        <v>697</v>
      </c>
      <c r="C201" t="s">
        <v>24</v>
      </c>
      <c r="D201" t="s">
        <v>212</v>
      </c>
      <c r="E201">
        <v>14.801331754957101</v>
      </c>
      <c r="F201">
        <v>4093626.1608133502</v>
      </c>
      <c r="G201" s="458" t="str">
        <f t="shared" si="3"/>
        <v/>
      </c>
      <c r="H201" s="459"/>
    </row>
    <row r="202" spans="1:8" x14ac:dyDescent="0.35">
      <c r="A202" t="s">
        <v>309</v>
      </c>
      <c r="B202" t="s">
        <v>697</v>
      </c>
      <c r="C202" t="s">
        <v>24</v>
      </c>
      <c r="D202" t="s">
        <v>212</v>
      </c>
      <c r="E202">
        <v>14.9307216494845</v>
      </c>
      <c r="F202">
        <v>7141.6497240560402</v>
      </c>
      <c r="G202" s="458" t="str">
        <f t="shared" si="3"/>
        <v/>
      </c>
      <c r="H202" s="459"/>
    </row>
    <row r="203" spans="1:8" x14ac:dyDescent="0.35">
      <c r="A203" t="s">
        <v>309</v>
      </c>
      <c r="B203" t="s">
        <v>697</v>
      </c>
      <c r="C203" t="s">
        <v>24</v>
      </c>
      <c r="D203" t="s">
        <v>212</v>
      </c>
      <c r="E203">
        <v>15</v>
      </c>
      <c r="F203">
        <v>8306566.1469551502</v>
      </c>
      <c r="G203" s="458" t="str">
        <f t="shared" si="3"/>
        <v/>
      </c>
      <c r="H203" s="459"/>
    </row>
    <row r="204" spans="1:8" x14ac:dyDescent="0.35">
      <c r="A204" t="s">
        <v>309</v>
      </c>
      <c r="B204" t="s">
        <v>697</v>
      </c>
      <c r="C204" t="s">
        <v>24</v>
      </c>
      <c r="D204" t="s">
        <v>918</v>
      </c>
      <c r="E204">
        <v>6.9213732004429698</v>
      </c>
      <c r="F204">
        <v>178557.599520808</v>
      </c>
      <c r="G204" s="458" t="str">
        <f t="shared" si="3"/>
        <v/>
      </c>
      <c r="H204" s="459"/>
    </row>
    <row r="205" spans="1:8" x14ac:dyDescent="0.35">
      <c r="A205" t="s">
        <v>309</v>
      </c>
      <c r="B205" t="s">
        <v>697</v>
      </c>
      <c r="C205" t="s">
        <v>24</v>
      </c>
      <c r="D205" t="s">
        <v>918</v>
      </c>
      <c r="E205">
        <v>8.4033613445378208</v>
      </c>
      <c r="F205">
        <v>21982.496460309001</v>
      </c>
      <c r="G205" s="458" t="str">
        <f t="shared" si="3"/>
        <v/>
      </c>
      <c r="H205" s="459"/>
    </row>
    <row r="206" spans="1:8" x14ac:dyDescent="0.35">
      <c r="A206" t="s">
        <v>309</v>
      </c>
      <c r="B206" t="s">
        <v>697</v>
      </c>
      <c r="C206" t="s">
        <v>24</v>
      </c>
      <c r="D206" t="s">
        <v>918</v>
      </c>
      <c r="E206">
        <v>9.1058823529411796</v>
      </c>
      <c r="F206">
        <v>2173.92484365788</v>
      </c>
      <c r="G206" s="458" t="str">
        <f t="shared" si="3"/>
        <v/>
      </c>
      <c r="H206" s="459"/>
    </row>
    <row r="207" spans="1:8" x14ac:dyDescent="0.35">
      <c r="A207" t="s">
        <v>309</v>
      </c>
      <c r="B207" t="s">
        <v>697</v>
      </c>
      <c r="C207" t="s">
        <v>24</v>
      </c>
      <c r="D207" t="s">
        <v>918</v>
      </c>
      <c r="E207">
        <v>9.5079629189446209</v>
      </c>
      <c r="F207">
        <v>1901.3637019954499</v>
      </c>
      <c r="G207" s="458" t="str">
        <f t="shared" si="3"/>
        <v/>
      </c>
      <c r="H207" s="459"/>
    </row>
    <row r="208" spans="1:8" x14ac:dyDescent="0.35">
      <c r="A208" t="s">
        <v>309</v>
      </c>
      <c r="B208" t="s">
        <v>697</v>
      </c>
      <c r="C208" t="s">
        <v>24</v>
      </c>
      <c r="D208" t="s">
        <v>918</v>
      </c>
      <c r="E208">
        <v>11.008366358432401</v>
      </c>
      <c r="F208">
        <v>9698.7070364184001</v>
      </c>
      <c r="G208" s="458" t="str">
        <f t="shared" si="3"/>
        <v/>
      </c>
      <c r="H208" s="459"/>
    </row>
    <row r="209" spans="1:8" x14ac:dyDescent="0.35">
      <c r="A209" t="s">
        <v>309</v>
      </c>
      <c r="B209" t="s">
        <v>697</v>
      </c>
      <c r="C209" t="s">
        <v>24</v>
      </c>
      <c r="D209" t="s">
        <v>918</v>
      </c>
      <c r="E209">
        <v>11.074197120708799</v>
      </c>
      <c r="F209">
        <v>33552.6484823145</v>
      </c>
      <c r="G209" s="458" t="str">
        <f t="shared" si="3"/>
        <v/>
      </c>
      <c r="H209" s="459"/>
    </row>
    <row r="210" spans="1:8" x14ac:dyDescent="0.35">
      <c r="A210" t="s">
        <v>309</v>
      </c>
      <c r="B210" t="s">
        <v>697</v>
      </c>
      <c r="C210" t="s">
        <v>24</v>
      </c>
      <c r="D210" t="s">
        <v>918</v>
      </c>
      <c r="E210">
        <v>11.6468669927789</v>
      </c>
      <c r="F210">
        <v>7007.1552225674995</v>
      </c>
      <c r="G210" s="458" t="str">
        <f t="shared" si="3"/>
        <v/>
      </c>
      <c r="H210" s="459"/>
    </row>
    <row r="211" spans="1:8" x14ac:dyDescent="0.35">
      <c r="A211" t="s">
        <v>309</v>
      </c>
      <c r="B211" t="s">
        <v>697</v>
      </c>
      <c r="C211" t="s">
        <v>24</v>
      </c>
      <c r="D211" t="s">
        <v>918</v>
      </c>
      <c r="E211">
        <v>11.884953648680799</v>
      </c>
      <c r="F211">
        <v>284673.02689106797</v>
      </c>
      <c r="G211" s="458" t="str">
        <f t="shared" si="3"/>
        <v/>
      </c>
      <c r="H211" s="459"/>
    </row>
    <row r="212" spans="1:8" x14ac:dyDescent="0.35">
      <c r="A212" t="s">
        <v>309</v>
      </c>
      <c r="B212" t="s">
        <v>697</v>
      </c>
      <c r="C212" t="s">
        <v>24</v>
      </c>
      <c r="D212" t="s">
        <v>918</v>
      </c>
      <c r="E212">
        <v>11.928665785997399</v>
      </c>
      <c r="F212">
        <v>6444.3354999408002</v>
      </c>
      <c r="G212" s="458" t="str">
        <f t="shared" si="3"/>
        <v/>
      </c>
      <c r="H212" s="459"/>
    </row>
    <row r="213" spans="1:8" x14ac:dyDescent="0.35">
      <c r="A213" t="s">
        <v>309</v>
      </c>
      <c r="B213" t="s">
        <v>697</v>
      </c>
      <c r="C213" t="s">
        <v>24</v>
      </c>
      <c r="D213" t="s">
        <v>918</v>
      </c>
      <c r="E213">
        <v>12.6205450733753</v>
      </c>
      <c r="F213">
        <v>7509.8807380327498</v>
      </c>
      <c r="G213" s="458" t="str">
        <f t="shared" si="3"/>
        <v/>
      </c>
      <c r="H213" s="459"/>
    </row>
    <row r="214" spans="1:8" x14ac:dyDescent="0.35">
      <c r="A214" t="s">
        <v>309</v>
      </c>
      <c r="B214" t="s">
        <v>697</v>
      </c>
      <c r="C214" t="s">
        <v>24</v>
      </c>
      <c r="D214" t="s">
        <v>918</v>
      </c>
      <c r="E214">
        <v>12.8785357737105</v>
      </c>
      <c r="F214">
        <v>123726.190349381</v>
      </c>
      <c r="G214" s="458" t="str">
        <f t="shared" si="3"/>
        <v/>
      </c>
      <c r="H214" s="459"/>
    </row>
    <row r="215" spans="1:8" x14ac:dyDescent="0.35">
      <c r="A215" t="s">
        <v>309</v>
      </c>
      <c r="B215" t="s">
        <v>697</v>
      </c>
      <c r="C215" t="s">
        <v>24</v>
      </c>
      <c r="D215" t="s">
        <v>918</v>
      </c>
      <c r="E215">
        <v>12.9533678756477</v>
      </c>
      <c r="F215">
        <v>2733.531210564</v>
      </c>
      <c r="G215" s="458" t="str">
        <f t="shared" si="3"/>
        <v/>
      </c>
      <c r="H215" s="459"/>
    </row>
    <row r="216" spans="1:8" x14ac:dyDescent="0.35">
      <c r="A216" t="s">
        <v>309</v>
      </c>
      <c r="B216" t="s">
        <v>697</v>
      </c>
      <c r="C216" t="s">
        <v>24</v>
      </c>
      <c r="D216" t="s">
        <v>918</v>
      </c>
      <c r="E216">
        <v>13.698630136986299</v>
      </c>
      <c r="F216">
        <v>13033.1074797</v>
      </c>
      <c r="G216" s="458" t="str">
        <f t="shared" si="3"/>
        <v/>
      </c>
      <c r="H216" s="459"/>
    </row>
    <row r="217" spans="1:8" x14ac:dyDescent="0.35">
      <c r="A217" t="s">
        <v>309</v>
      </c>
      <c r="B217" t="s">
        <v>697</v>
      </c>
      <c r="C217" t="s">
        <v>24</v>
      </c>
      <c r="D217" t="s">
        <v>918</v>
      </c>
      <c r="E217">
        <v>13.8427464008859</v>
      </c>
      <c r="F217">
        <v>3496531.2878966201</v>
      </c>
      <c r="G217" s="458" t="str">
        <f t="shared" si="3"/>
        <v/>
      </c>
      <c r="H217" s="459"/>
    </row>
    <row r="218" spans="1:8" x14ac:dyDescent="0.35">
      <c r="A218" t="s">
        <v>309</v>
      </c>
      <c r="B218" t="s">
        <v>697</v>
      </c>
      <c r="C218" t="s">
        <v>24</v>
      </c>
      <c r="D218" t="s">
        <v>918</v>
      </c>
      <c r="E218">
        <v>14.843835616438399</v>
      </c>
      <c r="F218">
        <v>34428.9159218813</v>
      </c>
      <c r="G218" s="458" t="str">
        <f t="shared" si="3"/>
        <v/>
      </c>
      <c r="H218" s="459"/>
    </row>
    <row r="219" spans="1:8" x14ac:dyDescent="0.35">
      <c r="A219" t="s">
        <v>309</v>
      </c>
      <c r="B219" t="s">
        <v>697</v>
      </c>
      <c r="C219" t="s">
        <v>24</v>
      </c>
      <c r="D219" t="s">
        <v>918</v>
      </c>
      <c r="E219">
        <v>15</v>
      </c>
      <c r="F219">
        <v>6747824.70231192</v>
      </c>
      <c r="G219" s="458" t="str">
        <f t="shared" si="3"/>
        <v/>
      </c>
      <c r="H219" s="459"/>
    </row>
    <row r="220" spans="1:8" x14ac:dyDescent="0.35">
      <c r="A220" t="s">
        <v>309</v>
      </c>
      <c r="B220" t="s">
        <v>697</v>
      </c>
      <c r="C220" t="s">
        <v>24</v>
      </c>
      <c r="D220" t="s">
        <v>569</v>
      </c>
      <c r="E220">
        <v>2.7458175930922799</v>
      </c>
      <c r="F220">
        <v>575976.48989585601</v>
      </c>
      <c r="G220" s="458" t="str">
        <f t="shared" si="3"/>
        <v/>
      </c>
      <c r="H220" s="459"/>
    </row>
    <row r="221" spans="1:8" x14ac:dyDescent="0.35">
      <c r="A221" t="s">
        <v>309</v>
      </c>
      <c r="B221" t="s">
        <v>697</v>
      </c>
      <c r="C221" t="s">
        <v>24</v>
      </c>
      <c r="D221" t="s">
        <v>569</v>
      </c>
      <c r="E221">
        <v>3.51168906717729</v>
      </c>
      <c r="F221">
        <v>65963.331817189595</v>
      </c>
      <c r="G221" s="458" t="str">
        <f t="shared" si="3"/>
        <v/>
      </c>
      <c r="H221" s="459"/>
    </row>
    <row r="222" spans="1:8" x14ac:dyDescent="0.35">
      <c r="A222" t="s">
        <v>309</v>
      </c>
      <c r="B222" t="s">
        <v>697</v>
      </c>
      <c r="C222" t="s">
        <v>24</v>
      </c>
      <c r="D222" t="s">
        <v>569</v>
      </c>
      <c r="E222">
        <v>3.69940825367518</v>
      </c>
      <c r="F222">
        <v>140363.25764601701</v>
      </c>
      <c r="G222" s="458" t="str">
        <f t="shared" si="3"/>
        <v/>
      </c>
      <c r="H222" s="459"/>
    </row>
    <row r="223" spans="1:8" x14ac:dyDescent="0.35">
      <c r="A223" t="s">
        <v>309</v>
      </c>
      <c r="B223" t="s">
        <v>697</v>
      </c>
      <c r="C223" t="s">
        <v>24</v>
      </c>
      <c r="D223" t="s">
        <v>569</v>
      </c>
      <c r="E223">
        <v>3.7694057305103099</v>
      </c>
      <c r="F223">
        <v>292675.22307251301</v>
      </c>
      <c r="G223" s="458" t="str">
        <f t="shared" si="3"/>
        <v/>
      </c>
      <c r="H223" s="459"/>
    </row>
    <row r="224" spans="1:8" x14ac:dyDescent="0.35">
      <c r="A224" t="s">
        <v>309</v>
      </c>
      <c r="B224" t="s">
        <v>697</v>
      </c>
      <c r="C224" t="s">
        <v>24</v>
      </c>
      <c r="D224" t="s">
        <v>569</v>
      </c>
      <c r="E224">
        <v>3.8695058823529398</v>
      </c>
      <c r="F224">
        <v>404604.31199360703</v>
      </c>
      <c r="G224" s="458" t="str">
        <f t="shared" si="3"/>
        <v/>
      </c>
      <c r="H224" s="459"/>
    </row>
    <row r="225" spans="1:8" x14ac:dyDescent="0.35">
      <c r="A225" t="s">
        <v>309</v>
      </c>
      <c r="B225" t="s">
        <v>697</v>
      </c>
      <c r="C225" t="s">
        <v>24</v>
      </c>
      <c r="D225" t="s">
        <v>569</v>
      </c>
      <c r="E225">
        <v>4.3449967996586301</v>
      </c>
      <c r="F225">
        <v>11570990.7213978</v>
      </c>
      <c r="G225" s="458" t="str">
        <f t="shared" si="3"/>
        <v/>
      </c>
      <c r="H225" s="459"/>
    </row>
    <row r="226" spans="1:8" x14ac:dyDescent="0.35">
      <c r="A226" t="s">
        <v>309</v>
      </c>
      <c r="B226" t="s">
        <v>697</v>
      </c>
      <c r="C226" t="s">
        <v>24</v>
      </c>
      <c r="D226" t="s">
        <v>569</v>
      </c>
      <c r="E226">
        <v>4.4176470588235297</v>
      </c>
      <c r="F226">
        <v>6899387.3778117001</v>
      </c>
      <c r="G226" s="458" t="str">
        <f t="shared" si="3"/>
        <v/>
      </c>
      <c r="H226" s="459"/>
    </row>
    <row r="227" spans="1:8" x14ac:dyDescent="0.35">
      <c r="A227" t="s">
        <v>309</v>
      </c>
      <c r="B227" t="s">
        <v>697</v>
      </c>
      <c r="C227" t="s">
        <v>24</v>
      </c>
      <c r="D227" t="s">
        <v>569</v>
      </c>
      <c r="E227">
        <v>4.4277717306795203</v>
      </c>
      <c r="F227">
        <v>93532.699994861599</v>
      </c>
      <c r="G227" s="458" t="str">
        <f t="shared" si="3"/>
        <v/>
      </c>
      <c r="H227" s="459"/>
    </row>
    <row r="228" spans="1:8" x14ac:dyDescent="0.35">
      <c r="A228" t="s">
        <v>309</v>
      </c>
      <c r="B228" t="s">
        <v>697</v>
      </c>
      <c r="C228" t="s">
        <v>24</v>
      </c>
      <c r="D228" t="s">
        <v>569</v>
      </c>
      <c r="E228">
        <v>4.6152796125055104</v>
      </c>
      <c r="F228">
        <v>136262.59168509199</v>
      </c>
      <c r="G228" s="458" t="str">
        <f t="shared" si="3"/>
        <v/>
      </c>
      <c r="H228" s="459"/>
    </row>
    <row r="229" spans="1:8" x14ac:dyDescent="0.35">
      <c r="A229" t="s">
        <v>309</v>
      </c>
      <c r="B229" t="s">
        <v>697</v>
      </c>
      <c r="C229" t="s">
        <v>24</v>
      </c>
      <c r="D229" t="s">
        <v>569</v>
      </c>
      <c r="E229">
        <v>4.8655718611693501</v>
      </c>
      <c r="F229">
        <v>4686.0646888276196</v>
      </c>
      <c r="G229" s="458" t="str">
        <f t="shared" si="3"/>
        <v/>
      </c>
      <c r="H229" s="459"/>
    </row>
    <row r="230" spans="1:8" x14ac:dyDescent="0.35">
      <c r="A230" t="s">
        <v>309</v>
      </c>
      <c r="B230" t="s">
        <v>697</v>
      </c>
      <c r="C230" t="s">
        <v>24</v>
      </c>
      <c r="D230" t="s">
        <v>569</v>
      </c>
      <c r="E230">
        <v>4.9760369881109696</v>
      </c>
      <c r="F230">
        <v>3966.1636281139699</v>
      </c>
      <c r="G230" s="458" t="str">
        <f t="shared" si="3"/>
        <v/>
      </c>
      <c r="H230" s="459"/>
    </row>
    <row r="231" spans="1:8" x14ac:dyDescent="0.35">
      <c r="A231" t="s">
        <v>309</v>
      </c>
      <c r="B231" t="s">
        <v>697</v>
      </c>
      <c r="C231" t="s">
        <v>24</v>
      </c>
      <c r="D231" t="s">
        <v>569</v>
      </c>
      <c r="E231">
        <v>5.0355920520986803</v>
      </c>
      <c r="F231">
        <v>883123.91425323102</v>
      </c>
      <c r="G231" s="458" t="str">
        <f t="shared" si="3"/>
        <v/>
      </c>
      <c r="H231" s="459"/>
    </row>
    <row r="232" spans="1:8" x14ac:dyDescent="0.35">
      <c r="A232" t="s">
        <v>309</v>
      </c>
      <c r="B232" t="s">
        <v>697</v>
      </c>
      <c r="C232" t="s">
        <v>24</v>
      </c>
      <c r="D232" t="s">
        <v>569</v>
      </c>
      <c r="E232">
        <v>5.2472536687630997</v>
      </c>
      <c r="F232">
        <v>6348.7498636042401</v>
      </c>
      <c r="G232" s="458" t="str">
        <f t="shared" si="3"/>
        <v/>
      </c>
      <c r="H232" s="459"/>
    </row>
    <row r="233" spans="1:8" x14ac:dyDescent="0.35">
      <c r="A233" t="s">
        <v>309</v>
      </c>
      <c r="B233" t="s">
        <v>697</v>
      </c>
      <c r="C233" t="s">
        <v>24</v>
      </c>
      <c r="D233" t="s">
        <v>569</v>
      </c>
      <c r="E233">
        <v>5.2837472453620498</v>
      </c>
      <c r="F233">
        <v>6804.7867395228704</v>
      </c>
      <c r="G233" s="458" t="str">
        <f t="shared" si="3"/>
        <v/>
      </c>
      <c r="H233" s="459"/>
    </row>
    <row r="234" spans="1:8" x14ac:dyDescent="0.35">
      <c r="A234" t="s">
        <v>309</v>
      </c>
      <c r="B234" t="s">
        <v>697</v>
      </c>
      <c r="C234" t="s">
        <v>24</v>
      </c>
      <c r="D234" t="s">
        <v>569</v>
      </c>
      <c r="E234">
        <v>5.2969406485824999</v>
      </c>
      <c r="F234">
        <v>220589.134655184</v>
      </c>
      <c r="G234" s="458" t="str">
        <f t="shared" si="3"/>
        <v/>
      </c>
      <c r="H234" s="459"/>
    </row>
    <row r="235" spans="1:8" x14ac:dyDescent="0.35">
      <c r="A235" t="s">
        <v>309</v>
      </c>
      <c r="B235" t="s">
        <v>697</v>
      </c>
      <c r="C235" t="s">
        <v>24</v>
      </c>
      <c r="D235" t="s">
        <v>569</v>
      </c>
      <c r="E235">
        <v>5.34838602329451</v>
      </c>
      <c r="F235">
        <v>99811.290326378905</v>
      </c>
      <c r="G235" s="458" t="str">
        <f t="shared" si="3"/>
        <v/>
      </c>
      <c r="H235" s="459"/>
    </row>
    <row r="236" spans="1:8" x14ac:dyDescent="0.35">
      <c r="A236" t="s">
        <v>309</v>
      </c>
      <c r="B236" t="s">
        <v>697</v>
      </c>
      <c r="C236" t="s">
        <v>24</v>
      </c>
      <c r="D236" t="s">
        <v>569</v>
      </c>
      <c r="E236">
        <v>5.6940995156318799</v>
      </c>
      <c r="F236">
        <v>2744927.2627457702</v>
      </c>
      <c r="G236" s="458" t="str">
        <f t="shared" si="3"/>
        <v/>
      </c>
      <c r="H236" s="459"/>
    </row>
    <row r="237" spans="1:8" x14ac:dyDescent="0.35">
      <c r="A237" t="s">
        <v>309</v>
      </c>
      <c r="B237" t="s">
        <v>697</v>
      </c>
      <c r="C237" t="s">
        <v>24</v>
      </c>
      <c r="D237" t="s">
        <v>569</v>
      </c>
      <c r="E237">
        <v>5.7263565891472901</v>
      </c>
      <c r="F237">
        <v>267244.487127534</v>
      </c>
      <c r="G237" s="458" t="str">
        <f t="shared" si="3"/>
        <v/>
      </c>
      <c r="H237" s="459"/>
    </row>
    <row r="238" spans="1:8" x14ac:dyDescent="0.35">
      <c r="A238" t="s">
        <v>309</v>
      </c>
      <c r="B238" t="s">
        <v>697</v>
      </c>
      <c r="C238" t="s">
        <v>24</v>
      </c>
      <c r="D238" t="s">
        <v>569</v>
      </c>
      <c r="E238">
        <v>5.8667090078552198</v>
      </c>
      <c r="F238">
        <v>49986.807783260003</v>
      </c>
      <c r="G238" s="458" t="str">
        <f t="shared" si="3"/>
        <v/>
      </c>
      <c r="H238" s="459"/>
    </row>
    <row r="239" spans="1:8" x14ac:dyDescent="0.35">
      <c r="A239" t="s">
        <v>309</v>
      </c>
      <c r="B239" t="s">
        <v>697</v>
      </c>
      <c r="C239" t="s">
        <v>24</v>
      </c>
      <c r="D239" t="s">
        <v>569</v>
      </c>
      <c r="E239">
        <v>5.9552911816003302</v>
      </c>
      <c r="F239">
        <v>271852.32329244702</v>
      </c>
      <c r="G239" s="458" t="str">
        <f t="shared" si="3"/>
        <v/>
      </c>
      <c r="H239" s="459"/>
    </row>
    <row r="240" spans="1:8" x14ac:dyDescent="0.35">
      <c r="A240" t="s">
        <v>309</v>
      </c>
      <c r="B240" t="s">
        <v>697</v>
      </c>
      <c r="C240" t="s">
        <v>24</v>
      </c>
      <c r="D240" t="s">
        <v>569</v>
      </c>
      <c r="E240">
        <v>6.0069648264616804</v>
      </c>
      <c r="F240">
        <v>589052.56313765002</v>
      </c>
      <c r="G240" s="458" t="str">
        <f t="shared" si="3"/>
        <v/>
      </c>
      <c r="H240" s="459"/>
    </row>
    <row r="241" spans="1:8" x14ac:dyDescent="0.35">
      <c r="A241" t="s">
        <v>309</v>
      </c>
      <c r="B241" t="s">
        <v>697</v>
      </c>
      <c r="C241" t="s">
        <v>24</v>
      </c>
      <c r="D241" t="s">
        <v>569</v>
      </c>
      <c r="E241">
        <v>6.1187835616438404</v>
      </c>
      <c r="F241">
        <v>1209.3190372716199</v>
      </c>
      <c r="G241" s="458" t="str">
        <f t="shared" si="3"/>
        <v/>
      </c>
      <c r="H241" s="459"/>
    </row>
    <row r="242" spans="1:8" x14ac:dyDescent="0.35">
      <c r="A242" t="s">
        <v>309</v>
      </c>
      <c r="B242" t="s">
        <v>697</v>
      </c>
      <c r="C242" t="s">
        <v>24</v>
      </c>
      <c r="D242" t="s">
        <v>569</v>
      </c>
      <c r="E242">
        <v>6.12362728785358</v>
      </c>
      <c r="F242">
        <v>3073055.3572674799</v>
      </c>
      <c r="G242" s="458" t="str">
        <f t="shared" si="3"/>
        <v/>
      </c>
      <c r="H242" s="459"/>
    </row>
    <row r="243" spans="1:8" x14ac:dyDescent="0.35">
      <c r="A243" t="s">
        <v>309</v>
      </c>
      <c r="B243" t="s">
        <v>697</v>
      </c>
      <c r="C243" t="s">
        <v>24</v>
      </c>
      <c r="D243" t="s">
        <v>569</v>
      </c>
      <c r="E243">
        <v>6.18</v>
      </c>
      <c r="F243">
        <v>2664500.03665268</v>
      </c>
      <c r="G243" s="458" t="str">
        <f t="shared" si="3"/>
        <v/>
      </c>
      <c r="H243" s="459"/>
    </row>
    <row r="244" spans="1:8" x14ac:dyDescent="0.35">
      <c r="A244" t="s">
        <v>309</v>
      </c>
      <c r="B244" t="s">
        <v>697</v>
      </c>
      <c r="C244" t="s">
        <v>24</v>
      </c>
      <c r="D244" t="s">
        <v>569</v>
      </c>
      <c r="E244">
        <v>6.59237589840839</v>
      </c>
      <c r="F244">
        <v>91686.993608441306</v>
      </c>
      <c r="G244" s="458" t="str">
        <f t="shared" si="3"/>
        <v/>
      </c>
      <c r="H244" s="459"/>
    </row>
    <row r="245" spans="1:8" x14ac:dyDescent="0.35">
      <c r="A245" t="s">
        <v>309</v>
      </c>
      <c r="B245" t="s">
        <v>697</v>
      </c>
      <c r="C245" t="s">
        <v>24</v>
      </c>
      <c r="D245" t="s">
        <v>569</v>
      </c>
      <c r="E245">
        <v>6.6471502590673603</v>
      </c>
      <c r="F245">
        <v>11918.275755971999</v>
      </c>
      <c r="G245" s="458" t="str">
        <f t="shared" si="3"/>
        <v/>
      </c>
      <c r="H245" s="459"/>
    </row>
    <row r="246" spans="1:8" x14ac:dyDescent="0.35">
      <c r="A246" t="s">
        <v>309</v>
      </c>
      <c r="B246" t="s">
        <v>697</v>
      </c>
      <c r="C246" t="s">
        <v>24</v>
      </c>
      <c r="D246" t="s">
        <v>569</v>
      </c>
      <c r="E246">
        <v>6.8882352941176501</v>
      </c>
      <c r="F246">
        <v>7414.0646873967899</v>
      </c>
      <c r="G246" s="458" t="str">
        <f t="shared" si="3"/>
        <v/>
      </c>
      <c r="H246" s="459"/>
    </row>
    <row r="247" spans="1:8" x14ac:dyDescent="0.35">
      <c r="A247" t="s">
        <v>309</v>
      </c>
      <c r="B247" t="s">
        <v>697</v>
      </c>
      <c r="C247" t="s">
        <v>24</v>
      </c>
      <c r="D247" t="s">
        <v>569</v>
      </c>
      <c r="E247">
        <v>7.0829457364341097</v>
      </c>
      <c r="F247">
        <v>93133550.423760504</v>
      </c>
      <c r="G247" s="458" t="str">
        <f t="shared" si="3"/>
        <v/>
      </c>
      <c r="H247" s="459"/>
    </row>
    <row r="248" spans="1:8" x14ac:dyDescent="0.35">
      <c r="A248" t="s">
        <v>309</v>
      </c>
      <c r="B248" t="s">
        <v>697</v>
      </c>
      <c r="C248" t="s">
        <v>24</v>
      </c>
      <c r="D248" t="s">
        <v>569</v>
      </c>
      <c r="E248">
        <v>7.1777720207253903</v>
      </c>
      <c r="F248">
        <v>275328.98665071599</v>
      </c>
      <c r="G248" s="458" t="str">
        <f t="shared" si="3"/>
        <v/>
      </c>
      <c r="H248" s="459"/>
    </row>
    <row r="249" spans="1:8" x14ac:dyDescent="0.35">
      <c r="A249" t="s">
        <v>309</v>
      </c>
      <c r="B249" t="s">
        <v>697</v>
      </c>
      <c r="C249" t="s">
        <v>24</v>
      </c>
      <c r="D249" t="s">
        <v>569</v>
      </c>
      <c r="E249">
        <v>7.2157392728123302</v>
      </c>
      <c r="F249">
        <v>2462.1459484276402</v>
      </c>
      <c r="G249" s="458" t="str">
        <f t="shared" si="3"/>
        <v/>
      </c>
      <c r="H249" s="459"/>
    </row>
    <row r="250" spans="1:8" x14ac:dyDescent="0.35">
      <c r="A250" t="s">
        <v>309</v>
      </c>
      <c r="B250" t="s">
        <v>697</v>
      </c>
      <c r="C250" t="s">
        <v>24</v>
      </c>
      <c r="D250" t="s">
        <v>569</v>
      </c>
      <c r="E250">
        <v>7.5363066439523001</v>
      </c>
      <c r="F250">
        <v>255.578844676915</v>
      </c>
      <c r="G250" s="458" t="str">
        <f t="shared" si="3"/>
        <v/>
      </c>
      <c r="H250" s="459"/>
    </row>
    <row r="251" spans="1:8" x14ac:dyDescent="0.35">
      <c r="A251" t="s">
        <v>309</v>
      </c>
      <c r="B251" t="s">
        <v>697</v>
      </c>
      <c r="C251" t="s">
        <v>24</v>
      </c>
      <c r="D251" t="s">
        <v>569</v>
      </c>
      <c r="E251">
        <v>8.2339378238342</v>
      </c>
      <c r="F251">
        <v>5989816.8284786399</v>
      </c>
      <c r="G251" s="458" t="str">
        <f t="shared" si="3"/>
        <v/>
      </c>
      <c r="H251" s="459"/>
    </row>
    <row r="252" spans="1:8" x14ac:dyDescent="0.35">
      <c r="A252" t="s">
        <v>309</v>
      </c>
      <c r="B252" t="s">
        <v>697</v>
      </c>
      <c r="C252" t="s">
        <v>24</v>
      </c>
      <c r="D252" t="s">
        <v>569</v>
      </c>
      <c r="E252">
        <v>8.3785697984024399</v>
      </c>
      <c r="F252">
        <v>924.47316396368501</v>
      </c>
      <c r="G252" s="458" t="str">
        <f t="shared" si="3"/>
        <v/>
      </c>
      <c r="H252" s="459"/>
    </row>
    <row r="253" spans="1:8" x14ac:dyDescent="0.35">
      <c r="A253" t="s">
        <v>309</v>
      </c>
      <c r="B253" t="s">
        <v>697</v>
      </c>
      <c r="C253" t="s">
        <v>24</v>
      </c>
      <c r="D253" t="s">
        <v>569</v>
      </c>
      <c r="E253">
        <v>8.4395348837209294</v>
      </c>
      <c r="F253">
        <v>15994.682521348701</v>
      </c>
      <c r="G253" s="458" t="str">
        <f t="shared" si="3"/>
        <v/>
      </c>
      <c r="H253" s="459"/>
    </row>
    <row r="254" spans="1:8" x14ac:dyDescent="0.35">
      <c r="A254" t="s">
        <v>309</v>
      </c>
      <c r="B254" t="s">
        <v>697</v>
      </c>
      <c r="C254" t="s">
        <v>24</v>
      </c>
      <c r="D254" t="s">
        <v>569</v>
      </c>
      <c r="E254">
        <v>8.5065533230293706</v>
      </c>
      <c r="F254">
        <v>42561.4003272349</v>
      </c>
      <c r="G254" s="458" t="str">
        <f t="shared" si="3"/>
        <v/>
      </c>
      <c r="H254" s="459"/>
    </row>
    <row r="255" spans="1:8" x14ac:dyDescent="0.35">
      <c r="A255" t="s">
        <v>309</v>
      </c>
      <c r="B255" t="s">
        <v>697</v>
      </c>
      <c r="C255" t="s">
        <v>24</v>
      </c>
      <c r="D255" t="s">
        <v>569</v>
      </c>
      <c r="E255">
        <v>8.5352941176470605</v>
      </c>
      <c r="F255">
        <v>52328.134670737098</v>
      </c>
      <c r="G255" s="458" t="str">
        <f t="shared" si="3"/>
        <v/>
      </c>
      <c r="H255" s="459"/>
    </row>
    <row r="256" spans="1:8" x14ac:dyDescent="0.35">
      <c r="A256" t="s">
        <v>309</v>
      </c>
      <c r="B256" t="s">
        <v>697</v>
      </c>
      <c r="C256" t="s">
        <v>24</v>
      </c>
      <c r="D256" t="s">
        <v>569</v>
      </c>
      <c r="E256">
        <v>8.6475298126064803</v>
      </c>
      <c r="F256">
        <v>1020552.94959124</v>
      </c>
      <c r="G256" s="458" t="str">
        <f t="shared" si="3"/>
        <v/>
      </c>
      <c r="H256" s="459"/>
    </row>
    <row r="257" spans="1:8" x14ac:dyDescent="0.35">
      <c r="A257" t="s">
        <v>309</v>
      </c>
      <c r="B257" t="s">
        <v>697</v>
      </c>
      <c r="C257" t="s">
        <v>24</v>
      </c>
      <c r="D257" t="s">
        <v>569</v>
      </c>
      <c r="E257">
        <v>8.9305592250110095</v>
      </c>
      <c r="F257">
        <v>9918.7545579179696</v>
      </c>
      <c r="G257" s="458" t="str">
        <f t="shared" si="3"/>
        <v/>
      </c>
      <c r="H257" s="459"/>
    </row>
    <row r="258" spans="1:8" x14ac:dyDescent="0.35">
      <c r="A258" t="s">
        <v>309</v>
      </c>
      <c r="B258" t="s">
        <v>697</v>
      </c>
      <c r="C258" t="s">
        <v>24</v>
      </c>
      <c r="D258" t="s">
        <v>569</v>
      </c>
      <c r="E258">
        <v>9.1093639731827807</v>
      </c>
      <c r="F258">
        <v>94999.289112608501</v>
      </c>
      <c r="G258" s="458" t="str">
        <f t="shared" ref="G258:G321" si="4">IF(AND(A258=A257, B258=B257),"",SUMPRODUCT(--(A:A= A258),--(B:B=B258),E:E,F:F)/SUMIFS(F:F,A:A, A258,B:B, B258))</f>
        <v/>
      </c>
      <c r="H258" s="459"/>
    </row>
    <row r="259" spans="1:8" x14ac:dyDescent="0.35">
      <c r="A259" t="s">
        <v>309</v>
      </c>
      <c r="B259" t="s">
        <v>697</v>
      </c>
      <c r="C259" t="s">
        <v>24</v>
      </c>
      <c r="D259" t="s">
        <v>569</v>
      </c>
      <c r="E259">
        <v>9.4270133218736607</v>
      </c>
      <c r="F259">
        <v>3529.6775689638498</v>
      </c>
      <c r="G259" s="458" t="str">
        <f t="shared" si="4"/>
        <v/>
      </c>
      <c r="H259" s="459"/>
    </row>
    <row r="260" spans="1:8" x14ac:dyDescent="0.35">
      <c r="A260" t="s">
        <v>309</v>
      </c>
      <c r="B260" t="s">
        <v>697</v>
      </c>
      <c r="C260" t="s">
        <v>24</v>
      </c>
      <c r="D260" t="s">
        <v>569</v>
      </c>
      <c r="E260">
        <v>9.6178036605657304</v>
      </c>
      <c r="F260">
        <v>85514.541651088206</v>
      </c>
      <c r="G260" s="458" t="str">
        <f t="shared" si="4"/>
        <v/>
      </c>
      <c r="H260" s="459"/>
    </row>
    <row r="261" spans="1:8" x14ac:dyDescent="0.35">
      <c r="A261" t="s">
        <v>309</v>
      </c>
      <c r="B261" t="s">
        <v>697</v>
      </c>
      <c r="C261" t="s">
        <v>24</v>
      </c>
      <c r="D261" t="s">
        <v>569</v>
      </c>
      <c r="E261">
        <v>9.6191327500950994</v>
      </c>
      <c r="F261">
        <v>117739.161977636</v>
      </c>
      <c r="G261" s="458" t="str">
        <f t="shared" si="4"/>
        <v/>
      </c>
      <c r="H261" s="459"/>
    </row>
    <row r="262" spans="1:8" x14ac:dyDescent="0.35">
      <c r="A262" t="s">
        <v>309</v>
      </c>
      <c r="B262" t="s">
        <v>697</v>
      </c>
      <c r="C262" t="s">
        <v>24</v>
      </c>
      <c r="D262" t="s">
        <v>569</v>
      </c>
      <c r="E262">
        <v>9.6520739762219296</v>
      </c>
      <c r="F262">
        <v>103146.666075435</v>
      </c>
      <c r="G262" s="458" t="str">
        <f t="shared" si="4"/>
        <v/>
      </c>
      <c r="H262" s="459"/>
    </row>
    <row r="263" spans="1:8" x14ac:dyDescent="0.35">
      <c r="A263" t="s">
        <v>309</v>
      </c>
      <c r="B263" t="s">
        <v>697</v>
      </c>
      <c r="C263" t="s">
        <v>24</v>
      </c>
      <c r="D263" t="s">
        <v>569</v>
      </c>
      <c r="E263">
        <v>9.7667697063369392</v>
      </c>
      <c r="F263">
        <v>459363.65858463198</v>
      </c>
      <c r="G263" s="458" t="str">
        <f t="shared" si="4"/>
        <v/>
      </c>
      <c r="H263" s="459"/>
    </row>
    <row r="264" spans="1:8" x14ac:dyDescent="0.35">
      <c r="A264" t="s">
        <v>309</v>
      </c>
      <c r="B264" t="s">
        <v>697</v>
      </c>
      <c r="C264" t="s">
        <v>24</v>
      </c>
      <c r="D264" t="s">
        <v>569</v>
      </c>
      <c r="E264">
        <v>9.79612403100775</v>
      </c>
      <c r="F264">
        <v>2259.7027576457299</v>
      </c>
      <c r="G264" s="458" t="str">
        <f t="shared" si="4"/>
        <v/>
      </c>
      <c r="H264" s="459"/>
    </row>
    <row r="265" spans="1:8" x14ac:dyDescent="0.35">
      <c r="A265" t="s">
        <v>309</v>
      </c>
      <c r="B265" t="s">
        <v>697</v>
      </c>
      <c r="C265" t="s">
        <v>24</v>
      </c>
      <c r="D265" t="s">
        <v>569</v>
      </c>
      <c r="E265">
        <v>10.194507337526201</v>
      </c>
      <c r="F265">
        <v>12168.147975322399</v>
      </c>
      <c r="G265" s="458" t="str">
        <f t="shared" si="4"/>
        <v/>
      </c>
      <c r="H265" s="459"/>
    </row>
    <row r="266" spans="1:8" x14ac:dyDescent="0.35">
      <c r="A266" t="s">
        <v>309</v>
      </c>
      <c r="B266" t="s">
        <v>697</v>
      </c>
      <c r="C266" t="s">
        <v>24</v>
      </c>
      <c r="D266" t="s">
        <v>569</v>
      </c>
      <c r="E266">
        <v>10.3276487252125</v>
      </c>
      <c r="F266">
        <v>2349.4987481727799</v>
      </c>
      <c r="G266" s="458" t="str">
        <f t="shared" si="4"/>
        <v/>
      </c>
      <c r="H266" s="459"/>
    </row>
    <row r="267" spans="1:8" x14ac:dyDescent="0.35">
      <c r="A267" t="s">
        <v>309</v>
      </c>
      <c r="B267" t="s">
        <v>697</v>
      </c>
      <c r="C267" t="s">
        <v>24</v>
      </c>
      <c r="D267" t="s">
        <v>569</v>
      </c>
      <c r="E267">
        <v>10.396772046589</v>
      </c>
      <c r="F267">
        <v>14287.2565406908</v>
      </c>
      <c r="G267" s="458" t="str">
        <f t="shared" si="4"/>
        <v/>
      </c>
      <c r="H267" s="459"/>
    </row>
    <row r="268" spans="1:8" x14ac:dyDescent="0.35">
      <c r="A268" t="s">
        <v>309</v>
      </c>
      <c r="B268" t="s">
        <v>697</v>
      </c>
      <c r="C268" t="s">
        <v>24</v>
      </c>
      <c r="D268" t="s">
        <v>569</v>
      </c>
      <c r="E268">
        <v>10.8285775676837</v>
      </c>
      <c r="F268">
        <v>434408.664388231</v>
      </c>
      <c r="G268" s="458" t="str">
        <f t="shared" si="4"/>
        <v/>
      </c>
      <c r="H268" s="459"/>
    </row>
    <row r="269" spans="1:8" x14ac:dyDescent="0.35">
      <c r="A269" t="s">
        <v>309</v>
      </c>
      <c r="B269" t="s">
        <v>697</v>
      </c>
      <c r="C269" t="s">
        <v>24</v>
      </c>
      <c r="D269" t="s">
        <v>569</v>
      </c>
      <c r="E269">
        <v>11.0881990312638</v>
      </c>
      <c r="F269">
        <v>26809.6814213822</v>
      </c>
      <c r="G269" s="458" t="str">
        <f t="shared" si="4"/>
        <v/>
      </c>
      <c r="H269" s="459"/>
    </row>
    <row r="270" spans="1:8" x14ac:dyDescent="0.35">
      <c r="A270" t="s">
        <v>309</v>
      </c>
      <c r="B270" t="s">
        <v>697</v>
      </c>
      <c r="C270" t="s">
        <v>24</v>
      </c>
      <c r="D270" t="s">
        <v>569</v>
      </c>
      <c r="E270">
        <v>11.152713178294601</v>
      </c>
      <c r="F270">
        <v>852677.70363454998</v>
      </c>
      <c r="G270" s="458" t="str">
        <f t="shared" si="4"/>
        <v/>
      </c>
      <c r="H270" s="459"/>
    </row>
    <row r="271" spans="1:8" x14ac:dyDescent="0.35">
      <c r="A271" t="s">
        <v>309</v>
      </c>
      <c r="B271" t="s">
        <v>697</v>
      </c>
      <c r="C271" t="s">
        <v>24</v>
      </c>
      <c r="D271" t="s">
        <v>569</v>
      </c>
      <c r="E271">
        <v>11.713929652923399</v>
      </c>
      <c r="F271">
        <v>166.61563338053799</v>
      </c>
      <c r="G271" s="458" t="str">
        <f t="shared" si="4"/>
        <v/>
      </c>
      <c r="H271" s="459"/>
    </row>
    <row r="272" spans="1:8" x14ac:dyDescent="0.35">
      <c r="A272" t="s">
        <v>309</v>
      </c>
      <c r="B272" t="s">
        <v>697</v>
      </c>
      <c r="C272" t="s">
        <v>24</v>
      </c>
      <c r="D272" t="s">
        <v>569</v>
      </c>
      <c r="E272">
        <v>11.8675165250236</v>
      </c>
      <c r="F272">
        <v>188635.783055351</v>
      </c>
      <c r="G272" s="458" t="str">
        <f t="shared" si="4"/>
        <v/>
      </c>
      <c r="H272" s="459"/>
    </row>
    <row r="273" spans="1:8" x14ac:dyDescent="0.35">
      <c r="A273" t="s">
        <v>309</v>
      </c>
      <c r="B273" t="s">
        <v>697</v>
      </c>
      <c r="C273" t="s">
        <v>24</v>
      </c>
      <c r="D273" t="s">
        <v>569</v>
      </c>
      <c r="E273">
        <v>11.9472545757072</v>
      </c>
      <c r="F273">
        <v>24104.541974954798</v>
      </c>
      <c r="G273" s="458" t="str">
        <f t="shared" si="4"/>
        <v/>
      </c>
      <c r="H273" s="459"/>
    </row>
    <row r="274" spans="1:8" x14ac:dyDescent="0.35">
      <c r="A274" t="s">
        <v>309</v>
      </c>
      <c r="B274" t="s">
        <v>697</v>
      </c>
      <c r="C274" t="s">
        <v>24</v>
      </c>
      <c r="D274" t="s">
        <v>569</v>
      </c>
      <c r="E274">
        <v>12.06</v>
      </c>
      <c r="F274">
        <v>4098367.3146384298</v>
      </c>
      <c r="G274" s="458" t="str">
        <f t="shared" si="4"/>
        <v/>
      </c>
      <c r="H274" s="459"/>
    </row>
    <row r="275" spans="1:8" x14ac:dyDescent="0.35">
      <c r="A275" t="s">
        <v>309</v>
      </c>
      <c r="B275" t="s">
        <v>697</v>
      </c>
      <c r="C275" t="s">
        <v>24</v>
      </c>
      <c r="D275" t="s">
        <v>569</v>
      </c>
      <c r="E275">
        <v>12.9943005181347</v>
      </c>
      <c r="F275">
        <v>2417.0092935348198</v>
      </c>
      <c r="G275" s="458" t="str">
        <f t="shared" si="4"/>
        <v/>
      </c>
      <c r="H275" s="459"/>
    </row>
    <row r="276" spans="1:8" x14ac:dyDescent="0.35">
      <c r="A276" t="s">
        <v>309</v>
      </c>
      <c r="B276" t="s">
        <v>697</v>
      </c>
      <c r="C276" t="s">
        <v>24</v>
      </c>
      <c r="D276" t="s">
        <v>569</v>
      </c>
      <c r="E276">
        <v>13.656047700170401</v>
      </c>
      <c r="F276">
        <v>35019.626280001503</v>
      </c>
      <c r="G276" s="458" t="str">
        <f t="shared" si="4"/>
        <v/>
      </c>
      <c r="H276" s="459"/>
    </row>
    <row r="277" spans="1:8" x14ac:dyDescent="0.35">
      <c r="A277" t="s">
        <v>309</v>
      </c>
      <c r="B277" t="s">
        <v>697</v>
      </c>
      <c r="C277" t="s">
        <v>24</v>
      </c>
      <c r="D277" t="s">
        <v>569</v>
      </c>
      <c r="E277">
        <v>13.865891472868199</v>
      </c>
      <c r="F277">
        <v>198190.80543521099</v>
      </c>
      <c r="G277" s="458" t="str">
        <f t="shared" si="4"/>
        <v/>
      </c>
      <c r="H277" s="459"/>
    </row>
    <row r="278" spans="1:8" x14ac:dyDescent="0.35">
      <c r="A278" t="s">
        <v>309</v>
      </c>
      <c r="B278" t="s">
        <v>697</v>
      </c>
      <c r="C278" t="s">
        <v>24</v>
      </c>
      <c r="D278" t="s">
        <v>569</v>
      </c>
      <c r="E278">
        <v>14.055544041450799</v>
      </c>
      <c r="F278">
        <v>104070.837966343</v>
      </c>
      <c r="G278" s="458" t="str">
        <f t="shared" si="4"/>
        <v/>
      </c>
      <c r="H278" s="459"/>
    </row>
    <row r="279" spans="1:8" x14ac:dyDescent="0.35">
      <c r="A279" t="s">
        <v>309</v>
      </c>
      <c r="B279" t="s">
        <v>697</v>
      </c>
      <c r="C279" t="s">
        <v>24</v>
      </c>
      <c r="D279" t="s">
        <v>569</v>
      </c>
      <c r="E279">
        <v>14.772613287904599</v>
      </c>
      <c r="F279">
        <v>53240.268081759903</v>
      </c>
      <c r="G279" s="458" t="str">
        <f t="shared" si="4"/>
        <v/>
      </c>
      <c r="H279" s="459"/>
    </row>
    <row r="280" spans="1:8" x14ac:dyDescent="0.35">
      <c r="A280" t="s">
        <v>309</v>
      </c>
      <c r="B280" t="s">
        <v>697</v>
      </c>
      <c r="C280" t="s">
        <v>24</v>
      </c>
      <c r="D280" t="s">
        <v>569</v>
      </c>
      <c r="E280">
        <v>14.975229357798201</v>
      </c>
      <c r="F280">
        <v>282683.89276092302</v>
      </c>
      <c r="G280" s="458" t="str">
        <f t="shared" si="4"/>
        <v/>
      </c>
      <c r="H280" s="459"/>
    </row>
    <row r="281" spans="1:8" x14ac:dyDescent="0.35">
      <c r="A281" t="s">
        <v>309</v>
      </c>
      <c r="B281" t="s">
        <v>697</v>
      </c>
      <c r="C281" t="s">
        <v>24</v>
      </c>
      <c r="D281" t="s">
        <v>569</v>
      </c>
      <c r="E281">
        <v>15</v>
      </c>
      <c r="F281">
        <v>1225805.47474181</v>
      </c>
      <c r="G281" s="458" t="str">
        <f t="shared" si="4"/>
        <v/>
      </c>
      <c r="H281" s="459"/>
    </row>
    <row r="282" spans="1:8" x14ac:dyDescent="0.35">
      <c r="A282" t="s">
        <v>309</v>
      </c>
      <c r="B282" t="s">
        <v>697</v>
      </c>
      <c r="C282" t="s">
        <v>24</v>
      </c>
      <c r="D282" t="s">
        <v>831</v>
      </c>
      <c r="E282">
        <v>3.3997373949579801</v>
      </c>
      <c r="F282">
        <v>806.63299654845605</v>
      </c>
      <c r="G282" s="458" t="str">
        <f t="shared" si="4"/>
        <v/>
      </c>
      <c r="H282" s="459"/>
    </row>
    <row r="283" spans="1:8" x14ac:dyDescent="0.35">
      <c r="A283" t="s">
        <v>309</v>
      </c>
      <c r="B283" t="s">
        <v>697</v>
      </c>
      <c r="C283" t="s">
        <v>24</v>
      </c>
      <c r="D283" t="s">
        <v>831</v>
      </c>
      <c r="E283">
        <v>4.3811610076670302</v>
      </c>
      <c r="F283">
        <v>23256.224322186201</v>
      </c>
      <c r="G283" s="458" t="str">
        <f t="shared" si="4"/>
        <v/>
      </c>
      <c r="H283" s="459"/>
    </row>
    <row r="284" spans="1:8" x14ac:dyDescent="0.35">
      <c r="A284" t="s">
        <v>309</v>
      </c>
      <c r="B284" t="s">
        <v>697</v>
      </c>
      <c r="C284" t="s">
        <v>24</v>
      </c>
      <c r="D284" t="s">
        <v>831</v>
      </c>
      <c r="E284">
        <v>4.5784051888592101</v>
      </c>
      <c r="F284">
        <v>974.01581032000001</v>
      </c>
      <c r="G284" s="458" t="str">
        <f t="shared" si="4"/>
        <v/>
      </c>
      <c r="H284" s="459"/>
    </row>
    <row r="285" spans="1:8" x14ac:dyDescent="0.35">
      <c r="A285" t="s">
        <v>309</v>
      </c>
      <c r="B285" t="s">
        <v>697</v>
      </c>
      <c r="C285" t="s">
        <v>24</v>
      </c>
      <c r="D285" t="s">
        <v>831</v>
      </c>
      <c r="E285">
        <v>4.8949622679991904</v>
      </c>
      <c r="F285">
        <v>18220.524677599999</v>
      </c>
      <c r="G285" s="458" t="str">
        <f t="shared" si="4"/>
        <v/>
      </c>
      <c r="H285" s="459"/>
    </row>
    <row r="286" spans="1:8" x14ac:dyDescent="0.35">
      <c r="A286" t="s">
        <v>309</v>
      </c>
      <c r="B286" t="s">
        <v>697</v>
      </c>
      <c r="C286" t="s">
        <v>24</v>
      </c>
      <c r="D286" t="s">
        <v>831</v>
      </c>
      <c r="E286">
        <v>4.9894957983193304</v>
      </c>
      <c r="F286">
        <v>150057.41235706399</v>
      </c>
      <c r="G286" s="458" t="str">
        <f t="shared" si="4"/>
        <v/>
      </c>
      <c r="H286" s="459"/>
    </row>
    <row r="287" spans="1:8" x14ac:dyDescent="0.35">
      <c r="A287" t="s">
        <v>309</v>
      </c>
      <c r="B287" t="s">
        <v>697</v>
      </c>
      <c r="C287" t="s">
        <v>24</v>
      </c>
      <c r="D287" t="s">
        <v>831</v>
      </c>
      <c r="E287">
        <v>5.19705500216544</v>
      </c>
      <c r="F287">
        <v>3781.0013897617901</v>
      </c>
      <c r="G287" s="458" t="str">
        <f t="shared" si="4"/>
        <v/>
      </c>
      <c r="H287" s="459"/>
    </row>
    <row r="288" spans="1:8" x14ac:dyDescent="0.35">
      <c r="A288" t="s">
        <v>309</v>
      </c>
      <c r="B288" t="s">
        <v>697</v>
      </c>
      <c r="C288" t="s">
        <v>24</v>
      </c>
      <c r="D288" t="s">
        <v>831</v>
      </c>
      <c r="E288">
        <v>5.2521008403361398</v>
      </c>
      <c r="F288">
        <v>14656.7705092946</v>
      </c>
      <c r="G288" s="458" t="str">
        <f t="shared" si="4"/>
        <v/>
      </c>
      <c r="H288" s="459"/>
    </row>
    <row r="289" spans="1:8" x14ac:dyDescent="0.35">
      <c r="A289" t="s">
        <v>309</v>
      </c>
      <c r="B289" t="s">
        <v>697</v>
      </c>
      <c r="C289" t="s">
        <v>24</v>
      </c>
      <c r="D289" t="s">
        <v>831</v>
      </c>
      <c r="E289">
        <v>5.9086134453781503</v>
      </c>
      <c r="F289">
        <v>240091.859771302</v>
      </c>
      <c r="G289" s="458" t="str">
        <f t="shared" si="4"/>
        <v/>
      </c>
      <c r="H289" s="459"/>
    </row>
    <row r="290" spans="1:8" x14ac:dyDescent="0.35">
      <c r="A290" t="s">
        <v>309</v>
      </c>
      <c r="B290" t="s">
        <v>697</v>
      </c>
      <c r="C290" t="s">
        <v>24</v>
      </c>
      <c r="D290" t="s">
        <v>831</v>
      </c>
      <c r="E290">
        <v>5.9189109203906503</v>
      </c>
      <c r="F290">
        <v>136.87170435511999</v>
      </c>
      <c r="G290" s="458" t="str">
        <f t="shared" si="4"/>
        <v/>
      </c>
      <c r="H290" s="459"/>
    </row>
    <row r="291" spans="1:8" x14ac:dyDescent="0.35">
      <c r="A291" t="s">
        <v>309</v>
      </c>
      <c r="B291" t="s">
        <v>697</v>
      </c>
      <c r="C291" t="s">
        <v>24</v>
      </c>
      <c r="D291" t="s">
        <v>831</v>
      </c>
      <c r="E291">
        <v>6.11870283499898</v>
      </c>
      <c r="F291">
        <v>18220.524677599999</v>
      </c>
      <c r="G291" s="458" t="str">
        <f t="shared" si="4"/>
        <v/>
      </c>
      <c r="H291" s="459"/>
    </row>
    <row r="292" spans="1:8" x14ac:dyDescent="0.35">
      <c r="A292" t="s">
        <v>309</v>
      </c>
      <c r="B292" t="s">
        <v>697</v>
      </c>
      <c r="C292" t="s">
        <v>24</v>
      </c>
      <c r="D292" t="s">
        <v>831</v>
      </c>
      <c r="E292">
        <v>6.5124678663239104</v>
      </c>
      <c r="F292">
        <v>843.08490508334398</v>
      </c>
      <c r="G292" s="458" t="str">
        <f t="shared" si="4"/>
        <v/>
      </c>
      <c r="H292" s="459"/>
    </row>
    <row r="293" spans="1:8" x14ac:dyDescent="0.35">
      <c r="A293" t="s">
        <v>309</v>
      </c>
      <c r="B293" t="s">
        <v>697</v>
      </c>
      <c r="C293" t="s">
        <v>24</v>
      </c>
      <c r="D293" t="s">
        <v>831</v>
      </c>
      <c r="E293">
        <v>6.5651260504201696</v>
      </c>
      <c r="F293">
        <v>146567.70509294601</v>
      </c>
      <c r="G293" s="458" t="str">
        <f t="shared" si="4"/>
        <v/>
      </c>
      <c r="H293" s="459"/>
    </row>
    <row r="294" spans="1:8" x14ac:dyDescent="0.35">
      <c r="A294" t="s">
        <v>309</v>
      </c>
      <c r="B294" t="s">
        <v>697</v>
      </c>
      <c r="C294" t="s">
        <v>24</v>
      </c>
      <c r="D294" t="s">
        <v>831</v>
      </c>
      <c r="E294">
        <v>7.0692194403534598</v>
      </c>
      <c r="F294">
        <v>13039.148909514</v>
      </c>
      <c r="G294" s="458" t="str">
        <f t="shared" si="4"/>
        <v/>
      </c>
      <c r="H294" s="459"/>
    </row>
    <row r="295" spans="1:8" x14ac:dyDescent="0.35">
      <c r="A295" t="s">
        <v>309</v>
      </c>
      <c r="B295" t="s">
        <v>697</v>
      </c>
      <c r="C295" t="s">
        <v>24</v>
      </c>
      <c r="D295" t="s">
        <v>831</v>
      </c>
      <c r="E295">
        <v>7.1026931044687798</v>
      </c>
      <c r="F295">
        <v>492755.24464147701</v>
      </c>
      <c r="G295" s="458" t="str">
        <f t="shared" si="4"/>
        <v/>
      </c>
      <c r="H295" s="459"/>
    </row>
    <row r="296" spans="1:8" x14ac:dyDescent="0.35">
      <c r="A296" t="s">
        <v>309</v>
      </c>
      <c r="B296" t="s">
        <v>697</v>
      </c>
      <c r="C296" t="s">
        <v>24</v>
      </c>
      <c r="D296" t="s">
        <v>831</v>
      </c>
      <c r="E296">
        <v>7.2491415490270903</v>
      </c>
      <c r="F296">
        <v>2922.0474309599999</v>
      </c>
      <c r="G296" s="458" t="str">
        <f t="shared" si="4"/>
        <v/>
      </c>
      <c r="H296" s="459"/>
    </row>
    <row r="297" spans="1:8" x14ac:dyDescent="0.35">
      <c r="A297" t="s">
        <v>309</v>
      </c>
      <c r="B297" t="s">
        <v>697</v>
      </c>
      <c r="C297" t="s">
        <v>24</v>
      </c>
      <c r="D297" t="s">
        <v>831</v>
      </c>
      <c r="E297">
        <v>7.4401325478645104</v>
      </c>
      <c r="F297">
        <v>13946.116496835601</v>
      </c>
      <c r="G297" s="458" t="str">
        <f t="shared" si="4"/>
        <v/>
      </c>
      <c r="H297" s="459"/>
    </row>
    <row r="298" spans="1:8" x14ac:dyDescent="0.35">
      <c r="A298" t="s">
        <v>309</v>
      </c>
      <c r="B298" t="s">
        <v>697</v>
      </c>
      <c r="C298" t="s">
        <v>24</v>
      </c>
      <c r="D298" t="s">
        <v>831</v>
      </c>
      <c r="E298">
        <v>7.4746522639834296</v>
      </c>
      <c r="F298">
        <v>61069.711104844297</v>
      </c>
      <c r="G298" s="458" t="str">
        <f t="shared" si="4"/>
        <v/>
      </c>
      <c r="H298" s="459"/>
    </row>
    <row r="299" spans="1:8" x14ac:dyDescent="0.35">
      <c r="A299" t="s">
        <v>309</v>
      </c>
      <c r="B299" t="s">
        <v>697</v>
      </c>
      <c r="C299" t="s">
        <v>24</v>
      </c>
      <c r="D299" t="s">
        <v>831</v>
      </c>
      <c r="E299">
        <v>7.8999341672152799</v>
      </c>
      <c r="F299">
        <v>63726.2536208608</v>
      </c>
      <c r="G299" s="458" t="str">
        <f t="shared" si="4"/>
        <v/>
      </c>
      <c r="H299" s="459"/>
    </row>
    <row r="300" spans="1:8" x14ac:dyDescent="0.35">
      <c r="A300" t="s">
        <v>309</v>
      </c>
      <c r="B300" t="s">
        <v>697</v>
      </c>
      <c r="C300" t="s">
        <v>24</v>
      </c>
      <c r="D300" t="s">
        <v>831</v>
      </c>
      <c r="E300">
        <v>8.1335616438356197</v>
      </c>
      <c r="F300">
        <v>16464.462988753901</v>
      </c>
      <c r="G300" s="458" t="str">
        <f t="shared" si="4"/>
        <v/>
      </c>
      <c r="H300" s="459"/>
    </row>
    <row r="301" spans="1:8" x14ac:dyDescent="0.35">
      <c r="A301" t="s">
        <v>309</v>
      </c>
      <c r="B301" t="s">
        <v>697</v>
      </c>
      <c r="C301" t="s">
        <v>24</v>
      </c>
      <c r="D301" t="s">
        <v>831</v>
      </c>
      <c r="E301">
        <v>8.2286704200952805</v>
      </c>
      <c r="F301">
        <v>1837.98678668976</v>
      </c>
      <c r="G301" s="458" t="str">
        <f t="shared" si="4"/>
        <v/>
      </c>
      <c r="H301" s="459"/>
    </row>
    <row r="302" spans="1:8" x14ac:dyDescent="0.35">
      <c r="A302" t="s">
        <v>309</v>
      </c>
      <c r="B302" t="s">
        <v>697</v>
      </c>
      <c r="C302" t="s">
        <v>24</v>
      </c>
      <c r="D302" t="s">
        <v>831</v>
      </c>
      <c r="E302">
        <v>8.31600831600832</v>
      </c>
      <c r="F302">
        <v>9920.5795743599992</v>
      </c>
      <c r="G302" s="458" t="str">
        <f t="shared" si="4"/>
        <v/>
      </c>
      <c r="H302" s="459"/>
    </row>
    <row r="303" spans="1:8" x14ac:dyDescent="0.35">
      <c r="A303" t="s">
        <v>309</v>
      </c>
      <c r="B303" t="s">
        <v>697</v>
      </c>
      <c r="C303" t="s">
        <v>24</v>
      </c>
      <c r="D303" t="s">
        <v>831</v>
      </c>
      <c r="E303">
        <v>8.5845097291110299</v>
      </c>
      <c r="F303">
        <v>18233.575969190399</v>
      </c>
      <c r="G303" s="458" t="str">
        <f t="shared" si="4"/>
        <v/>
      </c>
      <c r="H303" s="459"/>
    </row>
    <row r="304" spans="1:8" x14ac:dyDescent="0.35">
      <c r="A304" t="s">
        <v>309</v>
      </c>
      <c r="B304" t="s">
        <v>697</v>
      </c>
      <c r="C304" t="s">
        <v>24</v>
      </c>
      <c r="D304" t="s">
        <v>831</v>
      </c>
      <c r="E304">
        <v>8.7251407535729797</v>
      </c>
      <c r="F304">
        <v>4559.3454337892999</v>
      </c>
      <c r="G304" s="458" t="str">
        <f t="shared" si="4"/>
        <v/>
      </c>
      <c r="H304" s="459"/>
    </row>
    <row r="305" spans="1:8" x14ac:dyDescent="0.35">
      <c r="A305" t="s">
        <v>309</v>
      </c>
      <c r="B305" t="s">
        <v>697</v>
      </c>
      <c r="C305" t="s">
        <v>24</v>
      </c>
      <c r="D305" t="s">
        <v>831</v>
      </c>
      <c r="E305">
        <v>8.7258835758835804</v>
      </c>
      <c r="F305">
        <v>559.74646607418003</v>
      </c>
      <c r="G305" s="458" t="str">
        <f t="shared" si="4"/>
        <v/>
      </c>
      <c r="H305" s="459"/>
    </row>
    <row r="306" spans="1:8" x14ac:dyDescent="0.35">
      <c r="A306" t="s">
        <v>309</v>
      </c>
      <c r="B306" t="s">
        <v>697</v>
      </c>
      <c r="C306" t="s">
        <v>24</v>
      </c>
      <c r="D306" t="s">
        <v>831</v>
      </c>
      <c r="E306">
        <v>8.8783663805859696</v>
      </c>
      <c r="F306">
        <v>68435.852177559995</v>
      </c>
      <c r="G306" s="458" t="str">
        <f t="shared" si="4"/>
        <v/>
      </c>
      <c r="H306" s="459"/>
    </row>
    <row r="307" spans="1:8" x14ac:dyDescent="0.35">
      <c r="A307" t="s">
        <v>309</v>
      </c>
      <c r="B307" t="s">
        <v>697</v>
      </c>
      <c r="C307" t="s">
        <v>24</v>
      </c>
      <c r="D307" t="s">
        <v>831</v>
      </c>
      <c r="E307">
        <v>8.9395827167801105</v>
      </c>
      <c r="F307">
        <v>35.679896649242998</v>
      </c>
      <c r="G307" s="458" t="str">
        <f t="shared" si="4"/>
        <v/>
      </c>
      <c r="H307" s="459"/>
    </row>
    <row r="308" spans="1:8" x14ac:dyDescent="0.35">
      <c r="A308" t="s">
        <v>309</v>
      </c>
      <c r="B308" t="s">
        <v>697</v>
      </c>
      <c r="C308" t="s">
        <v>24</v>
      </c>
      <c r="D308" t="s">
        <v>831</v>
      </c>
      <c r="E308">
        <v>9.7444781290601998</v>
      </c>
      <c r="F308">
        <v>61756.356032775897</v>
      </c>
      <c r="G308" s="458" t="str">
        <f t="shared" si="4"/>
        <v/>
      </c>
      <c r="H308" s="459"/>
    </row>
    <row r="309" spans="1:8" x14ac:dyDescent="0.35">
      <c r="A309" t="s">
        <v>309</v>
      </c>
      <c r="B309" t="s">
        <v>697</v>
      </c>
      <c r="C309" t="s">
        <v>24</v>
      </c>
      <c r="D309" t="s">
        <v>831</v>
      </c>
      <c r="E309">
        <v>10.4045131695768</v>
      </c>
      <c r="F309">
        <v>392.478863141673</v>
      </c>
      <c r="G309" s="458" t="str">
        <f t="shared" si="4"/>
        <v/>
      </c>
      <c r="H309" s="459"/>
    </row>
    <row r="310" spans="1:8" x14ac:dyDescent="0.35">
      <c r="A310" t="s">
        <v>309</v>
      </c>
      <c r="B310" t="s">
        <v>697</v>
      </c>
      <c r="C310" t="s">
        <v>24</v>
      </c>
      <c r="D310" t="s">
        <v>831</v>
      </c>
      <c r="E310">
        <v>10.504201680672301</v>
      </c>
      <c r="F310">
        <v>14656.7705092946</v>
      </c>
      <c r="G310" s="458" t="str">
        <f t="shared" si="4"/>
        <v/>
      </c>
      <c r="H310" s="459"/>
    </row>
    <row r="311" spans="1:8" x14ac:dyDescent="0.35">
      <c r="A311" t="s">
        <v>309</v>
      </c>
      <c r="B311" t="s">
        <v>697</v>
      </c>
      <c r="C311" t="s">
        <v>24</v>
      </c>
      <c r="D311" t="s">
        <v>831</v>
      </c>
      <c r="E311">
        <v>10.6974992601361</v>
      </c>
      <c r="F311">
        <v>44478.559162946302</v>
      </c>
      <c r="G311" s="458" t="str">
        <f t="shared" si="4"/>
        <v/>
      </c>
      <c r="H311" s="459"/>
    </row>
    <row r="312" spans="1:8" x14ac:dyDescent="0.35">
      <c r="A312" t="s">
        <v>309</v>
      </c>
      <c r="B312" t="s">
        <v>697</v>
      </c>
      <c r="C312" t="s">
        <v>24</v>
      </c>
      <c r="D312" t="s">
        <v>831</v>
      </c>
      <c r="E312">
        <v>11.1929307805596</v>
      </c>
      <c r="F312">
        <v>4012.0458183119999</v>
      </c>
      <c r="G312" s="458" t="str">
        <f t="shared" si="4"/>
        <v/>
      </c>
      <c r="H312" s="459"/>
    </row>
    <row r="313" spans="1:8" x14ac:dyDescent="0.35">
      <c r="A313" t="s">
        <v>309</v>
      </c>
      <c r="B313" t="s">
        <v>697</v>
      </c>
      <c r="C313" t="s">
        <v>24</v>
      </c>
      <c r="D313" t="s">
        <v>831</v>
      </c>
      <c r="E313">
        <v>11.2459307487422</v>
      </c>
      <c r="F313">
        <v>165447.09443185999</v>
      </c>
      <c r="G313" s="458" t="str">
        <f t="shared" si="4"/>
        <v/>
      </c>
      <c r="H313" s="459"/>
    </row>
    <row r="314" spans="1:8" x14ac:dyDescent="0.35">
      <c r="A314" t="s">
        <v>309</v>
      </c>
      <c r="B314" t="s">
        <v>697</v>
      </c>
      <c r="C314" t="s">
        <v>24</v>
      </c>
      <c r="D314" t="s">
        <v>831</v>
      </c>
      <c r="E314">
        <v>11.568123393316201</v>
      </c>
      <c r="F314">
        <v>18214.578758880001</v>
      </c>
      <c r="G314" s="458" t="str">
        <f t="shared" si="4"/>
        <v/>
      </c>
      <c r="H314" s="459"/>
    </row>
    <row r="315" spans="1:8" x14ac:dyDescent="0.35">
      <c r="A315" t="s">
        <v>309</v>
      </c>
      <c r="B315" t="s">
        <v>697</v>
      </c>
      <c r="C315" t="s">
        <v>24</v>
      </c>
      <c r="D315" t="s">
        <v>831</v>
      </c>
      <c r="E315">
        <v>11.782032400589101</v>
      </c>
      <c r="F315">
        <v>75827.6659660968</v>
      </c>
      <c r="G315" s="458" t="str">
        <f t="shared" si="4"/>
        <v/>
      </c>
      <c r="H315" s="459"/>
    </row>
    <row r="316" spans="1:8" x14ac:dyDescent="0.35">
      <c r="A316" t="s">
        <v>309</v>
      </c>
      <c r="B316" t="s">
        <v>697</v>
      </c>
      <c r="C316" t="s">
        <v>24</v>
      </c>
      <c r="D316" t="s">
        <v>831</v>
      </c>
      <c r="E316">
        <v>11.837821840781301</v>
      </c>
      <c r="F316">
        <v>249414.46326111801</v>
      </c>
      <c r="G316" s="458" t="str">
        <f t="shared" si="4"/>
        <v/>
      </c>
      <c r="H316" s="459"/>
    </row>
    <row r="317" spans="1:8" x14ac:dyDescent="0.35">
      <c r="A317" t="s">
        <v>309</v>
      </c>
      <c r="B317" t="s">
        <v>697</v>
      </c>
      <c r="C317" t="s">
        <v>24</v>
      </c>
      <c r="D317" t="s">
        <v>831</v>
      </c>
      <c r="E317">
        <v>11.869443622373501</v>
      </c>
      <c r="F317">
        <v>11899.2455325225</v>
      </c>
      <c r="G317" s="458" t="str">
        <f t="shared" si="4"/>
        <v/>
      </c>
      <c r="H317" s="459"/>
    </row>
    <row r="318" spans="1:8" x14ac:dyDescent="0.35">
      <c r="A318" t="s">
        <v>309</v>
      </c>
      <c r="B318" t="s">
        <v>697</v>
      </c>
      <c r="C318" t="s">
        <v>24</v>
      </c>
      <c r="D318" t="s">
        <v>831</v>
      </c>
      <c r="E318">
        <v>12.992846553002201</v>
      </c>
      <c r="F318">
        <v>4355.5669996261504</v>
      </c>
      <c r="G318" s="458" t="str">
        <f t="shared" si="4"/>
        <v/>
      </c>
      <c r="H318" s="459"/>
    </row>
    <row r="319" spans="1:8" x14ac:dyDescent="0.35">
      <c r="A319" t="s">
        <v>309</v>
      </c>
      <c r="B319" t="s">
        <v>697</v>
      </c>
      <c r="C319" t="s">
        <v>24</v>
      </c>
      <c r="D319" t="s">
        <v>831</v>
      </c>
      <c r="E319">
        <v>13.166556945358799</v>
      </c>
      <c r="F319">
        <v>17265.285484005901</v>
      </c>
      <c r="G319" s="458" t="str">
        <f t="shared" si="4"/>
        <v/>
      </c>
      <c r="H319" s="459"/>
    </row>
    <row r="320" spans="1:8" x14ac:dyDescent="0.35">
      <c r="A320" t="s">
        <v>309</v>
      </c>
      <c r="B320" t="s">
        <v>697</v>
      </c>
      <c r="C320" t="s">
        <v>24</v>
      </c>
      <c r="D320" t="s">
        <v>831</v>
      </c>
      <c r="E320">
        <v>13.1670131670132</v>
      </c>
      <c r="F320">
        <v>4504.479374304</v>
      </c>
      <c r="G320" s="458" t="str">
        <f t="shared" si="4"/>
        <v/>
      </c>
      <c r="H320" s="459"/>
    </row>
    <row r="321" spans="1:8" x14ac:dyDescent="0.35">
      <c r="A321" t="s">
        <v>309</v>
      </c>
      <c r="B321" t="s">
        <v>697</v>
      </c>
      <c r="C321" t="s">
        <v>24</v>
      </c>
      <c r="D321" t="s">
        <v>831</v>
      </c>
      <c r="E321">
        <v>13.317549570879001</v>
      </c>
      <c r="F321">
        <v>385841.33457708597</v>
      </c>
      <c r="G321" s="458" t="str">
        <f t="shared" si="4"/>
        <v/>
      </c>
      <c r="H321" s="459"/>
    </row>
    <row r="322" spans="1:8" x14ac:dyDescent="0.35">
      <c r="A322" t="s">
        <v>309</v>
      </c>
      <c r="B322" t="s">
        <v>697</v>
      </c>
      <c r="C322" t="s">
        <v>24</v>
      </c>
      <c r="D322" t="s">
        <v>831</v>
      </c>
      <c r="E322">
        <v>13.6134951168985</v>
      </c>
      <c r="F322">
        <v>35918.557015392398</v>
      </c>
      <c r="G322" s="458" t="str">
        <f t="shared" ref="G322:G385" si="5">IF(AND(A322=A321, B322=B321),"",SUMPRODUCT(--(A:A= A322),--(B:B=B322),E:E,F:F)/SUMIFS(F:F,A:A, A322,B:B, B322))</f>
        <v/>
      </c>
      <c r="H322" s="459"/>
    </row>
    <row r="323" spans="1:8" x14ac:dyDescent="0.35">
      <c r="A323" t="s">
        <v>309</v>
      </c>
      <c r="B323" t="s">
        <v>697</v>
      </c>
      <c r="C323" t="s">
        <v>24</v>
      </c>
      <c r="D323" t="s">
        <v>831</v>
      </c>
      <c r="E323">
        <v>13.8600138600139</v>
      </c>
      <c r="F323">
        <v>2573.9882138879998</v>
      </c>
      <c r="G323" s="458" t="str">
        <f t="shared" si="5"/>
        <v/>
      </c>
      <c r="H323" s="459"/>
    </row>
    <row r="324" spans="1:8" x14ac:dyDescent="0.35">
      <c r="A324" t="s">
        <v>309</v>
      </c>
      <c r="B324" t="s">
        <v>697</v>
      </c>
      <c r="C324" t="s">
        <v>24</v>
      </c>
      <c r="D324" t="s">
        <v>831</v>
      </c>
      <c r="E324">
        <v>14.727540500736399</v>
      </c>
      <c r="F324">
        <v>39364.856220671303</v>
      </c>
      <c r="G324" s="458" t="str">
        <f t="shared" si="5"/>
        <v/>
      </c>
      <c r="H324" s="459"/>
    </row>
    <row r="325" spans="1:8" x14ac:dyDescent="0.35">
      <c r="A325" t="s">
        <v>309</v>
      </c>
      <c r="B325" t="s">
        <v>697</v>
      </c>
      <c r="C325" t="s">
        <v>24</v>
      </c>
      <c r="D325" t="s">
        <v>831</v>
      </c>
      <c r="E325">
        <v>14.797277300976599</v>
      </c>
      <c r="F325">
        <v>318055.62299521</v>
      </c>
      <c r="G325" s="458" t="str">
        <f t="shared" si="5"/>
        <v/>
      </c>
      <c r="H325" s="459"/>
    </row>
    <row r="326" spans="1:8" x14ac:dyDescent="0.35">
      <c r="A326" t="s">
        <v>309</v>
      </c>
      <c r="B326" t="s">
        <v>697</v>
      </c>
      <c r="C326" t="s">
        <v>24</v>
      </c>
      <c r="D326" t="s">
        <v>831</v>
      </c>
      <c r="E326">
        <v>14.825796886582699</v>
      </c>
      <c r="F326">
        <v>38395.736688607198</v>
      </c>
      <c r="G326" s="458" t="str">
        <f t="shared" si="5"/>
        <v/>
      </c>
      <c r="H326" s="459"/>
    </row>
    <row r="327" spans="1:8" x14ac:dyDescent="0.35">
      <c r="A327" t="s">
        <v>309</v>
      </c>
      <c r="B327" t="s">
        <v>697</v>
      </c>
      <c r="C327" t="s">
        <v>24</v>
      </c>
      <c r="D327" t="s">
        <v>831</v>
      </c>
      <c r="E327">
        <v>14.993481095176</v>
      </c>
      <c r="F327">
        <v>3770.9796924072002</v>
      </c>
      <c r="G327" s="458" t="str">
        <f t="shared" si="5"/>
        <v/>
      </c>
      <c r="H327" s="459"/>
    </row>
    <row r="328" spans="1:8" x14ac:dyDescent="0.35">
      <c r="A328" t="s">
        <v>309</v>
      </c>
      <c r="B328" t="s">
        <v>697</v>
      </c>
      <c r="C328" t="s">
        <v>24</v>
      </c>
      <c r="D328" t="s">
        <v>831</v>
      </c>
      <c r="E328">
        <v>15</v>
      </c>
      <c r="F328">
        <v>330947.63817641302</v>
      </c>
      <c r="G328" s="458" t="str">
        <f t="shared" si="5"/>
        <v/>
      </c>
      <c r="H328" s="459"/>
    </row>
    <row r="329" spans="1:8" x14ac:dyDescent="0.35">
      <c r="A329" t="s">
        <v>309</v>
      </c>
      <c r="B329" t="s">
        <v>697</v>
      </c>
      <c r="C329" t="s">
        <v>24</v>
      </c>
      <c r="D329" t="s">
        <v>919</v>
      </c>
      <c r="E329">
        <v>5.1868862884762201</v>
      </c>
      <c r="F329">
        <v>701.852090392322</v>
      </c>
      <c r="G329" s="458" t="str">
        <f t="shared" si="5"/>
        <v/>
      </c>
      <c r="H329" s="459"/>
    </row>
    <row r="330" spans="1:8" x14ac:dyDescent="0.35">
      <c r="A330" t="s">
        <v>309</v>
      </c>
      <c r="B330" t="s">
        <v>697</v>
      </c>
      <c r="C330" t="s">
        <v>24</v>
      </c>
      <c r="D330" t="s">
        <v>919</v>
      </c>
      <c r="E330">
        <v>6.4461078605952702</v>
      </c>
      <c r="F330">
        <v>633929.322209178</v>
      </c>
      <c r="G330" s="458" t="str">
        <f t="shared" si="5"/>
        <v/>
      </c>
      <c r="H330" s="459"/>
    </row>
    <row r="331" spans="1:8" x14ac:dyDescent="0.35">
      <c r="A331" t="s">
        <v>309</v>
      </c>
      <c r="B331" t="s">
        <v>697</v>
      </c>
      <c r="C331" t="s">
        <v>24</v>
      </c>
      <c r="D331" t="s">
        <v>919</v>
      </c>
      <c r="E331">
        <v>6.5323645382854201</v>
      </c>
      <c r="F331">
        <v>420236.00339325698</v>
      </c>
      <c r="G331" s="458" t="str">
        <f t="shared" si="5"/>
        <v/>
      </c>
      <c r="H331" s="459"/>
    </row>
    <row r="332" spans="1:8" x14ac:dyDescent="0.35">
      <c r="A332" t="s">
        <v>309</v>
      </c>
      <c r="B332" t="s">
        <v>697</v>
      </c>
      <c r="C332" t="s">
        <v>24</v>
      </c>
      <c r="D332" t="s">
        <v>919</v>
      </c>
      <c r="E332">
        <v>6.6494747899159696</v>
      </c>
      <c r="F332">
        <v>1107141.5556620299</v>
      </c>
      <c r="G332" s="458" t="str">
        <f t="shared" si="5"/>
        <v/>
      </c>
      <c r="H332" s="459"/>
    </row>
    <row r="333" spans="1:8" x14ac:dyDescent="0.35">
      <c r="A333" t="s">
        <v>309</v>
      </c>
      <c r="B333" t="s">
        <v>697</v>
      </c>
      <c r="C333" t="s">
        <v>24</v>
      </c>
      <c r="D333" t="s">
        <v>919</v>
      </c>
      <c r="E333">
        <v>6.7385175945378197</v>
      </c>
      <c r="F333">
        <v>6874586.58183215</v>
      </c>
      <c r="G333" s="458" t="str">
        <f t="shared" si="5"/>
        <v/>
      </c>
      <c r="H333" s="459"/>
    </row>
    <row r="334" spans="1:8" x14ac:dyDescent="0.35">
      <c r="A334" t="s">
        <v>309</v>
      </c>
      <c r="B334" t="s">
        <v>697</v>
      </c>
      <c r="C334" t="s">
        <v>24</v>
      </c>
      <c r="D334" t="s">
        <v>919</v>
      </c>
      <c r="E334">
        <v>8.2145161290322601</v>
      </c>
      <c r="F334">
        <v>248157.41475933301</v>
      </c>
      <c r="G334" s="458" t="str">
        <f t="shared" si="5"/>
        <v/>
      </c>
      <c r="H334" s="459"/>
    </row>
    <row r="335" spans="1:8" x14ac:dyDescent="0.35">
      <c r="A335" t="s">
        <v>309</v>
      </c>
      <c r="B335" t="s">
        <v>697</v>
      </c>
      <c r="C335" t="s">
        <v>24</v>
      </c>
      <c r="D335" t="s">
        <v>919</v>
      </c>
      <c r="E335">
        <v>8.3249999999999993</v>
      </c>
      <c r="F335">
        <v>1473113.0830854401</v>
      </c>
      <c r="G335" s="458" t="str">
        <f t="shared" si="5"/>
        <v/>
      </c>
      <c r="H335" s="459"/>
    </row>
    <row r="336" spans="1:8" x14ac:dyDescent="0.35">
      <c r="A336" t="s">
        <v>309</v>
      </c>
      <c r="B336" t="s">
        <v>697</v>
      </c>
      <c r="C336" t="s">
        <v>24</v>
      </c>
      <c r="D336" t="s">
        <v>919</v>
      </c>
      <c r="E336">
        <v>9.1861445783132591</v>
      </c>
      <c r="F336">
        <v>126799.00791769801</v>
      </c>
      <c r="G336" s="458" t="str">
        <f t="shared" si="5"/>
        <v/>
      </c>
      <c r="H336" s="459"/>
    </row>
    <row r="337" spans="1:8" x14ac:dyDescent="0.35">
      <c r="A337" t="s">
        <v>309</v>
      </c>
      <c r="B337" t="s">
        <v>697</v>
      </c>
      <c r="C337" t="s">
        <v>24</v>
      </c>
      <c r="D337" t="s">
        <v>919</v>
      </c>
      <c r="E337">
        <v>9.2492647058823607</v>
      </c>
      <c r="F337">
        <v>6246.6755597055799</v>
      </c>
      <c r="G337" s="458" t="str">
        <f t="shared" si="5"/>
        <v/>
      </c>
      <c r="H337" s="459"/>
    </row>
    <row r="338" spans="1:8" x14ac:dyDescent="0.35">
      <c r="A338" t="s">
        <v>309</v>
      </c>
      <c r="B338" t="s">
        <v>697</v>
      </c>
      <c r="C338" t="s">
        <v>24</v>
      </c>
      <c r="D338" t="s">
        <v>919</v>
      </c>
      <c r="E338">
        <v>9.3099397590361495</v>
      </c>
      <c r="F338">
        <v>4115028.2963012001</v>
      </c>
      <c r="G338" s="458" t="str">
        <f t="shared" si="5"/>
        <v/>
      </c>
      <c r="H338" s="459"/>
    </row>
    <row r="339" spans="1:8" x14ac:dyDescent="0.35">
      <c r="A339" t="s">
        <v>309</v>
      </c>
      <c r="B339" t="s">
        <v>697</v>
      </c>
      <c r="C339" t="s">
        <v>24</v>
      </c>
      <c r="D339" t="s">
        <v>919</v>
      </c>
      <c r="E339">
        <v>9.5929607020221308</v>
      </c>
      <c r="F339">
        <v>5004.1767447964203</v>
      </c>
      <c r="G339" s="458" t="str">
        <f t="shared" si="5"/>
        <v/>
      </c>
      <c r="H339" s="459"/>
    </row>
    <row r="340" spans="1:8" x14ac:dyDescent="0.35">
      <c r="A340" t="s">
        <v>309</v>
      </c>
      <c r="B340" t="s">
        <v>697</v>
      </c>
      <c r="C340" t="s">
        <v>24</v>
      </c>
      <c r="D340" t="s">
        <v>919</v>
      </c>
      <c r="E340">
        <v>9.7223292636398302</v>
      </c>
      <c r="F340">
        <v>5240393.2269643201</v>
      </c>
      <c r="G340" s="458" t="str">
        <f t="shared" si="5"/>
        <v/>
      </c>
      <c r="H340" s="459"/>
    </row>
    <row r="341" spans="1:8" x14ac:dyDescent="0.35">
      <c r="A341" t="s">
        <v>309</v>
      </c>
      <c r="B341" t="s">
        <v>697</v>
      </c>
      <c r="C341" t="s">
        <v>24</v>
      </c>
      <c r="D341" t="s">
        <v>919</v>
      </c>
      <c r="E341">
        <v>10.384172955333501</v>
      </c>
      <c r="F341">
        <v>348282.932939241</v>
      </c>
      <c r="G341" s="458" t="str">
        <f t="shared" si="5"/>
        <v/>
      </c>
      <c r="H341" s="459"/>
    </row>
    <row r="342" spans="1:8" x14ac:dyDescent="0.35">
      <c r="A342" t="s">
        <v>309</v>
      </c>
      <c r="B342" t="s">
        <v>697</v>
      </c>
      <c r="C342" t="s">
        <v>24</v>
      </c>
      <c r="D342" t="s">
        <v>919</v>
      </c>
      <c r="E342">
        <v>10.745034246575299</v>
      </c>
      <c r="F342">
        <v>46.974309657798599</v>
      </c>
      <c r="G342" s="458" t="str">
        <f t="shared" si="5"/>
        <v/>
      </c>
      <c r="H342" s="459"/>
    </row>
    <row r="343" spans="1:8" x14ac:dyDescent="0.35">
      <c r="A343" t="s">
        <v>309</v>
      </c>
      <c r="B343" t="s">
        <v>697</v>
      </c>
      <c r="C343" t="s">
        <v>24</v>
      </c>
      <c r="D343" t="s">
        <v>919</v>
      </c>
      <c r="E343">
        <v>10.7951612903226</v>
      </c>
      <c r="F343">
        <v>380252.99819502502</v>
      </c>
      <c r="G343" s="458" t="str">
        <f t="shared" si="5"/>
        <v/>
      </c>
      <c r="H343" s="459"/>
    </row>
    <row r="344" spans="1:8" x14ac:dyDescent="0.35">
      <c r="A344" t="s">
        <v>309</v>
      </c>
      <c r="B344" t="s">
        <v>697</v>
      </c>
      <c r="C344" t="s">
        <v>24</v>
      </c>
      <c r="D344" t="s">
        <v>919</v>
      </c>
      <c r="E344">
        <v>10.8689259419662</v>
      </c>
      <c r="F344">
        <v>370963.52418025298</v>
      </c>
      <c r="G344" s="458" t="str">
        <f t="shared" si="5"/>
        <v/>
      </c>
      <c r="H344" s="459"/>
    </row>
    <row r="345" spans="1:8" x14ac:dyDescent="0.35">
      <c r="A345" t="s">
        <v>309</v>
      </c>
      <c r="B345" t="s">
        <v>697</v>
      </c>
      <c r="C345" t="s">
        <v>24</v>
      </c>
      <c r="D345" t="s">
        <v>919</v>
      </c>
      <c r="E345">
        <v>10.890186215753401</v>
      </c>
      <c r="F345">
        <v>803.26069514835604</v>
      </c>
      <c r="G345" s="458" t="str">
        <f t="shared" si="5"/>
        <v/>
      </c>
      <c r="H345" s="459"/>
    </row>
    <row r="346" spans="1:8" x14ac:dyDescent="0.35">
      <c r="A346" t="s">
        <v>309</v>
      </c>
      <c r="B346" t="s">
        <v>697</v>
      </c>
      <c r="C346" t="s">
        <v>24</v>
      </c>
      <c r="D346" t="s">
        <v>919</v>
      </c>
      <c r="E346">
        <v>10.941000000000001</v>
      </c>
      <c r="F346">
        <v>3283796.78739763</v>
      </c>
      <c r="G346" s="458" t="str">
        <f t="shared" si="5"/>
        <v/>
      </c>
      <c r="H346" s="459"/>
    </row>
    <row r="347" spans="1:8" x14ac:dyDescent="0.35">
      <c r="A347" t="s">
        <v>309</v>
      </c>
      <c r="B347" t="s">
        <v>697</v>
      </c>
      <c r="C347" t="s">
        <v>24</v>
      </c>
      <c r="D347" t="s">
        <v>919</v>
      </c>
      <c r="E347">
        <v>11.015775227371201</v>
      </c>
      <c r="F347">
        <v>6062118.8703530999</v>
      </c>
      <c r="G347" s="458" t="str">
        <f t="shared" si="5"/>
        <v/>
      </c>
      <c r="H347" s="459"/>
    </row>
    <row r="348" spans="1:8" x14ac:dyDescent="0.35">
      <c r="A348" t="s">
        <v>309</v>
      </c>
      <c r="B348" t="s">
        <v>697</v>
      </c>
      <c r="C348" t="s">
        <v>24</v>
      </c>
      <c r="D348" t="s">
        <v>919</v>
      </c>
      <c r="E348">
        <v>12.243818714879099</v>
      </c>
      <c r="F348">
        <v>1374.7171481508501</v>
      </c>
      <c r="G348" s="458" t="str">
        <f t="shared" si="5"/>
        <v/>
      </c>
      <c r="H348" s="459"/>
    </row>
    <row r="349" spans="1:8" x14ac:dyDescent="0.35">
      <c r="A349" t="s">
        <v>309</v>
      </c>
      <c r="B349" t="s">
        <v>697</v>
      </c>
      <c r="C349" t="s">
        <v>24</v>
      </c>
      <c r="D349" t="s">
        <v>919</v>
      </c>
      <c r="E349">
        <v>12.409504031272901</v>
      </c>
      <c r="F349">
        <v>65478.8352411542</v>
      </c>
      <c r="G349" s="458" t="str">
        <f t="shared" si="5"/>
        <v/>
      </c>
      <c r="H349" s="459"/>
    </row>
    <row r="350" spans="1:8" x14ac:dyDescent="0.35">
      <c r="A350" t="s">
        <v>309</v>
      </c>
      <c r="B350" t="s">
        <v>697</v>
      </c>
      <c r="C350" t="s">
        <v>24</v>
      </c>
      <c r="D350" t="s">
        <v>919</v>
      </c>
      <c r="E350">
        <v>12.8006024096386</v>
      </c>
      <c r="F350">
        <v>16913.3223444824</v>
      </c>
      <c r="G350" s="458" t="str">
        <f t="shared" si="5"/>
        <v/>
      </c>
      <c r="H350" s="459"/>
    </row>
    <row r="351" spans="1:8" x14ac:dyDescent="0.35">
      <c r="A351" t="s">
        <v>309</v>
      </c>
      <c r="B351" t="s">
        <v>697</v>
      </c>
      <c r="C351" t="s">
        <v>24</v>
      </c>
      <c r="D351" t="s">
        <v>919</v>
      </c>
      <c r="E351">
        <v>12.874935732647799</v>
      </c>
      <c r="F351">
        <v>23028.548897312001</v>
      </c>
      <c r="G351" s="458" t="str">
        <f t="shared" si="5"/>
        <v/>
      </c>
      <c r="H351" s="459"/>
    </row>
    <row r="352" spans="1:8" x14ac:dyDescent="0.35">
      <c r="A352" t="s">
        <v>309</v>
      </c>
      <c r="B352" t="s">
        <v>697</v>
      </c>
      <c r="C352" t="s">
        <v>24</v>
      </c>
      <c r="D352" t="s">
        <v>919</v>
      </c>
      <c r="E352">
        <v>13.049267352185099</v>
      </c>
      <c r="F352">
        <v>467682.95727854001</v>
      </c>
      <c r="G352" s="458" t="str">
        <f t="shared" si="5"/>
        <v/>
      </c>
      <c r="H352" s="459"/>
    </row>
    <row r="353" spans="1:8" x14ac:dyDescent="0.35">
      <c r="A353" t="s">
        <v>309</v>
      </c>
      <c r="B353" t="s">
        <v>697</v>
      </c>
      <c r="C353" t="s">
        <v>24</v>
      </c>
      <c r="D353" t="s">
        <v>919</v>
      </c>
      <c r="E353">
        <v>14.730265095728999</v>
      </c>
      <c r="F353">
        <v>67002.020379268099</v>
      </c>
      <c r="G353" s="458" t="str">
        <f t="shared" si="5"/>
        <v/>
      </c>
      <c r="H353" s="459"/>
    </row>
    <row r="354" spans="1:8" x14ac:dyDescent="0.35">
      <c r="A354" t="s">
        <v>309</v>
      </c>
      <c r="B354" t="s">
        <v>697</v>
      </c>
      <c r="C354" t="s">
        <v>24</v>
      </c>
      <c r="D354" t="s">
        <v>919</v>
      </c>
      <c r="E354">
        <v>14.7993045279669</v>
      </c>
      <c r="F354">
        <v>3415393.81367548</v>
      </c>
      <c r="G354" s="458" t="str">
        <f t="shared" si="5"/>
        <v/>
      </c>
      <c r="H354" s="459"/>
    </row>
    <row r="355" spans="1:8" x14ac:dyDescent="0.35">
      <c r="A355" t="s">
        <v>309</v>
      </c>
      <c r="B355" t="s">
        <v>697</v>
      </c>
      <c r="C355" t="s">
        <v>24</v>
      </c>
      <c r="D355" t="s">
        <v>919</v>
      </c>
      <c r="E355">
        <v>14.930014727540501</v>
      </c>
      <c r="F355">
        <v>1651400.39157402</v>
      </c>
      <c r="G355" s="458" t="str">
        <f t="shared" si="5"/>
        <v/>
      </c>
      <c r="H355" s="459"/>
    </row>
    <row r="356" spans="1:8" x14ac:dyDescent="0.35">
      <c r="A356" t="s">
        <v>309</v>
      </c>
      <c r="B356" t="s">
        <v>697</v>
      </c>
      <c r="C356" t="s">
        <v>24</v>
      </c>
      <c r="D356" t="s">
        <v>919</v>
      </c>
      <c r="E356">
        <v>15</v>
      </c>
      <c r="F356">
        <v>63381915.7242634</v>
      </c>
      <c r="G356" s="458" t="str">
        <f t="shared" si="5"/>
        <v/>
      </c>
      <c r="H356" s="459"/>
    </row>
    <row r="357" spans="1:8" x14ac:dyDescent="0.35">
      <c r="A357" t="s">
        <v>309</v>
      </c>
      <c r="B357" t="s">
        <v>697</v>
      </c>
      <c r="C357" t="s">
        <v>72</v>
      </c>
      <c r="D357" t="s">
        <v>920</v>
      </c>
      <c r="E357">
        <v>12.146208018097999</v>
      </c>
      <c r="F357">
        <v>167732.593215484</v>
      </c>
      <c r="G357" s="458" t="str">
        <f t="shared" si="5"/>
        <v/>
      </c>
      <c r="H357" s="459"/>
    </row>
    <row r="358" spans="1:8" x14ac:dyDescent="0.35">
      <c r="A358" t="s">
        <v>309</v>
      </c>
      <c r="B358" t="s">
        <v>697</v>
      </c>
      <c r="C358" t="s">
        <v>72</v>
      </c>
      <c r="D358" t="s">
        <v>921</v>
      </c>
      <c r="E358">
        <v>14.986278512942</v>
      </c>
      <c r="F358">
        <v>2576.6696188700398</v>
      </c>
      <c r="G358" s="458" t="str">
        <f t="shared" si="5"/>
        <v/>
      </c>
      <c r="H358" s="459"/>
    </row>
    <row r="359" spans="1:8" x14ac:dyDescent="0.35">
      <c r="A359" t="s">
        <v>309</v>
      </c>
      <c r="B359" t="s">
        <v>697</v>
      </c>
      <c r="C359" t="s">
        <v>72</v>
      </c>
      <c r="D359" t="s">
        <v>922</v>
      </c>
      <c r="E359">
        <v>7.2452963911874804</v>
      </c>
      <c r="F359">
        <v>1793226.7585501701</v>
      </c>
      <c r="G359" s="458" t="str">
        <f t="shared" si="5"/>
        <v/>
      </c>
      <c r="H359" s="459"/>
    </row>
    <row r="360" spans="1:8" x14ac:dyDescent="0.35">
      <c r="A360" t="s">
        <v>309</v>
      </c>
      <c r="B360" t="s">
        <v>697</v>
      </c>
      <c r="C360" t="s">
        <v>72</v>
      </c>
      <c r="D360" t="s">
        <v>923</v>
      </c>
      <c r="E360">
        <v>14.996694192357699</v>
      </c>
      <c r="F360">
        <v>27644.941534561702</v>
      </c>
      <c r="G360" s="458" t="str">
        <f t="shared" si="5"/>
        <v/>
      </c>
      <c r="H360" s="459"/>
    </row>
    <row r="361" spans="1:8" x14ac:dyDescent="0.35">
      <c r="A361" t="s">
        <v>309</v>
      </c>
      <c r="B361" t="s">
        <v>697</v>
      </c>
      <c r="C361" t="s">
        <v>72</v>
      </c>
      <c r="D361" t="s">
        <v>924</v>
      </c>
      <c r="E361">
        <v>15.000000000000499</v>
      </c>
      <c r="F361">
        <v>2268.7256467723901</v>
      </c>
      <c r="G361" s="458" t="str">
        <f t="shared" si="5"/>
        <v/>
      </c>
      <c r="H361" s="459"/>
    </row>
    <row r="362" spans="1:8" x14ac:dyDescent="0.35">
      <c r="A362" t="s">
        <v>309</v>
      </c>
      <c r="B362" t="s">
        <v>697</v>
      </c>
      <c r="C362" t="s">
        <v>72</v>
      </c>
      <c r="D362" t="s">
        <v>925</v>
      </c>
      <c r="E362">
        <v>12.146208018097999</v>
      </c>
      <c r="F362">
        <v>9314.6735846400006</v>
      </c>
      <c r="G362" s="458" t="str">
        <f t="shared" si="5"/>
        <v/>
      </c>
      <c r="H362" s="459"/>
    </row>
    <row r="363" spans="1:8" x14ac:dyDescent="0.35">
      <c r="A363" t="s">
        <v>309</v>
      </c>
      <c r="B363" t="s">
        <v>697</v>
      </c>
      <c r="C363" t="s">
        <v>72</v>
      </c>
      <c r="D363" t="s">
        <v>926</v>
      </c>
      <c r="E363">
        <v>14.986278512942</v>
      </c>
      <c r="F363">
        <v>111.607039257984</v>
      </c>
      <c r="G363" s="458" t="str">
        <f t="shared" si="5"/>
        <v/>
      </c>
      <c r="H363" s="459"/>
    </row>
    <row r="364" spans="1:8" x14ac:dyDescent="0.35">
      <c r="A364" t="s">
        <v>309</v>
      </c>
      <c r="B364" t="s">
        <v>697</v>
      </c>
      <c r="C364" t="s">
        <v>72</v>
      </c>
      <c r="D364" t="s">
        <v>927</v>
      </c>
      <c r="E364">
        <v>7.2452963911874804</v>
      </c>
      <c r="F364">
        <v>6229574.5931162704</v>
      </c>
      <c r="G364" s="458" t="str">
        <f t="shared" si="5"/>
        <v/>
      </c>
      <c r="H364" s="459"/>
    </row>
    <row r="365" spans="1:8" x14ac:dyDescent="0.35">
      <c r="A365" t="s">
        <v>309</v>
      </c>
      <c r="B365" t="s">
        <v>697</v>
      </c>
      <c r="C365" t="s">
        <v>72</v>
      </c>
      <c r="D365" t="s">
        <v>928</v>
      </c>
      <c r="E365">
        <v>14.996694192357699</v>
      </c>
      <c r="F365">
        <v>74906.848692236395</v>
      </c>
      <c r="G365" s="458" t="str">
        <f t="shared" si="5"/>
        <v/>
      </c>
      <c r="H365" s="459"/>
    </row>
    <row r="366" spans="1:8" x14ac:dyDescent="0.35">
      <c r="A366" t="s">
        <v>309</v>
      </c>
      <c r="B366" t="s">
        <v>697</v>
      </c>
      <c r="C366" t="s">
        <v>72</v>
      </c>
      <c r="D366" t="s">
        <v>929</v>
      </c>
      <c r="E366">
        <v>12.146208018097999</v>
      </c>
      <c r="F366">
        <v>303254.035835783</v>
      </c>
      <c r="G366" s="458" t="str">
        <f t="shared" si="5"/>
        <v/>
      </c>
      <c r="H366" s="459"/>
    </row>
    <row r="367" spans="1:8" x14ac:dyDescent="0.35">
      <c r="A367" t="s">
        <v>309</v>
      </c>
      <c r="B367" t="s">
        <v>697</v>
      </c>
      <c r="C367" t="s">
        <v>72</v>
      </c>
      <c r="D367" t="s">
        <v>930</v>
      </c>
      <c r="E367">
        <v>14.986278512942</v>
      </c>
      <c r="F367">
        <v>4880.35316641995</v>
      </c>
      <c r="G367" s="458" t="str">
        <f t="shared" si="5"/>
        <v/>
      </c>
      <c r="H367" s="459"/>
    </row>
    <row r="368" spans="1:8" x14ac:dyDescent="0.35">
      <c r="A368" t="s">
        <v>309</v>
      </c>
      <c r="B368" t="s">
        <v>697</v>
      </c>
      <c r="C368" t="s">
        <v>72</v>
      </c>
      <c r="D368" t="s">
        <v>931</v>
      </c>
      <c r="E368">
        <v>7.2452963911874804</v>
      </c>
      <c r="F368">
        <v>1897572.45989848</v>
      </c>
      <c r="G368" s="458" t="str">
        <f t="shared" si="5"/>
        <v/>
      </c>
      <c r="H368" s="459"/>
    </row>
    <row r="369" spans="1:8" x14ac:dyDescent="0.35">
      <c r="A369" t="s">
        <v>309</v>
      </c>
      <c r="B369" t="s">
        <v>697</v>
      </c>
      <c r="C369" t="s">
        <v>72</v>
      </c>
      <c r="D369" t="s">
        <v>932</v>
      </c>
      <c r="E369">
        <v>14.996694192357699</v>
      </c>
      <c r="F369">
        <v>30646.594341205899</v>
      </c>
      <c r="G369" s="458" t="str">
        <f t="shared" si="5"/>
        <v/>
      </c>
      <c r="H369" s="459"/>
    </row>
    <row r="370" spans="1:8" x14ac:dyDescent="0.35">
      <c r="A370" t="s">
        <v>309</v>
      </c>
      <c r="B370" t="s">
        <v>697</v>
      </c>
      <c r="C370" t="s">
        <v>72</v>
      </c>
      <c r="D370" t="s">
        <v>933</v>
      </c>
      <c r="E370">
        <v>14.9999999999996</v>
      </c>
      <c r="F370">
        <v>17790.1442584242</v>
      </c>
      <c r="G370" s="458" t="str">
        <f t="shared" si="5"/>
        <v/>
      </c>
      <c r="H370" s="459"/>
    </row>
    <row r="371" spans="1:8" x14ac:dyDescent="0.35">
      <c r="A371" t="s">
        <v>309</v>
      </c>
      <c r="B371" t="s">
        <v>697</v>
      </c>
      <c r="C371" t="s">
        <v>72</v>
      </c>
      <c r="D371" t="s">
        <v>934</v>
      </c>
      <c r="E371">
        <v>15.000000000000499</v>
      </c>
      <c r="F371">
        <v>142.8339576768</v>
      </c>
      <c r="G371" s="458" t="str">
        <f t="shared" si="5"/>
        <v/>
      </c>
      <c r="H371" s="459"/>
    </row>
    <row r="372" spans="1:8" x14ac:dyDescent="0.35">
      <c r="A372" t="s">
        <v>309</v>
      </c>
      <c r="B372" t="s">
        <v>263</v>
      </c>
      <c r="C372" t="s">
        <v>935</v>
      </c>
      <c r="D372" t="s">
        <v>936</v>
      </c>
      <c r="E372">
        <v>12</v>
      </c>
      <c r="F372">
        <v>75037605.3785173</v>
      </c>
      <c r="G372" s="458">
        <f t="shared" si="5"/>
        <v>12</v>
      </c>
      <c r="H372" s="459"/>
    </row>
    <row r="373" spans="1:8" x14ac:dyDescent="0.35">
      <c r="A373" t="s">
        <v>309</v>
      </c>
      <c r="B373" t="s">
        <v>263</v>
      </c>
      <c r="C373" t="s">
        <v>935</v>
      </c>
      <c r="D373" t="s">
        <v>937</v>
      </c>
      <c r="E373">
        <v>12</v>
      </c>
      <c r="F373">
        <v>429749.21578660898</v>
      </c>
      <c r="G373" s="458" t="str">
        <f t="shared" si="5"/>
        <v/>
      </c>
      <c r="H373" s="459"/>
    </row>
    <row r="374" spans="1:8" x14ac:dyDescent="0.35">
      <c r="A374" t="s">
        <v>309</v>
      </c>
      <c r="B374" t="s">
        <v>263</v>
      </c>
      <c r="C374" t="s">
        <v>938</v>
      </c>
      <c r="D374" t="s">
        <v>936</v>
      </c>
      <c r="E374">
        <v>12</v>
      </c>
      <c r="F374">
        <v>10906349.376000101</v>
      </c>
      <c r="G374" s="458" t="str">
        <f t="shared" si="5"/>
        <v/>
      </c>
      <c r="H374" s="459"/>
    </row>
    <row r="375" spans="1:8" x14ac:dyDescent="0.35">
      <c r="A375" t="s">
        <v>309</v>
      </c>
      <c r="B375" t="s">
        <v>263</v>
      </c>
      <c r="C375" t="s">
        <v>938</v>
      </c>
      <c r="D375" t="s">
        <v>937</v>
      </c>
      <c r="E375">
        <v>12</v>
      </c>
      <c r="F375">
        <v>5163049.2160001798</v>
      </c>
      <c r="G375" s="458" t="str">
        <f t="shared" si="5"/>
        <v/>
      </c>
      <c r="H375" s="459"/>
    </row>
    <row r="376" spans="1:8" x14ac:dyDescent="0.35">
      <c r="A376" t="s">
        <v>310</v>
      </c>
      <c r="B376" t="s">
        <v>710</v>
      </c>
      <c r="C376" t="s">
        <v>24</v>
      </c>
      <c r="D376" t="s">
        <v>939</v>
      </c>
      <c r="E376">
        <v>9.9999999999998703</v>
      </c>
      <c r="F376">
        <v>28974910.536856901</v>
      </c>
      <c r="G376" s="458">
        <f t="shared" si="5"/>
        <v>9.8998073466059342</v>
      </c>
      <c r="H376" s="459"/>
    </row>
    <row r="377" spans="1:8" x14ac:dyDescent="0.35">
      <c r="A377" t="s">
        <v>310</v>
      </c>
      <c r="B377" t="s">
        <v>710</v>
      </c>
      <c r="C377" t="s">
        <v>24</v>
      </c>
      <c r="D377" t="s">
        <v>940</v>
      </c>
      <c r="E377">
        <v>4.8180956513727002</v>
      </c>
      <c r="F377">
        <v>3047878.129654</v>
      </c>
      <c r="G377" s="458" t="str">
        <f t="shared" si="5"/>
        <v/>
      </c>
      <c r="H377" s="459"/>
    </row>
    <row r="378" spans="1:8" x14ac:dyDescent="0.35">
      <c r="A378" t="s">
        <v>310</v>
      </c>
      <c r="B378" t="s">
        <v>710</v>
      </c>
      <c r="C378" t="s">
        <v>24</v>
      </c>
      <c r="D378" t="s">
        <v>941</v>
      </c>
      <c r="E378">
        <v>10.000000000000099</v>
      </c>
      <c r="F378">
        <v>10132160.343676399</v>
      </c>
      <c r="G378" s="458" t="str">
        <f t="shared" si="5"/>
        <v/>
      </c>
      <c r="H378" s="459"/>
    </row>
    <row r="379" spans="1:8" x14ac:dyDescent="0.35">
      <c r="A379" t="s">
        <v>310</v>
      </c>
      <c r="B379" t="s">
        <v>710</v>
      </c>
      <c r="C379" t="s">
        <v>24</v>
      </c>
      <c r="D379" t="s">
        <v>942</v>
      </c>
      <c r="E379">
        <v>6.6323118447163099</v>
      </c>
      <c r="F379">
        <v>1932704.6822885701</v>
      </c>
      <c r="G379" s="458" t="str">
        <f t="shared" si="5"/>
        <v/>
      </c>
      <c r="H379" s="459"/>
    </row>
    <row r="380" spans="1:8" x14ac:dyDescent="0.35">
      <c r="A380" t="s">
        <v>310</v>
      </c>
      <c r="B380" t="s">
        <v>710</v>
      </c>
      <c r="C380" t="s">
        <v>24</v>
      </c>
      <c r="D380" t="s">
        <v>943</v>
      </c>
      <c r="E380">
        <v>9.9999999999995204</v>
      </c>
      <c r="F380">
        <v>6874137.0932899304</v>
      </c>
      <c r="G380" s="458" t="str">
        <f t="shared" si="5"/>
        <v/>
      </c>
      <c r="H380" s="459"/>
    </row>
    <row r="381" spans="1:8" x14ac:dyDescent="0.35">
      <c r="A381" t="s">
        <v>310</v>
      </c>
      <c r="B381" t="s">
        <v>710</v>
      </c>
      <c r="C381" t="s">
        <v>24</v>
      </c>
      <c r="D381" t="s">
        <v>944</v>
      </c>
      <c r="E381">
        <v>4.6963116060683197</v>
      </c>
      <c r="F381">
        <v>1311238.32393616</v>
      </c>
      <c r="G381" s="458" t="str">
        <f t="shared" si="5"/>
        <v/>
      </c>
      <c r="H381" s="459"/>
    </row>
    <row r="382" spans="1:8" x14ac:dyDescent="0.35">
      <c r="A382" t="s">
        <v>310</v>
      </c>
      <c r="B382" t="s">
        <v>710</v>
      </c>
      <c r="C382" t="s">
        <v>24</v>
      </c>
      <c r="D382" t="s">
        <v>945</v>
      </c>
      <c r="E382">
        <v>14.999999999999901</v>
      </c>
      <c r="F382">
        <v>4427493.1568009602</v>
      </c>
      <c r="G382" s="458" t="str">
        <f t="shared" si="5"/>
        <v/>
      </c>
      <c r="H382" s="459"/>
    </row>
    <row r="383" spans="1:8" x14ac:dyDescent="0.35">
      <c r="A383" t="s">
        <v>310</v>
      </c>
      <c r="B383" t="s">
        <v>710</v>
      </c>
      <c r="C383" t="s">
        <v>24</v>
      </c>
      <c r="D383" t="s">
        <v>946</v>
      </c>
      <c r="E383">
        <v>14.0394281478826</v>
      </c>
      <c r="F383">
        <v>415878.07349786401</v>
      </c>
      <c r="G383" s="458" t="str">
        <f t="shared" si="5"/>
        <v/>
      </c>
      <c r="H383" s="459"/>
    </row>
    <row r="384" spans="1:8" x14ac:dyDescent="0.35">
      <c r="A384" t="s">
        <v>310</v>
      </c>
      <c r="B384" t="s">
        <v>710</v>
      </c>
      <c r="C384" t="s">
        <v>24</v>
      </c>
      <c r="D384" t="s">
        <v>947</v>
      </c>
      <c r="E384">
        <v>10.000000000000499</v>
      </c>
      <c r="F384">
        <v>1800680.5035597701</v>
      </c>
      <c r="G384" s="458" t="str">
        <f t="shared" si="5"/>
        <v/>
      </c>
      <c r="H384" s="459"/>
    </row>
    <row r="385" spans="1:8" x14ac:dyDescent="0.35">
      <c r="A385" t="s">
        <v>310</v>
      </c>
      <c r="B385" t="s">
        <v>710</v>
      </c>
      <c r="C385" t="s">
        <v>24</v>
      </c>
      <c r="D385" t="s">
        <v>948</v>
      </c>
      <c r="E385">
        <v>5.6671288626509897</v>
      </c>
      <c r="F385">
        <v>109499.212188363</v>
      </c>
      <c r="G385" s="458" t="str">
        <f t="shared" si="5"/>
        <v/>
      </c>
      <c r="H385" s="459"/>
    </row>
    <row r="386" spans="1:8" x14ac:dyDescent="0.35">
      <c r="A386" t="s">
        <v>310</v>
      </c>
      <c r="B386" t="s">
        <v>711</v>
      </c>
      <c r="C386" t="s">
        <v>24</v>
      </c>
      <c r="D386" t="s">
        <v>949</v>
      </c>
      <c r="E386">
        <v>10</v>
      </c>
      <c r="F386">
        <v>98157.715836839998</v>
      </c>
      <c r="G386" s="458">
        <f t="shared" ref="G386:G449" si="6">IF(AND(A386=A385, B386=B385),"",SUMPRODUCT(--(A:A= A386),--(B:B=B386),E:E,F:F)/SUMIFS(F:F,A:A, A386,B:B, B386))</f>
        <v>13.938388910660997</v>
      </c>
      <c r="H386" s="459"/>
    </row>
    <row r="387" spans="1:8" x14ac:dyDescent="0.35">
      <c r="A387" t="s">
        <v>310</v>
      </c>
      <c r="B387" t="s">
        <v>711</v>
      </c>
      <c r="C387" t="s">
        <v>25</v>
      </c>
      <c r="D387" t="s">
        <v>950</v>
      </c>
      <c r="E387">
        <v>15</v>
      </c>
      <c r="F387">
        <v>34898.8861666667</v>
      </c>
      <c r="G387" s="458" t="str">
        <f t="shared" si="6"/>
        <v/>
      </c>
      <c r="H387" s="459"/>
    </row>
    <row r="388" spans="1:8" x14ac:dyDescent="0.35">
      <c r="A388" t="s">
        <v>310</v>
      </c>
      <c r="B388" t="s">
        <v>711</v>
      </c>
      <c r="C388" t="s">
        <v>142</v>
      </c>
      <c r="D388" t="s">
        <v>952</v>
      </c>
      <c r="E388">
        <v>10</v>
      </c>
      <c r="F388">
        <v>28200.004013002799</v>
      </c>
      <c r="G388" s="458" t="str">
        <f t="shared" si="6"/>
        <v/>
      </c>
      <c r="H388" s="459"/>
    </row>
    <row r="389" spans="1:8" x14ac:dyDescent="0.35">
      <c r="A389" t="s">
        <v>310</v>
      </c>
      <c r="B389" t="s">
        <v>711</v>
      </c>
      <c r="C389" t="s">
        <v>953</v>
      </c>
      <c r="D389" t="s">
        <v>954</v>
      </c>
      <c r="E389">
        <v>7</v>
      </c>
      <c r="F389">
        <v>24308</v>
      </c>
      <c r="G389" s="458" t="str">
        <f t="shared" si="6"/>
        <v/>
      </c>
      <c r="H389" s="459"/>
    </row>
    <row r="390" spans="1:8" x14ac:dyDescent="0.35">
      <c r="A390" t="s">
        <v>310</v>
      </c>
      <c r="B390" t="s">
        <v>711</v>
      </c>
      <c r="C390" t="s">
        <v>142</v>
      </c>
      <c r="D390" t="s">
        <v>829</v>
      </c>
      <c r="E390">
        <v>10</v>
      </c>
      <c r="F390">
        <v>22601.2827975984</v>
      </c>
      <c r="G390" s="458" t="str">
        <f t="shared" si="6"/>
        <v/>
      </c>
      <c r="H390" s="459"/>
    </row>
    <row r="391" spans="1:8" x14ac:dyDescent="0.35">
      <c r="A391" t="s">
        <v>310</v>
      </c>
      <c r="B391" t="s">
        <v>711</v>
      </c>
      <c r="C391" t="s">
        <v>24</v>
      </c>
      <c r="D391" t="s">
        <v>955</v>
      </c>
      <c r="E391">
        <v>10</v>
      </c>
      <c r="F391">
        <v>22501.208966564998</v>
      </c>
      <c r="G391" s="458" t="str">
        <f t="shared" si="6"/>
        <v/>
      </c>
      <c r="H391" s="459"/>
    </row>
    <row r="392" spans="1:8" x14ac:dyDescent="0.35">
      <c r="A392" t="s">
        <v>310</v>
      </c>
      <c r="B392" t="s">
        <v>711</v>
      </c>
      <c r="C392" t="s">
        <v>25</v>
      </c>
      <c r="D392" t="s">
        <v>956</v>
      </c>
      <c r="E392">
        <v>20</v>
      </c>
      <c r="F392">
        <v>22025.050118047799</v>
      </c>
      <c r="G392" s="458" t="str">
        <f t="shared" si="6"/>
        <v/>
      </c>
      <c r="H392" s="459"/>
    </row>
    <row r="393" spans="1:8" x14ac:dyDescent="0.35">
      <c r="A393" t="s">
        <v>310</v>
      </c>
      <c r="B393" t="s">
        <v>711</v>
      </c>
      <c r="C393" t="s">
        <v>141</v>
      </c>
      <c r="D393" t="s">
        <v>957</v>
      </c>
      <c r="E393">
        <v>17</v>
      </c>
      <c r="F393">
        <v>14952.833060000001</v>
      </c>
      <c r="G393" s="458" t="str">
        <f t="shared" si="6"/>
        <v/>
      </c>
      <c r="H393" s="459"/>
    </row>
    <row r="394" spans="1:8" x14ac:dyDescent="0.35">
      <c r="A394" t="s">
        <v>310</v>
      </c>
      <c r="B394" t="s">
        <v>711</v>
      </c>
      <c r="C394" t="s">
        <v>24</v>
      </c>
      <c r="D394" t="s">
        <v>959</v>
      </c>
      <c r="E394">
        <v>10</v>
      </c>
      <c r="F394">
        <v>13652.52293055</v>
      </c>
      <c r="G394" s="458" t="str">
        <f t="shared" si="6"/>
        <v/>
      </c>
      <c r="H394" s="459"/>
    </row>
    <row r="395" spans="1:8" x14ac:dyDescent="0.35">
      <c r="A395" t="s">
        <v>310</v>
      </c>
      <c r="B395" t="s">
        <v>711</v>
      </c>
      <c r="C395" t="s">
        <v>25</v>
      </c>
      <c r="D395" t="s">
        <v>813</v>
      </c>
      <c r="E395">
        <v>8</v>
      </c>
      <c r="F395">
        <v>11243.546237334</v>
      </c>
      <c r="G395" s="458" t="str">
        <f t="shared" si="6"/>
        <v/>
      </c>
      <c r="H395" s="459"/>
    </row>
    <row r="396" spans="1:8" x14ac:dyDescent="0.35">
      <c r="A396" t="s">
        <v>310</v>
      </c>
      <c r="B396" t="s">
        <v>711</v>
      </c>
      <c r="C396" t="s">
        <v>25</v>
      </c>
      <c r="D396" t="s">
        <v>690</v>
      </c>
      <c r="E396">
        <v>11</v>
      </c>
      <c r="F396">
        <v>9243.0613138279405</v>
      </c>
      <c r="G396" s="458" t="str">
        <f t="shared" si="6"/>
        <v/>
      </c>
      <c r="H396" s="459"/>
    </row>
    <row r="397" spans="1:8" x14ac:dyDescent="0.35">
      <c r="A397" t="s">
        <v>310</v>
      </c>
      <c r="B397" t="s">
        <v>711</v>
      </c>
      <c r="C397" t="s">
        <v>541</v>
      </c>
      <c r="D397" t="s">
        <v>608</v>
      </c>
      <c r="E397">
        <v>20</v>
      </c>
      <c r="F397">
        <v>9225.8717269306999</v>
      </c>
      <c r="G397" s="458" t="str">
        <f t="shared" si="6"/>
        <v/>
      </c>
      <c r="H397" s="459"/>
    </row>
    <row r="398" spans="1:8" x14ac:dyDescent="0.35">
      <c r="A398" t="s">
        <v>310</v>
      </c>
      <c r="B398" t="s">
        <v>711</v>
      </c>
      <c r="C398" t="s">
        <v>142</v>
      </c>
      <c r="D398" t="s">
        <v>960</v>
      </c>
      <c r="E398">
        <v>10</v>
      </c>
      <c r="F398">
        <v>8946.2853720852709</v>
      </c>
      <c r="G398" s="458" t="str">
        <f t="shared" si="6"/>
        <v/>
      </c>
      <c r="H398" s="459"/>
    </row>
    <row r="399" spans="1:8" x14ac:dyDescent="0.35">
      <c r="A399" t="s">
        <v>310</v>
      </c>
      <c r="B399" t="s">
        <v>711</v>
      </c>
      <c r="C399" t="s">
        <v>24</v>
      </c>
      <c r="D399" t="s">
        <v>961</v>
      </c>
      <c r="E399">
        <v>10</v>
      </c>
      <c r="F399">
        <v>5619.7914695999998</v>
      </c>
      <c r="G399" s="458" t="str">
        <f t="shared" si="6"/>
        <v/>
      </c>
      <c r="H399" s="459"/>
    </row>
    <row r="400" spans="1:8" x14ac:dyDescent="0.35">
      <c r="A400" t="s">
        <v>310</v>
      </c>
      <c r="B400" t="s">
        <v>711</v>
      </c>
      <c r="C400" t="s">
        <v>142</v>
      </c>
      <c r="D400" t="s">
        <v>962</v>
      </c>
      <c r="E400">
        <v>15</v>
      </c>
      <c r="F400">
        <v>1758.5297120606699</v>
      </c>
      <c r="G400" s="458" t="str">
        <f t="shared" si="6"/>
        <v/>
      </c>
      <c r="H400" s="459"/>
    </row>
    <row r="401" spans="1:8" x14ac:dyDescent="0.35">
      <c r="A401" t="s">
        <v>310</v>
      </c>
      <c r="B401" t="s">
        <v>711</v>
      </c>
      <c r="C401" t="s">
        <v>24</v>
      </c>
      <c r="D401" t="s">
        <v>963</v>
      </c>
      <c r="E401">
        <v>6.1</v>
      </c>
      <c r="F401">
        <v>1269.16713</v>
      </c>
      <c r="G401" s="458" t="str">
        <f t="shared" si="6"/>
        <v/>
      </c>
      <c r="H401" s="459"/>
    </row>
    <row r="402" spans="1:8" x14ac:dyDescent="0.35">
      <c r="A402" t="s">
        <v>310</v>
      </c>
      <c r="B402" t="s">
        <v>711</v>
      </c>
      <c r="C402" t="s">
        <v>24</v>
      </c>
      <c r="D402" t="s">
        <v>964</v>
      </c>
      <c r="E402">
        <v>10</v>
      </c>
      <c r="F402">
        <v>832.95424497600004</v>
      </c>
      <c r="G402" s="458" t="str">
        <f t="shared" si="6"/>
        <v/>
      </c>
      <c r="H402" s="459"/>
    </row>
    <row r="403" spans="1:8" x14ac:dyDescent="0.35">
      <c r="A403" t="s">
        <v>310</v>
      </c>
      <c r="B403" t="s">
        <v>711</v>
      </c>
      <c r="C403" t="s">
        <v>24</v>
      </c>
      <c r="D403" t="s">
        <v>965</v>
      </c>
      <c r="E403">
        <v>6.1</v>
      </c>
      <c r="F403">
        <v>503.63774999999998</v>
      </c>
      <c r="G403" s="458" t="str">
        <f t="shared" si="6"/>
        <v/>
      </c>
      <c r="H403" s="459"/>
    </row>
    <row r="404" spans="1:8" x14ac:dyDescent="0.35">
      <c r="A404" t="s">
        <v>310</v>
      </c>
      <c r="B404" t="s">
        <v>711</v>
      </c>
      <c r="C404" t="s">
        <v>24</v>
      </c>
      <c r="D404" t="s">
        <v>966</v>
      </c>
      <c r="E404">
        <v>10</v>
      </c>
      <c r="F404">
        <v>362.89737989999998</v>
      </c>
      <c r="G404" s="458" t="str">
        <f t="shared" si="6"/>
        <v/>
      </c>
      <c r="H404" s="459"/>
    </row>
    <row r="405" spans="1:8" x14ac:dyDescent="0.35">
      <c r="A405" t="s">
        <v>310</v>
      </c>
      <c r="B405" t="s">
        <v>711</v>
      </c>
      <c r="C405" t="s">
        <v>541</v>
      </c>
      <c r="D405" t="s">
        <v>967</v>
      </c>
      <c r="E405">
        <v>20</v>
      </c>
      <c r="F405">
        <v>315.03935559015099</v>
      </c>
      <c r="G405" s="458" t="str">
        <f t="shared" si="6"/>
        <v/>
      </c>
      <c r="H405" s="459"/>
    </row>
    <row r="406" spans="1:8" x14ac:dyDescent="0.35">
      <c r="A406" t="s">
        <v>310</v>
      </c>
      <c r="B406" t="s">
        <v>711</v>
      </c>
      <c r="C406" t="s">
        <v>142</v>
      </c>
      <c r="D406" t="s">
        <v>596</v>
      </c>
      <c r="E406">
        <v>2</v>
      </c>
      <c r="F406">
        <v>81.564649765533403</v>
      </c>
      <c r="G406" s="458" t="str">
        <f t="shared" si="6"/>
        <v/>
      </c>
      <c r="H406" s="459"/>
    </row>
    <row r="407" spans="1:8" x14ac:dyDescent="0.35">
      <c r="A407" t="s">
        <v>310</v>
      </c>
      <c r="B407" t="s">
        <v>712</v>
      </c>
      <c r="C407" t="s">
        <v>24</v>
      </c>
      <c r="D407" t="s">
        <v>969</v>
      </c>
      <c r="E407">
        <v>5.8597081744697599</v>
      </c>
      <c r="F407">
        <v>508520.45334416302</v>
      </c>
      <c r="G407" s="458">
        <f t="shared" si="6"/>
        <v>12.380726293865969</v>
      </c>
      <c r="H407" s="459"/>
    </row>
    <row r="408" spans="1:8" x14ac:dyDescent="0.35">
      <c r="A408" t="s">
        <v>310</v>
      </c>
      <c r="B408" t="s">
        <v>712</v>
      </c>
      <c r="C408" t="s">
        <v>24</v>
      </c>
      <c r="D408" t="s">
        <v>971</v>
      </c>
      <c r="E408">
        <v>11.619800139437601</v>
      </c>
      <c r="F408">
        <v>482413.41785000003</v>
      </c>
      <c r="G408" s="458" t="str">
        <f t="shared" si="6"/>
        <v/>
      </c>
      <c r="H408" s="459"/>
    </row>
    <row r="409" spans="1:8" x14ac:dyDescent="0.35">
      <c r="A409" t="s">
        <v>310</v>
      </c>
      <c r="B409" t="s">
        <v>712</v>
      </c>
      <c r="C409" t="s">
        <v>24</v>
      </c>
      <c r="D409" t="s">
        <v>972</v>
      </c>
      <c r="E409">
        <v>8.4532868941024297</v>
      </c>
      <c r="F409">
        <v>414165.94038914499</v>
      </c>
      <c r="G409" s="458" t="str">
        <f t="shared" si="6"/>
        <v/>
      </c>
      <c r="H409" s="459"/>
    </row>
    <row r="410" spans="1:8" x14ac:dyDescent="0.35">
      <c r="A410" t="s">
        <v>310</v>
      </c>
      <c r="B410" t="s">
        <v>712</v>
      </c>
      <c r="C410" t="s">
        <v>24</v>
      </c>
      <c r="D410" t="s">
        <v>973</v>
      </c>
      <c r="E410">
        <v>5.7038558065252101</v>
      </c>
      <c r="F410">
        <v>393621.20085445797</v>
      </c>
      <c r="G410" s="458" t="str">
        <f t="shared" si="6"/>
        <v/>
      </c>
      <c r="H410" s="459"/>
    </row>
    <row r="411" spans="1:8" x14ac:dyDescent="0.35">
      <c r="A411" t="s">
        <v>310</v>
      </c>
      <c r="B411" t="s">
        <v>712</v>
      </c>
      <c r="C411" t="s">
        <v>24</v>
      </c>
      <c r="D411" t="s">
        <v>974</v>
      </c>
      <c r="E411">
        <v>7.2493340295159401</v>
      </c>
      <c r="F411">
        <v>311977.54752979998</v>
      </c>
      <c r="G411" s="458" t="str">
        <f t="shared" si="6"/>
        <v/>
      </c>
      <c r="H411" s="459"/>
    </row>
    <row r="412" spans="1:8" x14ac:dyDescent="0.35">
      <c r="A412" t="s">
        <v>310</v>
      </c>
      <c r="B412" t="s">
        <v>712</v>
      </c>
      <c r="C412" t="s">
        <v>25</v>
      </c>
      <c r="D412" t="s">
        <v>975</v>
      </c>
      <c r="E412">
        <v>8</v>
      </c>
      <c r="F412">
        <v>280003.75949957798</v>
      </c>
      <c r="G412" s="458" t="str">
        <f t="shared" si="6"/>
        <v/>
      </c>
      <c r="H412" s="459"/>
    </row>
    <row r="413" spans="1:8" x14ac:dyDescent="0.35">
      <c r="A413" t="s">
        <v>310</v>
      </c>
      <c r="B413" t="s">
        <v>712</v>
      </c>
      <c r="C413" t="s">
        <v>141</v>
      </c>
      <c r="D413" t="s">
        <v>977</v>
      </c>
      <c r="E413">
        <v>17</v>
      </c>
      <c r="F413">
        <v>210736.864</v>
      </c>
      <c r="G413" s="458" t="str">
        <f t="shared" si="6"/>
        <v/>
      </c>
      <c r="H413" s="459"/>
    </row>
    <row r="414" spans="1:8" x14ac:dyDescent="0.35">
      <c r="A414" t="s">
        <v>310</v>
      </c>
      <c r="B414" t="s">
        <v>712</v>
      </c>
      <c r="C414" t="s">
        <v>24</v>
      </c>
      <c r="D414" t="s">
        <v>978</v>
      </c>
      <c r="E414">
        <v>15</v>
      </c>
      <c r="F414">
        <v>239033.113655127</v>
      </c>
      <c r="G414" s="458" t="str">
        <f t="shared" si="6"/>
        <v/>
      </c>
      <c r="H414" s="459"/>
    </row>
    <row r="415" spans="1:8" x14ac:dyDescent="0.35">
      <c r="A415" t="s">
        <v>310</v>
      </c>
      <c r="B415" t="s">
        <v>712</v>
      </c>
      <c r="C415" t="s">
        <v>24</v>
      </c>
      <c r="D415" t="s">
        <v>979</v>
      </c>
      <c r="E415">
        <v>10</v>
      </c>
      <c r="F415">
        <v>196510.65765899001</v>
      </c>
      <c r="G415" s="458" t="str">
        <f t="shared" si="6"/>
        <v/>
      </c>
      <c r="H415" s="459"/>
    </row>
    <row r="416" spans="1:8" x14ac:dyDescent="0.35">
      <c r="A416" t="s">
        <v>310</v>
      </c>
      <c r="B416" t="s">
        <v>712</v>
      </c>
      <c r="C416" t="s">
        <v>24</v>
      </c>
      <c r="D416" t="s">
        <v>980</v>
      </c>
      <c r="E416">
        <v>5.7038558065252101</v>
      </c>
      <c r="F416">
        <v>236023.273809562</v>
      </c>
      <c r="G416" s="458" t="str">
        <f t="shared" si="6"/>
        <v/>
      </c>
      <c r="H416" s="459"/>
    </row>
    <row r="417" spans="1:8" x14ac:dyDescent="0.35">
      <c r="A417" t="s">
        <v>310</v>
      </c>
      <c r="B417" t="s">
        <v>712</v>
      </c>
      <c r="C417" t="s">
        <v>24</v>
      </c>
      <c r="D417" t="s">
        <v>981</v>
      </c>
      <c r="E417">
        <v>5</v>
      </c>
      <c r="F417">
        <v>137534.774093096</v>
      </c>
      <c r="G417" s="458" t="str">
        <f t="shared" si="6"/>
        <v/>
      </c>
      <c r="H417" s="459"/>
    </row>
    <row r="418" spans="1:8" x14ac:dyDescent="0.35">
      <c r="A418" t="s">
        <v>310</v>
      </c>
      <c r="B418" t="s">
        <v>712</v>
      </c>
      <c r="C418" t="s">
        <v>24</v>
      </c>
      <c r="D418" t="s">
        <v>983</v>
      </c>
      <c r="E418">
        <v>15</v>
      </c>
      <c r="F418">
        <v>125304.79995894901</v>
      </c>
      <c r="G418" s="458" t="str">
        <f t="shared" si="6"/>
        <v/>
      </c>
      <c r="H418" s="459"/>
    </row>
    <row r="419" spans="1:8" x14ac:dyDescent="0.35">
      <c r="A419" t="s">
        <v>310</v>
      </c>
      <c r="B419" t="s">
        <v>712</v>
      </c>
      <c r="C419" t="s">
        <v>541</v>
      </c>
      <c r="D419" t="s">
        <v>377</v>
      </c>
      <c r="E419">
        <v>20</v>
      </c>
      <c r="F419">
        <v>96879.961759579397</v>
      </c>
      <c r="G419" s="458" t="str">
        <f t="shared" si="6"/>
        <v/>
      </c>
      <c r="H419" s="459"/>
    </row>
    <row r="420" spans="1:8" x14ac:dyDescent="0.35">
      <c r="A420" t="s">
        <v>310</v>
      </c>
      <c r="B420" t="s">
        <v>712</v>
      </c>
      <c r="C420" t="s">
        <v>24</v>
      </c>
      <c r="D420" t="s">
        <v>984</v>
      </c>
      <c r="E420">
        <v>10</v>
      </c>
      <c r="F420">
        <v>43287.019025177397</v>
      </c>
      <c r="G420" s="458" t="str">
        <f t="shared" si="6"/>
        <v/>
      </c>
      <c r="H420" s="459"/>
    </row>
    <row r="421" spans="1:8" x14ac:dyDescent="0.35">
      <c r="A421" t="s">
        <v>310</v>
      </c>
      <c r="B421" t="s">
        <v>712</v>
      </c>
      <c r="C421" t="s">
        <v>540</v>
      </c>
      <c r="D421" t="s">
        <v>954</v>
      </c>
      <c r="E421">
        <v>7</v>
      </c>
      <c r="F421">
        <v>34551.725992824002</v>
      </c>
      <c r="G421" s="458" t="str">
        <f t="shared" si="6"/>
        <v/>
      </c>
      <c r="H421" s="459"/>
    </row>
    <row r="422" spans="1:8" x14ac:dyDescent="0.35">
      <c r="A422" t="s">
        <v>310</v>
      </c>
      <c r="B422" t="s">
        <v>712</v>
      </c>
      <c r="C422" t="s">
        <v>142</v>
      </c>
      <c r="D422" t="s">
        <v>985</v>
      </c>
      <c r="E422">
        <v>10</v>
      </c>
      <c r="F422">
        <v>19944.5299670764</v>
      </c>
      <c r="G422" s="458" t="str">
        <f t="shared" si="6"/>
        <v/>
      </c>
      <c r="H422" s="459"/>
    </row>
    <row r="423" spans="1:8" x14ac:dyDescent="0.35">
      <c r="A423" t="s">
        <v>310</v>
      </c>
      <c r="B423" t="s">
        <v>712</v>
      </c>
      <c r="C423" t="s">
        <v>541</v>
      </c>
      <c r="D423" t="s">
        <v>608</v>
      </c>
      <c r="E423">
        <v>20</v>
      </c>
      <c r="F423">
        <v>9559.2000000000007</v>
      </c>
      <c r="G423" s="458" t="str">
        <f t="shared" si="6"/>
        <v/>
      </c>
      <c r="H423" s="459"/>
    </row>
    <row r="424" spans="1:8" x14ac:dyDescent="0.35">
      <c r="A424" t="s">
        <v>310</v>
      </c>
      <c r="B424" t="s">
        <v>712</v>
      </c>
      <c r="C424" t="s">
        <v>25</v>
      </c>
      <c r="D424" t="s">
        <v>986</v>
      </c>
      <c r="E424">
        <v>9.5367635261327095</v>
      </c>
      <c r="F424">
        <v>9320.4084196556996</v>
      </c>
      <c r="G424" s="458" t="str">
        <f t="shared" si="6"/>
        <v/>
      </c>
      <c r="H424" s="459"/>
    </row>
    <row r="425" spans="1:8" x14ac:dyDescent="0.35">
      <c r="A425" t="s">
        <v>310</v>
      </c>
      <c r="B425" t="s">
        <v>712</v>
      </c>
      <c r="C425" t="s">
        <v>25</v>
      </c>
      <c r="D425" t="s">
        <v>987</v>
      </c>
      <c r="E425">
        <v>15</v>
      </c>
      <c r="F425">
        <v>7488</v>
      </c>
      <c r="G425" s="458" t="str">
        <f t="shared" si="6"/>
        <v/>
      </c>
      <c r="H425" s="459"/>
    </row>
    <row r="426" spans="1:8" x14ac:dyDescent="0.35">
      <c r="A426" t="s">
        <v>310</v>
      </c>
      <c r="B426" t="s">
        <v>712</v>
      </c>
      <c r="C426" t="s">
        <v>142</v>
      </c>
      <c r="D426" t="s">
        <v>988</v>
      </c>
      <c r="E426">
        <v>10</v>
      </c>
      <c r="F426">
        <v>6129.8566038435602</v>
      </c>
      <c r="G426" s="458" t="str">
        <f t="shared" si="6"/>
        <v/>
      </c>
      <c r="H426" s="459"/>
    </row>
    <row r="427" spans="1:8" x14ac:dyDescent="0.35">
      <c r="A427" t="s">
        <v>310</v>
      </c>
      <c r="B427" t="s">
        <v>712</v>
      </c>
      <c r="C427" t="s">
        <v>142</v>
      </c>
      <c r="D427" t="s">
        <v>989</v>
      </c>
      <c r="E427">
        <v>10</v>
      </c>
      <c r="F427">
        <v>5884.8885267839096</v>
      </c>
      <c r="G427" s="458" t="str">
        <f t="shared" si="6"/>
        <v/>
      </c>
      <c r="H427" s="459"/>
    </row>
    <row r="428" spans="1:8" x14ac:dyDescent="0.35">
      <c r="A428" t="s">
        <v>310</v>
      </c>
      <c r="B428" t="s">
        <v>712</v>
      </c>
      <c r="C428" t="s">
        <v>142</v>
      </c>
      <c r="D428" t="s">
        <v>990</v>
      </c>
      <c r="E428">
        <v>10</v>
      </c>
      <c r="F428">
        <v>5327.2029952179701</v>
      </c>
      <c r="G428" s="458" t="str">
        <f t="shared" si="6"/>
        <v/>
      </c>
      <c r="H428" s="459"/>
    </row>
    <row r="429" spans="1:8" x14ac:dyDescent="0.35">
      <c r="A429" t="s">
        <v>310</v>
      </c>
      <c r="B429" t="s">
        <v>712</v>
      </c>
      <c r="C429" t="s">
        <v>25</v>
      </c>
      <c r="D429" t="s">
        <v>991</v>
      </c>
      <c r="E429">
        <v>18</v>
      </c>
      <c r="F429">
        <v>2975.3820964872898</v>
      </c>
      <c r="G429" s="458" t="str">
        <f t="shared" si="6"/>
        <v/>
      </c>
      <c r="H429" s="459"/>
    </row>
    <row r="430" spans="1:8" x14ac:dyDescent="0.35">
      <c r="A430" t="s">
        <v>310</v>
      </c>
      <c r="B430" t="s">
        <v>712</v>
      </c>
      <c r="C430" t="s">
        <v>24</v>
      </c>
      <c r="D430" t="s">
        <v>992</v>
      </c>
      <c r="E430">
        <v>8</v>
      </c>
      <c r="F430">
        <v>2757.2764813038798</v>
      </c>
      <c r="G430" s="458" t="str">
        <f t="shared" si="6"/>
        <v/>
      </c>
      <c r="H430" s="459"/>
    </row>
    <row r="431" spans="1:8" x14ac:dyDescent="0.35">
      <c r="A431" t="s">
        <v>310</v>
      </c>
      <c r="B431" t="s">
        <v>712</v>
      </c>
      <c r="C431" t="s">
        <v>26</v>
      </c>
      <c r="D431" t="s">
        <v>615</v>
      </c>
      <c r="E431">
        <v>5</v>
      </c>
      <c r="F431">
        <v>1612.944</v>
      </c>
      <c r="G431" s="458" t="str">
        <f t="shared" si="6"/>
        <v/>
      </c>
      <c r="H431" s="459"/>
    </row>
    <row r="432" spans="1:8" x14ac:dyDescent="0.35">
      <c r="A432" t="s">
        <v>310</v>
      </c>
      <c r="B432" t="s">
        <v>712</v>
      </c>
      <c r="C432" t="s">
        <v>141</v>
      </c>
      <c r="D432" t="s">
        <v>993</v>
      </c>
      <c r="E432">
        <v>12</v>
      </c>
      <c r="F432">
        <v>397.936752736313</v>
      </c>
      <c r="G432" s="458" t="str">
        <f t="shared" si="6"/>
        <v/>
      </c>
      <c r="H432" s="459"/>
    </row>
    <row r="433" spans="1:8" x14ac:dyDescent="0.35">
      <c r="A433" t="s">
        <v>310</v>
      </c>
      <c r="B433" t="s">
        <v>712</v>
      </c>
      <c r="C433" t="s">
        <v>25</v>
      </c>
      <c r="D433" t="s">
        <v>994</v>
      </c>
      <c r="E433">
        <v>20</v>
      </c>
      <c r="F433">
        <v>0</v>
      </c>
      <c r="G433" s="458" t="str">
        <f t="shared" si="6"/>
        <v/>
      </c>
      <c r="H433" s="459"/>
    </row>
    <row r="434" spans="1:8" x14ac:dyDescent="0.35">
      <c r="A434" t="s">
        <v>310</v>
      </c>
      <c r="B434" t="s">
        <v>712</v>
      </c>
      <c r="C434" t="s">
        <v>25</v>
      </c>
      <c r="D434" t="s">
        <v>996</v>
      </c>
      <c r="E434">
        <v>15</v>
      </c>
      <c r="F434">
        <v>0</v>
      </c>
      <c r="G434" s="458" t="str">
        <f t="shared" si="6"/>
        <v/>
      </c>
      <c r="H434" s="459"/>
    </row>
    <row r="435" spans="1:8" x14ac:dyDescent="0.35">
      <c r="A435" t="s">
        <v>310</v>
      </c>
      <c r="B435" t="s">
        <v>712</v>
      </c>
      <c r="C435" t="s">
        <v>25</v>
      </c>
      <c r="D435" t="s">
        <v>997</v>
      </c>
      <c r="E435">
        <v>20</v>
      </c>
      <c r="F435">
        <v>0</v>
      </c>
      <c r="G435" s="458" t="str">
        <f t="shared" si="6"/>
        <v/>
      </c>
      <c r="H435" s="459"/>
    </row>
    <row r="436" spans="1:8" x14ac:dyDescent="0.35">
      <c r="A436" t="s">
        <v>310</v>
      </c>
      <c r="B436" t="s">
        <v>712</v>
      </c>
      <c r="C436" t="s">
        <v>25</v>
      </c>
      <c r="D436" t="s">
        <v>998</v>
      </c>
      <c r="E436">
        <v>20</v>
      </c>
      <c r="F436">
        <v>0</v>
      </c>
      <c r="G436" s="458" t="str">
        <f t="shared" si="6"/>
        <v/>
      </c>
      <c r="H436" s="459"/>
    </row>
    <row r="437" spans="1:8" x14ac:dyDescent="0.35">
      <c r="A437" t="s">
        <v>310</v>
      </c>
      <c r="B437" t="s">
        <v>712</v>
      </c>
      <c r="C437" t="s">
        <v>25</v>
      </c>
      <c r="D437" t="s">
        <v>999</v>
      </c>
      <c r="E437">
        <v>6</v>
      </c>
      <c r="F437">
        <v>0</v>
      </c>
      <c r="G437" s="458" t="str">
        <f t="shared" si="6"/>
        <v/>
      </c>
      <c r="H437" s="459"/>
    </row>
    <row r="438" spans="1:8" x14ac:dyDescent="0.35">
      <c r="A438" t="s">
        <v>310</v>
      </c>
      <c r="B438" t="s">
        <v>712</v>
      </c>
      <c r="C438" t="s">
        <v>25</v>
      </c>
      <c r="D438" t="s">
        <v>1000</v>
      </c>
      <c r="E438">
        <v>5</v>
      </c>
      <c r="F438">
        <v>0</v>
      </c>
      <c r="G438" s="458" t="str">
        <f t="shared" si="6"/>
        <v/>
      </c>
      <c r="H438" s="459"/>
    </row>
    <row r="439" spans="1:8" x14ac:dyDescent="0.35">
      <c r="A439" t="s">
        <v>310</v>
      </c>
      <c r="B439" t="s">
        <v>712</v>
      </c>
      <c r="C439" t="s">
        <v>142</v>
      </c>
      <c r="D439" t="s">
        <v>1001</v>
      </c>
      <c r="E439">
        <v>13</v>
      </c>
      <c r="F439">
        <v>0</v>
      </c>
      <c r="G439" s="458" t="str">
        <f t="shared" si="6"/>
        <v/>
      </c>
      <c r="H439" s="459"/>
    </row>
    <row r="440" spans="1:8" x14ac:dyDescent="0.35">
      <c r="A440" t="s">
        <v>310</v>
      </c>
      <c r="B440" t="s">
        <v>712</v>
      </c>
      <c r="C440" t="s">
        <v>142</v>
      </c>
      <c r="D440" t="s">
        <v>1002</v>
      </c>
      <c r="E440">
        <v>15</v>
      </c>
      <c r="F440">
        <v>0</v>
      </c>
      <c r="G440" s="458" t="str">
        <f t="shared" si="6"/>
        <v/>
      </c>
      <c r="H440" s="459"/>
    </row>
    <row r="441" spans="1:8" x14ac:dyDescent="0.35">
      <c r="A441" t="s">
        <v>310</v>
      </c>
      <c r="B441" t="s">
        <v>712</v>
      </c>
      <c r="C441" t="s">
        <v>25</v>
      </c>
      <c r="D441" t="s">
        <v>1003</v>
      </c>
      <c r="E441">
        <v>20</v>
      </c>
      <c r="F441">
        <v>0</v>
      </c>
      <c r="G441" s="458" t="str">
        <f t="shared" si="6"/>
        <v/>
      </c>
      <c r="H441" s="459"/>
    </row>
    <row r="442" spans="1:8" x14ac:dyDescent="0.35">
      <c r="A442" t="s">
        <v>310</v>
      </c>
      <c r="B442" t="s">
        <v>712</v>
      </c>
      <c r="C442" t="s">
        <v>25</v>
      </c>
      <c r="D442" t="s">
        <v>1005</v>
      </c>
      <c r="E442">
        <v>3</v>
      </c>
      <c r="F442">
        <v>0</v>
      </c>
      <c r="G442" s="458" t="str">
        <f t="shared" si="6"/>
        <v/>
      </c>
      <c r="H442" s="459"/>
    </row>
    <row r="443" spans="1:8" x14ac:dyDescent="0.35">
      <c r="A443" t="s">
        <v>310</v>
      </c>
      <c r="B443" t="s">
        <v>713</v>
      </c>
      <c r="C443" t="s">
        <v>25</v>
      </c>
      <c r="D443" t="s">
        <v>1007</v>
      </c>
      <c r="E443">
        <v>25</v>
      </c>
      <c r="F443">
        <v>0</v>
      </c>
      <c r="G443" s="458">
        <f t="shared" si="6"/>
        <v>20.886021975459148</v>
      </c>
      <c r="H443" s="459"/>
    </row>
    <row r="444" spans="1:8" x14ac:dyDescent="0.35">
      <c r="A444" t="s">
        <v>310</v>
      </c>
      <c r="B444" t="s">
        <v>713</v>
      </c>
      <c r="C444" t="s">
        <v>25</v>
      </c>
      <c r="D444" t="s">
        <v>1008</v>
      </c>
      <c r="E444">
        <v>20</v>
      </c>
      <c r="F444">
        <v>87285</v>
      </c>
      <c r="G444" s="458" t="str">
        <f t="shared" si="6"/>
        <v/>
      </c>
      <c r="H444" s="459"/>
    </row>
    <row r="445" spans="1:8" x14ac:dyDescent="0.35">
      <c r="A445" t="s">
        <v>310</v>
      </c>
      <c r="B445" t="s">
        <v>713</v>
      </c>
      <c r="C445" t="s">
        <v>541</v>
      </c>
      <c r="D445" t="s">
        <v>687</v>
      </c>
      <c r="E445">
        <v>20</v>
      </c>
      <c r="F445">
        <v>0</v>
      </c>
      <c r="G445" s="458" t="str">
        <f t="shared" si="6"/>
        <v/>
      </c>
      <c r="H445" s="459"/>
    </row>
    <row r="446" spans="1:8" x14ac:dyDescent="0.35">
      <c r="A446" t="s">
        <v>310</v>
      </c>
      <c r="B446" t="s">
        <v>713</v>
      </c>
      <c r="C446" t="s">
        <v>142</v>
      </c>
      <c r="D446" t="s">
        <v>1009</v>
      </c>
      <c r="E446">
        <v>13</v>
      </c>
      <c r="F446">
        <v>0</v>
      </c>
      <c r="G446" s="458" t="str">
        <f t="shared" si="6"/>
        <v/>
      </c>
      <c r="H446" s="459"/>
    </row>
    <row r="447" spans="1:8" x14ac:dyDescent="0.35">
      <c r="A447" t="s">
        <v>310</v>
      </c>
      <c r="B447" t="s">
        <v>713</v>
      </c>
      <c r="C447" t="s">
        <v>541</v>
      </c>
      <c r="D447" t="s">
        <v>680</v>
      </c>
      <c r="E447">
        <v>20</v>
      </c>
      <c r="F447">
        <v>27433.468334597899</v>
      </c>
      <c r="G447" s="458" t="str">
        <f t="shared" si="6"/>
        <v/>
      </c>
      <c r="H447" s="459"/>
    </row>
    <row r="448" spans="1:8" x14ac:dyDescent="0.35">
      <c r="A448" t="s">
        <v>310</v>
      </c>
      <c r="B448" t="s">
        <v>713</v>
      </c>
      <c r="C448" t="s">
        <v>25</v>
      </c>
      <c r="D448" t="s">
        <v>602</v>
      </c>
      <c r="E448">
        <v>11</v>
      </c>
      <c r="F448">
        <v>27277.4314185771</v>
      </c>
      <c r="G448" s="458" t="str">
        <f t="shared" si="6"/>
        <v/>
      </c>
      <c r="H448" s="459"/>
    </row>
    <row r="449" spans="1:8" x14ac:dyDescent="0.35">
      <c r="A449" t="s">
        <v>310</v>
      </c>
      <c r="B449" t="s">
        <v>713</v>
      </c>
      <c r="C449" t="s">
        <v>25</v>
      </c>
      <c r="D449" t="s">
        <v>1011</v>
      </c>
      <c r="E449">
        <v>18</v>
      </c>
      <c r="F449">
        <v>124793.033779686</v>
      </c>
      <c r="G449" s="458" t="str">
        <f t="shared" si="6"/>
        <v/>
      </c>
      <c r="H449" s="459"/>
    </row>
    <row r="450" spans="1:8" x14ac:dyDescent="0.35">
      <c r="A450" t="s">
        <v>310</v>
      </c>
      <c r="B450" t="s">
        <v>713</v>
      </c>
      <c r="C450" t="s">
        <v>142</v>
      </c>
      <c r="D450" t="s">
        <v>1012</v>
      </c>
      <c r="E450">
        <v>13</v>
      </c>
      <c r="F450">
        <v>0</v>
      </c>
      <c r="G450" s="458" t="str">
        <f t="shared" ref="G450:G513" si="7">IF(AND(A450=A449, B450=B449),"",SUMPRODUCT(--(A:A= A450),--(B:B=B450),E:E,F:F)/SUMIFS(F:F,A:A, A450,B:B, B450))</f>
        <v/>
      </c>
      <c r="H450" s="459"/>
    </row>
    <row r="451" spans="1:8" x14ac:dyDescent="0.35">
      <c r="A451" t="s">
        <v>310</v>
      </c>
      <c r="B451" t="s">
        <v>713</v>
      </c>
      <c r="C451" t="s">
        <v>25</v>
      </c>
      <c r="D451" t="s">
        <v>1013</v>
      </c>
      <c r="E451">
        <v>12</v>
      </c>
      <c r="F451">
        <v>103051.77</v>
      </c>
      <c r="G451" s="458" t="str">
        <f t="shared" si="7"/>
        <v/>
      </c>
      <c r="H451" s="459"/>
    </row>
    <row r="452" spans="1:8" x14ac:dyDescent="0.35">
      <c r="A452" t="s">
        <v>310</v>
      </c>
      <c r="B452" t="s">
        <v>713</v>
      </c>
      <c r="C452" t="s">
        <v>1020</v>
      </c>
      <c r="D452" t="s">
        <v>1021</v>
      </c>
      <c r="E452">
        <v>16</v>
      </c>
      <c r="F452">
        <v>0</v>
      </c>
      <c r="G452" s="458" t="str">
        <f t="shared" si="7"/>
        <v/>
      </c>
      <c r="H452" s="459"/>
    </row>
    <row r="453" spans="1:8" x14ac:dyDescent="0.35">
      <c r="A453" t="s">
        <v>310</v>
      </c>
      <c r="B453" t="s">
        <v>713</v>
      </c>
      <c r="C453" t="s">
        <v>25</v>
      </c>
      <c r="D453" t="s">
        <v>1023</v>
      </c>
      <c r="E453">
        <v>20</v>
      </c>
      <c r="F453">
        <v>3462.5053488622102</v>
      </c>
      <c r="G453" s="458" t="str">
        <f t="shared" si="7"/>
        <v/>
      </c>
      <c r="H453" s="459"/>
    </row>
    <row r="454" spans="1:8" x14ac:dyDescent="0.35">
      <c r="A454" t="s">
        <v>310</v>
      </c>
      <c r="B454" t="s">
        <v>713</v>
      </c>
      <c r="C454" t="s">
        <v>141</v>
      </c>
      <c r="D454" t="s">
        <v>1014</v>
      </c>
      <c r="E454">
        <v>17</v>
      </c>
      <c r="F454">
        <v>96103.200000000099</v>
      </c>
      <c r="G454" s="458" t="str">
        <f t="shared" si="7"/>
        <v/>
      </c>
      <c r="H454" s="459"/>
    </row>
    <row r="455" spans="1:8" x14ac:dyDescent="0.35">
      <c r="A455" t="s">
        <v>310</v>
      </c>
      <c r="B455" t="s">
        <v>713</v>
      </c>
      <c r="C455" t="s">
        <v>24</v>
      </c>
      <c r="D455" t="s">
        <v>1015</v>
      </c>
      <c r="E455">
        <v>10</v>
      </c>
      <c r="F455">
        <v>66024.537610680098</v>
      </c>
      <c r="G455" s="458" t="str">
        <f t="shared" si="7"/>
        <v/>
      </c>
      <c r="H455" s="459"/>
    </row>
    <row r="456" spans="1:8" x14ac:dyDescent="0.35">
      <c r="A456" t="s">
        <v>310</v>
      </c>
      <c r="B456" t="s">
        <v>713</v>
      </c>
      <c r="C456" t="s">
        <v>541</v>
      </c>
      <c r="D456" t="s">
        <v>1016</v>
      </c>
      <c r="E456">
        <v>10</v>
      </c>
      <c r="F456">
        <v>6049</v>
      </c>
      <c r="G456" s="458" t="str">
        <f t="shared" si="7"/>
        <v/>
      </c>
      <c r="H456" s="459"/>
    </row>
    <row r="457" spans="1:8" x14ac:dyDescent="0.35">
      <c r="A457" t="s">
        <v>310</v>
      </c>
      <c r="B457" t="s">
        <v>713</v>
      </c>
      <c r="C457" t="s">
        <v>24</v>
      </c>
      <c r="D457" t="s">
        <v>1018</v>
      </c>
      <c r="E457">
        <v>10</v>
      </c>
      <c r="F457">
        <v>42973.956812160002</v>
      </c>
      <c r="G457" s="458" t="str">
        <f t="shared" si="7"/>
        <v/>
      </c>
      <c r="H457" s="459"/>
    </row>
    <row r="458" spans="1:8" x14ac:dyDescent="0.35">
      <c r="A458" t="s">
        <v>310</v>
      </c>
      <c r="B458" t="s">
        <v>713</v>
      </c>
      <c r="C458" t="s">
        <v>142</v>
      </c>
      <c r="D458" t="s">
        <v>1019</v>
      </c>
      <c r="E458">
        <v>15</v>
      </c>
      <c r="F458">
        <v>0</v>
      </c>
      <c r="G458" s="458" t="str">
        <f t="shared" si="7"/>
        <v/>
      </c>
      <c r="H458" s="459"/>
    </row>
    <row r="459" spans="1:8" x14ac:dyDescent="0.35">
      <c r="A459" t="s">
        <v>310</v>
      </c>
      <c r="B459" t="s">
        <v>713</v>
      </c>
      <c r="C459" t="s">
        <v>24</v>
      </c>
      <c r="D459" t="s">
        <v>1024</v>
      </c>
      <c r="E459">
        <v>5.7</v>
      </c>
      <c r="F459">
        <v>27759</v>
      </c>
      <c r="G459" s="458" t="str">
        <f t="shared" si="7"/>
        <v/>
      </c>
      <c r="H459" s="459"/>
    </row>
    <row r="460" spans="1:8" x14ac:dyDescent="0.35">
      <c r="A460" t="s">
        <v>310</v>
      </c>
      <c r="B460" t="s">
        <v>713</v>
      </c>
      <c r="C460" t="s">
        <v>541</v>
      </c>
      <c r="D460" t="s">
        <v>683</v>
      </c>
      <c r="E460">
        <v>20</v>
      </c>
      <c r="F460">
        <v>1383.9544873119601</v>
      </c>
      <c r="G460" s="458" t="str">
        <f t="shared" si="7"/>
        <v/>
      </c>
      <c r="H460" s="459"/>
    </row>
    <row r="461" spans="1:8" x14ac:dyDescent="0.35">
      <c r="A461" t="s">
        <v>310</v>
      </c>
      <c r="B461" t="s">
        <v>713</v>
      </c>
      <c r="C461" t="s">
        <v>25</v>
      </c>
      <c r="D461" t="s">
        <v>613</v>
      </c>
      <c r="E461">
        <v>19</v>
      </c>
      <c r="F461">
        <v>15270</v>
      </c>
      <c r="G461" s="458" t="str">
        <f t="shared" si="7"/>
        <v/>
      </c>
      <c r="H461" s="459"/>
    </row>
    <row r="462" spans="1:8" x14ac:dyDescent="0.35">
      <c r="A462" t="s">
        <v>310</v>
      </c>
      <c r="B462" t="s">
        <v>713</v>
      </c>
      <c r="C462" t="s">
        <v>142</v>
      </c>
      <c r="D462" t="s">
        <v>1025</v>
      </c>
      <c r="E462">
        <v>10</v>
      </c>
      <c r="F462">
        <v>664.086431389778</v>
      </c>
      <c r="G462" s="458" t="str">
        <f t="shared" si="7"/>
        <v/>
      </c>
      <c r="H462" s="459"/>
    </row>
    <row r="463" spans="1:8" x14ac:dyDescent="0.35">
      <c r="A463" t="s">
        <v>310</v>
      </c>
      <c r="B463" t="s">
        <v>713</v>
      </c>
      <c r="C463" t="s">
        <v>25</v>
      </c>
      <c r="D463" t="s">
        <v>1026</v>
      </c>
      <c r="E463">
        <v>19</v>
      </c>
      <c r="F463">
        <v>11345.34</v>
      </c>
      <c r="G463" s="458" t="str">
        <f t="shared" si="7"/>
        <v/>
      </c>
      <c r="H463" s="459"/>
    </row>
    <row r="464" spans="1:8" x14ac:dyDescent="0.35">
      <c r="A464" t="s">
        <v>310</v>
      </c>
      <c r="B464" t="s">
        <v>713</v>
      </c>
      <c r="C464" t="s">
        <v>541</v>
      </c>
      <c r="D464" t="s">
        <v>608</v>
      </c>
      <c r="E464">
        <v>20</v>
      </c>
      <c r="F464">
        <v>893.549458949729</v>
      </c>
      <c r="G464" s="458" t="str">
        <f t="shared" si="7"/>
        <v/>
      </c>
      <c r="H464" s="459"/>
    </row>
    <row r="465" spans="1:8" x14ac:dyDescent="0.35">
      <c r="A465" t="s">
        <v>310</v>
      </c>
      <c r="B465" t="s">
        <v>713</v>
      </c>
      <c r="C465" t="s">
        <v>25</v>
      </c>
      <c r="D465" t="s">
        <v>1028</v>
      </c>
      <c r="E465">
        <v>10</v>
      </c>
      <c r="F465">
        <v>6018</v>
      </c>
      <c r="G465" s="458" t="str">
        <f t="shared" si="7"/>
        <v/>
      </c>
      <c r="H465" s="459"/>
    </row>
    <row r="466" spans="1:8" x14ac:dyDescent="0.35">
      <c r="A466" t="s">
        <v>310</v>
      </c>
      <c r="B466" t="s">
        <v>713</v>
      </c>
      <c r="C466" t="s">
        <v>25</v>
      </c>
      <c r="D466" t="s">
        <v>1029</v>
      </c>
      <c r="E466">
        <v>12</v>
      </c>
      <c r="F466">
        <v>4968.1946563183001</v>
      </c>
      <c r="G466" s="458" t="str">
        <f t="shared" si="7"/>
        <v/>
      </c>
      <c r="H466" s="459"/>
    </row>
    <row r="467" spans="1:8" x14ac:dyDescent="0.35">
      <c r="A467" t="s">
        <v>310</v>
      </c>
      <c r="B467" t="s">
        <v>713</v>
      </c>
      <c r="C467" t="s">
        <v>142</v>
      </c>
      <c r="D467" t="s">
        <v>595</v>
      </c>
      <c r="E467">
        <v>10</v>
      </c>
      <c r="F467">
        <v>99.873929552760103</v>
      </c>
      <c r="G467" s="458" t="str">
        <f t="shared" si="7"/>
        <v/>
      </c>
      <c r="H467" s="459"/>
    </row>
    <row r="468" spans="1:8" x14ac:dyDescent="0.35">
      <c r="A468" t="s">
        <v>310</v>
      </c>
      <c r="B468" t="s">
        <v>713</v>
      </c>
      <c r="C468" t="s">
        <v>141</v>
      </c>
      <c r="D468" t="s">
        <v>604</v>
      </c>
      <c r="E468">
        <v>22</v>
      </c>
      <c r="F468">
        <v>62.4</v>
      </c>
      <c r="G468" s="458" t="str">
        <f t="shared" si="7"/>
        <v/>
      </c>
      <c r="H468" s="459"/>
    </row>
    <row r="469" spans="1:8" x14ac:dyDescent="0.35">
      <c r="A469" t="s">
        <v>114</v>
      </c>
      <c r="B469" t="s">
        <v>721</v>
      </c>
      <c r="C469" t="s">
        <v>24</v>
      </c>
      <c r="D469" t="s">
        <v>1030</v>
      </c>
      <c r="E469">
        <v>10</v>
      </c>
      <c r="F469">
        <v>2039035.5590343401</v>
      </c>
      <c r="G469" s="458">
        <f t="shared" si="7"/>
        <v>8.4490934290543418</v>
      </c>
      <c r="H469" s="459"/>
    </row>
    <row r="470" spans="1:8" x14ac:dyDescent="0.35">
      <c r="A470" t="s">
        <v>114</v>
      </c>
      <c r="B470" t="s">
        <v>721</v>
      </c>
      <c r="C470" t="s">
        <v>24</v>
      </c>
      <c r="D470" t="s">
        <v>1031</v>
      </c>
      <c r="E470">
        <v>11.619800139437601</v>
      </c>
      <c r="F470">
        <v>1754072.3382000001</v>
      </c>
      <c r="G470" s="458" t="str">
        <f t="shared" si="7"/>
        <v/>
      </c>
      <c r="H470" s="459"/>
    </row>
    <row r="471" spans="1:8" x14ac:dyDescent="0.35">
      <c r="A471" t="s">
        <v>114</v>
      </c>
      <c r="B471" t="s">
        <v>721</v>
      </c>
      <c r="C471" t="s">
        <v>24</v>
      </c>
      <c r="D471" t="s">
        <v>1032</v>
      </c>
      <c r="E471">
        <v>8.5966992428305602</v>
      </c>
      <c r="F471">
        <v>1726939.2138459301</v>
      </c>
      <c r="G471" s="458" t="str">
        <f t="shared" si="7"/>
        <v/>
      </c>
      <c r="H471" s="459"/>
    </row>
    <row r="472" spans="1:8" x14ac:dyDescent="0.35">
      <c r="A472" t="s">
        <v>114</v>
      </c>
      <c r="B472" t="s">
        <v>721</v>
      </c>
      <c r="C472" t="s">
        <v>24</v>
      </c>
      <c r="D472" t="s">
        <v>1033</v>
      </c>
      <c r="E472">
        <v>10</v>
      </c>
      <c r="F472">
        <v>1524791.9255900499</v>
      </c>
      <c r="G472" s="458" t="str">
        <f t="shared" si="7"/>
        <v/>
      </c>
      <c r="H472" s="459"/>
    </row>
    <row r="473" spans="1:8" x14ac:dyDescent="0.35">
      <c r="A473" t="s">
        <v>114</v>
      </c>
      <c r="B473" t="s">
        <v>721</v>
      </c>
      <c r="C473" t="s">
        <v>24</v>
      </c>
      <c r="D473" t="s">
        <v>982</v>
      </c>
      <c r="E473">
        <v>5</v>
      </c>
      <c r="F473">
        <v>1411677.2694331801</v>
      </c>
      <c r="G473" s="458" t="str">
        <f t="shared" si="7"/>
        <v/>
      </c>
      <c r="H473" s="459"/>
    </row>
    <row r="474" spans="1:8" x14ac:dyDescent="0.35">
      <c r="A474" t="s">
        <v>114</v>
      </c>
      <c r="B474" t="s">
        <v>721</v>
      </c>
      <c r="C474" t="s">
        <v>24</v>
      </c>
      <c r="D474" t="s">
        <v>1034</v>
      </c>
      <c r="E474">
        <v>5.7038558065252101</v>
      </c>
      <c r="F474">
        <v>1243489.0959000001</v>
      </c>
      <c r="G474" s="458" t="str">
        <f t="shared" si="7"/>
        <v/>
      </c>
      <c r="H474" s="459"/>
    </row>
    <row r="475" spans="1:8" x14ac:dyDescent="0.35">
      <c r="A475" t="s">
        <v>114</v>
      </c>
      <c r="B475" t="s">
        <v>721</v>
      </c>
      <c r="C475" t="s">
        <v>24</v>
      </c>
      <c r="D475" t="s">
        <v>1035</v>
      </c>
      <c r="E475">
        <v>8.4033613445378208</v>
      </c>
      <c r="F475">
        <v>1090976.1461060001</v>
      </c>
      <c r="G475" s="458" t="str">
        <f t="shared" si="7"/>
        <v/>
      </c>
      <c r="H475" s="459"/>
    </row>
    <row r="476" spans="1:8" x14ac:dyDescent="0.35">
      <c r="A476" t="s">
        <v>114</v>
      </c>
      <c r="B476" t="s">
        <v>721</v>
      </c>
      <c r="C476" t="s">
        <v>24</v>
      </c>
      <c r="D476" t="s">
        <v>1036</v>
      </c>
      <c r="E476">
        <v>5.7038558065252101</v>
      </c>
      <c r="F476">
        <v>879644.08115999994</v>
      </c>
      <c r="G476" s="458" t="str">
        <f t="shared" si="7"/>
        <v/>
      </c>
      <c r="H476" s="459"/>
    </row>
    <row r="477" spans="1:8" x14ac:dyDescent="0.35">
      <c r="A477" t="s">
        <v>114</v>
      </c>
      <c r="B477" t="s">
        <v>721</v>
      </c>
      <c r="C477" t="s">
        <v>540</v>
      </c>
      <c r="D477" t="s">
        <v>751</v>
      </c>
      <c r="E477">
        <v>7</v>
      </c>
      <c r="F477">
        <v>741285.4277</v>
      </c>
      <c r="G477" s="458" t="str">
        <f t="shared" si="7"/>
        <v/>
      </c>
      <c r="H477" s="459"/>
    </row>
    <row r="478" spans="1:8" x14ac:dyDescent="0.35">
      <c r="A478" t="s">
        <v>114</v>
      </c>
      <c r="B478" t="s">
        <v>721</v>
      </c>
      <c r="C478" t="s">
        <v>24</v>
      </c>
      <c r="D478" t="s">
        <v>1038</v>
      </c>
      <c r="E478">
        <v>8.8206707561863897</v>
      </c>
      <c r="F478">
        <v>703772.45775479299</v>
      </c>
      <c r="G478" s="458" t="str">
        <f t="shared" si="7"/>
        <v/>
      </c>
      <c r="H478" s="459"/>
    </row>
    <row r="479" spans="1:8" x14ac:dyDescent="0.35">
      <c r="A479" t="s">
        <v>114</v>
      </c>
      <c r="B479" t="s">
        <v>721</v>
      </c>
      <c r="C479" t="s">
        <v>24</v>
      </c>
      <c r="D479" t="s">
        <v>1039</v>
      </c>
      <c r="E479">
        <v>8.4033613445378208</v>
      </c>
      <c r="F479">
        <v>571601.26912349998</v>
      </c>
      <c r="G479" s="458" t="str">
        <f t="shared" si="7"/>
        <v/>
      </c>
      <c r="H479" s="459"/>
    </row>
    <row r="480" spans="1:8" x14ac:dyDescent="0.35">
      <c r="A480" t="s">
        <v>114</v>
      </c>
      <c r="B480" t="s">
        <v>721</v>
      </c>
      <c r="C480" t="s">
        <v>24</v>
      </c>
      <c r="D480" t="s">
        <v>1040</v>
      </c>
      <c r="E480">
        <v>5.7038558065252101</v>
      </c>
      <c r="F480">
        <v>420988.55255999998</v>
      </c>
      <c r="G480" s="458" t="str">
        <f t="shared" si="7"/>
        <v/>
      </c>
      <c r="H480" s="459"/>
    </row>
    <row r="481" spans="1:8" x14ac:dyDescent="0.35">
      <c r="A481" t="s">
        <v>114</v>
      </c>
      <c r="B481" t="s">
        <v>721</v>
      </c>
      <c r="C481" t="s">
        <v>24</v>
      </c>
      <c r="D481" t="s">
        <v>1041</v>
      </c>
      <c r="E481">
        <v>8.4033613445378208</v>
      </c>
      <c r="F481">
        <v>414502.23483899998</v>
      </c>
      <c r="G481" s="458" t="str">
        <f t="shared" si="7"/>
        <v/>
      </c>
      <c r="H481" s="459"/>
    </row>
    <row r="482" spans="1:8" x14ac:dyDescent="0.35">
      <c r="A482" t="s">
        <v>114</v>
      </c>
      <c r="B482" t="s">
        <v>721</v>
      </c>
      <c r="C482" t="s">
        <v>25</v>
      </c>
      <c r="D482" t="s">
        <v>602</v>
      </c>
      <c r="E482">
        <v>11</v>
      </c>
      <c r="F482">
        <v>182561.20381212601</v>
      </c>
      <c r="G482" s="458" t="str">
        <f t="shared" si="7"/>
        <v/>
      </c>
      <c r="H482" s="459"/>
    </row>
    <row r="483" spans="1:8" x14ac:dyDescent="0.35">
      <c r="A483" t="s">
        <v>114</v>
      </c>
      <c r="B483" t="s">
        <v>721</v>
      </c>
      <c r="C483" t="s">
        <v>25</v>
      </c>
      <c r="D483" t="s">
        <v>1042</v>
      </c>
      <c r="E483">
        <v>8</v>
      </c>
      <c r="F483">
        <v>165091.46265905799</v>
      </c>
      <c r="G483" s="458" t="str">
        <f t="shared" si="7"/>
        <v/>
      </c>
      <c r="H483" s="459"/>
    </row>
    <row r="484" spans="1:8" x14ac:dyDescent="0.35">
      <c r="A484" t="s">
        <v>114</v>
      </c>
      <c r="B484" t="s">
        <v>721</v>
      </c>
      <c r="C484" t="s">
        <v>142</v>
      </c>
      <c r="D484" t="s">
        <v>595</v>
      </c>
      <c r="E484">
        <v>10</v>
      </c>
      <c r="F484">
        <v>87765.892895128796</v>
      </c>
      <c r="G484" s="458" t="str">
        <f t="shared" si="7"/>
        <v/>
      </c>
      <c r="H484" s="459"/>
    </row>
    <row r="485" spans="1:8" x14ac:dyDescent="0.35">
      <c r="A485" t="s">
        <v>114</v>
      </c>
      <c r="B485" t="s">
        <v>721</v>
      </c>
      <c r="C485" t="s">
        <v>24</v>
      </c>
      <c r="D485" t="s">
        <v>1043</v>
      </c>
      <c r="E485">
        <v>11.619800139437601</v>
      </c>
      <c r="F485">
        <v>70704.852075000003</v>
      </c>
      <c r="G485" s="458" t="str">
        <f t="shared" si="7"/>
        <v/>
      </c>
      <c r="H485" s="459"/>
    </row>
    <row r="486" spans="1:8" x14ac:dyDescent="0.35">
      <c r="A486" t="s">
        <v>114</v>
      </c>
      <c r="B486" t="s">
        <v>721</v>
      </c>
      <c r="C486" t="s">
        <v>24</v>
      </c>
      <c r="D486" t="s">
        <v>1044</v>
      </c>
      <c r="E486">
        <v>11.619800139437601</v>
      </c>
      <c r="F486">
        <v>68965.364325000002</v>
      </c>
      <c r="G486" s="458" t="str">
        <f t="shared" si="7"/>
        <v/>
      </c>
      <c r="H486" s="459"/>
    </row>
    <row r="487" spans="1:8" x14ac:dyDescent="0.35">
      <c r="A487" t="s">
        <v>114</v>
      </c>
      <c r="B487" t="s">
        <v>721</v>
      </c>
      <c r="C487" t="s">
        <v>25</v>
      </c>
      <c r="D487" t="s">
        <v>996</v>
      </c>
      <c r="E487">
        <v>15</v>
      </c>
      <c r="F487">
        <v>50756.2794266036</v>
      </c>
      <c r="G487" s="458" t="str">
        <f t="shared" si="7"/>
        <v/>
      </c>
      <c r="H487" s="459"/>
    </row>
    <row r="488" spans="1:8" x14ac:dyDescent="0.35">
      <c r="A488" t="s">
        <v>114</v>
      </c>
      <c r="B488" t="s">
        <v>721</v>
      </c>
      <c r="C488" t="s">
        <v>24</v>
      </c>
      <c r="D488" t="s">
        <v>1045</v>
      </c>
      <c r="E488">
        <v>11.619800139437601</v>
      </c>
      <c r="F488">
        <v>44023.239974999997</v>
      </c>
      <c r="G488" s="458" t="str">
        <f t="shared" si="7"/>
        <v/>
      </c>
      <c r="H488" s="459"/>
    </row>
    <row r="489" spans="1:8" x14ac:dyDescent="0.35">
      <c r="A489" t="s">
        <v>114</v>
      </c>
      <c r="B489" t="s">
        <v>721</v>
      </c>
      <c r="C489" t="s">
        <v>24</v>
      </c>
      <c r="D489" t="s">
        <v>1046</v>
      </c>
      <c r="E489">
        <v>6.1</v>
      </c>
      <c r="F489">
        <v>32376.712500000001</v>
      </c>
      <c r="G489" s="458" t="str">
        <f t="shared" si="7"/>
        <v/>
      </c>
      <c r="H489" s="459"/>
    </row>
    <row r="490" spans="1:8" x14ac:dyDescent="0.35">
      <c r="A490" t="s">
        <v>114</v>
      </c>
      <c r="B490" t="s">
        <v>721</v>
      </c>
      <c r="C490" t="s">
        <v>26</v>
      </c>
      <c r="D490" t="s">
        <v>1047</v>
      </c>
      <c r="E490">
        <v>5</v>
      </c>
      <c r="F490">
        <v>20968.272000000001</v>
      </c>
      <c r="G490" s="458" t="str">
        <f t="shared" si="7"/>
        <v/>
      </c>
      <c r="H490" s="459"/>
    </row>
    <row r="491" spans="1:8" x14ac:dyDescent="0.35">
      <c r="A491" t="s">
        <v>114</v>
      </c>
      <c r="B491" t="s">
        <v>721</v>
      </c>
      <c r="C491" t="s">
        <v>142</v>
      </c>
      <c r="D491" t="s">
        <v>1025</v>
      </c>
      <c r="E491">
        <v>10</v>
      </c>
      <c r="F491">
        <v>16331.0200734143</v>
      </c>
      <c r="G491" s="458" t="str">
        <f t="shared" si="7"/>
        <v/>
      </c>
      <c r="H491" s="459"/>
    </row>
    <row r="492" spans="1:8" x14ac:dyDescent="0.35">
      <c r="A492" t="s">
        <v>114</v>
      </c>
      <c r="B492" t="s">
        <v>721</v>
      </c>
      <c r="C492" t="s">
        <v>24</v>
      </c>
      <c r="D492" t="s">
        <v>1048</v>
      </c>
      <c r="E492">
        <v>14.701558365186701</v>
      </c>
      <c r="F492">
        <v>9119.4413999999997</v>
      </c>
      <c r="G492" s="458" t="str">
        <f t="shared" si="7"/>
        <v/>
      </c>
      <c r="H492" s="459"/>
    </row>
    <row r="493" spans="1:8" x14ac:dyDescent="0.35">
      <c r="A493" t="s">
        <v>114</v>
      </c>
      <c r="B493" t="s">
        <v>721</v>
      </c>
      <c r="C493" t="s">
        <v>24</v>
      </c>
      <c r="D493" t="s">
        <v>1049</v>
      </c>
      <c r="E493">
        <v>14.1242937853107</v>
      </c>
      <c r="F493">
        <v>5800.1130000000003</v>
      </c>
      <c r="G493" s="458" t="str">
        <f t="shared" si="7"/>
        <v/>
      </c>
      <c r="H493" s="459"/>
    </row>
    <row r="494" spans="1:8" x14ac:dyDescent="0.35">
      <c r="A494" t="s">
        <v>114</v>
      </c>
      <c r="B494" t="s">
        <v>721</v>
      </c>
      <c r="C494" t="s">
        <v>25</v>
      </c>
      <c r="D494" t="s">
        <v>1050</v>
      </c>
      <c r="E494">
        <v>8</v>
      </c>
      <c r="F494">
        <v>3295.9000595043799</v>
      </c>
      <c r="G494" s="458" t="str">
        <f t="shared" si="7"/>
        <v/>
      </c>
      <c r="H494" s="459"/>
    </row>
    <row r="495" spans="1:8" x14ac:dyDescent="0.35">
      <c r="A495" t="s">
        <v>114</v>
      </c>
      <c r="B495" t="s">
        <v>721</v>
      </c>
      <c r="C495" t="s">
        <v>24</v>
      </c>
      <c r="D495" t="s">
        <v>1051</v>
      </c>
      <c r="E495">
        <v>14.1242937853107</v>
      </c>
      <c r="F495">
        <v>2721.9059999999999</v>
      </c>
      <c r="G495" s="458" t="str">
        <f t="shared" si="7"/>
        <v/>
      </c>
      <c r="H495" s="459"/>
    </row>
    <row r="496" spans="1:8" x14ac:dyDescent="0.35">
      <c r="A496" t="s">
        <v>114</v>
      </c>
      <c r="B496" t="s">
        <v>721</v>
      </c>
      <c r="C496" t="s">
        <v>24</v>
      </c>
      <c r="D496" t="s">
        <v>1052</v>
      </c>
      <c r="E496">
        <v>6.1</v>
      </c>
      <c r="F496">
        <v>923.33587499999999</v>
      </c>
      <c r="G496" s="458" t="str">
        <f t="shared" si="7"/>
        <v/>
      </c>
      <c r="H496" s="459"/>
    </row>
    <row r="497" spans="1:8" x14ac:dyDescent="0.35">
      <c r="A497" t="s">
        <v>114</v>
      </c>
      <c r="B497" t="s">
        <v>721</v>
      </c>
      <c r="C497" t="s">
        <v>25</v>
      </c>
      <c r="D497" t="s">
        <v>1054</v>
      </c>
      <c r="E497">
        <v>2</v>
      </c>
      <c r="F497">
        <v>596.19504047999999</v>
      </c>
      <c r="G497" s="458" t="str">
        <f t="shared" si="7"/>
        <v/>
      </c>
      <c r="H497" s="459"/>
    </row>
    <row r="498" spans="1:8" x14ac:dyDescent="0.35">
      <c r="A498" t="s">
        <v>114</v>
      </c>
      <c r="B498" t="s">
        <v>721</v>
      </c>
      <c r="C498" t="s">
        <v>24</v>
      </c>
      <c r="D498" t="s">
        <v>1053</v>
      </c>
      <c r="E498">
        <v>8</v>
      </c>
      <c r="F498">
        <v>594.64224000000002</v>
      </c>
      <c r="G498" s="458" t="str">
        <f t="shared" si="7"/>
        <v/>
      </c>
      <c r="H498" s="459"/>
    </row>
    <row r="499" spans="1:8" x14ac:dyDescent="0.35">
      <c r="A499" t="s">
        <v>309</v>
      </c>
      <c r="B499" t="s">
        <v>703</v>
      </c>
      <c r="C499" t="s">
        <v>24</v>
      </c>
      <c r="D499" t="s">
        <v>24</v>
      </c>
      <c r="E499">
        <v>9</v>
      </c>
      <c r="F499">
        <v>2910090.1311112</v>
      </c>
      <c r="G499" s="458">
        <f t="shared" si="7"/>
        <v>9.0240565997986106</v>
      </c>
      <c r="H499" s="459"/>
    </row>
    <row r="500" spans="1:8" x14ac:dyDescent="0.35">
      <c r="A500" t="s">
        <v>309</v>
      </c>
      <c r="B500" t="s">
        <v>703</v>
      </c>
      <c r="C500" t="s">
        <v>1055</v>
      </c>
      <c r="D500" t="s">
        <v>1055</v>
      </c>
      <c r="E500">
        <v>11</v>
      </c>
      <c r="F500">
        <v>360935.10399999999</v>
      </c>
      <c r="G500" s="458" t="str">
        <f t="shared" si="7"/>
        <v/>
      </c>
      <c r="H500" s="459"/>
    </row>
    <row r="501" spans="1:8" x14ac:dyDescent="0.35">
      <c r="A501" t="s">
        <v>309</v>
      </c>
      <c r="B501" t="s">
        <v>703</v>
      </c>
      <c r="C501" t="s">
        <v>1056</v>
      </c>
      <c r="D501" t="s">
        <v>1056</v>
      </c>
      <c r="E501">
        <v>5</v>
      </c>
      <c r="F501">
        <v>159833.851</v>
      </c>
      <c r="G501" s="458" t="str">
        <f t="shared" si="7"/>
        <v/>
      </c>
      <c r="H501" s="459"/>
    </row>
    <row r="502" spans="1:8" x14ac:dyDescent="0.35">
      <c r="A502" t="s">
        <v>309</v>
      </c>
      <c r="B502" t="s">
        <v>708</v>
      </c>
      <c r="C502" t="s">
        <v>911</v>
      </c>
      <c r="D502" t="s">
        <v>52</v>
      </c>
      <c r="E502">
        <v>8.43</v>
      </c>
      <c r="F502">
        <v>33349770.8994</v>
      </c>
      <c r="G502" s="458">
        <f t="shared" si="7"/>
        <v>8.43</v>
      </c>
      <c r="H502" s="459"/>
    </row>
    <row r="503" spans="1:8" x14ac:dyDescent="0.35">
      <c r="A503" t="s">
        <v>114</v>
      </c>
      <c r="B503" t="s">
        <v>722</v>
      </c>
      <c r="C503" t="s">
        <v>219</v>
      </c>
      <c r="D503" t="s">
        <v>1057</v>
      </c>
      <c r="E503">
        <v>5</v>
      </c>
      <c r="F503">
        <v>184005.35603939099</v>
      </c>
      <c r="G503" s="458">
        <f t="shared" si="7"/>
        <v>5</v>
      </c>
      <c r="H503" s="459"/>
    </row>
    <row r="504" spans="1:8" x14ac:dyDescent="0.35">
      <c r="A504" t="s">
        <v>114</v>
      </c>
      <c r="B504" t="s">
        <v>722</v>
      </c>
      <c r="C504" t="s">
        <v>219</v>
      </c>
      <c r="D504" t="s">
        <v>1058</v>
      </c>
      <c r="E504">
        <v>5</v>
      </c>
      <c r="F504">
        <v>64704.940348896002</v>
      </c>
      <c r="G504" s="458" t="str">
        <f t="shared" si="7"/>
        <v/>
      </c>
      <c r="H504" s="459"/>
    </row>
    <row r="505" spans="1:8" x14ac:dyDescent="0.35">
      <c r="A505" t="s">
        <v>114</v>
      </c>
      <c r="B505" t="s">
        <v>722</v>
      </c>
      <c r="C505" t="s">
        <v>219</v>
      </c>
      <c r="D505" t="s">
        <v>1059</v>
      </c>
      <c r="E505">
        <v>5</v>
      </c>
      <c r="F505">
        <v>119834.22811941001</v>
      </c>
      <c r="G505" s="458" t="str">
        <f t="shared" si="7"/>
        <v/>
      </c>
      <c r="H505" s="459"/>
    </row>
    <row r="506" spans="1:8" x14ac:dyDescent="0.35">
      <c r="A506" t="s">
        <v>114</v>
      </c>
      <c r="B506" t="s">
        <v>722</v>
      </c>
      <c r="C506" t="s">
        <v>219</v>
      </c>
      <c r="D506" t="s">
        <v>1060</v>
      </c>
      <c r="E506">
        <v>5</v>
      </c>
      <c r="F506">
        <v>154809.65507340099</v>
      </c>
      <c r="G506" s="458" t="str">
        <f t="shared" si="7"/>
        <v/>
      </c>
      <c r="H506" s="459"/>
    </row>
    <row r="507" spans="1:8" x14ac:dyDescent="0.35">
      <c r="A507" t="s">
        <v>114</v>
      </c>
      <c r="B507" t="s">
        <v>722</v>
      </c>
      <c r="C507" t="s">
        <v>219</v>
      </c>
      <c r="D507" t="s">
        <v>1061</v>
      </c>
      <c r="E507">
        <v>5</v>
      </c>
      <c r="F507">
        <v>-90929.283452185104</v>
      </c>
      <c r="G507" s="458" t="str">
        <f t="shared" si="7"/>
        <v/>
      </c>
      <c r="H507" s="459"/>
    </row>
    <row r="508" spans="1:8" x14ac:dyDescent="0.35">
      <c r="A508" t="s">
        <v>114</v>
      </c>
      <c r="B508" t="s">
        <v>722</v>
      </c>
      <c r="C508" t="s">
        <v>219</v>
      </c>
      <c r="D508" t="s">
        <v>1062</v>
      </c>
      <c r="E508">
        <v>5</v>
      </c>
      <c r="F508">
        <v>4324054.4006892396</v>
      </c>
      <c r="G508" s="458" t="str">
        <f t="shared" si="7"/>
        <v/>
      </c>
      <c r="H508" s="459"/>
    </row>
    <row r="509" spans="1:8" x14ac:dyDescent="0.35">
      <c r="A509" t="s">
        <v>114</v>
      </c>
      <c r="B509" t="s">
        <v>722</v>
      </c>
      <c r="C509" t="s">
        <v>219</v>
      </c>
      <c r="D509" t="s">
        <v>1063</v>
      </c>
      <c r="E509">
        <v>5</v>
      </c>
      <c r="F509">
        <v>2517357.77388913</v>
      </c>
      <c r="G509" s="458" t="str">
        <f t="shared" si="7"/>
        <v/>
      </c>
      <c r="H509" s="459"/>
    </row>
    <row r="510" spans="1:8" x14ac:dyDescent="0.35">
      <c r="A510" t="s">
        <v>114</v>
      </c>
      <c r="B510" t="s">
        <v>722</v>
      </c>
      <c r="C510" t="s">
        <v>219</v>
      </c>
      <c r="D510" t="s">
        <v>1064</v>
      </c>
      <c r="E510">
        <v>5</v>
      </c>
      <c r="F510">
        <v>22657240.8086305</v>
      </c>
      <c r="G510" s="458" t="str">
        <f t="shared" si="7"/>
        <v/>
      </c>
      <c r="H510" s="459"/>
    </row>
    <row r="511" spans="1:8" x14ac:dyDescent="0.35">
      <c r="A511" t="s">
        <v>114</v>
      </c>
      <c r="B511" t="s">
        <v>722</v>
      </c>
      <c r="C511" t="s">
        <v>219</v>
      </c>
      <c r="D511" t="s">
        <v>1065</v>
      </c>
      <c r="E511">
        <v>5</v>
      </c>
      <c r="F511">
        <v>419915.18830881797</v>
      </c>
      <c r="G511" s="458" t="str">
        <f t="shared" si="7"/>
        <v/>
      </c>
      <c r="H511" s="459"/>
    </row>
    <row r="512" spans="1:8" x14ac:dyDescent="0.35">
      <c r="A512" t="s">
        <v>114</v>
      </c>
      <c r="B512" t="s">
        <v>722</v>
      </c>
      <c r="C512" t="s">
        <v>219</v>
      </c>
      <c r="D512" t="s">
        <v>1066</v>
      </c>
      <c r="E512">
        <v>5</v>
      </c>
      <c r="F512">
        <v>7596286.4148500804</v>
      </c>
      <c r="G512" s="458" t="str">
        <f t="shared" si="7"/>
        <v/>
      </c>
      <c r="H512" s="459"/>
    </row>
    <row r="513" spans="1:8" x14ac:dyDescent="0.35">
      <c r="A513" t="s">
        <v>114</v>
      </c>
      <c r="B513" t="s">
        <v>722</v>
      </c>
      <c r="C513" t="s">
        <v>219</v>
      </c>
      <c r="D513" t="s">
        <v>1067</v>
      </c>
      <c r="E513">
        <v>5</v>
      </c>
      <c r="F513">
        <v>4213543.3204962602</v>
      </c>
      <c r="G513" s="458" t="str">
        <f t="shared" si="7"/>
        <v/>
      </c>
      <c r="H513" s="459"/>
    </row>
    <row r="514" spans="1:8" x14ac:dyDescent="0.35">
      <c r="A514" t="s">
        <v>114</v>
      </c>
      <c r="B514" t="s">
        <v>722</v>
      </c>
      <c r="C514" t="s">
        <v>219</v>
      </c>
      <c r="D514" t="s">
        <v>1068</v>
      </c>
      <c r="E514">
        <v>5</v>
      </c>
      <c r="F514">
        <v>4396906.2775218096</v>
      </c>
      <c r="G514" s="458" t="str">
        <f t="shared" ref="G514:G577" si="8">IF(AND(A514=A513, B514=B513),"",SUMPRODUCT(--(A:A= A514),--(B:B=B514),E:E,F:F)/SUMIFS(F:F,A:A, A514,B:B, B514))</f>
        <v/>
      </c>
      <c r="H514" s="459"/>
    </row>
    <row r="515" spans="1:8" x14ac:dyDescent="0.35">
      <c r="A515" t="s">
        <v>114</v>
      </c>
      <c r="B515" t="s">
        <v>722</v>
      </c>
      <c r="C515" t="s">
        <v>219</v>
      </c>
      <c r="D515" t="s">
        <v>1069</v>
      </c>
      <c r="E515">
        <v>5</v>
      </c>
      <c r="F515">
        <v>4172995.0293145198</v>
      </c>
      <c r="G515" s="458" t="str">
        <f t="shared" si="8"/>
        <v/>
      </c>
      <c r="H515" s="459"/>
    </row>
    <row r="516" spans="1:8" x14ac:dyDescent="0.35">
      <c r="A516" t="s">
        <v>114</v>
      </c>
      <c r="B516" t="s">
        <v>722</v>
      </c>
      <c r="C516" t="s">
        <v>219</v>
      </c>
      <c r="D516" t="s">
        <v>1070</v>
      </c>
      <c r="E516">
        <v>5</v>
      </c>
      <c r="F516">
        <v>4398851.5883948104</v>
      </c>
      <c r="G516" s="458" t="str">
        <f t="shared" si="8"/>
        <v/>
      </c>
      <c r="H516" s="459"/>
    </row>
    <row r="517" spans="1:8" x14ac:dyDescent="0.35">
      <c r="A517" t="s">
        <v>114</v>
      </c>
      <c r="B517" t="s">
        <v>740</v>
      </c>
      <c r="C517" t="s">
        <v>25</v>
      </c>
      <c r="D517" t="s">
        <v>1071</v>
      </c>
      <c r="E517">
        <v>15</v>
      </c>
      <c r="F517">
        <v>7818246.7000000002</v>
      </c>
      <c r="G517" s="458">
        <f t="shared" si="8"/>
        <v>15.388255829424406</v>
      </c>
      <c r="H517" s="459"/>
    </row>
    <row r="518" spans="1:8" x14ac:dyDescent="0.35">
      <c r="A518" t="s">
        <v>114</v>
      </c>
      <c r="B518" t="s">
        <v>740</v>
      </c>
      <c r="C518" t="s">
        <v>25</v>
      </c>
      <c r="D518" t="s">
        <v>1072</v>
      </c>
      <c r="E518">
        <v>18</v>
      </c>
      <c r="F518">
        <v>2613560.80960212</v>
      </c>
      <c r="G518" s="458" t="str">
        <f t="shared" si="8"/>
        <v/>
      </c>
      <c r="H518" s="459"/>
    </row>
    <row r="519" spans="1:8" x14ac:dyDescent="0.35">
      <c r="A519" t="s">
        <v>114</v>
      </c>
      <c r="B519" t="s">
        <v>740</v>
      </c>
      <c r="C519" t="s">
        <v>25</v>
      </c>
      <c r="D519" t="s">
        <v>602</v>
      </c>
      <c r="E519">
        <v>11</v>
      </c>
      <c r="F519">
        <v>1298440.69935807</v>
      </c>
      <c r="G519" s="458" t="str">
        <f t="shared" si="8"/>
        <v/>
      </c>
      <c r="H519" s="459"/>
    </row>
    <row r="520" spans="1:8" x14ac:dyDescent="0.35">
      <c r="A520" t="s">
        <v>114</v>
      </c>
      <c r="B520" t="s">
        <v>740</v>
      </c>
      <c r="C520" t="s">
        <v>25</v>
      </c>
      <c r="D520" t="s">
        <v>1073</v>
      </c>
      <c r="E520">
        <v>15</v>
      </c>
      <c r="F520">
        <v>548426.40803597099</v>
      </c>
      <c r="G520" s="458" t="str">
        <f t="shared" si="8"/>
        <v/>
      </c>
      <c r="H520" s="459"/>
    </row>
    <row r="521" spans="1:8" x14ac:dyDescent="0.35">
      <c r="A521" t="s">
        <v>114</v>
      </c>
      <c r="B521" t="s">
        <v>740</v>
      </c>
      <c r="C521" t="s">
        <v>25</v>
      </c>
      <c r="D521" t="s">
        <v>1074</v>
      </c>
      <c r="E521">
        <v>18</v>
      </c>
      <c r="F521">
        <v>531211.40900999599</v>
      </c>
      <c r="G521" s="458" t="str">
        <f t="shared" si="8"/>
        <v/>
      </c>
      <c r="H521" s="459"/>
    </row>
    <row r="522" spans="1:8" x14ac:dyDescent="0.35">
      <c r="A522" t="s">
        <v>114</v>
      </c>
      <c r="B522" t="s">
        <v>740</v>
      </c>
      <c r="C522" t="s">
        <v>25</v>
      </c>
      <c r="D522" t="s">
        <v>1075</v>
      </c>
      <c r="E522">
        <v>15</v>
      </c>
      <c r="F522">
        <v>312180.56376990501</v>
      </c>
      <c r="G522" s="458" t="str">
        <f t="shared" si="8"/>
        <v/>
      </c>
      <c r="H522" s="459"/>
    </row>
    <row r="523" spans="1:8" x14ac:dyDescent="0.35">
      <c r="A523" t="s">
        <v>114</v>
      </c>
      <c r="B523" t="s">
        <v>740</v>
      </c>
      <c r="C523" t="s">
        <v>25</v>
      </c>
      <c r="D523" t="s">
        <v>1076</v>
      </c>
      <c r="E523">
        <v>16</v>
      </c>
      <c r="F523">
        <v>219904.021228122</v>
      </c>
      <c r="G523" s="458" t="str">
        <f t="shared" si="8"/>
        <v/>
      </c>
      <c r="H523" s="459"/>
    </row>
    <row r="524" spans="1:8" x14ac:dyDescent="0.35">
      <c r="A524" t="s">
        <v>114</v>
      </c>
      <c r="B524" t="s">
        <v>740</v>
      </c>
      <c r="C524" t="s">
        <v>25</v>
      </c>
      <c r="D524" t="s">
        <v>1077</v>
      </c>
      <c r="E524">
        <v>25</v>
      </c>
      <c r="F524">
        <v>133706.351530149</v>
      </c>
      <c r="G524" s="458" t="str">
        <f t="shared" si="8"/>
        <v/>
      </c>
      <c r="H524" s="459"/>
    </row>
    <row r="525" spans="1:8" x14ac:dyDescent="0.35">
      <c r="A525" t="s">
        <v>114</v>
      </c>
      <c r="B525" t="s">
        <v>740</v>
      </c>
      <c r="C525" t="s">
        <v>25</v>
      </c>
      <c r="D525" t="s">
        <v>1078</v>
      </c>
      <c r="E525">
        <v>25</v>
      </c>
      <c r="F525">
        <v>103801.306851224</v>
      </c>
      <c r="G525" s="458" t="str">
        <f t="shared" si="8"/>
        <v/>
      </c>
      <c r="H525" s="459"/>
    </row>
    <row r="526" spans="1:8" x14ac:dyDescent="0.35">
      <c r="A526" t="s">
        <v>114</v>
      </c>
      <c r="B526" t="s">
        <v>740</v>
      </c>
      <c r="C526" t="s">
        <v>25</v>
      </c>
      <c r="D526" t="s">
        <v>1079</v>
      </c>
      <c r="E526">
        <v>16</v>
      </c>
      <c r="F526">
        <v>64341.3804374709</v>
      </c>
      <c r="G526" s="458" t="str">
        <f t="shared" si="8"/>
        <v/>
      </c>
      <c r="H526" s="459"/>
    </row>
    <row r="527" spans="1:8" x14ac:dyDescent="0.35">
      <c r="A527" t="s">
        <v>114</v>
      </c>
      <c r="B527" t="s">
        <v>740</v>
      </c>
      <c r="C527" t="s">
        <v>25</v>
      </c>
      <c r="D527" t="s">
        <v>1080</v>
      </c>
      <c r="E527">
        <v>15</v>
      </c>
      <c r="F527">
        <v>22599</v>
      </c>
      <c r="G527" s="458" t="str">
        <f t="shared" si="8"/>
        <v/>
      </c>
      <c r="H527" s="459"/>
    </row>
    <row r="528" spans="1:8" x14ac:dyDescent="0.35">
      <c r="A528" t="s">
        <v>114</v>
      </c>
      <c r="B528" t="s">
        <v>445</v>
      </c>
      <c r="C528" t="s">
        <v>24</v>
      </c>
      <c r="D528" t="s">
        <v>939</v>
      </c>
      <c r="E528">
        <v>10</v>
      </c>
      <c r="F528">
        <v>18708971.585091699</v>
      </c>
      <c r="G528" s="458">
        <f t="shared" si="8"/>
        <v>10.448042073159039</v>
      </c>
      <c r="H528" s="459"/>
    </row>
    <row r="529" spans="1:8" x14ac:dyDescent="0.35">
      <c r="A529" t="s">
        <v>114</v>
      </c>
      <c r="B529" t="s">
        <v>445</v>
      </c>
      <c r="C529" t="s">
        <v>24</v>
      </c>
      <c r="D529" t="s">
        <v>940</v>
      </c>
      <c r="E529">
        <v>4.72126249204684</v>
      </c>
      <c r="F529">
        <v>1968001.42833872</v>
      </c>
      <c r="G529" s="458" t="str">
        <f t="shared" si="8"/>
        <v/>
      </c>
      <c r="H529" s="459"/>
    </row>
    <row r="530" spans="1:8" x14ac:dyDescent="0.35">
      <c r="A530" t="s">
        <v>114</v>
      </c>
      <c r="B530" t="s">
        <v>445</v>
      </c>
      <c r="C530" t="s">
        <v>24</v>
      </c>
      <c r="D530" t="s">
        <v>941</v>
      </c>
      <c r="E530">
        <v>10</v>
      </c>
      <c r="F530">
        <v>87172268.223756596</v>
      </c>
      <c r="G530" s="458" t="str">
        <f t="shared" si="8"/>
        <v/>
      </c>
      <c r="H530" s="459"/>
    </row>
    <row r="531" spans="1:8" x14ac:dyDescent="0.35">
      <c r="A531" t="s">
        <v>114</v>
      </c>
      <c r="B531" t="s">
        <v>445</v>
      </c>
      <c r="C531" t="s">
        <v>24</v>
      </c>
      <c r="D531" t="s">
        <v>942</v>
      </c>
      <c r="E531">
        <v>5.76859516875267</v>
      </c>
      <c r="F531">
        <v>16628067.978310799</v>
      </c>
      <c r="G531" s="458" t="str">
        <f t="shared" si="8"/>
        <v/>
      </c>
      <c r="H531" s="459"/>
    </row>
    <row r="532" spans="1:8" x14ac:dyDescent="0.35">
      <c r="A532" t="s">
        <v>114</v>
      </c>
      <c r="B532" t="s">
        <v>445</v>
      </c>
      <c r="C532" t="s">
        <v>24</v>
      </c>
      <c r="D532" t="s">
        <v>943</v>
      </c>
      <c r="E532">
        <v>10</v>
      </c>
      <c r="F532">
        <v>43527345.655214898</v>
      </c>
      <c r="G532" s="458" t="str">
        <f t="shared" si="8"/>
        <v/>
      </c>
      <c r="H532" s="459"/>
    </row>
    <row r="533" spans="1:8" x14ac:dyDescent="0.35">
      <c r="A533" t="s">
        <v>114</v>
      </c>
      <c r="B533" t="s">
        <v>445</v>
      </c>
      <c r="C533" t="s">
        <v>24</v>
      </c>
      <c r="D533" t="s">
        <v>944</v>
      </c>
      <c r="E533">
        <v>4.3404281084911798</v>
      </c>
      <c r="F533">
        <v>8302820.1194966501</v>
      </c>
      <c r="G533" s="458" t="str">
        <f t="shared" si="8"/>
        <v/>
      </c>
      <c r="H533" s="459"/>
    </row>
    <row r="534" spans="1:8" x14ac:dyDescent="0.35">
      <c r="A534" t="s">
        <v>114</v>
      </c>
      <c r="B534" t="s">
        <v>445</v>
      </c>
      <c r="C534" t="s">
        <v>24</v>
      </c>
      <c r="D534" t="s">
        <v>1081</v>
      </c>
      <c r="E534">
        <v>15</v>
      </c>
      <c r="F534">
        <v>63112140.707042299</v>
      </c>
      <c r="G534" s="458" t="str">
        <f t="shared" si="8"/>
        <v/>
      </c>
      <c r="H534" s="459"/>
    </row>
    <row r="535" spans="1:8" x14ac:dyDescent="0.35">
      <c r="A535" t="s">
        <v>114</v>
      </c>
      <c r="B535" t="s">
        <v>445</v>
      </c>
      <c r="C535" t="s">
        <v>24</v>
      </c>
      <c r="D535" t="s">
        <v>946</v>
      </c>
      <c r="E535">
        <v>14.218472304452099</v>
      </c>
      <c r="F535">
        <v>5941780.6388458703</v>
      </c>
      <c r="G535" s="458" t="str">
        <f t="shared" si="8"/>
        <v/>
      </c>
      <c r="H535" s="459"/>
    </row>
    <row r="536" spans="1:8" x14ac:dyDescent="0.35">
      <c r="A536" t="s">
        <v>114</v>
      </c>
      <c r="B536" t="s">
        <v>445</v>
      </c>
      <c r="C536" t="s">
        <v>24</v>
      </c>
      <c r="D536" t="s">
        <v>947</v>
      </c>
      <c r="E536">
        <v>8.2088250880850104</v>
      </c>
      <c r="F536">
        <v>34876628.708678797</v>
      </c>
      <c r="G536" s="458" t="str">
        <f t="shared" si="8"/>
        <v/>
      </c>
      <c r="H536" s="459"/>
    </row>
    <row r="537" spans="1:8" x14ac:dyDescent="0.35">
      <c r="A537" t="s">
        <v>114</v>
      </c>
      <c r="B537" t="s">
        <v>445</v>
      </c>
      <c r="C537" t="s">
        <v>24</v>
      </c>
      <c r="D537" t="s">
        <v>948</v>
      </c>
      <c r="E537">
        <v>3.78229853945711</v>
      </c>
      <c r="F537">
        <v>3729263.6444299999</v>
      </c>
      <c r="G537" s="458" t="str">
        <f t="shared" si="8"/>
        <v/>
      </c>
      <c r="H537" s="459"/>
    </row>
    <row r="538" spans="1:8" x14ac:dyDescent="0.35">
      <c r="A538" t="s">
        <v>114</v>
      </c>
      <c r="B538" t="s">
        <v>1271</v>
      </c>
      <c r="C538" t="s">
        <v>1212</v>
      </c>
      <c r="D538" t="s">
        <v>1213</v>
      </c>
      <c r="E538">
        <v>18</v>
      </c>
      <c r="F538">
        <v>96237</v>
      </c>
      <c r="G538" s="458">
        <f t="shared" si="8"/>
        <v>18</v>
      </c>
      <c r="H538" s="459"/>
    </row>
    <row r="539" spans="1:8" x14ac:dyDescent="0.35">
      <c r="A539" t="s">
        <v>114</v>
      </c>
      <c r="B539" t="s">
        <v>1271</v>
      </c>
      <c r="C539" t="s">
        <v>1212</v>
      </c>
      <c r="D539" t="s">
        <v>1214</v>
      </c>
      <c r="E539">
        <v>18</v>
      </c>
      <c r="F539">
        <v>116294</v>
      </c>
      <c r="G539" s="458" t="str">
        <f t="shared" si="8"/>
        <v/>
      </c>
      <c r="H539" s="459"/>
    </row>
    <row r="540" spans="1:8" x14ac:dyDescent="0.35">
      <c r="A540" t="s">
        <v>114</v>
      </c>
      <c r="B540" t="s">
        <v>1271</v>
      </c>
      <c r="C540" t="s">
        <v>1212</v>
      </c>
      <c r="D540" t="s">
        <v>1215</v>
      </c>
      <c r="E540">
        <v>18</v>
      </c>
      <c r="F540">
        <v>70100</v>
      </c>
      <c r="G540" s="458" t="str">
        <f t="shared" si="8"/>
        <v/>
      </c>
      <c r="H540" s="459"/>
    </row>
    <row r="541" spans="1:8" x14ac:dyDescent="0.35">
      <c r="A541" t="s">
        <v>114</v>
      </c>
      <c r="B541" t="s">
        <v>1271</v>
      </c>
      <c r="C541" t="s">
        <v>1212</v>
      </c>
      <c r="D541" t="s">
        <v>1216</v>
      </c>
      <c r="E541">
        <v>18</v>
      </c>
      <c r="F541">
        <v>113317</v>
      </c>
      <c r="G541" s="458" t="str">
        <f t="shared" si="8"/>
        <v/>
      </c>
      <c r="H541" s="459"/>
    </row>
    <row r="542" spans="1:8" x14ac:dyDescent="0.35">
      <c r="A542" t="s">
        <v>457</v>
      </c>
      <c r="B542" t="s">
        <v>719</v>
      </c>
      <c r="C542" t="s">
        <v>25</v>
      </c>
      <c r="D542" t="s">
        <v>602</v>
      </c>
      <c r="E542">
        <v>11</v>
      </c>
      <c r="F542">
        <v>25777.9905502285</v>
      </c>
      <c r="G542" s="458">
        <f t="shared" si="8"/>
        <v>16.768278583928833</v>
      </c>
      <c r="H542" s="459"/>
    </row>
    <row r="543" spans="1:8" x14ac:dyDescent="0.35">
      <c r="A543" t="s">
        <v>457</v>
      </c>
      <c r="B543" t="s">
        <v>719</v>
      </c>
      <c r="C543" t="s">
        <v>541</v>
      </c>
      <c r="D543" t="s">
        <v>608</v>
      </c>
      <c r="E543">
        <v>20</v>
      </c>
      <c r="F543">
        <v>6813.64766411035</v>
      </c>
      <c r="G543" s="458" t="str">
        <f t="shared" si="8"/>
        <v/>
      </c>
      <c r="H543" s="459"/>
    </row>
    <row r="544" spans="1:8" x14ac:dyDescent="0.35">
      <c r="A544" t="s">
        <v>457</v>
      </c>
      <c r="B544" t="s">
        <v>719</v>
      </c>
      <c r="C544" t="s">
        <v>24</v>
      </c>
      <c r="D544" t="s">
        <v>76</v>
      </c>
      <c r="E544">
        <v>10</v>
      </c>
      <c r="F544">
        <v>30964.146487417001</v>
      </c>
      <c r="G544" s="458" t="str">
        <f t="shared" si="8"/>
        <v/>
      </c>
      <c r="H544" s="459"/>
    </row>
    <row r="545" spans="1:8" x14ac:dyDescent="0.35">
      <c r="A545" t="s">
        <v>457</v>
      </c>
      <c r="B545" t="s">
        <v>719</v>
      </c>
      <c r="C545" t="s">
        <v>24</v>
      </c>
      <c r="D545" t="s">
        <v>1082</v>
      </c>
      <c r="E545">
        <v>8</v>
      </c>
      <c r="F545">
        <v>7695.5677889999997</v>
      </c>
      <c r="G545" s="458" t="str">
        <f t="shared" si="8"/>
        <v/>
      </c>
      <c r="H545" s="459"/>
    </row>
    <row r="546" spans="1:8" x14ac:dyDescent="0.35">
      <c r="A546" t="s">
        <v>309</v>
      </c>
      <c r="B546" t="s">
        <v>436</v>
      </c>
      <c r="C546" t="s">
        <v>609</v>
      </c>
      <c r="D546" t="s">
        <v>1083</v>
      </c>
      <c r="E546">
        <v>5</v>
      </c>
      <c r="F546">
        <v>23296606.143702298</v>
      </c>
      <c r="G546" s="458">
        <f t="shared" si="8"/>
        <v>5</v>
      </c>
      <c r="H546" s="459"/>
    </row>
    <row r="547" spans="1:8" x14ac:dyDescent="0.35">
      <c r="A547" t="s">
        <v>310</v>
      </c>
      <c r="B547" t="s">
        <v>714</v>
      </c>
      <c r="C547" t="s">
        <v>540</v>
      </c>
      <c r="D547" t="s">
        <v>751</v>
      </c>
      <c r="E547">
        <v>7</v>
      </c>
      <c r="F547">
        <v>59414.52</v>
      </c>
      <c r="G547" s="458">
        <f t="shared" si="8"/>
        <v>18.593319957646077</v>
      </c>
      <c r="H547" s="459"/>
    </row>
    <row r="548" spans="1:8" x14ac:dyDescent="0.35">
      <c r="A548" t="s">
        <v>310</v>
      </c>
      <c r="B548" t="s">
        <v>714</v>
      </c>
      <c r="C548" t="s">
        <v>25</v>
      </c>
      <c r="D548" t="s">
        <v>1084</v>
      </c>
      <c r="E548">
        <v>19</v>
      </c>
      <c r="F548">
        <v>44627.444859543801</v>
      </c>
      <c r="G548" s="458" t="str">
        <f t="shared" si="8"/>
        <v/>
      </c>
      <c r="H548" s="459"/>
    </row>
    <row r="549" spans="1:8" x14ac:dyDescent="0.35">
      <c r="A549" t="s">
        <v>310</v>
      </c>
      <c r="B549" t="s">
        <v>714</v>
      </c>
      <c r="C549" t="s">
        <v>25</v>
      </c>
      <c r="D549" t="s">
        <v>813</v>
      </c>
      <c r="E549">
        <v>8</v>
      </c>
      <c r="F549">
        <v>2637.0165252000002</v>
      </c>
      <c r="G549" s="458" t="str">
        <f t="shared" si="8"/>
        <v/>
      </c>
      <c r="H549" s="459"/>
    </row>
    <row r="550" spans="1:8" x14ac:dyDescent="0.35">
      <c r="A550" t="s">
        <v>310</v>
      </c>
      <c r="B550" t="s">
        <v>714</v>
      </c>
      <c r="C550" t="s">
        <v>25</v>
      </c>
      <c r="D550" t="s">
        <v>1085</v>
      </c>
      <c r="E550">
        <v>2</v>
      </c>
      <c r="F550">
        <v>114.6528924</v>
      </c>
      <c r="G550" s="458" t="str">
        <f t="shared" si="8"/>
        <v/>
      </c>
      <c r="H550" s="459"/>
    </row>
    <row r="551" spans="1:8" x14ac:dyDescent="0.35">
      <c r="A551" t="s">
        <v>310</v>
      </c>
      <c r="B551" t="s">
        <v>714</v>
      </c>
      <c r="C551" t="s">
        <v>25</v>
      </c>
      <c r="D551" t="s">
        <v>602</v>
      </c>
      <c r="E551">
        <v>11</v>
      </c>
      <c r="F551">
        <v>62833.336740936204</v>
      </c>
      <c r="G551" s="458" t="str">
        <f t="shared" si="8"/>
        <v/>
      </c>
      <c r="H551" s="459"/>
    </row>
    <row r="552" spans="1:8" x14ac:dyDescent="0.35">
      <c r="A552" t="s">
        <v>310</v>
      </c>
      <c r="B552" t="s">
        <v>714</v>
      </c>
      <c r="C552" t="s">
        <v>142</v>
      </c>
      <c r="D552" t="s">
        <v>688</v>
      </c>
      <c r="E552">
        <v>15</v>
      </c>
      <c r="F552">
        <v>0</v>
      </c>
      <c r="G552" s="458" t="str">
        <f t="shared" si="8"/>
        <v/>
      </c>
      <c r="H552" s="459"/>
    </row>
    <row r="553" spans="1:8" x14ac:dyDescent="0.35">
      <c r="A553" t="s">
        <v>310</v>
      </c>
      <c r="B553" t="s">
        <v>714</v>
      </c>
      <c r="C553" t="s">
        <v>142</v>
      </c>
      <c r="D553" t="s">
        <v>691</v>
      </c>
      <c r="E553">
        <v>10</v>
      </c>
      <c r="F553">
        <v>178.598461642302</v>
      </c>
      <c r="G553" s="458" t="str">
        <f t="shared" si="8"/>
        <v/>
      </c>
      <c r="H553" s="459"/>
    </row>
    <row r="554" spans="1:8" x14ac:dyDescent="0.35">
      <c r="A554" t="s">
        <v>310</v>
      </c>
      <c r="B554" t="s">
        <v>714</v>
      </c>
      <c r="C554" t="s">
        <v>142</v>
      </c>
      <c r="D554" t="s">
        <v>692</v>
      </c>
      <c r="E554">
        <v>10</v>
      </c>
      <c r="F554">
        <v>254.98763675550001</v>
      </c>
      <c r="G554" s="458" t="str">
        <f t="shared" si="8"/>
        <v/>
      </c>
      <c r="H554" s="459"/>
    </row>
    <row r="555" spans="1:8" x14ac:dyDescent="0.35">
      <c r="A555" t="s">
        <v>310</v>
      </c>
      <c r="B555" t="s">
        <v>714</v>
      </c>
      <c r="C555" t="s">
        <v>142</v>
      </c>
      <c r="D555" t="s">
        <v>595</v>
      </c>
      <c r="E555">
        <v>10</v>
      </c>
      <c r="F555">
        <v>6019.7737565834695</v>
      </c>
      <c r="G555" s="458" t="str">
        <f t="shared" si="8"/>
        <v/>
      </c>
      <c r="H555" s="459"/>
    </row>
    <row r="556" spans="1:8" x14ac:dyDescent="0.35">
      <c r="A556" t="s">
        <v>310</v>
      </c>
      <c r="B556" t="s">
        <v>714</v>
      </c>
      <c r="C556" t="s">
        <v>24</v>
      </c>
      <c r="D556" t="s">
        <v>810</v>
      </c>
      <c r="E556">
        <v>6.1</v>
      </c>
      <c r="F556">
        <v>21294.283725000001</v>
      </c>
      <c r="G556" s="458" t="str">
        <f t="shared" si="8"/>
        <v/>
      </c>
      <c r="H556" s="459"/>
    </row>
    <row r="557" spans="1:8" x14ac:dyDescent="0.35">
      <c r="A557" t="s">
        <v>310</v>
      </c>
      <c r="B557" t="s">
        <v>714</v>
      </c>
      <c r="C557" t="s">
        <v>24</v>
      </c>
      <c r="D557" t="s">
        <v>808</v>
      </c>
      <c r="E557">
        <v>10</v>
      </c>
      <c r="F557">
        <v>303687.62572410097</v>
      </c>
      <c r="G557" s="458" t="str">
        <f t="shared" si="8"/>
        <v/>
      </c>
      <c r="H557" s="459"/>
    </row>
    <row r="558" spans="1:8" x14ac:dyDescent="0.35">
      <c r="A558" t="s">
        <v>310</v>
      </c>
      <c r="B558" t="s">
        <v>714</v>
      </c>
      <c r="C558" t="s">
        <v>24</v>
      </c>
      <c r="D558" t="s">
        <v>811</v>
      </c>
      <c r="E558">
        <v>6.1</v>
      </c>
      <c r="F558">
        <v>11233.5201</v>
      </c>
      <c r="G558" s="458" t="str">
        <f t="shared" si="8"/>
        <v/>
      </c>
      <c r="H558" s="459"/>
    </row>
    <row r="559" spans="1:8" x14ac:dyDescent="0.35">
      <c r="A559" t="s">
        <v>310</v>
      </c>
      <c r="B559" t="s">
        <v>714</v>
      </c>
      <c r="C559" t="s">
        <v>24</v>
      </c>
      <c r="D559" t="s">
        <v>809</v>
      </c>
      <c r="E559">
        <v>10</v>
      </c>
      <c r="F559">
        <v>341607.80302951502</v>
      </c>
      <c r="G559" s="458" t="str">
        <f t="shared" si="8"/>
        <v/>
      </c>
      <c r="H559" s="459"/>
    </row>
    <row r="560" spans="1:8" x14ac:dyDescent="0.35">
      <c r="A560" t="s">
        <v>310</v>
      </c>
      <c r="B560" t="s">
        <v>714</v>
      </c>
      <c r="C560" t="s">
        <v>541</v>
      </c>
      <c r="D560" t="s">
        <v>608</v>
      </c>
      <c r="E560">
        <v>20</v>
      </c>
      <c r="F560">
        <v>692501.480770936</v>
      </c>
      <c r="G560" s="458" t="str">
        <f t="shared" si="8"/>
        <v/>
      </c>
      <c r="H560" s="459"/>
    </row>
    <row r="561" spans="1:8" x14ac:dyDescent="0.35">
      <c r="A561" t="s">
        <v>310</v>
      </c>
      <c r="B561" t="s">
        <v>714</v>
      </c>
      <c r="C561" t="s">
        <v>541</v>
      </c>
      <c r="D561" t="s">
        <v>684</v>
      </c>
      <c r="E561">
        <v>20</v>
      </c>
      <c r="F561">
        <v>2510.9979474083598</v>
      </c>
      <c r="G561" s="458" t="str">
        <f t="shared" si="8"/>
        <v/>
      </c>
      <c r="H561" s="459"/>
    </row>
    <row r="562" spans="1:8" x14ac:dyDescent="0.35">
      <c r="A562" t="s">
        <v>310</v>
      </c>
      <c r="B562" t="s">
        <v>714</v>
      </c>
      <c r="C562" t="s">
        <v>541</v>
      </c>
      <c r="D562" t="s">
        <v>681</v>
      </c>
      <c r="E562">
        <v>20</v>
      </c>
      <c r="F562">
        <v>368370.07475198101</v>
      </c>
      <c r="G562" s="458" t="str">
        <f t="shared" si="8"/>
        <v/>
      </c>
      <c r="H562" s="459"/>
    </row>
    <row r="563" spans="1:8" x14ac:dyDescent="0.35">
      <c r="A563" t="s">
        <v>310</v>
      </c>
      <c r="B563" t="s">
        <v>714</v>
      </c>
      <c r="C563" t="s">
        <v>541</v>
      </c>
      <c r="D563" t="s">
        <v>680</v>
      </c>
      <c r="E563">
        <v>20</v>
      </c>
      <c r="F563">
        <v>298360.51720504602</v>
      </c>
      <c r="G563" s="458" t="str">
        <f t="shared" si="8"/>
        <v/>
      </c>
      <c r="H563" s="459"/>
    </row>
    <row r="564" spans="1:8" x14ac:dyDescent="0.35">
      <c r="A564" t="s">
        <v>310</v>
      </c>
      <c r="B564" t="s">
        <v>714</v>
      </c>
      <c r="C564" t="s">
        <v>541</v>
      </c>
      <c r="D564" t="s">
        <v>1086</v>
      </c>
      <c r="E564">
        <v>20</v>
      </c>
      <c r="F564">
        <v>2273.9130543350402</v>
      </c>
      <c r="G564" s="458" t="str">
        <f t="shared" si="8"/>
        <v/>
      </c>
      <c r="H564" s="459"/>
    </row>
    <row r="565" spans="1:8" x14ac:dyDescent="0.35">
      <c r="A565" t="s">
        <v>310</v>
      </c>
      <c r="B565" t="s">
        <v>715</v>
      </c>
      <c r="C565" t="s">
        <v>750</v>
      </c>
      <c r="D565" t="s">
        <v>604</v>
      </c>
      <c r="E565">
        <v>22</v>
      </c>
      <c r="F565">
        <v>2569.4</v>
      </c>
      <c r="G565" s="458">
        <f t="shared" si="8"/>
        <v>15.966984801540502</v>
      </c>
      <c r="H565" s="459"/>
    </row>
    <row r="566" spans="1:8" x14ac:dyDescent="0.35">
      <c r="A566" t="s">
        <v>310</v>
      </c>
      <c r="B566" t="s">
        <v>715</v>
      </c>
      <c r="C566" t="s">
        <v>750</v>
      </c>
      <c r="D566" t="s">
        <v>1087</v>
      </c>
      <c r="E566">
        <v>17</v>
      </c>
      <c r="F566">
        <v>100175</v>
      </c>
      <c r="G566" s="458" t="str">
        <f t="shared" si="8"/>
        <v/>
      </c>
      <c r="H566" s="459"/>
    </row>
    <row r="567" spans="1:8" x14ac:dyDescent="0.35">
      <c r="A567" t="s">
        <v>310</v>
      </c>
      <c r="B567" t="s">
        <v>715</v>
      </c>
      <c r="C567" t="s">
        <v>750</v>
      </c>
      <c r="D567" t="s">
        <v>1088</v>
      </c>
      <c r="E567">
        <v>17</v>
      </c>
      <c r="F567">
        <v>44.3</v>
      </c>
      <c r="G567" s="458" t="str">
        <f t="shared" si="8"/>
        <v/>
      </c>
      <c r="H567" s="459"/>
    </row>
    <row r="568" spans="1:8" x14ac:dyDescent="0.35">
      <c r="A568" t="s">
        <v>310</v>
      </c>
      <c r="B568" t="s">
        <v>715</v>
      </c>
      <c r="C568" t="s">
        <v>750</v>
      </c>
      <c r="D568" t="s">
        <v>1089</v>
      </c>
      <c r="E568">
        <v>12</v>
      </c>
      <c r="F568">
        <v>5732.6083749135996</v>
      </c>
      <c r="G568" s="458" t="str">
        <f t="shared" si="8"/>
        <v/>
      </c>
      <c r="H568" s="459"/>
    </row>
    <row r="569" spans="1:8" x14ac:dyDescent="0.35">
      <c r="A569" t="s">
        <v>310</v>
      </c>
      <c r="B569" t="s">
        <v>715</v>
      </c>
      <c r="C569" t="s">
        <v>750</v>
      </c>
      <c r="D569" t="s">
        <v>1090</v>
      </c>
      <c r="E569">
        <v>12</v>
      </c>
      <c r="F569">
        <v>85.682554089191996</v>
      </c>
      <c r="G569" s="458" t="str">
        <f t="shared" si="8"/>
        <v/>
      </c>
      <c r="H569" s="459"/>
    </row>
    <row r="570" spans="1:8" x14ac:dyDescent="0.35">
      <c r="A570" t="s">
        <v>310</v>
      </c>
      <c r="B570" t="s">
        <v>715</v>
      </c>
      <c r="C570" t="s">
        <v>540</v>
      </c>
      <c r="D570" t="s">
        <v>1091</v>
      </c>
      <c r="E570">
        <v>7</v>
      </c>
      <c r="F570">
        <v>432</v>
      </c>
      <c r="G570" s="458" t="str">
        <f t="shared" si="8"/>
        <v/>
      </c>
      <c r="H570" s="459"/>
    </row>
    <row r="571" spans="1:8" x14ac:dyDescent="0.35">
      <c r="A571" t="s">
        <v>310</v>
      </c>
      <c r="B571" t="s">
        <v>715</v>
      </c>
      <c r="C571" t="s">
        <v>25</v>
      </c>
      <c r="D571" t="s">
        <v>1079</v>
      </c>
      <c r="E571">
        <v>16</v>
      </c>
      <c r="F571">
        <v>13969.626667296799</v>
      </c>
      <c r="G571" s="458" t="str">
        <f t="shared" si="8"/>
        <v/>
      </c>
      <c r="H571" s="459"/>
    </row>
    <row r="572" spans="1:8" x14ac:dyDescent="0.35">
      <c r="A572" t="s">
        <v>310</v>
      </c>
      <c r="B572" t="s">
        <v>715</v>
      </c>
      <c r="C572" t="s">
        <v>25</v>
      </c>
      <c r="D572" t="s">
        <v>1076</v>
      </c>
      <c r="E572">
        <v>16</v>
      </c>
      <c r="F572">
        <v>1523.2385958883899</v>
      </c>
      <c r="G572" s="458" t="str">
        <f t="shared" si="8"/>
        <v/>
      </c>
      <c r="H572" s="459"/>
    </row>
    <row r="573" spans="1:8" x14ac:dyDescent="0.35">
      <c r="A573" t="s">
        <v>310</v>
      </c>
      <c r="B573" t="s">
        <v>715</v>
      </c>
      <c r="C573" t="s">
        <v>25</v>
      </c>
      <c r="D573" t="s">
        <v>1074</v>
      </c>
      <c r="E573">
        <v>18</v>
      </c>
      <c r="F573">
        <v>430446.66190851602</v>
      </c>
      <c r="G573" s="458" t="str">
        <f t="shared" si="8"/>
        <v/>
      </c>
      <c r="H573" s="459"/>
    </row>
    <row r="574" spans="1:8" x14ac:dyDescent="0.35">
      <c r="A574" t="s">
        <v>310</v>
      </c>
      <c r="B574" t="s">
        <v>715</v>
      </c>
      <c r="C574" t="s">
        <v>25</v>
      </c>
      <c r="D574" t="s">
        <v>1072</v>
      </c>
      <c r="E574">
        <v>18</v>
      </c>
      <c r="F574">
        <v>12411.106105688499</v>
      </c>
      <c r="G574" s="458" t="str">
        <f t="shared" si="8"/>
        <v/>
      </c>
      <c r="H574" s="459"/>
    </row>
    <row r="575" spans="1:8" x14ac:dyDescent="0.35">
      <c r="A575" t="s">
        <v>310</v>
      </c>
      <c r="B575" t="s">
        <v>715</v>
      </c>
      <c r="C575" t="s">
        <v>25</v>
      </c>
      <c r="D575" t="s">
        <v>1023</v>
      </c>
      <c r="E575">
        <v>20</v>
      </c>
      <c r="F575">
        <v>1973.5621465957499</v>
      </c>
      <c r="G575" s="458" t="str">
        <f t="shared" si="8"/>
        <v/>
      </c>
      <c r="H575" s="459"/>
    </row>
    <row r="576" spans="1:8" x14ac:dyDescent="0.35">
      <c r="A576" t="s">
        <v>310</v>
      </c>
      <c r="B576" t="s">
        <v>715</v>
      </c>
      <c r="C576" t="s">
        <v>25</v>
      </c>
      <c r="D576" t="s">
        <v>682</v>
      </c>
      <c r="E576">
        <v>25</v>
      </c>
      <c r="F576">
        <v>0</v>
      </c>
      <c r="G576" s="458" t="str">
        <f t="shared" si="8"/>
        <v/>
      </c>
      <c r="H576" s="459"/>
    </row>
    <row r="577" spans="1:8" x14ac:dyDescent="0.35">
      <c r="A577" t="s">
        <v>310</v>
      </c>
      <c r="B577" t="s">
        <v>715</v>
      </c>
      <c r="C577" t="s">
        <v>25</v>
      </c>
      <c r="D577" t="s">
        <v>685</v>
      </c>
      <c r="E577">
        <v>20</v>
      </c>
      <c r="F577">
        <v>203967.66666666701</v>
      </c>
      <c r="G577" s="458" t="str">
        <f t="shared" si="8"/>
        <v/>
      </c>
      <c r="H577" s="459"/>
    </row>
    <row r="578" spans="1:8" x14ac:dyDescent="0.35">
      <c r="A578" t="s">
        <v>310</v>
      </c>
      <c r="B578" t="s">
        <v>715</v>
      </c>
      <c r="C578" t="s">
        <v>25</v>
      </c>
      <c r="D578" t="s">
        <v>686</v>
      </c>
      <c r="E578">
        <v>20</v>
      </c>
      <c r="F578">
        <v>36735.092499999999</v>
      </c>
      <c r="G578" s="458" t="str">
        <f t="shared" ref="G578:G641" si="9">IF(AND(A578=A577, B578=B577),"",SUMPRODUCT(--(A:A= A578),--(B:B=B578),E:E,F:F)/SUMIFS(F:F,A:A, A578,B:B, B578))</f>
        <v/>
      </c>
      <c r="H578" s="459"/>
    </row>
    <row r="579" spans="1:8" x14ac:dyDescent="0.35">
      <c r="A579" t="s">
        <v>310</v>
      </c>
      <c r="B579" t="s">
        <v>715</v>
      </c>
      <c r="C579" t="s">
        <v>25</v>
      </c>
      <c r="D579" t="s">
        <v>613</v>
      </c>
      <c r="E579">
        <v>19</v>
      </c>
      <c r="F579">
        <v>84904.670002401006</v>
      </c>
      <c r="G579" s="458" t="str">
        <f t="shared" si="9"/>
        <v/>
      </c>
      <c r="H579" s="459"/>
    </row>
    <row r="580" spans="1:8" x14ac:dyDescent="0.35">
      <c r="A580" t="s">
        <v>310</v>
      </c>
      <c r="B580" t="s">
        <v>715</v>
      </c>
      <c r="C580" t="s">
        <v>25</v>
      </c>
      <c r="D580" t="s">
        <v>813</v>
      </c>
      <c r="E580">
        <v>8</v>
      </c>
      <c r="F580">
        <v>9028.8835211664009</v>
      </c>
      <c r="G580" s="458" t="str">
        <f t="shared" si="9"/>
        <v/>
      </c>
      <c r="H580" s="459"/>
    </row>
    <row r="581" spans="1:8" x14ac:dyDescent="0.35">
      <c r="A581" t="s">
        <v>310</v>
      </c>
      <c r="B581" t="s">
        <v>715</v>
      </c>
      <c r="C581" t="s">
        <v>25</v>
      </c>
      <c r="D581" t="s">
        <v>602</v>
      </c>
      <c r="E581">
        <v>11</v>
      </c>
      <c r="F581">
        <v>54608.655147898397</v>
      </c>
      <c r="G581" s="458" t="str">
        <f t="shared" si="9"/>
        <v/>
      </c>
      <c r="H581" s="459"/>
    </row>
    <row r="582" spans="1:8" x14ac:dyDescent="0.35">
      <c r="A582" t="s">
        <v>310</v>
      </c>
      <c r="B582" t="s">
        <v>715</v>
      </c>
      <c r="C582" t="s">
        <v>142</v>
      </c>
      <c r="D582" t="s">
        <v>688</v>
      </c>
      <c r="E582">
        <v>15</v>
      </c>
      <c r="F582">
        <v>6240.2460463669604</v>
      </c>
      <c r="G582" s="458" t="str">
        <f t="shared" si="9"/>
        <v/>
      </c>
      <c r="H582" s="459"/>
    </row>
    <row r="583" spans="1:8" x14ac:dyDescent="0.35">
      <c r="A583" t="s">
        <v>310</v>
      </c>
      <c r="B583" t="s">
        <v>715</v>
      </c>
      <c r="C583" t="s">
        <v>142</v>
      </c>
      <c r="D583" t="s">
        <v>689</v>
      </c>
      <c r="E583">
        <v>13</v>
      </c>
      <c r="F583">
        <v>0</v>
      </c>
      <c r="G583" s="458" t="str">
        <f t="shared" si="9"/>
        <v/>
      </c>
      <c r="H583" s="459"/>
    </row>
    <row r="584" spans="1:8" x14ac:dyDescent="0.35">
      <c r="A584" t="s">
        <v>310</v>
      </c>
      <c r="B584" t="s">
        <v>715</v>
      </c>
      <c r="C584" t="s">
        <v>142</v>
      </c>
      <c r="D584" t="s">
        <v>1093</v>
      </c>
      <c r="E584">
        <v>15</v>
      </c>
      <c r="F584">
        <v>1835.0344329468301</v>
      </c>
      <c r="G584" s="458" t="str">
        <f t="shared" si="9"/>
        <v/>
      </c>
      <c r="H584" s="459"/>
    </row>
    <row r="585" spans="1:8" x14ac:dyDescent="0.35">
      <c r="A585" t="s">
        <v>310</v>
      </c>
      <c r="B585" t="s">
        <v>715</v>
      </c>
      <c r="C585" t="s">
        <v>142</v>
      </c>
      <c r="D585" t="s">
        <v>691</v>
      </c>
      <c r="E585">
        <v>10</v>
      </c>
      <c r="F585">
        <v>1142.5875079464599</v>
      </c>
      <c r="G585" s="458" t="str">
        <f t="shared" si="9"/>
        <v/>
      </c>
      <c r="H585" s="459"/>
    </row>
    <row r="586" spans="1:8" x14ac:dyDescent="0.35">
      <c r="A586" t="s">
        <v>310</v>
      </c>
      <c r="B586" t="s">
        <v>715</v>
      </c>
      <c r="C586" t="s">
        <v>142</v>
      </c>
      <c r="D586" t="s">
        <v>692</v>
      </c>
      <c r="E586">
        <v>10</v>
      </c>
      <c r="F586">
        <v>3179.5174641232102</v>
      </c>
      <c r="G586" s="458" t="str">
        <f t="shared" si="9"/>
        <v/>
      </c>
      <c r="H586" s="459"/>
    </row>
    <row r="587" spans="1:8" x14ac:dyDescent="0.35">
      <c r="A587" t="s">
        <v>310</v>
      </c>
      <c r="B587" t="s">
        <v>715</v>
      </c>
      <c r="C587" t="s">
        <v>142</v>
      </c>
      <c r="D587" t="s">
        <v>595</v>
      </c>
      <c r="E587">
        <v>10</v>
      </c>
      <c r="F587">
        <v>1120.16410561352</v>
      </c>
      <c r="G587" s="458" t="str">
        <f t="shared" si="9"/>
        <v/>
      </c>
      <c r="H587" s="459"/>
    </row>
    <row r="588" spans="1:8" x14ac:dyDescent="0.35">
      <c r="A588" t="s">
        <v>310</v>
      </c>
      <c r="B588" t="s">
        <v>715</v>
      </c>
      <c r="C588" t="s">
        <v>142</v>
      </c>
      <c r="D588" t="s">
        <v>617</v>
      </c>
      <c r="E588">
        <v>5</v>
      </c>
      <c r="F588">
        <v>286.87290953896201</v>
      </c>
      <c r="G588" s="458" t="str">
        <f t="shared" si="9"/>
        <v/>
      </c>
      <c r="H588" s="459"/>
    </row>
    <row r="589" spans="1:8" x14ac:dyDescent="0.35">
      <c r="A589" t="s">
        <v>310</v>
      </c>
      <c r="B589" t="s">
        <v>715</v>
      </c>
      <c r="C589" t="s">
        <v>24</v>
      </c>
      <c r="D589" t="s">
        <v>810</v>
      </c>
      <c r="E589">
        <v>6.1</v>
      </c>
      <c r="F589">
        <v>20265.423750000002</v>
      </c>
      <c r="G589" s="458" t="str">
        <f t="shared" si="9"/>
        <v/>
      </c>
      <c r="H589" s="459"/>
    </row>
    <row r="590" spans="1:8" x14ac:dyDescent="0.35">
      <c r="A590" t="s">
        <v>310</v>
      </c>
      <c r="B590" t="s">
        <v>715</v>
      </c>
      <c r="C590" t="s">
        <v>24</v>
      </c>
      <c r="D590" t="s">
        <v>808</v>
      </c>
      <c r="E590">
        <v>10</v>
      </c>
      <c r="F590">
        <v>93293.3682997531</v>
      </c>
      <c r="G590" s="458" t="str">
        <f t="shared" si="9"/>
        <v/>
      </c>
      <c r="H590" s="459"/>
    </row>
    <row r="591" spans="1:8" x14ac:dyDescent="0.35">
      <c r="A591" t="s">
        <v>310</v>
      </c>
      <c r="B591" t="s">
        <v>715</v>
      </c>
      <c r="C591" t="s">
        <v>24</v>
      </c>
      <c r="D591" t="s">
        <v>811</v>
      </c>
      <c r="E591">
        <v>6.1</v>
      </c>
      <c r="F591">
        <v>8058.2039999999997</v>
      </c>
      <c r="G591" s="458" t="str">
        <f t="shared" si="9"/>
        <v/>
      </c>
      <c r="H591" s="459"/>
    </row>
    <row r="592" spans="1:8" x14ac:dyDescent="0.35">
      <c r="A592" t="s">
        <v>310</v>
      </c>
      <c r="B592" t="s">
        <v>715</v>
      </c>
      <c r="C592" t="s">
        <v>24</v>
      </c>
      <c r="D592" t="s">
        <v>809</v>
      </c>
      <c r="E592">
        <v>10</v>
      </c>
      <c r="F592">
        <v>710706.41436655005</v>
      </c>
      <c r="G592" s="458" t="str">
        <f t="shared" si="9"/>
        <v/>
      </c>
      <c r="H592" s="459"/>
    </row>
    <row r="593" spans="1:8" x14ac:dyDescent="0.35">
      <c r="A593" t="s">
        <v>310</v>
      </c>
      <c r="B593" t="s">
        <v>715</v>
      </c>
      <c r="C593" t="s">
        <v>541</v>
      </c>
      <c r="D593" t="s">
        <v>608</v>
      </c>
      <c r="E593">
        <v>20</v>
      </c>
      <c r="F593">
        <v>170084.567538723</v>
      </c>
      <c r="G593" s="458" t="str">
        <f t="shared" si="9"/>
        <v/>
      </c>
      <c r="H593" s="459"/>
    </row>
    <row r="594" spans="1:8" x14ac:dyDescent="0.35">
      <c r="A594" t="s">
        <v>310</v>
      </c>
      <c r="B594" t="s">
        <v>715</v>
      </c>
      <c r="C594" t="s">
        <v>541</v>
      </c>
      <c r="D594" t="s">
        <v>683</v>
      </c>
      <c r="E594">
        <v>20</v>
      </c>
      <c r="F594">
        <v>25345.540004689199</v>
      </c>
      <c r="G594" s="458" t="str">
        <f t="shared" si="9"/>
        <v/>
      </c>
      <c r="H594" s="459"/>
    </row>
    <row r="595" spans="1:8" x14ac:dyDescent="0.35">
      <c r="A595" t="s">
        <v>310</v>
      </c>
      <c r="B595" t="s">
        <v>715</v>
      </c>
      <c r="C595" t="s">
        <v>541</v>
      </c>
      <c r="D595" t="s">
        <v>684</v>
      </c>
      <c r="E595">
        <v>20</v>
      </c>
      <c r="F595">
        <v>3124.2796147885501</v>
      </c>
      <c r="G595" s="458" t="str">
        <f t="shared" si="9"/>
        <v/>
      </c>
      <c r="H595" s="459"/>
    </row>
    <row r="596" spans="1:8" x14ac:dyDescent="0.35">
      <c r="A596" t="s">
        <v>310</v>
      </c>
      <c r="B596" t="s">
        <v>715</v>
      </c>
      <c r="C596" t="s">
        <v>541</v>
      </c>
      <c r="D596" t="s">
        <v>681</v>
      </c>
      <c r="E596">
        <v>20</v>
      </c>
      <c r="F596">
        <v>28855.567473420801</v>
      </c>
      <c r="G596" s="458" t="str">
        <f t="shared" si="9"/>
        <v/>
      </c>
      <c r="H596" s="459"/>
    </row>
    <row r="597" spans="1:8" x14ac:dyDescent="0.35">
      <c r="A597" t="s">
        <v>310</v>
      </c>
      <c r="B597" t="s">
        <v>715</v>
      </c>
      <c r="C597" t="s">
        <v>541</v>
      </c>
      <c r="D597" t="s">
        <v>680</v>
      </c>
      <c r="E597">
        <v>20</v>
      </c>
      <c r="F597">
        <v>109451.62156846</v>
      </c>
      <c r="G597" s="458" t="str">
        <f t="shared" si="9"/>
        <v/>
      </c>
      <c r="H597" s="459"/>
    </row>
    <row r="598" spans="1:8" x14ac:dyDescent="0.35">
      <c r="A598" t="s">
        <v>310</v>
      </c>
      <c r="B598" t="s">
        <v>715</v>
      </c>
      <c r="C598" t="s">
        <v>541</v>
      </c>
      <c r="D598" t="s">
        <v>1086</v>
      </c>
      <c r="E598">
        <v>20</v>
      </c>
      <c r="F598">
        <v>6568.8857348695601</v>
      </c>
      <c r="G598" s="458" t="str">
        <f t="shared" si="9"/>
        <v/>
      </c>
      <c r="H598" s="459"/>
    </row>
    <row r="599" spans="1:8" x14ac:dyDescent="0.35">
      <c r="A599" t="s">
        <v>114</v>
      </c>
      <c r="B599" t="s">
        <v>1272</v>
      </c>
      <c r="C599" t="s">
        <v>24</v>
      </c>
      <c r="D599" t="s">
        <v>808</v>
      </c>
      <c r="E599">
        <v>10</v>
      </c>
      <c r="F599">
        <v>13902580.5865258</v>
      </c>
      <c r="G599" s="458">
        <f t="shared" si="9"/>
        <v>9.165857831999503</v>
      </c>
      <c r="H599" s="459"/>
    </row>
    <row r="600" spans="1:8" x14ac:dyDescent="0.35">
      <c r="A600" t="s">
        <v>114</v>
      </c>
      <c r="B600" t="s">
        <v>1272</v>
      </c>
      <c r="C600" t="s">
        <v>24</v>
      </c>
      <c r="D600" t="s">
        <v>809</v>
      </c>
      <c r="E600">
        <v>10</v>
      </c>
      <c r="F600">
        <v>9999201.4415653404</v>
      </c>
      <c r="G600" s="458" t="str">
        <f t="shared" si="9"/>
        <v/>
      </c>
      <c r="H600" s="459"/>
    </row>
    <row r="601" spans="1:8" x14ac:dyDescent="0.35">
      <c r="A601" t="s">
        <v>114</v>
      </c>
      <c r="B601" t="s">
        <v>1272</v>
      </c>
      <c r="C601" t="s">
        <v>540</v>
      </c>
      <c r="D601" t="s">
        <v>751</v>
      </c>
      <c r="E601">
        <v>7</v>
      </c>
      <c r="F601">
        <v>2943079.77</v>
      </c>
      <c r="G601" s="458" t="str">
        <f t="shared" si="9"/>
        <v/>
      </c>
      <c r="H601" s="459"/>
    </row>
    <row r="602" spans="1:8" x14ac:dyDescent="0.35">
      <c r="A602" t="s">
        <v>114</v>
      </c>
      <c r="B602" t="s">
        <v>1272</v>
      </c>
      <c r="C602" t="s">
        <v>24</v>
      </c>
      <c r="D602" t="s">
        <v>810</v>
      </c>
      <c r="E602">
        <v>6.1</v>
      </c>
      <c r="F602">
        <v>2280330.2337750001</v>
      </c>
      <c r="G602" s="458" t="str">
        <f t="shared" si="9"/>
        <v/>
      </c>
      <c r="H602" s="459"/>
    </row>
    <row r="603" spans="1:8" x14ac:dyDescent="0.35">
      <c r="A603" t="s">
        <v>114</v>
      </c>
      <c r="B603" t="s">
        <v>1272</v>
      </c>
      <c r="C603" t="s">
        <v>24</v>
      </c>
      <c r="D603" t="s">
        <v>811</v>
      </c>
      <c r="E603">
        <v>6.1</v>
      </c>
      <c r="F603">
        <v>1790007.706575</v>
      </c>
      <c r="G603" s="458" t="str">
        <f t="shared" si="9"/>
        <v/>
      </c>
      <c r="H603" s="459"/>
    </row>
    <row r="604" spans="1:8" x14ac:dyDescent="0.35">
      <c r="A604" t="s">
        <v>114</v>
      </c>
      <c r="B604" t="s">
        <v>1272</v>
      </c>
      <c r="C604" t="s">
        <v>25</v>
      </c>
      <c r="D604" t="s">
        <v>602</v>
      </c>
      <c r="E604">
        <v>11</v>
      </c>
      <c r="F604">
        <v>632992.43074244005</v>
      </c>
      <c r="G604" s="458" t="str">
        <f t="shared" si="9"/>
        <v/>
      </c>
      <c r="H604" s="459"/>
    </row>
    <row r="605" spans="1:8" x14ac:dyDescent="0.35">
      <c r="A605" t="s">
        <v>114</v>
      </c>
      <c r="B605" t="s">
        <v>1272</v>
      </c>
      <c r="C605" t="s">
        <v>25</v>
      </c>
      <c r="D605" t="s">
        <v>812</v>
      </c>
      <c r="E605">
        <v>2</v>
      </c>
      <c r="F605">
        <v>311455.28090665</v>
      </c>
      <c r="G605" s="458" t="str">
        <f t="shared" si="9"/>
        <v/>
      </c>
      <c r="H605" s="459"/>
    </row>
    <row r="606" spans="1:8" x14ac:dyDescent="0.35">
      <c r="A606" t="s">
        <v>114</v>
      </c>
      <c r="B606" t="s">
        <v>1272</v>
      </c>
      <c r="C606" t="s">
        <v>25</v>
      </c>
      <c r="D606" t="s">
        <v>813</v>
      </c>
      <c r="E606">
        <v>8</v>
      </c>
      <c r="F606">
        <v>253028.551064739</v>
      </c>
      <c r="G606" s="458" t="str">
        <f t="shared" si="9"/>
        <v/>
      </c>
      <c r="H606" s="459"/>
    </row>
    <row r="607" spans="1:8" x14ac:dyDescent="0.35">
      <c r="A607" t="s">
        <v>114</v>
      </c>
      <c r="B607" t="s">
        <v>1272</v>
      </c>
      <c r="C607" t="s">
        <v>142</v>
      </c>
      <c r="D607" t="s">
        <v>595</v>
      </c>
      <c r="E607">
        <v>10</v>
      </c>
      <c r="F607">
        <v>235115.13481533501</v>
      </c>
      <c r="G607" s="458" t="str">
        <f t="shared" si="9"/>
        <v/>
      </c>
      <c r="H607" s="459"/>
    </row>
    <row r="608" spans="1:8" x14ac:dyDescent="0.35">
      <c r="A608" t="s">
        <v>114</v>
      </c>
      <c r="B608" t="s">
        <v>1272</v>
      </c>
      <c r="C608" t="s">
        <v>142</v>
      </c>
      <c r="D608" t="s">
        <v>691</v>
      </c>
      <c r="E608">
        <v>10</v>
      </c>
      <c r="F608">
        <v>14954.269850377499</v>
      </c>
      <c r="G608" s="458" t="str">
        <f t="shared" si="9"/>
        <v/>
      </c>
      <c r="H608" s="459"/>
    </row>
    <row r="609" spans="1:8" x14ac:dyDescent="0.35">
      <c r="A609" t="s">
        <v>114</v>
      </c>
      <c r="B609" t="s">
        <v>1272</v>
      </c>
      <c r="C609" t="s">
        <v>142</v>
      </c>
      <c r="D609" t="s">
        <v>692</v>
      </c>
      <c r="E609">
        <v>10</v>
      </c>
      <c r="F609">
        <v>10486.6309938836</v>
      </c>
      <c r="G609" s="458" t="str">
        <f t="shared" si="9"/>
        <v/>
      </c>
      <c r="H609" s="459"/>
    </row>
    <row r="610" spans="1:8" x14ac:dyDescent="0.35">
      <c r="A610" t="s">
        <v>114</v>
      </c>
      <c r="B610" t="s">
        <v>1272</v>
      </c>
      <c r="C610" t="s">
        <v>142</v>
      </c>
      <c r="D610" t="s">
        <v>688</v>
      </c>
      <c r="E610">
        <v>15</v>
      </c>
      <c r="F610">
        <v>10475.735274544601</v>
      </c>
      <c r="G610" s="458" t="str">
        <f t="shared" si="9"/>
        <v/>
      </c>
      <c r="H610" s="459"/>
    </row>
    <row r="611" spans="1:8" x14ac:dyDescent="0.35">
      <c r="A611" t="s">
        <v>114</v>
      </c>
      <c r="B611" t="s">
        <v>1272</v>
      </c>
      <c r="C611" t="s">
        <v>25</v>
      </c>
      <c r="D611" t="s">
        <v>815</v>
      </c>
      <c r="E611">
        <v>11</v>
      </c>
      <c r="F611">
        <v>1782.4740003900199</v>
      </c>
      <c r="G611" s="458" t="str">
        <f t="shared" si="9"/>
        <v/>
      </c>
      <c r="H611" s="459"/>
    </row>
    <row r="612" spans="1:8" x14ac:dyDescent="0.35">
      <c r="A612" t="s">
        <v>309</v>
      </c>
      <c r="B612" t="s">
        <v>705</v>
      </c>
      <c r="C612" t="s">
        <v>24</v>
      </c>
      <c r="D612" t="s">
        <v>1094</v>
      </c>
      <c r="E612">
        <v>14.9</v>
      </c>
      <c r="F612">
        <v>134217228.396759</v>
      </c>
      <c r="G612" s="458">
        <f t="shared" si="9"/>
        <v>14.019093092257972</v>
      </c>
      <c r="H612" s="459"/>
    </row>
    <row r="613" spans="1:8" x14ac:dyDescent="0.35">
      <c r="A613" t="s">
        <v>309</v>
      </c>
      <c r="B613" t="s">
        <v>705</v>
      </c>
      <c r="C613" t="s">
        <v>26</v>
      </c>
      <c r="D613" t="s">
        <v>575</v>
      </c>
      <c r="E613">
        <v>15</v>
      </c>
      <c r="F613">
        <v>8151570</v>
      </c>
      <c r="G613" s="458" t="str">
        <f t="shared" si="9"/>
        <v/>
      </c>
      <c r="H613" s="459"/>
    </row>
    <row r="614" spans="1:8" x14ac:dyDescent="0.35">
      <c r="A614" t="s">
        <v>309</v>
      </c>
      <c r="B614" t="s">
        <v>705</v>
      </c>
      <c r="C614" t="s">
        <v>26</v>
      </c>
      <c r="D614" t="s">
        <v>1095</v>
      </c>
      <c r="E614">
        <v>13</v>
      </c>
      <c r="F614">
        <v>7192827.5999999996</v>
      </c>
      <c r="G614" s="458" t="str">
        <f t="shared" si="9"/>
        <v/>
      </c>
      <c r="H614" s="459"/>
    </row>
    <row r="615" spans="1:8" x14ac:dyDescent="0.35">
      <c r="A615" t="s">
        <v>309</v>
      </c>
      <c r="B615" t="s">
        <v>705</v>
      </c>
      <c r="C615" t="s">
        <v>1096</v>
      </c>
      <c r="D615" t="s">
        <v>602</v>
      </c>
      <c r="E615">
        <v>11</v>
      </c>
      <c r="F615">
        <v>6219942.1373659996</v>
      </c>
      <c r="G615" s="458" t="str">
        <f t="shared" si="9"/>
        <v/>
      </c>
      <c r="H615" s="459"/>
    </row>
    <row r="616" spans="1:8" x14ac:dyDescent="0.35">
      <c r="A616" t="s">
        <v>309</v>
      </c>
      <c r="B616" t="s">
        <v>705</v>
      </c>
      <c r="C616" t="s">
        <v>24</v>
      </c>
      <c r="D616" t="s">
        <v>770</v>
      </c>
      <c r="E616">
        <v>8</v>
      </c>
      <c r="F616">
        <v>5505931</v>
      </c>
      <c r="G616" s="458" t="str">
        <f t="shared" si="9"/>
        <v/>
      </c>
      <c r="H616" s="459"/>
    </row>
    <row r="617" spans="1:8" x14ac:dyDescent="0.35">
      <c r="A617" t="s">
        <v>309</v>
      </c>
      <c r="B617" t="s">
        <v>705</v>
      </c>
      <c r="C617" t="s">
        <v>26</v>
      </c>
      <c r="D617" t="s">
        <v>578</v>
      </c>
      <c r="E617">
        <v>10</v>
      </c>
      <c r="F617">
        <v>5297251.1424524998</v>
      </c>
      <c r="G617" s="458" t="str">
        <f t="shared" si="9"/>
        <v/>
      </c>
      <c r="H617" s="459"/>
    </row>
    <row r="618" spans="1:8" x14ac:dyDescent="0.35">
      <c r="A618" t="s">
        <v>309</v>
      </c>
      <c r="B618" t="s">
        <v>705</v>
      </c>
      <c r="C618" t="s">
        <v>25</v>
      </c>
      <c r="D618" t="s">
        <v>1097</v>
      </c>
      <c r="E618">
        <v>10</v>
      </c>
      <c r="F618">
        <v>1972562.1214434099</v>
      </c>
      <c r="G618" s="458" t="str">
        <f t="shared" si="9"/>
        <v/>
      </c>
      <c r="H618" s="459"/>
    </row>
    <row r="619" spans="1:8" x14ac:dyDescent="0.35">
      <c r="A619" t="s">
        <v>309</v>
      </c>
      <c r="B619" t="s">
        <v>705</v>
      </c>
      <c r="C619" t="s">
        <v>27</v>
      </c>
      <c r="D619" t="s">
        <v>1098</v>
      </c>
      <c r="E619">
        <v>13</v>
      </c>
      <c r="F619">
        <v>1443011.544</v>
      </c>
      <c r="G619" s="458" t="str">
        <f t="shared" si="9"/>
        <v/>
      </c>
      <c r="H619" s="459"/>
    </row>
    <row r="620" spans="1:8" x14ac:dyDescent="0.35">
      <c r="A620" t="s">
        <v>309</v>
      </c>
      <c r="B620" t="s">
        <v>705</v>
      </c>
      <c r="C620" t="s">
        <v>26</v>
      </c>
      <c r="D620" t="s">
        <v>1099</v>
      </c>
      <c r="E620">
        <v>10</v>
      </c>
      <c r="F620">
        <v>1118429.7708960001</v>
      </c>
      <c r="G620" s="458" t="str">
        <f t="shared" si="9"/>
        <v/>
      </c>
      <c r="H620" s="459"/>
    </row>
    <row r="621" spans="1:8" x14ac:dyDescent="0.35">
      <c r="A621" t="s">
        <v>309</v>
      </c>
      <c r="B621" t="s">
        <v>705</v>
      </c>
      <c r="C621" t="s">
        <v>24</v>
      </c>
      <c r="D621" t="s">
        <v>1100</v>
      </c>
      <c r="E621">
        <v>13.2</v>
      </c>
      <c r="F621">
        <v>1036665.1656050601</v>
      </c>
      <c r="G621" s="458" t="str">
        <f t="shared" si="9"/>
        <v/>
      </c>
      <c r="H621" s="459"/>
    </row>
    <row r="622" spans="1:8" x14ac:dyDescent="0.35">
      <c r="A622" t="s">
        <v>309</v>
      </c>
      <c r="B622" t="s">
        <v>705</v>
      </c>
      <c r="C622" t="s">
        <v>25</v>
      </c>
      <c r="D622" t="s">
        <v>1101</v>
      </c>
      <c r="E622">
        <v>15</v>
      </c>
      <c r="F622">
        <v>907497.25297351799</v>
      </c>
      <c r="G622" s="458" t="str">
        <f t="shared" si="9"/>
        <v/>
      </c>
      <c r="H622" s="459"/>
    </row>
    <row r="623" spans="1:8" x14ac:dyDescent="0.35">
      <c r="A623" t="s">
        <v>309</v>
      </c>
      <c r="B623" t="s">
        <v>705</v>
      </c>
      <c r="C623" t="s">
        <v>27</v>
      </c>
      <c r="D623" t="s">
        <v>586</v>
      </c>
      <c r="E623">
        <v>10</v>
      </c>
      <c r="F623">
        <v>772572.52800000005</v>
      </c>
      <c r="G623" s="458" t="str">
        <f t="shared" si="9"/>
        <v/>
      </c>
      <c r="H623" s="459"/>
    </row>
    <row r="624" spans="1:8" x14ac:dyDescent="0.35">
      <c r="A624" t="s">
        <v>309</v>
      </c>
      <c r="B624" t="s">
        <v>705</v>
      </c>
      <c r="C624" t="s">
        <v>25</v>
      </c>
      <c r="D624" t="s">
        <v>1103</v>
      </c>
      <c r="E624">
        <v>15</v>
      </c>
      <c r="F624">
        <v>668239.49274193496</v>
      </c>
      <c r="G624" s="458" t="str">
        <f t="shared" si="9"/>
        <v/>
      </c>
      <c r="H624" s="459"/>
    </row>
    <row r="625" spans="1:8" x14ac:dyDescent="0.35">
      <c r="A625" t="s">
        <v>309</v>
      </c>
      <c r="B625" t="s">
        <v>705</v>
      </c>
      <c r="C625" t="s">
        <v>24</v>
      </c>
      <c r="D625" t="s">
        <v>1104</v>
      </c>
      <c r="E625">
        <v>13.1</v>
      </c>
      <c r="F625">
        <v>602929.51201271405</v>
      </c>
      <c r="G625" s="458" t="str">
        <f t="shared" si="9"/>
        <v/>
      </c>
      <c r="H625" s="459"/>
    </row>
    <row r="626" spans="1:8" x14ac:dyDescent="0.35">
      <c r="A626" t="s">
        <v>309</v>
      </c>
      <c r="B626" t="s">
        <v>705</v>
      </c>
      <c r="C626" t="s">
        <v>27</v>
      </c>
      <c r="D626" t="s">
        <v>792</v>
      </c>
      <c r="E626">
        <v>2</v>
      </c>
      <c r="F626">
        <v>511340.37539915001</v>
      </c>
      <c r="G626" s="458" t="str">
        <f t="shared" si="9"/>
        <v/>
      </c>
      <c r="H626" s="459"/>
    </row>
    <row r="627" spans="1:8" x14ac:dyDescent="0.35">
      <c r="A627" t="s">
        <v>309</v>
      </c>
      <c r="B627" t="s">
        <v>705</v>
      </c>
      <c r="C627" t="s">
        <v>26</v>
      </c>
      <c r="D627" t="s">
        <v>585</v>
      </c>
      <c r="E627">
        <v>4</v>
      </c>
      <c r="F627">
        <v>450557.49089999998</v>
      </c>
      <c r="G627" s="458" t="str">
        <f t="shared" si="9"/>
        <v/>
      </c>
      <c r="H627" s="459"/>
    </row>
    <row r="628" spans="1:8" x14ac:dyDescent="0.35">
      <c r="A628" t="s">
        <v>309</v>
      </c>
      <c r="B628" t="s">
        <v>705</v>
      </c>
      <c r="C628" t="s">
        <v>26</v>
      </c>
      <c r="D628" t="s">
        <v>587</v>
      </c>
      <c r="E628">
        <v>8</v>
      </c>
      <c r="F628">
        <v>423425</v>
      </c>
      <c r="G628" s="458" t="str">
        <f t="shared" si="9"/>
        <v/>
      </c>
      <c r="H628" s="459"/>
    </row>
    <row r="629" spans="1:8" x14ac:dyDescent="0.35">
      <c r="A629" t="s">
        <v>309</v>
      </c>
      <c r="B629" t="s">
        <v>705</v>
      </c>
      <c r="C629" t="s">
        <v>1096</v>
      </c>
      <c r="D629" t="s">
        <v>1105</v>
      </c>
      <c r="E629">
        <v>2</v>
      </c>
      <c r="F629">
        <v>373934.48781000002</v>
      </c>
      <c r="G629" s="458" t="str">
        <f t="shared" si="9"/>
        <v/>
      </c>
      <c r="H629" s="459"/>
    </row>
    <row r="630" spans="1:8" x14ac:dyDescent="0.35">
      <c r="A630" t="s">
        <v>309</v>
      </c>
      <c r="B630" t="s">
        <v>705</v>
      </c>
      <c r="C630" t="s">
        <v>27</v>
      </c>
      <c r="D630" t="s">
        <v>584</v>
      </c>
      <c r="E630">
        <v>15</v>
      </c>
      <c r="F630">
        <v>350348.6532</v>
      </c>
      <c r="G630" s="458" t="str">
        <f t="shared" si="9"/>
        <v/>
      </c>
      <c r="H630" s="459"/>
    </row>
    <row r="631" spans="1:8" x14ac:dyDescent="0.35">
      <c r="A631" t="s">
        <v>309</v>
      </c>
      <c r="B631" t="s">
        <v>705</v>
      </c>
      <c r="C631" t="s">
        <v>25</v>
      </c>
      <c r="D631" t="s">
        <v>1037</v>
      </c>
      <c r="E631">
        <v>7</v>
      </c>
      <c r="F631">
        <v>348962.804308008</v>
      </c>
      <c r="G631" s="458" t="str">
        <f t="shared" si="9"/>
        <v/>
      </c>
      <c r="H631" s="459"/>
    </row>
    <row r="632" spans="1:8" x14ac:dyDescent="0.35">
      <c r="A632" t="s">
        <v>309</v>
      </c>
      <c r="B632" t="s">
        <v>705</v>
      </c>
      <c r="C632" t="s">
        <v>24</v>
      </c>
      <c r="D632" t="s">
        <v>1106</v>
      </c>
      <c r="E632">
        <v>15</v>
      </c>
      <c r="F632">
        <v>291351.30342000001</v>
      </c>
      <c r="G632" s="458" t="str">
        <f t="shared" si="9"/>
        <v/>
      </c>
      <c r="H632" s="459"/>
    </row>
    <row r="633" spans="1:8" x14ac:dyDescent="0.35">
      <c r="A633" t="s">
        <v>309</v>
      </c>
      <c r="B633" t="s">
        <v>705</v>
      </c>
      <c r="C633" t="s">
        <v>25</v>
      </c>
      <c r="D633" t="s">
        <v>865</v>
      </c>
      <c r="E633">
        <v>8</v>
      </c>
      <c r="F633">
        <v>282152.4164784</v>
      </c>
      <c r="G633" s="458" t="str">
        <f t="shared" si="9"/>
        <v/>
      </c>
      <c r="H633" s="459"/>
    </row>
    <row r="634" spans="1:8" x14ac:dyDescent="0.35">
      <c r="A634" t="s">
        <v>309</v>
      </c>
      <c r="B634" t="s">
        <v>705</v>
      </c>
      <c r="C634" t="s">
        <v>26</v>
      </c>
      <c r="D634" t="s">
        <v>588</v>
      </c>
      <c r="E634">
        <v>5</v>
      </c>
      <c r="F634">
        <v>208876.24799999999</v>
      </c>
      <c r="G634" s="458" t="str">
        <f t="shared" si="9"/>
        <v/>
      </c>
      <c r="H634" s="459"/>
    </row>
    <row r="635" spans="1:8" x14ac:dyDescent="0.35">
      <c r="A635" t="s">
        <v>309</v>
      </c>
      <c r="B635" t="s">
        <v>705</v>
      </c>
      <c r="C635" t="s">
        <v>24</v>
      </c>
      <c r="D635" t="s">
        <v>917</v>
      </c>
      <c r="E635">
        <v>5</v>
      </c>
      <c r="F635">
        <v>161963.5990698</v>
      </c>
      <c r="G635" s="458" t="str">
        <f t="shared" si="9"/>
        <v/>
      </c>
      <c r="H635" s="459"/>
    </row>
    <row r="636" spans="1:8" x14ac:dyDescent="0.35">
      <c r="A636" t="s">
        <v>309</v>
      </c>
      <c r="B636" t="s">
        <v>705</v>
      </c>
      <c r="C636" t="s">
        <v>25</v>
      </c>
      <c r="D636" t="s">
        <v>1107</v>
      </c>
      <c r="E636">
        <v>3</v>
      </c>
      <c r="F636">
        <v>93697.2755885714</v>
      </c>
      <c r="G636" s="458" t="str">
        <f t="shared" si="9"/>
        <v/>
      </c>
      <c r="H636" s="459"/>
    </row>
    <row r="637" spans="1:8" x14ac:dyDescent="0.35">
      <c r="A637" t="s">
        <v>309</v>
      </c>
      <c r="B637" t="s">
        <v>705</v>
      </c>
      <c r="C637" t="s">
        <v>823</v>
      </c>
      <c r="D637" t="s">
        <v>1108</v>
      </c>
      <c r="E637">
        <v>10</v>
      </c>
      <c r="F637">
        <v>89508.968764856996</v>
      </c>
      <c r="G637" s="458" t="str">
        <f t="shared" si="9"/>
        <v/>
      </c>
      <c r="H637" s="459"/>
    </row>
    <row r="638" spans="1:8" x14ac:dyDescent="0.35">
      <c r="A638" t="s">
        <v>309</v>
      </c>
      <c r="B638" t="s">
        <v>705</v>
      </c>
      <c r="C638" t="s">
        <v>24</v>
      </c>
      <c r="D638" t="s">
        <v>1109</v>
      </c>
      <c r="E638">
        <v>10</v>
      </c>
      <c r="F638">
        <v>86280.603269250001</v>
      </c>
      <c r="G638" s="458" t="str">
        <f t="shared" si="9"/>
        <v/>
      </c>
      <c r="H638" s="459"/>
    </row>
    <row r="639" spans="1:8" x14ac:dyDescent="0.35">
      <c r="A639" t="s">
        <v>309</v>
      </c>
      <c r="B639" t="s">
        <v>705</v>
      </c>
      <c r="C639" t="s">
        <v>25</v>
      </c>
      <c r="D639" t="s">
        <v>1110</v>
      </c>
      <c r="E639">
        <v>10</v>
      </c>
      <c r="F639">
        <v>81473.174846153895</v>
      </c>
      <c r="G639" s="458" t="str">
        <f t="shared" si="9"/>
        <v/>
      </c>
      <c r="H639" s="459"/>
    </row>
    <row r="640" spans="1:8" x14ac:dyDescent="0.35">
      <c r="A640" t="s">
        <v>309</v>
      </c>
      <c r="B640" t="s">
        <v>705</v>
      </c>
      <c r="C640" t="s">
        <v>1096</v>
      </c>
      <c r="D640" t="s">
        <v>813</v>
      </c>
      <c r="E640">
        <v>8</v>
      </c>
      <c r="F640">
        <v>67968.944000003903</v>
      </c>
      <c r="G640" s="458" t="str">
        <f t="shared" si="9"/>
        <v/>
      </c>
      <c r="H640" s="459"/>
    </row>
    <row r="641" spans="1:8" x14ac:dyDescent="0.35">
      <c r="A641" t="s">
        <v>309</v>
      </c>
      <c r="B641" t="s">
        <v>705</v>
      </c>
      <c r="C641" t="s">
        <v>823</v>
      </c>
      <c r="D641" t="s">
        <v>589</v>
      </c>
      <c r="E641">
        <v>5</v>
      </c>
      <c r="F641">
        <v>56814.674882040803</v>
      </c>
      <c r="G641" s="458" t="str">
        <f t="shared" si="9"/>
        <v/>
      </c>
      <c r="H641" s="459"/>
    </row>
    <row r="642" spans="1:8" x14ac:dyDescent="0.35">
      <c r="A642" t="s">
        <v>309</v>
      </c>
      <c r="B642" t="s">
        <v>705</v>
      </c>
      <c r="C642" t="s">
        <v>26</v>
      </c>
      <c r="D642" t="s">
        <v>768</v>
      </c>
      <c r="E642">
        <v>10</v>
      </c>
      <c r="F642">
        <v>54398</v>
      </c>
      <c r="G642" s="458" t="str">
        <f t="shared" ref="G642:G705" si="10">IF(AND(A642=A641, B642=B641),"",SUMPRODUCT(--(A:A= A642),--(B:B=B642),E:E,F:F)/SUMIFS(F:F,A:A, A642,B:B, B642))</f>
        <v/>
      </c>
      <c r="H642" s="459"/>
    </row>
    <row r="643" spans="1:8" x14ac:dyDescent="0.35">
      <c r="A643" t="s">
        <v>309</v>
      </c>
      <c r="B643" t="s">
        <v>705</v>
      </c>
      <c r="C643" t="s">
        <v>26</v>
      </c>
      <c r="D643" t="s">
        <v>591</v>
      </c>
      <c r="E643">
        <v>5</v>
      </c>
      <c r="F643">
        <v>49170</v>
      </c>
      <c r="G643" s="458" t="str">
        <f t="shared" si="10"/>
        <v/>
      </c>
      <c r="H643" s="459"/>
    </row>
    <row r="644" spans="1:8" x14ac:dyDescent="0.35">
      <c r="A644" t="s">
        <v>309</v>
      </c>
      <c r="B644" t="s">
        <v>705</v>
      </c>
      <c r="C644" t="s">
        <v>1111</v>
      </c>
      <c r="D644" t="s">
        <v>598</v>
      </c>
      <c r="E644">
        <v>10</v>
      </c>
      <c r="F644">
        <v>47405.977958326497</v>
      </c>
      <c r="G644" s="458" t="str">
        <f t="shared" si="10"/>
        <v/>
      </c>
      <c r="H644" s="459"/>
    </row>
    <row r="645" spans="1:8" x14ac:dyDescent="0.35">
      <c r="A645" t="s">
        <v>309</v>
      </c>
      <c r="B645" t="s">
        <v>705</v>
      </c>
      <c r="C645" t="s">
        <v>25</v>
      </c>
      <c r="D645" t="s">
        <v>1112</v>
      </c>
      <c r="E645">
        <v>5</v>
      </c>
      <c r="F645">
        <v>40787.979248591</v>
      </c>
      <c r="G645" s="458" t="str">
        <f t="shared" si="10"/>
        <v/>
      </c>
      <c r="H645" s="459"/>
    </row>
    <row r="646" spans="1:8" x14ac:dyDescent="0.35">
      <c r="A646" t="s">
        <v>309</v>
      </c>
      <c r="B646" t="s">
        <v>705</v>
      </c>
      <c r="C646" t="s">
        <v>25</v>
      </c>
      <c r="D646" t="s">
        <v>1113</v>
      </c>
      <c r="E646">
        <v>15</v>
      </c>
      <c r="F646">
        <v>37321.949109122601</v>
      </c>
      <c r="G646" s="458" t="str">
        <f t="shared" si="10"/>
        <v/>
      </c>
      <c r="H646" s="459"/>
    </row>
    <row r="647" spans="1:8" x14ac:dyDescent="0.35">
      <c r="A647" t="s">
        <v>309</v>
      </c>
      <c r="B647" t="s">
        <v>705</v>
      </c>
      <c r="C647" t="s">
        <v>24</v>
      </c>
      <c r="D647" t="s">
        <v>1114</v>
      </c>
      <c r="E647">
        <v>15</v>
      </c>
      <c r="F647">
        <v>24853.167353000001</v>
      </c>
      <c r="G647" s="458" t="str">
        <f t="shared" si="10"/>
        <v/>
      </c>
      <c r="H647" s="459"/>
    </row>
    <row r="648" spans="1:8" x14ac:dyDescent="0.35">
      <c r="A648" t="s">
        <v>309</v>
      </c>
      <c r="B648" t="s">
        <v>705</v>
      </c>
      <c r="C648" t="s">
        <v>25</v>
      </c>
      <c r="D648" t="s">
        <v>1115</v>
      </c>
      <c r="E648">
        <v>5</v>
      </c>
      <c r="F648">
        <v>19345.002410000001</v>
      </c>
      <c r="G648" s="458" t="str">
        <f t="shared" si="10"/>
        <v/>
      </c>
      <c r="H648" s="459"/>
    </row>
    <row r="649" spans="1:8" x14ac:dyDescent="0.35">
      <c r="A649" t="s">
        <v>309</v>
      </c>
      <c r="B649" t="s">
        <v>705</v>
      </c>
      <c r="C649" t="s">
        <v>25</v>
      </c>
      <c r="D649" t="s">
        <v>1116</v>
      </c>
      <c r="E649">
        <v>15</v>
      </c>
      <c r="F649">
        <v>15573.486339462201</v>
      </c>
      <c r="G649" s="458" t="str">
        <f t="shared" si="10"/>
        <v/>
      </c>
      <c r="H649" s="459"/>
    </row>
    <row r="650" spans="1:8" x14ac:dyDescent="0.35">
      <c r="A650" t="s">
        <v>309</v>
      </c>
      <c r="B650" t="s">
        <v>705</v>
      </c>
      <c r="C650" t="s">
        <v>1111</v>
      </c>
      <c r="D650" t="s">
        <v>599</v>
      </c>
      <c r="E650">
        <v>20</v>
      </c>
      <c r="F650">
        <v>8758.4704000000002</v>
      </c>
      <c r="G650" s="458" t="str">
        <f t="shared" si="10"/>
        <v/>
      </c>
      <c r="H650" s="459"/>
    </row>
    <row r="651" spans="1:8" x14ac:dyDescent="0.35">
      <c r="A651" t="s">
        <v>309</v>
      </c>
      <c r="B651" t="s">
        <v>705</v>
      </c>
      <c r="C651" t="s">
        <v>823</v>
      </c>
      <c r="D651" t="s">
        <v>1117</v>
      </c>
      <c r="E651">
        <v>10</v>
      </c>
      <c r="F651">
        <v>8608.1345436240008</v>
      </c>
      <c r="G651" s="458" t="str">
        <f t="shared" si="10"/>
        <v/>
      </c>
      <c r="H651" s="459"/>
    </row>
    <row r="652" spans="1:8" x14ac:dyDescent="0.35">
      <c r="A652" t="s">
        <v>309</v>
      </c>
      <c r="B652" t="s">
        <v>705</v>
      </c>
      <c r="C652" t="s">
        <v>25</v>
      </c>
      <c r="D652" t="s">
        <v>1118</v>
      </c>
      <c r="E652">
        <v>15</v>
      </c>
      <c r="F652">
        <v>6857.0386953015304</v>
      </c>
      <c r="G652" s="458" t="str">
        <f t="shared" si="10"/>
        <v/>
      </c>
      <c r="H652" s="459"/>
    </row>
    <row r="653" spans="1:8" x14ac:dyDescent="0.35">
      <c r="A653" t="s">
        <v>309</v>
      </c>
      <c r="B653" t="s">
        <v>705</v>
      </c>
      <c r="C653" t="s">
        <v>1111</v>
      </c>
      <c r="D653" t="s">
        <v>1119</v>
      </c>
      <c r="E653">
        <v>20</v>
      </c>
      <c r="F653">
        <v>6329.2790800000002</v>
      </c>
      <c r="G653" s="458" t="str">
        <f t="shared" si="10"/>
        <v/>
      </c>
      <c r="H653" s="459"/>
    </row>
    <row r="654" spans="1:8" x14ac:dyDescent="0.35">
      <c r="A654" t="s">
        <v>309</v>
      </c>
      <c r="B654" t="s">
        <v>705</v>
      </c>
      <c r="C654" t="s">
        <v>27</v>
      </c>
      <c r="D654" t="s">
        <v>601</v>
      </c>
      <c r="E654">
        <v>13</v>
      </c>
      <c r="F654">
        <v>6000.8748800000003</v>
      </c>
      <c r="G654" s="458" t="str">
        <f t="shared" si="10"/>
        <v/>
      </c>
      <c r="H654" s="459"/>
    </row>
    <row r="655" spans="1:8" x14ac:dyDescent="0.35">
      <c r="A655" t="s">
        <v>309</v>
      </c>
      <c r="B655" t="s">
        <v>705</v>
      </c>
      <c r="C655" t="s">
        <v>26</v>
      </c>
      <c r="D655" t="s">
        <v>597</v>
      </c>
      <c r="E655">
        <v>12</v>
      </c>
      <c r="F655">
        <v>3090.0149999999999</v>
      </c>
      <c r="G655" s="458" t="str">
        <f t="shared" si="10"/>
        <v/>
      </c>
      <c r="H655" s="459"/>
    </row>
    <row r="656" spans="1:8" x14ac:dyDescent="0.35">
      <c r="A656" t="s">
        <v>309</v>
      </c>
      <c r="B656" t="s">
        <v>705</v>
      </c>
      <c r="C656" t="s">
        <v>24</v>
      </c>
      <c r="D656" t="s">
        <v>593</v>
      </c>
      <c r="E656">
        <v>15</v>
      </c>
      <c r="F656">
        <v>2633.06815744</v>
      </c>
      <c r="G656" s="458" t="str">
        <f t="shared" si="10"/>
        <v/>
      </c>
      <c r="H656" s="459"/>
    </row>
    <row r="657" spans="1:8" x14ac:dyDescent="0.35">
      <c r="A657" t="s">
        <v>309</v>
      </c>
      <c r="B657" t="s">
        <v>705</v>
      </c>
      <c r="C657" t="s">
        <v>25</v>
      </c>
      <c r="D657" t="s">
        <v>1120</v>
      </c>
      <c r="E657">
        <v>3</v>
      </c>
      <c r="F657">
        <v>1182.5427998617399</v>
      </c>
      <c r="G657" s="458" t="str">
        <f t="shared" si="10"/>
        <v/>
      </c>
      <c r="H657" s="459"/>
    </row>
    <row r="658" spans="1:8" x14ac:dyDescent="0.35">
      <c r="A658" t="s">
        <v>309</v>
      </c>
      <c r="B658" t="s">
        <v>706</v>
      </c>
      <c r="C658" t="s">
        <v>24</v>
      </c>
      <c r="D658" t="s">
        <v>1121</v>
      </c>
      <c r="E658">
        <v>9.6326955198842192</v>
      </c>
      <c r="F658">
        <v>6401893.3352870299</v>
      </c>
      <c r="G658" s="458">
        <f t="shared" si="10"/>
        <v>10.111667280714563</v>
      </c>
      <c r="H658" s="459"/>
    </row>
    <row r="659" spans="1:8" x14ac:dyDescent="0.35">
      <c r="A659" t="s">
        <v>309</v>
      </c>
      <c r="B659" t="s">
        <v>706</v>
      </c>
      <c r="C659" t="s">
        <v>24</v>
      </c>
      <c r="D659" t="s">
        <v>1122</v>
      </c>
      <c r="E659">
        <v>11.619800139437601</v>
      </c>
      <c r="F659">
        <v>3684579.2944999998</v>
      </c>
      <c r="G659" s="458" t="str">
        <f t="shared" si="10"/>
        <v/>
      </c>
      <c r="H659" s="459"/>
    </row>
    <row r="660" spans="1:8" x14ac:dyDescent="0.35">
      <c r="A660" t="s">
        <v>309</v>
      </c>
      <c r="B660" t="s">
        <v>706</v>
      </c>
      <c r="C660" t="s">
        <v>24</v>
      </c>
      <c r="D660" t="s">
        <v>1123</v>
      </c>
      <c r="E660">
        <v>8</v>
      </c>
      <c r="F660">
        <v>684702.198131799</v>
      </c>
      <c r="G660" s="458" t="str">
        <f t="shared" si="10"/>
        <v/>
      </c>
      <c r="H660" s="459"/>
    </row>
    <row r="661" spans="1:8" x14ac:dyDescent="0.35">
      <c r="A661" t="s">
        <v>309</v>
      </c>
      <c r="B661" t="s">
        <v>706</v>
      </c>
      <c r="C661" t="s">
        <v>24</v>
      </c>
      <c r="D661" t="s">
        <v>1125</v>
      </c>
      <c r="E661">
        <v>11</v>
      </c>
      <c r="F661">
        <v>298185.88608999999</v>
      </c>
      <c r="G661" s="458" t="str">
        <f t="shared" si="10"/>
        <v/>
      </c>
      <c r="H661" s="459"/>
    </row>
    <row r="662" spans="1:8" x14ac:dyDescent="0.35">
      <c r="A662" t="s">
        <v>309</v>
      </c>
      <c r="B662" t="s">
        <v>706</v>
      </c>
      <c r="C662" t="s">
        <v>25</v>
      </c>
      <c r="D662" t="s">
        <v>1126</v>
      </c>
      <c r="E662">
        <v>11</v>
      </c>
      <c r="F662">
        <v>155339.43632571399</v>
      </c>
      <c r="G662" s="458" t="str">
        <f t="shared" si="10"/>
        <v/>
      </c>
      <c r="H662" s="459"/>
    </row>
    <row r="663" spans="1:8" x14ac:dyDescent="0.35">
      <c r="A663" t="s">
        <v>309</v>
      </c>
      <c r="B663" t="s">
        <v>706</v>
      </c>
      <c r="C663" t="s">
        <v>25</v>
      </c>
      <c r="D663" t="s">
        <v>1127</v>
      </c>
      <c r="E663">
        <v>3</v>
      </c>
      <c r="F663">
        <v>106542.80762399999</v>
      </c>
      <c r="G663" s="458" t="str">
        <f t="shared" si="10"/>
        <v/>
      </c>
      <c r="H663" s="459"/>
    </row>
    <row r="664" spans="1:8" x14ac:dyDescent="0.35">
      <c r="A664" t="s">
        <v>309</v>
      </c>
      <c r="B664" t="s">
        <v>706</v>
      </c>
      <c r="C664" t="s">
        <v>24</v>
      </c>
      <c r="D664" t="s">
        <v>917</v>
      </c>
      <c r="E664">
        <v>5</v>
      </c>
      <c r="F664">
        <v>90143.372736000005</v>
      </c>
      <c r="G664" s="458" t="str">
        <f t="shared" si="10"/>
        <v/>
      </c>
      <c r="H664" s="459"/>
    </row>
    <row r="665" spans="1:8" x14ac:dyDescent="0.35">
      <c r="A665" t="s">
        <v>309</v>
      </c>
      <c r="B665" t="s">
        <v>706</v>
      </c>
      <c r="C665" t="s">
        <v>25</v>
      </c>
      <c r="D665" t="s">
        <v>1128</v>
      </c>
      <c r="E665">
        <v>11</v>
      </c>
      <c r="F665">
        <v>55342.144890000003</v>
      </c>
      <c r="G665" s="458" t="str">
        <f t="shared" si="10"/>
        <v/>
      </c>
      <c r="H665" s="459"/>
    </row>
    <row r="666" spans="1:8" x14ac:dyDescent="0.35">
      <c r="A666" t="s">
        <v>309</v>
      </c>
      <c r="B666" t="s">
        <v>706</v>
      </c>
      <c r="C666" t="s">
        <v>25</v>
      </c>
      <c r="D666" t="s">
        <v>1124</v>
      </c>
      <c r="E666">
        <v>5</v>
      </c>
      <c r="F666">
        <v>33096.3783518583</v>
      </c>
      <c r="G666" s="458" t="str">
        <f t="shared" si="10"/>
        <v/>
      </c>
      <c r="H666" s="459"/>
    </row>
    <row r="667" spans="1:8" x14ac:dyDescent="0.35">
      <c r="A667" t="s">
        <v>309</v>
      </c>
      <c r="B667" t="s">
        <v>706</v>
      </c>
      <c r="C667" t="s">
        <v>25</v>
      </c>
      <c r="D667" t="s">
        <v>1129</v>
      </c>
      <c r="E667">
        <v>10</v>
      </c>
      <c r="F667">
        <v>24001.225769230801</v>
      </c>
      <c r="G667" s="458" t="str">
        <f t="shared" si="10"/>
        <v/>
      </c>
      <c r="H667" s="459"/>
    </row>
    <row r="668" spans="1:8" x14ac:dyDescent="0.35">
      <c r="A668" t="s">
        <v>309</v>
      </c>
      <c r="B668" t="s">
        <v>706</v>
      </c>
      <c r="C668" t="s">
        <v>25</v>
      </c>
      <c r="D668" t="s">
        <v>1131</v>
      </c>
      <c r="E668">
        <v>2</v>
      </c>
      <c r="F668">
        <v>18340.452000000001</v>
      </c>
      <c r="G668" s="458" t="str">
        <f t="shared" si="10"/>
        <v/>
      </c>
      <c r="H668" s="459"/>
    </row>
    <row r="669" spans="1:8" x14ac:dyDescent="0.35">
      <c r="A669" t="s">
        <v>309</v>
      </c>
      <c r="B669" t="s">
        <v>706</v>
      </c>
      <c r="C669" t="s">
        <v>25</v>
      </c>
      <c r="D669" t="s">
        <v>1132</v>
      </c>
      <c r="E669">
        <v>5</v>
      </c>
      <c r="F669">
        <v>18025.341875940601</v>
      </c>
      <c r="G669" s="458" t="str">
        <f t="shared" si="10"/>
        <v/>
      </c>
      <c r="H669" s="459"/>
    </row>
    <row r="670" spans="1:8" x14ac:dyDescent="0.35">
      <c r="A670" t="s">
        <v>309</v>
      </c>
      <c r="B670" t="s">
        <v>706</v>
      </c>
      <c r="C670" t="s">
        <v>25</v>
      </c>
      <c r="D670" t="s">
        <v>1133</v>
      </c>
      <c r="E670">
        <v>15</v>
      </c>
      <c r="F670">
        <v>17658.3547751765</v>
      </c>
      <c r="G670" s="458" t="str">
        <f t="shared" si="10"/>
        <v/>
      </c>
      <c r="H670" s="459"/>
    </row>
    <row r="671" spans="1:8" x14ac:dyDescent="0.35">
      <c r="A671" t="s">
        <v>309</v>
      </c>
      <c r="B671" t="s">
        <v>706</v>
      </c>
      <c r="C671" t="s">
        <v>25</v>
      </c>
      <c r="D671" t="s">
        <v>1130</v>
      </c>
      <c r="E671">
        <v>15</v>
      </c>
      <c r="F671">
        <v>12691.973684210499</v>
      </c>
      <c r="G671" s="458" t="str">
        <f t="shared" si="10"/>
        <v/>
      </c>
      <c r="H671" s="459"/>
    </row>
    <row r="672" spans="1:8" x14ac:dyDescent="0.35">
      <c r="A672" t="s">
        <v>309</v>
      </c>
      <c r="B672" t="s">
        <v>706</v>
      </c>
      <c r="C672" t="s">
        <v>25</v>
      </c>
      <c r="D672" t="s">
        <v>1134</v>
      </c>
      <c r="E672">
        <v>3.3802816901408499</v>
      </c>
      <c r="F672">
        <v>2050.53301071552</v>
      </c>
      <c r="G672" s="458" t="str">
        <f t="shared" si="10"/>
        <v/>
      </c>
      <c r="H672" s="459"/>
    </row>
    <row r="673" spans="1:8" x14ac:dyDescent="0.35">
      <c r="A673" t="s">
        <v>309</v>
      </c>
      <c r="B673" t="s">
        <v>435</v>
      </c>
      <c r="C673" t="s">
        <v>24</v>
      </c>
      <c r="D673" t="s">
        <v>1135</v>
      </c>
      <c r="E673">
        <v>15</v>
      </c>
      <c r="F673">
        <v>1541047.10039213</v>
      </c>
      <c r="G673" s="458">
        <f t="shared" si="10"/>
        <v>12.64204785009583</v>
      </c>
      <c r="H673" s="459"/>
    </row>
    <row r="674" spans="1:8" x14ac:dyDescent="0.35">
      <c r="A674" t="s">
        <v>309</v>
      </c>
      <c r="B674" t="s">
        <v>435</v>
      </c>
      <c r="C674" t="s">
        <v>24</v>
      </c>
      <c r="D674" t="s">
        <v>1136</v>
      </c>
      <c r="E674">
        <v>15</v>
      </c>
      <c r="F674">
        <v>1435790.46704239</v>
      </c>
      <c r="G674" s="458" t="str">
        <f t="shared" si="10"/>
        <v/>
      </c>
      <c r="H674" s="459"/>
    </row>
    <row r="675" spans="1:8" x14ac:dyDescent="0.35">
      <c r="A675" t="s">
        <v>309</v>
      </c>
      <c r="B675" t="s">
        <v>435</v>
      </c>
      <c r="C675" t="s">
        <v>24</v>
      </c>
      <c r="D675" t="s">
        <v>1137</v>
      </c>
      <c r="E675">
        <v>10.5086170659941</v>
      </c>
      <c r="F675">
        <v>829437.39839999995</v>
      </c>
      <c r="G675" s="458" t="str">
        <f t="shared" si="10"/>
        <v/>
      </c>
      <c r="H675" s="459"/>
    </row>
    <row r="676" spans="1:8" x14ac:dyDescent="0.35">
      <c r="A676" t="s">
        <v>309</v>
      </c>
      <c r="B676" t="s">
        <v>435</v>
      </c>
      <c r="C676" t="s">
        <v>142</v>
      </c>
      <c r="D676" t="s">
        <v>1138</v>
      </c>
      <c r="E676">
        <v>5</v>
      </c>
      <c r="F676">
        <v>568084.37309641496</v>
      </c>
      <c r="G676" s="458" t="str">
        <f t="shared" si="10"/>
        <v/>
      </c>
      <c r="H676" s="459"/>
    </row>
    <row r="677" spans="1:8" x14ac:dyDescent="0.35">
      <c r="A677" t="s">
        <v>309</v>
      </c>
      <c r="B677" t="s">
        <v>435</v>
      </c>
      <c r="C677" t="s">
        <v>24</v>
      </c>
      <c r="D677" t="s">
        <v>1139</v>
      </c>
      <c r="E677">
        <v>15</v>
      </c>
      <c r="F677">
        <v>525914.36284771597</v>
      </c>
      <c r="G677" s="458" t="str">
        <f t="shared" si="10"/>
        <v/>
      </c>
      <c r="H677" s="459"/>
    </row>
    <row r="678" spans="1:8" x14ac:dyDescent="0.35">
      <c r="A678" t="s">
        <v>309</v>
      </c>
      <c r="B678" t="s">
        <v>435</v>
      </c>
      <c r="C678" t="s">
        <v>24</v>
      </c>
      <c r="D678" t="s">
        <v>1140</v>
      </c>
      <c r="E678">
        <v>10.5086170659941</v>
      </c>
      <c r="F678">
        <v>396198.19199999998</v>
      </c>
      <c r="G678" s="458" t="str">
        <f t="shared" si="10"/>
        <v/>
      </c>
      <c r="H678" s="459"/>
    </row>
    <row r="679" spans="1:8" x14ac:dyDescent="0.35">
      <c r="A679" t="s">
        <v>309</v>
      </c>
      <c r="B679" t="s">
        <v>435</v>
      </c>
      <c r="C679" t="s">
        <v>24</v>
      </c>
      <c r="D679" t="s">
        <v>1143</v>
      </c>
      <c r="E679">
        <v>15</v>
      </c>
      <c r="F679">
        <v>285177.55161320401</v>
      </c>
      <c r="G679" s="458" t="str">
        <f t="shared" si="10"/>
        <v/>
      </c>
      <c r="H679" s="459"/>
    </row>
    <row r="680" spans="1:8" x14ac:dyDescent="0.35">
      <c r="A680" t="s">
        <v>309</v>
      </c>
      <c r="B680" t="s">
        <v>435</v>
      </c>
      <c r="C680" t="s">
        <v>142</v>
      </c>
      <c r="D680" t="s">
        <v>1141</v>
      </c>
      <c r="E680">
        <v>9</v>
      </c>
      <c r="F680">
        <v>273082.67733720801</v>
      </c>
      <c r="G680" s="458" t="str">
        <f t="shared" si="10"/>
        <v/>
      </c>
      <c r="H680" s="459"/>
    </row>
    <row r="681" spans="1:8" x14ac:dyDescent="0.35">
      <c r="A681" t="s">
        <v>309</v>
      </c>
      <c r="B681" t="s">
        <v>435</v>
      </c>
      <c r="C681" t="s">
        <v>142</v>
      </c>
      <c r="D681" t="s">
        <v>1142</v>
      </c>
      <c r="E681">
        <v>9</v>
      </c>
      <c r="F681">
        <v>224539.100205525</v>
      </c>
      <c r="G681" s="458" t="str">
        <f t="shared" si="10"/>
        <v/>
      </c>
      <c r="H681" s="459"/>
    </row>
    <row r="682" spans="1:8" x14ac:dyDescent="0.35">
      <c r="A682" t="s">
        <v>309</v>
      </c>
      <c r="B682" t="s">
        <v>435</v>
      </c>
      <c r="C682" t="s">
        <v>142</v>
      </c>
      <c r="D682" t="s">
        <v>1144</v>
      </c>
      <c r="E682">
        <v>9</v>
      </c>
      <c r="F682">
        <v>109033.44891121</v>
      </c>
      <c r="G682" s="458" t="str">
        <f t="shared" si="10"/>
        <v/>
      </c>
      <c r="H682" s="459"/>
    </row>
    <row r="683" spans="1:8" x14ac:dyDescent="0.35">
      <c r="A683" t="s">
        <v>309</v>
      </c>
      <c r="B683" t="s">
        <v>435</v>
      </c>
      <c r="C683" t="s">
        <v>24</v>
      </c>
      <c r="D683" t="s">
        <v>1145</v>
      </c>
      <c r="E683">
        <v>15</v>
      </c>
      <c r="F683">
        <v>105434.77123106801</v>
      </c>
      <c r="G683" s="458" t="str">
        <f t="shared" si="10"/>
        <v/>
      </c>
      <c r="H683" s="459"/>
    </row>
    <row r="684" spans="1:8" x14ac:dyDescent="0.35">
      <c r="A684" t="s">
        <v>309</v>
      </c>
      <c r="B684" t="s">
        <v>435</v>
      </c>
      <c r="C684" t="s">
        <v>540</v>
      </c>
      <c r="D684" t="s">
        <v>1146</v>
      </c>
      <c r="E684">
        <v>7</v>
      </c>
      <c r="F684">
        <v>94397.801886524307</v>
      </c>
      <c r="G684" s="458" t="str">
        <f t="shared" si="10"/>
        <v/>
      </c>
      <c r="H684" s="459"/>
    </row>
    <row r="685" spans="1:8" x14ac:dyDescent="0.35">
      <c r="A685" t="s">
        <v>309</v>
      </c>
      <c r="B685" t="s">
        <v>435</v>
      </c>
      <c r="C685" t="s">
        <v>142</v>
      </c>
      <c r="D685" t="s">
        <v>1147</v>
      </c>
      <c r="E685">
        <v>9</v>
      </c>
      <c r="F685">
        <v>26929.759524516299</v>
      </c>
      <c r="G685" s="458" t="str">
        <f t="shared" si="10"/>
        <v/>
      </c>
      <c r="H685" s="459"/>
    </row>
    <row r="686" spans="1:8" x14ac:dyDescent="0.35">
      <c r="A686" t="s">
        <v>309</v>
      </c>
      <c r="B686" t="s">
        <v>435</v>
      </c>
      <c r="C686" t="s">
        <v>142</v>
      </c>
      <c r="D686" t="s">
        <v>1148</v>
      </c>
      <c r="E686">
        <v>9</v>
      </c>
      <c r="F686">
        <v>15382.8724331215</v>
      </c>
      <c r="G686" s="458" t="str">
        <f t="shared" si="10"/>
        <v/>
      </c>
      <c r="H686" s="459"/>
    </row>
    <row r="687" spans="1:8" x14ac:dyDescent="0.35">
      <c r="A687" t="s">
        <v>309</v>
      </c>
      <c r="B687" t="s">
        <v>435</v>
      </c>
      <c r="C687" t="s">
        <v>72</v>
      </c>
      <c r="D687" t="s">
        <v>807</v>
      </c>
      <c r="E687">
        <v>13.9536675511646</v>
      </c>
      <c r="F687">
        <v>512297.09181262401</v>
      </c>
      <c r="G687" s="458" t="str">
        <f t="shared" si="10"/>
        <v/>
      </c>
      <c r="H687" s="459"/>
    </row>
    <row r="688" spans="1:8" x14ac:dyDescent="0.35">
      <c r="A688" t="s">
        <v>309</v>
      </c>
      <c r="B688" t="s">
        <v>698</v>
      </c>
      <c r="C688" t="s">
        <v>772</v>
      </c>
      <c r="D688" t="s">
        <v>773</v>
      </c>
      <c r="E688">
        <v>10</v>
      </c>
      <c r="F688">
        <v>4398155.1142584998</v>
      </c>
      <c r="G688" s="458">
        <f t="shared" si="10"/>
        <v>9.9547388241524519</v>
      </c>
      <c r="H688" s="459"/>
    </row>
    <row r="689" spans="1:8" x14ac:dyDescent="0.35">
      <c r="A689" t="s">
        <v>309</v>
      </c>
      <c r="B689" t="s">
        <v>698</v>
      </c>
      <c r="C689" t="s">
        <v>772</v>
      </c>
      <c r="D689" t="s">
        <v>774</v>
      </c>
      <c r="E689">
        <v>8.2920821543190808</v>
      </c>
      <c r="F689">
        <v>367048.44754368201</v>
      </c>
      <c r="G689" s="458" t="str">
        <f t="shared" si="10"/>
        <v/>
      </c>
      <c r="H689" s="459"/>
    </row>
    <row r="690" spans="1:8" x14ac:dyDescent="0.35">
      <c r="A690" t="s">
        <v>309</v>
      </c>
      <c r="B690" t="s">
        <v>698</v>
      </c>
      <c r="C690" t="s">
        <v>772</v>
      </c>
      <c r="D690" t="s">
        <v>383</v>
      </c>
      <c r="E690">
        <v>7.5</v>
      </c>
      <c r="F690">
        <v>177015.81374644901</v>
      </c>
      <c r="G690" s="458" t="str">
        <f t="shared" si="10"/>
        <v/>
      </c>
      <c r="H690" s="459"/>
    </row>
    <row r="691" spans="1:8" x14ac:dyDescent="0.35">
      <c r="A691" t="s">
        <v>309</v>
      </c>
      <c r="B691" t="s">
        <v>698</v>
      </c>
      <c r="C691" t="s">
        <v>772</v>
      </c>
      <c r="D691" t="s">
        <v>775</v>
      </c>
      <c r="E691">
        <v>15</v>
      </c>
      <c r="F691">
        <v>167630.066798179</v>
      </c>
      <c r="G691" s="458" t="str">
        <f t="shared" si="10"/>
        <v/>
      </c>
      <c r="H691" s="459"/>
    </row>
    <row r="692" spans="1:8" x14ac:dyDescent="0.35">
      <c r="A692" t="s">
        <v>310</v>
      </c>
      <c r="B692" t="s">
        <v>717</v>
      </c>
      <c r="C692" t="s">
        <v>24</v>
      </c>
      <c r="D692" t="s">
        <v>1149</v>
      </c>
      <c r="E692">
        <v>10</v>
      </c>
      <c r="F692">
        <v>5466800</v>
      </c>
      <c r="G692" s="458">
        <f t="shared" si="10"/>
        <v>9.6234711512764832</v>
      </c>
      <c r="H692" s="459"/>
    </row>
    <row r="693" spans="1:8" x14ac:dyDescent="0.35">
      <c r="A693" t="s">
        <v>310</v>
      </c>
      <c r="B693" t="s">
        <v>717</v>
      </c>
      <c r="C693" t="s">
        <v>24</v>
      </c>
      <c r="D693" t="s">
        <v>1150</v>
      </c>
      <c r="E693">
        <v>10</v>
      </c>
      <c r="F693">
        <v>4582500</v>
      </c>
      <c r="G693" s="458" t="str">
        <f t="shared" si="10"/>
        <v/>
      </c>
      <c r="H693" s="459"/>
    </row>
    <row r="694" spans="1:8" x14ac:dyDescent="0.35">
      <c r="A694" t="s">
        <v>310</v>
      </c>
      <c r="B694" t="s">
        <v>717</v>
      </c>
      <c r="C694" t="s">
        <v>540</v>
      </c>
      <c r="D694" t="s">
        <v>954</v>
      </c>
      <c r="E694">
        <v>7</v>
      </c>
      <c r="F694">
        <v>3553500</v>
      </c>
      <c r="G694" s="458" t="str">
        <f t="shared" si="10"/>
        <v/>
      </c>
      <c r="H694" s="459"/>
    </row>
    <row r="695" spans="1:8" x14ac:dyDescent="0.35">
      <c r="A695" t="s">
        <v>310</v>
      </c>
      <c r="B695" t="s">
        <v>717</v>
      </c>
      <c r="C695" t="s">
        <v>142</v>
      </c>
      <c r="D695" t="s">
        <v>1151</v>
      </c>
      <c r="E695">
        <v>10</v>
      </c>
      <c r="F695">
        <v>1483322.372</v>
      </c>
      <c r="G695" s="458" t="str">
        <f t="shared" si="10"/>
        <v/>
      </c>
      <c r="H695" s="459"/>
    </row>
    <row r="696" spans="1:8" x14ac:dyDescent="0.35">
      <c r="A696" t="s">
        <v>310</v>
      </c>
      <c r="B696" t="s">
        <v>717</v>
      </c>
      <c r="C696" t="s">
        <v>142</v>
      </c>
      <c r="D696" t="s">
        <v>1152</v>
      </c>
      <c r="E696">
        <v>10</v>
      </c>
      <c r="F696">
        <v>1140244.075</v>
      </c>
      <c r="G696" s="458" t="str">
        <f t="shared" si="10"/>
        <v/>
      </c>
      <c r="H696" s="459"/>
    </row>
    <row r="697" spans="1:8" x14ac:dyDescent="0.35">
      <c r="A697" t="s">
        <v>310</v>
      </c>
      <c r="B697" t="s">
        <v>717</v>
      </c>
      <c r="C697" t="s">
        <v>24</v>
      </c>
      <c r="D697" t="s">
        <v>1153</v>
      </c>
      <c r="E697">
        <v>8</v>
      </c>
      <c r="F697">
        <v>900200</v>
      </c>
      <c r="G697" s="458" t="str">
        <f t="shared" si="10"/>
        <v/>
      </c>
      <c r="H697" s="459"/>
    </row>
    <row r="698" spans="1:8" x14ac:dyDescent="0.35">
      <c r="A698" t="s">
        <v>310</v>
      </c>
      <c r="B698" t="s">
        <v>717</v>
      </c>
      <c r="C698" t="s">
        <v>142</v>
      </c>
      <c r="D698" t="s">
        <v>1154</v>
      </c>
      <c r="E698">
        <v>10</v>
      </c>
      <c r="F698">
        <v>132054.83199999999</v>
      </c>
      <c r="G698" s="458" t="str">
        <f t="shared" si="10"/>
        <v/>
      </c>
      <c r="H698" s="459"/>
    </row>
    <row r="699" spans="1:8" x14ac:dyDescent="0.35">
      <c r="A699" t="s">
        <v>310</v>
      </c>
      <c r="B699" t="s">
        <v>717</v>
      </c>
      <c r="C699" t="s">
        <v>24</v>
      </c>
      <c r="D699" t="s">
        <v>72</v>
      </c>
      <c r="E699">
        <v>9.7614260835879794</v>
      </c>
      <c r="F699">
        <v>2343512.3245498799</v>
      </c>
      <c r="G699" s="458" t="str">
        <f t="shared" si="10"/>
        <v/>
      </c>
      <c r="H699" s="459"/>
    </row>
    <row r="700" spans="1:8" x14ac:dyDescent="0.35">
      <c r="A700" t="s">
        <v>309</v>
      </c>
      <c r="B700" t="s">
        <v>707</v>
      </c>
      <c r="C700" t="s">
        <v>145</v>
      </c>
      <c r="D700" t="s">
        <v>1155</v>
      </c>
      <c r="E700">
        <v>8.6</v>
      </c>
      <c r="F700">
        <v>14422775.268247901</v>
      </c>
      <c r="G700" s="458">
        <f t="shared" si="10"/>
        <v>8.6</v>
      </c>
      <c r="H700" s="459"/>
    </row>
    <row r="701" spans="1:8" x14ac:dyDescent="0.35">
      <c r="A701" t="s">
        <v>52</v>
      </c>
      <c r="B701" t="s">
        <v>423</v>
      </c>
      <c r="C701" t="s">
        <v>52</v>
      </c>
      <c r="D701" t="s">
        <v>1156</v>
      </c>
      <c r="E701">
        <v>15</v>
      </c>
      <c r="F701">
        <v>184041503.038266</v>
      </c>
      <c r="G701" s="458">
        <f t="shared" si="10"/>
        <v>14.999999999999998</v>
      </c>
      <c r="H701" s="459"/>
    </row>
    <row r="702" spans="1:8" x14ac:dyDescent="0.35">
      <c r="A702" t="s">
        <v>114</v>
      </c>
      <c r="B702" t="s">
        <v>742</v>
      </c>
      <c r="C702" t="s">
        <v>541</v>
      </c>
      <c r="D702" t="s">
        <v>1157</v>
      </c>
      <c r="E702">
        <v>20</v>
      </c>
      <c r="F702">
        <v>238179.05869977601</v>
      </c>
      <c r="G702" s="458">
        <f t="shared" si="10"/>
        <v>20</v>
      </c>
      <c r="H702" s="459"/>
    </row>
    <row r="703" spans="1:8" x14ac:dyDescent="0.35">
      <c r="A703" t="s">
        <v>114</v>
      </c>
      <c r="B703" t="s">
        <v>742</v>
      </c>
      <c r="C703" t="s">
        <v>541</v>
      </c>
      <c r="D703" t="s">
        <v>680</v>
      </c>
      <c r="E703">
        <v>20</v>
      </c>
      <c r="F703">
        <v>140362.168756384</v>
      </c>
      <c r="G703" s="458" t="str">
        <f t="shared" si="10"/>
        <v/>
      </c>
      <c r="H703" s="459"/>
    </row>
    <row r="704" spans="1:8" x14ac:dyDescent="0.35">
      <c r="A704" t="s">
        <v>114</v>
      </c>
      <c r="B704" t="s">
        <v>742</v>
      </c>
      <c r="C704" t="s">
        <v>25</v>
      </c>
      <c r="D704" t="s">
        <v>611</v>
      </c>
      <c r="E704">
        <v>20</v>
      </c>
      <c r="F704">
        <v>118338.332322427</v>
      </c>
      <c r="G704" s="458" t="str">
        <f t="shared" si="10"/>
        <v/>
      </c>
      <c r="H704" s="459"/>
    </row>
    <row r="705" spans="1:8" x14ac:dyDescent="0.35">
      <c r="A705" t="s">
        <v>114</v>
      </c>
      <c r="B705" t="s">
        <v>742</v>
      </c>
      <c r="C705" t="s">
        <v>541</v>
      </c>
      <c r="D705" t="s">
        <v>608</v>
      </c>
      <c r="E705">
        <v>20</v>
      </c>
      <c r="F705">
        <v>81669.819312189997</v>
      </c>
      <c r="G705" s="458" t="str">
        <f t="shared" si="10"/>
        <v/>
      </c>
      <c r="H705" s="459"/>
    </row>
    <row r="706" spans="1:8" x14ac:dyDescent="0.35">
      <c r="A706" t="s">
        <v>114</v>
      </c>
      <c r="B706" t="s">
        <v>742</v>
      </c>
      <c r="C706" t="s">
        <v>541</v>
      </c>
      <c r="D706" t="s">
        <v>681</v>
      </c>
      <c r="E706">
        <v>20</v>
      </c>
      <c r="F706">
        <v>16514.0033901717</v>
      </c>
      <c r="G706" s="458" t="str">
        <f t="shared" ref="G706:G712" si="11">IF(AND(A706=A705, B706=B705),"",SUMPRODUCT(--(A:A= A706),--(B:B=B706),E:E,F:F)/SUMIFS(F:F,A:A, A706,B:B, B706))</f>
        <v/>
      </c>
      <c r="H706" s="459"/>
    </row>
    <row r="707" spans="1:8" x14ac:dyDescent="0.35">
      <c r="A707" t="s">
        <v>114</v>
      </c>
      <c r="B707" t="s">
        <v>742</v>
      </c>
      <c r="C707" t="s">
        <v>541</v>
      </c>
      <c r="D707" t="s">
        <v>1022</v>
      </c>
      <c r="E707">
        <v>20</v>
      </c>
      <c r="F707">
        <v>10397.667909736099</v>
      </c>
      <c r="G707" s="458" t="str">
        <f t="shared" si="11"/>
        <v/>
      </c>
      <c r="H707" s="459"/>
    </row>
    <row r="708" spans="1:8" x14ac:dyDescent="0.35">
      <c r="A708" t="s">
        <v>309</v>
      </c>
      <c r="B708" t="s">
        <v>704</v>
      </c>
      <c r="C708" t="s">
        <v>609</v>
      </c>
      <c r="D708" t="s">
        <v>1158</v>
      </c>
      <c r="E708">
        <v>17.399999999999999</v>
      </c>
      <c r="F708">
        <v>27554168.998797599</v>
      </c>
      <c r="G708" s="458">
        <f t="shared" si="11"/>
        <v>17.399999999999999</v>
      </c>
      <c r="H708" s="459"/>
    </row>
    <row r="709" spans="1:8" x14ac:dyDescent="0.35">
      <c r="A709" t="s">
        <v>310</v>
      </c>
      <c r="B709" t="s">
        <v>449</v>
      </c>
      <c r="C709" t="s">
        <v>24</v>
      </c>
      <c r="D709" t="s">
        <v>1159</v>
      </c>
      <c r="E709">
        <v>9.1</v>
      </c>
      <c r="F709">
        <v>851165.02329926204</v>
      </c>
      <c r="G709" s="458">
        <f t="shared" si="11"/>
        <v>14.311836399740486</v>
      </c>
      <c r="H709" s="459"/>
    </row>
    <row r="710" spans="1:8" x14ac:dyDescent="0.35">
      <c r="A710" t="s">
        <v>310</v>
      </c>
      <c r="B710" t="s">
        <v>449</v>
      </c>
      <c r="C710" t="s">
        <v>25</v>
      </c>
      <c r="D710" t="s">
        <v>1160</v>
      </c>
      <c r="E710">
        <v>18.540350877192999</v>
      </c>
      <c r="F710">
        <v>509904.265983705</v>
      </c>
      <c r="G710" s="458" t="str">
        <f t="shared" si="11"/>
        <v/>
      </c>
      <c r="H710" s="459"/>
    </row>
    <row r="711" spans="1:8" x14ac:dyDescent="0.35">
      <c r="A711" t="s">
        <v>310</v>
      </c>
      <c r="B711" t="s">
        <v>449</v>
      </c>
      <c r="C711" t="s">
        <v>541</v>
      </c>
      <c r="D711" t="s">
        <v>1161</v>
      </c>
      <c r="E711">
        <v>25</v>
      </c>
      <c r="F711">
        <v>314254.28078074398</v>
      </c>
      <c r="G711" s="458" t="str">
        <f t="shared" si="11"/>
        <v/>
      </c>
      <c r="H711" s="459"/>
    </row>
    <row r="712" spans="1:8" x14ac:dyDescent="0.35">
      <c r="A712" t="s">
        <v>310</v>
      </c>
      <c r="B712" t="s">
        <v>449</v>
      </c>
      <c r="C712" t="s">
        <v>541</v>
      </c>
      <c r="D712" t="s">
        <v>1162</v>
      </c>
      <c r="E712">
        <v>15</v>
      </c>
      <c r="F712">
        <v>280652.698150696</v>
      </c>
      <c r="G712" s="458" t="str">
        <f t="shared" si="11"/>
        <v/>
      </c>
      <c r="H712" s="459"/>
    </row>
    <row r="713" spans="1:8" x14ac:dyDescent="0.35">
      <c r="A713" t="s">
        <v>310</v>
      </c>
      <c r="B713" t="s">
        <v>449</v>
      </c>
      <c r="C713" t="s">
        <v>24</v>
      </c>
      <c r="D713" t="s">
        <v>1163</v>
      </c>
      <c r="E713">
        <v>10.199999999999999</v>
      </c>
      <c r="F713">
        <v>179489.024</v>
      </c>
      <c r="G713" s="458"/>
      <c r="H713" s="459"/>
    </row>
    <row r="714" spans="1:8" x14ac:dyDescent="0.35">
      <c r="A714" t="s">
        <v>310</v>
      </c>
      <c r="B714" t="s">
        <v>449</v>
      </c>
      <c r="C714" t="s">
        <v>25</v>
      </c>
      <c r="D714" t="s">
        <v>1164</v>
      </c>
      <c r="E714">
        <v>19</v>
      </c>
      <c r="F714">
        <v>66664.791239218597</v>
      </c>
      <c r="G714" s="458"/>
      <c r="H714" s="459"/>
    </row>
    <row r="715" spans="1:8" x14ac:dyDescent="0.35">
      <c r="A715" t="s">
        <v>310</v>
      </c>
      <c r="B715" t="s">
        <v>449</v>
      </c>
      <c r="C715" t="s">
        <v>141</v>
      </c>
      <c r="D715" t="s">
        <v>1165</v>
      </c>
      <c r="E715">
        <v>13.075890251021599</v>
      </c>
      <c r="F715">
        <v>44141.427018159899</v>
      </c>
      <c r="G715" s="458" t="str">
        <f t="shared" ref="G715:G778" si="12">IF(AND(A715=A714, B715=B714),"",SUMPRODUCT(--(A:A= A715),--(B:B=B715),E:E,F:F)/SUMIFS(F:F,A:A, A715,B:B, B715))</f>
        <v/>
      </c>
      <c r="H715" s="459"/>
    </row>
    <row r="716" spans="1:8" x14ac:dyDescent="0.35">
      <c r="A716" t="s">
        <v>310</v>
      </c>
      <c r="B716" t="s">
        <v>449</v>
      </c>
      <c r="C716" t="s">
        <v>541</v>
      </c>
      <c r="D716" t="s">
        <v>1166</v>
      </c>
      <c r="E716">
        <v>25</v>
      </c>
      <c r="F716">
        <v>29706.551125489201</v>
      </c>
      <c r="G716" s="458" t="str">
        <f t="shared" si="12"/>
        <v/>
      </c>
      <c r="H716" s="459"/>
    </row>
    <row r="717" spans="1:8" x14ac:dyDescent="0.35">
      <c r="A717" t="s">
        <v>310</v>
      </c>
      <c r="B717" t="s">
        <v>449</v>
      </c>
      <c r="C717" t="s">
        <v>25</v>
      </c>
      <c r="D717" t="s">
        <v>1167</v>
      </c>
      <c r="E717">
        <v>19</v>
      </c>
      <c r="F717">
        <v>11490.110760605199</v>
      </c>
      <c r="G717" s="458" t="str">
        <f t="shared" si="12"/>
        <v/>
      </c>
      <c r="H717" s="459"/>
    </row>
    <row r="718" spans="1:8" x14ac:dyDescent="0.35">
      <c r="A718" t="s">
        <v>310</v>
      </c>
      <c r="B718" t="s">
        <v>449</v>
      </c>
      <c r="C718" t="s">
        <v>24</v>
      </c>
      <c r="D718" t="s">
        <v>1168</v>
      </c>
      <c r="E718">
        <v>8</v>
      </c>
      <c r="F718">
        <v>4766.8883171015304</v>
      </c>
      <c r="G718" s="458" t="str">
        <f t="shared" si="12"/>
        <v/>
      </c>
      <c r="H718" s="459"/>
    </row>
    <row r="719" spans="1:8" x14ac:dyDescent="0.35">
      <c r="A719" t="s">
        <v>310</v>
      </c>
      <c r="B719" t="s">
        <v>449</v>
      </c>
      <c r="C719" t="s">
        <v>142</v>
      </c>
      <c r="D719" t="s">
        <v>1169</v>
      </c>
      <c r="E719">
        <v>13</v>
      </c>
      <c r="F719">
        <v>0</v>
      </c>
      <c r="G719" s="458" t="str">
        <f t="shared" si="12"/>
        <v/>
      </c>
      <c r="H719" s="459"/>
    </row>
    <row r="720" spans="1:8" x14ac:dyDescent="0.35">
      <c r="A720" t="s">
        <v>310</v>
      </c>
      <c r="B720" t="s">
        <v>449</v>
      </c>
      <c r="C720" t="s">
        <v>142</v>
      </c>
      <c r="D720" t="s">
        <v>1170</v>
      </c>
      <c r="E720">
        <v>9.9</v>
      </c>
      <c r="F720">
        <v>0</v>
      </c>
      <c r="G720" s="458" t="str">
        <f t="shared" si="12"/>
        <v/>
      </c>
      <c r="H720" s="459"/>
    </row>
    <row r="721" spans="1:8" x14ac:dyDescent="0.35">
      <c r="A721" t="s">
        <v>310</v>
      </c>
      <c r="B721" t="s">
        <v>716</v>
      </c>
      <c r="C721" t="s">
        <v>1171</v>
      </c>
      <c r="D721" t="s">
        <v>1172</v>
      </c>
      <c r="E721">
        <v>5.7038558065252101</v>
      </c>
      <c r="F721">
        <v>1121807.7064080001</v>
      </c>
      <c r="G721" s="458">
        <f t="shared" si="12"/>
        <v>8.0160056663743831</v>
      </c>
      <c r="H721" s="459"/>
    </row>
    <row r="722" spans="1:8" x14ac:dyDescent="0.35">
      <c r="A722" t="s">
        <v>310</v>
      </c>
      <c r="B722" t="s">
        <v>716</v>
      </c>
      <c r="C722" t="s">
        <v>1171</v>
      </c>
      <c r="D722" t="s">
        <v>1173</v>
      </c>
      <c r="E722">
        <v>11.619800139437601</v>
      </c>
      <c r="F722">
        <v>609554.40700000001</v>
      </c>
      <c r="G722" s="458" t="str">
        <f t="shared" si="12"/>
        <v/>
      </c>
      <c r="H722" s="459"/>
    </row>
    <row r="723" spans="1:8" x14ac:dyDescent="0.35">
      <c r="A723" t="s">
        <v>310</v>
      </c>
      <c r="B723" t="s">
        <v>716</v>
      </c>
      <c r="C723" t="s">
        <v>1171</v>
      </c>
      <c r="D723" t="s">
        <v>1174</v>
      </c>
      <c r="E723">
        <v>5.7038558065252101</v>
      </c>
      <c r="F723">
        <v>302616.15999999997</v>
      </c>
      <c r="G723" s="458" t="str">
        <f t="shared" si="12"/>
        <v/>
      </c>
      <c r="H723" s="459"/>
    </row>
    <row r="724" spans="1:8" x14ac:dyDescent="0.35">
      <c r="A724" t="s">
        <v>310</v>
      </c>
      <c r="B724" t="s">
        <v>716</v>
      </c>
      <c r="C724" t="s">
        <v>1171</v>
      </c>
      <c r="D724" t="s">
        <v>1175</v>
      </c>
      <c r="E724">
        <v>9.5858895705521494</v>
      </c>
      <c r="F724">
        <v>238004.01300000001</v>
      </c>
      <c r="G724" s="458" t="str">
        <f t="shared" si="12"/>
        <v/>
      </c>
      <c r="H724" s="459"/>
    </row>
    <row r="725" spans="1:8" x14ac:dyDescent="0.35">
      <c r="A725" t="s">
        <v>310</v>
      </c>
      <c r="B725" t="s">
        <v>716</v>
      </c>
      <c r="C725" t="s">
        <v>1171</v>
      </c>
      <c r="D725" t="s">
        <v>1176</v>
      </c>
      <c r="E725">
        <v>5.7038558065252101</v>
      </c>
      <c r="F725">
        <v>234256.652</v>
      </c>
      <c r="G725" s="458" t="str">
        <f t="shared" si="12"/>
        <v/>
      </c>
      <c r="H725" s="459"/>
    </row>
    <row r="726" spans="1:8" x14ac:dyDescent="0.35">
      <c r="A726" t="s">
        <v>310</v>
      </c>
      <c r="B726" t="s">
        <v>716</v>
      </c>
      <c r="C726" t="s">
        <v>141</v>
      </c>
      <c r="D726" t="s">
        <v>1177</v>
      </c>
      <c r="E726">
        <v>17</v>
      </c>
      <c r="F726">
        <v>117205.1</v>
      </c>
      <c r="G726" s="458" t="str">
        <f t="shared" si="12"/>
        <v/>
      </c>
      <c r="H726" s="459"/>
    </row>
    <row r="727" spans="1:8" x14ac:dyDescent="0.35">
      <c r="A727" t="s">
        <v>310</v>
      </c>
      <c r="B727" t="s">
        <v>716</v>
      </c>
      <c r="C727" t="s">
        <v>141</v>
      </c>
      <c r="D727" t="s">
        <v>958</v>
      </c>
      <c r="E727">
        <v>6.5</v>
      </c>
      <c r="F727">
        <v>98363.65</v>
      </c>
      <c r="G727" s="458" t="str">
        <f t="shared" si="12"/>
        <v/>
      </c>
      <c r="H727" s="459"/>
    </row>
    <row r="728" spans="1:8" x14ac:dyDescent="0.35">
      <c r="A728" t="s">
        <v>310</v>
      </c>
      <c r="B728" t="s">
        <v>716</v>
      </c>
      <c r="C728" t="s">
        <v>1171</v>
      </c>
      <c r="D728" t="s">
        <v>798</v>
      </c>
      <c r="E728">
        <v>11</v>
      </c>
      <c r="F728">
        <v>50129.123276799997</v>
      </c>
      <c r="G728" s="458" t="str">
        <f t="shared" si="12"/>
        <v/>
      </c>
      <c r="H728" s="459"/>
    </row>
    <row r="729" spans="1:8" x14ac:dyDescent="0.35">
      <c r="A729" t="s">
        <v>310</v>
      </c>
      <c r="B729" t="s">
        <v>716</v>
      </c>
      <c r="C729" t="s">
        <v>1178</v>
      </c>
      <c r="D729" t="s">
        <v>1179</v>
      </c>
      <c r="E729">
        <v>10</v>
      </c>
      <c r="F729">
        <v>49461.002894160003</v>
      </c>
      <c r="G729" s="458" t="str">
        <f t="shared" si="12"/>
        <v/>
      </c>
      <c r="H729" s="459"/>
    </row>
    <row r="730" spans="1:8" x14ac:dyDescent="0.35">
      <c r="A730" t="s">
        <v>310</v>
      </c>
      <c r="B730" t="s">
        <v>716</v>
      </c>
      <c r="C730" t="s">
        <v>1171</v>
      </c>
      <c r="D730" t="s">
        <v>1180</v>
      </c>
      <c r="E730">
        <v>5.7038558065252101</v>
      </c>
      <c r="F730">
        <v>45359.303</v>
      </c>
      <c r="G730" s="458" t="str">
        <f t="shared" si="12"/>
        <v/>
      </c>
      <c r="H730" s="459"/>
    </row>
    <row r="731" spans="1:8" x14ac:dyDescent="0.35">
      <c r="A731" t="s">
        <v>310</v>
      </c>
      <c r="B731" t="s">
        <v>716</v>
      </c>
      <c r="C731" t="s">
        <v>982</v>
      </c>
      <c r="D731" t="s">
        <v>982</v>
      </c>
      <c r="E731">
        <v>5</v>
      </c>
      <c r="F731">
        <v>23152.7592</v>
      </c>
      <c r="G731" s="458" t="str">
        <f t="shared" si="12"/>
        <v/>
      </c>
      <c r="H731" s="459"/>
    </row>
    <row r="732" spans="1:8" x14ac:dyDescent="0.35">
      <c r="A732" t="s">
        <v>310</v>
      </c>
      <c r="B732" t="s">
        <v>716</v>
      </c>
      <c r="C732" t="s">
        <v>1171</v>
      </c>
      <c r="D732" t="s">
        <v>1181</v>
      </c>
      <c r="E732">
        <v>11</v>
      </c>
      <c r="F732">
        <v>21097.0550592</v>
      </c>
      <c r="G732" s="458" t="str">
        <f t="shared" si="12"/>
        <v/>
      </c>
      <c r="H732" s="459"/>
    </row>
    <row r="733" spans="1:8" x14ac:dyDescent="0.35">
      <c r="A733" t="s">
        <v>310</v>
      </c>
      <c r="B733" t="s">
        <v>716</v>
      </c>
      <c r="C733" t="s">
        <v>142</v>
      </c>
      <c r="D733" t="s">
        <v>830</v>
      </c>
      <c r="E733">
        <v>10</v>
      </c>
      <c r="F733">
        <v>18000.1599606612</v>
      </c>
      <c r="G733" s="458" t="str">
        <f t="shared" si="12"/>
        <v/>
      </c>
      <c r="H733" s="459"/>
    </row>
    <row r="734" spans="1:8" x14ac:dyDescent="0.35">
      <c r="A734" t="s">
        <v>310</v>
      </c>
      <c r="B734" t="s">
        <v>716</v>
      </c>
      <c r="C734" t="s">
        <v>1171</v>
      </c>
      <c r="D734" t="s">
        <v>1179</v>
      </c>
      <c r="E734">
        <v>8.4033613445378208</v>
      </c>
      <c r="F734">
        <v>15633.982</v>
      </c>
      <c r="G734" s="458" t="str">
        <f t="shared" si="12"/>
        <v/>
      </c>
      <c r="H734" s="459"/>
    </row>
    <row r="735" spans="1:8" x14ac:dyDescent="0.35">
      <c r="A735" t="s">
        <v>310</v>
      </c>
      <c r="B735" t="s">
        <v>716</v>
      </c>
      <c r="C735" t="s">
        <v>1171</v>
      </c>
      <c r="D735" t="s">
        <v>1182</v>
      </c>
      <c r="E735">
        <v>9.5858895705521494</v>
      </c>
      <c r="F735">
        <v>12093.34</v>
      </c>
      <c r="G735" s="458" t="str">
        <f t="shared" si="12"/>
        <v/>
      </c>
      <c r="H735" s="459"/>
    </row>
    <row r="736" spans="1:8" x14ac:dyDescent="0.35">
      <c r="A736" t="s">
        <v>310</v>
      </c>
      <c r="B736" t="s">
        <v>716</v>
      </c>
      <c r="C736" t="s">
        <v>142</v>
      </c>
      <c r="D736" t="s">
        <v>155</v>
      </c>
      <c r="E736">
        <v>10</v>
      </c>
      <c r="F736">
        <v>10435.9293570347</v>
      </c>
      <c r="G736" s="458" t="str">
        <f t="shared" si="12"/>
        <v/>
      </c>
      <c r="H736" s="459"/>
    </row>
    <row r="737" spans="1:8" x14ac:dyDescent="0.35">
      <c r="A737" t="s">
        <v>310</v>
      </c>
      <c r="B737" t="s">
        <v>716</v>
      </c>
      <c r="C737" t="s">
        <v>1111</v>
      </c>
      <c r="D737" t="s">
        <v>377</v>
      </c>
      <c r="E737">
        <v>20</v>
      </c>
      <c r="F737">
        <v>8642.8621381186804</v>
      </c>
      <c r="G737" s="458" t="str">
        <f t="shared" si="12"/>
        <v/>
      </c>
      <c r="H737" s="459"/>
    </row>
    <row r="738" spans="1:8" x14ac:dyDescent="0.35">
      <c r="A738" t="s">
        <v>310</v>
      </c>
      <c r="B738" t="s">
        <v>716</v>
      </c>
      <c r="C738" t="s">
        <v>26</v>
      </c>
      <c r="D738" t="s">
        <v>615</v>
      </c>
      <c r="E738">
        <v>5</v>
      </c>
      <c r="F738">
        <v>6451.7759999999998</v>
      </c>
      <c r="G738" s="458" t="str">
        <f t="shared" si="12"/>
        <v/>
      </c>
      <c r="H738" s="459"/>
    </row>
    <row r="739" spans="1:8" x14ac:dyDescent="0.35">
      <c r="A739" t="s">
        <v>310</v>
      </c>
      <c r="B739" t="s">
        <v>716</v>
      </c>
      <c r="C739" t="s">
        <v>1171</v>
      </c>
      <c r="D739" t="s">
        <v>1183</v>
      </c>
      <c r="E739">
        <v>14.701558365186701</v>
      </c>
      <c r="F739">
        <v>6305.2870000000003</v>
      </c>
      <c r="G739" s="458" t="str">
        <f t="shared" si="12"/>
        <v/>
      </c>
      <c r="H739" s="459"/>
    </row>
    <row r="740" spans="1:8" x14ac:dyDescent="0.35">
      <c r="A740" t="s">
        <v>310</v>
      </c>
      <c r="B740" t="s">
        <v>716</v>
      </c>
      <c r="C740" t="s">
        <v>1171</v>
      </c>
      <c r="D740" t="s">
        <v>1184</v>
      </c>
      <c r="E740">
        <v>9.5858895705521494</v>
      </c>
      <c r="F740">
        <v>5394.84</v>
      </c>
      <c r="G740" s="458" t="str">
        <f t="shared" si="12"/>
        <v/>
      </c>
      <c r="H740" s="459"/>
    </row>
    <row r="741" spans="1:8" x14ac:dyDescent="0.35">
      <c r="A741" t="s">
        <v>310</v>
      </c>
      <c r="B741" t="s">
        <v>716</v>
      </c>
      <c r="C741" t="s">
        <v>25</v>
      </c>
      <c r="D741" t="s">
        <v>1185</v>
      </c>
      <c r="E741">
        <v>2</v>
      </c>
      <c r="F741">
        <v>5105.0309999999999</v>
      </c>
      <c r="G741" s="458" t="str">
        <f t="shared" si="12"/>
        <v/>
      </c>
      <c r="H741" s="459"/>
    </row>
    <row r="742" spans="1:8" x14ac:dyDescent="0.35">
      <c r="A742" t="s">
        <v>310</v>
      </c>
      <c r="B742" t="s">
        <v>716</v>
      </c>
      <c r="C742" t="s">
        <v>954</v>
      </c>
      <c r="D742" t="s">
        <v>1186</v>
      </c>
      <c r="E742">
        <v>7</v>
      </c>
      <c r="F742">
        <v>5032.116</v>
      </c>
      <c r="G742" s="458" t="str">
        <f t="shared" si="12"/>
        <v/>
      </c>
      <c r="H742" s="459"/>
    </row>
    <row r="743" spans="1:8" x14ac:dyDescent="0.35">
      <c r="A743" t="s">
        <v>310</v>
      </c>
      <c r="B743" t="s">
        <v>716</v>
      </c>
      <c r="C743" t="s">
        <v>1171</v>
      </c>
      <c r="D743" t="s">
        <v>1187</v>
      </c>
      <c r="E743">
        <v>8.4033613445378208</v>
      </c>
      <c r="F743">
        <v>4131.68</v>
      </c>
      <c r="G743" s="458" t="str">
        <f t="shared" si="12"/>
        <v/>
      </c>
      <c r="H743" s="459"/>
    </row>
    <row r="744" spans="1:8" x14ac:dyDescent="0.35">
      <c r="A744" t="s">
        <v>310</v>
      </c>
      <c r="B744" t="s">
        <v>716</v>
      </c>
      <c r="C744" t="s">
        <v>25</v>
      </c>
      <c r="D744" t="s">
        <v>813</v>
      </c>
      <c r="E744">
        <v>8</v>
      </c>
      <c r="F744">
        <v>3679.5763810520002</v>
      </c>
      <c r="G744" s="458" t="str">
        <f t="shared" si="12"/>
        <v/>
      </c>
      <c r="H744" s="459"/>
    </row>
    <row r="745" spans="1:8" x14ac:dyDescent="0.35">
      <c r="A745" t="s">
        <v>310</v>
      </c>
      <c r="B745" t="s">
        <v>716</v>
      </c>
      <c r="C745" t="s">
        <v>1178</v>
      </c>
      <c r="D745" t="s">
        <v>1187</v>
      </c>
      <c r="E745">
        <v>10</v>
      </c>
      <c r="F745">
        <v>2939.5845242400001</v>
      </c>
      <c r="G745" s="458" t="str">
        <f t="shared" si="12"/>
        <v/>
      </c>
      <c r="H745" s="459"/>
    </row>
    <row r="746" spans="1:8" x14ac:dyDescent="0.35">
      <c r="A746" t="s">
        <v>310</v>
      </c>
      <c r="B746" t="s">
        <v>716</v>
      </c>
      <c r="C746" t="s">
        <v>25</v>
      </c>
      <c r="D746" t="s">
        <v>1188</v>
      </c>
      <c r="E746">
        <v>12</v>
      </c>
      <c r="F746">
        <v>2641.5094339622601</v>
      </c>
      <c r="G746" s="458" t="str">
        <f t="shared" si="12"/>
        <v/>
      </c>
      <c r="H746" s="459"/>
    </row>
    <row r="747" spans="1:8" x14ac:dyDescent="0.35">
      <c r="A747" t="s">
        <v>310</v>
      </c>
      <c r="B747" t="s">
        <v>716</v>
      </c>
      <c r="C747" t="s">
        <v>25</v>
      </c>
      <c r="D747" t="s">
        <v>1189</v>
      </c>
      <c r="E747">
        <v>15</v>
      </c>
      <c r="F747">
        <v>1872</v>
      </c>
      <c r="G747" s="458" t="str">
        <f t="shared" si="12"/>
        <v/>
      </c>
      <c r="H747" s="459"/>
    </row>
    <row r="748" spans="1:8" x14ac:dyDescent="0.35">
      <c r="A748" t="s">
        <v>310</v>
      </c>
      <c r="B748" t="s">
        <v>716</v>
      </c>
      <c r="C748" t="s">
        <v>25</v>
      </c>
      <c r="D748" t="s">
        <v>1190</v>
      </c>
      <c r="E748">
        <v>12</v>
      </c>
      <c r="F748">
        <v>1512</v>
      </c>
      <c r="G748" s="458" t="str">
        <f t="shared" si="12"/>
        <v/>
      </c>
      <c r="H748" s="459"/>
    </row>
    <row r="749" spans="1:8" x14ac:dyDescent="0.35">
      <c r="A749" t="s">
        <v>310</v>
      </c>
      <c r="B749" t="s">
        <v>716</v>
      </c>
      <c r="C749" t="s">
        <v>25</v>
      </c>
      <c r="D749" t="s">
        <v>1191</v>
      </c>
      <c r="E749">
        <v>15</v>
      </c>
      <c r="F749">
        <v>1340.06795698925</v>
      </c>
      <c r="G749" s="458" t="str">
        <f t="shared" si="12"/>
        <v/>
      </c>
      <c r="H749" s="459"/>
    </row>
    <row r="750" spans="1:8" x14ac:dyDescent="0.35">
      <c r="A750" t="s">
        <v>310</v>
      </c>
      <c r="B750" t="s">
        <v>716</v>
      </c>
      <c r="C750" t="s">
        <v>1171</v>
      </c>
      <c r="D750" t="s">
        <v>1192</v>
      </c>
      <c r="E750">
        <v>5.7038558065252101</v>
      </c>
      <c r="F750">
        <v>852.19600000000003</v>
      </c>
      <c r="G750" s="458" t="str">
        <f t="shared" si="12"/>
        <v/>
      </c>
      <c r="H750" s="459"/>
    </row>
    <row r="751" spans="1:8" x14ac:dyDescent="0.35">
      <c r="A751" t="s">
        <v>310</v>
      </c>
      <c r="B751" t="s">
        <v>716</v>
      </c>
      <c r="C751" t="s">
        <v>1171</v>
      </c>
      <c r="D751" t="s">
        <v>771</v>
      </c>
      <c r="E751">
        <v>8</v>
      </c>
      <c r="F751">
        <v>676.79477759999997</v>
      </c>
      <c r="G751" s="458" t="str">
        <f t="shared" si="12"/>
        <v/>
      </c>
      <c r="H751" s="459"/>
    </row>
    <row r="752" spans="1:8" x14ac:dyDescent="0.35">
      <c r="A752" t="s">
        <v>310</v>
      </c>
      <c r="B752" t="s">
        <v>716</v>
      </c>
      <c r="C752" t="s">
        <v>25</v>
      </c>
      <c r="D752" t="s">
        <v>602</v>
      </c>
      <c r="E752">
        <v>11</v>
      </c>
      <c r="F752">
        <v>70.460283712000006</v>
      </c>
      <c r="G752" s="458" t="str">
        <f t="shared" si="12"/>
        <v/>
      </c>
      <c r="H752" s="459"/>
    </row>
    <row r="753" spans="1:8" x14ac:dyDescent="0.35">
      <c r="A753" t="s">
        <v>114</v>
      </c>
      <c r="B753" t="s">
        <v>440</v>
      </c>
      <c r="C753" t="s">
        <v>142</v>
      </c>
      <c r="D753" t="s">
        <v>1193</v>
      </c>
      <c r="E753">
        <v>10</v>
      </c>
      <c r="F753">
        <v>1664502.4457914301</v>
      </c>
      <c r="G753" s="458">
        <f t="shared" si="12"/>
        <v>9.6167842542034485</v>
      </c>
      <c r="H753" s="459"/>
    </row>
    <row r="754" spans="1:8" x14ac:dyDescent="0.35">
      <c r="A754" t="s">
        <v>114</v>
      </c>
      <c r="B754" t="s">
        <v>440</v>
      </c>
      <c r="C754" t="s">
        <v>142</v>
      </c>
      <c r="D754" t="s">
        <v>1194</v>
      </c>
      <c r="E754">
        <v>10</v>
      </c>
      <c r="F754">
        <v>1047546.92870649</v>
      </c>
      <c r="G754" s="458" t="str">
        <f t="shared" si="12"/>
        <v/>
      </c>
      <c r="H754" s="459"/>
    </row>
    <row r="755" spans="1:8" x14ac:dyDescent="0.35">
      <c r="A755" t="s">
        <v>114</v>
      </c>
      <c r="B755" t="s">
        <v>440</v>
      </c>
      <c r="C755" t="s">
        <v>142</v>
      </c>
      <c r="D755" t="s">
        <v>1195</v>
      </c>
      <c r="E755">
        <v>10</v>
      </c>
      <c r="F755">
        <v>1024148.17888492</v>
      </c>
      <c r="G755" s="458" t="str">
        <f t="shared" si="12"/>
        <v/>
      </c>
      <c r="H755" s="459"/>
    </row>
    <row r="756" spans="1:8" x14ac:dyDescent="0.35">
      <c r="A756" t="s">
        <v>114</v>
      </c>
      <c r="B756" t="s">
        <v>440</v>
      </c>
      <c r="C756" t="s">
        <v>142</v>
      </c>
      <c r="D756" t="s">
        <v>1196</v>
      </c>
      <c r="E756">
        <v>10</v>
      </c>
      <c r="F756">
        <v>564773.19140113401</v>
      </c>
      <c r="G756" s="458" t="str">
        <f t="shared" si="12"/>
        <v/>
      </c>
      <c r="H756" s="459"/>
    </row>
    <row r="757" spans="1:8" x14ac:dyDescent="0.35">
      <c r="A757" t="s">
        <v>114</v>
      </c>
      <c r="B757" t="s">
        <v>440</v>
      </c>
      <c r="C757" t="s">
        <v>142</v>
      </c>
      <c r="D757" t="s">
        <v>1197</v>
      </c>
      <c r="E757">
        <v>10</v>
      </c>
      <c r="F757">
        <v>85397.196598353301</v>
      </c>
      <c r="G757" s="458" t="str">
        <f t="shared" si="12"/>
        <v/>
      </c>
      <c r="H757" s="459"/>
    </row>
    <row r="758" spans="1:8" x14ac:dyDescent="0.35">
      <c r="A758" t="s">
        <v>114</v>
      </c>
      <c r="B758" t="s">
        <v>440</v>
      </c>
      <c r="C758" t="s">
        <v>142</v>
      </c>
      <c r="D758" t="s">
        <v>1198</v>
      </c>
      <c r="E758">
        <v>10</v>
      </c>
      <c r="F758">
        <v>84250.354657697098</v>
      </c>
      <c r="G758" s="458" t="str">
        <f t="shared" si="12"/>
        <v/>
      </c>
      <c r="H758" s="459"/>
    </row>
    <row r="759" spans="1:8" x14ac:dyDescent="0.35">
      <c r="A759" t="s">
        <v>114</v>
      </c>
      <c r="B759" t="s">
        <v>440</v>
      </c>
      <c r="C759" t="s">
        <v>142</v>
      </c>
      <c r="D759" t="s">
        <v>1199</v>
      </c>
      <c r="E759">
        <v>10</v>
      </c>
      <c r="F759">
        <v>85757.522322396995</v>
      </c>
      <c r="G759" s="458" t="str">
        <f t="shared" si="12"/>
        <v/>
      </c>
      <c r="H759" s="459"/>
    </row>
    <row r="760" spans="1:8" x14ac:dyDescent="0.35">
      <c r="A760" t="s">
        <v>114</v>
      </c>
      <c r="B760" t="s">
        <v>440</v>
      </c>
      <c r="C760" t="s">
        <v>142</v>
      </c>
      <c r="D760" t="s">
        <v>1200</v>
      </c>
      <c r="E760">
        <v>10</v>
      </c>
      <c r="F760">
        <v>68048.363377370799</v>
      </c>
      <c r="G760" s="458" t="str">
        <f t="shared" si="12"/>
        <v/>
      </c>
      <c r="H760" s="459"/>
    </row>
    <row r="761" spans="1:8" x14ac:dyDescent="0.35">
      <c r="A761" t="s">
        <v>114</v>
      </c>
      <c r="B761" t="s">
        <v>440</v>
      </c>
      <c r="C761" t="s">
        <v>24</v>
      </c>
      <c r="D761" t="s">
        <v>1201</v>
      </c>
      <c r="E761">
        <v>10</v>
      </c>
      <c r="F761">
        <v>864971.15620261698</v>
      </c>
      <c r="G761" s="458" t="str">
        <f t="shared" si="12"/>
        <v/>
      </c>
      <c r="H761" s="459"/>
    </row>
    <row r="762" spans="1:8" x14ac:dyDescent="0.35">
      <c r="A762" t="s">
        <v>114</v>
      </c>
      <c r="B762" t="s">
        <v>440</v>
      </c>
      <c r="C762" t="s">
        <v>24</v>
      </c>
      <c r="D762" t="s">
        <v>1203</v>
      </c>
      <c r="E762">
        <v>10</v>
      </c>
      <c r="F762">
        <v>377469.855635126</v>
      </c>
      <c r="G762" s="458" t="str">
        <f t="shared" si="12"/>
        <v/>
      </c>
      <c r="H762" s="459"/>
    </row>
    <row r="763" spans="1:8" x14ac:dyDescent="0.35">
      <c r="A763" t="s">
        <v>114</v>
      </c>
      <c r="B763" t="s">
        <v>440</v>
      </c>
      <c r="C763" t="s">
        <v>24</v>
      </c>
      <c r="D763" t="s">
        <v>1204</v>
      </c>
      <c r="E763">
        <v>10</v>
      </c>
      <c r="F763">
        <v>725986.85267324897</v>
      </c>
      <c r="G763" s="458" t="str">
        <f t="shared" si="12"/>
        <v/>
      </c>
      <c r="H763" s="459"/>
    </row>
    <row r="764" spans="1:8" x14ac:dyDescent="0.35">
      <c r="A764" t="s">
        <v>114</v>
      </c>
      <c r="B764" t="s">
        <v>440</v>
      </c>
      <c r="C764" t="s">
        <v>24</v>
      </c>
      <c r="D764" t="s">
        <v>1205</v>
      </c>
      <c r="E764">
        <v>10</v>
      </c>
      <c r="F764">
        <v>301113.876398155</v>
      </c>
      <c r="G764" s="458" t="str">
        <f t="shared" si="12"/>
        <v/>
      </c>
      <c r="H764" s="459"/>
    </row>
    <row r="765" spans="1:8" x14ac:dyDescent="0.35">
      <c r="A765" t="s">
        <v>114</v>
      </c>
      <c r="B765" t="s">
        <v>440</v>
      </c>
      <c r="C765" t="s">
        <v>24</v>
      </c>
      <c r="D765" t="s">
        <v>1206</v>
      </c>
      <c r="E765">
        <v>10</v>
      </c>
      <c r="F765">
        <v>629290.50347631599</v>
      </c>
      <c r="G765" s="458" t="str">
        <f t="shared" si="12"/>
        <v/>
      </c>
      <c r="H765" s="459"/>
    </row>
    <row r="766" spans="1:8" x14ac:dyDescent="0.35">
      <c r="A766" t="s">
        <v>114</v>
      </c>
      <c r="B766" t="s">
        <v>440</v>
      </c>
      <c r="C766" t="s">
        <v>24</v>
      </c>
      <c r="D766" t="s">
        <v>1207</v>
      </c>
      <c r="E766">
        <v>10</v>
      </c>
      <c r="F766">
        <v>252295.34394535</v>
      </c>
      <c r="G766" s="458" t="str">
        <f t="shared" si="12"/>
        <v/>
      </c>
      <c r="H766" s="459"/>
    </row>
    <row r="767" spans="1:8" x14ac:dyDescent="0.35">
      <c r="A767" t="s">
        <v>114</v>
      </c>
      <c r="B767" t="s">
        <v>440</v>
      </c>
      <c r="C767" t="s">
        <v>142</v>
      </c>
      <c r="D767" t="s">
        <v>1208</v>
      </c>
      <c r="E767">
        <v>2</v>
      </c>
      <c r="F767">
        <v>19881.287356978799</v>
      </c>
      <c r="G767" s="458" t="str">
        <f t="shared" si="12"/>
        <v/>
      </c>
      <c r="H767" s="459"/>
    </row>
    <row r="768" spans="1:8" x14ac:dyDescent="0.35">
      <c r="A768" t="s">
        <v>114</v>
      </c>
      <c r="B768" t="s">
        <v>440</v>
      </c>
      <c r="C768" t="s">
        <v>142</v>
      </c>
      <c r="D768" t="s">
        <v>1209</v>
      </c>
      <c r="E768">
        <v>2</v>
      </c>
      <c r="F768">
        <v>15293.033738683</v>
      </c>
      <c r="G768" s="458" t="str">
        <f t="shared" si="12"/>
        <v/>
      </c>
      <c r="H768" s="459"/>
    </row>
    <row r="769" spans="1:8" x14ac:dyDescent="0.35">
      <c r="A769" t="s">
        <v>114</v>
      </c>
      <c r="B769" t="s">
        <v>440</v>
      </c>
      <c r="C769" t="s">
        <v>142</v>
      </c>
      <c r="D769" t="s">
        <v>1210</v>
      </c>
      <c r="E769">
        <v>2</v>
      </c>
      <c r="F769">
        <v>298572.84691071999</v>
      </c>
      <c r="G769" s="458" t="str">
        <f t="shared" si="12"/>
        <v/>
      </c>
      <c r="H769" s="459"/>
    </row>
    <row r="770" spans="1:8" x14ac:dyDescent="0.35">
      <c r="A770" t="s">
        <v>114</v>
      </c>
      <c r="B770" t="s">
        <v>440</v>
      </c>
      <c r="C770" t="s">
        <v>142</v>
      </c>
      <c r="D770" t="s">
        <v>1210</v>
      </c>
      <c r="E770">
        <v>2</v>
      </c>
      <c r="F770">
        <v>93843.7934780949</v>
      </c>
      <c r="G770" s="458" t="str">
        <f t="shared" si="12"/>
        <v/>
      </c>
      <c r="H770" s="459"/>
    </row>
    <row r="771" spans="1:8" x14ac:dyDescent="0.35">
      <c r="A771" t="s">
        <v>114</v>
      </c>
      <c r="B771" t="s">
        <v>440</v>
      </c>
      <c r="C771" t="s">
        <v>72</v>
      </c>
      <c r="D771" t="s">
        <v>1211</v>
      </c>
      <c r="E771">
        <v>9.8000000000000007</v>
      </c>
      <c r="F771">
        <v>1512720.5957241601</v>
      </c>
      <c r="G771" s="458" t="str">
        <f t="shared" si="12"/>
        <v/>
      </c>
      <c r="H771" s="459"/>
    </row>
    <row r="772" spans="1:8" x14ac:dyDescent="0.35">
      <c r="A772" t="s">
        <v>310</v>
      </c>
      <c r="B772" t="s">
        <v>713</v>
      </c>
      <c r="C772" t="s">
        <v>25</v>
      </c>
      <c r="D772" t="s">
        <v>1007</v>
      </c>
      <c r="E772">
        <v>25</v>
      </c>
      <c r="F772">
        <v>2973733.98</v>
      </c>
      <c r="G772" s="458">
        <f t="shared" si="12"/>
        <v>20.886021975459148</v>
      </c>
      <c r="H772" s="459"/>
    </row>
    <row r="773" spans="1:8" x14ac:dyDescent="0.35">
      <c r="A773" t="s">
        <v>310</v>
      </c>
      <c r="B773" t="s">
        <v>715</v>
      </c>
      <c r="C773" t="s">
        <v>25</v>
      </c>
      <c r="D773" t="s">
        <v>682</v>
      </c>
      <c r="E773">
        <v>25</v>
      </c>
      <c r="F773">
        <v>26682.241110839699</v>
      </c>
      <c r="G773" s="458">
        <f t="shared" si="12"/>
        <v>15.966984801540502</v>
      </c>
      <c r="H773" s="459"/>
    </row>
    <row r="774" spans="1:8" x14ac:dyDescent="0.35">
      <c r="A774" t="s">
        <v>310</v>
      </c>
      <c r="B774" t="s">
        <v>711</v>
      </c>
      <c r="C774" t="s">
        <v>25</v>
      </c>
      <c r="D774" t="s">
        <v>956</v>
      </c>
      <c r="E774">
        <v>20</v>
      </c>
      <c r="F774">
        <v>248062.72648621001</v>
      </c>
      <c r="G774" s="458">
        <f t="shared" si="12"/>
        <v>13.938388910660997</v>
      </c>
      <c r="H774" s="459"/>
    </row>
    <row r="775" spans="1:8" x14ac:dyDescent="0.35">
      <c r="A775" t="s">
        <v>310</v>
      </c>
      <c r="B775" t="s">
        <v>711</v>
      </c>
      <c r="C775" t="s">
        <v>541</v>
      </c>
      <c r="D775" t="s">
        <v>608</v>
      </c>
      <c r="E775">
        <v>20</v>
      </c>
      <c r="F775">
        <v>74534.075002212703</v>
      </c>
      <c r="G775" s="458" t="str">
        <f t="shared" si="12"/>
        <v/>
      </c>
      <c r="H775" s="459"/>
    </row>
    <row r="776" spans="1:8" x14ac:dyDescent="0.35">
      <c r="A776" t="s">
        <v>310</v>
      </c>
      <c r="B776" t="s">
        <v>711</v>
      </c>
      <c r="C776" t="s">
        <v>541</v>
      </c>
      <c r="D776" t="s">
        <v>967</v>
      </c>
      <c r="E776">
        <v>20</v>
      </c>
      <c r="F776">
        <v>1493.6100261324</v>
      </c>
      <c r="G776" s="458" t="str">
        <f t="shared" si="12"/>
        <v/>
      </c>
      <c r="H776" s="459"/>
    </row>
    <row r="777" spans="1:8" x14ac:dyDescent="0.35">
      <c r="A777" t="s">
        <v>310</v>
      </c>
      <c r="B777" t="s">
        <v>712</v>
      </c>
      <c r="C777" t="s">
        <v>541</v>
      </c>
      <c r="D777" t="s">
        <v>377</v>
      </c>
      <c r="E777">
        <v>20</v>
      </c>
      <c r="F777">
        <v>1518743.3739491401</v>
      </c>
      <c r="G777" s="458">
        <f t="shared" si="12"/>
        <v>12.380726293865969</v>
      </c>
      <c r="H777" s="459"/>
    </row>
    <row r="778" spans="1:8" x14ac:dyDescent="0.35">
      <c r="A778" t="s">
        <v>310</v>
      </c>
      <c r="B778" t="s">
        <v>712</v>
      </c>
      <c r="C778" t="s">
        <v>541</v>
      </c>
      <c r="D778" t="s">
        <v>608</v>
      </c>
      <c r="E778">
        <v>20</v>
      </c>
      <c r="F778">
        <v>1816963.7180496</v>
      </c>
      <c r="G778" s="458" t="str">
        <f t="shared" si="12"/>
        <v/>
      </c>
      <c r="H778" s="459"/>
    </row>
    <row r="779" spans="1:8" x14ac:dyDescent="0.35">
      <c r="A779" t="s">
        <v>310</v>
      </c>
      <c r="B779" t="s">
        <v>712</v>
      </c>
      <c r="C779" t="s">
        <v>25</v>
      </c>
      <c r="D779" t="s">
        <v>994</v>
      </c>
      <c r="E779">
        <v>20</v>
      </c>
      <c r="F779">
        <v>1547264.85617251</v>
      </c>
      <c r="G779" s="458" t="str">
        <f t="shared" ref="G779:G842" si="13">IF(AND(A779=A778, B779=B778),"",SUMPRODUCT(--(A:A= A779),--(B:B=B779),E:E,F:F)/SUMIFS(F:F,A:A, A779,B:B, B779))</f>
        <v/>
      </c>
      <c r="H779" s="459"/>
    </row>
    <row r="780" spans="1:8" x14ac:dyDescent="0.35">
      <c r="A780" t="s">
        <v>310</v>
      </c>
      <c r="B780" t="s">
        <v>712</v>
      </c>
      <c r="C780" t="s">
        <v>25</v>
      </c>
      <c r="D780" t="s">
        <v>997</v>
      </c>
      <c r="E780">
        <v>20</v>
      </c>
      <c r="F780">
        <v>575658.57305548806</v>
      </c>
      <c r="G780" s="458" t="str">
        <f t="shared" si="13"/>
        <v/>
      </c>
      <c r="H780" s="459"/>
    </row>
    <row r="781" spans="1:8" x14ac:dyDescent="0.35">
      <c r="A781" t="s">
        <v>310</v>
      </c>
      <c r="B781" t="s">
        <v>712</v>
      </c>
      <c r="C781" t="s">
        <v>25</v>
      </c>
      <c r="D781" t="s">
        <v>998</v>
      </c>
      <c r="E781">
        <v>20</v>
      </c>
      <c r="F781">
        <v>36836.482849114604</v>
      </c>
      <c r="G781" s="458" t="str">
        <f t="shared" si="13"/>
        <v/>
      </c>
      <c r="H781" s="459"/>
    </row>
    <row r="782" spans="1:8" x14ac:dyDescent="0.35">
      <c r="A782" t="s">
        <v>310</v>
      </c>
      <c r="B782" t="s">
        <v>712</v>
      </c>
      <c r="C782" t="s">
        <v>25</v>
      </c>
      <c r="D782" t="s">
        <v>1003</v>
      </c>
      <c r="E782">
        <v>20</v>
      </c>
      <c r="F782">
        <v>79125.097795199996</v>
      </c>
      <c r="G782" s="458" t="str">
        <f t="shared" si="13"/>
        <v/>
      </c>
      <c r="H782" s="459"/>
    </row>
    <row r="783" spans="1:8" x14ac:dyDescent="0.35">
      <c r="A783" t="s">
        <v>310</v>
      </c>
      <c r="B783" t="s">
        <v>713</v>
      </c>
      <c r="C783" t="s">
        <v>25</v>
      </c>
      <c r="D783" t="s">
        <v>1008</v>
      </c>
      <c r="E783">
        <v>20</v>
      </c>
      <c r="F783">
        <v>1103331.2223368599</v>
      </c>
      <c r="G783" s="458">
        <f t="shared" si="13"/>
        <v>20.886021975459148</v>
      </c>
      <c r="H783" s="459"/>
    </row>
    <row r="784" spans="1:8" x14ac:dyDescent="0.35">
      <c r="A784" t="s">
        <v>310</v>
      </c>
      <c r="B784" t="s">
        <v>713</v>
      </c>
      <c r="C784" t="s">
        <v>541</v>
      </c>
      <c r="D784" t="s">
        <v>687</v>
      </c>
      <c r="E784">
        <v>20</v>
      </c>
      <c r="F784">
        <v>462980.76</v>
      </c>
      <c r="G784" s="458" t="str">
        <f t="shared" si="13"/>
        <v/>
      </c>
      <c r="H784" s="459"/>
    </row>
    <row r="785" spans="1:8" x14ac:dyDescent="0.35">
      <c r="A785" t="s">
        <v>310</v>
      </c>
      <c r="B785" t="s">
        <v>713</v>
      </c>
      <c r="C785" t="s">
        <v>541</v>
      </c>
      <c r="D785" t="s">
        <v>680</v>
      </c>
      <c r="E785">
        <v>20</v>
      </c>
      <c r="F785">
        <v>246809.527881735</v>
      </c>
      <c r="G785" s="458" t="str">
        <f t="shared" si="13"/>
        <v/>
      </c>
      <c r="H785" s="459"/>
    </row>
    <row r="786" spans="1:8" x14ac:dyDescent="0.35">
      <c r="A786" t="s">
        <v>310</v>
      </c>
      <c r="B786" t="s">
        <v>713</v>
      </c>
      <c r="C786" t="s">
        <v>25</v>
      </c>
      <c r="D786" t="s">
        <v>1023</v>
      </c>
      <c r="E786">
        <v>20</v>
      </c>
      <c r="F786">
        <v>46823.016936637097</v>
      </c>
      <c r="G786" s="458" t="str">
        <f t="shared" si="13"/>
        <v/>
      </c>
      <c r="H786" s="459"/>
    </row>
    <row r="787" spans="1:8" x14ac:dyDescent="0.35">
      <c r="A787" t="s">
        <v>310</v>
      </c>
      <c r="B787" t="s">
        <v>713</v>
      </c>
      <c r="C787" t="s">
        <v>541</v>
      </c>
      <c r="D787" t="s">
        <v>683</v>
      </c>
      <c r="E787">
        <v>20</v>
      </c>
      <c r="F787">
        <v>19442.730730076801</v>
      </c>
      <c r="G787" s="458" t="str">
        <f t="shared" si="13"/>
        <v/>
      </c>
      <c r="H787" s="459"/>
    </row>
    <row r="788" spans="1:8" x14ac:dyDescent="0.35">
      <c r="A788" t="s">
        <v>310</v>
      </c>
      <c r="B788" t="s">
        <v>713</v>
      </c>
      <c r="C788" t="s">
        <v>541</v>
      </c>
      <c r="D788" t="s">
        <v>608</v>
      </c>
      <c r="E788">
        <v>20</v>
      </c>
      <c r="F788">
        <v>5717.6235616362701</v>
      </c>
      <c r="G788" s="458" t="str">
        <f t="shared" si="13"/>
        <v/>
      </c>
      <c r="H788" s="459"/>
    </row>
    <row r="789" spans="1:8" x14ac:dyDescent="0.35">
      <c r="A789" t="s">
        <v>310</v>
      </c>
      <c r="B789" t="s">
        <v>714</v>
      </c>
      <c r="C789" t="s">
        <v>541</v>
      </c>
      <c r="D789" t="s">
        <v>608</v>
      </c>
      <c r="E789">
        <v>20</v>
      </c>
      <c r="F789">
        <v>2186748.7196944798</v>
      </c>
      <c r="G789" s="458">
        <f t="shared" si="13"/>
        <v>18.593319957646077</v>
      </c>
      <c r="H789" s="459"/>
    </row>
    <row r="790" spans="1:8" x14ac:dyDescent="0.35">
      <c r="A790" t="s">
        <v>310</v>
      </c>
      <c r="B790" t="s">
        <v>714</v>
      </c>
      <c r="C790" t="s">
        <v>541</v>
      </c>
      <c r="D790" t="s">
        <v>684</v>
      </c>
      <c r="E790">
        <v>20</v>
      </c>
      <c r="F790">
        <v>13781.225248229801</v>
      </c>
      <c r="G790" s="458" t="str">
        <f t="shared" si="13"/>
        <v/>
      </c>
      <c r="H790" s="459"/>
    </row>
    <row r="791" spans="1:8" x14ac:dyDescent="0.35">
      <c r="A791" t="s">
        <v>310</v>
      </c>
      <c r="B791" t="s">
        <v>714</v>
      </c>
      <c r="C791" t="s">
        <v>541</v>
      </c>
      <c r="D791" t="s">
        <v>681</v>
      </c>
      <c r="E791">
        <v>20</v>
      </c>
      <c r="F791">
        <v>2636094.4083654899</v>
      </c>
      <c r="G791" s="458" t="str">
        <f t="shared" si="13"/>
        <v/>
      </c>
      <c r="H791" s="459"/>
    </row>
    <row r="792" spans="1:8" x14ac:dyDescent="0.35">
      <c r="A792" t="s">
        <v>310</v>
      </c>
      <c r="B792" t="s">
        <v>714</v>
      </c>
      <c r="C792" t="s">
        <v>541</v>
      </c>
      <c r="D792" t="s">
        <v>680</v>
      </c>
      <c r="E792">
        <v>20</v>
      </c>
      <c r="F792">
        <v>1571276.3848830799</v>
      </c>
      <c r="G792" s="458" t="str">
        <f t="shared" si="13"/>
        <v/>
      </c>
      <c r="H792" s="459"/>
    </row>
    <row r="793" spans="1:8" x14ac:dyDescent="0.35">
      <c r="A793" t="s">
        <v>310</v>
      </c>
      <c r="B793" t="s">
        <v>714</v>
      </c>
      <c r="C793" t="s">
        <v>541</v>
      </c>
      <c r="D793" t="s">
        <v>1086</v>
      </c>
      <c r="E793">
        <v>20</v>
      </c>
      <c r="F793">
        <v>26337.583662103501</v>
      </c>
      <c r="G793" s="458" t="str">
        <f t="shared" si="13"/>
        <v/>
      </c>
      <c r="H793" s="459"/>
    </row>
    <row r="794" spans="1:8" x14ac:dyDescent="0.35">
      <c r="A794" t="s">
        <v>310</v>
      </c>
      <c r="B794" t="s">
        <v>715</v>
      </c>
      <c r="C794" t="s">
        <v>25</v>
      </c>
      <c r="D794" t="s">
        <v>685</v>
      </c>
      <c r="E794">
        <v>20</v>
      </c>
      <c r="F794">
        <v>122491.913510862</v>
      </c>
      <c r="G794" s="458">
        <f t="shared" si="13"/>
        <v>15.966984801540502</v>
      </c>
      <c r="H794" s="459"/>
    </row>
    <row r="795" spans="1:8" x14ac:dyDescent="0.35">
      <c r="A795" t="s">
        <v>310</v>
      </c>
      <c r="B795" t="s">
        <v>715</v>
      </c>
      <c r="C795" t="s">
        <v>25</v>
      </c>
      <c r="D795" t="s">
        <v>686</v>
      </c>
      <c r="E795">
        <v>20</v>
      </c>
      <c r="F795">
        <v>8717.9714102564103</v>
      </c>
      <c r="G795" s="458" t="str">
        <f t="shared" si="13"/>
        <v/>
      </c>
      <c r="H795" s="459"/>
    </row>
    <row r="796" spans="1:8" x14ac:dyDescent="0.35">
      <c r="A796" t="s">
        <v>310</v>
      </c>
      <c r="B796" t="s">
        <v>715</v>
      </c>
      <c r="C796" t="s">
        <v>541</v>
      </c>
      <c r="D796" t="s">
        <v>608</v>
      </c>
      <c r="E796">
        <v>20</v>
      </c>
      <c r="F796">
        <v>188146.39945078801</v>
      </c>
      <c r="G796" s="458" t="str">
        <f t="shared" si="13"/>
        <v/>
      </c>
      <c r="H796" s="459"/>
    </row>
    <row r="797" spans="1:8" x14ac:dyDescent="0.35">
      <c r="A797" t="s">
        <v>310</v>
      </c>
      <c r="B797" t="s">
        <v>715</v>
      </c>
      <c r="C797" t="s">
        <v>541</v>
      </c>
      <c r="D797" t="s">
        <v>683</v>
      </c>
      <c r="E797">
        <v>20</v>
      </c>
      <c r="F797">
        <v>21004.4168739915</v>
      </c>
      <c r="G797" s="458" t="str">
        <f t="shared" si="13"/>
        <v/>
      </c>
      <c r="H797" s="459"/>
    </row>
    <row r="798" spans="1:8" x14ac:dyDescent="0.35">
      <c r="A798" t="s">
        <v>310</v>
      </c>
      <c r="B798" t="s">
        <v>715</v>
      </c>
      <c r="C798" t="s">
        <v>541</v>
      </c>
      <c r="D798" t="s">
        <v>684</v>
      </c>
      <c r="E798">
        <v>20</v>
      </c>
      <c r="F798">
        <v>1827.4757966796501</v>
      </c>
      <c r="G798" s="458" t="str">
        <f t="shared" si="13"/>
        <v/>
      </c>
      <c r="H798" s="459"/>
    </row>
    <row r="799" spans="1:8" x14ac:dyDescent="0.35">
      <c r="A799" t="s">
        <v>310</v>
      </c>
      <c r="B799" t="s">
        <v>715</v>
      </c>
      <c r="C799" t="s">
        <v>541</v>
      </c>
      <c r="D799" t="s">
        <v>681</v>
      </c>
      <c r="E799">
        <v>20</v>
      </c>
      <c r="F799">
        <v>55965.702050152999</v>
      </c>
      <c r="G799" s="458" t="str">
        <f t="shared" si="13"/>
        <v/>
      </c>
      <c r="H799" s="459"/>
    </row>
    <row r="800" spans="1:8" x14ac:dyDescent="0.35">
      <c r="A800" t="s">
        <v>310</v>
      </c>
      <c r="B800" t="s">
        <v>715</v>
      </c>
      <c r="C800" t="s">
        <v>541</v>
      </c>
      <c r="D800" t="s">
        <v>680</v>
      </c>
      <c r="E800">
        <v>20</v>
      </c>
      <c r="F800">
        <v>133031.89531063099</v>
      </c>
      <c r="G800" s="458" t="str">
        <f t="shared" si="13"/>
        <v/>
      </c>
      <c r="H800" s="459"/>
    </row>
    <row r="801" spans="1:8" x14ac:dyDescent="0.35">
      <c r="A801" t="s">
        <v>310</v>
      </c>
      <c r="B801" t="s">
        <v>715</v>
      </c>
      <c r="C801" t="s">
        <v>541</v>
      </c>
      <c r="D801" t="s">
        <v>1086</v>
      </c>
      <c r="E801">
        <v>20</v>
      </c>
      <c r="F801">
        <v>1531.21314929807</v>
      </c>
      <c r="G801" s="458" t="str">
        <f t="shared" si="13"/>
        <v/>
      </c>
      <c r="H801" s="459"/>
    </row>
    <row r="802" spans="1:8" x14ac:dyDescent="0.35">
      <c r="A802" t="s">
        <v>310</v>
      </c>
      <c r="B802" t="s">
        <v>713</v>
      </c>
      <c r="C802" t="s">
        <v>1020</v>
      </c>
      <c r="D802" t="s">
        <v>1021</v>
      </c>
      <c r="E802">
        <v>16</v>
      </c>
      <c r="F802">
        <v>65141.328450000001</v>
      </c>
      <c r="G802" s="458">
        <f t="shared" si="13"/>
        <v>20.886021975459148</v>
      </c>
      <c r="H802" s="459"/>
    </row>
    <row r="803" spans="1:8" x14ac:dyDescent="0.35">
      <c r="A803" t="s">
        <v>310</v>
      </c>
      <c r="B803" t="s">
        <v>711</v>
      </c>
      <c r="C803" t="s">
        <v>142</v>
      </c>
      <c r="D803" t="s">
        <v>962</v>
      </c>
      <c r="E803">
        <v>15</v>
      </c>
      <c r="F803">
        <v>2569.7098791692301</v>
      </c>
      <c r="G803" s="458">
        <f t="shared" si="13"/>
        <v>13.938388910660997</v>
      </c>
      <c r="H803" s="459"/>
    </row>
    <row r="804" spans="1:8" x14ac:dyDescent="0.35">
      <c r="A804" t="s">
        <v>310</v>
      </c>
      <c r="B804" t="s">
        <v>712</v>
      </c>
      <c r="C804" t="s">
        <v>25</v>
      </c>
      <c r="D804" t="s">
        <v>996</v>
      </c>
      <c r="E804">
        <v>15</v>
      </c>
      <c r="F804">
        <v>2151418.0362837901</v>
      </c>
      <c r="G804" s="458">
        <f t="shared" si="13"/>
        <v>12.380726293865969</v>
      </c>
      <c r="H804" s="459"/>
    </row>
    <row r="805" spans="1:8" x14ac:dyDescent="0.35">
      <c r="A805" t="s">
        <v>310</v>
      </c>
      <c r="B805" t="s">
        <v>712</v>
      </c>
      <c r="C805" t="s">
        <v>142</v>
      </c>
      <c r="D805" t="s">
        <v>1002</v>
      </c>
      <c r="E805">
        <v>15</v>
      </c>
      <c r="F805">
        <v>95675.874320994699</v>
      </c>
      <c r="G805" s="458" t="str">
        <f t="shared" si="13"/>
        <v/>
      </c>
      <c r="H805" s="459"/>
    </row>
    <row r="806" spans="1:8" x14ac:dyDescent="0.35">
      <c r="A806" t="s">
        <v>310</v>
      </c>
      <c r="B806" t="s">
        <v>713</v>
      </c>
      <c r="C806" t="s">
        <v>142</v>
      </c>
      <c r="D806" t="s">
        <v>1019</v>
      </c>
      <c r="E806">
        <v>15</v>
      </c>
      <c r="F806">
        <v>29895.4734118583</v>
      </c>
      <c r="G806" s="458">
        <f t="shared" si="13"/>
        <v>20.886021975459148</v>
      </c>
      <c r="H806" s="459"/>
    </row>
    <row r="807" spans="1:8" x14ac:dyDescent="0.35">
      <c r="A807" t="s">
        <v>310</v>
      </c>
      <c r="B807" t="s">
        <v>714</v>
      </c>
      <c r="C807" t="s">
        <v>142</v>
      </c>
      <c r="D807" t="s">
        <v>688</v>
      </c>
      <c r="E807">
        <v>15</v>
      </c>
      <c r="F807">
        <v>11927.5253720808</v>
      </c>
      <c r="G807" s="458">
        <f t="shared" si="13"/>
        <v>18.593319957646077</v>
      </c>
      <c r="H807" s="459"/>
    </row>
    <row r="808" spans="1:8" x14ac:dyDescent="0.35">
      <c r="A808" t="s">
        <v>310</v>
      </c>
      <c r="B808" t="s">
        <v>715</v>
      </c>
      <c r="C808" t="s">
        <v>142</v>
      </c>
      <c r="D808" t="s">
        <v>688</v>
      </c>
      <c r="E808">
        <v>15</v>
      </c>
      <c r="F808">
        <v>1857.0215370461499</v>
      </c>
      <c r="G808" s="458">
        <f t="shared" si="13"/>
        <v>15.966984801540502</v>
      </c>
      <c r="H808" s="459"/>
    </row>
    <row r="809" spans="1:8" x14ac:dyDescent="0.35">
      <c r="A809" t="s">
        <v>310</v>
      </c>
      <c r="B809" t="s">
        <v>449</v>
      </c>
      <c r="C809" t="s">
        <v>141</v>
      </c>
      <c r="D809" t="s">
        <v>1165</v>
      </c>
      <c r="E809">
        <v>13.075890251021599</v>
      </c>
      <c r="F809">
        <v>158985.68001530701</v>
      </c>
      <c r="G809" s="458">
        <f t="shared" si="13"/>
        <v>14.311836399740486</v>
      </c>
      <c r="H809" s="459"/>
    </row>
    <row r="810" spans="1:8" x14ac:dyDescent="0.35">
      <c r="A810" t="s">
        <v>310</v>
      </c>
      <c r="B810" t="s">
        <v>712</v>
      </c>
      <c r="C810" t="s">
        <v>142</v>
      </c>
      <c r="D810" t="s">
        <v>1001</v>
      </c>
      <c r="E810">
        <v>13</v>
      </c>
      <c r="F810">
        <v>2950.57633528818</v>
      </c>
      <c r="G810" s="458">
        <f t="shared" si="13"/>
        <v>12.380726293865969</v>
      </c>
      <c r="H810" s="459"/>
    </row>
    <row r="811" spans="1:8" x14ac:dyDescent="0.35">
      <c r="A811" t="s">
        <v>310</v>
      </c>
      <c r="B811" t="s">
        <v>713</v>
      </c>
      <c r="C811" t="s">
        <v>142</v>
      </c>
      <c r="D811" t="s">
        <v>1009</v>
      </c>
      <c r="E811">
        <v>13</v>
      </c>
      <c r="F811">
        <v>311567.64480000001</v>
      </c>
      <c r="G811" s="458">
        <f t="shared" si="13"/>
        <v>20.886021975459148</v>
      </c>
      <c r="H811" s="459"/>
    </row>
    <row r="812" spans="1:8" x14ac:dyDescent="0.35">
      <c r="A812" t="s">
        <v>310</v>
      </c>
      <c r="B812" t="s">
        <v>713</v>
      </c>
      <c r="C812" t="s">
        <v>142</v>
      </c>
      <c r="D812" t="s">
        <v>1012</v>
      </c>
      <c r="E812">
        <v>13</v>
      </c>
      <c r="F812">
        <v>123122.227936385</v>
      </c>
      <c r="G812" s="458" t="str">
        <f t="shared" si="13"/>
        <v/>
      </c>
      <c r="H812" s="459"/>
    </row>
    <row r="813" spans="1:8" x14ac:dyDescent="0.35">
      <c r="A813" t="s">
        <v>310</v>
      </c>
      <c r="B813" t="s">
        <v>715</v>
      </c>
      <c r="C813" t="s">
        <v>142</v>
      </c>
      <c r="D813" t="s">
        <v>689</v>
      </c>
      <c r="E813">
        <v>13</v>
      </c>
      <c r="F813">
        <v>41446.149431272002</v>
      </c>
      <c r="G813" s="458">
        <f t="shared" si="13"/>
        <v>15.966984801540502</v>
      </c>
      <c r="H813" s="459"/>
    </row>
    <row r="814" spans="1:8" x14ac:dyDescent="0.35">
      <c r="A814" t="s">
        <v>310</v>
      </c>
      <c r="B814" t="s">
        <v>449</v>
      </c>
      <c r="C814" t="s">
        <v>142</v>
      </c>
      <c r="D814" t="s">
        <v>1169</v>
      </c>
      <c r="E814">
        <v>13</v>
      </c>
      <c r="F814">
        <v>428602.45430025802</v>
      </c>
      <c r="G814" s="458">
        <f t="shared" si="13"/>
        <v>14.311836399740486</v>
      </c>
      <c r="H814" s="459"/>
    </row>
    <row r="815" spans="1:8" x14ac:dyDescent="0.35">
      <c r="A815" t="s">
        <v>310</v>
      </c>
      <c r="B815" t="s">
        <v>711</v>
      </c>
      <c r="C815" t="s">
        <v>25</v>
      </c>
      <c r="D815" t="s">
        <v>690</v>
      </c>
      <c r="E815">
        <v>11</v>
      </c>
      <c r="F815">
        <v>45034.941033000003</v>
      </c>
      <c r="G815" s="458">
        <f t="shared" si="13"/>
        <v>13.938388910660997</v>
      </c>
      <c r="H815" s="459"/>
    </row>
    <row r="816" spans="1:8" x14ac:dyDescent="0.35">
      <c r="A816" t="s">
        <v>310</v>
      </c>
      <c r="B816" t="s">
        <v>713</v>
      </c>
      <c r="C816" t="s">
        <v>25</v>
      </c>
      <c r="D816" t="s">
        <v>602</v>
      </c>
      <c r="E816">
        <v>11</v>
      </c>
      <c r="F816">
        <v>215708.82084000099</v>
      </c>
      <c r="G816" s="458">
        <f t="shared" si="13"/>
        <v>20.886021975459148</v>
      </c>
      <c r="H816" s="459"/>
    </row>
    <row r="817" spans="1:8" x14ac:dyDescent="0.35">
      <c r="A817" t="s">
        <v>310</v>
      </c>
      <c r="B817" t="s">
        <v>714</v>
      </c>
      <c r="C817" t="s">
        <v>25</v>
      </c>
      <c r="D817" t="s">
        <v>602</v>
      </c>
      <c r="E817">
        <v>11</v>
      </c>
      <c r="F817">
        <v>329913.36</v>
      </c>
      <c r="G817" s="458">
        <f t="shared" si="13"/>
        <v>18.593319957646077</v>
      </c>
      <c r="H817" s="459"/>
    </row>
    <row r="818" spans="1:8" x14ac:dyDescent="0.35">
      <c r="A818" t="s">
        <v>310</v>
      </c>
      <c r="B818" t="s">
        <v>715</v>
      </c>
      <c r="C818" t="s">
        <v>25</v>
      </c>
      <c r="D818" t="s">
        <v>602</v>
      </c>
      <c r="E818">
        <v>11</v>
      </c>
      <c r="F818">
        <v>66019.743287999998</v>
      </c>
      <c r="G818" s="458">
        <f t="shared" si="13"/>
        <v>15.966984801540502</v>
      </c>
      <c r="H818" s="459"/>
    </row>
    <row r="819" spans="1:8" x14ac:dyDescent="0.35">
      <c r="A819" t="s">
        <v>310</v>
      </c>
      <c r="B819" t="s">
        <v>711</v>
      </c>
      <c r="C819" t="s">
        <v>142</v>
      </c>
      <c r="D819" t="s">
        <v>952</v>
      </c>
      <c r="E819">
        <v>10</v>
      </c>
      <c r="F819">
        <v>40864.753329984997</v>
      </c>
      <c r="G819" s="458">
        <f t="shared" si="13"/>
        <v>13.938388910660997</v>
      </c>
      <c r="H819" s="459"/>
    </row>
    <row r="820" spans="1:8" x14ac:dyDescent="0.35">
      <c r="A820" t="s">
        <v>310</v>
      </c>
      <c r="B820" t="s">
        <v>711</v>
      </c>
      <c r="C820" t="s">
        <v>142</v>
      </c>
      <c r="D820" t="s">
        <v>829</v>
      </c>
      <c r="E820">
        <v>10</v>
      </c>
      <c r="F820">
        <v>26671.4387409589</v>
      </c>
      <c r="G820" s="458" t="str">
        <f t="shared" si="13"/>
        <v/>
      </c>
      <c r="H820" s="459"/>
    </row>
    <row r="821" spans="1:8" x14ac:dyDescent="0.35">
      <c r="A821" t="s">
        <v>310</v>
      </c>
      <c r="B821" t="s">
        <v>711</v>
      </c>
      <c r="C821" t="s">
        <v>142</v>
      </c>
      <c r="D821" t="s">
        <v>960</v>
      </c>
      <c r="E821">
        <v>10</v>
      </c>
      <c r="F821">
        <v>12219.5021158132</v>
      </c>
      <c r="G821" s="458" t="str">
        <f t="shared" si="13"/>
        <v/>
      </c>
      <c r="H821" s="459"/>
    </row>
    <row r="822" spans="1:8" x14ac:dyDescent="0.35">
      <c r="A822" t="s">
        <v>310</v>
      </c>
      <c r="B822" t="s">
        <v>712</v>
      </c>
      <c r="C822" t="s">
        <v>142</v>
      </c>
      <c r="D822" t="s">
        <v>988</v>
      </c>
      <c r="E822">
        <v>10</v>
      </c>
      <c r="F822">
        <v>209086.78544104999</v>
      </c>
      <c r="G822" s="458">
        <f t="shared" si="13"/>
        <v>12.380726293865969</v>
      </c>
      <c r="H822" s="459"/>
    </row>
    <row r="823" spans="1:8" x14ac:dyDescent="0.35">
      <c r="A823" t="s">
        <v>310</v>
      </c>
      <c r="B823" t="s">
        <v>712</v>
      </c>
      <c r="C823" t="s">
        <v>142</v>
      </c>
      <c r="D823" t="s">
        <v>990</v>
      </c>
      <c r="E823">
        <v>10</v>
      </c>
      <c r="F823">
        <v>141332.223943841</v>
      </c>
      <c r="G823" s="458" t="str">
        <f t="shared" si="13"/>
        <v/>
      </c>
      <c r="H823" s="459"/>
    </row>
    <row r="824" spans="1:8" x14ac:dyDescent="0.35">
      <c r="A824" t="s">
        <v>310</v>
      </c>
      <c r="B824" t="s">
        <v>713</v>
      </c>
      <c r="C824" t="s">
        <v>541</v>
      </c>
      <c r="D824" t="s">
        <v>1016</v>
      </c>
      <c r="E824">
        <v>10</v>
      </c>
      <c r="F824">
        <v>40121.296914612198</v>
      </c>
      <c r="G824" s="458">
        <f t="shared" si="13"/>
        <v>20.886021975459148</v>
      </c>
      <c r="H824" s="459"/>
    </row>
    <row r="825" spans="1:8" x14ac:dyDescent="0.35">
      <c r="A825" t="s">
        <v>310</v>
      </c>
      <c r="B825" t="s">
        <v>713</v>
      </c>
      <c r="C825" t="s">
        <v>142</v>
      </c>
      <c r="D825" t="s">
        <v>1025</v>
      </c>
      <c r="E825">
        <v>10</v>
      </c>
      <c r="F825">
        <v>14532.1252724976</v>
      </c>
      <c r="G825" s="458" t="str">
        <f t="shared" si="13"/>
        <v/>
      </c>
      <c r="H825" s="459"/>
    </row>
    <row r="826" spans="1:8" x14ac:dyDescent="0.35">
      <c r="A826" t="s">
        <v>310</v>
      </c>
      <c r="B826" t="s">
        <v>713</v>
      </c>
      <c r="C826" t="s">
        <v>142</v>
      </c>
      <c r="D826" t="s">
        <v>595</v>
      </c>
      <c r="E826">
        <v>10</v>
      </c>
      <c r="F826">
        <v>4240.2184618722604</v>
      </c>
      <c r="G826" s="458" t="str">
        <f t="shared" si="13"/>
        <v/>
      </c>
      <c r="H826" s="459"/>
    </row>
    <row r="827" spans="1:8" x14ac:dyDescent="0.35">
      <c r="A827" t="s">
        <v>310</v>
      </c>
      <c r="B827" t="s">
        <v>714</v>
      </c>
      <c r="C827" t="s">
        <v>142</v>
      </c>
      <c r="D827" t="s">
        <v>691</v>
      </c>
      <c r="E827">
        <v>10</v>
      </c>
      <c r="F827">
        <v>3634.0283229054999</v>
      </c>
      <c r="G827" s="458">
        <f t="shared" si="13"/>
        <v>18.593319957646077</v>
      </c>
      <c r="H827" s="459"/>
    </row>
    <row r="828" spans="1:8" x14ac:dyDescent="0.35">
      <c r="A828" t="s">
        <v>310</v>
      </c>
      <c r="B828" t="s">
        <v>714</v>
      </c>
      <c r="C828" t="s">
        <v>142</v>
      </c>
      <c r="D828" t="s">
        <v>692</v>
      </c>
      <c r="E828">
        <v>10</v>
      </c>
      <c r="F828">
        <v>4093.6683642621101</v>
      </c>
      <c r="G828" s="458" t="str">
        <f t="shared" si="13"/>
        <v/>
      </c>
      <c r="H828" s="459"/>
    </row>
    <row r="829" spans="1:8" x14ac:dyDescent="0.35">
      <c r="A829" t="s">
        <v>310</v>
      </c>
      <c r="B829" t="s">
        <v>714</v>
      </c>
      <c r="C829" t="s">
        <v>142</v>
      </c>
      <c r="D829" t="s">
        <v>595</v>
      </c>
      <c r="E829">
        <v>10</v>
      </c>
      <c r="F829">
        <v>60397.969245925196</v>
      </c>
      <c r="G829" s="458" t="str">
        <f t="shared" si="13"/>
        <v/>
      </c>
      <c r="H829" s="459"/>
    </row>
    <row r="830" spans="1:8" x14ac:dyDescent="0.35">
      <c r="A830" t="s">
        <v>310</v>
      </c>
      <c r="B830" t="s">
        <v>715</v>
      </c>
      <c r="C830" t="s">
        <v>142</v>
      </c>
      <c r="D830" t="s">
        <v>691</v>
      </c>
      <c r="E830">
        <v>10</v>
      </c>
      <c r="F830">
        <v>1108.0914748211501</v>
      </c>
      <c r="G830" s="458">
        <f t="shared" si="13"/>
        <v>15.966984801540502</v>
      </c>
      <c r="H830" s="459"/>
    </row>
    <row r="831" spans="1:8" x14ac:dyDescent="0.35">
      <c r="A831" t="s">
        <v>310</v>
      </c>
      <c r="B831" t="s">
        <v>715</v>
      </c>
      <c r="C831" t="s">
        <v>142</v>
      </c>
      <c r="D831" t="s">
        <v>692</v>
      </c>
      <c r="E831">
        <v>10</v>
      </c>
      <c r="F831">
        <v>2260.6245984745501</v>
      </c>
      <c r="G831" s="458" t="str">
        <f t="shared" si="13"/>
        <v/>
      </c>
      <c r="H831" s="459"/>
    </row>
    <row r="832" spans="1:8" x14ac:dyDescent="0.35">
      <c r="A832" t="s">
        <v>310</v>
      </c>
      <c r="B832" t="s">
        <v>715</v>
      </c>
      <c r="C832" t="s">
        <v>142</v>
      </c>
      <c r="D832" t="s">
        <v>595</v>
      </c>
      <c r="E832">
        <v>10</v>
      </c>
      <c r="F832">
        <v>2655.85418412736</v>
      </c>
      <c r="G832" s="458" t="str">
        <f t="shared" si="13"/>
        <v/>
      </c>
      <c r="H832" s="459"/>
    </row>
    <row r="833" spans="1:8" x14ac:dyDescent="0.35">
      <c r="A833" t="s">
        <v>310</v>
      </c>
      <c r="B833" t="s">
        <v>717</v>
      </c>
      <c r="C833" t="s">
        <v>142</v>
      </c>
      <c r="D833" t="s">
        <v>1151</v>
      </c>
      <c r="E833">
        <v>10</v>
      </c>
      <c r="F833">
        <v>8198247.8826450501</v>
      </c>
      <c r="G833" s="458">
        <f t="shared" si="13"/>
        <v>9.6234711512764832</v>
      </c>
      <c r="H833" s="459"/>
    </row>
    <row r="834" spans="1:8" x14ac:dyDescent="0.35">
      <c r="A834" t="s">
        <v>310</v>
      </c>
      <c r="B834" t="s">
        <v>717</v>
      </c>
      <c r="C834" t="s">
        <v>142</v>
      </c>
      <c r="D834" t="s">
        <v>1152</v>
      </c>
      <c r="E834">
        <v>10</v>
      </c>
      <c r="F834">
        <v>6099154.8205763297</v>
      </c>
      <c r="G834" s="458" t="str">
        <f t="shared" si="13"/>
        <v/>
      </c>
      <c r="H834" s="459"/>
    </row>
    <row r="835" spans="1:8" x14ac:dyDescent="0.35">
      <c r="A835" t="s">
        <v>310</v>
      </c>
      <c r="B835" t="s">
        <v>717</v>
      </c>
      <c r="C835" t="s">
        <v>142</v>
      </c>
      <c r="D835" t="s">
        <v>1154</v>
      </c>
      <c r="E835">
        <v>10</v>
      </c>
      <c r="F835">
        <v>679489.86231836805</v>
      </c>
      <c r="G835" s="458" t="str">
        <f t="shared" si="13"/>
        <v/>
      </c>
      <c r="H835" s="459"/>
    </row>
    <row r="836" spans="1:8" x14ac:dyDescent="0.35">
      <c r="A836" t="s">
        <v>310</v>
      </c>
      <c r="B836" t="s">
        <v>449</v>
      </c>
      <c r="C836" t="s">
        <v>142</v>
      </c>
      <c r="D836" t="s">
        <v>1170</v>
      </c>
      <c r="E836">
        <v>9.9</v>
      </c>
      <c r="F836">
        <v>84868.177344092794</v>
      </c>
      <c r="G836" s="458">
        <f t="shared" si="13"/>
        <v>14.311836399740486</v>
      </c>
      <c r="H836" s="459"/>
    </row>
    <row r="837" spans="1:8" x14ac:dyDescent="0.35">
      <c r="A837" t="s">
        <v>310</v>
      </c>
      <c r="B837" t="s">
        <v>712</v>
      </c>
      <c r="C837" t="s">
        <v>25</v>
      </c>
      <c r="D837" t="s">
        <v>986</v>
      </c>
      <c r="E837">
        <v>9.5367635261327095</v>
      </c>
      <c r="F837">
        <v>122351.6097765</v>
      </c>
      <c r="G837" s="458">
        <f t="shared" si="13"/>
        <v>12.380726293865969</v>
      </c>
      <c r="H837" s="459"/>
    </row>
    <row r="838" spans="1:8" x14ac:dyDescent="0.35">
      <c r="A838" t="s">
        <v>310</v>
      </c>
      <c r="B838" t="s">
        <v>711</v>
      </c>
      <c r="C838" t="s">
        <v>25</v>
      </c>
      <c r="D838" t="s">
        <v>813</v>
      </c>
      <c r="E838">
        <v>8</v>
      </c>
      <c r="F838">
        <v>119750.890977</v>
      </c>
      <c r="G838" s="458">
        <f t="shared" si="13"/>
        <v>13.938388910660997</v>
      </c>
      <c r="H838" s="459"/>
    </row>
    <row r="839" spans="1:8" x14ac:dyDescent="0.35">
      <c r="A839" t="s">
        <v>310</v>
      </c>
      <c r="B839" t="s">
        <v>714</v>
      </c>
      <c r="C839" t="s">
        <v>25</v>
      </c>
      <c r="D839" t="s">
        <v>813</v>
      </c>
      <c r="E839">
        <v>8</v>
      </c>
      <c r="F839">
        <v>55784.110950000002</v>
      </c>
      <c r="G839" s="458">
        <f t="shared" si="13"/>
        <v>18.593319957646077</v>
      </c>
      <c r="H839" s="459"/>
    </row>
    <row r="840" spans="1:8" x14ac:dyDescent="0.35">
      <c r="A840" t="s">
        <v>310</v>
      </c>
      <c r="B840" t="s">
        <v>715</v>
      </c>
      <c r="C840" t="s">
        <v>25</v>
      </c>
      <c r="D840" t="s">
        <v>813</v>
      </c>
      <c r="E840">
        <v>8</v>
      </c>
      <c r="F840">
        <v>6468.6096045801596</v>
      </c>
      <c r="G840" s="458">
        <f t="shared" si="13"/>
        <v>15.966984801540502</v>
      </c>
      <c r="H840" s="459"/>
    </row>
    <row r="841" spans="1:8" x14ac:dyDescent="0.35">
      <c r="A841" t="s">
        <v>310</v>
      </c>
      <c r="B841" t="s">
        <v>712</v>
      </c>
      <c r="C841" t="s">
        <v>25</v>
      </c>
      <c r="D841" t="s">
        <v>999</v>
      </c>
      <c r="E841">
        <v>6</v>
      </c>
      <c r="F841">
        <v>5472761.8293619296</v>
      </c>
      <c r="G841" s="458">
        <f t="shared" si="13"/>
        <v>12.380726293865969</v>
      </c>
      <c r="H841" s="459"/>
    </row>
    <row r="842" spans="1:8" x14ac:dyDescent="0.35">
      <c r="A842" t="s">
        <v>310</v>
      </c>
      <c r="B842" t="s">
        <v>712</v>
      </c>
      <c r="C842" t="s">
        <v>25</v>
      </c>
      <c r="D842" t="s">
        <v>1000</v>
      </c>
      <c r="E842">
        <v>5</v>
      </c>
      <c r="F842">
        <v>68076.300826070903</v>
      </c>
      <c r="G842" s="458" t="str">
        <f t="shared" si="13"/>
        <v/>
      </c>
      <c r="H842" s="459"/>
    </row>
    <row r="843" spans="1:8" x14ac:dyDescent="0.35">
      <c r="A843" t="s">
        <v>310</v>
      </c>
      <c r="B843" t="s">
        <v>712</v>
      </c>
      <c r="C843" t="s">
        <v>25</v>
      </c>
      <c r="D843" t="s">
        <v>1005</v>
      </c>
      <c r="E843">
        <v>3</v>
      </c>
      <c r="F843">
        <v>29794.512411432701</v>
      </c>
      <c r="G843" s="458" t="str">
        <f t="shared" ref="G843:G860" si="14">IF(AND(A843=A842, B843=B842),"",SUMPRODUCT(--(A:A= A843),--(B:B=B843),E:E,F:F)/SUMIFS(F:F,A:A, A843,B:B, B843))</f>
        <v/>
      </c>
      <c r="H843" s="459"/>
    </row>
    <row r="844" spans="1:8" x14ac:dyDescent="0.35">
      <c r="A844" t="s">
        <v>310</v>
      </c>
      <c r="B844" t="s">
        <v>711</v>
      </c>
      <c r="C844" t="s">
        <v>142</v>
      </c>
      <c r="D844" t="s">
        <v>596</v>
      </c>
      <c r="E844">
        <v>2</v>
      </c>
      <c r="F844">
        <v>1434.78334027592</v>
      </c>
      <c r="G844" s="458">
        <f t="shared" si="14"/>
        <v>13.938388910660997</v>
      </c>
      <c r="H844" s="459"/>
    </row>
    <row r="845" spans="1:8" x14ac:dyDescent="0.35">
      <c r="A845" t="s">
        <v>310</v>
      </c>
      <c r="B845" t="s">
        <v>714</v>
      </c>
      <c r="C845" t="s">
        <v>25</v>
      </c>
      <c r="D845" t="s">
        <v>1085</v>
      </c>
      <c r="E845">
        <v>2</v>
      </c>
      <c r="F845">
        <v>3652.6122</v>
      </c>
      <c r="G845" s="458">
        <f t="shared" si="14"/>
        <v>18.593319957646077</v>
      </c>
      <c r="H845" s="459"/>
    </row>
    <row r="846" spans="1:8" x14ac:dyDescent="0.35">
      <c r="A846" t="s">
        <v>114</v>
      </c>
      <c r="B846" t="s">
        <v>740</v>
      </c>
      <c r="C846" t="s">
        <v>25</v>
      </c>
      <c r="D846" t="s">
        <v>1077</v>
      </c>
      <c r="E846">
        <v>25</v>
      </c>
      <c r="F846">
        <v>45918.8939254957</v>
      </c>
      <c r="G846" s="458">
        <f t="shared" si="14"/>
        <v>15.388255829424406</v>
      </c>
      <c r="H846" s="459"/>
    </row>
    <row r="847" spans="1:8" x14ac:dyDescent="0.35">
      <c r="A847" t="s">
        <v>457</v>
      </c>
      <c r="B847" t="s">
        <v>733</v>
      </c>
      <c r="C847" t="s">
        <v>541</v>
      </c>
      <c r="D847" t="s">
        <v>608</v>
      </c>
      <c r="E847">
        <v>20</v>
      </c>
      <c r="F847">
        <v>70984.521312609504</v>
      </c>
      <c r="G847" s="458">
        <f t="shared" si="14"/>
        <v>18.636938601750575</v>
      </c>
      <c r="H847" s="459"/>
    </row>
    <row r="848" spans="1:8" x14ac:dyDescent="0.35">
      <c r="A848" t="s">
        <v>457</v>
      </c>
      <c r="B848" t="s">
        <v>733</v>
      </c>
      <c r="C848" t="s">
        <v>541</v>
      </c>
      <c r="D848" t="s">
        <v>816</v>
      </c>
      <c r="E848">
        <v>20</v>
      </c>
      <c r="F848">
        <v>61142.534009297102</v>
      </c>
      <c r="G848" s="458" t="str">
        <f t="shared" si="14"/>
        <v/>
      </c>
      <c r="H848" s="459"/>
    </row>
    <row r="849" spans="1:8" x14ac:dyDescent="0.35">
      <c r="A849" t="s">
        <v>457</v>
      </c>
      <c r="B849" t="s">
        <v>733</v>
      </c>
      <c r="C849" t="s">
        <v>541</v>
      </c>
      <c r="D849" t="s">
        <v>817</v>
      </c>
      <c r="E849">
        <v>20</v>
      </c>
      <c r="F849">
        <v>6162.9927270666803</v>
      </c>
      <c r="G849" s="458" t="str">
        <f t="shared" si="14"/>
        <v/>
      </c>
      <c r="H849" s="459"/>
    </row>
    <row r="850" spans="1:8" x14ac:dyDescent="0.35">
      <c r="A850" t="s">
        <v>457</v>
      </c>
      <c r="B850" t="s">
        <v>733</v>
      </c>
      <c r="C850" t="s">
        <v>541</v>
      </c>
      <c r="D850" t="s">
        <v>818</v>
      </c>
      <c r="E850">
        <v>20</v>
      </c>
      <c r="F850">
        <v>775.26081350171398</v>
      </c>
      <c r="G850" s="458" t="str">
        <f t="shared" si="14"/>
        <v/>
      </c>
      <c r="H850" s="459"/>
    </row>
    <row r="851" spans="1:8" x14ac:dyDescent="0.35">
      <c r="A851" t="s">
        <v>457</v>
      </c>
      <c r="B851" t="s">
        <v>733</v>
      </c>
      <c r="C851" t="s">
        <v>541</v>
      </c>
      <c r="D851" t="s">
        <v>819</v>
      </c>
      <c r="E851">
        <v>20</v>
      </c>
      <c r="F851">
        <v>24388.811869007499</v>
      </c>
      <c r="G851" s="458" t="str">
        <f t="shared" si="14"/>
        <v/>
      </c>
      <c r="H851" s="459"/>
    </row>
    <row r="852" spans="1:8" x14ac:dyDescent="0.35">
      <c r="A852" t="s">
        <v>457</v>
      </c>
      <c r="B852" t="s">
        <v>733</v>
      </c>
      <c r="C852" t="s">
        <v>541</v>
      </c>
      <c r="D852" t="s">
        <v>820</v>
      </c>
      <c r="E852">
        <v>20</v>
      </c>
      <c r="F852">
        <v>11349.8873009135</v>
      </c>
      <c r="G852" s="458" t="str">
        <f t="shared" si="14"/>
        <v/>
      </c>
      <c r="H852" s="459"/>
    </row>
    <row r="853" spans="1:8" x14ac:dyDescent="0.35">
      <c r="A853" t="s">
        <v>457</v>
      </c>
      <c r="B853" t="s">
        <v>733</v>
      </c>
      <c r="C853" t="s">
        <v>541</v>
      </c>
      <c r="D853" t="s">
        <v>821</v>
      </c>
      <c r="E853">
        <v>20</v>
      </c>
      <c r="F853">
        <v>92006.767946715801</v>
      </c>
      <c r="G853" s="458" t="str">
        <f t="shared" si="14"/>
        <v/>
      </c>
      <c r="H853" s="459"/>
    </row>
    <row r="854" spans="1:8" x14ac:dyDescent="0.35">
      <c r="A854" t="s">
        <v>457</v>
      </c>
      <c r="B854" t="s">
        <v>719</v>
      </c>
      <c r="C854" t="s">
        <v>541</v>
      </c>
      <c r="D854" t="s">
        <v>608</v>
      </c>
      <c r="E854">
        <v>20</v>
      </c>
      <c r="F854">
        <v>124925.88919271</v>
      </c>
      <c r="G854" s="458">
        <f t="shared" si="14"/>
        <v>16.768278583928833</v>
      </c>
      <c r="H854" s="459"/>
    </row>
    <row r="855" spans="1:8" x14ac:dyDescent="0.35">
      <c r="A855" t="s">
        <v>309</v>
      </c>
      <c r="B855" t="s">
        <v>704</v>
      </c>
      <c r="C855" t="s">
        <v>609</v>
      </c>
      <c r="D855" t="s">
        <v>1218</v>
      </c>
      <c r="E855">
        <v>17.399999999999999</v>
      </c>
      <c r="F855">
        <v>2233053.5732999998</v>
      </c>
      <c r="G855" s="458">
        <f t="shared" si="14"/>
        <v>17.399999999999999</v>
      </c>
      <c r="H855" s="459"/>
    </row>
    <row r="856" spans="1:8" x14ac:dyDescent="0.35">
      <c r="A856" t="s">
        <v>457</v>
      </c>
      <c r="B856" t="s">
        <v>733</v>
      </c>
      <c r="C856" t="s">
        <v>823</v>
      </c>
      <c r="D856" t="s">
        <v>824</v>
      </c>
      <c r="E856">
        <v>15</v>
      </c>
      <c r="F856">
        <v>1636.3232717778301</v>
      </c>
      <c r="G856" s="458">
        <f t="shared" si="14"/>
        <v>18.636938601750575</v>
      </c>
      <c r="H856" s="459"/>
    </row>
    <row r="857" spans="1:8" x14ac:dyDescent="0.35">
      <c r="A857" t="s">
        <v>309</v>
      </c>
      <c r="B857" t="s">
        <v>701</v>
      </c>
      <c r="C857" t="s">
        <v>367</v>
      </c>
      <c r="D857" t="s">
        <v>836</v>
      </c>
      <c r="E857">
        <v>15</v>
      </c>
      <c r="F857">
        <v>20351110.130598798</v>
      </c>
      <c r="G857" s="458">
        <f t="shared" si="14"/>
        <v>12.613481541461191</v>
      </c>
      <c r="H857" s="459"/>
    </row>
    <row r="858" spans="1:8" x14ac:dyDescent="0.35">
      <c r="A858" t="s">
        <v>309</v>
      </c>
      <c r="B858" t="s">
        <v>701</v>
      </c>
      <c r="C858" t="s">
        <v>25</v>
      </c>
      <c r="D858" t="s">
        <v>861</v>
      </c>
      <c r="E858">
        <v>15</v>
      </c>
      <c r="F858">
        <v>2504.4515700000002</v>
      </c>
      <c r="G858" s="458" t="str">
        <f t="shared" si="14"/>
        <v/>
      </c>
      <c r="H858" s="459"/>
    </row>
    <row r="859" spans="1:8" x14ac:dyDescent="0.35">
      <c r="A859" t="s">
        <v>309</v>
      </c>
      <c r="B859" t="s">
        <v>701</v>
      </c>
      <c r="C859" t="s">
        <v>25</v>
      </c>
      <c r="D859" t="s">
        <v>862</v>
      </c>
      <c r="E859">
        <v>15</v>
      </c>
      <c r="F859">
        <v>192639.38879999999</v>
      </c>
      <c r="G859" s="458" t="str">
        <f t="shared" si="14"/>
        <v/>
      </c>
      <c r="H859" s="459"/>
    </row>
    <row r="860" spans="1:8" x14ac:dyDescent="0.35">
      <c r="A860" t="s">
        <v>114</v>
      </c>
      <c r="B860" t="s">
        <v>740</v>
      </c>
      <c r="C860" t="s">
        <v>25</v>
      </c>
      <c r="D860" t="s">
        <v>1073</v>
      </c>
      <c r="E860">
        <v>15</v>
      </c>
      <c r="F860">
        <v>1051181.06618748</v>
      </c>
      <c r="G860" s="458">
        <f t="shared" si="14"/>
        <v>15.388255829424406</v>
      </c>
      <c r="H860" s="459"/>
    </row>
    <row r="861" spans="1:8" x14ac:dyDescent="0.35">
      <c r="A861" t="s">
        <v>114</v>
      </c>
      <c r="B861" t="s">
        <v>740</v>
      </c>
      <c r="C861" t="s">
        <v>25</v>
      </c>
      <c r="D861" t="s">
        <v>1075</v>
      </c>
      <c r="E861">
        <v>15</v>
      </c>
      <c r="F861">
        <v>4190645.6946881101</v>
      </c>
    </row>
    <row r="862" spans="1:8" x14ac:dyDescent="0.35">
      <c r="A862" t="s">
        <v>114</v>
      </c>
      <c r="B862" t="s">
        <v>439</v>
      </c>
      <c r="C862" t="s">
        <v>750</v>
      </c>
      <c r="D862" t="s">
        <v>606</v>
      </c>
      <c r="E862">
        <v>14</v>
      </c>
      <c r="F862">
        <v>2982755.5980000002</v>
      </c>
    </row>
    <row r="863" spans="1:8" x14ac:dyDescent="0.35">
      <c r="A863" t="s">
        <v>114</v>
      </c>
      <c r="B863" t="s">
        <v>439</v>
      </c>
      <c r="C863" t="s">
        <v>25</v>
      </c>
      <c r="D863" t="s">
        <v>602</v>
      </c>
      <c r="E863">
        <v>11</v>
      </c>
      <c r="F863">
        <v>35464141.5934586</v>
      </c>
      <c r="G863" s="458"/>
      <c r="H863" s="459"/>
    </row>
    <row r="864" spans="1:8" x14ac:dyDescent="0.35">
      <c r="G864" s="457" t="e">
        <f>IF(AND(C864=C863, B864=B863),"",SUMPRODUCT(--(C:C= C864),--(B:B=B864),#REF!,#REF!)/SUMIFS(#REF!,C:C, C864,B:B, B864))</f>
        <v>#REF!</v>
      </c>
    </row>
    <row r="866" spans="7:7" x14ac:dyDescent="0.35">
      <c r="G866" s="457" t="str">
        <f>IF(AND(C866=C865, B866=B865),"",SUMPRODUCT(--(C:C= C866),--(B:B=B866),#REF!,#REF!)/SUMIFS(#REF!,C:C, C866,B:B, B866))</f>
        <v/>
      </c>
    </row>
    <row r="867" spans="7:7" x14ac:dyDescent="0.35">
      <c r="G867" s="457" t="str">
        <f>IF(AND(C867=C866, B867=B866),"",SUMPRODUCT(--(C:C= C867),--(B:B=B867),#REF!,#REF!)/SUMIFS(#REF!,C:C, C867,B:B, B867))</f>
        <v/>
      </c>
    </row>
    <row r="868" spans="7:7" x14ac:dyDescent="0.35">
      <c r="G868" s="457" t="str">
        <f>IF(AND(C868=C867, B868=B867),"",SUMPRODUCT(--(C:C= C868),--(B:B=B868),#REF!,#REF!)/SUMIFS(#REF!,C:C, C868,B:B, B868))</f>
        <v/>
      </c>
    </row>
    <row r="869" spans="7:7" x14ac:dyDescent="0.35">
      <c r="G869" s="457" t="str">
        <f>IF(AND(C869=C868, B869=B868),"",SUMPRODUCT(--(C:C= C869),--(B:B=B869),#REF!,#REF!)/SUMIFS(#REF!,C:C, C869,B:B, B869))</f>
        <v/>
      </c>
    </row>
    <row r="870" spans="7:7" x14ac:dyDescent="0.35">
      <c r="G870" s="457" t="str">
        <f>IF(AND(C870=C869, B870=B869),"",SUMPRODUCT(--(C:C= C870),--(B:B=B870),#REF!,#REF!)/SUMIFS(#REF!,C:C, C870,B:B, B870))</f>
        <v/>
      </c>
    </row>
    <row r="871" spans="7:7" x14ac:dyDescent="0.35">
      <c r="G871" s="457" t="str">
        <f>IF(AND(C871=C870, B871=B870),"",SUMPRODUCT(--(C:C= C871),--(B:B=B871),#REF!,#REF!)/SUMIFS(#REF!,C:C, C871,B:B, B871))</f>
        <v/>
      </c>
    </row>
    <row r="872" spans="7:7" x14ac:dyDescent="0.35">
      <c r="G872" s="457" t="str">
        <f>IF(AND(C872=C871, B872=B871),"",SUMPRODUCT(--(C:C= C872),--(B:B=B872),#REF!,#REF!)/SUMIFS(#REF!,C:C, C872,B:B, B872))</f>
        <v/>
      </c>
    </row>
  </sheetData>
  <autoFilter ref="A1:G860" xr:uid="{EB014625-5CBC-4637-92AF-0236FEC3E3B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N20"/>
  <sheetViews>
    <sheetView showGridLines="0" zoomScale="145" zoomScaleNormal="145" workbookViewId="0">
      <selection activeCell="C8" sqref="C8"/>
    </sheetView>
  </sheetViews>
  <sheetFormatPr defaultRowHeight="14.5" x14ac:dyDescent="0.35"/>
  <cols>
    <col min="1" max="1" width="23.54296875" customWidth="1"/>
    <col min="2" max="4" width="19.81640625" customWidth="1"/>
  </cols>
  <sheetData>
    <row r="1" spans="1:14" ht="24" customHeight="1" x14ac:dyDescent="0.35">
      <c r="A1" s="257" t="s">
        <v>319</v>
      </c>
    </row>
    <row r="2" spans="1:14" ht="26.5" thickBot="1" x14ac:dyDescent="0.5">
      <c r="A2" s="323" t="s">
        <v>131</v>
      </c>
      <c r="B2" s="324" t="s">
        <v>132</v>
      </c>
      <c r="C2" s="324" t="s">
        <v>388</v>
      </c>
      <c r="D2" s="324" t="s">
        <v>339</v>
      </c>
      <c r="H2" s="621" t="s">
        <v>11</v>
      </c>
      <c r="I2" s="621"/>
      <c r="J2" s="621"/>
      <c r="K2" s="621"/>
      <c r="L2" s="621"/>
      <c r="M2" s="621"/>
      <c r="N2" s="621"/>
    </row>
    <row r="3" spans="1:14" ht="17.25" customHeight="1" thickTop="1" thickBot="1" x14ac:dyDescent="0.4">
      <c r="A3" s="360" t="s">
        <v>133</v>
      </c>
      <c r="B3" s="360"/>
      <c r="C3" s="360"/>
      <c r="D3" s="360"/>
      <c r="H3" s="617" t="s">
        <v>269</v>
      </c>
      <c r="I3" s="617"/>
      <c r="J3" s="617"/>
      <c r="K3" s="617"/>
      <c r="L3" s="617"/>
      <c r="M3" s="617"/>
      <c r="N3" s="617"/>
    </row>
    <row r="4" spans="1:14" ht="18.75" customHeight="1" thickBot="1" x14ac:dyDescent="0.4">
      <c r="A4" s="347" t="s">
        <v>134</v>
      </c>
      <c r="B4" s="348">
        <v>999999</v>
      </c>
      <c r="C4" s="332" t="s">
        <v>348</v>
      </c>
      <c r="D4" s="348">
        <v>9999</v>
      </c>
      <c r="H4" s="617" t="s">
        <v>301</v>
      </c>
      <c r="I4" s="617"/>
      <c r="J4" s="617"/>
      <c r="K4" s="617"/>
      <c r="L4" s="617"/>
      <c r="M4" s="617"/>
      <c r="N4" s="617"/>
    </row>
    <row r="5" spans="1:14" ht="15" customHeight="1" thickBot="1" x14ac:dyDescent="0.4">
      <c r="A5" s="351" t="s">
        <v>135</v>
      </c>
      <c r="B5" s="361">
        <v>0.99</v>
      </c>
      <c r="C5" s="361" t="s">
        <v>96</v>
      </c>
      <c r="D5" s="361">
        <v>0.99</v>
      </c>
      <c r="H5" s="617" t="s">
        <v>273</v>
      </c>
      <c r="I5" s="617"/>
      <c r="J5" s="617"/>
      <c r="K5" s="617"/>
      <c r="L5" s="617"/>
      <c r="M5" s="617"/>
      <c r="N5" s="617"/>
    </row>
    <row r="6" spans="1:14" ht="15" customHeight="1" thickBot="1" x14ac:dyDescent="0.4">
      <c r="A6" s="347" t="s">
        <v>136</v>
      </c>
      <c r="B6" s="348">
        <v>999999</v>
      </c>
      <c r="C6" s="348">
        <v>9999</v>
      </c>
      <c r="D6" s="348">
        <v>9999</v>
      </c>
    </row>
    <row r="7" spans="1:14" ht="15" thickBot="1" x14ac:dyDescent="0.4">
      <c r="A7" s="351" t="s">
        <v>302</v>
      </c>
      <c r="B7" s="362">
        <v>0.99</v>
      </c>
      <c r="C7" s="362">
        <v>0.99</v>
      </c>
      <c r="D7" s="362">
        <v>0.99</v>
      </c>
      <c r="H7" s="60" t="s">
        <v>186</v>
      </c>
    </row>
    <row r="8" spans="1:14" ht="15" thickBot="1" x14ac:dyDescent="0.4">
      <c r="A8" s="347" t="s">
        <v>137</v>
      </c>
      <c r="B8" s="348">
        <v>999999</v>
      </c>
      <c r="C8" s="348">
        <v>9999</v>
      </c>
      <c r="D8" s="348">
        <v>9999</v>
      </c>
    </row>
    <row r="9" spans="1:14" ht="15" thickBot="1" x14ac:dyDescent="0.4">
      <c r="A9" s="363" t="s">
        <v>361</v>
      </c>
      <c r="B9" s="363"/>
      <c r="C9" s="363"/>
      <c r="D9" s="363"/>
    </row>
    <row r="10" spans="1:14" ht="15.75" customHeight="1" thickBot="1" x14ac:dyDescent="0.4">
      <c r="A10" s="347" t="s">
        <v>134</v>
      </c>
      <c r="B10" s="348">
        <v>999999</v>
      </c>
      <c r="C10" s="332" t="s">
        <v>96</v>
      </c>
      <c r="D10" s="332" t="s">
        <v>96</v>
      </c>
    </row>
    <row r="11" spans="1:14" ht="15.75" customHeight="1" thickBot="1" x14ac:dyDescent="0.4">
      <c r="A11" s="351" t="s">
        <v>135</v>
      </c>
      <c r="B11" s="361">
        <v>0.99</v>
      </c>
      <c r="C11" s="364" t="s">
        <v>96</v>
      </c>
      <c r="D11" s="364" t="s">
        <v>96</v>
      </c>
    </row>
    <row r="12" spans="1:14" ht="15" customHeight="1" thickBot="1" x14ac:dyDescent="0.4">
      <c r="A12" s="347" t="s">
        <v>136</v>
      </c>
      <c r="B12" s="348">
        <v>999999</v>
      </c>
      <c r="C12" s="332" t="s">
        <v>96</v>
      </c>
      <c r="D12" s="332" t="s">
        <v>96</v>
      </c>
    </row>
    <row r="13" spans="1:14" ht="15" thickBot="1" x14ac:dyDescent="0.4">
      <c r="A13" s="351" t="s">
        <v>302</v>
      </c>
      <c r="B13" s="362">
        <v>0.99</v>
      </c>
      <c r="C13" s="332" t="s">
        <v>96</v>
      </c>
      <c r="D13" s="332" t="s">
        <v>96</v>
      </c>
    </row>
    <row r="14" spans="1:14" ht="15" thickBot="1" x14ac:dyDescent="0.4">
      <c r="A14" s="347" t="s">
        <v>137</v>
      </c>
      <c r="B14" s="348">
        <v>999999</v>
      </c>
      <c r="C14" s="332" t="s">
        <v>96</v>
      </c>
      <c r="D14" s="332" t="s">
        <v>96</v>
      </c>
    </row>
    <row r="15" spans="1:14" ht="15" thickBot="1" x14ac:dyDescent="0.4">
      <c r="A15" s="363" t="s">
        <v>138</v>
      </c>
      <c r="B15" s="363"/>
      <c r="C15" s="332"/>
      <c r="D15" s="332"/>
    </row>
    <row r="16" spans="1:14" ht="15" customHeight="1" thickBot="1" x14ac:dyDescent="0.4">
      <c r="A16" s="347" t="s">
        <v>134</v>
      </c>
      <c r="B16" s="348">
        <v>999999</v>
      </c>
      <c r="C16" s="332" t="s">
        <v>348</v>
      </c>
      <c r="D16" s="348">
        <v>9999</v>
      </c>
    </row>
    <row r="17" spans="1:4" ht="16.5" customHeight="1" thickBot="1" x14ac:dyDescent="0.4">
      <c r="A17" s="351" t="s">
        <v>135</v>
      </c>
      <c r="B17" s="361">
        <v>0.99</v>
      </c>
      <c r="C17" s="361" t="s">
        <v>96</v>
      </c>
      <c r="D17" s="361">
        <v>0.99</v>
      </c>
    </row>
    <row r="18" spans="1:4" ht="17.25" customHeight="1" thickBot="1" x14ac:dyDescent="0.4">
      <c r="A18" s="347" t="s">
        <v>136</v>
      </c>
      <c r="B18" s="348">
        <v>999999</v>
      </c>
      <c r="C18" s="348">
        <v>9999</v>
      </c>
      <c r="D18" s="332">
        <v>9999</v>
      </c>
    </row>
    <row r="19" spans="1:4" ht="15" thickBot="1" x14ac:dyDescent="0.4">
      <c r="A19" s="351" t="s">
        <v>302</v>
      </c>
      <c r="B19" s="362">
        <v>0.99</v>
      </c>
      <c r="C19" s="362">
        <v>0.99</v>
      </c>
      <c r="D19" s="362">
        <v>0.99</v>
      </c>
    </row>
    <row r="20" spans="1:4" ht="15" thickBot="1" x14ac:dyDescent="0.4">
      <c r="A20" s="365" t="s">
        <v>137</v>
      </c>
      <c r="B20" s="366">
        <v>999999</v>
      </c>
      <c r="C20" s="366">
        <v>9999</v>
      </c>
      <c r="D20" s="367">
        <v>9999</v>
      </c>
    </row>
  </sheetData>
  <mergeCells count="4">
    <mergeCell ref="H5:N5"/>
    <mergeCell ref="H3:N3"/>
    <mergeCell ref="H4:N4"/>
    <mergeCell ref="H2:N2"/>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90BB8-3421-4104-9A79-9CE4FD478EE4}">
  <dimension ref="B1:F47"/>
  <sheetViews>
    <sheetView showGridLines="0" topLeftCell="A4" workbookViewId="0">
      <selection activeCell="C37" sqref="C37"/>
    </sheetView>
  </sheetViews>
  <sheetFormatPr defaultRowHeight="14.5" x14ac:dyDescent="0.35"/>
  <cols>
    <col min="2" max="2" width="18.1796875" customWidth="1"/>
    <col min="3" max="3" width="75.1796875" customWidth="1"/>
    <col min="4" max="4" width="45.81640625" customWidth="1"/>
    <col min="5" max="5" width="38" hidden="1" customWidth="1"/>
    <col min="6" max="6" width="21.54296875" hidden="1" customWidth="1"/>
  </cols>
  <sheetData>
    <row r="1" spans="2:6" ht="24.75" customHeight="1" thickBot="1" x14ac:dyDescent="0.4">
      <c r="B1" s="420" t="s">
        <v>115</v>
      </c>
      <c r="C1" s="420" t="s">
        <v>182</v>
      </c>
    </row>
    <row r="2" spans="2:6" ht="15.5" thickTop="1" thickBot="1" x14ac:dyDescent="0.4">
      <c r="B2" s="421" t="s">
        <v>52</v>
      </c>
      <c r="C2" s="421" t="s">
        <v>423</v>
      </c>
      <c r="E2" t="s">
        <v>697</v>
      </c>
      <c r="F2" t="str">
        <f t="shared" ref="F2:F7" si="0">VLOOKUP(E2,C$2:C$47,1,FALSE)</f>
        <v>Business Instant Discounts</v>
      </c>
    </row>
    <row r="3" spans="2:6" ht="15" thickBot="1" x14ac:dyDescent="0.4">
      <c r="B3" s="422" t="s">
        <v>309</v>
      </c>
      <c r="C3" s="422"/>
      <c r="E3" t="s">
        <v>701</v>
      </c>
      <c r="F3" t="str">
        <f t="shared" si="0"/>
        <v>Incentives - Standard</v>
      </c>
    </row>
    <row r="4" spans="2:6" ht="15" thickBot="1" x14ac:dyDescent="0.4">
      <c r="B4" s="421" t="s">
        <v>309</v>
      </c>
      <c r="C4" s="421" t="s">
        <v>695</v>
      </c>
      <c r="E4" t="s">
        <v>705</v>
      </c>
      <c r="F4" t="str">
        <f t="shared" si="0"/>
        <v>Small Business - Private</v>
      </c>
    </row>
    <row r="5" spans="2:6" ht="15" thickBot="1" x14ac:dyDescent="0.4">
      <c r="B5" s="421" t="s">
        <v>309</v>
      </c>
      <c r="C5" s="421" t="s">
        <v>696</v>
      </c>
      <c r="E5" t="s">
        <v>263</v>
      </c>
      <c r="F5" t="str">
        <f t="shared" si="0"/>
        <v>LED Streetlighting</v>
      </c>
    </row>
    <row r="6" spans="2:6" ht="15" thickBot="1" x14ac:dyDescent="0.4">
      <c r="B6" s="421" t="s">
        <v>309</v>
      </c>
      <c r="C6" s="421" t="s">
        <v>697</v>
      </c>
      <c r="E6" t="s">
        <v>700</v>
      </c>
      <c r="F6" t="str">
        <f t="shared" si="0"/>
        <v>Incentives - Custom</v>
      </c>
    </row>
    <row r="7" spans="2:6" ht="15" thickBot="1" x14ac:dyDescent="0.4">
      <c r="B7" s="421" t="s">
        <v>309</v>
      </c>
      <c r="C7" s="421" t="s">
        <v>698</v>
      </c>
      <c r="E7" t="s">
        <v>702</v>
      </c>
      <c r="F7" t="str">
        <f t="shared" si="0"/>
        <v>Industrial Systems</v>
      </c>
    </row>
    <row r="8" spans="2:6" ht="15" thickBot="1" x14ac:dyDescent="0.4">
      <c r="B8" s="421" t="s">
        <v>309</v>
      </c>
      <c r="C8" s="421" t="s">
        <v>699</v>
      </c>
      <c r="E8" t="s">
        <v>728</v>
      </c>
      <c r="F8" t="s">
        <v>708</v>
      </c>
    </row>
    <row r="9" spans="2:6" ht="15" thickBot="1" x14ac:dyDescent="0.4">
      <c r="B9" s="421" t="s">
        <v>309</v>
      </c>
      <c r="C9" s="421" t="s">
        <v>700</v>
      </c>
      <c r="E9" t="s">
        <v>727</v>
      </c>
      <c r="F9" t="s">
        <v>704</v>
      </c>
    </row>
    <row r="10" spans="2:6" ht="15" thickBot="1" x14ac:dyDescent="0.4">
      <c r="B10" s="421" t="s">
        <v>309</v>
      </c>
      <c r="C10" s="421" t="s">
        <v>701</v>
      </c>
      <c r="E10" t="s">
        <v>737</v>
      </c>
      <c r="F10" t="s">
        <v>436</v>
      </c>
    </row>
    <row r="11" spans="2:6" ht="15" thickBot="1" x14ac:dyDescent="0.4">
      <c r="B11" s="421" t="s">
        <v>309</v>
      </c>
      <c r="C11" s="421" t="s">
        <v>702</v>
      </c>
      <c r="E11" t="s">
        <v>707</v>
      </c>
      <c r="F11" t="str">
        <f t="shared" ref="F11:F18" si="1">VLOOKUP(E11,C$2:C$47,1,FALSE)</f>
        <v>Virtual Commissioning</v>
      </c>
    </row>
    <row r="12" spans="2:6" ht="15" thickBot="1" x14ac:dyDescent="0.4">
      <c r="B12" s="421" t="s">
        <v>309</v>
      </c>
      <c r="C12" s="421" t="s">
        <v>263</v>
      </c>
      <c r="E12" t="s">
        <v>706</v>
      </c>
      <c r="F12" t="str">
        <f t="shared" si="1"/>
        <v>Small Business - Public</v>
      </c>
    </row>
    <row r="13" spans="2:6" ht="15" thickBot="1" x14ac:dyDescent="0.4">
      <c r="B13" s="421" t="s">
        <v>309</v>
      </c>
      <c r="C13" s="421" t="s">
        <v>703</v>
      </c>
      <c r="E13" t="s">
        <v>435</v>
      </c>
      <c r="F13" t="str">
        <f t="shared" si="1"/>
        <v>Small Business Kits</v>
      </c>
    </row>
    <row r="14" spans="2:6" ht="15" thickBot="1" x14ac:dyDescent="0.4">
      <c r="B14" s="421" t="s">
        <v>309</v>
      </c>
      <c r="C14" s="421" t="s">
        <v>704</v>
      </c>
      <c r="E14" t="s">
        <v>696</v>
      </c>
      <c r="F14" t="str">
        <f t="shared" si="1"/>
        <v>Business Grocery</v>
      </c>
    </row>
    <row r="15" spans="2:6" ht="15" thickBot="1" x14ac:dyDescent="0.4">
      <c r="B15" s="421" t="s">
        <v>309</v>
      </c>
      <c r="C15" s="421" t="s">
        <v>708</v>
      </c>
      <c r="E15" t="s">
        <v>698</v>
      </c>
      <c r="F15" t="str">
        <f t="shared" si="1"/>
        <v>Business Telecomm</v>
      </c>
    </row>
    <row r="16" spans="2:6" ht="15" thickBot="1" x14ac:dyDescent="0.4">
      <c r="B16" s="421" t="s">
        <v>309</v>
      </c>
      <c r="C16" s="421" t="s">
        <v>705</v>
      </c>
      <c r="E16" t="s">
        <v>703</v>
      </c>
      <c r="F16" t="str">
        <f t="shared" si="1"/>
        <v>Nonprofit Retrofits</v>
      </c>
    </row>
    <row r="17" spans="2:6" ht="15" thickBot="1" x14ac:dyDescent="0.4">
      <c r="B17" s="421" t="s">
        <v>309</v>
      </c>
      <c r="C17" s="421" t="s">
        <v>706</v>
      </c>
      <c r="E17" t="s">
        <v>699</v>
      </c>
      <c r="F17" t="str">
        <f t="shared" si="1"/>
        <v>Facility Assessments</v>
      </c>
    </row>
    <row r="18" spans="2:6" ht="15" thickBot="1" x14ac:dyDescent="0.4">
      <c r="B18" s="421" t="s">
        <v>309</v>
      </c>
      <c r="C18" s="421" t="s">
        <v>435</v>
      </c>
      <c r="E18" t="s">
        <v>695</v>
      </c>
      <c r="F18" t="str">
        <f t="shared" si="1"/>
        <v>Agriculture</v>
      </c>
    </row>
    <row r="19" spans="2:6" ht="15" thickBot="1" x14ac:dyDescent="0.4">
      <c r="B19" s="421" t="s">
        <v>309</v>
      </c>
      <c r="C19" s="421" t="s">
        <v>436</v>
      </c>
      <c r="E19" t="s">
        <v>738</v>
      </c>
      <c r="F19" t="s">
        <v>723</v>
      </c>
    </row>
    <row r="20" spans="2:6" ht="15" thickBot="1" x14ac:dyDescent="0.4">
      <c r="B20" s="421" t="s">
        <v>309</v>
      </c>
      <c r="C20" s="421" t="s">
        <v>707</v>
      </c>
      <c r="E20" t="s">
        <v>441</v>
      </c>
      <c r="F20" t="str">
        <f>VLOOKUP(E20,C$2:C$47,1,FALSE)</f>
        <v>Fridge &amp; Freezer Recycling</v>
      </c>
    </row>
    <row r="21" spans="2:6" ht="15" thickBot="1" x14ac:dyDescent="0.4">
      <c r="B21" s="422" t="s">
        <v>114</v>
      </c>
      <c r="C21" s="422"/>
      <c r="E21" t="s">
        <v>439</v>
      </c>
      <c r="F21" t="str">
        <f>VLOOKUP(E21,C$2:C$47,1,FALSE)</f>
        <v>Appliance Rebates</v>
      </c>
    </row>
    <row r="22" spans="2:6" ht="15" thickBot="1" x14ac:dyDescent="0.4">
      <c r="B22" s="421" t="s">
        <v>114</v>
      </c>
      <c r="C22" s="421" t="s">
        <v>439</v>
      </c>
      <c r="E22" t="s">
        <v>739</v>
      </c>
      <c r="F22" t="s">
        <v>726</v>
      </c>
    </row>
    <row r="23" spans="2:6" ht="15" thickBot="1" x14ac:dyDescent="0.4">
      <c r="B23" s="421" t="s">
        <v>114</v>
      </c>
      <c r="C23" s="421" t="s">
        <v>440</v>
      </c>
      <c r="E23" t="s">
        <v>729</v>
      </c>
      <c r="F23" t="s">
        <v>721</v>
      </c>
    </row>
    <row r="24" spans="2:6" ht="15" thickBot="1" x14ac:dyDescent="0.4">
      <c r="B24" s="421" t="s">
        <v>114</v>
      </c>
      <c r="C24" s="421" t="s">
        <v>441</v>
      </c>
      <c r="E24" t="s">
        <v>740</v>
      </c>
      <c r="F24" t="s">
        <v>725</v>
      </c>
    </row>
    <row r="25" spans="2:6" ht="15" thickBot="1" x14ac:dyDescent="0.4">
      <c r="B25" s="421" t="s">
        <v>114</v>
      </c>
      <c r="C25" s="421" t="s">
        <v>723</v>
      </c>
      <c r="E25" t="s">
        <v>741</v>
      </c>
      <c r="F25" t="s">
        <v>440</v>
      </c>
    </row>
    <row r="26" spans="2:6" ht="15" thickBot="1" x14ac:dyDescent="0.4">
      <c r="B26" s="421" t="s">
        <v>114</v>
      </c>
      <c r="C26" s="421" t="s">
        <v>721</v>
      </c>
      <c r="E26" t="s">
        <v>742</v>
      </c>
      <c r="F26" t="s">
        <v>724</v>
      </c>
    </row>
    <row r="27" spans="2:6" ht="15" thickBot="1" x14ac:dyDescent="0.4">
      <c r="B27" s="421" t="s">
        <v>114</v>
      </c>
      <c r="C27" s="421" t="s">
        <v>722</v>
      </c>
      <c r="E27" t="s">
        <v>743</v>
      </c>
      <c r="F27" t="s">
        <v>447</v>
      </c>
    </row>
    <row r="28" spans="2:6" ht="15" thickBot="1" x14ac:dyDescent="0.4">
      <c r="B28" s="421" t="s">
        <v>114</v>
      </c>
      <c r="C28" s="421" t="s">
        <v>725</v>
      </c>
      <c r="E28" t="s">
        <v>722</v>
      </c>
      <c r="F28" t="str">
        <f>VLOOKUP(E28,C$2:C$47,1,FALSE)</f>
        <v>Residential Behavior</v>
      </c>
    </row>
    <row r="29" spans="2:6" ht="15" thickBot="1" x14ac:dyDescent="0.4">
      <c r="B29" s="421" t="s">
        <v>114</v>
      </c>
      <c r="C29" s="421" t="s">
        <v>1271</v>
      </c>
      <c r="E29" t="s">
        <v>709</v>
      </c>
      <c r="F29" t="str">
        <f>VLOOKUP(E29,C$2:C$47,1,FALSE)</f>
        <v>Food Bank-LED Distribution</v>
      </c>
    </row>
    <row r="30" spans="2:6" ht="15" thickBot="1" x14ac:dyDescent="0.4">
      <c r="B30" s="421" t="s">
        <v>114</v>
      </c>
      <c r="C30" s="421" t="s">
        <v>726</v>
      </c>
      <c r="E30" t="s">
        <v>744</v>
      </c>
      <c r="F30" t="s">
        <v>710</v>
      </c>
    </row>
    <row r="31" spans="2:6" ht="15" thickBot="1" x14ac:dyDescent="0.4">
      <c r="B31" s="421" t="s">
        <v>114</v>
      </c>
      <c r="C31" s="421" t="s">
        <v>724</v>
      </c>
      <c r="E31" t="s">
        <v>717</v>
      </c>
      <c r="F31" t="str">
        <f>VLOOKUP(E31,C$2:C$47,1,FALSE)</f>
        <v>UIC-ERC Income Eligible Kits</v>
      </c>
    </row>
    <row r="32" spans="2:6" ht="15" thickBot="1" x14ac:dyDescent="0.4">
      <c r="B32" s="422" t="s">
        <v>310</v>
      </c>
      <c r="C32" s="422"/>
      <c r="E32" t="s">
        <v>731</v>
      </c>
      <c r="F32" t="s">
        <v>1228</v>
      </c>
    </row>
    <row r="33" spans="2:6" ht="15" thickBot="1" x14ac:dyDescent="0.4">
      <c r="B33" s="421" t="s">
        <v>310</v>
      </c>
      <c r="C33" s="421" t="s">
        <v>449</v>
      </c>
      <c r="E33" t="s">
        <v>745</v>
      </c>
      <c r="F33" t="s">
        <v>712</v>
      </c>
    </row>
    <row r="34" spans="2:6" ht="15" thickBot="1" x14ac:dyDescent="0.4">
      <c r="B34" s="421" t="s">
        <v>310</v>
      </c>
      <c r="C34" s="421" t="s">
        <v>1228</v>
      </c>
      <c r="E34" t="s">
        <v>732</v>
      </c>
      <c r="F34" t="s">
        <v>716</v>
      </c>
    </row>
    <row r="35" spans="2:6" ht="15" thickBot="1" x14ac:dyDescent="0.4">
      <c r="B35" s="421" t="s">
        <v>310</v>
      </c>
      <c r="C35" s="421" t="s">
        <v>709</v>
      </c>
      <c r="E35" t="s">
        <v>730</v>
      </c>
      <c r="F35" t="s">
        <v>449</v>
      </c>
    </row>
    <row r="36" spans="2:6" ht="15" thickBot="1" x14ac:dyDescent="0.4">
      <c r="B36" s="421" t="s">
        <v>310</v>
      </c>
      <c r="C36" s="421" t="s">
        <v>1227</v>
      </c>
      <c r="E36" t="s">
        <v>746</v>
      </c>
      <c r="F36" t="s">
        <v>714</v>
      </c>
    </row>
    <row r="37" spans="2:6" ht="15" thickBot="1" x14ac:dyDescent="0.4">
      <c r="B37" s="421" t="s">
        <v>310</v>
      </c>
      <c r="C37" s="421" t="s">
        <v>711</v>
      </c>
      <c r="E37" t="s">
        <v>747</v>
      </c>
      <c r="F37" t="s">
        <v>715</v>
      </c>
    </row>
    <row r="38" spans="2:6" ht="15" thickBot="1" x14ac:dyDescent="0.4">
      <c r="B38" s="421" t="s">
        <v>310</v>
      </c>
      <c r="C38" s="421" t="s">
        <v>712</v>
      </c>
      <c r="E38" t="s">
        <v>748</v>
      </c>
      <c r="F38" t="s">
        <v>713</v>
      </c>
    </row>
    <row r="39" spans="2:6" ht="15" thickBot="1" x14ac:dyDescent="0.4">
      <c r="B39" s="421" t="s">
        <v>310</v>
      </c>
      <c r="C39" s="421" t="s">
        <v>713</v>
      </c>
      <c r="E39" t="s">
        <v>711</v>
      </c>
      <c r="F39" t="str">
        <f>VLOOKUP(E39,C$2:C$47,1,FALSE)</f>
        <v>Manufactured Housing Retrofit</v>
      </c>
    </row>
    <row r="40" spans="2:6" ht="15" thickBot="1" x14ac:dyDescent="0.4">
      <c r="B40" s="421" t="s">
        <v>310</v>
      </c>
      <c r="C40" s="421" t="s">
        <v>716</v>
      </c>
      <c r="E40" t="s">
        <v>719</v>
      </c>
      <c r="F40" t="str">
        <f>VLOOKUP(E40,C$2:C$47,1,FALSE)</f>
        <v>IE Senior Design Pilot</v>
      </c>
    </row>
    <row r="41" spans="2:6" ht="15" thickBot="1" x14ac:dyDescent="0.4">
      <c r="B41" s="421" t="s">
        <v>310</v>
      </c>
      <c r="C41" s="421" t="s">
        <v>714</v>
      </c>
      <c r="E41" t="s">
        <v>733</v>
      </c>
      <c r="F41" t="s">
        <v>718</v>
      </c>
    </row>
    <row r="42" spans="2:6" ht="15" thickBot="1" x14ac:dyDescent="0.4">
      <c r="B42" s="421" t="s">
        <v>310</v>
      </c>
      <c r="C42" s="421" t="s">
        <v>715</v>
      </c>
      <c r="E42" t="s">
        <v>720</v>
      </c>
      <c r="F42" t="str">
        <f>VLOOKUP(E42,C$2:C$47,1,FALSE)</f>
        <v>Ductless Heat Pump and Building Envelope Pilot</v>
      </c>
    </row>
    <row r="43" spans="2:6" ht="15" thickBot="1" x14ac:dyDescent="0.4">
      <c r="B43" s="421" t="s">
        <v>310</v>
      </c>
      <c r="C43" s="421" t="s">
        <v>717</v>
      </c>
      <c r="E43" t="s">
        <v>423</v>
      </c>
      <c r="F43" t="str">
        <f>VLOOKUP(E43,C$2:C$47,1,FALSE)</f>
        <v>Voltage Optimization</v>
      </c>
    </row>
    <row r="44" spans="2:6" ht="15" thickBot="1" x14ac:dyDescent="0.4">
      <c r="B44" s="422" t="s">
        <v>457</v>
      </c>
      <c r="C44" s="422"/>
    </row>
    <row r="45" spans="2:6" ht="15" thickBot="1" x14ac:dyDescent="0.4">
      <c r="B45" s="421" t="s">
        <v>458</v>
      </c>
      <c r="C45" s="421" t="s">
        <v>720</v>
      </c>
    </row>
    <row r="46" spans="2:6" ht="15" thickBot="1" x14ac:dyDescent="0.4">
      <c r="B46" s="421" t="s">
        <v>460</v>
      </c>
      <c r="C46" s="421" t="s">
        <v>718</v>
      </c>
    </row>
    <row r="47" spans="2:6" x14ac:dyDescent="0.35">
      <c r="B47" s="429" t="s">
        <v>460</v>
      </c>
      <c r="C47" s="429" t="s">
        <v>719</v>
      </c>
    </row>
  </sheetData>
  <sortState xmlns:xlrd2="http://schemas.microsoft.com/office/spreadsheetml/2017/richdata2" ref="B33:C43">
    <sortCondition ref="C33"/>
  </sortState>
  <dataValidations count="1">
    <dataValidation type="list" allowBlank="1" showInputMessage="1" showErrorMessage="1" sqref="B3" xr:uid="{615F0A73-9DF5-4E17-A1C6-5BC806E61C33}">
      <formula1>#REF!</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H5"/>
  <sheetViews>
    <sheetView showGridLines="0" workbookViewId="0">
      <selection activeCell="P15" sqref="P15"/>
    </sheetView>
  </sheetViews>
  <sheetFormatPr defaultRowHeight="14.5" x14ac:dyDescent="0.35"/>
  <cols>
    <col min="1" max="1" width="43.81640625" bestFit="1" customWidth="1"/>
  </cols>
  <sheetData>
    <row r="1" spans="1:34" ht="26.5" thickBot="1" x14ac:dyDescent="0.4">
      <c r="A1" s="257" t="s">
        <v>318</v>
      </c>
    </row>
    <row r="2" spans="1:34" ht="15" thickTop="1" x14ac:dyDescent="0.35">
      <c r="A2" s="19"/>
      <c r="B2" s="17" t="s">
        <v>129</v>
      </c>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22"/>
    </row>
    <row r="3" spans="1:34" ht="15" thickBot="1" x14ac:dyDescent="0.4">
      <c r="A3" s="14" t="s">
        <v>23</v>
      </c>
      <c r="B3" s="20">
        <v>2018</v>
      </c>
      <c r="C3" s="16">
        <v>2019</v>
      </c>
      <c r="D3" s="16">
        <v>2020</v>
      </c>
      <c r="E3" s="16">
        <v>2021</v>
      </c>
      <c r="F3" s="16">
        <v>2022</v>
      </c>
      <c r="G3" s="16">
        <v>2023</v>
      </c>
      <c r="H3" s="16">
        <v>2024</v>
      </c>
      <c r="I3" s="16">
        <v>2025</v>
      </c>
      <c r="J3" s="16">
        <v>2026</v>
      </c>
      <c r="K3" s="16">
        <v>2027</v>
      </c>
      <c r="L3" s="16">
        <v>2028</v>
      </c>
      <c r="M3" s="16">
        <v>2029</v>
      </c>
      <c r="N3" s="16">
        <v>2030</v>
      </c>
      <c r="O3" s="16">
        <v>2031</v>
      </c>
      <c r="P3" s="16">
        <v>2032</v>
      </c>
      <c r="Q3" s="16">
        <v>2033</v>
      </c>
      <c r="R3" s="16">
        <v>2034</v>
      </c>
      <c r="S3" s="16">
        <v>2035</v>
      </c>
      <c r="T3" s="16">
        <v>2036</v>
      </c>
      <c r="U3" s="16">
        <v>2037</v>
      </c>
      <c r="V3" s="16">
        <v>2038</v>
      </c>
      <c r="W3" s="16">
        <v>2039</v>
      </c>
      <c r="X3" s="16">
        <v>2040</v>
      </c>
      <c r="Y3" s="16">
        <v>2041</v>
      </c>
      <c r="Z3" s="16">
        <v>2042</v>
      </c>
      <c r="AA3" s="16">
        <v>2043</v>
      </c>
      <c r="AB3" s="16">
        <v>2044</v>
      </c>
      <c r="AC3" s="16">
        <v>2045</v>
      </c>
      <c r="AD3" s="16">
        <v>2046</v>
      </c>
      <c r="AE3" s="16">
        <v>2047</v>
      </c>
      <c r="AF3" s="16">
        <v>2048</v>
      </c>
      <c r="AG3" s="16">
        <v>2049</v>
      </c>
      <c r="AH3" s="23">
        <v>2050</v>
      </c>
    </row>
    <row r="4" spans="1:34" ht="15.5" thickTop="1" thickBot="1" x14ac:dyDescent="0.4">
      <c r="A4" s="217" t="str">
        <f>'Table 2_7 CPAS Total Counted'!A46</f>
        <v>CY2019 Portfolio Total Contribution to CPAS (kWh)</v>
      </c>
      <c r="B4" s="218"/>
      <c r="C4" s="218">
        <f>INDEX('Table 2_7 CPAS Total Counted'!$A:$AM,MATCH('Figure 4_1'!$A4,'Table 2_7 CPAS Total Counted'!$A:$A,0),MATCH('Figure 4_1'!C$3,'Table 2_7 CPAS Total Counted'!$A$3:$AM$3,0))</f>
        <v>1700029412.2546268</v>
      </c>
      <c r="D4" s="218">
        <f>INDEX('Table 2_7 CPAS Total Counted'!$A:$AM,MATCH('Figure 4_1'!$A4,'Table 2_7 CPAS Total Counted'!$A:$A,0),MATCH('Figure 4_1'!D$3,'Table 2_7 CPAS Total Counted'!$A$3:$AM$3,0))</f>
        <v>1669049471.318342</v>
      </c>
      <c r="E4" s="218">
        <f>INDEX('Table 2_7 CPAS Total Counted'!$A:$AM,MATCH('Figure 4_1'!$A4,'Table 2_7 CPAS Total Counted'!$A:$A,0),MATCH('Figure 4_1'!E$3,'Table 2_7 CPAS Total Counted'!$A$3:$AM$3,0))</f>
        <v>1492107400.2754736</v>
      </c>
      <c r="F4" s="218">
        <f>INDEX('Table 2_7 CPAS Total Counted'!$A:$AM,MATCH('Figure 4_1'!$A4,'Table 2_7 CPAS Total Counted'!$A:$A,0),MATCH('Figure 4_1'!F$3,'Table 2_7 CPAS Total Counted'!$A$3:$AM$3,0))</f>
        <v>1460305992.8371224</v>
      </c>
      <c r="G4" s="218">
        <f>INDEX('Table 2_7 CPAS Total Counted'!$A:$AM,MATCH('Figure 4_1'!$A4,'Table 2_7 CPAS Total Counted'!$A:$A,0),MATCH('Figure 4_1'!G$3,'Table 2_7 CPAS Total Counted'!$A$3:$AM$3,0))</f>
        <v>1437253084.4690738</v>
      </c>
      <c r="H4" s="218">
        <f>INDEX('Table 2_7 CPAS Total Counted'!$A:$AM,MATCH('Figure 4_1'!$A4,'Table 2_7 CPAS Total Counted'!$A:$A,0),MATCH('Figure 4_1'!H$3,'Table 2_7 CPAS Total Counted'!$A$3:$AM$3,0))</f>
        <v>1251615836.7207251</v>
      </c>
      <c r="I4" s="218">
        <f>INDEX('Table 2_7 CPAS Total Counted'!$A:$AM,MATCH('Figure 4_1'!$A4,'Table 2_7 CPAS Total Counted'!$A:$A,0),MATCH('Figure 4_1'!I$3,'Table 2_7 CPAS Total Counted'!$A$3:$AM$3,0))</f>
        <v>1217508623.3995347</v>
      </c>
      <c r="J4" s="218">
        <f>INDEX('Table 2_7 CPAS Total Counted'!$A:$AM,MATCH('Figure 4_1'!$A4,'Table 2_7 CPAS Total Counted'!$A:$A,0),MATCH('Figure 4_1'!J$3,'Table 2_7 CPAS Total Counted'!$A$3:$AM$3,0))</f>
        <v>1115514948.7999256</v>
      </c>
      <c r="K4" s="218">
        <f>INDEX('Table 2_7 CPAS Total Counted'!$A:$AM,MATCH('Figure 4_1'!$A4,'Table 2_7 CPAS Total Counted'!$A:$A,0),MATCH('Figure 4_1'!K$3,'Table 2_7 CPAS Total Counted'!$A$3:$AM$3,0))</f>
        <v>1055476155.208637</v>
      </c>
      <c r="L4" s="218">
        <f>INDEX('Table 2_7 CPAS Total Counted'!$A:$AM,MATCH('Figure 4_1'!$A4,'Table 2_7 CPAS Total Counted'!$A:$A,0),MATCH('Figure 4_1'!L$3,'Table 2_7 CPAS Total Counted'!$A$3:$AM$3,0))</f>
        <v>1007878414.8895786</v>
      </c>
      <c r="M4" s="218">
        <f>INDEX('Table 2_7 CPAS Total Counted'!$A:$AM,MATCH('Figure 4_1'!$A4,'Table 2_7 CPAS Total Counted'!$A:$A,0),MATCH('Figure 4_1'!M$3,'Table 2_7 CPAS Total Counted'!$A$3:$AM$3,0))</f>
        <v>869455830.57334232</v>
      </c>
      <c r="N4" s="218">
        <f>INDEX('Table 2_7 CPAS Total Counted'!$A:$AM,MATCH('Figure 4_1'!$A4,'Table 2_7 CPAS Total Counted'!$A:$A,0),MATCH('Figure 4_1'!N$3,'Table 2_7 CPAS Total Counted'!$A$3:$AM$3,0))</f>
        <v>722346114.63499069</v>
      </c>
      <c r="O4" s="218">
        <f>INDEX('Table 2_7 CPAS Total Counted'!$A:$AM,MATCH('Figure 4_1'!$A4,'Table 2_7 CPAS Total Counted'!$A:$A,0),MATCH('Figure 4_1'!O$3,'Table 2_7 CPAS Total Counted'!$A$3:$AM$3,0))</f>
        <v>577436875.54734051</v>
      </c>
      <c r="P4" s="218">
        <f>INDEX('Table 2_7 CPAS Total Counted'!$A:$AM,MATCH('Figure 4_1'!$A4,'Table 2_7 CPAS Total Counted'!$A:$A,0),MATCH('Figure 4_1'!P$3,'Table 2_7 CPAS Total Counted'!$A$3:$AM$3,0))</f>
        <v>532234403.04176456</v>
      </c>
      <c r="Q4" s="218">
        <f>INDEX('Table 2_7 CPAS Total Counted'!$A:$AM,MATCH('Figure 4_1'!$A4,'Table 2_7 CPAS Total Counted'!$A:$A,0),MATCH('Figure 4_1'!Q$3,'Table 2_7 CPAS Total Counted'!$A$3:$AM$3,0))</f>
        <v>521437832.65463221</v>
      </c>
      <c r="R4" s="218">
        <f>INDEX('Table 2_7 CPAS Total Counted'!$A:$AM,MATCH('Figure 4_1'!$A4,'Table 2_7 CPAS Total Counted'!$A:$A,0),MATCH('Figure 4_1'!R$3,'Table 2_7 CPAS Total Counted'!$A$3:$AM$3,0))</f>
        <v>56101906.803219043</v>
      </c>
      <c r="S4" s="218">
        <f>INDEX('Table 2_7 CPAS Total Counted'!$A:$AM,MATCH('Figure 4_1'!$A4,'Table 2_7 CPAS Total Counted'!$A:$A,0),MATCH('Figure 4_1'!S$3,'Table 2_7 CPAS Total Counted'!$A$3:$AM$3,0))</f>
        <v>55573668.299335644</v>
      </c>
      <c r="T4" s="218">
        <f>INDEX('Table 2_7 CPAS Total Counted'!$A:$AM,MATCH('Figure 4_1'!$A4,'Table 2_7 CPAS Total Counted'!$A:$A,0),MATCH('Figure 4_1'!T$3,'Table 2_7 CPAS Total Counted'!$A$3:$AM$3,0))</f>
        <v>42076195.991896518</v>
      </c>
      <c r="U4" s="218">
        <f>INDEX('Table 2_7 CPAS Total Counted'!$A:$AM,MATCH('Figure 4_1'!$A4,'Table 2_7 CPAS Total Counted'!$A:$A,0),MATCH('Figure 4_1'!U$3,'Table 2_7 CPAS Total Counted'!$A$3:$AM$3,0))</f>
        <v>31301315.723185141</v>
      </c>
      <c r="V4" s="218">
        <f>INDEX('Table 2_7 CPAS Total Counted'!$A:$AM,MATCH('Figure 4_1'!$A4,'Table 2_7 CPAS Total Counted'!$A:$A,0),MATCH('Figure 4_1'!V$3,'Table 2_7 CPAS Total Counted'!$A$3:$AM$3,0))</f>
        <v>30808044.029999658</v>
      </c>
      <c r="W4" s="218">
        <f>INDEX('Table 2_7 CPAS Total Counted'!$A:$AM,MATCH('Figure 4_1'!$A4,'Table 2_7 CPAS Total Counted'!$A:$A,0),MATCH('Figure 4_1'!W$3,'Table 2_7 CPAS Total Counted'!$A$3:$AM$3,0))</f>
        <v>13919043.928680787</v>
      </c>
      <c r="X4" s="218">
        <f>INDEX('Table 2_7 CPAS Total Counted'!$A:$AM,MATCH('Figure 4_1'!$A4,'Table 2_7 CPAS Total Counted'!$A:$A,0),MATCH('Figure 4_1'!X$3,'Table 2_7 CPAS Total Counted'!$A$3:$AM$3,0))</f>
        <v>13919043.928680787</v>
      </c>
      <c r="Y4" s="218">
        <f>INDEX('Table 2_7 CPAS Total Counted'!$A:$AM,MATCH('Figure 4_1'!$A4,'Table 2_7 CPAS Total Counted'!$A:$A,0),MATCH('Figure 4_1'!Y$3,'Table 2_7 CPAS Total Counted'!$A$3:$AM$3,0))</f>
        <v>13877780.648680778</v>
      </c>
      <c r="Z4" s="218">
        <f>INDEX('Table 2_7 CPAS Total Counted'!$A:$AM,MATCH('Figure 4_1'!$A4,'Table 2_7 CPAS Total Counted'!$A:$A,0),MATCH('Figure 4_1'!Z$3,'Table 2_7 CPAS Total Counted'!$A$3:$AM$3,0))</f>
        <v>3494524.7634239444</v>
      </c>
      <c r="AA4" s="218">
        <f>INDEX('Table 2_7 CPAS Total Counted'!$A:$AM,MATCH('Figure 4_1'!$A4,'Table 2_7 CPAS Total Counted'!$A:$A,0),MATCH('Figure 4_1'!AA$3,'Table 2_7 CPAS Total Counted'!$A$3:$AM$3,0))</f>
        <v>3494524.7634239444</v>
      </c>
      <c r="AB4" s="218">
        <f>INDEX('Table 2_7 CPAS Total Counted'!$A:$AM,MATCH('Figure 4_1'!$A4,'Table 2_7 CPAS Total Counted'!$A:$A,0),MATCH('Figure 4_1'!AB$3,'Table 2_7 CPAS Total Counted'!$A$3:$AM$3,0))</f>
        <v>0</v>
      </c>
      <c r="AC4" s="218">
        <f>INDEX('Table 2_7 CPAS Total Counted'!$A:$AM,MATCH('Figure 4_1'!$A4,'Table 2_7 CPAS Total Counted'!$A:$A,0),MATCH('Figure 4_1'!AC$3,'Table 2_7 CPAS Total Counted'!$A$3:$AM$3,0))</f>
        <v>0</v>
      </c>
      <c r="AD4" s="218">
        <f>INDEX('Table 2_7 CPAS Total Counted'!$A:$AM,MATCH('Figure 4_1'!$A4,'Table 2_7 CPAS Total Counted'!$A:$A,0),MATCH('Figure 4_1'!AD$3,'Table 2_7 CPAS Total Counted'!$A$3:$AM$3,0))</f>
        <v>0</v>
      </c>
      <c r="AE4" s="218">
        <f>INDEX('Table 2_7 CPAS Total Counted'!$A:$AM,MATCH('Figure 4_1'!$A4,'Table 2_7 CPAS Total Counted'!$A:$A,0),MATCH('Figure 4_1'!AE$3,'Table 2_7 CPAS Total Counted'!$A$3:$AM$3,0))</f>
        <v>0</v>
      </c>
      <c r="AF4" s="218">
        <f>INDEX('Table 2_7 CPAS Total Counted'!$A:$AM,MATCH('Figure 4_1'!$A4,'Table 2_7 CPAS Total Counted'!$A:$A,0),MATCH('Figure 4_1'!AF$3,'Table 2_7 CPAS Total Counted'!$A$3:$AM$3,0))</f>
        <v>0</v>
      </c>
      <c r="AG4" s="218">
        <f>INDEX('Table 2_7 CPAS Total Counted'!$A:$AM,MATCH('Figure 4_1'!$A4,'Table 2_7 CPAS Total Counted'!$A:$A,0),MATCH('Figure 4_1'!AG$3,'Table 2_7 CPAS Total Counted'!$A$3:$AM$3,0))</f>
        <v>0</v>
      </c>
      <c r="AH4" s="218">
        <f>INDEX('Table 2_7 CPAS Total Counted'!$A:$AM,MATCH('Figure 4_1'!$A4,'Table 2_7 CPAS Total Counted'!$A:$A,0),MATCH('Figure 4_1'!AH$3,'Table 2_7 CPAS Total Counted'!$A$3:$AM$3,0))</f>
        <v>0</v>
      </c>
    </row>
    <row r="5" spans="1:34" ht="15" thickBot="1" x14ac:dyDescent="0.4">
      <c r="A5" s="387" t="e">
        <f>'Table 2_7 CPAS Total Counted'!#REF!</f>
        <v>#REF!</v>
      </c>
      <c r="B5" s="219" t="e">
        <f>INDEX('Table 2_7 CPAS Total Counted'!$A:$AM,MATCH('Figure 4_1'!$A5,'Table 2_7 CPAS Total Counted'!$A:$A,0),MATCH('Figure 4_1'!B$3,'Table 2_7 CPAS Total Counted'!$A$3:$AM$3,0))</f>
        <v>#REF!</v>
      </c>
      <c r="C5" s="219" t="e">
        <f>INDEX('Table 2_7 CPAS Total Counted'!$A:$AM,MATCH('Figure 4_1'!$A5,'Table 2_7 CPAS Total Counted'!$A:$A,0),MATCH('Figure 4_1'!C$3,'Table 2_7 CPAS Total Counted'!$A$3:$AM$3,0))</f>
        <v>#REF!</v>
      </c>
      <c r="D5" s="219" t="e">
        <f>INDEX('Table 2_7 CPAS Total Counted'!$A:$AM,MATCH('Figure 4_1'!$A5,'Table 2_7 CPAS Total Counted'!$A:$A,0),MATCH('Figure 4_1'!D$3,'Table 2_7 CPAS Total Counted'!$A$3:$AM$3,0))</f>
        <v>#REF!</v>
      </c>
      <c r="E5" s="219" t="e">
        <f>INDEX('Table 2_7 CPAS Total Counted'!$A:$AM,MATCH('Figure 4_1'!$A5,'Table 2_7 CPAS Total Counted'!$A:$A,0),MATCH('Figure 4_1'!E$3,'Table 2_7 CPAS Total Counted'!$A$3:$AM$3,0))</f>
        <v>#REF!</v>
      </c>
      <c r="F5" s="219" t="e">
        <f>INDEX('Table 2_7 CPAS Total Counted'!$A:$AM,MATCH('Figure 4_1'!$A5,'Table 2_7 CPAS Total Counted'!$A:$A,0),MATCH('Figure 4_1'!F$3,'Table 2_7 CPAS Total Counted'!$A$3:$AM$3,0))</f>
        <v>#REF!</v>
      </c>
      <c r="G5" s="219" t="e">
        <f>INDEX('Table 2_7 CPAS Total Counted'!$A:$AM,MATCH('Figure 4_1'!$A5,'Table 2_7 CPAS Total Counted'!$A:$A,0),MATCH('Figure 4_1'!G$3,'Table 2_7 CPAS Total Counted'!$A$3:$AM$3,0))</f>
        <v>#REF!</v>
      </c>
      <c r="H5" s="219" t="e">
        <f>INDEX('Table 2_7 CPAS Total Counted'!$A:$AM,MATCH('Figure 4_1'!$A5,'Table 2_7 CPAS Total Counted'!$A:$A,0),MATCH('Figure 4_1'!H$3,'Table 2_7 CPAS Total Counted'!$A$3:$AM$3,0))</f>
        <v>#REF!</v>
      </c>
      <c r="I5" s="219" t="e">
        <f>INDEX('Table 2_7 CPAS Total Counted'!$A:$AM,MATCH('Figure 4_1'!$A5,'Table 2_7 CPAS Total Counted'!$A:$A,0),MATCH('Figure 4_1'!I$3,'Table 2_7 CPAS Total Counted'!$A$3:$AM$3,0))</f>
        <v>#REF!</v>
      </c>
      <c r="J5" s="219" t="e">
        <f>INDEX('Table 2_7 CPAS Total Counted'!$A:$AM,MATCH('Figure 4_1'!$A5,'Table 2_7 CPAS Total Counted'!$A:$A,0),MATCH('Figure 4_1'!J$3,'Table 2_7 CPAS Total Counted'!$A$3:$AM$3,0))</f>
        <v>#REF!</v>
      </c>
      <c r="K5" s="219" t="e">
        <f>INDEX('Table 2_7 CPAS Total Counted'!$A:$AM,MATCH('Figure 4_1'!$A5,'Table 2_7 CPAS Total Counted'!$A:$A,0),MATCH('Figure 4_1'!K$3,'Table 2_7 CPAS Total Counted'!$A$3:$AM$3,0))</f>
        <v>#REF!</v>
      </c>
      <c r="L5" s="219" t="e">
        <f>INDEX('Table 2_7 CPAS Total Counted'!$A:$AM,MATCH('Figure 4_1'!$A5,'Table 2_7 CPAS Total Counted'!$A:$A,0),MATCH('Figure 4_1'!L$3,'Table 2_7 CPAS Total Counted'!$A$3:$AM$3,0))</f>
        <v>#REF!</v>
      </c>
      <c r="M5" s="219" t="e">
        <f>INDEX('Table 2_7 CPAS Total Counted'!$A:$AM,MATCH('Figure 4_1'!$A5,'Table 2_7 CPAS Total Counted'!$A:$A,0),MATCH('Figure 4_1'!M$3,'Table 2_7 CPAS Total Counted'!$A$3:$AM$3,0))</f>
        <v>#REF!</v>
      </c>
      <c r="N5" s="219" t="e">
        <f>INDEX('Table 2_7 CPAS Total Counted'!$A:$AM,MATCH('Figure 4_1'!$A5,'Table 2_7 CPAS Total Counted'!$A:$A,0),MATCH('Figure 4_1'!N$3,'Table 2_7 CPAS Total Counted'!$A$3:$AM$3,0))</f>
        <v>#REF!</v>
      </c>
      <c r="O5" s="219" t="e">
        <f>INDEX('Table 2_7 CPAS Total Counted'!$A:$AM,MATCH('Figure 4_1'!$A5,'Table 2_7 CPAS Total Counted'!$A:$A,0),MATCH('Figure 4_1'!O$3,'Table 2_7 CPAS Total Counted'!$A$3:$AM$3,0))</f>
        <v>#REF!</v>
      </c>
      <c r="P5" s="219" t="e">
        <f>INDEX('Table 2_7 CPAS Total Counted'!$A:$AM,MATCH('Figure 4_1'!$A5,'Table 2_7 CPAS Total Counted'!$A:$A,0),MATCH('Figure 4_1'!P$3,'Table 2_7 CPAS Total Counted'!$A$3:$AM$3,0))</f>
        <v>#REF!</v>
      </c>
      <c r="Q5" s="219" t="e">
        <f>INDEX('Table 2_7 CPAS Total Counted'!$A:$AM,MATCH('Figure 4_1'!$A5,'Table 2_7 CPAS Total Counted'!$A:$A,0),MATCH('Figure 4_1'!Q$3,'Table 2_7 CPAS Total Counted'!$A$3:$AM$3,0))</f>
        <v>#REF!</v>
      </c>
      <c r="R5" s="219" t="e">
        <f>INDEX('Table 2_7 CPAS Total Counted'!$A:$AM,MATCH('Figure 4_1'!$A5,'Table 2_7 CPAS Total Counted'!$A:$A,0),MATCH('Figure 4_1'!R$3,'Table 2_7 CPAS Total Counted'!$A$3:$AM$3,0))</f>
        <v>#REF!</v>
      </c>
      <c r="S5" s="219" t="e">
        <f>INDEX('Table 2_7 CPAS Total Counted'!$A:$AM,MATCH('Figure 4_1'!$A5,'Table 2_7 CPAS Total Counted'!$A:$A,0),MATCH('Figure 4_1'!S$3,'Table 2_7 CPAS Total Counted'!$A$3:$AM$3,0))</f>
        <v>#REF!</v>
      </c>
      <c r="T5" s="219" t="e">
        <f>INDEX('Table 2_7 CPAS Total Counted'!$A:$AM,MATCH('Figure 4_1'!$A5,'Table 2_7 CPAS Total Counted'!$A:$A,0),MATCH('Figure 4_1'!T$3,'Table 2_7 CPAS Total Counted'!$A$3:$AM$3,0))</f>
        <v>#REF!</v>
      </c>
      <c r="U5" s="219" t="e">
        <f>INDEX('Table 2_7 CPAS Total Counted'!$A:$AM,MATCH('Figure 4_1'!$A5,'Table 2_7 CPAS Total Counted'!$A:$A,0),MATCH('Figure 4_1'!U$3,'Table 2_7 CPAS Total Counted'!$A$3:$AM$3,0))</f>
        <v>#REF!</v>
      </c>
      <c r="V5" s="219" t="e">
        <f>INDEX('Table 2_7 CPAS Total Counted'!$A:$AM,MATCH('Figure 4_1'!$A5,'Table 2_7 CPAS Total Counted'!$A:$A,0),MATCH('Figure 4_1'!V$3,'Table 2_7 CPAS Total Counted'!$A$3:$AM$3,0))</f>
        <v>#REF!</v>
      </c>
      <c r="W5" s="219" t="e">
        <f>INDEX('Table 2_7 CPAS Total Counted'!$A:$AM,MATCH('Figure 4_1'!$A5,'Table 2_7 CPAS Total Counted'!$A:$A,0),MATCH('Figure 4_1'!W$3,'Table 2_7 CPAS Total Counted'!$A$3:$AM$3,0))</f>
        <v>#REF!</v>
      </c>
      <c r="X5" s="219" t="e">
        <f>INDEX('Table 2_7 CPAS Total Counted'!$A:$AM,MATCH('Figure 4_1'!$A5,'Table 2_7 CPAS Total Counted'!$A:$A,0),MATCH('Figure 4_1'!X$3,'Table 2_7 CPAS Total Counted'!$A$3:$AM$3,0))</f>
        <v>#REF!</v>
      </c>
      <c r="Y5" s="219" t="e">
        <f>INDEX('Table 2_7 CPAS Total Counted'!$A:$AM,MATCH('Figure 4_1'!$A5,'Table 2_7 CPAS Total Counted'!$A:$A,0),MATCH('Figure 4_1'!Y$3,'Table 2_7 CPAS Total Counted'!$A$3:$AM$3,0))</f>
        <v>#REF!</v>
      </c>
      <c r="Z5" s="219" t="e">
        <f>INDEX('Table 2_7 CPAS Total Counted'!$A:$AM,MATCH('Figure 4_1'!$A5,'Table 2_7 CPAS Total Counted'!$A:$A,0),MATCH('Figure 4_1'!Z$3,'Table 2_7 CPAS Total Counted'!$A$3:$AM$3,0))</f>
        <v>#REF!</v>
      </c>
      <c r="AA5" s="219" t="e">
        <f>INDEX('Table 2_7 CPAS Total Counted'!$A:$AM,MATCH('Figure 4_1'!$A5,'Table 2_7 CPAS Total Counted'!$A:$A,0),MATCH('Figure 4_1'!AA$3,'Table 2_7 CPAS Total Counted'!$A$3:$AM$3,0))</f>
        <v>#REF!</v>
      </c>
      <c r="AB5" s="219" t="e">
        <f>INDEX('Table 2_7 CPAS Total Counted'!$A:$AM,MATCH('Figure 4_1'!$A5,'Table 2_7 CPAS Total Counted'!$A:$A,0),MATCH('Figure 4_1'!AB$3,'Table 2_7 CPAS Total Counted'!$A$3:$AM$3,0))</f>
        <v>#REF!</v>
      </c>
      <c r="AC5" s="219" t="e">
        <f>INDEX('Table 2_7 CPAS Total Counted'!$A:$AM,MATCH('Figure 4_1'!$A5,'Table 2_7 CPAS Total Counted'!$A:$A,0),MATCH('Figure 4_1'!AC$3,'Table 2_7 CPAS Total Counted'!$A$3:$AM$3,0))</f>
        <v>#REF!</v>
      </c>
      <c r="AD5" s="219" t="e">
        <f>INDEX('Table 2_7 CPAS Total Counted'!$A:$AM,MATCH('Figure 4_1'!$A5,'Table 2_7 CPAS Total Counted'!$A:$A,0),MATCH('Figure 4_1'!AD$3,'Table 2_7 CPAS Total Counted'!$A$3:$AM$3,0))</f>
        <v>#REF!</v>
      </c>
      <c r="AE5" s="219" t="e">
        <f>INDEX('Table 2_7 CPAS Total Counted'!$A:$AM,MATCH('Figure 4_1'!$A5,'Table 2_7 CPAS Total Counted'!$A:$A,0),MATCH('Figure 4_1'!AE$3,'Table 2_7 CPAS Total Counted'!$A$3:$AM$3,0))</f>
        <v>#REF!</v>
      </c>
      <c r="AF5" s="219" t="e">
        <f>INDEX('Table 2_7 CPAS Total Counted'!$A:$AM,MATCH('Figure 4_1'!$A5,'Table 2_7 CPAS Total Counted'!$A:$A,0),MATCH('Figure 4_1'!AF$3,'Table 2_7 CPAS Total Counted'!$A$3:$AM$3,0))</f>
        <v>#REF!</v>
      </c>
      <c r="AG5" s="219" t="e">
        <f>INDEX('Table 2_7 CPAS Total Counted'!$A:$AM,MATCH('Figure 4_1'!$A5,'Table 2_7 CPAS Total Counted'!$A:$A,0),MATCH('Figure 4_1'!AG$3,'Table 2_7 CPAS Total Counted'!$A$3:$AM$3,0))</f>
        <v>#REF!</v>
      </c>
      <c r="AH5" s="219" t="e">
        <f>INDEX('Table 2_7 CPAS Total Counted'!$A:$AM,MATCH('Figure 4_1'!$A5,'Table 2_7 CPAS Total Counted'!$A:$A,0),MATCH('Figure 4_1'!AH$3,'Table 2_7 CPAS Total Counted'!$A$3:$AM$3,0))</f>
        <v>#REF!</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R10"/>
  <sheetViews>
    <sheetView showGridLines="0" zoomScale="115" zoomScaleNormal="115" workbookViewId="0">
      <selection activeCell="K11" sqref="K10:K11"/>
    </sheetView>
  </sheetViews>
  <sheetFormatPr defaultRowHeight="14.5" x14ac:dyDescent="0.35"/>
  <cols>
    <col min="1" max="1" width="11.453125" customWidth="1"/>
    <col min="2" max="2" width="14.453125" bestFit="1" customWidth="1"/>
    <col min="3" max="3" width="11" bestFit="1" customWidth="1"/>
    <col min="4" max="4" width="12.1796875" bestFit="1" customWidth="1"/>
    <col min="5" max="5" width="10.81640625" bestFit="1" customWidth="1"/>
    <col min="6" max="6" width="5.453125" bestFit="1" customWidth="1"/>
    <col min="7" max="7" width="10.81640625" bestFit="1" customWidth="1"/>
    <col min="8" max="8" width="9" bestFit="1" customWidth="1"/>
  </cols>
  <sheetData>
    <row r="1" spans="1:18" ht="26.25" customHeight="1" x14ac:dyDescent="0.35">
      <c r="A1" s="257" t="s">
        <v>320</v>
      </c>
    </row>
    <row r="2" spans="1:18" ht="39.5" thickBot="1" x14ac:dyDescent="0.5">
      <c r="A2" s="325" t="s">
        <v>23</v>
      </c>
      <c r="B2" s="325" t="s">
        <v>139</v>
      </c>
      <c r="C2" s="324" t="s">
        <v>150</v>
      </c>
      <c r="D2" s="324" t="s">
        <v>140</v>
      </c>
      <c r="E2" s="324" t="s">
        <v>151</v>
      </c>
      <c r="F2" s="324" t="s">
        <v>300</v>
      </c>
      <c r="G2" s="324" t="s">
        <v>165</v>
      </c>
      <c r="H2" s="324" t="s">
        <v>344</v>
      </c>
      <c r="L2" s="621" t="s">
        <v>11</v>
      </c>
      <c r="M2" s="621"/>
      <c r="N2" s="621"/>
      <c r="O2" s="621"/>
      <c r="P2" s="621"/>
      <c r="Q2" s="621"/>
      <c r="R2" s="621"/>
    </row>
    <row r="3" spans="1:18" ht="15.5" thickTop="1" thickBot="1" x14ac:dyDescent="0.4">
      <c r="A3" s="326" t="s">
        <v>141</v>
      </c>
      <c r="B3" s="343" t="s">
        <v>16</v>
      </c>
      <c r="C3" s="344">
        <v>999999</v>
      </c>
      <c r="D3" s="329">
        <v>0.99</v>
      </c>
      <c r="E3" s="344">
        <v>999999</v>
      </c>
      <c r="F3" s="345">
        <v>0.99</v>
      </c>
      <c r="G3" s="344">
        <v>999999</v>
      </c>
      <c r="H3" s="346">
        <v>9.9</v>
      </c>
      <c r="L3" s="617" t="s">
        <v>269</v>
      </c>
      <c r="M3" s="617"/>
      <c r="N3" s="617"/>
      <c r="O3" s="617"/>
      <c r="P3" s="617"/>
      <c r="Q3" s="617"/>
      <c r="R3" s="617"/>
    </row>
    <row r="4" spans="1:18" ht="15" thickBot="1" x14ac:dyDescent="0.4">
      <c r="A4" s="330" t="s">
        <v>141</v>
      </c>
      <c r="B4" s="347" t="s">
        <v>17</v>
      </c>
      <c r="C4" s="348">
        <v>999999</v>
      </c>
      <c r="D4" s="333">
        <v>0.99</v>
      </c>
      <c r="E4" s="348">
        <v>999999</v>
      </c>
      <c r="F4" s="349">
        <v>0.99</v>
      </c>
      <c r="G4" s="348">
        <v>999999</v>
      </c>
      <c r="H4" s="350">
        <v>9.9</v>
      </c>
      <c r="L4" s="617" t="s">
        <v>301</v>
      </c>
      <c r="M4" s="617"/>
      <c r="N4" s="617"/>
      <c r="O4" s="617"/>
      <c r="P4" s="617"/>
      <c r="Q4" s="617"/>
      <c r="R4" s="617"/>
    </row>
    <row r="5" spans="1:18" ht="15" thickBot="1" x14ac:dyDescent="0.4">
      <c r="A5" s="334" t="s">
        <v>142</v>
      </c>
      <c r="B5" s="351" t="s">
        <v>18</v>
      </c>
      <c r="C5" s="352">
        <v>999999</v>
      </c>
      <c r="D5" s="337">
        <v>0.99</v>
      </c>
      <c r="E5" s="352">
        <v>999999</v>
      </c>
      <c r="F5" s="353">
        <v>0.99</v>
      </c>
      <c r="G5" s="352">
        <v>999999</v>
      </c>
      <c r="H5" s="354">
        <v>9.9</v>
      </c>
      <c r="L5" s="617" t="s">
        <v>270</v>
      </c>
      <c r="M5" s="617"/>
      <c r="N5" s="617"/>
      <c r="O5" s="617"/>
      <c r="P5" s="617"/>
      <c r="Q5" s="617"/>
      <c r="R5" s="617"/>
    </row>
    <row r="6" spans="1:18" ht="15" thickBot="1" x14ac:dyDescent="0.4">
      <c r="A6" s="330" t="s">
        <v>142</v>
      </c>
      <c r="B6" s="347" t="s">
        <v>19</v>
      </c>
      <c r="C6" s="348">
        <v>999999</v>
      </c>
      <c r="D6" s="333">
        <v>0.99</v>
      </c>
      <c r="E6" s="348">
        <v>999999</v>
      </c>
      <c r="F6" s="349">
        <v>0.99</v>
      </c>
      <c r="G6" s="348">
        <v>999999</v>
      </c>
      <c r="H6" s="350">
        <v>9.9</v>
      </c>
      <c r="L6" s="617" t="s">
        <v>161</v>
      </c>
      <c r="M6" s="617"/>
      <c r="N6" s="617"/>
      <c r="O6" s="617"/>
      <c r="P6" s="617"/>
      <c r="Q6" s="617"/>
      <c r="R6" s="617"/>
    </row>
    <row r="7" spans="1:18" ht="15" thickBot="1" x14ac:dyDescent="0.4">
      <c r="A7" s="334" t="s">
        <v>25</v>
      </c>
      <c r="B7" s="351" t="s">
        <v>143</v>
      </c>
      <c r="C7" s="352">
        <v>999999</v>
      </c>
      <c r="D7" s="337">
        <v>0.99</v>
      </c>
      <c r="E7" s="352">
        <v>999999</v>
      </c>
      <c r="F7" s="353">
        <v>0.99</v>
      </c>
      <c r="G7" s="352">
        <v>999999</v>
      </c>
      <c r="H7" s="354">
        <v>9.9</v>
      </c>
      <c r="L7" s="26"/>
    </row>
    <row r="8" spans="1:18" ht="15" thickBot="1" x14ac:dyDescent="0.4">
      <c r="A8" s="330" t="s">
        <v>144</v>
      </c>
      <c r="B8" s="347" t="s">
        <v>144</v>
      </c>
      <c r="C8" s="348">
        <v>999999</v>
      </c>
      <c r="D8" s="333">
        <v>0.99</v>
      </c>
      <c r="E8" s="348">
        <v>999999</v>
      </c>
      <c r="F8" s="349">
        <v>0.99</v>
      </c>
      <c r="G8" s="348">
        <v>999999</v>
      </c>
      <c r="H8" s="350">
        <v>9.9</v>
      </c>
      <c r="L8" s="24" t="s">
        <v>332</v>
      </c>
    </row>
    <row r="9" spans="1:18" ht="15" thickBot="1" x14ac:dyDescent="0.4">
      <c r="A9" s="334"/>
      <c r="B9" s="351" t="s">
        <v>145</v>
      </c>
      <c r="C9" s="352">
        <v>999999</v>
      </c>
      <c r="D9" s="337">
        <v>0.99</v>
      </c>
      <c r="E9" s="352">
        <v>999999</v>
      </c>
      <c r="F9" s="353">
        <v>0.99</v>
      </c>
      <c r="G9" s="352">
        <v>999999</v>
      </c>
      <c r="H9" s="354">
        <v>9.9</v>
      </c>
    </row>
    <row r="10" spans="1:18" ht="15" thickBot="1" x14ac:dyDescent="0.4">
      <c r="A10" s="359"/>
      <c r="B10" s="355" t="s">
        <v>146</v>
      </c>
      <c r="C10" s="356">
        <f>SUM(C3:C9)</f>
        <v>6999993</v>
      </c>
      <c r="D10" s="342">
        <f>E10/C10</f>
        <v>1</v>
      </c>
      <c r="E10" s="356">
        <f>SUM(E3:E9)</f>
        <v>6999993</v>
      </c>
      <c r="F10" s="357" t="s">
        <v>96</v>
      </c>
      <c r="G10" s="356">
        <f>SUM(G3:G9)</f>
        <v>6999993</v>
      </c>
      <c r="H10" s="358" t="s">
        <v>96</v>
      </c>
    </row>
  </sheetData>
  <mergeCells count="5">
    <mergeCell ref="L2:R2"/>
    <mergeCell ref="L3:R3"/>
    <mergeCell ref="L4:R4"/>
    <mergeCell ref="L5:R5"/>
    <mergeCell ref="L6:R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2068-0EC0-4168-9578-ABD24DF8F50F}">
  <dimension ref="A1:L8"/>
  <sheetViews>
    <sheetView workbookViewId="0">
      <selection activeCell="I13" sqref="I13"/>
    </sheetView>
  </sheetViews>
  <sheetFormatPr defaultRowHeight="14.5" x14ac:dyDescent="0.35"/>
  <cols>
    <col min="11" max="11" width="12.453125" bestFit="1" customWidth="1"/>
    <col min="12" max="12" width="29.7265625" bestFit="1" customWidth="1"/>
  </cols>
  <sheetData>
    <row r="1" spans="1:12" ht="21" x14ac:dyDescent="0.5">
      <c r="A1" s="394" t="s">
        <v>406</v>
      </c>
    </row>
    <row r="2" spans="1:12" x14ac:dyDescent="0.35">
      <c r="A2" t="s">
        <v>408</v>
      </c>
    </row>
    <row r="3" spans="1:12" x14ac:dyDescent="0.35">
      <c r="A3" t="s">
        <v>405</v>
      </c>
    </row>
    <row r="4" spans="1:12" x14ac:dyDescent="0.35">
      <c r="K4" s="377" t="s">
        <v>363</v>
      </c>
      <c r="L4" t="s">
        <v>407</v>
      </c>
    </row>
    <row r="5" spans="1:12" x14ac:dyDescent="0.35">
      <c r="K5" s="395" t="s">
        <v>141</v>
      </c>
      <c r="L5" s="396">
        <v>1999998</v>
      </c>
    </row>
    <row r="6" spans="1:12" x14ac:dyDescent="0.35">
      <c r="K6" s="395" t="s">
        <v>142</v>
      </c>
      <c r="L6" s="396">
        <v>1999998</v>
      </c>
    </row>
    <row r="7" spans="1:12" x14ac:dyDescent="0.35">
      <c r="K7" s="395" t="s">
        <v>25</v>
      </c>
      <c r="L7" s="396">
        <v>999999</v>
      </c>
    </row>
    <row r="8" spans="1:12" x14ac:dyDescent="0.35">
      <c r="K8" s="395" t="s">
        <v>371</v>
      </c>
      <c r="L8" s="396">
        <v>4999995</v>
      </c>
    </row>
  </sheetData>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R17"/>
  <sheetViews>
    <sheetView showGridLines="0" topLeftCell="F1" zoomScale="130" zoomScaleNormal="130" workbookViewId="0">
      <selection activeCell="A3" sqref="A3:G10"/>
    </sheetView>
  </sheetViews>
  <sheetFormatPr defaultRowHeight="14.5" x14ac:dyDescent="0.35"/>
  <cols>
    <col min="1" max="1" width="12.1796875" customWidth="1"/>
    <col min="2" max="2" width="8" bestFit="1" customWidth="1"/>
    <col min="3" max="3" width="18.453125" customWidth="1"/>
    <col min="4" max="4" width="12.453125" bestFit="1" customWidth="1"/>
    <col min="5" max="5" width="20.1796875" customWidth="1"/>
    <col min="6" max="6" width="6.453125" customWidth="1"/>
    <col min="7" max="7" width="15.54296875" bestFit="1" customWidth="1"/>
  </cols>
  <sheetData>
    <row r="1" spans="1:18" ht="25.5" customHeight="1" x14ac:dyDescent="0.35">
      <c r="A1" s="257" t="s">
        <v>333</v>
      </c>
    </row>
    <row r="2" spans="1:18" ht="39.5" thickBot="1" x14ac:dyDescent="0.5">
      <c r="A2" s="323" t="s">
        <v>23</v>
      </c>
      <c r="B2" s="323" t="s">
        <v>139</v>
      </c>
      <c r="C2" s="324" t="s">
        <v>389</v>
      </c>
      <c r="D2" s="324" t="s">
        <v>140</v>
      </c>
      <c r="E2" s="324" t="s">
        <v>390</v>
      </c>
      <c r="F2" s="324" t="s">
        <v>300</v>
      </c>
      <c r="G2" s="324" t="s">
        <v>391</v>
      </c>
      <c r="L2" s="621" t="s">
        <v>11</v>
      </c>
      <c r="M2" s="621"/>
      <c r="N2" s="621"/>
      <c r="O2" s="621"/>
      <c r="P2" s="621"/>
      <c r="Q2" s="621"/>
      <c r="R2" s="621"/>
    </row>
    <row r="3" spans="1:18" ht="15.5" thickTop="1" thickBot="1" x14ac:dyDescent="0.4">
      <c r="A3" s="326" t="s">
        <v>141</v>
      </c>
      <c r="B3" s="327" t="s">
        <v>16</v>
      </c>
      <c r="C3" s="328">
        <v>9999.99</v>
      </c>
      <c r="D3" s="329">
        <v>0.99</v>
      </c>
      <c r="E3" s="328">
        <v>9999.99</v>
      </c>
      <c r="F3" s="328">
        <v>0.99</v>
      </c>
      <c r="G3" s="328">
        <v>9999.99</v>
      </c>
      <c r="L3" s="617" t="s">
        <v>269</v>
      </c>
      <c r="M3" s="617"/>
      <c r="N3" s="617"/>
      <c r="O3" s="617"/>
      <c r="P3" s="617"/>
      <c r="Q3" s="617"/>
      <c r="R3" s="617"/>
    </row>
    <row r="4" spans="1:18" ht="15" thickBot="1" x14ac:dyDescent="0.4">
      <c r="A4" s="330" t="s">
        <v>141</v>
      </c>
      <c r="B4" s="331" t="s">
        <v>17</v>
      </c>
      <c r="C4" s="332">
        <v>9999.99</v>
      </c>
      <c r="D4" s="333">
        <v>0.99</v>
      </c>
      <c r="E4" s="332">
        <v>9999.99</v>
      </c>
      <c r="F4" s="332">
        <v>0.99</v>
      </c>
      <c r="G4" s="332">
        <v>9999.99</v>
      </c>
      <c r="L4" s="617" t="s">
        <v>301</v>
      </c>
      <c r="M4" s="617"/>
      <c r="N4" s="617"/>
      <c r="O4" s="617"/>
      <c r="P4" s="617"/>
      <c r="Q4" s="617"/>
      <c r="R4" s="617"/>
    </row>
    <row r="5" spans="1:18" ht="15" thickBot="1" x14ac:dyDescent="0.4">
      <c r="A5" s="334" t="s">
        <v>142</v>
      </c>
      <c r="B5" s="335" t="s">
        <v>18</v>
      </c>
      <c r="C5" s="336">
        <v>9999.99</v>
      </c>
      <c r="D5" s="337">
        <v>0.99</v>
      </c>
      <c r="E5" s="336">
        <v>9999.99</v>
      </c>
      <c r="F5" s="336">
        <v>0.99</v>
      </c>
      <c r="G5" s="336">
        <v>9999.99</v>
      </c>
      <c r="L5" s="617" t="s">
        <v>161</v>
      </c>
      <c r="M5" s="617"/>
      <c r="N5" s="617"/>
      <c r="O5" s="617"/>
      <c r="P5" s="617"/>
      <c r="Q5" s="617"/>
      <c r="R5" s="617"/>
    </row>
    <row r="6" spans="1:18" ht="15" thickBot="1" x14ac:dyDescent="0.4">
      <c r="A6" s="330" t="s">
        <v>142</v>
      </c>
      <c r="B6" s="331" t="s">
        <v>19</v>
      </c>
      <c r="C6" s="332">
        <v>9999.99</v>
      </c>
      <c r="D6" s="333">
        <v>0.99</v>
      </c>
      <c r="E6" s="332">
        <v>9999.99</v>
      </c>
      <c r="F6" s="332">
        <v>0.99</v>
      </c>
      <c r="G6" s="332">
        <v>9999.99</v>
      </c>
    </row>
    <row r="7" spans="1:18" ht="15" thickBot="1" x14ac:dyDescent="0.4">
      <c r="A7" s="334" t="s">
        <v>25</v>
      </c>
      <c r="B7" s="335" t="s">
        <v>143</v>
      </c>
      <c r="C7" s="336">
        <v>9999.99</v>
      </c>
      <c r="D7" s="337">
        <v>0.99</v>
      </c>
      <c r="E7" s="336">
        <v>9999.99</v>
      </c>
      <c r="F7" s="336">
        <v>0.99</v>
      </c>
      <c r="G7" s="336">
        <v>9999.99</v>
      </c>
      <c r="L7" s="24" t="s">
        <v>332</v>
      </c>
    </row>
    <row r="8" spans="1:18" ht="15" thickBot="1" x14ac:dyDescent="0.4">
      <c r="A8" s="330" t="s">
        <v>144</v>
      </c>
      <c r="B8" s="331" t="s">
        <v>144</v>
      </c>
      <c r="C8" s="332">
        <v>9999.99</v>
      </c>
      <c r="D8" s="333">
        <v>0.99</v>
      </c>
      <c r="E8" s="332">
        <v>9999.99</v>
      </c>
      <c r="F8" s="332">
        <v>0.99</v>
      </c>
      <c r="G8" s="332">
        <v>9999.99</v>
      </c>
    </row>
    <row r="9" spans="1:18" ht="15" thickBot="1" x14ac:dyDescent="0.4">
      <c r="A9" s="338"/>
      <c r="B9" s="335" t="s">
        <v>145</v>
      </c>
      <c r="C9" s="336">
        <v>9999.99</v>
      </c>
      <c r="D9" s="337">
        <v>0.99</v>
      </c>
      <c r="E9" s="336">
        <v>9999.99</v>
      </c>
      <c r="F9" s="336">
        <v>0.99</v>
      </c>
      <c r="G9" s="336">
        <v>9999.99</v>
      </c>
    </row>
    <row r="10" spans="1:18" ht="15" thickBot="1" x14ac:dyDescent="0.4">
      <c r="A10" s="339"/>
      <c r="B10" s="340" t="s">
        <v>146</v>
      </c>
      <c r="C10" s="341">
        <f>SUM(C3:C9)</f>
        <v>69999.929999999993</v>
      </c>
      <c r="D10" s="342">
        <f>E10/C10</f>
        <v>1</v>
      </c>
      <c r="E10" s="341">
        <f>SUM(E3:E9)</f>
        <v>69999.929999999993</v>
      </c>
      <c r="F10" s="341" t="s">
        <v>96</v>
      </c>
      <c r="G10" s="341">
        <f>SUM(G3:G9)</f>
        <v>69999.929999999993</v>
      </c>
    </row>
    <row r="17" spans="5:5" x14ac:dyDescent="0.35">
      <c r="E17" s="304"/>
    </row>
  </sheetData>
  <mergeCells count="4">
    <mergeCell ref="L2:R2"/>
    <mergeCell ref="L3:R3"/>
    <mergeCell ref="L4:R4"/>
    <mergeCell ref="L5:R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R10"/>
  <sheetViews>
    <sheetView showGridLines="0" zoomScale="160" zoomScaleNormal="160" workbookViewId="0">
      <selection activeCell="A3" sqref="A3:G10"/>
    </sheetView>
  </sheetViews>
  <sheetFormatPr defaultRowHeight="14.5" x14ac:dyDescent="0.35"/>
  <cols>
    <col min="1" max="1" width="11.7265625" customWidth="1"/>
    <col min="2" max="2" width="15.453125" customWidth="1"/>
    <col min="3" max="3" width="18.1796875" bestFit="1" customWidth="1"/>
    <col min="4" max="4" width="12.54296875" bestFit="1" customWidth="1"/>
    <col min="5" max="5" width="18" customWidth="1"/>
    <col min="6" max="6" width="5.453125" bestFit="1" customWidth="1"/>
    <col min="7" max="7" width="18" customWidth="1"/>
  </cols>
  <sheetData>
    <row r="1" spans="1:18" ht="21" customHeight="1" x14ac:dyDescent="0.35">
      <c r="A1" s="257" t="s">
        <v>334</v>
      </c>
    </row>
    <row r="2" spans="1:18" ht="26.5" thickBot="1" x14ac:dyDescent="0.5">
      <c r="A2" s="323" t="s">
        <v>23</v>
      </c>
      <c r="B2" s="323" t="s">
        <v>139</v>
      </c>
      <c r="C2" s="324" t="s">
        <v>169</v>
      </c>
      <c r="D2" s="324" t="s">
        <v>140</v>
      </c>
      <c r="E2" s="324" t="s">
        <v>152</v>
      </c>
      <c r="F2" s="324" t="s">
        <v>300</v>
      </c>
      <c r="G2" s="324" t="s">
        <v>170</v>
      </c>
      <c r="L2" s="621" t="s">
        <v>11</v>
      </c>
      <c r="M2" s="621"/>
      <c r="N2" s="621"/>
      <c r="O2" s="621"/>
      <c r="P2" s="621"/>
      <c r="Q2" s="621"/>
      <c r="R2" s="621"/>
    </row>
    <row r="3" spans="1:18" ht="15.5" thickTop="1" thickBot="1" x14ac:dyDescent="0.4">
      <c r="A3" s="326" t="s">
        <v>141</v>
      </c>
      <c r="B3" s="327" t="s">
        <v>16</v>
      </c>
      <c r="C3" s="328">
        <v>9999.99</v>
      </c>
      <c r="D3" s="329">
        <v>0.99</v>
      </c>
      <c r="E3" s="328">
        <v>9999.99</v>
      </c>
      <c r="F3" s="328">
        <v>0.99</v>
      </c>
      <c r="G3" s="328">
        <v>9999.99</v>
      </c>
      <c r="L3" s="617" t="s">
        <v>269</v>
      </c>
      <c r="M3" s="617"/>
      <c r="N3" s="617"/>
      <c r="O3" s="617"/>
      <c r="P3" s="617"/>
      <c r="Q3" s="617"/>
      <c r="R3" s="617"/>
    </row>
    <row r="4" spans="1:18" ht="15" thickBot="1" x14ac:dyDescent="0.4">
      <c r="A4" s="330" t="s">
        <v>141</v>
      </c>
      <c r="B4" s="331" t="s">
        <v>17</v>
      </c>
      <c r="C4" s="332">
        <v>9999.99</v>
      </c>
      <c r="D4" s="333">
        <v>0.99</v>
      </c>
      <c r="E4" s="332">
        <v>9999.99</v>
      </c>
      <c r="F4" s="332">
        <v>0.99</v>
      </c>
      <c r="G4" s="332">
        <v>9999.99</v>
      </c>
      <c r="L4" s="617" t="s">
        <v>301</v>
      </c>
      <c r="M4" s="617"/>
      <c r="N4" s="617"/>
      <c r="O4" s="617"/>
      <c r="P4" s="617"/>
      <c r="Q4" s="617"/>
      <c r="R4" s="617"/>
    </row>
    <row r="5" spans="1:18" ht="15" thickBot="1" x14ac:dyDescent="0.4">
      <c r="A5" s="334" t="s">
        <v>142</v>
      </c>
      <c r="B5" s="335" t="s">
        <v>18</v>
      </c>
      <c r="C5" s="336">
        <v>9999.99</v>
      </c>
      <c r="D5" s="337">
        <v>0.99</v>
      </c>
      <c r="E5" s="336">
        <v>9999.99</v>
      </c>
      <c r="F5" s="336">
        <v>0.99</v>
      </c>
      <c r="G5" s="336">
        <v>9999.99</v>
      </c>
      <c r="L5" s="617" t="s">
        <v>161</v>
      </c>
      <c r="M5" s="617"/>
      <c r="N5" s="617"/>
      <c r="O5" s="617"/>
      <c r="P5" s="617"/>
      <c r="Q5" s="617"/>
      <c r="R5" s="617"/>
    </row>
    <row r="6" spans="1:18" ht="15" thickBot="1" x14ac:dyDescent="0.4">
      <c r="A6" s="330" t="s">
        <v>142</v>
      </c>
      <c r="B6" s="331" t="s">
        <v>19</v>
      </c>
      <c r="C6" s="332">
        <v>9999.99</v>
      </c>
      <c r="D6" s="333">
        <v>0.99</v>
      </c>
      <c r="E6" s="332">
        <v>9999.99</v>
      </c>
      <c r="F6" s="332">
        <v>0.99</v>
      </c>
      <c r="G6" s="332">
        <v>9999.99</v>
      </c>
    </row>
    <row r="7" spans="1:18" ht="15" thickBot="1" x14ac:dyDescent="0.4">
      <c r="A7" s="334" t="s">
        <v>25</v>
      </c>
      <c r="B7" s="335" t="s">
        <v>143</v>
      </c>
      <c r="C7" s="336">
        <v>9999.99</v>
      </c>
      <c r="D7" s="337">
        <v>0.99</v>
      </c>
      <c r="E7" s="336">
        <v>9999.99</v>
      </c>
      <c r="F7" s="336">
        <v>0.99</v>
      </c>
      <c r="G7" s="336">
        <v>9999.99</v>
      </c>
      <c r="L7" s="24" t="s">
        <v>332</v>
      </c>
    </row>
    <row r="8" spans="1:18" ht="15" thickBot="1" x14ac:dyDescent="0.4">
      <c r="A8" s="330" t="s">
        <v>144</v>
      </c>
      <c r="B8" s="331" t="s">
        <v>144</v>
      </c>
      <c r="C8" s="332">
        <v>9999.99</v>
      </c>
      <c r="D8" s="333">
        <v>0.99</v>
      </c>
      <c r="E8" s="332">
        <v>9999.99</v>
      </c>
      <c r="F8" s="332">
        <v>0.99</v>
      </c>
      <c r="G8" s="332">
        <v>9999.99</v>
      </c>
    </row>
    <row r="9" spans="1:18" ht="15" thickBot="1" x14ac:dyDescent="0.4">
      <c r="A9" s="338"/>
      <c r="B9" s="335" t="s">
        <v>145</v>
      </c>
      <c r="C9" s="336">
        <v>9999.99</v>
      </c>
      <c r="D9" s="337">
        <v>0.99</v>
      </c>
      <c r="E9" s="336">
        <v>9999.99</v>
      </c>
      <c r="F9" s="336">
        <v>0.99</v>
      </c>
      <c r="G9" s="336">
        <v>9999.99</v>
      </c>
    </row>
    <row r="10" spans="1:18" ht="15" thickBot="1" x14ac:dyDescent="0.4">
      <c r="A10" s="339"/>
      <c r="B10" s="340" t="s">
        <v>146</v>
      </c>
      <c r="C10" s="341">
        <f>SUM(C3:C9)</f>
        <v>69999.929999999993</v>
      </c>
      <c r="D10" s="342">
        <f>E10/C10</f>
        <v>1</v>
      </c>
      <c r="E10" s="341">
        <f>SUM(E3:E9)</f>
        <v>69999.929999999993</v>
      </c>
      <c r="F10" s="341" t="s">
        <v>96</v>
      </c>
      <c r="G10" s="341">
        <f>SUM(G3:G9)</f>
        <v>69999.929999999993</v>
      </c>
    </row>
  </sheetData>
  <mergeCells count="4">
    <mergeCell ref="L2:R2"/>
    <mergeCell ref="L3:R3"/>
    <mergeCell ref="L4:R4"/>
    <mergeCell ref="L5:R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R11"/>
  <sheetViews>
    <sheetView showGridLines="0" topLeftCell="F1" zoomScale="145" zoomScaleNormal="145" workbookViewId="0">
      <selection activeCell="C3" sqref="C3:G9"/>
    </sheetView>
  </sheetViews>
  <sheetFormatPr defaultRowHeight="14.5" x14ac:dyDescent="0.35"/>
  <cols>
    <col min="2" max="2" width="29.54296875" customWidth="1"/>
    <col min="3" max="3" width="13.453125" bestFit="1" customWidth="1"/>
    <col min="4" max="4" width="12.26953125" bestFit="1" customWidth="1"/>
    <col min="5" max="5" width="13.453125" bestFit="1" customWidth="1"/>
    <col min="6" max="6" width="5.453125" customWidth="1"/>
    <col min="7" max="7" width="13.453125" bestFit="1" customWidth="1"/>
    <col min="8" max="8" width="9.1796875" bestFit="1" customWidth="1"/>
  </cols>
  <sheetData>
    <row r="1" spans="1:18" ht="21.75" customHeight="1" x14ac:dyDescent="0.35">
      <c r="A1" s="257" t="s">
        <v>335</v>
      </c>
    </row>
    <row r="2" spans="1:18" ht="26.5" thickBot="1" x14ac:dyDescent="0.5">
      <c r="A2" s="59" t="s">
        <v>23</v>
      </c>
      <c r="B2" s="323" t="s">
        <v>139</v>
      </c>
      <c r="C2" s="324" t="s">
        <v>343</v>
      </c>
      <c r="D2" s="324" t="s">
        <v>140</v>
      </c>
      <c r="E2" s="324" t="s">
        <v>342</v>
      </c>
      <c r="F2" s="324" t="s">
        <v>300</v>
      </c>
      <c r="G2" s="324" t="s">
        <v>341</v>
      </c>
      <c r="H2" s="324" t="s">
        <v>344</v>
      </c>
      <c r="L2" s="621" t="s">
        <v>11</v>
      </c>
      <c r="M2" s="621"/>
      <c r="N2" s="621"/>
      <c r="O2" s="621"/>
      <c r="P2" s="621"/>
      <c r="Q2" s="621"/>
      <c r="R2" s="621"/>
    </row>
    <row r="3" spans="1:18" ht="15.5" thickTop="1" thickBot="1" x14ac:dyDescent="0.4">
      <c r="A3" s="62" t="s">
        <v>141</v>
      </c>
      <c r="B3" s="368" t="s">
        <v>16</v>
      </c>
      <c r="C3" s="344">
        <v>999999</v>
      </c>
      <c r="D3" s="329">
        <v>0.99</v>
      </c>
      <c r="E3" s="344">
        <v>999999</v>
      </c>
      <c r="F3" s="345">
        <v>0.99</v>
      </c>
      <c r="G3" s="344">
        <v>999999</v>
      </c>
      <c r="H3" s="346">
        <v>9.9</v>
      </c>
      <c r="L3" s="617" t="s">
        <v>269</v>
      </c>
      <c r="M3" s="617"/>
      <c r="N3" s="617"/>
      <c r="O3" s="617"/>
      <c r="P3" s="617"/>
      <c r="Q3" s="617"/>
      <c r="R3" s="617"/>
    </row>
    <row r="4" spans="1:18" ht="15" thickBot="1" x14ac:dyDescent="0.4">
      <c r="A4" s="61" t="s">
        <v>141</v>
      </c>
      <c r="B4" s="351" t="s">
        <v>17</v>
      </c>
      <c r="C4" s="348">
        <v>999999</v>
      </c>
      <c r="D4" s="333">
        <v>0.99</v>
      </c>
      <c r="E4" s="348">
        <v>999999</v>
      </c>
      <c r="F4" s="349">
        <v>0.99</v>
      </c>
      <c r="G4" s="348">
        <v>999999</v>
      </c>
      <c r="H4" s="350">
        <v>9.9</v>
      </c>
      <c r="L4" s="617" t="s">
        <v>301</v>
      </c>
      <c r="M4" s="617"/>
      <c r="N4" s="617"/>
      <c r="O4" s="617"/>
      <c r="P4" s="617"/>
      <c r="Q4" s="617"/>
      <c r="R4" s="617"/>
    </row>
    <row r="5" spans="1:18" ht="15" thickBot="1" x14ac:dyDescent="0.4">
      <c r="A5" s="62" t="s">
        <v>142</v>
      </c>
      <c r="B5" s="347" t="s">
        <v>18</v>
      </c>
      <c r="C5" s="352">
        <v>999999</v>
      </c>
      <c r="D5" s="337">
        <v>0.99</v>
      </c>
      <c r="E5" s="352">
        <v>999999</v>
      </c>
      <c r="F5" s="353">
        <v>0.99</v>
      </c>
      <c r="G5" s="352">
        <v>999999</v>
      </c>
      <c r="H5" s="354">
        <v>9.9</v>
      </c>
      <c r="L5" s="617" t="s">
        <v>270</v>
      </c>
      <c r="M5" s="617"/>
      <c r="N5" s="617"/>
      <c r="O5" s="617"/>
      <c r="P5" s="617"/>
      <c r="Q5" s="617"/>
      <c r="R5" s="617"/>
    </row>
    <row r="6" spans="1:18" ht="15" thickBot="1" x14ac:dyDescent="0.4">
      <c r="A6" s="61" t="s">
        <v>142</v>
      </c>
      <c r="B6" s="351" t="s">
        <v>19</v>
      </c>
      <c r="C6" s="348">
        <v>999999</v>
      </c>
      <c r="D6" s="333">
        <v>0.99</v>
      </c>
      <c r="E6" s="348">
        <v>999999</v>
      </c>
      <c r="F6" s="349">
        <v>0.99</v>
      </c>
      <c r="G6" s="348">
        <v>999999</v>
      </c>
      <c r="H6" s="350">
        <v>9.9</v>
      </c>
      <c r="L6" s="617" t="s">
        <v>161</v>
      </c>
      <c r="M6" s="617"/>
      <c r="N6" s="617"/>
      <c r="O6" s="617"/>
      <c r="P6" s="617"/>
      <c r="Q6" s="617"/>
      <c r="R6" s="617"/>
    </row>
    <row r="7" spans="1:18" ht="15" thickBot="1" x14ac:dyDescent="0.4">
      <c r="A7" s="62" t="s">
        <v>25</v>
      </c>
      <c r="B7" s="347" t="s">
        <v>143</v>
      </c>
      <c r="C7" s="352">
        <v>999999</v>
      </c>
      <c r="D7" s="337">
        <v>0.99</v>
      </c>
      <c r="E7" s="352">
        <v>999999</v>
      </c>
      <c r="F7" s="353">
        <v>0.99</v>
      </c>
      <c r="G7" s="352">
        <v>999999</v>
      </c>
      <c r="H7" s="354">
        <v>9.9</v>
      </c>
    </row>
    <row r="8" spans="1:18" ht="15" thickBot="1" x14ac:dyDescent="0.4">
      <c r="A8" s="61" t="s">
        <v>144</v>
      </c>
      <c r="B8" s="351" t="s">
        <v>144</v>
      </c>
      <c r="C8" s="348">
        <v>999999</v>
      </c>
      <c r="D8" s="333">
        <v>0.99</v>
      </c>
      <c r="E8" s="348">
        <v>999999</v>
      </c>
      <c r="F8" s="349">
        <v>0.99</v>
      </c>
      <c r="G8" s="348">
        <v>999999</v>
      </c>
      <c r="H8" s="350">
        <v>9.9</v>
      </c>
      <c r="L8" s="24" t="s">
        <v>332</v>
      </c>
    </row>
    <row r="9" spans="1:18" ht="15" thickBot="1" x14ac:dyDescent="0.4">
      <c r="A9" s="62"/>
      <c r="B9" s="347" t="s">
        <v>145</v>
      </c>
      <c r="C9" s="352">
        <v>999999</v>
      </c>
      <c r="D9" s="337">
        <v>0.99</v>
      </c>
      <c r="E9" s="352">
        <v>999999</v>
      </c>
      <c r="F9" s="353">
        <v>0.99</v>
      </c>
      <c r="G9" s="352">
        <v>999999</v>
      </c>
      <c r="H9" s="354">
        <v>9.9</v>
      </c>
      <c r="L9" s="24" t="s">
        <v>183</v>
      </c>
    </row>
    <row r="10" spans="1:18" ht="15" thickBot="1" x14ac:dyDescent="0.4">
      <c r="A10" s="63"/>
      <c r="B10" s="369" t="s">
        <v>147</v>
      </c>
      <c r="C10" s="370">
        <f>SUM(C3:C9)</f>
        <v>6999993</v>
      </c>
      <c r="D10" s="371">
        <f>E10/C10</f>
        <v>1</v>
      </c>
      <c r="E10" s="370">
        <f>SUM(E3:E9)</f>
        <v>6999993</v>
      </c>
      <c r="F10" s="372" t="s">
        <v>96</v>
      </c>
      <c r="G10" s="370">
        <f>SUM(G3:G9)</f>
        <v>6999993</v>
      </c>
      <c r="H10" s="372" t="s">
        <v>96</v>
      </c>
    </row>
    <row r="11" spans="1:18" ht="15" thickBot="1" x14ac:dyDescent="0.4">
      <c r="A11" s="203"/>
      <c r="B11" s="373" t="s">
        <v>268</v>
      </c>
      <c r="C11" s="374">
        <f>C10*Therm_Conversion_Rate</f>
        <v>205169794.82999998</v>
      </c>
      <c r="D11" s="375">
        <f>E11/C11</f>
        <v>1</v>
      </c>
      <c r="E11" s="374">
        <f>E10*Therm_Conversion_Rate</f>
        <v>205169794.82999998</v>
      </c>
      <c r="F11" s="375" t="s">
        <v>96</v>
      </c>
      <c r="G11" s="374">
        <f>G10*Therm_Conversion_Rate</f>
        <v>205169794.82999998</v>
      </c>
      <c r="H11" s="375" t="s">
        <v>96</v>
      </c>
    </row>
  </sheetData>
  <mergeCells count="5">
    <mergeCell ref="L2:R2"/>
    <mergeCell ref="L3:R3"/>
    <mergeCell ref="L4:R4"/>
    <mergeCell ref="L5:R5"/>
    <mergeCell ref="L6:R6"/>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R10"/>
  <sheetViews>
    <sheetView showGridLines="0" zoomScale="130" zoomScaleNormal="130" workbookViewId="0"/>
  </sheetViews>
  <sheetFormatPr defaultRowHeight="14.5" x14ac:dyDescent="0.35"/>
  <cols>
    <col min="1" max="1" width="12.1796875" customWidth="1"/>
    <col min="2" max="2" width="14.7265625" customWidth="1"/>
    <col min="3" max="7" width="13.1796875" customWidth="1"/>
  </cols>
  <sheetData>
    <row r="1" spans="1:18" ht="21" customHeight="1" x14ac:dyDescent="0.35">
      <c r="A1" s="257" t="s">
        <v>336</v>
      </c>
    </row>
    <row r="2" spans="1:18" ht="26.5" thickBot="1" x14ac:dyDescent="0.5">
      <c r="A2" s="325" t="s">
        <v>23</v>
      </c>
      <c r="B2" s="325" t="s">
        <v>139</v>
      </c>
      <c r="C2" s="324" t="s">
        <v>150</v>
      </c>
      <c r="D2" s="324" t="s">
        <v>140</v>
      </c>
      <c r="E2" s="324" t="s">
        <v>151</v>
      </c>
      <c r="F2" s="324" t="s">
        <v>300</v>
      </c>
      <c r="G2" s="324" t="s">
        <v>165</v>
      </c>
      <c r="L2" s="621" t="s">
        <v>11</v>
      </c>
      <c r="M2" s="621"/>
      <c r="N2" s="621"/>
      <c r="O2" s="621"/>
      <c r="P2" s="621"/>
      <c r="Q2" s="621"/>
      <c r="R2" s="621"/>
    </row>
    <row r="3" spans="1:18" ht="15.5" thickTop="1" thickBot="1" x14ac:dyDescent="0.4">
      <c r="A3" s="326" t="s">
        <v>141</v>
      </c>
      <c r="B3" s="343" t="s">
        <v>16</v>
      </c>
      <c r="C3" s="344">
        <v>999999</v>
      </c>
      <c r="D3" s="329">
        <v>0.99</v>
      </c>
      <c r="E3" s="344">
        <v>999999</v>
      </c>
      <c r="F3" s="345">
        <v>0.99</v>
      </c>
      <c r="G3" s="344">
        <v>999999</v>
      </c>
      <c r="L3" s="617" t="s">
        <v>269</v>
      </c>
      <c r="M3" s="617"/>
      <c r="N3" s="617"/>
      <c r="O3" s="617"/>
      <c r="P3" s="617"/>
      <c r="Q3" s="617"/>
      <c r="R3" s="617"/>
    </row>
    <row r="4" spans="1:18" ht="15" thickBot="1" x14ac:dyDescent="0.4">
      <c r="A4" s="330" t="s">
        <v>141</v>
      </c>
      <c r="B4" s="347" t="s">
        <v>17</v>
      </c>
      <c r="C4" s="348">
        <v>999999</v>
      </c>
      <c r="D4" s="333">
        <v>0.99</v>
      </c>
      <c r="E4" s="348">
        <v>999999</v>
      </c>
      <c r="F4" s="349">
        <v>0.99</v>
      </c>
      <c r="G4" s="348">
        <v>999999</v>
      </c>
      <c r="L4" s="617" t="s">
        <v>301</v>
      </c>
      <c r="M4" s="617"/>
      <c r="N4" s="617"/>
      <c r="O4" s="617"/>
      <c r="P4" s="617"/>
      <c r="Q4" s="617"/>
      <c r="R4" s="617"/>
    </row>
    <row r="5" spans="1:18" ht="15" thickBot="1" x14ac:dyDescent="0.4">
      <c r="A5" s="334" t="s">
        <v>142</v>
      </c>
      <c r="B5" s="351" t="s">
        <v>18</v>
      </c>
      <c r="C5" s="352">
        <v>999999</v>
      </c>
      <c r="D5" s="337">
        <v>0.99</v>
      </c>
      <c r="E5" s="352">
        <v>999999</v>
      </c>
      <c r="F5" s="353">
        <v>0.99</v>
      </c>
      <c r="G5" s="352">
        <v>999999</v>
      </c>
      <c r="L5" s="617" t="s">
        <v>161</v>
      </c>
      <c r="M5" s="617"/>
      <c r="N5" s="617"/>
      <c r="O5" s="617"/>
      <c r="P5" s="617"/>
      <c r="Q5" s="617"/>
      <c r="R5" s="617"/>
    </row>
    <row r="6" spans="1:18" ht="15" thickBot="1" x14ac:dyDescent="0.4">
      <c r="A6" s="330" t="s">
        <v>142</v>
      </c>
      <c r="B6" s="347" t="s">
        <v>19</v>
      </c>
      <c r="C6" s="348">
        <v>999999</v>
      </c>
      <c r="D6" s="333">
        <v>0.99</v>
      </c>
      <c r="E6" s="348">
        <v>999999</v>
      </c>
      <c r="F6" s="349">
        <v>0.99</v>
      </c>
      <c r="G6" s="348">
        <v>999999</v>
      </c>
    </row>
    <row r="7" spans="1:18" ht="15" thickBot="1" x14ac:dyDescent="0.4">
      <c r="A7" s="334" t="s">
        <v>25</v>
      </c>
      <c r="B7" s="351" t="s">
        <v>143</v>
      </c>
      <c r="C7" s="352">
        <v>999999</v>
      </c>
      <c r="D7" s="337">
        <v>0.99</v>
      </c>
      <c r="E7" s="352">
        <v>999999</v>
      </c>
      <c r="F7" s="353">
        <v>0.99</v>
      </c>
      <c r="G7" s="352">
        <v>999999</v>
      </c>
      <c r="L7" s="24" t="s">
        <v>332</v>
      </c>
    </row>
    <row r="8" spans="1:18" ht="15" thickBot="1" x14ac:dyDescent="0.4">
      <c r="A8" s="330" t="s">
        <v>144</v>
      </c>
      <c r="B8" s="347" t="s">
        <v>144</v>
      </c>
      <c r="C8" s="348">
        <v>999999</v>
      </c>
      <c r="D8" s="333">
        <v>0.99</v>
      </c>
      <c r="E8" s="348">
        <v>999999</v>
      </c>
      <c r="F8" s="349">
        <v>0.99</v>
      </c>
      <c r="G8" s="348">
        <v>999999</v>
      </c>
      <c r="L8" s="24" t="s">
        <v>184</v>
      </c>
    </row>
    <row r="9" spans="1:18" ht="15" thickBot="1" x14ac:dyDescent="0.4">
      <c r="A9" s="334"/>
      <c r="B9" s="351" t="s">
        <v>145</v>
      </c>
      <c r="C9" s="352">
        <v>999999</v>
      </c>
      <c r="D9" s="337">
        <v>0.99</v>
      </c>
      <c r="E9" s="352">
        <v>999999</v>
      </c>
      <c r="F9" s="353">
        <v>0.99</v>
      </c>
      <c r="G9" s="352">
        <v>999999</v>
      </c>
    </row>
    <row r="10" spans="1:18" ht="15" thickBot="1" x14ac:dyDescent="0.4">
      <c r="A10" s="359"/>
      <c r="B10" s="355" t="s">
        <v>171</v>
      </c>
      <c r="C10" s="356">
        <f>SUM(C3:C9)</f>
        <v>6999993</v>
      </c>
      <c r="D10" s="342">
        <f>E10/C10</f>
        <v>1</v>
      </c>
      <c r="E10" s="356">
        <f>SUM(E3:E9)</f>
        <v>6999993</v>
      </c>
      <c r="F10" s="357" t="s">
        <v>96</v>
      </c>
      <c r="G10" s="356">
        <f>SUM(G3:G9)</f>
        <v>6999993</v>
      </c>
    </row>
  </sheetData>
  <mergeCells count="4">
    <mergeCell ref="L2:R2"/>
    <mergeCell ref="L3:R3"/>
    <mergeCell ref="L4:R4"/>
    <mergeCell ref="L5:R5"/>
  </mergeCells>
  <pageMargins left="0.7" right="0.7" top="0.75" bottom="0.75" header="0.3" footer="0.3"/>
  <ignoredErrors>
    <ignoredError sqref="D10"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36C6-EA21-483D-B4FA-0AC5546DB327}">
  <dimension ref="A1:R20"/>
  <sheetViews>
    <sheetView showGridLines="0" zoomScale="130" zoomScaleNormal="130" workbookViewId="0">
      <selection activeCell="D10" sqref="D10"/>
    </sheetView>
  </sheetViews>
  <sheetFormatPr defaultRowHeight="14.5" x14ac:dyDescent="0.35"/>
  <cols>
    <col min="1" max="1" width="12.1796875" customWidth="1"/>
    <col min="2" max="2" width="14.7265625" customWidth="1"/>
    <col min="3" max="6" width="13.1796875" customWidth="1"/>
    <col min="7" max="7" width="10.81640625" customWidth="1"/>
    <col min="8" max="8" width="10.7265625" customWidth="1"/>
  </cols>
  <sheetData>
    <row r="1" spans="1:18" ht="21" customHeight="1" x14ac:dyDescent="0.35">
      <c r="A1" s="257" t="s">
        <v>396</v>
      </c>
    </row>
    <row r="2" spans="1:18" ht="41.5" thickBot="1" x14ac:dyDescent="0.5">
      <c r="A2" s="325" t="s">
        <v>23</v>
      </c>
      <c r="B2" s="325" t="s">
        <v>139</v>
      </c>
      <c r="C2" s="324" t="s">
        <v>397</v>
      </c>
      <c r="D2" s="324" t="s">
        <v>150</v>
      </c>
      <c r="E2" s="324" t="s">
        <v>398</v>
      </c>
      <c r="F2" s="324" t="s">
        <v>151</v>
      </c>
      <c r="G2" s="324" t="s">
        <v>300</v>
      </c>
      <c r="H2" s="324" t="s">
        <v>165</v>
      </c>
      <c r="L2" s="621" t="s">
        <v>11</v>
      </c>
      <c r="M2" s="621"/>
      <c r="N2" s="621"/>
      <c r="O2" s="621"/>
      <c r="P2" s="621"/>
      <c r="Q2" s="621"/>
      <c r="R2" s="621"/>
    </row>
    <row r="3" spans="1:18" ht="15.5" thickTop="1" thickBot="1" x14ac:dyDescent="0.4">
      <c r="A3" s="326" t="s">
        <v>141</v>
      </c>
      <c r="B3" s="343" t="s">
        <v>16</v>
      </c>
      <c r="C3" s="344">
        <v>999999</v>
      </c>
      <c r="D3" s="344">
        <v>5010</v>
      </c>
      <c r="E3" s="329">
        <v>0.99</v>
      </c>
      <c r="F3" s="344">
        <v>4960</v>
      </c>
      <c r="G3" s="345">
        <v>0.99</v>
      </c>
      <c r="H3" s="344">
        <v>4910</v>
      </c>
      <c r="L3" s="617" t="s">
        <v>269</v>
      </c>
      <c r="M3" s="617"/>
      <c r="N3" s="617"/>
      <c r="O3" s="617"/>
      <c r="P3" s="617"/>
      <c r="Q3" s="617"/>
      <c r="R3" s="617"/>
    </row>
    <row r="4" spans="1:18" ht="15" thickBot="1" x14ac:dyDescent="0.4">
      <c r="A4" s="330" t="s">
        <v>141</v>
      </c>
      <c r="B4" s="347" t="s">
        <v>17</v>
      </c>
      <c r="C4" s="348">
        <v>999999</v>
      </c>
      <c r="D4" s="348">
        <v>5010</v>
      </c>
      <c r="E4" s="333">
        <v>0.99</v>
      </c>
      <c r="F4" s="348">
        <v>4960</v>
      </c>
      <c r="G4" s="349">
        <v>0.99</v>
      </c>
      <c r="H4" s="348">
        <v>4910</v>
      </c>
      <c r="L4" s="617" t="s">
        <v>301</v>
      </c>
      <c r="M4" s="617"/>
      <c r="N4" s="617"/>
      <c r="O4" s="617"/>
      <c r="P4" s="617"/>
      <c r="Q4" s="617"/>
      <c r="R4" s="617"/>
    </row>
    <row r="5" spans="1:18" ht="15" thickBot="1" x14ac:dyDescent="0.4">
      <c r="A5" s="334" t="s">
        <v>142</v>
      </c>
      <c r="B5" s="351" t="s">
        <v>18</v>
      </c>
      <c r="C5" s="352">
        <v>999999</v>
      </c>
      <c r="D5" s="352">
        <v>5010</v>
      </c>
      <c r="E5" s="337">
        <v>0.99</v>
      </c>
      <c r="F5" s="352">
        <v>4960</v>
      </c>
      <c r="G5" s="353">
        <v>0.99</v>
      </c>
      <c r="H5" s="352">
        <v>4910</v>
      </c>
      <c r="L5" s="617" t="s">
        <v>161</v>
      </c>
      <c r="M5" s="617"/>
      <c r="N5" s="617"/>
      <c r="O5" s="617"/>
      <c r="P5" s="617"/>
      <c r="Q5" s="617"/>
      <c r="R5" s="617"/>
    </row>
    <row r="6" spans="1:18" ht="15" thickBot="1" x14ac:dyDescent="0.4">
      <c r="A6" s="330" t="s">
        <v>142</v>
      </c>
      <c r="B6" s="347" t="s">
        <v>19</v>
      </c>
      <c r="C6" s="348">
        <v>999999</v>
      </c>
      <c r="D6" s="348">
        <v>5010</v>
      </c>
      <c r="E6" s="333">
        <v>0.99</v>
      </c>
      <c r="F6" s="348">
        <v>4960</v>
      </c>
      <c r="G6" s="349">
        <v>0.99</v>
      </c>
      <c r="H6" s="348">
        <v>4910</v>
      </c>
    </row>
    <row r="7" spans="1:18" ht="15" thickBot="1" x14ac:dyDescent="0.4">
      <c r="A7" s="334" t="s">
        <v>25</v>
      </c>
      <c r="B7" s="351" t="s">
        <v>143</v>
      </c>
      <c r="C7" s="352" t="s">
        <v>96</v>
      </c>
      <c r="D7" s="352" t="s">
        <v>96</v>
      </c>
      <c r="E7" s="337" t="s">
        <v>96</v>
      </c>
      <c r="F7" s="352" t="s">
        <v>96</v>
      </c>
      <c r="G7" s="353">
        <v>0.99</v>
      </c>
      <c r="H7" s="352" t="s">
        <v>96</v>
      </c>
      <c r="L7" s="24" t="s">
        <v>332</v>
      </c>
    </row>
    <row r="8" spans="1:18" ht="15" thickBot="1" x14ac:dyDescent="0.4">
      <c r="A8" s="330" t="s">
        <v>144</v>
      </c>
      <c r="B8" s="347" t="s">
        <v>144</v>
      </c>
      <c r="C8" s="348" t="s">
        <v>96</v>
      </c>
      <c r="D8" s="348" t="s">
        <v>96</v>
      </c>
      <c r="E8" s="333" t="s">
        <v>96</v>
      </c>
      <c r="F8" s="348" t="s">
        <v>96</v>
      </c>
      <c r="G8" s="349">
        <v>0.99</v>
      </c>
      <c r="H8" s="348" t="s">
        <v>96</v>
      </c>
      <c r="L8" s="24" t="s">
        <v>184</v>
      </c>
    </row>
    <row r="9" spans="1:18" ht="15" thickBot="1" x14ac:dyDescent="0.4">
      <c r="A9" s="334"/>
      <c r="B9" s="351" t="s">
        <v>145</v>
      </c>
      <c r="C9" s="352">
        <v>999999</v>
      </c>
      <c r="D9" s="352">
        <v>5010</v>
      </c>
      <c r="E9" s="337">
        <v>0.99</v>
      </c>
      <c r="F9" s="352">
        <v>4960</v>
      </c>
      <c r="G9" s="353">
        <v>0.99</v>
      </c>
      <c r="H9" s="352">
        <v>4910</v>
      </c>
    </row>
    <row r="10" spans="1:18" ht="15" thickBot="1" x14ac:dyDescent="0.4">
      <c r="A10" s="359"/>
      <c r="B10" s="355" t="s">
        <v>146</v>
      </c>
      <c r="C10" s="356">
        <f>SUM(C3:C9)</f>
        <v>4999995</v>
      </c>
      <c r="D10" s="356">
        <f>SUM(D3:D9)</f>
        <v>25050</v>
      </c>
      <c r="E10" s="342">
        <f>F10/D10</f>
        <v>0.99001996007984028</v>
      </c>
      <c r="F10" s="356">
        <f>SUM(F3:F9)</f>
        <v>24800</v>
      </c>
      <c r="G10" s="357" t="s">
        <v>96</v>
      </c>
      <c r="H10" s="356">
        <f>SUM(H3:H9)</f>
        <v>24550</v>
      </c>
    </row>
    <row r="15" spans="1:18" x14ac:dyDescent="0.35">
      <c r="A15" s="389"/>
    </row>
    <row r="17" spans="1:1" x14ac:dyDescent="0.35">
      <c r="A17" s="60"/>
    </row>
    <row r="18" spans="1:1" x14ac:dyDescent="0.35">
      <c r="A18" s="388"/>
    </row>
    <row r="19" spans="1:1" ht="18" x14ac:dyDescent="0.35">
      <c r="A19" s="390"/>
    </row>
    <row r="20" spans="1:1" x14ac:dyDescent="0.35">
      <c r="A20" s="391"/>
    </row>
  </sheetData>
  <mergeCells count="4">
    <mergeCell ref="L2:R2"/>
    <mergeCell ref="L3:R3"/>
    <mergeCell ref="L4:R4"/>
    <mergeCell ref="L5:R5"/>
  </mergeCells>
  <pageMargins left="0.7" right="0.7" top="0.75" bottom="0.75" header="0.3" footer="0.3"/>
  <pageSetup orientation="portrait" horizontalDpi="1200" verticalDpi="1200" r:id="rId1"/>
  <ignoredErrors>
    <ignoredError sqref="E10"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M6"/>
  <sheetViews>
    <sheetView showGridLines="0" workbookViewId="0">
      <selection activeCell="I5" sqref="I5"/>
    </sheetView>
  </sheetViews>
  <sheetFormatPr defaultRowHeight="14.5" x14ac:dyDescent="0.35"/>
  <cols>
    <col min="8" max="10" width="10.453125" customWidth="1"/>
    <col min="12" max="14" width="10.453125" customWidth="1"/>
  </cols>
  <sheetData>
    <row r="1" spans="2:13" ht="20" thickBot="1" x14ac:dyDescent="0.5">
      <c r="B1" s="376" t="s">
        <v>362</v>
      </c>
      <c r="C1" s="376"/>
      <c r="D1" s="376"/>
      <c r="E1" s="376"/>
      <c r="F1" s="376"/>
      <c r="G1" s="376"/>
      <c r="H1" s="376"/>
      <c r="I1" s="376"/>
      <c r="J1" s="376"/>
      <c r="K1" s="376"/>
      <c r="L1" s="376"/>
      <c r="M1" s="376"/>
    </row>
    <row r="2" spans="2:13" ht="15" thickTop="1" x14ac:dyDescent="0.35"/>
    <row r="3" spans="2:13" ht="15" thickBot="1" x14ac:dyDescent="0.4">
      <c r="B3" t="s">
        <v>349</v>
      </c>
      <c r="C3" t="s">
        <v>350</v>
      </c>
      <c r="D3" t="s">
        <v>351</v>
      </c>
      <c r="I3" s="319" t="s">
        <v>349</v>
      </c>
      <c r="J3" s="319" t="s">
        <v>350</v>
      </c>
      <c r="K3" s="319" t="s">
        <v>351</v>
      </c>
    </row>
    <row r="4" spans="2:13" ht="15.5" thickTop="1" thickBot="1" x14ac:dyDescent="0.4">
      <c r="B4" t="s">
        <v>352</v>
      </c>
      <c r="C4" t="s">
        <v>353</v>
      </c>
      <c r="D4" t="s">
        <v>354</v>
      </c>
      <c r="I4" s="320" t="s">
        <v>352</v>
      </c>
      <c r="J4" s="320" t="s">
        <v>353</v>
      </c>
      <c r="K4" s="320" t="s">
        <v>354</v>
      </c>
    </row>
    <row r="5" spans="2:13" ht="15" thickBot="1" x14ac:dyDescent="0.4">
      <c r="B5" t="s">
        <v>355</v>
      </c>
      <c r="C5" t="s">
        <v>356</v>
      </c>
      <c r="D5" t="s">
        <v>357</v>
      </c>
      <c r="I5" s="321" t="s">
        <v>355</v>
      </c>
      <c r="J5" s="321" t="s">
        <v>356</v>
      </c>
      <c r="K5" s="321" t="s">
        <v>357</v>
      </c>
    </row>
    <row r="6" spans="2:13" ht="15" thickBot="1" x14ac:dyDescent="0.4">
      <c r="B6" t="s">
        <v>358</v>
      </c>
      <c r="C6" t="s">
        <v>359</v>
      </c>
      <c r="D6" t="s">
        <v>360</v>
      </c>
      <c r="I6" s="322" t="s">
        <v>358</v>
      </c>
      <c r="J6" s="322" t="s">
        <v>359</v>
      </c>
      <c r="K6" s="322" t="s">
        <v>360</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O43"/>
  <sheetViews>
    <sheetView showGridLines="0" zoomScale="85" zoomScaleNormal="85" workbookViewId="0">
      <selection activeCell="K43" sqref="K43"/>
    </sheetView>
  </sheetViews>
  <sheetFormatPr defaultRowHeight="14.5" x14ac:dyDescent="0.35"/>
  <cols>
    <col min="1" max="1" width="28.1796875" customWidth="1"/>
    <col min="2" max="2" width="7" customWidth="1"/>
    <col min="3" max="3" width="7.453125" customWidth="1"/>
    <col min="4" max="4" width="10.81640625" customWidth="1"/>
    <col min="5" max="5" width="11.54296875" customWidth="1"/>
    <col min="6" max="6" width="13.1796875" customWidth="1"/>
    <col min="7" max="7" width="11.453125" customWidth="1"/>
    <col min="8" max="8" width="16.81640625" customWidth="1"/>
    <col min="10" max="10" width="21.26953125" bestFit="1" customWidth="1"/>
    <col min="11" max="11" width="23.453125" bestFit="1" customWidth="1"/>
    <col min="12" max="12" width="24.54296875" bestFit="1" customWidth="1"/>
  </cols>
  <sheetData>
    <row r="1" spans="1:11" ht="18.5" x14ac:dyDescent="0.35">
      <c r="A1" s="11" t="s">
        <v>157</v>
      </c>
      <c r="B1" s="11"/>
    </row>
    <row r="2" spans="1:11" x14ac:dyDescent="0.35">
      <c r="A2" t="s">
        <v>158</v>
      </c>
    </row>
    <row r="3" spans="1:11" x14ac:dyDescent="0.35">
      <c r="A3" t="s">
        <v>159</v>
      </c>
    </row>
    <row r="4" spans="1:11" x14ac:dyDescent="0.35">
      <c r="A4" t="s">
        <v>160</v>
      </c>
    </row>
    <row r="5" spans="1:11" x14ac:dyDescent="0.35">
      <c r="A5" s="419" t="s">
        <v>422</v>
      </c>
    </row>
    <row r="7" spans="1:11" ht="20" thickBot="1" x14ac:dyDescent="0.5">
      <c r="A7" s="376" t="s">
        <v>373</v>
      </c>
      <c r="B7" s="376"/>
      <c r="C7" s="376"/>
      <c r="D7" s="376"/>
      <c r="E7" s="376"/>
      <c r="F7" s="376"/>
      <c r="G7" s="376"/>
      <c r="H7" s="376"/>
      <c r="I7" s="376"/>
      <c r="J7" s="376"/>
      <c r="K7" s="376"/>
    </row>
    <row r="8" spans="1:11" ht="15" thickTop="1" x14ac:dyDescent="0.35"/>
    <row r="27" spans="1:15" x14ac:dyDescent="0.35">
      <c r="A27" s="378" t="s">
        <v>363</v>
      </c>
      <c r="B27" s="378" t="s">
        <v>364</v>
      </c>
      <c r="C27" s="378" t="s">
        <v>365</v>
      </c>
      <c r="D27" s="377"/>
      <c r="E27" s="377"/>
      <c r="F27" s="377"/>
      <c r="G27" s="377"/>
      <c r="H27" s="377"/>
      <c r="I27" s="377"/>
      <c r="J27" s="377"/>
      <c r="K27" s="377"/>
      <c r="L27" s="377"/>
      <c r="O27" s="377"/>
    </row>
    <row r="28" spans="1:15" ht="27.75" customHeight="1" x14ac:dyDescent="0.35">
      <c r="A28" s="379" t="s">
        <v>366</v>
      </c>
      <c r="B28" s="380">
        <v>383</v>
      </c>
      <c r="C28" s="381">
        <v>0.31188925081433228</v>
      </c>
      <c r="H28" s="378" t="s">
        <v>363</v>
      </c>
      <c r="I28" s="383" t="s">
        <v>364</v>
      </c>
      <c r="J28" s="383" t="s">
        <v>365</v>
      </c>
      <c r="L28" s="383" t="s">
        <v>374</v>
      </c>
      <c r="M28" s="383" t="s">
        <v>375</v>
      </c>
      <c r="N28" s="383" t="s">
        <v>376</v>
      </c>
    </row>
    <row r="29" spans="1:15" x14ac:dyDescent="0.35">
      <c r="A29" s="379" t="s">
        <v>26</v>
      </c>
      <c r="B29" s="380">
        <v>323</v>
      </c>
      <c r="C29" s="381">
        <v>0.26302931596091206</v>
      </c>
      <c r="H29" s="379" t="s">
        <v>24</v>
      </c>
      <c r="I29" s="384">
        <v>8201</v>
      </c>
      <c r="J29" s="381">
        <v>0.86976349559868493</v>
      </c>
      <c r="L29" s="379" t="s">
        <v>377</v>
      </c>
      <c r="M29" s="384">
        <v>155153.79778508306</v>
      </c>
      <c r="N29" s="384">
        <v>9</v>
      </c>
    </row>
    <row r="30" spans="1:15" ht="24.75" customHeight="1" x14ac:dyDescent="0.35">
      <c r="A30" s="379" t="s">
        <v>27</v>
      </c>
      <c r="B30" s="380">
        <v>190</v>
      </c>
      <c r="C30" s="381">
        <v>0.15472312703583063</v>
      </c>
      <c r="H30" s="379" t="s">
        <v>366</v>
      </c>
      <c r="I30" s="384">
        <v>383</v>
      </c>
      <c r="J30" s="381">
        <v>4.0619365786403648E-2</v>
      </c>
      <c r="L30" s="379" t="s">
        <v>378</v>
      </c>
      <c r="M30" s="384">
        <v>99152.103085515089</v>
      </c>
      <c r="N30" s="384">
        <v>2</v>
      </c>
    </row>
    <row r="31" spans="1:15" x14ac:dyDescent="0.35">
      <c r="A31" s="379" t="s">
        <v>25</v>
      </c>
      <c r="B31" s="380">
        <v>125</v>
      </c>
      <c r="C31" s="381">
        <v>0.10179153094462541</v>
      </c>
      <c r="H31" s="379" t="s">
        <v>26</v>
      </c>
      <c r="I31" s="384">
        <v>323</v>
      </c>
      <c r="J31" s="381">
        <v>3.4256018665818219E-2</v>
      </c>
      <c r="L31" s="379" t="s">
        <v>379</v>
      </c>
      <c r="M31" s="384">
        <v>75291.672040866004</v>
      </c>
      <c r="N31" s="384">
        <v>2</v>
      </c>
    </row>
    <row r="32" spans="1:15" x14ac:dyDescent="0.35">
      <c r="A32" s="379" t="s">
        <v>367</v>
      </c>
      <c r="B32" s="380">
        <v>104</v>
      </c>
      <c r="C32" s="381">
        <v>8.4690553745928335E-2</v>
      </c>
      <c r="H32" s="379" t="s">
        <v>27</v>
      </c>
      <c r="I32" s="384">
        <v>190</v>
      </c>
      <c r="J32" s="381">
        <v>2.0150599215187189E-2</v>
      </c>
      <c r="L32" s="379" t="s">
        <v>380</v>
      </c>
      <c r="M32" s="384">
        <v>66435.877649473448</v>
      </c>
      <c r="N32" s="384">
        <v>2</v>
      </c>
    </row>
    <row r="33" spans="1:14" x14ac:dyDescent="0.35">
      <c r="A33" s="379" t="s">
        <v>368</v>
      </c>
      <c r="B33" s="380">
        <v>92</v>
      </c>
      <c r="C33" s="381">
        <v>7.4918566775244305E-2</v>
      </c>
      <c r="H33" s="379" t="s">
        <v>25</v>
      </c>
      <c r="I33" s="384">
        <v>125</v>
      </c>
      <c r="J33" s="381">
        <v>1.3256973167886309E-2</v>
      </c>
      <c r="L33" s="379" t="s">
        <v>381</v>
      </c>
      <c r="M33" s="384">
        <v>55682.166163421723</v>
      </c>
      <c r="N33" s="384">
        <v>5</v>
      </c>
    </row>
    <row r="34" spans="1:14" x14ac:dyDescent="0.35">
      <c r="A34" s="379" t="s">
        <v>369</v>
      </c>
      <c r="B34" s="380">
        <v>6</v>
      </c>
      <c r="C34" s="381">
        <v>4.8859934853420191E-3</v>
      </c>
      <c r="H34" s="379" t="s">
        <v>367</v>
      </c>
      <c r="I34" s="384">
        <v>104</v>
      </c>
      <c r="J34" s="381">
        <v>1.1029801675681409E-2</v>
      </c>
      <c r="L34" s="379" t="s">
        <v>367</v>
      </c>
      <c r="M34" s="384">
        <v>51062.120410309028</v>
      </c>
      <c r="N34" s="384">
        <v>1</v>
      </c>
    </row>
    <row r="35" spans="1:14" x14ac:dyDescent="0.35">
      <c r="A35" s="379" t="s">
        <v>370</v>
      </c>
      <c r="B35" s="380">
        <v>5</v>
      </c>
      <c r="C35" s="381">
        <v>4.0716612377850164E-3</v>
      </c>
      <c r="H35" s="379" t="s">
        <v>368</v>
      </c>
      <c r="I35" s="384">
        <v>92</v>
      </c>
      <c r="J35" s="381">
        <v>9.7571322515643231E-3</v>
      </c>
      <c r="L35" s="379" t="s">
        <v>382</v>
      </c>
      <c r="M35" s="384">
        <v>26940.884133081701</v>
      </c>
      <c r="N35" s="384">
        <v>1</v>
      </c>
    </row>
    <row r="36" spans="1:14" x14ac:dyDescent="0.35">
      <c r="A36" s="379" t="s">
        <v>371</v>
      </c>
      <c r="B36" s="380">
        <v>1228</v>
      </c>
      <c r="C36" s="382">
        <v>1</v>
      </c>
      <c r="H36" s="379" t="s">
        <v>369</v>
      </c>
      <c r="I36" s="384">
        <v>6</v>
      </c>
      <c r="J36" s="381">
        <v>6.3633471205854278E-4</v>
      </c>
      <c r="L36" s="379" t="s">
        <v>383</v>
      </c>
      <c r="M36" s="384">
        <v>8021.6637576573803</v>
      </c>
      <c r="N36" s="384">
        <v>1</v>
      </c>
    </row>
    <row r="37" spans="1:14" x14ac:dyDescent="0.35">
      <c r="H37" s="379" t="s">
        <v>370</v>
      </c>
      <c r="I37" s="384">
        <v>5</v>
      </c>
      <c r="J37" s="381">
        <v>5.3027892671545234E-4</v>
      </c>
    </row>
    <row r="38" spans="1:14" x14ac:dyDescent="0.35">
      <c r="H38" s="379" t="s">
        <v>371</v>
      </c>
      <c r="I38" s="384">
        <v>9429</v>
      </c>
      <c r="J38" s="382">
        <v>1</v>
      </c>
    </row>
    <row r="39" spans="1:14" x14ac:dyDescent="0.35">
      <c r="H39" s="379" t="s">
        <v>372</v>
      </c>
      <c r="I39" s="384">
        <f>SUM(I29:I36)</f>
        <v>9424</v>
      </c>
      <c r="J39" s="383"/>
    </row>
    <row r="43" spans="1:14" ht="26.25" customHeight="1" x14ac:dyDescent="0.35"/>
  </sheetData>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37B5-4144-4F4B-83B2-E4837CAD65E2}">
  <dimension ref="A1:N67"/>
  <sheetViews>
    <sheetView showGridLines="0" topLeftCell="A4" zoomScaleNormal="100" workbookViewId="0">
      <selection activeCell="G10" sqref="G10"/>
    </sheetView>
  </sheetViews>
  <sheetFormatPr defaultRowHeight="14.5" x14ac:dyDescent="0.35"/>
  <cols>
    <col min="1" max="1" width="45" customWidth="1"/>
    <col min="2" max="2" width="20.54296875" customWidth="1"/>
    <col min="3" max="4" width="17.54296875" customWidth="1"/>
    <col min="6" max="6" width="16.81640625" style="423" bestFit="1" customWidth="1"/>
    <col min="7" max="7" width="14.26953125" customWidth="1"/>
    <col min="8" max="8" width="15" style="423" customWidth="1"/>
  </cols>
  <sheetData>
    <row r="1" spans="1:14" ht="18.5" x14ac:dyDescent="0.35">
      <c r="A1" s="11" t="s">
        <v>319</v>
      </c>
    </row>
    <row r="2" spans="1:14" ht="27" thickBot="1" x14ac:dyDescent="0.4">
      <c r="A2" s="420" t="s">
        <v>131</v>
      </c>
      <c r="B2" s="424" t="s">
        <v>132</v>
      </c>
      <c r="C2" s="424" t="s">
        <v>463</v>
      </c>
      <c r="D2" s="424" t="s">
        <v>464</v>
      </c>
    </row>
    <row r="3" spans="1:14" ht="15.5" thickTop="1" thickBot="1" x14ac:dyDescent="0.4">
      <c r="A3" s="421" t="s">
        <v>134</v>
      </c>
      <c r="B3" s="425">
        <v>1828540527.7576699</v>
      </c>
      <c r="C3" s="425">
        <v>96218.108278483895</v>
      </c>
      <c r="D3" s="425">
        <v>186718.84687151201</v>
      </c>
      <c r="G3" s="423"/>
      <c r="I3" s="457"/>
      <c r="L3" s="426"/>
      <c r="M3" s="426"/>
      <c r="N3" s="426"/>
    </row>
    <row r="4" spans="1:14" ht="15" thickBot="1" x14ac:dyDescent="0.4">
      <c r="A4" s="421" t="s">
        <v>465</v>
      </c>
      <c r="B4" s="427">
        <f>B5/B3</f>
        <v>1.0142977211831232</v>
      </c>
      <c r="C4" s="427">
        <f>C5/C3</f>
        <v>7.9288650686914242</v>
      </c>
      <c r="D4" s="427">
        <f>D5/D3</f>
        <v>1.451314562567128</v>
      </c>
      <c r="G4" s="423"/>
      <c r="I4" s="457"/>
      <c r="L4" s="426"/>
      <c r="M4" s="426"/>
      <c r="N4" s="426"/>
    </row>
    <row r="5" spans="1:14" ht="15" thickBot="1" x14ac:dyDescent="0.4">
      <c r="A5" s="421" t="s">
        <v>136</v>
      </c>
      <c r="B5" s="425">
        <v>1854684490.3955901</v>
      </c>
      <c r="C5" s="425">
        <v>762900.39770484006</v>
      </c>
      <c r="D5" s="425">
        <v>270987.78157036699</v>
      </c>
      <c r="E5" s="457"/>
      <c r="G5" s="423"/>
      <c r="I5" s="457"/>
      <c r="L5" s="426"/>
      <c r="M5" s="426"/>
      <c r="N5" s="426"/>
    </row>
    <row r="6" spans="1:14" ht="15" thickBot="1" x14ac:dyDescent="0.4">
      <c r="A6" s="421" t="s">
        <v>466</v>
      </c>
      <c r="B6" s="427">
        <v>0.86170015157343005</v>
      </c>
      <c r="C6" s="427">
        <v>0.81327171472765603</v>
      </c>
      <c r="D6" s="427">
        <v>0.82642200556110401</v>
      </c>
      <c r="G6" s="423"/>
      <c r="I6" s="457"/>
      <c r="L6" s="426"/>
      <c r="M6" s="426"/>
      <c r="N6" s="426"/>
    </row>
    <row r="7" spans="1:14" ht="15" thickBot="1" x14ac:dyDescent="0.4">
      <c r="A7" s="421" t="s">
        <v>137</v>
      </c>
      <c r="B7" s="425">
        <v>1597848449.97331</v>
      </c>
      <c r="C7" s="425">
        <v>620445.31460782595</v>
      </c>
      <c r="D7" s="425">
        <v>223932.41375240299</v>
      </c>
      <c r="G7" s="423"/>
      <c r="I7" s="457"/>
      <c r="L7" s="426"/>
      <c r="M7" s="426"/>
      <c r="N7" s="426"/>
    </row>
    <row r="8" spans="1:14" ht="15" thickBot="1" x14ac:dyDescent="0.4">
      <c r="A8" s="421" t="s">
        <v>467</v>
      </c>
      <c r="B8" s="425">
        <v>4087238480</v>
      </c>
      <c r="C8" s="425"/>
      <c r="D8" s="425"/>
      <c r="G8" s="423"/>
      <c r="I8" s="457"/>
      <c r="L8" s="426"/>
      <c r="M8" s="426"/>
      <c r="N8" s="426"/>
    </row>
    <row r="9" spans="1:14" ht="15" thickBot="1" x14ac:dyDescent="0.4">
      <c r="A9" s="421" t="s">
        <v>1318</v>
      </c>
      <c r="B9" s="425">
        <v>7278423.7003684398</v>
      </c>
      <c r="C9" s="425"/>
      <c r="D9" s="425"/>
      <c r="G9" s="423"/>
      <c r="I9" s="457"/>
      <c r="L9" s="426"/>
      <c r="M9" s="426"/>
      <c r="N9" s="426"/>
    </row>
    <row r="10" spans="1:14" ht="15" thickBot="1" x14ac:dyDescent="0.4">
      <c r="A10" s="421" t="s">
        <v>1319</v>
      </c>
      <c r="B10" s="425">
        <v>3486215.0119413198</v>
      </c>
      <c r="C10" s="425"/>
      <c r="D10" s="425"/>
      <c r="G10" s="423"/>
      <c r="I10" s="457"/>
      <c r="L10" s="426"/>
      <c r="M10" s="426"/>
      <c r="N10" s="426"/>
    </row>
    <row r="11" spans="1:14" ht="15" thickBot="1" x14ac:dyDescent="0.4">
      <c r="A11" s="421" t="s">
        <v>468</v>
      </c>
      <c r="B11" s="425">
        <v>102180962</v>
      </c>
      <c r="C11" s="425"/>
      <c r="D11" s="425"/>
      <c r="G11" s="423"/>
      <c r="I11" s="457"/>
      <c r="L11" s="426"/>
      <c r="M11" s="426"/>
      <c r="N11" s="426"/>
    </row>
    <row r="12" spans="1:14" ht="15" thickBot="1" x14ac:dyDescent="0.4">
      <c r="A12" s="421" t="s">
        <v>469</v>
      </c>
      <c r="B12" s="425">
        <f>B11+B7</f>
        <v>1700029411.97331</v>
      </c>
      <c r="C12" s="425">
        <v>620445.31460782595</v>
      </c>
      <c r="D12" s="425">
        <v>223932.41375240299</v>
      </c>
      <c r="G12" s="423"/>
      <c r="I12" s="457"/>
      <c r="L12" s="426"/>
      <c r="M12" s="426"/>
      <c r="N12" s="426"/>
    </row>
    <row r="13" spans="1:14" ht="15" thickBot="1" x14ac:dyDescent="0.4">
      <c r="A13" s="421" t="s">
        <v>1220</v>
      </c>
      <c r="B13" s="425">
        <f>'Table 2_7 CPAS Total Counted'!H47</f>
        <v>1726757624.1550601</v>
      </c>
      <c r="C13" s="425"/>
      <c r="D13" s="425"/>
      <c r="G13" s="423"/>
      <c r="I13" s="457"/>
      <c r="L13" s="426"/>
      <c r="M13" s="426"/>
      <c r="N13" s="426"/>
    </row>
    <row r="14" spans="1:14" ht="15" thickBot="1" x14ac:dyDescent="0.4">
      <c r="A14" s="421" t="s">
        <v>518</v>
      </c>
      <c r="B14" s="425">
        <f>B8+B12+B13</f>
        <v>7514025516.1283703</v>
      </c>
      <c r="C14" s="425">
        <v>620445.31460782595</v>
      </c>
      <c r="D14" s="425">
        <v>223932.41375240299</v>
      </c>
      <c r="G14" s="423"/>
      <c r="I14" s="457"/>
      <c r="L14" s="426"/>
      <c r="M14" s="426"/>
      <c r="N14" s="426"/>
    </row>
    <row r="15" spans="1:14" ht="15" thickBot="1" x14ac:dyDescent="0.4">
      <c r="A15" s="421" t="s">
        <v>1226</v>
      </c>
      <c r="B15" s="425">
        <v>7152667340</v>
      </c>
      <c r="C15" s="425"/>
      <c r="D15" s="425"/>
      <c r="G15" s="423"/>
      <c r="I15" s="457"/>
      <c r="L15" s="426"/>
      <c r="M15" s="426"/>
      <c r="N15" s="426"/>
    </row>
    <row r="16" spans="1:14" ht="15" thickBot="1" x14ac:dyDescent="0.4">
      <c r="A16" s="421" t="s">
        <v>470</v>
      </c>
      <c r="B16" s="495">
        <f>B14/B15</f>
        <v>1.0505207580544869</v>
      </c>
      <c r="C16" s="428"/>
      <c r="D16" s="428"/>
      <c r="G16" s="423"/>
      <c r="I16" s="457"/>
      <c r="L16" s="426"/>
      <c r="M16" s="426"/>
      <c r="N16" s="426"/>
    </row>
    <row r="17" spans="1:14" ht="15" thickBot="1" x14ac:dyDescent="0.4">
      <c r="A17" s="421" t="s">
        <v>471</v>
      </c>
      <c r="B17" s="425">
        <v>1021809620</v>
      </c>
      <c r="C17" s="425"/>
      <c r="D17" s="425"/>
      <c r="G17" s="423"/>
      <c r="I17" s="457"/>
      <c r="L17" s="426"/>
      <c r="M17" s="426"/>
      <c r="N17" s="426"/>
    </row>
    <row r="18" spans="1:14" ht="15" thickBot="1" x14ac:dyDescent="0.4">
      <c r="A18" s="421" t="s">
        <v>472</v>
      </c>
      <c r="B18" s="425">
        <f>'Table 2_7 CPAS Total Counted'!H54</f>
        <v>1095401521.8260119</v>
      </c>
      <c r="C18" s="425"/>
      <c r="D18" s="425"/>
      <c r="G18" s="423"/>
      <c r="I18" s="457"/>
      <c r="L18" s="426"/>
      <c r="M18" s="426"/>
      <c r="N18" s="426"/>
    </row>
    <row r="19" spans="1:14" x14ac:dyDescent="0.35">
      <c r="A19" s="429" t="s">
        <v>473</v>
      </c>
      <c r="B19" s="519">
        <f>B18/B17</f>
        <v>1.0720211479571038</v>
      </c>
      <c r="C19" s="430"/>
      <c r="D19" s="430"/>
      <c r="G19" s="423"/>
      <c r="I19" s="457"/>
      <c r="L19" s="426"/>
      <c r="M19" s="426"/>
      <c r="N19" s="426"/>
    </row>
    <row r="20" spans="1:14" x14ac:dyDescent="0.35">
      <c r="I20" s="457"/>
      <c r="L20" s="426"/>
      <c r="M20" s="426"/>
      <c r="N20" s="426"/>
    </row>
    <row r="21" spans="1:14" x14ac:dyDescent="0.35">
      <c r="A21" s="60" t="s">
        <v>1221</v>
      </c>
    </row>
    <row r="22" spans="1:14" x14ac:dyDescent="0.35">
      <c r="A22" s="60" t="s">
        <v>620</v>
      </c>
    </row>
    <row r="23" spans="1:14" x14ac:dyDescent="0.35">
      <c r="A23" s="60" t="s">
        <v>1222</v>
      </c>
    </row>
    <row r="24" spans="1:14" x14ac:dyDescent="0.35">
      <c r="A24" s="518" t="s">
        <v>1219</v>
      </c>
    </row>
    <row r="25" spans="1:14" x14ac:dyDescent="0.35">
      <c r="A25" s="60" t="s">
        <v>1223</v>
      </c>
    </row>
    <row r="26" spans="1:14" x14ac:dyDescent="0.35">
      <c r="A26" s="60" t="s">
        <v>1224</v>
      </c>
    </row>
    <row r="27" spans="1:14" x14ac:dyDescent="0.35">
      <c r="A27" s="388" t="s">
        <v>1225</v>
      </c>
    </row>
    <row r="31" spans="1:14" x14ac:dyDescent="0.35">
      <c r="B31" s="426"/>
      <c r="C31" s="426"/>
      <c r="D31" s="426"/>
      <c r="E31" s="426"/>
      <c r="G31" s="426"/>
      <c r="H31" s="431"/>
    </row>
    <row r="54" spans="1:4" x14ac:dyDescent="0.35">
      <c r="C54" t="s">
        <v>503</v>
      </c>
      <c r="D54" t="s">
        <v>504</v>
      </c>
    </row>
    <row r="55" spans="1:4" x14ac:dyDescent="0.35">
      <c r="A55" s="615" t="s">
        <v>505</v>
      </c>
      <c r="B55" s="616"/>
      <c r="C55" s="450">
        <v>78600740</v>
      </c>
      <c r="D55" s="450">
        <v>78600740</v>
      </c>
    </row>
    <row r="56" spans="1:4" x14ac:dyDescent="0.35">
      <c r="A56" s="451" t="s">
        <v>506</v>
      </c>
      <c r="B56" s="451"/>
      <c r="C56" s="452">
        <f>C55*7.8/100</f>
        <v>6130857.7199999997</v>
      </c>
      <c r="D56" s="452">
        <f>D55*9.1/100</f>
        <v>7152667.3399999999</v>
      </c>
    </row>
    <row r="57" spans="1:4" x14ac:dyDescent="0.35">
      <c r="A57" s="451" t="s">
        <v>507</v>
      </c>
      <c r="B57" s="453"/>
      <c r="C57" s="452">
        <f>C56*1000</f>
        <v>6130857720</v>
      </c>
      <c r="D57" s="452">
        <f>D56*1000</f>
        <v>7152667340</v>
      </c>
    </row>
    <row r="58" spans="1:4" x14ac:dyDescent="0.35">
      <c r="A58" s="451" t="s">
        <v>508</v>
      </c>
      <c r="B58" s="451"/>
      <c r="C58" s="452">
        <f>C55*6.6/100</f>
        <v>5187648.84</v>
      </c>
      <c r="D58" s="452">
        <f>D55*7.8/100</f>
        <v>6130857.7199999997</v>
      </c>
    </row>
    <row r="59" spans="1:4" x14ac:dyDescent="0.35">
      <c r="A59" s="451" t="s">
        <v>509</v>
      </c>
      <c r="C59" s="449">
        <f>C58*1000</f>
        <v>5187648840</v>
      </c>
      <c r="D59" s="449">
        <f>D58*1000</f>
        <v>6130857720</v>
      </c>
    </row>
    <row r="60" spans="1:4" ht="15" thickBot="1" x14ac:dyDescent="0.4">
      <c r="A60" s="451" t="s">
        <v>510</v>
      </c>
      <c r="B60" s="451"/>
      <c r="C60" s="452">
        <v>4558842920</v>
      </c>
      <c r="D60" s="452">
        <v>4087238480</v>
      </c>
    </row>
    <row r="61" spans="1:4" x14ac:dyDescent="0.35">
      <c r="A61" s="451" t="s">
        <v>511</v>
      </c>
      <c r="B61" s="451"/>
      <c r="C61" s="452">
        <v>628805920</v>
      </c>
      <c r="D61" s="454">
        <f>78600740000*0.058-78600740000*0.052</f>
        <v>471604440</v>
      </c>
    </row>
    <row r="62" spans="1:4" x14ac:dyDescent="0.35">
      <c r="A62" s="451" t="s">
        <v>512</v>
      </c>
      <c r="B62" s="453"/>
      <c r="C62" s="452">
        <f>C56-C58</f>
        <v>943208.87999999989</v>
      </c>
      <c r="D62" s="452">
        <f>D56-D58</f>
        <v>1021809.6200000001</v>
      </c>
    </row>
    <row r="63" spans="1:4" x14ac:dyDescent="0.35">
      <c r="A63" s="451" t="s">
        <v>513</v>
      </c>
      <c r="B63" s="453"/>
      <c r="C63" s="452">
        <f>C62*1000</f>
        <v>943208879.99999988</v>
      </c>
      <c r="D63" s="452">
        <f>D62*1000</f>
        <v>1021809620.0000001</v>
      </c>
    </row>
    <row r="64" spans="1:4" x14ac:dyDescent="0.35">
      <c r="A64" s="451" t="s">
        <v>514</v>
      </c>
      <c r="B64" s="453"/>
      <c r="C64" s="452">
        <f>C62*0.1</f>
        <v>94320.887999999992</v>
      </c>
      <c r="D64" s="452">
        <f>D62*0.1</f>
        <v>102180.96200000001</v>
      </c>
    </row>
    <row r="65" spans="1:4" x14ac:dyDescent="0.35">
      <c r="A65" s="451" t="s">
        <v>515</v>
      </c>
      <c r="B65" s="451"/>
      <c r="C65" s="455">
        <f>C63*0.1</f>
        <v>94320888</v>
      </c>
      <c r="D65" s="455">
        <f>D63*0.1</f>
        <v>102180962.00000001</v>
      </c>
    </row>
    <row r="66" spans="1:4" x14ac:dyDescent="0.35">
      <c r="A66" s="451" t="s">
        <v>516</v>
      </c>
      <c r="B66" s="451"/>
      <c r="C66" s="456">
        <f>C65/29.31</f>
        <v>3218044.6264073695</v>
      </c>
      <c r="D66" s="456">
        <f>D65/29.31</f>
        <v>3486215.0119413175</v>
      </c>
    </row>
    <row r="67" spans="1:4" x14ac:dyDescent="0.35">
      <c r="A67" s="451" t="s">
        <v>517</v>
      </c>
      <c r="B67" s="451"/>
      <c r="C67" s="456">
        <v>7420895.5302698743</v>
      </c>
      <c r="D67" s="456"/>
    </row>
  </sheetData>
  <mergeCells count="1">
    <mergeCell ref="A55:B55"/>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21E3A-85BD-4D9E-BC76-2D0ACBFA3102}">
  <dimension ref="A1:S47"/>
  <sheetViews>
    <sheetView showGridLines="0" workbookViewId="0">
      <selection activeCell="H58" sqref="H58"/>
    </sheetView>
  </sheetViews>
  <sheetFormatPr defaultRowHeight="14.5" x14ac:dyDescent="0.35"/>
  <cols>
    <col min="1" max="1" width="25.453125" customWidth="1"/>
    <col min="2" max="3" width="17.7265625" customWidth="1"/>
    <col min="4" max="4" width="19.453125" customWidth="1"/>
    <col min="5" max="5" width="14.7265625" customWidth="1"/>
    <col min="6" max="6" width="10.1796875" customWidth="1"/>
    <col min="7" max="7" width="10.81640625" customWidth="1"/>
    <col min="10" max="10" width="16.7265625" customWidth="1"/>
    <col min="11" max="11" width="11.453125" customWidth="1"/>
    <col min="12" max="12" width="10.453125" customWidth="1"/>
    <col min="13" max="13" width="9" customWidth="1"/>
    <col min="14" max="14" width="12.1796875" customWidth="1"/>
    <col min="15" max="15" width="11" customWidth="1"/>
    <col min="16" max="16" width="12.81640625" customWidth="1"/>
    <col min="17" max="17" width="11.81640625" customWidth="1"/>
    <col min="19" max="19" width="10.453125" customWidth="1"/>
  </cols>
  <sheetData>
    <row r="1" spans="1:19" ht="26" x14ac:dyDescent="0.35">
      <c r="A1" s="257" t="s">
        <v>413</v>
      </c>
    </row>
    <row r="2" spans="1:19" ht="26.25" customHeight="1" thickBot="1" x14ac:dyDescent="0.4">
      <c r="A2" s="397" t="s">
        <v>131</v>
      </c>
      <c r="B2" s="398" t="s">
        <v>409</v>
      </c>
      <c r="C2" s="398" t="s">
        <v>410</v>
      </c>
      <c r="D2" s="398" t="s">
        <v>411</v>
      </c>
    </row>
    <row r="3" spans="1:19" ht="19" thickTop="1" thickBot="1" x14ac:dyDescent="0.4">
      <c r="A3" s="399" t="s">
        <v>412</v>
      </c>
      <c r="B3" s="399"/>
      <c r="C3" s="399"/>
      <c r="D3" s="399"/>
    </row>
    <row r="4" spans="1:19" ht="15" thickBot="1" x14ac:dyDescent="0.4">
      <c r="A4" s="400" t="s">
        <v>134</v>
      </c>
      <c r="B4" s="401"/>
      <c r="C4" s="401"/>
      <c r="D4" s="401"/>
    </row>
    <row r="5" spans="1:19" ht="15" thickBot="1" x14ac:dyDescent="0.4">
      <c r="A5" s="402" t="s">
        <v>135</v>
      </c>
      <c r="B5" s="403"/>
      <c r="C5" s="403"/>
      <c r="D5" s="403"/>
    </row>
    <row r="6" spans="1:19" ht="15" thickBot="1" x14ac:dyDescent="0.4">
      <c r="A6" s="400" t="s">
        <v>136</v>
      </c>
      <c r="B6" s="401"/>
      <c r="C6" s="401"/>
      <c r="D6" s="401"/>
    </row>
    <row r="7" spans="1:19" ht="15" thickBot="1" x14ac:dyDescent="0.4">
      <c r="A7" s="406" t="s">
        <v>302</v>
      </c>
      <c r="B7" s="406"/>
      <c r="C7" s="403"/>
      <c r="D7" s="403"/>
    </row>
    <row r="8" spans="1:19" ht="15" thickBot="1" x14ac:dyDescent="0.4">
      <c r="A8" s="404" t="s">
        <v>137</v>
      </c>
      <c r="B8" s="405"/>
      <c r="C8" s="405"/>
      <c r="D8" s="405"/>
    </row>
    <row r="12" spans="1:19" ht="26" x14ac:dyDescent="0.35">
      <c r="A12" s="257" t="s">
        <v>414</v>
      </c>
      <c r="J12" s="257" t="s">
        <v>419</v>
      </c>
    </row>
    <row r="13" spans="1:19" ht="39.5" thickBot="1" x14ac:dyDescent="0.4">
      <c r="A13" s="397" t="s">
        <v>23</v>
      </c>
      <c r="B13" s="397" t="s">
        <v>139</v>
      </c>
      <c r="C13" s="398" t="s">
        <v>343</v>
      </c>
      <c r="D13" s="398" t="s">
        <v>140</v>
      </c>
      <c r="E13" s="398" t="s">
        <v>342</v>
      </c>
      <c r="F13" s="398" t="s">
        <v>300</v>
      </c>
      <c r="G13" s="398" t="s">
        <v>341</v>
      </c>
      <c r="J13" s="397" t="s">
        <v>23</v>
      </c>
      <c r="K13" s="397" t="s">
        <v>139</v>
      </c>
      <c r="L13" s="397" t="s">
        <v>148</v>
      </c>
      <c r="M13" s="398" t="s">
        <v>149</v>
      </c>
      <c r="N13" s="398" t="s">
        <v>394</v>
      </c>
      <c r="O13" s="398" t="s">
        <v>395</v>
      </c>
      <c r="P13" s="398" t="s">
        <v>343</v>
      </c>
      <c r="Q13" s="398" t="s">
        <v>342</v>
      </c>
      <c r="R13" s="398" t="s">
        <v>347</v>
      </c>
      <c r="S13" s="398" t="s">
        <v>341</v>
      </c>
    </row>
    <row r="14" spans="1:19" ht="15.5" thickTop="1" thickBot="1" x14ac:dyDescent="0.4">
      <c r="A14" s="407" t="s">
        <v>25</v>
      </c>
      <c r="B14" s="402" t="s">
        <v>16</v>
      </c>
      <c r="C14" s="415">
        <v>99999</v>
      </c>
      <c r="D14" s="408">
        <v>0.99</v>
      </c>
      <c r="E14" s="415">
        <v>99999</v>
      </c>
      <c r="F14" s="403">
        <v>0.99</v>
      </c>
      <c r="G14" s="415">
        <v>99999</v>
      </c>
      <c r="J14" s="407" t="s">
        <v>25</v>
      </c>
      <c r="K14" s="407" t="s">
        <v>16</v>
      </c>
      <c r="L14" s="402" t="s">
        <v>153</v>
      </c>
      <c r="M14" s="403">
        <v>9999</v>
      </c>
      <c r="N14" s="408">
        <v>9.9</v>
      </c>
      <c r="O14" s="408" t="s">
        <v>392</v>
      </c>
      <c r="P14" s="415">
        <v>99999</v>
      </c>
      <c r="Q14" s="415">
        <v>99999</v>
      </c>
      <c r="R14" s="403">
        <v>0.99</v>
      </c>
      <c r="S14" s="415">
        <v>99999</v>
      </c>
    </row>
    <row r="15" spans="1:19" ht="15" thickBot="1" x14ac:dyDescent="0.4">
      <c r="A15" s="409" t="s">
        <v>25</v>
      </c>
      <c r="B15" s="400" t="s">
        <v>17</v>
      </c>
      <c r="C15" s="416">
        <v>99999</v>
      </c>
      <c r="D15" s="410">
        <v>0.99</v>
      </c>
      <c r="E15" s="416">
        <v>99999</v>
      </c>
      <c r="F15" s="401">
        <v>0.99</v>
      </c>
      <c r="G15" s="415">
        <v>99999</v>
      </c>
      <c r="J15" s="409" t="s">
        <v>25</v>
      </c>
      <c r="K15" s="409" t="s">
        <v>17</v>
      </c>
      <c r="L15" s="400" t="s">
        <v>153</v>
      </c>
      <c r="M15" s="401">
        <v>9999</v>
      </c>
      <c r="N15" s="410">
        <v>9.9</v>
      </c>
      <c r="O15" s="410" t="s">
        <v>393</v>
      </c>
      <c r="P15" s="416">
        <v>99999</v>
      </c>
      <c r="Q15" s="416">
        <v>99999</v>
      </c>
      <c r="R15" s="401">
        <v>0.99</v>
      </c>
      <c r="S15" s="416">
        <v>99999</v>
      </c>
    </row>
    <row r="16" spans="1:19" ht="15" thickBot="1" x14ac:dyDescent="0.4">
      <c r="A16" s="407" t="s">
        <v>156</v>
      </c>
      <c r="B16" s="402" t="s">
        <v>18</v>
      </c>
      <c r="C16" s="415">
        <v>99999</v>
      </c>
      <c r="D16" s="408">
        <v>0.99</v>
      </c>
      <c r="E16" s="415">
        <v>99999</v>
      </c>
      <c r="F16" s="403">
        <v>0.99</v>
      </c>
      <c r="G16" s="415">
        <v>99999</v>
      </c>
      <c r="J16" s="407" t="s">
        <v>156</v>
      </c>
      <c r="K16" s="407" t="s">
        <v>18</v>
      </c>
      <c r="L16" s="402" t="s">
        <v>417</v>
      </c>
      <c r="M16" s="403">
        <v>9999</v>
      </c>
      <c r="N16" s="408">
        <v>9.9</v>
      </c>
      <c r="O16" s="408" t="s">
        <v>393</v>
      </c>
      <c r="P16" s="415">
        <v>99999</v>
      </c>
      <c r="Q16" s="415">
        <v>99999</v>
      </c>
      <c r="R16" s="403">
        <v>0.99</v>
      </c>
      <c r="S16" s="415">
        <v>99999</v>
      </c>
    </row>
    <row r="17" spans="1:19" ht="15" thickBot="1" x14ac:dyDescent="0.4">
      <c r="A17" s="409" t="s">
        <v>142</v>
      </c>
      <c r="B17" s="400" t="s">
        <v>19</v>
      </c>
      <c r="C17" s="416">
        <v>99999</v>
      </c>
      <c r="D17" s="410">
        <v>0.99</v>
      </c>
      <c r="E17" s="416">
        <v>99999</v>
      </c>
      <c r="F17" s="401">
        <v>0.99</v>
      </c>
      <c r="G17" s="415">
        <v>99999</v>
      </c>
      <c r="J17" s="409" t="s">
        <v>142</v>
      </c>
      <c r="K17" s="409" t="s">
        <v>19</v>
      </c>
      <c r="L17" s="400" t="s">
        <v>418</v>
      </c>
      <c r="M17" s="401">
        <v>9999</v>
      </c>
      <c r="N17" s="410">
        <v>9.9</v>
      </c>
      <c r="O17" s="410" t="s">
        <v>393</v>
      </c>
      <c r="P17" s="416">
        <v>99999</v>
      </c>
      <c r="Q17" s="416">
        <v>99999</v>
      </c>
      <c r="R17" s="401">
        <v>0.99</v>
      </c>
      <c r="S17" s="416">
        <v>99999</v>
      </c>
    </row>
    <row r="18" spans="1:19" ht="17.25" customHeight="1" thickBot="1" x14ac:dyDescent="0.4">
      <c r="A18" s="407" t="s">
        <v>142</v>
      </c>
      <c r="B18" s="402" t="s">
        <v>143</v>
      </c>
      <c r="C18" s="415">
        <v>99999</v>
      </c>
      <c r="D18" s="408">
        <v>0.99</v>
      </c>
      <c r="E18" s="415">
        <v>99999</v>
      </c>
      <c r="F18" s="403">
        <v>0.99</v>
      </c>
      <c r="G18" s="415">
        <v>99999</v>
      </c>
      <c r="J18" s="407" t="s">
        <v>142</v>
      </c>
      <c r="K18" s="407" t="s">
        <v>143</v>
      </c>
      <c r="L18" s="402" t="s">
        <v>153</v>
      </c>
      <c r="M18" s="403">
        <v>9999</v>
      </c>
      <c r="N18" s="408">
        <v>9.9</v>
      </c>
      <c r="O18" s="408" t="s">
        <v>393</v>
      </c>
      <c r="P18" s="415">
        <v>99999</v>
      </c>
      <c r="Q18" s="415">
        <v>99999</v>
      </c>
      <c r="R18" s="403">
        <v>0.99</v>
      </c>
      <c r="S18" s="415">
        <v>99999</v>
      </c>
    </row>
    <row r="19" spans="1:19" ht="15" thickBot="1" x14ac:dyDescent="0.4">
      <c r="A19" s="409" t="s">
        <v>144</v>
      </c>
      <c r="B19" s="400" t="s">
        <v>144</v>
      </c>
      <c r="C19" s="416">
        <v>99999</v>
      </c>
      <c r="D19" s="410">
        <v>0.99</v>
      </c>
      <c r="E19" s="416">
        <v>99999</v>
      </c>
      <c r="F19" s="401">
        <v>0.99</v>
      </c>
      <c r="G19" s="415">
        <v>99999</v>
      </c>
      <c r="J19" s="409" t="s">
        <v>144</v>
      </c>
      <c r="K19" s="409" t="s">
        <v>144</v>
      </c>
      <c r="L19" s="400" t="s">
        <v>144</v>
      </c>
      <c r="M19" s="401">
        <v>9999</v>
      </c>
      <c r="N19" s="410">
        <v>9.9</v>
      </c>
      <c r="O19" s="410" t="s">
        <v>393</v>
      </c>
      <c r="P19" s="416">
        <v>99999</v>
      </c>
      <c r="Q19" s="416">
        <v>99999</v>
      </c>
      <c r="R19" s="401">
        <v>0.99</v>
      </c>
      <c r="S19" s="416">
        <v>99999</v>
      </c>
    </row>
    <row r="20" spans="1:19" ht="15" thickBot="1" x14ac:dyDescent="0.4">
      <c r="A20" s="407"/>
      <c r="B20" s="402" t="s">
        <v>145</v>
      </c>
      <c r="C20" s="415">
        <v>99999</v>
      </c>
      <c r="D20" s="408">
        <v>0.99</v>
      </c>
      <c r="E20" s="415">
        <v>99999</v>
      </c>
      <c r="F20" s="403">
        <v>0.99</v>
      </c>
      <c r="G20" s="415">
        <v>99999</v>
      </c>
      <c r="J20" s="407"/>
      <c r="K20" s="407"/>
      <c r="L20" s="402" t="s">
        <v>145</v>
      </c>
      <c r="M20" s="403">
        <v>9999</v>
      </c>
      <c r="N20" s="408">
        <v>9.9</v>
      </c>
      <c r="O20" s="408" t="s">
        <v>393</v>
      </c>
      <c r="P20" s="415">
        <v>99999</v>
      </c>
      <c r="Q20" s="415">
        <v>99999</v>
      </c>
      <c r="R20" s="403">
        <v>0.99</v>
      </c>
      <c r="S20" s="415">
        <v>99999</v>
      </c>
    </row>
    <row r="21" spans="1:19" ht="15" thickBot="1" x14ac:dyDescent="0.4">
      <c r="A21" s="411"/>
      <c r="B21" s="412" t="s">
        <v>171</v>
      </c>
      <c r="C21" s="417">
        <f>SUM(C14:C20)</f>
        <v>699993</v>
      </c>
      <c r="D21" s="413">
        <v>0.99</v>
      </c>
      <c r="E21" s="417">
        <f>SUM(E14:E20)</f>
        <v>699993</v>
      </c>
      <c r="F21" s="413">
        <v>0.99</v>
      </c>
      <c r="G21" s="417">
        <f>SUM(G14:G20)</f>
        <v>699993</v>
      </c>
      <c r="J21" s="411"/>
      <c r="K21" s="411"/>
      <c r="L21" s="412"/>
      <c r="M21" s="413"/>
      <c r="N21" s="414">
        <v>9.9</v>
      </c>
      <c r="O21" s="414"/>
      <c r="P21" s="417">
        <f>SUM(P14:P20)</f>
        <v>699993</v>
      </c>
      <c r="Q21" s="417">
        <f>SUM(Q14:Q20)</f>
        <v>699993</v>
      </c>
      <c r="R21" s="413">
        <v>0.99</v>
      </c>
      <c r="S21" s="417">
        <f>SUM(S14:S20)</f>
        <v>699993</v>
      </c>
    </row>
    <row r="25" spans="1:19" ht="26" x14ac:dyDescent="0.35">
      <c r="A25" s="257" t="s">
        <v>415</v>
      </c>
      <c r="J25" s="257" t="s">
        <v>420</v>
      </c>
    </row>
    <row r="26" spans="1:19" ht="51.75" customHeight="1" thickBot="1" x14ac:dyDescent="0.4">
      <c r="A26" s="397" t="s">
        <v>23</v>
      </c>
      <c r="B26" s="397" t="s">
        <v>139</v>
      </c>
      <c r="C26" s="398" t="s">
        <v>343</v>
      </c>
      <c r="D26" s="398" t="s">
        <v>140</v>
      </c>
      <c r="E26" s="398" t="s">
        <v>342</v>
      </c>
      <c r="F26" s="398" t="s">
        <v>300</v>
      </c>
      <c r="G26" s="398" t="s">
        <v>341</v>
      </c>
      <c r="J26" s="397" t="s">
        <v>23</v>
      </c>
      <c r="K26" s="397" t="s">
        <v>139</v>
      </c>
      <c r="L26" s="397" t="s">
        <v>148</v>
      </c>
      <c r="M26" s="398" t="s">
        <v>149</v>
      </c>
      <c r="N26" s="398" t="s">
        <v>394</v>
      </c>
      <c r="O26" s="398" t="s">
        <v>395</v>
      </c>
      <c r="P26" s="398" t="s">
        <v>343</v>
      </c>
      <c r="Q26" s="398" t="s">
        <v>342</v>
      </c>
      <c r="R26" s="398" t="s">
        <v>347</v>
      </c>
      <c r="S26" s="398" t="s">
        <v>341</v>
      </c>
    </row>
    <row r="27" spans="1:19" ht="15.5" thickTop="1" thickBot="1" x14ac:dyDescent="0.4">
      <c r="A27" s="407" t="s">
        <v>25</v>
      </c>
      <c r="B27" s="402" t="s">
        <v>16</v>
      </c>
      <c r="C27" s="415">
        <v>99999</v>
      </c>
      <c r="D27" s="408">
        <v>0.99</v>
      </c>
      <c r="E27" s="415">
        <v>99999</v>
      </c>
      <c r="F27" s="403">
        <v>0.99</v>
      </c>
      <c r="G27" s="415">
        <v>99999</v>
      </c>
      <c r="J27" s="407" t="s">
        <v>25</v>
      </c>
      <c r="K27" s="407" t="s">
        <v>16</v>
      </c>
      <c r="L27" s="402" t="s">
        <v>153</v>
      </c>
      <c r="M27" s="403">
        <v>9999</v>
      </c>
      <c r="N27" s="408">
        <v>9.9</v>
      </c>
      <c r="O27" s="408" t="s">
        <v>392</v>
      </c>
      <c r="P27" s="415">
        <v>99999</v>
      </c>
      <c r="Q27" s="415">
        <v>99999</v>
      </c>
      <c r="R27" s="403">
        <v>0.99</v>
      </c>
      <c r="S27" s="415">
        <v>99999</v>
      </c>
    </row>
    <row r="28" spans="1:19" ht="15" thickBot="1" x14ac:dyDescent="0.4">
      <c r="A28" s="409" t="s">
        <v>25</v>
      </c>
      <c r="B28" s="400" t="s">
        <v>17</v>
      </c>
      <c r="C28" s="416">
        <v>99999</v>
      </c>
      <c r="D28" s="410">
        <v>0.99</v>
      </c>
      <c r="E28" s="416">
        <v>99999</v>
      </c>
      <c r="F28" s="401">
        <v>0.99</v>
      </c>
      <c r="G28" s="415">
        <v>99999</v>
      </c>
      <c r="J28" s="409" t="s">
        <v>25</v>
      </c>
      <c r="K28" s="409" t="s">
        <v>17</v>
      </c>
      <c r="L28" s="400" t="s">
        <v>153</v>
      </c>
      <c r="M28" s="401">
        <v>9999</v>
      </c>
      <c r="N28" s="410">
        <v>9.9</v>
      </c>
      <c r="O28" s="410" t="s">
        <v>393</v>
      </c>
      <c r="P28" s="416">
        <v>99999</v>
      </c>
      <c r="Q28" s="416">
        <v>99999</v>
      </c>
      <c r="R28" s="401">
        <v>0.99</v>
      </c>
      <c r="S28" s="416">
        <v>99999</v>
      </c>
    </row>
    <row r="29" spans="1:19" ht="15" thickBot="1" x14ac:dyDescent="0.4">
      <c r="A29" s="407" t="s">
        <v>156</v>
      </c>
      <c r="B29" s="402" t="s">
        <v>18</v>
      </c>
      <c r="C29" s="415">
        <v>99999</v>
      </c>
      <c r="D29" s="408">
        <v>0.99</v>
      </c>
      <c r="E29" s="415">
        <v>99999</v>
      </c>
      <c r="F29" s="403">
        <v>0.99</v>
      </c>
      <c r="G29" s="415">
        <v>99999</v>
      </c>
      <c r="J29" s="407" t="s">
        <v>156</v>
      </c>
      <c r="K29" s="407" t="s">
        <v>18</v>
      </c>
      <c r="L29" s="402" t="s">
        <v>417</v>
      </c>
      <c r="M29" s="403">
        <v>9999</v>
      </c>
      <c r="N29" s="408">
        <v>9.9</v>
      </c>
      <c r="O29" s="408" t="s">
        <v>393</v>
      </c>
      <c r="P29" s="415">
        <v>99999</v>
      </c>
      <c r="Q29" s="415">
        <v>99999</v>
      </c>
      <c r="R29" s="403">
        <v>0.99</v>
      </c>
      <c r="S29" s="415">
        <v>99999</v>
      </c>
    </row>
    <row r="30" spans="1:19" ht="15" thickBot="1" x14ac:dyDescent="0.4">
      <c r="A30" s="409" t="s">
        <v>142</v>
      </c>
      <c r="B30" s="400" t="s">
        <v>19</v>
      </c>
      <c r="C30" s="416">
        <v>99999</v>
      </c>
      <c r="D30" s="410">
        <v>0.99</v>
      </c>
      <c r="E30" s="416">
        <v>99999</v>
      </c>
      <c r="F30" s="401">
        <v>0.99</v>
      </c>
      <c r="G30" s="415">
        <v>99999</v>
      </c>
      <c r="J30" s="409" t="s">
        <v>142</v>
      </c>
      <c r="K30" s="409" t="s">
        <v>19</v>
      </c>
      <c r="L30" s="400" t="s">
        <v>418</v>
      </c>
      <c r="M30" s="401">
        <v>9999</v>
      </c>
      <c r="N30" s="410">
        <v>9.9</v>
      </c>
      <c r="O30" s="410" t="s">
        <v>393</v>
      </c>
      <c r="P30" s="416">
        <v>99999</v>
      </c>
      <c r="Q30" s="416">
        <v>99999</v>
      </c>
      <c r="R30" s="401">
        <v>0.99</v>
      </c>
      <c r="S30" s="416">
        <v>99999</v>
      </c>
    </row>
    <row r="31" spans="1:19" ht="15" thickBot="1" x14ac:dyDescent="0.4">
      <c r="A31" s="407" t="s">
        <v>142</v>
      </c>
      <c r="B31" s="402" t="s">
        <v>143</v>
      </c>
      <c r="C31" s="415">
        <v>99999</v>
      </c>
      <c r="D31" s="408">
        <v>0.99</v>
      </c>
      <c r="E31" s="415">
        <v>99999</v>
      </c>
      <c r="F31" s="403">
        <v>0.99</v>
      </c>
      <c r="G31" s="415">
        <v>99999</v>
      </c>
      <c r="J31" s="407" t="s">
        <v>142</v>
      </c>
      <c r="K31" s="407" t="s">
        <v>143</v>
      </c>
      <c r="L31" s="402" t="s">
        <v>153</v>
      </c>
      <c r="M31" s="403">
        <v>9999</v>
      </c>
      <c r="N31" s="408">
        <v>9.9</v>
      </c>
      <c r="O31" s="408" t="s">
        <v>393</v>
      </c>
      <c r="P31" s="415">
        <v>99999</v>
      </c>
      <c r="Q31" s="415">
        <v>99999</v>
      </c>
      <c r="R31" s="403">
        <v>0.99</v>
      </c>
      <c r="S31" s="415">
        <v>99999</v>
      </c>
    </row>
    <row r="32" spans="1:19" ht="15" thickBot="1" x14ac:dyDescent="0.4">
      <c r="A32" s="409" t="s">
        <v>144</v>
      </c>
      <c r="B32" s="400" t="s">
        <v>144</v>
      </c>
      <c r="C32" s="416">
        <v>99999</v>
      </c>
      <c r="D32" s="410">
        <v>0.99</v>
      </c>
      <c r="E32" s="416">
        <v>99999</v>
      </c>
      <c r="F32" s="401">
        <v>0.99</v>
      </c>
      <c r="G32" s="415">
        <v>99999</v>
      </c>
      <c r="J32" s="409" t="s">
        <v>144</v>
      </c>
      <c r="K32" s="409" t="s">
        <v>144</v>
      </c>
      <c r="L32" s="400" t="s">
        <v>144</v>
      </c>
      <c r="M32" s="401">
        <v>9999</v>
      </c>
      <c r="N32" s="410">
        <v>9.9</v>
      </c>
      <c r="O32" s="410" t="s">
        <v>393</v>
      </c>
      <c r="P32" s="416">
        <v>99999</v>
      </c>
      <c r="Q32" s="416">
        <v>99999</v>
      </c>
      <c r="R32" s="401">
        <v>0.99</v>
      </c>
      <c r="S32" s="416">
        <v>99999</v>
      </c>
    </row>
    <row r="33" spans="1:19" ht="15" thickBot="1" x14ac:dyDescent="0.4">
      <c r="A33" s="407"/>
      <c r="B33" s="402" t="s">
        <v>145</v>
      </c>
      <c r="C33" s="415">
        <v>99999</v>
      </c>
      <c r="D33" s="408">
        <v>0.99</v>
      </c>
      <c r="E33" s="415">
        <v>99999</v>
      </c>
      <c r="F33" s="403">
        <v>0.99</v>
      </c>
      <c r="G33" s="415">
        <v>99999</v>
      </c>
      <c r="J33" s="407"/>
      <c r="K33" s="407"/>
      <c r="L33" s="402" t="s">
        <v>145</v>
      </c>
      <c r="M33" s="403">
        <v>9999</v>
      </c>
      <c r="N33" s="408">
        <v>9.9</v>
      </c>
      <c r="O33" s="408" t="s">
        <v>393</v>
      </c>
      <c r="P33" s="415">
        <v>99999</v>
      </c>
      <c r="Q33" s="415">
        <v>99999</v>
      </c>
      <c r="R33" s="403">
        <v>0.99</v>
      </c>
      <c r="S33" s="415">
        <v>99999</v>
      </c>
    </row>
    <row r="34" spans="1:19" ht="15" thickBot="1" x14ac:dyDescent="0.4">
      <c r="A34" s="411"/>
      <c r="B34" s="412" t="s">
        <v>171</v>
      </c>
      <c r="C34" s="417">
        <f>SUM(C27:C33)</f>
        <v>699993</v>
      </c>
      <c r="D34" s="413">
        <v>0.99</v>
      </c>
      <c r="E34" s="417">
        <f>SUM(E27:E33)</f>
        <v>699993</v>
      </c>
      <c r="F34" s="413">
        <v>0.99</v>
      </c>
      <c r="G34" s="417">
        <f>SUM(G27:G33)</f>
        <v>699993</v>
      </c>
      <c r="J34" s="411"/>
      <c r="K34" s="411"/>
      <c r="L34" s="412"/>
      <c r="M34" s="413"/>
      <c r="N34" s="414">
        <v>9.9</v>
      </c>
      <c r="O34" s="414"/>
      <c r="P34" s="417">
        <f>SUM(P27:P33)</f>
        <v>699993</v>
      </c>
      <c r="Q34" s="417">
        <f>SUM(Q27:Q33)</f>
        <v>699993</v>
      </c>
      <c r="R34" s="413">
        <v>0.99</v>
      </c>
      <c r="S34" s="417">
        <f>SUM(S27:S33)</f>
        <v>699993</v>
      </c>
    </row>
    <row r="38" spans="1:19" ht="26" x14ac:dyDescent="0.35">
      <c r="A38" s="257" t="s">
        <v>416</v>
      </c>
      <c r="J38" s="257" t="s">
        <v>421</v>
      </c>
    </row>
    <row r="39" spans="1:19" ht="39.5" thickBot="1" x14ac:dyDescent="0.4">
      <c r="A39" s="397" t="s">
        <v>23</v>
      </c>
      <c r="B39" s="397" t="s">
        <v>139</v>
      </c>
      <c r="C39" s="398" t="s">
        <v>343</v>
      </c>
      <c r="D39" s="398" t="s">
        <v>140</v>
      </c>
      <c r="E39" s="398" t="s">
        <v>342</v>
      </c>
      <c r="F39" s="398" t="s">
        <v>300</v>
      </c>
      <c r="G39" s="398" t="s">
        <v>341</v>
      </c>
      <c r="J39" s="397" t="s">
        <v>23</v>
      </c>
      <c r="K39" s="397" t="s">
        <v>139</v>
      </c>
      <c r="L39" s="397" t="s">
        <v>148</v>
      </c>
      <c r="M39" s="398" t="s">
        <v>149</v>
      </c>
      <c r="N39" s="398" t="s">
        <v>394</v>
      </c>
      <c r="O39" s="398" t="s">
        <v>395</v>
      </c>
      <c r="P39" s="398" t="s">
        <v>343</v>
      </c>
      <c r="Q39" s="398" t="s">
        <v>342</v>
      </c>
      <c r="R39" s="398" t="s">
        <v>347</v>
      </c>
      <c r="S39" s="398" t="s">
        <v>341</v>
      </c>
    </row>
    <row r="40" spans="1:19" ht="15.5" thickTop="1" thickBot="1" x14ac:dyDescent="0.4">
      <c r="A40" s="407" t="s">
        <v>25</v>
      </c>
      <c r="B40" s="402" t="s">
        <v>16</v>
      </c>
      <c r="C40" s="415">
        <v>99999</v>
      </c>
      <c r="D40" s="408">
        <v>0.99</v>
      </c>
      <c r="E40" s="415">
        <v>99999</v>
      </c>
      <c r="F40" s="403">
        <v>0.99</v>
      </c>
      <c r="G40" s="415">
        <v>99999</v>
      </c>
      <c r="J40" s="407" t="s">
        <v>25</v>
      </c>
      <c r="K40" s="407" t="s">
        <v>16</v>
      </c>
      <c r="L40" s="402" t="s">
        <v>153</v>
      </c>
      <c r="M40" s="403">
        <v>9999</v>
      </c>
      <c r="N40" s="408">
        <v>9.9</v>
      </c>
      <c r="O40" s="408" t="s">
        <v>392</v>
      </c>
      <c r="P40" s="415">
        <v>99999</v>
      </c>
      <c r="Q40" s="415">
        <v>99999</v>
      </c>
      <c r="R40" s="403">
        <v>0.99</v>
      </c>
      <c r="S40" s="415">
        <v>99999</v>
      </c>
    </row>
    <row r="41" spans="1:19" ht="15" thickBot="1" x14ac:dyDescent="0.4">
      <c r="A41" s="409" t="s">
        <v>25</v>
      </c>
      <c r="B41" s="400" t="s">
        <v>17</v>
      </c>
      <c r="C41" s="416">
        <v>99999</v>
      </c>
      <c r="D41" s="410">
        <v>0.99</v>
      </c>
      <c r="E41" s="416">
        <v>99999</v>
      </c>
      <c r="F41" s="401">
        <v>0.99</v>
      </c>
      <c r="G41" s="415">
        <v>99999</v>
      </c>
      <c r="J41" s="409" t="s">
        <v>25</v>
      </c>
      <c r="K41" s="409" t="s">
        <v>17</v>
      </c>
      <c r="L41" s="400" t="s">
        <v>153</v>
      </c>
      <c r="M41" s="401">
        <v>9999</v>
      </c>
      <c r="N41" s="410">
        <v>9.9</v>
      </c>
      <c r="O41" s="410" t="s">
        <v>393</v>
      </c>
      <c r="P41" s="416">
        <v>99999</v>
      </c>
      <c r="Q41" s="416">
        <v>99999</v>
      </c>
      <c r="R41" s="401">
        <v>0.99</v>
      </c>
      <c r="S41" s="416">
        <v>99999</v>
      </c>
    </row>
    <row r="42" spans="1:19" ht="15" thickBot="1" x14ac:dyDescent="0.4">
      <c r="A42" s="407" t="s">
        <v>156</v>
      </c>
      <c r="B42" s="402" t="s">
        <v>18</v>
      </c>
      <c r="C42" s="415">
        <v>99999</v>
      </c>
      <c r="D42" s="408">
        <v>0.99</v>
      </c>
      <c r="E42" s="415">
        <v>99999</v>
      </c>
      <c r="F42" s="403">
        <v>0.99</v>
      </c>
      <c r="G42" s="415">
        <v>99999</v>
      </c>
      <c r="J42" s="407" t="s">
        <v>156</v>
      </c>
      <c r="K42" s="407" t="s">
        <v>18</v>
      </c>
      <c r="L42" s="402" t="s">
        <v>417</v>
      </c>
      <c r="M42" s="403">
        <v>9999</v>
      </c>
      <c r="N42" s="408">
        <v>9.9</v>
      </c>
      <c r="O42" s="408" t="s">
        <v>393</v>
      </c>
      <c r="P42" s="415">
        <v>99999</v>
      </c>
      <c r="Q42" s="415">
        <v>99999</v>
      </c>
      <c r="R42" s="403">
        <v>0.99</v>
      </c>
      <c r="S42" s="415">
        <v>99999</v>
      </c>
    </row>
    <row r="43" spans="1:19" ht="15" thickBot="1" x14ac:dyDescent="0.4">
      <c r="A43" s="409" t="s">
        <v>142</v>
      </c>
      <c r="B43" s="400" t="s">
        <v>19</v>
      </c>
      <c r="C43" s="416">
        <v>99999</v>
      </c>
      <c r="D43" s="410">
        <v>0.99</v>
      </c>
      <c r="E43" s="416">
        <v>99999</v>
      </c>
      <c r="F43" s="401">
        <v>0.99</v>
      </c>
      <c r="G43" s="415">
        <v>99999</v>
      </c>
      <c r="J43" s="409" t="s">
        <v>142</v>
      </c>
      <c r="K43" s="409" t="s">
        <v>19</v>
      </c>
      <c r="L43" s="400" t="s">
        <v>418</v>
      </c>
      <c r="M43" s="401">
        <v>9999</v>
      </c>
      <c r="N43" s="410">
        <v>9.9</v>
      </c>
      <c r="O43" s="410" t="s">
        <v>393</v>
      </c>
      <c r="P43" s="416">
        <v>99999</v>
      </c>
      <c r="Q43" s="416">
        <v>99999</v>
      </c>
      <c r="R43" s="401">
        <v>0.99</v>
      </c>
      <c r="S43" s="416">
        <v>99999</v>
      </c>
    </row>
    <row r="44" spans="1:19" ht="15" thickBot="1" x14ac:dyDescent="0.4">
      <c r="A44" s="407" t="s">
        <v>142</v>
      </c>
      <c r="B44" s="402" t="s">
        <v>143</v>
      </c>
      <c r="C44" s="415">
        <v>99999</v>
      </c>
      <c r="D44" s="408">
        <v>0.99</v>
      </c>
      <c r="E44" s="415">
        <v>99999</v>
      </c>
      <c r="F44" s="403">
        <v>0.99</v>
      </c>
      <c r="G44" s="415">
        <v>99999</v>
      </c>
      <c r="J44" s="407" t="s">
        <v>142</v>
      </c>
      <c r="K44" s="407" t="s">
        <v>143</v>
      </c>
      <c r="L44" s="402" t="s">
        <v>153</v>
      </c>
      <c r="M44" s="403">
        <v>9999</v>
      </c>
      <c r="N44" s="408">
        <v>9.9</v>
      </c>
      <c r="O44" s="408" t="s">
        <v>393</v>
      </c>
      <c r="P44" s="415">
        <v>99999</v>
      </c>
      <c r="Q44" s="415">
        <v>99999</v>
      </c>
      <c r="R44" s="403">
        <v>0.99</v>
      </c>
      <c r="S44" s="415">
        <v>99999</v>
      </c>
    </row>
    <row r="45" spans="1:19" ht="15" thickBot="1" x14ac:dyDescent="0.4">
      <c r="A45" s="409" t="s">
        <v>144</v>
      </c>
      <c r="B45" s="400" t="s">
        <v>144</v>
      </c>
      <c r="C45" s="416">
        <v>99999</v>
      </c>
      <c r="D45" s="410">
        <v>0.99</v>
      </c>
      <c r="E45" s="416">
        <v>99999</v>
      </c>
      <c r="F45" s="401">
        <v>0.99</v>
      </c>
      <c r="G45" s="415">
        <v>99999</v>
      </c>
      <c r="J45" s="409" t="s">
        <v>144</v>
      </c>
      <c r="K45" s="409" t="s">
        <v>144</v>
      </c>
      <c r="L45" s="400" t="s">
        <v>144</v>
      </c>
      <c r="M45" s="401">
        <v>9999</v>
      </c>
      <c r="N45" s="410">
        <v>9.9</v>
      </c>
      <c r="O45" s="410" t="s">
        <v>393</v>
      </c>
      <c r="P45" s="416">
        <v>99999</v>
      </c>
      <c r="Q45" s="416">
        <v>99999</v>
      </c>
      <c r="R45" s="401">
        <v>0.99</v>
      </c>
      <c r="S45" s="416">
        <v>99999</v>
      </c>
    </row>
    <row r="46" spans="1:19" ht="15" thickBot="1" x14ac:dyDescent="0.4">
      <c r="A46" s="407"/>
      <c r="B46" s="402" t="s">
        <v>145</v>
      </c>
      <c r="C46" s="415">
        <v>99999</v>
      </c>
      <c r="D46" s="408">
        <v>0.99</v>
      </c>
      <c r="E46" s="415">
        <v>99999</v>
      </c>
      <c r="F46" s="403">
        <v>0.99</v>
      </c>
      <c r="G46" s="415">
        <v>99999</v>
      </c>
      <c r="J46" s="407"/>
      <c r="K46" s="407"/>
      <c r="L46" s="402" t="s">
        <v>145</v>
      </c>
      <c r="M46" s="403">
        <v>9999</v>
      </c>
      <c r="N46" s="408">
        <v>9.9</v>
      </c>
      <c r="O46" s="408" t="s">
        <v>393</v>
      </c>
      <c r="P46" s="415">
        <v>99999</v>
      </c>
      <c r="Q46" s="415">
        <v>99999</v>
      </c>
      <c r="R46" s="403">
        <v>0.99</v>
      </c>
      <c r="S46" s="415">
        <v>99999</v>
      </c>
    </row>
    <row r="47" spans="1:19" ht="15" thickBot="1" x14ac:dyDescent="0.4">
      <c r="A47" s="411"/>
      <c r="B47" s="412" t="s">
        <v>171</v>
      </c>
      <c r="C47" s="417">
        <f>SUM(C40:C46)</f>
        <v>699993</v>
      </c>
      <c r="D47" s="413">
        <v>0.99</v>
      </c>
      <c r="E47" s="417">
        <f>SUM(E40:E46)</f>
        <v>699993</v>
      </c>
      <c r="F47" s="413">
        <v>0.99</v>
      </c>
      <c r="G47" s="417">
        <f>SUM(G40:G46)</f>
        <v>699993</v>
      </c>
      <c r="J47" s="411"/>
      <c r="K47" s="411"/>
      <c r="L47" s="412"/>
      <c r="M47" s="413"/>
      <c r="N47" s="414">
        <v>9.9</v>
      </c>
      <c r="O47" s="414"/>
      <c r="P47" s="417">
        <f>SUM(P40:P46)</f>
        <v>699993</v>
      </c>
      <c r="Q47" s="417">
        <f>SUM(Q40:Q46)</f>
        <v>699993</v>
      </c>
      <c r="R47" s="413">
        <v>0.99</v>
      </c>
      <c r="S47" s="417">
        <f>SUM(S40:S46)</f>
        <v>699993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31"/>
  <sheetViews>
    <sheetView workbookViewId="0">
      <selection activeCell="F20" sqref="F20"/>
    </sheetView>
  </sheetViews>
  <sheetFormatPr defaultRowHeight="14.5" x14ac:dyDescent="0.35"/>
  <cols>
    <col min="1" max="1" width="12.453125" customWidth="1"/>
    <col min="2" max="2" width="40.54296875" customWidth="1"/>
    <col min="3" max="3" width="26.54296875" customWidth="1"/>
    <col min="4" max="4" width="20.1796875" customWidth="1"/>
    <col min="6" max="6" width="35.453125" customWidth="1"/>
    <col min="7" max="7" width="36.1796875" customWidth="1"/>
  </cols>
  <sheetData>
    <row r="1" spans="1:7" ht="18.5" x14ac:dyDescent="0.45">
      <c r="A1" s="621" t="s">
        <v>11</v>
      </c>
      <c r="B1" s="621"/>
      <c r="C1" s="621"/>
      <c r="D1" s="621"/>
      <c r="E1" s="621"/>
      <c r="F1" s="621"/>
    </row>
    <row r="2" spans="1:7" ht="42" customHeight="1" x14ac:dyDescent="0.35">
      <c r="A2" s="629" t="s">
        <v>124</v>
      </c>
      <c r="B2" s="629"/>
      <c r="C2" s="629"/>
      <c r="D2" s="629"/>
      <c r="E2" s="629"/>
      <c r="F2" s="629"/>
    </row>
    <row r="4" spans="1:7" ht="15" thickBot="1" x14ac:dyDescent="0.4"/>
    <row r="5" spans="1:7" ht="15.5" thickTop="1" thickBot="1" x14ac:dyDescent="0.4">
      <c r="A5" s="32" t="s">
        <v>115</v>
      </c>
      <c r="B5" s="32" t="s">
        <v>14</v>
      </c>
      <c r="C5" s="32" t="s">
        <v>55</v>
      </c>
      <c r="D5" s="32" t="s">
        <v>56</v>
      </c>
      <c r="F5" s="42" t="s">
        <v>55</v>
      </c>
      <c r="G5" s="43" t="s">
        <v>87</v>
      </c>
    </row>
    <row r="6" spans="1:7" ht="26" thickTop="1" thickBot="1" x14ac:dyDescent="0.4">
      <c r="A6" s="625" t="s">
        <v>114</v>
      </c>
      <c r="B6" s="33" t="s">
        <v>57</v>
      </c>
      <c r="C6" s="33" t="s">
        <v>58</v>
      </c>
      <c r="D6" s="34" t="s">
        <v>59</v>
      </c>
      <c r="F6" s="44" t="s">
        <v>58</v>
      </c>
      <c r="G6" s="45" t="s">
        <v>81</v>
      </c>
    </row>
    <row r="7" spans="1:7" ht="15" thickBot="1" x14ac:dyDescent="0.4">
      <c r="A7" s="626"/>
      <c r="B7" s="35" t="s">
        <v>60</v>
      </c>
      <c r="C7" s="35" t="s">
        <v>58</v>
      </c>
      <c r="D7" s="36" t="s">
        <v>59</v>
      </c>
      <c r="F7" s="46" t="s">
        <v>72</v>
      </c>
      <c r="G7" s="47" t="s">
        <v>123</v>
      </c>
    </row>
    <row r="8" spans="1:7" ht="25.5" thickBot="1" x14ac:dyDescent="0.4">
      <c r="A8" s="626"/>
      <c r="B8" s="33" t="s">
        <v>61</v>
      </c>
      <c r="C8" s="33" t="s">
        <v>58</v>
      </c>
      <c r="D8" s="34" t="s">
        <v>62</v>
      </c>
      <c r="F8" s="44" t="s">
        <v>82</v>
      </c>
      <c r="G8" s="45" t="s">
        <v>81</v>
      </c>
    </row>
    <row r="9" spans="1:7" ht="25.5" thickBot="1" x14ac:dyDescent="0.4">
      <c r="A9" s="626"/>
      <c r="B9" s="35" t="s">
        <v>63</v>
      </c>
      <c r="C9" s="35" t="s">
        <v>58</v>
      </c>
      <c r="D9" s="36" t="s">
        <v>62</v>
      </c>
      <c r="F9" s="46" t="s">
        <v>83</v>
      </c>
      <c r="G9" s="47" t="s">
        <v>81</v>
      </c>
    </row>
    <row r="10" spans="1:7" ht="15" thickBot="1" x14ac:dyDescent="0.4">
      <c r="A10" s="626"/>
      <c r="B10" s="33" t="s">
        <v>64</v>
      </c>
      <c r="C10" s="33" t="s">
        <v>58</v>
      </c>
      <c r="D10" s="34" t="s">
        <v>65</v>
      </c>
      <c r="F10" s="48" t="s">
        <v>85</v>
      </c>
      <c r="G10" s="49"/>
    </row>
    <row r="11" spans="1:7" ht="25.5" thickBot="1" x14ac:dyDescent="0.4">
      <c r="A11" s="626"/>
      <c r="B11" s="35" t="s">
        <v>66</v>
      </c>
      <c r="C11" s="35" t="s">
        <v>58</v>
      </c>
      <c r="D11" s="36" t="s">
        <v>65</v>
      </c>
      <c r="F11" s="46" t="s">
        <v>86</v>
      </c>
      <c r="G11" s="47" t="s">
        <v>88</v>
      </c>
    </row>
    <row r="12" spans="1:7" ht="25.5" thickBot="1" x14ac:dyDescent="0.4">
      <c r="A12" s="626"/>
      <c r="B12" s="33" t="s">
        <v>67</v>
      </c>
      <c r="C12" s="33" t="s">
        <v>58</v>
      </c>
      <c r="D12" s="34" t="s">
        <v>68</v>
      </c>
      <c r="F12" s="50" t="s">
        <v>92</v>
      </c>
      <c r="G12" s="51" t="s">
        <v>117</v>
      </c>
    </row>
    <row r="13" spans="1:7" ht="25.5" thickBot="1" x14ac:dyDescent="0.4">
      <c r="A13" s="626"/>
      <c r="B13" s="35" t="s">
        <v>69</v>
      </c>
      <c r="C13" s="35" t="s">
        <v>58</v>
      </c>
      <c r="D13" s="36" t="s">
        <v>70</v>
      </c>
      <c r="F13" s="46" t="s">
        <v>100</v>
      </c>
      <c r="G13" s="47" t="s">
        <v>119</v>
      </c>
    </row>
    <row r="14" spans="1:7" ht="25.5" thickBot="1" x14ac:dyDescent="0.4">
      <c r="A14" s="626"/>
      <c r="B14" s="33" t="s">
        <v>71</v>
      </c>
      <c r="C14" s="33" t="s">
        <v>72</v>
      </c>
      <c r="D14" s="34" t="s">
        <v>73</v>
      </c>
      <c r="F14" s="50" t="s">
        <v>101</v>
      </c>
      <c r="G14" s="51" t="s">
        <v>118</v>
      </c>
    </row>
    <row r="15" spans="1:7" ht="25.5" thickBot="1" x14ac:dyDescent="0.4">
      <c r="A15" s="626"/>
      <c r="B15" s="35" t="s">
        <v>74</v>
      </c>
      <c r="C15" s="35" t="s">
        <v>162</v>
      </c>
      <c r="D15" s="36" t="s">
        <v>75</v>
      </c>
      <c r="F15" s="46" t="s">
        <v>103</v>
      </c>
      <c r="G15" s="47" t="s">
        <v>119</v>
      </c>
    </row>
    <row r="16" spans="1:7" ht="38" thickBot="1" x14ac:dyDescent="0.4">
      <c r="A16" s="626"/>
      <c r="B16" s="33" t="s">
        <v>76</v>
      </c>
      <c r="C16" s="33" t="s">
        <v>162</v>
      </c>
      <c r="D16" s="34" t="s">
        <v>77</v>
      </c>
      <c r="F16" s="50" t="s">
        <v>121</v>
      </c>
      <c r="G16" s="51" t="s">
        <v>119</v>
      </c>
    </row>
    <row r="17" spans="1:7" ht="25.5" thickBot="1" x14ac:dyDescent="0.4">
      <c r="A17" s="627"/>
      <c r="B17" s="35" t="s">
        <v>78</v>
      </c>
      <c r="C17" s="35" t="s">
        <v>83</v>
      </c>
      <c r="D17" s="38" t="s">
        <v>84</v>
      </c>
      <c r="F17" s="52" t="s">
        <v>110</v>
      </c>
      <c r="G17" s="53" t="s">
        <v>119</v>
      </c>
    </row>
    <row r="18" spans="1:7" ht="15" thickBot="1" x14ac:dyDescent="0.4">
      <c r="A18" s="628" t="s">
        <v>116</v>
      </c>
      <c r="B18" s="33" t="s">
        <v>89</v>
      </c>
      <c r="C18" s="33" t="s">
        <v>58</v>
      </c>
      <c r="D18" s="39" t="s">
        <v>90</v>
      </c>
      <c r="F18" s="41"/>
      <c r="G18" s="37"/>
    </row>
    <row r="19" spans="1:7" ht="25.5" thickBot="1" x14ac:dyDescent="0.4">
      <c r="A19" s="626"/>
      <c r="B19" s="35" t="s">
        <v>91</v>
      </c>
      <c r="C19" s="35" t="s">
        <v>92</v>
      </c>
      <c r="D19" s="40" t="s">
        <v>93</v>
      </c>
    </row>
    <row r="20" spans="1:7" ht="15" thickBot="1" x14ac:dyDescent="0.4">
      <c r="A20" s="626"/>
      <c r="B20" s="33" t="s">
        <v>94</v>
      </c>
      <c r="C20" s="33" t="s">
        <v>58</v>
      </c>
      <c r="D20" s="39" t="s">
        <v>80</v>
      </c>
    </row>
    <row r="21" spans="1:7" ht="15" thickBot="1" x14ac:dyDescent="0.4">
      <c r="A21" s="626"/>
      <c r="B21" s="35" t="s">
        <v>95</v>
      </c>
      <c r="C21" s="35" t="s">
        <v>58</v>
      </c>
      <c r="D21" s="40" t="s">
        <v>96</v>
      </c>
    </row>
    <row r="22" spans="1:7" ht="15" thickBot="1" x14ac:dyDescent="0.4">
      <c r="A22" s="626"/>
      <c r="B22" s="33" t="s">
        <v>97</v>
      </c>
      <c r="C22" s="33" t="s">
        <v>58</v>
      </c>
      <c r="D22" s="39" t="s">
        <v>93</v>
      </c>
    </row>
    <row r="23" spans="1:7" ht="25.5" thickBot="1" x14ac:dyDescent="0.4">
      <c r="A23" s="626"/>
      <c r="B23" s="35" t="s">
        <v>98</v>
      </c>
      <c r="C23" s="35" t="s">
        <v>58</v>
      </c>
      <c r="D23" s="40" t="s">
        <v>93</v>
      </c>
    </row>
    <row r="24" spans="1:7" ht="25.5" thickBot="1" x14ac:dyDescent="0.4">
      <c r="A24" s="626"/>
      <c r="B24" s="33" t="s">
        <v>99</v>
      </c>
      <c r="C24" s="33" t="s">
        <v>100</v>
      </c>
      <c r="D24" s="39" t="s">
        <v>93</v>
      </c>
    </row>
    <row r="25" spans="1:7" ht="25.5" thickBot="1" x14ac:dyDescent="0.4">
      <c r="A25" s="626"/>
      <c r="B25" s="35" t="s">
        <v>79</v>
      </c>
      <c r="C25" s="35" t="s">
        <v>101</v>
      </c>
      <c r="D25" s="40" t="s">
        <v>79</v>
      </c>
    </row>
    <row r="26" spans="1:7" ht="38" thickBot="1" x14ac:dyDescent="0.4">
      <c r="A26" s="626"/>
      <c r="B26" s="33" t="s">
        <v>102</v>
      </c>
      <c r="C26" s="33" t="s">
        <v>103</v>
      </c>
      <c r="D26" s="39" t="s">
        <v>104</v>
      </c>
    </row>
    <row r="27" spans="1:7" ht="88" thickBot="1" x14ac:dyDescent="0.4">
      <c r="A27" s="626"/>
      <c r="B27" s="35" t="s">
        <v>105</v>
      </c>
      <c r="C27" s="35" t="s">
        <v>120</v>
      </c>
      <c r="D27" s="40" t="s">
        <v>104</v>
      </c>
    </row>
    <row r="28" spans="1:7" ht="50.5" thickBot="1" x14ac:dyDescent="0.4">
      <c r="A28" s="626"/>
      <c r="B28" s="33" t="s">
        <v>106</v>
      </c>
      <c r="C28" s="33" t="s">
        <v>107</v>
      </c>
      <c r="D28" s="39" t="s">
        <v>108</v>
      </c>
    </row>
    <row r="29" spans="1:7" ht="38" thickBot="1" x14ac:dyDescent="0.4">
      <c r="A29" s="626"/>
      <c r="B29" s="35" t="s">
        <v>109</v>
      </c>
      <c r="C29" s="35" t="s">
        <v>110</v>
      </c>
      <c r="D29" s="40" t="s">
        <v>104</v>
      </c>
    </row>
    <row r="30" spans="1:7" ht="38" thickBot="1" x14ac:dyDescent="0.4">
      <c r="A30" s="626"/>
      <c r="B30" s="33" t="s">
        <v>111</v>
      </c>
      <c r="C30" s="33" t="s">
        <v>103</v>
      </c>
      <c r="D30" s="39" t="s">
        <v>104</v>
      </c>
    </row>
    <row r="31" spans="1:7" ht="38" thickBot="1" x14ac:dyDescent="0.4">
      <c r="A31" s="627"/>
      <c r="B31" s="35" t="s">
        <v>112</v>
      </c>
      <c r="C31" s="35" t="s">
        <v>122</v>
      </c>
      <c r="D31" s="40" t="s">
        <v>113</v>
      </c>
    </row>
  </sheetData>
  <mergeCells count="4">
    <mergeCell ref="A6:A17"/>
    <mergeCell ref="A18:A31"/>
    <mergeCell ref="A1:F1"/>
    <mergeCell ref="A2:F2"/>
  </mergeCell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AX18"/>
  <sheetViews>
    <sheetView showGridLines="0" workbookViewId="0">
      <selection activeCell="E4" sqref="E4"/>
    </sheetView>
  </sheetViews>
  <sheetFormatPr defaultColWidth="9.453125" defaultRowHeight="14.5" x14ac:dyDescent="0.35"/>
  <cols>
    <col min="1" max="1" width="13.54296875" customWidth="1"/>
    <col min="2" max="2" width="34" customWidth="1"/>
    <col min="7" max="10" width="11.453125" bestFit="1" customWidth="1"/>
    <col min="11" max="16" width="10.453125" bestFit="1" customWidth="1"/>
  </cols>
  <sheetData>
    <row r="1" spans="1:50" ht="19" thickBot="1" x14ac:dyDescent="0.5">
      <c r="A1" s="11" t="s">
        <v>21</v>
      </c>
      <c r="AS1" s="621" t="s">
        <v>11</v>
      </c>
      <c r="AT1" s="621"/>
      <c r="AU1" s="621"/>
      <c r="AV1" s="621"/>
      <c r="AW1" s="621"/>
      <c r="AX1" s="621"/>
    </row>
    <row r="2" spans="1:50" ht="15" customHeight="1" thickTop="1" x14ac:dyDescent="0.35">
      <c r="A2" s="12"/>
      <c r="B2" s="12"/>
      <c r="C2" s="13"/>
      <c r="D2" s="13"/>
      <c r="E2" s="13"/>
      <c r="F2" s="13"/>
      <c r="G2" s="17" t="s">
        <v>126</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c r="AQ2" s="8"/>
      <c r="AS2" s="617" t="s">
        <v>46</v>
      </c>
      <c r="AT2" s="617"/>
      <c r="AU2" s="617"/>
      <c r="AV2" s="617"/>
      <c r="AW2" s="617"/>
      <c r="AX2" s="617"/>
    </row>
    <row r="3" spans="1:50" ht="53" thickBot="1" x14ac:dyDescent="0.4">
      <c r="A3" s="14" t="s">
        <v>23</v>
      </c>
      <c r="B3" s="14" t="s">
        <v>14</v>
      </c>
      <c r="C3" s="15" t="s">
        <v>279</v>
      </c>
      <c r="D3" s="15" t="s">
        <v>125</v>
      </c>
      <c r="E3" s="15" t="s">
        <v>303</v>
      </c>
      <c r="F3" s="15" t="s">
        <v>163</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620" t="s">
        <v>15</v>
      </c>
      <c r="AP3" s="620"/>
      <c r="AQ3" s="620" t="s">
        <v>45</v>
      </c>
      <c r="AR3" s="620"/>
      <c r="AS3" s="617" t="s">
        <v>36</v>
      </c>
      <c r="AT3" s="617"/>
      <c r="AU3" s="617"/>
      <c r="AV3" s="617"/>
      <c r="AW3" s="617"/>
      <c r="AX3" s="617"/>
    </row>
    <row r="4" spans="1:50" ht="15.5" thickTop="1" thickBot="1" x14ac:dyDescent="0.4">
      <c r="A4" s="70" t="s">
        <v>24</v>
      </c>
      <c r="B4" s="70" t="s">
        <v>16</v>
      </c>
      <c r="C4" s="149">
        <v>3</v>
      </c>
      <c r="D4" s="72">
        <v>416565.04213739902</v>
      </c>
      <c r="E4" s="68">
        <v>0.9</v>
      </c>
      <c r="F4" s="107">
        <f>SUM(G4:AM4)</f>
        <v>1124725.6137709774</v>
      </c>
      <c r="G4" s="92">
        <f>$D4*$E4</f>
        <v>374908.53792365914</v>
      </c>
      <c r="H4" s="72">
        <f>$D4*$E4</f>
        <v>374908.53792365914</v>
      </c>
      <c r="I4" s="72">
        <f>$D4*$E4</f>
        <v>374908.53792365914</v>
      </c>
      <c r="J4" s="72"/>
      <c r="K4" s="72"/>
      <c r="L4" s="72"/>
      <c r="M4" s="72"/>
      <c r="N4" s="72"/>
      <c r="O4" s="72"/>
      <c r="P4" s="72"/>
      <c r="Q4" s="72"/>
      <c r="R4" s="72"/>
      <c r="S4" s="72"/>
      <c r="T4" s="72"/>
      <c r="U4" s="72"/>
      <c r="V4" s="70"/>
      <c r="W4" s="70"/>
      <c r="X4" s="70"/>
      <c r="Y4" s="70"/>
      <c r="Z4" s="70"/>
      <c r="AA4" s="70"/>
      <c r="AB4" s="70"/>
      <c r="AC4" s="70"/>
      <c r="AD4" s="70"/>
      <c r="AE4" s="70"/>
      <c r="AF4" s="135"/>
      <c r="AG4" s="135"/>
      <c r="AH4" s="135"/>
      <c r="AI4" s="135"/>
      <c r="AJ4" s="135"/>
      <c r="AK4" s="135"/>
      <c r="AL4" s="135"/>
      <c r="AM4" s="70"/>
      <c r="AN4" s="8"/>
      <c r="AO4" s="8">
        <f>COUNT(G4:AM4)</f>
        <v>3</v>
      </c>
      <c r="AP4" s="8" t="b">
        <f>AO4=CEILING(C4,1)</f>
        <v>1</v>
      </c>
      <c r="AQ4" s="28">
        <f>G4/D4</f>
        <v>0.9</v>
      </c>
      <c r="AR4" s="28" t="b">
        <f>ROUND(AQ4,2)=ROUND(E4,2)</f>
        <v>1</v>
      </c>
      <c r="AS4" s="617" t="s">
        <v>37</v>
      </c>
      <c r="AT4" s="617"/>
      <c r="AU4" s="617"/>
      <c r="AV4" s="617"/>
      <c r="AW4" s="617"/>
      <c r="AX4" s="617"/>
    </row>
    <row r="5" spans="1:50" ht="15" thickBot="1" x14ac:dyDescent="0.4">
      <c r="A5" s="103" t="s">
        <v>25</v>
      </c>
      <c r="B5" s="103" t="s">
        <v>17</v>
      </c>
      <c r="C5" s="150">
        <v>15</v>
      </c>
      <c r="D5" s="102">
        <f>SUM(30941.5635572835,2874.22295897223)</f>
        <v>33815.786516255728</v>
      </c>
      <c r="E5" s="170">
        <v>0.9</v>
      </c>
      <c r="F5" s="113">
        <f>SUM(G5:AM5)</f>
        <v>165105.04263852604</v>
      </c>
      <c r="G5" s="136">
        <v>27847.407201555201</v>
      </c>
      <c r="H5" s="102">
        <v>27847.407201555201</v>
      </c>
      <c r="I5" s="102">
        <v>27847.407201555201</v>
      </c>
      <c r="J5" s="102">
        <v>27847.407201555201</v>
      </c>
      <c r="K5" s="102">
        <v>27847.407201555201</v>
      </c>
      <c r="L5" s="102">
        <v>2586.8006630750074</v>
      </c>
      <c r="M5" s="102">
        <v>2586.8006630750074</v>
      </c>
      <c r="N5" s="102">
        <v>2586.8006630750074</v>
      </c>
      <c r="O5" s="102">
        <v>2586.8006630750074</v>
      </c>
      <c r="P5" s="102">
        <v>2586.8006630750074</v>
      </c>
      <c r="Q5" s="102">
        <v>2586.8006630750074</v>
      </c>
      <c r="R5" s="102">
        <v>2586.8006630750074</v>
      </c>
      <c r="S5" s="102">
        <v>2586.8006630750074</v>
      </c>
      <c r="T5" s="102">
        <v>2586.8006630750074</v>
      </c>
      <c r="U5" s="102">
        <v>2586.8006630750074</v>
      </c>
      <c r="V5" s="103"/>
      <c r="W5" s="103"/>
      <c r="X5" s="103"/>
      <c r="Y5" s="103"/>
      <c r="Z5" s="103"/>
      <c r="AA5" s="103"/>
      <c r="AB5" s="103"/>
      <c r="AC5" s="103"/>
      <c r="AD5" s="103"/>
      <c r="AE5" s="103"/>
      <c r="AF5" s="137"/>
      <c r="AG5" s="137"/>
      <c r="AH5" s="137"/>
      <c r="AI5" s="137"/>
      <c r="AJ5" s="137"/>
      <c r="AK5" s="137"/>
      <c r="AL5" s="137"/>
      <c r="AM5" s="103"/>
      <c r="AN5" s="8"/>
      <c r="AO5" s="8">
        <f>COUNT(G5:AM5)</f>
        <v>15</v>
      </c>
      <c r="AP5" s="8" t="b">
        <f>AO5=CEILING(C5,1)</f>
        <v>1</v>
      </c>
      <c r="AQ5" s="28">
        <f>G5/D5</f>
        <v>0.82350316436285043</v>
      </c>
      <c r="AR5" s="28" t="b">
        <f>ROUND(AQ5,2)=ROUND(E5,2)</f>
        <v>0</v>
      </c>
      <c r="AS5" s="617" t="s">
        <v>47</v>
      </c>
      <c r="AT5" s="617"/>
      <c r="AU5" s="617"/>
      <c r="AV5" s="617"/>
      <c r="AW5" s="617"/>
      <c r="AX5" s="617"/>
    </row>
    <row r="6" spans="1:50" ht="15" thickBot="1" x14ac:dyDescent="0.4">
      <c r="A6" s="103" t="s">
        <v>25</v>
      </c>
      <c r="B6" s="103" t="s">
        <v>18</v>
      </c>
      <c r="C6" s="150">
        <v>10.733452593917701</v>
      </c>
      <c r="D6" s="102">
        <v>31.215083040935699</v>
      </c>
      <c r="E6" s="170">
        <v>0.9</v>
      </c>
      <c r="F6" s="113">
        <v>301.54105263157902</v>
      </c>
      <c r="G6" s="136">
        <f t="shared" ref="G6:P6" si="0">$D6*$E6</f>
        <v>28.093574736842129</v>
      </c>
      <c r="H6" s="102">
        <f t="shared" si="0"/>
        <v>28.093574736842129</v>
      </c>
      <c r="I6" s="102">
        <f t="shared" si="0"/>
        <v>28.093574736842129</v>
      </c>
      <c r="J6" s="102">
        <f t="shared" si="0"/>
        <v>28.093574736842129</v>
      </c>
      <c r="K6" s="102">
        <f t="shared" si="0"/>
        <v>28.093574736842129</v>
      </c>
      <c r="L6" s="102">
        <f t="shared" si="0"/>
        <v>28.093574736842129</v>
      </c>
      <c r="M6" s="102">
        <f t="shared" si="0"/>
        <v>28.093574736842129</v>
      </c>
      <c r="N6" s="102">
        <f t="shared" si="0"/>
        <v>28.093574736842129</v>
      </c>
      <c r="O6" s="102">
        <f t="shared" si="0"/>
        <v>28.093574736842129</v>
      </c>
      <c r="P6" s="102">
        <f t="shared" si="0"/>
        <v>28.093574736842129</v>
      </c>
      <c r="Q6" s="102">
        <f>$D6*$E6*($C6-TRUNC($C6))</f>
        <v>20.605305263157643</v>
      </c>
      <c r="R6" s="102"/>
      <c r="S6" s="102"/>
      <c r="T6" s="102"/>
      <c r="U6" s="102"/>
      <c r="V6" s="103"/>
      <c r="W6" s="103"/>
      <c r="X6" s="103"/>
      <c r="Y6" s="103"/>
      <c r="Z6" s="103"/>
      <c r="AA6" s="103"/>
      <c r="AB6" s="103"/>
      <c r="AC6" s="103"/>
      <c r="AD6" s="103"/>
      <c r="AE6" s="103"/>
      <c r="AF6" s="137"/>
      <c r="AG6" s="137"/>
      <c r="AH6" s="137"/>
      <c r="AI6" s="137"/>
      <c r="AJ6" s="137"/>
      <c r="AK6" s="137"/>
      <c r="AL6" s="137"/>
      <c r="AM6" s="103"/>
      <c r="AN6" s="8"/>
      <c r="AO6" s="8"/>
      <c r="AP6" s="8"/>
      <c r="AQ6" s="28"/>
      <c r="AR6" s="28"/>
      <c r="AS6" s="617"/>
      <c r="AT6" s="617"/>
      <c r="AU6" s="617"/>
      <c r="AV6" s="617"/>
      <c r="AW6" s="617"/>
      <c r="AX6" s="617"/>
    </row>
    <row r="7" spans="1:50" ht="15" thickBot="1" x14ac:dyDescent="0.4">
      <c r="A7" s="103" t="s">
        <v>25</v>
      </c>
      <c r="B7" s="103" t="s">
        <v>18</v>
      </c>
      <c r="C7" s="150">
        <v>9.8199672667757802</v>
      </c>
      <c r="D7" s="102">
        <v>50.586561849711003</v>
      </c>
      <c r="E7" s="170">
        <v>0.9</v>
      </c>
      <c r="F7" s="113">
        <v>447.08254335260102</v>
      </c>
      <c r="G7" s="136">
        <f t="shared" ref="G7:O7" si="1">$D7*$E7</f>
        <v>45.527905664739905</v>
      </c>
      <c r="H7" s="102">
        <f t="shared" si="1"/>
        <v>45.527905664739905</v>
      </c>
      <c r="I7" s="102">
        <f t="shared" si="1"/>
        <v>45.527905664739905</v>
      </c>
      <c r="J7" s="102">
        <f t="shared" si="1"/>
        <v>45.527905664739905</v>
      </c>
      <c r="K7" s="102">
        <f t="shared" si="1"/>
        <v>45.527905664739905</v>
      </c>
      <c r="L7" s="102">
        <f t="shared" si="1"/>
        <v>45.527905664739905</v>
      </c>
      <c r="M7" s="102">
        <f t="shared" si="1"/>
        <v>45.527905664739905</v>
      </c>
      <c r="N7" s="102">
        <f t="shared" si="1"/>
        <v>45.527905664739905</v>
      </c>
      <c r="O7" s="102">
        <f t="shared" si="1"/>
        <v>45.527905664739905</v>
      </c>
      <c r="P7" s="102">
        <f>$D7*$E7*($C7-TRUNC($C7))</f>
        <v>37.331392369942343</v>
      </c>
      <c r="Q7" s="102"/>
      <c r="R7" s="102"/>
      <c r="S7" s="102"/>
      <c r="T7" s="102"/>
      <c r="U7" s="102"/>
      <c r="V7" s="103"/>
      <c r="W7" s="103"/>
      <c r="X7" s="103"/>
      <c r="Y7" s="103"/>
      <c r="Z7" s="103"/>
      <c r="AA7" s="103"/>
      <c r="AB7" s="103"/>
      <c r="AC7" s="103"/>
      <c r="AD7" s="103"/>
      <c r="AE7" s="103"/>
      <c r="AF7" s="137"/>
      <c r="AG7" s="137"/>
      <c r="AH7" s="137"/>
      <c r="AI7" s="137"/>
      <c r="AJ7" s="137"/>
      <c r="AK7" s="137"/>
      <c r="AL7" s="137"/>
      <c r="AM7" s="103"/>
      <c r="AN7" s="8"/>
      <c r="AO7" s="8"/>
      <c r="AP7" s="8"/>
      <c r="AQ7" s="28"/>
      <c r="AR7" s="28"/>
      <c r="AS7" s="64"/>
      <c r="AT7" s="64"/>
      <c r="AU7" s="64"/>
      <c r="AV7" s="64"/>
      <c r="AW7" s="64"/>
      <c r="AX7" s="64"/>
    </row>
    <row r="8" spans="1:50" ht="15" thickBot="1" x14ac:dyDescent="0.4">
      <c r="A8" s="103" t="s">
        <v>25</v>
      </c>
      <c r="B8" s="103" t="s">
        <v>18</v>
      </c>
      <c r="C8" s="150">
        <v>8.7082728592162493</v>
      </c>
      <c r="D8" s="102">
        <v>608.47382196531805</v>
      </c>
      <c r="E8" s="170">
        <v>0.9</v>
      </c>
      <c r="F8" s="113">
        <v>4768.88046242775</v>
      </c>
      <c r="G8" s="136">
        <f t="shared" ref="G8:N8" si="2">$D8*$E8</f>
        <v>547.62643976878621</v>
      </c>
      <c r="H8" s="102">
        <f t="shared" si="2"/>
        <v>547.62643976878621</v>
      </c>
      <c r="I8" s="102">
        <f t="shared" si="2"/>
        <v>547.62643976878621</v>
      </c>
      <c r="J8" s="102">
        <f t="shared" si="2"/>
        <v>547.62643976878621</v>
      </c>
      <c r="K8" s="102">
        <f t="shared" si="2"/>
        <v>547.62643976878621</v>
      </c>
      <c r="L8" s="102">
        <f t="shared" si="2"/>
        <v>547.62643976878621</v>
      </c>
      <c r="M8" s="102">
        <f t="shared" si="2"/>
        <v>547.62643976878621</v>
      </c>
      <c r="N8" s="102">
        <f t="shared" si="2"/>
        <v>547.62643976878621</v>
      </c>
      <c r="O8" s="102">
        <f>$D8*$E8*($C8-TRUNC($C8))</f>
        <v>387.86894427745335</v>
      </c>
      <c r="P8" s="102"/>
      <c r="Q8" s="102"/>
      <c r="R8" s="102"/>
      <c r="S8" s="102"/>
      <c r="T8" s="102"/>
      <c r="U8" s="102"/>
      <c r="V8" s="103"/>
      <c r="W8" s="103"/>
      <c r="X8" s="103"/>
      <c r="Y8" s="103"/>
      <c r="Z8" s="103"/>
      <c r="AA8" s="103"/>
      <c r="AB8" s="103"/>
      <c r="AC8" s="103"/>
      <c r="AD8" s="103"/>
      <c r="AE8" s="103"/>
      <c r="AF8" s="137"/>
      <c r="AG8" s="137"/>
      <c r="AH8" s="137"/>
      <c r="AI8" s="137"/>
      <c r="AJ8" s="137"/>
      <c r="AK8" s="137"/>
      <c r="AL8" s="137"/>
      <c r="AM8" s="103"/>
      <c r="AN8" s="8"/>
      <c r="AO8" s="8"/>
      <c r="AP8" s="8"/>
      <c r="AQ8" s="28"/>
      <c r="AR8" s="28"/>
      <c r="AS8" s="64"/>
      <c r="AT8" s="64"/>
      <c r="AU8" s="64"/>
      <c r="AV8" s="64"/>
      <c r="AW8" s="64"/>
      <c r="AX8" s="64"/>
    </row>
    <row r="9" spans="1:50" ht="15" thickBot="1" x14ac:dyDescent="0.4">
      <c r="A9" s="103" t="s">
        <v>25</v>
      </c>
      <c r="B9" s="103" t="s">
        <v>18</v>
      </c>
      <c r="C9" s="150">
        <v>7.3260073260073302</v>
      </c>
      <c r="D9" s="102">
        <v>107.00753295325001</v>
      </c>
      <c r="E9" s="170">
        <v>0.9</v>
      </c>
      <c r="F9" s="113">
        <v>705.54417331812999</v>
      </c>
      <c r="G9" s="136">
        <f t="shared" ref="G9:M9" si="3">$D9*$E9</f>
        <v>96.306779657925006</v>
      </c>
      <c r="H9" s="102">
        <f t="shared" si="3"/>
        <v>96.306779657925006</v>
      </c>
      <c r="I9" s="102">
        <f t="shared" si="3"/>
        <v>96.306779657925006</v>
      </c>
      <c r="J9" s="102">
        <f t="shared" si="3"/>
        <v>96.306779657925006</v>
      </c>
      <c r="K9" s="102">
        <f t="shared" si="3"/>
        <v>96.306779657925006</v>
      </c>
      <c r="L9" s="102">
        <f t="shared" si="3"/>
        <v>96.306779657925006</v>
      </c>
      <c r="M9" s="102">
        <f t="shared" si="3"/>
        <v>96.306779657925006</v>
      </c>
      <c r="N9" s="102">
        <f>$D9*$E9*($C9-TRUNC($C9))</f>
        <v>31.396715712657272</v>
      </c>
      <c r="O9" s="102"/>
      <c r="P9" s="102"/>
      <c r="Q9" s="102"/>
      <c r="R9" s="102"/>
      <c r="S9" s="102"/>
      <c r="T9" s="102"/>
      <c r="U9" s="102"/>
      <c r="V9" s="103"/>
      <c r="W9" s="103"/>
      <c r="X9" s="103"/>
      <c r="Y9" s="103"/>
      <c r="Z9" s="103"/>
      <c r="AA9" s="103"/>
      <c r="AB9" s="103"/>
      <c r="AC9" s="103"/>
      <c r="AD9" s="103"/>
      <c r="AE9" s="103"/>
      <c r="AF9" s="137"/>
      <c r="AG9" s="137"/>
      <c r="AH9" s="137"/>
      <c r="AI9" s="137"/>
      <c r="AJ9" s="137"/>
      <c r="AK9" s="137"/>
      <c r="AL9" s="137"/>
      <c r="AM9" s="103"/>
      <c r="AN9" s="8"/>
      <c r="AO9" s="8"/>
      <c r="AP9" s="8"/>
      <c r="AQ9" s="28"/>
      <c r="AR9" s="28"/>
      <c r="AS9" s="64"/>
      <c r="AT9" s="64"/>
      <c r="AU9" s="64"/>
      <c r="AV9" s="64"/>
      <c r="AW9" s="64"/>
      <c r="AX9" s="64"/>
    </row>
    <row r="10" spans="1:50" ht="15" thickBot="1" x14ac:dyDescent="0.4">
      <c r="A10" s="103" t="s">
        <v>25</v>
      </c>
      <c r="B10" s="103" t="s">
        <v>18</v>
      </c>
      <c r="C10" s="150">
        <v>6.6889632107023402</v>
      </c>
      <c r="D10" s="102">
        <v>139.233707623318</v>
      </c>
      <c r="E10" s="170">
        <v>0.9</v>
      </c>
      <c r="F10" s="113">
        <v>838.19623318385595</v>
      </c>
      <c r="G10" s="136">
        <f t="shared" ref="G10:L11" si="4">$D10*$E10</f>
        <v>125.3103368609862</v>
      </c>
      <c r="H10" s="102">
        <f t="shared" si="4"/>
        <v>125.3103368609862</v>
      </c>
      <c r="I10" s="102">
        <f t="shared" si="4"/>
        <v>125.3103368609862</v>
      </c>
      <c r="J10" s="102">
        <f t="shared" si="4"/>
        <v>125.3103368609862</v>
      </c>
      <c r="K10" s="102">
        <f t="shared" si="4"/>
        <v>125.3103368609862</v>
      </c>
      <c r="L10" s="102">
        <f t="shared" si="4"/>
        <v>125.3103368609862</v>
      </c>
      <c r="M10" s="102">
        <f>$D10*$E10*($C10-TRUNC($C10))</f>
        <v>86.334212017936864</v>
      </c>
      <c r="N10" s="102"/>
      <c r="O10" s="102"/>
      <c r="P10" s="102"/>
      <c r="Q10" s="102"/>
      <c r="R10" s="102"/>
      <c r="S10" s="102"/>
      <c r="T10" s="102"/>
      <c r="U10" s="102"/>
      <c r="V10" s="103"/>
      <c r="W10" s="103"/>
      <c r="X10" s="103"/>
      <c r="Y10" s="103"/>
      <c r="Z10" s="103"/>
      <c r="AA10" s="103"/>
      <c r="AB10" s="103"/>
      <c r="AC10" s="103"/>
      <c r="AD10" s="103"/>
      <c r="AE10" s="103"/>
      <c r="AF10" s="137"/>
      <c r="AG10" s="137"/>
      <c r="AH10" s="137"/>
      <c r="AI10" s="137"/>
      <c r="AJ10" s="137"/>
      <c r="AK10" s="137"/>
      <c r="AL10" s="137"/>
      <c r="AM10" s="103"/>
      <c r="AN10" s="8"/>
      <c r="AO10" s="8"/>
      <c r="AP10" s="8"/>
      <c r="AQ10" s="28"/>
      <c r="AR10" s="28"/>
      <c r="AS10" s="64"/>
      <c r="AT10" s="64"/>
      <c r="AU10" s="64"/>
      <c r="AV10" s="64"/>
      <c r="AW10" s="64"/>
      <c r="AX10" s="64"/>
    </row>
    <row r="11" spans="1:50" ht="15" thickBot="1" x14ac:dyDescent="0.4">
      <c r="A11" s="103" t="s">
        <v>25</v>
      </c>
      <c r="B11" s="103" t="s">
        <v>18</v>
      </c>
      <c r="C11" s="150">
        <v>6.07287449392713</v>
      </c>
      <c r="D11" s="102">
        <v>163.59909364161899</v>
      </c>
      <c r="E11" s="170">
        <v>0.9</v>
      </c>
      <c r="F11" s="113">
        <v>894.16508670520204</v>
      </c>
      <c r="G11" s="136">
        <f t="shared" si="4"/>
        <v>147.2391842774571</v>
      </c>
      <c r="H11" s="102">
        <f t="shared" si="4"/>
        <v>147.2391842774571</v>
      </c>
      <c r="I11" s="102">
        <f t="shared" si="4"/>
        <v>147.2391842774571</v>
      </c>
      <c r="J11" s="102">
        <f t="shared" si="4"/>
        <v>147.2391842774571</v>
      </c>
      <c r="K11" s="102">
        <f t="shared" si="4"/>
        <v>147.2391842774571</v>
      </c>
      <c r="L11" s="102">
        <f t="shared" si="4"/>
        <v>147.2391842774571</v>
      </c>
      <c r="M11" s="102">
        <f>$D11*$E11*($C11-TRUNC($C11))</f>
        <v>10.729981040463118</v>
      </c>
      <c r="N11" s="102"/>
      <c r="O11" s="102"/>
      <c r="P11" s="102"/>
      <c r="Q11" s="102"/>
      <c r="R11" s="102"/>
      <c r="S11" s="102"/>
      <c r="T11" s="102"/>
      <c r="U11" s="102"/>
      <c r="V11" s="103"/>
      <c r="W11" s="103"/>
      <c r="X11" s="103"/>
      <c r="Y11" s="103"/>
      <c r="Z11" s="103"/>
      <c r="AA11" s="103"/>
      <c r="AB11" s="103"/>
      <c r="AC11" s="103"/>
      <c r="AD11" s="103"/>
      <c r="AE11" s="103"/>
      <c r="AF11" s="137"/>
      <c r="AG11" s="137"/>
      <c r="AH11" s="137"/>
      <c r="AI11" s="137"/>
      <c r="AJ11" s="137"/>
      <c r="AK11" s="137"/>
      <c r="AL11" s="137"/>
      <c r="AM11" s="103"/>
      <c r="AN11" s="8"/>
      <c r="AO11" s="8"/>
      <c r="AP11" s="8"/>
      <c r="AQ11" s="28"/>
      <c r="AR11" s="28"/>
      <c r="AS11" s="64"/>
      <c r="AT11" s="64"/>
      <c r="AU11" s="64"/>
      <c r="AV11" s="64"/>
      <c r="AW11" s="64"/>
      <c r="AX11" s="64"/>
    </row>
    <row r="12" spans="1:50" ht="15" thickBot="1" x14ac:dyDescent="0.4">
      <c r="A12" s="103" t="s">
        <v>25</v>
      </c>
      <c r="B12" s="103" t="s">
        <v>18</v>
      </c>
      <c r="C12" s="150">
        <v>5.99400599400599</v>
      </c>
      <c r="D12" s="102">
        <v>110.501142196532</v>
      </c>
      <c r="E12" s="170">
        <v>0.9</v>
      </c>
      <c r="F12" s="113">
        <v>596.11005780346795</v>
      </c>
      <c r="G12" s="136">
        <f>$D12*$E12</f>
        <v>99.451027976878805</v>
      </c>
      <c r="H12" s="102">
        <f>$D12*$E12</f>
        <v>99.451027976878805</v>
      </c>
      <c r="I12" s="102">
        <f>$D12*$E12</f>
        <v>99.451027976878805</v>
      </c>
      <c r="J12" s="102">
        <f>$D12*$E12</f>
        <v>99.451027976878805</v>
      </c>
      <c r="K12" s="102">
        <f>$D12*$E12</f>
        <v>99.451027976878805</v>
      </c>
      <c r="L12" s="102">
        <f>$D12*$E12*($C12-TRUNC($C12))</f>
        <v>98.854917919074936</v>
      </c>
      <c r="M12" s="102"/>
      <c r="N12" s="102"/>
      <c r="O12" s="102"/>
      <c r="P12" s="102"/>
      <c r="Q12" s="102"/>
      <c r="R12" s="102"/>
      <c r="S12" s="102"/>
      <c r="T12" s="102"/>
      <c r="U12" s="102"/>
      <c r="V12" s="103"/>
      <c r="W12" s="103"/>
      <c r="X12" s="103"/>
      <c r="Y12" s="103"/>
      <c r="Z12" s="103"/>
      <c r="AA12" s="103"/>
      <c r="AB12" s="103"/>
      <c r="AC12" s="103"/>
      <c r="AD12" s="103"/>
      <c r="AE12" s="103"/>
      <c r="AF12" s="137"/>
      <c r="AG12" s="137"/>
      <c r="AH12" s="137"/>
      <c r="AI12" s="137"/>
      <c r="AJ12" s="137"/>
      <c r="AK12" s="137"/>
      <c r="AL12" s="137"/>
      <c r="AM12" s="103"/>
      <c r="AN12" s="8"/>
      <c r="AO12" s="8"/>
      <c r="AP12" s="8"/>
      <c r="AQ12" s="28"/>
      <c r="AR12" s="28"/>
      <c r="AS12" s="64"/>
      <c r="AT12" s="64"/>
      <c r="AU12" s="64"/>
      <c r="AV12" s="64"/>
      <c r="AW12" s="64"/>
      <c r="AX12" s="64"/>
    </row>
    <row r="13" spans="1:50" ht="15" thickBot="1" x14ac:dyDescent="0.4">
      <c r="A13" s="103" t="s">
        <v>25</v>
      </c>
      <c r="B13" s="103" t="s">
        <v>18</v>
      </c>
      <c r="C13" s="150">
        <v>4.9099836333878901</v>
      </c>
      <c r="D13" s="102">
        <v>134.89749826589599</v>
      </c>
      <c r="E13" s="170">
        <v>0.9</v>
      </c>
      <c r="F13" s="113">
        <v>596.11005780346795</v>
      </c>
      <c r="G13" s="136">
        <f t="shared" ref="G13:J16" si="5">$D13*$E13</f>
        <v>121.40774843930639</v>
      </c>
      <c r="H13" s="102">
        <f t="shared" si="5"/>
        <v>121.40774843930639</v>
      </c>
      <c r="I13" s="102">
        <f t="shared" si="5"/>
        <v>121.40774843930639</v>
      </c>
      <c r="J13" s="102">
        <f t="shared" si="5"/>
        <v>121.40774843930639</v>
      </c>
      <c r="K13" s="102">
        <f>$D13*$E13*($C13-TRUNC($C13))</f>
        <v>110.47906404624297</v>
      </c>
      <c r="L13" s="102"/>
      <c r="M13" s="102"/>
      <c r="N13" s="102"/>
      <c r="O13" s="102"/>
      <c r="P13" s="102"/>
      <c r="Q13" s="102"/>
      <c r="R13" s="102"/>
      <c r="S13" s="102"/>
      <c r="T13" s="102"/>
      <c r="U13" s="102"/>
      <c r="V13" s="103"/>
      <c r="W13" s="103"/>
      <c r="X13" s="103"/>
      <c r="Y13" s="103"/>
      <c r="Z13" s="103"/>
      <c r="AA13" s="103"/>
      <c r="AB13" s="103"/>
      <c r="AC13" s="103"/>
      <c r="AD13" s="103"/>
      <c r="AE13" s="103"/>
      <c r="AF13" s="137"/>
      <c r="AG13" s="137"/>
      <c r="AH13" s="137"/>
      <c r="AI13" s="137"/>
      <c r="AJ13" s="137"/>
      <c r="AK13" s="137"/>
      <c r="AL13" s="137"/>
      <c r="AM13" s="103"/>
      <c r="AN13" s="8"/>
      <c r="AO13" s="8"/>
      <c r="AP13" s="8"/>
      <c r="AQ13" s="28"/>
      <c r="AR13" s="28"/>
      <c r="AS13" s="64"/>
      <c r="AT13" s="64"/>
      <c r="AU13" s="64"/>
      <c r="AV13" s="64"/>
      <c r="AW13" s="64"/>
      <c r="AX13" s="64"/>
    </row>
    <row r="14" spans="1:50" ht="15" thickBot="1" x14ac:dyDescent="0.4">
      <c r="A14" s="103" t="s">
        <v>25</v>
      </c>
      <c r="B14" s="103" t="s">
        <v>18</v>
      </c>
      <c r="C14" s="150">
        <v>25.6410256410256</v>
      </c>
      <c r="D14" s="102">
        <v>25.831435838150298</v>
      </c>
      <c r="E14" s="170">
        <v>0.9</v>
      </c>
      <c r="F14" s="113">
        <v>596.11005780346795</v>
      </c>
      <c r="G14" s="136">
        <f t="shared" si="5"/>
        <v>23.248292254335269</v>
      </c>
      <c r="H14" s="102">
        <f t="shared" si="5"/>
        <v>23.248292254335269</v>
      </c>
      <c r="I14" s="102">
        <f t="shared" si="5"/>
        <v>23.248292254335269</v>
      </c>
      <c r="J14" s="102">
        <f t="shared" si="5"/>
        <v>23.248292254335269</v>
      </c>
      <c r="K14" s="102">
        <f t="shared" ref="K14:V14" si="6">$D14*$E14</f>
        <v>23.248292254335269</v>
      </c>
      <c r="L14" s="102">
        <f t="shared" si="6"/>
        <v>23.248292254335269</v>
      </c>
      <c r="M14" s="102">
        <f t="shared" si="6"/>
        <v>23.248292254335269</v>
      </c>
      <c r="N14" s="102">
        <f t="shared" si="6"/>
        <v>23.248292254335269</v>
      </c>
      <c r="O14" s="102">
        <f t="shared" si="6"/>
        <v>23.248292254335269</v>
      </c>
      <c r="P14" s="102">
        <f t="shared" si="6"/>
        <v>23.248292254335269</v>
      </c>
      <c r="Q14" s="102">
        <f t="shared" si="6"/>
        <v>23.248292254335269</v>
      </c>
      <c r="R14" s="102">
        <f t="shared" si="6"/>
        <v>23.248292254335269</v>
      </c>
      <c r="S14" s="102">
        <f t="shared" si="6"/>
        <v>23.248292254335269</v>
      </c>
      <c r="T14" s="102">
        <f t="shared" si="6"/>
        <v>23.248292254335269</v>
      </c>
      <c r="U14" s="102">
        <f t="shared" si="6"/>
        <v>23.248292254335269</v>
      </c>
      <c r="V14" s="102">
        <f t="shared" si="6"/>
        <v>23.248292254335269</v>
      </c>
      <c r="W14" s="102">
        <f t="shared" ref="W14:AE14" si="7">$D14*$E14</f>
        <v>23.248292254335269</v>
      </c>
      <c r="X14" s="102">
        <f t="shared" si="7"/>
        <v>23.248292254335269</v>
      </c>
      <c r="Y14" s="102">
        <f t="shared" si="7"/>
        <v>23.248292254335269</v>
      </c>
      <c r="Z14" s="102">
        <f t="shared" si="7"/>
        <v>23.248292254335269</v>
      </c>
      <c r="AA14" s="102">
        <f t="shared" si="7"/>
        <v>23.248292254335269</v>
      </c>
      <c r="AB14" s="102">
        <f t="shared" si="7"/>
        <v>23.248292254335269</v>
      </c>
      <c r="AC14" s="102">
        <f t="shared" si="7"/>
        <v>23.248292254335269</v>
      </c>
      <c r="AD14" s="102">
        <f t="shared" si="7"/>
        <v>23.248292254335269</v>
      </c>
      <c r="AE14" s="102">
        <f t="shared" si="7"/>
        <v>23.248292254335269</v>
      </c>
      <c r="AF14" s="102">
        <f>$D14*$E14*($C14-TRUNC($C14))</f>
        <v>14.90275144508575</v>
      </c>
      <c r="AG14" s="112"/>
      <c r="AH14" s="112"/>
      <c r="AI14" s="137"/>
      <c r="AJ14" s="137"/>
      <c r="AK14" s="137"/>
      <c r="AL14" s="137"/>
      <c r="AM14" s="103"/>
      <c r="AN14" s="8"/>
      <c r="AO14" s="8"/>
      <c r="AP14" s="8"/>
      <c r="AQ14" s="28"/>
      <c r="AR14" s="28"/>
      <c r="AS14" s="64"/>
      <c r="AT14" s="64"/>
      <c r="AU14" s="64"/>
      <c r="AV14" s="64"/>
      <c r="AW14" s="64"/>
      <c r="AX14" s="64"/>
    </row>
    <row r="15" spans="1:50" ht="15" thickBot="1" x14ac:dyDescent="0.4">
      <c r="A15" s="103" t="s">
        <v>26</v>
      </c>
      <c r="B15" s="103" t="s">
        <v>19</v>
      </c>
      <c r="C15" s="150">
        <v>10</v>
      </c>
      <c r="D15" s="102">
        <v>184207.3</v>
      </c>
      <c r="E15" s="170">
        <v>0.9</v>
      </c>
      <c r="F15" s="113">
        <f>SUM(G15:AM15)</f>
        <v>1657865.7000000004</v>
      </c>
      <c r="G15" s="136">
        <f t="shared" si="5"/>
        <v>165786.57</v>
      </c>
      <c r="H15" s="102">
        <f t="shared" si="5"/>
        <v>165786.57</v>
      </c>
      <c r="I15" s="136">
        <f t="shared" si="5"/>
        <v>165786.57</v>
      </c>
      <c r="J15" s="136">
        <f t="shared" si="5"/>
        <v>165786.57</v>
      </c>
      <c r="K15" s="136">
        <f t="shared" ref="K15:P15" si="8">$D15*$E15</f>
        <v>165786.57</v>
      </c>
      <c r="L15" s="136">
        <f t="shared" si="8"/>
        <v>165786.57</v>
      </c>
      <c r="M15" s="136">
        <f t="shared" si="8"/>
        <v>165786.57</v>
      </c>
      <c r="N15" s="136">
        <f t="shared" si="8"/>
        <v>165786.57</v>
      </c>
      <c r="O15" s="138">
        <f t="shared" si="8"/>
        <v>165786.57</v>
      </c>
      <c r="P15" s="138">
        <f t="shared" si="8"/>
        <v>165786.57</v>
      </c>
      <c r="Q15" s="139"/>
      <c r="R15" s="139"/>
      <c r="S15" s="139"/>
      <c r="T15" s="139"/>
      <c r="U15" s="139"/>
      <c r="V15" s="112"/>
      <c r="W15" s="112"/>
      <c r="X15" s="112"/>
      <c r="Y15" s="112"/>
      <c r="Z15" s="112"/>
      <c r="AA15" s="112"/>
      <c r="AB15" s="112"/>
      <c r="AC15" s="112"/>
      <c r="AD15" s="112"/>
      <c r="AE15" s="112"/>
      <c r="AF15" s="112"/>
      <c r="AG15" s="112"/>
      <c r="AH15" s="112"/>
      <c r="AI15" s="137"/>
      <c r="AJ15" s="137"/>
      <c r="AK15" s="137"/>
      <c r="AL15" s="137"/>
      <c r="AM15" s="103"/>
      <c r="AN15" s="8"/>
      <c r="AO15" s="8"/>
      <c r="AP15" s="8"/>
      <c r="AQ15" s="28"/>
      <c r="AR15" s="28"/>
      <c r="AS15" s="617"/>
      <c r="AT15" s="617"/>
      <c r="AU15" s="617"/>
      <c r="AV15" s="617"/>
      <c r="AW15" s="617"/>
      <c r="AX15" s="617"/>
    </row>
    <row r="16" spans="1:50" ht="15" thickBot="1" x14ac:dyDescent="0.4">
      <c r="A16" s="91" t="s">
        <v>27</v>
      </c>
      <c r="B16" s="91" t="s">
        <v>143</v>
      </c>
      <c r="C16" s="151">
        <v>4</v>
      </c>
      <c r="D16" s="90">
        <v>6040357.5333099999</v>
      </c>
      <c r="E16" s="192">
        <v>0.9</v>
      </c>
      <c r="F16" s="118">
        <f>SUM(G16:AM16)</f>
        <v>21745287.119915999</v>
      </c>
      <c r="G16" s="144">
        <f t="shared" si="5"/>
        <v>5436321.7799789999</v>
      </c>
      <c r="H16" s="144">
        <f t="shared" si="5"/>
        <v>5436321.7799789999</v>
      </c>
      <c r="I16" s="144">
        <f t="shared" si="5"/>
        <v>5436321.7799789999</v>
      </c>
      <c r="J16" s="144">
        <f t="shared" si="5"/>
        <v>5436321.7799789999</v>
      </c>
      <c r="K16" s="90"/>
      <c r="L16" s="90"/>
      <c r="M16" s="90"/>
      <c r="N16" s="90"/>
      <c r="O16" s="90"/>
      <c r="P16" s="90"/>
      <c r="Q16" s="90"/>
      <c r="R16" s="90"/>
      <c r="S16" s="90"/>
      <c r="T16" s="90"/>
      <c r="U16" s="90"/>
      <c r="V16" s="91"/>
      <c r="W16" s="91"/>
      <c r="X16" s="91"/>
      <c r="Y16" s="91"/>
      <c r="Z16" s="91"/>
      <c r="AA16" s="91"/>
      <c r="AB16" s="91"/>
      <c r="AC16" s="91"/>
      <c r="AD16" s="91"/>
      <c r="AE16" s="91"/>
      <c r="AF16" s="145"/>
      <c r="AG16" s="145"/>
      <c r="AH16" s="145"/>
      <c r="AI16" s="145"/>
      <c r="AJ16" s="145"/>
      <c r="AK16" s="145"/>
      <c r="AL16" s="145"/>
      <c r="AM16" s="91"/>
      <c r="AN16" s="8"/>
      <c r="AO16" s="8">
        <f>COUNT(G16:AM16)</f>
        <v>4</v>
      </c>
      <c r="AP16" s="8" t="b">
        <f>AO16=CEILING(C16,1)</f>
        <v>1</v>
      </c>
      <c r="AQ16" s="28">
        <f>G16/D16</f>
        <v>0.9</v>
      </c>
      <c r="AR16" s="28" t="b">
        <f>ROUND(AQ16,2)=ROUND(E16,2)</f>
        <v>1</v>
      </c>
    </row>
    <row r="17" spans="1:44" ht="15" thickBot="1" x14ac:dyDescent="0.4">
      <c r="A17" s="81" t="s">
        <v>34</v>
      </c>
      <c r="B17" s="141"/>
      <c r="C17" s="140"/>
      <c r="D17" s="240">
        <f>SUM(D4:D16)</f>
        <v>6676317.0078410292</v>
      </c>
      <c r="E17" s="241"/>
      <c r="F17" s="242">
        <f>SUM(G17:AM17)</f>
        <v>24702727.216050547</v>
      </c>
      <c r="G17" s="243">
        <f t="shared" ref="G17:AM17" si="9">SUM(G4:G16)</f>
        <v>6006098.5063938517</v>
      </c>
      <c r="H17" s="240">
        <f t="shared" si="9"/>
        <v>6006098.5063938517</v>
      </c>
      <c r="I17" s="241">
        <f t="shared" si="9"/>
        <v>6006098.5063938517</v>
      </c>
      <c r="J17" s="241">
        <f t="shared" si="9"/>
        <v>5631189.9684701925</v>
      </c>
      <c r="K17" s="241">
        <f t="shared" si="9"/>
        <v>194857.25980679941</v>
      </c>
      <c r="L17" s="241">
        <f t="shared" si="9"/>
        <v>169485.57809421516</v>
      </c>
      <c r="M17" s="241">
        <f t="shared" si="9"/>
        <v>169211.23784821606</v>
      </c>
      <c r="N17" s="241">
        <f t="shared" si="9"/>
        <v>169049.26359121237</v>
      </c>
      <c r="O17" s="241">
        <f t="shared" si="9"/>
        <v>168858.10938000839</v>
      </c>
      <c r="P17" s="241">
        <f t="shared" si="9"/>
        <v>168462.04392243613</v>
      </c>
      <c r="Q17" s="241">
        <f t="shared" si="9"/>
        <v>2630.6542605925006</v>
      </c>
      <c r="R17" s="241">
        <f t="shared" si="9"/>
        <v>2610.0489553293428</v>
      </c>
      <c r="S17" s="241">
        <f t="shared" si="9"/>
        <v>2610.0489553293428</v>
      </c>
      <c r="T17" s="241">
        <f t="shared" si="9"/>
        <v>2610.0489553293428</v>
      </c>
      <c r="U17" s="241">
        <f t="shared" si="9"/>
        <v>2610.0489553293428</v>
      </c>
      <c r="V17" s="241">
        <f t="shared" si="9"/>
        <v>23.248292254335269</v>
      </c>
      <c r="W17" s="241">
        <f t="shared" si="9"/>
        <v>23.248292254335269</v>
      </c>
      <c r="X17" s="241">
        <f t="shared" si="9"/>
        <v>23.248292254335269</v>
      </c>
      <c r="Y17" s="241">
        <f t="shared" si="9"/>
        <v>23.248292254335269</v>
      </c>
      <c r="Z17" s="241">
        <f t="shared" si="9"/>
        <v>23.248292254335269</v>
      </c>
      <c r="AA17" s="241">
        <f t="shared" si="9"/>
        <v>23.248292254335269</v>
      </c>
      <c r="AB17" s="241">
        <f t="shared" si="9"/>
        <v>23.248292254335269</v>
      </c>
      <c r="AC17" s="241">
        <f t="shared" si="9"/>
        <v>23.248292254335269</v>
      </c>
      <c r="AD17" s="241">
        <f t="shared" si="9"/>
        <v>23.248292254335269</v>
      </c>
      <c r="AE17" s="241">
        <f t="shared" si="9"/>
        <v>23.248292254335269</v>
      </c>
      <c r="AF17" s="241">
        <f t="shared" si="9"/>
        <v>14.90275144508575</v>
      </c>
      <c r="AG17" s="241">
        <f t="shared" si="9"/>
        <v>0</v>
      </c>
      <c r="AH17" s="241">
        <f t="shared" si="9"/>
        <v>0</v>
      </c>
      <c r="AI17" s="241">
        <f t="shared" si="9"/>
        <v>0</v>
      </c>
      <c r="AJ17" s="241">
        <f t="shared" si="9"/>
        <v>0</v>
      </c>
      <c r="AK17" s="241">
        <f t="shared" si="9"/>
        <v>0</v>
      </c>
      <c r="AL17" s="241">
        <f t="shared" si="9"/>
        <v>0</v>
      </c>
      <c r="AM17" s="241">
        <f t="shared" si="9"/>
        <v>0</v>
      </c>
      <c r="AN17" s="10"/>
      <c r="AO17" s="8"/>
      <c r="AP17" s="8"/>
      <c r="AQ17" s="8"/>
    </row>
    <row r="18" spans="1:44" ht="15" thickBot="1" x14ac:dyDescent="0.4">
      <c r="A18" s="88" t="s">
        <v>164</v>
      </c>
      <c r="B18" s="147"/>
      <c r="C18" s="146"/>
      <c r="D18" s="244"/>
      <c r="E18" s="244"/>
      <c r="F18" s="237"/>
      <c r="G18" s="238"/>
      <c r="H18" s="244">
        <f>G17-H17+G18</f>
        <v>0</v>
      </c>
      <c r="I18" s="244">
        <f t="shared" ref="I18:AM18" si="10">H17-I17+H18</f>
        <v>0</v>
      </c>
      <c r="J18" s="244">
        <f t="shared" si="10"/>
        <v>374908.5379236592</v>
      </c>
      <c r="K18" s="244">
        <f t="shared" si="10"/>
        <v>5811241.246587052</v>
      </c>
      <c r="L18" s="244">
        <f t="shared" si="10"/>
        <v>5836612.9282996366</v>
      </c>
      <c r="M18" s="244">
        <f t="shared" si="10"/>
        <v>5836887.268545636</v>
      </c>
      <c r="N18" s="244">
        <f t="shared" si="10"/>
        <v>5837049.2428026395</v>
      </c>
      <c r="O18" s="244">
        <f t="shared" si="10"/>
        <v>5837240.3970138431</v>
      </c>
      <c r="P18" s="244">
        <f>O17-P17+O18</f>
        <v>5837636.4624714153</v>
      </c>
      <c r="Q18" s="244">
        <f>P17-Q17+P18</f>
        <v>6003467.8521332592</v>
      </c>
      <c r="R18" s="244">
        <f t="shared" si="10"/>
        <v>6003488.457438522</v>
      </c>
      <c r="S18" s="244">
        <f t="shared" si="10"/>
        <v>6003488.457438522</v>
      </c>
      <c r="T18" s="244">
        <f t="shared" si="10"/>
        <v>6003488.457438522</v>
      </c>
      <c r="U18" s="244">
        <f t="shared" si="10"/>
        <v>6003488.457438522</v>
      </c>
      <c r="V18" s="244">
        <f t="shared" si="10"/>
        <v>6006075.2581015974</v>
      </c>
      <c r="W18" s="244">
        <f t="shared" si="10"/>
        <v>6006075.2581015974</v>
      </c>
      <c r="X18" s="244">
        <f t="shared" si="10"/>
        <v>6006075.2581015974</v>
      </c>
      <c r="Y18" s="244">
        <f t="shared" si="10"/>
        <v>6006075.2581015974</v>
      </c>
      <c r="Z18" s="244">
        <f t="shared" si="10"/>
        <v>6006075.2581015974</v>
      </c>
      <c r="AA18" s="244">
        <f t="shared" si="10"/>
        <v>6006075.2581015974</v>
      </c>
      <c r="AB18" s="244">
        <f t="shared" si="10"/>
        <v>6006075.2581015974</v>
      </c>
      <c r="AC18" s="244">
        <f t="shared" si="10"/>
        <v>6006075.2581015974</v>
      </c>
      <c r="AD18" s="244">
        <f t="shared" si="10"/>
        <v>6006075.2581015974</v>
      </c>
      <c r="AE18" s="244">
        <f t="shared" si="10"/>
        <v>6006075.2581015974</v>
      </c>
      <c r="AF18" s="244">
        <f t="shared" si="10"/>
        <v>6006083.6036424069</v>
      </c>
      <c r="AG18" s="244">
        <f t="shared" si="10"/>
        <v>6006098.5063938517</v>
      </c>
      <c r="AH18" s="244">
        <f t="shared" si="10"/>
        <v>6006098.5063938517</v>
      </c>
      <c r="AI18" s="244">
        <f t="shared" si="10"/>
        <v>6006098.5063938517</v>
      </c>
      <c r="AJ18" s="244">
        <f t="shared" si="10"/>
        <v>6006098.5063938517</v>
      </c>
      <c r="AK18" s="244">
        <f t="shared" si="10"/>
        <v>6006098.5063938517</v>
      </c>
      <c r="AL18" s="244">
        <f t="shared" si="10"/>
        <v>6006098.5063938517</v>
      </c>
      <c r="AM18" s="244">
        <f t="shared" si="10"/>
        <v>6006098.5063938517</v>
      </c>
      <c r="AN18" s="8"/>
      <c r="AO18" s="8"/>
      <c r="AP18" s="8"/>
      <c r="AQ18" s="8"/>
      <c r="AR18" s="29"/>
    </row>
  </sheetData>
  <mergeCells count="9">
    <mergeCell ref="AS6:AX6"/>
    <mergeCell ref="AS15:AX15"/>
    <mergeCell ref="AS1:AX1"/>
    <mergeCell ref="AS2:AX2"/>
    <mergeCell ref="AO3:AP3"/>
    <mergeCell ref="AQ3:AR3"/>
    <mergeCell ref="AS3:AX3"/>
    <mergeCell ref="AS4:AX4"/>
    <mergeCell ref="AS5:AX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9" tint="0.59999389629810485"/>
  </sheetPr>
  <dimension ref="A1:AX15"/>
  <sheetViews>
    <sheetView showGridLines="0" zoomScale="115" zoomScaleNormal="115" workbookViewId="0">
      <selection activeCell="E4" sqref="E4"/>
    </sheetView>
  </sheetViews>
  <sheetFormatPr defaultRowHeight="14.5" x14ac:dyDescent="0.35"/>
  <cols>
    <col min="1" max="1" width="14" customWidth="1"/>
    <col min="2" max="2" width="14.453125" customWidth="1"/>
    <col min="3" max="3" width="7.54296875" customWidth="1"/>
    <col min="4" max="4" width="10.81640625" customWidth="1"/>
    <col min="5" max="5" width="7.1796875" customWidth="1"/>
    <col min="6" max="6" width="9.453125" customWidth="1"/>
    <col min="7" max="7" width="20.453125" bestFit="1" customWidth="1"/>
    <col min="8" max="39" width="9" bestFit="1" customWidth="1"/>
    <col min="40" max="40" width="9" customWidth="1"/>
  </cols>
  <sheetData>
    <row r="1" spans="1:50" ht="19" thickBot="1" x14ac:dyDescent="0.5">
      <c r="A1" s="11" t="s">
        <v>21</v>
      </c>
      <c r="AS1" s="621" t="s">
        <v>11</v>
      </c>
      <c r="AT1" s="621"/>
      <c r="AU1" s="621"/>
      <c r="AV1" s="621"/>
      <c r="AW1" s="621"/>
      <c r="AX1" s="621"/>
    </row>
    <row r="2" spans="1:50" ht="15" customHeight="1" thickTop="1" x14ac:dyDescent="0.35">
      <c r="A2" s="12"/>
      <c r="B2" s="12"/>
      <c r="C2" s="13"/>
      <c r="D2" s="13"/>
      <c r="E2" s="13"/>
      <c r="F2" s="13"/>
      <c r="G2" s="17" t="s">
        <v>126</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c r="AQ2" s="8"/>
      <c r="AS2" s="617" t="s">
        <v>46</v>
      </c>
      <c r="AT2" s="617"/>
      <c r="AU2" s="617"/>
      <c r="AV2" s="617"/>
      <c r="AW2" s="617"/>
      <c r="AX2" s="617"/>
    </row>
    <row r="3" spans="1:50" ht="40" thickBot="1" x14ac:dyDescent="0.4">
      <c r="A3" s="14" t="s">
        <v>23</v>
      </c>
      <c r="B3" s="14" t="s">
        <v>14</v>
      </c>
      <c r="C3" s="15" t="s">
        <v>279</v>
      </c>
      <c r="D3" s="15" t="s">
        <v>125</v>
      </c>
      <c r="E3" s="15" t="s">
        <v>303</v>
      </c>
      <c r="F3" s="15" t="s">
        <v>163</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620" t="s">
        <v>15</v>
      </c>
      <c r="AP3" s="620"/>
      <c r="AQ3" s="620" t="s">
        <v>45</v>
      </c>
      <c r="AR3" s="620"/>
      <c r="AS3" s="617" t="s">
        <v>36</v>
      </c>
      <c r="AT3" s="617"/>
      <c r="AU3" s="617"/>
      <c r="AV3" s="617"/>
      <c r="AW3" s="617"/>
      <c r="AX3" s="617"/>
    </row>
    <row r="4" spans="1:50" ht="15.5" thickTop="1" thickBot="1" x14ac:dyDescent="0.4">
      <c r="A4" s="70" t="s">
        <v>24</v>
      </c>
      <c r="B4" s="70" t="s">
        <v>16</v>
      </c>
      <c r="C4" s="105">
        <f>'Filled Out CPAS Example (Ele)'!C4</f>
        <v>3</v>
      </c>
      <c r="D4" s="72">
        <f>'Filled Out CPAS Example (Ele)'!D4</f>
        <v>416565.04213739902</v>
      </c>
      <c r="E4" s="106">
        <f>'Filled Out CPAS Example (Ele)'!E4</f>
        <v>0.9</v>
      </c>
      <c r="F4" s="107">
        <f>SUM(G4:AM4)</f>
        <v>1124725.6137709774</v>
      </c>
      <c r="G4" s="108">
        <f>$D4*$E4</f>
        <v>374908.53792365914</v>
      </c>
      <c r="H4" s="108">
        <f t="shared" ref="H4:P5" si="0">$D4*$E4</f>
        <v>374908.53792365914</v>
      </c>
      <c r="I4" s="108">
        <f t="shared" si="0"/>
        <v>374908.53792365914</v>
      </c>
      <c r="J4" s="109"/>
      <c r="K4" s="109"/>
      <c r="L4" s="109"/>
      <c r="M4" s="109"/>
      <c r="N4" s="109"/>
      <c r="O4" s="109"/>
      <c r="P4" s="109"/>
      <c r="Q4" s="109"/>
      <c r="R4" s="109"/>
      <c r="S4" s="109"/>
      <c r="T4" s="109"/>
      <c r="U4" s="109"/>
      <c r="V4" s="109"/>
      <c r="W4" s="109"/>
      <c r="X4" s="109"/>
      <c r="Y4" s="109"/>
      <c r="Z4" s="109"/>
      <c r="AA4" s="109"/>
      <c r="AB4" s="109"/>
      <c r="AC4" s="109"/>
      <c r="AD4" s="109"/>
      <c r="AE4" s="109"/>
      <c r="AF4" s="110"/>
      <c r="AG4" s="110"/>
      <c r="AH4" s="110"/>
      <c r="AI4" s="110"/>
      <c r="AJ4" s="110"/>
      <c r="AK4" s="110"/>
      <c r="AL4" s="110"/>
      <c r="AM4" s="109"/>
      <c r="AN4" s="8"/>
      <c r="AO4" s="8">
        <f>COUNT(G4:AM4)</f>
        <v>3</v>
      </c>
      <c r="AP4" s="8" t="b">
        <f>AO4=CEILING(C4,1)</f>
        <v>1</v>
      </c>
      <c r="AQ4" s="28">
        <f>G4/D4</f>
        <v>0.9</v>
      </c>
      <c r="AR4" s="28" t="b">
        <f>ROUND(AQ4,2)=ROUND(E4,2)</f>
        <v>1</v>
      </c>
      <c r="AS4" s="617" t="s">
        <v>37</v>
      </c>
      <c r="AT4" s="617"/>
      <c r="AU4" s="617"/>
      <c r="AV4" s="617"/>
      <c r="AW4" s="617"/>
      <c r="AX4" s="617"/>
    </row>
    <row r="5" spans="1:50" ht="15" thickBot="1" x14ac:dyDescent="0.4">
      <c r="A5" s="103" t="s">
        <v>25</v>
      </c>
      <c r="B5" s="103" t="s">
        <v>17</v>
      </c>
      <c r="C5" s="111">
        <v>10.2564102564103</v>
      </c>
      <c r="D5" s="102">
        <f>'Filled Out CPAS Example (Ele)'!D5</f>
        <v>33815.786516255728</v>
      </c>
      <c r="E5" s="112">
        <f>'Filled Out CPAS Example (Ele)'!E5</f>
        <v>0.9</v>
      </c>
      <c r="F5" s="113">
        <f>SUM(G5:AM5)</f>
        <v>312145.72168851574</v>
      </c>
      <c r="G5" s="114">
        <f>$D5*$E5</f>
        <v>30434.207864630156</v>
      </c>
      <c r="H5" s="114">
        <f t="shared" si="0"/>
        <v>30434.207864630156</v>
      </c>
      <c r="I5" s="114">
        <f t="shared" si="0"/>
        <v>30434.207864630156</v>
      </c>
      <c r="J5" s="114">
        <f t="shared" si="0"/>
        <v>30434.207864630156</v>
      </c>
      <c r="K5" s="114">
        <f t="shared" si="0"/>
        <v>30434.207864630156</v>
      </c>
      <c r="L5" s="114">
        <f t="shared" si="0"/>
        <v>30434.207864630156</v>
      </c>
      <c r="M5" s="114">
        <f t="shared" si="0"/>
        <v>30434.207864630156</v>
      </c>
      <c r="N5" s="114">
        <f t="shared" si="0"/>
        <v>30434.207864630156</v>
      </c>
      <c r="O5" s="114">
        <f t="shared" si="0"/>
        <v>30434.207864630156</v>
      </c>
      <c r="P5" s="114">
        <f t="shared" si="0"/>
        <v>30434.207864630156</v>
      </c>
      <c r="Q5" s="114">
        <f>$D5*$E5*($C5-TRUNC($C5))</f>
        <v>7803.6430422141848</v>
      </c>
      <c r="R5" s="114"/>
      <c r="S5" s="114"/>
      <c r="T5" s="114"/>
      <c r="U5" s="114"/>
      <c r="V5" s="114"/>
      <c r="W5" s="114"/>
      <c r="X5" s="114"/>
      <c r="Y5" s="114"/>
      <c r="Z5" s="114"/>
      <c r="AA5" s="114"/>
      <c r="AB5" s="114"/>
      <c r="AC5" s="114"/>
      <c r="AD5" s="114"/>
      <c r="AE5" s="114"/>
      <c r="AF5" s="115"/>
      <c r="AG5" s="115"/>
      <c r="AH5" s="115"/>
      <c r="AI5" s="115"/>
      <c r="AJ5" s="115"/>
      <c r="AK5" s="115"/>
      <c r="AL5" s="115"/>
      <c r="AM5" s="114"/>
      <c r="AN5" s="8"/>
      <c r="AO5" s="8">
        <f>COUNT(G5:AM5)</f>
        <v>11</v>
      </c>
      <c r="AP5" s="8" t="b">
        <f>AO5=CEILING(C5,1)</f>
        <v>1</v>
      </c>
      <c r="AQ5" s="28">
        <f>G5/D5</f>
        <v>0.9</v>
      </c>
      <c r="AR5" s="28" t="b">
        <f>ROUND(AQ5,2)=ROUND(E5,2)</f>
        <v>1</v>
      </c>
      <c r="AS5" s="617" t="s">
        <v>47</v>
      </c>
      <c r="AT5" s="617"/>
      <c r="AU5" s="617"/>
      <c r="AV5" s="617"/>
      <c r="AW5" s="617"/>
      <c r="AX5" s="617"/>
    </row>
    <row r="6" spans="1:50" ht="15" thickBot="1" x14ac:dyDescent="0.4">
      <c r="A6" s="103" t="s">
        <v>25</v>
      </c>
      <c r="B6" s="103" t="s">
        <v>18</v>
      </c>
      <c r="C6" s="111">
        <f>SUMPRODUCT('Filled Out CPAS Example (Ele)'!C6:C14,'Filled Out CPAS Example (Ele)'!D6:D14)/SUM('Filled Out CPAS Example (Ele)'!D6:D14)</f>
        <v>7.8947096067264715</v>
      </c>
      <c r="D6" s="102">
        <f>SUMIF('Filled Out CPAS Example (Ele)'!$B:$B,$B6,'Filled Out CPAS Example (Ele)'!D:D)</f>
        <v>1371.3458773747302</v>
      </c>
      <c r="E6" s="112">
        <f>'Filled Out CPAS Example (Ele)'!E6</f>
        <v>0.9</v>
      </c>
      <c r="F6" s="113">
        <f>SUMIF('Filled Out CPAS Example (Ele)'!$B:$B,$B6,'Filled Out CPAS Example (Ele)'!F:F)</f>
        <v>9743.7397250295198</v>
      </c>
      <c r="G6" s="114">
        <f>SUMIF('Filled Out CPAS Example (Ele)'!$B:$B,$B6,'Filled Out CPAS Example (Ele)'!G:G)</f>
        <v>1234.2112896372571</v>
      </c>
      <c r="H6" s="114">
        <f>SUMIF('Filled Out CPAS Example (Ele)'!$B:$B,$B6,'Filled Out CPAS Example (Ele)'!H:H)</f>
        <v>1234.2112896372571</v>
      </c>
      <c r="I6" s="114">
        <f>SUMIF('Filled Out CPAS Example (Ele)'!$B:$B,$B6,'Filled Out CPAS Example (Ele)'!I:I)</f>
        <v>1234.2112896372571</v>
      </c>
      <c r="J6" s="114">
        <f>SUMIF('Filled Out CPAS Example (Ele)'!$B:$B,$B6,'Filled Out CPAS Example (Ele)'!J:J)</f>
        <v>1234.2112896372571</v>
      </c>
      <c r="K6" s="114">
        <f>SUMIF('Filled Out CPAS Example (Ele)'!$B:$B,$B6,'Filled Out CPAS Example (Ele)'!K:K)</f>
        <v>1223.2826052441935</v>
      </c>
      <c r="L6" s="114">
        <f>SUMIF('Filled Out CPAS Example (Ele)'!$B:$B,$B6,'Filled Out CPAS Example (Ele)'!L:L)</f>
        <v>1112.2074311401466</v>
      </c>
      <c r="M6" s="114">
        <f>SUMIF('Filled Out CPAS Example (Ele)'!$B:$B,$B6,'Filled Out CPAS Example (Ele)'!M:M)</f>
        <v>837.86718514102847</v>
      </c>
      <c r="N6" s="114">
        <f>SUMIF('Filled Out CPAS Example (Ele)'!$B:$B,$B6,'Filled Out CPAS Example (Ele)'!N:N)</f>
        <v>675.89292813736085</v>
      </c>
      <c r="O6" s="114">
        <f>SUMIF('Filled Out CPAS Example (Ele)'!$B:$B,$B6,'Filled Out CPAS Example (Ele)'!O:O)</f>
        <v>484.73871693337071</v>
      </c>
      <c r="P6" s="114">
        <f>SUMIF('Filled Out CPAS Example (Ele)'!$B:$B,$B6,'Filled Out CPAS Example (Ele)'!P:P)</f>
        <v>88.673259361119733</v>
      </c>
      <c r="Q6" s="114">
        <f>SUMIF('Filled Out CPAS Example (Ele)'!$B:$B,$B6,'Filled Out CPAS Example (Ele)'!Q:Q)</f>
        <v>43.853597517492915</v>
      </c>
      <c r="R6" s="114">
        <f>SUMIF('Filled Out CPAS Example (Ele)'!$B:$B,$B6,'Filled Out CPAS Example (Ele)'!R:R)</f>
        <v>23.248292254335269</v>
      </c>
      <c r="S6" s="114">
        <f>SUMIF('Filled Out CPAS Example (Ele)'!$B:$B,$B6,'Filled Out CPAS Example (Ele)'!S:S)</f>
        <v>23.248292254335269</v>
      </c>
      <c r="T6" s="114">
        <f>SUMIF('Filled Out CPAS Example (Ele)'!$B:$B,$B6,'Filled Out CPAS Example (Ele)'!T:T)</f>
        <v>23.248292254335269</v>
      </c>
      <c r="U6" s="114">
        <f>SUMIF('Filled Out CPAS Example (Ele)'!$B:$B,$B6,'Filled Out CPAS Example (Ele)'!U:U)</f>
        <v>23.248292254335269</v>
      </c>
      <c r="V6" s="114">
        <f>SUMIF('Filled Out CPAS Example (Ele)'!$B:$B,$B6,'Filled Out CPAS Example (Ele)'!V:V)</f>
        <v>23.248292254335269</v>
      </c>
      <c r="W6" s="114">
        <f>SUMIF('Filled Out CPAS Example (Ele)'!$B:$B,$B6,'Filled Out CPAS Example (Ele)'!W:W)</f>
        <v>23.248292254335269</v>
      </c>
      <c r="X6" s="114">
        <f>SUMIF('Filled Out CPAS Example (Ele)'!$B:$B,$B6,'Filled Out CPAS Example (Ele)'!X:X)</f>
        <v>23.248292254335269</v>
      </c>
      <c r="Y6" s="114">
        <f>SUMIF('Filled Out CPAS Example (Ele)'!$B:$B,$B6,'Filled Out CPAS Example (Ele)'!Y:Y)</f>
        <v>23.248292254335269</v>
      </c>
      <c r="Z6" s="114">
        <f>SUMIF('Filled Out CPAS Example (Ele)'!$B:$B,$B6,'Filled Out CPAS Example (Ele)'!Z:Z)</f>
        <v>23.248292254335269</v>
      </c>
      <c r="AA6" s="114">
        <f>SUMIF('Filled Out CPAS Example (Ele)'!$B:$B,$B6,'Filled Out CPAS Example (Ele)'!AA:AA)</f>
        <v>23.248292254335269</v>
      </c>
      <c r="AB6" s="114">
        <f>SUMIF('Filled Out CPAS Example (Ele)'!$B:$B,$B6,'Filled Out CPAS Example (Ele)'!AB:AB)</f>
        <v>23.248292254335269</v>
      </c>
      <c r="AC6" s="114">
        <f>SUMIF('Filled Out CPAS Example (Ele)'!$B:$B,$B6,'Filled Out CPAS Example (Ele)'!AC:AC)</f>
        <v>23.248292254335269</v>
      </c>
      <c r="AD6" s="114">
        <f>SUMIF('Filled Out CPAS Example (Ele)'!$B:$B,$B6,'Filled Out CPAS Example (Ele)'!AD:AD)</f>
        <v>23.248292254335269</v>
      </c>
      <c r="AE6" s="114">
        <f>SUMIF('Filled Out CPAS Example (Ele)'!$B:$B,$B6,'Filled Out CPAS Example (Ele)'!AE:AE)</f>
        <v>23.248292254335269</v>
      </c>
      <c r="AF6" s="114">
        <f>SUMIF('Filled Out CPAS Example (Ele)'!$B:$B,$B6,'Filled Out CPAS Example (Ele)'!AF:AF)</f>
        <v>14.90275144508575</v>
      </c>
      <c r="AG6" s="114">
        <f>SUMIF('Filled Out CPAS Example (Ele)'!$B:$B,$B6,'Filled Out CPAS Example (Ele)'!AG:AG)</f>
        <v>0</v>
      </c>
      <c r="AH6" s="114">
        <f>SUMIF('Filled Out CPAS Example (Ele)'!$B:$B,$B6,'Filled Out CPAS Example (Ele)'!AH:AH)</f>
        <v>0</v>
      </c>
      <c r="AI6" s="114">
        <f>SUMIF('Filled Out CPAS Example (Ele)'!$B:$B,$B6,'Filled Out CPAS Example (Ele)'!AI:AI)</f>
        <v>0</v>
      </c>
      <c r="AJ6" s="114">
        <f>SUMIF('Filled Out CPAS Example (Ele)'!$B:$B,$B6,'Filled Out CPAS Example (Ele)'!AJ:AJ)</f>
        <v>0</v>
      </c>
      <c r="AK6" s="114">
        <f>SUMIF('Filled Out CPAS Example (Ele)'!$B:$B,$B6,'Filled Out CPAS Example (Ele)'!AK:AK)</f>
        <v>0</v>
      </c>
      <c r="AL6" s="114">
        <f>SUMIF('Filled Out CPAS Example (Ele)'!$B:$B,$B6,'Filled Out CPAS Example (Ele)'!AL:AL)</f>
        <v>0</v>
      </c>
      <c r="AM6" s="114">
        <f>SUMIF('Filled Out CPAS Example (Ele)'!$B:$B,$B6,'Filled Out CPAS Example (Ele)'!AM:AM)</f>
        <v>0</v>
      </c>
      <c r="AN6" s="8"/>
      <c r="AO6" s="8">
        <f>COUNT(G6:AM6)</f>
        <v>33</v>
      </c>
      <c r="AP6" s="8" t="b">
        <f>AO6=CEILING(C6,1)</f>
        <v>0</v>
      </c>
      <c r="AQ6" s="28">
        <f>G6/D6</f>
        <v>0.89999999999999991</v>
      </c>
      <c r="AR6" s="28" t="b">
        <f>ROUND(AQ6,2)=ROUND(E6,2)</f>
        <v>1</v>
      </c>
      <c r="AS6" s="64"/>
      <c r="AT6" s="64"/>
      <c r="AU6" s="64"/>
      <c r="AV6" s="64"/>
      <c r="AW6" s="64"/>
      <c r="AX6" s="64"/>
    </row>
    <row r="7" spans="1:50" ht="15" thickBot="1" x14ac:dyDescent="0.4">
      <c r="A7" s="103" t="s">
        <v>26</v>
      </c>
      <c r="B7" s="103" t="s">
        <v>19</v>
      </c>
      <c r="C7" s="111">
        <f>'Filled Out CPAS Example (Ele)'!C15</f>
        <v>10</v>
      </c>
      <c r="D7" s="111">
        <f>'Filled Out CPAS Example (Ele)'!D15</f>
        <v>184207.3</v>
      </c>
      <c r="E7" s="112">
        <f>'Filled Out CPAS Example (Ele)'!E15</f>
        <v>0.9</v>
      </c>
      <c r="F7" s="113">
        <f>SUM(G7:AM7)</f>
        <v>1657865.7000000004</v>
      </c>
      <c r="G7" s="114">
        <f>$D7*$E7</f>
        <v>165786.57</v>
      </c>
      <c r="H7" s="114">
        <f>'Filled Out CPAS Example (Ele)'!H15</f>
        <v>165786.57</v>
      </c>
      <c r="I7" s="114">
        <f>'Filled Out CPAS Example (Ele)'!I15</f>
        <v>165786.57</v>
      </c>
      <c r="J7" s="114">
        <f>'Filled Out CPAS Example (Ele)'!J15</f>
        <v>165786.57</v>
      </c>
      <c r="K7" s="114">
        <f>'Filled Out CPAS Example (Ele)'!K15</f>
        <v>165786.57</v>
      </c>
      <c r="L7" s="114">
        <f>'Filled Out CPAS Example (Ele)'!L15</f>
        <v>165786.57</v>
      </c>
      <c r="M7" s="114">
        <f>'Filled Out CPAS Example (Ele)'!M15</f>
        <v>165786.57</v>
      </c>
      <c r="N7" s="114">
        <f>'Filled Out CPAS Example (Ele)'!N15</f>
        <v>165786.57</v>
      </c>
      <c r="O7" s="114">
        <f>'Filled Out CPAS Example (Ele)'!O15</f>
        <v>165786.57</v>
      </c>
      <c r="P7" s="114">
        <f>'Filled Out CPAS Example (Ele)'!P15</f>
        <v>165786.57</v>
      </c>
      <c r="Q7" s="114"/>
      <c r="R7" s="114"/>
      <c r="S7" s="114"/>
      <c r="T7" s="114"/>
      <c r="U7" s="114"/>
      <c r="V7" s="114"/>
      <c r="W7" s="114"/>
      <c r="X7" s="114"/>
      <c r="Y7" s="114"/>
      <c r="Z7" s="114"/>
      <c r="AA7" s="114"/>
      <c r="AB7" s="114"/>
      <c r="AC7" s="114"/>
      <c r="AD7" s="114"/>
      <c r="AE7" s="114"/>
      <c r="AF7" s="114"/>
      <c r="AG7" s="114"/>
      <c r="AH7" s="114"/>
      <c r="AI7" s="114"/>
      <c r="AJ7" s="114"/>
      <c r="AK7" s="114"/>
      <c r="AL7" s="115"/>
      <c r="AM7" s="114"/>
      <c r="AN7" s="8"/>
      <c r="AO7" s="8">
        <f>COUNT(G7:AM7)</f>
        <v>10</v>
      </c>
      <c r="AP7" s="8" t="b">
        <f>AO7=CEILING(C7,1)</f>
        <v>1</v>
      </c>
      <c r="AQ7" s="28">
        <f>G7/D7</f>
        <v>0.90000000000000013</v>
      </c>
      <c r="AR7" s="28" t="b">
        <f>ROUND(AQ7,2)=ROUND(E7,2)</f>
        <v>1</v>
      </c>
    </row>
    <row r="8" spans="1:50" ht="15" thickBot="1" x14ac:dyDescent="0.4">
      <c r="A8" s="91" t="s">
        <v>27</v>
      </c>
      <c r="B8" s="91" t="s">
        <v>143</v>
      </c>
      <c r="C8" s="117">
        <f>'Filled Out CPAS Example (Ele)'!C16</f>
        <v>4</v>
      </c>
      <c r="D8" s="117">
        <f>'Filled Out CPAS Example (Ele)'!D16</f>
        <v>6040357.5333099999</v>
      </c>
      <c r="E8" s="121">
        <f>'Filled Out CPAS Example (Ele)'!E16</f>
        <v>0.9</v>
      </c>
      <c r="F8" s="118">
        <f>SUM(G8:AM8)</f>
        <v>21745287.119915999</v>
      </c>
      <c r="G8" s="119">
        <f>$D8*$E8</f>
        <v>5436321.7799789999</v>
      </c>
      <c r="H8" s="119">
        <f>'Filled Out CPAS Example (Ele)'!H16</f>
        <v>5436321.7799789999</v>
      </c>
      <c r="I8" s="119">
        <f>'Filled Out CPAS Example (Ele)'!I16</f>
        <v>5436321.7799789999</v>
      </c>
      <c r="J8" s="119">
        <f>'Filled Out CPAS Example (Ele)'!J16</f>
        <v>5436321.7799789999</v>
      </c>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20"/>
      <c r="AM8" s="119"/>
      <c r="AN8" s="8"/>
      <c r="AO8" s="8">
        <f>COUNT(G8:AM8)</f>
        <v>4</v>
      </c>
      <c r="AP8" s="8" t="b">
        <f>AO8=CEILING(C8,1)</f>
        <v>1</v>
      </c>
      <c r="AQ8" s="28">
        <f>G8/D8</f>
        <v>0.9</v>
      </c>
      <c r="AR8" s="28" t="b">
        <f>ROUND(AQ8,2)=ROUND(E8,2)</f>
        <v>1</v>
      </c>
    </row>
    <row r="9" spans="1:50" ht="15" thickBot="1" x14ac:dyDescent="0.4">
      <c r="A9" s="81" t="s">
        <v>34</v>
      </c>
      <c r="B9" s="82"/>
      <c r="C9" s="81"/>
      <c r="D9" s="228">
        <f>SUM(D4:D8)</f>
        <v>6676317.0078410292</v>
      </c>
      <c r="E9" s="228"/>
      <c r="F9" s="229">
        <f>SUM(G9:AM9)</f>
        <v>24849767.895100541</v>
      </c>
      <c r="G9" s="224">
        <f>SUM(G4:G8)</f>
        <v>6008685.3070569262</v>
      </c>
      <c r="H9" s="83">
        <f t="shared" ref="H9:AM9" si="1">SUM(H4:H8)</f>
        <v>6008685.3070569262</v>
      </c>
      <c r="I9" s="83">
        <f t="shared" si="1"/>
        <v>6008685.3070569262</v>
      </c>
      <c r="J9" s="83">
        <f t="shared" si="1"/>
        <v>5633776.769133267</v>
      </c>
      <c r="K9" s="83">
        <f>SUM(K4:K8)</f>
        <v>197444.06046987436</v>
      </c>
      <c r="L9" s="83">
        <f t="shared" si="1"/>
        <v>197332.98529577031</v>
      </c>
      <c r="M9" s="83">
        <f t="shared" si="1"/>
        <v>197058.64504977118</v>
      </c>
      <c r="N9" s="83">
        <f t="shared" si="1"/>
        <v>196896.67079276752</v>
      </c>
      <c r="O9" s="83">
        <f t="shared" si="1"/>
        <v>196705.51658156354</v>
      </c>
      <c r="P9" s="83">
        <f t="shared" si="1"/>
        <v>196309.45112399128</v>
      </c>
      <c r="Q9" s="83">
        <f t="shared" si="1"/>
        <v>7847.4966397316775</v>
      </c>
      <c r="R9" s="83">
        <f t="shared" si="1"/>
        <v>23.248292254335269</v>
      </c>
      <c r="S9" s="83">
        <f t="shared" si="1"/>
        <v>23.248292254335269</v>
      </c>
      <c r="T9" s="83">
        <f t="shared" si="1"/>
        <v>23.248292254335269</v>
      </c>
      <c r="U9" s="83">
        <f t="shared" si="1"/>
        <v>23.248292254335269</v>
      </c>
      <c r="V9" s="83">
        <f t="shared" si="1"/>
        <v>23.248292254335269</v>
      </c>
      <c r="W9" s="83">
        <f t="shared" si="1"/>
        <v>23.248292254335269</v>
      </c>
      <c r="X9" s="83">
        <f t="shared" si="1"/>
        <v>23.248292254335269</v>
      </c>
      <c r="Y9" s="83">
        <f t="shared" si="1"/>
        <v>23.248292254335269</v>
      </c>
      <c r="Z9" s="83">
        <f t="shared" si="1"/>
        <v>23.248292254335269</v>
      </c>
      <c r="AA9" s="83">
        <f t="shared" si="1"/>
        <v>23.248292254335269</v>
      </c>
      <c r="AB9" s="83">
        <f t="shared" si="1"/>
        <v>23.248292254335269</v>
      </c>
      <c r="AC9" s="83">
        <f t="shared" si="1"/>
        <v>23.248292254335269</v>
      </c>
      <c r="AD9" s="83">
        <f t="shared" si="1"/>
        <v>23.248292254335269</v>
      </c>
      <c r="AE9" s="83">
        <f t="shared" si="1"/>
        <v>23.248292254335269</v>
      </c>
      <c r="AF9" s="83">
        <f t="shared" si="1"/>
        <v>14.90275144508575</v>
      </c>
      <c r="AG9" s="83">
        <f t="shared" si="1"/>
        <v>0</v>
      </c>
      <c r="AH9" s="83">
        <f t="shared" si="1"/>
        <v>0</v>
      </c>
      <c r="AI9" s="83">
        <f t="shared" si="1"/>
        <v>0</v>
      </c>
      <c r="AJ9" s="83">
        <f t="shared" si="1"/>
        <v>0</v>
      </c>
      <c r="AK9" s="83">
        <f t="shared" si="1"/>
        <v>0</v>
      </c>
      <c r="AL9" s="83">
        <f t="shared" si="1"/>
        <v>0</v>
      </c>
      <c r="AM9" s="83">
        <f t="shared" si="1"/>
        <v>0</v>
      </c>
      <c r="AN9" s="10"/>
      <c r="AO9" s="8"/>
      <c r="AP9" s="8"/>
      <c r="AQ9" s="8"/>
    </row>
    <row r="10" spans="1:50" ht="15" thickBot="1" x14ac:dyDescent="0.4">
      <c r="A10" s="88" t="s">
        <v>164</v>
      </c>
      <c r="B10" s="88"/>
      <c r="C10" s="88"/>
      <c r="D10" s="88"/>
      <c r="E10" s="88"/>
      <c r="F10" s="88"/>
      <c r="G10" s="230"/>
      <c r="H10" s="226">
        <f>G9-H9+G10</f>
        <v>0</v>
      </c>
      <c r="I10" s="226">
        <f t="shared" ref="I10:AM10" si="2">H9-I9+H10</f>
        <v>0</v>
      </c>
      <c r="J10" s="226">
        <f>I9-J9+I10</f>
        <v>374908.5379236592</v>
      </c>
      <c r="K10" s="226">
        <f>J9-K9+J10</f>
        <v>5811241.246587052</v>
      </c>
      <c r="L10" s="226">
        <f t="shared" si="2"/>
        <v>5811352.3217611564</v>
      </c>
      <c r="M10" s="226">
        <f t="shared" si="2"/>
        <v>5811626.6620071558</v>
      </c>
      <c r="N10" s="226">
        <f t="shared" si="2"/>
        <v>5811788.6362641593</v>
      </c>
      <c r="O10" s="226">
        <f t="shared" si="2"/>
        <v>5811979.7904753629</v>
      </c>
      <c r="P10" s="226">
        <f>O9-P9+O10</f>
        <v>5812375.8559329351</v>
      </c>
      <c r="Q10" s="226">
        <f>P9-Q9+P10</f>
        <v>6000837.8104171949</v>
      </c>
      <c r="R10" s="226">
        <f t="shared" si="2"/>
        <v>6008662.0587646719</v>
      </c>
      <c r="S10" s="226">
        <f t="shared" si="2"/>
        <v>6008662.0587646719</v>
      </c>
      <c r="T10" s="226">
        <f t="shared" si="2"/>
        <v>6008662.0587646719</v>
      </c>
      <c r="U10" s="226">
        <f t="shared" si="2"/>
        <v>6008662.0587646719</v>
      </c>
      <c r="V10" s="226">
        <f t="shared" si="2"/>
        <v>6008662.0587646719</v>
      </c>
      <c r="W10" s="226">
        <f t="shared" si="2"/>
        <v>6008662.0587646719</v>
      </c>
      <c r="X10" s="226">
        <f t="shared" si="2"/>
        <v>6008662.0587646719</v>
      </c>
      <c r="Y10" s="226">
        <f t="shared" si="2"/>
        <v>6008662.0587646719</v>
      </c>
      <c r="Z10" s="226">
        <f t="shared" si="2"/>
        <v>6008662.0587646719</v>
      </c>
      <c r="AA10" s="226">
        <f t="shared" si="2"/>
        <v>6008662.0587646719</v>
      </c>
      <c r="AB10" s="226">
        <f t="shared" si="2"/>
        <v>6008662.0587646719</v>
      </c>
      <c r="AC10" s="226">
        <f t="shared" si="2"/>
        <v>6008662.0587646719</v>
      </c>
      <c r="AD10" s="226">
        <f t="shared" si="2"/>
        <v>6008662.0587646719</v>
      </c>
      <c r="AE10" s="226">
        <f t="shared" si="2"/>
        <v>6008662.0587646719</v>
      </c>
      <c r="AF10" s="226">
        <f t="shared" si="2"/>
        <v>6008670.4043054814</v>
      </c>
      <c r="AG10" s="226">
        <f t="shared" si="2"/>
        <v>6008685.3070569262</v>
      </c>
      <c r="AH10" s="226">
        <f t="shared" si="2"/>
        <v>6008685.3070569262</v>
      </c>
      <c r="AI10" s="226">
        <f t="shared" si="2"/>
        <v>6008685.3070569262</v>
      </c>
      <c r="AJ10" s="226">
        <f t="shared" si="2"/>
        <v>6008685.3070569262</v>
      </c>
      <c r="AK10" s="226">
        <f t="shared" si="2"/>
        <v>6008685.3070569262</v>
      </c>
      <c r="AL10" s="226">
        <f t="shared" si="2"/>
        <v>6008685.3070569262</v>
      </c>
      <c r="AM10" s="226">
        <f t="shared" si="2"/>
        <v>6008685.3070569262</v>
      </c>
      <c r="AN10" s="8"/>
      <c r="AO10" s="8"/>
      <c r="AP10" s="8"/>
      <c r="AQ10" s="8"/>
      <c r="AR10" s="29"/>
    </row>
    <row r="11" spans="1:50" x14ac:dyDescent="0.35">
      <c r="A11" s="24" t="s">
        <v>28</v>
      </c>
    </row>
    <row r="12" spans="1:50" x14ac:dyDescent="0.35">
      <c r="A12" s="24" t="s">
        <v>31</v>
      </c>
    </row>
    <row r="13" spans="1:50" x14ac:dyDescent="0.35">
      <c r="A13" s="24" t="s">
        <v>127</v>
      </c>
    </row>
    <row r="14" spans="1:50" x14ac:dyDescent="0.35">
      <c r="A14" s="25" t="s">
        <v>185</v>
      </c>
    </row>
    <row r="15" spans="1:50" x14ac:dyDescent="0.35">
      <c r="A15" s="25" t="s">
        <v>44</v>
      </c>
    </row>
  </sheetData>
  <mergeCells count="7">
    <mergeCell ref="AS5:AX5"/>
    <mergeCell ref="AS1:AX1"/>
    <mergeCell ref="AS2:AX2"/>
    <mergeCell ref="AO3:AP3"/>
    <mergeCell ref="AS3:AX3"/>
    <mergeCell ref="AS4:AX4"/>
    <mergeCell ref="AQ3:AR3"/>
  </mergeCells>
  <printOptions gridLines="1"/>
  <pageMargins left="0.25" right="0.25" top="0.75" bottom="0.75" header="0.3" footer="0.3"/>
  <pageSetup orientation="landscape" horizontalDpi="1200" verticalDpi="120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AW17"/>
  <sheetViews>
    <sheetView showGridLines="0" workbookViewId="0">
      <selection activeCell="E4" sqref="E4"/>
    </sheetView>
  </sheetViews>
  <sheetFormatPr defaultRowHeight="14.5" x14ac:dyDescent="0.35"/>
  <cols>
    <col min="1" max="1" width="18" customWidth="1"/>
    <col min="2" max="2" width="18.54296875" customWidth="1"/>
    <col min="3" max="5" width="7.54296875" customWidth="1"/>
    <col min="6" max="6" width="10.81640625" customWidth="1"/>
    <col min="7" max="7" width="7.1796875" customWidth="1"/>
    <col min="8" max="14" width="6.453125" customWidth="1"/>
    <col min="15" max="39" width="6.54296875" customWidth="1"/>
    <col min="40" max="40" width="9.54296875" customWidth="1"/>
    <col min="41" max="41" width="9" customWidth="1"/>
  </cols>
  <sheetData>
    <row r="1" spans="1:49" ht="19" thickBot="1" x14ac:dyDescent="0.5">
      <c r="A1" s="11" t="s">
        <v>33</v>
      </c>
      <c r="AR1" s="621" t="s">
        <v>11</v>
      </c>
      <c r="AS1" s="621"/>
      <c r="AT1" s="621"/>
      <c r="AU1" s="621"/>
      <c r="AV1" s="621"/>
      <c r="AW1" s="621"/>
    </row>
    <row r="2" spans="1:49" ht="15" thickTop="1" x14ac:dyDescent="0.35">
      <c r="A2" s="12"/>
      <c r="B2" s="12"/>
      <c r="C2" s="13"/>
      <c r="D2" s="13"/>
      <c r="E2" s="13"/>
      <c r="F2" s="13"/>
      <c r="G2" s="17" t="s">
        <v>128</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c r="AR2" s="617" t="s">
        <v>39</v>
      </c>
      <c r="AS2" s="617"/>
      <c r="AT2" s="617"/>
      <c r="AU2" s="617"/>
      <c r="AV2" s="617"/>
      <c r="AW2" s="617"/>
    </row>
    <row r="3" spans="1:49" ht="66" thickBot="1" x14ac:dyDescent="0.4">
      <c r="A3" s="14" t="s">
        <v>23</v>
      </c>
      <c r="B3" s="14" t="s">
        <v>14</v>
      </c>
      <c r="C3" s="15" t="s">
        <v>279</v>
      </c>
      <c r="D3" s="15" t="s">
        <v>166</v>
      </c>
      <c r="E3" s="15" t="s">
        <v>303</v>
      </c>
      <c r="F3" s="15" t="s">
        <v>163</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620" t="s">
        <v>15</v>
      </c>
      <c r="AP3" s="620"/>
      <c r="AR3" s="617" t="s">
        <v>40</v>
      </c>
      <c r="AS3" s="617"/>
      <c r="AT3" s="617"/>
      <c r="AU3" s="617"/>
      <c r="AV3" s="617"/>
      <c r="AW3" s="617"/>
    </row>
    <row r="4" spans="1:49" ht="15.5" thickTop="1" thickBot="1" x14ac:dyDescent="0.4">
      <c r="A4" s="70" t="s">
        <v>24</v>
      </c>
      <c r="B4" s="70" t="s">
        <v>16</v>
      </c>
      <c r="C4" s="246">
        <f>'CPAS Example (Elec) for Report'!C4</f>
        <v>3</v>
      </c>
      <c r="D4" s="127">
        <v>416565.04213739902</v>
      </c>
      <c r="E4" s="249">
        <f>'CPAS Example (Elec) for Report'!E4</f>
        <v>0.9</v>
      </c>
      <c r="F4" s="107">
        <f t="shared" ref="F4:F9" si="0">SUM(G4:AM4)</f>
        <v>4</v>
      </c>
      <c r="G4" s="127">
        <v>1</v>
      </c>
      <c r="H4" s="127">
        <v>1</v>
      </c>
      <c r="I4" s="127">
        <v>1</v>
      </c>
      <c r="J4" s="127">
        <v>1</v>
      </c>
      <c r="K4" s="128"/>
      <c r="L4" s="128"/>
      <c r="M4" s="128"/>
      <c r="N4" s="128"/>
      <c r="O4" s="128"/>
      <c r="P4" s="128"/>
      <c r="Q4" s="128"/>
      <c r="R4" s="128"/>
      <c r="S4" s="122"/>
      <c r="T4" s="122"/>
      <c r="U4" s="122"/>
      <c r="V4" s="122"/>
      <c r="W4" s="122"/>
      <c r="X4" s="122"/>
      <c r="Y4" s="122"/>
      <c r="Z4" s="122"/>
      <c r="AA4" s="122"/>
      <c r="AB4" s="122"/>
      <c r="AC4" s="122"/>
      <c r="AD4" s="122"/>
      <c r="AE4" s="122"/>
      <c r="AF4" s="129"/>
      <c r="AG4" s="129"/>
      <c r="AH4" s="129"/>
      <c r="AI4" s="129"/>
      <c r="AJ4" s="129"/>
      <c r="AK4" s="129"/>
      <c r="AL4" s="129"/>
      <c r="AM4" s="122"/>
      <c r="AN4" s="8"/>
      <c r="AO4" s="8">
        <f>COUNT(G4:AM4)</f>
        <v>4</v>
      </c>
      <c r="AP4" s="8" t="b">
        <f>AO4=CEILING(C4,1)</f>
        <v>0</v>
      </c>
    </row>
    <row r="5" spans="1:49" ht="15" thickBot="1" x14ac:dyDescent="0.4">
      <c r="A5" s="103" t="s">
        <v>25</v>
      </c>
      <c r="B5" s="103" t="s">
        <v>17</v>
      </c>
      <c r="C5" s="247">
        <f>'CPAS Example (Elec) for Report'!C5</f>
        <v>10.2564102564103</v>
      </c>
      <c r="D5" s="130">
        <f>SUM(30941.5635572835,2874.22295897223)</f>
        <v>33815.786516255728</v>
      </c>
      <c r="E5" s="250">
        <f>'CPAS Example (Elec) for Report'!E5</f>
        <v>0.9</v>
      </c>
      <c r="F5" s="113">
        <f t="shared" si="0"/>
        <v>0</v>
      </c>
      <c r="G5" s="130">
        <v>0</v>
      </c>
      <c r="H5" s="130">
        <v>0</v>
      </c>
      <c r="I5" s="130">
        <v>0</v>
      </c>
      <c r="J5" s="130">
        <v>0</v>
      </c>
      <c r="K5" s="130">
        <v>0</v>
      </c>
      <c r="L5" s="130">
        <v>0</v>
      </c>
      <c r="M5" s="130">
        <v>0</v>
      </c>
      <c r="N5" s="130">
        <v>0</v>
      </c>
      <c r="O5" s="130"/>
      <c r="P5" s="130"/>
      <c r="Q5" s="131"/>
      <c r="R5" s="131"/>
      <c r="S5" s="123"/>
      <c r="T5" s="123"/>
      <c r="U5" s="123"/>
      <c r="V5" s="123"/>
      <c r="W5" s="123"/>
      <c r="X5" s="123"/>
      <c r="Y5" s="123"/>
      <c r="Z5" s="123"/>
      <c r="AA5" s="123"/>
      <c r="AB5" s="123"/>
      <c r="AC5" s="123"/>
      <c r="AD5" s="123"/>
      <c r="AE5" s="123"/>
      <c r="AF5" s="132"/>
      <c r="AG5" s="132"/>
      <c r="AH5" s="132"/>
      <c r="AI5" s="132"/>
      <c r="AJ5" s="132"/>
      <c r="AK5" s="132"/>
      <c r="AL5" s="132"/>
      <c r="AM5" s="123"/>
      <c r="AN5" s="8"/>
      <c r="AO5" s="8">
        <f>COUNT(G5:AM5)</f>
        <v>8</v>
      </c>
      <c r="AP5" s="8" t="b">
        <f>AO5=CEILING(C5,1)</f>
        <v>0</v>
      </c>
    </row>
    <row r="6" spans="1:49" ht="15" thickBot="1" x14ac:dyDescent="0.4">
      <c r="A6" s="103" t="s">
        <v>25</v>
      </c>
      <c r="B6" s="103" t="s">
        <v>18</v>
      </c>
      <c r="C6" s="247">
        <f>'CPAS Example (Elec) for Report'!C6</f>
        <v>7.8947096067264715</v>
      </c>
      <c r="D6" s="130">
        <v>31.215083040935699</v>
      </c>
      <c r="E6" s="250">
        <f>'CPAS Example (Elec) for Report'!E6</f>
        <v>0.9</v>
      </c>
      <c r="F6" s="113">
        <f t="shared" si="0"/>
        <v>0</v>
      </c>
      <c r="G6" s="130">
        <v>0</v>
      </c>
      <c r="H6" s="130">
        <v>0</v>
      </c>
      <c r="I6" s="130">
        <v>0</v>
      </c>
      <c r="J6" s="130">
        <v>0</v>
      </c>
      <c r="K6" s="130">
        <v>0</v>
      </c>
      <c r="L6" s="130">
        <v>0</v>
      </c>
      <c r="M6" s="130">
        <v>0</v>
      </c>
      <c r="N6" s="130">
        <v>0</v>
      </c>
      <c r="O6" s="130">
        <v>0</v>
      </c>
      <c r="P6" s="130"/>
      <c r="Q6" s="131"/>
      <c r="R6" s="131"/>
      <c r="S6" s="123"/>
      <c r="T6" s="123"/>
      <c r="U6" s="123"/>
      <c r="V6" s="123"/>
      <c r="W6" s="123"/>
      <c r="X6" s="123"/>
      <c r="Y6" s="123"/>
      <c r="Z6" s="123"/>
      <c r="AA6" s="123"/>
      <c r="AB6" s="123"/>
      <c r="AC6" s="123"/>
      <c r="AD6" s="123"/>
      <c r="AE6" s="123"/>
      <c r="AF6" s="132"/>
      <c r="AG6" s="132"/>
      <c r="AH6" s="132"/>
      <c r="AI6" s="132"/>
      <c r="AJ6" s="132"/>
      <c r="AK6" s="132"/>
      <c r="AL6" s="132"/>
      <c r="AM6" s="123"/>
      <c r="AN6" s="8"/>
      <c r="AO6" s="8"/>
      <c r="AP6" s="8"/>
    </row>
    <row r="7" spans="1:49" ht="15" thickBot="1" x14ac:dyDescent="0.4">
      <c r="A7" s="103" t="s">
        <v>26</v>
      </c>
      <c r="B7" s="103" t="s">
        <v>19</v>
      </c>
      <c r="C7" s="247">
        <f>'CPAS Example (Elec) for Report'!C7</f>
        <v>10</v>
      </c>
      <c r="D7" s="130">
        <v>50.586561849711003</v>
      </c>
      <c r="E7" s="250">
        <f>'CPAS Example (Elec) for Report'!E7</f>
        <v>0.9</v>
      </c>
      <c r="F7" s="113">
        <f t="shared" si="0"/>
        <v>0</v>
      </c>
      <c r="G7" s="130">
        <v>0</v>
      </c>
      <c r="H7" s="130">
        <v>0</v>
      </c>
      <c r="I7" s="130">
        <v>0</v>
      </c>
      <c r="J7" s="130">
        <v>0</v>
      </c>
      <c r="K7" s="130">
        <v>0</v>
      </c>
      <c r="L7" s="130">
        <v>0</v>
      </c>
      <c r="M7" s="130">
        <v>0</v>
      </c>
      <c r="N7" s="130">
        <v>0</v>
      </c>
      <c r="O7" s="130">
        <v>0</v>
      </c>
      <c r="P7" s="130">
        <v>0</v>
      </c>
      <c r="Q7" s="130">
        <v>0</v>
      </c>
      <c r="R7" s="131"/>
      <c r="S7" s="123"/>
      <c r="T7" s="123"/>
      <c r="U7" s="123"/>
      <c r="V7" s="123"/>
      <c r="W7" s="123"/>
      <c r="X7" s="123"/>
      <c r="Y7" s="123"/>
      <c r="Z7" s="123"/>
      <c r="AA7" s="123"/>
      <c r="AB7" s="123"/>
      <c r="AC7" s="123"/>
      <c r="AD7" s="123"/>
      <c r="AE7" s="123"/>
      <c r="AF7" s="132"/>
      <c r="AG7" s="132"/>
      <c r="AH7" s="132"/>
      <c r="AI7" s="132"/>
      <c r="AJ7" s="132"/>
      <c r="AK7" s="132"/>
      <c r="AL7" s="132"/>
      <c r="AM7" s="123"/>
      <c r="AN7" s="8"/>
      <c r="AO7" s="8">
        <f>COUNT(G7:AM7)</f>
        <v>11</v>
      </c>
      <c r="AP7" s="8" t="b">
        <f>AO7=CEILING(C7,1)</f>
        <v>0</v>
      </c>
    </row>
    <row r="8" spans="1:49" ht="15" thickBot="1" x14ac:dyDescent="0.4">
      <c r="A8" s="91" t="s">
        <v>27</v>
      </c>
      <c r="B8" s="91" t="s">
        <v>143</v>
      </c>
      <c r="C8" s="248">
        <f>'CPAS Example (Elec) for Report'!C8</f>
        <v>4</v>
      </c>
      <c r="D8" s="133">
        <v>608.47382196531805</v>
      </c>
      <c r="E8" s="251">
        <f>'CPAS Example (Elec) for Report'!E8</f>
        <v>0.9</v>
      </c>
      <c r="F8" s="118">
        <f t="shared" si="0"/>
        <v>30</v>
      </c>
      <c r="G8" s="133">
        <v>3</v>
      </c>
      <c r="H8" s="133">
        <v>3</v>
      </c>
      <c r="I8" s="133">
        <v>3</v>
      </c>
      <c r="J8" s="133">
        <v>3</v>
      </c>
      <c r="K8" s="133">
        <v>3</v>
      </c>
      <c r="L8" s="133">
        <v>3</v>
      </c>
      <c r="M8" s="133">
        <v>3</v>
      </c>
      <c r="N8" s="133">
        <v>3</v>
      </c>
      <c r="O8" s="133">
        <v>3</v>
      </c>
      <c r="P8" s="133">
        <v>3</v>
      </c>
      <c r="Q8" s="133"/>
      <c r="R8" s="133"/>
      <c r="S8" s="126"/>
      <c r="T8" s="126"/>
      <c r="U8" s="126"/>
      <c r="V8" s="126"/>
      <c r="W8" s="126"/>
      <c r="X8" s="126"/>
      <c r="Y8" s="126"/>
      <c r="Z8" s="126"/>
      <c r="AA8" s="126"/>
      <c r="AB8" s="126"/>
      <c r="AC8" s="126"/>
      <c r="AD8" s="126"/>
      <c r="AE8" s="126"/>
      <c r="AF8" s="134"/>
      <c r="AG8" s="134"/>
      <c r="AH8" s="134"/>
      <c r="AI8" s="134"/>
      <c r="AJ8" s="134"/>
      <c r="AK8" s="134"/>
      <c r="AL8" s="134"/>
      <c r="AM8" s="126"/>
      <c r="AN8" s="8"/>
      <c r="AO8" s="8">
        <f>COUNT(G8:AM8)</f>
        <v>10</v>
      </c>
      <c r="AP8" s="8" t="b">
        <f>AO8=CEILING(C8,1)</f>
        <v>0</v>
      </c>
    </row>
    <row r="9" spans="1:49" ht="15" thickBot="1" x14ac:dyDescent="0.4">
      <c r="A9" s="98" t="s">
        <v>35</v>
      </c>
      <c r="B9" s="82"/>
      <c r="C9" s="81"/>
      <c r="D9" s="81"/>
      <c r="E9" s="81"/>
      <c r="F9" s="231">
        <f t="shared" si="0"/>
        <v>34</v>
      </c>
      <c r="G9" s="232">
        <f t="shared" ref="G9:P9" si="1">SUM(G4:G8)</f>
        <v>4</v>
      </c>
      <c r="H9" s="228">
        <f t="shared" si="1"/>
        <v>4</v>
      </c>
      <c r="I9" s="228">
        <f t="shared" si="1"/>
        <v>4</v>
      </c>
      <c r="J9" s="228">
        <f t="shared" si="1"/>
        <v>4</v>
      </c>
      <c r="K9" s="228">
        <f t="shared" si="1"/>
        <v>3</v>
      </c>
      <c r="L9" s="228">
        <f t="shared" si="1"/>
        <v>3</v>
      </c>
      <c r="M9" s="228">
        <f t="shared" si="1"/>
        <v>3</v>
      </c>
      <c r="N9" s="228">
        <f t="shared" si="1"/>
        <v>3</v>
      </c>
      <c r="O9" s="228">
        <f t="shared" si="1"/>
        <v>3</v>
      </c>
      <c r="P9" s="228">
        <f t="shared" si="1"/>
        <v>3</v>
      </c>
      <c r="Q9" s="228">
        <f t="shared" ref="Q9:AM9" si="2">SUM(Q4:Q8)</f>
        <v>0</v>
      </c>
      <c r="R9" s="228">
        <f t="shared" si="2"/>
        <v>0</v>
      </c>
      <c r="S9" s="228">
        <f t="shared" si="2"/>
        <v>0</v>
      </c>
      <c r="T9" s="228">
        <f t="shared" si="2"/>
        <v>0</v>
      </c>
      <c r="U9" s="228">
        <f t="shared" si="2"/>
        <v>0</v>
      </c>
      <c r="V9" s="228">
        <f t="shared" si="2"/>
        <v>0</v>
      </c>
      <c r="W9" s="228">
        <f t="shared" si="2"/>
        <v>0</v>
      </c>
      <c r="X9" s="228">
        <f t="shared" si="2"/>
        <v>0</v>
      </c>
      <c r="Y9" s="228">
        <f t="shared" si="2"/>
        <v>0</v>
      </c>
      <c r="Z9" s="228">
        <f t="shared" si="2"/>
        <v>0</v>
      </c>
      <c r="AA9" s="228">
        <f t="shared" si="2"/>
        <v>0</v>
      </c>
      <c r="AB9" s="228">
        <f t="shared" si="2"/>
        <v>0</v>
      </c>
      <c r="AC9" s="228">
        <f t="shared" si="2"/>
        <v>0</v>
      </c>
      <c r="AD9" s="228">
        <f t="shared" si="2"/>
        <v>0</v>
      </c>
      <c r="AE9" s="228">
        <f t="shared" si="2"/>
        <v>0</v>
      </c>
      <c r="AF9" s="228">
        <f t="shared" si="2"/>
        <v>0</v>
      </c>
      <c r="AG9" s="228">
        <f t="shared" si="2"/>
        <v>0</v>
      </c>
      <c r="AH9" s="228">
        <f t="shared" si="2"/>
        <v>0</v>
      </c>
      <c r="AI9" s="228">
        <f t="shared" si="2"/>
        <v>0</v>
      </c>
      <c r="AJ9" s="228">
        <f t="shared" si="2"/>
        <v>0</v>
      </c>
      <c r="AK9" s="228">
        <f t="shared" si="2"/>
        <v>0</v>
      </c>
      <c r="AL9" s="228">
        <f t="shared" si="2"/>
        <v>0</v>
      </c>
      <c r="AM9" s="228">
        <f t="shared" si="2"/>
        <v>0</v>
      </c>
      <c r="AN9" s="10"/>
      <c r="AO9" s="10"/>
      <c r="AP9" s="8"/>
      <c r="AQ9" s="8"/>
    </row>
    <row r="10" spans="1:49" ht="15" thickBot="1" x14ac:dyDescent="0.4">
      <c r="A10" s="99" t="s">
        <v>187</v>
      </c>
      <c r="B10" s="100"/>
      <c r="C10" s="99"/>
      <c r="D10" s="99"/>
      <c r="E10" s="99"/>
      <c r="F10" s="233">
        <f>F9*Instructions!$F$1</f>
        <v>996.54</v>
      </c>
      <c r="G10" s="234">
        <f>G9*Instructions!$F$1</f>
        <v>117.24</v>
      </c>
      <c r="H10" s="235">
        <f>H9*Instructions!$F$1</f>
        <v>117.24</v>
      </c>
      <c r="I10" s="235">
        <f>I9*Instructions!$F$1</f>
        <v>117.24</v>
      </c>
      <c r="J10" s="235">
        <f>J9*Instructions!$F$1</f>
        <v>117.24</v>
      </c>
      <c r="K10" s="235">
        <f>K9*Instructions!$F$1</f>
        <v>87.929999999999993</v>
      </c>
      <c r="L10" s="235">
        <f>L9*Instructions!$F$1</f>
        <v>87.929999999999993</v>
      </c>
      <c r="M10" s="235">
        <f>M9*Instructions!$F$1</f>
        <v>87.929999999999993</v>
      </c>
      <c r="N10" s="235">
        <f>N9*Instructions!$F$1</f>
        <v>87.929999999999993</v>
      </c>
      <c r="O10" s="235">
        <f>O9*Instructions!$F$1</f>
        <v>87.929999999999993</v>
      </c>
      <c r="P10" s="235">
        <f>P9*Instructions!$F$1</f>
        <v>87.929999999999993</v>
      </c>
      <c r="Q10" s="235">
        <f>Q9*Instructions!$F$1</f>
        <v>0</v>
      </c>
      <c r="R10" s="235">
        <f>R9*Instructions!$F$1</f>
        <v>0</v>
      </c>
      <c r="S10" s="235">
        <f>S9*Instructions!$F$1</f>
        <v>0</v>
      </c>
      <c r="T10" s="235">
        <f>T9*Instructions!$F$1</f>
        <v>0</v>
      </c>
      <c r="U10" s="235">
        <f>U9*Instructions!$F$1</f>
        <v>0</v>
      </c>
      <c r="V10" s="235">
        <f>V9*Instructions!$F$1</f>
        <v>0</v>
      </c>
      <c r="W10" s="235">
        <f>W9*Instructions!$F$1</f>
        <v>0</v>
      </c>
      <c r="X10" s="235">
        <f>X9*Instructions!$F$1</f>
        <v>0</v>
      </c>
      <c r="Y10" s="235">
        <f>Y9*Instructions!$F$1</f>
        <v>0</v>
      </c>
      <c r="Z10" s="235">
        <f>Z9*Instructions!$F$1</f>
        <v>0</v>
      </c>
      <c r="AA10" s="235">
        <f>AA9*Instructions!$F$1</f>
        <v>0</v>
      </c>
      <c r="AB10" s="235">
        <f>AB9*Instructions!$F$1</f>
        <v>0</v>
      </c>
      <c r="AC10" s="235">
        <f>AC9*Instructions!$F$1</f>
        <v>0</v>
      </c>
      <c r="AD10" s="235">
        <f>AD9*Instructions!$F$1</f>
        <v>0</v>
      </c>
      <c r="AE10" s="235">
        <f>AE9*Instructions!$F$1</f>
        <v>0</v>
      </c>
      <c r="AF10" s="235">
        <f>AF9*Instructions!$F$1</f>
        <v>0</v>
      </c>
      <c r="AG10" s="235">
        <f>AG9*Instructions!$F$1</f>
        <v>0</v>
      </c>
      <c r="AH10" s="235">
        <f>AH9*Instructions!$F$1</f>
        <v>0</v>
      </c>
      <c r="AI10" s="235">
        <f>AI9*Instructions!$F$1</f>
        <v>0</v>
      </c>
      <c r="AJ10" s="235">
        <f>AJ9*Instructions!$F$1</f>
        <v>0</v>
      </c>
      <c r="AK10" s="235">
        <f>AK9*Instructions!$F$1</f>
        <v>0</v>
      </c>
      <c r="AL10" s="235">
        <f>AL9*Instructions!$F$1</f>
        <v>0</v>
      </c>
      <c r="AM10" s="235">
        <f>AM9*Instructions!$F$1</f>
        <v>0</v>
      </c>
      <c r="AN10" s="10"/>
      <c r="AO10" s="10"/>
      <c r="AP10" s="8"/>
      <c r="AQ10" s="8"/>
    </row>
    <row r="11" spans="1:49" ht="15" thickBot="1" x14ac:dyDescent="0.4">
      <c r="A11" s="99" t="s">
        <v>167</v>
      </c>
      <c r="B11" s="100"/>
      <c r="C11" s="99"/>
      <c r="D11" s="99"/>
      <c r="E11" s="99"/>
      <c r="F11" s="233"/>
      <c r="G11" s="236"/>
      <c r="H11" s="235">
        <f t="shared" ref="H11:AM11" si="3">G9-H9+G11</f>
        <v>0</v>
      </c>
      <c r="I11" s="235">
        <f t="shared" si="3"/>
        <v>0</v>
      </c>
      <c r="J11" s="235">
        <f t="shared" si="3"/>
        <v>0</v>
      </c>
      <c r="K11" s="235">
        <f t="shared" si="3"/>
        <v>1</v>
      </c>
      <c r="L11" s="235">
        <f t="shared" si="3"/>
        <v>1</v>
      </c>
      <c r="M11" s="235">
        <f t="shared" si="3"/>
        <v>1</v>
      </c>
      <c r="N11" s="235">
        <f t="shared" si="3"/>
        <v>1</v>
      </c>
      <c r="O11" s="235">
        <f t="shared" si="3"/>
        <v>1</v>
      </c>
      <c r="P11" s="235">
        <f t="shared" si="3"/>
        <v>1</v>
      </c>
      <c r="Q11" s="235">
        <f t="shared" si="3"/>
        <v>4</v>
      </c>
      <c r="R11" s="235">
        <f t="shared" si="3"/>
        <v>4</v>
      </c>
      <c r="S11" s="235">
        <f t="shared" si="3"/>
        <v>4</v>
      </c>
      <c r="T11" s="235">
        <f t="shared" si="3"/>
        <v>4</v>
      </c>
      <c r="U11" s="235">
        <f t="shared" si="3"/>
        <v>4</v>
      </c>
      <c r="V11" s="235">
        <f t="shared" si="3"/>
        <v>4</v>
      </c>
      <c r="W11" s="235">
        <f t="shared" si="3"/>
        <v>4</v>
      </c>
      <c r="X11" s="235">
        <f t="shared" si="3"/>
        <v>4</v>
      </c>
      <c r="Y11" s="235">
        <f t="shared" si="3"/>
        <v>4</v>
      </c>
      <c r="Z11" s="235">
        <f t="shared" si="3"/>
        <v>4</v>
      </c>
      <c r="AA11" s="235">
        <f t="shared" si="3"/>
        <v>4</v>
      </c>
      <c r="AB11" s="235">
        <f t="shared" si="3"/>
        <v>4</v>
      </c>
      <c r="AC11" s="235">
        <f t="shared" si="3"/>
        <v>4</v>
      </c>
      <c r="AD11" s="235">
        <f t="shared" si="3"/>
        <v>4</v>
      </c>
      <c r="AE11" s="235">
        <f t="shared" si="3"/>
        <v>4</v>
      </c>
      <c r="AF11" s="235">
        <f t="shared" si="3"/>
        <v>4</v>
      </c>
      <c r="AG11" s="235">
        <f t="shared" si="3"/>
        <v>4</v>
      </c>
      <c r="AH11" s="235">
        <f t="shared" si="3"/>
        <v>4</v>
      </c>
      <c r="AI11" s="235">
        <f t="shared" si="3"/>
        <v>4</v>
      </c>
      <c r="AJ11" s="235">
        <f t="shared" si="3"/>
        <v>4</v>
      </c>
      <c r="AK11" s="235">
        <f t="shared" si="3"/>
        <v>4</v>
      </c>
      <c r="AL11" s="235">
        <f t="shared" si="3"/>
        <v>4</v>
      </c>
      <c r="AM11" s="235">
        <f t="shared" si="3"/>
        <v>4</v>
      </c>
      <c r="AN11" s="21"/>
      <c r="AO11" s="8"/>
      <c r="AP11" s="8"/>
      <c r="AQ11" s="8"/>
    </row>
    <row r="12" spans="1:49" ht="15" thickBot="1" x14ac:dyDescent="0.4">
      <c r="A12" s="97" t="s">
        <v>168</v>
      </c>
      <c r="B12" s="89"/>
      <c r="C12" s="88"/>
      <c r="D12" s="88"/>
      <c r="E12" s="88"/>
      <c r="F12" s="237"/>
      <c r="G12" s="238"/>
      <c r="H12" s="239">
        <f>H11*Instructions!$F$1</f>
        <v>0</v>
      </c>
      <c r="I12" s="239">
        <f>I11*Instructions!$F$1</f>
        <v>0</v>
      </c>
      <c r="J12" s="239">
        <f>J11*Instructions!$F$1</f>
        <v>0</v>
      </c>
      <c r="K12" s="239">
        <f>K11*Instructions!$F$1</f>
        <v>29.31</v>
      </c>
      <c r="L12" s="239">
        <f>L11*Instructions!$F$1</f>
        <v>29.31</v>
      </c>
      <c r="M12" s="239">
        <f>M11*Instructions!$F$1</f>
        <v>29.31</v>
      </c>
      <c r="N12" s="239">
        <f>N11*Instructions!$F$1</f>
        <v>29.31</v>
      </c>
      <c r="O12" s="239">
        <f>O11*Instructions!$F$1</f>
        <v>29.31</v>
      </c>
      <c r="P12" s="239">
        <f>P11*Instructions!$F$1</f>
        <v>29.31</v>
      </c>
      <c r="Q12" s="239">
        <f>Q11*Instructions!$F$1</f>
        <v>117.24</v>
      </c>
      <c r="R12" s="239">
        <f>R11*Instructions!$F$1</f>
        <v>117.24</v>
      </c>
      <c r="S12" s="239">
        <f>S11*Instructions!$F$1</f>
        <v>117.24</v>
      </c>
      <c r="T12" s="239">
        <f>T11*Instructions!$F$1</f>
        <v>117.24</v>
      </c>
      <c r="U12" s="239">
        <f>U11*Instructions!$F$1</f>
        <v>117.24</v>
      </c>
      <c r="V12" s="239">
        <f>V11*Instructions!$F$1</f>
        <v>117.24</v>
      </c>
      <c r="W12" s="239">
        <f>W11*Instructions!$F$1</f>
        <v>117.24</v>
      </c>
      <c r="X12" s="239">
        <f>X11*Instructions!$F$1</f>
        <v>117.24</v>
      </c>
      <c r="Y12" s="239">
        <f>Y11*Instructions!$F$1</f>
        <v>117.24</v>
      </c>
      <c r="Z12" s="239">
        <f>Z11*Instructions!$F$1</f>
        <v>117.24</v>
      </c>
      <c r="AA12" s="239">
        <f>AA11*Instructions!$F$1</f>
        <v>117.24</v>
      </c>
      <c r="AB12" s="239">
        <f>AB11*Instructions!$F$1</f>
        <v>117.24</v>
      </c>
      <c r="AC12" s="239">
        <f>AC11*Instructions!$F$1</f>
        <v>117.24</v>
      </c>
      <c r="AD12" s="239">
        <f>AD11*Instructions!$F$1</f>
        <v>117.24</v>
      </c>
      <c r="AE12" s="239">
        <f>AE11*Instructions!$F$1</f>
        <v>117.24</v>
      </c>
      <c r="AF12" s="239">
        <f>AF11*Instructions!$F$1</f>
        <v>117.24</v>
      </c>
      <c r="AG12" s="239">
        <f>AG11*Instructions!$F$1</f>
        <v>117.24</v>
      </c>
      <c r="AH12" s="239">
        <f>AH11*Instructions!$F$1</f>
        <v>117.24</v>
      </c>
      <c r="AI12" s="239">
        <f>AI11*Instructions!$F$1</f>
        <v>117.24</v>
      </c>
      <c r="AJ12" s="239">
        <f>AJ11*Instructions!$F$1</f>
        <v>117.24</v>
      </c>
      <c r="AK12" s="239">
        <f>AK11*Instructions!$F$1</f>
        <v>117.24</v>
      </c>
      <c r="AL12" s="239">
        <f>AL11*Instructions!$F$1</f>
        <v>117.24</v>
      </c>
      <c r="AM12" s="239">
        <f>AM11*Instructions!$F$1</f>
        <v>117.24</v>
      </c>
      <c r="AN12" s="21"/>
      <c r="AO12" s="8"/>
      <c r="AP12" s="8"/>
      <c r="AQ12" s="8"/>
    </row>
    <row r="13" spans="1:49" x14ac:dyDescent="0.35">
      <c r="A13" s="24"/>
    </row>
    <row r="14" spans="1:49" x14ac:dyDescent="0.35">
      <c r="A14" s="24"/>
    </row>
    <row r="15" spans="1:49" x14ac:dyDescent="0.35">
      <c r="A15" s="24"/>
    </row>
    <row r="16" spans="1:49" x14ac:dyDescent="0.35">
      <c r="A16" s="24"/>
    </row>
    <row r="17" spans="1:1" x14ac:dyDescent="0.35">
      <c r="A17" s="25"/>
    </row>
  </sheetData>
  <mergeCells count="4">
    <mergeCell ref="AR1:AW1"/>
    <mergeCell ref="AR2:AW2"/>
    <mergeCell ref="AO3:AP3"/>
    <mergeCell ref="AR3:AW3"/>
  </mergeCells>
  <pageMargins left="0.7" right="0.7" top="0.75" bottom="0.75" header="0.3" footer="0.3"/>
  <pageSetup orientation="portrait" horizontalDpi="1200" verticalDpi="1200" r:id="rId1"/>
  <ignoredErrors>
    <ignoredError sqref="G9:AM9" formulaRange="1"/>
    <ignoredError sqref="H11:L11"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W15"/>
  <sheetViews>
    <sheetView showGridLines="0" workbookViewId="0">
      <selection activeCell="E4" sqref="E4"/>
    </sheetView>
  </sheetViews>
  <sheetFormatPr defaultRowHeight="14.5" x14ac:dyDescent="0.35"/>
  <cols>
    <col min="1" max="1" width="14" customWidth="1"/>
    <col min="2" max="2" width="14.453125" customWidth="1"/>
    <col min="3" max="3" width="7.54296875" customWidth="1"/>
    <col min="4" max="4" width="9.81640625" bestFit="1" customWidth="1"/>
    <col min="5" max="5" width="7.54296875" customWidth="1"/>
    <col min="6" max="6" width="10.81640625" customWidth="1"/>
    <col min="7" max="7" width="9.453125" customWidth="1"/>
    <col min="8" max="10" width="9" bestFit="1" customWidth="1"/>
    <col min="11" max="39" width="8.54296875" customWidth="1"/>
    <col min="40" max="40" width="9" customWidth="1"/>
  </cols>
  <sheetData>
    <row r="1" spans="1:49" ht="19" thickBot="1" x14ac:dyDescent="0.5">
      <c r="A1" s="11" t="s">
        <v>43</v>
      </c>
      <c r="AR1" s="621" t="s">
        <v>11</v>
      </c>
      <c r="AS1" s="621"/>
      <c r="AT1" s="621"/>
      <c r="AU1" s="621"/>
      <c r="AV1" s="621"/>
      <c r="AW1" s="621"/>
    </row>
    <row r="2" spans="1:49" ht="15" customHeight="1" thickTop="1" x14ac:dyDescent="0.35">
      <c r="A2" s="12"/>
      <c r="B2" s="12"/>
      <c r="C2" s="13"/>
      <c r="D2" s="13"/>
      <c r="E2" s="13"/>
      <c r="F2" s="13"/>
      <c r="G2" s="17" t="s">
        <v>129</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c r="AR2" s="617" t="s">
        <v>42</v>
      </c>
      <c r="AS2" s="617"/>
      <c r="AT2" s="617"/>
      <c r="AU2" s="617"/>
      <c r="AV2" s="617"/>
      <c r="AW2" s="617"/>
    </row>
    <row r="3" spans="1:49" ht="53" thickBot="1" x14ac:dyDescent="0.4">
      <c r="A3" s="14" t="s">
        <v>23</v>
      </c>
      <c r="B3" s="14" t="s">
        <v>139</v>
      </c>
      <c r="C3" s="15" t="s">
        <v>279</v>
      </c>
      <c r="D3" s="15" t="s">
        <v>125</v>
      </c>
      <c r="E3" s="15" t="s">
        <v>303</v>
      </c>
      <c r="F3" s="15" t="s">
        <v>163</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620" t="s">
        <v>15</v>
      </c>
      <c r="AP3" s="620"/>
      <c r="AR3" s="617" t="s">
        <v>38</v>
      </c>
      <c r="AS3" s="617"/>
      <c r="AT3" s="617"/>
      <c r="AU3" s="617"/>
      <c r="AV3" s="617"/>
      <c r="AW3" s="617"/>
    </row>
    <row r="4" spans="1:49" ht="15.5" thickTop="1" thickBot="1" x14ac:dyDescent="0.4">
      <c r="A4" s="70" t="s">
        <v>24</v>
      </c>
      <c r="B4" s="70" t="s">
        <v>16</v>
      </c>
      <c r="C4" s="149">
        <f>'CPAS Example (Elec) for Report'!C4</f>
        <v>3</v>
      </c>
      <c r="D4" s="72">
        <f>'CPAS Example (Elec) for Report'!D4+('Filled Out CPAS Example (Gas)'!D4*Instructions!$F$1)</f>
        <v>12626086.427184565</v>
      </c>
      <c r="E4" s="160">
        <f>'CPAS Example (Elec) for Report'!E4</f>
        <v>0.9</v>
      </c>
      <c r="F4" s="71">
        <f t="shared" ref="F4:F9" si="0">SUM(G4:AM4)</f>
        <v>1124842.8537709774</v>
      </c>
      <c r="G4" s="72">
        <f>'CPAS Example (Elec) for Report'!G4+('Filled Out CPAS Example (Gas)'!G4*Instructions!$F$1)</f>
        <v>374937.84792365914</v>
      </c>
      <c r="H4" s="72">
        <f>'CPAS Example (Elec) for Report'!H4+('Filled Out CPAS Example (Gas)'!H4*Instructions!$F$1)</f>
        <v>374937.84792365914</v>
      </c>
      <c r="I4" s="72">
        <f>'CPAS Example (Elec) for Report'!I4+('Filled Out CPAS Example (Gas)'!I4*Instructions!$F$1)</f>
        <v>374937.84792365914</v>
      </c>
      <c r="J4" s="72">
        <f>'CPAS Example (Elec) for Report'!J4+('Filled Out CPAS Example (Gas)'!J4*Instructions!$F$1)</f>
        <v>29.31</v>
      </c>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8"/>
      <c r="AO4" s="8">
        <f>COUNT(G4:AM4)</f>
        <v>4</v>
      </c>
      <c r="AP4" s="8" t="b">
        <f>AO4=CEILING(C4,1)</f>
        <v>0</v>
      </c>
      <c r="AR4" s="27"/>
      <c r="AS4" s="27"/>
      <c r="AT4" s="27"/>
      <c r="AU4" s="27"/>
      <c r="AV4" s="27"/>
      <c r="AW4" s="27"/>
    </row>
    <row r="5" spans="1:49" ht="15" thickBot="1" x14ac:dyDescent="0.4">
      <c r="A5" s="103" t="s">
        <v>25</v>
      </c>
      <c r="B5" s="103" t="s">
        <v>17</v>
      </c>
      <c r="C5" s="252">
        <f>'CPAS Example (Elec) for Report'!C5</f>
        <v>10.2564102564103</v>
      </c>
      <c r="D5" s="102">
        <f>'CPAS Example (Elec) for Report'!D5+('Filled Out CPAS Example (Gas)'!D5*Instructions!$F$1)</f>
        <v>1024956.489307711</v>
      </c>
      <c r="E5" s="166">
        <f>'CPAS Example (Elec) for Report'!E5</f>
        <v>0.9</v>
      </c>
      <c r="F5" s="104">
        <f t="shared" si="0"/>
        <v>312145.72168851574</v>
      </c>
      <c r="G5" s="102">
        <f>'CPAS Example (Elec) for Report'!G5+('Filled Out CPAS Example (Gas)'!G5*Instructions!$F$1)</f>
        <v>30434.207864630156</v>
      </c>
      <c r="H5" s="102">
        <f>'CPAS Example (Elec) for Report'!H5+('Filled Out CPAS Example (Gas)'!H5*Instructions!$F$1)</f>
        <v>30434.207864630156</v>
      </c>
      <c r="I5" s="102">
        <f>'CPAS Example (Elec) for Report'!I5+('Filled Out CPAS Example (Gas)'!I5*Instructions!$F$1)</f>
        <v>30434.207864630156</v>
      </c>
      <c r="J5" s="102">
        <f>'CPAS Example (Elec) for Report'!J5+('Filled Out CPAS Example (Gas)'!J5*Instructions!$F$1)</f>
        <v>30434.207864630156</v>
      </c>
      <c r="K5" s="102">
        <f>'CPAS Example (Elec) for Report'!K5+('Filled Out CPAS Example (Gas)'!K5*Instructions!$F$1)</f>
        <v>30434.207864630156</v>
      </c>
      <c r="L5" s="102">
        <f>'CPAS Example (Elec) for Report'!L5+('Filled Out CPAS Example (Gas)'!L5*Instructions!$F$1)</f>
        <v>30434.207864630156</v>
      </c>
      <c r="M5" s="102">
        <f>'CPAS Example (Elec) for Report'!M5+('Filled Out CPAS Example (Gas)'!M5*Instructions!$F$1)</f>
        <v>30434.207864630156</v>
      </c>
      <c r="N5" s="102">
        <f>'CPAS Example (Elec) for Report'!N5+('Filled Out CPAS Example (Gas)'!N5*Instructions!$F$1)</f>
        <v>30434.207864630156</v>
      </c>
      <c r="O5" s="102">
        <f>'CPAS Example (Elec) for Report'!O5+('Filled Out CPAS Example (Gas)'!O5*Instructions!$F$1)</f>
        <v>30434.207864630156</v>
      </c>
      <c r="P5" s="102">
        <f>'CPAS Example (Elec) for Report'!P5+('Filled Out CPAS Example (Gas)'!P5*Instructions!$F$1)</f>
        <v>30434.207864630156</v>
      </c>
      <c r="Q5" s="102">
        <f>'CPAS Example (Elec) for Report'!Q5+('Filled Out CPAS Example (Gas)'!Q5*Instructions!$F$1)</f>
        <v>7803.6430422141848</v>
      </c>
      <c r="R5" s="102"/>
      <c r="S5" s="102"/>
      <c r="T5" s="102"/>
      <c r="U5" s="102"/>
      <c r="V5" s="102"/>
      <c r="W5" s="102"/>
      <c r="X5" s="102"/>
      <c r="Y5" s="102"/>
      <c r="Z5" s="102"/>
      <c r="AA5" s="102"/>
      <c r="AB5" s="102"/>
      <c r="AC5" s="102"/>
      <c r="AD5" s="102"/>
      <c r="AE5" s="102"/>
      <c r="AF5" s="102"/>
      <c r="AG5" s="102"/>
      <c r="AH5" s="102"/>
      <c r="AI5" s="102"/>
      <c r="AJ5" s="102"/>
      <c r="AK5" s="102"/>
      <c r="AL5" s="102"/>
      <c r="AM5" s="102"/>
      <c r="AN5" s="8"/>
      <c r="AO5" s="8">
        <f>COUNT(G5:AM5)</f>
        <v>11</v>
      </c>
      <c r="AP5" s="8" t="b">
        <f>AO5=CEILING(C5,1)</f>
        <v>1</v>
      </c>
      <c r="AR5" s="27"/>
      <c r="AS5" s="27"/>
      <c r="AT5" s="27"/>
      <c r="AU5" s="27"/>
      <c r="AV5" s="27"/>
      <c r="AW5" s="27"/>
    </row>
    <row r="6" spans="1:49" ht="15" thickBot="1" x14ac:dyDescent="0.4">
      <c r="A6" s="103" t="s">
        <v>25</v>
      </c>
      <c r="B6" s="103" t="s">
        <v>18</v>
      </c>
      <c r="C6" s="252">
        <f>'CPAS Example (Elec) for Report'!C6</f>
        <v>7.8947096067264715</v>
      </c>
      <c r="D6" s="102">
        <f>'CPAS Example (Elec) for Report'!D6+('Filled Out CPAS Example (Gas)'!D6*Instructions!$F$1)</f>
        <v>2286.2599613045554</v>
      </c>
      <c r="E6" s="166">
        <f>'CPAS Example (Elec) for Report'!E6</f>
        <v>0.9</v>
      </c>
      <c r="F6" s="104">
        <f t="shared" si="0"/>
        <v>9359.5072845062477</v>
      </c>
      <c r="G6" s="102">
        <f>'CPAS Example (Elec) for Report'!G6+('Filled Out CPAS Example (Gas)'!G6*Instructions!$F$1)</f>
        <v>1234.2112896372571</v>
      </c>
      <c r="H6" s="102">
        <f>'CPAS Example (Elec) for Report'!H6+('Filled Out CPAS Example (Gas)'!H6*Instructions!$F$1)</f>
        <v>1234.2112896372571</v>
      </c>
      <c r="I6" s="102">
        <f>'CPAS Example (Elec) for Report'!I6+('Filled Out CPAS Example (Gas)'!I6*Instructions!$F$1)</f>
        <v>1234.2112896372571</v>
      </c>
      <c r="J6" s="102">
        <f>'CPAS Example (Elec) for Report'!J6+('Filled Out CPAS Example (Gas)'!J6*Instructions!$F$1)</f>
        <v>1234.2112896372571</v>
      </c>
      <c r="K6" s="102">
        <f>'CPAS Example (Elec) for Report'!K6+('Filled Out CPAS Example (Gas)'!K6*Instructions!$F$1)</f>
        <v>1223.2826052441935</v>
      </c>
      <c r="L6" s="102">
        <f>'CPAS Example (Elec) for Report'!L6+('Filled Out CPAS Example (Gas)'!L6*Instructions!$F$1)</f>
        <v>1112.2074311401466</v>
      </c>
      <c r="M6" s="102">
        <f>'CPAS Example (Elec) for Report'!M6+('Filled Out CPAS Example (Gas)'!M6*Instructions!$F$1)</f>
        <v>837.86718514102847</v>
      </c>
      <c r="N6" s="102">
        <f>'CPAS Example (Elec) for Report'!N6+('Filled Out CPAS Example (Gas)'!N6*Instructions!$F$1)</f>
        <v>675.89292813736085</v>
      </c>
      <c r="O6" s="102">
        <f>'CPAS Example (Elec) for Report'!O6+('Filled Out CPAS Example (Gas)'!O6*Instructions!$F$1)</f>
        <v>484.73871693337071</v>
      </c>
      <c r="P6" s="102">
        <f>'CPAS Example (Elec) for Report'!P6+('Filled Out CPAS Example (Gas)'!P6*Instructions!$F$1)</f>
        <v>88.673259361119733</v>
      </c>
      <c r="Q6" s="102"/>
      <c r="R6" s="102"/>
      <c r="S6" s="102"/>
      <c r="T6" s="102"/>
      <c r="U6" s="102"/>
      <c r="V6" s="102"/>
      <c r="W6" s="102"/>
      <c r="X6" s="102"/>
      <c r="Y6" s="102"/>
      <c r="Z6" s="102"/>
      <c r="AA6" s="102"/>
      <c r="AB6" s="102"/>
      <c r="AC6" s="102"/>
      <c r="AD6" s="102"/>
      <c r="AE6" s="102"/>
      <c r="AF6" s="102"/>
      <c r="AG6" s="102"/>
      <c r="AH6" s="102"/>
      <c r="AI6" s="102"/>
      <c r="AJ6" s="102"/>
      <c r="AK6" s="102"/>
      <c r="AL6" s="102"/>
      <c r="AM6" s="102"/>
      <c r="AN6" s="8"/>
      <c r="AO6" s="8"/>
      <c r="AP6" s="8"/>
      <c r="AR6" s="27"/>
      <c r="AS6" s="27"/>
      <c r="AT6" s="27"/>
      <c r="AU6" s="27"/>
      <c r="AV6" s="27"/>
      <c r="AW6" s="27"/>
    </row>
    <row r="7" spans="1:49" ht="15" thickBot="1" x14ac:dyDescent="0.4">
      <c r="A7" s="103" t="s">
        <v>26</v>
      </c>
      <c r="B7" s="103" t="s">
        <v>19</v>
      </c>
      <c r="C7" s="150">
        <f>'CPAS Example (Elec) for Report'!C7</f>
        <v>10</v>
      </c>
      <c r="D7" s="102">
        <f>'CPAS Example (Elec) for Report'!D7+('Filled Out CPAS Example (Gas)'!D7*Instructions!$F$1)</f>
        <v>185689.99212781503</v>
      </c>
      <c r="E7" s="166">
        <f>'CPAS Example (Elec) for Report'!E7</f>
        <v>0.9</v>
      </c>
      <c r="F7" s="104">
        <f t="shared" si="0"/>
        <v>1657865.7000000004</v>
      </c>
      <c r="G7" s="102">
        <f>'CPAS Example (Elec) for Report'!G7+('Filled Out CPAS Example (Gas)'!G7*Instructions!$F$1)</f>
        <v>165786.57</v>
      </c>
      <c r="H7" s="102">
        <f>'CPAS Example (Elec) for Report'!H7+('Filled Out CPAS Example (Gas)'!H7*Instructions!$F$1)</f>
        <v>165786.57</v>
      </c>
      <c r="I7" s="102">
        <f>'CPAS Example (Elec) for Report'!I7+('Filled Out CPAS Example (Gas)'!I7*Instructions!$F$1)</f>
        <v>165786.57</v>
      </c>
      <c r="J7" s="102">
        <f>'CPAS Example (Elec) for Report'!J7+('Filled Out CPAS Example (Gas)'!J7*Instructions!$F$1)</f>
        <v>165786.57</v>
      </c>
      <c r="K7" s="102">
        <f>'CPAS Example (Elec) for Report'!K7+('Filled Out CPAS Example (Gas)'!K7*Instructions!$F$1)</f>
        <v>165786.57</v>
      </c>
      <c r="L7" s="102">
        <f>'CPAS Example (Elec) for Report'!L7+('Filled Out CPAS Example (Gas)'!L7*Instructions!$F$1)</f>
        <v>165786.57</v>
      </c>
      <c r="M7" s="102">
        <f>'CPAS Example (Elec) for Report'!M7+('Filled Out CPAS Example (Gas)'!M7*Instructions!$F$1)</f>
        <v>165786.57</v>
      </c>
      <c r="N7" s="102">
        <f>'CPAS Example (Elec) for Report'!N7+('Filled Out CPAS Example (Gas)'!N7*Instructions!$F$1)</f>
        <v>165786.57</v>
      </c>
      <c r="O7" s="102">
        <f>'CPAS Example (Elec) for Report'!O7+('Filled Out CPAS Example (Gas)'!O7*Instructions!$F$1)</f>
        <v>165786.57</v>
      </c>
      <c r="P7" s="102">
        <f>'CPAS Example (Elec) for Report'!P7+('Filled Out CPAS Example (Gas)'!P7*Instructions!$F$1)</f>
        <v>165786.57</v>
      </c>
      <c r="Q7" s="102"/>
      <c r="R7" s="102"/>
      <c r="S7" s="102"/>
      <c r="T7" s="102"/>
      <c r="U7" s="102"/>
      <c r="V7" s="102"/>
      <c r="W7" s="102"/>
      <c r="X7" s="102"/>
      <c r="Y7" s="102"/>
      <c r="Z7" s="102"/>
      <c r="AA7" s="102"/>
      <c r="AB7" s="102"/>
      <c r="AC7" s="102"/>
      <c r="AD7" s="102"/>
      <c r="AE7" s="102"/>
      <c r="AF7" s="102"/>
      <c r="AG7" s="102"/>
      <c r="AH7" s="102"/>
      <c r="AI7" s="102"/>
      <c r="AJ7" s="102"/>
      <c r="AK7" s="102"/>
      <c r="AL7" s="102"/>
      <c r="AM7" s="102"/>
      <c r="AN7" s="8"/>
      <c r="AO7" s="8">
        <f>COUNT(G7:AM7)</f>
        <v>10</v>
      </c>
      <c r="AP7" s="8" t="b">
        <f>AO7=CEILING(C7,1)</f>
        <v>1</v>
      </c>
    </row>
    <row r="8" spans="1:49" ht="15" thickBot="1" x14ac:dyDescent="0.4">
      <c r="A8" s="91" t="s">
        <v>27</v>
      </c>
      <c r="B8" s="91" t="s">
        <v>143</v>
      </c>
      <c r="C8" s="151">
        <f>'CPAS Example (Elec) for Report'!C8</f>
        <v>4</v>
      </c>
      <c r="D8" s="90">
        <f>'CPAS Example (Elec) for Report'!D8+('Filled Out CPAS Example (Gas)'!D8*Instructions!$F$1)</f>
        <v>6058191.9010318033</v>
      </c>
      <c r="E8" s="189">
        <f>'CPAS Example (Elec) for Report'!E8</f>
        <v>0.9</v>
      </c>
      <c r="F8" s="124">
        <f t="shared" si="0"/>
        <v>21746166.419915996</v>
      </c>
      <c r="G8" s="125">
        <f>'CPAS Example (Elec) for Report'!G8+('Filled Out CPAS Example (Gas)'!G8*Instructions!$F$1)</f>
        <v>5436409.7099789996</v>
      </c>
      <c r="H8" s="90">
        <f>'CPAS Example (Elec) for Report'!H8+('Filled Out CPAS Example (Gas)'!H8*Instructions!$F$1)</f>
        <v>5436409.7099789996</v>
      </c>
      <c r="I8" s="90">
        <f>'CPAS Example (Elec) for Report'!I8+('Filled Out CPAS Example (Gas)'!I8*Instructions!$F$1)</f>
        <v>5436409.7099789996</v>
      </c>
      <c r="J8" s="90">
        <f>'CPAS Example (Elec) for Report'!J8+('Filled Out CPAS Example (Gas)'!J8*Instructions!$F$1)</f>
        <v>5436409.7099789996</v>
      </c>
      <c r="K8" s="90">
        <f>'CPAS Example (Elec) for Report'!K8+('Filled Out CPAS Example (Gas)'!K8*Instructions!$F$1)</f>
        <v>87.929999999999993</v>
      </c>
      <c r="L8" s="90">
        <f>'CPAS Example (Elec) for Report'!L8+('Filled Out CPAS Example (Gas)'!L8*Instructions!$F$1)</f>
        <v>87.929999999999993</v>
      </c>
      <c r="M8" s="90">
        <f>'CPAS Example (Elec) for Report'!M8+('Filled Out CPAS Example (Gas)'!M8*Instructions!$F$1)</f>
        <v>87.929999999999993</v>
      </c>
      <c r="N8" s="90">
        <f>'CPAS Example (Elec) for Report'!N8+('Filled Out CPAS Example (Gas)'!N8*Instructions!$F$1)</f>
        <v>87.929999999999993</v>
      </c>
      <c r="O8" s="90">
        <f>'CPAS Example (Elec) for Report'!O8+('Filled Out CPAS Example (Gas)'!O8*Instructions!$F$1)</f>
        <v>87.929999999999993</v>
      </c>
      <c r="P8" s="90">
        <f>'CPAS Example (Elec) for Report'!P8+('Filled Out CPAS Example (Gas)'!P8*Instructions!$F$1)</f>
        <v>87.929999999999993</v>
      </c>
      <c r="Q8" s="90"/>
      <c r="R8" s="90"/>
      <c r="S8" s="90"/>
      <c r="T8" s="90"/>
      <c r="U8" s="90"/>
      <c r="V8" s="90"/>
      <c r="W8" s="90"/>
      <c r="X8" s="90"/>
      <c r="Y8" s="90"/>
      <c r="Z8" s="90"/>
      <c r="AA8" s="90"/>
      <c r="AB8" s="90"/>
      <c r="AC8" s="90"/>
      <c r="AD8" s="90"/>
      <c r="AE8" s="90"/>
      <c r="AF8" s="90"/>
      <c r="AG8" s="90"/>
      <c r="AH8" s="90"/>
      <c r="AI8" s="90"/>
      <c r="AJ8" s="90"/>
      <c r="AK8" s="90"/>
      <c r="AL8" s="90"/>
      <c r="AM8" s="90"/>
      <c r="AN8" s="8"/>
      <c r="AO8" s="8">
        <f>COUNT(G8:AM8)</f>
        <v>10</v>
      </c>
      <c r="AP8" s="8" t="b">
        <f>AO8=CEILING(C8,1)</f>
        <v>0</v>
      </c>
    </row>
    <row r="9" spans="1:49" ht="15" thickBot="1" x14ac:dyDescent="0.4">
      <c r="A9" s="81" t="s">
        <v>20</v>
      </c>
      <c r="B9" s="82"/>
      <c r="C9" s="81"/>
      <c r="D9" s="81"/>
      <c r="E9" s="81"/>
      <c r="F9" s="229">
        <f t="shared" si="0"/>
        <v>24850380.202659998</v>
      </c>
      <c r="G9" s="245">
        <f>SUM(G4:G8)</f>
        <v>6008802.5470569264</v>
      </c>
      <c r="H9" s="228">
        <f t="shared" ref="H9:T9" si="1">SUM(H4:H8)</f>
        <v>6008802.5470569264</v>
      </c>
      <c r="I9" s="228">
        <f t="shared" si="1"/>
        <v>6008802.5470569264</v>
      </c>
      <c r="J9" s="228">
        <f t="shared" si="1"/>
        <v>5633894.0091332672</v>
      </c>
      <c r="K9" s="228">
        <f t="shared" si="1"/>
        <v>197531.99046987435</v>
      </c>
      <c r="L9" s="228">
        <f t="shared" si="1"/>
        <v>197420.9152957703</v>
      </c>
      <c r="M9" s="228">
        <f>SUM(M4:M8)</f>
        <v>197146.57504977117</v>
      </c>
      <c r="N9" s="228">
        <f t="shared" si="1"/>
        <v>196984.60079276751</v>
      </c>
      <c r="O9" s="228">
        <f t="shared" si="1"/>
        <v>196793.44658156353</v>
      </c>
      <c r="P9" s="228">
        <f t="shared" si="1"/>
        <v>196397.38112399128</v>
      </c>
      <c r="Q9" s="228">
        <f t="shared" si="1"/>
        <v>7803.6430422141848</v>
      </c>
      <c r="R9" s="228">
        <f t="shared" si="1"/>
        <v>0</v>
      </c>
      <c r="S9" s="228">
        <f t="shared" si="1"/>
        <v>0</v>
      </c>
      <c r="T9" s="228">
        <f t="shared" si="1"/>
        <v>0</v>
      </c>
      <c r="U9" s="228">
        <f>SUM(U4:U8)</f>
        <v>0</v>
      </c>
      <c r="V9" s="228">
        <f>SUM(V4:V8)</f>
        <v>0</v>
      </c>
      <c r="W9" s="228">
        <f>SUM(W4:W8)</f>
        <v>0</v>
      </c>
      <c r="X9" s="228">
        <f t="shared" ref="X9:AM9" si="2">SUM(X4:X8)</f>
        <v>0</v>
      </c>
      <c r="Y9" s="228">
        <f t="shared" si="2"/>
        <v>0</v>
      </c>
      <c r="Z9" s="228">
        <f t="shared" si="2"/>
        <v>0</v>
      </c>
      <c r="AA9" s="228">
        <f t="shared" si="2"/>
        <v>0</v>
      </c>
      <c r="AB9" s="228">
        <f t="shared" si="2"/>
        <v>0</v>
      </c>
      <c r="AC9" s="228">
        <f t="shared" si="2"/>
        <v>0</v>
      </c>
      <c r="AD9" s="228">
        <f t="shared" si="2"/>
        <v>0</v>
      </c>
      <c r="AE9" s="228">
        <f t="shared" si="2"/>
        <v>0</v>
      </c>
      <c r="AF9" s="228">
        <f t="shared" si="2"/>
        <v>0</v>
      </c>
      <c r="AG9" s="228">
        <f t="shared" si="2"/>
        <v>0</v>
      </c>
      <c r="AH9" s="228">
        <f t="shared" si="2"/>
        <v>0</v>
      </c>
      <c r="AI9" s="228">
        <f t="shared" si="2"/>
        <v>0</v>
      </c>
      <c r="AJ9" s="228">
        <f t="shared" si="2"/>
        <v>0</v>
      </c>
      <c r="AK9" s="228">
        <f t="shared" si="2"/>
        <v>0</v>
      </c>
      <c r="AL9" s="228">
        <f t="shared" si="2"/>
        <v>0</v>
      </c>
      <c r="AM9" s="228">
        <f t="shared" si="2"/>
        <v>0</v>
      </c>
      <c r="AN9" s="10"/>
      <c r="AO9" s="8"/>
      <c r="AP9" s="8"/>
    </row>
    <row r="10" spans="1:49" ht="15" thickBot="1" x14ac:dyDescent="0.4">
      <c r="A10" s="88" t="s">
        <v>277</v>
      </c>
      <c r="B10" s="89"/>
      <c r="C10" s="88"/>
      <c r="D10" s="88"/>
      <c r="E10" s="88"/>
      <c r="F10" s="237"/>
      <c r="G10" s="238"/>
      <c r="H10" s="239">
        <f t="shared" ref="H10:U10" si="3">G9-H9+G10</f>
        <v>0</v>
      </c>
      <c r="I10" s="239">
        <f t="shared" si="3"/>
        <v>0</v>
      </c>
      <c r="J10" s="239">
        <f t="shared" si="3"/>
        <v>374908.5379236592</v>
      </c>
      <c r="K10" s="239">
        <f t="shared" si="3"/>
        <v>5811270.5565870525</v>
      </c>
      <c r="L10" s="239">
        <f>K9-L9+K10</f>
        <v>5811381.631761157</v>
      </c>
      <c r="M10" s="239">
        <f t="shared" si="3"/>
        <v>5811655.9720071563</v>
      </c>
      <c r="N10" s="239">
        <f t="shared" si="3"/>
        <v>5811817.9462641599</v>
      </c>
      <c r="O10" s="239">
        <f t="shared" si="3"/>
        <v>5812009.1004753634</v>
      </c>
      <c r="P10" s="239">
        <f>O9-P9+O10</f>
        <v>5812405.1659329357</v>
      </c>
      <c r="Q10" s="239">
        <f>P9-Q9+P10</f>
        <v>6000998.9040147131</v>
      </c>
      <c r="R10" s="239">
        <f t="shared" si="3"/>
        <v>6008802.5470569273</v>
      </c>
      <c r="S10" s="239">
        <f t="shared" si="3"/>
        <v>6008802.5470569273</v>
      </c>
      <c r="T10" s="239">
        <f t="shared" si="3"/>
        <v>6008802.5470569273</v>
      </c>
      <c r="U10" s="239">
        <f t="shared" si="3"/>
        <v>6008802.5470569273</v>
      </c>
      <c r="V10" s="239">
        <f>U9-V9+U10</f>
        <v>6008802.5470569273</v>
      </c>
      <c r="W10" s="239">
        <f t="shared" ref="W10:AM10" si="4">V9-W9+V10</f>
        <v>6008802.5470569273</v>
      </c>
      <c r="X10" s="239">
        <f t="shared" si="4"/>
        <v>6008802.5470569273</v>
      </c>
      <c r="Y10" s="239">
        <f t="shared" si="4"/>
        <v>6008802.5470569273</v>
      </c>
      <c r="Z10" s="239">
        <f t="shared" si="4"/>
        <v>6008802.5470569273</v>
      </c>
      <c r="AA10" s="239">
        <f t="shared" si="4"/>
        <v>6008802.5470569273</v>
      </c>
      <c r="AB10" s="239">
        <f t="shared" si="4"/>
        <v>6008802.5470569273</v>
      </c>
      <c r="AC10" s="239">
        <f t="shared" si="4"/>
        <v>6008802.5470569273</v>
      </c>
      <c r="AD10" s="239">
        <f t="shared" si="4"/>
        <v>6008802.5470569273</v>
      </c>
      <c r="AE10" s="239">
        <f t="shared" si="4"/>
        <v>6008802.5470569273</v>
      </c>
      <c r="AF10" s="239">
        <f t="shared" si="4"/>
        <v>6008802.5470569273</v>
      </c>
      <c r="AG10" s="239">
        <f t="shared" si="4"/>
        <v>6008802.5470569273</v>
      </c>
      <c r="AH10" s="239">
        <f t="shared" si="4"/>
        <v>6008802.5470569273</v>
      </c>
      <c r="AI10" s="239">
        <f t="shared" si="4"/>
        <v>6008802.5470569273</v>
      </c>
      <c r="AJ10" s="239">
        <f t="shared" si="4"/>
        <v>6008802.5470569273</v>
      </c>
      <c r="AK10" s="239">
        <f t="shared" si="4"/>
        <v>6008802.5470569273</v>
      </c>
      <c r="AL10" s="239">
        <f t="shared" si="4"/>
        <v>6008802.5470569273</v>
      </c>
      <c r="AM10" s="239">
        <f t="shared" si="4"/>
        <v>6008802.5470569273</v>
      </c>
      <c r="AN10" s="8"/>
      <c r="AO10" s="8"/>
      <c r="AP10" s="8"/>
    </row>
    <row r="12" spans="1:49" x14ac:dyDescent="0.35">
      <c r="A12" s="24"/>
    </row>
    <row r="13" spans="1:49" x14ac:dyDescent="0.35">
      <c r="A13" s="24"/>
    </row>
    <row r="14" spans="1:49" x14ac:dyDescent="0.35">
      <c r="A14" s="24"/>
    </row>
    <row r="15" spans="1:49" x14ac:dyDescent="0.35">
      <c r="A15" s="25"/>
    </row>
  </sheetData>
  <mergeCells count="4">
    <mergeCell ref="AR1:AW1"/>
    <mergeCell ref="AR2:AW2"/>
    <mergeCell ref="AO3:AP3"/>
    <mergeCell ref="AR3:AW3"/>
  </mergeCells>
  <pageMargins left="0.7" right="0.7" top="0.75" bottom="0.75" header="0.3" footer="0.3"/>
  <pageSetup orientation="portrait" horizontalDpi="1200" verticalDpi="1200" r:id="rId1"/>
  <ignoredErrors>
    <ignoredError sqref="Q9:T9" formulaRange="1"/>
  </ignoredError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W54"/>
  <sheetViews>
    <sheetView workbookViewId="0">
      <selection activeCell="H3" sqref="H3"/>
    </sheetView>
  </sheetViews>
  <sheetFormatPr defaultColWidth="9.453125" defaultRowHeight="14.5" x14ac:dyDescent="0.35"/>
  <cols>
    <col min="1" max="1" width="13.54296875" customWidth="1"/>
    <col min="2" max="2" width="48.453125" customWidth="1"/>
    <col min="3" max="3" width="58.453125" customWidth="1"/>
    <col min="7" max="7" width="9.81640625" bestFit="1" customWidth="1"/>
    <col min="9" max="9" width="10.453125" customWidth="1"/>
    <col min="10" max="10" width="11.453125" style="29" bestFit="1" customWidth="1"/>
    <col min="11" max="13" width="11.54296875" style="29" bestFit="1" customWidth="1"/>
    <col min="14" max="15" width="10.54296875" style="29" bestFit="1" customWidth="1"/>
    <col min="16" max="24" width="11.1796875" style="29" bestFit="1" customWidth="1"/>
    <col min="25" max="34" width="10.453125" style="29" bestFit="1" customWidth="1"/>
  </cols>
  <sheetData>
    <row r="1" spans="1:49" ht="19" thickBot="1" x14ac:dyDescent="0.5">
      <c r="A1" s="11" t="s">
        <v>21</v>
      </c>
      <c r="J1" s="29">
        <v>1</v>
      </c>
      <c r="K1" s="29">
        <v>2</v>
      </c>
      <c r="L1" s="29">
        <v>3</v>
      </c>
      <c r="M1" s="29">
        <v>4</v>
      </c>
      <c r="N1" s="29">
        <v>5</v>
      </c>
      <c r="O1" s="29">
        <v>6</v>
      </c>
      <c r="P1" s="29">
        <v>7</v>
      </c>
      <c r="Q1" s="29">
        <v>8</v>
      </c>
      <c r="R1" s="29">
        <v>9</v>
      </c>
      <c r="S1" s="29">
        <v>10</v>
      </c>
      <c r="T1" s="29">
        <v>11</v>
      </c>
      <c r="U1" s="29">
        <v>12</v>
      </c>
      <c r="V1" s="29">
        <v>13</v>
      </c>
      <c r="W1" s="29">
        <v>14</v>
      </c>
      <c r="X1" s="29">
        <v>15</v>
      </c>
      <c r="Y1" s="29">
        <v>16</v>
      </c>
      <c r="Z1" s="29">
        <v>17</v>
      </c>
      <c r="AA1" s="29">
        <v>18</v>
      </c>
      <c r="AB1" s="29">
        <v>19</v>
      </c>
      <c r="AC1" s="29">
        <v>20</v>
      </c>
      <c r="AD1" s="29">
        <v>21</v>
      </c>
      <c r="AE1" s="29">
        <v>22</v>
      </c>
      <c r="AF1" s="29">
        <v>23</v>
      </c>
      <c r="AG1" s="29">
        <v>24</v>
      </c>
      <c r="AH1" s="29">
        <v>25</v>
      </c>
      <c r="AI1">
        <v>26</v>
      </c>
      <c r="AJ1">
        <v>27</v>
      </c>
      <c r="AK1">
        <v>28</v>
      </c>
      <c r="AL1">
        <v>29</v>
      </c>
      <c r="AM1">
        <v>30</v>
      </c>
      <c r="AN1">
        <v>31</v>
      </c>
      <c r="AO1">
        <v>32</v>
      </c>
      <c r="AP1">
        <v>33</v>
      </c>
      <c r="AR1" s="621" t="s">
        <v>11</v>
      </c>
      <c r="AS1" s="621"/>
      <c r="AT1" s="621"/>
      <c r="AU1" s="621"/>
      <c r="AV1" s="621"/>
      <c r="AW1" s="621"/>
    </row>
    <row r="2" spans="1:49" ht="15" customHeight="1" thickTop="1" x14ac:dyDescent="0.35">
      <c r="A2" s="12"/>
      <c r="B2" s="12"/>
      <c r="C2" s="12"/>
      <c r="D2" s="13"/>
      <c r="E2" s="13"/>
      <c r="F2" s="13"/>
      <c r="G2" s="13"/>
      <c r="H2" s="13"/>
      <c r="I2" s="13"/>
      <c r="J2" s="153" t="s">
        <v>126</v>
      </c>
      <c r="K2" s="154"/>
      <c r="L2" s="155"/>
      <c r="M2" s="155"/>
      <c r="N2" s="155"/>
      <c r="O2" s="155"/>
      <c r="P2" s="155"/>
      <c r="Q2" s="155"/>
      <c r="R2" s="155"/>
      <c r="S2" s="155"/>
      <c r="T2" s="155"/>
      <c r="U2" s="155"/>
      <c r="V2" s="155"/>
      <c r="W2" s="155"/>
      <c r="X2" s="155"/>
      <c r="Y2" s="155"/>
      <c r="Z2" s="155"/>
      <c r="AA2" s="155"/>
      <c r="AB2" s="155"/>
      <c r="AC2" s="155"/>
      <c r="AD2" s="155"/>
      <c r="AE2" s="155"/>
      <c r="AF2" s="155"/>
      <c r="AG2" s="155"/>
      <c r="AH2" s="155"/>
      <c r="AI2" s="19"/>
      <c r="AJ2" s="19"/>
      <c r="AK2" s="19"/>
      <c r="AL2" s="19"/>
      <c r="AM2" s="19"/>
      <c r="AN2" s="19"/>
      <c r="AO2" s="19"/>
      <c r="AP2" s="22"/>
      <c r="AQ2" s="8"/>
      <c r="AR2" s="617" t="s">
        <v>46</v>
      </c>
      <c r="AS2" s="617"/>
      <c r="AT2" s="617"/>
      <c r="AU2" s="617"/>
      <c r="AV2" s="617"/>
      <c r="AW2" s="617"/>
    </row>
    <row r="3" spans="1:49" ht="53" thickBot="1" x14ac:dyDescent="0.4">
      <c r="A3" s="14" t="s">
        <v>115</v>
      </c>
      <c r="B3" s="14" t="s">
        <v>14</v>
      </c>
      <c r="C3" s="14" t="s">
        <v>188</v>
      </c>
      <c r="D3" s="15" t="s">
        <v>279</v>
      </c>
      <c r="E3" s="15" t="s">
        <v>189</v>
      </c>
      <c r="F3" s="15" t="s">
        <v>190</v>
      </c>
      <c r="G3" s="15" t="s">
        <v>125</v>
      </c>
      <c r="H3" s="15" t="s">
        <v>303</v>
      </c>
      <c r="I3" s="15" t="s">
        <v>163</v>
      </c>
      <c r="J3" s="20">
        <v>2018</v>
      </c>
      <c r="K3" s="16">
        <v>2019</v>
      </c>
      <c r="L3" s="16">
        <v>2020</v>
      </c>
      <c r="M3" s="16">
        <v>2021</v>
      </c>
      <c r="N3" s="16">
        <v>2022</v>
      </c>
      <c r="O3" s="16">
        <v>2023</v>
      </c>
      <c r="P3" s="16">
        <v>2024</v>
      </c>
      <c r="Q3" s="16">
        <v>2025</v>
      </c>
      <c r="R3" s="16">
        <v>2026</v>
      </c>
      <c r="S3" s="16">
        <v>2027</v>
      </c>
      <c r="T3" s="16">
        <v>2028</v>
      </c>
      <c r="U3" s="16">
        <v>2029</v>
      </c>
      <c r="V3" s="16">
        <v>2030</v>
      </c>
      <c r="W3" s="16">
        <v>2031</v>
      </c>
      <c r="X3" s="16">
        <v>2032</v>
      </c>
      <c r="Y3" s="16">
        <v>2033</v>
      </c>
      <c r="Z3" s="16">
        <v>2034</v>
      </c>
      <c r="AA3" s="16">
        <v>2035</v>
      </c>
      <c r="AB3" s="16">
        <v>2036</v>
      </c>
      <c r="AC3" s="16">
        <v>2037</v>
      </c>
      <c r="AD3" s="16">
        <v>2038</v>
      </c>
      <c r="AE3" s="16">
        <v>2039</v>
      </c>
      <c r="AF3" s="16">
        <v>2040</v>
      </c>
      <c r="AG3" s="16">
        <v>2041</v>
      </c>
      <c r="AH3" s="16">
        <v>2042</v>
      </c>
      <c r="AI3" s="16">
        <v>2043</v>
      </c>
      <c r="AJ3" s="16">
        <v>2044</v>
      </c>
      <c r="AK3" s="16">
        <v>2045</v>
      </c>
      <c r="AL3" s="16">
        <v>2046</v>
      </c>
      <c r="AM3" s="16">
        <v>2047</v>
      </c>
      <c r="AN3" s="16">
        <v>2048</v>
      </c>
      <c r="AO3" s="16">
        <v>2049</v>
      </c>
      <c r="AP3" s="23">
        <v>2050</v>
      </c>
      <c r="AQ3" s="9"/>
      <c r="AR3" s="617" t="s">
        <v>36</v>
      </c>
      <c r="AS3" s="617"/>
      <c r="AT3" s="617"/>
      <c r="AU3" s="617"/>
      <c r="AV3" s="617"/>
      <c r="AW3" s="617"/>
    </row>
    <row r="4" spans="1:49" ht="15.5" thickTop="1" thickBot="1" x14ac:dyDescent="0.4">
      <c r="A4" s="156" t="s">
        <v>114</v>
      </c>
      <c r="B4" s="157" t="s">
        <v>191</v>
      </c>
      <c r="C4" s="70" t="s">
        <v>58</v>
      </c>
      <c r="D4" s="158">
        <v>12</v>
      </c>
      <c r="E4" s="159">
        <f>D4*1/3</f>
        <v>4</v>
      </c>
      <c r="F4" s="159" t="s">
        <v>192</v>
      </c>
      <c r="G4" s="160">
        <v>1</v>
      </c>
      <c r="H4" s="149">
        <v>1</v>
      </c>
      <c r="I4" s="107">
        <f t="shared" ref="I4:I28" si="0">SUM(J4:AP4)</f>
        <v>5.6952479999999994</v>
      </c>
      <c r="J4" s="161">
        <f>$G4*$H4</f>
        <v>1</v>
      </c>
      <c r="K4" s="161">
        <f>$G4*$H4</f>
        <v>1</v>
      </c>
      <c r="L4" s="161">
        <f>$G4*$H4</f>
        <v>1</v>
      </c>
      <c r="M4" s="161">
        <f>$G4*$H4</f>
        <v>1</v>
      </c>
      <c r="N4" s="161">
        <f t="shared" ref="N4:U4" si="1">$G$4*0.211906</f>
        <v>0.21190600000000001</v>
      </c>
      <c r="O4" s="161">
        <f t="shared" si="1"/>
        <v>0.21190600000000001</v>
      </c>
      <c r="P4" s="161">
        <f t="shared" si="1"/>
        <v>0.21190600000000001</v>
      </c>
      <c r="Q4" s="161">
        <f t="shared" si="1"/>
        <v>0.21190600000000001</v>
      </c>
      <c r="R4" s="161">
        <f t="shared" si="1"/>
        <v>0.21190600000000001</v>
      </c>
      <c r="S4" s="161">
        <f t="shared" si="1"/>
        <v>0.21190600000000001</v>
      </c>
      <c r="T4" s="161">
        <f t="shared" si="1"/>
        <v>0.21190600000000001</v>
      </c>
      <c r="U4" s="161">
        <f t="shared" si="1"/>
        <v>0.21190600000000001</v>
      </c>
      <c r="V4" s="161"/>
      <c r="W4" s="162"/>
      <c r="X4" s="162"/>
      <c r="Y4" s="162"/>
      <c r="Z4" s="162"/>
      <c r="AA4" s="68"/>
      <c r="AB4" s="68"/>
      <c r="AC4" s="68"/>
      <c r="AD4" s="68"/>
      <c r="AE4" s="68"/>
      <c r="AF4" s="68"/>
      <c r="AG4" s="68"/>
      <c r="AH4" s="68"/>
      <c r="AI4" s="135"/>
      <c r="AJ4" s="135"/>
      <c r="AK4" s="135"/>
      <c r="AL4" s="135"/>
      <c r="AM4" s="135"/>
      <c r="AN4" s="135"/>
      <c r="AO4" s="135"/>
      <c r="AP4" s="70"/>
      <c r="AQ4" s="8"/>
      <c r="AR4" s="617" t="s">
        <v>37</v>
      </c>
      <c r="AS4" s="617"/>
      <c r="AT4" s="617"/>
      <c r="AU4" s="617"/>
      <c r="AV4" s="617"/>
      <c r="AW4" s="617"/>
    </row>
    <row r="5" spans="1:49" ht="15" thickBot="1" x14ac:dyDescent="0.4">
      <c r="A5" s="163"/>
      <c r="B5" s="164" t="s">
        <v>193</v>
      </c>
      <c r="C5" s="74" t="s">
        <v>58</v>
      </c>
      <c r="D5" s="165">
        <v>12</v>
      </c>
      <c r="E5" s="159">
        <f t="shared" ref="E5:E12" si="2">D5*1/3</f>
        <v>4</v>
      </c>
      <c r="F5" s="159" t="s">
        <v>192</v>
      </c>
      <c r="G5" s="166">
        <v>1</v>
      </c>
      <c r="H5" s="167">
        <v>1</v>
      </c>
      <c r="I5" s="116">
        <f t="shared" si="0"/>
        <v>6800004</v>
      </c>
      <c r="J5" s="168">
        <f>$G$5*$H$5</f>
        <v>1</v>
      </c>
      <c r="K5" s="169">
        <f t="shared" ref="K5:M8" si="3">$G5*$H5</f>
        <v>1</v>
      </c>
      <c r="L5" s="169">
        <f t="shared" si="3"/>
        <v>1</v>
      </c>
      <c r="M5" s="169">
        <f t="shared" si="3"/>
        <v>1</v>
      </c>
      <c r="N5" s="169">
        <f t="shared" ref="N5:U5" si="4">850000*$H$4</f>
        <v>850000</v>
      </c>
      <c r="O5" s="169">
        <f t="shared" si="4"/>
        <v>850000</v>
      </c>
      <c r="P5" s="169">
        <f t="shared" si="4"/>
        <v>850000</v>
      </c>
      <c r="Q5" s="169">
        <f t="shared" si="4"/>
        <v>850000</v>
      </c>
      <c r="R5" s="169">
        <f t="shared" si="4"/>
        <v>850000</v>
      </c>
      <c r="S5" s="169">
        <f t="shared" si="4"/>
        <v>850000</v>
      </c>
      <c r="T5" s="169">
        <f t="shared" si="4"/>
        <v>850000</v>
      </c>
      <c r="U5" s="169">
        <f t="shared" si="4"/>
        <v>850000</v>
      </c>
      <c r="V5" s="169"/>
      <c r="W5" s="169"/>
      <c r="X5" s="169"/>
      <c r="Y5" s="170"/>
      <c r="Z5" s="170"/>
      <c r="AA5" s="170"/>
      <c r="AB5" s="170"/>
      <c r="AC5" s="170"/>
      <c r="AD5" s="170"/>
      <c r="AE5" s="170"/>
      <c r="AF5" s="170"/>
      <c r="AG5" s="170"/>
      <c r="AH5" s="170"/>
      <c r="AI5" s="171"/>
      <c r="AJ5" s="171"/>
      <c r="AK5" s="171"/>
      <c r="AL5" s="171"/>
      <c r="AM5" s="171"/>
      <c r="AN5" s="171"/>
      <c r="AO5" s="171"/>
      <c r="AP5" s="74"/>
      <c r="AQ5" s="8"/>
      <c r="AR5" s="152"/>
      <c r="AS5" s="152"/>
      <c r="AT5" s="152"/>
      <c r="AU5" s="152"/>
      <c r="AV5" s="152"/>
      <c r="AW5" s="152"/>
    </row>
    <row r="6" spans="1:49" ht="15" thickBot="1" x14ac:dyDescent="0.4">
      <c r="A6" s="163"/>
      <c r="B6" s="164" t="s">
        <v>194</v>
      </c>
      <c r="C6" s="74" t="s">
        <v>58</v>
      </c>
      <c r="D6" s="165">
        <v>18</v>
      </c>
      <c r="E6" s="159">
        <f t="shared" si="2"/>
        <v>6</v>
      </c>
      <c r="F6" s="159" t="s">
        <v>195</v>
      </c>
      <c r="G6" s="102">
        <v>1</v>
      </c>
      <c r="H6" s="167">
        <v>1</v>
      </c>
      <c r="I6" s="116">
        <f>SUM(J6:AP6)</f>
        <v>13.171443101591485</v>
      </c>
      <c r="J6" s="136">
        <f>$G6*$H6</f>
        <v>1</v>
      </c>
      <c r="K6" s="136">
        <f t="shared" si="3"/>
        <v>1</v>
      </c>
      <c r="L6" s="136">
        <f t="shared" si="3"/>
        <v>1</v>
      </c>
      <c r="M6" s="136">
        <f t="shared" si="3"/>
        <v>1</v>
      </c>
      <c r="N6" s="136">
        <f t="shared" ref="N6:O8" si="5">$G6*$H6</f>
        <v>1</v>
      </c>
      <c r="O6" s="136">
        <f t="shared" si="5"/>
        <v>1</v>
      </c>
      <c r="P6" s="166">
        <f>79909/133712</f>
        <v>0.59762025846595668</v>
      </c>
      <c r="Q6" s="166">
        <f t="shared" ref="Q6:AA6" si="6">79909/133712</f>
        <v>0.59762025846595668</v>
      </c>
      <c r="R6" s="166">
        <f t="shared" si="6"/>
        <v>0.59762025846595668</v>
      </c>
      <c r="S6" s="166">
        <f t="shared" si="6"/>
        <v>0.59762025846595668</v>
      </c>
      <c r="T6" s="166">
        <f t="shared" si="6"/>
        <v>0.59762025846595668</v>
      </c>
      <c r="U6" s="166">
        <f t="shared" si="6"/>
        <v>0.59762025846595668</v>
      </c>
      <c r="V6" s="166">
        <f t="shared" si="6"/>
        <v>0.59762025846595668</v>
      </c>
      <c r="W6" s="166">
        <f t="shared" si="6"/>
        <v>0.59762025846595668</v>
      </c>
      <c r="X6" s="166">
        <f t="shared" si="6"/>
        <v>0.59762025846595668</v>
      </c>
      <c r="Y6" s="166">
        <f t="shared" si="6"/>
        <v>0.59762025846595668</v>
      </c>
      <c r="Z6" s="166">
        <f t="shared" si="6"/>
        <v>0.59762025846595668</v>
      </c>
      <c r="AA6" s="166">
        <f t="shared" si="6"/>
        <v>0.59762025846595668</v>
      </c>
      <c r="AB6" s="170"/>
      <c r="AC6" s="170"/>
      <c r="AD6" s="170"/>
      <c r="AE6" s="170"/>
      <c r="AF6" s="170"/>
      <c r="AG6" s="170"/>
      <c r="AH6" s="170"/>
      <c r="AI6" s="171"/>
      <c r="AJ6" s="171"/>
      <c r="AK6" s="171"/>
      <c r="AL6" s="171"/>
      <c r="AM6" s="171"/>
      <c r="AN6" s="171"/>
      <c r="AO6" s="171"/>
      <c r="AP6" s="74"/>
      <c r="AQ6" s="8"/>
      <c r="AR6" s="152"/>
      <c r="AS6" s="152"/>
      <c r="AT6" s="152"/>
      <c r="AU6" s="152"/>
      <c r="AV6" s="152"/>
      <c r="AW6" s="152"/>
    </row>
    <row r="7" spans="1:49" ht="15" thickBot="1" x14ac:dyDescent="0.4">
      <c r="A7" s="163"/>
      <c r="B7" s="164" t="s">
        <v>196</v>
      </c>
      <c r="C7" s="74" t="s">
        <v>58</v>
      </c>
      <c r="D7" s="165">
        <v>18</v>
      </c>
      <c r="E7" s="159">
        <f t="shared" si="2"/>
        <v>6</v>
      </c>
      <c r="F7" s="159" t="s">
        <v>195</v>
      </c>
      <c r="G7" s="102">
        <v>1042005.2492492173</v>
      </c>
      <c r="H7" s="167">
        <v>1</v>
      </c>
      <c r="I7" s="116">
        <f t="shared" si="0"/>
        <v>15446403.535495304</v>
      </c>
      <c r="J7" s="136">
        <f>$G7*$H7</f>
        <v>1042005.2492492173</v>
      </c>
      <c r="K7" s="102">
        <f t="shared" si="3"/>
        <v>1042005.2492492173</v>
      </c>
      <c r="L7" s="102">
        <f t="shared" si="3"/>
        <v>1042005.2492492173</v>
      </c>
      <c r="M7" s="102">
        <f t="shared" si="3"/>
        <v>1042005.2492492173</v>
      </c>
      <c r="N7" s="102">
        <f t="shared" si="5"/>
        <v>1042005.2492492173</v>
      </c>
      <c r="O7" s="102">
        <f t="shared" si="5"/>
        <v>1042005.2492492173</v>
      </c>
      <c r="P7" s="102">
        <f>766197.67*$H$7</f>
        <v>766197.67</v>
      </c>
      <c r="Q7" s="102">
        <f t="shared" ref="Q7:AA7" si="7">766197.67*$H$7</f>
        <v>766197.67</v>
      </c>
      <c r="R7" s="102">
        <f t="shared" si="7"/>
        <v>766197.67</v>
      </c>
      <c r="S7" s="102">
        <f t="shared" si="7"/>
        <v>766197.67</v>
      </c>
      <c r="T7" s="102">
        <f t="shared" si="7"/>
        <v>766197.67</v>
      </c>
      <c r="U7" s="102">
        <f t="shared" si="7"/>
        <v>766197.67</v>
      </c>
      <c r="V7" s="102">
        <f t="shared" si="7"/>
        <v>766197.67</v>
      </c>
      <c r="W7" s="102">
        <f t="shared" si="7"/>
        <v>766197.67</v>
      </c>
      <c r="X7" s="102">
        <f t="shared" si="7"/>
        <v>766197.67</v>
      </c>
      <c r="Y7" s="102">
        <f t="shared" si="7"/>
        <v>766197.67</v>
      </c>
      <c r="Z7" s="102">
        <f t="shared" si="7"/>
        <v>766197.67</v>
      </c>
      <c r="AA7" s="102">
        <f t="shared" si="7"/>
        <v>766197.67</v>
      </c>
      <c r="AB7" s="170"/>
      <c r="AC7" s="170"/>
      <c r="AD7" s="170"/>
      <c r="AE7" s="170"/>
      <c r="AF7" s="170"/>
      <c r="AG7" s="170"/>
      <c r="AH7" s="170"/>
      <c r="AI7" s="171"/>
      <c r="AJ7" s="171"/>
      <c r="AK7" s="171"/>
      <c r="AL7" s="171"/>
      <c r="AM7" s="171"/>
      <c r="AN7" s="171"/>
      <c r="AO7" s="171"/>
      <c r="AP7" s="74"/>
      <c r="AQ7" s="8"/>
      <c r="AR7" s="152"/>
      <c r="AS7" s="152"/>
      <c r="AT7" s="152"/>
      <c r="AU7" s="152"/>
      <c r="AV7" s="152"/>
      <c r="AW7" s="152"/>
    </row>
    <row r="8" spans="1:49" ht="15" thickBot="1" x14ac:dyDescent="0.4">
      <c r="A8" s="163"/>
      <c r="B8" s="164" t="s">
        <v>197</v>
      </c>
      <c r="C8" s="74" t="s">
        <v>58</v>
      </c>
      <c r="D8" s="165">
        <v>25</v>
      </c>
      <c r="E8" s="159">
        <f t="shared" si="2"/>
        <v>8.3333333333333339</v>
      </c>
      <c r="F8" s="159" t="s">
        <v>192</v>
      </c>
      <c r="G8" s="166">
        <v>1</v>
      </c>
      <c r="H8" s="167">
        <v>1</v>
      </c>
      <c r="I8" s="116">
        <f t="shared" si="0"/>
        <v>14450008</v>
      </c>
      <c r="J8" s="168">
        <f>$G8*$H8</f>
        <v>1</v>
      </c>
      <c r="K8" s="169">
        <f t="shared" si="3"/>
        <v>1</v>
      </c>
      <c r="L8" s="169">
        <f t="shared" si="3"/>
        <v>1</v>
      </c>
      <c r="M8" s="169">
        <f t="shared" si="3"/>
        <v>1</v>
      </c>
      <c r="N8" s="169">
        <f t="shared" si="5"/>
        <v>1</v>
      </c>
      <c r="O8" s="169">
        <f t="shared" si="5"/>
        <v>1</v>
      </c>
      <c r="P8" s="169">
        <f>$G8*$H8</f>
        <v>1</v>
      </c>
      <c r="Q8" s="169">
        <f>$G8*$H8</f>
        <v>1</v>
      </c>
      <c r="R8" s="169">
        <f>850000*$H$8</f>
        <v>850000</v>
      </c>
      <c r="S8" s="169">
        <f t="shared" ref="S8:AH8" si="8">850000*$H$8</f>
        <v>850000</v>
      </c>
      <c r="T8" s="169">
        <f t="shared" si="8"/>
        <v>850000</v>
      </c>
      <c r="U8" s="169">
        <f t="shared" si="8"/>
        <v>850000</v>
      </c>
      <c r="V8" s="169">
        <f t="shared" si="8"/>
        <v>850000</v>
      </c>
      <c r="W8" s="169">
        <f t="shared" si="8"/>
        <v>850000</v>
      </c>
      <c r="X8" s="169">
        <f t="shared" si="8"/>
        <v>850000</v>
      </c>
      <c r="Y8" s="169">
        <f t="shared" si="8"/>
        <v>850000</v>
      </c>
      <c r="Z8" s="169">
        <f t="shared" si="8"/>
        <v>850000</v>
      </c>
      <c r="AA8" s="169">
        <f t="shared" si="8"/>
        <v>850000</v>
      </c>
      <c r="AB8" s="169">
        <f t="shared" si="8"/>
        <v>850000</v>
      </c>
      <c r="AC8" s="169">
        <f t="shared" si="8"/>
        <v>850000</v>
      </c>
      <c r="AD8" s="169">
        <f t="shared" si="8"/>
        <v>850000</v>
      </c>
      <c r="AE8" s="169">
        <f t="shared" si="8"/>
        <v>850000</v>
      </c>
      <c r="AF8" s="169">
        <f t="shared" si="8"/>
        <v>850000</v>
      </c>
      <c r="AG8" s="169">
        <f t="shared" si="8"/>
        <v>850000</v>
      </c>
      <c r="AH8" s="169">
        <f t="shared" si="8"/>
        <v>850000</v>
      </c>
      <c r="AI8" s="171"/>
      <c r="AJ8" s="171"/>
      <c r="AK8" s="171"/>
      <c r="AL8" s="171"/>
      <c r="AM8" s="171"/>
      <c r="AN8" s="171"/>
      <c r="AO8" s="171"/>
      <c r="AP8" s="74"/>
      <c r="AQ8" s="8"/>
      <c r="AR8" s="152"/>
      <c r="AS8" s="152"/>
      <c r="AT8" s="152"/>
      <c r="AU8" s="152"/>
      <c r="AV8" s="152"/>
      <c r="AW8" s="152"/>
    </row>
    <row r="9" spans="1:49" ht="15" thickBot="1" x14ac:dyDescent="0.4">
      <c r="A9" s="163"/>
      <c r="B9" s="164" t="s">
        <v>198</v>
      </c>
      <c r="C9" s="74" t="s">
        <v>58</v>
      </c>
      <c r="D9" s="165">
        <v>20</v>
      </c>
      <c r="E9" s="159">
        <f t="shared" si="2"/>
        <v>6.666666666666667</v>
      </c>
      <c r="F9" s="159" t="s">
        <v>192</v>
      </c>
      <c r="G9" s="166">
        <v>1</v>
      </c>
      <c r="H9" s="167">
        <v>1</v>
      </c>
      <c r="I9" s="116">
        <f t="shared" si="0"/>
        <v>11900006</v>
      </c>
      <c r="J9" s="168">
        <f t="shared" ref="J9:O9" si="9">$G$9*$H$9</f>
        <v>1</v>
      </c>
      <c r="K9" s="168">
        <f t="shared" si="9"/>
        <v>1</v>
      </c>
      <c r="L9" s="168">
        <f t="shared" si="9"/>
        <v>1</v>
      </c>
      <c r="M9" s="168">
        <f t="shared" si="9"/>
        <v>1</v>
      </c>
      <c r="N9" s="168">
        <f t="shared" si="9"/>
        <v>1</v>
      </c>
      <c r="O9" s="168">
        <f t="shared" si="9"/>
        <v>1</v>
      </c>
      <c r="P9" s="169">
        <f>850000*$H$9</f>
        <v>850000</v>
      </c>
      <c r="Q9" s="169">
        <f t="shared" ref="Q9:AC9" si="10">850000*$H$9</f>
        <v>850000</v>
      </c>
      <c r="R9" s="169">
        <f t="shared" si="10"/>
        <v>850000</v>
      </c>
      <c r="S9" s="169">
        <f t="shared" si="10"/>
        <v>850000</v>
      </c>
      <c r="T9" s="169">
        <f t="shared" si="10"/>
        <v>850000</v>
      </c>
      <c r="U9" s="169">
        <f t="shared" si="10"/>
        <v>850000</v>
      </c>
      <c r="V9" s="169">
        <f t="shared" si="10"/>
        <v>850000</v>
      </c>
      <c r="W9" s="169">
        <f t="shared" si="10"/>
        <v>850000</v>
      </c>
      <c r="X9" s="169">
        <f t="shared" si="10"/>
        <v>850000</v>
      </c>
      <c r="Y9" s="169">
        <f t="shared" si="10"/>
        <v>850000</v>
      </c>
      <c r="Z9" s="169">
        <f t="shared" si="10"/>
        <v>850000</v>
      </c>
      <c r="AA9" s="169">
        <f t="shared" si="10"/>
        <v>850000</v>
      </c>
      <c r="AB9" s="169">
        <f t="shared" si="10"/>
        <v>850000</v>
      </c>
      <c r="AC9" s="169">
        <f t="shared" si="10"/>
        <v>850000</v>
      </c>
      <c r="AD9" s="169"/>
      <c r="AE9" s="169"/>
      <c r="AF9" s="169"/>
      <c r="AG9" s="169"/>
      <c r="AH9" s="169"/>
      <c r="AI9" s="171"/>
      <c r="AJ9" s="171"/>
      <c r="AK9" s="171"/>
      <c r="AL9" s="171"/>
      <c r="AM9" s="171"/>
      <c r="AN9" s="171"/>
      <c r="AO9" s="171"/>
      <c r="AP9" s="74"/>
      <c r="AQ9" s="8"/>
      <c r="AR9" s="152"/>
      <c r="AS9" s="152"/>
      <c r="AT9" s="152"/>
      <c r="AU9" s="152"/>
      <c r="AV9" s="152"/>
      <c r="AW9" s="152"/>
    </row>
    <row r="10" spans="1:49" ht="15" thickBot="1" x14ac:dyDescent="0.4">
      <c r="A10" s="163"/>
      <c r="B10" s="164" t="s">
        <v>199</v>
      </c>
      <c r="C10" s="74" t="s">
        <v>58</v>
      </c>
      <c r="D10" s="165">
        <v>25</v>
      </c>
      <c r="E10" s="159">
        <f t="shared" si="2"/>
        <v>8.3333333333333339</v>
      </c>
      <c r="F10" s="159" t="s">
        <v>195</v>
      </c>
      <c r="G10" s="166">
        <v>1</v>
      </c>
      <c r="H10" s="167">
        <v>1</v>
      </c>
      <c r="I10" s="116">
        <f t="shared" si="0"/>
        <v>14450008</v>
      </c>
      <c r="J10" s="168">
        <f t="shared" ref="J10:Q10" si="11">$G10*$H10</f>
        <v>1</v>
      </c>
      <c r="K10" s="169">
        <f t="shared" si="11"/>
        <v>1</v>
      </c>
      <c r="L10" s="168">
        <f t="shared" si="11"/>
        <v>1</v>
      </c>
      <c r="M10" s="168">
        <f t="shared" si="11"/>
        <v>1</v>
      </c>
      <c r="N10" s="168">
        <f t="shared" si="11"/>
        <v>1</v>
      </c>
      <c r="O10" s="168">
        <f t="shared" si="11"/>
        <v>1</v>
      </c>
      <c r="P10" s="168">
        <f t="shared" si="11"/>
        <v>1</v>
      </c>
      <c r="Q10" s="168">
        <f t="shared" si="11"/>
        <v>1</v>
      </c>
      <c r="R10" s="172">
        <f>850000*$H$10</f>
        <v>850000</v>
      </c>
      <c r="S10" s="172">
        <f t="shared" ref="S10:AH10" si="12">850000*$H$10</f>
        <v>850000</v>
      </c>
      <c r="T10" s="172">
        <f t="shared" si="12"/>
        <v>850000</v>
      </c>
      <c r="U10" s="172">
        <f t="shared" si="12"/>
        <v>850000</v>
      </c>
      <c r="V10" s="172">
        <f t="shared" si="12"/>
        <v>850000</v>
      </c>
      <c r="W10" s="172">
        <f t="shared" si="12"/>
        <v>850000</v>
      </c>
      <c r="X10" s="172">
        <f t="shared" si="12"/>
        <v>850000</v>
      </c>
      <c r="Y10" s="172">
        <f t="shared" si="12"/>
        <v>850000</v>
      </c>
      <c r="Z10" s="172">
        <f t="shared" si="12"/>
        <v>850000</v>
      </c>
      <c r="AA10" s="172">
        <f t="shared" si="12"/>
        <v>850000</v>
      </c>
      <c r="AB10" s="172">
        <f t="shared" si="12"/>
        <v>850000</v>
      </c>
      <c r="AC10" s="172">
        <f t="shared" si="12"/>
        <v>850000</v>
      </c>
      <c r="AD10" s="172">
        <f t="shared" si="12"/>
        <v>850000</v>
      </c>
      <c r="AE10" s="172">
        <f t="shared" si="12"/>
        <v>850000</v>
      </c>
      <c r="AF10" s="172">
        <f t="shared" si="12"/>
        <v>850000</v>
      </c>
      <c r="AG10" s="172">
        <f t="shared" si="12"/>
        <v>850000</v>
      </c>
      <c r="AH10" s="172">
        <f t="shared" si="12"/>
        <v>850000</v>
      </c>
      <c r="AI10" s="171"/>
      <c r="AJ10" s="171"/>
      <c r="AK10" s="171"/>
      <c r="AL10" s="171"/>
      <c r="AM10" s="171"/>
      <c r="AN10" s="171"/>
      <c r="AO10" s="171"/>
      <c r="AP10" s="74"/>
      <c r="AQ10" s="8"/>
      <c r="AR10" s="152"/>
      <c r="AS10" s="152"/>
      <c r="AT10" s="152"/>
      <c r="AU10" s="152"/>
      <c r="AV10" s="152"/>
      <c r="AW10" s="152"/>
    </row>
    <row r="11" spans="1:49" ht="15" thickBot="1" x14ac:dyDescent="0.4">
      <c r="A11" s="163"/>
      <c r="B11" s="164" t="s">
        <v>200</v>
      </c>
      <c r="C11" s="74" t="s">
        <v>58</v>
      </c>
      <c r="D11" s="165">
        <v>18</v>
      </c>
      <c r="E11" s="159">
        <f t="shared" si="2"/>
        <v>6</v>
      </c>
      <c r="F11" s="159" t="s">
        <v>195</v>
      </c>
      <c r="G11" s="102">
        <v>381379.57998552214</v>
      </c>
      <c r="H11" s="167">
        <v>1</v>
      </c>
      <c r="I11" s="116">
        <f t="shared" si="0"/>
        <v>6856969.5599131314</v>
      </c>
      <c r="J11" s="76">
        <f t="shared" ref="J11:O11" si="13">$G11*$H11</f>
        <v>381379.57998552214</v>
      </c>
      <c r="K11" s="76">
        <f t="shared" si="13"/>
        <v>381379.57998552214</v>
      </c>
      <c r="L11" s="76">
        <f t="shared" si="13"/>
        <v>381379.57998552214</v>
      </c>
      <c r="M11" s="76">
        <f t="shared" si="13"/>
        <v>381379.57998552214</v>
      </c>
      <c r="N11" s="76">
        <f t="shared" si="13"/>
        <v>381379.57998552214</v>
      </c>
      <c r="O11" s="76">
        <f t="shared" si="13"/>
        <v>381379.57998552214</v>
      </c>
      <c r="P11" s="69">
        <f>380724.34*$H$11</f>
        <v>380724.34</v>
      </c>
      <c r="Q11" s="69">
        <f t="shared" ref="Q11:AA11" si="14">380724.34*$H$11</f>
        <v>380724.34</v>
      </c>
      <c r="R11" s="69">
        <f t="shared" si="14"/>
        <v>380724.34</v>
      </c>
      <c r="S11" s="69">
        <f t="shared" si="14"/>
        <v>380724.34</v>
      </c>
      <c r="T11" s="69">
        <f t="shared" si="14"/>
        <v>380724.34</v>
      </c>
      <c r="U11" s="69">
        <f t="shared" si="14"/>
        <v>380724.34</v>
      </c>
      <c r="V11" s="69">
        <f t="shared" si="14"/>
        <v>380724.34</v>
      </c>
      <c r="W11" s="69">
        <f t="shared" si="14"/>
        <v>380724.34</v>
      </c>
      <c r="X11" s="69">
        <f t="shared" si="14"/>
        <v>380724.34</v>
      </c>
      <c r="Y11" s="69">
        <f t="shared" si="14"/>
        <v>380724.34</v>
      </c>
      <c r="Z11" s="69">
        <f t="shared" si="14"/>
        <v>380724.34</v>
      </c>
      <c r="AA11" s="69">
        <f t="shared" si="14"/>
        <v>380724.34</v>
      </c>
      <c r="AB11" s="75"/>
      <c r="AC11" s="75"/>
      <c r="AD11" s="75"/>
      <c r="AE11" s="75"/>
      <c r="AF11" s="75"/>
      <c r="AG11" s="75"/>
      <c r="AH11" s="75"/>
      <c r="AI11" s="171"/>
      <c r="AJ11" s="171"/>
      <c r="AK11" s="171"/>
      <c r="AL11" s="171"/>
      <c r="AM11" s="171"/>
      <c r="AN11" s="171"/>
      <c r="AO11" s="171"/>
      <c r="AP11" s="74"/>
      <c r="AQ11" s="8"/>
      <c r="AR11" s="152"/>
      <c r="AS11" s="152"/>
      <c r="AT11" s="152"/>
      <c r="AU11" s="152"/>
      <c r="AV11" s="152"/>
      <c r="AW11" s="152"/>
    </row>
    <row r="12" spans="1:49" ht="15" thickBot="1" x14ac:dyDescent="0.4">
      <c r="A12" s="163"/>
      <c r="B12" s="164" t="s">
        <v>201</v>
      </c>
      <c r="C12" s="74" t="s">
        <v>58</v>
      </c>
      <c r="D12" s="165">
        <v>13</v>
      </c>
      <c r="E12" s="159">
        <f t="shared" si="2"/>
        <v>4.333333333333333</v>
      </c>
      <c r="F12" s="159" t="s">
        <v>192</v>
      </c>
      <c r="G12" s="166">
        <v>1</v>
      </c>
      <c r="H12" s="167">
        <v>1</v>
      </c>
      <c r="I12" s="116">
        <f t="shared" si="0"/>
        <v>7650004</v>
      </c>
      <c r="J12" s="173">
        <f>$G12*$H12</f>
        <v>1</v>
      </c>
      <c r="K12" s="174">
        <f>$G12*$H12</f>
        <v>1</v>
      </c>
      <c r="L12" s="174">
        <f>$G12*$H12</f>
        <v>1</v>
      </c>
      <c r="M12" s="174">
        <f>$G12*$H12</f>
        <v>1</v>
      </c>
      <c r="N12" s="174">
        <f>850000*$H$12</f>
        <v>850000</v>
      </c>
      <c r="O12" s="174">
        <f t="shared" ref="O12:V12" si="15">850000*$H$12</f>
        <v>850000</v>
      </c>
      <c r="P12" s="174">
        <f t="shared" si="15"/>
        <v>850000</v>
      </c>
      <c r="Q12" s="174">
        <f t="shared" si="15"/>
        <v>850000</v>
      </c>
      <c r="R12" s="174">
        <f t="shared" si="15"/>
        <v>850000</v>
      </c>
      <c r="S12" s="174">
        <f t="shared" si="15"/>
        <v>850000</v>
      </c>
      <c r="T12" s="174">
        <f t="shared" si="15"/>
        <v>850000</v>
      </c>
      <c r="U12" s="174">
        <f t="shared" si="15"/>
        <v>850000</v>
      </c>
      <c r="V12" s="174">
        <f t="shared" si="15"/>
        <v>850000</v>
      </c>
      <c r="W12" s="174"/>
      <c r="X12" s="174"/>
      <c r="Y12" s="75"/>
      <c r="Z12" s="75"/>
      <c r="AA12" s="75"/>
      <c r="AB12" s="75"/>
      <c r="AC12" s="75"/>
      <c r="AD12" s="75"/>
      <c r="AE12" s="75"/>
      <c r="AF12" s="75"/>
      <c r="AG12" s="75"/>
      <c r="AH12" s="75"/>
      <c r="AI12" s="171"/>
      <c r="AJ12" s="171"/>
      <c r="AK12" s="171"/>
      <c r="AL12" s="171"/>
      <c r="AM12" s="171"/>
      <c r="AN12" s="171"/>
      <c r="AO12" s="171"/>
      <c r="AP12" s="74"/>
      <c r="AQ12" s="8"/>
      <c r="AR12" s="152"/>
      <c r="AS12" s="152"/>
      <c r="AT12" s="152"/>
      <c r="AU12" s="152"/>
      <c r="AV12" s="152"/>
      <c r="AW12" s="152"/>
    </row>
    <row r="13" spans="1:49" ht="15" thickBot="1" x14ac:dyDescent="0.4">
      <c r="A13" s="163"/>
      <c r="B13" s="164" t="s">
        <v>71</v>
      </c>
      <c r="C13" s="74" t="s">
        <v>202</v>
      </c>
      <c r="D13" s="165">
        <v>3</v>
      </c>
      <c r="E13" s="159"/>
      <c r="F13" s="159" t="s">
        <v>203</v>
      </c>
      <c r="G13" s="166">
        <v>1</v>
      </c>
      <c r="H13" s="167">
        <v>1</v>
      </c>
      <c r="I13" s="116">
        <f t="shared" si="0"/>
        <v>3</v>
      </c>
      <c r="J13" s="173">
        <f>$G13*$H13</f>
        <v>1</v>
      </c>
      <c r="K13" s="174">
        <f>$G13*$H13</f>
        <v>1</v>
      </c>
      <c r="L13" s="174">
        <f>$G13*$H13</f>
        <v>1</v>
      </c>
      <c r="M13" s="174"/>
      <c r="N13" s="174"/>
      <c r="O13" s="174"/>
      <c r="P13" s="174"/>
      <c r="Q13" s="174"/>
      <c r="R13" s="174"/>
      <c r="S13" s="174"/>
      <c r="T13" s="174"/>
      <c r="U13" s="174"/>
      <c r="V13" s="174"/>
      <c r="W13" s="174"/>
      <c r="X13" s="174"/>
      <c r="Y13" s="75"/>
      <c r="Z13" s="75"/>
      <c r="AA13" s="75"/>
      <c r="AB13" s="75"/>
      <c r="AC13" s="75"/>
      <c r="AD13" s="75"/>
      <c r="AE13" s="75"/>
      <c r="AF13" s="75"/>
      <c r="AG13" s="75"/>
      <c r="AH13" s="75"/>
      <c r="AI13" s="171"/>
      <c r="AJ13" s="171"/>
      <c r="AK13" s="171"/>
      <c r="AL13" s="171"/>
      <c r="AM13" s="171"/>
      <c r="AN13" s="171"/>
      <c r="AO13" s="171"/>
      <c r="AP13" s="74"/>
      <c r="AQ13" s="8"/>
      <c r="AR13" s="152"/>
      <c r="AS13" s="152"/>
      <c r="AT13" s="152"/>
      <c r="AU13" s="152"/>
      <c r="AV13" s="152"/>
      <c r="AW13" s="152"/>
    </row>
    <row r="14" spans="1:49" ht="15" thickBot="1" x14ac:dyDescent="0.4">
      <c r="A14" s="163"/>
      <c r="B14" s="164" t="s">
        <v>204</v>
      </c>
      <c r="C14" s="74" t="s">
        <v>205</v>
      </c>
      <c r="D14" s="165">
        <v>2</v>
      </c>
      <c r="E14" s="159"/>
      <c r="F14" s="159" t="s">
        <v>203</v>
      </c>
      <c r="G14" s="166">
        <v>1</v>
      </c>
      <c r="H14" s="167">
        <v>1</v>
      </c>
      <c r="I14" s="116">
        <f t="shared" si="0"/>
        <v>2</v>
      </c>
      <c r="J14" s="173">
        <f t="shared" ref="J14:K22" si="16">$G14*$H14</f>
        <v>1</v>
      </c>
      <c r="K14" s="174">
        <f t="shared" si="16"/>
        <v>1</v>
      </c>
      <c r="L14" s="174"/>
      <c r="M14" s="174"/>
      <c r="N14" s="174"/>
      <c r="O14" s="174"/>
      <c r="P14" s="174"/>
      <c r="Q14" s="174"/>
      <c r="R14" s="174"/>
      <c r="S14" s="174"/>
      <c r="T14" s="174"/>
      <c r="U14" s="174"/>
      <c r="V14" s="174"/>
      <c r="W14" s="174"/>
      <c r="X14" s="174"/>
      <c r="Y14" s="75"/>
      <c r="Z14" s="75"/>
      <c r="AA14" s="75"/>
      <c r="AB14" s="75"/>
      <c r="AC14" s="75"/>
      <c r="AD14" s="75"/>
      <c r="AE14" s="75"/>
      <c r="AF14" s="75"/>
      <c r="AG14" s="75"/>
      <c r="AH14" s="75"/>
      <c r="AI14" s="171"/>
      <c r="AJ14" s="171"/>
      <c r="AK14" s="171"/>
      <c r="AL14" s="171"/>
      <c r="AM14" s="171"/>
      <c r="AN14" s="171"/>
      <c r="AO14" s="171"/>
      <c r="AP14" s="74"/>
      <c r="AQ14" s="8"/>
      <c r="AR14" s="152"/>
      <c r="AS14" s="152"/>
      <c r="AT14" s="152"/>
      <c r="AU14" s="152"/>
      <c r="AV14" s="152"/>
      <c r="AW14" s="152"/>
    </row>
    <row r="15" spans="1:49" ht="15" thickBot="1" x14ac:dyDescent="0.4">
      <c r="A15" s="163"/>
      <c r="B15" s="164" t="s">
        <v>206</v>
      </c>
      <c r="C15" s="74" t="s">
        <v>207</v>
      </c>
      <c r="D15" s="159">
        <v>6.8</v>
      </c>
      <c r="E15" s="159"/>
      <c r="F15" s="159" t="s">
        <v>203</v>
      </c>
      <c r="G15" s="166">
        <v>1</v>
      </c>
      <c r="H15" s="167">
        <v>1</v>
      </c>
      <c r="I15" s="116">
        <f t="shared" si="0"/>
        <v>6.8</v>
      </c>
      <c r="J15" s="173">
        <f t="shared" si="16"/>
        <v>1</v>
      </c>
      <c r="K15" s="174">
        <f t="shared" si="16"/>
        <v>1</v>
      </c>
      <c r="L15" s="174">
        <f>$G15*$H15</f>
        <v>1</v>
      </c>
      <c r="M15" s="174">
        <f>$G15*$H15</f>
        <v>1</v>
      </c>
      <c r="N15" s="174">
        <f>$G15*$H15</f>
        <v>1</v>
      </c>
      <c r="O15" s="174">
        <f>$G15*$H15</f>
        <v>1</v>
      </c>
      <c r="P15" s="169">
        <f>$G15*$H15*($D15-ROUNDDOWN($D15,0))</f>
        <v>0.79999999999999982</v>
      </c>
      <c r="Q15" s="174"/>
      <c r="R15" s="174"/>
      <c r="S15" s="174"/>
      <c r="T15" s="174"/>
      <c r="U15" s="174"/>
      <c r="V15" s="174"/>
      <c r="W15" s="174"/>
      <c r="X15" s="174"/>
      <c r="Y15" s="75"/>
      <c r="Z15" s="75"/>
      <c r="AA15" s="75"/>
      <c r="AB15" s="75"/>
      <c r="AC15" s="75"/>
      <c r="AD15" s="75"/>
      <c r="AE15" s="75"/>
      <c r="AF15" s="75"/>
      <c r="AG15" s="75"/>
      <c r="AH15" s="75"/>
      <c r="AI15" s="171"/>
      <c r="AJ15" s="171"/>
      <c r="AK15" s="171"/>
      <c r="AL15" s="171"/>
      <c r="AM15" s="171"/>
      <c r="AN15" s="171"/>
      <c r="AO15" s="171"/>
      <c r="AP15" s="74"/>
      <c r="AQ15" s="8"/>
      <c r="AR15" s="152"/>
      <c r="AS15" s="152"/>
      <c r="AT15" s="152"/>
      <c r="AU15" s="152"/>
      <c r="AV15" s="152"/>
      <c r="AW15" s="152"/>
    </row>
    <row r="16" spans="1:49" ht="15" thickBot="1" x14ac:dyDescent="0.4">
      <c r="A16" s="163"/>
      <c r="B16" s="164" t="s">
        <v>208</v>
      </c>
      <c r="C16" s="74" t="s">
        <v>209</v>
      </c>
      <c r="D16" s="165">
        <v>2</v>
      </c>
      <c r="E16" s="159"/>
      <c r="F16" s="159" t="s">
        <v>203</v>
      </c>
      <c r="G16" s="166">
        <v>1</v>
      </c>
      <c r="H16" s="167">
        <v>1</v>
      </c>
      <c r="I16" s="116">
        <f t="shared" si="0"/>
        <v>2</v>
      </c>
      <c r="J16" s="173">
        <f t="shared" si="16"/>
        <v>1</v>
      </c>
      <c r="K16" s="174">
        <f t="shared" si="16"/>
        <v>1</v>
      </c>
      <c r="L16" s="174"/>
      <c r="M16" s="174"/>
      <c r="N16" s="174"/>
      <c r="O16" s="174"/>
      <c r="P16" s="174"/>
      <c r="Q16" s="174"/>
      <c r="R16" s="174"/>
      <c r="S16" s="174"/>
      <c r="T16" s="174"/>
      <c r="U16" s="174"/>
      <c r="V16" s="174"/>
      <c r="W16" s="174"/>
      <c r="X16" s="174"/>
      <c r="Y16" s="75"/>
      <c r="Z16" s="75"/>
      <c r="AA16" s="75"/>
      <c r="AB16" s="75"/>
      <c r="AC16" s="75"/>
      <c r="AD16" s="75"/>
      <c r="AE16" s="75"/>
      <c r="AF16" s="75"/>
      <c r="AG16" s="75"/>
      <c r="AH16" s="75"/>
      <c r="AI16" s="171"/>
      <c r="AJ16" s="171"/>
      <c r="AK16" s="171"/>
      <c r="AL16" s="171"/>
      <c r="AM16" s="171"/>
      <c r="AN16" s="171"/>
      <c r="AO16" s="171"/>
      <c r="AP16" s="74"/>
      <c r="AQ16" s="8"/>
      <c r="AR16" s="152"/>
      <c r="AS16" s="152"/>
      <c r="AT16" s="152"/>
      <c r="AU16" s="152"/>
      <c r="AV16" s="152"/>
      <c r="AW16" s="152"/>
    </row>
    <row r="17" spans="1:49" ht="15" thickBot="1" x14ac:dyDescent="0.4">
      <c r="A17" s="163"/>
      <c r="B17" s="164" t="s">
        <v>210</v>
      </c>
      <c r="C17" s="74" t="s">
        <v>82</v>
      </c>
      <c r="D17" s="165">
        <v>10</v>
      </c>
      <c r="E17" s="159">
        <f>D17*1/3</f>
        <v>3.3333333333333335</v>
      </c>
      <c r="F17" s="159" t="s">
        <v>211</v>
      </c>
      <c r="G17" s="166">
        <v>1</v>
      </c>
      <c r="H17" s="167">
        <v>1</v>
      </c>
      <c r="I17" s="116">
        <f t="shared" si="0"/>
        <v>5950003</v>
      </c>
      <c r="J17" s="173">
        <f t="shared" si="16"/>
        <v>1</v>
      </c>
      <c r="K17" s="174">
        <f t="shared" si="16"/>
        <v>1</v>
      </c>
      <c r="L17" s="174">
        <f>$G17*$H17</f>
        <v>1</v>
      </c>
      <c r="M17" s="174">
        <f>850000*$H$17</f>
        <v>850000</v>
      </c>
      <c r="N17" s="174">
        <f t="shared" ref="N17:S18" si="17">850000*$H$17</f>
        <v>850000</v>
      </c>
      <c r="O17" s="174">
        <f t="shared" si="17"/>
        <v>850000</v>
      </c>
      <c r="P17" s="174">
        <f t="shared" si="17"/>
        <v>850000</v>
      </c>
      <c r="Q17" s="174">
        <f t="shared" si="17"/>
        <v>850000</v>
      </c>
      <c r="R17" s="174">
        <f t="shared" si="17"/>
        <v>850000</v>
      </c>
      <c r="S17" s="174">
        <f t="shared" si="17"/>
        <v>850000</v>
      </c>
      <c r="T17" s="174"/>
      <c r="U17" s="174"/>
      <c r="V17" s="174"/>
      <c r="W17" s="174"/>
      <c r="X17" s="174"/>
      <c r="Y17" s="75"/>
      <c r="Z17" s="75"/>
      <c r="AA17" s="75"/>
      <c r="AB17" s="75"/>
      <c r="AC17" s="75"/>
      <c r="AD17" s="75"/>
      <c r="AE17" s="75"/>
      <c r="AF17" s="75"/>
      <c r="AG17" s="75"/>
      <c r="AH17" s="75"/>
      <c r="AI17" s="171"/>
      <c r="AJ17" s="171"/>
      <c r="AK17" s="171"/>
      <c r="AL17" s="171"/>
      <c r="AM17" s="171"/>
      <c r="AN17" s="171"/>
      <c r="AO17" s="171"/>
      <c r="AP17" s="74"/>
      <c r="AQ17" s="8"/>
      <c r="AR17" s="152"/>
      <c r="AS17" s="152"/>
      <c r="AT17" s="152"/>
      <c r="AU17" s="152"/>
      <c r="AV17" s="152"/>
      <c r="AW17" s="152"/>
    </row>
    <row r="18" spans="1:49" ht="15" thickBot="1" x14ac:dyDescent="0.4">
      <c r="A18" s="163"/>
      <c r="B18" s="164" t="s">
        <v>76</v>
      </c>
      <c r="C18" s="74" t="s">
        <v>82</v>
      </c>
      <c r="D18" s="165">
        <v>10</v>
      </c>
      <c r="E18" s="159">
        <f>D18*1/3</f>
        <v>3.3333333333333335</v>
      </c>
      <c r="F18" s="159" t="s">
        <v>211</v>
      </c>
      <c r="G18" s="166">
        <v>1</v>
      </c>
      <c r="H18" s="167">
        <v>1</v>
      </c>
      <c r="I18" s="116">
        <f t="shared" si="0"/>
        <v>5950003</v>
      </c>
      <c r="J18" s="173">
        <f t="shared" si="16"/>
        <v>1</v>
      </c>
      <c r="K18" s="174">
        <f t="shared" si="16"/>
        <v>1</v>
      </c>
      <c r="L18" s="174">
        <f>$G18*$H18</f>
        <v>1</v>
      </c>
      <c r="M18" s="174">
        <f>850000*$H$17</f>
        <v>850000</v>
      </c>
      <c r="N18" s="174">
        <f t="shared" si="17"/>
        <v>850000</v>
      </c>
      <c r="O18" s="174">
        <f t="shared" si="17"/>
        <v>850000</v>
      </c>
      <c r="P18" s="174">
        <f t="shared" si="17"/>
        <v>850000</v>
      </c>
      <c r="Q18" s="174">
        <f t="shared" si="17"/>
        <v>850000</v>
      </c>
      <c r="R18" s="174">
        <f t="shared" si="17"/>
        <v>850000</v>
      </c>
      <c r="S18" s="174">
        <f t="shared" si="17"/>
        <v>850000</v>
      </c>
      <c r="T18" s="174"/>
      <c r="U18" s="174"/>
      <c r="V18" s="174"/>
      <c r="W18" s="174"/>
      <c r="X18" s="174"/>
      <c r="Y18" s="75"/>
      <c r="Z18" s="75"/>
      <c r="AA18" s="75"/>
      <c r="AB18" s="75"/>
      <c r="AC18" s="75"/>
      <c r="AD18" s="75"/>
      <c r="AE18" s="75"/>
      <c r="AF18" s="75"/>
      <c r="AG18" s="75"/>
      <c r="AH18" s="75"/>
      <c r="AI18" s="171"/>
      <c r="AJ18" s="171"/>
      <c r="AK18" s="171"/>
      <c r="AL18" s="171"/>
      <c r="AM18" s="171"/>
      <c r="AN18" s="171"/>
      <c r="AO18" s="171"/>
      <c r="AP18" s="74"/>
      <c r="AQ18" s="8"/>
      <c r="AR18" s="152"/>
      <c r="AS18" s="152"/>
      <c r="AT18" s="152"/>
      <c r="AU18" s="152"/>
      <c r="AV18" s="152"/>
      <c r="AW18" s="152"/>
    </row>
    <row r="19" spans="1:49" ht="15" thickBot="1" x14ac:dyDescent="0.4">
      <c r="A19" s="163"/>
      <c r="B19" s="164" t="s">
        <v>212</v>
      </c>
      <c r="C19" s="74" t="s">
        <v>213</v>
      </c>
      <c r="D19" s="165">
        <v>15</v>
      </c>
      <c r="E19" s="159"/>
      <c r="F19" s="159" t="s">
        <v>211</v>
      </c>
      <c r="G19" s="166">
        <v>1</v>
      </c>
      <c r="H19" s="167">
        <v>1</v>
      </c>
      <c r="I19" s="116">
        <f t="shared" si="0"/>
        <v>15</v>
      </c>
      <c r="J19" s="173">
        <f t="shared" si="16"/>
        <v>1</v>
      </c>
      <c r="K19" s="174">
        <f t="shared" si="16"/>
        <v>1</v>
      </c>
      <c r="L19" s="174">
        <f>$G19*$H19</f>
        <v>1</v>
      </c>
      <c r="M19" s="174">
        <f t="shared" ref="M19:X19" si="18">$G19*$H19</f>
        <v>1</v>
      </c>
      <c r="N19" s="174">
        <f t="shared" si="18"/>
        <v>1</v>
      </c>
      <c r="O19" s="174">
        <f t="shared" si="18"/>
        <v>1</v>
      </c>
      <c r="P19" s="174">
        <f t="shared" si="18"/>
        <v>1</v>
      </c>
      <c r="Q19" s="174">
        <f t="shared" si="18"/>
        <v>1</v>
      </c>
      <c r="R19" s="174">
        <f t="shared" si="18"/>
        <v>1</v>
      </c>
      <c r="S19" s="174">
        <f t="shared" si="18"/>
        <v>1</v>
      </c>
      <c r="T19" s="174">
        <f t="shared" si="18"/>
        <v>1</v>
      </c>
      <c r="U19" s="174">
        <f t="shared" si="18"/>
        <v>1</v>
      </c>
      <c r="V19" s="174">
        <f t="shared" si="18"/>
        <v>1</v>
      </c>
      <c r="W19" s="174">
        <f t="shared" si="18"/>
        <v>1</v>
      </c>
      <c r="X19" s="174">
        <f t="shared" si="18"/>
        <v>1</v>
      </c>
      <c r="Y19" s="75"/>
      <c r="Z19" s="75"/>
      <c r="AA19" s="75"/>
      <c r="AB19" s="75"/>
      <c r="AC19" s="75"/>
      <c r="AD19" s="75"/>
      <c r="AE19" s="75"/>
      <c r="AF19" s="75"/>
      <c r="AG19" s="75"/>
      <c r="AH19" s="75"/>
      <c r="AI19" s="171"/>
      <c r="AJ19" s="171"/>
      <c r="AK19" s="171"/>
      <c r="AL19" s="171"/>
      <c r="AM19" s="171"/>
      <c r="AN19" s="171"/>
      <c r="AO19" s="171"/>
      <c r="AP19" s="74"/>
      <c r="AQ19" s="8"/>
      <c r="AR19" s="152"/>
      <c r="AS19" s="152"/>
      <c r="AT19" s="152"/>
      <c r="AU19" s="152"/>
      <c r="AV19" s="152"/>
      <c r="AW19" s="152"/>
    </row>
    <row r="20" spans="1:49" ht="15" thickBot="1" x14ac:dyDescent="0.4">
      <c r="A20" s="163"/>
      <c r="B20" s="164" t="s">
        <v>214</v>
      </c>
      <c r="C20" s="74" t="s">
        <v>215</v>
      </c>
      <c r="D20" s="165">
        <v>7</v>
      </c>
      <c r="E20" s="159"/>
      <c r="F20" s="159" t="s">
        <v>216</v>
      </c>
      <c r="G20" s="166">
        <v>1</v>
      </c>
      <c r="H20" s="167">
        <v>1</v>
      </c>
      <c r="I20" s="116">
        <f t="shared" si="0"/>
        <v>7</v>
      </c>
      <c r="J20" s="173">
        <f t="shared" si="16"/>
        <v>1</v>
      </c>
      <c r="K20" s="174">
        <f t="shared" si="16"/>
        <v>1</v>
      </c>
      <c r="L20" s="174">
        <f>$G20*$H20</f>
        <v>1</v>
      </c>
      <c r="M20" s="174">
        <f>$G20*$H20</f>
        <v>1</v>
      </c>
      <c r="N20" s="174">
        <f>$G20*$H20</f>
        <v>1</v>
      </c>
      <c r="O20" s="174">
        <f>$G20*$H20</f>
        <v>1</v>
      </c>
      <c r="P20" s="174">
        <f>$G20*$H20</f>
        <v>1</v>
      </c>
      <c r="Q20" s="174"/>
      <c r="R20" s="174"/>
      <c r="S20" s="174"/>
      <c r="T20" s="174"/>
      <c r="U20" s="174"/>
      <c r="V20" s="174"/>
      <c r="W20" s="174"/>
      <c r="X20" s="174"/>
      <c r="Y20" s="75"/>
      <c r="Z20" s="75"/>
      <c r="AA20" s="75"/>
      <c r="AB20" s="75"/>
      <c r="AC20" s="75"/>
      <c r="AD20" s="75"/>
      <c r="AE20" s="75"/>
      <c r="AF20" s="75"/>
      <c r="AG20" s="75"/>
      <c r="AH20" s="75"/>
      <c r="AI20" s="171"/>
      <c r="AJ20" s="171"/>
      <c r="AK20" s="171"/>
      <c r="AL20" s="171"/>
      <c r="AM20" s="171"/>
      <c r="AN20" s="171"/>
      <c r="AO20" s="171"/>
      <c r="AP20" s="74"/>
      <c r="AQ20" s="8"/>
      <c r="AR20" s="152"/>
      <c r="AS20" s="152"/>
      <c r="AT20" s="152"/>
      <c r="AU20" s="152"/>
      <c r="AV20" s="152"/>
      <c r="AW20" s="152"/>
    </row>
    <row r="21" spans="1:49" ht="15" thickBot="1" x14ac:dyDescent="0.4">
      <c r="A21" s="163"/>
      <c r="B21" s="164" t="s">
        <v>217</v>
      </c>
      <c r="C21" s="74" t="s">
        <v>202</v>
      </c>
      <c r="D21" s="165">
        <v>3</v>
      </c>
      <c r="E21" s="159"/>
      <c r="F21" s="159" t="s">
        <v>211</v>
      </c>
      <c r="G21" s="166">
        <v>1</v>
      </c>
      <c r="H21" s="167">
        <v>1</v>
      </c>
      <c r="I21" s="116">
        <f t="shared" si="0"/>
        <v>3</v>
      </c>
      <c r="J21" s="173">
        <f t="shared" si="16"/>
        <v>1</v>
      </c>
      <c r="K21" s="174">
        <f t="shared" si="16"/>
        <v>1</v>
      </c>
      <c r="L21" s="174">
        <f>$G21*$H21</f>
        <v>1</v>
      </c>
      <c r="M21" s="174"/>
      <c r="N21" s="174"/>
      <c r="O21" s="174"/>
      <c r="P21" s="174"/>
      <c r="Q21" s="174"/>
      <c r="R21" s="174"/>
      <c r="S21" s="174"/>
      <c r="T21" s="174"/>
      <c r="U21" s="174"/>
      <c r="V21" s="174"/>
      <c r="W21" s="174"/>
      <c r="X21" s="174"/>
      <c r="Y21" s="75"/>
      <c r="Z21" s="75"/>
      <c r="AA21" s="75"/>
      <c r="AB21" s="75"/>
      <c r="AC21" s="75"/>
      <c r="AD21" s="75"/>
      <c r="AE21" s="75"/>
      <c r="AF21" s="75"/>
      <c r="AG21" s="75"/>
      <c r="AH21" s="75"/>
      <c r="AI21" s="171"/>
      <c r="AJ21" s="171"/>
      <c r="AK21" s="171"/>
      <c r="AL21" s="171"/>
      <c r="AM21" s="171"/>
      <c r="AN21" s="171"/>
      <c r="AO21" s="171"/>
      <c r="AP21" s="74"/>
      <c r="AQ21" s="8"/>
      <c r="AR21" s="152"/>
      <c r="AS21" s="152"/>
      <c r="AT21" s="152"/>
      <c r="AU21" s="152"/>
      <c r="AV21" s="152"/>
      <c r="AW21" s="152"/>
    </row>
    <row r="22" spans="1:49" ht="15" thickBot="1" x14ac:dyDescent="0.4">
      <c r="A22" s="163"/>
      <c r="B22" s="164" t="s">
        <v>218</v>
      </c>
      <c r="C22" s="74" t="s">
        <v>205</v>
      </c>
      <c r="D22" s="165">
        <v>2</v>
      </c>
      <c r="E22" s="159"/>
      <c r="F22" s="159" t="s">
        <v>211</v>
      </c>
      <c r="G22" s="166">
        <v>1</v>
      </c>
      <c r="H22" s="167">
        <v>1</v>
      </c>
      <c r="I22" s="116">
        <f t="shared" si="0"/>
        <v>2</v>
      </c>
      <c r="J22" s="173">
        <f t="shared" si="16"/>
        <v>1</v>
      </c>
      <c r="K22" s="174">
        <f t="shared" si="16"/>
        <v>1</v>
      </c>
      <c r="L22" s="174"/>
      <c r="M22" s="174"/>
      <c r="N22" s="174"/>
      <c r="O22" s="174"/>
      <c r="P22" s="174"/>
      <c r="Q22" s="174"/>
      <c r="R22" s="174"/>
      <c r="S22" s="174"/>
      <c r="T22" s="174"/>
      <c r="U22" s="174"/>
      <c r="V22" s="174"/>
      <c r="W22" s="174"/>
      <c r="X22" s="174"/>
      <c r="Y22" s="75"/>
      <c r="Z22" s="75"/>
      <c r="AA22" s="75"/>
      <c r="AB22" s="75"/>
      <c r="AC22" s="75"/>
      <c r="AD22" s="75"/>
      <c r="AE22" s="75"/>
      <c r="AF22" s="75"/>
      <c r="AG22" s="75"/>
      <c r="AH22" s="75"/>
      <c r="AI22" s="171"/>
      <c r="AJ22" s="171"/>
      <c r="AK22" s="171"/>
      <c r="AL22" s="171"/>
      <c r="AM22" s="171"/>
      <c r="AN22" s="171"/>
      <c r="AO22" s="171"/>
      <c r="AP22" s="74"/>
      <c r="AQ22" s="8"/>
      <c r="AR22" s="152"/>
      <c r="AS22" s="152"/>
      <c r="AT22" s="152"/>
      <c r="AU22" s="152"/>
      <c r="AV22" s="152"/>
      <c r="AW22" s="152"/>
    </row>
    <row r="23" spans="1:49" ht="15" thickBot="1" x14ac:dyDescent="0.4">
      <c r="A23" s="175"/>
      <c r="B23" s="164" t="s">
        <v>219</v>
      </c>
      <c r="C23" s="74" t="s">
        <v>220</v>
      </c>
      <c r="D23" s="165">
        <v>5</v>
      </c>
      <c r="E23" s="159"/>
      <c r="F23" s="159" t="s">
        <v>221</v>
      </c>
      <c r="G23" s="166">
        <v>1</v>
      </c>
      <c r="H23" s="167">
        <v>1</v>
      </c>
      <c r="I23" s="116">
        <f t="shared" si="0"/>
        <v>1.9375</v>
      </c>
      <c r="J23" s="173">
        <f t="shared" ref="J23:J29" si="19">$G23*$H23</f>
        <v>1</v>
      </c>
      <c r="K23" s="174">
        <f>$G$23*$H$23*0.5</f>
        <v>0.5</v>
      </c>
      <c r="L23" s="174">
        <f>$G$23*$H$23*0.25</f>
        <v>0.25</v>
      </c>
      <c r="M23" s="174">
        <f>$G$23*$H$23*0.125</f>
        <v>0.125</v>
      </c>
      <c r="N23" s="174">
        <f>$G$23*$H$23*0.0625</f>
        <v>6.25E-2</v>
      </c>
      <c r="O23" s="174"/>
      <c r="P23" s="174"/>
      <c r="Q23" s="174"/>
      <c r="R23" s="174"/>
      <c r="S23" s="174"/>
      <c r="T23" s="174"/>
      <c r="U23" s="174"/>
      <c r="V23" s="174"/>
      <c r="W23" s="174"/>
      <c r="X23" s="174"/>
      <c r="Y23" s="75"/>
      <c r="Z23" s="75"/>
      <c r="AA23" s="75"/>
      <c r="AB23" s="75"/>
      <c r="AC23" s="75"/>
      <c r="AD23" s="75"/>
      <c r="AE23" s="75"/>
      <c r="AF23" s="75"/>
      <c r="AG23" s="75"/>
      <c r="AH23" s="75"/>
      <c r="AI23" s="171"/>
      <c r="AJ23" s="171"/>
      <c r="AK23" s="171"/>
      <c r="AL23" s="171"/>
      <c r="AM23" s="171"/>
      <c r="AN23" s="171"/>
      <c r="AO23" s="171"/>
      <c r="AP23" s="74"/>
      <c r="AQ23" s="8"/>
      <c r="AR23" s="152"/>
      <c r="AS23" s="152"/>
      <c r="AT23" s="152"/>
      <c r="AU23" s="152"/>
      <c r="AV23" s="152"/>
      <c r="AW23" s="152"/>
    </row>
    <row r="24" spans="1:49" ht="15" thickBot="1" x14ac:dyDescent="0.4">
      <c r="A24" s="176" t="s">
        <v>116</v>
      </c>
      <c r="B24" s="164" t="s">
        <v>222</v>
      </c>
      <c r="C24" s="74" t="s">
        <v>58</v>
      </c>
      <c r="D24" s="165">
        <v>15</v>
      </c>
      <c r="E24" s="159">
        <f>D24*1/3</f>
        <v>5</v>
      </c>
      <c r="F24" s="159" t="s">
        <v>192</v>
      </c>
      <c r="G24" s="166">
        <v>1</v>
      </c>
      <c r="H24" s="167">
        <v>1</v>
      </c>
      <c r="I24" s="116">
        <f t="shared" si="0"/>
        <v>8500005</v>
      </c>
      <c r="J24" s="173">
        <f t="shared" si="19"/>
        <v>1</v>
      </c>
      <c r="K24" s="173">
        <f t="shared" ref="K24:N29" si="20">$G24*$H24</f>
        <v>1</v>
      </c>
      <c r="L24" s="173">
        <f t="shared" si="20"/>
        <v>1</v>
      </c>
      <c r="M24" s="173">
        <f t="shared" si="20"/>
        <v>1</v>
      </c>
      <c r="N24" s="173">
        <f t="shared" si="20"/>
        <v>1</v>
      </c>
      <c r="O24" s="174">
        <f>850000*$H$24</f>
        <v>850000</v>
      </c>
      <c r="P24" s="174">
        <f t="shared" ref="P24:X24" si="21">850000*$H$24</f>
        <v>850000</v>
      </c>
      <c r="Q24" s="174">
        <f t="shared" si="21"/>
        <v>850000</v>
      </c>
      <c r="R24" s="174">
        <f t="shared" si="21"/>
        <v>850000</v>
      </c>
      <c r="S24" s="174">
        <f t="shared" si="21"/>
        <v>850000</v>
      </c>
      <c r="T24" s="174">
        <f t="shared" si="21"/>
        <v>850000</v>
      </c>
      <c r="U24" s="174">
        <f t="shared" si="21"/>
        <v>850000</v>
      </c>
      <c r="V24" s="174">
        <f t="shared" si="21"/>
        <v>850000</v>
      </c>
      <c r="W24" s="174">
        <f t="shared" si="21"/>
        <v>850000</v>
      </c>
      <c r="X24" s="174">
        <f t="shared" si="21"/>
        <v>850000</v>
      </c>
      <c r="Y24" s="75"/>
      <c r="Z24" s="75"/>
      <c r="AA24" s="75"/>
      <c r="AB24" s="75"/>
      <c r="AC24" s="75"/>
      <c r="AD24" s="75"/>
      <c r="AE24" s="75"/>
      <c r="AF24" s="75"/>
      <c r="AG24" s="75"/>
      <c r="AH24" s="75"/>
      <c r="AI24" s="171"/>
      <c r="AJ24" s="171"/>
      <c r="AK24" s="171"/>
      <c r="AL24" s="171"/>
      <c r="AM24" s="171"/>
      <c r="AN24" s="171"/>
      <c r="AO24" s="171"/>
      <c r="AP24" s="74"/>
      <c r="AQ24" s="8"/>
      <c r="AR24" s="152"/>
      <c r="AS24" s="152"/>
      <c r="AT24" s="152"/>
      <c r="AU24" s="152"/>
      <c r="AV24" s="152"/>
      <c r="AW24" s="152"/>
    </row>
    <row r="25" spans="1:49" ht="15" thickBot="1" x14ac:dyDescent="0.4">
      <c r="A25" s="163"/>
      <c r="B25" s="177" t="s">
        <v>223</v>
      </c>
      <c r="C25" s="178" t="s">
        <v>224</v>
      </c>
      <c r="D25" s="101">
        <v>15</v>
      </c>
      <c r="E25" s="179"/>
      <c r="F25" s="179"/>
      <c r="G25" s="180">
        <v>1</v>
      </c>
      <c r="H25" s="181">
        <v>1</v>
      </c>
      <c r="I25" s="101">
        <f t="shared" si="0"/>
        <v>15</v>
      </c>
      <c r="J25" s="182">
        <f t="shared" si="19"/>
        <v>1</v>
      </c>
      <c r="K25" s="182">
        <f t="shared" si="20"/>
        <v>1</v>
      </c>
      <c r="L25" s="182">
        <f t="shared" si="20"/>
        <v>1</v>
      </c>
      <c r="M25" s="182">
        <f t="shared" si="20"/>
        <v>1</v>
      </c>
      <c r="N25" s="182">
        <f t="shared" si="20"/>
        <v>1</v>
      </c>
      <c r="O25" s="182">
        <f t="shared" ref="O25:X25" si="22">$G25*$H25</f>
        <v>1</v>
      </c>
      <c r="P25" s="182">
        <f t="shared" si="22"/>
        <v>1</v>
      </c>
      <c r="Q25" s="182">
        <f t="shared" si="22"/>
        <v>1</v>
      </c>
      <c r="R25" s="182">
        <f t="shared" si="22"/>
        <v>1</v>
      </c>
      <c r="S25" s="182">
        <f t="shared" si="22"/>
        <v>1</v>
      </c>
      <c r="T25" s="182">
        <f t="shared" si="22"/>
        <v>1</v>
      </c>
      <c r="U25" s="182">
        <f t="shared" si="22"/>
        <v>1</v>
      </c>
      <c r="V25" s="182">
        <f t="shared" si="22"/>
        <v>1</v>
      </c>
      <c r="W25" s="182">
        <f t="shared" si="22"/>
        <v>1</v>
      </c>
      <c r="X25" s="182">
        <f t="shared" si="22"/>
        <v>1</v>
      </c>
      <c r="Y25" s="168"/>
      <c r="Z25" s="169"/>
      <c r="AA25" s="169"/>
      <c r="AB25" s="169"/>
      <c r="AC25" s="169"/>
      <c r="AD25" s="169"/>
      <c r="AE25" s="169"/>
      <c r="AF25" s="169"/>
      <c r="AG25" s="169"/>
      <c r="AH25" s="169"/>
      <c r="AI25" s="102"/>
      <c r="AJ25" s="102"/>
      <c r="AK25" s="102"/>
      <c r="AL25" s="102"/>
      <c r="AM25" s="102"/>
      <c r="AN25" s="102"/>
      <c r="AO25" s="102"/>
      <c r="AP25" s="8"/>
      <c r="AQ25" s="8"/>
      <c r="AR25" s="617"/>
      <c r="AS25" s="617"/>
      <c r="AT25" s="617"/>
      <c r="AU25" s="617"/>
      <c r="AV25" s="617"/>
    </row>
    <row r="26" spans="1:49" ht="15" thickBot="1" x14ac:dyDescent="0.4">
      <c r="A26" s="163"/>
      <c r="B26" s="177" t="s">
        <v>225</v>
      </c>
      <c r="C26" s="178" t="s">
        <v>224</v>
      </c>
      <c r="D26" s="101">
        <v>10</v>
      </c>
      <c r="E26" s="179"/>
      <c r="F26" s="179"/>
      <c r="G26" s="180">
        <v>1</v>
      </c>
      <c r="H26" s="181">
        <v>1</v>
      </c>
      <c r="I26" s="101">
        <f>SUM(J26:AP26)</f>
        <v>10</v>
      </c>
      <c r="J26" s="182">
        <f t="shared" si="19"/>
        <v>1</v>
      </c>
      <c r="K26" s="182">
        <f t="shared" si="20"/>
        <v>1</v>
      </c>
      <c r="L26" s="182">
        <f t="shared" si="20"/>
        <v>1</v>
      </c>
      <c r="M26" s="182">
        <f t="shared" si="20"/>
        <v>1</v>
      </c>
      <c r="N26" s="182">
        <f t="shared" si="20"/>
        <v>1</v>
      </c>
      <c r="O26" s="182">
        <f t="shared" ref="O26:S27" si="23">$G26*$H26</f>
        <v>1</v>
      </c>
      <c r="P26" s="182">
        <f t="shared" si="23"/>
        <v>1</v>
      </c>
      <c r="Q26" s="182">
        <f t="shared" si="23"/>
        <v>1</v>
      </c>
      <c r="R26" s="182">
        <f t="shared" si="23"/>
        <v>1</v>
      </c>
      <c r="S26" s="182">
        <f t="shared" si="23"/>
        <v>1</v>
      </c>
      <c r="T26" s="182"/>
      <c r="U26" s="182"/>
      <c r="V26" s="182"/>
      <c r="W26" s="182"/>
      <c r="X26" s="182"/>
      <c r="Y26" s="168"/>
      <c r="Z26" s="169"/>
      <c r="AA26" s="169"/>
      <c r="AB26" s="169"/>
      <c r="AC26" s="169"/>
      <c r="AD26" s="169"/>
      <c r="AE26" s="169"/>
      <c r="AF26" s="169"/>
      <c r="AG26" s="169"/>
      <c r="AH26" s="169"/>
      <c r="AI26" s="102"/>
      <c r="AJ26" s="102"/>
      <c r="AK26" s="102"/>
      <c r="AL26" s="102"/>
      <c r="AM26" s="102"/>
      <c r="AN26" s="102"/>
      <c r="AO26" s="102"/>
      <c r="AP26" s="8"/>
      <c r="AQ26" s="8"/>
      <c r="AR26" s="617"/>
      <c r="AS26" s="617"/>
      <c r="AT26" s="617"/>
      <c r="AU26" s="617"/>
      <c r="AV26" s="617"/>
    </row>
    <row r="27" spans="1:49" ht="15" thickBot="1" x14ac:dyDescent="0.4">
      <c r="A27" s="163"/>
      <c r="B27" s="177" t="s">
        <v>226</v>
      </c>
      <c r="C27" s="178" t="s">
        <v>224</v>
      </c>
      <c r="D27" s="101">
        <v>20</v>
      </c>
      <c r="E27" s="179"/>
      <c r="F27" s="179"/>
      <c r="G27" s="180">
        <v>1</v>
      </c>
      <c r="H27" s="181">
        <v>1</v>
      </c>
      <c r="I27" s="101">
        <f>SUM(J27:AP27)</f>
        <v>20</v>
      </c>
      <c r="J27" s="182">
        <f t="shared" si="19"/>
        <v>1</v>
      </c>
      <c r="K27" s="182">
        <f t="shared" si="20"/>
        <v>1</v>
      </c>
      <c r="L27" s="182">
        <f t="shared" si="20"/>
        <v>1</v>
      </c>
      <c r="M27" s="182">
        <f t="shared" si="20"/>
        <v>1</v>
      </c>
      <c r="N27" s="182">
        <f t="shared" si="20"/>
        <v>1</v>
      </c>
      <c r="O27" s="182">
        <f t="shared" si="23"/>
        <v>1</v>
      </c>
      <c r="P27" s="182">
        <f t="shared" si="23"/>
        <v>1</v>
      </c>
      <c r="Q27" s="182">
        <f t="shared" si="23"/>
        <v>1</v>
      </c>
      <c r="R27" s="182">
        <f t="shared" si="23"/>
        <v>1</v>
      </c>
      <c r="S27" s="182">
        <f t="shared" si="23"/>
        <v>1</v>
      </c>
      <c r="T27" s="182">
        <f t="shared" ref="T27:AC27" si="24">$G27*$H27</f>
        <v>1</v>
      </c>
      <c r="U27" s="182">
        <f t="shared" si="24"/>
        <v>1</v>
      </c>
      <c r="V27" s="182">
        <f t="shared" si="24"/>
        <v>1</v>
      </c>
      <c r="W27" s="182">
        <f t="shared" si="24"/>
        <v>1</v>
      </c>
      <c r="X27" s="182">
        <f t="shared" si="24"/>
        <v>1</v>
      </c>
      <c r="Y27" s="168">
        <f t="shared" si="24"/>
        <v>1</v>
      </c>
      <c r="Z27" s="169">
        <f t="shared" si="24"/>
        <v>1</v>
      </c>
      <c r="AA27" s="169">
        <f t="shared" si="24"/>
        <v>1</v>
      </c>
      <c r="AB27" s="169">
        <f t="shared" si="24"/>
        <v>1</v>
      </c>
      <c r="AC27" s="169">
        <f t="shared" si="24"/>
        <v>1</v>
      </c>
      <c r="AD27" s="169"/>
      <c r="AE27" s="169"/>
      <c r="AF27" s="169"/>
      <c r="AG27" s="169"/>
      <c r="AH27" s="169"/>
      <c r="AI27" s="102"/>
      <c r="AJ27" s="102"/>
      <c r="AK27" s="102"/>
      <c r="AL27" s="102"/>
      <c r="AM27" s="102"/>
      <c r="AN27" s="102"/>
      <c r="AO27" s="102"/>
      <c r="AP27" s="8"/>
      <c r="AQ27" s="8"/>
      <c r="AR27" s="617"/>
      <c r="AS27" s="617"/>
      <c r="AT27" s="617"/>
      <c r="AU27" s="617"/>
      <c r="AV27" s="617"/>
    </row>
    <row r="28" spans="1:49" ht="15" thickBot="1" x14ac:dyDescent="0.4">
      <c r="A28" s="163"/>
      <c r="B28" s="164" t="s">
        <v>227</v>
      </c>
      <c r="C28" s="74" t="s">
        <v>228</v>
      </c>
      <c r="D28" s="165">
        <v>5</v>
      </c>
      <c r="E28" s="159"/>
      <c r="F28" s="159" t="s">
        <v>216</v>
      </c>
      <c r="G28" s="166">
        <v>1</v>
      </c>
      <c r="H28" s="167">
        <v>1</v>
      </c>
      <c r="I28" s="116">
        <f t="shared" si="0"/>
        <v>5</v>
      </c>
      <c r="J28" s="173">
        <f t="shared" si="19"/>
        <v>1</v>
      </c>
      <c r="K28" s="173">
        <f t="shared" si="20"/>
        <v>1</v>
      </c>
      <c r="L28" s="173">
        <f t="shared" si="20"/>
        <v>1</v>
      </c>
      <c r="M28" s="173">
        <f t="shared" si="20"/>
        <v>1</v>
      </c>
      <c r="N28" s="173">
        <f t="shared" si="20"/>
        <v>1</v>
      </c>
      <c r="O28" s="174"/>
      <c r="P28" s="174"/>
      <c r="Q28" s="174"/>
      <c r="R28" s="174"/>
      <c r="S28" s="174"/>
      <c r="T28" s="174"/>
      <c r="U28" s="174"/>
      <c r="V28" s="174"/>
      <c r="W28" s="174"/>
      <c r="X28" s="174"/>
      <c r="Y28" s="75"/>
      <c r="Z28" s="75"/>
      <c r="AA28" s="75"/>
      <c r="AB28" s="75"/>
      <c r="AC28" s="75"/>
      <c r="AD28" s="75"/>
      <c r="AE28" s="75"/>
      <c r="AF28" s="75"/>
      <c r="AG28" s="75"/>
      <c r="AH28" s="75"/>
      <c r="AI28" s="171"/>
      <c r="AJ28" s="171"/>
      <c r="AK28" s="171"/>
      <c r="AL28" s="171"/>
      <c r="AM28" s="171"/>
      <c r="AN28" s="171"/>
      <c r="AO28" s="171"/>
      <c r="AP28" s="74"/>
      <c r="AQ28" s="8"/>
      <c r="AR28" s="152"/>
      <c r="AS28" s="152"/>
      <c r="AT28" s="152"/>
      <c r="AU28" s="152"/>
      <c r="AV28" s="152"/>
      <c r="AW28" s="152"/>
    </row>
    <row r="29" spans="1:49" ht="15" thickBot="1" x14ac:dyDescent="0.4">
      <c r="A29" s="163"/>
      <c r="B29" s="164" t="s">
        <v>94</v>
      </c>
      <c r="C29" s="74" t="s">
        <v>229</v>
      </c>
      <c r="D29" s="165">
        <v>15</v>
      </c>
      <c r="E29" s="159"/>
      <c r="F29" s="159" t="s">
        <v>230</v>
      </c>
      <c r="G29" s="166">
        <v>1</v>
      </c>
      <c r="H29" s="167">
        <v>1</v>
      </c>
      <c r="I29" s="116">
        <f t="shared" ref="I29:I52" si="25">SUM(J29:AP29)</f>
        <v>7650006</v>
      </c>
      <c r="J29" s="173">
        <f t="shared" si="19"/>
        <v>1</v>
      </c>
      <c r="K29" s="173">
        <f t="shared" si="20"/>
        <v>1</v>
      </c>
      <c r="L29" s="173">
        <f t="shared" si="20"/>
        <v>1</v>
      </c>
      <c r="M29" s="173">
        <f t="shared" si="20"/>
        <v>1</v>
      </c>
      <c r="N29" s="173">
        <f t="shared" si="20"/>
        <v>1</v>
      </c>
      <c r="O29" s="173">
        <f>$G29*$H29</f>
        <v>1</v>
      </c>
      <c r="P29" s="173">
        <f t="shared" ref="P29:X29" si="26">850000*$H$29</f>
        <v>850000</v>
      </c>
      <c r="Q29" s="173">
        <f t="shared" si="26"/>
        <v>850000</v>
      </c>
      <c r="R29" s="173">
        <f t="shared" si="26"/>
        <v>850000</v>
      </c>
      <c r="S29" s="173">
        <f t="shared" si="26"/>
        <v>850000</v>
      </c>
      <c r="T29" s="173">
        <f t="shared" si="26"/>
        <v>850000</v>
      </c>
      <c r="U29" s="173">
        <f t="shared" si="26"/>
        <v>850000</v>
      </c>
      <c r="V29" s="173">
        <f t="shared" si="26"/>
        <v>850000</v>
      </c>
      <c r="W29" s="173">
        <f t="shared" si="26"/>
        <v>850000</v>
      </c>
      <c r="X29" s="173">
        <f t="shared" si="26"/>
        <v>850000</v>
      </c>
      <c r="Y29" s="173"/>
      <c r="Z29" s="173"/>
      <c r="AA29" s="173"/>
      <c r="AB29" s="173"/>
      <c r="AC29" s="173"/>
      <c r="AD29" s="173"/>
      <c r="AE29" s="173"/>
      <c r="AF29" s="173"/>
      <c r="AG29" s="173"/>
      <c r="AH29" s="173"/>
      <c r="AI29" s="171"/>
      <c r="AJ29" s="171"/>
      <c r="AK29" s="171"/>
      <c r="AL29" s="171"/>
      <c r="AM29" s="171"/>
      <c r="AN29" s="171"/>
      <c r="AO29" s="171"/>
      <c r="AP29" s="74"/>
      <c r="AQ29" s="8"/>
      <c r="AR29" s="152"/>
      <c r="AS29" s="152"/>
      <c r="AT29" s="152"/>
      <c r="AU29" s="152"/>
      <c r="AV29" s="152"/>
      <c r="AW29" s="152"/>
    </row>
    <row r="30" spans="1:49" ht="15" thickBot="1" x14ac:dyDescent="0.4">
      <c r="A30" s="163"/>
      <c r="B30" s="164" t="s">
        <v>94</v>
      </c>
      <c r="C30" s="74" t="s">
        <v>58</v>
      </c>
      <c r="D30" s="165">
        <v>15</v>
      </c>
      <c r="E30" s="159">
        <f>D30*1/3</f>
        <v>5</v>
      </c>
      <c r="F30" s="159" t="s">
        <v>230</v>
      </c>
      <c r="G30" s="166"/>
      <c r="H30" s="167"/>
      <c r="I30" s="116"/>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1"/>
      <c r="AJ30" s="171"/>
      <c r="AK30" s="171"/>
      <c r="AL30" s="171"/>
      <c r="AM30" s="171"/>
      <c r="AN30" s="171"/>
      <c r="AO30" s="171"/>
      <c r="AP30" s="74"/>
      <c r="AQ30" s="8"/>
      <c r="AR30" s="152"/>
      <c r="AS30" s="152"/>
      <c r="AT30" s="152"/>
      <c r="AU30" s="152"/>
      <c r="AV30" s="152"/>
      <c r="AW30" s="152"/>
    </row>
    <row r="31" spans="1:49" ht="15" thickBot="1" x14ac:dyDescent="0.4">
      <c r="A31" s="163"/>
      <c r="B31" s="164" t="s">
        <v>231</v>
      </c>
      <c r="C31" s="74" t="s">
        <v>58</v>
      </c>
      <c r="D31" s="159">
        <v>16.5</v>
      </c>
      <c r="E31" s="159">
        <f>D31*1/3</f>
        <v>5.5</v>
      </c>
      <c r="F31" s="159" t="s">
        <v>232</v>
      </c>
      <c r="G31" s="166">
        <v>1</v>
      </c>
      <c r="H31" s="167">
        <v>1</v>
      </c>
      <c r="I31" s="116">
        <f t="shared" si="25"/>
        <v>8925006</v>
      </c>
      <c r="J31" s="173">
        <f>$G31*$H31</f>
        <v>1</v>
      </c>
      <c r="K31" s="173">
        <f>$G31*$H31</f>
        <v>1</v>
      </c>
      <c r="L31" s="173">
        <f>$G31*$H31</f>
        <v>1</v>
      </c>
      <c r="M31" s="173">
        <f>$G31*$H31</f>
        <v>1</v>
      </c>
      <c r="N31" s="173">
        <f>$G31*$H31</f>
        <v>1</v>
      </c>
      <c r="O31" s="174">
        <f>$G31*$H31*($D31-TRUNC($D31)) + (P31/2)</f>
        <v>425000.5</v>
      </c>
      <c r="P31" s="174">
        <f>850000*$H$31</f>
        <v>850000</v>
      </c>
      <c r="Q31" s="174">
        <f t="shared" ref="Q31:Y31" si="27">850000*$H$31</f>
        <v>850000</v>
      </c>
      <c r="R31" s="174">
        <f t="shared" si="27"/>
        <v>850000</v>
      </c>
      <c r="S31" s="174">
        <f t="shared" si="27"/>
        <v>850000</v>
      </c>
      <c r="T31" s="174">
        <f t="shared" si="27"/>
        <v>850000</v>
      </c>
      <c r="U31" s="174">
        <f t="shared" si="27"/>
        <v>850000</v>
      </c>
      <c r="V31" s="174">
        <f t="shared" si="27"/>
        <v>850000</v>
      </c>
      <c r="W31" s="174">
        <f t="shared" si="27"/>
        <v>850000</v>
      </c>
      <c r="X31" s="174">
        <f t="shared" si="27"/>
        <v>850000</v>
      </c>
      <c r="Y31" s="174">
        <f t="shared" si="27"/>
        <v>850000</v>
      </c>
      <c r="Z31" s="169">
        <f>$G31*$H31*($D31-ROUNDDOWN($D31,0))</f>
        <v>0.5</v>
      </c>
      <c r="AA31" s="174"/>
      <c r="AB31" s="75"/>
      <c r="AC31" s="75"/>
      <c r="AD31" s="75"/>
      <c r="AE31" s="75"/>
      <c r="AF31" s="75"/>
      <c r="AG31" s="75"/>
      <c r="AH31" s="75"/>
      <c r="AI31" s="171"/>
      <c r="AJ31" s="171"/>
      <c r="AK31" s="171"/>
      <c r="AL31" s="171"/>
      <c r="AM31" s="171"/>
      <c r="AN31" s="171"/>
      <c r="AO31" s="171"/>
      <c r="AP31" s="74"/>
      <c r="AQ31" s="8"/>
      <c r="AR31" s="152"/>
      <c r="AS31" s="152"/>
      <c r="AT31" s="152"/>
      <c r="AU31" s="152"/>
      <c r="AV31" s="152"/>
      <c r="AW31" s="152"/>
    </row>
    <row r="32" spans="1:49" ht="15" thickBot="1" x14ac:dyDescent="0.4">
      <c r="A32" s="163"/>
      <c r="B32" s="164" t="s">
        <v>233</v>
      </c>
      <c r="C32" s="74" t="s">
        <v>58</v>
      </c>
      <c r="D32" s="165">
        <v>8</v>
      </c>
      <c r="E32" s="159">
        <f>D32*1/3</f>
        <v>2.6666666666666665</v>
      </c>
      <c r="F32" s="159" t="s">
        <v>234</v>
      </c>
      <c r="G32" s="166">
        <v>1</v>
      </c>
      <c r="H32" s="167">
        <v>1</v>
      </c>
      <c r="I32" s="116">
        <f t="shared" si="25"/>
        <v>4250003</v>
      </c>
      <c r="J32" s="173">
        <f t="shared" ref="J32:J39" si="28">$G32*$H32</f>
        <v>1</v>
      </c>
      <c r="K32" s="173">
        <f>$G$32*$H$32</f>
        <v>1</v>
      </c>
      <c r="L32" s="173">
        <f>$G$32*$H$32</f>
        <v>1</v>
      </c>
      <c r="M32" s="173">
        <f>850000*$H$32</f>
        <v>850000</v>
      </c>
      <c r="N32" s="173">
        <f>850000*$H$32</f>
        <v>850000</v>
      </c>
      <c r="O32" s="173">
        <f>850000*$H$32</f>
        <v>850000</v>
      </c>
      <c r="P32" s="173">
        <f>850000*$H$32</f>
        <v>850000</v>
      </c>
      <c r="Q32" s="173">
        <f>850000*$H$32</f>
        <v>850000</v>
      </c>
      <c r="R32" s="173"/>
      <c r="S32" s="173"/>
      <c r="T32" s="173"/>
      <c r="U32" s="173"/>
      <c r="V32" s="173"/>
      <c r="W32" s="173"/>
      <c r="X32" s="173"/>
      <c r="Y32" s="173"/>
      <c r="Z32" s="173"/>
      <c r="AA32" s="75"/>
      <c r="AB32" s="75"/>
      <c r="AC32" s="75"/>
      <c r="AD32" s="75"/>
      <c r="AE32" s="75"/>
      <c r="AF32" s="75"/>
      <c r="AG32" s="75"/>
      <c r="AH32" s="75"/>
      <c r="AI32" s="171"/>
      <c r="AJ32" s="171"/>
      <c r="AK32" s="171"/>
      <c r="AL32" s="171"/>
      <c r="AM32" s="171"/>
      <c r="AN32" s="171"/>
      <c r="AO32" s="171"/>
      <c r="AP32" s="74"/>
      <c r="AQ32" s="8"/>
      <c r="AR32" s="152"/>
      <c r="AS32" s="152"/>
      <c r="AT32" s="152"/>
      <c r="AU32" s="152"/>
      <c r="AV32" s="152"/>
      <c r="AW32" s="152"/>
    </row>
    <row r="33" spans="1:49" ht="15" thickBot="1" x14ac:dyDescent="0.4">
      <c r="A33" s="163"/>
      <c r="B33" s="164" t="s">
        <v>235</v>
      </c>
      <c r="C33" s="74" t="s">
        <v>58</v>
      </c>
      <c r="D33" s="165">
        <v>15</v>
      </c>
      <c r="E33" s="159">
        <f>D33*1/3</f>
        <v>5</v>
      </c>
      <c r="F33" s="159" t="s">
        <v>234</v>
      </c>
      <c r="G33" s="166">
        <v>1</v>
      </c>
      <c r="H33" s="167">
        <v>1</v>
      </c>
      <c r="I33" s="116">
        <f t="shared" si="25"/>
        <v>8500005</v>
      </c>
      <c r="J33" s="173">
        <f t="shared" si="28"/>
        <v>1</v>
      </c>
      <c r="K33" s="173">
        <f>$G$33*$H$33</f>
        <v>1</v>
      </c>
      <c r="L33" s="173">
        <f>$G$33*$H$33</f>
        <v>1</v>
      </c>
      <c r="M33" s="173">
        <f>$G$33*$H$33</f>
        <v>1</v>
      </c>
      <c r="N33" s="173">
        <f>$G$33*$H$33</f>
        <v>1</v>
      </c>
      <c r="O33" s="174">
        <f>850000*$H$33</f>
        <v>850000</v>
      </c>
      <c r="P33" s="174">
        <f t="shared" ref="P33:X33" si="29">850000*$H$33</f>
        <v>850000</v>
      </c>
      <c r="Q33" s="174">
        <f t="shared" si="29"/>
        <v>850000</v>
      </c>
      <c r="R33" s="174">
        <f t="shared" si="29"/>
        <v>850000</v>
      </c>
      <c r="S33" s="174">
        <f t="shared" si="29"/>
        <v>850000</v>
      </c>
      <c r="T33" s="174">
        <f t="shared" si="29"/>
        <v>850000</v>
      </c>
      <c r="U33" s="174">
        <f t="shared" si="29"/>
        <v>850000</v>
      </c>
      <c r="V33" s="174">
        <f t="shared" si="29"/>
        <v>850000</v>
      </c>
      <c r="W33" s="174">
        <f t="shared" si="29"/>
        <v>850000</v>
      </c>
      <c r="X33" s="174">
        <f t="shared" si="29"/>
        <v>850000</v>
      </c>
      <c r="Y33" s="75"/>
      <c r="Z33" s="75"/>
      <c r="AA33" s="75"/>
      <c r="AB33" s="75"/>
      <c r="AC33" s="75"/>
      <c r="AD33" s="75"/>
      <c r="AE33" s="75"/>
      <c r="AF33" s="75"/>
      <c r="AG33" s="75"/>
      <c r="AH33" s="75"/>
      <c r="AI33" s="171"/>
      <c r="AJ33" s="171"/>
      <c r="AK33" s="171"/>
      <c r="AL33" s="171"/>
      <c r="AM33" s="171"/>
      <c r="AN33" s="171"/>
      <c r="AO33" s="171"/>
      <c r="AP33" s="74"/>
      <c r="AQ33" s="8"/>
      <c r="AR33" s="152"/>
      <c r="AS33" s="152"/>
      <c r="AT33" s="152"/>
      <c r="AU33" s="152"/>
      <c r="AV33" s="152"/>
      <c r="AW33" s="152"/>
    </row>
    <row r="34" spans="1:49" ht="15" thickBot="1" x14ac:dyDescent="0.4">
      <c r="A34" s="163"/>
      <c r="B34" s="164" t="s">
        <v>236</v>
      </c>
      <c r="C34" s="74" t="s">
        <v>100</v>
      </c>
      <c r="D34" s="165">
        <v>15</v>
      </c>
      <c r="E34" s="159"/>
      <c r="F34" s="159"/>
      <c r="G34" s="166">
        <v>1</v>
      </c>
      <c r="H34" s="167">
        <v>1</v>
      </c>
      <c r="I34" s="116">
        <f t="shared" si="25"/>
        <v>15</v>
      </c>
      <c r="J34" s="173">
        <f t="shared" si="28"/>
        <v>1</v>
      </c>
      <c r="K34" s="173">
        <f t="shared" ref="K34:X35" si="30">$G$34*$H$34</f>
        <v>1</v>
      </c>
      <c r="L34" s="173">
        <f t="shared" si="30"/>
        <v>1</v>
      </c>
      <c r="M34" s="173">
        <f t="shared" si="30"/>
        <v>1</v>
      </c>
      <c r="N34" s="173">
        <f t="shared" si="30"/>
        <v>1</v>
      </c>
      <c r="O34" s="173">
        <f t="shared" si="30"/>
        <v>1</v>
      </c>
      <c r="P34" s="173">
        <f t="shared" si="30"/>
        <v>1</v>
      </c>
      <c r="Q34" s="173">
        <f t="shared" si="30"/>
        <v>1</v>
      </c>
      <c r="R34" s="173">
        <f t="shared" si="30"/>
        <v>1</v>
      </c>
      <c r="S34" s="173">
        <f t="shared" si="30"/>
        <v>1</v>
      </c>
      <c r="T34" s="173">
        <f t="shared" si="30"/>
        <v>1</v>
      </c>
      <c r="U34" s="173">
        <f t="shared" si="30"/>
        <v>1</v>
      </c>
      <c r="V34" s="173">
        <f t="shared" si="30"/>
        <v>1</v>
      </c>
      <c r="W34" s="173">
        <f t="shared" si="30"/>
        <v>1</v>
      </c>
      <c r="X34" s="173">
        <f t="shared" si="30"/>
        <v>1</v>
      </c>
      <c r="Y34" s="75"/>
      <c r="Z34" s="75"/>
      <c r="AA34" s="75"/>
      <c r="AB34" s="75"/>
      <c r="AC34" s="75"/>
      <c r="AD34" s="75"/>
      <c r="AE34" s="75"/>
      <c r="AF34" s="75"/>
      <c r="AG34" s="75"/>
      <c r="AH34" s="75"/>
      <c r="AI34" s="171"/>
      <c r="AJ34" s="171"/>
      <c r="AK34" s="171"/>
      <c r="AL34" s="171"/>
      <c r="AM34" s="171"/>
      <c r="AN34" s="171"/>
      <c r="AO34" s="171"/>
      <c r="AP34" s="74"/>
      <c r="AQ34" s="8"/>
      <c r="AR34" s="152"/>
      <c r="AS34" s="152"/>
      <c r="AT34" s="152"/>
      <c r="AU34" s="152"/>
      <c r="AV34" s="152"/>
      <c r="AW34" s="152"/>
    </row>
    <row r="35" spans="1:49" ht="15" thickBot="1" x14ac:dyDescent="0.4">
      <c r="A35" s="163"/>
      <c r="B35" s="164" t="s">
        <v>237</v>
      </c>
      <c r="C35" s="74" t="s">
        <v>100</v>
      </c>
      <c r="D35" s="165">
        <v>10</v>
      </c>
      <c r="E35" s="159"/>
      <c r="F35" s="159"/>
      <c r="G35" s="166">
        <v>1</v>
      </c>
      <c r="H35" s="167">
        <v>1</v>
      </c>
      <c r="I35" s="116">
        <f>SUM(J35:AP35)</f>
        <v>10</v>
      </c>
      <c r="J35" s="173">
        <f t="shared" si="28"/>
        <v>1</v>
      </c>
      <c r="K35" s="173">
        <f t="shared" si="30"/>
        <v>1</v>
      </c>
      <c r="L35" s="173">
        <f t="shared" si="30"/>
        <v>1</v>
      </c>
      <c r="M35" s="173">
        <f t="shared" si="30"/>
        <v>1</v>
      </c>
      <c r="N35" s="173">
        <f t="shared" si="30"/>
        <v>1</v>
      </c>
      <c r="O35" s="173">
        <f t="shared" si="30"/>
        <v>1</v>
      </c>
      <c r="P35" s="173">
        <f t="shared" si="30"/>
        <v>1</v>
      </c>
      <c r="Q35" s="173">
        <f t="shared" si="30"/>
        <v>1</v>
      </c>
      <c r="R35" s="173">
        <f t="shared" si="30"/>
        <v>1</v>
      </c>
      <c r="S35" s="173">
        <f t="shared" si="30"/>
        <v>1</v>
      </c>
      <c r="T35" s="173"/>
      <c r="U35" s="173"/>
      <c r="V35" s="173"/>
      <c r="W35" s="173"/>
      <c r="X35" s="173"/>
      <c r="Y35" s="75"/>
      <c r="Z35" s="75"/>
      <c r="AA35" s="75"/>
      <c r="AB35" s="75"/>
      <c r="AC35" s="75"/>
      <c r="AD35" s="75"/>
      <c r="AE35" s="75"/>
      <c r="AF35" s="75"/>
      <c r="AG35" s="75"/>
      <c r="AH35" s="75"/>
      <c r="AI35" s="171"/>
      <c r="AJ35" s="171"/>
      <c r="AK35" s="171"/>
      <c r="AL35" s="171"/>
      <c r="AM35" s="171"/>
      <c r="AN35" s="171"/>
      <c r="AO35" s="171"/>
      <c r="AP35" s="74"/>
      <c r="AQ35" s="8"/>
      <c r="AR35" s="152"/>
      <c r="AS35" s="152"/>
      <c r="AT35" s="152"/>
      <c r="AU35" s="152"/>
      <c r="AV35" s="152"/>
      <c r="AW35" s="152"/>
    </row>
    <row r="36" spans="1:49" ht="15" thickBot="1" x14ac:dyDescent="0.4">
      <c r="A36" s="163"/>
      <c r="B36" s="164" t="s">
        <v>238</v>
      </c>
      <c r="C36" s="74" t="s">
        <v>101</v>
      </c>
      <c r="D36" s="165">
        <v>25</v>
      </c>
      <c r="E36" s="159"/>
      <c r="F36" s="159" t="s">
        <v>239</v>
      </c>
      <c r="G36" s="166">
        <v>1</v>
      </c>
      <c r="H36" s="167">
        <v>1</v>
      </c>
      <c r="I36" s="116">
        <f t="shared" si="25"/>
        <v>25</v>
      </c>
      <c r="J36" s="173">
        <f t="shared" si="28"/>
        <v>1</v>
      </c>
      <c r="K36" s="173">
        <f t="shared" ref="K36:AH36" si="31">$G$36*$H$36</f>
        <v>1</v>
      </c>
      <c r="L36" s="173">
        <f t="shared" si="31"/>
        <v>1</v>
      </c>
      <c r="M36" s="173">
        <f t="shared" si="31"/>
        <v>1</v>
      </c>
      <c r="N36" s="173">
        <f t="shared" si="31"/>
        <v>1</v>
      </c>
      <c r="O36" s="173">
        <f t="shared" si="31"/>
        <v>1</v>
      </c>
      <c r="P36" s="173">
        <f t="shared" si="31"/>
        <v>1</v>
      </c>
      <c r="Q36" s="173">
        <f t="shared" si="31"/>
        <v>1</v>
      </c>
      <c r="R36" s="173">
        <f t="shared" si="31"/>
        <v>1</v>
      </c>
      <c r="S36" s="173">
        <f t="shared" si="31"/>
        <v>1</v>
      </c>
      <c r="T36" s="173">
        <f t="shared" si="31"/>
        <v>1</v>
      </c>
      <c r="U36" s="173">
        <f t="shared" si="31"/>
        <v>1</v>
      </c>
      <c r="V36" s="173">
        <f t="shared" si="31"/>
        <v>1</v>
      </c>
      <c r="W36" s="173">
        <f t="shared" si="31"/>
        <v>1</v>
      </c>
      <c r="X36" s="173">
        <f t="shared" si="31"/>
        <v>1</v>
      </c>
      <c r="Y36" s="173">
        <f t="shared" si="31"/>
        <v>1</v>
      </c>
      <c r="Z36" s="173">
        <f t="shared" si="31"/>
        <v>1</v>
      </c>
      <c r="AA36" s="173">
        <f t="shared" si="31"/>
        <v>1</v>
      </c>
      <c r="AB36" s="173">
        <f t="shared" si="31"/>
        <v>1</v>
      </c>
      <c r="AC36" s="173">
        <f t="shared" si="31"/>
        <v>1</v>
      </c>
      <c r="AD36" s="173">
        <f t="shared" si="31"/>
        <v>1</v>
      </c>
      <c r="AE36" s="173">
        <f t="shared" si="31"/>
        <v>1</v>
      </c>
      <c r="AF36" s="173">
        <f t="shared" si="31"/>
        <v>1</v>
      </c>
      <c r="AG36" s="173">
        <f t="shared" si="31"/>
        <v>1</v>
      </c>
      <c r="AH36" s="173">
        <f t="shared" si="31"/>
        <v>1</v>
      </c>
      <c r="AI36" s="171"/>
      <c r="AJ36" s="171"/>
      <c r="AK36" s="171"/>
      <c r="AL36" s="171"/>
      <c r="AM36" s="171"/>
      <c r="AN36" s="171"/>
      <c r="AO36" s="171"/>
      <c r="AP36" s="74"/>
      <c r="AQ36" s="8"/>
      <c r="AR36" s="152"/>
      <c r="AS36" s="152"/>
      <c r="AT36" s="152"/>
      <c r="AU36" s="152"/>
      <c r="AV36" s="152"/>
      <c r="AW36" s="152"/>
    </row>
    <row r="37" spans="1:49" ht="15" thickBot="1" x14ac:dyDescent="0.4">
      <c r="A37" s="163"/>
      <c r="B37" s="164" t="s">
        <v>240</v>
      </c>
      <c r="C37" s="74" t="s">
        <v>241</v>
      </c>
      <c r="D37" s="159">
        <v>3.3</v>
      </c>
      <c r="E37" s="159"/>
      <c r="F37" s="159" t="s">
        <v>216</v>
      </c>
      <c r="G37" s="166">
        <v>1</v>
      </c>
      <c r="H37" s="167">
        <v>1</v>
      </c>
      <c r="I37" s="116">
        <f t="shared" si="25"/>
        <v>3.3</v>
      </c>
      <c r="J37" s="173">
        <f t="shared" si="28"/>
        <v>1</v>
      </c>
      <c r="K37" s="173">
        <f>$G$37*$H$37</f>
        <v>1</v>
      </c>
      <c r="L37" s="173">
        <f>$G$37*$H$37</f>
        <v>1</v>
      </c>
      <c r="M37" s="169">
        <f>$G37*$H37*($D37-ROUNDDOWN($D37,0))</f>
        <v>0.29999999999999982</v>
      </c>
      <c r="N37" s="174"/>
      <c r="O37" s="174"/>
      <c r="P37" s="174"/>
      <c r="Q37" s="174"/>
      <c r="R37" s="174"/>
      <c r="S37" s="174"/>
      <c r="T37" s="174"/>
      <c r="U37" s="174"/>
      <c r="V37" s="174"/>
      <c r="W37" s="174"/>
      <c r="X37" s="174"/>
      <c r="Y37" s="75"/>
      <c r="Z37" s="75"/>
      <c r="AA37" s="75"/>
      <c r="AB37" s="75"/>
      <c r="AC37" s="75"/>
      <c r="AD37" s="75"/>
      <c r="AE37" s="75"/>
      <c r="AF37" s="75"/>
      <c r="AG37" s="75"/>
      <c r="AH37" s="75"/>
      <c r="AI37" s="171"/>
      <c r="AJ37" s="171"/>
      <c r="AK37" s="171"/>
      <c r="AL37" s="171"/>
      <c r="AM37" s="171"/>
      <c r="AN37" s="171"/>
      <c r="AO37" s="171"/>
      <c r="AP37" s="74"/>
      <c r="AQ37" s="8"/>
      <c r="AR37" s="152"/>
      <c r="AS37" s="152"/>
      <c r="AT37" s="152"/>
      <c r="AU37" s="152"/>
      <c r="AV37" s="152"/>
      <c r="AW37" s="152"/>
    </row>
    <row r="38" spans="1:49" ht="15" thickBot="1" x14ac:dyDescent="0.4">
      <c r="A38" s="163"/>
      <c r="B38" s="164" t="s">
        <v>242</v>
      </c>
      <c r="C38" s="74" t="s">
        <v>58</v>
      </c>
      <c r="D38" s="165">
        <v>25</v>
      </c>
      <c r="E38" s="159">
        <v>8</v>
      </c>
      <c r="F38" s="159" t="s">
        <v>243</v>
      </c>
      <c r="G38" s="166">
        <v>1</v>
      </c>
      <c r="H38" s="167">
        <v>1</v>
      </c>
      <c r="I38" s="116">
        <f t="shared" si="25"/>
        <v>14450008</v>
      </c>
      <c r="J38" s="173">
        <f t="shared" si="28"/>
        <v>1</v>
      </c>
      <c r="K38" s="173">
        <f t="shared" ref="K38:Q38" si="32">$G$38*$H$38</f>
        <v>1</v>
      </c>
      <c r="L38" s="173">
        <f t="shared" si="32"/>
        <v>1</v>
      </c>
      <c r="M38" s="173">
        <f t="shared" si="32"/>
        <v>1</v>
      </c>
      <c r="N38" s="173">
        <f t="shared" si="32"/>
        <v>1</v>
      </c>
      <c r="O38" s="173">
        <f t="shared" si="32"/>
        <v>1</v>
      </c>
      <c r="P38" s="173">
        <f t="shared" si="32"/>
        <v>1</v>
      </c>
      <c r="Q38" s="173">
        <f t="shared" si="32"/>
        <v>1</v>
      </c>
      <c r="R38" s="174">
        <f>850000*$H$38</f>
        <v>850000</v>
      </c>
      <c r="S38" s="174">
        <f t="shared" ref="S38:AG38" si="33">850000*$H$38</f>
        <v>850000</v>
      </c>
      <c r="T38" s="174">
        <f t="shared" si="33"/>
        <v>850000</v>
      </c>
      <c r="U38" s="174">
        <f t="shared" si="33"/>
        <v>850000</v>
      </c>
      <c r="V38" s="174">
        <f t="shared" si="33"/>
        <v>850000</v>
      </c>
      <c r="W38" s="174">
        <f t="shared" si="33"/>
        <v>850000</v>
      </c>
      <c r="X38" s="174">
        <f t="shared" si="33"/>
        <v>850000</v>
      </c>
      <c r="Y38" s="174">
        <f t="shared" si="33"/>
        <v>850000</v>
      </c>
      <c r="Z38" s="174">
        <f t="shared" si="33"/>
        <v>850000</v>
      </c>
      <c r="AA38" s="174">
        <f>850000*$H$38</f>
        <v>850000</v>
      </c>
      <c r="AB38" s="174">
        <f t="shared" si="33"/>
        <v>850000</v>
      </c>
      <c r="AC38" s="174">
        <f t="shared" si="33"/>
        <v>850000</v>
      </c>
      <c r="AD38" s="174">
        <f t="shared" si="33"/>
        <v>850000</v>
      </c>
      <c r="AE38" s="174">
        <f t="shared" si="33"/>
        <v>850000</v>
      </c>
      <c r="AF38" s="174">
        <f t="shared" si="33"/>
        <v>850000</v>
      </c>
      <c r="AG38" s="174">
        <f t="shared" si="33"/>
        <v>850000</v>
      </c>
      <c r="AH38" s="174">
        <f>850000*$H$38</f>
        <v>850000</v>
      </c>
      <c r="AI38" s="171"/>
      <c r="AJ38" s="171"/>
      <c r="AK38" s="171"/>
      <c r="AL38" s="171"/>
      <c r="AM38" s="171"/>
      <c r="AN38" s="171"/>
      <c r="AO38" s="171"/>
      <c r="AP38" s="74"/>
      <c r="AQ38" s="8"/>
      <c r="AR38" s="152"/>
      <c r="AS38" s="152"/>
      <c r="AT38" s="152"/>
      <c r="AU38" s="152"/>
      <c r="AV38" s="152"/>
      <c r="AW38" s="152"/>
    </row>
    <row r="39" spans="1:49" ht="15" thickBot="1" x14ac:dyDescent="0.4">
      <c r="A39" s="163"/>
      <c r="B39" s="164" t="s">
        <v>244</v>
      </c>
      <c r="C39" s="74" t="s">
        <v>245</v>
      </c>
      <c r="D39" s="159">
        <v>2.8</v>
      </c>
      <c r="E39" s="159"/>
      <c r="F39" s="159" t="s">
        <v>246</v>
      </c>
      <c r="G39" s="166">
        <v>1</v>
      </c>
      <c r="H39" s="167">
        <v>1</v>
      </c>
      <c r="I39" s="116">
        <f t="shared" si="25"/>
        <v>2.8</v>
      </c>
      <c r="J39" s="173">
        <f t="shared" si="28"/>
        <v>1</v>
      </c>
      <c r="K39" s="173">
        <f>$G$39*$H$39</f>
        <v>1</v>
      </c>
      <c r="L39" s="169">
        <f>$G39*$H39*($D39-ROUNDDOWN($D39,0))</f>
        <v>0.79999999999999982</v>
      </c>
      <c r="M39" s="174"/>
      <c r="N39" s="174"/>
      <c r="O39" s="174"/>
      <c r="P39" s="174"/>
      <c r="Q39" s="174"/>
      <c r="R39" s="174"/>
      <c r="S39" s="174"/>
      <c r="T39" s="174"/>
      <c r="U39" s="174"/>
      <c r="V39" s="174"/>
      <c r="W39" s="174"/>
      <c r="X39" s="174"/>
      <c r="Y39" s="75"/>
      <c r="Z39" s="75"/>
      <c r="AA39" s="75"/>
      <c r="AB39" s="75"/>
      <c r="AC39" s="75"/>
      <c r="AD39" s="75"/>
      <c r="AE39" s="75"/>
      <c r="AF39" s="75"/>
      <c r="AG39" s="75"/>
      <c r="AH39" s="75"/>
      <c r="AI39" s="171"/>
      <c r="AJ39" s="171"/>
      <c r="AK39" s="171"/>
      <c r="AL39" s="171"/>
      <c r="AM39" s="171"/>
      <c r="AN39" s="171"/>
      <c r="AO39" s="171"/>
      <c r="AP39" s="74"/>
      <c r="AQ39" s="8"/>
      <c r="AR39" s="152"/>
      <c r="AS39" s="152"/>
      <c r="AT39" s="152"/>
      <c r="AU39" s="152"/>
      <c r="AV39" s="152"/>
      <c r="AW39" s="152"/>
    </row>
    <row r="40" spans="1:49" ht="15" thickBot="1" x14ac:dyDescent="0.4">
      <c r="A40" s="163"/>
      <c r="B40" s="164" t="s">
        <v>247</v>
      </c>
      <c r="C40" s="74" t="s">
        <v>248</v>
      </c>
      <c r="D40" s="165">
        <v>15</v>
      </c>
      <c r="E40" s="159"/>
      <c r="F40" s="159" t="s">
        <v>246</v>
      </c>
      <c r="G40" s="166">
        <v>1</v>
      </c>
      <c r="H40" s="167">
        <v>1</v>
      </c>
      <c r="I40" s="116">
        <f t="shared" si="25"/>
        <v>11900001</v>
      </c>
      <c r="J40" s="173">
        <f>$G$40*$H$40</f>
        <v>1</v>
      </c>
      <c r="K40" s="173">
        <f>850000*$H$40</f>
        <v>850000</v>
      </c>
      <c r="L40" s="173">
        <f t="shared" ref="L40:X40" si="34">850000*$H$40</f>
        <v>850000</v>
      </c>
      <c r="M40" s="173">
        <f t="shared" si="34"/>
        <v>850000</v>
      </c>
      <c r="N40" s="173">
        <f t="shared" si="34"/>
        <v>850000</v>
      </c>
      <c r="O40" s="173">
        <f t="shared" si="34"/>
        <v>850000</v>
      </c>
      <c r="P40" s="173">
        <f t="shared" si="34"/>
        <v>850000</v>
      </c>
      <c r="Q40" s="173">
        <f t="shared" si="34"/>
        <v>850000</v>
      </c>
      <c r="R40" s="173">
        <f t="shared" si="34"/>
        <v>850000</v>
      </c>
      <c r="S40" s="173">
        <f t="shared" si="34"/>
        <v>850000</v>
      </c>
      <c r="T40" s="173">
        <f t="shared" si="34"/>
        <v>850000</v>
      </c>
      <c r="U40" s="173">
        <f t="shared" si="34"/>
        <v>850000</v>
      </c>
      <c r="V40" s="173">
        <f t="shared" si="34"/>
        <v>850000</v>
      </c>
      <c r="W40" s="173">
        <f t="shared" si="34"/>
        <v>850000</v>
      </c>
      <c r="X40" s="173">
        <f t="shared" si="34"/>
        <v>850000</v>
      </c>
      <c r="Y40" s="75"/>
      <c r="Z40" s="75"/>
      <c r="AA40" s="75"/>
      <c r="AB40" s="75"/>
      <c r="AC40" s="75"/>
      <c r="AD40" s="75"/>
      <c r="AE40" s="75"/>
      <c r="AF40" s="75"/>
      <c r="AG40" s="75"/>
      <c r="AH40" s="75"/>
      <c r="AI40" s="171"/>
      <c r="AJ40" s="171"/>
      <c r="AK40" s="171"/>
      <c r="AL40" s="171"/>
      <c r="AM40" s="171"/>
      <c r="AN40" s="171"/>
      <c r="AO40" s="171"/>
      <c r="AP40" s="74"/>
      <c r="AQ40" s="8"/>
      <c r="AR40" s="152"/>
      <c r="AS40" s="152"/>
      <c r="AT40" s="152"/>
      <c r="AU40" s="152"/>
      <c r="AV40" s="152"/>
      <c r="AW40" s="152"/>
    </row>
    <row r="41" spans="1:49" ht="15" thickBot="1" x14ac:dyDescent="0.4">
      <c r="A41" s="163"/>
      <c r="B41" s="164" t="s">
        <v>249</v>
      </c>
      <c r="C41" s="74" t="s">
        <v>250</v>
      </c>
      <c r="D41" s="165">
        <v>15</v>
      </c>
      <c r="E41" s="159"/>
      <c r="F41" s="159" t="s">
        <v>246</v>
      </c>
      <c r="G41" s="166">
        <v>1</v>
      </c>
      <c r="H41" s="167">
        <v>1</v>
      </c>
      <c r="I41" s="116">
        <f t="shared" si="25"/>
        <v>11900001</v>
      </c>
      <c r="J41" s="173">
        <f>$G$41*$H$41</f>
        <v>1</v>
      </c>
      <c r="K41" s="173">
        <f>850000*$H$41</f>
        <v>850000</v>
      </c>
      <c r="L41" s="173">
        <f t="shared" ref="L41:X41" si="35">850000*$H$41</f>
        <v>850000</v>
      </c>
      <c r="M41" s="173">
        <f t="shared" si="35"/>
        <v>850000</v>
      </c>
      <c r="N41" s="173">
        <f t="shared" si="35"/>
        <v>850000</v>
      </c>
      <c r="O41" s="173">
        <f t="shared" si="35"/>
        <v>850000</v>
      </c>
      <c r="P41" s="173">
        <f t="shared" si="35"/>
        <v>850000</v>
      </c>
      <c r="Q41" s="173">
        <f t="shared" si="35"/>
        <v>850000</v>
      </c>
      <c r="R41" s="173">
        <f t="shared" si="35"/>
        <v>850000</v>
      </c>
      <c r="S41" s="173">
        <f t="shared" si="35"/>
        <v>850000</v>
      </c>
      <c r="T41" s="173">
        <f t="shared" si="35"/>
        <v>850000</v>
      </c>
      <c r="U41" s="173">
        <f t="shared" si="35"/>
        <v>850000</v>
      </c>
      <c r="V41" s="173">
        <f t="shared" si="35"/>
        <v>850000</v>
      </c>
      <c r="W41" s="173">
        <f t="shared" si="35"/>
        <v>850000</v>
      </c>
      <c r="X41" s="173">
        <f t="shared" si="35"/>
        <v>850000</v>
      </c>
      <c r="Y41" s="75"/>
      <c r="Z41" s="75"/>
      <c r="AA41" s="75"/>
      <c r="AB41" s="75"/>
      <c r="AC41" s="75"/>
      <c r="AD41" s="75"/>
      <c r="AE41" s="75"/>
      <c r="AF41" s="75"/>
      <c r="AG41" s="75"/>
      <c r="AH41" s="75"/>
      <c r="AI41" s="171"/>
      <c r="AJ41" s="171"/>
      <c r="AK41" s="171"/>
      <c r="AL41" s="171"/>
      <c r="AM41" s="171"/>
      <c r="AN41" s="171"/>
      <c r="AO41" s="171"/>
      <c r="AP41" s="74"/>
      <c r="AQ41" s="8"/>
      <c r="AR41" s="152"/>
      <c r="AS41" s="152"/>
      <c r="AT41" s="152"/>
      <c r="AU41" s="152"/>
      <c r="AV41" s="152"/>
      <c r="AW41" s="152"/>
    </row>
    <row r="42" spans="1:49" ht="40" thickBot="1" x14ac:dyDescent="0.4">
      <c r="A42" s="163"/>
      <c r="B42" s="164" t="s">
        <v>251</v>
      </c>
      <c r="C42" s="183" t="s">
        <v>252</v>
      </c>
      <c r="D42" s="165"/>
      <c r="E42" s="165">
        <v>4</v>
      </c>
      <c r="F42" s="159" t="s">
        <v>246</v>
      </c>
      <c r="G42" s="166">
        <v>1</v>
      </c>
      <c r="H42" s="167">
        <v>1</v>
      </c>
      <c r="I42" s="116">
        <f>SUM(J42:AP42)</f>
        <v>4</v>
      </c>
      <c r="J42" s="173">
        <f>$G$42*$H$42</f>
        <v>1</v>
      </c>
      <c r="K42" s="173">
        <f>$G$42*$H$42</f>
        <v>1</v>
      </c>
      <c r="L42" s="173">
        <f>$G$42*$H$42</f>
        <v>1</v>
      </c>
      <c r="M42" s="173">
        <f>$G$42*$H$42</f>
        <v>1</v>
      </c>
      <c r="N42" s="173"/>
      <c r="O42" s="173"/>
      <c r="P42" s="173"/>
      <c r="Q42" s="173"/>
      <c r="R42" s="173"/>
      <c r="S42" s="173"/>
      <c r="T42" s="173"/>
      <c r="U42" s="173"/>
      <c r="V42" s="174"/>
      <c r="W42" s="174"/>
      <c r="X42" s="174"/>
      <c r="Y42" s="75"/>
      <c r="Z42" s="75"/>
      <c r="AA42" s="75"/>
      <c r="AB42" s="75"/>
      <c r="AC42" s="75"/>
      <c r="AD42" s="75"/>
      <c r="AE42" s="75"/>
      <c r="AF42" s="75"/>
      <c r="AG42" s="75"/>
      <c r="AH42" s="75"/>
      <c r="AI42" s="171"/>
      <c r="AJ42" s="171"/>
      <c r="AK42" s="171"/>
      <c r="AL42" s="171"/>
      <c r="AM42" s="171"/>
      <c r="AN42" s="171"/>
      <c r="AO42" s="171"/>
      <c r="AP42" s="74"/>
      <c r="AQ42" s="8"/>
      <c r="AR42" s="152"/>
      <c r="AS42" s="152"/>
      <c r="AT42" s="152"/>
      <c r="AU42" s="152"/>
      <c r="AV42" s="152"/>
      <c r="AW42" s="152"/>
    </row>
    <row r="43" spans="1:49" ht="15" thickBot="1" x14ac:dyDescent="0.4">
      <c r="A43" s="163"/>
      <c r="B43" s="164" t="s">
        <v>253</v>
      </c>
      <c r="C43" s="183" t="s">
        <v>254</v>
      </c>
      <c r="D43" s="165"/>
      <c r="E43" s="165">
        <v>1</v>
      </c>
      <c r="F43" s="159" t="s">
        <v>246</v>
      </c>
      <c r="G43" s="166">
        <v>1</v>
      </c>
      <c r="H43" s="167">
        <v>1</v>
      </c>
      <c r="I43" s="116">
        <f>SUM(J43:AP43)</f>
        <v>900000</v>
      </c>
      <c r="J43" s="173">
        <v>900000</v>
      </c>
      <c r="K43" s="173"/>
      <c r="L43" s="173"/>
      <c r="M43" s="173"/>
      <c r="N43" s="173"/>
      <c r="O43" s="173"/>
      <c r="P43" s="173"/>
      <c r="Q43" s="173"/>
      <c r="R43" s="173"/>
      <c r="S43" s="173"/>
      <c r="T43" s="173"/>
      <c r="U43" s="173"/>
      <c r="V43" s="174"/>
      <c r="W43" s="174"/>
      <c r="X43" s="174"/>
      <c r="Y43" s="75"/>
      <c r="Z43" s="75"/>
      <c r="AA43" s="75"/>
      <c r="AB43" s="75"/>
      <c r="AC43" s="75"/>
      <c r="AD43" s="75"/>
      <c r="AE43" s="75"/>
      <c r="AF43" s="75"/>
      <c r="AG43" s="75"/>
      <c r="AH43" s="75"/>
      <c r="AI43" s="171"/>
      <c r="AJ43" s="171"/>
      <c r="AK43" s="171"/>
      <c r="AL43" s="171"/>
      <c r="AM43" s="171"/>
      <c r="AN43" s="171"/>
      <c r="AO43" s="171"/>
      <c r="AP43" s="74"/>
      <c r="AQ43" s="8"/>
      <c r="AR43" s="152"/>
      <c r="AS43" s="152"/>
      <c r="AT43" s="152"/>
      <c r="AU43" s="152"/>
      <c r="AV43" s="152"/>
      <c r="AW43" s="152"/>
    </row>
    <row r="44" spans="1:49" ht="15" thickBot="1" x14ac:dyDescent="0.4">
      <c r="A44" s="163"/>
      <c r="B44" s="177" t="s">
        <v>255</v>
      </c>
      <c r="C44" s="178" t="s">
        <v>256</v>
      </c>
      <c r="D44" s="101">
        <v>14.8</v>
      </c>
      <c r="E44" s="179"/>
      <c r="F44" s="179"/>
      <c r="G44" s="180">
        <v>1</v>
      </c>
      <c r="H44" s="181">
        <v>1</v>
      </c>
      <c r="I44" s="101">
        <f t="shared" si="25"/>
        <v>15</v>
      </c>
      <c r="J44" s="182">
        <f>$G44*$H44</f>
        <v>1</v>
      </c>
      <c r="K44" s="182">
        <f t="shared" ref="J44:X52" si="36">$G44*$H44</f>
        <v>1</v>
      </c>
      <c r="L44" s="182">
        <f t="shared" si="36"/>
        <v>1</v>
      </c>
      <c r="M44" s="182">
        <f t="shared" si="36"/>
        <v>1</v>
      </c>
      <c r="N44" s="182">
        <f t="shared" si="36"/>
        <v>1</v>
      </c>
      <c r="O44" s="182">
        <f t="shared" si="36"/>
        <v>1</v>
      </c>
      <c r="P44" s="182">
        <f t="shared" si="36"/>
        <v>1</v>
      </c>
      <c r="Q44" s="182">
        <f t="shared" si="36"/>
        <v>1</v>
      </c>
      <c r="R44" s="182">
        <f t="shared" si="36"/>
        <v>1</v>
      </c>
      <c r="S44" s="182">
        <f t="shared" si="36"/>
        <v>1</v>
      </c>
      <c r="T44" s="182">
        <f t="shared" si="36"/>
        <v>1</v>
      </c>
      <c r="U44" s="182">
        <f t="shared" si="36"/>
        <v>1</v>
      </c>
      <c r="V44" s="182">
        <f t="shared" si="36"/>
        <v>1</v>
      </c>
      <c r="W44" s="182">
        <f t="shared" si="36"/>
        <v>1</v>
      </c>
      <c r="X44" s="182">
        <f t="shared" si="36"/>
        <v>1</v>
      </c>
      <c r="Y44" s="168"/>
      <c r="Z44" s="169"/>
      <c r="AA44" s="169"/>
      <c r="AB44" s="169"/>
      <c r="AC44" s="169"/>
      <c r="AD44" s="169"/>
      <c r="AE44" s="169"/>
      <c r="AF44" s="169"/>
      <c r="AG44" s="169"/>
      <c r="AH44" s="169"/>
      <c r="AI44" s="102"/>
      <c r="AJ44" s="102"/>
      <c r="AK44" s="102"/>
      <c r="AL44" s="102"/>
      <c r="AM44" s="102"/>
      <c r="AN44" s="102"/>
      <c r="AO44" s="102"/>
      <c r="AP44" s="8"/>
      <c r="AQ44" s="8"/>
      <c r="AR44" s="617"/>
      <c r="AS44" s="617"/>
      <c r="AT44" s="617"/>
      <c r="AU44" s="617"/>
      <c r="AV44" s="617"/>
    </row>
    <row r="45" spans="1:49" ht="15" thickBot="1" x14ac:dyDescent="0.4">
      <c r="A45" s="163"/>
      <c r="B45" s="177" t="s">
        <v>257</v>
      </c>
      <c r="C45" s="178" t="s">
        <v>256</v>
      </c>
      <c r="D45" s="101">
        <v>10.199999999999999</v>
      </c>
      <c r="E45" s="179"/>
      <c r="F45" s="179"/>
      <c r="G45" s="180">
        <v>1</v>
      </c>
      <c r="H45" s="181">
        <v>1</v>
      </c>
      <c r="I45" s="101">
        <f t="shared" si="25"/>
        <v>10.199999999999999</v>
      </c>
      <c r="J45" s="182">
        <f>$G45*$H45</f>
        <v>1</v>
      </c>
      <c r="K45" s="182">
        <f t="shared" si="36"/>
        <v>1</v>
      </c>
      <c r="L45" s="182">
        <f t="shared" si="36"/>
        <v>1</v>
      </c>
      <c r="M45" s="182">
        <f t="shared" si="36"/>
        <v>1</v>
      </c>
      <c r="N45" s="182">
        <f t="shared" si="36"/>
        <v>1</v>
      </c>
      <c r="O45" s="182">
        <f t="shared" si="36"/>
        <v>1</v>
      </c>
      <c r="P45" s="182">
        <f t="shared" si="36"/>
        <v>1</v>
      </c>
      <c r="Q45" s="182">
        <f t="shared" si="36"/>
        <v>1</v>
      </c>
      <c r="R45" s="182">
        <f t="shared" si="36"/>
        <v>1</v>
      </c>
      <c r="S45" s="182">
        <f t="shared" si="36"/>
        <v>1</v>
      </c>
      <c r="T45" s="182">
        <f>$G45*$H45*($D45-ROUNDDOWN($D45,0))</f>
        <v>0.19999999999999929</v>
      </c>
      <c r="U45" s="182"/>
      <c r="V45" s="182"/>
      <c r="W45" s="182"/>
      <c r="X45" s="168"/>
      <c r="Y45" s="168"/>
      <c r="Z45" s="169"/>
      <c r="AA45" s="169"/>
      <c r="AB45" s="169"/>
      <c r="AC45" s="169"/>
      <c r="AD45" s="169"/>
      <c r="AE45" s="169"/>
      <c r="AF45" s="169"/>
      <c r="AG45" s="169"/>
      <c r="AH45" s="169"/>
      <c r="AI45" s="102"/>
      <c r="AJ45" s="102"/>
      <c r="AK45" s="102"/>
      <c r="AL45" s="102"/>
      <c r="AM45" s="102"/>
      <c r="AN45" s="102"/>
      <c r="AO45" s="102"/>
      <c r="AP45" s="8"/>
      <c r="AQ45" s="8"/>
      <c r="AR45" s="617"/>
      <c r="AS45" s="617"/>
      <c r="AT45" s="617"/>
      <c r="AU45" s="617"/>
      <c r="AV45" s="617"/>
    </row>
    <row r="46" spans="1:49" ht="15" thickBot="1" x14ac:dyDescent="0.4">
      <c r="A46" s="163"/>
      <c r="B46" s="177" t="s">
        <v>258</v>
      </c>
      <c r="C46" s="178" t="s">
        <v>256</v>
      </c>
      <c r="D46" s="101">
        <v>15</v>
      </c>
      <c r="E46" s="179"/>
      <c r="F46" s="179"/>
      <c r="G46" s="180">
        <v>1</v>
      </c>
      <c r="H46" s="181">
        <v>1</v>
      </c>
      <c r="I46" s="101">
        <f>SUM(J46:AP46)</f>
        <v>15</v>
      </c>
      <c r="J46" s="182">
        <f>$G46*$H46</f>
        <v>1</v>
      </c>
      <c r="K46" s="182">
        <f t="shared" si="36"/>
        <v>1</v>
      </c>
      <c r="L46" s="182">
        <f t="shared" si="36"/>
        <v>1</v>
      </c>
      <c r="M46" s="182">
        <f t="shared" si="36"/>
        <v>1</v>
      </c>
      <c r="N46" s="182">
        <f t="shared" si="36"/>
        <v>1</v>
      </c>
      <c r="O46" s="182">
        <f t="shared" si="36"/>
        <v>1</v>
      </c>
      <c r="P46" s="182">
        <f t="shared" si="36"/>
        <v>1</v>
      </c>
      <c r="Q46" s="182">
        <f t="shared" si="36"/>
        <v>1</v>
      </c>
      <c r="R46" s="182">
        <f t="shared" si="36"/>
        <v>1</v>
      </c>
      <c r="S46" s="182">
        <f t="shared" si="36"/>
        <v>1</v>
      </c>
      <c r="T46" s="182">
        <f t="shared" si="36"/>
        <v>1</v>
      </c>
      <c r="U46" s="182">
        <f t="shared" si="36"/>
        <v>1</v>
      </c>
      <c r="V46" s="182">
        <f t="shared" si="36"/>
        <v>1</v>
      </c>
      <c r="W46" s="182">
        <f t="shared" si="36"/>
        <v>1</v>
      </c>
      <c r="X46" s="168">
        <f t="shared" si="36"/>
        <v>1</v>
      </c>
      <c r="Y46" s="168"/>
      <c r="Z46" s="169"/>
      <c r="AA46" s="169"/>
      <c r="AB46" s="169"/>
      <c r="AC46" s="169"/>
      <c r="AD46" s="169"/>
      <c r="AE46" s="169"/>
      <c r="AF46" s="169"/>
      <c r="AG46" s="169"/>
      <c r="AH46" s="169"/>
      <c r="AI46" s="102"/>
      <c r="AJ46" s="102"/>
      <c r="AK46" s="102"/>
      <c r="AL46" s="102"/>
      <c r="AM46" s="102"/>
      <c r="AN46" s="102"/>
      <c r="AO46" s="102"/>
      <c r="AP46" s="8"/>
      <c r="AQ46" s="8"/>
      <c r="AR46" s="617"/>
      <c r="AS46" s="617"/>
      <c r="AT46" s="617"/>
      <c r="AU46" s="617"/>
      <c r="AV46" s="617"/>
    </row>
    <row r="47" spans="1:49" ht="15" thickBot="1" x14ac:dyDescent="0.4">
      <c r="A47" s="163"/>
      <c r="B47" s="177" t="s">
        <v>259</v>
      </c>
      <c r="C47" s="178" t="s">
        <v>256</v>
      </c>
      <c r="D47" s="101">
        <v>9.5</v>
      </c>
      <c r="E47" s="179"/>
      <c r="F47" s="179"/>
      <c r="G47" s="180">
        <v>1</v>
      </c>
      <c r="H47" s="181">
        <v>1</v>
      </c>
      <c r="I47" s="101">
        <f>SUM(J47:AP47)</f>
        <v>9.5</v>
      </c>
      <c r="J47" s="182">
        <f>$G47*$H47</f>
        <v>1</v>
      </c>
      <c r="K47" s="182">
        <f t="shared" si="36"/>
        <v>1</v>
      </c>
      <c r="L47" s="182">
        <f t="shared" si="36"/>
        <v>1</v>
      </c>
      <c r="M47" s="182">
        <f t="shared" si="36"/>
        <v>1</v>
      </c>
      <c r="N47" s="182">
        <f t="shared" si="36"/>
        <v>1</v>
      </c>
      <c r="O47" s="182">
        <f t="shared" si="36"/>
        <v>1</v>
      </c>
      <c r="P47" s="182">
        <f t="shared" si="36"/>
        <v>1</v>
      </c>
      <c r="Q47" s="182">
        <f t="shared" si="36"/>
        <v>1</v>
      </c>
      <c r="R47" s="182">
        <f t="shared" si="36"/>
        <v>1</v>
      </c>
      <c r="S47" s="182">
        <f>$G47*$H47*($D47-ROUNDDOWN($D47,0))</f>
        <v>0.5</v>
      </c>
      <c r="T47" s="182"/>
      <c r="U47" s="182"/>
      <c r="V47" s="182"/>
      <c r="W47" s="182"/>
      <c r="X47" s="168"/>
      <c r="Y47" s="168"/>
      <c r="Z47" s="169"/>
      <c r="AA47" s="169"/>
      <c r="AB47" s="169"/>
      <c r="AC47" s="169"/>
      <c r="AD47" s="169"/>
      <c r="AE47" s="169"/>
      <c r="AF47" s="169"/>
      <c r="AG47" s="169"/>
      <c r="AH47" s="169"/>
      <c r="AI47" s="102"/>
      <c r="AJ47" s="102"/>
      <c r="AK47" s="102"/>
      <c r="AL47" s="102"/>
      <c r="AM47" s="102"/>
      <c r="AN47" s="102"/>
      <c r="AO47" s="102"/>
      <c r="AP47" s="8"/>
      <c r="AQ47" s="8"/>
      <c r="AR47" s="617"/>
      <c r="AS47" s="617"/>
      <c r="AT47" s="617"/>
      <c r="AU47" s="617"/>
      <c r="AV47" s="617"/>
    </row>
    <row r="48" spans="1:49" ht="15" thickBot="1" x14ac:dyDescent="0.4">
      <c r="A48" s="163"/>
      <c r="B48" s="184" t="s">
        <v>260</v>
      </c>
      <c r="C48" s="103" t="s">
        <v>261</v>
      </c>
      <c r="D48" s="185">
        <v>10</v>
      </c>
      <c r="E48" s="185"/>
      <c r="F48" s="185"/>
      <c r="G48" s="166">
        <v>1</v>
      </c>
      <c r="H48" s="150">
        <v>1</v>
      </c>
      <c r="I48" s="116">
        <f t="shared" si="25"/>
        <v>10</v>
      </c>
      <c r="J48" s="168">
        <f>$G48*$H48</f>
        <v>1</v>
      </c>
      <c r="K48" s="168">
        <f t="shared" si="36"/>
        <v>1</v>
      </c>
      <c r="L48" s="168">
        <f t="shared" si="36"/>
        <v>1</v>
      </c>
      <c r="M48" s="168">
        <f t="shared" si="36"/>
        <v>1</v>
      </c>
      <c r="N48" s="168">
        <f t="shared" si="36"/>
        <v>1</v>
      </c>
      <c r="O48" s="168">
        <f t="shared" si="36"/>
        <v>1</v>
      </c>
      <c r="P48" s="168">
        <f t="shared" si="36"/>
        <v>1</v>
      </c>
      <c r="Q48" s="168">
        <f t="shared" si="36"/>
        <v>1</v>
      </c>
      <c r="R48" s="168">
        <f t="shared" si="36"/>
        <v>1</v>
      </c>
      <c r="S48" s="168">
        <f>$G48*$H48</f>
        <v>1</v>
      </c>
      <c r="T48" s="169"/>
      <c r="U48" s="169"/>
      <c r="V48" s="169"/>
      <c r="W48" s="169"/>
      <c r="X48" s="169"/>
      <c r="Y48" s="170"/>
      <c r="Z48" s="170"/>
      <c r="AA48" s="170"/>
      <c r="AB48" s="170"/>
      <c r="AC48" s="170"/>
      <c r="AD48" s="170"/>
      <c r="AE48" s="170"/>
      <c r="AF48" s="170"/>
      <c r="AG48" s="170"/>
      <c r="AH48" s="170"/>
      <c r="AI48" s="137"/>
      <c r="AJ48" s="137"/>
      <c r="AK48" s="137"/>
      <c r="AL48" s="137"/>
      <c r="AM48" s="137"/>
      <c r="AN48" s="137"/>
      <c r="AO48" s="137"/>
      <c r="AP48" s="103"/>
      <c r="AQ48" s="8"/>
      <c r="AR48" s="152"/>
      <c r="AS48" s="152"/>
      <c r="AT48" s="152"/>
      <c r="AU48" s="152"/>
      <c r="AV48" s="152"/>
      <c r="AW48" s="152"/>
    </row>
    <row r="49" spans="1:49" ht="15" thickBot="1" x14ac:dyDescent="0.4">
      <c r="A49" s="163"/>
      <c r="B49" s="184" t="s">
        <v>262</v>
      </c>
      <c r="C49" s="103" t="s">
        <v>245</v>
      </c>
      <c r="D49" s="185">
        <v>2.8</v>
      </c>
      <c r="E49" s="185"/>
      <c r="F49" s="159" t="s">
        <v>246</v>
      </c>
      <c r="G49" s="166">
        <v>1</v>
      </c>
      <c r="H49" s="150">
        <v>1</v>
      </c>
      <c r="I49" s="116">
        <f t="shared" si="25"/>
        <v>2.8</v>
      </c>
      <c r="J49" s="168">
        <f t="shared" si="36"/>
        <v>1</v>
      </c>
      <c r="K49" s="169">
        <f t="shared" si="36"/>
        <v>1</v>
      </c>
      <c r="L49" s="169">
        <f>$G49*$H49*($D49-ROUNDDOWN($D49,0))</f>
        <v>0.79999999999999982</v>
      </c>
      <c r="M49" s="169"/>
      <c r="N49" s="169"/>
      <c r="O49" s="169"/>
      <c r="P49" s="169"/>
      <c r="Q49" s="169"/>
      <c r="S49" s="169"/>
      <c r="T49" s="169"/>
      <c r="U49" s="169"/>
      <c r="V49" s="169"/>
      <c r="W49" s="169"/>
      <c r="X49" s="169"/>
      <c r="Y49" s="170"/>
      <c r="Z49" s="170"/>
      <c r="AA49" s="170"/>
      <c r="AB49" s="170"/>
      <c r="AC49" s="170"/>
      <c r="AD49" s="170"/>
      <c r="AE49" s="170"/>
      <c r="AF49" s="170"/>
      <c r="AG49" s="170"/>
      <c r="AH49" s="170"/>
      <c r="AI49" s="137"/>
      <c r="AJ49" s="137"/>
      <c r="AK49" s="137"/>
      <c r="AL49" s="137"/>
      <c r="AM49" s="137"/>
      <c r="AN49" s="137"/>
      <c r="AO49" s="137"/>
      <c r="AP49" s="103"/>
      <c r="AQ49" s="8"/>
      <c r="AR49" s="152"/>
      <c r="AS49" s="152"/>
      <c r="AT49" s="152"/>
      <c r="AU49" s="152"/>
      <c r="AV49" s="152"/>
      <c r="AW49" s="152"/>
    </row>
    <row r="50" spans="1:49" ht="15" thickBot="1" x14ac:dyDescent="0.4">
      <c r="A50" s="163"/>
      <c r="B50" s="184" t="s">
        <v>263</v>
      </c>
      <c r="C50" s="103" t="s">
        <v>58</v>
      </c>
      <c r="D50" s="185">
        <v>12</v>
      </c>
      <c r="E50" s="159">
        <f>D50*1/3</f>
        <v>4</v>
      </c>
      <c r="F50" s="159" t="s">
        <v>264</v>
      </c>
      <c r="G50" s="166">
        <v>1</v>
      </c>
      <c r="H50" s="150">
        <v>1</v>
      </c>
      <c r="I50" s="116">
        <f t="shared" si="25"/>
        <v>6800004</v>
      </c>
      <c r="J50" s="168">
        <f t="shared" si="36"/>
        <v>1</v>
      </c>
      <c r="K50" s="169">
        <f t="shared" si="36"/>
        <v>1</v>
      </c>
      <c r="L50" s="169">
        <f t="shared" si="36"/>
        <v>1</v>
      </c>
      <c r="M50" s="169">
        <f t="shared" si="36"/>
        <v>1</v>
      </c>
      <c r="N50" s="169">
        <f>850000*$H$50</f>
        <v>850000</v>
      </c>
      <c r="O50" s="169">
        <f t="shared" ref="O50:U50" si="37">850000*$H$50</f>
        <v>850000</v>
      </c>
      <c r="P50" s="169">
        <f t="shared" si="37"/>
        <v>850000</v>
      </c>
      <c r="Q50" s="169">
        <f t="shared" si="37"/>
        <v>850000</v>
      </c>
      <c r="R50" s="169">
        <f t="shared" si="37"/>
        <v>850000</v>
      </c>
      <c r="S50" s="169">
        <f t="shared" si="37"/>
        <v>850000</v>
      </c>
      <c r="T50" s="169">
        <f t="shared" si="37"/>
        <v>850000</v>
      </c>
      <c r="U50" s="169">
        <f t="shared" si="37"/>
        <v>850000</v>
      </c>
      <c r="V50" s="169"/>
      <c r="W50" s="169"/>
      <c r="X50" s="169"/>
      <c r="Y50" s="170"/>
      <c r="Z50" s="170"/>
      <c r="AA50" s="170"/>
      <c r="AB50" s="170"/>
      <c r="AC50" s="170"/>
      <c r="AD50" s="170"/>
      <c r="AE50" s="170"/>
      <c r="AF50" s="170"/>
      <c r="AG50" s="170"/>
      <c r="AH50" s="170"/>
      <c r="AI50" s="137"/>
      <c r="AJ50" s="137"/>
      <c r="AK50" s="137"/>
      <c r="AL50" s="137"/>
      <c r="AM50" s="137"/>
      <c r="AN50" s="137"/>
      <c r="AO50" s="137"/>
      <c r="AP50" s="103"/>
      <c r="AQ50" s="8"/>
      <c r="AR50" s="152"/>
      <c r="AS50" s="152"/>
      <c r="AT50" s="152"/>
      <c r="AU50" s="152"/>
      <c r="AV50" s="152"/>
      <c r="AW50" s="152"/>
    </row>
    <row r="51" spans="1:49" ht="15" thickBot="1" x14ac:dyDescent="0.4">
      <c r="A51" s="163"/>
      <c r="B51" s="184" t="s">
        <v>265</v>
      </c>
      <c r="C51" s="103" t="s">
        <v>122</v>
      </c>
      <c r="D51" s="185">
        <v>7</v>
      </c>
      <c r="E51" s="159">
        <f>D51*1/3</f>
        <v>2.3333333333333335</v>
      </c>
      <c r="F51" s="159"/>
      <c r="G51" s="166">
        <v>1</v>
      </c>
      <c r="H51" s="150">
        <v>1</v>
      </c>
      <c r="I51" s="116">
        <f t="shared" si="25"/>
        <v>9</v>
      </c>
      <c r="J51" s="168">
        <f t="shared" si="36"/>
        <v>1</v>
      </c>
      <c r="K51" s="168">
        <f t="shared" si="36"/>
        <v>1</v>
      </c>
      <c r="L51" s="168">
        <f t="shared" si="36"/>
        <v>1</v>
      </c>
      <c r="M51" s="168">
        <f t="shared" si="36"/>
        <v>1</v>
      </c>
      <c r="N51" s="168">
        <f t="shared" si="36"/>
        <v>1</v>
      </c>
      <c r="O51" s="168">
        <f t="shared" si="36"/>
        <v>1</v>
      </c>
      <c r="P51" s="168">
        <f t="shared" si="36"/>
        <v>1</v>
      </c>
      <c r="Q51" s="168">
        <f t="shared" si="36"/>
        <v>1</v>
      </c>
      <c r="R51" s="168">
        <f t="shared" si="36"/>
        <v>1</v>
      </c>
      <c r="S51" s="169">
        <f>$G51*$H51*($D51-ROUNDDOWN($D51,0))</f>
        <v>0</v>
      </c>
      <c r="T51" s="169"/>
      <c r="U51" s="169"/>
      <c r="V51" s="169"/>
      <c r="W51" s="169"/>
      <c r="X51" s="169"/>
      <c r="Y51" s="170"/>
      <c r="Z51" s="170"/>
      <c r="AA51" s="170"/>
      <c r="AB51" s="170"/>
      <c r="AC51" s="170"/>
      <c r="AD51" s="170"/>
      <c r="AE51" s="170"/>
      <c r="AF51" s="170"/>
      <c r="AG51" s="170"/>
      <c r="AH51" s="170"/>
      <c r="AI51" s="137"/>
      <c r="AJ51" s="137"/>
      <c r="AK51" s="137"/>
      <c r="AL51" s="137"/>
      <c r="AM51" s="137"/>
      <c r="AN51" s="137"/>
      <c r="AO51" s="137"/>
      <c r="AP51" s="103"/>
      <c r="AQ51" s="8"/>
      <c r="AR51" s="152"/>
      <c r="AS51" s="152"/>
      <c r="AT51" s="152"/>
      <c r="AU51" s="152"/>
      <c r="AV51" s="152"/>
      <c r="AW51" s="152"/>
    </row>
    <row r="52" spans="1:49" ht="15" thickBot="1" x14ac:dyDescent="0.4">
      <c r="A52" s="91"/>
      <c r="B52" s="186" t="s">
        <v>266</v>
      </c>
      <c r="C52" s="91" t="s">
        <v>267</v>
      </c>
      <c r="D52" s="187">
        <v>7</v>
      </c>
      <c r="E52" s="188"/>
      <c r="F52" s="188"/>
      <c r="G52" s="189">
        <v>1</v>
      </c>
      <c r="H52" s="151">
        <v>1</v>
      </c>
      <c r="I52" s="118">
        <f t="shared" si="25"/>
        <v>7</v>
      </c>
      <c r="J52" s="190">
        <f t="shared" si="36"/>
        <v>1</v>
      </c>
      <c r="K52" s="190">
        <f t="shared" si="36"/>
        <v>1</v>
      </c>
      <c r="L52" s="190">
        <f t="shared" si="36"/>
        <v>1</v>
      </c>
      <c r="M52" s="190">
        <f t="shared" si="36"/>
        <v>1</v>
      </c>
      <c r="N52" s="191">
        <f t="shared" si="36"/>
        <v>1</v>
      </c>
      <c r="O52" s="191">
        <f t="shared" si="36"/>
        <v>1</v>
      </c>
      <c r="P52" s="191">
        <f t="shared" si="36"/>
        <v>1</v>
      </c>
      <c r="Q52" s="191"/>
      <c r="R52" s="191"/>
      <c r="S52" s="191"/>
      <c r="T52" s="191"/>
      <c r="U52" s="191"/>
      <c r="V52" s="191"/>
      <c r="W52" s="191"/>
      <c r="X52" s="191"/>
      <c r="Y52" s="192"/>
      <c r="Z52" s="192"/>
      <c r="AA52" s="192"/>
      <c r="AB52" s="192"/>
      <c r="AC52" s="192"/>
      <c r="AD52" s="192"/>
      <c r="AE52" s="192"/>
      <c r="AF52" s="192"/>
      <c r="AG52" s="192"/>
      <c r="AH52" s="192"/>
      <c r="AI52" s="145"/>
      <c r="AJ52" s="145"/>
      <c r="AK52" s="145"/>
      <c r="AL52" s="145"/>
      <c r="AM52" s="145"/>
      <c r="AN52" s="145"/>
      <c r="AO52" s="145"/>
      <c r="AP52" s="91"/>
      <c r="AQ52" s="8"/>
    </row>
    <row r="53" spans="1:49" x14ac:dyDescent="0.35">
      <c r="A53" s="140" t="s">
        <v>34</v>
      </c>
      <c r="B53" s="141"/>
      <c r="C53" s="141"/>
      <c r="D53" s="140"/>
      <c r="E53" s="140"/>
      <c r="F53" s="140"/>
      <c r="G53" s="193">
        <v>1</v>
      </c>
      <c r="H53" s="142"/>
      <c r="I53" s="143">
        <f>SUM(J53:AP53)</f>
        <v>173228698.29959956</v>
      </c>
      <c r="J53" s="194">
        <f t="shared" ref="J53:AP53" si="38">SUM(J4:J52)</f>
        <v>2323429.8292347398</v>
      </c>
      <c r="K53" s="195">
        <f t="shared" si="38"/>
        <v>3123427.3292347398</v>
      </c>
      <c r="L53" s="196">
        <f t="shared" si="38"/>
        <v>3123423.6792347394</v>
      </c>
      <c r="M53" s="196">
        <f t="shared" si="38"/>
        <v>5673416.2542347396</v>
      </c>
      <c r="N53" s="196">
        <f t="shared" si="38"/>
        <v>8223411.1036407389</v>
      </c>
      <c r="O53" s="196">
        <f t="shared" si="38"/>
        <v>10348407.541140739</v>
      </c>
      <c r="P53" s="196">
        <f t="shared" si="38"/>
        <v>12196941.619526258</v>
      </c>
      <c r="Q53" s="196">
        <f t="shared" si="38"/>
        <v>12196938.819526259</v>
      </c>
      <c r="R53" s="196">
        <f t="shared" si="38"/>
        <v>13896935.819526259</v>
      </c>
      <c r="S53" s="196">
        <f t="shared" si="38"/>
        <v>13896934.319526259</v>
      </c>
      <c r="T53" s="196">
        <f t="shared" si="38"/>
        <v>12196930.019526258</v>
      </c>
      <c r="U53" s="196">
        <f t="shared" si="38"/>
        <v>12196929.819526259</v>
      </c>
      <c r="V53" s="196">
        <f t="shared" si="38"/>
        <v>10496929.607620258</v>
      </c>
      <c r="W53" s="196">
        <f t="shared" si="38"/>
        <v>9646929.6076202579</v>
      </c>
      <c r="X53" s="196">
        <f t="shared" si="38"/>
        <v>9646929.6076202579</v>
      </c>
      <c r="Y53" s="196">
        <f t="shared" si="38"/>
        <v>5396924.6076202579</v>
      </c>
      <c r="Z53" s="196">
        <f t="shared" si="38"/>
        <v>4546925.1076202579</v>
      </c>
      <c r="AA53" s="196">
        <f t="shared" si="38"/>
        <v>4546924.6076202579</v>
      </c>
      <c r="AB53" s="196">
        <f t="shared" si="38"/>
        <v>3400002</v>
      </c>
      <c r="AC53" s="196">
        <f t="shared" si="38"/>
        <v>3400002</v>
      </c>
      <c r="AD53" s="196">
        <f t="shared" si="38"/>
        <v>2550001</v>
      </c>
      <c r="AE53" s="196">
        <f t="shared" si="38"/>
        <v>2550001</v>
      </c>
      <c r="AF53" s="196">
        <f t="shared" si="38"/>
        <v>2550001</v>
      </c>
      <c r="AG53" s="196">
        <f t="shared" si="38"/>
        <v>2550001</v>
      </c>
      <c r="AH53" s="196">
        <f t="shared" si="38"/>
        <v>2550001</v>
      </c>
      <c r="AI53" s="142">
        <f t="shared" si="38"/>
        <v>0</v>
      </c>
      <c r="AJ53" s="142">
        <f t="shared" si="38"/>
        <v>0</v>
      </c>
      <c r="AK53" s="142">
        <f t="shared" si="38"/>
        <v>0</v>
      </c>
      <c r="AL53" s="142">
        <f t="shared" si="38"/>
        <v>0</v>
      </c>
      <c r="AM53" s="142">
        <f t="shared" si="38"/>
        <v>0</v>
      </c>
      <c r="AN53" s="142">
        <f t="shared" si="38"/>
        <v>0</v>
      </c>
      <c r="AO53" s="142">
        <f t="shared" si="38"/>
        <v>0</v>
      </c>
      <c r="AP53" s="142">
        <f t="shared" si="38"/>
        <v>0</v>
      </c>
      <c r="AQ53" s="10"/>
    </row>
    <row r="54" spans="1:49" ht="15" thickBot="1" x14ac:dyDescent="0.4">
      <c r="A54" s="146" t="s">
        <v>164</v>
      </c>
      <c r="B54" s="147"/>
      <c r="C54" s="147"/>
      <c r="D54" s="146"/>
      <c r="E54" s="146"/>
      <c r="F54" s="146"/>
      <c r="G54" s="148"/>
      <c r="H54" s="148"/>
      <c r="I54" s="147"/>
      <c r="J54" s="197"/>
      <c r="K54" s="198">
        <f>J53-K53+J54</f>
        <v>-799997.5</v>
      </c>
      <c r="L54" s="198">
        <f t="shared" ref="L54:AP54" si="39">K53-L53+K54</f>
        <v>-799993.84999999963</v>
      </c>
      <c r="M54" s="198">
        <f t="shared" si="39"/>
        <v>-3349986.4249999998</v>
      </c>
      <c r="N54" s="198">
        <f t="shared" si="39"/>
        <v>-5899981.2744059991</v>
      </c>
      <c r="O54" s="198">
        <f t="shared" si="39"/>
        <v>-8024977.7119059991</v>
      </c>
      <c r="P54" s="198">
        <f t="shared" si="39"/>
        <v>-9873511.790291518</v>
      </c>
      <c r="Q54" s="198">
        <f t="shared" si="39"/>
        <v>-9873508.9902915191</v>
      </c>
      <c r="R54" s="198">
        <f t="shared" si="39"/>
        <v>-11573505.990291519</v>
      </c>
      <c r="S54" s="198">
        <f>R53-S53+R54</f>
        <v>-11573504.490291519</v>
      </c>
      <c r="T54" s="198">
        <f>S53-T53+S54</f>
        <v>-9873500.1902915183</v>
      </c>
      <c r="U54" s="198">
        <f t="shared" si="39"/>
        <v>-9873499.9902915191</v>
      </c>
      <c r="V54" s="198">
        <f t="shared" si="39"/>
        <v>-8173499.7783855181</v>
      </c>
      <c r="W54" s="198">
        <f t="shared" si="39"/>
        <v>-7323499.7783855181</v>
      </c>
      <c r="X54" s="198">
        <f t="shared" si="39"/>
        <v>-7323499.7783855181</v>
      </c>
      <c r="Y54" s="198">
        <f t="shared" si="39"/>
        <v>-3073494.7783855181</v>
      </c>
      <c r="Z54" s="198">
        <f t="shared" si="39"/>
        <v>-2223495.2783855181</v>
      </c>
      <c r="AA54" s="198">
        <f t="shared" si="39"/>
        <v>-2223494.7783855181</v>
      </c>
      <c r="AB54" s="198">
        <f t="shared" si="39"/>
        <v>-1076572.1707652602</v>
      </c>
      <c r="AC54" s="198">
        <f t="shared" si="39"/>
        <v>-1076572.1707652602</v>
      </c>
      <c r="AD54" s="198">
        <f t="shared" si="39"/>
        <v>-226571.17076526023</v>
      </c>
      <c r="AE54" s="198">
        <f t="shared" si="39"/>
        <v>-226571.17076526023</v>
      </c>
      <c r="AF54" s="198">
        <f t="shared" si="39"/>
        <v>-226571.17076526023</v>
      </c>
      <c r="AG54" s="198">
        <f t="shared" si="39"/>
        <v>-226571.17076526023</v>
      </c>
      <c r="AH54" s="198">
        <f t="shared" si="39"/>
        <v>-226571.17076526023</v>
      </c>
      <c r="AI54" s="148">
        <f t="shared" si="39"/>
        <v>2323429.8292347398</v>
      </c>
      <c r="AJ54" s="148">
        <f t="shared" si="39"/>
        <v>2323429.8292347398</v>
      </c>
      <c r="AK54" s="148">
        <f t="shared" si="39"/>
        <v>2323429.8292347398</v>
      </c>
      <c r="AL54" s="148">
        <f t="shared" si="39"/>
        <v>2323429.8292347398</v>
      </c>
      <c r="AM54" s="148">
        <f t="shared" si="39"/>
        <v>2323429.8292347398</v>
      </c>
      <c r="AN54" s="148">
        <f t="shared" si="39"/>
        <v>2323429.8292347398</v>
      </c>
      <c r="AO54" s="148">
        <f t="shared" si="39"/>
        <v>2323429.8292347398</v>
      </c>
      <c r="AP54" s="148">
        <f t="shared" si="39"/>
        <v>2323429.8292347398</v>
      </c>
      <c r="AQ54" s="8"/>
    </row>
  </sheetData>
  <mergeCells count="11">
    <mergeCell ref="AR27:AV27"/>
    <mergeCell ref="AR44:AV44"/>
    <mergeCell ref="AR45:AV45"/>
    <mergeCell ref="AR46:AV46"/>
    <mergeCell ref="AR47:AV47"/>
    <mergeCell ref="AR26:AV26"/>
    <mergeCell ref="AR1:AW1"/>
    <mergeCell ref="AR2:AW2"/>
    <mergeCell ref="AR3:AW3"/>
    <mergeCell ref="AR4:AW4"/>
    <mergeCell ref="AR25:AV25"/>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7789-B28E-4438-97F3-399898872078}">
  <dimension ref="A1:M25"/>
  <sheetViews>
    <sheetView showGridLines="0" workbookViewId="0">
      <selection activeCell="A2" sqref="A2:G20"/>
    </sheetView>
  </sheetViews>
  <sheetFormatPr defaultRowHeight="14.5" x14ac:dyDescent="0.35"/>
  <cols>
    <col min="1" max="1" width="17.26953125" customWidth="1"/>
    <col min="2" max="2" width="16.453125" customWidth="1"/>
    <col min="3" max="3" width="13.81640625" customWidth="1"/>
    <col min="4" max="4" width="15" customWidth="1"/>
    <col min="5" max="5" width="14.7265625" customWidth="1"/>
    <col min="6" max="6" width="10.1796875" customWidth="1"/>
    <col min="7" max="7" width="14" customWidth="1"/>
    <col min="9" max="13" width="15.1796875" style="423" customWidth="1"/>
  </cols>
  <sheetData>
    <row r="1" spans="1:9" ht="18.5" x14ac:dyDescent="0.35">
      <c r="A1" s="11" t="s">
        <v>474</v>
      </c>
    </row>
    <row r="2" spans="1:9" ht="27" thickBot="1" x14ac:dyDescent="0.4">
      <c r="A2" s="420" t="s">
        <v>475</v>
      </c>
      <c r="B2" s="420" t="s">
        <v>115</v>
      </c>
      <c r="C2" s="424" t="s">
        <v>134</v>
      </c>
      <c r="D2" s="432" t="s">
        <v>140</v>
      </c>
      <c r="E2" s="424" t="s">
        <v>136</v>
      </c>
      <c r="F2" s="424" t="s">
        <v>300</v>
      </c>
      <c r="G2" s="424" t="s">
        <v>137</v>
      </c>
    </row>
    <row r="3" spans="1:9" ht="15.5" thickTop="1" thickBot="1" x14ac:dyDescent="0.4">
      <c r="A3" s="421" t="s">
        <v>477</v>
      </c>
      <c r="B3" s="421" t="s">
        <v>309</v>
      </c>
      <c r="C3" s="425">
        <v>1068951810.15827</v>
      </c>
      <c r="D3" s="433">
        <v>0.98897266724702804</v>
      </c>
      <c r="E3" s="425">
        <v>1057164122.85077</v>
      </c>
      <c r="F3" s="427">
        <v>0.84342977565053301</v>
      </c>
      <c r="G3" s="425">
        <v>891643698.96181405</v>
      </c>
    </row>
    <row r="4" spans="1:9" ht="15" thickBot="1" x14ac:dyDescent="0.4">
      <c r="A4" s="421" t="s">
        <v>477</v>
      </c>
      <c r="B4" s="421" t="s">
        <v>114</v>
      </c>
      <c r="C4" s="425">
        <v>401750182.82814801</v>
      </c>
      <c r="D4" s="433">
        <v>1.0850839216060599</v>
      </c>
      <c r="E4" s="425">
        <v>435932663.88911802</v>
      </c>
      <c r="F4" s="427">
        <v>0.66406465024287697</v>
      </c>
      <c r="G4" s="425">
        <v>344617047.67319697</v>
      </c>
    </row>
    <row r="5" spans="1:9" ht="15" thickBot="1" x14ac:dyDescent="0.4">
      <c r="A5" s="421" t="s">
        <v>477</v>
      </c>
      <c r="B5" s="421" t="s">
        <v>310</v>
      </c>
      <c r="C5" s="425">
        <v>161244577.40697899</v>
      </c>
      <c r="D5" s="433">
        <v>1.1001538218670901</v>
      </c>
      <c r="E5" s="425">
        <v>177394135.90296501</v>
      </c>
      <c r="F5" s="427">
        <v>1</v>
      </c>
      <c r="G5" s="425">
        <v>177394135.90296501</v>
      </c>
    </row>
    <row r="6" spans="1:9" ht="15" thickBot="1" x14ac:dyDescent="0.4">
      <c r="A6" s="421" t="s">
        <v>477</v>
      </c>
      <c r="B6" s="421" t="s">
        <v>457</v>
      </c>
      <c r="C6" s="425">
        <v>293457.37430748699</v>
      </c>
      <c r="D6" s="433">
        <v>0.51818232468556602</v>
      </c>
      <c r="E6" s="425">
        <v>152064.424414776</v>
      </c>
      <c r="F6" s="427">
        <v>1</v>
      </c>
      <c r="G6" s="425">
        <v>152064.424414776</v>
      </c>
    </row>
    <row r="7" spans="1:9" ht="15" thickBot="1" x14ac:dyDescent="0.4">
      <c r="A7" s="421" t="s">
        <v>477</v>
      </c>
      <c r="B7" s="421" t="s">
        <v>423</v>
      </c>
      <c r="C7" s="425">
        <v>196300500</v>
      </c>
      <c r="D7" s="433">
        <v>0.93754984341999104</v>
      </c>
      <c r="E7" s="425">
        <v>184041503.038266</v>
      </c>
      <c r="F7" s="427">
        <v>1</v>
      </c>
      <c r="G7" s="425">
        <v>184041503.038266</v>
      </c>
    </row>
    <row r="8" spans="1:9" ht="15" thickBot="1" x14ac:dyDescent="0.4">
      <c r="A8" s="435" t="s">
        <v>477</v>
      </c>
      <c r="B8" s="435" t="s">
        <v>146</v>
      </c>
      <c r="C8" s="436">
        <f>SUM(C3:C7)</f>
        <v>1828540527.7677045</v>
      </c>
      <c r="D8" s="437">
        <f>E8/C8</f>
        <v>1.0142977210189299</v>
      </c>
      <c r="E8" s="436">
        <f>SUM(E3:E7)</f>
        <v>1854684490.1055338</v>
      </c>
      <c r="F8" s="438">
        <f>G8/E8</f>
        <v>0.86152036021487266</v>
      </c>
      <c r="G8" s="436">
        <f>SUM(G3:G7)</f>
        <v>1597848450.0006568</v>
      </c>
    </row>
    <row r="9" spans="1:9" ht="15" thickBot="1" x14ac:dyDescent="0.4">
      <c r="A9" s="421" t="s">
        <v>478</v>
      </c>
      <c r="B9" s="421" t="s">
        <v>309</v>
      </c>
      <c r="C9" s="425">
        <v>96218.108278506596</v>
      </c>
      <c r="D9" s="433">
        <v>2.3571736499907701</v>
      </c>
      <c r="E9" s="425">
        <v>226802.78948605401</v>
      </c>
      <c r="F9" s="427">
        <v>0.86524479558349598</v>
      </c>
      <c r="G9" s="425">
        <v>196239.933226628</v>
      </c>
      <c r="I9" s="423">
        <f>G8/1000-52203</f>
        <v>1545645.4500006568</v>
      </c>
    </row>
    <row r="10" spans="1:9" ht="15" thickBot="1" x14ac:dyDescent="0.4">
      <c r="A10" s="421" t="s">
        <v>478</v>
      </c>
      <c r="B10" s="421" t="s">
        <v>114</v>
      </c>
      <c r="C10" s="425" t="s">
        <v>78</v>
      </c>
      <c r="D10" s="425" t="s">
        <v>78</v>
      </c>
      <c r="E10" s="425">
        <v>370736.14108063898</v>
      </c>
      <c r="F10" s="427">
        <v>0.69818904057335296</v>
      </c>
      <c r="G10" s="425">
        <v>258843.91064695799</v>
      </c>
    </row>
    <row r="11" spans="1:9" ht="15" thickBot="1" x14ac:dyDescent="0.4">
      <c r="A11" s="421" t="s">
        <v>478</v>
      </c>
      <c r="B11" s="421" t="s">
        <v>310</v>
      </c>
      <c r="C11" s="425" t="s">
        <v>78</v>
      </c>
      <c r="D11" s="425" t="s">
        <v>78</v>
      </c>
      <c r="E11" s="425">
        <v>165187.149243186</v>
      </c>
      <c r="F11" s="427">
        <v>1</v>
      </c>
      <c r="G11" s="425">
        <v>165187.149243186</v>
      </c>
    </row>
    <row r="12" spans="1:9" ht="15" thickBot="1" x14ac:dyDescent="0.4">
      <c r="A12" s="421" t="s">
        <v>478</v>
      </c>
      <c r="B12" s="421" t="s">
        <v>457</v>
      </c>
      <c r="C12" s="425" t="s">
        <v>78</v>
      </c>
      <c r="D12" s="425" t="s">
        <v>78</v>
      </c>
      <c r="E12" s="425">
        <v>174.32257419085701</v>
      </c>
      <c r="F12" s="427">
        <v>1</v>
      </c>
      <c r="G12" s="425">
        <v>174.32257419085701</v>
      </c>
    </row>
    <row r="13" spans="1:9" ht="15" thickBot="1" x14ac:dyDescent="0.4">
      <c r="A13" s="421" t="s">
        <v>478</v>
      </c>
      <c r="B13" s="421" t="s">
        <v>423</v>
      </c>
      <c r="C13" s="425" t="s">
        <v>78</v>
      </c>
      <c r="D13" s="425" t="s">
        <v>78</v>
      </c>
      <c r="E13" s="425" t="s">
        <v>78</v>
      </c>
      <c r="F13" s="427" t="s">
        <v>78</v>
      </c>
      <c r="G13" s="425" t="s">
        <v>78</v>
      </c>
    </row>
    <row r="14" spans="1:9" ht="15" thickBot="1" x14ac:dyDescent="0.4">
      <c r="A14" s="435" t="s">
        <v>478</v>
      </c>
      <c r="B14" s="435" t="s">
        <v>146</v>
      </c>
      <c r="C14" s="436">
        <f>SUM(C9:C13)</f>
        <v>96218.108278506596</v>
      </c>
      <c r="D14" s="437">
        <f>E14/C14</f>
        <v>7.9288651173210418</v>
      </c>
      <c r="E14" s="436">
        <f>SUM(E9:E13)</f>
        <v>762900.40238406986</v>
      </c>
      <c r="F14" s="438">
        <f>G14/E14</f>
        <v>0.81327171115923702</v>
      </c>
      <c r="G14" s="436">
        <f>SUM(G9:G13)</f>
        <v>620445.31569096295</v>
      </c>
    </row>
    <row r="15" spans="1:9" ht="15" thickBot="1" x14ac:dyDescent="0.4">
      <c r="A15" s="421" t="s">
        <v>479</v>
      </c>
      <c r="B15" s="421" t="s">
        <v>309</v>
      </c>
      <c r="C15" s="425">
        <v>150025.58158146401</v>
      </c>
      <c r="D15" s="433">
        <v>1.0075192260460699</v>
      </c>
      <c r="E15" s="425">
        <v>151153.657842068</v>
      </c>
      <c r="F15" s="427">
        <v>0.82513806473745599</v>
      </c>
      <c r="G15" s="425">
        <v>124704.7</v>
      </c>
    </row>
    <row r="16" spans="1:9" ht="15" thickBot="1" x14ac:dyDescent="0.4">
      <c r="A16" s="421" t="s">
        <v>479</v>
      </c>
      <c r="B16" s="421" t="s">
        <v>114</v>
      </c>
      <c r="C16" s="425">
        <v>22984.104759938698</v>
      </c>
      <c r="D16" s="433">
        <v>2.8211356974134598</v>
      </c>
      <c r="E16" s="425">
        <v>64841.278411353902</v>
      </c>
      <c r="F16" s="427">
        <v>0.68219940808832202</v>
      </c>
      <c r="G16" s="425">
        <v>44234.6</v>
      </c>
    </row>
    <row r="17" spans="1:8" ht="15" thickBot="1" x14ac:dyDescent="0.4">
      <c r="A17" s="421" t="s">
        <v>479</v>
      </c>
      <c r="B17" s="421" t="s">
        <v>310</v>
      </c>
      <c r="C17" s="425">
        <v>13670.3015243847</v>
      </c>
      <c r="D17" s="433">
        <v>1.6804610976180001</v>
      </c>
      <c r="E17" s="425">
        <v>22972.409904436499</v>
      </c>
      <c r="F17" s="427">
        <v>1</v>
      </c>
      <c r="G17" s="425">
        <v>22972.400000000001</v>
      </c>
    </row>
    <row r="18" spans="1:8" ht="15" thickBot="1" x14ac:dyDescent="0.4">
      <c r="A18" s="421" t="s">
        <v>479</v>
      </c>
      <c r="B18" s="421" t="s">
        <v>457</v>
      </c>
      <c r="C18" s="425">
        <v>38.431232000000001</v>
      </c>
      <c r="D18" s="433">
        <v>0.98158364233900597</v>
      </c>
      <c r="E18" s="425">
        <v>37.723468686135398</v>
      </c>
      <c r="F18" s="427">
        <v>1</v>
      </c>
      <c r="G18" s="425">
        <v>37.72</v>
      </c>
    </row>
    <row r="19" spans="1:8" ht="15" thickBot="1" x14ac:dyDescent="0.4">
      <c r="A19" s="421" t="s">
        <v>479</v>
      </c>
      <c r="B19" s="421" t="s">
        <v>423</v>
      </c>
      <c r="C19" s="425" t="s">
        <v>78</v>
      </c>
      <c r="D19" s="433" t="s">
        <v>78</v>
      </c>
      <c r="E19" s="425">
        <v>31983</v>
      </c>
      <c r="F19" s="427">
        <v>1</v>
      </c>
      <c r="G19" s="425">
        <v>31983</v>
      </c>
    </row>
    <row r="20" spans="1:8" ht="15" thickBot="1" x14ac:dyDescent="0.4">
      <c r="A20" s="435" t="s">
        <v>479</v>
      </c>
      <c r="B20" s="435" t="s">
        <v>146</v>
      </c>
      <c r="C20" s="436">
        <f>SUM(C15:C19)</f>
        <v>186718.41909778741</v>
      </c>
      <c r="D20" s="437">
        <f>E20/C20</f>
        <v>1.4513194302733667</v>
      </c>
      <c r="E20" s="436">
        <f>SUM(E15:E19)</f>
        <v>270988.06962654454</v>
      </c>
      <c r="F20" s="438">
        <f>G20/E20</f>
        <v>0.82635527205535975</v>
      </c>
      <c r="G20" s="436">
        <f>SUM(G15:G19)</f>
        <v>223932.41999999998</v>
      </c>
    </row>
    <row r="25" spans="1:8" x14ac:dyDescent="0.35">
      <c r="H25" s="426"/>
    </row>
  </sheetData>
  <pageMargins left="0.7" right="0.7" top="0.75" bottom="0.75" header="0.3" footer="0.3"/>
  <ignoredErrors>
    <ignoredError sqref="E20:F20 D20 E14:F14 D14 E8:F8 D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45DB2-7DCB-4884-8B95-8EC97FA2879B}">
  <dimension ref="A1:E22"/>
  <sheetViews>
    <sheetView topLeftCell="A4" workbookViewId="0">
      <selection activeCell="D8" sqref="D8"/>
    </sheetView>
  </sheetViews>
  <sheetFormatPr defaultRowHeight="14.5" x14ac:dyDescent="0.35"/>
  <cols>
    <col min="1" max="1" width="23.81640625" style="423" customWidth="1"/>
    <col min="2" max="2" width="19.1796875" style="423" customWidth="1"/>
    <col min="3" max="3" width="12.26953125" customWidth="1"/>
    <col min="4" max="4" width="14" customWidth="1"/>
    <col min="5" max="5" width="16.81640625" bestFit="1" customWidth="1"/>
  </cols>
  <sheetData>
    <row r="1" spans="1:5" x14ac:dyDescent="0.35">
      <c r="A1" t="s">
        <v>476</v>
      </c>
      <c r="B1" t="s">
        <v>137</v>
      </c>
    </row>
    <row r="2" spans="1:5" x14ac:dyDescent="0.35">
      <c r="A2" t="s">
        <v>309</v>
      </c>
      <c r="B2" s="423">
        <v>891643698.96181405</v>
      </c>
      <c r="C2" s="431"/>
      <c r="D2" s="423"/>
      <c r="E2" s="423"/>
    </row>
    <row r="3" spans="1:5" x14ac:dyDescent="0.35">
      <c r="A3" t="s">
        <v>114</v>
      </c>
      <c r="B3" s="423">
        <v>344617047.67319697</v>
      </c>
      <c r="C3" s="431"/>
      <c r="D3" s="423"/>
      <c r="E3" s="423"/>
    </row>
    <row r="4" spans="1:5" x14ac:dyDescent="0.35">
      <c r="A4" t="s">
        <v>310</v>
      </c>
      <c r="B4" s="423">
        <v>177394135.90296501</v>
      </c>
      <c r="C4" s="431"/>
      <c r="D4" s="423"/>
      <c r="E4" s="423"/>
    </row>
    <row r="5" spans="1:5" x14ac:dyDescent="0.35">
      <c r="A5" t="s">
        <v>423</v>
      </c>
      <c r="B5" s="423">
        <v>184041503.038266</v>
      </c>
      <c r="C5" s="431"/>
      <c r="D5" s="423"/>
      <c r="E5" s="423"/>
    </row>
    <row r="6" spans="1:5" x14ac:dyDescent="0.35">
      <c r="A6" t="s">
        <v>457</v>
      </c>
      <c r="B6" s="423">
        <v>152064.424414776</v>
      </c>
      <c r="C6" s="431"/>
      <c r="D6" s="423"/>
      <c r="E6" s="423"/>
    </row>
    <row r="7" spans="1:5" x14ac:dyDescent="0.35">
      <c r="A7" s="423" t="s">
        <v>146</v>
      </c>
      <c r="B7" s="423">
        <f>SUM(B2:B6)</f>
        <v>1597848450.0006568</v>
      </c>
      <c r="C7" s="431"/>
      <c r="D7" s="423"/>
      <c r="E7" s="423"/>
    </row>
    <row r="17" spans="3:4" x14ac:dyDescent="0.35">
      <c r="C17" s="423"/>
      <c r="D17" s="431"/>
    </row>
    <row r="18" spans="3:4" x14ac:dyDescent="0.35">
      <c r="C18" s="423"/>
      <c r="D18" s="431"/>
    </row>
    <row r="19" spans="3:4" x14ac:dyDescent="0.35">
      <c r="C19" s="423"/>
      <c r="D19" s="431"/>
    </row>
    <row r="20" spans="3:4" x14ac:dyDescent="0.35">
      <c r="C20" s="423"/>
      <c r="D20" s="431"/>
    </row>
    <row r="21" spans="3:4" x14ac:dyDescent="0.35">
      <c r="C21" s="423"/>
      <c r="D21" s="431"/>
    </row>
    <row r="22" spans="3:4" x14ac:dyDescent="0.35">
      <c r="C22" s="449"/>
      <c r="D22" s="431"/>
    </row>
  </sheetData>
  <sortState xmlns:xlrd2="http://schemas.microsoft.com/office/spreadsheetml/2017/richdata2" ref="B17:C21">
    <sortCondition descending="1" ref="C17"/>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A84A3-4E42-4609-90A4-F8F67B0575CE}">
  <sheetPr codeName="Sheet6"/>
  <dimension ref="A1:BB54"/>
  <sheetViews>
    <sheetView showGridLines="0" topLeftCell="AK1" zoomScaleNormal="100" workbookViewId="0">
      <selection activeCell="BB34" sqref="BB1:BB1048576"/>
    </sheetView>
  </sheetViews>
  <sheetFormatPr defaultRowHeight="14.5" outlineLevelCol="2" x14ac:dyDescent="0.35"/>
  <cols>
    <col min="1" max="1" width="14" customWidth="1"/>
    <col min="2" max="2" width="51.26953125" customWidth="1"/>
    <col min="3" max="3" width="11.7265625" customWidth="1" outlineLevel="2"/>
    <col min="4" max="4" width="13.81640625" customWidth="1" outlineLevel="2"/>
    <col min="5" max="5" width="11.1796875" customWidth="1" outlineLevel="2"/>
    <col min="6" max="6" width="12.81640625" customWidth="1" outlineLevel="2"/>
    <col min="7" max="7" width="11.81640625" customWidth="1" outlineLevel="2"/>
    <col min="8" max="15" width="13.453125" customWidth="1" outlineLevel="2"/>
    <col min="16" max="27" width="13.453125" customWidth="1" outlineLevel="1"/>
    <col min="28" max="39" width="13.453125" customWidth="1"/>
    <col min="40" max="40" width="9" customWidth="1"/>
    <col min="52" max="52" width="10.81640625" bestFit="1" customWidth="1"/>
    <col min="53" max="53" width="14.54296875" style="457" customWidth="1"/>
    <col min="54" max="54" width="9.7265625" style="613" bestFit="1" customWidth="1"/>
  </cols>
  <sheetData>
    <row r="1" spans="1:54" ht="26.5" thickBot="1" x14ac:dyDescent="0.4">
      <c r="A1" s="257" t="s">
        <v>315</v>
      </c>
    </row>
    <row r="2" spans="1:54" ht="15" customHeight="1" thickTop="1" thickBot="1" x14ac:dyDescent="0.4">
      <c r="A2" s="12"/>
      <c r="B2" s="12"/>
      <c r="C2" s="13"/>
      <c r="D2" s="13"/>
      <c r="E2" s="13"/>
      <c r="F2" s="13"/>
      <c r="G2" s="17" t="s">
        <v>126</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c r="AQ2" s="8"/>
      <c r="BA2" s="457" t="s">
        <v>345</v>
      </c>
    </row>
    <row r="3" spans="1:54" ht="41" thickBot="1" x14ac:dyDescent="0.5">
      <c r="A3" s="14" t="s">
        <v>115</v>
      </c>
      <c r="B3" s="14" t="s">
        <v>182</v>
      </c>
      <c r="C3" s="15" t="s">
        <v>1229</v>
      </c>
      <c r="D3" s="15" t="s">
        <v>337</v>
      </c>
      <c r="E3" s="15" t="s">
        <v>303</v>
      </c>
      <c r="F3" s="15" t="s">
        <v>1230</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620" t="s">
        <v>15</v>
      </c>
      <c r="AP3" s="620"/>
      <c r="AQ3" s="620" t="s">
        <v>45</v>
      </c>
      <c r="AR3" s="620"/>
      <c r="AS3" s="621" t="s">
        <v>11</v>
      </c>
      <c r="AT3" s="621"/>
      <c r="AU3" s="621"/>
      <c r="AV3" s="621"/>
      <c r="AW3" s="621"/>
      <c r="AX3" s="621"/>
      <c r="AY3" s="621"/>
      <c r="AZ3" s="425"/>
      <c r="BA3" s="457">
        <v>0.81266839500258703</v>
      </c>
      <c r="BB3" s="613">
        <f>BA3-E4</f>
        <v>-9.9920072216264089E-16</v>
      </c>
    </row>
    <row r="4" spans="1:54" ht="15.5" thickTop="1" thickBot="1" x14ac:dyDescent="0.4">
      <c r="A4" s="70" t="s">
        <v>309</v>
      </c>
      <c r="B4" s="70" t="s">
        <v>697</v>
      </c>
      <c r="C4" s="149">
        <v>9.8884553724425697</v>
      </c>
      <c r="D4" s="72">
        <v>306616481.82559001</v>
      </c>
      <c r="E4" s="68">
        <v>0.81266839500258803</v>
      </c>
      <c r="F4" s="71">
        <f>SUM(G4:AM4)</f>
        <v>2349286754.0256519</v>
      </c>
      <c r="G4" s="261"/>
      <c r="H4" s="72">
        <v>249177524.16654301</v>
      </c>
      <c r="I4" s="72">
        <v>234734967.88261399</v>
      </c>
      <c r="J4" s="72">
        <v>229181736.549146</v>
      </c>
      <c r="K4" s="72">
        <v>228943389.044442</v>
      </c>
      <c r="L4" s="72">
        <v>222218257.94877601</v>
      </c>
      <c r="M4" s="72">
        <v>212505709.00979301</v>
      </c>
      <c r="N4" s="72">
        <v>204354981.23645601</v>
      </c>
      <c r="O4" s="72">
        <v>130794989.215031</v>
      </c>
      <c r="P4" s="72">
        <v>119129075.683323</v>
      </c>
      <c r="Q4" s="72">
        <v>112890826.572262</v>
      </c>
      <c r="R4" s="72">
        <v>100553699.323532</v>
      </c>
      <c r="S4" s="72">
        <v>81404673.735309094</v>
      </c>
      <c r="T4" s="72">
        <v>76907639.536147803</v>
      </c>
      <c r="U4" s="72">
        <v>75343829.592475802</v>
      </c>
      <c r="V4" s="72">
        <v>71145454.529801607</v>
      </c>
      <c r="W4" s="72">
        <v>7.4426601716062801E-10</v>
      </c>
      <c r="X4" s="72"/>
      <c r="Y4" s="72"/>
      <c r="Z4" s="72"/>
      <c r="AA4" s="72"/>
      <c r="AB4" s="72"/>
      <c r="AC4" s="72"/>
      <c r="AD4" s="72"/>
      <c r="AE4" s="72"/>
      <c r="AF4" s="72"/>
      <c r="AG4" s="73"/>
      <c r="AH4" s="73"/>
      <c r="AI4" s="73"/>
      <c r="AJ4" s="73"/>
      <c r="AK4" s="73"/>
      <c r="AL4" s="73"/>
      <c r="AM4" s="72"/>
      <c r="AN4" s="8"/>
      <c r="AO4" s="8">
        <f>COUNT(G4:AM4)</f>
        <v>16</v>
      </c>
      <c r="AP4" s="8" t="b">
        <f>AO4=CEILING(C4,1)</f>
        <v>0</v>
      </c>
      <c r="AQ4" s="28">
        <f>H4/D4</f>
        <v>0.81266839500258992</v>
      </c>
      <c r="AR4" s="28" t="b">
        <f>ROUND(AQ4,2)=ROUND(E4,2)</f>
        <v>1</v>
      </c>
      <c r="AS4" s="622" t="s">
        <v>46</v>
      </c>
      <c r="AT4" s="622"/>
      <c r="AU4" s="622"/>
      <c r="AV4" s="622"/>
      <c r="AW4" s="622"/>
      <c r="AX4" s="622"/>
      <c r="AY4" s="622"/>
      <c r="AZ4" s="425"/>
      <c r="BA4" s="457">
        <v>0.81934123048110397</v>
      </c>
      <c r="BB4" s="613">
        <f t="shared" ref="BB4:BB44" si="0">BA4-E5</f>
        <v>-5.9952043329758453E-15</v>
      </c>
    </row>
    <row r="5" spans="1:54" ht="15" thickBot="1" x14ac:dyDescent="0.4">
      <c r="A5" s="77" t="s">
        <v>309</v>
      </c>
      <c r="B5" s="77" t="s">
        <v>701</v>
      </c>
      <c r="C5" s="199">
        <v>12.419772622703199</v>
      </c>
      <c r="D5" s="78">
        <v>253132456.00639799</v>
      </c>
      <c r="E5" s="201">
        <v>0.81934123048110996</v>
      </c>
      <c r="F5" s="79">
        <f>SUM(G5:AM5)</f>
        <v>2523306236.4202271</v>
      </c>
      <c r="G5" s="262"/>
      <c r="H5" s="78">
        <v>207401857.97898701</v>
      </c>
      <c r="I5" s="78">
        <v>207401857.97898701</v>
      </c>
      <c r="J5" s="78">
        <v>207189277.28547901</v>
      </c>
      <c r="K5" s="78">
        <v>206951332.03151101</v>
      </c>
      <c r="L5" s="78">
        <v>204682147.860365</v>
      </c>
      <c r="M5" s="78">
        <v>201142819.09879199</v>
      </c>
      <c r="N5" s="78">
        <v>199885344.27203301</v>
      </c>
      <c r="O5" s="78">
        <v>199605002.95041201</v>
      </c>
      <c r="P5" s="78">
        <v>187934654.720027</v>
      </c>
      <c r="Q5" s="78">
        <v>178702271.333408</v>
      </c>
      <c r="R5" s="78">
        <v>170996283.294067</v>
      </c>
      <c r="S5" s="78">
        <v>112652234.74219701</v>
      </c>
      <c r="T5" s="78">
        <v>70715363.573829398</v>
      </c>
      <c r="U5" s="78">
        <v>53028943.287792303</v>
      </c>
      <c r="V5" s="78">
        <v>51316503.218293697</v>
      </c>
      <c r="W5" s="78">
        <v>8338751.0186003298</v>
      </c>
      <c r="X5" s="78">
        <v>8338751.0186003298</v>
      </c>
      <c r="Y5" s="78">
        <v>8338751.0186003298</v>
      </c>
      <c r="Z5" s="78">
        <v>8338751.0186003298</v>
      </c>
      <c r="AA5" s="78">
        <v>8338751.0186003298</v>
      </c>
      <c r="AB5" s="78">
        <v>7296095.78631844</v>
      </c>
      <c r="AC5" s="78">
        <v>7296095.78631844</v>
      </c>
      <c r="AD5" s="78">
        <v>7296095.7863184297</v>
      </c>
      <c r="AE5" s="78">
        <v>59150.171044946997</v>
      </c>
      <c r="AF5" s="78">
        <v>59150.171044946801</v>
      </c>
      <c r="AG5" s="80"/>
      <c r="AH5" s="80"/>
      <c r="AI5" s="80"/>
      <c r="AJ5" s="80"/>
      <c r="AK5" s="80"/>
      <c r="AL5" s="80"/>
      <c r="AM5" s="78"/>
      <c r="AN5" s="8"/>
      <c r="AO5" s="8">
        <f t="shared" ref="AO5:AO45" si="1">COUNT(G5:AM5)</f>
        <v>25</v>
      </c>
      <c r="AP5" s="8" t="b">
        <f t="shared" ref="AP5:AP45" si="2">AO5=CEILING(C5,1)</f>
        <v>0</v>
      </c>
      <c r="AQ5" s="28">
        <f t="shared" ref="AQ5:AQ45" si="3">H5/D5</f>
        <v>0.81934123048110774</v>
      </c>
      <c r="AR5" s="28" t="b">
        <f t="shared" ref="AR5:AR45" si="4">ROUND(AQ5,2)=ROUND(E5,2)</f>
        <v>1</v>
      </c>
      <c r="AS5" s="617" t="s">
        <v>36</v>
      </c>
      <c r="AT5" s="617"/>
      <c r="AU5" s="617"/>
      <c r="AV5" s="617"/>
      <c r="AW5" s="617"/>
      <c r="AX5" s="617"/>
      <c r="AY5" s="617"/>
      <c r="AZ5" s="425"/>
      <c r="BA5" s="457">
        <v>0.91999999999999804</v>
      </c>
      <c r="BB5" s="613">
        <f t="shared" si="0"/>
        <v>-3.8279190928136586E-10</v>
      </c>
    </row>
    <row r="6" spans="1:54" ht="15" thickBot="1" x14ac:dyDescent="0.4">
      <c r="A6" s="77" t="s">
        <v>309</v>
      </c>
      <c r="B6" s="77" t="s">
        <v>705</v>
      </c>
      <c r="C6" s="199">
        <v>14.019093092258</v>
      </c>
      <c r="D6" s="78">
        <v>179317628.67016101</v>
      </c>
      <c r="E6" s="201">
        <v>0.92000000038278995</v>
      </c>
      <c r="F6" s="79">
        <f t="shared" ref="F6:F44" si="5">SUM(G6:AM6)</f>
        <v>2060833826.4766903</v>
      </c>
      <c r="G6" s="262"/>
      <c r="H6" s="78">
        <v>164972218.445189</v>
      </c>
      <c r="I6" s="78">
        <v>164972218.445189</v>
      </c>
      <c r="J6" s="78">
        <v>163797228.06241301</v>
      </c>
      <c r="K6" s="78">
        <v>163656743.171846</v>
      </c>
      <c r="L6" s="78">
        <v>163209105.00577199</v>
      </c>
      <c r="M6" s="78">
        <v>137542960.495597</v>
      </c>
      <c r="N6" s="78">
        <v>137542960.495597</v>
      </c>
      <c r="O6" s="78">
        <v>137218708.119077</v>
      </c>
      <c r="P6" s="78">
        <v>131225193.71428201</v>
      </c>
      <c r="Q6" s="78">
        <v>131129991.423234</v>
      </c>
      <c r="R6" s="78">
        <v>122341277.875131</v>
      </c>
      <c r="S6" s="78">
        <v>116607588.290077</v>
      </c>
      <c r="T6" s="78">
        <v>115399586.85712799</v>
      </c>
      <c r="U6" s="78">
        <v>105618038.497438</v>
      </c>
      <c r="V6" s="78">
        <v>105530603.931113</v>
      </c>
      <c r="W6" s="78">
        <v>13880.7295216</v>
      </c>
      <c r="X6" s="78">
        <v>13880.7295216</v>
      </c>
      <c r="Y6" s="78">
        <v>13880.7295216</v>
      </c>
      <c r="Z6" s="78">
        <v>13880.7295216</v>
      </c>
      <c r="AA6" s="78">
        <v>13880.7295216</v>
      </c>
      <c r="AB6" s="78"/>
      <c r="AC6" s="78"/>
      <c r="AD6" s="78"/>
      <c r="AE6" s="78"/>
      <c r="AF6" s="78"/>
      <c r="AG6" s="80"/>
      <c r="AH6" s="80"/>
      <c r="AI6" s="80"/>
      <c r="AJ6" s="80"/>
      <c r="AK6" s="80"/>
      <c r="AL6" s="80"/>
      <c r="AM6" s="78"/>
      <c r="AN6" s="8"/>
      <c r="AO6" s="8">
        <f>COUNT(G6:AM6)</f>
        <v>20</v>
      </c>
      <c r="AP6" s="8" t="b">
        <f t="shared" si="2"/>
        <v>0</v>
      </c>
      <c r="AQ6" s="28">
        <f t="shared" si="3"/>
        <v>0.92000000038278928</v>
      </c>
      <c r="AR6" s="28" t="b">
        <f t="shared" si="4"/>
        <v>1</v>
      </c>
      <c r="AS6" s="617" t="s">
        <v>274</v>
      </c>
      <c r="AT6" s="617"/>
      <c r="AU6" s="617"/>
      <c r="AV6" s="617"/>
      <c r="AW6" s="617"/>
      <c r="AX6" s="617"/>
      <c r="AY6" s="617"/>
      <c r="AZ6" s="425"/>
      <c r="BA6" s="457">
        <v>1</v>
      </c>
      <c r="BB6" s="613">
        <f t="shared" si="0"/>
        <v>0</v>
      </c>
    </row>
    <row r="7" spans="1:54" ht="15" thickBot="1" x14ac:dyDescent="0.4">
      <c r="A7" s="77" t="s">
        <v>309</v>
      </c>
      <c r="B7" s="77" t="s">
        <v>263</v>
      </c>
      <c r="C7" s="199">
        <v>12</v>
      </c>
      <c r="D7" s="78">
        <v>91536753.186304197</v>
      </c>
      <c r="E7" s="201">
        <v>1</v>
      </c>
      <c r="F7" s="79">
        <f t="shared" si="5"/>
        <v>1085008536.2568889</v>
      </c>
      <c r="G7" s="262"/>
      <c r="H7" s="78">
        <v>91536753.186304197</v>
      </c>
      <c r="I7" s="78">
        <v>91536753.186304197</v>
      </c>
      <c r="J7" s="78">
        <v>91536753.186304197</v>
      </c>
      <c r="K7" s="78">
        <v>91536753.186304197</v>
      </c>
      <c r="L7" s="78">
        <v>89857690.438959002</v>
      </c>
      <c r="M7" s="78">
        <v>89857690.438959002</v>
      </c>
      <c r="N7" s="78">
        <v>89857690.438959002</v>
      </c>
      <c r="O7" s="78">
        <v>89857690.438959002</v>
      </c>
      <c r="P7" s="78">
        <v>89857690.438959002</v>
      </c>
      <c r="Q7" s="78">
        <v>89857690.438959002</v>
      </c>
      <c r="R7" s="78">
        <v>89857690.438959002</v>
      </c>
      <c r="S7" s="78">
        <v>89857690.438959002</v>
      </c>
      <c r="T7" s="78"/>
      <c r="U7" s="78"/>
      <c r="V7" s="78"/>
      <c r="W7" s="78"/>
      <c r="X7" s="78"/>
      <c r="Y7" s="78"/>
      <c r="Z7" s="78"/>
      <c r="AA7" s="78"/>
      <c r="AB7" s="78"/>
      <c r="AC7" s="78"/>
      <c r="AD7" s="78"/>
      <c r="AE7" s="78"/>
      <c r="AF7" s="78"/>
      <c r="AG7" s="80"/>
      <c r="AH7" s="80"/>
      <c r="AI7" s="80"/>
      <c r="AJ7" s="80"/>
      <c r="AK7" s="80"/>
      <c r="AL7" s="80"/>
      <c r="AM7" s="78"/>
      <c r="AN7" s="8"/>
      <c r="AO7" s="8">
        <f t="shared" si="1"/>
        <v>12</v>
      </c>
      <c r="AP7" s="8" t="b">
        <f t="shared" si="2"/>
        <v>1</v>
      </c>
      <c r="AQ7" s="28">
        <f t="shared" si="3"/>
        <v>1</v>
      </c>
      <c r="AR7" s="28" t="b">
        <f t="shared" si="4"/>
        <v>1</v>
      </c>
      <c r="AS7" s="617" t="s">
        <v>37</v>
      </c>
      <c r="AT7" s="617"/>
      <c r="AU7" s="617"/>
      <c r="AV7" s="617"/>
      <c r="AW7" s="617"/>
      <c r="AX7" s="617"/>
      <c r="AY7" s="617"/>
      <c r="AZ7" s="425"/>
      <c r="BA7" s="457">
        <v>0.525919212081573</v>
      </c>
      <c r="BB7" s="613">
        <f t="shared" si="0"/>
        <v>0</v>
      </c>
    </row>
    <row r="8" spans="1:54" ht="15" thickBot="1" x14ac:dyDescent="0.4">
      <c r="A8" s="77" t="s">
        <v>309</v>
      </c>
      <c r="B8" s="77" t="s">
        <v>700</v>
      </c>
      <c r="C8" s="199">
        <v>15.376986454435301</v>
      </c>
      <c r="D8" s="78">
        <v>50327326.882877298</v>
      </c>
      <c r="E8" s="201">
        <v>0.525919212081573</v>
      </c>
      <c r="F8" s="79">
        <f t="shared" si="5"/>
        <v>392043312.80501968</v>
      </c>
      <c r="G8" s="262"/>
      <c r="H8" s="78">
        <v>26468108.1004146</v>
      </c>
      <c r="I8" s="78">
        <v>26468108.1004146</v>
      </c>
      <c r="J8" s="78">
        <v>26468108.1004146</v>
      </c>
      <c r="K8" s="78">
        <v>26468108.1004146</v>
      </c>
      <c r="L8" s="78">
        <v>26468108.1004146</v>
      </c>
      <c r="M8" s="78">
        <v>25756007.222194001</v>
      </c>
      <c r="N8" s="78">
        <v>25756007.222194001</v>
      </c>
      <c r="O8" s="78">
        <v>25756007.222194001</v>
      </c>
      <c r="P8" s="78">
        <v>25756007.222194001</v>
      </c>
      <c r="Q8" s="78">
        <v>25756007.222194001</v>
      </c>
      <c r="R8" s="78">
        <v>25756007.222194001</v>
      </c>
      <c r="S8" s="78">
        <v>25756007.222194001</v>
      </c>
      <c r="T8" s="78">
        <v>25756007.222194001</v>
      </c>
      <c r="U8" s="78">
        <v>13588771.925551999</v>
      </c>
      <c r="V8" s="78">
        <v>13408547.657413499</v>
      </c>
      <c r="W8" s="78">
        <v>3840134.1234062598</v>
      </c>
      <c r="X8" s="78">
        <v>3688899.3505646698</v>
      </c>
      <c r="Y8" s="78">
        <v>3396810.1185413902</v>
      </c>
      <c r="Z8" s="78">
        <v>3146310.2699833498</v>
      </c>
      <c r="AA8" s="78">
        <v>3146310.2699833498</v>
      </c>
      <c r="AB8" s="78">
        <v>3146310.2699833498</v>
      </c>
      <c r="AC8" s="78">
        <v>3146310.2699833498</v>
      </c>
      <c r="AD8" s="78">
        <v>3146310.2699833498</v>
      </c>
      <c r="AE8" s="78"/>
      <c r="AF8" s="78"/>
      <c r="AG8" s="80"/>
      <c r="AH8" s="80"/>
      <c r="AI8" s="80"/>
      <c r="AJ8" s="80"/>
      <c r="AK8" s="80"/>
      <c r="AL8" s="80"/>
      <c r="AM8" s="78"/>
      <c r="AN8" s="8"/>
      <c r="AO8" s="8">
        <f t="shared" si="1"/>
        <v>23</v>
      </c>
      <c r="AP8" s="8" t="b">
        <f t="shared" si="2"/>
        <v>0</v>
      </c>
      <c r="AQ8" s="28">
        <f t="shared" si="3"/>
        <v>0.52591921208157311</v>
      </c>
      <c r="AR8" s="28" t="b">
        <f t="shared" si="4"/>
        <v>1</v>
      </c>
      <c r="AS8" s="617" t="s">
        <v>47</v>
      </c>
      <c r="AT8" s="617"/>
      <c r="AU8" s="617"/>
      <c r="AV8" s="617"/>
      <c r="AW8" s="617"/>
      <c r="AX8" s="617"/>
      <c r="AY8" s="617"/>
      <c r="AZ8" s="425"/>
      <c r="BA8" s="457">
        <v>0.77000000000000102</v>
      </c>
      <c r="BB8" s="613">
        <f t="shared" si="0"/>
        <v>0</v>
      </c>
    </row>
    <row r="9" spans="1:54" ht="15" thickBot="1" x14ac:dyDescent="0.4">
      <c r="A9" s="77" t="s">
        <v>309</v>
      </c>
      <c r="B9" s="77" t="s">
        <v>702</v>
      </c>
      <c r="C9" s="199">
        <v>7.1649101471432202</v>
      </c>
      <c r="D9" s="78">
        <v>40404017.451010197</v>
      </c>
      <c r="E9" s="201">
        <v>0.77000000000000102</v>
      </c>
      <c r="F9" s="79">
        <f t="shared" si="5"/>
        <v>204197558.67621621</v>
      </c>
      <c r="G9" s="262"/>
      <c r="H9" s="78">
        <v>31111093.437277898</v>
      </c>
      <c r="I9" s="78">
        <v>30027195.106504399</v>
      </c>
      <c r="J9" s="78">
        <v>29903275.6940718</v>
      </c>
      <c r="K9" s="78">
        <v>12263436.526337</v>
      </c>
      <c r="L9" s="78">
        <v>12263436.526337</v>
      </c>
      <c r="M9" s="78">
        <v>11885322.706295401</v>
      </c>
      <c r="N9" s="78">
        <v>11885322.706295401</v>
      </c>
      <c r="O9" s="78">
        <v>10306668.9017193</v>
      </c>
      <c r="P9" s="78">
        <v>8728015.0971430894</v>
      </c>
      <c r="Q9" s="78">
        <v>8728015.0971430894</v>
      </c>
      <c r="R9" s="78">
        <v>8647469.8634893093</v>
      </c>
      <c r="S9" s="78">
        <v>8647469.8634893093</v>
      </c>
      <c r="T9" s="78">
        <v>8647469.8634893093</v>
      </c>
      <c r="U9" s="78">
        <v>5576683.6433119802</v>
      </c>
      <c r="V9" s="78">
        <v>5576683.6433119802</v>
      </c>
      <c r="W9" s="78"/>
      <c r="X9" s="78"/>
      <c r="Y9" s="78"/>
      <c r="Z9" s="78"/>
      <c r="AA9" s="78"/>
      <c r="AB9" s="78"/>
      <c r="AC9" s="78"/>
      <c r="AD9" s="78"/>
      <c r="AE9" s="78"/>
      <c r="AF9" s="78"/>
      <c r="AG9" s="80"/>
      <c r="AH9" s="80"/>
      <c r="AI9" s="80"/>
      <c r="AJ9" s="80"/>
      <c r="AK9" s="80"/>
      <c r="AL9" s="80"/>
      <c r="AM9" s="78"/>
      <c r="AN9" s="8"/>
      <c r="AO9" s="8">
        <f t="shared" si="1"/>
        <v>15</v>
      </c>
      <c r="AP9" s="8" t="b">
        <f t="shared" si="2"/>
        <v>0</v>
      </c>
      <c r="AQ9" s="28">
        <f t="shared" si="3"/>
        <v>0.77000000000000113</v>
      </c>
      <c r="AR9" s="28" t="b">
        <f t="shared" si="4"/>
        <v>1</v>
      </c>
      <c r="AS9" s="260"/>
      <c r="AT9" s="260"/>
      <c r="AU9" s="260"/>
      <c r="AV9" s="260"/>
      <c r="AW9" s="260"/>
      <c r="AX9" s="260"/>
      <c r="AY9" s="260"/>
      <c r="AZ9" s="425"/>
      <c r="BA9" s="457">
        <v>0.94</v>
      </c>
      <c r="BB9" s="613">
        <f t="shared" si="0"/>
        <v>0</v>
      </c>
    </row>
    <row r="10" spans="1:54" ht="15" thickBot="1" x14ac:dyDescent="0.4">
      <c r="A10" s="77" t="s">
        <v>309</v>
      </c>
      <c r="B10" s="77" t="s">
        <v>708</v>
      </c>
      <c r="C10" s="199">
        <v>8.43</v>
      </c>
      <c r="D10" s="78">
        <v>33349770.8994</v>
      </c>
      <c r="E10" s="201">
        <v>0.94</v>
      </c>
      <c r="F10" s="79">
        <f t="shared" si="5"/>
        <v>264270254.56102547</v>
      </c>
      <c r="G10" s="262"/>
      <c r="H10" s="78">
        <v>31348784.645436</v>
      </c>
      <c r="I10" s="78">
        <v>31348784.645436</v>
      </c>
      <c r="J10" s="78">
        <v>31348784.645436</v>
      </c>
      <c r="K10" s="78">
        <v>31348784.645436</v>
      </c>
      <c r="L10" s="78">
        <v>31348784.645436</v>
      </c>
      <c r="M10" s="78">
        <v>31348784.645436</v>
      </c>
      <c r="N10" s="78">
        <v>31348784.645436</v>
      </c>
      <c r="O10" s="78">
        <v>31348784.645436</v>
      </c>
      <c r="P10" s="78">
        <v>13479977.3975375</v>
      </c>
      <c r="Q10" s="78"/>
      <c r="R10" s="78"/>
      <c r="S10" s="78"/>
      <c r="T10" s="78"/>
      <c r="U10" s="78"/>
      <c r="V10" s="78"/>
      <c r="W10" s="78"/>
      <c r="X10" s="78"/>
      <c r="Y10" s="78"/>
      <c r="Z10" s="78"/>
      <c r="AA10" s="78"/>
      <c r="AB10" s="78"/>
      <c r="AC10" s="78"/>
      <c r="AD10" s="78"/>
      <c r="AE10" s="78"/>
      <c r="AF10" s="78"/>
      <c r="AG10" s="80"/>
      <c r="AH10" s="80"/>
      <c r="AI10" s="80"/>
      <c r="AJ10" s="80"/>
      <c r="AK10" s="80"/>
      <c r="AL10" s="80"/>
      <c r="AM10" s="78"/>
      <c r="AN10" s="8"/>
      <c r="AO10" s="8">
        <f t="shared" si="1"/>
        <v>9</v>
      </c>
      <c r="AP10" s="8" t="b">
        <f t="shared" si="2"/>
        <v>1</v>
      </c>
      <c r="AQ10" s="28">
        <f t="shared" si="3"/>
        <v>0.94000000000000006</v>
      </c>
      <c r="AR10" s="28" t="b">
        <f t="shared" si="4"/>
        <v>1</v>
      </c>
      <c r="AS10" s="618" t="s">
        <v>324</v>
      </c>
      <c r="AT10" s="618"/>
      <c r="AU10" s="618"/>
      <c r="AV10" s="618"/>
      <c r="AW10" s="618"/>
      <c r="AX10" s="618"/>
      <c r="AY10" s="618"/>
      <c r="AZ10" s="425"/>
      <c r="BA10" s="457">
        <v>0.68</v>
      </c>
      <c r="BB10" s="613">
        <f t="shared" si="0"/>
        <v>-9.9920072216264089E-16</v>
      </c>
    </row>
    <row r="11" spans="1:54" ht="15" thickBot="1" x14ac:dyDescent="0.4">
      <c r="A11" s="77" t="s">
        <v>309</v>
      </c>
      <c r="B11" s="77" t="s">
        <v>704</v>
      </c>
      <c r="C11" s="199">
        <v>17.399999999999999</v>
      </c>
      <c r="D11" s="78">
        <v>27554168.998797599</v>
      </c>
      <c r="E11" s="201">
        <v>0.68000000000000105</v>
      </c>
      <c r="F11" s="79">
        <f t="shared" si="5"/>
        <v>326020927.59377372</v>
      </c>
      <c r="G11" s="262"/>
      <c r="H11" s="78">
        <v>18736834.919182401</v>
      </c>
      <c r="I11" s="78">
        <v>18736834.919182401</v>
      </c>
      <c r="J11" s="78">
        <v>18736834.919182401</v>
      </c>
      <c r="K11" s="78">
        <v>18736834.919182401</v>
      </c>
      <c r="L11" s="78">
        <v>18736834.919182401</v>
      </c>
      <c r="M11" s="78">
        <v>18736834.919182401</v>
      </c>
      <c r="N11" s="78">
        <v>18736834.919182401</v>
      </c>
      <c r="O11" s="78">
        <v>18736834.919182401</v>
      </c>
      <c r="P11" s="78">
        <v>18736834.919182401</v>
      </c>
      <c r="Q11" s="78">
        <v>18736834.919182401</v>
      </c>
      <c r="R11" s="78">
        <v>18736834.919182401</v>
      </c>
      <c r="S11" s="78">
        <v>18736834.919182401</v>
      </c>
      <c r="T11" s="78">
        <v>18736834.919182401</v>
      </c>
      <c r="U11" s="78">
        <v>18736834.919182401</v>
      </c>
      <c r="V11" s="78">
        <v>18736834.919182401</v>
      </c>
      <c r="W11" s="78">
        <v>18736834.919182401</v>
      </c>
      <c r="X11" s="78">
        <v>18736834.919182401</v>
      </c>
      <c r="Y11" s="78">
        <v>7494733.9676729497</v>
      </c>
      <c r="Z11" s="78"/>
      <c r="AA11" s="78"/>
      <c r="AB11" s="78"/>
      <c r="AC11" s="78"/>
      <c r="AD11" s="78"/>
      <c r="AE11" s="78"/>
      <c r="AF11" s="78"/>
      <c r="AG11" s="80"/>
      <c r="AH11" s="80"/>
      <c r="AI11" s="80"/>
      <c r="AJ11" s="80"/>
      <c r="AK11" s="80"/>
      <c r="AL11" s="80"/>
      <c r="AM11" s="78"/>
      <c r="AN11" s="8"/>
      <c r="AO11" s="8">
        <f t="shared" si="1"/>
        <v>18</v>
      </c>
      <c r="AP11" s="8" t="b">
        <f t="shared" si="2"/>
        <v>1</v>
      </c>
      <c r="AQ11" s="28">
        <f t="shared" si="3"/>
        <v>0.68000000000000127</v>
      </c>
      <c r="AR11" s="28" t="b">
        <f t="shared" si="4"/>
        <v>1</v>
      </c>
      <c r="AS11" s="618"/>
      <c r="AT11" s="618"/>
      <c r="AU11" s="618"/>
      <c r="AV11" s="618"/>
      <c r="AW11" s="618"/>
      <c r="AX11" s="618"/>
      <c r="AY11" s="618"/>
      <c r="AZ11" s="425"/>
      <c r="BA11" s="457">
        <v>1</v>
      </c>
      <c r="BB11" s="613">
        <f t="shared" si="0"/>
        <v>0</v>
      </c>
    </row>
    <row r="12" spans="1:54" ht="15" thickBot="1" x14ac:dyDescent="0.4">
      <c r="A12" s="77" t="s">
        <v>309</v>
      </c>
      <c r="B12" s="77" t="s">
        <v>436</v>
      </c>
      <c r="C12" s="199">
        <v>5</v>
      </c>
      <c r="D12" s="78">
        <v>23296606.143702298</v>
      </c>
      <c r="E12" s="201">
        <v>1</v>
      </c>
      <c r="F12" s="79">
        <f t="shared" si="5"/>
        <v>116483030.71851149</v>
      </c>
      <c r="G12" s="262"/>
      <c r="H12" s="78">
        <v>23296606.143702298</v>
      </c>
      <c r="I12" s="78">
        <v>23296606.143702298</v>
      </c>
      <c r="J12" s="78">
        <v>23296606.143702298</v>
      </c>
      <c r="K12" s="78">
        <v>23296606.143702298</v>
      </c>
      <c r="L12" s="78">
        <v>23296606.143702298</v>
      </c>
      <c r="M12" s="78"/>
      <c r="N12" s="78"/>
      <c r="O12" s="78"/>
      <c r="P12" s="78"/>
      <c r="Q12" s="78"/>
      <c r="R12" s="78"/>
      <c r="S12" s="78"/>
      <c r="T12" s="78"/>
      <c r="U12" s="78"/>
      <c r="V12" s="78"/>
      <c r="W12" s="78"/>
      <c r="X12" s="78"/>
      <c r="Y12" s="78"/>
      <c r="Z12" s="78"/>
      <c r="AA12" s="78"/>
      <c r="AB12" s="78"/>
      <c r="AC12" s="78"/>
      <c r="AD12" s="78"/>
      <c r="AE12" s="78"/>
      <c r="AF12" s="78"/>
      <c r="AG12" s="80"/>
      <c r="AH12" s="80"/>
      <c r="AI12" s="80"/>
      <c r="AJ12" s="80"/>
      <c r="AK12" s="80"/>
      <c r="AL12" s="80"/>
      <c r="AM12" s="78"/>
      <c r="AN12" s="8"/>
      <c r="AO12" s="8">
        <f t="shared" si="1"/>
        <v>5</v>
      </c>
      <c r="AP12" s="8" t="b">
        <f t="shared" si="2"/>
        <v>1</v>
      </c>
      <c r="AQ12" s="28">
        <f t="shared" si="3"/>
        <v>1</v>
      </c>
      <c r="AR12" s="28" t="b">
        <f t="shared" si="4"/>
        <v>1</v>
      </c>
      <c r="AS12" s="618"/>
      <c r="AT12" s="618"/>
      <c r="AU12" s="618"/>
      <c r="AV12" s="618"/>
      <c r="AW12" s="618"/>
      <c r="AX12" s="618"/>
      <c r="AY12" s="618"/>
      <c r="AZ12" s="425"/>
      <c r="BA12" s="457">
        <v>1</v>
      </c>
      <c r="BB12" s="613">
        <f t="shared" si="0"/>
        <v>0</v>
      </c>
    </row>
    <row r="13" spans="1:54" ht="15" thickBot="1" x14ac:dyDescent="0.4">
      <c r="A13" s="77" t="s">
        <v>309</v>
      </c>
      <c r="B13" s="77" t="s">
        <v>707</v>
      </c>
      <c r="C13" s="199">
        <v>8.6</v>
      </c>
      <c r="D13" s="78">
        <v>14422775.268247901</v>
      </c>
      <c r="E13" s="201">
        <v>1</v>
      </c>
      <c r="F13" s="79">
        <f t="shared" si="5"/>
        <v>138458642.57517985</v>
      </c>
      <c r="G13" s="262"/>
      <c r="H13" s="78">
        <v>14422775.268247901</v>
      </c>
      <c r="I13" s="78">
        <v>14422775.268247901</v>
      </c>
      <c r="J13" s="78">
        <v>14422775.268247901</v>
      </c>
      <c r="K13" s="78">
        <v>14422775.268247901</v>
      </c>
      <c r="L13" s="78">
        <v>14422775.268247901</v>
      </c>
      <c r="M13" s="78">
        <v>14422775.268247901</v>
      </c>
      <c r="N13" s="78">
        <v>14422775.268247901</v>
      </c>
      <c r="O13" s="78">
        <v>14422775.268247901</v>
      </c>
      <c r="P13" s="78">
        <v>14422775.268247901</v>
      </c>
      <c r="Q13" s="78">
        <v>8653665.1609487403</v>
      </c>
      <c r="R13" s="78"/>
      <c r="S13" s="78"/>
      <c r="T13" s="78"/>
      <c r="U13" s="78"/>
      <c r="V13" s="78"/>
      <c r="W13" s="78"/>
      <c r="X13" s="78"/>
      <c r="Y13" s="78"/>
      <c r="Z13" s="78"/>
      <c r="AA13" s="78"/>
      <c r="AB13" s="78"/>
      <c r="AC13" s="78"/>
      <c r="AD13" s="78"/>
      <c r="AE13" s="78"/>
      <c r="AF13" s="78"/>
      <c r="AG13" s="80"/>
      <c r="AH13" s="80"/>
      <c r="AI13" s="80"/>
      <c r="AJ13" s="80"/>
      <c r="AK13" s="80"/>
      <c r="AL13" s="80"/>
      <c r="AM13" s="78"/>
      <c r="AN13" s="8"/>
      <c r="AO13" s="8">
        <f t="shared" si="1"/>
        <v>10</v>
      </c>
      <c r="AP13" s="8" t="b">
        <f t="shared" si="2"/>
        <v>0</v>
      </c>
      <c r="AQ13" s="28">
        <f t="shared" si="3"/>
        <v>1</v>
      </c>
      <c r="AR13" s="28" t="b">
        <f t="shared" si="4"/>
        <v>1</v>
      </c>
      <c r="AS13" s="618"/>
      <c r="AT13" s="618"/>
      <c r="AU13" s="618"/>
      <c r="AV13" s="618"/>
      <c r="AW13" s="618"/>
      <c r="AX13" s="618"/>
      <c r="AY13" s="618"/>
      <c r="AZ13" s="425"/>
      <c r="BA13" s="457">
        <v>0.92</v>
      </c>
      <c r="BB13" s="613">
        <f t="shared" si="0"/>
        <v>0</v>
      </c>
    </row>
    <row r="14" spans="1:54" ht="15" thickBot="1" x14ac:dyDescent="0.4">
      <c r="A14" s="77" t="s">
        <v>309</v>
      </c>
      <c r="B14" s="77" t="s">
        <v>706</v>
      </c>
      <c r="C14" s="199">
        <v>10.111667280714601</v>
      </c>
      <c r="D14" s="78">
        <v>11602592.735051701</v>
      </c>
      <c r="E14" s="201">
        <v>0.92</v>
      </c>
      <c r="F14" s="79">
        <f t="shared" si="5"/>
        <v>101985149.94178317</v>
      </c>
      <c r="G14" s="262"/>
      <c r="H14" s="78">
        <v>10674385.3162475</v>
      </c>
      <c r="I14" s="78">
        <v>10674385.3162475</v>
      </c>
      <c r="J14" s="78">
        <v>10585444.922733599</v>
      </c>
      <c r="K14" s="78">
        <v>9907310.2028847802</v>
      </c>
      <c r="L14" s="78">
        <v>9733599.9999397807</v>
      </c>
      <c r="M14" s="78">
        <v>9504655.2605106607</v>
      </c>
      <c r="N14" s="78">
        <v>9504655.2605106607</v>
      </c>
      <c r="O14" s="78">
        <v>9504655.2605106607</v>
      </c>
      <c r="P14" s="78">
        <v>8874729.2382294107</v>
      </c>
      <c r="Q14" s="78">
        <v>7031415.8489391804</v>
      </c>
      <c r="R14" s="78">
        <v>3834159.3931796299</v>
      </c>
      <c r="S14" s="78">
        <v>2110922.2386730602</v>
      </c>
      <c r="T14" s="78">
        <v>14943.894392247999</v>
      </c>
      <c r="U14" s="78">
        <v>14943.894392247999</v>
      </c>
      <c r="V14" s="78">
        <v>14943.894392247999</v>
      </c>
      <c r="W14" s="78"/>
      <c r="X14" s="78"/>
      <c r="Y14" s="78"/>
      <c r="Z14" s="78"/>
      <c r="AA14" s="78"/>
      <c r="AB14" s="78"/>
      <c r="AC14" s="78"/>
      <c r="AD14" s="78"/>
      <c r="AE14" s="78"/>
      <c r="AF14" s="78"/>
      <c r="AG14" s="80"/>
      <c r="AH14" s="80"/>
      <c r="AI14" s="80"/>
      <c r="AJ14" s="80"/>
      <c r="AK14" s="80"/>
      <c r="AL14" s="80"/>
      <c r="AM14" s="78"/>
      <c r="AN14" s="8"/>
      <c r="AO14" s="8">
        <f t="shared" si="1"/>
        <v>15</v>
      </c>
      <c r="AP14" s="8" t="b">
        <f t="shared" si="2"/>
        <v>0</v>
      </c>
      <c r="AQ14" s="28">
        <f t="shared" si="3"/>
        <v>0.91999999999999449</v>
      </c>
      <c r="AR14" s="28" t="b">
        <f t="shared" si="4"/>
        <v>1</v>
      </c>
      <c r="AS14" s="618"/>
      <c r="AT14" s="618"/>
      <c r="AU14" s="618"/>
      <c r="AV14" s="618"/>
      <c r="AW14" s="618"/>
      <c r="AX14" s="618"/>
      <c r="AY14" s="618"/>
      <c r="AZ14" s="425"/>
      <c r="BA14" s="457">
        <v>0.91849395488172902</v>
      </c>
      <c r="BB14" s="613">
        <f t="shared" si="0"/>
        <v>-3.0268760237928127E-5</v>
      </c>
    </row>
    <row r="15" spans="1:54" ht="15" thickBot="1" x14ac:dyDescent="0.4">
      <c r="A15" s="77" t="s">
        <v>309</v>
      </c>
      <c r="B15" s="77" t="s">
        <v>435</v>
      </c>
      <c r="C15" s="199">
        <v>12.6420478500958</v>
      </c>
      <c r="D15" s="78">
        <v>6942746.9687336497</v>
      </c>
      <c r="E15" s="201">
        <v>0.91852422364196695</v>
      </c>
      <c r="F15" s="79">
        <f t="shared" si="5"/>
        <v>40331185.364422068</v>
      </c>
      <c r="G15" s="262"/>
      <c r="H15" s="78">
        <v>6377081.2693987004</v>
      </c>
      <c r="I15" s="78">
        <v>6377081.2693987004</v>
      </c>
      <c r="J15" s="78">
        <v>5361225.5078976899</v>
      </c>
      <c r="K15" s="78">
        <v>5361225.5078976899</v>
      </c>
      <c r="L15" s="78">
        <v>5361225.5078976899</v>
      </c>
      <c r="M15" s="78">
        <v>1660804.7133750101</v>
      </c>
      <c r="N15" s="78">
        <v>1660804.7133750101</v>
      </c>
      <c r="O15" s="78">
        <v>1573958.7356394101</v>
      </c>
      <c r="P15" s="78">
        <v>1573958.7356394101</v>
      </c>
      <c r="Q15" s="78">
        <v>976908.30590075196</v>
      </c>
      <c r="R15" s="78">
        <v>883838.25795611204</v>
      </c>
      <c r="S15" s="78">
        <v>790768.21001147199</v>
      </c>
      <c r="T15" s="78">
        <v>790768.21001147199</v>
      </c>
      <c r="U15" s="78">
        <v>790768.21001147199</v>
      </c>
      <c r="V15" s="78">
        <v>790768.21001147199</v>
      </c>
      <c r="W15" s="78"/>
      <c r="X15" s="78"/>
      <c r="Y15" s="78"/>
      <c r="Z15" s="78"/>
      <c r="AA15" s="78"/>
      <c r="AB15" s="78"/>
      <c r="AC15" s="78"/>
      <c r="AD15" s="78"/>
      <c r="AE15" s="78"/>
      <c r="AF15" s="78"/>
      <c r="AG15" s="80"/>
      <c r="AH15" s="80"/>
      <c r="AI15" s="80"/>
      <c r="AJ15" s="80"/>
      <c r="AK15" s="80"/>
      <c r="AL15" s="80"/>
      <c r="AM15" s="78"/>
      <c r="AN15" s="8"/>
      <c r="AO15" s="8">
        <f t="shared" si="1"/>
        <v>15</v>
      </c>
      <c r="AP15" s="8" t="b">
        <f t="shared" si="2"/>
        <v>0</v>
      </c>
      <c r="AQ15" s="28">
        <f t="shared" si="3"/>
        <v>0.91852422364196773</v>
      </c>
      <c r="AR15" s="28" t="b">
        <f t="shared" si="4"/>
        <v>1</v>
      </c>
      <c r="AS15" s="260"/>
      <c r="AT15" s="288"/>
      <c r="AU15" s="288"/>
      <c r="AV15" s="288"/>
      <c r="AW15" s="288"/>
      <c r="AX15" s="288"/>
      <c r="AY15" s="288"/>
      <c r="AZ15" s="425"/>
      <c r="BA15" s="457">
        <v>0.92</v>
      </c>
      <c r="BB15" s="613">
        <f t="shared" si="0"/>
        <v>0</v>
      </c>
    </row>
    <row r="16" spans="1:54" ht="15" thickBot="1" x14ac:dyDescent="0.4">
      <c r="A16" s="77" t="s">
        <v>309</v>
      </c>
      <c r="B16" s="77" t="s">
        <v>696</v>
      </c>
      <c r="C16" s="199">
        <v>14.8795689792064</v>
      </c>
      <c r="D16" s="78">
        <v>6044384.8619999997</v>
      </c>
      <c r="E16" s="201">
        <v>0.92</v>
      </c>
      <c r="F16" s="79">
        <f t="shared" si="5"/>
        <v>77386496.357524768</v>
      </c>
      <c r="G16" s="262"/>
      <c r="H16" s="78">
        <v>5560834.0730400002</v>
      </c>
      <c r="I16" s="78">
        <v>5560834.0730400002</v>
      </c>
      <c r="J16" s="78">
        <v>5543895.4599012602</v>
      </c>
      <c r="K16" s="78">
        <v>5543895.4599012602</v>
      </c>
      <c r="L16" s="78">
        <v>5512091.0599012598</v>
      </c>
      <c r="M16" s="78">
        <v>4998479.4755621003</v>
      </c>
      <c r="N16" s="78">
        <v>4998479.4755621003</v>
      </c>
      <c r="O16" s="78">
        <v>4998479.4755621003</v>
      </c>
      <c r="P16" s="78">
        <v>4994402.0153221004</v>
      </c>
      <c r="Q16" s="78">
        <v>4994402.0153221004</v>
      </c>
      <c r="R16" s="78">
        <v>4950167.0748821003</v>
      </c>
      <c r="S16" s="78">
        <v>4950167.0748821003</v>
      </c>
      <c r="T16" s="78">
        <v>4950167.0748821003</v>
      </c>
      <c r="U16" s="78">
        <v>4915101.2748820996</v>
      </c>
      <c r="V16" s="78">
        <v>4915101.2748820996</v>
      </c>
      <c r="W16" s="78"/>
      <c r="X16" s="78"/>
      <c r="Y16" s="78"/>
      <c r="Z16" s="78"/>
      <c r="AA16" s="78"/>
      <c r="AB16" s="78"/>
      <c r="AC16" s="78"/>
      <c r="AD16" s="78"/>
      <c r="AE16" s="78"/>
      <c r="AF16" s="78"/>
      <c r="AG16" s="80"/>
      <c r="AH16" s="80"/>
      <c r="AI16" s="80"/>
      <c r="AJ16" s="80"/>
      <c r="AK16" s="80"/>
      <c r="AL16" s="80"/>
      <c r="AM16" s="78"/>
      <c r="AN16" s="8"/>
      <c r="AO16" s="8">
        <f t="shared" si="1"/>
        <v>15</v>
      </c>
      <c r="AP16" s="8" t="b">
        <f t="shared" si="2"/>
        <v>1</v>
      </c>
      <c r="AQ16" s="28">
        <f t="shared" si="3"/>
        <v>0.92</v>
      </c>
      <c r="AR16" s="28" t="b">
        <f t="shared" si="4"/>
        <v>1</v>
      </c>
      <c r="AS16" s="619" t="s">
        <v>275</v>
      </c>
      <c r="AT16" s="619"/>
      <c r="AU16" s="619"/>
      <c r="AV16" s="619"/>
      <c r="AW16" s="619"/>
      <c r="AX16" s="619"/>
      <c r="AY16" s="619"/>
      <c r="AZ16" s="425"/>
      <c r="BA16" s="457">
        <v>0.70999999999999897</v>
      </c>
      <c r="BB16" s="613">
        <f t="shared" si="0"/>
        <v>-1.9984014443252818E-15</v>
      </c>
    </row>
    <row r="17" spans="1:54" ht="15" thickBot="1" x14ac:dyDescent="0.4">
      <c r="A17" s="77" t="s">
        <v>309</v>
      </c>
      <c r="B17" s="77" t="s">
        <v>698</v>
      </c>
      <c r="C17" s="199">
        <v>9.9547388241524501</v>
      </c>
      <c r="D17" s="78">
        <v>5109849.4423468104</v>
      </c>
      <c r="E17" s="201">
        <v>0.71000000000000096</v>
      </c>
      <c r="F17" s="79">
        <f t="shared" si="5"/>
        <v>36115723.806805566</v>
      </c>
      <c r="G17" s="262"/>
      <c r="H17" s="78">
        <v>3627993.1040662401</v>
      </c>
      <c r="I17" s="78">
        <v>3627993.1040662401</v>
      </c>
      <c r="J17" s="78">
        <v>3627993.1040662401</v>
      </c>
      <c r="K17" s="78">
        <v>3627993.1040662401</v>
      </c>
      <c r="L17" s="78">
        <v>3627993.1040662401</v>
      </c>
      <c r="M17" s="78">
        <v>3531638.00006379</v>
      </c>
      <c r="N17" s="78">
        <v>3531638.00006379</v>
      </c>
      <c r="O17" s="78">
        <v>3416493.2628274001</v>
      </c>
      <c r="P17" s="78">
        <v>3301348.5255910102</v>
      </c>
      <c r="Q17" s="78">
        <v>3301348.5255910102</v>
      </c>
      <c r="R17" s="78">
        <v>178658.39446747099</v>
      </c>
      <c r="S17" s="78">
        <v>178658.39446747099</v>
      </c>
      <c r="T17" s="78">
        <v>178658.39446747099</v>
      </c>
      <c r="U17" s="78">
        <v>178658.39446747099</v>
      </c>
      <c r="V17" s="78">
        <v>178658.39446747099</v>
      </c>
      <c r="W17" s="78"/>
      <c r="X17" s="78"/>
      <c r="Y17" s="78"/>
      <c r="Z17" s="78"/>
      <c r="AA17" s="78"/>
      <c r="AB17" s="78"/>
      <c r="AC17" s="78"/>
      <c r="AD17" s="78"/>
      <c r="AE17" s="78"/>
      <c r="AF17" s="78"/>
      <c r="AG17" s="80"/>
      <c r="AH17" s="80"/>
      <c r="AI17" s="80"/>
      <c r="AJ17" s="80"/>
      <c r="AK17" s="80"/>
      <c r="AL17" s="80"/>
      <c r="AM17" s="78"/>
      <c r="AN17" s="8"/>
      <c r="AO17" s="8">
        <f t="shared" si="1"/>
        <v>15</v>
      </c>
      <c r="AP17" s="8" t="b">
        <f t="shared" si="2"/>
        <v>0</v>
      </c>
      <c r="AQ17" s="28">
        <f t="shared" si="3"/>
        <v>0.71000000000000096</v>
      </c>
      <c r="AR17" s="28" t="b">
        <f t="shared" si="4"/>
        <v>1</v>
      </c>
      <c r="AS17" s="619"/>
      <c r="AT17" s="619"/>
      <c r="AU17" s="619"/>
      <c r="AV17" s="619"/>
      <c r="AW17" s="619"/>
      <c r="AX17" s="619"/>
      <c r="AY17" s="619"/>
      <c r="AZ17" s="425"/>
      <c r="BA17" s="457">
        <v>0.94</v>
      </c>
      <c r="BB17" s="613">
        <f t="shared" si="0"/>
        <v>0</v>
      </c>
    </row>
    <row r="18" spans="1:54" ht="15" thickBot="1" x14ac:dyDescent="0.4">
      <c r="A18" s="77" t="s">
        <v>309</v>
      </c>
      <c r="B18" s="77" t="s">
        <v>699</v>
      </c>
      <c r="C18" s="199">
        <v>4.5638114084604604</v>
      </c>
      <c r="D18" s="78">
        <v>3578493.59380785</v>
      </c>
      <c r="E18" s="201">
        <v>0.94</v>
      </c>
      <c r="F18" s="79">
        <f t="shared" si="5"/>
        <v>15351675.695211558</v>
      </c>
      <c r="G18" s="262"/>
      <c r="H18" s="78">
        <v>3363783.9781793798</v>
      </c>
      <c r="I18" s="78">
        <v>3363783.9781793798</v>
      </c>
      <c r="J18" s="78">
        <v>3363783.9781793798</v>
      </c>
      <c r="K18" s="78">
        <v>2630161.8803367098</v>
      </c>
      <c r="L18" s="78">
        <v>2630161.8803367098</v>
      </c>
      <c r="M18" s="78"/>
      <c r="N18" s="78"/>
      <c r="O18" s="78"/>
      <c r="P18" s="78"/>
      <c r="Q18" s="78"/>
      <c r="R18" s="78"/>
      <c r="S18" s="78"/>
      <c r="T18" s="78"/>
      <c r="U18" s="78"/>
      <c r="V18" s="78"/>
      <c r="W18" s="78"/>
      <c r="X18" s="78"/>
      <c r="Y18" s="78"/>
      <c r="Z18" s="78"/>
      <c r="AA18" s="78"/>
      <c r="AB18" s="78"/>
      <c r="AC18" s="78"/>
      <c r="AD18" s="78"/>
      <c r="AE18" s="78"/>
      <c r="AF18" s="78"/>
      <c r="AG18" s="80"/>
      <c r="AH18" s="80"/>
      <c r="AI18" s="80"/>
      <c r="AJ18" s="80"/>
      <c r="AK18" s="80"/>
      <c r="AL18" s="80"/>
      <c r="AM18" s="78"/>
      <c r="AN18" s="8"/>
      <c r="AO18" s="8">
        <f t="shared" si="1"/>
        <v>5</v>
      </c>
      <c r="AP18" s="8" t="b">
        <f t="shared" si="2"/>
        <v>1</v>
      </c>
      <c r="AQ18" s="28">
        <f t="shared" si="3"/>
        <v>0.94000000000000017</v>
      </c>
      <c r="AR18" s="28" t="b">
        <f t="shared" si="4"/>
        <v>1</v>
      </c>
      <c r="AS18" s="619"/>
      <c r="AT18" s="619"/>
      <c r="AU18" s="619"/>
      <c r="AV18" s="619"/>
      <c r="AW18" s="619"/>
      <c r="AX18" s="619"/>
      <c r="AY18" s="619"/>
      <c r="AZ18" s="425"/>
      <c r="BA18" s="457">
        <v>0.91999999999999904</v>
      </c>
      <c r="BB18" s="613">
        <f t="shared" si="0"/>
        <v>0</v>
      </c>
    </row>
    <row r="19" spans="1:54" ht="15" thickBot="1" x14ac:dyDescent="0.4">
      <c r="A19" s="77" t="s">
        <v>309</v>
      </c>
      <c r="B19" s="77" t="s">
        <v>703</v>
      </c>
      <c r="C19" s="199">
        <v>9.0240565997986106</v>
      </c>
      <c r="D19" s="78">
        <v>3430859.0861112</v>
      </c>
      <c r="E19" s="201">
        <v>0.91999999999999904</v>
      </c>
      <c r="F19" s="79">
        <f t="shared" si="5"/>
        <v>28483445.252680697</v>
      </c>
      <c r="G19" s="262"/>
      <c r="H19" s="78">
        <v>3156390.3592222999</v>
      </c>
      <c r="I19" s="78">
        <v>3156390.3592222999</v>
      </c>
      <c r="J19" s="78">
        <v>3156390.3592222999</v>
      </c>
      <c r="K19" s="78">
        <v>3156390.3592222999</v>
      </c>
      <c r="L19" s="78">
        <v>3156390.3592222999</v>
      </c>
      <c r="M19" s="78">
        <v>3009343.2163022999</v>
      </c>
      <c r="N19" s="78">
        <v>3009343.2163022999</v>
      </c>
      <c r="O19" s="78">
        <v>3009343.2163022999</v>
      </c>
      <c r="P19" s="78">
        <v>3009343.2163022999</v>
      </c>
      <c r="Q19" s="78">
        <v>332060.29567999998</v>
      </c>
      <c r="R19" s="78">
        <v>332060.29567999998</v>
      </c>
      <c r="S19" s="78"/>
      <c r="T19" s="78"/>
      <c r="U19" s="78"/>
      <c r="V19" s="78"/>
      <c r="W19" s="78"/>
      <c r="X19" s="78"/>
      <c r="Y19" s="78"/>
      <c r="Z19" s="78"/>
      <c r="AA19" s="78"/>
      <c r="AB19" s="78"/>
      <c r="AC19" s="78"/>
      <c r="AD19" s="78"/>
      <c r="AE19" s="78"/>
      <c r="AF19" s="78"/>
      <c r="AG19" s="80"/>
      <c r="AH19" s="80"/>
      <c r="AI19" s="80"/>
      <c r="AJ19" s="80"/>
      <c r="AK19" s="80"/>
      <c r="AL19" s="80"/>
      <c r="AM19" s="78"/>
      <c r="AN19" s="8"/>
      <c r="AO19" s="8">
        <f t="shared" si="1"/>
        <v>11</v>
      </c>
      <c r="AP19" s="8" t="b">
        <f t="shared" si="2"/>
        <v>0</v>
      </c>
      <c r="AQ19" s="28">
        <f t="shared" si="3"/>
        <v>0.91999999999999882</v>
      </c>
      <c r="AR19" s="28" t="b">
        <f t="shared" si="4"/>
        <v>1</v>
      </c>
      <c r="AS19" s="619"/>
      <c r="AT19" s="619"/>
      <c r="AU19" s="619"/>
      <c r="AV19" s="619"/>
      <c r="AW19" s="619"/>
      <c r="AX19" s="619"/>
      <c r="AY19" s="619"/>
      <c r="AZ19" s="425"/>
      <c r="BA19" s="457">
        <v>0.82595674535899199</v>
      </c>
      <c r="BB19" s="613">
        <f t="shared" si="0"/>
        <v>0</v>
      </c>
    </row>
    <row r="20" spans="1:54" ht="15" thickBot="1" x14ac:dyDescent="0.4">
      <c r="A20" s="77" t="s">
        <v>309</v>
      </c>
      <c r="B20" s="77" t="s">
        <v>695</v>
      </c>
      <c r="C20" s="199">
        <v>14.5159403335685</v>
      </c>
      <c r="D20" s="78">
        <v>497210.83100000001</v>
      </c>
      <c r="E20" s="201">
        <v>0.82595674535899199</v>
      </c>
      <c r="F20" s="79">
        <f t="shared" si="5"/>
        <v>5968396.8374799993</v>
      </c>
      <c r="G20" s="262"/>
      <c r="H20" s="78">
        <v>410674.63973</v>
      </c>
      <c r="I20" s="78">
        <v>410674.63973</v>
      </c>
      <c r="J20" s="78">
        <v>410674.63973</v>
      </c>
      <c r="K20" s="78">
        <v>410674.63973</v>
      </c>
      <c r="L20" s="78">
        <v>410674.63973</v>
      </c>
      <c r="M20" s="78">
        <v>410674.63973</v>
      </c>
      <c r="N20" s="78">
        <v>410674.63973</v>
      </c>
      <c r="O20" s="78">
        <v>410674.63973</v>
      </c>
      <c r="P20" s="78">
        <v>401206.50851999997</v>
      </c>
      <c r="Q20" s="78">
        <v>401206.50851999997</v>
      </c>
      <c r="R20" s="78">
        <v>401206.50851999997</v>
      </c>
      <c r="S20" s="78">
        <v>369845.04852000001</v>
      </c>
      <c r="T20" s="78">
        <v>369845.04852000001</v>
      </c>
      <c r="U20" s="78">
        <v>369845.04852000001</v>
      </c>
      <c r="V20" s="78">
        <v>369845.04852000001</v>
      </c>
      <c r="W20" s="78"/>
      <c r="X20" s="78"/>
      <c r="Y20" s="78"/>
      <c r="Z20" s="78"/>
      <c r="AA20" s="78"/>
      <c r="AB20" s="78"/>
      <c r="AC20" s="78"/>
      <c r="AD20" s="78"/>
      <c r="AE20" s="78"/>
      <c r="AF20" s="78"/>
      <c r="AG20" s="80"/>
      <c r="AH20" s="80"/>
      <c r="AI20" s="80"/>
      <c r="AJ20" s="80"/>
      <c r="AK20" s="80"/>
      <c r="AL20" s="80"/>
      <c r="AM20" s="78"/>
      <c r="AN20" s="8"/>
      <c r="AO20" s="8">
        <f t="shared" si="1"/>
        <v>15</v>
      </c>
      <c r="AP20" s="8" t="b">
        <f t="shared" si="2"/>
        <v>1</v>
      </c>
      <c r="AQ20" s="28">
        <f t="shared" si="3"/>
        <v>0.82595674535899233</v>
      </c>
      <c r="AR20" s="28" t="b">
        <f t="shared" si="4"/>
        <v>1</v>
      </c>
      <c r="AS20" s="619"/>
      <c r="AT20" s="619"/>
      <c r="AU20" s="619"/>
      <c r="AV20" s="619"/>
      <c r="AW20" s="619"/>
      <c r="AX20" s="619"/>
      <c r="AY20" s="619"/>
      <c r="AZ20" s="425"/>
      <c r="BA20" s="457">
        <v>0.61054217346261697</v>
      </c>
      <c r="BB20" s="613">
        <f t="shared" si="0"/>
        <v>0</v>
      </c>
    </row>
    <row r="21" spans="1:54" ht="15" thickBot="1" x14ac:dyDescent="0.4">
      <c r="A21" s="77" t="s">
        <v>114</v>
      </c>
      <c r="B21" s="77" t="s">
        <v>445</v>
      </c>
      <c r="C21" s="199">
        <v>10.448042073159</v>
      </c>
      <c r="D21" s="78">
        <v>283967288.689206</v>
      </c>
      <c r="E21" s="201">
        <v>0.61054217346261697</v>
      </c>
      <c r="F21" s="79">
        <f t="shared" si="5"/>
        <v>894620159.95695615</v>
      </c>
      <c r="G21" s="262"/>
      <c r="H21" s="78">
        <v>173374005.62859401</v>
      </c>
      <c r="I21" s="78">
        <v>173374005.62859401</v>
      </c>
      <c r="J21" s="78">
        <v>113007997.774132</v>
      </c>
      <c r="K21" s="78">
        <v>112855112.028349</v>
      </c>
      <c r="L21" s="78">
        <v>109161413.98671199</v>
      </c>
      <c r="M21" s="78">
        <v>38101548.287827797</v>
      </c>
      <c r="N21" s="78">
        <v>36498141.541659698</v>
      </c>
      <c r="O21" s="78">
        <v>36498141.541659698</v>
      </c>
      <c r="P21" s="78">
        <v>29582475.5852933</v>
      </c>
      <c r="Q21" s="78">
        <v>28626625.4767728</v>
      </c>
      <c r="R21" s="78">
        <v>8827085.2715538498</v>
      </c>
      <c r="S21" s="78">
        <v>8827085.2715538498</v>
      </c>
      <c r="T21" s="78">
        <v>8827085.2715538498</v>
      </c>
      <c r="U21" s="78">
        <v>8827085.2715538498</v>
      </c>
      <c r="V21" s="78">
        <v>8232351.39114636</v>
      </c>
      <c r="W21" s="78"/>
      <c r="X21" s="78"/>
      <c r="Y21" s="78"/>
      <c r="Z21" s="78"/>
      <c r="AA21" s="78"/>
      <c r="AB21" s="78"/>
      <c r="AC21" s="78"/>
      <c r="AD21" s="78"/>
      <c r="AE21" s="78"/>
      <c r="AF21" s="78"/>
      <c r="AG21" s="80"/>
      <c r="AH21" s="80"/>
      <c r="AI21" s="80"/>
      <c r="AJ21" s="80"/>
      <c r="AK21" s="80"/>
      <c r="AL21" s="80"/>
      <c r="AM21" s="78"/>
      <c r="AN21" s="8"/>
      <c r="AO21" s="8">
        <f t="shared" si="1"/>
        <v>15</v>
      </c>
      <c r="AP21" s="8" t="b">
        <f t="shared" si="2"/>
        <v>0</v>
      </c>
      <c r="AQ21" s="28">
        <f t="shared" si="3"/>
        <v>0.61054217346261619</v>
      </c>
      <c r="AR21" s="28" t="b">
        <f t="shared" si="4"/>
        <v>1</v>
      </c>
      <c r="AZ21" s="425"/>
      <c r="BA21" s="457">
        <v>0.497523951037179</v>
      </c>
      <c r="BB21" s="613">
        <f t="shared" si="0"/>
        <v>0</v>
      </c>
    </row>
    <row r="22" spans="1:54" ht="15" thickBot="1" x14ac:dyDescent="0.4">
      <c r="A22" s="77" t="s">
        <v>114</v>
      </c>
      <c r="B22" s="77" t="s">
        <v>441</v>
      </c>
      <c r="C22" s="199">
        <v>6.4685875841514102</v>
      </c>
      <c r="D22" s="78">
        <v>40959488.844049998</v>
      </c>
      <c r="E22" s="201">
        <v>0.497523951037179</v>
      </c>
      <c r="F22" s="79">
        <f t="shared" si="5"/>
        <v>131815805.44575</v>
      </c>
      <c r="G22" s="262"/>
      <c r="H22" s="78">
        <v>20378326.722155001</v>
      </c>
      <c r="I22" s="78">
        <v>20378326.722155001</v>
      </c>
      <c r="J22" s="78">
        <v>20378326.722155001</v>
      </c>
      <c r="K22" s="78">
        <v>20378326.722155001</v>
      </c>
      <c r="L22" s="78">
        <v>20133119.069095001</v>
      </c>
      <c r="M22" s="78">
        <v>20133119.069095001</v>
      </c>
      <c r="N22" s="78">
        <v>10036260.41894</v>
      </c>
      <c r="O22" s="78"/>
      <c r="P22" s="78"/>
      <c r="Q22" s="78"/>
      <c r="R22" s="78"/>
      <c r="S22" s="78"/>
      <c r="T22" s="78"/>
      <c r="U22" s="78"/>
      <c r="V22" s="78"/>
      <c r="W22" s="78"/>
      <c r="X22" s="78"/>
      <c r="Y22" s="78"/>
      <c r="Z22" s="78"/>
      <c r="AA22" s="78"/>
      <c r="AB22" s="78"/>
      <c r="AC22" s="78"/>
      <c r="AD22" s="78"/>
      <c r="AE22" s="78"/>
      <c r="AF22" s="78"/>
      <c r="AG22" s="80"/>
      <c r="AH22" s="80"/>
      <c r="AI22" s="80"/>
      <c r="AJ22" s="80"/>
      <c r="AK22" s="80"/>
      <c r="AL22" s="80"/>
      <c r="AM22" s="78"/>
      <c r="AN22" s="8"/>
      <c r="AO22" s="8">
        <f t="shared" si="1"/>
        <v>7</v>
      </c>
      <c r="AP22" s="8" t="b">
        <f t="shared" si="2"/>
        <v>1</v>
      </c>
      <c r="AQ22" s="28">
        <f t="shared" si="3"/>
        <v>0.49752395103717878</v>
      </c>
      <c r="AR22" s="28" t="b">
        <f t="shared" si="4"/>
        <v>1</v>
      </c>
      <c r="AS22" t="s">
        <v>325</v>
      </c>
      <c r="AZ22" s="425"/>
      <c r="BA22" s="457">
        <v>0.88817907824570996</v>
      </c>
      <c r="BB22" s="613">
        <f t="shared" si="0"/>
        <v>1.376751874139992E-3</v>
      </c>
    </row>
    <row r="23" spans="1:54" ht="15" thickBot="1" x14ac:dyDescent="0.4">
      <c r="A23" s="77" t="s">
        <v>114</v>
      </c>
      <c r="B23" s="77" t="s">
        <v>439</v>
      </c>
      <c r="C23" s="199">
        <v>11.149926386829399</v>
      </c>
      <c r="D23" s="78">
        <v>38951334.018170699</v>
      </c>
      <c r="E23" s="201">
        <v>0.88680232637156997</v>
      </c>
      <c r="F23" s="79">
        <f t="shared" si="5"/>
        <v>380811814.4417991</v>
      </c>
      <c r="G23" s="262"/>
      <c r="H23" s="78">
        <v>34542133.622589901</v>
      </c>
      <c r="I23" s="78">
        <v>34542133.622589901</v>
      </c>
      <c r="J23" s="78">
        <v>34542133.622589901</v>
      </c>
      <c r="K23" s="78">
        <v>34542133.622589901</v>
      </c>
      <c r="L23" s="78">
        <v>34542133.622589901</v>
      </c>
      <c r="M23" s="78">
        <v>34542133.622589901</v>
      </c>
      <c r="N23" s="78">
        <v>34542133.622589901</v>
      </c>
      <c r="O23" s="78">
        <v>33113773.562589899</v>
      </c>
      <c r="P23" s="78">
        <v>33113773.562589899</v>
      </c>
      <c r="Q23" s="78">
        <v>28434929.5225899</v>
      </c>
      <c r="R23" s="78">
        <v>28430460.758237399</v>
      </c>
      <c r="S23" s="78">
        <v>6367006.8230009796</v>
      </c>
      <c r="T23" s="78">
        <v>2953564.25516544</v>
      </c>
      <c r="U23" s="78">
        <v>2953564.25516544</v>
      </c>
      <c r="V23" s="78">
        <v>1208634.14716544</v>
      </c>
      <c r="W23" s="78">
        <v>1208634.14716544</v>
      </c>
      <c r="X23" s="78">
        <v>1032897.81</v>
      </c>
      <c r="Y23" s="78">
        <v>41872.9</v>
      </c>
      <c r="Z23" s="78">
        <v>41872.9</v>
      </c>
      <c r="AA23" s="78">
        <v>38631.480000000003</v>
      </c>
      <c r="AB23" s="78">
        <v>38631.480000000003</v>
      </c>
      <c r="AC23" s="78">
        <v>38631.480000000003</v>
      </c>
      <c r="AD23" s="78"/>
      <c r="AE23" s="78"/>
      <c r="AF23" s="78"/>
      <c r="AG23" s="80"/>
      <c r="AH23" s="80"/>
      <c r="AI23" s="80"/>
      <c r="AJ23" s="80"/>
      <c r="AK23" s="80"/>
      <c r="AL23" s="80"/>
      <c r="AM23" s="78"/>
      <c r="AN23" s="8"/>
      <c r="AO23" s="8">
        <f t="shared" si="1"/>
        <v>22</v>
      </c>
      <c r="AP23" s="8" t="b">
        <f t="shared" si="2"/>
        <v>0</v>
      </c>
      <c r="AQ23" s="28">
        <f t="shared" si="3"/>
        <v>0.8868023263715713</v>
      </c>
      <c r="AR23" s="28" t="b">
        <f t="shared" si="4"/>
        <v>1</v>
      </c>
      <c r="AS23" s="60" t="s">
        <v>621</v>
      </c>
      <c r="AZ23" s="425"/>
      <c r="BA23" s="457">
        <v>0.84663709530947795</v>
      </c>
      <c r="BB23" s="613">
        <f t="shared" si="0"/>
        <v>-4.9726117416049043E-5</v>
      </c>
    </row>
    <row r="24" spans="1:54" ht="15" thickBot="1" x14ac:dyDescent="0.4">
      <c r="A24" s="77" t="s">
        <v>114</v>
      </c>
      <c r="B24" s="77" t="s">
        <v>1272</v>
      </c>
      <c r="C24" s="199">
        <v>9.1658578319994994</v>
      </c>
      <c r="D24" s="78">
        <v>32385490.246089499</v>
      </c>
      <c r="E24" s="201">
        <v>0.846686821426894</v>
      </c>
      <c r="F24" s="79">
        <f t="shared" si="5"/>
        <v>154186907.10601753</v>
      </c>
      <c r="G24" s="262"/>
      <c r="H24" s="78">
        <v>27420367.796813201</v>
      </c>
      <c r="I24" s="78">
        <v>27420367.796813201</v>
      </c>
      <c r="J24" s="78">
        <v>20901528.5017404</v>
      </c>
      <c r="K24" s="78">
        <v>20901528.5017404</v>
      </c>
      <c r="L24" s="78">
        <v>20901528.5017404</v>
      </c>
      <c r="M24" s="78">
        <v>9629933.3284034394</v>
      </c>
      <c r="N24" s="78">
        <v>8655059.4033407103</v>
      </c>
      <c r="O24" s="78">
        <v>6045122.2738337396</v>
      </c>
      <c r="P24" s="78">
        <v>5817396.5778754801</v>
      </c>
      <c r="Q24" s="78">
        <v>5817396.5778754801</v>
      </c>
      <c r="R24" s="78">
        <v>643155.49296246597</v>
      </c>
      <c r="S24" s="78">
        <v>8380.5882196356706</v>
      </c>
      <c r="T24" s="78">
        <v>8380.5882196356706</v>
      </c>
      <c r="U24" s="78">
        <v>8380.5882196356706</v>
      </c>
      <c r="V24" s="78">
        <v>8380.5882196356706</v>
      </c>
      <c r="W24" s="78"/>
      <c r="X24" s="78"/>
      <c r="Y24" s="78"/>
      <c r="Z24" s="78"/>
      <c r="AA24" s="78"/>
      <c r="AB24" s="78"/>
      <c r="AC24" s="78"/>
      <c r="AD24" s="78"/>
      <c r="AE24" s="78"/>
      <c r="AF24" s="78"/>
      <c r="AG24" s="80"/>
      <c r="AH24" s="80"/>
      <c r="AI24" s="80"/>
      <c r="AJ24" s="80"/>
      <c r="AK24" s="80"/>
      <c r="AL24" s="80"/>
      <c r="AM24" s="78"/>
      <c r="AN24" s="8"/>
      <c r="AO24" s="8">
        <f t="shared" si="1"/>
        <v>15</v>
      </c>
      <c r="AP24" s="8" t="b">
        <f t="shared" si="2"/>
        <v>0</v>
      </c>
      <c r="AQ24" s="28">
        <f t="shared" si="3"/>
        <v>0.84668682142689411</v>
      </c>
      <c r="AR24" s="28" t="b">
        <f t="shared" si="4"/>
        <v>1</v>
      </c>
      <c r="AS24" s="60" t="s">
        <v>622</v>
      </c>
      <c r="AZ24" s="425"/>
      <c r="BA24" s="457">
        <v>0.92449379628704997</v>
      </c>
      <c r="BB24" s="613">
        <f t="shared" si="0"/>
        <v>-1.5458649435973193E-5</v>
      </c>
    </row>
    <row r="25" spans="1:54" ht="15" thickBot="1" x14ac:dyDescent="0.4">
      <c r="A25" s="77" t="s">
        <v>114</v>
      </c>
      <c r="B25" s="77" t="s">
        <v>721</v>
      </c>
      <c r="C25" s="199">
        <v>8.44909342905434</v>
      </c>
      <c r="D25" s="78">
        <v>15285371.404603099</v>
      </c>
      <c r="E25" s="201">
        <v>0.92450925493648595</v>
      </c>
      <c r="F25" s="79">
        <f t="shared" si="5"/>
        <v>96644175.917182624</v>
      </c>
      <c r="G25" s="262"/>
      <c r="H25" s="78">
        <v>14131467.3286971</v>
      </c>
      <c r="I25" s="78">
        <v>14125993.548473099</v>
      </c>
      <c r="J25" s="78">
        <v>12178755.494909899</v>
      </c>
      <c r="K25" s="78">
        <v>12109400.225323699</v>
      </c>
      <c r="L25" s="78">
        <v>12109168.291057</v>
      </c>
      <c r="M25" s="78">
        <v>8428186.2810223494</v>
      </c>
      <c r="N25" s="78">
        <v>6758076.4300302202</v>
      </c>
      <c r="O25" s="78">
        <v>6052968.7302566497</v>
      </c>
      <c r="P25" s="78">
        <v>4163369.0808424102</v>
      </c>
      <c r="Q25" s="78">
        <v>3281012.3534617098</v>
      </c>
      <c r="R25" s="78">
        <v>1988226.3370654001</v>
      </c>
      <c r="S25" s="78">
        <v>1142305.09499727</v>
      </c>
      <c r="T25" s="78">
        <v>60898.480065273397</v>
      </c>
      <c r="U25" s="78">
        <v>60898.480065273397</v>
      </c>
      <c r="V25" s="78">
        <v>53449.7609152734</v>
      </c>
      <c r="W25" s="78"/>
      <c r="X25" s="78"/>
      <c r="Y25" s="78"/>
      <c r="Z25" s="78"/>
      <c r="AA25" s="78"/>
      <c r="AB25" s="78"/>
      <c r="AC25" s="78"/>
      <c r="AD25" s="78"/>
      <c r="AE25" s="78"/>
      <c r="AF25" s="78"/>
      <c r="AG25" s="80"/>
      <c r="AH25" s="80"/>
      <c r="AI25" s="80"/>
      <c r="AJ25" s="80"/>
      <c r="AK25" s="80"/>
      <c r="AL25" s="80"/>
      <c r="AM25" s="78"/>
      <c r="AN25" s="8"/>
      <c r="AO25" s="8">
        <f t="shared" si="1"/>
        <v>15</v>
      </c>
      <c r="AP25" s="8" t="b">
        <f t="shared" si="2"/>
        <v>0</v>
      </c>
      <c r="AQ25" s="28">
        <f t="shared" si="3"/>
        <v>0.92450925493648728</v>
      </c>
      <c r="AR25" s="28" t="b">
        <f t="shared" si="4"/>
        <v>1</v>
      </c>
      <c r="AS25" s="60" t="s">
        <v>623</v>
      </c>
      <c r="AZ25" s="425"/>
      <c r="BA25" s="457">
        <v>0.699846242146416</v>
      </c>
      <c r="BB25" s="613">
        <f t="shared" si="0"/>
        <v>0</v>
      </c>
    </row>
    <row r="26" spans="1:54" ht="15" thickBot="1" x14ac:dyDescent="0.4">
      <c r="A26" s="77" t="s">
        <v>114</v>
      </c>
      <c r="B26" s="77" t="s">
        <v>740</v>
      </c>
      <c r="C26" s="199">
        <v>15.504878126499699</v>
      </c>
      <c r="D26" s="78">
        <v>13666418.649823001</v>
      </c>
      <c r="E26" s="201">
        <v>0.699846242146416</v>
      </c>
      <c r="F26" s="79">
        <f t="shared" si="5"/>
        <v>141986555.19088215</v>
      </c>
      <c r="G26" s="262"/>
      <c r="H26" s="78">
        <v>9564391.7356783394</v>
      </c>
      <c r="I26" s="78">
        <v>9564391.7356783394</v>
      </c>
      <c r="J26" s="78">
        <v>9564391.7356783394</v>
      </c>
      <c r="K26" s="78">
        <v>9564391.7356783394</v>
      </c>
      <c r="L26" s="78">
        <v>9564391.7356783394</v>
      </c>
      <c r="M26" s="78">
        <v>9564391.7356783394</v>
      </c>
      <c r="N26" s="78">
        <v>9222284.7061963696</v>
      </c>
      <c r="O26" s="78">
        <v>9222284.7061963696</v>
      </c>
      <c r="P26" s="78">
        <v>9215251.4354749508</v>
      </c>
      <c r="Q26" s="78">
        <v>9215251.4354749508</v>
      </c>
      <c r="R26" s="78">
        <v>9215251.4354749508</v>
      </c>
      <c r="S26" s="78">
        <v>7916810.7361168796</v>
      </c>
      <c r="T26" s="78">
        <v>7916810.7361168796</v>
      </c>
      <c r="U26" s="78">
        <v>7916810.7361168796</v>
      </c>
      <c r="V26" s="78">
        <v>7916810.7361168796</v>
      </c>
      <c r="W26" s="78">
        <v>2059744.4346388699</v>
      </c>
      <c r="X26" s="78">
        <v>1925609.9724115501</v>
      </c>
      <c r="Y26" s="78">
        <v>1925609.9724115501</v>
      </c>
      <c r="Z26" s="78">
        <v>133096.24772358799</v>
      </c>
      <c r="AA26" s="78">
        <v>133096.24772358799</v>
      </c>
      <c r="AB26" s="78">
        <v>133096.24772358799</v>
      </c>
      <c r="AC26" s="78">
        <v>133096.24772358799</v>
      </c>
      <c r="AD26" s="78">
        <v>133096.24772358799</v>
      </c>
      <c r="AE26" s="78">
        <v>133096.24772358799</v>
      </c>
      <c r="AF26" s="78">
        <v>133096.24772358799</v>
      </c>
      <c r="AG26" s="80"/>
      <c r="AH26" s="80"/>
      <c r="AI26" s="80"/>
      <c r="AJ26" s="80"/>
      <c r="AK26" s="80"/>
      <c r="AL26" s="80"/>
      <c r="AM26" s="78"/>
      <c r="AN26" s="8"/>
      <c r="AO26" s="8">
        <f t="shared" si="1"/>
        <v>25</v>
      </c>
      <c r="AP26" s="8" t="b">
        <f t="shared" si="2"/>
        <v>0</v>
      </c>
      <c r="AQ26" s="28">
        <f t="shared" si="3"/>
        <v>0.69984624214641722</v>
      </c>
      <c r="AR26" s="28" t="b">
        <f t="shared" si="4"/>
        <v>1</v>
      </c>
      <c r="AS26" s="60" t="s">
        <v>624</v>
      </c>
      <c r="AZ26" s="425"/>
      <c r="BA26" s="457">
        <v>0.94718891544861805</v>
      </c>
      <c r="BB26" s="613">
        <f t="shared" si="0"/>
        <v>-9.1858697812496892E-4</v>
      </c>
    </row>
    <row r="27" spans="1:54" ht="15" thickBot="1" x14ac:dyDescent="0.4">
      <c r="A27" s="77" t="s">
        <v>114</v>
      </c>
      <c r="B27" s="77" t="s">
        <v>440</v>
      </c>
      <c r="C27" s="199">
        <v>9.6167842542034503</v>
      </c>
      <c r="D27" s="78">
        <v>9715863.3272792399</v>
      </c>
      <c r="E27" s="201">
        <v>0.94810750242674302</v>
      </c>
      <c r="F27" s="79">
        <f t="shared" si="5"/>
        <v>65606467.018438205</v>
      </c>
      <c r="G27" s="262"/>
      <c r="H27" s="78">
        <v>9211682.9131463096</v>
      </c>
      <c r="I27" s="78">
        <v>9211682.9131463096</v>
      </c>
      <c r="J27" s="78">
        <v>5897887.6490182001</v>
      </c>
      <c r="K27" s="78">
        <v>5897887.6490182001</v>
      </c>
      <c r="L27" s="78">
        <v>5897887.6490182001</v>
      </c>
      <c r="M27" s="78">
        <v>5897887.6490182001</v>
      </c>
      <c r="N27" s="78">
        <v>5897887.6490182001</v>
      </c>
      <c r="O27" s="78">
        <v>5897887.6490182001</v>
      </c>
      <c r="P27" s="78">
        <v>5897887.6490182001</v>
      </c>
      <c r="Q27" s="78">
        <v>5897887.6490182001</v>
      </c>
      <c r="R27" s="78"/>
      <c r="S27" s="78"/>
      <c r="T27" s="78"/>
      <c r="U27" s="78"/>
      <c r="V27" s="78"/>
      <c r="W27" s="78"/>
      <c r="X27" s="78"/>
      <c r="Y27" s="78"/>
      <c r="Z27" s="78"/>
      <c r="AA27" s="78"/>
      <c r="AB27" s="78"/>
      <c r="AC27" s="78"/>
      <c r="AD27" s="78"/>
      <c r="AE27" s="78"/>
      <c r="AF27" s="78"/>
      <c r="AG27" s="80"/>
      <c r="AH27" s="80"/>
      <c r="AI27" s="80"/>
      <c r="AJ27" s="80"/>
      <c r="AK27" s="80"/>
      <c r="AL27" s="80"/>
      <c r="AM27" s="78"/>
      <c r="AN27" s="8"/>
      <c r="AO27" s="8">
        <f t="shared" si="1"/>
        <v>10</v>
      </c>
      <c r="AP27" s="8" t="b">
        <f t="shared" si="2"/>
        <v>1</v>
      </c>
      <c r="AQ27" s="28">
        <f t="shared" si="3"/>
        <v>0.94810750242674346</v>
      </c>
      <c r="AR27" s="28" t="b">
        <f t="shared" si="4"/>
        <v>1</v>
      </c>
      <c r="AS27" s="60" t="s">
        <v>625</v>
      </c>
      <c r="AZ27" s="425"/>
      <c r="BA27" s="457">
        <v>1.00374788473657</v>
      </c>
      <c r="BB27" s="613">
        <f t="shared" si="0"/>
        <v>0</v>
      </c>
    </row>
    <row r="28" spans="1:54" ht="15" thickBot="1" x14ac:dyDescent="0.4">
      <c r="A28" s="77" t="s">
        <v>114</v>
      </c>
      <c r="B28" s="77" t="s">
        <v>742</v>
      </c>
      <c r="C28" s="199">
        <v>20</v>
      </c>
      <c r="D28" s="78">
        <v>605461.05039068498</v>
      </c>
      <c r="E28" s="201">
        <v>1.00374788473657</v>
      </c>
      <c r="F28" s="79">
        <f t="shared" si="5"/>
        <v>11756934.679732488</v>
      </c>
      <c r="G28" s="262"/>
      <c r="H28" s="78">
        <v>607730.24862003105</v>
      </c>
      <c r="I28" s="78">
        <v>607730.24862003105</v>
      </c>
      <c r="J28" s="78">
        <v>607730.24862003105</v>
      </c>
      <c r="K28" s="78">
        <v>607730.24862003105</v>
      </c>
      <c r="L28" s="78">
        <v>607730.24862003105</v>
      </c>
      <c r="M28" s="78">
        <v>607730.24862003105</v>
      </c>
      <c r="N28" s="78">
        <v>607730.24862003105</v>
      </c>
      <c r="O28" s="78">
        <v>607730.24862003105</v>
      </c>
      <c r="P28" s="78">
        <v>607730.24862003105</v>
      </c>
      <c r="Q28" s="78">
        <v>607730.24862003105</v>
      </c>
      <c r="R28" s="78">
        <v>567963.21935321798</v>
      </c>
      <c r="S28" s="78">
        <v>567963.21935321798</v>
      </c>
      <c r="T28" s="78">
        <v>567963.21935321798</v>
      </c>
      <c r="U28" s="78">
        <v>567963.21935321798</v>
      </c>
      <c r="V28" s="78">
        <v>567963.21935321798</v>
      </c>
      <c r="W28" s="78">
        <v>567963.21935321798</v>
      </c>
      <c r="X28" s="78">
        <v>567963.21935321798</v>
      </c>
      <c r="Y28" s="78">
        <v>567963.21935321798</v>
      </c>
      <c r="Z28" s="78">
        <v>567963.21935321798</v>
      </c>
      <c r="AA28" s="78">
        <v>567963.21935321798</v>
      </c>
      <c r="AB28" s="78"/>
      <c r="AC28" s="78"/>
      <c r="AD28" s="78"/>
      <c r="AE28" s="78"/>
      <c r="AF28" s="78"/>
      <c r="AG28" s="80"/>
      <c r="AH28" s="80"/>
      <c r="AI28" s="80"/>
      <c r="AJ28" s="80"/>
      <c r="AK28" s="80"/>
      <c r="AL28" s="80"/>
      <c r="AM28" s="78"/>
      <c r="AN28" s="8"/>
      <c r="AO28" s="8">
        <f t="shared" si="1"/>
        <v>20</v>
      </c>
      <c r="AP28" s="8" t="b">
        <f t="shared" si="2"/>
        <v>1</v>
      </c>
      <c r="AQ28" s="28">
        <f t="shared" si="3"/>
        <v>1.0037478847365686</v>
      </c>
      <c r="AR28" s="28" t="b">
        <f t="shared" si="4"/>
        <v>1</v>
      </c>
      <c r="AS28" s="488" t="s">
        <v>626</v>
      </c>
      <c r="AZ28" s="425"/>
      <c r="BA28" s="457">
        <v>0.64999999999999902</v>
      </c>
      <c r="BB28" s="613">
        <f t="shared" si="0"/>
        <v>-9.9920072216264089E-16</v>
      </c>
    </row>
    <row r="29" spans="1:54" ht="15" thickBot="1" x14ac:dyDescent="0.4">
      <c r="A29" s="77" t="s">
        <v>114</v>
      </c>
      <c r="B29" s="77" t="s">
        <v>1271</v>
      </c>
      <c r="C29" s="199">
        <v>18</v>
      </c>
      <c r="D29" s="493">
        <v>395948</v>
      </c>
      <c r="E29" s="494">
        <v>0.65</v>
      </c>
      <c r="F29" s="79">
        <f t="shared" si="5"/>
        <v>4632591.6000000015</v>
      </c>
      <c r="G29" s="262"/>
      <c r="H29" s="78">
        <v>257366.2</v>
      </c>
      <c r="I29" s="78">
        <v>257366.2</v>
      </c>
      <c r="J29" s="78">
        <v>257366.2</v>
      </c>
      <c r="K29" s="78">
        <v>257366.2</v>
      </c>
      <c r="L29" s="78">
        <v>257366.2</v>
      </c>
      <c r="M29" s="78">
        <v>257366.2</v>
      </c>
      <c r="N29" s="78">
        <v>257366.2</v>
      </c>
      <c r="O29" s="78">
        <v>257366.2</v>
      </c>
      <c r="P29" s="78">
        <v>257366.2</v>
      </c>
      <c r="Q29" s="78">
        <v>257366.2</v>
      </c>
      <c r="R29" s="78">
        <v>257366.2</v>
      </c>
      <c r="S29" s="78">
        <v>257366.2</v>
      </c>
      <c r="T29" s="78">
        <v>257366.2</v>
      </c>
      <c r="U29" s="78">
        <v>257366.2</v>
      </c>
      <c r="V29" s="78">
        <v>257366.2</v>
      </c>
      <c r="W29" s="78">
        <v>257366.2</v>
      </c>
      <c r="X29" s="78">
        <v>257366.2</v>
      </c>
      <c r="Y29" s="78">
        <v>257366.2</v>
      </c>
      <c r="Z29" s="78"/>
      <c r="AA29" s="78"/>
      <c r="AB29" s="78"/>
      <c r="AC29" s="78"/>
      <c r="AD29" s="78"/>
      <c r="AE29" s="78"/>
      <c r="AF29" s="78"/>
      <c r="AG29" s="80"/>
      <c r="AH29" s="80"/>
      <c r="AI29" s="80"/>
      <c r="AJ29" s="80"/>
      <c r="AK29" s="80"/>
      <c r="AL29" s="80"/>
      <c r="AM29" s="78"/>
      <c r="AN29" s="8"/>
      <c r="AO29" s="8">
        <f t="shared" si="1"/>
        <v>18</v>
      </c>
      <c r="AP29" s="8" t="b">
        <f t="shared" si="2"/>
        <v>1</v>
      </c>
      <c r="AQ29" s="28">
        <f t="shared" si="3"/>
        <v>0.65</v>
      </c>
      <c r="AR29" s="28" t="b">
        <f t="shared" si="4"/>
        <v>1</v>
      </c>
      <c r="AS29" s="488" t="s">
        <v>627</v>
      </c>
      <c r="AZ29" s="425"/>
      <c r="BA29" s="457">
        <v>0</v>
      </c>
      <c r="BB29" s="613">
        <f t="shared" si="0"/>
        <v>0</v>
      </c>
    </row>
    <row r="30" spans="1:54" ht="15" thickBot="1" x14ac:dyDescent="0.4">
      <c r="A30" s="77" t="s">
        <v>114</v>
      </c>
      <c r="B30" s="77" t="s">
        <v>722</v>
      </c>
      <c r="C30" s="199">
        <v>5</v>
      </c>
      <c r="D30" s="78">
        <v>0</v>
      </c>
      <c r="E30" s="78"/>
      <c r="F30" s="79">
        <f t="shared" si="5"/>
        <v>136820856.61573112</v>
      </c>
      <c r="G30" s="262"/>
      <c r="H30" s="78">
        <v>55129575.698224097</v>
      </c>
      <c r="I30" s="78">
        <v>39693294.502721399</v>
      </c>
      <c r="J30" s="78">
        <v>24113676.410403199</v>
      </c>
      <c r="K30" s="78">
        <v>12458732.8120417</v>
      </c>
      <c r="L30" s="78">
        <v>5425577.1923407204</v>
      </c>
      <c r="M30" s="78"/>
      <c r="N30" s="78"/>
      <c r="O30" s="78"/>
      <c r="P30" s="78"/>
      <c r="Q30" s="78"/>
      <c r="R30" s="78"/>
      <c r="S30" s="78"/>
      <c r="T30" s="78"/>
      <c r="U30" s="78"/>
      <c r="V30" s="78"/>
      <c r="W30" s="78"/>
      <c r="X30" s="78"/>
      <c r="Y30" s="78"/>
      <c r="Z30" s="78"/>
      <c r="AA30" s="78"/>
      <c r="AB30" s="78"/>
      <c r="AC30" s="78"/>
      <c r="AD30" s="78"/>
      <c r="AE30" s="78"/>
      <c r="AF30" s="78"/>
      <c r="AG30" s="80"/>
      <c r="AH30" s="80"/>
      <c r="AI30" s="80"/>
      <c r="AJ30" s="80"/>
      <c r="AK30" s="80"/>
      <c r="AL30" s="80"/>
      <c r="AM30" s="78"/>
      <c r="AN30" s="8"/>
      <c r="AO30" s="8">
        <f t="shared" si="1"/>
        <v>5</v>
      </c>
      <c r="AP30" s="8" t="b">
        <f t="shared" si="2"/>
        <v>1</v>
      </c>
      <c r="AQ30" s="28" t="e">
        <f>H30/D30</f>
        <v>#DIV/0!</v>
      </c>
      <c r="AR30" s="28" t="e">
        <f>ROUND(AQ30,2)=ROUND(E30,2)</f>
        <v>#DIV/0!</v>
      </c>
      <c r="AS30" s="388" t="s">
        <v>628</v>
      </c>
      <c r="AZ30" s="425"/>
      <c r="BA30" s="457">
        <v>1</v>
      </c>
      <c r="BB30" s="613">
        <f t="shared" si="0"/>
        <v>0</v>
      </c>
    </row>
    <row r="31" spans="1:54" ht="15" thickBot="1" x14ac:dyDescent="0.4">
      <c r="A31" s="77" t="s">
        <v>310</v>
      </c>
      <c r="B31" s="77" t="s">
        <v>709</v>
      </c>
      <c r="C31" s="199">
        <v>9.5079890873405599</v>
      </c>
      <c r="D31" s="78">
        <v>76763975.925687402</v>
      </c>
      <c r="E31" s="201">
        <v>1</v>
      </c>
      <c r="F31" s="79">
        <f t="shared" si="5"/>
        <v>342830665.46892196</v>
      </c>
      <c r="G31" s="262"/>
      <c r="H31" s="78">
        <v>76763975.925687402</v>
      </c>
      <c r="I31" s="78">
        <v>76763975.925687402</v>
      </c>
      <c r="J31" s="78">
        <v>26475243.880416799</v>
      </c>
      <c r="K31" s="78">
        <v>26475243.880416799</v>
      </c>
      <c r="L31" s="78">
        <v>26475243.880416799</v>
      </c>
      <c r="M31" s="78">
        <v>21976304.8821165</v>
      </c>
      <c r="N31" s="78">
        <v>21976020.979973599</v>
      </c>
      <c r="O31" s="78">
        <v>21974885.3714022</v>
      </c>
      <c r="P31" s="78">
        <v>21974885.3714022</v>
      </c>
      <c r="Q31" s="78">
        <v>21974885.3714022</v>
      </c>
      <c r="R31" s="78"/>
      <c r="S31" s="78"/>
      <c r="T31" s="78"/>
      <c r="U31" s="78"/>
      <c r="V31" s="78"/>
      <c r="W31" s="78"/>
      <c r="X31" s="78"/>
      <c r="Y31" s="78"/>
      <c r="Z31" s="78"/>
      <c r="AA31" s="78"/>
      <c r="AB31" s="78"/>
      <c r="AC31" s="78"/>
      <c r="AD31" s="78"/>
      <c r="AE31" s="78"/>
      <c r="AF31" s="78"/>
      <c r="AG31" s="80"/>
      <c r="AH31" s="80"/>
      <c r="AI31" s="80"/>
      <c r="AJ31" s="80"/>
      <c r="AK31" s="80"/>
      <c r="AL31" s="80"/>
      <c r="AM31" s="78"/>
      <c r="AN31" s="8"/>
      <c r="AO31" s="8">
        <f t="shared" si="1"/>
        <v>10</v>
      </c>
      <c r="AP31" s="8" t="b">
        <f t="shared" si="2"/>
        <v>1</v>
      </c>
      <c r="AQ31" s="28">
        <f t="shared" si="3"/>
        <v>1</v>
      </c>
      <c r="AR31" s="28" t="b">
        <f t="shared" si="4"/>
        <v>1</v>
      </c>
      <c r="AS31" s="489"/>
      <c r="AT31" s="489"/>
      <c r="AU31" s="489"/>
      <c r="AV31" s="489"/>
      <c r="AW31" s="489"/>
      <c r="AX31" s="489"/>
      <c r="AY31" s="489"/>
      <c r="AZ31" s="425"/>
      <c r="BA31" s="457">
        <v>1</v>
      </c>
      <c r="BB31" s="613">
        <f t="shared" si="0"/>
        <v>0</v>
      </c>
    </row>
    <row r="32" spans="1:54" ht="15" thickBot="1" x14ac:dyDescent="0.4">
      <c r="A32" s="77" t="s">
        <v>310</v>
      </c>
      <c r="B32" s="77" t="s">
        <v>710</v>
      </c>
      <c r="C32" s="199">
        <v>9.8998073466059306</v>
      </c>
      <c r="D32" s="78">
        <v>59026580.055748902</v>
      </c>
      <c r="E32" s="201">
        <v>1</v>
      </c>
      <c r="F32" s="79">
        <f t="shared" si="5"/>
        <v>352743099.14922452</v>
      </c>
      <c r="G32" s="262"/>
      <c r="H32" s="78">
        <v>59026580.055748902</v>
      </c>
      <c r="I32" s="78">
        <v>59026580.055748902</v>
      </c>
      <c r="J32" s="78">
        <v>37833407.363906696</v>
      </c>
      <c r="K32" s="78">
        <v>37833407.363906696</v>
      </c>
      <c r="L32" s="78">
        <v>37231350.492002703</v>
      </c>
      <c r="M32" s="78">
        <v>19873639.0685906</v>
      </c>
      <c r="N32" s="78">
        <v>19708288.775384601</v>
      </c>
      <c r="O32" s="78">
        <v>19464156.8645854</v>
      </c>
      <c r="P32" s="78">
        <v>19464156.8645854</v>
      </c>
      <c r="Q32" s="78">
        <v>19464156.8645854</v>
      </c>
      <c r="R32" s="78">
        <v>4843371.23029882</v>
      </c>
      <c r="S32" s="78">
        <v>4843371.23029882</v>
      </c>
      <c r="T32" s="78">
        <v>4843371.23029882</v>
      </c>
      <c r="U32" s="78">
        <v>4843371.23029882</v>
      </c>
      <c r="V32" s="78">
        <v>4443890.4589839596</v>
      </c>
      <c r="W32" s="78"/>
      <c r="X32" s="78"/>
      <c r="Y32" s="78"/>
      <c r="Z32" s="78"/>
      <c r="AA32" s="78"/>
      <c r="AB32" s="78"/>
      <c r="AC32" s="78"/>
      <c r="AD32" s="78"/>
      <c r="AE32" s="78"/>
      <c r="AF32" s="78"/>
      <c r="AG32" s="80"/>
      <c r="AH32" s="80"/>
      <c r="AI32" s="80"/>
      <c r="AJ32" s="80"/>
      <c r="AK32" s="80"/>
      <c r="AL32" s="80"/>
      <c r="AM32" s="78"/>
      <c r="AN32" s="8"/>
      <c r="AO32" s="8">
        <f t="shared" si="1"/>
        <v>15</v>
      </c>
      <c r="AP32" s="8" t="b">
        <f t="shared" si="2"/>
        <v>0</v>
      </c>
      <c r="AQ32" s="28">
        <f t="shared" si="3"/>
        <v>1</v>
      </c>
      <c r="AR32" s="28" t="b">
        <f t="shared" si="4"/>
        <v>1</v>
      </c>
      <c r="AS32" s="489"/>
      <c r="AT32" s="489"/>
      <c r="AU32" s="489"/>
      <c r="AV32" s="489"/>
      <c r="AW32" s="489"/>
      <c r="AX32" s="489"/>
      <c r="AY32" s="489"/>
      <c r="AZ32" s="425"/>
      <c r="BA32" s="457">
        <v>1</v>
      </c>
      <c r="BB32" s="613">
        <f t="shared" si="0"/>
        <v>0</v>
      </c>
    </row>
    <row r="33" spans="1:54" ht="15" thickBot="1" x14ac:dyDescent="0.4">
      <c r="A33" s="77" t="s">
        <v>310</v>
      </c>
      <c r="B33" s="77" t="s">
        <v>717</v>
      </c>
      <c r="C33" s="199">
        <v>9.3357865436102401</v>
      </c>
      <c r="D33" s="78">
        <v>19602133.603549901</v>
      </c>
      <c r="E33" s="201">
        <v>1</v>
      </c>
      <c r="F33" s="79">
        <f t="shared" si="5"/>
        <v>125141693.44482148</v>
      </c>
      <c r="G33" s="262"/>
      <c r="H33" s="78">
        <v>19602133.603549901</v>
      </c>
      <c r="I33" s="78">
        <v>19602133.603549901</v>
      </c>
      <c r="J33" s="78">
        <v>12299790.779715201</v>
      </c>
      <c r="K33" s="78">
        <v>12299790.779715201</v>
      </c>
      <c r="L33" s="78">
        <v>12299790.779715201</v>
      </c>
      <c r="M33" s="78">
        <v>12299790.779715201</v>
      </c>
      <c r="N33" s="78">
        <v>12299790.779715201</v>
      </c>
      <c r="O33" s="78">
        <v>8746290.7797152195</v>
      </c>
      <c r="P33" s="78">
        <v>7846090.7797152204</v>
      </c>
      <c r="Q33" s="78">
        <v>7846090.7797152204</v>
      </c>
      <c r="R33" s="78"/>
      <c r="S33" s="78"/>
      <c r="T33" s="78"/>
      <c r="U33" s="78"/>
      <c r="V33" s="78"/>
      <c r="W33" s="78"/>
      <c r="X33" s="78"/>
      <c r="Y33" s="78"/>
      <c r="Z33" s="78"/>
      <c r="AA33" s="78"/>
      <c r="AB33" s="78"/>
      <c r="AC33" s="78"/>
      <c r="AD33" s="78"/>
      <c r="AE33" s="78"/>
      <c r="AF33" s="78"/>
      <c r="AG33" s="80"/>
      <c r="AH33" s="80"/>
      <c r="AI33" s="80"/>
      <c r="AJ33" s="80"/>
      <c r="AK33" s="80"/>
      <c r="AL33" s="80"/>
      <c r="AM33" s="78"/>
      <c r="AN33" s="8"/>
      <c r="AO33" s="8">
        <f t="shared" si="1"/>
        <v>10</v>
      </c>
      <c r="AP33" s="8" t="b">
        <f t="shared" si="2"/>
        <v>1</v>
      </c>
      <c r="AQ33" s="28">
        <f t="shared" si="3"/>
        <v>1</v>
      </c>
      <c r="AR33" s="28" t="b">
        <f t="shared" si="4"/>
        <v>1</v>
      </c>
      <c r="AS33" s="489"/>
      <c r="AT33" s="489"/>
      <c r="AU33" s="489"/>
      <c r="AV33" s="489"/>
      <c r="AW33" s="489"/>
      <c r="AX33" s="489"/>
      <c r="AY33" s="489"/>
      <c r="AZ33" s="425"/>
      <c r="BA33" s="457">
        <v>1</v>
      </c>
      <c r="BB33" s="613">
        <f t="shared" si="0"/>
        <v>0</v>
      </c>
    </row>
    <row r="34" spans="1:54" ht="15" thickBot="1" x14ac:dyDescent="0.4">
      <c r="A34" s="77" t="s">
        <v>310</v>
      </c>
      <c r="B34" s="77" t="s">
        <v>1273</v>
      </c>
      <c r="C34" s="199">
        <v>7.0794632813101703</v>
      </c>
      <c r="D34" s="78">
        <v>7553428.03536609</v>
      </c>
      <c r="E34" s="201">
        <v>1</v>
      </c>
      <c r="F34" s="79">
        <f t="shared" si="5"/>
        <v>53474216.424393065</v>
      </c>
      <c r="G34" s="262"/>
      <c r="H34" s="78">
        <v>7553428.03536609</v>
      </c>
      <c r="I34" s="78">
        <v>7553428.03536609</v>
      </c>
      <c r="J34" s="78">
        <v>7553428.03536609</v>
      </c>
      <c r="K34" s="78">
        <v>7553428.03536609</v>
      </c>
      <c r="L34" s="78">
        <v>7553428.03536609</v>
      </c>
      <c r="M34" s="78">
        <v>7553428.03536609</v>
      </c>
      <c r="N34" s="78">
        <v>7553428.03536609</v>
      </c>
      <c r="O34" s="78">
        <v>258659.03536608501</v>
      </c>
      <c r="P34" s="78">
        <v>258659.03536608501</v>
      </c>
      <c r="Q34" s="78">
        <v>27634.0353660853</v>
      </c>
      <c r="R34" s="78">
        <v>27634.0353660853</v>
      </c>
      <c r="S34" s="78">
        <v>27634.0353660853</v>
      </c>
      <c r="T34" s="78"/>
      <c r="U34" s="78"/>
      <c r="V34" s="78"/>
      <c r="W34" s="78"/>
      <c r="X34" s="78"/>
      <c r="Y34" s="78"/>
      <c r="Z34" s="78"/>
      <c r="AA34" s="78"/>
      <c r="AB34" s="78"/>
      <c r="AC34" s="78"/>
      <c r="AD34" s="78"/>
      <c r="AE34" s="78"/>
      <c r="AF34" s="78"/>
      <c r="AG34" s="80"/>
      <c r="AH34" s="80"/>
      <c r="AI34" s="80"/>
      <c r="AJ34" s="80"/>
      <c r="AK34" s="80"/>
      <c r="AL34" s="80"/>
      <c r="AM34" s="78"/>
      <c r="AN34" s="8"/>
      <c r="AO34" s="8">
        <f t="shared" si="1"/>
        <v>12</v>
      </c>
      <c r="AP34" s="8" t="b">
        <f t="shared" si="2"/>
        <v>0</v>
      </c>
      <c r="AQ34" s="28">
        <f t="shared" si="3"/>
        <v>1</v>
      </c>
      <c r="AR34" s="28" t="b">
        <f t="shared" si="4"/>
        <v>1</v>
      </c>
      <c r="AS34" s="489"/>
      <c r="AT34" s="489"/>
      <c r="AU34" s="489"/>
      <c r="AV34" s="489"/>
      <c r="AW34" s="489"/>
      <c r="AX34" s="489"/>
      <c r="AY34" s="489"/>
      <c r="AZ34" s="425"/>
      <c r="BA34" s="457">
        <v>1</v>
      </c>
      <c r="BB34" s="613">
        <f t="shared" si="0"/>
        <v>0</v>
      </c>
    </row>
    <row r="35" spans="1:54" ht="15" thickBot="1" x14ac:dyDescent="0.4">
      <c r="A35" s="77" t="s">
        <v>310</v>
      </c>
      <c r="B35" s="77" t="s">
        <v>712</v>
      </c>
      <c r="C35" s="199">
        <v>9.3459082187876596</v>
      </c>
      <c r="D35" s="78">
        <v>3781962.1352635501</v>
      </c>
      <c r="E35" s="201">
        <v>1</v>
      </c>
      <c r="F35" s="79">
        <f t="shared" si="5"/>
        <v>27837170.534530934</v>
      </c>
      <c r="G35" s="262"/>
      <c r="H35" s="78">
        <v>3781962.1352635501</v>
      </c>
      <c r="I35" s="78">
        <v>3771556.5741517898</v>
      </c>
      <c r="J35" s="78">
        <v>3287574.36652742</v>
      </c>
      <c r="K35" s="78">
        <v>3092236.5896619498</v>
      </c>
      <c r="L35" s="78">
        <v>3092141.1811602898</v>
      </c>
      <c r="M35" s="78">
        <v>2295003.3779771701</v>
      </c>
      <c r="N35" s="78">
        <v>1349052.4427463999</v>
      </c>
      <c r="O35" s="78">
        <v>1314500.7167535799</v>
      </c>
      <c r="P35" s="78">
        <v>1128748.8819097599</v>
      </c>
      <c r="Q35" s="78">
        <v>1065346.5685274</v>
      </c>
      <c r="R35" s="78">
        <v>953242.19098179904</v>
      </c>
      <c r="S35" s="78">
        <v>762721.97394580301</v>
      </c>
      <c r="T35" s="78">
        <v>459617.46684472502</v>
      </c>
      <c r="U35" s="78">
        <v>459617.46684472502</v>
      </c>
      <c r="V35" s="78">
        <v>459617.46684472502</v>
      </c>
      <c r="W35" s="78">
        <v>129875.25536784501</v>
      </c>
      <c r="X35" s="78">
        <v>129875.25536784501</v>
      </c>
      <c r="Y35" s="78">
        <v>102463.39936784501</v>
      </c>
      <c r="Z35" s="78">
        <v>101008.612143152</v>
      </c>
      <c r="AA35" s="78">
        <v>101008.612143152</v>
      </c>
      <c r="AB35" s="78"/>
      <c r="AC35" s="78"/>
      <c r="AD35" s="78"/>
      <c r="AE35" s="78"/>
      <c r="AF35" s="78"/>
      <c r="AG35" s="80"/>
      <c r="AH35" s="80"/>
      <c r="AI35" s="80"/>
      <c r="AJ35" s="80"/>
      <c r="AK35" s="80"/>
      <c r="AL35" s="80"/>
      <c r="AM35" s="78"/>
      <c r="AN35" s="8"/>
      <c r="AO35" s="8">
        <f t="shared" si="1"/>
        <v>20</v>
      </c>
      <c r="AP35" s="8" t="b">
        <f t="shared" si="2"/>
        <v>0</v>
      </c>
      <c r="AQ35" s="28">
        <f t="shared" si="3"/>
        <v>1</v>
      </c>
      <c r="AR35" s="28" t="b">
        <f t="shared" si="4"/>
        <v>1</v>
      </c>
      <c r="AS35" s="489"/>
      <c r="AT35" s="489"/>
      <c r="AU35" s="489"/>
      <c r="AV35" s="489"/>
      <c r="AW35" s="489"/>
      <c r="AX35" s="489"/>
      <c r="AY35" s="489"/>
      <c r="AZ35" s="425"/>
      <c r="BA35" s="457">
        <v>1</v>
      </c>
      <c r="BB35" s="613">
        <f t="shared" si="0"/>
        <v>0</v>
      </c>
    </row>
    <row r="36" spans="1:54" ht="15" thickBot="1" x14ac:dyDescent="0.4">
      <c r="A36" s="77" t="s">
        <v>310</v>
      </c>
      <c r="B36" s="77" t="s">
        <v>716</v>
      </c>
      <c r="C36" s="199">
        <v>8.0160056663743795</v>
      </c>
      <c r="D36" s="78">
        <v>3023818.1246515298</v>
      </c>
      <c r="E36" s="201">
        <v>1</v>
      </c>
      <c r="F36" s="79">
        <f t="shared" si="5"/>
        <v>20103571.538792402</v>
      </c>
      <c r="G36" s="262"/>
      <c r="H36" s="78">
        <v>3023818.1246515298</v>
      </c>
      <c r="I36" s="78">
        <v>3022492.3399078101</v>
      </c>
      <c r="J36" s="78">
        <v>2349465.3223321498</v>
      </c>
      <c r="K36" s="78">
        <v>2318748.4216537499</v>
      </c>
      <c r="L36" s="78">
        <v>2312069.8668822702</v>
      </c>
      <c r="M36" s="78">
        <v>1956316.6776964599</v>
      </c>
      <c r="N36" s="78">
        <v>1042024.4397672</v>
      </c>
      <c r="O36" s="78">
        <v>987810.49876720097</v>
      </c>
      <c r="P36" s="78">
        <v>978271.21280854905</v>
      </c>
      <c r="Q36" s="78">
        <v>845112.72348679998</v>
      </c>
      <c r="R36" s="78">
        <v>707772.39928931801</v>
      </c>
      <c r="S36" s="78">
        <v>411347.36373261001</v>
      </c>
      <c r="T36" s="78">
        <v>29391.947845243201</v>
      </c>
      <c r="U36" s="78">
        <v>29391.947845243201</v>
      </c>
      <c r="V36" s="78">
        <v>27510.187684996301</v>
      </c>
      <c r="W36" s="78">
        <v>19874.592888253999</v>
      </c>
      <c r="X36" s="78">
        <v>19874.592888253999</v>
      </c>
      <c r="Y36" s="78">
        <v>7426.29288825399</v>
      </c>
      <c r="Z36" s="78">
        <v>7426.29288825399</v>
      </c>
      <c r="AA36" s="78">
        <v>7426.29288825399</v>
      </c>
      <c r="AB36" s="78"/>
      <c r="AC36" s="78"/>
      <c r="AD36" s="78"/>
      <c r="AE36" s="78"/>
      <c r="AF36" s="78"/>
      <c r="AG36" s="80"/>
      <c r="AH36" s="80"/>
      <c r="AI36" s="80"/>
      <c r="AJ36" s="80"/>
      <c r="AK36" s="80"/>
      <c r="AL36" s="80"/>
      <c r="AM36" s="78"/>
      <c r="AN36" s="8"/>
      <c r="AO36" s="8">
        <f t="shared" si="1"/>
        <v>20</v>
      </c>
      <c r="AP36" s="8" t="b">
        <f t="shared" si="2"/>
        <v>0</v>
      </c>
      <c r="AQ36" s="28">
        <f t="shared" si="3"/>
        <v>1</v>
      </c>
      <c r="AR36" s="28" t="b">
        <f t="shared" si="4"/>
        <v>1</v>
      </c>
      <c r="AS36" s="489"/>
      <c r="AT36" s="489"/>
      <c r="AU36" s="489"/>
      <c r="AV36" s="489"/>
      <c r="AW36" s="489"/>
      <c r="AX36" s="489"/>
      <c r="AY36" s="489"/>
      <c r="AZ36" s="425"/>
      <c r="BA36" s="457">
        <v>1</v>
      </c>
      <c r="BB36" s="613">
        <f t="shared" si="0"/>
        <v>0</v>
      </c>
    </row>
    <row r="37" spans="1:54" ht="15" thickBot="1" x14ac:dyDescent="0.4">
      <c r="A37" s="77" t="s">
        <v>310</v>
      </c>
      <c r="B37" s="77" t="s">
        <v>449</v>
      </c>
      <c r="C37" s="199">
        <v>14.806191700779401</v>
      </c>
      <c r="D37" s="78">
        <v>2292235.0606749798</v>
      </c>
      <c r="E37" s="201">
        <v>1</v>
      </c>
      <c r="F37" s="79">
        <f t="shared" si="5"/>
        <v>33433045.636229038</v>
      </c>
      <c r="G37" s="262"/>
      <c r="H37" s="78">
        <v>2292235.0606749798</v>
      </c>
      <c r="I37" s="78">
        <v>2292235.0606749798</v>
      </c>
      <c r="J37" s="78">
        <v>2223683.6170580201</v>
      </c>
      <c r="K37" s="78">
        <v>2223683.6170580201</v>
      </c>
      <c r="L37" s="78">
        <v>2223683.6170580201</v>
      </c>
      <c r="M37" s="78">
        <v>2223683.6170580201</v>
      </c>
      <c r="N37" s="78">
        <v>2223683.6170580201</v>
      </c>
      <c r="O37" s="78">
        <v>2223683.6170580201</v>
      </c>
      <c r="P37" s="78">
        <v>2218916.7287409198</v>
      </c>
      <c r="Q37" s="78">
        <v>1514564.50702685</v>
      </c>
      <c r="R37" s="78">
        <v>1292711.92985862</v>
      </c>
      <c r="S37" s="78">
        <v>1256814.12505862</v>
      </c>
      <c r="T37" s="78">
        <v>1256814.12505862</v>
      </c>
      <c r="U37" s="78">
        <v>1217086.84074227</v>
      </c>
      <c r="V37" s="78">
        <v>1212672.69804046</v>
      </c>
      <c r="W37" s="78">
        <v>932019.99988976202</v>
      </c>
      <c r="X37" s="78">
        <v>932019.99988976202</v>
      </c>
      <c r="Y37" s="78">
        <v>932019.99988976202</v>
      </c>
      <c r="Z37" s="78">
        <v>677067.86689791002</v>
      </c>
      <c r="AA37" s="78">
        <v>343960.83190623298</v>
      </c>
      <c r="AB37" s="78">
        <v>343960.83190623298</v>
      </c>
      <c r="AC37" s="78">
        <v>343960.83190623298</v>
      </c>
      <c r="AD37" s="78">
        <v>343960.83190623298</v>
      </c>
      <c r="AE37" s="78">
        <v>343960.83190623298</v>
      </c>
      <c r="AF37" s="78">
        <v>343960.83190623298</v>
      </c>
      <c r="AG37" s="80"/>
      <c r="AH37" s="80"/>
      <c r="AI37" s="80"/>
      <c r="AJ37" s="80"/>
      <c r="AK37" s="80"/>
      <c r="AL37" s="80"/>
      <c r="AM37" s="78"/>
      <c r="AN37" s="8"/>
      <c r="AO37" s="8">
        <f t="shared" si="1"/>
        <v>25</v>
      </c>
      <c r="AP37" s="8" t="b">
        <f t="shared" si="2"/>
        <v>0</v>
      </c>
      <c r="AQ37" s="28">
        <f t="shared" si="3"/>
        <v>1</v>
      </c>
      <c r="AR37" s="28" t="b">
        <f t="shared" si="4"/>
        <v>1</v>
      </c>
      <c r="AS37" s="489"/>
      <c r="AT37" s="489"/>
      <c r="AU37" s="489"/>
      <c r="AV37" s="489"/>
      <c r="AW37" s="489"/>
      <c r="AX37" s="489"/>
      <c r="AY37" s="489"/>
      <c r="AZ37" s="425"/>
      <c r="BA37" s="457">
        <v>1</v>
      </c>
      <c r="BB37" s="613">
        <f t="shared" si="0"/>
        <v>0</v>
      </c>
    </row>
    <row r="38" spans="1:54" ht="15" thickBot="1" x14ac:dyDescent="0.4">
      <c r="A38" s="77" t="s">
        <v>310</v>
      </c>
      <c r="B38" s="77" t="s">
        <v>714</v>
      </c>
      <c r="C38" s="199">
        <v>16.219049164856699</v>
      </c>
      <c r="D38" s="78">
        <v>2217920.54718138</v>
      </c>
      <c r="E38" s="201">
        <v>1</v>
      </c>
      <c r="F38" s="79">
        <f t="shared" si="5"/>
        <v>30182988.727882318</v>
      </c>
      <c r="G38" s="262"/>
      <c r="H38" s="78">
        <v>2217920.54718138</v>
      </c>
      <c r="I38" s="78">
        <v>2217920.54718138</v>
      </c>
      <c r="J38" s="78">
        <v>1984339.0731987201</v>
      </c>
      <c r="K38" s="78">
        <v>1984339.0731987201</v>
      </c>
      <c r="L38" s="78">
        <v>1984339.0731987201</v>
      </c>
      <c r="M38" s="78">
        <v>1707779.3697617601</v>
      </c>
      <c r="N38" s="78">
        <v>1701359.7152072601</v>
      </c>
      <c r="O38" s="78">
        <v>1641231.90025676</v>
      </c>
      <c r="P38" s="78">
        <v>1638594.8837315601</v>
      </c>
      <c r="Q38" s="78">
        <v>1638594.8837315601</v>
      </c>
      <c r="R38" s="78">
        <v>1215412.93029788</v>
      </c>
      <c r="S38" s="78">
        <v>1152579.5935569401</v>
      </c>
      <c r="T38" s="78">
        <v>1152579.5935569401</v>
      </c>
      <c r="U38" s="78">
        <v>1141517.8555260401</v>
      </c>
      <c r="V38" s="78">
        <v>1141517.8555260401</v>
      </c>
      <c r="W38" s="78">
        <v>1141517.8555260401</v>
      </c>
      <c r="X38" s="78">
        <v>1141517.8555260401</v>
      </c>
      <c r="Y38" s="78">
        <v>1141517.8555260401</v>
      </c>
      <c r="Z38" s="78">
        <v>1141517.8555260401</v>
      </c>
      <c r="AA38" s="78">
        <v>1096890.41066649</v>
      </c>
      <c r="AB38" s="78"/>
      <c r="AC38" s="78"/>
      <c r="AD38" s="78"/>
      <c r="AE38" s="78"/>
      <c r="AF38" s="78"/>
      <c r="AG38" s="80"/>
      <c r="AH38" s="80"/>
      <c r="AI38" s="80"/>
      <c r="AJ38" s="80"/>
      <c r="AK38" s="80"/>
      <c r="AL38" s="80"/>
      <c r="AM38" s="78"/>
      <c r="AN38" s="8"/>
      <c r="AO38" s="8">
        <f t="shared" si="1"/>
        <v>20</v>
      </c>
      <c r="AP38" s="8" t="b">
        <f t="shared" si="2"/>
        <v>0</v>
      </c>
      <c r="AQ38" s="28">
        <f t="shared" si="3"/>
        <v>1</v>
      </c>
      <c r="AR38" s="28" t="b">
        <f t="shared" si="4"/>
        <v>1</v>
      </c>
      <c r="AS38" s="489"/>
      <c r="AT38" s="489"/>
      <c r="AU38" s="489"/>
      <c r="AV38" s="489"/>
      <c r="AW38" s="489"/>
      <c r="AX38" s="489"/>
      <c r="AY38" s="489"/>
      <c r="AZ38" s="425"/>
      <c r="BA38" s="457">
        <v>1</v>
      </c>
      <c r="BB38" s="613">
        <f t="shared" si="0"/>
        <v>0</v>
      </c>
    </row>
    <row r="39" spans="1:54" ht="15" thickBot="1" x14ac:dyDescent="0.4">
      <c r="A39" s="77" t="s">
        <v>310</v>
      </c>
      <c r="B39" s="77" t="s">
        <v>715</v>
      </c>
      <c r="C39" s="199">
        <v>15.1061073329977</v>
      </c>
      <c r="D39" s="78">
        <v>2148166.44900891</v>
      </c>
      <c r="E39" s="201">
        <v>1</v>
      </c>
      <c r="F39" s="79">
        <f>SUM(G39:AM39)</f>
        <v>20842705.477042973</v>
      </c>
      <c r="G39" s="262"/>
      <c r="H39" s="78">
        <v>2148166.44900891</v>
      </c>
      <c r="I39" s="78">
        <v>2148166.44900891</v>
      </c>
      <c r="J39" s="78">
        <v>1504975.49578499</v>
      </c>
      <c r="K39" s="78">
        <v>1504975.49578499</v>
      </c>
      <c r="L39" s="78">
        <v>1499814.4293328701</v>
      </c>
      <c r="M39" s="78">
        <v>1402214.03748007</v>
      </c>
      <c r="N39" s="78">
        <v>938656.13430073403</v>
      </c>
      <c r="O39" s="78">
        <v>937850.41110748402</v>
      </c>
      <c r="P39" s="78">
        <v>928821.52758631797</v>
      </c>
      <c r="Q39" s="78">
        <v>928821.52758631797</v>
      </c>
      <c r="R39" s="78">
        <v>773959.53110033902</v>
      </c>
      <c r="S39" s="78">
        <v>719350.87595244101</v>
      </c>
      <c r="T39" s="78">
        <v>718693.65147555806</v>
      </c>
      <c r="U39" s="78">
        <v>717020.91685781302</v>
      </c>
      <c r="V39" s="78">
        <v>717020.91685781302</v>
      </c>
      <c r="W39" s="78">
        <v>708945.63637850003</v>
      </c>
      <c r="X39" s="78">
        <v>706954.033179463</v>
      </c>
      <c r="Y39" s="78">
        <v>696923.63317946298</v>
      </c>
      <c r="Z39" s="78">
        <v>610570.09754119301</v>
      </c>
      <c r="AA39" s="78">
        <v>525665.42753879202</v>
      </c>
      <c r="AB39" s="78">
        <v>2569.4</v>
      </c>
      <c r="AC39" s="78">
        <v>2569.4</v>
      </c>
      <c r="AD39" s="78"/>
      <c r="AE39" s="78"/>
      <c r="AF39" s="78"/>
      <c r="AG39" s="80"/>
      <c r="AH39" s="80"/>
      <c r="AI39" s="80"/>
      <c r="AJ39" s="80"/>
      <c r="AK39" s="80"/>
      <c r="AL39" s="80"/>
      <c r="AM39" s="78"/>
      <c r="AN39" s="8"/>
      <c r="AO39" s="8">
        <f t="shared" si="1"/>
        <v>22</v>
      </c>
      <c r="AP39" s="8" t="b">
        <f t="shared" si="2"/>
        <v>0</v>
      </c>
      <c r="AQ39" s="28">
        <f t="shared" si="3"/>
        <v>1</v>
      </c>
      <c r="AR39" s="28" t="b">
        <f t="shared" si="4"/>
        <v>1</v>
      </c>
      <c r="AS39" s="489"/>
      <c r="AT39" s="489"/>
      <c r="AU39" s="489"/>
      <c r="AV39" s="489"/>
      <c r="AW39" s="489"/>
      <c r="AX39" s="489"/>
      <c r="AY39" s="489"/>
      <c r="AZ39" s="425"/>
      <c r="BA39" s="457">
        <v>1</v>
      </c>
      <c r="BB39" s="613">
        <f t="shared" si="0"/>
        <v>5.6192555053513615E-8</v>
      </c>
    </row>
    <row r="40" spans="1:54" ht="15" thickBot="1" x14ac:dyDescent="0.4">
      <c r="A40" s="77" t="s">
        <v>310</v>
      </c>
      <c r="B40" s="77" t="s">
        <v>713</v>
      </c>
      <c r="C40" s="199">
        <v>14.9608200357229</v>
      </c>
      <c r="D40" s="78">
        <v>653216.11560141901</v>
      </c>
      <c r="E40" s="201">
        <v>0.99999994380744495</v>
      </c>
      <c r="F40" s="79">
        <f t="shared" si="5"/>
        <v>6888250.6973153157</v>
      </c>
      <c r="G40" s="262"/>
      <c r="H40" s="78">
        <v>653216.07889553695</v>
      </c>
      <c r="I40" s="78">
        <v>653216.07889553695</v>
      </c>
      <c r="J40" s="78">
        <v>618539.88208337699</v>
      </c>
      <c r="K40" s="78">
        <v>618539.88208337699</v>
      </c>
      <c r="L40" s="78">
        <v>529578.14242705796</v>
      </c>
      <c r="M40" s="78">
        <v>472412.46481637802</v>
      </c>
      <c r="N40" s="78">
        <v>349475.931036692</v>
      </c>
      <c r="O40" s="78">
        <v>349475.931036692</v>
      </c>
      <c r="P40" s="78">
        <v>349475.931036692</v>
      </c>
      <c r="Q40" s="78">
        <v>349475.931036692</v>
      </c>
      <c r="R40" s="78">
        <v>314975.62366952602</v>
      </c>
      <c r="S40" s="78">
        <v>287698.19225094898</v>
      </c>
      <c r="T40" s="78">
        <v>182235.05391761599</v>
      </c>
      <c r="U40" s="78">
        <v>182235.05391761599</v>
      </c>
      <c r="V40" s="78">
        <v>182235.05391761599</v>
      </c>
      <c r="W40" s="78">
        <v>182235.05391761599</v>
      </c>
      <c r="X40" s="78">
        <v>182235.05391761599</v>
      </c>
      <c r="Y40" s="78">
        <v>172238.95391761599</v>
      </c>
      <c r="Z40" s="78">
        <v>142623.45391761599</v>
      </c>
      <c r="AA40" s="78">
        <v>116008.150623498</v>
      </c>
      <c r="AB40" s="78">
        <v>62.4</v>
      </c>
      <c r="AC40" s="78">
        <v>62.4</v>
      </c>
      <c r="AD40" s="78"/>
      <c r="AE40" s="78"/>
      <c r="AF40" s="78"/>
      <c r="AG40" s="80"/>
      <c r="AH40" s="80"/>
      <c r="AI40" s="80"/>
      <c r="AJ40" s="80"/>
      <c r="AK40" s="80"/>
      <c r="AL40" s="80"/>
      <c r="AM40" s="78"/>
      <c r="AN40" s="8"/>
      <c r="AO40" s="8">
        <f t="shared" si="1"/>
        <v>22</v>
      </c>
      <c r="AP40" s="8" t="b">
        <f t="shared" si="2"/>
        <v>0</v>
      </c>
      <c r="AQ40" s="28">
        <f t="shared" si="3"/>
        <v>0.99999994380744572</v>
      </c>
      <c r="AR40" s="28" t="b">
        <f t="shared" si="4"/>
        <v>1</v>
      </c>
      <c r="AS40" s="489"/>
      <c r="AT40" s="489"/>
      <c r="AU40" s="489"/>
      <c r="AV40" s="489"/>
      <c r="AW40" s="489"/>
      <c r="AX40" s="489"/>
      <c r="AY40" s="489"/>
      <c r="AZ40" s="425"/>
      <c r="BA40" s="457">
        <v>1</v>
      </c>
      <c r="BB40" s="613">
        <f t="shared" si="0"/>
        <v>0</v>
      </c>
    </row>
    <row r="41" spans="1:54" ht="15" thickBot="1" x14ac:dyDescent="0.4">
      <c r="A41" s="77" t="s">
        <v>310</v>
      </c>
      <c r="B41" s="77" t="s">
        <v>711</v>
      </c>
      <c r="C41" s="199">
        <v>11.5418272341873</v>
      </c>
      <c r="D41" s="78">
        <v>330699.85023134103</v>
      </c>
      <c r="E41" s="201">
        <v>1</v>
      </c>
      <c r="F41" s="79">
        <f t="shared" si="5"/>
        <v>2870129.3465851755</v>
      </c>
      <c r="G41" s="262"/>
      <c r="H41" s="78">
        <v>330699.85023134103</v>
      </c>
      <c r="I41" s="78">
        <v>330699.85023134103</v>
      </c>
      <c r="J41" s="78">
        <v>255040.94382965501</v>
      </c>
      <c r="K41" s="78">
        <v>255040.94382965501</v>
      </c>
      <c r="L41" s="78">
        <v>255040.94382965501</v>
      </c>
      <c r="M41" s="78">
        <v>220369.63629346201</v>
      </c>
      <c r="N41" s="78">
        <v>206472.23725690701</v>
      </c>
      <c r="O41" s="78">
        <v>182138.76325951199</v>
      </c>
      <c r="P41" s="78">
        <v>170895.217022178</v>
      </c>
      <c r="Q41" s="78">
        <v>170895.217022178</v>
      </c>
      <c r="R41" s="78">
        <v>76316.447499738104</v>
      </c>
      <c r="S41" s="78">
        <v>67073.386185910102</v>
      </c>
      <c r="T41" s="78">
        <v>67073.386185910102</v>
      </c>
      <c r="U41" s="78">
        <v>67073.386185910102</v>
      </c>
      <c r="V41" s="78">
        <v>67073.386185910102</v>
      </c>
      <c r="W41" s="78">
        <v>30415.970307182699</v>
      </c>
      <c r="X41" s="78">
        <v>30415.970307182699</v>
      </c>
      <c r="Y41" s="78">
        <v>29131.270307182702</v>
      </c>
      <c r="Z41" s="78">
        <v>29131.270307182702</v>
      </c>
      <c r="AA41" s="78">
        <v>29131.270307182702</v>
      </c>
      <c r="AB41" s="78"/>
      <c r="AC41" s="78"/>
      <c r="AD41" s="78"/>
      <c r="AE41" s="78"/>
      <c r="AF41" s="78"/>
      <c r="AG41" s="80"/>
      <c r="AH41" s="80"/>
      <c r="AI41" s="80"/>
      <c r="AJ41" s="80"/>
      <c r="AK41" s="80"/>
      <c r="AL41" s="80"/>
      <c r="AM41" s="78"/>
      <c r="AN41" s="8"/>
      <c r="AO41" s="8">
        <f t="shared" si="1"/>
        <v>20</v>
      </c>
      <c r="AP41" s="8" t="b">
        <f t="shared" si="2"/>
        <v>0</v>
      </c>
      <c r="AQ41" s="28">
        <f t="shared" si="3"/>
        <v>1</v>
      </c>
      <c r="AR41" s="28" t="b">
        <f t="shared" si="4"/>
        <v>1</v>
      </c>
      <c r="AS41" s="489"/>
      <c r="AT41" s="489"/>
      <c r="AU41" s="489"/>
      <c r="AV41" s="489"/>
      <c r="AW41" s="489"/>
      <c r="AX41" s="489"/>
      <c r="AY41" s="489"/>
      <c r="AZ41" s="425"/>
      <c r="BA41" s="457">
        <v>1</v>
      </c>
      <c r="BB41" s="613">
        <f t="shared" si="0"/>
        <v>0</v>
      </c>
    </row>
    <row r="42" spans="1:54" ht="15" thickBot="1" x14ac:dyDescent="0.4">
      <c r="A42" s="77" t="s">
        <v>457</v>
      </c>
      <c r="B42" s="77" t="s">
        <v>719</v>
      </c>
      <c r="C42" s="199">
        <v>11.1020609275244</v>
      </c>
      <c r="D42" s="78">
        <v>71251.352490755802</v>
      </c>
      <c r="E42" s="201">
        <v>1</v>
      </c>
      <c r="F42" s="79">
        <f>SUM(G42:AM42)</f>
        <v>687932.23241055431</v>
      </c>
      <c r="G42" s="262"/>
      <c r="H42" s="78">
        <v>71251.352490755802</v>
      </c>
      <c r="I42" s="78">
        <v>71251.352490755802</v>
      </c>
      <c r="J42" s="78">
        <v>57401.328503338897</v>
      </c>
      <c r="K42" s="78">
        <v>57401.328503338897</v>
      </c>
      <c r="L42" s="78">
        <v>57401.328503338897</v>
      </c>
      <c r="M42" s="78">
        <v>57401.328503338897</v>
      </c>
      <c r="N42" s="78">
        <v>57401.328503338897</v>
      </c>
      <c r="O42" s="78">
        <v>57401.328503338897</v>
      </c>
      <c r="P42" s="78">
        <v>57401.328503338897</v>
      </c>
      <c r="Q42" s="78">
        <v>49705.760714338903</v>
      </c>
      <c r="R42" s="78">
        <v>32591.638214338898</v>
      </c>
      <c r="S42" s="78">
        <v>6813.64766411035</v>
      </c>
      <c r="T42" s="78">
        <v>6813.64766411035</v>
      </c>
      <c r="U42" s="78">
        <v>6813.64766411035</v>
      </c>
      <c r="V42" s="78">
        <v>6813.64766411035</v>
      </c>
      <c r="W42" s="78">
        <v>6813.64766411035</v>
      </c>
      <c r="X42" s="78">
        <v>6813.64766411035</v>
      </c>
      <c r="Y42" s="78">
        <v>6813.64766411035</v>
      </c>
      <c r="Z42" s="78">
        <v>6813.64766411035</v>
      </c>
      <c r="AA42" s="78">
        <v>6813.64766411035</v>
      </c>
      <c r="AB42" s="78"/>
      <c r="AC42" s="78"/>
      <c r="AD42" s="78"/>
      <c r="AE42" s="78"/>
      <c r="AF42" s="78"/>
      <c r="AG42" s="80"/>
      <c r="AH42" s="80"/>
      <c r="AI42" s="80"/>
      <c r="AJ42" s="80"/>
      <c r="AK42" s="80"/>
      <c r="AL42" s="80"/>
      <c r="AM42" s="78"/>
      <c r="AN42" s="8"/>
      <c r="AO42" s="8">
        <f t="shared" si="1"/>
        <v>20</v>
      </c>
      <c r="AP42" s="8" t="b">
        <f t="shared" si="2"/>
        <v>0</v>
      </c>
      <c r="AQ42" s="28">
        <f t="shared" si="3"/>
        <v>1</v>
      </c>
      <c r="AR42" s="28" t="b">
        <f t="shared" si="4"/>
        <v>1</v>
      </c>
      <c r="AS42" s="489"/>
      <c r="AT42" s="489"/>
      <c r="AU42" s="489"/>
      <c r="AV42" s="489"/>
      <c r="AW42" s="489"/>
      <c r="AX42" s="489"/>
      <c r="AY42" s="489"/>
      <c r="AZ42" s="425"/>
      <c r="BA42" s="457">
        <v>1</v>
      </c>
      <c r="BB42" s="613">
        <f t="shared" si="0"/>
        <v>0</v>
      </c>
    </row>
    <row r="43" spans="1:54" ht="15" thickBot="1" x14ac:dyDescent="0.4">
      <c r="A43" s="77" t="s">
        <v>457</v>
      </c>
      <c r="B43" s="77" t="s">
        <v>733</v>
      </c>
      <c r="C43" s="199">
        <v>13.393195606469099</v>
      </c>
      <c r="D43" s="78">
        <v>68220.021924020199</v>
      </c>
      <c r="E43" s="201">
        <v>1</v>
      </c>
      <c r="F43" s="79">
        <f>SUM(G43:AM43)</f>
        <v>708050.21109379746</v>
      </c>
      <c r="G43" s="262"/>
      <c r="H43" s="78">
        <v>68220.021924020199</v>
      </c>
      <c r="I43" s="78">
        <v>68220.021924020199</v>
      </c>
      <c r="J43" s="78">
        <v>53957.308650685103</v>
      </c>
      <c r="K43" s="78">
        <v>53957.308650685103</v>
      </c>
      <c r="L43" s="78">
        <v>53957.308650685103</v>
      </c>
      <c r="M43" s="78">
        <v>40345.155178532499</v>
      </c>
      <c r="N43" s="78">
        <v>39054.971245225002</v>
      </c>
      <c r="O43" s="78">
        <v>37845.117474857499</v>
      </c>
      <c r="P43" s="78">
        <v>37730.464582457498</v>
      </c>
      <c r="Q43" s="78">
        <v>37730.464582457498</v>
      </c>
      <c r="R43" s="78">
        <v>24766.759866721099</v>
      </c>
      <c r="S43" s="78">
        <v>21449.014266798498</v>
      </c>
      <c r="T43" s="78">
        <v>21449.014266798498</v>
      </c>
      <c r="U43" s="78">
        <v>21449.014266798498</v>
      </c>
      <c r="V43" s="78">
        <v>21449.014266798498</v>
      </c>
      <c r="W43" s="78">
        <v>21449.014266798498</v>
      </c>
      <c r="X43" s="78">
        <v>21449.014266798498</v>
      </c>
      <c r="Y43" s="78">
        <v>21449.014266798498</v>
      </c>
      <c r="Z43" s="78">
        <v>21449.014266798498</v>
      </c>
      <c r="AA43" s="78">
        <v>20673.194229062701</v>
      </c>
      <c r="AB43" s="78"/>
      <c r="AC43" s="78"/>
      <c r="AD43" s="78"/>
      <c r="AE43" s="78"/>
      <c r="AF43" s="78"/>
      <c r="AG43" s="80"/>
      <c r="AH43" s="80"/>
      <c r="AI43" s="80"/>
      <c r="AJ43" s="80"/>
      <c r="AK43" s="80"/>
      <c r="AL43" s="80"/>
      <c r="AM43" s="78"/>
      <c r="AN43" s="8"/>
      <c r="AO43" s="8">
        <f t="shared" si="1"/>
        <v>20</v>
      </c>
      <c r="AP43" s="8" t="b">
        <f t="shared" si="2"/>
        <v>0</v>
      </c>
      <c r="AQ43" s="28">
        <f t="shared" si="3"/>
        <v>1</v>
      </c>
      <c r="AR43" s="28" t="b">
        <f t="shared" si="4"/>
        <v>1</v>
      </c>
      <c r="AS43" s="489"/>
      <c r="AT43" s="489"/>
      <c r="AU43" s="489"/>
      <c r="AV43" s="489"/>
      <c r="AW43" s="489"/>
      <c r="AX43" s="489"/>
      <c r="AY43" s="489"/>
      <c r="AZ43" s="425"/>
      <c r="BA43" s="457">
        <v>1</v>
      </c>
      <c r="BB43" s="613">
        <f t="shared" si="0"/>
        <v>0</v>
      </c>
    </row>
    <row r="44" spans="1:54" ht="15" thickBot="1" x14ac:dyDescent="0.4">
      <c r="A44" s="77" t="s">
        <v>457</v>
      </c>
      <c r="B44" s="77" t="s">
        <v>720</v>
      </c>
      <c r="C44" s="199">
        <v>20</v>
      </c>
      <c r="D44" s="78">
        <v>12593.05</v>
      </c>
      <c r="E44" s="201">
        <v>1</v>
      </c>
      <c r="F44" s="79">
        <f t="shared" si="5"/>
        <v>251860.99999999991</v>
      </c>
      <c r="G44" s="262"/>
      <c r="H44" s="78">
        <v>12593.05</v>
      </c>
      <c r="I44" s="78">
        <v>12593.05</v>
      </c>
      <c r="J44" s="78">
        <v>12593.05</v>
      </c>
      <c r="K44" s="78">
        <v>12593.05</v>
      </c>
      <c r="L44" s="78">
        <v>12593.05</v>
      </c>
      <c r="M44" s="78">
        <v>12593.05</v>
      </c>
      <c r="N44" s="78">
        <v>12593.05</v>
      </c>
      <c r="O44" s="78">
        <v>12593.05</v>
      </c>
      <c r="P44" s="78">
        <v>12593.05</v>
      </c>
      <c r="Q44" s="78">
        <v>12593.05</v>
      </c>
      <c r="R44" s="78">
        <v>12593.05</v>
      </c>
      <c r="S44" s="78">
        <v>12593.05</v>
      </c>
      <c r="T44" s="78">
        <v>12593.05</v>
      </c>
      <c r="U44" s="78">
        <v>12593.05</v>
      </c>
      <c r="V44" s="78">
        <v>12593.05</v>
      </c>
      <c r="W44" s="78">
        <v>12593.05</v>
      </c>
      <c r="X44" s="78">
        <v>12593.05</v>
      </c>
      <c r="Y44" s="78">
        <v>12593.05</v>
      </c>
      <c r="Z44" s="78">
        <v>12593.05</v>
      </c>
      <c r="AA44" s="78">
        <v>12593.05</v>
      </c>
      <c r="AB44" s="78"/>
      <c r="AC44" s="78"/>
      <c r="AD44" s="78"/>
      <c r="AE44" s="78"/>
      <c r="AF44" s="78"/>
      <c r="AG44" s="80"/>
      <c r="AH44" s="80"/>
      <c r="AI44" s="80"/>
      <c r="AJ44" s="80"/>
      <c r="AK44" s="80"/>
      <c r="AL44" s="80"/>
      <c r="AM44" s="78"/>
      <c r="AN44" s="8"/>
      <c r="AO44" s="8">
        <f t="shared" si="1"/>
        <v>20</v>
      </c>
      <c r="AP44" s="8" t="b">
        <f t="shared" si="2"/>
        <v>1</v>
      </c>
      <c r="AQ44" s="28">
        <f t="shared" si="3"/>
        <v>1</v>
      </c>
      <c r="AR44" s="28" t="b">
        <f t="shared" si="4"/>
        <v>1</v>
      </c>
      <c r="AS44" s="489"/>
      <c r="AT44" s="489"/>
      <c r="AU44" s="489"/>
      <c r="AV44" s="489"/>
      <c r="AW44" s="489"/>
      <c r="AX44" s="489"/>
      <c r="AY44" s="489"/>
      <c r="AZ44" s="425"/>
      <c r="BA44" s="457">
        <v>1</v>
      </c>
      <c r="BB44" s="613">
        <f t="shared" si="0"/>
        <v>0</v>
      </c>
    </row>
    <row r="45" spans="1:54" ht="15" thickBot="1" x14ac:dyDescent="0.4">
      <c r="A45" s="84" t="s">
        <v>52</v>
      </c>
      <c r="B45" s="84" t="s">
        <v>423</v>
      </c>
      <c r="C45" s="200">
        <v>15</v>
      </c>
      <c r="D45" s="85">
        <v>184041503.038266</v>
      </c>
      <c r="E45" s="202">
        <v>1</v>
      </c>
      <c r="F45" s="86">
        <f>SUM(G45:AM45)</f>
        <v>2760622545.5739903</v>
      </c>
      <c r="G45" s="263"/>
      <c r="H45" s="85">
        <v>184041503.038266</v>
      </c>
      <c r="I45" s="85">
        <v>184041503.038266</v>
      </c>
      <c r="J45" s="85">
        <v>184041503.038266</v>
      </c>
      <c r="K45" s="85">
        <v>184041503.038266</v>
      </c>
      <c r="L45" s="85">
        <v>184041503.038266</v>
      </c>
      <c r="M45" s="85">
        <v>184041503.038266</v>
      </c>
      <c r="N45" s="85">
        <v>184041503.038266</v>
      </c>
      <c r="O45" s="85">
        <v>184041503.038266</v>
      </c>
      <c r="P45" s="85">
        <v>184041503.038266</v>
      </c>
      <c r="Q45" s="85">
        <v>184041503.038266</v>
      </c>
      <c r="R45" s="85">
        <v>184041503.038266</v>
      </c>
      <c r="S45" s="85">
        <v>184041503.038266</v>
      </c>
      <c r="T45" s="85">
        <v>184041503.038266</v>
      </c>
      <c r="U45" s="85">
        <v>184041503.038266</v>
      </c>
      <c r="V45" s="85">
        <v>184041503.038266</v>
      </c>
      <c r="W45" s="85"/>
      <c r="X45" s="85"/>
      <c r="Y45" s="85"/>
      <c r="Z45" s="85"/>
      <c r="AA45" s="85"/>
      <c r="AB45" s="85"/>
      <c r="AC45" s="85"/>
      <c r="AD45" s="85"/>
      <c r="AE45" s="85"/>
      <c r="AF45" s="85"/>
      <c r="AG45" s="87"/>
      <c r="AH45" s="87"/>
      <c r="AI45" s="87"/>
      <c r="AJ45" s="87"/>
      <c r="AK45" s="87"/>
      <c r="AL45" s="87"/>
      <c r="AM45" s="85"/>
      <c r="AN45" s="8"/>
      <c r="AO45" s="8">
        <f t="shared" si="1"/>
        <v>15</v>
      </c>
      <c r="AP45" s="8" t="b">
        <f t="shared" si="2"/>
        <v>1</v>
      </c>
      <c r="AQ45" s="28">
        <f t="shared" si="3"/>
        <v>1</v>
      </c>
      <c r="AR45" s="28" t="b">
        <f t="shared" si="4"/>
        <v>1</v>
      </c>
      <c r="AZ45" s="471"/>
      <c r="BA45" s="457">
        <v>1</v>
      </c>
      <c r="BB45" s="613">
        <f>BA45-E46</f>
        <v>0.16820414334474831</v>
      </c>
    </row>
    <row r="46" spans="1:54" s="30" customFormat="1" ht="15" thickBot="1" x14ac:dyDescent="0.4">
      <c r="A46" s="9" t="s">
        <v>485</v>
      </c>
      <c r="B46" s="264"/>
      <c r="C46" s="582">
        <f>SUMPRODUCT(C4:C45,D4:D45)/SUM(D4:D45)</f>
        <v>11.408155859655205</v>
      </c>
      <c r="D46" s="83">
        <f>SUM(D4:D45)</f>
        <v>1854684490.4467974</v>
      </c>
      <c r="E46" s="507">
        <f>SUMPRODUCT(D4:D45,E4:E45)/SUM(D4:D45)</f>
        <v>0.83179585665525169</v>
      </c>
      <c r="F46" s="266">
        <f>SUM(G46:AM46)</f>
        <v>15563031346.800819</v>
      </c>
      <c r="G46" s="267"/>
      <c r="H46" s="268">
        <f t="shared" ref="H46:AM46" si="6">SUM(H4:H45)</f>
        <v>1597848450.2546265</v>
      </c>
      <c r="I46" s="269">
        <f t="shared" si="6"/>
        <v>1566868509.318342</v>
      </c>
      <c r="J46" s="269">
        <f t="shared" si="6"/>
        <v>1389931525.6710138</v>
      </c>
      <c r="K46" s="269">
        <f t="shared" si="6"/>
        <v>1358159912.745074</v>
      </c>
      <c r="L46" s="269">
        <f t="shared" si="6"/>
        <v>1335158135.0719478</v>
      </c>
      <c r="M46" s="269">
        <f t="shared" si="6"/>
        <v>1149609580.051115</v>
      </c>
      <c r="N46" s="269">
        <f t="shared" si="6"/>
        <v>1122880042.2061667</v>
      </c>
      <c r="O46" s="269">
        <f t="shared" si="6"/>
        <v>1020886367.6065576</v>
      </c>
      <c r="P46" s="269">
        <f t="shared" si="6"/>
        <v>961187207.3554709</v>
      </c>
      <c r="Q46" s="269">
        <f t="shared" si="6"/>
        <v>913597953.85414672</v>
      </c>
      <c r="R46" s="269">
        <f t="shared" si="6"/>
        <v>791715712.38059688</v>
      </c>
      <c r="S46" s="269">
        <f t="shared" si="6"/>
        <v>680760727.63774896</v>
      </c>
      <c r="T46" s="269">
        <f t="shared" si="6"/>
        <v>535851488.55009884</v>
      </c>
      <c r="U46" s="269">
        <f t="shared" si="6"/>
        <v>491494160.8869155</v>
      </c>
      <c r="V46" s="269">
        <f t="shared" si="6"/>
        <v>482562797.53854477</v>
      </c>
      <c r="W46" s="269">
        <f t="shared" si="6"/>
        <v>38209048.868074223</v>
      </c>
      <c r="X46" s="269">
        <f t="shared" si="6"/>
        <v>37745951.692640834</v>
      </c>
      <c r="Y46" s="269">
        <f t="shared" si="6"/>
        <v>25159565.243108112</v>
      </c>
      <c r="Z46" s="269">
        <f t="shared" si="6"/>
        <v>14992075.546334343</v>
      </c>
      <c r="AA46" s="269">
        <f t="shared" si="6"/>
        <v>14498803.853148863</v>
      </c>
      <c r="AB46" s="269">
        <f t="shared" si="6"/>
        <v>10960726.415931612</v>
      </c>
      <c r="AC46" s="269">
        <f t="shared" si="6"/>
        <v>10960726.415931612</v>
      </c>
      <c r="AD46" s="269">
        <f t="shared" si="6"/>
        <v>10919463.135931602</v>
      </c>
      <c r="AE46" s="269">
        <f t="shared" si="6"/>
        <v>536207.250674768</v>
      </c>
      <c r="AF46" s="269">
        <f t="shared" si="6"/>
        <v>536207.25067476777</v>
      </c>
      <c r="AG46" s="269">
        <f t="shared" si="6"/>
        <v>0</v>
      </c>
      <c r="AH46" s="269">
        <f t="shared" si="6"/>
        <v>0</v>
      </c>
      <c r="AI46" s="269">
        <f t="shared" si="6"/>
        <v>0</v>
      </c>
      <c r="AJ46" s="269">
        <f t="shared" si="6"/>
        <v>0</v>
      </c>
      <c r="AK46" s="269">
        <f t="shared" si="6"/>
        <v>0</v>
      </c>
      <c r="AL46" s="269">
        <f t="shared" si="6"/>
        <v>0</v>
      </c>
      <c r="AM46" s="269">
        <f t="shared" si="6"/>
        <v>0</v>
      </c>
      <c r="AN46" s="208"/>
      <c r="AZ46" s="436"/>
      <c r="BA46" s="457"/>
      <c r="BB46" s="614"/>
    </row>
    <row r="47" spans="1:54" s="30" customFormat="1" ht="15" thickBot="1" x14ac:dyDescent="0.4">
      <c r="A47" s="270" t="s">
        <v>1231</v>
      </c>
      <c r="B47" s="271"/>
      <c r="C47" s="272"/>
      <c r="D47" s="272"/>
      <c r="E47" s="272"/>
      <c r="F47" s="273"/>
      <c r="G47" s="274">
        <v>1765460186.5836751</v>
      </c>
      <c r="H47" s="274">
        <v>1632436736.1550608</v>
      </c>
      <c r="I47" s="274">
        <v>1549164168.2825923</v>
      </c>
      <c r="J47" s="274">
        <v>1273379117.4927645</v>
      </c>
      <c r="K47" s="274">
        <v>1207892844.3229759</v>
      </c>
      <c r="L47" s="274">
        <v>1132103621.7942989</v>
      </c>
      <c r="M47" s="274">
        <v>1106156693.3058062</v>
      </c>
      <c r="N47" s="274">
        <v>1002364435.0081444</v>
      </c>
      <c r="O47" s="274">
        <v>919105478.12216794</v>
      </c>
      <c r="P47" s="274">
        <v>880917003.30470347</v>
      </c>
      <c r="Q47" s="274">
        <v>599492031.94972384</v>
      </c>
      <c r="R47" s="274">
        <v>553224082.06417418</v>
      </c>
      <c r="S47" s="274">
        <v>344310485.94200838</v>
      </c>
      <c r="T47" s="274">
        <v>293237862.58235562</v>
      </c>
      <c r="U47" s="274">
        <v>280573144.7094776</v>
      </c>
      <c r="V47" s="274">
        <v>52178773.19755137</v>
      </c>
      <c r="W47" s="274">
        <v>46372484.667057201</v>
      </c>
      <c r="X47" s="274">
        <v>33028590.721857205</v>
      </c>
      <c r="Y47" s="274">
        <v>21105826.473547898</v>
      </c>
      <c r="Z47" s="274">
        <v>20748836.002502244</v>
      </c>
      <c r="AA47" s="274">
        <v>1346841.8879260411</v>
      </c>
      <c r="AB47" s="274">
        <v>1346841.8879260411</v>
      </c>
      <c r="AC47" s="274">
        <v>1346841.8879260411</v>
      </c>
      <c r="AD47" s="274">
        <v>1057587.5101305814</v>
      </c>
      <c r="AE47" s="274">
        <v>1057587.5101305814</v>
      </c>
      <c r="AF47" s="274">
        <v>14.9027514450867</v>
      </c>
      <c r="AG47" s="274"/>
      <c r="AH47" s="274"/>
      <c r="AI47" s="274"/>
      <c r="AJ47" s="274"/>
      <c r="AK47" s="274"/>
      <c r="AL47" s="274"/>
      <c r="AM47" s="274"/>
      <c r="AN47" s="9"/>
      <c r="AZ47"/>
      <c r="BA47" s="457"/>
      <c r="BB47" s="614"/>
    </row>
    <row r="48" spans="1:54" s="30" customFormat="1" ht="15" customHeight="1" thickBot="1" x14ac:dyDescent="0.4">
      <c r="A48" s="272" t="s">
        <v>486</v>
      </c>
      <c r="B48" s="271"/>
      <c r="C48" s="271"/>
      <c r="D48" s="271"/>
      <c r="E48" s="271"/>
      <c r="F48" s="275"/>
      <c r="G48" s="276">
        <f>G46+G47</f>
        <v>1765460186.5836751</v>
      </c>
      <c r="H48" s="276">
        <f t="shared" ref="H48:AM48" si="7">H46+H47</f>
        <v>3230285186.409687</v>
      </c>
      <c r="I48" s="276">
        <f t="shared" si="7"/>
        <v>3116032677.600934</v>
      </c>
      <c r="J48" s="276">
        <f t="shared" si="7"/>
        <v>2663310643.1637783</v>
      </c>
      <c r="K48" s="276">
        <f t="shared" si="7"/>
        <v>2566052757.0680499</v>
      </c>
      <c r="L48" s="276">
        <f t="shared" si="7"/>
        <v>2467261756.8662467</v>
      </c>
      <c r="M48" s="276">
        <f t="shared" si="7"/>
        <v>2255766273.3569212</v>
      </c>
      <c r="N48" s="276">
        <f t="shared" si="7"/>
        <v>2125244477.2143111</v>
      </c>
      <c r="O48" s="276">
        <f t="shared" si="7"/>
        <v>1939991845.7287254</v>
      </c>
      <c r="P48" s="276">
        <f t="shared" si="7"/>
        <v>1842104210.6601744</v>
      </c>
      <c r="Q48" s="276">
        <f t="shared" si="7"/>
        <v>1513089985.8038707</v>
      </c>
      <c r="R48" s="276">
        <f t="shared" si="7"/>
        <v>1344939794.4447711</v>
      </c>
      <c r="S48" s="276">
        <f t="shared" si="7"/>
        <v>1025071213.5797573</v>
      </c>
      <c r="T48" s="276">
        <f t="shared" si="7"/>
        <v>829089351.1324544</v>
      </c>
      <c r="U48" s="276">
        <f t="shared" si="7"/>
        <v>772067305.59639311</v>
      </c>
      <c r="V48" s="276">
        <f t="shared" si="7"/>
        <v>534741570.73609614</v>
      </c>
      <c r="W48" s="276">
        <f t="shared" si="7"/>
        <v>84581533.535131425</v>
      </c>
      <c r="X48" s="276">
        <f t="shared" si="7"/>
        <v>70774542.414498031</v>
      </c>
      <c r="Y48" s="276">
        <f t="shared" si="7"/>
        <v>46265391.716656014</v>
      </c>
      <c r="Z48" s="276">
        <f t="shared" si="7"/>
        <v>35740911.548836589</v>
      </c>
      <c r="AA48" s="276">
        <f t="shared" si="7"/>
        <v>15845645.741074905</v>
      </c>
      <c r="AB48" s="276">
        <f t="shared" si="7"/>
        <v>12307568.303857654</v>
      </c>
      <c r="AC48" s="276">
        <f t="shared" si="7"/>
        <v>12307568.303857654</v>
      </c>
      <c r="AD48" s="276">
        <f t="shared" si="7"/>
        <v>11977050.646062184</v>
      </c>
      <c r="AE48" s="276">
        <f t="shared" si="7"/>
        <v>1593794.7608053493</v>
      </c>
      <c r="AF48" s="276">
        <f t="shared" si="7"/>
        <v>536222.15342621284</v>
      </c>
      <c r="AG48" s="276">
        <f t="shared" si="7"/>
        <v>0</v>
      </c>
      <c r="AH48" s="276">
        <f t="shared" si="7"/>
        <v>0</v>
      </c>
      <c r="AI48" s="276">
        <f t="shared" si="7"/>
        <v>0</v>
      </c>
      <c r="AJ48" s="276">
        <f t="shared" si="7"/>
        <v>0</v>
      </c>
      <c r="AK48" s="276">
        <f t="shared" si="7"/>
        <v>0</v>
      </c>
      <c r="AL48" s="276">
        <f t="shared" si="7"/>
        <v>0</v>
      </c>
      <c r="AM48" s="276">
        <f t="shared" si="7"/>
        <v>0</v>
      </c>
      <c r="AN48" s="264"/>
      <c r="AZ48"/>
      <c r="BA48" s="457"/>
      <c r="BB48" s="614"/>
    </row>
    <row r="49" spans="1:39" ht="15" customHeight="1" thickBot="1" x14ac:dyDescent="0.4">
      <c r="A49" s="272" t="s">
        <v>1232</v>
      </c>
      <c r="B49" s="277"/>
      <c r="C49" s="277"/>
      <c r="D49" s="277"/>
      <c r="E49" s="277"/>
      <c r="F49" s="278"/>
      <c r="G49" s="279"/>
      <c r="H49" s="280"/>
      <c r="I49" s="276">
        <f>H46-I46</f>
        <v>30979940.936284542</v>
      </c>
      <c r="J49" s="276">
        <f>I46-J46</f>
        <v>176936983.64732814</v>
      </c>
      <c r="K49" s="276">
        <f t="shared" ref="K49:AM49" si="8">J46-K46</f>
        <v>31771612.925939798</v>
      </c>
      <c r="L49" s="276">
        <f t="shared" si="8"/>
        <v>23001777.673126221</v>
      </c>
      <c r="M49" s="276">
        <f t="shared" si="8"/>
        <v>185548555.02083278</v>
      </c>
      <c r="N49" s="276">
        <f t="shared" si="8"/>
        <v>26729537.844948292</v>
      </c>
      <c r="O49" s="276">
        <f t="shared" si="8"/>
        <v>101993674.59960914</v>
      </c>
      <c r="P49" s="276">
        <f t="shared" si="8"/>
        <v>59699160.251086712</v>
      </c>
      <c r="Q49" s="276">
        <f t="shared" si="8"/>
        <v>47589253.501324177</v>
      </c>
      <c r="R49" s="276">
        <f t="shared" si="8"/>
        <v>121882241.47354984</v>
      </c>
      <c r="S49" s="276">
        <f t="shared" si="8"/>
        <v>110954984.74284792</v>
      </c>
      <c r="T49" s="276">
        <f t="shared" si="8"/>
        <v>144909239.08765012</v>
      </c>
      <c r="U49" s="276">
        <f t="shared" si="8"/>
        <v>44357327.663183331</v>
      </c>
      <c r="V49" s="276">
        <f t="shared" si="8"/>
        <v>8931363.3483707309</v>
      </c>
      <c r="W49" s="276">
        <f t="shared" si="8"/>
        <v>444353748.67047054</v>
      </c>
      <c r="X49" s="276">
        <f t="shared" si="8"/>
        <v>463097.17543338984</v>
      </c>
      <c r="Y49" s="276">
        <f t="shared" si="8"/>
        <v>12586386.449532721</v>
      </c>
      <c r="Z49" s="276">
        <f t="shared" si="8"/>
        <v>10167489.696773769</v>
      </c>
      <c r="AA49" s="276">
        <f t="shared" si="8"/>
        <v>493271.69318548031</v>
      </c>
      <c r="AB49" s="276">
        <f t="shared" si="8"/>
        <v>3538077.4372172505</v>
      </c>
      <c r="AC49" s="276">
        <f t="shared" si="8"/>
        <v>0</v>
      </c>
      <c r="AD49" s="276">
        <f t="shared" si="8"/>
        <v>41263.280000010505</v>
      </c>
      <c r="AE49" s="276">
        <f t="shared" si="8"/>
        <v>10383255.885256834</v>
      </c>
      <c r="AF49" s="276">
        <f t="shared" si="8"/>
        <v>0</v>
      </c>
      <c r="AG49" s="276">
        <f t="shared" si="8"/>
        <v>536207.25067476777</v>
      </c>
      <c r="AH49" s="276">
        <f t="shared" si="8"/>
        <v>0</v>
      </c>
      <c r="AI49" s="276">
        <f t="shared" si="8"/>
        <v>0</v>
      </c>
      <c r="AJ49" s="276">
        <f t="shared" si="8"/>
        <v>0</v>
      </c>
      <c r="AK49" s="276">
        <f t="shared" si="8"/>
        <v>0</v>
      </c>
      <c r="AL49" s="276">
        <f t="shared" si="8"/>
        <v>0</v>
      </c>
      <c r="AM49" s="276">
        <f t="shared" si="8"/>
        <v>0</v>
      </c>
    </row>
    <row r="50" spans="1:39" ht="15" thickBot="1" x14ac:dyDescent="0.4">
      <c r="A50" s="272" t="s">
        <v>487</v>
      </c>
      <c r="B50" s="277"/>
      <c r="C50" s="277"/>
      <c r="D50" s="277"/>
      <c r="E50" s="277"/>
      <c r="F50" s="278"/>
      <c r="G50" s="281"/>
      <c r="H50" s="276">
        <f>G47-H47</f>
        <v>133023450.42861438</v>
      </c>
      <c r="I50" s="276">
        <f t="shared" ref="I50:AM50" si="9">H47-I47</f>
        <v>83272567.872468472</v>
      </c>
      <c r="J50" s="276">
        <f t="shared" si="9"/>
        <v>275785050.78982782</v>
      </c>
      <c r="K50" s="276">
        <f t="shared" si="9"/>
        <v>65486273.169788599</v>
      </c>
      <c r="L50" s="276">
        <f t="shared" si="9"/>
        <v>75789222.528676987</v>
      </c>
      <c r="M50" s="276">
        <f t="shared" si="9"/>
        <v>25946928.488492727</v>
      </c>
      <c r="N50" s="276">
        <f t="shared" si="9"/>
        <v>103792258.29766178</v>
      </c>
      <c r="O50" s="276">
        <f t="shared" si="9"/>
        <v>83258956.885976434</v>
      </c>
      <c r="P50" s="276">
        <f t="shared" si="9"/>
        <v>38188474.817464471</v>
      </c>
      <c r="Q50" s="276">
        <f t="shared" si="9"/>
        <v>281424971.35497963</v>
      </c>
      <c r="R50" s="276">
        <f t="shared" si="9"/>
        <v>46267949.885549664</v>
      </c>
      <c r="S50" s="276">
        <f t="shared" si="9"/>
        <v>208913596.1221658</v>
      </c>
      <c r="T50" s="276">
        <f t="shared" si="9"/>
        <v>51072623.359652758</v>
      </c>
      <c r="U50" s="276">
        <f t="shared" si="9"/>
        <v>12664717.872878015</v>
      </c>
      <c r="V50" s="276">
        <f t="shared" si="9"/>
        <v>228394371.51192623</v>
      </c>
      <c r="W50" s="276">
        <f t="shared" si="9"/>
        <v>5806288.5304941684</v>
      </c>
      <c r="X50" s="276">
        <f t="shared" si="9"/>
        <v>13343893.945199996</v>
      </c>
      <c r="Y50" s="276">
        <f t="shared" si="9"/>
        <v>11922764.248309307</v>
      </c>
      <c r="Z50" s="276">
        <f t="shared" si="9"/>
        <v>356990.47104565427</v>
      </c>
      <c r="AA50" s="276">
        <f t="shared" si="9"/>
        <v>19401994.114576202</v>
      </c>
      <c r="AB50" s="276">
        <f t="shared" si="9"/>
        <v>0</v>
      </c>
      <c r="AC50" s="276">
        <f t="shared" si="9"/>
        <v>0</v>
      </c>
      <c r="AD50" s="276">
        <f t="shared" si="9"/>
        <v>289254.3777954597</v>
      </c>
      <c r="AE50" s="276">
        <f t="shared" si="9"/>
        <v>0</v>
      </c>
      <c r="AF50" s="276">
        <f t="shared" si="9"/>
        <v>1057572.6073791364</v>
      </c>
      <c r="AG50" s="276">
        <f t="shared" si="9"/>
        <v>14.9027514450867</v>
      </c>
      <c r="AH50" s="276">
        <f t="shared" si="9"/>
        <v>0</v>
      </c>
      <c r="AI50" s="276">
        <f t="shared" si="9"/>
        <v>0</v>
      </c>
      <c r="AJ50" s="276">
        <f t="shared" si="9"/>
        <v>0</v>
      </c>
      <c r="AK50" s="276">
        <f t="shared" si="9"/>
        <v>0</v>
      </c>
      <c r="AL50" s="276">
        <f t="shared" si="9"/>
        <v>0</v>
      </c>
      <c r="AM50" s="276">
        <f t="shared" si="9"/>
        <v>0</v>
      </c>
    </row>
    <row r="51" spans="1:39" ht="14.5" customHeight="1" thickBot="1" x14ac:dyDescent="0.4">
      <c r="A51" s="282" t="s">
        <v>488</v>
      </c>
      <c r="B51" s="283"/>
      <c r="C51" s="283"/>
      <c r="D51" s="283"/>
      <c r="E51" s="283"/>
      <c r="F51" s="284"/>
      <c r="G51" s="285"/>
      <c r="H51" s="286">
        <f>H49+H50</f>
        <v>133023450.42861438</v>
      </c>
      <c r="I51" s="286">
        <f>I49+I50</f>
        <v>114252508.80875301</v>
      </c>
      <c r="J51" s="286">
        <f t="shared" ref="J51:AM51" si="10">J49+J50</f>
        <v>452722034.43715596</v>
      </c>
      <c r="K51" s="286">
        <f>K49+K50</f>
        <v>97257886.095728397</v>
      </c>
      <c r="L51" s="286">
        <f t="shared" si="10"/>
        <v>98791000.201803207</v>
      </c>
      <c r="M51" s="286">
        <f t="shared" si="10"/>
        <v>211495483.5093255</v>
      </c>
      <c r="N51" s="286">
        <f t="shared" si="10"/>
        <v>130521796.14261007</v>
      </c>
      <c r="O51" s="286">
        <f t="shared" si="10"/>
        <v>185252631.48558557</v>
      </c>
      <c r="P51" s="286">
        <f t="shared" si="10"/>
        <v>97887635.068551183</v>
      </c>
      <c r="Q51" s="286">
        <f t="shared" si="10"/>
        <v>329014224.85630381</v>
      </c>
      <c r="R51" s="286">
        <f t="shared" si="10"/>
        <v>168150191.35909951</v>
      </c>
      <c r="S51" s="286">
        <f t="shared" si="10"/>
        <v>319868580.86501372</v>
      </c>
      <c r="T51" s="286">
        <f t="shared" si="10"/>
        <v>195981862.44730288</v>
      </c>
      <c r="U51" s="286">
        <f t="shared" si="10"/>
        <v>57022045.536061347</v>
      </c>
      <c r="V51" s="286">
        <f t="shared" si="10"/>
        <v>237325734.86029696</v>
      </c>
      <c r="W51" s="286">
        <f t="shared" si="10"/>
        <v>450160037.20096469</v>
      </c>
      <c r="X51" s="286">
        <f t="shared" si="10"/>
        <v>13806991.120633386</v>
      </c>
      <c r="Y51" s="286">
        <f t="shared" si="10"/>
        <v>24509150.697842028</v>
      </c>
      <c r="Z51" s="286">
        <f t="shared" si="10"/>
        <v>10524480.167819424</v>
      </c>
      <c r="AA51" s="286">
        <f t="shared" si="10"/>
        <v>19895265.807761684</v>
      </c>
      <c r="AB51" s="286">
        <f t="shared" si="10"/>
        <v>3538077.4372172505</v>
      </c>
      <c r="AC51" s="286">
        <f t="shared" si="10"/>
        <v>0</v>
      </c>
      <c r="AD51" s="286">
        <f t="shared" si="10"/>
        <v>330517.65779547021</v>
      </c>
      <c r="AE51" s="286">
        <f t="shared" si="10"/>
        <v>10383255.885256834</v>
      </c>
      <c r="AF51" s="286">
        <f t="shared" si="10"/>
        <v>1057572.6073791364</v>
      </c>
      <c r="AG51" s="286">
        <f t="shared" si="10"/>
        <v>536222.15342621284</v>
      </c>
      <c r="AH51" s="286">
        <f t="shared" si="10"/>
        <v>0</v>
      </c>
      <c r="AI51" s="286">
        <f t="shared" si="10"/>
        <v>0</v>
      </c>
      <c r="AJ51" s="286">
        <f t="shared" si="10"/>
        <v>0</v>
      </c>
      <c r="AK51" s="286">
        <f t="shared" si="10"/>
        <v>0</v>
      </c>
      <c r="AL51" s="286">
        <f t="shared" si="10"/>
        <v>0</v>
      </c>
      <c r="AM51" s="286">
        <f t="shared" si="10"/>
        <v>0</v>
      </c>
    </row>
    <row r="52" spans="1:39" x14ac:dyDescent="0.35">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row>
    <row r="53" spans="1:39" ht="14.5" customHeight="1" x14ac:dyDescent="0.35"/>
    <row r="54" spans="1:39" ht="14.5" customHeight="1" x14ac:dyDescent="0.35"/>
  </sheetData>
  <mergeCells count="10">
    <mergeCell ref="AS7:AY7"/>
    <mergeCell ref="AS8:AY8"/>
    <mergeCell ref="AS10:AY14"/>
    <mergeCell ref="AS16:AY20"/>
    <mergeCell ref="AO3:AP3"/>
    <mergeCell ref="AQ3:AR3"/>
    <mergeCell ref="AS3:AY3"/>
    <mergeCell ref="AS4:AY4"/>
    <mergeCell ref="AS5:AY5"/>
    <mergeCell ref="AS6:AY6"/>
  </mergeCells>
  <pageMargins left="0.7" right="0.7" top="0.75" bottom="0.75" header="0.3" footer="0.3"/>
  <pageSetup orientation="portrait" horizontalDpi="1200" verticalDpi="1200" r:id="rId1"/>
  <ignoredErrors>
    <ignoredError sqref="H46:AM4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E39DA-E77B-472B-8A01-C0FE5919F47E}">
  <sheetPr codeName="Sheet7"/>
  <dimension ref="A1:AZ60"/>
  <sheetViews>
    <sheetView showGridLines="0" topLeftCell="A37" zoomScaleNormal="100" workbookViewId="0">
      <selection activeCell="D46" sqref="D46:I47"/>
    </sheetView>
  </sheetViews>
  <sheetFormatPr defaultRowHeight="14.5" outlineLevelCol="2" x14ac:dyDescent="0.35"/>
  <cols>
    <col min="1" max="1" width="15.81640625" customWidth="1"/>
    <col min="2" max="2" width="51.1796875" customWidth="1"/>
    <col min="3" max="3" width="10.54296875" customWidth="1" outlineLevel="2"/>
    <col min="4" max="4" width="13.453125" customWidth="1" outlineLevel="2"/>
    <col min="5" max="5" width="10.1796875" customWidth="1" outlineLevel="2"/>
    <col min="6" max="6" width="12.1796875" customWidth="1" outlineLevel="2"/>
    <col min="7" max="7" width="10.453125" customWidth="1" outlineLevel="2"/>
    <col min="8" max="15" width="10.54296875" customWidth="1" outlineLevel="2"/>
    <col min="16" max="27" width="10.54296875" customWidth="1" outlineLevel="1"/>
    <col min="28" max="39" width="10.54296875" customWidth="1"/>
    <col min="40" max="40" width="9.54296875" customWidth="1"/>
    <col min="41" max="41" width="9" customWidth="1"/>
    <col min="52" max="52" width="9.7265625" customWidth="1"/>
  </cols>
  <sheetData>
    <row r="1" spans="1:52" ht="26.5" thickBot="1" x14ac:dyDescent="0.4">
      <c r="A1" s="257" t="s">
        <v>316</v>
      </c>
    </row>
    <row r="2" spans="1:52" ht="15" thickTop="1" x14ac:dyDescent="0.35">
      <c r="A2" s="12"/>
      <c r="B2" s="12"/>
      <c r="C2" s="13"/>
      <c r="D2" s="13"/>
      <c r="E2" s="13"/>
      <c r="F2" s="13"/>
      <c r="G2" s="17" t="s">
        <v>128</v>
      </c>
      <c r="H2" s="1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22"/>
      <c r="AN2" s="8"/>
      <c r="AO2" s="9"/>
      <c r="AP2" s="8"/>
    </row>
    <row r="3" spans="1:52" ht="41" thickBot="1" x14ac:dyDescent="0.5">
      <c r="A3" s="14" t="s">
        <v>115</v>
      </c>
      <c r="B3" s="14" t="s">
        <v>182</v>
      </c>
      <c r="C3" s="15" t="s">
        <v>522</v>
      </c>
      <c r="D3" s="15" t="s">
        <v>327</v>
      </c>
      <c r="E3" s="15" t="s">
        <v>300</v>
      </c>
      <c r="F3" s="15" t="s">
        <v>340</v>
      </c>
      <c r="G3" s="20">
        <v>2018</v>
      </c>
      <c r="H3" s="16">
        <v>2019</v>
      </c>
      <c r="I3" s="16">
        <v>2020</v>
      </c>
      <c r="J3" s="16">
        <v>2021</v>
      </c>
      <c r="K3" s="16">
        <v>2022</v>
      </c>
      <c r="L3" s="16">
        <v>2023</v>
      </c>
      <c r="M3" s="16">
        <v>2024</v>
      </c>
      <c r="N3" s="16">
        <v>2025</v>
      </c>
      <c r="O3" s="16">
        <v>2026</v>
      </c>
      <c r="P3" s="16">
        <v>2027</v>
      </c>
      <c r="Q3" s="16">
        <v>2028</v>
      </c>
      <c r="R3" s="16">
        <v>2029</v>
      </c>
      <c r="S3" s="16">
        <v>2030</v>
      </c>
      <c r="T3" s="16">
        <v>2031</v>
      </c>
      <c r="U3" s="16">
        <v>2032</v>
      </c>
      <c r="V3" s="16">
        <v>2033</v>
      </c>
      <c r="W3" s="16">
        <v>2034</v>
      </c>
      <c r="X3" s="16">
        <v>2035</v>
      </c>
      <c r="Y3" s="16">
        <v>2036</v>
      </c>
      <c r="Z3" s="16">
        <v>2037</v>
      </c>
      <c r="AA3" s="16">
        <v>2038</v>
      </c>
      <c r="AB3" s="16">
        <v>2039</v>
      </c>
      <c r="AC3" s="16">
        <v>2040</v>
      </c>
      <c r="AD3" s="16">
        <v>2041</v>
      </c>
      <c r="AE3" s="16">
        <v>2042</v>
      </c>
      <c r="AF3" s="16">
        <v>2043</v>
      </c>
      <c r="AG3" s="16">
        <v>2044</v>
      </c>
      <c r="AH3" s="16">
        <v>2045</v>
      </c>
      <c r="AI3" s="16">
        <v>2046</v>
      </c>
      <c r="AJ3" s="16">
        <v>2047</v>
      </c>
      <c r="AK3" s="16">
        <v>2048</v>
      </c>
      <c r="AL3" s="16">
        <v>2049</v>
      </c>
      <c r="AM3" s="23">
        <v>2050</v>
      </c>
      <c r="AN3" s="9"/>
      <c r="AO3" s="620" t="s">
        <v>15</v>
      </c>
      <c r="AP3" s="620"/>
      <c r="AR3" s="621" t="s">
        <v>11</v>
      </c>
      <c r="AS3" s="621"/>
      <c r="AT3" s="621"/>
      <c r="AU3" s="621"/>
      <c r="AV3" s="621"/>
      <c r="AW3" s="621"/>
      <c r="AX3" s="621"/>
    </row>
    <row r="4" spans="1:52" ht="15.65" customHeight="1" thickTop="1" thickBot="1" x14ac:dyDescent="0.4">
      <c r="A4" s="496" t="s">
        <v>309</v>
      </c>
      <c r="B4" s="496" t="s">
        <v>701</v>
      </c>
      <c r="C4" s="105">
        <v>14.760340441538199</v>
      </c>
      <c r="D4" s="72">
        <v>736289.86939879996</v>
      </c>
      <c r="E4" s="160">
        <v>0.78</v>
      </c>
      <c r="F4" s="71">
        <f>SUM(G4:AM4)</f>
        <v>8476953.5260659605</v>
      </c>
      <c r="G4" s="301"/>
      <c r="H4" s="290">
        <v>574306.09813106398</v>
      </c>
      <c r="I4" s="290">
        <v>574306.09813106398</v>
      </c>
      <c r="J4" s="290">
        <v>574306.09813106398</v>
      </c>
      <c r="K4" s="290">
        <v>574306.09813106398</v>
      </c>
      <c r="L4" s="290">
        <v>574306.09813106398</v>
      </c>
      <c r="M4" s="290">
        <v>574306.09813106398</v>
      </c>
      <c r="N4" s="290">
        <v>574306.09813106398</v>
      </c>
      <c r="O4" s="290">
        <v>574306.09813106398</v>
      </c>
      <c r="P4" s="290">
        <v>574306.09813106398</v>
      </c>
      <c r="Q4" s="290">
        <v>574306.09813106398</v>
      </c>
      <c r="R4" s="290">
        <v>546778.50895106397</v>
      </c>
      <c r="S4" s="290">
        <v>546778.50895106397</v>
      </c>
      <c r="T4" s="290">
        <v>546778.50895106397</v>
      </c>
      <c r="U4" s="290">
        <v>546778.50895106397</v>
      </c>
      <c r="V4" s="290">
        <v>546778.50895106304</v>
      </c>
      <c r="W4" s="290"/>
      <c r="X4" s="290"/>
      <c r="Y4" s="290"/>
      <c r="Z4" s="290"/>
      <c r="AA4" s="290"/>
      <c r="AB4" s="290"/>
      <c r="AC4" s="290"/>
      <c r="AD4" s="290"/>
      <c r="AE4" s="290"/>
      <c r="AF4" s="290"/>
      <c r="AG4" s="290"/>
      <c r="AH4" s="290"/>
      <c r="AI4" s="290"/>
      <c r="AJ4" s="290"/>
      <c r="AK4" s="290"/>
      <c r="AL4" s="290"/>
      <c r="AM4" s="290"/>
      <c r="AN4" s="8"/>
      <c r="AO4" s="8">
        <f>COUNT(G4:AM4)</f>
        <v>15</v>
      </c>
      <c r="AP4" s="8" t="b">
        <f>AO4=CEILING(C4,1)</f>
        <v>1</v>
      </c>
      <c r="AR4" s="622" t="s">
        <v>271</v>
      </c>
      <c r="AS4" s="622"/>
      <c r="AT4" s="622"/>
      <c r="AU4" s="622"/>
      <c r="AV4" s="622"/>
      <c r="AW4" s="622"/>
      <c r="AX4" s="622"/>
      <c r="AZ4" s="449"/>
    </row>
    <row r="5" spans="1:52" ht="15.65" customHeight="1" thickBot="1" x14ac:dyDescent="0.4">
      <c r="A5" s="496" t="s">
        <v>309</v>
      </c>
      <c r="B5" s="496" t="s">
        <v>705</v>
      </c>
      <c r="C5" s="496">
        <v>10.133208973478601</v>
      </c>
      <c r="D5" s="69">
        <v>426956.98309977201</v>
      </c>
      <c r="E5" s="497">
        <v>0.92</v>
      </c>
      <c r="F5" s="79">
        <f>SUM(G5:AM5)</f>
        <v>3980328.7858410906</v>
      </c>
      <c r="G5" s="300"/>
      <c r="H5" s="290">
        <v>392800.42445178999</v>
      </c>
      <c r="I5" s="290">
        <v>392800.42445178999</v>
      </c>
      <c r="J5" s="290">
        <v>392288.25953178998</v>
      </c>
      <c r="K5" s="290">
        <v>392288.25953178998</v>
      </c>
      <c r="L5" s="290">
        <v>392288.25953178998</v>
      </c>
      <c r="M5" s="290">
        <v>389757.43381292099</v>
      </c>
      <c r="N5" s="290">
        <v>389757.43381292099</v>
      </c>
      <c r="O5" s="290">
        <v>389757.43381292099</v>
      </c>
      <c r="P5" s="290">
        <v>382530.31861292099</v>
      </c>
      <c r="Q5" s="290">
        <v>382530.31861292099</v>
      </c>
      <c r="R5" s="290">
        <v>83530.219677536006</v>
      </c>
      <c r="S5" s="290"/>
      <c r="T5" s="290"/>
      <c r="U5" s="290"/>
      <c r="V5" s="290"/>
      <c r="W5" s="290"/>
      <c r="X5" s="290"/>
      <c r="Y5" s="290"/>
      <c r="Z5" s="290"/>
      <c r="AA5" s="290"/>
      <c r="AB5" s="290"/>
      <c r="AC5" s="290"/>
      <c r="AD5" s="290"/>
      <c r="AE5" s="290"/>
      <c r="AF5" s="290"/>
      <c r="AG5" s="290"/>
      <c r="AH5" s="290"/>
      <c r="AI5" s="290"/>
      <c r="AJ5" s="290"/>
      <c r="AK5" s="290"/>
      <c r="AL5" s="290"/>
      <c r="AM5" s="290"/>
      <c r="AN5" s="8"/>
      <c r="AO5" s="8">
        <f t="shared" ref="AO5:AO45" si="0">COUNT(G5:AM5)</f>
        <v>11</v>
      </c>
      <c r="AP5" s="8" t="b">
        <f t="shared" ref="AP5:AP45" si="1">AO5=CEILING(C5,1)</f>
        <v>1</v>
      </c>
      <c r="AR5" s="617" t="s">
        <v>40</v>
      </c>
      <c r="AS5" s="617"/>
      <c r="AT5" s="617"/>
      <c r="AU5" s="617"/>
      <c r="AV5" s="617"/>
      <c r="AW5" s="617"/>
      <c r="AX5" s="617"/>
      <c r="AZ5" s="449"/>
    </row>
    <row r="6" spans="1:52" ht="15.65" customHeight="1" thickBot="1" x14ac:dyDescent="0.4">
      <c r="A6" s="496" t="s">
        <v>309</v>
      </c>
      <c r="B6" s="496" t="s">
        <v>435</v>
      </c>
      <c r="C6" s="496">
        <v>7.2806658813685203</v>
      </c>
      <c r="D6" s="69">
        <v>144655.432112874</v>
      </c>
      <c r="E6" s="497">
        <v>0.92</v>
      </c>
      <c r="F6" s="79">
        <f t="shared" ref="F6:F44" si="2">SUM(G6:AM6)</f>
        <v>968932.83960771677</v>
      </c>
      <c r="G6" s="301"/>
      <c r="H6" s="290">
        <v>133082.99754384399</v>
      </c>
      <c r="I6" s="290">
        <v>133082.99754384399</v>
      </c>
      <c r="J6" s="290">
        <v>133082.99754384399</v>
      </c>
      <c r="K6" s="290">
        <v>133082.99754384399</v>
      </c>
      <c r="L6" s="290">
        <v>133082.99754384399</v>
      </c>
      <c r="M6" s="290">
        <v>75879.462972124194</v>
      </c>
      <c r="N6" s="290">
        <v>75879.462972124194</v>
      </c>
      <c r="O6" s="290">
        <v>75879.462972124194</v>
      </c>
      <c r="P6" s="290">
        <v>75879.462972124194</v>
      </c>
      <c r="Q6" s="290"/>
      <c r="R6" s="290"/>
      <c r="S6" s="290"/>
      <c r="T6" s="290"/>
      <c r="U6" s="290"/>
      <c r="V6" s="290"/>
      <c r="W6" s="290"/>
      <c r="X6" s="290"/>
      <c r="Y6" s="290"/>
      <c r="Z6" s="290"/>
      <c r="AA6" s="290"/>
      <c r="AB6" s="290"/>
      <c r="AC6" s="290"/>
      <c r="AD6" s="290"/>
      <c r="AE6" s="290"/>
      <c r="AF6" s="290"/>
      <c r="AG6" s="290"/>
      <c r="AH6" s="290"/>
      <c r="AI6" s="290"/>
      <c r="AJ6" s="290"/>
      <c r="AK6" s="290"/>
      <c r="AL6" s="290"/>
      <c r="AM6" s="290"/>
      <c r="AN6" s="8"/>
      <c r="AO6" s="8">
        <f t="shared" si="0"/>
        <v>9</v>
      </c>
      <c r="AP6" s="8" t="b">
        <f t="shared" si="1"/>
        <v>0</v>
      </c>
      <c r="AR6" s="58"/>
      <c r="AS6" s="58"/>
      <c r="AT6" s="58"/>
      <c r="AU6" s="58"/>
      <c r="AV6" s="58"/>
      <c r="AW6" s="58"/>
      <c r="AX6" s="58"/>
      <c r="AZ6" s="449"/>
    </row>
    <row r="7" spans="1:52" ht="15.65" customHeight="1" thickBot="1" x14ac:dyDescent="0.4">
      <c r="A7" s="496" t="s">
        <v>309</v>
      </c>
      <c r="B7" s="496" t="s">
        <v>704</v>
      </c>
      <c r="C7" s="496">
        <v>17.399999999999999</v>
      </c>
      <c r="D7" s="69">
        <v>76187.429999999993</v>
      </c>
      <c r="E7" s="497">
        <v>0.68</v>
      </c>
      <c r="F7" s="79">
        <f t="shared" si="2"/>
        <v>901449.67175999971</v>
      </c>
      <c r="G7" s="301"/>
      <c r="H7" s="290">
        <v>51807.452400000002</v>
      </c>
      <c r="I7" s="290">
        <v>51807.452400000002</v>
      </c>
      <c r="J7" s="290">
        <v>51807.452400000002</v>
      </c>
      <c r="K7" s="290">
        <v>51807.452400000002</v>
      </c>
      <c r="L7" s="290">
        <v>51807.452400000002</v>
      </c>
      <c r="M7" s="290">
        <v>51807.452400000002</v>
      </c>
      <c r="N7" s="290">
        <v>51807.452400000002</v>
      </c>
      <c r="O7" s="290">
        <v>51807.452400000002</v>
      </c>
      <c r="P7" s="290">
        <v>51807.452400000002</v>
      </c>
      <c r="Q7" s="290">
        <v>51807.452400000002</v>
      </c>
      <c r="R7" s="290">
        <v>51807.452400000002</v>
      </c>
      <c r="S7" s="290">
        <v>51807.452400000002</v>
      </c>
      <c r="T7" s="290">
        <v>51807.452400000002</v>
      </c>
      <c r="U7" s="290">
        <v>51807.452400000002</v>
      </c>
      <c r="V7" s="290">
        <v>51807.452400000002</v>
      </c>
      <c r="W7" s="290">
        <v>51807.452400000002</v>
      </c>
      <c r="X7" s="290">
        <v>51807.452400000002</v>
      </c>
      <c r="Y7" s="290">
        <v>20722.980960000001</v>
      </c>
      <c r="Z7" s="290"/>
      <c r="AA7" s="290"/>
      <c r="AB7" s="290"/>
      <c r="AC7" s="290"/>
      <c r="AD7" s="290"/>
      <c r="AE7" s="290"/>
      <c r="AF7" s="290"/>
      <c r="AG7" s="290"/>
      <c r="AH7" s="290"/>
      <c r="AI7" s="290"/>
      <c r="AJ7" s="290"/>
      <c r="AK7" s="290"/>
      <c r="AL7" s="290"/>
      <c r="AM7" s="290"/>
      <c r="AN7" s="8"/>
      <c r="AO7" s="8">
        <f t="shared" si="0"/>
        <v>18</v>
      </c>
      <c r="AP7" s="8" t="b">
        <f t="shared" si="1"/>
        <v>1</v>
      </c>
      <c r="AR7" s="618" t="s">
        <v>328</v>
      </c>
      <c r="AS7" s="618"/>
      <c r="AT7" s="618"/>
      <c r="AU7" s="618"/>
      <c r="AV7" s="618"/>
      <c r="AW7" s="618"/>
      <c r="AX7" s="618"/>
      <c r="AZ7" s="449"/>
    </row>
    <row r="8" spans="1:52" ht="15.65" customHeight="1" thickBot="1" x14ac:dyDescent="0.4">
      <c r="A8" s="496" t="s">
        <v>309</v>
      </c>
      <c r="B8" s="496" t="s">
        <v>708</v>
      </c>
      <c r="C8" s="496">
        <v>8.1999999999999993</v>
      </c>
      <c r="D8" s="69">
        <v>39186.54</v>
      </c>
      <c r="E8" s="497">
        <v>0.94</v>
      </c>
      <c r="F8" s="79">
        <f t="shared" si="2"/>
        <v>302049.85031999997</v>
      </c>
      <c r="G8" s="300"/>
      <c r="H8" s="290">
        <v>36835.347600000001</v>
      </c>
      <c r="I8" s="290">
        <v>36835.347600000001</v>
      </c>
      <c r="J8" s="290">
        <v>36835.347600000001</v>
      </c>
      <c r="K8" s="290">
        <v>36835.347600000001</v>
      </c>
      <c r="L8" s="290">
        <v>36835.347600000001</v>
      </c>
      <c r="M8" s="290">
        <v>36835.347600000001</v>
      </c>
      <c r="N8" s="290">
        <v>36835.347600000001</v>
      </c>
      <c r="O8" s="290">
        <v>36835.347600000001</v>
      </c>
      <c r="P8" s="290">
        <v>7367.06951999997</v>
      </c>
      <c r="Q8" s="290"/>
      <c r="R8" s="290"/>
      <c r="S8" s="290"/>
      <c r="T8" s="290"/>
      <c r="U8" s="290"/>
      <c r="V8" s="290"/>
      <c r="W8" s="290"/>
      <c r="X8" s="290"/>
      <c r="Y8" s="290"/>
      <c r="Z8" s="290"/>
      <c r="AA8" s="290"/>
      <c r="AB8" s="290"/>
      <c r="AC8" s="290"/>
      <c r="AD8" s="290"/>
      <c r="AE8" s="290"/>
      <c r="AF8" s="290"/>
      <c r="AG8" s="290"/>
      <c r="AH8" s="290"/>
      <c r="AI8" s="290"/>
      <c r="AJ8" s="290"/>
      <c r="AK8" s="290"/>
      <c r="AL8" s="290"/>
      <c r="AM8" s="290"/>
      <c r="AN8" s="8"/>
      <c r="AO8" s="8">
        <f>COUNT(G8:AM8)</f>
        <v>9</v>
      </c>
      <c r="AP8" s="8" t="b">
        <f>AO8=CEILING(C8,1)</f>
        <v>1</v>
      </c>
      <c r="AQ8" s="9"/>
      <c r="AR8" s="618"/>
      <c r="AS8" s="618"/>
      <c r="AT8" s="618"/>
      <c r="AU8" s="618"/>
      <c r="AV8" s="618"/>
      <c r="AW8" s="618"/>
      <c r="AX8" s="618"/>
      <c r="AZ8" s="449"/>
    </row>
    <row r="9" spans="1:52" ht="15.65" customHeight="1" thickBot="1" x14ac:dyDescent="0.4">
      <c r="A9" s="496" t="s">
        <v>309</v>
      </c>
      <c r="B9" s="496" t="s">
        <v>699</v>
      </c>
      <c r="C9" s="496">
        <v>4.9890283389975698</v>
      </c>
      <c r="D9" s="69">
        <v>34708.3272</v>
      </c>
      <c r="E9" s="497">
        <v>0.94</v>
      </c>
      <c r="F9" s="79">
        <f t="shared" si="2"/>
        <v>162771.17831999998</v>
      </c>
      <c r="G9" s="301"/>
      <c r="H9" s="290">
        <v>32625.827568000001</v>
      </c>
      <c r="I9" s="290">
        <v>32625.827568000001</v>
      </c>
      <c r="J9" s="290">
        <v>32625.827568000001</v>
      </c>
      <c r="K9" s="290">
        <v>32446.847807999999</v>
      </c>
      <c r="L9" s="290">
        <v>32446.847807999999</v>
      </c>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8"/>
      <c r="AO9" s="8">
        <f t="shared" si="0"/>
        <v>5</v>
      </c>
      <c r="AP9" s="8" t="b">
        <f t="shared" si="1"/>
        <v>1</v>
      </c>
      <c r="AQ9" s="9"/>
      <c r="AR9" s="618"/>
      <c r="AS9" s="618"/>
      <c r="AT9" s="618"/>
      <c r="AU9" s="618"/>
      <c r="AV9" s="618"/>
      <c r="AW9" s="618"/>
      <c r="AX9" s="618"/>
      <c r="AZ9" s="449"/>
    </row>
    <row r="10" spans="1:52" ht="15.65" customHeight="1" thickBot="1" x14ac:dyDescent="0.4">
      <c r="A10" s="496" t="s">
        <v>309</v>
      </c>
      <c r="B10" s="496" t="s">
        <v>706</v>
      </c>
      <c r="C10" s="496">
        <v>9.0182633642389902</v>
      </c>
      <c r="D10" s="69">
        <v>8430.1638317021898</v>
      </c>
      <c r="E10" s="497">
        <v>0.91999999999999904</v>
      </c>
      <c r="F10" s="79">
        <f t="shared" si="2"/>
        <v>69943.40262693465</v>
      </c>
      <c r="G10" s="301"/>
      <c r="H10" s="290">
        <v>7755.7507251660099</v>
      </c>
      <c r="I10" s="290">
        <v>7755.7507251660099</v>
      </c>
      <c r="J10" s="290">
        <v>7729.2369507660096</v>
      </c>
      <c r="K10" s="290">
        <v>7729.2369507660096</v>
      </c>
      <c r="L10" s="290">
        <v>7729.2369507660096</v>
      </c>
      <c r="M10" s="290">
        <v>5383.16268789692</v>
      </c>
      <c r="N10" s="290">
        <v>5383.16268789692</v>
      </c>
      <c r="O10" s="290">
        <v>5383.16268789692</v>
      </c>
      <c r="P10" s="290">
        <v>5383.16268789692</v>
      </c>
      <c r="Q10" s="290">
        <v>5383.16268789692</v>
      </c>
      <c r="R10" s="290">
        <v>4328.3768848199998</v>
      </c>
      <c r="S10" s="290"/>
      <c r="T10" s="290"/>
      <c r="U10" s="290"/>
      <c r="V10" s="290"/>
      <c r="W10" s="290"/>
      <c r="X10" s="290"/>
      <c r="Y10" s="290"/>
      <c r="Z10" s="290"/>
      <c r="AA10" s="290"/>
      <c r="AB10" s="290"/>
      <c r="AC10" s="290"/>
      <c r="AD10" s="290"/>
      <c r="AE10" s="290"/>
      <c r="AF10" s="290"/>
      <c r="AG10" s="290"/>
      <c r="AH10" s="290"/>
      <c r="AI10" s="290"/>
      <c r="AJ10" s="290"/>
      <c r="AK10" s="290"/>
      <c r="AL10" s="290"/>
      <c r="AM10" s="290"/>
      <c r="AN10" s="8"/>
      <c r="AO10" s="8">
        <f t="shared" si="0"/>
        <v>11</v>
      </c>
      <c r="AP10" s="8" t="b">
        <f t="shared" si="1"/>
        <v>0</v>
      </c>
      <c r="AQ10" s="9"/>
      <c r="AR10" s="618"/>
      <c r="AS10" s="618"/>
      <c r="AT10" s="618"/>
      <c r="AU10" s="618"/>
      <c r="AV10" s="618"/>
      <c r="AW10" s="618"/>
      <c r="AX10" s="618"/>
      <c r="AZ10" s="449"/>
    </row>
    <row r="11" spans="1:52" ht="15.65" customHeight="1" thickBot="1" x14ac:dyDescent="0.4">
      <c r="A11" s="496" t="s">
        <v>309</v>
      </c>
      <c r="B11" s="496" t="s">
        <v>698</v>
      </c>
      <c r="C11" s="496">
        <v>7.5</v>
      </c>
      <c r="D11" s="69">
        <v>415.47021067527299</v>
      </c>
      <c r="E11" s="497">
        <v>0.71</v>
      </c>
      <c r="F11" s="79">
        <f t="shared" si="2"/>
        <v>2212.37887184583</v>
      </c>
      <c r="G11" s="300"/>
      <c r="H11" s="290">
        <v>294.98384957944398</v>
      </c>
      <c r="I11" s="290">
        <v>294.98384957944398</v>
      </c>
      <c r="J11" s="290">
        <v>294.98384957944398</v>
      </c>
      <c r="K11" s="290">
        <v>294.98384957944398</v>
      </c>
      <c r="L11" s="290">
        <v>294.98384957944398</v>
      </c>
      <c r="M11" s="290">
        <v>294.98384957944398</v>
      </c>
      <c r="N11" s="290">
        <v>294.98384957944398</v>
      </c>
      <c r="O11" s="290">
        <v>147.49192478972199</v>
      </c>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8"/>
      <c r="AO11" s="8">
        <f t="shared" si="0"/>
        <v>8</v>
      </c>
      <c r="AP11" s="8" t="b">
        <f t="shared" si="1"/>
        <v>1</v>
      </c>
      <c r="AQ11" s="9"/>
      <c r="AR11" s="618"/>
      <c r="AS11" s="618"/>
      <c r="AT11" s="618"/>
      <c r="AU11" s="618"/>
      <c r="AV11" s="618"/>
      <c r="AW11" s="618"/>
      <c r="AX11" s="618"/>
      <c r="AZ11" s="449"/>
    </row>
    <row r="12" spans="1:52" ht="15.65" customHeight="1" thickBot="1" x14ac:dyDescent="0.4">
      <c r="A12" s="496" t="s">
        <v>309</v>
      </c>
      <c r="B12" s="496" t="s">
        <v>695</v>
      </c>
      <c r="C12" s="496"/>
      <c r="D12" s="69">
        <v>0</v>
      </c>
      <c r="E12" s="497"/>
      <c r="F12" s="79">
        <f t="shared" si="2"/>
        <v>0</v>
      </c>
      <c r="G12" s="301"/>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8"/>
      <c r="AO12" s="8">
        <f t="shared" si="0"/>
        <v>0</v>
      </c>
      <c r="AP12" s="8" t="b">
        <f t="shared" si="1"/>
        <v>1</v>
      </c>
      <c r="AQ12" s="9"/>
      <c r="AR12" s="298"/>
      <c r="AS12" s="298"/>
      <c r="AT12" s="298"/>
      <c r="AU12" s="298"/>
      <c r="AV12" s="298"/>
      <c r="AW12" s="298"/>
      <c r="AX12" s="298"/>
      <c r="AZ12" s="449"/>
    </row>
    <row r="13" spans="1:52" ht="15.65" customHeight="1" thickBot="1" x14ac:dyDescent="0.4">
      <c r="A13" s="496" t="s">
        <v>309</v>
      </c>
      <c r="B13" s="496" t="s">
        <v>696</v>
      </c>
      <c r="C13" s="496"/>
      <c r="D13" s="69">
        <v>0</v>
      </c>
      <c r="E13" s="497"/>
      <c r="F13" s="79">
        <f t="shared" si="2"/>
        <v>0</v>
      </c>
      <c r="G13" s="301"/>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8"/>
      <c r="AO13" s="8">
        <f t="shared" si="0"/>
        <v>0</v>
      </c>
      <c r="AP13" s="8" t="b">
        <f t="shared" si="1"/>
        <v>1</v>
      </c>
      <c r="AQ13" s="9"/>
      <c r="AR13" s="619" t="s">
        <v>275</v>
      </c>
      <c r="AS13" s="619"/>
      <c r="AT13" s="619"/>
      <c r="AU13" s="619"/>
      <c r="AV13" s="619"/>
      <c r="AW13" s="619"/>
      <c r="AX13" s="619"/>
      <c r="AZ13" s="449"/>
    </row>
    <row r="14" spans="1:52" ht="15.65" customHeight="1" thickBot="1" x14ac:dyDescent="0.4">
      <c r="A14" s="496" t="s">
        <v>309</v>
      </c>
      <c r="B14" s="496" t="s">
        <v>697</v>
      </c>
      <c r="C14" s="496"/>
      <c r="D14" s="69">
        <v>0</v>
      </c>
      <c r="E14" s="497"/>
      <c r="F14" s="79">
        <f t="shared" si="2"/>
        <v>0</v>
      </c>
      <c r="G14" s="30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8"/>
      <c r="AO14" s="8">
        <f t="shared" si="0"/>
        <v>0</v>
      </c>
      <c r="AP14" s="8" t="b">
        <f t="shared" si="1"/>
        <v>1</v>
      </c>
      <c r="AQ14" s="9"/>
      <c r="AR14" s="619"/>
      <c r="AS14" s="619"/>
      <c r="AT14" s="619"/>
      <c r="AU14" s="619"/>
      <c r="AV14" s="619"/>
      <c r="AW14" s="619"/>
      <c r="AX14" s="619"/>
      <c r="AZ14" s="449"/>
    </row>
    <row r="15" spans="1:52" ht="15.65" customHeight="1" thickBot="1" x14ac:dyDescent="0.4">
      <c r="A15" s="496" t="s">
        <v>309</v>
      </c>
      <c r="B15" s="496" t="s">
        <v>700</v>
      </c>
      <c r="C15" s="496"/>
      <c r="D15" s="69">
        <v>0</v>
      </c>
      <c r="E15" s="497"/>
      <c r="F15" s="79">
        <f t="shared" si="2"/>
        <v>0</v>
      </c>
      <c r="G15" s="301"/>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8"/>
      <c r="AO15" s="8">
        <f t="shared" si="0"/>
        <v>0</v>
      </c>
      <c r="AP15" s="8" t="b">
        <f t="shared" si="1"/>
        <v>1</v>
      </c>
      <c r="AQ15" s="9"/>
      <c r="AR15" s="619"/>
      <c r="AS15" s="619"/>
      <c r="AT15" s="619"/>
      <c r="AU15" s="619"/>
      <c r="AV15" s="619"/>
      <c r="AW15" s="619"/>
      <c r="AX15" s="619"/>
      <c r="AZ15" s="449"/>
    </row>
    <row r="16" spans="1:52" ht="15.65" customHeight="1" thickBot="1" x14ac:dyDescent="0.4">
      <c r="A16" s="496" t="s">
        <v>309</v>
      </c>
      <c r="B16" s="496" t="s">
        <v>702</v>
      </c>
      <c r="C16" s="496"/>
      <c r="D16" s="69">
        <v>0</v>
      </c>
      <c r="E16" s="497"/>
      <c r="F16" s="79">
        <f t="shared" si="2"/>
        <v>0</v>
      </c>
      <c r="G16" s="301"/>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8"/>
      <c r="AO16" s="8">
        <f t="shared" si="0"/>
        <v>0</v>
      </c>
      <c r="AP16" s="8" t="b">
        <f t="shared" si="1"/>
        <v>1</v>
      </c>
      <c r="AR16" s="619"/>
      <c r="AS16" s="619"/>
      <c r="AT16" s="619"/>
      <c r="AU16" s="619"/>
      <c r="AV16" s="619"/>
      <c r="AW16" s="619"/>
      <c r="AX16" s="619"/>
      <c r="AZ16" s="449"/>
    </row>
    <row r="17" spans="1:52" ht="15.65" customHeight="1" thickBot="1" x14ac:dyDescent="0.4">
      <c r="A17" s="496" t="s">
        <v>309</v>
      </c>
      <c r="B17" s="496" t="s">
        <v>263</v>
      </c>
      <c r="C17" s="496"/>
      <c r="D17" s="69">
        <v>0</v>
      </c>
      <c r="E17" s="497"/>
      <c r="F17" s="79">
        <f t="shared" si="2"/>
        <v>0</v>
      </c>
      <c r="G17" s="30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8"/>
      <c r="AO17" s="8">
        <f t="shared" si="0"/>
        <v>0</v>
      </c>
      <c r="AP17" s="8" t="b">
        <f t="shared" si="1"/>
        <v>1</v>
      </c>
      <c r="AR17" s="619"/>
      <c r="AS17" s="619"/>
      <c r="AT17" s="619"/>
      <c r="AU17" s="619"/>
      <c r="AV17" s="619"/>
      <c r="AW17" s="619"/>
      <c r="AX17" s="619"/>
      <c r="AZ17" s="449"/>
    </row>
    <row r="18" spans="1:52" ht="15.65" customHeight="1" thickBot="1" x14ac:dyDescent="0.4">
      <c r="A18" s="496" t="s">
        <v>309</v>
      </c>
      <c r="B18" s="496" t="s">
        <v>703</v>
      </c>
      <c r="C18" s="496"/>
      <c r="D18" s="69">
        <v>0</v>
      </c>
      <c r="E18" s="497"/>
      <c r="F18" s="79">
        <f t="shared" si="2"/>
        <v>0</v>
      </c>
      <c r="G18" s="301"/>
      <c r="H18" s="290"/>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8"/>
      <c r="AO18" s="8">
        <f t="shared" si="0"/>
        <v>0</v>
      </c>
      <c r="AP18" s="8" t="b">
        <f t="shared" si="1"/>
        <v>1</v>
      </c>
      <c r="AS18" s="30"/>
      <c r="AT18" s="30"/>
      <c r="AU18" s="30"/>
      <c r="AV18" s="30"/>
      <c r="AW18" s="30"/>
      <c r="AX18" s="30"/>
      <c r="AZ18" s="449"/>
    </row>
    <row r="19" spans="1:52" ht="15.65" customHeight="1" thickBot="1" x14ac:dyDescent="0.4">
      <c r="A19" s="496" t="s">
        <v>309</v>
      </c>
      <c r="B19" s="496" t="s">
        <v>436</v>
      </c>
      <c r="C19" s="496"/>
      <c r="D19" s="69">
        <v>0</v>
      </c>
      <c r="E19" s="497"/>
      <c r="F19" s="79">
        <f t="shared" si="2"/>
        <v>0</v>
      </c>
      <c r="G19" s="301"/>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8"/>
      <c r="AO19" s="8">
        <f t="shared" si="0"/>
        <v>0</v>
      </c>
      <c r="AP19" s="8" t="b">
        <f t="shared" si="1"/>
        <v>1</v>
      </c>
      <c r="AR19" t="s">
        <v>325</v>
      </c>
      <c r="AS19" s="30"/>
      <c r="AT19" s="30"/>
      <c r="AU19" s="30"/>
      <c r="AV19" s="30"/>
      <c r="AW19" s="30"/>
      <c r="AX19" s="30"/>
      <c r="AZ19" s="449"/>
    </row>
    <row r="20" spans="1:52" ht="15.65" customHeight="1" thickBot="1" x14ac:dyDescent="0.4">
      <c r="A20" s="496" t="s">
        <v>309</v>
      </c>
      <c r="B20" s="496" t="s">
        <v>707</v>
      </c>
      <c r="C20" s="496"/>
      <c r="D20" s="69">
        <v>0</v>
      </c>
      <c r="E20" s="497"/>
      <c r="F20" s="79">
        <f t="shared" si="2"/>
        <v>0</v>
      </c>
      <c r="G20" s="30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8"/>
      <c r="AO20" s="8">
        <f t="shared" si="0"/>
        <v>0</v>
      </c>
      <c r="AP20" s="8" t="b">
        <f t="shared" si="1"/>
        <v>1</v>
      </c>
      <c r="AR20" s="60" t="s">
        <v>629</v>
      </c>
      <c r="AZ20" s="449"/>
    </row>
    <row r="21" spans="1:52" ht="15.65" customHeight="1" thickBot="1" x14ac:dyDescent="0.4">
      <c r="A21" s="496" t="s">
        <v>114</v>
      </c>
      <c r="B21" s="496" t="s">
        <v>439</v>
      </c>
      <c r="C21" s="496">
        <v>11.076623513957401</v>
      </c>
      <c r="D21" s="69">
        <v>3984382.6553001502</v>
      </c>
      <c r="E21" s="497">
        <v>0.99029435489872997</v>
      </c>
      <c r="F21" s="79">
        <f t="shared" si="2"/>
        <v>43592112.552301638</v>
      </c>
      <c r="G21" s="301"/>
      <c r="H21" s="290">
        <v>3945711.65130015</v>
      </c>
      <c r="I21" s="290">
        <v>3945711.65130015</v>
      </c>
      <c r="J21" s="290">
        <v>3945711.65130015</v>
      </c>
      <c r="K21" s="290">
        <v>3945711.65130015</v>
      </c>
      <c r="L21" s="290">
        <v>3945711.65130015</v>
      </c>
      <c r="M21" s="290">
        <v>3945711.65130015</v>
      </c>
      <c r="N21" s="290">
        <v>3945711.65130015</v>
      </c>
      <c r="O21" s="290">
        <v>3945711.65130015</v>
      </c>
      <c r="P21" s="290">
        <v>3945711.65130015</v>
      </c>
      <c r="Q21" s="290">
        <v>3945711.65130015</v>
      </c>
      <c r="R21" s="290">
        <v>3945711.65130015</v>
      </c>
      <c r="S21" s="290">
        <v>63094.796000000002</v>
      </c>
      <c r="T21" s="290">
        <v>63094.796000000002</v>
      </c>
      <c r="U21" s="290">
        <v>63094.796000000002</v>
      </c>
      <c r="V21" s="290"/>
      <c r="W21" s="290"/>
      <c r="X21" s="290"/>
      <c r="Y21" s="290"/>
      <c r="Z21" s="290"/>
      <c r="AA21" s="290"/>
      <c r="AB21" s="290"/>
      <c r="AC21" s="290"/>
      <c r="AD21" s="290"/>
      <c r="AE21" s="290"/>
      <c r="AF21" s="290"/>
      <c r="AG21" s="290"/>
      <c r="AH21" s="290"/>
      <c r="AI21" s="290"/>
      <c r="AJ21" s="290"/>
      <c r="AK21" s="290"/>
      <c r="AL21" s="290"/>
      <c r="AM21" s="290"/>
      <c r="AN21" s="8"/>
      <c r="AO21" s="8">
        <f>COUNT(G21:AM21)</f>
        <v>14</v>
      </c>
      <c r="AP21" s="8" t="b">
        <f t="shared" si="1"/>
        <v>0</v>
      </c>
      <c r="AR21" s="60" t="s">
        <v>630</v>
      </c>
      <c r="AZ21" s="449"/>
    </row>
    <row r="22" spans="1:52" ht="15.65" customHeight="1" thickBot="1" x14ac:dyDescent="0.4">
      <c r="A22" s="496" t="s">
        <v>114</v>
      </c>
      <c r="B22" s="496" t="s">
        <v>725</v>
      </c>
      <c r="C22" s="496">
        <v>12.681855954170199</v>
      </c>
      <c r="D22" s="69">
        <v>438382.89382924198</v>
      </c>
      <c r="E22" s="497">
        <v>0.867988873502476</v>
      </c>
      <c r="F22" s="79">
        <f t="shared" si="2"/>
        <v>4376749.3763981983</v>
      </c>
      <c r="G22" s="301"/>
      <c r="H22" s="290">
        <v>380511.4741776</v>
      </c>
      <c r="I22" s="290">
        <v>380511.4741776</v>
      </c>
      <c r="J22" s="290">
        <v>380511.4741776</v>
      </c>
      <c r="K22" s="290">
        <v>380511.4741776</v>
      </c>
      <c r="L22" s="290">
        <v>380511.4741776</v>
      </c>
      <c r="M22" s="290">
        <v>380511.4741776</v>
      </c>
      <c r="N22" s="290">
        <v>350395.24588712002</v>
      </c>
      <c r="O22" s="290">
        <v>350395.24588712002</v>
      </c>
      <c r="P22" s="290">
        <v>348205.91247345001</v>
      </c>
      <c r="Q22" s="290">
        <v>348205.91247345001</v>
      </c>
      <c r="R22" s="290">
        <v>348205.91247345001</v>
      </c>
      <c r="S22" s="290">
        <v>90230.581073449997</v>
      </c>
      <c r="T22" s="290">
        <v>90230.581073449997</v>
      </c>
      <c r="U22" s="290">
        <v>90230.581073449997</v>
      </c>
      <c r="V22" s="290">
        <v>90230.581073449997</v>
      </c>
      <c r="W22" s="290">
        <v>-1265.0022155792699</v>
      </c>
      <c r="X22" s="290">
        <v>-1265.0022155792699</v>
      </c>
      <c r="Y22" s="290">
        <v>-1265.0022155792699</v>
      </c>
      <c r="Z22" s="290">
        <v>-1265.0022155792699</v>
      </c>
      <c r="AA22" s="290">
        <v>-1265.0022155792699</v>
      </c>
      <c r="AB22" s="290">
        <v>-1265.0022155792699</v>
      </c>
      <c r="AC22" s="290">
        <v>-1265.0022155792699</v>
      </c>
      <c r="AD22" s="290">
        <v>-1265.0022155792699</v>
      </c>
      <c r="AE22" s="290">
        <v>-1265.0022155792699</v>
      </c>
      <c r="AF22" s="290">
        <v>-1265.0022155792699</v>
      </c>
      <c r="AG22" s="290"/>
      <c r="AH22" s="290"/>
      <c r="AI22" s="290"/>
      <c r="AJ22" s="290"/>
      <c r="AK22" s="290"/>
      <c r="AL22" s="290"/>
      <c r="AM22" s="290"/>
      <c r="AN22" s="8"/>
      <c r="AO22" s="8">
        <f t="shared" si="0"/>
        <v>25</v>
      </c>
      <c r="AP22" s="8" t="b">
        <f t="shared" si="1"/>
        <v>0</v>
      </c>
      <c r="AR22" s="60" t="s">
        <v>631</v>
      </c>
      <c r="AZ22" s="449"/>
    </row>
    <row r="23" spans="1:52" ht="15.65" customHeight="1" thickBot="1" x14ac:dyDescent="0.4">
      <c r="A23" s="496" t="s">
        <v>114</v>
      </c>
      <c r="B23" s="496" t="s">
        <v>440</v>
      </c>
      <c r="C23" s="496">
        <v>9.4225678034215292</v>
      </c>
      <c r="D23" s="69">
        <v>219477.04621483199</v>
      </c>
      <c r="E23" s="497">
        <v>1</v>
      </c>
      <c r="F23" s="79">
        <f t="shared" si="2"/>
        <v>2068037.3492539357</v>
      </c>
      <c r="G23" s="300"/>
      <c r="H23" s="290">
        <v>219477.04621483199</v>
      </c>
      <c r="I23" s="290">
        <v>219477.04621483199</v>
      </c>
      <c r="J23" s="290">
        <v>203635.407103034</v>
      </c>
      <c r="K23" s="290">
        <v>203635.407103034</v>
      </c>
      <c r="L23" s="290">
        <v>203635.407103034</v>
      </c>
      <c r="M23" s="290">
        <v>203635.407103034</v>
      </c>
      <c r="N23" s="290">
        <v>203635.407103034</v>
      </c>
      <c r="O23" s="290">
        <v>203635.407103034</v>
      </c>
      <c r="P23" s="290">
        <v>203635.407103034</v>
      </c>
      <c r="Q23" s="290">
        <v>203635.407103034</v>
      </c>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8"/>
      <c r="AO23" s="8">
        <f t="shared" si="0"/>
        <v>10</v>
      </c>
      <c r="AP23" s="8" t="b">
        <f t="shared" si="1"/>
        <v>1</v>
      </c>
      <c r="AR23" s="60" t="s">
        <v>632</v>
      </c>
      <c r="AZ23" s="449"/>
    </row>
    <row r="24" spans="1:52" ht="15.65" customHeight="1" thickBot="1" x14ac:dyDescent="0.4">
      <c r="A24" s="496" t="s">
        <v>114</v>
      </c>
      <c r="B24" s="496" t="s">
        <v>726</v>
      </c>
      <c r="C24" s="496">
        <v>11</v>
      </c>
      <c r="D24" s="69">
        <v>583.61519999999996</v>
      </c>
      <c r="E24" s="497">
        <v>1</v>
      </c>
      <c r="F24" s="79">
        <f t="shared" si="2"/>
        <v>6419.7672000000011</v>
      </c>
      <c r="G24" s="301"/>
      <c r="H24" s="290">
        <v>583.61519999999996</v>
      </c>
      <c r="I24" s="290">
        <v>583.61519999999996</v>
      </c>
      <c r="J24" s="290">
        <v>583.61519999999996</v>
      </c>
      <c r="K24" s="290">
        <v>583.61519999999996</v>
      </c>
      <c r="L24" s="290">
        <v>583.61519999999996</v>
      </c>
      <c r="M24" s="290">
        <v>583.61519999999996</v>
      </c>
      <c r="N24" s="290">
        <v>583.61519999999996</v>
      </c>
      <c r="O24" s="290">
        <v>583.61519999999996</v>
      </c>
      <c r="P24" s="290">
        <v>583.61519999999996</v>
      </c>
      <c r="Q24" s="290">
        <v>583.61519999999996</v>
      </c>
      <c r="R24" s="290">
        <v>583.61519999999996</v>
      </c>
      <c r="S24" s="290"/>
      <c r="T24" s="290"/>
      <c r="U24" s="290"/>
      <c r="V24" s="290"/>
      <c r="W24" s="290"/>
      <c r="X24" s="290"/>
      <c r="Y24" s="290"/>
      <c r="Z24" s="290"/>
      <c r="AA24" s="290"/>
      <c r="AB24" s="290"/>
      <c r="AC24" s="290"/>
      <c r="AD24" s="290"/>
      <c r="AE24" s="290"/>
      <c r="AF24" s="290"/>
      <c r="AG24" s="290"/>
      <c r="AH24" s="290"/>
      <c r="AI24" s="290"/>
      <c r="AJ24" s="290"/>
      <c r="AK24" s="290"/>
      <c r="AL24" s="290"/>
      <c r="AM24" s="290"/>
      <c r="AN24" s="8"/>
      <c r="AO24" s="8">
        <f t="shared" si="0"/>
        <v>11</v>
      </c>
      <c r="AP24" s="8" t="b">
        <f t="shared" si="1"/>
        <v>1</v>
      </c>
      <c r="AR24" s="60" t="s">
        <v>329</v>
      </c>
      <c r="AZ24" s="449"/>
    </row>
    <row r="25" spans="1:52" ht="15.65" customHeight="1" thickBot="1" x14ac:dyDescent="0.4">
      <c r="A25" s="496" t="s">
        <v>114</v>
      </c>
      <c r="B25" s="496" t="s">
        <v>441</v>
      </c>
      <c r="C25" s="496"/>
      <c r="D25" s="69">
        <v>0</v>
      </c>
      <c r="E25" s="497"/>
      <c r="F25" s="79">
        <f t="shared" si="2"/>
        <v>0</v>
      </c>
      <c r="G25" s="301"/>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8"/>
      <c r="AO25" s="8">
        <f t="shared" si="0"/>
        <v>0</v>
      </c>
      <c r="AP25" s="8" t="b">
        <f t="shared" si="1"/>
        <v>1</v>
      </c>
      <c r="AR25" s="60" t="s">
        <v>633</v>
      </c>
      <c r="AZ25" s="449"/>
    </row>
    <row r="26" spans="1:52" ht="15.65" customHeight="1" thickBot="1" x14ac:dyDescent="0.4">
      <c r="A26" s="496" t="s">
        <v>114</v>
      </c>
      <c r="B26" s="496" t="s">
        <v>723</v>
      </c>
      <c r="C26" s="496"/>
      <c r="D26" s="69">
        <v>0</v>
      </c>
      <c r="E26" s="497"/>
      <c r="F26" s="79">
        <f t="shared" si="2"/>
        <v>0</v>
      </c>
      <c r="G26" s="30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8"/>
      <c r="AO26" s="8">
        <f t="shared" si="0"/>
        <v>0</v>
      </c>
      <c r="AP26" s="8" t="b">
        <f t="shared" si="1"/>
        <v>1</v>
      </c>
      <c r="AR26" s="488" t="s">
        <v>1238</v>
      </c>
      <c r="AZ26" s="449"/>
    </row>
    <row r="27" spans="1:52" ht="15.65" customHeight="1" thickBot="1" x14ac:dyDescent="0.4">
      <c r="A27" s="496" t="s">
        <v>114</v>
      </c>
      <c r="B27" s="496" t="s">
        <v>721</v>
      </c>
      <c r="C27" s="496"/>
      <c r="D27" s="69">
        <v>0</v>
      </c>
      <c r="E27" s="497"/>
      <c r="F27" s="79">
        <f t="shared" si="2"/>
        <v>0</v>
      </c>
      <c r="G27" s="301"/>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c r="AG27" s="290"/>
      <c r="AH27" s="290"/>
      <c r="AI27" s="290"/>
      <c r="AJ27" s="290"/>
      <c r="AK27" s="290"/>
      <c r="AL27" s="290"/>
      <c r="AM27" s="290"/>
      <c r="AN27" s="8"/>
      <c r="AO27" s="8">
        <f t="shared" si="0"/>
        <v>0</v>
      </c>
      <c r="AP27" s="8" t="b">
        <f t="shared" si="1"/>
        <v>1</v>
      </c>
      <c r="AR27" s="488" t="s">
        <v>1239</v>
      </c>
      <c r="AS27" s="491"/>
      <c r="AT27" s="491"/>
      <c r="AU27" s="491"/>
      <c r="AV27" s="491"/>
      <c r="AW27" s="491"/>
      <c r="AX27" s="491"/>
      <c r="AZ27" s="449"/>
    </row>
    <row r="28" spans="1:52" ht="15.65" customHeight="1" thickBot="1" x14ac:dyDescent="0.4">
      <c r="A28" s="496" t="s">
        <v>114</v>
      </c>
      <c r="B28" s="496" t="s">
        <v>722</v>
      </c>
      <c r="C28" s="496"/>
      <c r="D28" s="69">
        <v>0</v>
      </c>
      <c r="E28" s="497"/>
      <c r="F28" s="79">
        <f t="shared" si="2"/>
        <v>0</v>
      </c>
      <c r="G28" s="301"/>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8"/>
      <c r="AO28" s="8">
        <f t="shared" si="0"/>
        <v>0</v>
      </c>
      <c r="AP28" s="8" t="b">
        <f t="shared" si="1"/>
        <v>1</v>
      </c>
      <c r="AR28" s="388" t="s">
        <v>628</v>
      </c>
      <c r="AS28" s="491"/>
      <c r="AT28" s="491"/>
      <c r="AU28" s="491"/>
      <c r="AV28" s="491"/>
      <c r="AW28" s="491"/>
      <c r="AX28" s="491"/>
      <c r="AZ28" s="449"/>
    </row>
    <row r="29" spans="1:52" ht="15.65" customHeight="1" thickBot="1" x14ac:dyDescent="0.4">
      <c r="A29" s="496" t="s">
        <v>114</v>
      </c>
      <c r="B29" s="496" t="s">
        <v>1271</v>
      </c>
      <c r="C29" s="496"/>
      <c r="D29" s="69">
        <v>0</v>
      </c>
      <c r="E29" s="497"/>
      <c r="F29" s="79">
        <f t="shared" si="2"/>
        <v>0</v>
      </c>
      <c r="G29" s="30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8"/>
      <c r="AO29" s="8">
        <f t="shared" si="0"/>
        <v>0</v>
      </c>
      <c r="AP29" s="8" t="b">
        <f t="shared" si="1"/>
        <v>1</v>
      </c>
      <c r="AR29" s="491"/>
      <c r="AS29" s="491"/>
      <c r="AT29" s="491"/>
      <c r="AU29" s="491"/>
      <c r="AV29" s="491"/>
      <c r="AW29" s="491"/>
      <c r="AX29" s="491"/>
      <c r="AZ29" s="449"/>
    </row>
    <row r="30" spans="1:52" ht="15.65" customHeight="1" thickBot="1" x14ac:dyDescent="0.4">
      <c r="A30" s="496" t="s">
        <v>114</v>
      </c>
      <c r="B30" s="496" t="s">
        <v>724</v>
      </c>
      <c r="C30" s="496"/>
      <c r="D30" s="69">
        <v>0</v>
      </c>
      <c r="E30" s="497"/>
      <c r="F30" s="79">
        <f t="shared" si="2"/>
        <v>0</v>
      </c>
      <c r="G30" s="301"/>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8"/>
      <c r="AO30" s="8">
        <f t="shared" si="0"/>
        <v>0</v>
      </c>
      <c r="AP30" s="8" t="b">
        <f t="shared" si="1"/>
        <v>1</v>
      </c>
      <c r="AR30" s="491"/>
      <c r="AS30" s="491"/>
      <c r="AT30" s="491"/>
      <c r="AU30" s="491"/>
      <c r="AV30" s="491"/>
      <c r="AW30" s="491"/>
      <c r="AX30" s="491"/>
      <c r="AZ30" s="449"/>
    </row>
    <row r="31" spans="1:52" ht="15.65" customHeight="1" thickBot="1" x14ac:dyDescent="0.4">
      <c r="A31" s="496" t="s">
        <v>310</v>
      </c>
      <c r="B31" s="496" t="s">
        <v>717</v>
      </c>
      <c r="C31" s="496">
        <v>10</v>
      </c>
      <c r="D31" s="69">
        <v>510982.34614601702</v>
      </c>
      <c r="E31" s="497">
        <v>1</v>
      </c>
      <c r="F31" s="79">
        <f t="shared" si="2"/>
        <v>5109823.4614601703</v>
      </c>
      <c r="G31" s="301"/>
      <c r="H31" s="290">
        <v>510982.34614601702</v>
      </c>
      <c r="I31" s="290">
        <v>510982.34614601702</v>
      </c>
      <c r="J31" s="290">
        <v>510982.34614601702</v>
      </c>
      <c r="K31" s="290">
        <v>510982.34614601702</v>
      </c>
      <c r="L31" s="290">
        <v>510982.34614601702</v>
      </c>
      <c r="M31" s="290">
        <v>510982.34614601702</v>
      </c>
      <c r="N31" s="290">
        <v>510982.34614601702</v>
      </c>
      <c r="O31" s="290">
        <v>510982.34614601702</v>
      </c>
      <c r="P31" s="290">
        <v>510982.34614601702</v>
      </c>
      <c r="Q31" s="290">
        <v>510982.34614601702</v>
      </c>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8"/>
      <c r="AO31" s="8">
        <f t="shared" si="0"/>
        <v>10</v>
      </c>
      <c r="AP31" s="8" t="b">
        <f t="shared" si="1"/>
        <v>1</v>
      </c>
      <c r="AR31" s="491"/>
      <c r="AS31" s="491"/>
      <c r="AT31" s="491"/>
      <c r="AU31" s="491"/>
      <c r="AV31" s="491"/>
      <c r="AW31" s="491"/>
      <c r="AX31" s="491"/>
      <c r="AZ31" s="449"/>
    </row>
    <row r="32" spans="1:52" ht="15.65" customHeight="1" thickBot="1" x14ac:dyDescent="0.4">
      <c r="A32" s="496" t="s">
        <v>310</v>
      </c>
      <c r="B32" s="496" t="s">
        <v>712</v>
      </c>
      <c r="C32" s="496">
        <v>13.2083534979287</v>
      </c>
      <c r="D32" s="69">
        <v>473150.45549546101</v>
      </c>
      <c r="E32" s="497">
        <v>1</v>
      </c>
      <c r="F32" s="79">
        <f t="shared" si="2"/>
        <v>6199406.697344292</v>
      </c>
      <c r="G32" s="300"/>
      <c r="H32" s="290">
        <v>473150.45549546101</v>
      </c>
      <c r="I32" s="290">
        <v>473150.45549546101</v>
      </c>
      <c r="J32" s="290">
        <v>473150.45549546101</v>
      </c>
      <c r="K32" s="290">
        <v>472133.92487753398</v>
      </c>
      <c r="L32" s="290">
        <v>472124.022750768</v>
      </c>
      <c r="M32" s="290">
        <v>469097.999976383</v>
      </c>
      <c r="N32" s="290">
        <v>281824.38962449401</v>
      </c>
      <c r="O32" s="290">
        <v>281824.38962449401</v>
      </c>
      <c r="P32" s="290">
        <v>278807.02787449397</v>
      </c>
      <c r="Q32" s="290">
        <v>278807.02787449397</v>
      </c>
      <c r="R32" s="290">
        <v>264347.24164507102</v>
      </c>
      <c r="S32" s="290">
        <v>263190.20524507097</v>
      </c>
      <c r="T32" s="290">
        <v>263190.20524507097</v>
      </c>
      <c r="U32" s="290">
        <v>262060.60420551899</v>
      </c>
      <c r="V32" s="290">
        <v>262060.60420551899</v>
      </c>
      <c r="W32" s="290">
        <v>186097.53754179901</v>
      </c>
      <c r="X32" s="290">
        <v>186097.53754179901</v>
      </c>
      <c r="Y32" s="290">
        <v>186097.53754179901</v>
      </c>
      <c r="Z32" s="290">
        <v>186097.53754179901</v>
      </c>
      <c r="AA32" s="290">
        <v>186097.53754179901</v>
      </c>
      <c r="AB32" s="290"/>
      <c r="AC32" s="290"/>
      <c r="AD32" s="290"/>
      <c r="AE32" s="290"/>
      <c r="AF32" s="290"/>
      <c r="AG32" s="290"/>
      <c r="AH32" s="290"/>
      <c r="AI32" s="290"/>
      <c r="AJ32" s="290"/>
      <c r="AK32" s="290"/>
      <c r="AL32" s="290"/>
      <c r="AM32" s="290"/>
      <c r="AN32" s="8"/>
      <c r="AO32" s="8">
        <f t="shared" si="0"/>
        <v>20</v>
      </c>
      <c r="AP32" s="8" t="b">
        <f t="shared" si="1"/>
        <v>0</v>
      </c>
      <c r="AR32" s="491"/>
      <c r="AS32" s="491"/>
      <c r="AT32" s="491"/>
      <c r="AU32" s="491"/>
      <c r="AV32" s="491"/>
      <c r="AW32" s="491"/>
      <c r="AX32" s="491"/>
      <c r="AZ32" s="449"/>
    </row>
    <row r="33" spans="1:52" ht="15.65" customHeight="1" thickBot="1" x14ac:dyDescent="0.4">
      <c r="A33" s="496" t="s">
        <v>310</v>
      </c>
      <c r="B33" s="496" t="s">
        <v>714</v>
      </c>
      <c r="C33" s="496">
        <v>19.356097674657899</v>
      </c>
      <c r="D33" s="69">
        <v>235538.77844791999</v>
      </c>
      <c r="E33" s="497">
        <v>1</v>
      </c>
      <c r="F33" s="79">
        <f t="shared" si="2"/>
        <v>4342586.4380041333</v>
      </c>
      <c r="G33" s="301"/>
      <c r="H33" s="290">
        <v>235538.77844791999</v>
      </c>
      <c r="I33" s="290">
        <v>235538.77844791999</v>
      </c>
      <c r="J33" s="290">
        <v>235414.15844792</v>
      </c>
      <c r="K33" s="290">
        <v>235414.15844792</v>
      </c>
      <c r="L33" s="290">
        <v>235414.15844792</v>
      </c>
      <c r="M33" s="290">
        <v>235414.15844792</v>
      </c>
      <c r="N33" s="290">
        <v>235414.15844792</v>
      </c>
      <c r="O33" s="290">
        <v>235414.15844792</v>
      </c>
      <c r="P33" s="290">
        <v>233510.91344792</v>
      </c>
      <c r="Q33" s="290">
        <v>233510.91344792</v>
      </c>
      <c r="R33" s="290">
        <v>205937.54170525601</v>
      </c>
      <c r="S33" s="290">
        <v>194681.54170525601</v>
      </c>
      <c r="T33" s="290">
        <v>194681.54170525601</v>
      </c>
      <c r="U33" s="290">
        <v>199819.45683595599</v>
      </c>
      <c r="V33" s="290">
        <v>199819.45683595599</v>
      </c>
      <c r="W33" s="290">
        <v>199412.512947451</v>
      </c>
      <c r="X33" s="290">
        <v>199412.512947451</v>
      </c>
      <c r="Y33" s="290">
        <v>199412.512947451</v>
      </c>
      <c r="Z33" s="290">
        <v>199412.512947451</v>
      </c>
      <c r="AA33" s="290">
        <v>199412.512947451</v>
      </c>
      <c r="AB33" s="290"/>
      <c r="AC33" s="290"/>
      <c r="AD33" s="290"/>
      <c r="AE33" s="290"/>
      <c r="AF33" s="290"/>
      <c r="AG33" s="290"/>
      <c r="AH33" s="290"/>
      <c r="AI33" s="290"/>
      <c r="AJ33" s="290"/>
      <c r="AK33" s="290"/>
      <c r="AL33" s="290"/>
      <c r="AM33" s="290"/>
      <c r="AN33" s="8"/>
      <c r="AO33" s="8">
        <f t="shared" si="0"/>
        <v>20</v>
      </c>
      <c r="AP33" s="8" t="b">
        <f t="shared" si="1"/>
        <v>1</v>
      </c>
      <c r="AR33" s="491"/>
      <c r="AS33" s="491"/>
      <c r="AT33" s="491"/>
      <c r="AU33" s="491"/>
      <c r="AV33" s="491"/>
      <c r="AW33" s="491"/>
      <c r="AX33" s="491"/>
      <c r="AZ33" s="449"/>
    </row>
    <row r="34" spans="1:52" ht="15.65" customHeight="1" thickBot="1" x14ac:dyDescent="0.4">
      <c r="A34" s="496" t="s">
        <v>310</v>
      </c>
      <c r="B34" s="496" t="s">
        <v>713</v>
      </c>
      <c r="C34" s="496">
        <v>21.5689950077068</v>
      </c>
      <c r="D34" s="69">
        <v>193216.240106932</v>
      </c>
      <c r="E34" s="497">
        <v>1</v>
      </c>
      <c r="F34" s="79">
        <f t="shared" si="2"/>
        <v>3708305.2557865563</v>
      </c>
      <c r="G34" s="300"/>
      <c r="H34" s="290">
        <v>193216.240106932</v>
      </c>
      <c r="I34" s="290">
        <v>193216.240106932</v>
      </c>
      <c r="J34" s="290">
        <v>193216.240106932</v>
      </c>
      <c r="K34" s="290">
        <v>193216.240106932</v>
      </c>
      <c r="L34" s="290">
        <v>191884.517969218</v>
      </c>
      <c r="M34" s="290">
        <v>191884.517969218</v>
      </c>
      <c r="N34" s="290">
        <v>160342.90987174801</v>
      </c>
      <c r="O34" s="290">
        <v>160342.90987174801</v>
      </c>
      <c r="P34" s="290">
        <v>160342.90987174801</v>
      </c>
      <c r="Q34" s="290">
        <v>160342.90987174801</v>
      </c>
      <c r="R34" s="290">
        <v>157772.88879845501</v>
      </c>
      <c r="S34" s="290">
        <v>150413.324798455</v>
      </c>
      <c r="T34" s="290">
        <v>150413.324798455</v>
      </c>
      <c r="U34" s="290">
        <v>136914.27679845499</v>
      </c>
      <c r="V34" s="290">
        <v>136914.27679845499</v>
      </c>
      <c r="W34" s="290">
        <v>135894.301588225</v>
      </c>
      <c r="X34" s="290">
        <v>133671.80658822501</v>
      </c>
      <c r="Y34" s="290">
        <v>133671.80658822501</v>
      </c>
      <c r="Z34" s="290">
        <v>133671.80658822501</v>
      </c>
      <c r="AA34" s="290">
        <v>133671.80658822501</v>
      </c>
      <c r="AB34" s="290">
        <v>101458</v>
      </c>
      <c r="AC34" s="290">
        <v>101458</v>
      </c>
      <c r="AD34" s="290">
        <v>101458</v>
      </c>
      <c r="AE34" s="290">
        <v>101458</v>
      </c>
      <c r="AF34" s="290">
        <v>101458</v>
      </c>
      <c r="AG34" s="290"/>
      <c r="AH34" s="290"/>
      <c r="AI34" s="290"/>
      <c r="AJ34" s="290"/>
      <c r="AK34" s="290"/>
      <c r="AL34" s="290"/>
      <c r="AM34" s="290"/>
      <c r="AN34" s="8"/>
      <c r="AO34" s="8">
        <f t="shared" si="0"/>
        <v>25</v>
      </c>
      <c r="AP34" s="8" t="b">
        <f t="shared" si="1"/>
        <v>0</v>
      </c>
      <c r="AR34" s="491"/>
      <c r="AS34" s="491"/>
      <c r="AT34" s="491"/>
      <c r="AU34" s="491"/>
      <c r="AV34" s="491"/>
      <c r="AW34" s="491"/>
      <c r="AX34" s="491"/>
      <c r="AZ34" s="449"/>
    </row>
    <row r="35" spans="1:52" ht="15.65" customHeight="1" thickBot="1" x14ac:dyDescent="0.4">
      <c r="A35" s="496" t="s">
        <v>310</v>
      </c>
      <c r="B35" s="496" t="s">
        <v>715</v>
      </c>
      <c r="C35" s="496">
        <v>18.681703676447199</v>
      </c>
      <c r="D35" s="69">
        <v>23241.7373859373</v>
      </c>
      <c r="E35" s="497">
        <v>1</v>
      </c>
      <c r="F35" s="79">
        <f t="shared" si="2"/>
        <v>377024.93744222115</v>
      </c>
      <c r="G35" s="301"/>
      <c r="H35" s="290">
        <v>23241.7373859373</v>
      </c>
      <c r="I35" s="290">
        <v>23241.7373859373</v>
      </c>
      <c r="J35" s="290">
        <v>23241.7373859373</v>
      </c>
      <c r="K35" s="290">
        <v>23241.7373859373</v>
      </c>
      <c r="L35" s="290">
        <v>22838.8821239235</v>
      </c>
      <c r="M35" s="290">
        <v>22838.8821239235</v>
      </c>
      <c r="N35" s="290">
        <v>20058.439534459601</v>
      </c>
      <c r="O35" s="290">
        <v>20058.439534459601</v>
      </c>
      <c r="P35" s="290">
        <v>19666.419642695098</v>
      </c>
      <c r="Q35" s="290">
        <v>19666.419642695098</v>
      </c>
      <c r="R35" s="290">
        <v>17469.7551195618</v>
      </c>
      <c r="S35" s="290">
        <v>15217.2903195618</v>
      </c>
      <c r="T35" s="290">
        <v>15217.2903195618</v>
      </c>
      <c r="U35" s="290">
        <v>15378.2638709077</v>
      </c>
      <c r="V35" s="290">
        <v>15378.2638709077</v>
      </c>
      <c r="W35" s="290">
        <v>15314.905920138501</v>
      </c>
      <c r="X35" s="290">
        <v>15314.905920138501</v>
      </c>
      <c r="Y35" s="290">
        <v>15314.905920138501</v>
      </c>
      <c r="Z35" s="290">
        <v>15314.905920138501</v>
      </c>
      <c r="AA35" s="290">
        <v>15314.905920138501</v>
      </c>
      <c r="AB35" s="290">
        <v>739.02243902439</v>
      </c>
      <c r="AC35" s="290">
        <v>739.02243902439</v>
      </c>
      <c r="AD35" s="290">
        <v>739.02243902439</v>
      </c>
      <c r="AE35" s="290">
        <v>739.02243902439</v>
      </c>
      <c r="AF35" s="290">
        <v>739.02243902439</v>
      </c>
      <c r="AG35" s="290"/>
      <c r="AH35" s="290"/>
      <c r="AI35" s="290"/>
      <c r="AJ35" s="290"/>
      <c r="AK35" s="290"/>
      <c r="AL35" s="290"/>
      <c r="AM35" s="290"/>
      <c r="AN35" s="8"/>
      <c r="AO35" s="8">
        <f t="shared" si="0"/>
        <v>25</v>
      </c>
      <c r="AP35" s="8" t="b">
        <f t="shared" si="1"/>
        <v>0</v>
      </c>
      <c r="AR35" s="491"/>
      <c r="AS35" s="491"/>
      <c r="AT35" s="491"/>
      <c r="AU35" s="491"/>
      <c r="AV35" s="491"/>
      <c r="AW35" s="491"/>
      <c r="AX35" s="491"/>
      <c r="AZ35" s="449"/>
    </row>
    <row r="36" spans="1:52" ht="15.65" customHeight="1" thickBot="1" x14ac:dyDescent="0.4">
      <c r="A36" s="496" t="s">
        <v>310</v>
      </c>
      <c r="B36" s="496" t="s">
        <v>449</v>
      </c>
      <c r="C36" s="496">
        <v>12.626703055278099</v>
      </c>
      <c r="D36" s="69">
        <v>22942.897020117998</v>
      </c>
      <c r="E36" s="497">
        <v>1</v>
      </c>
      <c r="F36" s="79">
        <f t="shared" si="2"/>
        <v>289823.92595736618</v>
      </c>
      <c r="G36" s="300"/>
      <c r="H36" s="290">
        <v>22942.897020117998</v>
      </c>
      <c r="I36" s="290">
        <v>22942.897020117998</v>
      </c>
      <c r="J36" s="290">
        <v>22942.897020117998</v>
      </c>
      <c r="K36" s="290">
        <v>22942.897020117998</v>
      </c>
      <c r="L36" s="290">
        <v>22942.897020117998</v>
      </c>
      <c r="M36" s="290">
        <v>22942.897020117998</v>
      </c>
      <c r="N36" s="290">
        <v>22942.897020117998</v>
      </c>
      <c r="O36" s="290">
        <v>22942.897020117998</v>
      </c>
      <c r="P36" s="290">
        <v>22942.897020117998</v>
      </c>
      <c r="Q36" s="290">
        <v>22653.343361489198</v>
      </c>
      <c r="R36" s="290">
        <v>20047.360433830301</v>
      </c>
      <c r="S36" s="290">
        <v>20047.360433830301</v>
      </c>
      <c r="T36" s="290">
        <v>20047.360433830301</v>
      </c>
      <c r="U36" s="290">
        <v>542.42811332414601</v>
      </c>
      <c r="V36" s="290"/>
      <c r="W36" s="290"/>
      <c r="X36" s="290"/>
      <c r="Y36" s="290"/>
      <c r="Z36" s="290"/>
      <c r="AA36" s="290"/>
      <c r="AB36" s="290"/>
      <c r="AC36" s="290"/>
      <c r="AD36" s="290"/>
      <c r="AE36" s="290"/>
      <c r="AF36" s="290"/>
      <c r="AG36" s="290"/>
      <c r="AH36" s="290"/>
      <c r="AI36" s="290"/>
      <c r="AJ36" s="290"/>
      <c r="AK36" s="290"/>
      <c r="AL36" s="290"/>
      <c r="AM36" s="290"/>
      <c r="AN36" s="8"/>
      <c r="AO36" s="8">
        <f t="shared" si="0"/>
        <v>14</v>
      </c>
      <c r="AP36" s="8" t="b">
        <f t="shared" si="1"/>
        <v>0</v>
      </c>
      <c r="AR36" s="491"/>
      <c r="AS36" s="491"/>
      <c r="AT36" s="491"/>
      <c r="AU36" s="491"/>
      <c r="AV36" s="491"/>
      <c r="AW36" s="491"/>
      <c r="AX36" s="491"/>
      <c r="AZ36" s="449"/>
    </row>
    <row r="37" spans="1:52" ht="15.65" customHeight="1" thickBot="1" x14ac:dyDescent="0.4">
      <c r="A37" s="496" t="s">
        <v>310</v>
      </c>
      <c r="B37" s="496" t="s">
        <v>711</v>
      </c>
      <c r="C37" s="496">
        <v>15.3224129522188</v>
      </c>
      <c r="D37" s="69">
        <v>19537.237493372799</v>
      </c>
      <c r="E37" s="497">
        <v>1</v>
      </c>
      <c r="F37" s="79">
        <f t="shared" si="2"/>
        <v>290640.64985599555</v>
      </c>
      <c r="G37" s="301"/>
      <c r="H37" s="290">
        <v>19537.237493372799</v>
      </c>
      <c r="I37" s="290">
        <v>19537.237493372799</v>
      </c>
      <c r="J37" s="290">
        <v>19488.285485857399</v>
      </c>
      <c r="K37" s="290">
        <v>19488.285485857399</v>
      </c>
      <c r="L37" s="290">
        <v>19488.285485857399</v>
      </c>
      <c r="M37" s="290">
        <v>19488.285485857399</v>
      </c>
      <c r="N37" s="290">
        <v>19488.285485857399</v>
      </c>
      <c r="O37" s="290">
        <v>19488.285485857399</v>
      </c>
      <c r="P37" s="290">
        <v>15402.618785857499</v>
      </c>
      <c r="Q37" s="290">
        <v>15402.618785857499</v>
      </c>
      <c r="R37" s="290">
        <v>11809.813051315999</v>
      </c>
      <c r="S37" s="290">
        <v>10273.308751316001</v>
      </c>
      <c r="T37" s="290">
        <v>10273.308751316001</v>
      </c>
      <c r="U37" s="290">
        <v>10273.308751316001</v>
      </c>
      <c r="V37" s="290">
        <v>10273.308751316001</v>
      </c>
      <c r="W37" s="290">
        <v>10185.6352651621</v>
      </c>
      <c r="X37" s="290">
        <v>10185.6352651621</v>
      </c>
      <c r="Y37" s="290">
        <v>10185.6352651621</v>
      </c>
      <c r="Z37" s="290">
        <v>10185.6352651621</v>
      </c>
      <c r="AA37" s="290">
        <v>10185.6352651621</v>
      </c>
      <c r="AB37" s="290"/>
      <c r="AC37" s="290"/>
      <c r="AD37" s="290"/>
      <c r="AE37" s="290"/>
      <c r="AF37" s="290"/>
      <c r="AG37" s="290"/>
      <c r="AH37" s="290"/>
      <c r="AI37" s="290"/>
      <c r="AJ37" s="290"/>
      <c r="AK37" s="290"/>
      <c r="AL37" s="290"/>
      <c r="AM37" s="290"/>
      <c r="AN37" s="8"/>
      <c r="AO37" s="8">
        <f t="shared" si="0"/>
        <v>20</v>
      </c>
      <c r="AP37" s="8" t="b">
        <f t="shared" si="1"/>
        <v>0</v>
      </c>
      <c r="AR37" s="491"/>
      <c r="AS37" s="491"/>
      <c r="AT37" s="491"/>
      <c r="AU37" s="491"/>
      <c r="AV37" s="491"/>
      <c r="AW37" s="491"/>
      <c r="AX37" s="491"/>
      <c r="AZ37" s="449"/>
    </row>
    <row r="38" spans="1:52" ht="15.65" customHeight="1" thickBot="1" x14ac:dyDescent="0.4">
      <c r="A38" s="496" t="s">
        <v>310</v>
      </c>
      <c r="B38" s="496" t="s">
        <v>1273</v>
      </c>
      <c r="C38" s="496"/>
      <c r="D38" s="69">
        <v>0</v>
      </c>
      <c r="E38" s="497"/>
      <c r="F38" s="79">
        <f t="shared" si="2"/>
        <v>0</v>
      </c>
      <c r="G38" s="30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8"/>
      <c r="AO38" s="8">
        <f t="shared" si="0"/>
        <v>0</v>
      </c>
      <c r="AP38" s="8" t="b">
        <f t="shared" si="1"/>
        <v>1</v>
      </c>
      <c r="AR38" s="491"/>
      <c r="AS38" s="491"/>
      <c r="AT38" s="491"/>
      <c r="AU38" s="491"/>
      <c r="AV38" s="491"/>
      <c r="AW38" s="491"/>
      <c r="AX38" s="491"/>
      <c r="AZ38" s="449"/>
    </row>
    <row r="39" spans="1:52" ht="15.65" customHeight="1" thickBot="1" x14ac:dyDescent="0.4">
      <c r="A39" s="496" t="s">
        <v>310</v>
      </c>
      <c r="B39" s="496" t="s">
        <v>709</v>
      </c>
      <c r="C39" s="496"/>
      <c r="D39" s="69">
        <v>0</v>
      </c>
      <c r="E39" s="497"/>
      <c r="F39" s="79">
        <f t="shared" si="2"/>
        <v>0</v>
      </c>
      <c r="G39" s="301"/>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8"/>
      <c r="AO39" s="8">
        <f t="shared" si="0"/>
        <v>0</v>
      </c>
      <c r="AP39" s="8" t="b">
        <f t="shared" si="1"/>
        <v>1</v>
      </c>
      <c r="AR39" s="491"/>
      <c r="AS39" s="491"/>
      <c r="AT39" s="491"/>
      <c r="AU39" s="491"/>
      <c r="AV39" s="491"/>
      <c r="AW39" s="491"/>
      <c r="AX39" s="491"/>
      <c r="AZ39" s="449"/>
    </row>
    <row r="40" spans="1:52" ht="15.65" customHeight="1" thickBot="1" x14ac:dyDescent="0.4">
      <c r="A40" s="496" t="s">
        <v>310</v>
      </c>
      <c r="B40" s="496" t="s">
        <v>710</v>
      </c>
      <c r="C40" s="496"/>
      <c r="D40" s="69">
        <v>0</v>
      </c>
      <c r="E40" s="497"/>
      <c r="F40" s="79">
        <f t="shared" si="2"/>
        <v>0</v>
      </c>
      <c r="G40" s="30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8"/>
      <c r="AO40" s="8">
        <f t="shared" si="0"/>
        <v>0</v>
      </c>
      <c r="AP40" s="8" t="b">
        <f t="shared" si="1"/>
        <v>1</v>
      </c>
      <c r="AR40" s="491"/>
      <c r="AS40" s="491"/>
      <c r="AT40" s="491"/>
      <c r="AU40" s="491"/>
      <c r="AV40" s="491"/>
      <c r="AW40" s="491"/>
      <c r="AX40" s="491"/>
      <c r="AZ40" s="449"/>
    </row>
    <row r="41" spans="1:52" ht="15.65" customHeight="1" thickBot="1" x14ac:dyDescent="0.4">
      <c r="A41" s="496" t="s">
        <v>310</v>
      </c>
      <c r="B41" s="496" t="s">
        <v>716</v>
      </c>
      <c r="C41" s="496"/>
      <c r="D41" s="69">
        <v>0</v>
      </c>
      <c r="E41" s="497"/>
      <c r="F41" s="79">
        <f t="shared" si="2"/>
        <v>0</v>
      </c>
      <c r="G41" s="301"/>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8"/>
      <c r="AO41" s="8">
        <f t="shared" si="0"/>
        <v>0</v>
      </c>
      <c r="AP41" s="8" t="b">
        <f t="shared" si="1"/>
        <v>1</v>
      </c>
      <c r="AR41" s="491"/>
      <c r="AS41" s="491"/>
      <c r="AT41" s="491"/>
      <c r="AU41" s="491"/>
      <c r="AV41" s="491"/>
      <c r="AW41" s="491"/>
      <c r="AX41" s="491"/>
      <c r="AZ41" s="449"/>
    </row>
    <row r="42" spans="1:52" ht="15.65" customHeight="1" thickBot="1" x14ac:dyDescent="0.4">
      <c r="A42" s="496" t="s">
        <v>457</v>
      </c>
      <c r="B42" s="496" t="s">
        <v>719</v>
      </c>
      <c r="C42" s="496">
        <v>14.088985847247599</v>
      </c>
      <c r="D42" s="69">
        <v>12418.33072584</v>
      </c>
      <c r="E42" s="497">
        <v>1</v>
      </c>
      <c r="F42" s="79">
        <f t="shared" si="2"/>
        <v>174961.68584280007</v>
      </c>
      <c r="G42" s="300"/>
      <c r="H42" s="290">
        <v>12418.33072584</v>
      </c>
      <c r="I42" s="290">
        <v>12418.33072584</v>
      </c>
      <c r="J42" s="290">
        <v>12418.33072584</v>
      </c>
      <c r="K42" s="290">
        <v>12418.33072584</v>
      </c>
      <c r="L42" s="290">
        <v>12418.33072584</v>
      </c>
      <c r="M42" s="290">
        <v>12418.33072584</v>
      </c>
      <c r="N42" s="290">
        <v>12418.33072584</v>
      </c>
      <c r="O42" s="290">
        <v>12418.33072584</v>
      </c>
      <c r="P42" s="290">
        <v>12418.33072584</v>
      </c>
      <c r="Q42" s="290">
        <v>12418.33072584</v>
      </c>
      <c r="R42" s="290">
        <v>12418.33072584</v>
      </c>
      <c r="S42" s="290">
        <v>4262.2275398399997</v>
      </c>
      <c r="T42" s="290">
        <v>4262.2275398399997</v>
      </c>
      <c r="U42" s="290">
        <v>4262.2275398399997</v>
      </c>
      <c r="V42" s="290">
        <v>4262.2275398399997</v>
      </c>
      <c r="W42" s="290">
        <v>4262.2275398399997</v>
      </c>
      <c r="X42" s="290">
        <v>4262.2275398399997</v>
      </c>
      <c r="Y42" s="290">
        <v>4262.2275398399997</v>
      </c>
      <c r="Z42" s="290">
        <v>4262.2275398399997</v>
      </c>
      <c r="AA42" s="290">
        <v>4262.2275398399997</v>
      </c>
      <c r="AB42" s="290"/>
      <c r="AC42" s="290"/>
      <c r="AD42" s="290"/>
      <c r="AE42" s="290"/>
      <c r="AF42" s="290"/>
      <c r="AG42" s="290"/>
      <c r="AH42" s="290"/>
      <c r="AI42" s="290"/>
      <c r="AJ42" s="290"/>
      <c r="AK42" s="290"/>
      <c r="AL42" s="290"/>
      <c r="AM42" s="290"/>
      <c r="AN42" s="8"/>
      <c r="AO42" s="8">
        <f t="shared" si="0"/>
        <v>20</v>
      </c>
      <c r="AP42" s="8" t="b">
        <f t="shared" si="1"/>
        <v>0</v>
      </c>
      <c r="AR42" s="491"/>
      <c r="AS42" s="491"/>
      <c r="AT42" s="491"/>
      <c r="AU42" s="491"/>
      <c r="AV42" s="491"/>
      <c r="AW42" s="491"/>
      <c r="AX42" s="491"/>
      <c r="AZ42" s="449"/>
    </row>
    <row r="43" spans="1:52" ht="15.65" customHeight="1" thickBot="1" x14ac:dyDescent="0.4">
      <c r="A43" s="496" t="s">
        <v>457</v>
      </c>
      <c r="B43" s="496" t="s">
        <v>733</v>
      </c>
      <c r="C43" s="496">
        <v>17.977587150282702</v>
      </c>
      <c r="D43" s="69">
        <v>11603.008384819699</v>
      </c>
      <c r="E43" s="497">
        <v>1</v>
      </c>
      <c r="F43" s="79">
        <f t="shared" si="2"/>
        <v>205161.69373924274</v>
      </c>
      <c r="G43" s="301"/>
      <c r="H43" s="290">
        <v>11603.008384819699</v>
      </c>
      <c r="I43" s="290">
        <v>11603.008384819699</v>
      </c>
      <c r="J43" s="290">
        <v>11603.008384819699</v>
      </c>
      <c r="K43" s="290">
        <v>11603.008384819699</v>
      </c>
      <c r="L43" s="290">
        <v>11603.008384819699</v>
      </c>
      <c r="M43" s="290">
        <v>11603.008384819699</v>
      </c>
      <c r="N43" s="290">
        <v>11603.008384819699</v>
      </c>
      <c r="O43" s="290">
        <v>11603.008384819699</v>
      </c>
      <c r="P43" s="290">
        <v>11478.3883848197</v>
      </c>
      <c r="Q43" s="290">
        <v>11478.3883848197</v>
      </c>
      <c r="R43" s="290">
        <v>10319.131067435799</v>
      </c>
      <c r="S43" s="290">
        <v>8815.6510674358196</v>
      </c>
      <c r="T43" s="290">
        <v>8815.6510674358196</v>
      </c>
      <c r="U43" s="290">
        <v>8815.6510674358196</v>
      </c>
      <c r="V43" s="290">
        <v>8815.6510674358196</v>
      </c>
      <c r="W43" s="290">
        <v>8759.8229107733205</v>
      </c>
      <c r="X43" s="290">
        <v>8759.8229107733205</v>
      </c>
      <c r="Y43" s="290">
        <v>8759.8229107733205</v>
      </c>
      <c r="Z43" s="290">
        <v>8759.8229107733205</v>
      </c>
      <c r="AA43" s="290">
        <v>8759.8229107733205</v>
      </c>
      <c r="AB43" s="290"/>
      <c r="AC43" s="290"/>
      <c r="AD43" s="290"/>
      <c r="AE43" s="290"/>
      <c r="AF43" s="290"/>
      <c r="AG43" s="290"/>
      <c r="AH43" s="290"/>
      <c r="AI43" s="290"/>
      <c r="AJ43" s="290"/>
      <c r="AK43" s="290"/>
      <c r="AL43" s="290"/>
      <c r="AM43" s="290"/>
      <c r="AN43" s="8"/>
      <c r="AO43" s="8">
        <f t="shared" si="0"/>
        <v>20</v>
      </c>
      <c r="AP43" s="8" t="b">
        <f t="shared" si="1"/>
        <v>0</v>
      </c>
      <c r="AR43" s="491"/>
      <c r="AS43" s="491"/>
      <c r="AT43" s="491"/>
      <c r="AU43" s="491"/>
      <c r="AV43" s="491"/>
      <c r="AW43" s="491"/>
      <c r="AX43" s="491"/>
      <c r="AZ43" s="449"/>
    </row>
    <row r="44" spans="1:52" ht="15.65" customHeight="1" thickBot="1" x14ac:dyDescent="0.4">
      <c r="A44" s="496" t="s">
        <v>457</v>
      </c>
      <c r="B44" s="496" t="s">
        <v>720</v>
      </c>
      <c r="C44" s="496"/>
      <c r="D44" s="69">
        <v>0</v>
      </c>
      <c r="E44" s="497"/>
      <c r="F44" s="79">
        <f t="shared" si="2"/>
        <v>0</v>
      </c>
      <c r="G44" s="30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8"/>
      <c r="AO44" s="8">
        <f t="shared" si="0"/>
        <v>0</v>
      </c>
      <c r="AP44" s="8" t="b">
        <f t="shared" si="1"/>
        <v>1</v>
      </c>
      <c r="AR44" s="491"/>
      <c r="AS44" s="491"/>
      <c r="AT44" s="491"/>
      <c r="AU44" s="491"/>
      <c r="AV44" s="491"/>
      <c r="AW44" s="491"/>
      <c r="AX44" s="491"/>
      <c r="AZ44" s="449"/>
    </row>
    <row r="45" spans="1:52" ht="15" customHeight="1" thickBot="1" x14ac:dyDescent="0.4">
      <c r="A45" s="496" t="s">
        <v>52</v>
      </c>
      <c r="B45" s="496" t="s">
        <v>423</v>
      </c>
      <c r="C45" s="385"/>
      <c r="D45" s="85">
        <v>0</v>
      </c>
      <c r="E45" s="386"/>
      <c r="F45" s="86">
        <f>SUM(G45:AM45)</f>
        <v>0</v>
      </c>
      <c r="G45" s="293"/>
      <c r="H45" s="294"/>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8"/>
      <c r="AO45" s="8">
        <f t="shared" si="0"/>
        <v>0</v>
      </c>
      <c r="AP45" s="8" t="b">
        <f t="shared" si="1"/>
        <v>1</v>
      </c>
      <c r="AZ45" s="449"/>
    </row>
    <row r="46" spans="1:52" s="30" customFormat="1" ht="15" thickBot="1" x14ac:dyDescent="0.4">
      <c r="A46" s="98" t="s">
        <v>489</v>
      </c>
      <c r="B46" s="204"/>
      <c r="C46" s="98"/>
      <c r="D46" s="83">
        <f>SUM(D4:D45)</f>
        <v>7612287.457604466</v>
      </c>
      <c r="E46" s="98">
        <v>0.96</v>
      </c>
      <c r="F46" s="205">
        <f>SUM(G46:AM46)</f>
        <v>85605695.424000099</v>
      </c>
      <c r="G46" s="295"/>
      <c r="H46" s="206">
        <f>SUM(H4:H45)</f>
        <v>7278423.7003684435</v>
      </c>
      <c r="I46" s="207">
        <f t="shared" ref="I46:AM46" si="3">SUM(I4:I45)</f>
        <v>7278423.7003684435</v>
      </c>
      <c r="J46" s="207">
        <f t="shared" si="3"/>
        <v>7261869.8105547307</v>
      </c>
      <c r="K46" s="207">
        <f t="shared" si="3"/>
        <v>7260674.300176803</v>
      </c>
      <c r="L46" s="207">
        <f t="shared" si="3"/>
        <v>7258929.8206503103</v>
      </c>
      <c r="M46" s="207">
        <f t="shared" si="3"/>
        <v>7161376.5155144669</v>
      </c>
      <c r="N46" s="207">
        <f t="shared" si="3"/>
        <v>6909664.6261851639</v>
      </c>
      <c r="O46" s="207">
        <f t="shared" si="3"/>
        <v>6909517.1342603741</v>
      </c>
      <c r="P46" s="207">
        <f t="shared" si="3"/>
        <v>6860962.0023001498</v>
      </c>
      <c r="Q46" s="207">
        <f t="shared" si="3"/>
        <v>6777425.9161493974</v>
      </c>
      <c r="R46" s="207">
        <f t="shared" si="3"/>
        <v>5681067.7994337864</v>
      </c>
      <c r="S46" s="207">
        <f t="shared" si="3"/>
        <v>1418812.2482852798</v>
      </c>
      <c r="T46" s="207">
        <f t="shared" si="3"/>
        <v>1418812.2482852798</v>
      </c>
      <c r="U46" s="207">
        <f t="shared" si="3"/>
        <v>1389977.5556072674</v>
      </c>
      <c r="V46" s="207">
        <f t="shared" si="3"/>
        <v>1326340.3314939425</v>
      </c>
      <c r="W46" s="207">
        <f t="shared" si="3"/>
        <v>610469.39389780967</v>
      </c>
      <c r="X46" s="207">
        <f t="shared" si="3"/>
        <v>608246.89889780979</v>
      </c>
      <c r="Y46" s="207">
        <f t="shared" si="3"/>
        <v>577162.4274578098</v>
      </c>
      <c r="Z46" s="207">
        <f t="shared" si="3"/>
        <v>556439.44649780972</v>
      </c>
      <c r="AA46" s="207">
        <f t="shared" si="3"/>
        <v>556439.44649780972</v>
      </c>
      <c r="AB46" s="207">
        <f t="shared" si="3"/>
        <v>100932.02022344513</v>
      </c>
      <c r="AC46" s="207">
        <f t="shared" si="3"/>
        <v>100932.02022344513</v>
      </c>
      <c r="AD46" s="207">
        <f t="shared" si="3"/>
        <v>100932.02022344513</v>
      </c>
      <c r="AE46" s="207">
        <f t="shared" si="3"/>
        <v>100932.02022344513</v>
      </c>
      <c r="AF46" s="207">
        <f t="shared" si="3"/>
        <v>100932.02022344513</v>
      </c>
      <c r="AG46" s="207">
        <f t="shared" si="3"/>
        <v>0</v>
      </c>
      <c r="AH46" s="207">
        <f t="shared" si="3"/>
        <v>0</v>
      </c>
      <c r="AI46" s="207">
        <f t="shared" si="3"/>
        <v>0</v>
      </c>
      <c r="AJ46" s="207">
        <f t="shared" si="3"/>
        <v>0</v>
      </c>
      <c r="AK46" s="207">
        <f t="shared" si="3"/>
        <v>0</v>
      </c>
      <c r="AL46" s="207">
        <f t="shared" si="3"/>
        <v>0</v>
      </c>
      <c r="AM46" s="207">
        <f t="shared" si="3"/>
        <v>0</v>
      </c>
      <c r="AN46" s="208"/>
    </row>
    <row r="47" spans="1:52" s="30" customFormat="1" ht="15" thickBot="1" x14ac:dyDescent="0.4">
      <c r="A47" s="99" t="s">
        <v>490</v>
      </c>
      <c r="B47" s="209"/>
      <c r="C47" s="99"/>
      <c r="D47" s="212">
        <f>D46*29.31</f>
        <v>223116145.38238689</v>
      </c>
      <c r="E47" s="99">
        <v>0.96</v>
      </c>
      <c r="F47" s="210">
        <f>F46*29.31</f>
        <v>2509102932.8774428</v>
      </c>
      <c r="G47" s="296"/>
      <c r="H47" s="211">
        <f>H46*29.31</f>
        <v>213330598.65779907</v>
      </c>
      <c r="I47" s="212">
        <f>I46*29.31</f>
        <v>213330598.65779907</v>
      </c>
      <c r="J47" s="212">
        <f t="shared" ref="J47:AM47" si="4">J46*29.31</f>
        <v>212845404.14735916</v>
      </c>
      <c r="K47" s="212">
        <f t="shared" si="4"/>
        <v>212810363.7381821</v>
      </c>
      <c r="L47" s="212">
        <f t="shared" si="4"/>
        <v>212759233.04326057</v>
      </c>
      <c r="M47" s="212">
        <f t="shared" si="4"/>
        <v>209899945.66972902</v>
      </c>
      <c r="N47" s="212">
        <f t="shared" si="4"/>
        <v>202522270.19348714</v>
      </c>
      <c r="O47" s="212">
        <f t="shared" si="4"/>
        <v>202517947.20517156</v>
      </c>
      <c r="P47" s="212">
        <f t="shared" si="4"/>
        <v>201094796.28741738</v>
      </c>
      <c r="Q47" s="212">
        <f t="shared" si="4"/>
        <v>198646353.60233882</v>
      </c>
      <c r="R47" s="212">
        <f t="shared" si="4"/>
        <v>166512097.20140427</v>
      </c>
      <c r="S47" s="212">
        <f t="shared" si="4"/>
        <v>41585386.997241549</v>
      </c>
      <c r="T47" s="212">
        <f t="shared" si="4"/>
        <v>41585386.997241549</v>
      </c>
      <c r="U47" s="212">
        <f t="shared" si="4"/>
        <v>40740242.154849008</v>
      </c>
      <c r="V47" s="212">
        <f t="shared" si="4"/>
        <v>38875035.116087452</v>
      </c>
      <c r="W47" s="212">
        <f t="shared" si="4"/>
        <v>17892857.935144801</v>
      </c>
      <c r="X47" s="212">
        <f t="shared" si="4"/>
        <v>17827716.606694803</v>
      </c>
      <c r="Y47" s="212">
        <f t="shared" si="4"/>
        <v>16916630.748788405</v>
      </c>
      <c r="Z47" s="212">
        <f t="shared" si="4"/>
        <v>16309240.176850803</v>
      </c>
      <c r="AA47" s="212">
        <f t="shared" si="4"/>
        <v>16309240.176850803</v>
      </c>
      <c r="AB47" s="212">
        <f t="shared" si="4"/>
        <v>2958317.5127491765</v>
      </c>
      <c r="AC47" s="212">
        <f t="shared" si="4"/>
        <v>2958317.5127491765</v>
      </c>
      <c r="AD47" s="212">
        <f t="shared" si="4"/>
        <v>2958317.5127491765</v>
      </c>
      <c r="AE47" s="212">
        <f t="shared" si="4"/>
        <v>2958317.5127491765</v>
      </c>
      <c r="AF47" s="212">
        <f t="shared" si="4"/>
        <v>2958317.5127491765</v>
      </c>
      <c r="AG47" s="212">
        <f t="shared" si="4"/>
        <v>0</v>
      </c>
      <c r="AH47" s="212">
        <f t="shared" si="4"/>
        <v>0</v>
      </c>
      <c r="AI47" s="212">
        <f t="shared" si="4"/>
        <v>0</v>
      </c>
      <c r="AJ47" s="212">
        <f t="shared" si="4"/>
        <v>0</v>
      </c>
      <c r="AK47" s="212">
        <f t="shared" si="4"/>
        <v>0</v>
      </c>
      <c r="AL47" s="212">
        <f t="shared" si="4"/>
        <v>0</v>
      </c>
      <c r="AM47" s="212">
        <f t="shared" si="4"/>
        <v>0</v>
      </c>
      <c r="AN47" s="208"/>
    </row>
    <row r="48" spans="1:52" s="30" customFormat="1" ht="15" thickBot="1" x14ac:dyDescent="0.4">
      <c r="A48" s="99" t="s">
        <v>491</v>
      </c>
      <c r="B48" s="209"/>
      <c r="C48" s="99"/>
      <c r="D48" s="99"/>
      <c r="E48" s="99"/>
      <c r="F48" s="210"/>
      <c r="G48" s="297">
        <v>216877649.85750401</v>
      </c>
      <c r="H48" s="297">
        <v>174037588.76070401</v>
      </c>
      <c r="I48" s="297">
        <v>173667210.506363</v>
      </c>
      <c r="J48" s="297">
        <v>172898175.91190201</v>
      </c>
      <c r="K48" s="297">
        <v>170941028.962264</v>
      </c>
      <c r="L48" s="297">
        <v>164680324.912734</v>
      </c>
      <c r="M48" s="297">
        <v>161558168.486891</v>
      </c>
      <c r="N48" s="297">
        <v>160104653.61075401</v>
      </c>
      <c r="O48" s="297">
        <v>158631353.291298</v>
      </c>
      <c r="P48" s="297">
        <v>156339698.04103699</v>
      </c>
      <c r="Q48" s="297">
        <v>77251997.320959806</v>
      </c>
      <c r="R48" s="297">
        <v>77251997.320959806</v>
      </c>
      <c r="S48" s="297">
        <v>77251997.320959806</v>
      </c>
      <c r="T48" s="297">
        <v>77160366.768974498</v>
      </c>
      <c r="U48" s="297">
        <v>74979999.620654494</v>
      </c>
      <c r="V48" s="297">
        <v>13827676.841044201</v>
      </c>
      <c r="W48" s="297">
        <v>13827676.841044201</v>
      </c>
      <c r="X48" s="297">
        <v>13238619.146526599</v>
      </c>
      <c r="Y48" s="297">
        <v>10336433.821231101</v>
      </c>
      <c r="Z48" s="297">
        <v>10336433.821231101</v>
      </c>
      <c r="AA48" s="297">
        <v>6330146.0716094896</v>
      </c>
      <c r="AB48" s="297">
        <v>6330146.0716094896</v>
      </c>
      <c r="AC48" s="297">
        <v>6330146.0716094896</v>
      </c>
      <c r="AD48" s="297">
        <v>6330146.0716094896</v>
      </c>
      <c r="AE48" s="297">
        <v>6330146.0716094896</v>
      </c>
      <c r="AF48" s="297"/>
      <c r="AG48" s="297"/>
      <c r="AH48" s="297"/>
      <c r="AI48" s="297"/>
      <c r="AJ48" s="297"/>
      <c r="AK48" s="297"/>
      <c r="AL48" s="297"/>
      <c r="AM48" s="297"/>
      <c r="AN48" s="208"/>
    </row>
    <row r="49" spans="1:40" s="30" customFormat="1" ht="15" thickBot="1" x14ac:dyDescent="0.4">
      <c r="A49" s="99" t="s">
        <v>1233</v>
      </c>
      <c r="B49" s="209"/>
      <c r="C49" s="99"/>
      <c r="D49" s="99"/>
      <c r="E49" s="99"/>
      <c r="F49" s="210"/>
      <c r="G49" s="297">
        <f>SUM(G47,G48)</f>
        <v>216877649.85750401</v>
      </c>
      <c r="H49" s="297">
        <f>SUM(H47,H48)</f>
        <v>387368187.41850305</v>
      </c>
      <c r="I49" s="297">
        <f t="shared" ref="I49:AM49" si="5">SUM(I47,I48)</f>
        <v>386997809.16416204</v>
      </c>
      <c r="J49" s="297">
        <f t="shared" si="5"/>
        <v>385743580.0592612</v>
      </c>
      <c r="K49" s="297">
        <f t="shared" si="5"/>
        <v>383751392.70044613</v>
      </c>
      <c r="L49" s="297">
        <f t="shared" si="5"/>
        <v>377439557.95599461</v>
      </c>
      <c r="M49" s="297">
        <f t="shared" si="5"/>
        <v>371458114.15662003</v>
      </c>
      <c r="N49" s="297">
        <f t="shared" si="5"/>
        <v>362626923.80424118</v>
      </c>
      <c r="O49" s="297">
        <f t="shared" si="5"/>
        <v>361149300.49646956</v>
      </c>
      <c r="P49" s="297">
        <f t="shared" si="5"/>
        <v>357434494.32845438</v>
      </c>
      <c r="Q49" s="297">
        <f t="shared" si="5"/>
        <v>275898350.9232986</v>
      </c>
      <c r="R49" s="297">
        <f t="shared" si="5"/>
        <v>243764094.52236408</v>
      </c>
      <c r="S49" s="297">
        <f t="shared" si="5"/>
        <v>118837384.31820136</v>
      </c>
      <c r="T49" s="297">
        <f t="shared" si="5"/>
        <v>118745753.76621604</v>
      </c>
      <c r="U49" s="297">
        <f t="shared" si="5"/>
        <v>115720241.7755035</v>
      </c>
      <c r="V49" s="297">
        <f t="shared" si="5"/>
        <v>52702711.957131654</v>
      </c>
      <c r="W49" s="297">
        <f t="shared" si="5"/>
        <v>31720534.776188999</v>
      </c>
      <c r="X49" s="297">
        <f t="shared" si="5"/>
        <v>31066335.7532214</v>
      </c>
      <c r="Y49" s="297">
        <f t="shared" si="5"/>
        <v>27253064.570019506</v>
      </c>
      <c r="Z49" s="297">
        <f t="shared" si="5"/>
        <v>26645673.998081904</v>
      </c>
      <c r="AA49" s="297">
        <f t="shared" si="5"/>
        <v>22639386.248460293</v>
      </c>
      <c r="AB49" s="297">
        <f t="shared" si="5"/>
        <v>9288463.5843586661</v>
      </c>
      <c r="AC49" s="297">
        <f t="shared" si="5"/>
        <v>9288463.5843586661</v>
      </c>
      <c r="AD49" s="297">
        <f t="shared" si="5"/>
        <v>9288463.5843586661</v>
      </c>
      <c r="AE49" s="297">
        <f t="shared" si="5"/>
        <v>9288463.5843586661</v>
      </c>
      <c r="AF49" s="297">
        <f t="shared" si="5"/>
        <v>2958317.5127491765</v>
      </c>
      <c r="AG49" s="297">
        <f t="shared" si="5"/>
        <v>0</v>
      </c>
      <c r="AH49" s="297">
        <f t="shared" si="5"/>
        <v>0</v>
      </c>
      <c r="AI49" s="297">
        <f t="shared" si="5"/>
        <v>0</v>
      </c>
      <c r="AJ49" s="297">
        <f t="shared" si="5"/>
        <v>0</v>
      </c>
      <c r="AK49" s="297">
        <f t="shared" si="5"/>
        <v>0</v>
      </c>
      <c r="AL49" s="297">
        <f t="shared" si="5"/>
        <v>0</v>
      </c>
      <c r="AM49" s="297">
        <f t="shared" si="5"/>
        <v>0</v>
      </c>
      <c r="AN49" s="208"/>
    </row>
    <row r="50" spans="1:40" s="30" customFormat="1" ht="14.5" customHeight="1" thickBot="1" x14ac:dyDescent="0.4">
      <c r="A50" s="99" t="s">
        <v>1234</v>
      </c>
      <c r="B50" s="209"/>
      <c r="C50" s="99"/>
      <c r="D50" s="99"/>
      <c r="E50" s="99"/>
      <c r="F50" s="210"/>
      <c r="G50" s="296"/>
      <c r="H50" s="296"/>
      <c r="I50" s="212">
        <f>H46-I46</f>
        <v>0</v>
      </c>
      <c r="J50" s="212">
        <f t="shared" ref="J50:AM51" si="6">I46-J46</f>
        <v>16553.889813712798</v>
      </c>
      <c r="K50" s="212">
        <f t="shared" si="6"/>
        <v>1195.5103779276833</v>
      </c>
      <c r="L50" s="212">
        <f t="shared" si="6"/>
        <v>1744.479526492767</v>
      </c>
      <c r="M50" s="212">
        <f t="shared" si="6"/>
        <v>97553.305135843344</v>
      </c>
      <c r="N50" s="212">
        <f t="shared" si="6"/>
        <v>251711.88932930306</v>
      </c>
      <c r="O50" s="212">
        <f t="shared" si="6"/>
        <v>147.49192478973418</v>
      </c>
      <c r="P50" s="212">
        <f t="shared" si="6"/>
        <v>48555.13196022436</v>
      </c>
      <c r="Q50" s="212">
        <f t="shared" si="6"/>
        <v>83536.08615075238</v>
      </c>
      <c r="R50" s="212">
        <f t="shared" si="6"/>
        <v>1096358.116715611</v>
      </c>
      <c r="S50" s="212">
        <f t="shared" si="6"/>
        <v>4262255.5511485068</v>
      </c>
      <c r="T50" s="212">
        <f t="shared" si="6"/>
        <v>0</v>
      </c>
      <c r="U50" s="212">
        <f t="shared" si="6"/>
        <v>28834.692678012419</v>
      </c>
      <c r="V50" s="212">
        <f t="shared" si="6"/>
        <v>63637.22411332489</v>
      </c>
      <c r="W50" s="212">
        <f t="shared" si="6"/>
        <v>715870.93759613286</v>
      </c>
      <c r="X50" s="212">
        <f t="shared" si="6"/>
        <v>2222.4949999998789</v>
      </c>
      <c r="Y50" s="212">
        <f t="shared" si="6"/>
        <v>31084.471439999994</v>
      </c>
      <c r="Z50" s="212">
        <f t="shared" si="6"/>
        <v>20722.980960000074</v>
      </c>
      <c r="AA50" s="212">
        <f t="shared" si="6"/>
        <v>0</v>
      </c>
      <c r="AB50" s="212">
        <f t="shared" si="6"/>
        <v>455507.42627436458</v>
      </c>
      <c r="AC50" s="212">
        <f t="shared" si="6"/>
        <v>0</v>
      </c>
      <c r="AD50" s="212">
        <f t="shared" si="6"/>
        <v>0</v>
      </c>
      <c r="AE50" s="212">
        <f t="shared" si="6"/>
        <v>0</v>
      </c>
      <c r="AF50" s="212">
        <f t="shared" si="6"/>
        <v>0</v>
      </c>
      <c r="AG50" s="212">
        <f t="shared" si="6"/>
        <v>100932.02022344513</v>
      </c>
      <c r="AH50" s="212">
        <f t="shared" si="6"/>
        <v>0</v>
      </c>
      <c r="AI50" s="212">
        <f t="shared" si="6"/>
        <v>0</v>
      </c>
      <c r="AJ50" s="212">
        <f t="shared" si="6"/>
        <v>0</v>
      </c>
      <c r="AK50" s="212">
        <f t="shared" si="6"/>
        <v>0</v>
      </c>
      <c r="AL50" s="212">
        <f t="shared" si="6"/>
        <v>0</v>
      </c>
      <c r="AM50" s="212">
        <f t="shared" si="6"/>
        <v>0</v>
      </c>
      <c r="AN50" s="213"/>
    </row>
    <row r="51" spans="1:40" s="30" customFormat="1" ht="15" thickBot="1" x14ac:dyDescent="0.4">
      <c r="A51" s="299" t="s">
        <v>1235</v>
      </c>
      <c r="B51" s="264"/>
      <c r="C51" s="265"/>
      <c r="D51" s="265"/>
      <c r="E51" s="265"/>
      <c r="F51" s="266"/>
      <c r="G51" s="300"/>
      <c r="H51" s="300"/>
      <c r="I51" s="269">
        <f>H47-I47</f>
        <v>0</v>
      </c>
      <c r="J51" s="269">
        <f t="shared" si="6"/>
        <v>485194.51043990254</v>
      </c>
      <c r="K51" s="269">
        <f t="shared" si="6"/>
        <v>35040.409177064896</v>
      </c>
      <c r="L51" s="269">
        <f t="shared" si="6"/>
        <v>51130.694921523333</v>
      </c>
      <c r="M51" s="269">
        <f t="shared" si="6"/>
        <v>2859287.3735315502</v>
      </c>
      <c r="N51" s="269">
        <f t="shared" si="6"/>
        <v>7377675.4762418866</v>
      </c>
      <c r="O51" s="269">
        <f t="shared" si="6"/>
        <v>4322.9883155822754</v>
      </c>
      <c r="P51" s="269">
        <f t="shared" si="6"/>
        <v>1423150.9177541733</v>
      </c>
      <c r="Q51" s="269">
        <f t="shared" si="6"/>
        <v>2448442.6850785613</v>
      </c>
      <c r="R51" s="269">
        <f t="shared" si="6"/>
        <v>32134256.400934547</v>
      </c>
      <c r="S51" s="269">
        <f t="shared" si="6"/>
        <v>124926710.20416272</v>
      </c>
      <c r="T51" s="269">
        <f t="shared" si="6"/>
        <v>0</v>
      </c>
      <c r="U51" s="269">
        <f t="shared" si="6"/>
        <v>845144.84239254147</v>
      </c>
      <c r="V51" s="269">
        <f t="shared" si="6"/>
        <v>1865207.0387615561</v>
      </c>
      <c r="W51" s="269">
        <f t="shared" si="6"/>
        <v>20982177.180942651</v>
      </c>
      <c r="X51" s="269">
        <f t="shared" si="6"/>
        <v>65141.328449998051</v>
      </c>
      <c r="Y51" s="269">
        <f t="shared" si="6"/>
        <v>911085.85790639743</v>
      </c>
      <c r="Z51" s="269">
        <f t="shared" si="6"/>
        <v>607390.57193760201</v>
      </c>
      <c r="AA51" s="269">
        <f t="shared" si="6"/>
        <v>0</v>
      </c>
      <c r="AB51" s="269">
        <f t="shared" si="6"/>
        <v>13350922.664101627</v>
      </c>
      <c r="AC51" s="269">
        <f t="shared" si="6"/>
        <v>0</v>
      </c>
      <c r="AD51" s="269">
        <f t="shared" si="6"/>
        <v>0</v>
      </c>
      <c r="AE51" s="269">
        <f t="shared" si="6"/>
        <v>0</v>
      </c>
      <c r="AF51" s="269">
        <f t="shared" si="6"/>
        <v>0</v>
      </c>
      <c r="AG51" s="269">
        <f t="shared" si="6"/>
        <v>2958317.5127491765</v>
      </c>
      <c r="AH51" s="269">
        <f t="shared" si="6"/>
        <v>0</v>
      </c>
      <c r="AI51" s="269">
        <f t="shared" si="6"/>
        <v>0</v>
      </c>
      <c r="AJ51" s="269">
        <f t="shared" si="6"/>
        <v>0</v>
      </c>
      <c r="AK51" s="269">
        <f t="shared" si="6"/>
        <v>0</v>
      </c>
      <c r="AL51" s="269">
        <f t="shared" si="6"/>
        <v>0</v>
      </c>
      <c r="AM51" s="269">
        <f t="shared" si="6"/>
        <v>0</v>
      </c>
      <c r="AN51" s="213"/>
    </row>
    <row r="52" spans="1:40" s="30" customFormat="1" ht="15" thickBot="1" x14ac:dyDescent="0.4">
      <c r="A52" s="272" t="s">
        <v>1236</v>
      </c>
      <c r="B52" s="271"/>
      <c r="C52" s="272"/>
      <c r="D52" s="272"/>
      <c r="E52" s="272"/>
      <c r="F52" s="273"/>
      <c r="G52" s="301"/>
      <c r="H52" s="274">
        <f>G48-H48</f>
        <v>42840061.096799999</v>
      </c>
      <c r="I52" s="274">
        <f>H48-I48</f>
        <v>370378.25434100628</v>
      </c>
      <c r="J52" s="274">
        <f t="shared" ref="J52:AM52" si="7">I48-J48</f>
        <v>769034.59446099401</v>
      </c>
      <c r="K52" s="274">
        <f t="shared" si="7"/>
        <v>1957146.9496380091</v>
      </c>
      <c r="L52" s="274">
        <f t="shared" si="7"/>
        <v>6260704.0495299995</v>
      </c>
      <c r="M52" s="274">
        <f t="shared" si="7"/>
        <v>3122156.4258430004</v>
      </c>
      <c r="N52" s="274">
        <f t="shared" si="7"/>
        <v>1453514.8761369884</v>
      </c>
      <c r="O52" s="274">
        <f t="shared" si="7"/>
        <v>1473300.3194560111</v>
      </c>
      <c r="P52" s="274">
        <f t="shared" si="7"/>
        <v>2291655.2502610087</v>
      </c>
      <c r="Q52" s="274">
        <f t="shared" si="7"/>
        <v>79087700.720077187</v>
      </c>
      <c r="R52" s="274">
        <f t="shared" si="7"/>
        <v>0</v>
      </c>
      <c r="S52" s="274">
        <f t="shared" si="7"/>
        <v>0</v>
      </c>
      <c r="T52" s="274">
        <f t="shared" si="7"/>
        <v>91630.551985308528</v>
      </c>
      <c r="U52" s="274">
        <f t="shared" si="7"/>
        <v>2180367.1483200043</v>
      </c>
      <c r="V52" s="274">
        <f t="shared" si="7"/>
        <v>61152322.779610291</v>
      </c>
      <c r="W52" s="274">
        <f t="shared" si="7"/>
        <v>0</v>
      </c>
      <c r="X52" s="274">
        <f t="shared" si="7"/>
        <v>589057.69451760128</v>
      </c>
      <c r="Y52" s="274">
        <f t="shared" si="7"/>
        <v>2902185.3252954986</v>
      </c>
      <c r="Z52" s="274">
        <f t="shared" si="7"/>
        <v>0</v>
      </c>
      <c r="AA52" s="274">
        <f t="shared" si="7"/>
        <v>4006287.7496216111</v>
      </c>
      <c r="AB52" s="274">
        <f t="shared" si="7"/>
        <v>0</v>
      </c>
      <c r="AC52" s="274">
        <f t="shared" si="7"/>
        <v>0</v>
      </c>
      <c r="AD52" s="274">
        <f t="shared" si="7"/>
        <v>0</v>
      </c>
      <c r="AE52" s="274">
        <f t="shared" si="7"/>
        <v>0</v>
      </c>
      <c r="AF52" s="274">
        <f t="shared" si="7"/>
        <v>6330146.0716094896</v>
      </c>
      <c r="AG52" s="274">
        <f t="shared" si="7"/>
        <v>0</v>
      </c>
      <c r="AH52" s="274">
        <f t="shared" si="7"/>
        <v>0</v>
      </c>
      <c r="AI52" s="274">
        <f t="shared" si="7"/>
        <v>0</v>
      </c>
      <c r="AJ52" s="274">
        <f t="shared" si="7"/>
        <v>0</v>
      </c>
      <c r="AK52" s="274">
        <f t="shared" si="7"/>
        <v>0</v>
      </c>
      <c r="AL52" s="274">
        <f t="shared" si="7"/>
        <v>0</v>
      </c>
      <c r="AM52" s="274">
        <f t="shared" si="7"/>
        <v>0</v>
      </c>
      <c r="AN52" s="213"/>
    </row>
    <row r="53" spans="1:40" s="30" customFormat="1" ht="15" thickBot="1" x14ac:dyDescent="0.4">
      <c r="A53" s="302" t="s">
        <v>1237</v>
      </c>
      <c r="B53" s="214"/>
      <c r="C53" s="97"/>
      <c r="D53" s="97"/>
      <c r="E53" s="97"/>
      <c r="F53" s="215"/>
      <c r="G53" s="303"/>
      <c r="H53" s="216">
        <f>SUM(H51,H52)</f>
        <v>42840061.096799999</v>
      </c>
      <c r="I53" s="216">
        <f t="shared" ref="I53:AM53" si="8">SUM(I51,I52)</f>
        <v>370378.25434100628</v>
      </c>
      <c r="J53" s="216">
        <f t="shared" si="8"/>
        <v>1254229.1049008965</v>
      </c>
      <c r="K53" s="216">
        <f t="shared" si="8"/>
        <v>1992187.358815074</v>
      </c>
      <c r="L53" s="216">
        <f t="shared" si="8"/>
        <v>6311834.7444515228</v>
      </c>
      <c r="M53" s="216">
        <f t="shared" si="8"/>
        <v>5981443.7993745506</v>
      </c>
      <c r="N53" s="216">
        <f t="shared" si="8"/>
        <v>8831190.352378875</v>
      </c>
      <c r="O53" s="216">
        <f t="shared" si="8"/>
        <v>1477623.3077715933</v>
      </c>
      <c r="P53" s="216">
        <f t="shared" si="8"/>
        <v>3714806.168015182</v>
      </c>
      <c r="Q53" s="216">
        <f t="shared" si="8"/>
        <v>81536143.405155748</v>
      </c>
      <c r="R53" s="216">
        <f t="shared" si="8"/>
        <v>32134256.400934547</v>
      </c>
      <c r="S53" s="216">
        <f t="shared" si="8"/>
        <v>124926710.20416272</v>
      </c>
      <c r="T53" s="216">
        <f t="shared" si="8"/>
        <v>91630.551985308528</v>
      </c>
      <c r="U53" s="216">
        <f t="shared" si="8"/>
        <v>3025511.9907125458</v>
      </c>
      <c r="V53" s="216">
        <f t="shared" si="8"/>
        <v>63017529.818371847</v>
      </c>
      <c r="W53" s="216">
        <f t="shared" si="8"/>
        <v>20982177.180942651</v>
      </c>
      <c r="X53" s="216">
        <f t="shared" si="8"/>
        <v>654199.02296759933</v>
      </c>
      <c r="Y53" s="216">
        <f t="shared" si="8"/>
        <v>3813271.183201896</v>
      </c>
      <c r="Z53" s="216">
        <f t="shared" si="8"/>
        <v>607390.57193760201</v>
      </c>
      <c r="AA53" s="216">
        <f t="shared" si="8"/>
        <v>4006287.7496216111</v>
      </c>
      <c r="AB53" s="216">
        <f t="shared" si="8"/>
        <v>13350922.664101627</v>
      </c>
      <c r="AC53" s="216">
        <f t="shared" si="8"/>
        <v>0</v>
      </c>
      <c r="AD53" s="216">
        <f t="shared" si="8"/>
        <v>0</v>
      </c>
      <c r="AE53" s="216">
        <f t="shared" si="8"/>
        <v>0</v>
      </c>
      <c r="AF53" s="216">
        <f t="shared" si="8"/>
        <v>6330146.0716094896</v>
      </c>
      <c r="AG53" s="216">
        <f t="shared" si="8"/>
        <v>2958317.5127491765</v>
      </c>
      <c r="AH53" s="216">
        <f t="shared" si="8"/>
        <v>0</v>
      </c>
      <c r="AI53" s="216">
        <f t="shared" si="8"/>
        <v>0</v>
      </c>
      <c r="AJ53" s="216">
        <f t="shared" si="8"/>
        <v>0</v>
      </c>
      <c r="AK53" s="216">
        <f t="shared" si="8"/>
        <v>0</v>
      </c>
      <c r="AL53" s="216">
        <f t="shared" si="8"/>
        <v>0</v>
      </c>
      <c r="AM53" s="216">
        <f t="shared" si="8"/>
        <v>0</v>
      </c>
      <c r="AN53" s="213"/>
    </row>
    <row r="54" spans="1:40" x14ac:dyDescent="0.35">
      <c r="A54" s="304"/>
    </row>
    <row r="60" spans="1:40" ht="14.5" customHeight="1" x14ac:dyDescent="0.35"/>
  </sheetData>
  <mergeCells count="6">
    <mergeCell ref="AR13:AX17"/>
    <mergeCell ref="AO3:AP3"/>
    <mergeCell ref="AR3:AX3"/>
    <mergeCell ref="AR4:AX4"/>
    <mergeCell ref="AR5:AX5"/>
    <mergeCell ref="AR7:AX11"/>
  </mergeCells>
  <pageMargins left="0.7" right="0.7" top="0.75" bottom="0.75" header="0.3" footer="0.3"/>
  <pageSetup orientation="portrait" horizontalDpi="1200" verticalDpi="1200" r:id="rId1"/>
  <ignoredErrors>
    <ignoredError sqref="H46:AM46"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10" ma:contentTypeDescription="Create a new document." ma:contentTypeScope="" ma:versionID="f890aeb844cf6e9ce28b67625203f3af">
  <xsd:schema xmlns:xsd="http://www.w3.org/2001/XMLSchema" xmlns:xs="http://www.w3.org/2001/XMLSchema" xmlns:p="http://schemas.microsoft.com/office/2006/metadata/properties" xmlns:ns3="765227eb-2557-40de-b741-36f4bef2b5cf" targetNamespace="http://schemas.microsoft.com/office/2006/metadata/properties" ma:root="true" ma:fieldsID="db1bb154309f27afb910f7fbccc6c9bd"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E7CC9A-5976-47AD-9692-D5C4DFFC1B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9CF18A-D22E-4D38-9869-EC984D530423}">
  <ds:schemaRefs>
    <ds:schemaRef ds:uri="http://schemas.microsoft.com/sharepoint/v3/contenttype/forms"/>
  </ds:schemaRefs>
</ds:datastoreItem>
</file>

<file path=customXml/itemProps3.xml><?xml version="1.0" encoding="utf-8"?>
<ds:datastoreItem xmlns:ds="http://schemas.openxmlformats.org/officeDocument/2006/customXml" ds:itemID="{7FD26D04-2D96-4C70-9273-ACEFE02E84F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16</vt:i4>
      </vt:variant>
    </vt:vector>
  </HeadingPairs>
  <TitlesOfParts>
    <vt:vector size="72" baseType="lpstr">
      <vt:lpstr>Change Log</vt:lpstr>
      <vt:lpstr>Instructions</vt:lpstr>
      <vt:lpstr>QC Checklist</vt:lpstr>
      <vt:lpstr>Table 1_1 Programs</vt:lpstr>
      <vt:lpstr>Table 2_1 Total Annual</vt:lpstr>
      <vt:lpstr>Table 2_2 Sector Totals</vt:lpstr>
      <vt:lpstr>Figure 2_1</vt:lpstr>
      <vt:lpstr>Table 2_3 CPAS Electric</vt:lpstr>
      <vt:lpstr>Table 2_4 CPAS Gas</vt:lpstr>
      <vt:lpstr>Table 2_5 CPAS Gas Counted</vt:lpstr>
      <vt:lpstr>Table 2_6 Gas Measure Counted</vt:lpstr>
      <vt:lpstr>Table 2_7 CPAS Total Counted</vt:lpstr>
      <vt:lpstr>Table 2_8 WAML Calc</vt:lpstr>
      <vt:lpstr>Table 2_8 WAML Calcs</vt:lpstr>
      <vt:lpstr>Table 3_1 Energy by Program</vt:lpstr>
      <vt:lpstr>Table 3_2 Demand by Program</vt:lpstr>
      <vt:lpstr>Table 3_3 Peak KW by Program</vt:lpstr>
      <vt:lpstr>Figure 3_1 Energy by Program</vt:lpstr>
      <vt:lpstr>Figure 3_2 Peak KW by Program</vt:lpstr>
      <vt:lpstr>Table 3_4 Savings vs Goal</vt:lpstr>
      <vt:lpstr>Table 4_1 Energy by Enduse</vt:lpstr>
      <vt:lpstr>Table 4_2 Peak KW by Enduse</vt:lpstr>
      <vt:lpstr>Figures 4_1 &amp; 4_2</vt:lpstr>
      <vt:lpstr>Table 4_3 Energy by EU Sector</vt:lpstr>
      <vt:lpstr>Table 4_4 Water Savings (kWh)</vt:lpstr>
      <vt:lpstr>Table 5_1 Savings &amp; Costs</vt:lpstr>
      <vt:lpstr>Table 5_2 TRC Table</vt:lpstr>
      <vt:lpstr>Table 6_1 HIM-Res (reported)</vt:lpstr>
      <vt:lpstr>Table 6_1 HIM-Res (enhanced)</vt:lpstr>
      <vt:lpstr>Table 6_2 HIM-Bus (reported)</vt:lpstr>
      <vt:lpstr>Table 6_2 HIM-Bus (enhanced)</vt:lpstr>
      <vt:lpstr>Table 6_3 HIM-IE (reported)</vt:lpstr>
      <vt:lpstr>Table 6_3 HIM-IE (enhanced)</vt:lpstr>
      <vt:lpstr>CPAS Total (electric+all gas)</vt:lpstr>
      <vt:lpstr>Program CPAS Gas Counted</vt:lpstr>
      <vt:lpstr>CPAS Electric Total (+historic)</vt:lpstr>
      <vt:lpstr>Therms by Program</vt:lpstr>
      <vt:lpstr>WAML Input</vt:lpstr>
      <vt:lpstr>Table 3_1</vt:lpstr>
      <vt:lpstr>Figure 4_1</vt:lpstr>
      <vt:lpstr>Table 5_1</vt:lpstr>
      <vt:lpstr>Figure 5_1</vt:lpstr>
      <vt:lpstr>Table 5_2</vt:lpstr>
      <vt:lpstr>Table 5_3</vt:lpstr>
      <vt:lpstr>Table 5_4</vt:lpstr>
      <vt:lpstr>Table 5_5</vt:lpstr>
      <vt:lpstr>Table 5_6</vt:lpstr>
      <vt:lpstr>Appendix Tables</vt:lpstr>
      <vt:lpstr>Graphics</vt:lpstr>
      <vt:lpstr>Joint Programs (Gas Util Table)</vt:lpstr>
      <vt:lpstr>CPAS Reference</vt:lpstr>
      <vt:lpstr>Filled Out CPAS Example (Ele)</vt:lpstr>
      <vt:lpstr>CPAS Example (Elec) for Report</vt:lpstr>
      <vt:lpstr>Filled Out CPAS Example (Gas)</vt:lpstr>
      <vt:lpstr>Filled Out CPAS Example (Total)</vt:lpstr>
      <vt:lpstr>CPAS Exception Example Calc</vt:lpstr>
      <vt:lpstr>'Table 2_4 CPAS Gas'!_Hlk20478577</vt:lpstr>
      <vt:lpstr>'Table 2_4 CPAS Gas'!_Hlk33499609</vt:lpstr>
      <vt:lpstr>'Table 2_3 CPAS Electric'!_Hlk33501711</vt:lpstr>
      <vt:lpstr>'Table 2_3 CPAS Electric'!_Hlk33501890</vt:lpstr>
      <vt:lpstr>'Table 2_4 CPAS Gas'!_Hlk526758019</vt:lpstr>
      <vt:lpstr>'Table 5_6'!_Ref29811657</vt:lpstr>
      <vt:lpstr>'Table 3_1'!_Ref482008337</vt:lpstr>
      <vt:lpstr>'Table 5_6'!_Toc29811883</vt:lpstr>
      <vt:lpstr>Graphics!_Toc398541818</vt:lpstr>
      <vt:lpstr>'Table 5_1'!_Toc398546655</vt:lpstr>
      <vt:lpstr>'Table 5_2'!_Toc521082153</vt:lpstr>
      <vt:lpstr>'Table 5_4'!_Toc521082154</vt:lpstr>
      <vt:lpstr>'Table 5_5'!_Toc521082155</vt:lpstr>
      <vt:lpstr>'CPAS Example (Elec) for Report'!Print_Area</vt:lpstr>
      <vt:lpstr>'CPAS Example (Elec) for Report'!Print_Titles</vt:lpstr>
      <vt:lpstr>Therm_Conversion_Rate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Carly Olig</dc:creator>
  <cp:lastModifiedBy>CJ Consulting</cp:lastModifiedBy>
  <cp:lastPrinted>2018-08-05T01:49:18Z</cp:lastPrinted>
  <dcterms:created xsi:type="dcterms:W3CDTF">2018-05-24T20:30:02Z</dcterms:created>
  <dcterms:modified xsi:type="dcterms:W3CDTF">2020-07-06T15:19:47Z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